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Internal\01_Regulatory Services\02_Cases\2020 Cases\01 2020-00174 Base Rate Case\14_All Filed Testimony\Testimony - NMS Vaughan and Stegall\"/>
    </mc:Choice>
  </mc:AlternateContent>
  <bookViews>
    <workbookView xWindow="-15" yWindow="105" windowWidth="7680" windowHeight="6495" activeTab="5"/>
  </bookViews>
  <sheets>
    <sheet name="COSS" sheetId="1" r:id="rId1"/>
    <sheet name="Allocation Factors" sheetId="2" r:id="rId2"/>
    <sheet name="Allocators" sheetId="33" r:id="rId3"/>
    <sheet name="Proposed" sheetId="35" r:id="rId4"/>
    <sheet name="Curr Equal" sheetId="34" r:id="rId5"/>
    <sheet name="Prop Equal" sheetId="36" r:id="rId6"/>
  </sheets>
  <definedNames>
    <definedName name="_xlnm._FilterDatabase" localSheetId="1" hidden="1">'Allocation Factors'!#REF!</definedName>
    <definedName name="_xlnm._FilterDatabase" localSheetId="2" hidden="1">Allocators!$A$1:$AQ$1028</definedName>
    <definedName name="_xlnm._FilterDatabase" localSheetId="0" hidden="1">COSS!$A$1:$AE$4538</definedName>
    <definedName name="AllocFactorMatrix">'Allocation Factors'!$A$6:$U$522</definedName>
    <definedName name="CSA">#REF!</definedName>
    <definedName name="CSO">#REF!</definedName>
    <definedName name="NvsASD">"V2008-12-31"</definedName>
    <definedName name="NvsAutoDrillOk">"VN"</definedName>
    <definedName name="NvsElapsedTime">0.00053240740817273</definedName>
    <definedName name="NvsEndTime">40010.6892013889</definedName>
    <definedName name="NvsInstLang">"VENG"</definedName>
    <definedName name="NvsInstSpec">"%,FBUSINESS_UNIT,TGL_PRPT_CONS,NI&amp;M_CORP_CONSOL"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Effdt">"V2020-01-01"</definedName>
    <definedName name="NvsPanelSetid">"VAEP"</definedName>
    <definedName name="NvsReqBU">"VX993"</definedName>
    <definedName name="NvsReqBUOnly">"VN"</definedName>
    <definedName name="NvsTransLed">"VN"</definedName>
    <definedName name="NvsTreeASD">"V2008-12-31"</definedName>
    <definedName name="NvsValTbl.STATISTICS_CODE">"STAT_TBL"</definedName>
    <definedName name="_xlnm.Print_Area" localSheetId="1">'Allocation Factors'!$A$1:$U$519</definedName>
    <definedName name="_xlnm.Print_Area" localSheetId="2">Allocators!$A$1:$W$1004</definedName>
    <definedName name="_xlnm.Print_Area" localSheetId="0">COSS!$A$1:$AE$4538</definedName>
    <definedName name="_xlnm.Print_Area" localSheetId="5">'Prop Equal'!$A$1:$Z$37</definedName>
    <definedName name="_xlnm.Print_Titles" localSheetId="1">'Allocation Factors'!$1:$5</definedName>
    <definedName name="_xlnm.Print_Titles" localSheetId="2">Allocators!$1:$2</definedName>
    <definedName name="_xlnm.Print_Titles" localSheetId="0">COSS!$1:$5</definedName>
    <definedName name="solver_eng" localSheetId="0" hidden="1">1</definedName>
    <definedName name="solver_neg" localSheetId="0" hidden="1">1</definedName>
    <definedName name="solver_num" localSheetId="0" hidden="1">0</definedName>
    <definedName name="solver_opt" localSheetId="0" hidden="1">COSS!#REF!</definedName>
    <definedName name="solver_typ" localSheetId="0" hidden="1">1</definedName>
    <definedName name="solver_val" localSheetId="0" hidden="1">0</definedName>
    <definedName name="solver_ver" localSheetId="0" hidden="1">3</definedName>
    <definedName name="SUMMARY" localSheetId="4">'Curr Equal'!#REF!</definedName>
    <definedName name="SUMMARY">#REF!</definedName>
  </definedNames>
  <calcPr calcId="162913" calcMode="manual" iterate="1"/>
</workbook>
</file>

<file path=xl/calcChain.xml><?xml version="1.0" encoding="utf-8"?>
<calcChain xmlns="http://schemas.openxmlformats.org/spreadsheetml/2006/main">
  <c r="D3" i="2" l="1"/>
  <c r="E3" i="2"/>
  <c r="J3" i="1"/>
  <c r="K3" i="1"/>
  <c r="A15" i="35" l="1"/>
  <c r="A15" i="36"/>
  <c r="D4" i="2" l="1"/>
  <c r="E4" i="2" s="1"/>
  <c r="F4" i="2" s="1"/>
  <c r="E554" i="2" l="1"/>
  <c r="E553" i="2"/>
  <c r="E552" i="2"/>
  <c r="E551" i="2"/>
  <c r="E550" i="2"/>
  <c r="E549" i="2"/>
  <c r="E536" i="2"/>
  <c r="E535" i="2"/>
  <c r="E534" i="2"/>
  <c r="E533" i="2"/>
  <c r="E532" i="2"/>
  <c r="E531" i="2"/>
  <c r="E530" i="2"/>
  <c r="E529" i="2"/>
  <c r="E500" i="2"/>
  <c r="E499" i="2"/>
  <c r="E498" i="2"/>
  <c r="E497" i="2"/>
  <c r="E494" i="2"/>
  <c r="E491" i="2"/>
  <c r="E490" i="2"/>
  <c r="E489" i="2"/>
  <c r="E488" i="2"/>
  <c r="E487" i="2"/>
  <c r="E486" i="2"/>
  <c r="E266" i="2"/>
  <c r="E264" i="2"/>
  <c r="E263" i="2"/>
  <c r="E262" i="2"/>
  <c r="E261" i="2"/>
  <c r="E260" i="2"/>
  <c r="E257" i="2"/>
  <c r="E256" i="2"/>
  <c r="E255" i="2"/>
  <c r="E254" i="2"/>
  <c r="E253" i="2"/>
  <c r="E252" i="2"/>
  <c r="E221" i="2"/>
  <c r="E219" i="2"/>
  <c r="E218" i="2"/>
  <c r="E217" i="2"/>
  <c r="E216" i="2"/>
  <c r="E215" i="2"/>
  <c r="E158" i="2"/>
  <c r="E157" i="2"/>
  <c r="E154" i="2"/>
  <c r="E153" i="2"/>
  <c r="E152" i="2"/>
  <c r="E149" i="2"/>
  <c r="E148" i="2"/>
  <c r="E145" i="2"/>
  <c r="E144" i="2"/>
  <c r="E143" i="2"/>
  <c r="E139" i="2"/>
  <c r="E138" i="2"/>
  <c r="E137" i="2"/>
  <c r="E136" i="2"/>
  <c r="E135" i="2"/>
  <c r="E134" i="2"/>
  <c r="E130" i="2"/>
  <c r="E129" i="2"/>
  <c r="E128" i="2"/>
  <c r="E127" i="2"/>
  <c r="E126" i="2"/>
  <c r="E125" i="2"/>
  <c r="E122" i="2"/>
  <c r="E121" i="2"/>
  <c r="E118" i="2"/>
  <c r="E117" i="2"/>
  <c r="E116" i="2"/>
  <c r="E112" i="2"/>
  <c r="E111" i="2"/>
  <c r="E110" i="2"/>
  <c r="E109" i="2"/>
  <c r="E108" i="2"/>
  <c r="E107" i="2"/>
  <c r="E103" i="2"/>
  <c r="E102" i="2"/>
  <c r="E101" i="2"/>
  <c r="E100" i="2"/>
  <c r="E99" i="2"/>
  <c r="E98" i="2"/>
  <c r="E95" i="2"/>
  <c r="E94" i="2"/>
  <c r="E91" i="2"/>
  <c r="E90" i="2"/>
  <c r="E89" i="2"/>
  <c r="E85" i="2"/>
  <c r="E84" i="2"/>
  <c r="E83" i="2"/>
  <c r="E82" i="2"/>
  <c r="E81" i="2"/>
  <c r="E80" i="2"/>
  <c r="E77" i="2"/>
  <c r="E76" i="2"/>
  <c r="E75" i="2"/>
  <c r="E73" i="2"/>
  <c r="E72" i="2"/>
  <c r="E71" i="2"/>
  <c r="E67" i="2"/>
  <c r="E66" i="2"/>
  <c r="E65" i="2"/>
  <c r="E64" i="2"/>
  <c r="E63" i="2"/>
  <c r="E62" i="2"/>
  <c r="E31" i="2"/>
  <c r="E30" i="2"/>
  <c r="E29" i="2"/>
  <c r="E28" i="2"/>
  <c r="E27" i="2"/>
  <c r="E26" i="2"/>
  <c r="E22" i="2"/>
  <c r="E21" i="2"/>
  <c r="E20" i="2"/>
  <c r="E19" i="2"/>
  <c r="E18" i="2"/>
  <c r="E17" i="2"/>
  <c r="E14" i="2"/>
  <c r="E13" i="2"/>
  <c r="E12" i="2"/>
  <c r="E11" i="2"/>
  <c r="E10" i="2"/>
  <c r="E8" i="2"/>
  <c r="G897" i="33"/>
  <c r="G896" i="33"/>
  <c r="G895" i="33"/>
  <c r="G894" i="33"/>
  <c r="G893" i="33"/>
  <c r="G892" i="33"/>
  <c r="G184" i="33"/>
  <c r="G24" i="33"/>
  <c r="F184" i="33" l="1"/>
  <c r="A13" i="35"/>
  <c r="A13" i="36"/>
  <c r="D554" i="2"/>
  <c r="D553" i="2"/>
  <c r="D552" i="2"/>
  <c r="D551" i="2"/>
  <c r="D550" i="2"/>
  <c r="D549" i="2"/>
  <c r="D536" i="2"/>
  <c r="D535" i="2"/>
  <c r="D534" i="2"/>
  <c r="D533" i="2"/>
  <c r="D532" i="2"/>
  <c r="D531" i="2"/>
  <c r="D530" i="2"/>
  <c r="D529" i="2"/>
  <c r="D500" i="2"/>
  <c r="D499" i="2"/>
  <c r="D498" i="2"/>
  <c r="D497" i="2"/>
  <c r="D494" i="2"/>
  <c r="D491" i="2"/>
  <c r="D490" i="2"/>
  <c r="D489" i="2"/>
  <c r="D488" i="2"/>
  <c r="D487" i="2"/>
  <c r="D486" i="2"/>
  <c r="D266" i="2"/>
  <c r="D264" i="2"/>
  <c r="D263" i="2"/>
  <c r="D262" i="2"/>
  <c r="D261" i="2"/>
  <c r="D260" i="2"/>
  <c r="D257" i="2"/>
  <c r="D256" i="2"/>
  <c r="D255" i="2"/>
  <c r="D254" i="2"/>
  <c r="D253" i="2"/>
  <c r="D252" i="2"/>
  <c r="D221" i="2"/>
  <c r="D219" i="2"/>
  <c r="D218" i="2"/>
  <c r="D217" i="2"/>
  <c r="D216" i="2"/>
  <c r="D215" i="2"/>
  <c r="D158" i="2"/>
  <c r="D157" i="2"/>
  <c r="D154" i="2"/>
  <c r="D153" i="2"/>
  <c r="D152" i="2"/>
  <c r="D149" i="2"/>
  <c r="D148" i="2"/>
  <c r="D145" i="2"/>
  <c r="D144" i="2"/>
  <c r="D143" i="2"/>
  <c r="D139" i="2"/>
  <c r="D138" i="2"/>
  <c r="D137" i="2"/>
  <c r="D136" i="2"/>
  <c r="D135" i="2"/>
  <c r="D134" i="2"/>
  <c r="D130" i="2"/>
  <c r="D129" i="2"/>
  <c r="D128" i="2"/>
  <c r="D127" i="2"/>
  <c r="D126" i="2"/>
  <c r="D125" i="2"/>
  <c r="D122" i="2"/>
  <c r="D121" i="2"/>
  <c r="D118" i="2"/>
  <c r="D117" i="2"/>
  <c r="D116" i="2"/>
  <c r="D112" i="2"/>
  <c r="D111" i="2"/>
  <c r="D110" i="2"/>
  <c r="D109" i="2"/>
  <c r="D108" i="2"/>
  <c r="D107" i="2"/>
  <c r="D103" i="2"/>
  <c r="D102" i="2"/>
  <c r="D101" i="2"/>
  <c r="D100" i="2"/>
  <c r="D99" i="2"/>
  <c r="D98" i="2"/>
  <c r="D95" i="2"/>
  <c r="D94" i="2"/>
  <c r="D91" i="2"/>
  <c r="D90" i="2"/>
  <c r="D89" i="2"/>
  <c r="D85" i="2"/>
  <c r="D84" i="2"/>
  <c r="D83" i="2"/>
  <c r="D82" i="2"/>
  <c r="D81" i="2"/>
  <c r="D80" i="2"/>
  <c r="D77" i="2"/>
  <c r="D76" i="2"/>
  <c r="D75" i="2"/>
  <c r="D73" i="2"/>
  <c r="D72" i="2"/>
  <c r="D71" i="2"/>
  <c r="D67" i="2"/>
  <c r="D66" i="2"/>
  <c r="D65" i="2"/>
  <c r="D64" i="2"/>
  <c r="D63" i="2"/>
  <c r="D62" i="2"/>
  <c r="D31" i="2"/>
  <c r="D30" i="2"/>
  <c r="D29" i="2"/>
  <c r="D28" i="2"/>
  <c r="D27" i="2"/>
  <c r="D26" i="2"/>
  <c r="D22" i="2"/>
  <c r="D21" i="2"/>
  <c r="D20" i="2"/>
  <c r="D19" i="2"/>
  <c r="D18" i="2"/>
  <c r="D17" i="2"/>
  <c r="D14" i="2"/>
  <c r="D13" i="2"/>
  <c r="D12" i="2"/>
  <c r="D11" i="2"/>
  <c r="D10" i="2"/>
  <c r="D8" i="2"/>
  <c r="F897" i="33"/>
  <c r="F896" i="33"/>
  <c r="F895" i="33"/>
  <c r="F894" i="33"/>
  <c r="F893" i="33"/>
  <c r="F892" i="33"/>
  <c r="F24" i="33"/>
  <c r="E2285" i="1" l="1"/>
  <c r="E927" i="1" l="1"/>
  <c r="G895" i="1"/>
  <c r="G894" i="1"/>
  <c r="F894" i="1"/>
  <c r="G893" i="1"/>
  <c r="F893" i="1"/>
  <c r="G892" i="1"/>
  <c r="F892" i="1"/>
  <c r="G891" i="1"/>
  <c r="F891" i="1"/>
  <c r="G890" i="1"/>
  <c r="F890" i="1"/>
  <c r="G889" i="1"/>
  <c r="F889" i="1"/>
  <c r="G888" i="1"/>
  <c r="F888" i="1"/>
  <c r="A3" i="36" l="1"/>
  <c r="A3" i="35"/>
  <c r="A17" i="35"/>
  <c r="A17" i="36"/>
  <c r="E3127" i="1" l="1"/>
  <c r="E2179" i="1" l="1"/>
  <c r="E2171" i="1"/>
  <c r="E268" i="1" l="1"/>
  <c r="E243" i="1" s="1"/>
  <c r="E227" i="1" l="1"/>
  <c r="E277" i="1" s="1"/>
  <c r="E867" i="1" l="1"/>
  <c r="E3601" i="1" l="1"/>
  <c r="D4321" i="1"/>
  <c r="D4313" i="1"/>
  <c r="D4305" i="1"/>
  <c r="F4321" i="1"/>
  <c r="F4313" i="1"/>
  <c r="F4305" i="1"/>
  <c r="E4321" i="1"/>
  <c r="E4313" i="1"/>
  <c r="E4305" i="1"/>
  <c r="F632" i="1" l="1"/>
  <c r="F456" i="1"/>
  <c r="F432" i="1"/>
  <c r="F424" i="1"/>
  <c r="F416" i="1"/>
  <c r="F4297" i="1"/>
  <c r="F4289" i="1"/>
  <c r="F4281" i="1"/>
  <c r="F4273" i="1"/>
  <c r="F4265" i="1"/>
  <c r="F4257" i="1"/>
  <c r="F4249" i="1"/>
  <c r="F4241" i="1"/>
  <c r="F4233" i="1"/>
  <c r="F4225" i="1"/>
  <c r="F4217" i="1"/>
  <c r="D4297" i="1"/>
  <c r="D4289" i="1"/>
  <c r="D4281" i="1"/>
  <c r="D4273" i="1"/>
  <c r="E3362" i="1"/>
  <c r="D4265" i="1"/>
  <c r="E4265" i="1"/>
  <c r="E4257" i="1"/>
  <c r="E4249" i="1"/>
  <c r="E4241" i="1"/>
  <c r="E4233" i="1"/>
  <c r="D4257" i="1"/>
  <c r="D4249" i="1"/>
  <c r="D4241" i="1"/>
  <c r="D4233" i="1"/>
  <c r="E4225" i="1"/>
  <c r="E4345" i="1" s="1"/>
  <c r="E4217" i="1"/>
  <c r="E4209" i="1"/>
  <c r="D4209" i="1"/>
  <c r="E4201" i="1"/>
  <c r="D4201" i="1"/>
  <c r="E4062" i="1"/>
  <c r="G632" i="1" l="1"/>
  <c r="F625" i="1"/>
  <c r="E632" i="1"/>
  <c r="D632" i="1"/>
  <c r="G631" i="1"/>
  <c r="F631" i="1"/>
  <c r="E631" i="1"/>
  <c r="G630" i="1"/>
  <c r="E630" i="1"/>
  <c r="G629" i="1"/>
  <c r="E629" i="1"/>
  <c r="G628" i="1"/>
  <c r="F628" i="1"/>
  <c r="E628" i="1"/>
  <c r="G627" i="1"/>
  <c r="F627" i="1"/>
  <c r="E627" i="1"/>
  <c r="G626" i="1"/>
  <c r="E626" i="1"/>
  <c r="G625" i="1"/>
  <c r="E625" i="1"/>
  <c r="E2152" i="1"/>
  <c r="G2144" i="1"/>
  <c r="G2143" i="1"/>
  <c r="F2143" i="1"/>
  <c r="G2142" i="1"/>
  <c r="F2142" i="1"/>
  <c r="G2141" i="1"/>
  <c r="F2141" i="1"/>
  <c r="G2140" i="1"/>
  <c r="F2140" i="1"/>
  <c r="G2139" i="1"/>
  <c r="F2139" i="1"/>
  <c r="G2138" i="1"/>
  <c r="F2138" i="1"/>
  <c r="G2137" i="1"/>
  <c r="F2137" i="1"/>
  <c r="F626" i="1" l="1"/>
  <c r="F629" i="1"/>
  <c r="F630" i="1"/>
  <c r="G4158" i="1" l="1"/>
  <c r="E4191" i="1"/>
  <c r="G4078" i="1"/>
  <c r="G4077" i="1"/>
  <c r="F4077" i="1"/>
  <c r="G4076" i="1"/>
  <c r="F4076" i="1"/>
  <c r="G4075" i="1"/>
  <c r="F4075" i="1"/>
  <c r="G4074" i="1"/>
  <c r="F4074" i="1"/>
  <c r="G4073" i="1"/>
  <c r="F4073" i="1"/>
  <c r="G4072" i="1"/>
  <c r="F4072" i="1"/>
  <c r="G4071" i="1"/>
  <c r="F4071" i="1"/>
  <c r="E3071" i="1" l="1"/>
  <c r="E3549" i="1" l="1"/>
  <c r="G903" i="1" l="1"/>
  <c r="G902" i="1"/>
  <c r="F902" i="1"/>
  <c r="G901" i="1"/>
  <c r="F901" i="1"/>
  <c r="G900" i="1"/>
  <c r="F900" i="1"/>
  <c r="G899" i="1"/>
  <c r="F899" i="1"/>
  <c r="G898" i="1"/>
  <c r="F898" i="1"/>
  <c r="G897" i="1"/>
  <c r="F897" i="1"/>
  <c r="G896" i="1"/>
  <c r="F896" i="1"/>
  <c r="E2567" i="1"/>
  <c r="E2458" i="1"/>
  <c r="D2418" i="1"/>
  <c r="D2221" i="1"/>
  <c r="D2410" i="1" s="1"/>
  <c r="F400" i="1"/>
  <c r="F464" i="1"/>
  <c r="F488" i="1"/>
  <c r="F520" i="1"/>
  <c r="F560" i="1"/>
  <c r="F568" i="1"/>
  <c r="F576" i="1"/>
  <c r="F600" i="1"/>
  <c r="F616" i="1"/>
  <c r="E624" i="1"/>
  <c r="E616" i="1"/>
  <c r="E608" i="1"/>
  <c r="E600" i="1"/>
  <c r="E592" i="1"/>
  <c r="E584" i="1"/>
  <c r="E576" i="1"/>
  <c r="E568" i="1"/>
  <c r="E560" i="1"/>
  <c r="E552" i="1"/>
  <c r="E544" i="1"/>
  <c r="E536" i="1"/>
  <c r="E528" i="1"/>
  <c r="E520" i="1"/>
  <c r="E512" i="1"/>
  <c r="E504" i="1"/>
  <c r="E496" i="1"/>
  <c r="E488" i="1"/>
  <c r="E480" i="1"/>
  <c r="E472" i="1"/>
  <c r="E464" i="1"/>
  <c r="E456" i="1"/>
  <c r="E448" i="1"/>
  <c r="E440" i="1"/>
  <c r="E432" i="1"/>
  <c r="E424" i="1"/>
  <c r="E416" i="1"/>
  <c r="E408" i="1"/>
  <c r="E400" i="1"/>
  <c r="E392" i="1"/>
  <c r="E384" i="1"/>
  <c r="E376" i="1"/>
  <c r="B1039" i="33" l="1"/>
  <c r="B1038" i="33"/>
  <c r="B1037" i="33"/>
  <c r="B1036" i="33"/>
  <c r="B1035" i="33"/>
  <c r="B1034" i="33"/>
  <c r="A1034" i="33"/>
  <c r="A1035" i="33" s="1"/>
  <c r="A1036" i="33" s="1"/>
  <c r="A1037" i="33" s="1"/>
  <c r="A1038" i="33" s="1"/>
  <c r="A1039" i="33" s="1"/>
  <c r="A60" i="2" s="1"/>
  <c r="B1033" i="33"/>
  <c r="A1033" i="33"/>
  <c r="B1032" i="33"/>
  <c r="A53" i="2" s="1"/>
  <c r="A1016" i="33"/>
  <c r="B1031" i="33"/>
  <c r="B1030" i="33"/>
  <c r="B1029" i="33"/>
  <c r="B1028" i="33"/>
  <c r="B1027" i="33"/>
  <c r="B1026" i="33"/>
  <c r="B1025" i="33"/>
  <c r="B1024" i="33"/>
  <c r="B1022" i="33"/>
  <c r="B1021" i="33"/>
  <c r="B1020" i="33"/>
  <c r="B1019" i="33"/>
  <c r="B1018" i="33"/>
  <c r="B1017" i="33"/>
  <c r="B1016" i="33"/>
  <c r="B1015" i="33"/>
  <c r="A44" i="2" s="1"/>
  <c r="B1014" i="33"/>
  <c r="B1013" i="33"/>
  <c r="B1012" i="33"/>
  <c r="B1011" i="33"/>
  <c r="B1010" i="33"/>
  <c r="B1009" i="33"/>
  <c r="B1008" i="33"/>
  <c r="B1007" i="33"/>
  <c r="A54" i="2" l="1"/>
  <c r="A45" i="2"/>
  <c r="A59" i="2"/>
  <c r="A58" i="2"/>
  <c r="A57" i="2"/>
  <c r="A56" i="2"/>
  <c r="A1017" i="33"/>
  <c r="A55" i="2"/>
  <c r="B212" i="33"/>
  <c r="D211" i="33"/>
  <c r="B211" i="33"/>
  <c r="B210" i="33"/>
  <c r="D209" i="33"/>
  <c r="B209" i="33"/>
  <c r="D208" i="33"/>
  <c r="B208" i="33"/>
  <c r="D207" i="33"/>
  <c r="B207" i="33"/>
  <c r="D206" i="33"/>
  <c r="B206" i="33"/>
  <c r="A206" i="33"/>
  <c r="A207" i="33" s="1"/>
  <c r="A208" i="33" s="1"/>
  <c r="A209" i="33" s="1"/>
  <c r="A210" i="33" s="1"/>
  <c r="A211" i="33" s="1"/>
  <c r="A212" i="33" s="1"/>
  <c r="D205" i="33"/>
  <c r="B205" i="33"/>
  <c r="D204" i="33"/>
  <c r="G210" i="33" s="1"/>
  <c r="G212" i="33" s="1"/>
  <c r="G1006" i="33" s="1"/>
  <c r="H184" i="33"/>
  <c r="I184" i="33"/>
  <c r="J184" i="33"/>
  <c r="K184" i="33"/>
  <c r="L184" i="33"/>
  <c r="M184" i="33"/>
  <c r="N184" i="33"/>
  <c r="O184" i="33"/>
  <c r="P184" i="33"/>
  <c r="Q184" i="33"/>
  <c r="R184" i="33"/>
  <c r="S184" i="33"/>
  <c r="T184" i="33"/>
  <c r="U184" i="33"/>
  <c r="V184" i="33"/>
  <c r="W184" i="33"/>
  <c r="E184" i="33"/>
  <c r="G1032" i="33" l="1"/>
  <c r="E53" i="2" s="1"/>
  <c r="G1015" i="33"/>
  <c r="E44" i="2" s="1"/>
  <c r="G1039" i="33"/>
  <c r="E60" i="2" s="1"/>
  <c r="G1022" i="33"/>
  <c r="E51" i="2" s="1"/>
  <c r="G1038" i="33"/>
  <c r="E59" i="2" s="1"/>
  <c r="G1021" i="33"/>
  <c r="E50" i="2" s="1"/>
  <c r="G1036" i="33"/>
  <c r="E57" i="2" s="1"/>
  <c r="G1019" i="33"/>
  <c r="E48" i="2" s="1"/>
  <c r="G1035" i="33"/>
  <c r="E56" i="2" s="1"/>
  <c r="G1018" i="33"/>
  <c r="E47" i="2" s="1"/>
  <c r="G1033" i="33"/>
  <c r="E54" i="2" s="1"/>
  <c r="G1016" i="33"/>
  <c r="E45" i="2" s="1"/>
  <c r="G1034" i="33"/>
  <c r="E55" i="2" s="1"/>
  <c r="G1020" i="33"/>
  <c r="E49" i="2" s="1"/>
  <c r="G1017" i="33"/>
  <c r="E46" i="2" s="1"/>
  <c r="G1037" i="33"/>
  <c r="E58" i="2" s="1"/>
  <c r="I210" i="33"/>
  <c r="I212" i="33" s="1"/>
  <c r="I1006" i="33" s="1"/>
  <c r="I1032" i="33" s="1"/>
  <c r="G53" i="2" s="1"/>
  <c r="F210" i="33"/>
  <c r="F212" i="33" s="1"/>
  <c r="F1006" i="33" s="1"/>
  <c r="A1018" i="33"/>
  <c r="A46" i="2"/>
  <c r="I1037" i="33"/>
  <c r="G58" i="2" s="1"/>
  <c r="I1022" i="33"/>
  <c r="G51" i="2" s="1"/>
  <c r="I1039" i="33"/>
  <c r="G60" i="2" s="1"/>
  <c r="I1015" i="33"/>
  <c r="G44" i="2" s="1"/>
  <c r="I1018" i="33"/>
  <c r="G47" i="2" s="1"/>
  <c r="I1035" i="33"/>
  <c r="G56" i="2" s="1"/>
  <c r="I1038" i="33"/>
  <c r="G59" i="2" s="1"/>
  <c r="I1016" i="33"/>
  <c r="G45" i="2" s="1"/>
  <c r="I1033" i="33"/>
  <c r="G54" i="2" s="1"/>
  <c r="I1019" i="33"/>
  <c r="G48" i="2" s="1"/>
  <c r="I1036" i="33"/>
  <c r="G57" i="2" s="1"/>
  <c r="I1017" i="33"/>
  <c r="G46" i="2" s="1"/>
  <c r="I1034" i="33"/>
  <c r="G55" i="2" s="1"/>
  <c r="J210" i="33"/>
  <c r="J212" i="33" s="1"/>
  <c r="J1006" i="33" s="1"/>
  <c r="H210" i="33"/>
  <c r="H212" i="33" s="1"/>
  <c r="H1006" i="33" s="1"/>
  <c r="W210" i="33"/>
  <c r="W212" i="33" s="1"/>
  <c r="W1006" i="33" s="1"/>
  <c r="O210" i="33"/>
  <c r="O212" i="33" s="1"/>
  <c r="O1006" i="33" s="1"/>
  <c r="P210" i="33"/>
  <c r="P212" i="33" s="1"/>
  <c r="P1006" i="33" s="1"/>
  <c r="Q210" i="33"/>
  <c r="Q212" i="33" s="1"/>
  <c r="Q1006" i="33" s="1"/>
  <c r="R210" i="33"/>
  <c r="R212" i="33" s="1"/>
  <c r="R1006" i="33" s="1"/>
  <c r="K210" i="33"/>
  <c r="K212" i="33" s="1"/>
  <c r="K1006" i="33" s="1"/>
  <c r="S210" i="33"/>
  <c r="S212" i="33" s="1"/>
  <c r="S1006" i="33" s="1"/>
  <c r="L210" i="33"/>
  <c r="L212" i="33" s="1"/>
  <c r="L1006" i="33" s="1"/>
  <c r="T210" i="33"/>
  <c r="T212" i="33" s="1"/>
  <c r="T1006" i="33" s="1"/>
  <c r="M210" i="33"/>
  <c r="M212" i="33" s="1"/>
  <c r="M1006" i="33" s="1"/>
  <c r="U210" i="33"/>
  <c r="U212" i="33" s="1"/>
  <c r="U1006" i="33" s="1"/>
  <c r="N210" i="33"/>
  <c r="N212" i="33" s="1"/>
  <c r="N1006" i="33" s="1"/>
  <c r="V210" i="33"/>
  <c r="V212" i="33" s="1"/>
  <c r="V1006" i="33" s="1"/>
  <c r="E210" i="33"/>
  <c r="I1021" i="33" l="1"/>
  <c r="G50" i="2" s="1"/>
  <c r="I1020" i="33"/>
  <c r="G49" i="2" s="1"/>
  <c r="F1032" i="33"/>
  <c r="D53" i="2" s="1"/>
  <c r="F1021" i="33"/>
  <c r="D50" i="2" s="1"/>
  <c r="F1019" i="33"/>
  <c r="D48" i="2" s="1"/>
  <c r="F1037" i="33"/>
  <c r="D58" i="2" s="1"/>
  <c r="F1015" i="33"/>
  <c r="D44" i="2" s="1"/>
  <c r="F1033" i="33"/>
  <c r="D54" i="2" s="1"/>
  <c r="F1035" i="33"/>
  <c r="D56" i="2" s="1"/>
  <c r="F1016" i="33"/>
  <c r="D45" i="2" s="1"/>
  <c r="F1022" i="33"/>
  <c r="D51" i="2" s="1"/>
  <c r="F1038" i="33"/>
  <c r="D59" i="2" s="1"/>
  <c r="F1020" i="33"/>
  <c r="D49" i="2" s="1"/>
  <c r="F1018" i="33"/>
  <c r="D47" i="2" s="1"/>
  <c r="F1039" i="33"/>
  <c r="D60" i="2" s="1"/>
  <c r="F1034" i="33"/>
  <c r="D55" i="2" s="1"/>
  <c r="F1017" i="33"/>
  <c r="D46" i="2" s="1"/>
  <c r="F1036" i="33"/>
  <c r="D57" i="2" s="1"/>
  <c r="S1021" i="33"/>
  <c r="Q50" i="2" s="1"/>
  <c r="S1038" i="33"/>
  <c r="Q59" i="2" s="1"/>
  <c r="S1032" i="33"/>
  <c r="Q53" i="2" s="1"/>
  <c r="S1016" i="33"/>
  <c r="Q45" i="2" s="1"/>
  <c r="S1033" i="33"/>
  <c r="Q54" i="2" s="1"/>
  <c r="S1019" i="33"/>
  <c r="Q48" i="2" s="1"/>
  <c r="S1036" i="33"/>
  <c r="Q57" i="2" s="1"/>
  <c r="S1022" i="33"/>
  <c r="Q51" i="2" s="1"/>
  <c r="S1039" i="33"/>
  <c r="Q60" i="2" s="1"/>
  <c r="S1017" i="33"/>
  <c r="Q46" i="2" s="1"/>
  <c r="S1034" i="33"/>
  <c r="Q55" i="2" s="1"/>
  <c r="S1015" i="33"/>
  <c r="Q44" i="2" s="1"/>
  <c r="S1020" i="33"/>
  <c r="Q49" i="2" s="1"/>
  <c r="S1037" i="33"/>
  <c r="Q58" i="2" s="1"/>
  <c r="S1018" i="33"/>
  <c r="Q47" i="2" s="1"/>
  <c r="S1035" i="33"/>
  <c r="Q56" i="2" s="1"/>
  <c r="N1019" i="33"/>
  <c r="L48" i="2" s="1"/>
  <c r="N1036" i="33"/>
  <c r="L57" i="2" s="1"/>
  <c r="N1022" i="33"/>
  <c r="L51" i="2" s="1"/>
  <c r="N1039" i="33"/>
  <c r="L60" i="2" s="1"/>
  <c r="N1021" i="33"/>
  <c r="L50" i="2" s="1"/>
  <c r="N1038" i="33"/>
  <c r="L59" i="2" s="1"/>
  <c r="N1017" i="33"/>
  <c r="L46" i="2" s="1"/>
  <c r="N1034" i="33"/>
  <c r="L55" i="2" s="1"/>
  <c r="N1020" i="33"/>
  <c r="L49" i="2" s="1"/>
  <c r="N1037" i="33"/>
  <c r="L58" i="2" s="1"/>
  <c r="N1015" i="33"/>
  <c r="L44" i="2" s="1"/>
  <c r="N1032" i="33"/>
  <c r="L53" i="2" s="1"/>
  <c r="N1018" i="33"/>
  <c r="L47" i="2" s="1"/>
  <c r="N1035" i="33"/>
  <c r="L56" i="2" s="1"/>
  <c r="N1016" i="33"/>
  <c r="L45" i="2" s="1"/>
  <c r="N1033" i="33"/>
  <c r="L54" i="2" s="1"/>
  <c r="O1016" i="33"/>
  <c r="M45" i="2" s="1"/>
  <c r="O1033" i="33"/>
  <c r="M54" i="2" s="1"/>
  <c r="O1018" i="33"/>
  <c r="M47" i="2" s="1"/>
  <c r="O1019" i="33"/>
  <c r="M48" i="2" s="1"/>
  <c r="O1036" i="33"/>
  <c r="M57" i="2" s="1"/>
  <c r="O1022" i="33"/>
  <c r="M51" i="2" s="1"/>
  <c r="O1039" i="33"/>
  <c r="M60" i="2" s="1"/>
  <c r="O1017" i="33"/>
  <c r="M46" i="2" s="1"/>
  <c r="O1034" i="33"/>
  <c r="M55" i="2" s="1"/>
  <c r="O1020" i="33"/>
  <c r="M49" i="2" s="1"/>
  <c r="O1037" i="33"/>
  <c r="M58" i="2" s="1"/>
  <c r="O1035" i="33"/>
  <c r="M56" i="2" s="1"/>
  <c r="O1015" i="33"/>
  <c r="M44" i="2" s="1"/>
  <c r="O1032" i="33"/>
  <c r="M53" i="2" s="1"/>
  <c r="O1021" i="33"/>
  <c r="M50" i="2" s="1"/>
  <c r="O1038" i="33"/>
  <c r="M59" i="2" s="1"/>
  <c r="T1018" i="33"/>
  <c r="R47" i="2" s="1"/>
  <c r="T1035" i="33"/>
  <c r="R56" i="2" s="1"/>
  <c r="T1021" i="33"/>
  <c r="R50" i="2" s="1"/>
  <c r="T1038" i="33"/>
  <c r="R59" i="2" s="1"/>
  <c r="T1016" i="33"/>
  <c r="R45" i="2" s="1"/>
  <c r="T1033" i="33"/>
  <c r="R54" i="2" s="1"/>
  <c r="T1019" i="33"/>
  <c r="R48" i="2" s="1"/>
  <c r="T1036" i="33"/>
  <c r="R57" i="2" s="1"/>
  <c r="T1022" i="33"/>
  <c r="R51" i="2" s="1"/>
  <c r="T1039" i="33"/>
  <c r="R60" i="2" s="1"/>
  <c r="T1020" i="33"/>
  <c r="R49" i="2" s="1"/>
  <c r="T1037" i="33"/>
  <c r="R58" i="2" s="1"/>
  <c r="T1017" i="33"/>
  <c r="R46" i="2" s="1"/>
  <c r="T1034" i="33"/>
  <c r="R55" i="2" s="1"/>
  <c r="T1015" i="33"/>
  <c r="R44" i="2" s="1"/>
  <c r="T1032" i="33"/>
  <c r="R53" i="2" s="1"/>
  <c r="W1017" i="33"/>
  <c r="U46" i="2" s="1"/>
  <c r="W1034" i="33"/>
  <c r="U55" i="2" s="1"/>
  <c r="W1019" i="33"/>
  <c r="U48" i="2" s="1"/>
  <c r="W1036" i="33"/>
  <c r="U57" i="2" s="1"/>
  <c r="W1020" i="33"/>
  <c r="U49" i="2" s="1"/>
  <c r="W1037" i="33"/>
  <c r="U58" i="2" s="1"/>
  <c r="W1015" i="33"/>
  <c r="U44" i="2" s="1"/>
  <c r="W1032" i="33"/>
  <c r="U53" i="2" s="1"/>
  <c r="W1018" i="33"/>
  <c r="U47" i="2" s="1"/>
  <c r="W1035" i="33"/>
  <c r="U56" i="2" s="1"/>
  <c r="W1021" i="33"/>
  <c r="U50" i="2" s="1"/>
  <c r="W1038" i="33"/>
  <c r="U59" i="2" s="1"/>
  <c r="W1016" i="33"/>
  <c r="U45" i="2" s="1"/>
  <c r="W1033" i="33"/>
  <c r="U54" i="2" s="1"/>
  <c r="W1022" i="33"/>
  <c r="U51" i="2" s="1"/>
  <c r="W1039" i="33"/>
  <c r="U60" i="2" s="1"/>
  <c r="U1015" i="33"/>
  <c r="S44" i="2" s="1"/>
  <c r="U1032" i="33"/>
  <c r="S53" i="2" s="1"/>
  <c r="U1034" i="33"/>
  <c r="S55" i="2" s="1"/>
  <c r="U1018" i="33"/>
  <c r="S47" i="2" s="1"/>
  <c r="U1035" i="33"/>
  <c r="S56" i="2" s="1"/>
  <c r="U1021" i="33"/>
  <c r="S50" i="2" s="1"/>
  <c r="U1038" i="33"/>
  <c r="S59" i="2" s="1"/>
  <c r="U1016" i="33"/>
  <c r="S45" i="2" s="1"/>
  <c r="U1033" i="33"/>
  <c r="S54" i="2" s="1"/>
  <c r="U1019" i="33"/>
  <c r="S48" i="2" s="1"/>
  <c r="U1036" i="33"/>
  <c r="S57" i="2" s="1"/>
  <c r="U1017" i="33"/>
  <c r="S46" i="2" s="1"/>
  <c r="U1022" i="33"/>
  <c r="S51" i="2" s="1"/>
  <c r="U1039" i="33"/>
  <c r="S60" i="2" s="1"/>
  <c r="U1020" i="33"/>
  <c r="S49" i="2" s="1"/>
  <c r="U1037" i="33"/>
  <c r="S58" i="2" s="1"/>
  <c r="H1015" i="33"/>
  <c r="F44" i="2" s="1"/>
  <c r="H1032" i="33"/>
  <c r="F53" i="2" s="1"/>
  <c r="H1018" i="33"/>
  <c r="F47" i="2" s="1"/>
  <c r="H1035" i="33"/>
  <c r="F56" i="2" s="1"/>
  <c r="H1017" i="33"/>
  <c r="F46" i="2" s="1"/>
  <c r="H1034" i="33"/>
  <c r="F55" i="2" s="1"/>
  <c r="H1021" i="33"/>
  <c r="F50" i="2" s="1"/>
  <c r="H1038" i="33"/>
  <c r="F59" i="2" s="1"/>
  <c r="H1016" i="33"/>
  <c r="F45" i="2" s="1"/>
  <c r="H1033" i="33"/>
  <c r="F54" i="2" s="1"/>
  <c r="H1019" i="33"/>
  <c r="F48" i="2" s="1"/>
  <c r="H1036" i="33"/>
  <c r="F57" i="2" s="1"/>
  <c r="H1022" i="33"/>
  <c r="F51" i="2" s="1"/>
  <c r="H1039" i="33"/>
  <c r="F60" i="2" s="1"/>
  <c r="H1020" i="33"/>
  <c r="F49" i="2" s="1"/>
  <c r="H1037" i="33"/>
  <c r="F58" i="2" s="1"/>
  <c r="J1017" i="33"/>
  <c r="H46" i="2" s="1"/>
  <c r="J1034" i="33"/>
  <c r="H55" i="2" s="1"/>
  <c r="J1020" i="33"/>
  <c r="H49" i="2" s="1"/>
  <c r="J1037" i="33"/>
  <c r="H58" i="2" s="1"/>
  <c r="J1019" i="33"/>
  <c r="H48" i="2" s="1"/>
  <c r="J1036" i="33"/>
  <c r="H57" i="2" s="1"/>
  <c r="J1015" i="33"/>
  <c r="H44" i="2" s="1"/>
  <c r="J1032" i="33"/>
  <c r="H53" i="2" s="1"/>
  <c r="J1018" i="33"/>
  <c r="H47" i="2" s="1"/>
  <c r="J1035" i="33"/>
  <c r="H56" i="2" s="1"/>
  <c r="J1021" i="33"/>
  <c r="H50" i="2" s="1"/>
  <c r="J1038" i="33"/>
  <c r="H59" i="2" s="1"/>
  <c r="J1016" i="33"/>
  <c r="H45" i="2" s="1"/>
  <c r="J1033" i="33"/>
  <c r="H54" i="2" s="1"/>
  <c r="J1022" i="33"/>
  <c r="H51" i="2" s="1"/>
  <c r="J1039" i="33"/>
  <c r="H60" i="2" s="1"/>
  <c r="K1022" i="33"/>
  <c r="I51" i="2" s="1"/>
  <c r="K1039" i="33"/>
  <c r="I60" i="2" s="1"/>
  <c r="K1016" i="33"/>
  <c r="I45" i="2" s="1"/>
  <c r="K1017" i="33"/>
  <c r="I46" i="2" s="1"/>
  <c r="K1034" i="33"/>
  <c r="I55" i="2" s="1"/>
  <c r="K1020" i="33"/>
  <c r="I49" i="2" s="1"/>
  <c r="K1037" i="33"/>
  <c r="I58" i="2" s="1"/>
  <c r="K1015" i="33"/>
  <c r="I44" i="2" s="1"/>
  <c r="K1032" i="33"/>
  <c r="I53" i="2" s="1"/>
  <c r="K1018" i="33"/>
  <c r="I47" i="2" s="1"/>
  <c r="K1035" i="33"/>
  <c r="I56" i="2" s="1"/>
  <c r="K1033" i="33"/>
  <c r="I54" i="2" s="1"/>
  <c r="K1021" i="33"/>
  <c r="I50" i="2" s="1"/>
  <c r="K1038" i="33"/>
  <c r="I59" i="2" s="1"/>
  <c r="K1019" i="33"/>
  <c r="I48" i="2" s="1"/>
  <c r="K1036" i="33"/>
  <c r="I57" i="2" s="1"/>
  <c r="V1020" i="33"/>
  <c r="T49" i="2" s="1"/>
  <c r="V1037" i="33"/>
  <c r="T58" i="2" s="1"/>
  <c r="V1015" i="33"/>
  <c r="T44" i="2" s="1"/>
  <c r="V1032" i="33"/>
  <c r="T53" i="2" s="1"/>
  <c r="V1018" i="33"/>
  <c r="T47" i="2" s="1"/>
  <c r="V1035" i="33"/>
  <c r="T56" i="2" s="1"/>
  <c r="V1021" i="33"/>
  <c r="T50" i="2" s="1"/>
  <c r="V1038" i="33"/>
  <c r="T59" i="2" s="1"/>
  <c r="V1016" i="33"/>
  <c r="T45" i="2" s="1"/>
  <c r="V1033" i="33"/>
  <c r="T54" i="2" s="1"/>
  <c r="V1022" i="33"/>
  <c r="T51" i="2" s="1"/>
  <c r="V1039" i="33"/>
  <c r="T60" i="2" s="1"/>
  <c r="V1019" i="33"/>
  <c r="T48" i="2" s="1"/>
  <c r="V1036" i="33"/>
  <c r="T57" i="2" s="1"/>
  <c r="V1017" i="33"/>
  <c r="T46" i="2" s="1"/>
  <c r="V1034" i="33"/>
  <c r="T55" i="2" s="1"/>
  <c r="A1019" i="33"/>
  <c r="A47" i="2"/>
  <c r="E212" i="33"/>
  <c r="D210" i="33"/>
  <c r="D212" i="33" l="1"/>
  <c r="D1006" i="33" s="1"/>
  <c r="E1006" i="33"/>
  <c r="A1020" i="33"/>
  <c r="A48" i="2"/>
  <c r="D1086" i="1"/>
  <c r="G858" i="1"/>
  <c r="G857" i="1"/>
  <c r="F857" i="1"/>
  <c r="G856" i="1"/>
  <c r="F856" i="1"/>
  <c r="G855" i="1"/>
  <c r="F855" i="1"/>
  <c r="G854" i="1"/>
  <c r="F854" i="1"/>
  <c r="G853" i="1"/>
  <c r="F853" i="1"/>
  <c r="G852" i="1"/>
  <c r="F852" i="1"/>
  <c r="G851" i="1"/>
  <c r="F851" i="1"/>
  <c r="G850" i="1"/>
  <c r="G849" i="1"/>
  <c r="F849" i="1"/>
  <c r="G848" i="1"/>
  <c r="F848" i="1"/>
  <c r="G847" i="1"/>
  <c r="F847" i="1"/>
  <c r="G846" i="1"/>
  <c r="F846" i="1"/>
  <c r="G845" i="1"/>
  <c r="F845" i="1"/>
  <c r="G844" i="1"/>
  <c r="F844" i="1"/>
  <c r="G843" i="1"/>
  <c r="F843" i="1"/>
  <c r="G834" i="1"/>
  <c r="G833" i="1"/>
  <c r="F833" i="1"/>
  <c r="G832" i="1"/>
  <c r="F832" i="1"/>
  <c r="G831" i="1"/>
  <c r="F831" i="1"/>
  <c r="G830" i="1"/>
  <c r="F830" i="1"/>
  <c r="G829" i="1"/>
  <c r="F829" i="1"/>
  <c r="G828" i="1"/>
  <c r="F828" i="1"/>
  <c r="G827" i="1"/>
  <c r="F827" i="1"/>
  <c r="A1021" i="33" l="1"/>
  <c r="A49" i="2"/>
  <c r="E1016" i="33"/>
  <c r="C45" i="2" s="1"/>
  <c r="E1033" i="33"/>
  <c r="C54" i="2" s="1"/>
  <c r="E1017" i="33"/>
  <c r="C46" i="2" s="1"/>
  <c r="E1034" i="33"/>
  <c r="C55" i="2" s="1"/>
  <c r="E1022" i="33"/>
  <c r="C51" i="2" s="1"/>
  <c r="E1039" i="33"/>
  <c r="C60" i="2" s="1"/>
  <c r="E1018" i="33"/>
  <c r="C47" i="2" s="1"/>
  <c r="E1035" i="33"/>
  <c r="C56" i="2" s="1"/>
  <c r="E1019" i="33"/>
  <c r="C48" i="2" s="1"/>
  <c r="E1036" i="33"/>
  <c r="C57" i="2" s="1"/>
  <c r="E1020" i="33"/>
  <c r="C49" i="2" s="1"/>
  <c r="E1037" i="33"/>
  <c r="C58" i="2" s="1"/>
  <c r="E1021" i="33"/>
  <c r="C50" i="2" s="1"/>
  <c r="E1038" i="33"/>
  <c r="C59" i="2" s="1"/>
  <c r="E1015" i="33"/>
  <c r="C44" i="2" s="1"/>
  <c r="E1032" i="33"/>
  <c r="C53" i="2" s="1"/>
  <c r="D194" i="33"/>
  <c r="F4527" i="1"/>
  <c r="F4526" i="1"/>
  <c r="F4525" i="1"/>
  <c r="F4524" i="1"/>
  <c r="F4523" i="1"/>
  <c r="F4522" i="1"/>
  <c r="F4521" i="1"/>
  <c r="F4519" i="1"/>
  <c r="F4518" i="1"/>
  <c r="F4517" i="1"/>
  <c r="F4516" i="1"/>
  <c r="F4515" i="1"/>
  <c r="F4514" i="1"/>
  <c r="F4513" i="1"/>
  <c r="F4511" i="1"/>
  <c r="F4510" i="1"/>
  <c r="F4509" i="1"/>
  <c r="F4508" i="1"/>
  <c r="F4507" i="1"/>
  <c r="F4506" i="1"/>
  <c r="F4505" i="1"/>
  <c r="F4503" i="1"/>
  <c r="F4502" i="1"/>
  <c r="F4501" i="1"/>
  <c r="F4500" i="1"/>
  <c r="F4499" i="1"/>
  <c r="F4498" i="1"/>
  <c r="F4497" i="1"/>
  <c r="F4495" i="1"/>
  <c r="F4494" i="1"/>
  <c r="F4493" i="1"/>
  <c r="F4492" i="1"/>
  <c r="F4491" i="1"/>
  <c r="F4490" i="1"/>
  <c r="F4489" i="1"/>
  <c r="F4487" i="1"/>
  <c r="F4486" i="1"/>
  <c r="F4485" i="1"/>
  <c r="F4484" i="1"/>
  <c r="F4483" i="1"/>
  <c r="F4482" i="1"/>
  <c r="F4481" i="1"/>
  <c r="F4449" i="1"/>
  <c r="F4448" i="1"/>
  <c r="F4447" i="1"/>
  <c r="F4446" i="1"/>
  <c r="F4445" i="1"/>
  <c r="F4444" i="1"/>
  <c r="F4443" i="1"/>
  <c r="F4432" i="1"/>
  <c r="F4431" i="1"/>
  <c r="F4430" i="1"/>
  <c r="F4429" i="1"/>
  <c r="F4428" i="1"/>
  <c r="F4427" i="1"/>
  <c r="F4426" i="1"/>
  <c r="F4424" i="1"/>
  <c r="F4423" i="1"/>
  <c r="F4422" i="1"/>
  <c r="F4421" i="1"/>
  <c r="F4420" i="1"/>
  <c r="F4419" i="1"/>
  <c r="F4418" i="1"/>
  <c r="F4416" i="1"/>
  <c r="F4415" i="1"/>
  <c r="F4414" i="1"/>
  <c r="F4413" i="1"/>
  <c r="F4412" i="1"/>
  <c r="F4411" i="1"/>
  <c r="F4410" i="1"/>
  <c r="F4408" i="1"/>
  <c r="F4407" i="1"/>
  <c r="F4406" i="1"/>
  <c r="F4405" i="1"/>
  <c r="F4404" i="1"/>
  <c r="F4403" i="1"/>
  <c r="F4402" i="1"/>
  <c r="F4362" i="1"/>
  <c r="F4361" i="1"/>
  <c r="F4360" i="1"/>
  <c r="F4359" i="1"/>
  <c r="F4358" i="1"/>
  <c r="F4357" i="1"/>
  <c r="F4356" i="1"/>
  <c r="F4336" i="1"/>
  <c r="F4335" i="1"/>
  <c r="F4334" i="1"/>
  <c r="F4333" i="1"/>
  <c r="F4332" i="1"/>
  <c r="F4331" i="1"/>
  <c r="F4330" i="1"/>
  <c r="F4328" i="1"/>
  <c r="F4327" i="1"/>
  <c r="F4326" i="1"/>
  <c r="F4325" i="1"/>
  <c r="F4324" i="1"/>
  <c r="F4323" i="1"/>
  <c r="F4322" i="1"/>
  <c r="F4314" i="1"/>
  <c r="F4306" i="1"/>
  <c r="F4304" i="1"/>
  <c r="F4303" i="1"/>
  <c r="F4302" i="1"/>
  <c r="F4301" i="1"/>
  <c r="F4300" i="1"/>
  <c r="F4299" i="1"/>
  <c r="F4298" i="1"/>
  <c r="F4296" i="1"/>
  <c r="F4295" i="1"/>
  <c r="F4294" i="1"/>
  <c r="F4293" i="1"/>
  <c r="F4292" i="1"/>
  <c r="F4291" i="1"/>
  <c r="F4290" i="1"/>
  <c r="F4288" i="1"/>
  <c r="F4287" i="1"/>
  <c r="F4286" i="1"/>
  <c r="F4285" i="1"/>
  <c r="F4284" i="1"/>
  <c r="F4283" i="1"/>
  <c r="F4282" i="1"/>
  <c r="F4280" i="1"/>
  <c r="F4279" i="1"/>
  <c r="F4278" i="1"/>
  <c r="F4277" i="1"/>
  <c r="F4276" i="1"/>
  <c r="F4275" i="1"/>
  <c r="F4274" i="1"/>
  <c r="F4272" i="1"/>
  <c r="F4271" i="1"/>
  <c r="F4270" i="1"/>
  <c r="F4269" i="1"/>
  <c r="F4268" i="1"/>
  <c r="F4267" i="1"/>
  <c r="F4266" i="1"/>
  <c r="F4261" i="1"/>
  <c r="F4253" i="1"/>
  <c r="F4245" i="1"/>
  <c r="F4237" i="1"/>
  <c r="F4229" i="1"/>
  <c r="F4221" i="1"/>
  <c r="F4213" i="1"/>
  <c r="F4209" i="1"/>
  <c r="F4205" i="1" s="1"/>
  <c r="F4201" i="1"/>
  <c r="F4197" i="1" s="1"/>
  <c r="F4117" i="1"/>
  <c r="F4116" i="1"/>
  <c r="F4115" i="1"/>
  <c r="F4114" i="1"/>
  <c r="F4113" i="1"/>
  <c r="F4112" i="1"/>
  <c r="F4111" i="1"/>
  <c r="F4109" i="1"/>
  <c r="F4108" i="1"/>
  <c r="F4107" i="1"/>
  <c r="F4106" i="1"/>
  <c r="F4105" i="1"/>
  <c r="F4104" i="1"/>
  <c r="F4103" i="1"/>
  <c r="F4101" i="1"/>
  <c r="F4100" i="1"/>
  <c r="F4099" i="1"/>
  <c r="F4098" i="1"/>
  <c r="F4097" i="1"/>
  <c r="F4096" i="1"/>
  <c r="F4095" i="1"/>
  <c r="F4181" i="1"/>
  <c r="F4180" i="1"/>
  <c r="F4179" i="1"/>
  <c r="F4178" i="1"/>
  <c r="F4177" i="1"/>
  <c r="F4176" i="1"/>
  <c r="F4175" i="1"/>
  <c r="F4173" i="1"/>
  <c r="F4172" i="1"/>
  <c r="F4171" i="1"/>
  <c r="F4170" i="1"/>
  <c r="F4169" i="1"/>
  <c r="F4168" i="1"/>
  <c r="F4167" i="1"/>
  <c r="F4165" i="1"/>
  <c r="F4164" i="1"/>
  <c r="F4163" i="1"/>
  <c r="F4162" i="1"/>
  <c r="F4161" i="1"/>
  <c r="F4160" i="1"/>
  <c r="F4159" i="1"/>
  <c r="F4157" i="1"/>
  <c r="F4156" i="1"/>
  <c r="F4155" i="1"/>
  <c r="F4154" i="1"/>
  <c r="F4153" i="1"/>
  <c r="F4152" i="1"/>
  <c r="F4151" i="1"/>
  <c r="F4149" i="1"/>
  <c r="F4148" i="1"/>
  <c r="F4147" i="1"/>
  <c r="F4146" i="1"/>
  <c r="F4145" i="1"/>
  <c r="F4144" i="1"/>
  <c r="F4143" i="1"/>
  <c r="F4141" i="1"/>
  <c r="F4140" i="1"/>
  <c r="F4139" i="1"/>
  <c r="F4138" i="1"/>
  <c r="F4137" i="1"/>
  <c r="F4136" i="1"/>
  <c r="F4135" i="1"/>
  <c r="F4133" i="1"/>
  <c r="F4132" i="1"/>
  <c r="F4131" i="1"/>
  <c r="F4130" i="1"/>
  <c r="F4129" i="1"/>
  <c r="F4128" i="1"/>
  <c r="F4127" i="1"/>
  <c r="F4125" i="1"/>
  <c r="F4124" i="1"/>
  <c r="F4123" i="1"/>
  <c r="F4122" i="1"/>
  <c r="F4121" i="1"/>
  <c r="F4120" i="1"/>
  <c r="F4119" i="1"/>
  <c r="F4093" i="1"/>
  <c r="F4092" i="1"/>
  <c r="F4091" i="1"/>
  <c r="F4090" i="1"/>
  <c r="F4089" i="1"/>
  <c r="F4088" i="1"/>
  <c r="F4087" i="1"/>
  <c r="F4085" i="1"/>
  <c r="F4084" i="1"/>
  <c r="F4083" i="1"/>
  <c r="F4082" i="1"/>
  <c r="F4081" i="1"/>
  <c r="F4080" i="1"/>
  <c r="F4079" i="1"/>
  <c r="F4069" i="1"/>
  <c r="F4068" i="1"/>
  <c r="F4067" i="1"/>
  <c r="F4066" i="1"/>
  <c r="F4065" i="1"/>
  <c r="F4064" i="1"/>
  <c r="F4063" i="1"/>
  <c r="F4061" i="1"/>
  <c r="F4060" i="1"/>
  <c r="F4059" i="1"/>
  <c r="F4058" i="1"/>
  <c r="F4057" i="1"/>
  <c r="F4056" i="1"/>
  <c r="F4055" i="1"/>
  <c r="F4053" i="1"/>
  <c r="F4052" i="1"/>
  <c r="F4051" i="1"/>
  <c r="F4050" i="1"/>
  <c r="F4049" i="1"/>
  <c r="F4048" i="1"/>
  <c r="F4047" i="1"/>
  <c r="F4045" i="1"/>
  <c r="F4044" i="1"/>
  <c r="F4043" i="1"/>
  <c r="F4042" i="1"/>
  <c r="F4041" i="1"/>
  <c r="F4040" i="1"/>
  <c r="F4039" i="1"/>
  <c r="F4037" i="1"/>
  <c r="F4036" i="1"/>
  <c r="F4035" i="1"/>
  <c r="F4034" i="1"/>
  <c r="F4033" i="1"/>
  <c r="F4032" i="1"/>
  <c r="F4031" i="1"/>
  <c r="F4029" i="1"/>
  <c r="F4028" i="1"/>
  <c r="F4027" i="1"/>
  <c r="F4026" i="1"/>
  <c r="F4025" i="1"/>
  <c r="F4024" i="1"/>
  <c r="F4023" i="1"/>
  <c r="F4021" i="1"/>
  <c r="F4020" i="1"/>
  <c r="F4019" i="1"/>
  <c r="F4018" i="1"/>
  <c r="F4017" i="1"/>
  <c r="F4016" i="1"/>
  <c r="F4015" i="1"/>
  <c r="F4013" i="1"/>
  <c r="F4012" i="1"/>
  <c r="F4011" i="1"/>
  <c r="F4010" i="1"/>
  <c r="F4009" i="1"/>
  <c r="F4008" i="1"/>
  <c r="F4007" i="1"/>
  <c r="F4005" i="1"/>
  <c r="F4004" i="1"/>
  <c r="F4003" i="1"/>
  <c r="F4002" i="1"/>
  <c r="F4001" i="1"/>
  <c r="F4000" i="1"/>
  <c r="F3999" i="1"/>
  <c r="F3997" i="1"/>
  <c r="F3996" i="1"/>
  <c r="F3995" i="1"/>
  <c r="F3994" i="1"/>
  <c r="F3993" i="1"/>
  <c r="F3992" i="1"/>
  <c r="F3991" i="1"/>
  <c r="F3989" i="1"/>
  <c r="F3988" i="1"/>
  <c r="F3987" i="1"/>
  <c r="F3986" i="1"/>
  <c r="F3985" i="1"/>
  <c r="F3984" i="1"/>
  <c r="F3983" i="1"/>
  <c r="F3981" i="1"/>
  <c r="F3980" i="1"/>
  <c r="F3979" i="1"/>
  <c r="F3978" i="1"/>
  <c r="F3977" i="1"/>
  <c r="F3976" i="1"/>
  <c r="F3975" i="1"/>
  <c r="F3973" i="1"/>
  <c r="F3972" i="1"/>
  <c r="F3971" i="1"/>
  <c r="F3970" i="1"/>
  <c r="F3969" i="1"/>
  <c r="F3968" i="1"/>
  <c r="F3967" i="1"/>
  <c r="F3965" i="1"/>
  <c r="F3964" i="1"/>
  <c r="F3963" i="1"/>
  <c r="F3962" i="1"/>
  <c r="F3961" i="1"/>
  <c r="F3960" i="1"/>
  <c r="F3959" i="1"/>
  <c r="F3957" i="1"/>
  <c r="F3956" i="1"/>
  <c r="F3955" i="1"/>
  <c r="F3954" i="1"/>
  <c r="F3953" i="1"/>
  <c r="F3952" i="1"/>
  <c r="F3951" i="1"/>
  <c r="F3949" i="1"/>
  <c r="F3948" i="1"/>
  <c r="F3947" i="1"/>
  <c r="F3946" i="1"/>
  <c r="F3945" i="1"/>
  <c r="F3944" i="1"/>
  <c r="F3943" i="1"/>
  <c r="F3941" i="1"/>
  <c r="F3940" i="1"/>
  <c r="F3939" i="1"/>
  <c r="F3938" i="1"/>
  <c r="F3937" i="1"/>
  <c r="F3936" i="1"/>
  <c r="F3935" i="1"/>
  <c r="F3933" i="1"/>
  <c r="F3932" i="1"/>
  <c r="F3931" i="1"/>
  <c r="F3930" i="1"/>
  <c r="F3929" i="1"/>
  <c r="F3928" i="1"/>
  <c r="F3927" i="1"/>
  <c r="F3925" i="1"/>
  <c r="F3924" i="1"/>
  <c r="F3923" i="1"/>
  <c r="F3922" i="1"/>
  <c r="F3921" i="1"/>
  <c r="F3920" i="1"/>
  <c r="F3919" i="1"/>
  <c r="F3917" i="1"/>
  <c r="F3916" i="1"/>
  <c r="F3915" i="1"/>
  <c r="F3914" i="1"/>
  <c r="F3913" i="1"/>
  <c r="F3912" i="1"/>
  <c r="F3911" i="1"/>
  <c r="F3909" i="1"/>
  <c r="F3908" i="1"/>
  <c r="F3907" i="1"/>
  <c r="F3906" i="1"/>
  <c r="F3905" i="1"/>
  <c r="F3904" i="1"/>
  <c r="F3903" i="1"/>
  <c r="F3901" i="1"/>
  <c r="F3900" i="1"/>
  <c r="F3899" i="1"/>
  <c r="F3898" i="1"/>
  <c r="F3897" i="1"/>
  <c r="F3896" i="1"/>
  <c r="F3895" i="1"/>
  <c r="F3893" i="1"/>
  <c r="F3892" i="1"/>
  <c r="F3891" i="1"/>
  <c r="F3890" i="1"/>
  <c r="F3889" i="1"/>
  <c r="F3888" i="1"/>
  <c r="F3887" i="1"/>
  <c r="F3885" i="1"/>
  <c r="F3884" i="1"/>
  <c r="F3883" i="1"/>
  <c r="F3882" i="1"/>
  <c r="F3881" i="1"/>
  <c r="F3880" i="1"/>
  <c r="F3879" i="1"/>
  <c r="F3877" i="1"/>
  <c r="F3876" i="1"/>
  <c r="F3875" i="1"/>
  <c r="F3874" i="1"/>
  <c r="F3873" i="1"/>
  <c r="F3872" i="1"/>
  <c r="F3871" i="1"/>
  <c r="F3869" i="1"/>
  <c r="F3868" i="1"/>
  <c r="F3867" i="1"/>
  <c r="F3866" i="1"/>
  <c r="F3865" i="1"/>
  <c r="F3864" i="1"/>
  <c r="F3863" i="1"/>
  <c r="F3861" i="1"/>
  <c r="F3860" i="1"/>
  <c r="F3859" i="1"/>
  <c r="F3858" i="1"/>
  <c r="F3857" i="1"/>
  <c r="F3856" i="1"/>
  <c r="F3855" i="1"/>
  <c r="F3853" i="1"/>
  <c r="F3852" i="1"/>
  <c r="F3851" i="1"/>
  <c r="F3850" i="1"/>
  <c r="F3849" i="1"/>
  <c r="F3848" i="1"/>
  <c r="F3847" i="1"/>
  <c r="F3845" i="1"/>
  <c r="F3844" i="1"/>
  <c r="F3843" i="1"/>
  <c r="F3842" i="1"/>
  <c r="F3841" i="1"/>
  <c r="F3840" i="1"/>
  <c r="F3839" i="1"/>
  <c r="F3837" i="1"/>
  <c r="F3836" i="1"/>
  <c r="F3835" i="1"/>
  <c r="F3834" i="1"/>
  <c r="F3833" i="1"/>
  <c r="F3832" i="1"/>
  <c r="F3831" i="1"/>
  <c r="F3829" i="1"/>
  <c r="F3828" i="1"/>
  <c r="F3827" i="1"/>
  <c r="F3826" i="1"/>
  <c r="F3825" i="1"/>
  <c r="F3824" i="1"/>
  <c r="F3823" i="1"/>
  <c r="F3821" i="1"/>
  <c r="F3820" i="1"/>
  <c r="F3819" i="1"/>
  <c r="F3818" i="1"/>
  <c r="F3817" i="1"/>
  <c r="F3816" i="1"/>
  <c r="F3815" i="1"/>
  <c r="F3813" i="1"/>
  <c r="F3812" i="1"/>
  <c r="F3811" i="1"/>
  <c r="F3810" i="1"/>
  <c r="F3809" i="1"/>
  <c r="F3808" i="1"/>
  <c r="F3807" i="1"/>
  <c r="F3805" i="1"/>
  <c r="F3804" i="1"/>
  <c r="F3803" i="1"/>
  <c r="F3802" i="1"/>
  <c r="F3801" i="1"/>
  <c r="F3800" i="1"/>
  <c r="F3799" i="1"/>
  <c r="F3797" i="1"/>
  <c r="F3796" i="1"/>
  <c r="F3795" i="1"/>
  <c r="F3794" i="1"/>
  <c r="F3793" i="1"/>
  <c r="F3792" i="1"/>
  <c r="F3791" i="1"/>
  <c r="F3789" i="1"/>
  <c r="F3788" i="1"/>
  <c r="F3787" i="1"/>
  <c r="F3786" i="1"/>
  <c r="F3785" i="1"/>
  <c r="F3784" i="1"/>
  <c r="F3783" i="1"/>
  <c r="F3781" i="1"/>
  <c r="F3780" i="1"/>
  <c r="F3779" i="1"/>
  <c r="F3778" i="1"/>
  <c r="F3777" i="1"/>
  <c r="F3776" i="1"/>
  <c r="F3775" i="1"/>
  <c r="F3773" i="1"/>
  <c r="F3772" i="1"/>
  <c r="F3771" i="1"/>
  <c r="F3770" i="1"/>
  <c r="F3769" i="1"/>
  <c r="F3768" i="1"/>
  <c r="F3767" i="1"/>
  <c r="F3765" i="1"/>
  <c r="F3764" i="1"/>
  <c r="F3763" i="1"/>
  <c r="F3762" i="1"/>
  <c r="F3761" i="1"/>
  <c r="F3760" i="1"/>
  <c r="F3759" i="1"/>
  <c r="F3757" i="1"/>
  <c r="F3756" i="1"/>
  <c r="F3755" i="1"/>
  <c r="F3754" i="1"/>
  <c r="F3753" i="1"/>
  <c r="F3752" i="1"/>
  <c r="F3751" i="1"/>
  <c r="F3749" i="1"/>
  <c r="F3748" i="1"/>
  <c r="F3747" i="1"/>
  <c r="F3746" i="1"/>
  <c r="F3745" i="1"/>
  <c r="F3744" i="1"/>
  <c r="F3743" i="1"/>
  <c r="F3741" i="1"/>
  <c r="F3740" i="1"/>
  <c r="F3739" i="1"/>
  <c r="F3738" i="1"/>
  <c r="F3737" i="1"/>
  <c r="F3736" i="1"/>
  <c r="F3735" i="1"/>
  <c r="F3733" i="1"/>
  <c r="F3732" i="1"/>
  <c r="F3731" i="1"/>
  <c r="F3730" i="1"/>
  <c r="F3729" i="1"/>
  <c r="F3728" i="1"/>
  <c r="F3727" i="1"/>
  <c r="F3725" i="1"/>
  <c r="F3724" i="1"/>
  <c r="F3723" i="1"/>
  <c r="F3722" i="1"/>
  <c r="F3721" i="1"/>
  <c r="F3720" i="1"/>
  <c r="F3719" i="1"/>
  <c r="F3717" i="1"/>
  <c r="F3716" i="1"/>
  <c r="F3715" i="1"/>
  <c r="F3714" i="1"/>
  <c r="F3713" i="1"/>
  <c r="F3712" i="1"/>
  <c r="F3711" i="1"/>
  <c r="F3709" i="1"/>
  <c r="F3708" i="1"/>
  <c r="F3707" i="1"/>
  <c r="F3706" i="1"/>
  <c r="F3705" i="1"/>
  <c r="F3704" i="1"/>
  <c r="F3703" i="1"/>
  <c r="F3701" i="1"/>
  <c r="F3700" i="1"/>
  <c r="F3699" i="1"/>
  <c r="F3698" i="1"/>
  <c r="F3697" i="1"/>
  <c r="F3696" i="1"/>
  <c r="F3695" i="1"/>
  <c r="F3693" i="1"/>
  <c r="F3692" i="1"/>
  <c r="F3691" i="1"/>
  <c r="F3690" i="1"/>
  <c r="F3689" i="1"/>
  <c r="F3688" i="1"/>
  <c r="F3687" i="1"/>
  <c r="F3685" i="1"/>
  <c r="F3684" i="1"/>
  <c r="F3683" i="1"/>
  <c r="F3682" i="1"/>
  <c r="F3681" i="1"/>
  <c r="F3680" i="1"/>
  <c r="F3679" i="1"/>
  <c r="F3677" i="1"/>
  <c r="F3676" i="1"/>
  <c r="F3675" i="1"/>
  <c r="F3674" i="1"/>
  <c r="F3673" i="1"/>
  <c r="F3672" i="1"/>
  <c r="F3671" i="1"/>
  <c r="F3669" i="1"/>
  <c r="F3668" i="1"/>
  <c r="F3667" i="1"/>
  <c r="F3666" i="1"/>
  <c r="F3665" i="1"/>
  <c r="F3664" i="1"/>
  <c r="F3663" i="1"/>
  <c r="F3661" i="1"/>
  <c r="F3660" i="1"/>
  <c r="F3659" i="1"/>
  <c r="F3658" i="1"/>
  <c r="F3657" i="1"/>
  <c r="F3656" i="1"/>
  <c r="F3655" i="1"/>
  <c r="F3653" i="1"/>
  <c r="F3652" i="1"/>
  <c r="F3651" i="1"/>
  <c r="F3650" i="1"/>
  <c r="F3649" i="1"/>
  <c r="F3648" i="1"/>
  <c r="F3647" i="1"/>
  <c r="F3645" i="1"/>
  <c r="F3644" i="1"/>
  <c r="F3643" i="1"/>
  <c r="F3642" i="1"/>
  <c r="F3641" i="1"/>
  <c r="F3640" i="1"/>
  <c r="F3639" i="1"/>
  <c r="F3637" i="1"/>
  <c r="F3636" i="1"/>
  <c r="F3635" i="1"/>
  <c r="F3634" i="1"/>
  <c r="F3633" i="1"/>
  <c r="F3632" i="1"/>
  <c r="F3631" i="1"/>
  <c r="F3591" i="1"/>
  <c r="F3590" i="1"/>
  <c r="F3589" i="1"/>
  <c r="F3588" i="1"/>
  <c r="F3587" i="1"/>
  <c r="F3586" i="1"/>
  <c r="F3585" i="1"/>
  <c r="F3583" i="1"/>
  <c r="F3582" i="1"/>
  <c r="F3581" i="1"/>
  <c r="F3580" i="1"/>
  <c r="F3579" i="1"/>
  <c r="F3578" i="1"/>
  <c r="F3577" i="1"/>
  <c r="F3539" i="1"/>
  <c r="F3538" i="1"/>
  <c r="F3537" i="1"/>
  <c r="F3536" i="1"/>
  <c r="F3535" i="1"/>
  <c r="F3534" i="1"/>
  <c r="F3533" i="1"/>
  <c r="F3505" i="1"/>
  <c r="F3504" i="1"/>
  <c r="F3503" i="1"/>
  <c r="F3502" i="1"/>
  <c r="F3501" i="1"/>
  <c r="F3500" i="1"/>
  <c r="F3499" i="1"/>
  <c r="F3480" i="1"/>
  <c r="F3479" i="1"/>
  <c r="F3478" i="1"/>
  <c r="F3477" i="1"/>
  <c r="F3476" i="1"/>
  <c r="F3475" i="1"/>
  <c r="F3474" i="1"/>
  <c r="F3446" i="1"/>
  <c r="F3445" i="1"/>
  <c r="F3444" i="1"/>
  <c r="F3443" i="1"/>
  <c r="F3442" i="1"/>
  <c r="F3441" i="1"/>
  <c r="F3440" i="1"/>
  <c r="F3421" i="1"/>
  <c r="F3420" i="1"/>
  <c r="F3419" i="1"/>
  <c r="F3418" i="1"/>
  <c r="F3417" i="1"/>
  <c r="F3416" i="1"/>
  <c r="F3415" i="1"/>
  <c r="F3387" i="1"/>
  <c r="F3386" i="1"/>
  <c r="F3385" i="1"/>
  <c r="F3384" i="1"/>
  <c r="F3383" i="1"/>
  <c r="F3382" i="1"/>
  <c r="F3381" i="1"/>
  <c r="F3352" i="1"/>
  <c r="F3351" i="1"/>
  <c r="F3350" i="1"/>
  <c r="F3349" i="1"/>
  <c r="F3348" i="1"/>
  <c r="F3347" i="1"/>
  <c r="F3346" i="1"/>
  <c r="F3344" i="1"/>
  <c r="F3343" i="1"/>
  <c r="F3342" i="1"/>
  <c r="F3341" i="1"/>
  <c r="F3340" i="1"/>
  <c r="F3339" i="1"/>
  <c r="F3338" i="1"/>
  <c r="F3336" i="1"/>
  <c r="F3335" i="1"/>
  <c r="F3334" i="1"/>
  <c r="F3333" i="1"/>
  <c r="F3332" i="1"/>
  <c r="F3331" i="1"/>
  <c r="F3330" i="1"/>
  <c r="F3328" i="1"/>
  <c r="F3327" i="1"/>
  <c r="F3326" i="1"/>
  <c r="F3325" i="1"/>
  <c r="F3324" i="1"/>
  <c r="F3323" i="1"/>
  <c r="F3322" i="1"/>
  <c r="F3320" i="1"/>
  <c r="F3319" i="1"/>
  <c r="F3318" i="1"/>
  <c r="F3317" i="1"/>
  <c r="F3316" i="1"/>
  <c r="F3315" i="1"/>
  <c r="F3314" i="1"/>
  <c r="F3312" i="1"/>
  <c r="F3311" i="1"/>
  <c r="F3310" i="1"/>
  <c r="F3309" i="1"/>
  <c r="F3308" i="1"/>
  <c r="F3307" i="1"/>
  <c r="F3306" i="1"/>
  <c r="F3304" i="1"/>
  <c r="F3303" i="1"/>
  <c r="F3302" i="1"/>
  <c r="F3301" i="1"/>
  <c r="F3300" i="1"/>
  <c r="F3299" i="1"/>
  <c r="F3298" i="1"/>
  <c r="F3296" i="1"/>
  <c r="F3295" i="1"/>
  <c r="F3294" i="1"/>
  <c r="F3293" i="1"/>
  <c r="F3292" i="1"/>
  <c r="F3291" i="1"/>
  <c r="F3290" i="1"/>
  <c r="F3288" i="1"/>
  <c r="F3287" i="1"/>
  <c r="F3286" i="1"/>
  <c r="F3285" i="1"/>
  <c r="F3284" i="1"/>
  <c r="F3283" i="1"/>
  <c r="F3282" i="1"/>
  <c r="F3280" i="1"/>
  <c r="F3279" i="1"/>
  <c r="F3278" i="1"/>
  <c r="F3277" i="1"/>
  <c r="F3276" i="1"/>
  <c r="F3275" i="1"/>
  <c r="F3274" i="1"/>
  <c r="F3272" i="1"/>
  <c r="F3271" i="1"/>
  <c r="F3270" i="1"/>
  <c r="F3269" i="1"/>
  <c r="F3268" i="1"/>
  <c r="F3267" i="1"/>
  <c r="F3266" i="1"/>
  <c r="F3264" i="1"/>
  <c r="F3263" i="1"/>
  <c r="F3262" i="1"/>
  <c r="F3261" i="1"/>
  <c r="F3260" i="1"/>
  <c r="F3259" i="1"/>
  <c r="F3258" i="1"/>
  <c r="F3256" i="1"/>
  <c r="F3255" i="1"/>
  <c r="F3254" i="1"/>
  <c r="F3253" i="1"/>
  <c r="F3252" i="1"/>
  <c r="F3251" i="1"/>
  <c r="F3250" i="1"/>
  <c r="F3248" i="1"/>
  <c r="F3247" i="1"/>
  <c r="F3246" i="1"/>
  <c r="F3245" i="1"/>
  <c r="F3244" i="1"/>
  <c r="F3243" i="1"/>
  <c r="F3242" i="1"/>
  <c r="F3240" i="1"/>
  <c r="F3239" i="1"/>
  <c r="F3238" i="1"/>
  <c r="F3237" i="1"/>
  <c r="F3236" i="1"/>
  <c r="F3235" i="1"/>
  <c r="F3234" i="1"/>
  <c r="F3222" i="1"/>
  <c r="F3221" i="1"/>
  <c r="F3220" i="1"/>
  <c r="F3219" i="1"/>
  <c r="F3218" i="1"/>
  <c r="F3217" i="1"/>
  <c r="F3216" i="1"/>
  <c r="F3214" i="1"/>
  <c r="F3213" i="1"/>
  <c r="F3212" i="1"/>
  <c r="F3211" i="1"/>
  <c r="F3210" i="1"/>
  <c r="F3209" i="1"/>
  <c r="F3208" i="1"/>
  <c r="F3206" i="1"/>
  <c r="F3205" i="1"/>
  <c r="F3204" i="1"/>
  <c r="F3203" i="1"/>
  <c r="F3202" i="1"/>
  <c r="F3201" i="1"/>
  <c r="F3200" i="1"/>
  <c r="F3198" i="1"/>
  <c r="F3197" i="1"/>
  <c r="F3196" i="1"/>
  <c r="F3195" i="1"/>
  <c r="F3194" i="1"/>
  <c r="F3193" i="1"/>
  <c r="F3192" i="1"/>
  <c r="F3190" i="1"/>
  <c r="F3189" i="1"/>
  <c r="F3188" i="1"/>
  <c r="F3187" i="1"/>
  <c r="F3186" i="1"/>
  <c r="F3185" i="1"/>
  <c r="F3184" i="1"/>
  <c r="F3182" i="1"/>
  <c r="F3181" i="1"/>
  <c r="F3180" i="1"/>
  <c r="F3179" i="1"/>
  <c r="F3178" i="1"/>
  <c r="F3177" i="1"/>
  <c r="F3176" i="1"/>
  <c r="F3174" i="1"/>
  <c r="F3173" i="1"/>
  <c r="F3172" i="1"/>
  <c r="F3171" i="1"/>
  <c r="F3170" i="1"/>
  <c r="F3169" i="1"/>
  <c r="F3168" i="1"/>
  <c r="F3166" i="1"/>
  <c r="F3165" i="1"/>
  <c r="F3164" i="1"/>
  <c r="F3163" i="1"/>
  <c r="F3162" i="1"/>
  <c r="F3161" i="1"/>
  <c r="F3160" i="1"/>
  <c r="F3158" i="1"/>
  <c r="F3157" i="1"/>
  <c r="F3156" i="1"/>
  <c r="F3155" i="1"/>
  <c r="F3154" i="1"/>
  <c r="F3153" i="1"/>
  <c r="F3152" i="1"/>
  <c r="F3150" i="1"/>
  <c r="F3149" i="1"/>
  <c r="F3148" i="1"/>
  <c r="F3147" i="1"/>
  <c r="F3146" i="1"/>
  <c r="F3145" i="1"/>
  <c r="F3144" i="1"/>
  <c r="F3142" i="1"/>
  <c r="F3141" i="1"/>
  <c r="F3140" i="1"/>
  <c r="F3139" i="1"/>
  <c r="F3138" i="1"/>
  <c r="F3137" i="1"/>
  <c r="F3136" i="1"/>
  <c r="F3134" i="1"/>
  <c r="F3133" i="1"/>
  <c r="F3132" i="1"/>
  <c r="F3131" i="1"/>
  <c r="F3130" i="1"/>
  <c r="F3129" i="1"/>
  <c r="F3128" i="1"/>
  <c r="F3126" i="1"/>
  <c r="F3125" i="1"/>
  <c r="F3124" i="1"/>
  <c r="F3123" i="1"/>
  <c r="F3122" i="1"/>
  <c r="F3121" i="1"/>
  <c r="F3120" i="1"/>
  <c r="F3118" i="1"/>
  <c r="F3117" i="1"/>
  <c r="F3116" i="1"/>
  <c r="F3115" i="1"/>
  <c r="F3114" i="1"/>
  <c r="F3113" i="1"/>
  <c r="F3112" i="1"/>
  <c r="F3110" i="1"/>
  <c r="F3109" i="1"/>
  <c r="F3108" i="1"/>
  <c r="F3107" i="1"/>
  <c r="F3106" i="1"/>
  <c r="F3105" i="1"/>
  <c r="F3104" i="1"/>
  <c r="F3102" i="1"/>
  <c r="F3101" i="1"/>
  <c r="F3100" i="1"/>
  <c r="F3099" i="1"/>
  <c r="F3098" i="1"/>
  <c r="F3097" i="1"/>
  <c r="F3096" i="1"/>
  <c r="F3094" i="1"/>
  <c r="F3093" i="1"/>
  <c r="F3092" i="1"/>
  <c r="F3091" i="1"/>
  <c r="F3090" i="1"/>
  <c r="F3089" i="1"/>
  <c r="F3088" i="1"/>
  <c r="F3086" i="1"/>
  <c r="F3085" i="1"/>
  <c r="F3084" i="1"/>
  <c r="F3083" i="1"/>
  <c r="F3082" i="1"/>
  <c r="F3081" i="1"/>
  <c r="F3080" i="1"/>
  <c r="F3078" i="1"/>
  <c r="F3077" i="1"/>
  <c r="F3076" i="1"/>
  <c r="F3075" i="1"/>
  <c r="F3074" i="1"/>
  <c r="F3073" i="1"/>
  <c r="F3072" i="1"/>
  <c r="F3070" i="1"/>
  <c r="F3069" i="1"/>
  <c r="F3068" i="1"/>
  <c r="F3067" i="1"/>
  <c r="F3066" i="1"/>
  <c r="F3065" i="1"/>
  <c r="F3064" i="1"/>
  <c r="F3062" i="1"/>
  <c r="F3061" i="1"/>
  <c r="F3060" i="1"/>
  <c r="F3059" i="1"/>
  <c r="F3058" i="1"/>
  <c r="F3057" i="1"/>
  <c r="F3056" i="1"/>
  <c r="F3054" i="1"/>
  <c r="F3053" i="1"/>
  <c r="F3052" i="1"/>
  <c r="F3051" i="1"/>
  <c r="F3050" i="1"/>
  <c r="F3049" i="1"/>
  <c r="F3048" i="1"/>
  <c r="F3046" i="1"/>
  <c r="F3045" i="1"/>
  <c r="F3044" i="1"/>
  <c r="F3043" i="1"/>
  <c r="F3042" i="1"/>
  <c r="F3041" i="1"/>
  <c r="F3040" i="1"/>
  <c r="F3038" i="1"/>
  <c r="F3037" i="1"/>
  <c r="F3036" i="1"/>
  <c r="F3035" i="1"/>
  <c r="F3034" i="1"/>
  <c r="F3033" i="1"/>
  <c r="F3032" i="1"/>
  <c r="F3030" i="1"/>
  <c r="F3029" i="1"/>
  <c r="F3028" i="1"/>
  <c r="F3027" i="1"/>
  <c r="F3026" i="1"/>
  <c r="F3025" i="1"/>
  <c r="F3024" i="1"/>
  <c r="F3022" i="1"/>
  <c r="F3021" i="1"/>
  <c r="F3020" i="1"/>
  <c r="F3019" i="1"/>
  <c r="F3018" i="1"/>
  <c r="F3017" i="1"/>
  <c r="F3016" i="1"/>
  <c r="F3014" i="1"/>
  <c r="F3013" i="1"/>
  <c r="F3012" i="1"/>
  <c r="F3011" i="1"/>
  <c r="F3010" i="1"/>
  <c r="F3009" i="1"/>
  <c r="F3008" i="1"/>
  <c r="F3006" i="1"/>
  <c r="F3005" i="1"/>
  <c r="F3004" i="1"/>
  <c r="F3003" i="1"/>
  <c r="F3002" i="1"/>
  <c r="F3001" i="1"/>
  <c r="F3000" i="1"/>
  <c r="F2998" i="1"/>
  <c r="F2997" i="1"/>
  <c r="F2996" i="1"/>
  <c r="F2995" i="1"/>
  <c r="F2994" i="1"/>
  <c r="F2993" i="1"/>
  <c r="F2992" i="1"/>
  <c r="F2990" i="1"/>
  <c r="F2989" i="1"/>
  <c r="F2988" i="1"/>
  <c r="F2987" i="1"/>
  <c r="F2986" i="1"/>
  <c r="F2985" i="1"/>
  <c r="F2984" i="1"/>
  <c r="F2982" i="1"/>
  <c r="F2981" i="1"/>
  <c r="F2980" i="1"/>
  <c r="F2979" i="1"/>
  <c r="F2978" i="1"/>
  <c r="F2977" i="1"/>
  <c r="F2976" i="1"/>
  <c r="F2974" i="1"/>
  <c r="F2973" i="1"/>
  <c r="F2972" i="1"/>
  <c r="F2971" i="1"/>
  <c r="F2970" i="1"/>
  <c r="F2969" i="1"/>
  <c r="F2968" i="1"/>
  <c r="F2966" i="1"/>
  <c r="F2965" i="1"/>
  <c r="F2964" i="1"/>
  <c r="F2963" i="1"/>
  <c r="F2962" i="1"/>
  <c r="F2961" i="1"/>
  <c r="F2960" i="1"/>
  <c r="F2958" i="1"/>
  <c r="F2957" i="1"/>
  <c r="F2956" i="1"/>
  <c r="F2955" i="1"/>
  <c r="F2954" i="1"/>
  <c r="F2953" i="1"/>
  <c r="F2952" i="1"/>
  <c r="F2950" i="1"/>
  <c r="F2949" i="1"/>
  <c r="F2948" i="1"/>
  <c r="F2947" i="1"/>
  <c r="F2946" i="1"/>
  <c r="F2945" i="1"/>
  <c r="F2944" i="1"/>
  <c r="F2942" i="1"/>
  <c r="F2941" i="1"/>
  <c r="F2940" i="1"/>
  <c r="F2939" i="1"/>
  <c r="F2938" i="1"/>
  <c r="F2937" i="1"/>
  <c r="F2936" i="1"/>
  <c r="F2934" i="1"/>
  <c r="F2933" i="1"/>
  <c r="F2932" i="1"/>
  <c r="F2931" i="1"/>
  <c r="F2930" i="1"/>
  <c r="F2929" i="1"/>
  <c r="F2928" i="1"/>
  <c r="F2926" i="1"/>
  <c r="F2925" i="1"/>
  <c r="F2924" i="1"/>
  <c r="F2923" i="1"/>
  <c r="F2922" i="1"/>
  <c r="F2921" i="1"/>
  <c r="F2920" i="1"/>
  <c r="F2918" i="1"/>
  <c r="F2917" i="1"/>
  <c r="F2916" i="1"/>
  <c r="F2915" i="1"/>
  <c r="F2914" i="1"/>
  <c r="F2913" i="1"/>
  <c r="F2912" i="1"/>
  <c r="F2910" i="1"/>
  <c r="F2909" i="1"/>
  <c r="F2908" i="1"/>
  <c r="F2907" i="1"/>
  <c r="F2906" i="1"/>
  <c r="F2905" i="1"/>
  <c r="F2904" i="1"/>
  <c r="F2902" i="1"/>
  <c r="F2901" i="1"/>
  <c r="F2900" i="1"/>
  <c r="F2899" i="1"/>
  <c r="F2898" i="1"/>
  <c r="F2897" i="1"/>
  <c r="F2896" i="1"/>
  <c r="F2894" i="1"/>
  <c r="F2893" i="1"/>
  <c r="F2892" i="1"/>
  <c r="F2891" i="1"/>
  <c r="F2890" i="1"/>
  <c r="F2889" i="1"/>
  <c r="F2888" i="1"/>
  <c r="F2886" i="1"/>
  <c r="F2885" i="1"/>
  <c r="F2884" i="1"/>
  <c r="F2883" i="1"/>
  <c r="F2882" i="1"/>
  <c r="F2881" i="1"/>
  <c r="F2880" i="1"/>
  <c r="F2878" i="1"/>
  <c r="F2877" i="1"/>
  <c r="F2876" i="1"/>
  <c r="F2875" i="1"/>
  <c r="F2874" i="1"/>
  <c r="F2873" i="1"/>
  <c r="F2872" i="1"/>
  <c r="F2870" i="1"/>
  <c r="F2869" i="1"/>
  <c r="F2868" i="1"/>
  <c r="F2867" i="1"/>
  <c r="F2866" i="1"/>
  <c r="F2865" i="1"/>
  <c r="F2864" i="1"/>
  <c r="F2862" i="1"/>
  <c r="F2861" i="1"/>
  <c r="F2860" i="1"/>
  <c r="F2859" i="1"/>
  <c r="F2858" i="1"/>
  <c r="F2857" i="1"/>
  <c r="F2856" i="1"/>
  <c r="F2854" i="1"/>
  <c r="F2853" i="1"/>
  <c r="F2852" i="1"/>
  <c r="F2851" i="1"/>
  <c r="F2850" i="1"/>
  <c r="F2849" i="1"/>
  <c r="F2848" i="1"/>
  <c r="F2846" i="1"/>
  <c r="F2845" i="1"/>
  <c r="F2844" i="1"/>
  <c r="F2843" i="1"/>
  <c r="F2842" i="1"/>
  <c r="F2841" i="1"/>
  <c r="F2840" i="1"/>
  <c r="F2838" i="1"/>
  <c r="F2837" i="1"/>
  <c r="F2836" i="1"/>
  <c r="F2835" i="1"/>
  <c r="F2834" i="1"/>
  <c r="F2833" i="1"/>
  <c r="F2832" i="1"/>
  <c r="F2830" i="1"/>
  <c r="F2829" i="1"/>
  <c r="F2828" i="1"/>
  <c r="F2827" i="1"/>
  <c r="F2826" i="1"/>
  <c r="F2825" i="1"/>
  <c r="F2824" i="1"/>
  <c r="F2822" i="1"/>
  <c r="F2821" i="1"/>
  <c r="F2820" i="1"/>
  <c r="F2819" i="1"/>
  <c r="F2818" i="1"/>
  <c r="F2817" i="1"/>
  <c r="F2816" i="1"/>
  <c r="F2814" i="1"/>
  <c r="F2813" i="1"/>
  <c r="F2812" i="1"/>
  <c r="F2811" i="1"/>
  <c r="F2810" i="1"/>
  <c r="F2809" i="1"/>
  <c r="F2808" i="1"/>
  <c r="F2806" i="1"/>
  <c r="F2805" i="1"/>
  <c r="F2804" i="1"/>
  <c r="F2803" i="1"/>
  <c r="F2802" i="1"/>
  <c r="F2801" i="1"/>
  <c r="F2800" i="1"/>
  <c r="F2798" i="1"/>
  <c r="F2797" i="1"/>
  <c r="F2796" i="1"/>
  <c r="F2795" i="1"/>
  <c r="F2794" i="1"/>
  <c r="F2793" i="1"/>
  <c r="F2792" i="1"/>
  <c r="F2790" i="1"/>
  <c r="F2789" i="1"/>
  <c r="F2788" i="1"/>
  <c r="F2787" i="1"/>
  <c r="F2786" i="1"/>
  <c r="F2785" i="1"/>
  <c r="F2784" i="1"/>
  <c r="F2782" i="1"/>
  <c r="F2781" i="1"/>
  <c r="F2780" i="1"/>
  <c r="F2779" i="1"/>
  <c r="F2778" i="1"/>
  <c r="F2777" i="1"/>
  <c r="F2776" i="1"/>
  <c r="F2774" i="1"/>
  <c r="F2773" i="1"/>
  <c r="F2772" i="1"/>
  <c r="F2771" i="1"/>
  <c r="F2770" i="1"/>
  <c r="F2769" i="1"/>
  <c r="F2768" i="1"/>
  <c r="F2766" i="1"/>
  <c r="F2765" i="1"/>
  <c r="F2764" i="1"/>
  <c r="F2763" i="1"/>
  <c r="F2762" i="1"/>
  <c r="F2761" i="1"/>
  <c r="F2760" i="1"/>
  <c r="F2758" i="1"/>
  <c r="F2757" i="1"/>
  <c r="F2756" i="1"/>
  <c r="F2755" i="1"/>
  <c r="F2754" i="1"/>
  <c r="F2753" i="1"/>
  <c r="F2752" i="1"/>
  <c r="F2750" i="1"/>
  <c r="F2749" i="1"/>
  <c r="F2748" i="1"/>
  <c r="F2747" i="1"/>
  <c r="F2746" i="1"/>
  <c r="F2745" i="1"/>
  <c r="F2744" i="1"/>
  <c r="F2742" i="1"/>
  <c r="F2741" i="1"/>
  <c r="F2740" i="1"/>
  <c r="F2739" i="1"/>
  <c r="F2738" i="1"/>
  <c r="F2737" i="1"/>
  <c r="F2736" i="1"/>
  <c r="F2734" i="1"/>
  <c r="F2733" i="1"/>
  <c r="F2732" i="1"/>
  <c r="F2731" i="1"/>
  <c r="F2730" i="1"/>
  <c r="F2729" i="1"/>
  <c r="F2728" i="1"/>
  <c r="F2726" i="1"/>
  <c r="F2725" i="1"/>
  <c r="F2724" i="1"/>
  <c r="F2723" i="1"/>
  <c r="F2722" i="1"/>
  <c r="F2721" i="1"/>
  <c r="F2720" i="1"/>
  <c r="F2718" i="1"/>
  <c r="F2717" i="1"/>
  <c r="F2716" i="1"/>
  <c r="F2715" i="1"/>
  <c r="F2714" i="1"/>
  <c r="F2713" i="1"/>
  <c r="F2712" i="1"/>
  <c r="F2710" i="1"/>
  <c r="F2709" i="1"/>
  <c r="F2708" i="1"/>
  <c r="F2707" i="1"/>
  <c r="F2706" i="1"/>
  <c r="F2705" i="1"/>
  <c r="F2704" i="1"/>
  <c r="F2702" i="1"/>
  <c r="F2701" i="1"/>
  <c r="F2700" i="1"/>
  <c r="F2699" i="1"/>
  <c r="F2698" i="1"/>
  <c r="F2697" i="1"/>
  <c r="F2696" i="1"/>
  <c r="F2694" i="1"/>
  <c r="F2693" i="1"/>
  <c r="F2692" i="1"/>
  <c r="F2691" i="1"/>
  <c r="F2690" i="1"/>
  <c r="F2689" i="1"/>
  <c r="F2688" i="1"/>
  <c r="F2686" i="1"/>
  <c r="F2685" i="1"/>
  <c r="F2684" i="1"/>
  <c r="F2683" i="1"/>
  <c r="F2682" i="1"/>
  <c r="F2681" i="1"/>
  <c r="F2680" i="1"/>
  <c r="F2678" i="1"/>
  <c r="F2677" i="1"/>
  <c r="F2676" i="1"/>
  <c r="F2675" i="1"/>
  <c r="F2674" i="1"/>
  <c r="F2673" i="1"/>
  <c r="F2672" i="1"/>
  <c r="F2670" i="1"/>
  <c r="F2669" i="1"/>
  <c r="F2668" i="1"/>
  <c r="F2667" i="1"/>
  <c r="F2666" i="1"/>
  <c r="F2665" i="1"/>
  <c r="F2664" i="1"/>
  <c r="F2662" i="1"/>
  <c r="F2661" i="1"/>
  <c r="F2660" i="1"/>
  <c r="F2659" i="1"/>
  <c r="F2658" i="1"/>
  <c r="F2657" i="1"/>
  <c r="F2656" i="1"/>
  <c r="F2654" i="1"/>
  <c r="F2653" i="1"/>
  <c r="F2652" i="1"/>
  <c r="F2651" i="1"/>
  <c r="F2650" i="1"/>
  <c r="F2649" i="1"/>
  <c r="F2648" i="1"/>
  <c r="F2646" i="1"/>
  <c r="F2645" i="1"/>
  <c r="F2644" i="1"/>
  <c r="F2643" i="1"/>
  <c r="F2642" i="1"/>
  <c r="F2641" i="1"/>
  <c r="F2640" i="1"/>
  <c r="F2638" i="1"/>
  <c r="F2637" i="1"/>
  <c r="F2636" i="1"/>
  <c r="F2635" i="1"/>
  <c r="F2634" i="1"/>
  <c r="F2633" i="1"/>
  <c r="F2632" i="1"/>
  <c r="F2630" i="1"/>
  <c r="F2629" i="1"/>
  <c r="F2628" i="1"/>
  <c r="F2627" i="1"/>
  <c r="F2626" i="1"/>
  <c r="F2625" i="1"/>
  <c r="F2624" i="1"/>
  <c r="F2611" i="1"/>
  <c r="F2610" i="1"/>
  <c r="F2609" i="1"/>
  <c r="F2608" i="1"/>
  <c r="F2607" i="1"/>
  <c r="F2606" i="1"/>
  <c r="F2605" i="1"/>
  <c r="F2603" i="1"/>
  <c r="F2602" i="1"/>
  <c r="F2601" i="1"/>
  <c r="F2600" i="1"/>
  <c r="F2599" i="1"/>
  <c r="F2598" i="1"/>
  <c r="F2597" i="1"/>
  <c r="F2558" i="1"/>
  <c r="F2557" i="1"/>
  <c r="F2556" i="1"/>
  <c r="F2555" i="1"/>
  <c r="F2554" i="1"/>
  <c r="F2553" i="1"/>
  <c r="F2552" i="1"/>
  <c r="F2550" i="1"/>
  <c r="F2549" i="1"/>
  <c r="F2548" i="1"/>
  <c r="F2547" i="1"/>
  <c r="F2546" i="1"/>
  <c r="F2545" i="1"/>
  <c r="F2544" i="1"/>
  <c r="F2532" i="1"/>
  <c r="F2531" i="1"/>
  <c r="F2530" i="1"/>
  <c r="F2529" i="1"/>
  <c r="F2528" i="1"/>
  <c r="F2527" i="1"/>
  <c r="F2526" i="1"/>
  <c r="F2524" i="1"/>
  <c r="F2523" i="1"/>
  <c r="F2522" i="1"/>
  <c r="F2521" i="1"/>
  <c r="F2520" i="1"/>
  <c r="F2519" i="1"/>
  <c r="F2518" i="1"/>
  <c r="F2516" i="1"/>
  <c r="F2515" i="1"/>
  <c r="F2514" i="1"/>
  <c r="F2513" i="1"/>
  <c r="F2512" i="1"/>
  <c r="F2511" i="1"/>
  <c r="F2510" i="1"/>
  <c r="F2508" i="1"/>
  <c r="F2507" i="1"/>
  <c r="F2506" i="1"/>
  <c r="F2505" i="1"/>
  <c r="F2504" i="1"/>
  <c r="F2503" i="1"/>
  <c r="F2502" i="1"/>
  <c r="F2500" i="1"/>
  <c r="F2499" i="1"/>
  <c r="F2498" i="1"/>
  <c r="F2497" i="1"/>
  <c r="F2496" i="1"/>
  <c r="F2495" i="1"/>
  <c r="F2494" i="1"/>
  <c r="F2492" i="1"/>
  <c r="F2491" i="1"/>
  <c r="F2490" i="1"/>
  <c r="F2489" i="1"/>
  <c r="F2488" i="1"/>
  <c r="F2487" i="1"/>
  <c r="F2486" i="1"/>
  <c r="F2484" i="1"/>
  <c r="F2483" i="1"/>
  <c r="F2482" i="1"/>
  <c r="F2481" i="1"/>
  <c r="F2480" i="1"/>
  <c r="F2479" i="1"/>
  <c r="F2478" i="1"/>
  <c r="F2476" i="1"/>
  <c r="F2475" i="1"/>
  <c r="F2474" i="1"/>
  <c r="F2473" i="1"/>
  <c r="F2472" i="1"/>
  <c r="F2471" i="1"/>
  <c r="F2470" i="1"/>
  <c r="F2449" i="1"/>
  <c r="F2448" i="1"/>
  <c r="F2447" i="1"/>
  <c r="F2446" i="1"/>
  <c r="F2445" i="1"/>
  <c r="F2444" i="1"/>
  <c r="F2443" i="1"/>
  <c r="F2441" i="1"/>
  <c r="F2440" i="1"/>
  <c r="F2439" i="1"/>
  <c r="F2438" i="1"/>
  <c r="F2437" i="1"/>
  <c r="F2436" i="1"/>
  <c r="F2435" i="1"/>
  <c r="F2433" i="1"/>
  <c r="F2432" i="1"/>
  <c r="F2431" i="1"/>
  <c r="F2430" i="1"/>
  <c r="F2429" i="1"/>
  <c r="F2428" i="1"/>
  <c r="F2427" i="1"/>
  <c r="F2425" i="1"/>
  <c r="F2424" i="1"/>
  <c r="F2423" i="1"/>
  <c r="F2422" i="1"/>
  <c r="F2421" i="1"/>
  <c r="F2420" i="1"/>
  <c r="F2419" i="1"/>
  <c r="F2417" i="1"/>
  <c r="F2416" i="1"/>
  <c r="F2415" i="1"/>
  <c r="F2414" i="1"/>
  <c r="F2413" i="1"/>
  <c r="F2412" i="1"/>
  <c r="F2411" i="1"/>
  <c r="F2409" i="1"/>
  <c r="F2408" i="1"/>
  <c r="F2407" i="1"/>
  <c r="F2406" i="1"/>
  <c r="F2405" i="1"/>
  <c r="F2404" i="1"/>
  <c r="F2403" i="1"/>
  <c r="F2391" i="1"/>
  <c r="F2390" i="1"/>
  <c r="F2389" i="1"/>
  <c r="F2388" i="1"/>
  <c r="F2387" i="1"/>
  <c r="F2386" i="1"/>
  <c r="F2385" i="1"/>
  <c r="F2383" i="1"/>
  <c r="F2382" i="1"/>
  <c r="F2381" i="1"/>
  <c r="F2380" i="1"/>
  <c r="F2379" i="1"/>
  <c r="F2378" i="1"/>
  <c r="F2377" i="1"/>
  <c r="F2375" i="1"/>
  <c r="F2374" i="1"/>
  <c r="F2373" i="1"/>
  <c r="F2372" i="1"/>
  <c r="F2371" i="1"/>
  <c r="F2370" i="1"/>
  <c r="F2369" i="1"/>
  <c r="F2367" i="1"/>
  <c r="F2366" i="1"/>
  <c r="F2365" i="1"/>
  <c r="F2364" i="1"/>
  <c r="F2363" i="1"/>
  <c r="F2362" i="1"/>
  <c r="F2361" i="1"/>
  <c r="F2359" i="1"/>
  <c r="F2358" i="1"/>
  <c r="F2357" i="1"/>
  <c r="F2356" i="1"/>
  <c r="F2355" i="1"/>
  <c r="F2354" i="1"/>
  <c r="F2353" i="1"/>
  <c r="F2351" i="1"/>
  <c r="F2350" i="1"/>
  <c r="F2349" i="1"/>
  <c r="F2348" i="1"/>
  <c r="F2347" i="1"/>
  <c r="F2346" i="1"/>
  <c r="F2345" i="1"/>
  <c r="F2343" i="1"/>
  <c r="F2342" i="1"/>
  <c r="F2341" i="1"/>
  <c r="F2340" i="1"/>
  <c r="F2339" i="1"/>
  <c r="F2338" i="1"/>
  <c r="F2337" i="1"/>
  <c r="F2335" i="1"/>
  <c r="F2334" i="1"/>
  <c r="F2333" i="1"/>
  <c r="F2332" i="1"/>
  <c r="F2331" i="1"/>
  <c r="F2330" i="1"/>
  <c r="F2329" i="1"/>
  <c r="F2327" i="1"/>
  <c r="F2326" i="1"/>
  <c r="F2325" i="1"/>
  <c r="F2324" i="1"/>
  <c r="F2323" i="1"/>
  <c r="F2322" i="1"/>
  <c r="F2321" i="1"/>
  <c r="F2319" i="1"/>
  <c r="F2318" i="1"/>
  <c r="F2317" i="1"/>
  <c r="F2316" i="1"/>
  <c r="F2315" i="1"/>
  <c r="F2314" i="1"/>
  <c r="F2313" i="1"/>
  <c r="F2311" i="1"/>
  <c r="F2310" i="1"/>
  <c r="F2309" i="1"/>
  <c r="F2308" i="1"/>
  <c r="F2307" i="1"/>
  <c r="F2306" i="1"/>
  <c r="F2305" i="1"/>
  <c r="F2303" i="1"/>
  <c r="F2302" i="1"/>
  <c r="F2301" i="1"/>
  <c r="F2300" i="1"/>
  <c r="F2299" i="1"/>
  <c r="F2298" i="1"/>
  <c r="F2297" i="1"/>
  <c r="F2276" i="1"/>
  <c r="F2275" i="1"/>
  <c r="F2274" i="1"/>
  <c r="F2273" i="1"/>
  <c r="F2272" i="1"/>
  <c r="F2271" i="1"/>
  <c r="F2270" i="1"/>
  <c r="F2268" i="1"/>
  <c r="F2267" i="1"/>
  <c r="F2266" i="1"/>
  <c r="F2265" i="1"/>
  <c r="F2264" i="1"/>
  <c r="F2263" i="1"/>
  <c r="F2262" i="1"/>
  <c r="F2260" i="1"/>
  <c r="F2259" i="1"/>
  <c r="F2258" i="1"/>
  <c r="F2257" i="1"/>
  <c r="F2256" i="1"/>
  <c r="F2255" i="1"/>
  <c r="F2254" i="1"/>
  <c r="F2252" i="1"/>
  <c r="F2251" i="1"/>
  <c r="F2250" i="1"/>
  <c r="F2249" i="1"/>
  <c r="F2248" i="1"/>
  <c r="F2247" i="1"/>
  <c r="F2246" i="1"/>
  <c r="F2244" i="1"/>
  <c r="F2243" i="1"/>
  <c r="F2242" i="1"/>
  <c r="F2241" i="1"/>
  <c r="F2240" i="1"/>
  <c r="F2239" i="1"/>
  <c r="F2238" i="1"/>
  <c r="F2236" i="1"/>
  <c r="F2235" i="1"/>
  <c r="F2234" i="1"/>
  <c r="F2233" i="1"/>
  <c r="F2232" i="1"/>
  <c r="F2231" i="1"/>
  <c r="F2230" i="1"/>
  <c r="F2228" i="1"/>
  <c r="F2227" i="1"/>
  <c r="F2226" i="1"/>
  <c r="F2225" i="1"/>
  <c r="F2224" i="1"/>
  <c r="F2223" i="1"/>
  <c r="F2222" i="1"/>
  <c r="F2220" i="1"/>
  <c r="F2219" i="1"/>
  <c r="F2218" i="1"/>
  <c r="F2217" i="1"/>
  <c r="F2216" i="1"/>
  <c r="F2215" i="1"/>
  <c r="F2214" i="1"/>
  <c r="F2212" i="1"/>
  <c r="F2211" i="1"/>
  <c r="F2210" i="1"/>
  <c r="F2209" i="1"/>
  <c r="F2208" i="1"/>
  <c r="F2207" i="1"/>
  <c r="F2206" i="1"/>
  <c r="F2194" i="1"/>
  <c r="F2193" i="1"/>
  <c r="F2192" i="1"/>
  <c r="F2191" i="1"/>
  <c r="F2190" i="1"/>
  <c r="F2189" i="1"/>
  <c r="F2188" i="1"/>
  <c r="F2186" i="1"/>
  <c r="F2185" i="1"/>
  <c r="F2184" i="1"/>
  <c r="F2183" i="1"/>
  <c r="F2182" i="1"/>
  <c r="F2181" i="1"/>
  <c r="F2180" i="1"/>
  <c r="F2178" i="1"/>
  <c r="F2177" i="1"/>
  <c r="F2176" i="1"/>
  <c r="F2175" i="1"/>
  <c r="F2174" i="1"/>
  <c r="F2173" i="1"/>
  <c r="F2172" i="1"/>
  <c r="F2170" i="1"/>
  <c r="F2169" i="1"/>
  <c r="F2168" i="1"/>
  <c r="F2167" i="1"/>
  <c r="F2166" i="1"/>
  <c r="F2165" i="1"/>
  <c r="F2164" i="1"/>
  <c r="F2135" i="1"/>
  <c r="F2134" i="1"/>
  <c r="F2133" i="1"/>
  <c r="F2132" i="1"/>
  <c r="F2131" i="1"/>
  <c r="F2130" i="1"/>
  <c r="F2129" i="1"/>
  <c r="F2127" i="1"/>
  <c r="F2126" i="1"/>
  <c r="F2125" i="1"/>
  <c r="F2124" i="1"/>
  <c r="F2123" i="1"/>
  <c r="F2122" i="1"/>
  <c r="F2121" i="1"/>
  <c r="F2119" i="1"/>
  <c r="F2118" i="1"/>
  <c r="F2117" i="1"/>
  <c r="F2116" i="1"/>
  <c r="F2115" i="1"/>
  <c r="F2114" i="1"/>
  <c r="F2113" i="1"/>
  <c r="F2111" i="1"/>
  <c r="F2110" i="1"/>
  <c r="F2109" i="1"/>
  <c r="F2108" i="1"/>
  <c r="F2107" i="1"/>
  <c r="F2106" i="1"/>
  <c r="F2105" i="1"/>
  <c r="F2103" i="1"/>
  <c r="F2102" i="1"/>
  <c r="F2101" i="1"/>
  <c r="F2100" i="1"/>
  <c r="F2099" i="1"/>
  <c r="F2098" i="1"/>
  <c r="F2097" i="1"/>
  <c r="F2095" i="1"/>
  <c r="F2094" i="1"/>
  <c r="F2093" i="1"/>
  <c r="F2092" i="1"/>
  <c r="F2091" i="1"/>
  <c r="F2090" i="1"/>
  <c r="F2089" i="1"/>
  <c r="F2087" i="1"/>
  <c r="F2086" i="1"/>
  <c r="F2085" i="1"/>
  <c r="F2084" i="1"/>
  <c r="F2083" i="1"/>
  <c r="F2082" i="1"/>
  <c r="F2081" i="1"/>
  <c r="F2079" i="1"/>
  <c r="F2078" i="1"/>
  <c r="F2077" i="1"/>
  <c r="F2076" i="1"/>
  <c r="F2075" i="1"/>
  <c r="F2074" i="1"/>
  <c r="F2073" i="1"/>
  <c r="F2071" i="1"/>
  <c r="F2070" i="1"/>
  <c r="F2069" i="1"/>
  <c r="F2068" i="1"/>
  <c r="F2067" i="1"/>
  <c r="F2066" i="1"/>
  <c r="F2065" i="1"/>
  <c r="F2063" i="1"/>
  <c r="F2062" i="1"/>
  <c r="F2061" i="1"/>
  <c r="F2060" i="1"/>
  <c r="F2059" i="1"/>
  <c r="F2058" i="1"/>
  <c r="F2057" i="1"/>
  <c r="F2055" i="1"/>
  <c r="F2054" i="1"/>
  <c r="F2053" i="1"/>
  <c r="F2052" i="1"/>
  <c r="F2051" i="1"/>
  <c r="F2050" i="1"/>
  <c r="F2049" i="1"/>
  <c r="F2047" i="1"/>
  <c r="F2046" i="1"/>
  <c r="F2045" i="1"/>
  <c r="F2044" i="1"/>
  <c r="F2043" i="1"/>
  <c r="F2042" i="1"/>
  <c r="F2041" i="1"/>
  <c r="F2039" i="1"/>
  <c r="F2038" i="1"/>
  <c r="F2037" i="1"/>
  <c r="F2036" i="1"/>
  <c r="F2035" i="1"/>
  <c r="F2034" i="1"/>
  <c r="F2033" i="1"/>
  <c r="F2031" i="1"/>
  <c r="F2030" i="1"/>
  <c r="F2029" i="1"/>
  <c r="F2028" i="1"/>
  <c r="F2027" i="1"/>
  <c r="F2026" i="1"/>
  <c r="F2025" i="1"/>
  <c r="F2023" i="1"/>
  <c r="F2022" i="1"/>
  <c r="F2021" i="1"/>
  <c r="F2020" i="1"/>
  <c r="F2019" i="1"/>
  <c r="F2018" i="1"/>
  <c r="F2017" i="1"/>
  <c r="F2015" i="1"/>
  <c r="F2014" i="1"/>
  <c r="F2013" i="1"/>
  <c r="F2012" i="1"/>
  <c r="F2011" i="1"/>
  <c r="F2010" i="1"/>
  <c r="F2009" i="1"/>
  <c r="F2007" i="1"/>
  <c r="F2006" i="1"/>
  <c r="F2005" i="1"/>
  <c r="F2004" i="1"/>
  <c r="F2003" i="1"/>
  <c r="F2002" i="1"/>
  <c r="F2001" i="1"/>
  <c r="F1999" i="1"/>
  <c r="F1998" i="1"/>
  <c r="F1997" i="1"/>
  <c r="F1996" i="1"/>
  <c r="F1995" i="1"/>
  <c r="F1994" i="1"/>
  <c r="F1993" i="1"/>
  <c r="F1991" i="1"/>
  <c r="F1990" i="1"/>
  <c r="F1989" i="1"/>
  <c r="F1988" i="1"/>
  <c r="F1987" i="1"/>
  <c r="F1986" i="1"/>
  <c r="F1985" i="1"/>
  <c r="F1983" i="1"/>
  <c r="F1982" i="1"/>
  <c r="F1981" i="1"/>
  <c r="F1980" i="1"/>
  <c r="F1979" i="1"/>
  <c r="F1978" i="1"/>
  <c r="F1977" i="1"/>
  <c r="F1975" i="1"/>
  <c r="F1974" i="1"/>
  <c r="F1973" i="1"/>
  <c r="F1972" i="1"/>
  <c r="F1971" i="1"/>
  <c r="F1970" i="1"/>
  <c r="F1969" i="1"/>
  <c r="F1967" i="1"/>
  <c r="F1966" i="1"/>
  <c r="F1965" i="1"/>
  <c r="F1964" i="1"/>
  <c r="F1963" i="1"/>
  <c r="F1962" i="1"/>
  <c r="F1961" i="1"/>
  <c r="F1959" i="1"/>
  <c r="F1958" i="1"/>
  <c r="F1957" i="1"/>
  <c r="F1956" i="1"/>
  <c r="F1955" i="1"/>
  <c r="F1954" i="1"/>
  <c r="F1953" i="1"/>
  <c r="F1951" i="1"/>
  <c r="F1950" i="1"/>
  <c r="F1949" i="1"/>
  <c r="F1948" i="1"/>
  <c r="F1947" i="1"/>
  <c r="F1946" i="1"/>
  <c r="F1945" i="1"/>
  <c r="F1943" i="1"/>
  <c r="F1942" i="1"/>
  <c r="F1941" i="1"/>
  <c r="F1940" i="1"/>
  <c r="F1939" i="1"/>
  <c r="F1938" i="1"/>
  <c r="F1937" i="1"/>
  <c r="F1935" i="1"/>
  <c r="F1934" i="1"/>
  <c r="F1933" i="1"/>
  <c r="F1932" i="1"/>
  <c r="F1931" i="1"/>
  <c r="F1930" i="1"/>
  <c r="F1929" i="1"/>
  <c r="F1927" i="1"/>
  <c r="F1926" i="1"/>
  <c r="F1925" i="1"/>
  <c r="F1924" i="1"/>
  <c r="F1923" i="1"/>
  <c r="F1922" i="1"/>
  <c r="F1921" i="1"/>
  <c r="F1919" i="1"/>
  <c r="F1918" i="1"/>
  <c r="F1917" i="1"/>
  <c r="F1916" i="1"/>
  <c r="F1915" i="1"/>
  <c r="F1914" i="1"/>
  <c r="F1913" i="1"/>
  <c r="F1911" i="1"/>
  <c r="F1910" i="1"/>
  <c r="F1909" i="1"/>
  <c r="F1908" i="1"/>
  <c r="F1907" i="1"/>
  <c r="F1906" i="1"/>
  <c r="F1905" i="1"/>
  <c r="F1903" i="1"/>
  <c r="F1902" i="1"/>
  <c r="F1901" i="1"/>
  <c r="F1900" i="1"/>
  <c r="F1899" i="1"/>
  <c r="F1898" i="1"/>
  <c r="F1897" i="1"/>
  <c r="F1895" i="1"/>
  <c r="F1894" i="1"/>
  <c r="F1893" i="1"/>
  <c r="F1892" i="1"/>
  <c r="F1891" i="1"/>
  <c r="F1890" i="1"/>
  <c r="F1889" i="1"/>
  <c r="F1887" i="1"/>
  <c r="F1886" i="1"/>
  <c r="F1885" i="1"/>
  <c r="F1884" i="1"/>
  <c r="F1883" i="1"/>
  <c r="F1882" i="1"/>
  <c r="F1881" i="1"/>
  <c r="F1879" i="1"/>
  <c r="F1878" i="1"/>
  <c r="F1877" i="1"/>
  <c r="F1876" i="1"/>
  <c r="F1875" i="1"/>
  <c r="F1874" i="1"/>
  <c r="F1873" i="1"/>
  <c r="F1851" i="1"/>
  <c r="F1850" i="1"/>
  <c r="F1849" i="1"/>
  <c r="F1848" i="1"/>
  <c r="F1847" i="1"/>
  <c r="F1846" i="1"/>
  <c r="F1845" i="1"/>
  <c r="F1834" i="1"/>
  <c r="F1833" i="1"/>
  <c r="F1832" i="1"/>
  <c r="F1831" i="1"/>
  <c r="F1830" i="1"/>
  <c r="F1829" i="1"/>
  <c r="F1828" i="1"/>
  <c r="F1826" i="1"/>
  <c r="F1825" i="1"/>
  <c r="F1824" i="1"/>
  <c r="F1823" i="1"/>
  <c r="F1822" i="1"/>
  <c r="F1821" i="1"/>
  <c r="F1820" i="1"/>
  <c r="F1818" i="1"/>
  <c r="F1817" i="1"/>
  <c r="F1816" i="1"/>
  <c r="F1815" i="1"/>
  <c r="F1814" i="1"/>
  <c r="F1813" i="1"/>
  <c r="F1812" i="1"/>
  <c r="F1810" i="1"/>
  <c r="F1809" i="1"/>
  <c r="F1808" i="1"/>
  <c r="F1807" i="1"/>
  <c r="F1806" i="1"/>
  <c r="F1805" i="1"/>
  <c r="F1804" i="1"/>
  <c r="F1802" i="1"/>
  <c r="F1801" i="1"/>
  <c r="F1800" i="1"/>
  <c r="F1799" i="1"/>
  <c r="F1798" i="1"/>
  <c r="F1797" i="1"/>
  <c r="F1796" i="1"/>
  <c r="F1794" i="1"/>
  <c r="F1793" i="1"/>
  <c r="F1792" i="1"/>
  <c r="F1791" i="1"/>
  <c r="F1790" i="1"/>
  <c r="F1789" i="1"/>
  <c r="F1788" i="1"/>
  <c r="F1786" i="1"/>
  <c r="F1785" i="1"/>
  <c r="F1784" i="1"/>
  <c r="F1783" i="1"/>
  <c r="F1782" i="1"/>
  <c r="F1781" i="1"/>
  <c r="F1780" i="1"/>
  <c r="F1778" i="1"/>
  <c r="F1777" i="1"/>
  <c r="F1776" i="1"/>
  <c r="F1775" i="1"/>
  <c r="F1774" i="1"/>
  <c r="F1773" i="1"/>
  <c r="F1772" i="1"/>
  <c r="F1770" i="1"/>
  <c r="F1769" i="1"/>
  <c r="F1768" i="1"/>
  <c r="F1767" i="1"/>
  <c r="F1766" i="1"/>
  <c r="F1765" i="1"/>
  <c r="F1764" i="1"/>
  <c r="F1762" i="1"/>
  <c r="F1761" i="1"/>
  <c r="F1760" i="1"/>
  <c r="F1759" i="1"/>
  <c r="F1758" i="1"/>
  <c r="F1757" i="1"/>
  <c r="F1756" i="1"/>
  <c r="F1754" i="1"/>
  <c r="F1753" i="1"/>
  <c r="F1752" i="1"/>
  <c r="F1751" i="1"/>
  <c r="F1750" i="1"/>
  <c r="F1749" i="1"/>
  <c r="F1748" i="1"/>
  <c r="F1746" i="1"/>
  <c r="F1745" i="1"/>
  <c r="F1744" i="1"/>
  <c r="F1743" i="1"/>
  <c r="F1742" i="1"/>
  <c r="F1741" i="1"/>
  <c r="F1740" i="1"/>
  <c r="F1738" i="1"/>
  <c r="F1737" i="1"/>
  <c r="F1736" i="1"/>
  <c r="F1735" i="1"/>
  <c r="F1734" i="1"/>
  <c r="F1733" i="1"/>
  <c r="F1732" i="1"/>
  <c r="F1728" i="1"/>
  <c r="F1727" i="1"/>
  <c r="F1726" i="1"/>
  <c r="F1725" i="1"/>
  <c r="F1724" i="1"/>
  <c r="F1723" i="1"/>
  <c r="F1722" i="1"/>
  <c r="F1719" i="1"/>
  <c r="F1718" i="1"/>
  <c r="F1717" i="1"/>
  <c r="F1716" i="1"/>
  <c r="F1715" i="1"/>
  <c r="F1714" i="1"/>
  <c r="F1713" i="1"/>
  <c r="F1702" i="1"/>
  <c r="F1701" i="1"/>
  <c r="F1700" i="1"/>
  <c r="F1699" i="1"/>
  <c r="F1698" i="1"/>
  <c r="F1697" i="1"/>
  <c r="F1696" i="1"/>
  <c r="F1694" i="1"/>
  <c r="F1693" i="1"/>
  <c r="F1692" i="1"/>
  <c r="F1691" i="1"/>
  <c r="F1690" i="1"/>
  <c r="F1689" i="1"/>
  <c r="F1688" i="1"/>
  <c r="F1686" i="1"/>
  <c r="F1685" i="1"/>
  <c r="F1684" i="1"/>
  <c r="F1683" i="1"/>
  <c r="F1682" i="1"/>
  <c r="F1681" i="1"/>
  <c r="F1680" i="1"/>
  <c r="F1678" i="1"/>
  <c r="F1677" i="1"/>
  <c r="F1676" i="1"/>
  <c r="F1675" i="1"/>
  <c r="F1674" i="1"/>
  <c r="F1673" i="1"/>
  <c r="F1672" i="1"/>
  <c r="F1670" i="1"/>
  <c r="F1669" i="1"/>
  <c r="F1668" i="1"/>
  <c r="F1667" i="1"/>
  <c r="F1666" i="1"/>
  <c r="F1665" i="1"/>
  <c r="F1664" i="1"/>
  <c r="F1643" i="1"/>
  <c r="F1642" i="1"/>
  <c r="F1641" i="1"/>
  <c r="F1640" i="1"/>
  <c r="F1639" i="1"/>
  <c r="F1638" i="1"/>
  <c r="F1637" i="1"/>
  <c r="F1635" i="1"/>
  <c r="F1634" i="1"/>
  <c r="F1633" i="1"/>
  <c r="F1632" i="1"/>
  <c r="F1631" i="1"/>
  <c r="F1630" i="1"/>
  <c r="F1629" i="1"/>
  <c r="F1627" i="1"/>
  <c r="F1626" i="1"/>
  <c r="F1625" i="1"/>
  <c r="F1624" i="1"/>
  <c r="F1623" i="1"/>
  <c r="F1622" i="1"/>
  <c r="F1621" i="1"/>
  <c r="F1619" i="1"/>
  <c r="F1618" i="1"/>
  <c r="F1617" i="1"/>
  <c r="F1616" i="1"/>
  <c r="F1615" i="1"/>
  <c r="F1614" i="1"/>
  <c r="F1613" i="1"/>
  <c r="F1611" i="1"/>
  <c r="F1610" i="1"/>
  <c r="F1609" i="1"/>
  <c r="F1608" i="1"/>
  <c r="F1607" i="1"/>
  <c r="F1606" i="1"/>
  <c r="F1605" i="1"/>
  <c r="F1603" i="1"/>
  <c r="F1602" i="1"/>
  <c r="F1601" i="1"/>
  <c r="F1600" i="1"/>
  <c r="F1599" i="1"/>
  <c r="F1598" i="1"/>
  <c r="F1597" i="1"/>
  <c r="F1595" i="1"/>
  <c r="F1594" i="1"/>
  <c r="F1593" i="1"/>
  <c r="F1592" i="1"/>
  <c r="F1591" i="1"/>
  <c r="F1590" i="1"/>
  <c r="F1589" i="1"/>
  <c r="F1587" i="1"/>
  <c r="F1586" i="1"/>
  <c r="F1585" i="1"/>
  <c r="F1584" i="1"/>
  <c r="F1583" i="1"/>
  <c r="F1582" i="1"/>
  <c r="F1581" i="1"/>
  <c r="F1579" i="1"/>
  <c r="F1578" i="1"/>
  <c r="F1577" i="1"/>
  <c r="F1576" i="1"/>
  <c r="F1575" i="1"/>
  <c r="F1574" i="1"/>
  <c r="F1573" i="1"/>
  <c r="F1571" i="1"/>
  <c r="F1570" i="1"/>
  <c r="F1569" i="1"/>
  <c r="F1568" i="1"/>
  <c r="F1567" i="1"/>
  <c r="F1566" i="1"/>
  <c r="F1565" i="1"/>
  <c r="F1563" i="1"/>
  <c r="F1562" i="1"/>
  <c r="F1561" i="1"/>
  <c r="F1560" i="1"/>
  <c r="F1559" i="1"/>
  <c r="F1558" i="1"/>
  <c r="F1557" i="1"/>
  <c r="F1545" i="1"/>
  <c r="F1544" i="1"/>
  <c r="F1543" i="1"/>
  <c r="F1542" i="1"/>
  <c r="F1541" i="1"/>
  <c r="F1540" i="1"/>
  <c r="F1539" i="1"/>
  <c r="F1537" i="1"/>
  <c r="F1536" i="1"/>
  <c r="F1535" i="1"/>
  <c r="F1534" i="1"/>
  <c r="F1533" i="1"/>
  <c r="F1532" i="1"/>
  <c r="F1531" i="1"/>
  <c r="F1529" i="1"/>
  <c r="F1528" i="1"/>
  <c r="F1527" i="1"/>
  <c r="F1526" i="1"/>
  <c r="F1525" i="1"/>
  <c r="F1524" i="1"/>
  <c r="F1523" i="1"/>
  <c r="F1521" i="1"/>
  <c r="F1520" i="1"/>
  <c r="F1519" i="1"/>
  <c r="F1518" i="1"/>
  <c r="F1517" i="1"/>
  <c r="F1516" i="1"/>
  <c r="F1515" i="1"/>
  <c r="F1513" i="1"/>
  <c r="F1512" i="1"/>
  <c r="F1511" i="1"/>
  <c r="F1510" i="1"/>
  <c r="F1509" i="1"/>
  <c r="F1508" i="1"/>
  <c r="F1507" i="1"/>
  <c r="F1505" i="1"/>
  <c r="F1504" i="1"/>
  <c r="F1503" i="1"/>
  <c r="F1502" i="1"/>
  <c r="F1501" i="1"/>
  <c r="F1500" i="1"/>
  <c r="F1499" i="1"/>
  <c r="F1497" i="1"/>
  <c r="F1496" i="1"/>
  <c r="F1495" i="1"/>
  <c r="F1494" i="1"/>
  <c r="F1493" i="1"/>
  <c r="F1492" i="1"/>
  <c r="F1491" i="1"/>
  <c r="F1489" i="1"/>
  <c r="F1488" i="1"/>
  <c r="F1487" i="1"/>
  <c r="F1486" i="1"/>
  <c r="F1485" i="1"/>
  <c r="F1484" i="1"/>
  <c r="F1483" i="1"/>
  <c r="F1481" i="1"/>
  <c r="F1480" i="1"/>
  <c r="F1479" i="1"/>
  <c r="F1478" i="1"/>
  <c r="F1477" i="1"/>
  <c r="F1476" i="1"/>
  <c r="F1475" i="1"/>
  <c r="F1473" i="1"/>
  <c r="F1472" i="1"/>
  <c r="F1471" i="1"/>
  <c r="F1470" i="1"/>
  <c r="F1469" i="1"/>
  <c r="F1468" i="1"/>
  <c r="F1467" i="1"/>
  <c r="F1446" i="1"/>
  <c r="F1445" i="1"/>
  <c r="F1444" i="1"/>
  <c r="F1443" i="1"/>
  <c r="F1442" i="1"/>
  <c r="F1441" i="1"/>
  <c r="F1440" i="1"/>
  <c r="F1438" i="1"/>
  <c r="F1437" i="1"/>
  <c r="F1436" i="1"/>
  <c r="F1435" i="1"/>
  <c r="F1434" i="1"/>
  <c r="F1433" i="1"/>
  <c r="F1432" i="1"/>
  <c r="F1430" i="1"/>
  <c r="F1429" i="1"/>
  <c r="F1428" i="1"/>
  <c r="F1427" i="1"/>
  <c r="F1426" i="1"/>
  <c r="F1425" i="1"/>
  <c r="F1424" i="1"/>
  <c r="F1422" i="1"/>
  <c r="F1421" i="1"/>
  <c r="F1420" i="1"/>
  <c r="F1419" i="1"/>
  <c r="F1418" i="1"/>
  <c r="F1417" i="1"/>
  <c r="F1416" i="1"/>
  <c r="F1414" i="1"/>
  <c r="F1413" i="1"/>
  <c r="F1412" i="1"/>
  <c r="F1411" i="1"/>
  <c r="F1410" i="1"/>
  <c r="F1409" i="1"/>
  <c r="F1408" i="1"/>
  <c r="F1406" i="1"/>
  <c r="F1405" i="1"/>
  <c r="F1404" i="1"/>
  <c r="F1403" i="1"/>
  <c r="F1402" i="1"/>
  <c r="F1401" i="1"/>
  <c r="F1400" i="1"/>
  <c r="F1398" i="1"/>
  <c r="F1397" i="1"/>
  <c r="F1396" i="1"/>
  <c r="F1395" i="1"/>
  <c r="F1394" i="1"/>
  <c r="F1393" i="1"/>
  <c r="F1392" i="1"/>
  <c r="F1381" i="1"/>
  <c r="F1380" i="1"/>
  <c r="F1379" i="1"/>
  <c r="F1378" i="1"/>
  <c r="F1377" i="1"/>
  <c r="F1376" i="1"/>
  <c r="F1375" i="1"/>
  <c r="F1373" i="1"/>
  <c r="F1372" i="1"/>
  <c r="F1371" i="1"/>
  <c r="F1370" i="1"/>
  <c r="F1369" i="1"/>
  <c r="F1368" i="1"/>
  <c r="F1367" i="1"/>
  <c r="F1365" i="1"/>
  <c r="F1364" i="1"/>
  <c r="F1363" i="1"/>
  <c r="F1362" i="1"/>
  <c r="F1361" i="1"/>
  <c r="F1360" i="1"/>
  <c r="F1359" i="1"/>
  <c r="F1357" i="1"/>
  <c r="F1356" i="1"/>
  <c r="F1355" i="1"/>
  <c r="F1354" i="1"/>
  <c r="F1353" i="1"/>
  <c r="F1352" i="1"/>
  <c r="F1351" i="1"/>
  <c r="F1349" i="1"/>
  <c r="F1348" i="1"/>
  <c r="F1347" i="1"/>
  <c r="F1346" i="1"/>
  <c r="F1345" i="1"/>
  <c r="F1344" i="1"/>
  <c r="F1343" i="1"/>
  <c r="F1341" i="1"/>
  <c r="F1340" i="1"/>
  <c r="F1339" i="1"/>
  <c r="F1338" i="1"/>
  <c r="F1337" i="1"/>
  <c r="F1336" i="1"/>
  <c r="F1335" i="1"/>
  <c r="F1333" i="1"/>
  <c r="F1332" i="1"/>
  <c r="F1331" i="1"/>
  <c r="F1330" i="1"/>
  <c r="F1329" i="1"/>
  <c r="F1328" i="1"/>
  <c r="F1327" i="1"/>
  <c r="F1325" i="1"/>
  <c r="F1324" i="1"/>
  <c r="F1323" i="1"/>
  <c r="F1322" i="1"/>
  <c r="F1321" i="1"/>
  <c r="F1320" i="1"/>
  <c r="F1319" i="1"/>
  <c r="F1317" i="1"/>
  <c r="F1316" i="1"/>
  <c r="F1315" i="1"/>
  <c r="F1314" i="1"/>
  <c r="F1313" i="1"/>
  <c r="F1312" i="1"/>
  <c r="F1311" i="1"/>
  <c r="F1309" i="1"/>
  <c r="F1308" i="1"/>
  <c r="F1307" i="1"/>
  <c r="F1306" i="1"/>
  <c r="F1305" i="1"/>
  <c r="F1304" i="1"/>
  <c r="F1303" i="1"/>
  <c r="F1301" i="1"/>
  <c r="F1300" i="1"/>
  <c r="F1299" i="1"/>
  <c r="F1298" i="1"/>
  <c r="F1297" i="1"/>
  <c r="F1296" i="1"/>
  <c r="F1295" i="1"/>
  <c r="F1293" i="1"/>
  <c r="F1292" i="1"/>
  <c r="F1291" i="1"/>
  <c r="F1290" i="1"/>
  <c r="F1289" i="1"/>
  <c r="F1288" i="1"/>
  <c r="F1287" i="1"/>
  <c r="F1275" i="1"/>
  <c r="F1274" i="1"/>
  <c r="F1273" i="1"/>
  <c r="F1272" i="1"/>
  <c r="F1271" i="1"/>
  <c r="F1270" i="1"/>
  <c r="F1269" i="1"/>
  <c r="F1267" i="1"/>
  <c r="F1266" i="1"/>
  <c r="F1265" i="1"/>
  <c r="F1264" i="1"/>
  <c r="F1263" i="1"/>
  <c r="F1262" i="1"/>
  <c r="F1261" i="1"/>
  <c r="F1259" i="1"/>
  <c r="F1258" i="1"/>
  <c r="F1257" i="1"/>
  <c r="F1256" i="1"/>
  <c r="F1255" i="1"/>
  <c r="F1254" i="1"/>
  <c r="F1253" i="1"/>
  <c r="F1251" i="1"/>
  <c r="F1250" i="1"/>
  <c r="F1249" i="1"/>
  <c r="F1248" i="1"/>
  <c r="F1247" i="1"/>
  <c r="F1246" i="1"/>
  <c r="F1245" i="1"/>
  <c r="F1243" i="1"/>
  <c r="F1242" i="1"/>
  <c r="F1241" i="1"/>
  <c r="F1240" i="1"/>
  <c r="F1239" i="1"/>
  <c r="F1238" i="1"/>
  <c r="F1237" i="1"/>
  <c r="F1235" i="1"/>
  <c r="F1234" i="1"/>
  <c r="F1233" i="1"/>
  <c r="F1232" i="1"/>
  <c r="F1231" i="1"/>
  <c r="F1230" i="1"/>
  <c r="F1229" i="1"/>
  <c r="F1227" i="1"/>
  <c r="F1226" i="1"/>
  <c r="F1225" i="1"/>
  <c r="F1224" i="1"/>
  <c r="F1223" i="1"/>
  <c r="F1222" i="1"/>
  <c r="F1221" i="1"/>
  <c r="F1219" i="1"/>
  <c r="F1218" i="1"/>
  <c r="F1217" i="1"/>
  <c r="F1216" i="1"/>
  <c r="F1215" i="1"/>
  <c r="F1214" i="1"/>
  <c r="F1213" i="1"/>
  <c r="F1211" i="1"/>
  <c r="F1210" i="1"/>
  <c r="F1209" i="1"/>
  <c r="F1208" i="1"/>
  <c r="F1207" i="1"/>
  <c r="F1206" i="1"/>
  <c r="F1205" i="1"/>
  <c r="F1203" i="1"/>
  <c r="F1202" i="1"/>
  <c r="F1201" i="1"/>
  <c r="F1200" i="1"/>
  <c r="F1199" i="1"/>
  <c r="F1198" i="1"/>
  <c r="F1197" i="1"/>
  <c r="F1195" i="1"/>
  <c r="F1194" i="1"/>
  <c r="F1193" i="1"/>
  <c r="F1192" i="1"/>
  <c r="F1191" i="1"/>
  <c r="F1190" i="1"/>
  <c r="F1189" i="1"/>
  <c r="F1187" i="1"/>
  <c r="F1186" i="1"/>
  <c r="F1185" i="1"/>
  <c r="F1184" i="1"/>
  <c r="F1183" i="1"/>
  <c r="F1182" i="1"/>
  <c r="F1181" i="1"/>
  <c r="F1179" i="1"/>
  <c r="F1178" i="1"/>
  <c r="F1177" i="1"/>
  <c r="F1176" i="1"/>
  <c r="F1175" i="1"/>
  <c r="F1174" i="1"/>
  <c r="F1173" i="1"/>
  <c r="F1171" i="1"/>
  <c r="F1170" i="1"/>
  <c r="F1169" i="1"/>
  <c r="F1168" i="1"/>
  <c r="F1167" i="1"/>
  <c r="F1166" i="1"/>
  <c r="F1165" i="1"/>
  <c r="F1163" i="1"/>
  <c r="F1162" i="1"/>
  <c r="F1161" i="1"/>
  <c r="F1160" i="1"/>
  <c r="F1159" i="1"/>
  <c r="F1158" i="1"/>
  <c r="F1157" i="1"/>
  <c r="F1155" i="1"/>
  <c r="F1154" i="1"/>
  <c r="F1153" i="1"/>
  <c r="F1152" i="1"/>
  <c r="F1151" i="1"/>
  <c r="F1150" i="1"/>
  <c r="F1149" i="1"/>
  <c r="F1147" i="1"/>
  <c r="F1146" i="1"/>
  <c r="F1145" i="1"/>
  <c r="F1144" i="1"/>
  <c r="F1143" i="1"/>
  <c r="F1142" i="1"/>
  <c r="F1141" i="1"/>
  <c r="F1139" i="1"/>
  <c r="F1138" i="1"/>
  <c r="F1137" i="1"/>
  <c r="F1136" i="1"/>
  <c r="F1135" i="1"/>
  <c r="F1134" i="1"/>
  <c r="F1133" i="1"/>
  <c r="F1131" i="1"/>
  <c r="F1130" i="1"/>
  <c r="F1129" i="1"/>
  <c r="F1128" i="1"/>
  <c r="F1127" i="1"/>
  <c r="F1126" i="1"/>
  <c r="F1125" i="1"/>
  <c r="F1093" i="1"/>
  <c r="F1092" i="1"/>
  <c r="F1091" i="1"/>
  <c r="F1090" i="1"/>
  <c r="F1089" i="1"/>
  <c r="F1088" i="1"/>
  <c r="F1087" i="1"/>
  <c r="F1085" i="1"/>
  <c r="F1084" i="1"/>
  <c r="F1083" i="1"/>
  <c r="F1082" i="1"/>
  <c r="F1081" i="1"/>
  <c r="F1080" i="1"/>
  <c r="F1079" i="1"/>
  <c r="F1077" i="1"/>
  <c r="F1076" i="1"/>
  <c r="F1075" i="1"/>
  <c r="F1074" i="1"/>
  <c r="F1073" i="1"/>
  <c r="F1072" i="1"/>
  <c r="F1071" i="1"/>
  <c r="F1059" i="1"/>
  <c r="F1058" i="1"/>
  <c r="F1057" i="1"/>
  <c r="F1056" i="1"/>
  <c r="F1055" i="1"/>
  <c r="F1054" i="1"/>
  <c r="F1053" i="1"/>
  <c r="F1051" i="1"/>
  <c r="F1050" i="1"/>
  <c r="F1049" i="1"/>
  <c r="F1048" i="1"/>
  <c r="F1047" i="1"/>
  <c r="F1046" i="1"/>
  <c r="F1045" i="1"/>
  <c r="F1043" i="1"/>
  <c r="F1042" i="1"/>
  <c r="F1041" i="1"/>
  <c r="F1040" i="1"/>
  <c r="F1039" i="1"/>
  <c r="F1038" i="1"/>
  <c r="F1037" i="1"/>
  <c r="F1035" i="1"/>
  <c r="F1034" i="1"/>
  <c r="F1033" i="1"/>
  <c r="F1032" i="1"/>
  <c r="F1031" i="1"/>
  <c r="F1030" i="1"/>
  <c r="F1029" i="1"/>
  <c r="F1027" i="1"/>
  <c r="F1026" i="1"/>
  <c r="F1025" i="1"/>
  <c r="F1024" i="1"/>
  <c r="F1023" i="1"/>
  <c r="F1022" i="1"/>
  <c r="F1021" i="1"/>
  <c r="F1019" i="1"/>
  <c r="F1018" i="1"/>
  <c r="F1017" i="1"/>
  <c r="F1016" i="1"/>
  <c r="F1015" i="1"/>
  <c r="F1014" i="1"/>
  <c r="F1013" i="1"/>
  <c r="F1011" i="1"/>
  <c r="F1010" i="1"/>
  <c r="F1009" i="1"/>
  <c r="F1008" i="1"/>
  <c r="F1007" i="1"/>
  <c r="F1006" i="1"/>
  <c r="F1005" i="1"/>
  <c r="F1003" i="1"/>
  <c r="F1002" i="1"/>
  <c r="F1001" i="1"/>
  <c r="F1000" i="1"/>
  <c r="F999" i="1"/>
  <c r="F998" i="1"/>
  <c r="F997" i="1"/>
  <c r="F995" i="1"/>
  <c r="F994" i="1"/>
  <c r="F993" i="1"/>
  <c r="F992" i="1"/>
  <c r="F991" i="1"/>
  <c r="F990" i="1"/>
  <c r="F989" i="1"/>
  <c r="F987" i="1"/>
  <c r="F986" i="1"/>
  <c r="F985" i="1"/>
  <c r="F984" i="1"/>
  <c r="F983" i="1"/>
  <c r="F982" i="1"/>
  <c r="F981" i="1"/>
  <c r="F979" i="1"/>
  <c r="F978" i="1"/>
  <c r="F977" i="1"/>
  <c r="F976" i="1"/>
  <c r="F975" i="1"/>
  <c r="F974" i="1"/>
  <c r="F973" i="1"/>
  <c r="F952" i="1"/>
  <c r="F951" i="1"/>
  <c r="F950" i="1"/>
  <c r="F949" i="1"/>
  <c r="F948" i="1"/>
  <c r="F947" i="1"/>
  <c r="F946" i="1"/>
  <c r="F943" i="1"/>
  <c r="F942" i="1"/>
  <c r="F941" i="1"/>
  <c r="F940" i="1"/>
  <c r="F939" i="1"/>
  <c r="F938" i="1"/>
  <c r="F937" i="1"/>
  <c r="F935" i="1"/>
  <c r="F934" i="1"/>
  <c r="F933" i="1"/>
  <c r="F932" i="1"/>
  <c r="F931" i="1"/>
  <c r="F930" i="1"/>
  <c r="F929" i="1"/>
  <c r="F918" i="1"/>
  <c r="F917" i="1"/>
  <c r="F916" i="1"/>
  <c r="F915" i="1"/>
  <c r="F914" i="1"/>
  <c r="F913" i="1"/>
  <c r="F912" i="1"/>
  <c r="F910" i="1"/>
  <c r="F909" i="1"/>
  <c r="F908" i="1"/>
  <c r="F907" i="1"/>
  <c r="F906" i="1"/>
  <c r="F905" i="1"/>
  <c r="F904" i="1"/>
  <c r="F841" i="1"/>
  <c r="F840" i="1"/>
  <c r="F839" i="1"/>
  <c r="F838" i="1"/>
  <c r="F837" i="1"/>
  <c r="F836" i="1"/>
  <c r="F835" i="1"/>
  <c r="F825" i="1"/>
  <c r="F824" i="1"/>
  <c r="F823" i="1"/>
  <c r="F822" i="1"/>
  <c r="F821" i="1"/>
  <c r="F820" i="1"/>
  <c r="F819" i="1"/>
  <c r="F815" i="1"/>
  <c r="F814" i="1"/>
  <c r="F813" i="1"/>
  <c r="F812" i="1"/>
  <c r="F811" i="1"/>
  <c r="F810" i="1"/>
  <c r="F809" i="1"/>
  <c r="F807" i="1"/>
  <c r="F806" i="1"/>
  <c r="F805" i="1"/>
  <c r="F804" i="1"/>
  <c r="F803" i="1"/>
  <c r="F802" i="1"/>
  <c r="F801" i="1"/>
  <c r="F799" i="1"/>
  <c r="F798" i="1"/>
  <c r="F797" i="1"/>
  <c r="F796" i="1"/>
  <c r="F795" i="1"/>
  <c r="F794" i="1"/>
  <c r="F793" i="1"/>
  <c r="F780" i="1"/>
  <c r="F779" i="1"/>
  <c r="F778" i="1"/>
  <c r="F777" i="1"/>
  <c r="F776" i="1"/>
  <c r="F775" i="1"/>
  <c r="F774" i="1"/>
  <c r="F762" i="1"/>
  <c r="F761" i="1"/>
  <c r="F760" i="1"/>
  <c r="F759" i="1"/>
  <c r="F758" i="1"/>
  <c r="F757" i="1"/>
  <c r="F756" i="1"/>
  <c r="F754" i="1"/>
  <c r="F753" i="1"/>
  <c r="F752" i="1"/>
  <c r="F751" i="1"/>
  <c r="F750" i="1"/>
  <c r="F749" i="1"/>
  <c r="F748" i="1"/>
  <c r="F746" i="1"/>
  <c r="F745" i="1"/>
  <c r="F744" i="1"/>
  <c r="F743" i="1"/>
  <c r="F742" i="1"/>
  <c r="F741" i="1"/>
  <c r="F740" i="1"/>
  <c r="F738" i="1"/>
  <c r="F737" i="1"/>
  <c r="F736" i="1"/>
  <c r="F735" i="1"/>
  <c r="F734" i="1"/>
  <c r="F733" i="1"/>
  <c r="F732" i="1"/>
  <c r="F719" i="1"/>
  <c r="F718" i="1"/>
  <c r="F717" i="1"/>
  <c r="F716" i="1"/>
  <c r="F715" i="1"/>
  <c r="F714" i="1"/>
  <c r="F713" i="1"/>
  <c r="F701" i="1"/>
  <c r="F700" i="1"/>
  <c r="F699" i="1"/>
  <c r="F698" i="1"/>
  <c r="F697" i="1"/>
  <c r="F696" i="1"/>
  <c r="F695" i="1"/>
  <c r="F693" i="1"/>
  <c r="F692" i="1"/>
  <c r="F691" i="1"/>
  <c r="F690" i="1"/>
  <c r="F689" i="1"/>
  <c r="F688" i="1"/>
  <c r="F687" i="1"/>
  <c r="F674" i="1"/>
  <c r="F673" i="1"/>
  <c r="F672" i="1"/>
  <c r="F671" i="1"/>
  <c r="F670" i="1"/>
  <c r="F669" i="1"/>
  <c r="F668" i="1"/>
  <c r="F666" i="1"/>
  <c r="F665" i="1"/>
  <c r="F664" i="1"/>
  <c r="F663" i="1"/>
  <c r="F662" i="1"/>
  <c r="F661" i="1"/>
  <c r="F660" i="1"/>
  <c r="F658" i="1"/>
  <c r="F657" i="1"/>
  <c r="F656" i="1"/>
  <c r="F655" i="1"/>
  <c r="F654" i="1"/>
  <c r="F653" i="1"/>
  <c r="F652" i="1"/>
  <c r="F650" i="1"/>
  <c r="F649" i="1"/>
  <c r="F648" i="1"/>
  <c r="F647" i="1"/>
  <c r="F646" i="1"/>
  <c r="F645" i="1"/>
  <c r="F644" i="1"/>
  <c r="F624" i="1"/>
  <c r="F622" i="1" s="1"/>
  <c r="F615" i="1"/>
  <c r="F614" i="1"/>
  <c r="F613" i="1"/>
  <c r="F612" i="1"/>
  <c r="F611" i="1"/>
  <c r="F610" i="1"/>
  <c r="F609" i="1"/>
  <c r="F608" i="1"/>
  <c r="F601" i="1" s="1"/>
  <c r="F599" i="1"/>
  <c r="F598" i="1"/>
  <c r="F597" i="1"/>
  <c r="F596" i="1"/>
  <c r="F595" i="1"/>
  <c r="F594" i="1"/>
  <c r="F593" i="1"/>
  <c r="F592" i="1"/>
  <c r="F587" i="1" s="1"/>
  <c r="F584" i="1"/>
  <c r="F582" i="1" s="1"/>
  <c r="F575" i="1"/>
  <c r="F574" i="1"/>
  <c r="F573" i="1"/>
  <c r="F572" i="1"/>
  <c r="F571" i="1"/>
  <c r="F570" i="1"/>
  <c r="F569" i="1"/>
  <c r="F567" i="1"/>
  <c r="F566" i="1"/>
  <c r="F565" i="1"/>
  <c r="F564" i="1"/>
  <c r="F563" i="1"/>
  <c r="F562" i="1"/>
  <c r="F561" i="1"/>
  <c r="F559" i="1"/>
  <c r="F558" i="1"/>
  <c r="F557" i="1"/>
  <c r="F556" i="1"/>
  <c r="F555" i="1"/>
  <c r="F554" i="1"/>
  <c r="F553" i="1"/>
  <c r="F552" i="1"/>
  <c r="F549" i="1" s="1"/>
  <c r="F544" i="1"/>
  <c r="F541" i="1" s="1"/>
  <c r="F536" i="1"/>
  <c r="F533" i="1" s="1"/>
  <c r="F528" i="1"/>
  <c r="F525" i="1" s="1"/>
  <c r="F519" i="1"/>
  <c r="F518" i="1"/>
  <c r="F517" i="1"/>
  <c r="F516" i="1"/>
  <c r="F515" i="1"/>
  <c r="F514" i="1"/>
  <c r="F513" i="1"/>
  <c r="F512" i="1"/>
  <c r="F511" i="1" s="1"/>
  <c r="F504" i="1"/>
  <c r="F503" i="1" s="1"/>
  <c r="F496" i="1"/>
  <c r="F495" i="1" s="1"/>
  <c r="F487" i="1"/>
  <c r="F486" i="1"/>
  <c r="F485" i="1"/>
  <c r="F484" i="1"/>
  <c r="F483" i="1"/>
  <c r="F482" i="1"/>
  <c r="F481" i="1"/>
  <c r="F480" i="1"/>
  <c r="F478" i="1" s="1"/>
  <c r="F472" i="1"/>
  <c r="F470" i="1" s="1"/>
  <c r="F463" i="1"/>
  <c r="F462" i="1"/>
  <c r="F461" i="1"/>
  <c r="F460" i="1"/>
  <c r="F459" i="1"/>
  <c r="F458" i="1"/>
  <c r="F457" i="1"/>
  <c r="F455" i="1"/>
  <c r="F454" i="1"/>
  <c r="F453" i="1"/>
  <c r="F452" i="1"/>
  <c r="F451" i="1"/>
  <c r="F450" i="1"/>
  <c r="F449" i="1"/>
  <c r="F448" i="1"/>
  <c r="F444" i="1" s="1"/>
  <c r="F440" i="1"/>
  <c r="F436" i="1" s="1"/>
  <c r="F428" i="1"/>
  <c r="F420" i="1"/>
  <c r="F412" i="1"/>
  <c r="F408" i="1"/>
  <c r="F404" i="1" s="1"/>
  <c r="F399" i="1"/>
  <c r="F398" i="1"/>
  <c r="F397" i="1"/>
  <c r="F396" i="1"/>
  <c r="F395" i="1"/>
  <c r="F394" i="1"/>
  <c r="F393" i="1"/>
  <c r="F392" i="1"/>
  <c r="F386" i="1" s="1"/>
  <c r="F384" i="1"/>
  <c r="F379" i="1" s="1"/>
  <c r="F376" i="1"/>
  <c r="F371" i="1" s="1"/>
  <c r="F368" i="1"/>
  <c r="F363" i="1" s="1"/>
  <c r="F349" i="1"/>
  <c r="F348" i="1"/>
  <c r="F347" i="1"/>
  <c r="F346" i="1"/>
  <c r="F345" i="1"/>
  <c r="F344" i="1"/>
  <c r="F343" i="1"/>
  <c r="F328" i="1"/>
  <c r="F327" i="1"/>
  <c r="F326" i="1"/>
  <c r="F325" i="1"/>
  <c r="F324" i="1"/>
  <c r="F323" i="1"/>
  <c r="F322" i="1"/>
  <c r="F320" i="1"/>
  <c r="F319" i="1"/>
  <c r="F318" i="1"/>
  <c r="F317" i="1"/>
  <c r="F316" i="1"/>
  <c r="F315" i="1"/>
  <c r="F314" i="1"/>
  <c r="F285" i="1"/>
  <c r="F284" i="1"/>
  <c r="F283" i="1"/>
  <c r="F282" i="1"/>
  <c r="F281" i="1"/>
  <c r="F280" i="1"/>
  <c r="F279" i="1"/>
  <c r="F267" i="1"/>
  <c r="F266" i="1"/>
  <c r="F265" i="1"/>
  <c r="F264" i="1"/>
  <c r="F263" i="1"/>
  <c r="F262" i="1"/>
  <c r="F261" i="1"/>
  <c r="F258" i="1"/>
  <c r="F257" i="1"/>
  <c r="F256" i="1"/>
  <c r="F255" i="1"/>
  <c r="F254" i="1"/>
  <c r="F253" i="1"/>
  <c r="F252" i="1"/>
  <c r="F250" i="1"/>
  <c r="F249" i="1"/>
  <c r="F248" i="1"/>
  <c r="F247" i="1"/>
  <c r="F246" i="1"/>
  <c r="F245" i="1"/>
  <c r="F244" i="1"/>
  <c r="F242" i="1"/>
  <c r="F241" i="1"/>
  <c r="F240" i="1"/>
  <c r="F239" i="1"/>
  <c r="F238" i="1"/>
  <c r="F237" i="1"/>
  <c r="F236" i="1"/>
  <c r="F234" i="1"/>
  <c r="F233" i="1"/>
  <c r="F232" i="1"/>
  <c r="F231" i="1"/>
  <c r="F230" i="1"/>
  <c r="F229" i="1"/>
  <c r="F228" i="1"/>
  <c r="F226" i="1"/>
  <c r="F225" i="1"/>
  <c r="F224" i="1"/>
  <c r="F223" i="1"/>
  <c r="F222" i="1"/>
  <c r="F221" i="1"/>
  <c r="F220" i="1"/>
  <c r="F199" i="1"/>
  <c r="F198" i="1"/>
  <c r="F197" i="1"/>
  <c r="F196" i="1"/>
  <c r="F195" i="1"/>
  <c r="F194" i="1"/>
  <c r="F193" i="1"/>
  <c r="F181" i="1"/>
  <c r="F180" i="1"/>
  <c r="F179" i="1"/>
  <c r="F178" i="1"/>
  <c r="F177" i="1"/>
  <c r="F176" i="1"/>
  <c r="F175" i="1"/>
  <c r="F172" i="1"/>
  <c r="F171" i="1"/>
  <c r="F170" i="1"/>
  <c r="F169" i="1"/>
  <c r="F168" i="1"/>
  <c r="F167" i="1"/>
  <c r="F166" i="1"/>
  <c r="F146" i="1"/>
  <c r="F145" i="1"/>
  <c r="F144" i="1"/>
  <c r="F143" i="1"/>
  <c r="F142" i="1"/>
  <c r="F141" i="1"/>
  <c r="F140" i="1"/>
  <c r="F138" i="1"/>
  <c r="F137" i="1"/>
  <c r="F136" i="1"/>
  <c r="F135" i="1"/>
  <c r="F134" i="1"/>
  <c r="F133" i="1"/>
  <c r="F132" i="1"/>
  <c r="F130" i="1"/>
  <c r="F129" i="1"/>
  <c r="F128" i="1"/>
  <c r="F127" i="1"/>
  <c r="F126" i="1"/>
  <c r="F125" i="1"/>
  <c r="F124" i="1"/>
  <c r="F122" i="1"/>
  <c r="F121" i="1"/>
  <c r="F120" i="1"/>
  <c r="F119" i="1"/>
  <c r="F118" i="1"/>
  <c r="F117" i="1"/>
  <c r="F116" i="1"/>
  <c r="F114" i="1"/>
  <c r="F113" i="1"/>
  <c r="F112" i="1"/>
  <c r="F111" i="1"/>
  <c r="F110" i="1"/>
  <c r="F109" i="1"/>
  <c r="F108" i="1"/>
  <c r="F106" i="1"/>
  <c r="F105" i="1"/>
  <c r="F104" i="1"/>
  <c r="F103" i="1"/>
  <c r="F102" i="1"/>
  <c r="F101" i="1"/>
  <c r="F100" i="1"/>
  <c r="F98" i="1"/>
  <c r="F97" i="1"/>
  <c r="F96" i="1"/>
  <c r="F95" i="1"/>
  <c r="F94" i="1"/>
  <c r="F93" i="1"/>
  <c r="F92" i="1"/>
  <c r="F90" i="1"/>
  <c r="F89" i="1"/>
  <c r="F88" i="1"/>
  <c r="F87" i="1"/>
  <c r="F86" i="1"/>
  <c r="F85" i="1"/>
  <c r="F84" i="1"/>
  <c r="F82" i="1"/>
  <c r="F81" i="1"/>
  <c r="F80" i="1"/>
  <c r="F79" i="1"/>
  <c r="F78" i="1"/>
  <c r="F77" i="1"/>
  <c r="F76" i="1"/>
  <c r="F74" i="1"/>
  <c r="F73" i="1"/>
  <c r="F72" i="1"/>
  <c r="F71" i="1"/>
  <c r="F70" i="1"/>
  <c r="F69" i="1"/>
  <c r="F68" i="1"/>
  <c r="F66" i="1"/>
  <c r="F65" i="1"/>
  <c r="F64" i="1"/>
  <c r="F63" i="1"/>
  <c r="F62" i="1"/>
  <c r="F61" i="1"/>
  <c r="F60" i="1"/>
  <c r="F58" i="1"/>
  <c r="F57" i="1"/>
  <c r="F56" i="1"/>
  <c r="F55" i="1"/>
  <c r="F54" i="1"/>
  <c r="F53" i="1"/>
  <c r="F52" i="1"/>
  <c r="F50" i="1"/>
  <c r="F49" i="1"/>
  <c r="F48" i="1"/>
  <c r="F47" i="1"/>
  <c r="F46" i="1"/>
  <c r="F45" i="1"/>
  <c r="F44" i="1"/>
  <c r="F32" i="1"/>
  <c r="F31" i="1"/>
  <c r="F30" i="1"/>
  <c r="F29" i="1"/>
  <c r="F28" i="1"/>
  <c r="F27" i="1"/>
  <c r="F26" i="1"/>
  <c r="F24" i="1"/>
  <c r="F23" i="1"/>
  <c r="F22" i="1"/>
  <c r="F21" i="1"/>
  <c r="F20" i="1"/>
  <c r="F19" i="1"/>
  <c r="F18" i="1"/>
  <c r="F14" i="1"/>
  <c r="F13" i="1"/>
  <c r="F12" i="1"/>
  <c r="F11" i="1"/>
  <c r="F10" i="1"/>
  <c r="F9" i="1"/>
  <c r="F8" i="1"/>
  <c r="F200" i="33" l="1"/>
  <c r="F202" i="33" s="1"/>
  <c r="F979" i="33" s="1"/>
  <c r="G200" i="33"/>
  <c r="G202" i="33" s="1"/>
  <c r="G979" i="33" s="1"/>
  <c r="A1022" i="33"/>
  <c r="A51" i="2" s="1"/>
  <c r="A50" i="2"/>
  <c r="F364" i="1"/>
  <c r="F4315" i="1"/>
  <c r="F580" i="1"/>
  <c r="F366" i="1"/>
  <c r="F4196" i="1"/>
  <c r="F367" i="1"/>
  <c r="F4252" i="1"/>
  <c r="F4307" i="1"/>
  <c r="F427" i="1"/>
  <c r="F373" i="1"/>
  <c r="F375" i="1"/>
  <c r="F4220" i="1"/>
  <c r="F522" i="1"/>
  <c r="F365" i="1"/>
  <c r="F374" i="1"/>
  <c r="F526" i="1"/>
  <c r="F4212" i="1"/>
  <c r="F4244" i="1"/>
  <c r="F369" i="1"/>
  <c r="F387" i="1"/>
  <c r="F586" i="1"/>
  <c r="F4228" i="1"/>
  <c r="F4258" i="1"/>
  <c r="F361" i="1"/>
  <c r="F370" i="1"/>
  <c r="F388" i="1"/>
  <c r="F588" i="1"/>
  <c r="F4260" i="1"/>
  <c r="F362" i="1"/>
  <c r="F372" i="1"/>
  <c r="F521" i="1"/>
  <c r="F589" i="1"/>
  <c r="F4236" i="1"/>
  <c r="F4262" i="1"/>
  <c r="F4204" i="1"/>
  <c r="F4206" i="1"/>
  <c r="F4222" i="1"/>
  <c r="F4238" i="1"/>
  <c r="F4254" i="1"/>
  <c r="F389" i="1"/>
  <c r="F443" i="1"/>
  <c r="F4194" i="1"/>
  <c r="F4210" i="1"/>
  <c r="F4226" i="1"/>
  <c r="F4242" i="1"/>
  <c r="F378" i="1"/>
  <c r="F390" i="1"/>
  <c r="F445" i="1"/>
  <c r="F380" i="1"/>
  <c r="F446" i="1"/>
  <c r="F469" i="1"/>
  <c r="F530" i="1"/>
  <c r="F602" i="1"/>
  <c r="F4198" i="1"/>
  <c r="F4214" i="1"/>
  <c r="F4230" i="1"/>
  <c r="F4246" i="1"/>
  <c r="F381" i="1"/>
  <c r="F532" i="1"/>
  <c r="F382" i="1"/>
  <c r="F534" i="1"/>
  <c r="F4202" i="1"/>
  <c r="F4218" i="1"/>
  <c r="F4234" i="1"/>
  <c r="F4250" i="1"/>
  <c r="F411" i="1"/>
  <c r="F413" i="1"/>
  <c r="F414" i="1"/>
  <c r="F429" i="1"/>
  <c r="F430" i="1"/>
  <c r="F543" i="1"/>
  <c r="F581" i="1"/>
  <c r="F603" i="1"/>
  <c r="F383" i="1"/>
  <c r="F391" i="1"/>
  <c r="F471" i="1"/>
  <c r="F524" i="1"/>
  <c r="F535" i="1"/>
  <c r="F545" i="1"/>
  <c r="F583" i="1"/>
  <c r="F604" i="1"/>
  <c r="F403" i="1"/>
  <c r="F419" i="1"/>
  <c r="F435" i="1"/>
  <c r="F546" i="1"/>
  <c r="F605" i="1"/>
  <c r="F385" i="1"/>
  <c r="F405" i="1"/>
  <c r="F421" i="1"/>
  <c r="F437" i="1"/>
  <c r="F477" i="1"/>
  <c r="F527" i="1"/>
  <c r="F537" i="1"/>
  <c r="F548" i="1"/>
  <c r="F606" i="1"/>
  <c r="F377" i="1"/>
  <c r="F406" i="1"/>
  <c r="F422" i="1"/>
  <c r="F438" i="1"/>
  <c r="F479" i="1"/>
  <c r="F538" i="1"/>
  <c r="F550" i="1"/>
  <c r="F577" i="1"/>
  <c r="F607" i="1"/>
  <c r="F529" i="1"/>
  <c r="F540" i="1"/>
  <c r="F551" i="1"/>
  <c r="F578" i="1"/>
  <c r="F621" i="1"/>
  <c r="F542" i="1"/>
  <c r="F579" i="1"/>
  <c r="F623" i="1"/>
  <c r="F489" i="1"/>
  <c r="F497" i="1"/>
  <c r="F505" i="1"/>
  <c r="F4199" i="1"/>
  <c r="F4207" i="1"/>
  <c r="F4215" i="1"/>
  <c r="F4223" i="1"/>
  <c r="F4231" i="1"/>
  <c r="F4239" i="1"/>
  <c r="F4247" i="1"/>
  <c r="F4255" i="1"/>
  <c r="F4263" i="1"/>
  <c r="F4308" i="1"/>
  <c r="F4316" i="1"/>
  <c r="F407" i="1"/>
  <c r="F415" i="1"/>
  <c r="F423" i="1"/>
  <c r="F431" i="1"/>
  <c r="F439" i="1"/>
  <c r="F447" i="1"/>
  <c r="F465" i="1"/>
  <c r="F473" i="1"/>
  <c r="F490" i="1"/>
  <c r="F498" i="1"/>
  <c r="F506" i="1"/>
  <c r="F523" i="1"/>
  <c r="F531" i="1"/>
  <c r="F539" i="1"/>
  <c r="F547" i="1"/>
  <c r="F590" i="1"/>
  <c r="F617" i="1"/>
  <c r="F4200" i="1"/>
  <c r="F4208" i="1"/>
  <c r="F4216" i="1"/>
  <c r="F4224" i="1"/>
  <c r="F4232" i="1"/>
  <c r="F4240" i="1"/>
  <c r="F4248" i="1"/>
  <c r="F4256" i="1"/>
  <c r="F4264" i="1"/>
  <c r="F4309" i="1"/>
  <c r="F4317" i="1"/>
  <c r="F466" i="1"/>
  <c r="F474" i="1"/>
  <c r="F491" i="1"/>
  <c r="F499" i="1"/>
  <c r="F507" i="1"/>
  <c r="F618" i="1"/>
  <c r="F4310" i="1"/>
  <c r="F4318" i="1"/>
  <c r="F401" i="1"/>
  <c r="F409" i="1"/>
  <c r="F417" i="1"/>
  <c r="F425" i="1"/>
  <c r="F433" i="1"/>
  <c r="F441" i="1"/>
  <c r="F467" i="1"/>
  <c r="F475" i="1"/>
  <c r="F492" i="1"/>
  <c r="F500" i="1"/>
  <c r="F508" i="1"/>
  <c r="F619" i="1"/>
  <c r="F4311" i="1"/>
  <c r="F4319" i="1"/>
  <c r="F402" i="1"/>
  <c r="F410" i="1"/>
  <c r="F418" i="1"/>
  <c r="F426" i="1"/>
  <c r="F434" i="1"/>
  <c r="F442" i="1"/>
  <c r="F468" i="1"/>
  <c r="F476" i="1"/>
  <c r="F493" i="1"/>
  <c r="F501" i="1"/>
  <c r="F509" i="1"/>
  <c r="F585" i="1"/>
  <c r="F620" i="1"/>
  <c r="F4195" i="1"/>
  <c r="F4203" i="1"/>
  <c r="F4211" i="1"/>
  <c r="F4219" i="1"/>
  <c r="F4227" i="1"/>
  <c r="F4235" i="1"/>
  <c r="F4243" i="1"/>
  <c r="F4251" i="1"/>
  <c r="F4259" i="1"/>
  <c r="F4312" i="1"/>
  <c r="F4320" i="1"/>
  <c r="F494" i="1"/>
  <c r="F502" i="1"/>
  <c r="F510" i="1"/>
  <c r="D154" i="33" l="1"/>
  <c r="F161" i="33" l="1"/>
  <c r="G161" i="33"/>
  <c r="F162" i="33"/>
  <c r="F899" i="33" s="1"/>
  <c r="F898" i="33"/>
  <c r="E33" i="1"/>
  <c r="E41" i="1" s="1"/>
  <c r="C219" i="33" s="1"/>
  <c r="C217" i="33" s="1"/>
  <c r="G162" i="33" l="1"/>
  <c r="G899" i="33" s="1"/>
  <c r="G898" i="33"/>
  <c r="E368" i="1"/>
  <c r="E641" i="1" s="1"/>
  <c r="G3584" i="1" l="1"/>
  <c r="G3583" i="1"/>
  <c r="G3582" i="1"/>
  <c r="G3581" i="1"/>
  <c r="G3580" i="1"/>
  <c r="G3579" i="1"/>
  <c r="G3578" i="1"/>
  <c r="G3577" i="1"/>
  <c r="D826" i="1" l="1"/>
  <c r="D694" i="1"/>
  <c r="D286" i="1"/>
  <c r="D1078" i="1"/>
  <c r="G4289" i="1" l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2551" i="1" l="1"/>
  <c r="G2550" i="1"/>
  <c r="G2549" i="1"/>
  <c r="G2548" i="1"/>
  <c r="G2547" i="1"/>
  <c r="G2546" i="1"/>
  <c r="G2545" i="1"/>
  <c r="G2544" i="1"/>
  <c r="G4305" i="1" l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33" i="1"/>
  <c r="G4232" i="1"/>
  <c r="G4231" i="1"/>
  <c r="G4230" i="1"/>
  <c r="G4229" i="1"/>
  <c r="G4228" i="1"/>
  <c r="G4227" i="1"/>
  <c r="G4226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B430" i="33" l="1"/>
  <c r="B429" i="33"/>
  <c r="B428" i="33"/>
  <c r="B427" i="33"/>
  <c r="B426" i="33"/>
  <c r="B425" i="33"/>
  <c r="B424" i="33"/>
  <c r="A424" i="33"/>
  <c r="B423" i="33"/>
  <c r="A350" i="2" s="1"/>
  <c r="B422" i="33"/>
  <c r="B421" i="33"/>
  <c r="B420" i="33"/>
  <c r="B419" i="33"/>
  <c r="B418" i="33"/>
  <c r="B417" i="33"/>
  <c r="B416" i="33"/>
  <c r="B415" i="33"/>
  <c r="B412" i="33"/>
  <c r="B411" i="33"/>
  <c r="B410" i="33"/>
  <c r="B409" i="33"/>
  <c r="B408" i="33"/>
  <c r="B407" i="33"/>
  <c r="B406" i="33"/>
  <c r="A406" i="33"/>
  <c r="B405" i="33"/>
  <c r="A341" i="2" s="1"/>
  <c r="B404" i="33"/>
  <c r="B403" i="33"/>
  <c r="B402" i="33"/>
  <c r="B401" i="33"/>
  <c r="B400" i="33"/>
  <c r="B399" i="33"/>
  <c r="B398" i="33"/>
  <c r="B397" i="33"/>
  <c r="B394" i="33"/>
  <c r="B393" i="33"/>
  <c r="B392" i="33"/>
  <c r="B391" i="33"/>
  <c r="B390" i="33"/>
  <c r="B389" i="33"/>
  <c r="B388" i="33"/>
  <c r="A388" i="33"/>
  <c r="B387" i="33"/>
  <c r="A332" i="2" s="1"/>
  <c r="B386" i="33"/>
  <c r="B385" i="33"/>
  <c r="B384" i="33"/>
  <c r="B383" i="33"/>
  <c r="B382" i="33"/>
  <c r="B381" i="33"/>
  <c r="B380" i="33"/>
  <c r="B379" i="33"/>
  <c r="B376" i="33"/>
  <c r="B375" i="33"/>
  <c r="B374" i="33"/>
  <c r="B373" i="33"/>
  <c r="B372" i="33"/>
  <c r="B371" i="33"/>
  <c r="B370" i="33"/>
  <c r="A370" i="33"/>
  <c r="B369" i="33"/>
  <c r="A323" i="2" s="1"/>
  <c r="B368" i="33"/>
  <c r="B367" i="33"/>
  <c r="B366" i="33"/>
  <c r="B365" i="33"/>
  <c r="B364" i="33"/>
  <c r="B363" i="33"/>
  <c r="B362" i="33"/>
  <c r="B361" i="33"/>
  <c r="A342" i="2" l="1"/>
  <c r="A371" i="33"/>
  <c r="A324" i="2"/>
  <c r="A407" i="33"/>
  <c r="A425" i="33"/>
  <c r="A351" i="2"/>
  <c r="A389" i="33"/>
  <c r="A333" i="2"/>
  <c r="A390" i="33" l="1"/>
  <c r="A334" i="2"/>
  <c r="A372" i="33"/>
  <c r="A325" i="2"/>
  <c r="A426" i="33"/>
  <c r="A352" i="2"/>
  <c r="A408" i="33"/>
  <c r="A343" i="2"/>
  <c r="H24" i="33"/>
  <c r="I24" i="33"/>
  <c r="J24" i="33"/>
  <c r="K24" i="33"/>
  <c r="L24" i="33"/>
  <c r="M24" i="33"/>
  <c r="N24" i="33"/>
  <c r="O24" i="33"/>
  <c r="P24" i="33"/>
  <c r="Q24" i="33"/>
  <c r="R24" i="33"/>
  <c r="S24" i="33"/>
  <c r="T24" i="33"/>
  <c r="U24" i="33"/>
  <c r="V24" i="33"/>
  <c r="W24" i="33"/>
  <c r="E24" i="33"/>
  <c r="A427" i="33" l="1"/>
  <c r="A353" i="2"/>
  <c r="A391" i="33"/>
  <c r="A335" i="2"/>
  <c r="A409" i="33"/>
  <c r="A344" i="2"/>
  <c r="A373" i="33"/>
  <c r="A326" i="2"/>
  <c r="G927" i="1"/>
  <c r="G926" i="1"/>
  <c r="G925" i="1"/>
  <c r="G924" i="1"/>
  <c r="G923" i="1"/>
  <c r="G922" i="1"/>
  <c r="G921" i="1"/>
  <c r="G920" i="1"/>
  <c r="A374" i="33" l="1"/>
  <c r="A327" i="2"/>
  <c r="A392" i="33"/>
  <c r="A336" i="2"/>
  <c r="A410" i="33"/>
  <c r="A345" i="2"/>
  <c r="A428" i="33"/>
  <c r="A354" i="2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36" i="1"/>
  <c r="G935" i="1"/>
  <c r="G934" i="1"/>
  <c r="G933" i="1"/>
  <c r="G932" i="1"/>
  <c r="G931" i="1"/>
  <c r="G930" i="1"/>
  <c r="G929" i="1"/>
  <c r="G944" i="1"/>
  <c r="G943" i="1"/>
  <c r="G942" i="1"/>
  <c r="G941" i="1"/>
  <c r="G940" i="1"/>
  <c r="G939" i="1"/>
  <c r="G938" i="1"/>
  <c r="G937" i="1"/>
  <c r="G953" i="1"/>
  <c r="G952" i="1"/>
  <c r="G951" i="1"/>
  <c r="G950" i="1"/>
  <c r="G949" i="1"/>
  <c r="G948" i="1"/>
  <c r="G947" i="1"/>
  <c r="G946" i="1"/>
  <c r="G961" i="1"/>
  <c r="G960" i="1"/>
  <c r="G959" i="1"/>
  <c r="G958" i="1"/>
  <c r="G957" i="1"/>
  <c r="G956" i="1"/>
  <c r="G955" i="1"/>
  <c r="G954" i="1"/>
  <c r="G970" i="1"/>
  <c r="G969" i="1"/>
  <c r="G968" i="1"/>
  <c r="G967" i="1"/>
  <c r="G966" i="1"/>
  <c r="G965" i="1"/>
  <c r="G964" i="1"/>
  <c r="G963" i="1"/>
  <c r="G980" i="1"/>
  <c r="G979" i="1"/>
  <c r="G978" i="1"/>
  <c r="G977" i="1"/>
  <c r="G976" i="1"/>
  <c r="G975" i="1"/>
  <c r="G974" i="1"/>
  <c r="G973" i="1"/>
  <c r="G988" i="1"/>
  <c r="G987" i="1"/>
  <c r="G986" i="1"/>
  <c r="G985" i="1"/>
  <c r="G984" i="1"/>
  <c r="G983" i="1"/>
  <c r="G982" i="1"/>
  <c r="G981" i="1"/>
  <c r="G996" i="1"/>
  <c r="G995" i="1"/>
  <c r="G994" i="1"/>
  <c r="G993" i="1"/>
  <c r="G992" i="1"/>
  <c r="G991" i="1"/>
  <c r="G990" i="1"/>
  <c r="G989" i="1"/>
  <c r="G1004" i="1"/>
  <c r="G1003" i="1"/>
  <c r="G1002" i="1"/>
  <c r="G1001" i="1"/>
  <c r="G1000" i="1"/>
  <c r="G999" i="1"/>
  <c r="G998" i="1"/>
  <c r="G997" i="1"/>
  <c r="G1012" i="1"/>
  <c r="G1011" i="1"/>
  <c r="G1010" i="1"/>
  <c r="G1009" i="1"/>
  <c r="G1008" i="1"/>
  <c r="G1007" i="1"/>
  <c r="G1006" i="1"/>
  <c r="G1005" i="1"/>
  <c r="G1020" i="1"/>
  <c r="G1019" i="1"/>
  <c r="G1018" i="1"/>
  <c r="G1017" i="1"/>
  <c r="G1016" i="1"/>
  <c r="G1015" i="1"/>
  <c r="G1014" i="1"/>
  <c r="G1013" i="1"/>
  <c r="G1028" i="1"/>
  <c r="G1027" i="1"/>
  <c r="G1026" i="1"/>
  <c r="G1025" i="1"/>
  <c r="G1024" i="1"/>
  <c r="G1023" i="1"/>
  <c r="G1022" i="1"/>
  <c r="G1021" i="1"/>
  <c r="G1036" i="1"/>
  <c r="G1035" i="1"/>
  <c r="G1034" i="1"/>
  <c r="G1033" i="1"/>
  <c r="G1032" i="1"/>
  <c r="G1031" i="1"/>
  <c r="G1030" i="1"/>
  <c r="G1029" i="1"/>
  <c r="G1044" i="1"/>
  <c r="G1043" i="1"/>
  <c r="G1042" i="1"/>
  <c r="G1041" i="1"/>
  <c r="G1040" i="1"/>
  <c r="G1039" i="1"/>
  <c r="G1038" i="1"/>
  <c r="G1037" i="1"/>
  <c r="G1052" i="1"/>
  <c r="G1051" i="1"/>
  <c r="G1050" i="1"/>
  <c r="G1049" i="1"/>
  <c r="G1048" i="1"/>
  <c r="G1047" i="1"/>
  <c r="G1046" i="1"/>
  <c r="G1045" i="1"/>
  <c r="G1060" i="1"/>
  <c r="G1059" i="1"/>
  <c r="G1058" i="1"/>
  <c r="G1057" i="1"/>
  <c r="G1056" i="1"/>
  <c r="G1055" i="1"/>
  <c r="G1054" i="1"/>
  <c r="G1053" i="1"/>
  <c r="G1068" i="1"/>
  <c r="G1067" i="1"/>
  <c r="G1066" i="1"/>
  <c r="G1065" i="1"/>
  <c r="G1064" i="1"/>
  <c r="G1063" i="1"/>
  <c r="G1062" i="1"/>
  <c r="G1061" i="1"/>
  <c r="G1094" i="1"/>
  <c r="G1093" i="1"/>
  <c r="G1092" i="1"/>
  <c r="G1091" i="1"/>
  <c r="G1090" i="1"/>
  <c r="G1089" i="1"/>
  <c r="G1088" i="1"/>
  <c r="G1087" i="1"/>
  <c r="G1078" i="1"/>
  <c r="G1077" i="1"/>
  <c r="G1076" i="1"/>
  <c r="G1075" i="1"/>
  <c r="G1074" i="1"/>
  <c r="G1073" i="1"/>
  <c r="G1072" i="1"/>
  <c r="G1071" i="1"/>
  <c r="G1086" i="1"/>
  <c r="G1085" i="1"/>
  <c r="G1084" i="1"/>
  <c r="G1083" i="1"/>
  <c r="G1082" i="1"/>
  <c r="G1081" i="1"/>
  <c r="G1080" i="1"/>
  <c r="G1079" i="1"/>
  <c r="G1102" i="1"/>
  <c r="G1101" i="1"/>
  <c r="G1100" i="1"/>
  <c r="G1099" i="1"/>
  <c r="G1098" i="1"/>
  <c r="G1097" i="1"/>
  <c r="G1096" i="1"/>
  <c r="G1095" i="1"/>
  <c r="G1111" i="1"/>
  <c r="G1110" i="1"/>
  <c r="G1109" i="1"/>
  <c r="G1108" i="1"/>
  <c r="G1107" i="1"/>
  <c r="G1106" i="1"/>
  <c r="G1105" i="1"/>
  <c r="G1104" i="1"/>
  <c r="G1120" i="1"/>
  <c r="G1119" i="1"/>
  <c r="G1118" i="1"/>
  <c r="G1117" i="1"/>
  <c r="G1116" i="1"/>
  <c r="G1115" i="1"/>
  <c r="G1114" i="1"/>
  <c r="G1113" i="1"/>
  <c r="G1132" i="1"/>
  <c r="G1131" i="1"/>
  <c r="G1130" i="1"/>
  <c r="G1129" i="1"/>
  <c r="G1128" i="1"/>
  <c r="G1127" i="1"/>
  <c r="G1126" i="1"/>
  <c r="G1125" i="1"/>
  <c r="G1140" i="1"/>
  <c r="G1139" i="1"/>
  <c r="G1138" i="1"/>
  <c r="G1137" i="1"/>
  <c r="G1136" i="1"/>
  <c r="G1135" i="1"/>
  <c r="G1134" i="1"/>
  <c r="G1133" i="1"/>
  <c r="G1148" i="1"/>
  <c r="G1147" i="1"/>
  <c r="G1146" i="1"/>
  <c r="G1145" i="1"/>
  <c r="G1144" i="1"/>
  <c r="G1143" i="1"/>
  <c r="G1142" i="1"/>
  <c r="G1141" i="1"/>
  <c r="G1156" i="1"/>
  <c r="G1155" i="1"/>
  <c r="G1154" i="1"/>
  <c r="G1153" i="1"/>
  <c r="G1152" i="1"/>
  <c r="G1151" i="1"/>
  <c r="G1150" i="1"/>
  <c r="G1149" i="1"/>
  <c r="G1164" i="1"/>
  <c r="G1163" i="1"/>
  <c r="G1162" i="1"/>
  <c r="G1161" i="1"/>
  <c r="G1160" i="1"/>
  <c r="G1159" i="1"/>
  <c r="G1158" i="1"/>
  <c r="G1157" i="1"/>
  <c r="G1172" i="1"/>
  <c r="G1171" i="1"/>
  <c r="G1170" i="1"/>
  <c r="G1169" i="1"/>
  <c r="G1168" i="1"/>
  <c r="G1167" i="1"/>
  <c r="G1166" i="1"/>
  <c r="G1165" i="1"/>
  <c r="G1180" i="1"/>
  <c r="G1179" i="1"/>
  <c r="G1178" i="1"/>
  <c r="G1177" i="1"/>
  <c r="G1176" i="1"/>
  <c r="G1175" i="1"/>
  <c r="G1174" i="1"/>
  <c r="G1173" i="1"/>
  <c r="G1188" i="1"/>
  <c r="G1187" i="1"/>
  <c r="G1186" i="1"/>
  <c r="G1185" i="1"/>
  <c r="G1184" i="1"/>
  <c r="G1183" i="1"/>
  <c r="G1182" i="1"/>
  <c r="G1181" i="1"/>
  <c r="G1196" i="1"/>
  <c r="G1195" i="1"/>
  <c r="G1194" i="1"/>
  <c r="G1193" i="1"/>
  <c r="G1192" i="1"/>
  <c r="G1191" i="1"/>
  <c r="G1190" i="1"/>
  <c r="G1189" i="1"/>
  <c r="G1204" i="1"/>
  <c r="G1203" i="1"/>
  <c r="G1202" i="1"/>
  <c r="G1201" i="1"/>
  <c r="G1200" i="1"/>
  <c r="G1199" i="1"/>
  <c r="G1198" i="1"/>
  <c r="G1197" i="1"/>
  <c r="G1212" i="1"/>
  <c r="G1211" i="1"/>
  <c r="G1210" i="1"/>
  <c r="G1209" i="1"/>
  <c r="G1208" i="1"/>
  <c r="G1207" i="1"/>
  <c r="G1206" i="1"/>
  <c r="G1205" i="1"/>
  <c r="G1220" i="1"/>
  <c r="G1219" i="1"/>
  <c r="G1218" i="1"/>
  <c r="G1217" i="1"/>
  <c r="G1216" i="1"/>
  <c r="G1215" i="1"/>
  <c r="G1214" i="1"/>
  <c r="G1213" i="1"/>
  <c r="G1228" i="1"/>
  <c r="G1227" i="1"/>
  <c r="G1226" i="1"/>
  <c r="G1225" i="1"/>
  <c r="G1224" i="1"/>
  <c r="G1223" i="1"/>
  <c r="G1222" i="1"/>
  <c r="G1221" i="1"/>
  <c r="G1236" i="1"/>
  <c r="G1235" i="1"/>
  <c r="G1234" i="1"/>
  <c r="G1233" i="1"/>
  <c r="G1232" i="1"/>
  <c r="G1231" i="1"/>
  <c r="G1230" i="1"/>
  <c r="G1229" i="1"/>
  <c r="G1244" i="1"/>
  <c r="G1243" i="1"/>
  <c r="G1242" i="1"/>
  <c r="G1241" i="1"/>
  <c r="G1240" i="1"/>
  <c r="G1239" i="1"/>
  <c r="G1238" i="1"/>
  <c r="G1237" i="1"/>
  <c r="G1252" i="1"/>
  <c r="G1251" i="1"/>
  <c r="G1250" i="1"/>
  <c r="G1249" i="1"/>
  <c r="G1248" i="1"/>
  <c r="G1247" i="1"/>
  <c r="G1246" i="1"/>
  <c r="G1245" i="1"/>
  <c r="G1260" i="1"/>
  <c r="G1259" i="1"/>
  <c r="G1258" i="1"/>
  <c r="G1257" i="1"/>
  <c r="G1256" i="1"/>
  <c r="G1255" i="1"/>
  <c r="G1254" i="1"/>
  <c r="G1253" i="1"/>
  <c r="G1268" i="1"/>
  <c r="G1267" i="1"/>
  <c r="G1266" i="1"/>
  <c r="G1265" i="1"/>
  <c r="G1264" i="1"/>
  <c r="G1263" i="1"/>
  <c r="G1262" i="1"/>
  <c r="G1261" i="1"/>
  <c r="G1276" i="1"/>
  <c r="G1275" i="1"/>
  <c r="G1274" i="1"/>
  <c r="G1273" i="1"/>
  <c r="G1272" i="1"/>
  <c r="G1271" i="1"/>
  <c r="G1270" i="1"/>
  <c r="G1269" i="1"/>
  <c r="G1284" i="1"/>
  <c r="G1283" i="1"/>
  <c r="G1282" i="1"/>
  <c r="G1281" i="1"/>
  <c r="G1280" i="1"/>
  <c r="G1279" i="1"/>
  <c r="G1278" i="1"/>
  <c r="G1277" i="1"/>
  <c r="G1294" i="1"/>
  <c r="G1293" i="1"/>
  <c r="G1292" i="1"/>
  <c r="G1291" i="1"/>
  <c r="G1290" i="1"/>
  <c r="G1289" i="1"/>
  <c r="G1288" i="1"/>
  <c r="G1287" i="1"/>
  <c r="G1302" i="1"/>
  <c r="G1301" i="1"/>
  <c r="G1300" i="1"/>
  <c r="G1299" i="1"/>
  <c r="G1298" i="1"/>
  <c r="G1297" i="1"/>
  <c r="G1296" i="1"/>
  <c r="G1295" i="1"/>
  <c r="G1310" i="1"/>
  <c r="G1309" i="1"/>
  <c r="G1308" i="1"/>
  <c r="G1307" i="1"/>
  <c r="G1306" i="1"/>
  <c r="G1305" i="1"/>
  <c r="G1304" i="1"/>
  <c r="G1303" i="1"/>
  <c r="G1318" i="1"/>
  <c r="G1317" i="1"/>
  <c r="G1316" i="1"/>
  <c r="G1315" i="1"/>
  <c r="G1314" i="1"/>
  <c r="G1313" i="1"/>
  <c r="G1312" i="1"/>
  <c r="G1311" i="1"/>
  <c r="G1326" i="1"/>
  <c r="G1325" i="1"/>
  <c r="G1324" i="1"/>
  <c r="G1323" i="1"/>
  <c r="G1322" i="1"/>
  <c r="G1321" i="1"/>
  <c r="G1320" i="1"/>
  <c r="G1319" i="1"/>
  <c r="G1334" i="1"/>
  <c r="G1333" i="1"/>
  <c r="G1332" i="1"/>
  <c r="G1331" i="1"/>
  <c r="G1330" i="1"/>
  <c r="G1329" i="1"/>
  <c r="G1328" i="1"/>
  <c r="G1327" i="1"/>
  <c r="G1342" i="1"/>
  <c r="G1341" i="1"/>
  <c r="G1340" i="1"/>
  <c r="G1339" i="1"/>
  <c r="G1338" i="1"/>
  <c r="G1337" i="1"/>
  <c r="G1336" i="1"/>
  <c r="G1335" i="1"/>
  <c r="G1350" i="1"/>
  <c r="G1349" i="1"/>
  <c r="G1348" i="1"/>
  <c r="G1347" i="1"/>
  <c r="G1346" i="1"/>
  <c r="G1345" i="1"/>
  <c r="G1344" i="1"/>
  <c r="G1343" i="1"/>
  <c r="G1358" i="1"/>
  <c r="G1357" i="1"/>
  <c r="G1356" i="1"/>
  <c r="G1355" i="1"/>
  <c r="G1354" i="1"/>
  <c r="G1353" i="1"/>
  <c r="G1352" i="1"/>
  <c r="G1351" i="1"/>
  <c r="G1366" i="1"/>
  <c r="G1365" i="1"/>
  <c r="G1364" i="1"/>
  <c r="G1363" i="1"/>
  <c r="G1362" i="1"/>
  <c r="G1361" i="1"/>
  <c r="G1360" i="1"/>
  <c r="G1359" i="1"/>
  <c r="G1374" i="1"/>
  <c r="G1373" i="1"/>
  <c r="G1372" i="1"/>
  <c r="G1371" i="1"/>
  <c r="G1370" i="1"/>
  <c r="G1369" i="1"/>
  <c r="G1368" i="1"/>
  <c r="G1367" i="1"/>
  <c r="G1382" i="1"/>
  <c r="G1381" i="1"/>
  <c r="G1380" i="1"/>
  <c r="G1379" i="1"/>
  <c r="G1378" i="1"/>
  <c r="G1377" i="1"/>
  <c r="G1376" i="1"/>
  <c r="G1375" i="1"/>
  <c r="G1390" i="1"/>
  <c r="G1389" i="1"/>
  <c r="G1388" i="1"/>
  <c r="G1387" i="1"/>
  <c r="G1386" i="1"/>
  <c r="G1385" i="1"/>
  <c r="G1384" i="1"/>
  <c r="G1383" i="1"/>
  <c r="G1399" i="1"/>
  <c r="G1398" i="1"/>
  <c r="G1397" i="1"/>
  <c r="G1396" i="1"/>
  <c r="G1395" i="1"/>
  <c r="G1394" i="1"/>
  <c r="G1393" i="1"/>
  <c r="G1392" i="1"/>
  <c r="G1407" i="1"/>
  <c r="G1406" i="1"/>
  <c r="G1405" i="1"/>
  <c r="G1404" i="1"/>
  <c r="G1403" i="1"/>
  <c r="G1402" i="1"/>
  <c r="G1401" i="1"/>
  <c r="G1400" i="1"/>
  <c r="G1415" i="1"/>
  <c r="G1414" i="1"/>
  <c r="G1413" i="1"/>
  <c r="G1412" i="1"/>
  <c r="G1411" i="1"/>
  <c r="G1410" i="1"/>
  <c r="G1409" i="1"/>
  <c r="G1408" i="1"/>
  <c r="G1423" i="1"/>
  <c r="G1422" i="1"/>
  <c r="G1421" i="1"/>
  <c r="G1420" i="1"/>
  <c r="G1419" i="1"/>
  <c r="G1418" i="1"/>
  <c r="G1417" i="1"/>
  <c r="G1416" i="1"/>
  <c r="G1431" i="1"/>
  <c r="G1430" i="1"/>
  <c r="G1429" i="1"/>
  <c r="G1428" i="1"/>
  <c r="G1427" i="1"/>
  <c r="G1426" i="1"/>
  <c r="G1425" i="1"/>
  <c r="G1424" i="1"/>
  <c r="G1439" i="1"/>
  <c r="G1438" i="1"/>
  <c r="G1437" i="1"/>
  <c r="G1436" i="1"/>
  <c r="G1435" i="1"/>
  <c r="G1434" i="1"/>
  <c r="G1433" i="1"/>
  <c r="G1432" i="1"/>
  <c r="G1447" i="1"/>
  <c r="G1446" i="1"/>
  <c r="G1445" i="1"/>
  <c r="G1444" i="1"/>
  <c r="G1443" i="1"/>
  <c r="G1442" i="1"/>
  <c r="G1441" i="1"/>
  <c r="G1440" i="1"/>
  <c r="G1455" i="1"/>
  <c r="G1454" i="1"/>
  <c r="G1453" i="1"/>
  <c r="G1452" i="1"/>
  <c r="G1451" i="1"/>
  <c r="G1450" i="1"/>
  <c r="G1449" i="1"/>
  <c r="G1448" i="1"/>
  <c r="G1464" i="1"/>
  <c r="G1463" i="1"/>
  <c r="G1462" i="1"/>
  <c r="G1461" i="1"/>
  <c r="G1460" i="1"/>
  <c r="G1459" i="1"/>
  <c r="G1458" i="1"/>
  <c r="G1457" i="1"/>
  <c r="G1474" i="1"/>
  <c r="G1473" i="1"/>
  <c r="G1472" i="1"/>
  <c r="G1471" i="1"/>
  <c r="G1470" i="1"/>
  <c r="G1469" i="1"/>
  <c r="G1468" i="1"/>
  <c r="G1467" i="1"/>
  <c r="G1482" i="1"/>
  <c r="G1481" i="1"/>
  <c r="G1480" i="1"/>
  <c r="G1479" i="1"/>
  <c r="G1478" i="1"/>
  <c r="G1477" i="1"/>
  <c r="G1476" i="1"/>
  <c r="G1475" i="1"/>
  <c r="G1490" i="1"/>
  <c r="G1489" i="1"/>
  <c r="G1488" i="1"/>
  <c r="G1487" i="1"/>
  <c r="G1486" i="1"/>
  <c r="G1485" i="1"/>
  <c r="G1484" i="1"/>
  <c r="G1483" i="1"/>
  <c r="G1498" i="1"/>
  <c r="G1497" i="1"/>
  <c r="G1496" i="1"/>
  <c r="G1495" i="1"/>
  <c r="G1494" i="1"/>
  <c r="G1493" i="1"/>
  <c r="G1492" i="1"/>
  <c r="G1491" i="1"/>
  <c r="G1506" i="1"/>
  <c r="G1505" i="1"/>
  <c r="G1504" i="1"/>
  <c r="G1503" i="1"/>
  <c r="G1502" i="1"/>
  <c r="G1501" i="1"/>
  <c r="G1500" i="1"/>
  <c r="G1499" i="1"/>
  <c r="G1514" i="1"/>
  <c r="G1513" i="1"/>
  <c r="G1512" i="1"/>
  <c r="G1511" i="1"/>
  <c r="G1510" i="1"/>
  <c r="G1509" i="1"/>
  <c r="G1508" i="1"/>
  <c r="G1507" i="1"/>
  <c r="G1522" i="1"/>
  <c r="G1521" i="1"/>
  <c r="G1520" i="1"/>
  <c r="G1519" i="1"/>
  <c r="G1518" i="1"/>
  <c r="G1517" i="1"/>
  <c r="G1516" i="1"/>
  <c r="G1515" i="1"/>
  <c r="G1530" i="1"/>
  <c r="G1529" i="1"/>
  <c r="G1528" i="1"/>
  <c r="G1527" i="1"/>
  <c r="G1526" i="1"/>
  <c r="G1525" i="1"/>
  <c r="G1524" i="1"/>
  <c r="G1523" i="1"/>
  <c r="G1538" i="1"/>
  <c r="G1537" i="1"/>
  <c r="G1536" i="1"/>
  <c r="G1535" i="1"/>
  <c r="G1534" i="1"/>
  <c r="G1533" i="1"/>
  <c r="G1532" i="1"/>
  <c r="G1531" i="1"/>
  <c r="G1546" i="1"/>
  <c r="G1545" i="1"/>
  <c r="G1544" i="1"/>
  <c r="G1543" i="1"/>
  <c r="G1542" i="1"/>
  <c r="G1541" i="1"/>
  <c r="G1540" i="1"/>
  <c r="G1539" i="1"/>
  <c r="G1554" i="1"/>
  <c r="G1553" i="1"/>
  <c r="G1552" i="1"/>
  <c r="G1551" i="1"/>
  <c r="G1550" i="1"/>
  <c r="G1549" i="1"/>
  <c r="G1548" i="1"/>
  <c r="G1547" i="1"/>
  <c r="G1564" i="1"/>
  <c r="G1563" i="1"/>
  <c r="G1562" i="1"/>
  <c r="G1561" i="1"/>
  <c r="G1560" i="1"/>
  <c r="G1559" i="1"/>
  <c r="G1558" i="1"/>
  <c r="G1557" i="1"/>
  <c r="G1572" i="1"/>
  <c r="G1571" i="1"/>
  <c r="G1570" i="1"/>
  <c r="G1569" i="1"/>
  <c r="G1568" i="1"/>
  <c r="G1567" i="1"/>
  <c r="G1566" i="1"/>
  <c r="G1565" i="1"/>
  <c r="G1580" i="1"/>
  <c r="G1579" i="1"/>
  <c r="G1578" i="1"/>
  <c r="G1577" i="1"/>
  <c r="G1576" i="1"/>
  <c r="G1575" i="1"/>
  <c r="G1574" i="1"/>
  <c r="G1573" i="1"/>
  <c r="G1588" i="1"/>
  <c r="G1587" i="1"/>
  <c r="G1586" i="1"/>
  <c r="G1585" i="1"/>
  <c r="G1584" i="1"/>
  <c r="G1583" i="1"/>
  <c r="G1582" i="1"/>
  <c r="G1581" i="1"/>
  <c r="G1596" i="1"/>
  <c r="G1595" i="1"/>
  <c r="G1594" i="1"/>
  <c r="G1593" i="1"/>
  <c r="G1592" i="1"/>
  <c r="G1591" i="1"/>
  <c r="G1590" i="1"/>
  <c r="G1589" i="1"/>
  <c r="G1604" i="1"/>
  <c r="G1603" i="1"/>
  <c r="G1602" i="1"/>
  <c r="G1601" i="1"/>
  <c r="G1600" i="1"/>
  <c r="G1599" i="1"/>
  <c r="G1598" i="1"/>
  <c r="G1597" i="1"/>
  <c r="G1612" i="1"/>
  <c r="G1611" i="1"/>
  <c r="G1610" i="1"/>
  <c r="G1609" i="1"/>
  <c r="G1608" i="1"/>
  <c r="G1607" i="1"/>
  <c r="G1606" i="1"/>
  <c r="G1605" i="1"/>
  <c r="G1620" i="1"/>
  <c r="G1619" i="1"/>
  <c r="G1618" i="1"/>
  <c r="G1617" i="1"/>
  <c r="G1616" i="1"/>
  <c r="G1615" i="1"/>
  <c r="G1614" i="1"/>
  <c r="G1613" i="1"/>
  <c r="G1628" i="1"/>
  <c r="G1627" i="1"/>
  <c r="G1626" i="1"/>
  <c r="G1625" i="1"/>
  <c r="G1624" i="1"/>
  <c r="G1623" i="1"/>
  <c r="G1622" i="1"/>
  <c r="G1621" i="1"/>
  <c r="G1636" i="1"/>
  <c r="G1635" i="1"/>
  <c r="G1634" i="1"/>
  <c r="G1633" i="1"/>
  <c r="G1632" i="1"/>
  <c r="G1631" i="1"/>
  <c r="G1630" i="1"/>
  <c r="G1629" i="1"/>
  <c r="G1644" i="1"/>
  <c r="G1643" i="1"/>
  <c r="G1642" i="1"/>
  <c r="G1641" i="1"/>
  <c r="G1640" i="1"/>
  <c r="G1639" i="1"/>
  <c r="G1638" i="1"/>
  <c r="G1637" i="1"/>
  <c r="G1652" i="1"/>
  <c r="G1651" i="1"/>
  <c r="G1650" i="1"/>
  <c r="G1649" i="1"/>
  <c r="G1648" i="1"/>
  <c r="G1647" i="1"/>
  <c r="G1646" i="1"/>
  <c r="G1645" i="1"/>
  <c r="G1661" i="1"/>
  <c r="G1660" i="1"/>
  <c r="G1659" i="1"/>
  <c r="G1658" i="1"/>
  <c r="G1657" i="1"/>
  <c r="G1656" i="1"/>
  <c r="G1655" i="1"/>
  <c r="G1654" i="1"/>
  <c r="G1671" i="1"/>
  <c r="G1670" i="1"/>
  <c r="G1669" i="1"/>
  <c r="G1668" i="1"/>
  <c r="G1667" i="1"/>
  <c r="G1666" i="1"/>
  <c r="G1665" i="1"/>
  <c r="G1664" i="1"/>
  <c r="G1679" i="1"/>
  <c r="G1678" i="1"/>
  <c r="G1677" i="1"/>
  <c r="G1676" i="1"/>
  <c r="G1675" i="1"/>
  <c r="G1674" i="1"/>
  <c r="G1673" i="1"/>
  <c r="G1672" i="1"/>
  <c r="G1687" i="1"/>
  <c r="G1686" i="1"/>
  <c r="G1685" i="1"/>
  <c r="G1684" i="1"/>
  <c r="G1683" i="1"/>
  <c r="G1682" i="1"/>
  <c r="G1681" i="1"/>
  <c r="G1680" i="1"/>
  <c r="G1695" i="1"/>
  <c r="G1694" i="1"/>
  <c r="G1693" i="1"/>
  <c r="G1692" i="1"/>
  <c r="G1691" i="1"/>
  <c r="G1690" i="1"/>
  <c r="G1689" i="1"/>
  <c r="G1688" i="1"/>
  <c r="G1703" i="1"/>
  <c r="G1702" i="1"/>
  <c r="G1701" i="1"/>
  <c r="G1700" i="1"/>
  <c r="G1699" i="1"/>
  <c r="G1698" i="1"/>
  <c r="G1697" i="1"/>
  <c r="G1696" i="1"/>
  <c r="G1711" i="1"/>
  <c r="G1710" i="1"/>
  <c r="G1709" i="1"/>
  <c r="G1708" i="1"/>
  <c r="G1707" i="1"/>
  <c r="G1706" i="1"/>
  <c r="G1705" i="1"/>
  <c r="G1704" i="1"/>
  <c r="G1720" i="1"/>
  <c r="G1719" i="1"/>
  <c r="G1718" i="1"/>
  <c r="G1717" i="1"/>
  <c r="G1716" i="1"/>
  <c r="G1715" i="1"/>
  <c r="G1714" i="1"/>
  <c r="G1713" i="1"/>
  <c r="G1729" i="1"/>
  <c r="G1728" i="1"/>
  <c r="G1727" i="1"/>
  <c r="G1726" i="1"/>
  <c r="G1725" i="1"/>
  <c r="G1724" i="1"/>
  <c r="G1723" i="1"/>
  <c r="G1722" i="1"/>
  <c r="G1739" i="1"/>
  <c r="G1738" i="1"/>
  <c r="G1737" i="1"/>
  <c r="G1736" i="1"/>
  <c r="G1735" i="1"/>
  <c r="G1734" i="1"/>
  <c r="G1733" i="1"/>
  <c r="G1732" i="1"/>
  <c r="G1747" i="1"/>
  <c r="G1746" i="1"/>
  <c r="G1745" i="1"/>
  <c r="G1744" i="1"/>
  <c r="G1743" i="1"/>
  <c r="G1742" i="1"/>
  <c r="G1741" i="1"/>
  <c r="G1740" i="1"/>
  <c r="G1755" i="1"/>
  <c r="G1754" i="1"/>
  <c r="G1753" i="1"/>
  <c r="G1752" i="1"/>
  <c r="G1751" i="1"/>
  <c r="G1750" i="1"/>
  <c r="G1749" i="1"/>
  <c r="G1748" i="1"/>
  <c r="G1763" i="1"/>
  <c r="G1762" i="1"/>
  <c r="G1761" i="1"/>
  <c r="G1760" i="1"/>
  <c r="G1759" i="1"/>
  <c r="G1758" i="1"/>
  <c r="G1757" i="1"/>
  <c r="G1756" i="1"/>
  <c r="G1771" i="1"/>
  <c r="G1770" i="1"/>
  <c r="G1769" i="1"/>
  <c r="G1768" i="1"/>
  <c r="G1767" i="1"/>
  <c r="G1766" i="1"/>
  <c r="G1765" i="1"/>
  <c r="G1764" i="1"/>
  <c r="G1779" i="1"/>
  <c r="G1778" i="1"/>
  <c r="G1777" i="1"/>
  <c r="G1776" i="1"/>
  <c r="G1775" i="1"/>
  <c r="G1774" i="1"/>
  <c r="G1773" i="1"/>
  <c r="G1772" i="1"/>
  <c r="G1787" i="1"/>
  <c r="G1786" i="1"/>
  <c r="G1785" i="1"/>
  <c r="G1784" i="1"/>
  <c r="G1783" i="1"/>
  <c r="G1782" i="1"/>
  <c r="G1781" i="1"/>
  <c r="G1780" i="1"/>
  <c r="G1795" i="1"/>
  <c r="G1794" i="1"/>
  <c r="G1793" i="1"/>
  <c r="G1792" i="1"/>
  <c r="G1791" i="1"/>
  <c r="G1790" i="1"/>
  <c r="G1789" i="1"/>
  <c r="G1788" i="1"/>
  <c r="G1803" i="1"/>
  <c r="G1802" i="1"/>
  <c r="G1801" i="1"/>
  <c r="G1800" i="1"/>
  <c r="G1799" i="1"/>
  <c r="G1798" i="1"/>
  <c r="G1797" i="1"/>
  <c r="G1796" i="1"/>
  <c r="G1811" i="1"/>
  <c r="G1810" i="1"/>
  <c r="G1809" i="1"/>
  <c r="G1808" i="1"/>
  <c r="G1807" i="1"/>
  <c r="G1806" i="1"/>
  <c r="G1805" i="1"/>
  <c r="G1804" i="1"/>
  <c r="G1819" i="1"/>
  <c r="G1818" i="1"/>
  <c r="G1817" i="1"/>
  <c r="G1816" i="1"/>
  <c r="G1815" i="1"/>
  <c r="G1814" i="1"/>
  <c r="G1813" i="1"/>
  <c r="G1812" i="1"/>
  <c r="G1827" i="1"/>
  <c r="G1826" i="1"/>
  <c r="G1825" i="1"/>
  <c r="G1824" i="1"/>
  <c r="G1823" i="1"/>
  <c r="G1822" i="1"/>
  <c r="G1821" i="1"/>
  <c r="G1820" i="1"/>
  <c r="G1835" i="1"/>
  <c r="G1834" i="1"/>
  <c r="G1833" i="1"/>
  <c r="G1832" i="1"/>
  <c r="G1831" i="1"/>
  <c r="G1830" i="1"/>
  <c r="G1829" i="1"/>
  <c r="G1828" i="1"/>
  <c r="G1843" i="1"/>
  <c r="G1842" i="1"/>
  <c r="G1841" i="1"/>
  <c r="G1840" i="1"/>
  <c r="G1839" i="1"/>
  <c r="G1838" i="1"/>
  <c r="G1837" i="1"/>
  <c r="G1836" i="1"/>
  <c r="G1852" i="1"/>
  <c r="G1851" i="1"/>
  <c r="G1850" i="1"/>
  <c r="G1849" i="1"/>
  <c r="G1848" i="1"/>
  <c r="G1847" i="1"/>
  <c r="G1846" i="1"/>
  <c r="G1845" i="1"/>
  <c r="G1861" i="1"/>
  <c r="G1860" i="1"/>
  <c r="G1859" i="1"/>
  <c r="G1858" i="1"/>
  <c r="G1857" i="1"/>
  <c r="G1856" i="1"/>
  <c r="G1855" i="1"/>
  <c r="G1854" i="1"/>
  <c r="G1870" i="1"/>
  <c r="G1869" i="1"/>
  <c r="G1868" i="1"/>
  <c r="G1867" i="1"/>
  <c r="G1866" i="1"/>
  <c r="G1865" i="1"/>
  <c r="G1864" i="1"/>
  <c r="G1863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880" i="1"/>
  <c r="G1879" i="1"/>
  <c r="G1878" i="1"/>
  <c r="G1877" i="1"/>
  <c r="G1876" i="1"/>
  <c r="G1875" i="1"/>
  <c r="G1874" i="1"/>
  <c r="G1873" i="1"/>
  <c r="G1928" i="1"/>
  <c r="G1927" i="1"/>
  <c r="G1926" i="1"/>
  <c r="G1925" i="1"/>
  <c r="G1924" i="1"/>
  <c r="G1923" i="1"/>
  <c r="G1922" i="1"/>
  <c r="G1921" i="1"/>
  <c r="G2056" i="1"/>
  <c r="G2055" i="1"/>
  <c r="G2054" i="1"/>
  <c r="G2053" i="1"/>
  <c r="G2052" i="1"/>
  <c r="G2051" i="1"/>
  <c r="G2050" i="1"/>
  <c r="G2049" i="1"/>
  <c r="G1984" i="1"/>
  <c r="G1983" i="1"/>
  <c r="G1982" i="1"/>
  <c r="G1981" i="1"/>
  <c r="G1980" i="1"/>
  <c r="G1979" i="1"/>
  <c r="G1978" i="1"/>
  <c r="G1977" i="1"/>
  <c r="G1992" i="1"/>
  <c r="G1991" i="1"/>
  <c r="G1990" i="1"/>
  <c r="G1989" i="1"/>
  <c r="G1988" i="1"/>
  <c r="G1987" i="1"/>
  <c r="G1986" i="1"/>
  <c r="G1985" i="1"/>
  <c r="G2000" i="1"/>
  <c r="G1999" i="1"/>
  <c r="G1998" i="1"/>
  <c r="G1997" i="1"/>
  <c r="G1996" i="1"/>
  <c r="G1995" i="1"/>
  <c r="G1994" i="1"/>
  <c r="G1993" i="1"/>
  <c r="G2008" i="1"/>
  <c r="G2007" i="1"/>
  <c r="G2006" i="1"/>
  <c r="G2005" i="1"/>
  <c r="G2004" i="1"/>
  <c r="G2003" i="1"/>
  <c r="G2002" i="1"/>
  <c r="G2001" i="1"/>
  <c r="G2016" i="1"/>
  <c r="G2015" i="1"/>
  <c r="G2014" i="1"/>
  <c r="G2013" i="1"/>
  <c r="G2012" i="1"/>
  <c r="G2011" i="1"/>
  <c r="G2010" i="1"/>
  <c r="G2009" i="1"/>
  <c r="G2024" i="1"/>
  <c r="G2023" i="1"/>
  <c r="G2022" i="1"/>
  <c r="G2021" i="1"/>
  <c r="G2020" i="1"/>
  <c r="G2019" i="1"/>
  <c r="G2018" i="1"/>
  <c r="G2017" i="1"/>
  <c r="G1920" i="1"/>
  <c r="G1919" i="1"/>
  <c r="G1918" i="1"/>
  <c r="G1917" i="1"/>
  <c r="G1916" i="1"/>
  <c r="G1915" i="1"/>
  <c r="G1914" i="1"/>
  <c r="G1913" i="1"/>
  <c r="G2040" i="1"/>
  <c r="G2039" i="1"/>
  <c r="G2038" i="1"/>
  <c r="G2037" i="1"/>
  <c r="G2036" i="1"/>
  <c r="G2035" i="1"/>
  <c r="G2034" i="1"/>
  <c r="G2033" i="1"/>
  <c r="G1936" i="1"/>
  <c r="G1935" i="1"/>
  <c r="G1934" i="1"/>
  <c r="G1933" i="1"/>
  <c r="G1932" i="1"/>
  <c r="G1931" i="1"/>
  <c r="G1930" i="1"/>
  <c r="G1929" i="1"/>
  <c r="G1944" i="1"/>
  <c r="G1943" i="1"/>
  <c r="G1942" i="1"/>
  <c r="G1941" i="1"/>
  <c r="G1940" i="1"/>
  <c r="G1939" i="1"/>
  <c r="G1938" i="1"/>
  <c r="G1937" i="1"/>
  <c r="G1952" i="1"/>
  <c r="G1951" i="1"/>
  <c r="G1950" i="1"/>
  <c r="G1949" i="1"/>
  <c r="G1948" i="1"/>
  <c r="G1947" i="1"/>
  <c r="G1946" i="1"/>
  <c r="G1945" i="1"/>
  <c r="G1960" i="1"/>
  <c r="G1959" i="1"/>
  <c r="G1958" i="1"/>
  <c r="G1957" i="1"/>
  <c r="G1956" i="1"/>
  <c r="G1955" i="1"/>
  <c r="G1954" i="1"/>
  <c r="G1953" i="1"/>
  <c r="G2120" i="1"/>
  <c r="G2119" i="1"/>
  <c r="G2118" i="1"/>
  <c r="G2117" i="1"/>
  <c r="G2116" i="1"/>
  <c r="G2115" i="1"/>
  <c r="G2114" i="1"/>
  <c r="G2113" i="1"/>
  <c r="G2064" i="1"/>
  <c r="G2063" i="1"/>
  <c r="G2062" i="1"/>
  <c r="G2061" i="1"/>
  <c r="G2060" i="1"/>
  <c r="G2059" i="1"/>
  <c r="G2058" i="1"/>
  <c r="G2057" i="1"/>
  <c r="G2128" i="1"/>
  <c r="G2127" i="1"/>
  <c r="G2126" i="1"/>
  <c r="G2125" i="1"/>
  <c r="G2124" i="1"/>
  <c r="G2123" i="1"/>
  <c r="G2122" i="1"/>
  <c r="G2121" i="1"/>
  <c r="G2080" i="1"/>
  <c r="G2079" i="1"/>
  <c r="G2078" i="1"/>
  <c r="G2077" i="1"/>
  <c r="G2076" i="1"/>
  <c r="G2075" i="1"/>
  <c r="G2074" i="1"/>
  <c r="G2073" i="1"/>
  <c r="G2088" i="1"/>
  <c r="G2087" i="1"/>
  <c r="G2086" i="1"/>
  <c r="G2085" i="1"/>
  <c r="G2084" i="1"/>
  <c r="G2083" i="1"/>
  <c r="G2082" i="1"/>
  <c r="G2081" i="1"/>
  <c r="G1904" i="1"/>
  <c r="G1903" i="1"/>
  <c r="G1902" i="1"/>
  <c r="G1901" i="1"/>
  <c r="G1900" i="1"/>
  <c r="G1899" i="1"/>
  <c r="G1898" i="1"/>
  <c r="G1897" i="1"/>
  <c r="G1888" i="1"/>
  <c r="G1887" i="1"/>
  <c r="G1886" i="1"/>
  <c r="G1885" i="1"/>
  <c r="G1884" i="1"/>
  <c r="G1883" i="1"/>
  <c r="G1882" i="1"/>
  <c r="G1881" i="1"/>
  <c r="G1896" i="1"/>
  <c r="G1895" i="1"/>
  <c r="G1894" i="1"/>
  <c r="G1893" i="1"/>
  <c r="G1892" i="1"/>
  <c r="G1891" i="1"/>
  <c r="G1890" i="1"/>
  <c r="G1889" i="1"/>
  <c r="G2032" i="1"/>
  <c r="G2031" i="1"/>
  <c r="G2030" i="1"/>
  <c r="G2029" i="1"/>
  <c r="G2028" i="1"/>
  <c r="G2027" i="1"/>
  <c r="G2026" i="1"/>
  <c r="G2025" i="1"/>
  <c r="G2048" i="1"/>
  <c r="G2047" i="1"/>
  <c r="G2046" i="1"/>
  <c r="G2045" i="1"/>
  <c r="G2044" i="1"/>
  <c r="G2043" i="1"/>
  <c r="G2042" i="1"/>
  <c r="G2041" i="1"/>
  <c r="G2096" i="1"/>
  <c r="G2095" i="1"/>
  <c r="G2094" i="1"/>
  <c r="G2093" i="1"/>
  <c r="G2092" i="1"/>
  <c r="G2091" i="1"/>
  <c r="G2090" i="1"/>
  <c r="G2089" i="1"/>
  <c r="G1912" i="1"/>
  <c r="G1911" i="1"/>
  <c r="G1910" i="1"/>
  <c r="G1909" i="1"/>
  <c r="G1908" i="1"/>
  <c r="G1907" i="1"/>
  <c r="G1906" i="1"/>
  <c r="G1905" i="1"/>
  <c r="G2104" i="1"/>
  <c r="G2103" i="1"/>
  <c r="G2102" i="1"/>
  <c r="G2101" i="1"/>
  <c r="G2100" i="1"/>
  <c r="G2099" i="1"/>
  <c r="G2098" i="1"/>
  <c r="G2097" i="1"/>
  <c r="G2112" i="1"/>
  <c r="G2111" i="1"/>
  <c r="G2110" i="1"/>
  <c r="G2109" i="1"/>
  <c r="G2108" i="1"/>
  <c r="G2107" i="1"/>
  <c r="G2106" i="1"/>
  <c r="G2105" i="1"/>
  <c r="G2136" i="1"/>
  <c r="G2135" i="1"/>
  <c r="G2134" i="1"/>
  <c r="G2133" i="1"/>
  <c r="G2132" i="1"/>
  <c r="G2131" i="1"/>
  <c r="G2130" i="1"/>
  <c r="G2129" i="1"/>
  <c r="G2072" i="1"/>
  <c r="G2071" i="1"/>
  <c r="G2070" i="1"/>
  <c r="G2069" i="1"/>
  <c r="G2068" i="1"/>
  <c r="G2067" i="1"/>
  <c r="G2066" i="1"/>
  <c r="G2065" i="1"/>
  <c r="G2152" i="1"/>
  <c r="G2151" i="1"/>
  <c r="G2150" i="1"/>
  <c r="G2149" i="1"/>
  <c r="G2148" i="1"/>
  <c r="G2147" i="1"/>
  <c r="G2146" i="1"/>
  <c r="G2145" i="1"/>
  <c r="G2161" i="1"/>
  <c r="G2160" i="1"/>
  <c r="G2159" i="1"/>
  <c r="G2158" i="1"/>
  <c r="G2157" i="1"/>
  <c r="G2156" i="1"/>
  <c r="G2155" i="1"/>
  <c r="G2154" i="1"/>
  <c r="G2171" i="1"/>
  <c r="G2170" i="1"/>
  <c r="G2169" i="1"/>
  <c r="G2168" i="1"/>
  <c r="G2167" i="1"/>
  <c r="G2166" i="1"/>
  <c r="G2165" i="1"/>
  <c r="G2164" i="1"/>
  <c r="G2179" i="1"/>
  <c r="G2178" i="1"/>
  <c r="G2177" i="1"/>
  <c r="G2176" i="1"/>
  <c r="G2175" i="1"/>
  <c r="G2174" i="1"/>
  <c r="G2173" i="1"/>
  <c r="G2172" i="1"/>
  <c r="G2187" i="1"/>
  <c r="G2186" i="1"/>
  <c r="G2185" i="1"/>
  <c r="G2184" i="1"/>
  <c r="G2183" i="1"/>
  <c r="G2182" i="1"/>
  <c r="G2181" i="1"/>
  <c r="G2180" i="1"/>
  <c r="G2195" i="1"/>
  <c r="G2194" i="1"/>
  <c r="G2193" i="1"/>
  <c r="G2192" i="1"/>
  <c r="G2191" i="1"/>
  <c r="G2190" i="1"/>
  <c r="G2189" i="1"/>
  <c r="G2188" i="1"/>
  <c r="G2203" i="1"/>
  <c r="G2202" i="1"/>
  <c r="G2201" i="1"/>
  <c r="G2200" i="1"/>
  <c r="G2199" i="1"/>
  <c r="G2198" i="1"/>
  <c r="G2197" i="1"/>
  <c r="G2196" i="1"/>
  <c r="G2221" i="1"/>
  <c r="G2220" i="1"/>
  <c r="G2219" i="1"/>
  <c r="G2218" i="1"/>
  <c r="G2217" i="1"/>
  <c r="G2216" i="1"/>
  <c r="G2215" i="1"/>
  <c r="G2214" i="1"/>
  <c r="G2277" i="1"/>
  <c r="G2276" i="1"/>
  <c r="G2275" i="1"/>
  <c r="G2274" i="1"/>
  <c r="G2273" i="1"/>
  <c r="G2272" i="1"/>
  <c r="G2271" i="1"/>
  <c r="G2270" i="1"/>
  <c r="G2253" i="1"/>
  <c r="G2252" i="1"/>
  <c r="G2251" i="1"/>
  <c r="G2250" i="1"/>
  <c r="G2249" i="1"/>
  <c r="G2248" i="1"/>
  <c r="G2247" i="1"/>
  <c r="G2246" i="1"/>
  <c r="G2261" i="1"/>
  <c r="G2260" i="1"/>
  <c r="G2259" i="1"/>
  <c r="G2258" i="1"/>
  <c r="G2257" i="1"/>
  <c r="G2256" i="1"/>
  <c r="G2255" i="1"/>
  <c r="G2254" i="1"/>
  <c r="G2269" i="1"/>
  <c r="G2268" i="1"/>
  <c r="G2267" i="1"/>
  <c r="G2266" i="1"/>
  <c r="G2265" i="1"/>
  <c r="G2264" i="1"/>
  <c r="G2263" i="1"/>
  <c r="G2262" i="1"/>
  <c r="G2213" i="1"/>
  <c r="G2212" i="1"/>
  <c r="G2211" i="1"/>
  <c r="G2210" i="1"/>
  <c r="G2209" i="1"/>
  <c r="G2208" i="1"/>
  <c r="G2207" i="1"/>
  <c r="G2206" i="1"/>
  <c r="G2229" i="1"/>
  <c r="G2228" i="1"/>
  <c r="G2227" i="1"/>
  <c r="G2226" i="1"/>
  <c r="G2225" i="1"/>
  <c r="G2224" i="1"/>
  <c r="G2223" i="1"/>
  <c r="G2222" i="1"/>
  <c r="G2237" i="1"/>
  <c r="G2236" i="1"/>
  <c r="G2235" i="1"/>
  <c r="G2234" i="1"/>
  <c r="G2233" i="1"/>
  <c r="G2232" i="1"/>
  <c r="G2231" i="1"/>
  <c r="G2230" i="1"/>
  <c r="G2245" i="1"/>
  <c r="G2244" i="1"/>
  <c r="G2243" i="1"/>
  <c r="G2242" i="1"/>
  <c r="G2241" i="1"/>
  <c r="G2240" i="1"/>
  <c r="G2239" i="1"/>
  <c r="G2238" i="1"/>
  <c r="G2285" i="1"/>
  <c r="G2284" i="1"/>
  <c r="G2283" i="1"/>
  <c r="G2282" i="1"/>
  <c r="G2281" i="1"/>
  <c r="G2280" i="1"/>
  <c r="G2279" i="1"/>
  <c r="G2278" i="1"/>
  <c r="G2294" i="1"/>
  <c r="G2293" i="1"/>
  <c r="G2292" i="1"/>
  <c r="G2291" i="1"/>
  <c r="G2290" i="1"/>
  <c r="G2289" i="1"/>
  <c r="G2288" i="1"/>
  <c r="G2287" i="1"/>
  <c r="G2304" i="1"/>
  <c r="G2303" i="1"/>
  <c r="G2302" i="1"/>
  <c r="G2301" i="1"/>
  <c r="G2300" i="1"/>
  <c r="G2299" i="1"/>
  <c r="G2298" i="1"/>
  <c r="G2297" i="1"/>
  <c r="G2312" i="1"/>
  <c r="G2311" i="1"/>
  <c r="G2310" i="1"/>
  <c r="G2309" i="1"/>
  <c r="G2308" i="1"/>
  <c r="G2307" i="1"/>
  <c r="G2306" i="1"/>
  <c r="G2305" i="1"/>
  <c r="G2320" i="1"/>
  <c r="G2319" i="1"/>
  <c r="G2318" i="1"/>
  <c r="G2317" i="1"/>
  <c r="G2316" i="1"/>
  <c r="G2315" i="1"/>
  <c r="G2314" i="1"/>
  <c r="G2313" i="1"/>
  <c r="G2328" i="1"/>
  <c r="G2327" i="1"/>
  <c r="G2326" i="1"/>
  <c r="G2325" i="1"/>
  <c r="G2324" i="1"/>
  <c r="G2323" i="1"/>
  <c r="G2322" i="1"/>
  <c r="G2321" i="1"/>
  <c r="G2336" i="1"/>
  <c r="G2335" i="1"/>
  <c r="G2334" i="1"/>
  <c r="G2333" i="1"/>
  <c r="G2332" i="1"/>
  <c r="G2331" i="1"/>
  <c r="G2330" i="1"/>
  <c r="G2329" i="1"/>
  <c r="G2344" i="1"/>
  <c r="G2343" i="1"/>
  <c r="G2342" i="1"/>
  <c r="G2341" i="1"/>
  <c r="G2340" i="1"/>
  <c r="G2339" i="1"/>
  <c r="G2338" i="1"/>
  <c r="G2337" i="1"/>
  <c r="G2352" i="1"/>
  <c r="G2351" i="1"/>
  <c r="G2350" i="1"/>
  <c r="G2349" i="1"/>
  <c r="G2348" i="1"/>
  <c r="G2347" i="1"/>
  <c r="G2346" i="1"/>
  <c r="G2345" i="1"/>
  <c r="G2360" i="1"/>
  <c r="G2359" i="1"/>
  <c r="G2358" i="1"/>
  <c r="G2357" i="1"/>
  <c r="G2356" i="1"/>
  <c r="G2355" i="1"/>
  <c r="G2354" i="1"/>
  <c r="G2353" i="1"/>
  <c r="G2368" i="1"/>
  <c r="G2367" i="1"/>
  <c r="G2366" i="1"/>
  <c r="G2365" i="1"/>
  <c r="G2364" i="1"/>
  <c r="G2363" i="1"/>
  <c r="G2362" i="1"/>
  <c r="G2361" i="1"/>
  <c r="G2376" i="1"/>
  <c r="G2375" i="1"/>
  <c r="G2374" i="1"/>
  <c r="G2373" i="1"/>
  <c r="G2372" i="1"/>
  <c r="G2371" i="1"/>
  <c r="G2370" i="1"/>
  <c r="G2369" i="1"/>
  <c r="G2384" i="1"/>
  <c r="G2383" i="1"/>
  <c r="G2382" i="1"/>
  <c r="G2381" i="1"/>
  <c r="G2380" i="1"/>
  <c r="G2379" i="1"/>
  <c r="G2378" i="1"/>
  <c r="G2377" i="1"/>
  <c r="G2392" i="1"/>
  <c r="G2391" i="1"/>
  <c r="G2390" i="1"/>
  <c r="G2389" i="1"/>
  <c r="G2388" i="1"/>
  <c r="G2387" i="1"/>
  <c r="G2386" i="1"/>
  <c r="G2385" i="1"/>
  <c r="G2400" i="1"/>
  <c r="G2399" i="1"/>
  <c r="G2398" i="1"/>
  <c r="G2397" i="1"/>
  <c r="G2396" i="1"/>
  <c r="G2395" i="1"/>
  <c r="G2394" i="1"/>
  <c r="G2393" i="1"/>
  <c r="G2426" i="1"/>
  <c r="G2425" i="1"/>
  <c r="G2424" i="1"/>
  <c r="G2423" i="1"/>
  <c r="G2422" i="1"/>
  <c r="G2421" i="1"/>
  <c r="G2420" i="1"/>
  <c r="G2419" i="1"/>
  <c r="G2410" i="1"/>
  <c r="G2409" i="1"/>
  <c r="G2408" i="1"/>
  <c r="G2407" i="1"/>
  <c r="G2406" i="1"/>
  <c r="G2405" i="1"/>
  <c r="G2404" i="1"/>
  <c r="G2403" i="1"/>
  <c r="G2418" i="1"/>
  <c r="G2417" i="1"/>
  <c r="G2416" i="1"/>
  <c r="G2415" i="1"/>
  <c r="G2414" i="1"/>
  <c r="G2413" i="1"/>
  <c r="G2412" i="1"/>
  <c r="G2411" i="1"/>
  <c r="G2434" i="1"/>
  <c r="G2433" i="1"/>
  <c r="G2432" i="1"/>
  <c r="G2431" i="1"/>
  <c r="G2430" i="1"/>
  <c r="G2429" i="1"/>
  <c r="G2428" i="1"/>
  <c r="G2427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58" i="1"/>
  <c r="G2457" i="1"/>
  <c r="G2456" i="1"/>
  <c r="G2455" i="1"/>
  <c r="G2454" i="1"/>
  <c r="G2453" i="1"/>
  <c r="G2452" i="1"/>
  <c r="G2451" i="1"/>
  <c r="G2467" i="1"/>
  <c r="G2466" i="1"/>
  <c r="G2465" i="1"/>
  <c r="G2464" i="1"/>
  <c r="G2463" i="1"/>
  <c r="G2462" i="1"/>
  <c r="G2461" i="1"/>
  <c r="G2460" i="1"/>
  <c r="G2477" i="1"/>
  <c r="G2476" i="1"/>
  <c r="G2475" i="1"/>
  <c r="G2474" i="1"/>
  <c r="G2473" i="1"/>
  <c r="G2472" i="1"/>
  <c r="G2471" i="1"/>
  <c r="G2470" i="1"/>
  <c r="G2485" i="1"/>
  <c r="G2484" i="1"/>
  <c r="G2483" i="1"/>
  <c r="G2482" i="1"/>
  <c r="G2481" i="1"/>
  <c r="G2480" i="1"/>
  <c r="G2479" i="1"/>
  <c r="G2478" i="1"/>
  <c r="G2493" i="1"/>
  <c r="G2492" i="1"/>
  <c r="G2491" i="1"/>
  <c r="G2490" i="1"/>
  <c r="G2489" i="1"/>
  <c r="G2488" i="1"/>
  <c r="G2487" i="1"/>
  <c r="G2486" i="1"/>
  <c r="G2501" i="1"/>
  <c r="G2500" i="1"/>
  <c r="G2499" i="1"/>
  <c r="G2498" i="1"/>
  <c r="G2497" i="1"/>
  <c r="G2496" i="1"/>
  <c r="G2495" i="1"/>
  <c r="G2494" i="1"/>
  <c r="G2509" i="1"/>
  <c r="G2508" i="1"/>
  <c r="G2507" i="1"/>
  <c r="G2506" i="1"/>
  <c r="G2505" i="1"/>
  <c r="G2504" i="1"/>
  <c r="G2503" i="1"/>
  <c r="G2502" i="1"/>
  <c r="G2517" i="1"/>
  <c r="G2516" i="1"/>
  <c r="G2515" i="1"/>
  <c r="G2514" i="1"/>
  <c r="G2513" i="1"/>
  <c r="G2512" i="1"/>
  <c r="G2511" i="1"/>
  <c r="G2510" i="1"/>
  <c r="G2525" i="1"/>
  <c r="G2524" i="1"/>
  <c r="G2523" i="1"/>
  <c r="G2522" i="1"/>
  <c r="G2521" i="1"/>
  <c r="G2520" i="1"/>
  <c r="G2519" i="1"/>
  <c r="G2518" i="1"/>
  <c r="G2533" i="1"/>
  <c r="G2532" i="1"/>
  <c r="G2531" i="1"/>
  <c r="G2530" i="1"/>
  <c r="G2529" i="1"/>
  <c r="G2528" i="1"/>
  <c r="G2527" i="1"/>
  <c r="G2526" i="1"/>
  <c r="G2541" i="1"/>
  <c r="G2540" i="1"/>
  <c r="G2539" i="1"/>
  <c r="G2538" i="1"/>
  <c r="G2537" i="1"/>
  <c r="G2536" i="1"/>
  <c r="G2535" i="1"/>
  <c r="G2534" i="1"/>
  <c r="G2559" i="1"/>
  <c r="G2558" i="1"/>
  <c r="G2557" i="1"/>
  <c r="G2556" i="1"/>
  <c r="G2555" i="1"/>
  <c r="G2554" i="1"/>
  <c r="G2553" i="1"/>
  <c r="G2552" i="1"/>
  <c r="G2567" i="1"/>
  <c r="G2566" i="1"/>
  <c r="G2565" i="1"/>
  <c r="G2564" i="1"/>
  <c r="G2563" i="1"/>
  <c r="G2562" i="1"/>
  <c r="G2561" i="1"/>
  <c r="G2560" i="1"/>
  <c r="G2576" i="1"/>
  <c r="G2575" i="1"/>
  <c r="G2574" i="1"/>
  <c r="G2573" i="1"/>
  <c r="G2572" i="1"/>
  <c r="G2571" i="1"/>
  <c r="G2570" i="1"/>
  <c r="G2569" i="1"/>
  <c r="G2586" i="1"/>
  <c r="G2585" i="1"/>
  <c r="G2584" i="1"/>
  <c r="G2583" i="1"/>
  <c r="G2582" i="1"/>
  <c r="G2581" i="1"/>
  <c r="G2580" i="1"/>
  <c r="G2579" i="1"/>
  <c r="G2595" i="1"/>
  <c r="G2594" i="1"/>
  <c r="G2593" i="1"/>
  <c r="G2592" i="1"/>
  <c r="G2591" i="1"/>
  <c r="G2590" i="1"/>
  <c r="G2589" i="1"/>
  <c r="G2588" i="1"/>
  <c r="G2604" i="1"/>
  <c r="G2603" i="1"/>
  <c r="G2602" i="1"/>
  <c r="G2601" i="1"/>
  <c r="G2600" i="1"/>
  <c r="G2599" i="1"/>
  <c r="G2598" i="1"/>
  <c r="G2597" i="1"/>
  <c r="G2612" i="1"/>
  <c r="G2611" i="1"/>
  <c r="G2610" i="1"/>
  <c r="G2609" i="1"/>
  <c r="G2608" i="1"/>
  <c r="G2607" i="1"/>
  <c r="G2606" i="1"/>
  <c r="G2605" i="1"/>
  <c r="G2621" i="1"/>
  <c r="G2620" i="1"/>
  <c r="G2619" i="1"/>
  <c r="G2618" i="1"/>
  <c r="G2617" i="1"/>
  <c r="G2616" i="1"/>
  <c r="G2615" i="1"/>
  <c r="G2614" i="1"/>
  <c r="G2631" i="1"/>
  <c r="G2630" i="1"/>
  <c r="G2629" i="1"/>
  <c r="G2628" i="1"/>
  <c r="G2627" i="1"/>
  <c r="G2626" i="1"/>
  <c r="G2625" i="1"/>
  <c r="G2624" i="1"/>
  <c r="G2639" i="1"/>
  <c r="G2638" i="1"/>
  <c r="G2637" i="1"/>
  <c r="G2636" i="1"/>
  <c r="G2635" i="1"/>
  <c r="G2634" i="1"/>
  <c r="G2633" i="1"/>
  <c r="G2632" i="1"/>
  <c r="G2647" i="1"/>
  <c r="G2646" i="1"/>
  <c r="G2645" i="1"/>
  <c r="G2644" i="1"/>
  <c r="G2643" i="1"/>
  <c r="G2642" i="1"/>
  <c r="G2641" i="1"/>
  <c r="G2640" i="1"/>
  <c r="G2655" i="1"/>
  <c r="G2654" i="1"/>
  <c r="G2653" i="1"/>
  <c r="G2652" i="1"/>
  <c r="G2651" i="1"/>
  <c r="G2650" i="1"/>
  <c r="G2649" i="1"/>
  <c r="G2648" i="1"/>
  <c r="G2663" i="1"/>
  <c r="G2662" i="1"/>
  <c r="G2661" i="1"/>
  <c r="G2660" i="1"/>
  <c r="G2659" i="1"/>
  <c r="G2658" i="1"/>
  <c r="G2657" i="1"/>
  <c r="G2656" i="1"/>
  <c r="G2671" i="1"/>
  <c r="G2670" i="1"/>
  <c r="G2669" i="1"/>
  <c r="G2668" i="1"/>
  <c r="G2667" i="1"/>
  <c r="G2666" i="1"/>
  <c r="G2665" i="1"/>
  <c r="G2664" i="1"/>
  <c r="G2679" i="1"/>
  <c r="G2678" i="1"/>
  <c r="G2677" i="1"/>
  <c r="G2676" i="1"/>
  <c r="G2675" i="1"/>
  <c r="G2674" i="1"/>
  <c r="G2673" i="1"/>
  <c r="G2672" i="1"/>
  <c r="G2687" i="1"/>
  <c r="G2686" i="1"/>
  <c r="G2685" i="1"/>
  <c r="G2684" i="1"/>
  <c r="G2683" i="1"/>
  <c r="G2682" i="1"/>
  <c r="G2681" i="1"/>
  <c r="G2680" i="1"/>
  <c r="G2695" i="1"/>
  <c r="G2694" i="1"/>
  <c r="G2693" i="1"/>
  <c r="G2692" i="1"/>
  <c r="G2691" i="1"/>
  <c r="G2690" i="1"/>
  <c r="G2689" i="1"/>
  <c r="G2688" i="1"/>
  <c r="G2703" i="1"/>
  <c r="G2702" i="1"/>
  <c r="G2701" i="1"/>
  <c r="G2700" i="1"/>
  <c r="G2699" i="1"/>
  <c r="G2698" i="1"/>
  <c r="G2697" i="1"/>
  <c r="G2696" i="1"/>
  <c r="G2711" i="1"/>
  <c r="G2710" i="1"/>
  <c r="G2709" i="1"/>
  <c r="G2708" i="1"/>
  <c r="G2707" i="1"/>
  <c r="G2706" i="1"/>
  <c r="G2705" i="1"/>
  <c r="G2704" i="1"/>
  <c r="G2719" i="1"/>
  <c r="G2718" i="1"/>
  <c r="G2717" i="1"/>
  <c r="G2716" i="1"/>
  <c r="G2715" i="1"/>
  <c r="G2714" i="1"/>
  <c r="G2713" i="1"/>
  <c r="G2712" i="1"/>
  <c r="G2727" i="1"/>
  <c r="G2726" i="1"/>
  <c r="G2725" i="1"/>
  <c r="G2724" i="1"/>
  <c r="G2723" i="1"/>
  <c r="G2722" i="1"/>
  <c r="G2721" i="1"/>
  <c r="G2720" i="1"/>
  <c r="G2735" i="1"/>
  <c r="G2734" i="1"/>
  <c r="G2733" i="1"/>
  <c r="G2732" i="1"/>
  <c r="G2731" i="1"/>
  <c r="G2730" i="1"/>
  <c r="G2729" i="1"/>
  <c r="G2728" i="1"/>
  <c r="G2743" i="1"/>
  <c r="G2742" i="1"/>
  <c r="G2741" i="1"/>
  <c r="G2740" i="1"/>
  <c r="G2739" i="1"/>
  <c r="G2738" i="1"/>
  <c r="G2737" i="1"/>
  <c r="G2736" i="1"/>
  <c r="G2751" i="1"/>
  <c r="G2750" i="1"/>
  <c r="G2749" i="1"/>
  <c r="G2748" i="1"/>
  <c r="G2747" i="1"/>
  <c r="G2746" i="1"/>
  <c r="G2745" i="1"/>
  <c r="G2744" i="1"/>
  <c r="G2759" i="1"/>
  <c r="G2758" i="1"/>
  <c r="G2757" i="1"/>
  <c r="G2756" i="1"/>
  <c r="G2755" i="1"/>
  <c r="G2754" i="1"/>
  <c r="G2753" i="1"/>
  <c r="G2752" i="1"/>
  <c r="G2767" i="1"/>
  <c r="G2766" i="1"/>
  <c r="G2765" i="1"/>
  <c r="G2764" i="1"/>
  <c r="G2763" i="1"/>
  <c r="G2762" i="1"/>
  <c r="G2761" i="1"/>
  <c r="G2760" i="1"/>
  <c r="G2775" i="1"/>
  <c r="G2774" i="1"/>
  <c r="G2773" i="1"/>
  <c r="G2772" i="1"/>
  <c r="G2771" i="1"/>
  <c r="G2770" i="1"/>
  <c r="G2769" i="1"/>
  <c r="G2768" i="1"/>
  <c r="G2783" i="1"/>
  <c r="G2782" i="1"/>
  <c r="G2781" i="1"/>
  <c r="G2780" i="1"/>
  <c r="G2779" i="1"/>
  <c r="G2778" i="1"/>
  <c r="G2777" i="1"/>
  <c r="G2776" i="1"/>
  <c r="G2791" i="1"/>
  <c r="G2790" i="1"/>
  <c r="G2789" i="1"/>
  <c r="G2788" i="1"/>
  <c r="G2787" i="1"/>
  <c r="G2786" i="1"/>
  <c r="G2785" i="1"/>
  <c r="G2784" i="1"/>
  <c r="G2799" i="1"/>
  <c r="G2798" i="1"/>
  <c r="G2797" i="1"/>
  <c r="G2796" i="1"/>
  <c r="G2795" i="1"/>
  <c r="G2794" i="1"/>
  <c r="G2793" i="1"/>
  <c r="G2792" i="1"/>
  <c r="G2807" i="1"/>
  <c r="G2806" i="1"/>
  <c r="G2805" i="1"/>
  <c r="G2804" i="1"/>
  <c r="G2803" i="1"/>
  <c r="G2802" i="1"/>
  <c r="G2801" i="1"/>
  <c r="G2800" i="1"/>
  <c r="G2815" i="1"/>
  <c r="G2814" i="1"/>
  <c r="G2813" i="1"/>
  <c r="G2812" i="1"/>
  <c r="G2811" i="1"/>
  <c r="G2810" i="1"/>
  <c r="G2809" i="1"/>
  <c r="G2808" i="1"/>
  <c r="G2823" i="1"/>
  <c r="G2822" i="1"/>
  <c r="G2821" i="1"/>
  <c r="G2820" i="1"/>
  <c r="G2819" i="1"/>
  <c r="G2818" i="1"/>
  <c r="G2817" i="1"/>
  <c r="G2816" i="1"/>
  <c r="G2831" i="1"/>
  <c r="G2830" i="1"/>
  <c r="G2829" i="1"/>
  <c r="G2828" i="1"/>
  <c r="G2827" i="1"/>
  <c r="G2826" i="1"/>
  <c r="G2825" i="1"/>
  <c r="G2824" i="1"/>
  <c r="G2839" i="1"/>
  <c r="G2838" i="1"/>
  <c r="G2837" i="1"/>
  <c r="G2836" i="1"/>
  <c r="G2835" i="1"/>
  <c r="G2834" i="1"/>
  <c r="G2833" i="1"/>
  <c r="G2832" i="1"/>
  <c r="G2847" i="1"/>
  <c r="G2846" i="1"/>
  <c r="G2845" i="1"/>
  <c r="G2844" i="1"/>
  <c r="G2843" i="1"/>
  <c r="G2842" i="1"/>
  <c r="G2841" i="1"/>
  <c r="G2840" i="1"/>
  <c r="G2855" i="1"/>
  <c r="G2854" i="1"/>
  <c r="G2853" i="1"/>
  <c r="G2852" i="1"/>
  <c r="G2851" i="1"/>
  <c r="G2850" i="1"/>
  <c r="G2849" i="1"/>
  <c r="G2848" i="1"/>
  <c r="G2863" i="1"/>
  <c r="G2862" i="1"/>
  <c r="G2861" i="1"/>
  <c r="G2860" i="1"/>
  <c r="G2859" i="1"/>
  <c r="G2858" i="1"/>
  <c r="G2857" i="1"/>
  <c r="G2856" i="1"/>
  <c r="G2871" i="1"/>
  <c r="G2870" i="1"/>
  <c r="G2869" i="1"/>
  <c r="G2868" i="1"/>
  <c r="G2867" i="1"/>
  <c r="G2866" i="1"/>
  <c r="G2865" i="1"/>
  <c r="G2864" i="1"/>
  <c r="G2879" i="1"/>
  <c r="G2878" i="1"/>
  <c r="G2877" i="1"/>
  <c r="G2876" i="1"/>
  <c r="G2875" i="1"/>
  <c r="G2874" i="1"/>
  <c r="G2873" i="1"/>
  <c r="G2872" i="1"/>
  <c r="G2887" i="1"/>
  <c r="G2886" i="1"/>
  <c r="G2885" i="1"/>
  <c r="G2884" i="1"/>
  <c r="G2883" i="1"/>
  <c r="G2882" i="1"/>
  <c r="G2881" i="1"/>
  <c r="G2880" i="1"/>
  <c r="G2895" i="1"/>
  <c r="G2894" i="1"/>
  <c r="G2893" i="1"/>
  <c r="G2892" i="1"/>
  <c r="G2891" i="1"/>
  <c r="G2890" i="1"/>
  <c r="G2889" i="1"/>
  <c r="G2888" i="1"/>
  <c r="G2903" i="1"/>
  <c r="G2902" i="1"/>
  <c r="G2901" i="1"/>
  <c r="G2900" i="1"/>
  <c r="G2899" i="1"/>
  <c r="G2898" i="1"/>
  <c r="G2897" i="1"/>
  <c r="G2896" i="1"/>
  <c r="G2911" i="1"/>
  <c r="G2910" i="1"/>
  <c r="G2909" i="1"/>
  <c r="G2908" i="1"/>
  <c r="G2907" i="1"/>
  <c r="G2906" i="1"/>
  <c r="G2905" i="1"/>
  <c r="G2904" i="1"/>
  <c r="G2919" i="1"/>
  <c r="G2918" i="1"/>
  <c r="G2917" i="1"/>
  <c r="G2916" i="1"/>
  <c r="G2915" i="1"/>
  <c r="G2914" i="1"/>
  <c r="G2913" i="1"/>
  <c r="G2912" i="1"/>
  <c r="G2927" i="1"/>
  <c r="G2926" i="1"/>
  <c r="G2925" i="1"/>
  <c r="G2924" i="1"/>
  <c r="G2923" i="1"/>
  <c r="G2922" i="1"/>
  <c r="G2921" i="1"/>
  <c r="G2920" i="1"/>
  <c r="G2935" i="1"/>
  <c r="G2934" i="1"/>
  <c r="G2933" i="1"/>
  <c r="G2932" i="1"/>
  <c r="G2931" i="1"/>
  <c r="G2930" i="1"/>
  <c r="G2929" i="1"/>
  <c r="G2928" i="1"/>
  <c r="G2943" i="1"/>
  <c r="G2942" i="1"/>
  <c r="G2941" i="1"/>
  <c r="G2940" i="1"/>
  <c r="G2939" i="1"/>
  <c r="G2938" i="1"/>
  <c r="G2937" i="1"/>
  <c r="G2936" i="1"/>
  <c r="G2951" i="1"/>
  <c r="G2950" i="1"/>
  <c r="G2949" i="1"/>
  <c r="G2948" i="1"/>
  <c r="G2947" i="1"/>
  <c r="G2946" i="1"/>
  <c r="G2945" i="1"/>
  <c r="G2944" i="1"/>
  <c r="G2959" i="1"/>
  <c r="G2958" i="1"/>
  <c r="G2957" i="1"/>
  <c r="G2956" i="1"/>
  <c r="G2955" i="1"/>
  <c r="G2954" i="1"/>
  <c r="G2953" i="1"/>
  <c r="G2952" i="1"/>
  <c r="G2967" i="1"/>
  <c r="G2966" i="1"/>
  <c r="G2965" i="1"/>
  <c r="G2964" i="1"/>
  <c r="G2963" i="1"/>
  <c r="G2962" i="1"/>
  <c r="G2961" i="1"/>
  <c r="G2960" i="1"/>
  <c r="G2975" i="1"/>
  <c r="G2974" i="1"/>
  <c r="G2973" i="1"/>
  <c r="G2972" i="1"/>
  <c r="G2971" i="1"/>
  <c r="G2970" i="1"/>
  <c r="G2969" i="1"/>
  <c r="G2968" i="1"/>
  <c r="G2983" i="1"/>
  <c r="G2982" i="1"/>
  <c r="G2981" i="1"/>
  <c r="G2980" i="1"/>
  <c r="G2979" i="1"/>
  <c r="G2978" i="1"/>
  <c r="G2977" i="1"/>
  <c r="G2976" i="1"/>
  <c r="G2991" i="1"/>
  <c r="G2990" i="1"/>
  <c r="G2989" i="1"/>
  <c r="G2988" i="1"/>
  <c r="G2987" i="1"/>
  <c r="G2986" i="1"/>
  <c r="G2985" i="1"/>
  <c r="G2984" i="1"/>
  <c r="G2999" i="1"/>
  <c r="G2998" i="1"/>
  <c r="G2997" i="1"/>
  <c r="G2996" i="1"/>
  <c r="G2995" i="1"/>
  <c r="G2994" i="1"/>
  <c r="G2993" i="1"/>
  <c r="G2992" i="1"/>
  <c r="G3007" i="1"/>
  <c r="G3006" i="1"/>
  <c r="G3005" i="1"/>
  <c r="G3004" i="1"/>
  <c r="G3003" i="1"/>
  <c r="G3002" i="1"/>
  <c r="G3001" i="1"/>
  <c r="G3000" i="1"/>
  <c r="G3015" i="1"/>
  <c r="G3014" i="1"/>
  <c r="G3013" i="1"/>
  <c r="G3012" i="1"/>
  <c r="G3011" i="1"/>
  <c r="G3010" i="1"/>
  <c r="G3009" i="1"/>
  <c r="G3008" i="1"/>
  <c r="G3023" i="1"/>
  <c r="G3022" i="1"/>
  <c r="G3021" i="1"/>
  <c r="G3020" i="1"/>
  <c r="G3019" i="1"/>
  <c r="G3018" i="1"/>
  <c r="G3017" i="1"/>
  <c r="G3016" i="1"/>
  <c r="G3031" i="1"/>
  <c r="G3030" i="1"/>
  <c r="G3029" i="1"/>
  <c r="G3028" i="1"/>
  <c r="G3027" i="1"/>
  <c r="G3026" i="1"/>
  <c r="G3025" i="1"/>
  <c r="G3024" i="1"/>
  <c r="G3039" i="1"/>
  <c r="G3038" i="1"/>
  <c r="G3037" i="1"/>
  <c r="G3036" i="1"/>
  <c r="G3035" i="1"/>
  <c r="G3034" i="1"/>
  <c r="G3033" i="1"/>
  <c r="G3032" i="1"/>
  <c r="G3047" i="1"/>
  <c r="G3046" i="1"/>
  <c r="G3045" i="1"/>
  <c r="G3044" i="1"/>
  <c r="G3043" i="1"/>
  <c r="G3042" i="1"/>
  <c r="G3041" i="1"/>
  <c r="G3040" i="1"/>
  <c r="G3055" i="1"/>
  <c r="G3054" i="1"/>
  <c r="G3053" i="1"/>
  <c r="G3052" i="1"/>
  <c r="G3051" i="1"/>
  <c r="G3050" i="1"/>
  <c r="G3049" i="1"/>
  <c r="G3048" i="1"/>
  <c r="G3063" i="1"/>
  <c r="G3062" i="1"/>
  <c r="G3061" i="1"/>
  <c r="G3060" i="1"/>
  <c r="G3059" i="1"/>
  <c r="G3058" i="1"/>
  <c r="G3057" i="1"/>
  <c r="G3056" i="1"/>
  <c r="G3071" i="1"/>
  <c r="G3070" i="1"/>
  <c r="G3069" i="1"/>
  <c r="G3068" i="1"/>
  <c r="G3067" i="1"/>
  <c r="G3066" i="1"/>
  <c r="G3065" i="1"/>
  <c r="G3064" i="1"/>
  <c r="G3079" i="1"/>
  <c r="G3078" i="1"/>
  <c r="G3077" i="1"/>
  <c r="G3076" i="1"/>
  <c r="G3075" i="1"/>
  <c r="G3074" i="1"/>
  <c r="G3073" i="1"/>
  <c r="G3072" i="1"/>
  <c r="G3087" i="1"/>
  <c r="G3086" i="1"/>
  <c r="G3085" i="1"/>
  <c r="G3084" i="1"/>
  <c r="G3083" i="1"/>
  <c r="G3082" i="1"/>
  <c r="G3081" i="1"/>
  <c r="G3080" i="1"/>
  <c r="G3095" i="1"/>
  <c r="G3094" i="1"/>
  <c r="G3093" i="1"/>
  <c r="G3092" i="1"/>
  <c r="G3091" i="1"/>
  <c r="G3090" i="1"/>
  <c r="G3089" i="1"/>
  <c r="G3088" i="1"/>
  <c r="G3103" i="1"/>
  <c r="G3102" i="1"/>
  <c r="G3101" i="1"/>
  <c r="G3100" i="1"/>
  <c r="G3099" i="1"/>
  <c r="G3098" i="1"/>
  <c r="G3097" i="1"/>
  <c r="G3096" i="1"/>
  <c r="G3111" i="1"/>
  <c r="G3110" i="1"/>
  <c r="G3109" i="1"/>
  <c r="G3108" i="1"/>
  <c r="G3107" i="1"/>
  <c r="G3106" i="1"/>
  <c r="G3105" i="1"/>
  <c r="G3104" i="1"/>
  <c r="G3119" i="1"/>
  <c r="G3118" i="1"/>
  <c r="G3117" i="1"/>
  <c r="G3116" i="1"/>
  <c r="G3115" i="1"/>
  <c r="G3114" i="1"/>
  <c r="G3113" i="1"/>
  <c r="G3112" i="1"/>
  <c r="G3127" i="1"/>
  <c r="G3126" i="1"/>
  <c r="G3125" i="1"/>
  <c r="G3124" i="1"/>
  <c r="G3123" i="1"/>
  <c r="G3122" i="1"/>
  <c r="G3121" i="1"/>
  <c r="G3120" i="1"/>
  <c r="G3135" i="1"/>
  <c r="G3134" i="1"/>
  <c r="G3133" i="1"/>
  <c r="G3132" i="1"/>
  <c r="G3131" i="1"/>
  <c r="G3130" i="1"/>
  <c r="G3129" i="1"/>
  <c r="G3128" i="1"/>
  <c r="G3143" i="1"/>
  <c r="G3142" i="1"/>
  <c r="G3141" i="1"/>
  <c r="G3140" i="1"/>
  <c r="G3139" i="1"/>
  <c r="G3138" i="1"/>
  <c r="G3137" i="1"/>
  <c r="G3136" i="1"/>
  <c r="G3151" i="1"/>
  <c r="G3150" i="1"/>
  <c r="G3149" i="1"/>
  <c r="G3148" i="1"/>
  <c r="G3147" i="1"/>
  <c r="G3146" i="1"/>
  <c r="G3145" i="1"/>
  <c r="G3144" i="1"/>
  <c r="G3159" i="1"/>
  <c r="G3158" i="1"/>
  <c r="G3157" i="1"/>
  <c r="G3156" i="1"/>
  <c r="G3155" i="1"/>
  <c r="G3154" i="1"/>
  <c r="G3153" i="1"/>
  <c r="G3152" i="1"/>
  <c r="G3167" i="1"/>
  <c r="G3166" i="1"/>
  <c r="G3165" i="1"/>
  <c r="G3164" i="1"/>
  <c r="G3163" i="1"/>
  <c r="G3162" i="1"/>
  <c r="G3161" i="1"/>
  <c r="G3160" i="1"/>
  <c r="G3175" i="1"/>
  <c r="G3174" i="1"/>
  <c r="G3173" i="1"/>
  <c r="G3172" i="1"/>
  <c r="G3171" i="1"/>
  <c r="G3170" i="1"/>
  <c r="G3169" i="1"/>
  <c r="G3168" i="1"/>
  <c r="G3183" i="1"/>
  <c r="G3182" i="1"/>
  <c r="G3181" i="1"/>
  <c r="G3180" i="1"/>
  <c r="G3179" i="1"/>
  <c r="G3178" i="1"/>
  <c r="G3177" i="1"/>
  <c r="G3176" i="1"/>
  <c r="G3191" i="1"/>
  <c r="G3190" i="1"/>
  <c r="G3189" i="1"/>
  <c r="G3188" i="1"/>
  <c r="G3187" i="1"/>
  <c r="G3186" i="1"/>
  <c r="G3185" i="1"/>
  <c r="G3184" i="1"/>
  <c r="G3199" i="1"/>
  <c r="G3198" i="1"/>
  <c r="G3197" i="1"/>
  <c r="G3196" i="1"/>
  <c r="G3195" i="1"/>
  <c r="G3194" i="1"/>
  <c r="G3193" i="1"/>
  <c r="G3192" i="1"/>
  <c r="G3207" i="1"/>
  <c r="G3206" i="1"/>
  <c r="G3205" i="1"/>
  <c r="G3204" i="1"/>
  <c r="G3203" i="1"/>
  <c r="G3202" i="1"/>
  <c r="G3201" i="1"/>
  <c r="G3200" i="1"/>
  <c r="G3215" i="1"/>
  <c r="G3214" i="1"/>
  <c r="G3213" i="1"/>
  <c r="G3212" i="1"/>
  <c r="G3211" i="1"/>
  <c r="G3210" i="1"/>
  <c r="G3209" i="1"/>
  <c r="G3208" i="1"/>
  <c r="G3223" i="1"/>
  <c r="G3222" i="1"/>
  <c r="G3221" i="1"/>
  <c r="G3220" i="1"/>
  <c r="G3219" i="1"/>
  <c r="G3218" i="1"/>
  <c r="G3217" i="1"/>
  <c r="G3216" i="1"/>
  <c r="G3231" i="1"/>
  <c r="G3230" i="1"/>
  <c r="G3229" i="1"/>
  <c r="G3228" i="1"/>
  <c r="G3227" i="1"/>
  <c r="G3226" i="1"/>
  <c r="G3225" i="1"/>
  <c r="G3224" i="1"/>
  <c r="G3265" i="1"/>
  <c r="G3264" i="1"/>
  <c r="G3263" i="1"/>
  <c r="G3262" i="1"/>
  <c r="G3261" i="1"/>
  <c r="G3260" i="1"/>
  <c r="G3259" i="1"/>
  <c r="G3258" i="1"/>
  <c r="G3289" i="1"/>
  <c r="G3288" i="1"/>
  <c r="G3287" i="1"/>
  <c r="G3286" i="1"/>
  <c r="G3285" i="1"/>
  <c r="G3284" i="1"/>
  <c r="G3283" i="1"/>
  <c r="G3282" i="1"/>
  <c r="G3297" i="1"/>
  <c r="G3296" i="1"/>
  <c r="G3295" i="1"/>
  <c r="G3294" i="1"/>
  <c r="G3293" i="1"/>
  <c r="G3292" i="1"/>
  <c r="G3291" i="1"/>
  <c r="G3290" i="1"/>
  <c r="G3241" i="1"/>
  <c r="G3240" i="1"/>
  <c r="G3239" i="1"/>
  <c r="G3238" i="1"/>
  <c r="G3237" i="1"/>
  <c r="G3236" i="1"/>
  <c r="G3235" i="1"/>
  <c r="G3234" i="1"/>
  <c r="G3249" i="1"/>
  <c r="G3248" i="1"/>
  <c r="G3247" i="1"/>
  <c r="G3246" i="1"/>
  <c r="G3245" i="1"/>
  <c r="G3244" i="1"/>
  <c r="G3243" i="1"/>
  <c r="G3242" i="1"/>
  <c r="G3257" i="1"/>
  <c r="G3256" i="1"/>
  <c r="G3255" i="1"/>
  <c r="G3254" i="1"/>
  <c r="G3253" i="1"/>
  <c r="G3252" i="1"/>
  <c r="G3251" i="1"/>
  <c r="G3250" i="1"/>
  <c r="G3337" i="1"/>
  <c r="G3336" i="1"/>
  <c r="G3335" i="1"/>
  <c r="G3334" i="1"/>
  <c r="G3333" i="1"/>
  <c r="G3332" i="1"/>
  <c r="G3331" i="1"/>
  <c r="G3330" i="1"/>
  <c r="G3345" i="1"/>
  <c r="G3344" i="1"/>
  <c r="G3343" i="1"/>
  <c r="G3342" i="1"/>
  <c r="G3341" i="1"/>
  <c r="G3340" i="1"/>
  <c r="G3339" i="1"/>
  <c r="G3338" i="1"/>
  <c r="G3353" i="1"/>
  <c r="G3352" i="1"/>
  <c r="G3351" i="1"/>
  <c r="G3350" i="1"/>
  <c r="G3349" i="1"/>
  <c r="G3348" i="1"/>
  <c r="G3347" i="1"/>
  <c r="G3346" i="1"/>
  <c r="G3305" i="1"/>
  <c r="G3304" i="1"/>
  <c r="G3303" i="1"/>
  <c r="G3302" i="1"/>
  <c r="G3301" i="1"/>
  <c r="G3300" i="1"/>
  <c r="G3299" i="1"/>
  <c r="G3298" i="1"/>
  <c r="G3273" i="1"/>
  <c r="G3272" i="1"/>
  <c r="G3271" i="1"/>
  <c r="G3270" i="1"/>
  <c r="G3269" i="1"/>
  <c r="G3268" i="1"/>
  <c r="G3267" i="1"/>
  <c r="G3266" i="1"/>
  <c r="G3281" i="1"/>
  <c r="G3280" i="1"/>
  <c r="G3279" i="1"/>
  <c r="G3278" i="1"/>
  <c r="G3277" i="1"/>
  <c r="G3276" i="1"/>
  <c r="G3275" i="1"/>
  <c r="G3274" i="1"/>
  <c r="G3362" i="1"/>
  <c r="G3361" i="1"/>
  <c r="G3360" i="1"/>
  <c r="G3359" i="1"/>
  <c r="G3358" i="1"/>
  <c r="G3357" i="1"/>
  <c r="G3356" i="1"/>
  <c r="G3355" i="1"/>
  <c r="G3371" i="1"/>
  <c r="G3370" i="1"/>
  <c r="G3369" i="1"/>
  <c r="G3368" i="1"/>
  <c r="G3367" i="1"/>
  <c r="G3366" i="1"/>
  <c r="G3365" i="1"/>
  <c r="G3364" i="1"/>
  <c r="G3380" i="1"/>
  <c r="G3379" i="1"/>
  <c r="G3378" i="1"/>
  <c r="G3377" i="1"/>
  <c r="G3376" i="1"/>
  <c r="G3375" i="1"/>
  <c r="G3374" i="1"/>
  <c r="G3373" i="1"/>
  <c r="G3388" i="1"/>
  <c r="G3387" i="1"/>
  <c r="G3386" i="1"/>
  <c r="G3385" i="1"/>
  <c r="G3384" i="1"/>
  <c r="G3383" i="1"/>
  <c r="G3382" i="1"/>
  <c r="G3381" i="1"/>
  <c r="G3396" i="1"/>
  <c r="G3395" i="1"/>
  <c r="G3394" i="1"/>
  <c r="G3393" i="1"/>
  <c r="G3392" i="1"/>
  <c r="G3391" i="1"/>
  <c r="G3390" i="1"/>
  <c r="G3389" i="1"/>
  <c r="G3405" i="1"/>
  <c r="G3404" i="1"/>
  <c r="G3403" i="1"/>
  <c r="G3402" i="1"/>
  <c r="G3401" i="1"/>
  <c r="G3400" i="1"/>
  <c r="G3399" i="1"/>
  <c r="G3398" i="1"/>
  <c r="G3414" i="1"/>
  <c r="G3413" i="1"/>
  <c r="G3412" i="1"/>
  <c r="G3411" i="1"/>
  <c r="G3410" i="1"/>
  <c r="G3409" i="1"/>
  <c r="G3408" i="1"/>
  <c r="G3407" i="1"/>
  <c r="G3422" i="1"/>
  <c r="G3421" i="1"/>
  <c r="G3420" i="1"/>
  <c r="G3419" i="1"/>
  <c r="G3418" i="1"/>
  <c r="G3417" i="1"/>
  <c r="G3416" i="1"/>
  <c r="G3415" i="1"/>
  <c r="G3430" i="1"/>
  <c r="G3429" i="1"/>
  <c r="G3428" i="1"/>
  <c r="G3427" i="1"/>
  <c r="G3426" i="1"/>
  <c r="G3425" i="1"/>
  <c r="G3424" i="1"/>
  <c r="G3423" i="1"/>
  <c r="G3439" i="1"/>
  <c r="G3438" i="1"/>
  <c r="G3437" i="1"/>
  <c r="G3436" i="1"/>
  <c r="G3435" i="1"/>
  <c r="G3434" i="1"/>
  <c r="G3433" i="1"/>
  <c r="G3432" i="1"/>
  <c r="G3447" i="1"/>
  <c r="G3446" i="1"/>
  <c r="G3445" i="1"/>
  <c r="G3444" i="1"/>
  <c r="G3443" i="1"/>
  <c r="G3442" i="1"/>
  <c r="G3441" i="1"/>
  <c r="G3440" i="1"/>
  <c r="G3455" i="1"/>
  <c r="G3454" i="1"/>
  <c r="G3453" i="1"/>
  <c r="G3452" i="1"/>
  <c r="G3451" i="1"/>
  <c r="G3450" i="1"/>
  <c r="G3449" i="1"/>
  <c r="G3448" i="1"/>
  <c r="G3464" i="1"/>
  <c r="G3463" i="1"/>
  <c r="G3462" i="1"/>
  <c r="G3461" i="1"/>
  <c r="G3460" i="1"/>
  <c r="G3459" i="1"/>
  <c r="G3458" i="1"/>
  <c r="G3457" i="1"/>
  <c r="G3473" i="1"/>
  <c r="G3472" i="1"/>
  <c r="G3471" i="1"/>
  <c r="G3470" i="1"/>
  <c r="G3469" i="1"/>
  <c r="G3468" i="1"/>
  <c r="G3467" i="1"/>
  <c r="G3466" i="1"/>
  <c r="G3481" i="1"/>
  <c r="G3480" i="1"/>
  <c r="G3479" i="1"/>
  <c r="G3478" i="1"/>
  <c r="G3477" i="1"/>
  <c r="G3476" i="1"/>
  <c r="G3475" i="1"/>
  <c r="G3474" i="1"/>
  <c r="G3489" i="1"/>
  <c r="G3488" i="1"/>
  <c r="G3487" i="1"/>
  <c r="G3486" i="1"/>
  <c r="G3485" i="1"/>
  <c r="G3484" i="1"/>
  <c r="G3483" i="1"/>
  <c r="G3482" i="1"/>
  <c r="G3498" i="1"/>
  <c r="G3497" i="1"/>
  <c r="G3496" i="1"/>
  <c r="G3495" i="1"/>
  <c r="G3494" i="1"/>
  <c r="G3493" i="1"/>
  <c r="G3492" i="1"/>
  <c r="G3491" i="1"/>
  <c r="G3506" i="1"/>
  <c r="G3505" i="1"/>
  <c r="G3504" i="1"/>
  <c r="G3503" i="1"/>
  <c r="G3502" i="1"/>
  <c r="G3501" i="1"/>
  <c r="G3500" i="1"/>
  <c r="G3499" i="1"/>
  <c r="G3514" i="1"/>
  <c r="G3513" i="1"/>
  <c r="G3512" i="1"/>
  <c r="G3511" i="1"/>
  <c r="G3510" i="1"/>
  <c r="G3509" i="1"/>
  <c r="G3508" i="1"/>
  <c r="G3507" i="1"/>
  <c r="G3523" i="1"/>
  <c r="G3522" i="1"/>
  <c r="G3521" i="1"/>
  <c r="G3520" i="1"/>
  <c r="G3519" i="1"/>
  <c r="G3518" i="1"/>
  <c r="G3517" i="1"/>
  <c r="G3516" i="1"/>
  <c r="G3532" i="1"/>
  <c r="G3531" i="1"/>
  <c r="G3530" i="1"/>
  <c r="G3529" i="1"/>
  <c r="G3528" i="1"/>
  <c r="G3527" i="1"/>
  <c r="G3526" i="1"/>
  <c r="G3525" i="1"/>
  <c r="G3540" i="1"/>
  <c r="G3539" i="1"/>
  <c r="G3538" i="1"/>
  <c r="G3537" i="1"/>
  <c r="G3536" i="1"/>
  <c r="G3535" i="1"/>
  <c r="G3534" i="1"/>
  <c r="G3533" i="1"/>
  <c r="G3548" i="1"/>
  <c r="G3547" i="1"/>
  <c r="G3546" i="1"/>
  <c r="G3545" i="1"/>
  <c r="G3544" i="1"/>
  <c r="G3543" i="1"/>
  <c r="G3542" i="1"/>
  <c r="G3541" i="1"/>
  <c r="G3557" i="1"/>
  <c r="G3556" i="1"/>
  <c r="G3555" i="1"/>
  <c r="G3554" i="1"/>
  <c r="G3553" i="1"/>
  <c r="G3552" i="1"/>
  <c r="G3551" i="1"/>
  <c r="G3550" i="1"/>
  <c r="G3566" i="1"/>
  <c r="G3565" i="1"/>
  <c r="G3564" i="1"/>
  <c r="G3563" i="1"/>
  <c r="G3562" i="1"/>
  <c r="G3561" i="1"/>
  <c r="G3560" i="1"/>
  <c r="G3559" i="1"/>
  <c r="G3576" i="1"/>
  <c r="G3575" i="1"/>
  <c r="G3574" i="1"/>
  <c r="G3573" i="1"/>
  <c r="G3572" i="1"/>
  <c r="G3571" i="1"/>
  <c r="G3570" i="1"/>
  <c r="G3569" i="1"/>
  <c r="G3592" i="1"/>
  <c r="G3591" i="1"/>
  <c r="G3590" i="1"/>
  <c r="G3589" i="1"/>
  <c r="G3588" i="1"/>
  <c r="G3587" i="1"/>
  <c r="G3586" i="1"/>
  <c r="G3585" i="1"/>
  <c r="G3601" i="1"/>
  <c r="G3600" i="1"/>
  <c r="G3599" i="1"/>
  <c r="G3598" i="1"/>
  <c r="G3597" i="1"/>
  <c r="G3596" i="1"/>
  <c r="G3595" i="1"/>
  <c r="G3594" i="1"/>
  <c r="G3610" i="1"/>
  <c r="G3609" i="1"/>
  <c r="G3608" i="1"/>
  <c r="G3607" i="1"/>
  <c r="G3606" i="1"/>
  <c r="G3605" i="1"/>
  <c r="G3604" i="1"/>
  <c r="G3603" i="1"/>
  <c r="G3619" i="1"/>
  <c r="G3618" i="1"/>
  <c r="G3617" i="1"/>
  <c r="G3616" i="1"/>
  <c r="G3615" i="1"/>
  <c r="G3614" i="1"/>
  <c r="G3613" i="1"/>
  <c r="G3612" i="1"/>
  <c r="G3628" i="1"/>
  <c r="G3627" i="1"/>
  <c r="G3626" i="1"/>
  <c r="G3625" i="1"/>
  <c r="G3624" i="1"/>
  <c r="G3623" i="1"/>
  <c r="G3622" i="1"/>
  <c r="G3621" i="1"/>
  <c r="G3638" i="1"/>
  <c r="G3637" i="1"/>
  <c r="G3636" i="1"/>
  <c r="G3635" i="1"/>
  <c r="G3634" i="1"/>
  <c r="G3633" i="1"/>
  <c r="G3632" i="1"/>
  <c r="G3631" i="1"/>
  <c r="G3646" i="1"/>
  <c r="G3645" i="1"/>
  <c r="G3644" i="1"/>
  <c r="G3643" i="1"/>
  <c r="G3642" i="1"/>
  <c r="G3641" i="1"/>
  <c r="G3640" i="1"/>
  <c r="G3639" i="1"/>
  <c r="G3654" i="1"/>
  <c r="G3653" i="1"/>
  <c r="G3652" i="1"/>
  <c r="G3651" i="1"/>
  <c r="G3650" i="1"/>
  <c r="G3649" i="1"/>
  <c r="G3648" i="1"/>
  <c r="G3647" i="1"/>
  <c r="G3662" i="1"/>
  <c r="G3661" i="1"/>
  <c r="G3660" i="1"/>
  <c r="G3659" i="1"/>
  <c r="G3658" i="1"/>
  <c r="G3657" i="1"/>
  <c r="G3656" i="1"/>
  <c r="G3655" i="1"/>
  <c r="G3670" i="1"/>
  <c r="G3669" i="1"/>
  <c r="G3668" i="1"/>
  <c r="G3667" i="1"/>
  <c r="G3666" i="1"/>
  <c r="G3665" i="1"/>
  <c r="G3664" i="1"/>
  <c r="G3663" i="1"/>
  <c r="G3678" i="1"/>
  <c r="G3677" i="1"/>
  <c r="G3676" i="1"/>
  <c r="G3675" i="1"/>
  <c r="G3674" i="1"/>
  <c r="G3673" i="1"/>
  <c r="G3672" i="1"/>
  <c r="G3671" i="1"/>
  <c r="G3686" i="1"/>
  <c r="G3685" i="1"/>
  <c r="G3684" i="1"/>
  <c r="G3683" i="1"/>
  <c r="G3682" i="1"/>
  <c r="G3681" i="1"/>
  <c r="G3680" i="1"/>
  <c r="G3679" i="1"/>
  <c r="G3694" i="1"/>
  <c r="G3693" i="1"/>
  <c r="G3692" i="1"/>
  <c r="G3691" i="1"/>
  <c r="G3690" i="1"/>
  <c r="G3689" i="1"/>
  <c r="G3688" i="1"/>
  <c r="G3687" i="1"/>
  <c r="G3702" i="1"/>
  <c r="G3701" i="1"/>
  <c r="G3700" i="1"/>
  <c r="G3699" i="1"/>
  <c r="G3698" i="1"/>
  <c r="G3697" i="1"/>
  <c r="G3696" i="1"/>
  <c r="G3695" i="1"/>
  <c r="G3710" i="1"/>
  <c r="G3709" i="1"/>
  <c r="G3708" i="1"/>
  <c r="G3707" i="1"/>
  <c r="G3706" i="1"/>
  <c r="G3705" i="1"/>
  <c r="G3704" i="1"/>
  <c r="G3703" i="1"/>
  <c r="G3718" i="1"/>
  <c r="G3717" i="1"/>
  <c r="G3716" i="1"/>
  <c r="G3715" i="1"/>
  <c r="G3714" i="1"/>
  <c r="G3713" i="1"/>
  <c r="G3712" i="1"/>
  <c r="G3711" i="1"/>
  <c r="G3726" i="1"/>
  <c r="G3725" i="1"/>
  <c r="G3724" i="1"/>
  <c r="G3723" i="1"/>
  <c r="G3722" i="1"/>
  <c r="G3721" i="1"/>
  <c r="G3720" i="1"/>
  <c r="G3719" i="1"/>
  <c r="G3734" i="1"/>
  <c r="G3733" i="1"/>
  <c r="G3732" i="1"/>
  <c r="G3731" i="1"/>
  <c r="G3730" i="1"/>
  <c r="G3729" i="1"/>
  <c r="G3728" i="1"/>
  <c r="G3727" i="1"/>
  <c r="G3742" i="1"/>
  <c r="G3741" i="1"/>
  <c r="G3740" i="1"/>
  <c r="G3739" i="1"/>
  <c r="G3738" i="1"/>
  <c r="G3737" i="1"/>
  <c r="G3736" i="1"/>
  <c r="G3735" i="1"/>
  <c r="G3750" i="1"/>
  <c r="G3749" i="1"/>
  <c r="G3748" i="1"/>
  <c r="G3747" i="1"/>
  <c r="G3746" i="1"/>
  <c r="G3745" i="1"/>
  <c r="G3744" i="1"/>
  <c r="G3743" i="1"/>
  <c r="G3758" i="1"/>
  <c r="G3757" i="1"/>
  <c r="G3756" i="1"/>
  <c r="G3755" i="1"/>
  <c r="G3754" i="1"/>
  <c r="G3753" i="1"/>
  <c r="G3752" i="1"/>
  <c r="G3751" i="1"/>
  <c r="G3766" i="1"/>
  <c r="G3765" i="1"/>
  <c r="G3764" i="1"/>
  <c r="G3763" i="1"/>
  <c r="G3762" i="1"/>
  <c r="G3761" i="1"/>
  <c r="G3760" i="1"/>
  <c r="G3759" i="1"/>
  <c r="G3774" i="1"/>
  <c r="G3773" i="1"/>
  <c r="G3772" i="1"/>
  <c r="G3771" i="1"/>
  <c r="G3770" i="1"/>
  <c r="G3769" i="1"/>
  <c r="G3768" i="1"/>
  <c r="G3767" i="1"/>
  <c r="G3782" i="1"/>
  <c r="G3781" i="1"/>
  <c r="G3780" i="1"/>
  <c r="G3779" i="1"/>
  <c r="G3778" i="1"/>
  <c r="G3777" i="1"/>
  <c r="G3776" i="1"/>
  <c r="G3775" i="1"/>
  <c r="G3790" i="1"/>
  <c r="G3789" i="1"/>
  <c r="G3788" i="1"/>
  <c r="G3787" i="1"/>
  <c r="G3786" i="1"/>
  <c r="G3785" i="1"/>
  <c r="G3784" i="1"/>
  <c r="G3783" i="1"/>
  <c r="G3798" i="1"/>
  <c r="G3797" i="1"/>
  <c r="G3796" i="1"/>
  <c r="G3795" i="1"/>
  <c r="G3794" i="1"/>
  <c r="G3793" i="1"/>
  <c r="G3792" i="1"/>
  <c r="G3791" i="1"/>
  <c r="G3806" i="1"/>
  <c r="G3805" i="1"/>
  <c r="G3804" i="1"/>
  <c r="G3803" i="1"/>
  <c r="G3802" i="1"/>
  <c r="G3801" i="1"/>
  <c r="G3800" i="1"/>
  <c r="G3799" i="1"/>
  <c r="G3814" i="1"/>
  <c r="G3813" i="1"/>
  <c r="G3812" i="1"/>
  <c r="G3811" i="1"/>
  <c r="G3810" i="1"/>
  <c r="G3809" i="1"/>
  <c r="G3808" i="1"/>
  <c r="G3807" i="1"/>
  <c r="G3822" i="1"/>
  <c r="G3821" i="1"/>
  <c r="G3820" i="1"/>
  <c r="G3819" i="1"/>
  <c r="G3818" i="1"/>
  <c r="G3817" i="1"/>
  <c r="G3816" i="1"/>
  <c r="G3815" i="1"/>
  <c r="G3830" i="1"/>
  <c r="G3829" i="1"/>
  <c r="G3828" i="1"/>
  <c r="G3827" i="1"/>
  <c r="G3826" i="1"/>
  <c r="G3825" i="1"/>
  <c r="G3824" i="1"/>
  <c r="G3823" i="1"/>
  <c r="G3838" i="1"/>
  <c r="G3837" i="1"/>
  <c r="G3836" i="1"/>
  <c r="G3835" i="1"/>
  <c r="G3834" i="1"/>
  <c r="G3833" i="1"/>
  <c r="G3832" i="1"/>
  <c r="G3831" i="1"/>
  <c r="G3846" i="1"/>
  <c r="G3845" i="1"/>
  <c r="G3844" i="1"/>
  <c r="G3843" i="1"/>
  <c r="G3842" i="1"/>
  <c r="G3841" i="1"/>
  <c r="G3840" i="1"/>
  <c r="G3839" i="1"/>
  <c r="G3854" i="1"/>
  <c r="G3853" i="1"/>
  <c r="G3852" i="1"/>
  <c r="G3851" i="1"/>
  <c r="G3850" i="1"/>
  <c r="G3849" i="1"/>
  <c r="G3848" i="1"/>
  <c r="G3847" i="1"/>
  <c r="G3862" i="1"/>
  <c r="G3861" i="1"/>
  <c r="G3860" i="1"/>
  <c r="G3859" i="1"/>
  <c r="G3858" i="1"/>
  <c r="G3857" i="1"/>
  <c r="G3856" i="1"/>
  <c r="G3855" i="1"/>
  <c r="G3870" i="1"/>
  <c r="G3869" i="1"/>
  <c r="G3868" i="1"/>
  <c r="G3867" i="1"/>
  <c r="G3866" i="1"/>
  <c r="G3865" i="1"/>
  <c r="G3864" i="1"/>
  <c r="G3863" i="1"/>
  <c r="G3878" i="1"/>
  <c r="G3877" i="1"/>
  <c r="G3876" i="1"/>
  <c r="G3875" i="1"/>
  <c r="G3874" i="1"/>
  <c r="G3873" i="1"/>
  <c r="G3872" i="1"/>
  <c r="G3871" i="1"/>
  <c r="G3886" i="1"/>
  <c r="G3885" i="1"/>
  <c r="G3884" i="1"/>
  <c r="G3883" i="1"/>
  <c r="G3882" i="1"/>
  <c r="G3881" i="1"/>
  <c r="G3880" i="1"/>
  <c r="G3879" i="1"/>
  <c r="G3894" i="1"/>
  <c r="G3893" i="1"/>
  <c r="G3892" i="1"/>
  <c r="G3891" i="1"/>
  <c r="G3890" i="1"/>
  <c r="G3889" i="1"/>
  <c r="G3888" i="1"/>
  <c r="G3887" i="1"/>
  <c r="G3902" i="1"/>
  <c r="G3901" i="1"/>
  <c r="G3900" i="1"/>
  <c r="G3899" i="1"/>
  <c r="G3898" i="1"/>
  <c r="G3897" i="1"/>
  <c r="G3896" i="1"/>
  <c r="G3895" i="1"/>
  <c r="G3910" i="1"/>
  <c r="G3909" i="1"/>
  <c r="G3908" i="1"/>
  <c r="G3907" i="1"/>
  <c r="G3906" i="1"/>
  <c r="G3905" i="1"/>
  <c r="G3904" i="1"/>
  <c r="G3903" i="1"/>
  <c r="G3918" i="1"/>
  <c r="G3917" i="1"/>
  <c r="G3916" i="1"/>
  <c r="G3915" i="1"/>
  <c r="G3914" i="1"/>
  <c r="G3913" i="1"/>
  <c r="G3912" i="1"/>
  <c r="G3911" i="1"/>
  <c r="G3926" i="1"/>
  <c r="G3925" i="1"/>
  <c r="G3924" i="1"/>
  <c r="G3923" i="1"/>
  <c r="G3922" i="1"/>
  <c r="G3921" i="1"/>
  <c r="G3920" i="1"/>
  <c r="G3919" i="1"/>
  <c r="G3934" i="1"/>
  <c r="G3933" i="1"/>
  <c r="G3932" i="1"/>
  <c r="G3931" i="1"/>
  <c r="G3930" i="1"/>
  <c r="G3929" i="1"/>
  <c r="G3928" i="1"/>
  <c r="G3927" i="1"/>
  <c r="G3942" i="1"/>
  <c r="G3941" i="1"/>
  <c r="G3940" i="1"/>
  <c r="G3939" i="1"/>
  <c r="G3938" i="1"/>
  <c r="G3937" i="1"/>
  <c r="G3936" i="1"/>
  <c r="G3935" i="1"/>
  <c r="G3950" i="1"/>
  <c r="G3949" i="1"/>
  <c r="G3948" i="1"/>
  <c r="G3947" i="1"/>
  <c r="G3946" i="1"/>
  <c r="G3945" i="1"/>
  <c r="G3944" i="1"/>
  <c r="G3943" i="1"/>
  <c r="G3958" i="1"/>
  <c r="G3957" i="1"/>
  <c r="G3956" i="1"/>
  <c r="G3955" i="1"/>
  <c r="G3954" i="1"/>
  <c r="G3953" i="1"/>
  <c r="G3952" i="1"/>
  <c r="G3951" i="1"/>
  <c r="G3966" i="1"/>
  <c r="G3965" i="1"/>
  <c r="G3964" i="1"/>
  <c r="G3963" i="1"/>
  <c r="G3962" i="1"/>
  <c r="G3961" i="1"/>
  <c r="G3960" i="1"/>
  <c r="G3959" i="1"/>
  <c r="G3974" i="1"/>
  <c r="G3973" i="1"/>
  <c r="G3972" i="1"/>
  <c r="G3971" i="1"/>
  <c r="G3970" i="1"/>
  <c r="G3969" i="1"/>
  <c r="G3968" i="1"/>
  <c r="G3967" i="1"/>
  <c r="G3982" i="1"/>
  <c r="G3981" i="1"/>
  <c r="G3980" i="1"/>
  <c r="G3979" i="1"/>
  <c r="G3978" i="1"/>
  <c r="G3977" i="1"/>
  <c r="G3976" i="1"/>
  <c r="G3975" i="1"/>
  <c r="G3990" i="1"/>
  <c r="G3989" i="1"/>
  <c r="G3988" i="1"/>
  <c r="G3987" i="1"/>
  <c r="G3986" i="1"/>
  <c r="G3985" i="1"/>
  <c r="G3984" i="1"/>
  <c r="G3983" i="1"/>
  <c r="G3998" i="1"/>
  <c r="G3997" i="1"/>
  <c r="G3996" i="1"/>
  <c r="G3995" i="1"/>
  <c r="G3994" i="1"/>
  <c r="G3993" i="1"/>
  <c r="G3992" i="1"/>
  <c r="G3991" i="1"/>
  <c r="G4006" i="1"/>
  <c r="G4005" i="1"/>
  <c r="G4004" i="1"/>
  <c r="G4003" i="1"/>
  <c r="G4002" i="1"/>
  <c r="G4001" i="1"/>
  <c r="G4000" i="1"/>
  <c r="G3999" i="1"/>
  <c r="G4014" i="1"/>
  <c r="G4013" i="1"/>
  <c r="G4012" i="1"/>
  <c r="G4011" i="1"/>
  <c r="G4010" i="1"/>
  <c r="G4009" i="1"/>
  <c r="G4008" i="1"/>
  <c r="G4007" i="1"/>
  <c r="G4022" i="1"/>
  <c r="G4021" i="1"/>
  <c r="G4020" i="1"/>
  <c r="G4019" i="1"/>
  <c r="G4018" i="1"/>
  <c r="G4017" i="1"/>
  <c r="G4016" i="1"/>
  <c r="G4015" i="1"/>
  <c r="G4030" i="1"/>
  <c r="G4029" i="1"/>
  <c r="G4028" i="1"/>
  <c r="G4027" i="1"/>
  <c r="G4026" i="1"/>
  <c r="G4025" i="1"/>
  <c r="G4024" i="1"/>
  <c r="G4023" i="1"/>
  <c r="G4038" i="1"/>
  <c r="G4037" i="1"/>
  <c r="G4036" i="1"/>
  <c r="G4035" i="1"/>
  <c r="G4034" i="1"/>
  <c r="G4033" i="1"/>
  <c r="G4032" i="1"/>
  <c r="G4031" i="1"/>
  <c r="G4046" i="1"/>
  <c r="G4045" i="1"/>
  <c r="G4044" i="1"/>
  <c r="G4043" i="1"/>
  <c r="G4042" i="1"/>
  <c r="G4041" i="1"/>
  <c r="G4040" i="1"/>
  <c r="G4039" i="1"/>
  <c r="G4054" i="1"/>
  <c r="G4053" i="1"/>
  <c r="G4052" i="1"/>
  <c r="G4051" i="1"/>
  <c r="G4050" i="1"/>
  <c r="G4049" i="1"/>
  <c r="G4048" i="1"/>
  <c r="G4047" i="1"/>
  <c r="G4062" i="1"/>
  <c r="G4061" i="1"/>
  <c r="G4060" i="1"/>
  <c r="G4059" i="1"/>
  <c r="G4058" i="1"/>
  <c r="G4057" i="1"/>
  <c r="G4056" i="1"/>
  <c r="G4055" i="1"/>
  <c r="G4070" i="1"/>
  <c r="G4069" i="1"/>
  <c r="G4068" i="1"/>
  <c r="G4067" i="1"/>
  <c r="G4066" i="1"/>
  <c r="G4065" i="1"/>
  <c r="G4064" i="1"/>
  <c r="G4063" i="1"/>
  <c r="G4086" i="1"/>
  <c r="G4085" i="1"/>
  <c r="G4084" i="1"/>
  <c r="G4083" i="1"/>
  <c r="G4082" i="1"/>
  <c r="G4081" i="1"/>
  <c r="G4080" i="1"/>
  <c r="G4079" i="1"/>
  <c r="G4094" i="1"/>
  <c r="G4093" i="1"/>
  <c r="G4092" i="1"/>
  <c r="G4091" i="1"/>
  <c r="G4090" i="1"/>
  <c r="G4089" i="1"/>
  <c r="G4088" i="1"/>
  <c r="G4087" i="1"/>
  <c r="G4126" i="1"/>
  <c r="G4125" i="1"/>
  <c r="G4124" i="1"/>
  <c r="G4123" i="1"/>
  <c r="G4122" i="1"/>
  <c r="G4121" i="1"/>
  <c r="G4120" i="1"/>
  <c r="G4119" i="1"/>
  <c r="G4134" i="1"/>
  <c r="G4133" i="1"/>
  <c r="G4132" i="1"/>
  <c r="G4131" i="1"/>
  <c r="G4130" i="1"/>
  <c r="G4129" i="1"/>
  <c r="G4128" i="1"/>
  <c r="G4127" i="1"/>
  <c r="G4142" i="1"/>
  <c r="G4141" i="1"/>
  <c r="G4140" i="1"/>
  <c r="G4139" i="1"/>
  <c r="G4138" i="1"/>
  <c r="G4137" i="1"/>
  <c r="G4136" i="1"/>
  <c r="G4135" i="1"/>
  <c r="G4150" i="1"/>
  <c r="G4149" i="1"/>
  <c r="G4148" i="1"/>
  <c r="G4147" i="1"/>
  <c r="G4146" i="1"/>
  <c r="G4145" i="1"/>
  <c r="G4144" i="1"/>
  <c r="G4143" i="1"/>
  <c r="G4157" i="1"/>
  <c r="G4156" i="1"/>
  <c r="G4155" i="1"/>
  <c r="G4154" i="1"/>
  <c r="G4153" i="1"/>
  <c r="G4152" i="1"/>
  <c r="G4151" i="1"/>
  <c r="G4166" i="1"/>
  <c r="G4165" i="1"/>
  <c r="G4164" i="1"/>
  <c r="G4163" i="1"/>
  <c r="G4162" i="1"/>
  <c r="G4161" i="1"/>
  <c r="G4160" i="1"/>
  <c r="G4159" i="1"/>
  <c r="G4174" i="1"/>
  <c r="G4173" i="1"/>
  <c r="G4172" i="1"/>
  <c r="G4171" i="1"/>
  <c r="G4170" i="1"/>
  <c r="G4169" i="1"/>
  <c r="G4168" i="1"/>
  <c r="G4167" i="1"/>
  <c r="G4182" i="1"/>
  <c r="G4181" i="1"/>
  <c r="G4180" i="1"/>
  <c r="G4179" i="1"/>
  <c r="G4178" i="1"/>
  <c r="G4177" i="1"/>
  <c r="G4176" i="1"/>
  <c r="G4175" i="1"/>
  <c r="G4102" i="1"/>
  <c r="G4101" i="1"/>
  <c r="G4100" i="1"/>
  <c r="G4099" i="1"/>
  <c r="G4098" i="1"/>
  <c r="G4097" i="1"/>
  <c r="G4096" i="1"/>
  <c r="G4095" i="1"/>
  <c r="G4110" i="1"/>
  <c r="G4109" i="1"/>
  <c r="G4108" i="1"/>
  <c r="G4107" i="1"/>
  <c r="G4106" i="1"/>
  <c r="G4105" i="1"/>
  <c r="G4104" i="1"/>
  <c r="G4103" i="1"/>
  <c r="G4118" i="1"/>
  <c r="G4117" i="1"/>
  <c r="G4116" i="1"/>
  <c r="G4115" i="1"/>
  <c r="G4114" i="1"/>
  <c r="G4113" i="1"/>
  <c r="G4112" i="1"/>
  <c r="G4111" i="1"/>
  <c r="G4225" i="1"/>
  <c r="G4224" i="1"/>
  <c r="G4223" i="1"/>
  <c r="G4222" i="1"/>
  <c r="G4221" i="1"/>
  <c r="G4220" i="1"/>
  <c r="G4219" i="1"/>
  <c r="G4218" i="1"/>
  <c r="G4257" i="1"/>
  <c r="G4256" i="1"/>
  <c r="G4255" i="1"/>
  <c r="G4254" i="1"/>
  <c r="G4253" i="1"/>
  <c r="G4252" i="1"/>
  <c r="G4251" i="1"/>
  <c r="G4250" i="1"/>
  <c r="G4265" i="1"/>
  <c r="G4264" i="1"/>
  <c r="G4263" i="1"/>
  <c r="G4262" i="1"/>
  <c r="G4261" i="1"/>
  <c r="G4260" i="1"/>
  <c r="G4259" i="1"/>
  <c r="G4258" i="1"/>
  <c r="G4201" i="1"/>
  <c r="G4200" i="1"/>
  <c r="G4199" i="1"/>
  <c r="G4198" i="1"/>
  <c r="G4197" i="1"/>
  <c r="G4196" i="1"/>
  <c r="G4195" i="1"/>
  <c r="G4194" i="1"/>
  <c r="G4209" i="1"/>
  <c r="G4208" i="1"/>
  <c r="G4207" i="1"/>
  <c r="G4206" i="1"/>
  <c r="G4205" i="1"/>
  <c r="G4204" i="1"/>
  <c r="G4203" i="1"/>
  <c r="G4202" i="1"/>
  <c r="G4217" i="1"/>
  <c r="G4216" i="1"/>
  <c r="G4215" i="1"/>
  <c r="G4214" i="1"/>
  <c r="G4213" i="1"/>
  <c r="G4212" i="1"/>
  <c r="G4211" i="1"/>
  <c r="G4210" i="1"/>
  <c r="G4241" i="1"/>
  <c r="G4240" i="1"/>
  <c r="G4239" i="1"/>
  <c r="G4238" i="1"/>
  <c r="G4237" i="1"/>
  <c r="G4236" i="1"/>
  <c r="G4235" i="1"/>
  <c r="G4234" i="1"/>
  <c r="G4249" i="1"/>
  <c r="G4248" i="1"/>
  <c r="G4247" i="1"/>
  <c r="G4246" i="1"/>
  <c r="G4245" i="1"/>
  <c r="G4244" i="1"/>
  <c r="G4243" i="1"/>
  <c r="G4242" i="1"/>
  <c r="G4313" i="1"/>
  <c r="G4312" i="1"/>
  <c r="G4311" i="1"/>
  <c r="G4310" i="1"/>
  <c r="G4309" i="1"/>
  <c r="G4308" i="1"/>
  <c r="G4307" i="1"/>
  <c r="G4306" i="1"/>
  <c r="G4321" i="1"/>
  <c r="G4320" i="1"/>
  <c r="G4319" i="1"/>
  <c r="G4318" i="1"/>
  <c r="G4317" i="1"/>
  <c r="G4316" i="1"/>
  <c r="G4315" i="1"/>
  <c r="G4314" i="1"/>
  <c r="G4329" i="1"/>
  <c r="G4328" i="1"/>
  <c r="G4327" i="1"/>
  <c r="G4326" i="1"/>
  <c r="G4325" i="1"/>
  <c r="G4324" i="1"/>
  <c r="G4323" i="1"/>
  <c r="G4322" i="1"/>
  <c r="G4337" i="1"/>
  <c r="G4336" i="1"/>
  <c r="G4335" i="1"/>
  <c r="G4334" i="1"/>
  <c r="G4333" i="1"/>
  <c r="G4332" i="1"/>
  <c r="G4331" i="1"/>
  <c r="G4330" i="1"/>
  <c r="G4345" i="1"/>
  <c r="G4344" i="1"/>
  <c r="G4343" i="1"/>
  <c r="G4342" i="1"/>
  <c r="G4341" i="1"/>
  <c r="G4340" i="1"/>
  <c r="G4339" i="1"/>
  <c r="G4338" i="1"/>
  <c r="G4354" i="1"/>
  <c r="G4353" i="1"/>
  <c r="G4352" i="1"/>
  <c r="G4351" i="1"/>
  <c r="G4350" i="1"/>
  <c r="G4349" i="1"/>
  <c r="G4348" i="1"/>
  <c r="G4347" i="1"/>
  <c r="G4363" i="1"/>
  <c r="G4362" i="1"/>
  <c r="G4361" i="1"/>
  <c r="G4360" i="1"/>
  <c r="G4359" i="1"/>
  <c r="G4358" i="1"/>
  <c r="G4357" i="1"/>
  <c r="G4356" i="1"/>
  <c r="G4372" i="1"/>
  <c r="G4371" i="1"/>
  <c r="G4370" i="1"/>
  <c r="G4369" i="1"/>
  <c r="G4368" i="1"/>
  <c r="G4367" i="1"/>
  <c r="G4366" i="1"/>
  <c r="G4365" i="1"/>
  <c r="G4381" i="1"/>
  <c r="G4380" i="1"/>
  <c r="G4379" i="1"/>
  <c r="G4378" i="1"/>
  <c r="G4377" i="1"/>
  <c r="G4376" i="1"/>
  <c r="G4375" i="1"/>
  <c r="G4374" i="1"/>
  <c r="G4390" i="1"/>
  <c r="G4389" i="1"/>
  <c r="G4388" i="1"/>
  <c r="G4387" i="1"/>
  <c r="G4386" i="1"/>
  <c r="G4385" i="1"/>
  <c r="G4384" i="1"/>
  <c r="G4383" i="1"/>
  <c r="G4399" i="1"/>
  <c r="G4398" i="1"/>
  <c r="G4397" i="1"/>
  <c r="G4396" i="1"/>
  <c r="G4395" i="1"/>
  <c r="G4394" i="1"/>
  <c r="G4393" i="1"/>
  <c r="G4392" i="1"/>
  <c r="G4409" i="1"/>
  <c r="G4408" i="1"/>
  <c r="G4407" i="1"/>
  <c r="G4406" i="1"/>
  <c r="G4405" i="1"/>
  <c r="G4404" i="1"/>
  <c r="G4403" i="1"/>
  <c r="G4402" i="1"/>
  <c r="G4417" i="1"/>
  <c r="G4416" i="1"/>
  <c r="G4415" i="1"/>
  <c r="G4414" i="1"/>
  <c r="G4413" i="1"/>
  <c r="G4412" i="1"/>
  <c r="G4411" i="1"/>
  <c r="G4410" i="1"/>
  <c r="G4425" i="1"/>
  <c r="G4424" i="1"/>
  <c r="G4423" i="1"/>
  <c r="G4422" i="1"/>
  <c r="G4421" i="1"/>
  <c r="G4420" i="1"/>
  <c r="G4419" i="1"/>
  <c r="G4418" i="1"/>
  <c r="G4433" i="1"/>
  <c r="G4432" i="1"/>
  <c r="G4431" i="1"/>
  <c r="G4430" i="1"/>
  <c r="G4429" i="1"/>
  <c r="G4428" i="1"/>
  <c r="G4427" i="1"/>
  <c r="G4426" i="1"/>
  <c r="G4441" i="1"/>
  <c r="G4440" i="1"/>
  <c r="G4439" i="1"/>
  <c r="G4438" i="1"/>
  <c r="G4437" i="1"/>
  <c r="G4436" i="1"/>
  <c r="G4435" i="1"/>
  <c r="G4434" i="1"/>
  <c r="G4450" i="1"/>
  <c r="G4449" i="1"/>
  <c r="G4448" i="1"/>
  <c r="G4447" i="1"/>
  <c r="G4446" i="1"/>
  <c r="G4445" i="1"/>
  <c r="G4444" i="1"/>
  <c r="G4443" i="1"/>
  <c r="G4458" i="1"/>
  <c r="G4457" i="1"/>
  <c r="G4456" i="1"/>
  <c r="G4455" i="1"/>
  <c r="G4454" i="1"/>
  <c r="G4453" i="1"/>
  <c r="G4452" i="1"/>
  <c r="G4451" i="1"/>
  <c r="G4467" i="1"/>
  <c r="G4466" i="1"/>
  <c r="G4465" i="1"/>
  <c r="G4464" i="1"/>
  <c r="G4463" i="1"/>
  <c r="G4462" i="1"/>
  <c r="G4461" i="1"/>
  <c r="G4460" i="1"/>
  <c r="G4476" i="1"/>
  <c r="G4475" i="1"/>
  <c r="G4474" i="1"/>
  <c r="G4473" i="1"/>
  <c r="G4472" i="1"/>
  <c r="G4471" i="1"/>
  <c r="G4470" i="1"/>
  <c r="G4469" i="1"/>
  <c r="G4488" i="1"/>
  <c r="G4487" i="1"/>
  <c r="G4486" i="1"/>
  <c r="G4485" i="1"/>
  <c r="G4484" i="1"/>
  <c r="G4483" i="1"/>
  <c r="G4482" i="1"/>
  <c r="G4481" i="1"/>
  <c r="G4496" i="1"/>
  <c r="G4495" i="1"/>
  <c r="G4494" i="1"/>
  <c r="G4493" i="1"/>
  <c r="G4492" i="1"/>
  <c r="G4491" i="1"/>
  <c r="G4490" i="1"/>
  <c r="G4489" i="1"/>
  <c r="G4504" i="1"/>
  <c r="G4503" i="1"/>
  <c r="G4502" i="1"/>
  <c r="G4501" i="1"/>
  <c r="G4500" i="1"/>
  <c r="G4499" i="1"/>
  <c r="G4498" i="1"/>
  <c r="G4497" i="1"/>
  <c r="G4512" i="1"/>
  <c r="G4511" i="1"/>
  <c r="G4510" i="1"/>
  <c r="G4509" i="1"/>
  <c r="G4508" i="1"/>
  <c r="G4507" i="1"/>
  <c r="G4506" i="1"/>
  <c r="G4505" i="1"/>
  <c r="G4520" i="1"/>
  <c r="G4519" i="1"/>
  <c r="G4518" i="1"/>
  <c r="G4517" i="1"/>
  <c r="G4516" i="1"/>
  <c r="G4515" i="1"/>
  <c r="G4514" i="1"/>
  <c r="G4513" i="1"/>
  <c r="G4528" i="1"/>
  <c r="G4527" i="1"/>
  <c r="G4526" i="1"/>
  <c r="G4525" i="1"/>
  <c r="G4524" i="1"/>
  <c r="G4523" i="1"/>
  <c r="G4522" i="1"/>
  <c r="G4521" i="1"/>
  <c r="G4536" i="1"/>
  <c r="G4535" i="1"/>
  <c r="G4534" i="1"/>
  <c r="G4533" i="1"/>
  <c r="G4532" i="1"/>
  <c r="G4531" i="1"/>
  <c r="G4530" i="1"/>
  <c r="G4529" i="1"/>
  <c r="G885" i="1"/>
  <c r="G884" i="1"/>
  <c r="G883" i="1"/>
  <c r="G882" i="1"/>
  <c r="G881" i="1"/>
  <c r="G880" i="1"/>
  <c r="G879" i="1"/>
  <c r="G878" i="1"/>
  <c r="G876" i="1"/>
  <c r="G875" i="1"/>
  <c r="G874" i="1"/>
  <c r="G873" i="1"/>
  <c r="G872" i="1"/>
  <c r="G871" i="1"/>
  <c r="G870" i="1"/>
  <c r="G869" i="1"/>
  <c r="G867" i="1"/>
  <c r="G866" i="1"/>
  <c r="G865" i="1"/>
  <c r="G864" i="1"/>
  <c r="G863" i="1"/>
  <c r="G862" i="1"/>
  <c r="G861" i="1"/>
  <c r="G860" i="1"/>
  <c r="G842" i="1"/>
  <c r="G841" i="1"/>
  <c r="G840" i="1"/>
  <c r="G839" i="1"/>
  <c r="G838" i="1"/>
  <c r="G837" i="1"/>
  <c r="G836" i="1"/>
  <c r="G835" i="1"/>
  <c r="G826" i="1"/>
  <c r="G825" i="1"/>
  <c r="G824" i="1"/>
  <c r="G823" i="1"/>
  <c r="G822" i="1"/>
  <c r="G821" i="1"/>
  <c r="G820" i="1"/>
  <c r="G819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0" i="1"/>
  <c r="G789" i="1"/>
  <c r="G788" i="1"/>
  <c r="G787" i="1"/>
  <c r="G786" i="1"/>
  <c r="G785" i="1"/>
  <c r="G784" i="1"/>
  <c r="G783" i="1"/>
  <c r="G781" i="1"/>
  <c r="G780" i="1"/>
  <c r="G779" i="1"/>
  <c r="G778" i="1"/>
  <c r="G777" i="1"/>
  <c r="G776" i="1"/>
  <c r="G775" i="1"/>
  <c r="G774" i="1"/>
  <c r="G772" i="1"/>
  <c r="G771" i="1"/>
  <c r="G770" i="1"/>
  <c r="G769" i="1"/>
  <c r="G768" i="1"/>
  <c r="G767" i="1"/>
  <c r="G766" i="1"/>
  <c r="G765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29" i="1"/>
  <c r="G728" i="1"/>
  <c r="G727" i="1"/>
  <c r="G726" i="1"/>
  <c r="G725" i="1"/>
  <c r="G724" i="1"/>
  <c r="G723" i="1"/>
  <c r="G722" i="1"/>
  <c r="G720" i="1"/>
  <c r="G719" i="1"/>
  <c r="G718" i="1"/>
  <c r="G717" i="1"/>
  <c r="G716" i="1"/>
  <c r="G715" i="1"/>
  <c r="G714" i="1"/>
  <c r="G713" i="1"/>
  <c r="G710" i="1"/>
  <c r="G709" i="1"/>
  <c r="G708" i="1"/>
  <c r="G707" i="1"/>
  <c r="G706" i="1"/>
  <c r="G705" i="1"/>
  <c r="G704" i="1"/>
  <c r="G703" i="1"/>
  <c r="G694" i="1"/>
  <c r="G693" i="1"/>
  <c r="G692" i="1"/>
  <c r="G691" i="1"/>
  <c r="G690" i="1"/>
  <c r="G689" i="1"/>
  <c r="G688" i="1"/>
  <c r="G687" i="1"/>
  <c r="G702" i="1"/>
  <c r="G701" i="1"/>
  <c r="G700" i="1"/>
  <c r="G699" i="1"/>
  <c r="G698" i="1"/>
  <c r="G697" i="1"/>
  <c r="G696" i="1"/>
  <c r="G695" i="1"/>
  <c r="G684" i="1"/>
  <c r="G683" i="1"/>
  <c r="G682" i="1"/>
  <c r="G681" i="1"/>
  <c r="G680" i="1"/>
  <c r="G679" i="1"/>
  <c r="G678" i="1"/>
  <c r="G677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1" i="1"/>
  <c r="G640" i="1"/>
  <c r="G639" i="1"/>
  <c r="G638" i="1"/>
  <c r="G637" i="1"/>
  <c r="G636" i="1"/>
  <c r="G635" i="1"/>
  <c r="G634" i="1"/>
  <c r="G560" i="1"/>
  <c r="G559" i="1"/>
  <c r="G558" i="1"/>
  <c r="G557" i="1"/>
  <c r="G556" i="1"/>
  <c r="G555" i="1"/>
  <c r="G554" i="1"/>
  <c r="G553" i="1"/>
  <c r="G624" i="1"/>
  <c r="G623" i="1"/>
  <c r="G622" i="1"/>
  <c r="G621" i="1"/>
  <c r="G620" i="1"/>
  <c r="G619" i="1"/>
  <c r="G618" i="1"/>
  <c r="G617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400" i="1"/>
  <c r="G399" i="1"/>
  <c r="G398" i="1"/>
  <c r="G397" i="1"/>
  <c r="G396" i="1"/>
  <c r="G395" i="1"/>
  <c r="G394" i="1"/>
  <c r="G393" i="1"/>
  <c r="G584" i="1"/>
  <c r="G583" i="1"/>
  <c r="G582" i="1"/>
  <c r="G581" i="1"/>
  <c r="G580" i="1"/>
  <c r="G579" i="1"/>
  <c r="G578" i="1"/>
  <c r="G577" i="1"/>
  <c r="G536" i="1"/>
  <c r="G535" i="1"/>
  <c r="G534" i="1"/>
  <c r="G533" i="1"/>
  <c r="G532" i="1"/>
  <c r="G531" i="1"/>
  <c r="G530" i="1"/>
  <c r="G529" i="1"/>
  <c r="G520" i="1"/>
  <c r="G519" i="1"/>
  <c r="G518" i="1"/>
  <c r="G517" i="1"/>
  <c r="G516" i="1"/>
  <c r="G515" i="1"/>
  <c r="G514" i="1"/>
  <c r="G513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92" i="1"/>
  <c r="G391" i="1"/>
  <c r="G390" i="1"/>
  <c r="G389" i="1"/>
  <c r="G388" i="1"/>
  <c r="G387" i="1"/>
  <c r="G386" i="1"/>
  <c r="G385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616" i="1"/>
  <c r="G615" i="1"/>
  <c r="G614" i="1"/>
  <c r="G613" i="1"/>
  <c r="G612" i="1"/>
  <c r="G611" i="1"/>
  <c r="G610" i="1"/>
  <c r="G609" i="1"/>
  <c r="G552" i="1"/>
  <c r="G551" i="1"/>
  <c r="G550" i="1"/>
  <c r="G549" i="1"/>
  <c r="G548" i="1"/>
  <c r="G547" i="1"/>
  <c r="G546" i="1"/>
  <c r="G545" i="1"/>
  <c r="G608" i="1"/>
  <c r="G607" i="1"/>
  <c r="G606" i="1"/>
  <c r="G605" i="1"/>
  <c r="G604" i="1"/>
  <c r="G603" i="1"/>
  <c r="G602" i="1"/>
  <c r="G601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528" i="1"/>
  <c r="G527" i="1"/>
  <c r="G526" i="1"/>
  <c r="G525" i="1"/>
  <c r="G524" i="1"/>
  <c r="G523" i="1"/>
  <c r="G522" i="1"/>
  <c r="G521" i="1"/>
  <c r="G408" i="1"/>
  <c r="G407" i="1"/>
  <c r="G406" i="1"/>
  <c r="G405" i="1"/>
  <c r="G404" i="1"/>
  <c r="G403" i="1"/>
  <c r="G402" i="1"/>
  <c r="G401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544" i="1"/>
  <c r="G543" i="1"/>
  <c r="G542" i="1"/>
  <c r="G541" i="1"/>
  <c r="G540" i="1"/>
  <c r="G539" i="1"/>
  <c r="G538" i="1"/>
  <c r="G537" i="1"/>
  <c r="G416" i="1"/>
  <c r="G415" i="1"/>
  <c r="G414" i="1"/>
  <c r="G413" i="1"/>
  <c r="G412" i="1"/>
  <c r="G411" i="1"/>
  <c r="G410" i="1"/>
  <c r="G409" i="1"/>
  <c r="G368" i="1"/>
  <c r="G367" i="1"/>
  <c r="G366" i="1"/>
  <c r="G365" i="1"/>
  <c r="G364" i="1"/>
  <c r="G363" i="1"/>
  <c r="G362" i="1"/>
  <c r="G361" i="1"/>
  <c r="G456" i="1"/>
  <c r="G455" i="1"/>
  <c r="G454" i="1"/>
  <c r="G453" i="1"/>
  <c r="G452" i="1"/>
  <c r="G451" i="1"/>
  <c r="G450" i="1"/>
  <c r="G449" i="1"/>
  <c r="G464" i="1"/>
  <c r="G463" i="1"/>
  <c r="G462" i="1"/>
  <c r="G461" i="1"/>
  <c r="G460" i="1"/>
  <c r="G459" i="1"/>
  <c r="G458" i="1"/>
  <c r="G457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38" i="1"/>
  <c r="G337" i="1"/>
  <c r="G336" i="1"/>
  <c r="G335" i="1"/>
  <c r="G334" i="1"/>
  <c r="G333" i="1"/>
  <c r="G332" i="1"/>
  <c r="G331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2" i="1"/>
  <c r="G311" i="1"/>
  <c r="G310" i="1"/>
  <c r="G309" i="1"/>
  <c r="G308" i="1"/>
  <c r="G307" i="1"/>
  <c r="G306" i="1"/>
  <c r="G305" i="1"/>
  <c r="G303" i="1"/>
  <c r="G302" i="1"/>
  <c r="G301" i="1"/>
  <c r="G300" i="1"/>
  <c r="G299" i="1"/>
  <c r="G298" i="1"/>
  <c r="G297" i="1"/>
  <c r="G296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7" i="1"/>
  <c r="G276" i="1"/>
  <c r="G275" i="1"/>
  <c r="G274" i="1"/>
  <c r="G273" i="1"/>
  <c r="G272" i="1"/>
  <c r="G271" i="1"/>
  <c r="G270" i="1"/>
  <c r="G268" i="1"/>
  <c r="G267" i="1"/>
  <c r="G266" i="1"/>
  <c r="G265" i="1"/>
  <c r="G264" i="1"/>
  <c r="G263" i="1"/>
  <c r="G262" i="1"/>
  <c r="G261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7" i="1"/>
  <c r="G216" i="1"/>
  <c r="G215" i="1"/>
  <c r="G214" i="1"/>
  <c r="G213" i="1"/>
  <c r="G212" i="1"/>
  <c r="G211" i="1"/>
  <c r="G210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1" i="1"/>
  <c r="G190" i="1"/>
  <c r="G189" i="1"/>
  <c r="G188" i="1"/>
  <c r="G187" i="1"/>
  <c r="G186" i="1"/>
  <c r="G185" i="1"/>
  <c r="G184" i="1"/>
  <c r="G182" i="1"/>
  <c r="G181" i="1"/>
  <c r="G180" i="1"/>
  <c r="G179" i="1"/>
  <c r="G178" i="1"/>
  <c r="G177" i="1"/>
  <c r="G176" i="1"/>
  <c r="G175" i="1"/>
  <c r="G173" i="1"/>
  <c r="G172" i="1"/>
  <c r="G171" i="1"/>
  <c r="G170" i="1"/>
  <c r="G169" i="1"/>
  <c r="G168" i="1"/>
  <c r="G167" i="1"/>
  <c r="G166" i="1"/>
  <c r="G164" i="1"/>
  <c r="G163" i="1"/>
  <c r="G162" i="1"/>
  <c r="G161" i="1"/>
  <c r="G160" i="1"/>
  <c r="G159" i="1"/>
  <c r="G158" i="1"/>
  <c r="G157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A429" i="33" l="1"/>
  <c r="A355" i="2"/>
  <c r="A393" i="33"/>
  <c r="A337" i="2"/>
  <c r="A411" i="33"/>
  <c r="A346" i="2"/>
  <c r="A375" i="33"/>
  <c r="A328" i="2"/>
  <c r="E2400" i="1"/>
  <c r="E1455" i="1"/>
  <c r="A412" i="33" l="1"/>
  <c r="A348" i="2" s="1"/>
  <c r="A347" i="2"/>
  <c r="A430" i="33"/>
  <c r="A357" i="2" s="1"/>
  <c r="A356" i="2"/>
  <c r="A376" i="33"/>
  <c r="A330" i="2" s="1"/>
  <c r="A329" i="2"/>
  <c r="A394" i="33"/>
  <c r="A339" i="2" s="1"/>
  <c r="A338" i="2"/>
  <c r="E1068" i="1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C491" i="2"/>
  <c r="B491" i="2"/>
  <c r="U490" i="2"/>
  <c r="T490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C490" i="2"/>
  <c r="B490" i="2"/>
  <c r="U489" i="2"/>
  <c r="T489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C489" i="2"/>
  <c r="B489" i="2"/>
  <c r="U488" i="2"/>
  <c r="T488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C488" i="2"/>
  <c r="B488" i="2"/>
  <c r="U487" i="2"/>
  <c r="T487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C487" i="2"/>
  <c r="B487" i="2"/>
  <c r="U486" i="2"/>
  <c r="T486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C486" i="2"/>
  <c r="B486" i="2"/>
  <c r="B289" i="33"/>
  <c r="B288" i="33"/>
  <c r="B287" i="33"/>
  <c r="B286" i="33"/>
  <c r="B285" i="33"/>
  <c r="B284" i="33"/>
  <c r="B283" i="33"/>
  <c r="B282" i="33"/>
  <c r="A485" i="2" s="1"/>
  <c r="A283" i="33"/>
  <c r="A486" i="2" l="1"/>
  <c r="A284" i="33"/>
  <c r="A285" i="33" l="1"/>
  <c r="A487" i="2"/>
  <c r="E3231" i="1"/>
  <c r="E4458" i="1"/>
  <c r="E4354" i="1"/>
  <c r="E1102" i="1"/>
  <c r="E1111" i="1" s="1"/>
  <c r="E710" i="1"/>
  <c r="E294" i="1"/>
  <c r="E303" i="1" s="1"/>
  <c r="E208" i="1"/>
  <c r="U9" i="35"/>
  <c r="S9" i="35"/>
  <c r="C221" i="33" l="1"/>
  <c r="A286" i="33"/>
  <c r="A488" i="2"/>
  <c r="E4441" i="1"/>
  <c r="E4467" i="1" s="1"/>
  <c r="B1004" i="33"/>
  <c r="A519" i="2" s="1"/>
  <c r="B1003" i="33"/>
  <c r="A518" i="2" s="1"/>
  <c r="B1002" i="33"/>
  <c r="A517" i="2" s="1"/>
  <c r="B1001" i="33"/>
  <c r="A516" i="2" s="1"/>
  <c r="B1000" i="33"/>
  <c r="A515" i="2" s="1"/>
  <c r="B999" i="33"/>
  <c r="A514" i="2" s="1"/>
  <c r="B998" i="33"/>
  <c r="A513" i="2" s="1"/>
  <c r="B997" i="33"/>
  <c r="A512" i="2" s="1"/>
  <c r="A287" i="33" l="1"/>
  <c r="A489" i="2"/>
  <c r="A288" i="33" l="1"/>
  <c r="A490" i="2"/>
  <c r="D828" i="33"/>
  <c r="D4" i="33"/>
  <c r="F5" i="33" l="1"/>
  <c r="D251" i="2" s="1"/>
  <c r="G5" i="33"/>
  <c r="A289" i="33"/>
  <c r="A492" i="2" s="1"/>
  <c r="A491" i="2"/>
  <c r="E4536" i="1"/>
  <c r="E251" i="2" l="1"/>
  <c r="G12" i="33"/>
  <c r="F12" i="33"/>
  <c r="D258" i="2"/>
  <c r="E3371" i="1"/>
  <c r="E258" i="2" l="1"/>
  <c r="E2541" i="1"/>
  <c r="E1843" i="1" l="1"/>
  <c r="E1861" i="1" s="1"/>
  <c r="E1652" i="1"/>
  <c r="E1390" i="1"/>
  <c r="E1464" i="1" s="1"/>
  <c r="E1284" i="1"/>
  <c r="E876" i="1" l="1"/>
  <c r="E684" i="1" l="1"/>
  <c r="E961" i="1" l="1"/>
  <c r="E970" i="1" s="1"/>
  <c r="E1120" i="1" l="1"/>
  <c r="E772" i="1"/>
  <c r="E790" i="1" s="1"/>
  <c r="E585" i="1" l="1"/>
  <c r="E586" i="1"/>
  <c r="E587" i="1"/>
  <c r="E588" i="1"/>
  <c r="E589" i="1"/>
  <c r="E590" i="1"/>
  <c r="E591" i="1"/>
  <c r="D592" i="1"/>
  <c r="E593" i="1"/>
  <c r="E594" i="1"/>
  <c r="E595" i="1"/>
  <c r="E596" i="1"/>
  <c r="E597" i="1"/>
  <c r="E598" i="1"/>
  <c r="E599" i="1"/>
  <c r="D600" i="1"/>
  <c r="E617" i="1"/>
  <c r="E618" i="1"/>
  <c r="E619" i="1"/>
  <c r="E620" i="1"/>
  <c r="E621" i="1"/>
  <c r="E622" i="1"/>
  <c r="E623" i="1"/>
  <c r="D624" i="1"/>
  <c r="E553" i="1"/>
  <c r="E554" i="1"/>
  <c r="E555" i="1"/>
  <c r="E556" i="1"/>
  <c r="E557" i="1"/>
  <c r="E558" i="1"/>
  <c r="E559" i="1"/>
  <c r="D560" i="1"/>
  <c r="D400" i="1"/>
  <c r="D544" i="1"/>
  <c r="E155" i="1" l="1"/>
  <c r="E164" i="1" l="1"/>
  <c r="E191" i="1" s="1"/>
  <c r="D44" i="33" l="1"/>
  <c r="F48" i="33" l="1"/>
  <c r="D74" i="2" s="1"/>
  <c r="G48" i="33"/>
  <c r="D74" i="33"/>
  <c r="F233" i="33" l="1"/>
  <c r="F239" i="33" s="1"/>
  <c r="F52" i="33"/>
  <c r="F245" i="33"/>
  <c r="F251" i="33" s="1"/>
  <c r="D92" i="2" s="1"/>
  <c r="F257" i="33"/>
  <c r="F263" i="33" s="1"/>
  <c r="D155" i="2" s="1"/>
  <c r="F269" i="33"/>
  <c r="F275" i="33" s="1"/>
  <c r="G233" i="33"/>
  <c r="G239" i="33" s="1"/>
  <c r="G269" i="33"/>
  <c r="G275" i="33" s="1"/>
  <c r="G257" i="33"/>
  <c r="G263" i="33" s="1"/>
  <c r="G245" i="33"/>
  <c r="G251" i="33" s="1"/>
  <c r="E74" i="2"/>
  <c r="G52" i="33"/>
  <c r="F81" i="33"/>
  <c r="F82" i="33" s="1"/>
  <c r="D114" i="2" s="1"/>
  <c r="G81" i="33"/>
  <c r="D119" i="2"/>
  <c r="D146" i="2"/>
  <c r="D78" i="2"/>
  <c r="U3" i="1"/>
  <c r="E78" i="2" l="1"/>
  <c r="E155" i="2"/>
  <c r="D113" i="2"/>
  <c r="E146" i="2"/>
  <c r="E92" i="2"/>
  <c r="E113" i="2"/>
  <c r="G82" i="33"/>
  <c r="E114" i="2" s="1"/>
  <c r="E119" i="2"/>
  <c r="D4217" i="1"/>
  <c r="D4225" i="1"/>
  <c r="E2576" i="1"/>
  <c r="B222" i="33" l="1"/>
  <c r="B995" i="33" l="1"/>
  <c r="A510" i="2" s="1"/>
  <c r="B994" i="33"/>
  <c r="A509" i="2" s="1"/>
  <c r="B993" i="33"/>
  <c r="A508" i="2" s="1"/>
  <c r="B992" i="33"/>
  <c r="A507" i="2" s="1"/>
  <c r="B991" i="33"/>
  <c r="A506" i="2" s="1"/>
  <c r="B990" i="33"/>
  <c r="A505" i="2" s="1"/>
  <c r="B989" i="33"/>
  <c r="A504" i="2" s="1"/>
  <c r="B988" i="33"/>
  <c r="A503" i="2" s="1"/>
  <c r="B987" i="33"/>
  <c r="B986" i="33"/>
  <c r="B985" i="33"/>
  <c r="B984" i="33"/>
  <c r="B983" i="33"/>
  <c r="B982" i="33"/>
  <c r="B981" i="33"/>
  <c r="B980" i="33"/>
  <c r="B202" i="33"/>
  <c r="D201" i="33"/>
  <c r="B201" i="33"/>
  <c r="B200" i="33"/>
  <c r="D199" i="33"/>
  <c r="B199" i="33"/>
  <c r="D198" i="33"/>
  <c r="B198" i="33"/>
  <c r="D197" i="33"/>
  <c r="B197" i="33"/>
  <c r="D196" i="33"/>
  <c r="B196" i="33"/>
  <c r="A196" i="33"/>
  <c r="A197" i="33" s="1"/>
  <c r="A198" i="33" s="1"/>
  <c r="A199" i="33" s="1"/>
  <c r="A200" i="33" s="1"/>
  <c r="A201" i="33" s="1"/>
  <c r="A202" i="33" s="1"/>
  <c r="D195" i="33"/>
  <c r="B195" i="33"/>
  <c r="W200" i="33"/>
  <c r="W202" i="33" s="1"/>
  <c r="W979" i="33" s="1"/>
  <c r="Q200" i="33" l="1"/>
  <c r="Q202" i="33" s="1"/>
  <c r="Q979" i="33" s="1"/>
  <c r="U200" i="33"/>
  <c r="U202" i="33" s="1"/>
  <c r="U979" i="33" s="1"/>
  <c r="I200" i="33"/>
  <c r="I202" i="33" s="1"/>
  <c r="I979" i="33" s="1"/>
  <c r="M200" i="33"/>
  <c r="M202" i="33" s="1"/>
  <c r="M979" i="33" s="1"/>
  <c r="H200" i="33"/>
  <c r="H202" i="33" s="1"/>
  <c r="H979" i="33" s="1"/>
  <c r="L200" i="33"/>
  <c r="L202" i="33" s="1"/>
  <c r="L979" i="33" s="1"/>
  <c r="P200" i="33"/>
  <c r="P202" i="33" s="1"/>
  <c r="P979" i="33" s="1"/>
  <c r="T200" i="33"/>
  <c r="T202" i="33" s="1"/>
  <c r="T979" i="33" s="1"/>
  <c r="E200" i="33"/>
  <c r="J200" i="33"/>
  <c r="J202" i="33" s="1"/>
  <c r="J979" i="33" s="1"/>
  <c r="N200" i="33"/>
  <c r="N202" i="33" s="1"/>
  <c r="N979" i="33" s="1"/>
  <c r="R200" i="33"/>
  <c r="R202" i="33" s="1"/>
  <c r="R979" i="33" s="1"/>
  <c r="V200" i="33"/>
  <c r="V202" i="33" s="1"/>
  <c r="V979" i="33" s="1"/>
  <c r="K200" i="33"/>
  <c r="K202" i="33" s="1"/>
  <c r="K979" i="33" s="1"/>
  <c r="O200" i="33"/>
  <c r="O202" i="33" s="1"/>
  <c r="O979" i="33" s="1"/>
  <c r="S200" i="33"/>
  <c r="S202" i="33" s="1"/>
  <c r="S979" i="33" s="1"/>
  <c r="E202" i="33" l="1"/>
  <c r="D200" i="33"/>
  <c r="D202" i="33" l="1"/>
  <c r="D979" i="33" s="1"/>
  <c r="E979" i="33"/>
  <c r="E217" i="1" l="1"/>
  <c r="E312" i="1" s="1"/>
  <c r="E2467" i="1" l="1"/>
  <c r="Q9" i="35" l="1"/>
  <c r="O9" i="35"/>
  <c r="M9" i="35"/>
  <c r="K9" i="35"/>
  <c r="S8" i="35"/>
  <c r="S7" i="35"/>
  <c r="O8" i="35"/>
  <c r="Z8" i="36"/>
  <c r="Z7" i="36"/>
  <c r="A37" i="36" l="1"/>
  <c r="A29" i="36"/>
  <c r="A27" i="36"/>
  <c r="A25" i="36"/>
  <c r="A19" i="36"/>
  <c r="A23" i="36"/>
  <c r="A20" i="36"/>
  <c r="A11" i="36"/>
  <c r="S9" i="36"/>
  <c r="Q9" i="36"/>
  <c r="O9" i="36"/>
  <c r="M9" i="36"/>
  <c r="K9" i="36"/>
  <c r="I9" i="36"/>
  <c r="G9" i="36"/>
  <c r="F9" i="36"/>
  <c r="E9" i="36"/>
  <c r="C9" i="36"/>
  <c r="A9" i="36"/>
  <c r="S8" i="36"/>
  <c r="O8" i="36"/>
  <c r="M8" i="36"/>
  <c r="K8" i="36"/>
  <c r="I8" i="36"/>
  <c r="G8" i="36"/>
  <c r="F8" i="36"/>
  <c r="E8" i="36"/>
  <c r="C8" i="36"/>
  <c r="A8" i="36"/>
  <c r="O7" i="36"/>
  <c r="M7" i="36"/>
  <c r="K7" i="36"/>
  <c r="I7" i="36"/>
  <c r="G7" i="36"/>
  <c r="F7" i="36"/>
  <c r="E7" i="36"/>
  <c r="C7" i="36"/>
  <c r="A7" i="36"/>
  <c r="A2" i="36"/>
  <c r="A1" i="36"/>
  <c r="A37" i="35"/>
  <c r="A29" i="35"/>
  <c r="A27" i="35"/>
  <c r="A25" i="35"/>
  <c r="A19" i="35"/>
  <c r="A23" i="35"/>
  <c r="A20" i="35"/>
  <c r="A11" i="35"/>
  <c r="F9" i="35"/>
  <c r="C9" i="35"/>
  <c r="E9" i="35"/>
  <c r="I9" i="35"/>
  <c r="M8" i="35"/>
  <c r="K8" i="35"/>
  <c r="K7" i="35"/>
  <c r="Q8" i="35"/>
  <c r="Q7" i="35"/>
  <c r="U8" i="35"/>
  <c r="U7" i="35"/>
  <c r="G8" i="35"/>
  <c r="G7" i="35"/>
  <c r="C8" i="35"/>
  <c r="C7" i="35"/>
  <c r="A7" i="35"/>
  <c r="A8" i="35"/>
  <c r="I8" i="35"/>
  <c r="I7" i="35"/>
  <c r="G9" i="35"/>
  <c r="E8" i="35"/>
  <c r="E7" i="35"/>
  <c r="A9" i="35"/>
  <c r="A2" i="35"/>
  <c r="A1" i="35"/>
  <c r="G37" i="35"/>
  <c r="E338" i="1"/>
  <c r="D174" i="33"/>
  <c r="G175" i="33" s="1"/>
  <c r="G182" i="33" s="1"/>
  <c r="G939" i="33" l="1"/>
  <c r="G919" i="33"/>
  <c r="E175" i="33"/>
  <c r="F175" i="33"/>
  <c r="F182" i="33" s="1"/>
  <c r="G37" i="36"/>
  <c r="F919" i="33" l="1"/>
  <c r="F939" i="33"/>
  <c r="D584" i="1"/>
  <c r="D536" i="1" l="1"/>
  <c r="A784" i="33"/>
  <c r="B790" i="33"/>
  <c r="B789" i="33"/>
  <c r="B788" i="33"/>
  <c r="B787" i="33"/>
  <c r="B786" i="33"/>
  <c r="B785" i="33"/>
  <c r="B784" i="33"/>
  <c r="B783" i="33"/>
  <c r="A233" i="2" s="1"/>
  <c r="B782" i="33"/>
  <c r="B781" i="33"/>
  <c r="B780" i="33"/>
  <c r="B779" i="33"/>
  <c r="B778" i="33"/>
  <c r="B777" i="33"/>
  <c r="B776" i="33"/>
  <c r="B775" i="33"/>
  <c r="D520" i="1"/>
  <c r="D384" i="1"/>
  <c r="D376" i="1"/>
  <c r="D392" i="1"/>
  <c r="D576" i="1"/>
  <c r="D568" i="1"/>
  <c r="D616" i="1"/>
  <c r="D552" i="1"/>
  <c r="D608" i="1"/>
  <c r="D448" i="1"/>
  <c r="D440" i="1"/>
  <c r="D432" i="1"/>
  <c r="D424" i="1"/>
  <c r="D528" i="1"/>
  <c r="D408" i="1"/>
  <c r="D512" i="1"/>
  <c r="D504" i="1"/>
  <c r="D496" i="1"/>
  <c r="D488" i="1"/>
  <c r="D480" i="1"/>
  <c r="D472" i="1"/>
  <c r="D416" i="1"/>
  <c r="D368" i="1"/>
  <c r="D456" i="1"/>
  <c r="D464" i="1"/>
  <c r="A234" i="2" l="1"/>
  <c r="A785" i="33"/>
  <c r="A235" i="2" l="1"/>
  <c r="A786" i="33"/>
  <c r="A236" i="2" l="1"/>
  <c r="A787" i="33"/>
  <c r="A237" i="2" l="1"/>
  <c r="A788" i="33"/>
  <c r="A789" i="33" l="1"/>
  <c r="A238" i="2"/>
  <c r="A239" i="2" l="1"/>
  <c r="A790" i="33"/>
  <c r="A240" i="2" s="1"/>
  <c r="D164" i="33" l="1"/>
  <c r="G165" i="33" s="1"/>
  <c r="E548" i="2" l="1"/>
  <c r="G172" i="33"/>
  <c r="E165" i="33"/>
  <c r="E172" i="33" s="1"/>
  <c r="F165" i="33"/>
  <c r="A6" i="33"/>
  <c r="A7" i="33" s="1"/>
  <c r="A8" i="33" s="1"/>
  <c r="A9" i="33" s="1"/>
  <c r="A10" i="33" s="1"/>
  <c r="A11" i="33" s="1"/>
  <c r="A12" i="33" s="1"/>
  <c r="A258" i="2" s="1"/>
  <c r="D6" i="33"/>
  <c r="B252" i="2" s="1"/>
  <c r="D7" i="33"/>
  <c r="B253" i="2" s="1"/>
  <c r="D8" i="33"/>
  <c r="B254" i="2" s="1"/>
  <c r="D9" i="33"/>
  <c r="B255" i="2" s="1"/>
  <c r="D10" i="33"/>
  <c r="B256" i="2" s="1"/>
  <c r="D11" i="33"/>
  <c r="B257" i="2" s="1"/>
  <c r="D14" i="33"/>
  <c r="G20" i="33" s="1"/>
  <c r="B15" i="33"/>
  <c r="A260" i="2" s="1"/>
  <c r="D15" i="33"/>
  <c r="A16" i="33"/>
  <c r="A17" i="33" s="1"/>
  <c r="A18" i="33" s="1"/>
  <c r="A19" i="33" s="1"/>
  <c r="A20" i="33" s="1"/>
  <c r="A21" i="33" s="1"/>
  <c r="A22" i="33" s="1"/>
  <c r="B16" i="33"/>
  <c r="D16" i="33"/>
  <c r="B17" i="33"/>
  <c r="D17" i="33"/>
  <c r="B18" i="33"/>
  <c r="D18" i="33"/>
  <c r="B19" i="33"/>
  <c r="D19" i="33"/>
  <c r="B20" i="33"/>
  <c r="B21" i="33"/>
  <c r="D21" i="33"/>
  <c r="B22" i="33"/>
  <c r="D24" i="33"/>
  <c r="G26" i="33" s="1"/>
  <c r="B25" i="33"/>
  <c r="A8" i="2" s="1"/>
  <c r="D25" i="33"/>
  <c r="B8" i="2" s="1"/>
  <c r="A26" i="33"/>
  <c r="A27" i="33" s="1"/>
  <c r="A28" i="33" s="1"/>
  <c r="A29" i="33" s="1"/>
  <c r="A30" i="33" s="1"/>
  <c r="A31" i="33" s="1"/>
  <c r="A32" i="33" s="1"/>
  <c r="B26" i="33"/>
  <c r="B221" i="33" s="1"/>
  <c r="B27" i="33"/>
  <c r="D27" i="33"/>
  <c r="B10" i="2" s="1"/>
  <c r="B28" i="33"/>
  <c r="D28" i="33"/>
  <c r="B11" i="2" s="1"/>
  <c r="B29" i="33"/>
  <c r="D29" i="33"/>
  <c r="B12" i="2" s="1"/>
  <c r="B30" i="33"/>
  <c r="D30" i="33"/>
  <c r="B13" i="2" s="1"/>
  <c r="B31" i="33"/>
  <c r="D31" i="33"/>
  <c r="B14" i="2" s="1"/>
  <c r="B32" i="33"/>
  <c r="D34" i="33"/>
  <c r="B35" i="33"/>
  <c r="D35" i="33"/>
  <c r="A36" i="33"/>
  <c r="A37" i="33" s="1"/>
  <c r="A38" i="33" s="1"/>
  <c r="A39" i="33" s="1"/>
  <c r="A40" i="33" s="1"/>
  <c r="A41" i="33" s="1"/>
  <c r="A42" i="33" s="1"/>
  <c r="B36" i="33"/>
  <c r="D36" i="33"/>
  <c r="B37" i="33"/>
  <c r="B38" i="33"/>
  <c r="D38" i="33"/>
  <c r="B39" i="33"/>
  <c r="D39" i="33"/>
  <c r="B40" i="33"/>
  <c r="D40" i="33"/>
  <c r="B41" i="33"/>
  <c r="D41" i="33"/>
  <c r="B42" i="33"/>
  <c r="R48" i="33"/>
  <c r="R52" i="33" s="1"/>
  <c r="P78" i="2" s="1"/>
  <c r="B45" i="33"/>
  <c r="A71" i="2" s="1"/>
  <c r="D45" i="33"/>
  <c r="B71" i="2" s="1"/>
  <c r="A46" i="33"/>
  <c r="A47" i="33" s="1"/>
  <c r="A48" i="33" s="1"/>
  <c r="A49" i="33" s="1"/>
  <c r="A50" i="33" s="1"/>
  <c r="A51" i="33" s="1"/>
  <c r="B46" i="33"/>
  <c r="D46" i="33"/>
  <c r="B72" i="2" s="1"/>
  <c r="B47" i="33"/>
  <c r="D47" i="33"/>
  <c r="B73" i="2" s="1"/>
  <c r="B48" i="33"/>
  <c r="B257" i="33" s="1"/>
  <c r="B49" i="33"/>
  <c r="D49" i="33"/>
  <c r="B75" i="2" s="1"/>
  <c r="B50" i="33"/>
  <c r="D50" i="33"/>
  <c r="B76" i="2" s="1"/>
  <c r="B51" i="33"/>
  <c r="D51" i="33"/>
  <c r="B77" i="2" s="1"/>
  <c r="B52" i="33"/>
  <c r="D54" i="33"/>
  <c r="B55" i="33"/>
  <c r="D55" i="33"/>
  <c r="A56" i="33"/>
  <c r="A57" i="33" s="1"/>
  <c r="A58" i="33" s="1"/>
  <c r="A59" i="33" s="1"/>
  <c r="A258" i="33" s="1"/>
  <c r="B56" i="33"/>
  <c r="D56" i="33"/>
  <c r="B57" i="33"/>
  <c r="D57" i="33"/>
  <c r="B58" i="33"/>
  <c r="D58" i="33"/>
  <c r="B59" i="33"/>
  <c r="B234" i="33" s="1"/>
  <c r="B60" i="33"/>
  <c r="D60" i="33"/>
  <c r="B61" i="33"/>
  <c r="D61" i="33"/>
  <c r="B62" i="33"/>
  <c r="D64" i="33"/>
  <c r="G71" i="33" s="1"/>
  <c r="B65" i="33"/>
  <c r="A62" i="2" s="1"/>
  <c r="D65" i="33"/>
  <c r="B62" i="2" s="1"/>
  <c r="A66" i="33"/>
  <c r="A67" i="33" s="1"/>
  <c r="B66" i="33"/>
  <c r="D66" i="33"/>
  <c r="B63" i="2" s="1"/>
  <c r="B67" i="33"/>
  <c r="D67" i="33"/>
  <c r="B64" i="2" s="1"/>
  <c r="B68" i="33"/>
  <c r="D68" i="33"/>
  <c r="B65" i="2" s="1"/>
  <c r="B69" i="33"/>
  <c r="D69" i="33"/>
  <c r="B66" i="2" s="1"/>
  <c r="B70" i="33"/>
  <c r="D70" i="33"/>
  <c r="B67" i="2" s="1"/>
  <c r="B71" i="33"/>
  <c r="B72" i="33"/>
  <c r="B75" i="33"/>
  <c r="A107" i="2" s="1"/>
  <c r="D75" i="33"/>
  <c r="B107" i="2" s="1"/>
  <c r="A76" i="33"/>
  <c r="A77" i="33" s="1"/>
  <c r="A78" i="33" s="1"/>
  <c r="A79" i="33" s="1"/>
  <c r="A80" i="33" s="1"/>
  <c r="A81" i="33" s="1"/>
  <c r="B76" i="33"/>
  <c r="D76" i="33"/>
  <c r="B108" i="2" s="1"/>
  <c r="B77" i="33"/>
  <c r="D77" i="33"/>
  <c r="B109" i="2" s="1"/>
  <c r="B78" i="33"/>
  <c r="D78" i="33"/>
  <c r="B110" i="2" s="1"/>
  <c r="B79" i="33"/>
  <c r="D79" i="33"/>
  <c r="B111" i="2" s="1"/>
  <c r="B80" i="33"/>
  <c r="D80" i="33"/>
  <c r="B112" i="2" s="1"/>
  <c r="B81" i="33"/>
  <c r="B82" i="33"/>
  <c r="B85" i="33"/>
  <c r="A125" i="2" s="1"/>
  <c r="D85" i="33"/>
  <c r="B125" i="2" s="1"/>
  <c r="A86" i="33"/>
  <c r="A87" i="33" s="1"/>
  <c r="B86" i="33"/>
  <c r="D86" i="33"/>
  <c r="B126" i="2" s="1"/>
  <c r="B87" i="33"/>
  <c r="D87" i="33"/>
  <c r="B127" i="2" s="1"/>
  <c r="B88" i="33"/>
  <c r="D88" i="33"/>
  <c r="B128" i="2" s="1"/>
  <c r="B89" i="33"/>
  <c r="D89" i="33"/>
  <c r="B129" i="2" s="1"/>
  <c r="B90" i="33"/>
  <c r="D90" i="33"/>
  <c r="B130" i="2" s="1"/>
  <c r="B91" i="33"/>
  <c r="B92" i="33"/>
  <c r="D94" i="33"/>
  <c r="G101" i="33" s="1"/>
  <c r="B95" i="33"/>
  <c r="A80" i="2" s="1"/>
  <c r="D95" i="33"/>
  <c r="B80" i="2" s="1"/>
  <c r="A96" i="33"/>
  <c r="B96" i="33"/>
  <c r="D96" i="33"/>
  <c r="B81" i="2" s="1"/>
  <c r="B97" i="33"/>
  <c r="D97" i="33"/>
  <c r="B82" i="2" s="1"/>
  <c r="B98" i="33"/>
  <c r="D98" i="33"/>
  <c r="B83" i="2" s="1"/>
  <c r="B99" i="33"/>
  <c r="D99" i="33"/>
  <c r="B84" i="2" s="1"/>
  <c r="B100" i="33"/>
  <c r="D100" i="33"/>
  <c r="B85" i="2" s="1"/>
  <c r="B101" i="33"/>
  <c r="B102" i="33"/>
  <c r="D104" i="33"/>
  <c r="G111" i="33" s="1"/>
  <c r="B105" i="33"/>
  <c r="A98" i="2" s="1"/>
  <c r="D105" i="33"/>
  <c r="B98" i="2" s="1"/>
  <c r="A106" i="33"/>
  <c r="A107" i="33" s="1"/>
  <c r="A108" i="33" s="1"/>
  <c r="A109" i="33" s="1"/>
  <c r="A110" i="33" s="1"/>
  <c r="B106" i="33"/>
  <c r="D106" i="33"/>
  <c r="B99" i="2" s="1"/>
  <c r="B107" i="33"/>
  <c r="D107" i="33"/>
  <c r="B100" i="2" s="1"/>
  <c r="B108" i="33"/>
  <c r="D108" i="33"/>
  <c r="B101" i="2" s="1"/>
  <c r="B109" i="33"/>
  <c r="D109" i="33"/>
  <c r="B102" i="2" s="1"/>
  <c r="B110" i="33"/>
  <c r="D110" i="33"/>
  <c r="B103" i="2" s="1"/>
  <c r="B111" i="33"/>
  <c r="B112" i="33"/>
  <c r="D114" i="33"/>
  <c r="G121" i="33" s="1"/>
  <c r="B115" i="33"/>
  <c r="A134" i="2" s="1"/>
  <c r="D115" i="33"/>
  <c r="B134" i="2" s="1"/>
  <c r="A116" i="33"/>
  <c r="A117" i="33" s="1"/>
  <c r="A118" i="33" s="1"/>
  <c r="A119" i="33" s="1"/>
  <c r="A120" i="33" s="1"/>
  <c r="A121" i="33" s="1"/>
  <c r="A122" i="33" s="1"/>
  <c r="B116" i="33"/>
  <c r="D116" i="33"/>
  <c r="B135" i="2" s="1"/>
  <c r="B117" i="33"/>
  <c r="D117" i="33"/>
  <c r="B136" i="2" s="1"/>
  <c r="B118" i="33"/>
  <c r="D118" i="33"/>
  <c r="B137" i="2" s="1"/>
  <c r="B119" i="33"/>
  <c r="D119" i="33"/>
  <c r="B138" i="2" s="1"/>
  <c r="B120" i="33"/>
  <c r="D120" i="33"/>
  <c r="B139" i="2" s="1"/>
  <c r="B121" i="33"/>
  <c r="B122" i="33"/>
  <c r="D124" i="33"/>
  <c r="G131" i="33" s="1"/>
  <c r="B125" i="33"/>
  <c r="A17" i="2" s="1"/>
  <c r="D125" i="33"/>
  <c r="B17" i="2" s="1"/>
  <c r="A126" i="33"/>
  <c r="B126" i="33"/>
  <c r="D126" i="33"/>
  <c r="B18" i="2" s="1"/>
  <c r="B127" i="33"/>
  <c r="D127" i="33"/>
  <c r="B19" i="2" s="1"/>
  <c r="B128" i="33"/>
  <c r="D128" i="33"/>
  <c r="B20" i="2" s="1"/>
  <c r="B129" i="33"/>
  <c r="D129" i="33"/>
  <c r="B21" i="2" s="1"/>
  <c r="B130" i="33"/>
  <c r="D130" i="33"/>
  <c r="B22" i="2" s="1"/>
  <c r="B131" i="33"/>
  <c r="B132" i="33"/>
  <c r="D134" i="33"/>
  <c r="G141" i="33" s="1"/>
  <c r="B135" i="33"/>
  <c r="A26" i="2" s="1"/>
  <c r="D135" i="33"/>
  <c r="B26" i="2" s="1"/>
  <c r="A136" i="33"/>
  <c r="A137" i="33" s="1"/>
  <c r="A138" i="33" s="1"/>
  <c r="A139" i="33" s="1"/>
  <c r="A140" i="33" s="1"/>
  <c r="A141" i="33" s="1"/>
  <c r="A142" i="33" s="1"/>
  <c r="B136" i="33"/>
  <c r="D136" i="33"/>
  <c r="B27" i="2" s="1"/>
  <c r="B137" i="33"/>
  <c r="D137" i="33"/>
  <c r="B28" i="2" s="1"/>
  <c r="B138" i="33"/>
  <c r="D138" i="33"/>
  <c r="B29" i="2" s="1"/>
  <c r="B139" i="33"/>
  <c r="D139" i="33"/>
  <c r="B30" i="2" s="1"/>
  <c r="B140" i="33"/>
  <c r="D140" i="33"/>
  <c r="B31" i="2" s="1"/>
  <c r="B141" i="33"/>
  <c r="B142" i="33"/>
  <c r="D144" i="33"/>
  <c r="G151" i="33" s="1"/>
  <c r="G152" i="33" s="1"/>
  <c r="G534" i="33" s="1"/>
  <c r="B145" i="33"/>
  <c r="D145" i="33"/>
  <c r="A146" i="33"/>
  <c r="A147" i="33" s="1"/>
  <c r="A148" i="33" s="1"/>
  <c r="A149" i="33" s="1"/>
  <c r="A150" i="33" s="1"/>
  <c r="A151" i="33" s="1"/>
  <c r="A152" i="33" s="1"/>
  <c r="A534" i="33" s="1"/>
  <c r="B146" i="33"/>
  <c r="D146" i="33"/>
  <c r="B147" i="33"/>
  <c r="D147" i="33"/>
  <c r="B148" i="33"/>
  <c r="D148" i="33"/>
  <c r="B149" i="33"/>
  <c r="D149" i="33"/>
  <c r="B150" i="33"/>
  <c r="D150" i="33"/>
  <c r="B151" i="33"/>
  <c r="B152" i="33"/>
  <c r="B534" i="33" s="1"/>
  <c r="E161" i="33"/>
  <c r="B155" i="33"/>
  <c r="D155" i="33"/>
  <c r="A156" i="33"/>
  <c r="A157" i="33" s="1"/>
  <c r="A158" i="33" s="1"/>
  <c r="A159" i="33" s="1"/>
  <c r="A160" i="33" s="1"/>
  <c r="A161" i="33" s="1"/>
  <c r="A162" i="33" s="1"/>
  <c r="B156" i="33"/>
  <c r="D156" i="33"/>
  <c r="D893" i="33" s="1"/>
  <c r="B157" i="33"/>
  <c r="D157" i="33"/>
  <c r="D894" i="33" s="1"/>
  <c r="B158" i="33"/>
  <c r="D158" i="33"/>
  <c r="D895" i="33" s="1"/>
  <c r="B159" i="33"/>
  <c r="D159" i="33"/>
  <c r="D896" i="33" s="1"/>
  <c r="B160" i="33"/>
  <c r="D160" i="33"/>
  <c r="D897" i="33" s="1"/>
  <c r="B161" i="33"/>
  <c r="B162" i="33"/>
  <c r="H165" i="33"/>
  <c r="H172" i="33" s="1"/>
  <c r="F555" i="2" s="1"/>
  <c r="B165" i="33"/>
  <c r="J165" i="33"/>
  <c r="J172" i="33" s="1"/>
  <c r="J959" i="33" s="1"/>
  <c r="K165" i="33"/>
  <c r="N165" i="33"/>
  <c r="N172" i="33" s="1"/>
  <c r="N959" i="33" s="1"/>
  <c r="O165" i="33"/>
  <c r="O172" i="33" s="1"/>
  <c r="R165" i="33"/>
  <c r="R172" i="33" s="1"/>
  <c r="R959" i="33" s="1"/>
  <c r="S165" i="33"/>
  <c r="V165" i="33"/>
  <c r="V172" i="33" s="1"/>
  <c r="V959" i="33" s="1"/>
  <c r="W165" i="33"/>
  <c r="A166" i="33"/>
  <c r="A167" i="33" s="1"/>
  <c r="A168" i="33" s="1"/>
  <c r="B166" i="33"/>
  <c r="D166" i="33"/>
  <c r="B167" i="33"/>
  <c r="D167" i="33"/>
  <c r="B550" i="2" s="1"/>
  <c r="B168" i="33"/>
  <c r="D168" i="33"/>
  <c r="B169" i="33"/>
  <c r="D169" i="33"/>
  <c r="B170" i="33"/>
  <c r="D170" i="33"/>
  <c r="B553" i="2" s="1"/>
  <c r="B171" i="33"/>
  <c r="D171" i="33"/>
  <c r="B554" i="2" s="1"/>
  <c r="B172" i="33"/>
  <c r="H175" i="33"/>
  <c r="H182" i="33" s="1"/>
  <c r="H939" i="33" s="1"/>
  <c r="B175" i="33"/>
  <c r="K175" i="33"/>
  <c r="K182" i="33" s="1"/>
  <c r="O175" i="33"/>
  <c r="O182" i="33" s="1"/>
  <c r="R175" i="33"/>
  <c r="R182" i="33" s="1"/>
  <c r="R919" i="33" s="1"/>
  <c r="A176" i="33"/>
  <c r="B176" i="33"/>
  <c r="D176" i="33"/>
  <c r="B177" i="33"/>
  <c r="D177" i="33"/>
  <c r="B178" i="33"/>
  <c r="D178" i="33"/>
  <c r="B179" i="33"/>
  <c r="D179" i="33"/>
  <c r="B180" i="33"/>
  <c r="D180" i="33"/>
  <c r="B181" i="33"/>
  <c r="D181" i="33"/>
  <c r="B182" i="33"/>
  <c r="D184" i="33"/>
  <c r="B185" i="33"/>
  <c r="A215" i="2" s="1"/>
  <c r="D185" i="33"/>
  <c r="B215" i="2" s="1"/>
  <c r="A186" i="33"/>
  <c r="A187" i="33" s="1"/>
  <c r="A188" i="33" s="1"/>
  <c r="A189" i="33" s="1"/>
  <c r="B186" i="33"/>
  <c r="D186" i="33"/>
  <c r="B216" i="2" s="1"/>
  <c r="B187" i="33"/>
  <c r="D187" i="33"/>
  <c r="B217" i="2" s="1"/>
  <c r="B188" i="33"/>
  <c r="D188" i="33"/>
  <c r="B218" i="2" s="1"/>
  <c r="B189" i="33"/>
  <c r="D189" i="33"/>
  <c r="B219" i="2" s="1"/>
  <c r="B190" i="33"/>
  <c r="B191" i="33"/>
  <c r="D191" i="33"/>
  <c r="B221" i="2" s="1"/>
  <c r="B192" i="33"/>
  <c r="A221" i="33"/>
  <c r="B224" i="33"/>
  <c r="A494" i="2" s="1"/>
  <c r="D224" i="33"/>
  <c r="B494" i="2" s="1"/>
  <c r="A225" i="33"/>
  <c r="A226" i="33" s="1"/>
  <c r="A227" i="33" s="1"/>
  <c r="A228" i="33" s="1"/>
  <c r="A229" i="33" s="1"/>
  <c r="A230" i="33" s="1"/>
  <c r="A231" i="33" s="1"/>
  <c r="B225" i="33"/>
  <c r="B226" i="33"/>
  <c r="B227" i="33"/>
  <c r="D227" i="33"/>
  <c r="B497" i="2" s="1"/>
  <c r="B228" i="33"/>
  <c r="D228" i="33"/>
  <c r="B498" i="2" s="1"/>
  <c r="B229" i="33"/>
  <c r="D229" i="33"/>
  <c r="B499" i="2" s="1"/>
  <c r="B230" i="33"/>
  <c r="D230" i="33"/>
  <c r="B500" i="2" s="1"/>
  <c r="B231" i="33"/>
  <c r="B236" i="33"/>
  <c r="A116" i="2" s="1"/>
  <c r="D236" i="33"/>
  <c r="B116" i="2" s="1"/>
  <c r="A237" i="33"/>
  <c r="A238" i="33" s="1"/>
  <c r="B237" i="33"/>
  <c r="D237" i="33"/>
  <c r="B117" i="2" s="1"/>
  <c r="B238" i="33"/>
  <c r="D238" i="33"/>
  <c r="B118" i="2" s="1"/>
  <c r="B239" i="33"/>
  <c r="B240" i="33"/>
  <c r="B241" i="33"/>
  <c r="D241" i="33"/>
  <c r="B121" i="2" s="1"/>
  <c r="B242" i="33"/>
  <c r="D242" i="33"/>
  <c r="B122" i="2" s="1"/>
  <c r="B243" i="33"/>
  <c r="B248" i="33"/>
  <c r="A89" i="2" s="1"/>
  <c r="D248" i="33"/>
  <c r="B89" i="2" s="1"/>
  <c r="A249" i="33"/>
  <c r="A250" i="33" s="1"/>
  <c r="A251" i="33" s="1"/>
  <c r="A252" i="33" s="1"/>
  <c r="A253" i="33" s="1"/>
  <c r="A254" i="33" s="1"/>
  <c r="A255" i="33" s="1"/>
  <c r="B249" i="33"/>
  <c r="D249" i="33"/>
  <c r="B90" i="2" s="1"/>
  <c r="B250" i="33"/>
  <c r="D250" i="33"/>
  <c r="B91" i="2" s="1"/>
  <c r="B251" i="33"/>
  <c r="B252" i="33"/>
  <c r="B253" i="33"/>
  <c r="D253" i="33"/>
  <c r="B94" i="2" s="1"/>
  <c r="B254" i="33"/>
  <c r="D254" i="33"/>
  <c r="B95" i="2" s="1"/>
  <c r="B255" i="33"/>
  <c r="B260" i="33"/>
  <c r="A152" i="2" s="1"/>
  <c r="D260" i="33"/>
  <c r="B152" i="2" s="1"/>
  <c r="A261" i="33"/>
  <c r="A262" i="33" s="1"/>
  <c r="B261" i="33"/>
  <c r="D261" i="33"/>
  <c r="B153" i="2" s="1"/>
  <c r="B262" i="33"/>
  <c r="D262" i="33"/>
  <c r="B154" i="2" s="1"/>
  <c r="B263" i="33"/>
  <c r="B264" i="33"/>
  <c r="B265" i="33"/>
  <c r="D265" i="33"/>
  <c r="B157" i="2" s="1"/>
  <c r="B266" i="33"/>
  <c r="D266" i="33"/>
  <c r="B158" i="2" s="1"/>
  <c r="B267" i="33"/>
  <c r="B272" i="33"/>
  <c r="A143" i="2" s="1"/>
  <c r="D272" i="33"/>
  <c r="B143" i="2" s="1"/>
  <c r="A273" i="33"/>
  <c r="A274" i="33" s="1"/>
  <c r="A275" i="33" s="1"/>
  <c r="A276" i="33" s="1"/>
  <c r="A277" i="33" s="1"/>
  <c r="A278" i="33" s="1"/>
  <c r="A279" i="33" s="1"/>
  <c r="B273" i="33"/>
  <c r="D273" i="33"/>
  <c r="B144" i="2" s="1"/>
  <c r="B274" i="33"/>
  <c r="D274" i="33"/>
  <c r="B145" i="2" s="1"/>
  <c r="B275" i="33"/>
  <c r="B276" i="33"/>
  <c r="B277" i="33"/>
  <c r="D277" i="33"/>
  <c r="B148" i="2" s="1"/>
  <c r="B278" i="33"/>
  <c r="D278" i="33"/>
  <c r="B149" i="2" s="1"/>
  <c r="B279" i="33"/>
  <c r="B292" i="33"/>
  <c r="B293" i="33"/>
  <c r="B294" i="33"/>
  <c r="B295" i="33"/>
  <c r="B296" i="33"/>
  <c r="B297" i="33"/>
  <c r="B298" i="33"/>
  <c r="B299" i="33"/>
  <c r="B300" i="33"/>
  <c r="A305" i="2" s="1"/>
  <c r="A301" i="33"/>
  <c r="A302" i="33" s="1"/>
  <c r="B301" i="33"/>
  <c r="B302" i="33"/>
  <c r="B303" i="33"/>
  <c r="B304" i="33"/>
  <c r="B305" i="33"/>
  <c r="B306" i="33"/>
  <c r="B307" i="33"/>
  <c r="B309" i="33"/>
  <c r="B310" i="33"/>
  <c r="B311" i="33"/>
  <c r="B312" i="33"/>
  <c r="B313" i="33"/>
  <c r="B314" i="33"/>
  <c r="B315" i="33"/>
  <c r="B316" i="33"/>
  <c r="B317" i="33"/>
  <c r="A314" i="2" s="1"/>
  <c r="A318" i="33"/>
  <c r="A319" i="33" s="1"/>
  <c r="B318" i="33"/>
  <c r="B319" i="33"/>
  <c r="B320" i="33"/>
  <c r="B321" i="33"/>
  <c r="B322" i="33"/>
  <c r="B323" i="33"/>
  <c r="B324" i="33"/>
  <c r="B326" i="33"/>
  <c r="B327" i="33"/>
  <c r="B328" i="33"/>
  <c r="B329" i="33"/>
  <c r="B330" i="33"/>
  <c r="B331" i="33"/>
  <c r="B332" i="33"/>
  <c r="B333" i="33"/>
  <c r="B334" i="33"/>
  <c r="B535" i="33" s="1"/>
  <c r="A335" i="33"/>
  <c r="A536" i="33" s="1"/>
  <c r="B335" i="33"/>
  <c r="B536" i="33" s="1"/>
  <c r="B336" i="33"/>
  <c r="B537" i="33" s="1"/>
  <c r="B337" i="33"/>
  <c r="B538" i="33" s="1"/>
  <c r="B338" i="33"/>
  <c r="B539" i="33" s="1"/>
  <c r="B339" i="33"/>
  <c r="B540" i="33" s="1"/>
  <c r="B340" i="33"/>
  <c r="B541" i="33" s="1"/>
  <c r="B341" i="33"/>
  <c r="B542" i="33" s="1"/>
  <c r="B343" i="33"/>
  <c r="B344" i="33"/>
  <c r="B345" i="33"/>
  <c r="B346" i="33"/>
  <c r="B347" i="33"/>
  <c r="B348" i="33"/>
  <c r="B349" i="33"/>
  <c r="B350" i="33"/>
  <c r="B351" i="33"/>
  <c r="A296" i="2" s="1"/>
  <c r="A352" i="33"/>
  <c r="A353" i="33" s="1"/>
  <c r="B352" i="33"/>
  <c r="B353" i="33"/>
  <c r="B354" i="33"/>
  <c r="B355" i="33"/>
  <c r="B356" i="33"/>
  <c r="B357" i="33"/>
  <c r="B358" i="33"/>
  <c r="B432" i="33"/>
  <c r="B433" i="33"/>
  <c r="B434" i="33"/>
  <c r="B435" i="33"/>
  <c r="B436" i="33"/>
  <c r="B437" i="33"/>
  <c r="B438" i="33"/>
  <c r="B439" i="33"/>
  <c r="B440" i="33"/>
  <c r="A278" i="2" s="1"/>
  <c r="A441" i="33"/>
  <c r="A442" i="33" s="1"/>
  <c r="B441" i="33"/>
  <c r="B442" i="33"/>
  <c r="B443" i="33"/>
  <c r="B444" i="33"/>
  <c r="B445" i="33"/>
  <c r="B446" i="33"/>
  <c r="B447" i="33"/>
  <c r="B449" i="33"/>
  <c r="B450" i="33"/>
  <c r="B451" i="33"/>
  <c r="B452" i="33"/>
  <c r="B453" i="33"/>
  <c r="B454" i="33"/>
  <c r="B455" i="33"/>
  <c r="B456" i="33"/>
  <c r="B457" i="33"/>
  <c r="A431" i="2" s="1"/>
  <c r="A458" i="33"/>
  <c r="A459" i="33" s="1"/>
  <c r="A460" i="33" s="1"/>
  <c r="B458" i="33"/>
  <c r="B459" i="33"/>
  <c r="B460" i="33"/>
  <c r="B461" i="33"/>
  <c r="B462" i="33"/>
  <c r="B463" i="33"/>
  <c r="B464" i="33"/>
  <c r="B466" i="33"/>
  <c r="B467" i="33"/>
  <c r="B468" i="33"/>
  <c r="B469" i="33"/>
  <c r="B470" i="33"/>
  <c r="B471" i="33"/>
  <c r="B472" i="33"/>
  <c r="B473" i="33"/>
  <c r="B474" i="33"/>
  <c r="A359" i="2" s="1"/>
  <c r="A475" i="33"/>
  <c r="B475" i="33"/>
  <c r="B476" i="33"/>
  <c r="B477" i="33"/>
  <c r="B478" i="33"/>
  <c r="B479" i="33"/>
  <c r="B480" i="33"/>
  <c r="B481" i="33"/>
  <c r="B483" i="33"/>
  <c r="B484" i="33"/>
  <c r="B485" i="33"/>
  <c r="B486" i="33"/>
  <c r="B487" i="33"/>
  <c r="B488" i="33"/>
  <c r="B489" i="33"/>
  <c r="B490" i="33"/>
  <c r="B491" i="33"/>
  <c r="A368" i="2" s="1"/>
  <c r="A492" i="33"/>
  <c r="A493" i="33" s="1"/>
  <c r="A494" i="33" s="1"/>
  <c r="A495" i="33" s="1"/>
  <c r="A496" i="33" s="1"/>
  <c r="A497" i="33" s="1"/>
  <c r="B492" i="33"/>
  <c r="B493" i="33"/>
  <c r="B494" i="33"/>
  <c r="B495" i="33"/>
  <c r="B496" i="33"/>
  <c r="B497" i="33"/>
  <c r="B498" i="33"/>
  <c r="B500" i="33"/>
  <c r="B501" i="33"/>
  <c r="B502" i="33"/>
  <c r="B503" i="33"/>
  <c r="B504" i="33"/>
  <c r="B505" i="33"/>
  <c r="B506" i="33"/>
  <c r="B507" i="33"/>
  <c r="B508" i="33"/>
  <c r="A509" i="33"/>
  <c r="A510" i="33" s="1"/>
  <c r="A511" i="33" s="1"/>
  <c r="A512" i="33" s="1"/>
  <c r="A513" i="33" s="1"/>
  <c r="A514" i="33" s="1"/>
  <c r="A515" i="33" s="1"/>
  <c r="B509" i="33"/>
  <c r="B510" i="33"/>
  <c r="B511" i="33"/>
  <c r="B512" i="33"/>
  <c r="B513" i="33"/>
  <c r="B514" i="33"/>
  <c r="B515" i="33"/>
  <c r="B517" i="33"/>
  <c r="B518" i="33"/>
  <c r="B519" i="33"/>
  <c r="B520" i="33"/>
  <c r="B521" i="33"/>
  <c r="B522" i="33"/>
  <c r="B523" i="33"/>
  <c r="B524" i="33"/>
  <c r="B525" i="33"/>
  <c r="B833" i="33" s="1"/>
  <c r="A526" i="33"/>
  <c r="A527" i="33" s="1"/>
  <c r="A528" i="33" s="1"/>
  <c r="A836" i="33" s="1"/>
  <c r="B526" i="33"/>
  <c r="B834" i="33" s="1"/>
  <c r="B527" i="33"/>
  <c r="B835" i="33" s="1"/>
  <c r="B528" i="33"/>
  <c r="B836" i="33" s="1"/>
  <c r="B529" i="33"/>
  <c r="B837" i="33" s="1"/>
  <c r="B530" i="33"/>
  <c r="B838" i="33" s="1"/>
  <c r="B531" i="33"/>
  <c r="B839" i="33" s="1"/>
  <c r="B532" i="33"/>
  <c r="B840" i="33" s="1"/>
  <c r="A535" i="33"/>
  <c r="B543" i="33"/>
  <c r="A242" i="2" s="1"/>
  <c r="A544" i="33"/>
  <c r="B544" i="33"/>
  <c r="B545" i="33"/>
  <c r="B546" i="33"/>
  <c r="B547" i="33"/>
  <c r="B548" i="33"/>
  <c r="B549" i="33"/>
  <c r="B550" i="33"/>
  <c r="A553" i="33"/>
  <c r="B553" i="33"/>
  <c r="B554" i="33"/>
  <c r="B555" i="33"/>
  <c r="B556" i="33"/>
  <c r="B557" i="33"/>
  <c r="B558" i="33"/>
  <c r="B559" i="33"/>
  <c r="B560" i="33"/>
  <c r="A561" i="33"/>
  <c r="B561" i="33"/>
  <c r="B562" i="33"/>
  <c r="B563" i="33"/>
  <c r="B564" i="33"/>
  <c r="B565" i="33"/>
  <c r="B566" i="33"/>
  <c r="B567" i="33"/>
  <c r="B568" i="33"/>
  <c r="B569" i="33"/>
  <c r="A449" i="2" s="1"/>
  <c r="A570" i="33"/>
  <c r="B570" i="33"/>
  <c r="B571" i="33"/>
  <c r="B572" i="33"/>
  <c r="B573" i="33"/>
  <c r="B574" i="33"/>
  <c r="B575" i="33"/>
  <c r="B576" i="33"/>
  <c r="A578" i="33"/>
  <c r="B578" i="33"/>
  <c r="B579" i="33"/>
  <c r="B580" i="33"/>
  <c r="B581" i="33"/>
  <c r="B582" i="33"/>
  <c r="B583" i="33"/>
  <c r="B584" i="33"/>
  <c r="B585" i="33"/>
  <c r="A586" i="33"/>
  <c r="B586" i="33"/>
  <c r="B587" i="33"/>
  <c r="B588" i="33"/>
  <c r="B589" i="33"/>
  <c r="B590" i="33"/>
  <c r="B591" i="33"/>
  <c r="B592" i="33"/>
  <c r="B593" i="33"/>
  <c r="B594" i="33"/>
  <c r="A476" i="2" s="1"/>
  <c r="A595" i="33"/>
  <c r="A596" i="33" s="1"/>
  <c r="A597" i="33" s="1"/>
  <c r="A598" i="33" s="1"/>
  <c r="A599" i="33" s="1"/>
  <c r="B595" i="33"/>
  <c r="B596" i="33"/>
  <c r="B597" i="33"/>
  <c r="B598" i="33"/>
  <c r="B599" i="33"/>
  <c r="B600" i="33"/>
  <c r="B601" i="33"/>
  <c r="B603" i="33"/>
  <c r="B604" i="33"/>
  <c r="B605" i="33"/>
  <c r="B606" i="33"/>
  <c r="B607" i="33"/>
  <c r="B608" i="33"/>
  <c r="B609" i="33"/>
  <c r="B610" i="33"/>
  <c r="B611" i="33"/>
  <c r="A467" i="2" s="1"/>
  <c r="A612" i="33"/>
  <c r="B612" i="33"/>
  <c r="B613" i="33"/>
  <c r="B614" i="33"/>
  <c r="B615" i="33"/>
  <c r="B616" i="33"/>
  <c r="B617" i="33"/>
  <c r="B618" i="33"/>
  <c r="B620" i="33"/>
  <c r="B621" i="33"/>
  <c r="B622" i="33"/>
  <c r="B623" i="33"/>
  <c r="B624" i="33"/>
  <c r="B625" i="33"/>
  <c r="B626" i="33"/>
  <c r="B627" i="33"/>
  <c r="B628" i="33"/>
  <c r="A440" i="2" s="1"/>
  <c r="A629" i="33"/>
  <c r="A630" i="33" s="1"/>
  <c r="B629" i="33"/>
  <c r="B630" i="33"/>
  <c r="B631" i="33"/>
  <c r="B632" i="33"/>
  <c r="B633" i="33"/>
  <c r="B634" i="33"/>
  <c r="B635" i="33"/>
  <c r="B637" i="33"/>
  <c r="B638" i="33"/>
  <c r="B639" i="33"/>
  <c r="B640" i="33"/>
  <c r="B641" i="33"/>
  <c r="B642" i="33"/>
  <c r="B643" i="33"/>
  <c r="B644" i="33"/>
  <c r="B645" i="33"/>
  <c r="A188" i="2" s="1"/>
  <c r="A646" i="33"/>
  <c r="A647" i="33" s="1"/>
  <c r="A648" i="33" s="1"/>
  <c r="B646" i="33"/>
  <c r="B647" i="33"/>
  <c r="B648" i="33"/>
  <c r="B649" i="33"/>
  <c r="B650" i="33"/>
  <c r="B651" i="33"/>
  <c r="B652" i="33"/>
  <c r="B654" i="33"/>
  <c r="B655" i="33"/>
  <c r="B656" i="33"/>
  <c r="B657" i="33"/>
  <c r="B658" i="33"/>
  <c r="B659" i="33"/>
  <c r="B660" i="33"/>
  <c r="B661" i="33"/>
  <c r="B662" i="33"/>
  <c r="A179" i="2" s="1"/>
  <c r="A663" i="33"/>
  <c r="B663" i="33"/>
  <c r="B664" i="33"/>
  <c r="B665" i="33"/>
  <c r="B666" i="33"/>
  <c r="B667" i="33"/>
  <c r="B668" i="33"/>
  <c r="B669" i="33"/>
  <c r="B671" i="33"/>
  <c r="B672" i="33"/>
  <c r="B673" i="33"/>
  <c r="B674" i="33"/>
  <c r="B675" i="33"/>
  <c r="B676" i="33"/>
  <c r="B677" i="33"/>
  <c r="B678" i="33"/>
  <c r="B679" i="33"/>
  <c r="A422" i="2" s="1"/>
  <c r="A680" i="33"/>
  <c r="A681" i="33" s="1"/>
  <c r="B680" i="33"/>
  <c r="B681" i="33"/>
  <c r="B682" i="33"/>
  <c r="B683" i="33"/>
  <c r="B684" i="33"/>
  <c r="B685" i="33"/>
  <c r="B686" i="33"/>
  <c r="B688" i="33"/>
  <c r="B689" i="33"/>
  <c r="B690" i="33"/>
  <c r="B691" i="33"/>
  <c r="B692" i="33"/>
  <c r="B693" i="33"/>
  <c r="B694" i="33"/>
  <c r="B695" i="33"/>
  <c r="B696" i="33"/>
  <c r="A458" i="2" s="1"/>
  <c r="A697" i="33"/>
  <c r="A698" i="33" s="1"/>
  <c r="A699" i="33" s="1"/>
  <c r="B697" i="33"/>
  <c r="B698" i="33"/>
  <c r="B699" i="33"/>
  <c r="B700" i="33"/>
  <c r="B701" i="33"/>
  <c r="B702" i="33"/>
  <c r="B703" i="33"/>
  <c r="B705" i="33"/>
  <c r="B706" i="33"/>
  <c r="B707" i="33"/>
  <c r="B708" i="33"/>
  <c r="B709" i="33"/>
  <c r="B710" i="33"/>
  <c r="B711" i="33"/>
  <c r="B712" i="33"/>
  <c r="B713" i="33"/>
  <c r="A161" i="2" s="1"/>
  <c r="A714" i="33"/>
  <c r="A715" i="33" s="1"/>
  <c r="A716" i="33" s="1"/>
  <c r="A717" i="33" s="1"/>
  <c r="A718" i="33" s="1"/>
  <c r="A719" i="33" s="1"/>
  <c r="B714" i="33"/>
  <c r="B715" i="33"/>
  <c r="B716" i="33"/>
  <c r="B717" i="33"/>
  <c r="B718" i="33"/>
  <c r="B719" i="33"/>
  <c r="B720" i="33"/>
  <c r="B724" i="33"/>
  <c r="B725" i="33"/>
  <c r="B726" i="33"/>
  <c r="B727" i="33"/>
  <c r="B728" i="33"/>
  <c r="B729" i="33"/>
  <c r="B730" i="33"/>
  <c r="B731" i="33"/>
  <c r="B732" i="33"/>
  <c r="A170" i="2" s="1"/>
  <c r="A733" i="33"/>
  <c r="B733" i="33"/>
  <c r="B734" i="33"/>
  <c r="B735" i="33"/>
  <c r="B736" i="33"/>
  <c r="B737" i="33"/>
  <c r="B738" i="33"/>
  <c r="B739" i="33"/>
  <c r="B741" i="33"/>
  <c r="B742" i="33"/>
  <c r="B743" i="33"/>
  <c r="B744" i="33"/>
  <c r="B745" i="33"/>
  <c r="B746" i="33"/>
  <c r="B747" i="33"/>
  <c r="B748" i="33"/>
  <c r="B749" i="33"/>
  <c r="A197" i="2" s="1"/>
  <c r="A750" i="33"/>
  <c r="A751" i="33" s="1"/>
  <c r="A752" i="33" s="1"/>
  <c r="A753" i="33" s="1"/>
  <c r="A754" i="33" s="1"/>
  <c r="A755" i="33" s="1"/>
  <c r="A756" i="33" s="1"/>
  <c r="B750" i="33"/>
  <c r="B751" i="33"/>
  <c r="B752" i="33"/>
  <c r="B753" i="33"/>
  <c r="B754" i="33"/>
  <c r="B755" i="33"/>
  <c r="B756" i="33"/>
  <c r="B758" i="33"/>
  <c r="B759" i="33"/>
  <c r="B760" i="33"/>
  <c r="B761" i="33"/>
  <c r="B762" i="33"/>
  <c r="B763" i="33"/>
  <c r="B764" i="33"/>
  <c r="B765" i="33"/>
  <c r="B766" i="33"/>
  <c r="A224" i="2" s="1"/>
  <c r="A767" i="33"/>
  <c r="A768" i="33" s="1"/>
  <c r="A769" i="33" s="1"/>
  <c r="A770" i="33" s="1"/>
  <c r="A771" i="33" s="1"/>
  <c r="B767" i="33"/>
  <c r="B768" i="33"/>
  <c r="B769" i="33"/>
  <c r="B770" i="33"/>
  <c r="B771" i="33"/>
  <c r="B772" i="33"/>
  <c r="B773" i="33"/>
  <c r="B792" i="33"/>
  <c r="B793" i="33"/>
  <c r="B794" i="33"/>
  <c r="B795" i="33"/>
  <c r="B796" i="33"/>
  <c r="B797" i="33"/>
  <c r="B798" i="33"/>
  <c r="B799" i="33"/>
  <c r="B800" i="33"/>
  <c r="A377" i="2" s="1"/>
  <c r="A801" i="33"/>
  <c r="A802" i="33" s="1"/>
  <c r="B801" i="33"/>
  <c r="B802" i="33"/>
  <c r="B803" i="33"/>
  <c r="B804" i="33"/>
  <c r="B805" i="33"/>
  <c r="B806" i="33"/>
  <c r="B807" i="33"/>
  <c r="B809" i="33"/>
  <c r="B810" i="33"/>
  <c r="B811" i="33"/>
  <c r="B812" i="33"/>
  <c r="B813" i="33"/>
  <c r="B814" i="33"/>
  <c r="B815" i="33"/>
  <c r="B816" i="33"/>
  <c r="B817" i="33"/>
  <c r="A386" i="2" s="1"/>
  <c r="A818" i="33"/>
  <c r="A819" i="33" s="1"/>
  <c r="A820" i="33" s="1"/>
  <c r="A821" i="33" s="1"/>
  <c r="A822" i="33" s="1"/>
  <c r="A823" i="33" s="1"/>
  <c r="B818" i="33"/>
  <c r="B819" i="33"/>
  <c r="B820" i="33"/>
  <c r="B821" i="33"/>
  <c r="B822" i="33"/>
  <c r="B823" i="33"/>
  <c r="B824" i="33"/>
  <c r="A832" i="33"/>
  <c r="A833" i="33"/>
  <c r="B841" i="33"/>
  <c r="B842" i="33"/>
  <c r="B843" i="33"/>
  <c r="B844" i="33"/>
  <c r="B845" i="33"/>
  <c r="B846" i="33"/>
  <c r="B847" i="33"/>
  <c r="B848" i="33"/>
  <c r="B849" i="33"/>
  <c r="B850" i="33"/>
  <c r="B851" i="33"/>
  <c r="B852" i="33"/>
  <c r="B853" i="33"/>
  <c r="B854" i="33"/>
  <c r="B855" i="33"/>
  <c r="B856" i="33"/>
  <c r="B857" i="33"/>
  <c r="B858" i="33"/>
  <c r="B859" i="33"/>
  <c r="B860" i="33"/>
  <c r="B861" i="33"/>
  <c r="B862" i="33"/>
  <c r="B863" i="33"/>
  <c r="B864" i="33"/>
  <c r="B865" i="33"/>
  <c r="B866" i="33"/>
  <c r="B867" i="33"/>
  <c r="B868" i="33"/>
  <c r="B869" i="33"/>
  <c r="B870" i="33"/>
  <c r="B871" i="33"/>
  <c r="B872" i="33"/>
  <c r="B873" i="33"/>
  <c r="B874" i="33"/>
  <c r="B875" i="33"/>
  <c r="B876" i="33"/>
  <c r="B877" i="33"/>
  <c r="B878" i="33"/>
  <c r="B879" i="33"/>
  <c r="B880" i="33"/>
  <c r="B881" i="33"/>
  <c r="A395" i="2" s="1"/>
  <c r="A882" i="33"/>
  <c r="B882" i="33"/>
  <c r="B883" i="33"/>
  <c r="B884" i="33"/>
  <c r="B885" i="33"/>
  <c r="B886" i="33"/>
  <c r="B887" i="33"/>
  <c r="B888" i="33"/>
  <c r="B892" i="33"/>
  <c r="E892" i="33"/>
  <c r="H892" i="33"/>
  <c r="I892" i="33"/>
  <c r="J892" i="33"/>
  <c r="K892" i="33"/>
  <c r="L892" i="33"/>
  <c r="M892" i="33"/>
  <c r="N892" i="33"/>
  <c r="O892" i="33"/>
  <c r="P892" i="33"/>
  <c r="Q892" i="33"/>
  <c r="R892" i="33"/>
  <c r="S892" i="33"/>
  <c r="T892" i="33"/>
  <c r="U892" i="33"/>
  <c r="V892" i="33"/>
  <c r="W892" i="33"/>
  <c r="B893" i="33"/>
  <c r="E893" i="33"/>
  <c r="H893" i="33"/>
  <c r="I893" i="33"/>
  <c r="J893" i="33"/>
  <c r="K893" i="33"/>
  <c r="L893" i="33"/>
  <c r="M893" i="33"/>
  <c r="N893" i="33"/>
  <c r="O893" i="33"/>
  <c r="P893" i="33"/>
  <c r="Q893" i="33"/>
  <c r="R893" i="33"/>
  <c r="S893" i="33"/>
  <c r="T893" i="33"/>
  <c r="U893" i="33"/>
  <c r="V893" i="33"/>
  <c r="W893" i="33"/>
  <c r="B894" i="33"/>
  <c r="E894" i="33"/>
  <c r="H894" i="33"/>
  <c r="I894" i="33"/>
  <c r="J894" i="33"/>
  <c r="K894" i="33"/>
  <c r="L894" i="33"/>
  <c r="M894" i="33"/>
  <c r="N894" i="33"/>
  <c r="O894" i="33"/>
  <c r="P894" i="33"/>
  <c r="Q894" i="33"/>
  <c r="R894" i="33"/>
  <c r="S894" i="33"/>
  <c r="T894" i="33"/>
  <c r="U894" i="33"/>
  <c r="V894" i="33"/>
  <c r="W894" i="33"/>
  <c r="B895" i="33"/>
  <c r="E895" i="33"/>
  <c r="H895" i="33"/>
  <c r="I895" i="33"/>
  <c r="J895" i="33"/>
  <c r="K895" i="33"/>
  <c r="L895" i="33"/>
  <c r="M895" i="33"/>
  <c r="N895" i="33"/>
  <c r="O895" i="33"/>
  <c r="P895" i="33"/>
  <c r="Q895" i="33"/>
  <c r="R895" i="33"/>
  <c r="S895" i="33"/>
  <c r="T895" i="33"/>
  <c r="U895" i="33"/>
  <c r="V895" i="33"/>
  <c r="W895" i="33"/>
  <c r="B896" i="33"/>
  <c r="E896" i="33"/>
  <c r="H896" i="33"/>
  <c r="I896" i="33"/>
  <c r="J896" i="33"/>
  <c r="K896" i="33"/>
  <c r="L896" i="33"/>
  <c r="M896" i="33"/>
  <c r="N896" i="33"/>
  <c r="O896" i="33"/>
  <c r="P896" i="33"/>
  <c r="Q896" i="33"/>
  <c r="R896" i="33"/>
  <c r="S896" i="33"/>
  <c r="T896" i="33"/>
  <c r="U896" i="33"/>
  <c r="V896" i="33"/>
  <c r="W896" i="33"/>
  <c r="B897" i="33"/>
  <c r="E897" i="33"/>
  <c r="H897" i="33"/>
  <c r="I897" i="33"/>
  <c r="J897" i="33"/>
  <c r="K897" i="33"/>
  <c r="L897" i="33"/>
  <c r="M897" i="33"/>
  <c r="N897" i="33"/>
  <c r="O897" i="33"/>
  <c r="P897" i="33"/>
  <c r="Q897" i="33"/>
  <c r="R897" i="33"/>
  <c r="S897" i="33"/>
  <c r="T897" i="33"/>
  <c r="U897" i="33"/>
  <c r="V897" i="33"/>
  <c r="W897" i="33"/>
  <c r="B898" i="33"/>
  <c r="B899" i="33"/>
  <c r="B900" i="33"/>
  <c r="B901" i="33"/>
  <c r="B902" i="33"/>
  <c r="B903" i="33"/>
  <c r="B904" i="33"/>
  <c r="B905" i="33"/>
  <c r="B906" i="33"/>
  <c r="B907" i="33"/>
  <c r="B908" i="33"/>
  <c r="A35" i="2" s="1"/>
  <c r="A909" i="33"/>
  <c r="A910" i="33" s="1"/>
  <c r="A911" i="33" s="1"/>
  <c r="B909" i="33"/>
  <c r="B910" i="33"/>
  <c r="B911" i="33"/>
  <c r="B912" i="33"/>
  <c r="B913" i="33"/>
  <c r="B914" i="33"/>
  <c r="B915" i="33"/>
  <c r="B919" i="33"/>
  <c r="B920" i="33"/>
  <c r="B921" i="33"/>
  <c r="B922" i="33"/>
  <c r="B923" i="33"/>
  <c r="B924" i="33"/>
  <c r="B925" i="33"/>
  <c r="B926" i="33"/>
  <c r="B927" i="33"/>
  <c r="B928" i="33"/>
  <c r="A413" i="2" s="1"/>
  <c r="A929" i="33"/>
  <c r="A930" i="33" s="1"/>
  <c r="A931" i="33" s="1"/>
  <c r="B929" i="33"/>
  <c r="B930" i="33"/>
  <c r="B931" i="33"/>
  <c r="B932" i="33"/>
  <c r="B933" i="33"/>
  <c r="B934" i="33"/>
  <c r="B935" i="33"/>
  <c r="B940" i="33"/>
  <c r="B941" i="33"/>
  <c r="B942" i="33"/>
  <c r="B943" i="33"/>
  <c r="B944" i="33"/>
  <c r="B945" i="33"/>
  <c r="B946" i="33"/>
  <c r="B947" i="33"/>
  <c r="B948" i="33"/>
  <c r="A404" i="2" s="1"/>
  <c r="A949" i="33"/>
  <c r="A950" i="33" s="1"/>
  <c r="B949" i="33"/>
  <c r="B950" i="33"/>
  <c r="B951" i="33"/>
  <c r="B952" i="33"/>
  <c r="B953" i="33"/>
  <c r="B954" i="33"/>
  <c r="B955" i="33"/>
  <c r="B960" i="33"/>
  <c r="B961" i="33"/>
  <c r="B962" i="33"/>
  <c r="B963" i="33"/>
  <c r="B964" i="33"/>
  <c r="B965" i="33"/>
  <c r="B966" i="33"/>
  <c r="B967" i="33"/>
  <c r="B968" i="33"/>
  <c r="A206" i="2" s="1"/>
  <c r="A969" i="33"/>
  <c r="A970" i="33" s="1"/>
  <c r="B969" i="33"/>
  <c r="B970" i="33"/>
  <c r="B971" i="33"/>
  <c r="B972" i="33"/>
  <c r="B973" i="33"/>
  <c r="B974" i="33"/>
  <c r="B975" i="33"/>
  <c r="C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C4" i="2"/>
  <c r="C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C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C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C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C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C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C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C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C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C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C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C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C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C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C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C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C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C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C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C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C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C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C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C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C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C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C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C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C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C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C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C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C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C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C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C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C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C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C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C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C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C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C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C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C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C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C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C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C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C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C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C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C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C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C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C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C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C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C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C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C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C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C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C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C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C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C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C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C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C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C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C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C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C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C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C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C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C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C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C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C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C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C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C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C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C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A251" i="2"/>
  <c r="C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C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C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C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C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C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C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C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C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C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C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C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C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T494" i="2"/>
  <c r="U494" i="2"/>
  <c r="C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T497" i="2"/>
  <c r="U497" i="2"/>
  <c r="C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T498" i="2"/>
  <c r="U498" i="2"/>
  <c r="C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T499" i="2"/>
  <c r="U499" i="2"/>
  <c r="C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T500" i="2"/>
  <c r="U500" i="2"/>
  <c r="B529" i="2"/>
  <c r="C529" i="2"/>
  <c r="F529" i="2"/>
  <c r="G529" i="2"/>
  <c r="H529" i="2"/>
  <c r="I529" i="2"/>
  <c r="J529" i="2"/>
  <c r="K529" i="2"/>
  <c r="L529" i="2"/>
  <c r="M529" i="2"/>
  <c r="N529" i="2"/>
  <c r="O529" i="2"/>
  <c r="P529" i="2"/>
  <c r="Q529" i="2"/>
  <c r="R529" i="2"/>
  <c r="S529" i="2"/>
  <c r="T529" i="2"/>
  <c r="U529" i="2"/>
  <c r="B530" i="2"/>
  <c r="C530" i="2"/>
  <c r="F530" i="2"/>
  <c r="G530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T530" i="2"/>
  <c r="U530" i="2"/>
  <c r="B531" i="2"/>
  <c r="C531" i="2"/>
  <c r="F531" i="2"/>
  <c r="G531" i="2"/>
  <c r="H531" i="2"/>
  <c r="I531" i="2"/>
  <c r="J531" i="2"/>
  <c r="K531" i="2"/>
  <c r="L531" i="2"/>
  <c r="M531" i="2"/>
  <c r="N531" i="2"/>
  <c r="O531" i="2"/>
  <c r="P531" i="2"/>
  <c r="Q531" i="2"/>
  <c r="R531" i="2"/>
  <c r="S531" i="2"/>
  <c r="T531" i="2"/>
  <c r="U531" i="2"/>
  <c r="B532" i="2"/>
  <c r="C532" i="2"/>
  <c r="F532" i="2"/>
  <c r="G532" i="2"/>
  <c r="H532" i="2"/>
  <c r="I532" i="2"/>
  <c r="J532" i="2"/>
  <c r="K532" i="2"/>
  <c r="L532" i="2"/>
  <c r="M532" i="2"/>
  <c r="N532" i="2"/>
  <c r="O532" i="2"/>
  <c r="P532" i="2"/>
  <c r="Q532" i="2"/>
  <c r="R532" i="2"/>
  <c r="S532" i="2"/>
  <c r="T532" i="2"/>
  <c r="U532" i="2"/>
  <c r="B533" i="2"/>
  <c r="C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T533" i="2"/>
  <c r="U533" i="2"/>
  <c r="B534" i="2"/>
  <c r="C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T534" i="2"/>
  <c r="U534" i="2"/>
  <c r="B535" i="2"/>
  <c r="C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T535" i="2"/>
  <c r="U535" i="2"/>
  <c r="B536" i="2"/>
  <c r="C536" i="2"/>
  <c r="F536" i="2"/>
  <c r="G536" i="2"/>
  <c r="H536" i="2"/>
  <c r="I536" i="2"/>
  <c r="J536" i="2"/>
  <c r="K536" i="2"/>
  <c r="L536" i="2"/>
  <c r="M536" i="2"/>
  <c r="N536" i="2"/>
  <c r="O536" i="2"/>
  <c r="P536" i="2"/>
  <c r="Q536" i="2"/>
  <c r="R536" i="2"/>
  <c r="S536" i="2"/>
  <c r="T536" i="2"/>
  <c r="U536" i="2"/>
  <c r="C549" i="2"/>
  <c r="F549" i="2"/>
  <c r="G549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T549" i="2"/>
  <c r="U549" i="2"/>
  <c r="C550" i="2"/>
  <c r="F550" i="2"/>
  <c r="G550" i="2"/>
  <c r="H550" i="2"/>
  <c r="I550" i="2"/>
  <c r="J550" i="2"/>
  <c r="K550" i="2"/>
  <c r="L550" i="2"/>
  <c r="M550" i="2"/>
  <c r="N550" i="2"/>
  <c r="O550" i="2"/>
  <c r="P550" i="2"/>
  <c r="Q550" i="2"/>
  <c r="R550" i="2"/>
  <c r="S550" i="2"/>
  <c r="T550" i="2"/>
  <c r="U550" i="2"/>
  <c r="C551" i="2"/>
  <c r="F551" i="2"/>
  <c r="G551" i="2"/>
  <c r="H551" i="2"/>
  <c r="I551" i="2"/>
  <c r="J551" i="2"/>
  <c r="K551" i="2"/>
  <c r="L551" i="2"/>
  <c r="M551" i="2"/>
  <c r="N551" i="2"/>
  <c r="O551" i="2"/>
  <c r="P551" i="2"/>
  <c r="Q551" i="2"/>
  <c r="R551" i="2"/>
  <c r="S551" i="2"/>
  <c r="T551" i="2"/>
  <c r="U551" i="2"/>
  <c r="C552" i="2"/>
  <c r="F552" i="2"/>
  <c r="G552" i="2"/>
  <c r="H552" i="2"/>
  <c r="I552" i="2"/>
  <c r="J552" i="2"/>
  <c r="K552" i="2"/>
  <c r="L552" i="2"/>
  <c r="M552" i="2"/>
  <c r="N552" i="2"/>
  <c r="O552" i="2"/>
  <c r="P552" i="2"/>
  <c r="Q552" i="2"/>
  <c r="R552" i="2"/>
  <c r="S552" i="2"/>
  <c r="T552" i="2"/>
  <c r="U552" i="2"/>
  <c r="C553" i="2"/>
  <c r="F553" i="2"/>
  <c r="G553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T553" i="2"/>
  <c r="U553" i="2"/>
  <c r="C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T554" i="2"/>
  <c r="U554" i="2"/>
  <c r="I3" i="1"/>
  <c r="L3" i="1"/>
  <c r="M3" i="1"/>
  <c r="N3" i="1"/>
  <c r="P3" i="1"/>
  <c r="Q3" i="1"/>
  <c r="R3" i="1"/>
  <c r="S3" i="1"/>
  <c r="V3" i="1"/>
  <c r="W3" i="1"/>
  <c r="X3" i="1"/>
  <c r="Z3" i="1"/>
  <c r="AA3" i="1"/>
  <c r="AC3" i="1"/>
  <c r="AD3" i="1"/>
  <c r="AE3" i="1"/>
  <c r="I4" i="1"/>
  <c r="J4" i="1" s="1"/>
  <c r="K4" i="1" s="1"/>
  <c r="E1554" i="1"/>
  <c r="E1711" i="1"/>
  <c r="E2203" i="1"/>
  <c r="E2294" i="1" s="1"/>
  <c r="L4" i="1" l="1"/>
  <c r="K14" i="1"/>
  <c r="K13" i="1"/>
  <c r="K12" i="1"/>
  <c r="K9" i="1"/>
  <c r="K10" i="1"/>
  <c r="K11" i="1"/>
  <c r="K8" i="1"/>
  <c r="F190" i="33"/>
  <c r="G190" i="33"/>
  <c r="K2648" i="1"/>
  <c r="K2632" i="1"/>
  <c r="K175" i="1"/>
  <c r="K261" i="1"/>
  <c r="K177" i="1"/>
  <c r="K176" i="1"/>
  <c r="E68" i="2"/>
  <c r="G72" i="33"/>
  <c r="E69" i="2" s="1"/>
  <c r="L59" i="33"/>
  <c r="L246" i="33" s="1"/>
  <c r="L252" i="33" s="1"/>
  <c r="J93" i="2" s="1"/>
  <c r="G59" i="33"/>
  <c r="F59" i="33"/>
  <c r="F37" i="33"/>
  <c r="F222" i="33" s="1"/>
  <c r="G37" i="33"/>
  <c r="G282" i="33"/>
  <c r="G221" i="33"/>
  <c r="G225" i="33" s="1"/>
  <c r="E9" i="2"/>
  <c r="G32" i="33"/>
  <c r="E265" i="2"/>
  <c r="G22" i="33"/>
  <c r="E267" i="2" s="1"/>
  <c r="E32" i="2"/>
  <c r="G142" i="33"/>
  <c r="E33" i="2" s="1"/>
  <c r="E23" i="2"/>
  <c r="G132" i="33"/>
  <c r="E24" i="2" s="1"/>
  <c r="E140" i="2"/>
  <c r="G122" i="33"/>
  <c r="E141" i="2" s="1"/>
  <c r="E104" i="2"/>
  <c r="G112" i="33"/>
  <c r="E105" i="2" s="1"/>
  <c r="E86" i="2"/>
  <c r="G102" i="33"/>
  <c r="E87" i="2" s="1"/>
  <c r="E555" i="2"/>
  <c r="G959" i="33"/>
  <c r="M151" i="33"/>
  <c r="M152" i="33" s="1"/>
  <c r="M534" i="33" s="1"/>
  <c r="F151" i="33"/>
  <c r="F152" i="33" s="1"/>
  <c r="F534" i="33" s="1"/>
  <c r="E141" i="33"/>
  <c r="C32" i="2" s="1"/>
  <c r="F141" i="33"/>
  <c r="I131" i="33"/>
  <c r="G23" i="2" s="1"/>
  <c r="F131" i="33"/>
  <c r="K101" i="33"/>
  <c r="K102" i="33" s="1"/>
  <c r="I87" i="2" s="1"/>
  <c r="F101" i="33"/>
  <c r="V71" i="33"/>
  <c r="F71" i="33"/>
  <c r="D548" i="2"/>
  <c r="F172" i="33"/>
  <c r="I26" i="33"/>
  <c r="I282" i="33" s="1"/>
  <c r="G485" i="2" s="1"/>
  <c r="F26" i="33"/>
  <c r="E20" i="33"/>
  <c r="E22" i="33" s="1"/>
  <c r="F20" i="33"/>
  <c r="W111" i="33"/>
  <c r="U104" i="2" s="1"/>
  <c r="F111" i="33"/>
  <c r="O121" i="33"/>
  <c r="O122" i="33" s="1"/>
  <c r="M141" i="2" s="1"/>
  <c r="F121" i="33"/>
  <c r="D220" i="2"/>
  <c r="F192" i="33"/>
  <c r="D222" i="2" s="1"/>
  <c r="J2632" i="1"/>
  <c r="J261" i="1"/>
  <c r="J175" i="1"/>
  <c r="J2648" i="1"/>
  <c r="G4" i="2"/>
  <c r="H4" i="2" s="1"/>
  <c r="I4" i="2" s="1"/>
  <c r="E350" i="1"/>
  <c r="E358" i="1" s="1"/>
  <c r="E729" i="1" s="1"/>
  <c r="E885" i="1" s="1"/>
  <c r="A545" i="33"/>
  <c r="A243" i="2"/>
  <c r="C265" i="2"/>
  <c r="B264" i="2"/>
  <c r="B262" i="2"/>
  <c r="B266" i="2"/>
  <c r="B260" i="2"/>
  <c r="B263" i="2"/>
  <c r="B261" i="2"/>
  <c r="A883" i="33"/>
  <c r="A396" i="2"/>
  <c r="I5" i="33"/>
  <c r="I12" i="33" s="1"/>
  <c r="G258" i="2" s="1"/>
  <c r="S5" i="33"/>
  <c r="S12" i="33" s="1"/>
  <c r="Q258" i="2" s="1"/>
  <c r="E1661" i="1"/>
  <c r="E1870" i="1" s="1"/>
  <c r="E2161" i="1" s="1"/>
  <c r="A15" i="2"/>
  <c r="A13" i="2"/>
  <c r="A11" i="2"/>
  <c r="A390" i="2"/>
  <c r="A33" i="2"/>
  <c r="B270" i="33"/>
  <c r="B549" i="2"/>
  <c r="A287" i="2"/>
  <c r="A378" i="2"/>
  <c r="A96" i="2"/>
  <c r="A297" i="2"/>
  <c r="A149" i="2"/>
  <c r="A146" i="2"/>
  <c r="A144" i="2"/>
  <c r="I111" i="33"/>
  <c r="I112" i="33" s="1"/>
  <c r="G105" i="2" s="1"/>
  <c r="A76" i="2"/>
  <c r="A171" i="2"/>
  <c r="A461" i="2"/>
  <c r="A423" i="2"/>
  <c r="A245" i="33"/>
  <c r="T121" i="33"/>
  <c r="T122" i="33" s="1"/>
  <c r="R141" i="2" s="1"/>
  <c r="A700" i="33"/>
  <c r="A37" i="2"/>
  <c r="A94" i="2"/>
  <c r="J121" i="33"/>
  <c r="J122" i="33" s="1"/>
  <c r="H141" i="2" s="1"/>
  <c r="A99" i="2"/>
  <c r="M548" i="2"/>
  <c r="A140" i="2"/>
  <c r="A136" i="2"/>
  <c r="A270" i="2"/>
  <c r="A199" i="2"/>
  <c r="A478" i="2"/>
  <c r="A433" i="2"/>
  <c r="A315" i="2"/>
  <c r="A162" i="2"/>
  <c r="C222" i="33"/>
  <c r="B551" i="2"/>
  <c r="B258" i="33"/>
  <c r="E59" i="33"/>
  <c r="E258" i="33" s="1"/>
  <c r="E264" i="33" s="1"/>
  <c r="C156" i="2" s="1"/>
  <c r="P20" i="33"/>
  <c r="A496" i="2"/>
  <c r="A501" i="2"/>
  <c r="A499" i="2"/>
  <c r="A497" i="2"/>
  <c r="A147" i="2"/>
  <c r="E898" i="33"/>
  <c r="A219" i="2"/>
  <c r="W20" i="33"/>
  <c r="A269" i="33"/>
  <c r="M161" i="33"/>
  <c r="M162" i="33" s="1"/>
  <c r="A414" i="2"/>
  <c r="A217" i="2"/>
  <c r="A14" i="2"/>
  <c r="A392" i="2"/>
  <c r="A180" i="2"/>
  <c r="A360" i="2"/>
  <c r="A150" i="2"/>
  <c r="A148" i="2"/>
  <c r="A145" i="2"/>
  <c r="A500" i="2"/>
  <c r="A498" i="2"/>
  <c r="A495" i="2"/>
  <c r="O141" i="33"/>
  <c r="O142" i="33" s="1"/>
  <c r="M33" i="2" s="1"/>
  <c r="B552" i="2"/>
  <c r="A227" i="2"/>
  <c r="A75" i="2"/>
  <c r="B246" i="33"/>
  <c r="A267" i="2"/>
  <c r="A256" i="2"/>
  <c r="A10" i="2"/>
  <c r="A255" i="2"/>
  <c r="R190" i="33"/>
  <c r="R192" i="33" s="1"/>
  <c r="P222" i="2" s="1"/>
  <c r="J190" i="33"/>
  <c r="H220" i="2" s="1"/>
  <c r="H959" i="33"/>
  <c r="U151" i="33"/>
  <c r="U152" i="33" s="1"/>
  <c r="U534" i="33" s="1"/>
  <c r="K141" i="33"/>
  <c r="K142" i="33" s="1"/>
  <c r="I33" i="2" s="1"/>
  <c r="W141" i="33"/>
  <c r="W142" i="33" s="1"/>
  <c r="U33" i="2" s="1"/>
  <c r="S141" i="33"/>
  <c r="S142" i="33" s="1"/>
  <c r="Q33" i="2" s="1"/>
  <c r="I132" i="33"/>
  <c r="G24" i="2" s="1"/>
  <c r="Q131" i="33"/>
  <c r="Q101" i="33"/>
  <c r="Q20" i="33"/>
  <c r="H5" i="33"/>
  <c r="A460" i="2"/>
  <c r="A388" i="2"/>
  <c r="A257" i="2"/>
  <c r="A164" i="2"/>
  <c r="A95" i="2"/>
  <c r="A835" i="33"/>
  <c r="A824" i="33"/>
  <c r="A393" i="2" s="1"/>
  <c r="A389" i="2"/>
  <c r="A225" i="2"/>
  <c r="A254" i="2"/>
  <c r="A253" i="2"/>
  <c r="A252" i="2"/>
  <c r="A203" i="2"/>
  <c r="A91" i="2"/>
  <c r="A12" i="2"/>
  <c r="A391" i="2"/>
  <c r="A387" i="2"/>
  <c r="A201" i="2"/>
  <c r="A126" i="2"/>
  <c r="A108" i="2"/>
  <c r="W48" i="33"/>
  <c r="W257" i="33" s="1"/>
  <c r="W263" i="33" s="1"/>
  <c r="U155" i="2" s="1"/>
  <c r="A720" i="33"/>
  <c r="A168" i="2" s="1"/>
  <c r="A167" i="2"/>
  <c r="S111" i="33"/>
  <c r="Q104" i="2" s="1"/>
  <c r="T59" i="33"/>
  <c r="T270" i="33" s="1"/>
  <c r="T276" i="33" s="1"/>
  <c r="R147" i="2" s="1"/>
  <c r="O48" i="33"/>
  <c r="M74" i="2" s="1"/>
  <c r="Q26" i="33"/>
  <c r="A459" i="2"/>
  <c r="A415" i="2"/>
  <c r="A306" i="2"/>
  <c r="A279" i="2"/>
  <c r="A218" i="2"/>
  <c r="A163" i="2"/>
  <c r="A90" i="2"/>
  <c r="A32" i="2"/>
  <c r="A31" i="2"/>
  <c r="A30" i="2"/>
  <c r="A29" i="2"/>
  <c r="A28" i="2"/>
  <c r="A27" i="2"/>
  <c r="A9" i="2"/>
  <c r="D892" i="33"/>
  <c r="A191" i="2"/>
  <c r="A441" i="2"/>
  <c r="A369" i="2"/>
  <c r="B269" i="33"/>
  <c r="B245" i="33"/>
  <c r="S161" i="33"/>
  <c r="A139" i="2"/>
  <c r="A137" i="2"/>
  <c r="A135" i="2"/>
  <c r="O111" i="33"/>
  <c r="M104" i="2" s="1"/>
  <c r="I101" i="33"/>
  <c r="J48" i="33"/>
  <c r="H74" i="2" s="1"/>
  <c r="L26" i="33"/>
  <c r="L20" i="33"/>
  <c r="P5" i="33"/>
  <c r="A480" i="2"/>
  <c r="A271" i="2"/>
  <c r="A216" i="2"/>
  <c r="A165" i="2"/>
  <c r="A138" i="2"/>
  <c r="A92" i="2"/>
  <c r="A834" i="33"/>
  <c r="B233" i="33"/>
  <c r="W172" i="33"/>
  <c r="U555" i="2" s="1"/>
  <c r="H161" i="33"/>
  <c r="W26" i="33"/>
  <c r="A405" i="2"/>
  <c r="A36" i="2"/>
  <c r="H919" i="33"/>
  <c r="W101" i="33"/>
  <c r="W102" i="33" s="1"/>
  <c r="U87" i="2" s="1"/>
  <c r="O101" i="33"/>
  <c r="O102" i="33" s="1"/>
  <c r="M87" i="2" s="1"/>
  <c r="U101" i="33"/>
  <c r="M101" i="33"/>
  <c r="S101" i="33"/>
  <c r="Q86" i="2" s="1"/>
  <c r="A951" i="33"/>
  <c r="A406" i="2"/>
  <c r="A803" i="33"/>
  <c r="A379" i="2"/>
  <c r="E131" i="33"/>
  <c r="C23" i="2" s="1"/>
  <c r="J131" i="33"/>
  <c r="N131" i="33"/>
  <c r="R131" i="33"/>
  <c r="V131" i="33"/>
  <c r="H131" i="33"/>
  <c r="L131" i="33"/>
  <c r="P131" i="33"/>
  <c r="T131" i="33"/>
  <c r="L62" i="33"/>
  <c r="A373" i="2"/>
  <c r="A269" i="2"/>
  <c r="A266" i="2"/>
  <c r="A664" i="33"/>
  <c r="E151" i="33"/>
  <c r="E152" i="33" s="1"/>
  <c r="E534" i="33" s="1"/>
  <c r="V151" i="33"/>
  <c r="V152" i="33" s="1"/>
  <c r="V534" i="33" s="1"/>
  <c r="N151" i="33"/>
  <c r="N152" i="33" s="1"/>
  <c r="N534" i="33" s="1"/>
  <c r="W131" i="33"/>
  <c r="O131" i="33"/>
  <c r="R121" i="33"/>
  <c r="A60" i="33"/>
  <c r="A61" i="33" s="1"/>
  <c r="A62" i="33" s="1"/>
  <c r="A234" i="33"/>
  <c r="A270" i="33"/>
  <c r="K59" i="33"/>
  <c r="K62" i="33" s="1"/>
  <c r="J59" i="33"/>
  <c r="J234" i="33" s="1"/>
  <c r="J240" i="33" s="1"/>
  <c r="H120" i="2" s="1"/>
  <c r="W59" i="33"/>
  <c r="W234" i="33" s="1"/>
  <c r="W240" i="33" s="1"/>
  <c r="U120" i="2" s="1"/>
  <c r="P59" i="33"/>
  <c r="P234" i="33" s="1"/>
  <c r="P240" i="33" s="1"/>
  <c r="N120" i="2" s="1"/>
  <c r="I48" i="33"/>
  <c r="I233" i="33" s="1"/>
  <c r="I239" i="33" s="1"/>
  <c r="G119" i="2" s="1"/>
  <c r="Q48" i="33"/>
  <c r="Q257" i="33" s="1"/>
  <c r="Q263" i="33" s="1"/>
  <c r="O155" i="2" s="1"/>
  <c r="K48" i="33"/>
  <c r="K52" i="33" s="1"/>
  <c r="I78" i="2" s="1"/>
  <c r="V48" i="33"/>
  <c r="V52" i="33" s="1"/>
  <c r="T78" i="2" s="1"/>
  <c r="T26" i="33"/>
  <c r="A272" i="2"/>
  <c r="A190" i="2"/>
  <c r="A529" i="33"/>
  <c r="A476" i="33"/>
  <c r="A477" i="33" s="1"/>
  <c r="U131" i="33"/>
  <c r="M131" i="33"/>
  <c r="M37" i="33"/>
  <c r="M222" i="33" s="1"/>
  <c r="E26" i="33"/>
  <c r="K26" i="33"/>
  <c r="P26" i="33"/>
  <c r="P282" i="33" s="1"/>
  <c r="U26" i="33"/>
  <c r="U282" i="33" s="1"/>
  <c r="U289" i="33" s="1"/>
  <c r="H26" i="33"/>
  <c r="M26" i="33"/>
  <c r="S26" i="33"/>
  <c r="I121" i="33"/>
  <c r="G140" i="2" s="1"/>
  <c r="E121" i="33"/>
  <c r="K121" i="33"/>
  <c r="P121" i="33"/>
  <c r="V121" i="33"/>
  <c r="H121" i="33"/>
  <c r="N121" i="33"/>
  <c r="S121" i="33"/>
  <c r="F548" i="2"/>
  <c r="A371" i="2"/>
  <c r="A288" i="2"/>
  <c r="C548" i="2"/>
  <c r="A207" i="2"/>
  <c r="A189" i="2"/>
  <c r="S131" i="33"/>
  <c r="K131" i="33"/>
  <c r="W121" i="33"/>
  <c r="L121" i="33"/>
  <c r="E111" i="33"/>
  <c r="E112" i="33" s="1"/>
  <c r="C105" i="2" s="1"/>
  <c r="Q111" i="33"/>
  <c r="Q112" i="33" s="1"/>
  <c r="O105" i="2" s="1"/>
  <c r="M111" i="33"/>
  <c r="U111" i="33"/>
  <c r="E101" i="33"/>
  <c r="J101" i="33"/>
  <c r="N101" i="33"/>
  <c r="R101" i="33"/>
  <c r="V101" i="33"/>
  <c r="H101" i="33"/>
  <c r="L101" i="33"/>
  <c r="P101" i="33"/>
  <c r="T101" i="33"/>
  <c r="O26" i="33"/>
  <c r="A204" i="2"/>
  <c r="A200" i="2"/>
  <c r="A468" i="2"/>
  <c r="A450" i="2"/>
  <c r="W175" i="33"/>
  <c r="W182" i="33" s="1"/>
  <c r="W919" i="33" s="1"/>
  <c r="K172" i="33"/>
  <c r="K959" i="33" s="1"/>
  <c r="A64" i="2"/>
  <c r="A613" i="33"/>
  <c r="A18" i="2"/>
  <c r="A141" i="2"/>
  <c r="A81" i="2"/>
  <c r="A498" i="33"/>
  <c r="A375" i="2" s="1"/>
  <c r="A374" i="2"/>
  <c r="A82" i="33"/>
  <c r="A114" i="2" s="1"/>
  <c r="A113" i="2"/>
  <c r="A461" i="33"/>
  <c r="A434" i="2"/>
  <c r="A320" i="33"/>
  <c r="A316" i="2"/>
  <c r="A263" i="33"/>
  <c r="A154" i="2"/>
  <c r="A239" i="33"/>
  <c r="A118" i="2"/>
  <c r="A169" i="33"/>
  <c r="A52" i="33"/>
  <c r="A78" i="2" s="1"/>
  <c r="A77" i="2"/>
  <c r="A682" i="33"/>
  <c r="A424" i="2"/>
  <c r="A600" i="33"/>
  <c r="A481" i="2"/>
  <c r="A443" i="33"/>
  <c r="A280" i="2"/>
  <c r="A303" i="33"/>
  <c r="A307" i="2"/>
  <c r="A111" i="33"/>
  <c r="A103" i="2"/>
  <c r="A772" i="33"/>
  <c r="A229" i="2"/>
  <c r="A631" i="33"/>
  <c r="A442" i="2"/>
  <c r="A354" i="33"/>
  <c r="A298" i="2"/>
  <c r="A88" i="33"/>
  <c r="A127" i="2"/>
  <c r="A734" i="33"/>
  <c r="A649" i="33"/>
  <c r="A571" i="33"/>
  <c r="A477" i="2"/>
  <c r="A432" i="2"/>
  <c r="A370" i="2"/>
  <c r="A265" i="2"/>
  <c r="A264" i="2"/>
  <c r="A263" i="2"/>
  <c r="A262" i="2"/>
  <c r="A261" i="2"/>
  <c r="A228" i="2"/>
  <c r="A153" i="2"/>
  <c r="A112" i="2"/>
  <c r="A111" i="2"/>
  <c r="A110" i="2"/>
  <c r="A109" i="2"/>
  <c r="A74" i="2"/>
  <c r="A73" i="2"/>
  <c r="A72" i="2"/>
  <c r="L258" i="33"/>
  <c r="L264" i="33" s="1"/>
  <c r="J156" i="2" s="1"/>
  <c r="A257" i="33"/>
  <c r="A246" i="33"/>
  <c r="A233" i="33"/>
  <c r="A190" i="33"/>
  <c r="A177" i="33"/>
  <c r="A127" i="33"/>
  <c r="A97" i="33"/>
  <c r="A68" i="33"/>
  <c r="V59" i="33"/>
  <c r="V234" i="33" s="1"/>
  <c r="V240" i="33" s="1"/>
  <c r="T120" i="2" s="1"/>
  <c r="O59" i="33"/>
  <c r="O234" i="33" s="1"/>
  <c r="O240" i="33" s="1"/>
  <c r="M120" i="2" s="1"/>
  <c r="H37" i="33"/>
  <c r="H42" i="33" s="1"/>
  <c r="U20" i="33"/>
  <c r="K20" i="33"/>
  <c r="A336" i="33"/>
  <c r="A479" i="2"/>
  <c r="A372" i="2"/>
  <c r="A226" i="2"/>
  <c r="A202" i="2"/>
  <c r="A198" i="2"/>
  <c r="A166" i="2"/>
  <c r="A117" i="2"/>
  <c r="A102" i="2"/>
  <c r="A101" i="2"/>
  <c r="A100" i="2"/>
  <c r="A93" i="2"/>
  <c r="A63" i="2"/>
  <c r="L234" i="33"/>
  <c r="L240" i="33" s="1"/>
  <c r="J120" i="2" s="1"/>
  <c r="R59" i="33"/>
  <c r="R246" i="33" s="1"/>
  <c r="R252" i="33" s="1"/>
  <c r="P93" i="2" s="1"/>
  <c r="R37" i="33"/>
  <c r="R939" i="33"/>
  <c r="S175" i="33"/>
  <c r="J175" i="33"/>
  <c r="O919" i="33"/>
  <c r="O939" i="33"/>
  <c r="S190" i="33"/>
  <c r="L190" i="33"/>
  <c r="W190" i="33"/>
  <c r="O190" i="33"/>
  <c r="H190" i="33"/>
  <c r="T190" i="33"/>
  <c r="N190" i="33"/>
  <c r="M555" i="2"/>
  <c r="O959" i="33"/>
  <c r="K919" i="33"/>
  <c r="K939" i="33"/>
  <c r="U548" i="2"/>
  <c r="I548" i="2"/>
  <c r="V175" i="33"/>
  <c r="N175" i="33"/>
  <c r="Q548" i="2"/>
  <c r="S172" i="33"/>
  <c r="P555" i="2"/>
  <c r="H555" i="2"/>
  <c r="P548" i="2"/>
  <c r="H548" i="2"/>
  <c r="T555" i="2"/>
  <c r="L555" i="2"/>
  <c r="T548" i="2"/>
  <c r="L548" i="2"/>
  <c r="U161" i="33"/>
  <c r="P161" i="33"/>
  <c r="K161" i="33"/>
  <c r="T161" i="33"/>
  <c r="O161" i="33"/>
  <c r="I161" i="33"/>
  <c r="W161" i="33"/>
  <c r="Q161" i="33"/>
  <c r="L161" i="33"/>
  <c r="R151" i="33"/>
  <c r="R152" i="33" s="1"/>
  <c r="R534" i="33" s="1"/>
  <c r="J151" i="33"/>
  <c r="J152" i="33" s="1"/>
  <c r="J534" i="33" s="1"/>
  <c r="Q151" i="33"/>
  <c r="Q152" i="33" s="1"/>
  <c r="Q534" i="33" s="1"/>
  <c r="I151" i="33"/>
  <c r="I152" i="33" s="1"/>
  <c r="I534" i="33" s="1"/>
  <c r="T151" i="33"/>
  <c r="T152" i="33" s="1"/>
  <c r="T534" i="33" s="1"/>
  <c r="P151" i="33"/>
  <c r="P152" i="33" s="1"/>
  <c r="P534" i="33" s="1"/>
  <c r="L151" i="33"/>
  <c r="L152" i="33" s="1"/>
  <c r="L534" i="33" s="1"/>
  <c r="H151" i="33"/>
  <c r="H152" i="33" s="1"/>
  <c r="H534" i="33" s="1"/>
  <c r="W151" i="33"/>
  <c r="W152" i="33" s="1"/>
  <c r="W534" i="33" s="1"/>
  <c r="S151" i="33"/>
  <c r="S152" i="33" s="1"/>
  <c r="S534" i="33" s="1"/>
  <c r="O151" i="33"/>
  <c r="O152" i="33" s="1"/>
  <c r="O534" i="33" s="1"/>
  <c r="K151" i="33"/>
  <c r="K152" i="33" s="1"/>
  <c r="K534" i="33" s="1"/>
  <c r="E142" i="33"/>
  <c r="C33" i="2" s="1"/>
  <c r="U141" i="33"/>
  <c r="Q141" i="33"/>
  <c r="M141" i="33"/>
  <c r="I141" i="33"/>
  <c r="T141" i="33"/>
  <c r="P141" i="33"/>
  <c r="L141" i="33"/>
  <c r="H141" i="33"/>
  <c r="V141" i="33"/>
  <c r="R141" i="33"/>
  <c r="N141" i="33"/>
  <c r="J141" i="33"/>
  <c r="T111" i="33"/>
  <c r="P111" i="33"/>
  <c r="L111" i="33"/>
  <c r="H111" i="33"/>
  <c r="K111" i="33"/>
  <c r="U121" i="33"/>
  <c r="Q121" i="33"/>
  <c r="M121" i="33"/>
  <c r="V111" i="33"/>
  <c r="R111" i="33"/>
  <c r="N111" i="33"/>
  <c r="J111" i="33"/>
  <c r="V72" i="33"/>
  <c r="T69" i="2" s="1"/>
  <c r="T68" i="2"/>
  <c r="H71" i="33"/>
  <c r="D84" i="33"/>
  <c r="G91" i="33" s="1"/>
  <c r="U48" i="33"/>
  <c r="S74" i="2" s="1"/>
  <c r="M48" i="33"/>
  <c r="M233" i="33" s="1"/>
  <c r="M239" i="33" s="1"/>
  <c r="K119" i="2" s="1"/>
  <c r="E48" i="33"/>
  <c r="E233" i="33" s="1"/>
  <c r="E239" i="33" s="1"/>
  <c r="P74" i="2"/>
  <c r="R245" i="33"/>
  <c r="R251" i="33" s="1"/>
  <c r="P92" i="2" s="1"/>
  <c r="S48" i="33"/>
  <c r="N48" i="33"/>
  <c r="R269" i="33"/>
  <c r="R275" i="33" s="1"/>
  <c r="R257" i="33"/>
  <c r="R263" i="33" s="1"/>
  <c r="R233" i="33"/>
  <c r="R239" i="33" s="1"/>
  <c r="V37" i="33"/>
  <c r="Q37" i="33"/>
  <c r="L37" i="33"/>
  <c r="E37" i="33"/>
  <c r="E222" i="33" s="1"/>
  <c r="U37" i="33"/>
  <c r="P37" i="33"/>
  <c r="P42" i="33" s="1"/>
  <c r="J37" i="33"/>
  <c r="T37" i="33"/>
  <c r="N37" i="33"/>
  <c r="I37" i="33"/>
  <c r="W5" i="33"/>
  <c r="W12" i="33" s="1"/>
  <c r="U258" i="2" s="1"/>
  <c r="L5" i="33"/>
  <c r="L12" i="33" s="1"/>
  <c r="J258" i="2" s="1"/>
  <c r="T5" i="33"/>
  <c r="T12" i="33" s="1"/>
  <c r="R258" i="2" s="1"/>
  <c r="K5" i="33"/>
  <c r="K12" i="33" s="1"/>
  <c r="I258" i="2" s="1"/>
  <c r="T20" i="33"/>
  <c r="O20" i="33"/>
  <c r="I20" i="33"/>
  <c r="S20" i="33"/>
  <c r="M20" i="33"/>
  <c r="H20" i="33"/>
  <c r="U5" i="33"/>
  <c r="O5" i="33"/>
  <c r="A971" i="33"/>
  <c r="A208" i="2"/>
  <c r="A912" i="33"/>
  <c r="A38" i="2"/>
  <c r="A932" i="33"/>
  <c r="A416" i="2"/>
  <c r="I190" i="33"/>
  <c r="M190" i="33"/>
  <c r="Q190" i="33"/>
  <c r="U190" i="33"/>
  <c r="E162" i="33"/>
  <c r="V190" i="33"/>
  <c r="P190" i="33"/>
  <c r="K190" i="33"/>
  <c r="E190" i="33"/>
  <c r="K71" i="33"/>
  <c r="O71" i="33"/>
  <c r="J71" i="33"/>
  <c r="P71" i="33"/>
  <c r="T71" i="33"/>
  <c r="E71" i="33"/>
  <c r="L71" i="33"/>
  <c r="Q71" i="33"/>
  <c r="U71" i="33"/>
  <c r="I71" i="33"/>
  <c r="N71" i="33"/>
  <c r="S71" i="33"/>
  <c r="W71" i="33"/>
  <c r="U175" i="33"/>
  <c r="Q175" i="33"/>
  <c r="M175" i="33"/>
  <c r="I175" i="33"/>
  <c r="U165" i="33"/>
  <c r="Q165" i="33"/>
  <c r="M165" i="33"/>
  <c r="I165" i="33"/>
  <c r="E81" i="33"/>
  <c r="R71" i="33"/>
  <c r="T175" i="33"/>
  <c r="P175" i="33"/>
  <c r="L175" i="33"/>
  <c r="T165" i="33"/>
  <c r="P165" i="33"/>
  <c r="L165" i="33"/>
  <c r="V161" i="33"/>
  <c r="R161" i="33"/>
  <c r="N161" i="33"/>
  <c r="J161" i="33"/>
  <c r="M71" i="33"/>
  <c r="I59" i="33"/>
  <c r="M59" i="33"/>
  <c r="Q59" i="33"/>
  <c r="U59" i="33"/>
  <c r="S59" i="33"/>
  <c r="N59" i="33"/>
  <c r="H59" i="33"/>
  <c r="H48" i="33"/>
  <c r="L48" i="33"/>
  <c r="P48" i="33"/>
  <c r="T48" i="33"/>
  <c r="W37" i="33"/>
  <c r="S37" i="33"/>
  <c r="O37" i="33"/>
  <c r="K37" i="33"/>
  <c r="V26" i="33"/>
  <c r="V282" i="33" s="1"/>
  <c r="R26" i="33"/>
  <c r="R282" i="33" s="1"/>
  <c r="N26" i="33"/>
  <c r="N282" i="33" s="1"/>
  <c r="J26" i="33"/>
  <c r="J282" i="33" s="1"/>
  <c r="V20" i="33"/>
  <c r="R20" i="33"/>
  <c r="N20" i="33"/>
  <c r="J20" i="33"/>
  <c r="V5" i="33"/>
  <c r="R5" i="33"/>
  <c r="N5" i="33"/>
  <c r="J5" i="33"/>
  <c r="E5" i="33"/>
  <c r="Q5" i="33"/>
  <c r="M5" i="33"/>
  <c r="L270" i="33" l="1"/>
  <c r="L276" i="33" s="1"/>
  <c r="J147" i="2" s="1"/>
  <c r="I86" i="2"/>
  <c r="G9" i="2"/>
  <c r="F42" i="33"/>
  <c r="I32" i="33"/>
  <c r="G15" i="2" s="1"/>
  <c r="I221" i="33"/>
  <c r="I225" i="33" s="1"/>
  <c r="G495" i="2" s="1"/>
  <c r="I289" i="33"/>
  <c r="G492" i="2" s="1"/>
  <c r="K181" i="1"/>
  <c r="K2636" i="1"/>
  <c r="G42" i="33"/>
  <c r="G222" i="33"/>
  <c r="K2633" i="1"/>
  <c r="K179" i="1"/>
  <c r="K264" i="1"/>
  <c r="K2650" i="1"/>
  <c r="K180" i="1"/>
  <c r="K2635" i="1"/>
  <c r="K267" i="1"/>
  <c r="K266" i="1"/>
  <c r="K2638" i="1"/>
  <c r="K265" i="1"/>
  <c r="K2634" i="1"/>
  <c r="K2637" i="1"/>
  <c r="K178" i="1"/>
  <c r="K2654" i="1"/>
  <c r="F226" i="33"/>
  <c r="D496" i="2" s="1"/>
  <c r="G226" i="33"/>
  <c r="E496" i="2" s="1"/>
  <c r="E15" i="2"/>
  <c r="K2639" i="1" s="1"/>
  <c r="G270" i="33"/>
  <c r="G276" i="33" s="1"/>
  <c r="G246" i="33"/>
  <c r="G252" i="33" s="1"/>
  <c r="G258" i="33"/>
  <c r="G264" i="33" s="1"/>
  <c r="G62" i="33"/>
  <c r="G234" i="33"/>
  <c r="G240" i="33" s="1"/>
  <c r="K1673" i="1"/>
  <c r="K1672" i="1"/>
  <c r="E131" i="2"/>
  <c r="G92" i="33"/>
  <c r="E132" i="2" s="1"/>
  <c r="W112" i="33"/>
  <c r="U105" i="2" s="1"/>
  <c r="M140" i="2"/>
  <c r="E495" i="2"/>
  <c r="K2653" i="1"/>
  <c r="K2649" i="1"/>
  <c r="F234" i="33"/>
  <c r="F240" i="33" s="1"/>
  <c r="F246" i="33"/>
  <c r="F252" i="33" s="1"/>
  <c r="F62" i="33"/>
  <c r="F270" i="33"/>
  <c r="F276" i="33" s="1"/>
  <c r="F258" i="33"/>
  <c r="F264" i="33" s="1"/>
  <c r="E485" i="2"/>
  <c r="G289" i="33"/>
  <c r="E492" i="2" s="1"/>
  <c r="K262" i="1"/>
  <c r="K2652" i="1"/>
  <c r="K1674" i="1"/>
  <c r="K263" i="1"/>
  <c r="K2651" i="1"/>
  <c r="E220" i="2"/>
  <c r="G192" i="33"/>
  <c r="E222" i="2" s="1"/>
  <c r="D86" i="2"/>
  <c r="F102" i="33"/>
  <c r="D87" i="2" s="1"/>
  <c r="D555" i="2"/>
  <c r="F959" i="33"/>
  <c r="F142" i="33"/>
  <c r="D33" i="2" s="1"/>
  <c r="D32" i="2"/>
  <c r="D23" i="2"/>
  <c r="F132" i="33"/>
  <c r="D24" i="2" s="1"/>
  <c r="D68" i="2"/>
  <c r="F72" i="33"/>
  <c r="D69" i="2" s="1"/>
  <c r="I91" i="33"/>
  <c r="I92" i="33" s="1"/>
  <c r="G132" i="2" s="1"/>
  <c r="F91" i="33"/>
  <c r="J1672" i="1"/>
  <c r="J263" i="1"/>
  <c r="J2635" i="1"/>
  <c r="J2651" i="1"/>
  <c r="J178" i="1"/>
  <c r="J179" i="1"/>
  <c r="J177" i="1"/>
  <c r="J2654" i="1"/>
  <c r="J2653" i="1"/>
  <c r="J2652" i="1"/>
  <c r="J181" i="1"/>
  <c r="J267" i="1"/>
  <c r="J2637" i="1"/>
  <c r="J264" i="1"/>
  <c r="J2638" i="1"/>
  <c r="J2634" i="1"/>
  <c r="J265" i="1"/>
  <c r="J1673" i="1"/>
  <c r="D265" i="2"/>
  <c r="F22" i="33"/>
  <c r="D267" i="2" s="1"/>
  <c r="J180" i="1"/>
  <c r="J2636" i="1"/>
  <c r="J2650" i="1"/>
  <c r="J266" i="1"/>
  <c r="D104" i="2"/>
  <c r="F112" i="33"/>
  <c r="D105" i="2" s="1"/>
  <c r="D9" i="2"/>
  <c r="J262" i="1" s="1"/>
  <c r="F32" i="33"/>
  <c r="F221" i="33"/>
  <c r="F225" i="33" s="1"/>
  <c r="F282" i="33"/>
  <c r="D140" i="2"/>
  <c r="F122" i="33"/>
  <c r="D141" i="2" s="1"/>
  <c r="A546" i="33"/>
  <c r="A244" i="2"/>
  <c r="U22" i="33"/>
  <c r="L22" i="33"/>
  <c r="P22" i="33"/>
  <c r="C267" i="2"/>
  <c r="W22" i="33"/>
  <c r="K22" i="33"/>
  <c r="Q22" i="33"/>
  <c r="A884" i="33"/>
  <c r="A397" i="2"/>
  <c r="E226" i="33"/>
  <c r="H485" i="2"/>
  <c r="J289" i="33"/>
  <c r="H492" i="2" s="1"/>
  <c r="P289" i="33"/>
  <c r="N492" i="2" s="1"/>
  <c r="N485" i="2"/>
  <c r="M221" i="33"/>
  <c r="M225" i="33" s="1"/>
  <c r="K495" i="2" s="1"/>
  <c r="M282" i="33"/>
  <c r="P485" i="2"/>
  <c r="R289" i="33"/>
  <c r="P492" i="2" s="1"/>
  <c r="T485" i="2"/>
  <c r="V289" i="33"/>
  <c r="T492" i="2" s="1"/>
  <c r="M9" i="2"/>
  <c r="O282" i="33"/>
  <c r="S485" i="2"/>
  <c r="S492" i="2"/>
  <c r="U9" i="2"/>
  <c r="W282" i="33"/>
  <c r="Q221" i="33"/>
  <c r="Q225" i="33" s="1"/>
  <c r="O495" i="2" s="1"/>
  <c r="Q282" i="33"/>
  <c r="Q9" i="2"/>
  <c r="S282" i="33"/>
  <c r="T221" i="33"/>
  <c r="T225" i="33" s="1"/>
  <c r="R495" i="2" s="1"/>
  <c r="T282" i="33"/>
  <c r="J9" i="2"/>
  <c r="L282" i="33"/>
  <c r="L485" i="2"/>
  <c r="N289" i="33"/>
  <c r="L492" i="2" s="1"/>
  <c r="I9" i="2"/>
  <c r="K282" i="33"/>
  <c r="H221" i="33"/>
  <c r="H225" i="33" s="1"/>
  <c r="F495" i="2" s="1"/>
  <c r="H282" i="33"/>
  <c r="E32" i="33"/>
  <c r="C15" i="2" s="1"/>
  <c r="E282" i="33"/>
  <c r="E289" i="33" s="1"/>
  <c r="J4" i="2"/>
  <c r="K4" i="2" s="1"/>
  <c r="L4" i="2" s="1"/>
  <c r="M4" i="2" s="1"/>
  <c r="N4" i="2" s="1"/>
  <c r="O4" i="2" s="1"/>
  <c r="P4" i="2" s="1"/>
  <c r="Q4" i="2" s="1"/>
  <c r="R4" i="2" s="1"/>
  <c r="S4" i="2" s="1"/>
  <c r="T4" i="2" s="1"/>
  <c r="U4" i="2" s="1"/>
  <c r="G251" i="2"/>
  <c r="J245" i="33"/>
  <c r="J251" i="33" s="1"/>
  <c r="H92" i="2" s="1"/>
  <c r="Q251" i="2"/>
  <c r="G104" i="2"/>
  <c r="I122" i="33"/>
  <c r="G141" i="2" s="1"/>
  <c r="R140" i="2"/>
  <c r="H140" i="2"/>
  <c r="R234" i="33"/>
  <c r="R240" i="33" s="1"/>
  <c r="P120" i="2" s="1"/>
  <c r="U32" i="2"/>
  <c r="O112" i="33"/>
  <c r="M105" i="2" s="1"/>
  <c r="U265" i="2"/>
  <c r="J258" i="33"/>
  <c r="J264" i="33" s="1"/>
  <c r="H156" i="2" s="1"/>
  <c r="U91" i="33"/>
  <c r="S131" i="2" s="1"/>
  <c r="H91" i="33"/>
  <c r="H92" i="33" s="1"/>
  <c r="F132" i="2" s="1"/>
  <c r="K9" i="2"/>
  <c r="W245" i="33"/>
  <c r="W251" i="33" s="1"/>
  <c r="U92" i="2" s="1"/>
  <c r="W52" i="33"/>
  <c r="U78" i="2" s="1"/>
  <c r="E234" i="33"/>
  <c r="E62" i="33"/>
  <c r="W269" i="33"/>
  <c r="W275" i="33" s="1"/>
  <c r="U146" i="2" s="1"/>
  <c r="E270" i="33"/>
  <c r="E276" i="33" s="1"/>
  <c r="C147" i="2" s="1"/>
  <c r="A701" i="33"/>
  <c r="A462" i="2"/>
  <c r="E246" i="33"/>
  <c r="E252" i="33" s="1"/>
  <c r="C93" i="2" s="1"/>
  <c r="O52" i="33"/>
  <c r="M78" i="2" s="1"/>
  <c r="O91" i="33"/>
  <c r="M131" i="2" s="1"/>
  <c r="U52" i="33"/>
  <c r="S78" i="2" s="1"/>
  <c r="E91" i="33"/>
  <c r="C131" i="2" s="1"/>
  <c r="K234" i="33"/>
  <c r="K240" i="33" s="1"/>
  <c r="I120" i="2" s="1"/>
  <c r="N91" i="33"/>
  <c r="L131" i="2" s="1"/>
  <c r="N265" i="2"/>
  <c r="M899" i="33"/>
  <c r="J257" i="33"/>
  <c r="J263" i="33" s="1"/>
  <c r="Q233" i="33"/>
  <c r="Q239" i="33" s="1"/>
  <c r="O119" i="2" s="1"/>
  <c r="W32" i="33"/>
  <c r="U15" i="2" s="1"/>
  <c r="J52" i="33"/>
  <c r="H78" i="2" s="1"/>
  <c r="I32" i="2"/>
  <c r="P220" i="2"/>
  <c r="W221" i="33"/>
  <c r="W225" i="33" s="1"/>
  <c r="U495" i="2" s="1"/>
  <c r="M898" i="33"/>
  <c r="P91" i="33"/>
  <c r="N131" i="2" s="1"/>
  <c r="M91" i="33"/>
  <c r="M92" i="33" s="1"/>
  <c r="K132" i="2" s="1"/>
  <c r="P222" i="33"/>
  <c r="P226" i="33" s="1"/>
  <c r="N496" i="2" s="1"/>
  <c r="O245" i="33"/>
  <c r="O251" i="33" s="1"/>
  <c r="M92" i="2" s="1"/>
  <c r="R9" i="2"/>
  <c r="M32" i="33"/>
  <c r="K15" i="2" s="1"/>
  <c r="H222" i="33"/>
  <c r="H226" i="33" s="1"/>
  <c r="F496" i="2" s="1"/>
  <c r="M32" i="2"/>
  <c r="J192" i="33"/>
  <c r="H222" i="2" s="1"/>
  <c r="K258" i="33"/>
  <c r="K264" i="33" s="1"/>
  <c r="I156" i="2" s="1"/>
  <c r="O265" i="2"/>
  <c r="W233" i="33"/>
  <c r="W239" i="33" s="1"/>
  <c r="U119" i="2" s="1"/>
  <c r="U74" i="2"/>
  <c r="K269" i="33"/>
  <c r="K275" i="33" s="1"/>
  <c r="I146" i="2" s="1"/>
  <c r="V257" i="33"/>
  <c r="V263" i="33" s="1"/>
  <c r="T155" i="2" s="1"/>
  <c r="W959" i="33"/>
  <c r="Q32" i="2"/>
  <c r="Q132" i="33"/>
  <c r="O24" i="2" s="1"/>
  <c r="O23" i="2"/>
  <c r="E132" i="33"/>
  <c r="C24" i="2" s="1"/>
  <c r="Q102" i="33"/>
  <c r="O87" i="2" s="1"/>
  <c r="O86" i="2"/>
  <c r="I257" i="33"/>
  <c r="I263" i="33" s="1"/>
  <c r="G155" i="2" s="1"/>
  <c r="T74" i="2"/>
  <c r="G74" i="2"/>
  <c r="V233" i="33"/>
  <c r="V239" i="33" s="1"/>
  <c r="T119" i="2" s="1"/>
  <c r="V245" i="33"/>
  <c r="V251" i="33" s="1"/>
  <c r="T92" i="2" s="1"/>
  <c r="I245" i="33"/>
  <c r="I251" i="33" s="1"/>
  <c r="G92" i="2" s="1"/>
  <c r="F9" i="2"/>
  <c r="Q32" i="33"/>
  <c r="O15" i="2" s="1"/>
  <c r="T32" i="33"/>
  <c r="R15" i="2" s="1"/>
  <c r="O9" i="2"/>
  <c r="H12" i="33"/>
  <c r="F258" i="2" s="1"/>
  <c r="F251" i="2"/>
  <c r="J233" i="33"/>
  <c r="J239" i="33" s="1"/>
  <c r="J243" i="33" s="1"/>
  <c r="H123" i="2" s="1"/>
  <c r="O257" i="33"/>
  <c r="O263" i="33" s="1"/>
  <c r="M155" i="2" s="1"/>
  <c r="O233" i="33"/>
  <c r="O239" i="33" s="1"/>
  <c r="M119" i="2" s="1"/>
  <c r="J265" i="2"/>
  <c r="I269" i="33"/>
  <c r="I275" i="33" s="1"/>
  <c r="G146" i="2" s="1"/>
  <c r="I52" i="33"/>
  <c r="G78" i="2" s="1"/>
  <c r="K270" i="33"/>
  <c r="K276" i="33" s="1"/>
  <c r="I147" i="2" s="1"/>
  <c r="O246" i="33"/>
  <c r="O252" i="33" s="1"/>
  <c r="M93" i="2" s="1"/>
  <c r="W246" i="33"/>
  <c r="W252" i="33" s="1"/>
  <c r="U93" i="2" s="1"/>
  <c r="J269" i="33"/>
  <c r="J275" i="33" s="1"/>
  <c r="H146" i="2" s="1"/>
  <c r="O269" i="33"/>
  <c r="O275" i="33" s="1"/>
  <c r="M146" i="2" s="1"/>
  <c r="M42" i="33"/>
  <c r="V269" i="33"/>
  <c r="V275" i="33" s="1"/>
  <c r="T146" i="2" s="1"/>
  <c r="K246" i="33"/>
  <c r="K252" i="33" s="1"/>
  <c r="I93" i="2" s="1"/>
  <c r="I102" i="33"/>
  <c r="G87" i="2" s="1"/>
  <c r="G86" i="2"/>
  <c r="O104" i="2"/>
  <c r="P246" i="33"/>
  <c r="P252" i="33" s="1"/>
  <c r="N93" i="2" s="1"/>
  <c r="H162" i="33"/>
  <c r="H898" i="33"/>
  <c r="S162" i="33"/>
  <c r="S898" i="33"/>
  <c r="U269" i="33"/>
  <c r="U275" i="33" s="1"/>
  <c r="S146" i="2" s="1"/>
  <c r="R251" i="2"/>
  <c r="K257" i="33"/>
  <c r="K263" i="33" s="1"/>
  <c r="I155" i="2" s="1"/>
  <c r="I74" i="2"/>
  <c r="O258" i="33"/>
  <c r="O264" i="33" s="1"/>
  <c r="M156" i="2" s="1"/>
  <c r="C104" i="2"/>
  <c r="A361" i="2"/>
  <c r="L32" i="33"/>
  <c r="J15" i="2" s="1"/>
  <c r="L221" i="33"/>
  <c r="L225" i="33" s="1"/>
  <c r="J495" i="2" s="1"/>
  <c r="N251" i="2"/>
  <c r="P12" i="33"/>
  <c r="N258" i="2" s="1"/>
  <c r="T246" i="33"/>
  <c r="T252" i="33" s="1"/>
  <c r="R93" i="2" s="1"/>
  <c r="T234" i="33"/>
  <c r="T240" i="33" s="1"/>
  <c r="R120" i="2" s="1"/>
  <c r="T258" i="33"/>
  <c r="T264" i="33" s="1"/>
  <c r="R156" i="2" s="1"/>
  <c r="D151" i="33"/>
  <c r="D152" i="33" s="1"/>
  <c r="D534" i="33" s="1"/>
  <c r="U233" i="33"/>
  <c r="U239" i="33" s="1"/>
  <c r="S119" i="2" s="1"/>
  <c r="U251" i="2"/>
  <c r="H32" i="33"/>
  <c r="F15" i="2" s="1"/>
  <c r="S112" i="33"/>
  <c r="Q105" i="2" s="1"/>
  <c r="T62" i="33"/>
  <c r="U86" i="2"/>
  <c r="W939" i="33"/>
  <c r="M86" i="2"/>
  <c r="S102" i="33"/>
  <c r="Q87" i="2" s="1"/>
  <c r="M102" i="33"/>
  <c r="K87" i="2" s="1"/>
  <c r="K86" i="2"/>
  <c r="U102" i="33"/>
  <c r="S87" i="2" s="1"/>
  <c r="S86" i="2"/>
  <c r="V246" i="33"/>
  <c r="V252" i="33" s="1"/>
  <c r="T93" i="2" s="1"/>
  <c r="V62" i="33"/>
  <c r="V270" i="33"/>
  <c r="V276" i="33" s="1"/>
  <c r="T147" i="2" s="1"/>
  <c r="O32" i="33"/>
  <c r="M15" i="2" s="1"/>
  <c r="O221" i="33"/>
  <c r="O225" i="33" s="1"/>
  <c r="M495" i="2" s="1"/>
  <c r="P102" i="33"/>
  <c r="N87" i="2" s="1"/>
  <c r="N86" i="2"/>
  <c r="R102" i="33"/>
  <c r="P87" i="2" s="1"/>
  <c r="P86" i="2"/>
  <c r="S104" i="2"/>
  <c r="U112" i="33"/>
  <c r="S105" i="2" s="1"/>
  <c r="L122" i="33"/>
  <c r="J141" i="2" s="1"/>
  <c r="J140" i="2"/>
  <c r="N122" i="33"/>
  <c r="L141" i="2" s="1"/>
  <c r="L140" i="2"/>
  <c r="K122" i="33"/>
  <c r="I141" i="2" s="1"/>
  <c r="I140" i="2"/>
  <c r="S9" i="2"/>
  <c r="U221" i="33"/>
  <c r="U225" i="33" s="1"/>
  <c r="S495" i="2" s="1"/>
  <c r="U32" i="33"/>
  <c r="S15" i="2" s="1"/>
  <c r="A478" i="33"/>
  <c r="A362" i="2"/>
  <c r="Q52" i="33"/>
  <c r="O78" i="2" s="1"/>
  <c r="O74" i="2"/>
  <c r="Q245" i="33"/>
  <c r="Q251" i="33" s="1"/>
  <c r="O92" i="2" s="1"/>
  <c r="Q269" i="33"/>
  <c r="Q275" i="33" s="1"/>
  <c r="O146" i="2" s="1"/>
  <c r="W62" i="33"/>
  <c r="W270" i="33"/>
  <c r="W276" i="33" s="1"/>
  <c r="U147" i="2" s="1"/>
  <c r="W258" i="33"/>
  <c r="W264" i="33" s="1"/>
  <c r="P132" i="33"/>
  <c r="N24" i="2" s="1"/>
  <c r="N23" i="2"/>
  <c r="R132" i="33"/>
  <c r="P24" i="2" s="1"/>
  <c r="P23" i="2"/>
  <c r="D131" i="33"/>
  <c r="B23" i="2" s="1"/>
  <c r="I265" i="2"/>
  <c r="V258" i="33"/>
  <c r="V264" i="33" s="1"/>
  <c r="T156" i="2" s="1"/>
  <c r="O62" i="33"/>
  <c r="O270" i="33"/>
  <c r="O276" i="33" s="1"/>
  <c r="M147" i="2" s="1"/>
  <c r="L102" i="33"/>
  <c r="J87" i="2" s="1"/>
  <c r="J86" i="2"/>
  <c r="K104" i="2"/>
  <c r="M112" i="33"/>
  <c r="K105" i="2" s="1"/>
  <c r="H122" i="33"/>
  <c r="F141" i="2" s="1"/>
  <c r="F140" i="2"/>
  <c r="E122" i="33"/>
  <c r="C141" i="2" s="1"/>
  <c r="C140" i="2"/>
  <c r="A273" i="2"/>
  <c r="A837" i="33"/>
  <c r="J62" i="33"/>
  <c r="J270" i="33"/>
  <c r="J276" i="33" s="1"/>
  <c r="H147" i="2" s="1"/>
  <c r="O132" i="33"/>
  <c r="M24" i="2" s="1"/>
  <c r="M23" i="2"/>
  <c r="A665" i="33"/>
  <c r="A181" i="2"/>
  <c r="L132" i="33"/>
  <c r="J24" i="2" s="1"/>
  <c r="J23" i="2"/>
  <c r="L23" i="2"/>
  <c r="N132" i="33"/>
  <c r="L24" i="2" s="1"/>
  <c r="A804" i="33"/>
  <c r="A380" i="2"/>
  <c r="S221" i="33"/>
  <c r="S225" i="33" s="1"/>
  <c r="Q495" i="2" s="1"/>
  <c r="A530" i="33"/>
  <c r="H102" i="33"/>
  <c r="F87" i="2" s="1"/>
  <c r="F86" i="2"/>
  <c r="J102" i="33"/>
  <c r="H87" i="2" s="1"/>
  <c r="H86" i="2"/>
  <c r="K132" i="33"/>
  <c r="I24" i="2" s="1"/>
  <c r="I23" i="2"/>
  <c r="V122" i="33"/>
  <c r="T141" i="2" s="1"/>
  <c r="T140" i="2"/>
  <c r="K32" i="33"/>
  <c r="I15" i="2" s="1"/>
  <c r="K221" i="33"/>
  <c r="K225" i="33" s="1"/>
  <c r="I495" i="2" s="1"/>
  <c r="M132" i="33"/>
  <c r="K24" i="2" s="1"/>
  <c r="K23" i="2"/>
  <c r="W132" i="33"/>
  <c r="U24" i="2" s="1"/>
  <c r="U23" i="2"/>
  <c r="H132" i="33"/>
  <c r="F24" i="2" s="1"/>
  <c r="F23" i="2"/>
  <c r="J132" i="33"/>
  <c r="H24" i="2" s="1"/>
  <c r="H23" i="2"/>
  <c r="I555" i="2"/>
  <c r="N102" i="33"/>
  <c r="L87" i="2" s="1"/>
  <c r="L86" i="2"/>
  <c r="W122" i="33"/>
  <c r="U141" i="2" s="1"/>
  <c r="U140" i="2"/>
  <c r="P221" i="33"/>
  <c r="P225" i="33" s="1"/>
  <c r="N495" i="2" s="1"/>
  <c r="P32" i="33"/>
  <c r="N15" i="2" s="1"/>
  <c r="N9" i="2"/>
  <c r="S32" i="33"/>
  <c r="Q15" i="2" s="1"/>
  <c r="I251" i="2"/>
  <c r="D111" i="33"/>
  <c r="B104" i="2" s="1"/>
  <c r="J246" i="33"/>
  <c r="J252" i="33" s="1"/>
  <c r="A614" i="33"/>
  <c r="A469" i="2"/>
  <c r="T102" i="33"/>
  <c r="R87" i="2" s="1"/>
  <c r="R86" i="2"/>
  <c r="T86" i="2"/>
  <c r="V102" i="33"/>
  <c r="T87" i="2" s="1"/>
  <c r="D101" i="33"/>
  <c r="C86" i="2"/>
  <c r="E102" i="33"/>
  <c r="C87" i="2" s="1"/>
  <c r="Q23" i="2"/>
  <c r="S132" i="33"/>
  <c r="Q24" i="2" s="1"/>
  <c r="S122" i="33"/>
  <c r="Q141" i="2" s="1"/>
  <c r="Q140" i="2"/>
  <c r="P122" i="33"/>
  <c r="N141" i="2" s="1"/>
  <c r="N140" i="2"/>
  <c r="E221" i="33"/>
  <c r="C9" i="2"/>
  <c r="U132" i="33"/>
  <c r="S24" i="2" s="1"/>
  <c r="S23" i="2"/>
  <c r="K233" i="33"/>
  <c r="K239" i="33" s="1"/>
  <c r="I119" i="2" s="1"/>
  <c r="K245" i="33"/>
  <c r="K251" i="33" s="1"/>
  <c r="I92" i="2" s="1"/>
  <c r="P62" i="33"/>
  <c r="P270" i="33"/>
  <c r="P276" i="33" s="1"/>
  <c r="N147" i="2" s="1"/>
  <c r="P258" i="33"/>
  <c r="P264" i="33" s="1"/>
  <c r="N156" i="2" s="1"/>
  <c r="R122" i="33"/>
  <c r="P141" i="2" s="1"/>
  <c r="P140" i="2"/>
  <c r="T132" i="33"/>
  <c r="R24" i="2" s="1"/>
  <c r="R23" i="2"/>
  <c r="V132" i="33"/>
  <c r="T24" i="2" s="1"/>
  <c r="T23" i="2"/>
  <c r="A952" i="33"/>
  <c r="A407" i="2"/>
  <c r="M245" i="33"/>
  <c r="M251" i="33" s="1"/>
  <c r="K92" i="2" s="1"/>
  <c r="M269" i="33"/>
  <c r="M275" i="33" s="1"/>
  <c r="K146" i="2" s="1"/>
  <c r="K74" i="2"/>
  <c r="M52" i="33"/>
  <c r="K78" i="2" s="1"/>
  <c r="M257" i="33"/>
  <c r="M263" i="33" s="1"/>
  <c r="K155" i="2" s="1"/>
  <c r="A178" i="33"/>
  <c r="A735" i="33"/>
  <c r="A172" i="2"/>
  <c r="A355" i="33"/>
  <c r="A299" i="2"/>
  <c r="A632" i="33"/>
  <c r="A443" i="2"/>
  <c r="E42" i="33"/>
  <c r="U245" i="33"/>
  <c r="U251" i="33" s="1"/>
  <c r="S92" i="2" s="1"/>
  <c r="A337" i="33"/>
  <c r="A537" i="33"/>
  <c r="A289" i="2"/>
  <c r="R62" i="33"/>
  <c r="R258" i="33"/>
  <c r="R264" i="33" s="1"/>
  <c r="P156" i="2" s="1"/>
  <c r="U257" i="33"/>
  <c r="U263" i="33" s="1"/>
  <c r="S155" i="2" s="1"/>
  <c r="S265" i="2"/>
  <c r="R270" i="33"/>
  <c r="R276" i="33" s="1"/>
  <c r="P147" i="2" s="1"/>
  <c r="R42" i="33"/>
  <c r="R222" i="33"/>
  <c r="R226" i="33" s="1"/>
  <c r="P496" i="2" s="1"/>
  <c r="A98" i="33"/>
  <c r="A82" i="2"/>
  <c r="A572" i="33"/>
  <c r="A451" i="2"/>
  <c r="A89" i="33"/>
  <c r="A128" i="2"/>
  <c r="A773" i="33"/>
  <c r="A231" i="2" s="1"/>
  <c r="A230" i="2"/>
  <c r="A69" i="33"/>
  <c r="A65" i="2"/>
  <c r="A220" i="2"/>
  <c r="A191" i="33"/>
  <c r="A304" i="33"/>
  <c r="A308" i="2"/>
  <c r="A683" i="33"/>
  <c r="A425" i="2"/>
  <c r="A240" i="33"/>
  <c r="A119" i="2"/>
  <c r="A321" i="33"/>
  <c r="A317" i="2"/>
  <c r="A128" i="33"/>
  <c r="A19" i="2"/>
  <c r="A650" i="33"/>
  <c r="A192" i="2"/>
  <c r="A112" i="33"/>
  <c r="A105" i="2" s="1"/>
  <c r="A104" i="2"/>
  <c r="A444" i="33"/>
  <c r="A281" i="2"/>
  <c r="A601" i="33"/>
  <c r="A483" i="2" s="1"/>
  <c r="A482" i="2"/>
  <c r="A170" i="33"/>
  <c r="A264" i="33"/>
  <c r="A155" i="2"/>
  <c r="A462" i="33"/>
  <c r="A435" i="2"/>
  <c r="J182" i="33"/>
  <c r="S182" i="33"/>
  <c r="T192" i="33"/>
  <c r="R222" i="2" s="1"/>
  <c r="R220" i="2"/>
  <c r="L192" i="33"/>
  <c r="J222" i="2" s="1"/>
  <c r="J220" i="2"/>
  <c r="E182" i="33"/>
  <c r="H192" i="33"/>
  <c r="F222" i="2" s="1"/>
  <c r="F220" i="2"/>
  <c r="S192" i="33"/>
  <c r="Q222" i="2" s="1"/>
  <c r="Q220" i="2"/>
  <c r="O192" i="33"/>
  <c r="M222" i="2" s="1"/>
  <c r="M220" i="2"/>
  <c r="N192" i="33"/>
  <c r="L222" i="2" s="1"/>
  <c r="L220" i="2"/>
  <c r="W192" i="33"/>
  <c r="U222" i="2" s="1"/>
  <c r="U220" i="2"/>
  <c r="N182" i="33"/>
  <c r="V182" i="33"/>
  <c r="Q555" i="2"/>
  <c r="S959" i="33"/>
  <c r="Q162" i="33"/>
  <c r="Q898" i="33"/>
  <c r="T162" i="33"/>
  <c r="T898" i="33"/>
  <c r="W162" i="33"/>
  <c r="W898" i="33"/>
  <c r="K898" i="33"/>
  <c r="K162" i="33"/>
  <c r="I162" i="33"/>
  <c r="I898" i="33"/>
  <c r="P162" i="33"/>
  <c r="P898" i="33"/>
  <c r="L162" i="33"/>
  <c r="L898" i="33"/>
  <c r="O162" i="33"/>
  <c r="O898" i="33"/>
  <c r="U162" i="33"/>
  <c r="U898" i="33"/>
  <c r="T32" i="2"/>
  <c r="V142" i="33"/>
  <c r="T33" i="2" s="1"/>
  <c r="T142" i="33"/>
  <c r="R33" i="2" s="1"/>
  <c r="R32" i="2"/>
  <c r="Q142" i="33"/>
  <c r="O33" i="2" s="1"/>
  <c r="O32" i="2"/>
  <c r="J142" i="33"/>
  <c r="H33" i="2" s="1"/>
  <c r="H32" i="2"/>
  <c r="H142" i="33"/>
  <c r="F33" i="2" s="1"/>
  <c r="F32" i="2"/>
  <c r="S32" i="2"/>
  <c r="U142" i="33"/>
  <c r="S33" i="2" s="1"/>
  <c r="N142" i="33"/>
  <c r="L33" i="2" s="1"/>
  <c r="L32" i="2"/>
  <c r="L142" i="33"/>
  <c r="J33" i="2" s="1"/>
  <c r="J32" i="2"/>
  <c r="I142" i="33"/>
  <c r="G33" i="2" s="1"/>
  <c r="G32" i="2"/>
  <c r="D141" i="33"/>
  <c r="R142" i="33"/>
  <c r="P33" i="2" s="1"/>
  <c r="P32" i="2"/>
  <c r="P142" i="33"/>
  <c r="N33" i="2" s="1"/>
  <c r="N32" i="2"/>
  <c r="K32" i="2"/>
  <c r="M142" i="33"/>
  <c r="K33" i="2" s="1"/>
  <c r="N112" i="33"/>
  <c r="L105" i="2" s="1"/>
  <c r="L104" i="2"/>
  <c r="Q122" i="33"/>
  <c r="O141" i="2" s="1"/>
  <c r="O140" i="2"/>
  <c r="H112" i="33"/>
  <c r="F105" i="2" s="1"/>
  <c r="F104" i="2"/>
  <c r="I81" i="33"/>
  <c r="I82" i="33" s="1"/>
  <c r="G114" i="2" s="1"/>
  <c r="D121" i="33"/>
  <c r="B140" i="2" s="1"/>
  <c r="T91" i="33"/>
  <c r="T92" i="33" s="1"/>
  <c r="R132" i="2" s="1"/>
  <c r="R91" i="33"/>
  <c r="P131" i="2" s="1"/>
  <c r="Q91" i="33"/>
  <c r="O131" i="2" s="1"/>
  <c r="R112" i="33"/>
  <c r="P105" i="2" s="1"/>
  <c r="P104" i="2"/>
  <c r="S140" i="2"/>
  <c r="U122" i="33"/>
  <c r="S141" i="2" s="1"/>
  <c r="L112" i="33"/>
  <c r="J105" i="2" s="1"/>
  <c r="J104" i="2"/>
  <c r="V112" i="33"/>
  <c r="T105" i="2" s="1"/>
  <c r="T104" i="2"/>
  <c r="P112" i="33"/>
  <c r="N105" i="2" s="1"/>
  <c r="N104" i="2"/>
  <c r="K91" i="33"/>
  <c r="K92" i="33" s="1"/>
  <c r="I132" i="2" s="1"/>
  <c r="V91" i="33"/>
  <c r="V92" i="33" s="1"/>
  <c r="T132" i="2" s="1"/>
  <c r="L91" i="33"/>
  <c r="J131" i="2" s="1"/>
  <c r="J91" i="33"/>
  <c r="H131" i="2" s="1"/>
  <c r="J112" i="33"/>
  <c r="H105" i="2" s="1"/>
  <c r="H104" i="2"/>
  <c r="K140" i="2"/>
  <c r="M122" i="33"/>
  <c r="K141" i="2" s="1"/>
  <c r="K112" i="33"/>
  <c r="I105" i="2" s="1"/>
  <c r="I104" i="2"/>
  <c r="T112" i="33"/>
  <c r="R105" i="2" s="1"/>
  <c r="R104" i="2"/>
  <c r="U81" i="33"/>
  <c r="U82" i="33" s="1"/>
  <c r="S114" i="2" s="1"/>
  <c r="V81" i="33"/>
  <c r="V82" i="33" s="1"/>
  <c r="T114" i="2" s="1"/>
  <c r="H72" i="33"/>
  <c r="F69" i="2" s="1"/>
  <c r="F68" i="2"/>
  <c r="W91" i="33"/>
  <c r="S91" i="33"/>
  <c r="E52" i="33"/>
  <c r="C78" i="2" s="1"/>
  <c r="E257" i="33"/>
  <c r="E263" i="33" s="1"/>
  <c r="E269" i="33"/>
  <c r="E275" i="33" s="1"/>
  <c r="C146" i="2" s="1"/>
  <c r="R255" i="33"/>
  <c r="P96" i="2" s="1"/>
  <c r="E245" i="33"/>
  <c r="E251" i="33" s="1"/>
  <c r="C74" i="2"/>
  <c r="N52" i="33"/>
  <c r="L78" i="2" s="1"/>
  <c r="N233" i="33"/>
  <c r="N239" i="33" s="1"/>
  <c r="L119" i="2" s="1"/>
  <c r="L74" i="2"/>
  <c r="N245" i="33"/>
  <c r="N251" i="33" s="1"/>
  <c r="L92" i="2" s="1"/>
  <c r="N257" i="33"/>
  <c r="N263" i="33" s="1"/>
  <c r="L155" i="2" s="1"/>
  <c r="N269" i="33"/>
  <c r="N275" i="33" s="1"/>
  <c r="L146" i="2" s="1"/>
  <c r="S233" i="33"/>
  <c r="S239" i="33" s="1"/>
  <c r="Q119" i="2" s="1"/>
  <c r="S245" i="33"/>
  <c r="S251" i="33" s="1"/>
  <c r="Q92" i="2" s="1"/>
  <c r="S269" i="33"/>
  <c r="S275" i="33" s="1"/>
  <c r="Q146" i="2" s="1"/>
  <c r="S257" i="33"/>
  <c r="S263" i="33" s="1"/>
  <c r="Q155" i="2" s="1"/>
  <c r="Q74" i="2"/>
  <c r="S52" i="33"/>
  <c r="Q78" i="2" s="1"/>
  <c r="P146" i="2"/>
  <c r="P119" i="2"/>
  <c r="P155" i="2"/>
  <c r="I42" i="33"/>
  <c r="I222" i="33"/>
  <c r="I226" i="33" s="1"/>
  <c r="G496" i="2" s="1"/>
  <c r="J42" i="33"/>
  <c r="J222" i="33"/>
  <c r="J226" i="33" s="1"/>
  <c r="H496" i="2" s="1"/>
  <c r="L42" i="33"/>
  <c r="L222" i="33"/>
  <c r="L226" i="33" s="1"/>
  <c r="J496" i="2" s="1"/>
  <c r="N42" i="33"/>
  <c r="N222" i="33"/>
  <c r="N226" i="33" s="1"/>
  <c r="L496" i="2" s="1"/>
  <c r="Q222" i="33"/>
  <c r="Q226" i="33" s="1"/>
  <c r="Q42" i="33"/>
  <c r="T42" i="33"/>
  <c r="T222" i="33"/>
  <c r="T226" i="33" s="1"/>
  <c r="U42" i="33"/>
  <c r="U222" i="33"/>
  <c r="U226" i="33" s="1"/>
  <c r="S496" i="2" s="1"/>
  <c r="V42" i="33"/>
  <c r="V222" i="33"/>
  <c r="V226" i="33" s="1"/>
  <c r="T496" i="2" s="1"/>
  <c r="J251" i="2"/>
  <c r="D20" i="33"/>
  <c r="S22" i="33"/>
  <c r="Q265" i="2"/>
  <c r="I22" i="33"/>
  <c r="G265" i="2"/>
  <c r="H22" i="33"/>
  <c r="F265" i="2"/>
  <c r="O22" i="33"/>
  <c r="M265" i="2"/>
  <c r="M22" i="33"/>
  <c r="K265" i="2"/>
  <c r="R265" i="2"/>
  <c r="T22" i="33"/>
  <c r="M251" i="2"/>
  <c r="O12" i="33"/>
  <c r="M258" i="2" s="1"/>
  <c r="U12" i="33"/>
  <c r="S258" i="2" s="1"/>
  <c r="S251" i="2"/>
  <c r="J12" i="33"/>
  <c r="H258" i="2" s="1"/>
  <c r="H251" i="2"/>
  <c r="N62" i="33"/>
  <c r="N234" i="33"/>
  <c r="N240" i="33" s="1"/>
  <c r="N270" i="33"/>
  <c r="N276" i="33" s="1"/>
  <c r="N246" i="33"/>
  <c r="N252" i="33" s="1"/>
  <c r="N258" i="33"/>
  <c r="N264" i="33" s="1"/>
  <c r="U182" i="33"/>
  <c r="O72" i="33"/>
  <c r="M69" i="2" s="1"/>
  <c r="M68" i="2"/>
  <c r="V192" i="33"/>
  <c r="T222" i="2" s="1"/>
  <c r="T220" i="2"/>
  <c r="E899" i="33"/>
  <c r="N22" i="33"/>
  <c r="L265" i="2"/>
  <c r="O42" i="33"/>
  <c r="O222" i="33"/>
  <c r="O226" i="33" s="1"/>
  <c r="M496" i="2" s="1"/>
  <c r="Q62" i="33"/>
  <c r="Q270" i="33"/>
  <c r="Q276" i="33" s="1"/>
  <c r="Q234" i="33"/>
  <c r="Q240" i="33" s="1"/>
  <c r="Q258" i="33"/>
  <c r="Q264" i="33" s="1"/>
  <c r="Q246" i="33"/>
  <c r="Q252" i="33" s="1"/>
  <c r="N162" i="33"/>
  <c r="N898" i="33"/>
  <c r="T182" i="33"/>
  <c r="I182" i="33"/>
  <c r="T72" i="33"/>
  <c r="R69" i="2" s="1"/>
  <c r="R68" i="2"/>
  <c r="G131" i="2"/>
  <c r="J32" i="33"/>
  <c r="H15" i="2" s="1"/>
  <c r="J221" i="33"/>
  <c r="H9" i="2"/>
  <c r="K42" i="33"/>
  <c r="K222" i="33"/>
  <c r="K226" i="33" s="1"/>
  <c r="I496" i="2" s="1"/>
  <c r="D26" i="33"/>
  <c r="D282" i="33" s="1"/>
  <c r="U62" i="33"/>
  <c r="U270" i="33"/>
  <c r="U276" i="33" s="1"/>
  <c r="S147" i="2" s="1"/>
  <c r="U246" i="33"/>
  <c r="U252" i="33" s="1"/>
  <c r="S93" i="2" s="1"/>
  <c r="U234" i="33"/>
  <c r="U240" i="33" s="1"/>
  <c r="S120" i="2" s="1"/>
  <c r="U258" i="33"/>
  <c r="U264" i="33" s="1"/>
  <c r="S156" i="2" s="1"/>
  <c r="L172" i="33"/>
  <c r="J548" i="2"/>
  <c r="I72" i="33"/>
  <c r="G69" i="2" s="1"/>
  <c r="G68" i="2"/>
  <c r="I192" i="33"/>
  <c r="G222" i="2" s="1"/>
  <c r="G220" i="2"/>
  <c r="E959" i="33"/>
  <c r="C555" i="2"/>
  <c r="M12" i="33"/>
  <c r="K258" i="2" s="1"/>
  <c r="K251" i="2"/>
  <c r="N12" i="33"/>
  <c r="L258" i="2" s="1"/>
  <c r="L251" i="2"/>
  <c r="N32" i="33"/>
  <c r="L15" i="2" s="1"/>
  <c r="N221" i="33"/>
  <c r="N225" i="33" s="1"/>
  <c r="L9" i="2"/>
  <c r="L52" i="33"/>
  <c r="J78" i="2" s="1"/>
  <c r="L245" i="33"/>
  <c r="L251" i="33" s="1"/>
  <c r="L269" i="33"/>
  <c r="L275" i="33" s="1"/>
  <c r="L233" i="33"/>
  <c r="L239" i="33" s="1"/>
  <c r="L257" i="33"/>
  <c r="L263" i="33" s="1"/>
  <c r="J74" i="2"/>
  <c r="S246" i="33"/>
  <c r="S252" i="33" s="1"/>
  <c r="S62" i="33"/>
  <c r="S258" i="33"/>
  <c r="S264" i="33" s="1"/>
  <c r="S234" i="33"/>
  <c r="S240" i="33" s="1"/>
  <c r="S270" i="33"/>
  <c r="S276" i="33" s="1"/>
  <c r="M72" i="33"/>
  <c r="K69" i="2" s="1"/>
  <c r="K68" i="2"/>
  <c r="P172" i="33"/>
  <c r="N548" i="2"/>
  <c r="E82" i="33"/>
  <c r="C114" i="2" s="1"/>
  <c r="C113" i="2"/>
  <c r="I172" i="33"/>
  <c r="G548" i="2"/>
  <c r="W72" i="33"/>
  <c r="U69" i="2" s="1"/>
  <c r="U68" i="2"/>
  <c r="U72" i="33"/>
  <c r="S69" i="2" s="1"/>
  <c r="S68" i="2"/>
  <c r="K72" i="33"/>
  <c r="I69" i="2" s="1"/>
  <c r="I68" i="2"/>
  <c r="D190" i="33"/>
  <c r="B220" i="2" s="1"/>
  <c r="E192" i="33"/>
  <c r="C220" i="2"/>
  <c r="U192" i="33"/>
  <c r="S222" i="2" s="1"/>
  <c r="S220" i="2"/>
  <c r="D165" i="33"/>
  <c r="A913" i="33"/>
  <c r="A39" i="2"/>
  <c r="Q12" i="33"/>
  <c r="O258" i="2" s="1"/>
  <c r="O251" i="2"/>
  <c r="R12" i="33"/>
  <c r="P258" i="2" s="1"/>
  <c r="P251" i="2"/>
  <c r="R22" i="33"/>
  <c r="P265" i="2"/>
  <c r="R32" i="33"/>
  <c r="P15" i="2" s="1"/>
  <c r="R221" i="33"/>
  <c r="R225" i="33" s="1"/>
  <c r="P9" i="2"/>
  <c r="S42" i="33"/>
  <c r="S222" i="33"/>
  <c r="S226" i="33" s="1"/>
  <c r="Q496" i="2" s="1"/>
  <c r="H52" i="33"/>
  <c r="F78" i="2" s="1"/>
  <c r="H245" i="33"/>
  <c r="H233" i="33"/>
  <c r="H257" i="33"/>
  <c r="H269" i="33"/>
  <c r="D48" i="33"/>
  <c r="F74" i="2"/>
  <c r="M270" i="33"/>
  <c r="M276" i="33" s="1"/>
  <c r="M62" i="33"/>
  <c r="M234" i="33"/>
  <c r="M240" i="33" s="1"/>
  <c r="M246" i="33"/>
  <c r="M252" i="33" s="1"/>
  <c r="M258" i="33"/>
  <c r="M264" i="33" s="1"/>
  <c r="R162" i="33"/>
  <c r="R898" i="33"/>
  <c r="T172" i="33"/>
  <c r="R548" i="2"/>
  <c r="M81" i="33"/>
  <c r="Q81" i="33"/>
  <c r="J81" i="33"/>
  <c r="N81" i="33"/>
  <c r="R81" i="33"/>
  <c r="H81" i="33"/>
  <c r="L81" i="33"/>
  <c r="P81" i="33"/>
  <c r="T81" i="33"/>
  <c r="W81" i="33"/>
  <c r="K81" i="33"/>
  <c r="S81" i="33"/>
  <c r="O81" i="33"/>
  <c r="M172" i="33"/>
  <c r="K548" i="2"/>
  <c r="M182" i="33"/>
  <c r="S72" i="33"/>
  <c r="Q69" i="2" s="1"/>
  <c r="Q68" i="2"/>
  <c r="Q72" i="33"/>
  <c r="O69" i="2" s="1"/>
  <c r="O68" i="2"/>
  <c r="P72" i="33"/>
  <c r="N69" i="2" s="1"/>
  <c r="N68" i="2"/>
  <c r="K192" i="33"/>
  <c r="I222" i="2" s="1"/>
  <c r="I220" i="2"/>
  <c r="Q192" i="33"/>
  <c r="O222" i="2" s="1"/>
  <c r="O220" i="2"/>
  <c r="M226" i="33"/>
  <c r="K496" i="2" s="1"/>
  <c r="A933" i="33"/>
  <c r="A417" i="2"/>
  <c r="J22" i="33"/>
  <c r="H265" i="2"/>
  <c r="P52" i="33"/>
  <c r="N78" i="2" s="1"/>
  <c r="P245" i="33"/>
  <c r="P251" i="33" s="1"/>
  <c r="P269" i="33"/>
  <c r="P275" i="33" s="1"/>
  <c r="P233" i="33"/>
  <c r="P239" i="33" s="1"/>
  <c r="P257" i="33"/>
  <c r="P263" i="33" s="1"/>
  <c r="N74" i="2"/>
  <c r="D37" i="33"/>
  <c r="D42" i="33" s="1"/>
  <c r="J162" i="33"/>
  <c r="J898" i="33"/>
  <c r="P182" i="33"/>
  <c r="R72" i="33"/>
  <c r="P69" i="2" s="1"/>
  <c r="P68" i="2"/>
  <c r="U172" i="33"/>
  <c r="S548" i="2"/>
  <c r="D71" i="33"/>
  <c r="E72" i="33"/>
  <c r="C69" i="2" s="1"/>
  <c r="C68" i="2"/>
  <c r="D175" i="33"/>
  <c r="D5" i="33"/>
  <c r="E12" i="33"/>
  <c r="C258" i="2" s="1"/>
  <c r="C251" i="2"/>
  <c r="V12" i="33"/>
  <c r="T258" i="2" s="1"/>
  <c r="T251" i="2"/>
  <c r="V22" i="33"/>
  <c r="T265" i="2"/>
  <c r="V32" i="33"/>
  <c r="T15" i="2" s="1"/>
  <c r="V221" i="33"/>
  <c r="V225" i="33" s="1"/>
  <c r="T9" i="2"/>
  <c r="W42" i="33"/>
  <c r="W222" i="33"/>
  <c r="W226" i="33" s="1"/>
  <c r="T245" i="33"/>
  <c r="T251" i="33" s="1"/>
  <c r="T52" i="33"/>
  <c r="R78" i="2" s="1"/>
  <c r="T269" i="33"/>
  <c r="T275" i="33" s="1"/>
  <c r="T233" i="33"/>
  <c r="T239" i="33" s="1"/>
  <c r="T257" i="33"/>
  <c r="T263" i="33" s="1"/>
  <c r="R74" i="2"/>
  <c r="H258" i="33"/>
  <c r="H246" i="33"/>
  <c r="H270" i="33"/>
  <c r="H62" i="33"/>
  <c r="H234" i="33"/>
  <c r="I62" i="33"/>
  <c r="I270" i="33"/>
  <c r="I276" i="33" s="1"/>
  <c r="I234" i="33"/>
  <c r="I240" i="33" s="1"/>
  <c r="I246" i="33"/>
  <c r="I252" i="33" s="1"/>
  <c r="I258" i="33"/>
  <c r="I264" i="33" s="1"/>
  <c r="V162" i="33"/>
  <c r="V898" i="33"/>
  <c r="L182" i="33"/>
  <c r="D59" i="33"/>
  <c r="D62" i="33" s="1"/>
  <c r="Q172" i="33"/>
  <c r="O548" i="2"/>
  <c r="Q182" i="33"/>
  <c r="N72" i="33"/>
  <c r="L69" i="2" s="1"/>
  <c r="L68" i="2"/>
  <c r="L72" i="33"/>
  <c r="J69" i="2" s="1"/>
  <c r="J68" i="2"/>
  <c r="J72" i="33"/>
  <c r="H69" i="2" s="1"/>
  <c r="H68" i="2"/>
  <c r="P192" i="33"/>
  <c r="N222" i="2" s="1"/>
  <c r="N220" i="2"/>
  <c r="D161" i="33"/>
  <c r="M192" i="33"/>
  <c r="K222" i="2" s="1"/>
  <c r="K220" i="2"/>
  <c r="A972" i="33"/>
  <c r="A209" i="2"/>
  <c r="J2649" i="1" l="1"/>
  <c r="J2633" i="1"/>
  <c r="G231" i="33"/>
  <c r="E501" i="2" s="1"/>
  <c r="D93" i="2"/>
  <c r="F255" i="33"/>
  <c r="D96" i="2" s="1"/>
  <c r="D120" i="2"/>
  <c r="F243" i="33"/>
  <c r="D123" i="2" s="1"/>
  <c r="D156" i="2"/>
  <c r="F267" i="33"/>
  <c r="D159" i="2" s="1"/>
  <c r="D147" i="2"/>
  <c r="F279" i="33"/>
  <c r="D150" i="2" s="1"/>
  <c r="E120" i="2"/>
  <c r="G243" i="33"/>
  <c r="E123" i="2" s="1"/>
  <c r="K182" i="1"/>
  <c r="K2655" i="1"/>
  <c r="E156" i="2"/>
  <c r="G267" i="33"/>
  <c r="E159" i="2" s="1"/>
  <c r="E93" i="2"/>
  <c r="G255" i="33"/>
  <c r="E96" i="2" s="1"/>
  <c r="E147" i="2"/>
  <c r="G279" i="33"/>
  <c r="E150" i="2" s="1"/>
  <c r="K268" i="1"/>
  <c r="D131" i="2"/>
  <c r="F92" i="33"/>
  <c r="D132" i="2" s="1"/>
  <c r="D495" i="2"/>
  <c r="F231" i="33"/>
  <c r="D501" i="2" s="1"/>
  <c r="D485" i="2"/>
  <c r="F289" i="33"/>
  <c r="D492" i="2" s="1"/>
  <c r="J176" i="1"/>
  <c r="J1674" i="1"/>
  <c r="D15" i="2"/>
  <c r="A547" i="33"/>
  <c r="A245" i="2"/>
  <c r="T267" i="2"/>
  <c r="K267" i="2"/>
  <c r="F267" i="2"/>
  <c r="Q267" i="2"/>
  <c r="B265" i="2"/>
  <c r="H267" i="2"/>
  <c r="P267" i="2"/>
  <c r="L267" i="2"/>
  <c r="R267" i="2"/>
  <c r="O267" i="2"/>
  <c r="U267" i="2"/>
  <c r="J267" i="2"/>
  <c r="M267" i="2"/>
  <c r="G267" i="2"/>
  <c r="I267" i="2"/>
  <c r="N267" i="2"/>
  <c r="S267" i="2"/>
  <c r="A885" i="33"/>
  <c r="A398" i="2"/>
  <c r="E225" i="33"/>
  <c r="C495" i="2" s="1"/>
  <c r="E240" i="33"/>
  <c r="C120" i="2" s="1"/>
  <c r="O289" i="33"/>
  <c r="M492" i="2" s="1"/>
  <c r="M485" i="2"/>
  <c r="C485" i="2"/>
  <c r="C492" i="2"/>
  <c r="K289" i="33"/>
  <c r="I492" i="2" s="1"/>
  <c r="I485" i="2"/>
  <c r="L289" i="33"/>
  <c r="J492" i="2" s="1"/>
  <c r="J485" i="2"/>
  <c r="S289" i="33"/>
  <c r="Q492" i="2" s="1"/>
  <c r="Q485" i="2"/>
  <c r="B485" i="2"/>
  <c r="D289" i="33"/>
  <c r="B492" i="2" s="1"/>
  <c r="W289" i="33"/>
  <c r="U492" i="2" s="1"/>
  <c r="U485" i="2"/>
  <c r="H289" i="33"/>
  <c r="F492" i="2" s="1"/>
  <c r="F485" i="2"/>
  <c r="T289" i="33"/>
  <c r="R492" i="2" s="1"/>
  <c r="R485" i="2"/>
  <c r="O485" i="2"/>
  <c r="Q289" i="33"/>
  <c r="O492" i="2" s="1"/>
  <c r="K485" i="2"/>
  <c r="M289" i="33"/>
  <c r="K492" i="2" s="1"/>
  <c r="E2586" i="1"/>
  <c r="R243" i="33"/>
  <c r="P123" i="2" s="1"/>
  <c r="N92" i="33"/>
  <c r="L132" i="2" s="1"/>
  <c r="P92" i="33"/>
  <c r="N132" i="2" s="1"/>
  <c r="J267" i="33"/>
  <c r="H159" i="2" s="1"/>
  <c r="E92" i="33"/>
  <c r="C132" i="2" s="1"/>
  <c r="U92" i="33"/>
  <c r="S132" i="2" s="1"/>
  <c r="T131" i="2"/>
  <c r="E255" i="33"/>
  <c r="C96" i="2" s="1"/>
  <c r="A702" i="33"/>
  <c r="A463" i="2"/>
  <c r="F131" i="2"/>
  <c r="K131" i="2"/>
  <c r="H155" i="2"/>
  <c r="O92" i="33"/>
  <c r="M132" i="2" s="1"/>
  <c r="L92" i="33"/>
  <c r="J132" i="2" s="1"/>
  <c r="W243" i="33"/>
  <c r="U123" i="2" s="1"/>
  <c r="J92" i="33"/>
  <c r="H132" i="2" s="1"/>
  <c r="V255" i="33"/>
  <c r="T96" i="2" s="1"/>
  <c r="R92" i="33"/>
  <c r="P132" i="2" s="1"/>
  <c r="D112" i="33"/>
  <c r="B105" i="2" s="1"/>
  <c r="W255" i="33"/>
  <c r="U96" i="2" s="1"/>
  <c r="H119" i="2"/>
  <c r="V267" i="33"/>
  <c r="T159" i="2" s="1"/>
  <c r="K255" i="33"/>
  <c r="I96" i="2" s="1"/>
  <c r="Q92" i="33"/>
  <c r="O132" i="2" s="1"/>
  <c r="J279" i="33"/>
  <c r="H150" i="2" s="1"/>
  <c r="K279" i="33"/>
  <c r="I150" i="2" s="1"/>
  <c r="O243" i="33"/>
  <c r="M123" i="2" s="1"/>
  <c r="V243" i="33"/>
  <c r="T123" i="2" s="1"/>
  <c r="O279" i="33"/>
  <c r="M150" i="2" s="1"/>
  <c r="K243" i="33"/>
  <c r="I123" i="2" s="1"/>
  <c r="R496" i="2"/>
  <c r="T231" i="33"/>
  <c r="R501" i="2" s="1"/>
  <c r="O267" i="33"/>
  <c r="M159" i="2" s="1"/>
  <c r="O255" i="33"/>
  <c r="M96" i="2" s="1"/>
  <c r="R267" i="33"/>
  <c r="P159" i="2" s="1"/>
  <c r="S113" i="2"/>
  <c r="G113" i="2"/>
  <c r="H899" i="33"/>
  <c r="R131" i="2"/>
  <c r="I131" i="2"/>
  <c r="K267" i="33"/>
  <c r="I159" i="2" s="1"/>
  <c r="V279" i="33"/>
  <c r="T150" i="2" s="1"/>
  <c r="S899" i="33"/>
  <c r="D132" i="33"/>
  <c r="B24" i="2" s="1"/>
  <c r="B32" i="2"/>
  <c r="D142" i="33"/>
  <c r="B33" i="2" s="1"/>
  <c r="A531" i="33"/>
  <c r="A275" i="2" s="1"/>
  <c r="A274" i="2"/>
  <c r="A805" i="33"/>
  <c r="A381" i="2"/>
  <c r="C92" i="2"/>
  <c r="O496" i="2"/>
  <c r="Q231" i="33"/>
  <c r="O501" i="2" s="1"/>
  <c r="E919" i="33"/>
  <c r="E939" i="33"/>
  <c r="R279" i="33"/>
  <c r="P150" i="2" s="1"/>
  <c r="A838" i="33"/>
  <c r="H93" i="2"/>
  <c r="J255" i="33"/>
  <c r="H96" i="2" s="1"/>
  <c r="D22" i="33"/>
  <c r="W279" i="33"/>
  <c r="U150" i="2" s="1"/>
  <c r="U267" i="33"/>
  <c r="S159" i="2" s="1"/>
  <c r="B86" i="2"/>
  <c r="D102" i="33"/>
  <c r="B87" i="2" s="1"/>
  <c r="A953" i="33"/>
  <c r="A408" i="2"/>
  <c r="A615" i="33"/>
  <c r="A470" i="2"/>
  <c r="A666" i="33"/>
  <c r="A182" i="2"/>
  <c r="U156" i="2"/>
  <c r="W267" i="33"/>
  <c r="U159" i="2" s="1"/>
  <c r="A363" i="2"/>
  <c r="A479" i="33"/>
  <c r="M4" i="1"/>
  <c r="A356" i="33"/>
  <c r="A300" i="2"/>
  <c r="A463" i="33"/>
  <c r="A436" i="2"/>
  <c r="A171" i="33"/>
  <c r="A322" i="33"/>
  <c r="A318" i="2"/>
  <c r="A684" i="33"/>
  <c r="A426" i="2"/>
  <c r="A70" i="33"/>
  <c r="A66" i="2"/>
  <c r="A90" i="33"/>
  <c r="A129" i="2"/>
  <c r="A99" i="33"/>
  <c r="A83" i="2"/>
  <c r="A338" i="33"/>
  <c r="A538" i="33"/>
  <c r="A290" i="2"/>
  <c r="A192" i="33"/>
  <c r="A222" i="2" s="1"/>
  <c r="A221" i="2"/>
  <c r="A633" i="33"/>
  <c r="A444" i="2"/>
  <c r="A173" i="2"/>
  <c r="A736" i="33"/>
  <c r="A179" i="33"/>
  <c r="A265" i="33"/>
  <c r="A156" i="2"/>
  <c r="A445" i="33"/>
  <c r="A282" i="2"/>
  <c r="A651" i="33"/>
  <c r="A193" i="2"/>
  <c r="A129" i="33"/>
  <c r="A20" i="2"/>
  <c r="A241" i="33"/>
  <c r="A120" i="2"/>
  <c r="A309" i="2"/>
  <c r="A305" i="33"/>
  <c r="A573" i="33"/>
  <c r="A452" i="2"/>
  <c r="S919" i="33"/>
  <c r="S939" i="33"/>
  <c r="J919" i="33"/>
  <c r="J939" i="33"/>
  <c r="V939" i="33"/>
  <c r="V919" i="33"/>
  <c r="N939" i="33"/>
  <c r="N919" i="33"/>
  <c r="D172" i="33"/>
  <c r="P899" i="33"/>
  <c r="K899" i="33"/>
  <c r="L899" i="33"/>
  <c r="O899" i="33"/>
  <c r="Q899" i="33"/>
  <c r="U899" i="33"/>
  <c r="I899" i="33"/>
  <c r="W899" i="33"/>
  <c r="T899" i="33"/>
  <c r="D122" i="33"/>
  <c r="B141" i="2" s="1"/>
  <c r="D91" i="33"/>
  <c r="S92" i="33"/>
  <c r="Q132" i="2" s="1"/>
  <c r="Q131" i="2"/>
  <c r="T113" i="2"/>
  <c r="W92" i="33"/>
  <c r="U132" i="2" s="1"/>
  <c r="U131" i="2"/>
  <c r="U243" i="33"/>
  <c r="S123" i="2" s="1"/>
  <c r="U255" i="33"/>
  <c r="S96" i="2" s="1"/>
  <c r="E279" i="33"/>
  <c r="C150" i="2" s="1"/>
  <c r="E267" i="33"/>
  <c r="C159" i="2" s="1"/>
  <c r="C155" i="2"/>
  <c r="C119" i="2"/>
  <c r="M231" i="33"/>
  <c r="K501" i="2" s="1"/>
  <c r="L231" i="33"/>
  <c r="J501" i="2" s="1"/>
  <c r="K231" i="33"/>
  <c r="I501" i="2" s="1"/>
  <c r="U496" i="2"/>
  <c r="W231" i="33"/>
  <c r="U501" i="2" s="1"/>
  <c r="Q959" i="33"/>
  <c r="O555" i="2"/>
  <c r="V899" i="33"/>
  <c r="T243" i="33"/>
  <c r="R123" i="2" s="1"/>
  <c r="R119" i="2"/>
  <c r="M919" i="33"/>
  <c r="M939" i="33"/>
  <c r="K82" i="33"/>
  <c r="I114" i="2" s="1"/>
  <c r="I113" i="2"/>
  <c r="M279" i="33"/>
  <c r="K150" i="2" s="1"/>
  <c r="K147" i="2"/>
  <c r="R231" i="33"/>
  <c r="P501" i="2" s="1"/>
  <c r="P495" i="2"/>
  <c r="D192" i="33"/>
  <c r="B222" i="2" s="1"/>
  <c r="C222" i="2"/>
  <c r="S243" i="33"/>
  <c r="Q123" i="2" s="1"/>
  <c r="Q120" i="2"/>
  <c r="A973" i="33"/>
  <c r="A210" i="2"/>
  <c r="D898" i="33"/>
  <c r="D162" i="33"/>
  <c r="G147" i="2"/>
  <c r="I279" i="33"/>
  <c r="G150" i="2" s="1"/>
  <c r="H276" i="33"/>
  <c r="D270" i="33"/>
  <c r="T267" i="33"/>
  <c r="R159" i="2" s="1"/>
  <c r="R155" i="2"/>
  <c r="T255" i="33"/>
  <c r="R96" i="2" s="1"/>
  <c r="R92" i="2"/>
  <c r="V231" i="33"/>
  <c r="T501" i="2" s="1"/>
  <c r="T495" i="2"/>
  <c r="D12" i="33"/>
  <c r="B258" i="2" s="1"/>
  <c r="B251" i="2"/>
  <c r="B68" i="2"/>
  <c r="D72" i="33"/>
  <c r="B69" i="2" s="1"/>
  <c r="P255" i="33"/>
  <c r="N96" i="2" s="1"/>
  <c r="N92" i="2"/>
  <c r="A934" i="33"/>
  <c r="A418" i="2"/>
  <c r="D226" i="33"/>
  <c r="B496" i="2" s="1"/>
  <c r="C496" i="2"/>
  <c r="H231" i="33"/>
  <c r="F501" i="2" s="1"/>
  <c r="M959" i="33"/>
  <c r="K555" i="2"/>
  <c r="S82" i="33"/>
  <c r="Q114" i="2" s="1"/>
  <c r="Q113" i="2"/>
  <c r="T82" i="33"/>
  <c r="R114" i="2" s="1"/>
  <c r="R113" i="2"/>
  <c r="R82" i="33"/>
  <c r="P114" i="2" s="1"/>
  <c r="P113" i="2"/>
  <c r="M82" i="33"/>
  <c r="K114" i="2" s="1"/>
  <c r="K113" i="2"/>
  <c r="H275" i="33"/>
  <c r="D269" i="33"/>
  <c r="D81" i="33"/>
  <c r="Q147" i="2"/>
  <c r="S279" i="33"/>
  <c r="Q150" i="2" s="1"/>
  <c r="S255" i="33"/>
  <c r="Q96" i="2" s="1"/>
  <c r="Q93" i="2"/>
  <c r="L279" i="33"/>
  <c r="J150" i="2" s="1"/>
  <c r="J146" i="2"/>
  <c r="N231" i="33"/>
  <c r="L501" i="2" s="1"/>
  <c r="L495" i="2"/>
  <c r="O231" i="33"/>
  <c r="M501" i="2" s="1"/>
  <c r="D222" i="33"/>
  <c r="N899" i="33"/>
  <c r="O147" i="2"/>
  <c r="Q279" i="33"/>
  <c r="O150" i="2" s="1"/>
  <c r="U919" i="33"/>
  <c r="U939" i="33"/>
  <c r="N243" i="33"/>
  <c r="L123" i="2" s="1"/>
  <c r="L120" i="2"/>
  <c r="P82" i="33"/>
  <c r="N114" i="2" s="1"/>
  <c r="N113" i="2"/>
  <c r="U231" i="33"/>
  <c r="S501" i="2" s="1"/>
  <c r="P243" i="33"/>
  <c r="N123" i="2" s="1"/>
  <c r="N119" i="2"/>
  <c r="W82" i="33"/>
  <c r="U114" i="2" s="1"/>
  <c r="U113" i="2"/>
  <c r="M255" i="33"/>
  <c r="K96" i="2" s="1"/>
  <c r="K93" i="2"/>
  <c r="B548" i="2"/>
  <c r="Q156" i="2"/>
  <c r="S267" i="33"/>
  <c r="Q159" i="2" s="1"/>
  <c r="O156" i="2"/>
  <c r="Q267" i="33"/>
  <c r="O159" i="2" s="1"/>
  <c r="S231" i="33"/>
  <c r="Q501" i="2" s="1"/>
  <c r="P231" i="33"/>
  <c r="N501" i="2" s="1"/>
  <c r="L93" i="2"/>
  <c r="N255" i="33"/>
  <c r="L96" i="2" s="1"/>
  <c r="I267" i="33"/>
  <c r="G159" i="2" s="1"/>
  <c r="G156" i="2"/>
  <c r="H252" i="33"/>
  <c r="D246" i="33"/>
  <c r="P267" i="33"/>
  <c r="N159" i="2" s="1"/>
  <c r="N155" i="2"/>
  <c r="N82" i="33"/>
  <c r="L114" i="2" s="1"/>
  <c r="L113" i="2"/>
  <c r="M267" i="33"/>
  <c r="K159" i="2" s="1"/>
  <c r="K156" i="2"/>
  <c r="H263" i="33"/>
  <c r="D257" i="33"/>
  <c r="A40" i="2"/>
  <c r="A914" i="33"/>
  <c r="L255" i="33"/>
  <c r="J96" i="2" s="1"/>
  <c r="J92" i="2"/>
  <c r="L959" i="33"/>
  <c r="J555" i="2"/>
  <c r="T939" i="33"/>
  <c r="T919" i="33"/>
  <c r="O93" i="2"/>
  <c r="Q255" i="33"/>
  <c r="O96" i="2" s="1"/>
  <c r="N267" i="33"/>
  <c r="L159" i="2" s="1"/>
  <c r="L156" i="2"/>
  <c r="Q919" i="33"/>
  <c r="Q939" i="33"/>
  <c r="L919" i="33"/>
  <c r="L939" i="33"/>
  <c r="I255" i="33"/>
  <c r="G96" i="2" s="1"/>
  <c r="G93" i="2"/>
  <c r="H240" i="33"/>
  <c r="D234" i="33"/>
  <c r="H264" i="33"/>
  <c r="D258" i="33"/>
  <c r="T279" i="33"/>
  <c r="R150" i="2" s="1"/>
  <c r="R146" i="2"/>
  <c r="J899" i="33"/>
  <c r="L82" i="33"/>
  <c r="J114" i="2" s="1"/>
  <c r="J113" i="2"/>
  <c r="J82" i="33"/>
  <c r="H114" i="2" s="1"/>
  <c r="H113" i="2"/>
  <c r="R899" i="33"/>
  <c r="H239" i="33"/>
  <c r="D239" i="33" s="1"/>
  <c r="D233" i="33"/>
  <c r="L267" i="33"/>
  <c r="J159" i="2" s="1"/>
  <c r="J155" i="2"/>
  <c r="D182" i="33"/>
  <c r="G120" i="2"/>
  <c r="I243" i="33"/>
  <c r="G123" i="2" s="1"/>
  <c r="U279" i="33"/>
  <c r="S150" i="2" s="1"/>
  <c r="U959" i="33"/>
  <c r="S555" i="2"/>
  <c r="P919" i="33"/>
  <c r="P939" i="33"/>
  <c r="P279" i="33"/>
  <c r="N150" i="2" s="1"/>
  <c r="N146" i="2"/>
  <c r="O82" i="33"/>
  <c r="M114" i="2" s="1"/>
  <c r="M113" i="2"/>
  <c r="H82" i="33"/>
  <c r="F114" i="2" s="1"/>
  <c r="F113" i="2"/>
  <c r="Q82" i="33"/>
  <c r="O114" i="2" s="1"/>
  <c r="O113" i="2"/>
  <c r="T959" i="33"/>
  <c r="R555" i="2"/>
  <c r="K120" i="2"/>
  <c r="M243" i="33"/>
  <c r="K123" i="2" s="1"/>
  <c r="D52" i="33"/>
  <c r="B78" i="2" s="1"/>
  <c r="B74" i="2"/>
  <c r="H251" i="33"/>
  <c r="D245" i="33"/>
  <c r="I959" i="33"/>
  <c r="G555" i="2"/>
  <c r="P959" i="33"/>
  <c r="N555" i="2"/>
  <c r="L243" i="33"/>
  <c r="J123" i="2" s="1"/>
  <c r="J119" i="2"/>
  <c r="D32" i="33"/>
  <c r="B15" i="2" s="1"/>
  <c r="B9" i="2"/>
  <c r="D221" i="33"/>
  <c r="J225" i="33"/>
  <c r="I231" i="33"/>
  <c r="G501" i="2" s="1"/>
  <c r="I919" i="33"/>
  <c r="I939" i="33"/>
  <c r="O120" i="2"/>
  <c r="Q243" i="33"/>
  <c r="O123" i="2" s="1"/>
  <c r="N279" i="33"/>
  <c r="L150" i="2" s="1"/>
  <c r="L147" i="2"/>
  <c r="K1675" i="1" l="1"/>
  <c r="J1675" i="1"/>
  <c r="J268" i="1"/>
  <c r="J2655" i="1"/>
  <c r="J182" i="1"/>
  <c r="J2639" i="1"/>
  <c r="J1676" i="1"/>
  <c r="E2595" i="1"/>
  <c r="E2621" i="1" s="1"/>
  <c r="E231" i="33"/>
  <c r="C501" i="2" s="1"/>
  <c r="A548" i="33"/>
  <c r="A246" i="2"/>
  <c r="B267" i="2"/>
  <c r="A886" i="33"/>
  <c r="A399" i="2"/>
  <c r="E243" i="33"/>
  <c r="C123" i="2" s="1"/>
  <c r="A532" i="33"/>
  <c r="A276" i="2" s="1"/>
  <c r="D959" i="33"/>
  <c r="A703" i="33"/>
  <c r="A465" i="2" s="1"/>
  <c r="A464" i="2"/>
  <c r="A839" i="33"/>
  <c r="A480" i="33"/>
  <c r="A364" i="2"/>
  <c r="A806" i="33"/>
  <c r="A382" i="2"/>
  <c r="D92" i="33"/>
  <c r="B132" i="2" s="1"/>
  <c r="B131" i="2"/>
  <c r="A667" i="33"/>
  <c r="A183" i="2"/>
  <c r="A616" i="33"/>
  <c r="A471" i="2"/>
  <c r="A954" i="33"/>
  <c r="A409" i="2"/>
  <c r="N4" i="1"/>
  <c r="A21" i="2"/>
  <c r="A130" i="33"/>
  <c r="A446" i="33"/>
  <c r="A283" i="2"/>
  <c r="A266" i="33"/>
  <c r="A157" i="2"/>
  <c r="A339" i="33"/>
  <c r="A291" i="2"/>
  <c r="A539" i="33"/>
  <c r="A91" i="33"/>
  <c r="A130" i="2"/>
  <c r="A323" i="33"/>
  <c r="A319" i="2"/>
  <c r="A464" i="33"/>
  <c r="A438" i="2" s="1"/>
  <c r="A437" i="2"/>
  <c r="A737" i="33"/>
  <c r="A174" i="2"/>
  <c r="B555" i="2"/>
  <c r="A574" i="33"/>
  <c r="A453" i="2"/>
  <c r="A242" i="33"/>
  <c r="A121" i="2"/>
  <c r="A652" i="33"/>
  <c r="A195" i="2" s="1"/>
  <c r="A194" i="2"/>
  <c r="A100" i="33"/>
  <c r="A84" i="2"/>
  <c r="A71" i="33"/>
  <c r="A67" i="2"/>
  <c r="A685" i="33"/>
  <c r="A427" i="2"/>
  <c r="A172" i="33"/>
  <c r="A306" i="33"/>
  <c r="A310" i="2"/>
  <c r="A180" i="33"/>
  <c r="A634" i="33"/>
  <c r="A445" i="2"/>
  <c r="A357" i="33"/>
  <c r="A301" i="2"/>
  <c r="H267" i="33"/>
  <c r="D263" i="33"/>
  <c r="B155" i="2" s="1"/>
  <c r="F155" i="2"/>
  <c r="B113" i="2"/>
  <c r="D82" i="33"/>
  <c r="B114" i="2" s="1"/>
  <c r="H255" i="33"/>
  <c r="F92" i="2"/>
  <c r="D251" i="33"/>
  <c r="B92" i="2" s="1"/>
  <c r="H243" i="33"/>
  <c r="F119" i="2"/>
  <c r="B119" i="2"/>
  <c r="F120" i="2"/>
  <c r="D240" i="33"/>
  <c r="B120" i="2" s="1"/>
  <c r="A915" i="33"/>
  <c r="A42" i="2" s="1"/>
  <c r="A41" i="2"/>
  <c r="D899" i="33"/>
  <c r="A974" i="33"/>
  <c r="A211" i="2"/>
  <c r="D919" i="33"/>
  <c r="D939" i="33"/>
  <c r="F93" i="2"/>
  <c r="D252" i="33"/>
  <c r="B93" i="2" s="1"/>
  <c r="H279" i="33"/>
  <c r="D275" i="33"/>
  <c r="B146" i="2" s="1"/>
  <c r="F146" i="2"/>
  <c r="A935" i="33"/>
  <c r="A420" i="2" s="1"/>
  <c r="A419" i="2"/>
  <c r="F147" i="2"/>
  <c r="D276" i="33"/>
  <c r="B147" i="2" s="1"/>
  <c r="J231" i="33"/>
  <c r="H501" i="2" s="1"/>
  <c r="H495" i="2"/>
  <c r="D225" i="33"/>
  <c r="B495" i="2" s="1"/>
  <c r="D264" i="33"/>
  <c r="B156" i="2" s="1"/>
  <c r="F156" i="2"/>
  <c r="A549" i="33" l="1"/>
  <c r="A247" i="2"/>
  <c r="D243" i="33"/>
  <c r="B123" i="2" s="1"/>
  <c r="A887" i="33"/>
  <c r="A400" i="2"/>
  <c r="A840" i="33"/>
  <c r="E3380" i="1"/>
  <c r="E3396" i="1" s="1"/>
  <c r="E3405" i="1" s="1"/>
  <c r="A955" i="33"/>
  <c r="A411" i="2" s="1"/>
  <c r="A410" i="2"/>
  <c r="A617" i="33"/>
  <c r="A472" i="2"/>
  <c r="A184" i="2"/>
  <c r="A668" i="33"/>
  <c r="A807" i="33"/>
  <c r="A384" i="2" s="1"/>
  <c r="A383" i="2"/>
  <c r="A481" i="33"/>
  <c r="A366" i="2" s="1"/>
  <c r="A365" i="2"/>
  <c r="P4" i="1"/>
  <c r="A175" i="2"/>
  <c r="A738" i="33"/>
  <c r="A540" i="33"/>
  <c r="A292" i="2"/>
  <c r="A340" i="33"/>
  <c r="A447" i="33"/>
  <c r="A285" i="2" s="1"/>
  <c r="A284" i="2"/>
  <c r="A181" i="33"/>
  <c r="A72" i="33"/>
  <c r="A69" i="2" s="1"/>
  <c r="A68" i="2"/>
  <c r="A243" i="33"/>
  <c r="A123" i="2" s="1"/>
  <c r="A122" i="2"/>
  <c r="A324" i="33"/>
  <c r="A321" i="2" s="1"/>
  <c r="A320" i="2"/>
  <c r="A92" i="33"/>
  <c r="A132" i="2" s="1"/>
  <c r="A131" i="2"/>
  <c r="A131" i="33"/>
  <c r="A22" i="2"/>
  <c r="A358" i="33"/>
  <c r="A303" i="2" s="1"/>
  <c r="A302" i="2"/>
  <c r="A267" i="33"/>
  <c r="A159" i="2" s="1"/>
  <c r="A158" i="2"/>
  <c r="A635" i="33"/>
  <c r="A447" i="2" s="1"/>
  <c r="A446" i="2"/>
  <c r="A307" i="33"/>
  <c r="A312" i="2" s="1"/>
  <c r="A311" i="2"/>
  <c r="A686" i="33"/>
  <c r="A429" i="2" s="1"/>
  <c r="A428" i="2"/>
  <c r="A85" i="2"/>
  <c r="A101" i="33"/>
  <c r="A575" i="33"/>
  <c r="A454" i="2"/>
  <c r="D231" i="33"/>
  <c r="B501" i="2" s="1"/>
  <c r="F150" i="2"/>
  <c r="D279" i="33"/>
  <c r="B150" i="2" s="1"/>
  <c r="A975" i="33"/>
  <c r="A213" i="2" s="1"/>
  <c r="A212" i="2"/>
  <c r="F96" i="2"/>
  <c r="D255" i="33"/>
  <c r="B96" i="2" s="1"/>
  <c r="F123" i="2"/>
  <c r="F159" i="2"/>
  <c r="D267" i="33"/>
  <c r="B159" i="2" s="1"/>
  <c r="A550" i="33" l="1"/>
  <c r="A249" i="2" s="1"/>
  <c r="A248" i="2"/>
  <c r="A888" i="33"/>
  <c r="A402" i="2" s="1"/>
  <c r="A401" i="2"/>
  <c r="E3414" i="1"/>
  <c r="E3430" i="1" s="1"/>
  <c r="E3439" i="1" s="1"/>
  <c r="E3455" i="1" s="1"/>
  <c r="E3464" i="1" s="1"/>
  <c r="E3532" i="1"/>
  <c r="E3473" i="1"/>
  <c r="L1677" i="1"/>
  <c r="I177" i="1"/>
  <c r="N176" i="1"/>
  <c r="I262" i="1"/>
  <c r="M1676" i="1"/>
  <c r="M177" i="1"/>
  <c r="M175" i="1"/>
  <c r="I266" i="1"/>
  <c r="M261" i="1"/>
  <c r="M178" i="1"/>
  <c r="L175" i="1"/>
  <c r="L179" i="1"/>
  <c r="I175" i="1"/>
  <c r="I179" i="1"/>
  <c r="L268" i="1"/>
  <c r="L1675" i="1"/>
  <c r="I267" i="1"/>
  <c r="L182" i="1"/>
  <c r="L1674" i="1"/>
  <c r="M180" i="1"/>
  <c r="M265" i="1"/>
  <c r="M179" i="1"/>
  <c r="M268" i="1"/>
  <c r="M264" i="1"/>
  <c r="M176" i="1"/>
  <c r="M182" i="1"/>
  <c r="M1674" i="1"/>
  <c r="N179" i="1"/>
  <c r="N261" i="1"/>
  <c r="N175" i="1"/>
  <c r="N178" i="1"/>
  <c r="N264" i="1"/>
  <c r="M1677" i="1"/>
  <c r="N1677" i="1"/>
  <c r="L1676" i="1"/>
  <c r="L261" i="1"/>
  <c r="L264" i="1"/>
  <c r="L1672" i="1"/>
  <c r="I1673" i="1"/>
  <c r="L177" i="1"/>
  <c r="I263" i="1"/>
  <c r="L178" i="1"/>
  <c r="L267" i="1"/>
  <c r="M266" i="1"/>
  <c r="I180" i="1"/>
  <c r="I268" i="1"/>
  <c r="M263" i="1"/>
  <c r="I1672" i="1"/>
  <c r="N180" i="1"/>
  <c r="N177" i="1"/>
  <c r="N263" i="1"/>
  <c r="N262" i="1"/>
  <c r="N1675" i="1"/>
  <c r="N268" i="1"/>
  <c r="N1676" i="1"/>
  <c r="L265" i="1"/>
  <c r="L180" i="1"/>
  <c r="M267" i="1"/>
  <c r="M181" i="1"/>
  <c r="N181" i="1"/>
  <c r="P181" i="1"/>
  <c r="P1672" i="1"/>
  <c r="P265" i="1"/>
  <c r="P1677" i="1"/>
  <c r="M1675" i="1"/>
  <c r="A473" i="2"/>
  <c r="A618" i="33"/>
  <c r="A474" i="2" s="1"/>
  <c r="I182" i="1"/>
  <c r="M262" i="1"/>
  <c r="L262" i="1"/>
  <c r="P1674" i="1"/>
  <c r="N1674" i="1"/>
  <c r="N266" i="1"/>
  <c r="N182" i="1"/>
  <c r="L1673" i="1"/>
  <c r="L266" i="1"/>
  <c r="L181" i="1"/>
  <c r="I176" i="1"/>
  <c r="I1674" i="1"/>
  <c r="I264" i="1"/>
  <c r="I181" i="1"/>
  <c r="I178" i="1"/>
  <c r="L263" i="1"/>
  <c r="I1675" i="1"/>
  <c r="I265" i="1"/>
  <c r="I1676" i="1"/>
  <c r="Q4" i="1"/>
  <c r="N267" i="1"/>
  <c r="N1672" i="1"/>
  <c r="N265" i="1"/>
  <c r="N1673" i="1"/>
  <c r="M1673" i="1"/>
  <c r="I261" i="1"/>
  <c r="M1672" i="1"/>
  <c r="L176" i="1"/>
  <c r="A185" i="2"/>
  <c r="A669" i="33"/>
  <c r="A186" i="2" s="1"/>
  <c r="P175" i="1"/>
  <c r="P268" i="1"/>
  <c r="P180" i="1"/>
  <c r="P266" i="1"/>
  <c r="P264" i="1"/>
  <c r="P176" i="1"/>
  <c r="P262" i="1"/>
  <c r="P177" i="1"/>
  <c r="P182" i="1"/>
  <c r="P1676" i="1"/>
  <c r="P179" i="1"/>
  <c r="P1673" i="1"/>
  <c r="P261" i="1"/>
  <c r="P178" i="1"/>
  <c r="P263" i="1"/>
  <c r="P1675" i="1"/>
  <c r="P267" i="1"/>
  <c r="A739" i="33"/>
  <c r="A177" i="2" s="1"/>
  <c r="A176" i="2"/>
  <c r="A86" i="2"/>
  <c r="A102" i="33"/>
  <c r="A87" i="2" s="1"/>
  <c r="A341" i="33"/>
  <c r="A541" i="33"/>
  <c r="A293" i="2"/>
  <c r="A182" i="33"/>
  <c r="A576" i="33"/>
  <c r="A456" i="2" s="1"/>
  <c r="A455" i="2"/>
  <c r="A132" i="33"/>
  <c r="A24" i="2" s="1"/>
  <c r="J77" i="1" s="1"/>
  <c r="F554" i="33" s="1"/>
  <c r="A23" i="2"/>
  <c r="J93" i="1" s="1"/>
  <c r="F579" i="33" s="1"/>
  <c r="I1677" i="1"/>
  <c r="J1141" i="1" l="1"/>
  <c r="J3185" i="1"/>
  <c r="J441" i="1"/>
  <c r="J944" i="1"/>
  <c r="J10" i="1"/>
  <c r="J103" i="1"/>
  <c r="F589" i="33" s="1"/>
  <c r="J8" i="1"/>
  <c r="J1184" i="1"/>
  <c r="J3911" i="1"/>
  <c r="J114" i="1"/>
  <c r="J11" i="1"/>
  <c r="J1194" i="1"/>
  <c r="J1576" i="1"/>
  <c r="J14" i="1"/>
  <c r="J377" i="1"/>
  <c r="J555" i="1"/>
  <c r="J411" i="1"/>
  <c r="I899" i="1"/>
  <c r="J948" i="1"/>
  <c r="J956" i="1" s="1"/>
  <c r="J95" i="1"/>
  <c r="F581" i="33" s="1"/>
  <c r="J407" i="1"/>
  <c r="J560" i="1"/>
  <c r="L900" i="1"/>
  <c r="P896" i="1"/>
  <c r="L899" i="1"/>
  <c r="L896" i="1"/>
  <c r="M900" i="1"/>
  <c r="P903" i="1"/>
  <c r="M902" i="1"/>
  <c r="M899" i="1"/>
  <c r="P900" i="1"/>
  <c r="N903" i="1"/>
  <c r="M903" i="1"/>
  <c r="N901" i="1"/>
  <c r="N899" i="1"/>
  <c r="I900" i="1"/>
  <c r="L902" i="1"/>
  <c r="L898" i="1"/>
  <c r="P897" i="1"/>
  <c r="L903" i="1"/>
  <c r="M901" i="1"/>
  <c r="N902" i="1"/>
  <c r="P901" i="1"/>
  <c r="N900" i="1"/>
  <c r="I898" i="1"/>
  <c r="L901" i="1"/>
  <c r="P898" i="1"/>
  <c r="M897" i="1"/>
  <c r="N897" i="1"/>
  <c r="L897" i="1"/>
  <c r="N898" i="1"/>
  <c r="P899" i="1"/>
  <c r="P902" i="1"/>
  <c r="M898" i="1"/>
  <c r="N896" i="1"/>
  <c r="M896" i="1"/>
  <c r="N832" i="1"/>
  <c r="I833" i="1"/>
  <c r="M852" i="1"/>
  <c r="P854" i="1"/>
  <c r="N852" i="1"/>
  <c r="M832" i="1"/>
  <c r="N854" i="1"/>
  <c r="M831" i="1"/>
  <c r="Q853" i="1"/>
  <c r="I831" i="1"/>
  <c r="L828" i="1"/>
  <c r="P858" i="1"/>
  <c r="I853" i="1"/>
  <c r="P857" i="1"/>
  <c r="I857" i="1"/>
  <c r="L830" i="1"/>
  <c r="I832" i="1"/>
  <c r="P827" i="1"/>
  <c r="M851" i="1"/>
  <c r="N858" i="1"/>
  <c r="Q268" i="1"/>
  <c r="E3548" i="1"/>
  <c r="E3557" i="1" s="1"/>
  <c r="E3489" i="1"/>
  <c r="E3498" i="1" s="1"/>
  <c r="E3514" i="1" s="1"/>
  <c r="E3523" i="1" s="1"/>
  <c r="M1271" i="1"/>
  <c r="M1247" i="1"/>
  <c r="Q1276" i="1"/>
  <c r="Q1273" i="1"/>
  <c r="Q1269" i="1"/>
  <c r="Q1275" i="1"/>
  <c r="Q1271" i="1"/>
  <c r="Q1274" i="1"/>
  <c r="Q1272" i="1"/>
  <c r="Q1270" i="1"/>
  <c r="Q1268" i="1"/>
  <c r="Q1260" i="1"/>
  <c r="Q1262" i="1"/>
  <c r="Q1261" i="1"/>
  <c r="Q1254" i="1"/>
  <c r="Q1253" i="1"/>
  <c r="Q1252" i="1"/>
  <c r="Q1248" i="1"/>
  <c r="Q1257" i="1"/>
  <c r="Q1258" i="1"/>
  <c r="Q1265" i="1"/>
  <c r="Q1247" i="1"/>
  <c r="Q1251" i="1"/>
  <c r="Q1256" i="1"/>
  <c r="Q1255" i="1"/>
  <c r="Q1266" i="1"/>
  <c r="Q1267" i="1"/>
  <c r="Q1246" i="1"/>
  <c r="Q1250" i="1"/>
  <c r="Q1259" i="1"/>
  <c r="Q1245" i="1"/>
  <c r="Q1249" i="1"/>
  <c r="Q1264" i="1"/>
  <c r="Q1263" i="1"/>
  <c r="L1268" i="1"/>
  <c r="N1271" i="1"/>
  <c r="N1246" i="1"/>
  <c r="M1249" i="1"/>
  <c r="L1259" i="1"/>
  <c r="M1258" i="1"/>
  <c r="N1274" i="1"/>
  <c r="N1261" i="1"/>
  <c r="M1268" i="1"/>
  <c r="L1254" i="1"/>
  <c r="M1245" i="1"/>
  <c r="M1253" i="1"/>
  <c r="N1255" i="1"/>
  <c r="N1263" i="1"/>
  <c r="L1276" i="1"/>
  <c r="P1259" i="1"/>
  <c r="P1272" i="1"/>
  <c r="P1253" i="1"/>
  <c r="P1254" i="1"/>
  <c r="P1273" i="1"/>
  <c r="P1247" i="1"/>
  <c r="P1265" i="1"/>
  <c r="P1267" i="1"/>
  <c r="L1251" i="1"/>
  <c r="M1263" i="1"/>
  <c r="N1251" i="1"/>
  <c r="N1262" i="1"/>
  <c r="L1247" i="1"/>
  <c r="L1270" i="1"/>
  <c r="M1255" i="1"/>
  <c r="N1252" i="1"/>
  <c r="N1267" i="1"/>
  <c r="M1251" i="1"/>
  <c r="M1272" i="1"/>
  <c r="L1258" i="1"/>
  <c r="M1273" i="1"/>
  <c r="M1257" i="1"/>
  <c r="N1276" i="1"/>
  <c r="N1253" i="1"/>
  <c r="M1265" i="1"/>
  <c r="L1257" i="1"/>
  <c r="M1270" i="1"/>
  <c r="M1274" i="1"/>
  <c r="N1248" i="1"/>
  <c r="N1254" i="1"/>
  <c r="M1246" i="1"/>
  <c r="P1257" i="1"/>
  <c r="P1270" i="1"/>
  <c r="P1249" i="1"/>
  <c r="P1250" i="1"/>
  <c r="P1271" i="1"/>
  <c r="P1256" i="1"/>
  <c r="P1252" i="1"/>
  <c r="P1260" i="1"/>
  <c r="L1269" i="1"/>
  <c r="L1265" i="1"/>
  <c r="N1275" i="1"/>
  <c r="N1247" i="1"/>
  <c r="L1255" i="1"/>
  <c r="L1260" i="1"/>
  <c r="M1264" i="1"/>
  <c r="M1256" i="1"/>
  <c r="N1268" i="1"/>
  <c r="N1256" i="1"/>
  <c r="M1269" i="1"/>
  <c r="L1267" i="1"/>
  <c r="M1275" i="1"/>
  <c r="N1249" i="1"/>
  <c r="N1266" i="1"/>
  <c r="M1252" i="1"/>
  <c r="L1256" i="1"/>
  <c r="N1269" i="1"/>
  <c r="N1258" i="1"/>
  <c r="M1254" i="1"/>
  <c r="M1261" i="1"/>
  <c r="P1248" i="1"/>
  <c r="P1261" i="1"/>
  <c r="P1245" i="1"/>
  <c r="P1246" i="1"/>
  <c r="P1269" i="1"/>
  <c r="P1258" i="1"/>
  <c r="P1276" i="1"/>
  <c r="P1268" i="1"/>
  <c r="L1273" i="1"/>
  <c r="M1259" i="1"/>
  <c r="N1260" i="1"/>
  <c r="N1259" i="1"/>
  <c r="M1250" i="1"/>
  <c r="L1274" i="1"/>
  <c r="L1252" i="1"/>
  <c r="M1262" i="1"/>
  <c r="N1250" i="1"/>
  <c r="N1265" i="1"/>
  <c r="L1246" i="1"/>
  <c r="N1273" i="1"/>
  <c r="N1245" i="1"/>
  <c r="M1248" i="1"/>
  <c r="L1249" i="1"/>
  <c r="N1272" i="1"/>
  <c r="N1264" i="1"/>
  <c r="M1276" i="1"/>
  <c r="P1262" i="1"/>
  <c r="P1274" i="1"/>
  <c r="P1266" i="1"/>
  <c r="P1264" i="1"/>
  <c r="P1275" i="1"/>
  <c r="P1251" i="1"/>
  <c r="P1255" i="1"/>
  <c r="P1263" i="1"/>
  <c r="M1260" i="1"/>
  <c r="M1266" i="1"/>
  <c r="N1270" i="1"/>
  <c r="N1257" i="1"/>
  <c r="M1267" i="1"/>
  <c r="P1134" i="1"/>
  <c r="P1215" i="1"/>
  <c r="P1213" i="1"/>
  <c r="L1218" i="1"/>
  <c r="I1214" i="1"/>
  <c r="M1137" i="1"/>
  <c r="L1234" i="1"/>
  <c r="M1229" i="1"/>
  <c r="I1142" i="1"/>
  <c r="M1231" i="1"/>
  <c r="L1137" i="1"/>
  <c r="N1232" i="1"/>
  <c r="N1142" i="1"/>
  <c r="N1213" i="1"/>
  <c r="N1135" i="1"/>
  <c r="N1144" i="1"/>
  <c r="N1133" i="1"/>
  <c r="N1220" i="1"/>
  <c r="N1214" i="1"/>
  <c r="I1156" i="1"/>
  <c r="M1154" i="1"/>
  <c r="I1230" i="1"/>
  <c r="M1152" i="1"/>
  <c r="L1133" i="1"/>
  <c r="I1235" i="1"/>
  <c r="L1152" i="1"/>
  <c r="L1150" i="1"/>
  <c r="I1146" i="1"/>
  <c r="M1138" i="1"/>
  <c r="M1234" i="1"/>
  <c r="M1139" i="1"/>
  <c r="M1145" i="1"/>
  <c r="N1150" i="1"/>
  <c r="N1145" i="1"/>
  <c r="M1134" i="1"/>
  <c r="I1140" i="1"/>
  <c r="P1220" i="1"/>
  <c r="P1139" i="1"/>
  <c r="P1149" i="1"/>
  <c r="P1146" i="1"/>
  <c r="P1235" i="1"/>
  <c r="P1216" i="1"/>
  <c r="P1155" i="1"/>
  <c r="P1147" i="1"/>
  <c r="P1233" i="1"/>
  <c r="P1136" i="1"/>
  <c r="P1218" i="1"/>
  <c r="I1133" i="1"/>
  <c r="M1142" i="1"/>
  <c r="M1147" i="1"/>
  <c r="L1156" i="1"/>
  <c r="M1215" i="1"/>
  <c r="M1140" i="1"/>
  <c r="L1148" i="1"/>
  <c r="N1217" i="1"/>
  <c r="N1146" i="1"/>
  <c r="N1148" i="1"/>
  <c r="N1137" i="1"/>
  <c r="N1235" i="1"/>
  <c r="N1154" i="1"/>
  <c r="N1143" i="1"/>
  <c r="N1218" i="1"/>
  <c r="L1145" i="1"/>
  <c r="M1220" i="1"/>
  <c r="L1214" i="1"/>
  <c r="L1141" i="1"/>
  <c r="I1143" i="1"/>
  <c r="L1236" i="1"/>
  <c r="I1144" i="1"/>
  <c r="I1229" i="1"/>
  <c r="I1231" i="1"/>
  <c r="M1236" i="1"/>
  <c r="M1232" i="1"/>
  <c r="M1217" i="1"/>
  <c r="M1146" i="1"/>
  <c r="M1155" i="1"/>
  <c r="M1230" i="1"/>
  <c r="N1152" i="1"/>
  <c r="N1233" i="1"/>
  <c r="L1140" i="1"/>
  <c r="I1152" i="1"/>
  <c r="I1219" i="1"/>
  <c r="P1156" i="1"/>
  <c r="L1134" i="1"/>
  <c r="L1230" i="1"/>
  <c r="M1218" i="1"/>
  <c r="I1149" i="1"/>
  <c r="L1144" i="1"/>
  <c r="M1216" i="1"/>
  <c r="L1147" i="1"/>
  <c r="N1219" i="1"/>
  <c r="L1155" i="1"/>
  <c r="N1234" i="1"/>
  <c r="N1140" i="1"/>
  <c r="N1156" i="1"/>
  <c r="N1134" i="1"/>
  <c r="N1139" i="1"/>
  <c r="N1153" i="1"/>
  <c r="N1147" i="1"/>
  <c r="N1236" i="1"/>
  <c r="L1154" i="1"/>
  <c r="M1141" i="1"/>
  <c r="L1149" i="1"/>
  <c r="M1219" i="1"/>
  <c r="I1213" i="1"/>
  <c r="I1155" i="1"/>
  <c r="L1235" i="1"/>
  <c r="L1217" i="1"/>
  <c r="I1220" i="1"/>
  <c r="I1136" i="1"/>
  <c r="I1154" i="1"/>
  <c r="L1151" i="1"/>
  <c r="L1139" i="1"/>
  <c r="M1214" i="1"/>
  <c r="M1136" i="1"/>
  <c r="M1143" i="1"/>
  <c r="M1153" i="1"/>
  <c r="M1213" i="1"/>
  <c r="N1155" i="1"/>
  <c r="N1230" i="1"/>
  <c r="I1137" i="1"/>
  <c r="L1138" i="1"/>
  <c r="I1135" i="1"/>
  <c r="L1213" i="1"/>
  <c r="L1219" i="1"/>
  <c r="P1236" i="1"/>
  <c r="P1140" i="1"/>
  <c r="P1142" i="1"/>
  <c r="P1217" i="1"/>
  <c r="P1152" i="1"/>
  <c r="P1133" i="1"/>
  <c r="P1143" i="1"/>
  <c r="P1219" i="1"/>
  <c r="P1154" i="1"/>
  <c r="P1230" i="1"/>
  <c r="L1153" i="1"/>
  <c r="L1229" i="1"/>
  <c r="L1146" i="1"/>
  <c r="N1215" i="1"/>
  <c r="I1232" i="1"/>
  <c r="M1135" i="1"/>
  <c r="I1139" i="1"/>
  <c r="M1150" i="1"/>
  <c r="I1138" i="1"/>
  <c r="N1136" i="1"/>
  <c r="N1149" i="1"/>
  <c r="N1138" i="1"/>
  <c r="N1151" i="1"/>
  <c r="N1141" i="1"/>
  <c r="N1231" i="1"/>
  <c r="L1143" i="1"/>
  <c r="M1235" i="1"/>
  <c r="I1216" i="1"/>
  <c r="L1142" i="1"/>
  <c r="M1233" i="1"/>
  <c r="L1233" i="1"/>
  <c r="L1231" i="1"/>
  <c r="I1134" i="1"/>
  <c r="I1141" i="1"/>
  <c r="L1216" i="1"/>
  <c r="I1151" i="1"/>
  <c r="L1215" i="1"/>
  <c r="L1135" i="1"/>
  <c r="I1234" i="1"/>
  <c r="I1233" i="1"/>
  <c r="L1220" i="1"/>
  <c r="L1136" i="1"/>
  <c r="M1151" i="1"/>
  <c r="M1133" i="1"/>
  <c r="M1144" i="1"/>
  <c r="M1149" i="1"/>
  <c r="N1229" i="1"/>
  <c r="N1216" i="1"/>
  <c r="M1156" i="1"/>
  <c r="L1232" i="1"/>
  <c r="M1148" i="1"/>
  <c r="P1148" i="1"/>
  <c r="P1135" i="1"/>
  <c r="P1144" i="1"/>
  <c r="P1231" i="1"/>
  <c r="P1151" i="1"/>
  <c r="P1145" i="1"/>
  <c r="P1229" i="1"/>
  <c r="P1138" i="1"/>
  <c r="P1214" i="1"/>
  <c r="P1137" i="1"/>
  <c r="P1234" i="1"/>
  <c r="P1232" i="1"/>
  <c r="P1150" i="1"/>
  <c r="P1141" i="1"/>
  <c r="P1153" i="1"/>
  <c r="Q1236" i="1"/>
  <c r="Q1220" i="1"/>
  <c r="Q1219" i="1"/>
  <c r="Q1214" i="1"/>
  <c r="Q1217" i="1"/>
  <c r="Q1148" i="1"/>
  <c r="Q1218" i="1"/>
  <c r="Q1215" i="1"/>
  <c r="Q1156" i="1"/>
  <c r="Q1216" i="1"/>
  <c r="Q1142" i="1"/>
  <c r="Q1146" i="1"/>
  <c r="Q1145" i="1"/>
  <c r="Q1140" i="1"/>
  <c r="Q1147" i="1"/>
  <c r="Q1144" i="1"/>
  <c r="Q1141" i="1"/>
  <c r="Q1213" i="1"/>
  <c r="Q1143" i="1"/>
  <c r="Q1139" i="1"/>
  <c r="Q1135" i="1"/>
  <c r="Q1149" i="1"/>
  <c r="Q1150" i="1"/>
  <c r="Q1151" i="1"/>
  <c r="Q1152" i="1"/>
  <c r="Q1153" i="1"/>
  <c r="Q1154" i="1"/>
  <c r="Q1155" i="1"/>
  <c r="Q1137" i="1"/>
  <c r="Q1133" i="1"/>
  <c r="Q1138" i="1"/>
  <c r="Q1136" i="1"/>
  <c r="Q1134" i="1"/>
  <c r="Q1229" i="1"/>
  <c r="Q1233" i="1"/>
  <c r="Q1234" i="1"/>
  <c r="Q1231" i="1"/>
  <c r="Q1235" i="1"/>
  <c r="Q1232" i="1"/>
  <c r="Q1230" i="1"/>
  <c r="N3907" i="1"/>
  <c r="N3888" i="1"/>
  <c r="N3918" i="1"/>
  <c r="N3942" i="1"/>
  <c r="I3937" i="1"/>
  <c r="L3930" i="1"/>
  <c r="L3921" i="1"/>
  <c r="M3932" i="1"/>
  <c r="M3930" i="1"/>
  <c r="L3937" i="1"/>
  <c r="L3908" i="1"/>
  <c r="L3928" i="1"/>
  <c r="I3929" i="1"/>
  <c r="M3926" i="1"/>
  <c r="M3916" i="1"/>
  <c r="N3889" i="1"/>
  <c r="N3890" i="1"/>
  <c r="N3987" i="1"/>
  <c r="N3961" i="1"/>
  <c r="N3897" i="1"/>
  <c r="N3921" i="1"/>
  <c r="N3940" i="1"/>
  <c r="I3934" i="1"/>
  <c r="M3988" i="1"/>
  <c r="L3919" i="1"/>
  <c r="I3879" i="1"/>
  <c r="I3983" i="1"/>
  <c r="L3884" i="1"/>
  <c r="I3916" i="1"/>
  <c r="I3986" i="1"/>
  <c r="I3965" i="1"/>
  <c r="M3914" i="1"/>
  <c r="I3923" i="1"/>
  <c r="L3885" i="1"/>
  <c r="L3892" i="1"/>
  <c r="I3903" i="1"/>
  <c r="L3899" i="1"/>
  <c r="L3987" i="1"/>
  <c r="I3909" i="1"/>
  <c r="I3919" i="1"/>
  <c r="L3936" i="1"/>
  <c r="L3983" i="1"/>
  <c r="I3885" i="1"/>
  <c r="L3911" i="1"/>
  <c r="L3925" i="1"/>
  <c r="L3904" i="1"/>
  <c r="M3886" i="1"/>
  <c r="M3995" i="1"/>
  <c r="M3906" i="1"/>
  <c r="I3920" i="1"/>
  <c r="M3941" i="1"/>
  <c r="M3990" i="1"/>
  <c r="M3921" i="1"/>
  <c r="M3882" i="1"/>
  <c r="M3884" i="1"/>
  <c r="M3891" i="1"/>
  <c r="M3900" i="1"/>
  <c r="M3899" i="1"/>
  <c r="M3917" i="1"/>
  <c r="M3928" i="1"/>
  <c r="N3924" i="1"/>
  <c r="N3930" i="1"/>
  <c r="N3935" i="1"/>
  <c r="N3899" i="1"/>
  <c r="N3934" i="1"/>
  <c r="I3887" i="1"/>
  <c r="M3893" i="1"/>
  <c r="L3997" i="1"/>
  <c r="I3997" i="1"/>
  <c r="L3920" i="1"/>
  <c r="L3942" i="1"/>
  <c r="M3984" i="1"/>
  <c r="N3912" i="1"/>
  <c r="N3914" i="1"/>
  <c r="N3903" i="1"/>
  <c r="N3959" i="1"/>
  <c r="N3895" i="1"/>
  <c r="N3900" i="1"/>
  <c r="N3920" i="1"/>
  <c r="I3906" i="1"/>
  <c r="L3917" i="1"/>
  <c r="M3938" i="1"/>
  <c r="L3895" i="1"/>
  <c r="I3942" i="1"/>
  <c r="I3996" i="1"/>
  <c r="L3960" i="1"/>
  <c r="L3888" i="1"/>
  <c r="I3911" i="1"/>
  <c r="I3901" i="1"/>
  <c r="M3896" i="1"/>
  <c r="M3925" i="1"/>
  <c r="I3886" i="1"/>
  <c r="I3912" i="1"/>
  <c r="L3935" i="1"/>
  <c r="L3932" i="1"/>
  <c r="I3927" i="1"/>
  <c r="I3966" i="1"/>
  <c r="L3883" i="1"/>
  <c r="L3907" i="1"/>
  <c r="L3964" i="1"/>
  <c r="L3934" i="1"/>
  <c r="I3998" i="1"/>
  <c r="M3919" i="1"/>
  <c r="M3885" i="1"/>
  <c r="M3908" i="1"/>
  <c r="I3963" i="1"/>
  <c r="M3902" i="1"/>
  <c r="M3996" i="1"/>
  <c r="M3933" i="1"/>
  <c r="M3903" i="1"/>
  <c r="M3915" i="1"/>
  <c r="M3992" i="1"/>
  <c r="M3889" i="1"/>
  <c r="M3935" i="1"/>
  <c r="M3966" i="1"/>
  <c r="M3965" i="1"/>
  <c r="M3962" i="1"/>
  <c r="N3916" i="1"/>
  <c r="N3913" i="1"/>
  <c r="N3887" i="1"/>
  <c r="N3886" i="1"/>
  <c r="N3933" i="1"/>
  <c r="I3938" i="1"/>
  <c r="L3989" i="1"/>
  <c r="M3934" i="1"/>
  <c r="M3923" i="1"/>
  <c r="L3998" i="1"/>
  <c r="P3987" i="1"/>
  <c r="P3994" i="1"/>
  <c r="P3881" i="1"/>
  <c r="P3932" i="1"/>
  <c r="P3903" i="1"/>
  <c r="P3962" i="1"/>
  <c r="P3914" i="1"/>
  <c r="P3893" i="1"/>
  <c r="P3904" i="1"/>
  <c r="P3934" i="1"/>
  <c r="I3883" i="1"/>
  <c r="I3991" i="1"/>
  <c r="L3929" i="1"/>
  <c r="L3938" i="1"/>
  <c r="L3985" i="1"/>
  <c r="I3935" i="1"/>
  <c r="N3896" i="1"/>
  <c r="N3998" i="1"/>
  <c r="N3885" i="1"/>
  <c r="M3994" i="1"/>
  <c r="I3989" i="1"/>
  <c r="P3880" i="1"/>
  <c r="P3937" i="1"/>
  <c r="P3920" i="1"/>
  <c r="P3923" i="1"/>
  <c r="P3997" i="1"/>
  <c r="P3929" i="1"/>
  <c r="P3998" i="1"/>
  <c r="P3889" i="1"/>
  <c r="P3964" i="1"/>
  <c r="P3912" i="1"/>
  <c r="P3942" i="1"/>
  <c r="L3926" i="1"/>
  <c r="M3907" i="1"/>
  <c r="L3902" i="1"/>
  <c r="I3995" i="1"/>
  <c r="N3941" i="1"/>
  <c r="N3985" i="1"/>
  <c r="N3905" i="1"/>
  <c r="M3897" i="1"/>
  <c r="I3899" i="1"/>
  <c r="I3931" i="1"/>
  <c r="P3884" i="1"/>
  <c r="P3900" i="1"/>
  <c r="P3985" i="1"/>
  <c r="P3921" i="1"/>
  <c r="P3993" i="1"/>
  <c r="P3992" i="1"/>
  <c r="P3901" i="1"/>
  <c r="P3991" i="1"/>
  <c r="P3960" i="1"/>
  <c r="P3931" i="1"/>
  <c r="P3908" i="1"/>
  <c r="I3940" i="1"/>
  <c r="L3984" i="1"/>
  <c r="M3997" i="1"/>
  <c r="N3929" i="1"/>
  <c r="N3993" i="1"/>
  <c r="N3962" i="1"/>
  <c r="M3887" i="1"/>
  <c r="L3890" i="1"/>
  <c r="L3879" i="1"/>
  <c r="P3911" i="1"/>
  <c r="P3935" i="1"/>
  <c r="P3925" i="1"/>
  <c r="P3888" i="1"/>
  <c r="P3938" i="1"/>
  <c r="P3897" i="1"/>
  <c r="P3988" i="1"/>
  <c r="P3891" i="1"/>
  <c r="P3990" i="1"/>
  <c r="P3902" i="1"/>
  <c r="P3918" i="1"/>
  <c r="I3898" i="1"/>
  <c r="L3941" i="1"/>
  <c r="M3911" i="1"/>
  <c r="N3902" i="1"/>
  <c r="N3995" i="1"/>
  <c r="N3991" i="1"/>
  <c r="M3905" i="1"/>
  <c r="I3902" i="1"/>
  <c r="L3992" i="1"/>
  <c r="M3964" i="1"/>
  <c r="N3997" i="1"/>
  <c r="N3883" i="1"/>
  <c r="N3960" i="1"/>
  <c r="P3892" i="1"/>
  <c r="P3930" i="1"/>
  <c r="P3882" i="1"/>
  <c r="P3907" i="1"/>
  <c r="P3927" i="1"/>
  <c r="P3965" i="1"/>
  <c r="P3898" i="1"/>
  <c r="P3986" i="1"/>
  <c r="P3915" i="1"/>
  <c r="P3890" i="1"/>
  <c r="P3995" i="1"/>
  <c r="P3989" i="1"/>
  <c r="P3961" i="1"/>
  <c r="P3936" i="1"/>
  <c r="P3909" i="1"/>
  <c r="P3895" i="1"/>
  <c r="P3913" i="1"/>
  <c r="P3963" i="1"/>
  <c r="P3984" i="1"/>
  <c r="P3910" i="1"/>
  <c r="P3885" i="1"/>
  <c r="P3916" i="1"/>
  <c r="P3926" i="1"/>
  <c r="P3894" i="1"/>
  <c r="P3933" i="1"/>
  <c r="M3913" i="1"/>
  <c r="M3922" i="1"/>
  <c r="L3939" i="1"/>
  <c r="I3910" i="1"/>
  <c r="L3965" i="1"/>
  <c r="L3991" i="1"/>
  <c r="L3893" i="1"/>
  <c r="M3883" i="1"/>
  <c r="M3920" i="1"/>
  <c r="L3915" i="1"/>
  <c r="L3889" i="1"/>
  <c r="I3930" i="1"/>
  <c r="I3905" i="1"/>
  <c r="N3926" i="1"/>
  <c r="N3894" i="1"/>
  <c r="N3917" i="1"/>
  <c r="N3989" i="1"/>
  <c r="N3911" i="1"/>
  <c r="M3983" i="1"/>
  <c r="M3936" i="1"/>
  <c r="L3924" i="1"/>
  <c r="L3995" i="1"/>
  <c r="I3941" i="1"/>
  <c r="I3880" i="1"/>
  <c r="I3987" i="1"/>
  <c r="I3881" i="1"/>
  <c r="L3986" i="1"/>
  <c r="L3933" i="1"/>
  <c r="L3988" i="1"/>
  <c r="M3904" i="1"/>
  <c r="L3914" i="1"/>
  <c r="I3993" i="1"/>
  <c r="N3925" i="1"/>
  <c r="N3966" i="1"/>
  <c r="N3884" i="1"/>
  <c r="N3893" i="1"/>
  <c r="N3928" i="1"/>
  <c r="N3964" i="1"/>
  <c r="N3931" i="1"/>
  <c r="M3991" i="1"/>
  <c r="M3963" i="1"/>
  <c r="M3890" i="1"/>
  <c r="M3910" i="1"/>
  <c r="M3924" i="1"/>
  <c r="M3987" i="1"/>
  <c r="M3998" i="1"/>
  <c r="M3942" i="1"/>
  <c r="M3888" i="1"/>
  <c r="M3894" i="1"/>
  <c r="M3937" i="1"/>
  <c r="L3891" i="1"/>
  <c r="L3898" i="1"/>
  <c r="L3994" i="1"/>
  <c r="I3933" i="1"/>
  <c r="I3892" i="1"/>
  <c r="I3921" i="1"/>
  <c r="L3966" i="1"/>
  <c r="L3963" i="1"/>
  <c r="I3988" i="1"/>
  <c r="L3961" i="1"/>
  <c r="L3931" i="1"/>
  <c r="I3962" i="1"/>
  <c r="I3984" i="1"/>
  <c r="L3886" i="1"/>
  <c r="L3912" i="1"/>
  <c r="I3904" i="1"/>
  <c r="L3922" i="1"/>
  <c r="N3919" i="1"/>
  <c r="N3882" i="1"/>
  <c r="N3983" i="1"/>
  <c r="N3988" i="1"/>
  <c r="N3915" i="1"/>
  <c r="M3909" i="1"/>
  <c r="M3880" i="1"/>
  <c r="L3910" i="1"/>
  <c r="I3939" i="1"/>
  <c r="L3990" i="1"/>
  <c r="L3900" i="1"/>
  <c r="I3882" i="1"/>
  <c r="I3915" i="1"/>
  <c r="L3996" i="1"/>
  <c r="M3989" i="1"/>
  <c r="N3922" i="1"/>
  <c r="N3879" i="1"/>
  <c r="N3880" i="1"/>
  <c r="N3996" i="1"/>
  <c r="N3904" i="1"/>
  <c r="N3909" i="1"/>
  <c r="P3928" i="1"/>
  <c r="P3941" i="1"/>
  <c r="P3896" i="1"/>
  <c r="P3996" i="1"/>
  <c r="P3905" i="1"/>
  <c r="P3939" i="1"/>
  <c r="P3919" i="1"/>
  <c r="P3879" i="1"/>
  <c r="P3917" i="1"/>
  <c r="P3940" i="1"/>
  <c r="P3922" i="1"/>
  <c r="P3899" i="1"/>
  <c r="P3959" i="1"/>
  <c r="P3966" i="1"/>
  <c r="P3883" i="1"/>
  <c r="P3983" i="1"/>
  <c r="P3887" i="1"/>
  <c r="P3886" i="1"/>
  <c r="P3906" i="1"/>
  <c r="P3924" i="1"/>
  <c r="M3892" i="1"/>
  <c r="L3894" i="1"/>
  <c r="L3959" i="1"/>
  <c r="L3940" i="1"/>
  <c r="I3890" i="1"/>
  <c r="I3990" i="1"/>
  <c r="L3927" i="1"/>
  <c r="M3912" i="1"/>
  <c r="M3881" i="1"/>
  <c r="I3896" i="1"/>
  <c r="N3910" i="1"/>
  <c r="N3994" i="1"/>
  <c r="N3908" i="1"/>
  <c r="N3932" i="1"/>
  <c r="M3960" i="1"/>
  <c r="M3879" i="1"/>
  <c r="L3909" i="1"/>
  <c r="L3897" i="1"/>
  <c r="L3906" i="1"/>
  <c r="L3882" i="1"/>
  <c r="M3898" i="1"/>
  <c r="L3887" i="1"/>
  <c r="N3937" i="1"/>
  <c r="N3939" i="1"/>
  <c r="N3881" i="1"/>
  <c r="N3986" i="1"/>
  <c r="N3963" i="1"/>
  <c r="M3927" i="1"/>
  <c r="M3931" i="1"/>
  <c r="M3918" i="1"/>
  <c r="M3985" i="1"/>
  <c r="M3939" i="1"/>
  <c r="I3928" i="1"/>
  <c r="M3895" i="1"/>
  <c r="M3961" i="1"/>
  <c r="M3986" i="1"/>
  <c r="M3901" i="1"/>
  <c r="I3936" i="1"/>
  <c r="I3932" i="1"/>
  <c r="L3880" i="1"/>
  <c r="I3985" i="1"/>
  <c r="I3924" i="1"/>
  <c r="L3881" i="1"/>
  <c r="I3914" i="1"/>
  <c r="I3964" i="1"/>
  <c r="I3922" i="1"/>
  <c r="L3918" i="1"/>
  <c r="I3913" i="1"/>
  <c r="I3994" i="1"/>
  <c r="M3940" i="1"/>
  <c r="L3901" i="1"/>
  <c r="L3913" i="1"/>
  <c r="I3961" i="1"/>
  <c r="I3918" i="1"/>
  <c r="I3893" i="1"/>
  <c r="L3993" i="1"/>
  <c r="L3903" i="1"/>
  <c r="L3896" i="1"/>
  <c r="M3959" i="1"/>
  <c r="M3929" i="1"/>
  <c r="L3905" i="1"/>
  <c r="I3900" i="1"/>
  <c r="N3938" i="1"/>
  <c r="N3901" i="1"/>
  <c r="N3990" i="1"/>
  <c r="N3892" i="1"/>
  <c r="N3891" i="1"/>
  <c r="N3927" i="1"/>
  <c r="N3906" i="1"/>
  <c r="M3993" i="1"/>
  <c r="L3916" i="1"/>
  <c r="I3908" i="1"/>
  <c r="I3907" i="1"/>
  <c r="I3897" i="1"/>
  <c r="L3962" i="1"/>
  <c r="L3923" i="1"/>
  <c r="I3992" i="1"/>
  <c r="N3936" i="1"/>
  <c r="N3898" i="1"/>
  <c r="N3965" i="1"/>
  <c r="N3923" i="1"/>
  <c r="N3992" i="1"/>
  <c r="N3984" i="1"/>
  <c r="Q3941" i="1"/>
  <c r="Q3940" i="1"/>
  <c r="Q3939" i="1"/>
  <c r="Q3938" i="1"/>
  <c r="Q3937" i="1"/>
  <c r="Q3936" i="1"/>
  <c r="Q3935" i="1"/>
  <c r="Q3934" i="1"/>
  <c r="Q3942" i="1"/>
  <c r="Q3932" i="1"/>
  <c r="Q3922" i="1"/>
  <c r="Q3921" i="1"/>
  <c r="Q3920" i="1"/>
  <c r="Q3919" i="1"/>
  <c r="Q3930" i="1"/>
  <c r="Q3910" i="1"/>
  <c r="Q3926" i="1"/>
  <c r="Q3902" i="1"/>
  <c r="Q3900" i="1"/>
  <c r="Q3896" i="1"/>
  <c r="Q3918" i="1"/>
  <c r="Q3908" i="1"/>
  <c r="Q3899" i="1"/>
  <c r="Q3897" i="1"/>
  <c r="Q3894" i="1"/>
  <c r="Q3886" i="1"/>
  <c r="Q3906" i="1"/>
  <c r="Q3904" i="1"/>
  <c r="Q3887" i="1"/>
  <c r="Q3909" i="1"/>
  <c r="Q3895" i="1"/>
  <c r="Q3889" i="1"/>
  <c r="Q3881" i="1"/>
  <c r="Q3998" i="1"/>
  <c r="Q3891" i="1"/>
  <c r="Q3879" i="1"/>
  <c r="Q3995" i="1"/>
  <c r="Q3880" i="1"/>
  <c r="Q3901" i="1"/>
  <c r="Q3893" i="1"/>
  <c r="Q3966" i="1"/>
  <c r="Q3997" i="1"/>
  <c r="Q3993" i="1"/>
  <c r="Q3898" i="1"/>
  <c r="Q3990" i="1"/>
  <c r="Q3983" i="1"/>
  <c r="Q3996" i="1"/>
  <c r="Q3994" i="1"/>
  <c r="Q3992" i="1"/>
  <c r="Q3991" i="1"/>
  <c r="Q3984" i="1"/>
  <c r="Q3963" i="1"/>
  <c r="Q3959" i="1"/>
  <c r="Q3988" i="1"/>
  <c r="Q3905" i="1"/>
  <c r="Q3907" i="1"/>
  <c r="Q3882" i="1"/>
  <c r="Q3915" i="1"/>
  <c r="Q3912" i="1"/>
  <c r="Q3916" i="1"/>
  <c r="Q3917" i="1"/>
  <c r="Q3985" i="1"/>
  <c r="Q3888" i="1"/>
  <c r="Q3989" i="1"/>
  <c r="Q3913" i="1"/>
  <c r="Q3960" i="1"/>
  <c r="Q3962" i="1"/>
  <c r="Q3964" i="1"/>
  <c r="Q3890" i="1"/>
  <c r="Q3903" i="1"/>
  <c r="Q3911" i="1"/>
  <c r="Q3928" i="1"/>
  <c r="Q3925" i="1"/>
  <c r="Q3931" i="1"/>
  <c r="Q3924" i="1"/>
  <c r="Q3933" i="1"/>
  <c r="Q3986" i="1"/>
  <c r="Q3961" i="1"/>
  <c r="Q3965" i="1"/>
  <c r="Q3923" i="1"/>
  <c r="Q3914" i="1"/>
  <c r="Q3987" i="1"/>
  <c r="Q3892" i="1"/>
  <c r="Q3884" i="1"/>
  <c r="Q3883" i="1"/>
  <c r="Q3885" i="1"/>
  <c r="Q3929" i="1"/>
  <c r="Q3927" i="1"/>
  <c r="I2955" i="1"/>
  <c r="L2959" i="1"/>
  <c r="M2939" i="1"/>
  <c r="M2967" i="1"/>
  <c r="M2919" i="1"/>
  <c r="M2950" i="1"/>
  <c r="M2958" i="1"/>
  <c r="M2905" i="1"/>
  <c r="L2930" i="1"/>
  <c r="N2916" i="1"/>
  <c r="N2936" i="1"/>
  <c r="N2967" i="1"/>
  <c r="N2960" i="1"/>
  <c r="N2961" i="1"/>
  <c r="N2930" i="1"/>
  <c r="N2932" i="1"/>
  <c r="N2955" i="1"/>
  <c r="I2964" i="1"/>
  <c r="L2989" i="1"/>
  <c r="L2950" i="1"/>
  <c r="M2907" i="1"/>
  <c r="L2904" i="1"/>
  <c r="M2986" i="1"/>
  <c r="L2932" i="1"/>
  <c r="M2985" i="1"/>
  <c r="M2991" i="1"/>
  <c r="M2944" i="1"/>
  <c r="N2918" i="1"/>
  <c r="N2944" i="1"/>
  <c r="N2963" i="1"/>
  <c r="N2925" i="1"/>
  <c r="N2921" i="1"/>
  <c r="N2938" i="1"/>
  <c r="N2924" i="1"/>
  <c r="N2945" i="1"/>
  <c r="M2904" i="1"/>
  <c r="L2924" i="1"/>
  <c r="L2991" i="1"/>
  <c r="I2942" i="1"/>
  <c r="N2988" i="1"/>
  <c r="N2949" i="1"/>
  <c r="L2911" i="1"/>
  <c r="M2933" i="1"/>
  <c r="L2987" i="1"/>
  <c r="M2961" i="1"/>
  <c r="M2987" i="1"/>
  <c r="L2926" i="1"/>
  <c r="L2951" i="1"/>
  <c r="L2942" i="1"/>
  <c r="L2943" i="1"/>
  <c r="N2966" i="1"/>
  <c r="N2940" i="1"/>
  <c r="L2957" i="1"/>
  <c r="M2956" i="1"/>
  <c r="M2960" i="1"/>
  <c r="L2921" i="1"/>
  <c r="L2912" i="1"/>
  <c r="P2911" i="1"/>
  <c r="P2919" i="1"/>
  <c r="P2905" i="1"/>
  <c r="P2922" i="1"/>
  <c r="P2987" i="1"/>
  <c r="I2937" i="1"/>
  <c r="I2986" i="1"/>
  <c r="L2923" i="1"/>
  <c r="L2916" i="1"/>
  <c r="L2956" i="1"/>
  <c r="M2988" i="1"/>
  <c r="M2931" i="1"/>
  <c r="M2951" i="1"/>
  <c r="L2945" i="1"/>
  <c r="M2954" i="1"/>
  <c r="M2932" i="1"/>
  <c r="N2947" i="1"/>
  <c r="N2943" i="1"/>
  <c r="N2907" i="1"/>
  <c r="N2923" i="1"/>
  <c r="N2937" i="1"/>
  <c r="L2914" i="1"/>
  <c r="L2917" i="1"/>
  <c r="L2941" i="1"/>
  <c r="M2923" i="1"/>
  <c r="N2948" i="1"/>
  <c r="N2990" i="1"/>
  <c r="N2922" i="1"/>
  <c r="N2906" i="1"/>
  <c r="I2922" i="1"/>
  <c r="N2964" i="1"/>
  <c r="M2915" i="1"/>
  <c r="N2957" i="1"/>
  <c r="N2953" i="1"/>
  <c r="I2944" i="1"/>
  <c r="L2907" i="1"/>
  <c r="L2940" i="1"/>
  <c r="M2917" i="1"/>
  <c r="L2965" i="1"/>
  <c r="I2912" i="1"/>
  <c r="N2905" i="1"/>
  <c r="N2915" i="1"/>
  <c r="L2954" i="1"/>
  <c r="M2955" i="1"/>
  <c r="M2908" i="1"/>
  <c r="L2927" i="1"/>
  <c r="L2948" i="1"/>
  <c r="M2913" i="1"/>
  <c r="L2929" i="1"/>
  <c r="L2937" i="1"/>
  <c r="N2909" i="1"/>
  <c r="N2954" i="1"/>
  <c r="M2929" i="1"/>
  <c r="L2925" i="1"/>
  <c r="M2921" i="1"/>
  <c r="N2912" i="1"/>
  <c r="N2908" i="1"/>
  <c r="N2951" i="1"/>
  <c r="L2990" i="1"/>
  <c r="M2912" i="1"/>
  <c r="M2940" i="1"/>
  <c r="L2905" i="1"/>
  <c r="P2956" i="1"/>
  <c r="P2959" i="1"/>
  <c r="P2926" i="1"/>
  <c r="P2967" i="1"/>
  <c r="P2906" i="1"/>
  <c r="P2931" i="1"/>
  <c r="P2984" i="1"/>
  <c r="P2945" i="1"/>
  <c r="P2948" i="1"/>
  <c r="P2946" i="1"/>
  <c r="P2955" i="1"/>
  <c r="P2952" i="1"/>
  <c r="P2917" i="1"/>
  <c r="P2909" i="1"/>
  <c r="P2986" i="1"/>
  <c r="P2940" i="1"/>
  <c r="P2938" i="1"/>
  <c r="P2924" i="1"/>
  <c r="P2943" i="1"/>
  <c r="L2939" i="1"/>
  <c r="L2953" i="1"/>
  <c r="M2920" i="1"/>
  <c r="N2911" i="1"/>
  <c r="N2904" i="1"/>
  <c r="L2938" i="1"/>
  <c r="N2959" i="1"/>
  <c r="N2946" i="1"/>
  <c r="M2906" i="1"/>
  <c r="L2919" i="1"/>
  <c r="N2991" i="1"/>
  <c r="M2962" i="1"/>
  <c r="L2967" i="1"/>
  <c r="M2959" i="1"/>
  <c r="N2939" i="1"/>
  <c r="M2924" i="1"/>
  <c r="M2943" i="1"/>
  <c r="M2937" i="1"/>
  <c r="P2918" i="1"/>
  <c r="P2941" i="1"/>
  <c r="P2932" i="1"/>
  <c r="P2944" i="1"/>
  <c r="P2936" i="1"/>
  <c r="P2947" i="1"/>
  <c r="P2960" i="1"/>
  <c r="P2988" i="1"/>
  <c r="P2954" i="1"/>
  <c r="P2913" i="1"/>
  <c r="P2965" i="1"/>
  <c r="P2929" i="1"/>
  <c r="P2985" i="1"/>
  <c r="P2953" i="1"/>
  <c r="P2958" i="1"/>
  <c r="L2986" i="1"/>
  <c r="M2945" i="1"/>
  <c r="M2989" i="1"/>
  <c r="L2960" i="1"/>
  <c r="L2909" i="1"/>
  <c r="L2952" i="1"/>
  <c r="M2946" i="1"/>
  <c r="L2962" i="1"/>
  <c r="N2928" i="1"/>
  <c r="L2985" i="1"/>
  <c r="N2933" i="1"/>
  <c r="N2989" i="1"/>
  <c r="N2987" i="1"/>
  <c r="M2990" i="1"/>
  <c r="M2953" i="1"/>
  <c r="M2941" i="1"/>
  <c r="L2984" i="1"/>
  <c r="M2918" i="1"/>
  <c r="M2984" i="1"/>
  <c r="L2946" i="1"/>
  <c r="L2915" i="1"/>
  <c r="N2958" i="1"/>
  <c r="M2916" i="1"/>
  <c r="I2951" i="1"/>
  <c r="M2966" i="1"/>
  <c r="L2961" i="1"/>
  <c r="M2948" i="1"/>
  <c r="L2964" i="1"/>
  <c r="P2950" i="1"/>
  <c r="P2912" i="1"/>
  <c r="P2925" i="1"/>
  <c r="P2928" i="1"/>
  <c r="P2921" i="1"/>
  <c r="P2907" i="1"/>
  <c r="P2904" i="1"/>
  <c r="P2963" i="1"/>
  <c r="P2939" i="1"/>
  <c r="P2923" i="1"/>
  <c r="P2930" i="1"/>
  <c r="P2915" i="1"/>
  <c r="P2966" i="1"/>
  <c r="P2927" i="1"/>
  <c r="P2933" i="1"/>
  <c r="P2989" i="1"/>
  <c r="P2951" i="1"/>
  <c r="M2925" i="1"/>
  <c r="L2928" i="1"/>
  <c r="N2985" i="1"/>
  <c r="L2949" i="1"/>
  <c r="L2947" i="1"/>
  <c r="M2947" i="1"/>
  <c r="M2930" i="1"/>
  <c r="M2914" i="1"/>
  <c r="N2984" i="1"/>
  <c r="L2944" i="1"/>
  <c r="M2910" i="1"/>
  <c r="N2926" i="1"/>
  <c r="L2922" i="1"/>
  <c r="M2934" i="1"/>
  <c r="M2936" i="1"/>
  <c r="N2910" i="1"/>
  <c r="N2942" i="1"/>
  <c r="L2958" i="1"/>
  <c r="N2956" i="1"/>
  <c r="N2913" i="1"/>
  <c r="N2935" i="1"/>
  <c r="M2938" i="1"/>
  <c r="M2957" i="1"/>
  <c r="M2965" i="1"/>
  <c r="L2918" i="1"/>
  <c r="L2910" i="1"/>
  <c r="L2988" i="1"/>
  <c r="L2913" i="1"/>
  <c r="L2906" i="1"/>
  <c r="N2927" i="1"/>
  <c r="M2926" i="1"/>
  <c r="L2966" i="1"/>
  <c r="M2942" i="1"/>
  <c r="M2935" i="1"/>
  <c r="L2963" i="1"/>
  <c r="L2934" i="1"/>
  <c r="P2920" i="1"/>
  <c r="P2949" i="1"/>
  <c r="P2914" i="1"/>
  <c r="P2934" i="1"/>
  <c r="P2916" i="1"/>
  <c r="P2937" i="1"/>
  <c r="P2961" i="1"/>
  <c r="P2990" i="1"/>
  <c r="P2957" i="1"/>
  <c r="P2962" i="1"/>
  <c r="P2910" i="1"/>
  <c r="P2991" i="1"/>
  <c r="P2964" i="1"/>
  <c r="P2942" i="1"/>
  <c r="P2935" i="1"/>
  <c r="P2908" i="1"/>
  <c r="L2933" i="1"/>
  <c r="M2909" i="1"/>
  <c r="N2914" i="1"/>
  <c r="M2927" i="1"/>
  <c r="L2931" i="1"/>
  <c r="N2962" i="1"/>
  <c r="L2908" i="1"/>
  <c r="M2911" i="1"/>
  <c r="M2928" i="1"/>
  <c r="N2965" i="1"/>
  <c r="N2941" i="1"/>
  <c r="L2920" i="1"/>
  <c r="M2949" i="1"/>
  <c r="N2917" i="1"/>
  <c r="N2952" i="1"/>
  <c r="N2934" i="1"/>
  <c r="N2929" i="1"/>
  <c r="N2920" i="1"/>
  <c r="N2919" i="1"/>
  <c r="L2936" i="1"/>
  <c r="M2952" i="1"/>
  <c r="M2964" i="1"/>
  <c r="L2935" i="1"/>
  <c r="N2931" i="1"/>
  <c r="N2986" i="1"/>
  <c r="N2950" i="1"/>
  <c r="M2963" i="1"/>
  <c r="M2922" i="1"/>
  <c r="L2955" i="1"/>
  <c r="Q2919" i="1"/>
  <c r="Q2918" i="1"/>
  <c r="Q2914" i="1"/>
  <c r="Q2916" i="1"/>
  <c r="Q2912" i="1"/>
  <c r="Q2915" i="1"/>
  <c r="Q2913" i="1"/>
  <c r="Q2911" i="1"/>
  <c r="Q2959" i="1"/>
  <c r="Q2951" i="1"/>
  <c r="Q2950" i="1"/>
  <c r="Q2947" i="1"/>
  <c r="Q2943" i="1"/>
  <c r="Q2917" i="1"/>
  <c r="Q2955" i="1"/>
  <c r="Q2948" i="1"/>
  <c r="Q2941" i="1"/>
  <c r="Q2957" i="1"/>
  <c r="Q2956" i="1"/>
  <c r="Q2946" i="1"/>
  <c r="Q2944" i="1"/>
  <c r="Q2942" i="1"/>
  <c r="Q2958" i="1"/>
  <c r="Q2949" i="1"/>
  <c r="Q2927" i="1"/>
  <c r="Q2991" i="1"/>
  <c r="Q2935" i="1"/>
  <c r="Q2925" i="1"/>
  <c r="Q2921" i="1"/>
  <c r="Q2967" i="1"/>
  <c r="Q2961" i="1"/>
  <c r="Q2960" i="1"/>
  <c r="Q2924" i="1"/>
  <c r="Q2945" i="1"/>
  <c r="Q2923" i="1"/>
  <c r="Q2939" i="1"/>
  <c r="Q2926" i="1"/>
  <c r="Q2922" i="1"/>
  <c r="Q2965" i="1"/>
  <c r="Q2962" i="1"/>
  <c r="Q2928" i="1"/>
  <c r="Q2932" i="1"/>
  <c r="Q2987" i="1"/>
  <c r="Q2954" i="1"/>
  <c r="Q2910" i="1"/>
  <c r="Q2966" i="1"/>
  <c r="Q2952" i="1"/>
  <c r="Q2934" i="1"/>
  <c r="Q2964" i="1"/>
  <c r="Q2929" i="1"/>
  <c r="Q2984" i="1"/>
  <c r="Q2986" i="1"/>
  <c r="Q2988" i="1"/>
  <c r="Q2990" i="1"/>
  <c r="Q2906" i="1"/>
  <c r="Q2963" i="1"/>
  <c r="Q2930" i="1"/>
  <c r="Q2940" i="1"/>
  <c r="Q2989" i="1"/>
  <c r="Q2920" i="1"/>
  <c r="Q2937" i="1"/>
  <c r="Q2985" i="1"/>
  <c r="Q2953" i="1"/>
  <c r="Q2938" i="1"/>
  <c r="Q2909" i="1"/>
  <c r="Q2931" i="1"/>
  <c r="Q2904" i="1"/>
  <c r="Q2933" i="1"/>
  <c r="Q2907" i="1"/>
  <c r="Q2908" i="1"/>
  <c r="Q2936" i="1"/>
  <c r="Q2905" i="1"/>
  <c r="N933" i="1"/>
  <c r="L947" i="1"/>
  <c r="L955" i="1" s="1"/>
  <c r="I946" i="1"/>
  <c r="P946" i="1"/>
  <c r="P954" i="1" s="1"/>
  <c r="L949" i="1"/>
  <c r="L957" i="1" s="1"/>
  <c r="L950" i="1"/>
  <c r="L958" i="1" s="1"/>
  <c r="P933" i="1"/>
  <c r="N951" i="1"/>
  <c r="N959" i="1" s="1"/>
  <c r="M949" i="1"/>
  <c r="M957" i="1" s="1"/>
  <c r="P948" i="1"/>
  <c r="P956" i="1" s="1"/>
  <c r="M947" i="1"/>
  <c r="M955" i="1" s="1"/>
  <c r="L948" i="1"/>
  <c r="L956" i="1" s="1"/>
  <c r="N950" i="1"/>
  <c r="N958" i="1" s="1"/>
  <c r="P953" i="1"/>
  <c r="P961" i="1" s="1"/>
  <c r="P950" i="1"/>
  <c r="P958" i="1" s="1"/>
  <c r="M946" i="1"/>
  <c r="M954" i="1" s="1"/>
  <c r="N948" i="1"/>
  <c r="N956" i="1" s="1"/>
  <c r="M952" i="1"/>
  <c r="M960" i="1" s="1"/>
  <c r="N946" i="1"/>
  <c r="N954" i="1" s="1"/>
  <c r="M951" i="1"/>
  <c r="M959" i="1" s="1"/>
  <c r="L951" i="1"/>
  <c r="L959" i="1" s="1"/>
  <c r="L953" i="1"/>
  <c r="L961" i="1" s="1"/>
  <c r="P952" i="1"/>
  <c r="P960" i="1" s="1"/>
  <c r="P947" i="1"/>
  <c r="P955" i="1" s="1"/>
  <c r="L946" i="1"/>
  <c r="L954" i="1" s="1"/>
  <c r="Q950" i="1"/>
  <c r="Q958" i="1" s="1"/>
  <c r="Q947" i="1"/>
  <c r="Q955" i="1" s="1"/>
  <c r="Q952" i="1"/>
  <c r="Q960" i="1" s="1"/>
  <c r="Q951" i="1"/>
  <c r="Q959" i="1" s="1"/>
  <c r="Q953" i="1"/>
  <c r="Q961" i="1" s="1"/>
  <c r="Q946" i="1"/>
  <c r="Q954" i="1" s="1"/>
  <c r="Q948" i="1"/>
  <c r="Q956" i="1" s="1"/>
  <c r="Q949" i="1"/>
  <c r="Q957" i="1" s="1"/>
  <c r="M953" i="1"/>
  <c r="M961" i="1" s="1"/>
  <c r="L952" i="1"/>
  <c r="L960" i="1" s="1"/>
  <c r="I950" i="1"/>
  <c r="M950" i="1"/>
  <c r="M958" i="1" s="1"/>
  <c r="P951" i="1"/>
  <c r="P959" i="1" s="1"/>
  <c r="P949" i="1"/>
  <c r="P957" i="1" s="1"/>
  <c r="N947" i="1"/>
  <c r="N955" i="1" s="1"/>
  <c r="N952" i="1"/>
  <c r="N960" i="1" s="1"/>
  <c r="M948" i="1"/>
  <c r="M956" i="1" s="1"/>
  <c r="N949" i="1"/>
  <c r="N957" i="1" s="1"/>
  <c r="N953" i="1"/>
  <c r="N961" i="1" s="1"/>
  <c r="P934" i="1"/>
  <c r="M935" i="1"/>
  <c r="L929" i="1"/>
  <c r="N931" i="1"/>
  <c r="N930" i="1"/>
  <c r="M932" i="1"/>
  <c r="I934" i="1"/>
  <c r="L934" i="1"/>
  <c r="I930" i="1"/>
  <c r="P930" i="1"/>
  <c r="P929" i="1"/>
  <c r="M929" i="1"/>
  <c r="N929" i="1"/>
  <c r="L932" i="1"/>
  <c r="I929" i="1"/>
  <c r="L936" i="1"/>
  <c r="N935" i="1"/>
  <c r="N934" i="1"/>
  <c r="L930" i="1"/>
  <c r="I933" i="1"/>
  <c r="P936" i="1"/>
  <c r="P935" i="1"/>
  <c r="L933" i="1"/>
  <c r="I932" i="1"/>
  <c r="N932" i="1"/>
  <c r="L935" i="1"/>
  <c r="M930" i="1"/>
  <c r="N936" i="1"/>
  <c r="I931" i="1"/>
  <c r="P932" i="1"/>
  <c r="P931" i="1"/>
  <c r="M936" i="1"/>
  <c r="I935" i="1"/>
  <c r="M934" i="1"/>
  <c r="M931" i="1"/>
  <c r="M933" i="1"/>
  <c r="L931" i="1"/>
  <c r="I936" i="1"/>
  <c r="L2486" i="1"/>
  <c r="Q933" i="1"/>
  <c r="Q936" i="1"/>
  <c r="Q929" i="1"/>
  <c r="Q932" i="1"/>
  <c r="Q934" i="1"/>
  <c r="Q930" i="1"/>
  <c r="Q931" i="1"/>
  <c r="Q935" i="1"/>
  <c r="I2496" i="1"/>
  <c r="P2495" i="1"/>
  <c r="P2492" i="1"/>
  <c r="N2497" i="1"/>
  <c r="I2490" i="1"/>
  <c r="I2488" i="1"/>
  <c r="M2492" i="1"/>
  <c r="N2491" i="1"/>
  <c r="I2495" i="1"/>
  <c r="P2488" i="1"/>
  <c r="P2497" i="1"/>
  <c r="P2500" i="1"/>
  <c r="L2498" i="1"/>
  <c r="M2488" i="1"/>
  <c r="N2501" i="1"/>
  <c r="N2490" i="1"/>
  <c r="M2497" i="1"/>
  <c r="L2499" i="1"/>
  <c r="M2490" i="1"/>
  <c r="M2495" i="1"/>
  <c r="P2490" i="1"/>
  <c r="P2498" i="1"/>
  <c r="L2500" i="1"/>
  <c r="N2488" i="1"/>
  <c r="L2501" i="1"/>
  <c r="N2499" i="1"/>
  <c r="M2500" i="1"/>
  <c r="L2490" i="1"/>
  <c r="I2497" i="1"/>
  <c r="M2501" i="1"/>
  <c r="I2498" i="1"/>
  <c r="L2493" i="1"/>
  <c r="N2498" i="1"/>
  <c r="L2495" i="1"/>
  <c r="M2491" i="1"/>
  <c r="M2499" i="1"/>
  <c r="L2487" i="1"/>
  <c r="M2489" i="1"/>
  <c r="L2497" i="1"/>
  <c r="P2494" i="1"/>
  <c r="P2491" i="1"/>
  <c r="N2496" i="1"/>
  <c r="L2492" i="1"/>
  <c r="L2491" i="1"/>
  <c r="N2495" i="1"/>
  <c r="I2501" i="1"/>
  <c r="N2492" i="1"/>
  <c r="I2489" i="1"/>
  <c r="M2486" i="1"/>
  <c r="P2487" i="1"/>
  <c r="P2493" i="1"/>
  <c r="M2493" i="1"/>
  <c r="L2496" i="1"/>
  <c r="L2488" i="1"/>
  <c r="N2493" i="1"/>
  <c r="L2494" i="1"/>
  <c r="P2489" i="1"/>
  <c r="P2499" i="1"/>
  <c r="P2486" i="1"/>
  <c r="P2496" i="1"/>
  <c r="P2501" i="1"/>
  <c r="M2496" i="1"/>
  <c r="M2487" i="1"/>
  <c r="N2486" i="1"/>
  <c r="N2487" i="1"/>
  <c r="I2492" i="1"/>
  <c r="N2500" i="1"/>
  <c r="I2494" i="1"/>
  <c r="L2489" i="1"/>
  <c r="N2489" i="1"/>
  <c r="I2487" i="1"/>
  <c r="N2494" i="1"/>
  <c r="M2498" i="1"/>
  <c r="M2494" i="1"/>
  <c r="Q2500" i="1"/>
  <c r="Q2499" i="1"/>
  <c r="Q2498" i="1"/>
  <c r="Q2497" i="1"/>
  <c r="Q2496" i="1"/>
  <c r="Q2495" i="1"/>
  <c r="Q2494" i="1"/>
  <c r="Q2501" i="1"/>
  <c r="Q2493" i="1"/>
  <c r="Q2489" i="1"/>
  <c r="Q2492" i="1"/>
  <c r="Q2488" i="1"/>
  <c r="Q2490" i="1"/>
  <c r="Q2491" i="1"/>
  <c r="Q2487" i="1"/>
  <c r="Q2486" i="1"/>
  <c r="L1200" i="1"/>
  <c r="L1244" i="1"/>
  <c r="N1227" i="1"/>
  <c r="Q21" i="1"/>
  <c r="Q1673" i="1"/>
  <c r="Q265" i="1"/>
  <c r="Q179" i="1"/>
  <c r="R4" i="1"/>
  <c r="Q261" i="1"/>
  <c r="Q1676" i="1"/>
  <c r="Q1674" i="1"/>
  <c r="Q176" i="1"/>
  <c r="Q180" i="1"/>
  <c r="Q175" i="1"/>
  <c r="Q1672" i="1"/>
  <c r="Q266" i="1"/>
  <c r="Q182" i="1"/>
  <c r="Q177" i="1"/>
  <c r="Q264" i="1"/>
  <c r="Q263" i="1"/>
  <c r="Q1677" i="1"/>
  <c r="Q178" i="1"/>
  <c r="Q662" i="1"/>
  <c r="Q262" i="1"/>
  <c r="Q1675" i="1"/>
  <c r="Q181" i="1"/>
  <c r="Q267" i="1"/>
  <c r="N1521" i="1"/>
  <c r="M8" i="1"/>
  <c r="M645" i="1"/>
  <c r="M1160" i="1"/>
  <c r="L1196" i="1"/>
  <c r="M1190" i="1"/>
  <c r="N20" i="1"/>
  <c r="Q10" i="1"/>
  <c r="N45" i="1"/>
  <c r="P1157" i="1"/>
  <c r="M1193" i="1"/>
  <c r="L652" i="1"/>
  <c r="M1489" i="1"/>
  <c r="I1715" i="1"/>
  <c r="M1172" i="1"/>
  <c r="I667" i="1"/>
  <c r="I1182" i="1"/>
  <c r="I700" i="1"/>
  <c r="N62" i="1"/>
  <c r="I1172" i="1"/>
  <c r="I8" i="1"/>
  <c r="I1638" i="1"/>
  <c r="O1677" i="1"/>
  <c r="O1672" i="1"/>
  <c r="O266" i="1"/>
  <c r="O1675" i="1"/>
  <c r="O179" i="1"/>
  <c r="O176" i="1"/>
  <c r="O181" i="1"/>
  <c r="O268" i="1"/>
  <c r="O1676" i="1"/>
  <c r="Q689" i="1"/>
  <c r="Q687" i="1"/>
  <c r="M691" i="1"/>
  <c r="N699" i="1"/>
  <c r="M687" i="1"/>
  <c r="I696" i="1"/>
  <c r="P4405" i="1"/>
  <c r="M1177" i="1"/>
  <c r="N652" i="1"/>
  <c r="N1157" i="1"/>
  <c r="M1240" i="1"/>
  <c r="L656" i="1"/>
  <c r="N1184" i="1"/>
  <c r="M11" i="1"/>
  <c r="L1168" i="1"/>
  <c r="N1055" i="1"/>
  <c r="Q645" i="1"/>
  <c r="L1174" i="1"/>
  <c r="I994" i="1"/>
  <c r="M120" i="1"/>
  <c r="Q695" i="1"/>
  <c r="P693" i="1"/>
  <c r="L699" i="1"/>
  <c r="O178" i="1"/>
  <c r="L688" i="1"/>
  <c r="N4484" i="1"/>
  <c r="M4487" i="1"/>
  <c r="N1053" i="1"/>
  <c r="Q3701" i="1"/>
  <c r="M4403" i="1"/>
  <c r="M646" i="1"/>
  <c r="L1243" i="1"/>
  <c r="M1222" i="1"/>
  <c r="I1165" i="1"/>
  <c r="M1189" i="1"/>
  <c r="N655" i="1"/>
  <c r="I1222" i="1"/>
  <c r="M1200" i="1"/>
  <c r="Q1189" i="1"/>
  <c r="P1240" i="1"/>
  <c r="L4493" i="1"/>
  <c r="Q1178" i="1"/>
  <c r="N1616" i="1"/>
  <c r="M1726" i="1"/>
  <c r="I1491" i="1"/>
  <c r="L1714" i="1"/>
  <c r="Q693" i="1"/>
  <c r="Q702" i="1"/>
  <c r="P699" i="1"/>
  <c r="P689" i="1"/>
  <c r="I699" i="1"/>
  <c r="N687" i="1"/>
  <c r="M688" i="1"/>
  <c r="Q701" i="1"/>
  <c r="I1203" i="1"/>
  <c r="Q1053" i="1"/>
  <c r="N644" i="1"/>
  <c r="I1241" i="1"/>
  <c r="L25" i="1"/>
  <c r="M1055" i="1"/>
  <c r="P4491" i="1"/>
  <c r="P1199" i="1"/>
  <c r="L1194" i="1"/>
  <c r="Q4494" i="1"/>
  <c r="N691" i="1"/>
  <c r="M692" i="1"/>
  <c r="M1188" i="1"/>
  <c r="P1059" i="1"/>
  <c r="M655" i="1"/>
  <c r="I1176" i="1"/>
  <c r="Q18" i="1"/>
  <c r="Q1243" i="1"/>
  <c r="L1161" i="1"/>
  <c r="N1059" i="1"/>
  <c r="M658" i="1"/>
  <c r="L10" i="1"/>
  <c r="M4495" i="1"/>
  <c r="M659" i="1"/>
  <c r="L1197" i="1"/>
  <c r="N4490" i="1"/>
  <c r="M1227" i="1"/>
  <c r="M3696" i="1"/>
  <c r="N656" i="1"/>
  <c r="I664" i="1"/>
  <c r="L644" i="1"/>
  <c r="Q1202" i="1"/>
  <c r="I1193" i="1"/>
  <c r="I19" i="1"/>
  <c r="N1201" i="1"/>
  <c r="L107" i="1"/>
  <c r="N700" i="1"/>
  <c r="N702" i="1"/>
  <c r="I695" i="1"/>
  <c r="M690" i="1"/>
  <c r="L687" i="1"/>
  <c r="L698" i="1"/>
  <c r="N693" i="1"/>
  <c r="I702" i="1"/>
  <c r="N690" i="1"/>
  <c r="I690" i="1"/>
  <c r="L701" i="1"/>
  <c r="M700" i="1"/>
  <c r="N689" i="1"/>
  <c r="P701" i="1"/>
  <c r="P691" i="1"/>
  <c r="M695" i="1"/>
  <c r="L690" i="1"/>
  <c r="L697" i="1"/>
  <c r="I701" i="1"/>
  <c r="M696" i="1"/>
  <c r="I693" i="1"/>
  <c r="I689" i="1"/>
  <c r="I692" i="1"/>
  <c r="M693" i="1"/>
  <c r="M694" i="1"/>
  <c r="M697" i="1"/>
  <c r="N695" i="1"/>
  <c r="L693" i="1"/>
  <c r="L696" i="1"/>
  <c r="P702" i="1"/>
  <c r="I691" i="1"/>
  <c r="L689" i="1"/>
  <c r="P697" i="1"/>
  <c r="P698" i="1"/>
  <c r="P688" i="1"/>
  <c r="P694" i="1"/>
  <c r="M699" i="1"/>
  <c r="L692" i="1"/>
  <c r="N698" i="1"/>
  <c r="N688" i="1"/>
  <c r="P700" i="1"/>
  <c r="L694" i="1"/>
  <c r="P687" i="1"/>
  <c r="Q699" i="1"/>
  <c r="Q694" i="1"/>
  <c r="Q700" i="1"/>
  <c r="Q691" i="1"/>
  <c r="Q698" i="1"/>
  <c r="N101" i="1"/>
  <c r="J587" i="33" s="1"/>
  <c r="M1640" i="1"/>
  <c r="M142" i="1"/>
  <c r="M128" i="1"/>
  <c r="I67" i="1"/>
  <c r="N1627" i="1"/>
  <c r="L1627" i="1"/>
  <c r="M109" i="1"/>
  <c r="N129" i="1"/>
  <c r="I1499" i="1"/>
  <c r="N995" i="1"/>
  <c r="I1692" i="1"/>
  <c r="N1630" i="1"/>
  <c r="N1487" i="1"/>
  <c r="Q1163" i="1"/>
  <c r="P1200" i="1"/>
  <c r="L99" i="1"/>
  <c r="P1197" i="1"/>
  <c r="L1201" i="1"/>
  <c r="M1173" i="1"/>
  <c r="Q1238" i="1"/>
  <c r="Q1175" i="1"/>
  <c r="Q651" i="1"/>
  <c r="P659" i="1"/>
  <c r="P4481" i="1"/>
  <c r="N4485" i="1"/>
  <c r="L14" i="1"/>
  <c r="N4482" i="1"/>
  <c r="N1163" i="1"/>
  <c r="L115" i="1"/>
  <c r="I1056" i="1"/>
  <c r="I10" i="1"/>
  <c r="N660" i="1"/>
  <c r="N666" i="1"/>
  <c r="L1192" i="1"/>
  <c r="L4484" i="1"/>
  <c r="I646" i="1"/>
  <c r="M660" i="1"/>
  <c r="I649" i="1"/>
  <c r="I4407" i="1"/>
  <c r="N3701" i="1"/>
  <c r="I658" i="1"/>
  <c r="M1161" i="1"/>
  <c r="M1224" i="1"/>
  <c r="M10" i="1"/>
  <c r="N4404" i="1"/>
  <c r="M1186" i="1"/>
  <c r="I15" i="1"/>
  <c r="L647" i="1"/>
  <c r="M654" i="1"/>
  <c r="L1170" i="1"/>
  <c r="N1200" i="1"/>
  <c r="L1175" i="1"/>
  <c r="L1163" i="1"/>
  <c r="N1182" i="1"/>
  <c r="L1203" i="1"/>
  <c r="Q4483" i="1"/>
  <c r="Q1228" i="1"/>
  <c r="P1188" i="1"/>
  <c r="L4408" i="1"/>
  <c r="L657" i="1"/>
  <c r="M1166" i="1"/>
  <c r="I694" i="1"/>
  <c r="I698" i="1"/>
  <c r="M702" i="1"/>
  <c r="N692" i="1"/>
  <c r="N696" i="1"/>
  <c r="M698" i="1"/>
  <c r="L702" i="1"/>
  <c r="L691" i="1"/>
  <c r="N701" i="1"/>
  <c r="M701" i="1"/>
  <c r="P695" i="1"/>
  <c r="P692" i="1"/>
  <c r="P690" i="1"/>
  <c r="Q690" i="1"/>
  <c r="Q688" i="1"/>
  <c r="Q697" i="1"/>
  <c r="Q692" i="1"/>
  <c r="M1679" i="1"/>
  <c r="M996" i="1"/>
  <c r="I117" i="1"/>
  <c r="I1480" i="1"/>
  <c r="I1636" i="1"/>
  <c r="L1725" i="1"/>
  <c r="M1644" i="1"/>
  <c r="N990" i="1"/>
  <c r="L1515" i="1"/>
  <c r="L117" i="1"/>
  <c r="I1485" i="1"/>
  <c r="M75" i="1"/>
  <c r="Q4485" i="1"/>
  <c r="N1198" i="1"/>
  <c r="N664" i="1"/>
  <c r="L651" i="1"/>
  <c r="Q657" i="1"/>
  <c r="P666" i="1"/>
  <c r="L648" i="1"/>
  <c r="I1194" i="1"/>
  <c r="L1190" i="1"/>
  <c r="M1228" i="1"/>
  <c r="P1223" i="1"/>
  <c r="I1178" i="1"/>
  <c r="M1168" i="1"/>
  <c r="M1060" i="1"/>
  <c r="N4403" i="1"/>
  <c r="N4407" i="1"/>
  <c r="I1058" i="1"/>
  <c r="L1157" i="1"/>
  <c r="N1176" i="1"/>
  <c r="N1185" i="1"/>
  <c r="I1201" i="1"/>
  <c r="M4496" i="1"/>
  <c r="M15" i="1"/>
  <c r="L655" i="1"/>
  <c r="N1178" i="1"/>
  <c r="L1179" i="1"/>
  <c r="N4492" i="1"/>
  <c r="L661" i="1"/>
  <c r="Q4406" i="1"/>
  <c r="Q1160" i="1"/>
  <c r="P1243" i="1"/>
  <c r="M650" i="1"/>
  <c r="P4408" i="1"/>
  <c r="I688" i="1"/>
  <c r="L1633" i="1"/>
  <c r="N1638" i="1"/>
  <c r="I82" i="1"/>
  <c r="N1506" i="1"/>
  <c r="M1680" i="1"/>
  <c r="Q696" i="1"/>
  <c r="P696" i="1"/>
  <c r="M689" i="1"/>
  <c r="L695" i="1"/>
  <c r="N697" i="1"/>
  <c r="N694" i="1"/>
  <c r="L700" i="1"/>
  <c r="O180" i="1"/>
  <c r="O182" i="1"/>
  <c r="O1674" i="1"/>
  <c r="O262" i="1"/>
  <c r="O263" i="1"/>
  <c r="O261" i="1"/>
  <c r="O1673" i="1"/>
  <c r="O265" i="1"/>
  <c r="O267" i="1"/>
  <c r="O177" i="1"/>
  <c r="O264" i="1"/>
  <c r="O175" i="1"/>
  <c r="A542" i="33"/>
  <c r="A294" i="2"/>
  <c r="Q4001" i="1" s="1"/>
  <c r="N1238" i="1"/>
  <c r="N1057" i="1"/>
  <c r="I1198" i="1"/>
  <c r="M1204" i="1"/>
  <c r="I1060" i="1"/>
  <c r="L1241" i="1"/>
  <c r="M1163" i="1"/>
  <c r="I4495" i="1"/>
  <c r="P4404" i="1"/>
  <c r="P1058" i="1"/>
  <c r="Q1244" i="1"/>
  <c r="Q3702" i="1"/>
  <c r="Q3696" i="1"/>
  <c r="Q4490" i="1"/>
  <c r="Q11" i="1"/>
  <c r="Q1182" i="1"/>
  <c r="P21" i="1"/>
  <c r="L1224" i="1"/>
  <c r="M661" i="1"/>
  <c r="M665" i="1"/>
  <c r="N1183" i="1"/>
  <c r="I665" i="1"/>
  <c r="L4494" i="1"/>
  <c r="L23" i="1"/>
  <c r="M1162" i="1"/>
  <c r="I1225" i="1"/>
  <c r="L3695" i="1"/>
  <c r="L1173" i="1"/>
  <c r="L1195" i="1"/>
  <c r="N4491" i="1"/>
  <c r="I1166" i="1"/>
  <c r="M649" i="1"/>
  <c r="L665" i="1"/>
  <c r="I4402" i="1"/>
  <c r="L1242" i="1"/>
  <c r="M648" i="1"/>
  <c r="M4488" i="1"/>
  <c r="M1164" i="1"/>
  <c r="M657" i="1"/>
  <c r="L1056" i="1"/>
  <c r="N645" i="1"/>
  <c r="N4408" i="1"/>
  <c r="I1179" i="1"/>
  <c r="I4487" i="1"/>
  <c r="L1188" i="1"/>
  <c r="L1202" i="1"/>
  <c r="M1056" i="1"/>
  <c r="I9" i="1"/>
  <c r="L4490" i="1"/>
  <c r="I1161" i="1"/>
  <c r="P1180" i="1"/>
  <c r="L666" i="1"/>
  <c r="L18" i="1"/>
  <c r="L3698" i="1"/>
  <c r="L1160" i="1"/>
  <c r="N9" i="1"/>
  <c r="L653" i="1"/>
  <c r="P14" i="1"/>
  <c r="Q1161" i="1"/>
  <c r="Q1177" i="1"/>
  <c r="Q3697" i="1"/>
  <c r="Q4481" i="1"/>
  <c r="Q660" i="1"/>
  <c r="I3699" i="1"/>
  <c r="L1191" i="1"/>
  <c r="P1189" i="1"/>
  <c r="M25" i="1"/>
  <c r="M663" i="1"/>
  <c r="L1237" i="1"/>
  <c r="M1238" i="1"/>
  <c r="N4486" i="1"/>
  <c r="Q1057" i="1"/>
  <c r="Q9" i="1"/>
  <c r="Q666" i="1"/>
  <c r="N658" i="1"/>
  <c r="I648" i="1"/>
  <c r="P4493" i="1"/>
  <c r="P3701" i="1"/>
  <c r="P1228" i="1"/>
  <c r="N1199" i="1"/>
  <c r="N4402" i="1"/>
  <c r="Q4405" i="1"/>
  <c r="Q665" i="1"/>
  <c r="Q1198" i="1"/>
  <c r="I25" i="1"/>
  <c r="M4492" i="1"/>
  <c r="I3697" i="1"/>
  <c r="P652" i="1"/>
  <c r="Q1225" i="1"/>
  <c r="Q3699" i="1"/>
  <c r="P1227" i="1"/>
  <c r="L658" i="1"/>
  <c r="M4489" i="1"/>
  <c r="N4483" i="1"/>
  <c r="M1159" i="1"/>
  <c r="L1193" i="1"/>
  <c r="P3696" i="1"/>
  <c r="Q654" i="1"/>
  <c r="Q653" i="1"/>
  <c r="Q1226" i="1"/>
  <c r="Q4489" i="1"/>
  <c r="Q1166" i="1"/>
  <c r="I4494" i="1"/>
  <c r="I663" i="1"/>
  <c r="L1167" i="1"/>
  <c r="N1172" i="1"/>
  <c r="I1200" i="1"/>
  <c r="M667" i="1"/>
  <c r="M4405" i="1"/>
  <c r="L4404" i="1"/>
  <c r="I1157" i="1"/>
  <c r="M1221" i="1"/>
  <c r="L659" i="1"/>
  <c r="N23" i="1"/>
  <c r="N13" i="1"/>
  <c r="N1186" i="1"/>
  <c r="N1054" i="1"/>
  <c r="L22" i="1"/>
  <c r="M1174" i="1"/>
  <c r="M18" i="1"/>
  <c r="I1053" i="1"/>
  <c r="M4484" i="1"/>
  <c r="I14" i="1"/>
  <c r="N4488" i="1"/>
  <c r="N4487" i="1"/>
  <c r="N11" i="1"/>
  <c r="L663" i="1"/>
  <c r="N4493" i="1"/>
  <c r="N1226" i="1"/>
  <c r="M4408" i="1"/>
  <c r="M1180" i="1"/>
  <c r="M3699" i="1"/>
  <c r="I1227" i="1"/>
  <c r="M3695" i="1"/>
  <c r="I1180" i="1"/>
  <c r="L660" i="1"/>
  <c r="L1166" i="1"/>
  <c r="N1058" i="1"/>
  <c r="L4489" i="1"/>
  <c r="I659" i="1"/>
  <c r="N1056" i="1"/>
  <c r="M1057" i="1"/>
  <c r="M1058" i="1"/>
  <c r="I1187" i="1"/>
  <c r="L1184" i="1"/>
  <c r="L4403" i="1"/>
  <c r="M1059" i="1"/>
  <c r="P653" i="1"/>
  <c r="L1185" i="1"/>
  <c r="N1194" i="1"/>
  <c r="N12" i="1"/>
  <c r="L646" i="1"/>
  <c r="L4495" i="1"/>
  <c r="N1203" i="1"/>
  <c r="L1055" i="1"/>
  <c r="P1054" i="1"/>
  <c r="Q1203" i="1"/>
  <c r="Q1242" i="1"/>
  <c r="P1202" i="1"/>
  <c r="P661" i="1"/>
  <c r="I1243" i="1"/>
  <c r="N1175" i="1"/>
  <c r="L20" i="1"/>
  <c r="P1187" i="1"/>
  <c r="Q1190" i="1"/>
  <c r="Q1224" i="1"/>
  <c r="Q1167" i="1"/>
  <c r="I644" i="1"/>
  <c r="P1167" i="1"/>
  <c r="P18" i="1"/>
  <c r="M1179" i="1"/>
  <c r="N1169" i="1"/>
  <c r="Q656" i="1"/>
  <c r="N1686" i="1"/>
  <c r="N1680" i="1"/>
  <c r="M1682" i="1"/>
  <c r="L1724" i="1"/>
  <c r="M1729" i="1"/>
  <c r="L1679" i="1"/>
  <c r="I1722" i="1"/>
  <c r="L1722" i="1"/>
  <c r="L1680" i="1"/>
  <c r="I1728" i="1"/>
  <c r="I1679" i="1"/>
  <c r="I1481" i="1"/>
  <c r="L1476" i="1"/>
  <c r="M90" i="1"/>
  <c r="I567" i="33" s="1"/>
  <c r="I995" i="1"/>
  <c r="N1574" i="1"/>
  <c r="N118" i="1"/>
  <c r="I1506" i="1"/>
  <c r="L1569" i="1"/>
  <c r="I1487" i="1"/>
  <c r="N55" i="1"/>
  <c r="N82" i="1"/>
  <c r="J559" i="33" s="1"/>
  <c r="N74" i="1"/>
  <c r="M1641" i="1"/>
  <c r="M84" i="1"/>
  <c r="I561" i="33" s="1"/>
  <c r="L73" i="1"/>
  <c r="M1577" i="1"/>
  <c r="M77" i="1"/>
  <c r="I554" i="33" s="1"/>
  <c r="M92" i="1"/>
  <c r="I578" i="33" s="1"/>
  <c r="L60" i="1"/>
  <c r="L1567" i="1"/>
  <c r="I87" i="1"/>
  <c r="I49" i="1"/>
  <c r="I118" i="1"/>
  <c r="M1507" i="1"/>
  <c r="L140" i="1"/>
  <c r="M104" i="1"/>
  <c r="I590" i="33" s="1"/>
  <c r="L1636" i="1"/>
  <c r="L1479" i="1"/>
  <c r="I84" i="1"/>
  <c r="I104" i="1"/>
  <c r="M994" i="1"/>
  <c r="M1502" i="1"/>
  <c r="M1505" i="1"/>
  <c r="M1508" i="1"/>
  <c r="M139" i="1"/>
  <c r="I1625" i="1"/>
  <c r="N1484" i="1"/>
  <c r="P1685" i="1"/>
  <c r="P1723" i="1"/>
  <c r="L1728" i="1"/>
  <c r="Q1728" i="1"/>
  <c r="Q1724" i="1"/>
  <c r="L112" i="1"/>
  <c r="N1513" i="1"/>
  <c r="I1718" i="1"/>
  <c r="L1490" i="1"/>
  <c r="I1517" i="1"/>
  <c r="P1715" i="1"/>
  <c r="K726" i="33" s="1"/>
  <c r="P1617" i="1"/>
  <c r="P63" i="1"/>
  <c r="P1630" i="1"/>
  <c r="P1614" i="1"/>
  <c r="P1616" i="1"/>
  <c r="P1636" i="1"/>
  <c r="P1509" i="1"/>
  <c r="P1483" i="1"/>
  <c r="P1624" i="1"/>
  <c r="P1526" i="1"/>
  <c r="P104" i="1"/>
  <c r="K590" i="33" s="1"/>
  <c r="P126" i="1"/>
  <c r="P59" i="1"/>
  <c r="P108" i="1"/>
  <c r="P44" i="1"/>
  <c r="M83" i="1"/>
  <c r="I560" i="33" s="1"/>
  <c r="M1630" i="1"/>
  <c r="M118" i="1"/>
  <c r="L47" i="1"/>
  <c r="M1481" i="1"/>
  <c r="M108" i="1"/>
  <c r="L123" i="1"/>
  <c r="I1690" i="1"/>
  <c r="L1576" i="1"/>
  <c r="I114" i="1"/>
  <c r="I65" i="1"/>
  <c r="L990" i="1"/>
  <c r="L1691" i="1"/>
  <c r="M85" i="1"/>
  <c r="I562" i="33" s="1"/>
  <c r="M1713" i="1"/>
  <c r="I724" i="33" s="1"/>
  <c r="I1640" i="1"/>
  <c r="M1528" i="1"/>
  <c r="M100" i="1"/>
  <c r="I586" i="33" s="1"/>
  <c r="I133" i="1"/>
  <c r="L1530" i="1"/>
  <c r="L1525" i="1"/>
  <c r="N1641" i="1"/>
  <c r="I1571" i="1"/>
  <c r="I125" i="1"/>
  <c r="M1571" i="1"/>
  <c r="M145" i="1"/>
  <c r="L98" i="1"/>
  <c r="I124" i="1"/>
  <c r="I1516" i="1"/>
  <c r="L1481" i="1"/>
  <c r="L1622" i="1"/>
  <c r="I144" i="1"/>
  <c r="M990" i="1"/>
  <c r="I66" i="1"/>
  <c r="I1530" i="1"/>
  <c r="I143" i="1"/>
  <c r="N1632" i="1"/>
  <c r="N61" i="1"/>
  <c r="N68" i="1"/>
  <c r="N66" i="1"/>
  <c r="N98" i="1"/>
  <c r="J584" i="33" s="1"/>
  <c r="L1504" i="1"/>
  <c r="L68" i="1"/>
  <c r="M1574" i="1"/>
  <c r="M1506" i="1"/>
  <c r="I105" i="1"/>
  <c r="I142" i="1"/>
  <c r="L1571" i="1"/>
  <c r="L1619" i="1"/>
  <c r="P69" i="1"/>
  <c r="P1713" i="1"/>
  <c r="K724" i="33" s="1"/>
  <c r="P1714" i="1"/>
  <c r="K725" i="33" s="1"/>
  <c r="P1580" i="1"/>
  <c r="P1508" i="1"/>
  <c r="P1486" i="1"/>
  <c r="P1694" i="1"/>
  <c r="P1579" i="1"/>
  <c r="P1497" i="1"/>
  <c r="P96" i="1"/>
  <c r="K582" i="33" s="1"/>
  <c r="P68" i="1"/>
  <c r="Q83" i="1"/>
  <c r="L560" i="33" s="1"/>
  <c r="Q45" i="1"/>
  <c r="Q49" i="1"/>
  <c r="Q82" i="1"/>
  <c r="L559" i="33" s="1"/>
  <c r="Q131" i="1"/>
  <c r="Q64" i="1"/>
  <c r="Q92" i="1"/>
  <c r="L578" i="33" s="1"/>
  <c r="Q107" i="1"/>
  <c r="L593" i="33" s="1"/>
  <c r="Q128" i="1"/>
  <c r="Q134" i="1"/>
  <c r="Q91" i="1"/>
  <c r="L568" i="33" s="1"/>
  <c r="Q100" i="1"/>
  <c r="L586" i="33" s="1"/>
  <c r="Q68" i="1"/>
  <c r="Q141" i="1"/>
  <c r="Q109" i="1"/>
  <c r="Q61" i="1"/>
  <c r="Q1498" i="1"/>
  <c r="Q1695" i="1"/>
  <c r="Q1490" i="1"/>
  <c r="Q1494" i="1"/>
  <c r="Q996" i="1"/>
  <c r="Q1479" i="1"/>
  <c r="Q1525" i="1"/>
  <c r="Q1623" i="1"/>
  <c r="Q1692" i="1"/>
  <c r="Q1523" i="1"/>
  <c r="Q1622" i="1"/>
  <c r="Q1687" i="1"/>
  <c r="Q1506" i="1"/>
  <c r="Q1573" i="1"/>
  <c r="Q1689" i="1"/>
  <c r="Q1480" i="1"/>
  <c r="Q1576" i="1"/>
  <c r="Q1720" i="1"/>
  <c r="L731" i="33" s="1"/>
  <c r="Q1613" i="1"/>
  <c r="Q1625" i="1"/>
  <c r="Q1621" i="1"/>
  <c r="Q1715" i="1"/>
  <c r="L726" i="33" s="1"/>
  <c r="Q1571" i="1"/>
  <c r="Q1503" i="1"/>
  <c r="Q1521" i="1"/>
  <c r="Q991" i="1"/>
  <c r="Q116" i="1"/>
  <c r="Q58" i="1"/>
  <c r="Q101" i="1"/>
  <c r="L587" i="33" s="1"/>
  <c r="Q1683" i="1"/>
  <c r="Q1681" i="1"/>
  <c r="Q1568" i="1"/>
  <c r="Q1488" i="1"/>
  <c r="Q1484" i="1"/>
  <c r="Q95" i="1"/>
  <c r="L581" i="33" s="1"/>
  <c r="Q105" i="1"/>
  <c r="L591" i="33" s="1"/>
  <c r="Q122" i="1"/>
  <c r="Q89" i="1"/>
  <c r="L566" i="33" s="1"/>
  <c r="Q52" i="1"/>
  <c r="Q1632" i="1"/>
  <c r="Q1518" i="1"/>
  <c r="Q90" i="1"/>
  <c r="L567" i="33" s="1"/>
  <c r="Q93" i="1"/>
  <c r="L579" i="33" s="1"/>
  <c r="Q1501" i="1"/>
  <c r="Q1570" i="1"/>
  <c r="Q103" i="1"/>
  <c r="L589" i="33" s="1"/>
  <c r="Q57" i="1"/>
  <c r="Q1504" i="1"/>
  <c r="Q994" i="1"/>
  <c r="P143" i="1"/>
  <c r="P79" i="1"/>
  <c r="K556" i="33" s="1"/>
  <c r="N111" i="1"/>
  <c r="N1482" i="1"/>
  <c r="N3695" i="1"/>
  <c r="I1501" i="1"/>
  <c r="L1181" i="1"/>
  <c r="P1634" i="1"/>
  <c r="P95" i="1"/>
  <c r="K581" i="33" s="1"/>
  <c r="P84" i="1"/>
  <c r="K561" i="33" s="1"/>
  <c r="P989" i="1"/>
  <c r="P1571" i="1"/>
  <c r="P4486" i="1"/>
  <c r="P3695" i="1"/>
  <c r="P1171" i="1"/>
  <c r="P1518" i="1"/>
  <c r="P1479" i="1"/>
  <c r="P1177" i="1"/>
  <c r="P1238" i="1"/>
  <c r="P1693" i="1"/>
  <c r="P1578" i="1"/>
  <c r="P1496" i="1"/>
  <c r="P1195" i="1"/>
  <c r="P74" i="1"/>
  <c r="P85" i="1"/>
  <c r="K562" i="33" s="1"/>
  <c r="P100" i="1"/>
  <c r="K586" i="33" s="1"/>
  <c r="P123" i="1"/>
  <c r="P110" i="1"/>
  <c r="P46" i="1"/>
  <c r="N47" i="1"/>
  <c r="N1195" i="1"/>
  <c r="N1576" i="1"/>
  <c r="N1692" i="1"/>
  <c r="N1519" i="1"/>
  <c r="L1164" i="1"/>
  <c r="N1204" i="1"/>
  <c r="N1228" i="1"/>
  <c r="I1158" i="1"/>
  <c r="I72" i="1"/>
  <c r="I1191" i="1"/>
  <c r="L1577" i="1"/>
  <c r="I136" i="1"/>
  <c r="M1633" i="1"/>
  <c r="P1198" i="1"/>
  <c r="P93" i="1"/>
  <c r="K579" i="33" s="1"/>
  <c r="P1166" i="1"/>
  <c r="P1615" i="1"/>
  <c r="P4490" i="1"/>
  <c r="N1685" i="1"/>
  <c r="N1679" i="1"/>
  <c r="L1687" i="1"/>
  <c r="N1722" i="1"/>
  <c r="N1725" i="1"/>
  <c r="L1684" i="1"/>
  <c r="N1726" i="1"/>
  <c r="N1723" i="1"/>
  <c r="L1713" i="1"/>
  <c r="L1524" i="1"/>
  <c r="I119" i="1"/>
  <c r="L1514" i="1"/>
  <c r="I111" i="1"/>
  <c r="N53" i="1"/>
  <c r="N1493" i="1"/>
  <c r="N1520" i="1"/>
  <c r="N103" i="1"/>
  <c r="J589" i="33" s="1"/>
  <c r="N1619" i="1"/>
  <c r="L1568" i="1"/>
  <c r="N147" i="1"/>
  <c r="N993" i="1"/>
  <c r="N96" i="1"/>
  <c r="J582" i="33" s="1"/>
  <c r="N71" i="1"/>
  <c r="M1519" i="1"/>
  <c r="M91" i="1"/>
  <c r="I568" i="33" s="1"/>
  <c r="I1630" i="1"/>
  <c r="L48" i="1"/>
  <c r="I1508" i="1"/>
  <c r="M1688" i="1"/>
  <c r="L130" i="1"/>
  <c r="M135" i="1"/>
  <c r="M1613" i="1"/>
  <c r="L67" i="1"/>
  <c r="L1574" i="1"/>
  <c r="M1565" i="1"/>
  <c r="M78" i="1"/>
  <c r="I555" i="33" s="1"/>
  <c r="L1632" i="1"/>
  <c r="M1575" i="1"/>
  <c r="M50" i="1"/>
  <c r="I1500" i="1"/>
  <c r="I1518" i="1"/>
  <c r="I138" i="1"/>
  <c r="I147" i="1"/>
  <c r="L92" i="1"/>
  <c r="L120" i="1"/>
  <c r="M1639" i="1"/>
  <c r="I1523" i="1"/>
  <c r="I50" i="1"/>
  <c r="L1719" i="1"/>
  <c r="L55" i="1"/>
  <c r="N123" i="1"/>
  <c r="N1718" i="1"/>
  <c r="J729" i="33" s="1"/>
  <c r="N1713" i="1"/>
  <c r="J724" i="33" s="1"/>
  <c r="P1725" i="1"/>
  <c r="I1684" i="1"/>
  <c r="Q1723" i="1"/>
  <c r="Q1725" i="1"/>
  <c r="L72" i="1"/>
  <c r="L1502" i="1"/>
  <c r="L111" i="1"/>
  <c r="N132" i="1"/>
  <c r="L1513" i="1"/>
  <c r="M1632" i="1"/>
  <c r="P65" i="1"/>
  <c r="P73" i="1"/>
  <c r="P118" i="1"/>
  <c r="P1717" i="1"/>
  <c r="K728" i="33" s="1"/>
  <c r="P1504" i="1"/>
  <c r="P1520" i="1"/>
  <c r="P1481" i="1"/>
  <c r="P1620" i="1"/>
  <c r="P1522" i="1"/>
  <c r="P72" i="1"/>
  <c r="P53" i="1"/>
  <c r="P83" i="1"/>
  <c r="K560" i="33" s="1"/>
  <c r="P144" i="1"/>
  <c r="P80" i="1"/>
  <c r="K557" i="33" s="1"/>
  <c r="N1621" i="1"/>
  <c r="M117" i="1"/>
  <c r="M1638" i="1"/>
  <c r="M1636" i="1"/>
  <c r="M1572" i="1"/>
  <c r="M130" i="1"/>
  <c r="M133" i="1"/>
  <c r="L1580" i="1"/>
  <c r="I1497" i="1"/>
  <c r="I88" i="1"/>
  <c r="I109" i="1"/>
  <c r="L88" i="1"/>
  <c r="L1508" i="1"/>
  <c r="I120" i="1"/>
  <c r="I122" i="1"/>
  <c r="M1515" i="1"/>
  <c r="M1492" i="1"/>
  <c r="M111" i="1"/>
  <c r="I1520" i="1"/>
  <c r="I1524" i="1"/>
  <c r="L1626" i="1"/>
  <c r="I99" i="1"/>
  <c r="M56" i="1"/>
  <c r="N1476" i="1"/>
  <c r="L44" i="1"/>
  <c r="L1501" i="1"/>
  <c r="L122" i="1"/>
  <c r="M1637" i="1"/>
  <c r="M72" i="1"/>
  <c r="M52" i="1"/>
  <c r="I1631" i="1"/>
  <c r="I1691" i="1"/>
  <c r="I54" i="1"/>
  <c r="L1529" i="1"/>
  <c r="L102" i="1"/>
  <c r="L53" i="1"/>
  <c r="I1569" i="1"/>
  <c r="I45" i="1"/>
  <c r="N1717" i="1"/>
  <c r="J728" i="33" s="1"/>
  <c r="N104" i="1"/>
  <c r="J590" i="33" s="1"/>
  <c r="N1505" i="1"/>
  <c r="N116" i="1"/>
  <c r="N1640" i="1"/>
  <c r="N1637" i="1"/>
  <c r="M54" i="1"/>
  <c r="L108" i="1"/>
  <c r="I1717" i="1"/>
  <c r="L141" i="1"/>
  <c r="M1692" i="1"/>
  <c r="M59" i="1"/>
  <c r="I98" i="1"/>
  <c r="I75" i="1"/>
  <c r="I992" i="1"/>
  <c r="L71" i="1"/>
  <c r="L1518" i="1"/>
  <c r="P58" i="1"/>
  <c r="P1567" i="1"/>
  <c r="P105" i="1"/>
  <c r="K591" i="33" s="1"/>
  <c r="P1519" i="1"/>
  <c r="P1480" i="1"/>
  <c r="P1482" i="1"/>
  <c r="P1690" i="1"/>
  <c r="P1575" i="1"/>
  <c r="P1493" i="1"/>
  <c r="P138" i="1"/>
  <c r="P131" i="1"/>
  <c r="Q115" i="1"/>
  <c r="Q46" i="1"/>
  <c r="Q50" i="1"/>
  <c r="Q99" i="1"/>
  <c r="L585" i="33" s="1"/>
  <c r="Q142" i="1"/>
  <c r="Q66" i="1"/>
  <c r="Q94" i="1"/>
  <c r="L580" i="33" s="1"/>
  <c r="Q111" i="1"/>
  <c r="Q130" i="1"/>
  <c r="Q72" i="1"/>
  <c r="Q108" i="1"/>
  <c r="Q138" i="1"/>
  <c r="Q106" i="1"/>
  <c r="L592" i="33" s="1"/>
  <c r="Q144" i="1"/>
  <c r="Q140" i="1"/>
  <c r="Q104" i="1"/>
  <c r="L590" i="33" s="1"/>
  <c r="Q1530" i="1"/>
  <c r="Q1491" i="1"/>
  <c r="Q1495" i="1"/>
  <c r="Q1482" i="1"/>
  <c r="Q1508" i="1"/>
  <c r="Q1529" i="1"/>
  <c r="Q1627" i="1"/>
  <c r="Q1478" i="1"/>
  <c r="Q1528" i="1"/>
  <c r="Q1626" i="1"/>
  <c r="Q1691" i="1"/>
  <c r="Q1510" i="1"/>
  <c r="Q1639" i="1"/>
  <c r="Q1693" i="1"/>
  <c r="Q1507" i="1"/>
  <c r="Q1620" i="1"/>
  <c r="Q1684" i="1"/>
  <c r="Q1641" i="1"/>
  <c r="Q1615" i="1"/>
  <c r="Q1678" i="1"/>
  <c r="Q1569" i="1"/>
  <c r="Q1499" i="1"/>
  <c r="Q1517" i="1"/>
  <c r="Q989" i="1"/>
  <c r="Q86" i="1"/>
  <c r="L563" i="33" s="1"/>
  <c r="Q88" i="1"/>
  <c r="L565" i="33" s="1"/>
  <c r="Q992" i="1"/>
  <c r="Q1685" i="1"/>
  <c r="Q1630" i="1"/>
  <c r="Q1619" i="1"/>
  <c r="Q1520" i="1"/>
  <c r="Q1487" i="1"/>
  <c r="Q1483" i="1"/>
  <c r="Q84" i="1"/>
  <c r="L561" i="33" s="1"/>
  <c r="Q65" i="1"/>
  <c r="Q87" i="1"/>
  <c r="L564" i="33" s="1"/>
  <c r="Q1500" i="1"/>
  <c r="Q125" i="1"/>
  <c r="Q56" i="1"/>
  <c r="Q1567" i="1"/>
  <c r="Q1718" i="1"/>
  <c r="L729" i="33" s="1"/>
  <c r="Q1519" i="1"/>
  <c r="Q121" i="1"/>
  <c r="Q53" i="1"/>
  <c r="Q1717" i="1"/>
  <c r="L728" i="33" s="1"/>
  <c r="Q1635" i="1"/>
  <c r="P139" i="1"/>
  <c r="P75" i="1"/>
  <c r="N56" i="1"/>
  <c r="N1644" i="1"/>
  <c r="N1580" i="1"/>
  <c r="N662" i="1"/>
  <c r="N1060" i="1"/>
  <c r="N654" i="1"/>
  <c r="N4495" i="1"/>
  <c r="N72" i="1"/>
  <c r="N1222" i="1"/>
  <c r="I657" i="1"/>
  <c r="L126" i="1"/>
  <c r="I990" i="1"/>
  <c r="M129" i="1"/>
  <c r="P86" i="1"/>
  <c r="K563" i="33" s="1"/>
  <c r="P1502" i="1"/>
  <c r="P1514" i="1"/>
  <c r="P1475" i="1"/>
  <c r="P1173" i="1"/>
  <c r="P992" i="1"/>
  <c r="P1489" i="1"/>
  <c r="P1186" i="1"/>
  <c r="P1689" i="1"/>
  <c r="P1574" i="1"/>
  <c r="P1492" i="1"/>
  <c r="P1191" i="1"/>
  <c r="P655" i="1"/>
  <c r="P8" i="1"/>
  <c r="P128" i="1"/>
  <c r="P62" i="1"/>
  <c r="P24" i="1"/>
  <c r="P146" i="1"/>
  <c r="P82" i="1"/>
  <c r="K559" i="33" s="1"/>
  <c r="N141" i="1"/>
  <c r="N1496" i="1"/>
  <c r="N1693" i="1"/>
  <c r="I1202" i="1"/>
  <c r="I654" i="1"/>
  <c r="M1184" i="1"/>
  <c r="L1059" i="1"/>
  <c r="N646" i="1"/>
  <c r="I1515" i="1"/>
  <c r="I1498" i="1"/>
  <c r="M1203" i="1"/>
  <c r="L3699" i="1"/>
  <c r="I1621" i="1"/>
  <c r="P1170" i="1"/>
  <c r="P54" i="1"/>
  <c r="P4494" i="1"/>
  <c r="P662" i="1"/>
  <c r="P1640" i="1"/>
  <c r="P1632" i="1"/>
  <c r="P4487" i="1"/>
  <c r="P4482" i="1"/>
  <c r="N1724" i="1"/>
  <c r="M116" i="1"/>
  <c r="M81" i="1"/>
  <c r="I558" i="33" s="1"/>
  <c r="I1475" i="1"/>
  <c r="N1629" i="1"/>
  <c r="N1510" i="1"/>
  <c r="P1726" i="1"/>
  <c r="L1729" i="1"/>
  <c r="N1678" i="1"/>
  <c r="M1728" i="1"/>
  <c r="I1725" i="1"/>
  <c r="I1628" i="1"/>
  <c r="I1637" i="1"/>
  <c r="N1714" i="1"/>
  <c r="J725" i="33" s="1"/>
  <c r="N130" i="1"/>
  <c r="I1496" i="1"/>
  <c r="N91" i="1"/>
  <c r="J568" i="33" s="1"/>
  <c r="N1635" i="1"/>
  <c r="N93" i="1"/>
  <c r="J579" i="33" s="1"/>
  <c r="M1694" i="1"/>
  <c r="M1643" i="1"/>
  <c r="L61" i="1"/>
  <c r="M87" i="1"/>
  <c r="I564" i="33" s="1"/>
  <c r="M122" i="1"/>
  <c r="L45" i="1"/>
  <c r="L86" i="1"/>
  <c r="L1519" i="1"/>
  <c r="L1527" i="1"/>
  <c r="I1510" i="1"/>
  <c r="I1617" i="1"/>
  <c r="M146" i="1"/>
  <c r="N54" i="1"/>
  <c r="N1514" i="1"/>
  <c r="Q1727" i="1"/>
  <c r="P1719" i="1"/>
  <c r="K730" i="33" s="1"/>
  <c r="P1628" i="1"/>
  <c r="P1487" i="1"/>
  <c r="P1572" i="1"/>
  <c r="P57" i="1"/>
  <c r="P48" i="1"/>
  <c r="N1631" i="1"/>
  <c r="L1631" i="1"/>
  <c r="M1623" i="1"/>
  <c r="L1521" i="1"/>
  <c r="L1483" i="1"/>
  <c r="M1503" i="1"/>
  <c r="L989" i="1"/>
  <c r="I1619" i="1"/>
  <c r="M110" i="1"/>
  <c r="L1505" i="1"/>
  <c r="I1580" i="1"/>
  <c r="L1495" i="1"/>
  <c r="I1716" i="1"/>
  <c r="M1520" i="1"/>
  <c r="L62" i="1"/>
  <c r="L77" i="1"/>
  <c r="M73" i="1"/>
  <c r="L114" i="1"/>
  <c r="L993" i="1"/>
  <c r="I56" i="1"/>
  <c r="M1486" i="1"/>
  <c r="I1486" i="1"/>
  <c r="N1571" i="1"/>
  <c r="N128" i="1"/>
  <c r="M86" i="1"/>
  <c r="I563" i="33" s="1"/>
  <c r="M1691" i="1"/>
  <c r="M66" i="1"/>
  <c r="L1628" i="1"/>
  <c r="M53" i="1"/>
  <c r="L100" i="1"/>
  <c r="P103" i="1"/>
  <c r="K589" i="33" s="1"/>
  <c r="P1499" i="1"/>
  <c r="P994" i="1"/>
  <c r="P1623" i="1"/>
  <c r="P89" i="1"/>
  <c r="K566" i="33" s="1"/>
  <c r="Q51" i="1"/>
  <c r="Q48" i="1"/>
  <c r="Q114" i="1"/>
  <c r="Q79" i="1"/>
  <c r="L556" i="33" s="1"/>
  <c r="Q126" i="1"/>
  <c r="Q80" i="1"/>
  <c r="L557" i="33" s="1"/>
  <c r="Q123" i="1"/>
  <c r="Q81" i="1"/>
  <c r="L558" i="33" s="1"/>
  <c r="Q1496" i="1"/>
  <c r="Q1512" i="1"/>
  <c r="Q1644" i="1"/>
  <c r="Q1574" i="1"/>
  <c r="Q1477" i="1"/>
  <c r="Q1511" i="1"/>
  <c r="Q1680" i="1"/>
  <c r="Q1682" i="1"/>
  <c r="Q1616" i="1"/>
  <c r="Q71" i="1"/>
  <c r="Q1516" i="1"/>
  <c r="Q118" i="1"/>
  <c r="Q55" i="1"/>
  <c r="Q990" i="1"/>
  <c r="Q1617" i="1"/>
  <c r="Q1714" i="1"/>
  <c r="L725" i="33" s="1"/>
  <c r="Q117" i="1"/>
  <c r="Q1719" i="1"/>
  <c r="L730" i="33" s="1"/>
  <c r="Q129" i="1"/>
  <c r="P47" i="1"/>
  <c r="N1515" i="1"/>
  <c r="I1189" i="1"/>
  <c r="L65" i="1"/>
  <c r="L1634" i="1"/>
  <c r="I131" i="1"/>
  <c r="P97" i="1"/>
  <c r="K583" i="33" s="1"/>
  <c r="P1168" i="1"/>
  <c r="P88" i="1"/>
  <c r="K565" i="33" s="1"/>
  <c r="P1613" i="1"/>
  <c r="P4485" i="1"/>
  <c r="P4483" i="1"/>
  <c r="P4489" i="1"/>
  <c r="P4488" i="1"/>
  <c r="P1498" i="1"/>
  <c r="P1225" i="1"/>
  <c r="P665" i="1"/>
  <c r="P1182" i="1"/>
  <c r="M1500" i="1"/>
  <c r="L1692" i="1"/>
  <c r="N142" i="1"/>
  <c r="N1691" i="1"/>
  <c r="N1727" i="1"/>
  <c r="M1686" i="1"/>
  <c r="N1682" i="1"/>
  <c r="I1687" i="1"/>
  <c r="M1678" i="1"/>
  <c r="L1683" i="1"/>
  <c r="N1687" i="1"/>
  <c r="L1484" i="1"/>
  <c r="N143" i="1"/>
  <c r="N1617" i="1"/>
  <c r="L116" i="1"/>
  <c r="N139" i="1"/>
  <c r="N1628" i="1"/>
  <c r="L124" i="1"/>
  <c r="L1570" i="1"/>
  <c r="M80" i="1"/>
  <c r="I557" i="33" s="1"/>
  <c r="L125" i="1"/>
  <c r="I1639" i="1"/>
  <c r="I1507" i="1"/>
  <c r="I1614" i="1"/>
  <c r="I1484" i="1"/>
  <c r="I1505" i="1"/>
  <c r="I146" i="1"/>
  <c r="N1523" i="1"/>
  <c r="N92" i="1"/>
  <c r="J578" i="33" s="1"/>
  <c r="M1727" i="1"/>
  <c r="Q1726" i="1"/>
  <c r="L1503" i="1"/>
  <c r="L1522" i="1"/>
  <c r="P116" i="1"/>
  <c r="P1716" i="1"/>
  <c r="K727" i="33" s="1"/>
  <c r="P1513" i="1"/>
  <c r="P1691" i="1"/>
  <c r="P1490" i="1"/>
  <c r="P102" i="1"/>
  <c r="K588" i="33" s="1"/>
  <c r="P112" i="1"/>
  <c r="N137" i="1"/>
  <c r="M1617" i="1"/>
  <c r="I95" i="1"/>
  <c r="M114" i="1"/>
  <c r="M989" i="1"/>
  <c r="I1714" i="1"/>
  <c r="I996" i="1"/>
  <c r="M1717" i="1"/>
  <c r="I728" i="33" s="1"/>
  <c r="I1579" i="1"/>
  <c r="L105" i="1"/>
  <c r="M1578" i="1"/>
  <c r="M51" i="1"/>
  <c r="L1517" i="1"/>
  <c r="I68" i="1"/>
  <c r="I1509" i="1"/>
  <c r="M45" i="1"/>
  <c r="L63" i="1"/>
  <c r="M1568" i="1"/>
  <c r="M44" i="1"/>
  <c r="L1512" i="1"/>
  <c r="I145" i="1"/>
  <c r="L110" i="1"/>
  <c r="I70" i="1"/>
  <c r="N95" i="1"/>
  <c r="J581" i="33" s="1"/>
  <c r="N134" i="1"/>
  <c r="N1481" i="1"/>
  <c r="M69" i="1"/>
  <c r="M1689" i="1"/>
  <c r="L1716" i="1"/>
  <c r="I1511" i="1"/>
  <c r="P61" i="1"/>
  <c r="P125" i="1"/>
  <c r="P1718" i="1"/>
  <c r="K729" i="33" s="1"/>
  <c r="P1512" i="1"/>
  <c r="P87" i="1"/>
  <c r="K564" i="33" s="1"/>
  <c r="P1525" i="1"/>
  <c r="P115" i="1"/>
  <c r="Q44" i="1"/>
  <c r="Q78" i="1"/>
  <c r="L555" i="33" s="1"/>
  <c r="Q62" i="1"/>
  <c r="Q98" i="1"/>
  <c r="L584" i="33" s="1"/>
  <c r="Q143" i="1"/>
  <c r="Q102" i="1"/>
  <c r="L588" i="33" s="1"/>
  <c r="Q132" i="1"/>
  <c r="Q76" i="1"/>
  <c r="L553" i="33" s="1"/>
  <c r="Q136" i="1"/>
  <c r="Q1628" i="1"/>
  <c r="Q1492" i="1"/>
  <c r="Q1514" i="1"/>
  <c r="Q1575" i="1"/>
  <c r="Q1509" i="1"/>
  <c r="Q1636" i="1"/>
  <c r="Q1524" i="1"/>
  <c r="Q1624" i="1"/>
  <c r="Q1694" i="1"/>
  <c r="Q1572" i="1"/>
  <c r="Q995" i="1"/>
  <c r="Q135" i="1"/>
  <c r="Q73" i="1"/>
  <c r="Q54" i="1"/>
  <c r="Q1502" i="1"/>
  <c r="Q1486" i="1"/>
  <c r="Q137" i="1"/>
  <c r="Q1633" i="1"/>
  <c r="Q1505" i="1"/>
  <c r="Q1631" i="1"/>
  <c r="P111" i="1"/>
  <c r="N1636" i="1"/>
  <c r="N1158" i="1"/>
  <c r="I1688" i="1"/>
  <c r="L1621" i="1"/>
  <c r="P133" i="1"/>
  <c r="P1565" i="1"/>
  <c r="P1619" i="1"/>
  <c r="P10" i="1"/>
  <c r="P1569" i="1"/>
  <c r="P3702" i="1"/>
  <c r="P1570" i="1"/>
  <c r="P1643" i="1"/>
  <c r="P1637" i="1"/>
  <c r="P1511" i="1"/>
  <c r="P1057" i="1"/>
  <c r="P1485" i="1"/>
  <c r="P1528" i="1"/>
  <c r="P1163" i="1"/>
  <c r="P651" i="1"/>
  <c r="P99" i="1"/>
  <c r="K585" i="33" s="1"/>
  <c r="P20" i="1"/>
  <c r="P78" i="1"/>
  <c r="K555" i="33" s="1"/>
  <c r="N1243" i="1"/>
  <c r="L1057" i="1"/>
  <c r="M9" i="1"/>
  <c r="N1162" i="1"/>
  <c r="N102" i="1"/>
  <c r="J588" i="33" s="1"/>
  <c r="L1528" i="1"/>
  <c r="L51" i="1"/>
  <c r="P90" i="1"/>
  <c r="K567" i="33" s="1"/>
  <c r="P1638" i="1"/>
  <c r="P4484" i="1"/>
  <c r="I121" i="1"/>
  <c r="I1494" i="1"/>
  <c r="N1528" i="1"/>
  <c r="I1724" i="1"/>
  <c r="N1683" i="1"/>
  <c r="N1643" i="1"/>
  <c r="N1573" i="1"/>
  <c r="I93" i="1"/>
  <c r="I52" i="1"/>
  <c r="L59" i="1"/>
  <c r="M1493" i="1"/>
  <c r="L1617" i="1"/>
  <c r="M1510" i="1"/>
  <c r="N1577" i="1"/>
  <c r="P1687" i="1"/>
  <c r="N1684" i="1"/>
  <c r="N1681" i="1"/>
  <c r="I993" i="1"/>
  <c r="I1477" i="1"/>
  <c r="N99" i="1"/>
  <c r="J585" i="33" s="1"/>
  <c r="M137" i="1"/>
  <c r="I1620" i="1"/>
  <c r="M102" i="1"/>
  <c r="I588" i="33" s="1"/>
  <c r="L1639" i="1"/>
  <c r="L87" i="1"/>
  <c r="M63" i="1"/>
  <c r="L1723" i="1"/>
  <c r="I100" i="1"/>
  <c r="M125" i="1"/>
  <c r="P1516" i="1"/>
  <c r="P1494" i="1"/>
  <c r="P140" i="1"/>
  <c r="I69" i="1"/>
  <c r="N120" i="1"/>
  <c r="I1723" i="1"/>
  <c r="I1686" i="1"/>
  <c r="N1498" i="1"/>
  <c r="L50" i="1"/>
  <c r="L1630" i="1"/>
  <c r="M76" i="1"/>
  <c r="I553" i="33" s="1"/>
  <c r="L101" i="1"/>
  <c r="I134" i="1"/>
  <c r="I1624" i="1"/>
  <c r="P1500" i="1"/>
  <c r="N87" i="1"/>
  <c r="J564" i="33" s="1"/>
  <c r="L1565" i="1"/>
  <c r="L138" i="1"/>
  <c r="L85" i="1"/>
  <c r="L1487" i="1"/>
  <c r="I1613" i="1"/>
  <c r="I991" i="1"/>
  <c r="I81" i="1"/>
  <c r="M127" i="1"/>
  <c r="M1628" i="1"/>
  <c r="I1502" i="1"/>
  <c r="I132" i="1"/>
  <c r="N1569" i="1"/>
  <c r="N84" i="1"/>
  <c r="J561" i="33" s="1"/>
  <c r="I1490" i="1"/>
  <c r="P1476" i="1"/>
  <c r="P130" i="1"/>
  <c r="Q47" i="1"/>
  <c r="Q75" i="1"/>
  <c r="Q127" i="1"/>
  <c r="Q145" i="1"/>
  <c r="Q1522" i="1"/>
  <c r="Q1578" i="1"/>
  <c r="Q1637" i="1"/>
  <c r="Q1476" i="1"/>
  <c r="Q1640" i="1"/>
  <c r="Q993" i="1"/>
  <c r="Q133" i="1"/>
  <c r="Q1713" i="1"/>
  <c r="L724" i="33" s="1"/>
  <c r="Q1638" i="1"/>
  <c r="Q1515" i="1"/>
  <c r="I1627" i="1"/>
  <c r="P1203" i="1"/>
  <c r="P1053" i="1"/>
  <c r="P136" i="1"/>
  <c r="P114" i="1"/>
  <c r="N69" i="1"/>
  <c r="L1511" i="1"/>
  <c r="P122" i="1"/>
  <c r="P1568" i="1"/>
  <c r="P1501" i="1"/>
  <c r="P1521" i="1"/>
  <c r="P1510" i="1"/>
  <c r="P1204" i="1"/>
  <c r="P648" i="1"/>
  <c r="P1484" i="1"/>
  <c r="P1181" i="1"/>
  <c r="P1692" i="1"/>
  <c r="P1577" i="1"/>
  <c r="P1495" i="1"/>
  <c r="P1194" i="1"/>
  <c r="P658" i="1"/>
  <c r="P119" i="1"/>
  <c r="P117" i="1"/>
  <c r="P67" i="1"/>
  <c r="P19" i="1"/>
  <c r="P141" i="1"/>
  <c r="P77" i="1"/>
  <c r="K554" i="33" s="1"/>
  <c r="N651" i="1"/>
  <c r="N1489" i="1"/>
  <c r="N138" i="1"/>
  <c r="I1683" i="1"/>
  <c r="N1477" i="1"/>
  <c r="M1642" i="1"/>
  <c r="L1695" i="1"/>
  <c r="I1629" i="1"/>
  <c r="N85" i="1"/>
  <c r="J562" i="33" s="1"/>
  <c r="M1722" i="1"/>
  <c r="L1488" i="1"/>
  <c r="P993" i="1"/>
  <c r="P1477" i="1"/>
  <c r="P106" i="1"/>
  <c r="K592" i="33" s="1"/>
  <c r="N1488" i="1"/>
  <c r="I62" i="1"/>
  <c r="I90" i="1"/>
  <c r="I73" i="1"/>
  <c r="I1483" i="1"/>
  <c r="M1619" i="1"/>
  <c r="I115" i="1"/>
  <c r="I1493" i="1"/>
  <c r="M1631" i="1"/>
  <c r="N90" i="1"/>
  <c r="J567" i="33" s="1"/>
  <c r="I1476" i="1"/>
  <c r="M94" i="1"/>
  <c r="I580" i="33" s="1"/>
  <c r="I1574" i="1"/>
  <c r="N1511" i="1"/>
  <c r="M1529" i="1"/>
  <c r="I989" i="1"/>
  <c r="L1694" i="1"/>
  <c r="P135" i="1"/>
  <c r="P996" i="1"/>
  <c r="P66" i="1"/>
  <c r="Q67" i="1"/>
  <c r="Q96" i="1"/>
  <c r="L582" i="33" s="1"/>
  <c r="Q112" i="1"/>
  <c r="Q1493" i="1"/>
  <c r="Q1579" i="1"/>
  <c r="Q1679" i="1"/>
  <c r="Q1686" i="1"/>
  <c r="Q1643" i="1"/>
  <c r="Q1577" i="1"/>
  <c r="Q1618" i="1"/>
  <c r="Q1629" i="1"/>
  <c r="Q1565" i="1"/>
  <c r="P107" i="1"/>
  <c r="K593" i="33" s="1"/>
  <c r="I96" i="1"/>
  <c r="N4494" i="1"/>
  <c r="P647" i="1"/>
  <c r="P120" i="1"/>
  <c r="P4409" i="1"/>
  <c r="P1635" i="1"/>
  <c r="P3699" i="1"/>
  <c r="P1530" i="1"/>
  <c r="P650" i="1"/>
  <c r="P1626" i="1"/>
  <c r="P60" i="1"/>
  <c r="P50" i="1"/>
  <c r="N657" i="1"/>
  <c r="N1525" i="1"/>
  <c r="I1224" i="1"/>
  <c r="L4491" i="1"/>
  <c r="L650" i="1"/>
  <c r="P71" i="1"/>
  <c r="P4495" i="1"/>
  <c r="P1201" i="1"/>
  <c r="P1517" i="1"/>
  <c r="P1506" i="1"/>
  <c r="P1176" i="1"/>
  <c r="P1241" i="1"/>
  <c r="P667" i="1"/>
  <c r="P1688" i="1"/>
  <c r="P1573" i="1"/>
  <c r="P1491" i="1"/>
  <c r="P1190" i="1"/>
  <c r="P92" i="1"/>
  <c r="K578" i="33" s="1"/>
  <c r="P98" i="1"/>
  <c r="K584" i="33" s="1"/>
  <c r="P654" i="1"/>
  <c r="P64" i="1"/>
  <c r="P55" i="1"/>
  <c r="P49" i="1"/>
  <c r="N1159" i="1"/>
  <c r="N3698" i="1"/>
  <c r="N3697" i="1"/>
  <c r="P1681" i="1"/>
  <c r="N1729" i="1"/>
  <c r="M1723" i="1"/>
  <c r="L1520" i="1"/>
  <c r="N1478" i="1"/>
  <c r="M1525" i="1"/>
  <c r="M58" i="1"/>
  <c r="L1693" i="1"/>
  <c r="L1625" i="1"/>
  <c r="N1688" i="1"/>
  <c r="P1678" i="1"/>
  <c r="M1683" i="1"/>
  <c r="Q1729" i="1"/>
  <c r="L79" i="1"/>
  <c r="L97" i="1"/>
  <c r="P1618" i="1"/>
  <c r="P134" i="1"/>
  <c r="P52" i="1"/>
  <c r="M1513" i="1"/>
  <c r="I1616" i="1"/>
  <c r="L1572" i="1"/>
  <c r="L82" i="1"/>
  <c r="I101" i="1"/>
  <c r="L1635" i="1"/>
  <c r="I135" i="1"/>
  <c r="N1509" i="1"/>
  <c r="I126" i="1"/>
  <c r="M136" i="1"/>
  <c r="P129" i="1"/>
  <c r="P1503" i="1"/>
  <c r="P1627" i="1"/>
  <c r="P51" i="1"/>
  <c r="Q110" i="1"/>
  <c r="Q124" i="1"/>
  <c r="Q70" i="1"/>
  <c r="Q113" i="1"/>
  <c r="Q1580" i="1"/>
  <c r="Q1497" i="1"/>
  <c r="Q1688" i="1"/>
  <c r="Q1481" i="1"/>
  <c r="Q1690" i="1"/>
  <c r="Q1642" i="1"/>
  <c r="Q1489" i="1"/>
  <c r="Q120" i="1"/>
  <c r="Q97" i="1"/>
  <c r="L583" i="33" s="1"/>
  <c r="Q119" i="1"/>
  <c r="Q1634" i="1"/>
  <c r="N115" i="1"/>
  <c r="N663" i="1"/>
  <c r="L1688" i="1"/>
  <c r="P660" i="1"/>
  <c r="P1507" i="1"/>
  <c r="P1242" i="1"/>
  <c r="P1622" i="1"/>
  <c r="P1159" i="1"/>
  <c r="P147" i="1"/>
  <c r="N989" i="1"/>
  <c r="N15" i="1"/>
  <c r="N649" i="1"/>
  <c r="I108" i="1"/>
  <c r="P127" i="1"/>
  <c r="P991" i="1"/>
  <c r="P1641" i="1"/>
  <c r="P4496" i="1"/>
  <c r="P1695" i="1"/>
  <c r="P1633" i="1"/>
  <c r="P1629" i="1"/>
  <c r="P1720" i="1"/>
  <c r="K731" i="33" s="1"/>
  <c r="P1169" i="1"/>
  <c r="P1478" i="1"/>
  <c r="P1172" i="1"/>
  <c r="P990" i="1"/>
  <c r="P1237" i="1"/>
  <c r="P1625" i="1"/>
  <c r="P1527" i="1"/>
  <c r="P1162" i="1"/>
  <c r="P121" i="1"/>
  <c r="P132" i="1"/>
  <c r="P91" i="1"/>
  <c r="K568" i="33" s="1"/>
  <c r="P109" i="1"/>
  <c r="P45" i="1"/>
  <c r="N77" i="1"/>
  <c r="J554" i="33" s="1"/>
  <c r="N665" i="1"/>
  <c r="N1242" i="1"/>
  <c r="I60" i="1"/>
  <c r="M1724" i="1"/>
  <c r="L1686" i="1"/>
  <c r="N145" i="1"/>
  <c r="M46" i="1"/>
  <c r="M1514" i="1"/>
  <c r="M1517" i="1"/>
  <c r="I1572" i="1"/>
  <c r="L1727" i="1"/>
  <c r="Q1722" i="1"/>
  <c r="L96" i="1"/>
  <c r="L1480" i="1"/>
  <c r="P1576" i="1"/>
  <c r="P76" i="1"/>
  <c r="K553" i="33" s="1"/>
  <c r="I57" i="1"/>
  <c r="M1496" i="1"/>
  <c r="L139" i="1"/>
  <c r="L93" i="1"/>
  <c r="M48" i="1"/>
  <c r="I80" i="1"/>
  <c r="L1477" i="1"/>
  <c r="L128" i="1"/>
  <c r="M1480" i="1"/>
  <c r="L1491" i="1"/>
  <c r="N1479" i="1"/>
  <c r="N1642" i="1"/>
  <c r="I71" i="1"/>
  <c r="P995" i="1"/>
  <c r="P1515" i="1"/>
  <c r="P1529" i="1"/>
  <c r="Q147" i="1"/>
  <c r="Q146" i="1"/>
  <c r="Q60" i="1"/>
  <c r="Q139" i="1"/>
  <c r="Q77" i="1"/>
  <c r="L554" i="33" s="1"/>
  <c r="Q59" i="1"/>
  <c r="Q74" i="1"/>
  <c r="Q1475" i="1"/>
  <c r="Q1513" i="1"/>
  <c r="Q1527" i="1"/>
  <c r="Q1526" i="1"/>
  <c r="Q1566" i="1"/>
  <c r="Q63" i="1"/>
  <c r="Q69" i="1"/>
  <c r="Q1485" i="1"/>
  <c r="Q85" i="1"/>
  <c r="L562" i="33" s="1"/>
  <c r="Q1716" i="1"/>
  <c r="L727" i="33" s="1"/>
  <c r="Q1614" i="1"/>
  <c r="N1492" i="1"/>
  <c r="N1221" i="1"/>
  <c r="P56" i="1"/>
  <c r="P4492" i="1"/>
  <c r="P1644" i="1"/>
  <c r="P1639" i="1"/>
  <c r="P1221" i="1"/>
  <c r="P1524" i="1"/>
  <c r="P124" i="1"/>
  <c r="P142" i="1"/>
  <c r="N48" i="1"/>
  <c r="M23" i="1"/>
  <c r="I3698" i="1"/>
  <c r="N1241" i="1"/>
  <c r="I112" i="1"/>
  <c r="P101" i="1"/>
  <c r="K587" i="33" s="1"/>
  <c r="P137" i="1"/>
  <c r="P1642" i="1"/>
  <c r="P3698" i="1"/>
  <c r="P1566" i="1"/>
  <c r="P1631" i="1"/>
  <c r="P1505" i="1"/>
  <c r="P1224" i="1"/>
  <c r="P1056" i="1"/>
  <c r="P663" i="1"/>
  <c r="P1488" i="1"/>
  <c r="P1185" i="1"/>
  <c r="P1621" i="1"/>
  <c r="P1523" i="1"/>
  <c r="P1158" i="1"/>
  <c r="P70" i="1"/>
  <c r="P94" i="1"/>
  <c r="K580" i="33" s="1"/>
  <c r="P23" i="1"/>
  <c r="P145" i="1"/>
  <c r="P81" i="1"/>
  <c r="K558" i="33" s="1"/>
  <c r="N50" i="1"/>
  <c r="N667" i="1"/>
  <c r="N1196" i="1"/>
  <c r="N1524" i="1"/>
  <c r="N1566" i="1"/>
  <c r="N1578" i="1"/>
  <c r="P113" i="1"/>
  <c r="N112" i="1"/>
  <c r="L1685" i="1"/>
  <c r="M1681" i="1"/>
  <c r="I1680" i="1"/>
  <c r="I1678" i="1"/>
  <c r="P1684" i="1"/>
  <c r="P1683" i="1"/>
  <c r="N1575" i="1"/>
  <c r="N1720" i="1"/>
  <c r="J731" i="33" s="1"/>
  <c r="I128" i="1"/>
  <c r="L1526" i="1"/>
  <c r="M141" i="1"/>
  <c r="M1626" i="1"/>
  <c r="M1635" i="1"/>
  <c r="L1578" i="1"/>
  <c r="I1528" i="1"/>
  <c r="I1526" i="1"/>
  <c r="I1635" i="1"/>
  <c r="L135" i="1"/>
  <c r="M71" i="1"/>
  <c r="L119" i="1"/>
  <c r="L137" i="1"/>
  <c r="M106" i="1"/>
  <c r="I592" i="33" s="1"/>
  <c r="M1720" i="1"/>
  <c r="I731" i="33" s="1"/>
  <c r="M1523" i="1"/>
  <c r="M1718" i="1"/>
  <c r="I729" i="33" s="1"/>
  <c r="L1614" i="1"/>
  <c r="I110" i="1"/>
  <c r="L132" i="1"/>
  <c r="L1489" i="1"/>
  <c r="I1566" i="1"/>
  <c r="M143" i="1"/>
  <c r="M1475" i="1"/>
  <c r="L133" i="1"/>
  <c r="M1497" i="1"/>
  <c r="L144" i="1"/>
  <c r="I77" i="1"/>
  <c r="L995" i="1"/>
  <c r="L109" i="1"/>
  <c r="M47" i="1"/>
  <c r="M1491" i="1"/>
  <c r="M1522" i="1"/>
  <c r="L1717" i="1"/>
  <c r="L118" i="1"/>
  <c r="M1530" i="1"/>
  <c r="M1716" i="1"/>
  <c r="I727" i="33" s="1"/>
  <c r="L113" i="1"/>
  <c r="I44" i="1"/>
  <c r="M96" i="1"/>
  <c r="I582" i="33" s="1"/>
  <c r="M144" i="1"/>
  <c r="L1615" i="1"/>
  <c r="N1622" i="1"/>
  <c r="N107" i="1"/>
  <c r="J593" i="33" s="1"/>
  <c r="N51" i="1"/>
  <c r="L1492" i="1"/>
  <c r="L143" i="1"/>
  <c r="L1482" i="1"/>
  <c r="N1502" i="1"/>
  <c r="N1625" i="1"/>
  <c r="N117" i="1"/>
  <c r="I86" i="1"/>
  <c r="I74" i="1"/>
  <c r="L1637" i="1"/>
  <c r="L127" i="1"/>
  <c r="M1576" i="1"/>
  <c r="I113" i="1"/>
  <c r="L1523" i="1"/>
  <c r="M121" i="1"/>
  <c r="M105" i="1"/>
  <c r="I591" i="33" s="1"/>
  <c r="N106" i="1"/>
  <c r="J592" i="33" s="1"/>
  <c r="N1618" i="1"/>
  <c r="N1494" i="1"/>
  <c r="M992" i="1"/>
  <c r="I1626" i="1"/>
  <c r="L146" i="1"/>
  <c r="I1570" i="1"/>
  <c r="N124" i="1"/>
  <c r="N1719" i="1"/>
  <c r="J730" i="33" s="1"/>
  <c r="N1527" i="1"/>
  <c r="N59" i="1"/>
  <c r="I1681" i="1"/>
  <c r="I1478" i="1"/>
  <c r="L1494" i="1"/>
  <c r="I1615" i="1"/>
  <c r="M1495" i="1"/>
  <c r="M1527" i="1"/>
  <c r="N135" i="1"/>
  <c r="N1517" i="1"/>
  <c r="N79" i="1"/>
  <c r="J556" i="33" s="1"/>
  <c r="M1483" i="1"/>
  <c r="M1485" i="1"/>
  <c r="I1693" i="1"/>
  <c r="N58" i="1"/>
  <c r="N1497" i="1"/>
  <c r="I97" i="1"/>
  <c r="L1478" i="1"/>
  <c r="I58" i="1"/>
  <c r="L1507" i="1"/>
  <c r="N1728" i="1"/>
  <c r="P1727" i="1"/>
  <c r="N1530" i="1"/>
  <c r="I1525" i="1"/>
  <c r="I1522" i="1"/>
  <c r="M131" i="1"/>
  <c r="I64" i="1"/>
  <c r="M1573" i="1"/>
  <c r="N1690" i="1"/>
  <c r="N119" i="1"/>
  <c r="L1613" i="1"/>
  <c r="N1507" i="1"/>
  <c r="N1516" i="1"/>
  <c r="N67" i="1"/>
  <c r="I1719" i="1"/>
  <c r="L992" i="1"/>
  <c r="M1629" i="1"/>
  <c r="I1482" i="1"/>
  <c r="M1685" i="1"/>
  <c r="N1491" i="1"/>
  <c r="M1570" i="1"/>
  <c r="L104" i="1"/>
  <c r="L1620" i="1"/>
  <c r="M1687" i="1"/>
  <c r="P1722" i="1"/>
  <c r="P1686" i="1"/>
  <c r="N1615" i="1"/>
  <c r="N1626" i="1"/>
  <c r="N1694" i="1"/>
  <c r="N49" i="1"/>
  <c r="I1521" i="1"/>
  <c r="L136" i="1"/>
  <c r="L1516" i="1"/>
  <c r="M49" i="1"/>
  <c r="M1693" i="1"/>
  <c r="L1499" i="1"/>
  <c r="I129" i="1"/>
  <c r="L54" i="1"/>
  <c r="I1504" i="1"/>
  <c r="M98" i="1"/>
  <c r="I584" i="33" s="1"/>
  <c r="M1616" i="1"/>
  <c r="I91" i="1"/>
  <c r="M1498" i="1"/>
  <c r="L121" i="1"/>
  <c r="M1634" i="1"/>
  <c r="L1689" i="1"/>
  <c r="L1629" i="1"/>
  <c r="M93" i="1"/>
  <c r="I579" i="33" s="1"/>
  <c r="M147" i="1"/>
  <c r="M1580" i="1"/>
  <c r="M1476" i="1"/>
  <c r="M101" i="1"/>
  <c r="I587" i="33" s="1"/>
  <c r="I140" i="1"/>
  <c r="L1624" i="1"/>
  <c r="I1578" i="1"/>
  <c r="M1521" i="1"/>
  <c r="M1490" i="1"/>
  <c r="M60" i="1"/>
  <c r="M62" i="1"/>
  <c r="M134" i="1"/>
  <c r="M1622" i="1"/>
  <c r="M1501" i="1"/>
  <c r="M1499" i="1"/>
  <c r="L1718" i="1"/>
  <c r="L69" i="1"/>
  <c r="M1479" i="1"/>
  <c r="M1516" i="1"/>
  <c r="N60" i="1"/>
  <c r="N113" i="1"/>
  <c r="I1519" i="1"/>
  <c r="M993" i="1"/>
  <c r="M97" i="1"/>
  <c r="I583" i="33" s="1"/>
  <c r="M1484" i="1"/>
  <c r="L64" i="1"/>
  <c r="N1500" i="1"/>
  <c r="N1716" i="1"/>
  <c r="J727" i="33" s="1"/>
  <c r="N78" i="1"/>
  <c r="J555" i="33" s="1"/>
  <c r="I1634" i="1"/>
  <c r="L994" i="1"/>
  <c r="I1575" i="1"/>
  <c r="N64" i="1"/>
  <c r="N86" i="1"/>
  <c r="J563" i="33" s="1"/>
  <c r="M1487" i="1"/>
  <c r="L1644" i="1"/>
  <c r="L89" i="1"/>
  <c r="P1680" i="1"/>
  <c r="N105" i="1"/>
  <c r="J591" i="33" s="1"/>
  <c r="I47" i="1"/>
  <c r="I123" i="1"/>
  <c r="L991" i="1"/>
  <c r="M115" i="1"/>
  <c r="I130" i="1"/>
  <c r="M1512" i="1"/>
  <c r="M1618" i="1"/>
  <c r="I1512" i="1"/>
  <c r="N1613" i="1"/>
  <c r="N1579" i="1"/>
  <c r="N88" i="1"/>
  <c r="J565" i="33" s="1"/>
  <c r="L134" i="1"/>
  <c r="N1565" i="1"/>
  <c r="N1623" i="1"/>
  <c r="N75" i="1"/>
  <c r="N1518" i="1"/>
  <c r="M124" i="1"/>
  <c r="L90" i="1"/>
  <c r="M1621" i="1"/>
  <c r="I141" i="1"/>
  <c r="L56" i="1"/>
  <c r="M103" i="1"/>
  <c r="I589" i="33" s="1"/>
  <c r="I63" i="1"/>
  <c r="N1526" i="1"/>
  <c r="N46" i="1"/>
  <c r="L1575" i="1"/>
  <c r="I55" i="1"/>
  <c r="N100" i="1"/>
  <c r="J586" i="33" s="1"/>
  <c r="N1614" i="1"/>
  <c r="N114" i="1"/>
  <c r="I1568" i="1"/>
  <c r="I1489" i="1"/>
  <c r="M1725" i="1"/>
  <c r="N131" i="1"/>
  <c r="L1638" i="1"/>
  <c r="I106" i="1"/>
  <c r="I1643" i="1"/>
  <c r="M70" i="1"/>
  <c r="M1494" i="1"/>
  <c r="N126" i="1"/>
  <c r="N1715" i="1"/>
  <c r="J726" i="33" s="1"/>
  <c r="N996" i="1"/>
  <c r="L74" i="1"/>
  <c r="I1527" i="1"/>
  <c r="N1567" i="1"/>
  <c r="N1620" i="1"/>
  <c r="N140" i="1"/>
  <c r="L1573" i="1"/>
  <c r="L58" i="1"/>
  <c r="L1579" i="1"/>
  <c r="I1726" i="1"/>
  <c r="L80" i="1"/>
  <c r="N108" i="1"/>
  <c r="I1565" i="1"/>
  <c r="L83" i="1"/>
  <c r="L1498" i="1"/>
  <c r="Q1183" i="1"/>
  <c r="Q663" i="1"/>
  <c r="Q4407" i="1"/>
  <c r="Q4495" i="1"/>
  <c r="Q4404" i="1"/>
  <c r="Q3700" i="1"/>
  <c r="Q1054" i="1"/>
  <c r="Q652" i="1"/>
  <c r="Q1056" i="1"/>
  <c r="Q1195" i="1"/>
  <c r="Q1196" i="1"/>
  <c r="Q19" i="1"/>
  <c r="P1164" i="1"/>
  <c r="L1199" i="1"/>
  <c r="I4489" i="1"/>
  <c r="N1225" i="1"/>
  <c r="N1223" i="1"/>
  <c r="M1185" i="1"/>
  <c r="N1171" i="1"/>
  <c r="I651" i="1"/>
  <c r="M1225" i="1"/>
  <c r="I1195" i="1"/>
  <c r="N18" i="1"/>
  <c r="P646" i="1"/>
  <c r="P1196" i="1"/>
  <c r="L1053" i="1"/>
  <c r="N1190" i="1"/>
  <c r="Q1199" i="1"/>
  <c r="Q1241" i="1"/>
  <c r="Q1165" i="1"/>
  <c r="Q4486" i="1"/>
  <c r="Q3698" i="1"/>
  <c r="Q3695" i="1"/>
  <c r="Q1222" i="1"/>
  <c r="Q1179" i="1"/>
  <c r="Q646" i="1"/>
  <c r="Q1060" i="1"/>
  <c r="Q1194" i="1"/>
  <c r="Q647" i="1"/>
  <c r="Q1164" i="1"/>
  <c r="P656" i="1"/>
  <c r="P1178" i="1"/>
  <c r="L649" i="1"/>
  <c r="M14" i="1"/>
  <c r="N14" i="1"/>
  <c r="N1168" i="1"/>
  <c r="N57" i="1"/>
  <c r="L1643" i="1"/>
  <c r="M74" i="1"/>
  <c r="M1488" i="1"/>
  <c r="I1694" i="1"/>
  <c r="M1614" i="1"/>
  <c r="L78" i="1"/>
  <c r="L142" i="1"/>
  <c r="M1478" i="1"/>
  <c r="L95" i="1"/>
  <c r="M1524" i="1"/>
  <c r="M67" i="1"/>
  <c r="L76" i="1"/>
  <c r="M61" i="1"/>
  <c r="L145" i="1"/>
  <c r="M132" i="1"/>
  <c r="N1503" i="1"/>
  <c r="P1679" i="1"/>
  <c r="M1695" i="1"/>
  <c r="I1529" i="1"/>
  <c r="I1642" i="1"/>
  <c r="N1480" i="1"/>
  <c r="N1522" i="1"/>
  <c r="I48" i="1"/>
  <c r="L147" i="1"/>
  <c r="N1501" i="1"/>
  <c r="I1503" i="1"/>
  <c r="I1576" i="1"/>
  <c r="N63" i="1"/>
  <c r="I1623" i="1"/>
  <c r="I1514" i="1"/>
  <c r="L81" i="1"/>
  <c r="L84" i="1"/>
  <c r="N1624" i="1"/>
  <c r="L1623" i="1"/>
  <c r="N1475" i="1"/>
  <c r="N89" i="1"/>
  <c r="J566" i="33" s="1"/>
  <c r="L1681" i="1"/>
  <c r="P1729" i="1"/>
  <c r="I53" i="1"/>
  <c r="I79" i="1"/>
  <c r="L57" i="1"/>
  <c r="M64" i="1"/>
  <c r="N144" i="1"/>
  <c r="M95" i="1"/>
  <c r="I581" i="33" s="1"/>
  <c r="N136" i="1"/>
  <c r="N1633" i="1"/>
  <c r="L1496" i="1"/>
  <c r="L94" i="1"/>
  <c r="I85" i="1"/>
  <c r="L1500" i="1"/>
  <c r="N1512" i="1"/>
  <c r="N146" i="1"/>
  <c r="L1720" i="1"/>
  <c r="L66" i="1"/>
  <c r="N121" i="1"/>
  <c r="M1714" i="1"/>
  <c r="I725" i="33" s="1"/>
  <c r="P1728" i="1"/>
  <c r="N994" i="1"/>
  <c r="I1695" i="1"/>
  <c r="M1518" i="1"/>
  <c r="L91" i="1"/>
  <c r="Q1171" i="1"/>
  <c r="Q664" i="1"/>
  <c r="Q1200" i="1"/>
  <c r="Q12" i="1"/>
  <c r="Q1172" i="1"/>
  <c r="Q648" i="1"/>
  <c r="Q1159" i="1"/>
  <c r="P1192" i="1"/>
  <c r="P1174" i="1"/>
  <c r="L1182" i="1"/>
  <c r="I4488" i="1"/>
  <c r="L1058" i="1"/>
  <c r="M662" i="1"/>
  <c r="M1181" i="1"/>
  <c r="L3697" i="1"/>
  <c r="N3699" i="1"/>
  <c r="N21" i="1"/>
  <c r="Q1184" i="1"/>
  <c r="Q1168" i="1"/>
  <c r="Q4496" i="1"/>
  <c r="Q1059" i="1"/>
  <c r="Q667" i="1"/>
  <c r="Q1162" i="1"/>
  <c r="P644" i="1"/>
  <c r="I4406" i="1"/>
  <c r="M1167" i="1"/>
  <c r="L4409" i="1"/>
  <c r="M1242" i="1"/>
  <c r="M4407" i="1"/>
  <c r="I4408" i="1"/>
  <c r="N1197" i="1"/>
  <c r="N1181" i="1"/>
  <c r="I1221" i="1"/>
  <c r="P15" i="1"/>
  <c r="Q14" i="1"/>
  <c r="Q1181" i="1"/>
  <c r="Q4484" i="1"/>
  <c r="Q1174" i="1"/>
  <c r="Q1204" i="1"/>
  <c r="Q1157" i="1"/>
  <c r="Q22" i="1"/>
  <c r="P13" i="1"/>
  <c r="P1222" i="1"/>
  <c r="P649" i="1"/>
  <c r="I1237" i="1"/>
  <c r="L996" i="1"/>
  <c r="M647" i="1"/>
  <c r="N1167" i="1"/>
  <c r="L1054" i="1"/>
  <c r="L662" i="1"/>
  <c r="L4483" i="1"/>
  <c r="M19" i="1"/>
  <c r="L1169" i="1"/>
  <c r="M21" i="1"/>
  <c r="M1199" i="1"/>
  <c r="N1166" i="1"/>
  <c r="L1183" i="1"/>
  <c r="P1193" i="1"/>
  <c r="N4409" i="1"/>
  <c r="M644" i="1"/>
  <c r="L1162" i="1"/>
  <c r="L1227" i="1"/>
  <c r="I660" i="1"/>
  <c r="L3700" i="1"/>
  <c r="I4482" i="1"/>
  <c r="M656" i="1"/>
  <c r="L4481" i="1"/>
  <c r="M1053" i="1"/>
  <c r="L1223" i="1"/>
  <c r="L9" i="1"/>
  <c r="M3701" i="1"/>
  <c r="M3700" i="1"/>
  <c r="I1059" i="1"/>
  <c r="N10" i="1"/>
  <c r="N1180" i="1"/>
  <c r="L1187" i="1"/>
  <c r="I4491" i="1"/>
  <c r="I656" i="1"/>
  <c r="N4481" i="1"/>
  <c r="I3696" i="1"/>
  <c r="L4402" i="1"/>
  <c r="L1060" i="1"/>
  <c r="L4492" i="1"/>
  <c r="M1183" i="1"/>
  <c r="I22" i="1"/>
  <c r="L1176" i="1"/>
  <c r="L4496" i="1"/>
  <c r="I4403" i="1"/>
  <c r="L4407" i="1"/>
  <c r="M666" i="1"/>
  <c r="M651" i="1"/>
  <c r="M1176" i="1"/>
  <c r="M4486" i="1"/>
  <c r="M4483" i="1"/>
  <c r="N4489" i="1"/>
  <c r="N25" i="1"/>
  <c r="I652" i="1"/>
  <c r="M1237" i="1"/>
  <c r="I1186" i="1"/>
  <c r="N1165" i="1"/>
  <c r="M1054" i="1"/>
  <c r="M4406" i="1"/>
  <c r="M1169" i="1"/>
  <c r="I645" i="1"/>
  <c r="I24" i="1"/>
  <c r="L664" i="1"/>
  <c r="I662" i="1"/>
  <c r="I4483" i="1"/>
  <c r="M1192" i="1"/>
  <c r="L21" i="1"/>
  <c r="I4481" i="1"/>
  <c r="M22" i="1"/>
  <c r="M1158" i="1"/>
  <c r="M4490" i="1"/>
  <c r="N1240" i="1"/>
  <c r="N1187" i="1"/>
  <c r="N1173" i="1"/>
  <c r="I1170" i="1"/>
  <c r="I666" i="1"/>
  <c r="M4482" i="1"/>
  <c r="M653" i="1"/>
  <c r="L1158" i="1"/>
  <c r="L1239" i="1"/>
  <c r="M1196" i="1"/>
  <c r="I1199" i="1"/>
  <c r="I1167" i="1"/>
  <c r="N1174" i="1"/>
  <c r="N4405" i="1"/>
  <c r="N661" i="1"/>
  <c r="N1192" i="1"/>
  <c r="I18" i="1"/>
  <c r="L1189" i="1"/>
  <c r="L4486" i="1"/>
  <c r="Q661" i="1"/>
  <c r="Q8" i="1"/>
  <c r="Q1186" i="1"/>
  <c r="Q4487" i="1"/>
  <c r="Q4409" i="1"/>
  <c r="Q1227" i="1"/>
  <c r="Q1176" i="1"/>
  <c r="Q1173" i="1"/>
  <c r="Q1192" i="1"/>
  <c r="Q23" i="1"/>
  <c r="Q25" i="1"/>
  <c r="P1226" i="1"/>
  <c r="I1244" i="1"/>
  <c r="L1225" i="1"/>
  <c r="I1159" i="1"/>
  <c r="I3702" i="1"/>
  <c r="I1242" i="1"/>
  <c r="I650" i="1"/>
  <c r="N1164" i="1"/>
  <c r="P657" i="1"/>
  <c r="P1184" i="1"/>
  <c r="P4407" i="1"/>
  <c r="I23" i="1"/>
  <c r="L1240" i="1"/>
  <c r="L1726" i="1"/>
  <c r="I1685" i="1"/>
  <c r="N97" i="1"/>
  <c r="J583" i="33" s="1"/>
  <c r="I116" i="1"/>
  <c r="L1641" i="1"/>
  <c r="M1569" i="1"/>
  <c r="I1495" i="1"/>
  <c r="M140" i="1"/>
  <c r="L52" i="1"/>
  <c r="M1625" i="1"/>
  <c r="I83" i="1"/>
  <c r="I1644" i="1"/>
  <c r="L1493" i="1"/>
  <c r="M89" i="1"/>
  <c r="I566" i="33" s="1"/>
  <c r="N1529" i="1"/>
  <c r="I59" i="1"/>
  <c r="N1634" i="1"/>
  <c r="N1695" i="1"/>
  <c r="M1627" i="1"/>
  <c r="L1485" i="1"/>
  <c r="N125" i="1"/>
  <c r="N1504" i="1"/>
  <c r="N127" i="1"/>
  <c r="L1497" i="1"/>
  <c r="M1624" i="1"/>
  <c r="N1483" i="1"/>
  <c r="L1618" i="1"/>
  <c r="N991" i="1"/>
  <c r="L1616" i="1"/>
  <c r="N24" i="1"/>
  <c r="Q1240" i="1"/>
  <c r="Q1180" i="1"/>
  <c r="P11" i="1"/>
  <c r="I661" i="1"/>
  <c r="L1678" i="1"/>
  <c r="I1682" i="1"/>
  <c r="N70" i="1"/>
  <c r="N1689" i="1"/>
  <c r="I46" i="1"/>
  <c r="I1488" i="1"/>
  <c r="M1482" i="1"/>
  <c r="L1715" i="1"/>
  <c r="I1633" i="1"/>
  <c r="L1566" i="1"/>
  <c r="M99" i="1"/>
  <c r="I585" i="33" s="1"/>
  <c r="M57" i="1"/>
  <c r="M1566" i="1"/>
  <c r="I1567" i="1"/>
  <c r="I1713" i="1"/>
  <c r="M88" i="1"/>
  <c r="I565" i="33" s="1"/>
  <c r="M1567" i="1"/>
  <c r="M1690" i="1"/>
  <c r="L46" i="1"/>
  <c r="M1526" i="1"/>
  <c r="I1513" i="1"/>
  <c r="L129" i="1"/>
  <c r="M1511" i="1"/>
  <c r="N1499" i="1"/>
  <c r="N122" i="1"/>
  <c r="M991" i="1"/>
  <c r="L1640" i="1"/>
  <c r="M126" i="1"/>
  <c r="N1639" i="1"/>
  <c r="N110" i="1"/>
  <c r="N76" i="1"/>
  <c r="J553" i="33" s="1"/>
  <c r="M1715" i="1"/>
  <c r="I726" i="33" s="1"/>
  <c r="I92" i="1"/>
  <c r="I1729" i="1"/>
  <c r="N1572" i="1"/>
  <c r="L106" i="1"/>
  <c r="I137" i="1"/>
  <c r="N94" i="1"/>
  <c r="J580" i="33" s="1"/>
  <c r="N992" i="1"/>
  <c r="I103" i="1"/>
  <c r="M1509" i="1"/>
  <c r="I1479" i="1"/>
  <c r="N1570" i="1"/>
  <c r="I78" i="1"/>
  <c r="I107" i="1"/>
  <c r="N73" i="1"/>
  <c r="I1577" i="1"/>
  <c r="I1573" i="1"/>
  <c r="M995" i="1"/>
  <c r="I1641" i="1"/>
  <c r="M119" i="1"/>
  <c r="N1486" i="1"/>
  <c r="N80" i="1"/>
  <c r="J557" i="33" s="1"/>
  <c r="I89" i="1"/>
  <c r="N1568" i="1"/>
  <c r="L70" i="1"/>
  <c r="L1486" i="1"/>
  <c r="I1727" i="1"/>
  <c r="I76" i="1"/>
  <c r="M112" i="1"/>
  <c r="L103" i="1"/>
  <c r="L75" i="1"/>
  <c r="L3702" i="1"/>
  <c r="N648" i="1"/>
  <c r="Q1169" i="1"/>
  <c r="Q1187" i="1"/>
  <c r="Q4403" i="1"/>
  <c r="Q1223" i="1"/>
  <c r="Q649" i="1"/>
  <c r="Q659" i="1"/>
  <c r="P1165" i="1"/>
  <c r="P4402" i="1"/>
  <c r="P4403" i="1"/>
  <c r="I4484" i="1"/>
  <c r="L19" i="1"/>
  <c r="I653" i="1"/>
  <c r="L4482" i="1"/>
  <c r="P1161" i="1"/>
  <c r="P1175" i="1"/>
  <c r="P4406" i="1"/>
  <c r="L1506" i="1"/>
  <c r="Q1237" i="1"/>
  <c r="Q4402" i="1"/>
  <c r="Q650" i="1"/>
  <c r="Q1221" i="1"/>
  <c r="Q1158" i="1"/>
  <c r="Q655" i="1"/>
  <c r="P1244" i="1"/>
  <c r="L667" i="1"/>
  <c r="L1178" i="1"/>
  <c r="L654" i="1"/>
  <c r="I13" i="1"/>
  <c r="M1201" i="1"/>
  <c r="I1163" i="1"/>
  <c r="M1191" i="1"/>
  <c r="I1169" i="1"/>
  <c r="I3695" i="1"/>
  <c r="M3697" i="1"/>
  <c r="L8" i="1"/>
  <c r="N1179" i="1"/>
  <c r="N1239" i="1"/>
  <c r="L1159" i="1"/>
  <c r="P22" i="1"/>
  <c r="P1179" i="1"/>
  <c r="P664" i="1"/>
  <c r="I1160" i="1"/>
  <c r="M1223" i="1"/>
  <c r="N1191" i="1"/>
  <c r="Q1201" i="1"/>
  <c r="Q1185" i="1"/>
  <c r="Q1197" i="1"/>
  <c r="Q13" i="1"/>
  <c r="Q4491" i="1"/>
  <c r="Q4492" i="1"/>
  <c r="Q4408" i="1"/>
  <c r="Q1055" i="1"/>
  <c r="Q1193" i="1"/>
  <c r="Q658" i="1"/>
  <c r="Q24" i="1"/>
  <c r="P1160" i="1"/>
  <c r="P1239" i="1"/>
  <c r="M20" i="1"/>
  <c r="M1178" i="1"/>
  <c r="I1171" i="1"/>
  <c r="M1170" i="1"/>
  <c r="L1186" i="1"/>
  <c r="I12" i="1"/>
  <c r="L1221" i="1"/>
  <c r="M1195" i="1"/>
  <c r="N1202" i="1"/>
  <c r="P25" i="1"/>
  <c r="P9" i="1"/>
  <c r="P1055" i="1"/>
  <c r="P12" i="1"/>
  <c r="M1244" i="1"/>
  <c r="M4494" i="1"/>
  <c r="M1198" i="1"/>
  <c r="I21" i="1"/>
  <c r="L645" i="1"/>
  <c r="I655" i="1"/>
  <c r="L1165" i="1"/>
  <c r="I1183" i="1"/>
  <c r="M1175" i="1"/>
  <c r="I1197" i="1"/>
  <c r="I4492" i="1"/>
  <c r="N8" i="1"/>
  <c r="N4496" i="1"/>
  <c r="N1237" i="1"/>
  <c r="N1161" i="1"/>
  <c r="L1222" i="1"/>
  <c r="N3696" i="1"/>
  <c r="N1188" i="1"/>
  <c r="N659" i="1"/>
  <c r="N22" i="1"/>
  <c r="M1239" i="1"/>
  <c r="I1181" i="1"/>
  <c r="M1241" i="1"/>
  <c r="I1162" i="1"/>
  <c r="L15" i="1"/>
  <c r="I1196" i="1"/>
  <c r="M1157" i="1"/>
  <c r="M3702" i="1"/>
  <c r="M4493" i="1"/>
  <c r="I11" i="1"/>
  <c r="M652" i="1"/>
  <c r="L1180" i="1"/>
  <c r="M13" i="1"/>
  <c r="M1194" i="1"/>
  <c r="M12" i="1"/>
  <c r="N3700" i="1"/>
  <c r="N3702" i="1"/>
  <c r="N1160" i="1"/>
  <c r="M1171" i="1"/>
  <c r="I4486" i="1"/>
  <c r="M4491" i="1"/>
  <c r="M4485" i="1"/>
  <c r="M664" i="1"/>
  <c r="M1187" i="1"/>
  <c r="I20" i="1"/>
  <c r="I1204" i="1"/>
  <c r="I1192" i="1"/>
  <c r="I1185" i="1"/>
  <c r="I4493" i="1"/>
  <c r="L1198" i="1"/>
  <c r="L1172" i="1"/>
  <c r="I3701" i="1"/>
  <c r="I1173" i="1"/>
  <c r="L13" i="1"/>
  <c r="I1057" i="1"/>
  <c r="N1193" i="1"/>
  <c r="I4485" i="1"/>
  <c r="N1244" i="1"/>
  <c r="L1177" i="1"/>
  <c r="L4406" i="1"/>
  <c r="I4405" i="1"/>
  <c r="M3698" i="1"/>
  <c r="I1228" i="1"/>
  <c r="L3696" i="1"/>
  <c r="I3700" i="1"/>
  <c r="L4405" i="1"/>
  <c r="M1226" i="1"/>
  <c r="I1188" i="1"/>
  <c r="M4402" i="1"/>
  <c r="I1223" i="1"/>
  <c r="M1202" i="1"/>
  <c r="L11" i="1"/>
  <c r="I1054" i="1"/>
  <c r="L4485" i="1"/>
  <c r="I1174" i="1"/>
  <c r="M4409" i="1"/>
  <c r="I1177" i="1"/>
  <c r="N1224" i="1"/>
  <c r="N1189" i="1"/>
  <c r="I1164" i="1"/>
  <c r="I4409" i="1"/>
  <c r="L1204" i="1"/>
  <c r="L3701" i="1"/>
  <c r="N1170" i="1"/>
  <c r="N647" i="1"/>
  <c r="N650" i="1"/>
  <c r="L1226" i="1"/>
  <c r="I1184" i="1"/>
  <c r="I1238" i="1"/>
  <c r="N19" i="1"/>
  <c r="Q1170" i="1"/>
  <c r="Q1239" i="1"/>
  <c r="Q4493" i="1"/>
  <c r="Q4482" i="1"/>
  <c r="Q1058" i="1"/>
  <c r="Q1188" i="1"/>
  <c r="Q20" i="1"/>
  <c r="Q15" i="1"/>
  <c r="P1060" i="1"/>
  <c r="P645" i="1"/>
  <c r="L4488" i="1"/>
  <c r="N1177" i="1"/>
  <c r="M1197" i="1"/>
  <c r="M4404" i="1"/>
  <c r="L12" i="1"/>
  <c r="N4406" i="1"/>
  <c r="N653" i="1"/>
  <c r="P3697" i="1"/>
  <c r="L1238" i="1"/>
  <c r="I1240" i="1"/>
  <c r="M24" i="1"/>
  <c r="I1175" i="1"/>
  <c r="P1724" i="1"/>
  <c r="N1495" i="1"/>
  <c r="M1615" i="1"/>
  <c r="I139" i="1"/>
  <c r="I1689" i="1"/>
  <c r="I127" i="1"/>
  <c r="L1475" i="1"/>
  <c r="M107" i="1"/>
  <c r="I593" i="33" s="1"/>
  <c r="I61" i="1"/>
  <c r="M55" i="1"/>
  <c r="M82" i="1"/>
  <c r="I559" i="33" s="1"/>
  <c r="M1579" i="1"/>
  <c r="M1719" i="1"/>
  <c r="I730" i="33" s="1"/>
  <c r="I94" i="1"/>
  <c r="M79" i="1"/>
  <c r="I556" i="33" s="1"/>
  <c r="N109" i="1"/>
  <c r="M1684" i="1"/>
  <c r="N44" i="1"/>
  <c r="M1620" i="1"/>
  <c r="N83" i="1"/>
  <c r="J560" i="33" s="1"/>
  <c r="N133" i="1"/>
  <c r="N1485" i="1"/>
  <c r="I1618" i="1"/>
  <c r="I1632" i="1"/>
  <c r="N1490" i="1"/>
  <c r="I1622" i="1"/>
  <c r="N81" i="1"/>
  <c r="J558" i="33" s="1"/>
  <c r="I1492" i="1"/>
  <c r="L49" i="1"/>
  <c r="L131" i="1"/>
  <c r="M1504" i="1"/>
  <c r="N52" i="1"/>
  <c r="L1509" i="1"/>
  <c r="N1508" i="1"/>
  <c r="Q4488" i="1"/>
  <c r="Q644" i="1"/>
  <c r="Q1191" i="1"/>
  <c r="P1183" i="1"/>
  <c r="P3700" i="1"/>
  <c r="L1228" i="1"/>
  <c r="I1190" i="1"/>
  <c r="I1239" i="1"/>
  <c r="L1171" i="1"/>
  <c r="N65" i="1"/>
  <c r="M65" i="1"/>
  <c r="M68" i="1"/>
  <c r="M123" i="1"/>
  <c r="L1690" i="1"/>
  <c r="L1642" i="1"/>
  <c r="M1477" i="1"/>
  <c r="L1682" i="1"/>
  <c r="L1510" i="1"/>
  <c r="M113" i="1"/>
  <c r="M138" i="1"/>
  <c r="I102" i="1"/>
  <c r="P1682" i="1"/>
  <c r="J1079" i="1" l="1"/>
  <c r="H725" i="33"/>
  <c r="H560" i="33"/>
  <c r="H585" i="33"/>
  <c r="H593" i="33"/>
  <c r="M4005" i="1"/>
  <c r="P4006" i="1"/>
  <c r="O900" i="1"/>
  <c r="L3999" i="1"/>
  <c r="O898" i="1"/>
  <c r="O899" i="1"/>
  <c r="E3566" i="1"/>
  <c r="E3610" i="1" s="1"/>
  <c r="M4006" i="1"/>
  <c r="L4002" i="1"/>
  <c r="M4003" i="1"/>
  <c r="P4004" i="1"/>
  <c r="P4000" i="1"/>
  <c r="Q3999" i="1"/>
  <c r="P4002" i="1"/>
  <c r="Q4006" i="1"/>
  <c r="M3999" i="1"/>
  <c r="L4006" i="1"/>
  <c r="N4005" i="1"/>
  <c r="N4003" i="1"/>
  <c r="N4002" i="1"/>
  <c r="Q4004" i="1"/>
  <c r="M4001" i="1"/>
  <c r="I4004" i="1"/>
  <c r="M4002" i="1"/>
  <c r="Q4000" i="1"/>
  <c r="M4004" i="1"/>
  <c r="P4001" i="1"/>
  <c r="L4005" i="1"/>
  <c r="M4000" i="1"/>
  <c r="P3999" i="1"/>
  <c r="P4003" i="1"/>
  <c r="Q4002" i="1"/>
  <c r="O902" i="1"/>
  <c r="O901" i="1"/>
  <c r="P4005" i="1"/>
  <c r="Q4005" i="1"/>
  <c r="O897" i="1"/>
  <c r="L4003" i="1"/>
  <c r="N3999" i="1"/>
  <c r="N4004" i="1"/>
  <c r="N4001" i="1"/>
  <c r="N4006" i="1"/>
  <c r="N4000" i="1"/>
  <c r="Q4003" i="1"/>
  <c r="O903" i="1"/>
  <c r="L4001" i="1"/>
  <c r="O896" i="1"/>
  <c r="R851" i="1"/>
  <c r="R833" i="1"/>
  <c r="I776" i="33"/>
  <c r="L781" i="33"/>
  <c r="Q1444" i="1"/>
  <c r="Q1441" i="1"/>
  <c r="L1444" i="1"/>
  <c r="M1442" i="1"/>
  <c r="P1445" i="1"/>
  <c r="N1446" i="1"/>
  <c r="N1442" i="1"/>
  <c r="N1440" i="1"/>
  <c r="L1446" i="1"/>
  <c r="P1443" i="1"/>
  <c r="M1440" i="1"/>
  <c r="I1444" i="1"/>
  <c r="L1447" i="1"/>
  <c r="Q1304" i="1"/>
  <c r="Q1303" i="1"/>
  <c r="N1310" i="1"/>
  <c r="N1308" i="1"/>
  <c r="M1310" i="1"/>
  <c r="M1308" i="1"/>
  <c r="P1308" i="1"/>
  <c r="L1305" i="1"/>
  <c r="L1306" i="1"/>
  <c r="N1306" i="1"/>
  <c r="N1303" i="1"/>
  <c r="M1304" i="1"/>
  <c r="Q1442" i="1"/>
  <c r="Q1447" i="1"/>
  <c r="M1441" i="1"/>
  <c r="L1440" i="1"/>
  <c r="M1446" i="1"/>
  <c r="I1443" i="1"/>
  <c r="P1447" i="1"/>
  <c r="N1441" i="1"/>
  <c r="I1440" i="1"/>
  <c r="L1443" i="1"/>
  <c r="N1443" i="1"/>
  <c r="P1446" i="1"/>
  <c r="Q1309" i="1"/>
  <c r="Q1305" i="1"/>
  <c r="L1310" i="1"/>
  <c r="L1307" i="1"/>
  <c r="N1309" i="1"/>
  <c r="M1306" i="1"/>
  <c r="P1303" i="1"/>
  <c r="L1303" i="1"/>
  <c r="L1308" i="1"/>
  <c r="I1310" i="1"/>
  <c r="L1304" i="1"/>
  <c r="Q1440" i="1"/>
  <c r="Q1443" i="1"/>
  <c r="I1442" i="1"/>
  <c r="M1447" i="1"/>
  <c r="P1442" i="1"/>
  <c r="N1447" i="1"/>
  <c r="I1445" i="1"/>
  <c r="L1445" i="1"/>
  <c r="I1447" i="1"/>
  <c r="M1444" i="1"/>
  <c r="P1440" i="1"/>
  <c r="M1445" i="1"/>
  <c r="Q1306" i="1"/>
  <c r="Q1307" i="1"/>
  <c r="P1306" i="1"/>
  <c r="L1309" i="1"/>
  <c r="M1307" i="1"/>
  <c r="N1305" i="1"/>
  <c r="N1304" i="1"/>
  <c r="P1307" i="1"/>
  <c r="M1309" i="1"/>
  <c r="P1305" i="1"/>
  <c r="Q1445" i="1"/>
  <c r="Q1446" i="1"/>
  <c r="N1445" i="1"/>
  <c r="P1444" i="1"/>
  <c r="M1443" i="1"/>
  <c r="L1441" i="1"/>
  <c r="P1441" i="1"/>
  <c r="I1441" i="1"/>
  <c r="L1442" i="1"/>
  <c r="I1446" i="1"/>
  <c r="N1444" i="1"/>
  <c r="Q1308" i="1"/>
  <c r="Q1310" i="1"/>
  <c r="M1305" i="1"/>
  <c r="N1307" i="1"/>
  <c r="P1310" i="1"/>
  <c r="M1303" i="1"/>
  <c r="P1309" i="1"/>
  <c r="P1304" i="1"/>
  <c r="K776" i="33"/>
  <c r="H779" i="33"/>
  <c r="E780" i="33"/>
  <c r="E775" i="33"/>
  <c r="Q30" i="1"/>
  <c r="Q38" i="1" s="1"/>
  <c r="Q31" i="1"/>
  <c r="Q39" i="1" s="1"/>
  <c r="L314" i="33" s="1"/>
  <c r="P28" i="1"/>
  <c r="P36" i="1" s="1"/>
  <c r="M26" i="1"/>
  <c r="M34" i="1" s="1"/>
  <c r="P26" i="1"/>
  <c r="P34" i="1" s="1"/>
  <c r="N27" i="1"/>
  <c r="L32" i="1"/>
  <c r="M33" i="1"/>
  <c r="I33" i="1"/>
  <c r="Q26" i="1"/>
  <c r="Q34" i="1" s="1"/>
  <c r="Q27" i="1"/>
  <c r="L26" i="1"/>
  <c r="P27" i="1"/>
  <c r="P35" i="1" s="1"/>
  <c r="K310" i="33" s="1"/>
  <c r="M27" i="1"/>
  <c r="M35" i="1" s="1"/>
  <c r="M32" i="1"/>
  <c r="M40" i="1" s="1"/>
  <c r="P32" i="1"/>
  <c r="L30" i="1"/>
  <c r="L38" i="1" s="1"/>
  <c r="L33" i="1"/>
  <c r="L41" i="1" s="1"/>
  <c r="M28" i="1"/>
  <c r="M36" i="1" s="1"/>
  <c r="P33" i="1"/>
  <c r="P41" i="1" s="1"/>
  <c r="Q32" i="1"/>
  <c r="Q40" i="1" s="1"/>
  <c r="Q33" i="1"/>
  <c r="Q41" i="1" s="1"/>
  <c r="L27" i="1"/>
  <c r="L35" i="1" s="1"/>
  <c r="N30" i="1"/>
  <c r="M29" i="1"/>
  <c r="M37" i="1" s="1"/>
  <c r="I28" i="1"/>
  <c r="N33" i="1"/>
  <c r="N41" i="1" s="1"/>
  <c r="L31" i="1"/>
  <c r="L39" i="1" s="1"/>
  <c r="P30" i="1"/>
  <c r="P38" i="1" s="1"/>
  <c r="N26" i="1"/>
  <c r="N34" i="1" s="1"/>
  <c r="M30" i="1"/>
  <c r="M38" i="1" s="1"/>
  <c r="P31" i="1"/>
  <c r="P39" i="1" s="1"/>
  <c r="Q28" i="1"/>
  <c r="Q36" i="1" s="1"/>
  <c r="Q29" i="1"/>
  <c r="Q37" i="1" s="1"/>
  <c r="N31" i="1"/>
  <c r="N39" i="1" s="1"/>
  <c r="N32" i="1"/>
  <c r="L29" i="1"/>
  <c r="L37" i="1" s="1"/>
  <c r="N29" i="1"/>
  <c r="N37" i="1" s="1"/>
  <c r="J312" i="33" s="1"/>
  <c r="P29" i="1"/>
  <c r="P37" i="1" s="1"/>
  <c r="M31" i="1"/>
  <c r="M39" i="1" s="1"/>
  <c r="N28" i="1"/>
  <c r="N36" i="1" s="1"/>
  <c r="R33" i="1"/>
  <c r="R28" i="1"/>
  <c r="R32" i="1"/>
  <c r="R26" i="1"/>
  <c r="R30" i="1"/>
  <c r="R31" i="1"/>
  <c r="R29" i="1"/>
  <c r="R27" i="1"/>
  <c r="L782" i="33"/>
  <c r="H782" i="33"/>
  <c r="L776" i="33"/>
  <c r="K780" i="33"/>
  <c r="I782" i="33"/>
  <c r="Q1373" i="1"/>
  <c r="M1374" i="1"/>
  <c r="L1369" i="1"/>
  <c r="L1047" i="1"/>
  <c r="M1021" i="1"/>
  <c r="M1372" i="1"/>
  <c r="M1045" i="1"/>
  <c r="N1051" i="1"/>
  <c r="Q1326" i="1"/>
  <c r="N1323" i="1"/>
  <c r="Q1413" i="1"/>
  <c r="I1323" i="1"/>
  <c r="N1025" i="1"/>
  <c r="M1371" i="1"/>
  <c r="I1368" i="1"/>
  <c r="P1369" i="1"/>
  <c r="M1047" i="1"/>
  <c r="M1051" i="1"/>
  <c r="Q1357" i="1"/>
  <c r="Q1324" i="1"/>
  <c r="M1341" i="1"/>
  <c r="M1340" i="1"/>
  <c r="N1408" i="1"/>
  <c r="L1355" i="1"/>
  <c r="I1357" i="1"/>
  <c r="P1425" i="1"/>
  <c r="P1410" i="1"/>
  <c r="N1338" i="1"/>
  <c r="L1415" i="1"/>
  <c r="P1408" i="1"/>
  <c r="Q1027" i="1"/>
  <c r="P1371" i="1"/>
  <c r="N1052" i="1"/>
  <c r="Q1046" i="1"/>
  <c r="L1356" i="1"/>
  <c r="P1429" i="1"/>
  <c r="M1355" i="1"/>
  <c r="Q1429" i="1"/>
  <c r="M1338" i="1"/>
  <c r="Q1369" i="1"/>
  <c r="Q1048" i="1"/>
  <c r="Q1323" i="1"/>
  <c r="N1429" i="1"/>
  <c r="P1413" i="1"/>
  <c r="L1338" i="1"/>
  <c r="N1374" i="1"/>
  <c r="P1368" i="1"/>
  <c r="L1367" i="1"/>
  <c r="I1370" i="1"/>
  <c r="L1048" i="1"/>
  <c r="L1052" i="1"/>
  <c r="Q1353" i="1"/>
  <c r="Q1356" i="1"/>
  <c r="I1321" i="1"/>
  <c r="L1340" i="1"/>
  <c r="M1319" i="1"/>
  <c r="L1339" i="1"/>
  <c r="P1326" i="1"/>
  <c r="Q1424" i="1"/>
  <c r="N1341" i="1"/>
  <c r="L1337" i="1"/>
  <c r="M1326" i="1"/>
  <c r="Q1021" i="1"/>
  <c r="M1025" i="1"/>
  <c r="L1026" i="1"/>
  <c r="M1027" i="1"/>
  <c r="L1022" i="1"/>
  <c r="L1023" i="1"/>
  <c r="I1023" i="1"/>
  <c r="I1027" i="1"/>
  <c r="P1022" i="1"/>
  <c r="L1027" i="1"/>
  <c r="N1021" i="1"/>
  <c r="Q1026" i="1"/>
  <c r="Q1023" i="1"/>
  <c r="N1339" i="1"/>
  <c r="M1413" i="1"/>
  <c r="N1411" i="1"/>
  <c r="N1353" i="1"/>
  <c r="M1352" i="1"/>
  <c r="L1319" i="1"/>
  <c r="P1324" i="1"/>
  <c r="N1337" i="1"/>
  <c r="M1324" i="1"/>
  <c r="N1342" i="1"/>
  <c r="M1425" i="1"/>
  <c r="I1335" i="1"/>
  <c r="M1408" i="1"/>
  <c r="N1355" i="1"/>
  <c r="M1412" i="1"/>
  <c r="P1338" i="1"/>
  <c r="M1336" i="1"/>
  <c r="L1341" i="1"/>
  <c r="P1351" i="1"/>
  <c r="P1352" i="1"/>
  <c r="P1411" i="1"/>
  <c r="Q1411" i="1"/>
  <c r="Q1414" i="1"/>
  <c r="Q1425" i="1"/>
  <c r="P1322" i="1"/>
  <c r="N1428" i="1"/>
  <c r="I1354" i="1"/>
  <c r="N1352" i="1"/>
  <c r="L1025" i="1"/>
  <c r="P1025" i="1"/>
  <c r="N1028" i="1"/>
  <c r="I1021" i="1"/>
  <c r="N1023" i="1"/>
  <c r="P1023" i="1"/>
  <c r="M1026" i="1"/>
  <c r="Q1022" i="1"/>
  <c r="Q1025" i="1"/>
  <c r="N1320" i="1"/>
  <c r="P1337" i="1"/>
  <c r="N1430" i="1"/>
  <c r="L1342" i="1"/>
  <c r="P1431" i="1"/>
  <c r="P1354" i="1"/>
  <c r="N1356" i="1"/>
  <c r="N1414" i="1"/>
  <c r="L1326" i="1"/>
  <c r="M1410" i="1"/>
  <c r="I1356" i="1"/>
  <c r="P1415" i="1"/>
  <c r="N1413" i="1"/>
  <c r="L1352" i="1"/>
  <c r="L1335" i="1"/>
  <c r="P1430" i="1"/>
  <c r="M1409" i="1"/>
  <c r="Q1415" i="1"/>
  <c r="Q1409" i="1"/>
  <c r="Q1427" i="1"/>
  <c r="Q1430" i="1"/>
  <c r="Q1428" i="1"/>
  <c r="P1358" i="1"/>
  <c r="M1321" i="1"/>
  <c r="P1412" i="1"/>
  <c r="I1324" i="1"/>
  <c r="M1323" i="1"/>
  <c r="M1426" i="1"/>
  <c r="M1427" i="1"/>
  <c r="M1325" i="1"/>
  <c r="N1325" i="1"/>
  <c r="M1339" i="1"/>
  <c r="N1326" i="1"/>
  <c r="P1320" i="1"/>
  <c r="L1357" i="1"/>
  <c r="P1428" i="1"/>
  <c r="M1358" i="1"/>
  <c r="L1429" i="1"/>
  <c r="N1321" i="1"/>
  <c r="L1354" i="1"/>
  <c r="L1431" i="1"/>
  <c r="N1409" i="1"/>
  <c r="Q1337" i="1"/>
  <c r="Q1325" i="1"/>
  <c r="Q1352" i="1"/>
  <c r="N1022" i="1"/>
  <c r="M1024" i="1"/>
  <c r="P1027" i="1"/>
  <c r="Q1024" i="1"/>
  <c r="L1351" i="1"/>
  <c r="M1353" i="1"/>
  <c r="P1341" i="1"/>
  <c r="L1409" i="1"/>
  <c r="M1354" i="1"/>
  <c r="L1336" i="1"/>
  <c r="L1324" i="1"/>
  <c r="N1410" i="1"/>
  <c r="P1357" i="1"/>
  <c r="M1415" i="1"/>
  <c r="N1427" i="1"/>
  <c r="Q1408" i="1"/>
  <c r="Q1410" i="1"/>
  <c r="P1353" i="1"/>
  <c r="N1351" i="1"/>
  <c r="N1415" i="1"/>
  <c r="M1430" i="1"/>
  <c r="L1320" i="1"/>
  <c r="N1335" i="1"/>
  <c r="P1340" i="1"/>
  <c r="P1356" i="1"/>
  <c r="P1342" i="1"/>
  <c r="M1431" i="1"/>
  <c r="L1321" i="1"/>
  <c r="M1351" i="1"/>
  <c r="Q1342" i="1"/>
  <c r="Q1339" i="1"/>
  <c r="Q1358" i="1"/>
  <c r="Q1351" i="1"/>
  <c r="Q1354" i="1"/>
  <c r="Q1322" i="1"/>
  <c r="N1048" i="1"/>
  <c r="N1049" i="1"/>
  <c r="P1052" i="1"/>
  <c r="Q1050" i="1"/>
  <c r="Q1047" i="1"/>
  <c r="L1049" i="1"/>
  <c r="P1047" i="1"/>
  <c r="L1050" i="1"/>
  <c r="P1045" i="1"/>
  <c r="P1370" i="1"/>
  <c r="I1367" i="1"/>
  <c r="L1368" i="1"/>
  <c r="I1369" i="1"/>
  <c r="N1367" i="1"/>
  <c r="N1368" i="1"/>
  <c r="N1373" i="1"/>
  <c r="L1372" i="1"/>
  <c r="P1372" i="1"/>
  <c r="L1371" i="1"/>
  <c r="I1373" i="1"/>
  <c r="Q1371" i="1"/>
  <c r="Q1370" i="1"/>
  <c r="N1027" i="1"/>
  <c r="P1021" i="1"/>
  <c r="M1023" i="1"/>
  <c r="P1028" i="1"/>
  <c r="M1022" i="1"/>
  <c r="Q1028" i="1"/>
  <c r="P1336" i="1"/>
  <c r="L1325" i="1"/>
  <c r="L1322" i="1"/>
  <c r="M1414" i="1"/>
  <c r="M1322" i="1"/>
  <c r="N1424" i="1"/>
  <c r="N1336" i="1"/>
  <c r="M1411" i="1"/>
  <c r="P1426" i="1"/>
  <c r="N1322" i="1"/>
  <c r="N1340" i="1"/>
  <c r="P1323" i="1"/>
  <c r="Q1431" i="1"/>
  <c r="Q1426" i="1"/>
  <c r="P1325" i="1"/>
  <c r="M1428" i="1"/>
  <c r="N1412" i="1"/>
  <c r="M1335" i="1"/>
  <c r="L1425" i="1"/>
  <c r="M1337" i="1"/>
  <c r="P1339" i="1"/>
  <c r="I1355" i="1"/>
  <c r="P1409" i="1"/>
  <c r="I1339" i="1"/>
  <c r="M1429" i="1"/>
  <c r="N1357" i="1"/>
  <c r="Q1336" i="1"/>
  <c r="Q1338" i="1"/>
  <c r="Q1320" i="1"/>
  <c r="Q1319" i="1"/>
  <c r="Q1341" i="1"/>
  <c r="M1049" i="1"/>
  <c r="M1046" i="1"/>
  <c r="N1050" i="1"/>
  <c r="P1046" i="1"/>
  <c r="Q1051" i="1"/>
  <c r="Q1049" i="1"/>
  <c r="M1048" i="1"/>
  <c r="N1046" i="1"/>
  <c r="N1047" i="1"/>
  <c r="L1045" i="1"/>
  <c r="P1373" i="1"/>
  <c r="L1370" i="1"/>
  <c r="N1371" i="1"/>
  <c r="N1372" i="1"/>
  <c r="N1370" i="1"/>
  <c r="L1374" i="1"/>
  <c r="I1371" i="1"/>
  <c r="P1367" i="1"/>
  <c r="L1373" i="1"/>
  <c r="Q1374" i="1"/>
  <c r="Q1372" i="1"/>
  <c r="I1028" i="1"/>
  <c r="Q1367" i="1"/>
  <c r="N1369" i="1"/>
  <c r="M1369" i="1"/>
  <c r="M1373" i="1"/>
  <c r="M1368" i="1"/>
  <c r="P1051" i="1"/>
  <c r="N1045" i="1"/>
  <c r="Q1052" i="1"/>
  <c r="L1051" i="1"/>
  <c r="L1046" i="1"/>
  <c r="Q1340" i="1"/>
  <c r="Q1321" i="1"/>
  <c r="M1342" i="1"/>
  <c r="P1355" i="1"/>
  <c r="N1426" i="1"/>
  <c r="L1427" i="1"/>
  <c r="N1431" i="1"/>
  <c r="P1427" i="1"/>
  <c r="N1319" i="1"/>
  <c r="L1323" i="1"/>
  <c r="P1424" i="1"/>
  <c r="L1358" i="1"/>
  <c r="P1335" i="1"/>
  <c r="M1028" i="1"/>
  <c r="N1026" i="1"/>
  <c r="P1026" i="1"/>
  <c r="Q1368" i="1"/>
  <c r="I1372" i="1"/>
  <c r="M1370" i="1"/>
  <c r="P1374" i="1"/>
  <c r="M1367" i="1"/>
  <c r="I1374" i="1"/>
  <c r="P1050" i="1"/>
  <c r="P1048" i="1"/>
  <c r="Q1045" i="1"/>
  <c r="M1050" i="1"/>
  <c r="P1049" i="1"/>
  <c r="Q1355" i="1"/>
  <c r="Q1335" i="1"/>
  <c r="M1424" i="1"/>
  <c r="M1357" i="1"/>
  <c r="N1425" i="1"/>
  <c r="M1356" i="1"/>
  <c r="P1321" i="1"/>
  <c r="L1353" i="1"/>
  <c r="N1354" i="1"/>
  <c r="I1353" i="1"/>
  <c r="Q1412" i="1"/>
  <c r="P1319" i="1"/>
  <c r="N1324" i="1"/>
  <c r="N1358" i="1"/>
  <c r="M1320" i="1"/>
  <c r="P1414" i="1"/>
  <c r="N1024" i="1"/>
  <c r="P1024" i="1"/>
  <c r="L1024" i="1"/>
  <c r="K777" i="33"/>
  <c r="K781" i="33"/>
  <c r="J776" i="33"/>
  <c r="H780" i="33"/>
  <c r="H775" i="33"/>
  <c r="K779" i="33"/>
  <c r="J778" i="33"/>
  <c r="L778" i="33"/>
  <c r="H776" i="33"/>
  <c r="E778" i="33"/>
  <c r="E777" i="33"/>
  <c r="I777" i="33"/>
  <c r="L780" i="33"/>
  <c r="J781" i="33"/>
  <c r="L779" i="33"/>
  <c r="K778" i="33"/>
  <c r="E779" i="33"/>
  <c r="H777" i="33"/>
  <c r="I779" i="33"/>
  <c r="I780" i="33"/>
  <c r="K782" i="33"/>
  <c r="J782" i="33"/>
  <c r="I778" i="33"/>
  <c r="J777" i="33"/>
  <c r="J780" i="33"/>
  <c r="E781" i="33"/>
  <c r="L777" i="33"/>
  <c r="H778" i="33"/>
  <c r="J779" i="33"/>
  <c r="I781" i="33"/>
  <c r="K775" i="33"/>
  <c r="J775" i="33"/>
  <c r="L775" i="33"/>
  <c r="R1028" i="1"/>
  <c r="R1027" i="1"/>
  <c r="R1024" i="1"/>
  <c r="R1026" i="1"/>
  <c r="R1025" i="1"/>
  <c r="R1022" i="1"/>
  <c r="R1021" i="1"/>
  <c r="R1023" i="1"/>
  <c r="P709" i="1"/>
  <c r="N705" i="1"/>
  <c r="P703" i="1"/>
  <c r="O3925" i="1"/>
  <c r="M709" i="1"/>
  <c r="P705" i="1"/>
  <c r="N709" i="1"/>
  <c r="L710" i="1"/>
  <c r="M706" i="1"/>
  <c r="I706" i="1"/>
  <c r="P706" i="1"/>
  <c r="M707" i="1"/>
  <c r="N703" i="1"/>
  <c r="I709" i="1"/>
  <c r="M703" i="1"/>
  <c r="M708" i="1"/>
  <c r="Q709" i="1"/>
  <c r="I707" i="1"/>
  <c r="P707" i="1"/>
  <c r="Q703" i="1"/>
  <c r="I704" i="1"/>
  <c r="I708" i="1"/>
  <c r="L704" i="1"/>
  <c r="Q704" i="1"/>
  <c r="Q705" i="1"/>
  <c r="Q707" i="1"/>
  <c r="L705" i="1"/>
  <c r="I710" i="1"/>
  <c r="L703" i="1"/>
  <c r="P704" i="1"/>
  <c r="N704" i="1"/>
  <c r="Q708" i="1"/>
  <c r="N706" i="1"/>
  <c r="L706" i="1"/>
  <c r="N710" i="1"/>
  <c r="L707" i="1"/>
  <c r="L708" i="1"/>
  <c r="M710" i="1"/>
  <c r="Q706" i="1"/>
  <c r="P708" i="1"/>
  <c r="P710" i="1"/>
  <c r="M705" i="1"/>
  <c r="M704" i="1"/>
  <c r="L709" i="1"/>
  <c r="N708" i="1"/>
  <c r="Q710" i="1"/>
  <c r="N707" i="1"/>
  <c r="I958" i="1"/>
  <c r="I954" i="1"/>
  <c r="I148" i="1"/>
  <c r="I151" i="1"/>
  <c r="Q1434" i="1"/>
  <c r="M1328" i="1"/>
  <c r="N1333" i="1"/>
  <c r="M1318" i="1"/>
  <c r="L1347" i="1"/>
  <c r="L1318" i="1"/>
  <c r="P1366" i="1"/>
  <c r="P1405" i="1"/>
  <c r="Q1344" i="1"/>
  <c r="P1295" i="1"/>
  <c r="L1295" i="1"/>
  <c r="L1299" i="1"/>
  <c r="P1434" i="1"/>
  <c r="M1311" i="1"/>
  <c r="P1344" i="1"/>
  <c r="Q1296" i="1"/>
  <c r="Q1312" i="1"/>
  <c r="Q1360" i="1"/>
  <c r="I1329" i="1"/>
  <c r="M1366" i="1"/>
  <c r="N1298" i="1"/>
  <c r="N1345" i="1"/>
  <c r="P1439" i="1"/>
  <c r="I1346" i="1"/>
  <c r="P1296" i="1"/>
  <c r="M1329" i="1"/>
  <c r="I1297" i="1"/>
  <c r="M1421" i="1"/>
  <c r="N1363" i="1"/>
  <c r="M1300" i="1"/>
  <c r="P1314" i="1"/>
  <c r="Q1418" i="1"/>
  <c r="Q1407" i="1"/>
  <c r="P1334" i="1"/>
  <c r="N1365" i="1"/>
  <c r="L1327" i="1"/>
  <c r="N1301" i="1"/>
  <c r="N1329" i="1"/>
  <c r="N1297" i="1"/>
  <c r="I1296" i="1"/>
  <c r="Q1311" i="1"/>
  <c r="L1297" i="1"/>
  <c r="P1433" i="1"/>
  <c r="N1348" i="1"/>
  <c r="M1435" i="1"/>
  <c r="P1402" i="1"/>
  <c r="P1436" i="1"/>
  <c r="Q1419" i="1"/>
  <c r="Q1423" i="1"/>
  <c r="L1314" i="1"/>
  <c r="M1313" i="1"/>
  <c r="P1312" i="1"/>
  <c r="I1314" i="1"/>
  <c r="M1416" i="1"/>
  <c r="N1400" i="1"/>
  <c r="Q1301" i="1"/>
  <c r="Q1348" i="1"/>
  <c r="N1346" i="1"/>
  <c r="M1334" i="1"/>
  <c r="M1349" i="1"/>
  <c r="L1402" i="1"/>
  <c r="P1362" i="1"/>
  <c r="M1332" i="1"/>
  <c r="L1317" i="1"/>
  <c r="M1345" i="1"/>
  <c r="N1433" i="1"/>
  <c r="P1363" i="1"/>
  <c r="Q1432" i="1"/>
  <c r="M1437" i="1"/>
  <c r="N1423" i="1"/>
  <c r="N1296" i="1"/>
  <c r="M1401" i="1"/>
  <c r="P1350" i="1"/>
  <c r="R1423" i="1"/>
  <c r="R1412" i="1"/>
  <c r="R1421" i="1"/>
  <c r="R1419" i="1"/>
  <c r="R1417" i="1"/>
  <c r="R1415" i="1"/>
  <c r="R1407" i="1"/>
  <c r="R1414" i="1"/>
  <c r="R1411" i="1"/>
  <c r="R1420" i="1"/>
  <c r="R1439" i="1"/>
  <c r="R1437" i="1"/>
  <c r="R1433" i="1"/>
  <c r="R1422" i="1"/>
  <c r="R1438" i="1"/>
  <c r="R1434" i="1"/>
  <c r="R1416" i="1"/>
  <c r="R1435" i="1"/>
  <c r="R1431" i="1"/>
  <c r="R1418" i="1"/>
  <c r="R1413" i="1"/>
  <c r="R1410" i="1"/>
  <c r="R1436" i="1"/>
  <c r="R1432" i="1"/>
  <c r="R1428" i="1"/>
  <c r="R1430" i="1"/>
  <c r="R1427" i="1"/>
  <c r="R1402" i="1"/>
  <c r="R1406" i="1"/>
  <c r="R1409" i="1"/>
  <c r="R1401" i="1"/>
  <c r="R1405" i="1"/>
  <c r="R1400" i="1"/>
  <c r="R1429" i="1"/>
  <c r="R1408" i="1"/>
  <c r="R1403" i="1"/>
  <c r="R1424" i="1"/>
  <c r="R1425" i="1"/>
  <c r="R1426" i="1"/>
  <c r="R1404" i="1"/>
  <c r="O1155" i="1"/>
  <c r="O1218" i="1"/>
  <c r="Q1317" i="1"/>
  <c r="Q1345" i="1"/>
  <c r="Q1299" i="1"/>
  <c r="Q1297" i="1"/>
  <c r="Q1332" i="1"/>
  <c r="Q1333" i="1"/>
  <c r="Q1330" i="1"/>
  <c r="Q1362" i="1"/>
  <c r="Q1364" i="1"/>
  <c r="Q1349" i="1"/>
  <c r="Q1350" i="1"/>
  <c r="M1296" i="1"/>
  <c r="M1316" i="1"/>
  <c r="M1343" i="1"/>
  <c r="M1364" i="1"/>
  <c r="N1359" i="1"/>
  <c r="N1416" i="1"/>
  <c r="L1329" i="1"/>
  <c r="L1312" i="1"/>
  <c r="L1361" i="1"/>
  <c r="L1365" i="1"/>
  <c r="P1407" i="1"/>
  <c r="P1437" i="1"/>
  <c r="P1422" i="1"/>
  <c r="N1360" i="1"/>
  <c r="N1434" i="1"/>
  <c r="M1350" i="1"/>
  <c r="M1298" i="1"/>
  <c r="P1318" i="1"/>
  <c r="P1346" i="1"/>
  <c r="P1313" i="1"/>
  <c r="M1362" i="1"/>
  <c r="I1366" i="1"/>
  <c r="M1301" i="1"/>
  <c r="N1332" i="1"/>
  <c r="N1314" i="1"/>
  <c r="M1347" i="1"/>
  <c r="I1318" i="1"/>
  <c r="P1404" i="1"/>
  <c r="P1416" i="1"/>
  <c r="N1364" i="1"/>
  <c r="N1418" i="1"/>
  <c r="L1300" i="1"/>
  <c r="L1359" i="1"/>
  <c r="P1299" i="1"/>
  <c r="P1332" i="1"/>
  <c r="P1300" i="1"/>
  <c r="Q1405" i="1"/>
  <c r="Q1417" i="1"/>
  <c r="Q1420" i="1"/>
  <c r="Q1438" i="1"/>
  <c r="Q1433" i="1"/>
  <c r="Q1436" i="1"/>
  <c r="L1420" i="1"/>
  <c r="N1328" i="1"/>
  <c r="P1298" i="1"/>
  <c r="L1364" i="1"/>
  <c r="N1402" i="1"/>
  <c r="I1360" i="1"/>
  <c r="N1295" i="1"/>
  <c r="M1360" i="1"/>
  <c r="P1311" i="1"/>
  <c r="P1331" i="1"/>
  <c r="I1313" i="1"/>
  <c r="N1419" i="1"/>
  <c r="L1313" i="1"/>
  <c r="L1311" i="1"/>
  <c r="L1315" i="1"/>
  <c r="N1437" i="1"/>
  <c r="P1423" i="1"/>
  <c r="N1407" i="1"/>
  <c r="L1334" i="1"/>
  <c r="N1318" i="1"/>
  <c r="P1330" i="1"/>
  <c r="L1348" i="1"/>
  <c r="N1435" i="1"/>
  <c r="I1350" i="1"/>
  <c r="L1301" i="1"/>
  <c r="N1349" i="1"/>
  <c r="L1362" i="1"/>
  <c r="P1347" i="1"/>
  <c r="N1417" i="1"/>
  <c r="M1312" i="1"/>
  <c r="P1316" i="1"/>
  <c r="Q1313" i="1"/>
  <c r="Q1343" i="1"/>
  <c r="Q1300" i="1"/>
  <c r="Q1331" i="1"/>
  <c r="Q1328" i="1"/>
  <c r="Q1329" i="1"/>
  <c r="Q1361" i="1"/>
  <c r="Q1359" i="1"/>
  <c r="Q1334" i="1"/>
  <c r="Q1346" i="1"/>
  <c r="Q1295" i="1"/>
  <c r="Q1347" i="1"/>
  <c r="L1328" i="1"/>
  <c r="N1347" i="1"/>
  <c r="N1315" i="1"/>
  <c r="L1331" i="1"/>
  <c r="N1439" i="1"/>
  <c r="I1328" i="1"/>
  <c r="N1312" i="1"/>
  <c r="M1299" i="1"/>
  <c r="L1298" i="1"/>
  <c r="P1419" i="1"/>
  <c r="N1316" i="1"/>
  <c r="I1302" i="1"/>
  <c r="I1361" i="1"/>
  <c r="P1302" i="1"/>
  <c r="P1343" i="1"/>
  <c r="P1361" i="1"/>
  <c r="N1438" i="1"/>
  <c r="L1345" i="1"/>
  <c r="N1405" i="1"/>
  <c r="M1344" i="1"/>
  <c r="L1332" i="1"/>
  <c r="M1423" i="1"/>
  <c r="I1312" i="1"/>
  <c r="P1417" i="1"/>
  <c r="P1401" i="1"/>
  <c r="N1299" i="1"/>
  <c r="N1302" i="1"/>
  <c r="M1405" i="1"/>
  <c r="P1329" i="1"/>
  <c r="P1327" i="1"/>
  <c r="P1364" i="1"/>
  <c r="Q1401" i="1"/>
  <c r="Q1416" i="1"/>
  <c r="Q1435" i="1"/>
  <c r="Q1404" i="1"/>
  <c r="Q1437" i="1"/>
  <c r="Q1400" i="1"/>
  <c r="Q1439" i="1"/>
  <c r="N1350" i="1"/>
  <c r="P1403" i="1"/>
  <c r="M1363" i="1"/>
  <c r="N1334" i="1"/>
  <c r="M1434" i="1"/>
  <c r="I1345" i="1"/>
  <c r="N1344" i="1"/>
  <c r="P1365" i="1"/>
  <c r="P1297" i="1"/>
  <c r="M1365" i="1"/>
  <c r="M1439" i="1"/>
  <c r="N1311" i="1"/>
  <c r="I1344" i="1"/>
  <c r="M1317" i="1"/>
  <c r="N1404" i="1"/>
  <c r="M1295" i="1"/>
  <c r="N1403" i="1"/>
  <c r="M1403" i="1"/>
  <c r="M1436" i="1"/>
  <c r="M1330" i="1"/>
  <c r="P1348" i="1"/>
  <c r="P1345" i="1"/>
  <c r="M1438" i="1"/>
  <c r="P1400" i="1"/>
  <c r="M1333" i="1"/>
  <c r="L1363" i="1"/>
  <c r="N1366" i="1"/>
  <c r="L1366" i="1"/>
  <c r="M1315" i="1"/>
  <c r="L1343" i="1"/>
  <c r="P1315" i="1"/>
  <c r="M1346" i="1"/>
  <c r="Q1298" i="1"/>
  <c r="Q1315" i="1"/>
  <c r="Q1327" i="1"/>
  <c r="Q1316" i="1"/>
  <c r="Q1314" i="1"/>
  <c r="Q1365" i="1"/>
  <c r="Q1363" i="1"/>
  <c r="Q1366" i="1"/>
  <c r="Q1302" i="1"/>
  <c r="Q1318" i="1"/>
  <c r="I1334" i="1"/>
  <c r="L1350" i="1"/>
  <c r="N1362" i="1"/>
  <c r="N1422" i="1"/>
  <c r="N1331" i="1"/>
  <c r="M1297" i="1"/>
  <c r="P1435" i="1"/>
  <c r="N1327" i="1"/>
  <c r="L1333" i="1"/>
  <c r="P1301" i="1"/>
  <c r="P1328" i="1"/>
  <c r="N1343" i="1"/>
  <c r="N1300" i="1"/>
  <c r="N1421" i="1"/>
  <c r="M1432" i="1"/>
  <c r="N1432" i="1"/>
  <c r="P1406" i="1"/>
  <c r="P1438" i="1"/>
  <c r="M1314" i="1"/>
  <c r="L1349" i="1"/>
  <c r="P1317" i="1"/>
  <c r="Q1422" i="1"/>
  <c r="Q1421" i="1"/>
  <c r="Q1403" i="1"/>
  <c r="Q1406" i="1"/>
  <c r="Q1402" i="1"/>
  <c r="M1327" i="1"/>
  <c r="L1302" i="1"/>
  <c r="L1346" i="1"/>
  <c r="P1360" i="1"/>
  <c r="M1348" i="1"/>
  <c r="P1421" i="1"/>
  <c r="M1407" i="1"/>
  <c r="L1344" i="1"/>
  <c r="M1361" i="1"/>
  <c r="N1401" i="1"/>
  <c r="P1333" i="1"/>
  <c r="M1331" i="1"/>
  <c r="N1436" i="1"/>
  <c r="P1418" i="1"/>
  <c r="M1302" i="1"/>
  <c r="M1433" i="1"/>
  <c r="N1317" i="1"/>
  <c r="N1361" i="1"/>
  <c r="P1432" i="1"/>
  <c r="M1359" i="1"/>
  <c r="N1330" i="1"/>
  <c r="L1360" i="1"/>
  <c r="P1349" i="1"/>
  <c r="N1313" i="1"/>
  <c r="P1420" i="1"/>
  <c r="L1330" i="1"/>
  <c r="L1316" i="1"/>
  <c r="N1420" i="1"/>
  <c r="N1406" i="1"/>
  <c r="L1296" i="1"/>
  <c r="P1359" i="1"/>
  <c r="O1234" i="1"/>
  <c r="R1318" i="1"/>
  <c r="R1302" i="1"/>
  <c r="R1315" i="1"/>
  <c r="R1311" i="1"/>
  <c r="R1342" i="1"/>
  <c r="R1317" i="1"/>
  <c r="R1313" i="1"/>
  <c r="R1295" i="1"/>
  <c r="R1334" i="1"/>
  <c r="R1350" i="1"/>
  <c r="R1341" i="1"/>
  <c r="R1326" i="1"/>
  <c r="R1316" i="1"/>
  <c r="R1314" i="1"/>
  <c r="R1312" i="1"/>
  <c r="R1310" i="1"/>
  <c r="R1297" i="1"/>
  <c r="R1340" i="1"/>
  <c r="R1365" i="1"/>
  <c r="R1364" i="1"/>
  <c r="R1363" i="1"/>
  <c r="R1362" i="1"/>
  <c r="R1361" i="1"/>
  <c r="R1360" i="1"/>
  <c r="R1359" i="1"/>
  <c r="R1358" i="1"/>
  <c r="R1296" i="1"/>
  <c r="R1325" i="1"/>
  <c r="R1357" i="1"/>
  <c r="R1356" i="1"/>
  <c r="R1355" i="1"/>
  <c r="R1354" i="1"/>
  <c r="R1353" i="1"/>
  <c r="R1352" i="1"/>
  <c r="R1351" i="1"/>
  <c r="R1320" i="1"/>
  <c r="R1319" i="1"/>
  <c r="R1366" i="1"/>
  <c r="R1323" i="1"/>
  <c r="R1327" i="1"/>
  <c r="R1331" i="1"/>
  <c r="R1343" i="1"/>
  <c r="R1338" i="1"/>
  <c r="R1301" i="1"/>
  <c r="R1349" i="1"/>
  <c r="R1306" i="1"/>
  <c r="R1304" i="1"/>
  <c r="R1307" i="1"/>
  <c r="R1322" i="1"/>
  <c r="R1324" i="1"/>
  <c r="R1329" i="1"/>
  <c r="R1333" i="1"/>
  <c r="R1344" i="1"/>
  <c r="R1336" i="1"/>
  <c r="R1347" i="1"/>
  <c r="R1308" i="1"/>
  <c r="R1305" i="1"/>
  <c r="R1309" i="1"/>
  <c r="R1321" i="1"/>
  <c r="R1328" i="1"/>
  <c r="R1332" i="1"/>
  <c r="R1345" i="1"/>
  <c r="R1300" i="1"/>
  <c r="R1337" i="1"/>
  <c r="R1299" i="1"/>
  <c r="R1348" i="1"/>
  <c r="R1303" i="1"/>
  <c r="R1330" i="1"/>
  <c r="R1335" i="1"/>
  <c r="R1339" i="1"/>
  <c r="R1346" i="1"/>
  <c r="R1298" i="1"/>
  <c r="O1138" i="1"/>
  <c r="O1236" i="1"/>
  <c r="O1140" i="1"/>
  <c r="O1213" i="1"/>
  <c r="O1274" i="1"/>
  <c r="O1249" i="1"/>
  <c r="O1254" i="1"/>
  <c r="O1256" i="1"/>
  <c r="O1260" i="1"/>
  <c r="O1265" i="1"/>
  <c r="O1270" i="1"/>
  <c r="O1246" i="1"/>
  <c r="O1252" i="1"/>
  <c r="O1255" i="1"/>
  <c r="O1269" i="1"/>
  <c r="O1247" i="1"/>
  <c r="O1251" i="1"/>
  <c r="R1276" i="1"/>
  <c r="R1274" i="1"/>
  <c r="R1270" i="1"/>
  <c r="R1272" i="1"/>
  <c r="R1268" i="1"/>
  <c r="R1260" i="1"/>
  <c r="R1252" i="1"/>
  <c r="R1275" i="1"/>
  <c r="R1273" i="1"/>
  <c r="R1271" i="1"/>
  <c r="R1269" i="1"/>
  <c r="R1251" i="1"/>
  <c r="R1250" i="1"/>
  <c r="R1249" i="1"/>
  <c r="R1248" i="1"/>
  <c r="R1247" i="1"/>
  <c r="R1246" i="1"/>
  <c r="R1245" i="1"/>
  <c r="R1256" i="1"/>
  <c r="R1255" i="1"/>
  <c r="R1265" i="1"/>
  <c r="R1254" i="1"/>
  <c r="R1264" i="1"/>
  <c r="R1267" i="1"/>
  <c r="R1261" i="1"/>
  <c r="R1257" i="1"/>
  <c r="R1258" i="1"/>
  <c r="R1259" i="1"/>
  <c r="R1266" i="1"/>
  <c r="R1253" i="1"/>
  <c r="R1263" i="1"/>
  <c r="R1262" i="1"/>
  <c r="O1267" i="1"/>
  <c r="O1258" i="1"/>
  <c r="O1276" i="1"/>
  <c r="O1273" i="1"/>
  <c r="O1257" i="1"/>
  <c r="O1259" i="1"/>
  <c r="O1268" i="1"/>
  <c r="O1151" i="1"/>
  <c r="O1215" i="1"/>
  <c r="O1153" i="1"/>
  <c r="O1231" i="1"/>
  <c r="O3962" i="1"/>
  <c r="O1141" i="1"/>
  <c r="O1235" i="1"/>
  <c r="O1149" i="1"/>
  <c r="O1147" i="1"/>
  <c r="O1219" i="1"/>
  <c r="O1134" i="1"/>
  <c r="O1152" i="1"/>
  <c r="O1154" i="1"/>
  <c r="O1148" i="1"/>
  <c r="O1145" i="1"/>
  <c r="O1150" i="1"/>
  <c r="O1144" i="1"/>
  <c r="O1142" i="1"/>
  <c r="O1229" i="1"/>
  <c r="O1143" i="1"/>
  <c r="O1136" i="1"/>
  <c r="O1146" i="1"/>
  <c r="O1133" i="1"/>
  <c r="O1214" i="1"/>
  <c r="O1233" i="1"/>
  <c r="O1137" i="1"/>
  <c r="O3963" i="1"/>
  <c r="O1232" i="1"/>
  <c r="O1216" i="1"/>
  <c r="O1220" i="1"/>
  <c r="O1230" i="1"/>
  <c r="O1217" i="1"/>
  <c r="O1139" i="1"/>
  <c r="O1156" i="1"/>
  <c r="O1135" i="1"/>
  <c r="R1236" i="1"/>
  <c r="R1233" i="1"/>
  <c r="R1229" i="1"/>
  <c r="R1219" i="1"/>
  <c r="R1235" i="1"/>
  <c r="R1231" i="1"/>
  <c r="R1232" i="1"/>
  <c r="R1147" i="1"/>
  <c r="R1146" i="1"/>
  <c r="R1145" i="1"/>
  <c r="R1144" i="1"/>
  <c r="R1143" i="1"/>
  <c r="R1142" i="1"/>
  <c r="R1220" i="1"/>
  <c r="R1156" i="1"/>
  <c r="R1230" i="1"/>
  <c r="R1152" i="1"/>
  <c r="R1148" i="1"/>
  <c r="R1140" i="1"/>
  <c r="R1153" i="1"/>
  <c r="R1149" i="1"/>
  <c r="R1141" i="1"/>
  <c r="R1154" i="1"/>
  <c r="R1150" i="1"/>
  <c r="R1234" i="1"/>
  <c r="R1135" i="1"/>
  <c r="R1133" i="1"/>
  <c r="R1136" i="1"/>
  <c r="R1155" i="1"/>
  <c r="R1134" i="1"/>
  <c r="R1151" i="1"/>
  <c r="R1138" i="1"/>
  <c r="R1139" i="1"/>
  <c r="R1215" i="1"/>
  <c r="R1213" i="1"/>
  <c r="R1217" i="1"/>
  <c r="R1137" i="1"/>
  <c r="R1216" i="1"/>
  <c r="R1218" i="1"/>
  <c r="R1214" i="1"/>
  <c r="O3910" i="1"/>
  <c r="O3904" i="1"/>
  <c r="O3880" i="1"/>
  <c r="O3932" i="1"/>
  <c r="O3995" i="1"/>
  <c r="O3941" i="1"/>
  <c r="O3912" i="1"/>
  <c r="O3938" i="1"/>
  <c r="O3897" i="1"/>
  <c r="O3898" i="1"/>
  <c r="O3993" i="1"/>
  <c r="O3907" i="1"/>
  <c r="O3985" i="1"/>
  <c r="O3896" i="1"/>
  <c r="O3903" i="1"/>
  <c r="O3942" i="1"/>
  <c r="O3990" i="1"/>
  <c r="O3939" i="1"/>
  <c r="O3893" i="1"/>
  <c r="O3894" i="1"/>
  <c r="O3883" i="1"/>
  <c r="O3920" i="1"/>
  <c r="O3988" i="1"/>
  <c r="O3991" i="1"/>
  <c r="O3913" i="1"/>
  <c r="O3936" i="1"/>
  <c r="O3908" i="1"/>
  <c r="O3921" i="1"/>
  <c r="O3916" i="1"/>
  <c r="O3906" i="1"/>
  <c r="O3882" i="1"/>
  <c r="O3994" i="1"/>
  <c r="O3983" i="1"/>
  <c r="O3919" i="1"/>
  <c r="O3931" i="1"/>
  <c r="O3917" i="1"/>
  <c r="O3926" i="1"/>
  <c r="O3965" i="1"/>
  <c r="O3929" i="1"/>
  <c r="O3959" i="1"/>
  <c r="O3934" i="1"/>
  <c r="O3924" i="1"/>
  <c r="O3884" i="1"/>
  <c r="O3890" i="1"/>
  <c r="O3930" i="1"/>
  <c r="R4006" i="1"/>
  <c r="R4001" i="1"/>
  <c r="R3999" i="1"/>
  <c r="R4003" i="1"/>
  <c r="R4005" i="1"/>
  <c r="R4000" i="1"/>
  <c r="R4004" i="1"/>
  <c r="R4002" i="1"/>
  <c r="O3927" i="1"/>
  <c r="O3881" i="1"/>
  <c r="O3909" i="1"/>
  <c r="O3922" i="1"/>
  <c r="O3885" i="1"/>
  <c r="O3933" i="1"/>
  <c r="O3964" i="1"/>
  <c r="O3997" i="1"/>
  <c r="O3987" i="1"/>
  <c r="O3889" i="1"/>
  <c r="O3888" i="1"/>
  <c r="O3992" i="1"/>
  <c r="O3923" i="1"/>
  <c r="O3891" i="1"/>
  <c r="O3901" i="1"/>
  <c r="O3918" i="1"/>
  <c r="O3986" i="1"/>
  <c r="O3937" i="1"/>
  <c r="O3996" i="1"/>
  <c r="O3915" i="1"/>
  <c r="O3928" i="1"/>
  <c r="O3966" i="1"/>
  <c r="O3989" i="1"/>
  <c r="O3902" i="1"/>
  <c r="O3879" i="1"/>
  <c r="O3984" i="1"/>
  <c r="O3905" i="1"/>
  <c r="O3998" i="1"/>
  <c r="O3886" i="1"/>
  <c r="O3887" i="1"/>
  <c r="O3960" i="1"/>
  <c r="O3895" i="1"/>
  <c r="O3900" i="1"/>
  <c r="O3914" i="1"/>
  <c r="O3935" i="1"/>
  <c r="O3911" i="1"/>
  <c r="O3899" i="1"/>
  <c r="O3892" i="1"/>
  <c r="O3940" i="1"/>
  <c r="O3961" i="1"/>
  <c r="R3942" i="1"/>
  <c r="R3939" i="1"/>
  <c r="R3935" i="1"/>
  <c r="R3938" i="1"/>
  <c r="R3934" i="1"/>
  <c r="R3926" i="1"/>
  <c r="R3941" i="1"/>
  <c r="R3937" i="1"/>
  <c r="R3922" i="1"/>
  <c r="R3918" i="1"/>
  <c r="R3920" i="1"/>
  <c r="R3932" i="1"/>
  <c r="R3925" i="1"/>
  <c r="R3910" i="1"/>
  <c r="R3901" i="1"/>
  <c r="R3897" i="1"/>
  <c r="R3886" i="1"/>
  <c r="R3900" i="1"/>
  <c r="R3898" i="1"/>
  <c r="R3895" i="1"/>
  <c r="R3966" i="1"/>
  <c r="R3930" i="1"/>
  <c r="R3902" i="1"/>
  <c r="R3894" i="1"/>
  <c r="R3882" i="1"/>
  <c r="R3881" i="1"/>
  <c r="R3940" i="1"/>
  <c r="R3919" i="1"/>
  <c r="R3896" i="1"/>
  <c r="R3880" i="1"/>
  <c r="R3998" i="1"/>
  <c r="R3996" i="1"/>
  <c r="R3936" i="1"/>
  <c r="R3921" i="1"/>
  <c r="R3915" i="1"/>
  <c r="R3911" i="1"/>
  <c r="R3899" i="1"/>
  <c r="R3990" i="1"/>
  <c r="R3994" i="1"/>
  <c r="R3879" i="1"/>
  <c r="R3965" i="1"/>
  <c r="R3961" i="1"/>
  <c r="R3997" i="1"/>
  <c r="R3995" i="1"/>
  <c r="R3993" i="1"/>
  <c r="R3987" i="1"/>
  <c r="R3991" i="1"/>
  <c r="R3917" i="1"/>
  <c r="R3885" i="1"/>
  <c r="R3887" i="1"/>
  <c r="R3891" i="1"/>
  <c r="R3912" i="1"/>
  <c r="R3916" i="1"/>
  <c r="R3904" i="1"/>
  <c r="R3908" i="1"/>
  <c r="R3929" i="1"/>
  <c r="R3984" i="1"/>
  <c r="R3989" i="1"/>
  <c r="R3905" i="1"/>
  <c r="R3988" i="1"/>
  <c r="R3884" i="1"/>
  <c r="R3888" i="1"/>
  <c r="R3983" i="1"/>
  <c r="R3962" i="1"/>
  <c r="R3890" i="1"/>
  <c r="R3928" i="1"/>
  <c r="R3931" i="1"/>
  <c r="R3933" i="1"/>
  <c r="R3992" i="1"/>
  <c r="R3923" i="1"/>
  <c r="R3964" i="1"/>
  <c r="R3927" i="1"/>
  <c r="R3909" i="1"/>
  <c r="R3893" i="1"/>
  <c r="R3924" i="1"/>
  <c r="R3963" i="1"/>
  <c r="R3959" i="1"/>
  <c r="R3883" i="1"/>
  <c r="R3889" i="1"/>
  <c r="R3907" i="1"/>
  <c r="R3914" i="1"/>
  <c r="R3906" i="1"/>
  <c r="R3985" i="1"/>
  <c r="R3986" i="1"/>
  <c r="R3913" i="1"/>
  <c r="R3960" i="1"/>
  <c r="R3892" i="1"/>
  <c r="R3903" i="1"/>
  <c r="O2944" i="1"/>
  <c r="O2988" i="1"/>
  <c r="O2949" i="1"/>
  <c r="O2959" i="1"/>
  <c r="O2926" i="1"/>
  <c r="O2932" i="1"/>
  <c r="O2918" i="1"/>
  <c r="O2956" i="1"/>
  <c r="O2984" i="1"/>
  <c r="O2916" i="1"/>
  <c r="O2963" i="1"/>
  <c r="O2989" i="1"/>
  <c r="O2919" i="1"/>
  <c r="O2962" i="1"/>
  <c r="O2947" i="1"/>
  <c r="O2909" i="1"/>
  <c r="O2924" i="1"/>
  <c r="O2960" i="1"/>
  <c r="O2910" i="1"/>
  <c r="O2961" i="1"/>
  <c r="O2952" i="1"/>
  <c r="O2939" i="1"/>
  <c r="O2964" i="1"/>
  <c r="O2945" i="1"/>
  <c r="O2950" i="1"/>
  <c r="O2936" i="1"/>
  <c r="O2934" i="1"/>
  <c r="O2908" i="1"/>
  <c r="O2913" i="1"/>
  <c r="O2915" i="1"/>
  <c r="O2985" i="1"/>
  <c r="O2912" i="1"/>
  <c r="O2954" i="1"/>
  <c r="O2940" i="1"/>
  <c r="O2957" i="1"/>
  <c r="O2990" i="1"/>
  <c r="O2948" i="1"/>
  <c r="O2914" i="1"/>
  <c r="O2923" i="1"/>
  <c r="O2987" i="1"/>
  <c r="O2911" i="1"/>
  <c r="O2925" i="1"/>
  <c r="O2904" i="1"/>
  <c r="O2933" i="1"/>
  <c r="O2946" i="1"/>
  <c r="O2938" i="1"/>
  <c r="O2953" i="1"/>
  <c r="O2906" i="1"/>
  <c r="O2943" i="1"/>
  <c r="O2966" i="1"/>
  <c r="O2942" i="1"/>
  <c r="O2951" i="1"/>
  <c r="O2955" i="1"/>
  <c r="O2986" i="1"/>
  <c r="O2920" i="1"/>
  <c r="O2941" i="1"/>
  <c r="O2931" i="1"/>
  <c r="O2927" i="1"/>
  <c r="O2935" i="1"/>
  <c r="O2922" i="1"/>
  <c r="O2928" i="1"/>
  <c r="O2958" i="1"/>
  <c r="O2991" i="1"/>
  <c r="O2905" i="1"/>
  <c r="O2937" i="1"/>
  <c r="O2929" i="1"/>
  <c r="O2965" i="1"/>
  <c r="O2917" i="1"/>
  <c r="O2907" i="1"/>
  <c r="O2921" i="1"/>
  <c r="O2967" i="1"/>
  <c r="O2930" i="1"/>
  <c r="R2918" i="1"/>
  <c r="R2917" i="1"/>
  <c r="R2916" i="1"/>
  <c r="R2911" i="1"/>
  <c r="R2919" i="1"/>
  <c r="R2950" i="1"/>
  <c r="R2949" i="1"/>
  <c r="R2948" i="1"/>
  <c r="R2951" i="1"/>
  <c r="R2944" i="1"/>
  <c r="R2946" i="1"/>
  <c r="R2943" i="1"/>
  <c r="R2945" i="1"/>
  <c r="R2938" i="1"/>
  <c r="R2935" i="1"/>
  <c r="R2907" i="1"/>
  <c r="R2941" i="1"/>
  <c r="R2991" i="1"/>
  <c r="R2959" i="1"/>
  <c r="R2947" i="1"/>
  <c r="R2927" i="1"/>
  <c r="R2936" i="1"/>
  <c r="R2920" i="1"/>
  <c r="R2989" i="1"/>
  <c r="R2987" i="1"/>
  <c r="R2985" i="1"/>
  <c r="R2932" i="1"/>
  <c r="R2928" i="1"/>
  <c r="R2988" i="1"/>
  <c r="R2960" i="1"/>
  <c r="R2990" i="1"/>
  <c r="R2984" i="1"/>
  <c r="R2967" i="1"/>
  <c r="R2986" i="1"/>
  <c r="R2962" i="1"/>
  <c r="R2929" i="1"/>
  <c r="R2926" i="1"/>
  <c r="R2921" i="1"/>
  <c r="R2925" i="1"/>
  <c r="R2956" i="1"/>
  <c r="R2906" i="1"/>
  <c r="R2955" i="1"/>
  <c r="R2912" i="1"/>
  <c r="R2966" i="1"/>
  <c r="R2964" i="1"/>
  <c r="R2922" i="1"/>
  <c r="R2923" i="1"/>
  <c r="R2909" i="1"/>
  <c r="R2953" i="1"/>
  <c r="R2910" i="1"/>
  <c r="R2957" i="1"/>
  <c r="R2914" i="1"/>
  <c r="R2965" i="1"/>
  <c r="R2963" i="1"/>
  <c r="R2937" i="1"/>
  <c r="R2961" i="1"/>
  <c r="R2904" i="1"/>
  <c r="R2905" i="1"/>
  <c r="R2915" i="1"/>
  <c r="R2933" i="1"/>
  <c r="R2908" i="1"/>
  <c r="R2913" i="1"/>
  <c r="R2958" i="1"/>
  <c r="R2940" i="1"/>
  <c r="R2931" i="1"/>
  <c r="R2924" i="1"/>
  <c r="R2939" i="1"/>
  <c r="R2954" i="1"/>
  <c r="R2952" i="1"/>
  <c r="R2930" i="1"/>
  <c r="R2934" i="1"/>
  <c r="R2942" i="1"/>
  <c r="O933" i="1"/>
  <c r="O931" i="1"/>
  <c r="O951" i="1"/>
  <c r="O959" i="1" s="1"/>
  <c r="O935" i="1"/>
  <c r="O952" i="1"/>
  <c r="O960" i="1" s="1"/>
  <c r="O948" i="1"/>
  <c r="O956" i="1" s="1"/>
  <c r="O949" i="1"/>
  <c r="O957" i="1" s="1"/>
  <c r="O930" i="1"/>
  <c r="O929" i="1"/>
  <c r="O953" i="1"/>
  <c r="O961" i="1" s="1"/>
  <c r="R953" i="1"/>
  <c r="R961" i="1" s="1"/>
  <c r="R948" i="1"/>
  <c r="R956" i="1" s="1"/>
  <c r="R951" i="1"/>
  <c r="R959" i="1" s="1"/>
  <c r="R949" i="1"/>
  <c r="R957" i="1" s="1"/>
  <c r="R947" i="1"/>
  <c r="R955" i="1" s="1"/>
  <c r="R952" i="1"/>
  <c r="R960" i="1" s="1"/>
  <c r="R950" i="1"/>
  <c r="R958" i="1" s="1"/>
  <c r="R946" i="1"/>
  <c r="R954" i="1" s="1"/>
  <c r="O936" i="1"/>
  <c r="O947" i="1"/>
  <c r="O955" i="1" s="1"/>
  <c r="O946" i="1"/>
  <c r="O954" i="1" s="1"/>
  <c r="O950" i="1"/>
  <c r="O958" i="1" s="1"/>
  <c r="O932" i="1"/>
  <c r="O934" i="1"/>
  <c r="R1052" i="1"/>
  <c r="R1050" i="1"/>
  <c r="R1045" i="1"/>
  <c r="R1049" i="1"/>
  <c r="R1046" i="1"/>
  <c r="R1047" i="1"/>
  <c r="R1048" i="1"/>
  <c r="R1051" i="1"/>
  <c r="R930" i="1"/>
  <c r="R934" i="1"/>
  <c r="R929" i="1"/>
  <c r="R931" i="1"/>
  <c r="R933" i="1"/>
  <c r="R935" i="1"/>
  <c r="R932" i="1"/>
  <c r="R936" i="1"/>
  <c r="R1186" i="1"/>
  <c r="O2486" i="1"/>
  <c r="O2490" i="1"/>
  <c r="O2498" i="1"/>
  <c r="O2489" i="1"/>
  <c r="O2487" i="1"/>
  <c r="O2496" i="1"/>
  <c r="O2491" i="1"/>
  <c r="O2501" i="1"/>
  <c r="O2493" i="1"/>
  <c r="O2492" i="1"/>
  <c r="O2499" i="1"/>
  <c r="O2494" i="1"/>
  <c r="O2500" i="1"/>
  <c r="O2495" i="1"/>
  <c r="O2488" i="1"/>
  <c r="O2497" i="1"/>
  <c r="R2501" i="1"/>
  <c r="R2493" i="1"/>
  <c r="R2500" i="1"/>
  <c r="R2496" i="1"/>
  <c r="R2499" i="1"/>
  <c r="R2494" i="1"/>
  <c r="R2495" i="1"/>
  <c r="R2498" i="1"/>
  <c r="R2497" i="1"/>
  <c r="R2491" i="1"/>
  <c r="R2487" i="1"/>
  <c r="R2486" i="1"/>
  <c r="R2490" i="1"/>
  <c r="R2488" i="1"/>
  <c r="R2489" i="1"/>
  <c r="R2492" i="1"/>
  <c r="M2831" i="1"/>
  <c r="N2831" i="1"/>
  <c r="R55" i="1"/>
  <c r="R1204" i="1"/>
  <c r="O688" i="1"/>
  <c r="R1725" i="1"/>
  <c r="R1176" i="1"/>
  <c r="R1726" i="1"/>
  <c r="R86" i="1"/>
  <c r="M563" i="33" s="1"/>
  <c r="R1157" i="1"/>
  <c r="R659" i="1"/>
  <c r="R1182" i="1"/>
  <c r="R1493" i="1"/>
  <c r="R124" i="1"/>
  <c r="R1619" i="1"/>
  <c r="R996" i="1"/>
  <c r="R92" i="1"/>
  <c r="M578" i="33" s="1"/>
  <c r="R1715" i="1"/>
  <c r="M726" i="33" s="1"/>
  <c r="R21" i="1"/>
  <c r="R1058" i="1"/>
  <c r="R1638" i="1"/>
  <c r="R1527" i="1"/>
  <c r="R1620" i="1"/>
  <c r="R4485" i="1"/>
  <c r="R1228" i="1"/>
  <c r="R1477" i="1"/>
  <c r="R45" i="1"/>
  <c r="R4495" i="1"/>
  <c r="R1575" i="1"/>
  <c r="R1512" i="1"/>
  <c r="R1173" i="1"/>
  <c r="R4486" i="1"/>
  <c r="R1181" i="1"/>
  <c r="R1492" i="1"/>
  <c r="R105" i="1"/>
  <c r="M591" i="33" s="1"/>
  <c r="R4482" i="1"/>
  <c r="R1240" i="1"/>
  <c r="R96" i="1"/>
  <c r="M582" i="33" s="1"/>
  <c r="R3701" i="1"/>
  <c r="R1634" i="1"/>
  <c r="R1227" i="1"/>
  <c r="R1644" i="1"/>
  <c r="R667" i="1"/>
  <c r="R110" i="1"/>
  <c r="R1517" i="1"/>
  <c r="R3695" i="1"/>
  <c r="L1381" i="1"/>
  <c r="Q2825" i="1"/>
  <c r="L1379" i="1"/>
  <c r="M1378" i="1"/>
  <c r="P1377" i="1"/>
  <c r="N1032" i="1"/>
  <c r="I1029" i="1"/>
  <c r="L1034" i="1"/>
  <c r="P2824" i="1"/>
  <c r="P1375" i="1"/>
  <c r="L1376" i="1"/>
  <c r="L1378" i="1"/>
  <c r="M1376" i="1"/>
  <c r="P1378" i="1"/>
  <c r="L1377" i="1"/>
  <c r="M1382" i="1"/>
  <c r="M1380" i="1"/>
  <c r="Q1380" i="1"/>
  <c r="Q1379" i="1"/>
  <c r="Q1376" i="1"/>
  <c r="Q2827" i="1"/>
  <c r="M1035" i="1"/>
  <c r="L1033" i="1"/>
  <c r="P1379" i="1"/>
  <c r="P1381" i="1"/>
  <c r="N1375" i="1"/>
  <c r="M1375" i="1"/>
  <c r="N1382" i="1"/>
  <c r="L1380" i="1"/>
  <c r="I1375" i="1"/>
  <c r="N1379" i="1"/>
  <c r="P1382" i="1"/>
  <c r="M1377" i="1"/>
  <c r="N1378" i="1"/>
  <c r="M1381" i="1"/>
  <c r="N1380" i="1"/>
  <c r="L1382" i="1"/>
  <c r="Q1381" i="1"/>
  <c r="Q1378" i="1"/>
  <c r="L2830" i="1"/>
  <c r="P2829" i="1"/>
  <c r="L2824" i="1"/>
  <c r="N1377" i="1"/>
  <c r="N1376" i="1"/>
  <c r="P1380" i="1"/>
  <c r="M1379" i="1"/>
  <c r="N1381" i="1"/>
  <c r="P1376" i="1"/>
  <c r="L1375" i="1"/>
  <c r="Q1375" i="1"/>
  <c r="Q1382" i="1"/>
  <c r="Q1377" i="1"/>
  <c r="R61" i="1"/>
  <c r="R1616" i="1"/>
  <c r="R645" i="1"/>
  <c r="R146" i="1"/>
  <c r="R93" i="1"/>
  <c r="M579" i="33" s="1"/>
  <c r="R1165" i="1"/>
  <c r="R1170" i="1"/>
  <c r="R1498" i="1"/>
  <c r="R1518" i="1"/>
  <c r="R1161" i="1"/>
  <c r="R145" i="1"/>
  <c r="R102" i="1"/>
  <c r="M588" i="33" s="1"/>
  <c r="R8" i="1"/>
  <c r="R4493" i="1"/>
  <c r="R1530" i="1"/>
  <c r="R664" i="1"/>
  <c r="R130" i="1"/>
  <c r="R1571" i="1"/>
  <c r="R1526" i="1"/>
  <c r="R1237" i="1"/>
  <c r="R1490" i="1"/>
  <c r="R85" i="1"/>
  <c r="M562" i="33" s="1"/>
  <c r="R1225" i="1"/>
  <c r="R1478" i="1"/>
  <c r="R1682" i="1"/>
  <c r="R24" i="1"/>
  <c r="R1643" i="1"/>
  <c r="R4402" i="1"/>
  <c r="R1483" i="1"/>
  <c r="R1187" i="1"/>
  <c r="R650" i="1"/>
  <c r="R136" i="1"/>
  <c r="R12" i="1"/>
  <c r="R1169" i="1"/>
  <c r="R1640" i="1"/>
  <c r="R1684" i="1"/>
  <c r="R993" i="1"/>
  <c r="R79" i="1"/>
  <c r="M556" i="33" s="1"/>
  <c r="R1054" i="1"/>
  <c r="R1568" i="1"/>
  <c r="R48" i="1"/>
  <c r="R116" i="1"/>
  <c r="R4494" i="1"/>
  <c r="R1189" i="1"/>
  <c r="R82" i="1"/>
  <c r="M559" i="33" s="1"/>
  <c r="R135" i="1"/>
  <c r="R1573" i="1"/>
  <c r="R647" i="1"/>
  <c r="R107" i="1"/>
  <c r="M593" i="33" s="1"/>
  <c r="R701" i="1"/>
  <c r="E555" i="33"/>
  <c r="E592" i="33"/>
  <c r="E567" i="33"/>
  <c r="E725" i="33"/>
  <c r="E585" i="33"/>
  <c r="E726" i="33"/>
  <c r="E580" i="33"/>
  <c r="E553" i="33"/>
  <c r="E566" i="33"/>
  <c r="E583" i="33"/>
  <c r="E586" i="33"/>
  <c r="E727" i="33"/>
  <c r="E584" i="33"/>
  <c r="E728" i="33"/>
  <c r="E561" i="33"/>
  <c r="E578" i="33"/>
  <c r="E560" i="33"/>
  <c r="E730" i="33"/>
  <c r="E554" i="33"/>
  <c r="E558" i="33"/>
  <c r="E589" i="33"/>
  <c r="E582" i="33"/>
  <c r="E729" i="33"/>
  <c r="E590" i="33"/>
  <c r="E564" i="33"/>
  <c r="E563" i="33"/>
  <c r="E557" i="33"/>
  <c r="E587" i="33"/>
  <c r="E565" i="33"/>
  <c r="E588" i="33"/>
  <c r="E593" i="33"/>
  <c r="E724" i="33"/>
  <c r="E562" i="33"/>
  <c r="E556" i="33"/>
  <c r="E568" i="33"/>
  <c r="E579" i="33"/>
  <c r="E581" i="33"/>
  <c r="E591" i="33"/>
  <c r="E559" i="33"/>
  <c r="R139" i="1"/>
  <c r="R1447" i="1"/>
  <c r="R1443" i="1"/>
  <c r="R1442" i="1"/>
  <c r="R1446" i="1"/>
  <c r="R1445" i="1"/>
  <c r="R1444" i="1"/>
  <c r="R1440" i="1"/>
  <c r="R1441" i="1"/>
  <c r="R182" i="1"/>
  <c r="R90" i="1"/>
  <c r="M567" i="33" s="1"/>
  <c r="R176" i="1"/>
  <c r="R690" i="1"/>
  <c r="R122" i="1"/>
  <c r="R180" i="1"/>
  <c r="R1574" i="1"/>
  <c r="R15" i="1"/>
  <c r="R83" i="1"/>
  <c r="M560" i="33" s="1"/>
  <c r="R698" i="1"/>
  <c r="R689" i="1"/>
  <c r="R264" i="1"/>
  <c r="R1717" i="1"/>
  <c r="M728" i="33" s="1"/>
  <c r="R1178" i="1"/>
  <c r="R44" i="1"/>
  <c r="R1241" i="1"/>
  <c r="R1200" i="1"/>
  <c r="R1242" i="1"/>
  <c r="R76" i="1"/>
  <c r="M553" i="33" s="1"/>
  <c r="R53" i="1"/>
  <c r="R115" i="1"/>
  <c r="R644" i="1"/>
  <c r="R995" i="1"/>
  <c r="R1192" i="1"/>
  <c r="R657" i="1"/>
  <c r="R1693" i="1"/>
  <c r="R1529" i="1"/>
  <c r="R653" i="1"/>
  <c r="R1487" i="1"/>
  <c r="R1683" i="1"/>
  <c r="R1694" i="1"/>
  <c r="R4488" i="1"/>
  <c r="R1171" i="1"/>
  <c r="R69" i="1"/>
  <c r="R11" i="1"/>
  <c r="R120" i="1"/>
  <c r="R54" i="1"/>
  <c r="R1166" i="1"/>
  <c r="R10" i="1"/>
  <c r="R1723" i="1"/>
  <c r="R59" i="1"/>
  <c r="R112" i="1"/>
  <c r="R57" i="1"/>
  <c r="R19" i="1"/>
  <c r="R113" i="1"/>
  <c r="R646" i="1"/>
  <c r="R991" i="1"/>
  <c r="R1194" i="1"/>
  <c r="R1184" i="1"/>
  <c r="R661" i="1"/>
  <c r="R1579" i="1"/>
  <c r="R1484" i="1"/>
  <c r="R1687" i="1"/>
  <c r="R3696" i="1"/>
  <c r="R3699" i="1"/>
  <c r="R4408" i="1"/>
  <c r="R1637" i="1"/>
  <c r="R58" i="1"/>
  <c r="R4403" i="1"/>
  <c r="R1177" i="1"/>
  <c r="R1675" i="1"/>
  <c r="R1201" i="1"/>
  <c r="R104" i="1"/>
  <c r="M590" i="33" s="1"/>
  <c r="R81" i="1"/>
  <c r="M558" i="33" s="1"/>
  <c r="R99" i="1"/>
  <c r="M585" i="33" s="1"/>
  <c r="R652" i="1"/>
  <c r="R1522" i="1"/>
  <c r="R990" i="1"/>
  <c r="R1618" i="1"/>
  <c r="R1626" i="1"/>
  <c r="R1504" i="1"/>
  <c r="R4404" i="1"/>
  <c r="R1510" i="1"/>
  <c r="R126" i="1"/>
  <c r="R9" i="1"/>
  <c r="R143" i="1"/>
  <c r="R144" i="1"/>
  <c r="R131" i="1"/>
  <c r="R1172" i="1"/>
  <c r="R1159" i="1"/>
  <c r="R1485" i="1"/>
  <c r="R1565" i="1"/>
  <c r="R1503" i="1"/>
  <c r="R1057" i="1"/>
  <c r="R1175" i="1"/>
  <c r="R84" i="1"/>
  <c r="M561" i="33" s="1"/>
  <c r="R1642" i="1"/>
  <c r="R1221" i="1"/>
  <c r="R1636" i="1"/>
  <c r="R1191" i="1"/>
  <c r="R1514" i="1"/>
  <c r="R1499" i="1"/>
  <c r="R1223" i="1"/>
  <c r="R60" i="1"/>
  <c r="R1059" i="1"/>
  <c r="R47" i="1"/>
  <c r="R20" i="1"/>
  <c r="R662" i="1"/>
  <c r="R1190" i="1"/>
  <c r="R663" i="1"/>
  <c r="R1183" i="1"/>
  <c r="R1614" i="1"/>
  <c r="R1488" i="1"/>
  <c r="R1569" i="1"/>
  <c r="R1621" i="1"/>
  <c r="R108" i="1"/>
  <c r="R1193" i="1"/>
  <c r="R1196" i="1"/>
  <c r="R4492" i="1"/>
  <c r="R46" i="1"/>
  <c r="R666" i="1"/>
  <c r="R1244" i="1"/>
  <c r="R1576" i="1"/>
  <c r="R1515" i="1"/>
  <c r="R1238" i="1"/>
  <c r="R1500" i="1"/>
  <c r="R1718" i="1"/>
  <c r="M729" i="33" s="1"/>
  <c r="R95" i="1"/>
  <c r="M581" i="33" s="1"/>
  <c r="R4407" i="1"/>
  <c r="R1513" i="1"/>
  <c r="R1729" i="1"/>
  <c r="R22" i="1"/>
  <c r="R70" i="1"/>
  <c r="R137" i="1"/>
  <c r="R121" i="1"/>
  <c r="R660" i="1"/>
  <c r="R1491" i="1"/>
  <c r="R1680" i="1"/>
  <c r="R1525" i="1"/>
  <c r="R1681" i="1"/>
  <c r="R1060" i="1"/>
  <c r="R4489" i="1"/>
  <c r="R4481" i="1"/>
  <c r="R4484" i="1"/>
  <c r="R52" i="1"/>
  <c r="R1203" i="1"/>
  <c r="R1678" i="1"/>
  <c r="R1480" i="1"/>
  <c r="R56" i="1"/>
  <c r="R1056" i="1"/>
  <c r="R1032" i="1"/>
  <c r="R1630" i="1"/>
  <c r="R1713" i="1"/>
  <c r="M724" i="33" s="1"/>
  <c r="R1613" i="1"/>
  <c r="R1520" i="1"/>
  <c r="R992" i="1"/>
  <c r="R1164" i="1"/>
  <c r="R73" i="1"/>
  <c r="R111" i="1"/>
  <c r="R1179" i="1"/>
  <c r="R64" i="1"/>
  <c r="R1481" i="1"/>
  <c r="R128" i="1"/>
  <c r="R1633" i="1"/>
  <c r="R4487" i="1"/>
  <c r="R4491" i="1"/>
  <c r="R1578" i="1"/>
  <c r="R1566" i="1"/>
  <c r="R1572" i="1"/>
  <c r="R1195" i="1"/>
  <c r="R71" i="1"/>
  <c r="R134" i="1"/>
  <c r="R123" i="1"/>
  <c r="R98" i="1"/>
  <c r="M584" i="33" s="1"/>
  <c r="R1224" i="1"/>
  <c r="R1625" i="1"/>
  <c r="R1523" i="1"/>
  <c r="R106" i="1"/>
  <c r="M592" i="33" s="1"/>
  <c r="R1629" i="1"/>
  <c r="R129" i="1"/>
  <c r="R4496" i="1"/>
  <c r="R1580" i="1"/>
  <c r="R1627" i="1"/>
  <c r="R1496" i="1"/>
  <c r="R109" i="1"/>
  <c r="R75" i="1"/>
  <c r="R1479" i="1"/>
  <c r="R88" i="1"/>
  <c r="M565" i="33" s="1"/>
  <c r="R1243" i="1"/>
  <c r="R1160" i="1"/>
  <c r="R89" i="1"/>
  <c r="M566" i="33" s="1"/>
  <c r="R132" i="1"/>
  <c r="R1622" i="1"/>
  <c r="R1495" i="1"/>
  <c r="R1197" i="1"/>
  <c r="R127" i="1"/>
  <c r="R1631" i="1"/>
  <c r="R4490" i="1"/>
  <c r="R1692" i="1"/>
  <c r="R1162" i="1"/>
  <c r="R23" i="1"/>
  <c r="R74" i="1"/>
  <c r="R1509" i="1"/>
  <c r="R1508" i="1"/>
  <c r="R97" i="1"/>
  <c r="M583" i="33" s="1"/>
  <c r="R1202" i="1"/>
  <c r="R1053" i="1"/>
  <c r="R1632" i="1"/>
  <c r="R3700" i="1"/>
  <c r="R3702" i="1"/>
  <c r="R1691" i="1"/>
  <c r="R994" i="1"/>
  <c r="R1489" i="1"/>
  <c r="R1497" i="1"/>
  <c r="R658" i="1"/>
  <c r="R648" i="1"/>
  <c r="R142" i="1"/>
  <c r="R72" i="1"/>
  <c r="R1168" i="1"/>
  <c r="R1185" i="1"/>
  <c r="R1686" i="1"/>
  <c r="R87" i="1"/>
  <c r="M564" i="33" s="1"/>
  <c r="R1199" i="1"/>
  <c r="R1635" i="1"/>
  <c r="R1507" i="1"/>
  <c r="R1695" i="1"/>
  <c r="R654" i="1"/>
  <c r="R141" i="1"/>
  <c r="R100" i="1"/>
  <c r="M586" i="33" s="1"/>
  <c r="R1222" i="1"/>
  <c r="R4406" i="1"/>
  <c r="R1505" i="1"/>
  <c r="R1180" i="1"/>
  <c r="R655" i="1"/>
  <c r="R147" i="1"/>
  <c r="R18" i="1"/>
  <c r="R1727" i="1"/>
  <c r="R1502" i="1"/>
  <c r="R693" i="1"/>
  <c r="R1511" i="1"/>
  <c r="R1677" i="1"/>
  <c r="R78" i="1"/>
  <c r="M555" i="33" s="1"/>
  <c r="R1724" i="1"/>
  <c r="R66" i="1"/>
  <c r="R77" i="1"/>
  <c r="M554" i="33" s="1"/>
  <c r="R1476" i="1"/>
  <c r="R1628" i="1"/>
  <c r="R179" i="1"/>
  <c r="R696" i="1"/>
  <c r="R691" i="1"/>
  <c r="R700" i="1"/>
  <c r="R687" i="1"/>
  <c r="R1623" i="1"/>
  <c r="R268" i="1"/>
  <c r="R1716" i="1"/>
  <c r="M727" i="33" s="1"/>
  <c r="R1617" i="1"/>
  <c r="R1516" i="1"/>
  <c r="R133" i="1"/>
  <c r="R177" i="1"/>
  <c r="R1673" i="1"/>
  <c r="R1676" i="1"/>
  <c r="R3697" i="1"/>
  <c r="R1521" i="1"/>
  <c r="R263" i="1"/>
  <c r="R175" i="1"/>
  <c r="R1728" i="1"/>
  <c r="R13" i="1"/>
  <c r="R80" i="1"/>
  <c r="M557" i="33" s="1"/>
  <c r="R67" i="1"/>
  <c r="R1674" i="1"/>
  <c r="R1486" i="1"/>
  <c r="S4" i="1"/>
  <c r="R1672" i="1"/>
  <c r="R651" i="1"/>
  <c r="R702" i="1"/>
  <c r="R692" i="1"/>
  <c r="R697" i="1"/>
  <c r="R688" i="1"/>
  <c r="R125" i="1"/>
  <c r="R989" i="1"/>
  <c r="R261" i="1"/>
  <c r="R63" i="1"/>
  <c r="R1577" i="1"/>
  <c r="R1720" i="1"/>
  <c r="M731" i="33" s="1"/>
  <c r="R114" i="1"/>
  <c r="R1475" i="1"/>
  <c r="R1501" i="1"/>
  <c r="R649" i="1"/>
  <c r="R267" i="1"/>
  <c r="R49" i="1"/>
  <c r="R656" i="1"/>
  <c r="R4483" i="1"/>
  <c r="R1239" i="1"/>
  <c r="R266" i="1"/>
  <c r="R118" i="1"/>
  <c r="R1524" i="1"/>
  <c r="R1719" i="1"/>
  <c r="M730" i="33" s="1"/>
  <c r="R51" i="1"/>
  <c r="R1689" i="1"/>
  <c r="R1639" i="1"/>
  <c r="R694" i="1"/>
  <c r="R1570" i="1"/>
  <c r="R138" i="1"/>
  <c r="R1055" i="1"/>
  <c r="R1167" i="1"/>
  <c r="R65" i="1"/>
  <c r="R62" i="1"/>
  <c r="R1174" i="1"/>
  <c r="R4405" i="1"/>
  <c r="R3698" i="1"/>
  <c r="R1615" i="1"/>
  <c r="R1679" i="1"/>
  <c r="R1528" i="1"/>
  <c r="R1688" i="1"/>
  <c r="R1519" i="1"/>
  <c r="R1482" i="1"/>
  <c r="R1494" i="1"/>
  <c r="R1188" i="1"/>
  <c r="R103" i="1"/>
  <c r="M589" i="33" s="1"/>
  <c r="R1506" i="1"/>
  <c r="R119" i="1"/>
  <c r="R117" i="1"/>
  <c r="R140" i="1"/>
  <c r="R68" i="1"/>
  <c r="R91" i="1"/>
  <c r="M568" i="33" s="1"/>
  <c r="R1722" i="1"/>
  <c r="R1158" i="1"/>
  <c r="R1226" i="1"/>
  <c r="R25" i="1"/>
  <c r="R1163" i="1"/>
  <c r="R665" i="1"/>
  <c r="R4409" i="1"/>
  <c r="R14" i="1"/>
  <c r="R178" i="1"/>
  <c r="R1624" i="1"/>
  <c r="R1567" i="1"/>
  <c r="R94" i="1"/>
  <c r="M580" i="33" s="1"/>
  <c r="R101" i="1"/>
  <c r="M587" i="33" s="1"/>
  <c r="R1690" i="1"/>
  <c r="R262" i="1"/>
  <c r="R1641" i="1"/>
  <c r="R699" i="1"/>
  <c r="R695" i="1"/>
  <c r="R181" i="1"/>
  <c r="R1714" i="1"/>
  <c r="M725" i="33" s="1"/>
  <c r="R50" i="1"/>
  <c r="R1685" i="1"/>
  <c r="R1198" i="1"/>
  <c r="R265" i="1"/>
  <c r="R1374" i="1"/>
  <c r="R1379" i="1"/>
  <c r="R1381" i="1"/>
  <c r="R1367" i="1"/>
  <c r="R1380" i="1"/>
  <c r="R1376" i="1"/>
  <c r="R1377" i="1"/>
  <c r="R1382" i="1"/>
  <c r="R1368" i="1"/>
  <c r="R1375" i="1"/>
  <c r="R1378" i="1"/>
  <c r="R1370" i="1"/>
  <c r="R1372" i="1"/>
  <c r="R1369" i="1"/>
  <c r="R1373" i="1"/>
  <c r="R1371" i="1"/>
  <c r="R1031" i="1"/>
  <c r="N1033" i="1"/>
  <c r="Q2826" i="1"/>
  <c r="P1035" i="1"/>
  <c r="Q2829" i="1"/>
  <c r="Q1030" i="1"/>
  <c r="R2824" i="1"/>
  <c r="N2830" i="1"/>
  <c r="N1029" i="1"/>
  <c r="P1030" i="1"/>
  <c r="M2830" i="1"/>
  <c r="R2826" i="1"/>
  <c r="R1033" i="1"/>
  <c r="P1033" i="1"/>
  <c r="Q1034" i="1"/>
  <c r="N1034" i="1"/>
  <c r="M1034" i="1"/>
  <c r="P1032" i="1"/>
  <c r="N2829" i="1"/>
  <c r="I2828" i="1"/>
  <c r="P2826" i="1"/>
  <c r="M2826" i="1"/>
  <c r="M2824" i="1"/>
  <c r="I1036" i="1"/>
  <c r="L2827" i="1"/>
  <c r="I1033" i="1"/>
  <c r="R2829" i="1"/>
  <c r="R2825" i="1"/>
  <c r="L1029" i="1"/>
  <c r="Q1032" i="1"/>
  <c r="L1030" i="1"/>
  <c r="I2826" i="1"/>
  <c r="L2826" i="1"/>
  <c r="I2827" i="1"/>
  <c r="P1036" i="1"/>
  <c r="N2826" i="1"/>
  <c r="I2825" i="1"/>
  <c r="N1035" i="1"/>
  <c r="M1033" i="1"/>
  <c r="N1036" i="1"/>
  <c r="Q1036" i="1"/>
  <c r="N1031" i="1"/>
  <c r="M2825" i="1"/>
  <c r="I2830" i="1"/>
  <c r="I2829" i="1"/>
  <c r="O1200" i="1"/>
  <c r="E692" i="33"/>
  <c r="O1201" i="1"/>
  <c r="O644" i="1"/>
  <c r="O1227" i="1"/>
  <c r="O655" i="1"/>
  <c r="O652" i="1"/>
  <c r="O1157" i="1"/>
  <c r="O1627" i="1"/>
  <c r="O1055" i="1"/>
  <c r="O1190" i="1"/>
  <c r="O4484" i="1"/>
  <c r="O696" i="1"/>
  <c r="O660" i="1"/>
  <c r="I688" i="33"/>
  <c r="O1163" i="1"/>
  <c r="O687" i="1"/>
  <c r="O656" i="1"/>
  <c r="O694" i="1"/>
  <c r="O701" i="1"/>
  <c r="L2828" i="1"/>
  <c r="M1032" i="1"/>
  <c r="L1035" i="1"/>
  <c r="Q2830" i="1"/>
  <c r="N2827" i="1"/>
  <c r="I2824" i="1"/>
  <c r="P2828" i="1"/>
  <c r="P2825" i="1"/>
  <c r="M2829" i="1"/>
  <c r="P2827" i="1"/>
  <c r="P2831" i="1"/>
  <c r="N2825" i="1"/>
  <c r="I2831" i="1"/>
  <c r="R1029" i="1"/>
  <c r="R1030" i="1"/>
  <c r="P1034" i="1"/>
  <c r="L1036" i="1"/>
  <c r="N2828" i="1"/>
  <c r="I1031" i="1"/>
  <c r="I1034" i="1"/>
  <c r="I1035" i="1"/>
  <c r="R2827" i="1"/>
  <c r="N2824" i="1"/>
  <c r="P1029" i="1"/>
  <c r="R1034" i="1"/>
  <c r="R2828" i="1"/>
  <c r="Q1031" i="1"/>
  <c r="L2829" i="1"/>
  <c r="Q2831" i="1"/>
  <c r="M2827" i="1"/>
  <c r="P2830" i="1"/>
  <c r="P1031" i="1"/>
  <c r="Q2824" i="1"/>
  <c r="Q2828" i="1"/>
  <c r="L2831" i="1"/>
  <c r="R1035" i="1"/>
  <c r="M2828" i="1"/>
  <c r="R2830" i="1"/>
  <c r="Q1029" i="1"/>
  <c r="L1032" i="1"/>
  <c r="M1031" i="1"/>
  <c r="R2831" i="1"/>
  <c r="L2825" i="1"/>
  <c r="O695" i="1"/>
  <c r="O702" i="1"/>
  <c r="O698" i="1"/>
  <c r="O689" i="1"/>
  <c r="O691" i="1"/>
  <c r="O1161" i="1"/>
  <c r="O4403" i="1"/>
  <c r="O697" i="1"/>
  <c r="O692" i="1"/>
  <c r="O690" i="1"/>
  <c r="O693" i="1"/>
  <c r="O700" i="1"/>
  <c r="O699" i="1"/>
  <c r="O4408" i="1"/>
  <c r="O1172" i="1"/>
  <c r="J694" i="33"/>
  <c r="O115" i="1"/>
  <c r="O3701" i="1"/>
  <c r="O1489" i="1"/>
  <c r="O1194" i="1"/>
  <c r="O1060" i="1"/>
  <c r="I695" i="33"/>
  <c r="O1682" i="1"/>
  <c r="O1188" i="1"/>
  <c r="O1221" i="1"/>
  <c r="O1059" i="1"/>
  <c r="O1497" i="1"/>
  <c r="O1225" i="1"/>
  <c r="O15" i="1"/>
  <c r="O1159" i="1"/>
  <c r="O1578" i="1"/>
  <c r="O25" i="1"/>
  <c r="O1224" i="1"/>
  <c r="O4490" i="1"/>
  <c r="O666" i="1"/>
  <c r="O651" i="1"/>
  <c r="O4492" i="1"/>
  <c r="O4405" i="1"/>
  <c r="O1228" i="1"/>
  <c r="O11" i="1"/>
  <c r="O20" i="1"/>
  <c r="O1506" i="1"/>
  <c r="O1222" i="1"/>
  <c r="O4494" i="1"/>
  <c r="O3697" i="1"/>
  <c r="O1575" i="1"/>
  <c r="O646" i="1"/>
  <c r="O1184" i="1"/>
  <c r="O10" i="1"/>
  <c r="O1204" i="1"/>
  <c r="O107" i="1"/>
  <c r="O1167" i="1"/>
  <c r="O1056" i="1"/>
  <c r="O4406" i="1"/>
  <c r="O13" i="1"/>
  <c r="O1475" i="1"/>
  <c r="O1170" i="1"/>
  <c r="O4409" i="1"/>
  <c r="O4485" i="1"/>
  <c r="O1244" i="1"/>
  <c r="O1198" i="1"/>
  <c r="O1239" i="1"/>
  <c r="O1202" i="1"/>
  <c r="O1678" i="1"/>
  <c r="O653" i="1"/>
  <c r="O19" i="1"/>
  <c r="O3699" i="1"/>
  <c r="O665" i="1"/>
  <c r="O4404" i="1"/>
  <c r="O1177" i="1"/>
  <c r="O4493" i="1"/>
  <c r="O654" i="1"/>
  <c r="O667" i="1"/>
  <c r="O1197" i="1"/>
  <c r="O1058" i="1"/>
  <c r="O1242" i="1"/>
  <c r="O645" i="1"/>
  <c r="O657" i="1"/>
  <c r="O1057" i="1"/>
  <c r="O1193" i="1"/>
  <c r="O1183" i="1"/>
  <c r="O14" i="1"/>
  <c r="O1158" i="1"/>
  <c r="O3698" i="1"/>
  <c r="O1173" i="1"/>
  <c r="O664" i="1"/>
  <c r="O1180" i="1"/>
  <c r="O1223" i="1"/>
  <c r="O1199" i="1"/>
  <c r="O4491" i="1"/>
  <c r="O1186" i="1"/>
  <c r="O1191" i="1"/>
  <c r="O647" i="1"/>
  <c r="H568" i="33"/>
  <c r="O91" i="1"/>
  <c r="O1189" i="1"/>
  <c r="L155" i="1"/>
  <c r="O12" i="1"/>
  <c r="O1195" i="1"/>
  <c r="O1187" i="1"/>
  <c r="O1181" i="1"/>
  <c r="O3702" i="1"/>
  <c r="I150" i="1"/>
  <c r="N148" i="1"/>
  <c r="J326" i="33" s="1"/>
  <c r="J397" i="33" s="1"/>
  <c r="O1237" i="1"/>
  <c r="O4496" i="1"/>
  <c r="O1196" i="1"/>
  <c r="O21" i="1"/>
  <c r="O8" i="1"/>
  <c r="O4402" i="1"/>
  <c r="O996" i="1"/>
  <c r="O1500" i="1"/>
  <c r="J690" i="33"/>
  <c r="L688" i="33"/>
  <c r="O1515" i="1"/>
  <c r="O1510" i="1"/>
  <c r="O131" i="1"/>
  <c r="O3696" i="1"/>
  <c r="O70" i="1"/>
  <c r="J689" i="33"/>
  <c r="O1240" i="1"/>
  <c r="O3700" i="1"/>
  <c r="O4483" i="1"/>
  <c r="O1496" i="1"/>
  <c r="O57" i="1"/>
  <c r="O147" i="1"/>
  <c r="O1643" i="1"/>
  <c r="O83" i="1"/>
  <c r="O648" i="1"/>
  <c r="O3695" i="1"/>
  <c r="O1054" i="1"/>
  <c r="O4407" i="1"/>
  <c r="O66" i="1"/>
  <c r="O1681" i="1"/>
  <c r="O1053" i="1"/>
  <c r="O1498" i="1"/>
  <c r="O58" i="1"/>
  <c r="O991" i="1"/>
  <c r="O1613" i="1"/>
  <c r="O1728" i="1"/>
  <c r="O143" i="1"/>
  <c r="O109" i="1"/>
  <c r="N154" i="1"/>
  <c r="J332" i="33" s="1"/>
  <c r="J403" i="33" s="1"/>
  <c r="L690" i="33"/>
  <c r="O136" i="1"/>
  <c r="O1635" i="1"/>
  <c r="O1488" i="1"/>
  <c r="O1569" i="1"/>
  <c r="O1639" i="1"/>
  <c r="O1684" i="1"/>
  <c r="O1568" i="1"/>
  <c r="O1238" i="1"/>
  <c r="O18" i="1"/>
  <c r="O649" i="1"/>
  <c r="O661" i="1"/>
  <c r="O121" i="1"/>
  <c r="O1492" i="1"/>
  <c r="O119" i="1"/>
  <c r="O1524" i="1"/>
  <c r="O128" i="1"/>
  <c r="J688" i="33"/>
  <c r="O650" i="1"/>
  <c r="O1162" i="1"/>
  <c r="O62" i="1"/>
  <c r="O989" i="1"/>
  <c r="O1521" i="1"/>
  <c r="O1729" i="1"/>
  <c r="O71" i="1"/>
  <c r="O53" i="1"/>
  <c r="O1619" i="1"/>
  <c r="O68" i="1"/>
  <c r="O990" i="1"/>
  <c r="O663" i="1"/>
  <c r="O4488" i="1"/>
  <c r="O1174" i="1"/>
  <c r="O659" i="1"/>
  <c r="L691" i="33"/>
  <c r="K691" i="33"/>
  <c r="O1727" i="1"/>
  <c r="O993" i="1"/>
  <c r="O1483" i="1"/>
  <c r="O1623" i="1"/>
  <c r="O129" i="1"/>
  <c r="O662" i="1"/>
  <c r="L693" i="33"/>
  <c r="O1518" i="1"/>
  <c r="O1508" i="1"/>
  <c r="O1580" i="1"/>
  <c r="O1638" i="1"/>
  <c r="O72" i="1"/>
  <c r="O1632" i="1"/>
  <c r="O1726" i="1"/>
  <c r="O1722" i="1"/>
  <c r="O1164" i="1"/>
  <c r="L689" i="33"/>
  <c r="O1641" i="1"/>
  <c r="E690" i="33"/>
  <c r="O1490" i="1"/>
  <c r="O1169" i="1"/>
  <c r="O1179" i="1"/>
  <c r="O1175" i="1"/>
  <c r="O1203" i="1"/>
  <c r="O4495" i="1"/>
  <c r="O1185" i="1"/>
  <c r="O4489" i="1"/>
  <c r="O1166" i="1"/>
  <c r="O1226" i="1"/>
  <c r="O658" i="1"/>
  <c r="M153" i="1"/>
  <c r="H590" i="33"/>
  <c r="O104" i="1"/>
  <c r="H688" i="33"/>
  <c r="O1688" i="1"/>
  <c r="H559" i="33"/>
  <c r="O82" i="1"/>
  <c r="H562" i="33"/>
  <c r="O85" i="1"/>
  <c r="O1517" i="1"/>
  <c r="P152" i="1"/>
  <c r="K330" i="33" s="1"/>
  <c r="K401" i="33" s="1"/>
  <c r="O1724" i="1"/>
  <c r="O141" i="1"/>
  <c r="O1719" i="1"/>
  <c r="H730" i="33"/>
  <c r="O1725" i="1"/>
  <c r="P150" i="1"/>
  <c r="O145" i="1"/>
  <c r="O1168" i="1"/>
  <c r="O22" i="1"/>
  <c r="O1176" i="1"/>
  <c r="O1715" i="1"/>
  <c r="H726" i="33"/>
  <c r="H558" i="33"/>
  <c r="O81" i="1"/>
  <c r="E693" i="33"/>
  <c r="O144" i="1"/>
  <c r="O105" i="1"/>
  <c r="H591" i="33"/>
  <c r="N153" i="1"/>
  <c r="H554" i="33"/>
  <c r="O77" i="1"/>
  <c r="O126" i="1"/>
  <c r="Q150" i="1"/>
  <c r="L328" i="33" s="1"/>
  <c r="L399" i="33" s="1"/>
  <c r="H588" i="33"/>
  <c r="O102" i="1"/>
  <c r="O1501" i="1"/>
  <c r="O130" i="1"/>
  <c r="O1241" i="1"/>
  <c r="O1485" i="1"/>
  <c r="O142" i="1"/>
  <c r="O1573" i="1"/>
  <c r="O1516" i="1"/>
  <c r="O992" i="1"/>
  <c r="O113" i="1"/>
  <c r="K688" i="33"/>
  <c r="O127" i="1"/>
  <c r="O1512" i="1"/>
  <c r="O1503" i="1"/>
  <c r="O1687" i="1"/>
  <c r="H692" i="33"/>
  <c r="O1692" i="1"/>
  <c r="O1505" i="1"/>
  <c r="H563" i="33"/>
  <c r="O86" i="1"/>
  <c r="J693" i="33"/>
  <c r="O1640" i="1"/>
  <c r="O1529" i="1"/>
  <c r="L148" i="1"/>
  <c r="O44" i="1"/>
  <c r="I154" i="1"/>
  <c r="L152" i="1"/>
  <c r="O48" i="1"/>
  <c r="O1723" i="1"/>
  <c r="O1577" i="1"/>
  <c r="L695" i="33"/>
  <c r="Q149" i="1"/>
  <c r="L327" i="33" s="1"/>
  <c r="L398" i="33" s="1"/>
  <c r="O61" i="1"/>
  <c r="O47" i="1"/>
  <c r="L151" i="1"/>
  <c r="O1567" i="1"/>
  <c r="O4482" i="1"/>
  <c r="O1160" i="1"/>
  <c r="O1171" i="1"/>
  <c r="O9" i="1"/>
  <c r="O23" i="1"/>
  <c r="O49" i="1"/>
  <c r="L153" i="1"/>
  <c r="E689" i="33"/>
  <c r="O106" i="1"/>
  <c r="H592" i="33"/>
  <c r="O1616" i="1"/>
  <c r="O1618" i="1"/>
  <c r="J695" i="33"/>
  <c r="E695" i="33"/>
  <c r="I152" i="1"/>
  <c r="H553" i="33"/>
  <c r="O76" i="1"/>
  <c r="H581" i="33"/>
  <c r="O95" i="1"/>
  <c r="O78" i="1"/>
  <c r="H555" i="33"/>
  <c r="O56" i="1"/>
  <c r="H567" i="33"/>
  <c r="O90" i="1"/>
  <c r="O69" i="1"/>
  <c r="O1629" i="1"/>
  <c r="O1499" i="1"/>
  <c r="O1620" i="1"/>
  <c r="O146" i="1"/>
  <c r="H728" i="33"/>
  <c r="O1717" i="1"/>
  <c r="M151" i="1"/>
  <c r="I329" i="33" s="1"/>
  <c r="I400" i="33" s="1"/>
  <c r="O995" i="1"/>
  <c r="O1526" i="1"/>
  <c r="N152" i="1"/>
  <c r="J330" i="33" s="1"/>
  <c r="J401" i="33" s="1"/>
  <c r="O1491" i="1"/>
  <c r="O1477" i="1"/>
  <c r="H579" i="33"/>
  <c r="O93" i="1"/>
  <c r="P155" i="1"/>
  <c r="K333" i="33" s="1"/>
  <c r="K404" i="33" s="1"/>
  <c r="O1509" i="1"/>
  <c r="O1572" i="1"/>
  <c r="O97" i="1"/>
  <c r="H583" i="33"/>
  <c r="O1625" i="1"/>
  <c r="P153" i="1"/>
  <c r="H695" i="33"/>
  <c r="O1695" i="1"/>
  <c r="K692" i="33"/>
  <c r="O138" i="1"/>
  <c r="O51" i="1"/>
  <c r="O1528" i="1"/>
  <c r="O1621" i="1"/>
  <c r="Q148" i="1"/>
  <c r="L326" i="33" s="1"/>
  <c r="L397" i="33" s="1"/>
  <c r="H727" i="33"/>
  <c r="O1716" i="1"/>
  <c r="O110" i="1"/>
  <c r="M155" i="1"/>
  <c r="I333" i="33" s="1"/>
  <c r="I404" i="33" s="1"/>
  <c r="O1522" i="1"/>
  <c r="O124" i="1"/>
  <c r="Q155" i="1"/>
  <c r="L333" i="33" s="1"/>
  <c r="L404" i="33" s="1"/>
  <c r="O1486" i="1"/>
  <c r="O114" i="1"/>
  <c r="O1520" i="1"/>
  <c r="O1495" i="1"/>
  <c r="O1631" i="1"/>
  <c r="L149" i="1"/>
  <c r="I694" i="33"/>
  <c r="K690" i="33"/>
  <c r="O59" i="1"/>
  <c r="O108" i="1"/>
  <c r="O116" i="1"/>
  <c r="I149" i="1"/>
  <c r="O52" i="1"/>
  <c r="O122" i="1"/>
  <c r="O1626" i="1"/>
  <c r="O111" i="1"/>
  <c r="O120" i="1"/>
  <c r="M154" i="1"/>
  <c r="I332" i="33" s="1"/>
  <c r="I403" i="33" s="1"/>
  <c r="O1519" i="1"/>
  <c r="K693" i="33"/>
  <c r="L692" i="33"/>
  <c r="O1571" i="1"/>
  <c r="O1622" i="1"/>
  <c r="O1530" i="1"/>
  <c r="O1576" i="1"/>
  <c r="O118" i="1"/>
  <c r="P148" i="1"/>
  <c r="K326" i="33" s="1"/>
  <c r="K397" i="33" s="1"/>
  <c r="O1636" i="1"/>
  <c r="I153" i="1"/>
  <c r="O60" i="1"/>
  <c r="O1680" i="1"/>
  <c r="O1714" i="1"/>
  <c r="Q1033" i="1"/>
  <c r="L1031" i="1"/>
  <c r="M1036" i="1"/>
  <c r="M1029" i="1"/>
  <c r="N1030" i="1"/>
  <c r="M1030" i="1"/>
  <c r="R1036" i="1"/>
  <c r="Q1035" i="1"/>
  <c r="I1032" i="1"/>
  <c r="H690" i="33"/>
  <c r="O1690" i="1"/>
  <c r="O46" i="1"/>
  <c r="L150" i="1"/>
  <c r="N150" i="1"/>
  <c r="J328" i="33" s="1"/>
  <c r="J399" i="33" s="1"/>
  <c r="O64" i="1"/>
  <c r="O1480" i="1"/>
  <c r="O50" i="1"/>
  <c r="L154" i="1"/>
  <c r="H724" i="33"/>
  <c r="O1713" i="1"/>
  <c r="Q153" i="1"/>
  <c r="L331" i="33" s="1"/>
  <c r="L402" i="33" s="1"/>
  <c r="O1574" i="1"/>
  <c r="H691" i="33"/>
  <c r="O1691" i="1"/>
  <c r="O99" i="1"/>
  <c r="O75" i="1"/>
  <c r="O1493" i="1"/>
  <c r="H580" i="33"/>
  <c r="O94" i="1"/>
  <c r="O1507" i="1"/>
  <c r="M152" i="1"/>
  <c r="I330" i="33" s="1"/>
  <c r="I401" i="33" s="1"/>
  <c r="O96" i="1"/>
  <c r="H582" i="33"/>
  <c r="K695" i="33"/>
  <c r="O1511" i="1"/>
  <c r="O101" i="1"/>
  <c r="H587" i="33"/>
  <c r="O125" i="1"/>
  <c r="O63" i="1"/>
  <c r="O1570" i="1"/>
  <c r="O1683" i="1"/>
  <c r="O1634" i="1"/>
  <c r="Q152" i="1"/>
  <c r="L330" i="33" s="1"/>
  <c r="L401" i="33" s="1"/>
  <c r="H586" i="33"/>
  <c r="O100" i="1"/>
  <c r="H565" i="33"/>
  <c r="O88" i="1"/>
  <c r="O1513" i="1"/>
  <c r="O132" i="1"/>
  <c r="O67" i="1"/>
  <c r="O1514" i="1"/>
  <c r="O1679" i="1"/>
  <c r="O1525" i="1"/>
  <c r="O1479" i="1"/>
  <c r="N149" i="1"/>
  <c r="J327" i="33" s="1"/>
  <c r="J398" i="33" s="1"/>
  <c r="O1192" i="1"/>
  <c r="O1178" i="1"/>
  <c r="O4486" i="1"/>
  <c r="H589" i="33"/>
  <c r="O103" i="1"/>
  <c r="I690" i="33"/>
  <c r="O1566" i="1"/>
  <c r="O1720" i="1"/>
  <c r="H731" i="33"/>
  <c r="H561" i="33"/>
  <c r="O84" i="1"/>
  <c r="E694" i="33"/>
  <c r="H557" i="33"/>
  <c r="O80" i="1"/>
  <c r="O1579" i="1"/>
  <c r="O74" i="1"/>
  <c r="H566" i="33"/>
  <c r="O89" i="1"/>
  <c r="O994" i="1"/>
  <c r="H729" i="33"/>
  <c r="O1718" i="1"/>
  <c r="O1624" i="1"/>
  <c r="H689" i="33"/>
  <c r="O1689" i="1"/>
  <c r="I693" i="33"/>
  <c r="O1478" i="1"/>
  <c r="O1494" i="1"/>
  <c r="O1523" i="1"/>
  <c r="O1637" i="1"/>
  <c r="O1615" i="1"/>
  <c r="O1614" i="1"/>
  <c r="O137" i="1"/>
  <c r="O135" i="1"/>
  <c r="O1685" i="1"/>
  <c r="O1642" i="1"/>
  <c r="O139" i="1"/>
  <c r="M150" i="1"/>
  <c r="I328" i="33" s="1"/>
  <c r="I399" i="33" s="1"/>
  <c r="P149" i="1"/>
  <c r="N155" i="1"/>
  <c r="J333" i="33" s="1"/>
  <c r="J404" i="33" s="1"/>
  <c r="H556" i="33"/>
  <c r="O79" i="1"/>
  <c r="H693" i="33"/>
  <c r="O1693" i="1"/>
  <c r="P154" i="1"/>
  <c r="K332" i="33" s="1"/>
  <c r="K403" i="33" s="1"/>
  <c r="H694" i="33"/>
  <c r="O1694" i="1"/>
  <c r="Q151" i="1"/>
  <c r="L329" i="33" s="1"/>
  <c r="L400" i="33" s="1"/>
  <c r="O1487" i="1"/>
  <c r="O1565" i="1"/>
  <c r="H564" i="33"/>
  <c r="O87" i="1"/>
  <c r="E688" i="33"/>
  <c r="L694" i="33"/>
  <c r="I689" i="33"/>
  <c r="O134" i="1"/>
  <c r="M148" i="1"/>
  <c r="I326" i="33" s="1"/>
  <c r="I397" i="33" s="1"/>
  <c r="O45" i="1"/>
  <c r="M149" i="1"/>
  <c r="I327" i="33" s="1"/>
  <c r="I398" i="33" s="1"/>
  <c r="O1617" i="1"/>
  <c r="O1484" i="1"/>
  <c r="J691" i="33"/>
  <c r="O65" i="1"/>
  <c r="P151" i="1"/>
  <c r="K329" i="33" s="1"/>
  <c r="K400" i="33" s="1"/>
  <c r="O1628" i="1"/>
  <c r="I691" i="33"/>
  <c r="O73" i="1"/>
  <c r="O1527" i="1"/>
  <c r="K689" i="33"/>
  <c r="O1644" i="1"/>
  <c r="Q154" i="1"/>
  <c r="L332" i="33" s="1"/>
  <c r="L403" i="33" s="1"/>
  <c r="I692" i="33"/>
  <c r="O54" i="1"/>
  <c r="E691" i="33"/>
  <c r="O1476" i="1"/>
  <c r="O133" i="1"/>
  <c r="O117" i="1"/>
  <c r="O1502" i="1"/>
  <c r="O55" i="1"/>
  <c r="H578" i="33"/>
  <c r="O92" i="1"/>
  <c r="O1633" i="1"/>
  <c r="J692" i="33"/>
  <c r="N151" i="1"/>
  <c r="J329" i="33" s="1"/>
  <c r="J400" i="33" s="1"/>
  <c r="O1482" i="1"/>
  <c r="K694" i="33"/>
  <c r="O1504" i="1"/>
  <c r="O1481" i="1"/>
  <c r="H584" i="33"/>
  <c r="O98" i="1"/>
  <c r="O123" i="1"/>
  <c r="O1630" i="1"/>
  <c r="O112" i="1"/>
  <c r="O140" i="1"/>
  <c r="O1686" i="1"/>
  <c r="H326" i="33" l="1"/>
  <c r="H397" i="33" s="1"/>
  <c r="H327" i="33"/>
  <c r="H398" i="33" s="1"/>
  <c r="H328" i="33"/>
  <c r="H399" i="33" s="1"/>
  <c r="H332" i="33"/>
  <c r="H403" i="33" s="1"/>
  <c r="H329" i="33"/>
  <c r="H400" i="33" s="1"/>
  <c r="H330" i="33"/>
  <c r="H401" i="33" s="1"/>
  <c r="O4002" i="1"/>
  <c r="O3999" i="1"/>
  <c r="O4001" i="1"/>
  <c r="O4006" i="1"/>
  <c r="O4005" i="1"/>
  <c r="E3619" i="1"/>
  <c r="E3628" i="1" s="1"/>
  <c r="O4003" i="1"/>
  <c r="S856" i="1"/>
  <c r="S853" i="1"/>
  <c r="O1309" i="1"/>
  <c r="O1308" i="1"/>
  <c r="O1447" i="1"/>
  <c r="O1446" i="1"/>
  <c r="O1303" i="1"/>
  <c r="O1305" i="1"/>
  <c r="O1306" i="1"/>
  <c r="O1443" i="1"/>
  <c r="O1441" i="1"/>
  <c r="O1440" i="1"/>
  <c r="O1310" i="1"/>
  <c r="O1442" i="1"/>
  <c r="O1444" i="1"/>
  <c r="O1445" i="1"/>
  <c r="O1304" i="1"/>
  <c r="O1307" i="1"/>
  <c r="I312" i="33"/>
  <c r="I382" i="33" s="1"/>
  <c r="L315" i="33"/>
  <c r="L385" i="33" s="1"/>
  <c r="K309" i="33"/>
  <c r="K379" i="33" s="1"/>
  <c r="J311" i="33"/>
  <c r="J381" i="33" s="1"/>
  <c r="L316" i="33"/>
  <c r="L386" i="33" s="1"/>
  <c r="I310" i="33"/>
  <c r="I380" i="33" s="1"/>
  <c r="H312" i="33"/>
  <c r="H382" i="33" s="1"/>
  <c r="K313" i="33"/>
  <c r="K383" i="33" s="1"/>
  <c r="K312" i="33"/>
  <c r="K382" i="33" s="1"/>
  <c r="J314" i="33"/>
  <c r="J384" i="33" s="1"/>
  <c r="I313" i="33"/>
  <c r="I383" i="33" s="1"/>
  <c r="J316" i="33"/>
  <c r="J386" i="33" s="1"/>
  <c r="H310" i="33"/>
  <c r="H380" i="33" s="1"/>
  <c r="I311" i="33"/>
  <c r="I381" i="33" s="1"/>
  <c r="I315" i="33"/>
  <c r="I385" i="33" s="1"/>
  <c r="K311" i="33"/>
  <c r="K381" i="33" s="1"/>
  <c r="J309" i="33"/>
  <c r="J379" i="33" s="1"/>
  <c r="L312" i="33"/>
  <c r="L382" i="33" s="1"/>
  <c r="H316" i="33"/>
  <c r="H386" i="33" s="1"/>
  <c r="L309" i="33"/>
  <c r="L379" i="33" s="1"/>
  <c r="L311" i="33"/>
  <c r="L381" i="33" s="1"/>
  <c r="H313" i="33"/>
  <c r="H383" i="33" s="1"/>
  <c r="I314" i="33"/>
  <c r="I384" i="33" s="1"/>
  <c r="K314" i="33"/>
  <c r="K384" i="33" s="1"/>
  <c r="H314" i="33"/>
  <c r="H384" i="33" s="1"/>
  <c r="K316" i="33"/>
  <c r="K386" i="33" s="1"/>
  <c r="I309" i="33"/>
  <c r="I379" i="33" s="1"/>
  <c r="L313" i="33"/>
  <c r="L383" i="33" s="1"/>
  <c r="O32" i="1"/>
  <c r="O29" i="1"/>
  <c r="O37" i="1" s="1"/>
  <c r="O27" i="1"/>
  <c r="O35" i="1" s="1"/>
  <c r="O26" i="1"/>
  <c r="O34" i="1" s="1"/>
  <c r="N40" i="1"/>
  <c r="O31" i="1"/>
  <c r="O39" i="1" s="1"/>
  <c r="O33" i="1"/>
  <c r="O41" i="1" s="1"/>
  <c r="O30" i="1"/>
  <c r="O38" i="1" s="1"/>
  <c r="O1352" i="1"/>
  <c r="O1338" i="1"/>
  <c r="O1427" i="1"/>
  <c r="S29" i="1"/>
  <c r="T29" i="1" s="1"/>
  <c r="S27" i="1"/>
  <c r="T27" i="1" s="1"/>
  <c r="S31" i="1"/>
  <c r="T31" i="1" s="1"/>
  <c r="S33" i="1"/>
  <c r="T33" i="1" s="1"/>
  <c r="S26" i="1"/>
  <c r="T26" i="1" s="1"/>
  <c r="S28" i="1"/>
  <c r="T28" i="1" s="1"/>
  <c r="S30" i="1"/>
  <c r="T30" i="1" s="1"/>
  <c r="S32" i="1"/>
  <c r="T32" i="1" s="1"/>
  <c r="O1371" i="1"/>
  <c r="O1047" i="1"/>
  <c r="O1051" i="1"/>
  <c r="O1323" i="1"/>
  <c r="O1425" i="1"/>
  <c r="O1429" i="1"/>
  <c r="E4372" i="1"/>
  <c r="O1372" i="1"/>
  <c r="O1355" i="1"/>
  <c r="O1367" i="1"/>
  <c r="O1049" i="1"/>
  <c r="O1046" i="1"/>
  <c r="O1369" i="1"/>
  <c r="O1374" i="1"/>
  <c r="O1340" i="1"/>
  <c r="O1321" i="1"/>
  <c r="O1335" i="1"/>
  <c r="O1326" i="1"/>
  <c r="O1356" i="1"/>
  <c r="O1023" i="1"/>
  <c r="O1341" i="1"/>
  <c r="O1324" i="1"/>
  <c r="O1337" i="1"/>
  <c r="O1368" i="1"/>
  <c r="O1354" i="1"/>
  <c r="O1358" i="1"/>
  <c r="O1050" i="1"/>
  <c r="O1431" i="1"/>
  <c r="O1025" i="1"/>
  <c r="O1353" i="1"/>
  <c r="O1370" i="1"/>
  <c r="O1026" i="1"/>
  <c r="O1319" i="1"/>
  <c r="O1045" i="1"/>
  <c r="O1357" i="1"/>
  <c r="O1322" i="1"/>
  <c r="O1325" i="1"/>
  <c r="O1027" i="1"/>
  <c r="O1373" i="1"/>
  <c r="O1048" i="1"/>
  <c r="O1320" i="1"/>
  <c r="O1415" i="1"/>
  <c r="O1336" i="1"/>
  <c r="O1351" i="1"/>
  <c r="O1409" i="1"/>
  <c r="O1339" i="1"/>
  <c r="O1342" i="1"/>
  <c r="M778" i="33"/>
  <c r="O1024" i="1"/>
  <c r="O1022" i="1"/>
  <c r="M775" i="33"/>
  <c r="M777" i="33"/>
  <c r="M781" i="33"/>
  <c r="M782" i="33"/>
  <c r="M776" i="33"/>
  <c r="M780" i="33"/>
  <c r="M779" i="33"/>
  <c r="S1028" i="1"/>
  <c r="T1028" i="1" s="1"/>
  <c r="S1026" i="1"/>
  <c r="T1026" i="1" s="1"/>
  <c r="S1025" i="1"/>
  <c r="T1025" i="1" s="1"/>
  <c r="S1021" i="1"/>
  <c r="T1021" i="1" s="1"/>
  <c r="S1023" i="1"/>
  <c r="T1023" i="1" s="1"/>
  <c r="S1027" i="1"/>
  <c r="T1027" i="1" s="1"/>
  <c r="S1022" i="1"/>
  <c r="T1022" i="1" s="1"/>
  <c r="S1024" i="1"/>
  <c r="T1024" i="1" s="1"/>
  <c r="R703" i="1"/>
  <c r="O707" i="1"/>
  <c r="O705" i="1"/>
  <c r="O710" i="1"/>
  <c r="R707" i="1"/>
  <c r="O709" i="1"/>
  <c r="O704" i="1"/>
  <c r="O708" i="1"/>
  <c r="O703" i="1"/>
  <c r="R708" i="1"/>
  <c r="O706" i="1"/>
  <c r="R709" i="1"/>
  <c r="R706" i="1"/>
  <c r="R710" i="1"/>
  <c r="R705" i="1"/>
  <c r="R704" i="1"/>
  <c r="O1345" i="1"/>
  <c r="O1301" i="1"/>
  <c r="O1298" i="1"/>
  <c r="O1363" i="1"/>
  <c r="O1297" i="1"/>
  <c r="O1346" i="1"/>
  <c r="O1318" i="1"/>
  <c r="O1344" i="1"/>
  <c r="O1296" i="1"/>
  <c r="O1329" i="1"/>
  <c r="O1299" i="1"/>
  <c r="O1317" i="1"/>
  <c r="O1366" i="1"/>
  <c r="O1316" i="1"/>
  <c r="O1350" i="1"/>
  <c r="O1334" i="1"/>
  <c r="O1300" i="1"/>
  <c r="O1343" i="1"/>
  <c r="O1327" i="1"/>
  <c r="O1315" i="1"/>
  <c r="O1332" i="1"/>
  <c r="O1313" i="1"/>
  <c r="O1302" i="1"/>
  <c r="O1347" i="1"/>
  <c r="O1362" i="1"/>
  <c r="O1348" i="1"/>
  <c r="O1360" i="1"/>
  <c r="O1365" i="1"/>
  <c r="O1331" i="1"/>
  <c r="O1364" i="1"/>
  <c r="O1328" i="1"/>
  <c r="O1359" i="1"/>
  <c r="S1415" i="1"/>
  <c r="T1415" i="1" s="1"/>
  <c r="S1413" i="1"/>
  <c r="T1413" i="1" s="1"/>
  <c r="S1407" i="1"/>
  <c r="T1407" i="1" s="1"/>
  <c r="S1414" i="1"/>
  <c r="T1414" i="1" s="1"/>
  <c r="S1411" i="1"/>
  <c r="T1411" i="1" s="1"/>
  <c r="S1423" i="1"/>
  <c r="T1423" i="1" s="1"/>
  <c r="S1412" i="1"/>
  <c r="T1412" i="1" s="1"/>
  <c r="S1422" i="1"/>
  <c r="T1422" i="1" s="1"/>
  <c r="S1438" i="1"/>
  <c r="T1438" i="1" s="1"/>
  <c r="S1434" i="1"/>
  <c r="T1434" i="1" s="1"/>
  <c r="S1416" i="1"/>
  <c r="T1416" i="1" s="1"/>
  <c r="S1435" i="1"/>
  <c r="T1435" i="1" s="1"/>
  <c r="S1431" i="1"/>
  <c r="T1431" i="1" s="1"/>
  <c r="S1418" i="1"/>
  <c r="T1418" i="1" s="1"/>
  <c r="S1436" i="1"/>
  <c r="T1436" i="1" s="1"/>
  <c r="S1432" i="1"/>
  <c r="T1432" i="1" s="1"/>
  <c r="S1420" i="1"/>
  <c r="T1420" i="1" s="1"/>
  <c r="S1439" i="1"/>
  <c r="T1439" i="1" s="1"/>
  <c r="S1437" i="1"/>
  <c r="T1437" i="1" s="1"/>
  <c r="S1433" i="1"/>
  <c r="T1433" i="1" s="1"/>
  <c r="S1426" i="1"/>
  <c r="T1426" i="1" s="1"/>
  <c r="S1428" i="1"/>
  <c r="T1428" i="1" s="1"/>
  <c r="S1410" i="1"/>
  <c r="T1410" i="1" s="1"/>
  <c r="S1425" i="1"/>
  <c r="T1425" i="1" s="1"/>
  <c r="S1405" i="1"/>
  <c r="T1405" i="1" s="1"/>
  <c r="S1403" i="1"/>
  <c r="T1403" i="1" s="1"/>
  <c r="S1402" i="1"/>
  <c r="T1402" i="1" s="1"/>
  <c r="S1406" i="1"/>
  <c r="T1406" i="1" s="1"/>
  <c r="S1401" i="1"/>
  <c r="T1401" i="1" s="1"/>
  <c r="S1424" i="1"/>
  <c r="T1424" i="1" s="1"/>
  <c r="S1427" i="1"/>
  <c r="T1427" i="1" s="1"/>
  <c r="S1417" i="1"/>
  <c r="T1417" i="1" s="1"/>
  <c r="S1419" i="1"/>
  <c r="T1419" i="1" s="1"/>
  <c r="S1421" i="1"/>
  <c r="T1421" i="1" s="1"/>
  <c r="S1430" i="1"/>
  <c r="T1430" i="1" s="1"/>
  <c r="S1404" i="1"/>
  <c r="T1404" i="1" s="1"/>
  <c r="S1409" i="1"/>
  <c r="T1409" i="1" s="1"/>
  <c r="S1429" i="1"/>
  <c r="T1429" i="1" s="1"/>
  <c r="S1408" i="1"/>
  <c r="T1408" i="1" s="1"/>
  <c r="S1400" i="1"/>
  <c r="T1400" i="1" s="1"/>
  <c r="O1330" i="1"/>
  <c r="O1361" i="1"/>
  <c r="O1349" i="1"/>
  <c r="O1333" i="1"/>
  <c r="O1311" i="1"/>
  <c r="O1295" i="1"/>
  <c r="O1314" i="1"/>
  <c r="O1312" i="1"/>
  <c r="S1310" i="1"/>
  <c r="T1310" i="1" s="1"/>
  <c r="S1309" i="1"/>
  <c r="T1309" i="1" s="1"/>
  <c r="S1318" i="1"/>
  <c r="T1318" i="1" s="1"/>
  <c r="S1302" i="1"/>
  <c r="T1302" i="1" s="1"/>
  <c r="S1350" i="1"/>
  <c r="T1350" i="1" s="1"/>
  <c r="S1304" i="1"/>
  <c r="T1304" i="1" s="1"/>
  <c r="S1346" i="1"/>
  <c r="T1346" i="1" s="1"/>
  <c r="S1348" i="1"/>
  <c r="T1348" i="1" s="1"/>
  <c r="S1295" i="1"/>
  <c r="T1295" i="1" s="1"/>
  <c r="S1349" i="1"/>
  <c r="T1349" i="1" s="1"/>
  <c r="S1336" i="1"/>
  <c r="T1336" i="1" s="1"/>
  <c r="S1325" i="1"/>
  <c r="T1325" i="1" s="1"/>
  <c r="S1339" i="1"/>
  <c r="T1339" i="1" s="1"/>
  <c r="S1335" i="1"/>
  <c r="T1335" i="1" s="1"/>
  <c r="S1303" i="1"/>
  <c r="T1303" i="1" s="1"/>
  <c r="S1347" i="1"/>
  <c r="T1347" i="1" s="1"/>
  <c r="S1338" i="1"/>
  <c r="T1338" i="1" s="1"/>
  <c r="S1334" i="1"/>
  <c r="T1334" i="1" s="1"/>
  <c r="S1366" i="1"/>
  <c r="T1366" i="1" s="1"/>
  <c r="S1342" i="1"/>
  <c r="T1342" i="1" s="1"/>
  <c r="S1337" i="1"/>
  <c r="T1337" i="1" s="1"/>
  <c r="S1326" i="1"/>
  <c r="T1326" i="1" s="1"/>
  <c r="S1363" i="1"/>
  <c r="T1363" i="1" s="1"/>
  <c r="S1359" i="1"/>
  <c r="T1359" i="1" s="1"/>
  <c r="S1362" i="1"/>
  <c r="T1362" i="1" s="1"/>
  <c r="S1358" i="1"/>
  <c r="T1358" i="1" s="1"/>
  <c r="S1365" i="1"/>
  <c r="T1365" i="1" s="1"/>
  <c r="S1361" i="1"/>
  <c r="T1361" i="1" s="1"/>
  <c r="S1364" i="1"/>
  <c r="T1364" i="1" s="1"/>
  <c r="S1360" i="1"/>
  <c r="T1360" i="1" s="1"/>
  <c r="S1322" i="1"/>
  <c r="T1322" i="1" s="1"/>
  <c r="S1324" i="1"/>
  <c r="T1324" i="1" s="1"/>
  <c r="S1352" i="1"/>
  <c r="T1352" i="1" s="1"/>
  <c r="S1356" i="1"/>
  <c r="T1356" i="1" s="1"/>
  <c r="S1327" i="1"/>
  <c r="T1327" i="1" s="1"/>
  <c r="S1331" i="1"/>
  <c r="T1331" i="1" s="1"/>
  <c r="S1300" i="1"/>
  <c r="T1300" i="1" s="1"/>
  <c r="S1299" i="1"/>
  <c r="T1299" i="1" s="1"/>
  <c r="S1296" i="1"/>
  <c r="T1296" i="1" s="1"/>
  <c r="S1306" i="1"/>
  <c r="T1306" i="1" s="1"/>
  <c r="S1307" i="1"/>
  <c r="T1307" i="1" s="1"/>
  <c r="S1314" i="1"/>
  <c r="T1314" i="1" s="1"/>
  <c r="S1351" i="1"/>
  <c r="T1351" i="1" s="1"/>
  <c r="S1355" i="1"/>
  <c r="T1355" i="1" s="1"/>
  <c r="S1320" i="1"/>
  <c r="T1320" i="1" s="1"/>
  <c r="S1330" i="1"/>
  <c r="T1330" i="1" s="1"/>
  <c r="S1354" i="1"/>
  <c r="T1354" i="1" s="1"/>
  <c r="S1321" i="1"/>
  <c r="T1321" i="1" s="1"/>
  <c r="S1319" i="1"/>
  <c r="T1319" i="1" s="1"/>
  <c r="S1329" i="1"/>
  <c r="T1329" i="1" s="1"/>
  <c r="S1333" i="1"/>
  <c r="T1333" i="1" s="1"/>
  <c r="S1298" i="1"/>
  <c r="T1298" i="1" s="1"/>
  <c r="S1308" i="1"/>
  <c r="T1308" i="1" s="1"/>
  <c r="S1305" i="1"/>
  <c r="T1305" i="1" s="1"/>
  <c r="S1312" i="1"/>
  <c r="T1312" i="1" s="1"/>
  <c r="S1316" i="1"/>
  <c r="T1316" i="1" s="1"/>
  <c r="S1353" i="1"/>
  <c r="T1353" i="1" s="1"/>
  <c r="S1357" i="1"/>
  <c r="T1357" i="1" s="1"/>
  <c r="S1323" i="1"/>
  <c r="T1323" i="1" s="1"/>
  <c r="S1328" i="1"/>
  <c r="T1328" i="1" s="1"/>
  <c r="S1332" i="1"/>
  <c r="T1332" i="1" s="1"/>
  <c r="S1343" i="1"/>
  <c r="T1343" i="1" s="1"/>
  <c r="S1345" i="1"/>
  <c r="T1345" i="1" s="1"/>
  <c r="S1311" i="1"/>
  <c r="T1311" i="1" s="1"/>
  <c r="S1315" i="1"/>
  <c r="T1315" i="1" s="1"/>
  <c r="S1344" i="1"/>
  <c r="T1344" i="1" s="1"/>
  <c r="S1340" i="1"/>
  <c r="T1340" i="1" s="1"/>
  <c r="S1341" i="1"/>
  <c r="T1341" i="1" s="1"/>
  <c r="S1301" i="1"/>
  <c r="T1301" i="1" s="1"/>
  <c r="S1297" i="1"/>
  <c r="T1297" i="1" s="1"/>
  <c r="S1313" i="1"/>
  <c r="T1313" i="1" s="1"/>
  <c r="S1317" i="1"/>
  <c r="T1317" i="1" s="1"/>
  <c r="S1275" i="1"/>
  <c r="T1275" i="1" s="1"/>
  <c r="S1271" i="1"/>
  <c r="T1271" i="1" s="1"/>
  <c r="S1273" i="1"/>
  <c r="T1273" i="1" s="1"/>
  <c r="S1269" i="1"/>
  <c r="T1269" i="1" s="1"/>
  <c r="S1276" i="1"/>
  <c r="T1276" i="1" s="1"/>
  <c r="S1262" i="1"/>
  <c r="T1262" i="1" s="1"/>
  <c r="S1261" i="1"/>
  <c r="T1261" i="1" s="1"/>
  <c r="S1274" i="1"/>
  <c r="T1274" i="1" s="1"/>
  <c r="S1272" i="1"/>
  <c r="T1272" i="1" s="1"/>
  <c r="S1270" i="1"/>
  <c r="T1270" i="1" s="1"/>
  <c r="S1268" i="1"/>
  <c r="T1268" i="1" s="1"/>
  <c r="S1260" i="1"/>
  <c r="T1260" i="1" s="1"/>
  <c r="S1253" i="1"/>
  <c r="T1253" i="1" s="1"/>
  <c r="S1252" i="1"/>
  <c r="T1252" i="1" s="1"/>
  <c r="S1255" i="1"/>
  <c r="T1255" i="1" s="1"/>
  <c r="S1254" i="1"/>
  <c r="T1254" i="1" s="1"/>
  <c r="S1245" i="1"/>
  <c r="T1245" i="1" s="1"/>
  <c r="S1249" i="1"/>
  <c r="T1249" i="1" s="1"/>
  <c r="S1257" i="1"/>
  <c r="T1257" i="1" s="1"/>
  <c r="S1258" i="1"/>
  <c r="T1258" i="1" s="1"/>
  <c r="S1266" i="1"/>
  <c r="T1266" i="1" s="1"/>
  <c r="S1263" i="1"/>
  <c r="T1263" i="1" s="1"/>
  <c r="S1248" i="1"/>
  <c r="T1248" i="1" s="1"/>
  <c r="S1256" i="1"/>
  <c r="T1256" i="1" s="1"/>
  <c r="S1265" i="1"/>
  <c r="T1265" i="1" s="1"/>
  <c r="S1259" i="1"/>
  <c r="T1259" i="1" s="1"/>
  <c r="S1247" i="1"/>
  <c r="T1247" i="1" s="1"/>
  <c r="S1251" i="1"/>
  <c r="T1251" i="1" s="1"/>
  <c r="S1264" i="1"/>
  <c r="T1264" i="1" s="1"/>
  <c r="S1267" i="1"/>
  <c r="T1267" i="1" s="1"/>
  <c r="S1246" i="1"/>
  <c r="T1246" i="1" s="1"/>
  <c r="S1250" i="1"/>
  <c r="T1250" i="1" s="1"/>
  <c r="S1236" i="1"/>
  <c r="T1236" i="1" s="1"/>
  <c r="S1220" i="1"/>
  <c r="T1220" i="1" s="1"/>
  <c r="S1219" i="1"/>
  <c r="T1219" i="1" s="1"/>
  <c r="S1218" i="1"/>
  <c r="T1218" i="1" s="1"/>
  <c r="S1217" i="1"/>
  <c r="T1217" i="1" s="1"/>
  <c r="S1216" i="1"/>
  <c r="T1216" i="1" s="1"/>
  <c r="S1213" i="1"/>
  <c r="T1213" i="1" s="1"/>
  <c r="S1148" i="1"/>
  <c r="T1148" i="1" s="1"/>
  <c r="S1215" i="1"/>
  <c r="T1215" i="1" s="1"/>
  <c r="S1214" i="1"/>
  <c r="T1214" i="1" s="1"/>
  <c r="S1147" i="1"/>
  <c r="T1147" i="1" s="1"/>
  <c r="S1146" i="1"/>
  <c r="T1146" i="1" s="1"/>
  <c r="S1145" i="1"/>
  <c r="T1145" i="1" s="1"/>
  <c r="S1141" i="1"/>
  <c r="T1141" i="1" s="1"/>
  <c r="S1156" i="1"/>
  <c r="T1156" i="1" s="1"/>
  <c r="S1144" i="1"/>
  <c r="T1144" i="1" s="1"/>
  <c r="S1143" i="1"/>
  <c r="T1143" i="1" s="1"/>
  <c r="S1140" i="1"/>
  <c r="T1140" i="1" s="1"/>
  <c r="S1142" i="1"/>
  <c r="T1142" i="1" s="1"/>
  <c r="S1138" i="1"/>
  <c r="T1138" i="1" s="1"/>
  <c r="S1135" i="1"/>
  <c r="T1135" i="1" s="1"/>
  <c r="S1137" i="1"/>
  <c r="T1137" i="1" s="1"/>
  <c r="S1139" i="1"/>
  <c r="T1139" i="1" s="1"/>
  <c r="S1151" i="1"/>
  <c r="T1151" i="1" s="1"/>
  <c r="S1154" i="1"/>
  <c r="T1154" i="1" s="1"/>
  <c r="S1133" i="1"/>
  <c r="T1133" i="1" s="1"/>
  <c r="S1136" i="1"/>
  <c r="T1136" i="1" s="1"/>
  <c r="S1149" i="1"/>
  <c r="T1149" i="1" s="1"/>
  <c r="S1152" i="1"/>
  <c r="T1152" i="1" s="1"/>
  <c r="S1153" i="1"/>
  <c r="T1153" i="1" s="1"/>
  <c r="S1134" i="1"/>
  <c r="T1134" i="1" s="1"/>
  <c r="S1150" i="1"/>
  <c r="T1150" i="1" s="1"/>
  <c r="S1155" i="1"/>
  <c r="T1155" i="1" s="1"/>
  <c r="S1230" i="1"/>
  <c r="T1230" i="1" s="1"/>
  <c r="S1234" i="1"/>
  <c r="T1234" i="1" s="1"/>
  <c r="S1232" i="1"/>
  <c r="T1232" i="1" s="1"/>
  <c r="S1233" i="1"/>
  <c r="T1233" i="1" s="1"/>
  <c r="S1231" i="1"/>
  <c r="T1231" i="1" s="1"/>
  <c r="S1229" i="1"/>
  <c r="T1229" i="1" s="1"/>
  <c r="S1235" i="1"/>
  <c r="T1235" i="1" s="1"/>
  <c r="S4006" i="1"/>
  <c r="T4006" i="1" s="1"/>
  <c r="S4000" i="1"/>
  <c r="T4000" i="1" s="1"/>
  <c r="S3999" i="1"/>
  <c r="T3999" i="1" s="1"/>
  <c r="S4001" i="1"/>
  <c r="T4001" i="1" s="1"/>
  <c r="S4003" i="1"/>
  <c r="T4003" i="1" s="1"/>
  <c r="S4005" i="1"/>
  <c r="T4005" i="1" s="1"/>
  <c r="S4004" i="1"/>
  <c r="T4004" i="1" s="1"/>
  <c r="S4002" i="1"/>
  <c r="T4002" i="1" s="1"/>
  <c r="S3938" i="1"/>
  <c r="T3938" i="1" s="1"/>
  <c r="S3934" i="1"/>
  <c r="T3934" i="1" s="1"/>
  <c r="S3941" i="1"/>
  <c r="T3941" i="1" s="1"/>
  <c r="S3937" i="1"/>
  <c r="T3937" i="1" s="1"/>
  <c r="S3926" i="1"/>
  <c r="T3926" i="1" s="1"/>
  <c r="S3910" i="1"/>
  <c r="T3910" i="1" s="1"/>
  <c r="S3942" i="1"/>
  <c r="T3942" i="1" s="1"/>
  <c r="S3921" i="1"/>
  <c r="T3921" i="1" s="1"/>
  <c r="S3940" i="1"/>
  <c r="T3940" i="1" s="1"/>
  <c r="S3939" i="1"/>
  <c r="T3939" i="1" s="1"/>
  <c r="S3936" i="1"/>
  <c r="T3936" i="1" s="1"/>
  <c r="S3935" i="1"/>
  <c r="T3935" i="1" s="1"/>
  <c r="S3919" i="1"/>
  <c r="T3919" i="1" s="1"/>
  <c r="S3920" i="1"/>
  <c r="T3920" i="1" s="1"/>
  <c r="S3902" i="1"/>
  <c r="T3902" i="1" s="1"/>
  <c r="S3922" i="1"/>
  <c r="T3922" i="1" s="1"/>
  <c r="S3918" i="1"/>
  <c r="T3918" i="1" s="1"/>
  <c r="S3898" i="1"/>
  <c r="T3898" i="1" s="1"/>
  <c r="S3894" i="1"/>
  <c r="T3894" i="1" s="1"/>
  <c r="S3900" i="1"/>
  <c r="T3900" i="1" s="1"/>
  <c r="S3895" i="1"/>
  <c r="T3895" i="1" s="1"/>
  <c r="S3901" i="1"/>
  <c r="T3901" i="1" s="1"/>
  <c r="S3896" i="1"/>
  <c r="T3896" i="1" s="1"/>
  <c r="S3899" i="1"/>
  <c r="T3899" i="1" s="1"/>
  <c r="S3897" i="1"/>
  <c r="T3897" i="1" s="1"/>
  <c r="S3966" i="1"/>
  <c r="T3966" i="1" s="1"/>
  <c r="S3990" i="1"/>
  <c r="T3990" i="1" s="1"/>
  <c r="S3903" i="1"/>
  <c r="T3903" i="1" s="1"/>
  <c r="S3997" i="1"/>
  <c r="T3997" i="1" s="1"/>
  <c r="S3993" i="1"/>
  <c r="T3993" i="1" s="1"/>
  <c r="S3888" i="1"/>
  <c r="T3888" i="1" s="1"/>
  <c r="S3907" i="1"/>
  <c r="T3907" i="1" s="1"/>
  <c r="S3995" i="1"/>
  <c r="T3995" i="1" s="1"/>
  <c r="S3886" i="1"/>
  <c r="T3886" i="1" s="1"/>
  <c r="S3882" i="1"/>
  <c r="T3882" i="1" s="1"/>
  <c r="S3963" i="1"/>
  <c r="T3963" i="1" s="1"/>
  <c r="S3996" i="1"/>
  <c r="T3996" i="1" s="1"/>
  <c r="S3994" i="1"/>
  <c r="T3994" i="1" s="1"/>
  <c r="S3992" i="1"/>
  <c r="T3992" i="1" s="1"/>
  <c r="S3998" i="1"/>
  <c r="T3998" i="1" s="1"/>
  <c r="S3991" i="1"/>
  <c r="T3991" i="1" s="1"/>
  <c r="S3988" i="1"/>
  <c r="T3988" i="1" s="1"/>
  <c r="S3965" i="1"/>
  <c r="T3965" i="1" s="1"/>
  <c r="S3913" i="1"/>
  <c r="T3913" i="1" s="1"/>
  <c r="S3960" i="1"/>
  <c r="T3960" i="1" s="1"/>
  <c r="S3962" i="1"/>
  <c r="T3962" i="1" s="1"/>
  <c r="S3964" i="1"/>
  <c r="T3964" i="1" s="1"/>
  <c r="S3884" i="1"/>
  <c r="T3884" i="1" s="1"/>
  <c r="S3887" i="1"/>
  <c r="T3887" i="1" s="1"/>
  <c r="S3891" i="1"/>
  <c r="T3891" i="1" s="1"/>
  <c r="S3911" i="1"/>
  <c r="T3911" i="1" s="1"/>
  <c r="S3904" i="1"/>
  <c r="T3904" i="1" s="1"/>
  <c r="S3908" i="1"/>
  <c r="T3908" i="1" s="1"/>
  <c r="S3932" i="1"/>
  <c r="T3932" i="1" s="1"/>
  <c r="S3924" i="1"/>
  <c r="T3924" i="1" s="1"/>
  <c r="S3923" i="1"/>
  <c r="T3923" i="1" s="1"/>
  <c r="S3984" i="1"/>
  <c r="T3984" i="1" s="1"/>
  <c r="S3989" i="1"/>
  <c r="T3989" i="1" s="1"/>
  <c r="S3959" i="1"/>
  <c r="T3959" i="1" s="1"/>
  <c r="S3983" i="1"/>
  <c r="T3983" i="1" s="1"/>
  <c r="S3905" i="1"/>
  <c r="T3905" i="1" s="1"/>
  <c r="S3917" i="1"/>
  <c r="T3917" i="1" s="1"/>
  <c r="S3892" i="1"/>
  <c r="T3892" i="1" s="1"/>
  <c r="S3879" i="1"/>
  <c r="T3879" i="1" s="1"/>
  <c r="S3912" i="1"/>
  <c r="T3912" i="1" s="1"/>
  <c r="S3916" i="1"/>
  <c r="T3916" i="1" s="1"/>
  <c r="S3985" i="1"/>
  <c r="T3985" i="1" s="1"/>
  <c r="S3986" i="1"/>
  <c r="T3986" i="1" s="1"/>
  <c r="S3880" i="1"/>
  <c r="T3880" i="1" s="1"/>
  <c r="S3889" i="1"/>
  <c r="T3889" i="1" s="1"/>
  <c r="S3928" i="1"/>
  <c r="T3928" i="1" s="1"/>
  <c r="S3906" i="1"/>
  <c r="T3906" i="1" s="1"/>
  <c r="S3930" i="1"/>
  <c r="T3930" i="1" s="1"/>
  <c r="S3933" i="1"/>
  <c r="T3933" i="1" s="1"/>
  <c r="S3987" i="1"/>
  <c r="T3987" i="1" s="1"/>
  <c r="S3961" i="1"/>
  <c r="T3961" i="1" s="1"/>
  <c r="S3890" i="1"/>
  <c r="T3890" i="1" s="1"/>
  <c r="S3915" i="1"/>
  <c r="T3915" i="1" s="1"/>
  <c r="S3929" i="1"/>
  <c r="T3929" i="1" s="1"/>
  <c r="S3883" i="1"/>
  <c r="T3883" i="1" s="1"/>
  <c r="S3885" i="1"/>
  <c r="T3885" i="1" s="1"/>
  <c r="S3925" i="1"/>
  <c r="T3925" i="1" s="1"/>
  <c r="S3909" i="1"/>
  <c r="T3909" i="1" s="1"/>
  <c r="S3931" i="1"/>
  <c r="T3931" i="1" s="1"/>
  <c r="S3927" i="1"/>
  <c r="T3927" i="1" s="1"/>
  <c r="S3881" i="1"/>
  <c r="T3881" i="1" s="1"/>
  <c r="S3893" i="1"/>
  <c r="T3893" i="1" s="1"/>
  <c r="S3914" i="1"/>
  <c r="T3914" i="1" s="1"/>
  <c r="S2919" i="1"/>
  <c r="T2919" i="1" s="1"/>
  <c r="S2917" i="1"/>
  <c r="T2917" i="1" s="1"/>
  <c r="S2913" i="1"/>
  <c r="T2913" i="1" s="1"/>
  <c r="S2959" i="1"/>
  <c r="T2959" i="1" s="1"/>
  <c r="S2918" i="1"/>
  <c r="T2918" i="1" s="1"/>
  <c r="S2914" i="1"/>
  <c r="T2914" i="1" s="1"/>
  <c r="S2951" i="1"/>
  <c r="T2951" i="1" s="1"/>
  <c r="S2935" i="1"/>
  <c r="T2935" i="1" s="1"/>
  <c r="S2916" i="1"/>
  <c r="T2916" i="1" s="1"/>
  <c r="S2912" i="1"/>
  <c r="T2912" i="1" s="1"/>
  <c r="S2949" i="1"/>
  <c r="T2949" i="1" s="1"/>
  <c r="S2945" i="1"/>
  <c r="T2945" i="1" s="1"/>
  <c r="S2911" i="1"/>
  <c r="T2911" i="1" s="1"/>
  <c r="S2950" i="1"/>
  <c r="T2950" i="1" s="1"/>
  <c r="S2944" i="1"/>
  <c r="T2944" i="1" s="1"/>
  <c r="S2947" i="1"/>
  <c r="T2947" i="1" s="1"/>
  <c r="S2927" i="1"/>
  <c r="T2927" i="1" s="1"/>
  <c r="S2943" i="1"/>
  <c r="T2943" i="1" s="1"/>
  <c r="S2915" i="1"/>
  <c r="T2915" i="1" s="1"/>
  <c r="S2967" i="1"/>
  <c r="T2967" i="1" s="1"/>
  <c r="S2946" i="1"/>
  <c r="T2946" i="1" s="1"/>
  <c r="S2948" i="1"/>
  <c r="T2948" i="1" s="1"/>
  <c r="S2991" i="1"/>
  <c r="T2991" i="1" s="1"/>
  <c r="S2962" i="1"/>
  <c r="T2962" i="1" s="1"/>
  <c r="S2961" i="1"/>
  <c r="T2961" i="1" s="1"/>
  <c r="S2960" i="1"/>
  <c r="T2960" i="1" s="1"/>
  <c r="S2964" i="1"/>
  <c r="T2964" i="1" s="1"/>
  <c r="S2966" i="1"/>
  <c r="T2966" i="1" s="1"/>
  <c r="S2963" i="1"/>
  <c r="T2963" i="1" s="1"/>
  <c r="S2930" i="1"/>
  <c r="T2930" i="1" s="1"/>
  <c r="S2985" i="1"/>
  <c r="T2985" i="1" s="1"/>
  <c r="S2931" i="1"/>
  <c r="T2931" i="1" s="1"/>
  <c r="S2926" i="1"/>
  <c r="T2926" i="1" s="1"/>
  <c r="S2921" i="1"/>
  <c r="T2921" i="1" s="1"/>
  <c r="S2925" i="1"/>
  <c r="T2925" i="1" s="1"/>
  <c r="S2954" i="1"/>
  <c r="T2954" i="1" s="1"/>
  <c r="S2905" i="1"/>
  <c r="T2905" i="1" s="1"/>
  <c r="S2907" i="1"/>
  <c r="T2907" i="1" s="1"/>
  <c r="S2956" i="1"/>
  <c r="T2956" i="1" s="1"/>
  <c r="S2955" i="1"/>
  <c r="T2955" i="1" s="1"/>
  <c r="S2908" i="1"/>
  <c r="T2908" i="1" s="1"/>
  <c r="S2965" i="1"/>
  <c r="T2965" i="1" s="1"/>
  <c r="S2952" i="1"/>
  <c r="T2952" i="1" s="1"/>
  <c r="S2937" i="1"/>
  <c r="T2937" i="1" s="1"/>
  <c r="S2904" i="1"/>
  <c r="T2904" i="1" s="1"/>
  <c r="S2989" i="1"/>
  <c r="T2989" i="1" s="1"/>
  <c r="S2933" i="1"/>
  <c r="T2933" i="1" s="1"/>
  <c r="S2936" i="1"/>
  <c r="T2936" i="1" s="1"/>
  <c r="S2922" i="1"/>
  <c r="T2922" i="1" s="1"/>
  <c r="S2938" i="1"/>
  <c r="T2938" i="1" s="1"/>
  <c r="S2923" i="1"/>
  <c r="T2923" i="1" s="1"/>
  <c r="S2939" i="1"/>
  <c r="T2939" i="1" s="1"/>
  <c r="S2909" i="1"/>
  <c r="T2909" i="1" s="1"/>
  <c r="S2942" i="1"/>
  <c r="T2942" i="1" s="1"/>
  <c r="S2957" i="1"/>
  <c r="T2957" i="1" s="1"/>
  <c r="S2934" i="1"/>
  <c r="T2934" i="1" s="1"/>
  <c r="S2987" i="1"/>
  <c r="T2987" i="1" s="1"/>
  <c r="S2920" i="1"/>
  <c r="T2920" i="1" s="1"/>
  <c r="S2928" i="1"/>
  <c r="T2928" i="1" s="1"/>
  <c r="S2932" i="1"/>
  <c r="T2932" i="1" s="1"/>
  <c r="S2929" i="1"/>
  <c r="T2929" i="1" s="1"/>
  <c r="S2924" i="1"/>
  <c r="T2924" i="1" s="1"/>
  <c r="S2941" i="1"/>
  <c r="T2941" i="1" s="1"/>
  <c r="S2906" i="1"/>
  <c r="T2906" i="1" s="1"/>
  <c r="S2988" i="1"/>
  <c r="T2988" i="1" s="1"/>
  <c r="S2958" i="1"/>
  <c r="T2958" i="1" s="1"/>
  <c r="S2940" i="1"/>
  <c r="T2940" i="1" s="1"/>
  <c r="S2953" i="1"/>
  <c r="T2953" i="1" s="1"/>
  <c r="S2984" i="1"/>
  <c r="T2984" i="1" s="1"/>
  <c r="S2986" i="1"/>
  <c r="T2986" i="1" s="1"/>
  <c r="S2990" i="1"/>
  <c r="T2990" i="1" s="1"/>
  <c r="S2910" i="1"/>
  <c r="T2910" i="1" s="1"/>
  <c r="S951" i="1"/>
  <c r="S946" i="1"/>
  <c r="S949" i="1"/>
  <c r="S947" i="1"/>
  <c r="S952" i="1"/>
  <c r="S953" i="1"/>
  <c r="S948" i="1"/>
  <c r="S950" i="1"/>
  <c r="S1052" i="1"/>
  <c r="T1052" i="1" s="1"/>
  <c r="S1050" i="1"/>
  <c r="T1050" i="1" s="1"/>
  <c r="S1045" i="1"/>
  <c r="T1045" i="1" s="1"/>
  <c r="S1051" i="1"/>
  <c r="T1051" i="1" s="1"/>
  <c r="S1046" i="1"/>
  <c r="T1046" i="1" s="1"/>
  <c r="S1047" i="1"/>
  <c r="T1047" i="1" s="1"/>
  <c r="S1048" i="1"/>
  <c r="T1048" i="1" s="1"/>
  <c r="S1049" i="1"/>
  <c r="T1049" i="1" s="1"/>
  <c r="S929" i="1"/>
  <c r="S930" i="1"/>
  <c r="S931" i="1"/>
  <c r="T931" i="1" s="1"/>
  <c r="S932" i="1"/>
  <c r="T932" i="1" s="1"/>
  <c r="S933" i="1"/>
  <c r="T933" i="1" s="1"/>
  <c r="S934" i="1"/>
  <c r="T934" i="1" s="1"/>
  <c r="S935" i="1"/>
  <c r="T935" i="1" s="1"/>
  <c r="S936" i="1"/>
  <c r="T936" i="1" s="1"/>
  <c r="S2493" i="1"/>
  <c r="T2493" i="1" s="1"/>
  <c r="S2501" i="1"/>
  <c r="T2501" i="1" s="1"/>
  <c r="S2499" i="1"/>
  <c r="T2499" i="1" s="1"/>
  <c r="S2495" i="1"/>
  <c r="T2495" i="1" s="1"/>
  <c r="S2494" i="1"/>
  <c r="T2494" i="1" s="1"/>
  <c r="S2497" i="1"/>
  <c r="T2497" i="1" s="1"/>
  <c r="S2500" i="1"/>
  <c r="T2500" i="1" s="1"/>
  <c r="S2496" i="1"/>
  <c r="T2496" i="1" s="1"/>
  <c r="S2498" i="1"/>
  <c r="T2498" i="1" s="1"/>
  <c r="S2486" i="1"/>
  <c r="T2486" i="1" s="1"/>
  <c r="S2490" i="1"/>
  <c r="T2490" i="1" s="1"/>
  <c r="S2488" i="1"/>
  <c r="T2488" i="1" s="1"/>
  <c r="S2492" i="1"/>
  <c r="T2492" i="1" s="1"/>
  <c r="S2487" i="1"/>
  <c r="T2487" i="1" s="1"/>
  <c r="S2491" i="1"/>
  <c r="T2491" i="1" s="1"/>
  <c r="S2489" i="1"/>
  <c r="T2489" i="1" s="1"/>
  <c r="O2831" i="1"/>
  <c r="S55" i="1"/>
  <c r="T55" i="1" s="1"/>
  <c r="S1244" i="1"/>
  <c r="T1244" i="1" s="1"/>
  <c r="S1677" i="1"/>
  <c r="T1677" i="1" s="1"/>
  <c r="S1679" i="1"/>
  <c r="T1679" i="1" s="1"/>
  <c r="S1176" i="1"/>
  <c r="T1176" i="1" s="1"/>
  <c r="R37" i="1"/>
  <c r="S119" i="1"/>
  <c r="T119" i="1" s="1"/>
  <c r="S1641" i="1"/>
  <c r="T1641" i="1" s="1"/>
  <c r="S4495" i="1"/>
  <c r="T4495" i="1" s="1"/>
  <c r="S1055" i="1"/>
  <c r="T1055" i="1" s="1"/>
  <c r="S656" i="1"/>
  <c r="T656" i="1" s="1"/>
  <c r="S990" i="1"/>
  <c r="S1240" i="1"/>
  <c r="T1240" i="1" s="1"/>
  <c r="S4487" i="1"/>
  <c r="S1672" i="1"/>
  <c r="T1672" i="1" s="1"/>
  <c r="S1486" i="1"/>
  <c r="T1486" i="1" s="1"/>
  <c r="O1379" i="1"/>
  <c r="S697" i="1"/>
  <c r="S77" i="1"/>
  <c r="N554" i="33" s="1"/>
  <c r="S1695" i="1"/>
  <c r="T1695" i="1" s="1"/>
  <c r="S4481" i="1"/>
  <c r="R40" i="1"/>
  <c r="O1375" i="1"/>
  <c r="O1381" i="1"/>
  <c r="O1380" i="1"/>
  <c r="O1377" i="1"/>
  <c r="O1378" i="1"/>
  <c r="O2830" i="1"/>
  <c r="O1382" i="1"/>
  <c r="O1376" i="1"/>
  <c r="S1187" i="1"/>
  <c r="T1187" i="1" s="1"/>
  <c r="S4482" i="1"/>
  <c r="S1197" i="1"/>
  <c r="T1197" i="1" s="1"/>
  <c r="S1190" i="1"/>
  <c r="T1190" i="1" s="1"/>
  <c r="S1681" i="1"/>
  <c r="T1681" i="1" s="1"/>
  <c r="S1243" i="1"/>
  <c r="T1243" i="1" s="1"/>
  <c r="S664" i="1"/>
  <c r="T664" i="1" s="1"/>
  <c r="S13" i="1"/>
  <c r="S59" i="1"/>
  <c r="T59" i="1" s="1"/>
  <c r="S1168" i="1"/>
  <c r="T1168" i="1" s="1"/>
  <c r="S700" i="1"/>
  <c r="S1058" i="1"/>
  <c r="T1058" i="1" s="1"/>
  <c r="S1191" i="1"/>
  <c r="T1191" i="1" s="1"/>
  <c r="S1203" i="1"/>
  <c r="T1203" i="1" s="1"/>
  <c r="S1181" i="1"/>
  <c r="T1181" i="1" s="1"/>
  <c r="S1202" i="1"/>
  <c r="T1202" i="1" s="1"/>
  <c r="S111" i="1"/>
  <c r="T111" i="1" s="1"/>
  <c r="S106" i="1"/>
  <c r="N592" i="33" s="1"/>
  <c r="E327" i="33"/>
  <c r="E398" i="33" s="1"/>
  <c r="E330" i="33"/>
  <c r="E401" i="33" s="1"/>
  <c r="E328" i="33"/>
  <c r="E399" i="33" s="1"/>
  <c r="I41" i="1"/>
  <c r="E331" i="33"/>
  <c r="E402" i="33" s="1"/>
  <c r="E329" i="33"/>
  <c r="E400" i="33" s="1"/>
  <c r="E326" i="33"/>
  <c r="E397" i="33" s="1"/>
  <c r="S1686" i="1"/>
  <c r="T1686" i="1" s="1"/>
  <c r="S1166" i="1"/>
  <c r="T1166" i="1" s="1"/>
  <c r="S1195" i="1"/>
  <c r="T1195" i="1" s="1"/>
  <c r="S1196" i="1"/>
  <c r="T1196" i="1" s="1"/>
  <c r="S4408" i="1"/>
  <c r="T4408" i="1" s="1"/>
  <c r="S1059" i="1"/>
  <c r="T1059" i="1" s="1"/>
  <c r="S1161" i="1"/>
  <c r="S1221" i="1"/>
  <c r="T1221" i="1" s="1"/>
  <c r="S1180" i="1"/>
  <c r="T1180" i="1" s="1"/>
  <c r="S1164" i="1"/>
  <c r="S1241" i="1"/>
  <c r="S687" i="1"/>
  <c r="T687" i="1" s="1"/>
  <c r="S1192" i="1"/>
  <c r="T1192" i="1" s="1"/>
  <c r="S67" i="1"/>
  <c r="T67" i="1" s="1"/>
  <c r="S75" i="1"/>
  <c r="T75" i="1" s="1"/>
  <c r="S1495" i="1"/>
  <c r="T1495" i="1" s="1"/>
  <c r="S63" i="1"/>
  <c r="T63" i="1" s="1"/>
  <c r="S96" i="1"/>
  <c r="S1678" i="1"/>
  <c r="T1678" i="1" s="1"/>
  <c r="I36" i="1"/>
  <c r="E332" i="33"/>
  <c r="E403" i="33" s="1"/>
  <c r="S1035" i="1"/>
  <c r="T1035" i="1" s="1"/>
  <c r="S4490" i="1"/>
  <c r="T4490" i="1" s="1"/>
  <c r="S2828" i="1"/>
  <c r="T2828" i="1" s="1"/>
  <c r="S993" i="1"/>
  <c r="S4494" i="1"/>
  <c r="S1182" i="1"/>
  <c r="T1182" i="1" s="1"/>
  <c r="S1689" i="1"/>
  <c r="T1689" i="1" s="1"/>
  <c r="S696" i="1"/>
  <c r="S1036" i="1"/>
  <c r="S1224" i="1"/>
  <c r="T1224" i="1" s="1"/>
  <c r="S1688" i="1"/>
  <c r="T1688" i="1" s="1"/>
  <c r="S1201" i="1"/>
  <c r="T1201" i="1" s="1"/>
  <c r="S1174" i="1"/>
  <c r="T1174" i="1" s="1"/>
  <c r="S4404" i="1"/>
  <c r="T4404" i="1" s="1"/>
  <c r="S989" i="1"/>
  <c r="S112" i="1"/>
  <c r="T112" i="1" s="1"/>
  <c r="S663" i="1"/>
  <c r="T663" i="1" s="1"/>
  <c r="S105" i="1"/>
  <c r="S129" i="1"/>
  <c r="T129" i="1" s="1"/>
  <c r="S110" i="1"/>
  <c r="M690" i="33"/>
  <c r="S1514" i="1"/>
  <c r="S1447" i="1"/>
  <c r="S1443" i="1"/>
  <c r="S1442" i="1"/>
  <c r="S1446" i="1"/>
  <c r="S1444" i="1"/>
  <c r="S1441" i="1"/>
  <c r="S1440" i="1"/>
  <c r="S1445" i="1"/>
  <c r="R36" i="1"/>
  <c r="S1480" i="1"/>
  <c r="T1480" i="1" s="1"/>
  <c r="M688" i="33"/>
  <c r="M691" i="33"/>
  <c r="R38" i="1"/>
  <c r="M689" i="33"/>
  <c r="R149" i="1"/>
  <c r="M327" i="33" s="1"/>
  <c r="M398" i="33" s="1"/>
  <c r="R155" i="1"/>
  <c r="M333" i="33" s="1"/>
  <c r="M404" i="33" s="1"/>
  <c r="R39" i="1"/>
  <c r="R152" i="1"/>
  <c r="M330" i="33" s="1"/>
  <c r="M401" i="33" s="1"/>
  <c r="R154" i="1"/>
  <c r="M695" i="33"/>
  <c r="M693" i="33"/>
  <c r="M692" i="33"/>
  <c r="R35" i="1"/>
  <c r="M694" i="33"/>
  <c r="S1056" i="1"/>
  <c r="S4491" i="1"/>
  <c r="T4491" i="1" s="1"/>
  <c r="S1178" i="1"/>
  <c r="T1178" i="1" s="1"/>
  <c r="S1684" i="1"/>
  <c r="S3700" i="1"/>
  <c r="S1226" i="1"/>
  <c r="T1226" i="1" s="1"/>
  <c r="S698" i="1"/>
  <c r="S996" i="1"/>
  <c r="S4492" i="1"/>
  <c r="T4492" i="1" s="1"/>
  <c r="S1171" i="1"/>
  <c r="T1171" i="1" s="1"/>
  <c r="S1222" i="1"/>
  <c r="T1222" i="1" s="1"/>
  <c r="S1169" i="1"/>
  <c r="S2825" i="1"/>
  <c r="T2825" i="1" s="1"/>
  <c r="S1183" i="1"/>
  <c r="S1170" i="1"/>
  <c r="S694" i="1"/>
  <c r="S1030" i="1"/>
  <c r="T1030" i="1" s="1"/>
  <c r="S3697" i="1"/>
  <c r="T3697" i="1" s="1"/>
  <c r="S1173" i="1"/>
  <c r="S2824" i="1"/>
  <c r="T2824" i="1" s="1"/>
  <c r="S1175" i="1"/>
  <c r="T1175" i="1" s="1"/>
  <c r="S1060" i="1"/>
  <c r="S4496" i="1"/>
  <c r="T4496" i="1" s="1"/>
  <c r="S62" i="1"/>
  <c r="T62" i="1" s="1"/>
  <c r="S175" i="1"/>
  <c r="T175" i="1" s="1"/>
  <c r="S93" i="1"/>
  <c r="S1493" i="1"/>
  <c r="S1503" i="1"/>
  <c r="T1503" i="1" s="1"/>
  <c r="S21" i="1"/>
  <c r="T21" i="1" s="1"/>
  <c r="S647" i="1"/>
  <c r="T647" i="1" s="1"/>
  <c r="S58" i="1"/>
  <c r="T58" i="1" s="1"/>
  <c r="S141" i="1"/>
  <c r="T141" i="1" s="1"/>
  <c r="S60" i="1"/>
  <c r="S1685" i="1"/>
  <c r="R34" i="1"/>
  <c r="S1517" i="1"/>
  <c r="S992" i="1"/>
  <c r="S4484" i="1"/>
  <c r="S1157" i="1"/>
  <c r="S1694" i="1"/>
  <c r="T1694" i="1" s="1"/>
  <c r="S1676" i="1"/>
  <c r="T1676" i="1" s="1"/>
  <c r="S1179" i="1"/>
  <c r="S1165" i="1"/>
  <c r="T1165" i="1" s="1"/>
  <c r="S1193" i="1"/>
  <c r="T1193" i="1" s="1"/>
  <c r="S699" i="1"/>
  <c r="S1054" i="1"/>
  <c r="S4483" i="1"/>
  <c r="S1159" i="1"/>
  <c r="S1198" i="1"/>
  <c r="T1198" i="1" s="1"/>
  <c r="S1186" i="1"/>
  <c r="S1184" i="1"/>
  <c r="T1184" i="1" s="1"/>
  <c r="S1674" i="1"/>
  <c r="S1687" i="1"/>
  <c r="S4403" i="1"/>
  <c r="T4403" i="1" s="1"/>
  <c r="S689" i="1"/>
  <c r="T689" i="1" s="1"/>
  <c r="S1033" i="1"/>
  <c r="T1033" i="1" s="1"/>
  <c r="S4485" i="1"/>
  <c r="S4489" i="1"/>
  <c r="T4489" i="1" s="1"/>
  <c r="S1239" i="1"/>
  <c r="T1239" i="1" s="1"/>
  <c r="S3701" i="1"/>
  <c r="S1189" i="1"/>
  <c r="S1228" i="1"/>
  <c r="S691" i="1"/>
  <c r="T691" i="1" s="1"/>
  <c r="S701" i="1"/>
  <c r="S2827" i="1"/>
  <c r="T2827" i="1" s="1"/>
  <c r="S1223" i="1"/>
  <c r="S3702" i="1"/>
  <c r="T3702" i="1" s="1"/>
  <c r="S89" i="1"/>
  <c r="N566" i="33" s="1"/>
  <c r="S265" i="1"/>
  <c r="S1715" i="1"/>
  <c r="S125" i="1"/>
  <c r="T125" i="1" s="1"/>
  <c r="S1500" i="1"/>
  <c r="T1500" i="1" s="1"/>
  <c r="S650" i="1"/>
  <c r="S61" i="1"/>
  <c r="S48" i="1"/>
  <c r="S1521" i="1"/>
  <c r="T1521" i="1" s="1"/>
  <c r="S80" i="1"/>
  <c r="N557" i="33" s="1"/>
  <c r="S1367" i="1"/>
  <c r="S1484" i="1"/>
  <c r="S1720" i="1"/>
  <c r="N731" i="33" s="1"/>
  <c r="S654" i="1"/>
  <c r="S91" i="1"/>
  <c r="S1518" i="1"/>
  <c r="S1619" i="1"/>
  <c r="S1624" i="1"/>
  <c r="S690" i="1"/>
  <c r="T690" i="1" s="1"/>
  <c r="S131" i="1"/>
  <c r="T131" i="1" s="1"/>
  <c r="S124" i="1"/>
  <c r="S87" i="1"/>
  <c r="T87" i="1" s="1"/>
  <c r="S1482" i="1"/>
  <c r="T1482" i="1" s="1"/>
  <c r="S662" i="1"/>
  <c r="T662" i="1" s="1"/>
  <c r="S1512" i="1"/>
  <c r="S70" i="1"/>
  <c r="T70" i="1" s="1"/>
  <c r="S65" i="1"/>
  <c r="S68" i="1"/>
  <c r="T68" i="1" s="1"/>
  <c r="S1714" i="1"/>
  <c r="T1714" i="1" s="1"/>
  <c r="S1481" i="1"/>
  <c r="T1481" i="1" s="1"/>
  <c r="S180" i="1"/>
  <c r="T180" i="1" s="1"/>
  <c r="S1177" i="1"/>
  <c r="S4409" i="1"/>
  <c r="T4409" i="1" s="1"/>
  <c r="S1160" i="1"/>
  <c r="S4493" i="1"/>
  <c r="S3696" i="1"/>
  <c r="T3696" i="1" s="1"/>
  <c r="S692" i="1"/>
  <c r="T692" i="1" s="1"/>
  <c r="S4407" i="1"/>
  <c r="T4407" i="1" s="1"/>
  <c r="S2831" i="1"/>
  <c r="T2831" i="1" s="1"/>
  <c r="S1675" i="1"/>
  <c r="S1673" i="1"/>
  <c r="T1673" i="1" s="1"/>
  <c r="S83" i="1"/>
  <c r="S117" i="1"/>
  <c r="T117" i="1" s="1"/>
  <c r="S19" i="1"/>
  <c r="T19" i="1" s="1"/>
  <c r="S85" i="1"/>
  <c r="S1376" i="1"/>
  <c r="T1376" i="1" s="1"/>
  <c r="S47" i="1"/>
  <c r="T47" i="1" s="1"/>
  <c r="S24" i="1"/>
  <c r="T24" i="1" s="1"/>
  <c r="S86" i="1"/>
  <c r="S261" i="1"/>
  <c r="T261" i="1" s="1"/>
  <c r="S658" i="1"/>
  <c r="T658" i="1" s="1"/>
  <c r="S1628" i="1"/>
  <c r="T1628" i="1" s="1"/>
  <c r="S1577" i="1"/>
  <c r="S1634" i="1"/>
  <c r="S1568" i="1"/>
  <c r="S1242" i="1"/>
  <c r="T1242" i="1" s="1"/>
  <c r="S1032" i="1"/>
  <c r="T1032" i="1" s="1"/>
  <c r="S1057" i="1"/>
  <c r="S1162" i="1"/>
  <c r="S1200" i="1"/>
  <c r="T1200" i="1" s="1"/>
  <c r="S3699" i="1"/>
  <c r="T3699" i="1" s="1"/>
  <c r="S1194" i="1"/>
  <c r="S1682" i="1"/>
  <c r="S1683" i="1"/>
  <c r="S1185" i="1"/>
  <c r="T1185" i="1" s="1"/>
  <c r="S695" i="1"/>
  <c r="S991" i="1"/>
  <c r="S994" i="1"/>
  <c r="S1163" i="1"/>
  <c r="S1237" i="1"/>
  <c r="S1238" i="1"/>
  <c r="T1238" i="1" s="1"/>
  <c r="S1227" i="1"/>
  <c r="S1188" i="1"/>
  <c r="T1188" i="1" s="1"/>
  <c r="S693" i="1"/>
  <c r="S1053" i="1"/>
  <c r="S1029" i="1"/>
  <c r="T1029" i="1" s="1"/>
  <c r="S1158" i="1"/>
  <c r="S2830" i="1"/>
  <c r="T2830" i="1" s="1"/>
  <c r="S2826" i="1"/>
  <c r="T2826" i="1" s="1"/>
  <c r="S1692" i="1"/>
  <c r="T1692" i="1" s="1"/>
  <c r="S995" i="1"/>
  <c r="S1204" i="1"/>
  <c r="S1172" i="1"/>
  <c r="T1172" i="1" s="1"/>
  <c r="S1225" i="1"/>
  <c r="S3695" i="1"/>
  <c r="S1727" i="1"/>
  <c r="T1727" i="1" s="1"/>
  <c r="S144" i="1"/>
  <c r="T144" i="1" s="1"/>
  <c r="S50" i="1"/>
  <c r="T50" i="1" s="1"/>
  <c r="S262" i="1"/>
  <c r="T262" i="1" s="1"/>
  <c r="S1509" i="1"/>
  <c r="S103" i="1"/>
  <c r="T103" i="1" s="1"/>
  <c r="S10" i="1"/>
  <c r="S1499" i="1"/>
  <c r="T1499" i="1" s="1"/>
  <c r="S667" i="1"/>
  <c r="S263" i="1"/>
  <c r="T263" i="1" s="1"/>
  <c r="S107" i="1"/>
  <c r="S179" i="1"/>
  <c r="T179" i="1" s="1"/>
  <c r="S140" i="1"/>
  <c r="S1723" i="1"/>
  <c r="T1723" i="1" s="1"/>
  <c r="S2829" i="1"/>
  <c r="T2829" i="1" s="1"/>
  <c r="S1691" i="1"/>
  <c r="T1691" i="1" s="1"/>
  <c r="S1516" i="1"/>
  <c r="T1516" i="1" s="1"/>
  <c r="S1627" i="1"/>
  <c r="T1627" i="1" s="1"/>
  <c r="S82" i="1"/>
  <c r="S177" i="1"/>
  <c r="T177" i="1" s="1"/>
  <c r="R148" i="1"/>
  <c r="M326" i="33" s="1"/>
  <c r="M397" i="33" s="1"/>
  <c r="R151" i="1"/>
  <c r="R153" i="1"/>
  <c r="M331" i="33" s="1"/>
  <c r="M402" i="33" s="1"/>
  <c r="R150" i="1"/>
  <c r="M328" i="33" s="1"/>
  <c r="M399" i="33" s="1"/>
  <c r="S1491" i="1"/>
  <c r="T1491" i="1" s="1"/>
  <c r="S126" i="1"/>
  <c r="T126" i="1" s="1"/>
  <c r="S1504" i="1"/>
  <c r="T1504" i="1" s="1"/>
  <c r="S64" i="1"/>
  <c r="S1377" i="1"/>
  <c r="T1377" i="1" s="1"/>
  <c r="S130" i="1"/>
  <c r="S1475" i="1"/>
  <c r="T1475" i="1" s="1"/>
  <c r="S54" i="1"/>
  <c r="T54" i="1" s="1"/>
  <c r="S649" i="1"/>
  <c r="T649" i="1" s="1"/>
  <c r="S1372" i="1"/>
  <c r="S1379" i="1"/>
  <c r="S1371" i="1"/>
  <c r="S1373" i="1"/>
  <c r="S20" i="1"/>
  <c r="T20" i="1" s="1"/>
  <c r="S73" i="1"/>
  <c r="T73" i="1" s="1"/>
  <c r="S137" i="1"/>
  <c r="T137" i="1" s="1"/>
  <c r="S1498" i="1"/>
  <c r="S1728" i="1"/>
  <c r="T1728" i="1" s="1"/>
  <c r="S653" i="1"/>
  <c r="T653" i="1" s="1"/>
  <c r="S71" i="1"/>
  <c r="S127" i="1"/>
  <c r="T127" i="1" s="1"/>
  <c r="S1502" i="1"/>
  <c r="T1502" i="1" s="1"/>
  <c r="S267" i="1"/>
  <c r="T267" i="1" s="1"/>
  <c r="S1501" i="1"/>
  <c r="T1501" i="1" s="1"/>
  <c r="S98" i="1"/>
  <c r="S1483" i="1"/>
  <c r="S1497" i="1"/>
  <c r="S109" i="1"/>
  <c r="T109" i="1" s="1"/>
  <c r="S15" i="1"/>
  <c r="S178" i="1"/>
  <c r="T178" i="1" s="1"/>
  <c r="S181" i="1"/>
  <c r="T181" i="1" s="1"/>
  <c r="S1477" i="1"/>
  <c r="S1508" i="1"/>
  <c r="T1508" i="1" s="1"/>
  <c r="S11" i="1"/>
  <c r="S94" i="1"/>
  <c r="T94" i="1" s="1"/>
  <c r="S113" i="1"/>
  <c r="T113" i="1" s="1"/>
  <c r="S97" i="1"/>
  <c r="T97" i="1" s="1"/>
  <c r="S118" i="1"/>
  <c r="T118" i="1" s="1"/>
  <c r="S114" i="1"/>
  <c r="T114" i="1" s="1"/>
  <c r="S1511" i="1"/>
  <c r="T1511" i="1" s="1"/>
  <c r="S1510" i="1"/>
  <c r="T1510" i="1" s="1"/>
  <c r="S22" i="1"/>
  <c r="T22" i="1" s="1"/>
  <c r="S1580" i="1"/>
  <c r="S1644" i="1"/>
  <c r="S1625" i="1"/>
  <c r="T1625" i="1" s="1"/>
  <c r="S1642" i="1"/>
  <c r="S1515" i="1"/>
  <c r="T1515" i="1" s="1"/>
  <c r="S1529" i="1"/>
  <c r="T1529" i="1" s="1"/>
  <c r="S1618" i="1"/>
  <c r="T1618" i="1" s="1"/>
  <c r="S1615" i="1"/>
  <c r="T1615" i="1" s="1"/>
  <c r="S1639" i="1"/>
  <c r="T1639" i="1" s="1"/>
  <c r="S1565" i="1"/>
  <c r="S1578" i="1"/>
  <c r="S1575" i="1"/>
  <c r="S1626" i="1"/>
  <c r="S1569" i="1"/>
  <c r="S1523" i="1"/>
  <c r="T1523" i="1" s="1"/>
  <c r="S1632" i="1"/>
  <c r="S4406" i="1"/>
  <c r="T4406" i="1" s="1"/>
  <c r="S1031" i="1"/>
  <c r="T1031" i="1" s="1"/>
  <c r="S1726" i="1"/>
  <c r="S76" i="1"/>
  <c r="N553" i="33" s="1"/>
  <c r="S115" i="1"/>
  <c r="T115" i="1" s="1"/>
  <c r="S123" i="1"/>
  <c r="T123" i="1" s="1"/>
  <c r="S46" i="1"/>
  <c r="T46" i="1" s="1"/>
  <c r="S659" i="1"/>
  <c r="S1478" i="1"/>
  <c r="S1507" i="1"/>
  <c r="S1716" i="1"/>
  <c r="S122" i="1"/>
  <c r="T122" i="1" s="1"/>
  <c r="S90" i="1"/>
  <c r="T90" i="1" s="1"/>
  <c r="S72" i="1"/>
  <c r="T72" i="1" s="1"/>
  <c r="S646" i="1"/>
  <c r="T646" i="1" s="1"/>
  <c r="S136" i="1"/>
  <c r="S1494" i="1"/>
  <c r="T1494" i="1" s="1"/>
  <c r="S1476" i="1"/>
  <c r="S78" i="1"/>
  <c r="T78" i="1" s="1"/>
  <c r="S88" i="1"/>
  <c r="S57" i="1"/>
  <c r="S92" i="1"/>
  <c r="S1725" i="1"/>
  <c r="S1690" i="1"/>
  <c r="T1690" i="1" s="1"/>
  <c r="S4486" i="1"/>
  <c r="S1680" i="1"/>
  <c r="T1680" i="1" s="1"/>
  <c r="S1693" i="1"/>
  <c r="T1693" i="1" s="1"/>
  <c r="S1199" i="1"/>
  <c r="S1167" i="1"/>
  <c r="T1167" i="1" s="1"/>
  <c r="S4405" i="1"/>
  <c r="T4405" i="1" s="1"/>
  <c r="S1034" i="1"/>
  <c r="T1034" i="1" s="1"/>
  <c r="S3698" i="1"/>
  <c r="S688" i="1"/>
  <c r="T688" i="1" s="1"/>
  <c r="S4402" i="1"/>
  <c r="S1370" i="1"/>
  <c r="S1381" i="1"/>
  <c r="S1378" i="1"/>
  <c r="T1378" i="1" s="1"/>
  <c r="S1375" i="1"/>
  <c r="S101" i="1"/>
  <c r="N587" i="33" s="1"/>
  <c r="S661" i="1"/>
  <c r="T661" i="1" s="1"/>
  <c r="S84" i="1"/>
  <c r="S95" i="1"/>
  <c r="S143" i="1"/>
  <c r="T143" i="1" s="1"/>
  <c r="S23" i="1"/>
  <c r="T23" i="1" s="1"/>
  <c r="S52" i="1"/>
  <c r="S4488" i="1"/>
  <c r="S1485" i="1"/>
  <c r="T1485" i="1" s="1"/>
  <c r="S264" i="1"/>
  <c r="T264" i="1" s="1"/>
  <c r="S18" i="1"/>
  <c r="S1719" i="1"/>
  <c r="S116" i="1"/>
  <c r="S644" i="1"/>
  <c r="S645" i="1"/>
  <c r="S74" i="1"/>
  <c r="T74" i="1" s="1"/>
  <c r="S1489" i="1"/>
  <c r="T1489" i="1" s="1"/>
  <c r="S1479" i="1"/>
  <c r="S182" i="1"/>
  <c r="T182" i="1" s="1"/>
  <c r="S45" i="1"/>
  <c r="S53" i="1"/>
  <c r="S176" i="1"/>
  <c r="T176" i="1" s="1"/>
  <c r="S25" i="1"/>
  <c r="T25" i="1" s="1"/>
  <c r="S655" i="1"/>
  <c r="S1513" i="1"/>
  <c r="S1717" i="1"/>
  <c r="S1729" i="1"/>
  <c r="T1729" i="1" s="1"/>
  <c r="S128" i="1"/>
  <c r="T128" i="1" s="1"/>
  <c r="S147" i="1"/>
  <c r="T147" i="1" s="1"/>
  <c r="S79" i="1"/>
  <c r="S1492" i="1"/>
  <c r="S12" i="1"/>
  <c r="S1487" i="1"/>
  <c r="T1487" i="1" s="1"/>
  <c r="S69" i="1"/>
  <c r="T69" i="1" s="1"/>
  <c r="S1620" i="1"/>
  <c r="S1530" i="1"/>
  <c r="S1573" i="1"/>
  <c r="S1576" i="1"/>
  <c r="S1571" i="1"/>
  <c r="S1616" i="1"/>
  <c r="S1520" i="1"/>
  <c r="S1622" i="1"/>
  <c r="T1622" i="1" s="1"/>
  <c r="S1621" i="1"/>
  <c r="T1621" i="1" s="1"/>
  <c r="S1633" i="1"/>
  <c r="S1638" i="1"/>
  <c r="S1525" i="1"/>
  <c r="T1525" i="1" s="1"/>
  <c r="S1528" i="1"/>
  <c r="S1637" i="1"/>
  <c r="T1637" i="1" s="1"/>
  <c r="S1519" i="1"/>
  <c r="T1519" i="1" s="1"/>
  <c r="S1566" i="1"/>
  <c r="S1374" i="1"/>
  <c r="S1380" i="1"/>
  <c r="T1380" i="1" s="1"/>
  <c r="S1368" i="1"/>
  <c r="S1369" i="1"/>
  <c r="S1490" i="1"/>
  <c r="S142" i="1"/>
  <c r="T142" i="1" s="1"/>
  <c r="S1722" i="1"/>
  <c r="T1722" i="1" s="1"/>
  <c r="S49" i="1"/>
  <c r="S133" i="1"/>
  <c r="S102" i="1"/>
  <c r="S268" i="1"/>
  <c r="T268" i="1" s="1"/>
  <c r="S99" i="1"/>
  <c r="S8" i="1"/>
  <c r="S660" i="1"/>
  <c r="T660" i="1" s="1"/>
  <c r="S14" i="1"/>
  <c r="S1488" i="1"/>
  <c r="T1488" i="1" s="1"/>
  <c r="S651" i="1"/>
  <c r="S44" i="1"/>
  <c r="S1505" i="1"/>
  <c r="T1505" i="1" s="1"/>
  <c r="S100" i="1"/>
  <c r="S9" i="1"/>
  <c r="S1718" i="1"/>
  <c r="S56" i="1"/>
  <c r="T56" i="1" s="1"/>
  <c r="S1724" i="1"/>
  <c r="T1724" i="1" s="1"/>
  <c r="S108" i="1"/>
  <c r="T108" i="1" s="1"/>
  <c r="S121" i="1"/>
  <c r="T121" i="1" s="1"/>
  <c r="S139" i="1"/>
  <c r="T139" i="1" s="1"/>
  <c r="S266" i="1"/>
  <c r="T266" i="1" s="1"/>
  <c r="S652" i="1"/>
  <c r="T652" i="1" s="1"/>
  <c r="S648" i="1"/>
  <c r="S51" i="1"/>
  <c r="T51" i="1" s="1"/>
  <c r="S81" i="1"/>
  <c r="T81" i="1" s="1"/>
  <c r="S146" i="1"/>
  <c r="S657" i="1"/>
  <c r="T657" i="1" s="1"/>
  <c r="S666" i="1"/>
  <c r="T666" i="1" s="1"/>
  <c r="S1713" i="1"/>
  <c r="S104" i="1"/>
  <c r="S132" i="1"/>
  <c r="S135" i="1"/>
  <c r="S138" i="1"/>
  <c r="T138" i="1" s="1"/>
  <c r="S1572" i="1"/>
  <c r="S1636" i="1"/>
  <c r="T1636" i="1" s="1"/>
  <c r="S1643" i="1"/>
  <c r="S1574" i="1"/>
  <c r="T1574" i="1" s="1"/>
  <c r="S1613" i="1"/>
  <c r="S1579" i="1"/>
  <c r="S1629" i="1"/>
  <c r="T1629" i="1" s="1"/>
  <c r="S1617" i="1"/>
  <c r="T1617" i="1" s="1"/>
  <c r="S1614" i="1"/>
  <c r="T1614" i="1" s="1"/>
  <c r="S1635" i="1"/>
  <c r="T1635" i="1" s="1"/>
  <c r="S1640" i="1"/>
  <c r="S1623" i="1"/>
  <c r="T1623" i="1" s="1"/>
  <c r="S1527" i="1"/>
  <c r="S1631" i="1"/>
  <c r="S1630" i="1"/>
  <c r="T1630" i="1" s="1"/>
  <c r="S1524" i="1"/>
  <c r="T1524" i="1" s="1"/>
  <c r="S702" i="1"/>
  <c r="S1570" i="1"/>
  <c r="S1567" i="1"/>
  <c r="S1526" i="1"/>
  <c r="S1522" i="1"/>
  <c r="T1522" i="1" s="1"/>
  <c r="S134" i="1"/>
  <c r="T134" i="1" s="1"/>
  <c r="U4" i="1"/>
  <c r="S665" i="1"/>
  <c r="T665" i="1" s="1"/>
  <c r="S66" i="1"/>
  <c r="S1506" i="1"/>
  <c r="T1506" i="1" s="1"/>
  <c r="S120" i="1"/>
  <c r="S145" i="1"/>
  <c r="S1496" i="1"/>
  <c r="T1496" i="1" s="1"/>
  <c r="S1382" i="1"/>
  <c r="R41" i="1"/>
  <c r="O1033" i="1"/>
  <c r="N35" i="1"/>
  <c r="J310" i="33" s="1"/>
  <c r="O1034" i="1"/>
  <c r="O2826" i="1"/>
  <c r="O2824" i="1"/>
  <c r="O1035" i="1"/>
  <c r="O1029" i="1"/>
  <c r="O2825" i="1"/>
  <c r="H456" i="33"/>
  <c r="O1031" i="1"/>
  <c r="O1036" i="1"/>
  <c r="O2829" i="1"/>
  <c r="O2827" i="1"/>
  <c r="O2828" i="1"/>
  <c r="O1032" i="1"/>
  <c r="Q35" i="1"/>
  <c r="L34" i="1"/>
  <c r="L164" i="1"/>
  <c r="H454" i="33"/>
  <c r="I450" i="33"/>
  <c r="K453" i="33"/>
  <c r="M158" i="1"/>
  <c r="I452" i="33"/>
  <c r="H453" i="33"/>
  <c r="M160" i="1"/>
  <c r="L455" i="33"/>
  <c r="H333" i="33"/>
  <c r="H404" i="33" s="1"/>
  <c r="K456" i="33"/>
  <c r="Q164" i="1"/>
  <c r="J451" i="33"/>
  <c r="N159" i="1"/>
  <c r="L456" i="33"/>
  <c r="P161" i="1"/>
  <c r="Q159" i="1"/>
  <c r="L453" i="33"/>
  <c r="P160" i="1"/>
  <c r="L449" i="33"/>
  <c r="Q157" i="1"/>
  <c r="I455" i="33"/>
  <c r="L452" i="33"/>
  <c r="M161" i="1"/>
  <c r="M163" i="1"/>
  <c r="Q163" i="1"/>
  <c r="O155" i="1"/>
  <c r="P164" i="1"/>
  <c r="K452" i="33"/>
  <c r="Q161" i="1"/>
  <c r="Q160" i="1"/>
  <c r="O1030" i="1"/>
  <c r="P40" i="1"/>
  <c r="N157" i="1"/>
  <c r="J449" i="33"/>
  <c r="L451" i="33"/>
  <c r="I449" i="33"/>
  <c r="O149" i="1"/>
  <c r="I453" i="33"/>
  <c r="M157" i="1"/>
  <c r="N160" i="1"/>
  <c r="L384" i="33"/>
  <c r="Q162" i="1"/>
  <c r="O153" i="1"/>
  <c r="L160" i="1"/>
  <c r="L454" i="33"/>
  <c r="J456" i="33"/>
  <c r="O154" i="1"/>
  <c r="O150" i="1"/>
  <c r="O151" i="1"/>
  <c r="K449" i="33"/>
  <c r="J452" i="33"/>
  <c r="P157" i="1"/>
  <c r="J382" i="33"/>
  <c r="H450" i="33"/>
  <c r="H452" i="33"/>
  <c r="L158" i="1"/>
  <c r="M159" i="1"/>
  <c r="I451" i="33"/>
  <c r="N164" i="1"/>
  <c r="L162" i="1"/>
  <c r="H331" i="33"/>
  <c r="H402" i="33" s="1"/>
  <c r="J331" i="33"/>
  <c r="J402" i="33" s="1"/>
  <c r="J454" i="33"/>
  <c r="K451" i="33"/>
  <c r="P159" i="1"/>
  <c r="K328" i="33"/>
  <c r="K399" i="33" s="1"/>
  <c r="L161" i="1"/>
  <c r="N162" i="1"/>
  <c r="K331" i="33"/>
  <c r="K402" i="33" s="1"/>
  <c r="K454" i="33"/>
  <c r="K380" i="33"/>
  <c r="P158" i="1"/>
  <c r="K327" i="33"/>
  <c r="K398" i="33" s="1"/>
  <c r="K450" i="33"/>
  <c r="M41" i="1"/>
  <c r="I316" i="33" s="1"/>
  <c r="P162" i="1"/>
  <c r="O152" i="1"/>
  <c r="O148" i="1"/>
  <c r="I454" i="33"/>
  <c r="M162" i="1"/>
  <c r="I331" i="33"/>
  <c r="I402" i="33" s="1"/>
  <c r="N38" i="1"/>
  <c r="J313" i="33" s="1"/>
  <c r="E316" i="33" l="1"/>
  <c r="E311" i="33"/>
  <c r="U901" i="1"/>
  <c r="U899" i="1"/>
  <c r="U896" i="1"/>
  <c r="U902" i="1"/>
  <c r="U898" i="1"/>
  <c r="U897" i="1"/>
  <c r="U903" i="1"/>
  <c r="U900" i="1"/>
  <c r="U854" i="1"/>
  <c r="U856" i="1"/>
  <c r="U831" i="1"/>
  <c r="T1572" i="1"/>
  <c r="T1567" i="1"/>
  <c r="T1566" i="1"/>
  <c r="T1569" i="1"/>
  <c r="T1565" i="1"/>
  <c r="T992" i="1"/>
  <c r="T989" i="1"/>
  <c r="T994" i="1"/>
  <c r="T990" i="1"/>
  <c r="K315" i="33"/>
  <c r="K385" i="33" s="1"/>
  <c r="M315" i="33"/>
  <c r="M385" i="33" s="1"/>
  <c r="M312" i="33"/>
  <c r="M382" i="33" s="1"/>
  <c r="M310" i="33"/>
  <c r="M380" i="33" s="1"/>
  <c r="M314" i="33"/>
  <c r="M384" i="33" s="1"/>
  <c r="M313" i="33"/>
  <c r="M383" i="33" s="1"/>
  <c r="M311" i="33"/>
  <c r="M381" i="33" s="1"/>
  <c r="H309" i="33"/>
  <c r="H379" i="33" s="1"/>
  <c r="L310" i="33"/>
  <c r="L380" i="33" s="1"/>
  <c r="T15" i="1"/>
  <c r="M316" i="33"/>
  <c r="M386" i="33" s="1"/>
  <c r="M309" i="33"/>
  <c r="M379" i="33" s="1"/>
  <c r="T11" i="1"/>
  <c r="J315" i="33"/>
  <c r="J385" i="33" s="1"/>
  <c r="N163" i="1"/>
  <c r="J455" i="33"/>
  <c r="U27" i="1"/>
  <c r="U31" i="1"/>
  <c r="U29" i="1"/>
  <c r="U33" i="1"/>
  <c r="U30" i="1"/>
  <c r="U28" i="1"/>
  <c r="U26" i="1"/>
  <c r="U32" i="1"/>
  <c r="N779" i="33"/>
  <c r="T4487" i="1"/>
  <c r="N781" i="33"/>
  <c r="N780" i="33"/>
  <c r="T4482" i="1"/>
  <c r="N776" i="33"/>
  <c r="T4484" i="1"/>
  <c r="N778" i="33"/>
  <c r="T4488" i="1"/>
  <c r="N782" i="33"/>
  <c r="T4483" i="1"/>
  <c r="N777" i="33"/>
  <c r="T4481" i="1"/>
  <c r="N775" i="33"/>
  <c r="U1028" i="1"/>
  <c r="U1024" i="1"/>
  <c r="U1027" i="1"/>
  <c r="U1021" i="1"/>
  <c r="U1023" i="1"/>
  <c r="U1022" i="1"/>
  <c r="U1026" i="1"/>
  <c r="U1025" i="1"/>
  <c r="S703" i="1"/>
  <c r="S709" i="1"/>
  <c r="T696" i="1"/>
  <c r="T704" i="1" s="1"/>
  <c r="S704" i="1"/>
  <c r="S707" i="1"/>
  <c r="T702" i="1"/>
  <c r="S710" i="1"/>
  <c r="T698" i="1"/>
  <c r="T706" i="1" s="1"/>
  <c r="S706" i="1"/>
  <c r="T700" i="1"/>
  <c r="T708" i="1" s="1"/>
  <c r="S708" i="1"/>
  <c r="T697" i="1"/>
  <c r="T705" i="1" s="1"/>
  <c r="S705" i="1"/>
  <c r="I159" i="1"/>
  <c r="T947" i="1"/>
  <c r="T955" i="1" s="1"/>
  <c r="S955" i="1"/>
  <c r="T946" i="1"/>
  <c r="T954" i="1" s="1"/>
  <c r="S954" i="1"/>
  <c r="T952" i="1"/>
  <c r="T960" i="1" s="1"/>
  <c r="S960" i="1"/>
  <c r="T951" i="1"/>
  <c r="T959" i="1" s="1"/>
  <c r="S959" i="1"/>
  <c r="T950" i="1"/>
  <c r="T958" i="1" s="1"/>
  <c r="S958" i="1"/>
  <c r="T948" i="1"/>
  <c r="T956" i="1" s="1"/>
  <c r="S956" i="1"/>
  <c r="T949" i="1"/>
  <c r="T957" i="1" s="1"/>
  <c r="S957" i="1"/>
  <c r="T1158" i="1"/>
  <c r="T1162" i="1"/>
  <c r="T1163" i="1"/>
  <c r="T1371" i="1"/>
  <c r="T1367" i="1"/>
  <c r="T1370" i="1"/>
  <c r="E4381" i="1"/>
  <c r="E4399" i="1"/>
  <c r="E4476" i="1" s="1"/>
  <c r="E4390" i="1"/>
  <c r="T1444" i="1"/>
  <c r="U1415" i="1"/>
  <c r="U1414" i="1"/>
  <c r="U1423" i="1"/>
  <c r="U1412" i="1"/>
  <c r="U1439" i="1"/>
  <c r="U1402" i="1"/>
  <c r="U1435" i="1"/>
  <c r="U1431" i="1"/>
  <c r="U1407" i="1"/>
  <c r="U1404" i="1"/>
  <c r="U1436" i="1"/>
  <c r="U1432" i="1"/>
  <c r="U1413" i="1"/>
  <c r="U1409" i="1"/>
  <c r="U1406" i="1"/>
  <c r="U1437" i="1"/>
  <c r="U1433" i="1"/>
  <c r="U1411" i="1"/>
  <c r="U1400" i="1"/>
  <c r="U1438" i="1"/>
  <c r="U1434" i="1"/>
  <c r="U1429" i="1"/>
  <c r="U1427" i="1"/>
  <c r="U1425" i="1"/>
  <c r="U1401" i="1"/>
  <c r="U1426" i="1"/>
  <c r="U1408" i="1"/>
  <c r="U1424" i="1"/>
  <c r="U1416" i="1"/>
  <c r="U1420" i="1"/>
  <c r="U1430" i="1"/>
  <c r="U1405" i="1"/>
  <c r="U1417" i="1"/>
  <c r="U1419" i="1"/>
  <c r="U1421" i="1"/>
  <c r="U1403" i="1"/>
  <c r="U1418" i="1"/>
  <c r="U1422" i="1"/>
  <c r="U1428" i="1"/>
  <c r="U1410" i="1"/>
  <c r="U1310" i="1"/>
  <c r="U1318" i="1"/>
  <c r="U1307" i="1"/>
  <c r="U1305" i="1"/>
  <c r="U1309" i="1"/>
  <c r="U1303" i="1"/>
  <c r="U1350" i="1"/>
  <c r="U1295" i="1"/>
  <c r="U1349" i="1"/>
  <c r="U1326" i="1"/>
  <c r="U1347" i="1"/>
  <c r="U1346" i="1"/>
  <c r="U1339" i="1"/>
  <c r="U1335" i="1"/>
  <c r="U1366" i="1"/>
  <c r="U1343" i="1"/>
  <c r="U1338" i="1"/>
  <c r="U1334" i="1"/>
  <c r="U1304" i="1"/>
  <c r="U1302" i="1"/>
  <c r="U1348" i="1"/>
  <c r="U1342" i="1"/>
  <c r="U1337" i="1"/>
  <c r="U1336" i="1"/>
  <c r="U1325" i="1"/>
  <c r="U1362" i="1"/>
  <c r="U1358" i="1"/>
  <c r="U1365" i="1"/>
  <c r="U1361" i="1"/>
  <c r="U1364" i="1"/>
  <c r="U1360" i="1"/>
  <c r="U1363" i="1"/>
  <c r="U1359" i="1"/>
  <c r="U1351" i="1"/>
  <c r="U1355" i="1"/>
  <c r="U1321" i="1"/>
  <c r="U1319" i="1"/>
  <c r="U1329" i="1"/>
  <c r="U1333" i="1"/>
  <c r="U1345" i="1"/>
  <c r="U1296" i="1"/>
  <c r="U1298" i="1"/>
  <c r="U1313" i="1"/>
  <c r="U1317" i="1"/>
  <c r="U1324" i="1"/>
  <c r="U1354" i="1"/>
  <c r="U1323" i="1"/>
  <c r="U1328" i="1"/>
  <c r="U1332" i="1"/>
  <c r="U1322" i="1"/>
  <c r="U1353" i="1"/>
  <c r="U1357" i="1"/>
  <c r="U1327" i="1"/>
  <c r="U1331" i="1"/>
  <c r="U1300" i="1"/>
  <c r="U1299" i="1"/>
  <c r="U1311" i="1"/>
  <c r="U1315" i="1"/>
  <c r="U1352" i="1"/>
  <c r="U1356" i="1"/>
  <c r="U1320" i="1"/>
  <c r="U1330" i="1"/>
  <c r="U1344" i="1"/>
  <c r="U1301" i="1"/>
  <c r="U1306" i="1"/>
  <c r="U1314" i="1"/>
  <c r="U1340" i="1"/>
  <c r="U1341" i="1"/>
  <c r="U1297" i="1"/>
  <c r="U1308" i="1"/>
  <c r="U1312" i="1"/>
  <c r="U1316" i="1"/>
  <c r="U1276" i="1"/>
  <c r="U1272" i="1"/>
  <c r="U1268" i="1"/>
  <c r="U1274" i="1"/>
  <c r="U1270" i="1"/>
  <c r="U1262" i="1"/>
  <c r="U1275" i="1"/>
  <c r="U1273" i="1"/>
  <c r="U1271" i="1"/>
  <c r="U1269" i="1"/>
  <c r="U1265" i="1"/>
  <c r="U1261" i="1"/>
  <c r="U1260" i="1"/>
  <c r="U1267" i="1"/>
  <c r="U1263" i="1"/>
  <c r="U1252" i="1"/>
  <c r="U1254" i="1"/>
  <c r="U1253" i="1"/>
  <c r="U1247" i="1"/>
  <c r="U1251" i="1"/>
  <c r="U1256" i="1"/>
  <c r="U1255" i="1"/>
  <c r="U1246" i="1"/>
  <c r="U1250" i="1"/>
  <c r="U1264" i="1"/>
  <c r="U1259" i="1"/>
  <c r="U1245" i="1"/>
  <c r="U1249" i="1"/>
  <c r="U1266" i="1"/>
  <c r="U1248" i="1"/>
  <c r="U1257" i="1"/>
  <c r="U1258" i="1"/>
  <c r="T1164" i="1"/>
  <c r="U1236" i="1"/>
  <c r="U1220" i="1"/>
  <c r="U1216" i="1"/>
  <c r="U1218" i="1"/>
  <c r="U1214" i="1"/>
  <c r="U1148" i="1"/>
  <c r="U1219" i="1"/>
  <c r="U1213" i="1"/>
  <c r="U1156" i="1"/>
  <c r="U1146" i="1"/>
  <c r="U1144" i="1"/>
  <c r="U1147" i="1"/>
  <c r="U1143" i="1"/>
  <c r="U1217" i="1"/>
  <c r="U1142" i="1"/>
  <c r="U1140" i="1"/>
  <c r="U1139" i="1"/>
  <c r="U1141" i="1"/>
  <c r="U1137" i="1"/>
  <c r="U1215" i="1"/>
  <c r="U1145" i="1"/>
  <c r="U1136" i="1"/>
  <c r="U1149" i="1"/>
  <c r="U1152" i="1"/>
  <c r="U1138" i="1"/>
  <c r="U1134" i="1"/>
  <c r="U1229" i="1"/>
  <c r="U1230" i="1"/>
  <c r="U1231" i="1"/>
  <c r="U1232" i="1"/>
  <c r="U1233" i="1"/>
  <c r="U1234" i="1"/>
  <c r="U1235" i="1"/>
  <c r="U1135" i="1"/>
  <c r="U1150" i="1"/>
  <c r="U1153" i="1"/>
  <c r="U1155" i="1"/>
  <c r="U1133" i="1"/>
  <c r="U1151" i="1"/>
  <c r="U1154" i="1"/>
  <c r="U4006" i="1"/>
  <c r="U4000" i="1"/>
  <c r="U3999" i="1"/>
  <c r="U4004" i="1"/>
  <c r="U4001" i="1"/>
  <c r="U4003" i="1"/>
  <c r="U4005" i="1"/>
  <c r="U4002" i="1"/>
  <c r="U3941" i="1"/>
  <c r="U3940" i="1"/>
  <c r="U3939" i="1"/>
  <c r="U3938" i="1"/>
  <c r="U3937" i="1"/>
  <c r="U3936" i="1"/>
  <c r="U3935" i="1"/>
  <c r="U3934" i="1"/>
  <c r="U3942" i="1"/>
  <c r="U3922" i="1"/>
  <c r="U3921" i="1"/>
  <c r="U3920" i="1"/>
  <c r="U3919" i="1"/>
  <c r="U3918" i="1"/>
  <c r="U3932" i="1"/>
  <c r="U3908" i="1"/>
  <c r="U3933" i="1"/>
  <c r="U3902" i="1"/>
  <c r="U3899" i="1"/>
  <c r="U3895" i="1"/>
  <c r="U3916" i="1"/>
  <c r="U3912" i="1"/>
  <c r="U3906" i="1"/>
  <c r="U3901" i="1"/>
  <c r="U3898" i="1"/>
  <c r="U3896" i="1"/>
  <c r="U3886" i="1"/>
  <c r="U3897" i="1"/>
  <c r="U3889" i="1"/>
  <c r="U3880" i="1"/>
  <c r="U3891" i="1"/>
  <c r="U3879" i="1"/>
  <c r="U3998" i="1"/>
  <c r="U3914" i="1"/>
  <c r="U3910" i="1"/>
  <c r="U3983" i="1"/>
  <c r="U3994" i="1"/>
  <c r="U3904" i="1"/>
  <c r="U3893" i="1"/>
  <c r="U3887" i="1"/>
  <c r="U3926" i="1"/>
  <c r="U3900" i="1"/>
  <c r="U3894" i="1"/>
  <c r="U3881" i="1"/>
  <c r="U3996" i="1"/>
  <c r="U3992" i="1"/>
  <c r="U3991" i="1"/>
  <c r="U3990" i="1"/>
  <c r="U3997" i="1"/>
  <c r="U3995" i="1"/>
  <c r="U3993" i="1"/>
  <c r="U3966" i="1"/>
  <c r="U3888" i="1"/>
  <c r="U3988" i="1"/>
  <c r="U3960" i="1"/>
  <c r="U3962" i="1"/>
  <c r="U3964" i="1"/>
  <c r="U3890" i="1"/>
  <c r="U3930" i="1"/>
  <c r="U3925" i="1"/>
  <c r="U3924" i="1"/>
  <c r="U3965" i="1"/>
  <c r="U3923" i="1"/>
  <c r="U3987" i="1"/>
  <c r="U3961" i="1"/>
  <c r="U3913" i="1"/>
  <c r="U3909" i="1"/>
  <c r="U3929" i="1"/>
  <c r="U3984" i="1"/>
  <c r="U3986" i="1"/>
  <c r="U3905" i="1"/>
  <c r="U3917" i="1"/>
  <c r="U3985" i="1"/>
  <c r="U3927" i="1"/>
  <c r="U3884" i="1"/>
  <c r="U3907" i="1"/>
  <c r="U3883" i="1"/>
  <c r="U3885" i="1"/>
  <c r="U3915" i="1"/>
  <c r="U3989" i="1"/>
  <c r="U3903" i="1"/>
  <c r="U3882" i="1"/>
  <c r="U3911" i="1"/>
  <c r="U3892" i="1"/>
  <c r="U3928" i="1"/>
  <c r="U3963" i="1"/>
  <c r="U3959" i="1"/>
  <c r="U3931" i="1"/>
  <c r="U2919" i="1"/>
  <c r="U2918" i="1"/>
  <c r="U2916" i="1"/>
  <c r="U2912" i="1"/>
  <c r="U2915" i="1"/>
  <c r="U2911" i="1"/>
  <c r="U2958" i="1"/>
  <c r="U2956" i="1"/>
  <c r="U2917" i="1"/>
  <c r="U2951" i="1"/>
  <c r="U2914" i="1"/>
  <c r="U2948" i="1"/>
  <c r="U2946" i="1"/>
  <c r="U2905" i="1"/>
  <c r="U2947" i="1"/>
  <c r="U2913" i="1"/>
  <c r="U2949" i="1"/>
  <c r="U2945" i="1"/>
  <c r="U2959" i="1"/>
  <c r="U2944" i="1"/>
  <c r="U2926" i="1"/>
  <c r="U2924" i="1"/>
  <c r="U2922" i="1"/>
  <c r="U2950" i="1"/>
  <c r="U2942" i="1"/>
  <c r="U2939" i="1"/>
  <c r="U2943" i="1"/>
  <c r="U2967" i="1"/>
  <c r="U2935" i="1"/>
  <c r="U2933" i="1"/>
  <c r="U2929" i="1"/>
  <c r="U2991" i="1"/>
  <c r="U2960" i="1"/>
  <c r="U2931" i="1"/>
  <c r="U2927" i="1"/>
  <c r="U2963" i="1"/>
  <c r="U2961" i="1"/>
  <c r="U2964" i="1"/>
  <c r="U2985" i="1"/>
  <c r="U2936" i="1"/>
  <c r="U2925" i="1"/>
  <c r="U2938" i="1"/>
  <c r="U2909" i="1"/>
  <c r="U2955" i="1"/>
  <c r="U2966" i="1"/>
  <c r="U2934" i="1"/>
  <c r="U2937" i="1"/>
  <c r="U2940" i="1"/>
  <c r="U2962" i="1"/>
  <c r="U2928" i="1"/>
  <c r="U2932" i="1"/>
  <c r="U2989" i="1"/>
  <c r="U2920" i="1"/>
  <c r="U2921" i="1"/>
  <c r="U2941" i="1"/>
  <c r="U2953" i="1"/>
  <c r="U2907" i="1"/>
  <c r="U2908" i="1"/>
  <c r="U2965" i="1"/>
  <c r="U2930" i="1"/>
  <c r="U2987" i="1"/>
  <c r="U2923" i="1"/>
  <c r="U2954" i="1"/>
  <c r="U2910" i="1"/>
  <c r="U2984" i="1"/>
  <c r="U2986" i="1"/>
  <c r="U2988" i="1"/>
  <c r="U2990" i="1"/>
  <c r="U2906" i="1"/>
  <c r="U2952" i="1"/>
  <c r="U2904" i="1"/>
  <c r="U2957" i="1"/>
  <c r="T953" i="1"/>
  <c r="T961" i="1" s="1"/>
  <c r="S961" i="1"/>
  <c r="T930" i="1"/>
  <c r="U952" i="1"/>
  <c r="U960" i="1" s="1"/>
  <c r="U949" i="1"/>
  <c r="U957" i="1" s="1"/>
  <c r="U953" i="1"/>
  <c r="U961" i="1" s="1"/>
  <c r="U951" i="1"/>
  <c r="U959" i="1" s="1"/>
  <c r="U950" i="1"/>
  <c r="U958" i="1" s="1"/>
  <c r="U948" i="1"/>
  <c r="U956" i="1" s="1"/>
  <c r="U946" i="1"/>
  <c r="U954" i="1" s="1"/>
  <c r="U947" i="1"/>
  <c r="U955" i="1" s="1"/>
  <c r="T929" i="1"/>
  <c r="U1052" i="1"/>
  <c r="U1049" i="1"/>
  <c r="U1051" i="1"/>
  <c r="U1046" i="1"/>
  <c r="U1045" i="1"/>
  <c r="U1048" i="1"/>
  <c r="U1050" i="1"/>
  <c r="U1047" i="1"/>
  <c r="T60" i="1"/>
  <c r="T65" i="1"/>
  <c r="U931" i="1"/>
  <c r="U936" i="1"/>
  <c r="U932" i="1"/>
  <c r="U935" i="1"/>
  <c r="U930" i="1"/>
  <c r="U929" i="1"/>
  <c r="U934" i="1"/>
  <c r="U933" i="1"/>
  <c r="U2500" i="1"/>
  <c r="U2499" i="1"/>
  <c r="U2498" i="1"/>
  <c r="U2497" i="1"/>
  <c r="U2496" i="1"/>
  <c r="U2495" i="1"/>
  <c r="U2494" i="1"/>
  <c r="U2501" i="1"/>
  <c r="U2493" i="1"/>
  <c r="U2491" i="1"/>
  <c r="U2487" i="1"/>
  <c r="U2486" i="1"/>
  <c r="U2488" i="1"/>
  <c r="U2489" i="1"/>
  <c r="U2492" i="1"/>
  <c r="U2490" i="1"/>
  <c r="U1373" i="1"/>
  <c r="M452" i="33"/>
  <c r="U1372" i="1"/>
  <c r="R163" i="1"/>
  <c r="T77" i="1"/>
  <c r="M332" i="33"/>
  <c r="M403" i="33" s="1"/>
  <c r="T106" i="1"/>
  <c r="T13" i="1"/>
  <c r="U112" i="1"/>
  <c r="M455" i="33"/>
  <c r="U4487" i="1"/>
  <c r="U1727" i="1"/>
  <c r="T146" i="1"/>
  <c r="T1528" i="1"/>
  <c r="T1620" i="1"/>
  <c r="T45" i="1"/>
  <c r="T4486" i="1"/>
  <c r="T659" i="1"/>
  <c r="T1644" i="1"/>
  <c r="T1477" i="1"/>
  <c r="T1497" i="1"/>
  <c r="T667" i="1"/>
  <c r="T1227" i="1"/>
  <c r="T1682" i="1"/>
  <c r="T1057" i="1"/>
  <c r="N560" i="33"/>
  <c r="T654" i="1"/>
  <c r="T265" i="1"/>
  <c r="T1060" i="1"/>
  <c r="N582" i="33"/>
  <c r="T145" i="1"/>
  <c r="N565" i="33"/>
  <c r="T136" i="1"/>
  <c r="T1580" i="1"/>
  <c r="T71" i="1"/>
  <c r="N559" i="33"/>
  <c r="T107" i="1"/>
  <c r="T1237" i="1"/>
  <c r="T991" i="1"/>
  <c r="N563" i="33"/>
  <c r="T1160" i="1"/>
  <c r="T124" i="1"/>
  <c r="T699" i="1"/>
  <c r="T707" i="1" s="1"/>
  <c r="T1157" i="1"/>
  <c r="T105" i="1"/>
  <c r="T4494" i="1"/>
  <c r="T1241" i="1"/>
  <c r="T1036" i="1"/>
  <c r="U61" i="1"/>
  <c r="U24" i="1"/>
  <c r="U1162" i="1"/>
  <c r="T66" i="1"/>
  <c r="T1570" i="1"/>
  <c r="T1631" i="1"/>
  <c r="T1579" i="1"/>
  <c r="T132" i="1"/>
  <c r="T133" i="1"/>
  <c r="T1490" i="1"/>
  <c r="T1638" i="1"/>
  <c r="T1520" i="1"/>
  <c r="T1573" i="1"/>
  <c r="T1492" i="1"/>
  <c r="T1513" i="1"/>
  <c r="T116" i="1"/>
  <c r="T3698" i="1"/>
  <c r="T1725" i="1"/>
  <c r="T1507" i="1"/>
  <c r="T1632" i="1"/>
  <c r="T1575" i="1"/>
  <c r="T1642" i="1"/>
  <c r="T1483" i="1"/>
  <c r="T64" i="1"/>
  <c r="T1509" i="1"/>
  <c r="T1053" i="1"/>
  <c r="T1634" i="1"/>
  <c r="T1512" i="1"/>
  <c r="T48" i="1"/>
  <c r="N726" i="33"/>
  <c r="T1228" i="1"/>
  <c r="T3701" i="1"/>
  <c r="T1179" i="1"/>
  <c r="T1684" i="1"/>
  <c r="T1440" i="1"/>
  <c r="T1514" i="1"/>
  <c r="T110" i="1"/>
  <c r="T993" i="1"/>
  <c r="T1526" i="1"/>
  <c r="T648" i="1"/>
  <c r="T651" i="1"/>
  <c r="T1571" i="1"/>
  <c r="T1726" i="1"/>
  <c r="T1225" i="1"/>
  <c r="T1204" i="1"/>
  <c r="T1675" i="1"/>
  <c r="T4493" i="1"/>
  <c r="T1619" i="1"/>
  <c r="T1484" i="1"/>
  <c r="T1674" i="1"/>
  <c r="N579" i="33"/>
  <c r="T1170" i="1"/>
  <c r="E381" i="33"/>
  <c r="T1161" i="1"/>
  <c r="E386" i="33"/>
  <c r="E451" i="33"/>
  <c r="U666" i="1"/>
  <c r="U1167" i="1"/>
  <c r="U123" i="1"/>
  <c r="U1504" i="1"/>
  <c r="T1640" i="1"/>
  <c r="T1643" i="1"/>
  <c r="T135" i="1"/>
  <c r="T1713" i="1"/>
  <c r="T1576" i="1"/>
  <c r="N556" i="33"/>
  <c r="T1717" i="1"/>
  <c r="T644" i="1"/>
  <c r="T4402" i="1"/>
  <c r="T1476" i="1"/>
  <c r="N727" i="33"/>
  <c r="T1626" i="1"/>
  <c r="T995" i="1"/>
  <c r="T695" i="1"/>
  <c r="T703" i="1" s="1"/>
  <c r="N562" i="33"/>
  <c r="T1518" i="1"/>
  <c r="T1223" i="1"/>
  <c r="T1054" i="1"/>
  <c r="T1685" i="1"/>
  <c r="T694" i="1"/>
  <c r="T1183" i="1"/>
  <c r="T3700" i="1"/>
  <c r="T1056" i="1"/>
  <c r="T96" i="1"/>
  <c r="N591" i="33"/>
  <c r="U1577" i="1"/>
  <c r="U1195" i="1"/>
  <c r="U73" i="1"/>
  <c r="U1053" i="1"/>
  <c r="T1527" i="1"/>
  <c r="T1613" i="1"/>
  <c r="T44" i="1"/>
  <c r="T49" i="1"/>
  <c r="T1633" i="1"/>
  <c r="T1616" i="1"/>
  <c r="T1530" i="1"/>
  <c r="T655" i="1"/>
  <c r="T53" i="1"/>
  <c r="T1479" i="1"/>
  <c r="T645" i="1"/>
  <c r="T1199" i="1"/>
  <c r="N578" i="33"/>
  <c r="T1478" i="1"/>
  <c r="T1578" i="1"/>
  <c r="T1498" i="1"/>
  <c r="T1372" i="1"/>
  <c r="T130" i="1"/>
  <c r="T140" i="1"/>
  <c r="T3695" i="1"/>
  <c r="T1683" i="1"/>
  <c r="T1568" i="1"/>
  <c r="T1577" i="1"/>
  <c r="T1177" i="1"/>
  <c r="T1624" i="1"/>
  <c r="N568" i="33"/>
  <c r="T61" i="1"/>
  <c r="T650" i="1"/>
  <c r="T701" i="1"/>
  <c r="T4485" i="1"/>
  <c r="T1687" i="1"/>
  <c r="T1186" i="1"/>
  <c r="T1159" i="1"/>
  <c r="T1517" i="1"/>
  <c r="T1493" i="1"/>
  <c r="T1173" i="1"/>
  <c r="T1169" i="1"/>
  <c r="T996" i="1"/>
  <c r="T1442" i="1"/>
  <c r="T80" i="1"/>
  <c r="T1715" i="1"/>
  <c r="U1620" i="1"/>
  <c r="U1237" i="1"/>
  <c r="U1033" i="1"/>
  <c r="U25" i="1"/>
  <c r="U650" i="1"/>
  <c r="R159" i="1"/>
  <c r="T1189" i="1"/>
  <c r="T93" i="1"/>
  <c r="U1226" i="1"/>
  <c r="U85" i="1"/>
  <c r="O562" i="33" s="1"/>
  <c r="U178" i="1"/>
  <c r="U4485" i="1"/>
  <c r="U13" i="1"/>
  <c r="U1692" i="1"/>
  <c r="U702" i="1"/>
  <c r="U1481" i="1"/>
  <c r="U77" i="1"/>
  <c r="U1197" i="1"/>
  <c r="U2827" i="1"/>
  <c r="U1616" i="1"/>
  <c r="U114" i="1"/>
  <c r="U1510" i="1"/>
  <c r="U1565" i="1"/>
  <c r="U1478" i="1"/>
  <c r="U126" i="1"/>
  <c r="U1054" i="1"/>
  <c r="T1441" i="1"/>
  <c r="T10" i="1"/>
  <c r="N725" i="33"/>
  <c r="T1445" i="1"/>
  <c r="T1447" i="1"/>
  <c r="T1446" i="1"/>
  <c r="U1157" i="1"/>
  <c r="U1447" i="1"/>
  <c r="U1446" i="1"/>
  <c r="U1444" i="1"/>
  <c r="U1442" i="1"/>
  <c r="U1441" i="1"/>
  <c r="U1445" i="1"/>
  <c r="U1440" i="1"/>
  <c r="U1443" i="1"/>
  <c r="U134" i="1"/>
  <c r="U11" i="1"/>
  <c r="U1187" i="1"/>
  <c r="U663" i="1"/>
  <c r="U1056" i="1"/>
  <c r="U1168" i="1"/>
  <c r="U1175" i="1"/>
  <c r="U1717" i="1"/>
  <c r="O728" i="33" s="1"/>
  <c r="U1580" i="1"/>
  <c r="U137" i="1"/>
  <c r="U989" i="1"/>
  <c r="M453" i="33"/>
  <c r="T1443" i="1"/>
  <c r="R158" i="1"/>
  <c r="M449" i="33"/>
  <c r="R157" i="1"/>
  <c r="N567" i="33"/>
  <c r="R161" i="1"/>
  <c r="M450" i="33"/>
  <c r="T1716" i="1"/>
  <c r="N695" i="33"/>
  <c r="T41" i="1"/>
  <c r="T79" i="1"/>
  <c r="T91" i="1"/>
  <c r="T1720" i="1"/>
  <c r="S41" i="1"/>
  <c r="S37" i="1"/>
  <c r="T88" i="1"/>
  <c r="N724" i="33"/>
  <c r="N728" i="33"/>
  <c r="T83" i="1"/>
  <c r="N589" i="33"/>
  <c r="T39" i="1"/>
  <c r="M451" i="33"/>
  <c r="N691" i="33"/>
  <c r="N689" i="33"/>
  <c r="S39" i="1"/>
  <c r="N694" i="33"/>
  <c r="N564" i="33"/>
  <c r="R162" i="1"/>
  <c r="T82" i="1"/>
  <c r="M454" i="33"/>
  <c r="R160" i="1"/>
  <c r="T693" i="1"/>
  <c r="U267" i="1"/>
  <c r="U1499" i="1"/>
  <c r="U1497" i="1"/>
  <c r="U1724" i="1"/>
  <c r="U690" i="1"/>
  <c r="U119" i="1"/>
  <c r="U4481" i="1"/>
  <c r="U1223" i="1"/>
  <c r="U1719" i="1"/>
  <c r="O730" i="33" s="1"/>
  <c r="U701" i="1"/>
  <c r="U1489" i="1"/>
  <c r="U1529" i="1"/>
  <c r="U648" i="1"/>
  <c r="U1502" i="1"/>
  <c r="U52" i="1"/>
  <c r="U4405" i="1"/>
  <c r="U1224" i="1"/>
  <c r="U100" i="1"/>
  <c r="O586" i="33" s="1"/>
  <c r="U1479" i="1"/>
  <c r="U1723" i="1"/>
  <c r="U4489" i="1"/>
  <c r="T85" i="1"/>
  <c r="S40" i="1"/>
  <c r="M329" i="33"/>
  <c r="M400" i="33" s="1"/>
  <c r="M456" i="33"/>
  <c r="N593" i="33"/>
  <c r="T86" i="1"/>
  <c r="U1204" i="1"/>
  <c r="U2830" i="1"/>
  <c r="N692" i="33"/>
  <c r="T89" i="1"/>
  <c r="T35" i="1"/>
  <c r="U264" i="1"/>
  <c r="U4403" i="1"/>
  <c r="U84" i="1"/>
  <c r="O561" i="33" s="1"/>
  <c r="U4409" i="1"/>
  <c r="U98" i="1"/>
  <c r="O584" i="33" s="1"/>
  <c r="U1643" i="1"/>
  <c r="U1685" i="1"/>
  <c r="U127" i="1"/>
  <c r="U4488" i="1"/>
  <c r="U1221" i="1"/>
  <c r="U72" i="1"/>
  <c r="U687" i="1"/>
  <c r="U1626" i="1"/>
  <c r="U92" i="1"/>
  <c r="O578" i="33" s="1"/>
  <c r="U1613" i="1"/>
  <c r="U2829" i="1"/>
  <c r="U1368" i="1"/>
  <c r="U1487" i="1"/>
  <c r="T38" i="1"/>
  <c r="T1194" i="1"/>
  <c r="T40" i="1"/>
  <c r="S35" i="1"/>
  <c r="S38" i="1"/>
  <c r="S154" i="1"/>
  <c r="N332" i="33" s="1"/>
  <c r="N403" i="33" s="1"/>
  <c r="U691" i="1"/>
  <c r="U659" i="1"/>
  <c r="U1637" i="1"/>
  <c r="U4482" i="1"/>
  <c r="U2828" i="1"/>
  <c r="U1241" i="1"/>
  <c r="U4495" i="1"/>
  <c r="U1618" i="1"/>
  <c r="U1190" i="1"/>
  <c r="U1714" i="1"/>
  <c r="O725" i="33" s="1"/>
  <c r="U1201" i="1"/>
  <c r="U1641" i="1"/>
  <c r="U1695" i="1"/>
  <c r="U1059" i="1"/>
  <c r="U48" i="1"/>
  <c r="U695" i="1"/>
  <c r="U1194" i="1"/>
  <c r="U1519" i="1"/>
  <c r="U86" i="1"/>
  <c r="O563" i="33" s="1"/>
  <c r="U1182" i="1"/>
  <c r="U18" i="1"/>
  <c r="U1572" i="1"/>
  <c r="U139" i="1"/>
  <c r="U106" i="1"/>
  <c r="U261" i="1"/>
  <c r="U2826" i="1"/>
  <c r="U1381" i="1"/>
  <c r="U93" i="1"/>
  <c r="O579" i="33" s="1"/>
  <c r="T36" i="1"/>
  <c r="S149" i="1"/>
  <c r="N327" i="33" s="1"/>
  <c r="N398" i="33" s="1"/>
  <c r="T92" i="1"/>
  <c r="N688" i="33"/>
  <c r="T76" i="1"/>
  <c r="T101" i="1"/>
  <c r="R164" i="1"/>
  <c r="N558" i="33"/>
  <c r="S36" i="1"/>
  <c r="T1381" i="1"/>
  <c r="N693" i="33"/>
  <c r="N555" i="33"/>
  <c r="T1379" i="1"/>
  <c r="N690" i="33"/>
  <c r="S151" i="1"/>
  <c r="N329" i="33" s="1"/>
  <c r="N400" i="33" s="1"/>
  <c r="N583" i="33"/>
  <c r="T1382" i="1"/>
  <c r="T1374" i="1"/>
  <c r="S155" i="1"/>
  <c r="N333" i="33" s="1"/>
  <c r="N404" i="33" s="1"/>
  <c r="U66" i="1"/>
  <c r="U644" i="1"/>
  <c r="U4490" i="1"/>
  <c r="U661" i="1"/>
  <c r="U1203" i="1"/>
  <c r="U95" i="1"/>
  <c r="O581" i="33" s="1"/>
  <c r="U102" i="1"/>
  <c r="O588" i="33" s="1"/>
  <c r="U1477" i="1"/>
  <c r="U1521" i="1"/>
  <c r="U1619" i="1"/>
  <c r="U125" i="1"/>
  <c r="U1635" i="1"/>
  <c r="U1172" i="1"/>
  <c r="U1228" i="1"/>
  <c r="U23" i="1"/>
  <c r="U83" i="1"/>
  <c r="O560" i="33" s="1"/>
  <c r="U120" i="1"/>
  <c r="U103" i="1"/>
  <c r="U1165" i="1"/>
  <c r="U53" i="1"/>
  <c r="U994" i="1"/>
  <c r="U1475" i="1"/>
  <c r="U1492" i="1"/>
  <c r="U64" i="1"/>
  <c r="U49" i="1"/>
  <c r="U1485" i="1"/>
  <c r="U1689" i="1"/>
  <c r="U1496" i="1"/>
  <c r="U181" i="1"/>
  <c r="U1242" i="1"/>
  <c r="U1684" i="1"/>
  <c r="U1627" i="1"/>
  <c r="U1174" i="1"/>
  <c r="U68" i="1"/>
  <c r="U1516" i="1"/>
  <c r="U129" i="1"/>
  <c r="U1631" i="1"/>
  <c r="U1623" i="1"/>
  <c r="U1057" i="1"/>
  <c r="U1530" i="1"/>
  <c r="U177" i="1"/>
  <c r="U1672" i="1"/>
  <c r="U1639" i="1"/>
  <c r="U1573" i="1"/>
  <c r="U1060" i="1"/>
  <c r="U996" i="1"/>
  <c r="U132" i="1"/>
  <c r="U99" i="1"/>
  <c r="O585" i="33" s="1"/>
  <c r="U115" i="1"/>
  <c r="U692" i="1"/>
  <c r="U1682" i="1"/>
  <c r="U133" i="1"/>
  <c r="U1674" i="1"/>
  <c r="U1378" i="1"/>
  <c r="T1375" i="1"/>
  <c r="T1368" i="1"/>
  <c r="T12" i="1"/>
  <c r="T57" i="1"/>
  <c r="S153" i="1"/>
  <c r="N580" i="33"/>
  <c r="S150" i="1"/>
  <c r="N328" i="33" s="1"/>
  <c r="N399" i="33" s="1"/>
  <c r="N584" i="33"/>
  <c r="T98" i="1"/>
  <c r="T1373" i="1"/>
  <c r="T120" i="1"/>
  <c r="S152" i="1"/>
  <c r="U131" i="1"/>
  <c r="U91" i="1"/>
  <c r="O568" i="33" s="1"/>
  <c r="U1636" i="1"/>
  <c r="U65" i="1"/>
  <c r="U1566" i="1"/>
  <c r="U1170" i="1"/>
  <c r="U995" i="1"/>
  <c r="U1183" i="1"/>
  <c r="U1505" i="1"/>
  <c r="U143" i="1"/>
  <c r="U1569" i="1"/>
  <c r="U664" i="1"/>
  <c r="U1575" i="1"/>
  <c r="U97" i="1"/>
  <c r="U55" i="1"/>
  <c r="U1621" i="1"/>
  <c r="U1371" i="1"/>
  <c r="U1379" i="1"/>
  <c r="U1367" i="1"/>
  <c r="U1370" i="1"/>
  <c r="U9" i="1"/>
  <c r="U4496" i="1"/>
  <c r="U147" i="1"/>
  <c r="U645" i="1"/>
  <c r="U87" i="1"/>
  <c r="O564" i="33" s="1"/>
  <c r="U1675" i="1"/>
  <c r="U992" i="1"/>
  <c r="U2825" i="1"/>
  <c r="U3699" i="1"/>
  <c r="U1676" i="1"/>
  <c r="U1493" i="1"/>
  <c r="U268" i="1"/>
  <c r="U1726" i="1"/>
  <c r="U101" i="1"/>
  <c r="U1058" i="1"/>
  <c r="U78" i="1"/>
  <c r="U694" i="1"/>
  <c r="U1725" i="1"/>
  <c r="U46" i="1"/>
  <c r="U175" i="1"/>
  <c r="U142" i="1"/>
  <c r="U107" i="1"/>
  <c r="O593" i="33" s="1"/>
  <c r="U140" i="1"/>
  <c r="U96" i="1"/>
  <c r="O582" i="33" s="1"/>
  <c r="U1192" i="1"/>
  <c r="U1494" i="1"/>
  <c r="U1514" i="1"/>
  <c r="U1528" i="1"/>
  <c r="U1177" i="1"/>
  <c r="U1032" i="1"/>
  <c r="U1579" i="1"/>
  <c r="U1509" i="1"/>
  <c r="U1688" i="1"/>
  <c r="U1720" i="1"/>
  <c r="O731" i="33" s="1"/>
  <c r="U4408" i="1"/>
  <c r="U21" i="1"/>
  <c r="U82" i="1"/>
  <c r="O559" i="33" s="1"/>
  <c r="U111" i="1"/>
  <c r="U108" i="1"/>
  <c r="U144" i="1"/>
  <c r="U653" i="1"/>
  <c r="U1036" i="1"/>
  <c r="U1574" i="1"/>
  <c r="U1511" i="1"/>
  <c r="U1526" i="1"/>
  <c r="U1513" i="1"/>
  <c r="U1179" i="1"/>
  <c r="U1624" i="1"/>
  <c r="U4484" i="1"/>
  <c r="U4494" i="1"/>
  <c r="U1518" i="1"/>
  <c r="U1186" i="1"/>
  <c r="U1202" i="1"/>
  <c r="U993" i="1"/>
  <c r="U12" i="1"/>
  <c r="U63" i="1"/>
  <c r="U262" i="1"/>
  <c r="U59" i="1"/>
  <c r="U79" i="1"/>
  <c r="O556" i="33" s="1"/>
  <c r="U60" i="1"/>
  <c r="U1628" i="1"/>
  <c r="U1491" i="1"/>
  <c r="U1506" i="1"/>
  <c r="U1694" i="1"/>
  <c r="U1568" i="1"/>
  <c r="U4407" i="1"/>
  <c r="U1500" i="1"/>
  <c r="U1181" i="1"/>
  <c r="U51" i="1"/>
  <c r="U19" i="1"/>
  <c r="U1164" i="1"/>
  <c r="U651" i="1"/>
  <c r="U1576" i="1"/>
  <c r="U1629" i="1"/>
  <c r="U54" i="1"/>
  <c r="U180" i="1"/>
  <c r="U70" i="1"/>
  <c r="U1681" i="1"/>
  <c r="U1382" i="1"/>
  <c r="U1380" i="1"/>
  <c r="U1376" i="1"/>
  <c r="U1677" i="1"/>
  <c r="U1482" i="1"/>
  <c r="U655" i="1"/>
  <c r="U658" i="1"/>
  <c r="U688" i="1"/>
  <c r="U116" i="1"/>
  <c r="U700" i="1"/>
  <c r="U113" i="1"/>
  <c r="U654" i="1"/>
  <c r="U1160" i="1"/>
  <c r="U1490" i="1"/>
  <c r="U1034" i="1"/>
  <c r="U1691" i="1"/>
  <c r="U1690" i="1"/>
  <c r="U1644" i="1"/>
  <c r="U1693" i="1"/>
  <c r="U1614" i="1"/>
  <c r="U3695" i="1"/>
  <c r="U697" i="1"/>
  <c r="U47" i="1"/>
  <c r="U146" i="1"/>
  <c r="U74" i="1"/>
  <c r="U1158" i="1"/>
  <c r="U1495" i="1"/>
  <c r="U1476" i="1"/>
  <c r="U1625" i="1"/>
  <c r="U1680" i="1"/>
  <c r="U3701" i="1"/>
  <c r="U4402" i="1"/>
  <c r="U1638" i="1"/>
  <c r="U1486" i="1"/>
  <c r="U990" i="1"/>
  <c r="U263" i="1"/>
  <c r="U1503" i="1"/>
  <c r="U105" i="1"/>
  <c r="O591" i="33" s="1"/>
  <c r="U1718" i="1"/>
  <c r="U1630" i="1"/>
  <c r="U660" i="1"/>
  <c r="U1728" i="1"/>
  <c r="U20" i="1"/>
  <c r="U62" i="1"/>
  <c r="U657" i="1"/>
  <c r="U1180" i="1"/>
  <c r="U1527" i="1"/>
  <c r="U3698" i="1"/>
  <c r="U1238" i="1"/>
  <c r="U121" i="1"/>
  <c r="U110" i="1"/>
  <c r="U1159" i="1"/>
  <c r="U1225" i="1"/>
  <c r="U1227" i="1"/>
  <c r="U4486" i="1"/>
  <c r="U90" i="1"/>
  <c r="O567" i="33" s="1"/>
  <c r="U141" i="1"/>
  <c r="U80" i="1"/>
  <c r="O557" i="33" s="1"/>
  <c r="U1161" i="1"/>
  <c r="U1030" i="1"/>
  <c r="U4406" i="1"/>
  <c r="U1484" i="1"/>
  <c r="U71" i="1"/>
  <c r="U1642" i="1"/>
  <c r="U58" i="1"/>
  <c r="U1198" i="1"/>
  <c r="U662" i="1"/>
  <c r="U696" i="1"/>
  <c r="U81" i="1"/>
  <c r="U136" i="1"/>
  <c r="U1622" i="1"/>
  <c r="U1525" i="1"/>
  <c r="U1523" i="1"/>
  <c r="U1634" i="1"/>
  <c r="U1184" i="1"/>
  <c r="U1515" i="1"/>
  <c r="U1615" i="1"/>
  <c r="U1517" i="1"/>
  <c r="U1567" i="1"/>
  <c r="U1716" i="1"/>
  <c r="O727" i="33" s="1"/>
  <c r="U1171" i="1"/>
  <c r="U1524" i="1"/>
  <c r="U104" i="1"/>
  <c r="U69" i="1"/>
  <c r="U1501" i="1"/>
  <c r="U10" i="1"/>
  <c r="U57" i="1"/>
  <c r="U1633" i="1"/>
  <c r="U1173" i="1"/>
  <c r="U1498" i="1"/>
  <c r="U1031" i="1"/>
  <c r="U1243" i="1"/>
  <c r="U8" i="1"/>
  <c r="U1715" i="1"/>
  <c r="O726" i="33" s="1"/>
  <c r="U4492" i="1"/>
  <c r="U176" i="1"/>
  <c r="U138" i="1"/>
  <c r="U1199" i="1"/>
  <c r="U1369" i="1"/>
  <c r="U1374" i="1"/>
  <c r="U1377" i="1"/>
  <c r="U135" i="1"/>
  <c r="U182" i="1"/>
  <c r="U1169" i="1"/>
  <c r="U1683" i="1"/>
  <c r="U88" i="1"/>
  <c r="O565" i="33" s="1"/>
  <c r="U117" i="1"/>
  <c r="U1632" i="1"/>
  <c r="U3696" i="1"/>
  <c r="U76" i="1"/>
  <c r="O553" i="33" s="1"/>
  <c r="U118" i="1"/>
  <c r="U2824" i="1"/>
  <c r="U1522" i="1"/>
  <c r="U698" i="1"/>
  <c r="U693" i="1"/>
  <c r="U22" i="1"/>
  <c r="U94" i="1"/>
  <c r="O580" i="33" s="1"/>
  <c r="U1196" i="1"/>
  <c r="U1188" i="1"/>
  <c r="U1178" i="1"/>
  <c r="U1029" i="1"/>
  <c r="U1176" i="1"/>
  <c r="U3700" i="1"/>
  <c r="U1722" i="1"/>
  <c r="U109" i="1"/>
  <c r="V4" i="1"/>
  <c r="U1163" i="1"/>
  <c r="U646" i="1"/>
  <c r="U1679" i="1"/>
  <c r="U1055" i="1"/>
  <c r="U1570" i="1"/>
  <c r="U3697" i="1"/>
  <c r="U649" i="1"/>
  <c r="U1166" i="1"/>
  <c r="T9" i="1"/>
  <c r="T8" i="1"/>
  <c r="T18" i="1"/>
  <c r="T34" i="1" s="1"/>
  <c r="S34" i="1"/>
  <c r="N309" i="33" s="1"/>
  <c r="T52" i="1"/>
  <c r="S148" i="1"/>
  <c r="N561" i="33"/>
  <c r="T84" i="1"/>
  <c r="U45" i="1"/>
  <c r="U1191" i="1"/>
  <c r="U1240" i="1"/>
  <c r="U1571" i="1"/>
  <c r="U1617" i="1"/>
  <c r="U1520" i="1"/>
  <c r="U15" i="1"/>
  <c r="U1507" i="1"/>
  <c r="U266" i="1"/>
  <c r="U14" i="1"/>
  <c r="U1640" i="1"/>
  <c r="U56" i="1"/>
  <c r="U1488" i="1"/>
  <c r="U1222" i="1"/>
  <c r="U667" i="1"/>
  <c r="U124" i="1"/>
  <c r="U44" i="1"/>
  <c r="U1200" i="1"/>
  <c r="U4483" i="1"/>
  <c r="U991" i="1"/>
  <c r="U2831" i="1"/>
  <c r="U1678" i="1"/>
  <c r="U1512" i="1"/>
  <c r="U652" i="1"/>
  <c r="U67" i="1"/>
  <c r="U699" i="1"/>
  <c r="U1185" i="1"/>
  <c r="U4404" i="1"/>
  <c r="U3702" i="1"/>
  <c r="U1578" i="1"/>
  <c r="U128" i="1"/>
  <c r="U1729" i="1"/>
  <c r="U665" i="1"/>
  <c r="U1673" i="1"/>
  <c r="U4493" i="1"/>
  <c r="U1687" i="1"/>
  <c r="U1189" i="1"/>
  <c r="U130" i="1"/>
  <c r="U122" i="1"/>
  <c r="U647" i="1"/>
  <c r="U89" i="1"/>
  <c r="O566" i="33" s="1"/>
  <c r="U1239" i="1"/>
  <c r="U4491" i="1"/>
  <c r="U1686" i="1"/>
  <c r="U1193" i="1"/>
  <c r="U179" i="1"/>
  <c r="U1035" i="1"/>
  <c r="U1508" i="1"/>
  <c r="U1480" i="1"/>
  <c r="U1244" i="1"/>
  <c r="U75" i="1"/>
  <c r="U50" i="1"/>
  <c r="U689" i="1"/>
  <c r="U656" i="1"/>
  <c r="U1713" i="1"/>
  <c r="O724" i="33" s="1"/>
  <c r="U145" i="1"/>
  <c r="U1483" i="1"/>
  <c r="U265" i="1"/>
  <c r="U1375" i="1"/>
  <c r="T100" i="1"/>
  <c r="N586" i="33"/>
  <c r="N585" i="33"/>
  <c r="T99" i="1"/>
  <c r="T14" i="1"/>
  <c r="N590" i="33"/>
  <c r="T104" i="1"/>
  <c r="T1718" i="1"/>
  <c r="N729" i="33"/>
  <c r="N588" i="33"/>
  <c r="T102" i="1"/>
  <c r="T1369" i="1"/>
  <c r="N730" i="33"/>
  <c r="T1719" i="1"/>
  <c r="T95" i="1"/>
  <c r="N581" i="33"/>
  <c r="J380" i="33"/>
  <c r="J450" i="33"/>
  <c r="N158" i="1"/>
  <c r="T37" i="1"/>
  <c r="H449" i="33"/>
  <c r="L157" i="1"/>
  <c r="Q158" i="1"/>
  <c r="L450" i="33"/>
  <c r="O158" i="1"/>
  <c r="O161" i="1"/>
  <c r="P163" i="1"/>
  <c r="O157" i="1"/>
  <c r="O164" i="1"/>
  <c r="O162" i="1"/>
  <c r="O160" i="1"/>
  <c r="K455" i="33"/>
  <c r="I386" i="33"/>
  <c r="I456" i="33"/>
  <c r="M164" i="1"/>
  <c r="J383" i="33"/>
  <c r="J453" i="33"/>
  <c r="N161" i="1"/>
  <c r="V856" i="1" l="1"/>
  <c r="N311" i="33"/>
  <c r="N381" i="33" s="1"/>
  <c r="N313" i="33"/>
  <c r="N383" i="33" s="1"/>
  <c r="N310" i="33"/>
  <c r="N380" i="33" s="1"/>
  <c r="N315" i="33"/>
  <c r="N385" i="33" s="1"/>
  <c r="N312" i="33"/>
  <c r="N382" i="33" s="1"/>
  <c r="N314" i="33"/>
  <c r="N384" i="33" s="1"/>
  <c r="N316" i="33"/>
  <c r="N386" i="33" s="1"/>
  <c r="V33" i="1"/>
  <c r="V28" i="1"/>
  <c r="V26" i="1"/>
  <c r="V30" i="1"/>
  <c r="V32" i="1"/>
  <c r="V29" i="1"/>
  <c r="V31" i="1"/>
  <c r="V27" i="1"/>
  <c r="O777" i="33"/>
  <c r="O776" i="33"/>
  <c r="O780" i="33"/>
  <c r="O775" i="33"/>
  <c r="O779" i="33"/>
  <c r="O782" i="33"/>
  <c r="O781" i="33"/>
  <c r="O778" i="33"/>
  <c r="V1028" i="1"/>
  <c r="V1025" i="1"/>
  <c r="V1027" i="1"/>
  <c r="V1022" i="1"/>
  <c r="V1026" i="1"/>
  <c r="V1024" i="1"/>
  <c r="V1021" i="1"/>
  <c r="V1023" i="1"/>
  <c r="U704" i="1"/>
  <c r="U706" i="1"/>
  <c r="U708" i="1"/>
  <c r="U710" i="1"/>
  <c r="U707" i="1"/>
  <c r="U705" i="1"/>
  <c r="T709" i="1"/>
  <c r="U703" i="1"/>
  <c r="U709" i="1"/>
  <c r="T710" i="1"/>
  <c r="V1423" i="1"/>
  <c r="V1411" i="1"/>
  <c r="V1413" i="1"/>
  <c r="V1409" i="1"/>
  <c r="V1407" i="1"/>
  <c r="V1415" i="1"/>
  <c r="V1436" i="1"/>
  <c r="V1432" i="1"/>
  <c r="V1417" i="1"/>
  <c r="V1439" i="1"/>
  <c r="V1437" i="1"/>
  <c r="V1433" i="1"/>
  <c r="V1419" i="1"/>
  <c r="V1412" i="1"/>
  <c r="V1438" i="1"/>
  <c r="V1434" i="1"/>
  <c r="V1429" i="1"/>
  <c r="V1427" i="1"/>
  <c r="V1425" i="1"/>
  <c r="V1421" i="1"/>
  <c r="V1414" i="1"/>
  <c r="V1435" i="1"/>
  <c r="V1431" i="1"/>
  <c r="V1401" i="1"/>
  <c r="V1428" i="1"/>
  <c r="V1408" i="1"/>
  <c r="V1410" i="1"/>
  <c r="V1430" i="1"/>
  <c r="V1403" i="1"/>
  <c r="V1416" i="1"/>
  <c r="V1420" i="1"/>
  <c r="V1424" i="1"/>
  <c r="V1426" i="1"/>
  <c r="V1404" i="1"/>
  <c r="V1406" i="1"/>
  <c r="V1418" i="1"/>
  <c r="V1422" i="1"/>
  <c r="V1402" i="1"/>
  <c r="V1400" i="1"/>
  <c r="V1405" i="1"/>
  <c r="V1318" i="1"/>
  <c r="V1302" i="1"/>
  <c r="V1316" i="1"/>
  <c r="V1312" i="1"/>
  <c r="V1342" i="1"/>
  <c r="V1314" i="1"/>
  <c r="V1310" i="1"/>
  <c r="V1297" i="1"/>
  <c r="V1295" i="1"/>
  <c r="V1350" i="1"/>
  <c r="V1334" i="1"/>
  <c r="V1341" i="1"/>
  <c r="V1325" i="1"/>
  <c r="V1365" i="1"/>
  <c r="V1364" i="1"/>
  <c r="V1363" i="1"/>
  <c r="V1362" i="1"/>
  <c r="V1361" i="1"/>
  <c r="V1360" i="1"/>
  <c r="V1359" i="1"/>
  <c r="V1358" i="1"/>
  <c r="V1317" i="1"/>
  <c r="V1315" i="1"/>
  <c r="V1313" i="1"/>
  <c r="V1311" i="1"/>
  <c r="V1320" i="1"/>
  <c r="V1319" i="1"/>
  <c r="V1366" i="1"/>
  <c r="V1356" i="1"/>
  <c r="V1354" i="1"/>
  <c r="V1352" i="1"/>
  <c r="V1351" i="1"/>
  <c r="V1326" i="1"/>
  <c r="V1357" i="1"/>
  <c r="V1355" i="1"/>
  <c r="V1353" i="1"/>
  <c r="V1322" i="1"/>
  <c r="V1324" i="1"/>
  <c r="V1330" i="1"/>
  <c r="V1337" i="1"/>
  <c r="V1298" i="1"/>
  <c r="V1348" i="1"/>
  <c r="V1303" i="1"/>
  <c r="V1321" i="1"/>
  <c r="V1328" i="1"/>
  <c r="V1332" i="1"/>
  <c r="V1345" i="1"/>
  <c r="V1300" i="1"/>
  <c r="V1335" i="1"/>
  <c r="V1339" i="1"/>
  <c r="V1340" i="1"/>
  <c r="V1299" i="1"/>
  <c r="V1346" i="1"/>
  <c r="V1296" i="1"/>
  <c r="V1323" i="1"/>
  <c r="V1343" i="1"/>
  <c r="V1327" i="1"/>
  <c r="V1331" i="1"/>
  <c r="V1336" i="1"/>
  <c r="V1301" i="1"/>
  <c r="V1347" i="1"/>
  <c r="V1306" i="1"/>
  <c r="V1307" i="1"/>
  <c r="V1309" i="1"/>
  <c r="V1344" i="1"/>
  <c r="V1329" i="1"/>
  <c r="V1333" i="1"/>
  <c r="V1338" i="1"/>
  <c r="V1349" i="1"/>
  <c r="V1308" i="1"/>
  <c r="V1304" i="1"/>
  <c r="V1305" i="1"/>
  <c r="V1273" i="1"/>
  <c r="V1269" i="1"/>
  <c r="V1275" i="1"/>
  <c r="V1271" i="1"/>
  <c r="V1260" i="1"/>
  <c r="V1276" i="1"/>
  <c r="V1252" i="1"/>
  <c r="V1274" i="1"/>
  <c r="V1272" i="1"/>
  <c r="V1270" i="1"/>
  <c r="V1268" i="1"/>
  <c r="V1256" i="1"/>
  <c r="V1255" i="1"/>
  <c r="V1258" i="1"/>
  <c r="V1251" i="1"/>
  <c r="V1250" i="1"/>
  <c r="V1249" i="1"/>
  <c r="V1248" i="1"/>
  <c r="V1247" i="1"/>
  <c r="V1246" i="1"/>
  <c r="V1245" i="1"/>
  <c r="V1259" i="1"/>
  <c r="V1266" i="1"/>
  <c r="V1253" i="1"/>
  <c r="V1267" i="1"/>
  <c r="V1257" i="1"/>
  <c r="V1254" i="1"/>
  <c r="V1262" i="1"/>
  <c r="V1264" i="1"/>
  <c r="V1263" i="1"/>
  <c r="V1261" i="1"/>
  <c r="V1265" i="1"/>
  <c r="V1236" i="1"/>
  <c r="V1234" i="1"/>
  <c r="V1230" i="1"/>
  <c r="V1232" i="1"/>
  <c r="V1233" i="1"/>
  <c r="V1229" i="1"/>
  <c r="V1147" i="1"/>
  <c r="V1146" i="1"/>
  <c r="V1145" i="1"/>
  <c r="V1144" i="1"/>
  <c r="V1143" i="1"/>
  <c r="V1142" i="1"/>
  <c r="V1156" i="1"/>
  <c r="V1235" i="1"/>
  <c r="V1153" i="1"/>
  <c r="V1149" i="1"/>
  <c r="V1154" i="1"/>
  <c r="V1150" i="1"/>
  <c r="V1140" i="1"/>
  <c r="V1155" i="1"/>
  <c r="V1151" i="1"/>
  <c r="V1141" i="1"/>
  <c r="V1231" i="1"/>
  <c r="V1220" i="1"/>
  <c r="V1136" i="1"/>
  <c r="V1133" i="1"/>
  <c r="V1134" i="1"/>
  <c r="V1148" i="1"/>
  <c r="V1152" i="1"/>
  <c r="V1135" i="1"/>
  <c r="V1216" i="1"/>
  <c r="V1219" i="1"/>
  <c r="V1137" i="1"/>
  <c r="V1138" i="1"/>
  <c r="V1214" i="1"/>
  <c r="V1218" i="1"/>
  <c r="V1139" i="1"/>
  <c r="V1213" i="1"/>
  <c r="V1217" i="1"/>
  <c r="V1215" i="1"/>
  <c r="V4006" i="1"/>
  <c r="V4003" i="1"/>
  <c r="V4005" i="1"/>
  <c r="V4000" i="1"/>
  <c r="V3999" i="1"/>
  <c r="V4001" i="1"/>
  <c r="V4002" i="1"/>
  <c r="V4004" i="1"/>
  <c r="V3942" i="1"/>
  <c r="V3941" i="1"/>
  <c r="V3937" i="1"/>
  <c r="V3940" i="1"/>
  <c r="V3936" i="1"/>
  <c r="V3926" i="1"/>
  <c r="V3939" i="1"/>
  <c r="V3938" i="1"/>
  <c r="V3935" i="1"/>
  <c r="V3934" i="1"/>
  <c r="V3920" i="1"/>
  <c r="V3910" i="1"/>
  <c r="V3924" i="1"/>
  <c r="V3922" i="1"/>
  <c r="V3918" i="1"/>
  <c r="V3933" i="1"/>
  <c r="V3921" i="1"/>
  <c r="V3919" i="1"/>
  <c r="V3902" i="1"/>
  <c r="V3900" i="1"/>
  <c r="V3896" i="1"/>
  <c r="V3886" i="1"/>
  <c r="V3899" i="1"/>
  <c r="V3897" i="1"/>
  <c r="V3894" i="1"/>
  <c r="V3966" i="1"/>
  <c r="V3895" i="1"/>
  <c r="V3883" i="1"/>
  <c r="V3879" i="1"/>
  <c r="V3901" i="1"/>
  <c r="V3898" i="1"/>
  <c r="V3885" i="1"/>
  <c r="V3880" i="1"/>
  <c r="V3960" i="1"/>
  <c r="V3990" i="1"/>
  <c r="V3995" i="1"/>
  <c r="V3881" i="1"/>
  <c r="V3964" i="1"/>
  <c r="V3997" i="1"/>
  <c r="V3993" i="1"/>
  <c r="V3928" i="1"/>
  <c r="V3998" i="1"/>
  <c r="V3962" i="1"/>
  <c r="V3996" i="1"/>
  <c r="V3994" i="1"/>
  <c r="V3988" i="1"/>
  <c r="V3888" i="1"/>
  <c r="V3983" i="1"/>
  <c r="V3913" i="1"/>
  <c r="V3890" i="1"/>
  <c r="V3911" i="1"/>
  <c r="V3925" i="1"/>
  <c r="V3931" i="1"/>
  <c r="V3985" i="1"/>
  <c r="V3986" i="1"/>
  <c r="V3984" i="1"/>
  <c r="V3989" i="1"/>
  <c r="V3991" i="1"/>
  <c r="V3961" i="1"/>
  <c r="V3905" i="1"/>
  <c r="V3917" i="1"/>
  <c r="V3927" i="1"/>
  <c r="V3889" i="1"/>
  <c r="V3907" i="1"/>
  <c r="V3914" i="1"/>
  <c r="V3906" i="1"/>
  <c r="V3929" i="1"/>
  <c r="V3909" i="1"/>
  <c r="V3932" i="1"/>
  <c r="V3965" i="1"/>
  <c r="V3923" i="1"/>
  <c r="V3892" i="1"/>
  <c r="V3963" i="1"/>
  <c r="V3959" i="1"/>
  <c r="V3893" i="1"/>
  <c r="V3992" i="1"/>
  <c r="V3887" i="1"/>
  <c r="V3916" i="1"/>
  <c r="V3904" i="1"/>
  <c r="V3987" i="1"/>
  <c r="V3884" i="1"/>
  <c r="V3903" i="1"/>
  <c r="V3891" i="1"/>
  <c r="V3882" i="1"/>
  <c r="V3915" i="1"/>
  <c r="V3912" i="1"/>
  <c r="V3908" i="1"/>
  <c r="V3930" i="1"/>
  <c r="V2918" i="1"/>
  <c r="V2917" i="1"/>
  <c r="V2911" i="1"/>
  <c r="V2919" i="1"/>
  <c r="V2950" i="1"/>
  <c r="V2949" i="1"/>
  <c r="V2948" i="1"/>
  <c r="V2959" i="1"/>
  <c r="V2947" i="1"/>
  <c r="V2943" i="1"/>
  <c r="V2953" i="1"/>
  <c r="V2945" i="1"/>
  <c r="V2946" i="1"/>
  <c r="V2954" i="1"/>
  <c r="V2935" i="1"/>
  <c r="V2927" i="1"/>
  <c r="V2991" i="1"/>
  <c r="V2989" i="1"/>
  <c r="V2987" i="1"/>
  <c r="V2985" i="1"/>
  <c r="V2951" i="1"/>
  <c r="V2944" i="1"/>
  <c r="V2960" i="1"/>
  <c r="V2942" i="1"/>
  <c r="V2967" i="1"/>
  <c r="V2904" i="1"/>
  <c r="V2988" i="1"/>
  <c r="V2920" i="1"/>
  <c r="V2936" i="1"/>
  <c r="V2931" i="1"/>
  <c r="V2938" i="1"/>
  <c r="V2905" i="1"/>
  <c r="V2958" i="1"/>
  <c r="V2910" i="1"/>
  <c r="V2915" i="1"/>
  <c r="V2966" i="1"/>
  <c r="V2965" i="1"/>
  <c r="V2963" i="1"/>
  <c r="V2930" i="1"/>
  <c r="V2961" i="1"/>
  <c r="V2937" i="1"/>
  <c r="V2984" i="1"/>
  <c r="V2933" i="1"/>
  <c r="V2924" i="1"/>
  <c r="V2941" i="1"/>
  <c r="V2906" i="1"/>
  <c r="V2913" i="1"/>
  <c r="V2916" i="1"/>
  <c r="V2962" i="1"/>
  <c r="V2928" i="1"/>
  <c r="V2932" i="1"/>
  <c r="V2990" i="1"/>
  <c r="V2952" i="1"/>
  <c r="V2964" i="1"/>
  <c r="V2926" i="1"/>
  <c r="V2925" i="1"/>
  <c r="V2939" i="1"/>
  <c r="V2955" i="1"/>
  <c r="V2923" i="1"/>
  <c r="V2929" i="1"/>
  <c r="V2957" i="1"/>
  <c r="V2912" i="1"/>
  <c r="V2986" i="1"/>
  <c r="V2921" i="1"/>
  <c r="V2907" i="1"/>
  <c r="V2956" i="1"/>
  <c r="V2908" i="1"/>
  <c r="V2914" i="1"/>
  <c r="V2934" i="1"/>
  <c r="V2940" i="1"/>
  <c r="V2922" i="1"/>
  <c r="V2909" i="1"/>
  <c r="V950" i="1"/>
  <c r="V958" i="1" s="1"/>
  <c r="V947" i="1"/>
  <c r="V955" i="1" s="1"/>
  <c r="V948" i="1"/>
  <c r="V956" i="1" s="1"/>
  <c r="V946" i="1"/>
  <c r="V954" i="1" s="1"/>
  <c r="V952" i="1"/>
  <c r="V960" i="1" s="1"/>
  <c r="V953" i="1"/>
  <c r="V961" i="1" s="1"/>
  <c r="V949" i="1"/>
  <c r="V957" i="1" s="1"/>
  <c r="V951" i="1"/>
  <c r="V959" i="1" s="1"/>
  <c r="V1052" i="1"/>
  <c r="V1046" i="1"/>
  <c r="V1047" i="1"/>
  <c r="V1048" i="1"/>
  <c r="V1049" i="1"/>
  <c r="V1051" i="1"/>
  <c r="V1050" i="1"/>
  <c r="V1045" i="1"/>
  <c r="V930" i="1"/>
  <c r="V932" i="1"/>
  <c r="V934" i="1"/>
  <c r="V936" i="1"/>
  <c r="V929" i="1"/>
  <c r="V935" i="1"/>
  <c r="V931" i="1"/>
  <c r="V933" i="1"/>
  <c r="V2501" i="1"/>
  <c r="V2493" i="1"/>
  <c r="V2498" i="1"/>
  <c r="V2494" i="1"/>
  <c r="V2495" i="1"/>
  <c r="V2497" i="1"/>
  <c r="V2500" i="1"/>
  <c r="V2496" i="1"/>
  <c r="V2499" i="1"/>
  <c r="V2488" i="1"/>
  <c r="V2490" i="1"/>
  <c r="V2489" i="1"/>
  <c r="V2492" i="1"/>
  <c r="V2486" i="1"/>
  <c r="V2491" i="1"/>
  <c r="V2487" i="1"/>
  <c r="V1200" i="1"/>
  <c r="U38" i="1"/>
  <c r="V1674" i="1"/>
  <c r="V1638" i="1"/>
  <c r="V1223" i="1"/>
  <c r="U40" i="1"/>
  <c r="N326" i="33"/>
  <c r="N397" i="33" s="1"/>
  <c r="O558" i="33"/>
  <c r="O587" i="33"/>
  <c r="N330" i="33"/>
  <c r="N401" i="33" s="1"/>
  <c r="O592" i="33"/>
  <c r="O729" i="33"/>
  <c r="T153" i="1"/>
  <c r="T162" i="1" s="1"/>
  <c r="O554" i="33"/>
  <c r="U34" i="1"/>
  <c r="O590" i="33"/>
  <c r="U41" i="1"/>
  <c r="O583" i="33"/>
  <c r="V1172" i="1"/>
  <c r="V105" i="1"/>
  <c r="P591" i="33" s="1"/>
  <c r="V1189" i="1"/>
  <c r="T151" i="1"/>
  <c r="T160" i="1" s="1"/>
  <c r="V1447" i="1"/>
  <c r="V1442" i="1"/>
  <c r="V1446" i="1"/>
  <c r="V1440" i="1"/>
  <c r="V1441" i="1"/>
  <c r="V1445" i="1"/>
  <c r="V1443" i="1"/>
  <c r="V1444" i="1"/>
  <c r="V1370" i="1"/>
  <c r="S160" i="1"/>
  <c r="N453" i="33"/>
  <c r="S161" i="1"/>
  <c r="S163" i="1"/>
  <c r="N452" i="33"/>
  <c r="T150" i="1"/>
  <c r="T159" i="1" s="1"/>
  <c r="T152" i="1"/>
  <c r="T161" i="1" s="1"/>
  <c r="T155" i="1"/>
  <c r="T164" i="1" s="1"/>
  <c r="T154" i="1"/>
  <c r="T163" i="1" s="1"/>
  <c r="T149" i="1"/>
  <c r="T158" i="1" s="1"/>
  <c r="O691" i="33"/>
  <c r="O690" i="33"/>
  <c r="O692" i="33"/>
  <c r="U154" i="1"/>
  <c r="O332" i="33" s="1"/>
  <c r="O403" i="33" s="1"/>
  <c r="O695" i="33"/>
  <c r="N449" i="33"/>
  <c r="N456" i="33"/>
  <c r="S158" i="1"/>
  <c r="N450" i="33"/>
  <c r="N455" i="33"/>
  <c r="U153" i="1"/>
  <c r="O331" i="33" s="1"/>
  <c r="O402" i="33" s="1"/>
  <c r="U152" i="1"/>
  <c r="O330" i="33" s="1"/>
  <c r="O401" i="33" s="1"/>
  <c r="U155" i="1"/>
  <c r="O333" i="33" s="1"/>
  <c r="O404" i="33" s="1"/>
  <c r="O694" i="33"/>
  <c r="U37" i="1"/>
  <c r="O688" i="33"/>
  <c r="U36" i="1"/>
  <c r="O693" i="33"/>
  <c r="T148" i="1"/>
  <c r="T157" i="1" s="1"/>
  <c r="U35" i="1"/>
  <c r="V1475" i="1"/>
  <c r="V58" i="1"/>
  <c r="V1624" i="1"/>
  <c r="V992" i="1"/>
  <c r="N451" i="33"/>
  <c r="S164" i="1"/>
  <c r="V660" i="1"/>
  <c r="S159" i="1"/>
  <c r="V4408" i="1"/>
  <c r="V1500" i="1"/>
  <c r="V4487" i="1"/>
  <c r="V654" i="1"/>
  <c r="V182" i="1"/>
  <c r="V1725" i="1"/>
  <c r="V67" i="1"/>
  <c r="V76" i="1"/>
  <c r="P553" i="33" s="1"/>
  <c r="V1161" i="1"/>
  <c r="V1228" i="1"/>
  <c r="V4405" i="1"/>
  <c r="V1199" i="1"/>
  <c r="V1565" i="1"/>
  <c r="V1171" i="1"/>
  <c r="V1030" i="1"/>
  <c r="V10" i="1"/>
  <c r="V1503" i="1"/>
  <c r="V96" i="1"/>
  <c r="V1244" i="1"/>
  <c r="V1518" i="1"/>
  <c r="V1689" i="1"/>
  <c r="V4407" i="1"/>
  <c r="V88" i="1"/>
  <c r="P565" i="33" s="1"/>
  <c r="V1672" i="1"/>
  <c r="V66" i="1"/>
  <c r="V130" i="1"/>
  <c r="V4409" i="1"/>
  <c r="V989" i="1"/>
  <c r="V1179" i="1"/>
  <c r="V693" i="1"/>
  <c r="V1579" i="1"/>
  <c r="V1620" i="1"/>
  <c r="V1477" i="1"/>
  <c r="V1176" i="1"/>
  <c r="V656" i="1"/>
  <c r="V65" i="1"/>
  <c r="V87" i="1"/>
  <c r="P564" i="33" s="1"/>
  <c r="V137" i="1"/>
  <c r="V1033" i="1"/>
  <c r="V21" i="1"/>
  <c r="V659" i="1"/>
  <c r="V1243" i="1"/>
  <c r="V1693" i="1"/>
  <c r="V116" i="1"/>
  <c r="V1632" i="1"/>
  <c r="V8" i="1"/>
  <c r="V1678" i="1"/>
  <c r="V1202" i="1"/>
  <c r="V991" i="1"/>
  <c r="V1640" i="1"/>
  <c r="V64" i="1"/>
  <c r="V1204" i="1"/>
  <c r="V1167" i="1"/>
  <c r="V1480" i="1"/>
  <c r="V1619" i="1"/>
  <c r="V1380" i="1"/>
  <c r="V1376" i="1"/>
  <c r="V1372" i="1"/>
  <c r="V1368" i="1"/>
  <c r="V690" i="1"/>
  <c r="V700" i="1"/>
  <c r="V1722" i="1"/>
  <c r="V48" i="1"/>
  <c r="V15" i="1"/>
  <c r="V688" i="1"/>
  <c r="V91" i="1"/>
  <c r="V181" i="1"/>
  <c r="V134" i="1"/>
  <c r="V178" i="1"/>
  <c r="V23" i="1"/>
  <c r="V77" i="1"/>
  <c r="P554" i="33" s="1"/>
  <c r="V104" i="1"/>
  <c r="P590" i="33" s="1"/>
  <c r="V265" i="1"/>
  <c r="V655" i="1"/>
  <c r="V1159" i="1"/>
  <c r="V1644" i="1"/>
  <c r="V1580" i="1"/>
  <c r="V1527" i="1"/>
  <c r="V1682" i="1"/>
  <c r="V1242" i="1"/>
  <c r="V2830" i="1"/>
  <c r="V1631" i="1"/>
  <c r="V4402" i="1"/>
  <c r="V4481" i="1"/>
  <c r="V1642" i="1"/>
  <c r="V1056" i="1"/>
  <c r="V695" i="1"/>
  <c r="V51" i="1"/>
  <c r="V147" i="1"/>
  <c r="V1192" i="1"/>
  <c r="V1523" i="1"/>
  <c r="V648" i="1"/>
  <c r="V652" i="1"/>
  <c r="V1625" i="1"/>
  <c r="V20" i="1"/>
  <c r="V55" i="1"/>
  <c r="V49" i="1"/>
  <c r="V651" i="1"/>
  <c r="V653" i="1"/>
  <c r="V1193" i="1"/>
  <c r="V1524" i="1"/>
  <c r="V1180" i="1"/>
  <c r="V1183" i="1"/>
  <c r="V1635" i="1"/>
  <c r="V3702" i="1"/>
  <c r="V3697" i="1"/>
  <c r="V4404" i="1"/>
  <c r="V1677" i="1"/>
  <c r="V1054" i="1"/>
  <c r="V56" i="1"/>
  <c r="V122" i="1"/>
  <c r="V1676" i="1"/>
  <c r="V93" i="1"/>
  <c r="V2828" i="1"/>
  <c r="V1488" i="1"/>
  <c r="V1529" i="1"/>
  <c r="V1634" i="1"/>
  <c r="V1507" i="1"/>
  <c r="V118" i="1"/>
  <c r="V1513" i="1"/>
  <c r="V1569" i="1"/>
  <c r="V1197" i="1"/>
  <c r="V1177" i="1"/>
  <c r="V2831" i="1"/>
  <c r="V1530" i="1"/>
  <c r="V175" i="1"/>
  <c r="V180" i="1"/>
  <c r="V1224" i="1"/>
  <c r="V90" i="1"/>
  <c r="P567" i="33" s="1"/>
  <c r="V124" i="1"/>
  <c r="V1201" i="1"/>
  <c r="V12" i="1"/>
  <c r="V3696" i="1"/>
  <c r="V650" i="1"/>
  <c r="V53" i="1"/>
  <c r="V1719" i="1"/>
  <c r="P730" i="33" s="1"/>
  <c r="V1614" i="1"/>
  <c r="V4484" i="1"/>
  <c r="V1511" i="1"/>
  <c r="V1617" i="1"/>
  <c r="V133" i="1"/>
  <c r="V1630" i="1"/>
  <c r="V1222" i="1"/>
  <c r="V1498" i="1"/>
  <c r="V132" i="1"/>
  <c r="V176" i="1"/>
  <c r="V1053" i="1"/>
  <c r="V1639" i="1"/>
  <c r="V1382" i="1"/>
  <c r="V1379" i="1"/>
  <c r="V1369" i="1"/>
  <c r="V698" i="1"/>
  <c r="V24" i="1"/>
  <c r="V25" i="1"/>
  <c r="V691" i="1"/>
  <c r="V78" i="1"/>
  <c r="P555" i="33" s="1"/>
  <c r="V111" i="1"/>
  <c r="V89" i="1"/>
  <c r="P566" i="33" s="1"/>
  <c r="V22" i="1"/>
  <c r="V75" i="1"/>
  <c r="V141" i="1"/>
  <c r="V140" i="1"/>
  <c r="V658" i="1"/>
  <c r="V1163" i="1"/>
  <c r="V1493" i="1"/>
  <c r="V1575" i="1"/>
  <c r="V1679" i="1"/>
  <c r="V1519" i="1"/>
  <c r="V1633" i="1"/>
  <c r="V1629" i="1"/>
  <c r="V4494" i="1"/>
  <c r="V4492" i="1"/>
  <c r="V2827" i="1"/>
  <c r="V1226" i="1"/>
  <c r="V79" i="1"/>
  <c r="V85" i="1"/>
  <c r="P562" i="33" s="1"/>
  <c r="V18" i="1"/>
  <c r="V1164" i="1"/>
  <c r="V1487" i="1"/>
  <c r="V1628" i="1"/>
  <c r="V644" i="1"/>
  <c r="V1492" i="1"/>
  <c r="V1377" i="1"/>
  <c r="V1378" i="1"/>
  <c r="V687" i="1"/>
  <c r="V1723" i="1"/>
  <c r="V1728" i="1"/>
  <c r="V19" i="1"/>
  <c r="V138" i="1"/>
  <c r="V108" i="1"/>
  <c r="V696" i="1"/>
  <c r="V268" i="1"/>
  <c r="V263" i="1"/>
  <c r="V115" i="1"/>
  <c r="V1195" i="1"/>
  <c r="V1483" i="1"/>
  <c r="V646" i="1"/>
  <c r="V4496" i="1"/>
  <c r="V3700" i="1"/>
  <c r="V125" i="1"/>
  <c r="V1729" i="1"/>
  <c r="V267" i="1"/>
  <c r="V261" i="1"/>
  <c r="V663" i="1"/>
  <c r="V1494" i="1"/>
  <c r="V1574" i="1"/>
  <c r="V1238" i="1"/>
  <c r="V1716" i="1"/>
  <c r="P727" i="33" s="1"/>
  <c r="V114" i="1"/>
  <c r="V68" i="1"/>
  <c r="V1720" i="1"/>
  <c r="V1158" i="1"/>
  <c r="V1495" i="1"/>
  <c r="V1486" i="1"/>
  <c r="V1516" i="1"/>
  <c r="V1715" i="1"/>
  <c r="P726" i="33" s="1"/>
  <c r="V101" i="1"/>
  <c r="P587" i="33" s="1"/>
  <c r="V995" i="1"/>
  <c r="V1502" i="1"/>
  <c r="V1512" i="1"/>
  <c r="V1509" i="1"/>
  <c r="V1035" i="1"/>
  <c r="V1491" i="1"/>
  <c r="V144" i="1"/>
  <c r="V1058" i="1"/>
  <c r="V1566" i="1"/>
  <c r="V95" i="1"/>
  <c r="P581" i="33" s="1"/>
  <c r="V1225" i="1"/>
  <c r="V4489" i="1"/>
  <c r="V11" i="1"/>
  <c r="V4495" i="1"/>
  <c r="V3701" i="1"/>
  <c r="V1621" i="1"/>
  <c r="V1241" i="1"/>
  <c r="V100" i="1"/>
  <c r="P586" i="33" s="1"/>
  <c r="V117" i="1"/>
  <c r="V1683" i="1"/>
  <c r="V92" i="1"/>
  <c r="P578" i="33" s="1"/>
  <c r="V1695" i="1"/>
  <c r="V657" i="1"/>
  <c r="V44" i="1"/>
  <c r="V1029" i="1"/>
  <c r="V1168" i="1"/>
  <c r="V1032" i="1"/>
  <c r="V97" i="1"/>
  <c r="P583" i="33" s="1"/>
  <c r="V1059" i="1"/>
  <c r="V13" i="1"/>
  <c r="V1198" i="1"/>
  <c r="V4493" i="1"/>
  <c r="V1688" i="1"/>
  <c r="V990" i="1"/>
  <c r="V1508" i="1"/>
  <c r="V3699" i="1"/>
  <c r="V1724" i="1"/>
  <c r="V1381" i="1"/>
  <c r="V1373" i="1"/>
  <c r="V52" i="1"/>
  <c r="V57" i="1"/>
  <c r="V82" i="1"/>
  <c r="P559" i="33" s="1"/>
  <c r="V109" i="1"/>
  <c r="V179" i="1"/>
  <c r="V1636" i="1"/>
  <c r="V1191" i="1"/>
  <c r="V1036" i="1"/>
  <c r="V1515" i="1"/>
  <c r="V69" i="1"/>
  <c r="V1157" i="1"/>
  <c r="V1623" i="1"/>
  <c r="V1520" i="1"/>
  <c r="V119" i="1"/>
  <c r="V1196" i="1"/>
  <c r="V1490" i="1"/>
  <c r="V1578" i="1"/>
  <c r="V1684" i="1"/>
  <c r="V2826" i="1"/>
  <c r="V98" i="1"/>
  <c r="V1571" i="1"/>
  <c r="V1615" i="1"/>
  <c r="V63" i="1"/>
  <c r="V1643" i="1"/>
  <c r="V4490" i="1"/>
  <c r="V1517" i="1"/>
  <c r="V1227" i="1"/>
  <c r="V1681" i="1"/>
  <c r="V84" i="1"/>
  <c r="V1713" i="1"/>
  <c r="P724" i="33" s="1"/>
  <c r="V1694" i="1"/>
  <c r="V994" i="1"/>
  <c r="V4483" i="1"/>
  <c r="V1221" i="1"/>
  <c r="V1501" i="1"/>
  <c r="V1184" i="1"/>
  <c r="V81" i="1"/>
  <c r="P558" i="33" s="1"/>
  <c r="V135" i="1"/>
  <c r="V4485" i="1"/>
  <c r="V1690" i="1"/>
  <c r="V1691" i="1"/>
  <c r="V145" i="1"/>
  <c r="V120" i="1"/>
  <c r="V1680" i="1"/>
  <c r="V1375" i="1"/>
  <c r="V123" i="1"/>
  <c r="V1726" i="1"/>
  <c r="V74" i="1"/>
  <c r="V266" i="1"/>
  <c r="V697" i="1"/>
  <c r="V146" i="1"/>
  <c r="V996" i="1"/>
  <c r="V645" i="1"/>
  <c r="V1240" i="1"/>
  <c r="V1577" i="1"/>
  <c r="V1714" i="1"/>
  <c r="P725" i="33" s="1"/>
  <c r="V1675" i="1"/>
  <c r="V694" i="1"/>
  <c r="V113" i="1"/>
  <c r="V1162" i="1"/>
  <c r="V1482" i="1"/>
  <c r="V1718" i="1"/>
  <c r="P729" i="33" s="1"/>
  <c r="V699" i="1"/>
  <c r="V1727" i="1"/>
  <c r="V50" i="1"/>
  <c r="V262" i="1"/>
  <c r="V665" i="1"/>
  <c r="V1185" i="1"/>
  <c r="V1687" i="1"/>
  <c r="V1484" i="1"/>
  <c r="V1481" i="1"/>
  <c r="V1616" i="1"/>
  <c r="V1685" i="1"/>
  <c r="V1034" i="1"/>
  <c r="V1510" i="1"/>
  <c r="V1622" i="1"/>
  <c r="V1504" i="1"/>
  <c r="V1055" i="1"/>
  <c r="V664" i="1"/>
  <c r="V1568" i="1"/>
  <c r="V4482" i="1"/>
  <c r="V4488" i="1"/>
  <c r="V1692" i="1"/>
  <c r="V177" i="1"/>
  <c r="V701" i="1"/>
  <c r="V1057" i="1"/>
  <c r="V1570" i="1"/>
  <c r="V1686" i="1"/>
  <c r="V1194" i="1"/>
  <c r="V1175" i="1"/>
  <c r="V60" i="1"/>
  <c r="V1166" i="1"/>
  <c r="V1476" i="1"/>
  <c r="V666" i="1"/>
  <c r="V1618" i="1"/>
  <c r="V1237" i="1"/>
  <c r="V136" i="1"/>
  <c r="V143" i="1"/>
  <c r="V1170" i="1"/>
  <c r="V1626" i="1"/>
  <c r="V1374" i="1"/>
  <c r="V1371" i="1"/>
  <c r="V99" i="1"/>
  <c r="P585" i="33" s="1"/>
  <c r="V106" i="1"/>
  <c r="P592" i="33" s="1"/>
  <c r="V121" i="1"/>
  <c r="V139" i="1"/>
  <c r="V72" i="1"/>
  <c r="V70" i="1"/>
  <c r="V661" i="1"/>
  <c r="V1497" i="1"/>
  <c r="V1528" i="1"/>
  <c r="V1182" i="1"/>
  <c r="V1576" i="1"/>
  <c r="V3695" i="1"/>
  <c r="V4486" i="1"/>
  <c r="V1169" i="1"/>
  <c r="V45" i="1"/>
  <c r="V1506" i="1"/>
  <c r="V1485" i="1"/>
  <c r="V689" i="1"/>
  <c r="W4" i="1"/>
  <c r="V102" i="1"/>
  <c r="P588" i="33" s="1"/>
  <c r="V1188" i="1"/>
  <c r="V1525" i="1"/>
  <c r="V1489" i="1"/>
  <c r="V2829" i="1"/>
  <c r="V1173" i="1"/>
  <c r="V662" i="1"/>
  <c r="V129" i="1"/>
  <c r="V1174" i="1"/>
  <c r="V1160" i="1"/>
  <c r="O689" i="33"/>
  <c r="V1496" i="1"/>
  <c r="V1641" i="1"/>
  <c r="V54" i="1"/>
  <c r="V126" i="1"/>
  <c r="V1187" i="1"/>
  <c r="V94" i="1"/>
  <c r="P580" i="33" s="1"/>
  <c r="V1165" i="1"/>
  <c r="V1190" i="1"/>
  <c r="V993" i="1"/>
  <c r="V14" i="1"/>
  <c r="V1613" i="1"/>
  <c r="V1567" i="1"/>
  <c r="V1673" i="1"/>
  <c r="V1186" i="1"/>
  <c r="V649" i="1"/>
  <c r="V1514" i="1"/>
  <c r="V110" i="1"/>
  <c r="V4491" i="1"/>
  <c r="V264" i="1"/>
  <c r="V142" i="1"/>
  <c r="V692" i="1"/>
  <c r="V1367" i="1"/>
  <c r="V112" i="1"/>
  <c r="V1573" i="1"/>
  <c r="V86" i="1"/>
  <c r="P563" i="33" s="1"/>
  <c r="V73" i="1"/>
  <c r="V1499" i="1"/>
  <c r="V1526" i="1"/>
  <c r="V1178" i="1"/>
  <c r="V61" i="1"/>
  <c r="V59" i="1"/>
  <c r="V1522" i="1"/>
  <c r="V3698" i="1"/>
  <c r="V1505" i="1"/>
  <c r="V1637" i="1"/>
  <c r="V103" i="1"/>
  <c r="P589" i="33" s="1"/>
  <c r="V2825" i="1"/>
  <c r="V4406" i="1"/>
  <c r="V1521" i="1"/>
  <c r="V83" i="1"/>
  <c r="P560" i="33" s="1"/>
  <c r="V1060" i="1"/>
  <c r="V4403" i="1"/>
  <c r="V1239" i="1"/>
  <c r="V80" i="1"/>
  <c r="V702" i="1"/>
  <c r="V47" i="1"/>
  <c r="V1572" i="1"/>
  <c r="V1478" i="1"/>
  <c r="V62" i="1"/>
  <c r="V1479" i="1"/>
  <c r="V71" i="1"/>
  <c r="V667" i="1"/>
  <c r="V46" i="1"/>
  <c r="V9" i="1"/>
  <c r="V128" i="1"/>
  <c r="V1203" i="1"/>
  <c r="V127" i="1"/>
  <c r="V1717" i="1"/>
  <c r="P728" i="33" s="1"/>
  <c r="V1627" i="1"/>
  <c r="V107" i="1"/>
  <c r="P593" i="33" s="1"/>
  <c r="V647" i="1"/>
  <c r="V2824" i="1"/>
  <c r="V1181" i="1"/>
  <c r="V131" i="1"/>
  <c r="V1031" i="1"/>
  <c r="O555" i="33"/>
  <c r="U150" i="1"/>
  <c r="N331" i="33"/>
  <c r="N402" i="33" s="1"/>
  <c r="S162" i="1"/>
  <c r="N454" i="33"/>
  <c r="U148" i="1"/>
  <c r="O326" i="33" s="1"/>
  <c r="O397" i="33" s="1"/>
  <c r="N379" i="33"/>
  <c r="S157" i="1"/>
  <c r="U149" i="1"/>
  <c r="O589" i="33"/>
  <c r="U151" i="1"/>
  <c r="O329" i="33" s="1"/>
  <c r="O400" i="33" s="1"/>
  <c r="U39" i="1"/>
  <c r="O314" i="33" s="1"/>
  <c r="W830" i="1" l="1"/>
  <c r="W852" i="1"/>
  <c r="W855" i="1"/>
  <c r="W856" i="1"/>
  <c r="O310" i="33"/>
  <c r="O380" i="33" s="1"/>
  <c r="O316" i="33"/>
  <c r="O386" i="33" s="1"/>
  <c r="O309" i="33"/>
  <c r="O379" i="33" s="1"/>
  <c r="O312" i="33"/>
  <c r="O382" i="33" s="1"/>
  <c r="O315" i="33"/>
  <c r="O385" i="33" s="1"/>
  <c r="O313" i="33"/>
  <c r="O383" i="33" s="1"/>
  <c r="O311" i="33"/>
  <c r="O381" i="33" s="1"/>
  <c r="P782" i="33"/>
  <c r="W29" i="1"/>
  <c r="W27" i="1"/>
  <c r="W31" i="1"/>
  <c r="W33" i="1"/>
  <c r="W28" i="1"/>
  <c r="W30" i="1"/>
  <c r="W26" i="1"/>
  <c r="W32" i="1"/>
  <c r="P779" i="33"/>
  <c r="P780" i="33"/>
  <c r="P775" i="33"/>
  <c r="P776" i="33"/>
  <c r="P778" i="33"/>
  <c r="P777" i="33"/>
  <c r="P781" i="33"/>
  <c r="W1028" i="1"/>
  <c r="W1024" i="1"/>
  <c r="W1027" i="1"/>
  <c r="W1026" i="1"/>
  <c r="W1021" i="1"/>
  <c r="W1025" i="1"/>
  <c r="W1022" i="1"/>
  <c r="W1023" i="1"/>
  <c r="V710" i="1"/>
  <c r="V706" i="1"/>
  <c r="V707" i="1"/>
  <c r="V708" i="1"/>
  <c r="V705" i="1"/>
  <c r="V704" i="1"/>
  <c r="V709" i="1"/>
  <c r="V703" i="1"/>
  <c r="W1412" i="1"/>
  <c r="W1407" i="1"/>
  <c r="W1413" i="1"/>
  <c r="W1421" i="1"/>
  <c r="W1419" i="1"/>
  <c r="W1417" i="1"/>
  <c r="W1415" i="1"/>
  <c r="W1404" i="1"/>
  <c r="W1439" i="1"/>
  <c r="W1437" i="1"/>
  <c r="W1433" i="1"/>
  <c r="W1423" i="1"/>
  <c r="W1406" i="1"/>
  <c r="W1438" i="1"/>
  <c r="W1434" i="1"/>
  <c r="W1414" i="1"/>
  <c r="W1411" i="1"/>
  <c r="W1400" i="1"/>
  <c r="W1435" i="1"/>
  <c r="W1431" i="1"/>
  <c r="W1402" i="1"/>
  <c r="W1436" i="1"/>
  <c r="W1432" i="1"/>
  <c r="W1428" i="1"/>
  <c r="W1430" i="1"/>
  <c r="W1401" i="1"/>
  <c r="W1427" i="1"/>
  <c r="W1408" i="1"/>
  <c r="W1409" i="1"/>
  <c r="W1424" i="1"/>
  <c r="W1426" i="1"/>
  <c r="W1410" i="1"/>
  <c r="W1418" i="1"/>
  <c r="W1422" i="1"/>
  <c r="W1429" i="1"/>
  <c r="W1405" i="1"/>
  <c r="W1416" i="1"/>
  <c r="W1425" i="1"/>
  <c r="W1420" i="1"/>
  <c r="W1403" i="1"/>
  <c r="W1310" i="1"/>
  <c r="W1309" i="1"/>
  <c r="W1308" i="1"/>
  <c r="W1306" i="1"/>
  <c r="W1304" i="1"/>
  <c r="W1350" i="1"/>
  <c r="W1307" i="1"/>
  <c r="W1305" i="1"/>
  <c r="W1302" i="1"/>
  <c r="W1303" i="1"/>
  <c r="W1348" i="1"/>
  <c r="W1342" i="1"/>
  <c r="W1318" i="1"/>
  <c r="W1346" i="1"/>
  <c r="W1340" i="1"/>
  <c r="W1338" i="1"/>
  <c r="W1334" i="1"/>
  <c r="W1326" i="1"/>
  <c r="W1297" i="1"/>
  <c r="W1347" i="1"/>
  <c r="W1337" i="1"/>
  <c r="W1296" i="1"/>
  <c r="W1341" i="1"/>
  <c r="W1336" i="1"/>
  <c r="W1366" i="1"/>
  <c r="W1295" i="1"/>
  <c r="W1349" i="1"/>
  <c r="W1345" i="1"/>
  <c r="W1339" i="1"/>
  <c r="W1335" i="1"/>
  <c r="W1365" i="1"/>
  <c r="W1361" i="1"/>
  <c r="W1364" i="1"/>
  <c r="W1360" i="1"/>
  <c r="W1363" i="1"/>
  <c r="W1359" i="1"/>
  <c r="W1325" i="1"/>
  <c r="W1362" i="1"/>
  <c r="W1358" i="1"/>
  <c r="W1324" i="1"/>
  <c r="W1351" i="1"/>
  <c r="W1355" i="1"/>
  <c r="W1320" i="1"/>
  <c r="W1330" i="1"/>
  <c r="W1343" i="1"/>
  <c r="W1301" i="1"/>
  <c r="W1313" i="1"/>
  <c r="W1317" i="1"/>
  <c r="W1354" i="1"/>
  <c r="W1321" i="1"/>
  <c r="W1319" i="1"/>
  <c r="W1329" i="1"/>
  <c r="W1333" i="1"/>
  <c r="W1353" i="1"/>
  <c r="W1357" i="1"/>
  <c r="W1323" i="1"/>
  <c r="W1328" i="1"/>
  <c r="W1332" i="1"/>
  <c r="W1311" i="1"/>
  <c r="W1315" i="1"/>
  <c r="W1322" i="1"/>
  <c r="W1352" i="1"/>
  <c r="W1356" i="1"/>
  <c r="W1327" i="1"/>
  <c r="W1331" i="1"/>
  <c r="W1300" i="1"/>
  <c r="W1299" i="1"/>
  <c r="W1314" i="1"/>
  <c r="W1344" i="1"/>
  <c r="W1298" i="1"/>
  <c r="W1312" i="1"/>
  <c r="W1316" i="1"/>
  <c r="W1276" i="1"/>
  <c r="W1274" i="1"/>
  <c r="W1270" i="1"/>
  <c r="W1272" i="1"/>
  <c r="W1268" i="1"/>
  <c r="W1275" i="1"/>
  <c r="W1273" i="1"/>
  <c r="W1271" i="1"/>
  <c r="W1269" i="1"/>
  <c r="W1261" i="1"/>
  <c r="W1260" i="1"/>
  <c r="W1254" i="1"/>
  <c r="W1253" i="1"/>
  <c r="W1252" i="1"/>
  <c r="W1259" i="1"/>
  <c r="W1248" i="1"/>
  <c r="W1265" i="1"/>
  <c r="W1247" i="1"/>
  <c r="W1251" i="1"/>
  <c r="W1257" i="1"/>
  <c r="W1264" i="1"/>
  <c r="W1255" i="1"/>
  <c r="W1267" i="1"/>
  <c r="W1262" i="1"/>
  <c r="W1246" i="1"/>
  <c r="W1250" i="1"/>
  <c r="W1258" i="1"/>
  <c r="W1245" i="1"/>
  <c r="W1249" i="1"/>
  <c r="W1256" i="1"/>
  <c r="W1266" i="1"/>
  <c r="W1263" i="1"/>
  <c r="W1220" i="1"/>
  <c r="W1236" i="1"/>
  <c r="W1219" i="1"/>
  <c r="W1218" i="1"/>
  <c r="W1217" i="1"/>
  <c r="W1216" i="1"/>
  <c r="W1215" i="1"/>
  <c r="W1148" i="1"/>
  <c r="W1213" i="1"/>
  <c r="W1147" i="1"/>
  <c r="W1146" i="1"/>
  <c r="W1156" i="1"/>
  <c r="W1143" i="1"/>
  <c r="W1140" i="1"/>
  <c r="W1142" i="1"/>
  <c r="W1141" i="1"/>
  <c r="W1145" i="1"/>
  <c r="W1144" i="1"/>
  <c r="W1214" i="1"/>
  <c r="W1134" i="1"/>
  <c r="W1139" i="1"/>
  <c r="W1135" i="1"/>
  <c r="W1136" i="1"/>
  <c r="W1149" i="1"/>
  <c r="W1150" i="1"/>
  <c r="W1151" i="1"/>
  <c r="W1152" i="1"/>
  <c r="W1153" i="1"/>
  <c r="W1154" i="1"/>
  <c r="W1155" i="1"/>
  <c r="W1229" i="1"/>
  <c r="W1230" i="1"/>
  <c r="W1231" i="1"/>
  <c r="W1232" i="1"/>
  <c r="W1233" i="1"/>
  <c r="W1234" i="1"/>
  <c r="W1235" i="1"/>
  <c r="W1138" i="1"/>
  <c r="W1133" i="1"/>
  <c r="W1137" i="1"/>
  <c r="W4006" i="1"/>
  <c r="W4000" i="1"/>
  <c r="W3999" i="1"/>
  <c r="W4005" i="1"/>
  <c r="W4001" i="1"/>
  <c r="W4003" i="1"/>
  <c r="W4002" i="1"/>
  <c r="W4004" i="1"/>
  <c r="W3942" i="1"/>
  <c r="W3940" i="1"/>
  <c r="W3936" i="1"/>
  <c r="W3939" i="1"/>
  <c r="W3935" i="1"/>
  <c r="W3938" i="1"/>
  <c r="W3934" i="1"/>
  <c r="W3910" i="1"/>
  <c r="W3926" i="1"/>
  <c r="W3919" i="1"/>
  <c r="W3921" i="1"/>
  <c r="W3906" i="1"/>
  <c r="W3904" i="1"/>
  <c r="W3901" i="1"/>
  <c r="W3897" i="1"/>
  <c r="W3941" i="1"/>
  <c r="W3937" i="1"/>
  <c r="W3902" i="1"/>
  <c r="W3899" i="1"/>
  <c r="W3896" i="1"/>
  <c r="W3894" i="1"/>
  <c r="W3886" i="1"/>
  <c r="W3925" i="1"/>
  <c r="W3922" i="1"/>
  <c r="W3918" i="1"/>
  <c r="W3909" i="1"/>
  <c r="W3908" i="1"/>
  <c r="W3898" i="1"/>
  <c r="W3891" i="1"/>
  <c r="W3900" i="1"/>
  <c r="W3893" i="1"/>
  <c r="W3990" i="1"/>
  <c r="W3887" i="1"/>
  <c r="W3884" i="1"/>
  <c r="W3966" i="1"/>
  <c r="W3998" i="1"/>
  <c r="W3996" i="1"/>
  <c r="W3895" i="1"/>
  <c r="W3889" i="1"/>
  <c r="W3882" i="1"/>
  <c r="W3994" i="1"/>
  <c r="W3920" i="1"/>
  <c r="W3961" i="1"/>
  <c r="W3991" i="1"/>
  <c r="W3965" i="1"/>
  <c r="W3997" i="1"/>
  <c r="W3995" i="1"/>
  <c r="W3993" i="1"/>
  <c r="W3992" i="1"/>
  <c r="W3984" i="1"/>
  <c r="W3989" i="1"/>
  <c r="W3888" i="1"/>
  <c r="W3923" i="1"/>
  <c r="W3917" i="1"/>
  <c r="W3927" i="1"/>
  <c r="W3890" i="1"/>
  <c r="W3881" i="1"/>
  <c r="W3912" i="1"/>
  <c r="W3916" i="1"/>
  <c r="W3987" i="1"/>
  <c r="W3963" i="1"/>
  <c r="W3985" i="1"/>
  <c r="W3986" i="1"/>
  <c r="W3983" i="1"/>
  <c r="W3964" i="1"/>
  <c r="W3883" i="1"/>
  <c r="W3907" i="1"/>
  <c r="W3928" i="1"/>
  <c r="W3931" i="1"/>
  <c r="W3930" i="1"/>
  <c r="W3933" i="1"/>
  <c r="W3959" i="1"/>
  <c r="W3988" i="1"/>
  <c r="W3913" i="1"/>
  <c r="W3892" i="1"/>
  <c r="W3903" i="1"/>
  <c r="W3915" i="1"/>
  <c r="W3929" i="1"/>
  <c r="W3924" i="1"/>
  <c r="W3880" i="1"/>
  <c r="W3911" i="1"/>
  <c r="W3962" i="1"/>
  <c r="W3879" i="1"/>
  <c r="W3914" i="1"/>
  <c r="W3960" i="1"/>
  <c r="W3885" i="1"/>
  <c r="W3905" i="1"/>
  <c r="W3932" i="1"/>
  <c r="W2919" i="1"/>
  <c r="W2917" i="1"/>
  <c r="W2915" i="1"/>
  <c r="W2911" i="1"/>
  <c r="W2959" i="1"/>
  <c r="W2913" i="1"/>
  <c r="W2951" i="1"/>
  <c r="W2916" i="1"/>
  <c r="W2914" i="1"/>
  <c r="W2912" i="1"/>
  <c r="W2935" i="1"/>
  <c r="W2944" i="1"/>
  <c r="W2958" i="1"/>
  <c r="W2957" i="1"/>
  <c r="W2949" i="1"/>
  <c r="W2918" i="1"/>
  <c r="W2946" i="1"/>
  <c r="W2943" i="1"/>
  <c r="W2927" i="1"/>
  <c r="W2948" i="1"/>
  <c r="W2947" i="1"/>
  <c r="W2955" i="1"/>
  <c r="W2967" i="1"/>
  <c r="W2950" i="1"/>
  <c r="W2945" i="1"/>
  <c r="W2991" i="1"/>
  <c r="W2924" i="1"/>
  <c r="W2920" i="1"/>
  <c r="W2923" i="1"/>
  <c r="W2990" i="1"/>
  <c r="W2988" i="1"/>
  <c r="W2986" i="1"/>
  <c r="W2984" i="1"/>
  <c r="W2956" i="1"/>
  <c r="W2926" i="1"/>
  <c r="W2922" i="1"/>
  <c r="W2987" i="1"/>
  <c r="W2989" i="1"/>
  <c r="W2925" i="1"/>
  <c r="W2921" i="1"/>
  <c r="W2985" i="1"/>
  <c r="W2960" i="1"/>
  <c r="W2965" i="1"/>
  <c r="W2961" i="1"/>
  <c r="W2940" i="1"/>
  <c r="W2928" i="1"/>
  <c r="W2932" i="1"/>
  <c r="W2929" i="1"/>
  <c r="W2910" i="1"/>
  <c r="W2966" i="1"/>
  <c r="W2934" i="1"/>
  <c r="W2941" i="1"/>
  <c r="W2953" i="1"/>
  <c r="W2906" i="1"/>
  <c r="W2930" i="1"/>
  <c r="W2962" i="1"/>
  <c r="W2963" i="1"/>
  <c r="W2907" i="1"/>
  <c r="W2908" i="1"/>
  <c r="W2905" i="1"/>
  <c r="W2952" i="1"/>
  <c r="W2964" i="1"/>
  <c r="W2904" i="1"/>
  <c r="W2936" i="1"/>
  <c r="W2938" i="1"/>
  <c r="W2939" i="1"/>
  <c r="W2909" i="1"/>
  <c r="W2942" i="1"/>
  <c r="W2937" i="1"/>
  <c r="W2931" i="1"/>
  <c r="W2954" i="1"/>
  <c r="W2933" i="1"/>
  <c r="W953" i="1"/>
  <c r="W961" i="1" s="1"/>
  <c r="W948" i="1"/>
  <c r="W956" i="1" s="1"/>
  <c r="W952" i="1"/>
  <c r="W960" i="1" s="1"/>
  <c r="W950" i="1"/>
  <c r="W958" i="1" s="1"/>
  <c r="W951" i="1"/>
  <c r="W959" i="1" s="1"/>
  <c r="W949" i="1"/>
  <c r="W957" i="1" s="1"/>
  <c r="W946" i="1"/>
  <c r="W954" i="1" s="1"/>
  <c r="W947" i="1"/>
  <c r="W955" i="1" s="1"/>
  <c r="W1052" i="1"/>
  <c r="W1051" i="1"/>
  <c r="W1049" i="1"/>
  <c r="W1047" i="1"/>
  <c r="W1045" i="1"/>
  <c r="W1050" i="1"/>
  <c r="W1048" i="1"/>
  <c r="W1046" i="1"/>
  <c r="W929" i="1"/>
  <c r="W930" i="1"/>
  <c r="W931" i="1"/>
  <c r="W932" i="1"/>
  <c r="W933" i="1"/>
  <c r="W934" i="1"/>
  <c r="W935" i="1"/>
  <c r="W936" i="1"/>
  <c r="W2493" i="1"/>
  <c r="W2497" i="1"/>
  <c r="W2500" i="1"/>
  <c r="W2491" i="1"/>
  <c r="W2489" i="1"/>
  <c r="W2487" i="1"/>
  <c r="W2501" i="1"/>
  <c r="W2499" i="1"/>
  <c r="W2495" i="1"/>
  <c r="W2498" i="1"/>
  <c r="W2496" i="1"/>
  <c r="W2492" i="1"/>
  <c r="W2490" i="1"/>
  <c r="W2488" i="1"/>
  <c r="W2486" i="1"/>
  <c r="W2494" i="1"/>
  <c r="W1373" i="1"/>
  <c r="P584" i="33"/>
  <c r="P568" i="33"/>
  <c r="P561" i="33"/>
  <c r="P731" i="33"/>
  <c r="P556" i="33"/>
  <c r="P582" i="33"/>
  <c r="P557" i="33"/>
  <c r="P579" i="33"/>
  <c r="O456" i="33"/>
  <c r="O455" i="33"/>
  <c r="V41" i="1"/>
  <c r="P316" i="33" s="1"/>
  <c r="U161" i="1"/>
  <c r="W1481" i="1"/>
  <c r="W1369" i="1"/>
  <c r="W1446" i="1"/>
  <c r="W1442" i="1"/>
  <c r="W1447" i="1"/>
  <c r="W1440" i="1"/>
  <c r="W1443" i="1"/>
  <c r="W1441" i="1"/>
  <c r="W1444" i="1"/>
  <c r="W1445" i="1"/>
  <c r="W693" i="1"/>
  <c r="W4409" i="1"/>
  <c r="W48" i="1"/>
  <c r="W1510" i="1"/>
  <c r="W1727" i="1"/>
  <c r="U163" i="1"/>
  <c r="O453" i="33"/>
  <c r="U164" i="1"/>
  <c r="W1189" i="1"/>
  <c r="W77" i="1"/>
  <c r="Q554" i="33" s="1"/>
  <c r="W1575" i="1"/>
  <c r="W994" i="1"/>
  <c r="W1033" i="1"/>
  <c r="W147" i="1"/>
  <c r="W83" i="1"/>
  <c r="Q560" i="33" s="1"/>
  <c r="W181" i="1"/>
  <c r="W688" i="1"/>
  <c r="W1370" i="1"/>
  <c r="W1374" i="1"/>
  <c r="W3699" i="1"/>
  <c r="W657" i="1"/>
  <c r="W1178" i="1"/>
  <c r="W1482" i="1"/>
  <c r="W98" i="1"/>
  <c r="Q584" i="33" s="1"/>
  <c r="W1725" i="1"/>
  <c r="W694" i="1"/>
  <c r="W1367" i="1"/>
  <c r="W4408" i="1"/>
  <c r="W1674" i="1"/>
  <c r="W1672" i="1"/>
  <c r="W1496" i="1"/>
  <c r="W1244" i="1"/>
  <c r="W1174" i="1"/>
  <c r="W85" i="1"/>
  <c r="Q562" i="33" s="1"/>
  <c r="W123" i="1"/>
  <c r="W80" i="1"/>
  <c r="Q557" i="33" s="1"/>
  <c r="W1377" i="1"/>
  <c r="W1379" i="1"/>
  <c r="V35" i="1"/>
  <c r="P694" i="33"/>
  <c r="V39" i="1"/>
  <c r="P692" i="33"/>
  <c r="W3695" i="1"/>
  <c r="W1676" i="1"/>
  <c r="W1194" i="1"/>
  <c r="W1689" i="1"/>
  <c r="W1477" i="1"/>
  <c r="W1029" i="1"/>
  <c r="W115" i="1"/>
  <c r="W97" i="1"/>
  <c r="W111" i="1"/>
  <c r="W1376" i="1"/>
  <c r="V154" i="1"/>
  <c r="V149" i="1"/>
  <c r="V40" i="1"/>
  <c r="O449" i="33"/>
  <c r="V150" i="1"/>
  <c r="P328" i="33" s="1"/>
  <c r="P399" i="33" s="1"/>
  <c r="V36" i="1"/>
  <c r="V151" i="1"/>
  <c r="V148" i="1"/>
  <c r="V34" i="1"/>
  <c r="P309" i="33" s="1"/>
  <c r="O452" i="33"/>
  <c r="V155" i="1"/>
  <c r="U157" i="1"/>
  <c r="P690" i="33"/>
  <c r="O384" i="33"/>
  <c r="U162" i="1"/>
  <c r="O450" i="33"/>
  <c r="O327" i="33"/>
  <c r="O398" i="33" s="1"/>
  <c r="W692" i="1"/>
  <c r="W687" i="1"/>
  <c r="W1726" i="1"/>
  <c r="W67" i="1"/>
  <c r="W75" i="1"/>
  <c r="W143" i="1"/>
  <c r="W64" i="1"/>
  <c r="W94" i="1"/>
  <c r="Q580" i="33" s="1"/>
  <c r="W124" i="1"/>
  <c r="W178" i="1"/>
  <c r="W89" i="1"/>
  <c r="Q566" i="33" s="1"/>
  <c r="W49" i="1"/>
  <c r="W114" i="1"/>
  <c r="W142" i="1"/>
  <c r="W82" i="1"/>
  <c r="Q559" i="33" s="1"/>
  <c r="W110" i="1"/>
  <c r="W55" i="1"/>
  <c r="W117" i="1"/>
  <c r="W264" i="1"/>
  <c r="W265" i="1"/>
  <c r="W1060" i="1"/>
  <c r="W1644" i="1"/>
  <c r="W655" i="1"/>
  <c r="W991" i="1"/>
  <c r="W1031" i="1"/>
  <c r="W1053" i="1"/>
  <c r="W1059" i="1"/>
  <c r="W1176" i="1"/>
  <c r="W1221" i="1"/>
  <c r="W1227" i="1"/>
  <c r="W1479" i="1"/>
  <c r="W658" i="1"/>
  <c r="W1498" i="1"/>
  <c r="W1188" i="1"/>
  <c r="W1494" i="1"/>
  <c r="W1576" i="1"/>
  <c r="W1695" i="1"/>
  <c r="W1159" i="1"/>
  <c r="W1493" i="1"/>
  <c r="W1525" i="1"/>
  <c r="W1627" i="1"/>
  <c r="W1158" i="1"/>
  <c r="W1528" i="1"/>
  <c r="W1690" i="1"/>
  <c r="W1508" i="1"/>
  <c r="W1625" i="1"/>
  <c r="W1691" i="1"/>
  <c r="W1522" i="1"/>
  <c r="W1626" i="1"/>
  <c r="W2830" i="1"/>
  <c r="W3697" i="1"/>
  <c r="W702" i="1"/>
  <c r="W700" i="1"/>
  <c r="W695" i="1"/>
  <c r="W701" i="1"/>
  <c r="W690" i="1"/>
  <c r="W689" i="1"/>
  <c r="W1728" i="1"/>
  <c r="W131" i="1"/>
  <c r="W107" i="1"/>
  <c r="W66" i="1"/>
  <c r="W108" i="1"/>
  <c r="W140" i="1"/>
  <c r="W44" i="1"/>
  <c r="W262" i="1"/>
  <c r="W113" i="1"/>
  <c r="W180" i="1"/>
  <c r="W91" i="1"/>
  <c r="Q568" i="33" s="1"/>
  <c r="W263" i="1"/>
  <c r="W59" i="1"/>
  <c r="W145" i="1"/>
  <c r="W268" i="1"/>
  <c r="W652" i="1"/>
  <c r="W1514" i="1"/>
  <c r="W662" i="1"/>
  <c r="W995" i="1"/>
  <c r="W1035" i="1"/>
  <c r="W1172" i="1"/>
  <c r="W1179" i="1"/>
  <c r="W1225" i="1"/>
  <c r="W1480" i="1"/>
  <c r="W1164" i="1"/>
  <c r="W1160" i="1"/>
  <c r="W1513" i="1"/>
  <c r="W1624" i="1"/>
  <c r="W992" i="1"/>
  <c r="W1497" i="1"/>
  <c r="W1579" i="1"/>
  <c r="W661" i="1"/>
  <c r="W1492" i="1"/>
  <c r="W653" i="1"/>
  <c r="W1573" i="1"/>
  <c r="W1641" i="1"/>
  <c r="W1527" i="1"/>
  <c r="W3701" i="1"/>
  <c r="W3702" i="1"/>
  <c r="W4402" i="1"/>
  <c r="W4484" i="1"/>
  <c r="W4405" i="1"/>
  <c r="W4485" i="1"/>
  <c r="W2827" i="1"/>
  <c r="W4403" i="1"/>
  <c r="W1717" i="1"/>
  <c r="Q728" i="33" s="1"/>
  <c r="W1200" i="1"/>
  <c r="W1500" i="1"/>
  <c r="W1568" i="1"/>
  <c r="W1714" i="1"/>
  <c r="Q725" i="33" s="1"/>
  <c r="W1517" i="1"/>
  <c r="W1487" i="1"/>
  <c r="W1483" i="1"/>
  <c r="W10" i="1"/>
  <c r="W73" i="1"/>
  <c r="W72" i="1"/>
  <c r="W21" i="1"/>
  <c r="W1238" i="1"/>
  <c r="W1198" i="1"/>
  <c r="W1503" i="1"/>
  <c r="W1566" i="1"/>
  <c r="W1716" i="1"/>
  <c r="Q727" i="33" s="1"/>
  <c r="W1516" i="1"/>
  <c r="W648" i="1"/>
  <c r="W12" i="1"/>
  <c r="W93" i="1"/>
  <c r="Q579" i="33" s="1"/>
  <c r="W13" i="1"/>
  <c r="W70" i="1"/>
  <c r="W103" i="1"/>
  <c r="Q589" i="33" s="1"/>
  <c r="W4490" i="1"/>
  <c r="W1501" i="1"/>
  <c r="W1243" i="1"/>
  <c r="W138" i="1"/>
  <c r="W1502" i="1"/>
  <c r="W1171" i="1"/>
  <c r="W1631" i="1"/>
  <c r="W1187" i="1"/>
  <c r="W1183" i="1"/>
  <c r="W646" i="1"/>
  <c r="W132" i="1"/>
  <c r="W1633" i="1"/>
  <c r="W61" i="1"/>
  <c r="W696" i="1"/>
  <c r="W1729" i="1"/>
  <c r="W76" i="1"/>
  <c r="Q553" i="33" s="1"/>
  <c r="W128" i="1"/>
  <c r="W266" i="1"/>
  <c r="W129" i="1"/>
  <c r="W87" i="1"/>
  <c r="Q564" i="33" s="1"/>
  <c r="W78" i="1"/>
  <c r="Q555" i="33" s="1"/>
  <c r="W267" i="1"/>
  <c r="W1180" i="1"/>
  <c r="W651" i="1"/>
  <c r="W1030" i="1"/>
  <c r="W1056" i="1"/>
  <c r="W1177" i="1"/>
  <c r="W1475" i="1"/>
  <c r="W654" i="1"/>
  <c r="W665" i="1"/>
  <c r="W1523" i="1"/>
  <c r="W146" i="1"/>
  <c r="W1623" i="1"/>
  <c r="W1190" i="1"/>
  <c r="W1574" i="1"/>
  <c r="W1157" i="1"/>
  <c r="W1580" i="1"/>
  <c r="W1637" i="1"/>
  <c r="W1622" i="1"/>
  <c r="W4406" i="1"/>
  <c r="W1618" i="1"/>
  <c r="W1682" i="1"/>
  <c r="W1489" i="1"/>
  <c r="W1484" i="1"/>
  <c r="W14" i="1"/>
  <c r="W104" i="1"/>
  <c r="Q590" i="33" s="1"/>
  <c r="W20" i="1"/>
  <c r="W1168" i="1"/>
  <c r="W1241" i="1"/>
  <c r="W1640" i="1"/>
  <c r="W1499" i="1"/>
  <c r="W1169" i="1"/>
  <c r="W1520" i="1"/>
  <c r="W86" i="1"/>
  <c r="W88" i="1"/>
  <c r="Q565" i="33" s="1"/>
  <c r="W100" i="1"/>
  <c r="Q586" i="33" s="1"/>
  <c r="W1203" i="1"/>
  <c r="W1237" i="1"/>
  <c r="W122" i="1"/>
  <c r="W1615" i="1"/>
  <c r="W1614" i="1"/>
  <c r="W1686" i="1"/>
  <c r="W1186" i="1"/>
  <c r="W1181" i="1"/>
  <c r="W137" i="1"/>
  <c r="W1619" i="1"/>
  <c r="W1242" i="1"/>
  <c r="W101" i="1"/>
  <c r="W1723" i="1"/>
  <c r="W60" i="1"/>
  <c r="W65" i="1"/>
  <c r="W656" i="1"/>
  <c r="W1055" i="1"/>
  <c r="W1693" i="1"/>
  <c r="W1511" i="1"/>
  <c r="W1713" i="1"/>
  <c r="W2831" i="1"/>
  <c r="W3700" i="1"/>
  <c r="W4494" i="1"/>
  <c r="W1166" i="1"/>
  <c r="W645" i="1"/>
  <c r="W136" i="1"/>
  <c r="W1675" i="1"/>
  <c r="W120" i="1"/>
  <c r="W1240" i="1"/>
  <c r="W4407" i="1"/>
  <c r="W1182" i="1"/>
  <c r="W698" i="1"/>
  <c r="W699" i="1"/>
  <c r="W1724" i="1"/>
  <c r="X4" i="1"/>
  <c r="W79" i="1"/>
  <c r="Q556" i="33" s="1"/>
  <c r="W46" i="1"/>
  <c r="W92" i="1"/>
  <c r="Q578" i="33" s="1"/>
  <c r="W130" i="1"/>
  <c r="W51" i="1"/>
  <c r="W53" i="1"/>
  <c r="W141" i="1"/>
  <c r="W109" i="1"/>
  <c r="W127" i="1"/>
  <c r="W1228" i="1"/>
  <c r="W664" i="1"/>
  <c r="W1032" i="1"/>
  <c r="W1057" i="1"/>
  <c r="W1204" i="1"/>
  <c r="W1476" i="1"/>
  <c r="W996" i="1"/>
  <c r="W1192" i="1"/>
  <c r="W1526" i="1"/>
  <c r="W663" i="1"/>
  <c r="W1506" i="1"/>
  <c r="W1688" i="1"/>
  <c r="W1643" i="1"/>
  <c r="W1628" i="1"/>
  <c r="W1161" i="1"/>
  <c r="W1720" i="1"/>
  <c r="Q731" i="33" s="1"/>
  <c r="W4488" i="1"/>
  <c r="W3696" i="1"/>
  <c r="W1578" i="1"/>
  <c r="W4482" i="1"/>
  <c r="W4491" i="1"/>
  <c r="W2825" i="1"/>
  <c r="W4492" i="1"/>
  <c r="W2829" i="1"/>
  <c r="W1638" i="1"/>
  <c r="W1504" i="1"/>
  <c r="W1197" i="1"/>
  <c r="W1635" i="1"/>
  <c r="W1488" i="1"/>
  <c r="W135" i="1"/>
  <c r="W133" i="1"/>
  <c r="W24" i="1"/>
  <c r="W19" i="1"/>
  <c r="W1505" i="1"/>
  <c r="W644" i="1"/>
  <c r="W1683" i="1"/>
  <c r="W1681" i="1"/>
  <c r="W11" i="1"/>
  <c r="W9" i="1"/>
  <c r="W84" i="1"/>
  <c r="Q561" i="33" s="1"/>
  <c r="W68" i="1"/>
  <c r="W52" i="1"/>
  <c r="W4493" i="1"/>
  <c r="W1569" i="1"/>
  <c r="W1715" i="1"/>
  <c r="Q726" i="33" s="1"/>
  <c r="W1201" i="1"/>
  <c r="W1519" i="1"/>
  <c r="W1185" i="1"/>
  <c r="W1165" i="1"/>
  <c r="W1239" i="1"/>
  <c r="W106" i="1"/>
  <c r="Q592" i="33" s="1"/>
  <c r="W697" i="1"/>
  <c r="W25" i="1"/>
  <c r="W993" i="1"/>
  <c r="W1224" i="1"/>
  <c r="W1195" i="1"/>
  <c r="W1634" i="1"/>
  <c r="W1617" i="1"/>
  <c r="W90" i="1"/>
  <c r="W22" i="1"/>
  <c r="W1199" i="1"/>
  <c r="W105" i="1"/>
  <c r="Q591" i="33" s="1"/>
  <c r="W1630" i="1"/>
  <c r="W1170" i="1"/>
  <c r="W1718" i="1"/>
  <c r="Q729" i="33" s="1"/>
  <c r="W1722" i="1"/>
  <c r="W15" i="1"/>
  <c r="W139" i="1"/>
  <c r="W50" i="1"/>
  <c r="W96" i="1"/>
  <c r="Q582" i="33" s="1"/>
  <c r="W182" i="1"/>
  <c r="W57" i="1"/>
  <c r="W63" i="1"/>
  <c r="W175" i="1"/>
  <c r="W1679" i="1"/>
  <c r="W666" i="1"/>
  <c r="W1034" i="1"/>
  <c r="W1173" i="1"/>
  <c r="W1223" i="1"/>
  <c r="W1478" i="1"/>
  <c r="W1196" i="1"/>
  <c r="W1620" i="1"/>
  <c r="W1191" i="1"/>
  <c r="W1524" i="1"/>
  <c r="W1692" i="1"/>
  <c r="W1507" i="1"/>
  <c r="W1694" i="1"/>
  <c r="W1491" i="1"/>
  <c r="W1687" i="1"/>
  <c r="W1193" i="1"/>
  <c r="W2824" i="1"/>
  <c r="W3698" i="1"/>
  <c r="W4486" i="1"/>
  <c r="W4483" i="1"/>
  <c r="W4495" i="1"/>
  <c r="W1632" i="1"/>
  <c r="W1567" i="1"/>
  <c r="W95" i="1"/>
  <c r="W1167" i="1"/>
  <c r="W1521" i="1"/>
  <c r="W1486" i="1"/>
  <c r="W650" i="1"/>
  <c r="W54" i="1"/>
  <c r="W56" i="1"/>
  <c r="W23" i="1"/>
  <c r="W18" i="1"/>
  <c r="W1570" i="1"/>
  <c r="W1685" i="1"/>
  <c r="W1677" i="1"/>
  <c r="W1616" i="1"/>
  <c r="W1680" i="1"/>
  <c r="W125" i="1"/>
  <c r="W58" i="1"/>
  <c r="W134" i="1"/>
  <c r="W118" i="1"/>
  <c r="W1673" i="1"/>
  <c r="W1202" i="1"/>
  <c r="W647" i="1"/>
  <c r="W1571" i="1"/>
  <c r="W1613" i="1"/>
  <c r="W1515" i="1"/>
  <c r="W1184" i="1"/>
  <c r="W1684" i="1"/>
  <c r="W69" i="1"/>
  <c r="W177" i="1"/>
  <c r="W112" i="1"/>
  <c r="W119" i="1"/>
  <c r="W261" i="1"/>
  <c r="W179" i="1"/>
  <c r="W1175" i="1"/>
  <c r="W1490" i="1"/>
  <c r="W1529" i="1"/>
  <c r="W1162" i="1"/>
  <c r="W1577" i="1"/>
  <c r="W1719" i="1"/>
  <c r="Q730" i="33" s="1"/>
  <c r="W2826" i="1"/>
  <c r="W4496" i="1"/>
  <c r="W4404" i="1"/>
  <c r="W4487" i="1"/>
  <c r="W4489" i="1"/>
  <c r="W4481" i="1"/>
  <c r="W1565" i="1"/>
  <c r="W1485" i="1"/>
  <c r="W71" i="1"/>
  <c r="W74" i="1"/>
  <c r="W1642" i="1"/>
  <c r="W1629" i="1"/>
  <c r="W116" i="1"/>
  <c r="W102" i="1"/>
  <c r="Q588" i="33" s="1"/>
  <c r="W649" i="1"/>
  <c r="W8" i="1"/>
  <c r="W1518" i="1"/>
  <c r="P688" i="33"/>
  <c r="P695" i="33"/>
  <c r="V38" i="1"/>
  <c r="P313" i="33" s="1"/>
  <c r="O328" i="33"/>
  <c r="O399" i="33" s="1"/>
  <c r="O451" i="33"/>
  <c r="U159" i="1"/>
  <c r="V152" i="1"/>
  <c r="W2828" i="1"/>
  <c r="W1495" i="1"/>
  <c r="W990" i="1"/>
  <c r="W989" i="1"/>
  <c r="W45" i="1"/>
  <c r="W144" i="1"/>
  <c r="W1375" i="1"/>
  <c r="W1371" i="1"/>
  <c r="U158" i="1"/>
  <c r="V37" i="1"/>
  <c r="P312" i="33" s="1"/>
  <c r="W1621" i="1"/>
  <c r="W1678" i="1"/>
  <c r="W1572" i="1"/>
  <c r="W1226" i="1"/>
  <c r="W1058" i="1"/>
  <c r="W1036" i="1"/>
  <c r="W81" i="1"/>
  <c r="Q558" i="33" s="1"/>
  <c r="W62" i="1"/>
  <c r="W47" i="1"/>
  <c r="W691" i="1"/>
  <c r="W1368" i="1"/>
  <c r="W1380" i="1"/>
  <c r="U160" i="1"/>
  <c r="V153" i="1"/>
  <c r="W1639" i="1"/>
  <c r="W659" i="1"/>
  <c r="W1512" i="1"/>
  <c r="W1530" i="1"/>
  <c r="W1636" i="1"/>
  <c r="W1163" i="1"/>
  <c r="W1509" i="1"/>
  <c r="W667" i="1"/>
  <c r="W1222" i="1"/>
  <c r="W1054" i="1"/>
  <c r="W660" i="1"/>
  <c r="W176" i="1"/>
  <c r="W121" i="1"/>
  <c r="W126" i="1"/>
  <c r="W99" i="1"/>
  <c r="Q585" i="33" s="1"/>
  <c r="W1378" i="1"/>
  <c r="W1372" i="1"/>
  <c r="W1382" i="1"/>
  <c r="W1381" i="1"/>
  <c r="O454" i="33"/>
  <c r="P691" i="33"/>
  <c r="P693" i="33"/>
  <c r="P689" i="33"/>
  <c r="X857" i="1" l="1"/>
  <c r="X851" i="1"/>
  <c r="X853" i="1"/>
  <c r="P314" i="33"/>
  <c r="P384" i="33" s="1"/>
  <c r="P311" i="33"/>
  <c r="P381" i="33" s="1"/>
  <c r="P315" i="33"/>
  <c r="P385" i="33" s="1"/>
  <c r="P310" i="33"/>
  <c r="P380" i="33" s="1"/>
  <c r="X26" i="1"/>
  <c r="Y26" i="1" s="1"/>
  <c r="X30" i="1"/>
  <c r="Y30" i="1" s="1"/>
  <c r="X33" i="1"/>
  <c r="Y33" i="1" s="1"/>
  <c r="X28" i="1"/>
  <c r="Y28" i="1" s="1"/>
  <c r="X32" i="1"/>
  <c r="Y32" i="1" s="1"/>
  <c r="X31" i="1"/>
  <c r="Y31" i="1" s="1"/>
  <c r="X29" i="1"/>
  <c r="Y29" i="1" s="1"/>
  <c r="X27" i="1"/>
  <c r="Y27" i="1" s="1"/>
  <c r="Q782" i="33"/>
  <c r="Q781" i="33"/>
  <c r="Q780" i="33"/>
  <c r="Q776" i="33"/>
  <c r="Q777" i="33"/>
  <c r="Q778" i="33"/>
  <c r="Q779" i="33"/>
  <c r="Q775" i="33"/>
  <c r="X1028" i="1"/>
  <c r="Y1028" i="1" s="1"/>
  <c r="X1023" i="1"/>
  <c r="Y1023" i="1" s="1"/>
  <c r="X1026" i="1"/>
  <c r="Y1026" i="1" s="1"/>
  <c r="X1021" i="1"/>
  <c r="Y1021" i="1" s="1"/>
  <c r="X1022" i="1"/>
  <c r="Y1022" i="1" s="1"/>
  <c r="X1024" i="1"/>
  <c r="Y1024" i="1" s="1"/>
  <c r="X1025" i="1"/>
  <c r="Y1025" i="1" s="1"/>
  <c r="X1027" i="1"/>
  <c r="Y1027" i="1" s="1"/>
  <c r="W706" i="1"/>
  <c r="W703" i="1"/>
  <c r="W704" i="1"/>
  <c r="W710" i="1"/>
  <c r="W707" i="1"/>
  <c r="W709" i="1"/>
  <c r="W705" i="1"/>
  <c r="W708" i="1"/>
  <c r="X1415" i="1"/>
  <c r="Y1415" i="1" s="1"/>
  <c r="X1407" i="1"/>
  <c r="Y1407" i="1" s="1"/>
  <c r="X1431" i="1"/>
  <c r="Y1431" i="1" s="1"/>
  <c r="X1423" i="1"/>
  <c r="Y1423" i="1" s="1"/>
  <c r="X1416" i="1"/>
  <c r="Y1416" i="1" s="1"/>
  <c r="X1418" i="1"/>
  <c r="Y1418" i="1" s="1"/>
  <c r="X1420" i="1"/>
  <c r="Y1420" i="1" s="1"/>
  <c r="X1403" i="1"/>
  <c r="Y1403" i="1" s="1"/>
  <c r="X1422" i="1"/>
  <c r="Y1422" i="1" s="1"/>
  <c r="X1408" i="1"/>
  <c r="Y1408" i="1" s="1"/>
  <c r="X1405" i="1"/>
  <c r="Y1405" i="1" s="1"/>
  <c r="X1439" i="1"/>
  <c r="Y1439" i="1" s="1"/>
  <c r="X1426" i="1"/>
  <c r="Y1426" i="1" s="1"/>
  <c r="X1428" i="1"/>
  <c r="Y1428" i="1" s="1"/>
  <c r="X1436" i="1"/>
  <c r="Y1436" i="1" s="1"/>
  <c r="X1425" i="1"/>
  <c r="Y1425" i="1" s="1"/>
  <c r="X1434" i="1"/>
  <c r="Y1434" i="1" s="1"/>
  <c r="X1410" i="1"/>
  <c r="Y1410" i="1" s="1"/>
  <c r="X1427" i="1"/>
  <c r="Y1427" i="1" s="1"/>
  <c r="X1400" i="1"/>
  <c r="Y1400" i="1" s="1"/>
  <c r="X1413" i="1"/>
  <c r="Y1413" i="1" s="1"/>
  <c r="X1430" i="1"/>
  <c r="Y1430" i="1" s="1"/>
  <c r="X1411" i="1"/>
  <c r="Y1411" i="1" s="1"/>
  <c r="X1435" i="1"/>
  <c r="Y1435" i="1" s="1"/>
  <c r="X1401" i="1"/>
  <c r="Y1401" i="1" s="1"/>
  <c r="X1433" i="1"/>
  <c r="Y1433" i="1" s="1"/>
  <c r="X1409" i="1"/>
  <c r="Y1409" i="1" s="1"/>
  <c r="X1414" i="1"/>
  <c r="Y1414" i="1" s="1"/>
  <c r="X1429" i="1"/>
  <c r="Y1429" i="1" s="1"/>
  <c r="X1437" i="1"/>
  <c r="Y1437" i="1" s="1"/>
  <c r="X1406" i="1"/>
  <c r="Y1406" i="1" s="1"/>
  <c r="X1417" i="1"/>
  <c r="Y1417" i="1" s="1"/>
  <c r="X1419" i="1"/>
  <c r="Y1419" i="1" s="1"/>
  <c r="X1421" i="1"/>
  <c r="Y1421" i="1" s="1"/>
  <c r="X1424" i="1"/>
  <c r="Y1424" i="1" s="1"/>
  <c r="X1432" i="1"/>
  <c r="Y1432" i="1" s="1"/>
  <c r="X1438" i="1"/>
  <c r="Y1438" i="1" s="1"/>
  <c r="X1402" i="1"/>
  <c r="Y1402" i="1" s="1"/>
  <c r="X1412" i="1"/>
  <c r="Y1412" i="1" s="1"/>
  <c r="X1404" i="1"/>
  <c r="Y1404" i="1" s="1"/>
  <c r="X1318" i="1"/>
  <c r="Y1318" i="1" s="1"/>
  <c r="X1310" i="1"/>
  <c r="Y1310" i="1" s="1"/>
  <c r="X1302" i="1"/>
  <c r="Y1302" i="1" s="1"/>
  <c r="X1298" i="1"/>
  <c r="Y1298" i="1" s="1"/>
  <c r="X1334" i="1"/>
  <c r="Y1334" i="1" s="1"/>
  <c r="X1358" i="1"/>
  <c r="Y1358" i="1" s="1"/>
  <c r="X1350" i="1"/>
  <c r="Y1350" i="1" s="1"/>
  <c r="X1342" i="1"/>
  <c r="Y1342" i="1" s="1"/>
  <c r="X1326" i="1"/>
  <c r="Y1326" i="1" s="1"/>
  <c r="X1366" i="1"/>
  <c r="Y1366" i="1" s="1"/>
  <c r="X1362" i="1"/>
  <c r="Y1362" i="1" s="1"/>
  <c r="X1322" i="1"/>
  <c r="Y1322" i="1" s="1"/>
  <c r="X1351" i="1"/>
  <c r="Y1351" i="1" s="1"/>
  <c r="X1355" i="1"/>
  <c r="Y1355" i="1" s="1"/>
  <c r="X1363" i="1"/>
  <c r="Y1363" i="1" s="1"/>
  <c r="X1330" i="1"/>
  <c r="Y1330" i="1" s="1"/>
  <c r="X1338" i="1"/>
  <c r="Y1338" i="1" s="1"/>
  <c r="X1300" i="1"/>
  <c r="Y1300" i="1" s="1"/>
  <c r="X1299" i="1"/>
  <c r="Y1299" i="1" s="1"/>
  <c r="X1347" i="1"/>
  <c r="Y1347" i="1" s="1"/>
  <c r="X1313" i="1"/>
  <c r="Y1313" i="1" s="1"/>
  <c r="X1317" i="1"/>
  <c r="Y1317" i="1" s="1"/>
  <c r="X1324" i="1"/>
  <c r="Y1324" i="1" s="1"/>
  <c r="X1354" i="1"/>
  <c r="Y1354" i="1" s="1"/>
  <c r="X1360" i="1"/>
  <c r="Y1360" i="1" s="1"/>
  <c r="X1361" i="1"/>
  <c r="Y1361" i="1" s="1"/>
  <c r="X1319" i="1"/>
  <c r="Y1319" i="1" s="1"/>
  <c r="X1320" i="1"/>
  <c r="Y1320" i="1" s="1"/>
  <c r="X1329" i="1"/>
  <c r="Y1329" i="1" s="1"/>
  <c r="X1333" i="1"/>
  <c r="Y1333" i="1" s="1"/>
  <c r="X1344" i="1"/>
  <c r="Y1344" i="1" s="1"/>
  <c r="X1353" i="1"/>
  <c r="Y1353" i="1" s="1"/>
  <c r="X1357" i="1"/>
  <c r="Y1357" i="1" s="1"/>
  <c r="X1364" i="1"/>
  <c r="Y1364" i="1" s="1"/>
  <c r="X1321" i="1"/>
  <c r="Y1321" i="1" s="1"/>
  <c r="X1365" i="1"/>
  <c r="Y1365" i="1" s="1"/>
  <c r="X1328" i="1"/>
  <c r="Y1328" i="1" s="1"/>
  <c r="X1332" i="1"/>
  <c r="Y1332" i="1" s="1"/>
  <c r="X1345" i="1"/>
  <c r="Y1345" i="1" s="1"/>
  <c r="X1336" i="1"/>
  <c r="Y1336" i="1" s="1"/>
  <c r="X1340" i="1"/>
  <c r="Y1340" i="1" s="1"/>
  <c r="X1341" i="1"/>
  <c r="Y1341" i="1" s="1"/>
  <c r="X1349" i="1"/>
  <c r="Y1349" i="1" s="1"/>
  <c r="X1295" i="1"/>
  <c r="Y1295" i="1" s="1"/>
  <c r="X1297" i="1"/>
  <c r="Y1297" i="1" s="1"/>
  <c r="X1303" i="1"/>
  <c r="Y1303" i="1" s="1"/>
  <c r="X1311" i="1"/>
  <c r="Y1311" i="1" s="1"/>
  <c r="X1315" i="1"/>
  <c r="Y1315" i="1" s="1"/>
  <c r="X1352" i="1"/>
  <c r="Y1352" i="1" s="1"/>
  <c r="X1356" i="1"/>
  <c r="Y1356" i="1" s="1"/>
  <c r="X1359" i="1"/>
  <c r="Y1359" i="1" s="1"/>
  <c r="X1325" i="1"/>
  <c r="Y1325" i="1" s="1"/>
  <c r="X1323" i="1"/>
  <c r="Y1323" i="1" s="1"/>
  <c r="X1327" i="1"/>
  <c r="Y1327" i="1" s="1"/>
  <c r="X1331" i="1"/>
  <c r="Y1331" i="1" s="1"/>
  <c r="X1335" i="1"/>
  <c r="Y1335" i="1" s="1"/>
  <c r="X1339" i="1"/>
  <c r="Y1339" i="1" s="1"/>
  <c r="X1348" i="1"/>
  <c r="Y1348" i="1" s="1"/>
  <c r="X1304" i="1"/>
  <c r="Y1304" i="1" s="1"/>
  <c r="X1308" i="1"/>
  <c r="Y1308" i="1" s="1"/>
  <c r="X1305" i="1"/>
  <c r="Y1305" i="1" s="1"/>
  <c r="X1314" i="1"/>
  <c r="Y1314" i="1" s="1"/>
  <c r="X1309" i="1"/>
  <c r="Y1309" i="1" s="1"/>
  <c r="X1343" i="1"/>
  <c r="Y1343" i="1" s="1"/>
  <c r="X1337" i="1"/>
  <c r="Y1337" i="1" s="1"/>
  <c r="X1301" i="1"/>
  <c r="Y1301" i="1" s="1"/>
  <c r="X1346" i="1"/>
  <c r="Y1346" i="1" s="1"/>
  <c r="X1296" i="1"/>
  <c r="Y1296" i="1" s="1"/>
  <c r="X1306" i="1"/>
  <c r="Y1306" i="1" s="1"/>
  <c r="X1307" i="1"/>
  <c r="Y1307" i="1" s="1"/>
  <c r="X1312" i="1"/>
  <c r="Y1312" i="1" s="1"/>
  <c r="X1316" i="1"/>
  <c r="Y1316" i="1" s="1"/>
  <c r="X1268" i="1"/>
  <c r="Y1268" i="1" s="1"/>
  <c r="X1260" i="1"/>
  <c r="Y1260" i="1" s="1"/>
  <c r="X1267" i="1"/>
  <c r="Y1267" i="1" s="1"/>
  <c r="X1263" i="1"/>
  <c r="Y1263" i="1" s="1"/>
  <c r="X1252" i="1"/>
  <c r="Y1252" i="1" s="1"/>
  <c r="X1276" i="1"/>
  <c r="Y1276" i="1" s="1"/>
  <c r="X1262" i="1"/>
  <c r="Y1262" i="1" s="1"/>
  <c r="X1255" i="1"/>
  <c r="Y1255" i="1" s="1"/>
  <c r="X1248" i="1"/>
  <c r="Y1248" i="1" s="1"/>
  <c r="X1266" i="1"/>
  <c r="Y1266" i="1" s="1"/>
  <c r="X1271" i="1"/>
  <c r="Y1271" i="1" s="1"/>
  <c r="X1264" i="1"/>
  <c r="Y1264" i="1" s="1"/>
  <c r="X1261" i="1"/>
  <c r="Y1261" i="1" s="1"/>
  <c r="X1265" i="1"/>
  <c r="Y1265" i="1" s="1"/>
  <c r="X1272" i="1"/>
  <c r="Y1272" i="1" s="1"/>
  <c r="X1258" i="1"/>
  <c r="Y1258" i="1" s="1"/>
  <c r="X1247" i="1"/>
  <c r="Y1247" i="1" s="1"/>
  <c r="X1251" i="1"/>
  <c r="Y1251" i="1" s="1"/>
  <c r="X1273" i="1"/>
  <c r="Y1273" i="1" s="1"/>
  <c r="X1270" i="1"/>
  <c r="Y1270" i="1" s="1"/>
  <c r="X1246" i="1"/>
  <c r="Y1246" i="1" s="1"/>
  <c r="X1250" i="1"/>
  <c r="Y1250" i="1" s="1"/>
  <c r="X1254" i="1"/>
  <c r="Y1254" i="1" s="1"/>
  <c r="X1275" i="1"/>
  <c r="Y1275" i="1" s="1"/>
  <c r="X1259" i="1"/>
  <c r="Y1259" i="1" s="1"/>
  <c r="X1274" i="1"/>
  <c r="Y1274" i="1" s="1"/>
  <c r="X1257" i="1"/>
  <c r="Y1257" i="1" s="1"/>
  <c r="X1245" i="1"/>
  <c r="Y1245" i="1" s="1"/>
  <c r="X1249" i="1"/>
  <c r="Y1249" i="1" s="1"/>
  <c r="X1256" i="1"/>
  <c r="Y1256" i="1" s="1"/>
  <c r="X1253" i="1"/>
  <c r="Y1253" i="1" s="1"/>
  <c r="X1269" i="1"/>
  <c r="Y1269" i="1" s="1"/>
  <c r="X1236" i="1"/>
  <c r="Y1236" i="1" s="1"/>
  <c r="X1220" i="1"/>
  <c r="Y1220" i="1" s="1"/>
  <c r="X1156" i="1"/>
  <c r="Y1156" i="1" s="1"/>
  <c r="X1140" i="1"/>
  <c r="Y1140" i="1" s="1"/>
  <c r="X1148" i="1"/>
  <c r="Y1148" i="1" s="1"/>
  <c r="X1138" i="1"/>
  <c r="Y1138" i="1" s="1"/>
  <c r="X1136" i="1"/>
  <c r="Y1136" i="1" s="1"/>
  <c r="X1137" i="1"/>
  <c r="Y1137" i="1" s="1"/>
  <c r="X1146" i="1"/>
  <c r="Y1146" i="1" s="1"/>
  <c r="X1143" i="1"/>
  <c r="Y1143" i="1" s="1"/>
  <c r="X1150" i="1"/>
  <c r="Y1150" i="1" s="1"/>
  <c r="X1154" i="1"/>
  <c r="Y1154" i="1" s="1"/>
  <c r="X1214" i="1"/>
  <c r="Y1214" i="1" s="1"/>
  <c r="X1218" i="1"/>
  <c r="Y1218" i="1" s="1"/>
  <c r="X1232" i="1"/>
  <c r="Y1232" i="1" s="1"/>
  <c r="X1142" i="1"/>
  <c r="Y1142" i="1" s="1"/>
  <c r="X1144" i="1"/>
  <c r="Y1144" i="1" s="1"/>
  <c r="X1145" i="1"/>
  <c r="Y1145" i="1" s="1"/>
  <c r="X1134" i="1"/>
  <c r="Y1134" i="1" s="1"/>
  <c r="X1152" i="1"/>
  <c r="Y1152" i="1" s="1"/>
  <c r="X1216" i="1"/>
  <c r="Y1216" i="1" s="1"/>
  <c r="X1230" i="1"/>
  <c r="Y1230" i="1" s="1"/>
  <c r="X1234" i="1"/>
  <c r="Y1234" i="1" s="1"/>
  <c r="X1229" i="1"/>
  <c r="Y1229" i="1" s="1"/>
  <c r="X1233" i="1"/>
  <c r="Y1233" i="1" s="1"/>
  <c r="X1135" i="1"/>
  <c r="Y1135" i="1" s="1"/>
  <c r="X1139" i="1"/>
  <c r="Y1139" i="1" s="1"/>
  <c r="X1147" i="1"/>
  <c r="Y1147" i="1" s="1"/>
  <c r="X1133" i="1"/>
  <c r="Y1133" i="1" s="1"/>
  <c r="X1141" i="1"/>
  <c r="Y1141" i="1" s="1"/>
  <c r="X1151" i="1"/>
  <c r="Y1151" i="1" s="1"/>
  <c r="X1155" i="1"/>
  <c r="Y1155" i="1" s="1"/>
  <c r="X1215" i="1"/>
  <c r="Y1215" i="1" s="1"/>
  <c r="X1219" i="1"/>
  <c r="Y1219" i="1" s="1"/>
  <c r="X1149" i="1"/>
  <c r="Y1149" i="1" s="1"/>
  <c r="X1153" i="1"/>
  <c r="Y1153" i="1" s="1"/>
  <c r="X1213" i="1"/>
  <c r="Y1213" i="1" s="1"/>
  <c r="X1217" i="1"/>
  <c r="Y1217" i="1" s="1"/>
  <c r="X1235" i="1"/>
  <c r="Y1235" i="1" s="1"/>
  <c r="X1231" i="1"/>
  <c r="Y1231" i="1" s="1"/>
  <c r="X4006" i="1"/>
  <c r="Y4006" i="1" s="1"/>
  <c r="X4004" i="1"/>
  <c r="Y4004" i="1" s="1"/>
  <c r="X3999" i="1"/>
  <c r="Y3999" i="1" s="1"/>
  <c r="X4002" i="1"/>
  <c r="Y4002" i="1" s="1"/>
  <c r="X4001" i="1"/>
  <c r="Y4001" i="1" s="1"/>
  <c r="X4003" i="1"/>
  <c r="Y4003" i="1" s="1"/>
  <c r="X4005" i="1"/>
  <c r="Y4005" i="1" s="1"/>
  <c r="X4000" i="1"/>
  <c r="Y4000" i="1" s="1"/>
  <c r="X3934" i="1"/>
  <c r="Y3934" i="1" s="1"/>
  <c r="X3932" i="1"/>
  <c r="Y3932" i="1" s="1"/>
  <c r="X3942" i="1"/>
  <c r="Y3942" i="1" s="1"/>
  <c r="X3926" i="1"/>
  <c r="Y3926" i="1" s="1"/>
  <c r="X3918" i="1"/>
  <c r="Y3918" i="1" s="1"/>
  <c r="X3925" i="1"/>
  <c r="Y3925" i="1" s="1"/>
  <c r="X3930" i="1"/>
  <c r="Y3930" i="1" s="1"/>
  <c r="X3894" i="1"/>
  <c r="Y3894" i="1" s="1"/>
  <c r="X3931" i="1"/>
  <c r="Y3931" i="1" s="1"/>
  <c r="X3914" i="1"/>
  <c r="Y3914" i="1" s="1"/>
  <c r="X3910" i="1"/>
  <c r="Y3910" i="1" s="1"/>
  <c r="X3902" i="1"/>
  <c r="Y3902" i="1" s="1"/>
  <c r="X3886" i="1"/>
  <c r="Y3886" i="1" s="1"/>
  <c r="X3990" i="1"/>
  <c r="Y3990" i="1" s="1"/>
  <c r="X3882" i="1"/>
  <c r="Y3882" i="1" s="1"/>
  <c r="X3966" i="1"/>
  <c r="Y3966" i="1" s="1"/>
  <c r="X3890" i="1"/>
  <c r="X3965" i="1"/>
  <c r="Y3965" i="1" s="1"/>
  <c r="X3892" i="1"/>
  <c r="Y3892" i="1" s="1"/>
  <c r="X3917" i="1"/>
  <c r="Y3917" i="1" s="1"/>
  <c r="X3913" i="1"/>
  <c r="Y3913" i="1" s="1"/>
  <c r="X3884" i="1"/>
  <c r="Y3884" i="1" s="1"/>
  <c r="X3959" i="1"/>
  <c r="Y3959" i="1" s="1"/>
  <c r="X3998" i="1"/>
  <c r="Y3998" i="1" s="1"/>
  <c r="X3983" i="1"/>
  <c r="Y3983" i="1" s="1"/>
  <c r="X3963" i="1"/>
  <c r="Y3963" i="1" s="1"/>
  <c r="X3997" i="1"/>
  <c r="Y3997" i="1" s="1"/>
  <c r="X3991" i="1"/>
  <c r="Y3991" i="1" s="1"/>
  <c r="X3987" i="1"/>
  <c r="Y3987" i="1" s="1"/>
  <c r="X3881" i="1"/>
  <c r="Y3881" i="1" s="1"/>
  <c r="X3996" i="1"/>
  <c r="Y3996" i="1" s="1"/>
  <c r="X3880" i="1"/>
  <c r="Y3880" i="1" s="1"/>
  <c r="X3911" i="1"/>
  <c r="Y3911" i="1" s="1"/>
  <c r="X3879" i="1"/>
  <c r="Y3879" i="1" s="1"/>
  <c r="X3893" i="1"/>
  <c r="Y3893" i="1" s="1"/>
  <c r="X3903" i="1"/>
  <c r="Y3903" i="1" s="1"/>
  <c r="X3935" i="1"/>
  <c r="Y3935" i="1" s="1"/>
  <c r="X3940" i="1"/>
  <c r="Y3940" i="1" s="1"/>
  <c r="X3993" i="1"/>
  <c r="Y3993" i="1" s="1"/>
  <c r="X3985" i="1"/>
  <c r="Y3985" i="1" s="1"/>
  <c r="X3994" i="1"/>
  <c r="Y3994" i="1" s="1"/>
  <c r="X3961" i="1"/>
  <c r="Y3961" i="1" s="1"/>
  <c r="X3984" i="1"/>
  <c r="Y3984" i="1" s="1"/>
  <c r="X3988" i="1"/>
  <c r="Y3988" i="1" s="1"/>
  <c r="X3912" i="1"/>
  <c r="Y3912" i="1" s="1"/>
  <c r="X3915" i="1"/>
  <c r="Y3915" i="1" s="1"/>
  <c r="X3960" i="1"/>
  <c r="Y3960" i="1" s="1"/>
  <c r="X3962" i="1"/>
  <c r="Y3962" i="1" s="1"/>
  <c r="X3964" i="1"/>
  <c r="Y3964" i="1" s="1"/>
  <c r="X3895" i="1"/>
  <c r="Y3895" i="1" s="1"/>
  <c r="X3887" i="1"/>
  <c r="Y3887" i="1" s="1"/>
  <c r="X3891" i="1"/>
  <c r="Y3891" i="1" s="1"/>
  <c r="X3897" i="1"/>
  <c r="Y3897" i="1" s="1"/>
  <c r="X3941" i="1"/>
  <c r="Y3941" i="1" s="1"/>
  <c r="X3904" i="1"/>
  <c r="Y3904" i="1" s="1"/>
  <c r="X3908" i="1"/>
  <c r="Y3908" i="1" s="1"/>
  <c r="X3919" i="1"/>
  <c r="Y3919" i="1" s="1"/>
  <c r="X3922" i="1"/>
  <c r="Y3922" i="1" s="1"/>
  <c r="X3924" i="1"/>
  <c r="Y3924" i="1" s="1"/>
  <c r="X3939" i="1"/>
  <c r="Y3939" i="1" s="1"/>
  <c r="X3989" i="1"/>
  <c r="Y3989" i="1" s="1"/>
  <c r="X3916" i="1"/>
  <c r="Y3916" i="1" s="1"/>
  <c r="X3900" i="1"/>
  <c r="Y3900" i="1" s="1"/>
  <c r="X3986" i="1"/>
  <c r="Y3986" i="1" s="1"/>
  <c r="X3896" i="1"/>
  <c r="Y3896" i="1" s="1"/>
  <c r="X3901" i="1"/>
  <c r="Y3901" i="1" s="1"/>
  <c r="X3937" i="1"/>
  <c r="Y3937" i="1" s="1"/>
  <c r="X3921" i="1"/>
  <c r="Y3921" i="1" s="1"/>
  <c r="X3938" i="1"/>
  <c r="Y3938" i="1" s="1"/>
  <c r="X3898" i="1"/>
  <c r="Y3898" i="1" s="1"/>
  <c r="X3889" i="1"/>
  <c r="Y3889" i="1" s="1"/>
  <c r="X3899" i="1"/>
  <c r="Y3899" i="1" s="1"/>
  <c r="X3920" i="1"/>
  <c r="Y3920" i="1" s="1"/>
  <c r="X3928" i="1"/>
  <c r="Y3928" i="1" s="1"/>
  <c r="X3906" i="1"/>
  <c r="Y3906" i="1" s="1"/>
  <c r="X3929" i="1"/>
  <c r="Y3929" i="1" s="1"/>
  <c r="X3888" i="1"/>
  <c r="Y3888" i="1" s="1"/>
  <c r="X3992" i="1"/>
  <c r="Y3992" i="1" s="1"/>
  <c r="X3905" i="1"/>
  <c r="Y3905" i="1" s="1"/>
  <c r="X3927" i="1"/>
  <c r="Y3927" i="1" s="1"/>
  <c r="X3933" i="1"/>
  <c r="Y3933" i="1" s="1"/>
  <c r="X3995" i="1"/>
  <c r="Y3995" i="1" s="1"/>
  <c r="X3923" i="1"/>
  <c r="Y3923" i="1" s="1"/>
  <c r="X3907" i="1"/>
  <c r="Y3907" i="1" s="1"/>
  <c r="X3883" i="1"/>
  <c r="Y3883" i="1" s="1"/>
  <c r="X3885" i="1"/>
  <c r="Y3885" i="1" s="1"/>
  <c r="X3909" i="1"/>
  <c r="Y3909" i="1" s="1"/>
  <c r="X3936" i="1"/>
  <c r="Y3936" i="1" s="1"/>
  <c r="Y3890" i="1"/>
  <c r="X2911" i="1"/>
  <c r="Y2911" i="1" s="1"/>
  <c r="X2910" i="1"/>
  <c r="Y2910" i="1" s="1"/>
  <c r="X2906" i="1"/>
  <c r="Y2906" i="1" s="1"/>
  <c r="X2943" i="1"/>
  <c r="Y2943" i="1" s="1"/>
  <c r="X2919" i="1"/>
  <c r="Y2919" i="1" s="1"/>
  <c r="X2959" i="1"/>
  <c r="Y2959" i="1" s="1"/>
  <c r="X2941" i="1"/>
  <c r="Y2941" i="1" s="1"/>
  <c r="X2951" i="1"/>
  <c r="Y2951" i="1" s="1"/>
  <c r="X2953" i="1"/>
  <c r="Y2953" i="1" s="1"/>
  <c r="X2935" i="1"/>
  <c r="Y2935" i="1" s="1"/>
  <c r="X2933" i="1"/>
  <c r="Y2933" i="1" s="1"/>
  <c r="X2929" i="1"/>
  <c r="Y2929" i="1" s="1"/>
  <c r="X2927" i="1"/>
  <c r="Y2927" i="1" s="1"/>
  <c r="X2991" i="1"/>
  <c r="Y2991" i="1" s="1"/>
  <c r="X2967" i="1"/>
  <c r="Y2967" i="1" s="1"/>
  <c r="X2964" i="1"/>
  <c r="Y2964" i="1" s="1"/>
  <c r="X2961" i="1"/>
  <c r="Y2961" i="1" s="1"/>
  <c r="X2909" i="1"/>
  <c r="Y2909" i="1" s="1"/>
  <c r="X2954" i="1"/>
  <c r="Y2954" i="1" s="1"/>
  <c r="X2939" i="1"/>
  <c r="Y2939" i="1" s="1"/>
  <c r="X2934" i="1"/>
  <c r="Y2934" i="1" s="1"/>
  <c r="X2930" i="1"/>
  <c r="Y2930" i="1" s="1"/>
  <c r="X2965" i="1"/>
  <c r="Y2965" i="1" s="1"/>
  <c r="X2938" i="1"/>
  <c r="Y2938" i="1" s="1"/>
  <c r="X2962" i="1"/>
  <c r="Y2962" i="1" s="1"/>
  <c r="X2937" i="1"/>
  <c r="Y2937" i="1" s="1"/>
  <c r="X2940" i="1"/>
  <c r="Y2940" i="1" s="1"/>
  <c r="X2904" i="1"/>
  <c r="Y2904" i="1" s="1"/>
  <c r="X2987" i="1"/>
  <c r="Y2987" i="1" s="1"/>
  <c r="X2936" i="1"/>
  <c r="Y2936" i="1" s="1"/>
  <c r="X2924" i="1"/>
  <c r="Y2924" i="1" s="1"/>
  <c r="X2949" i="1"/>
  <c r="Y2949" i="1" s="1"/>
  <c r="X2950" i="1"/>
  <c r="Y2950" i="1" s="1"/>
  <c r="X2944" i="1"/>
  <c r="Y2944" i="1" s="1"/>
  <c r="X2918" i="1"/>
  <c r="Y2918" i="1" s="1"/>
  <c r="X2912" i="1"/>
  <c r="Y2912" i="1" s="1"/>
  <c r="X2916" i="1"/>
  <c r="Y2916" i="1" s="1"/>
  <c r="X2928" i="1"/>
  <c r="Y2928" i="1" s="1"/>
  <c r="X2932" i="1"/>
  <c r="Y2932" i="1" s="1"/>
  <c r="X2963" i="1"/>
  <c r="Y2963" i="1" s="1"/>
  <c r="X2960" i="1"/>
  <c r="Y2960" i="1" s="1"/>
  <c r="X2920" i="1"/>
  <c r="Y2920" i="1" s="1"/>
  <c r="X2984" i="1"/>
  <c r="Y2984" i="1" s="1"/>
  <c r="X2986" i="1"/>
  <c r="Y2986" i="1" s="1"/>
  <c r="X2988" i="1"/>
  <c r="Y2988" i="1" s="1"/>
  <c r="X2990" i="1"/>
  <c r="Y2990" i="1" s="1"/>
  <c r="X2945" i="1"/>
  <c r="Y2945" i="1" s="1"/>
  <c r="X2942" i="1"/>
  <c r="Y2942" i="1" s="1"/>
  <c r="X2958" i="1"/>
  <c r="Y2958" i="1" s="1"/>
  <c r="X2914" i="1"/>
  <c r="Y2914" i="1" s="1"/>
  <c r="X2966" i="1"/>
  <c r="Y2966" i="1" s="1"/>
  <c r="X2952" i="1"/>
  <c r="Y2952" i="1" s="1"/>
  <c r="X2931" i="1"/>
  <c r="Y2931" i="1" s="1"/>
  <c r="X2989" i="1"/>
  <c r="Y2989" i="1" s="1"/>
  <c r="X2947" i="1"/>
  <c r="Y2947" i="1" s="1"/>
  <c r="X2905" i="1"/>
  <c r="Y2905" i="1" s="1"/>
  <c r="X2957" i="1"/>
  <c r="Y2957" i="1" s="1"/>
  <c r="X2913" i="1"/>
  <c r="Y2913" i="1" s="1"/>
  <c r="X2925" i="1"/>
  <c r="Y2925" i="1" s="1"/>
  <c r="X2915" i="1"/>
  <c r="Y2915" i="1" s="1"/>
  <c r="X2908" i="1"/>
  <c r="Y2908" i="1" s="1"/>
  <c r="X2985" i="1"/>
  <c r="Y2985" i="1" s="1"/>
  <c r="X2921" i="1"/>
  <c r="Y2921" i="1" s="1"/>
  <c r="X2946" i="1"/>
  <c r="Y2946" i="1" s="1"/>
  <c r="X2948" i="1"/>
  <c r="Y2948" i="1" s="1"/>
  <c r="X2956" i="1"/>
  <c r="Y2956" i="1" s="1"/>
  <c r="X2922" i="1"/>
  <c r="Y2922" i="1" s="1"/>
  <c r="X2923" i="1"/>
  <c r="Y2923" i="1" s="1"/>
  <c r="X2917" i="1"/>
  <c r="Y2917" i="1" s="1"/>
  <c r="X2926" i="1"/>
  <c r="Y2926" i="1" s="1"/>
  <c r="X2907" i="1"/>
  <c r="Y2907" i="1" s="1"/>
  <c r="X2955" i="1"/>
  <c r="Y2955" i="1" s="1"/>
  <c r="X951" i="1"/>
  <c r="X946" i="1"/>
  <c r="X949" i="1"/>
  <c r="X947" i="1"/>
  <c r="X953" i="1"/>
  <c r="X948" i="1"/>
  <c r="X950" i="1"/>
  <c r="X952" i="1"/>
  <c r="X1052" i="1"/>
  <c r="Y1052" i="1" s="1"/>
  <c r="X1048" i="1"/>
  <c r="Y1048" i="1" s="1"/>
  <c r="X1049" i="1"/>
  <c r="Y1049" i="1" s="1"/>
  <c r="X1051" i="1"/>
  <c r="Y1051" i="1" s="1"/>
  <c r="X1050" i="1"/>
  <c r="Y1050" i="1" s="1"/>
  <c r="X1045" i="1"/>
  <c r="Y1045" i="1" s="1"/>
  <c r="X1047" i="1"/>
  <c r="Y1047" i="1" s="1"/>
  <c r="X1046" i="1"/>
  <c r="Y1046" i="1" s="1"/>
  <c r="X930" i="1"/>
  <c r="X934" i="1"/>
  <c r="Y934" i="1" s="1"/>
  <c r="X932" i="1"/>
  <c r="Y932" i="1" s="1"/>
  <c r="X931" i="1"/>
  <c r="Y931" i="1" s="1"/>
  <c r="X929" i="1"/>
  <c r="X933" i="1"/>
  <c r="Y933" i="1" s="1"/>
  <c r="X936" i="1"/>
  <c r="Y936" i="1" s="1"/>
  <c r="X935" i="1"/>
  <c r="X2493" i="1"/>
  <c r="Y2493" i="1" s="1"/>
  <c r="X2501" i="1"/>
  <c r="Y2501" i="1" s="1"/>
  <c r="X2494" i="1"/>
  <c r="Y2494" i="1" s="1"/>
  <c r="X2500" i="1"/>
  <c r="Y2500" i="1" s="1"/>
  <c r="X2490" i="1"/>
  <c r="Y2490" i="1" s="1"/>
  <c r="X2487" i="1"/>
  <c r="Y2487" i="1" s="1"/>
  <c r="X2489" i="1"/>
  <c r="Y2489" i="1" s="1"/>
  <c r="X2498" i="1"/>
  <c r="Y2498" i="1" s="1"/>
  <c r="X2499" i="1"/>
  <c r="Y2499" i="1" s="1"/>
  <c r="X2488" i="1"/>
  <c r="Y2488" i="1" s="1"/>
  <c r="X2497" i="1"/>
  <c r="Y2497" i="1" s="1"/>
  <c r="X2486" i="1"/>
  <c r="Y2486" i="1" s="1"/>
  <c r="X2492" i="1"/>
  <c r="Y2492" i="1" s="1"/>
  <c r="X2491" i="1"/>
  <c r="Y2491" i="1" s="1"/>
  <c r="X2495" i="1"/>
  <c r="Y2495" i="1" s="1"/>
  <c r="X2496" i="1"/>
  <c r="Y2496" i="1" s="1"/>
  <c r="Q581" i="33"/>
  <c r="Q593" i="33"/>
  <c r="P332" i="33"/>
  <c r="P403" i="33" s="1"/>
  <c r="Q583" i="33"/>
  <c r="Q587" i="33"/>
  <c r="Q724" i="33"/>
  <c r="P329" i="33"/>
  <c r="P400" i="33" s="1"/>
  <c r="P327" i="33"/>
  <c r="P398" i="33" s="1"/>
  <c r="Q567" i="33"/>
  <c r="Q563" i="33"/>
  <c r="P386" i="33"/>
  <c r="P456" i="33"/>
  <c r="P452" i="33"/>
  <c r="X1447" i="1"/>
  <c r="X1440" i="1"/>
  <c r="X1444" i="1"/>
  <c r="X1443" i="1"/>
  <c r="X1445" i="1"/>
  <c r="X1441" i="1"/>
  <c r="X1446" i="1"/>
  <c r="X1442" i="1"/>
  <c r="W34" i="1"/>
  <c r="P450" i="33"/>
  <c r="V157" i="1"/>
  <c r="V159" i="1"/>
  <c r="W41" i="1"/>
  <c r="V163" i="1"/>
  <c r="P379" i="33"/>
  <c r="P455" i="33"/>
  <c r="Q694" i="33"/>
  <c r="V158" i="1"/>
  <c r="P451" i="33"/>
  <c r="W153" i="1"/>
  <c r="Q331" i="33" s="1"/>
  <c r="Q402" i="33" s="1"/>
  <c r="Q689" i="33"/>
  <c r="W35" i="1"/>
  <c r="W36" i="1"/>
  <c r="W38" i="1"/>
  <c r="V164" i="1"/>
  <c r="P333" i="33"/>
  <c r="P404" i="33" s="1"/>
  <c r="P326" i="33"/>
  <c r="P397" i="33" s="1"/>
  <c r="P449" i="33"/>
  <c r="Q688" i="33"/>
  <c r="X1374" i="1"/>
  <c r="X1372" i="1"/>
  <c r="X1378" i="1"/>
  <c r="Y1378" i="1" s="1"/>
  <c r="X1367" i="1"/>
  <c r="X690" i="1"/>
  <c r="Y690" i="1" s="1"/>
  <c r="X692" i="1"/>
  <c r="Y692" i="1" s="1"/>
  <c r="X1726" i="1"/>
  <c r="Y1726" i="1" s="1"/>
  <c r="X1728" i="1"/>
  <c r="Y1728" i="1" s="1"/>
  <c r="X45" i="1"/>
  <c r="X49" i="1"/>
  <c r="X77" i="1"/>
  <c r="X81" i="1"/>
  <c r="X109" i="1"/>
  <c r="Y109" i="1" s="1"/>
  <c r="X113" i="1"/>
  <c r="Y113" i="1" s="1"/>
  <c r="X141" i="1"/>
  <c r="Y141" i="1" s="1"/>
  <c r="X145" i="1"/>
  <c r="Y145" i="1" s="1"/>
  <c r="X177" i="1"/>
  <c r="Y177" i="1" s="1"/>
  <c r="X181" i="1"/>
  <c r="Y181" i="1" s="1"/>
  <c r="X19" i="1"/>
  <c r="X23" i="1"/>
  <c r="X64" i="1"/>
  <c r="Y64" i="1" s="1"/>
  <c r="X96" i="1"/>
  <c r="X128" i="1"/>
  <c r="Y128" i="1" s="1"/>
  <c r="X51" i="1"/>
  <c r="X68" i="1"/>
  <c r="Y68" i="1" s="1"/>
  <c r="X83" i="1"/>
  <c r="X100" i="1"/>
  <c r="X115" i="1"/>
  <c r="Y115" i="1" s="1"/>
  <c r="X132" i="1"/>
  <c r="Y132" i="1" s="1"/>
  <c r="X147" i="1"/>
  <c r="Y147" i="1" s="1"/>
  <c r="X263" i="1"/>
  <c r="Y263" i="1" s="1"/>
  <c r="X267" i="1"/>
  <c r="Y267" i="1" s="1"/>
  <c r="X67" i="1"/>
  <c r="Y67" i="1" s="1"/>
  <c r="X61" i="1"/>
  <c r="Y61" i="1" s="1"/>
  <c r="X268" i="1"/>
  <c r="Y268" i="1" s="1"/>
  <c r="X9" i="1"/>
  <c r="X86" i="1"/>
  <c r="X131" i="1"/>
  <c r="Y131" i="1" s="1"/>
  <c r="X654" i="1"/>
  <c r="Y654" i="1" s="1"/>
  <c r="X658" i="1"/>
  <c r="Y658" i="1" s="1"/>
  <c r="X137" i="1"/>
  <c r="Y137" i="1" s="1"/>
  <c r="X650" i="1"/>
  <c r="Y650" i="1" s="1"/>
  <c r="X665" i="1"/>
  <c r="Y665" i="1" s="1"/>
  <c r="X1157" i="1"/>
  <c r="X1161" i="1"/>
  <c r="X1189" i="1"/>
  <c r="X1193" i="1"/>
  <c r="X1491" i="1"/>
  <c r="Y1491" i="1" s="1"/>
  <c r="X1495" i="1"/>
  <c r="Y1495" i="1" s="1"/>
  <c r="X1523" i="1"/>
  <c r="Y1523" i="1" s="1"/>
  <c r="X1527" i="1"/>
  <c r="Y1527" i="1" s="1"/>
  <c r="X1573" i="1"/>
  <c r="Y1573" i="1" s="1"/>
  <c r="X1577" i="1"/>
  <c r="Y1577" i="1" s="1"/>
  <c r="X1621" i="1"/>
  <c r="Y1621" i="1" s="1"/>
  <c r="X1625" i="1"/>
  <c r="Y1625" i="1" s="1"/>
  <c r="X1688" i="1"/>
  <c r="X1692" i="1"/>
  <c r="X1181" i="1"/>
  <c r="Y1181" i="1" s="1"/>
  <c r="X1185" i="1"/>
  <c r="Y1185" i="1" s="1"/>
  <c r="X1237" i="1"/>
  <c r="Y1237" i="1" s="1"/>
  <c r="X1241" i="1"/>
  <c r="Y1241" i="1" s="1"/>
  <c r="X1483" i="1"/>
  <c r="Y1483" i="1" s="1"/>
  <c r="X1487" i="1"/>
  <c r="Y1487" i="1" s="1"/>
  <c r="X649" i="1"/>
  <c r="Y649" i="1" s="1"/>
  <c r="X666" i="1"/>
  <c r="Y666" i="1" s="1"/>
  <c r="X993" i="1"/>
  <c r="X1031" i="1"/>
  <c r="Y1031" i="1" s="1"/>
  <c r="X1035" i="1"/>
  <c r="Y1035" i="1" s="1"/>
  <c r="X1056" i="1"/>
  <c r="Y1056" i="1" s="1"/>
  <c r="X1172" i="1"/>
  <c r="Y1172" i="1" s="1"/>
  <c r="X1176" i="1"/>
  <c r="Y1176" i="1" s="1"/>
  <c r="X1204" i="1"/>
  <c r="Y1204" i="1" s="1"/>
  <c r="X1224" i="1"/>
  <c r="Y1224" i="1" s="1"/>
  <c r="X1475" i="1"/>
  <c r="Y1475" i="1" s="1"/>
  <c r="X1479" i="1"/>
  <c r="Y1479" i="1" s="1"/>
  <c r="X1507" i="1"/>
  <c r="Y1507" i="1" s="1"/>
  <c r="X1511" i="1"/>
  <c r="Y1511" i="1" s="1"/>
  <c r="X1515" i="1"/>
  <c r="Y1515" i="1" s="1"/>
  <c r="X1519" i="1"/>
  <c r="Y1519" i="1" s="1"/>
  <c r="X1639" i="1"/>
  <c r="Y1639" i="1" s="1"/>
  <c r="X1674" i="1"/>
  <c r="Y1674" i="1" s="1"/>
  <c r="X1682" i="1"/>
  <c r="Y1682" i="1" s="1"/>
  <c r="X1167" i="1"/>
  <c r="Y1167" i="1" s="1"/>
  <c r="X1199" i="1"/>
  <c r="Y1199" i="1" s="1"/>
  <c r="X1568" i="1"/>
  <c r="X1618" i="1"/>
  <c r="Y1618" i="1" s="1"/>
  <c r="X1635" i="1"/>
  <c r="Y1635" i="1" s="1"/>
  <c r="X1716" i="1"/>
  <c r="R727" i="33" s="1"/>
  <c r="X1498" i="1"/>
  <c r="Y1498" i="1" s="1"/>
  <c r="X1502" i="1"/>
  <c r="Y1502" i="1" s="1"/>
  <c r="X1615" i="1"/>
  <c r="Y1615" i="1" s="1"/>
  <c r="X1715" i="1"/>
  <c r="X1679" i="1"/>
  <c r="Y1679" i="1" s="1"/>
  <c r="X1164" i="1"/>
  <c r="X1681" i="1"/>
  <c r="Y1681" i="1" s="1"/>
  <c r="X2826" i="1"/>
  <c r="Y2826" i="1" s="1"/>
  <c r="X3696" i="1"/>
  <c r="Y3696" i="1" s="1"/>
  <c r="X3700" i="1"/>
  <c r="Y3700" i="1" s="1"/>
  <c r="X1202" i="1"/>
  <c r="Y1202" i="1" s="1"/>
  <c r="X3702" i="1"/>
  <c r="Y3702" i="1" s="1"/>
  <c r="X4408" i="1"/>
  <c r="Y4408" i="1" s="1"/>
  <c r="X4409" i="1"/>
  <c r="Y4409" i="1" s="1"/>
  <c r="X4495" i="1"/>
  <c r="Y4495" i="1" s="1"/>
  <c r="X4485" i="1"/>
  <c r="X4407" i="1"/>
  <c r="Y4407" i="1" s="1"/>
  <c r="X2825" i="1"/>
  <c r="Y2825" i="1" s="1"/>
  <c r="X4490" i="1"/>
  <c r="Y4490" i="1" s="1"/>
  <c r="X1675" i="1"/>
  <c r="Y1675" i="1" s="1"/>
  <c r="X84" i="1"/>
  <c r="X116" i="1"/>
  <c r="Y116" i="1" s="1"/>
  <c r="X1567" i="1"/>
  <c r="X11" i="1"/>
  <c r="X133" i="1"/>
  <c r="Y133" i="1" s="1"/>
  <c r="X1719" i="1"/>
  <c r="X118" i="1"/>
  <c r="Y118" i="1" s="1"/>
  <c r="X1381" i="1"/>
  <c r="Y1381" i="1" s="1"/>
  <c r="X1369" i="1"/>
  <c r="X694" i="1"/>
  <c r="Y694" i="1" s="1"/>
  <c r="X688" i="1"/>
  <c r="Y688" i="1" s="1"/>
  <c r="X701" i="1"/>
  <c r="X1725" i="1"/>
  <c r="Y1725" i="1" s="1"/>
  <c r="X1727" i="1"/>
  <c r="Y1727" i="1" s="1"/>
  <c r="X46" i="1"/>
  <c r="X78" i="1"/>
  <c r="X82" i="1"/>
  <c r="X114" i="1"/>
  <c r="Y114" i="1" s="1"/>
  <c r="X142" i="1"/>
  <c r="Y142" i="1" s="1"/>
  <c r="X178" i="1"/>
  <c r="Y178" i="1" s="1"/>
  <c r="X182" i="1"/>
  <c r="Y182" i="1" s="1"/>
  <c r="Z4" i="1"/>
  <c r="X20" i="1"/>
  <c r="X66" i="1"/>
  <c r="Y66" i="1" s="1"/>
  <c r="X98" i="1"/>
  <c r="X70" i="1"/>
  <c r="Y70" i="1" s="1"/>
  <c r="X102" i="1"/>
  <c r="X117" i="1"/>
  <c r="Y117" i="1" s="1"/>
  <c r="X264" i="1"/>
  <c r="Y264" i="1" s="1"/>
  <c r="X93" i="1"/>
  <c r="X73" i="1"/>
  <c r="Y73" i="1" s="1"/>
  <c r="X91" i="1"/>
  <c r="X8" i="1"/>
  <c r="X655" i="1"/>
  <c r="Y655" i="1" s="1"/>
  <c r="X59" i="1"/>
  <c r="Y59" i="1" s="1"/>
  <c r="X644" i="1"/>
  <c r="Y644" i="1" s="1"/>
  <c r="X990" i="1"/>
  <c r="X1158" i="1"/>
  <c r="X1190" i="1"/>
  <c r="X1194" i="1"/>
  <c r="X1496" i="1"/>
  <c r="Y1496" i="1" s="1"/>
  <c r="X1524" i="1"/>
  <c r="Y1524" i="1" s="1"/>
  <c r="X1574" i="1"/>
  <c r="Y1574" i="1" s="1"/>
  <c r="X1578" i="1"/>
  <c r="Y1578" i="1" s="1"/>
  <c r="X1626" i="1"/>
  <c r="Y1626" i="1" s="1"/>
  <c r="X1689" i="1"/>
  <c r="X1182" i="1"/>
  <c r="Y1182" i="1" s="1"/>
  <c r="X1186" i="1"/>
  <c r="Y1186" i="1" s="1"/>
  <c r="X1242" i="1"/>
  <c r="Y1242" i="1" s="1"/>
  <c r="X1488" i="1"/>
  <c r="Y1488" i="1" s="1"/>
  <c r="X995" i="1"/>
  <c r="X1053" i="1"/>
  <c r="Y1053" i="1" s="1"/>
  <c r="X1057" i="1"/>
  <c r="Y1057" i="1" s="1"/>
  <c r="X1177" i="1"/>
  <c r="Y1177" i="1" s="1"/>
  <c r="X1221" i="1"/>
  <c r="Y1221" i="1" s="1"/>
  <c r="X1476" i="1"/>
  <c r="Y1476" i="1" s="1"/>
  <c r="X1480" i="1"/>
  <c r="Y1480" i="1" s="1"/>
  <c r="X1512" i="1"/>
  <c r="Y1512" i="1" s="1"/>
  <c r="X1516" i="1"/>
  <c r="Y1516" i="1" s="1"/>
  <c r="X1641" i="1"/>
  <c r="Y1641" i="1" s="1"/>
  <c r="X1684" i="1"/>
  <c r="Y1684" i="1" s="1"/>
  <c r="X1169" i="1"/>
  <c r="Y1169" i="1" s="1"/>
  <c r="X1201" i="1"/>
  <c r="Y1201" i="1" s="1"/>
  <c r="X1629" i="1"/>
  <c r="Y1629" i="1" s="1"/>
  <c r="X1644" i="1"/>
  <c r="Y1644" i="1" s="1"/>
  <c r="X1499" i="1"/>
  <c r="Y1499" i="1" s="1"/>
  <c r="X1630" i="1"/>
  <c r="Y1630" i="1" s="1"/>
  <c r="X1200" i="1"/>
  <c r="Y1200" i="1" s="1"/>
  <c r="X2828" i="1"/>
  <c r="Y2828" i="1" s="1"/>
  <c r="X3701" i="1"/>
  <c r="Y3701" i="1" s="1"/>
  <c r="X4402" i="1"/>
  <c r="Y4402" i="1" s="1"/>
  <c r="X4482" i="1"/>
  <c r="X1168" i="1"/>
  <c r="Y1168" i="1" s="1"/>
  <c r="X1569" i="1"/>
  <c r="X4492" i="1"/>
  <c r="Y4492" i="1" s="1"/>
  <c r="X4483" i="1"/>
  <c r="X1685" i="1"/>
  <c r="Y1685" i="1" s="1"/>
  <c r="X2827" i="1"/>
  <c r="Y2827" i="1" s="1"/>
  <c r="X103" i="1"/>
  <c r="X1640" i="1"/>
  <c r="Y1640" i="1" s="1"/>
  <c r="X101" i="1"/>
  <c r="X1380" i="1"/>
  <c r="Y1380" i="1" s="1"/>
  <c r="X1382" i="1"/>
  <c r="X1371" i="1"/>
  <c r="X691" i="1"/>
  <c r="Y691" i="1" s="1"/>
  <c r="X693" i="1"/>
  <c r="Y693" i="1" s="1"/>
  <c r="X50" i="1"/>
  <c r="X110" i="1"/>
  <c r="Y110" i="1" s="1"/>
  <c r="X146" i="1"/>
  <c r="Y146" i="1" s="1"/>
  <c r="X24" i="1"/>
  <c r="X130" i="1"/>
  <c r="Y130" i="1" s="1"/>
  <c r="X53" i="1"/>
  <c r="Y53" i="1" s="1"/>
  <c r="X85" i="1"/>
  <c r="X134" i="1"/>
  <c r="Y134" i="1" s="1"/>
  <c r="X52" i="1"/>
  <c r="Y52" i="1" s="1"/>
  <c r="X14" i="1"/>
  <c r="X651" i="1"/>
  <c r="Y651" i="1" s="1"/>
  <c r="X659" i="1"/>
  <c r="Y659" i="1" s="1"/>
  <c r="X1162" i="1"/>
  <c r="X1492" i="1"/>
  <c r="Y1492" i="1" s="1"/>
  <c r="X1528" i="1"/>
  <c r="Y1528" i="1" s="1"/>
  <c r="X1622" i="1"/>
  <c r="Y1622" i="1" s="1"/>
  <c r="X1693" i="1"/>
  <c r="X1036" i="1"/>
  <c r="Y1036" i="1" s="1"/>
  <c r="X1238" i="1"/>
  <c r="Y1238" i="1" s="1"/>
  <c r="X1484" i="1"/>
  <c r="Y1484" i="1" s="1"/>
  <c r="X660" i="1"/>
  <c r="Y660" i="1" s="1"/>
  <c r="X1032" i="1"/>
  <c r="Y1032" i="1" s="1"/>
  <c r="X1173" i="1"/>
  <c r="Y1173" i="1" s="1"/>
  <c r="X1225" i="1"/>
  <c r="Y1225" i="1" s="1"/>
  <c r="X1508" i="1"/>
  <c r="Y1508" i="1" s="1"/>
  <c r="X1520" i="1"/>
  <c r="Y1520" i="1" s="1"/>
  <c r="X1676" i="1"/>
  <c r="Y1676" i="1" s="1"/>
  <c r="X1570" i="1"/>
  <c r="X1718" i="1"/>
  <c r="X1503" i="1"/>
  <c r="Y1503" i="1" s="1"/>
  <c r="X3697" i="1"/>
  <c r="Y3697" i="1" s="1"/>
  <c r="X2831" i="1"/>
  <c r="Y2831" i="1" s="1"/>
  <c r="X1580" i="1"/>
  <c r="Y1580" i="1" s="1"/>
  <c r="X4489" i="1"/>
  <c r="Y4489" i="1" s="1"/>
  <c r="X2829" i="1"/>
  <c r="Y2829" i="1" s="1"/>
  <c r="X4481" i="1"/>
  <c r="X1632" i="1"/>
  <c r="Y1632" i="1" s="1"/>
  <c r="X12" i="1"/>
  <c r="X125" i="1"/>
  <c r="Y125" i="1" s="1"/>
  <c r="X1370" i="1"/>
  <c r="X1379" i="1"/>
  <c r="X1373" i="1"/>
  <c r="X1368" i="1"/>
  <c r="X1376" i="1"/>
  <c r="X1375" i="1"/>
  <c r="Y1375" i="1" s="1"/>
  <c r="X1377" i="1"/>
  <c r="X697" i="1"/>
  <c r="X696" i="1"/>
  <c r="X687" i="1"/>
  <c r="Y687" i="1" s="1"/>
  <c r="X699" i="1"/>
  <c r="X1723" i="1"/>
  <c r="Y1723" i="1" s="1"/>
  <c r="X1724" i="1"/>
  <c r="Y1724" i="1" s="1"/>
  <c r="X25" i="1"/>
  <c r="X44" i="1"/>
  <c r="X48" i="1"/>
  <c r="X76" i="1"/>
  <c r="X80" i="1"/>
  <c r="X108" i="1"/>
  <c r="Y108" i="1" s="1"/>
  <c r="X112" i="1"/>
  <c r="Y112" i="1" s="1"/>
  <c r="X140" i="1"/>
  <c r="Y140" i="1" s="1"/>
  <c r="X144" i="1"/>
  <c r="Y144" i="1" s="1"/>
  <c r="X176" i="1"/>
  <c r="Y176" i="1" s="1"/>
  <c r="X180" i="1"/>
  <c r="Y180" i="1" s="1"/>
  <c r="X18" i="1"/>
  <c r="X22" i="1"/>
  <c r="X62" i="1"/>
  <c r="Y62" i="1" s="1"/>
  <c r="X94" i="1"/>
  <c r="X126" i="1"/>
  <c r="Y126" i="1" s="1"/>
  <c r="X57" i="1"/>
  <c r="Y57" i="1" s="1"/>
  <c r="X74" i="1"/>
  <c r="Y74" i="1" s="1"/>
  <c r="X89" i="1"/>
  <c r="X106" i="1"/>
  <c r="X121" i="1"/>
  <c r="Y121" i="1" s="1"/>
  <c r="X138" i="1"/>
  <c r="Y138" i="1" s="1"/>
  <c r="X262" i="1"/>
  <c r="Y262" i="1" s="1"/>
  <c r="X266" i="1"/>
  <c r="Y266" i="1" s="1"/>
  <c r="X58" i="1"/>
  <c r="Y58" i="1" s="1"/>
  <c r="X120" i="1"/>
  <c r="Y120" i="1" s="1"/>
  <c r="X123" i="1"/>
  <c r="Y123" i="1" s="1"/>
  <c r="X71" i="1"/>
  <c r="Y71" i="1" s="1"/>
  <c r="X122" i="1"/>
  <c r="Y122" i="1" s="1"/>
  <c r="X99" i="1"/>
  <c r="X653" i="1"/>
  <c r="Y653" i="1" s="1"/>
  <c r="X657" i="1"/>
  <c r="Y657" i="1" s="1"/>
  <c r="X648" i="1"/>
  <c r="Y648" i="1" s="1"/>
  <c r="X663" i="1"/>
  <c r="Y663" i="1" s="1"/>
  <c r="X994" i="1"/>
  <c r="X1160" i="1"/>
  <c r="X1188" i="1"/>
  <c r="Y1188" i="1" s="1"/>
  <c r="X1192" i="1"/>
  <c r="X1244" i="1"/>
  <c r="Y1244" i="1" s="1"/>
  <c r="X1490" i="1"/>
  <c r="Y1490" i="1" s="1"/>
  <c r="X1494" i="1"/>
  <c r="Y1494" i="1" s="1"/>
  <c r="X1522" i="1"/>
  <c r="Y1522" i="1" s="1"/>
  <c r="X1526" i="1"/>
  <c r="Y1526" i="1" s="1"/>
  <c r="X1572" i="1"/>
  <c r="X1576" i="1"/>
  <c r="Y1576" i="1" s="1"/>
  <c r="X1620" i="1"/>
  <c r="Y1620" i="1" s="1"/>
  <c r="X1624" i="1"/>
  <c r="Y1624" i="1" s="1"/>
  <c r="X1687" i="1"/>
  <c r="Y1687" i="1" s="1"/>
  <c r="X1691" i="1"/>
  <c r="X1180" i="1"/>
  <c r="Y1180" i="1" s="1"/>
  <c r="X1184" i="1"/>
  <c r="Y1184" i="1" s="1"/>
  <c r="X1228" i="1"/>
  <c r="Y1228" i="1" s="1"/>
  <c r="X1240" i="1"/>
  <c r="Y1240" i="1" s="1"/>
  <c r="X1482" i="1"/>
  <c r="Y1482" i="1" s="1"/>
  <c r="X1486" i="1"/>
  <c r="Y1486" i="1" s="1"/>
  <c r="X90" i="1"/>
  <c r="X647" i="1"/>
  <c r="Y647" i="1" s="1"/>
  <c r="X664" i="1"/>
  <c r="Y664" i="1" s="1"/>
  <c r="X991" i="1"/>
  <c r="X1030" i="1"/>
  <c r="Y1030" i="1" s="1"/>
  <c r="X1034" i="1"/>
  <c r="Y1034" i="1" s="1"/>
  <c r="X1055" i="1"/>
  <c r="Y1055" i="1" s="1"/>
  <c r="X1059" i="1"/>
  <c r="Y1059" i="1" s="1"/>
  <c r="X1175" i="1"/>
  <c r="Y1175" i="1" s="1"/>
  <c r="X695" i="1"/>
  <c r="X698" i="1"/>
  <c r="X75" i="1"/>
  <c r="Y75" i="1" s="1"/>
  <c r="X139" i="1"/>
  <c r="Y139" i="1" s="1"/>
  <c r="X60" i="1"/>
  <c r="Y60" i="1" s="1"/>
  <c r="X87" i="1"/>
  <c r="X261" i="1"/>
  <c r="Y261" i="1" s="1"/>
  <c r="X88" i="1"/>
  <c r="R565" i="33" s="1"/>
  <c r="X97" i="1"/>
  <c r="X65" i="1"/>
  <c r="Y65" i="1" s="1"/>
  <c r="X661" i="1"/>
  <c r="Y661" i="1" s="1"/>
  <c r="X1191" i="1"/>
  <c r="Y1191" i="1" s="1"/>
  <c r="X1493" i="1"/>
  <c r="Y1493" i="1" s="1"/>
  <c r="X1575" i="1"/>
  <c r="Y1575" i="1" s="1"/>
  <c r="X1690" i="1"/>
  <c r="X1183" i="1"/>
  <c r="Y1183" i="1" s="1"/>
  <c r="X1485" i="1"/>
  <c r="Y1485" i="1" s="1"/>
  <c r="X989" i="1"/>
  <c r="X1058" i="1"/>
  <c r="Y1058" i="1" s="1"/>
  <c r="X1222" i="1"/>
  <c r="Y1222" i="1" s="1"/>
  <c r="X1477" i="1"/>
  <c r="Y1477" i="1" s="1"/>
  <c r="X1509" i="1"/>
  <c r="Y1509" i="1" s="1"/>
  <c r="X1517" i="1"/>
  <c r="Y1517" i="1" s="1"/>
  <c r="X1643" i="1"/>
  <c r="Y1643" i="1" s="1"/>
  <c r="X1686" i="1"/>
  <c r="Y1686" i="1" s="1"/>
  <c r="X1203" i="1"/>
  <c r="Y1203" i="1" s="1"/>
  <c r="X1631" i="1"/>
  <c r="Y1631" i="1" s="1"/>
  <c r="X1500" i="1"/>
  <c r="Y1500" i="1" s="1"/>
  <c r="X1636" i="1"/>
  <c r="Y1636" i="1" s="1"/>
  <c r="X2830" i="1"/>
  <c r="Y2830" i="1" s="1"/>
  <c r="X3698" i="1"/>
  <c r="Y3698" i="1" s="1"/>
  <c r="X1170" i="1"/>
  <c r="Y1170" i="1" s="1"/>
  <c r="X1642" i="1"/>
  <c r="Y1642" i="1" s="1"/>
  <c r="X4404" i="1"/>
  <c r="Y4404" i="1" s="1"/>
  <c r="X4491" i="1"/>
  <c r="Y4491" i="1" s="1"/>
  <c r="X1565" i="1"/>
  <c r="X4494" i="1"/>
  <c r="Y4494" i="1" s="1"/>
  <c r="X1617" i="1"/>
  <c r="Y1617" i="1" s="1"/>
  <c r="X69" i="1"/>
  <c r="Y69" i="1" s="1"/>
  <c r="X63" i="1"/>
  <c r="Y63" i="1" s="1"/>
  <c r="X79" i="1"/>
  <c r="X265" i="1"/>
  <c r="Y265" i="1" s="1"/>
  <c r="X54" i="1"/>
  <c r="Y54" i="1" s="1"/>
  <c r="X992" i="1"/>
  <c r="X1497" i="1"/>
  <c r="Y1497" i="1" s="1"/>
  <c r="X1694" i="1"/>
  <c r="X1489" i="1"/>
  <c r="Y1489" i="1" s="1"/>
  <c r="X1174" i="1"/>
  <c r="Y1174" i="1" s="1"/>
  <c r="X1478" i="1"/>
  <c r="Y1478" i="1" s="1"/>
  <c r="X1518" i="1"/>
  <c r="Y1518" i="1" s="1"/>
  <c r="X1720" i="1"/>
  <c r="X1165" i="1"/>
  <c r="Y1165" i="1" s="1"/>
  <c r="X1633" i="1"/>
  <c r="Y1633" i="1" s="1"/>
  <c r="X1501" i="1"/>
  <c r="Y1501" i="1" s="1"/>
  <c r="X4493" i="1"/>
  <c r="Y4493" i="1" s="1"/>
  <c r="X702" i="1"/>
  <c r="X47" i="1"/>
  <c r="X21" i="1"/>
  <c r="X105" i="1"/>
  <c r="X646" i="1"/>
  <c r="Y646" i="1" s="1"/>
  <c r="X1529" i="1"/>
  <c r="Y1529" i="1" s="1"/>
  <c r="X662" i="1"/>
  <c r="Y662" i="1" s="1"/>
  <c r="X1227" i="1"/>
  <c r="Y1227" i="1" s="1"/>
  <c r="X1680" i="1"/>
  <c r="Y1680" i="1" s="1"/>
  <c r="X1616" i="1"/>
  <c r="Y1616" i="1" s="1"/>
  <c r="X996" i="1"/>
  <c r="X4486" i="1"/>
  <c r="X129" i="1"/>
  <c r="Y129" i="1" s="1"/>
  <c r="X135" i="1"/>
  <c r="Y135" i="1" s="1"/>
  <c r="X689" i="1"/>
  <c r="Y689" i="1" s="1"/>
  <c r="X143" i="1"/>
  <c r="Y143" i="1" s="1"/>
  <c r="X92" i="1"/>
  <c r="X104" i="1"/>
  <c r="X1195" i="1"/>
  <c r="X1579" i="1"/>
  <c r="Y1579" i="1" s="1"/>
  <c r="X1187" i="1"/>
  <c r="Y1187" i="1" s="1"/>
  <c r="X1029" i="1"/>
  <c r="Y1029" i="1" s="1"/>
  <c r="X1223" i="1"/>
  <c r="Y1223" i="1" s="1"/>
  <c r="X1510" i="1"/>
  <c r="Y1510" i="1" s="1"/>
  <c r="X1672" i="1"/>
  <c r="Y1672" i="1" s="1"/>
  <c r="X1566" i="1"/>
  <c r="X1683" i="1"/>
  <c r="Y1683" i="1" s="1"/>
  <c r="X1628" i="1"/>
  <c r="Y1628" i="1" s="1"/>
  <c r="X3699" i="1"/>
  <c r="Y3699" i="1" s="1"/>
  <c r="X1198" i="1"/>
  <c r="Y1198" i="1" s="1"/>
  <c r="X1677" i="1"/>
  <c r="Y1677" i="1" s="1"/>
  <c r="X4406" i="1"/>
  <c r="Y4406" i="1" s="1"/>
  <c r="X1196" i="1"/>
  <c r="Y1196" i="1" s="1"/>
  <c r="X4403" i="1"/>
  <c r="Y4403" i="1" s="1"/>
  <c r="X127" i="1"/>
  <c r="Y127" i="1" s="1"/>
  <c r="X1619" i="1"/>
  <c r="Y1619" i="1" s="1"/>
  <c r="X1717" i="1"/>
  <c r="X111" i="1"/>
  <c r="Y111" i="1" s="1"/>
  <c r="X72" i="1"/>
  <c r="Y72" i="1" s="1"/>
  <c r="X656" i="1"/>
  <c r="Y656" i="1" s="1"/>
  <c r="X1060" i="1"/>
  <c r="Y1060" i="1" s="1"/>
  <c r="X1179" i="1"/>
  <c r="Y1179" i="1" s="1"/>
  <c r="X1514" i="1"/>
  <c r="Y1514" i="1" s="1"/>
  <c r="X1197" i="1"/>
  <c r="Y1197" i="1" s="1"/>
  <c r="X1505" i="1"/>
  <c r="Y1505" i="1" s="1"/>
  <c r="X1530" i="1"/>
  <c r="Y1530" i="1" s="1"/>
  <c r="X3695" i="1"/>
  <c r="Y3695" i="1" s="1"/>
  <c r="X1713" i="1"/>
  <c r="X1638" i="1"/>
  <c r="Y1638" i="1" s="1"/>
  <c r="X1729" i="1"/>
  <c r="Y1729" i="1" s="1"/>
  <c r="X107" i="1"/>
  <c r="X175" i="1"/>
  <c r="Y175" i="1" s="1"/>
  <c r="X15" i="1"/>
  <c r="X124" i="1"/>
  <c r="Y124" i="1" s="1"/>
  <c r="X55" i="1"/>
  <c r="Y55" i="1" s="1"/>
  <c r="X119" i="1"/>
  <c r="Y119" i="1" s="1"/>
  <c r="X13" i="1"/>
  <c r="X652" i="1"/>
  <c r="Y652" i="1" s="1"/>
  <c r="X1159" i="1"/>
  <c r="X1525" i="1"/>
  <c r="Y1525" i="1" s="1"/>
  <c r="X1623" i="1"/>
  <c r="Y1623" i="1" s="1"/>
  <c r="X1239" i="1"/>
  <c r="Y1239" i="1" s="1"/>
  <c r="X645" i="1"/>
  <c r="Y645" i="1" s="1"/>
  <c r="X1033" i="1"/>
  <c r="Y1033" i="1" s="1"/>
  <c r="X1178" i="1"/>
  <c r="Y1178" i="1" s="1"/>
  <c r="X1226" i="1"/>
  <c r="Y1226" i="1" s="1"/>
  <c r="X1481" i="1"/>
  <c r="Y1481" i="1" s="1"/>
  <c r="X1513" i="1"/>
  <c r="Y1513" i="1" s="1"/>
  <c r="X1521" i="1"/>
  <c r="Y1521" i="1" s="1"/>
  <c r="X1678" i="1"/>
  <c r="Y1678" i="1" s="1"/>
  <c r="X1171" i="1"/>
  <c r="Y1171" i="1" s="1"/>
  <c r="X1614" i="1"/>
  <c r="Y1614" i="1" s="1"/>
  <c r="X1695" i="1"/>
  <c r="X667" i="1"/>
  <c r="Y667" i="1" s="1"/>
  <c r="X1504" i="1"/>
  <c r="Y1504" i="1" s="1"/>
  <c r="X4496" i="1"/>
  <c r="Y4496" i="1" s="1"/>
  <c r="X4484" i="1"/>
  <c r="X1613" i="1"/>
  <c r="Y1613" i="1" s="1"/>
  <c r="X4487" i="1"/>
  <c r="X1673" i="1"/>
  <c r="Y1673" i="1" s="1"/>
  <c r="X1634" i="1"/>
  <c r="Y1634" i="1" s="1"/>
  <c r="X10" i="1"/>
  <c r="X95" i="1"/>
  <c r="X700" i="1"/>
  <c r="X1722" i="1"/>
  <c r="Y1722" i="1" s="1"/>
  <c r="X179" i="1"/>
  <c r="Y179" i="1" s="1"/>
  <c r="X136" i="1"/>
  <c r="Y136" i="1" s="1"/>
  <c r="X56" i="1"/>
  <c r="Y56" i="1" s="1"/>
  <c r="X1163" i="1"/>
  <c r="X1627" i="1"/>
  <c r="Y1627" i="1" s="1"/>
  <c r="X1243" i="1"/>
  <c r="Y1243" i="1" s="1"/>
  <c r="X1054" i="1"/>
  <c r="Y1054" i="1" s="1"/>
  <c r="X1506" i="1"/>
  <c r="Y1506" i="1" s="1"/>
  <c r="X1637" i="1"/>
  <c r="Y1637" i="1" s="1"/>
  <c r="X1714" i="1"/>
  <c r="X2824" i="1"/>
  <c r="Y2824" i="1" s="1"/>
  <c r="X1166" i="1"/>
  <c r="Y1166" i="1" s="1"/>
  <c r="X4405" i="1"/>
  <c r="Y4405" i="1" s="1"/>
  <c r="X4488" i="1"/>
  <c r="X1571" i="1"/>
  <c r="W148" i="1"/>
  <c r="Q691" i="33"/>
  <c r="Q690" i="33"/>
  <c r="Q695" i="33"/>
  <c r="W39" i="1"/>
  <c r="Q314" i="33" s="1"/>
  <c r="W152" i="1"/>
  <c r="W40" i="1"/>
  <c r="Q315" i="33" s="1"/>
  <c r="W149" i="1"/>
  <c r="W150" i="1"/>
  <c r="Q693" i="33"/>
  <c r="P453" i="33"/>
  <c r="P330" i="33"/>
  <c r="P401" i="33" s="1"/>
  <c r="W154" i="1"/>
  <c r="P382" i="33"/>
  <c r="V160" i="1"/>
  <c r="V162" i="1"/>
  <c r="P454" i="33"/>
  <c r="P331" i="33"/>
  <c r="P402" i="33" s="1"/>
  <c r="W151" i="1"/>
  <c r="P383" i="33"/>
  <c r="V161" i="1"/>
  <c r="Q692" i="33"/>
  <c r="W155" i="1"/>
  <c r="W37" i="1"/>
  <c r="Q312" i="33" s="1"/>
  <c r="Z854" i="1" l="1"/>
  <c r="Z827" i="1"/>
  <c r="Y1565" i="1"/>
  <c r="Y1571" i="1"/>
  <c r="Y1572" i="1"/>
  <c r="Y1568" i="1"/>
  <c r="Y1566" i="1"/>
  <c r="Y1569" i="1"/>
  <c r="Y1570" i="1"/>
  <c r="Y1567" i="1"/>
  <c r="Y996" i="1"/>
  <c r="Y995" i="1"/>
  <c r="Y992" i="1"/>
  <c r="Y991" i="1"/>
  <c r="Y994" i="1"/>
  <c r="Y990" i="1"/>
  <c r="Y993" i="1"/>
  <c r="Y989" i="1"/>
  <c r="Q316" i="33"/>
  <c r="Q386" i="33" s="1"/>
  <c r="Q309" i="33"/>
  <c r="Q379" i="33" s="1"/>
  <c r="Q313" i="33"/>
  <c r="Q383" i="33" s="1"/>
  <c r="Q311" i="33"/>
  <c r="Q381" i="33" s="1"/>
  <c r="Q310" i="33"/>
  <c r="Q380" i="33" s="1"/>
  <c r="Z33" i="1"/>
  <c r="Z28" i="1"/>
  <c r="Z26" i="1"/>
  <c r="Z30" i="1"/>
  <c r="Z32" i="1"/>
  <c r="Z27" i="1"/>
  <c r="Z31" i="1"/>
  <c r="Z29" i="1"/>
  <c r="Y4486" i="1"/>
  <c r="R780" i="33"/>
  <c r="Y4482" i="1"/>
  <c r="R776" i="33"/>
  <c r="Y4487" i="1"/>
  <c r="R781" i="33"/>
  <c r="Y4483" i="1"/>
  <c r="R777" i="33"/>
  <c r="Y4488" i="1"/>
  <c r="R782" i="33"/>
  <c r="Y4484" i="1"/>
  <c r="R778" i="33"/>
  <c r="Y4485" i="1"/>
  <c r="R779" i="33"/>
  <c r="Y4481" i="1"/>
  <c r="R775" i="33"/>
  <c r="Z1028" i="1"/>
  <c r="Z1027" i="1"/>
  <c r="Z1025" i="1"/>
  <c r="Z1026" i="1"/>
  <c r="Z1021" i="1"/>
  <c r="Z1023" i="1"/>
  <c r="Z1024" i="1"/>
  <c r="Z1022" i="1"/>
  <c r="Y701" i="1"/>
  <c r="Y709" i="1" s="1"/>
  <c r="X709" i="1"/>
  <c r="Y702" i="1"/>
  <c r="Y710" i="1" s="1"/>
  <c r="X710" i="1"/>
  <c r="Y696" i="1"/>
  <c r="Y704" i="1" s="1"/>
  <c r="X704" i="1"/>
  <c r="Y700" i="1"/>
  <c r="Y708" i="1" s="1"/>
  <c r="X708" i="1"/>
  <c r="Y698" i="1"/>
  <c r="Y706" i="1" s="1"/>
  <c r="X706" i="1"/>
  <c r="Y699" i="1"/>
  <c r="Y707" i="1" s="1"/>
  <c r="X707" i="1"/>
  <c r="Y697" i="1"/>
  <c r="Y705" i="1" s="1"/>
  <c r="X705" i="1"/>
  <c r="Y695" i="1"/>
  <c r="Y703" i="1" s="1"/>
  <c r="X703" i="1"/>
  <c r="Y952" i="1"/>
  <c r="Y960" i="1" s="1"/>
  <c r="X960" i="1"/>
  <c r="Y950" i="1"/>
  <c r="Y958" i="1" s="1"/>
  <c r="X958" i="1"/>
  <c r="Y949" i="1"/>
  <c r="Y957" i="1" s="1"/>
  <c r="X957" i="1"/>
  <c r="Y951" i="1"/>
  <c r="Y959" i="1" s="1"/>
  <c r="X959" i="1"/>
  <c r="Y947" i="1"/>
  <c r="Y955" i="1" s="1"/>
  <c r="X955" i="1"/>
  <c r="Y948" i="1"/>
  <c r="Y956" i="1" s="1"/>
  <c r="X956" i="1"/>
  <c r="Y946" i="1"/>
  <c r="Y954" i="1" s="1"/>
  <c r="X954" i="1"/>
  <c r="Y1157" i="1"/>
  <c r="Y1444" i="1"/>
  <c r="Y1441" i="1"/>
  <c r="Y1445" i="1"/>
  <c r="Z1423" i="1"/>
  <c r="Z1414" i="1"/>
  <c r="Z1421" i="1"/>
  <c r="Z1419" i="1"/>
  <c r="Z1417" i="1"/>
  <c r="Z1415" i="1"/>
  <c r="Z1411" i="1"/>
  <c r="Z1412" i="1"/>
  <c r="Z1418" i="1"/>
  <c r="Z1409" i="1"/>
  <c r="Z1435" i="1"/>
  <c r="Z1431" i="1"/>
  <c r="Z1420" i="1"/>
  <c r="Z1413" i="1"/>
  <c r="Z1436" i="1"/>
  <c r="Z1432" i="1"/>
  <c r="Z1422" i="1"/>
  <c r="Z1439" i="1"/>
  <c r="Z1437" i="1"/>
  <c r="Z1433" i="1"/>
  <c r="Z1416" i="1"/>
  <c r="Z1407" i="1"/>
  <c r="Z1438" i="1"/>
  <c r="Z1434" i="1"/>
  <c r="Z1429" i="1"/>
  <c r="Z1427" i="1"/>
  <c r="Z1425" i="1"/>
  <c r="Z1424" i="1"/>
  <c r="Z1405" i="1"/>
  <c r="Z1403" i="1"/>
  <c r="Z1400" i="1"/>
  <c r="Z1404" i="1"/>
  <c r="Z1428" i="1"/>
  <c r="Z1408" i="1"/>
  <c r="Z1406" i="1"/>
  <c r="Z1410" i="1"/>
  <c r="Z1426" i="1"/>
  <c r="Z1430" i="1"/>
  <c r="Z1402" i="1"/>
  <c r="Z1401" i="1"/>
  <c r="Z1318" i="1"/>
  <c r="Z1302" i="1"/>
  <c r="Z1317" i="1"/>
  <c r="Z1313" i="1"/>
  <c r="Z1342" i="1"/>
  <c r="Z1315" i="1"/>
  <c r="Z1311" i="1"/>
  <c r="Z1316" i="1"/>
  <c r="Z1314" i="1"/>
  <c r="Z1312" i="1"/>
  <c r="Z1310" i="1"/>
  <c r="Z1296" i="1"/>
  <c r="Z1334" i="1"/>
  <c r="Z1297" i="1"/>
  <c r="Z1295" i="1"/>
  <c r="Z1350" i="1"/>
  <c r="Z1341" i="1"/>
  <c r="Z1326" i="1"/>
  <c r="Z1365" i="1"/>
  <c r="Z1364" i="1"/>
  <c r="Z1363" i="1"/>
  <c r="Z1362" i="1"/>
  <c r="Z1361" i="1"/>
  <c r="Z1360" i="1"/>
  <c r="Z1359" i="1"/>
  <c r="Z1358" i="1"/>
  <c r="Z1340" i="1"/>
  <c r="Z1325" i="1"/>
  <c r="Z1357" i="1"/>
  <c r="Z1356" i="1"/>
  <c r="Z1355" i="1"/>
  <c r="Z1354" i="1"/>
  <c r="Z1353" i="1"/>
  <c r="Z1352" i="1"/>
  <c r="Z1351" i="1"/>
  <c r="Z1320" i="1"/>
  <c r="Z1319" i="1"/>
  <c r="Z1366" i="1"/>
  <c r="Z1324" i="1"/>
  <c r="Z1328" i="1"/>
  <c r="Z1332" i="1"/>
  <c r="Z1344" i="1"/>
  <c r="Z1336" i="1"/>
  <c r="Z1347" i="1"/>
  <c r="Z1304" i="1"/>
  <c r="Z1308" i="1"/>
  <c r="Z1305" i="1"/>
  <c r="Z1309" i="1"/>
  <c r="Z1321" i="1"/>
  <c r="Z1323" i="1"/>
  <c r="Z1330" i="1"/>
  <c r="Z1343" i="1"/>
  <c r="Z1300" i="1"/>
  <c r="Z1338" i="1"/>
  <c r="Z1299" i="1"/>
  <c r="Z1349" i="1"/>
  <c r="Z1298" i="1"/>
  <c r="Z1306" i="1"/>
  <c r="Z1307" i="1"/>
  <c r="Z1322" i="1"/>
  <c r="Z1329" i="1"/>
  <c r="Z1333" i="1"/>
  <c r="Z1335" i="1"/>
  <c r="Z1339" i="1"/>
  <c r="Z1301" i="1"/>
  <c r="Z1346" i="1"/>
  <c r="Z1327" i="1"/>
  <c r="Z1331" i="1"/>
  <c r="Z1345" i="1"/>
  <c r="Z1337" i="1"/>
  <c r="Z1348" i="1"/>
  <c r="Z1303" i="1"/>
  <c r="Z1272" i="1"/>
  <c r="Z1268" i="1"/>
  <c r="Z1276" i="1"/>
  <c r="Z1274" i="1"/>
  <c r="Z1270" i="1"/>
  <c r="Z1260" i="1"/>
  <c r="Z1252" i="1"/>
  <c r="Z1267" i="1"/>
  <c r="Z1263" i="1"/>
  <c r="Z1262" i="1"/>
  <c r="Z1275" i="1"/>
  <c r="Z1273" i="1"/>
  <c r="Z1271" i="1"/>
  <c r="Z1269" i="1"/>
  <c r="Z1265" i="1"/>
  <c r="Z1251" i="1"/>
  <c r="Z1250" i="1"/>
  <c r="Z1249" i="1"/>
  <c r="Z1248" i="1"/>
  <c r="Z1247" i="1"/>
  <c r="Z1246" i="1"/>
  <c r="Z1245" i="1"/>
  <c r="Z1255" i="1"/>
  <c r="Z1253" i="1"/>
  <c r="Z1266" i="1"/>
  <c r="Z1258" i="1"/>
  <c r="Z1254" i="1"/>
  <c r="Z1264" i="1"/>
  <c r="Z1256" i="1"/>
  <c r="Z1257" i="1"/>
  <c r="Z1259" i="1"/>
  <c r="Z1261" i="1"/>
  <c r="Y1164" i="1"/>
  <c r="Z1236" i="1"/>
  <c r="Z1235" i="1"/>
  <c r="Z1231" i="1"/>
  <c r="Z1233" i="1"/>
  <c r="Z1229" i="1"/>
  <c r="Z1234" i="1"/>
  <c r="Z1230" i="1"/>
  <c r="Z1220" i="1"/>
  <c r="Z1147" i="1"/>
  <c r="Z1146" i="1"/>
  <c r="Z1145" i="1"/>
  <c r="Z1144" i="1"/>
  <c r="Z1143" i="1"/>
  <c r="Z1142" i="1"/>
  <c r="Z1232" i="1"/>
  <c r="Z1156" i="1"/>
  <c r="Z1154" i="1"/>
  <c r="Z1150" i="1"/>
  <c r="Z1155" i="1"/>
  <c r="Z1151" i="1"/>
  <c r="Z1152" i="1"/>
  <c r="Z1148" i="1"/>
  <c r="Z1140" i="1"/>
  <c r="Z1153" i="1"/>
  <c r="Z1133" i="1"/>
  <c r="Z1141" i="1"/>
  <c r="Z1137" i="1"/>
  <c r="Z1149" i="1"/>
  <c r="Z1135" i="1"/>
  <c r="Z1139" i="1"/>
  <c r="Z1136" i="1"/>
  <c r="Z1134" i="1"/>
  <c r="Z1213" i="1"/>
  <c r="Z1217" i="1"/>
  <c r="Z1215" i="1"/>
  <c r="Z1218" i="1"/>
  <c r="Z1214" i="1"/>
  <c r="Z1138" i="1"/>
  <c r="Z1219" i="1"/>
  <c r="Z1216" i="1"/>
  <c r="Z4006" i="1"/>
  <c r="Z3999" i="1"/>
  <c r="Z4004" i="1"/>
  <c r="Z4000" i="1"/>
  <c r="Z4003" i="1"/>
  <c r="Z4001" i="1"/>
  <c r="Z4002" i="1"/>
  <c r="Z4005" i="1"/>
  <c r="Z3942" i="1"/>
  <c r="Z3939" i="1"/>
  <c r="Z3935" i="1"/>
  <c r="Z3938" i="1"/>
  <c r="Z3934" i="1"/>
  <c r="Z3926" i="1"/>
  <c r="Z3940" i="1"/>
  <c r="Z3936" i="1"/>
  <c r="Z3922" i="1"/>
  <c r="Z3918" i="1"/>
  <c r="Z3941" i="1"/>
  <c r="Z3937" i="1"/>
  <c r="Z3920" i="1"/>
  <c r="Z3930" i="1"/>
  <c r="Z3929" i="1"/>
  <c r="Z3924" i="1"/>
  <c r="Z3899" i="1"/>
  <c r="Z3895" i="1"/>
  <c r="Z3886" i="1"/>
  <c r="Z3900" i="1"/>
  <c r="Z3932" i="1"/>
  <c r="Z3914" i="1"/>
  <c r="Z3910" i="1"/>
  <c r="Z3901" i="1"/>
  <c r="Z3898" i="1"/>
  <c r="Z3966" i="1"/>
  <c r="Z3919" i="1"/>
  <c r="Z3916" i="1"/>
  <c r="Z3912" i="1"/>
  <c r="Z3885" i="1"/>
  <c r="Z3881" i="1"/>
  <c r="Z3880" i="1"/>
  <c r="Z3921" i="1"/>
  <c r="Z3962" i="1"/>
  <c r="Z3994" i="1"/>
  <c r="Z3894" i="1"/>
  <c r="Z3883" i="1"/>
  <c r="Z3879" i="1"/>
  <c r="Z3990" i="1"/>
  <c r="Z3998" i="1"/>
  <c r="Z3996" i="1"/>
  <c r="Z3902" i="1"/>
  <c r="Z3897" i="1"/>
  <c r="Z3896" i="1"/>
  <c r="Z3960" i="1"/>
  <c r="Z3964" i="1"/>
  <c r="Z3997" i="1"/>
  <c r="Z3995" i="1"/>
  <c r="Z3993" i="1"/>
  <c r="Z3984" i="1"/>
  <c r="Z3989" i="1"/>
  <c r="Z3992" i="1"/>
  <c r="Z3905" i="1"/>
  <c r="Z3917" i="1"/>
  <c r="Z3882" i="1"/>
  <c r="Z3889" i="1"/>
  <c r="Z3907" i="1"/>
  <c r="Z3915" i="1"/>
  <c r="Z3928" i="1"/>
  <c r="Z3906" i="1"/>
  <c r="Z3925" i="1"/>
  <c r="Z3909" i="1"/>
  <c r="Z3965" i="1"/>
  <c r="Z3923" i="1"/>
  <c r="Z3985" i="1"/>
  <c r="Z3986" i="1"/>
  <c r="Z3961" i="1"/>
  <c r="Z3892" i="1"/>
  <c r="Z3927" i="1"/>
  <c r="Z3893" i="1"/>
  <c r="Z3903" i="1"/>
  <c r="Z3911" i="1"/>
  <c r="Z3987" i="1"/>
  <c r="Z3991" i="1"/>
  <c r="Z3884" i="1"/>
  <c r="Z3887" i="1"/>
  <c r="Z3904" i="1"/>
  <c r="Z3963" i="1"/>
  <c r="Z3988" i="1"/>
  <c r="Z3959" i="1"/>
  <c r="Z3931" i="1"/>
  <c r="Z3913" i="1"/>
  <c r="Z3891" i="1"/>
  <c r="Z3908" i="1"/>
  <c r="Z3933" i="1"/>
  <c r="Z3888" i="1"/>
  <c r="Z3983" i="1"/>
  <c r="Z3890" i="1"/>
  <c r="Z2918" i="1"/>
  <c r="Z2917" i="1"/>
  <c r="Z2911" i="1"/>
  <c r="Z2919" i="1"/>
  <c r="Z2950" i="1"/>
  <c r="Z2949" i="1"/>
  <c r="Z2948" i="1"/>
  <c r="Z2910" i="1"/>
  <c r="Z2906" i="1"/>
  <c r="Z2951" i="1"/>
  <c r="Z2946" i="1"/>
  <c r="Z2908" i="1"/>
  <c r="Z2944" i="1"/>
  <c r="Z2942" i="1"/>
  <c r="Z2959" i="1"/>
  <c r="Z2947" i="1"/>
  <c r="Z2935" i="1"/>
  <c r="Z2945" i="1"/>
  <c r="Z2943" i="1"/>
  <c r="Z2991" i="1"/>
  <c r="Z2938" i="1"/>
  <c r="Z2967" i="1"/>
  <c r="Z2990" i="1"/>
  <c r="Z2988" i="1"/>
  <c r="Z2986" i="1"/>
  <c r="Z2984" i="1"/>
  <c r="Z2931" i="1"/>
  <c r="Z2927" i="1"/>
  <c r="Z2960" i="1"/>
  <c r="Z2989" i="1"/>
  <c r="Z2985" i="1"/>
  <c r="Z2933" i="1"/>
  <c r="Z2929" i="1"/>
  <c r="Z2987" i="1"/>
  <c r="Z2966" i="1"/>
  <c r="Z2952" i="1"/>
  <c r="Z2934" i="1"/>
  <c r="Z2937" i="1"/>
  <c r="Z2964" i="1"/>
  <c r="Z2928" i="1"/>
  <c r="Z2932" i="1"/>
  <c r="Z2922" i="1"/>
  <c r="Z2923" i="1"/>
  <c r="Z2957" i="1"/>
  <c r="Z2914" i="1"/>
  <c r="Z2965" i="1"/>
  <c r="Z2940" i="1"/>
  <c r="Z2904" i="1"/>
  <c r="Z2962" i="1"/>
  <c r="Z2936" i="1"/>
  <c r="Z2926" i="1"/>
  <c r="Z2921" i="1"/>
  <c r="Z2925" i="1"/>
  <c r="Z2954" i="1"/>
  <c r="Z2905" i="1"/>
  <c r="Z2907" i="1"/>
  <c r="Z2956" i="1"/>
  <c r="Z2955" i="1"/>
  <c r="Z2912" i="1"/>
  <c r="Z2920" i="1"/>
  <c r="Z2909" i="1"/>
  <c r="Z2958" i="1"/>
  <c r="Z2913" i="1"/>
  <c r="Z2963" i="1"/>
  <c r="Z2930" i="1"/>
  <c r="Z2961" i="1"/>
  <c r="Z2924" i="1"/>
  <c r="Z2941" i="1"/>
  <c r="Z2953" i="1"/>
  <c r="Z2915" i="1"/>
  <c r="Z2916" i="1"/>
  <c r="Z2939" i="1"/>
  <c r="Y953" i="1"/>
  <c r="Y961" i="1" s="1"/>
  <c r="X961" i="1"/>
  <c r="Z952" i="1"/>
  <c r="Z960" i="1" s="1"/>
  <c r="Z949" i="1"/>
  <c r="Z957" i="1" s="1"/>
  <c r="Z947" i="1"/>
  <c r="Z955" i="1" s="1"/>
  <c r="Z950" i="1"/>
  <c r="Z958" i="1" s="1"/>
  <c r="Z953" i="1"/>
  <c r="Z961" i="1" s="1"/>
  <c r="Z951" i="1"/>
  <c r="Z959" i="1" s="1"/>
  <c r="Z946" i="1"/>
  <c r="Z954" i="1" s="1"/>
  <c r="Z948" i="1"/>
  <c r="Z956" i="1" s="1"/>
  <c r="Y929" i="1"/>
  <c r="Y930" i="1"/>
  <c r="Z1052" i="1"/>
  <c r="Z1046" i="1"/>
  <c r="Z1047" i="1"/>
  <c r="Z1048" i="1"/>
  <c r="Z1049" i="1"/>
  <c r="Z1051" i="1"/>
  <c r="Z1050" i="1"/>
  <c r="Z1045" i="1"/>
  <c r="W157" i="1"/>
  <c r="Z931" i="1"/>
  <c r="Z935" i="1"/>
  <c r="Z930" i="1"/>
  <c r="Z932" i="1"/>
  <c r="Z934" i="1"/>
  <c r="Z936" i="1"/>
  <c r="Z929" i="1"/>
  <c r="Z933" i="1"/>
  <c r="Y935" i="1"/>
  <c r="Y1716" i="1"/>
  <c r="Z2501" i="1"/>
  <c r="Z2493" i="1"/>
  <c r="Z2500" i="1"/>
  <c r="Z2496" i="1"/>
  <c r="Z2495" i="1"/>
  <c r="Z2498" i="1"/>
  <c r="Z2497" i="1"/>
  <c r="Z2499" i="1"/>
  <c r="Z2494" i="1"/>
  <c r="Z2486" i="1"/>
  <c r="Z2491" i="1"/>
  <c r="Z2487" i="1"/>
  <c r="Z2490" i="1"/>
  <c r="Z2488" i="1"/>
  <c r="Z2489" i="1"/>
  <c r="Z2492" i="1"/>
  <c r="Q454" i="33"/>
  <c r="Y1447" i="1"/>
  <c r="Y1442" i="1"/>
  <c r="Z1447" i="1"/>
  <c r="Z1440" i="1"/>
  <c r="Z1441" i="1"/>
  <c r="Z1445" i="1"/>
  <c r="Z1444" i="1"/>
  <c r="Z1446" i="1"/>
  <c r="Z1442" i="1"/>
  <c r="Z1443" i="1"/>
  <c r="Y1440" i="1"/>
  <c r="Y1443" i="1"/>
  <c r="Y1446" i="1"/>
  <c r="X38" i="1"/>
  <c r="W161" i="1"/>
  <c r="Y88" i="1"/>
  <c r="Y22" i="1"/>
  <c r="Y38" i="1" s="1"/>
  <c r="R694" i="33"/>
  <c r="X41" i="1"/>
  <c r="X39" i="1"/>
  <c r="Y9" i="1"/>
  <c r="Q452" i="33"/>
  <c r="Q329" i="33"/>
  <c r="Q400" i="33" s="1"/>
  <c r="Q384" i="33"/>
  <c r="W162" i="1"/>
  <c r="Q326" i="33"/>
  <c r="Q397" i="33" s="1"/>
  <c r="Q449" i="33"/>
  <c r="R725" i="33"/>
  <c r="Y1714" i="1"/>
  <c r="R581" i="33"/>
  <c r="Y95" i="1"/>
  <c r="Y15" i="1"/>
  <c r="R578" i="33"/>
  <c r="Y92" i="1"/>
  <c r="R690" i="33"/>
  <c r="Y1690" i="1"/>
  <c r="R691" i="33"/>
  <c r="Y1691" i="1"/>
  <c r="Y89" i="1"/>
  <c r="R566" i="33"/>
  <c r="Y1376" i="1"/>
  <c r="R693" i="33"/>
  <c r="Y1693" i="1"/>
  <c r="Y24" i="1"/>
  <c r="Y40" i="1" s="1"/>
  <c r="X40" i="1"/>
  <c r="R315" i="33" s="1"/>
  <c r="X154" i="1"/>
  <c r="Y50" i="1"/>
  <c r="Y1689" i="1"/>
  <c r="R689" i="33"/>
  <c r="Y1190" i="1"/>
  <c r="R568" i="33"/>
  <c r="Y91" i="1"/>
  <c r="Y78" i="1"/>
  <c r="R555" i="33"/>
  <c r="R688" i="33"/>
  <c r="Y1688" i="1"/>
  <c r="R563" i="33"/>
  <c r="Y86" i="1"/>
  <c r="Y83" i="1"/>
  <c r="R560" i="33"/>
  <c r="X153" i="1"/>
  <c r="Y49" i="1"/>
  <c r="Q332" i="33"/>
  <c r="Q403" i="33" s="1"/>
  <c r="Q455" i="33"/>
  <c r="R728" i="33"/>
  <c r="Y1717" i="1"/>
  <c r="Y47" i="1"/>
  <c r="X151" i="1"/>
  <c r="R564" i="33"/>
  <c r="Y87" i="1"/>
  <c r="Y48" i="1"/>
  <c r="X152" i="1"/>
  <c r="Y1368" i="1"/>
  <c r="Y1162" i="1"/>
  <c r="Y14" i="1"/>
  <c r="R562" i="33"/>
  <c r="Y85" i="1"/>
  <c r="Y103" i="1"/>
  <c r="R589" i="33"/>
  <c r="Y1158" i="1"/>
  <c r="X36" i="1"/>
  <c r="R311" i="33" s="1"/>
  <c r="Y20" i="1"/>
  <c r="Y36" i="1" s="1"/>
  <c r="Y46" i="1"/>
  <c r="X150" i="1"/>
  <c r="Y1719" i="1"/>
  <c r="R730" i="33"/>
  <c r="Y1161" i="1"/>
  <c r="X35" i="1"/>
  <c r="R310" i="33" s="1"/>
  <c r="Y19" i="1"/>
  <c r="Y35" i="1" s="1"/>
  <c r="X149" i="1"/>
  <c r="Y45" i="1"/>
  <c r="Y1374" i="1"/>
  <c r="Y13" i="1"/>
  <c r="Y21" i="1"/>
  <c r="Y37" i="1" s="1"/>
  <c r="X37" i="1"/>
  <c r="R312" i="33" s="1"/>
  <c r="Y1370" i="1"/>
  <c r="Y1369" i="1"/>
  <c r="Q382" i="33"/>
  <c r="W160" i="1"/>
  <c r="R593" i="33"/>
  <c r="Y107" i="1"/>
  <c r="R583" i="33"/>
  <c r="Y97" i="1"/>
  <c r="Y1160" i="1"/>
  <c r="X34" i="1"/>
  <c r="R309" i="33" s="1"/>
  <c r="Y18" i="1"/>
  <c r="Y34" i="1" s="1"/>
  <c r="Y44" i="1"/>
  <c r="X148" i="1"/>
  <c r="Y1377" i="1"/>
  <c r="Y1373" i="1"/>
  <c r="R587" i="33"/>
  <c r="Y101" i="1"/>
  <c r="Z1382" i="1"/>
  <c r="Z1376" i="1"/>
  <c r="Z1369" i="1"/>
  <c r="Z1373" i="1"/>
  <c r="Z702" i="1"/>
  <c r="Z693" i="1"/>
  <c r="Z688" i="1"/>
  <c r="Z697" i="1"/>
  <c r="Z1727" i="1"/>
  <c r="Z1723" i="1"/>
  <c r="Z59" i="1"/>
  <c r="Z51" i="1"/>
  <c r="Z77" i="1"/>
  <c r="Z113" i="1"/>
  <c r="Z147" i="1"/>
  <c r="Z21" i="1"/>
  <c r="Z49" i="1"/>
  <c r="Z99" i="1"/>
  <c r="Z142" i="1"/>
  <c r="Z80" i="1"/>
  <c r="Z132" i="1"/>
  <c r="Z182" i="1"/>
  <c r="Z52" i="1"/>
  <c r="Z136" i="1"/>
  <c r="Z104" i="1"/>
  <c r="Z72" i="1"/>
  <c r="Z134" i="1"/>
  <c r="Z107" i="1"/>
  <c r="Z79" i="1"/>
  <c r="Z1172" i="1"/>
  <c r="Z1720" i="1"/>
  <c r="Z661" i="1"/>
  <c r="Z992" i="1"/>
  <c r="Z644" i="1"/>
  <c r="Z652" i="1"/>
  <c r="Z1159" i="1"/>
  <c r="Z1163" i="1"/>
  <c r="Z1191" i="1"/>
  <c r="Z1195" i="1"/>
  <c r="Z1493" i="1"/>
  <c r="Z1497" i="1"/>
  <c r="Z122" i="1"/>
  <c r="Z1186" i="1"/>
  <c r="Z1488" i="1"/>
  <c r="Z1578" i="1"/>
  <c r="Z1628" i="1"/>
  <c r="Z1060" i="1"/>
  <c r="Z1241" i="1"/>
  <c r="Z1515" i="1"/>
  <c r="Z1519" i="1"/>
  <c r="Z1573" i="1"/>
  <c r="Z1690" i="1"/>
  <c r="Z995" i="1"/>
  <c r="Z1228" i="1"/>
  <c r="Z1526" i="1"/>
  <c r="Z1183" i="1"/>
  <c r="Z1570" i="1"/>
  <c r="Z1629" i="1"/>
  <c r="Z664" i="1"/>
  <c r="Z1635" i="1"/>
  <c r="Z1695" i="1"/>
  <c r="Z1498" i="1"/>
  <c r="Z1502" i="1"/>
  <c r="Z1529" i="1"/>
  <c r="Z1689" i="1"/>
  <c r="Z1187" i="1"/>
  <c r="Z1644" i="1"/>
  <c r="Z1579" i="1"/>
  <c r="Z2824" i="1"/>
  <c r="Z3695" i="1"/>
  <c r="Z1243" i="1"/>
  <c r="Z4489" i="1"/>
  <c r="Z3697" i="1"/>
  <c r="Z4483" i="1"/>
  <c r="Z4485" i="1"/>
  <c r="Z4403" i="1"/>
  <c r="Z4487" i="1"/>
  <c r="Z4494" i="1"/>
  <c r="Z4482" i="1"/>
  <c r="Z1565" i="1"/>
  <c r="Z1200" i="1"/>
  <c r="Z1167" i="1"/>
  <c r="Z1678" i="1"/>
  <c r="Z1480" i="1"/>
  <c r="Z1176" i="1"/>
  <c r="Z1030" i="1"/>
  <c r="Z58" i="1"/>
  <c r="Z126" i="1"/>
  <c r="Z60" i="1"/>
  <c r="Z1168" i="1"/>
  <c r="Z65" i="1"/>
  <c r="Z4481" i="1"/>
  <c r="Z1630" i="1"/>
  <c r="Z1640" i="1"/>
  <c r="Z1677" i="1"/>
  <c r="Z1479" i="1"/>
  <c r="Z1175" i="1"/>
  <c r="Z1029" i="1"/>
  <c r="Z71" i="1"/>
  <c r="Z73" i="1"/>
  <c r="Z98" i="1"/>
  <c r="Z128" i="1"/>
  <c r="Z1685" i="1"/>
  <c r="Z1203" i="1"/>
  <c r="Z1177" i="1"/>
  <c r="Z117" i="1"/>
  <c r="Z1632" i="1"/>
  <c r="Z1170" i="1"/>
  <c r="Z1641" i="1"/>
  <c r="Z1511" i="1"/>
  <c r="Z1223" i="1"/>
  <c r="Z1053" i="1"/>
  <c r="Z124" i="1"/>
  <c r="Z1719" i="1"/>
  <c r="Z1681" i="1"/>
  <c r="Z1031" i="1"/>
  <c r="Z96" i="1"/>
  <c r="Z1374" i="1"/>
  <c r="Z1380" i="1"/>
  <c r="Z1368" i="1"/>
  <c r="Z696" i="1"/>
  <c r="Z1726" i="1"/>
  <c r="Z1722" i="1"/>
  <c r="Z91" i="1"/>
  <c r="Z115" i="1"/>
  <c r="Z268" i="1"/>
  <c r="Z67" i="1"/>
  <c r="Z110" i="1"/>
  <c r="Z140" i="1"/>
  <c r="Z70" i="1"/>
  <c r="Z20" i="1"/>
  <c r="Z120" i="1"/>
  <c r="Z88" i="1"/>
  <c r="Z139" i="1"/>
  <c r="Z181" i="1"/>
  <c r="Z654" i="1"/>
  <c r="Z663" i="1"/>
  <c r="Z994" i="1"/>
  <c r="Z646" i="1"/>
  <c r="Z656" i="1"/>
  <c r="Z1188" i="1"/>
  <c r="Z1244" i="1"/>
  <c r="Z1490" i="1"/>
  <c r="Z1494" i="1"/>
  <c r="Z662" i="1"/>
  <c r="Z1528" i="1"/>
  <c r="Z1679" i="1"/>
  <c r="Z651" i="1"/>
  <c r="Z1483" i="1"/>
  <c r="Z1520" i="1"/>
  <c r="Z1577" i="1"/>
  <c r="Z1036" i="1"/>
  <c r="Z1572" i="1"/>
  <c r="Z1239" i="1"/>
  <c r="Z1684" i="1"/>
  <c r="Z1525" i="1"/>
  <c r="Z1499" i="1"/>
  <c r="Z1618" i="1"/>
  <c r="Z1489" i="1"/>
  <c r="Z1623" i="1"/>
  <c r="Z1627" i="1"/>
  <c r="Z3696" i="1"/>
  <c r="Z4491" i="1"/>
  <c r="Z3701" i="1"/>
  <c r="Z4484" i="1"/>
  <c r="Z4406" i="1"/>
  <c r="Z1166" i="1"/>
  <c r="Z1674" i="1"/>
  <c r="Z1476" i="1"/>
  <c r="Z1059" i="1"/>
  <c r="Z127" i="1"/>
  <c r="Z119" i="1"/>
  <c r="Z2825" i="1"/>
  <c r="Z97" i="1"/>
  <c r="Z4490" i="1"/>
  <c r="Z1642" i="1"/>
  <c r="Z1475" i="1"/>
  <c r="Z1058" i="1"/>
  <c r="Z135" i="1"/>
  <c r="Z13" i="1"/>
  <c r="Z66" i="1"/>
  <c r="Z1165" i="1"/>
  <c r="Z57" i="1"/>
  <c r="Z1613" i="1"/>
  <c r="Z1637" i="1"/>
  <c r="Z1507" i="1"/>
  <c r="Z1032" i="1"/>
  <c r="Z1634" i="1"/>
  <c r="Z649" i="1"/>
  <c r="Z1378" i="1"/>
  <c r="Z1371" i="1"/>
  <c r="Z694" i="1"/>
  <c r="Z698" i="1"/>
  <c r="Z695" i="1"/>
  <c r="Z1724" i="1"/>
  <c r="Z18" i="1"/>
  <c r="Z83" i="1"/>
  <c r="Z141" i="1"/>
  <c r="Z78" i="1"/>
  <c r="Z176" i="1"/>
  <c r="Z68" i="1"/>
  <c r="Z144" i="1"/>
  <c r="Z75" i="1"/>
  <c r="Z47" i="1"/>
  <c r="Z111" i="1"/>
  <c r="Z138" i="1"/>
  <c r="Z24" i="1"/>
  <c r="Z266" i="1"/>
  <c r="Z262" i="1"/>
  <c r="Z1506" i="1"/>
  <c r="Z25" i="1"/>
  <c r="Z665" i="1"/>
  <c r="Z267" i="1"/>
  <c r="Z648" i="1"/>
  <c r="Z1161" i="1"/>
  <c r="Z1193" i="1"/>
  <c r="Z1491" i="1"/>
  <c r="Z1523" i="1"/>
  <c r="Z1242" i="1"/>
  <c r="Z1530" i="1"/>
  <c r="Z1687" i="1"/>
  <c r="Z1185" i="1"/>
  <c r="Z1487" i="1"/>
  <c r="Z1521" i="1"/>
  <c r="Z1621" i="1"/>
  <c r="Z1180" i="1"/>
  <c r="Z1576" i="1"/>
  <c r="Z1620" i="1"/>
  <c r="Z1575" i="1"/>
  <c r="Z1504" i="1"/>
  <c r="Z1631" i="1"/>
  <c r="Z1568" i="1"/>
  <c r="Z2828" i="1"/>
  <c r="Z4488" i="1"/>
  <c r="Z4493" i="1"/>
  <c r="Z2827" i="1"/>
  <c r="Z4402" i="1"/>
  <c r="Z1617" i="1"/>
  <c r="Z1643" i="1"/>
  <c r="Z1225" i="1"/>
  <c r="Z90" i="1"/>
  <c r="Z129" i="1"/>
  <c r="Z85" i="1"/>
  <c r="Z1035" i="1"/>
  <c r="Z1512" i="1"/>
  <c r="Z1054" i="1"/>
  <c r="Z12" i="1"/>
  <c r="Z9" i="1"/>
  <c r="Z87" i="1"/>
  <c r="Z55" i="1"/>
  <c r="Z118" i="1"/>
  <c r="Z1615" i="1"/>
  <c r="Z1676" i="1"/>
  <c r="Z1478" i="1"/>
  <c r="Z1174" i="1"/>
  <c r="Z62" i="1"/>
  <c r="Z1619" i="1"/>
  <c r="Z95" i="1"/>
  <c r="Z1367" i="1"/>
  <c r="Z701" i="1"/>
  <c r="Z692" i="1"/>
  <c r="AA4" i="1"/>
  <c r="Z81" i="1"/>
  <c r="Z175" i="1"/>
  <c r="Z146" i="1"/>
  <c r="Z100" i="1"/>
  <c r="Z44" i="1"/>
  <c r="Z264" i="1"/>
  <c r="Z102" i="1"/>
  <c r="Z1204" i="1"/>
  <c r="Z653" i="1"/>
  <c r="Z48" i="1"/>
  <c r="Z1160" i="1"/>
  <c r="Z1192" i="1"/>
  <c r="Z1522" i="1"/>
  <c r="Z1238" i="1"/>
  <c r="Z1580" i="1"/>
  <c r="Z1181" i="1"/>
  <c r="Z1516" i="1"/>
  <c r="Z1694" i="1"/>
  <c r="Z1240" i="1"/>
  <c r="Z1616" i="1"/>
  <c r="Z1682" i="1"/>
  <c r="Z1503" i="1"/>
  <c r="Z1693" i="1"/>
  <c r="Z2826" i="1"/>
  <c r="Z3699" i="1"/>
  <c r="Z1638" i="1"/>
  <c r="Z647" i="1"/>
  <c r="Z14" i="1"/>
  <c r="Z1481" i="1"/>
  <c r="Z1198" i="1"/>
  <c r="Z125" i="1"/>
  <c r="Z645" i="1"/>
  <c r="Z11" i="1"/>
  <c r="Z94" i="1"/>
  <c r="Z4404" i="1"/>
  <c r="Z1056" i="1"/>
  <c r="Z1717" i="1"/>
  <c r="Z1178" i="1"/>
  <c r="Z89" i="1"/>
  <c r="Z1477" i="1"/>
  <c r="Z1381" i="1"/>
  <c r="Z1377" i="1"/>
  <c r="Z687" i="1"/>
  <c r="Z1725" i="1"/>
  <c r="Z123" i="1"/>
  <c r="Z46" i="1"/>
  <c r="Z179" i="1"/>
  <c r="Z114" i="1"/>
  <c r="Z108" i="1"/>
  <c r="Z261" i="1"/>
  <c r="Z23" i="1"/>
  <c r="Z143" i="1"/>
  <c r="Z667" i="1"/>
  <c r="Z658" i="1"/>
  <c r="Z657" i="1"/>
  <c r="Z1164" i="1"/>
  <c r="Z1157" i="1"/>
  <c r="Z1189" i="1"/>
  <c r="Z1495" i="1"/>
  <c r="Z991" i="1"/>
  <c r="Z1622" i="1"/>
  <c r="Z660" i="1"/>
  <c r="Z1517" i="1"/>
  <c r="Z1482" i="1"/>
  <c r="Z1485" i="1"/>
  <c r="Z1714" i="1"/>
  <c r="Z1688" i="1"/>
  <c r="Z1500" i="1"/>
  <c r="Z1716" i="1"/>
  <c r="Z1680" i="1"/>
  <c r="Z3702" i="1"/>
  <c r="Z4496" i="1"/>
  <c r="Z3700" i="1"/>
  <c r="Z2829" i="1"/>
  <c r="Z4492" i="1"/>
  <c r="Z1513" i="1"/>
  <c r="Z1055" i="1"/>
  <c r="Z69" i="1"/>
  <c r="Z137" i="1"/>
  <c r="Z1199" i="1"/>
  <c r="Z1224" i="1"/>
  <c r="Z133" i="1"/>
  <c r="Z86" i="1"/>
  <c r="Z1510" i="1"/>
  <c r="Z4408" i="1"/>
  <c r="Z1201" i="1"/>
  <c r="Z8" i="1"/>
  <c r="Z1683" i="1"/>
  <c r="Z1222" i="1"/>
  <c r="Z1372" i="1"/>
  <c r="Z690" i="1"/>
  <c r="Z50" i="1"/>
  <c r="Z15" i="1"/>
  <c r="Z180" i="1"/>
  <c r="Z265" i="1"/>
  <c r="Z56" i="1"/>
  <c r="Z990" i="1"/>
  <c r="Z1158" i="1"/>
  <c r="Z1524" i="1"/>
  <c r="Z1626" i="1"/>
  <c r="Z1514" i="1"/>
  <c r="Z666" i="1"/>
  <c r="Z1566" i="1"/>
  <c r="Z1614" i="1"/>
  <c r="Z993" i="1"/>
  <c r="Z4409" i="1"/>
  <c r="Z1715" i="1"/>
  <c r="Z1639" i="1"/>
  <c r="Z10" i="1"/>
  <c r="Z1508" i="1"/>
  <c r="Z54" i="1"/>
  <c r="Z105" i="1"/>
  <c r="Z1226" i="1"/>
  <c r="Z1571" i="1"/>
  <c r="Z1227" i="1"/>
  <c r="Z1182" i="1"/>
  <c r="Z1518" i="1"/>
  <c r="Z1624" i="1"/>
  <c r="Z1692" i="1"/>
  <c r="Z1633" i="1"/>
  <c r="Z4495" i="1"/>
  <c r="Z4486" i="1"/>
  <c r="Z1567" i="1"/>
  <c r="Z101" i="1"/>
  <c r="Z1179" i="1"/>
  <c r="Z93" i="1"/>
  <c r="Z103" i="1"/>
  <c r="Z1171" i="1"/>
  <c r="Z1202" i="1"/>
  <c r="Z82" i="1"/>
  <c r="Z116" i="1"/>
  <c r="Z1492" i="1"/>
  <c r="Z1527" i="1"/>
  <c r="Z1221" i="1"/>
  <c r="Z1713" i="1"/>
  <c r="Z1173" i="1"/>
  <c r="Z1375" i="1"/>
  <c r="Z22" i="1"/>
  <c r="Z131" i="1"/>
  <c r="Z74" i="1"/>
  <c r="Z650" i="1"/>
  <c r="Z1194" i="1"/>
  <c r="Z1237" i="1"/>
  <c r="Z655" i="1"/>
  <c r="Z1673" i="1"/>
  <c r="Z53" i="1"/>
  <c r="Z1569" i="1"/>
  <c r="Z1370" i="1"/>
  <c r="Z1729" i="1"/>
  <c r="Z109" i="1"/>
  <c r="Z45" i="1"/>
  <c r="Z76" i="1"/>
  <c r="Z106" i="1"/>
  <c r="Z996" i="1"/>
  <c r="Z1636" i="1"/>
  <c r="Z1196" i="1"/>
  <c r="Z1162" i="1"/>
  <c r="Z1691" i="1"/>
  <c r="Z1184" i="1"/>
  <c r="Z1501" i="1"/>
  <c r="Z1718" i="1"/>
  <c r="Z1509" i="1"/>
  <c r="Z1675" i="1"/>
  <c r="Z1057" i="1"/>
  <c r="Z1379" i="1"/>
  <c r="Z700" i="1"/>
  <c r="Z1728" i="1"/>
  <c r="Z112" i="1"/>
  <c r="Z177" i="1"/>
  <c r="Z1190" i="1"/>
  <c r="Z989" i="1"/>
  <c r="Z2830" i="1"/>
  <c r="Z4405" i="1"/>
  <c r="Z130" i="1"/>
  <c r="Z1033" i="1"/>
  <c r="Z1672" i="1"/>
  <c r="Z689" i="1"/>
  <c r="Z19" i="1"/>
  <c r="Z659" i="1"/>
  <c r="Z1496" i="1"/>
  <c r="Z1625" i="1"/>
  <c r="Z1686" i="1"/>
  <c r="Z3698" i="1"/>
  <c r="Z1034" i="1"/>
  <c r="Z1169" i="1"/>
  <c r="Z61" i="1"/>
  <c r="Z691" i="1"/>
  <c r="Z145" i="1"/>
  <c r="Z84" i="1"/>
  <c r="Z1484" i="1"/>
  <c r="Z1486" i="1"/>
  <c r="Z1505" i="1"/>
  <c r="Z4407" i="1"/>
  <c r="Z1197" i="1"/>
  <c r="Z92" i="1"/>
  <c r="Z121" i="1"/>
  <c r="Z63" i="1"/>
  <c r="Z699" i="1"/>
  <c r="Z178" i="1"/>
  <c r="Z263" i="1"/>
  <c r="Z1574" i="1"/>
  <c r="Z2831" i="1"/>
  <c r="Z64" i="1"/>
  <c r="R561" i="33"/>
  <c r="Y84" i="1"/>
  <c r="R726" i="33"/>
  <c r="Y1715" i="1"/>
  <c r="X155" i="1"/>
  <c r="Y51" i="1"/>
  <c r="Y96" i="1"/>
  <c r="R582" i="33"/>
  <c r="R558" i="33"/>
  <c r="Y81" i="1"/>
  <c r="Y1367" i="1"/>
  <c r="Y1382" i="1"/>
  <c r="Y1159" i="1"/>
  <c r="Y1195" i="1"/>
  <c r="Y1192" i="1"/>
  <c r="Y76" i="1"/>
  <c r="R553" i="33"/>
  <c r="Y1189" i="1"/>
  <c r="Q456" i="33"/>
  <c r="W164" i="1"/>
  <c r="Q333" i="33"/>
  <c r="Q404" i="33" s="1"/>
  <c r="Q327" i="33"/>
  <c r="Q398" i="33" s="1"/>
  <c r="Q450" i="33"/>
  <c r="W158" i="1"/>
  <c r="Y25" i="1"/>
  <c r="Y41" i="1" s="1"/>
  <c r="Y1372" i="1"/>
  <c r="Q328" i="33"/>
  <c r="Q399" i="33" s="1"/>
  <c r="Q451" i="33"/>
  <c r="W159" i="1"/>
  <c r="Q385" i="33"/>
  <c r="W163" i="1"/>
  <c r="Y1713" i="1"/>
  <c r="R724" i="33"/>
  <c r="Q330" i="33"/>
  <c r="Q401" i="33" s="1"/>
  <c r="Q453" i="33"/>
  <c r="Y10" i="1"/>
  <c r="R695" i="33"/>
  <c r="Y1695" i="1"/>
  <c r="R590" i="33"/>
  <c r="Y104" i="1"/>
  <c r="R591" i="33"/>
  <c r="Y105" i="1"/>
  <c r="Y1720" i="1"/>
  <c r="R731" i="33"/>
  <c r="Y79" i="1"/>
  <c r="R556" i="33"/>
  <c r="R567" i="33"/>
  <c r="Y90" i="1"/>
  <c r="Y99" i="1"/>
  <c r="R585" i="33"/>
  <c r="Y106" i="1"/>
  <c r="R592" i="33"/>
  <c r="R580" i="33"/>
  <c r="Y94" i="1"/>
  <c r="R557" i="33"/>
  <c r="Y80" i="1"/>
  <c r="Y1379" i="1"/>
  <c r="Y12" i="1"/>
  <c r="R729" i="33"/>
  <c r="Y1718" i="1"/>
  <c r="Y1371" i="1"/>
  <c r="Y1194" i="1"/>
  <c r="Y8" i="1"/>
  <c r="Y93" i="1"/>
  <c r="R579" i="33"/>
  <c r="R588" i="33"/>
  <c r="Y102" i="1"/>
  <c r="R584" i="33"/>
  <c r="Y98" i="1"/>
  <c r="R559" i="33"/>
  <c r="Y82" i="1"/>
  <c r="Y11" i="1"/>
  <c r="Y1692" i="1"/>
  <c r="R692" i="33"/>
  <c r="Y1193" i="1"/>
  <c r="R586" i="33"/>
  <c r="Y100" i="1"/>
  <c r="R554" i="33"/>
  <c r="Y77" i="1"/>
  <c r="Y1163" i="1"/>
  <c r="Y1694" i="1"/>
  <c r="Y23" i="1"/>
  <c r="Y39" i="1" s="1"/>
  <c r="AA899" i="1" l="1"/>
  <c r="AA900" i="1"/>
  <c r="AA897" i="1"/>
  <c r="AA901" i="1"/>
  <c r="AA903" i="1"/>
  <c r="AA902" i="1"/>
  <c r="AA896" i="1"/>
  <c r="AA898" i="1"/>
  <c r="AA829" i="1"/>
  <c r="AA851" i="1"/>
  <c r="AA858" i="1"/>
  <c r="R316" i="33"/>
  <c r="R386" i="33" s="1"/>
  <c r="R314" i="33"/>
  <c r="R384" i="33" s="1"/>
  <c r="R313" i="33"/>
  <c r="R383" i="33" s="1"/>
  <c r="AA29" i="1"/>
  <c r="AB29" i="1" s="1"/>
  <c r="AA27" i="1"/>
  <c r="AB27" i="1" s="1"/>
  <c r="AA31" i="1"/>
  <c r="AB31" i="1" s="1"/>
  <c r="AA33" i="1"/>
  <c r="AB33" i="1" s="1"/>
  <c r="AA30" i="1"/>
  <c r="AB30" i="1" s="1"/>
  <c r="AA32" i="1"/>
  <c r="AB32" i="1" s="1"/>
  <c r="AA26" i="1"/>
  <c r="AB26" i="1" s="1"/>
  <c r="AA28" i="1"/>
  <c r="AB28" i="1" s="1"/>
  <c r="S780" i="33"/>
  <c r="S779" i="33"/>
  <c r="S776" i="33"/>
  <c r="S778" i="33"/>
  <c r="S777" i="33"/>
  <c r="S782" i="33"/>
  <c r="S775" i="33"/>
  <c r="S781" i="33"/>
  <c r="AA1028" i="1"/>
  <c r="AB1028" i="1" s="1"/>
  <c r="AA1026" i="1"/>
  <c r="AB1026" i="1" s="1"/>
  <c r="AA1025" i="1"/>
  <c r="AB1025" i="1" s="1"/>
  <c r="AA1027" i="1"/>
  <c r="AB1027" i="1" s="1"/>
  <c r="AA1024" i="1"/>
  <c r="AB1024" i="1" s="1"/>
  <c r="AA1022" i="1"/>
  <c r="AB1022" i="1" s="1"/>
  <c r="AA1021" i="1"/>
  <c r="AB1021" i="1" s="1"/>
  <c r="AA1023" i="1"/>
  <c r="AB1023" i="1" s="1"/>
  <c r="Z704" i="1"/>
  <c r="Z707" i="1"/>
  <c r="Z708" i="1"/>
  <c r="Z705" i="1"/>
  <c r="Z710" i="1"/>
  <c r="Z709" i="1"/>
  <c r="Z703" i="1"/>
  <c r="Z706" i="1"/>
  <c r="AA1411" i="1"/>
  <c r="AB1411" i="1" s="1"/>
  <c r="AA1407" i="1"/>
  <c r="AB1407" i="1" s="1"/>
  <c r="AA1414" i="1"/>
  <c r="AB1414" i="1" s="1"/>
  <c r="AA1412" i="1"/>
  <c r="AB1412" i="1" s="1"/>
  <c r="AA1423" i="1"/>
  <c r="AB1423" i="1" s="1"/>
  <c r="AA1417" i="1"/>
  <c r="AB1417" i="1" s="1"/>
  <c r="AA1413" i="1"/>
  <c r="AB1413" i="1" s="1"/>
  <c r="AA1406" i="1"/>
  <c r="AB1406" i="1" s="1"/>
  <c r="AA1436" i="1"/>
  <c r="AB1436" i="1" s="1"/>
  <c r="AA1432" i="1"/>
  <c r="AB1432" i="1" s="1"/>
  <c r="AA1419" i="1"/>
  <c r="AB1419" i="1" s="1"/>
  <c r="AA1400" i="1"/>
  <c r="AB1400" i="1" s="1"/>
  <c r="AA1439" i="1"/>
  <c r="AB1439" i="1" s="1"/>
  <c r="AA1437" i="1"/>
  <c r="AB1437" i="1" s="1"/>
  <c r="AA1433" i="1"/>
  <c r="AB1433" i="1" s="1"/>
  <c r="AA1421" i="1"/>
  <c r="AB1421" i="1" s="1"/>
  <c r="AA1402" i="1"/>
  <c r="AB1402" i="1" s="1"/>
  <c r="AA1438" i="1"/>
  <c r="AB1438" i="1" s="1"/>
  <c r="AA1434" i="1"/>
  <c r="AB1434" i="1" s="1"/>
  <c r="AA1415" i="1"/>
  <c r="AB1415" i="1" s="1"/>
  <c r="AA1404" i="1"/>
  <c r="AB1404" i="1" s="1"/>
  <c r="AA1435" i="1"/>
  <c r="AB1435" i="1" s="1"/>
  <c r="AA1431" i="1"/>
  <c r="AB1431" i="1" s="1"/>
  <c r="AA1430" i="1"/>
  <c r="AB1430" i="1" s="1"/>
  <c r="AA1424" i="1"/>
  <c r="AB1424" i="1" s="1"/>
  <c r="AA1429" i="1"/>
  <c r="AB1429" i="1" s="1"/>
  <c r="AA1405" i="1"/>
  <c r="AB1405" i="1" s="1"/>
  <c r="AA1403" i="1"/>
  <c r="AB1403" i="1" s="1"/>
  <c r="AA1426" i="1"/>
  <c r="AB1426" i="1" s="1"/>
  <c r="AA1427" i="1"/>
  <c r="AB1427" i="1" s="1"/>
  <c r="AA1428" i="1"/>
  <c r="AB1428" i="1" s="1"/>
  <c r="AA1401" i="1"/>
  <c r="AB1401" i="1" s="1"/>
  <c r="AA1410" i="1"/>
  <c r="AB1410" i="1" s="1"/>
  <c r="AA1409" i="1"/>
  <c r="AB1409" i="1" s="1"/>
  <c r="AA1418" i="1"/>
  <c r="AB1418" i="1" s="1"/>
  <c r="AA1422" i="1"/>
  <c r="AB1422" i="1" s="1"/>
  <c r="AA1425" i="1"/>
  <c r="AB1425" i="1" s="1"/>
  <c r="AA1408" i="1"/>
  <c r="AB1408" i="1" s="1"/>
  <c r="AA1420" i="1"/>
  <c r="AB1420" i="1" s="1"/>
  <c r="AA1416" i="1"/>
  <c r="AB1416" i="1" s="1"/>
  <c r="AA1310" i="1"/>
  <c r="AB1310" i="1" s="1"/>
  <c r="AA1309" i="1"/>
  <c r="AB1309" i="1" s="1"/>
  <c r="AA1307" i="1"/>
  <c r="AB1307" i="1" s="1"/>
  <c r="AA1305" i="1"/>
  <c r="AB1305" i="1" s="1"/>
  <c r="AA1302" i="1"/>
  <c r="AB1302" i="1" s="1"/>
  <c r="AA1350" i="1"/>
  <c r="AB1350" i="1" s="1"/>
  <c r="AA1318" i="1"/>
  <c r="AB1318" i="1" s="1"/>
  <c r="AA1297" i="1"/>
  <c r="AB1297" i="1" s="1"/>
  <c r="AA1295" i="1"/>
  <c r="AB1295" i="1" s="1"/>
  <c r="AA1346" i="1"/>
  <c r="AB1346" i="1" s="1"/>
  <c r="AA1348" i="1"/>
  <c r="AB1348" i="1" s="1"/>
  <c r="AA1341" i="1"/>
  <c r="AB1341" i="1" s="1"/>
  <c r="AA1326" i="1"/>
  <c r="AB1326" i="1" s="1"/>
  <c r="AA1347" i="1"/>
  <c r="AB1347" i="1" s="1"/>
  <c r="AA1342" i="1"/>
  <c r="AB1342" i="1" s="1"/>
  <c r="AA1336" i="1"/>
  <c r="AB1336" i="1" s="1"/>
  <c r="AA1303" i="1"/>
  <c r="AB1303" i="1" s="1"/>
  <c r="AA1339" i="1"/>
  <c r="AB1339" i="1" s="1"/>
  <c r="AA1335" i="1"/>
  <c r="AB1335" i="1" s="1"/>
  <c r="AA1349" i="1"/>
  <c r="AB1349" i="1" s="1"/>
  <c r="AA1345" i="1"/>
  <c r="AB1345" i="1" s="1"/>
  <c r="AA1338" i="1"/>
  <c r="AB1338" i="1" s="1"/>
  <c r="AA1334" i="1"/>
  <c r="AB1334" i="1" s="1"/>
  <c r="AA1325" i="1"/>
  <c r="AB1325" i="1" s="1"/>
  <c r="AA1366" i="1"/>
  <c r="AB1366" i="1" s="1"/>
  <c r="AA1343" i="1"/>
  <c r="AB1343" i="1" s="1"/>
  <c r="AA1337" i="1"/>
  <c r="AB1337" i="1" s="1"/>
  <c r="AA1363" i="1"/>
  <c r="AB1363" i="1" s="1"/>
  <c r="AA1359" i="1"/>
  <c r="AB1359" i="1" s="1"/>
  <c r="AA1362" i="1"/>
  <c r="AB1362" i="1" s="1"/>
  <c r="AA1358" i="1"/>
  <c r="AB1358" i="1" s="1"/>
  <c r="AA1365" i="1"/>
  <c r="AB1365" i="1" s="1"/>
  <c r="AA1361" i="1"/>
  <c r="AB1361" i="1" s="1"/>
  <c r="AA1364" i="1"/>
  <c r="AB1364" i="1" s="1"/>
  <c r="AA1360" i="1"/>
  <c r="AB1360" i="1" s="1"/>
  <c r="AA1354" i="1"/>
  <c r="AB1354" i="1" s="1"/>
  <c r="AA1344" i="1"/>
  <c r="AB1344" i="1" s="1"/>
  <c r="AA1321" i="1"/>
  <c r="AB1321" i="1" s="1"/>
  <c r="AA1319" i="1"/>
  <c r="AB1319" i="1" s="1"/>
  <c r="AA1329" i="1"/>
  <c r="AB1329" i="1" s="1"/>
  <c r="AA1333" i="1"/>
  <c r="AB1333" i="1" s="1"/>
  <c r="AA1298" i="1"/>
  <c r="AB1298" i="1" s="1"/>
  <c r="AA1306" i="1"/>
  <c r="AB1306" i="1" s="1"/>
  <c r="AA1312" i="1"/>
  <c r="AB1312" i="1" s="1"/>
  <c r="AA1316" i="1"/>
  <c r="AB1316" i="1" s="1"/>
  <c r="AA1353" i="1"/>
  <c r="AB1353" i="1" s="1"/>
  <c r="AA1357" i="1"/>
  <c r="AB1357" i="1" s="1"/>
  <c r="AA1323" i="1"/>
  <c r="AB1323" i="1" s="1"/>
  <c r="AA1328" i="1"/>
  <c r="AB1328" i="1" s="1"/>
  <c r="AA1332" i="1"/>
  <c r="AB1332" i="1" s="1"/>
  <c r="AA1322" i="1"/>
  <c r="AB1322" i="1" s="1"/>
  <c r="AA1352" i="1"/>
  <c r="AB1352" i="1" s="1"/>
  <c r="AA1356" i="1"/>
  <c r="AB1356" i="1" s="1"/>
  <c r="AA1327" i="1"/>
  <c r="AB1327" i="1" s="1"/>
  <c r="AA1331" i="1"/>
  <c r="AB1331" i="1" s="1"/>
  <c r="AA1300" i="1"/>
  <c r="AB1300" i="1" s="1"/>
  <c r="AA1299" i="1"/>
  <c r="AB1299" i="1" s="1"/>
  <c r="AA1304" i="1"/>
  <c r="AB1304" i="1" s="1"/>
  <c r="AA1308" i="1"/>
  <c r="AB1308" i="1" s="1"/>
  <c r="AA1314" i="1"/>
  <c r="AB1314" i="1" s="1"/>
  <c r="AA1324" i="1"/>
  <c r="AB1324" i="1" s="1"/>
  <c r="AA1351" i="1"/>
  <c r="AB1351" i="1" s="1"/>
  <c r="AA1355" i="1"/>
  <c r="AB1355" i="1" s="1"/>
  <c r="AA1320" i="1"/>
  <c r="AB1320" i="1" s="1"/>
  <c r="AA1330" i="1"/>
  <c r="AB1330" i="1" s="1"/>
  <c r="AA1340" i="1"/>
  <c r="AB1340" i="1" s="1"/>
  <c r="AA1301" i="1"/>
  <c r="AB1301" i="1" s="1"/>
  <c r="AA1296" i="1"/>
  <c r="AB1296" i="1" s="1"/>
  <c r="AA1313" i="1"/>
  <c r="AB1313" i="1" s="1"/>
  <c r="AA1317" i="1"/>
  <c r="AB1317" i="1" s="1"/>
  <c r="AA1311" i="1"/>
  <c r="AB1311" i="1" s="1"/>
  <c r="AA1315" i="1"/>
  <c r="AB1315" i="1" s="1"/>
  <c r="AA1273" i="1"/>
  <c r="AB1273" i="1" s="1"/>
  <c r="AA1269" i="1"/>
  <c r="AB1269" i="1" s="1"/>
  <c r="AA1275" i="1"/>
  <c r="AB1275" i="1" s="1"/>
  <c r="AA1271" i="1"/>
  <c r="AB1271" i="1" s="1"/>
  <c r="AA1274" i="1"/>
  <c r="AB1274" i="1" s="1"/>
  <c r="AA1272" i="1"/>
  <c r="AB1272" i="1" s="1"/>
  <c r="AA1270" i="1"/>
  <c r="AB1270" i="1" s="1"/>
  <c r="AA1268" i="1"/>
  <c r="AB1268" i="1" s="1"/>
  <c r="AA1276" i="1"/>
  <c r="AB1276" i="1" s="1"/>
  <c r="AA1261" i="1"/>
  <c r="AB1261" i="1" s="1"/>
  <c r="AA1260" i="1"/>
  <c r="AB1260" i="1" s="1"/>
  <c r="AA1255" i="1"/>
  <c r="AB1255" i="1" s="1"/>
  <c r="AA1253" i="1"/>
  <c r="AB1253" i="1" s="1"/>
  <c r="AA1258" i="1"/>
  <c r="AB1258" i="1" s="1"/>
  <c r="AA1252" i="1"/>
  <c r="AB1252" i="1" s="1"/>
  <c r="AA1256" i="1"/>
  <c r="AB1256" i="1" s="1"/>
  <c r="AA1254" i="1"/>
  <c r="AB1254" i="1" s="1"/>
  <c r="AA1257" i="1"/>
  <c r="AB1257" i="1" s="1"/>
  <c r="AA1247" i="1"/>
  <c r="AB1247" i="1" s="1"/>
  <c r="AA1251" i="1"/>
  <c r="AB1251" i="1" s="1"/>
  <c r="AA1264" i="1"/>
  <c r="AB1264" i="1" s="1"/>
  <c r="AA1267" i="1"/>
  <c r="AB1267" i="1" s="1"/>
  <c r="AA1262" i="1"/>
  <c r="AB1262" i="1" s="1"/>
  <c r="AA1246" i="1"/>
  <c r="AB1246" i="1" s="1"/>
  <c r="AA1250" i="1"/>
  <c r="AB1250" i="1" s="1"/>
  <c r="AA1259" i="1"/>
  <c r="AB1259" i="1" s="1"/>
  <c r="AA1245" i="1"/>
  <c r="AB1245" i="1" s="1"/>
  <c r="AA1249" i="1"/>
  <c r="AB1249" i="1" s="1"/>
  <c r="AA1266" i="1"/>
  <c r="AB1266" i="1" s="1"/>
  <c r="AA1263" i="1"/>
  <c r="AB1263" i="1" s="1"/>
  <c r="AA1248" i="1"/>
  <c r="AB1248" i="1" s="1"/>
  <c r="AA1265" i="1"/>
  <c r="AB1265" i="1" s="1"/>
  <c r="AA1220" i="1"/>
  <c r="AB1220" i="1" s="1"/>
  <c r="AA1236" i="1"/>
  <c r="AB1236" i="1" s="1"/>
  <c r="AA1219" i="1"/>
  <c r="AB1219" i="1" s="1"/>
  <c r="AA1218" i="1"/>
  <c r="AB1218" i="1" s="1"/>
  <c r="AA1217" i="1"/>
  <c r="AB1217" i="1" s="1"/>
  <c r="AA1216" i="1"/>
  <c r="AB1216" i="1" s="1"/>
  <c r="AA1213" i="1"/>
  <c r="AB1213" i="1" s="1"/>
  <c r="AA1148" i="1"/>
  <c r="AB1148" i="1" s="1"/>
  <c r="AA1215" i="1"/>
  <c r="AB1215" i="1" s="1"/>
  <c r="AA1214" i="1"/>
  <c r="AB1214" i="1" s="1"/>
  <c r="AA1147" i="1"/>
  <c r="AB1147" i="1" s="1"/>
  <c r="AA1146" i="1"/>
  <c r="AB1146" i="1" s="1"/>
  <c r="AA1145" i="1"/>
  <c r="AB1145" i="1" s="1"/>
  <c r="AA1144" i="1"/>
  <c r="AB1144" i="1" s="1"/>
  <c r="AA1140" i="1"/>
  <c r="AB1140" i="1" s="1"/>
  <c r="AA1143" i="1"/>
  <c r="AB1143" i="1" s="1"/>
  <c r="AA1141" i="1"/>
  <c r="AB1141" i="1" s="1"/>
  <c r="AA1142" i="1"/>
  <c r="AB1142" i="1" s="1"/>
  <c r="AA1156" i="1"/>
  <c r="AB1156" i="1" s="1"/>
  <c r="AA1133" i="1"/>
  <c r="AB1133" i="1" s="1"/>
  <c r="AA1138" i="1"/>
  <c r="AB1138" i="1" s="1"/>
  <c r="AA1135" i="1"/>
  <c r="AB1135" i="1" s="1"/>
  <c r="AA1137" i="1"/>
  <c r="AB1137" i="1" s="1"/>
  <c r="AA1229" i="1"/>
  <c r="AB1229" i="1" s="1"/>
  <c r="AA1230" i="1"/>
  <c r="AB1230" i="1" s="1"/>
  <c r="AA1232" i="1"/>
  <c r="AB1232" i="1" s="1"/>
  <c r="AA1233" i="1"/>
  <c r="AB1233" i="1" s="1"/>
  <c r="AA1235" i="1"/>
  <c r="AB1235" i="1" s="1"/>
  <c r="AA1134" i="1"/>
  <c r="AB1134" i="1" s="1"/>
  <c r="AA1136" i="1"/>
  <c r="AB1136" i="1" s="1"/>
  <c r="AA1139" i="1"/>
  <c r="AB1139" i="1" s="1"/>
  <c r="AA1149" i="1"/>
  <c r="AB1149" i="1" s="1"/>
  <c r="AA1150" i="1"/>
  <c r="AB1150" i="1" s="1"/>
  <c r="AA1151" i="1"/>
  <c r="AB1151" i="1" s="1"/>
  <c r="AA1152" i="1"/>
  <c r="AB1152" i="1" s="1"/>
  <c r="AA1153" i="1"/>
  <c r="AB1153" i="1" s="1"/>
  <c r="AA1154" i="1"/>
  <c r="AB1154" i="1" s="1"/>
  <c r="AA1155" i="1"/>
  <c r="AB1155" i="1" s="1"/>
  <c r="AA1231" i="1"/>
  <c r="AB1231" i="1" s="1"/>
  <c r="AA1234" i="1"/>
  <c r="AB1234" i="1" s="1"/>
  <c r="AA4000" i="1"/>
  <c r="AB4000" i="1" s="1"/>
  <c r="AA3999" i="1"/>
  <c r="AB3999" i="1" s="1"/>
  <c r="AA4001" i="1"/>
  <c r="AB4001" i="1" s="1"/>
  <c r="AA4006" i="1"/>
  <c r="AB4006" i="1" s="1"/>
  <c r="AA4003" i="1"/>
  <c r="AB4003" i="1" s="1"/>
  <c r="AA4005" i="1"/>
  <c r="AB4005" i="1" s="1"/>
  <c r="AA4004" i="1"/>
  <c r="AB4004" i="1" s="1"/>
  <c r="AA4002" i="1"/>
  <c r="AB4002" i="1" s="1"/>
  <c r="AA3938" i="1"/>
  <c r="AB3938" i="1" s="1"/>
  <c r="AA3934" i="1"/>
  <c r="AB3934" i="1" s="1"/>
  <c r="AA3941" i="1"/>
  <c r="AB3941" i="1" s="1"/>
  <c r="AA3937" i="1"/>
  <c r="AB3937" i="1" s="1"/>
  <c r="AA3942" i="1"/>
  <c r="AB3942" i="1" s="1"/>
  <c r="AA3940" i="1"/>
  <c r="AB3940" i="1" s="1"/>
  <c r="AA3939" i="1"/>
  <c r="AB3939" i="1" s="1"/>
  <c r="AA3936" i="1"/>
  <c r="AB3936" i="1" s="1"/>
  <c r="AA3935" i="1"/>
  <c r="AB3935" i="1" s="1"/>
  <c r="AA3910" i="1"/>
  <c r="AB3910" i="1" s="1"/>
  <c r="AA3924" i="1"/>
  <c r="AB3924" i="1" s="1"/>
  <c r="AA3921" i="1"/>
  <c r="AB3921" i="1" s="1"/>
  <c r="AA3908" i="1"/>
  <c r="AB3908" i="1" s="1"/>
  <c r="AA3919" i="1"/>
  <c r="AB3919" i="1" s="1"/>
  <c r="AA3926" i="1"/>
  <c r="AB3926" i="1" s="1"/>
  <c r="AA3922" i="1"/>
  <c r="AB3922" i="1" s="1"/>
  <c r="AA3918" i="1"/>
  <c r="AB3918" i="1" s="1"/>
  <c r="AA3920" i="1"/>
  <c r="AB3920" i="1" s="1"/>
  <c r="AA3906" i="1"/>
  <c r="AB3906" i="1" s="1"/>
  <c r="AA3904" i="1"/>
  <c r="AB3904" i="1" s="1"/>
  <c r="AA3902" i="1"/>
  <c r="AB3902" i="1" s="1"/>
  <c r="AA3900" i="1"/>
  <c r="AB3900" i="1" s="1"/>
  <c r="AA3896" i="1"/>
  <c r="AB3896" i="1" s="1"/>
  <c r="AA3901" i="1"/>
  <c r="AB3901" i="1" s="1"/>
  <c r="AA3898" i="1"/>
  <c r="AB3898" i="1" s="1"/>
  <c r="AA3895" i="1"/>
  <c r="AB3895" i="1" s="1"/>
  <c r="AA3886" i="1"/>
  <c r="AB3886" i="1" s="1"/>
  <c r="AA3894" i="1"/>
  <c r="AB3894" i="1" s="1"/>
  <c r="AA3887" i="1"/>
  <c r="AB3887" i="1" s="1"/>
  <c r="AA3990" i="1"/>
  <c r="AB3990" i="1" s="1"/>
  <c r="AA3883" i="1"/>
  <c r="AB3883" i="1" s="1"/>
  <c r="AA3964" i="1"/>
  <c r="AB3964" i="1" s="1"/>
  <c r="AA3995" i="1"/>
  <c r="AB3995" i="1" s="1"/>
  <c r="AA3899" i="1"/>
  <c r="AB3899" i="1" s="1"/>
  <c r="AA3889" i="1"/>
  <c r="AB3889" i="1" s="1"/>
  <c r="AA3897" i="1"/>
  <c r="AB3897" i="1" s="1"/>
  <c r="AA3885" i="1"/>
  <c r="AB3885" i="1" s="1"/>
  <c r="AA3960" i="1"/>
  <c r="AB3960" i="1" s="1"/>
  <c r="AA3997" i="1"/>
  <c r="AB3997" i="1" s="1"/>
  <c r="AA3993" i="1"/>
  <c r="AB3993" i="1" s="1"/>
  <c r="AA3891" i="1"/>
  <c r="AB3891" i="1" s="1"/>
  <c r="AA3966" i="1"/>
  <c r="AB3966" i="1" s="1"/>
  <c r="AA3962" i="1"/>
  <c r="AB3962" i="1" s="1"/>
  <c r="AA3998" i="1"/>
  <c r="AB3998" i="1" s="1"/>
  <c r="AA3996" i="1"/>
  <c r="AB3996" i="1" s="1"/>
  <c r="AA3994" i="1"/>
  <c r="AB3994" i="1" s="1"/>
  <c r="AA3992" i="1"/>
  <c r="AB3992" i="1" s="1"/>
  <c r="AA3991" i="1"/>
  <c r="AB3991" i="1" s="1"/>
  <c r="AA3985" i="1"/>
  <c r="AB3985" i="1" s="1"/>
  <c r="AA3986" i="1"/>
  <c r="AB3986" i="1" s="1"/>
  <c r="AA3983" i="1"/>
  <c r="AB3983" i="1" s="1"/>
  <c r="AA3961" i="1"/>
  <c r="AB3961" i="1" s="1"/>
  <c r="AA3880" i="1"/>
  <c r="AB3880" i="1" s="1"/>
  <c r="AA3893" i="1"/>
  <c r="AB3893" i="1" s="1"/>
  <c r="AA3882" i="1"/>
  <c r="AB3882" i="1" s="1"/>
  <c r="AA3928" i="1"/>
  <c r="AB3928" i="1" s="1"/>
  <c r="AA3931" i="1"/>
  <c r="AB3931" i="1" s="1"/>
  <c r="AA3930" i="1"/>
  <c r="AB3930" i="1" s="1"/>
  <c r="AA3933" i="1"/>
  <c r="AB3933" i="1" s="1"/>
  <c r="AA3913" i="1"/>
  <c r="AB3913" i="1" s="1"/>
  <c r="AA3987" i="1"/>
  <c r="AB3987" i="1" s="1"/>
  <c r="AA3965" i="1"/>
  <c r="AB3965" i="1" s="1"/>
  <c r="AA3923" i="1"/>
  <c r="AB3923" i="1" s="1"/>
  <c r="AA3905" i="1"/>
  <c r="AB3905" i="1" s="1"/>
  <c r="AA3892" i="1"/>
  <c r="AB3892" i="1" s="1"/>
  <c r="AA3884" i="1"/>
  <c r="AB3884" i="1" s="1"/>
  <c r="AA3881" i="1"/>
  <c r="AB3881" i="1" s="1"/>
  <c r="AA3907" i="1"/>
  <c r="AB3907" i="1" s="1"/>
  <c r="AA3915" i="1"/>
  <c r="AB3915" i="1" s="1"/>
  <c r="AA3914" i="1"/>
  <c r="AB3914" i="1" s="1"/>
  <c r="AA3929" i="1"/>
  <c r="AB3929" i="1" s="1"/>
  <c r="AA3963" i="1"/>
  <c r="AB3963" i="1" s="1"/>
  <c r="AA3988" i="1"/>
  <c r="AB3988" i="1" s="1"/>
  <c r="AA3959" i="1"/>
  <c r="AB3959" i="1" s="1"/>
  <c r="AA3917" i="1"/>
  <c r="AB3917" i="1" s="1"/>
  <c r="AA3903" i="1"/>
  <c r="AB3903" i="1" s="1"/>
  <c r="AA3909" i="1"/>
  <c r="AB3909" i="1" s="1"/>
  <c r="AA3911" i="1"/>
  <c r="AB3911" i="1" s="1"/>
  <c r="AA3888" i="1"/>
  <c r="AB3888" i="1" s="1"/>
  <c r="AA3912" i="1"/>
  <c r="AB3912" i="1" s="1"/>
  <c r="AA3932" i="1"/>
  <c r="AB3932" i="1" s="1"/>
  <c r="AA3984" i="1"/>
  <c r="AB3984" i="1" s="1"/>
  <c r="AA3989" i="1"/>
  <c r="AB3989" i="1" s="1"/>
  <c r="AA3927" i="1"/>
  <c r="AB3927" i="1" s="1"/>
  <c r="AA3890" i="1"/>
  <c r="AB3890" i="1" s="1"/>
  <c r="AA3879" i="1"/>
  <c r="AB3879" i="1" s="1"/>
  <c r="AA3916" i="1"/>
  <c r="AB3916" i="1" s="1"/>
  <c r="AA3925" i="1"/>
  <c r="AB3925" i="1" s="1"/>
  <c r="AA2919" i="1"/>
  <c r="AB2919" i="1" s="1"/>
  <c r="AA2917" i="1"/>
  <c r="AB2917" i="1" s="1"/>
  <c r="AA2913" i="1"/>
  <c r="AB2913" i="1" s="1"/>
  <c r="AA2959" i="1"/>
  <c r="AB2959" i="1" s="1"/>
  <c r="AA2916" i="1"/>
  <c r="AB2916" i="1" s="1"/>
  <c r="AA2912" i="1"/>
  <c r="AB2912" i="1" s="1"/>
  <c r="AA2958" i="1"/>
  <c r="AB2958" i="1" s="1"/>
  <c r="AA2956" i="1"/>
  <c r="AB2956" i="1" s="1"/>
  <c r="AA2951" i="1"/>
  <c r="AB2951" i="1" s="1"/>
  <c r="AA2918" i="1"/>
  <c r="AB2918" i="1" s="1"/>
  <c r="AA2915" i="1"/>
  <c r="AB2915" i="1" s="1"/>
  <c r="AA2911" i="1"/>
  <c r="AB2911" i="1" s="1"/>
  <c r="AA2935" i="1"/>
  <c r="AB2935" i="1" s="1"/>
  <c r="AA2949" i="1"/>
  <c r="AB2949" i="1" s="1"/>
  <c r="AA2947" i="1"/>
  <c r="AB2947" i="1" s="1"/>
  <c r="AA2943" i="1"/>
  <c r="AB2943" i="1" s="1"/>
  <c r="AA2948" i="1"/>
  <c r="AB2948" i="1" s="1"/>
  <c r="AA2950" i="1"/>
  <c r="AB2950" i="1" s="1"/>
  <c r="AA2945" i="1"/>
  <c r="AB2945" i="1" s="1"/>
  <c r="AA2927" i="1"/>
  <c r="AB2927" i="1" s="1"/>
  <c r="AA2926" i="1"/>
  <c r="AB2926" i="1" s="1"/>
  <c r="AA2924" i="1"/>
  <c r="AB2924" i="1" s="1"/>
  <c r="AA2922" i="1"/>
  <c r="AB2922" i="1" s="1"/>
  <c r="AA2944" i="1"/>
  <c r="AB2944" i="1" s="1"/>
  <c r="AA2967" i="1"/>
  <c r="AB2967" i="1" s="1"/>
  <c r="AA2989" i="1"/>
  <c r="AB2989" i="1" s="1"/>
  <c r="AA2987" i="1"/>
  <c r="AB2987" i="1" s="1"/>
  <c r="AA2985" i="1"/>
  <c r="AB2985" i="1" s="1"/>
  <c r="AA2960" i="1"/>
  <c r="AB2960" i="1" s="1"/>
  <c r="AA2946" i="1"/>
  <c r="AB2946" i="1" s="1"/>
  <c r="AA2914" i="1"/>
  <c r="AB2914" i="1" s="1"/>
  <c r="AA2961" i="1"/>
  <c r="AB2961" i="1" s="1"/>
  <c r="AA2991" i="1"/>
  <c r="AB2991" i="1" s="1"/>
  <c r="AA2964" i="1"/>
  <c r="AB2964" i="1" s="1"/>
  <c r="AA2988" i="1"/>
  <c r="AB2988" i="1" s="1"/>
  <c r="AA2952" i="1"/>
  <c r="AB2952" i="1" s="1"/>
  <c r="AA2925" i="1"/>
  <c r="AB2925" i="1" s="1"/>
  <c r="AA2937" i="1"/>
  <c r="AB2937" i="1" s="1"/>
  <c r="AA2904" i="1"/>
  <c r="AB2904" i="1" s="1"/>
  <c r="AA2933" i="1"/>
  <c r="AB2933" i="1" s="1"/>
  <c r="AA2936" i="1"/>
  <c r="AB2936" i="1" s="1"/>
  <c r="AA2938" i="1"/>
  <c r="AB2938" i="1" s="1"/>
  <c r="AA2939" i="1"/>
  <c r="AB2939" i="1" s="1"/>
  <c r="AA2909" i="1"/>
  <c r="AB2909" i="1" s="1"/>
  <c r="AA2942" i="1"/>
  <c r="AB2942" i="1" s="1"/>
  <c r="AA2905" i="1"/>
  <c r="AB2905" i="1" s="1"/>
  <c r="AA2965" i="1"/>
  <c r="AB2965" i="1" s="1"/>
  <c r="AA2990" i="1"/>
  <c r="AB2990" i="1" s="1"/>
  <c r="AA2966" i="1"/>
  <c r="AB2966" i="1" s="1"/>
  <c r="AA2986" i="1"/>
  <c r="AB2986" i="1" s="1"/>
  <c r="AA2984" i="1"/>
  <c r="AB2984" i="1" s="1"/>
  <c r="AA2930" i="1"/>
  <c r="AB2930" i="1" s="1"/>
  <c r="AA2931" i="1"/>
  <c r="AB2931" i="1" s="1"/>
  <c r="AA2955" i="1"/>
  <c r="AB2955" i="1" s="1"/>
  <c r="AA2954" i="1"/>
  <c r="AB2954" i="1" s="1"/>
  <c r="AA2957" i="1"/>
  <c r="AB2957" i="1" s="1"/>
  <c r="AA2907" i="1"/>
  <c r="AB2907" i="1" s="1"/>
  <c r="AA2908" i="1"/>
  <c r="AB2908" i="1" s="1"/>
  <c r="AA2962" i="1"/>
  <c r="AB2962" i="1" s="1"/>
  <c r="AA2963" i="1"/>
  <c r="AB2963" i="1" s="1"/>
  <c r="AA2921" i="1"/>
  <c r="AB2921" i="1" s="1"/>
  <c r="AA2940" i="1"/>
  <c r="AB2940" i="1" s="1"/>
  <c r="AA2928" i="1"/>
  <c r="AB2928" i="1" s="1"/>
  <c r="AA2932" i="1"/>
  <c r="AB2932" i="1" s="1"/>
  <c r="AA2929" i="1"/>
  <c r="AB2929" i="1" s="1"/>
  <c r="AA2941" i="1"/>
  <c r="AB2941" i="1" s="1"/>
  <c r="AA2920" i="1"/>
  <c r="AB2920" i="1" s="1"/>
  <c r="AA2953" i="1"/>
  <c r="AB2953" i="1" s="1"/>
  <c r="AA2934" i="1"/>
  <c r="AB2934" i="1" s="1"/>
  <c r="AA2910" i="1"/>
  <c r="AB2910" i="1" s="1"/>
  <c r="AA2923" i="1"/>
  <c r="AB2923" i="1" s="1"/>
  <c r="AA2906" i="1"/>
  <c r="AB2906" i="1" s="1"/>
  <c r="AA950" i="1"/>
  <c r="AA947" i="1"/>
  <c r="AA953" i="1"/>
  <c r="AA951" i="1"/>
  <c r="AA949" i="1"/>
  <c r="AA948" i="1"/>
  <c r="AA946" i="1"/>
  <c r="AA952" i="1"/>
  <c r="AA1052" i="1"/>
  <c r="AB1052" i="1" s="1"/>
  <c r="AA1049" i="1"/>
  <c r="AB1049" i="1" s="1"/>
  <c r="AA1050" i="1"/>
  <c r="AB1050" i="1" s="1"/>
  <c r="AA1045" i="1"/>
  <c r="AB1045" i="1" s="1"/>
  <c r="AA1051" i="1"/>
  <c r="AB1051" i="1" s="1"/>
  <c r="AA1046" i="1"/>
  <c r="AB1046" i="1" s="1"/>
  <c r="AA1047" i="1"/>
  <c r="AB1047" i="1" s="1"/>
  <c r="AA1048" i="1"/>
  <c r="AB1048" i="1" s="1"/>
  <c r="AA930" i="1"/>
  <c r="AA932" i="1"/>
  <c r="AB932" i="1" s="1"/>
  <c r="AA934" i="1"/>
  <c r="AB934" i="1" s="1"/>
  <c r="AA936" i="1"/>
  <c r="AB936" i="1" s="1"/>
  <c r="AA929" i="1"/>
  <c r="AA931" i="1"/>
  <c r="AB931" i="1" s="1"/>
  <c r="AA933" i="1"/>
  <c r="AB933" i="1" s="1"/>
  <c r="AA935" i="1"/>
  <c r="AB935" i="1" s="1"/>
  <c r="AA2493" i="1"/>
  <c r="AB2493" i="1" s="1"/>
  <c r="AA2501" i="1"/>
  <c r="AB2501" i="1" s="1"/>
  <c r="AA2499" i="1"/>
  <c r="AB2499" i="1" s="1"/>
  <c r="AA2495" i="1"/>
  <c r="AB2495" i="1" s="1"/>
  <c r="AA2498" i="1"/>
  <c r="AB2498" i="1" s="1"/>
  <c r="AA2494" i="1"/>
  <c r="AB2494" i="1" s="1"/>
  <c r="AA2497" i="1"/>
  <c r="AB2497" i="1" s="1"/>
  <c r="AA2500" i="1"/>
  <c r="AB2500" i="1" s="1"/>
  <c r="AA2496" i="1"/>
  <c r="AB2496" i="1" s="1"/>
  <c r="AA2487" i="1"/>
  <c r="AB2487" i="1" s="1"/>
  <c r="AA2491" i="1"/>
  <c r="AB2491" i="1" s="1"/>
  <c r="AA2489" i="1"/>
  <c r="AB2489" i="1" s="1"/>
  <c r="AA2490" i="1"/>
  <c r="AB2490" i="1" s="1"/>
  <c r="AA2486" i="1"/>
  <c r="AB2486" i="1" s="1"/>
  <c r="AA2492" i="1"/>
  <c r="AB2492" i="1" s="1"/>
  <c r="AA2488" i="1"/>
  <c r="AB2488" i="1" s="1"/>
  <c r="S559" i="33"/>
  <c r="S726" i="33"/>
  <c r="S588" i="33"/>
  <c r="S582" i="33"/>
  <c r="S593" i="33"/>
  <c r="S587" i="33"/>
  <c r="S586" i="33"/>
  <c r="S581" i="33"/>
  <c r="S562" i="33"/>
  <c r="S561" i="33"/>
  <c r="S579" i="33"/>
  <c r="S728" i="33"/>
  <c r="S560" i="33"/>
  <c r="S731" i="33"/>
  <c r="S557" i="33"/>
  <c r="S553" i="33"/>
  <c r="S724" i="33"/>
  <c r="S727" i="33"/>
  <c r="S725" i="33"/>
  <c r="S564" i="33"/>
  <c r="S565" i="33"/>
  <c r="S590" i="33"/>
  <c r="S589" i="33"/>
  <c r="S591" i="33"/>
  <c r="S563" i="33"/>
  <c r="S580" i="33"/>
  <c r="S558" i="33"/>
  <c r="S584" i="33"/>
  <c r="S585" i="33"/>
  <c r="S578" i="33"/>
  <c r="S729" i="33"/>
  <c r="S592" i="33"/>
  <c r="S566" i="33"/>
  <c r="S567" i="33"/>
  <c r="S555" i="33"/>
  <c r="S583" i="33"/>
  <c r="S568" i="33"/>
  <c r="S730" i="33"/>
  <c r="S556" i="33"/>
  <c r="S554" i="33"/>
  <c r="Z38" i="1"/>
  <c r="S313" i="33" s="1"/>
  <c r="AA1447" i="1"/>
  <c r="AA1446" i="1"/>
  <c r="AA1444" i="1"/>
  <c r="AA1442" i="1"/>
  <c r="AA1441" i="1"/>
  <c r="AA1445" i="1"/>
  <c r="AA1443" i="1"/>
  <c r="AA1440" i="1"/>
  <c r="Z39" i="1"/>
  <c r="S314" i="33" s="1"/>
  <c r="S693" i="33"/>
  <c r="Z36" i="1"/>
  <c r="S691" i="33"/>
  <c r="S688" i="33"/>
  <c r="Z152" i="1"/>
  <c r="Z37" i="1"/>
  <c r="R456" i="33"/>
  <c r="R333" i="33"/>
  <c r="R404" i="33" s="1"/>
  <c r="Z150" i="1"/>
  <c r="S694" i="33"/>
  <c r="AA1367" i="1"/>
  <c r="AA1369" i="1"/>
  <c r="AA1372" i="1"/>
  <c r="AA1378" i="1"/>
  <c r="AB1378" i="1" s="1"/>
  <c r="AA694" i="1"/>
  <c r="AB694" i="1" s="1"/>
  <c r="AA696" i="1"/>
  <c r="AA688" i="1"/>
  <c r="AB688" i="1" s="1"/>
  <c r="AA690" i="1"/>
  <c r="AB690" i="1" s="1"/>
  <c r="AA1725" i="1"/>
  <c r="AB1725" i="1" s="1"/>
  <c r="AA1724" i="1"/>
  <c r="AB1724" i="1" s="1"/>
  <c r="AA131" i="1"/>
  <c r="AB131" i="1" s="1"/>
  <c r="AA45" i="1"/>
  <c r="AA78" i="1"/>
  <c r="T555" i="33" s="1"/>
  <c r="AA114" i="1"/>
  <c r="AB114" i="1" s="1"/>
  <c r="AA176" i="1"/>
  <c r="AB176" i="1" s="1"/>
  <c r="AC4" i="1"/>
  <c r="AA48" i="1"/>
  <c r="AB48" i="1" s="1"/>
  <c r="AA107" i="1"/>
  <c r="AA177" i="1"/>
  <c r="AB177" i="1" s="1"/>
  <c r="AA62" i="1"/>
  <c r="AB62" i="1" s="1"/>
  <c r="AA126" i="1"/>
  <c r="AB126" i="1" s="1"/>
  <c r="AA25" i="1"/>
  <c r="AA85" i="1"/>
  <c r="AA175" i="1"/>
  <c r="AB175" i="1" s="1"/>
  <c r="AA89" i="1"/>
  <c r="T566" i="33" s="1"/>
  <c r="AA130" i="1"/>
  <c r="AB130" i="1" s="1"/>
  <c r="AA262" i="1"/>
  <c r="AB262" i="1" s="1"/>
  <c r="AA50" i="1"/>
  <c r="AA92" i="1"/>
  <c r="AA140" i="1"/>
  <c r="AB140" i="1" s="1"/>
  <c r="AA60" i="1"/>
  <c r="AB60" i="1" s="1"/>
  <c r="AA80" i="1"/>
  <c r="AA261" i="1"/>
  <c r="AB261" i="1" s="1"/>
  <c r="AA651" i="1"/>
  <c r="AB651" i="1" s="1"/>
  <c r="AA1180" i="1"/>
  <c r="AB1180" i="1" s="1"/>
  <c r="AA1644" i="1"/>
  <c r="AB1644" i="1" s="1"/>
  <c r="AA654" i="1"/>
  <c r="AB654" i="1" s="1"/>
  <c r="AA1029" i="1"/>
  <c r="AB1029" i="1" s="1"/>
  <c r="AA1033" i="1"/>
  <c r="AB1033" i="1" s="1"/>
  <c r="AA1054" i="1"/>
  <c r="AB1054" i="1" s="1"/>
  <c r="AA1058" i="1"/>
  <c r="AB1058" i="1" s="1"/>
  <c r="AA1174" i="1"/>
  <c r="AB1174" i="1" s="1"/>
  <c r="AA1178" i="1"/>
  <c r="AB1178" i="1" s="1"/>
  <c r="AA1222" i="1"/>
  <c r="AB1222" i="1" s="1"/>
  <c r="AA1226" i="1"/>
  <c r="AB1226" i="1" s="1"/>
  <c r="AA1477" i="1"/>
  <c r="AB1477" i="1" s="1"/>
  <c r="AA1481" i="1"/>
  <c r="AB1481" i="1" s="1"/>
  <c r="AA657" i="1"/>
  <c r="AB657" i="1" s="1"/>
  <c r="AA665" i="1"/>
  <c r="AB665" i="1" s="1"/>
  <c r="AA1164" i="1"/>
  <c r="AA1189" i="1"/>
  <c r="AA1491" i="1"/>
  <c r="AB1491" i="1" s="1"/>
  <c r="AA1525" i="1"/>
  <c r="AB1525" i="1" s="1"/>
  <c r="AA1623" i="1"/>
  <c r="AB1623" i="1" s="1"/>
  <c r="AA1692" i="1"/>
  <c r="AA1192" i="1"/>
  <c r="AA1494" i="1"/>
  <c r="AB1494" i="1" s="1"/>
  <c r="AA1528" i="1"/>
  <c r="AB1528" i="1" s="1"/>
  <c r="AA1580" i="1"/>
  <c r="AB1580" i="1" s="1"/>
  <c r="AA1687" i="1"/>
  <c r="AB1687" i="1" s="1"/>
  <c r="AA1195" i="1"/>
  <c r="AA1497" i="1"/>
  <c r="AB1497" i="1" s="1"/>
  <c r="AA1527" i="1"/>
  <c r="AB1527" i="1" s="1"/>
  <c r="AA1637" i="1"/>
  <c r="AB1637" i="1" s="1"/>
  <c r="AA1716" i="1"/>
  <c r="AA1620" i="1"/>
  <c r="AB1620" i="1" s="1"/>
  <c r="AA1678" i="1"/>
  <c r="AB1678" i="1" s="1"/>
  <c r="AA1526" i="1"/>
  <c r="AB1526" i="1" s="1"/>
  <c r="AA1674" i="1"/>
  <c r="AB1674" i="1" s="1"/>
  <c r="AA1496" i="1"/>
  <c r="AB1496" i="1" s="1"/>
  <c r="AA4409" i="1"/>
  <c r="AB4409" i="1" s="1"/>
  <c r="AA1506" i="1"/>
  <c r="AB1506" i="1" s="1"/>
  <c r="AA2831" i="1"/>
  <c r="AB2831" i="1" s="1"/>
  <c r="AA3696" i="1"/>
  <c r="AB3696" i="1" s="1"/>
  <c r="AA3700" i="1"/>
  <c r="AB3700" i="1" s="1"/>
  <c r="AA4408" i="1"/>
  <c r="AB4408" i="1" s="1"/>
  <c r="AA4406" i="1"/>
  <c r="AB4406" i="1" s="1"/>
  <c r="AA2825" i="1"/>
  <c r="AB2825" i="1" s="1"/>
  <c r="AA4495" i="1"/>
  <c r="AB4495" i="1" s="1"/>
  <c r="AA1619" i="1"/>
  <c r="AB1619" i="1" s="1"/>
  <c r="AA1501" i="1"/>
  <c r="AB1501" i="1" s="1"/>
  <c r="AA1165" i="1"/>
  <c r="AB1165" i="1" s="1"/>
  <c r="AA1518" i="1"/>
  <c r="AB1518" i="1" s="1"/>
  <c r="AA95" i="1"/>
  <c r="AA54" i="1"/>
  <c r="AB54" i="1" s="1"/>
  <c r="AA61" i="1"/>
  <c r="AB61" i="1" s="1"/>
  <c r="AA74" i="1"/>
  <c r="AB74" i="1" s="1"/>
  <c r="AA1201" i="1"/>
  <c r="AB1201" i="1" s="1"/>
  <c r="AA68" i="1"/>
  <c r="AB68" i="1" s="1"/>
  <c r="AA21" i="1"/>
  <c r="AA4405" i="1"/>
  <c r="AB4405" i="1" s="1"/>
  <c r="AA1565" i="1"/>
  <c r="AA1200" i="1"/>
  <c r="AB1200" i="1" s="1"/>
  <c r="AA1167" i="1"/>
  <c r="AB1167" i="1" s="1"/>
  <c r="AA1517" i="1"/>
  <c r="AB1517" i="1" s="1"/>
  <c r="AA1185" i="1"/>
  <c r="AB1185" i="1" s="1"/>
  <c r="AA1181" i="1"/>
  <c r="AB1181" i="1" s="1"/>
  <c r="AA127" i="1"/>
  <c r="AB127" i="1" s="1"/>
  <c r="AA71" i="1"/>
  <c r="AB71" i="1" s="1"/>
  <c r="AA58" i="1"/>
  <c r="AB58" i="1" s="1"/>
  <c r="AA104" i="1"/>
  <c r="AA12" i="1"/>
  <c r="AA120" i="1"/>
  <c r="AB120" i="1" s="1"/>
  <c r="AA1571" i="1"/>
  <c r="AA1485" i="1"/>
  <c r="AB1485" i="1" s="1"/>
  <c r="AA63" i="1"/>
  <c r="AB63" i="1" s="1"/>
  <c r="AA4492" i="1"/>
  <c r="AB4492" i="1" s="1"/>
  <c r="AA2829" i="1"/>
  <c r="AB2829" i="1" s="1"/>
  <c r="AA1617" i="1"/>
  <c r="AB1617" i="1" s="1"/>
  <c r="AA1630" i="1"/>
  <c r="AB1630" i="1" s="1"/>
  <c r="AA1640" i="1"/>
  <c r="AB1640" i="1" s="1"/>
  <c r="AA1681" i="1"/>
  <c r="AB1681" i="1" s="1"/>
  <c r="AA1499" i="1"/>
  <c r="AB1499" i="1" s="1"/>
  <c r="AA1199" i="1"/>
  <c r="AB1199" i="1" s="1"/>
  <c r="AA1520" i="1"/>
  <c r="AB1520" i="1" s="1"/>
  <c r="AA1243" i="1"/>
  <c r="AB1243" i="1" s="1"/>
  <c r="AA1239" i="1"/>
  <c r="AB1239" i="1" s="1"/>
  <c r="AA993" i="1"/>
  <c r="AA664" i="1"/>
  <c r="AB664" i="1" s="1"/>
  <c r="AA134" i="1"/>
  <c r="AB134" i="1" s="1"/>
  <c r="AA1615" i="1"/>
  <c r="AB1615" i="1" s="1"/>
  <c r="AA1519" i="1"/>
  <c r="AB1519" i="1" s="1"/>
  <c r="AA8" i="1"/>
  <c r="AA1382" i="1"/>
  <c r="AA1368" i="1"/>
  <c r="AA689" i="1"/>
  <c r="AB689" i="1" s="1"/>
  <c r="AA1723" i="1"/>
  <c r="AB1723" i="1" s="1"/>
  <c r="AA15" i="1"/>
  <c r="AA49" i="1"/>
  <c r="AA180" i="1"/>
  <c r="AB180" i="1" s="1"/>
  <c r="AA52" i="1"/>
  <c r="AB52" i="1" s="1"/>
  <c r="AA181" i="1"/>
  <c r="AB181" i="1" s="1"/>
  <c r="AA147" i="1"/>
  <c r="AB147" i="1" s="1"/>
  <c r="AA96" i="1"/>
  <c r="AA113" i="1"/>
  <c r="AB113" i="1" s="1"/>
  <c r="AA267" i="1"/>
  <c r="AB267" i="1" s="1"/>
  <c r="AA57" i="1"/>
  <c r="AB57" i="1" s="1"/>
  <c r="AA1228" i="1"/>
  <c r="AB1228" i="1" s="1"/>
  <c r="AA658" i="1"/>
  <c r="AB658" i="1" s="1"/>
  <c r="AA1034" i="1"/>
  <c r="AB1034" i="1" s="1"/>
  <c r="AA1059" i="1"/>
  <c r="AB1059" i="1" s="1"/>
  <c r="AA1179" i="1"/>
  <c r="AB1179" i="1" s="1"/>
  <c r="AA1227" i="1"/>
  <c r="AB1227" i="1" s="1"/>
  <c r="AA266" i="1"/>
  <c r="AB266" i="1" s="1"/>
  <c r="AA990" i="1"/>
  <c r="AA1529" i="1"/>
  <c r="AB1529" i="1" s="1"/>
  <c r="AA656" i="1"/>
  <c r="AB656" i="1" s="1"/>
  <c r="AA1508" i="1"/>
  <c r="AB1508" i="1" s="1"/>
  <c r="AA1622" i="1"/>
  <c r="AB1622" i="1" s="1"/>
  <c r="AA1159" i="1"/>
  <c r="AA1509" i="1"/>
  <c r="AB1509" i="1" s="1"/>
  <c r="AA1492" i="1"/>
  <c r="AB1492" i="1" s="1"/>
  <c r="AA1720" i="1"/>
  <c r="AA1690" i="1"/>
  <c r="AA1576" i="1"/>
  <c r="AB1576" i="1" s="1"/>
  <c r="AA1625" i="1"/>
  <c r="AB1625" i="1" s="1"/>
  <c r="AA4488" i="1"/>
  <c r="AA652" i="1"/>
  <c r="AB652" i="1" s="1"/>
  <c r="AA3701" i="1"/>
  <c r="AB3701" i="1" s="1"/>
  <c r="AA3702" i="1"/>
  <c r="AB3702" i="1" s="1"/>
  <c r="AA2824" i="1"/>
  <c r="AB2824" i="1" s="1"/>
  <c r="AA4493" i="1"/>
  <c r="AB4493" i="1" s="1"/>
  <c r="AA4491" i="1"/>
  <c r="AB4491" i="1" s="1"/>
  <c r="AA4494" i="1"/>
  <c r="AB4494" i="1" s="1"/>
  <c r="AA647" i="1"/>
  <c r="AB647" i="1" s="1"/>
  <c r="AA19" i="1"/>
  <c r="AA1618" i="1"/>
  <c r="AB1618" i="1" s="1"/>
  <c r="AA645" i="1"/>
  <c r="AB645" i="1" s="1"/>
  <c r="AA650" i="1"/>
  <c r="AB650" i="1" s="1"/>
  <c r="AA88" i="1"/>
  <c r="AA84" i="1"/>
  <c r="T561" i="33" s="1"/>
  <c r="AA1515" i="1"/>
  <c r="AB1515" i="1" s="1"/>
  <c r="AA20" i="1"/>
  <c r="AA1632" i="1"/>
  <c r="AB1632" i="1" s="1"/>
  <c r="AA1677" i="1"/>
  <c r="AB1677" i="1" s="1"/>
  <c r="AA1169" i="1"/>
  <c r="AB1169" i="1" s="1"/>
  <c r="AA1242" i="1"/>
  <c r="AB1242" i="1" s="1"/>
  <c r="AA991" i="1"/>
  <c r="AA118" i="1"/>
  <c r="AB118" i="1" s="1"/>
  <c r="AA1569" i="1"/>
  <c r="AA137" i="1"/>
  <c r="AB137" i="1" s="1"/>
  <c r="AA1380" i="1"/>
  <c r="AA1376" i="1"/>
  <c r="AA702" i="1"/>
  <c r="AA687" i="1"/>
  <c r="AB687" i="1" s="1"/>
  <c r="AA142" i="1"/>
  <c r="AB142" i="1" s="1"/>
  <c r="AA75" i="1"/>
  <c r="AB75" i="1" s="1"/>
  <c r="AA264" i="1"/>
  <c r="AB264" i="1" s="1"/>
  <c r="AA53" i="1"/>
  <c r="AB53" i="1" s="1"/>
  <c r="AA178" i="1"/>
  <c r="AB178" i="1" s="1"/>
  <c r="AA1036" i="1"/>
  <c r="AB1036" i="1" s="1"/>
  <c r="AA667" i="1"/>
  <c r="AB667" i="1" s="1"/>
  <c r="AA1035" i="1"/>
  <c r="AB1035" i="1" s="1"/>
  <c r="AA1204" i="1"/>
  <c r="AB1204" i="1" s="1"/>
  <c r="AA1479" i="1"/>
  <c r="AB1479" i="1" s="1"/>
  <c r="AA1636" i="1"/>
  <c r="AB1636" i="1" s="1"/>
  <c r="AA1512" i="1"/>
  <c r="AB1512" i="1" s="1"/>
  <c r="AA1163" i="1"/>
  <c r="AA1158" i="1"/>
  <c r="AA1629" i="1"/>
  <c r="AB1629" i="1" s="1"/>
  <c r="AA1633" i="1"/>
  <c r="AB1633" i="1" s="1"/>
  <c r="AA1695" i="1"/>
  <c r="AA1577" i="1"/>
  <c r="AB1577" i="1" s="1"/>
  <c r="AA3698" i="1"/>
  <c r="AB3698" i="1" s="1"/>
  <c r="AA4496" i="1"/>
  <c r="AB4496" i="1" s="1"/>
  <c r="AA4486" i="1"/>
  <c r="AA4490" i="1"/>
  <c r="AB4490" i="1" s="1"/>
  <c r="AA4485" i="1"/>
  <c r="AA1719" i="1"/>
  <c r="T730" i="33" s="1"/>
  <c r="AA69" i="1"/>
  <c r="AB69" i="1" s="1"/>
  <c r="AA1187" i="1"/>
  <c r="AB1187" i="1" s="1"/>
  <c r="AA73" i="1"/>
  <c r="AB73" i="1" s="1"/>
  <c r="AA122" i="1"/>
  <c r="AB122" i="1" s="1"/>
  <c r="AA1616" i="1"/>
  <c r="AB1616" i="1" s="1"/>
  <c r="AA1241" i="1"/>
  <c r="AB1241" i="1" s="1"/>
  <c r="AA660" i="1"/>
  <c r="AB660" i="1" s="1"/>
  <c r="AA1489" i="1"/>
  <c r="AB1489" i="1" s="1"/>
  <c r="AA1370" i="1"/>
  <c r="AA693" i="1"/>
  <c r="AB693" i="1" s="1"/>
  <c r="AA1722" i="1"/>
  <c r="AB1722" i="1" s="1"/>
  <c r="AA146" i="1"/>
  <c r="AB146" i="1" s="1"/>
  <c r="AA143" i="1"/>
  <c r="AB143" i="1" s="1"/>
  <c r="AA268" i="1"/>
  <c r="AB268" i="1" s="1"/>
  <c r="AA124" i="1"/>
  <c r="AB124" i="1" s="1"/>
  <c r="AA47" i="1"/>
  <c r="AA263" i="1"/>
  <c r="AB263" i="1" s="1"/>
  <c r="AA1060" i="1"/>
  <c r="AB1060" i="1" s="1"/>
  <c r="AA1032" i="1"/>
  <c r="AB1032" i="1" s="1"/>
  <c r="AA1173" i="1"/>
  <c r="AB1173" i="1" s="1"/>
  <c r="AA1225" i="1"/>
  <c r="AB1225" i="1" s="1"/>
  <c r="AA653" i="1"/>
  <c r="AB653" i="1" s="1"/>
  <c r="AA1161" i="1"/>
  <c r="AA1579" i="1"/>
  <c r="AB1579" i="1" s="1"/>
  <c r="AA1522" i="1"/>
  <c r="AB1522" i="1" s="1"/>
  <c r="AA1523" i="1"/>
  <c r="AB1523" i="1" s="1"/>
  <c r="AA1572" i="1"/>
  <c r="AA1194" i="1"/>
  <c r="AA4483" i="1"/>
  <c r="AA1203" i="1"/>
  <c r="AB1203" i="1" s="1"/>
  <c r="AA106" i="1"/>
  <c r="AA22" i="1"/>
  <c r="AA1715" i="1"/>
  <c r="AA1186" i="1"/>
  <c r="AB1186" i="1" s="1"/>
  <c r="AA86" i="1"/>
  <c r="AA1502" i="1"/>
  <c r="AB1502" i="1" s="1"/>
  <c r="AA103" i="1"/>
  <c r="AA1683" i="1"/>
  <c r="AB1683" i="1" s="1"/>
  <c r="AA1503" i="1"/>
  <c r="AB1503" i="1" s="1"/>
  <c r="AA1240" i="1"/>
  <c r="AB1240" i="1" s="1"/>
  <c r="AA648" i="1"/>
  <c r="AB648" i="1" s="1"/>
  <c r="AA1484" i="1"/>
  <c r="AB1484" i="1" s="1"/>
  <c r="AA1379" i="1"/>
  <c r="AA1375" i="1"/>
  <c r="AA698" i="1"/>
  <c r="AA691" i="1"/>
  <c r="AB691" i="1" s="1"/>
  <c r="AA697" i="1"/>
  <c r="AA1726" i="1"/>
  <c r="AB1726" i="1" s="1"/>
  <c r="AA82" i="1"/>
  <c r="T559" i="33" s="1"/>
  <c r="AA123" i="1"/>
  <c r="AB123" i="1" s="1"/>
  <c r="AA111" i="1"/>
  <c r="AB111" i="1" s="1"/>
  <c r="AA83" i="1"/>
  <c r="AA179" i="1"/>
  <c r="AB179" i="1" s="1"/>
  <c r="AA141" i="1"/>
  <c r="AB141" i="1" s="1"/>
  <c r="AA98" i="1"/>
  <c r="AA66" i="1"/>
  <c r="AB66" i="1" s="1"/>
  <c r="AA128" i="1"/>
  <c r="AB128" i="1" s="1"/>
  <c r="AA265" i="1"/>
  <c r="AB265" i="1" s="1"/>
  <c r="AA655" i="1"/>
  <c r="AB655" i="1" s="1"/>
  <c r="AA1679" i="1"/>
  <c r="AB1679" i="1" s="1"/>
  <c r="AA1030" i="1"/>
  <c r="AB1030" i="1" s="1"/>
  <c r="AA1055" i="1"/>
  <c r="AB1055" i="1" s="1"/>
  <c r="AA1175" i="1"/>
  <c r="AB1175" i="1" s="1"/>
  <c r="AA1223" i="1"/>
  <c r="AB1223" i="1" s="1"/>
  <c r="AA1478" i="1"/>
  <c r="AB1478" i="1" s="1"/>
  <c r="AA659" i="1"/>
  <c r="AB659" i="1" s="1"/>
  <c r="AA1196" i="1"/>
  <c r="AA1193" i="1"/>
  <c r="AA1495" i="1"/>
  <c r="AB1495" i="1" s="1"/>
  <c r="AA1627" i="1"/>
  <c r="AB1627" i="1" s="1"/>
  <c r="AA1244" i="1"/>
  <c r="AB1244" i="1" s="1"/>
  <c r="AA1530" i="1"/>
  <c r="AB1530" i="1" s="1"/>
  <c r="AA1691" i="1"/>
  <c r="AA1573" i="1"/>
  <c r="AB1573" i="1" s="1"/>
  <c r="AA1672" i="1"/>
  <c r="AB1672" i="1" s="1"/>
  <c r="AA1624" i="1"/>
  <c r="AB1624" i="1" s="1"/>
  <c r="AA1718" i="1"/>
  <c r="T729" i="33" s="1"/>
  <c r="AA1510" i="1"/>
  <c r="AB1510" i="1" s="1"/>
  <c r="AA3697" i="1"/>
  <c r="AB3697" i="1" s="1"/>
  <c r="AA2826" i="1"/>
  <c r="AB2826" i="1" s="1"/>
  <c r="AA4484" i="1"/>
  <c r="AA4482" i="1"/>
  <c r="AA4489" i="1"/>
  <c r="AB4489" i="1" s="1"/>
  <c r="AA1202" i="1"/>
  <c r="AB1202" i="1" s="1"/>
  <c r="AA90" i="1"/>
  <c r="AA56" i="1"/>
  <c r="AB56" i="1" s="1"/>
  <c r="AA24" i="1"/>
  <c r="AA1638" i="1"/>
  <c r="AB1638" i="1" s="1"/>
  <c r="AA1166" i="1"/>
  <c r="AB1166" i="1" s="1"/>
  <c r="AA1184" i="1"/>
  <c r="AB1184" i="1" s="1"/>
  <c r="AA14" i="1"/>
  <c r="AA72" i="1"/>
  <c r="AB72" i="1" s="1"/>
  <c r="AA9" i="1"/>
  <c r="AA1170" i="1"/>
  <c r="AB1170" i="1" s="1"/>
  <c r="AA1483" i="1"/>
  <c r="AB1483" i="1" s="1"/>
  <c r="AA2827" i="1"/>
  <c r="AB2827" i="1" s="1"/>
  <c r="AA1198" i="1"/>
  <c r="AB1198" i="1" s="1"/>
  <c r="AA1516" i="1"/>
  <c r="AB1516" i="1" s="1"/>
  <c r="AA1238" i="1"/>
  <c r="AB1238" i="1" s="1"/>
  <c r="AA662" i="1"/>
  <c r="AB662" i="1" s="1"/>
  <c r="AA70" i="1"/>
  <c r="AB70" i="1" s="1"/>
  <c r="AA649" i="1"/>
  <c r="AB649" i="1" s="1"/>
  <c r="AA700" i="1"/>
  <c r="AA1727" i="1"/>
  <c r="AB1727" i="1" s="1"/>
  <c r="AA67" i="1"/>
  <c r="AB67" i="1" s="1"/>
  <c r="AA46" i="1"/>
  <c r="AA144" i="1"/>
  <c r="AB144" i="1" s="1"/>
  <c r="AA81" i="1"/>
  <c r="AA1056" i="1"/>
  <c r="AB1056" i="1" s="1"/>
  <c r="AA1224" i="1"/>
  <c r="AB1224" i="1" s="1"/>
  <c r="AA661" i="1"/>
  <c r="AB661" i="1" s="1"/>
  <c r="AA1507" i="1"/>
  <c r="AB1507" i="1" s="1"/>
  <c r="AA1160" i="1"/>
  <c r="AA1626" i="1"/>
  <c r="AB1626" i="1" s="1"/>
  <c r="AA1689" i="1"/>
  <c r="AA2830" i="1"/>
  <c r="AB2830" i="1" s="1"/>
  <c r="AA1168" i="1"/>
  <c r="AB1168" i="1" s="1"/>
  <c r="AA138" i="1"/>
  <c r="AB138" i="1" s="1"/>
  <c r="AA132" i="1"/>
  <c r="AB132" i="1" s="1"/>
  <c r="AA1504" i="1"/>
  <c r="AB1504" i="1" s="1"/>
  <c r="AA1183" i="1"/>
  <c r="AB1183" i="1" s="1"/>
  <c r="AA116" i="1"/>
  <c r="AB116" i="1" s="1"/>
  <c r="AA11" i="1"/>
  <c r="AA1488" i="1"/>
  <c r="AB1488" i="1" s="1"/>
  <c r="AA989" i="1"/>
  <c r="AA1171" i="1"/>
  <c r="AB1171" i="1" s="1"/>
  <c r="AA1381" i="1"/>
  <c r="AB1381" i="1" s="1"/>
  <c r="AA699" i="1"/>
  <c r="AA1728" i="1"/>
  <c r="AB1728" i="1" s="1"/>
  <c r="AA59" i="1"/>
  <c r="AB59" i="1" s="1"/>
  <c r="AA44" i="1"/>
  <c r="AA145" i="1"/>
  <c r="AB145" i="1" s="1"/>
  <c r="AA112" i="1"/>
  <c r="AB112" i="1" s="1"/>
  <c r="AA108" i="1"/>
  <c r="AB108" i="1" s="1"/>
  <c r="AA117" i="1"/>
  <c r="AB117" i="1" s="1"/>
  <c r="AA1057" i="1"/>
  <c r="AB1057" i="1" s="1"/>
  <c r="AA1221" i="1"/>
  <c r="AB1221" i="1" s="1"/>
  <c r="AA663" i="1"/>
  <c r="AB663" i="1" s="1"/>
  <c r="AA1498" i="1"/>
  <c r="AB1498" i="1" s="1"/>
  <c r="AA1688" i="1"/>
  <c r="AA1578" i="1"/>
  <c r="AB1578" i="1" s="1"/>
  <c r="AA1191" i="1"/>
  <c r="AA1631" i="1"/>
  <c r="AB1631" i="1" s="1"/>
  <c r="AA1714" i="1"/>
  <c r="AA1621" i="1"/>
  <c r="AB1621" i="1" s="1"/>
  <c r="AA4404" i="1"/>
  <c r="AB4404" i="1" s="1"/>
  <c r="AA1673" i="1"/>
  <c r="AB1673" i="1" s="1"/>
  <c r="AA1634" i="1"/>
  <c r="AB1634" i="1" s="1"/>
  <c r="AA1684" i="1"/>
  <c r="AB1684" i="1" s="1"/>
  <c r="AA97" i="1"/>
  <c r="T583" i="33" s="1"/>
  <c r="AA646" i="1"/>
  <c r="AB646" i="1" s="1"/>
  <c r="AA1521" i="1"/>
  <c r="AB1521" i="1" s="1"/>
  <c r="AA136" i="1"/>
  <c r="AB136" i="1" s="1"/>
  <c r="AA1675" i="1"/>
  <c r="AB1675" i="1" s="1"/>
  <c r="AA1566" i="1"/>
  <c r="AA995" i="1"/>
  <c r="AA1374" i="1"/>
  <c r="AA1371" i="1"/>
  <c r="AA692" i="1"/>
  <c r="AB692" i="1" s="1"/>
  <c r="AA701" i="1"/>
  <c r="AA1729" i="1"/>
  <c r="AB1729" i="1" s="1"/>
  <c r="AA51" i="1"/>
  <c r="AA91" i="1"/>
  <c r="AA139" i="1"/>
  <c r="AB139" i="1" s="1"/>
  <c r="AA94" i="1"/>
  <c r="AA121" i="1"/>
  <c r="AB121" i="1" s="1"/>
  <c r="AA119" i="1"/>
  <c r="AB119" i="1" s="1"/>
  <c r="AA109" i="1"/>
  <c r="AB109" i="1" s="1"/>
  <c r="AA77" i="1"/>
  <c r="T554" i="33" s="1"/>
  <c r="AA55" i="1"/>
  <c r="AB55" i="1" s="1"/>
  <c r="AA1482" i="1"/>
  <c r="AB1482" i="1" s="1"/>
  <c r="AA1031" i="1"/>
  <c r="AB1031" i="1" s="1"/>
  <c r="AA1172" i="1"/>
  <c r="AB1172" i="1" s="1"/>
  <c r="AA1176" i="1"/>
  <c r="AB1176" i="1" s="1"/>
  <c r="AA1475" i="1"/>
  <c r="AB1475" i="1" s="1"/>
  <c r="AA992" i="1"/>
  <c r="AA1157" i="1"/>
  <c r="AA1575" i="1"/>
  <c r="AB1575" i="1" s="1"/>
  <c r="AA1574" i="1"/>
  <c r="AB1574" i="1" s="1"/>
  <c r="AA1513" i="1"/>
  <c r="AB1513" i="1" s="1"/>
  <c r="AA1524" i="1"/>
  <c r="AB1524" i="1" s="1"/>
  <c r="AA1694" i="1"/>
  <c r="AA1641" i="1"/>
  <c r="AB1641" i="1" s="1"/>
  <c r="AA1635" i="1"/>
  <c r="AB1635" i="1" s="1"/>
  <c r="AA2828" i="1"/>
  <c r="AB2828" i="1" s="1"/>
  <c r="AA4407" i="1"/>
  <c r="AB4407" i="1" s="1"/>
  <c r="AA4487" i="1"/>
  <c r="AA1570" i="1"/>
  <c r="AA644" i="1"/>
  <c r="AB644" i="1" s="1"/>
  <c r="AA101" i="1"/>
  <c r="AA1486" i="1"/>
  <c r="AB1486" i="1" s="1"/>
  <c r="AA23" i="1"/>
  <c r="AA1568" i="1"/>
  <c r="AA1682" i="1"/>
  <c r="AB1682" i="1" s="1"/>
  <c r="AA10" i="1"/>
  <c r="AA133" i="1"/>
  <c r="AB133" i="1" s="1"/>
  <c r="AA102" i="1"/>
  <c r="AA1613" i="1"/>
  <c r="AB1613" i="1" s="1"/>
  <c r="AA18" i="1"/>
  <c r="AA1717" i="1"/>
  <c r="AA1642" i="1"/>
  <c r="AB1642" i="1" s="1"/>
  <c r="AA1237" i="1"/>
  <c r="AB1237" i="1" s="1"/>
  <c r="AA105" i="1"/>
  <c r="AA1373" i="1"/>
  <c r="AA1377" i="1"/>
  <c r="AA695" i="1"/>
  <c r="AA99" i="1"/>
  <c r="AA110" i="1"/>
  <c r="AB110" i="1" s="1"/>
  <c r="AA79" i="1"/>
  <c r="T556" i="33" s="1"/>
  <c r="AA115" i="1"/>
  <c r="AB115" i="1" s="1"/>
  <c r="AA76" i="1"/>
  <c r="AA64" i="1"/>
  <c r="AB64" i="1" s="1"/>
  <c r="AA87" i="1"/>
  <c r="AA182" i="1"/>
  <c r="AB182" i="1" s="1"/>
  <c r="AA1514" i="1"/>
  <c r="AB1514" i="1" s="1"/>
  <c r="AA996" i="1"/>
  <c r="AA1053" i="1"/>
  <c r="AB1053" i="1" s="1"/>
  <c r="AA1177" i="1"/>
  <c r="AB1177" i="1" s="1"/>
  <c r="AA1476" i="1"/>
  <c r="AB1476" i="1" s="1"/>
  <c r="AA1480" i="1"/>
  <c r="AB1480" i="1" s="1"/>
  <c r="AA994" i="1"/>
  <c r="AA1511" i="1"/>
  <c r="AB1511" i="1" s="1"/>
  <c r="AA1188" i="1"/>
  <c r="AB1188" i="1" s="1"/>
  <c r="AA1490" i="1"/>
  <c r="AB1490" i="1" s="1"/>
  <c r="AA1628" i="1"/>
  <c r="AB1628" i="1" s="1"/>
  <c r="AA1493" i="1"/>
  <c r="AB1493" i="1" s="1"/>
  <c r="AA1190" i="1"/>
  <c r="AB1190" i="1" s="1"/>
  <c r="AA1693" i="1"/>
  <c r="AA1643" i="1"/>
  <c r="AB1643" i="1" s="1"/>
  <c r="AA1639" i="1"/>
  <c r="AB1639" i="1" s="1"/>
  <c r="AA1676" i="1"/>
  <c r="AB1676" i="1" s="1"/>
  <c r="AA3695" i="1"/>
  <c r="AB3695" i="1" s="1"/>
  <c r="AA3699" i="1"/>
  <c r="AB3699" i="1" s="1"/>
  <c r="AA4402" i="1"/>
  <c r="AB4402" i="1" s="1"/>
  <c r="AA1162" i="1"/>
  <c r="AA4481" i="1"/>
  <c r="AA4403" i="1"/>
  <c r="AB4403" i="1" s="1"/>
  <c r="AA1505" i="1"/>
  <c r="AB1505" i="1" s="1"/>
  <c r="AA65" i="1"/>
  <c r="AB65" i="1" s="1"/>
  <c r="AA1614" i="1"/>
  <c r="AB1614" i="1" s="1"/>
  <c r="AA100" i="1"/>
  <c r="AA1567" i="1"/>
  <c r="AA1500" i="1"/>
  <c r="AB1500" i="1" s="1"/>
  <c r="AA1197" i="1"/>
  <c r="AB1197" i="1" s="1"/>
  <c r="AA1182" i="1"/>
  <c r="AB1182" i="1" s="1"/>
  <c r="AA135" i="1"/>
  <c r="AB135" i="1" s="1"/>
  <c r="AA129" i="1"/>
  <c r="AB129" i="1" s="1"/>
  <c r="AA93" i="1"/>
  <c r="T579" i="33" s="1"/>
  <c r="AA1487" i="1"/>
  <c r="AB1487" i="1" s="1"/>
  <c r="AA1685" i="1"/>
  <c r="AB1685" i="1" s="1"/>
  <c r="AA1713" i="1"/>
  <c r="AA1680" i="1"/>
  <c r="AB1680" i="1" s="1"/>
  <c r="AA125" i="1"/>
  <c r="AB125" i="1" s="1"/>
  <c r="AA666" i="1"/>
  <c r="AB666" i="1" s="1"/>
  <c r="AA13" i="1"/>
  <c r="AA1686" i="1"/>
  <c r="AB1686" i="1" s="1"/>
  <c r="Z151" i="1"/>
  <c r="S695" i="33"/>
  <c r="Z153" i="1"/>
  <c r="Y148" i="1"/>
  <c r="Y157" i="1" s="1"/>
  <c r="Y149" i="1"/>
  <c r="Y158" i="1" s="1"/>
  <c r="Y152" i="1"/>
  <c r="Y161" i="1" s="1"/>
  <c r="Y151" i="1"/>
  <c r="Y160" i="1" s="1"/>
  <c r="Y153" i="1"/>
  <c r="Y162" i="1" s="1"/>
  <c r="Y154" i="1"/>
  <c r="Y163" i="1" s="1"/>
  <c r="Z148" i="1"/>
  <c r="S689" i="33"/>
  <c r="S690" i="33"/>
  <c r="R379" i="33"/>
  <c r="X157" i="1"/>
  <c r="R382" i="33"/>
  <c r="X160" i="1"/>
  <c r="R328" i="33"/>
  <c r="R399" i="33" s="1"/>
  <c r="R451" i="33"/>
  <c r="R385" i="33"/>
  <c r="X163" i="1"/>
  <c r="Z154" i="1"/>
  <c r="Z34" i="1"/>
  <c r="X164" i="1"/>
  <c r="R327" i="33"/>
  <c r="R398" i="33" s="1"/>
  <c r="R450" i="33"/>
  <c r="R381" i="33"/>
  <c r="X159" i="1"/>
  <c r="X162" i="1"/>
  <c r="R331" i="33"/>
  <c r="R402" i="33" s="1"/>
  <c r="R454" i="33"/>
  <c r="R455" i="33"/>
  <c r="R332" i="33"/>
  <c r="R403" i="33" s="1"/>
  <c r="Y155" i="1"/>
  <c r="Y164" i="1" s="1"/>
  <c r="Z35" i="1"/>
  <c r="S310" i="33" s="1"/>
  <c r="Z149" i="1"/>
  <c r="S692" i="33"/>
  <c r="Z41" i="1"/>
  <c r="S316" i="33" s="1"/>
  <c r="Z40" i="1"/>
  <c r="S315" i="33" s="1"/>
  <c r="Z155" i="1"/>
  <c r="R449" i="33"/>
  <c r="R326" i="33"/>
  <c r="R397" i="33" s="1"/>
  <c r="R380" i="33"/>
  <c r="X158" i="1"/>
  <c r="Y150" i="1"/>
  <c r="Y159" i="1" s="1"/>
  <c r="R453" i="33"/>
  <c r="R330" i="33"/>
  <c r="R401" i="33" s="1"/>
  <c r="X161" i="1"/>
  <c r="R329" i="33"/>
  <c r="R400" i="33" s="1"/>
  <c r="R452" i="33"/>
  <c r="AC897" i="1" l="1"/>
  <c r="AC896" i="1"/>
  <c r="AC900" i="1"/>
  <c r="AC901" i="1"/>
  <c r="AC899" i="1"/>
  <c r="AC902" i="1"/>
  <c r="AC898" i="1"/>
  <c r="AC903" i="1"/>
  <c r="AC831" i="1"/>
  <c r="AC832" i="1"/>
  <c r="AC854" i="1"/>
  <c r="AC853" i="1"/>
  <c r="AB1566" i="1"/>
  <c r="AB1568" i="1"/>
  <c r="AB1569" i="1"/>
  <c r="AB1570" i="1"/>
  <c r="AB1572" i="1"/>
  <c r="AB1567" i="1"/>
  <c r="AB1571" i="1"/>
  <c r="AB1565" i="1"/>
  <c r="AB990" i="1"/>
  <c r="AB996" i="1"/>
  <c r="AB992" i="1"/>
  <c r="AB995" i="1"/>
  <c r="AB989" i="1"/>
  <c r="AB994" i="1"/>
  <c r="AB993" i="1"/>
  <c r="AB991" i="1"/>
  <c r="S309" i="33"/>
  <c r="S379" i="33" s="1"/>
  <c r="S312" i="33"/>
  <c r="S382" i="33" s="1"/>
  <c r="S311" i="33"/>
  <c r="S381" i="33" s="1"/>
  <c r="AC27" i="1"/>
  <c r="AC31" i="1"/>
  <c r="AC29" i="1"/>
  <c r="AC33" i="1"/>
  <c r="AC28" i="1"/>
  <c r="AC26" i="1"/>
  <c r="AC32" i="1"/>
  <c r="AC30" i="1"/>
  <c r="AB4485" i="1"/>
  <c r="T779" i="33"/>
  <c r="AB4488" i="1"/>
  <c r="T782" i="33"/>
  <c r="AB4482" i="1"/>
  <c r="T776" i="33"/>
  <c r="AB4486" i="1"/>
  <c r="T780" i="33"/>
  <c r="AB4487" i="1"/>
  <c r="T781" i="33"/>
  <c r="AB4484" i="1"/>
  <c r="T778" i="33"/>
  <c r="AB4483" i="1"/>
  <c r="T777" i="33"/>
  <c r="AB4481" i="1"/>
  <c r="T775" i="33"/>
  <c r="AC1028" i="1"/>
  <c r="AC1023" i="1"/>
  <c r="AC1021" i="1"/>
  <c r="AC1022" i="1"/>
  <c r="AC1024" i="1"/>
  <c r="AC1027" i="1"/>
  <c r="AC1026" i="1"/>
  <c r="AC1025" i="1"/>
  <c r="AB698" i="1"/>
  <c r="AB706" i="1" s="1"/>
  <c r="AA706" i="1"/>
  <c r="AB700" i="1"/>
  <c r="AB708" i="1" s="1"/>
  <c r="AA708" i="1"/>
  <c r="AB696" i="1"/>
  <c r="AB704" i="1" s="1"/>
  <c r="AA704" i="1"/>
  <c r="AB695" i="1"/>
  <c r="AB703" i="1" s="1"/>
  <c r="AA703" i="1"/>
  <c r="AB701" i="1"/>
  <c r="AB709" i="1" s="1"/>
  <c r="AA709" i="1"/>
  <c r="AB699" i="1"/>
  <c r="AB707" i="1" s="1"/>
  <c r="AA707" i="1"/>
  <c r="AB697" i="1"/>
  <c r="AB705" i="1" s="1"/>
  <c r="AA705" i="1"/>
  <c r="AB702" i="1"/>
  <c r="AB710" i="1" s="1"/>
  <c r="AA710" i="1"/>
  <c r="AB952" i="1"/>
  <c r="AB960" i="1" s="1"/>
  <c r="AA960" i="1"/>
  <c r="AB951" i="1"/>
  <c r="AB959" i="1" s="1"/>
  <c r="AA959" i="1"/>
  <c r="AB946" i="1"/>
  <c r="AB954" i="1" s="1"/>
  <c r="AA954" i="1"/>
  <c r="AB948" i="1"/>
  <c r="AB956" i="1" s="1"/>
  <c r="AA956" i="1"/>
  <c r="AB947" i="1"/>
  <c r="AB955" i="1" s="1"/>
  <c r="AA955" i="1"/>
  <c r="AB949" i="1"/>
  <c r="AB957" i="1" s="1"/>
  <c r="AA957" i="1"/>
  <c r="AB950" i="1"/>
  <c r="AB958" i="1" s="1"/>
  <c r="AA958" i="1"/>
  <c r="AB1367" i="1"/>
  <c r="AB1372" i="1"/>
  <c r="AB1446" i="1"/>
  <c r="AB1442" i="1"/>
  <c r="AB1444" i="1"/>
  <c r="AC1415" i="1"/>
  <c r="AC1412" i="1"/>
  <c r="AC1407" i="1"/>
  <c r="AC1439" i="1"/>
  <c r="AC1413" i="1"/>
  <c r="AC1437" i="1"/>
  <c r="AC1433" i="1"/>
  <c r="AC1414" i="1"/>
  <c r="AC1411" i="1"/>
  <c r="AC1438" i="1"/>
  <c r="AC1434" i="1"/>
  <c r="AC1435" i="1"/>
  <c r="AC1431" i="1"/>
  <c r="AC1423" i="1"/>
  <c r="AC1436" i="1"/>
  <c r="AC1432" i="1"/>
  <c r="AC1424" i="1"/>
  <c r="AC1426" i="1"/>
  <c r="AC1401" i="1"/>
  <c r="AC1400" i="1"/>
  <c r="AC1404" i="1"/>
  <c r="AC1428" i="1"/>
  <c r="AC1405" i="1"/>
  <c r="AC1402" i="1"/>
  <c r="AC1417" i="1"/>
  <c r="AC1419" i="1"/>
  <c r="AC1421" i="1"/>
  <c r="AC1427" i="1"/>
  <c r="AC1403" i="1"/>
  <c r="AC1418" i="1"/>
  <c r="AC1422" i="1"/>
  <c r="AC1430" i="1"/>
  <c r="AC1408" i="1"/>
  <c r="AC1409" i="1"/>
  <c r="AC1410" i="1"/>
  <c r="AC1429" i="1"/>
  <c r="AC1420" i="1"/>
  <c r="AC1406" i="1"/>
  <c r="AC1425" i="1"/>
  <c r="AC1416" i="1"/>
  <c r="AB1447" i="1"/>
  <c r="AB1374" i="1"/>
  <c r="AC1310" i="1"/>
  <c r="AC1318" i="1"/>
  <c r="AC1309" i="1"/>
  <c r="AC1303" i="1"/>
  <c r="AC1350" i="1"/>
  <c r="AC1349" i="1"/>
  <c r="AC1326" i="1"/>
  <c r="AC1347" i="1"/>
  <c r="AC1348" i="1"/>
  <c r="AC1339" i="1"/>
  <c r="AC1335" i="1"/>
  <c r="AC1366" i="1"/>
  <c r="AC1302" i="1"/>
  <c r="AC1338" i="1"/>
  <c r="AC1334" i="1"/>
  <c r="AC1346" i="1"/>
  <c r="AC1337" i="1"/>
  <c r="AC1342" i="1"/>
  <c r="AC1336" i="1"/>
  <c r="AC1362" i="1"/>
  <c r="AC1358" i="1"/>
  <c r="AC1365" i="1"/>
  <c r="AC1361" i="1"/>
  <c r="AC1325" i="1"/>
  <c r="AC1364" i="1"/>
  <c r="AC1360" i="1"/>
  <c r="AC1363" i="1"/>
  <c r="AC1359" i="1"/>
  <c r="AC1354" i="1"/>
  <c r="AC1323" i="1"/>
  <c r="AC1328" i="1"/>
  <c r="AC1332" i="1"/>
  <c r="AC1343" i="1"/>
  <c r="AC1340" i="1"/>
  <c r="AC1341" i="1"/>
  <c r="AC1297" i="1"/>
  <c r="AC1304" i="1"/>
  <c r="AC1308" i="1"/>
  <c r="AC1305" i="1"/>
  <c r="AC1312" i="1"/>
  <c r="AC1316" i="1"/>
  <c r="AC1322" i="1"/>
  <c r="AC1353" i="1"/>
  <c r="AC1357" i="1"/>
  <c r="AC1327" i="1"/>
  <c r="AC1331" i="1"/>
  <c r="AC1352" i="1"/>
  <c r="AC1356" i="1"/>
  <c r="AC1320" i="1"/>
  <c r="AC1330" i="1"/>
  <c r="AC1344" i="1"/>
  <c r="AC1301" i="1"/>
  <c r="AC1306" i="1"/>
  <c r="AC1307" i="1"/>
  <c r="AC1314" i="1"/>
  <c r="AC1324" i="1"/>
  <c r="AC1351" i="1"/>
  <c r="AC1355" i="1"/>
  <c r="AC1321" i="1"/>
  <c r="AC1319" i="1"/>
  <c r="AC1329" i="1"/>
  <c r="AC1333" i="1"/>
  <c r="AC1345" i="1"/>
  <c r="AC1296" i="1"/>
  <c r="AC1298" i="1"/>
  <c r="AC1295" i="1"/>
  <c r="AC1313" i="1"/>
  <c r="AC1317" i="1"/>
  <c r="AC1300" i="1"/>
  <c r="AC1299" i="1"/>
  <c r="AC1311" i="1"/>
  <c r="AC1315" i="1"/>
  <c r="AC1276" i="1"/>
  <c r="AC1274" i="1"/>
  <c r="AC1270" i="1"/>
  <c r="AC1272" i="1"/>
  <c r="AC1268" i="1"/>
  <c r="AC1262" i="1"/>
  <c r="AC1261" i="1"/>
  <c r="AC1275" i="1"/>
  <c r="AC1273" i="1"/>
  <c r="AC1271" i="1"/>
  <c r="AC1269" i="1"/>
  <c r="AC1260" i="1"/>
  <c r="AC1252" i="1"/>
  <c r="AC1254" i="1"/>
  <c r="AC1253" i="1"/>
  <c r="AC1246" i="1"/>
  <c r="AC1250" i="1"/>
  <c r="AC1259" i="1"/>
  <c r="AC1266" i="1"/>
  <c r="AC1263" i="1"/>
  <c r="AC1245" i="1"/>
  <c r="AC1249" i="1"/>
  <c r="AC1265" i="1"/>
  <c r="AC1248" i="1"/>
  <c r="AC1257" i="1"/>
  <c r="AC1258" i="1"/>
  <c r="AC1264" i="1"/>
  <c r="AC1267" i="1"/>
  <c r="AC1247" i="1"/>
  <c r="AC1251" i="1"/>
  <c r="AC1256" i="1"/>
  <c r="AC1255" i="1"/>
  <c r="AC1236" i="1"/>
  <c r="AC1220" i="1"/>
  <c r="AC1218" i="1"/>
  <c r="AC1216" i="1"/>
  <c r="AC1214" i="1"/>
  <c r="AC1148" i="1"/>
  <c r="AC1217" i="1"/>
  <c r="AC1213" i="1"/>
  <c r="AC1156" i="1"/>
  <c r="AC1219" i="1"/>
  <c r="AC1144" i="1"/>
  <c r="AC1140" i="1"/>
  <c r="AC1143" i="1"/>
  <c r="AC1141" i="1"/>
  <c r="AC1215" i="1"/>
  <c r="AC1146" i="1"/>
  <c r="AC1142" i="1"/>
  <c r="AC1145" i="1"/>
  <c r="AC1147" i="1"/>
  <c r="AC1136" i="1"/>
  <c r="AC1133" i="1"/>
  <c r="AC1134" i="1"/>
  <c r="AC1139" i="1"/>
  <c r="AC1149" i="1"/>
  <c r="AC1150" i="1"/>
  <c r="AC1151" i="1"/>
  <c r="AC1152" i="1"/>
  <c r="AC1153" i="1"/>
  <c r="AC1154" i="1"/>
  <c r="AC1155" i="1"/>
  <c r="AC1230" i="1"/>
  <c r="AC1231" i="1"/>
  <c r="AC1233" i="1"/>
  <c r="AC1234" i="1"/>
  <c r="AC1135" i="1"/>
  <c r="AC1138" i="1"/>
  <c r="AC1229" i="1"/>
  <c r="AC1232" i="1"/>
  <c r="AC1235" i="1"/>
  <c r="AC1137" i="1"/>
  <c r="AC4006" i="1"/>
  <c r="AC3999" i="1"/>
  <c r="AC4002" i="1"/>
  <c r="AC4000" i="1"/>
  <c r="AC4004" i="1"/>
  <c r="AC4001" i="1"/>
  <c r="AC4003" i="1"/>
  <c r="AC4005" i="1"/>
  <c r="AC3941" i="1"/>
  <c r="AC3940" i="1"/>
  <c r="AC3939" i="1"/>
  <c r="AC3938" i="1"/>
  <c r="AC3937" i="1"/>
  <c r="AC3936" i="1"/>
  <c r="AC3935" i="1"/>
  <c r="AC3934" i="1"/>
  <c r="AC3942" i="1"/>
  <c r="AC3921" i="1"/>
  <c r="AC3920" i="1"/>
  <c r="AC3919" i="1"/>
  <c r="AC3918" i="1"/>
  <c r="AC3933" i="1"/>
  <c r="AC3926" i="1"/>
  <c r="AC3929" i="1"/>
  <c r="AC3902" i="1"/>
  <c r="AC3910" i="1"/>
  <c r="AC3901" i="1"/>
  <c r="AC3897" i="1"/>
  <c r="AC3899" i="1"/>
  <c r="AC3896" i="1"/>
  <c r="AC3894" i="1"/>
  <c r="AC3900" i="1"/>
  <c r="AC3880" i="1"/>
  <c r="AC3879" i="1"/>
  <c r="AC3966" i="1"/>
  <c r="AC3998" i="1"/>
  <c r="AC3895" i="1"/>
  <c r="AC3893" i="1"/>
  <c r="AC3881" i="1"/>
  <c r="AC3983" i="1"/>
  <c r="AC3996" i="1"/>
  <c r="AC3907" i="1"/>
  <c r="AC3886" i="1"/>
  <c r="AC3898" i="1"/>
  <c r="AC3994" i="1"/>
  <c r="AC3903" i="1"/>
  <c r="AC3997" i="1"/>
  <c r="AC3993" i="1"/>
  <c r="AC3990" i="1"/>
  <c r="AC3991" i="1"/>
  <c r="AC3995" i="1"/>
  <c r="AC3989" i="1"/>
  <c r="AC3961" i="1"/>
  <c r="AC3890" i="1"/>
  <c r="AC3889" i="1"/>
  <c r="AC3906" i="1"/>
  <c r="AC3909" i="1"/>
  <c r="AC3930" i="1"/>
  <c r="AC3963" i="1"/>
  <c r="AC3959" i="1"/>
  <c r="AC3987" i="1"/>
  <c r="AC3917" i="1"/>
  <c r="AC3992" i="1"/>
  <c r="AC3984" i="1"/>
  <c r="AC3888" i="1"/>
  <c r="AC3965" i="1"/>
  <c r="AC3923" i="1"/>
  <c r="AC3988" i="1"/>
  <c r="AC3913" i="1"/>
  <c r="AC3927" i="1"/>
  <c r="AC3884" i="1"/>
  <c r="AC3883" i="1"/>
  <c r="AC3885" i="1"/>
  <c r="AC3912" i="1"/>
  <c r="AC3916" i="1"/>
  <c r="AC3985" i="1"/>
  <c r="AC3905" i="1"/>
  <c r="AC3931" i="1"/>
  <c r="AC3892" i="1"/>
  <c r="AC3887" i="1"/>
  <c r="AC3882" i="1"/>
  <c r="AC3904" i="1"/>
  <c r="AC3925" i="1"/>
  <c r="AC3891" i="1"/>
  <c r="AC3915" i="1"/>
  <c r="AC3928" i="1"/>
  <c r="AC3908" i="1"/>
  <c r="AC3922" i="1"/>
  <c r="AC3932" i="1"/>
  <c r="AC3986" i="1"/>
  <c r="AC3960" i="1"/>
  <c r="AC3962" i="1"/>
  <c r="AC3964" i="1"/>
  <c r="AC3911" i="1"/>
  <c r="AC3914" i="1"/>
  <c r="AC3924" i="1"/>
  <c r="AC2919" i="1"/>
  <c r="AC2918" i="1"/>
  <c r="AC2916" i="1"/>
  <c r="AC2912" i="1"/>
  <c r="AC2917" i="1"/>
  <c r="AC2914" i="1"/>
  <c r="AC2913" i="1"/>
  <c r="AC2951" i="1"/>
  <c r="AC2915" i="1"/>
  <c r="AC2911" i="1"/>
  <c r="AC2948" i="1"/>
  <c r="AC2944" i="1"/>
  <c r="AC2959" i="1"/>
  <c r="AC2950" i="1"/>
  <c r="AC2947" i="1"/>
  <c r="AC2945" i="1"/>
  <c r="AC2949" i="1"/>
  <c r="AC2946" i="1"/>
  <c r="AC2935" i="1"/>
  <c r="AC2936" i="1"/>
  <c r="AC2927" i="1"/>
  <c r="AC2967" i="1"/>
  <c r="AC2991" i="1"/>
  <c r="AC2937" i="1"/>
  <c r="AC2965" i="1"/>
  <c r="AC2966" i="1"/>
  <c r="AC2943" i="1"/>
  <c r="AC2960" i="1"/>
  <c r="AC2952" i="1"/>
  <c r="AC2904" i="1"/>
  <c r="AC2928" i="1"/>
  <c r="AC2932" i="1"/>
  <c r="AC2984" i="1"/>
  <c r="AC2986" i="1"/>
  <c r="AC2988" i="1"/>
  <c r="AC2990" i="1"/>
  <c r="AC2931" i="1"/>
  <c r="AC2922" i="1"/>
  <c r="AC2923" i="1"/>
  <c r="AC2939" i="1"/>
  <c r="AC2906" i="1"/>
  <c r="AC2957" i="1"/>
  <c r="AC2963" i="1"/>
  <c r="AC2934" i="1"/>
  <c r="AC2987" i="1"/>
  <c r="AC2933" i="1"/>
  <c r="AC2926" i="1"/>
  <c r="AC2921" i="1"/>
  <c r="AC2925" i="1"/>
  <c r="AC2954" i="1"/>
  <c r="AC2905" i="1"/>
  <c r="AC2956" i="1"/>
  <c r="AC2910" i="1"/>
  <c r="AC2955" i="1"/>
  <c r="AC2930" i="1"/>
  <c r="AC2940" i="1"/>
  <c r="AC2962" i="1"/>
  <c r="AC2985" i="1"/>
  <c r="AC2941" i="1"/>
  <c r="AC2942" i="1"/>
  <c r="AC2958" i="1"/>
  <c r="AC2953" i="1"/>
  <c r="AC2989" i="1"/>
  <c r="AC2924" i="1"/>
  <c r="AC2938" i="1"/>
  <c r="AC2907" i="1"/>
  <c r="AC2908" i="1"/>
  <c r="AC2964" i="1"/>
  <c r="AC2920" i="1"/>
  <c r="AC2929" i="1"/>
  <c r="AC2909" i="1"/>
  <c r="AC2961" i="1"/>
  <c r="AB953" i="1"/>
  <c r="AB961" i="1" s="1"/>
  <c r="AA961" i="1"/>
  <c r="AB929" i="1"/>
  <c r="AB930" i="1"/>
  <c r="AC948" i="1"/>
  <c r="AC956" i="1" s="1"/>
  <c r="AC946" i="1"/>
  <c r="AC954" i="1" s="1"/>
  <c r="AC952" i="1"/>
  <c r="AC960" i="1" s="1"/>
  <c r="AC950" i="1"/>
  <c r="AC958" i="1" s="1"/>
  <c r="AC951" i="1"/>
  <c r="AC959" i="1" s="1"/>
  <c r="AC947" i="1"/>
  <c r="AC955" i="1" s="1"/>
  <c r="AC953" i="1"/>
  <c r="AC961" i="1" s="1"/>
  <c r="AC949" i="1"/>
  <c r="AC957" i="1" s="1"/>
  <c r="AC1052" i="1"/>
  <c r="AC1046" i="1"/>
  <c r="AC1047" i="1"/>
  <c r="AC1048" i="1"/>
  <c r="AC1049" i="1"/>
  <c r="AC1051" i="1"/>
  <c r="AC1050" i="1"/>
  <c r="AC1045" i="1"/>
  <c r="AC936" i="1"/>
  <c r="AC933" i="1"/>
  <c r="AC934" i="1"/>
  <c r="AC931" i="1"/>
  <c r="AC929" i="1"/>
  <c r="AC930" i="1"/>
  <c r="AC935" i="1"/>
  <c r="AC932" i="1"/>
  <c r="AA34" i="1"/>
  <c r="AC2500" i="1"/>
  <c r="AC2499" i="1"/>
  <c r="AC2498" i="1"/>
  <c r="AC2497" i="1"/>
  <c r="AC2496" i="1"/>
  <c r="AC2495" i="1"/>
  <c r="AC2494" i="1"/>
  <c r="AC2501" i="1"/>
  <c r="AC2493" i="1"/>
  <c r="AC2488" i="1"/>
  <c r="AC2490" i="1"/>
  <c r="AC2489" i="1"/>
  <c r="AC2492" i="1"/>
  <c r="AC2491" i="1"/>
  <c r="AC2487" i="1"/>
  <c r="AC2486" i="1"/>
  <c r="AB1719" i="1"/>
  <c r="S453" i="33"/>
  <c r="S384" i="33"/>
  <c r="S383" i="33"/>
  <c r="AB8" i="1"/>
  <c r="Z162" i="1"/>
  <c r="AB1445" i="1"/>
  <c r="AC1447" i="1"/>
  <c r="AC1441" i="1"/>
  <c r="AC1445" i="1"/>
  <c r="AC1440" i="1"/>
  <c r="AC1444" i="1"/>
  <c r="AC1446" i="1"/>
  <c r="AC1442" i="1"/>
  <c r="AC1443" i="1"/>
  <c r="AB1440" i="1"/>
  <c r="AB1441" i="1"/>
  <c r="AB1443" i="1"/>
  <c r="AB1718" i="1"/>
  <c r="Z160" i="1"/>
  <c r="Z161" i="1"/>
  <c r="AB77" i="1"/>
  <c r="T691" i="33"/>
  <c r="AB1379" i="1"/>
  <c r="AB1382" i="1"/>
  <c r="AB18" i="1"/>
  <c r="AB34" i="1" s="1"/>
  <c r="AB97" i="1"/>
  <c r="AB79" i="1"/>
  <c r="AB1368" i="1"/>
  <c r="AB82" i="1"/>
  <c r="AB1380" i="1"/>
  <c r="S330" i="33"/>
  <c r="S401" i="33" s="1"/>
  <c r="T560" i="33"/>
  <c r="AB83" i="1"/>
  <c r="AB1194" i="1"/>
  <c r="AB1158" i="1"/>
  <c r="AB1690" i="1"/>
  <c r="T690" i="33"/>
  <c r="AB1159" i="1"/>
  <c r="AB1164" i="1"/>
  <c r="T557" i="33"/>
  <c r="AB80" i="1"/>
  <c r="T578" i="33"/>
  <c r="AB92" i="1"/>
  <c r="AB25" i="1"/>
  <c r="AB41" i="1" s="1"/>
  <c r="AA41" i="1"/>
  <c r="T316" i="33" s="1"/>
  <c r="T593" i="33"/>
  <c r="AB107" i="1"/>
  <c r="AB1369" i="1"/>
  <c r="AB78" i="1"/>
  <c r="AB1162" i="1"/>
  <c r="AB23" i="1"/>
  <c r="AB39" i="1" s="1"/>
  <c r="AA39" i="1"/>
  <c r="T725" i="33"/>
  <c r="AB1714" i="1"/>
  <c r="T553" i="33"/>
  <c r="AB76" i="1"/>
  <c r="AB1377" i="1"/>
  <c r="AB1694" i="1"/>
  <c r="T694" i="33"/>
  <c r="AB1371" i="1"/>
  <c r="AA150" i="1"/>
  <c r="AB46" i="1"/>
  <c r="AB9" i="1"/>
  <c r="T726" i="33"/>
  <c r="AB1715" i="1"/>
  <c r="T582" i="33"/>
  <c r="AB96" i="1"/>
  <c r="AB50" i="1"/>
  <c r="AA154" i="1"/>
  <c r="AB1691" i="1"/>
  <c r="S455" i="33"/>
  <c r="S332" i="33"/>
  <c r="S403" i="33" s="1"/>
  <c r="T580" i="33"/>
  <c r="AB94" i="1"/>
  <c r="AB1688" i="1"/>
  <c r="T688" i="33"/>
  <c r="AB44" i="1"/>
  <c r="AA148" i="1"/>
  <c r="AB1689" i="1"/>
  <c r="T689" i="33"/>
  <c r="AB1370" i="1"/>
  <c r="T564" i="33"/>
  <c r="AB87" i="1"/>
  <c r="AB1191" i="1"/>
  <c r="AB24" i="1"/>
  <c r="AB40" i="1" s="1"/>
  <c r="AA40" i="1"/>
  <c r="T315" i="33" s="1"/>
  <c r="T567" i="33"/>
  <c r="AB90" i="1"/>
  <c r="AB1193" i="1"/>
  <c r="T563" i="33"/>
  <c r="AB86" i="1"/>
  <c r="AA38" i="1"/>
  <c r="T313" i="33" s="1"/>
  <c r="AB22" i="1"/>
  <c r="AB38" i="1" s="1"/>
  <c r="AB20" i="1"/>
  <c r="AB36" i="1" s="1"/>
  <c r="AA36" i="1"/>
  <c r="T311" i="33" s="1"/>
  <c r="T565" i="33"/>
  <c r="AB88" i="1"/>
  <c r="AB19" i="1"/>
  <c r="AB35" i="1" s="1"/>
  <c r="AA35" i="1"/>
  <c r="T310" i="33" s="1"/>
  <c r="AB49" i="1"/>
  <c r="AA153" i="1"/>
  <c r="AB12" i="1"/>
  <c r="T581" i="33"/>
  <c r="AB95" i="1"/>
  <c r="T727" i="33"/>
  <c r="AB1716" i="1"/>
  <c r="AB1692" i="1"/>
  <c r="T692" i="33"/>
  <c r="AB1189" i="1"/>
  <c r="AC1382" i="1"/>
  <c r="AC1368" i="1"/>
  <c r="AC1377" i="1"/>
  <c r="AC1372" i="1"/>
  <c r="AC689" i="1"/>
  <c r="AC697" i="1"/>
  <c r="AC690" i="1"/>
  <c r="AC692" i="1"/>
  <c r="AC1725" i="1"/>
  <c r="AC1724" i="1"/>
  <c r="AC147" i="1"/>
  <c r="AC47" i="1"/>
  <c r="AC15" i="1"/>
  <c r="AC64" i="1"/>
  <c r="AC92" i="1"/>
  <c r="U578" i="33" s="1"/>
  <c r="AC107" i="1"/>
  <c r="AC128" i="1"/>
  <c r="AC177" i="1"/>
  <c r="AC68" i="1"/>
  <c r="AC76" i="1"/>
  <c r="U553" i="33" s="1"/>
  <c r="AC104" i="1"/>
  <c r="U590" i="33" s="1"/>
  <c r="AC132" i="1"/>
  <c r="AC140" i="1"/>
  <c r="AC82" i="1"/>
  <c r="U559" i="33" s="1"/>
  <c r="AC114" i="1"/>
  <c r="AC146" i="1"/>
  <c r="AC77" i="1"/>
  <c r="U554" i="33" s="1"/>
  <c r="AC145" i="1"/>
  <c r="AC67" i="1"/>
  <c r="AC180" i="1"/>
  <c r="AC81" i="1"/>
  <c r="U558" i="33" s="1"/>
  <c r="AC101" i="1"/>
  <c r="U587" i="33" s="1"/>
  <c r="AC61" i="1"/>
  <c r="AC648" i="1"/>
  <c r="AC1164" i="1"/>
  <c r="AC1530" i="1"/>
  <c r="AC1157" i="1"/>
  <c r="AC1161" i="1"/>
  <c r="AC1189" i="1"/>
  <c r="AC1193" i="1"/>
  <c r="AC1491" i="1"/>
  <c r="AC1495" i="1"/>
  <c r="AC645" i="1"/>
  <c r="AC658" i="1"/>
  <c r="AC1180" i="1"/>
  <c r="AC653" i="1"/>
  <c r="AC1172" i="1"/>
  <c r="AC1478" i="1"/>
  <c r="AC1526" i="1"/>
  <c r="AC1624" i="1"/>
  <c r="AC1643" i="1"/>
  <c r="AC1678" i="1"/>
  <c r="AC1686" i="1"/>
  <c r="AC1054" i="1"/>
  <c r="AC1223" i="1"/>
  <c r="AC1507" i="1"/>
  <c r="AC1566" i="1"/>
  <c r="AC1579" i="1"/>
  <c r="AC1623" i="1"/>
  <c r="AC1692" i="1"/>
  <c r="AC1053" i="1"/>
  <c r="AC1222" i="1"/>
  <c r="AC1508" i="1"/>
  <c r="AC1574" i="1"/>
  <c r="AC1613" i="1"/>
  <c r="AC1677" i="1"/>
  <c r="AC1173" i="1"/>
  <c r="AC1571" i="1"/>
  <c r="AC1679" i="1"/>
  <c r="AC1033" i="1"/>
  <c r="AC1479" i="1"/>
  <c r="AC1615" i="1"/>
  <c r="AC1683" i="1"/>
  <c r="AC3702" i="1"/>
  <c r="AC3697" i="1"/>
  <c r="AC1573" i="1"/>
  <c r="AC3701" i="1"/>
  <c r="AC1694" i="1"/>
  <c r="AC4404" i="1"/>
  <c r="AC4484" i="1"/>
  <c r="AC4491" i="1"/>
  <c r="AC4487" i="1"/>
  <c r="AC4481" i="1"/>
  <c r="AC4492" i="1"/>
  <c r="AC4407" i="1"/>
  <c r="AC2825" i="1"/>
  <c r="AC2830" i="1"/>
  <c r="AC1501" i="1"/>
  <c r="AC1199" i="1"/>
  <c r="AC8" i="1"/>
  <c r="AC89" i="1"/>
  <c r="AC55" i="1"/>
  <c r="AC1166" i="1"/>
  <c r="AC1486" i="1"/>
  <c r="AC1237" i="1"/>
  <c r="AC263" i="1"/>
  <c r="AC1170" i="1"/>
  <c r="AC1633" i="1"/>
  <c r="AC1171" i="1"/>
  <c r="AC990" i="1"/>
  <c r="AC90" i="1"/>
  <c r="U567" i="33" s="1"/>
  <c r="AC135" i="1"/>
  <c r="AC265" i="1"/>
  <c r="AC93" i="1"/>
  <c r="U579" i="33" s="1"/>
  <c r="AC262" i="1"/>
  <c r="AC1713" i="1"/>
  <c r="AC1487" i="1"/>
  <c r="AC1239" i="1"/>
  <c r="AC666" i="1"/>
  <c r="AC1168" i="1"/>
  <c r="AC1165" i="1"/>
  <c r="AC993" i="1"/>
  <c r="AC116" i="1"/>
  <c r="AC1238" i="1"/>
  <c r="AC12" i="1"/>
  <c r="AC1379" i="1"/>
  <c r="AC1378" i="1"/>
  <c r="AC1367" i="1"/>
  <c r="AC1371" i="1"/>
  <c r="AC700" i="1"/>
  <c r="AC695" i="1"/>
  <c r="AC1726" i="1"/>
  <c r="AC51" i="1"/>
  <c r="AC44" i="1"/>
  <c r="AC21" i="1"/>
  <c r="AC66" i="1"/>
  <c r="AC111" i="1"/>
  <c r="AC181" i="1"/>
  <c r="AC18" i="1"/>
  <c r="AC80" i="1"/>
  <c r="U557" i="33" s="1"/>
  <c r="AC106" i="1"/>
  <c r="AC144" i="1"/>
  <c r="AC59" i="1"/>
  <c r="AC123" i="1"/>
  <c r="AC19" i="1"/>
  <c r="AC127" i="1"/>
  <c r="AC113" i="1"/>
  <c r="AC97" i="1"/>
  <c r="AC650" i="1"/>
  <c r="AC1196" i="1"/>
  <c r="AC1162" i="1"/>
  <c r="AC1194" i="1"/>
  <c r="AC1492" i="1"/>
  <c r="AC647" i="1"/>
  <c r="AC1032" i="1"/>
  <c r="AC1176" i="1"/>
  <c r="AC1572" i="1"/>
  <c r="AC1637" i="1"/>
  <c r="AC1680" i="1"/>
  <c r="AC1689" i="1"/>
  <c r="AC1227" i="1"/>
  <c r="AC1511" i="1"/>
  <c r="AC1614" i="1"/>
  <c r="AC1627" i="1"/>
  <c r="AC657" i="1"/>
  <c r="AC1226" i="1"/>
  <c r="AC1512" i="1"/>
  <c r="AC1622" i="1"/>
  <c r="AC1681" i="1"/>
  <c r="AC1221" i="1"/>
  <c r="AC1619" i="1"/>
  <c r="AC1056" i="1"/>
  <c r="AC1621" i="1"/>
  <c r="AC1687" i="1"/>
  <c r="AC1638" i="1"/>
  <c r="AC4486" i="1"/>
  <c r="AC4483" i="1"/>
  <c r="AC4494" i="1"/>
  <c r="AC1685" i="1"/>
  <c r="AC2828" i="1"/>
  <c r="AC1718" i="1"/>
  <c r="AC125" i="1"/>
  <c r="AC121" i="1"/>
  <c r="AC53" i="1"/>
  <c r="AC1184" i="1"/>
  <c r="AC1504" i="1"/>
  <c r="AC1631" i="1"/>
  <c r="AC665" i="1"/>
  <c r="AC261" i="1"/>
  <c r="AC86" i="1"/>
  <c r="U563" i="33" s="1"/>
  <c r="AC1502" i="1"/>
  <c r="AC1187" i="1"/>
  <c r="AC662" i="1"/>
  <c r="AC1521" i="1"/>
  <c r="AC991" i="1"/>
  <c r="AC1197" i="1"/>
  <c r="AC1186" i="1"/>
  <c r="AC1381" i="1"/>
  <c r="AC1373" i="1"/>
  <c r="AC696" i="1"/>
  <c r="AC1729" i="1"/>
  <c r="AC45" i="1"/>
  <c r="AC75" i="1"/>
  <c r="AC124" i="1"/>
  <c r="AC100" i="1"/>
  <c r="AC108" i="1"/>
  <c r="AC73" i="1"/>
  <c r="AC179" i="1"/>
  <c r="AC65" i="1"/>
  <c r="AC644" i="1"/>
  <c r="AC1628" i="1"/>
  <c r="AC702" i="1"/>
  <c r="AC699" i="1"/>
  <c r="AC693" i="1"/>
  <c r="AC1723" i="1"/>
  <c r="AC25" i="1"/>
  <c r="AC48" i="1"/>
  <c r="AC94" i="1"/>
  <c r="AC130" i="1"/>
  <c r="AC70" i="1"/>
  <c r="AC134" i="1"/>
  <c r="AC91" i="1"/>
  <c r="U568" i="33" s="1"/>
  <c r="AC175" i="1"/>
  <c r="AC659" i="1"/>
  <c r="AC109" i="1"/>
  <c r="AC1580" i="1"/>
  <c r="AC1158" i="1"/>
  <c r="AC1190" i="1"/>
  <c r="AC1496" i="1"/>
  <c r="AC1228" i="1"/>
  <c r="AC1506" i="1"/>
  <c r="AC1672" i="1"/>
  <c r="AC1058" i="1"/>
  <c r="AC1568" i="1"/>
  <c r="AC1057" i="1"/>
  <c r="AC1523" i="1"/>
  <c r="AC1565" i="1"/>
  <c r="AC3698" i="1"/>
  <c r="AC4406" i="1"/>
  <c r="AC4495" i="1"/>
  <c r="AC4493" i="1"/>
  <c r="AC4496" i="1"/>
  <c r="AC1169" i="1"/>
  <c r="AC87" i="1"/>
  <c r="U564" i="33" s="1"/>
  <c r="AC1483" i="1"/>
  <c r="AC11" i="1"/>
  <c r="AC1518" i="1"/>
  <c r="AC133" i="1"/>
  <c r="AC1630" i="1"/>
  <c r="AC1485" i="1"/>
  <c r="AC1503" i="1"/>
  <c r="AC58" i="1"/>
  <c r="AC84" i="1"/>
  <c r="U561" i="33" s="1"/>
  <c r="AC1375" i="1"/>
  <c r="AC691" i="1"/>
  <c r="AC701" i="1"/>
  <c r="AC1727" i="1"/>
  <c r="AC83" i="1"/>
  <c r="U560" i="33" s="1"/>
  <c r="AC60" i="1"/>
  <c r="AC139" i="1"/>
  <c r="AC72" i="1"/>
  <c r="AC178" i="1"/>
  <c r="AC137" i="1"/>
  <c r="AC1374" i="1"/>
  <c r="AC1380" i="1"/>
  <c r="AC1376" i="1"/>
  <c r="AC1370" i="1"/>
  <c r="AC694" i="1"/>
  <c r="AC688" i="1"/>
  <c r="AC698" i="1"/>
  <c r="AC687" i="1"/>
  <c r="AC1722" i="1"/>
  <c r="AC1728" i="1"/>
  <c r="AD4" i="1"/>
  <c r="AC115" i="1"/>
  <c r="AC46" i="1"/>
  <c r="AC50" i="1"/>
  <c r="AC62" i="1"/>
  <c r="AC79" i="1"/>
  <c r="U556" i="33" s="1"/>
  <c r="AC98" i="1"/>
  <c r="U584" i="33" s="1"/>
  <c r="AC126" i="1"/>
  <c r="AC143" i="1"/>
  <c r="AC24" i="1"/>
  <c r="AC74" i="1"/>
  <c r="AC102" i="1"/>
  <c r="U588" i="33" s="1"/>
  <c r="AC112" i="1"/>
  <c r="AC138" i="1"/>
  <c r="AC182" i="1"/>
  <c r="AC78" i="1"/>
  <c r="U555" i="33" s="1"/>
  <c r="AC110" i="1"/>
  <c r="AC142" i="1"/>
  <c r="AC69" i="1"/>
  <c r="AC99" i="1"/>
  <c r="U585" i="33" s="1"/>
  <c r="AC23" i="1"/>
  <c r="AC176" i="1"/>
  <c r="AC71" i="1"/>
  <c r="AC268" i="1"/>
  <c r="AC22" i="1"/>
  <c r="AC646" i="1"/>
  <c r="AC656" i="1"/>
  <c r="AC1498" i="1"/>
  <c r="AC1695" i="1"/>
  <c r="AC655" i="1"/>
  <c r="AC1160" i="1"/>
  <c r="AC1188" i="1"/>
  <c r="AC1192" i="1"/>
  <c r="AC1244" i="1"/>
  <c r="AC1490" i="1"/>
  <c r="AC1494" i="1"/>
  <c r="AC654" i="1"/>
  <c r="AC1060" i="1"/>
  <c r="AC1514" i="1"/>
  <c r="AC1059" i="1"/>
  <c r="AC1224" i="1"/>
  <c r="AC1524" i="1"/>
  <c r="AC1620" i="1"/>
  <c r="AC1641" i="1"/>
  <c r="AC1676" i="1"/>
  <c r="AC1684" i="1"/>
  <c r="AC1720" i="1"/>
  <c r="AC1035" i="1"/>
  <c r="AC1179" i="1"/>
  <c r="AC1481" i="1"/>
  <c r="AC1529" i="1"/>
  <c r="AC1575" i="1"/>
  <c r="AC1618" i="1"/>
  <c r="AC1688" i="1"/>
  <c r="AC1034" i="1"/>
  <c r="AC1178" i="1"/>
  <c r="AC1480" i="1"/>
  <c r="AC1528" i="1"/>
  <c r="AC1578" i="1"/>
  <c r="AC1642" i="1"/>
  <c r="AC1029" i="1"/>
  <c r="AC1567" i="1"/>
  <c r="AC1675" i="1"/>
  <c r="AC667" i="1"/>
  <c r="AC1225" i="1"/>
  <c r="AC1577" i="1"/>
  <c r="AC1636" i="1"/>
  <c r="AC3696" i="1"/>
  <c r="AC2831" i="1"/>
  <c r="AC3700" i="1"/>
  <c r="AC1513" i="1"/>
  <c r="AC4402" i="1"/>
  <c r="AC4482" i="1"/>
  <c r="AC4489" i="1"/>
  <c r="AC1690" i="1"/>
  <c r="AC4490" i="1"/>
  <c r="AC4405" i="1"/>
  <c r="AC1717" i="1"/>
  <c r="AC2824" i="1"/>
  <c r="AC1505" i="1"/>
  <c r="AC1714" i="1"/>
  <c r="U725" i="33" s="1"/>
  <c r="AC1515" i="1"/>
  <c r="AC103" i="1"/>
  <c r="U589" i="33" s="1"/>
  <c r="AC117" i="1"/>
  <c r="AC57" i="1"/>
  <c r="AC264" i="1"/>
  <c r="AC1488" i="1"/>
  <c r="AC1240" i="1"/>
  <c r="AC267" i="1"/>
  <c r="AC2829" i="1"/>
  <c r="AC1634" i="1"/>
  <c r="AC1635" i="1"/>
  <c r="AC1201" i="1"/>
  <c r="AC992" i="1"/>
  <c r="AC661" i="1"/>
  <c r="AC56" i="1"/>
  <c r="AC129" i="1"/>
  <c r="AC88" i="1"/>
  <c r="U565" i="33" s="1"/>
  <c r="AC1489" i="1"/>
  <c r="AC1242" i="1"/>
  <c r="AC1183" i="1"/>
  <c r="AC63" i="1"/>
  <c r="AC1673" i="1"/>
  <c r="AC1202" i="1"/>
  <c r="AC1203" i="1"/>
  <c r="AC995" i="1"/>
  <c r="AC10" i="1"/>
  <c r="AC1241" i="1"/>
  <c r="AC664" i="1"/>
  <c r="AC13" i="1"/>
  <c r="AC1369" i="1"/>
  <c r="AC49" i="1"/>
  <c r="AC96" i="1"/>
  <c r="U582" i="33" s="1"/>
  <c r="AC20" i="1"/>
  <c r="AC136" i="1"/>
  <c r="AC105" i="1"/>
  <c r="U591" i="33" s="1"/>
  <c r="AC131" i="1"/>
  <c r="AC141" i="1"/>
  <c r="AC652" i="1"/>
  <c r="AC1163" i="1"/>
  <c r="AC1036" i="1"/>
  <c r="AC1510" i="1"/>
  <c r="AC1682" i="1"/>
  <c r="AC1031" i="1"/>
  <c r="AC1570" i="1"/>
  <c r="AC1030" i="1"/>
  <c r="AC1527" i="1"/>
  <c r="AC1475" i="1"/>
  <c r="AC1625" i="1"/>
  <c r="AC4408" i="1"/>
  <c r="AC4403" i="1"/>
  <c r="AC2826" i="1"/>
  <c r="AC1519" i="1"/>
  <c r="AC52" i="1"/>
  <c r="AC9" i="1"/>
  <c r="AC1500" i="1"/>
  <c r="AC1200" i="1"/>
  <c r="AC660" i="1"/>
  <c r="AC1499" i="1"/>
  <c r="AC1520" i="1"/>
  <c r="AC4488" i="1"/>
  <c r="AC1617" i="1"/>
  <c r="AC122" i="1"/>
  <c r="AC1516" i="1"/>
  <c r="AC1629" i="1"/>
  <c r="AC54" i="1"/>
  <c r="AC118" i="1"/>
  <c r="AC1517" i="1"/>
  <c r="AC1055" i="1"/>
  <c r="AC1639" i="1"/>
  <c r="AC1477" i="1"/>
  <c r="AC1644" i="1"/>
  <c r="AC1476" i="1"/>
  <c r="AC1177" i="1"/>
  <c r="AC3699" i="1"/>
  <c r="AC1243" i="1"/>
  <c r="AC994" i="1"/>
  <c r="AC1484" i="1"/>
  <c r="AC1715" i="1"/>
  <c r="U726" i="33" s="1"/>
  <c r="AC651" i="1"/>
  <c r="AC1191" i="1"/>
  <c r="AC1493" i="1"/>
  <c r="AC1482" i="1"/>
  <c r="AC1576" i="1"/>
  <c r="AC1693" i="1"/>
  <c r="AC1175" i="1"/>
  <c r="AC1616" i="1"/>
  <c r="AC1174" i="1"/>
  <c r="AC1626" i="1"/>
  <c r="AC1640" i="1"/>
  <c r="AC1691" i="1"/>
  <c r="AC3695" i="1"/>
  <c r="AC4409" i="1"/>
  <c r="AC1198" i="1"/>
  <c r="AC2827" i="1"/>
  <c r="AC1167" i="1"/>
  <c r="AC1182" i="1"/>
  <c r="AC1195" i="1"/>
  <c r="AC119" i="1"/>
  <c r="AC95" i="1"/>
  <c r="U581" i="33" s="1"/>
  <c r="AC120" i="1"/>
  <c r="AC1159" i="1"/>
  <c r="AC649" i="1"/>
  <c r="AC1204" i="1"/>
  <c r="AC1674" i="1"/>
  <c r="AC1525" i="1"/>
  <c r="AC1522" i="1"/>
  <c r="AC996" i="1"/>
  <c r="AC1569" i="1"/>
  <c r="AC1509" i="1"/>
  <c r="AC4485" i="1"/>
  <c r="AC1632" i="1"/>
  <c r="AC1716" i="1"/>
  <c r="U727" i="33" s="1"/>
  <c r="AC85" i="1"/>
  <c r="AC1181" i="1"/>
  <c r="AC663" i="1"/>
  <c r="AC14" i="1"/>
  <c r="AC1185" i="1"/>
  <c r="AC266" i="1"/>
  <c r="AC1497" i="1"/>
  <c r="AC1719" i="1"/>
  <c r="U730" i="33" s="1"/>
  <c r="AC989" i="1"/>
  <c r="AA149" i="1"/>
  <c r="AB45" i="1"/>
  <c r="S451" i="33"/>
  <c r="Z159" i="1"/>
  <c r="S328" i="33"/>
  <c r="S399" i="33" s="1"/>
  <c r="Z157" i="1"/>
  <c r="S386" i="33"/>
  <c r="Z164" i="1"/>
  <c r="AB13" i="1"/>
  <c r="T724" i="33"/>
  <c r="AB1713" i="1"/>
  <c r="AB1693" i="1"/>
  <c r="T693" i="33"/>
  <c r="T591" i="33"/>
  <c r="AB105" i="1"/>
  <c r="T588" i="33"/>
  <c r="AB102" i="1"/>
  <c r="AB51" i="1"/>
  <c r="AA155" i="1"/>
  <c r="AB11" i="1"/>
  <c r="T586" i="33"/>
  <c r="AB100" i="1"/>
  <c r="T728" i="33"/>
  <c r="AB1717" i="1"/>
  <c r="AB1163" i="1"/>
  <c r="T731" i="33"/>
  <c r="AB1720" i="1"/>
  <c r="AB1192" i="1"/>
  <c r="AA152" i="1"/>
  <c r="S333" i="33"/>
  <c r="S404" i="33" s="1"/>
  <c r="S456" i="33"/>
  <c r="AB1157" i="1"/>
  <c r="S326" i="33"/>
  <c r="S397" i="33" s="1"/>
  <c r="S449" i="33"/>
  <c r="S454" i="33"/>
  <c r="S331" i="33"/>
  <c r="S402" i="33" s="1"/>
  <c r="S452" i="33"/>
  <c r="S329" i="33"/>
  <c r="S400" i="33" s="1"/>
  <c r="T585" i="33"/>
  <c r="AB99" i="1"/>
  <c r="AB1373" i="1"/>
  <c r="T587" i="33"/>
  <c r="AB101" i="1"/>
  <c r="S385" i="33"/>
  <c r="Z163" i="1"/>
  <c r="S450" i="33"/>
  <c r="S327" i="33"/>
  <c r="S398" i="33" s="1"/>
  <c r="S380" i="33"/>
  <c r="Z158" i="1"/>
  <c r="AB89" i="1"/>
  <c r="AB93" i="1"/>
  <c r="AB1375" i="1"/>
  <c r="AB84" i="1"/>
  <c r="AB10" i="1"/>
  <c r="T568" i="33"/>
  <c r="AB91" i="1"/>
  <c r="AB1160" i="1"/>
  <c r="T558" i="33"/>
  <c r="AB81" i="1"/>
  <c r="AB14" i="1"/>
  <c r="AB1196" i="1"/>
  <c r="T584" i="33"/>
  <c r="AB98" i="1"/>
  <c r="T589" i="33"/>
  <c r="AB103" i="1"/>
  <c r="T592" i="33"/>
  <c r="AB106" i="1"/>
  <c r="AB1161" i="1"/>
  <c r="AA151" i="1"/>
  <c r="AB47" i="1"/>
  <c r="AB1695" i="1"/>
  <c r="T695" i="33"/>
  <c r="AB1376" i="1"/>
  <c r="AB15" i="1"/>
  <c r="T590" i="33"/>
  <c r="AB104" i="1"/>
  <c r="AA37" i="1"/>
  <c r="AB21" i="1"/>
  <c r="AB37" i="1" s="1"/>
  <c r="AB1195" i="1"/>
  <c r="T562" i="33"/>
  <c r="AB85" i="1"/>
  <c r="AD897" i="1" l="1"/>
  <c r="AD901" i="1"/>
  <c r="AD902" i="1"/>
  <c r="AD896" i="1"/>
  <c r="AD900" i="1"/>
  <c r="AD899" i="1"/>
  <c r="AD898" i="1"/>
  <c r="AD903" i="1"/>
  <c r="AD854" i="1"/>
  <c r="AD851" i="1"/>
  <c r="AD831" i="1"/>
  <c r="T312" i="33"/>
  <c r="T382" i="33" s="1"/>
  <c r="T314" i="33"/>
  <c r="T384" i="33" s="1"/>
  <c r="T309" i="33"/>
  <c r="T379" i="33" s="1"/>
  <c r="AD33" i="1"/>
  <c r="AD28" i="1"/>
  <c r="AD26" i="1"/>
  <c r="AD30" i="1"/>
  <c r="AD32" i="1"/>
  <c r="AD27" i="1"/>
  <c r="AD31" i="1"/>
  <c r="AD29" i="1"/>
  <c r="U776" i="33"/>
  <c r="U777" i="33"/>
  <c r="U779" i="33"/>
  <c r="U782" i="33"/>
  <c r="U778" i="33"/>
  <c r="U781" i="33"/>
  <c r="U780" i="33"/>
  <c r="U775" i="33"/>
  <c r="AD1028" i="1"/>
  <c r="AD1025" i="1"/>
  <c r="AD1027" i="1"/>
  <c r="AD1026" i="1"/>
  <c r="AD1021" i="1"/>
  <c r="AD1023" i="1"/>
  <c r="AD1022" i="1"/>
  <c r="AD1024" i="1"/>
  <c r="AC710" i="1"/>
  <c r="AC705" i="1"/>
  <c r="AC706" i="1"/>
  <c r="AC703" i="1"/>
  <c r="AC704" i="1"/>
  <c r="AC709" i="1"/>
  <c r="AC707" i="1"/>
  <c r="AC708" i="1"/>
  <c r="AD1423" i="1"/>
  <c r="AD1415" i="1"/>
  <c r="AD1413" i="1"/>
  <c r="AD1414" i="1"/>
  <c r="AD1412" i="1"/>
  <c r="AD1411" i="1"/>
  <c r="AD1438" i="1"/>
  <c r="AD1434" i="1"/>
  <c r="AD1435" i="1"/>
  <c r="AD1431" i="1"/>
  <c r="AD1407" i="1"/>
  <c r="AD1436" i="1"/>
  <c r="AD1432" i="1"/>
  <c r="AD1409" i="1"/>
  <c r="AD1439" i="1"/>
  <c r="AD1437" i="1"/>
  <c r="AD1433" i="1"/>
  <c r="AD1424" i="1"/>
  <c r="AD1428" i="1"/>
  <c r="AD1425" i="1"/>
  <c r="AD1430" i="1"/>
  <c r="AD1410" i="1"/>
  <c r="AD1408" i="1"/>
  <c r="AD1406" i="1"/>
  <c r="AD1416" i="1"/>
  <c r="AD1420" i="1"/>
  <c r="AD1426" i="1"/>
  <c r="AD1402" i="1"/>
  <c r="AD1404" i="1"/>
  <c r="AD1401" i="1"/>
  <c r="AD1405" i="1"/>
  <c r="AD1427" i="1"/>
  <c r="AD1429" i="1"/>
  <c r="AD1400" i="1"/>
  <c r="AD1418" i="1"/>
  <c r="AD1422" i="1"/>
  <c r="AD1419" i="1"/>
  <c r="AD1403" i="1"/>
  <c r="AD1417" i="1"/>
  <c r="AD1421" i="1"/>
  <c r="AD1318" i="1"/>
  <c r="AD1302" i="1"/>
  <c r="AD1314" i="1"/>
  <c r="AD1310" i="1"/>
  <c r="AD1342" i="1"/>
  <c r="AD1316" i="1"/>
  <c r="AD1312" i="1"/>
  <c r="AD1317" i="1"/>
  <c r="AD1315" i="1"/>
  <c r="AD1313" i="1"/>
  <c r="AD1311" i="1"/>
  <c r="AD1350" i="1"/>
  <c r="AD1334" i="1"/>
  <c r="AD1326" i="1"/>
  <c r="AD1325" i="1"/>
  <c r="AD1365" i="1"/>
  <c r="AD1364" i="1"/>
  <c r="AD1363" i="1"/>
  <c r="AD1362" i="1"/>
  <c r="AD1361" i="1"/>
  <c r="AD1360" i="1"/>
  <c r="AD1359" i="1"/>
  <c r="AD1358" i="1"/>
  <c r="AD1319" i="1"/>
  <c r="AD1366" i="1"/>
  <c r="AD1355" i="1"/>
  <c r="AD1353" i="1"/>
  <c r="AD1357" i="1"/>
  <c r="AD1356" i="1"/>
  <c r="AD1354" i="1"/>
  <c r="AD1352" i="1"/>
  <c r="AD1351" i="1"/>
  <c r="AD1321" i="1"/>
  <c r="AD1336" i="1"/>
  <c r="AD1327" i="1"/>
  <c r="AD1331" i="1"/>
  <c r="AD1345" i="1"/>
  <c r="AD1346" i="1"/>
  <c r="AD1348" i="1"/>
  <c r="AD1323" i="1"/>
  <c r="AD1322" i="1"/>
  <c r="AD1335" i="1"/>
  <c r="AD1349" i="1"/>
  <c r="AD1337" i="1"/>
  <c r="AD1329" i="1"/>
  <c r="AD1333" i="1"/>
  <c r="AD1301" i="1"/>
  <c r="AD1303" i="1"/>
  <c r="AD1296" i="1"/>
  <c r="AD1324" i="1"/>
  <c r="AD1320" i="1"/>
  <c r="AD1339" i="1"/>
  <c r="AD1344" i="1"/>
  <c r="AD1347" i="1"/>
  <c r="AD1328" i="1"/>
  <c r="AD1332" i="1"/>
  <c r="AD1338" i="1"/>
  <c r="AD1340" i="1"/>
  <c r="AD1341" i="1"/>
  <c r="AD1295" i="1"/>
  <c r="AD1297" i="1"/>
  <c r="AD1304" i="1"/>
  <c r="AD1308" i="1"/>
  <c r="AD1305" i="1"/>
  <c r="AD1309" i="1"/>
  <c r="AD1343" i="1"/>
  <c r="AD1330" i="1"/>
  <c r="AD1300" i="1"/>
  <c r="AD1299" i="1"/>
  <c r="AD1298" i="1"/>
  <c r="AD1306" i="1"/>
  <c r="AD1307" i="1"/>
  <c r="AD1275" i="1"/>
  <c r="AD1271" i="1"/>
  <c r="AD1273" i="1"/>
  <c r="AD1269" i="1"/>
  <c r="AD1260" i="1"/>
  <c r="AD1252" i="1"/>
  <c r="AD1276" i="1"/>
  <c r="AD1274" i="1"/>
  <c r="AD1272" i="1"/>
  <c r="AD1270" i="1"/>
  <c r="AD1268" i="1"/>
  <c r="AD1255" i="1"/>
  <c r="AD1251" i="1"/>
  <c r="AD1250" i="1"/>
  <c r="AD1249" i="1"/>
  <c r="AD1248" i="1"/>
  <c r="AD1247" i="1"/>
  <c r="AD1246" i="1"/>
  <c r="AD1245" i="1"/>
  <c r="AD1264" i="1"/>
  <c r="AD1261" i="1"/>
  <c r="AD1262" i="1"/>
  <c r="AD1254" i="1"/>
  <c r="AD1257" i="1"/>
  <c r="AD1258" i="1"/>
  <c r="AD1263" i="1"/>
  <c r="AD1253" i="1"/>
  <c r="AD1256" i="1"/>
  <c r="AD1265" i="1"/>
  <c r="AD1266" i="1"/>
  <c r="AD1259" i="1"/>
  <c r="AD1267" i="1"/>
  <c r="AD1236" i="1"/>
  <c r="AD1232" i="1"/>
  <c r="AD1234" i="1"/>
  <c r="AD1230" i="1"/>
  <c r="AD1235" i="1"/>
  <c r="AD1231" i="1"/>
  <c r="AD1147" i="1"/>
  <c r="AD1146" i="1"/>
  <c r="AD1145" i="1"/>
  <c r="AD1144" i="1"/>
  <c r="AD1143" i="1"/>
  <c r="AD1142" i="1"/>
  <c r="AD1156" i="1"/>
  <c r="AD1233" i="1"/>
  <c r="AD1220" i="1"/>
  <c r="AD1155" i="1"/>
  <c r="AD1151" i="1"/>
  <c r="AD1141" i="1"/>
  <c r="AD1152" i="1"/>
  <c r="AD1148" i="1"/>
  <c r="AD1229" i="1"/>
  <c r="AD1153" i="1"/>
  <c r="AD1149" i="1"/>
  <c r="AD1134" i="1"/>
  <c r="AD1135" i="1"/>
  <c r="AD1140" i="1"/>
  <c r="AD1136" i="1"/>
  <c r="AD1154" i="1"/>
  <c r="AD1150" i="1"/>
  <c r="AD1133" i="1"/>
  <c r="AD1214" i="1"/>
  <c r="AD1219" i="1"/>
  <c r="AD1213" i="1"/>
  <c r="AD1138" i="1"/>
  <c r="AD1137" i="1"/>
  <c r="AD1216" i="1"/>
  <c r="AD1215" i="1"/>
  <c r="AD1217" i="1"/>
  <c r="AD1139" i="1"/>
  <c r="AD1218" i="1"/>
  <c r="AD4006" i="1"/>
  <c r="AD4000" i="1"/>
  <c r="AD3999" i="1"/>
  <c r="AD4002" i="1"/>
  <c r="AD4001" i="1"/>
  <c r="AD4003" i="1"/>
  <c r="AD4005" i="1"/>
  <c r="AD4004" i="1"/>
  <c r="AD3942" i="1"/>
  <c r="AD3941" i="1"/>
  <c r="AD3937" i="1"/>
  <c r="AD3940" i="1"/>
  <c r="AD3936" i="1"/>
  <c r="AD3926" i="1"/>
  <c r="AD3933" i="1"/>
  <c r="AD3922" i="1"/>
  <c r="AD3902" i="1"/>
  <c r="AD3920" i="1"/>
  <c r="AD3938" i="1"/>
  <c r="AD3934" i="1"/>
  <c r="AD3918" i="1"/>
  <c r="AD3910" i="1"/>
  <c r="AD3919" i="1"/>
  <c r="AD3921" i="1"/>
  <c r="AD3898" i="1"/>
  <c r="AD3894" i="1"/>
  <c r="AD3886" i="1"/>
  <c r="AD3939" i="1"/>
  <c r="AD3935" i="1"/>
  <c r="AD3931" i="1"/>
  <c r="AD3899" i="1"/>
  <c r="AD3896" i="1"/>
  <c r="AD3897" i="1"/>
  <c r="AD3966" i="1"/>
  <c r="AD3879" i="1"/>
  <c r="AD3895" i="1"/>
  <c r="AD3990" i="1"/>
  <c r="AD3997" i="1"/>
  <c r="AD3993" i="1"/>
  <c r="AD3901" i="1"/>
  <c r="AD3900" i="1"/>
  <c r="AD3882" i="1"/>
  <c r="AD3880" i="1"/>
  <c r="AD3995" i="1"/>
  <c r="AD3881" i="1"/>
  <c r="AD3996" i="1"/>
  <c r="AD3994" i="1"/>
  <c r="AD3992" i="1"/>
  <c r="AD3998" i="1"/>
  <c r="AD3963" i="1"/>
  <c r="AD3985" i="1"/>
  <c r="AD3986" i="1"/>
  <c r="AD3961" i="1"/>
  <c r="AD3892" i="1"/>
  <c r="AD3903" i="1"/>
  <c r="AD3883" i="1"/>
  <c r="AD3885" i="1"/>
  <c r="AD3928" i="1"/>
  <c r="AD3914" i="1"/>
  <c r="AD3930" i="1"/>
  <c r="AD3988" i="1"/>
  <c r="AD3888" i="1"/>
  <c r="AD3987" i="1"/>
  <c r="AD3965" i="1"/>
  <c r="AD3923" i="1"/>
  <c r="AD3927" i="1"/>
  <c r="AD3884" i="1"/>
  <c r="AD3887" i="1"/>
  <c r="AD3891" i="1"/>
  <c r="AD3893" i="1"/>
  <c r="AD3915" i="1"/>
  <c r="AD3904" i="1"/>
  <c r="AD3908" i="1"/>
  <c r="AD3959" i="1"/>
  <c r="AD3983" i="1"/>
  <c r="AD3913" i="1"/>
  <c r="AD3984" i="1"/>
  <c r="AD3989" i="1"/>
  <c r="AD3991" i="1"/>
  <c r="AD3912" i="1"/>
  <c r="AD3929" i="1"/>
  <c r="AD3932" i="1"/>
  <c r="AD3917" i="1"/>
  <c r="AD3889" i="1"/>
  <c r="AD3907" i="1"/>
  <c r="AD3906" i="1"/>
  <c r="AD3960" i="1"/>
  <c r="AD3962" i="1"/>
  <c r="AD3964" i="1"/>
  <c r="AD3890" i="1"/>
  <c r="AD3911" i="1"/>
  <c r="AD3916" i="1"/>
  <c r="AD3924" i="1"/>
  <c r="AD3905" i="1"/>
  <c r="AD3925" i="1"/>
  <c r="AD3909" i="1"/>
  <c r="AD2918" i="1"/>
  <c r="AD2911" i="1"/>
  <c r="AD2919" i="1"/>
  <c r="AD2959" i="1"/>
  <c r="AD2950" i="1"/>
  <c r="AD2949" i="1"/>
  <c r="AD2948" i="1"/>
  <c r="AD2945" i="1"/>
  <c r="AD2941" i="1"/>
  <c r="AD2946" i="1"/>
  <c r="AD2943" i="1"/>
  <c r="AD2935" i="1"/>
  <c r="AD2951" i="1"/>
  <c r="AD2927" i="1"/>
  <c r="AD2947" i="1"/>
  <c r="AD2991" i="1"/>
  <c r="AD2944" i="1"/>
  <c r="AD2942" i="1"/>
  <c r="AD2967" i="1"/>
  <c r="AD2938" i="1"/>
  <c r="AD2965" i="1"/>
  <c r="AD2963" i="1"/>
  <c r="AD2952" i="1"/>
  <c r="AD2934" i="1"/>
  <c r="AD2937" i="1"/>
  <c r="AD2961" i="1"/>
  <c r="AD2989" i="1"/>
  <c r="AD2933" i="1"/>
  <c r="AD2924" i="1"/>
  <c r="AD2939" i="1"/>
  <c r="AD2909" i="1"/>
  <c r="AD2953" i="1"/>
  <c r="AD2917" i="1"/>
  <c r="AD2916" i="1"/>
  <c r="AD2928" i="1"/>
  <c r="AD2932" i="1"/>
  <c r="AD2985" i="1"/>
  <c r="AD2920" i="1"/>
  <c r="AD2931" i="1"/>
  <c r="AD2905" i="1"/>
  <c r="AD2907" i="1"/>
  <c r="AD2958" i="1"/>
  <c r="AD2908" i="1"/>
  <c r="AD2912" i="1"/>
  <c r="AD2966" i="1"/>
  <c r="AD2964" i="1"/>
  <c r="AD2940" i="1"/>
  <c r="AD2904" i="1"/>
  <c r="AD2960" i="1"/>
  <c r="AD2929" i="1"/>
  <c r="AD2930" i="1"/>
  <c r="AD2987" i="1"/>
  <c r="AD2936" i="1"/>
  <c r="AD2984" i="1"/>
  <c r="AD2986" i="1"/>
  <c r="AD2988" i="1"/>
  <c r="AD2990" i="1"/>
  <c r="AD2910" i="1"/>
  <c r="AD2957" i="1"/>
  <c r="AD2914" i="1"/>
  <c r="AD2926" i="1"/>
  <c r="AD2955" i="1"/>
  <c r="AD2921" i="1"/>
  <c r="AD2954" i="1"/>
  <c r="AD2956" i="1"/>
  <c r="AD2906" i="1"/>
  <c r="AD2915" i="1"/>
  <c r="AD2922" i="1"/>
  <c r="AD2923" i="1"/>
  <c r="AD2913" i="1"/>
  <c r="AD2962" i="1"/>
  <c r="AD2925" i="1"/>
  <c r="AD951" i="1"/>
  <c r="AD959" i="1" s="1"/>
  <c r="AD949" i="1"/>
  <c r="AD957" i="1" s="1"/>
  <c r="AD946" i="1"/>
  <c r="AD954" i="1" s="1"/>
  <c r="AD952" i="1"/>
  <c r="AD960" i="1" s="1"/>
  <c r="AD950" i="1"/>
  <c r="AD958" i="1" s="1"/>
  <c r="AD948" i="1"/>
  <c r="AD956" i="1" s="1"/>
  <c r="AD953" i="1"/>
  <c r="AD961" i="1" s="1"/>
  <c r="AD947" i="1"/>
  <c r="AD955" i="1" s="1"/>
  <c r="AD1052" i="1"/>
  <c r="AD1048" i="1"/>
  <c r="AD1049" i="1"/>
  <c r="AD1051" i="1"/>
  <c r="AD1050" i="1"/>
  <c r="AD1045" i="1"/>
  <c r="AD1047" i="1"/>
  <c r="AD1046" i="1"/>
  <c r="AD929" i="1"/>
  <c r="AD931" i="1"/>
  <c r="AD933" i="1"/>
  <c r="AD935" i="1"/>
  <c r="AD930" i="1"/>
  <c r="AD936" i="1"/>
  <c r="AD932" i="1"/>
  <c r="AD934" i="1"/>
  <c r="AA157" i="1"/>
  <c r="AD2501" i="1"/>
  <c r="AD2493" i="1"/>
  <c r="AD2498" i="1"/>
  <c r="AD2494" i="1"/>
  <c r="AD2497" i="1"/>
  <c r="AD2500" i="1"/>
  <c r="AD2496" i="1"/>
  <c r="AD2499" i="1"/>
  <c r="AD2495" i="1"/>
  <c r="AD2489" i="1"/>
  <c r="AD2492" i="1"/>
  <c r="AD2488" i="1"/>
  <c r="AD2490" i="1"/>
  <c r="AD2491" i="1"/>
  <c r="AD2487" i="1"/>
  <c r="AD2486" i="1"/>
  <c r="U580" i="33"/>
  <c r="U586" i="33"/>
  <c r="U583" i="33"/>
  <c r="U566" i="33"/>
  <c r="AC41" i="1"/>
  <c r="U724" i="33"/>
  <c r="U593" i="33"/>
  <c r="U562" i="33"/>
  <c r="U592" i="33"/>
  <c r="U731" i="33"/>
  <c r="U728" i="33"/>
  <c r="U729" i="33"/>
  <c r="AD1447" i="1"/>
  <c r="AD1444" i="1"/>
  <c r="AD1443" i="1"/>
  <c r="AD1445" i="1"/>
  <c r="AD1442" i="1"/>
  <c r="AD1440" i="1"/>
  <c r="AD1441" i="1"/>
  <c r="AD1446" i="1"/>
  <c r="U691" i="33"/>
  <c r="AC36" i="1"/>
  <c r="AC40" i="1"/>
  <c r="AA162" i="1"/>
  <c r="AC39" i="1"/>
  <c r="U314" i="33" s="1"/>
  <c r="AB152" i="1"/>
  <c r="AB161" i="1" s="1"/>
  <c r="AC37" i="1"/>
  <c r="AB151" i="1"/>
  <c r="AB160" i="1" s="1"/>
  <c r="U694" i="33"/>
  <c r="T330" i="33"/>
  <c r="T401" i="33" s="1"/>
  <c r="T453" i="33"/>
  <c r="AC155" i="1"/>
  <c r="T380" i="33"/>
  <c r="AA158" i="1"/>
  <c r="U695" i="33"/>
  <c r="AC150" i="1"/>
  <c r="AD1374" i="1"/>
  <c r="AD1376" i="1"/>
  <c r="AD1370" i="1"/>
  <c r="AD1372" i="1"/>
  <c r="AD699" i="1"/>
  <c r="AD694" i="1"/>
  <c r="AD693" i="1"/>
  <c r="AD700" i="1"/>
  <c r="AD1729" i="1"/>
  <c r="AD1726" i="1"/>
  <c r="AD91" i="1"/>
  <c r="V568" i="33" s="1"/>
  <c r="AD51" i="1"/>
  <c r="AD80" i="1"/>
  <c r="V557" i="33" s="1"/>
  <c r="AD144" i="1"/>
  <c r="AD268" i="1"/>
  <c r="AD23" i="1"/>
  <c r="AD53" i="1"/>
  <c r="AD81" i="1"/>
  <c r="AD89" i="1"/>
  <c r="V566" i="33" s="1"/>
  <c r="AD117" i="1"/>
  <c r="AD145" i="1"/>
  <c r="AD45" i="1"/>
  <c r="AD56" i="1"/>
  <c r="AD120" i="1"/>
  <c r="AD71" i="1"/>
  <c r="AD101" i="1"/>
  <c r="V587" i="33" s="1"/>
  <c r="AD181" i="1"/>
  <c r="AD146" i="1"/>
  <c r="AD105" i="1"/>
  <c r="V591" i="33" s="1"/>
  <c r="AD262" i="1"/>
  <c r="AD86" i="1"/>
  <c r="V563" i="33" s="1"/>
  <c r="AD657" i="1"/>
  <c r="AD665" i="1"/>
  <c r="AD1172" i="1"/>
  <c r="AD1720" i="1"/>
  <c r="V731" i="33" s="1"/>
  <c r="AD646" i="1"/>
  <c r="AD656" i="1"/>
  <c r="AD662" i="1"/>
  <c r="AD991" i="1"/>
  <c r="AD1158" i="1"/>
  <c r="AD1162" i="1"/>
  <c r="AD1190" i="1"/>
  <c r="AD1194" i="1"/>
  <c r="AD1492" i="1"/>
  <c r="AD1496" i="1"/>
  <c r="AD1524" i="1"/>
  <c r="AD1183" i="1"/>
  <c r="AD1485" i="1"/>
  <c r="AD1577" i="1"/>
  <c r="AD1694" i="1"/>
  <c r="AD647" i="1"/>
  <c r="AD1242" i="1"/>
  <c r="AD1526" i="1"/>
  <c r="AD1624" i="1"/>
  <c r="AD1635" i="1"/>
  <c r="AD1686" i="1"/>
  <c r="AD1714" i="1"/>
  <c r="AD645" i="1"/>
  <c r="AD1185" i="1"/>
  <c r="AD1487" i="1"/>
  <c r="AD1568" i="1"/>
  <c r="AD1618" i="1"/>
  <c r="AD1713" i="1"/>
  <c r="V724" i="33" s="1"/>
  <c r="AD1180" i="1"/>
  <c r="AD1515" i="1"/>
  <c r="AD1519" i="1"/>
  <c r="AD1616" i="1"/>
  <c r="AD1681" i="1"/>
  <c r="AD1486" i="1"/>
  <c r="AD1630" i="1"/>
  <c r="AD2830" i="1"/>
  <c r="AD1528" i="1"/>
  <c r="AD4495" i="1"/>
  <c r="AD1614" i="1"/>
  <c r="AD4491" i="1"/>
  <c r="AD3701" i="1"/>
  <c r="AD4492" i="1"/>
  <c r="AD4483" i="1"/>
  <c r="AD4490" i="1"/>
  <c r="AD4403" i="1"/>
  <c r="AD1502" i="1"/>
  <c r="AD1508" i="1"/>
  <c r="AD1179" i="1"/>
  <c r="AD1033" i="1"/>
  <c r="AD97" i="1"/>
  <c r="V583" i="33" s="1"/>
  <c r="AD96" i="1"/>
  <c r="AD1501" i="1"/>
  <c r="AD1225" i="1"/>
  <c r="AD135" i="1"/>
  <c r="AD1166" i="1"/>
  <c r="AD1499" i="1"/>
  <c r="AD1643" i="1"/>
  <c r="AD1227" i="1"/>
  <c r="AD1057" i="1"/>
  <c r="AD90" i="1"/>
  <c r="V567" i="33" s="1"/>
  <c r="AD58" i="1"/>
  <c r="AD126" i="1"/>
  <c r="AD60" i="1"/>
  <c r="AD13" i="1"/>
  <c r="AD1201" i="1"/>
  <c r="AD1509" i="1"/>
  <c r="AD1569" i="1"/>
  <c r="AD1571" i="1"/>
  <c r="AD1613" i="1"/>
  <c r="AD1169" i="1"/>
  <c r="AD1477" i="1"/>
  <c r="AD1173" i="1"/>
  <c r="AD93" i="1"/>
  <c r="V579" i="33" s="1"/>
  <c r="AD98" i="1"/>
  <c r="AD1382" i="1"/>
  <c r="AD1371" i="1"/>
  <c r="AD1369" i="1"/>
  <c r="AD691" i="1"/>
  <c r="AD688" i="1"/>
  <c r="AD698" i="1"/>
  <c r="AD1728" i="1"/>
  <c r="AD123" i="1"/>
  <c r="AD44" i="1"/>
  <c r="AD108" i="1"/>
  <c r="AD55" i="1"/>
  <c r="AD83" i="1"/>
  <c r="V560" i="33" s="1"/>
  <c r="AD119" i="1"/>
  <c r="AD147" i="1"/>
  <c r="AD46" i="1"/>
  <c r="AD131" i="1"/>
  <c r="AD263" i="1"/>
  <c r="AD107" i="1"/>
  <c r="V593" i="33" s="1"/>
  <c r="AD52" i="1"/>
  <c r="AD114" i="1"/>
  <c r="AD266" i="1"/>
  <c r="AD110" i="1"/>
  <c r="AD73" i="1"/>
  <c r="AD261" i="1"/>
  <c r="AD990" i="1"/>
  <c r="AD1204" i="1"/>
  <c r="AD648" i="1"/>
  <c r="AD1164" i="1"/>
  <c r="AD664" i="1"/>
  <c r="AD993" i="1"/>
  <c r="AD1163" i="1"/>
  <c r="AD1195" i="1"/>
  <c r="AD1493" i="1"/>
  <c r="AD1497" i="1"/>
  <c r="AD1187" i="1"/>
  <c r="AD1489" i="1"/>
  <c r="AD1182" i="1"/>
  <c r="AD1572" i="1"/>
  <c r="AD1680" i="1"/>
  <c r="AD1689" i="1"/>
  <c r="AD654" i="1"/>
  <c r="AD1525" i="1"/>
  <c r="AD1570" i="1"/>
  <c r="AD1628" i="1"/>
  <c r="AD2831" i="1"/>
  <c r="AD1516" i="1"/>
  <c r="AD1520" i="1"/>
  <c r="AD1719" i="1"/>
  <c r="V730" i="33" s="1"/>
  <c r="AD1579" i="1"/>
  <c r="AD3696" i="1"/>
  <c r="AD4481" i="1"/>
  <c r="AD4484" i="1"/>
  <c r="AD4486" i="1"/>
  <c r="AD1567" i="1"/>
  <c r="AD1203" i="1"/>
  <c r="AD1175" i="1"/>
  <c r="AD1029" i="1"/>
  <c r="AD92" i="1"/>
  <c r="V578" i="33" s="1"/>
  <c r="AD69" i="1"/>
  <c r="AD4482" i="1"/>
  <c r="AD1197" i="1"/>
  <c r="AD1639" i="1"/>
  <c r="AD1511" i="1"/>
  <c r="AD1053" i="1"/>
  <c r="AD10" i="1"/>
  <c r="AD106" i="1"/>
  <c r="V592" i="33" s="1"/>
  <c r="AD12" i="1"/>
  <c r="AD1619" i="1"/>
  <c r="AD1480" i="1"/>
  <c r="AD128" i="1"/>
  <c r="AD1504" i="1"/>
  <c r="AD125" i="1"/>
  <c r="AD1056" i="1"/>
  <c r="AD9" i="1"/>
  <c r="AD1171" i="1"/>
  <c r="AD124" i="1"/>
  <c r="AD1380" i="1"/>
  <c r="AD1373" i="1"/>
  <c r="AD701" i="1"/>
  <c r="AD1725" i="1"/>
  <c r="AE4" i="1"/>
  <c r="AD112" i="1"/>
  <c r="AD182" i="1"/>
  <c r="AD57" i="1"/>
  <c r="AD121" i="1"/>
  <c r="AD175" i="1"/>
  <c r="AD49" i="1"/>
  <c r="AD22" i="1"/>
  <c r="AD79" i="1"/>
  <c r="V556" i="33" s="1"/>
  <c r="AD142" i="1"/>
  <c r="AD267" i="1"/>
  <c r="AD133" i="1"/>
  <c r="AD661" i="1"/>
  <c r="AD992" i="1"/>
  <c r="AD650" i="1"/>
  <c r="AD1196" i="1"/>
  <c r="AD995" i="1"/>
  <c r="AD1160" i="1"/>
  <c r="AD1244" i="1"/>
  <c r="AD1490" i="1"/>
  <c r="AD1522" i="1"/>
  <c r="AD1527" i="1"/>
  <c r="AD1488" i="1"/>
  <c r="AD1682" i="1"/>
  <c r="AD1693" i="1"/>
  <c r="AD1241" i="1"/>
  <c r="AD1574" i="1"/>
  <c r="AD1687" i="1"/>
  <c r="AD1521" i="1"/>
  <c r="AD1626" i="1"/>
  <c r="AD1623" i="1"/>
  <c r="AD1679" i="1"/>
  <c r="AD2825" i="1"/>
  <c r="AD3700" i="1"/>
  <c r="AD4409" i="1"/>
  <c r="AD4405" i="1"/>
  <c r="AD4485" i="1"/>
  <c r="AD4402" i="1"/>
  <c r="AD1673" i="1"/>
  <c r="AD1202" i="1"/>
  <c r="AD1475" i="1"/>
  <c r="AD95" i="1"/>
  <c r="V581" i="33" s="1"/>
  <c r="AD8" i="1"/>
  <c r="AD1167" i="1"/>
  <c r="AD1507" i="1"/>
  <c r="AD1032" i="1"/>
  <c r="AD102" i="1"/>
  <c r="V588" i="33" s="1"/>
  <c r="AD1170" i="1"/>
  <c r="AD100" i="1"/>
  <c r="V586" i="33" s="1"/>
  <c r="AD1677" i="1"/>
  <c r="AD1222" i="1"/>
  <c r="AD74" i="1"/>
  <c r="AD1641" i="1"/>
  <c r="AD1375" i="1"/>
  <c r="AD1368" i="1"/>
  <c r="AD689" i="1"/>
  <c r="AD1727" i="1"/>
  <c r="AD59" i="1"/>
  <c r="AD76" i="1"/>
  <c r="V553" i="33" s="1"/>
  <c r="AD140" i="1"/>
  <c r="AD47" i="1"/>
  <c r="AD115" i="1"/>
  <c r="AD141" i="1"/>
  <c r="AD50" i="1"/>
  <c r="AD54" i="1"/>
  <c r="AD177" i="1"/>
  <c r="AD116" i="1"/>
  <c r="AD264" i="1"/>
  <c r="AD663" i="1"/>
  <c r="AD644" i="1"/>
  <c r="AD652" i="1"/>
  <c r="AD989" i="1"/>
  <c r="AD1157" i="1"/>
  <c r="AD1193" i="1"/>
  <c r="AD1495" i="1"/>
  <c r="AD1243" i="1"/>
  <c r="AD139" i="1"/>
  <c r="AD1238" i="1"/>
  <c r="AD1633" i="1"/>
  <c r="AD1684" i="1"/>
  <c r="AD1181" i="1"/>
  <c r="AD1566" i="1"/>
  <c r="AD1580" i="1"/>
  <c r="AD1514" i="1"/>
  <c r="AD1578" i="1"/>
  <c r="AD1688" i="1"/>
  <c r="AD1717" i="1"/>
  <c r="V728" i="33" s="1"/>
  <c r="AD3698" i="1"/>
  <c r="AD3697" i="1"/>
  <c r="AD4407" i="1"/>
  <c r="AD4487" i="1"/>
  <c r="AD1617" i="1"/>
  <c r="AD1565" i="1"/>
  <c r="AD1512" i="1"/>
  <c r="AD65" i="1"/>
  <c r="AD134" i="1"/>
  <c r="AD1030" i="1"/>
  <c r="AD63" i="1"/>
  <c r="AD1503" i="1"/>
  <c r="AD1674" i="1"/>
  <c r="AD1478" i="1"/>
  <c r="AD127" i="1"/>
  <c r="AD130" i="1"/>
  <c r="AD1513" i="1"/>
  <c r="AD1221" i="1"/>
  <c r="AD1615" i="1"/>
  <c r="AD1640" i="1"/>
  <c r="AD1481" i="1"/>
  <c r="AD132" i="1"/>
  <c r="AD62" i="1"/>
  <c r="AD1377" i="1"/>
  <c r="AD702" i="1"/>
  <c r="AD687" i="1"/>
  <c r="AD690" i="1"/>
  <c r="AD1724" i="1"/>
  <c r="AD20" i="1"/>
  <c r="AD178" i="1"/>
  <c r="AD25" i="1"/>
  <c r="AD109" i="1"/>
  <c r="AD67" i="1"/>
  <c r="AD78" i="1"/>
  <c r="V555" i="33" s="1"/>
  <c r="AD265" i="1"/>
  <c r="AD103" i="1"/>
  <c r="AD659" i="1"/>
  <c r="AD651" i="1"/>
  <c r="AD1159" i="1"/>
  <c r="AD1191" i="1"/>
  <c r="AD1621" i="1"/>
  <c r="AD1484" i="1"/>
  <c r="AD1629" i="1"/>
  <c r="AD1716" i="1"/>
  <c r="V727" i="33" s="1"/>
  <c r="AD1237" i="1"/>
  <c r="AD1530" i="1"/>
  <c r="AD1228" i="1"/>
  <c r="AD1622" i="1"/>
  <c r="AD1644" i="1"/>
  <c r="AD2824" i="1"/>
  <c r="AD1692" i="1"/>
  <c r="AD3702" i="1"/>
  <c r="AD2827" i="1"/>
  <c r="AD4496" i="1"/>
  <c r="AD4408" i="1"/>
  <c r="AD4406" i="1"/>
  <c r="AD1479" i="1"/>
  <c r="AD61" i="1"/>
  <c r="AD1059" i="1"/>
  <c r="AD1638" i="1"/>
  <c r="AD1223" i="1"/>
  <c r="AD14" i="1"/>
  <c r="AD1676" i="1"/>
  <c r="AD1198" i="1"/>
  <c r="AD1226" i="1"/>
  <c r="AD94" i="1"/>
  <c r="V580" i="33" s="1"/>
  <c r="AD1176" i="1"/>
  <c r="AD1381" i="1"/>
  <c r="AD697" i="1"/>
  <c r="AD24" i="1"/>
  <c r="AD15" i="1"/>
  <c r="AD85" i="1"/>
  <c r="V562" i="33" s="1"/>
  <c r="AD88" i="1"/>
  <c r="V565" i="33" s="1"/>
  <c r="AD122" i="1"/>
  <c r="AD1506" i="1"/>
  <c r="AD655" i="1"/>
  <c r="AD1188" i="1"/>
  <c r="AD1494" i="1"/>
  <c r="AD1239" i="1"/>
  <c r="AD1186" i="1"/>
  <c r="AD1576" i="1"/>
  <c r="AD1718" i="1"/>
  <c r="V729" i="33" s="1"/>
  <c r="AD1529" i="1"/>
  <c r="AD1482" i="1"/>
  <c r="AD1184" i="1"/>
  <c r="AD4404" i="1"/>
  <c r="AD1165" i="1"/>
  <c r="AD138" i="1"/>
  <c r="AD1055" i="1"/>
  <c r="AD1683" i="1"/>
  <c r="AD118" i="1"/>
  <c r="AD1672" i="1"/>
  <c r="AD4494" i="1"/>
  <c r="AD1500" i="1"/>
  <c r="AD1035" i="1"/>
  <c r="AD104" i="1"/>
  <c r="V590" i="33" s="1"/>
  <c r="AD1379" i="1"/>
  <c r="AD696" i="1"/>
  <c r="AD1723" i="1"/>
  <c r="AD77" i="1"/>
  <c r="V554" i="33" s="1"/>
  <c r="AD179" i="1"/>
  <c r="AD99" i="1"/>
  <c r="AD84" i="1"/>
  <c r="AD996" i="1"/>
  <c r="AD653" i="1"/>
  <c r="AD1636" i="1"/>
  <c r="AD660" i="1"/>
  <c r="AD1189" i="1"/>
  <c r="AD1491" i="1"/>
  <c r="AD658" i="1"/>
  <c r="AD1690" i="1"/>
  <c r="AD1620" i="1"/>
  <c r="AD82" i="1"/>
  <c r="V559" i="33" s="1"/>
  <c r="AD1518" i="1"/>
  <c r="AD1627" i="1"/>
  <c r="AD2828" i="1"/>
  <c r="AD2829" i="1"/>
  <c r="AD4493" i="1"/>
  <c r="AD1168" i="1"/>
  <c r="AD1054" i="1"/>
  <c r="AD1637" i="1"/>
  <c r="AD1200" i="1"/>
  <c r="AD11" i="1"/>
  <c r="AD1505" i="1"/>
  <c r="AD1199" i="1"/>
  <c r="AD1031" i="1"/>
  <c r="AD1378" i="1"/>
  <c r="AD695" i="1"/>
  <c r="AD1722" i="1"/>
  <c r="AD48" i="1"/>
  <c r="AD113" i="1"/>
  <c r="AD18" i="1"/>
  <c r="AD176" i="1"/>
  <c r="AD75" i="1"/>
  <c r="AD111" i="1"/>
  <c r="AD667" i="1"/>
  <c r="AD666" i="1"/>
  <c r="AD1192" i="1"/>
  <c r="AD649" i="1"/>
  <c r="AD1625" i="1"/>
  <c r="AD1631" i="1"/>
  <c r="AD1060" i="1"/>
  <c r="AD1575" i="1"/>
  <c r="AD1517" i="1"/>
  <c r="AD1715" i="1"/>
  <c r="AD2826" i="1"/>
  <c r="AD4488" i="1"/>
  <c r="AD3695" i="1"/>
  <c r="AD1058" i="1"/>
  <c r="AD72" i="1"/>
  <c r="AD1678" i="1"/>
  <c r="AD1178" i="1"/>
  <c r="AD129" i="1"/>
  <c r="AD1632" i="1"/>
  <c r="AD1476" i="1"/>
  <c r="AD1675" i="1"/>
  <c r="AD1510" i="1"/>
  <c r="AD136" i="1"/>
  <c r="AD1034" i="1"/>
  <c r="AD1367" i="1"/>
  <c r="AD692" i="1"/>
  <c r="AD19" i="1"/>
  <c r="AD87" i="1"/>
  <c r="V564" i="33" s="1"/>
  <c r="AD21" i="1"/>
  <c r="AD180" i="1"/>
  <c r="AD137" i="1"/>
  <c r="AD143" i="1"/>
  <c r="AD994" i="1"/>
  <c r="AD1161" i="1"/>
  <c r="AD1523" i="1"/>
  <c r="AD1573" i="1"/>
  <c r="AD1498" i="1"/>
  <c r="AD1695" i="1"/>
  <c r="AD1483" i="1"/>
  <c r="AD1691" i="1"/>
  <c r="AD1036" i="1"/>
  <c r="AD1634" i="1"/>
  <c r="AD1240" i="1"/>
  <c r="AD4489" i="1"/>
  <c r="AD3699" i="1"/>
  <c r="AD1224" i="1"/>
  <c r="AD68" i="1"/>
  <c r="AD1685" i="1"/>
  <c r="AD1174" i="1"/>
  <c r="AD64" i="1"/>
  <c r="AD66" i="1"/>
  <c r="AD1642" i="1"/>
  <c r="AD1177" i="1"/>
  <c r="AD70" i="1"/>
  <c r="AC34" i="1"/>
  <c r="AC151" i="1"/>
  <c r="T383" i="33"/>
  <c r="AA161" i="1"/>
  <c r="T332" i="33"/>
  <c r="T403" i="33" s="1"/>
  <c r="T455" i="33"/>
  <c r="AC154" i="1"/>
  <c r="T381" i="33"/>
  <c r="AA159" i="1"/>
  <c r="AA160" i="1"/>
  <c r="AC148" i="1"/>
  <c r="T454" i="33"/>
  <c r="T331" i="33"/>
  <c r="T402" i="33" s="1"/>
  <c r="T385" i="33"/>
  <c r="AA163" i="1"/>
  <c r="T326" i="33"/>
  <c r="T397" i="33" s="1"/>
  <c r="T449" i="33"/>
  <c r="AB154" i="1"/>
  <c r="AB163" i="1" s="1"/>
  <c r="T386" i="33"/>
  <c r="AA164" i="1"/>
  <c r="T327" i="33"/>
  <c r="T398" i="33" s="1"/>
  <c r="T450" i="33"/>
  <c r="AC152" i="1"/>
  <c r="U689" i="33"/>
  <c r="T451" i="33"/>
  <c r="T328" i="33"/>
  <c r="T399" i="33" s="1"/>
  <c r="T333" i="33"/>
  <c r="T404" i="33" s="1"/>
  <c r="T456" i="33"/>
  <c r="T452" i="33"/>
  <c r="T329" i="33"/>
  <c r="T400" i="33" s="1"/>
  <c r="AB155" i="1"/>
  <c r="AB164" i="1" s="1"/>
  <c r="U690" i="33"/>
  <c r="AC38" i="1"/>
  <c r="U313" i="33" s="1"/>
  <c r="AB149" i="1"/>
  <c r="AB158" i="1" s="1"/>
  <c r="U693" i="33"/>
  <c r="AC153" i="1"/>
  <c r="U688" i="33"/>
  <c r="AC149" i="1"/>
  <c r="AC35" i="1"/>
  <c r="U310" i="33" s="1"/>
  <c r="U692" i="33"/>
  <c r="AB153" i="1"/>
  <c r="AB162" i="1" s="1"/>
  <c r="AB148" i="1"/>
  <c r="AB157" i="1" s="1"/>
  <c r="AB150" i="1"/>
  <c r="AB159" i="1" s="1"/>
  <c r="AE832" i="1" l="1"/>
  <c r="AE902" i="1"/>
  <c r="AE896" i="1"/>
  <c r="AE901" i="1"/>
  <c r="AE903" i="1"/>
  <c r="AE899" i="1"/>
  <c r="AE898" i="1"/>
  <c r="AE897" i="1"/>
  <c r="AE900" i="1"/>
  <c r="AE3297" i="1"/>
  <c r="U312" i="33"/>
  <c r="U382" i="33" s="1"/>
  <c r="U315" i="33"/>
  <c r="U385" i="33" s="1"/>
  <c r="U309" i="33"/>
  <c r="U379" i="33" s="1"/>
  <c r="U311" i="33"/>
  <c r="U381" i="33" s="1"/>
  <c r="U316" i="33"/>
  <c r="U386" i="33" s="1"/>
  <c r="V782" i="33"/>
  <c r="AE29" i="1"/>
  <c r="AE27" i="1"/>
  <c r="AE31" i="1"/>
  <c r="AE33" i="1"/>
  <c r="AE32" i="1"/>
  <c r="AE26" i="1"/>
  <c r="AE30" i="1"/>
  <c r="AE28" i="1"/>
  <c r="V776" i="33"/>
  <c r="V780" i="33"/>
  <c r="V781" i="33"/>
  <c r="V779" i="33"/>
  <c r="V778" i="33"/>
  <c r="V777" i="33"/>
  <c r="V775" i="33"/>
  <c r="AE1026" i="1"/>
  <c r="AE1027" i="1"/>
  <c r="AE1028" i="1"/>
  <c r="AE1025" i="1"/>
  <c r="AE1021" i="1"/>
  <c r="AE1024" i="1"/>
  <c r="AE1022" i="1"/>
  <c r="AE1023" i="1"/>
  <c r="AD704" i="1"/>
  <c r="AD710" i="1"/>
  <c r="AD706" i="1"/>
  <c r="AD705" i="1"/>
  <c r="AD709" i="1"/>
  <c r="AD708" i="1"/>
  <c r="AD707" i="1"/>
  <c r="AD703" i="1"/>
  <c r="AE1423" i="1"/>
  <c r="AE1414" i="1"/>
  <c r="AE1407" i="1"/>
  <c r="AE1413" i="1"/>
  <c r="AE1421" i="1"/>
  <c r="AE1419" i="1"/>
  <c r="AE1417" i="1"/>
  <c r="AE1415" i="1"/>
  <c r="AE1411" i="1"/>
  <c r="AE1420" i="1"/>
  <c r="AE1435" i="1"/>
  <c r="AE1431" i="1"/>
  <c r="AE1422" i="1"/>
  <c r="AE1436" i="1"/>
  <c r="AE1432" i="1"/>
  <c r="AE1416" i="1"/>
  <c r="AE1439" i="1"/>
  <c r="AE1437" i="1"/>
  <c r="AE1433" i="1"/>
  <c r="AE1418" i="1"/>
  <c r="AE1412" i="1"/>
  <c r="AE1403" i="1"/>
  <c r="AE1438" i="1"/>
  <c r="AE1434" i="1"/>
  <c r="AE1424" i="1"/>
  <c r="AE1426" i="1"/>
  <c r="AE1404" i="1"/>
  <c r="AE1428" i="1"/>
  <c r="AE1409" i="1"/>
  <c r="AE1430" i="1"/>
  <c r="AE1410" i="1"/>
  <c r="AE1425" i="1"/>
  <c r="AE1429" i="1"/>
  <c r="AE1408" i="1"/>
  <c r="AE1400" i="1"/>
  <c r="AE1405" i="1"/>
  <c r="AE1402" i="1"/>
  <c r="AE1406" i="1"/>
  <c r="AE1401" i="1"/>
  <c r="AE1427" i="1"/>
  <c r="AE1310" i="1"/>
  <c r="AE1309" i="1"/>
  <c r="AE1350" i="1"/>
  <c r="AE1302" i="1"/>
  <c r="AE1297" i="1"/>
  <c r="AE1295" i="1"/>
  <c r="AE1348" i="1"/>
  <c r="AE1303" i="1"/>
  <c r="AE1296" i="1"/>
  <c r="AE1346" i="1"/>
  <c r="AE1342" i="1"/>
  <c r="AE1326" i="1"/>
  <c r="AE1338" i="1"/>
  <c r="AE1334" i="1"/>
  <c r="AE1318" i="1"/>
  <c r="AE1308" i="1"/>
  <c r="AE1307" i="1"/>
  <c r="AE1306" i="1"/>
  <c r="AE1305" i="1"/>
  <c r="AE1304" i="1"/>
  <c r="AE1349" i="1"/>
  <c r="AE1345" i="1"/>
  <c r="AE1340" i="1"/>
  <c r="AE1337" i="1"/>
  <c r="AE1336" i="1"/>
  <c r="AE1366" i="1"/>
  <c r="AE1347" i="1"/>
  <c r="AE1341" i="1"/>
  <c r="AE1339" i="1"/>
  <c r="AE1335" i="1"/>
  <c r="AE1325" i="1"/>
  <c r="AE1365" i="1"/>
  <c r="AE1361" i="1"/>
  <c r="AE1364" i="1"/>
  <c r="AE1360" i="1"/>
  <c r="AE1363" i="1"/>
  <c r="AE1359" i="1"/>
  <c r="AE1362" i="1"/>
  <c r="AE1358" i="1"/>
  <c r="AE1353" i="1"/>
  <c r="AE1357" i="1"/>
  <c r="AE1323" i="1"/>
  <c r="AE1328" i="1"/>
  <c r="AE1332" i="1"/>
  <c r="AE1344" i="1"/>
  <c r="AE1311" i="1"/>
  <c r="AE1315" i="1"/>
  <c r="AE1322" i="1"/>
  <c r="AE1352" i="1"/>
  <c r="AE1356" i="1"/>
  <c r="AE1327" i="1"/>
  <c r="AE1331" i="1"/>
  <c r="AE1351" i="1"/>
  <c r="AE1355" i="1"/>
  <c r="AE1320" i="1"/>
  <c r="AE1330" i="1"/>
  <c r="AE1301" i="1"/>
  <c r="AE1313" i="1"/>
  <c r="AE1317" i="1"/>
  <c r="AE1324" i="1"/>
  <c r="AE1354" i="1"/>
  <c r="AE1321" i="1"/>
  <c r="AE1319" i="1"/>
  <c r="AE1329" i="1"/>
  <c r="AE1333" i="1"/>
  <c r="AE1343" i="1"/>
  <c r="AE1298" i="1"/>
  <c r="AE1312" i="1"/>
  <c r="AE1316" i="1"/>
  <c r="AE1300" i="1"/>
  <c r="AE1299" i="1"/>
  <c r="AE1314" i="1"/>
  <c r="AE1272" i="1"/>
  <c r="AE1268" i="1"/>
  <c r="AE1276" i="1"/>
  <c r="AE1274" i="1"/>
  <c r="AE1270" i="1"/>
  <c r="AE1261" i="1"/>
  <c r="AE1275" i="1"/>
  <c r="AE1273" i="1"/>
  <c r="AE1271" i="1"/>
  <c r="AE1269" i="1"/>
  <c r="AE1260" i="1"/>
  <c r="AE1254" i="1"/>
  <c r="AE1253" i="1"/>
  <c r="AE1252" i="1"/>
  <c r="AE1246" i="1"/>
  <c r="AE1250" i="1"/>
  <c r="AE1245" i="1"/>
  <c r="AE1249" i="1"/>
  <c r="AE1258" i="1"/>
  <c r="AE1266" i="1"/>
  <c r="AE1255" i="1"/>
  <c r="AE1263" i="1"/>
  <c r="AE1248" i="1"/>
  <c r="AE1256" i="1"/>
  <c r="AE1257" i="1"/>
  <c r="AE1265" i="1"/>
  <c r="AE1247" i="1"/>
  <c r="AE1251" i="1"/>
  <c r="AE1264" i="1"/>
  <c r="AE1259" i="1"/>
  <c r="AE1267" i="1"/>
  <c r="AE1262" i="1"/>
  <c r="AE1220" i="1"/>
  <c r="AE1219" i="1"/>
  <c r="AE1218" i="1"/>
  <c r="AE1217" i="1"/>
  <c r="AE1216" i="1"/>
  <c r="AE1215" i="1"/>
  <c r="AE1148" i="1"/>
  <c r="AE1213" i="1"/>
  <c r="AE1147" i="1"/>
  <c r="AE1146" i="1"/>
  <c r="AE1143" i="1"/>
  <c r="AE1236" i="1"/>
  <c r="AE1142" i="1"/>
  <c r="AE1214" i="1"/>
  <c r="AE1156" i="1"/>
  <c r="AE1145" i="1"/>
  <c r="AE1140" i="1"/>
  <c r="AE1144" i="1"/>
  <c r="AE1141" i="1"/>
  <c r="AE1152" i="1"/>
  <c r="AE1136" i="1"/>
  <c r="AE1155" i="1"/>
  <c r="AE1234" i="1"/>
  <c r="AE1138" i="1"/>
  <c r="AE1137" i="1"/>
  <c r="AE1134" i="1"/>
  <c r="AE1139" i="1"/>
  <c r="AE1150" i="1"/>
  <c r="AE1153" i="1"/>
  <c r="AE1233" i="1"/>
  <c r="AE1149" i="1"/>
  <c r="AE1229" i="1"/>
  <c r="AE1135" i="1"/>
  <c r="AE1151" i="1"/>
  <c r="AE1154" i="1"/>
  <c r="AE1231" i="1"/>
  <c r="AE1235" i="1"/>
  <c r="AE1230" i="1"/>
  <c r="AE1133" i="1"/>
  <c r="AE1232" i="1"/>
  <c r="AE3999" i="1"/>
  <c r="AE4006" i="1"/>
  <c r="AE4000" i="1"/>
  <c r="AE4004" i="1"/>
  <c r="AE4005" i="1"/>
  <c r="AE4003" i="1"/>
  <c r="AE4001" i="1"/>
  <c r="AE4002" i="1"/>
  <c r="AE3942" i="1"/>
  <c r="AE3940" i="1"/>
  <c r="AE3936" i="1"/>
  <c r="AE3939" i="1"/>
  <c r="AE3935" i="1"/>
  <c r="AE3926" i="1"/>
  <c r="AE3941" i="1"/>
  <c r="AE3937" i="1"/>
  <c r="AE3910" i="1"/>
  <c r="AE3919" i="1"/>
  <c r="AE3922" i="1"/>
  <c r="AE3921" i="1"/>
  <c r="AE3938" i="1"/>
  <c r="AE3908" i="1"/>
  <c r="AE3906" i="1"/>
  <c r="AE3904" i="1"/>
  <c r="AE3902" i="1"/>
  <c r="AE3934" i="1"/>
  <c r="AE3909" i="1"/>
  <c r="AE3899" i="1"/>
  <c r="AE3895" i="1"/>
  <c r="AE3924" i="1"/>
  <c r="AE3897" i="1"/>
  <c r="AE3894" i="1"/>
  <c r="AE3891" i="1"/>
  <c r="AE3889" i="1"/>
  <c r="AE3887" i="1"/>
  <c r="AE3900" i="1"/>
  <c r="AE3892" i="1"/>
  <c r="AE3966" i="1"/>
  <c r="AE3920" i="1"/>
  <c r="AE3896" i="1"/>
  <c r="AE3886" i="1"/>
  <c r="AE3883" i="1"/>
  <c r="AE3990" i="1"/>
  <c r="AE3901" i="1"/>
  <c r="AE3994" i="1"/>
  <c r="AE3898" i="1"/>
  <c r="AE3885" i="1"/>
  <c r="AE3918" i="1"/>
  <c r="AE3962" i="1"/>
  <c r="AE3998" i="1"/>
  <c r="AE3996" i="1"/>
  <c r="AE3890" i="1"/>
  <c r="AE3964" i="1"/>
  <c r="AE3960" i="1"/>
  <c r="AE3991" i="1"/>
  <c r="AE3997" i="1"/>
  <c r="AE3995" i="1"/>
  <c r="AE3993" i="1"/>
  <c r="AE3987" i="1"/>
  <c r="AE3888" i="1"/>
  <c r="AE3961" i="1"/>
  <c r="AE3879" i="1"/>
  <c r="AE3915" i="1"/>
  <c r="AE3914" i="1"/>
  <c r="AE3929" i="1"/>
  <c r="AE3984" i="1"/>
  <c r="AE3963" i="1"/>
  <c r="AE3989" i="1"/>
  <c r="AE3959" i="1"/>
  <c r="AE3905" i="1"/>
  <c r="AE3917" i="1"/>
  <c r="AE3988" i="1"/>
  <c r="AE3992" i="1"/>
  <c r="AE3965" i="1"/>
  <c r="AE3923" i="1"/>
  <c r="AE3913" i="1"/>
  <c r="AE3884" i="1"/>
  <c r="AE3880" i="1"/>
  <c r="AE3911" i="1"/>
  <c r="AE3932" i="1"/>
  <c r="AE3881" i="1"/>
  <c r="AE3912" i="1"/>
  <c r="AE3985" i="1"/>
  <c r="AE3986" i="1"/>
  <c r="AE3925" i="1"/>
  <c r="AE3931" i="1"/>
  <c r="AE3983" i="1"/>
  <c r="AE3882" i="1"/>
  <c r="AE3927" i="1"/>
  <c r="AE3907" i="1"/>
  <c r="AE3916" i="1"/>
  <c r="AE3893" i="1"/>
  <c r="AE3903" i="1"/>
  <c r="AE3928" i="1"/>
  <c r="AE3930" i="1"/>
  <c r="AE3933" i="1"/>
  <c r="AE2919" i="1"/>
  <c r="AE2917" i="1"/>
  <c r="AE2915" i="1"/>
  <c r="AE2911" i="1"/>
  <c r="AE2959" i="1"/>
  <c r="AE2951" i="1"/>
  <c r="AE2935" i="1"/>
  <c r="AE2913" i="1"/>
  <c r="AE2957" i="1"/>
  <c r="AE2955" i="1"/>
  <c r="AE2946" i="1"/>
  <c r="AE2918" i="1"/>
  <c r="AE2912" i="1"/>
  <c r="AE2943" i="1"/>
  <c r="AE2914" i="1"/>
  <c r="AE2956" i="1"/>
  <c r="AE2949" i="1"/>
  <c r="AE2944" i="1"/>
  <c r="AE2927" i="1"/>
  <c r="AE2950" i="1"/>
  <c r="AE2958" i="1"/>
  <c r="AE2967" i="1"/>
  <c r="AE2926" i="1"/>
  <c r="AE2924" i="1"/>
  <c r="AE2922" i="1"/>
  <c r="AE2920" i="1"/>
  <c r="AE2948" i="1"/>
  <c r="AE2947" i="1"/>
  <c r="AE2925" i="1"/>
  <c r="AE2923" i="1"/>
  <c r="AE2921" i="1"/>
  <c r="AE2991" i="1"/>
  <c r="AE2989" i="1"/>
  <c r="AE2987" i="1"/>
  <c r="AE2985" i="1"/>
  <c r="AE2964" i="1"/>
  <c r="AE2945" i="1"/>
  <c r="AE2990" i="1"/>
  <c r="AE2986" i="1"/>
  <c r="AE2960" i="1"/>
  <c r="AE2988" i="1"/>
  <c r="AE2962" i="1"/>
  <c r="AE2916" i="1"/>
  <c r="AE2984" i="1"/>
  <c r="AE2934" i="1"/>
  <c r="AE2941" i="1"/>
  <c r="AE2953" i="1"/>
  <c r="AE2906" i="1"/>
  <c r="AE2966" i="1"/>
  <c r="AE2965" i="1"/>
  <c r="AE2963" i="1"/>
  <c r="AE2961" i="1"/>
  <c r="AE2940" i="1"/>
  <c r="AE2928" i="1"/>
  <c r="AE2932" i="1"/>
  <c r="AE2929" i="1"/>
  <c r="AE2910" i="1"/>
  <c r="AE2952" i="1"/>
  <c r="AE2937" i="1"/>
  <c r="AE2904" i="1"/>
  <c r="AE2933" i="1"/>
  <c r="AE2936" i="1"/>
  <c r="AE2938" i="1"/>
  <c r="AE2939" i="1"/>
  <c r="AE2909" i="1"/>
  <c r="AE2942" i="1"/>
  <c r="AE2954" i="1"/>
  <c r="AE2907" i="1"/>
  <c r="AE2931" i="1"/>
  <c r="AE2930" i="1"/>
  <c r="AE2905" i="1"/>
  <c r="AE2908" i="1"/>
  <c r="AE952" i="1"/>
  <c r="AE960" i="1" s="1"/>
  <c r="AE951" i="1"/>
  <c r="AE959" i="1" s="1"/>
  <c r="AE953" i="1"/>
  <c r="AE961" i="1" s="1"/>
  <c r="AE949" i="1"/>
  <c r="AE957" i="1" s="1"/>
  <c r="AE947" i="1"/>
  <c r="AE955" i="1" s="1"/>
  <c r="AE946" i="1"/>
  <c r="AE950" i="1"/>
  <c r="AE948" i="1"/>
  <c r="AE956" i="1" s="1"/>
  <c r="AE1052" i="1"/>
  <c r="AE1050" i="1"/>
  <c r="AE1051" i="1"/>
  <c r="AE1048" i="1"/>
  <c r="AE1046" i="1"/>
  <c r="AE1047" i="1"/>
  <c r="AE1045" i="1"/>
  <c r="AE1049" i="1"/>
  <c r="AE936" i="1"/>
  <c r="AE930" i="1"/>
  <c r="AE935" i="1"/>
  <c r="AE933" i="1"/>
  <c r="AE934" i="1"/>
  <c r="AE932" i="1"/>
  <c r="AE931" i="1"/>
  <c r="AE929" i="1"/>
  <c r="AE2493" i="1"/>
  <c r="AE2497" i="1"/>
  <c r="AE2496" i="1"/>
  <c r="AE2492" i="1"/>
  <c r="AE2490" i="1"/>
  <c r="AE2488" i="1"/>
  <c r="AE2486" i="1"/>
  <c r="AE2494" i="1"/>
  <c r="AE2500" i="1"/>
  <c r="AE2491" i="1"/>
  <c r="AE2489" i="1"/>
  <c r="AE2487" i="1"/>
  <c r="AE2501" i="1"/>
  <c r="AE2499" i="1"/>
  <c r="AE2495" i="1"/>
  <c r="AE2498" i="1"/>
  <c r="AD36" i="1"/>
  <c r="V725" i="33"/>
  <c r="V558" i="33"/>
  <c r="V726" i="33"/>
  <c r="V585" i="33"/>
  <c r="U383" i="33"/>
  <c r="V589" i="33"/>
  <c r="V561" i="33"/>
  <c r="V584" i="33"/>
  <c r="V582" i="33"/>
  <c r="U384" i="33"/>
  <c r="AE1447" i="1"/>
  <c r="AE1445" i="1"/>
  <c r="AE1443" i="1"/>
  <c r="AE1441" i="1"/>
  <c r="AE1442" i="1"/>
  <c r="AE1444" i="1"/>
  <c r="AE1440" i="1"/>
  <c r="AE1446" i="1"/>
  <c r="AD34" i="1"/>
  <c r="AD37" i="1"/>
  <c r="AD40" i="1"/>
  <c r="AD35" i="1"/>
  <c r="AD39" i="1"/>
  <c r="AC161" i="1"/>
  <c r="V688" i="33"/>
  <c r="U332" i="33"/>
  <c r="U403" i="33" s="1"/>
  <c r="AC163" i="1"/>
  <c r="U455" i="33"/>
  <c r="AD153" i="1"/>
  <c r="AD149" i="1"/>
  <c r="U451" i="33"/>
  <c r="U328" i="33"/>
  <c r="U399" i="33" s="1"/>
  <c r="AC159" i="1"/>
  <c r="U456" i="33"/>
  <c r="AC164" i="1"/>
  <c r="U333" i="33"/>
  <c r="U404" i="33" s="1"/>
  <c r="U330" i="33"/>
  <c r="U401" i="33" s="1"/>
  <c r="U453" i="33"/>
  <c r="U326" i="33"/>
  <c r="U397" i="33" s="1"/>
  <c r="U449" i="33"/>
  <c r="U452" i="33"/>
  <c r="AC160" i="1"/>
  <c r="U329" i="33"/>
  <c r="U400" i="33" s="1"/>
  <c r="V691" i="33"/>
  <c r="V692" i="33"/>
  <c r="AD41" i="1"/>
  <c r="AD154" i="1"/>
  <c r="AD151" i="1"/>
  <c r="V689" i="33"/>
  <c r="V694" i="33"/>
  <c r="AD155" i="1"/>
  <c r="U380" i="33"/>
  <c r="AC158" i="1"/>
  <c r="AC162" i="1"/>
  <c r="U454" i="33"/>
  <c r="U331" i="33"/>
  <c r="U402" i="33" s="1"/>
  <c r="AD152" i="1"/>
  <c r="AE1374" i="1"/>
  <c r="AE1371" i="1"/>
  <c r="AE1368" i="1"/>
  <c r="AE1378" i="1"/>
  <c r="AE687" i="1"/>
  <c r="AE689" i="1"/>
  <c r="AE691" i="1"/>
  <c r="AE696" i="1"/>
  <c r="AE692" i="1"/>
  <c r="AE701" i="1"/>
  <c r="AE1722" i="1"/>
  <c r="AE1726" i="1"/>
  <c r="AE67" i="1"/>
  <c r="AE83" i="1"/>
  <c r="AE141" i="1"/>
  <c r="AE179" i="1"/>
  <c r="H179" i="1" s="1"/>
  <c r="AE78" i="1"/>
  <c r="AE114" i="1"/>
  <c r="AE176" i="1"/>
  <c r="H176" i="1" s="1"/>
  <c r="AE96" i="1"/>
  <c r="AE139" i="1"/>
  <c r="AE66" i="1"/>
  <c r="AE116" i="1"/>
  <c r="AE49" i="1"/>
  <c r="AE52" i="1"/>
  <c r="AE130" i="1"/>
  <c r="AE45" i="1"/>
  <c r="AE267" i="1"/>
  <c r="H267" i="1" s="1"/>
  <c r="AE118" i="1"/>
  <c r="AE996" i="1"/>
  <c r="AE1228" i="1"/>
  <c r="AE1679" i="1"/>
  <c r="AE661" i="1"/>
  <c r="AE992" i="1"/>
  <c r="AE1031" i="1"/>
  <c r="AE1035" i="1"/>
  <c r="AE1056" i="1"/>
  <c r="AE1172" i="1"/>
  <c r="AE1176" i="1"/>
  <c r="AE1204" i="1"/>
  <c r="AE1224" i="1"/>
  <c r="AE1475" i="1"/>
  <c r="AE1479" i="1"/>
  <c r="AE1196" i="1"/>
  <c r="AE655" i="1"/>
  <c r="AE1162" i="1"/>
  <c r="AE1513" i="1"/>
  <c r="AE1574" i="1"/>
  <c r="AE1626" i="1"/>
  <c r="AE1161" i="1"/>
  <c r="AE1510" i="1"/>
  <c r="AE1577" i="1"/>
  <c r="AE1639" i="1"/>
  <c r="AE1674" i="1"/>
  <c r="H1674" i="1" s="1"/>
  <c r="AE1694" i="1"/>
  <c r="AE1160" i="1"/>
  <c r="AE1511" i="1"/>
  <c r="AE995" i="1"/>
  <c r="AE1623" i="1"/>
  <c r="AE1718" i="1"/>
  <c r="AE1195" i="1"/>
  <c r="AE1642" i="1"/>
  <c r="AE1716" i="1"/>
  <c r="AE1191" i="1"/>
  <c r="AE1688" i="1"/>
  <c r="AE666" i="1"/>
  <c r="AE1624" i="1"/>
  <c r="AE2824" i="1"/>
  <c r="AE3697" i="1"/>
  <c r="AE3701" i="1"/>
  <c r="AE4408" i="1"/>
  <c r="AE1575" i="1"/>
  <c r="AE3702" i="1"/>
  <c r="AE4402" i="1"/>
  <c r="AE4407" i="1"/>
  <c r="AE4495" i="1"/>
  <c r="AE4405" i="1"/>
  <c r="AE4493" i="1"/>
  <c r="AE4485" i="1"/>
  <c r="AE1571" i="1"/>
  <c r="AE1515" i="1"/>
  <c r="AE1185" i="1"/>
  <c r="AE1181" i="1"/>
  <c r="AE8" i="1"/>
  <c r="AE132" i="1"/>
  <c r="AE87" i="1"/>
  <c r="AE1199" i="1"/>
  <c r="AE9" i="1"/>
  <c r="AE4494" i="1"/>
  <c r="AE1619" i="1"/>
  <c r="AE1505" i="1"/>
  <c r="AE1570" i="1"/>
  <c r="AE1684" i="1"/>
  <c r="AE1243" i="1"/>
  <c r="AE1239" i="1"/>
  <c r="AE95" i="1"/>
  <c r="AE65" i="1"/>
  <c r="AE61" i="1"/>
  <c r="AE74" i="1"/>
  <c r="AE127" i="1"/>
  <c r="AE73" i="1"/>
  <c r="AE22" i="1"/>
  <c r="AE18" i="1"/>
  <c r="AE1616" i="1"/>
  <c r="AE119" i="1"/>
  <c r="AE1167" i="1"/>
  <c r="AE1521" i="1"/>
  <c r="AE1488" i="1"/>
  <c r="AE1484" i="1"/>
  <c r="AE10" i="1"/>
  <c r="AE136" i="1"/>
  <c r="AE4489" i="1"/>
  <c r="AE12" i="1"/>
  <c r="AE1373" i="1"/>
  <c r="AE1367" i="1"/>
  <c r="AE1377" i="1"/>
  <c r="AE702" i="1"/>
  <c r="AE695" i="1"/>
  <c r="AE697" i="1"/>
  <c r="AE693" i="1"/>
  <c r="AE1723" i="1"/>
  <c r="AE99" i="1"/>
  <c r="AE109" i="1"/>
  <c r="AE145" i="1"/>
  <c r="AE46" i="1"/>
  <c r="AE123" i="1"/>
  <c r="AE180" i="1"/>
  <c r="H180" i="1" s="1"/>
  <c r="AE107" i="1"/>
  <c r="AE143" i="1"/>
  <c r="AE48" i="1"/>
  <c r="AE80" i="1"/>
  <c r="AE76" i="1"/>
  <c r="AE144" i="1"/>
  <c r="AE51" i="1"/>
  <c r="AE140" i="1"/>
  <c r="AE1036" i="1"/>
  <c r="AE653" i="1"/>
  <c r="AE994" i="1"/>
  <c r="AE1032" i="1"/>
  <c r="AE1053" i="1"/>
  <c r="AE1173" i="1"/>
  <c r="AE1221" i="1"/>
  <c r="AE1225" i="1"/>
  <c r="AE1480" i="1"/>
  <c r="AE652" i="1"/>
  <c r="AE664" i="1"/>
  <c r="AE1190" i="1"/>
  <c r="AE1523" i="1"/>
  <c r="AE1578" i="1"/>
  <c r="AE662" i="1"/>
  <c r="AE1491" i="1"/>
  <c r="AE1524" i="1"/>
  <c r="AE1641" i="1"/>
  <c r="AE1676" i="1"/>
  <c r="AE651" i="1"/>
  <c r="AE1188" i="1"/>
  <c r="AE1526" i="1"/>
  <c r="AE1627" i="1"/>
  <c r="AE1677" i="1"/>
  <c r="AE1692" i="1"/>
  <c r="AE1620" i="1"/>
  <c r="AE2826" i="1"/>
  <c r="AE1525" i="1"/>
  <c r="AE4482" i="1"/>
  <c r="AE2825" i="1"/>
  <c r="AE2829" i="1"/>
  <c r="AE1170" i="1"/>
  <c r="AE1614" i="1"/>
  <c r="AE1184" i="1"/>
  <c r="AE646" i="1"/>
  <c r="AE100" i="1"/>
  <c r="AE1516" i="1"/>
  <c r="AE1501" i="1"/>
  <c r="AE1203" i="1"/>
  <c r="AE1242" i="1"/>
  <c r="AE1238" i="1"/>
  <c r="AE89" i="1"/>
  <c r="AE71" i="1"/>
  <c r="AE21" i="1"/>
  <c r="AE1503" i="1"/>
  <c r="AE125" i="1"/>
  <c r="AE85" i="1"/>
  <c r="AE1567" i="1"/>
  <c r="AE1713" i="1"/>
  <c r="AE1517" i="1"/>
  <c r="AE1483" i="1"/>
  <c r="AE72" i="1"/>
  <c r="AE1717" i="1"/>
  <c r="W728" i="33" s="1"/>
  <c r="AE58" i="1"/>
  <c r="AE1382" i="1"/>
  <c r="AE1375" i="1"/>
  <c r="AE690" i="1"/>
  <c r="AE131" i="1"/>
  <c r="AE147" i="1"/>
  <c r="AE50" i="1"/>
  <c r="AE142" i="1"/>
  <c r="AE111" i="1"/>
  <c r="AE177" i="1"/>
  <c r="H177" i="1" s="1"/>
  <c r="AE86" i="1"/>
  <c r="AE182" i="1"/>
  <c r="H182" i="1" s="1"/>
  <c r="AE120" i="1"/>
  <c r="AE264" i="1"/>
  <c r="H264" i="1" s="1"/>
  <c r="AE1060" i="1"/>
  <c r="AE265" i="1"/>
  <c r="H265" i="1" s="1"/>
  <c r="AE665" i="1"/>
  <c r="AE1054" i="1"/>
  <c r="AE1174" i="1"/>
  <c r="AE1222" i="1"/>
  <c r="AE1477" i="1"/>
  <c r="AE1498" i="1"/>
  <c r="AE1194" i="1"/>
  <c r="AE1528" i="1"/>
  <c r="AE1687" i="1"/>
  <c r="AE1495" i="1"/>
  <c r="AE1625" i="1"/>
  <c r="AE1678" i="1"/>
  <c r="AE660" i="1"/>
  <c r="AE1572" i="1"/>
  <c r="AE1633" i="1"/>
  <c r="AE1497" i="1"/>
  <c r="AE1695" i="1"/>
  <c r="AE1629" i="1"/>
  <c r="AE4409" i="1"/>
  <c r="AE1675" i="1"/>
  <c r="H1675" i="1" s="1"/>
  <c r="AE3695" i="1"/>
  <c r="AE4404" i="1"/>
  <c r="AE2831" i="1"/>
  <c r="AE4487" i="1"/>
  <c r="AE4483" i="1"/>
  <c r="AE2827" i="1"/>
  <c r="AE1719" i="1"/>
  <c r="AE1502" i="1"/>
  <c r="AE1686" i="1"/>
  <c r="AE1183" i="1"/>
  <c r="AE68" i="1"/>
  <c r="AE1617" i="1"/>
  <c r="AE102" i="1"/>
  <c r="AE1673" i="1"/>
  <c r="H1673" i="1" s="1"/>
  <c r="AE1241" i="1"/>
  <c r="AE1237" i="1"/>
  <c r="AE101" i="1"/>
  <c r="AE138" i="1"/>
  <c r="AE24" i="1"/>
  <c r="AE1499" i="1"/>
  <c r="AE1200" i="1"/>
  <c r="AE1568" i="1"/>
  <c r="AE1486" i="1"/>
  <c r="AE650" i="1"/>
  <c r="AE1685" i="1"/>
  <c r="AE1379" i="1"/>
  <c r="AE1370" i="1"/>
  <c r="AE1376" i="1"/>
  <c r="AE694" i="1"/>
  <c r="AE1729" i="1"/>
  <c r="AE25" i="1"/>
  <c r="AE115" i="1"/>
  <c r="AE59" i="1"/>
  <c r="AE110" i="1"/>
  <c r="AE79" i="1"/>
  <c r="AE128" i="1"/>
  <c r="AE60" i="1"/>
  <c r="AE108" i="1"/>
  <c r="AE44" i="1"/>
  <c r="AE263" i="1"/>
  <c r="H263" i="1" s="1"/>
  <c r="AE98" i="1"/>
  <c r="AE1644" i="1"/>
  <c r="AE659" i="1"/>
  <c r="AE1030" i="1"/>
  <c r="AE1059" i="1"/>
  <c r="AE1175" i="1"/>
  <c r="AE1227" i="1"/>
  <c r="AE1478" i="1"/>
  <c r="AE88" i="1"/>
  <c r="AE1509" i="1"/>
  <c r="AE1530" i="1"/>
  <c r="AE1157" i="1"/>
  <c r="AE1637" i="1"/>
  <c r="AE1690" i="1"/>
  <c r="AE989" i="1"/>
  <c r="AE1576" i="1"/>
  <c r="AE1579" i="1"/>
  <c r="AE1631" i="1"/>
  <c r="AE1693" i="1"/>
  <c r="AE2830" i="1"/>
  <c r="AE3700" i="1"/>
  <c r="AE4406" i="1"/>
  <c r="AE4491" i="1"/>
  <c r="AE1569" i="1"/>
  <c r="AE1171" i="1"/>
  <c r="AE1186" i="1"/>
  <c r="AE121" i="1"/>
  <c r="AE644" i="1"/>
  <c r="AE106" i="1"/>
  <c r="AE23" i="1"/>
  <c r="AE19" i="1"/>
  <c r="AE1680" i="1"/>
  <c r="AE1166" i="1"/>
  <c r="AE1682" i="1"/>
  <c r="AE90" i="1"/>
  <c r="AE129" i="1"/>
  <c r="AE1369" i="1"/>
  <c r="AE700" i="1"/>
  <c r="AE1728" i="1"/>
  <c r="AE47" i="1"/>
  <c r="AE82" i="1"/>
  <c r="AE64" i="1"/>
  <c r="AE178" i="1"/>
  <c r="H178" i="1" s="1"/>
  <c r="AE94" i="1"/>
  <c r="AE654" i="1"/>
  <c r="AE1482" i="1"/>
  <c r="AE663" i="1"/>
  <c r="AE1057" i="1"/>
  <c r="AE1177" i="1"/>
  <c r="AE1476" i="1"/>
  <c r="AE1492" i="1"/>
  <c r="AE1628" i="1"/>
  <c r="AE1189" i="1"/>
  <c r="AE1621" i="1"/>
  <c r="AE1720" i="1"/>
  <c r="AE1490" i="1"/>
  <c r="AE1522" i="1"/>
  <c r="AE1640" i="1"/>
  <c r="AE3698" i="1"/>
  <c r="AE1714" i="1"/>
  <c r="AE4403" i="1"/>
  <c r="AE1613" i="1"/>
  <c r="AE649" i="1"/>
  <c r="AE103" i="1"/>
  <c r="AE53" i="1"/>
  <c r="AE134" i="1"/>
  <c r="AE1202" i="1"/>
  <c r="AE1518" i="1"/>
  <c r="AE54" i="1"/>
  <c r="AE104" i="1"/>
  <c r="AE1638" i="1"/>
  <c r="AE1566" i="1"/>
  <c r="AE1630" i="1"/>
  <c r="AE1618" i="1"/>
  <c r="AE1487" i="1"/>
  <c r="AE135" i="1"/>
  <c r="AE1681" i="1"/>
  <c r="AE1372" i="1"/>
  <c r="AE698" i="1"/>
  <c r="AE1725" i="1"/>
  <c r="AE77" i="1"/>
  <c r="AE262" i="1"/>
  <c r="H262" i="1" s="1"/>
  <c r="AE126" i="1"/>
  <c r="AE92" i="1"/>
  <c r="AE658" i="1"/>
  <c r="AE657" i="1"/>
  <c r="AE1033" i="1"/>
  <c r="AE1178" i="1"/>
  <c r="AE1481" i="1"/>
  <c r="AE993" i="1"/>
  <c r="AE1580" i="1"/>
  <c r="AE1193" i="1"/>
  <c r="AE1643" i="1"/>
  <c r="AE1192" i="1"/>
  <c r="AE1529" i="1"/>
  <c r="AE1689" i="1"/>
  <c r="AE4481" i="1"/>
  <c r="AE1201" i="1"/>
  <c r="AE648" i="1"/>
  <c r="AE1715" i="1"/>
  <c r="AE1165" i="1"/>
  <c r="AE55" i="1"/>
  <c r="AE20" i="1"/>
  <c r="AE1169" i="1"/>
  <c r="AE1565" i="1"/>
  <c r="AE1520" i="1"/>
  <c r="AE699" i="1"/>
  <c r="AE1724" i="1"/>
  <c r="AE15" i="1"/>
  <c r="AE175" i="1"/>
  <c r="H175" i="1" s="1"/>
  <c r="AE146" i="1"/>
  <c r="AE266" i="1"/>
  <c r="H266" i="1" s="1"/>
  <c r="AE268" i="1"/>
  <c r="H268" i="1" s="1"/>
  <c r="AE124" i="1"/>
  <c r="AE62" i="1"/>
  <c r="AE1180" i="1"/>
  <c r="AE990" i="1"/>
  <c r="AE1055" i="1"/>
  <c r="AE1223" i="1"/>
  <c r="AE1164" i="1"/>
  <c r="AE1622" i="1"/>
  <c r="AE1506" i="1"/>
  <c r="AE1672" i="1"/>
  <c r="H1672" i="1" s="1"/>
  <c r="AE1244" i="1"/>
  <c r="AE1636" i="1"/>
  <c r="AE1159" i="1"/>
  <c r="AE4488" i="1"/>
  <c r="AE3696" i="1"/>
  <c r="AE4496" i="1"/>
  <c r="AE1519" i="1"/>
  <c r="AE137" i="1"/>
  <c r="AE93" i="1"/>
  <c r="AE647" i="1"/>
  <c r="AE69" i="1"/>
  <c r="AE105" i="1"/>
  <c r="AE1197" i="1"/>
  <c r="AE1485" i="1"/>
  <c r="AE57" i="1"/>
  <c r="AE1381" i="1"/>
  <c r="AE1727" i="1"/>
  <c r="AE113" i="1"/>
  <c r="AE91" i="1"/>
  <c r="AE75" i="1"/>
  <c r="AE56" i="1"/>
  <c r="AE1514" i="1"/>
  <c r="AE1029" i="1"/>
  <c r="AE1058" i="1"/>
  <c r="AE1226" i="1"/>
  <c r="AE656" i="1"/>
  <c r="AE1496" i="1"/>
  <c r="AE991" i="1"/>
  <c r="AE1527" i="1"/>
  <c r="AE1494" i="1"/>
  <c r="AE1493" i="1"/>
  <c r="AE1508" i="1"/>
  <c r="AE2828" i="1"/>
  <c r="AE3699" i="1"/>
  <c r="AE4484" i="1"/>
  <c r="AE1615" i="1"/>
  <c r="AE1187" i="1"/>
  <c r="AE63" i="1"/>
  <c r="AE11" i="1"/>
  <c r="AE1168" i="1"/>
  <c r="AE122" i="1"/>
  <c r="AE14" i="1"/>
  <c r="AE1632" i="1"/>
  <c r="AE84" i="1"/>
  <c r="W561" i="33" s="1"/>
  <c r="AE1504" i="1"/>
  <c r="AE645" i="1"/>
  <c r="AE117" i="1"/>
  <c r="AE13" i="1"/>
  <c r="AE1380" i="1"/>
  <c r="AE688" i="1"/>
  <c r="AE81" i="1"/>
  <c r="AE181" i="1"/>
  <c r="H181" i="1" s="1"/>
  <c r="AE261" i="1"/>
  <c r="H261" i="1" s="1"/>
  <c r="AE667" i="1"/>
  <c r="AE1034" i="1"/>
  <c r="AE1179" i="1"/>
  <c r="AE112" i="1"/>
  <c r="AE1158" i="1"/>
  <c r="AE1691" i="1"/>
  <c r="AE1573" i="1"/>
  <c r="AE1507" i="1"/>
  <c r="AE1163" i="1"/>
  <c r="AE1635" i="1"/>
  <c r="AE1512" i="1"/>
  <c r="AE4486" i="1"/>
  <c r="AE4492" i="1"/>
  <c r="AE4490" i="1"/>
  <c r="AE1634" i="1"/>
  <c r="AE1182" i="1"/>
  <c r="AE70" i="1"/>
  <c r="AE1240" i="1"/>
  <c r="AE97" i="1"/>
  <c r="AE133" i="1"/>
  <c r="AE1198" i="1"/>
  <c r="AE1500" i="1"/>
  <c r="AE1489" i="1"/>
  <c r="AE1683" i="1"/>
  <c r="AD150" i="1"/>
  <c r="AD148" i="1"/>
  <c r="U450" i="33"/>
  <c r="U327" i="33"/>
  <c r="U398" i="33" s="1"/>
  <c r="AC157" i="1"/>
  <c r="V695" i="33"/>
  <c r="V690" i="33"/>
  <c r="V693" i="33"/>
  <c r="AD38" i="1"/>
  <c r="V313" i="33" s="1"/>
  <c r="V314" i="33" l="1"/>
  <c r="V384" i="33" s="1"/>
  <c r="V309" i="33"/>
  <c r="V379" i="33" s="1"/>
  <c r="V312" i="33"/>
  <c r="V382" i="33" s="1"/>
  <c r="V316" i="33"/>
  <c r="V386" i="33" s="1"/>
  <c r="V310" i="33"/>
  <c r="V380" i="33" s="1"/>
  <c r="V311" i="33"/>
  <c r="V381" i="33" s="1"/>
  <c r="V315" i="33"/>
  <c r="V385" i="33" s="1"/>
  <c r="W781" i="33"/>
  <c r="W775" i="33"/>
  <c r="W780" i="33"/>
  <c r="W782" i="33"/>
  <c r="W776" i="33"/>
  <c r="W777" i="33"/>
  <c r="W778" i="33"/>
  <c r="W779" i="33"/>
  <c r="AE705" i="1"/>
  <c r="AE703" i="1"/>
  <c r="AE709" i="1"/>
  <c r="AE707" i="1"/>
  <c r="AE706" i="1"/>
  <c r="AE708" i="1"/>
  <c r="AE710" i="1"/>
  <c r="AE704" i="1"/>
  <c r="AE958" i="1"/>
  <c r="AE954" i="1"/>
  <c r="AD159" i="1"/>
  <c r="H11" i="1"/>
  <c r="AE40" i="1"/>
  <c r="W565" i="33"/>
  <c r="W729" i="33"/>
  <c r="AE37" i="1"/>
  <c r="W695" i="33"/>
  <c r="W578" i="33"/>
  <c r="W589" i="33"/>
  <c r="AE39" i="1"/>
  <c r="W314" i="33" s="1"/>
  <c r="W690" i="33"/>
  <c r="W553" i="33"/>
  <c r="W593" i="33"/>
  <c r="H10" i="1"/>
  <c r="H8" i="1"/>
  <c r="W688" i="33"/>
  <c r="W694" i="33"/>
  <c r="AE149" i="1"/>
  <c r="V333" i="33"/>
  <c r="V404" i="33" s="1"/>
  <c r="V456" i="33"/>
  <c r="W568" i="33"/>
  <c r="W691" i="33"/>
  <c r="W590" i="33"/>
  <c r="AE151" i="1"/>
  <c r="W567" i="33"/>
  <c r="W557" i="33"/>
  <c r="V383" i="33"/>
  <c r="AD161" i="1"/>
  <c r="W730" i="33"/>
  <c r="W581" i="33"/>
  <c r="AD157" i="1"/>
  <c r="V326" i="33"/>
  <c r="V397" i="33" s="1"/>
  <c r="V449" i="33"/>
  <c r="W583" i="33"/>
  <c r="W579" i="33"/>
  <c r="W725" i="33"/>
  <c r="W584" i="33"/>
  <c r="AE148" i="1"/>
  <c r="W556" i="33"/>
  <c r="AE41" i="1"/>
  <c r="W316" i="33" s="1"/>
  <c r="W587" i="33"/>
  <c r="W586" i="33"/>
  <c r="W692" i="33"/>
  <c r="AE152" i="1"/>
  <c r="W585" i="33"/>
  <c r="AE34" i="1"/>
  <c r="W309" i="33" s="1"/>
  <c r="W564" i="33"/>
  <c r="W727" i="33"/>
  <c r="V330" i="33"/>
  <c r="V401" i="33" s="1"/>
  <c r="V453" i="33"/>
  <c r="AD163" i="1"/>
  <c r="V455" i="33"/>
  <c r="V332" i="33"/>
  <c r="V403" i="33" s="1"/>
  <c r="H14" i="1"/>
  <c r="AD158" i="1"/>
  <c r="V327" i="33"/>
  <c r="V398" i="33" s="1"/>
  <c r="V450" i="33"/>
  <c r="W591" i="33"/>
  <c r="W554" i="33"/>
  <c r="W731" i="33"/>
  <c r="W592" i="33"/>
  <c r="W562" i="33"/>
  <c r="AE155" i="1"/>
  <c r="AE153" i="1"/>
  <c r="V329" i="33"/>
  <c r="V400" i="33" s="1"/>
  <c r="AD160" i="1"/>
  <c r="V452" i="33"/>
  <c r="AD164" i="1"/>
  <c r="V331" i="33"/>
  <c r="V402" i="33" s="1"/>
  <c r="AD162" i="1"/>
  <c r="V454" i="33"/>
  <c r="W558" i="33"/>
  <c r="V451" i="33"/>
  <c r="V328" i="33"/>
  <c r="V399" i="33" s="1"/>
  <c r="AE36" i="1"/>
  <c r="W311" i="33" s="1"/>
  <c r="W726" i="33"/>
  <c r="W689" i="33"/>
  <c r="W580" i="33"/>
  <c r="W559" i="33"/>
  <c r="AE35" i="1"/>
  <c r="W310" i="33" s="1"/>
  <c r="W693" i="33"/>
  <c r="W588" i="33"/>
  <c r="W563" i="33"/>
  <c r="AE154" i="1"/>
  <c r="W724" i="33"/>
  <c r="W566" i="33"/>
  <c r="AE150" i="1"/>
  <c r="AE38" i="1"/>
  <c r="W313" i="33" s="1"/>
  <c r="W582" i="33"/>
  <c r="W555" i="33"/>
  <c r="W560" i="33"/>
  <c r="AE198" i="1"/>
  <c r="AE206" i="1" s="1"/>
  <c r="W297" i="33" s="1"/>
  <c r="W366" i="33" s="1"/>
  <c r="AE195" i="1"/>
  <c r="AE203" i="1" s="1"/>
  <c r="W294" i="33" s="1"/>
  <c r="W363" i="33" s="1"/>
  <c r="AE196" i="1"/>
  <c r="AE204" i="1" s="1"/>
  <c r="W295" i="33" s="1"/>
  <c r="W364" i="33" s="1"/>
  <c r="AE194" i="1"/>
  <c r="AE202" i="1" s="1"/>
  <c r="W293" i="33" s="1"/>
  <c r="W362" i="33" s="1"/>
  <c r="AD197" i="1"/>
  <c r="AD205" i="1" s="1"/>
  <c r="V296" i="33" s="1"/>
  <c r="V365" i="33" s="1"/>
  <c r="AC196" i="1"/>
  <c r="AC204" i="1" s="1"/>
  <c r="U295" i="33" s="1"/>
  <c r="U364" i="33" s="1"/>
  <c r="AA197" i="1"/>
  <c r="AA205" i="1" s="1"/>
  <c r="T296" i="33" s="1"/>
  <c r="T365" i="33" s="1"/>
  <c r="Z196" i="1"/>
  <c r="Z204" i="1" s="1"/>
  <c r="S295" i="33" s="1"/>
  <c r="S364" i="33" s="1"/>
  <c r="AA198" i="1"/>
  <c r="AA206" i="1" s="1"/>
  <c r="T297" i="33" s="1"/>
  <c r="T366" i="33" s="1"/>
  <c r="X198" i="1"/>
  <c r="X206" i="1" s="1"/>
  <c r="R297" i="33" s="1"/>
  <c r="R366" i="33" s="1"/>
  <c r="W199" i="1"/>
  <c r="W207" i="1" s="1"/>
  <c r="Q298" i="33" s="1"/>
  <c r="Q367" i="33" s="1"/>
  <c r="V198" i="1"/>
  <c r="V206" i="1" s="1"/>
  <c r="P297" i="33" s="1"/>
  <c r="P366" i="33" s="1"/>
  <c r="W196" i="1"/>
  <c r="W204" i="1" s="1"/>
  <c r="Q295" i="33" s="1"/>
  <c r="Q364" i="33" s="1"/>
  <c r="V199" i="1"/>
  <c r="V207" i="1" s="1"/>
  <c r="P298" i="33" s="1"/>
  <c r="P367" i="33" s="1"/>
  <c r="U194" i="1"/>
  <c r="U202" i="1" s="1"/>
  <c r="O293" i="33" s="1"/>
  <c r="O362" i="33" s="1"/>
  <c r="V196" i="1"/>
  <c r="V204" i="1" s="1"/>
  <c r="P295" i="33" s="1"/>
  <c r="P364" i="33" s="1"/>
  <c r="S194" i="1"/>
  <c r="S202" i="1" s="1"/>
  <c r="N293" i="33" s="1"/>
  <c r="N362" i="33" s="1"/>
  <c r="L196" i="1"/>
  <c r="L204" i="1" s="1"/>
  <c r="P198" i="1"/>
  <c r="P206" i="1" s="1"/>
  <c r="K297" i="33" s="1"/>
  <c r="K366" i="33" s="1"/>
  <c r="P194" i="1"/>
  <c r="P202" i="1" s="1"/>
  <c r="K293" i="33" s="1"/>
  <c r="K362" i="33" s="1"/>
  <c r="N194" i="1"/>
  <c r="N202" i="1" s="1"/>
  <c r="J293" i="33" s="1"/>
  <c r="J362" i="33" s="1"/>
  <c r="N195" i="1"/>
  <c r="N203" i="1" s="1"/>
  <c r="J294" i="33" s="1"/>
  <c r="J363" i="33" s="1"/>
  <c r="M197" i="1"/>
  <c r="M205" i="1" s="1"/>
  <c r="I296" i="33" s="1"/>
  <c r="I365" i="33" s="1"/>
  <c r="AE197" i="1"/>
  <c r="AE205" i="1" s="1"/>
  <c r="W296" i="33" s="1"/>
  <c r="W365" i="33" s="1"/>
  <c r="AE199" i="1"/>
  <c r="AE207" i="1" s="1"/>
  <c r="W298" i="33" s="1"/>
  <c r="W367" i="33" s="1"/>
  <c r="AD195" i="1"/>
  <c r="AD203" i="1" s="1"/>
  <c r="V294" i="33" s="1"/>
  <c r="V363" i="33" s="1"/>
  <c r="AD198" i="1"/>
  <c r="AD206" i="1" s="1"/>
  <c r="V297" i="33" s="1"/>
  <c r="V366" i="33" s="1"/>
  <c r="AC195" i="1"/>
  <c r="AC203" i="1" s="1"/>
  <c r="U294" i="33" s="1"/>
  <c r="U363" i="33" s="1"/>
  <c r="AC199" i="1"/>
  <c r="AC207" i="1" s="1"/>
  <c r="U298" i="33" s="1"/>
  <c r="U367" i="33" s="1"/>
  <c r="AA195" i="1"/>
  <c r="AA203" i="1" s="1"/>
  <c r="T294" i="33" s="1"/>
  <c r="T363" i="33" s="1"/>
  <c r="Z194" i="1"/>
  <c r="Z202" i="1" s="1"/>
  <c r="S293" i="33" s="1"/>
  <c r="S362" i="33" s="1"/>
  <c r="X197" i="1"/>
  <c r="X205" i="1" s="1"/>
  <c r="R296" i="33" s="1"/>
  <c r="R365" i="33" s="1"/>
  <c r="W194" i="1"/>
  <c r="W202" i="1" s="1"/>
  <c r="Q293" i="33" s="1"/>
  <c r="Q362" i="33" s="1"/>
  <c r="V194" i="1"/>
  <c r="V202" i="1" s="1"/>
  <c r="P293" i="33" s="1"/>
  <c r="P362" i="33" s="1"/>
  <c r="U198" i="1"/>
  <c r="U206" i="1" s="1"/>
  <c r="O297" i="33" s="1"/>
  <c r="O366" i="33" s="1"/>
  <c r="S198" i="1"/>
  <c r="S206" i="1" s="1"/>
  <c r="N297" i="33" s="1"/>
  <c r="N366" i="33" s="1"/>
  <c r="S195" i="1"/>
  <c r="S203" i="1" s="1"/>
  <c r="N294" i="33" s="1"/>
  <c r="N363" i="33" s="1"/>
  <c r="R195" i="1"/>
  <c r="R203" i="1" s="1"/>
  <c r="M294" i="33" s="1"/>
  <c r="M363" i="33" s="1"/>
  <c r="R198" i="1"/>
  <c r="R206" i="1" s="1"/>
  <c r="M297" i="33" s="1"/>
  <c r="M366" i="33" s="1"/>
  <c r="P199" i="1"/>
  <c r="P207" i="1" s="1"/>
  <c r="K298" i="33" s="1"/>
  <c r="K367" i="33" s="1"/>
  <c r="P196" i="1"/>
  <c r="P204" i="1" s="1"/>
  <c r="K295" i="33" s="1"/>
  <c r="K364" i="33" s="1"/>
  <c r="Q195" i="1"/>
  <c r="Q203" i="1" s="1"/>
  <c r="L294" i="33" s="1"/>
  <c r="L363" i="33" s="1"/>
  <c r="Q199" i="1"/>
  <c r="Q207" i="1" s="1"/>
  <c r="L298" i="33" s="1"/>
  <c r="L367" i="33" s="1"/>
  <c r="Q196" i="1"/>
  <c r="Q204" i="1" s="1"/>
  <c r="L295" i="33" s="1"/>
  <c r="L364" i="33" s="1"/>
  <c r="N199" i="1"/>
  <c r="N207" i="1" s="1"/>
  <c r="J298" i="33" s="1"/>
  <c r="J367" i="33" s="1"/>
  <c r="AD194" i="1"/>
  <c r="AD202" i="1" s="1"/>
  <c r="V293" i="33" s="1"/>
  <c r="V362" i="33" s="1"/>
  <c r="AD199" i="1"/>
  <c r="AD207" i="1" s="1"/>
  <c r="V298" i="33" s="1"/>
  <c r="V367" i="33" s="1"/>
  <c r="AC198" i="1"/>
  <c r="AC206" i="1" s="1"/>
  <c r="U297" i="33" s="1"/>
  <c r="U366" i="33" s="1"/>
  <c r="AC197" i="1"/>
  <c r="AC205" i="1" s="1"/>
  <c r="U296" i="33" s="1"/>
  <c r="U365" i="33" s="1"/>
  <c r="AA196" i="1"/>
  <c r="AA204" i="1" s="1"/>
  <c r="T295" i="33" s="1"/>
  <c r="T364" i="33" s="1"/>
  <c r="Z197" i="1"/>
  <c r="Z205" i="1" s="1"/>
  <c r="S296" i="33" s="1"/>
  <c r="S365" i="33" s="1"/>
  <c r="Z198" i="1"/>
  <c r="Z206" i="1" s="1"/>
  <c r="S297" i="33" s="1"/>
  <c r="S366" i="33" s="1"/>
  <c r="X194" i="1"/>
  <c r="X202" i="1" s="1"/>
  <c r="R293" i="33" s="1"/>
  <c r="R362" i="33" s="1"/>
  <c r="X196" i="1"/>
  <c r="X204" i="1" s="1"/>
  <c r="R295" i="33" s="1"/>
  <c r="R364" i="33" s="1"/>
  <c r="W195" i="1"/>
  <c r="W203" i="1" s="1"/>
  <c r="Q294" i="33" s="1"/>
  <c r="Q363" i="33" s="1"/>
  <c r="U195" i="1"/>
  <c r="U203" i="1" s="1"/>
  <c r="O294" i="33" s="1"/>
  <c r="O363" i="33" s="1"/>
  <c r="V197" i="1"/>
  <c r="V205" i="1" s="1"/>
  <c r="P296" i="33" s="1"/>
  <c r="P365" i="33" s="1"/>
  <c r="U197" i="1"/>
  <c r="U205" i="1" s="1"/>
  <c r="O296" i="33" s="1"/>
  <c r="O365" i="33" s="1"/>
  <c r="S197" i="1"/>
  <c r="S205" i="1" s="1"/>
  <c r="N296" i="33" s="1"/>
  <c r="N365" i="33" s="1"/>
  <c r="P195" i="1"/>
  <c r="P203" i="1" s="1"/>
  <c r="K294" i="33" s="1"/>
  <c r="K363" i="33" s="1"/>
  <c r="R197" i="1"/>
  <c r="R205" i="1" s="1"/>
  <c r="M296" i="33" s="1"/>
  <c r="M365" i="33" s="1"/>
  <c r="P197" i="1"/>
  <c r="P205" i="1" s="1"/>
  <c r="K296" i="33" s="1"/>
  <c r="K365" i="33" s="1"/>
  <c r="Q194" i="1"/>
  <c r="Q202" i="1" s="1"/>
  <c r="L293" i="33" s="1"/>
  <c r="L362" i="33" s="1"/>
  <c r="Q197" i="1"/>
  <c r="Q205" i="1" s="1"/>
  <c r="L296" i="33" s="1"/>
  <c r="L365" i="33" s="1"/>
  <c r="N196" i="1"/>
  <c r="N204" i="1" s="1"/>
  <c r="J295" i="33" s="1"/>
  <c r="J364" i="33" s="1"/>
  <c r="N197" i="1"/>
  <c r="N205" i="1" s="1"/>
  <c r="J296" i="33" s="1"/>
  <c r="J365" i="33" s="1"/>
  <c r="M198" i="1"/>
  <c r="M206" i="1" s="1"/>
  <c r="I297" i="33" s="1"/>
  <c r="I366" i="33" s="1"/>
  <c r="N198" i="1"/>
  <c r="N206" i="1" s="1"/>
  <c r="J297" i="33" s="1"/>
  <c r="J366" i="33" s="1"/>
  <c r="AD196" i="1"/>
  <c r="AD204" i="1" s="1"/>
  <c r="V295" i="33" s="1"/>
  <c r="V364" i="33" s="1"/>
  <c r="AC194" i="1"/>
  <c r="AC202" i="1" s="1"/>
  <c r="U293" i="33" s="1"/>
  <c r="U362" i="33" s="1"/>
  <c r="Z199" i="1"/>
  <c r="Z207" i="1" s="1"/>
  <c r="S298" i="33" s="1"/>
  <c r="S367" i="33" s="1"/>
  <c r="AA194" i="1"/>
  <c r="AA202" i="1" s="1"/>
  <c r="T293" i="33" s="1"/>
  <c r="T362" i="33" s="1"/>
  <c r="Z195" i="1"/>
  <c r="Z203" i="1" s="1"/>
  <c r="S294" i="33" s="1"/>
  <c r="S363" i="33" s="1"/>
  <c r="AA199" i="1"/>
  <c r="AA207" i="1" s="1"/>
  <c r="T298" i="33" s="1"/>
  <c r="T367" i="33" s="1"/>
  <c r="X195" i="1"/>
  <c r="X203" i="1" s="1"/>
  <c r="R294" i="33" s="1"/>
  <c r="R363" i="33" s="1"/>
  <c r="X199" i="1"/>
  <c r="X207" i="1" s="1"/>
  <c r="R298" i="33" s="1"/>
  <c r="R367" i="33" s="1"/>
  <c r="W197" i="1"/>
  <c r="W205" i="1" s="1"/>
  <c r="Q296" i="33" s="1"/>
  <c r="Q365" i="33" s="1"/>
  <c r="W198" i="1"/>
  <c r="W206" i="1" s="1"/>
  <c r="Q297" i="33" s="1"/>
  <c r="Q366" i="33" s="1"/>
  <c r="U199" i="1"/>
  <c r="U207" i="1" s="1"/>
  <c r="O298" i="33" s="1"/>
  <c r="O367" i="33" s="1"/>
  <c r="U196" i="1"/>
  <c r="U204" i="1" s="1"/>
  <c r="O295" i="33" s="1"/>
  <c r="O364" i="33" s="1"/>
  <c r="V195" i="1"/>
  <c r="V203" i="1" s="1"/>
  <c r="P294" i="33" s="1"/>
  <c r="P363" i="33" s="1"/>
  <c r="S199" i="1"/>
  <c r="S207" i="1" s="1"/>
  <c r="N298" i="33" s="1"/>
  <c r="N367" i="33" s="1"/>
  <c r="S196" i="1"/>
  <c r="S204" i="1" s="1"/>
  <c r="N295" i="33" s="1"/>
  <c r="N364" i="33" s="1"/>
  <c r="R196" i="1"/>
  <c r="R204" i="1" s="1"/>
  <c r="M295" i="33" s="1"/>
  <c r="M364" i="33" s="1"/>
  <c r="R194" i="1"/>
  <c r="R202" i="1" s="1"/>
  <c r="M293" i="33" s="1"/>
  <c r="M362" i="33" s="1"/>
  <c r="R199" i="1"/>
  <c r="R207" i="1" s="1"/>
  <c r="M298" i="33" s="1"/>
  <c r="M367" i="33" s="1"/>
  <c r="L195" i="1"/>
  <c r="L203" i="1" s="1"/>
  <c r="Q198" i="1"/>
  <c r="Q206" i="1" s="1"/>
  <c r="L297" i="33" s="1"/>
  <c r="L366" i="33" s="1"/>
  <c r="M194" i="1"/>
  <c r="M202" i="1" s="1"/>
  <c r="I293" i="33" s="1"/>
  <c r="I362" i="33" s="1"/>
  <c r="M199" i="1"/>
  <c r="M207" i="1" s="1"/>
  <c r="I298" i="33" s="1"/>
  <c r="I367" i="33" s="1"/>
  <c r="M195" i="1"/>
  <c r="M203" i="1" s="1"/>
  <c r="I294" i="33" s="1"/>
  <c r="I363" i="33" s="1"/>
  <c r="M196" i="1"/>
  <c r="M204" i="1" s="1"/>
  <c r="I295" i="33" s="1"/>
  <c r="I364" i="33" s="1"/>
  <c r="H294" i="33" l="1"/>
  <c r="H363" i="33" s="1"/>
  <c r="H295" i="33"/>
  <c r="H364" i="33" s="1"/>
  <c r="W315" i="33"/>
  <c r="W385" i="33" s="1"/>
  <c r="W312" i="33"/>
  <c r="W382" i="33" s="1"/>
  <c r="AE163" i="1"/>
  <c r="AE285" i="1"/>
  <c r="AE293" i="1" s="1"/>
  <c r="AE160" i="1"/>
  <c r="AE162" i="1"/>
  <c r="AE841" i="1"/>
  <c r="AE3352" i="1"/>
  <c r="W332" i="33"/>
  <c r="W403" i="33" s="1"/>
  <c r="W455" i="33"/>
  <c r="AE158" i="1"/>
  <c r="AE157" i="1"/>
  <c r="W386" i="33"/>
  <c r="AE164" i="1"/>
  <c r="W450" i="33"/>
  <c r="W327" i="33"/>
  <c r="W398" i="33" s="1"/>
  <c r="W331" i="33"/>
  <c r="W402" i="33" s="1"/>
  <c r="W454" i="33"/>
  <c r="AE161" i="1"/>
  <c r="AE159" i="1"/>
  <c r="W329" i="33"/>
  <c r="W400" i="33" s="1"/>
  <c r="W452" i="33"/>
  <c r="W451" i="33"/>
  <c r="W328" i="33"/>
  <c r="W399" i="33" s="1"/>
  <c r="W333" i="33"/>
  <c r="W404" i="33" s="1"/>
  <c r="W456" i="33"/>
  <c r="W453" i="33"/>
  <c r="W330" i="33"/>
  <c r="W401" i="33" s="1"/>
  <c r="W326" i="33"/>
  <c r="W397" i="33" s="1"/>
  <c r="W449" i="33"/>
  <c r="I697" i="1"/>
  <c r="I687" i="1"/>
  <c r="AB195" i="1"/>
  <c r="AB203" i="1" s="1"/>
  <c r="I196" i="1"/>
  <c r="AB198" i="1"/>
  <c r="AB206" i="1" s="1"/>
  <c r="Y196" i="1"/>
  <c r="Y204" i="1" s="1"/>
  <c r="O195" i="1"/>
  <c r="O203" i="1" s="1"/>
  <c r="T195" i="1"/>
  <c r="T203" i="1" s="1"/>
  <c r="AB197" i="1"/>
  <c r="AB205" i="1" s="1"/>
  <c r="Y199" i="1"/>
  <c r="Y207" i="1" s="1"/>
  <c r="R200" i="1"/>
  <c r="R208" i="1" s="1"/>
  <c r="M299" i="33" s="1"/>
  <c r="M368" i="33" s="1"/>
  <c r="S200" i="1"/>
  <c r="S208" i="1" s="1"/>
  <c r="N299" i="33" s="1"/>
  <c r="N368" i="33" s="1"/>
  <c r="N193" i="1"/>
  <c r="N201" i="1" s="1"/>
  <c r="J292" i="33" s="1"/>
  <c r="J361" i="33" s="1"/>
  <c r="T196" i="1"/>
  <c r="T204" i="1" s="1"/>
  <c r="V200" i="1"/>
  <c r="V208" i="1" s="1"/>
  <c r="P299" i="33" s="1"/>
  <c r="P368" i="33" s="1"/>
  <c r="X200" i="1"/>
  <c r="X208" i="1" s="1"/>
  <c r="R299" i="33" s="1"/>
  <c r="R368" i="33" s="1"/>
  <c r="I194" i="1"/>
  <c r="O196" i="1"/>
  <c r="O204" i="1" s="1"/>
  <c r="Y194" i="1"/>
  <c r="Y202" i="1" s="1"/>
  <c r="AC200" i="1"/>
  <c r="AC208" i="1" s="1"/>
  <c r="U299" i="33" s="1"/>
  <c r="U368" i="33" s="1"/>
  <c r="I197" i="1"/>
  <c r="AD193" i="1"/>
  <c r="AD201" i="1" s="1"/>
  <c r="V292" i="33" s="1"/>
  <c r="Q193" i="1"/>
  <c r="Q201" i="1" s="1"/>
  <c r="L292" i="33" s="1"/>
  <c r="L361" i="33" s="1"/>
  <c r="P193" i="1"/>
  <c r="P201" i="1" s="1"/>
  <c r="K292" i="33" s="1"/>
  <c r="K361" i="33" s="1"/>
  <c r="Y197" i="1"/>
  <c r="Y205" i="1" s="1"/>
  <c r="Y195" i="1"/>
  <c r="Y203" i="1" s="1"/>
  <c r="W193" i="1"/>
  <c r="W201" i="1" s="1"/>
  <c r="Q292" i="33" s="1"/>
  <c r="N200" i="1"/>
  <c r="N208" i="1" s="1"/>
  <c r="J299" i="33" s="1"/>
  <c r="J368" i="33" s="1"/>
  <c r="Y198" i="1"/>
  <c r="Y206" i="1" s="1"/>
  <c r="U193" i="1"/>
  <c r="U201" i="1" s="1"/>
  <c r="O292" i="33" s="1"/>
  <c r="Z193" i="1"/>
  <c r="Z201" i="1" s="1"/>
  <c r="S292" i="33" s="1"/>
  <c r="S361" i="33" s="1"/>
  <c r="T194" i="1"/>
  <c r="T202" i="1" s="1"/>
  <c r="AA193" i="1"/>
  <c r="AA201" i="1" s="1"/>
  <c r="T292" i="33" s="1"/>
  <c r="AB199" i="1"/>
  <c r="AB207" i="1" s="1"/>
  <c r="AD200" i="1"/>
  <c r="AD208" i="1" s="1"/>
  <c r="V299" i="33" s="1"/>
  <c r="V368" i="33" s="1"/>
  <c r="M1182" i="1"/>
  <c r="M4481" i="1"/>
  <c r="I775" i="33" s="1"/>
  <c r="I1226" i="1"/>
  <c r="I4490" i="1"/>
  <c r="I647" i="1"/>
  <c r="I4404" i="1"/>
  <c r="I1030" i="1"/>
  <c r="I1055" i="1"/>
  <c r="L194" i="1"/>
  <c r="L202" i="1" s="1"/>
  <c r="L4487" i="1"/>
  <c r="L24" i="1"/>
  <c r="I1168" i="1"/>
  <c r="M1243" i="1"/>
  <c r="M1165" i="1"/>
  <c r="L198" i="1"/>
  <c r="L206" i="1" s="1"/>
  <c r="L193" i="1"/>
  <c r="L201" i="1" s="1"/>
  <c r="L199" i="1"/>
  <c r="L207" i="1" s="1"/>
  <c r="L197" i="1"/>
  <c r="L205" i="1" s="1"/>
  <c r="L200" i="1"/>
  <c r="L208" i="1" s="1"/>
  <c r="Q200" i="1"/>
  <c r="Q208" i="1" s="1"/>
  <c r="L299" i="33" s="1"/>
  <c r="L368" i="33" s="1"/>
  <c r="P200" i="1"/>
  <c r="P208" i="1" s="1"/>
  <c r="K299" i="33" s="1"/>
  <c r="K368" i="33" s="1"/>
  <c r="W200" i="1"/>
  <c r="W208" i="1" s="1"/>
  <c r="Q299" i="33" s="1"/>
  <c r="Q368" i="33" s="1"/>
  <c r="I195" i="1"/>
  <c r="T199" i="1"/>
  <c r="T207" i="1" s="1"/>
  <c r="U200" i="1"/>
  <c r="U208" i="1" s="1"/>
  <c r="O299" i="33" s="1"/>
  <c r="O368" i="33" s="1"/>
  <c r="AB194" i="1"/>
  <c r="AB202" i="1" s="1"/>
  <c r="Z200" i="1"/>
  <c r="Z208" i="1" s="1"/>
  <c r="S299" i="33" s="1"/>
  <c r="S368" i="33" s="1"/>
  <c r="M193" i="1"/>
  <c r="M201" i="1" s="1"/>
  <c r="I292" i="33" s="1"/>
  <c r="I361" i="33" s="1"/>
  <c r="I198" i="1"/>
  <c r="AA200" i="1"/>
  <c r="AA208" i="1" s="1"/>
  <c r="T299" i="33" s="1"/>
  <c r="T368" i="33" s="1"/>
  <c r="AB196" i="1"/>
  <c r="AB204" i="1" s="1"/>
  <c r="AE193" i="1"/>
  <c r="AE201" i="1" s="1"/>
  <c r="W292" i="33" s="1"/>
  <c r="W361" i="33" s="1"/>
  <c r="I193" i="1"/>
  <c r="I199" i="1"/>
  <c r="T197" i="1"/>
  <c r="T205" i="1" s="1"/>
  <c r="R193" i="1"/>
  <c r="R201" i="1" s="1"/>
  <c r="M292" i="33" s="1"/>
  <c r="S193" i="1"/>
  <c r="S201" i="1" s="1"/>
  <c r="N292" i="33" s="1"/>
  <c r="N361" i="33" s="1"/>
  <c r="V193" i="1"/>
  <c r="V201" i="1" s="1"/>
  <c r="P292" i="33" s="1"/>
  <c r="X193" i="1"/>
  <c r="X201" i="1" s="1"/>
  <c r="R292" i="33" s="1"/>
  <c r="R361" i="33" s="1"/>
  <c r="M200" i="1"/>
  <c r="M208" i="1" s="1"/>
  <c r="I299" i="33" s="1"/>
  <c r="I368" i="33" s="1"/>
  <c r="T198" i="1"/>
  <c r="T206" i="1" s="1"/>
  <c r="AC193" i="1"/>
  <c r="AC201" i="1" s="1"/>
  <c r="U292" i="33" s="1"/>
  <c r="U361" i="33" s="1"/>
  <c r="AE200" i="1"/>
  <c r="AE208" i="1" s="1"/>
  <c r="W299" i="33" s="1"/>
  <c r="W368" i="33" s="1"/>
  <c r="I206" i="1" l="1"/>
  <c r="E776" i="33"/>
  <c r="I207" i="1"/>
  <c r="I205" i="1"/>
  <c r="I201" i="1"/>
  <c r="I204" i="1"/>
  <c r="I203" i="1"/>
  <c r="I703" i="1"/>
  <c r="I202" i="1"/>
  <c r="I705" i="1"/>
  <c r="H781" i="33"/>
  <c r="H296" i="33"/>
  <c r="H365" i="33" s="1"/>
  <c r="H292" i="33"/>
  <c r="H361" i="33" s="1"/>
  <c r="H298" i="33"/>
  <c r="H367" i="33" s="1"/>
  <c r="H297" i="33"/>
  <c r="H366" i="33" s="1"/>
  <c r="H293" i="33"/>
  <c r="H362" i="33" s="1"/>
  <c r="H299" i="33"/>
  <c r="H368" i="33" s="1"/>
  <c r="R1010" i="1"/>
  <c r="N621" i="1"/>
  <c r="M622" i="1"/>
  <c r="V1011" i="1"/>
  <c r="O361" i="33"/>
  <c r="T361" i="33"/>
  <c r="V361" i="33"/>
  <c r="P361" i="33"/>
  <c r="M361" i="33"/>
  <c r="Q361" i="33"/>
  <c r="W380" i="33"/>
  <c r="W381" i="33"/>
  <c r="W379" i="33"/>
  <c r="W383" i="33"/>
  <c r="W384" i="33"/>
  <c r="L1009" i="1"/>
  <c r="M1010" i="1"/>
  <c r="N1009" i="1"/>
  <c r="N1011" i="1"/>
  <c r="L1008" i="1"/>
  <c r="L1010" i="1"/>
  <c r="M1009" i="1"/>
  <c r="M1006" i="1"/>
  <c r="M1011" i="1"/>
  <c r="M1007" i="1"/>
  <c r="N1007" i="1"/>
  <c r="Z623" i="1"/>
  <c r="W621" i="1"/>
  <c r="V623" i="1"/>
  <c r="R620" i="1"/>
  <c r="AC623" i="1"/>
  <c r="S619" i="1"/>
  <c r="P623" i="1"/>
  <c r="Z621" i="1"/>
  <c r="U621" i="1"/>
  <c r="Q618" i="1"/>
  <c r="AD620" i="1"/>
  <c r="AA623" i="1"/>
  <c r="U620" i="1"/>
  <c r="R618" i="1"/>
  <c r="AC620" i="1"/>
  <c r="W623" i="1"/>
  <c r="S618" i="1"/>
  <c r="X622" i="1"/>
  <c r="W622" i="1"/>
  <c r="Q622" i="1"/>
  <c r="AD622" i="1"/>
  <c r="AA619" i="1"/>
  <c r="U622" i="1"/>
  <c r="Q620" i="1"/>
  <c r="N623" i="1"/>
  <c r="AC621" i="1"/>
  <c r="X618" i="1"/>
  <c r="U619" i="1"/>
  <c r="S621" i="1"/>
  <c r="R621" i="1"/>
  <c r="AE623" i="1"/>
  <c r="X619" i="1"/>
  <c r="S623" i="1"/>
  <c r="AA621" i="1"/>
  <c r="V622" i="1"/>
  <c r="P622" i="1"/>
  <c r="AD621" i="1"/>
  <c r="W620" i="1"/>
  <c r="AC618" i="1"/>
  <c r="V619" i="1"/>
  <c r="AC619" i="1"/>
  <c r="Z618" i="1"/>
  <c r="W618" i="1"/>
  <c r="S622" i="1"/>
  <c r="R622" i="1"/>
  <c r="AD618" i="1"/>
  <c r="AA620" i="1"/>
  <c r="X620" i="1"/>
  <c r="V621" i="1"/>
  <c r="P619" i="1"/>
  <c r="P621" i="1"/>
  <c r="N620" i="1"/>
  <c r="AE622" i="1"/>
  <c r="AE619" i="1"/>
  <c r="AE618" i="1"/>
  <c r="S620" i="1"/>
  <c r="V620" i="1"/>
  <c r="Z619" i="1"/>
  <c r="V618" i="1"/>
  <c r="Q619" i="1"/>
  <c r="AD623" i="1"/>
  <c r="AE620" i="1"/>
  <c r="AE621" i="1"/>
  <c r="AA618" i="1"/>
  <c r="U623" i="1"/>
  <c r="AA622" i="1"/>
  <c r="U618" i="1"/>
  <c r="P618" i="1"/>
  <c r="N619" i="1"/>
  <c r="Z620" i="1"/>
  <c r="X623" i="1"/>
  <c r="R623" i="1"/>
  <c r="AD619" i="1"/>
  <c r="X621" i="1"/>
  <c r="R619" i="1"/>
  <c r="P620" i="1"/>
  <c r="Q623" i="1"/>
  <c r="AC622" i="1"/>
  <c r="Z622" i="1"/>
  <c r="W619" i="1"/>
  <c r="Q621" i="1"/>
  <c r="AC2070" i="1"/>
  <c r="AA2067" i="1"/>
  <c r="U2070" i="1"/>
  <c r="R2069" i="1"/>
  <c r="Q2070" i="1"/>
  <c r="AC2066" i="1"/>
  <c r="AA2070" i="1"/>
  <c r="W2068" i="1"/>
  <c r="S2066" i="1"/>
  <c r="P2068" i="1"/>
  <c r="Q2066" i="1"/>
  <c r="N2071" i="1"/>
  <c r="AD2069" i="1"/>
  <c r="Z2070" i="1"/>
  <c r="W2069" i="1"/>
  <c r="V2071" i="1"/>
  <c r="R2070" i="1"/>
  <c r="M2069" i="1"/>
  <c r="M2067" i="1"/>
  <c r="AE2065" i="1"/>
  <c r="V2066" i="1"/>
  <c r="N2066" i="1"/>
  <c r="X2067" i="1"/>
  <c r="S2071" i="1"/>
  <c r="Z2069" i="1"/>
  <c r="W2067" i="1"/>
  <c r="U2069" i="1"/>
  <c r="Q2068" i="1"/>
  <c r="N2070" i="1"/>
  <c r="AE2067" i="1"/>
  <c r="AE2070" i="1"/>
  <c r="AC2067" i="1"/>
  <c r="Z2071" i="1"/>
  <c r="W2070" i="1"/>
  <c r="S2070" i="1"/>
  <c r="AD2068" i="1"/>
  <c r="Z2067" i="1"/>
  <c r="X2068" i="1"/>
  <c r="U2067" i="1"/>
  <c r="R2068" i="1"/>
  <c r="AD2071" i="1"/>
  <c r="AA2069" i="1"/>
  <c r="X2071" i="1"/>
  <c r="P2070" i="1"/>
  <c r="P2066" i="1"/>
  <c r="Q2071" i="1"/>
  <c r="N2068" i="1"/>
  <c r="AC2071" i="1"/>
  <c r="Z2066" i="1"/>
  <c r="W2071" i="1"/>
  <c r="S2067" i="1"/>
  <c r="M2071" i="1"/>
  <c r="AE2066" i="1"/>
  <c r="X2069" i="1"/>
  <c r="V2070" i="1"/>
  <c r="R2066" i="1"/>
  <c r="R2071" i="1"/>
  <c r="AE2071" i="1"/>
  <c r="AD2070" i="1"/>
  <c r="W2066" i="1"/>
  <c r="U2068" i="1"/>
  <c r="P2071" i="1"/>
  <c r="Z2068" i="1"/>
  <c r="R2067" i="1"/>
  <c r="AC2069" i="1"/>
  <c r="AD2066" i="1"/>
  <c r="AE2069" i="1"/>
  <c r="X2070" i="1"/>
  <c r="V2067" i="1"/>
  <c r="S2068" i="1"/>
  <c r="M2070" i="1"/>
  <c r="AC2068" i="1"/>
  <c r="AA2068" i="1"/>
  <c r="V2068" i="1"/>
  <c r="V2069" i="1"/>
  <c r="L2071" i="1"/>
  <c r="N2067" i="1"/>
  <c r="AD2067" i="1"/>
  <c r="AA2066" i="1"/>
  <c r="U2066" i="1"/>
  <c r="P2067" i="1"/>
  <c r="Q2067" i="1"/>
  <c r="Q2069" i="1"/>
  <c r="AA2071" i="1"/>
  <c r="X2066" i="1"/>
  <c r="U2071" i="1"/>
  <c r="S2069" i="1"/>
  <c r="P2069" i="1"/>
  <c r="N2069" i="1"/>
  <c r="AE2068" i="1"/>
  <c r="Q3351" i="1"/>
  <c r="Q3348" i="1"/>
  <c r="I3346" i="1"/>
  <c r="S3349" i="1"/>
  <c r="W3350" i="1"/>
  <c r="Z3346" i="1"/>
  <c r="AC3352" i="1"/>
  <c r="AE3349" i="1"/>
  <c r="Q3347" i="1"/>
  <c r="R3352" i="1"/>
  <c r="I3352" i="1"/>
  <c r="S3350" i="1"/>
  <c r="W3351" i="1"/>
  <c r="Z3348" i="1"/>
  <c r="AC3351" i="1"/>
  <c r="M3349" i="1"/>
  <c r="R3350" i="1"/>
  <c r="N3348" i="1"/>
  <c r="S3351" i="1"/>
  <c r="V3347" i="1"/>
  <c r="X3351" i="1"/>
  <c r="AA3351" i="1"/>
  <c r="AE3350" i="1"/>
  <c r="R3347" i="1"/>
  <c r="W3347" i="1"/>
  <c r="P3352" i="1"/>
  <c r="X3349" i="1"/>
  <c r="Z3350" i="1"/>
  <c r="U3349" i="1"/>
  <c r="V3352" i="1"/>
  <c r="W3352" i="1"/>
  <c r="I3350" i="1"/>
  <c r="Z3351" i="1"/>
  <c r="I3349" i="1"/>
  <c r="AA3350" i="1"/>
  <c r="N3346" i="1"/>
  <c r="Q3349" i="1"/>
  <c r="I3347" i="1"/>
  <c r="U3350" i="1"/>
  <c r="X3347" i="1"/>
  <c r="AA3347" i="1"/>
  <c r="AD3350" i="1"/>
  <c r="M3350" i="1"/>
  <c r="N3352" i="1"/>
  <c r="X3350" i="1"/>
  <c r="AA3349" i="1"/>
  <c r="AD3352" i="1"/>
  <c r="P3348" i="1"/>
  <c r="P3347" i="1"/>
  <c r="U3346" i="1"/>
  <c r="W3346" i="1"/>
  <c r="Z3347" i="1"/>
  <c r="L3349" i="1"/>
  <c r="AC3350" i="1"/>
  <c r="L3347" i="1"/>
  <c r="P3349" i="1"/>
  <c r="M3347" i="1"/>
  <c r="R3351" i="1"/>
  <c r="P3346" i="1"/>
  <c r="U3347" i="1"/>
  <c r="W3348" i="1"/>
  <c r="Z3352" i="1"/>
  <c r="AD3347" i="1"/>
  <c r="N3351" i="1"/>
  <c r="N3350" i="1"/>
  <c r="U3352" i="1"/>
  <c r="W3349" i="1"/>
  <c r="AA3352" i="1"/>
  <c r="AD3349" i="1"/>
  <c r="R3349" i="1"/>
  <c r="M3348" i="1"/>
  <c r="Q3352" i="1"/>
  <c r="S3346" i="1"/>
  <c r="V3349" i="1"/>
  <c r="Z3349" i="1"/>
  <c r="AC3347" i="1"/>
  <c r="AE3351" i="1"/>
  <c r="AE3346" i="1"/>
  <c r="AA3346" i="1"/>
  <c r="AC3348" i="1"/>
  <c r="AD3346" i="1"/>
  <c r="P3351" i="1"/>
  <c r="L3350" i="1"/>
  <c r="V3351" i="1"/>
  <c r="X3348" i="1"/>
  <c r="AC3349" i="1"/>
  <c r="P3350" i="1"/>
  <c r="N3349" i="1"/>
  <c r="I3348" i="1"/>
  <c r="S3348" i="1"/>
  <c r="V3348" i="1"/>
  <c r="X3352" i="1"/>
  <c r="AC3346" i="1"/>
  <c r="AE3348" i="1"/>
  <c r="M3352" i="1"/>
  <c r="M3351" i="1"/>
  <c r="L3351" i="1"/>
  <c r="N3347" i="1"/>
  <c r="U3351" i="1"/>
  <c r="X3346" i="1"/>
  <c r="AA3348" i="1"/>
  <c r="AD3348" i="1"/>
  <c r="U3348" i="1"/>
  <c r="Q3350" i="1"/>
  <c r="V3350" i="1"/>
  <c r="S3347" i="1"/>
  <c r="L3348" i="1"/>
  <c r="R3348" i="1"/>
  <c r="W285" i="1"/>
  <c r="W293" i="1" s="1"/>
  <c r="W841" i="1"/>
  <c r="V285" i="1"/>
  <c r="V293" i="1" s="1"/>
  <c r="AC837" i="1"/>
  <c r="AD836" i="1"/>
  <c r="AE283" i="1"/>
  <c r="AE291" i="1" s="1"/>
  <c r="Z840" i="1"/>
  <c r="L841" i="1"/>
  <c r="L837" i="1"/>
  <c r="L3352" i="1"/>
  <c r="AD283" i="1"/>
  <c r="AD291" i="1" s="1"/>
  <c r="S836" i="1"/>
  <c r="Q282" i="1"/>
  <c r="Q290" i="1" s="1"/>
  <c r="V283" i="1"/>
  <c r="V291" i="1" s="1"/>
  <c r="S280" i="1"/>
  <c r="S288" i="1" s="1"/>
  <c r="Q283" i="1"/>
  <c r="Q291" i="1" s="1"/>
  <c r="U281" i="1"/>
  <c r="U289" i="1" s="1"/>
  <c r="R281" i="1"/>
  <c r="R289" i="1" s="1"/>
  <c r="V839" i="1"/>
  <c r="AD839" i="1"/>
  <c r="L281" i="1"/>
  <c r="L289" i="1" s="1"/>
  <c r="X280" i="1"/>
  <c r="X288" i="1" s="1"/>
  <c r="Q839" i="1"/>
  <c r="R837" i="1"/>
  <c r="U837" i="1"/>
  <c r="AA280" i="1"/>
  <c r="AA288" i="1" s="1"/>
  <c r="U839" i="1"/>
  <c r="AA836" i="1"/>
  <c r="AA283" i="1"/>
  <c r="AA291" i="1" s="1"/>
  <c r="U283" i="1"/>
  <c r="U291" i="1" s="1"/>
  <c r="AA839" i="1"/>
  <c r="N839" i="1"/>
  <c r="AD282" i="1"/>
  <c r="AD290" i="1" s="1"/>
  <c r="Z284" i="1"/>
  <c r="Z292" i="1" s="1"/>
  <c r="AC281" i="1"/>
  <c r="AC289" i="1" s="1"/>
  <c r="Q838" i="1"/>
  <c r="X836" i="1"/>
  <c r="U841" i="1"/>
  <c r="U282" i="1"/>
  <c r="U290" i="1" s="1"/>
  <c r="R280" i="1"/>
  <c r="R288" i="1" s="1"/>
  <c r="M284" i="1"/>
  <c r="M292" i="1" s="1"/>
  <c r="Z283" i="1"/>
  <c r="Z291" i="1" s="1"/>
  <c r="U838" i="1"/>
  <c r="V841" i="1"/>
  <c r="Z839" i="1"/>
  <c r="L284" i="1"/>
  <c r="L292" i="1" s="1"/>
  <c r="L280" i="1"/>
  <c r="L288" i="1" s="1"/>
  <c r="M285" i="1"/>
  <c r="M293" i="1" s="1"/>
  <c r="AE839" i="1"/>
  <c r="P282" i="1"/>
  <c r="P290" i="1" s="1"/>
  <c r="L282" i="1"/>
  <c r="L290" i="1" s="1"/>
  <c r="M836" i="1"/>
  <c r="R840" i="1"/>
  <c r="P838" i="1"/>
  <c r="M280" i="1"/>
  <c r="M288" i="1" s="1"/>
  <c r="AA281" i="1"/>
  <c r="AA289" i="1" s="1"/>
  <c r="R284" i="1"/>
  <c r="R292" i="1" s="1"/>
  <c r="AC283" i="1"/>
  <c r="AC291" i="1" s="1"/>
  <c r="AD281" i="1"/>
  <c r="AD289" i="1" s="1"/>
  <c r="U284" i="1"/>
  <c r="U292" i="1" s="1"/>
  <c r="P285" i="1"/>
  <c r="P293" i="1" s="1"/>
  <c r="R836" i="1"/>
  <c r="L838" i="1"/>
  <c r="L836" i="1"/>
  <c r="W836" i="1"/>
  <c r="X838" i="1"/>
  <c r="M841" i="1"/>
  <c r="AE840" i="1"/>
  <c r="L840" i="1"/>
  <c r="U840" i="1"/>
  <c r="R841" i="1"/>
  <c r="AD837" i="1"/>
  <c r="X282" i="1"/>
  <c r="X290" i="1" s="1"/>
  <c r="AE284" i="1"/>
  <c r="AE292" i="1" s="1"/>
  <c r="N280" i="1"/>
  <c r="N288" i="1" s="1"/>
  <c r="W280" i="1"/>
  <c r="W288" i="1" s="1"/>
  <c r="P841" i="1"/>
  <c r="AC839" i="1"/>
  <c r="M840" i="1"/>
  <c r="N836" i="1"/>
  <c r="AA837" i="1"/>
  <c r="AC840" i="1"/>
  <c r="S283" i="1"/>
  <c r="S291" i="1" s="1"/>
  <c r="W284" i="1"/>
  <c r="W292" i="1" s="1"/>
  <c r="V282" i="1"/>
  <c r="V290" i="1" s="1"/>
  <c r="Z837" i="1"/>
  <c r="Q285" i="1"/>
  <c r="Q293" i="1" s="1"/>
  <c r="Z281" i="1"/>
  <c r="Z289" i="1" s="1"/>
  <c r="M281" i="1"/>
  <c r="M289" i="1" s="1"/>
  <c r="Q836" i="1"/>
  <c r="W840" i="1"/>
  <c r="S282" i="1"/>
  <c r="S290" i="1" s="1"/>
  <c r="R285" i="1"/>
  <c r="R293" i="1" s="1"/>
  <c r="AC284" i="1"/>
  <c r="AC292" i="1" s="1"/>
  <c r="Q280" i="1"/>
  <c r="Q288" i="1" s="1"/>
  <c r="S839" i="1"/>
  <c r="V837" i="1"/>
  <c r="AE837" i="1"/>
  <c r="R839" i="1"/>
  <c r="AE281" i="1"/>
  <c r="AE289" i="1" s="1"/>
  <c r="Q284" i="1"/>
  <c r="Q292" i="1" s="1"/>
  <c r="W282" i="1"/>
  <c r="W290" i="1" s="1"/>
  <c r="U285" i="1"/>
  <c r="U293" i="1" s="1"/>
  <c r="S284" i="1"/>
  <c r="S292" i="1" s="1"/>
  <c r="M282" i="1"/>
  <c r="M290" i="1" s="1"/>
  <c r="AA284" i="1"/>
  <c r="AA292" i="1" s="1"/>
  <c r="M838" i="1"/>
  <c r="N837" i="1"/>
  <c r="X840" i="1"/>
  <c r="W838" i="1"/>
  <c r="S841" i="1"/>
  <c r="AA285" i="1"/>
  <c r="AA293" i="1" s="1"/>
  <c r="N283" i="1"/>
  <c r="N291" i="1" s="1"/>
  <c r="R283" i="1"/>
  <c r="R291" i="1" s="1"/>
  <c r="V284" i="1"/>
  <c r="V292" i="1" s="1"/>
  <c r="S840" i="1"/>
  <c r="V836" i="1"/>
  <c r="X284" i="1"/>
  <c r="X292" i="1" s="1"/>
  <c r="N840" i="1"/>
  <c r="AA841" i="1"/>
  <c r="N281" i="1"/>
  <c r="N289" i="1" s="1"/>
  <c r="N284" i="1"/>
  <c r="N292" i="1" s="1"/>
  <c r="V280" i="1"/>
  <c r="V288" i="1" s="1"/>
  <c r="AD838" i="1"/>
  <c r="AA840" i="1"/>
  <c r="AC282" i="1"/>
  <c r="AC290" i="1" s="1"/>
  <c r="P840" i="1"/>
  <c r="X837" i="1"/>
  <c r="AC838" i="1"/>
  <c r="X281" i="1"/>
  <c r="X289" i="1" s="1"/>
  <c r="P284" i="1"/>
  <c r="P292" i="1" s="1"/>
  <c r="L839" i="1"/>
  <c r="S3352" i="1"/>
  <c r="S281" i="1"/>
  <c r="S289" i="1" s="1"/>
  <c r="L283" i="1"/>
  <c r="L291" i="1" s="1"/>
  <c r="V840" i="1"/>
  <c r="S285" i="1"/>
  <c r="S293" i="1" s="1"/>
  <c r="P281" i="1"/>
  <c r="P289" i="1" s="1"/>
  <c r="AE838" i="1"/>
  <c r="AD3351" i="1"/>
  <c r="W281" i="1"/>
  <c r="W289" i="1" s="1"/>
  <c r="W837" i="1"/>
  <c r="X285" i="1"/>
  <c r="X293" i="1" s="1"/>
  <c r="AD284" i="1"/>
  <c r="AD292" i="1" s="1"/>
  <c r="AD280" i="1"/>
  <c r="AD288" i="1" s="1"/>
  <c r="P280" i="1"/>
  <c r="P288" i="1" s="1"/>
  <c r="P837" i="1"/>
  <c r="U836" i="1"/>
  <c r="P836" i="1"/>
  <c r="AD840" i="1"/>
  <c r="P283" i="1"/>
  <c r="P291" i="1" s="1"/>
  <c r="U280" i="1"/>
  <c r="U288" i="1" s="1"/>
  <c r="Z841" i="1"/>
  <c r="Z836" i="1"/>
  <c r="P839" i="1"/>
  <c r="N838" i="1"/>
  <c r="S837" i="1"/>
  <c r="AE282" i="1"/>
  <c r="AE290" i="1" s="1"/>
  <c r="Z285" i="1"/>
  <c r="Z293" i="1" s="1"/>
  <c r="V281" i="1"/>
  <c r="V289" i="1" s="1"/>
  <c r="N282" i="1"/>
  <c r="N290" i="1" s="1"/>
  <c r="Z280" i="1"/>
  <c r="Z288" i="1" s="1"/>
  <c r="X841" i="1"/>
  <c r="R282" i="1"/>
  <c r="R290" i="1" s="1"/>
  <c r="AC280" i="1"/>
  <c r="AC288" i="1" s="1"/>
  <c r="R838" i="1"/>
  <c r="Q840" i="1"/>
  <c r="Q837" i="1"/>
  <c r="S838" i="1"/>
  <c r="W839" i="1"/>
  <c r="M837" i="1"/>
  <c r="Q841" i="1"/>
  <c r="V838" i="1"/>
  <c r="Z838" i="1"/>
  <c r="X839" i="1"/>
  <c r="AA838" i="1"/>
  <c r="AE3347" i="1"/>
  <c r="AE280" i="1"/>
  <c r="AE288" i="1" s="1"/>
  <c r="N285" i="1"/>
  <c r="N293" i="1" s="1"/>
  <c r="X283" i="1"/>
  <c r="X291" i="1" s="1"/>
  <c r="Q281" i="1"/>
  <c r="Q289" i="1" s="1"/>
  <c r="AC285" i="1"/>
  <c r="AC293" i="1" s="1"/>
  <c r="AC841" i="1"/>
  <c r="AC836" i="1"/>
  <c r="M839" i="1"/>
  <c r="N841" i="1"/>
  <c r="AD841" i="1"/>
  <c r="AE836" i="1"/>
  <c r="Z282" i="1"/>
  <c r="Z290" i="1" s="1"/>
  <c r="W283" i="1"/>
  <c r="W291" i="1" s="1"/>
  <c r="AD285" i="1"/>
  <c r="AD293" i="1" s="1"/>
  <c r="AA282" i="1"/>
  <c r="AA290" i="1" s="1"/>
  <c r="M283" i="1"/>
  <c r="M291" i="1" s="1"/>
  <c r="Q3346" i="1"/>
  <c r="Q279" i="1"/>
  <c r="Q287" i="1" s="1"/>
  <c r="S835" i="1"/>
  <c r="AA835" i="1"/>
  <c r="Q835" i="1"/>
  <c r="AD835" i="1"/>
  <c r="I838" i="1"/>
  <c r="U835" i="1"/>
  <c r="X835" i="1"/>
  <c r="P835" i="1"/>
  <c r="Z835" i="1"/>
  <c r="I837" i="1"/>
  <c r="AE279" i="1"/>
  <c r="AE287" i="1" s="1"/>
  <c r="AE835" i="1"/>
  <c r="W835" i="1"/>
  <c r="I279" i="1"/>
  <c r="I835" i="1"/>
  <c r="N835" i="1"/>
  <c r="I280" i="1"/>
  <c r="I836" i="1"/>
  <c r="I839" i="1"/>
  <c r="I841" i="1"/>
  <c r="AC835" i="1"/>
  <c r="AC279" i="1"/>
  <c r="AC287" i="1" s="1"/>
  <c r="U279" i="1"/>
  <c r="U287" i="1" s="1"/>
  <c r="I281" i="1"/>
  <c r="W279" i="1"/>
  <c r="W287" i="1" s="1"/>
  <c r="I285" i="1"/>
  <c r="I283" i="1"/>
  <c r="Z279" i="1"/>
  <c r="Z287" i="1" s="1"/>
  <c r="P279" i="1"/>
  <c r="P287" i="1" s="1"/>
  <c r="X279" i="1"/>
  <c r="X287" i="1" s="1"/>
  <c r="S279" i="1"/>
  <c r="S287" i="1" s="1"/>
  <c r="AD279" i="1"/>
  <c r="AD287" i="1" s="1"/>
  <c r="AA279" i="1"/>
  <c r="AA287" i="1" s="1"/>
  <c r="I282" i="1"/>
  <c r="N279" i="1"/>
  <c r="N287" i="1" s="1"/>
  <c r="O197" i="1"/>
  <c r="O205" i="1" s="1"/>
  <c r="O199" i="1"/>
  <c r="O207" i="1" s="1"/>
  <c r="O198" i="1"/>
  <c r="O206" i="1" s="1"/>
  <c r="O194" i="1"/>
  <c r="O202" i="1" s="1"/>
  <c r="Y200" i="1"/>
  <c r="Y208" i="1" s="1"/>
  <c r="T200" i="1"/>
  <c r="T208" i="1" s="1"/>
  <c r="O200" i="1"/>
  <c r="O208" i="1" s="1"/>
  <c r="O1165" i="1"/>
  <c r="AB193" i="1"/>
  <c r="AB201" i="1" s="1"/>
  <c r="Y193" i="1"/>
  <c r="Y201" i="1" s="1"/>
  <c r="T193" i="1"/>
  <c r="T201" i="1" s="1"/>
  <c r="AB200" i="1"/>
  <c r="AB208" i="1" s="1"/>
  <c r="O193" i="1"/>
  <c r="O201" i="1" s="1"/>
  <c r="O4481" i="1"/>
  <c r="O1243" i="1"/>
  <c r="O4487" i="1"/>
  <c r="O1182" i="1"/>
  <c r="I200" i="1"/>
  <c r="O24" i="1"/>
  <c r="O40" i="1" s="1"/>
  <c r="O163" i="1" s="1"/>
  <c r="L40" i="1"/>
  <c r="I288" i="1" l="1"/>
  <c r="E298" i="33"/>
  <c r="E367" i="33" s="1"/>
  <c r="I289" i="1"/>
  <c r="E293" i="33"/>
  <c r="E362" i="33" s="1"/>
  <c r="E295" i="33"/>
  <c r="E364" i="33" s="1"/>
  <c r="I287" i="1"/>
  <c r="I208" i="1"/>
  <c r="E292" i="33"/>
  <c r="E361" i="33" s="1"/>
  <c r="I291" i="1"/>
  <c r="E296" i="33"/>
  <c r="E365" i="33" s="1"/>
  <c r="I290" i="1"/>
  <c r="I293" i="1"/>
  <c r="E294" i="33"/>
  <c r="E363" i="33" s="1"/>
  <c r="E297" i="33"/>
  <c r="E366" i="33" s="1"/>
  <c r="H315" i="33"/>
  <c r="AB3351" i="1"/>
  <c r="AE1010" i="1"/>
  <c r="AE1005" i="1"/>
  <c r="AE1006" i="1"/>
  <c r="P1008" i="1"/>
  <c r="I1007" i="1"/>
  <c r="S1009" i="1"/>
  <c r="Q1008" i="1"/>
  <c r="U1006" i="1"/>
  <c r="P1005" i="1"/>
  <c r="S1011" i="1"/>
  <c r="AD1007" i="1"/>
  <c r="R1009" i="1"/>
  <c r="M1008" i="1"/>
  <c r="U1005" i="1"/>
  <c r="L1005" i="1"/>
  <c r="P1007" i="1"/>
  <c r="V1007" i="1"/>
  <c r="U1007" i="1"/>
  <c r="N1008" i="1"/>
  <c r="V1005" i="1"/>
  <c r="P1009" i="1"/>
  <c r="W1010" i="1"/>
  <c r="Q1005" i="1"/>
  <c r="S1006" i="1"/>
  <c r="Q1009" i="1"/>
  <c r="AD1005" i="1"/>
  <c r="N1006" i="1"/>
  <c r="Q1006" i="1"/>
  <c r="Z1009" i="1"/>
  <c r="S1010" i="1"/>
  <c r="W1011" i="1"/>
  <c r="U1009" i="1"/>
  <c r="AC1005" i="1"/>
  <c r="L1006" i="1"/>
  <c r="AA1008" i="1"/>
  <c r="X1008" i="1"/>
  <c r="X1011" i="1"/>
  <c r="AE1008" i="1"/>
  <c r="V1009" i="1"/>
  <c r="Z1010" i="1"/>
  <c r="AA1009" i="1"/>
  <c r="X1010" i="1"/>
  <c r="R1006" i="1"/>
  <c r="X1007" i="1"/>
  <c r="AC1007" i="1"/>
  <c r="W1008" i="1"/>
  <c r="W1009" i="1"/>
  <c r="AC1009" i="1"/>
  <c r="V1006" i="1"/>
  <c r="AE1009" i="1"/>
  <c r="AE1007" i="1"/>
  <c r="X1006" i="1"/>
  <c r="Z1007" i="1"/>
  <c r="AC1010" i="1"/>
  <c r="P1006" i="1"/>
  <c r="Z1011" i="1"/>
  <c r="Q1011" i="1"/>
  <c r="Z1008" i="1"/>
  <c r="Z1006" i="1"/>
  <c r="R1008" i="1"/>
  <c r="AA1006" i="1"/>
  <c r="AD1009" i="1"/>
  <c r="AC1011" i="1"/>
  <c r="AD1011" i="1"/>
  <c r="P1011" i="1"/>
  <c r="AC1006" i="1"/>
  <c r="AC1008" i="1"/>
  <c r="Q1007" i="1"/>
  <c r="U1010" i="1"/>
  <c r="AD1008" i="1"/>
  <c r="AA1010" i="1"/>
  <c r="R1011" i="1"/>
  <c r="R1007" i="1"/>
  <c r="P1010" i="1"/>
  <c r="W1007" i="1"/>
  <c r="U1008" i="1"/>
  <c r="V1010" i="1"/>
  <c r="X1009" i="1"/>
  <c r="X1005" i="1"/>
  <c r="AD1010" i="1"/>
  <c r="AE1011" i="1"/>
  <c r="M1005" i="1"/>
  <c r="U1011" i="1"/>
  <c r="Z1005" i="1"/>
  <c r="W1006" i="1"/>
  <c r="N1010" i="1"/>
  <c r="O1010" i="1" s="1"/>
  <c r="S1007" i="1"/>
  <c r="S1008" i="1"/>
  <c r="AA1011" i="1"/>
  <c r="Q1010" i="1"/>
  <c r="R1005" i="1"/>
  <c r="AA1007" i="1"/>
  <c r="AD1006" i="1"/>
  <c r="S1005" i="1"/>
  <c r="N1005" i="1"/>
  <c r="V1008" i="1"/>
  <c r="O3347" i="1"/>
  <c r="O1009" i="1"/>
  <c r="AB3349" i="1"/>
  <c r="AB837" i="1"/>
  <c r="Y619" i="1"/>
  <c r="AB623" i="1"/>
  <c r="AB622" i="1"/>
  <c r="AB621" i="1"/>
  <c r="AB620" i="1"/>
  <c r="Y618" i="1"/>
  <c r="T618" i="1"/>
  <c r="T622" i="1"/>
  <c r="Y623" i="1"/>
  <c r="Y620" i="1"/>
  <c r="T619" i="1"/>
  <c r="AB618" i="1"/>
  <c r="T620" i="1"/>
  <c r="Y621" i="1"/>
  <c r="T623" i="1"/>
  <c r="T621" i="1"/>
  <c r="AB619" i="1"/>
  <c r="Y622" i="1"/>
  <c r="AC617" i="1"/>
  <c r="AA617" i="1"/>
  <c r="V617" i="1"/>
  <c r="U624" i="1"/>
  <c r="Z617" i="1"/>
  <c r="W624" i="1"/>
  <c r="R624" i="1"/>
  <c r="X624" i="1"/>
  <c r="Q617" i="1"/>
  <c r="S624" i="1"/>
  <c r="AE617" i="1"/>
  <c r="P624" i="1"/>
  <c r="Q624" i="1"/>
  <c r="V624" i="1"/>
  <c r="R617" i="1"/>
  <c r="U617" i="1"/>
  <c r="AE624" i="1"/>
  <c r="P617" i="1"/>
  <c r="X617" i="1"/>
  <c r="AD624" i="1"/>
  <c r="N624" i="1"/>
  <c r="AD617" i="1"/>
  <c r="S617" i="1"/>
  <c r="Z624" i="1"/>
  <c r="W617" i="1"/>
  <c r="AC624" i="1"/>
  <c r="AA624" i="1"/>
  <c r="Y2071" i="1"/>
  <c r="T2070" i="1"/>
  <c r="AB2066" i="1"/>
  <c r="AB2067" i="1"/>
  <c r="Y2068" i="1"/>
  <c r="T2071" i="1"/>
  <c r="Y2067" i="1"/>
  <c r="T2069" i="1"/>
  <c r="T2067" i="1"/>
  <c r="X2065" i="1"/>
  <c r="W2072" i="1"/>
  <c r="N2065" i="1"/>
  <c r="M2072" i="1"/>
  <c r="L2072" i="1"/>
  <c r="T2066" i="1"/>
  <c r="Y2069" i="1"/>
  <c r="AB2069" i="1"/>
  <c r="AB2070" i="1"/>
  <c r="Y2070" i="1"/>
  <c r="AE2072" i="1"/>
  <c r="S2065" i="1"/>
  <c r="Z2065" i="1"/>
  <c r="U2072" i="1"/>
  <c r="P2072" i="1"/>
  <c r="V2065" i="1"/>
  <c r="AB2071" i="1"/>
  <c r="T2068" i="1"/>
  <c r="X2072" i="1"/>
  <c r="S2072" i="1"/>
  <c r="R2065" i="1"/>
  <c r="AC2072" i="1"/>
  <c r="Q2072" i="1"/>
  <c r="AA2072" i="1"/>
  <c r="R2072" i="1"/>
  <c r="Y2066" i="1"/>
  <c r="AB2068" i="1"/>
  <c r="W2065" i="1"/>
  <c r="N2072" i="1"/>
  <c r="Z2072" i="1"/>
  <c r="AD2065" i="1"/>
  <c r="AC2065" i="1"/>
  <c r="Q2065" i="1"/>
  <c r="AA2065" i="1"/>
  <c r="AD2072" i="1"/>
  <c r="U2065" i="1"/>
  <c r="P2065" i="1"/>
  <c r="V2072" i="1"/>
  <c r="O2071" i="1"/>
  <c r="Y3350" i="1"/>
  <c r="AB3350" i="1"/>
  <c r="T3351" i="1"/>
  <c r="AB3346" i="1"/>
  <c r="Y3349" i="1"/>
  <c r="O3350" i="1"/>
  <c r="AB3352" i="1"/>
  <c r="Y3347" i="1"/>
  <c r="AB3347" i="1"/>
  <c r="T3349" i="1"/>
  <c r="Y3348" i="1"/>
  <c r="O3348" i="1"/>
  <c r="O3349" i="1"/>
  <c r="T3347" i="1"/>
  <c r="T3348" i="1"/>
  <c r="Y3352" i="1"/>
  <c r="Y3351" i="1"/>
  <c r="O3351" i="1"/>
  <c r="AB3348" i="1"/>
  <c r="T3350" i="1"/>
  <c r="U3353" i="1"/>
  <c r="I3353" i="1"/>
  <c r="S3353" i="1"/>
  <c r="L3346" i="1"/>
  <c r="R3346" i="1"/>
  <c r="T3346" i="1" s="1"/>
  <c r="Z3353" i="1"/>
  <c r="I3351" i="1"/>
  <c r="T3352" i="1"/>
  <c r="AA3353" i="1"/>
  <c r="W3353" i="1"/>
  <c r="O3352" i="1"/>
  <c r="M3353" i="1"/>
  <c r="Q3353" i="1"/>
  <c r="V3346" i="1"/>
  <c r="Y3346" i="1" s="1"/>
  <c r="AD3353" i="1"/>
  <c r="V3353" i="1"/>
  <c r="M3346" i="1"/>
  <c r="R3353" i="1"/>
  <c r="P3353" i="1"/>
  <c r="AE3353" i="1"/>
  <c r="L3353" i="1"/>
  <c r="X3353" i="1"/>
  <c r="AC3353" i="1"/>
  <c r="R842" i="1"/>
  <c r="O284" i="1"/>
  <c r="O292" i="1" s="1"/>
  <c r="I1379" i="1"/>
  <c r="I1376" i="1"/>
  <c r="I1380" i="1"/>
  <c r="I1378" i="1"/>
  <c r="I1382" i="1"/>
  <c r="I1377" i="1"/>
  <c r="I1381" i="1"/>
  <c r="W286" i="1"/>
  <c r="W294" i="1" s="1"/>
  <c r="W842" i="1"/>
  <c r="AD842" i="1"/>
  <c r="AB281" i="1"/>
  <c r="AB289" i="1" s="1"/>
  <c r="T836" i="1"/>
  <c r="Y841" i="1"/>
  <c r="M279" i="1"/>
  <c r="M287" i="1" s="1"/>
  <c r="AD286" i="1"/>
  <c r="AD294" i="1" s="1"/>
  <c r="AB840" i="1"/>
  <c r="P286" i="1"/>
  <c r="P294" i="1" s="1"/>
  <c r="T839" i="1"/>
  <c r="AB283" i="1"/>
  <c r="AB291" i="1" s="1"/>
  <c r="U286" i="1"/>
  <c r="U294" i="1" s="1"/>
  <c r="R286" i="1"/>
  <c r="R294" i="1" s="1"/>
  <c r="I840" i="1"/>
  <c r="AC842" i="1"/>
  <c r="T282" i="1"/>
  <c r="T290" i="1" s="1"/>
  <c r="Y285" i="1"/>
  <c r="Y293" i="1" s="1"/>
  <c r="T838" i="1"/>
  <c r="AB839" i="1"/>
  <c r="O281" i="1"/>
  <c r="O289" i="1" s="1"/>
  <c r="V286" i="1"/>
  <c r="V294" i="1" s="1"/>
  <c r="S842" i="1"/>
  <c r="S286" i="1"/>
  <c r="S294" i="1" s="1"/>
  <c r="V842" i="1"/>
  <c r="I284" i="1"/>
  <c r="M842" i="1"/>
  <c r="O280" i="1"/>
  <c r="O288" i="1" s="1"/>
  <c r="O838" i="1"/>
  <c r="T284" i="1"/>
  <c r="T292" i="1" s="1"/>
  <c r="T283" i="1"/>
  <c r="T291" i="1" s="1"/>
  <c r="AA286" i="1"/>
  <c r="AA294" i="1" s="1"/>
  <c r="AB280" i="1"/>
  <c r="AB288" i="1" s="1"/>
  <c r="AB836" i="1"/>
  <c r="AB284" i="1"/>
  <c r="AB292" i="1" s="1"/>
  <c r="T841" i="1"/>
  <c r="AA842" i="1"/>
  <c r="P842" i="1"/>
  <c r="Y282" i="1"/>
  <c r="Y290" i="1" s="1"/>
  <c r="O841" i="1"/>
  <c r="O282" i="1"/>
  <c r="O290" i="1" s="1"/>
  <c r="O840" i="1"/>
  <c r="Y280" i="1"/>
  <c r="Y288" i="1" s="1"/>
  <c r="O836" i="1"/>
  <c r="M835" i="1"/>
  <c r="L279" i="1"/>
  <c r="L287" i="1" s="1"/>
  <c r="N842" i="1"/>
  <c r="T280" i="1"/>
  <c r="T288" i="1" s="1"/>
  <c r="T285" i="1"/>
  <c r="T293" i="1" s="1"/>
  <c r="Y284" i="1"/>
  <c r="Y292" i="1" s="1"/>
  <c r="Y839" i="1"/>
  <c r="X286" i="1"/>
  <c r="X294" i="1" s="1"/>
  <c r="O837" i="1"/>
  <c r="T840" i="1"/>
  <c r="Q842" i="1"/>
  <c r="AC286" i="1"/>
  <c r="AC294" i="1" s="1"/>
  <c r="Q286" i="1"/>
  <c r="Q294" i="1" s="1"/>
  <c r="X842" i="1"/>
  <c r="AB841" i="1"/>
  <c r="Y840" i="1"/>
  <c r="L835" i="1"/>
  <c r="O283" i="1"/>
  <c r="O291" i="1" s="1"/>
  <c r="T837" i="1"/>
  <c r="Y836" i="1"/>
  <c r="Y837" i="1"/>
  <c r="U842" i="1"/>
  <c r="Z286" i="1"/>
  <c r="Z294" i="1" s="1"/>
  <c r="Y283" i="1"/>
  <c r="Y291" i="1" s="1"/>
  <c r="Y838" i="1"/>
  <c r="M286" i="1"/>
  <c r="M294" i="1" s="1"/>
  <c r="Z842" i="1"/>
  <c r="Y281" i="1"/>
  <c r="Y289" i="1" s="1"/>
  <c r="AB285" i="1"/>
  <c r="AB293" i="1" s="1"/>
  <c r="R279" i="1"/>
  <c r="O839" i="1"/>
  <c r="T281" i="1"/>
  <c r="T289" i="1" s="1"/>
  <c r="N3353" i="1"/>
  <c r="N286" i="1"/>
  <c r="N294" i="1" s="1"/>
  <c r="AB282" i="1"/>
  <c r="AB290" i="1" s="1"/>
  <c r="L842" i="1"/>
  <c r="AE286" i="1"/>
  <c r="AE294" i="1" s="1"/>
  <c r="V835" i="1"/>
  <c r="Y835" i="1" s="1"/>
  <c r="V279" i="1"/>
  <c r="R835" i="1"/>
  <c r="T835" i="1" s="1"/>
  <c r="AE842" i="1"/>
  <c r="AB838" i="1"/>
  <c r="I842" i="1"/>
  <c r="I286" i="1"/>
  <c r="AB835" i="1"/>
  <c r="AB279" i="1"/>
  <c r="AB287" i="1" s="1"/>
  <c r="H455" i="33"/>
  <c r="L163" i="1"/>
  <c r="O1006" i="1" l="1"/>
  <c r="E299" i="33"/>
  <c r="E368" i="33" s="1"/>
  <c r="I294" i="1"/>
  <c r="I292" i="1"/>
  <c r="O1005" i="1"/>
  <c r="AB1007" i="1"/>
  <c r="T1011" i="1"/>
  <c r="Y1007" i="1"/>
  <c r="T1006" i="1"/>
  <c r="Y1011" i="1"/>
  <c r="T1007" i="1"/>
  <c r="T1008" i="1"/>
  <c r="Y1006" i="1"/>
  <c r="AB1010" i="1"/>
  <c r="Y1009" i="1"/>
  <c r="O1008" i="1"/>
  <c r="T1005" i="1"/>
  <c r="AB1008" i="1"/>
  <c r="AB1011" i="1"/>
  <c r="T1010" i="1"/>
  <c r="Y1008" i="1"/>
  <c r="Y1010" i="1"/>
  <c r="X1012" i="1"/>
  <c r="Q1012" i="1"/>
  <c r="R1012" i="1"/>
  <c r="W1012" i="1"/>
  <c r="AD1012" i="1"/>
  <c r="AE1012" i="1"/>
  <c r="U1012" i="1"/>
  <c r="V1012" i="1"/>
  <c r="AB1009" i="1"/>
  <c r="T1009" i="1"/>
  <c r="AC1012" i="1"/>
  <c r="S1012" i="1"/>
  <c r="M1012" i="1"/>
  <c r="AA1012" i="1"/>
  <c r="Z1012" i="1"/>
  <c r="P1012" i="1"/>
  <c r="W1005" i="1"/>
  <c r="Y1005" i="1" s="1"/>
  <c r="N1012" i="1"/>
  <c r="AA1005" i="1"/>
  <c r="AB1005" i="1" s="1"/>
  <c r="AB1006" i="1"/>
  <c r="H385" i="33"/>
  <c r="Y279" i="1"/>
  <c r="Y287" i="1" s="1"/>
  <c r="V287" i="1"/>
  <c r="T279" i="1"/>
  <c r="T287" i="1" s="1"/>
  <c r="R287" i="1"/>
  <c r="AB842" i="1"/>
  <c r="Y617" i="1"/>
  <c r="AB617" i="1"/>
  <c r="T624" i="1"/>
  <c r="AB624" i="1"/>
  <c r="T617" i="1"/>
  <c r="Y624" i="1"/>
  <c r="AB2072" i="1"/>
  <c r="Y2072" i="1"/>
  <c r="Y2065" i="1"/>
  <c r="O2072" i="1"/>
  <c r="T2065" i="1"/>
  <c r="T2072" i="1"/>
  <c r="AB2065" i="1"/>
  <c r="O3353" i="1"/>
  <c r="AB3353" i="1"/>
  <c r="Y3353" i="1"/>
  <c r="T3353" i="1"/>
  <c r="O3346" i="1"/>
  <c r="O279" i="1"/>
  <c r="O287" i="1" s="1"/>
  <c r="T286" i="1"/>
  <c r="T294" i="1" s="1"/>
  <c r="Y286" i="1"/>
  <c r="Y294" i="1" s="1"/>
  <c r="AB286" i="1"/>
  <c r="AB294" i="1" s="1"/>
  <c r="Y842" i="1"/>
  <c r="O835" i="1"/>
  <c r="T842" i="1"/>
  <c r="O842" i="1"/>
  <c r="M1960" i="1"/>
  <c r="M448" i="1"/>
  <c r="M442" i="1"/>
  <c r="M1954" i="1"/>
  <c r="Y1012" i="1" l="1"/>
  <c r="AB1012" i="1"/>
  <c r="T1012" i="1"/>
  <c r="L1011" i="1"/>
  <c r="O1011" i="1" s="1"/>
  <c r="AE448" i="1"/>
  <c r="AE1960" i="1"/>
  <c r="Q1955" i="1"/>
  <c r="Q443" i="1"/>
  <c r="AE444" i="1"/>
  <c r="AE1956" i="1"/>
  <c r="AE1959" i="1"/>
  <c r="AE447" i="1"/>
  <c r="AD447" i="1"/>
  <c r="AD1959" i="1"/>
  <c r="AC441" i="1"/>
  <c r="AC1953" i="1"/>
  <c r="AC1960" i="1"/>
  <c r="AC448" i="1"/>
  <c r="AC446" i="1"/>
  <c r="AC1958" i="1"/>
  <c r="AA1955" i="1"/>
  <c r="AA443" i="1"/>
  <c r="AA1957" i="1"/>
  <c r="AA445" i="1"/>
  <c r="Z1959" i="1"/>
  <c r="Z447" i="1"/>
  <c r="Z1953" i="1"/>
  <c r="Z441" i="1"/>
  <c r="X1960" i="1"/>
  <c r="X448" i="1"/>
  <c r="X1954" i="1"/>
  <c r="X442" i="1"/>
  <c r="W1959" i="1"/>
  <c r="W447" i="1"/>
  <c r="W442" i="1"/>
  <c r="W1954" i="1"/>
  <c r="V1953" i="1"/>
  <c r="V441" i="1"/>
  <c r="V1960" i="1"/>
  <c r="V448" i="1"/>
  <c r="U1959" i="1"/>
  <c r="U447" i="1"/>
  <c r="U1958" i="1"/>
  <c r="U446" i="1"/>
  <c r="S1955" i="1"/>
  <c r="S443" i="1"/>
  <c r="P447" i="1"/>
  <c r="P1959" i="1"/>
  <c r="P1953" i="1"/>
  <c r="P441" i="1"/>
  <c r="N1960" i="1"/>
  <c r="N448" i="1"/>
  <c r="P1956" i="1"/>
  <c r="P444" i="1"/>
  <c r="Q447" i="1"/>
  <c r="Q1959" i="1"/>
  <c r="N1954" i="1"/>
  <c r="N442" i="1"/>
  <c r="M1959" i="1"/>
  <c r="M447" i="1"/>
  <c r="P442" i="1"/>
  <c r="P1954" i="1"/>
  <c r="M1953" i="1"/>
  <c r="M441" i="1"/>
  <c r="N447" i="1"/>
  <c r="N1959" i="1"/>
  <c r="P1957" i="1"/>
  <c r="P445" i="1"/>
  <c r="AE443" i="1"/>
  <c r="AE1955" i="1"/>
  <c r="AD1955" i="1"/>
  <c r="AD443" i="1"/>
  <c r="AC444" i="1"/>
  <c r="AC1956" i="1"/>
  <c r="AA1958" i="1"/>
  <c r="AA446" i="1"/>
  <c r="AA444" i="1"/>
  <c r="AA1956" i="1"/>
  <c r="Z1958" i="1"/>
  <c r="Z446" i="1"/>
  <c r="X446" i="1"/>
  <c r="X1958" i="1"/>
  <c r="W443" i="1"/>
  <c r="W1955" i="1"/>
  <c r="V442" i="1"/>
  <c r="V1954" i="1"/>
  <c r="U1953" i="1"/>
  <c r="U441" i="1"/>
  <c r="U442" i="1"/>
  <c r="U1954" i="1"/>
  <c r="S441" i="1"/>
  <c r="S1953" i="1"/>
  <c r="M1955" i="1"/>
  <c r="M443" i="1"/>
  <c r="R447" i="1"/>
  <c r="R1959" i="1"/>
  <c r="R1958" i="1"/>
  <c r="R446" i="1"/>
  <c r="Q1954" i="1"/>
  <c r="Q442" i="1"/>
  <c r="P1955" i="1"/>
  <c r="P443" i="1"/>
  <c r="R441" i="1"/>
  <c r="R1953" i="1"/>
  <c r="N446" i="1"/>
  <c r="N1958" i="1"/>
  <c r="L1960" i="1"/>
  <c r="L448" i="1"/>
  <c r="Q448" i="1"/>
  <c r="Q1960" i="1"/>
  <c r="N444" i="1"/>
  <c r="N1956" i="1"/>
  <c r="M1957" i="1"/>
  <c r="M445" i="1"/>
  <c r="AE441" i="1"/>
  <c r="AE1953" i="1"/>
  <c r="AE445" i="1"/>
  <c r="AE1957" i="1"/>
  <c r="AD444" i="1"/>
  <c r="AD1956" i="1"/>
  <c r="AD442" i="1"/>
  <c r="AD1954" i="1"/>
  <c r="AC442" i="1"/>
  <c r="AC1954" i="1"/>
  <c r="AC443" i="1"/>
  <c r="AC1955" i="1"/>
  <c r="AA1960" i="1"/>
  <c r="AA448" i="1"/>
  <c r="AA1954" i="1"/>
  <c r="AA442" i="1"/>
  <c r="Z1956" i="1"/>
  <c r="Z444" i="1"/>
  <c r="Z442" i="1"/>
  <c r="Z1954" i="1"/>
  <c r="X444" i="1"/>
  <c r="X1956" i="1"/>
  <c r="X441" i="1"/>
  <c r="X1953" i="1"/>
  <c r="W441" i="1"/>
  <c r="W1953" i="1"/>
  <c r="W446" i="1"/>
  <c r="W1958" i="1"/>
  <c r="V447" i="1"/>
  <c r="V1959" i="1"/>
  <c r="V1957" i="1"/>
  <c r="V445" i="1"/>
  <c r="U1955" i="1"/>
  <c r="U443" i="1"/>
  <c r="U448" i="1"/>
  <c r="U1960" i="1"/>
  <c r="S444" i="1"/>
  <c r="S1956" i="1"/>
  <c r="N443" i="1"/>
  <c r="N1955" i="1"/>
  <c r="S447" i="1"/>
  <c r="S1959" i="1"/>
  <c r="M444" i="1"/>
  <c r="M1956" i="1"/>
  <c r="Q445" i="1"/>
  <c r="Q1957" i="1"/>
  <c r="L444" i="1"/>
  <c r="L1956" i="1"/>
  <c r="L442" i="1"/>
  <c r="L1954" i="1"/>
  <c r="R448" i="1"/>
  <c r="R1960" i="1"/>
  <c r="Q1958" i="1"/>
  <c r="Q446" i="1"/>
  <c r="R444" i="1"/>
  <c r="R1956" i="1"/>
  <c r="P1958" i="1"/>
  <c r="P446" i="1"/>
  <c r="R443" i="1"/>
  <c r="R1955" i="1"/>
  <c r="AD1957" i="1"/>
  <c r="AD445" i="1"/>
  <c r="AD441" i="1"/>
  <c r="AD1953" i="1"/>
  <c r="Z1955" i="1"/>
  <c r="Z443" i="1"/>
  <c r="X443" i="1"/>
  <c r="X1955" i="1"/>
  <c r="W445" i="1"/>
  <c r="W1957" i="1"/>
  <c r="V446" i="1"/>
  <c r="V1958" i="1"/>
  <c r="S1958" i="1"/>
  <c r="S446" i="1"/>
  <c r="S1954" i="1"/>
  <c r="S442" i="1"/>
  <c r="L446" i="1"/>
  <c r="L1958" i="1"/>
  <c r="AE1958" i="1"/>
  <c r="AE446" i="1"/>
  <c r="AE1954" i="1"/>
  <c r="AE442" i="1"/>
  <c r="AD448" i="1"/>
  <c r="AD1960" i="1"/>
  <c r="AD1958" i="1"/>
  <c r="AD446" i="1"/>
  <c r="AC445" i="1"/>
  <c r="AC1957" i="1"/>
  <c r="AC1959" i="1"/>
  <c r="AC447" i="1"/>
  <c r="AA1959" i="1"/>
  <c r="AA447" i="1"/>
  <c r="AA441" i="1"/>
  <c r="AA1953" i="1"/>
  <c r="Z448" i="1"/>
  <c r="Z1960" i="1"/>
  <c r="Z1957" i="1"/>
  <c r="Z445" i="1"/>
  <c r="X447" i="1"/>
  <c r="X1959" i="1"/>
  <c r="X445" i="1"/>
  <c r="X1957" i="1"/>
  <c r="W1956" i="1"/>
  <c r="W444" i="1"/>
  <c r="W448" i="1"/>
  <c r="W1960" i="1"/>
  <c r="V444" i="1"/>
  <c r="V1956" i="1"/>
  <c r="V443" i="1"/>
  <c r="V1955" i="1"/>
  <c r="U444" i="1"/>
  <c r="U1956" i="1"/>
  <c r="U1957" i="1"/>
  <c r="U445" i="1"/>
  <c r="S445" i="1"/>
  <c r="S1957" i="1"/>
  <c r="S1960" i="1"/>
  <c r="S448" i="1"/>
  <c r="L1953" i="1"/>
  <c r="L441" i="1"/>
  <c r="Q1956" i="1"/>
  <c r="Q444" i="1"/>
  <c r="L443" i="1"/>
  <c r="L1955" i="1"/>
  <c r="R445" i="1"/>
  <c r="R1957" i="1"/>
  <c r="Q441" i="1"/>
  <c r="Q1953" i="1"/>
  <c r="M446" i="1"/>
  <c r="M1958" i="1"/>
  <c r="L445" i="1"/>
  <c r="L1957" i="1"/>
  <c r="N445" i="1"/>
  <c r="N1957" i="1"/>
  <c r="N1953" i="1"/>
  <c r="N441" i="1"/>
  <c r="L1959" i="1"/>
  <c r="L447" i="1"/>
  <c r="R442" i="1"/>
  <c r="R1954" i="1"/>
  <c r="P1960" i="1"/>
  <c r="P448" i="1"/>
  <c r="L286" i="1"/>
  <c r="L294" i="1" s="1"/>
  <c r="L285" i="1"/>
  <c r="L293" i="1" s="1"/>
  <c r="O448" i="1" l="1"/>
  <c r="O1960" i="1"/>
  <c r="AB1958" i="1"/>
  <c r="AB446" i="1"/>
  <c r="O1954" i="1"/>
  <c r="O442" i="1"/>
  <c r="AB443" i="1"/>
  <c r="AB445" i="1"/>
  <c r="T1960" i="1"/>
  <c r="O1959" i="1"/>
  <c r="O443" i="1"/>
  <c r="AB448" i="1"/>
  <c r="AB1956" i="1"/>
  <c r="O1955" i="1"/>
  <c r="O1956" i="1"/>
  <c r="AB444" i="1"/>
  <c r="T448" i="1"/>
  <c r="O447" i="1"/>
  <c r="Y445" i="1"/>
  <c r="Y1956" i="1"/>
  <c r="AB1960" i="1"/>
  <c r="AB1954" i="1"/>
  <c r="T1956" i="1"/>
  <c r="Y1958" i="1"/>
  <c r="AB1959" i="1"/>
  <c r="I1960" i="1"/>
  <c r="I448" i="1"/>
  <c r="O1958" i="1"/>
  <c r="T446" i="1"/>
  <c r="Y1960" i="1"/>
  <c r="Y443" i="1"/>
  <c r="T1955" i="1"/>
  <c r="Y442" i="1"/>
  <c r="Y1953" i="1"/>
  <c r="T442" i="1"/>
  <c r="O1957" i="1"/>
  <c r="T1957" i="1"/>
  <c r="T1953" i="1"/>
  <c r="Y1959" i="1"/>
  <c r="AB1953" i="1"/>
  <c r="I444" i="1"/>
  <c r="I1956" i="1"/>
  <c r="I441" i="1"/>
  <c r="I1953" i="1"/>
  <c r="I445" i="1"/>
  <c r="I1957" i="1"/>
  <c r="O446" i="1"/>
  <c r="AB1955" i="1"/>
  <c r="T1958" i="1"/>
  <c r="O444" i="1"/>
  <c r="Y448" i="1"/>
  <c r="Y1955" i="1"/>
  <c r="AB442" i="1"/>
  <c r="T445" i="1"/>
  <c r="T444" i="1"/>
  <c r="T441" i="1"/>
  <c r="T1959" i="1"/>
  <c r="Y446" i="1"/>
  <c r="Y447" i="1"/>
  <c r="AB441" i="1"/>
  <c r="AB447" i="1"/>
  <c r="I443" i="1"/>
  <c r="I1955" i="1"/>
  <c r="O441" i="1"/>
  <c r="I1959" i="1"/>
  <c r="I447" i="1"/>
  <c r="T447" i="1"/>
  <c r="I442" i="1"/>
  <c r="I1954" i="1"/>
  <c r="I1958" i="1"/>
  <c r="I446" i="1"/>
  <c r="O445" i="1"/>
  <c r="O1953" i="1"/>
  <c r="Y1957" i="1"/>
  <c r="Y444" i="1"/>
  <c r="AB1957" i="1"/>
  <c r="T443" i="1"/>
  <c r="Y1954" i="1"/>
  <c r="Y441" i="1"/>
  <c r="T1954" i="1"/>
  <c r="O286" i="1"/>
  <c r="O294" i="1" s="1"/>
  <c r="O285" i="1"/>
  <c r="O293" i="1" l="1"/>
  <c r="M2130" i="1" l="1"/>
  <c r="M2134" i="1"/>
  <c r="L2133" i="1"/>
  <c r="M2129" i="1"/>
  <c r="M2131" i="1"/>
  <c r="AA2131" i="1"/>
  <c r="N2130" i="1"/>
  <c r="AA2132" i="1"/>
  <c r="AC2131" i="1"/>
  <c r="W2130" i="1"/>
  <c r="AE2132" i="1"/>
  <c r="AD2133" i="1"/>
  <c r="V2134" i="1"/>
  <c r="X2134" i="1"/>
  <c r="S2133" i="1"/>
  <c r="S2135" i="1"/>
  <c r="Q2133" i="1"/>
  <c r="N2133" i="1"/>
  <c r="AD2132" i="1"/>
  <c r="N2134" i="1"/>
  <c r="R2133" i="1"/>
  <c r="R2132" i="1"/>
  <c r="P2134" i="1"/>
  <c r="Z2132" i="1"/>
  <c r="P2132" i="1"/>
  <c r="W2131" i="1"/>
  <c r="X2129" i="1"/>
  <c r="AD2131" i="1"/>
  <c r="S2131" i="1"/>
  <c r="AA2134" i="1"/>
  <c r="Q2134" i="1"/>
  <c r="U2135" i="1"/>
  <c r="V2131" i="1"/>
  <c r="R2134" i="1"/>
  <c r="N2132" i="1"/>
  <c r="V2133" i="1"/>
  <c r="AA2135" i="1"/>
  <c r="Z2133" i="1"/>
  <c r="W2134" i="1"/>
  <c r="Q2131" i="1"/>
  <c r="W2132" i="1"/>
  <c r="AC2133" i="1"/>
  <c r="AE2131" i="1"/>
  <c r="AE2130" i="1"/>
  <c r="AA2130" i="1"/>
  <c r="N2131" i="1"/>
  <c r="V2130" i="1"/>
  <c r="R2135" i="1"/>
  <c r="X2132" i="1"/>
  <c r="AD2135" i="1"/>
  <c r="Z2131" i="1"/>
  <c r="X2131" i="1"/>
  <c r="P2130" i="1"/>
  <c r="W2133" i="1"/>
  <c r="AC2130" i="1"/>
  <c r="P2131" i="1"/>
  <c r="S2134" i="1"/>
  <c r="Q2135" i="1"/>
  <c r="Z2134" i="1"/>
  <c r="W2135" i="1"/>
  <c r="AC2132" i="1"/>
  <c r="U2130" i="1"/>
  <c r="AE2134" i="1"/>
  <c r="U2133" i="1"/>
  <c r="N2135" i="1"/>
  <c r="Q2130" i="1"/>
  <c r="Q2132" i="1"/>
  <c r="U2134" i="1"/>
  <c r="AE2133" i="1"/>
  <c r="V2135" i="1"/>
  <c r="AE2135" i="1"/>
  <c r="U2132" i="1"/>
  <c r="P2135" i="1"/>
  <c r="AD2130" i="1"/>
  <c r="U2131" i="1"/>
  <c r="Z2135" i="1"/>
  <c r="X2133" i="1"/>
  <c r="S2130" i="1"/>
  <c r="R2130" i="1"/>
  <c r="Z2130" i="1"/>
  <c r="S2132" i="1"/>
  <c r="R2131" i="1"/>
  <c r="AD2134" i="1"/>
  <c r="P2133" i="1"/>
  <c r="X2135" i="1"/>
  <c r="AC2134" i="1"/>
  <c r="AC2135" i="1"/>
  <c r="AA2133" i="1"/>
  <c r="V2132" i="1"/>
  <c r="AB2132" i="1" l="1"/>
  <c r="AB2131" i="1"/>
  <c r="T2133" i="1"/>
  <c r="L2136" i="1"/>
  <c r="M2136" i="1"/>
  <c r="Y2131" i="1"/>
  <c r="AB2130" i="1"/>
  <c r="AB2135" i="1"/>
  <c r="AB2133" i="1"/>
  <c r="Y2132" i="1"/>
  <c r="Y2134" i="1"/>
  <c r="T2134" i="1"/>
  <c r="T2135" i="1"/>
  <c r="T2132" i="1"/>
  <c r="AB2134" i="1"/>
  <c r="T2130" i="1"/>
  <c r="Y2133" i="1"/>
  <c r="Y2135" i="1"/>
  <c r="T2131" i="1"/>
  <c r="P2136" i="1"/>
  <c r="X2130" i="1"/>
  <c r="Y2130" i="1" s="1"/>
  <c r="Q2136" i="1"/>
  <c r="AA2136" i="1"/>
  <c r="U2136" i="1"/>
  <c r="AE2136" i="1"/>
  <c r="P2129" i="1"/>
  <c r="Q2129" i="1"/>
  <c r="AA2129" i="1"/>
  <c r="U2129" i="1"/>
  <c r="AE2129" i="1"/>
  <c r="N2129" i="1"/>
  <c r="S2136" i="1"/>
  <c r="Z2136" i="1"/>
  <c r="W2136" i="1"/>
  <c r="AC2136" i="1"/>
  <c r="R2136" i="1"/>
  <c r="AD2136" i="1"/>
  <c r="V2136" i="1"/>
  <c r="N2136" i="1"/>
  <c r="X2136" i="1"/>
  <c r="S2129" i="1"/>
  <c r="Z2129" i="1"/>
  <c r="W2129" i="1"/>
  <c r="AC2129" i="1"/>
  <c r="R2129" i="1"/>
  <c r="AD2129" i="1"/>
  <c r="V2129" i="1"/>
  <c r="AB2136" i="1" l="1"/>
  <c r="O2136" i="1"/>
  <c r="T2136" i="1"/>
  <c r="AB2129" i="1"/>
  <c r="Y2136" i="1"/>
  <c r="Y2129" i="1"/>
  <c r="T2129" i="1"/>
  <c r="Z2001" i="1" l="1"/>
  <c r="Z489" i="1"/>
  <c r="M495" i="1"/>
  <c r="M2007" i="1"/>
  <c r="I493" i="1"/>
  <c r="I2005" i="1"/>
  <c r="R2004" i="1"/>
  <c r="R492" i="1"/>
  <c r="Q495" i="1"/>
  <c r="Q2007" i="1"/>
  <c r="AD490" i="1"/>
  <c r="AD2002" i="1"/>
  <c r="Z493" i="1"/>
  <c r="Z2005" i="1"/>
  <c r="I2007" i="1"/>
  <c r="I495" i="1"/>
  <c r="AD491" i="1"/>
  <c r="AD2003" i="1"/>
  <c r="AE491" i="1"/>
  <c r="AE2003" i="1"/>
  <c r="AE492" i="1"/>
  <c r="AE2004" i="1"/>
  <c r="Z494" i="1"/>
  <c r="Z2006" i="1"/>
  <c r="AE494" i="1"/>
  <c r="AE2006" i="1"/>
  <c r="U491" i="1"/>
  <c r="U2003" i="1"/>
  <c r="S489" i="1"/>
  <c r="S2001" i="1"/>
  <c r="X2007" i="1"/>
  <c r="X495" i="1"/>
  <c r="AC496" i="1"/>
  <c r="AC2008" i="1"/>
  <c r="V2008" i="1"/>
  <c r="V496" i="1"/>
  <c r="V2004" i="1"/>
  <c r="V492" i="1"/>
  <c r="Z495" i="1"/>
  <c r="Z2007" i="1"/>
  <c r="P494" i="1"/>
  <c r="P2006" i="1"/>
  <c r="AE489" i="1"/>
  <c r="AE2001" i="1"/>
  <c r="W492" i="1"/>
  <c r="W2004" i="1"/>
  <c r="AA2006" i="1"/>
  <c r="AA494" i="1"/>
  <c r="W2006" i="1"/>
  <c r="W494" i="1"/>
  <c r="R493" i="1"/>
  <c r="R2005" i="1"/>
  <c r="S493" i="1"/>
  <c r="S2005" i="1"/>
  <c r="U496" i="1"/>
  <c r="U2008" i="1"/>
  <c r="AD2001" i="1"/>
  <c r="AD489" i="1"/>
  <c r="I492" i="1"/>
  <c r="I2004" i="1"/>
  <c r="AC2002" i="1"/>
  <c r="AC490" i="1"/>
  <c r="AC493" i="1"/>
  <c r="AC2005" i="1"/>
  <c r="P495" i="1"/>
  <c r="P2007" i="1"/>
  <c r="N493" i="1"/>
  <c r="N2005" i="1"/>
  <c r="S495" i="1"/>
  <c r="S2007" i="1"/>
  <c r="N496" i="1"/>
  <c r="N2008" i="1"/>
  <c r="Z2008" i="1"/>
  <c r="Z496" i="1"/>
  <c r="N489" i="1"/>
  <c r="N2001" i="1"/>
  <c r="AC491" i="1"/>
  <c r="AC2003" i="1"/>
  <c r="AC2001" i="1"/>
  <c r="AC489" i="1"/>
  <c r="M2008" i="1"/>
  <c r="M496" i="1"/>
  <c r="N492" i="1"/>
  <c r="N2004" i="1"/>
  <c r="L2003" i="1"/>
  <c r="L491" i="1"/>
  <c r="X490" i="1"/>
  <c r="X2002" i="1"/>
  <c r="V489" i="1"/>
  <c r="V2001" i="1"/>
  <c r="W2005" i="1"/>
  <c r="W493" i="1"/>
  <c r="M493" i="1"/>
  <c r="M2005" i="1"/>
  <c r="AD496" i="1"/>
  <c r="AD2008" i="1"/>
  <c r="X2006" i="1"/>
  <c r="X494" i="1"/>
  <c r="Q496" i="1"/>
  <c r="Q2008" i="1"/>
  <c r="AA2002" i="1"/>
  <c r="AA490" i="1"/>
  <c r="S2008" i="1"/>
  <c r="S496" i="1"/>
  <c r="Q2003" i="1"/>
  <c r="Q491" i="1"/>
  <c r="AA495" i="1"/>
  <c r="AA2007" i="1"/>
  <c r="AA491" i="1"/>
  <c r="AA2003" i="1"/>
  <c r="P489" i="1"/>
  <c r="P2001" i="1"/>
  <c r="W489" i="1"/>
  <c r="W2001" i="1"/>
  <c r="AD2007" i="1"/>
  <c r="AD495" i="1"/>
  <c r="V2003" i="1"/>
  <c r="V491" i="1"/>
  <c r="AA2004" i="1"/>
  <c r="AA492" i="1"/>
  <c r="M2002" i="1"/>
  <c r="M490" i="1"/>
  <c r="R489" i="1"/>
  <c r="R2001" i="1"/>
  <c r="AA489" i="1"/>
  <c r="AA2001" i="1"/>
  <c r="S491" i="1"/>
  <c r="S2003" i="1"/>
  <c r="U494" i="1"/>
  <c r="U2006" i="1"/>
  <c r="R490" i="1"/>
  <c r="R2002" i="1"/>
  <c r="AC492" i="1"/>
  <c r="AC2004" i="1"/>
  <c r="AC494" i="1"/>
  <c r="AC2006" i="1"/>
  <c r="Q2004" i="1"/>
  <c r="Q492" i="1"/>
  <c r="P492" i="1"/>
  <c r="P2004" i="1"/>
  <c r="AA493" i="1"/>
  <c r="AA2005" i="1"/>
  <c r="AE495" i="1"/>
  <c r="AE2007" i="1"/>
  <c r="I489" i="1"/>
  <c r="I2001" i="1"/>
  <c r="N495" i="1"/>
  <c r="N2007" i="1"/>
  <c r="P491" i="1"/>
  <c r="P2003" i="1"/>
  <c r="S2004" i="1"/>
  <c r="S492" i="1"/>
  <c r="I496" i="1"/>
  <c r="I2008" i="1"/>
  <c r="L2001" i="1"/>
  <c r="L489" i="1"/>
  <c r="AD494" i="1"/>
  <c r="AD2006" i="1"/>
  <c r="M491" i="1"/>
  <c r="M2003" i="1"/>
  <c r="X2005" i="1"/>
  <c r="X493" i="1"/>
  <c r="U495" i="1"/>
  <c r="U2007" i="1"/>
  <c r="X489" i="1"/>
  <c r="X2001" i="1"/>
  <c r="Q2006" i="1"/>
  <c r="Q494" i="1"/>
  <c r="L2002" i="1"/>
  <c r="L490" i="1"/>
  <c r="V2006" i="1"/>
  <c r="V494" i="1"/>
  <c r="W495" i="1"/>
  <c r="W2007" i="1"/>
  <c r="Z491" i="1"/>
  <c r="Z2003" i="1"/>
  <c r="I2006" i="1"/>
  <c r="I494" i="1"/>
  <c r="R2006" i="1"/>
  <c r="R494" i="1"/>
  <c r="V493" i="1"/>
  <c r="V2005" i="1"/>
  <c r="U492" i="1"/>
  <c r="U2004" i="1"/>
  <c r="AD2004" i="1"/>
  <c r="AD492" i="1"/>
  <c r="N494" i="1"/>
  <c r="N2006" i="1"/>
  <c r="U2005" i="1"/>
  <c r="U493" i="1"/>
  <c r="I2002" i="1"/>
  <c r="I490" i="1"/>
  <c r="Q2005" i="1"/>
  <c r="Q493" i="1"/>
  <c r="AD2005" i="1"/>
  <c r="AD493" i="1"/>
  <c r="X492" i="1"/>
  <c r="X2004" i="1"/>
  <c r="P2005" i="1"/>
  <c r="P493" i="1"/>
  <c r="U490" i="1"/>
  <c r="U2002" i="1"/>
  <c r="L495" i="1"/>
  <c r="L2007" i="1"/>
  <c r="AE2002" i="1"/>
  <c r="AE490" i="1"/>
  <c r="M492" i="1"/>
  <c r="M2004" i="1"/>
  <c r="L2006" i="1"/>
  <c r="L494" i="1"/>
  <c r="X491" i="1"/>
  <c r="X2003" i="1"/>
  <c r="V2002" i="1"/>
  <c r="V490" i="1"/>
  <c r="W2003" i="1"/>
  <c r="W491" i="1"/>
  <c r="U2001" i="1"/>
  <c r="U489" i="1"/>
  <c r="AC2007" i="1"/>
  <c r="AC495" i="1"/>
  <c r="N490" i="1"/>
  <c r="N2002" i="1"/>
  <c r="AE2008" i="1"/>
  <c r="AE496" i="1"/>
  <c r="N491" i="1"/>
  <c r="N2003" i="1"/>
  <c r="L2005" i="1"/>
  <c r="L493" i="1"/>
  <c r="R495" i="1"/>
  <c r="R2007" i="1"/>
  <c r="R496" i="1"/>
  <c r="R2008" i="1"/>
  <c r="S494" i="1"/>
  <c r="S2006" i="1"/>
  <c r="M2006" i="1"/>
  <c r="M494" i="1"/>
  <c r="X496" i="1"/>
  <c r="X2008" i="1"/>
  <c r="Z2002" i="1"/>
  <c r="Z490" i="1"/>
  <c r="I2003" i="1"/>
  <c r="I491" i="1"/>
  <c r="P496" i="1"/>
  <c r="P2008" i="1"/>
  <c r="AA2008" i="1"/>
  <c r="AA496" i="1"/>
  <c r="R491" i="1"/>
  <c r="R2003" i="1"/>
  <c r="W2008" i="1"/>
  <c r="W496" i="1"/>
  <c r="V2007" i="1"/>
  <c r="V495" i="1"/>
  <c r="L2004" i="1"/>
  <c r="L492" i="1"/>
  <c r="Q489" i="1"/>
  <c r="Q2001" i="1"/>
  <c r="M489" i="1"/>
  <c r="M2001" i="1"/>
  <c r="Q2002" i="1"/>
  <c r="Q490" i="1"/>
  <c r="P2002" i="1"/>
  <c r="P490" i="1"/>
  <c r="AE493" i="1"/>
  <c r="AE2005" i="1"/>
  <c r="W490" i="1"/>
  <c r="W2002" i="1"/>
  <c r="S490" i="1"/>
  <c r="S2002" i="1"/>
  <c r="L2008" i="1"/>
  <c r="L496" i="1"/>
  <c r="Z492" i="1"/>
  <c r="Z2004" i="1"/>
  <c r="AB2003" i="1" l="1"/>
  <c r="AB2002" i="1"/>
  <c r="O2007" i="1"/>
  <c r="O2005" i="1"/>
  <c r="AB490" i="1"/>
  <c r="T2008" i="1"/>
  <c r="O493" i="1"/>
  <c r="AB492" i="1"/>
  <c r="Y2001" i="1"/>
  <c r="O495" i="1"/>
  <c r="Y2005" i="1"/>
  <c r="T493" i="1"/>
  <c r="T2005" i="1"/>
  <c r="Y492" i="1"/>
  <c r="AB491" i="1"/>
  <c r="T492" i="1"/>
  <c r="AB495" i="1"/>
  <c r="AB2005" i="1"/>
  <c r="AB2001" i="1"/>
  <c r="AB2004" i="1"/>
  <c r="T496" i="1"/>
  <c r="O496" i="1"/>
  <c r="O2004" i="1"/>
  <c r="T489" i="1"/>
  <c r="Y489" i="1"/>
  <c r="Y2002" i="1"/>
  <c r="O489" i="1"/>
  <c r="T2003" i="1"/>
  <c r="Y2006" i="1"/>
  <c r="T2001" i="1"/>
  <c r="O2003" i="1"/>
  <c r="AB496" i="1"/>
  <c r="T2007" i="1"/>
  <c r="Y2003" i="1"/>
  <c r="AB2006" i="1"/>
  <c r="Y490" i="1"/>
  <c r="Y495" i="1"/>
  <c r="AB2008" i="1"/>
  <c r="O2008" i="1"/>
  <c r="T2002" i="1"/>
  <c r="Y493" i="1"/>
  <c r="Y2004" i="1"/>
  <c r="O2002" i="1"/>
  <c r="Y2007" i="1"/>
  <c r="O2001" i="1"/>
  <c r="T491" i="1"/>
  <c r="T2004" i="1"/>
  <c r="Y494" i="1"/>
  <c r="T495" i="1"/>
  <c r="Y2008" i="1"/>
  <c r="T2006" i="1"/>
  <c r="AB2007" i="1"/>
  <c r="AB489" i="1"/>
  <c r="O2006" i="1"/>
  <c r="Y491" i="1"/>
  <c r="T490" i="1"/>
  <c r="O492" i="1"/>
  <c r="O494" i="1"/>
  <c r="O490" i="1"/>
  <c r="O491" i="1"/>
  <c r="Y496" i="1"/>
  <c r="T494" i="1"/>
  <c r="AB494" i="1"/>
  <c r="AB493" i="1"/>
  <c r="N4197" i="1" l="1"/>
  <c r="L4197" i="1"/>
  <c r="U4196" i="1"/>
  <c r="S4198" i="1"/>
  <c r="AC4198" i="1"/>
  <c r="S4197" i="1"/>
  <c r="S4195" i="1"/>
  <c r="AA4199" i="1"/>
  <c r="Q4200" i="1"/>
  <c r="S3244" i="1"/>
  <c r="S2786" i="1"/>
  <c r="S3186" i="1"/>
  <c r="S4204" i="1"/>
  <c r="S3761" i="1"/>
  <c r="S4161" i="1"/>
  <c r="S4153" i="1"/>
  <c r="S3801" i="1"/>
  <c r="S3194" i="1"/>
  <c r="S3805" i="1"/>
  <c r="S3765" i="1"/>
  <c r="S3198" i="1"/>
  <c r="S4165" i="1"/>
  <c r="S3248" i="1"/>
  <c r="S2790" i="1"/>
  <c r="S4208" i="1"/>
  <c r="S3190" i="1"/>
  <c r="S4157" i="1"/>
  <c r="S4206" i="1"/>
  <c r="S3188" i="1"/>
  <c r="S3196" i="1"/>
  <c r="S4155" i="1"/>
  <c r="S2788" i="1"/>
  <c r="S3246" i="1"/>
  <c r="S3803" i="1"/>
  <c r="S4163" i="1"/>
  <c r="S3238" i="1"/>
  <c r="S3763" i="1"/>
  <c r="S2787" i="1"/>
  <c r="S3187" i="1"/>
  <c r="S3237" i="1"/>
  <c r="S3245" i="1"/>
  <c r="S4162" i="1"/>
  <c r="S4154" i="1"/>
  <c r="S3762" i="1"/>
  <c r="S3802" i="1"/>
  <c r="S4205" i="1"/>
  <c r="S3195" i="1"/>
  <c r="S4160" i="1"/>
  <c r="S3760" i="1"/>
  <c r="S3185" i="1"/>
  <c r="S4152" i="1"/>
  <c r="S3235" i="1"/>
  <c r="S3800" i="1"/>
  <c r="S3243" i="1"/>
  <c r="S4203" i="1"/>
  <c r="S2785" i="1"/>
  <c r="S3193" i="1"/>
  <c r="S3197" i="1"/>
  <c r="S3247" i="1"/>
  <c r="S3189" i="1"/>
  <c r="S4156" i="1"/>
  <c r="S4207" i="1"/>
  <c r="S2789" i="1"/>
  <c r="S3804" i="1"/>
  <c r="S4164" i="1"/>
  <c r="S3764" i="1"/>
  <c r="S1901" i="1"/>
  <c r="S389" i="1"/>
  <c r="U1902" i="1"/>
  <c r="N1898" i="1"/>
  <c r="N386" i="1"/>
  <c r="M386" i="1"/>
  <c r="X1903" i="1"/>
  <c r="X391" i="1"/>
  <c r="AC388" i="1"/>
  <c r="AC1900" i="1"/>
  <c r="AC386" i="1"/>
  <c r="AC1898" i="1"/>
  <c r="AE1899" i="1"/>
  <c r="AE387" i="1"/>
  <c r="Q386" i="1"/>
  <c r="Q1898" i="1"/>
  <c r="U1899" i="1"/>
  <c r="U387" i="1"/>
  <c r="P391" i="1"/>
  <c r="P1903" i="1"/>
  <c r="M1899" i="1"/>
  <c r="M387" i="1"/>
  <c r="S388" i="1"/>
  <c r="S1900" i="1"/>
  <c r="R390" i="1"/>
  <c r="R1902" i="1"/>
  <c r="S1898" i="1"/>
  <c r="S386" i="1"/>
  <c r="P1900" i="1"/>
  <c r="P388" i="1"/>
  <c r="Q391" i="1"/>
  <c r="Q1903" i="1"/>
  <c r="R387" i="1"/>
  <c r="R1899" i="1"/>
  <c r="R1898" i="1"/>
  <c r="R386" i="1"/>
  <c r="W1902" i="1"/>
  <c r="W390" i="1"/>
  <c r="L389" i="1"/>
  <c r="L1901" i="1"/>
  <c r="V388" i="1"/>
  <c r="V1900" i="1"/>
  <c r="S391" i="1"/>
  <c r="S1903" i="1"/>
  <c r="Q388" i="1"/>
  <c r="Q1900" i="1"/>
  <c r="N1900" i="1"/>
  <c r="N388" i="1"/>
  <c r="V391" i="1"/>
  <c r="V1903" i="1"/>
  <c r="N389" i="1"/>
  <c r="N1901" i="1"/>
  <c r="AC1901" i="1"/>
  <c r="AC389" i="1"/>
  <c r="U388" i="1"/>
  <c r="U1900" i="1"/>
  <c r="AA389" i="1"/>
  <c r="AA1901" i="1"/>
  <c r="AA390" i="1"/>
  <c r="AA1902" i="1"/>
  <c r="N387" i="1"/>
  <c r="N1899" i="1"/>
  <c r="Z386" i="1"/>
  <c r="X388" i="1"/>
  <c r="X1900" i="1"/>
  <c r="W1899" i="1"/>
  <c r="W387" i="1"/>
  <c r="L1898" i="1"/>
  <c r="L386" i="1"/>
  <c r="X1898" i="1"/>
  <c r="X386" i="1"/>
  <c r="U386" i="1"/>
  <c r="U1898" i="1"/>
  <c r="AA1898" i="1"/>
  <c r="AA386" i="1"/>
  <c r="AC1902" i="1"/>
  <c r="AC390" i="1"/>
  <c r="V1898" i="1"/>
  <c r="V386" i="1"/>
  <c r="M1902" i="1"/>
  <c r="M390" i="1"/>
  <c r="V1902" i="1"/>
  <c r="V390" i="1"/>
  <c r="AC1903" i="1"/>
  <c r="AC391" i="1"/>
  <c r="W1900" i="1"/>
  <c r="W388" i="1"/>
  <c r="M1900" i="1"/>
  <c r="M388" i="1"/>
  <c r="S1902" i="1"/>
  <c r="S390" i="1"/>
  <c r="P1899" i="1"/>
  <c r="P387" i="1"/>
  <c r="AD1901" i="1"/>
  <c r="AD389" i="1"/>
  <c r="N378" i="1"/>
  <c r="N1890" i="1"/>
  <c r="M1890" i="1"/>
  <c r="M378" i="1"/>
  <c r="X1895" i="1"/>
  <c r="X383" i="1"/>
  <c r="AD382" i="1"/>
  <c r="AD1894" i="1"/>
  <c r="AC1892" i="1"/>
  <c r="AC380" i="1"/>
  <c r="AC1890" i="1"/>
  <c r="AC378" i="1"/>
  <c r="AE1891" i="1"/>
  <c r="AE379" i="1"/>
  <c r="Q1890" i="1"/>
  <c r="Q378" i="1"/>
  <c r="R1891" i="1"/>
  <c r="R379" i="1"/>
  <c r="R378" i="1"/>
  <c r="R1890" i="1"/>
  <c r="W1894" i="1"/>
  <c r="W382" i="1"/>
  <c r="L1893" i="1"/>
  <c r="L381" i="1"/>
  <c r="V1892" i="1"/>
  <c r="V380" i="1"/>
  <c r="S1895" i="1"/>
  <c r="S383" i="1"/>
  <c r="Q1892" i="1"/>
  <c r="Q380" i="1"/>
  <c r="N1892" i="1"/>
  <c r="N380" i="1"/>
  <c r="V1895" i="1"/>
  <c r="V383" i="1"/>
  <c r="U1891" i="1"/>
  <c r="U379" i="1"/>
  <c r="S1893" i="1"/>
  <c r="S381" i="1"/>
  <c r="P1895" i="1"/>
  <c r="P383" i="1"/>
  <c r="N1893" i="1"/>
  <c r="N381" i="1"/>
  <c r="AC1893" i="1"/>
  <c r="AC381" i="1"/>
  <c r="M1891" i="1"/>
  <c r="M379" i="1"/>
  <c r="U1892" i="1"/>
  <c r="U380" i="1"/>
  <c r="S1892" i="1"/>
  <c r="S380" i="1"/>
  <c r="U1894" i="1"/>
  <c r="R1894" i="1"/>
  <c r="R382" i="1"/>
  <c r="AA1893" i="1"/>
  <c r="AA381" i="1"/>
  <c r="S1890" i="1"/>
  <c r="S378" i="1"/>
  <c r="P1892" i="1"/>
  <c r="P380" i="1"/>
  <c r="AA1894" i="1"/>
  <c r="AA382" i="1"/>
  <c r="N1891" i="1"/>
  <c r="N379" i="1"/>
  <c r="Q1895" i="1"/>
  <c r="Q383" i="1"/>
  <c r="X1892" i="1"/>
  <c r="X380" i="1"/>
  <c r="W1891" i="1"/>
  <c r="W379" i="1"/>
  <c r="L1890" i="1"/>
  <c r="L378" i="1"/>
  <c r="X1890" i="1"/>
  <c r="X378" i="1"/>
  <c r="U1890" i="1"/>
  <c r="U378" i="1"/>
  <c r="AA1890" i="1"/>
  <c r="AA378" i="1"/>
  <c r="AC1894" i="1"/>
  <c r="AC382" i="1"/>
  <c r="V1890" i="1"/>
  <c r="V378" i="1"/>
  <c r="M382" i="1"/>
  <c r="M1894" i="1"/>
  <c r="V1894" i="1"/>
  <c r="V382" i="1"/>
  <c r="AC1895" i="1"/>
  <c r="AC383" i="1"/>
  <c r="W1892" i="1"/>
  <c r="W380" i="1"/>
  <c r="M1892" i="1"/>
  <c r="M380" i="1"/>
  <c r="S1894" i="1"/>
  <c r="S382" i="1"/>
  <c r="P1891" i="1"/>
  <c r="P379" i="1"/>
  <c r="AD1893" i="1"/>
  <c r="AD381" i="1"/>
  <c r="Z4206" i="1"/>
  <c r="Z3246" i="1"/>
  <c r="Z3803" i="1"/>
  <c r="Z3196" i="1"/>
  <c r="Z2788" i="1"/>
  <c r="Z4163" i="1"/>
  <c r="Z3763" i="1"/>
  <c r="Z4155" i="1"/>
  <c r="Z3188" i="1"/>
  <c r="Z2790" i="1"/>
  <c r="Z3198" i="1"/>
  <c r="Z3765" i="1"/>
  <c r="Z4157" i="1"/>
  <c r="Z3805" i="1"/>
  <c r="Z3248" i="1"/>
  <c r="Z4165" i="1"/>
  <c r="Z4208" i="1"/>
  <c r="Z3190" i="1"/>
  <c r="N3800" i="1"/>
  <c r="N4203" i="1"/>
  <c r="N4160" i="1"/>
  <c r="N3235" i="1"/>
  <c r="N3243" i="1"/>
  <c r="N3193" i="1"/>
  <c r="N3185" i="1"/>
  <c r="N2785" i="1"/>
  <c r="N4152" i="1"/>
  <c r="N3760" i="1"/>
  <c r="N820" i="1"/>
  <c r="M3800" i="1"/>
  <c r="M4152" i="1"/>
  <c r="M2785" i="1"/>
  <c r="M4203" i="1"/>
  <c r="M3185" i="1"/>
  <c r="M4160" i="1"/>
  <c r="M3243" i="1"/>
  <c r="M3760" i="1"/>
  <c r="M3193" i="1"/>
  <c r="Z3804" i="1"/>
  <c r="Z4164" i="1"/>
  <c r="Z3197" i="1"/>
  <c r="Z3247" i="1"/>
  <c r="Z4207" i="1"/>
  <c r="Z4156" i="1"/>
  <c r="Z3764" i="1"/>
  <c r="Z3189" i="1"/>
  <c r="Z2789" i="1"/>
  <c r="AA3198" i="1"/>
  <c r="AA3248" i="1"/>
  <c r="AA4157" i="1"/>
  <c r="AA4165" i="1"/>
  <c r="AA3765" i="1"/>
  <c r="AA2790" i="1"/>
  <c r="AA4208" i="1"/>
  <c r="AA3190" i="1"/>
  <c r="AA3805" i="1"/>
  <c r="X2790" i="1"/>
  <c r="X3240" i="1"/>
  <c r="X4165" i="1"/>
  <c r="X3190" i="1"/>
  <c r="X3248" i="1"/>
  <c r="X4157" i="1"/>
  <c r="X3765" i="1"/>
  <c r="X825" i="1"/>
  <c r="X4208" i="1"/>
  <c r="X3805" i="1"/>
  <c r="X3198" i="1"/>
  <c r="M3188" i="1"/>
  <c r="M3803" i="1"/>
  <c r="M4155" i="1"/>
  <c r="M3246" i="1"/>
  <c r="M3763" i="1"/>
  <c r="M2788" i="1"/>
  <c r="M3196" i="1"/>
  <c r="M4206" i="1"/>
  <c r="M4163" i="1"/>
  <c r="R3246" i="1"/>
  <c r="R3803" i="1"/>
  <c r="R4206" i="1"/>
  <c r="R3196" i="1"/>
  <c r="R3763" i="1"/>
  <c r="R2788" i="1"/>
  <c r="R4163" i="1"/>
  <c r="R3188" i="1"/>
  <c r="R4155" i="1"/>
  <c r="AD3764" i="1"/>
  <c r="AD4207" i="1"/>
  <c r="AD3197" i="1"/>
  <c r="AD4156" i="1"/>
  <c r="AD4164" i="1"/>
  <c r="AD3247" i="1"/>
  <c r="AD2789" i="1"/>
  <c r="AD3804" i="1"/>
  <c r="AD3189" i="1"/>
  <c r="AE3198" i="1"/>
  <c r="AE3190" i="1"/>
  <c r="AE3805" i="1"/>
  <c r="AE4208" i="1"/>
  <c r="AE2790" i="1"/>
  <c r="AE3248" i="1"/>
  <c r="AE3765" i="1"/>
  <c r="AE4157" i="1"/>
  <c r="AE4165" i="1"/>
  <c r="P3763" i="1"/>
  <c r="P3188" i="1"/>
  <c r="P3246" i="1"/>
  <c r="P4155" i="1"/>
  <c r="P3196" i="1"/>
  <c r="P4163" i="1"/>
  <c r="P4206" i="1"/>
  <c r="P3803" i="1"/>
  <c r="P2788" i="1"/>
  <c r="Q3246" i="1"/>
  <c r="Q4163" i="1"/>
  <c r="Q3196" i="1"/>
  <c r="Q3188" i="1"/>
  <c r="Q4206" i="1"/>
  <c r="Q3803" i="1"/>
  <c r="Q4155" i="1"/>
  <c r="Q3763" i="1"/>
  <c r="Q2788" i="1"/>
  <c r="AC3237" i="1"/>
  <c r="AC3802" i="1"/>
  <c r="AC3187" i="1"/>
  <c r="AC4154" i="1"/>
  <c r="AC3245" i="1"/>
  <c r="AC3195" i="1"/>
  <c r="AC2787" i="1"/>
  <c r="AC822" i="1"/>
  <c r="AC4205" i="1"/>
  <c r="AC3762" i="1"/>
  <c r="AC4162" i="1"/>
  <c r="AC3760" i="1"/>
  <c r="AC4160" i="1"/>
  <c r="AC3800" i="1"/>
  <c r="AC3193" i="1"/>
  <c r="AC3243" i="1"/>
  <c r="AC4152" i="1"/>
  <c r="AC4203" i="1"/>
  <c r="AC3185" i="1"/>
  <c r="AC2785" i="1"/>
  <c r="AD4160" i="1"/>
  <c r="AD3243" i="1"/>
  <c r="AD3193" i="1"/>
  <c r="AD3760" i="1"/>
  <c r="AD3185" i="1"/>
  <c r="AD2785" i="1"/>
  <c r="AD4152" i="1"/>
  <c r="AD4203" i="1"/>
  <c r="AD3800" i="1"/>
  <c r="AD3805" i="1"/>
  <c r="AD3248" i="1"/>
  <c r="AD4208" i="1"/>
  <c r="AD2790" i="1"/>
  <c r="AD4157" i="1"/>
  <c r="AD3190" i="1"/>
  <c r="AD3198" i="1"/>
  <c r="AD3765" i="1"/>
  <c r="AD4165" i="1"/>
  <c r="Z4204" i="1"/>
  <c r="Z3244" i="1"/>
  <c r="Z3186" i="1"/>
  <c r="Z2786" i="1"/>
  <c r="Z4161" i="1"/>
  <c r="Z3761" i="1"/>
  <c r="Z3801" i="1"/>
  <c r="Z4153" i="1"/>
  <c r="Z3194" i="1"/>
  <c r="P3800" i="1"/>
  <c r="P4160" i="1"/>
  <c r="P2785" i="1"/>
  <c r="P4152" i="1"/>
  <c r="P3193" i="1"/>
  <c r="P4203" i="1"/>
  <c r="P3760" i="1"/>
  <c r="P3185" i="1"/>
  <c r="P3243" i="1"/>
  <c r="AE3236" i="1"/>
  <c r="AE3186" i="1"/>
  <c r="AE4204" i="1"/>
  <c r="AE821" i="1"/>
  <c r="AE3194" i="1"/>
  <c r="AE2786" i="1"/>
  <c r="AE3801" i="1"/>
  <c r="AE3761" i="1"/>
  <c r="AE4153" i="1"/>
  <c r="AE4161" i="1"/>
  <c r="AE3244" i="1"/>
  <c r="Q3760" i="1"/>
  <c r="Q3193" i="1"/>
  <c r="Q2785" i="1"/>
  <c r="Q4203" i="1"/>
  <c r="Q3800" i="1"/>
  <c r="Q3243" i="1"/>
  <c r="Q4152" i="1"/>
  <c r="Q3185" i="1"/>
  <c r="Q4160" i="1"/>
  <c r="Q4156" i="1"/>
  <c r="Q4207" i="1"/>
  <c r="Q2789" i="1"/>
  <c r="Q3764" i="1"/>
  <c r="Q3804" i="1"/>
  <c r="Q3247" i="1"/>
  <c r="Q3189" i="1"/>
  <c r="Q4164" i="1"/>
  <c r="Q3197" i="1"/>
  <c r="AE3760" i="1"/>
  <c r="AE3800" i="1"/>
  <c r="AE3193" i="1"/>
  <c r="AE2785" i="1"/>
  <c r="AE4160" i="1"/>
  <c r="AE3185" i="1"/>
  <c r="AE4152" i="1"/>
  <c r="AE3243" i="1"/>
  <c r="AE4203" i="1"/>
  <c r="N2790" i="1"/>
  <c r="N3190" i="1"/>
  <c r="N4208" i="1"/>
  <c r="N3765" i="1"/>
  <c r="N3198" i="1"/>
  <c r="N4165" i="1"/>
  <c r="N4157" i="1"/>
  <c r="N3805" i="1"/>
  <c r="N3248" i="1"/>
  <c r="R2786" i="1"/>
  <c r="R4204" i="1"/>
  <c r="R4161" i="1"/>
  <c r="R3761" i="1"/>
  <c r="R3244" i="1"/>
  <c r="R3186" i="1"/>
  <c r="R4153" i="1"/>
  <c r="R3236" i="1"/>
  <c r="R3801" i="1"/>
  <c r="R821" i="1"/>
  <c r="R3194" i="1"/>
  <c r="R4152" i="1"/>
  <c r="R3193" i="1"/>
  <c r="R3760" i="1"/>
  <c r="R2785" i="1"/>
  <c r="R3185" i="1"/>
  <c r="R3800" i="1"/>
  <c r="R3243" i="1"/>
  <c r="R4160" i="1"/>
  <c r="R4203" i="1"/>
  <c r="Z2787" i="1"/>
  <c r="Z4154" i="1"/>
  <c r="Z3187" i="1"/>
  <c r="Z3245" i="1"/>
  <c r="Z3195" i="1"/>
  <c r="Z3802" i="1"/>
  <c r="Z4205" i="1"/>
  <c r="Z4162" i="1"/>
  <c r="Z3762" i="1"/>
  <c r="M4165" i="1"/>
  <c r="M3190" i="1"/>
  <c r="M2790" i="1"/>
  <c r="M4157" i="1"/>
  <c r="M4208" i="1"/>
  <c r="M3198" i="1"/>
  <c r="M3248" i="1"/>
  <c r="M3765" i="1"/>
  <c r="M3805" i="1"/>
  <c r="W3190" i="1"/>
  <c r="W4157" i="1"/>
  <c r="W4208" i="1"/>
  <c r="W2790" i="1"/>
  <c r="W3805" i="1"/>
  <c r="W3198" i="1"/>
  <c r="W3248" i="1"/>
  <c r="W3765" i="1"/>
  <c r="W4165" i="1"/>
  <c r="N3247" i="1"/>
  <c r="N3764" i="1"/>
  <c r="N2789" i="1"/>
  <c r="N3804" i="1"/>
  <c r="N4156" i="1"/>
  <c r="N4164" i="1"/>
  <c r="N3197" i="1"/>
  <c r="N3189" i="1"/>
  <c r="N4207" i="1"/>
  <c r="W3239" i="1"/>
  <c r="W824" i="1"/>
  <c r="W4164" i="1"/>
  <c r="W3189" i="1"/>
  <c r="W3247" i="1"/>
  <c r="W2789" i="1"/>
  <c r="W4156" i="1"/>
  <c r="W3764" i="1"/>
  <c r="W3197" i="1"/>
  <c r="W3804" i="1"/>
  <c r="W4207" i="1"/>
  <c r="L4155" i="1"/>
  <c r="L3196" i="1"/>
  <c r="L3763" i="1"/>
  <c r="L3188" i="1"/>
  <c r="L3246" i="1"/>
  <c r="L4163" i="1"/>
  <c r="L3803" i="1"/>
  <c r="L4206" i="1"/>
  <c r="L2788" i="1"/>
  <c r="U3246" i="1"/>
  <c r="U3188" i="1"/>
  <c r="U3803" i="1"/>
  <c r="U4163" i="1"/>
  <c r="U2788" i="1"/>
  <c r="U4155" i="1"/>
  <c r="U4206" i="1"/>
  <c r="U3763" i="1"/>
  <c r="U3196" i="1"/>
  <c r="P4156" i="1"/>
  <c r="P4164" i="1"/>
  <c r="P3247" i="1"/>
  <c r="P4207" i="1"/>
  <c r="P3804" i="1"/>
  <c r="P3197" i="1"/>
  <c r="P824" i="1"/>
  <c r="P2789" i="1"/>
  <c r="P3764" i="1"/>
  <c r="P3189" i="1"/>
  <c r="X3188" i="1"/>
  <c r="X3763" i="1"/>
  <c r="X3196" i="1"/>
  <c r="X3246" i="1"/>
  <c r="X3803" i="1"/>
  <c r="X4155" i="1"/>
  <c r="X2788" i="1"/>
  <c r="X4206" i="1"/>
  <c r="X4163" i="1"/>
  <c r="Q4204" i="1"/>
  <c r="Q4161" i="1"/>
  <c r="Q2786" i="1"/>
  <c r="Q3244" i="1"/>
  <c r="Q3186" i="1"/>
  <c r="Q3236" i="1"/>
  <c r="Q3761" i="1"/>
  <c r="Q4153" i="1"/>
  <c r="Q3801" i="1"/>
  <c r="Q3194" i="1"/>
  <c r="V3237" i="1"/>
  <c r="V2787" i="1"/>
  <c r="V3762" i="1"/>
  <c r="V4205" i="1"/>
  <c r="V4154" i="1"/>
  <c r="V3245" i="1"/>
  <c r="V4162" i="1"/>
  <c r="V822" i="1"/>
  <c r="V3802" i="1"/>
  <c r="V3187" i="1"/>
  <c r="V3195" i="1"/>
  <c r="R3805" i="1"/>
  <c r="R2790" i="1"/>
  <c r="R3765" i="1"/>
  <c r="R4165" i="1"/>
  <c r="R3190" i="1"/>
  <c r="R3248" i="1"/>
  <c r="R4208" i="1"/>
  <c r="R3198" i="1"/>
  <c r="R4157" i="1"/>
  <c r="L4157" i="1"/>
  <c r="L3198" i="1"/>
  <c r="L3805" i="1"/>
  <c r="L3190" i="1"/>
  <c r="L3240" i="1"/>
  <c r="L4208" i="1"/>
  <c r="L4165" i="1"/>
  <c r="L2790" i="1"/>
  <c r="L3248" i="1"/>
  <c r="L3765" i="1"/>
  <c r="X4161" i="1"/>
  <c r="X3801" i="1"/>
  <c r="X3761" i="1"/>
  <c r="X4153" i="1"/>
  <c r="X2786" i="1"/>
  <c r="X3194" i="1"/>
  <c r="X4204" i="1"/>
  <c r="X3186" i="1"/>
  <c r="X3244" i="1"/>
  <c r="Q2787" i="1"/>
  <c r="Q3762" i="1"/>
  <c r="Q4154" i="1"/>
  <c r="Q4162" i="1"/>
  <c r="Q3802" i="1"/>
  <c r="Q3195" i="1"/>
  <c r="Q3187" i="1"/>
  <c r="Q4205" i="1"/>
  <c r="Q3245" i="1"/>
  <c r="V2788" i="1"/>
  <c r="V4206" i="1"/>
  <c r="V4163" i="1"/>
  <c r="V4155" i="1"/>
  <c r="V3763" i="1"/>
  <c r="V3196" i="1"/>
  <c r="V3246" i="1"/>
  <c r="V3803" i="1"/>
  <c r="V3188" i="1"/>
  <c r="N3187" i="1"/>
  <c r="N3802" i="1"/>
  <c r="N4205" i="1"/>
  <c r="N3195" i="1"/>
  <c r="N3245" i="1"/>
  <c r="N2787" i="1"/>
  <c r="N4154" i="1"/>
  <c r="N4162" i="1"/>
  <c r="N3237" i="1"/>
  <c r="N3762" i="1"/>
  <c r="N822" i="1"/>
  <c r="L3802" i="1"/>
  <c r="L3237" i="1"/>
  <c r="L3195" i="1"/>
  <c r="L3187" i="1"/>
  <c r="L4205" i="1"/>
  <c r="L2787" i="1"/>
  <c r="L3762" i="1"/>
  <c r="L3245" i="1"/>
  <c r="L4162" i="1"/>
  <c r="L822" i="1"/>
  <c r="L4154" i="1"/>
  <c r="V4165" i="1"/>
  <c r="V3805" i="1"/>
  <c r="V3198" i="1"/>
  <c r="V3248" i="1"/>
  <c r="V4208" i="1"/>
  <c r="V3765" i="1"/>
  <c r="V4157" i="1"/>
  <c r="V2790" i="1"/>
  <c r="V3190" i="1"/>
  <c r="U3761" i="1"/>
  <c r="U3801" i="1"/>
  <c r="U821" i="1"/>
  <c r="U3194" i="1"/>
  <c r="U2786" i="1"/>
  <c r="U3244" i="1"/>
  <c r="U4161" i="1"/>
  <c r="U4153" i="1"/>
  <c r="U3186" i="1"/>
  <c r="U4204" i="1"/>
  <c r="U3236" i="1"/>
  <c r="S823" i="1"/>
  <c r="P3190" i="1"/>
  <c r="P3765" i="1"/>
  <c r="P4157" i="1"/>
  <c r="P3805" i="1"/>
  <c r="P4165" i="1"/>
  <c r="P4208" i="1"/>
  <c r="P2790" i="1"/>
  <c r="P3198" i="1"/>
  <c r="P3248" i="1"/>
  <c r="N3763" i="1"/>
  <c r="N2788" i="1"/>
  <c r="N3238" i="1"/>
  <c r="N4155" i="1"/>
  <c r="N4206" i="1"/>
  <c r="N3246" i="1"/>
  <c r="N823" i="1"/>
  <c r="N3803" i="1"/>
  <c r="N3188" i="1"/>
  <c r="N4163" i="1"/>
  <c r="N3196" i="1"/>
  <c r="AC3763" i="1"/>
  <c r="AC823" i="1"/>
  <c r="AC3196" i="1"/>
  <c r="AC4155" i="1"/>
  <c r="AC3188" i="1"/>
  <c r="AC3238" i="1"/>
  <c r="AC4206" i="1"/>
  <c r="AC4163" i="1"/>
  <c r="AC2788" i="1"/>
  <c r="AC3803" i="1"/>
  <c r="AC3246" i="1"/>
  <c r="M4153" i="1"/>
  <c r="M3194" i="1"/>
  <c r="M4161" i="1"/>
  <c r="M3244" i="1"/>
  <c r="M821" i="1"/>
  <c r="M2786" i="1"/>
  <c r="M3186" i="1"/>
  <c r="M4204" i="1"/>
  <c r="M3801" i="1"/>
  <c r="M3761" i="1"/>
  <c r="M3236" i="1"/>
  <c r="W3188" i="1"/>
  <c r="W3246" i="1"/>
  <c r="W2788" i="1"/>
  <c r="W4155" i="1"/>
  <c r="W4206" i="1"/>
  <c r="W3763" i="1"/>
  <c r="W3196" i="1"/>
  <c r="W4163" i="1"/>
  <c r="W3803" i="1"/>
  <c r="U3762" i="1"/>
  <c r="U3195" i="1"/>
  <c r="U4205" i="1"/>
  <c r="U3802" i="1"/>
  <c r="U3187" i="1"/>
  <c r="U4154" i="1"/>
  <c r="U4162" i="1"/>
  <c r="U3245" i="1"/>
  <c r="U2787" i="1"/>
  <c r="S822" i="1"/>
  <c r="U2789" i="1"/>
  <c r="U3804" i="1"/>
  <c r="U3197" i="1"/>
  <c r="U4164" i="1"/>
  <c r="U3189" i="1"/>
  <c r="U4207" i="1"/>
  <c r="U3764" i="1"/>
  <c r="U3247" i="1"/>
  <c r="U3239" i="1"/>
  <c r="U4156" i="1"/>
  <c r="R3189" i="1"/>
  <c r="R3764" i="1"/>
  <c r="R4156" i="1"/>
  <c r="R3197" i="1"/>
  <c r="R824" i="1"/>
  <c r="R4164" i="1"/>
  <c r="R3804" i="1"/>
  <c r="R3247" i="1"/>
  <c r="R4207" i="1"/>
  <c r="R2789" i="1"/>
  <c r="R3239" i="1"/>
  <c r="AA2788" i="1"/>
  <c r="AA3196" i="1"/>
  <c r="AA3246" i="1"/>
  <c r="AA3803" i="1"/>
  <c r="AA3238" i="1"/>
  <c r="AA3763" i="1"/>
  <c r="AA823" i="1"/>
  <c r="AA4163" i="1"/>
  <c r="AA4206" i="1"/>
  <c r="AA3188" i="1"/>
  <c r="AA4155" i="1"/>
  <c r="W3800" i="1"/>
  <c r="W4152" i="1"/>
  <c r="W3193" i="1"/>
  <c r="W3760" i="1"/>
  <c r="W3185" i="1"/>
  <c r="W3243" i="1"/>
  <c r="W4203" i="1"/>
  <c r="W2785" i="1"/>
  <c r="W4160" i="1"/>
  <c r="S820" i="1"/>
  <c r="P3245" i="1"/>
  <c r="P3762" i="1"/>
  <c r="P4205" i="1"/>
  <c r="P3187" i="1"/>
  <c r="P4162" i="1"/>
  <c r="P4154" i="1"/>
  <c r="P3195" i="1"/>
  <c r="P3802" i="1"/>
  <c r="P2787" i="1"/>
  <c r="AA3197" i="1"/>
  <c r="AA3189" i="1"/>
  <c r="AA4207" i="1"/>
  <c r="AA3764" i="1"/>
  <c r="AA824" i="1"/>
  <c r="AA4164" i="1"/>
  <c r="AA3239" i="1"/>
  <c r="AA4156" i="1"/>
  <c r="AA2789" i="1"/>
  <c r="AA3247" i="1"/>
  <c r="AA3804" i="1"/>
  <c r="AE3802" i="1"/>
  <c r="AE3195" i="1"/>
  <c r="AE3762" i="1"/>
  <c r="AE4154" i="1"/>
  <c r="AE4162" i="1"/>
  <c r="AE3245" i="1"/>
  <c r="AE4205" i="1"/>
  <c r="AE3187" i="1"/>
  <c r="AE2787" i="1"/>
  <c r="N2786" i="1"/>
  <c r="N4153" i="1"/>
  <c r="N3244" i="1"/>
  <c r="N3194" i="1"/>
  <c r="N4161" i="1"/>
  <c r="N3186" i="1"/>
  <c r="N4204" i="1"/>
  <c r="N3761" i="1"/>
  <c r="N3801" i="1"/>
  <c r="V3194" i="1"/>
  <c r="V3236" i="1"/>
  <c r="V4161" i="1"/>
  <c r="V3244" i="1"/>
  <c r="V3186" i="1"/>
  <c r="V821" i="1"/>
  <c r="V3801" i="1"/>
  <c r="V2786" i="1"/>
  <c r="V4153" i="1"/>
  <c r="V4204" i="1"/>
  <c r="V3761" i="1"/>
  <c r="AE4163" i="1"/>
  <c r="AE2788" i="1"/>
  <c r="AE3246" i="1"/>
  <c r="AE3803" i="1"/>
  <c r="AE4206" i="1"/>
  <c r="AE3238" i="1"/>
  <c r="AE3188" i="1"/>
  <c r="AE3763" i="1"/>
  <c r="AE3196" i="1"/>
  <c r="AE4155" i="1"/>
  <c r="Z4160" i="1"/>
  <c r="Z4203" i="1"/>
  <c r="Z3243" i="1"/>
  <c r="Z3800" i="1"/>
  <c r="Z4152" i="1"/>
  <c r="Z820" i="1"/>
  <c r="Z3760" i="1"/>
  <c r="Z2785" i="1"/>
  <c r="Z3193" i="1"/>
  <c r="Z3185" i="1"/>
  <c r="AA3195" i="1"/>
  <c r="AA3762" i="1"/>
  <c r="AA3187" i="1"/>
  <c r="AA3802" i="1"/>
  <c r="AA3237" i="1"/>
  <c r="AA4205" i="1"/>
  <c r="AA4162" i="1"/>
  <c r="AA2787" i="1"/>
  <c r="AA4154" i="1"/>
  <c r="AA3245" i="1"/>
  <c r="AC3244" i="1"/>
  <c r="AC4161" i="1"/>
  <c r="AC2786" i="1"/>
  <c r="AC3194" i="1"/>
  <c r="AC3801" i="1"/>
  <c r="AC3186" i="1"/>
  <c r="AC3761" i="1"/>
  <c r="AC4153" i="1"/>
  <c r="AC4204" i="1"/>
  <c r="Q3248" i="1"/>
  <c r="Q4208" i="1"/>
  <c r="Q3198" i="1"/>
  <c r="Q825" i="1"/>
  <c r="Q4157" i="1"/>
  <c r="Q2790" i="1"/>
  <c r="Q3190" i="1"/>
  <c r="Q3805" i="1"/>
  <c r="Q4165" i="1"/>
  <c r="Q3240" i="1"/>
  <c r="Q3765" i="1"/>
  <c r="X2787" i="1"/>
  <c r="X3245" i="1"/>
  <c r="X822" i="1"/>
  <c r="X3237" i="1"/>
  <c r="X4162" i="1"/>
  <c r="X4154" i="1"/>
  <c r="X4205" i="1"/>
  <c r="X3762" i="1"/>
  <c r="X3802" i="1"/>
  <c r="X3195" i="1"/>
  <c r="X3187" i="1"/>
  <c r="W4153" i="1"/>
  <c r="W4161" i="1"/>
  <c r="W3194" i="1"/>
  <c r="W3244" i="1"/>
  <c r="W4204" i="1"/>
  <c r="W3761" i="1"/>
  <c r="W3801" i="1"/>
  <c r="W3186" i="1"/>
  <c r="W2786" i="1"/>
  <c r="L3186" i="1"/>
  <c r="L4204" i="1"/>
  <c r="L2786" i="1"/>
  <c r="L3801" i="1"/>
  <c r="L3244" i="1"/>
  <c r="L4153" i="1"/>
  <c r="L4161" i="1"/>
  <c r="L3761" i="1"/>
  <c r="L3194" i="1"/>
  <c r="X2789" i="1"/>
  <c r="X4207" i="1"/>
  <c r="X4156" i="1"/>
  <c r="X3804" i="1"/>
  <c r="X4164" i="1"/>
  <c r="X3764" i="1"/>
  <c r="X3189" i="1"/>
  <c r="X3197" i="1"/>
  <c r="X3247" i="1"/>
  <c r="L3243" i="1"/>
  <c r="L4160" i="1"/>
  <c r="L3185" i="1"/>
  <c r="L3193" i="1"/>
  <c r="L2785" i="1"/>
  <c r="L4152" i="1"/>
  <c r="L820" i="1"/>
  <c r="L3760" i="1"/>
  <c r="L3235" i="1"/>
  <c r="L4203" i="1"/>
  <c r="L3800" i="1"/>
  <c r="X4160" i="1"/>
  <c r="X3760" i="1"/>
  <c r="X3185" i="1"/>
  <c r="X3800" i="1"/>
  <c r="X2785" i="1"/>
  <c r="X3193" i="1"/>
  <c r="X3243" i="1"/>
  <c r="X4152" i="1"/>
  <c r="X4203" i="1"/>
  <c r="U4165" i="1"/>
  <c r="U4157" i="1"/>
  <c r="U3765" i="1"/>
  <c r="U4208" i="1"/>
  <c r="U3805" i="1"/>
  <c r="U3198" i="1"/>
  <c r="U2790" i="1"/>
  <c r="U3190" i="1"/>
  <c r="U3248" i="1"/>
  <c r="U3235" i="1"/>
  <c r="U2785" i="1"/>
  <c r="U4152" i="1"/>
  <c r="U3243" i="1"/>
  <c r="U3185" i="1"/>
  <c r="U3193" i="1"/>
  <c r="U4203" i="1"/>
  <c r="U820" i="1"/>
  <c r="U4160" i="1"/>
  <c r="U3760" i="1"/>
  <c r="U3800" i="1"/>
  <c r="AA3800" i="1"/>
  <c r="AA3193" i="1"/>
  <c r="AA3243" i="1"/>
  <c r="AA4160" i="1"/>
  <c r="AA4152" i="1"/>
  <c r="AA4203" i="1"/>
  <c r="AA3760" i="1"/>
  <c r="AA2785" i="1"/>
  <c r="AA3185" i="1"/>
  <c r="AA3194" i="1"/>
  <c r="AA4161" i="1"/>
  <c r="AA3761" i="1"/>
  <c r="AA3801" i="1"/>
  <c r="AA2786" i="1"/>
  <c r="AA4204" i="1"/>
  <c r="AA4153" i="1"/>
  <c r="AA3244" i="1"/>
  <c r="AA3186" i="1"/>
  <c r="AC3239" i="1"/>
  <c r="AC4164" i="1"/>
  <c r="AC3764" i="1"/>
  <c r="AC3804" i="1"/>
  <c r="AC2789" i="1"/>
  <c r="AC4156" i="1"/>
  <c r="AC3189" i="1"/>
  <c r="AC3197" i="1"/>
  <c r="AC4207" i="1"/>
  <c r="AC824" i="1"/>
  <c r="AC3247" i="1"/>
  <c r="V3760" i="1"/>
  <c r="V3193" i="1"/>
  <c r="V3185" i="1"/>
  <c r="V4152" i="1"/>
  <c r="V3800" i="1"/>
  <c r="V2785" i="1"/>
  <c r="V4160" i="1"/>
  <c r="V3243" i="1"/>
  <c r="V4203" i="1"/>
  <c r="L3197" i="1"/>
  <c r="L4164" i="1"/>
  <c r="L4156" i="1"/>
  <c r="L3247" i="1"/>
  <c r="L3804" i="1"/>
  <c r="L3189" i="1"/>
  <c r="L2789" i="1"/>
  <c r="L3239" i="1"/>
  <c r="L3764" i="1"/>
  <c r="L4207" i="1"/>
  <c r="M3804" i="1"/>
  <c r="M4164" i="1"/>
  <c r="M824" i="1"/>
  <c r="M2789" i="1"/>
  <c r="M3247" i="1"/>
  <c r="M3189" i="1"/>
  <c r="M4156" i="1"/>
  <c r="M3197" i="1"/>
  <c r="M3764" i="1"/>
  <c r="M4207" i="1"/>
  <c r="M3239" i="1"/>
  <c r="V3764" i="1"/>
  <c r="V3197" i="1"/>
  <c r="V4207" i="1"/>
  <c r="V4164" i="1"/>
  <c r="V2789" i="1"/>
  <c r="V4156" i="1"/>
  <c r="V3189" i="1"/>
  <c r="V3804" i="1"/>
  <c r="V3247" i="1"/>
  <c r="AE4207" i="1"/>
  <c r="AE4156" i="1"/>
  <c r="AE2789" i="1"/>
  <c r="AE3804" i="1"/>
  <c r="AE3189" i="1"/>
  <c r="AE3247" i="1"/>
  <c r="AE824" i="1"/>
  <c r="AE4164" i="1"/>
  <c r="AE3197" i="1"/>
  <c r="AE3764" i="1"/>
  <c r="AD2786" i="1"/>
  <c r="AD3186" i="1"/>
  <c r="AD3194" i="1"/>
  <c r="AD3244" i="1"/>
  <c r="AD3761" i="1"/>
  <c r="AD3236" i="1"/>
  <c r="AD4153" i="1"/>
  <c r="AD4204" i="1"/>
  <c r="AD4161" i="1"/>
  <c r="AD3801" i="1"/>
  <c r="AC2790" i="1"/>
  <c r="AC3765" i="1"/>
  <c r="AC3190" i="1"/>
  <c r="AC3240" i="1"/>
  <c r="AC825" i="1"/>
  <c r="AC4208" i="1"/>
  <c r="AC4157" i="1"/>
  <c r="AC4165" i="1"/>
  <c r="AC3198" i="1"/>
  <c r="AC3805" i="1"/>
  <c r="AC3248" i="1"/>
  <c r="W3187" i="1"/>
  <c r="W3195" i="1"/>
  <c r="W3245" i="1"/>
  <c r="W4154" i="1"/>
  <c r="W2787" i="1"/>
  <c r="W3802" i="1"/>
  <c r="W3762" i="1"/>
  <c r="W4162" i="1"/>
  <c r="W4205" i="1"/>
  <c r="AD3762" i="1"/>
  <c r="AD4154" i="1"/>
  <c r="AD3802" i="1"/>
  <c r="AD4162" i="1"/>
  <c r="AD3187" i="1"/>
  <c r="AD2787" i="1"/>
  <c r="AD4205" i="1"/>
  <c r="AD3245" i="1"/>
  <c r="AD3195" i="1"/>
  <c r="M3802" i="1"/>
  <c r="M4162" i="1"/>
  <c r="M2787" i="1"/>
  <c r="M4205" i="1"/>
  <c r="M4154" i="1"/>
  <c r="M822" i="1"/>
  <c r="M3762" i="1"/>
  <c r="M3195" i="1"/>
  <c r="M3245" i="1"/>
  <c r="M3237" i="1"/>
  <c r="M3187" i="1"/>
  <c r="R3195" i="1"/>
  <c r="R3762" i="1"/>
  <c r="R4162" i="1"/>
  <c r="R3802" i="1"/>
  <c r="R2787" i="1"/>
  <c r="R4205" i="1"/>
  <c r="R4154" i="1"/>
  <c r="R3187" i="1"/>
  <c r="R3245" i="1"/>
  <c r="P4204" i="1"/>
  <c r="P3186" i="1"/>
  <c r="P2786" i="1"/>
  <c r="P3194" i="1"/>
  <c r="P821" i="1"/>
  <c r="P3761" i="1"/>
  <c r="P4153" i="1"/>
  <c r="P3801" i="1"/>
  <c r="P4161" i="1"/>
  <c r="P3244" i="1"/>
  <c r="P3236" i="1"/>
  <c r="AD3196" i="1"/>
  <c r="AD4163" i="1"/>
  <c r="AD4155" i="1"/>
  <c r="AD3188" i="1"/>
  <c r="AD3246" i="1"/>
  <c r="AD3763" i="1"/>
  <c r="AD3803" i="1"/>
  <c r="AD2788" i="1"/>
  <c r="AD4206" i="1"/>
  <c r="S824" i="1" l="1"/>
  <c r="U822" i="1"/>
  <c r="V825" i="1"/>
  <c r="N4198" i="1"/>
  <c r="R4199" i="1"/>
  <c r="V3240" i="1"/>
  <c r="S825" i="1"/>
  <c r="AA820" i="1"/>
  <c r="Q3237" i="1"/>
  <c r="Q822" i="1"/>
  <c r="L823" i="1"/>
  <c r="AC3235" i="1"/>
  <c r="AD824" i="1"/>
  <c r="AD3239" i="1"/>
  <c r="W3237" i="1"/>
  <c r="W822" i="1"/>
  <c r="V824" i="1"/>
  <c r="V820" i="1"/>
  <c r="AA3235" i="1"/>
  <c r="X820" i="1"/>
  <c r="W3236" i="1"/>
  <c r="W821" i="1"/>
  <c r="Z3235" i="1"/>
  <c r="W3238" i="1"/>
  <c r="W823" i="1"/>
  <c r="AE3237" i="1"/>
  <c r="AE822" i="1"/>
  <c r="P825" i="1"/>
  <c r="P3237" i="1"/>
  <c r="AD823" i="1"/>
  <c r="AD3238" i="1"/>
  <c r="V3239" i="1"/>
  <c r="V3235" i="1"/>
  <c r="X3235" i="1"/>
  <c r="P822" i="1"/>
  <c r="U3237" i="1"/>
  <c r="P3240" i="1"/>
  <c r="L3238" i="1"/>
  <c r="M3235" i="1"/>
  <c r="O3235" i="1" s="1"/>
  <c r="M820" i="1"/>
  <c r="W4196" i="1"/>
  <c r="R820" i="1"/>
  <c r="R3235" i="1"/>
  <c r="Q820" i="1"/>
  <c r="AC820" i="1"/>
  <c r="P1902" i="1"/>
  <c r="Q3239" i="1"/>
  <c r="S3239" i="1"/>
  <c r="AD390" i="1"/>
  <c r="M1898" i="1"/>
  <c r="O1898" i="1" s="1"/>
  <c r="S4199" i="1"/>
  <c r="AD1902" i="1"/>
  <c r="S3240" i="1"/>
  <c r="M4196" i="1"/>
  <c r="X4197" i="1"/>
  <c r="AA4198" i="1"/>
  <c r="AC4199" i="1"/>
  <c r="V4200" i="1"/>
  <c r="AE3239" i="1"/>
  <c r="L821" i="1"/>
  <c r="AA822" i="1"/>
  <c r="AE823" i="1"/>
  <c r="X379" i="1"/>
  <c r="X4198" i="1"/>
  <c r="AD378" i="1"/>
  <c r="AD820" i="1"/>
  <c r="Z1893" i="1"/>
  <c r="AB1893" i="1" s="1"/>
  <c r="W820" i="1"/>
  <c r="AC1891" i="1"/>
  <c r="AC821" i="1"/>
  <c r="L3236" i="1"/>
  <c r="R825" i="1"/>
  <c r="AE820" i="1"/>
  <c r="AE1893" i="1"/>
  <c r="V3238" i="1"/>
  <c r="U823" i="1"/>
  <c r="AC3236" i="1"/>
  <c r="W3235" i="1"/>
  <c r="X823" i="1"/>
  <c r="AA380" i="1"/>
  <c r="AA1900" i="1"/>
  <c r="AA1892" i="1"/>
  <c r="X4200" i="1"/>
  <c r="AE389" i="1"/>
  <c r="W386" i="1"/>
  <c r="Y386" i="1" s="1"/>
  <c r="AA388" i="1"/>
  <c r="AA4197" i="1"/>
  <c r="AD4195" i="1"/>
  <c r="Q4197" i="1"/>
  <c r="L4198" i="1"/>
  <c r="R4195" i="1"/>
  <c r="Q4195" i="1"/>
  <c r="AC4195" i="1"/>
  <c r="AD4199" i="1"/>
  <c r="M4195" i="1"/>
  <c r="W4197" i="1"/>
  <c r="V4199" i="1"/>
  <c r="V4195" i="1"/>
  <c r="AA4195" i="1"/>
  <c r="X4195" i="1"/>
  <c r="U4197" i="1"/>
  <c r="N4196" i="1"/>
  <c r="P4200" i="1"/>
  <c r="P4197" i="1"/>
  <c r="AD4198" i="1"/>
  <c r="W4198" i="1"/>
  <c r="S4200" i="1"/>
  <c r="M3238" i="1"/>
  <c r="W378" i="1"/>
  <c r="U1893" i="1"/>
  <c r="AE1895" i="1"/>
  <c r="AC387" i="1"/>
  <c r="Z388" i="1"/>
  <c r="Q389" i="1"/>
  <c r="W1898" i="1"/>
  <c r="Y1898" i="1" s="1"/>
  <c r="AC4196" i="1"/>
  <c r="AE4198" i="1"/>
  <c r="M4198" i="1"/>
  <c r="W1890" i="1"/>
  <c r="Y1890" i="1" s="1"/>
  <c r="Z1892" i="1"/>
  <c r="AC1899" i="1"/>
  <c r="U389" i="1"/>
  <c r="Z387" i="1"/>
  <c r="W4195" i="1"/>
  <c r="R4200" i="1"/>
  <c r="Q4198" i="1"/>
  <c r="Z823" i="1"/>
  <c r="AC379" i="1"/>
  <c r="AE381" i="1"/>
  <c r="S1891" i="1"/>
  <c r="AE1898" i="1"/>
  <c r="Z1902" i="1"/>
  <c r="AB1902" i="1" s="1"/>
  <c r="AE1901" i="1"/>
  <c r="AE4199" i="1"/>
  <c r="Z1890" i="1"/>
  <c r="AB1890" i="1" s="1"/>
  <c r="V1891" i="1"/>
  <c r="AE1892" i="1"/>
  <c r="V1899" i="1"/>
  <c r="AE1900" i="1"/>
  <c r="L388" i="1"/>
  <c r="O388" i="1" s="1"/>
  <c r="V4196" i="1"/>
  <c r="W381" i="1"/>
  <c r="L380" i="1"/>
  <c r="V387" i="1"/>
  <c r="W1901" i="1"/>
  <c r="L1900" i="1"/>
  <c r="O1900" i="1" s="1"/>
  <c r="Z4195" i="1"/>
  <c r="AE4197" i="1"/>
  <c r="Z378" i="1"/>
  <c r="V379" i="1"/>
  <c r="AE380" i="1"/>
  <c r="W1893" i="1"/>
  <c r="L1892" i="1"/>
  <c r="O1892" i="1" s="1"/>
  <c r="Q1891" i="1"/>
  <c r="Z1898" i="1"/>
  <c r="AB1898" i="1" s="1"/>
  <c r="AE388" i="1"/>
  <c r="W389" i="1"/>
  <c r="U824" i="1"/>
  <c r="V823" i="1"/>
  <c r="X821" i="1"/>
  <c r="X3236" i="1"/>
  <c r="X3238" i="1"/>
  <c r="U3238" i="1"/>
  <c r="S821" i="1"/>
  <c r="M823" i="1"/>
  <c r="AE1894" i="1"/>
  <c r="L1891" i="1"/>
  <c r="O1891" i="1" s="1"/>
  <c r="V1893" i="1"/>
  <c r="R1895" i="1"/>
  <c r="T1895" i="1" s="1"/>
  <c r="U381" i="1"/>
  <c r="Z380" i="1"/>
  <c r="S379" i="1"/>
  <c r="AD1890" i="1"/>
  <c r="AE383" i="1"/>
  <c r="Z381" i="1"/>
  <c r="V1901" i="1"/>
  <c r="X1899" i="1"/>
  <c r="X389" i="1"/>
  <c r="W391" i="1"/>
  <c r="Z1899" i="1"/>
  <c r="AD386" i="1"/>
  <c r="AE1903" i="1"/>
  <c r="M1901" i="1"/>
  <c r="O1901" i="1" s="1"/>
  <c r="Z1901" i="1"/>
  <c r="AB1901" i="1" s="1"/>
  <c r="U390" i="1"/>
  <c r="L4196" i="1"/>
  <c r="V4198" i="1"/>
  <c r="X4196" i="1"/>
  <c r="S4196" i="1"/>
  <c r="Z4196" i="1"/>
  <c r="Z4199" i="1"/>
  <c r="AB4199" i="1" s="1"/>
  <c r="Z4198" i="1"/>
  <c r="Z3236" i="1"/>
  <c r="Q823" i="1"/>
  <c r="AE825" i="1"/>
  <c r="Z3239" i="1"/>
  <c r="AB3239" i="1" s="1"/>
  <c r="U382" i="1"/>
  <c r="X1891" i="1"/>
  <c r="X381" i="1"/>
  <c r="W383" i="1"/>
  <c r="AE378" i="1"/>
  <c r="Z379" i="1"/>
  <c r="Q381" i="1"/>
  <c r="M381" i="1"/>
  <c r="Z382" i="1"/>
  <c r="AE1902" i="1"/>
  <c r="L1899" i="1"/>
  <c r="O1899" i="1" s="1"/>
  <c r="V389" i="1"/>
  <c r="X387" i="1"/>
  <c r="R1903" i="1"/>
  <c r="T1903" i="1" s="1"/>
  <c r="U1901" i="1"/>
  <c r="Z1900" i="1"/>
  <c r="AE386" i="1"/>
  <c r="S1899" i="1"/>
  <c r="AE391" i="1"/>
  <c r="Z390" i="1"/>
  <c r="AB390" i="1" s="1"/>
  <c r="U4198" i="1"/>
  <c r="W4200" i="1"/>
  <c r="AE4200" i="1"/>
  <c r="R3240" i="1"/>
  <c r="W3240" i="1"/>
  <c r="W825" i="1"/>
  <c r="Z822" i="1"/>
  <c r="Z3237" i="1"/>
  <c r="AB3237" i="1" s="1"/>
  <c r="AE3235" i="1"/>
  <c r="Z821" i="1"/>
  <c r="AD3235" i="1"/>
  <c r="Q3238" i="1"/>
  <c r="AE3240" i="1"/>
  <c r="Z824" i="1"/>
  <c r="Z3238" i="1"/>
  <c r="AB3238" i="1" s="1"/>
  <c r="AE382" i="1"/>
  <c r="L379" i="1"/>
  <c r="V381" i="1"/>
  <c r="R383" i="1"/>
  <c r="X1893" i="1"/>
  <c r="W1895" i="1"/>
  <c r="AE1890" i="1"/>
  <c r="Z1891" i="1"/>
  <c r="Q1893" i="1"/>
  <c r="M1893" i="1"/>
  <c r="O1893" i="1" s="1"/>
  <c r="Z1894" i="1"/>
  <c r="AB1894" i="1" s="1"/>
  <c r="AE390" i="1"/>
  <c r="L387" i="1"/>
  <c r="O387" i="1" s="1"/>
  <c r="R391" i="1"/>
  <c r="T391" i="1" s="1"/>
  <c r="X1901" i="1"/>
  <c r="W1903" i="1"/>
  <c r="S387" i="1"/>
  <c r="AD1898" i="1"/>
  <c r="Q1901" i="1"/>
  <c r="M389" i="1"/>
  <c r="O389" i="1" s="1"/>
  <c r="Z389" i="1"/>
  <c r="AB389" i="1" s="1"/>
  <c r="S3236" i="1"/>
  <c r="T3236" i="1" s="1"/>
  <c r="U4199" i="1"/>
  <c r="Z4197" i="1"/>
  <c r="AE4195" i="1"/>
  <c r="AC4200" i="1"/>
  <c r="U4195" i="1"/>
  <c r="N4195" i="1"/>
  <c r="M4197" i="1"/>
  <c r="O4197" i="1" s="1"/>
  <c r="L4195" i="1"/>
  <c r="P4196" i="1"/>
  <c r="M4199" i="1"/>
  <c r="V4197" i="1"/>
  <c r="W4199" i="1"/>
  <c r="R4196" i="1"/>
  <c r="AE4196" i="1"/>
  <c r="AC4197" i="1"/>
  <c r="L383" i="1"/>
  <c r="L1903" i="1"/>
  <c r="L1895" i="1"/>
  <c r="L825" i="1"/>
  <c r="L391" i="1"/>
  <c r="N4199" i="1"/>
  <c r="N390" i="1"/>
  <c r="N382" i="1"/>
  <c r="N3239" i="1"/>
  <c r="O3239" i="1" s="1"/>
  <c r="N1902" i="1"/>
  <c r="N824" i="1"/>
  <c r="N1894" i="1"/>
  <c r="N1903" i="1"/>
  <c r="N383" i="1"/>
  <c r="N391" i="1"/>
  <c r="N825" i="1"/>
  <c r="N3240" i="1"/>
  <c r="R4198" i="1"/>
  <c r="R1901" i="1"/>
  <c r="R389" i="1"/>
  <c r="R381" i="1"/>
  <c r="R823" i="1"/>
  <c r="R3238" i="1"/>
  <c r="R1893" i="1"/>
  <c r="AD1900" i="1"/>
  <c r="AD1892" i="1"/>
  <c r="AD380" i="1"/>
  <c r="L1902" i="1"/>
  <c r="L4199" i="1"/>
  <c r="L382" i="1"/>
  <c r="L1894" i="1"/>
  <c r="P3239" i="1"/>
  <c r="AD388" i="1"/>
  <c r="Q379" i="1"/>
  <c r="Q821" i="1"/>
  <c r="Q1899" i="1"/>
  <c r="Q387" i="1"/>
  <c r="AD822" i="1"/>
  <c r="AD3237" i="1"/>
  <c r="AD821" i="1"/>
  <c r="L824" i="1"/>
  <c r="P4199" i="1"/>
  <c r="P390" i="1"/>
  <c r="P382" i="1"/>
  <c r="P1894" i="1"/>
  <c r="M391" i="1"/>
  <c r="M383" i="1"/>
  <c r="M3240" i="1"/>
  <c r="M1903" i="1"/>
  <c r="M1895" i="1"/>
  <c r="M825" i="1"/>
  <c r="Q4199" i="1"/>
  <c r="Q1902" i="1"/>
  <c r="Q390" i="1"/>
  <c r="Q382" i="1"/>
  <c r="Q1894" i="1"/>
  <c r="Q824" i="1"/>
  <c r="AD383" i="1"/>
  <c r="AD391" i="1"/>
  <c r="AD1895" i="1"/>
  <c r="AD3240" i="1"/>
  <c r="AD1903" i="1"/>
  <c r="AD825" i="1"/>
  <c r="P4198" i="1"/>
  <c r="P1901" i="1"/>
  <c r="P3238" i="1"/>
  <c r="P381" i="1"/>
  <c r="P823" i="1"/>
  <c r="P389" i="1"/>
  <c r="P1893" i="1"/>
  <c r="AA391" i="1"/>
  <c r="AA1903" i="1"/>
  <c r="AA1895" i="1"/>
  <c r="AA383" i="1"/>
  <c r="AA3240" i="1"/>
  <c r="AA825" i="1"/>
  <c r="AD387" i="1"/>
  <c r="AD1899" i="1"/>
  <c r="AD379" i="1"/>
  <c r="AD1891" i="1"/>
  <c r="AD4196" i="1"/>
  <c r="N1895" i="1"/>
  <c r="L390" i="1"/>
  <c r="L4200" i="1"/>
  <c r="Q4196" i="1"/>
  <c r="M4200" i="1"/>
  <c r="N4200" i="1"/>
  <c r="AD4200" i="1"/>
  <c r="AA4200" i="1"/>
  <c r="AD4197" i="1"/>
  <c r="N4201" i="1"/>
  <c r="Q4201" i="1"/>
  <c r="AD4194" i="1"/>
  <c r="AD4201" i="1"/>
  <c r="W4194" i="1"/>
  <c r="I4200" i="1"/>
  <c r="W4201" i="1"/>
  <c r="N4194" i="1"/>
  <c r="Q4194" i="1"/>
  <c r="I4197" i="1"/>
  <c r="M4194" i="1"/>
  <c r="L4194" i="1"/>
  <c r="V4194" i="1"/>
  <c r="Z4201" i="1"/>
  <c r="I4199" i="1"/>
  <c r="R4194" i="1"/>
  <c r="V4201" i="1"/>
  <c r="I4198" i="1"/>
  <c r="I4195" i="1"/>
  <c r="AC4194" i="1"/>
  <c r="X4194" i="1"/>
  <c r="I4194" i="1"/>
  <c r="AA4194" i="1"/>
  <c r="S4194" i="1"/>
  <c r="I4196" i="1"/>
  <c r="S4201" i="1"/>
  <c r="P4194" i="1"/>
  <c r="Z4194" i="1"/>
  <c r="U4194" i="1"/>
  <c r="T3194" i="1"/>
  <c r="O4203" i="1"/>
  <c r="S3759" i="1"/>
  <c r="S3799" i="1"/>
  <c r="S3234" i="1"/>
  <c r="S4202" i="1"/>
  <c r="S3242" i="1"/>
  <c r="S4151" i="1"/>
  <c r="S4159" i="1"/>
  <c r="S3184" i="1"/>
  <c r="S3192" i="1"/>
  <c r="S2784" i="1"/>
  <c r="S4166" i="1"/>
  <c r="S3766" i="1"/>
  <c r="S3199" i="1"/>
  <c r="S4209" i="1"/>
  <c r="S3241" i="1"/>
  <c r="S2791" i="1"/>
  <c r="S4158" i="1"/>
  <c r="S3249" i="1"/>
  <c r="S3806" i="1"/>
  <c r="S3191" i="1"/>
  <c r="Y3190" i="1"/>
  <c r="O3193" i="1"/>
  <c r="O386" i="1"/>
  <c r="AB386" i="1"/>
  <c r="N385" i="1"/>
  <c r="N1897" i="1"/>
  <c r="I391" i="1"/>
  <c r="I1903" i="1"/>
  <c r="I1900" i="1"/>
  <c r="I388" i="1"/>
  <c r="AD1904" i="1"/>
  <c r="AD392" i="1"/>
  <c r="W392" i="1"/>
  <c r="W1904" i="1"/>
  <c r="X385" i="1"/>
  <c r="X1897" i="1"/>
  <c r="S392" i="1"/>
  <c r="S1904" i="1"/>
  <c r="N1904" i="1"/>
  <c r="N392" i="1"/>
  <c r="AC392" i="1"/>
  <c r="AC1904" i="1"/>
  <c r="Q385" i="1"/>
  <c r="Q1897" i="1"/>
  <c r="AE385" i="1"/>
  <c r="AE1897" i="1"/>
  <c r="M385" i="1"/>
  <c r="M1897" i="1"/>
  <c r="V1904" i="1"/>
  <c r="V392" i="1"/>
  <c r="Q1904" i="1"/>
  <c r="Q392" i="1"/>
  <c r="AE392" i="1"/>
  <c r="AE1904" i="1"/>
  <c r="AD1897" i="1"/>
  <c r="AD385" i="1"/>
  <c r="M1904" i="1"/>
  <c r="L1897" i="1"/>
  <c r="L385" i="1"/>
  <c r="R385" i="1"/>
  <c r="R1897" i="1"/>
  <c r="AA392" i="1"/>
  <c r="AA1904" i="1"/>
  <c r="Z1904" i="1"/>
  <c r="Z392" i="1"/>
  <c r="Y388" i="1"/>
  <c r="W385" i="1"/>
  <c r="W1897" i="1"/>
  <c r="AC385" i="1"/>
  <c r="AC1897" i="1"/>
  <c r="I1899" i="1"/>
  <c r="I387" i="1"/>
  <c r="L392" i="1"/>
  <c r="L1904" i="1"/>
  <c r="I385" i="1"/>
  <c r="I1897" i="1"/>
  <c r="V1897" i="1"/>
  <c r="V385" i="1"/>
  <c r="S385" i="1"/>
  <c r="S1897" i="1"/>
  <c r="P1897" i="1"/>
  <c r="P385" i="1"/>
  <c r="I386" i="1"/>
  <c r="I1898" i="1"/>
  <c r="U1897" i="1"/>
  <c r="U385" i="1"/>
  <c r="Y1900" i="1"/>
  <c r="I1902" i="1"/>
  <c r="I390" i="1"/>
  <c r="X1904" i="1"/>
  <c r="R392" i="1"/>
  <c r="R1904" i="1"/>
  <c r="AA385" i="1"/>
  <c r="AA1897" i="1"/>
  <c r="I389" i="1"/>
  <c r="I1901" i="1"/>
  <c r="Z1897" i="1"/>
  <c r="Z385" i="1"/>
  <c r="O1890" i="1"/>
  <c r="N1889" i="1"/>
  <c r="N377" i="1"/>
  <c r="I1895" i="1"/>
  <c r="I383" i="1"/>
  <c r="I1892" i="1"/>
  <c r="I380" i="1"/>
  <c r="M1896" i="1"/>
  <c r="M384" i="1"/>
  <c r="L1889" i="1"/>
  <c r="L377" i="1"/>
  <c r="R1889" i="1"/>
  <c r="R377" i="1"/>
  <c r="AA1896" i="1"/>
  <c r="Z1896" i="1"/>
  <c r="Z384" i="1"/>
  <c r="O378" i="1"/>
  <c r="N1896" i="1"/>
  <c r="N384" i="1"/>
  <c r="W1889" i="1"/>
  <c r="W377" i="1"/>
  <c r="AC1889" i="1"/>
  <c r="AC377" i="1"/>
  <c r="I1891" i="1"/>
  <c r="I379" i="1"/>
  <c r="L1896" i="1"/>
  <c r="L384" i="1"/>
  <c r="I1889" i="1"/>
  <c r="I377" i="1"/>
  <c r="V1889" i="1"/>
  <c r="V377" i="1"/>
  <c r="S1889" i="1"/>
  <c r="S377" i="1"/>
  <c r="P1889" i="1"/>
  <c r="P377" i="1"/>
  <c r="I1890" i="1"/>
  <c r="I378" i="1"/>
  <c r="Q1889" i="1"/>
  <c r="Q377" i="1"/>
  <c r="AE1889" i="1"/>
  <c r="AE377" i="1"/>
  <c r="AD1889" i="1"/>
  <c r="AD377" i="1"/>
  <c r="W1896" i="1"/>
  <c r="W384" i="1"/>
  <c r="AC1896" i="1"/>
  <c r="AC384" i="1"/>
  <c r="X1889" i="1"/>
  <c r="X377" i="1"/>
  <c r="V1896" i="1"/>
  <c r="V384" i="1"/>
  <c r="S1896" i="1"/>
  <c r="S384" i="1"/>
  <c r="P1896" i="1"/>
  <c r="U1889" i="1"/>
  <c r="U377" i="1"/>
  <c r="Y380" i="1"/>
  <c r="Q1896" i="1"/>
  <c r="Q384" i="1"/>
  <c r="AE1896" i="1"/>
  <c r="AE384" i="1"/>
  <c r="AD1896" i="1"/>
  <c r="AD384" i="1"/>
  <c r="M1889" i="1"/>
  <c r="M377" i="1"/>
  <c r="I1894" i="1"/>
  <c r="I382" i="1"/>
  <c r="X384" i="1"/>
  <c r="R1896" i="1"/>
  <c r="R384" i="1"/>
  <c r="AA1889" i="1"/>
  <c r="AA377" i="1"/>
  <c r="I1893" i="1"/>
  <c r="I381" i="1"/>
  <c r="Z1889" i="1"/>
  <c r="Z377" i="1"/>
  <c r="U384" i="1"/>
  <c r="Y1892" i="1"/>
  <c r="O4157" i="1"/>
  <c r="O4153" i="1"/>
  <c r="Y3805" i="1"/>
  <c r="Y4165" i="1"/>
  <c r="O4160" i="1"/>
  <c r="Y3198" i="1"/>
  <c r="O4204" i="1"/>
  <c r="O3805" i="1"/>
  <c r="T4161" i="1"/>
  <c r="T2786" i="1"/>
  <c r="Y4208" i="1"/>
  <c r="O3243" i="1"/>
  <c r="O3765" i="1"/>
  <c r="O3248" i="1"/>
  <c r="O3190" i="1"/>
  <c r="O2785" i="1"/>
  <c r="T4204" i="1"/>
  <c r="Y4157" i="1"/>
  <c r="O3800" i="1"/>
  <c r="O3244" i="1"/>
  <c r="Y3248" i="1"/>
  <c r="T3761" i="1"/>
  <c r="T3186" i="1"/>
  <c r="Y3765" i="1"/>
  <c r="O3186" i="1"/>
  <c r="O3185" i="1"/>
  <c r="T4153" i="1"/>
  <c r="O3760" i="1"/>
  <c r="O3194" i="1"/>
  <c r="O3761" i="1"/>
  <c r="O4161" i="1"/>
  <c r="T3244" i="1"/>
  <c r="T3801" i="1"/>
  <c r="Y2790" i="1"/>
  <c r="O4152" i="1"/>
  <c r="O2786" i="1"/>
  <c r="O3801" i="1"/>
  <c r="O4165" i="1"/>
  <c r="O4208" i="1"/>
  <c r="AB3248" i="1"/>
  <c r="AB3765" i="1"/>
  <c r="Y4203" i="1"/>
  <c r="AE3191" i="1"/>
  <c r="AE3766" i="1"/>
  <c r="AE3199" i="1"/>
  <c r="AE826" i="1"/>
  <c r="AE3249" i="1"/>
  <c r="AE4209" i="1"/>
  <c r="AE3806" i="1"/>
  <c r="AE4166" i="1"/>
  <c r="AE3241" i="1"/>
  <c r="AE2791" i="1"/>
  <c r="AE4158" i="1"/>
  <c r="AD2784" i="1"/>
  <c r="AD4159" i="1"/>
  <c r="AD3759" i="1"/>
  <c r="AD3799" i="1"/>
  <c r="AD819" i="1"/>
  <c r="AD3242" i="1"/>
  <c r="AD3192" i="1"/>
  <c r="AD4202" i="1"/>
  <c r="AD4151" i="1"/>
  <c r="AD3184" i="1"/>
  <c r="AD3234" i="1"/>
  <c r="T2787" i="1"/>
  <c r="T4154" i="1"/>
  <c r="T3245" i="1"/>
  <c r="W3799" i="1"/>
  <c r="W3234" i="1"/>
  <c r="W3759" i="1"/>
  <c r="W4151" i="1"/>
  <c r="W4202" i="1"/>
  <c r="W3192" i="1"/>
  <c r="W3242" i="1"/>
  <c r="W3184" i="1"/>
  <c r="W819" i="1"/>
  <c r="W4159" i="1"/>
  <c r="W2784" i="1"/>
  <c r="Y3247" i="1"/>
  <c r="Y4207" i="1"/>
  <c r="Y3245" i="1"/>
  <c r="Y3187" i="1"/>
  <c r="Y4205" i="1"/>
  <c r="M4151" i="1"/>
  <c r="M3759" i="1"/>
  <c r="M3184" i="1"/>
  <c r="M4159" i="1"/>
  <c r="M3242" i="1"/>
  <c r="M3799" i="1"/>
  <c r="M819" i="1"/>
  <c r="M3234" i="1"/>
  <c r="M2784" i="1"/>
  <c r="M3192" i="1"/>
  <c r="M4202" i="1"/>
  <c r="T4208" i="1"/>
  <c r="T4157" i="1"/>
  <c r="Y4153" i="1"/>
  <c r="O822" i="1"/>
  <c r="O4205" i="1"/>
  <c r="O3237" i="1"/>
  <c r="I3194" i="1"/>
  <c r="I3236" i="1"/>
  <c r="I4161" i="1"/>
  <c r="I3801" i="1"/>
  <c r="I3244" i="1"/>
  <c r="I3186" i="1"/>
  <c r="I4204" i="1"/>
  <c r="I4153" i="1"/>
  <c r="I2786" i="1"/>
  <c r="I3761" i="1"/>
  <c r="I821" i="1"/>
  <c r="X3199" i="1"/>
  <c r="X3249" i="1"/>
  <c r="X3806" i="1"/>
  <c r="X4166" i="1"/>
  <c r="X3766" i="1"/>
  <c r="X3191" i="1"/>
  <c r="X4158" i="1"/>
  <c r="X4209" i="1"/>
  <c r="X2791" i="1"/>
  <c r="I3242" i="1"/>
  <c r="I3799" i="1"/>
  <c r="I4151" i="1"/>
  <c r="I3234" i="1"/>
  <c r="I3759" i="1"/>
  <c r="I4202" i="1"/>
  <c r="I3192" i="1"/>
  <c r="I2784" i="1"/>
  <c r="I819" i="1"/>
  <c r="I4159" i="1"/>
  <c r="I3184" i="1"/>
  <c r="T3247" i="1"/>
  <c r="Y3763" i="1"/>
  <c r="Y4206" i="1"/>
  <c r="AA3192" i="1"/>
  <c r="AA4159" i="1"/>
  <c r="AA3759" i="1"/>
  <c r="AA819" i="1"/>
  <c r="AA3234" i="1"/>
  <c r="AA4202" i="1"/>
  <c r="AA3242" i="1"/>
  <c r="AA4151" i="1"/>
  <c r="AA3799" i="1"/>
  <c r="AA3184" i="1"/>
  <c r="AA2784" i="1"/>
  <c r="AB4205" i="1"/>
  <c r="AB3187" i="1"/>
  <c r="S819" i="1"/>
  <c r="T3193" i="1"/>
  <c r="AB3801" i="1"/>
  <c r="AB4161" i="1"/>
  <c r="AB2786" i="1"/>
  <c r="I3246" i="1"/>
  <c r="I3803" i="1"/>
  <c r="I3188" i="1"/>
  <c r="I823" i="1"/>
  <c r="I4206" i="1"/>
  <c r="I3196" i="1"/>
  <c r="I2788" i="1"/>
  <c r="I3238" i="1"/>
  <c r="I4163" i="1"/>
  <c r="I4155" i="1"/>
  <c r="I3763" i="1"/>
  <c r="I3760" i="1"/>
  <c r="I3243" i="1"/>
  <c r="I3185" i="1"/>
  <c r="I4160" i="1"/>
  <c r="I3235" i="1"/>
  <c r="I3193" i="1"/>
  <c r="I4152" i="1"/>
  <c r="I820" i="1"/>
  <c r="I2785" i="1"/>
  <c r="I3800" i="1"/>
  <c r="I4203" i="1"/>
  <c r="T3803" i="1"/>
  <c r="T4163" i="1"/>
  <c r="AB3804" i="1"/>
  <c r="U3192" i="1"/>
  <c r="U4202" i="1"/>
  <c r="U2784" i="1"/>
  <c r="U3184" i="1"/>
  <c r="U3242" i="1"/>
  <c r="U3759" i="1"/>
  <c r="U3234" i="1"/>
  <c r="U3799" i="1"/>
  <c r="U819" i="1"/>
  <c r="U4159" i="1"/>
  <c r="U4151" i="1"/>
  <c r="N4159" i="1"/>
  <c r="N3192" i="1"/>
  <c r="N819" i="1"/>
  <c r="N3799" i="1"/>
  <c r="N2784" i="1"/>
  <c r="N3759" i="1"/>
  <c r="N4151" i="1"/>
  <c r="N3242" i="1"/>
  <c r="N4202" i="1"/>
  <c r="N3184" i="1"/>
  <c r="N3234" i="1"/>
  <c r="O3764" i="1"/>
  <c r="O3189" i="1"/>
  <c r="O3804" i="1"/>
  <c r="Q3759" i="1"/>
  <c r="Q3192" i="1"/>
  <c r="Q4159" i="1"/>
  <c r="Q4151" i="1"/>
  <c r="Q3799" i="1"/>
  <c r="Q4202" i="1"/>
  <c r="Q3242" i="1"/>
  <c r="Q819" i="1"/>
  <c r="Q3184" i="1"/>
  <c r="Q2784" i="1"/>
  <c r="Q3234" i="1"/>
  <c r="I3187" i="1"/>
  <c r="I3245" i="1"/>
  <c r="I2787" i="1"/>
  <c r="I3237" i="1"/>
  <c r="I822" i="1"/>
  <c r="I4205" i="1"/>
  <c r="I4154" i="1"/>
  <c r="I3195" i="1"/>
  <c r="I3802" i="1"/>
  <c r="I3762" i="1"/>
  <c r="I4162" i="1"/>
  <c r="AB3760" i="1"/>
  <c r="AB3243" i="1"/>
  <c r="AB4203" i="1"/>
  <c r="AD3199" i="1"/>
  <c r="AD2791" i="1"/>
  <c r="AD3766" i="1"/>
  <c r="AD3249" i="1"/>
  <c r="AD4158" i="1"/>
  <c r="AD826" i="1"/>
  <c r="AD3806" i="1"/>
  <c r="AD4166" i="1"/>
  <c r="AD4209" i="1"/>
  <c r="AD3191" i="1"/>
  <c r="AD3241" i="1"/>
  <c r="T4162" i="1"/>
  <c r="T3187" i="1"/>
  <c r="W3806" i="1"/>
  <c r="W2791" i="1"/>
  <c r="W3199" i="1"/>
  <c r="W3241" i="1"/>
  <c r="W3191" i="1"/>
  <c r="W4209" i="1"/>
  <c r="W4158" i="1"/>
  <c r="W3766" i="1"/>
  <c r="W4166" i="1"/>
  <c r="W826" i="1"/>
  <c r="W3249" i="1"/>
  <c r="Y3197" i="1"/>
  <c r="Y3804" i="1"/>
  <c r="Y2787" i="1"/>
  <c r="Y4162" i="1"/>
  <c r="Y4154" i="1"/>
  <c r="M4158" i="1"/>
  <c r="M3806" i="1"/>
  <c r="M3249" i="1"/>
  <c r="M4166" i="1"/>
  <c r="M3199" i="1"/>
  <c r="M826" i="1"/>
  <c r="M3241" i="1"/>
  <c r="M3766" i="1"/>
  <c r="M2791" i="1"/>
  <c r="M4209" i="1"/>
  <c r="M3191" i="1"/>
  <c r="T3198" i="1"/>
  <c r="T4165" i="1"/>
  <c r="T3765" i="1"/>
  <c r="T3190" i="1"/>
  <c r="Y4161" i="1"/>
  <c r="Y2786" i="1"/>
  <c r="Y3761" i="1"/>
  <c r="O4162" i="1"/>
  <c r="O3762" i="1"/>
  <c r="O3187" i="1"/>
  <c r="O3195" i="1"/>
  <c r="L3242" i="1"/>
  <c r="L4202" i="1"/>
  <c r="L2784" i="1"/>
  <c r="L3799" i="1"/>
  <c r="L3759" i="1"/>
  <c r="L4151" i="1"/>
  <c r="L3234" i="1"/>
  <c r="L3192" i="1"/>
  <c r="L4159" i="1"/>
  <c r="L819" i="1"/>
  <c r="L3184" i="1"/>
  <c r="T3764" i="1"/>
  <c r="T2789" i="1"/>
  <c r="T3197" i="1"/>
  <c r="T4207" i="1"/>
  <c r="T4156" i="1"/>
  <c r="Y4163" i="1"/>
  <c r="Y3246" i="1"/>
  <c r="O2788" i="1"/>
  <c r="O4206" i="1"/>
  <c r="O3803" i="1"/>
  <c r="O3188" i="1"/>
  <c r="O3763" i="1"/>
  <c r="O4155" i="1"/>
  <c r="AA3249" i="1"/>
  <c r="AA3766" i="1"/>
  <c r="AA4166" i="1"/>
  <c r="AA826" i="1"/>
  <c r="AA3241" i="1"/>
  <c r="AA4209" i="1"/>
  <c r="AA4158" i="1"/>
  <c r="AA3199" i="1"/>
  <c r="AA2791" i="1"/>
  <c r="AA3806" i="1"/>
  <c r="AA3191" i="1"/>
  <c r="AB3762" i="1"/>
  <c r="AB4162" i="1"/>
  <c r="AB3802" i="1"/>
  <c r="AB4154" i="1"/>
  <c r="S826" i="1"/>
  <c r="T3243" i="1"/>
  <c r="T3800" i="1"/>
  <c r="AB3194" i="1"/>
  <c r="AB4153" i="1"/>
  <c r="AB4204" i="1"/>
  <c r="T2788" i="1"/>
  <c r="AB3764" i="1"/>
  <c r="AB4156" i="1"/>
  <c r="AB3197" i="1"/>
  <c r="AB3805" i="1"/>
  <c r="AB3198" i="1"/>
  <c r="AB4163" i="1"/>
  <c r="AB3246" i="1"/>
  <c r="U2791" i="1"/>
  <c r="U3249" i="1"/>
  <c r="U3806" i="1"/>
  <c r="U3199" i="1"/>
  <c r="U826" i="1"/>
  <c r="U4158" i="1"/>
  <c r="U3766" i="1"/>
  <c r="U4209" i="1"/>
  <c r="U3241" i="1"/>
  <c r="U3191" i="1"/>
  <c r="U4166" i="1"/>
  <c r="N3199" i="1"/>
  <c r="N3766" i="1"/>
  <c r="N3241" i="1"/>
  <c r="N2791" i="1"/>
  <c r="N3249" i="1"/>
  <c r="N4166" i="1"/>
  <c r="N826" i="1"/>
  <c r="N4158" i="1"/>
  <c r="N3806" i="1"/>
  <c r="N3191" i="1"/>
  <c r="N4209" i="1"/>
  <c r="O4207" i="1"/>
  <c r="O2789" i="1"/>
  <c r="O3247" i="1"/>
  <c r="O4164" i="1"/>
  <c r="I3240" i="1"/>
  <c r="I2790" i="1"/>
  <c r="I825" i="1"/>
  <c r="I3805" i="1"/>
  <c r="I4165" i="1"/>
  <c r="I4157" i="1"/>
  <c r="I4208" i="1"/>
  <c r="I3248" i="1"/>
  <c r="I3198" i="1"/>
  <c r="I3765" i="1"/>
  <c r="I3190" i="1"/>
  <c r="Y3800" i="1"/>
  <c r="Y3760" i="1"/>
  <c r="Y4160" i="1"/>
  <c r="Y3185" i="1"/>
  <c r="Y3243" i="1"/>
  <c r="Q3766" i="1"/>
  <c r="Q4166" i="1"/>
  <c r="Q4158" i="1"/>
  <c r="Q3191" i="1"/>
  <c r="Q3241" i="1"/>
  <c r="Q4209" i="1"/>
  <c r="Q3249" i="1"/>
  <c r="Q826" i="1"/>
  <c r="Q2791" i="1"/>
  <c r="Q3806" i="1"/>
  <c r="Q3199" i="1"/>
  <c r="AB3185" i="1"/>
  <c r="T3802" i="1"/>
  <c r="T4205" i="1"/>
  <c r="T3762" i="1"/>
  <c r="Y3189" i="1"/>
  <c r="Y2789" i="1"/>
  <c r="Y3195" i="1"/>
  <c r="AC4202" i="1"/>
  <c r="AC2784" i="1"/>
  <c r="AC4151" i="1"/>
  <c r="AC3799" i="1"/>
  <c r="AC3234" i="1"/>
  <c r="AC4159" i="1"/>
  <c r="AC3242" i="1"/>
  <c r="AC819" i="1"/>
  <c r="AC3759" i="1"/>
  <c r="AC3192" i="1"/>
  <c r="AC3184" i="1"/>
  <c r="T3248" i="1"/>
  <c r="Y3194" i="1"/>
  <c r="Y3801" i="1"/>
  <c r="O3245" i="1"/>
  <c r="O3802" i="1"/>
  <c r="I3247" i="1"/>
  <c r="I3189" i="1"/>
  <c r="I4207" i="1"/>
  <c r="I2789" i="1"/>
  <c r="I3239" i="1"/>
  <c r="I3804" i="1"/>
  <c r="I3764" i="1"/>
  <c r="I824" i="1"/>
  <c r="I3197" i="1"/>
  <c r="I4164" i="1"/>
  <c r="I4156" i="1"/>
  <c r="L3241" i="1"/>
  <c r="L3191" i="1"/>
  <c r="L4158" i="1"/>
  <c r="L3806" i="1"/>
  <c r="L826" i="1"/>
  <c r="L3766" i="1"/>
  <c r="L4166" i="1"/>
  <c r="L2791" i="1"/>
  <c r="L4209" i="1"/>
  <c r="L3249" i="1"/>
  <c r="L3199" i="1"/>
  <c r="R4166" i="1"/>
  <c r="R3249" i="1"/>
  <c r="R4158" i="1"/>
  <c r="R3241" i="1"/>
  <c r="R3199" i="1"/>
  <c r="R3806" i="1"/>
  <c r="R3191" i="1"/>
  <c r="R826" i="1"/>
  <c r="R2791" i="1"/>
  <c r="R3766" i="1"/>
  <c r="R4209" i="1"/>
  <c r="T3189" i="1"/>
  <c r="T3804" i="1"/>
  <c r="T4164" i="1"/>
  <c r="Y4155" i="1"/>
  <c r="Y3803" i="1"/>
  <c r="O3246" i="1"/>
  <c r="V4151" i="1"/>
  <c r="V2784" i="1"/>
  <c r="V4202" i="1"/>
  <c r="V3192" i="1"/>
  <c r="V4159" i="1"/>
  <c r="V819" i="1"/>
  <c r="V3759" i="1"/>
  <c r="V3234" i="1"/>
  <c r="V3242" i="1"/>
  <c r="V3799" i="1"/>
  <c r="V3184" i="1"/>
  <c r="AB3195" i="1"/>
  <c r="AB3245" i="1"/>
  <c r="T3185" i="1"/>
  <c r="T4203" i="1"/>
  <c r="T2785" i="1"/>
  <c r="T4160" i="1"/>
  <c r="AB3186" i="1"/>
  <c r="AB3244" i="1"/>
  <c r="P3192" i="1"/>
  <c r="P2784" i="1"/>
  <c r="P3799" i="1"/>
  <c r="P4202" i="1"/>
  <c r="P819" i="1"/>
  <c r="P3184" i="1"/>
  <c r="P4159" i="1"/>
  <c r="P3759" i="1"/>
  <c r="P3242" i="1"/>
  <c r="P3234" i="1"/>
  <c r="P4151" i="1"/>
  <c r="Z819" i="1"/>
  <c r="Z4159" i="1"/>
  <c r="Z4202" i="1"/>
  <c r="Z2784" i="1"/>
  <c r="Z3192" i="1"/>
  <c r="Z3184" i="1"/>
  <c r="Z3799" i="1"/>
  <c r="Z3234" i="1"/>
  <c r="Z3242" i="1"/>
  <c r="Z3759" i="1"/>
  <c r="Z4151" i="1"/>
  <c r="T3196" i="1"/>
  <c r="T4155" i="1"/>
  <c r="T3246" i="1"/>
  <c r="T3763" i="1"/>
  <c r="AB3189" i="1"/>
  <c r="AB4207" i="1"/>
  <c r="AB3247" i="1"/>
  <c r="AB4164" i="1"/>
  <c r="AB3190" i="1"/>
  <c r="AB4208" i="1"/>
  <c r="AB4155" i="1"/>
  <c r="AB3763" i="1"/>
  <c r="AB2788" i="1"/>
  <c r="AB3196" i="1"/>
  <c r="AB3803" i="1"/>
  <c r="AB4206" i="1"/>
  <c r="O4156" i="1"/>
  <c r="O3197" i="1"/>
  <c r="Y3193" i="1"/>
  <c r="Y4152" i="1"/>
  <c r="Y2785" i="1"/>
  <c r="AE4151" i="1"/>
  <c r="AE819" i="1"/>
  <c r="AE3799" i="1"/>
  <c r="AE3234" i="1"/>
  <c r="AE2784" i="1"/>
  <c r="AE3242" i="1"/>
  <c r="AE3184" i="1"/>
  <c r="AE4159" i="1"/>
  <c r="AE4202" i="1"/>
  <c r="AE3759" i="1"/>
  <c r="AE3192" i="1"/>
  <c r="AB3193" i="1"/>
  <c r="AB2785" i="1"/>
  <c r="AB4152" i="1"/>
  <c r="AB3800" i="1"/>
  <c r="AB4160" i="1"/>
  <c r="T3195" i="1"/>
  <c r="Y4156" i="1"/>
  <c r="Y3764" i="1"/>
  <c r="Y4164" i="1"/>
  <c r="Y3802" i="1"/>
  <c r="Y3762" i="1"/>
  <c r="AC4166" i="1"/>
  <c r="AC3199" i="1"/>
  <c r="AC3191" i="1"/>
  <c r="AC3766" i="1"/>
  <c r="AC3241" i="1"/>
  <c r="AC4209" i="1"/>
  <c r="AC3249" i="1"/>
  <c r="AC4158" i="1"/>
  <c r="AC826" i="1"/>
  <c r="AC3806" i="1"/>
  <c r="AC2791" i="1"/>
  <c r="T2790" i="1"/>
  <c r="T3805" i="1"/>
  <c r="Y4204" i="1"/>
  <c r="Y3186" i="1"/>
  <c r="Y3244" i="1"/>
  <c r="O4154" i="1"/>
  <c r="O2787" i="1"/>
  <c r="X4202" i="1"/>
  <c r="X3234" i="1"/>
  <c r="X4159" i="1"/>
  <c r="X3184" i="1"/>
  <c r="X3799" i="1"/>
  <c r="X3759" i="1"/>
  <c r="X819" i="1"/>
  <c r="X3242" i="1"/>
  <c r="X3192" i="1"/>
  <c r="X4151" i="1"/>
  <c r="X2784" i="1"/>
  <c r="O2790" i="1"/>
  <c r="O3198" i="1"/>
  <c r="R4151" i="1"/>
  <c r="R3799" i="1"/>
  <c r="R3234" i="1"/>
  <c r="R2784" i="1"/>
  <c r="R4159" i="1"/>
  <c r="R3242" i="1"/>
  <c r="R819" i="1"/>
  <c r="R3759" i="1"/>
  <c r="R4202" i="1"/>
  <c r="R3184" i="1"/>
  <c r="R3192" i="1"/>
  <c r="Y3196" i="1"/>
  <c r="Y2788" i="1"/>
  <c r="Y3188" i="1"/>
  <c r="O4163" i="1"/>
  <c r="O3196" i="1"/>
  <c r="V3249" i="1"/>
  <c r="V3191" i="1"/>
  <c r="V2791" i="1"/>
  <c r="V4158" i="1"/>
  <c r="V3806" i="1"/>
  <c r="V3199" i="1"/>
  <c r="V4166" i="1"/>
  <c r="V4209" i="1"/>
  <c r="V3241" i="1"/>
  <c r="V826" i="1"/>
  <c r="V3766" i="1"/>
  <c r="AB2787" i="1"/>
  <c r="T3760" i="1"/>
  <c r="T4152" i="1"/>
  <c r="AB3761" i="1"/>
  <c r="P3249" i="1"/>
  <c r="P3241" i="1"/>
  <c r="P826" i="1"/>
  <c r="P3199" i="1"/>
  <c r="P4166" i="1"/>
  <c r="P4158" i="1"/>
  <c r="P2791" i="1"/>
  <c r="P3806" i="1"/>
  <c r="P3191" i="1"/>
  <c r="P4209" i="1"/>
  <c r="P3766" i="1"/>
  <c r="Z3199" i="1"/>
  <c r="Z4209" i="1"/>
  <c r="Z4158" i="1"/>
  <c r="Z3806" i="1"/>
  <c r="Z4166" i="1"/>
  <c r="Z3241" i="1"/>
  <c r="Z3766" i="1"/>
  <c r="Z3191" i="1"/>
  <c r="Z826" i="1"/>
  <c r="Z3249" i="1"/>
  <c r="Z2791" i="1"/>
  <c r="T4206" i="1"/>
  <c r="T3188" i="1"/>
  <c r="AB2789" i="1"/>
  <c r="AB4165" i="1"/>
  <c r="AB4157" i="1"/>
  <c r="AB2790" i="1"/>
  <c r="AB3188" i="1"/>
  <c r="Y378" i="1" l="1"/>
  <c r="T383" i="1"/>
  <c r="AB381" i="1"/>
  <c r="AB382" i="1"/>
  <c r="O379" i="1"/>
  <c r="O381" i="1"/>
  <c r="AB378" i="1"/>
  <c r="O380" i="1"/>
  <c r="O390" i="1"/>
  <c r="O382" i="1"/>
  <c r="O1902" i="1"/>
  <c r="Y3236" i="1"/>
  <c r="Y821" i="1"/>
  <c r="O3238" i="1"/>
  <c r="AB3235" i="1"/>
  <c r="T825" i="1"/>
  <c r="AB820" i="1"/>
  <c r="Y381" i="1"/>
  <c r="Y3235" i="1"/>
  <c r="Y387" i="1"/>
  <c r="AB388" i="1"/>
  <c r="AB1900" i="1"/>
  <c r="Y1899" i="1"/>
  <c r="AB1892" i="1"/>
  <c r="Y1891" i="1"/>
  <c r="Y379" i="1"/>
  <c r="T3240" i="1"/>
  <c r="Y1901" i="1"/>
  <c r="AB3242" i="1"/>
  <c r="Y3237" i="1"/>
  <c r="AB3799" i="1"/>
  <c r="AB3249" i="1"/>
  <c r="T3239" i="1"/>
  <c r="AB1889" i="1"/>
  <c r="Y1893" i="1"/>
  <c r="T824" i="1"/>
  <c r="Y822" i="1"/>
  <c r="T1899" i="1"/>
  <c r="T1902" i="1"/>
  <c r="T1894" i="1"/>
  <c r="AB4198" i="1"/>
  <c r="AB4195" i="1"/>
  <c r="O4198" i="1"/>
  <c r="O4196" i="1"/>
  <c r="Y389" i="1"/>
  <c r="AA4201" i="1"/>
  <c r="AB4201" i="1" s="1"/>
  <c r="P4201" i="1"/>
  <c r="M4201" i="1"/>
  <c r="T1891" i="1"/>
  <c r="Y3238" i="1"/>
  <c r="T4200" i="1"/>
  <c r="Y4197" i="1"/>
  <c r="Y4195" i="1"/>
  <c r="AB4197" i="1"/>
  <c r="AB380" i="1"/>
  <c r="AB824" i="1"/>
  <c r="AC4201" i="1"/>
  <c r="Y4196" i="1"/>
  <c r="Y4198" i="1"/>
  <c r="O1894" i="1"/>
  <c r="X4199" i="1"/>
  <c r="Y4199" i="1" s="1"/>
  <c r="Q3235" i="1"/>
  <c r="O391" i="1"/>
  <c r="Y823" i="1"/>
  <c r="O820" i="1"/>
  <c r="T821" i="1"/>
  <c r="AB822" i="1"/>
  <c r="AB823" i="1"/>
  <c r="O823" i="1"/>
  <c r="Y820" i="1"/>
  <c r="N821" i="1"/>
  <c r="N3236" i="1"/>
  <c r="O3236" i="1" s="1"/>
  <c r="T387" i="1"/>
  <c r="T389" i="1"/>
  <c r="AA4196" i="1"/>
  <c r="AB4196" i="1" s="1"/>
  <c r="L4201" i="1"/>
  <c r="AE4201" i="1"/>
  <c r="T1893" i="1"/>
  <c r="T379" i="1"/>
  <c r="U4200" i="1"/>
  <c r="Y4200" i="1" s="1"/>
  <c r="AB3241" i="1"/>
  <c r="R4201" i="1"/>
  <c r="T390" i="1"/>
  <c r="AB2784" i="1"/>
  <c r="T381" i="1"/>
  <c r="O383" i="1"/>
  <c r="O4195" i="1"/>
  <c r="T382" i="1"/>
  <c r="AE4194" i="1"/>
  <c r="T4198" i="1"/>
  <c r="T3238" i="1"/>
  <c r="T1901" i="1"/>
  <c r="O4199" i="1"/>
  <c r="T4196" i="1"/>
  <c r="R4197" i="1"/>
  <c r="T4197" i="1" s="1"/>
  <c r="T823" i="1"/>
  <c r="T4199" i="1"/>
  <c r="O824" i="1"/>
  <c r="X4201" i="1"/>
  <c r="X826" i="1"/>
  <c r="X3241" i="1"/>
  <c r="Y3241" i="1" s="1"/>
  <c r="X392" i="1"/>
  <c r="X1896" i="1"/>
  <c r="U1904" i="1"/>
  <c r="Y1904" i="1" s="1"/>
  <c r="U4201" i="1"/>
  <c r="U392" i="1"/>
  <c r="U1896" i="1"/>
  <c r="P384" i="1"/>
  <c r="P1904" i="1"/>
  <c r="T1904" i="1" s="1"/>
  <c r="P392" i="1"/>
  <c r="T392" i="1" s="1"/>
  <c r="O1903" i="1"/>
  <c r="O1896" i="1"/>
  <c r="O3240" i="1"/>
  <c r="R1892" i="1"/>
  <c r="T1892" i="1" s="1"/>
  <c r="R380" i="1"/>
  <c r="R388" i="1"/>
  <c r="T388" i="1" s="1"/>
  <c r="R1900" i="1"/>
  <c r="T1900" i="1" s="1"/>
  <c r="R822" i="1"/>
  <c r="R3237" i="1"/>
  <c r="T3237" i="1" s="1"/>
  <c r="O825" i="1"/>
  <c r="AA384" i="1"/>
  <c r="M392" i="1"/>
  <c r="O392" i="1" s="1"/>
  <c r="Z4200" i="1"/>
  <c r="AB4200" i="1" s="1"/>
  <c r="X1902" i="1"/>
  <c r="Y1902" i="1" s="1"/>
  <c r="X382" i="1"/>
  <c r="X1894" i="1"/>
  <c r="Y1894" i="1" s="1"/>
  <c r="X390" i="1"/>
  <c r="Y390" i="1" s="1"/>
  <c r="X3239" i="1"/>
  <c r="Y3239" i="1" s="1"/>
  <c r="X824" i="1"/>
  <c r="U1903" i="1"/>
  <c r="Y1903" i="1" s="1"/>
  <c r="U1895" i="1"/>
  <c r="Y1895" i="1" s="1"/>
  <c r="U391" i="1"/>
  <c r="Y391" i="1" s="1"/>
  <c r="U383" i="1"/>
  <c r="U825" i="1"/>
  <c r="U3240" i="1"/>
  <c r="Y3240" i="1" s="1"/>
  <c r="Z1895" i="1"/>
  <c r="AB1895" i="1" s="1"/>
  <c r="Z1903" i="1"/>
  <c r="AB1903" i="1" s="1"/>
  <c r="Z3240" i="1"/>
  <c r="AB3240" i="1" s="1"/>
  <c r="Z391" i="1"/>
  <c r="AB391" i="1" s="1"/>
  <c r="Z825" i="1"/>
  <c r="Z383" i="1"/>
  <c r="P4195" i="1"/>
  <c r="T4195" i="1" s="1"/>
  <c r="P1898" i="1"/>
  <c r="T1898" i="1" s="1"/>
  <c r="P1890" i="1"/>
  <c r="T1890" i="1" s="1"/>
  <c r="P386" i="1"/>
  <c r="T386" i="1" s="1"/>
  <c r="P820" i="1"/>
  <c r="P378" i="1"/>
  <c r="P3235" i="1"/>
  <c r="AA1891" i="1"/>
  <c r="AB1891" i="1" s="1"/>
  <c r="AA387" i="1"/>
  <c r="AB387" i="1" s="1"/>
  <c r="AA379" i="1"/>
  <c r="AA1899" i="1"/>
  <c r="AB1899" i="1" s="1"/>
  <c r="AA3236" i="1"/>
  <c r="AB3236" i="1" s="1"/>
  <c r="AA821" i="1"/>
  <c r="O1895" i="1"/>
  <c r="O4200" i="1"/>
  <c r="AB4194" i="1"/>
  <c r="T4194" i="1"/>
  <c r="O4194" i="1"/>
  <c r="Y4194" i="1"/>
  <c r="I4201" i="1"/>
  <c r="AB4151" i="1"/>
  <c r="AB3199" i="1"/>
  <c r="AB3234" i="1"/>
  <c r="AB4158" i="1"/>
  <c r="AB392" i="1"/>
  <c r="T1897" i="1"/>
  <c r="O1904" i="1"/>
  <c r="O1897" i="1"/>
  <c r="AB385" i="1"/>
  <c r="AB1897" i="1"/>
  <c r="AB1904" i="1"/>
  <c r="O385" i="1"/>
  <c r="I392" i="1"/>
  <c r="I1904" i="1"/>
  <c r="Y385" i="1"/>
  <c r="T385" i="1"/>
  <c r="Y1897" i="1"/>
  <c r="AB1896" i="1"/>
  <c r="Y1889" i="1"/>
  <c r="Y384" i="1"/>
  <c r="AB377" i="1"/>
  <c r="T1889" i="1"/>
  <c r="T1896" i="1"/>
  <c r="I1896" i="1"/>
  <c r="I384" i="1"/>
  <c r="Y377" i="1"/>
  <c r="O377" i="1"/>
  <c r="T377" i="1"/>
  <c r="O384" i="1"/>
  <c r="O1889" i="1"/>
  <c r="O3766" i="1"/>
  <c r="O3759" i="1"/>
  <c r="O4209" i="1"/>
  <c r="O4159" i="1"/>
  <c r="O4158" i="1"/>
  <c r="O819" i="1"/>
  <c r="AB3759" i="1"/>
  <c r="AB2791" i="1"/>
  <c r="T4209" i="1"/>
  <c r="T3249" i="1"/>
  <c r="AB3806" i="1"/>
  <c r="AB4166" i="1"/>
  <c r="AB3184" i="1"/>
  <c r="AB819" i="1"/>
  <c r="O3242" i="1"/>
  <c r="T826" i="1"/>
  <c r="O3184" i="1"/>
  <c r="AB826" i="1"/>
  <c r="AB4209" i="1"/>
  <c r="AB4202" i="1"/>
  <c r="AB4159" i="1"/>
  <c r="AB3766" i="1"/>
  <c r="T3199" i="1"/>
  <c r="AB3191" i="1"/>
  <c r="T3806" i="1"/>
  <c r="AB3192" i="1"/>
  <c r="O3192" i="1"/>
  <c r="O4151" i="1"/>
  <c r="T2791" i="1"/>
  <c r="O826" i="1"/>
  <c r="O2784" i="1"/>
  <c r="O4202" i="1"/>
  <c r="T3191" i="1"/>
  <c r="O2791" i="1"/>
  <c r="O3799" i="1"/>
  <c r="T3242" i="1"/>
  <c r="T4202" i="1"/>
  <c r="T2784" i="1"/>
  <c r="T3192" i="1"/>
  <c r="T819" i="1"/>
  <c r="Y4166" i="1"/>
  <c r="Y4209" i="1"/>
  <c r="Y3199" i="1"/>
  <c r="Y2791" i="1"/>
  <c r="Y4159" i="1"/>
  <c r="Y3799" i="1"/>
  <c r="Y3192" i="1"/>
  <c r="T3766" i="1"/>
  <c r="T3241" i="1"/>
  <c r="T4151" i="1"/>
  <c r="T3759" i="1"/>
  <c r="T4159" i="1"/>
  <c r="O3199" i="1"/>
  <c r="O3806" i="1"/>
  <c r="O3191" i="1"/>
  <c r="O3241" i="1"/>
  <c r="Y3766" i="1"/>
  <c r="Y4158" i="1"/>
  <c r="Y3806" i="1"/>
  <c r="Y3234" i="1"/>
  <c r="Y3242" i="1"/>
  <c r="I3199" i="1"/>
  <c r="I4166" i="1"/>
  <c r="I826" i="1"/>
  <c r="I4158" i="1"/>
  <c r="I3249" i="1"/>
  <c r="I3806" i="1"/>
  <c r="I3191" i="1"/>
  <c r="I2791" i="1"/>
  <c r="I3766" i="1"/>
  <c r="I3241" i="1"/>
  <c r="I4209" i="1"/>
  <c r="Y819" i="1"/>
  <c r="Y3184" i="1"/>
  <c r="T3799" i="1"/>
  <c r="T4158" i="1"/>
  <c r="T4166" i="1"/>
  <c r="T3234" i="1"/>
  <c r="T3184" i="1"/>
  <c r="O3249" i="1"/>
  <c r="O4166" i="1"/>
  <c r="Y3191" i="1"/>
  <c r="Y3249" i="1"/>
  <c r="O3234" i="1"/>
  <c r="Y4151" i="1"/>
  <c r="Y3759" i="1"/>
  <c r="Y2784" i="1"/>
  <c r="Y4202" i="1"/>
  <c r="Y383" i="1" l="1"/>
  <c r="AB379" i="1"/>
  <c r="T378" i="1"/>
  <c r="AB383" i="1"/>
  <c r="Y382" i="1"/>
  <c r="T380" i="1"/>
  <c r="AB384" i="1"/>
  <c r="T384" i="1"/>
  <c r="Y392" i="1"/>
  <c r="T3235" i="1"/>
  <c r="T4201" i="1"/>
  <c r="Y4201" i="1"/>
  <c r="O4201" i="1"/>
  <c r="Y826" i="1"/>
  <c r="O821" i="1"/>
  <c r="Y1896" i="1"/>
  <c r="AB821" i="1"/>
  <c r="T820" i="1"/>
  <c r="Y825" i="1"/>
  <c r="T822" i="1"/>
  <c r="AB825" i="1"/>
  <c r="Y824" i="1"/>
  <c r="P4450" i="1" l="1"/>
  <c r="P4458" i="1" s="1"/>
  <c r="S4448" i="1"/>
  <c r="S4456" i="1" s="1"/>
  <c r="S4447" i="1"/>
  <c r="S4455" i="1" s="1"/>
  <c r="S4443" i="1"/>
  <c r="S4451" i="1" s="1"/>
  <c r="S4444" i="1"/>
  <c r="S4452" i="1" s="1"/>
  <c r="S4445" i="1"/>
  <c r="S4453" i="1" s="1"/>
  <c r="X4443" i="1"/>
  <c r="X4451" i="1" s="1"/>
  <c r="Q4450" i="1"/>
  <c r="Q4458" i="1" s="1"/>
  <c r="M4444" i="1"/>
  <c r="M4452" i="1" s="1"/>
  <c r="R4446" i="1"/>
  <c r="R4454" i="1" s="1"/>
  <c r="V4446" i="1"/>
  <c r="V4454" i="1" s="1"/>
  <c r="P4448" i="1"/>
  <c r="P4456" i="1" s="1"/>
  <c r="AC4448" i="1"/>
  <c r="AC4456" i="1" s="1"/>
  <c r="I4445" i="1"/>
  <c r="V4448" i="1"/>
  <c r="V4456" i="1" s="1"/>
  <c r="W4446" i="1"/>
  <c r="W4454" i="1" s="1"/>
  <c r="Z4444" i="1"/>
  <c r="Z4452" i="1" s="1"/>
  <c r="Z4443" i="1"/>
  <c r="Z4451" i="1" s="1"/>
  <c r="U4447" i="1"/>
  <c r="U4455" i="1" s="1"/>
  <c r="R4448" i="1"/>
  <c r="R4456" i="1" s="1"/>
  <c r="P4445" i="1"/>
  <c r="P4453" i="1" s="1"/>
  <c r="AE4445" i="1"/>
  <c r="AE4453" i="1" s="1"/>
  <c r="AE4444" i="1"/>
  <c r="AE4452" i="1" s="1"/>
  <c r="R4445" i="1"/>
  <c r="R4453" i="1" s="1"/>
  <c r="L4450" i="1"/>
  <c r="L4458" i="1" s="1"/>
  <c r="AE4446" i="1"/>
  <c r="AE4454" i="1" s="1"/>
  <c r="X4447" i="1"/>
  <c r="X4455" i="1" s="1"/>
  <c r="V4443" i="1"/>
  <c r="V4451" i="1" s="1"/>
  <c r="L4446" i="1"/>
  <c r="L4454" i="1" s="1"/>
  <c r="AD4444" i="1"/>
  <c r="AD4452" i="1" s="1"/>
  <c r="Q4447" i="1"/>
  <c r="Q4455" i="1" s="1"/>
  <c r="M4448" i="1"/>
  <c r="M4456" i="1" s="1"/>
  <c r="L4449" i="1"/>
  <c r="L4457" i="1" s="1"/>
  <c r="I4444" i="1"/>
  <c r="AC4443" i="1"/>
  <c r="AC4451" i="1" s="1"/>
  <c r="AC4449" i="1"/>
  <c r="AC4457" i="1" s="1"/>
  <c r="X4444" i="1"/>
  <c r="X4452" i="1" s="1"/>
  <c r="AA4449" i="1"/>
  <c r="AA4457" i="1" s="1"/>
  <c r="AA4450" i="1"/>
  <c r="AA4458" i="1" s="1"/>
  <c r="Z4448" i="1"/>
  <c r="Z4456" i="1" s="1"/>
  <c r="M4450" i="1"/>
  <c r="M4458" i="1" s="1"/>
  <c r="V4445" i="1"/>
  <c r="V4453" i="1" s="1"/>
  <c r="AE4449" i="1"/>
  <c r="AE4457" i="1" s="1"/>
  <c r="I4443" i="1"/>
  <c r="P4444" i="1"/>
  <c r="P4452" i="1" s="1"/>
  <c r="X4450" i="1"/>
  <c r="X4458" i="1" s="1"/>
  <c r="AC4446" i="1"/>
  <c r="AC4454" i="1" s="1"/>
  <c r="AC4445" i="1"/>
  <c r="AC4453" i="1" s="1"/>
  <c r="N4445" i="1"/>
  <c r="N4453" i="1" s="1"/>
  <c r="P4443" i="1"/>
  <c r="P4451" i="1" s="1"/>
  <c r="N4444" i="1"/>
  <c r="N4452" i="1" s="1"/>
  <c r="N4449" i="1"/>
  <c r="N4457" i="1" s="1"/>
  <c r="I4447" i="1"/>
  <c r="U4443" i="1"/>
  <c r="U4451" i="1" s="1"/>
  <c r="W4443" i="1"/>
  <c r="W4451" i="1" s="1"/>
  <c r="Q4449" i="1"/>
  <c r="Q4457" i="1" s="1"/>
  <c r="AD4450" i="1"/>
  <c r="AD4458" i="1" s="1"/>
  <c r="N4443" i="1"/>
  <c r="N4451" i="1" s="1"/>
  <c r="L4445" i="1"/>
  <c r="L4453" i="1" s="1"/>
  <c r="M4447" i="1"/>
  <c r="M4455" i="1" s="1"/>
  <c r="W4447" i="1"/>
  <c r="W4455" i="1" s="1"/>
  <c r="AA4446" i="1"/>
  <c r="AA4454" i="1" s="1"/>
  <c r="W4449" i="1"/>
  <c r="W4457" i="1" s="1"/>
  <c r="U4445" i="1"/>
  <c r="U4453" i="1" s="1"/>
  <c r="I4449" i="1"/>
  <c r="AD4443" i="1"/>
  <c r="AD4451" i="1" s="1"/>
  <c r="M4445" i="1"/>
  <c r="M4453" i="1" s="1"/>
  <c r="Z4447" i="1"/>
  <c r="Z4455" i="1" s="1"/>
  <c r="AC4450" i="1"/>
  <c r="AC4458" i="1" s="1"/>
  <c r="AE4448" i="1"/>
  <c r="AE4456" i="1" s="1"/>
  <c r="L4443" i="1"/>
  <c r="L4451" i="1" s="1"/>
  <c r="U4449" i="1"/>
  <c r="U4457" i="1" s="1"/>
  <c r="Q4443" i="1"/>
  <c r="Q4451" i="1" s="1"/>
  <c r="X4448" i="1"/>
  <c r="X4456" i="1" s="1"/>
  <c r="Q4446" i="1"/>
  <c r="Q4454" i="1" s="1"/>
  <c r="AD4449" i="1"/>
  <c r="AD4457" i="1" s="1"/>
  <c r="AC4447" i="1"/>
  <c r="AC4455" i="1" s="1"/>
  <c r="X4449" i="1"/>
  <c r="X4457" i="1" s="1"/>
  <c r="Q4445" i="1"/>
  <c r="Q4453" i="1" s="1"/>
  <c r="I4450" i="1"/>
  <c r="V4450" i="1"/>
  <c r="V4458" i="1" s="1"/>
  <c r="Z4449" i="1"/>
  <c r="Z4457" i="1" s="1"/>
  <c r="AD4446" i="1"/>
  <c r="AD4454" i="1" s="1"/>
  <c r="I4448" i="1"/>
  <c r="M4449" i="1"/>
  <c r="M4457" i="1" s="1"/>
  <c r="AD4447" i="1"/>
  <c r="AD4455" i="1" s="1"/>
  <c r="R4443" i="1"/>
  <c r="R4451" i="1" s="1"/>
  <c r="N4447" i="1"/>
  <c r="N4455" i="1" s="1"/>
  <c r="U4450" i="1"/>
  <c r="U4458" i="1" s="1"/>
  <c r="N4450" i="1"/>
  <c r="N4458" i="1" s="1"/>
  <c r="L4444" i="1"/>
  <c r="L4452" i="1" s="1"/>
  <c r="R4444" i="1"/>
  <c r="R4452" i="1" s="1"/>
  <c r="W4444" i="1"/>
  <c r="W4452" i="1" s="1"/>
  <c r="AC4444" i="1"/>
  <c r="AC4452" i="1" s="1"/>
  <c r="N4448" i="1"/>
  <c r="N4456" i="1" s="1"/>
  <c r="Z4450" i="1"/>
  <c r="Z4458" i="1" s="1"/>
  <c r="I4458" i="1" l="1"/>
  <c r="I4453" i="1"/>
  <c r="I4455" i="1"/>
  <c r="I4456" i="1"/>
  <c r="I4451" i="1"/>
  <c r="I4452" i="1"/>
  <c r="I4457" i="1"/>
  <c r="AA4447" i="1"/>
  <c r="AA4455" i="1" s="1"/>
  <c r="U4444" i="1"/>
  <c r="U4452" i="1" s="1"/>
  <c r="AA4444" i="1"/>
  <c r="AA4452" i="1" s="1"/>
  <c r="Q4444" i="1"/>
  <c r="Q4452" i="1" s="1"/>
  <c r="AA4445" i="1"/>
  <c r="AA4453" i="1" s="1"/>
  <c r="L4448" i="1"/>
  <c r="L4456" i="1" s="1"/>
  <c r="L4447" i="1"/>
  <c r="L4455" i="1" s="1"/>
  <c r="X4445" i="1"/>
  <c r="X4453" i="1" s="1"/>
  <c r="W4445" i="1"/>
  <c r="W4453" i="1" s="1"/>
  <c r="R4450" i="1"/>
  <c r="R4458" i="1" s="1"/>
  <c r="P4447" i="1"/>
  <c r="P4455" i="1" s="1"/>
  <c r="AD4448" i="1"/>
  <c r="AD4456" i="1" s="1"/>
  <c r="P4446" i="1"/>
  <c r="P4454" i="1" s="1"/>
  <c r="Q4448" i="1"/>
  <c r="Q4456" i="1" s="1"/>
  <c r="Z4446" i="1"/>
  <c r="Z4454" i="1" s="1"/>
  <c r="P4449" i="1"/>
  <c r="P4457" i="1" s="1"/>
  <c r="U4448" i="1"/>
  <c r="U4456" i="1" s="1"/>
  <c r="AE4443" i="1"/>
  <c r="AE4451" i="1" s="1"/>
  <c r="S4446" i="1"/>
  <c r="S4454" i="1" s="1"/>
  <c r="S4449" i="1"/>
  <c r="S4457" i="1" s="1"/>
  <c r="S4450" i="1"/>
  <c r="S4458" i="1" s="1"/>
  <c r="AD4445" i="1"/>
  <c r="AD4453" i="1" s="1"/>
  <c r="V4447" i="1"/>
  <c r="V4455" i="1" s="1"/>
  <c r="U4446" i="1"/>
  <c r="U4454" i="1" s="1"/>
  <c r="M4446" i="1"/>
  <c r="M4454" i="1" s="1"/>
  <c r="AE4450" i="1"/>
  <c r="AE4458" i="1" s="1"/>
  <c r="R4449" i="1"/>
  <c r="R4457" i="1" s="1"/>
  <c r="R4447" i="1"/>
  <c r="R4455" i="1" s="1"/>
  <c r="X4446" i="1"/>
  <c r="X4454" i="1" s="1"/>
  <c r="V4444" i="1"/>
  <c r="V4452" i="1" s="1"/>
  <c r="I4446" i="1"/>
  <c r="V4449" i="1"/>
  <c r="V4457" i="1" s="1"/>
  <c r="M4443" i="1"/>
  <c r="M4451" i="1" s="1"/>
  <c r="AE4447" i="1"/>
  <c r="AE4455" i="1" s="1"/>
  <c r="W4450" i="1"/>
  <c r="W4458" i="1" s="1"/>
  <c r="W4448" i="1"/>
  <c r="W4456" i="1" s="1"/>
  <c r="N4446" i="1"/>
  <c r="N4454" i="1" s="1"/>
  <c r="AA4443" i="1"/>
  <c r="AA4451" i="1" s="1"/>
  <c r="Z4445" i="1"/>
  <c r="Z4453" i="1" s="1"/>
  <c r="AA4448" i="1"/>
  <c r="AA4456" i="1" s="1"/>
  <c r="AB4450" i="1"/>
  <c r="AB4458" i="1" s="1"/>
  <c r="O4444" i="1"/>
  <c r="O4452" i="1" s="1"/>
  <c r="AB4449" i="1"/>
  <c r="AB4457" i="1" s="1"/>
  <c r="Y4443" i="1"/>
  <c r="Y4451" i="1" s="1"/>
  <c r="O4445" i="1"/>
  <c r="O4453" i="1" s="1"/>
  <c r="T4443" i="1"/>
  <c r="T4451" i="1" s="1"/>
  <c r="T4445" i="1"/>
  <c r="T4453" i="1" s="1"/>
  <c r="O4449" i="1"/>
  <c r="O4457" i="1" s="1"/>
  <c r="O4450" i="1"/>
  <c r="O4458" i="1" s="1"/>
  <c r="I4454" i="1" l="1"/>
  <c r="Y4449" i="1"/>
  <c r="Y4457" i="1" s="1"/>
  <c r="Y4450" i="1"/>
  <c r="Y4458" i="1" s="1"/>
  <c r="O4447" i="1"/>
  <c r="O4455" i="1" s="1"/>
  <c r="T4444" i="1"/>
  <c r="T4452" i="1" s="1"/>
  <c r="T4448" i="1"/>
  <c r="T4456" i="1" s="1"/>
  <c r="AB4444" i="1"/>
  <c r="AB4452" i="1" s="1"/>
  <c r="Y4446" i="1"/>
  <c r="Y4454" i="1" s="1"/>
  <c r="Y4445" i="1"/>
  <c r="Y4453" i="1" s="1"/>
  <c r="AB4443" i="1"/>
  <c r="AB4451" i="1" s="1"/>
  <c r="Y4447" i="1"/>
  <c r="Y4455" i="1" s="1"/>
  <c r="AB4445" i="1"/>
  <c r="AB4453" i="1" s="1"/>
  <c r="Y4448" i="1"/>
  <c r="Y4456" i="1" s="1"/>
  <c r="AB4447" i="1"/>
  <c r="AB4455" i="1" s="1"/>
  <c r="AB4446" i="1"/>
  <c r="AB4454" i="1" s="1"/>
  <c r="T4447" i="1"/>
  <c r="T4455" i="1" s="1"/>
  <c r="Y4444" i="1"/>
  <c r="Y4452" i="1" s="1"/>
  <c r="T4446" i="1"/>
  <c r="T4454" i="1" s="1"/>
  <c r="T4450" i="1"/>
  <c r="T4458" i="1" s="1"/>
  <c r="T4449" i="1"/>
  <c r="T4457" i="1" s="1"/>
  <c r="O4448" i="1"/>
  <c r="O4456" i="1" s="1"/>
  <c r="O4446" i="1"/>
  <c r="O4454" i="1" s="1"/>
  <c r="O4443" i="1"/>
  <c r="O4451" i="1" s="1"/>
  <c r="AB4448" i="1"/>
  <c r="AB4456" i="1" s="1"/>
  <c r="Z4244" i="1" l="1"/>
  <c r="AA4243" i="1"/>
  <c r="AD4242" i="1"/>
  <c r="V4245" i="1"/>
  <c r="I4244" i="1"/>
  <c r="R4244" i="1"/>
  <c r="Z4247" i="1"/>
  <c r="AE4242" i="1"/>
  <c r="X4244" i="1"/>
  <c r="I4246" i="1"/>
  <c r="AE4248" i="1"/>
  <c r="AA4246" i="1"/>
  <c r="P4248" i="1"/>
  <c r="W4242" i="1"/>
  <c r="AE4243" i="1"/>
  <c r="L4245" i="1"/>
  <c r="I4245" i="1"/>
  <c r="V4246" i="1"/>
  <c r="AA4248" i="1"/>
  <c r="V4244" i="1"/>
  <c r="Q4244" i="1"/>
  <c r="M4246" i="1"/>
  <c r="N4247" i="1"/>
  <c r="M4244" i="1"/>
  <c r="P4245" i="1"/>
  <c r="I4242" i="1"/>
  <c r="W4243" i="1"/>
  <c r="U4243" i="1"/>
  <c r="AC4245" i="1"/>
  <c r="S4243" i="1"/>
  <c r="X4245" i="1"/>
  <c r="AA4244" i="1"/>
  <c r="W4247" i="1"/>
  <c r="Q4248" i="1"/>
  <c r="V4242" i="1"/>
  <c r="L4242" i="1"/>
  <c r="P4246" i="1"/>
  <c r="R4247" i="1"/>
  <c r="P4242" i="1"/>
  <c r="N4244" i="1"/>
  <c r="I4247" i="1"/>
  <c r="M4245" i="1"/>
  <c r="AC4246" i="1"/>
  <c r="Q4246" i="1"/>
  <c r="Q4243" i="1"/>
  <c r="N4242" i="1"/>
  <c r="R4246" i="1"/>
  <c r="AD4248" i="1"/>
  <c r="N4246" i="1"/>
  <c r="Q4242" i="1"/>
  <c r="N4248" i="1"/>
  <c r="V4247" i="1"/>
  <c r="U4242" i="1"/>
  <c r="X4247" i="1"/>
  <c r="AE4246" i="1"/>
  <c r="I4248" i="1"/>
  <c r="AE4247" i="1"/>
  <c r="AA4245" i="1"/>
  <c r="M4242" i="1"/>
  <c r="AE4245" i="1"/>
  <c r="S4247" i="1"/>
  <c r="L4246" i="1"/>
  <c r="Q4245" i="1"/>
  <c r="U4244" i="1"/>
  <c r="U4247" i="1"/>
  <c r="L4247" i="1"/>
  <c r="AA4242" i="1"/>
  <c r="U4245" i="1"/>
  <c r="V4248" i="1"/>
  <c r="P4247" i="1"/>
  <c r="AD4246" i="1"/>
  <c r="L4243" i="1"/>
  <c r="W4246" i="1"/>
  <c r="Z4248" i="1"/>
  <c r="V4243" i="1"/>
  <c r="AC4247" i="1"/>
  <c r="L4244" i="1"/>
  <c r="X4248" i="1"/>
  <c r="M4248" i="1"/>
  <c r="X4246" i="1"/>
  <c r="W4245" i="1"/>
  <c r="S4244" i="1"/>
  <c r="Z4246" i="1"/>
  <c r="R4245" i="1"/>
  <c r="M4243" i="1"/>
  <c r="S4246" i="1"/>
  <c r="R4242" i="1"/>
  <c r="AE4244" i="1"/>
  <c r="P4243" i="1"/>
  <c r="Z4243" i="1"/>
  <c r="N4243" i="1"/>
  <c r="AD4247" i="1"/>
  <c r="W4248" i="1"/>
  <c r="AA4247" i="1"/>
  <c r="S4248" i="1"/>
  <c r="Q4247" i="1"/>
  <c r="AD4245" i="1"/>
  <c r="S4245" i="1"/>
  <c r="AC4248" i="1"/>
  <c r="I4243" i="1"/>
  <c r="AC4244" i="1"/>
  <c r="M4247" i="1"/>
  <c r="AC4243" i="1"/>
  <c r="R4243" i="1"/>
  <c r="Z4242" i="1"/>
  <c r="S4242" i="1"/>
  <c r="L4248" i="1"/>
  <c r="N4245" i="1"/>
  <c r="W4244" i="1"/>
  <c r="U4248" i="1"/>
  <c r="X4243" i="1"/>
  <c r="AC4242" i="1"/>
  <c r="Z4245" i="1"/>
  <c r="P4244" i="1"/>
  <c r="AD4243" i="1"/>
  <c r="U4246" i="1"/>
  <c r="AD4244" i="1"/>
  <c r="R4248" i="1"/>
  <c r="X4242" i="1"/>
  <c r="S2637" i="1"/>
  <c r="S3684" i="1"/>
  <c r="S4172" i="1"/>
  <c r="S2725" i="1"/>
  <c r="S2701" i="1"/>
  <c r="S3213" i="1"/>
  <c r="S3212" i="1"/>
  <c r="S3683" i="1"/>
  <c r="S2724" i="1"/>
  <c r="S2636" i="1"/>
  <c r="S4171" i="1"/>
  <c r="S2700" i="1"/>
  <c r="S3214" i="1"/>
  <c r="S3685" i="1"/>
  <c r="S2726" i="1"/>
  <c r="S2638" i="1"/>
  <c r="S2702" i="1"/>
  <c r="S4173" i="1"/>
  <c r="S2635" i="1"/>
  <c r="S3211" i="1"/>
  <c r="S4170" i="1"/>
  <c r="S2699" i="1"/>
  <c r="S2723" i="1"/>
  <c r="S3682" i="1"/>
  <c r="S2634" i="1"/>
  <c r="S4169" i="1"/>
  <c r="S2698" i="1"/>
  <c r="S3681" i="1"/>
  <c r="S2722" i="1"/>
  <c r="S3210" i="1"/>
  <c r="S2696" i="1"/>
  <c r="S2632" i="1"/>
  <c r="S2720" i="1"/>
  <c r="S3208" i="1"/>
  <c r="S3679" i="1"/>
  <c r="S4167" i="1"/>
  <c r="S3209" i="1"/>
  <c r="S2633" i="1"/>
  <c r="S2721" i="1"/>
  <c r="S4168" i="1"/>
  <c r="S2697" i="1"/>
  <c r="S3680" i="1"/>
  <c r="X1918" i="1"/>
  <c r="X406" i="1"/>
  <c r="AE1917" i="1"/>
  <c r="AE405" i="1"/>
  <c r="I1919" i="1"/>
  <c r="I407" i="1"/>
  <c r="AE1918" i="1"/>
  <c r="AE406" i="1"/>
  <c r="AA1916" i="1"/>
  <c r="AA404" i="1"/>
  <c r="M1913" i="1"/>
  <c r="M401" i="1"/>
  <c r="AE1916" i="1"/>
  <c r="AE404" i="1"/>
  <c r="S1918" i="1"/>
  <c r="S406" i="1"/>
  <c r="L405" i="1"/>
  <c r="L1917" i="1"/>
  <c r="Q404" i="1"/>
  <c r="Q1916" i="1"/>
  <c r="U403" i="1"/>
  <c r="U1915" i="1"/>
  <c r="U406" i="1"/>
  <c r="U1918" i="1"/>
  <c r="L1918" i="1"/>
  <c r="L406" i="1"/>
  <c r="AA1913" i="1"/>
  <c r="AA401" i="1"/>
  <c r="U404" i="1"/>
  <c r="U1916" i="1"/>
  <c r="V1919" i="1"/>
  <c r="V407" i="1"/>
  <c r="M404" i="1"/>
  <c r="M1916" i="1"/>
  <c r="AC1917" i="1"/>
  <c r="AC405" i="1"/>
  <c r="Q405" i="1"/>
  <c r="Q1917" i="1"/>
  <c r="Q1914" i="1"/>
  <c r="Q402" i="1"/>
  <c r="N1913" i="1"/>
  <c r="N401" i="1"/>
  <c r="R405" i="1"/>
  <c r="R1917" i="1"/>
  <c r="AD1919" i="1"/>
  <c r="AD407" i="1"/>
  <c r="N405" i="1"/>
  <c r="N1917" i="1"/>
  <c r="Q1913" i="1"/>
  <c r="Q401" i="1"/>
  <c r="N407" i="1"/>
  <c r="N1919" i="1"/>
  <c r="V1918" i="1"/>
  <c r="V406" i="1"/>
  <c r="U401" i="1"/>
  <c r="U1913" i="1"/>
  <c r="AC404" i="1"/>
  <c r="AC1916" i="1"/>
  <c r="R404" i="1"/>
  <c r="R1916" i="1"/>
  <c r="M402" i="1"/>
  <c r="M1914" i="1"/>
  <c r="S405" i="1"/>
  <c r="S1917" i="1"/>
  <c r="R1913" i="1"/>
  <c r="R401" i="1"/>
  <c r="AE403" i="1"/>
  <c r="AE1915" i="1"/>
  <c r="P1914" i="1"/>
  <c r="P402" i="1"/>
  <c r="Z402" i="1"/>
  <c r="Z1914" i="1"/>
  <c r="N402" i="1"/>
  <c r="N1914" i="1"/>
  <c r="AD406" i="1"/>
  <c r="AD1918" i="1"/>
  <c r="W1919" i="1"/>
  <c r="W407" i="1"/>
  <c r="AA1918" i="1"/>
  <c r="AA406" i="1"/>
  <c r="S407" i="1"/>
  <c r="S1919" i="1"/>
  <c r="Q406" i="1"/>
  <c r="Q1918" i="1"/>
  <c r="AD1916" i="1"/>
  <c r="AD404" i="1"/>
  <c r="S404" i="1"/>
  <c r="S1916" i="1"/>
  <c r="AC407" i="1"/>
  <c r="AC1919" i="1"/>
  <c r="I1914" i="1"/>
  <c r="I402" i="1"/>
  <c r="AC403" i="1"/>
  <c r="AC1915" i="1"/>
  <c r="M406" i="1"/>
  <c r="M1918" i="1"/>
  <c r="P1918" i="1"/>
  <c r="P406" i="1"/>
  <c r="AD405" i="1"/>
  <c r="AD1917" i="1"/>
  <c r="L402" i="1"/>
  <c r="L1914" i="1"/>
  <c r="W1917" i="1"/>
  <c r="W405" i="1"/>
  <c r="Z407" i="1"/>
  <c r="Z1919" i="1"/>
  <c r="V1914" i="1"/>
  <c r="V402" i="1"/>
  <c r="AC1918" i="1"/>
  <c r="AC406" i="1"/>
  <c r="L1915" i="1"/>
  <c r="L403" i="1"/>
  <c r="X407" i="1"/>
  <c r="X1919" i="1"/>
  <c r="M407" i="1"/>
  <c r="M1919" i="1"/>
  <c r="X1917" i="1"/>
  <c r="X405" i="1"/>
  <c r="W1916" i="1"/>
  <c r="W404" i="1"/>
  <c r="S1915" i="1"/>
  <c r="S403" i="1"/>
  <c r="Z1917" i="1"/>
  <c r="Z405" i="1"/>
  <c r="Z403" i="1"/>
  <c r="Z1915" i="1"/>
  <c r="AA1914" i="1"/>
  <c r="AA402" i="1"/>
  <c r="AD1913" i="1"/>
  <c r="AD401" i="1"/>
  <c r="V1916" i="1"/>
  <c r="V404" i="1"/>
  <c r="I403" i="1"/>
  <c r="I1915" i="1"/>
  <c r="R1915" i="1"/>
  <c r="R403" i="1"/>
  <c r="Z1918" i="1"/>
  <c r="Z406" i="1"/>
  <c r="AE1913" i="1"/>
  <c r="AE401" i="1"/>
  <c r="X1915" i="1"/>
  <c r="X403" i="1"/>
  <c r="I405" i="1"/>
  <c r="I1917" i="1"/>
  <c r="AE1919" i="1"/>
  <c r="AE407" i="1"/>
  <c r="AA1917" i="1"/>
  <c r="AA405" i="1"/>
  <c r="P407" i="1"/>
  <c r="P1919" i="1"/>
  <c r="W1913" i="1"/>
  <c r="W401" i="1"/>
  <c r="AC1914" i="1"/>
  <c r="AC402" i="1"/>
  <c r="R1914" i="1"/>
  <c r="R402" i="1"/>
  <c r="Z1913" i="1"/>
  <c r="Z401" i="1"/>
  <c r="S401" i="1"/>
  <c r="S1913" i="1"/>
  <c r="L1919" i="1"/>
  <c r="L407" i="1"/>
  <c r="N1916" i="1"/>
  <c r="N404" i="1"/>
  <c r="W403" i="1"/>
  <c r="W1915" i="1"/>
  <c r="U1919" i="1"/>
  <c r="U407" i="1"/>
  <c r="X1914" i="1"/>
  <c r="X402" i="1"/>
  <c r="AC1913" i="1"/>
  <c r="AC401" i="1"/>
  <c r="Z404" i="1"/>
  <c r="Z1916" i="1"/>
  <c r="P403" i="1"/>
  <c r="P1915" i="1"/>
  <c r="AD402" i="1"/>
  <c r="AD1914" i="1"/>
  <c r="U405" i="1"/>
  <c r="U1917" i="1"/>
  <c r="AD1915" i="1"/>
  <c r="AD403" i="1"/>
  <c r="R1919" i="1"/>
  <c r="R407" i="1"/>
  <c r="X401" i="1"/>
  <c r="X1913" i="1"/>
  <c r="S1914" i="1"/>
  <c r="S402" i="1"/>
  <c r="X1916" i="1"/>
  <c r="X404" i="1"/>
  <c r="AA403" i="1"/>
  <c r="AA1915" i="1"/>
  <c r="W406" i="1"/>
  <c r="W1918" i="1"/>
  <c r="Q1919" i="1"/>
  <c r="Q407" i="1"/>
  <c r="V401" i="1"/>
  <c r="V1913" i="1"/>
  <c r="L1913" i="1"/>
  <c r="L401" i="1"/>
  <c r="P405" i="1"/>
  <c r="P1917" i="1"/>
  <c r="R1918" i="1"/>
  <c r="R406" i="1"/>
  <c r="P401" i="1"/>
  <c r="P1913" i="1"/>
  <c r="N1915" i="1"/>
  <c r="N403" i="1"/>
  <c r="I406" i="1"/>
  <c r="I1918" i="1"/>
  <c r="AE402" i="1"/>
  <c r="AE1914" i="1"/>
  <c r="L404" i="1"/>
  <c r="L1916" i="1"/>
  <c r="I1916" i="1"/>
  <c r="I404" i="1"/>
  <c r="V405" i="1"/>
  <c r="V1917" i="1"/>
  <c r="AA407" i="1"/>
  <c r="AA1919" i="1"/>
  <c r="V1915" i="1"/>
  <c r="V403" i="1"/>
  <c r="Q403" i="1"/>
  <c r="Q1915" i="1"/>
  <c r="M1917" i="1"/>
  <c r="M405" i="1"/>
  <c r="N1918" i="1"/>
  <c r="N406" i="1"/>
  <c r="M403" i="1"/>
  <c r="M1915" i="1"/>
  <c r="P1916" i="1"/>
  <c r="P404" i="1"/>
  <c r="I401" i="1"/>
  <c r="I1913" i="1"/>
  <c r="W1914" i="1"/>
  <c r="W402" i="1"/>
  <c r="U1914" i="1"/>
  <c r="U402" i="1"/>
  <c r="X374" i="1"/>
  <c r="X1886" i="1"/>
  <c r="AE373" i="1"/>
  <c r="AE1885" i="1"/>
  <c r="I375" i="1"/>
  <c r="I1887" i="1"/>
  <c r="AE374" i="1"/>
  <c r="AE1886" i="1"/>
  <c r="AA372" i="1"/>
  <c r="AA1884" i="1"/>
  <c r="M369" i="1"/>
  <c r="M1881" i="1"/>
  <c r="AE372" i="1"/>
  <c r="AE1884" i="1"/>
  <c r="S374" i="1"/>
  <c r="S1886" i="1"/>
  <c r="L373" i="1"/>
  <c r="L1885" i="1"/>
  <c r="Q372" i="1"/>
  <c r="Q1884" i="1"/>
  <c r="U371" i="1"/>
  <c r="U1883" i="1"/>
  <c r="U374" i="1"/>
  <c r="U1886" i="1"/>
  <c r="L374" i="1"/>
  <c r="L1886" i="1"/>
  <c r="AA369" i="1"/>
  <c r="AA1881" i="1"/>
  <c r="U372" i="1"/>
  <c r="U1884" i="1"/>
  <c r="V375" i="1"/>
  <c r="V1887" i="1"/>
  <c r="M372" i="1"/>
  <c r="M1884" i="1"/>
  <c r="AC373" i="1"/>
  <c r="AC1885" i="1"/>
  <c r="Q373" i="1"/>
  <c r="Q1885" i="1"/>
  <c r="Q370" i="1"/>
  <c r="Q1882" i="1"/>
  <c r="N369" i="1"/>
  <c r="N1881" i="1"/>
  <c r="R373" i="1"/>
  <c r="R1885" i="1"/>
  <c r="AD375" i="1"/>
  <c r="AD1887" i="1"/>
  <c r="N373" i="1"/>
  <c r="N1885" i="1"/>
  <c r="Q369" i="1"/>
  <c r="Q1881" i="1"/>
  <c r="N375" i="1"/>
  <c r="N1887" i="1"/>
  <c r="V374" i="1"/>
  <c r="V1886" i="1"/>
  <c r="U369" i="1"/>
  <c r="U1881" i="1"/>
  <c r="R372" i="1"/>
  <c r="R1884" i="1"/>
  <c r="M370" i="1"/>
  <c r="M1882" i="1"/>
  <c r="S373" i="1"/>
  <c r="S1885" i="1"/>
  <c r="R369" i="1"/>
  <c r="R1881" i="1"/>
  <c r="AE371" i="1"/>
  <c r="AE1883" i="1"/>
  <c r="P370" i="1"/>
  <c r="P1882" i="1"/>
  <c r="Z370" i="1"/>
  <c r="Z1882" i="1"/>
  <c r="N370" i="1"/>
  <c r="N1882" i="1"/>
  <c r="AD374" i="1"/>
  <c r="AD1886" i="1"/>
  <c r="W375" i="1"/>
  <c r="W1887" i="1"/>
  <c r="AA374" i="1"/>
  <c r="AA1886" i="1"/>
  <c r="S375" i="1"/>
  <c r="S1887" i="1"/>
  <c r="Q374" i="1"/>
  <c r="Q1886" i="1"/>
  <c r="AD372" i="1"/>
  <c r="AD1884" i="1"/>
  <c r="S372" i="1"/>
  <c r="S1884" i="1"/>
  <c r="AC375" i="1"/>
  <c r="AC1887" i="1"/>
  <c r="I370" i="1"/>
  <c r="I1882" i="1"/>
  <c r="AC371" i="1"/>
  <c r="AC1883" i="1"/>
  <c r="M374" i="1"/>
  <c r="M1886" i="1"/>
  <c r="P374" i="1"/>
  <c r="P1886" i="1"/>
  <c r="AD373" i="1"/>
  <c r="AD1885" i="1"/>
  <c r="L370" i="1"/>
  <c r="L1882" i="1"/>
  <c r="W373" i="1"/>
  <c r="W1885" i="1"/>
  <c r="Z375" i="1"/>
  <c r="Z1887" i="1"/>
  <c r="V370" i="1"/>
  <c r="V1882" i="1"/>
  <c r="AC374" i="1"/>
  <c r="AC1886" i="1"/>
  <c r="L371" i="1"/>
  <c r="L1883" i="1"/>
  <c r="X375" i="1"/>
  <c r="X1887" i="1"/>
  <c r="M375" i="1"/>
  <c r="M1887" i="1"/>
  <c r="X373" i="1"/>
  <c r="X1885" i="1"/>
  <c r="W372" i="1"/>
  <c r="W1884" i="1"/>
  <c r="S371" i="1"/>
  <c r="S1883" i="1"/>
  <c r="Z373" i="1"/>
  <c r="Z1885" i="1"/>
  <c r="Z371" i="1"/>
  <c r="Z1883" i="1"/>
  <c r="AA370" i="1"/>
  <c r="AA1882" i="1"/>
  <c r="AD369" i="1"/>
  <c r="AD1881" i="1"/>
  <c r="V372" i="1"/>
  <c r="V1884" i="1"/>
  <c r="I371" i="1"/>
  <c r="I1883" i="1"/>
  <c r="R371" i="1"/>
  <c r="R1883" i="1"/>
  <c r="Z374" i="1"/>
  <c r="Z1886" i="1"/>
  <c r="AE369" i="1"/>
  <c r="AE1881" i="1"/>
  <c r="X371" i="1"/>
  <c r="X1883" i="1"/>
  <c r="I373" i="1"/>
  <c r="I1885" i="1"/>
  <c r="AE375" i="1"/>
  <c r="AE1887" i="1"/>
  <c r="AA373" i="1"/>
  <c r="AA1885" i="1"/>
  <c r="P375" i="1"/>
  <c r="P1887" i="1"/>
  <c r="W369" i="1"/>
  <c r="W1881" i="1"/>
  <c r="AC370" i="1"/>
  <c r="AC1882" i="1"/>
  <c r="R370" i="1"/>
  <c r="R1882" i="1"/>
  <c r="Z369" i="1"/>
  <c r="Z1881" i="1"/>
  <c r="S369" i="1"/>
  <c r="S1881" i="1"/>
  <c r="L375" i="1"/>
  <c r="L1887" i="1"/>
  <c r="N372" i="1"/>
  <c r="N1884" i="1"/>
  <c r="W371" i="1"/>
  <c r="W1883" i="1"/>
  <c r="U375" i="1"/>
  <c r="U1887" i="1"/>
  <c r="X370" i="1"/>
  <c r="X1882" i="1"/>
  <c r="AC369" i="1"/>
  <c r="AC1881" i="1"/>
  <c r="Z372" i="1"/>
  <c r="Z1884" i="1"/>
  <c r="P371" i="1"/>
  <c r="P1883" i="1"/>
  <c r="AD370" i="1"/>
  <c r="AD1882" i="1"/>
  <c r="U373" i="1"/>
  <c r="U1885" i="1"/>
  <c r="AD371" i="1"/>
  <c r="AD1883" i="1"/>
  <c r="R375" i="1"/>
  <c r="R1887" i="1"/>
  <c r="X369" i="1"/>
  <c r="X1881" i="1"/>
  <c r="AC372" i="1"/>
  <c r="AC1884" i="1"/>
  <c r="S370" i="1"/>
  <c r="S1882" i="1"/>
  <c r="X372" i="1"/>
  <c r="X1884" i="1"/>
  <c r="AA371" i="1"/>
  <c r="AA1883" i="1"/>
  <c r="W374" i="1"/>
  <c r="W1886" i="1"/>
  <c r="Q375" i="1"/>
  <c r="Q1887" i="1"/>
  <c r="V369" i="1"/>
  <c r="V1881" i="1"/>
  <c r="L369" i="1"/>
  <c r="L1881" i="1"/>
  <c r="P373" i="1"/>
  <c r="P1885" i="1"/>
  <c r="R374" i="1"/>
  <c r="R1886" i="1"/>
  <c r="P369" i="1"/>
  <c r="P1881" i="1"/>
  <c r="N371" i="1"/>
  <c r="N1883" i="1"/>
  <c r="I374" i="1"/>
  <c r="I1886" i="1"/>
  <c r="AE370" i="1"/>
  <c r="AE1882" i="1"/>
  <c r="L372" i="1"/>
  <c r="L1884" i="1"/>
  <c r="I372" i="1"/>
  <c r="I1884" i="1"/>
  <c r="V373" i="1"/>
  <c r="V1885" i="1"/>
  <c r="AA375" i="1"/>
  <c r="AA1887" i="1"/>
  <c r="V371" i="1"/>
  <c r="V1883" i="1"/>
  <c r="Q371" i="1"/>
  <c r="Q1883" i="1"/>
  <c r="M373" i="1"/>
  <c r="M1885" i="1"/>
  <c r="N374" i="1"/>
  <c r="N1886" i="1"/>
  <c r="M371" i="1"/>
  <c r="M1883" i="1"/>
  <c r="P372" i="1"/>
  <c r="P1884" i="1"/>
  <c r="I369" i="1"/>
  <c r="I1881" i="1"/>
  <c r="W370" i="1"/>
  <c r="W1882" i="1"/>
  <c r="U370" i="1"/>
  <c r="U1882" i="1"/>
  <c r="AC2635" i="1"/>
  <c r="AC3682" i="1"/>
  <c r="AC2723" i="1"/>
  <c r="AC3211" i="1"/>
  <c r="AC2699" i="1"/>
  <c r="AC4170" i="1"/>
  <c r="X4170" i="1"/>
  <c r="X2699" i="1"/>
  <c r="X3682" i="1"/>
  <c r="X3211" i="1"/>
  <c r="X2723" i="1"/>
  <c r="X2635" i="1"/>
  <c r="AA2722" i="1"/>
  <c r="AA2634" i="1"/>
  <c r="AA2698" i="1"/>
  <c r="AA3681" i="1"/>
  <c r="AA4169" i="1"/>
  <c r="AA3210" i="1"/>
  <c r="W2701" i="1"/>
  <c r="W2637" i="1"/>
  <c r="W3684" i="1"/>
  <c r="W4172" i="1"/>
  <c r="W3213" i="1"/>
  <c r="W2725" i="1"/>
  <c r="Q4173" i="1"/>
  <c r="Q2726" i="1"/>
  <c r="Q2638" i="1"/>
  <c r="Q3214" i="1"/>
  <c r="Q2702" i="1"/>
  <c r="Q3685" i="1"/>
  <c r="V4167" i="1"/>
  <c r="V2632" i="1"/>
  <c r="V3208" i="1"/>
  <c r="V3679" i="1"/>
  <c r="V2720" i="1"/>
  <c r="V2696" i="1"/>
  <c r="L4167" i="1"/>
  <c r="L3679" i="1"/>
  <c r="L2720" i="1"/>
  <c r="L3208" i="1"/>
  <c r="L2696" i="1"/>
  <c r="L2632" i="1"/>
  <c r="P4171" i="1"/>
  <c r="P2724" i="1"/>
  <c r="P2636" i="1"/>
  <c r="P3683" i="1"/>
  <c r="P3212" i="1"/>
  <c r="P2700" i="1"/>
  <c r="R4172" i="1"/>
  <c r="R3684" i="1"/>
  <c r="R2725" i="1"/>
  <c r="R2701" i="1"/>
  <c r="R3213" i="1"/>
  <c r="R2637" i="1"/>
  <c r="P2720" i="1"/>
  <c r="P2696" i="1"/>
  <c r="P3679" i="1"/>
  <c r="P4167" i="1"/>
  <c r="P3208" i="1"/>
  <c r="P2632" i="1"/>
  <c r="N2722" i="1"/>
  <c r="N2634" i="1"/>
  <c r="N2698" i="1"/>
  <c r="N3681" i="1"/>
  <c r="N3210" i="1"/>
  <c r="N4169" i="1"/>
  <c r="I2725" i="1"/>
  <c r="I4172" i="1"/>
  <c r="I2637" i="1"/>
  <c r="I2701" i="1"/>
  <c r="I3684" i="1"/>
  <c r="I3213" i="1"/>
  <c r="AE4168" i="1"/>
  <c r="AE3680" i="1"/>
  <c r="AE2633" i="1"/>
  <c r="AE2721" i="1"/>
  <c r="AE3209" i="1"/>
  <c r="AE2697" i="1"/>
  <c r="L2699" i="1"/>
  <c r="L2635" i="1"/>
  <c r="L4170" i="1"/>
  <c r="L2723" i="1"/>
  <c r="L3211" i="1"/>
  <c r="L3682" i="1"/>
  <c r="I2635" i="1"/>
  <c r="I2699" i="1"/>
  <c r="I3211" i="1"/>
  <c r="I4170" i="1"/>
  <c r="I2723" i="1"/>
  <c r="I3682" i="1"/>
  <c r="V2700" i="1"/>
  <c r="V3683" i="1"/>
  <c r="V2636" i="1"/>
  <c r="V3212" i="1"/>
  <c r="V4171" i="1"/>
  <c r="V2724" i="1"/>
  <c r="AA3214" i="1"/>
  <c r="AA2638" i="1"/>
  <c r="AA2702" i="1"/>
  <c r="AA4173" i="1"/>
  <c r="AA2726" i="1"/>
  <c r="AA3685" i="1"/>
  <c r="V3681" i="1"/>
  <c r="V2634" i="1"/>
  <c r="V2698" i="1"/>
  <c r="V3210" i="1"/>
  <c r="V2722" i="1"/>
  <c r="V4169" i="1"/>
  <c r="Q4169" i="1"/>
  <c r="Q2634" i="1"/>
  <c r="Q2698" i="1"/>
  <c r="Q3210" i="1"/>
  <c r="Q3681" i="1"/>
  <c r="Q2722" i="1"/>
  <c r="M3212" i="1"/>
  <c r="M4171" i="1"/>
  <c r="M2724" i="1"/>
  <c r="M2700" i="1"/>
  <c r="M3683" i="1"/>
  <c r="M2636" i="1"/>
  <c r="N2637" i="1"/>
  <c r="N2725" i="1"/>
  <c r="N4172" i="1"/>
  <c r="N3213" i="1"/>
  <c r="N3684" i="1"/>
  <c r="N2701" i="1"/>
  <c r="M3210" i="1"/>
  <c r="M4169" i="1"/>
  <c r="M2634" i="1"/>
  <c r="M2698" i="1"/>
  <c r="M2722" i="1"/>
  <c r="M3681" i="1"/>
  <c r="P4170" i="1"/>
  <c r="P2635" i="1"/>
  <c r="P3211" i="1"/>
  <c r="P2723" i="1"/>
  <c r="P2699" i="1"/>
  <c r="P3682" i="1"/>
  <c r="I2632" i="1"/>
  <c r="I2720" i="1"/>
  <c r="I3208" i="1"/>
  <c r="I3679" i="1"/>
  <c r="I4167" i="1"/>
  <c r="I2696" i="1"/>
  <c r="W4168" i="1"/>
  <c r="W2721" i="1"/>
  <c r="W3209" i="1"/>
  <c r="W2633" i="1"/>
  <c r="W3680" i="1"/>
  <c r="W2697" i="1"/>
  <c r="U3680" i="1"/>
  <c r="U4168" i="1"/>
  <c r="U2721" i="1"/>
  <c r="U3209" i="1"/>
  <c r="U2697" i="1"/>
  <c r="U2633" i="1"/>
  <c r="X2701" i="1"/>
  <c r="X2725" i="1"/>
  <c r="X3684" i="1"/>
  <c r="X2637" i="1"/>
  <c r="X3213" i="1"/>
  <c r="X4172" i="1"/>
  <c r="AE2724" i="1"/>
  <c r="AE3683" i="1"/>
  <c r="AE2700" i="1"/>
  <c r="AE3212" i="1"/>
  <c r="AE4171" i="1"/>
  <c r="AE2636" i="1"/>
  <c r="I2726" i="1"/>
  <c r="I2702" i="1"/>
  <c r="I3685" i="1"/>
  <c r="I3214" i="1"/>
  <c r="I4173" i="1"/>
  <c r="I2638" i="1"/>
  <c r="AE2701" i="1"/>
  <c r="AE2725" i="1"/>
  <c r="AE3684" i="1"/>
  <c r="AE2637" i="1"/>
  <c r="AE4172" i="1"/>
  <c r="AE3213" i="1"/>
  <c r="AA4170" i="1"/>
  <c r="AA3682" i="1"/>
  <c r="AA2635" i="1"/>
  <c r="AA3211" i="1"/>
  <c r="AA2723" i="1"/>
  <c r="AA2699" i="1"/>
  <c r="M2696" i="1"/>
  <c r="M2632" i="1"/>
  <c r="M3679" i="1"/>
  <c r="M3208" i="1"/>
  <c r="M2720" i="1"/>
  <c r="M4167" i="1"/>
  <c r="AE2699" i="1"/>
  <c r="AE3682" i="1"/>
  <c r="AE3211" i="1"/>
  <c r="AE2635" i="1"/>
  <c r="AE4170" i="1"/>
  <c r="AE2723" i="1"/>
  <c r="L2636" i="1"/>
  <c r="L4171" i="1"/>
  <c r="L2700" i="1"/>
  <c r="L3212" i="1"/>
  <c r="L3683" i="1"/>
  <c r="L2724" i="1"/>
  <c r="Q2635" i="1"/>
  <c r="Q3211" i="1"/>
  <c r="Q2723" i="1"/>
  <c r="Q4170" i="1"/>
  <c r="Q3682" i="1"/>
  <c r="Q2699" i="1"/>
  <c r="U2722" i="1"/>
  <c r="U2634" i="1"/>
  <c r="U2698" i="1"/>
  <c r="U3210" i="1"/>
  <c r="U4169" i="1"/>
  <c r="U3681" i="1"/>
  <c r="U2701" i="1"/>
  <c r="U4172" i="1"/>
  <c r="U3213" i="1"/>
  <c r="U2725" i="1"/>
  <c r="U2637" i="1"/>
  <c r="U3684" i="1"/>
  <c r="L2637" i="1"/>
  <c r="L4172" i="1"/>
  <c r="L2701" i="1"/>
  <c r="L2725" i="1"/>
  <c r="L3684" i="1"/>
  <c r="L3213" i="1"/>
  <c r="AA2696" i="1"/>
  <c r="AA3208" i="1"/>
  <c r="AA3679" i="1"/>
  <c r="AA4167" i="1"/>
  <c r="AA2720" i="1"/>
  <c r="AA2632" i="1"/>
  <c r="U3211" i="1"/>
  <c r="U3682" i="1"/>
  <c r="U2635" i="1"/>
  <c r="U4170" i="1"/>
  <c r="U2699" i="1"/>
  <c r="U2723" i="1"/>
  <c r="V4173" i="1"/>
  <c r="V2638" i="1"/>
  <c r="V2702" i="1"/>
  <c r="V2726" i="1"/>
  <c r="V3214" i="1"/>
  <c r="V3685" i="1"/>
  <c r="M3211" i="1"/>
  <c r="M2699" i="1"/>
  <c r="M2723" i="1"/>
  <c r="M3682" i="1"/>
  <c r="M4170" i="1"/>
  <c r="M2635" i="1"/>
  <c r="AC2636" i="1"/>
  <c r="AC2724" i="1"/>
  <c r="AC3683" i="1"/>
  <c r="AC3212" i="1"/>
  <c r="AC2700" i="1"/>
  <c r="AC4171" i="1"/>
  <c r="Q2636" i="1"/>
  <c r="Q2700" i="1"/>
  <c r="Q3683" i="1"/>
  <c r="Q3212" i="1"/>
  <c r="Q4171" i="1"/>
  <c r="Q2724" i="1"/>
  <c r="Q2721" i="1"/>
  <c r="Q3680" i="1"/>
  <c r="Q3209" i="1"/>
  <c r="Q2697" i="1"/>
  <c r="Q4168" i="1"/>
  <c r="Q2633" i="1"/>
  <c r="N3208" i="1"/>
  <c r="N3679" i="1"/>
  <c r="N2632" i="1"/>
  <c r="N4167" i="1"/>
  <c r="N2696" i="1"/>
  <c r="N2720" i="1"/>
  <c r="R3212" i="1"/>
  <c r="R2636" i="1"/>
  <c r="R4171" i="1"/>
  <c r="R2700" i="1"/>
  <c r="R2724" i="1"/>
  <c r="R3683" i="1"/>
  <c r="AD2726" i="1"/>
  <c r="AD4173" i="1"/>
  <c r="AD2638" i="1"/>
  <c r="AD3214" i="1"/>
  <c r="AD2702" i="1"/>
  <c r="AD3685" i="1"/>
  <c r="N3212" i="1"/>
  <c r="N4171" i="1"/>
  <c r="N2636" i="1"/>
  <c r="N3683" i="1"/>
  <c r="N2724" i="1"/>
  <c r="N2700" i="1"/>
  <c r="Q2632" i="1"/>
  <c r="Q3679" i="1"/>
  <c r="Q3208" i="1"/>
  <c r="Q4167" i="1"/>
  <c r="Q2696" i="1"/>
  <c r="Q2720" i="1"/>
  <c r="N4173" i="1"/>
  <c r="N3685" i="1"/>
  <c r="N3214" i="1"/>
  <c r="N2726" i="1"/>
  <c r="N2702" i="1"/>
  <c r="N2638" i="1"/>
  <c r="V2637" i="1"/>
  <c r="V4172" i="1"/>
  <c r="V3213" i="1"/>
  <c r="V2725" i="1"/>
  <c r="V2701" i="1"/>
  <c r="V3684" i="1"/>
  <c r="U2720" i="1"/>
  <c r="U2632" i="1"/>
  <c r="U4167" i="1"/>
  <c r="U2696" i="1"/>
  <c r="U3679" i="1"/>
  <c r="U3208" i="1"/>
  <c r="R2723" i="1"/>
  <c r="R2635" i="1"/>
  <c r="R4170" i="1"/>
  <c r="R3682" i="1"/>
  <c r="R2699" i="1"/>
  <c r="R3211" i="1"/>
  <c r="M2697" i="1"/>
  <c r="M4168" i="1"/>
  <c r="M3209" i="1"/>
  <c r="M2721" i="1"/>
  <c r="M2633" i="1"/>
  <c r="M3680" i="1"/>
  <c r="R2632" i="1"/>
  <c r="R2720" i="1"/>
  <c r="R3679" i="1"/>
  <c r="R3208" i="1"/>
  <c r="R2696" i="1"/>
  <c r="R4167" i="1"/>
  <c r="AE2634" i="1"/>
  <c r="AE2722" i="1"/>
  <c r="AE3681" i="1"/>
  <c r="AE4169" i="1"/>
  <c r="AE2698" i="1"/>
  <c r="AE3210" i="1"/>
  <c r="P3209" i="1"/>
  <c r="P4168" i="1"/>
  <c r="P2633" i="1"/>
  <c r="P3680" i="1"/>
  <c r="P2697" i="1"/>
  <c r="P2721" i="1"/>
  <c r="Z3680" i="1"/>
  <c r="Z2721" i="1"/>
  <c r="Z3209" i="1"/>
  <c r="Z2697" i="1"/>
  <c r="Z4168" i="1"/>
  <c r="Z2633" i="1"/>
  <c r="N3680" i="1"/>
  <c r="N2697" i="1"/>
  <c r="N2721" i="1"/>
  <c r="N4168" i="1"/>
  <c r="N3209" i="1"/>
  <c r="N2633" i="1"/>
  <c r="AD2725" i="1"/>
  <c r="AD3684" i="1"/>
  <c r="AD2701" i="1"/>
  <c r="AD4172" i="1"/>
  <c r="AD2637" i="1"/>
  <c r="AD3213" i="1"/>
  <c r="W3214" i="1"/>
  <c r="W4173" i="1"/>
  <c r="W2702" i="1"/>
  <c r="W2726" i="1"/>
  <c r="W2638" i="1"/>
  <c r="W3685" i="1"/>
  <c r="AA3213" i="1"/>
  <c r="AA2725" i="1"/>
  <c r="AA4172" i="1"/>
  <c r="AA2701" i="1"/>
  <c r="AA3684" i="1"/>
  <c r="AA2637" i="1"/>
  <c r="Q2637" i="1"/>
  <c r="Q2701" i="1"/>
  <c r="Q3684" i="1"/>
  <c r="Q2725" i="1"/>
  <c r="Q4172" i="1"/>
  <c r="Q3213" i="1"/>
  <c r="AD3682" i="1"/>
  <c r="AD2635" i="1"/>
  <c r="AD2699" i="1"/>
  <c r="AD2723" i="1"/>
  <c r="AD3211" i="1"/>
  <c r="AD4170" i="1"/>
  <c r="AC3214" i="1"/>
  <c r="AC2702" i="1"/>
  <c r="AC2726" i="1"/>
  <c r="AC2638" i="1"/>
  <c r="AC3685" i="1"/>
  <c r="AC4173" i="1"/>
  <c r="I2633" i="1"/>
  <c r="I3680" i="1"/>
  <c r="I2697" i="1"/>
  <c r="I4168" i="1"/>
  <c r="I3209" i="1"/>
  <c r="I2721" i="1"/>
  <c r="AC3210" i="1"/>
  <c r="AC2698" i="1"/>
  <c r="AC2634" i="1"/>
  <c r="AC2722" i="1"/>
  <c r="AC4169" i="1"/>
  <c r="AC3681" i="1"/>
  <c r="M3684" i="1"/>
  <c r="M2701" i="1"/>
  <c r="M4172" i="1"/>
  <c r="M2637" i="1"/>
  <c r="M3213" i="1"/>
  <c r="M2725" i="1"/>
  <c r="P4172" i="1"/>
  <c r="P2701" i="1"/>
  <c r="P3213" i="1"/>
  <c r="P2725" i="1"/>
  <c r="P2637" i="1"/>
  <c r="P3684" i="1"/>
  <c r="AD2700" i="1"/>
  <c r="AD2636" i="1"/>
  <c r="AD4171" i="1"/>
  <c r="AD3212" i="1"/>
  <c r="AD2724" i="1"/>
  <c r="AD3683" i="1"/>
  <c r="L2633" i="1"/>
  <c r="L3209" i="1"/>
  <c r="L2721" i="1"/>
  <c r="L2697" i="1"/>
  <c r="L4168" i="1"/>
  <c r="L3680" i="1"/>
  <c r="W3683" i="1"/>
  <c r="W2724" i="1"/>
  <c r="W3212" i="1"/>
  <c r="W2700" i="1"/>
  <c r="W2636" i="1"/>
  <c r="W4171" i="1"/>
  <c r="Z2638" i="1"/>
  <c r="Z4173" i="1"/>
  <c r="Z2726" i="1"/>
  <c r="Z2702" i="1"/>
  <c r="Z3685" i="1"/>
  <c r="Z3214" i="1"/>
  <c r="V2697" i="1"/>
  <c r="V3209" i="1"/>
  <c r="V3680" i="1"/>
  <c r="V4168" i="1"/>
  <c r="V2633" i="1"/>
  <c r="V2721" i="1"/>
  <c r="AC2637" i="1"/>
  <c r="AC4172" i="1"/>
  <c r="AC3684" i="1"/>
  <c r="AC2701" i="1"/>
  <c r="AC2725" i="1"/>
  <c r="AC3213" i="1"/>
  <c r="L3210" i="1"/>
  <c r="L2634" i="1"/>
  <c r="L2722" i="1"/>
  <c r="L3681" i="1"/>
  <c r="L2698" i="1"/>
  <c r="L4169" i="1"/>
  <c r="X4173" i="1"/>
  <c r="X2726" i="1"/>
  <c r="X2702" i="1"/>
  <c r="X3214" i="1"/>
  <c r="X2638" i="1"/>
  <c r="X3685" i="1"/>
  <c r="M2726" i="1"/>
  <c r="M3685" i="1"/>
  <c r="M2638" i="1"/>
  <c r="M3214" i="1"/>
  <c r="M2702" i="1"/>
  <c r="M4173" i="1"/>
  <c r="X2636" i="1"/>
  <c r="X3212" i="1"/>
  <c r="X2724" i="1"/>
  <c r="X4171" i="1"/>
  <c r="X2700" i="1"/>
  <c r="X3683" i="1"/>
  <c r="W2635" i="1"/>
  <c r="W2699" i="1"/>
  <c r="W2723" i="1"/>
  <c r="W3682" i="1"/>
  <c r="W3211" i="1"/>
  <c r="W4170" i="1"/>
  <c r="Z3683" i="1"/>
  <c r="Z2724" i="1"/>
  <c r="Z3212" i="1"/>
  <c r="Z4171" i="1"/>
  <c r="Z2700" i="1"/>
  <c r="Z2636" i="1"/>
  <c r="Z2634" i="1"/>
  <c r="Z3681" i="1"/>
  <c r="Z4169" i="1"/>
  <c r="Z3210" i="1"/>
  <c r="Z2722" i="1"/>
  <c r="Z2698" i="1"/>
  <c r="AA2721" i="1"/>
  <c r="AA3680" i="1"/>
  <c r="AA2697" i="1"/>
  <c r="AA2633" i="1"/>
  <c r="AA4168" i="1"/>
  <c r="AA3209" i="1"/>
  <c r="AD3679" i="1"/>
  <c r="AD2720" i="1"/>
  <c r="AD2696" i="1"/>
  <c r="AD4167" i="1"/>
  <c r="AD2632" i="1"/>
  <c r="AD3208" i="1"/>
  <c r="V2635" i="1"/>
  <c r="V3211" i="1"/>
  <c r="V2699" i="1"/>
  <c r="V4170" i="1"/>
  <c r="V2723" i="1"/>
  <c r="V3682" i="1"/>
  <c r="I2634" i="1"/>
  <c r="I3681" i="1"/>
  <c r="I3210" i="1"/>
  <c r="I2722" i="1"/>
  <c r="I2698" i="1"/>
  <c r="I4169" i="1"/>
  <c r="R4169" i="1"/>
  <c r="R3210" i="1"/>
  <c r="R2722" i="1"/>
  <c r="R2634" i="1"/>
  <c r="R3681" i="1"/>
  <c r="R2698" i="1"/>
  <c r="Z2725" i="1"/>
  <c r="Z4172" i="1"/>
  <c r="Z3213" i="1"/>
  <c r="Z2701" i="1"/>
  <c r="Z2637" i="1"/>
  <c r="Z3684" i="1"/>
  <c r="AE2632" i="1"/>
  <c r="AE2696" i="1"/>
  <c r="AE3679" i="1"/>
  <c r="AE4167" i="1"/>
  <c r="AE2720" i="1"/>
  <c r="AE3208" i="1"/>
  <c r="X3681" i="1"/>
  <c r="X2634" i="1"/>
  <c r="X2698" i="1"/>
  <c r="X4169" i="1"/>
  <c r="X3210" i="1"/>
  <c r="X2722" i="1"/>
  <c r="I4171" i="1"/>
  <c r="I2636" i="1"/>
  <c r="I2700" i="1"/>
  <c r="I3212" i="1"/>
  <c r="I2724" i="1"/>
  <c r="I3683" i="1"/>
  <c r="AE3685" i="1"/>
  <c r="AE3214" i="1"/>
  <c r="AE2638" i="1"/>
  <c r="AE2702" i="1"/>
  <c r="AE4173" i="1"/>
  <c r="AE2726" i="1"/>
  <c r="AA2724" i="1"/>
  <c r="AA2700" i="1"/>
  <c r="AA3683" i="1"/>
  <c r="AA3212" i="1"/>
  <c r="AA4171" i="1"/>
  <c r="AA2636" i="1"/>
  <c r="P2702" i="1"/>
  <c r="P2638" i="1"/>
  <c r="P3685" i="1"/>
  <c r="P2726" i="1"/>
  <c r="P4173" i="1"/>
  <c r="P3214" i="1"/>
  <c r="W4167" i="1"/>
  <c r="W2720" i="1"/>
  <c r="W2696" i="1"/>
  <c r="W3208" i="1"/>
  <c r="W2632" i="1"/>
  <c r="W3679" i="1"/>
  <c r="AC2633" i="1"/>
  <c r="AC3680" i="1"/>
  <c r="AC4168" i="1"/>
  <c r="AC3209" i="1"/>
  <c r="AC2721" i="1"/>
  <c r="AC2697" i="1"/>
  <c r="R2697" i="1"/>
  <c r="R2721" i="1"/>
  <c r="R3680" i="1"/>
  <c r="R3209" i="1"/>
  <c r="R2633" i="1"/>
  <c r="R4168" i="1"/>
  <c r="Z2720" i="1"/>
  <c r="Z2696" i="1"/>
  <c r="Z4167" i="1"/>
  <c r="Z2632" i="1"/>
  <c r="Z3679" i="1"/>
  <c r="Z3208" i="1"/>
  <c r="L2702" i="1"/>
  <c r="L2726" i="1"/>
  <c r="L3214" i="1"/>
  <c r="L3685" i="1"/>
  <c r="L2638" i="1"/>
  <c r="L4173" i="1"/>
  <c r="N4170" i="1"/>
  <c r="N3211" i="1"/>
  <c r="N3682" i="1"/>
  <c r="N2699" i="1"/>
  <c r="N2723" i="1"/>
  <c r="N2635" i="1"/>
  <c r="W2722" i="1"/>
  <c r="W3681" i="1"/>
  <c r="W3210" i="1"/>
  <c r="W2698" i="1"/>
  <c r="W4169" i="1"/>
  <c r="W2634" i="1"/>
  <c r="U2726" i="1"/>
  <c r="U2702" i="1"/>
  <c r="U2638" i="1"/>
  <c r="U4173" i="1"/>
  <c r="U3214" i="1"/>
  <c r="U3685" i="1"/>
  <c r="X3680" i="1"/>
  <c r="X2697" i="1"/>
  <c r="X3209" i="1"/>
  <c r="X2633" i="1"/>
  <c r="X2721" i="1"/>
  <c r="X4168" i="1"/>
  <c r="AC3679" i="1"/>
  <c r="AC2720" i="1"/>
  <c r="AC4167" i="1"/>
  <c r="AC3208" i="1"/>
  <c r="AC2696" i="1"/>
  <c r="AC2632" i="1"/>
  <c r="Z3682" i="1"/>
  <c r="Z4170" i="1"/>
  <c r="Z2699" i="1"/>
  <c r="Z2723" i="1"/>
  <c r="Z3211" i="1"/>
  <c r="Z2635" i="1"/>
  <c r="P4169" i="1"/>
  <c r="P2722" i="1"/>
  <c r="P3210" i="1"/>
  <c r="P2698" i="1"/>
  <c r="P2634" i="1"/>
  <c r="P3681" i="1"/>
  <c r="AD2697" i="1"/>
  <c r="AD3209" i="1"/>
  <c r="AD4168" i="1"/>
  <c r="AD2633" i="1"/>
  <c r="AD2721" i="1"/>
  <c r="AD3680" i="1"/>
  <c r="U4171" i="1"/>
  <c r="U3212" i="1"/>
  <c r="U2724" i="1"/>
  <c r="U2700" i="1"/>
  <c r="U3683" i="1"/>
  <c r="U2636" i="1"/>
  <c r="AD2698" i="1"/>
  <c r="AD2722" i="1"/>
  <c r="AD3681" i="1"/>
  <c r="AD4169" i="1"/>
  <c r="AD2634" i="1"/>
  <c r="AD3210" i="1"/>
  <c r="R3685" i="1"/>
  <c r="R2726" i="1"/>
  <c r="R2702" i="1"/>
  <c r="R3214" i="1"/>
  <c r="R2638" i="1"/>
  <c r="R4173" i="1"/>
  <c r="X3208" i="1"/>
  <c r="X2632" i="1"/>
  <c r="X3679" i="1"/>
  <c r="X2720" i="1"/>
  <c r="X4167" i="1"/>
  <c r="X2696" i="1"/>
  <c r="AB1887" i="1" l="1"/>
  <c r="AB369" i="1"/>
  <c r="O1914" i="1"/>
  <c r="AB374" i="1"/>
  <c r="AB1883" i="1"/>
  <c r="AB4243" i="1"/>
  <c r="O370" i="1"/>
  <c r="O1882" i="1"/>
  <c r="O4247" i="1"/>
  <c r="O402" i="1"/>
  <c r="AB4245" i="1"/>
  <c r="AB4246" i="1"/>
  <c r="T4245" i="1"/>
  <c r="AB4247" i="1"/>
  <c r="AB4248" i="1"/>
  <c r="O4244" i="1"/>
  <c r="AB2638" i="1"/>
  <c r="AB3210" i="1"/>
  <c r="AB3681" i="1"/>
  <c r="AB2698" i="1"/>
  <c r="O2634" i="1"/>
  <c r="AB2635" i="1"/>
  <c r="AB2726" i="1"/>
  <c r="T4248" i="1"/>
  <c r="Y4246" i="1"/>
  <c r="T4244" i="1"/>
  <c r="Y4248" i="1"/>
  <c r="Y4247" i="1"/>
  <c r="AB4242" i="1"/>
  <c r="O4246" i="1"/>
  <c r="Y2638" i="1"/>
  <c r="AB3682" i="1"/>
  <c r="O3210" i="1"/>
  <c r="AB4169" i="1"/>
  <c r="AB2696" i="1"/>
  <c r="AB2723" i="1"/>
  <c r="O4243" i="1"/>
  <c r="Y4244" i="1"/>
  <c r="O4242" i="1"/>
  <c r="Y4243" i="1"/>
  <c r="T4242" i="1"/>
  <c r="T4246" i="1"/>
  <c r="T4247" i="1"/>
  <c r="O4245" i="1"/>
  <c r="Y4242" i="1"/>
  <c r="Y4245" i="1"/>
  <c r="O4248" i="1"/>
  <c r="O1913" i="1"/>
  <c r="W4249" i="1"/>
  <c r="X4249" i="1"/>
  <c r="Z4249" i="1"/>
  <c r="R4249" i="1"/>
  <c r="U4249" i="1"/>
  <c r="V4249" i="1"/>
  <c r="S4249" i="1"/>
  <c r="AD4249" i="1"/>
  <c r="Q4249" i="1"/>
  <c r="P4249" i="1"/>
  <c r="L4249" i="1"/>
  <c r="I4249" i="1"/>
  <c r="AC4249" i="1"/>
  <c r="N4249" i="1"/>
  <c r="AA4249" i="1"/>
  <c r="AE4249" i="1"/>
  <c r="M4249" i="1"/>
  <c r="T4243" i="1"/>
  <c r="AB4244" i="1"/>
  <c r="Y3685" i="1"/>
  <c r="AB4167" i="1"/>
  <c r="O4173" i="1"/>
  <c r="T4172" i="1"/>
  <c r="O2726" i="1"/>
  <c r="AB2632" i="1"/>
  <c r="AB2701" i="1"/>
  <c r="Y4171" i="1"/>
  <c r="Y2724" i="1"/>
  <c r="AB3208" i="1"/>
  <c r="O3681" i="1"/>
  <c r="AB1914" i="1"/>
  <c r="T1917" i="1"/>
  <c r="O1916" i="1"/>
  <c r="O407" i="1"/>
  <c r="T405" i="1"/>
  <c r="AB1917" i="1"/>
  <c r="T404" i="1"/>
  <c r="AB402" i="1"/>
  <c r="S4174" i="1"/>
  <c r="S2703" i="1"/>
  <c r="S3215" i="1"/>
  <c r="S2727" i="1"/>
  <c r="S2639" i="1"/>
  <c r="S3686" i="1"/>
  <c r="Y1884" i="1"/>
  <c r="AB1884" i="1"/>
  <c r="T1913" i="1"/>
  <c r="Y404" i="1"/>
  <c r="AB405" i="1"/>
  <c r="O404" i="1"/>
  <c r="O1919" i="1"/>
  <c r="AB407" i="1"/>
  <c r="AB403" i="1"/>
  <c r="T401" i="1"/>
  <c r="Y1916" i="1"/>
  <c r="O401" i="1"/>
  <c r="T1916" i="1"/>
  <c r="O369" i="1"/>
  <c r="O375" i="1"/>
  <c r="AB373" i="1"/>
  <c r="AB1919" i="1"/>
  <c r="AB1915" i="1"/>
  <c r="T375" i="1"/>
  <c r="V1920" i="1"/>
  <c r="V408" i="1"/>
  <c r="U408" i="1"/>
  <c r="U1920" i="1"/>
  <c r="Y1913" i="1"/>
  <c r="Y402" i="1"/>
  <c r="Y405" i="1"/>
  <c r="Y1919" i="1"/>
  <c r="T406" i="1"/>
  <c r="T402" i="1"/>
  <c r="O406" i="1"/>
  <c r="L408" i="1"/>
  <c r="L1920" i="1"/>
  <c r="I1920" i="1"/>
  <c r="I408" i="1"/>
  <c r="W408" i="1"/>
  <c r="W1920" i="1"/>
  <c r="X1920" i="1"/>
  <c r="X408" i="1"/>
  <c r="Z408" i="1"/>
  <c r="Z1920" i="1"/>
  <c r="AA408" i="1"/>
  <c r="AA1920" i="1"/>
  <c r="Y401" i="1"/>
  <c r="Y1914" i="1"/>
  <c r="Y1917" i="1"/>
  <c r="Y407" i="1"/>
  <c r="T1918" i="1"/>
  <c r="T1914" i="1"/>
  <c r="O1918" i="1"/>
  <c r="AC408" i="1"/>
  <c r="AC1920" i="1"/>
  <c r="S408" i="1"/>
  <c r="S1920" i="1"/>
  <c r="R408" i="1"/>
  <c r="R1920" i="1"/>
  <c r="M1920" i="1"/>
  <c r="M408" i="1"/>
  <c r="T1915" i="1"/>
  <c r="T1919" i="1"/>
  <c r="Y403" i="1"/>
  <c r="O403" i="1"/>
  <c r="AB406" i="1"/>
  <c r="AB401" i="1"/>
  <c r="O1917" i="1"/>
  <c r="AB404" i="1"/>
  <c r="Y406" i="1"/>
  <c r="P1920" i="1"/>
  <c r="P408" i="1"/>
  <c r="AD408" i="1"/>
  <c r="AD1920" i="1"/>
  <c r="Q1920" i="1"/>
  <c r="Q408" i="1"/>
  <c r="N408" i="1"/>
  <c r="N1920" i="1"/>
  <c r="AE408" i="1"/>
  <c r="AE1920" i="1"/>
  <c r="T403" i="1"/>
  <c r="T407" i="1"/>
  <c r="Y1915" i="1"/>
  <c r="O1915" i="1"/>
  <c r="AB1918" i="1"/>
  <c r="AB1913" i="1"/>
  <c r="O405" i="1"/>
  <c r="AB1916" i="1"/>
  <c r="Y1918" i="1"/>
  <c r="T371" i="1"/>
  <c r="AB372" i="1"/>
  <c r="Y375" i="1"/>
  <c r="O1886" i="1"/>
  <c r="O1881" i="1"/>
  <c r="Y1883" i="1"/>
  <c r="AB1885" i="1"/>
  <c r="Y370" i="1"/>
  <c r="V376" i="1"/>
  <c r="V1888" i="1"/>
  <c r="U376" i="1"/>
  <c r="U1888" i="1"/>
  <c r="O1884" i="1"/>
  <c r="T1881" i="1"/>
  <c r="T1884" i="1"/>
  <c r="AB1886" i="1"/>
  <c r="AB1882" i="1"/>
  <c r="T1885" i="1"/>
  <c r="T1886" i="1"/>
  <c r="L376" i="1"/>
  <c r="L1888" i="1"/>
  <c r="I376" i="1"/>
  <c r="I1888" i="1"/>
  <c r="W376" i="1"/>
  <c r="W1888" i="1"/>
  <c r="X376" i="1"/>
  <c r="X1888" i="1"/>
  <c r="Z376" i="1"/>
  <c r="Z1888" i="1"/>
  <c r="AA376" i="1"/>
  <c r="AA1888" i="1"/>
  <c r="Y373" i="1"/>
  <c r="O371" i="1"/>
  <c r="T374" i="1"/>
  <c r="AB370" i="1"/>
  <c r="O372" i="1"/>
  <c r="Y372" i="1"/>
  <c r="O374" i="1"/>
  <c r="T372" i="1"/>
  <c r="AC376" i="1"/>
  <c r="AC1888" i="1"/>
  <c r="S376" i="1"/>
  <c r="S1888" i="1"/>
  <c r="R376" i="1"/>
  <c r="R1888" i="1"/>
  <c r="M376" i="1"/>
  <c r="M1888" i="1"/>
  <c r="O1883" i="1"/>
  <c r="T1882" i="1"/>
  <c r="Y1881" i="1"/>
  <c r="Y1882" i="1"/>
  <c r="T1883" i="1"/>
  <c r="Y1885" i="1"/>
  <c r="Y1887" i="1"/>
  <c r="T1887" i="1"/>
  <c r="O1887" i="1"/>
  <c r="AB1881" i="1"/>
  <c r="O1885" i="1"/>
  <c r="Y1886" i="1"/>
  <c r="P376" i="1"/>
  <c r="P1888" i="1"/>
  <c r="AD376" i="1"/>
  <c r="AD1888" i="1"/>
  <c r="Q376" i="1"/>
  <c r="Q1888" i="1"/>
  <c r="N376" i="1"/>
  <c r="N1888" i="1"/>
  <c r="AE376" i="1"/>
  <c r="AE1888" i="1"/>
  <c r="AB371" i="1"/>
  <c r="AB375" i="1"/>
  <c r="T370" i="1"/>
  <c r="T369" i="1"/>
  <c r="Y369" i="1"/>
  <c r="O373" i="1"/>
  <c r="T373" i="1"/>
  <c r="Y374" i="1"/>
  <c r="Y371" i="1"/>
  <c r="O4169" i="1"/>
  <c r="AB4173" i="1"/>
  <c r="AB3213" i="1"/>
  <c r="O3685" i="1"/>
  <c r="T2698" i="1"/>
  <c r="Y2702" i="1"/>
  <c r="O2702" i="1"/>
  <c r="AB2725" i="1"/>
  <c r="T3213" i="1"/>
  <c r="Y2726" i="1"/>
  <c r="AB2720" i="1"/>
  <c r="AB3684" i="1"/>
  <c r="AB2699" i="1"/>
  <c r="AB3679" i="1"/>
  <c r="AB3211" i="1"/>
  <c r="AB2722" i="1"/>
  <c r="AB2634" i="1"/>
  <c r="Y2636" i="1"/>
  <c r="Y3683" i="1"/>
  <c r="T3681" i="1"/>
  <c r="T4169" i="1"/>
  <c r="AB4170" i="1"/>
  <c r="O2638" i="1"/>
  <c r="O3214" i="1"/>
  <c r="O2698" i="1"/>
  <c r="AB3214" i="1"/>
  <c r="AB2702" i="1"/>
  <c r="O3680" i="1"/>
  <c r="T2725" i="1"/>
  <c r="T2701" i="1"/>
  <c r="O2722" i="1"/>
  <c r="AB3685" i="1"/>
  <c r="O4168" i="1"/>
  <c r="O2697" i="1"/>
  <c r="O3209" i="1"/>
  <c r="O2633" i="1"/>
  <c r="T3684" i="1"/>
  <c r="AB2637" i="1"/>
  <c r="AB4172" i="1"/>
  <c r="Y2700" i="1"/>
  <c r="Y3212" i="1"/>
  <c r="T2634" i="1"/>
  <c r="T3210" i="1"/>
  <c r="Y3214" i="1"/>
  <c r="T2637" i="1"/>
  <c r="T2722" i="1"/>
  <c r="Y4173" i="1"/>
  <c r="O2721" i="1"/>
  <c r="T4173" i="1"/>
  <c r="T2726" i="1"/>
  <c r="L4174" i="1"/>
  <c r="L3215" i="1"/>
  <c r="L2703" i="1"/>
  <c r="L2727" i="1"/>
  <c r="L2639" i="1"/>
  <c r="L3686" i="1"/>
  <c r="AB2700" i="1"/>
  <c r="AB3212" i="1"/>
  <c r="I3686" i="1"/>
  <c r="I3215" i="1"/>
  <c r="I2727" i="1"/>
  <c r="I2639" i="1"/>
  <c r="I2703" i="1"/>
  <c r="I4174" i="1"/>
  <c r="AB2697" i="1"/>
  <c r="T2633" i="1"/>
  <c r="Y2632" i="1"/>
  <c r="Y4170" i="1"/>
  <c r="O3684" i="1"/>
  <c r="Y2725" i="1"/>
  <c r="Y3681" i="1"/>
  <c r="Y2634" i="1"/>
  <c r="O2700" i="1"/>
  <c r="O2636" i="1"/>
  <c r="Y2697" i="1"/>
  <c r="Y3680" i="1"/>
  <c r="T3679" i="1"/>
  <c r="T3212" i="1"/>
  <c r="T3683" i="1"/>
  <c r="T2724" i="1"/>
  <c r="AE4174" i="1"/>
  <c r="AE2703" i="1"/>
  <c r="AE2639" i="1"/>
  <c r="AE3215" i="1"/>
  <c r="AE2727" i="1"/>
  <c r="AE3686" i="1"/>
  <c r="T3685" i="1"/>
  <c r="AB4171" i="1"/>
  <c r="AB2724" i="1"/>
  <c r="AC3215" i="1"/>
  <c r="AC2639" i="1"/>
  <c r="AC3686" i="1"/>
  <c r="AC2727" i="1"/>
  <c r="AC2703" i="1"/>
  <c r="AC4174" i="1"/>
  <c r="W4174" i="1"/>
  <c r="W2703" i="1"/>
  <c r="W3215" i="1"/>
  <c r="W3686" i="1"/>
  <c r="W2727" i="1"/>
  <c r="W2639" i="1"/>
  <c r="AB2633" i="1"/>
  <c r="T2721" i="1"/>
  <c r="Y2696" i="1"/>
  <c r="Y2720" i="1"/>
  <c r="Y2635" i="1"/>
  <c r="Y3211" i="1"/>
  <c r="O4172" i="1"/>
  <c r="Y3213" i="1"/>
  <c r="Y4169" i="1"/>
  <c r="Y2722" i="1"/>
  <c r="R2727" i="1"/>
  <c r="R4174" i="1"/>
  <c r="R3215" i="1"/>
  <c r="R2703" i="1"/>
  <c r="R3686" i="1"/>
  <c r="R2639" i="1"/>
  <c r="Y4168" i="1"/>
  <c r="T2723" i="1"/>
  <c r="O2723" i="1"/>
  <c r="T2632" i="1"/>
  <c r="T3208" i="1"/>
  <c r="T2700" i="1"/>
  <c r="T3214" i="1"/>
  <c r="T2702" i="1"/>
  <c r="P2639" i="1"/>
  <c r="P2727" i="1"/>
  <c r="P4174" i="1"/>
  <c r="P3215" i="1"/>
  <c r="P3686" i="1"/>
  <c r="P2703" i="1"/>
  <c r="AB2636" i="1"/>
  <c r="AB3683" i="1"/>
  <c r="AB4168" i="1"/>
  <c r="AB2721" i="1"/>
  <c r="AB3680" i="1"/>
  <c r="T2697" i="1"/>
  <c r="T4168" i="1"/>
  <c r="T3209" i="1"/>
  <c r="Y3208" i="1"/>
  <c r="Y3679" i="1"/>
  <c r="Y2723" i="1"/>
  <c r="Y2699" i="1"/>
  <c r="Y3682" i="1"/>
  <c r="O2701" i="1"/>
  <c r="Y3684" i="1"/>
  <c r="Y2637" i="1"/>
  <c r="Y4172" i="1"/>
  <c r="Y2701" i="1"/>
  <c r="Y3210" i="1"/>
  <c r="Y2698" i="1"/>
  <c r="O2724" i="1"/>
  <c r="AD2727" i="1"/>
  <c r="AD4174" i="1"/>
  <c r="AD3215" i="1"/>
  <c r="AD2639" i="1"/>
  <c r="AD2703" i="1"/>
  <c r="AD3686" i="1"/>
  <c r="Y2633" i="1"/>
  <c r="Y3209" i="1"/>
  <c r="T3682" i="1"/>
  <c r="T3211" i="1"/>
  <c r="T2635" i="1"/>
  <c r="Q2727" i="1"/>
  <c r="Q3686" i="1"/>
  <c r="Q2639" i="1"/>
  <c r="Q4174" i="1"/>
  <c r="Q2703" i="1"/>
  <c r="Q3215" i="1"/>
  <c r="N3215" i="1"/>
  <c r="N3686" i="1"/>
  <c r="N2727" i="1"/>
  <c r="N2639" i="1"/>
  <c r="N4174" i="1"/>
  <c r="N2703" i="1"/>
  <c r="O3682" i="1"/>
  <c r="O3211" i="1"/>
  <c r="O2699" i="1"/>
  <c r="T4167" i="1"/>
  <c r="T2696" i="1"/>
  <c r="T2720" i="1"/>
  <c r="AA4174" i="1"/>
  <c r="AA2727" i="1"/>
  <c r="AA3215" i="1"/>
  <c r="AA2703" i="1"/>
  <c r="AA2639" i="1"/>
  <c r="AA3686" i="1"/>
  <c r="O2696" i="1"/>
  <c r="O2720" i="1"/>
  <c r="O3679" i="1"/>
  <c r="T2638" i="1"/>
  <c r="V2727" i="1"/>
  <c r="V4174" i="1"/>
  <c r="V3686" i="1"/>
  <c r="V2639" i="1"/>
  <c r="V2703" i="1"/>
  <c r="V3215" i="1"/>
  <c r="AB3209" i="1"/>
  <c r="T3680" i="1"/>
  <c r="X2727" i="1"/>
  <c r="X2703" i="1"/>
  <c r="X2639" i="1"/>
  <c r="X4174" i="1"/>
  <c r="X3686" i="1"/>
  <c r="X3215" i="1"/>
  <c r="Y4167" i="1"/>
  <c r="Z2703" i="1"/>
  <c r="Z4174" i="1"/>
  <c r="Z3686" i="1"/>
  <c r="Z2727" i="1"/>
  <c r="Z3215" i="1"/>
  <c r="Z2639" i="1"/>
  <c r="O3213" i="1"/>
  <c r="O2725" i="1"/>
  <c r="O2637" i="1"/>
  <c r="O3683" i="1"/>
  <c r="O3212" i="1"/>
  <c r="O4171" i="1"/>
  <c r="Y2721" i="1"/>
  <c r="T2699" i="1"/>
  <c r="T4170" i="1"/>
  <c r="U2727" i="1"/>
  <c r="U4174" i="1"/>
  <c r="U3686" i="1"/>
  <c r="U2703" i="1"/>
  <c r="U2639" i="1"/>
  <c r="U3215" i="1"/>
  <c r="O4170" i="1"/>
  <c r="O2635" i="1"/>
  <c r="T2636" i="1"/>
  <c r="T4171" i="1"/>
  <c r="O2632" i="1"/>
  <c r="O3208" i="1"/>
  <c r="O4167" i="1"/>
  <c r="M2639" i="1"/>
  <c r="M4174" i="1"/>
  <c r="M2727" i="1"/>
  <c r="M3686" i="1"/>
  <c r="M2703" i="1"/>
  <c r="M3215" i="1"/>
  <c r="T4249" i="1" l="1"/>
  <c r="Y4249" i="1"/>
  <c r="AB4249" i="1"/>
  <c r="O4249" i="1"/>
  <c r="S2654" i="1"/>
  <c r="S2649" i="1"/>
  <c r="S2653" i="1"/>
  <c r="S2652" i="1"/>
  <c r="S2650" i="1"/>
  <c r="AB1920" i="1"/>
  <c r="Y408" i="1"/>
  <c r="AB408" i="1"/>
  <c r="Y1920" i="1"/>
  <c r="O1920" i="1"/>
  <c r="T408" i="1"/>
  <c r="O408" i="1"/>
  <c r="T1920" i="1"/>
  <c r="AB1888" i="1"/>
  <c r="Y1888" i="1"/>
  <c r="AB376" i="1"/>
  <c r="O376" i="1"/>
  <c r="Y376" i="1"/>
  <c r="T376" i="1"/>
  <c r="T1888" i="1"/>
  <c r="O1888" i="1"/>
  <c r="H2634" i="1"/>
  <c r="H2638" i="1"/>
  <c r="AB3215" i="1"/>
  <c r="AB2639" i="1"/>
  <c r="AB4174" i="1"/>
  <c r="H2637" i="1"/>
  <c r="AB3686" i="1"/>
  <c r="H2633" i="1"/>
  <c r="Y3686" i="1"/>
  <c r="H2632" i="1"/>
  <c r="Y2639" i="1"/>
  <c r="H2636" i="1"/>
  <c r="T3215" i="1"/>
  <c r="T2639" i="1"/>
  <c r="AE2650" i="1"/>
  <c r="U2654" i="1"/>
  <c r="N2650" i="1"/>
  <c r="AE2649" i="1"/>
  <c r="L2653" i="1"/>
  <c r="Z2650" i="1"/>
  <c r="X2653" i="1"/>
  <c r="N2653" i="1"/>
  <c r="T4174" i="1"/>
  <c r="I2651" i="1"/>
  <c r="O2639" i="1"/>
  <c r="O2727" i="1"/>
  <c r="O3215" i="1"/>
  <c r="U2648" i="1"/>
  <c r="Y2703" i="1"/>
  <c r="Y2727" i="1"/>
  <c r="U2650" i="1"/>
  <c r="AE2654" i="1"/>
  <c r="V2650" i="1"/>
  <c r="AC2649" i="1"/>
  <c r="Z2652" i="1"/>
  <c r="Z2649" i="1"/>
  <c r="L2649" i="1"/>
  <c r="V2651" i="1"/>
  <c r="X2652" i="1"/>
  <c r="AE2651" i="1"/>
  <c r="W2653" i="1"/>
  <c r="AD2650" i="1"/>
  <c r="P2650" i="1"/>
  <c r="P2652" i="1"/>
  <c r="AA2654" i="1"/>
  <c r="AC2652" i="1"/>
  <c r="R2654" i="1"/>
  <c r="W2650" i="1"/>
  <c r="M2650" i="1"/>
  <c r="Y4174" i="1"/>
  <c r="M2652" i="1"/>
  <c r="AA2650" i="1"/>
  <c r="AC2651" i="1"/>
  <c r="M2654" i="1"/>
  <c r="L2651" i="1"/>
  <c r="M2651" i="1"/>
  <c r="V2653" i="1"/>
  <c r="V2649" i="1"/>
  <c r="U2653" i="1"/>
  <c r="AC2654" i="1"/>
  <c r="AD2654" i="1"/>
  <c r="X2654" i="1"/>
  <c r="AC2650" i="1"/>
  <c r="P2651" i="1"/>
  <c r="P2653" i="1"/>
  <c r="M2649" i="1"/>
  <c r="Q2651" i="1"/>
  <c r="AA2649" i="1"/>
  <c r="T2703" i="1"/>
  <c r="O2703" i="1"/>
  <c r="O4174" i="1"/>
  <c r="Z2654" i="1"/>
  <c r="Q2649" i="1"/>
  <c r="Z2651" i="1"/>
  <c r="AA2653" i="1"/>
  <c r="R2653" i="1"/>
  <c r="Z2653" i="1"/>
  <c r="M2653" i="1"/>
  <c r="N2649" i="1"/>
  <c r="AD2649" i="1"/>
  <c r="Y3215" i="1"/>
  <c r="AB2727" i="1"/>
  <c r="AB2703" i="1"/>
  <c r="L2650" i="1"/>
  <c r="R2652" i="1"/>
  <c r="X2651" i="1"/>
  <c r="AD2653" i="1"/>
  <c r="AE2653" i="1"/>
  <c r="U2651" i="1"/>
  <c r="P2654" i="1"/>
  <c r="Q2653" i="1"/>
  <c r="X2650" i="1"/>
  <c r="W2649" i="1"/>
  <c r="N2651" i="1"/>
  <c r="W2654" i="1"/>
  <c r="Q2654" i="1"/>
  <c r="V2652" i="1"/>
  <c r="AE2652" i="1"/>
  <c r="AC2653" i="1"/>
  <c r="P2649" i="1"/>
  <c r="U2649" i="1"/>
  <c r="N2654" i="1"/>
  <c r="R2649" i="1"/>
  <c r="Q2650" i="1"/>
  <c r="W2652" i="1"/>
  <c r="T3686" i="1"/>
  <c r="T2727" i="1"/>
  <c r="H2635" i="1"/>
  <c r="O3686" i="1"/>
  <c r="I2653" i="1"/>
  <c r="AB2653" i="1" l="1"/>
  <c r="L2652" i="1"/>
  <c r="W2651" i="1"/>
  <c r="Y2651" i="1" s="1"/>
  <c r="Q2652" i="1"/>
  <c r="T2652" i="1" s="1"/>
  <c r="V2654" i="1"/>
  <c r="Y2654" i="1" s="1"/>
  <c r="R2651" i="1"/>
  <c r="N2652" i="1"/>
  <c r="AD2652" i="1"/>
  <c r="R2650" i="1"/>
  <c r="T2650" i="1" s="1"/>
  <c r="AA2652" i="1"/>
  <c r="AB2652" i="1" s="1"/>
  <c r="S2651" i="1"/>
  <c r="AD2651" i="1"/>
  <c r="AA2651" i="1"/>
  <c r="AB2651" i="1" s="1"/>
  <c r="L2654" i="1"/>
  <c r="U2652" i="1"/>
  <c r="Y2652" i="1" s="1"/>
  <c r="X2649" i="1"/>
  <c r="Y2649" i="1" s="1"/>
  <c r="S2655" i="1"/>
  <c r="S2648" i="1"/>
  <c r="H2639" i="1"/>
  <c r="O2650" i="1"/>
  <c r="AB2654" i="1"/>
  <c r="T2649" i="1"/>
  <c r="Y2653" i="1"/>
  <c r="I2650" i="1"/>
  <c r="V2648" i="1"/>
  <c r="I2654" i="1"/>
  <c r="Z2655" i="1"/>
  <c r="O2651" i="1"/>
  <c r="R2655" i="1"/>
  <c r="N2648" i="1"/>
  <c r="W2655" i="1"/>
  <c r="M2655" i="1"/>
  <c r="AC2655" i="1"/>
  <c r="O2649" i="1"/>
  <c r="AE2648" i="1"/>
  <c r="Y2650" i="1"/>
  <c r="O2653" i="1"/>
  <c r="V2655" i="1"/>
  <c r="I2648" i="1"/>
  <c r="T2654" i="1"/>
  <c r="L2655" i="1"/>
  <c r="Z2648" i="1"/>
  <c r="N2655" i="1"/>
  <c r="X2648" i="1"/>
  <c r="AB2649" i="1"/>
  <c r="AE2655" i="1"/>
  <c r="AA2648" i="1"/>
  <c r="P2655" i="1"/>
  <c r="AB2650" i="1"/>
  <c r="AD2648" i="1"/>
  <c r="L2648" i="1"/>
  <c r="Q2655" i="1"/>
  <c r="U2655" i="1"/>
  <c r="X2655" i="1"/>
  <c r="AA2655" i="1"/>
  <c r="P2648" i="1"/>
  <c r="AD2655" i="1"/>
  <c r="T2653" i="1"/>
  <c r="Q2648" i="1"/>
  <c r="I2649" i="1"/>
  <c r="R2648" i="1"/>
  <c r="I2652" i="1"/>
  <c r="W2648" i="1"/>
  <c r="M2648" i="1"/>
  <c r="AC2648" i="1"/>
  <c r="O2654" i="1" l="1"/>
  <c r="H2654" i="1" s="1"/>
  <c r="O2652" i="1"/>
  <c r="H2652" i="1" s="1"/>
  <c r="T2651" i="1"/>
  <c r="H2651" i="1" s="1"/>
  <c r="H2649" i="1"/>
  <c r="O2648" i="1"/>
  <c r="Y2648" i="1"/>
  <c r="AB2648" i="1"/>
  <c r="H2653" i="1"/>
  <c r="Y2655" i="1"/>
  <c r="T2648" i="1"/>
  <c r="T2655" i="1"/>
  <c r="AB2655" i="1"/>
  <c r="O2655" i="1"/>
  <c r="I2655" i="1"/>
  <c r="H2650" i="1"/>
  <c r="H2648" i="1" l="1"/>
  <c r="H2655" i="1"/>
  <c r="I3168" i="1" l="1"/>
  <c r="L3168" i="1"/>
  <c r="M3168" i="1"/>
  <c r="N3168" i="1"/>
  <c r="P3168" i="1"/>
  <c r="Q3168" i="1"/>
  <c r="R3168" i="1"/>
  <c r="S3168" i="1"/>
  <c r="U3168" i="1"/>
  <c r="V3168" i="1"/>
  <c r="W3168" i="1"/>
  <c r="X3168" i="1"/>
  <c r="Z3168" i="1"/>
  <c r="AA3168" i="1"/>
  <c r="AC3168" i="1"/>
  <c r="AD3168" i="1"/>
  <c r="AE3168" i="1"/>
  <c r="I3169" i="1"/>
  <c r="L3169" i="1"/>
  <c r="M3169" i="1"/>
  <c r="N3169" i="1"/>
  <c r="P3169" i="1"/>
  <c r="Q3169" i="1"/>
  <c r="R3169" i="1"/>
  <c r="S3169" i="1"/>
  <c r="U3169" i="1"/>
  <c r="V3169" i="1"/>
  <c r="W3169" i="1"/>
  <c r="X3169" i="1"/>
  <c r="Z3169" i="1"/>
  <c r="AA3169" i="1"/>
  <c r="AC3169" i="1"/>
  <c r="AD3169" i="1"/>
  <c r="AE3169" i="1"/>
  <c r="I3170" i="1"/>
  <c r="L3170" i="1"/>
  <c r="M3170" i="1"/>
  <c r="N3170" i="1"/>
  <c r="P3170" i="1"/>
  <c r="Q3170" i="1"/>
  <c r="R3170" i="1"/>
  <c r="S3170" i="1"/>
  <c r="U3170" i="1"/>
  <c r="V3170" i="1"/>
  <c r="W3170" i="1"/>
  <c r="X3170" i="1"/>
  <c r="Z3170" i="1"/>
  <c r="AA3170" i="1"/>
  <c r="AC3170" i="1"/>
  <c r="AD3170" i="1"/>
  <c r="AE3170" i="1"/>
  <c r="I3171" i="1"/>
  <c r="L3171" i="1"/>
  <c r="M3171" i="1"/>
  <c r="N3171" i="1"/>
  <c r="P3171" i="1"/>
  <c r="Q3171" i="1"/>
  <c r="R3171" i="1"/>
  <c r="S3171" i="1"/>
  <c r="U3171" i="1"/>
  <c r="V3171" i="1"/>
  <c r="W3171" i="1"/>
  <c r="X3171" i="1"/>
  <c r="Z3171" i="1"/>
  <c r="AA3171" i="1"/>
  <c r="AC3171" i="1"/>
  <c r="AD3171" i="1"/>
  <c r="AE3171" i="1"/>
  <c r="I3172" i="1"/>
  <c r="L3172" i="1"/>
  <c r="M3172" i="1"/>
  <c r="N3172" i="1"/>
  <c r="P3172" i="1"/>
  <c r="Q3172" i="1"/>
  <c r="R3172" i="1"/>
  <c r="S3172" i="1"/>
  <c r="U3172" i="1"/>
  <c r="V3172" i="1"/>
  <c r="W3172" i="1"/>
  <c r="X3172" i="1"/>
  <c r="Z3172" i="1"/>
  <c r="AA3172" i="1"/>
  <c r="AC3172" i="1"/>
  <c r="AD3172" i="1"/>
  <c r="AE3172" i="1"/>
  <c r="I3173" i="1"/>
  <c r="L3173" i="1"/>
  <c r="M3173" i="1"/>
  <c r="N3173" i="1"/>
  <c r="P3173" i="1"/>
  <c r="Q3173" i="1"/>
  <c r="R3173" i="1"/>
  <c r="S3173" i="1"/>
  <c r="U3173" i="1"/>
  <c r="V3173" i="1"/>
  <c r="W3173" i="1"/>
  <c r="X3173" i="1"/>
  <c r="Z3173" i="1"/>
  <c r="AA3173" i="1"/>
  <c r="AC3173" i="1"/>
  <c r="AD3173" i="1"/>
  <c r="AE3173" i="1"/>
  <c r="I3174" i="1"/>
  <c r="L3174" i="1"/>
  <c r="M3174" i="1"/>
  <c r="N3174" i="1"/>
  <c r="P3174" i="1"/>
  <c r="Q3174" i="1"/>
  <c r="R3174" i="1"/>
  <c r="S3174" i="1"/>
  <c r="U3174" i="1"/>
  <c r="V3174" i="1"/>
  <c r="W3174" i="1"/>
  <c r="X3174" i="1"/>
  <c r="Z3174" i="1"/>
  <c r="AA3174" i="1"/>
  <c r="AC3174" i="1"/>
  <c r="AD3174" i="1"/>
  <c r="AE3174" i="1"/>
  <c r="I3175" i="1"/>
  <c r="L3175" i="1"/>
  <c r="M3175" i="1"/>
  <c r="N3175" i="1"/>
  <c r="P3175" i="1"/>
  <c r="Q3175" i="1"/>
  <c r="R3175" i="1"/>
  <c r="S3175" i="1"/>
  <c r="U3175" i="1"/>
  <c r="V3175" i="1"/>
  <c r="W3175" i="1"/>
  <c r="X3175" i="1"/>
  <c r="Z3175" i="1"/>
  <c r="AA3175" i="1"/>
  <c r="AC3175" i="1"/>
  <c r="AD3175" i="1"/>
  <c r="AE3175" i="1"/>
  <c r="I3176" i="1"/>
  <c r="L3176" i="1"/>
  <c r="M3176" i="1"/>
  <c r="N3176" i="1"/>
  <c r="P3176" i="1"/>
  <c r="Q3176" i="1"/>
  <c r="R3176" i="1"/>
  <c r="S3176" i="1"/>
  <c r="U3176" i="1"/>
  <c r="V3176" i="1"/>
  <c r="W3176" i="1"/>
  <c r="X3176" i="1"/>
  <c r="Z3176" i="1"/>
  <c r="AA3176" i="1"/>
  <c r="AC3176" i="1"/>
  <c r="AD3176" i="1"/>
  <c r="AE3176" i="1"/>
  <c r="I3177" i="1"/>
  <c r="L3177" i="1"/>
  <c r="M3177" i="1"/>
  <c r="N3177" i="1"/>
  <c r="P3177" i="1"/>
  <c r="Q3177" i="1"/>
  <c r="R3177" i="1"/>
  <c r="S3177" i="1"/>
  <c r="U3177" i="1"/>
  <c r="V3177" i="1"/>
  <c r="W3177" i="1"/>
  <c r="X3177" i="1"/>
  <c r="Z3177" i="1"/>
  <c r="AA3177" i="1"/>
  <c r="AC3177" i="1"/>
  <c r="AD3177" i="1"/>
  <c r="AE3177" i="1"/>
  <c r="I3178" i="1"/>
  <c r="L3178" i="1"/>
  <c r="M3178" i="1"/>
  <c r="N3178" i="1"/>
  <c r="P3178" i="1"/>
  <c r="Q3178" i="1"/>
  <c r="R3178" i="1"/>
  <c r="S3178" i="1"/>
  <c r="U3178" i="1"/>
  <c r="V3178" i="1"/>
  <c r="W3178" i="1"/>
  <c r="X3178" i="1"/>
  <c r="Z3178" i="1"/>
  <c r="AA3178" i="1"/>
  <c r="AC3178" i="1"/>
  <c r="AD3178" i="1"/>
  <c r="AE3178" i="1"/>
  <c r="I3179" i="1"/>
  <c r="L3179" i="1"/>
  <c r="M3179" i="1"/>
  <c r="N3179" i="1"/>
  <c r="P3179" i="1"/>
  <c r="Q3179" i="1"/>
  <c r="R3179" i="1"/>
  <c r="S3179" i="1"/>
  <c r="U3179" i="1"/>
  <c r="V3179" i="1"/>
  <c r="W3179" i="1"/>
  <c r="X3179" i="1"/>
  <c r="Z3179" i="1"/>
  <c r="AA3179" i="1"/>
  <c r="AC3179" i="1"/>
  <c r="AD3179" i="1"/>
  <c r="AE3179" i="1"/>
  <c r="I3180" i="1"/>
  <c r="L3180" i="1"/>
  <c r="M3180" i="1"/>
  <c r="N3180" i="1"/>
  <c r="P3180" i="1"/>
  <c r="Q3180" i="1"/>
  <c r="R3180" i="1"/>
  <c r="S3180" i="1"/>
  <c r="U3180" i="1"/>
  <c r="V3180" i="1"/>
  <c r="W3180" i="1"/>
  <c r="X3180" i="1"/>
  <c r="Z3180" i="1"/>
  <c r="AA3180" i="1"/>
  <c r="AC3180" i="1"/>
  <c r="AD3180" i="1"/>
  <c r="AE3180" i="1"/>
  <c r="I3181" i="1"/>
  <c r="L3181" i="1"/>
  <c r="M3181" i="1"/>
  <c r="N3181" i="1"/>
  <c r="P3181" i="1"/>
  <c r="Q3181" i="1"/>
  <c r="R3181" i="1"/>
  <c r="S3181" i="1"/>
  <c r="U3181" i="1"/>
  <c r="V3181" i="1"/>
  <c r="W3181" i="1"/>
  <c r="X3181" i="1"/>
  <c r="Z3181" i="1"/>
  <c r="AA3181" i="1"/>
  <c r="AC3181" i="1"/>
  <c r="AD3181" i="1"/>
  <c r="AE3181" i="1"/>
  <c r="I3182" i="1"/>
  <c r="L3182" i="1"/>
  <c r="M3182" i="1"/>
  <c r="N3182" i="1"/>
  <c r="P3182" i="1"/>
  <c r="Q3182" i="1"/>
  <c r="R3182" i="1"/>
  <c r="S3182" i="1"/>
  <c r="U3182" i="1"/>
  <c r="V3182" i="1"/>
  <c r="W3182" i="1"/>
  <c r="X3182" i="1"/>
  <c r="Z3182" i="1"/>
  <c r="AA3182" i="1"/>
  <c r="AC3182" i="1"/>
  <c r="AD3182" i="1"/>
  <c r="AE3182" i="1"/>
  <c r="I3183" i="1"/>
  <c r="L3183" i="1"/>
  <c r="M3183" i="1"/>
  <c r="N3183" i="1"/>
  <c r="P3183" i="1"/>
  <c r="Q3183" i="1"/>
  <c r="R3183" i="1"/>
  <c r="S3183" i="1"/>
  <c r="U3183" i="1"/>
  <c r="V3183" i="1"/>
  <c r="W3183" i="1"/>
  <c r="X3183" i="1"/>
  <c r="Z3183" i="1"/>
  <c r="AA3183" i="1"/>
  <c r="AC3183" i="1"/>
  <c r="AD3183" i="1"/>
  <c r="AE3183" i="1"/>
  <c r="I3200" i="1"/>
  <c r="L3200" i="1"/>
  <c r="M3200" i="1"/>
  <c r="N3200" i="1"/>
  <c r="P3200" i="1"/>
  <c r="Q3200" i="1"/>
  <c r="R3200" i="1"/>
  <c r="S3200" i="1"/>
  <c r="U3200" i="1"/>
  <c r="V3200" i="1"/>
  <c r="W3200" i="1"/>
  <c r="X3200" i="1"/>
  <c r="Z3200" i="1"/>
  <c r="AA3200" i="1"/>
  <c r="AC3200" i="1"/>
  <c r="AD3200" i="1"/>
  <c r="AE3200" i="1"/>
  <c r="I3201" i="1"/>
  <c r="L3201" i="1"/>
  <c r="M3201" i="1"/>
  <c r="N3201" i="1"/>
  <c r="P3201" i="1"/>
  <c r="Q3201" i="1"/>
  <c r="R3201" i="1"/>
  <c r="S3201" i="1"/>
  <c r="U3201" i="1"/>
  <c r="V3201" i="1"/>
  <c r="W3201" i="1"/>
  <c r="X3201" i="1"/>
  <c r="Z3201" i="1"/>
  <c r="AA3201" i="1"/>
  <c r="AC3201" i="1"/>
  <c r="AD3201" i="1"/>
  <c r="AE3201" i="1"/>
  <c r="I3202" i="1"/>
  <c r="L3202" i="1"/>
  <c r="M3202" i="1"/>
  <c r="N3202" i="1"/>
  <c r="P3202" i="1"/>
  <c r="Q3202" i="1"/>
  <c r="R3202" i="1"/>
  <c r="S3202" i="1"/>
  <c r="U3202" i="1"/>
  <c r="V3202" i="1"/>
  <c r="W3202" i="1"/>
  <c r="X3202" i="1"/>
  <c r="Z3202" i="1"/>
  <c r="AA3202" i="1"/>
  <c r="AC3202" i="1"/>
  <c r="AD3202" i="1"/>
  <c r="AE3202" i="1"/>
  <c r="I3203" i="1"/>
  <c r="L3203" i="1"/>
  <c r="M3203" i="1"/>
  <c r="N3203" i="1"/>
  <c r="P3203" i="1"/>
  <c r="Q3203" i="1"/>
  <c r="R3203" i="1"/>
  <c r="S3203" i="1"/>
  <c r="U3203" i="1"/>
  <c r="V3203" i="1"/>
  <c r="W3203" i="1"/>
  <c r="X3203" i="1"/>
  <c r="Z3203" i="1"/>
  <c r="AA3203" i="1"/>
  <c r="AC3203" i="1"/>
  <c r="AD3203" i="1"/>
  <c r="AE3203" i="1"/>
  <c r="I3204" i="1"/>
  <c r="L3204" i="1"/>
  <c r="M3204" i="1"/>
  <c r="N3204" i="1"/>
  <c r="P3204" i="1"/>
  <c r="Q3204" i="1"/>
  <c r="R3204" i="1"/>
  <c r="S3204" i="1"/>
  <c r="U3204" i="1"/>
  <c r="V3204" i="1"/>
  <c r="W3204" i="1"/>
  <c r="X3204" i="1"/>
  <c r="Z3204" i="1"/>
  <c r="AA3204" i="1"/>
  <c r="AC3204" i="1"/>
  <c r="AD3204" i="1"/>
  <c r="AE3204" i="1"/>
  <c r="I3205" i="1"/>
  <c r="L3205" i="1"/>
  <c r="M3205" i="1"/>
  <c r="N3205" i="1"/>
  <c r="P3205" i="1"/>
  <c r="Q3205" i="1"/>
  <c r="R3205" i="1"/>
  <c r="S3205" i="1"/>
  <c r="U3205" i="1"/>
  <c r="V3205" i="1"/>
  <c r="W3205" i="1"/>
  <c r="X3205" i="1"/>
  <c r="Z3205" i="1"/>
  <c r="AA3205" i="1"/>
  <c r="AC3205" i="1"/>
  <c r="AD3205" i="1"/>
  <c r="AE3205" i="1"/>
  <c r="I3206" i="1"/>
  <c r="L3206" i="1"/>
  <c r="M3206" i="1"/>
  <c r="N3206" i="1"/>
  <c r="P3206" i="1"/>
  <c r="Q3206" i="1"/>
  <c r="R3206" i="1"/>
  <c r="S3206" i="1"/>
  <c r="U3206" i="1"/>
  <c r="V3206" i="1"/>
  <c r="W3206" i="1"/>
  <c r="X3206" i="1"/>
  <c r="Z3206" i="1"/>
  <c r="AA3206" i="1"/>
  <c r="AC3206" i="1"/>
  <c r="AD3206" i="1"/>
  <c r="AE3206" i="1"/>
  <c r="I3207" i="1"/>
  <c r="L3207" i="1"/>
  <c r="M3207" i="1"/>
  <c r="N3207" i="1"/>
  <c r="P3207" i="1"/>
  <c r="Q3207" i="1"/>
  <c r="R3207" i="1"/>
  <c r="S3207" i="1"/>
  <c r="U3207" i="1"/>
  <c r="V3207" i="1"/>
  <c r="W3207" i="1"/>
  <c r="X3207" i="1"/>
  <c r="Z3207" i="1"/>
  <c r="AA3207" i="1"/>
  <c r="AC3207" i="1"/>
  <c r="AD3207" i="1"/>
  <c r="AE3207" i="1"/>
  <c r="T3177" i="1" l="1"/>
  <c r="AB3201" i="1"/>
  <c r="AB3183" i="1"/>
  <c r="AB3181" i="1"/>
  <c r="O3174" i="1"/>
  <c r="O3206" i="1"/>
  <c r="Y3204" i="1"/>
  <c r="AB3171" i="1"/>
  <c r="O3170" i="1"/>
  <c r="Y3168" i="1"/>
  <c r="T3168" i="1"/>
  <c r="AB3203" i="1"/>
  <c r="AB3177" i="1"/>
  <c r="T3175" i="1"/>
  <c r="O3175" i="1"/>
  <c r="T3173" i="1"/>
  <c r="AB3172" i="1"/>
  <c r="T3183" i="1"/>
  <c r="Y3206" i="1"/>
  <c r="T3201" i="1"/>
  <c r="O3200" i="1"/>
  <c r="O3182" i="1"/>
  <c r="Y3180" i="1"/>
  <c r="AB3175" i="1"/>
  <c r="T3171" i="1"/>
  <c r="O3171" i="1"/>
  <c r="T3169" i="1"/>
  <c r="AB3168" i="1"/>
  <c r="O3207" i="1"/>
  <c r="Y3203" i="1"/>
  <c r="Y3182" i="1"/>
  <c r="O3176" i="1"/>
  <c r="AB3207" i="1"/>
  <c r="T3207" i="1"/>
  <c r="AB3205" i="1"/>
  <c r="O3183" i="1"/>
  <c r="AB3179" i="1"/>
  <c r="Y3179" i="1"/>
  <c r="Y3172" i="1"/>
  <c r="T3172" i="1"/>
  <c r="T3203" i="1"/>
  <c r="Y3200" i="1"/>
  <c r="T3179" i="1"/>
  <c r="Y3176" i="1"/>
  <c r="O3172" i="1"/>
  <c r="Y3171" i="1"/>
  <c r="O3168" i="1"/>
  <c r="O3202" i="1"/>
  <c r="T3181" i="1"/>
  <c r="T3180" i="1"/>
  <c r="Y3178" i="1"/>
  <c r="O3178" i="1"/>
  <c r="Y3174" i="1"/>
  <c r="Y3173" i="1"/>
  <c r="O3173" i="1"/>
  <c r="Y3170" i="1"/>
  <c r="Y3169" i="1"/>
  <c r="T3205" i="1"/>
  <c r="AB3204" i="1"/>
  <c r="T3204" i="1"/>
  <c r="Y3202" i="1"/>
  <c r="AB3180" i="1"/>
  <c r="AB3206" i="1"/>
  <c r="Y3205" i="1"/>
  <c r="O3205" i="1"/>
  <c r="AB3202" i="1"/>
  <c r="T3202" i="1"/>
  <c r="AB3182" i="1"/>
  <c r="Y3181" i="1"/>
  <c r="O3181" i="1"/>
  <c r="AB3178" i="1"/>
  <c r="T3178" i="1"/>
  <c r="AB3174" i="1"/>
  <c r="AB3173" i="1"/>
  <c r="AB3170" i="1"/>
  <c r="AB3169" i="1"/>
  <c r="O3204" i="1"/>
  <c r="O3203" i="1"/>
  <c r="Y3201" i="1"/>
  <c r="AB3200" i="1"/>
  <c r="T3200" i="1"/>
  <c r="O3180" i="1"/>
  <c r="O3179" i="1"/>
  <c r="Y3177" i="1"/>
  <c r="AB3176" i="1"/>
  <c r="T3176" i="1"/>
  <c r="T3174" i="1"/>
  <c r="O3169" i="1"/>
  <c r="Y3207" i="1"/>
  <c r="T3206" i="1"/>
  <c r="O3201" i="1"/>
  <c r="Y3183" i="1"/>
  <c r="T3182" i="1"/>
  <c r="O3177" i="1"/>
  <c r="Y3175" i="1"/>
  <c r="T3170" i="1"/>
  <c r="I3216" i="1"/>
  <c r="L3216" i="1"/>
  <c r="M3216" i="1"/>
  <c r="N3216" i="1"/>
  <c r="P3216" i="1"/>
  <c r="Q3216" i="1"/>
  <c r="R3216" i="1"/>
  <c r="S3216" i="1"/>
  <c r="U3216" i="1"/>
  <c r="V3216" i="1"/>
  <c r="W3216" i="1"/>
  <c r="X3216" i="1"/>
  <c r="Z3216" i="1"/>
  <c r="AA3216" i="1"/>
  <c r="AC3216" i="1"/>
  <c r="AD3216" i="1"/>
  <c r="AE3216" i="1"/>
  <c r="I3217" i="1"/>
  <c r="L3217" i="1"/>
  <c r="M3217" i="1"/>
  <c r="N3217" i="1"/>
  <c r="P3217" i="1"/>
  <c r="Q3217" i="1"/>
  <c r="R3217" i="1"/>
  <c r="S3217" i="1"/>
  <c r="U3217" i="1"/>
  <c r="V3217" i="1"/>
  <c r="W3217" i="1"/>
  <c r="X3217" i="1"/>
  <c r="Z3217" i="1"/>
  <c r="AA3217" i="1"/>
  <c r="AC3217" i="1"/>
  <c r="AD3217" i="1"/>
  <c r="AE3217" i="1"/>
  <c r="I3218" i="1"/>
  <c r="L3218" i="1"/>
  <c r="M3218" i="1"/>
  <c r="N3218" i="1"/>
  <c r="P3218" i="1"/>
  <c r="Q3218" i="1"/>
  <c r="R3218" i="1"/>
  <c r="S3218" i="1"/>
  <c r="U3218" i="1"/>
  <c r="V3218" i="1"/>
  <c r="W3218" i="1"/>
  <c r="X3218" i="1"/>
  <c r="Z3218" i="1"/>
  <c r="AA3218" i="1"/>
  <c r="AC3218" i="1"/>
  <c r="AD3218" i="1"/>
  <c r="AE3218" i="1"/>
  <c r="I3219" i="1"/>
  <c r="L3219" i="1"/>
  <c r="M3219" i="1"/>
  <c r="N3219" i="1"/>
  <c r="P3219" i="1"/>
  <c r="Q3219" i="1"/>
  <c r="R3219" i="1"/>
  <c r="S3219" i="1"/>
  <c r="U3219" i="1"/>
  <c r="V3219" i="1"/>
  <c r="W3219" i="1"/>
  <c r="X3219" i="1"/>
  <c r="Z3219" i="1"/>
  <c r="AA3219" i="1"/>
  <c r="AC3219" i="1"/>
  <c r="AD3219" i="1"/>
  <c r="AE3219" i="1"/>
  <c r="I3220" i="1"/>
  <c r="L3220" i="1"/>
  <c r="M3220" i="1"/>
  <c r="N3220" i="1"/>
  <c r="P3220" i="1"/>
  <c r="Q3220" i="1"/>
  <c r="R3220" i="1"/>
  <c r="S3220" i="1"/>
  <c r="U3220" i="1"/>
  <c r="V3220" i="1"/>
  <c r="W3220" i="1"/>
  <c r="X3220" i="1"/>
  <c r="Z3220" i="1"/>
  <c r="AA3220" i="1"/>
  <c r="AC3220" i="1"/>
  <c r="AD3220" i="1"/>
  <c r="AE3220" i="1"/>
  <c r="I3221" i="1"/>
  <c r="L3221" i="1"/>
  <c r="M3221" i="1"/>
  <c r="N3221" i="1"/>
  <c r="P3221" i="1"/>
  <c r="Q3221" i="1"/>
  <c r="R3221" i="1"/>
  <c r="S3221" i="1"/>
  <c r="U3221" i="1"/>
  <c r="V3221" i="1"/>
  <c r="W3221" i="1"/>
  <c r="X3221" i="1"/>
  <c r="Z3221" i="1"/>
  <c r="AA3221" i="1"/>
  <c r="AC3221" i="1"/>
  <c r="AD3221" i="1"/>
  <c r="AE3221" i="1"/>
  <c r="I3222" i="1"/>
  <c r="L3222" i="1"/>
  <c r="M3222" i="1"/>
  <c r="N3222" i="1"/>
  <c r="P3222" i="1"/>
  <c r="Q3222" i="1"/>
  <c r="R3222" i="1"/>
  <c r="S3222" i="1"/>
  <c r="U3222" i="1"/>
  <c r="V3222" i="1"/>
  <c r="W3222" i="1"/>
  <c r="X3222" i="1"/>
  <c r="Z3222" i="1"/>
  <c r="AA3222" i="1"/>
  <c r="AC3222" i="1"/>
  <c r="AD3222" i="1"/>
  <c r="AE3222" i="1"/>
  <c r="I3223" i="1"/>
  <c r="L3223" i="1"/>
  <c r="M3223" i="1"/>
  <c r="N3223" i="1"/>
  <c r="P3223" i="1"/>
  <c r="Q3223" i="1"/>
  <c r="R3223" i="1"/>
  <c r="S3223" i="1"/>
  <c r="U3223" i="1"/>
  <c r="V3223" i="1"/>
  <c r="W3223" i="1"/>
  <c r="X3223" i="1"/>
  <c r="Z3223" i="1"/>
  <c r="AA3223" i="1"/>
  <c r="AC3223" i="1"/>
  <c r="AD3223" i="1"/>
  <c r="AE3223" i="1"/>
  <c r="AB3221" i="1" l="1"/>
  <c r="O3216" i="1"/>
  <c r="AB3220" i="1"/>
  <c r="Y3220" i="1"/>
  <c r="O3219" i="1"/>
  <c r="Y3218" i="1"/>
  <c r="O3217" i="1"/>
  <c r="O3223" i="1"/>
  <c r="AB3223" i="1"/>
  <c r="T3221" i="1"/>
  <c r="Y3217" i="1"/>
  <c r="Y3222" i="1"/>
  <c r="Y3223" i="1"/>
  <c r="AB3222" i="1"/>
  <c r="Y3221" i="1"/>
  <c r="T3220" i="1"/>
  <c r="AB3217" i="1"/>
  <c r="AB3216" i="1"/>
  <c r="T3222" i="1"/>
  <c r="Y3219" i="1"/>
  <c r="AB3218" i="1"/>
  <c r="T3218" i="1"/>
  <c r="O3218" i="1"/>
  <c r="T3216" i="1"/>
  <c r="O3221" i="1"/>
  <c r="O3220" i="1"/>
  <c r="T3217" i="1"/>
  <c r="O3222" i="1"/>
  <c r="AB3219" i="1"/>
  <c r="T3219" i="1"/>
  <c r="T3223" i="1"/>
  <c r="Y3216" i="1"/>
  <c r="I4175" i="1" l="1"/>
  <c r="L4175" i="1"/>
  <c r="M4175" i="1"/>
  <c r="N4175" i="1"/>
  <c r="P4175" i="1"/>
  <c r="Q4175" i="1"/>
  <c r="R4175" i="1"/>
  <c r="S4175" i="1"/>
  <c r="U4175" i="1"/>
  <c r="V4175" i="1"/>
  <c r="W4175" i="1"/>
  <c r="X4175" i="1"/>
  <c r="Z4175" i="1"/>
  <c r="AA4175" i="1"/>
  <c r="AC4175" i="1"/>
  <c r="AD4175" i="1"/>
  <c r="AE4175" i="1"/>
  <c r="I4176" i="1"/>
  <c r="L4176" i="1"/>
  <c r="M4176" i="1"/>
  <c r="N4176" i="1"/>
  <c r="P4176" i="1"/>
  <c r="Q4176" i="1"/>
  <c r="R4176" i="1"/>
  <c r="S4176" i="1"/>
  <c r="U4176" i="1"/>
  <c r="V4176" i="1"/>
  <c r="W4176" i="1"/>
  <c r="X4176" i="1"/>
  <c r="Z4176" i="1"/>
  <c r="AA4176" i="1"/>
  <c r="AC4176" i="1"/>
  <c r="AD4176" i="1"/>
  <c r="AE4176" i="1"/>
  <c r="I4177" i="1"/>
  <c r="L4177" i="1"/>
  <c r="M4177" i="1"/>
  <c r="N4177" i="1"/>
  <c r="P4177" i="1"/>
  <c r="Q4177" i="1"/>
  <c r="R4177" i="1"/>
  <c r="S4177" i="1"/>
  <c r="U4177" i="1"/>
  <c r="V4177" i="1"/>
  <c r="W4177" i="1"/>
  <c r="X4177" i="1"/>
  <c r="Z4177" i="1"/>
  <c r="AA4177" i="1"/>
  <c r="AC4177" i="1"/>
  <c r="AD4177" i="1"/>
  <c r="AE4177" i="1"/>
  <c r="I4178" i="1"/>
  <c r="L4178" i="1"/>
  <c r="M4178" i="1"/>
  <c r="N4178" i="1"/>
  <c r="P4178" i="1"/>
  <c r="Q4178" i="1"/>
  <c r="R4178" i="1"/>
  <c r="S4178" i="1"/>
  <c r="U4178" i="1"/>
  <c r="V4178" i="1"/>
  <c r="W4178" i="1"/>
  <c r="X4178" i="1"/>
  <c r="Z4178" i="1"/>
  <c r="AA4178" i="1"/>
  <c r="AC4178" i="1"/>
  <c r="AD4178" i="1"/>
  <c r="AE4178" i="1"/>
  <c r="I4179" i="1"/>
  <c r="L4179" i="1"/>
  <c r="M4179" i="1"/>
  <c r="N4179" i="1"/>
  <c r="P4179" i="1"/>
  <c r="Q4179" i="1"/>
  <c r="R4179" i="1"/>
  <c r="S4179" i="1"/>
  <c r="U4179" i="1"/>
  <c r="V4179" i="1"/>
  <c r="W4179" i="1"/>
  <c r="X4179" i="1"/>
  <c r="Z4179" i="1"/>
  <c r="AA4179" i="1"/>
  <c r="AC4179" i="1"/>
  <c r="AD4179" i="1"/>
  <c r="AE4179" i="1"/>
  <c r="I4180" i="1"/>
  <c r="L4180" i="1"/>
  <c r="M4180" i="1"/>
  <c r="N4180" i="1"/>
  <c r="P4180" i="1"/>
  <c r="Q4180" i="1"/>
  <c r="R4180" i="1"/>
  <c r="S4180" i="1"/>
  <c r="U4180" i="1"/>
  <c r="V4180" i="1"/>
  <c r="W4180" i="1"/>
  <c r="X4180" i="1"/>
  <c r="Z4180" i="1"/>
  <c r="AA4180" i="1"/>
  <c r="AC4180" i="1"/>
  <c r="AD4180" i="1"/>
  <c r="AE4180" i="1"/>
  <c r="I4181" i="1"/>
  <c r="L4181" i="1"/>
  <c r="M4181" i="1"/>
  <c r="N4181" i="1"/>
  <c r="P4181" i="1"/>
  <c r="Q4181" i="1"/>
  <c r="R4181" i="1"/>
  <c r="S4181" i="1"/>
  <c r="U4181" i="1"/>
  <c r="V4181" i="1"/>
  <c r="W4181" i="1"/>
  <c r="X4181" i="1"/>
  <c r="Z4181" i="1"/>
  <c r="AA4181" i="1"/>
  <c r="AC4181" i="1"/>
  <c r="AD4181" i="1"/>
  <c r="AE4181" i="1"/>
  <c r="I4182" i="1"/>
  <c r="L4182" i="1"/>
  <c r="M4182" i="1"/>
  <c r="N4182" i="1"/>
  <c r="P4182" i="1"/>
  <c r="Q4182" i="1"/>
  <c r="R4182" i="1"/>
  <c r="S4182" i="1"/>
  <c r="U4182" i="1"/>
  <c r="V4182" i="1"/>
  <c r="W4182" i="1"/>
  <c r="X4182" i="1"/>
  <c r="Z4182" i="1"/>
  <c r="AA4182" i="1"/>
  <c r="AC4182" i="1"/>
  <c r="AD4182" i="1"/>
  <c r="AE4182" i="1"/>
  <c r="AB4176" i="1" l="1"/>
  <c r="AB4177" i="1"/>
  <c r="AB4175" i="1"/>
  <c r="O4176" i="1"/>
  <c r="AB4181" i="1"/>
  <c r="T4181" i="1"/>
  <c r="AB4179" i="1"/>
  <c r="T4177" i="1"/>
  <c r="AB4180" i="1"/>
  <c r="O4180" i="1"/>
  <c r="Y4178" i="1"/>
  <c r="T4182" i="1"/>
  <c r="O4181" i="1"/>
  <c r="T4179" i="1"/>
  <c r="AB4178" i="1"/>
  <c r="T4178" i="1"/>
  <c r="O4177" i="1"/>
  <c r="T4175" i="1"/>
  <c r="AB4182" i="1"/>
  <c r="Y4182" i="1"/>
  <c r="Y4180" i="1"/>
  <c r="Y4179" i="1"/>
  <c r="O4179" i="1"/>
  <c r="Y4176" i="1"/>
  <c r="Y4175" i="1"/>
  <c r="O4182" i="1"/>
  <c r="O4178" i="1"/>
  <c r="Y4177" i="1"/>
  <c r="T4180" i="1"/>
  <c r="O4175" i="1"/>
  <c r="Y4181" i="1"/>
  <c r="T4176" i="1"/>
  <c r="I361" i="1" l="1"/>
  <c r="L361" i="1"/>
  <c r="M361" i="1"/>
  <c r="N361" i="1"/>
  <c r="P361" i="1"/>
  <c r="Q361" i="1"/>
  <c r="R361" i="1"/>
  <c r="S361" i="1"/>
  <c r="U361" i="1"/>
  <c r="V361" i="1"/>
  <c r="W361" i="1"/>
  <c r="X361" i="1"/>
  <c r="Z361" i="1"/>
  <c r="AA361" i="1"/>
  <c r="AC361" i="1"/>
  <c r="AD361" i="1"/>
  <c r="AE361" i="1"/>
  <c r="I362" i="1"/>
  <c r="L362" i="1"/>
  <c r="M362" i="1"/>
  <c r="N362" i="1"/>
  <c r="P362" i="1"/>
  <c r="Q362" i="1"/>
  <c r="R362" i="1"/>
  <c r="S362" i="1"/>
  <c r="U362" i="1"/>
  <c r="V362" i="1"/>
  <c r="W362" i="1"/>
  <c r="X362" i="1"/>
  <c r="Z362" i="1"/>
  <c r="AA362" i="1"/>
  <c r="AC362" i="1"/>
  <c r="AD362" i="1"/>
  <c r="AE362" i="1"/>
  <c r="I363" i="1"/>
  <c r="L363" i="1"/>
  <c r="M363" i="1"/>
  <c r="N363" i="1"/>
  <c r="P363" i="1"/>
  <c r="Q363" i="1"/>
  <c r="R363" i="1"/>
  <c r="S363" i="1"/>
  <c r="U363" i="1"/>
  <c r="V363" i="1"/>
  <c r="W363" i="1"/>
  <c r="X363" i="1"/>
  <c r="Z363" i="1"/>
  <c r="AA363" i="1"/>
  <c r="AC363" i="1"/>
  <c r="AD363" i="1"/>
  <c r="AE363" i="1"/>
  <c r="I364" i="1"/>
  <c r="L364" i="1"/>
  <c r="M364" i="1"/>
  <c r="N364" i="1"/>
  <c r="P364" i="1"/>
  <c r="Q364" i="1"/>
  <c r="R364" i="1"/>
  <c r="S364" i="1"/>
  <c r="U364" i="1"/>
  <c r="V364" i="1"/>
  <c r="W364" i="1"/>
  <c r="X364" i="1"/>
  <c r="Z364" i="1"/>
  <c r="AA364" i="1"/>
  <c r="AC364" i="1"/>
  <c r="AD364" i="1"/>
  <c r="AE364" i="1"/>
  <c r="I365" i="1"/>
  <c r="L365" i="1"/>
  <c r="M365" i="1"/>
  <c r="N365" i="1"/>
  <c r="P365" i="1"/>
  <c r="Q365" i="1"/>
  <c r="R365" i="1"/>
  <c r="S365" i="1"/>
  <c r="U365" i="1"/>
  <c r="V365" i="1"/>
  <c r="W365" i="1"/>
  <c r="X365" i="1"/>
  <c r="Z365" i="1"/>
  <c r="AA365" i="1"/>
  <c r="AC365" i="1"/>
  <c r="AD365" i="1"/>
  <c r="AE365" i="1"/>
  <c r="I366" i="1"/>
  <c r="L366" i="1"/>
  <c r="M366" i="1"/>
  <c r="N366" i="1"/>
  <c r="P366" i="1"/>
  <c r="Q366" i="1"/>
  <c r="R366" i="1"/>
  <c r="S366" i="1"/>
  <c r="U366" i="1"/>
  <c r="V366" i="1"/>
  <c r="W366" i="1"/>
  <c r="X366" i="1"/>
  <c r="Z366" i="1"/>
  <c r="AA366" i="1"/>
  <c r="AC366" i="1"/>
  <c r="AD366" i="1"/>
  <c r="AE366" i="1"/>
  <c r="I367" i="1"/>
  <c r="L367" i="1"/>
  <c r="M367" i="1"/>
  <c r="N367" i="1"/>
  <c r="P367" i="1"/>
  <c r="Q367" i="1"/>
  <c r="R367" i="1"/>
  <c r="S367" i="1"/>
  <c r="U367" i="1"/>
  <c r="V367" i="1"/>
  <c r="W367" i="1"/>
  <c r="X367" i="1"/>
  <c r="Z367" i="1"/>
  <c r="AA367" i="1"/>
  <c r="AC367" i="1"/>
  <c r="AD367" i="1"/>
  <c r="AE367" i="1"/>
  <c r="I368" i="1"/>
  <c r="L368" i="1"/>
  <c r="M368" i="1"/>
  <c r="N368" i="1"/>
  <c r="P368" i="1"/>
  <c r="Q368" i="1"/>
  <c r="R368" i="1"/>
  <c r="S368" i="1"/>
  <c r="U368" i="1"/>
  <c r="V368" i="1"/>
  <c r="W368" i="1"/>
  <c r="X368" i="1"/>
  <c r="Z368" i="1"/>
  <c r="AA368" i="1"/>
  <c r="AC368" i="1"/>
  <c r="AD368" i="1"/>
  <c r="AE368" i="1"/>
  <c r="I409" i="1"/>
  <c r="L409" i="1"/>
  <c r="M409" i="1"/>
  <c r="N409" i="1"/>
  <c r="P409" i="1"/>
  <c r="U409" i="1"/>
  <c r="AA409" i="1"/>
  <c r="AC409" i="1"/>
  <c r="AD409" i="1"/>
  <c r="AE409" i="1"/>
  <c r="I410" i="1"/>
  <c r="L410" i="1"/>
  <c r="M410" i="1"/>
  <c r="N410" i="1"/>
  <c r="P410" i="1"/>
  <c r="U410" i="1"/>
  <c r="AA410" i="1"/>
  <c r="AC410" i="1"/>
  <c r="AD410" i="1"/>
  <c r="AE410" i="1"/>
  <c r="I411" i="1"/>
  <c r="L411" i="1"/>
  <c r="M411" i="1"/>
  <c r="N411" i="1"/>
  <c r="P411" i="1"/>
  <c r="U411" i="1"/>
  <c r="AA411" i="1"/>
  <c r="AC411" i="1"/>
  <c r="AD411" i="1"/>
  <c r="AE411" i="1"/>
  <c r="I412" i="1"/>
  <c r="L412" i="1"/>
  <c r="M412" i="1"/>
  <c r="N412" i="1"/>
  <c r="P412" i="1"/>
  <c r="U412" i="1"/>
  <c r="AA412" i="1"/>
  <c r="AC412" i="1"/>
  <c r="AD412" i="1"/>
  <c r="AE412" i="1"/>
  <c r="I413" i="1"/>
  <c r="L413" i="1"/>
  <c r="M413" i="1"/>
  <c r="N413" i="1"/>
  <c r="P413" i="1"/>
  <c r="U413" i="1"/>
  <c r="AA413" i="1"/>
  <c r="AC413" i="1"/>
  <c r="AD413" i="1"/>
  <c r="AE413" i="1"/>
  <c r="I414" i="1"/>
  <c r="L414" i="1"/>
  <c r="M414" i="1"/>
  <c r="N414" i="1"/>
  <c r="P414" i="1"/>
  <c r="U414" i="1"/>
  <c r="AA414" i="1"/>
  <c r="AC414" i="1"/>
  <c r="AD414" i="1"/>
  <c r="AE414" i="1"/>
  <c r="I415" i="1"/>
  <c r="L415" i="1"/>
  <c r="M415" i="1"/>
  <c r="N415" i="1"/>
  <c r="P415" i="1"/>
  <c r="U415" i="1"/>
  <c r="AA415" i="1"/>
  <c r="AC415" i="1"/>
  <c r="AD415" i="1"/>
  <c r="AE415" i="1"/>
  <c r="I416" i="1"/>
  <c r="L416" i="1"/>
  <c r="M416" i="1"/>
  <c r="N416" i="1"/>
  <c r="P416" i="1"/>
  <c r="U416" i="1"/>
  <c r="AA416" i="1"/>
  <c r="AC416" i="1"/>
  <c r="AD416" i="1"/>
  <c r="AE416" i="1"/>
  <c r="I1873" i="1"/>
  <c r="L1873" i="1"/>
  <c r="M1873" i="1"/>
  <c r="N1873" i="1"/>
  <c r="P1873" i="1"/>
  <c r="Q1873" i="1"/>
  <c r="R1873" i="1"/>
  <c r="S1873" i="1"/>
  <c r="U1873" i="1"/>
  <c r="V1873" i="1"/>
  <c r="W1873" i="1"/>
  <c r="X1873" i="1"/>
  <c r="Z1873" i="1"/>
  <c r="AA1873" i="1"/>
  <c r="AC1873" i="1"/>
  <c r="AD1873" i="1"/>
  <c r="AE1873" i="1"/>
  <c r="I1874" i="1"/>
  <c r="L1874" i="1"/>
  <c r="M1874" i="1"/>
  <c r="N1874" i="1"/>
  <c r="P1874" i="1"/>
  <c r="Q1874" i="1"/>
  <c r="R1874" i="1"/>
  <c r="S1874" i="1"/>
  <c r="U1874" i="1"/>
  <c r="V1874" i="1"/>
  <c r="W1874" i="1"/>
  <c r="X1874" i="1"/>
  <c r="Z1874" i="1"/>
  <c r="AA1874" i="1"/>
  <c r="AC1874" i="1"/>
  <c r="AD1874" i="1"/>
  <c r="AE1874" i="1"/>
  <c r="I1875" i="1"/>
  <c r="L1875" i="1"/>
  <c r="M1875" i="1"/>
  <c r="N1875" i="1"/>
  <c r="P1875" i="1"/>
  <c r="Q1875" i="1"/>
  <c r="R1875" i="1"/>
  <c r="S1875" i="1"/>
  <c r="U1875" i="1"/>
  <c r="V1875" i="1"/>
  <c r="W1875" i="1"/>
  <c r="X1875" i="1"/>
  <c r="Z1875" i="1"/>
  <c r="AA1875" i="1"/>
  <c r="AC1875" i="1"/>
  <c r="AD1875" i="1"/>
  <c r="AE1875" i="1"/>
  <c r="I1876" i="1"/>
  <c r="L1876" i="1"/>
  <c r="M1876" i="1"/>
  <c r="N1876" i="1"/>
  <c r="P1876" i="1"/>
  <c r="Q1876" i="1"/>
  <c r="R1876" i="1"/>
  <c r="S1876" i="1"/>
  <c r="U1876" i="1"/>
  <c r="V1876" i="1"/>
  <c r="W1876" i="1"/>
  <c r="X1876" i="1"/>
  <c r="Z1876" i="1"/>
  <c r="AA1876" i="1"/>
  <c r="AC1876" i="1"/>
  <c r="AD1876" i="1"/>
  <c r="AE1876" i="1"/>
  <c r="I1877" i="1"/>
  <c r="L1877" i="1"/>
  <c r="M1877" i="1"/>
  <c r="N1877" i="1"/>
  <c r="P1877" i="1"/>
  <c r="Q1877" i="1"/>
  <c r="R1877" i="1"/>
  <c r="S1877" i="1"/>
  <c r="U1877" i="1"/>
  <c r="V1877" i="1"/>
  <c r="W1877" i="1"/>
  <c r="X1877" i="1"/>
  <c r="Z1877" i="1"/>
  <c r="AA1877" i="1"/>
  <c r="AC1877" i="1"/>
  <c r="AD1877" i="1"/>
  <c r="AE1877" i="1"/>
  <c r="I1878" i="1"/>
  <c r="L1878" i="1"/>
  <c r="M1878" i="1"/>
  <c r="N1878" i="1"/>
  <c r="P1878" i="1"/>
  <c r="Q1878" i="1"/>
  <c r="R1878" i="1"/>
  <c r="S1878" i="1"/>
  <c r="U1878" i="1"/>
  <c r="V1878" i="1"/>
  <c r="W1878" i="1"/>
  <c r="X1878" i="1"/>
  <c r="Z1878" i="1"/>
  <c r="AA1878" i="1"/>
  <c r="AC1878" i="1"/>
  <c r="AD1878" i="1"/>
  <c r="AE1878" i="1"/>
  <c r="I1879" i="1"/>
  <c r="L1879" i="1"/>
  <c r="M1879" i="1"/>
  <c r="N1879" i="1"/>
  <c r="P1879" i="1"/>
  <c r="Q1879" i="1"/>
  <c r="R1879" i="1"/>
  <c r="S1879" i="1"/>
  <c r="U1879" i="1"/>
  <c r="V1879" i="1"/>
  <c r="W1879" i="1"/>
  <c r="X1879" i="1"/>
  <c r="Z1879" i="1"/>
  <c r="AA1879" i="1"/>
  <c r="AC1879" i="1"/>
  <c r="AD1879" i="1"/>
  <c r="AE1879" i="1"/>
  <c r="I1880" i="1"/>
  <c r="L1880" i="1"/>
  <c r="M1880" i="1"/>
  <c r="N1880" i="1"/>
  <c r="P1880" i="1"/>
  <c r="Q1880" i="1"/>
  <c r="R1880" i="1"/>
  <c r="S1880" i="1"/>
  <c r="U1880" i="1"/>
  <c r="V1880" i="1"/>
  <c r="W1880" i="1"/>
  <c r="X1880" i="1"/>
  <c r="Z1880" i="1"/>
  <c r="AA1880" i="1"/>
  <c r="AC1880" i="1"/>
  <c r="AD1880" i="1"/>
  <c r="AE1880" i="1"/>
  <c r="I1921" i="1"/>
  <c r="L1921" i="1"/>
  <c r="M1921" i="1"/>
  <c r="N1921" i="1"/>
  <c r="P1921" i="1"/>
  <c r="U1921" i="1"/>
  <c r="AA1921" i="1"/>
  <c r="AC1921" i="1"/>
  <c r="AD1921" i="1"/>
  <c r="AE1921" i="1"/>
  <c r="I1922" i="1"/>
  <c r="L1922" i="1"/>
  <c r="M1922" i="1"/>
  <c r="N1922" i="1"/>
  <c r="P1922" i="1"/>
  <c r="U1922" i="1"/>
  <c r="AA1922" i="1"/>
  <c r="AC1922" i="1"/>
  <c r="AD1922" i="1"/>
  <c r="AE1922" i="1"/>
  <c r="I1923" i="1"/>
  <c r="L1923" i="1"/>
  <c r="M1923" i="1"/>
  <c r="N1923" i="1"/>
  <c r="P1923" i="1"/>
  <c r="U1923" i="1"/>
  <c r="AA1923" i="1"/>
  <c r="AC1923" i="1"/>
  <c r="AD1923" i="1"/>
  <c r="AE1923" i="1"/>
  <c r="I1924" i="1"/>
  <c r="L1924" i="1"/>
  <c r="M1924" i="1"/>
  <c r="N1924" i="1"/>
  <c r="P1924" i="1"/>
  <c r="U1924" i="1"/>
  <c r="AA1924" i="1"/>
  <c r="AC1924" i="1"/>
  <c r="AD1924" i="1"/>
  <c r="AE1924" i="1"/>
  <c r="I1925" i="1"/>
  <c r="L1925" i="1"/>
  <c r="M1925" i="1"/>
  <c r="N1925" i="1"/>
  <c r="P1925" i="1"/>
  <c r="U1925" i="1"/>
  <c r="AA1925" i="1"/>
  <c r="AC1925" i="1"/>
  <c r="AD1925" i="1"/>
  <c r="AE1925" i="1"/>
  <c r="I1926" i="1"/>
  <c r="L1926" i="1"/>
  <c r="M1926" i="1"/>
  <c r="N1926" i="1"/>
  <c r="P1926" i="1"/>
  <c r="U1926" i="1"/>
  <c r="AA1926" i="1"/>
  <c r="AC1926" i="1"/>
  <c r="AD1926" i="1"/>
  <c r="AE1926" i="1"/>
  <c r="I1927" i="1"/>
  <c r="L1927" i="1"/>
  <c r="M1927" i="1"/>
  <c r="N1927" i="1"/>
  <c r="P1927" i="1"/>
  <c r="U1927" i="1"/>
  <c r="AA1927" i="1"/>
  <c r="AC1927" i="1"/>
  <c r="AD1927" i="1"/>
  <c r="AE1927" i="1"/>
  <c r="I1928" i="1"/>
  <c r="L1928" i="1"/>
  <c r="M1928" i="1"/>
  <c r="N1928" i="1"/>
  <c r="P1928" i="1"/>
  <c r="U1928" i="1"/>
  <c r="AA1928" i="1"/>
  <c r="AC1928" i="1"/>
  <c r="AD1928" i="1"/>
  <c r="AE1928" i="1"/>
  <c r="O1927" i="1" l="1"/>
  <c r="O1880" i="1"/>
  <c r="O414" i="1"/>
  <c r="AB367" i="1"/>
  <c r="AB364" i="1"/>
  <c r="AB362" i="1"/>
  <c r="O1875" i="1"/>
  <c r="O1922" i="1"/>
  <c r="AB1875" i="1"/>
  <c r="Y368" i="1"/>
  <c r="T368" i="1"/>
  <c r="O366" i="1"/>
  <c r="O1928" i="1"/>
  <c r="T1877" i="1"/>
  <c r="O411" i="1"/>
  <c r="O410" i="1"/>
  <c r="T367" i="1"/>
  <c r="O367" i="1"/>
  <c r="T366" i="1"/>
  <c r="T363" i="1"/>
  <c r="AB1879" i="1"/>
  <c r="O1878" i="1"/>
  <c r="AB1877" i="1"/>
  <c r="AB1873" i="1"/>
  <c r="O412" i="1"/>
  <c r="AB363" i="1"/>
  <c r="O1879" i="1"/>
  <c r="AB1876" i="1"/>
  <c r="T1876" i="1"/>
  <c r="T1874" i="1"/>
  <c r="O1874" i="1"/>
  <c r="O1926" i="1"/>
  <c r="AB368" i="1"/>
  <c r="Y364" i="1"/>
  <c r="O362" i="1"/>
  <c r="O1924" i="1"/>
  <c r="O1921" i="1"/>
  <c r="Y1878" i="1"/>
  <c r="T1878" i="1"/>
  <c r="O413" i="1"/>
  <c r="Y365" i="1"/>
  <c r="T365" i="1"/>
  <c r="T364" i="1"/>
  <c r="O364" i="1"/>
  <c r="O363" i="1"/>
  <c r="T362" i="1"/>
  <c r="T361" i="1"/>
  <c r="Y1880" i="1"/>
  <c r="AB1878" i="1"/>
  <c r="Y1876" i="1"/>
  <c r="T1875" i="1"/>
  <c r="Y1873" i="1"/>
  <c r="T1873" i="1"/>
  <c r="O1873" i="1"/>
  <c r="O415" i="1"/>
  <c r="O409" i="1"/>
  <c r="AB366" i="1"/>
  <c r="AB365" i="1"/>
  <c r="Y361" i="1"/>
  <c r="O1923" i="1"/>
  <c r="AB1880" i="1"/>
  <c r="T1880" i="1"/>
  <c r="O365" i="1"/>
  <c r="AB361" i="1"/>
  <c r="T1879" i="1"/>
  <c r="AB1874" i="1"/>
  <c r="Y1877" i="1"/>
  <c r="Y1879" i="1"/>
  <c r="O1877" i="1"/>
  <c r="O1925" i="1"/>
  <c r="O1876" i="1"/>
  <c r="Y1875" i="1"/>
  <c r="Y1874" i="1"/>
  <c r="Y367" i="1"/>
  <c r="Y366" i="1"/>
  <c r="O416" i="1"/>
  <c r="O368" i="1"/>
  <c r="O361" i="1"/>
  <c r="Y363" i="1"/>
  <c r="Y362" i="1"/>
  <c r="I937" i="1" l="1"/>
  <c r="L937" i="1"/>
  <c r="M937" i="1"/>
  <c r="N937" i="1"/>
  <c r="P937" i="1"/>
  <c r="Q937" i="1"/>
  <c r="R937" i="1"/>
  <c r="S937" i="1"/>
  <c r="U937" i="1"/>
  <c r="V937" i="1"/>
  <c r="W937" i="1"/>
  <c r="X937" i="1"/>
  <c r="Z937" i="1"/>
  <c r="AA937" i="1"/>
  <c r="AC937" i="1"/>
  <c r="AD937" i="1"/>
  <c r="AE937" i="1"/>
  <c r="I938" i="1"/>
  <c r="L938" i="1"/>
  <c r="M938" i="1"/>
  <c r="N938" i="1"/>
  <c r="P938" i="1"/>
  <c r="Q938" i="1"/>
  <c r="R938" i="1"/>
  <c r="S938" i="1"/>
  <c r="U938" i="1"/>
  <c r="V938" i="1"/>
  <c r="W938" i="1"/>
  <c r="X938" i="1"/>
  <c r="Z938" i="1"/>
  <c r="AA938" i="1"/>
  <c r="AC938" i="1"/>
  <c r="AD938" i="1"/>
  <c r="AE938" i="1"/>
  <c r="I939" i="1"/>
  <c r="L939" i="1"/>
  <c r="M939" i="1"/>
  <c r="N939" i="1"/>
  <c r="P939" i="1"/>
  <c r="Q939" i="1"/>
  <c r="R939" i="1"/>
  <c r="S939" i="1"/>
  <c r="U939" i="1"/>
  <c r="V939" i="1"/>
  <c r="W939" i="1"/>
  <c r="X939" i="1"/>
  <c r="Z939" i="1"/>
  <c r="AA939" i="1"/>
  <c r="AC939" i="1"/>
  <c r="AD939" i="1"/>
  <c r="AE939" i="1"/>
  <c r="I940" i="1"/>
  <c r="L940" i="1"/>
  <c r="M940" i="1"/>
  <c r="N940" i="1"/>
  <c r="P940" i="1"/>
  <c r="Q940" i="1"/>
  <c r="R940" i="1"/>
  <c r="S940" i="1"/>
  <c r="U940" i="1"/>
  <c r="V940" i="1"/>
  <c r="W940" i="1"/>
  <c r="X940" i="1"/>
  <c r="Z940" i="1"/>
  <c r="AA940" i="1"/>
  <c r="AC940" i="1"/>
  <c r="AD940" i="1"/>
  <c r="AE940" i="1"/>
  <c r="I941" i="1"/>
  <c r="L941" i="1"/>
  <c r="M941" i="1"/>
  <c r="N941" i="1"/>
  <c r="P941" i="1"/>
  <c r="Q941" i="1"/>
  <c r="R941" i="1"/>
  <c r="S941" i="1"/>
  <c r="U941" i="1"/>
  <c r="V941" i="1"/>
  <c r="W941" i="1"/>
  <c r="X941" i="1"/>
  <c r="Z941" i="1"/>
  <c r="AA941" i="1"/>
  <c r="AC941" i="1"/>
  <c r="AD941" i="1"/>
  <c r="AE941" i="1"/>
  <c r="I942" i="1"/>
  <c r="L942" i="1"/>
  <c r="M942" i="1"/>
  <c r="N942" i="1"/>
  <c r="P942" i="1"/>
  <c r="Q942" i="1"/>
  <c r="R942" i="1"/>
  <c r="S942" i="1"/>
  <c r="U942" i="1"/>
  <c r="V942" i="1"/>
  <c r="W942" i="1"/>
  <c r="X942" i="1"/>
  <c r="Z942" i="1"/>
  <c r="AA942" i="1"/>
  <c r="AC942" i="1"/>
  <c r="AD942" i="1"/>
  <c r="AE942" i="1"/>
  <c r="I943" i="1"/>
  <c r="L943" i="1"/>
  <c r="M943" i="1"/>
  <c r="N943" i="1"/>
  <c r="P943" i="1"/>
  <c r="Q943" i="1"/>
  <c r="R943" i="1"/>
  <c r="S943" i="1"/>
  <c r="U943" i="1"/>
  <c r="V943" i="1"/>
  <c r="W943" i="1"/>
  <c r="X943" i="1"/>
  <c r="Z943" i="1"/>
  <c r="AA943" i="1"/>
  <c r="AC943" i="1"/>
  <c r="AD943" i="1"/>
  <c r="AE943" i="1"/>
  <c r="I944" i="1"/>
  <c r="L944" i="1"/>
  <c r="M944" i="1"/>
  <c r="N944" i="1"/>
  <c r="P944" i="1"/>
  <c r="Q944" i="1"/>
  <c r="R944" i="1"/>
  <c r="S944" i="1"/>
  <c r="U944" i="1"/>
  <c r="V944" i="1"/>
  <c r="W944" i="1"/>
  <c r="X944" i="1"/>
  <c r="Z944" i="1"/>
  <c r="AA944" i="1"/>
  <c r="AC944" i="1"/>
  <c r="AD944" i="1"/>
  <c r="AE944" i="1"/>
  <c r="O938" i="1" l="1"/>
  <c r="AB944" i="1"/>
  <c r="AB940" i="1"/>
  <c r="O942" i="1"/>
  <c r="AB937" i="1"/>
  <c r="Y937" i="1"/>
  <c r="O943" i="1"/>
  <c r="AB939" i="1"/>
  <c r="Y941" i="1"/>
  <c r="T941" i="1"/>
  <c r="O941" i="1"/>
  <c r="T939" i="1"/>
  <c r="AB943" i="1"/>
  <c r="Y944" i="1"/>
  <c r="T944" i="1"/>
  <c r="T940" i="1"/>
  <c r="O939" i="1"/>
  <c r="T943" i="1"/>
  <c r="AB941" i="1"/>
  <c r="Y940" i="1"/>
  <c r="AB938" i="1"/>
  <c r="Y942" i="1"/>
  <c r="T942" i="1"/>
  <c r="O944" i="1"/>
  <c r="Y943" i="1"/>
  <c r="AB942" i="1"/>
  <c r="O940" i="1"/>
  <c r="Y939" i="1"/>
  <c r="Y938" i="1"/>
  <c r="T938" i="1"/>
  <c r="T937" i="1"/>
  <c r="O937" i="1"/>
  <c r="I2486" i="1" l="1"/>
  <c r="I2500" i="1"/>
  <c r="I2491" i="1"/>
  <c r="I2499" i="1"/>
  <c r="I2493" i="1"/>
  <c r="I51" i="1" l="1"/>
  <c r="I155" i="1" l="1"/>
  <c r="I164" i="1" l="1"/>
  <c r="E456" i="33"/>
  <c r="E333" i="33"/>
  <c r="E404" i="33" s="1"/>
  <c r="X1091" i="1" l="1"/>
  <c r="X1075" i="1"/>
  <c r="X1083" i="1"/>
  <c r="W1073" i="1"/>
  <c r="W1089" i="1"/>
  <c r="W1081" i="1"/>
  <c r="V1079" i="1"/>
  <c r="V1087" i="1"/>
  <c r="V1071" i="1"/>
  <c r="R1093" i="1"/>
  <c r="R1077" i="1"/>
  <c r="R1085" i="1"/>
  <c r="I1089" i="1"/>
  <c r="I1073" i="1"/>
  <c r="I1081" i="1"/>
  <c r="L1082" i="1"/>
  <c r="L1074" i="1"/>
  <c r="L1090" i="1"/>
  <c r="V1081" i="1"/>
  <c r="V1089" i="1"/>
  <c r="V1073" i="1"/>
  <c r="AA1076" i="1"/>
  <c r="AA1092" i="1"/>
  <c r="AA1084" i="1"/>
  <c r="S1071" i="1"/>
  <c r="S1079" i="1"/>
  <c r="S1087" i="1"/>
  <c r="U1088" i="1"/>
  <c r="U1080" i="1"/>
  <c r="U1072" i="1"/>
  <c r="S1072" i="1"/>
  <c r="S1088" i="1"/>
  <c r="S1080" i="1"/>
  <c r="Z1085" i="1"/>
  <c r="Z1077" i="1"/>
  <c r="Z1093" i="1"/>
  <c r="AC1082" i="1"/>
  <c r="AC1090" i="1"/>
  <c r="AC1074" i="1"/>
  <c r="U1091" i="1"/>
  <c r="U1075" i="1"/>
  <c r="U1083" i="1"/>
  <c r="Z1072" i="1"/>
  <c r="Z1088" i="1"/>
  <c r="Z1080" i="1"/>
  <c r="AE1089" i="1"/>
  <c r="AE1073" i="1"/>
  <c r="AE1081" i="1"/>
  <c r="M1076" i="1"/>
  <c r="M1084" i="1"/>
  <c r="M1092" i="1"/>
  <c r="S1081" i="1"/>
  <c r="S1089" i="1"/>
  <c r="S1073" i="1"/>
  <c r="S1075" i="1"/>
  <c r="S1083" i="1"/>
  <c r="S1091" i="1"/>
  <c r="AD1088" i="1"/>
  <c r="AD1072" i="1"/>
  <c r="AD1080" i="1"/>
  <c r="N1089" i="1"/>
  <c r="N1081" i="1"/>
  <c r="N1073" i="1"/>
  <c r="V1080" i="1"/>
  <c r="V1088" i="1"/>
  <c r="V1072" i="1"/>
  <c r="AA1091" i="1"/>
  <c r="AA1075" i="1"/>
  <c r="AA1083" i="1"/>
  <c r="AE1077" i="1"/>
  <c r="AE1093" i="1"/>
  <c r="AE1085" i="1"/>
  <c r="N1090" i="1"/>
  <c r="N1082" i="1"/>
  <c r="N1074" i="1"/>
  <c r="S1085" i="1"/>
  <c r="S1093" i="1"/>
  <c r="S1077" i="1"/>
  <c r="AA1088" i="1"/>
  <c r="AA1080" i="1"/>
  <c r="AA1072" i="1"/>
  <c r="P1088" i="1"/>
  <c r="P1080" i="1"/>
  <c r="P1072" i="1"/>
  <c r="W1084" i="1"/>
  <c r="W1092" i="1"/>
  <c r="W1076" i="1"/>
  <c r="Q1091" i="1"/>
  <c r="Q1075" i="1"/>
  <c r="Q1083" i="1"/>
  <c r="V1083" i="1"/>
  <c r="V1091" i="1"/>
  <c r="V1075" i="1"/>
  <c r="AD1092" i="1"/>
  <c r="AD1084" i="1"/>
  <c r="AD1076" i="1"/>
  <c r="N1093" i="1"/>
  <c r="N1085" i="1"/>
  <c r="N1077" i="1"/>
  <c r="V1084" i="1"/>
  <c r="V1092" i="1"/>
  <c r="V1076" i="1"/>
  <c r="AC1088" i="1"/>
  <c r="AC1080" i="1"/>
  <c r="AC1072" i="1"/>
  <c r="R1087" i="1"/>
  <c r="R1079" i="1"/>
  <c r="R1071" i="1"/>
  <c r="P1092" i="1"/>
  <c r="P1084" i="1"/>
  <c r="P1076" i="1"/>
  <c r="X1090" i="1"/>
  <c r="X1074" i="1"/>
  <c r="X1082" i="1"/>
  <c r="L1072" i="1"/>
  <c r="L1088" i="1"/>
  <c r="L1080" i="1"/>
  <c r="N1088" i="1"/>
  <c r="N1080" i="1"/>
  <c r="N1072" i="1"/>
  <c r="W1077" i="1"/>
  <c r="W1093" i="1"/>
  <c r="W1085" i="1"/>
  <c r="AE1079" i="1"/>
  <c r="AE1071" i="1"/>
  <c r="AE1087" i="1"/>
  <c r="I1093" i="1"/>
  <c r="I1077" i="1"/>
  <c r="I1085" i="1"/>
  <c r="M1080" i="1"/>
  <c r="M1072" i="1"/>
  <c r="M1088" i="1"/>
  <c r="R1091" i="1"/>
  <c r="R1083" i="1"/>
  <c r="R1075" i="1"/>
  <c r="X1085" i="1"/>
  <c r="X1093" i="1"/>
  <c r="X1077" i="1"/>
  <c r="AE1082" i="1"/>
  <c r="AE1090" i="1"/>
  <c r="AE1074" i="1"/>
  <c r="Q1090" i="1"/>
  <c r="Q1074" i="1"/>
  <c r="Q1082" i="1"/>
  <c r="Z1087" i="1"/>
  <c r="Z1079" i="1"/>
  <c r="Z1071" i="1"/>
  <c r="U1084" i="1"/>
  <c r="U1076" i="1"/>
  <c r="U1092" i="1"/>
  <c r="Q1088" i="1"/>
  <c r="Q1080" i="1"/>
  <c r="Q1072" i="1"/>
  <c r="X1080" i="1"/>
  <c r="X1072" i="1"/>
  <c r="X1088" i="1"/>
  <c r="Z1074" i="1"/>
  <c r="Z1090" i="1"/>
  <c r="Z1082" i="1"/>
  <c r="AD1090" i="1"/>
  <c r="AD1074" i="1"/>
  <c r="AD1082" i="1"/>
  <c r="N1075" i="1"/>
  <c r="N1083" i="1"/>
  <c r="N1091" i="1"/>
  <c r="W1072" i="1"/>
  <c r="W1088" i="1"/>
  <c r="W1080" i="1"/>
  <c r="U1087" i="1"/>
  <c r="U1071" i="1"/>
  <c r="U1079" i="1"/>
  <c r="R1073" i="1"/>
  <c r="R1081" i="1"/>
  <c r="R1089" i="1"/>
  <c r="I1083" i="1"/>
  <c r="I1075" i="1"/>
  <c r="I1091" i="1"/>
  <c r="L1076" i="1"/>
  <c r="L1092" i="1"/>
  <c r="L1084" i="1"/>
  <c r="AE1083" i="1"/>
  <c r="AE1075" i="1"/>
  <c r="AE1091" i="1"/>
  <c r="AD1073" i="1"/>
  <c r="AD1089" i="1"/>
  <c r="AD1081" i="1"/>
  <c r="P1071" i="1"/>
  <c r="P1087" i="1"/>
  <c r="P1079" i="1"/>
  <c r="X1081" i="1"/>
  <c r="X1089" i="1"/>
  <c r="X1073" i="1"/>
  <c r="AE1072" i="1"/>
  <c r="AE1088" i="1"/>
  <c r="AE1080" i="1"/>
  <c r="P1074" i="1"/>
  <c r="P1090" i="1"/>
  <c r="P1082" i="1"/>
  <c r="W1074" i="1"/>
  <c r="W1090" i="1"/>
  <c r="W1082" i="1"/>
  <c r="AC1076" i="1"/>
  <c r="AC1084" i="1"/>
  <c r="AC1092" i="1"/>
  <c r="N1071" i="1"/>
  <c r="N1079" i="1"/>
  <c r="N1087" i="1"/>
  <c r="P1073" i="1"/>
  <c r="P1081" i="1"/>
  <c r="P1089" i="1"/>
  <c r="P1093" i="1"/>
  <c r="P1077" i="1"/>
  <c r="P1085" i="1"/>
  <c r="X1087" i="1"/>
  <c r="X1071" i="1"/>
  <c r="X1079" i="1"/>
  <c r="U1089" i="1"/>
  <c r="U1081" i="1"/>
  <c r="U1073" i="1"/>
  <c r="Q1081" i="1"/>
  <c r="Q1089" i="1"/>
  <c r="Q1073" i="1"/>
  <c r="W1071" i="1"/>
  <c r="W1079" i="1"/>
  <c r="W1087" i="1"/>
  <c r="AD1079" i="1"/>
  <c r="AD1071" i="1"/>
  <c r="AD1087" i="1"/>
  <c r="I1079" i="1"/>
  <c r="I1071" i="1"/>
  <c r="I1087" i="1"/>
  <c r="I1072" i="1"/>
  <c r="I1088" i="1"/>
  <c r="I1080" i="1"/>
  <c r="L1081" i="1"/>
  <c r="L1073" i="1"/>
  <c r="L1089" i="1"/>
  <c r="Q1092" i="1"/>
  <c r="Q1084" i="1"/>
  <c r="Q1076" i="1"/>
  <c r="X1092" i="1"/>
  <c r="X1084" i="1"/>
  <c r="X1076" i="1"/>
  <c r="U1085" i="1"/>
  <c r="U1077" i="1"/>
  <c r="U1093" i="1"/>
  <c r="Q1093" i="1"/>
  <c r="Q1085" i="1"/>
  <c r="Q1077" i="1"/>
  <c r="W1075" i="1"/>
  <c r="W1083" i="1"/>
  <c r="W1091" i="1"/>
  <c r="U1074" i="1"/>
  <c r="U1082" i="1"/>
  <c r="U1090" i="1"/>
  <c r="M1081" i="1"/>
  <c r="M1073" i="1"/>
  <c r="M1089" i="1"/>
  <c r="R1076" i="1"/>
  <c r="R1084" i="1"/>
  <c r="R1092" i="1"/>
  <c r="AA1089" i="1"/>
  <c r="AA1073" i="1"/>
  <c r="AA1081" i="1"/>
  <c r="M1082" i="1"/>
  <c r="M1090" i="1"/>
  <c r="M1074" i="1"/>
  <c r="N1092" i="1"/>
  <c r="N1084" i="1"/>
  <c r="N1076" i="1"/>
  <c r="Q1087" i="1"/>
  <c r="Q1071" i="1"/>
  <c r="Q1079" i="1"/>
  <c r="I1076" i="1"/>
  <c r="I1092" i="1"/>
  <c r="I1084" i="1"/>
  <c r="L1077" i="1"/>
  <c r="L1093" i="1"/>
  <c r="L1085" i="1"/>
  <c r="R1090" i="1"/>
  <c r="R1074" i="1"/>
  <c r="R1082" i="1"/>
  <c r="Z1073" i="1"/>
  <c r="Z1081" i="1"/>
  <c r="Z1089" i="1"/>
  <c r="I1074" i="1"/>
  <c r="I1082" i="1"/>
  <c r="I1090" i="1"/>
  <c r="M1093" i="1"/>
  <c r="M1077" i="1"/>
  <c r="M1085" i="1"/>
  <c r="S1082" i="1"/>
  <c r="S1090" i="1"/>
  <c r="S1074" i="1"/>
  <c r="AA1093" i="1"/>
  <c r="AA1085" i="1"/>
  <c r="AA1077" i="1"/>
  <c r="AC1083" i="1"/>
  <c r="AC1091" i="1"/>
  <c r="AC1075" i="1"/>
  <c r="AA1090" i="1"/>
  <c r="AA1082" i="1"/>
  <c r="AA1074" i="1"/>
  <c r="Z1076" i="1"/>
  <c r="Z1092" i="1"/>
  <c r="Z1084" i="1"/>
  <c r="AC1079" i="1"/>
  <c r="AC1071" i="1"/>
  <c r="AC1087" i="1"/>
  <c r="M1071" i="1"/>
  <c r="M1079" i="1"/>
  <c r="M1087" i="1"/>
  <c r="AD1085" i="1"/>
  <c r="AD1093" i="1"/>
  <c r="AD1077" i="1"/>
  <c r="P1075" i="1"/>
  <c r="P1091" i="1"/>
  <c r="P1083" i="1"/>
  <c r="V1093" i="1"/>
  <c r="V1077" i="1"/>
  <c r="V1085" i="1"/>
  <c r="AC1081" i="1"/>
  <c r="AC1089" i="1"/>
  <c r="AC1073" i="1"/>
  <c r="L1087" i="1"/>
  <c r="L1079" i="1"/>
  <c r="L1071" i="1"/>
  <c r="V1082" i="1"/>
  <c r="V1074" i="1"/>
  <c r="V1090" i="1"/>
  <c r="AE1092" i="1"/>
  <c r="AE1084" i="1"/>
  <c r="AE1076" i="1"/>
  <c r="M1075" i="1"/>
  <c r="M1083" i="1"/>
  <c r="M1091" i="1"/>
  <c r="S1076" i="1"/>
  <c r="S1092" i="1"/>
  <c r="S1084" i="1"/>
  <c r="AA1087" i="1"/>
  <c r="AA1071" i="1"/>
  <c r="AA1079" i="1"/>
  <c r="AC1093" i="1"/>
  <c r="AC1085" i="1"/>
  <c r="AC1077" i="1"/>
  <c r="L1091" i="1"/>
  <c r="L1083" i="1"/>
  <c r="L1075" i="1"/>
  <c r="R1088" i="1"/>
  <c r="R1072" i="1"/>
  <c r="R1080" i="1"/>
  <c r="Z1091" i="1"/>
  <c r="Z1083" i="1"/>
  <c r="Z1075" i="1"/>
  <c r="AD1083" i="1"/>
  <c r="AD1075" i="1"/>
  <c r="AD1091" i="1"/>
  <c r="U1096" i="1" l="1"/>
  <c r="L1098" i="1"/>
  <c r="AC1100" i="1"/>
  <c r="V1095" i="1"/>
  <c r="W1097" i="1"/>
  <c r="AD1101" i="1"/>
  <c r="AC1095" i="1"/>
  <c r="Q1099" i="1"/>
  <c r="S1097" i="1"/>
  <c r="AC1098" i="1"/>
  <c r="Z1101" i="1"/>
  <c r="S1096" i="1"/>
  <c r="P1099" i="1"/>
  <c r="S1098" i="1"/>
  <c r="M1101" i="1"/>
  <c r="R1098" i="1"/>
  <c r="I1100" i="1"/>
  <c r="U1098" i="1"/>
  <c r="W1099" i="1"/>
  <c r="U1101" i="1"/>
  <c r="W1096" i="1"/>
  <c r="U1100" i="1"/>
  <c r="P1098" i="1"/>
  <c r="I1099" i="1"/>
  <c r="N1099" i="1"/>
  <c r="S1101" i="1"/>
  <c r="M1096" i="1"/>
  <c r="AC1101" i="1"/>
  <c r="M1099" i="1"/>
  <c r="V1098" i="1"/>
  <c r="Z1100" i="1"/>
  <c r="I1098" i="1"/>
  <c r="N1100" i="1"/>
  <c r="M1097" i="1"/>
  <c r="L1097" i="1"/>
  <c r="Q1097" i="1"/>
  <c r="P1101" i="1"/>
  <c r="P1097" i="1"/>
  <c r="X1097" i="1"/>
  <c r="R1097" i="1"/>
  <c r="AD1098" i="1"/>
  <c r="Z1098" i="1"/>
  <c r="Q1096" i="1"/>
  <c r="Q1098" i="1"/>
  <c r="X1101" i="1"/>
  <c r="I1101" i="1"/>
  <c r="W1101" i="1"/>
  <c r="W1100" i="1"/>
  <c r="N1098" i="1"/>
  <c r="V1096" i="1"/>
  <c r="N1097" i="1"/>
  <c r="AD1096" i="1"/>
  <c r="M1100" i="1"/>
  <c r="I1097" i="1"/>
  <c r="R1101" i="1"/>
  <c r="R1096" i="1"/>
  <c r="L1099" i="1"/>
  <c r="AA1095" i="1"/>
  <c r="S1100" i="1"/>
  <c r="AE1100" i="1"/>
  <c r="L1095" i="1"/>
  <c r="AA1098" i="1"/>
  <c r="Z1097" i="1"/>
  <c r="L1101" i="1"/>
  <c r="Q1095" i="1"/>
  <c r="M1098" i="1"/>
  <c r="Q1101" i="1"/>
  <c r="Q1100" i="1"/>
  <c r="I1096" i="1"/>
  <c r="I1095" i="1"/>
  <c r="AD1095" i="1"/>
  <c r="W1098" i="1"/>
  <c r="P1095" i="1"/>
  <c r="AD1097" i="1"/>
  <c r="U1095" i="1"/>
  <c r="Z1095" i="1"/>
  <c r="R1099" i="1"/>
  <c r="N1096" i="1"/>
  <c r="L1096" i="1"/>
  <c r="P1100" i="1"/>
  <c r="AC1096" i="1"/>
  <c r="P1096" i="1"/>
  <c r="AA1096" i="1"/>
  <c r="S1095" i="1"/>
  <c r="V1097" i="1"/>
  <c r="AD1099" i="1"/>
  <c r="Z1099" i="1"/>
  <c r="AC1097" i="1"/>
  <c r="V1101" i="1"/>
  <c r="M1095" i="1"/>
  <c r="AC1099" i="1"/>
  <c r="AA1097" i="1"/>
  <c r="R1100" i="1"/>
  <c r="X1100" i="1"/>
  <c r="W1095" i="1"/>
  <c r="X1095" i="1"/>
  <c r="N1095" i="1"/>
  <c r="AE1096" i="1"/>
  <c r="AE1099" i="1"/>
  <c r="L1100" i="1"/>
  <c r="X1096" i="1"/>
  <c r="AE1098" i="1"/>
  <c r="R1095" i="1"/>
  <c r="N1101" i="1"/>
  <c r="AD1100" i="1"/>
  <c r="V1099" i="1"/>
  <c r="AE1101" i="1"/>
  <c r="S1099" i="1"/>
  <c r="AE1097" i="1"/>
  <c r="Z1096" i="1"/>
  <c r="U1099" i="1"/>
  <c r="AA1100" i="1"/>
  <c r="AA1101" i="1"/>
  <c r="U1097" i="1"/>
  <c r="AE1095" i="1"/>
  <c r="X1098" i="1"/>
  <c r="V1100" i="1"/>
  <c r="AA1099" i="1"/>
  <c r="X1099" i="1"/>
  <c r="AB1075" i="1"/>
  <c r="AB1081" i="1"/>
  <c r="T1075" i="1"/>
  <c r="AB1084" i="1"/>
  <c r="O1075" i="1"/>
  <c r="Y1081" i="1"/>
  <c r="O1071" i="1"/>
  <c r="AB1073" i="1"/>
  <c r="Y1073" i="1"/>
  <c r="T1083" i="1"/>
  <c r="AB1076" i="1"/>
  <c r="O1079" i="1"/>
  <c r="AB1083" i="1"/>
  <c r="AD1094" i="1"/>
  <c r="AD1078" i="1"/>
  <c r="AD1086" i="1"/>
  <c r="O1091" i="1"/>
  <c r="O1077" i="1"/>
  <c r="Y1077" i="1"/>
  <c r="O1089" i="1"/>
  <c r="Y1089" i="1"/>
  <c r="T1090" i="1"/>
  <c r="AE1094" i="1"/>
  <c r="AE1078" i="1"/>
  <c r="AE1086" i="1"/>
  <c r="T1071" i="1"/>
  <c r="O1092" i="1"/>
  <c r="AB1074" i="1"/>
  <c r="Y1092" i="1"/>
  <c r="O1072" i="1"/>
  <c r="T1076" i="1"/>
  <c r="AB1088" i="1"/>
  <c r="Y1091" i="1"/>
  <c r="AB1093" i="1"/>
  <c r="O1074" i="1"/>
  <c r="AB1091" i="1"/>
  <c r="O1083" i="1"/>
  <c r="N1086" i="1"/>
  <c r="N1094" i="1"/>
  <c r="N1078" i="1"/>
  <c r="T1091" i="1"/>
  <c r="Y1082" i="1"/>
  <c r="O1073" i="1"/>
  <c r="U1094" i="1"/>
  <c r="U1078" i="1"/>
  <c r="U1086" i="1"/>
  <c r="T1077" i="1"/>
  <c r="T1073" i="1"/>
  <c r="Z1078" i="1"/>
  <c r="Z1086" i="1"/>
  <c r="Z1094" i="1"/>
  <c r="T1079" i="1"/>
  <c r="O1076" i="1"/>
  <c r="Y1079" i="1"/>
  <c r="AB1082" i="1"/>
  <c r="Y1076" i="1"/>
  <c r="AB1087" i="1"/>
  <c r="O1080" i="1"/>
  <c r="T1084" i="1"/>
  <c r="V1094" i="1"/>
  <c r="V1078" i="1"/>
  <c r="V1086" i="1"/>
  <c r="T1080" i="1"/>
  <c r="AA1086" i="1"/>
  <c r="AA1094" i="1"/>
  <c r="AA1078" i="1"/>
  <c r="L1078" i="1"/>
  <c r="L1086" i="1"/>
  <c r="L1094" i="1"/>
  <c r="Y1080" i="1"/>
  <c r="W1094" i="1"/>
  <c r="W1078" i="1"/>
  <c r="W1086" i="1"/>
  <c r="X1078" i="1"/>
  <c r="X1086" i="1"/>
  <c r="X1094" i="1"/>
  <c r="AB1092" i="1"/>
  <c r="O1085" i="1"/>
  <c r="Y1074" i="1"/>
  <c r="T1093" i="1"/>
  <c r="T1089" i="1"/>
  <c r="T1082" i="1"/>
  <c r="T1074" i="1"/>
  <c r="T1087" i="1"/>
  <c r="Y1071" i="1"/>
  <c r="AB1090" i="1"/>
  <c r="Y1084" i="1"/>
  <c r="AB1071" i="1"/>
  <c r="S1094" i="1"/>
  <c r="S1078" i="1"/>
  <c r="S1086" i="1"/>
  <c r="O1088" i="1"/>
  <c r="T1092" i="1"/>
  <c r="T1072" i="1"/>
  <c r="T1088" i="1"/>
  <c r="AB1072" i="1"/>
  <c r="Y1083" i="1"/>
  <c r="AB1077" i="1"/>
  <c r="M1094" i="1"/>
  <c r="M1078" i="1"/>
  <c r="M1086" i="1"/>
  <c r="Y1088" i="1"/>
  <c r="O1090" i="1"/>
  <c r="O1082" i="1"/>
  <c r="I1094" i="1"/>
  <c r="I1078" i="1"/>
  <c r="I1086" i="1"/>
  <c r="O1087" i="1"/>
  <c r="P1086" i="1"/>
  <c r="P1094" i="1"/>
  <c r="P1078" i="1"/>
  <c r="AB1089" i="1"/>
  <c r="O1093" i="1"/>
  <c r="Y1090" i="1"/>
  <c r="Y1093" i="1"/>
  <c r="Y1085" i="1"/>
  <c r="O1081" i="1"/>
  <c r="T1085" i="1"/>
  <c r="T1081" i="1"/>
  <c r="R1078" i="1"/>
  <c r="R1086" i="1"/>
  <c r="R1094" i="1"/>
  <c r="O1084" i="1"/>
  <c r="Y1087" i="1"/>
  <c r="AB1079" i="1"/>
  <c r="AB1080" i="1"/>
  <c r="Y1075" i="1"/>
  <c r="AB1085" i="1"/>
  <c r="Y1072" i="1"/>
  <c r="AC1094" i="1"/>
  <c r="AC1078" i="1"/>
  <c r="AC1086" i="1"/>
  <c r="Q1094" i="1"/>
  <c r="Q1078" i="1"/>
  <c r="Q1086" i="1"/>
  <c r="I1102" i="1" l="1"/>
  <c r="AB1100" i="1"/>
  <c r="Y1095" i="1"/>
  <c r="T1099" i="1"/>
  <c r="AB1098" i="1"/>
  <c r="AB1097" i="1"/>
  <c r="O1101" i="1"/>
  <c r="T1100" i="1"/>
  <c r="T1095" i="1"/>
  <c r="O1095" i="1"/>
  <c r="O1098" i="1"/>
  <c r="O1096" i="1"/>
  <c r="Y1098" i="1"/>
  <c r="P1102" i="1"/>
  <c r="Y1097" i="1"/>
  <c r="AB1099" i="1"/>
  <c r="M1102" i="1"/>
  <c r="L1102" i="1"/>
  <c r="V1102" i="1"/>
  <c r="AB1095" i="1"/>
  <c r="Z1102" i="1"/>
  <c r="AB1101" i="1"/>
  <c r="Y1099" i="1"/>
  <c r="AB1096" i="1"/>
  <c r="O1100" i="1"/>
  <c r="O1099" i="1"/>
  <c r="Y1096" i="1"/>
  <c r="T1101" i="1"/>
  <c r="W1102" i="1"/>
  <c r="O1097" i="1"/>
  <c r="AC1102" i="1"/>
  <c r="R1102" i="1"/>
  <c r="T1096" i="1"/>
  <c r="T1097" i="1"/>
  <c r="AA1102" i="1"/>
  <c r="U1102" i="1"/>
  <c r="N1102" i="1"/>
  <c r="AE1102" i="1"/>
  <c r="AD1102" i="1"/>
  <c r="Q1102" i="1"/>
  <c r="Y1101" i="1"/>
  <c r="S1102" i="1"/>
  <c r="X1102" i="1"/>
  <c r="Y1100" i="1"/>
  <c r="T1098" i="1"/>
  <c r="O1094" i="1"/>
  <c r="AB1086" i="1"/>
  <c r="O1086" i="1"/>
  <c r="AB1078" i="1"/>
  <c r="Y1086" i="1"/>
  <c r="T1094" i="1"/>
  <c r="O1078" i="1"/>
  <c r="Y1078" i="1"/>
  <c r="T1078" i="1"/>
  <c r="T1086" i="1"/>
  <c r="AB1094" i="1"/>
  <c r="Y1094" i="1"/>
  <c r="Y1102" i="1" l="1"/>
  <c r="AB1102" i="1"/>
  <c r="T1102" i="1"/>
  <c r="O1102" i="1"/>
  <c r="P545" i="1" l="1"/>
  <c r="P2057" i="1"/>
  <c r="X545" i="1"/>
  <c r="X2057" i="1"/>
  <c r="W545" i="1"/>
  <c r="W2057" i="1"/>
  <c r="M545" i="1"/>
  <c r="M2057" i="1"/>
  <c r="AA545" i="1"/>
  <c r="AA2057" i="1"/>
  <c r="Z545" i="1"/>
  <c r="Z2057" i="1"/>
  <c r="S552" i="1"/>
  <c r="S2064" i="1"/>
  <c r="S545" i="1"/>
  <c r="S2057" i="1"/>
  <c r="L552" i="1"/>
  <c r="L2064" i="1"/>
  <c r="Z551" i="1"/>
  <c r="Z2063" i="1"/>
  <c r="V547" i="1"/>
  <c r="V2059" i="1"/>
  <c r="Q550" i="1"/>
  <c r="Q2062" i="1"/>
  <c r="V549" i="1"/>
  <c r="V2061" i="1"/>
  <c r="L551" i="1"/>
  <c r="L2063" i="1"/>
  <c r="R547" i="1"/>
  <c r="R2059" i="1"/>
  <c r="S546" i="1"/>
  <c r="S2058" i="1"/>
  <c r="W550" i="1"/>
  <c r="W2062" i="1"/>
  <c r="M551" i="1"/>
  <c r="M2063" i="1"/>
  <c r="AE547" i="1"/>
  <c r="AE2059" i="1"/>
  <c r="N547" i="1"/>
  <c r="N2059" i="1"/>
  <c r="P548" i="1"/>
  <c r="P2060" i="1"/>
  <c r="M549" i="1"/>
  <c r="M2061" i="1"/>
  <c r="AA546" i="1"/>
  <c r="AA2058" i="1"/>
  <c r="U548" i="1"/>
  <c r="U2060" i="1"/>
  <c r="Z546" i="1"/>
  <c r="Z2058" i="1"/>
  <c r="X548" i="1"/>
  <c r="X2060" i="1"/>
  <c r="AA548" i="1"/>
  <c r="AA2060" i="1"/>
  <c r="W547" i="1"/>
  <c r="W2059" i="1"/>
  <c r="Z550" i="1"/>
  <c r="Z2062" i="1"/>
  <c r="U546" i="1"/>
  <c r="U2058" i="1"/>
  <c r="AC548" i="1"/>
  <c r="AC2060" i="1"/>
  <c r="AC549" i="1"/>
  <c r="AC2061" i="1"/>
  <c r="X546" i="1"/>
  <c r="X2058" i="1"/>
  <c r="W552" i="1"/>
  <c r="W2064" i="1"/>
  <c r="V545" i="1"/>
  <c r="V2057" i="1"/>
  <c r="AD552" i="1"/>
  <c r="AD2064" i="1"/>
  <c r="L545" i="1"/>
  <c r="L2057" i="1"/>
  <c r="N550" i="1"/>
  <c r="N2062" i="1"/>
  <c r="L546" i="1"/>
  <c r="L2058" i="1"/>
  <c r="P546" i="1"/>
  <c r="P2058" i="1"/>
  <c r="AD551" i="1"/>
  <c r="AD2063" i="1"/>
  <c r="X549" i="1"/>
  <c r="X2061" i="1"/>
  <c r="L547" i="1"/>
  <c r="L2059" i="1"/>
  <c r="N549" i="1"/>
  <c r="N2061" i="1"/>
  <c r="W549" i="1"/>
  <c r="W2061" i="1"/>
  <c r="R546" i="1"/>
  <c r="R2058" i="1"/>
  <c r="U547" i="1"/>
  <c r="U2059" i="1"/>
  <c r="R551" i="1"/>
  <c r="R2063" i="1"/>
  <c r="Q548" i="1"/>
  <c r="Q2060" i="1"/>
  <c r="AC546" i="1"/>
  <c r="AC2058" i="1"/>
  <c r="N546" i="1"/>
  <c r="N2058" i="1"/>
  <c r="Q549" i="1"/>
  <c r="Q2061" i="1"/>
  <c r="S547" i="1"/>
  <c r="S2059" i="1"/>
  <c r="P549" i="1"/>
  <c r="P2061" i="1"/>
  <c r="M548" i="1"/>
  <c r="M2060" i="1"/>
  <c r="S550" i="1"/>
  <c r="S2062" i="1"/>
  <c r="M550" i="1"/>
  <c r="M2062" i="1"/>
  <c r="AC547" i="1"/>
  <c r="AC2059" i="1"/>
  <c r="L604" i="1"/>
  <c r="AE606" i="1"/>
  <c r="AE2118" i="1"/>
  <c r="AD605" i="1"/>
  <c r="AD2117" i="1"/>
  <c r="AC603" i="1"/>
  <c r="AC2115" i="1"/>
  <c r="AD545" i="1"/>
  <c r="AD2057" i="1"/>
  <c r="Z552" i="1"/>
  <c r="Z2064" i="1"/>
  <c r="AC552" i="1"/>
  <c r="AC2064" i="1"/>
  <c r="AA552" i="1"/>
  <c r="AA2064" i="1"/>
  <c r="AE552" i="1"/>
  <c r="AE2064" i="1"/>
  <c r="N552" i="1"/>
  <c r="N2064" i="1"/>
  <c r="P552" i="1"/>
  <c r="P2064" i="1"/>
  <c r="AE545" i="1"/>
  <c r="AE2057" i="1"/>
  <c r="U552" i="1"/>
  <c r="U2064" i="1"/>
  <c r="V546" i="1"/>
  <c r="V2058" i="1"/>
  <c r="AD548" i="1"/>
  <c r="AD2060" i="1"/>
  <c r="V550" i="1"/>
  <c r="V2062" i="1"/>
  <c r="R549" i="1"/>
  <c r="R2061" i="1"/>
  <c r="V548" i="1"/>
  <c r="V2060" i="1"/>
  <c r="AD549" i="1"/>
  <c r="AD2061" i="1"/>
  <c r="X551" i="1"/>
  <c r="X2063" i="1"/>
  <c r="W551" i="1"/>
  <c r="W2063" i="1"/>
  <c r="U550" i="1"/>
  <c r="U2062" i="1"/>
  <c r="W546" i="1"/>
  <c r="W2058" i="1"/>
  <c r="AA547" i="1"/>
  <c r="AA2059" i="1"/>
  <c r="AA551" i="1"/>
  <c r="AA2063" i="1"/>
  <c r="X550" i="1"/>
  <c r="X2062" i="1"/>
  <c r="AC550" i="1"/>
  <c r="AC2062" i="1"/>
  <c r="Z548" i="1"/>
  <c r="Z2060" i="1"/>
  <c r="S548" i="1"/>
  <c r="S2060" i="1"/>
  <c r="AE546" i="1"/>
  <c r="AE2058" i="1"/>
  <c r="M547" i="1"/>
  <c r="M2059" i="1"/>
  <c r="U551" i="1"/>
  <c r="U2063" i="1"/>
  <c r="AE549" i="1"/>
  <c r="AE2061" i="1"/>
  <c r="L549" i="1"/>
  <c r="L2061" i="1"/>
  <c r="M546" i="1"/>
  <c r="M2058" i="1"/>
  <c r="R548" i="1"/>
  <c r="R2060" i="1"/>
  <c r="S551" i="1"/>
  <c r="S2063" i="1"/>
  <c r="V551" i="1"/>
  <c r="V2063" i="1"/>
  <c r="S549" i="1"/>
  <c r="S2061" i="1"/>
  <c r="M605" i="1"/>
  <c r="M2117" i="1"/>
  <c r="M604" i="1"/>
  <c r="M2116" i="1"/>
  <c r="V604" i="1"/>
  <c r="V2116" i="1"/>
  <c r="AC602" i="1"/>
  <c r="AC2114" i="1"/>
  <c r="AC607" i="1"/>
  <c r="AC2119" i="1"/>
  <c r="Z606" i="1"/>
  <c r="Z2118" i="1"/>
  <c r="AC604" i="1"/>
  <c r="AC2116" i="1"/>
  <c r="M607" i="1"/>
  <c r="M2119" i="1"/>
  <c r="Q604" i="1"/>
  <c r="Q2116" i="1"/>
  <c r="Z605" i="1"/>
  <c r="Z2117" i="1"/>
  <c r="X607" i="1"/>
  <c r="X2119" i="1"/>
  <c r="Q607" i="1"/>
  <c r="Q2119" i="1"/>
  <c r="N605" i="1"/>
  <c r="N2117" i="1"/>
  <c r="AD602" i="1"/>
  <c r="AD2114" i="1"/>
  <c r="AA603" i="1"/>
  <c r="AA2115" i="1"/>
  <c r="N602" i="1"/>
  <c r="N2114" i="1"/>
  <c r="U603" i="1"/>
  <c r="U2115" i="1"/>
  <c r="V606" i="1"/>
  <c r="V2118" i="1"/>
  <c r="S605" i="1"/>
  <c r="S2117" i="1"/>
  <c r="AE605" i="1"/>
  <c r="AE2117" i="1"/>
  <c r="R552" i="1"/>
  <c r="R2064" i="1"/>
  <c r="AC545" i="1"/>
  <c r="AC2057" i="1"/>
  <c r="R545" i="1"/>
  <c r="R2057" i="1"/>
  <c r="U545" i="1"/>
  <c r="U2057" i="1"/>
  <c r="M552" i="1"/>
  <c r="M2064" i="1"/>
  <c r="V552" i="1"/>
  <c r="V2064" i="1"/>
  <c r="Q545" i="1"/>
  <c r="Q2057" i="1"/>
  <c r="Q552" i="1"/>
  <c r="Q2064" i="1"/>
  <c r="X552" i="1"/>
  <c r="X2064" i="1"/>
  <c r="N545" i="1"/>
  <c r="N2057" i="1"/>
  <c r="AE548" i="1"/>
  <c r="AE2060" i="1"/>
  <c r="Q551" i="1"/>
  <c r="Q2063" i="1"/>
  <c r="N548" i="1"/>
  <c r="N2060" i="1"/>
  <c r="AE551" i="1"/>
  <c r="AE2063" i="1"/>
  <c r="AA549" i="1"/>
  <c r="AA2061" i="1"/>
  <c r="AD547" i="1"/>
  <c r="AD2059" i="1"/>
  <c r="N551" i="1"/>
  <c r="N2063" i="1"/>
  <c r="L550" i="1"/>
  <c r="L2062" i="1"/>
  <c r="P547" i="1"/>
  <c r="P2059" i="1"/>
  <c r="P550" i="1"/>
  <c r="P2062" i="1"/>
  <c r="Z549" i="1"/>
  <c r="Z2061" i="1"/>
  <c r="P551" i="1"/>
  <c r="P2063" i="1"/>
  <c r="R550" i="1"/>
  <c r="R2062" i="1"/>
  <c r="AE550" i="1"/>
  <c r="AE2062" i="1"/>
  <c r="U549" i="1"/>
  <c r="U2061" i="1"/>
  <c r="L548" i="1"/>
  <c r="L2060" i="1"/>
  <c r="Q546" i="1"/>
  <c r="Q2058" i="1"/>
  <c r="W548" i="1"/>
  <c r="W2060" i="1"/>
  <c r="Z547" i="1"/>
  <c r="Z2059" i="1"/>
  <c r="AC551" i="1"/>
  <c r="AC2063" i="1"/>
  <c r="Q547" i="1"/>
  <c r="Q2059" i="1"/>
  <c r="AA550" i="1"/>
  <c r="AA2062" i="1"/>
  <c r="AD550" i="1"/>
  <c r="AD2062" i="1"/>
  <c r="AD546" i="1"/>
  <c r="AD2058" i="1"/>
  <c r="X547" i="1"/>
  <c r="X2059" i="1"/>
  <c r="R607" i="1"/>
  <c r="R2119" i="1"/>
  <c r="AA602" i="1"/>
  <c r="AA2114" i="1"/>
  <c r="AD606" i="1"/>
  <c r="AD2118" i="1"/>
  <c r="W602" i="1"/>
  <c r="W2114" i="1"/>
  <c r="M603" i="1"/>
  <c r="M2115" i="1"/>
  <c r="X605" i="1"/>
  <c r="X2117" i="1"/>
  <c r="L605" i="1"/>
  <c r="L2117" i="1"/>
  <c r="P605" i="1"/>
  <c r="P2117" i="1"/>
  <c r="S606" i="1"/>
  <c r="S2118" i="1"/>
  <c r="W605" i="1"/>
  <c r="W2117" i="1"/>
  <c r="AE602" i="1"/>
  <c r="AE2114" i="1"/>
  <c r="N603" i="1"/>
  <c r="N2115" i="1"/>
  <c r="N607" i="1"/>
  <c r="N2119" i="1"/>
  <c r="N606" i="1"/>
  <c r="N2118" i="1"/>
  <c r="Q606" i="1"/>
  <c r="Q2118" i="1"/>
  <c r="S604" i="1"/>
  <c r="S2116" i="1"/>
  <c r="X602" i="1"/>
  <c r="X2114" i="1"/>
  <c r="W604" i="1"/>
  <c r="W2116" i="1"/>
  <c r="U607" i="1"/>
  <c r="U2119" i="1"/>
  <c r="L603" i="1"/>
  <c r="L2115" i="1"/>
  <c r="U602" i="1"/>
  <c r="U2114" i="1"/>
  <c r="R605" i="1"/>
  <c r="R2117" i="1"/>
  <c r="AA605" i="1"/>
  <c r="AA2117" i="1"/>
  <c r="R2115" i="1"/>
  <c r="P2116" i="1"/>
  <c r="I552" i="1"/>
  <c r="I2064" i="1"/>
  <c r="P604" i="1" l="1"/>
  <c r="AA2116" i="1"/>
  <c r="R2114" i="1"/>
  <c r="O2062" i="1"/>
  <c r="AA604" i="1"/>
  <c r="P2119" i="1"/>
  <c r="P607" i="1"/>
  <c r="Z602" i="1"/>
  <c r="AB602" i="1" s="1"/>
  <c r="Z2114" i="1"/>
  <c r="AB2114" i="1" s="1"/>
  <c r="V603" i="1"/>
  <c r="V605" i="1"/>
  <c r="L607" i="1"/>
  <c r="O607" i="1" s="1"/>
  <c r="L2119" i="1"/>
  <c r="O2119" i="1" s="1"/>
  <c r="V2114" i="1"/>
  <c r="Y2114" i="1" s="1"/>
  <c r="R2116" i="1"/>
  <c r="T2116" i="1" s="1"/>
  <c r="R604" i="1"/>
  <c r="Q603" i="1"/>
  <c r="U2117" i="1"/>
  <c r="V2117" i="1"/>
  <c r="R603" i="1"/>
  <c r="U605" i="1"/>
  <c r="R602" i="1"/>
  <c r="S603" i="1"/>
  <c r="L2114" i="1"/>
  <c r="L602" i="1"/>
  <c r="X603" i="1"/>
  <c r="W603" i="1"/>
  <c r="O2061" i="1"/>
  <c r="L2116" i="1"/>
  <c r="Z2116" i="1"/>
  <c r="Z604" i="1"/>
  <c r="M2118" i="1"/>
  <c r="Q605" i="1"/>
  <c r="T605" i="1" s="1"/>
  <c r="AA2119" i="1"/>
  <c r="AA607" i="1"/>
  <c r="N604" i="1"/>
  <c r="O604" i="1" s="1"/>
  <c r="N2116" i="1"/>
  <c r="AE603" i="1"/>
  <c r="AE2115" i="1"/>
  <c r="AE2116" i="1"/>
  <c r="AE604" i="1"/>
  <c r="AC605" i="1"/>
  <c r="AC2117" i="1"/>
  <c r="Z2115" i="1"/>
  <c r="AB2115" i="1" s="1"/>
  <c r="P2118" i="1"/>
  <c r="Q2117" i="1"/>
  <c r="T2117" i="1" s="1"/>
  <c r="AB2060" i="1"/>
  <c r="V602" i="1"/>
  <c r="Y602" i="1" s="1"/>
  <c r="Q602" i="1"/>
  <c r="Q2114" i="1"/>
  <c r="Q2115" i="1"/>
  <c r="AE607" i="1"/>
  <c r="AE2119" i="1"/>
  <c r="X2116" i="1"/>
  <c r="X604" i="1"/>
  <c r="M606" i="1"/>
  <c r="M602" i="1"/>
  <c r="M2114" i="1"/>
  <c r="P602" i="1"/>
  <c r="P2114" i="1"/>
  <c r="Z607" i="1"/>
  <c r="Z2119" i="1"/>
  <c r="AD607" i="1"/>
  <c r="AD2119" i="1"/>
  <c r="Y2061" i="1"/>
  <c r="X2115" i="1"/>
  <c r="AD604" i="1"/>
  <c r="AD2116" i="1"/>
  <c r="P603" i="1"/>
  <c r="P2115" i="1"/>
  <c r="W606" i="1"/>
  <c r="W2115" i="1"/>
  <c r="U2118" i="1"/>
  <c r="U606" i="1"/>
  <c r="U604" i="1"/>
  <c r="S2114" i="1"/>
  <c r="S602" i="1"/>
  <c r="S607" i="1"/>
  <c r="S2119" i="1"/>
  <c r="Y2057" i="1"/>
  <c r="S2115" i="1"/>
  <c r="W2118" i="1"/>
  <c r="U2116" i="1"/>
  <c r="AA2118" i="1"/>
  <c r="AB2118" i="1" s="1"/>
  <c r="P606" i="1"/>
  <c r="X606" i="1"/>
  <c r="AA606" i="1"/>
  <c r="AB606" i="1" s="1"/>
  <c r="X2118" i="1"/>
  <c r="Z603" i="1"/>
  <c r="AB603" i="1" s="1"/>
  <c r="AB2057" i="1"/>
  <c r="AB2059" i="1"/>
  <c r="O2060" i="1"/>
  <c r="T2063" i="1"/>
  <c r="AB2061" i="1"/>
  <c r="T2059" i="1"/>
  <c r="Y2063" i="1"/>
  <c r="T2064" i="1"/>
  <c r="AB2058" i="1"/>
  <c r="O2115" i="1"/>
  <c r="O603" i="1"/>
  <c r="Q2120" i="1"/>
  <c r="U608" i="1"/>
  <c r="U2120" i="1"/>
  <c r="T547" i="1"/>
  <c r="AB2117" i="1"/>
  <c r="AA601" i="1"/>
  <c r="AA2113" i="1"/>
  <c r="P608" i="1"/>
  <c r="P2120" i="1"/>
  <c r="R601" i="1"/>
  <c r="R2113" i="1"/>
  <c r="Y2062" i="1"/>
  <c r="Y552" i="1"/>
  <c r="AB2064" i="1"/>
  <c r="M608" i="1"/>
  <c r="M2120" i="1"/>
  <c r="I604" i="1"/>
  <c r="I2116" i="1"/>
  <c r="I605" i="1"/>
  <c r="I2117" i="1"/>
  <c r="T2061" i="1"/>
  <c r="Y547" i="1"/>
  <c r="T546" i="1"/>
  <c r="N601" i="1"/>
  <c r="N2113" i="1"/>
  <c r="AB550" i="1"/>
  <c r="AB546" i="1"/>
  <c r="O551" i="1"/>
  <c r="AB551" i="1"/>
  <c r="AB545" i="1"/>
  <c r="I549" i="1"/>
  <c r="I2061" i="1"/>
  <c r="L601" i="1"/>
  <c r="L2113" i="1"/>
  <c r="Z601" i="1"/>
  <c r="Z2113" i="1"/>
  <c r="AA608" i="1"/>
  <c r="AA2120" i="1"/>
  <c r="P601" i="1"/>
  <c r="P2113" i="1"/>
  <c r="R608" i="1"/>
  <c r="R2120" i="1"/>
  <c r="Y550" i="1"/>
  <c r="AB552" i="1"/>
  <c r="AC601" i="1"/>
  <c r="AC2113" i="1"/>
  <c r="AE601" i="1"/>
  <c r="AE2113" i="1"/>
  <c r="AD601" i="1"/>
  <c r="AD2113" i="1"/>
  <c r="T549" i="1"/>
  <c r="O2058" i="1"/>
  <c r="O2057" i="1"/>
  <c r="I606" i="1"/>
  <c r="I2118" i="1"/>
  <c r="Y546" i="1"/>
  <c r="Y2060" i="1"/>
  <c r="T2060" i="1"/>
  <c r="T550" i="1"/>
  <c r="AB605" i="1"/>
  <c r="O549" i="1"/>
  <c r="O2117" i="1"/>
  <c r="O605" i="1"/>
  <c r="I607" i="1"/>
  <c r="I2119" i="1"/>
  <c r="L608" i="1"/>
  <c r="L2120" i="1"/>
  <c r="Z608" i="1"/>
  <c r="Z2120" i="1"/>
  <c r="AB547" i="1"/>
  <c r="Y549" i="1"/>
  <c r="AB549" i="1"/>
  <c r="I550" i="1"/>
  <c r="I2062" i="1"/>
  <c r="I547" i="1"/>
  <c r="I2059" i="1"/>
  <c r="X601" i="1"/>
  <c r="X2113" i="1"/>
  <c r="S601" i="1"/>
  <c r="S2113" i="1"/>
  <c r="T552" i="1"/>
  <c r="AC2120" i="1"/>
  <c r="AE608" i="1"/>
  <c r="AD608" i="1"/>
  <c r="AD2120" i="1"/>
  <c r="Y2059" i="1"/>
  <c r="O2059" i="1"/>
  <c r="T2058" i="1"/>
  <c r="O545" i="1"/>
  <c r="I601" i="1"/>
  <c r="I2113" i="1"/>
  <c r="V601" i="1"/>
  <c r="V2113" i="1"/>
  <c r="W601" i="1"/>
  <c r="W2113" i="1"/>
  <c r="O2063" i="1"/>
  <c r="O2064" i="1"/>
  <c r="I546" i="1"/>
  <c r="I2058" i="1"/>
  <c r="T2057" i="1"/>
  <c r="I548" i="1"/>
  <c r="I2060" i="1"/>
  <c r="Q601" i="1"/>
  <c r="Q2113" i="1"/>
  <c r="U601" i="1"/>
  <c r="U2113" i="1"/>
  <c r="O548" i="1"/>
  <c r="T551" i="1"/>
  <c r="T2062" i="1"/>
  <c r="O550" i="1"/>
  <c r="I551" i="1"/>
  <c r="I2063" i="1"/>
  <c r="Y545" i="1"/>
  <c r="I603" i="1"/>
  <c r="I2115" i="1"/>
  <c r="S608" i="1"/>
  <c r="S2120" i="1"/>
  <c r="Y551" i="1"/>
  <c r="AB548" i="1"/>
  <c r="Y2064" i="1"/>
  <c r="M601" i="1"/>
  <c r="M2113" i="1"/>
  <c r="O547" i="1"/>
  <c r="O546" i="1"/>
  <c r="I545" i="1"/>
  <c r="I2057" i="1"/>
  <c r="V608" i="1"/>
  <c r="V2120" i="1"/>
  <c r="W608" i="1"/>
  <c r="W2120" i="1"/>
  <c r="Y2058" i="1"/>
  <c r="AB2062" i="1"/>
  <c r="Y548" i="1"/>
  <c r="T548" i="1"/>
  <c r="AB2063" i="1"/>
  <c r="O552" i="1"/>
  <c r="T545" i="1"/>
  <c r="V2115" i="1" l="1"/>
  <c r="Y2115" i="1" s="1"/>
  <c r="T2119" i="1"/>
  <c r="AB604" i="1"/>
  <c r="Y603" i="1"/>
  <c r="O2114" i="1"/>
  <c r="Y2118" i="1"/>
  <c r="T2114" i="1"/>
  <c r="O602" i="1"/>
  <c r="Y606" i="1"/>
  <c r="Y2116" i="1"/>
  <c r="Y604" i="1"/>
  <c r="T603" i="1"/>
  <c r="T607" i="1"/>
  <c r="Y605" i="1"/>
  <c r="AB2120" i="1"/>
  <c r="Y2117" i="1"/>
  <c r="T604" i="1"/>
  <c r="T2115" i="1"/>
  <c r="AB2119" i="1"/>
  <c r="AB608" i="1"/>
  <c r="AB607" i="1"/>
  <c r="AB2116" i="1"/>
  <c r="X2120" i="1"/>
  <c r="Y2120" i="1" s="1"/>
  <c r="AC608" i="1"/>
  <c r="N608" i="1"/>
  <c r="O608" i="1" s="1"/>
  <c r="Q608" i="1"/>
  <c r="T608" i="1" s="1"/>
  <c r="X608" i="1"/>
  <c r="Y608" i="1" s="1"/>
  <c r="N2120" i="1"/>
  <c r="O2120" i="1" s="1"/>
  <c r="O2116" i="1"/>
  <c r="AE2120" i="1"/>
  <c r="T602" i="1"/>
  <c r="R606" i="1"/>
  <c r="T606" i="1" s="1"/>
  <c r="R2118" i="1"/>
  <c r="T2118" i="1" s="1"/>
  <c r="AD603" i="1"/>
  <c r="AD2115" i="1"/>
  <c r="I2114" i="1"/>
  <c r="AB2113" i="1"/>
  <c r="AC606" i="1"/>
  <c r="AC2118" i="1"/>
  <c r="I602" i="1"/>
  <c r="V607" i="1"/>
  <c r="V2119" i="1"/>
  <c r="W607" i="1"/>
  <c r="W2119" i="1"/>
  <c r="L606" i="1"/>
  <c r="O606" i="1" s="1"/>
  <c r="L2118" i="1"/>
  <c r="O2118" i="1" s="1"/>
  <c r="AB601" i="1"/>
  <c r="Y2113" i="1"/>
  <c r="Y601" i="1"/>
  <c r="T2120" i="1"/>
  <c r="T2113" i="1"/>
  <c r="T601" i="1"/>
  <c r="O601" i="1"/>
  <c r="I608" i="1"/>
  <c r="I2120" i="1"/>
  <c r="O2113" i="1"/>
  <c r="Y607" i="1" l="1"/>
  <c r="Y2119" i="1"/>
  <c r="AC554" i="1" l="1"/>
  <c r="AC556" i="1"/>
  <c r="AA553" i="1"/>
  <c r="AA559" i="1"/>
  <c r="M558" i="1"/>
  <c r="M560" i="1"/>
  <c r="P558" i="1"/>
  <c r="P555" i="1"/>
  <c r="AE553" i="1"/>
  <c r="AE559" i="1"/>
  <c r="L557" i="1"/>
  <c r="L554" i="1"/>
  <c r="Z558" i="1"/>
  <c r="Z555" i="1"/>
  <c r="N555" i="1"/>
  <c r="N553" i="1"/>
  <c r="S553" i="1"/>
  <c r="S559" i="1"/>
  <c r="V559" i="1"/>
  <c r="V557" i="1"/>
  <c r="U554" i="1"/>
  <c r="U556" i="1"/>
  <c r="W553" i="1"/>
  <c r="W559" i="1"/>
  <c r="X554" i="1"/>
  <c r="X556" i="1"/>
  <c r="R556" i="1"/>
  <c r="R558" i="1"/>
  <c r="AD559" i="1"/>
  <c r="AD557" i="1"/>
  <c r="Q555" i="1"/>
  <c r="Q553" i="1"/>
  <c r="AC558" i="1"/>
  <c r="AC560" i="1"/>
  <c r="AA557" i="1"/>
  <c r="AA554" i="1"/>
  <c r="M555" i="1"/>
  <c r="M553" i="1"/>
  <c r="P553" i="1"/>
  <c r="P559" i="1"/>
  <c r="AE557" i="1"/>
  <c r="AE554" i="1"/>
  <c r="L556" i="1"/>
  <c r="L558" i="1"/>
  <c r="Z556" i="1"/>
  <c r="Z559" i="1"/>
  <c r="N559" i="1"/>
  <c r="N557" i="1"/>
  <c r="S557" i="1"/>
  <c r="S554" i="1"/>
  <c r="V554" i="1"/>
  <c r="V560" i="1"/>
  <c r="U558" i="1"/>
  <c r="U560" i="1"/>
  <c r="W557" i="1"/>
  <c r="W554" i="1"/>
  <c r="X558" i="1"/>
  <c r="X555" i="1"/>
  <c r="R555" i="1"/>
  <c r="R553" i="1"/>
  <c r="AD554" i="1"/>
  <c r="AD560" i="1"/>
  <c r="Q559" i="1"/>
  <c r="Q557" i="1"/>
  <c r="AC555" i="1"/>
  <c r="AC553" i="1"/>
  <c r="AA556" i="1"/>
  <c r="AA558" i="1"/>
  <c r="M559" i="1"/>
  <c r="M557" i="1"/>
  <c r="P557" i="1"/>
  <c r="P560" i="1"/>
  <c r="AE556" i="1"/>
  <c r="AE558" i="1"/>
  <c r="L555" i="1"/>
  <c r="L560" i="1"/>
  <c r="Z553" i="1"/>
  <c r="Z560" i="1"/>
  <c r="N554" i="1"/>
  <c r="N560" i="1"/>
  <c r="S556" i="1"/>
  <c r="S558" i="1"/>
  <c r="V556" i="1"/>
  <c r="V558" i="1"/>
  <c r="U555" i="1"/>
  <c r="U553" i="1"/>
  <c r="W556" i="1"/>
  <c r="W558" i="1"/>
  <c r="X553" i="1"/>
  <c r="X559" i="1"/>
  <c r="R559" i="1"/>
  <c r="R557" i="1"/>
  <c r="AD556" i="1"/>
  <c r="AD558" i="1"/>
  <c r="Q554" i="1"/>
  <c r="Q556" i="1"/>
  <c r="AC559" i="1"/>
  <c r="AC557" i="1"/>
  <c r="AA555" i="1"/>
  <c r="AA560" i="1"/>
  <c r="M554" i="1"/>
  <c r="M556" i="1"/>
  <c r="P554" i="1"/>
  <c r="P556" i="1"/>
  <c r="AE555" i="1"/>
  <c r="AE560" i="1"/>
  <c r="L553" i="1"/>
  <c r="L559" i="1"/>
  <c r="Z554" i="1"/>
  <c r="Z557" i="1"/>
  <c r="N556" i="1"/>
  <c r="N558" i="1"/>
  <c r="S555" i="1"/>
  <c r="S560" i="1"/>
  <c r="V555" i="1"/>
  <c r="V553" i="1"/>
  <c r="U559" i="1"/>
  <c r="U557" i="1"/>
  <c r="W555" i="1"/>
  <c r="W560" i="1"/>
  <c r="X557" i="1"/>
  <c r="X560" i="1"/>
  <c r="R554" i="1"/>
  <c r="R560" i="1"/>
  <c r="AD555" i="1"/>
  <c r="AD553" i="1"/>
  <c r="Q558" i="1"/>
  <c r="Q560" i="1"/>
  <c r="AB554" i="1" l="1"/>
  <c r="AB559" i="1"/>
  <c r="AB553" i="1"/>
  <c r="AB557" i="1"/>
  <c r="O559" i="1"/>
  <c r="O555" i="1"/>
  <c r="O553" i="1"/>
  <c r="Y559" i="1"/>
  <c r="T556" i="1"/>
  <c r="Y553" i="1"/>
  <c r="AB556" i="1"/>
  <c r="O556" i="1"/>
  <c r="T559" i="1"/>
  <c r="T555" i="1"/>
  <c r="I556" i="1"/>
  <c r="Y557" i="1"/>
  <c r="I559" i="1"/>
  <c r="Y555" i="1"/>
  <c r="AB560" i="1"/>
  <c r="T557" i="1"/>
  <c r="I553" i="1"/>
  <c r="O558" i="1"/>
  <c r="I560" i="1"/>
  <c r="Y554" i="1"/>
  <c r="AB555" i="1"/>
  <c r="O554" i="1"/>
  <c r="T554" i="1"/>
  <c r="O560" i="1"/>
  <c r="Y560" i="1"/>
  <c r="Y558" i="1"/>
  <c r="T553" i="1"/>
  <c r="I554" i="1"/>
  <c r="I557" i="1"/>
  <c r="T560" i="1"/>
  <c r="I555" i="1"/>
  <c r="I558" i="1"/>
  <c r="Y556" i="1"/>
  <c r="AB558" i="1"/>
  <c r="O557" i="1"/>
  <c r="T558" i="1"/>
  <c r="M2133" i="1" l="1"/>
  <c r="O2133" i="1" s="1"/>
  <c r="L2131" i="1"/>
  <c r="O2131" i="1" s="1"/>
  <c r="L2067" i="1"/>
  <c r="O2067" i="1" s="1"/>
  <c r="L2130" i="1"/>
  <c r="O2130" i="1" s="1"/>
  <c r="M2135" i="1"/>
  <c r="M2065" i="1"/>
  <c r="L2132" i="1"/>
  <c r="L2135" i="1"/>
  <c r="L2069" i="1"/>
  <c r="O2069" i="1" s="1"/>
  <c r="M2132" i="1"/>
  <c r="L2068" i="1"/>
  <c r="L2066" i="1"/>
  <c r="M2068" i="1"/>
  <c r="M2066" i="1"/>
  <c r="L2070" i="1"/>
  <c r="O2070" i="1" s="1"/>
  <c r="I2068" i="1"/>
  <c r="I2130" i="1"/>
  <c r="L2065" i="1"/>
  <c r="L2129" i="1"/>
  <c r="O2129" i="1" s="1"/>
  <c r="L2134" i="1"/>
  <c r="O2134" i="1" s="1"/>
  <c r="I2072" i="1"/>
  <c r="I2136" i="1"/>
  <c r="I2134" i="1"/>
  <c r="I2070" i="1"/>
  <c r="I2129" i="1"/>
  <c r="I2131" i="1"/>
  <c r="I2067" i="1"/>
  <c r="I2071" i="1"/>
  <c r="I2065" i="1"/>
  <c r="I2132" i="1"/>
  <c r="I2069" i="1"/>
  <c r="I2135" i="1"/>
  <c r="I2133" i="1"/>
  <c r="I2066" i="1"/>
  <c r="O2065" i="1" l="1"/>
  <c r="O2068" i="1"/>
  <c r="O2066" i="1"/>
  <c r="O2132" i="1"/>
  <c r="O2135" i="1"/>
  <c r="N617" i="1"/>
  <c r="N622" i="1"/>
  <c r="N618" i="1"/>
  <c r="M624" i="1"/>
  <c r="M620" i="1"/>
  <c r="L619" i="1"/>
  <c r="L624" i="1"/>
  <c r="M619" i="1"/>
  <c r="M618" i="1"/>
  <c r="L621" i="1"/>
  <c r="L623" i="1"/>
  <c r="M617" i="1"/>
  <c r="M623" i="1"/>
  <c r="L622" i="1"/>
  <c r="L618" i="1"/>
  <c r="L617" i="1"/>
  <c r="L620" i="1"/>
  <c r="I620" i="1"/>
  <c r="I622" i="1"/>
  <c r="I624" i="1"/>
  <c r="M621" i="1"/>
  <c r="I618" i="1"/>
  <c r="I617" i="1"/>
  <c r="I623" i="1"/>
  <c r="I619" i="1"/>
  <c r="I621" i="1"/>
  <c r="O622" i="1" l="1"/>
  <c r="O621" i="1"/>
  <c r="O623" i="1"/>
  <c r="O620" i="1"/>
  <c r="O618" i="1"/>
  <c r="O617" i="1"/>
  <c r="O619" i="1"/>
  <c r="O624" i="1"/>
  <c r="M1052" i="1"/>
  <c r="O1052" i="1" s="1"/>
  <c r="I1052" i="1"/>
  <c r="I1049" i="1"/>
  <c r="I1051" i="1"/>
  <c r="I1045" i="1"/>
  <c r="I1048" i="1"/>
  <c r="I1046" i="1"/>
  <c r="I1047" i="1"/>
  <c r="I1050" i="1"/>
  <c r="I953" i="1" l="1"/>
  <c r="I947" i="1"/>
  <c r="I948" i="1"/>
  <c r="I952" i="1"/>
  <c r="I949" i="1"/>
  <c r="I951" i="1"/>
  <c r="I961" i="1" l="1"/>
  <c r="I957" i="1"/>
  <c r="I960" i="1"/>
  <c r="I959" i="1"/>
  <c r="I956" i="1"/>
  <c r="I955" i="1"/>
  <c r="I2919" i="1" l="1"/>
  <c r="I2958" i="1"/>
  <c r="I2990" i="1"/>
  <c r="I2963" i="1"/>
  <c r="I2952" i="1"/>
  <c r="I2917" i="1"/>
  <c r="I2923" i="1"/>
  <c r="I2916" i="1"/>
  <c r="I2966" i="1"/>
  <c r="I2928" i="1"/>
  <c r="I2905" i="1"/>
  <c r="I2947" i="1"/>
  <c r="I2908" i="1"/>
  <c r="I2914" i="1"/>
  <c r="I2948" i="1"/>
  <c r="I2954" i="1"/>
  <c r="I2956" i="1"/>
  <c r="I2962" i="1"/>
  <c r="I2929" i="1"/>
  <c r="I2911" i="1"/>
  <c r="I2957" i="1"/>
  <c r="I2985" i="1"/>
  <c r="I2941" i="1"/>
  <c r="I2940" i="1"/>
  <c r="I2909" i="1"/>
  <c r="I2936" i="1"/>
  <c r="I2950" i="1"/>
  <c r="I2933" i="1"/>
  <c r="I2935" i="1"/>
  <c r="I2967" i="1"/>
  <c r="I2906" i="1"/>
  <c r="I2939" i="1"/>
  <c r="I2959" i="1"/>
  <c r="I2924" i="1"/>
  <c r="I2943" i="1"/>
  <c r="I2991" i="1"/>
  <c r="I2984" i="1"/>
  <c r="I2904" i="1"/>
  <c r="I2913" i="1"/>
  <c r="I2934" i="1"/>
  <c r="I2915" i="1"/>
  <c r="I2927" i="1"/>
  <c r="I2921" i="1"/>
  <c r="I2930" i="1"/>
  <c r="I2949" i="1"/>
  <c r="I2925" i="1"/>
  <c r="I2945" i="1"/>
  <c r="I2965" i="1"/>
  <c r="I2910" i="1"/>
  <c r="I2988" i="1"/>
  <c r="I2953" i="1"/>
  <c r="I2961" i="1"/>
  <c r="I2931" i="1"/>
  <c r="I2926" i="1"/>
  <c r="I2960" i="1"/>
  <c r="I2907" i="1"/>
  <c r="I2946" i="1"/>
  <c r="I2920" i="1"/>
  <c r="I2989" i="1"/>
  <c r="I2932" i="1"/>
  <c r="I2938" i="1"/>
  <c r="I2918" i="1"/>
  <c r="I2987" i="1"/>
  <c r="I3959" i="1" l="1"/>
  <c r="I3889" i="1"/>
  <c r="I3884" i="1"/>
  <c r="I3895" i="1"/>
  <c r="I3925" i="1"/>
  <c r="I3960" i="1"/>
  <c r="I3917" i="1"/>
  <c r="I3926" i="1"/>
  <c r="I3891" i="1"/>
  <c r="I3888" i="1"/>
  <c r="I3894" i="1"/>
  <c r="L4004" i="1"/>
  <c r="O4004" i="1" s="1"/>
  <c r="I4005" i="1"/>
  <c r="L4000" i="1"/>
  <c r="O4000" i="1" s="1"/>
  <c r="I4000" i="1"/>
  <c r="I4002" i="1"/>
  <c r="I4001" i="1"/>
  <c r="I3999" i="1"/>
  <c r="I4003" i="1"/>
  <c r="I4006" i="1"/>
  <c r="I1215" i="1" l="1"/>
  <c r="I1218" i="1"/>
  <c r="I1150" i="1"/>
  <c r="I1147" i="1"/>
  <c r="I1236" i="1"/>
  <c r="I1217" i="1"/>
  <c r="I1145" i="1"/>
  <c r="I1148" i="1"/>
  <c r="I1153" i="1"/>
  <c r="I1252" i="1" l="1"/>
  <c r="I1260" i="1"/>
  <c r="I1268" i="1"/>
  <c r="I1276" i="1"/>
  <c r="I1249" i="1"/>
  <c r="L1271" i="1"/>
  <c r="O1271" i="1" s="1"/>
  <c r="I1263" i="1"/>
  <c r="I1265" i="1"/>
  <c r="I1245" i="1"/>
  <c r="L1261" i="1"/>
  <c r="O1261" i="1" s="1"/>
  <c r="I1271" i="1"/>
  <c r="I1248" i="1"/>
  <c r="L1266" i="1"/>
  <c r="O1266" i="1" s="1"/>
  <c r="L1253" i="1"/>
  <c r="O1253" i="1" s="1"/>
  <c r="L1272" i="1"/>
  <c r="O1272" i="1" s="1"/>
  <c r="I1273" i="1"/>
  <c r="L1248" i="1"/>
  <c r="L1262" i="1"/>
  <c r="L1250" i="1"/>
  <c r="I1251" i="1"/>
  <c r="L1245" i="1"/>
  <c r="I1270" i="1"/>
  <c r="I1267" i="1"/>
  <c r="L1264" i="1"/>
  <c r="O1264" i="1" s="1"/>
  <c r="L1275" i="1"/>
  <c r="L1263" i="1"/>
  <c r="I1269" i="1"/>
  <c r="I1247" i="1"/>
  <c r="I1250" i="1"/>
  <c r="I1264" i="1"/>
  <c r="I1257" i="1"/>
  <c r="I1275" i="1"/>
  <c r="I1256" i="1"/>
  <c r="I1246" i="1"/>
  <c r="I1274" i="1"/>
  <c r="I1266" i="1"/>
  <c r="I1258" i="1"/>
  <c r="I1262" i="1"/>
  <c r="I1255" i="1"/>
  <c r="I1254" i="1"/>
  <c r="I1261" i="1"/>
  <c r="I1253" i="1"/>
  <c r="I1259" i="1"/>
  <c r="I1272" i="1"/>
  <c r="O1250" i="1" l="1"/>
  <c r="O1263" i="1"/>
  <c r="O1275" i="1"/>
  <c r="O1245" i="1"/>
  <c r="O1248" i="1"/>
  <c r="O1262" i="1"/>
  <c r="I1439" i="1"/>
  <c r="L1439" i="1"/>
  <c r="I1431" i="1"/>
  <c r="I1423" i="1"/>
  <c r="L1423" i="1"/>
  <c r="O1423" i="1" s="1"/>
  <c r="I1415" i="1"/>
  <c r="I1407" i="1"/>
  <c r="L1407" i="1"/>
  <c r="O1407" i="1" s="1"/>
  <c r="I1358" i="1"/>
  <c r="I1342" i="1"/>
  <c r="I1326" i="1"/>
  <c r="I1362" i="1"/>
  <c r="I1331" i="1"/>
  <c r="I1338" i="1"/>
  <c r="I1315" i="1"/>
  <c r="I1319" i="1"/>
  <c r="I1340" i="1"/>
  <c r="I1303" i="1"/>
  <c r="I1337" i="1"/>
  <c r="I1332" i="1"/>
  <c r="I1301" i="1"/>
  <c r="I1309" i="1"/>
  <c r="I1349" i="1"/>
  <c r="I1311" i="1"/>
  <c r="I1298" i="1"/>
  <c r="I1364" i="1"/>
  <c r="I1327" i="1"/>
  <c r="I1348" i="1"/>
  <c r="I1347" i="1"/>
  <c r="I1322" i="1"/>
  <c r="I1341" i="1"/>
  <c r="I1333" i="1"/>
  <c r="I1295" i="1"/>
  <c r="I1336" i="1"/>
  <c r="I1320" i="1"/>
  <c r="I1325" i="1"/>
  <c r="I1308" i="1"/>
  <c r="I1365" i="1"/>
  <c r="I1352" i="1"/>
  <c r="I1343" i="1"/>
  <c r="I1306" i="1"/>
  <c r="I1317" i="1"/>
  <c r="I1299" i="1"/>
  <c r="I1305" i="1"/>
  <c r="I1330" i="1"/>
  <c r="I1304" i="1"/>
  <c r="I1363" i="1"/>
  <c r="I1351" i="1"/>
  <c r="I1316" i="1"/>
  <c r="I1307" i="1"/>
  <c r="I1359" i="1"/>
  <c r="I1300" i="1"/>
  <c r="M1420" i="1"/>
  <c r="M1402" i="1"/>
  <c r="O1402" i="1" s="1"/>
  <c r="L1417" i="1"/>
  <c r="L1419" i="1"/>
  <c r="M1406" i="1"/>
  <c r="M1422" i="1"/>
  <c r="M1400" i="1"/>
  <c r="L1418" i="1"/>
  <c r="L1421" i="1"/>
  <c r="O1421" i="1" s="1"/>
  <c r="M1419" i="1"/>
  <c r="M1404" i="1"/>
  <c r="L1404" i="1"/>
  <c r="L1406" i="1"/>
  <c r="L1416" i="1"/>
  <c r="O1416" i="1" s="1"/>
  <c r="M1418" i="1"/>
  <c r="L1422" i="1"/>
  <c r="L1400" i="1"/>
  <c r="M1417" i="1"/>
  <c r="L1438" i="1"/>
  <c r="O1438" i="1" s="1"/>
  <c r="L1430" i="1"/>
  <c r="O1430" i="1" s="1"/>
  <c r="I1437" i="1"/>
  <c r="L1428" i="1"/>
  <c r="O1428" i="1" s="1"/>
  <c r="L1410" i="1"/>
  <c r="O1410" i="1" s="1"/>
  <c r="L1433" i="1"/>
  <c r="I1433" i="1"/>
  <c r="L1414" i="1"/>
  <c r="O1414" i="1" s="1"/>
  <c r="L1405" i="1"/>
  <c r="O1405" i="1" s="1"/>
  <c r="L1434" i="1"/>
  <c r="O1434" i="1" s="1"/>
  <c r="L1411" i="1"/>
  <c r="O1411" i="1" s="1"/>
  <c r="L1413" i="1"/>
  <c r="O1413" i="1" s="1"/>
  <c r="L1424" i="1"/>
  <c r="O1424" i="1" s="1"/>
  <c r="I1419" i="1"/>
  <c r="L1401" i="1"/>
  <c r="O1401" i="1" s="1"/>
  <c r="L1436" i="1"/>
  <c r="L1412" i="1"/>
  <c r="O1412" i="1" s="1"/>
  <c r="L1437" i="1"/>
  <c r="L1432" i="1"/>
  <c r="L1408" i="1"/>
  <c r="O1408" i="1" s="1"/>
  <c r="L1426" i="1"/>
  <c r="O1426" i="1" s="1"/>
  <c r="L1403" i="1"/>
  <c r="O1403" i="1" s="1"/>
  <c r="I1411" i="1"/>
  <c r="L1435" i="1"/>
  <c r="I1417" i="1"/>
  <c r="I1412" i="1"/>
  <c r="I1434" i="1"/>
  <c r="I1435" i="1"/>
  <c r="I1436" i="1"/>
  <c r="I1418" i="1"/>
  <c r="I1429" i="1"/>
  <c r="I1403" i="1"/>
  <c r="I1432" i="1"/>
  <c r="I1416" i="1"/>
  <c r="I1425" i="1"/>
  <c r="I1414" i="1"/>
  <c r="I1421" i="1"/>
  <c r="I1420" i="1"/>
  <c r="I1409" i="1"/>
  <c r="I1400" i="1"/>
  <c r="I1427" i="1"/>
  <c r="I1422" i="1"/>
  <c r="I1413" i="1"/>
  <c r="I1404" i="1"/>
  <c r="I1438" i="1"/>
  <c r="I1406" i="1"/>
  <c r="I1405" i="1"/>
  <c r="I1428" i="1"/>
  <c r="I1424" i="1"/>
  <c r="I1430" i="1"/>
  <c r="I1410" i="1"/>
  <c r="I1402" i="1"/>
  <c r="I1408" i="1"/>
  <c r="I1426" i="1"/>
  <c r="I1401" i="1"/>
  <c r="O1436" i="1" l="1"/>
  <c r="O1432" i="1"/>
  <c r="O1420" i="1"/>
  <c r="O1437" i="1"/>
  <c r="O1433" i="1"/>
  <c r="O1439" i="1"/>
  <c r="O1435" i="1"/>
  <c r="O1400" i="1"/>
  <c r="O1417" i="1"/>
  <c r="O1422" i="1"/>
  <c r="O1404" i="1"/>
  <c r="O1406" i="1"/>
  <c r="O1418" i="1"/>
  <c r="O1419" i="1"/>
  <c r="R562" i="1" l="1"/>
  <c r="R2074" i="1"/>
  <c r="R570" i="1"/>
  <c r="R2082" i="1"/>
  <c r="U2077" i="1"/>
  <c r="U565" i="1"/>
  <c r="U2085" i="1"/>
  <c r="U573" i="1"/>
  <c r="X563" i="1"/>
  <c r="X2075" i="1"/>
  <c r="X571" i="1"/>
  <c r="X2083" i="1"/>
  <c r="R563" i="1"/>
  <c r="R2075" i="1"/>
  <c r="R2083" i="1"/>
  <c r="R571" i="1"/>
  <c r="U563" i="1"/>
  <c r="U2075" i="1"/>
  <c r="U2083" i="1"/>
  <c r="U571" i="1"/>
  <c r="R2079" i="1"/>
  <c r="R567" i="1"/>
  <c r="R575" i="1"/>
  <c r="R2087" i="1"/>
  <c r="Q2079" i="1"/>
  <c r="Q567" i="1"/>
  <c r="Q575" i="1"/>
  <c r="Q2087" i="1"/>
  <c r="AC565" i="1"/>
  <c r="AC2077" i="1"/>
  <c r="AC573" i="1"/>
  <c r="AC2085" i="1"/>
  <c r="AA567" i="1"/>
  <c r="AA2079" i="1"/>
  <c r="AA575" i="1"/>
  <c r="AA2087" i="1"/>
  <c r="W2079" i="1"/>
  <c r="W567" i="1"/>
  <c r="W2087" i="1"/>
  <c r="W575" i="1"/>
  <c r="Z2076" i="1"/>
  <c r="Z564" i="1"/>
  <c r="Z572" i="1"/>
  <c r="Z2084" i="1"/>
  <c r="AE563" i="1"/>
  <c r="AE2075" i="1"/>
  <c r="AE571" i="1"/>
  <c r="AE2083" i="1"/>
  <c r="AE2079" i="1"/>
  <c r="AE567" i="1"/>
  <c r="AE575" i="1"/>
  <c r="AE2087" i="1"/>
  <c r="AA2076" i="1"/>
  <c r="AA564" i="1"/>
  <c r="AA572" i="1"/>
  <c r="AA2084" i="1"/>
  <c r="R2077" i="1"/>
  <c r="R565" i="1"/>
  <c r="R2085" i="1"/>
  <c r="R573" i="1"/>
  <c r="AE2077" i="1"/>
  <c r="AE565" i="1"/>
  <c r="AE2085" i="1"/>
  <c r="AE573" i="1"/>
  <c r="S2078" i="1"/>
  <c r="S566" i="1"/>
  <c r="S574" i="1"/>
  <c r="S2086" i="1"/>
  <c r="X566" i="1"/>
  <c r="X2078" i="1"/>
  <c r="X2086" i="1"/>
  <c r="X574" i="1"/>
  <c r="R2076" i="1"/>
  <c r="R564" i="1"/>
  <c r="R2084" i="1"/>
  <c r="R572" i="1"/>
  <c r="AC567" i="1"/>
  <c r="AC2079" i="1"/>
  <c r="AC575" i="1"/>
  <c r="AC2087" i="1"/>
  <c r="M567" i="1"/>
  <c r="M2079" i="1"/>
  <c r="M575" i="1"/>
  <c r="M2087" i="1"/>
  <c r="N2075" i="1"/>
  <c r="N563" i="1"/>
  <c r="N2083" i="1"/>
  <c r="N571" i="1"/>
  <c r="M566" i="1"/>
  <c r="M2078" i="1"/>
  <c r="M574" i="1"/>
  <c r="M2086" i="1"/>
  <c r="L565" i="1"/>
  <c r="L2077" i="1"/>
  <c r="L573" i="1"/>
  <c r="L2085" i="1"/>
  <c r="N2077" i="1"/>
  <c r="N565" i="1"/>
  <c r="N2085" i="1"/>
  <c r="N573" i="1"/>
  <c r="AE564" i="1"/>
  <c r="AE2076" i="1"/>
  <c r="AE572" i="1"/>
  <c r="AE2084" i="1"/>
  <c r="AC2074" i="1"/>
  <c r="AC562" i="1"/>
  <c r="AC2082" i="1"/>
  <c r="AC570" i="1"/>
  <c r="Z2074" i="1"/>
  <c r="Z562" i="1"/>
  <c r="Z2082" i="1"/>
  <c r="Z570" i="1"/>
  <c r="V2075" i="1"/>
  <c r="V563" i="1"/>
  <c r="V571" i="1"/>
  <c r="V2083" i="1"/>
  <c r="P2076" i="1"/>
  <c r="P564" i="1"/>
  <c r="P2084" i="1"/>
  <c r="P572" i="1"/>
  <c r="U567" i="1"/>
  <c r="U2079" i="1"/>
  <c r="U575" i="1"/>
  <c r="U2087" i="1"/>
  <c r="W2078" i="1"/>
  <c r="W566" i="1"/>
  <c r="W574" i="1"/>
  <c r="W2086" i="1"/>
  <c r="AD564" i="1"/>
  <c r="AD2076" i="1"/>
  <c r="AD2084" i="1"/>
  <c r="AD572" i="1"/>
  <c r="Q2078" i="1"/>
  <c r="Q566" i="1"/>
  <c r="Q574" i="1"/>
  <c r="Q2086" i="1"/>
  <c r="X2077" i="1"/>
  <c r="X565" i="1"/>
  <c r="X2085" i="1"/>
  <c r="X573" i="1"/>
  <c r="P2078" i="1"/>
  <c r="P566" i="1"/>
  <c r="P574" i="1"/>
  <c r="P2086" i="1"/>
  <c r="X562" i="1"/>
  <c r="X2074" i="1"/>
  <c r="X2082" i="1"/>
  <c r="X570" i="1"/>
  <c r="V2079" i="1"/>
  <c r="V567" i="1"/>
  <c r="V2087" i="1"/>
  <c r="V575" i="1"/>
  <c r="AD2077" i="1"/>
  <c r="AD565" i="1"/>
  <c r="AD2085" i="1"/>
  <c r="AD573" i="1"/>
  <c r="AE2078" i="1"/>
  <c r="AE566" i="1"/>
  <c r="AE574" i="1"/>
  <c r="AE2086" i="1"/>
  <c r="S2077" i="1"/>
  <c r="S565" i="1"/>
  <c r="S573" i="1"/>
  <c r="S2085" i="1"/>
  <c r="AD2078" i="1"/>
  <c r="AD566" i="1"/>
  <c r="AD574" i="1"/>
  <c r="AD2086" i="1"/>
  <c r="W564" i="1"/>
  <c r="W2076" i="1"/>
  <c r="W572" i="1"/>
  <c r="W2084" i="1"/>
  <c r="X567" i="1"/>
  <c r="X2079" i="1"/>
  <c r="X2087" i="1"/>
  <c r="X575" i="1"/>
  <c r="AA566" i="1"/>
  <c r="AA2078" i="1"/>
  <c r="AA2086" i="1"/>
  <c r="AA574" i="1"/>
  <c r="N564" i="1"/>
  <c r="N2076" i="1"/>
  <c r="N572" i="1"/>
  <c r="N2084" i="1"/>
  <c r="M2077" i="1"/>
  <c r="M565" i="1"/>
  <c r="M2085" i="1"/>
  <c r="M573" i="1"/>
  <c r="M562" i="1"/>
  <c r="M2074" i="1"/>
  <c r="M2082" i="1"/>
  <c r="M570" i="1"/>
  <c r="M2076" i="1"/>
  <c r="M564" i="1"/>
  <c r="M2084" i="1"/>
  <c r="M572" i="1"/>
  <c r="N562" i="1"/>
  <c r="N2074" i="1"/>
  <c r="N570" i="1"/>
  <c r="N2082" i="1"/>
  <c r="N2078" i="1"/>
  <c r="N566" i="1"/>
  <c r="N574" i="1"/>
  <c r="N2086" i="1"/>
  <c r="L567" i="1"/>
  <c r="L2079" i="1"/>
  <c r="L2087" i="1"/>
  <c r="L575" i="1"/>
  <c r="M2075" i="1"/>
  <c r="M563" i="1"/>
  <c r="M571" i="1"/>
  <c r="M2083" i="1"/>
  <c r="W2077" i="1"/>
  <c r="W565" i="1"/>
  <c r="W2085" i="1"/>
  <c r="W573" i="1"/>
  <c r="Z567" i="1"/>
  <c r="AB567" i="1" s="1"/>
  <c r="Z2079" i="1"/>
  <c r="Z575" i="1"/>
  <c r="Z2087" i="1"/>
  <c r="Z2075" i="1"/>
  <c r="Z563" i="1"/>
  <c r="Z2083" i="1"/>
  <c r="Z571" i="1"/>
  <c r="S564" i="1"/>
  <c r="S2076" i="1"/>
  <c r="S572" i="1"/>
  <c r="S2084" i="1"/>
  <c r="AD567" i="1"/>
  <c r="AD2079" i="1"/>
  <c r="AD2087" i="1"/>
  <c r="AD575" i="1"/>
  <c r="P563" i="1"/>
  <c r="P2075" i="1"/>
  <c r="P571" i="1"/>
  <c r="P2083" i="1"/>
  <c r="V2076" i="1"/>
  <c r="V564" i="1"/>
  <c r="V572" i="1"/>
  <c r="V2084" i="1"/>
  <c r="U2076" i="1"/>
  <c r="U564" i="1"/>
  <c r="U2084" i="1"/>
  <c r="U572" i="1"/>
  <c r="AC2075" i="1"/>
  <c r="AC563" i="1"/>
  <c r="AC571" i="1"/>
  <c r="AC2083" i="1"/>
  <c r="U2074" i="1"/>
  <c r="U562" i="1"/>
  <c r="U2082" i="1"/>
  <c r="U570" i="1"/>
  <c r="P567" i="1"/>
  <c r="P2079" i="1"/>
  <c r="P2087" i="1"/>
  <c r="P575" i="1"/>
  <c r="AE562" i="1"/>
  <c r="AE2074" i="1"/>
  <c r="AE2082" i="1"/>
  <c r="AE570" i="1"/>
  <c r="AD2074" i="1"/>
  <c r="AD562" i="1"/>
  <c r="AD2082" i="1"/>
  <c r="AD570" i="1"/>
  <c r="P565" i="1"/>
  <c r="P2077" i="1"/>
  <c r="P2085" i="1"/>
  <c r="P573" i="1"/>
  <c r="S2079" i="1"/>
  <c r="S567" i="1"/>
  <c r="S575" i="1"/>
  <c r="S2087" i="1"/>
  <c r="U2078" i="1"/>
  <c r="U566" i="1"/>
  <c r="U574" i="1"/>
  <c r="U2086" i="1"/>
  <c r="S2075" i="1"/>
  <c r="S563" i="1"/>
  <c r="S2083" i="1"/>
  <c r="S571" i="1"/>
  <c r="AC564" i="1"/>
  <c r="AC2076" i="1"/>
  <c r="AC2084" i="1"/>
  <c r="AC572" i="1"/>
  <c r="X564" i="1"/>
  <c r="X2076" i="1"/>
  <c r="X572" i="1"/>
  <c r="X2084" i="1"/>
  <c r="L2075" i="1"/>
  <c r="L563" i="1"/>
  <c r="L571" i="1"/>
  <c r="L2083" i="1"/>
  <c r="L564" i="1"/>
  <c r="L2076" i="1"/>
  <c r="L572" i="1"/>
  <c r="L2084" i="1"/>
  <c r="V566" i="1"/>
  <c r="V2078" i="1"/>
  <c r="V574" i="1"/>
  <c r="V2086" i="1"/>
  <c r="Q565" i="1"/>
  <c r="Q2077" i="1"/>
  <c r="Q573" i="1"/>
  <c r="Q2085" i="1"/>
  <c r="AD2075" i="1"/>
  <c r="AD563" i="1"/>
  <c r="AD2083" i="1"/>
  <c r="AD571" i="1"/>
  <c r="AA565" i="1"/>
  <c r="AA2077" i="1"/>
  <c r="AA573" i="1"/>
  <c r="AA2085" i="1"/>
  <c r="W563" i="1"/>
  <c r="W2075" i="1"/>
  <c r="W571" i="1"/>
  <c r="W2083" i="1"/>
  <c r="V562" i="1"/>
  <c r="V2074" i="1"/>
  <c r="V2082" i="1"/>
  <c r="V570" i="1"/>
  <c r="AA2074" i="1"/>
  <c r="AA562" i="1"/>
  <c r="AA570" i="1"/>
  <c r="AA2082" i="1"/>
  <c r="Z2077" i="1"/>
  <c r="Z565" i="1"/>
  <c r="Z573" i="1"/>
  <c r="Z2085" i="1"/>
  <c r="V2077" i="1"/>
  <c r="V565" i="1"/>
  <c r="V2085" i="1"/>
  <c r="V573" i="1"/>
  <c r="AC2078" i="1"/>
  <c r="AC566" i="1"/>
  <c r="AC2086" i="1"/>
  <c r="AC574" i="1"/>
  <c r="Q2076" i="1"/>
  <c r="Q564" i="1"/>
  <c r="Q2084" i="1"/>
  <c r="Q572" i="1"/>
  <c r="Z2078" i="1"/>
  <c r="Z566" i="1"/>
  <c r="Z2086" i="1"/>
  <c r="Z574" i="1"/>
  <c r="W2074" i="1"/>
  <c r="W562" i="1"/>
  <c r="W570" i="1"/>
  <c r="W2082" i="1"/>
  <c r="AA563" i="1"/>
  <c r="AA2075" i="1"/>
  <c r="AA571" i="1"/>
  <c r="AA2083" i="1"/>
  <c r="Q2075" i="1"/>
  <c r="Q563" i="1"/>
  <c r="Q571" i="1"/>
  <c r="Q2083" i="1"/>
  <c r="R566" i="1"/>
  <c r="R2078" i="1"/>
  <c r="R2086" i="1"/>
  <c r="R574" i="1"/>
  <c r="P562" i="1"/>
  <c r="P2074" i="1"/>
  <c r="P570" i="1"/>
  <c r="P2082" i="1"/>
  <c r="Q562" i="1"/>
  <c r="Q2074" i="1"/>
  <c r="Q2082" i="1"/>
  <c r="Q570" i="1"/>
  <c r="S2074" i="1"/>
  <c r="S562" i="1"/>
  <c r="S570" i="1"/>
  <c r="S2082" i="1"/>
  <c r="N567" i="1"/>
  <c r="N2079" i="1"/>
  <c r="N575" i="1"/>
  <c r="N2087" i="1"/>
  <c r="L2078" i="1"/>
  <c r="L566" i="1"/>
  <c r="L2086" i="1"/>
  <c r="L574" i="1"/>
  <c r="L562" i="1"/>
  <c r="L2074" i="1"/>
  <c r="L2082" i="1"/>
  <c r="L570" i="1"/>
  <c r="I562" i="1"/>
  <c r="I2074" i="1"/>
  <c r="I2082" i="1"/>
  <c r="I570" i="1"/>
  <c r="O574" i="1" l="1"/>
  <c r="AB573" i="1"/>
  <c r="AB2085" i="1"/>
  <c r="O2082" i="1"/>
  <c r="AB2078" i="1"/>
  <c r="AB2086" i="1"/>
  <c r="AB2087" i="1"/>
  <c r="AB574" i="1"/>
  <c r="O562" i="1"/>
  <c r="AB566" i="1"/>
  <c r="AB2079" i="1"/>
  <c r="O566" i="1"/>
  <c r="AB575" i="1"/>
  <c r="O2076" i="1"/>
  <c r="O570" i="1"/>
  <c r="O2074" i="1"/>
  <c r="O564" i="1"/>
  <c r="O571" i="1"/>
  <c r="O572" i="1"/>
  <c r="O2083" i="1"/>
  <c r="O2086" i="1"/>
  <c r="O2078" i="1"/>
  <c r="O563" i="1"/>
  <c r="AB2077" i="1"/>
  <c r="T2082" i="1"/>
  <c r="AB565" i="1"/>
  <c r="O2084" i="1"/>
  <c r="O2075" i="1"/>
  <c r="V2073" i="1"/>
  <c r="V561" i="1"/>
  <c r="V2081" i="1"/>
  <c r="V569" i="1"/>
  <c r="X2073" i="1"/>
  <c r="X561" i="1"/>
  <c r="X569" i="1"/>
  <c r="X2081" i="1"/>
  <c r="N561" i="1"/>
  <c r="N2073" i="1"/>
  <c r="N569" i="1"/>
  <c r="N2081" i="1"/>
  <c r="Y566" i="1"/>
  <c r="T2085" i="1"/>
  <c r="Y2084" i="1"/>
  <c r="AB563" i="1"/>
  <c r="Z2073" i="1"/>
  <c r="Z561" i="1"/>
  <c r="Z569" i="1"/>
  <c r="Z2081" i="1"/>
  <c r="P561" i="1"/>
  <c r="P2073" i="1"/>
  <c r="P2081" i="1"/>
  <c r="P569" i="1"/>
  <c r="O2087" i="1"/>
  <c r="AA561" i="1"/>
  <c r="AA2073" i="1"/>
  <c r="AA2081" i="1"/>
  <c r="AA569" i="1"/>
  <c r="T574" i="1"/>
  <c r="T566" i="1"/>
  <c r="Y2079" i="1"/>
  <c r="AB2082" i="1"/>
  <c r="AC2080" i="1"/>
  <c r="AC568" i="1"/>
  <c r="AC576" i="1"/>
  <c r="AC2088" i="1"/>
  <c r="O565" i="1"/>
  <c r="AB2084" i="1"/>
  <c r="AB2076" i="1"/>
  <c r="S568" i="1"/>
  <c r="S2080" i="1"/>
  <c r="S576" i="1"/>
  <c r="S2088" i="1"/>
  <c r="Y2075" i="1"/>
  <c r="Y2085" i="1"/>
  <c r="I2075" i="1"/>
  <c r="I563" i="1"/>
  <c r="I2083" i="1"/>
  <c r="I571" i="1"/>
  <c r="M568" i="1"/>
  <c r="M2080" i="1"/>
  <c r="M576" i="1"/>
  <c r="M2088" i="1"/>
  <c r="AE568" i="1"/>
  <c r="AE2080" i="1"/>
  <c r="AE2088" i="1"/>
  <c r="AE576" i="1"/>
  <c r="T2074" i="1"/>
  <c r="T562" i="1"/>
  <c r="V2080" i="1"/>
  <c r="V568" i="1"/>
  <c r="V576" i="1"/>
  <c r="V2088" i="1"/>
  <c r="X2080" i="1"/>
  <c r="X568" i="1"/>
  <c r="X576" i="1"/>
  <c r="X2088" i="1"/>
  <c r="N568" i="1"/>
  <c r="N2080" i="1"/>
  <c r="N2088" i="1"/>
  <c r="N576" i="1"/>
  <c r="I561" i="1"/>
  <c r="I2073" i="1"/>
  <c r="I2081" i="1"/>
  <c r="I569" i="1"/>
  <c r="Y2086" i="1"/>
  <c r="Y2078" i="1"/>
  <c r="T2077" i="1"/>
  <c r="W2073" i="1"/>
  <c r="W561" i="1"/>
  <c r="W569" i="1"/>
  <c r="W2081" i="1"/>
  <c r="T2079" i="1"/>
  <c r="Y570" i="1"/>
  <c r="Y2074" i="1"/>
  <c r="T2083" i="1"/>
  <c r="T563" i="1"/>
  <c r="AB2075" i="1"/>
  <c r="Z568" i="1"/>
  <c r="Z2080" i="1"/>
  <c r="Z576" i="1"/>
  <c r="Z2088" i="1"/>
  <c r="P2080" i="1"/>
  <c r="P568" i="1"/>
  <c r="P2088" i="1"/>
  <c r="P576" i="1"/>
  <c r="AA568" i="1"/>
  <c r="AA2080" i="1"/>
  <c r="AA576" i="1"/>
  <c r="AA2088" i="1"/>
  <c r="T572" i="1"/>
  <c r="T2076" i="1"/>
  <c r="U568" i="1"/>
  <c r="U2080" i="1"/>
  <c r="U2088" i="1"/>
  <c r="U576" i="1"/>
  <c r="O2085" i="1"/>
  <c r="I2078" i="1"/>
  <c r="I566" i="1"/>
  <c r="I2086" i="1"/>
  <c r="I574" i="1"/>
  <c r="AB572" i="1"/>
  <c r="S2073" i="1"/>
  <c r="S561" i="1"/>
  <c r="S569" i="1"/>
  <c r="S2081" i="1"/>
  <c r="Y565" i="1"/>
  <c r="M561" i="1"/>
  <c r="M2073" i="1"/>
  <c r="M569" i="1"/>
  <c r="M2081" i="1"/>
  <c r="AE2073" i="1"/>
  <c r="AE561" i="1"/>
  <c r="AE569" i="1"/>
  <c r="AE2081" i="1"/>
  <c r="Q568" i="1"/>
  <c r="Q2080" i="1"/>
  <c r="Q576" i="1"/>
  <c r="Q2088" i="1"/>
  <c r="I2079" i="1"/>
  <c r="I567" i="1"/>
  <c r="I2087" i="1"/>
  <c r="I575" i="1"/>
  <c r="Y574" i="1"/>
  <c r="W2080" i="1"/>
  <c r="W568" i="1"/>
  <c r="W2088" i="1"/>
  <c r="W576" i="1"/>
  <c r="T575" i="1"/>
  <c r="T567" i="1"/>
  <c r="Y2082" i="1"/>
  <c r="Y562" i="1"/>
  <c r="Y564" i="1"/>
  <c r="T571" i="1"/>
  <c r="AB571" i="1"/>
  <c r="O2079" i="1"/>
  <c r="O567" i="1"/>
  <c r="T2078" i="1"/>
  <c r="Y2087" i="1"/>
  <c r="T2084" i="1"/>
  <c r="AB2074" i="1"/>
  <c r="U2073" i="1"/>
  <c r="U561" i="1"/>
  <c r="U569" i="1"/>
  <c r="U2081" i="1"/>
  <c r="L2073" i="1"/>
  <c r="L561" i="1"/>
  <c r="L569" i="1"/>
  <c r="L2081" i="1"/>
  <c r="O573" i="1"/>
  <c r="R2080" i="1"/>
  <c r="R568" i="1"/>
  <c r="R2088" i="1"/>
  <c r="R576" i="1"/>
  <c r="AD568" i="1"/>
  <c r="AD2080" i="1"/>
  <c r="AD2088" i="1"/>
  <c r="AD576" i="1"/>
  <c r="Y571" i="1"/>
  <c r="Y563" i="1"/>
  <c r="Y2077" i="1"/>
  <c r="I2076" i="1"/>
  <c r="I564" i="1"/>
  <c r="I572" i="1"/>
  <c r="I2084" i="1"/>
  <c r="T570" i="1"/>
  <c r="Q561" i="1"/>
  <c r="Q2073" i="1"/>
  <c r="Q2081" i="1"/>
  <c r="Q569" i="1"/>
  <c r="I2077" i="1"/>
  <c r="I565" i="1"/>
  <c r="I573" i="1"/>
  <c r="I2085" i="1"/>
  <c r="T573" i="1"/>
  <c r="T565" i="1"/>
  <c r="T2087" i="1"/>
  <c r="Y572" i="1"/>
  <c r="Y2076" i="1"/>
  <c r="T2075" i="1"/>
  <c r="AB2083" i="1"/>
  <c r="O575" i="1"/>
  <c r="T2086" i="1"/>
  <c r="Y575" i="1"/>
  <c r="Y567" i="1"/>
  <c r="T564" i="1"/>
  <c r="AB570" i="1"/>
  <c r="AB562" i="1"/>
  <c r="AC561" i="1"/>
  <c r="AC2073" i="1"/>
  <c r="AC569" i="1"/>
  <c r="AC2081" i="1"/>
  <c r="L2080" i="1"/>
  <c r="L568" i="1"/>
  <c r="L2088" i="1"/>
  <c r="L576" i="1"/>
  <c r="O2077" i="1"/>
  <c r="R561" i="1"/>
  <c r="R2073" i="1"/>
  <c r="R569" i="1"/>
  <c r="R2081" i="1"/>
  <c r="AB564" i="1"/>
  <c r="AD2073" i="1"/>
  <c r="AD561" i="1"/>
  <c r="AD569" i="1"/>
  <c r="AD2081" i="1"/>
  <c r="Y2083" i="1"/>
  <c r="Y573" i="1"/>
  <c r="O561" i="1" l="1"/>
  <c r="O568" i="1"/>
  <c r="O576" i="1"/>
  <c r="O2080" i="1"/>
  <c r="O2088" i="1"/>
  <c r="O2073" i="1"/>
  <c r="Y569" i="1"/>
  <c r="O569" i="1"/>
  <c r="Y2073" i="1"/>
  <c r="Y2081" i="1"/>
  <c r="O2081" i="1"/>
  <c r="Y561" i="1"/>
  <c r="I568" i="1"/>
  <c r="I2080" i="1"/>
  <c r="I2088" i="1"/>
  <c r="I576" i="1"/>
  <c r="AB576" i="1"/>
  <c r="T2081" i="1"/>
  <c r="T561" i="1"/>
  <c r="AB2081" i="1"/>
  <c r="Y576" i="1"/>
  <c r="Y568" i="1"/>
  <c r="T2080" i="1"/>
  <c r="AB2080" i="1"/>
  <c r="AB569" i="1"/>
  <c r="AB561" i="1"/>
  <c r="Y2088" i="1"/>
  <c r="Y2080" i="1"/>
  <c r="T576" i="1"/>
  <c r="AB568" i="1"/>
  <c r="T2073" i="1"/>
  <c r="AB2073" i="1"/>
  <c r="T2088" i="1"/>
  <c r="T568" i="1"/>
  <c r="AB2088" i="1"/>
  <c r="T569" i="1"/>
  <c r="Z4252" i="1" l="1"/>
  <c r="Z3284" i="1"/>
  <c r="L3284" i="1"/>
  <c r="L4252" i="1"/>
  <c r="P3287" i="1"/>
  <c r="P4255" i="1"/>
  <c r="Z4255" i="1"/>
  <c r="Z3287" i="1"/>
  <c r="P4252" i="1"/>
  <c r="P3284" i="1"/>
  <c r="L4253" i="1"/>
  <c r="L3285" i="1"/>
  <c r="W4256" i="1"/>
  <c r="W3288" i="1"/>
  <c r="AC4256" i="1"/>
  <c r="AC3288" i="1"/>
  <c r="AE3287" i="1"/>
  <c r="AE4255" i="1"/>
  <c r="X4253" i="1"/>
  <c r="X3285" i="1"/>
  <c r="AA4253" i="1"/>
  <c r="AA3285" i="1"/>
  <c r="W4253" i="1"/>
  <c r="W3285" i="1"/>
  <c r="Q4253" i="1"/>
  <c r="Q3285" i="1"/>
  <c r="W3283" i="1"/>
  <c r="W4251" i="1"/>
  <c r="Q4251" i="1"/>
  <c r="Q3283" i="1"/>
  <c r="AA4251" i="1"/>
  <c r="AA3283" i="1"/>
  <c r="N4252" i="1"/>
  <c r="N3284" i="1"/>
  <c r="S3284" i="1"/>
  <c r="S4252" i="1"/>
  <c r="X4252" i="1"/>
  <c r="X3284" i="1"/>
  <c r="AC3285" i="1"/>
  <c r="AC4253" i="1"/>
  <c r="AD3284" i="1"/>
  <c r="AD4252" i="1"/>
  <c r="X4251" i="1"/>
  <c r="X3283" i="1"/>
  <c r="S4253" i="1"/>
  <c r="S3285" i="1"/>
  <c r="AD3286" i="1"/>
  <c r="AD4254" i="1"/>
  <c r="AE3285" i="1"/>
  <c r="AE4253" i="1"/>
  <c r="I4252" i="1"/>
  <c r="I3284" i="1"/>
  <c r="I3282" i="1"/>
  <c r="I4250" i="1"/>
  <c r="L4256" i="1"/>
  <c r="L3288" i="1"/>
  <c r="U4253" i="1"/>
  <c r="U3285" i="1"/>
  <c r="P4253" i="1"/>
  <c r="P3285" i="1"/>
  <c r="L4255" i="1"/>
  <c r="L3287" i="1"/>
  <c r="L3283" i="1"/>
  <c r="L4251" i="1"/>
  <c r="U4252" i="1"/>
  <c r="U3284" i="1"/>
  <c r="P3283" i="1"/>
  <c r="P4251" i="1"/>
  <c r="V3286" i="1"/>
  <c r="V4254" i="1"/>
  <c r="Q4254" i="1"/>
  <c r="Q3286" i="1"/>
  <c r="AD3287" i="1"/>
  <c r="AD4255" i="1"/>
  <c r="M4255" i="1"/>
  <c r="M3287" i="1"/>
  <c r="W3286" i="1"/>
  <c r="W4254" i="1"/>
  <c r="W3287" i="1"/>
  <c r="W4255" i="1"/>
  <c r="V3287" i="1"/>
  <c r="V4255" i="1"/>
  <c r="V4251" i="1"/>
  <c r="V3283" i="1"/>
  <c r="N3283" i="1"/>
  <c r="N4251" i="1"/>
  <c r="S3287" i="1"/>
  <c r="S4255" i="1"/>
  <c r="M3288" i="1"/>
  <c r="M4256" i="1"/>
  <c r="V3288" i="1"/>
  <c r="V4256" i="1"/>
  <c r="N4256" i="1"/>
  <c r="N3288" i="1"/>
  <c r="AD4256" i="1"/>
  <c r="AD3288" i="1"/>
  <c r="N3285" i="1"/>
  <c r="N4253" i="1"/>
  <c r="V4252" i="1"/>
  <c r="V3284" i="1"/>
  <c r="M3285" i="1"/>
  <c r="M4253" i="1"/>
  <c r="L4250" i="1"/>
  <c r="L3282" i="1"/>
  <c r="U3282" i="1"/>
  <c r="U4250" i="1"/>
  <c r="Z3283" i="1"/>
  <c r="Z4251" i="1"/>
  <c r="Z3286" i="1"/>
  <c r="Z4254" i="1"/>
  <c r="U4255" i="1"/>
  <c r="U3287" i="1"/>
  <c r="Z4256" i="1"/>
  <c r="Z3288" i="1"/>
  <c r="U4256" i="1"/>
  <c r="U3288" i="1"/>
  <c r="P4256" i="1"/>
  <c r="P3288" i="1"/>
  <c r="R3283" i="1"/>
  <c r="R4251" i="1"/>
  <c r="M3283" i="1"/>
  <c r="M4251" i="1"/>
  <c r="W4252" i="1"/>
  <c r="W3284" i="1"/>
  <c r="S4254" i="1"/>
  <c r="S3286" i="1"/>
  <c r="Q4255" i="1"/>
  <c r="Q3287" i="1"/>
  <c r="AA4254" i="1"/>
  <c r="AA3286" i="1"/>
  <c r="AE3288" i="1"/>
  <c r="AE4256" i="1"/>
  <c r="AD4251" i="1"/>
  <c r="AD3283" i="1"/>
  <c r="N3286" i="1"/>
  <c r="N4254" i="1"/>
  <c r="Q4256" i="1"/>
  <c r="Q3288" i="1"/>
  <c r="V4253" i="1"/>
  <c r="V3285" i="1"/>
  <c r="S4256" i="1"/>
  <c r="S3288" i="1"/>
  <c r="X4256" i="1"/>
  <c r="X3288" i="1"/>
  <c r="M4254" i="1"/>
  <c r="M3286" i="1"/>
  <c r="AE4254" i="1"/>
  <c r="AE3286" i="1"/>
  <c r="AC4251" i="1"/>
  <c r="AC3283" i="1"/>
  <c r="AA3287" i="1"/>
  <c r="AA4255" i="1"/>
  <c r="AE4252" i="1"/>
  <c r="AE3284" i="1"/>
  <c r="I4254" i="1"/>
  <c r="I3286" i="1"/>
  <c r="Z3285" i="1"/>
  <c r="Z4253" i="1"/>
  <c r="L3286" i="1"/>
  <c r="L4254" i="1"/>
  <c r="U4254" i="1"/>
  <c r="U3286" i="1"/>
  <c r="P3286" i="1"/>
  <c r="P4254" i="1"/>
  <c r="U3283" i="1"/>
  <c r="U4251" i="1"/>
  <c r="AA3288" i="1"/>
  <c r="AA4256" i="1"/>
  <c r="M4252" i="1"/>
  <c r="M3284" i="1"/>
  <c r="AC4254" i="1"/>
  <c r="AC3286" i="1"/>
  <c r="R4256" i="1"/>
  <c r="R3288" i="1"/>
  <c r="R4253" i="1"/>
  <c r="R3285" i="1"/>
  <c r="Q4252" i="1"/>
  <c r="Q3284" i="1"/>
  <c r="AC3287" i="1"/>
  <c r="AC4255" i="1"/>
  <c r="R4252" i="1"/>
  <c r="R3284" i="1"/>
  <c r="X4254" i="1"/>
  <c r="X3286" i="1"/>
  <c r="AD4253" i="1"/>
  <c r="AD3285" i="1"/>
  <c r="X3287" i="1"/>
  <c r="X4255" i="1"/>
  <c r="R3287" i="1"/>
  <c r="R4255" i="1"/>
  <c r="AA3284" i="1"/>
  <c r="AA4252" i="1"/>
  <c r="S3283" i="1"/>
  <c r="S4251" i="1"/>
  <c r="R4254" i="1"/>
  <c r="R3286" i="1"/>
  <c r="AE3283" i="1"/>
  <c r="AE4251" i="1"/>
  <c r="AC3284" i="1"/>
  <c r="AC4252" i="1"/>
  <c r="N4255" i="1"/>
  <c r="N3287" i="1"/>
  <c r="I3287" i="1"/>
  <c r="I4255" i="1"/>
  <c r="P3282" i="1"/>
  <c r="P4250" i="1"/>
  <c r="I4256" i="1"/>
  <c r="I3288" i="1"/>
  <c r="I4253" i="1"/>
  <c r="I3285" i="1"/>
  <c r="Z3282" i="1" l="1"/>
  <c r="Z4250" i="1"/>
  <c r="AB4251" i="1"/>
  <c r="AB4253" i="1"/>
  <c r="AB3283" i="1"/>
  <c r="Y4251" i="1"/>
  <c r="O4254" i="1"/>
  <c r="AB3286" i="1"/>
  <c r="AB3285" i="1"/>
  <c r="Y3283" i="1"/>
  <c r="O3286" i="1"/>
  <c r="M4257" i="1"/>
  <c r="M3289" i="1"/>
  <c r="T4254" i="1"/>
  <c r="T3286" i="1"/>
  <c r="T3288" i="1"/>
  <c r="AB4256" i="1"/>
  <c r="Y3287" i="1"/>
  <c r="R3282" i="1"/>
  <c r="R4250" i="1"/>
  <c r="AC4257" i="1"/>
  <c r="AC3289" i="1"/>
  <c r="T3283" i="1"/>
  <c r="Y3284" i="1"/>
  <c r="O4251" i="1"/>
  <c r="O3287" i="1"/>
  <c r="T3285" i="1"/>
  <c r="T4253" i="1"/>
  <c r="L4257" i="1"/>
  <c r="L3289" i="1"/>
  <c r="AA4257" i="1"/>
  <c r="AA3289" i="1"/>
  <c r="T3284" i="1"/>
  <c r="O3284" i="1"/>
  <c r="M4250" i="1"/>
  <c r="M3282" i="1"/>
  <c r="AD4257" i="1"/>
  <c r="AD3289" i="1"/>
  <c r="Y4254" i="1"/>
  <c r="AE4257" i="1"/>
  <c r="AE3289" i="1"/>
  <c r="T4256" i="1"/>
  <c r="Y4255" i="1"/>
  <c r="AC3282" i="1"/>
  <c r="AC4250" i="1"/>
  <c r="O4255" i="1"/>
  <c r="N4257" i="1"/>
  <c r="N3289" i="1"/>
  <c r="Y4253" i="1"/>
  <c r="AA3282" i="1"/>
  <c r="AA4250" i="1"/>
  <c r="O4253" i="1"/>
  <c r="S4257" i="1"/>
  <c r="S3289" i="1"/>
  <c r="T4252" i="1"/>
  <c r="AB3284" i="1"/>
  <c r="Z4257" i="1"/>
  <c r="Z3289" i="1"/>
  <c r="AD4250" i="1"/>
  <c r="AD3282" i="1"/>
  <c r="Y3286" i="1"/>
  <c r="X3289" i="1"/>
  <c r="X4257" i="1"/>
  <c r="AE4250" i="1"/>
  <c r="AE3282" i="1"/>
  <c r="AB3288" i="1"/>
  <c r="Q4257" i="1"/>
  <c r="Q3289" i="1"/>
  <c r="V3289" i="1"/>
  <c r="V4257" i="1"/>
  <c r="Y4252" i="1"/>
  <c r="O3283" i="1"/>
  <c r="N3282" i="1"/>
  <c r="N4250" i="1"/>
  <c r="W3289" i="1"/>
  <c r="W4257" i="1"/>
  <c r="O3285" i="1"/>
  <c r="S4250" i="1"/>
  <c r="S3282" i="1"/>
  <c r="AB3287" i="1"/>
  <c r="T4255" i="1"/>
  <c r="I4251" i="1"/>
  <c r="I3283" i="1"/>
  <c r="X4250" i="1"/>
  <c r="X3282" i="1"/>
  <c r="P4257" i="1"/>
  <c r="P3289" i="1"/>
  <c r="Y3288" i="1"/>
  <c r="Y4256" i="1"/>
  <c r="AB4254" i="1"/>
  <c r="Q4250" i="1"/>
  <c r="Q3282" i="1"/>
  <c r="R3289" i="1"/>
  <c r="R4257" i="1"/>
  <c r="V3282" i="1"/>
  <c r="V4250" i="1"/>
  <c r="T4251" i="1"/>
  <c r="Y3285" i="1"/>
  <c r="O3288" i="1"/>
  <c r="O4256" i="1"/>
  <c r="U3289" i="1"/>
  <c r="U4257" i="1"/>
  <c r="W4250" i="1"/>
  <c r="W3282" i="1"/>
  <c r="AB4255" i="1"/>
  <c r="T3287" i="1"/>
  <c r="O4252" i="1"/>
  <c r="AB4252" i="1"/>
  <c r="AB3282" i="1" l="1"/>
  <c r="T3282" i="1"/>
  <c r="AB4250" i="1"/>
  <c r="AB4257" i="1"/>
  <c r="AB3289" i="1"/>
  <c r="Y4257" i="1"/>
  <c r="T4250" i="1"/>
  <c r="Y3289" i="1"/>
  <c r="O4250" i="1"/>
  <c r="Y4250" i="1"/>
  <c r="O3282" i="1"/>
  <c r="Y3282" i="1"/>
  <c r="T3289" i="1"/>
  <c r="I4257" i="1"/>
  <c r="I3289" i="1"/>
  <c r="O3289" i="1"/>
  <c r="T4257" i="1"/>
  <c r="O4257" i="1"/>
  <c r="I4496" i="1"/>
  <c r="E782" i="33" l="1"/>
  <c r="I1022" i="1"/>
  <c r="I1024" i="1"/>
  <c r="I1025" i="1"/>
  <c r="I1026" i="1"/>
  <c r="L1028" i="1"/>
  <c r="O1028" i="1" s="1"/>
  <c r="L1021" i="1"/>
  <c r="O1021" i="1" s="1"/>
  <c r="I26" i="1" l="1"/>
  <c r="I27" i="1"/>
  <c r="I29" i="1"/>
  <c r="I30" i="1"/>
  <c r="I31" i="1"/>
  <c r="I32" i="1"/>
  <c r="L28" i="1"/>
  <c r="I1012" i="1"/>
  <c r="L1012" i="1"/>
  <c r="I1005" i="1"/>
  <c r="L1007" i="1"/>
  <c r="I1008" i="1"/>
  <c r="I1011" i="1"/>
  <c r="I1010" i="1"/>
  <c r="I1009" i="1"/>
  <c r="I1006" i="1"/>
  <c r="I34" i="1" l="1"/>
  <c r="I157" i="1" s="1"/>
  <c r="I37" i="1"/>
  <c r="I38" i="1"/>
  <c r="E453" i="33" s="1"/>
  <c r="I39" i="1"/>
  <c r="O1007" i="1"/>
  <c r="O1012" i="1"/>
  <c r="O28" i="1"/>
  <c r="O36" i="1" s="1"/>
  <c r="O159" i="1" s="1"/>
  <c r="L36" i="1"/>
  <c r="I40" i="1"/>
  <c r="I35" i="1"/>
  <c r="I160" i="1"/>
  <c r="E452" i="33"/>
  <c r="I161" i="1" l="1"/>
  <c r="E449" i="33"/>
  <c r="E314" i="33"/>
  <c r="E384" i="33" s="1"/>
  <c r="E454" i="33"/>
  <c r="E312" i="33"/>
  <c r="E382" i="33" s="1"/>
  <c r="E309" i="33"/>
  <c r="E379" i="33" s="1"/>
  <c r="E313" i="33"/>
  <c r="E383" i="33" s="1"/>
  <c r="I162" i="1"/>
  <c r="H311" i="33"/>
  <c r="E450" i="33"/>
  <c r="E310" i="33"/>
  <c r="I163" i="1"/>
  <c r="E315" i="33"/>
  <c r="I158" i="1"/>
  <c r="E455" i="33"/>
  <c r="L159" i="1"/>
  <c r="H451" i="33"/>
  <c r="H381" i="33" l="1"/>
  <c r="E380" i="33"/>
  <c r="E385" i="33"/>
  <c r="I1720" i="1" l="1"/>
  <c r="E731" i="33" l="1"/>
  <c r="Z4329" i="1" l="1"/>
  <c r="P4329" i="1"/>
  <c r="L4329" i="1"/>
  <c r="I4329" i="1" l="1"/>
  <c r="N4325" i="1"/>
  <c r="X4322" i="1"/>
  <c r="V4328" i="1"/>
  <c r="R4325" i="1"/>
  <c r="S4322" i="1"/>
  <c r="W4328" i="1"/>
  <c r="N4328" i="1"/>
  <c r="X4324" i="1"/>
  <c r="R4322" i="1"/>
  <c r="V4326" i="1"/>
  <c r="N4322" i="1"/>
  <c r="Z4322" i="1"/>
  <c r="AA4322" i="1"/>
  <c r="S4327" i="1"/>
  <c r="W4322" i="1"/>
  <c r="AA4323" i="1"/>
  <c r="Q4326" i="1"/>
  <c r="AE4323" i="1"/>
  <c r="M4323" i="1"/>
  <c r="S4328" i="1"/>
  <c r="Q4325" i="1"/>
  <c r="I4322" i="1"/>
  <c r="W4327" i="1"/>
  <c r="AD4322" i="1"/>
  <c r="AC4324" i="1"/>
  <c r="AE4328" i="1"/>
  <c r="AE4325" i="1"/>
  <c r="AC4326" i="1"/>
  <c r="Q4324" i="1"/>
  <c r="AC4323" i="1"/>
  <c r="W4325" i="1"/>
  <c r="S4326" i="1"/>
  <c r="X4325" i="1"/>
  <c r="AA4328" i="1"/>
  <c r="S4325" i="1"/>
  <c r="Q4322" i="1"/>
  <c r="X4323" i="1"/>
  <c r="R4326" i="1"/>
  <c r="V4327" i="1"/>
  <c r="N4324" i="1"/>
  <c r="AD4325" i="1"/>
  <c r="X4326" i="1"/>
  <c r="U4322" i="1"/>
  <c r="X4327" i="1"/>
  <c r="W4323" i="1"/>
  <c r="R4324" i="1"/>
  <c r="AA4327" i="1"/>
  <c r="M4327" i="1"/>
  <c r="Q4328" i="1"/>
  <c r="AA4324" i="1"/>
  <c r="AC4328" i="1"/>
  <c r="AD4328" i="1"/>
  <c r="M4324" i="1"/>
  <c r="AE4326" i="1"/>
  <c r="AA4325" i="1"/>
  <c r="Q4327" i="1"/>
  <c r="M4328" i="1"/>
  <c r="AC4325" i="1"/>
  <c r="R4323" i="1"/>
  <c r="W4326" i="1"/>
  <c r="AE4322" i="1"/>
  <c r="V4322" i="1"/>
  <c r="AD4324" i="1"/>
  <c r="M4322" i="1"/>
  <c r="R4328" i="1"/>
  <c r="AD4323" i="1"/>
  <c r="I4323" i="1"/>
  <c r="S4323" i="1"/>
  <c r="AD4327" i="1"/>
  <c r="W4324" i="1"/>
  <c r="M4325" i="1"/>
  <c r="S4324" i="1"/>
  <c r="V4323" i="1"/>
  <c r="AE4327" i="1"/>
  <c r="AC4327" i="1"/>
  <c r="AC4322" i="1"/>
  <c r="R4327" i="1"/>
  <c r="AE4324" i="1"/>
  <c r="AA4326" i="1"/>
  <c r="Q4323" i="1"/>
  <c r="V4325" i="1"/>
  <c r="V4324" i="1"/>
  <c r="M4326" i="1"/>
  <c r="N4323" i="1"/>
  <c r="N4327" i="1"/>
  <c r="X4328" i="1"/>
  <c r="N4326" i="1"/>
  <c r="AD4326" i="1"/>
  <c r="U4323" i="1"/>
  <c r="L4322" i="1"/>
  <c r="U4328" i="1"/>
  <c r="I4326" i="1"/>
  <c r="W4329" i="1"/>
  <c r="R4329" i="1"/>
  <c r="M4329" i="1"/>
  <c r="I4327" i="1"/>
  <c r="P4326" i="1"/>
  <c r="S4329" i="1"/>
  <c r="AD4329" i="1"/>
  <c r="U4329" i="1"/>
  <c r="U4326" i="1"/>
  <c r="Z4324" i="1"/>
  <c r="AB4324" i="1" s="1"/>
  <c r="L4327" i="1"/>
  <c r="Q4329" i="1"/>
  <c r="P4323" i="1"/>
  <c r="L4324" i="1"/>
  <c r="AA4329" i="1"/>
  <c r="AB4329" i="1" s="1"/>
  <c r="I4328" i="1"/>
  <c r="L4325" i="1"/>
  <c r="V4329" i="1"/>
  <c r="Z4323" i="1"/>
  <c r="Z4325" i="1"/>
  <c r="P4324" i="1"/>
  <c r="L4326" i="1"/>
  <c r="P4327" i="1"/>
  <c r="P4322" i="1"/>
  <c r="AE4329" i="1"/>
  <c r="Z4328" i="1"/>
  <c r="U4325" i="1"/>
  <c r="U4324" i="1"/>
  <c r="U4327" i="1"/>
  <c r="I4324" i="1"/>
  <c r="N4329" i="1"/>
  <c r="I4325" i="1"/>
  <c r="P4328" i="1"/>
  <c r="P4325" i="1"/>
  <c r="L4328" i="1"/>
  <c r="Z4327" i="1"/>
  <c r="Z4326" i="1"/>
  <c r="X4329" i="1"/>
  <c r="AC4329" i="1"/>
  <c r="L4323" i="1"/>
  <c r="T4326" i="1" l="1"/>
  <c r="O4326" i="1"/>
  <c r="AB4326" i="1"/>
  <c r="O4328" i="1"/>
  <c r="T4322" i="1"/>
  <c r="Y4326" i="1"/>
  <c r="AB4325" i="1"/>
  <c r="T4327" i="1"/>
  <c r="AB4327" i="1"/>
  <c r="T4325" i="1"/>
  <c r="Y4325" i="1"/>
  <c r="T4328" i="1"/>
  <c r="Y4327" i="1"/>
  <c r="AB4328" i="1"/>
  <c r="AB4323" i="1"/>
  <c r="O4323" i="1"/>
  <c r="O4325" i="1"/>
  <c r="O4329" i="1"/>
  <c r="T4329" i="1"/>
  <c r="Y4323" i="1"/>
  <c r="AB4322" i="1"/>
  <c r="Y4324" i="1"/>
  <c r="T4324" i="1"/>
  <c r="T4323" i="1"/>
  <c r="O4322" i="1"/>
  <c r="Y4329" i="1"/>
  <c r="O4324" i="1"/>
  <c r="O4327" i="1"/>
  <c r="Y4328" i="1"/>
  <c r="Y4322" i="1"/>
  <c r="I2856" i="1" l="1"/>
  <c r="L2856" i="1"/>
  <c r="M2856" i="1"/>
  <c r="N2856" i="1"/>
  <c r="P2856" i="1"/>
  <c r="Q2856" i="1"/>
  <c r="R2856" i="1"/>
  <c r="S2856" i="1"/>
  <c r="U2856" i="1"/>
  <c r="V2856" i="1"/>
  <c r="W2856" i="1"/>
  <c r="X2856" i="1"/>
  <c r="Z2856" i="1"/>
  <c r="AA2856" i="1"/>
  <c r="AC2856" i="1"/>
  <c r="AD2856" i="1"/>
  <c r="AE2856" i="1"/>
  <c r="I2857" i="1"/>
  <c r="L2857" i="1"/>
  <c r="M2857" i="1"/>
  <c r="N2857" i="1"/>
  <c r="P2857" i="1"/>
  <c r="Q2857" i="1"/>
  <c r="R2857" i="1"/>
  <c r="S2857" i="1"/>
  <c r="U2857" i="1"/>
  <c r="V2857" i="1"/>
  <c r="W2857" i="1"/>
  <c r="X2857" i="1"/>
  <c r="Z2857" i="1"/>
  <c r="AA2857" i="1"/>
  <c r="AC2857" i="1"/>
  <c r="AD2857" i="1"/>
  <c r="AE2857" i="1"/>
  <c r="I2858" i="1"/>
  <c r="L2858" i="1"/>
  <c r="M2858" i="1"/>
  <c r="N2858" i="1"/>
  <c r="P2858" i="1"/>
  <c r="Q2858" i="1"/>
  <c r="R2858" i="1"/>
  <c r="S2858" i="1"/>
  <c r="U2858" i="1"/>
  <c r="V2858" i="1"/>
  <c r="W2858" i="1"/>
  <c r="X2858" i="1"/>
  <c r="Z2858" i="1"/>
  <c r="AA2858" i="1"/>
  <c r="AC2858" i="1"/>
  <c r="AD2858" i="1"/>
  <c r="AE2858" i="1"/>
  <c r="I2859" i="1"/>
  <c r="L2859" i="1"/>
  <c r="M2859" i="1"/>
  <c r="N2859" i="1"/>
  <c r="P2859" i="1"/>
  <c r="Q2859" i="1"/>
  <c r="R2859" i="1"/>
  <c r="S2859" i="1"/>
  <c r="U2859" i="1"/>
  <c r="V2859" i="1"/>
  <c r="W2859" i="1"/>
  <c r="X2859" i="1"/>
  <c r="Z2859" i="1"/>
  <c r="AA2859" i="1"/>
  <c r="AC2859" i="1"/>
  <c r="AD2859" i="1"/>
  <c r="AE2859" i="1"/>
  <c r="I2860" i="1"/>
  <c r="L2860" i="1"/>
  <c r="M2860" i="1"/>
  <c r="N2860" i="1"/>
  <c r="P2860" i="1"/>
  <c r="Q2860" i="1"/>
  <c r="R2860" i="1"/>
  <c r="S2860" i="1"/>
  <c r="U2860" i="1"/>
  <c r="V2860" i="1"/>
  <c r="W2860" i="1"/>
  <c r="X2860" i="1"/>
  <c r="Z2860" i="1"/>
  <c r="AA2860" i="1"/>
  <c r="AC2860" i="1"/>
  <c r="AD2860" i="1"/>
  <c r="AE2860" i="1"/>
  <c r="I2861" i="1"/>
  <c r="L2861" i="1"/>
  <c r="M2861" i="1"/>
  <c r="N2861" i="1"/>
  <c r="P2861" i="1"/>
  <c r="Q2861" i="1"/>
  <c r="R2861" i="1"/>
  <c r="S2861" i="1"/>
  <c r="U2861" i="1"/>
  <c r="V2861" i="1"/>
  <c r="W2861" i="1"/>
  <c r="X2861" i="1"/>
  <c r="Z2861" i="1"/>
  <c r="AA2861" i="1"/>
  <c r="AC2861" i="1"/>
  <c r="AD2861" i="1"/>
  <c r="AE2861" i="1"/>
  <c r="I2862" i="1"/>
  <c r="L2862" i="1"/>
  <c r="M2862" i="1"/>
  <c r="N2862" i="1"/>
  <c r="P2862" i="1"/>
  <c r="Q2862" i="1"/>
  <c r="R2862" i="1"/>
  <c r="S2862" i="1"/>
  <c r="U2862" i="1"/>
  <c r="V2862" i="1"/>
  <c r="W2862" i="1"/>
  <c r="X2862" i="1"/>
  <c r="Z2862" i="1"/>
  <c r="AA2862" i="1"/>
  <c r="AC2862" i="1"/>
  <c r="AD2862" i="1"/>
  <c r="AE2862" i="1"/>
  <c r="I2863" i="1"/>
  <c r="L2863" i="1"/>
  <c r="M2863" i="1"/>
  <c r="N2863" i="1"/>
  <c r="P2863" i="1"/>
  <c r="Q2863" i="1"/>
  <c r="R2863" i="1"/>
  <c r="S2863" i="1"/>
  <c r="U2863" i="1"/>
  <c r="V2863" i="1"/>
  <c r="W2863" i="1"/>
  <c r="X2863" i="1"/>
  <c r="Z2863" i="1"/>
  <c r="AA2863" i="1"/>
  <c r="AC2863" i="1"/>
  <c r="AD2863" i="1"/>
  <c r="AE2863" i="1"/>
  <c r="AB2861" i="1" l="1"/>
  <c r="AB2857" i="1"/>
  <c r="O2859" i="1"/>
  <c r="AB2856" i="1"/>
  <c r="T2860" i="1"/>
  <c r="O2860" i="1"/>
  <c r="T2863" i="1"/>
  <c r="AB2860" i="1"/>
  <c r="T2856" i="1"/>
  <c r="Y2857" i="1"/>
  <c r="O2863" i="1"/>
  <c r="Y2862" i="1"/>
  <c r="T2862" i="1"/>
  <c r="O2858" i="1"/>
  <c r="Y2856" i="1"/>
  <c r="Y2861" i="1"/>
  <c r="T2861" i="1"/>
  <c r="O2861" i="1"/>
  <c r="T2859" i="1"/>
  <c r="AB2863" i="1"/>
  <c r="AB2858" i="1"/>
  <c r="AB2859" i="1"/>
  <c r="Y2863" i="1"/>
  <c r="AB2862" i="1"/>
  <c r="Y2858" i="1"/>
  <c r="T2858" i="1"/>
  <c r="T2857" i="1"/>
  <c r="O2857" i="1"/>
  <c r="O2856" i="1"/>
  <c r="O2862" i="1"/>
  <c r="Y2860" i="1"/>
  <c r="Y2859" i="1"/>
  <c r="I3831" i="1" l="1"/>
  <c r="L3831" i="1"/>
  <c r="M3831" i="1"/>
  <c r="N3831" i="1"/>
  <c r="P3831" i="1"/>
  <c r="Q3831" i="1"/>
  <c r="R3831" i="1"/>
  <c r="S3831" i="1"/>
  <c r="U3831" i="1"/>
  <c r="V3831" i="1"/>
  <c r="W3831" i="1"/>
  <c r="X3831" i="1"/>
  <c r="Z3831" i="1"/>
  <c r="AA3831" i="1"/>
  <c r="AC3831" i="1"/>
  <c r="AD3831" i="1"/>
  <c r="AE3831" i="1"/>
  <c r="I3832" i="1"/>
  <c r="L3832" i="1"/>
  <c r="M3832" i="1"/>
  <c r="N3832" i="1"/>
  <c r="P3832" i="1"/>
  <c r="Q3832" i="1"/>
  <c r="R3832" i="1"/>
  <c r="S3832" i="1"/>
  <c r="U3832" i="1"/>
  <c r="V3832" i="1"/>
  <c r="W3832" i="1"/>
  <c r="X3832" i="1"/>
  <c r="Z3832" i="1"/>
  <c r="AA3832" i="1"/>
  <c r="AC3832" i="1"/>
  <c r="AD3832" i="1"/>
  <c r="AE3832" i="1"/>
  <c r="I3833" i="1"/>
  <c r="L3833" i="1"/>
  <c r="M3833" i="1"/>
  <c r="N3833" i="1"/>
  <c r="P3833" i="1"/>
  <c r="Q3833" i="1"/>
  <c r="R3833" i="1"/>
  <c r="S3833" i="1"/>
  <c r="U3833" i="1"/>
  <c r="V3833" i="1"/>
  <c r="W3833" i="1"/>
  <c r="X3833" i="1"/>
  <c r="Z3833" i="1"/>
  <c r="AA3833" i="1"/>
  <c r="AC3833" i="1"/>
  <c r="AD3833" i="1"/>
  <c r="AE3833" i="1"/>
  <c r="I3834" i="1"/>
  <c r="L3834" i="1"/>
  <c r="M3834" i="1"/>
  <c r="N3834" i="1"/>
  <c r="P3834" i="1"/>
  <c r="Q3834" i="1"/>
  <c r="R3834" i="1"/>
  <c r="S3834" i="1"/>
  <c r="U3834" i="1"/>
  <c r="V3834" i="1"/>
  <c r="W3834" i="1"/>
  <c r="X3834" i="1"/>
  <c r="Z3834" i="1"/>
  <c r="AA3834" i="1"/>
  <c r="AC3834" i="1"/>
  <c r="AD3834" i="1"/>
  <c r="AE3834" i="1"/>
  <c r="I3835" i="1"/>
  <c r="L3835" i="1"/>
  <c r="M3835" i="1"/>
  <c r="N3835" i="1"/>
  <c r="P3835" i="1"/>
  <c r="Q3835" i="1"/>
  <c r="R3835" i="1"/>
  <c r="S3835" i="1"/>
  <c r="U3835" i="1"/>
  <c r="V3835" i="1"/>
  <c r="W3835" i="1"/>
  <c r="X3835" i="1"/>
  <c r="Z3835" i="1"/>
  <c r="AA3835" i="1"/>
  <c r="AC3835" i="1"/>
  <c r="AD3835" i="1"/>
  <c r="AE3835" i="1"/>
  <c r="I3836" i="1"/>
  <c r="L3836" i="1"/>
  <c r="M3836" i="1"/>
  <c r="N3836" i="1"/>
  <c r="P3836" i="1"/>
  <c r="Q3836" i="1"/>
  <c r="R3836" i="1"/>
  <c r="S3836" i="1"/>
  <c r="U3836" i="1"/>
  <c r="V3836" i="1"/>
  <c r="W3836" i="1"/>
  <c r="X3836" i="1"/>
  <c r="Z3836" i="1"/>
  <c r="AA3836" i="1"/>
  <c r="AC3836" i="1"/>
  <c r="AD3836" i="1"/>
  <c r="AE3836" i="1"/>
  <c r="I3837" i="1"/>
  <c r="L3837" i="1"/>
  <c r="M3837" i="1"/>
  <c r="N3837" i="1"/>
  <c r="P3837" i="1"/>
  <c r="Q3837" i="1"/>
  <c r="R3837" i="1"/>
  <c r="S3837" i="1"/>
  <c r="U3837" i="1"/>
  <c r="V3837" i="1"/>
  <c r="W3837" i="1"/>
  <c r="X3837" i="1"/>
  <c r="Z3837" i="1"/>
  <c r="AA3837" i="1"/>
  <c r="AC3837" i="1"/>
  <c r="AD3837" i="1"/>
  <c r="AE3837" i="1"/>
  <c r="I3838" i="1"/>
  <c r="L3838" i="1"/>
  <c r="M3838" i="1"/>
  <c r="N3838" i="1"/>
  <c r="P3838" i="1"/>
  <c r="Q3838" i="1"/>
  <c r="R3838" i="1"/>
  <c r="S3838" i="1"/>
  <c r="U3838" i="1"/>
  <c r="V3838" i="1"/>
  <c r="W3838" i="1"/>
  <c r="X3838" i="1"/>
  <c r="Z3838" i="1"/>
  <c r="AA3838" i="1"/>
  <c r="AC3838" i="1"/>
  <c r="AD3838" i="1"/>
  <c r="AE3838" i="1"/>
  <c r="AB3835" i="1" l="1"/>
  <c r="AB3831" i="1"/>
  <c r="AB3832" i="1"/>
  <c r="O3834" i="1"/>
  <c r="AB3833" i="1"/>
  <c r="O3838" i="1"/>
  <c r="Y3836" i="1"/>
  <c r="AB3834" i="1"/>
  <c r="T3838" i="1"/>
  <c r="AB3836" i="1"/>
  <c r="Y3832" i="1"/>
  <c r="T3835" i="1"/>
  <c r="T3834" i="1"/>
  <c r="T3831" i="1"/>
  <c r="AB3838" i="1"/>
  <c r="AB3837" i="1"/>
  <c r="T3836" i="1"/>
  <c r="Y3837" i="1"/>
  <c r="T3837" i="1"/>
  <c r="Y3835" i="1"/>
  <c r="Y3833" i="1"/>
  <c r="T3833" i="1"/>
  <c r="Y3831" i="1"/>
  <c r="Y3838" i="1"/>
  <c r="Y3834" i="1"/>
  <c r="O3837" i="1"/>
  <c r="O3833" i="1"/>
  <c r="O3836" i="1"/>
  <c r="T3832" i="1"/>
  <c r="O3832" i="1"/>
  <c r="O3835" i="1"/>
  <c r="O3831" i="1"/>
  <c r="I1905" i="1" l="1"/>
  <c r="L1905" i="1"/>
  <c r="M1905" i="1"/>
  <c r="N1905" i="1"/>
  <c r="P1905" i="1"/>
  <c r="Q1905" i="1"/>
  <c r="R1905" i="1"/>
  <c r="S1905" i="1"/>
  <c r="U1905" i="1"/>
  <c r="V1905" i="1"/>
  <c r="W1905" i="1"/>
  <c r="X1905" i="1"/>
  <c r="Z1905" i="1"/>
  <c r="AA1905" i="1"/>
  <c r="AC1905" i="1"/>
  <c r="AD1905" i="1"/>
  <c r="AE1905" i="1"/>
  <c r="I1906" i="1"/>
  <c r="L1906" i="1"/>
  <c r="M1906" i="1"/>
  <c r="N1906" i="1"/>
  <c r="P1906" i="1"/>
  <c r="Q1906" i="1"/>
  <c r="R1906" i="1"/>
  <c r="S1906" i="1"/>
  <c r="U1906" i="1"/>
  <c r="V1906" i="1"/>
  <c r="W1906" i="1"/>
  <c r="X1906" i="1"/>
  <c r="Z1906" i="1"/>
  <c r="AA1906" i="1"/>
  <c r="AC1906" i="1"/>
  <c r="AD1906" i="1"/>
  <c r="AE1906" i="1"/>
  <c r="I1907" i="1"/>
  <c r="L1907" i="1"/>
  <c r="M1907" i="1"/>
  <c r="N1907" i="1"/>
  <c r="P1907" i="1"/>
  <c r="Q1907" i="1"/>
  <c r="R1907" i="1"/>
  <c r="S1907" i="1"/>
  <c r="U1907" i="1"/>
  <c r="V1907" i="1"/>
  <c r="W1907" i="1"/>
  <c r="X1907" i="1"/>
  <c r="Z1907" i="1"/>
  <c r="AA1907" i="1"/>
  <c r="AC1907" i="1"/>
  <c r="AD1907" i="1"/>
  <c r="AE1907" i="1"/>
  <c r="I1908" i="1"/>
  <c r="L1908" i="1"/>
  <c r="M1908" i="1"/>
  <c r="N1908" i="1"/>
  <c r="P1908" i="1"/>
  <c r="Q1908" i="1"/>
  <c r="R1908" i="1"/>
  <c r="S1908" i="1"/>
  <c r="U1908" i="1"/>
  <c r="V1908" i="1"/>
  <c r="W1908" i="1"/>
  <c r="X1908" i="1"/>
  <c r="Z1908" i="1"/>
  <c r="AA1908" i="1"/>
  <c r="AC1908" i="1"/>
  <c r="AD1908" i="1"/>
  <c r="AE1908" i="1"/>
  <c r="I1909" i="1"/>
  <c r="L1909" i="1"/>
  <c r="M1909" i="1"/>
  <c r="N1909" i="1"/>
  <c r="P1909" i="1"/>
  <c r="Q1909" i="1"/>
  <c r="R1909" i="1"/>
  <c r="S1909" i="1"/>
  <c r="U1909" i="1"/>
  <c r="V1909" i="1"/>
  <c r="W1909" i="1"/>
  <c r="X1909" i="1"/>
  <c r="Z1909" i="1"/>
  <c r="AA1909" i="1"/>
  <c r="AC1909" i="1"/>
  <c r="AD1909" i="1"/>
  <c r="AE1909" i="1"/>
  <c r="I1910" i="1"/>
  <c r="L1910" i="1"/>
  <c r="M1910" i="1"/>
  <c r="N1910" i="1"/>
  <c r="P1910" i="1"/>
  <c r="Q1910" i="1"/>
  <c r="R1910" i="1"/>
  <c r="S1910" i="1"/>
  <c r="U1910" i="1"/>
  <c r="V1910" i="1"/>
  <c r="W1910" i="1"/>
  <c r="X1910" i="1"/>
  <c r="Z1910" i="1"/>
  <c r="AA1910" i="1"/>
  <c r="AC1910" i="1"/>
  <c r="AD1910" i="1"/>
  <c r="AE1910" i="1"/>
  <c r="I1911" i="1"/>
  <c r="L1911" i="1"/>
  <c r="M1911" i="1"/>
  <c r="N1911" i="1"/>
  <c r="P1911" i="1"/>
  <c r="Q1911" i="1"/>
  <c r="R1911" i="1"/>
  <c r="S1911" i="1"/>
  <c r="U1911" i="1"/>
  <c r="V1911" i="1"/>
  <c r="W1911" i="1"/>
  <c r="X1911" i="1"/>
  <c r="Z1911" i="1"/>
  <c r="AA1911" i="1"/>
  <c r="AC1911" i="1"/>
  <c r="AD1911" i="1"/>
  <c r="AE1911" i="1"/>
  <c r="I1912" i="1"/>
  <c r="L1912" i="1"/>
  <c r="M1912" i="1"/>
  <c r="N1912" i="1"/>
  <c r="P1912" i="1"/>
  <c r="Q1912" i="1"/>
  <c r="R1912" i="1"/>
  <c r="S1912" i="1"/>
  <c r="U1912" i="1"/>
  <c r="V1912" i="1"/>
  <c r="W1912" i="1"/>
  <c r="X1912" i="1"/>
  <c r="Z1912" i="1"/>
  <c r="AA1912" i="1"/>
  <c r="AC1912" i="1"/>
  <c r="AD1912" i="1"/>
  <c r="AE1912" i="1"/>
  <c r="AB1905" i="1" l="1"/>
  <c r="AB1912" i="1"/>
  <c r="O1906" i="1"/>
  <c r="T1911" i="1"/>
  <c r="Y1908" i="1"/>
  <c r="T1907" i="1"/>
  <c r="Y1905" i="1"/>
  <c r="AB1908" i="1"/>
  <c r="AB1911" i="1"/>
  <c r="O1911" i="1"/>
  <c r="O1910" i="1"/>
  <c r="AB1907" i="1"/>
  <c r="T1912" i="1"/>
  <c r="Y1912" i="1"/>
  <c r="Y1910" i="1"/>
  <c r="T1910" i="1"/>
  <c r="AB1909" i="1"/>
  <c r="Y1911" i="1"/>
  <c r="T1905" i="1"/>
  <c r="O1905" i="1"/>
  <c r="Y1909" i="1"/>
  <c r="T1908" i="1"/>
  <c r="O1907" i="1"/>
  <c r="O1912" i="1"/>
  <c r="AB1910" i="1"/>
  <c r="Y1906" i="1"/>
  <c r="T1906" i="1"/>
  <c r="T1909" i="1"/>
  <c r="O1909" i="1"/>
  <c r="O1908" i="1"/>
  <c r="Y1907" i="1"/>
  <c r="AB1906" i="1"/>
  <c r="M400" i="1"/>
  <c r="AA398" i="1"/>
  <c r="R397" i="1"/>
  <c r="W394" i="1"/>
  <c r="N393" i="1"/>
  <c r="AC400" i="1"/>
  <c r="P395" i="1"/>
  <c r="AD393" i="1"/>
  <c r="AE400" i="1"/>
  <c r="V399" i="1"/>
  <c r="AC398" i="1"/>
  <c r="M398" i="1"/>
  <c r="AA396" i="1"/>
  <c r="R395" i="1"/>
  <c r="P393" i="1"/>
  <c r="W400" i="1"/>
  <c r="AD399" i="1"/>
  <c r="N399" i="1"/>
  <c r="U398" i="1"/>
  <c r="L397" i="1"/>
  <c r="S396" i="1"/>
  <c r="Z395" i="1"/>
  <c r="I395" i="1"/>
  <c r="Q394" i="1"/>
  <c r="X393" i="1"/>
  <c r="U400" i="1"/>
  <c r="L399" i="1"/>
  <c r="S398" i="1"/>
  <c r="Z397" i="1"/>
  <c r="I397" i="1"/>
  <c r="Q396" i="1"/>
  <c r="X395" i="1"/>
  <c r="AE394" i="1"/>
  <c r="V393" i="1"/>
  <c r="AA400" i="1"/>
  <c r="S400" i="1"/>
  <c r="Z399" i="1"/>
  <c r="R399" i="1"/>
  <c r="I399" i="1"/>
  <c r="Q398" i="1"/>
  <c r="X397" i="1"/>
  <c r="P397" i="1"/>
  <c r="AE396" i="1"/>
  <c r="W396" i="1"/>
  <c r="AD395" i="1"/>
  <c r="V395" i="1"/>
  <c r="N395" i="1"/>
  <c r="AC394" i="1"/>
  <c r="U394" i="1"/>
  <c r="M394" i="1"/>
  <c r="L393" i="1"/>
  <c r="Q400" i="1"/>
  <c r="X399" i="1"/>
  <c r="P399" i="1"/>
  <c r="AE398" i="1"/>
  <c r="W398" i="1"/>
  <c r="AD397" i="1"/>
  <c r="V397" i="1"/>
  <c r="N397" i="1"/>
  <c r="AC396" i="1"/>
  <c r="U396" i="1"/>
  <c r="M396" i="1"/>
  <c r="L395" i="1"/>
  <c r="AA394" i="1"/>
  <c r="S394" i="1"/>
  <c r="Z393" i="1"/>
  <c r="R393" i="1"/>
  <c r="I393" i="1"/>
  <c r="AD400" i="1"/>
  <c r="Z400" i="1"/>
  <c r="V400" i="1"/>
  <c r="R400" i="1"/>
  <c r="N400" i="1"/>
  <c r="I400" i="1"/>
  <c r="AC399" i="1"/>
  <c r="U399" i="1"/>
  <c r="Q399" i="1"/>
  <c r="M399" i="1"/>
  <c r="X398" i="1"/>
  <c r="P398" i="1"/>
  <c r="L398" i="1"/>
  <c r="AE397" i="1"/>
  <c r="AA397" i="1"/>
  <c r="W397" i="1"/>
  <c r="S397" i="1"/>
  <c r="AD396" i="1"/>
  <c r="Z396" i="1"/>
  <c r="V396" i="1"/>
  <c r="R396" i="1"/>
  <c r="N396" i="1"/>
  <c r="I396" i="1"/>
  <c r="AC395" i="1"/>
  <c r="U395" i="1"/>
  <c r="Q395" i="1"/>
  <c r="M395" i="1"/>
  <c r="X394" i="1"/>
  <c r="P394" i="1"/>
  <c r="L394" i="1"/>
  <c r="AE393" i="1"/>
  <c r="AA393" i="1"/>
  <c r="W393" i="1"/>
  <c r="S393" i="1"/>
  <c r="X400" i="1"/>
  <c r="P400" i="1"/>
  <c r="L400" i="1"/>
  <c r="AE399" i="1"/>
  <c r="AA399" i="1"/>
  <c r="W399" i="1"/>
  <c r="S399" i="1"/>
  <c r="AD398" i="1"/>
  <c r="Z398" i="1"/>
  <c r="AB398" i="1" s="1"/>
  <c r="V398" i="1"/>
  <c r="R398" i="1"/>
  <c r="N398" i="1"/>
  <c r="I398" i="1"/>
  <c r="AC397" i="1"/>
  <c r="U397" i="1"/>
  <c r="Q397" i="1"/>
  <c r="M397" i="1"/>
  <c r="X396" i="1"/>
  <c r="P396" i="1"/>
  <c r="L396" i="1"/>
  <c r="AE395" i="1"/>
  <c r="AA395" i="1"/>
  <c r="W395" i="1"/>
  <c r="S395" i="1"/>
  <c r="AD394" i="1"/>
  <c r="Z394" i="1"/>
  <c r="V394" i="1"/>
  <c r="R394" i="1"/>
  <c r="N394" i="1"/>
  <c r="I394" i="1"/>
  <c r="AC393" i="1"/>
  <c r="U393" i="1"/>
  <c r="Q393" i="1"/>
  <c r="M393" i="1"/>
  <c r="O397" i="1" l="1"/>
  <c r="O396" i="1"/>
  <c r="AB394" i="1"/>
  <c r="T400" i="1"/>
  <c r="O400" i="1"/>
  <c r="AB400" i="1"/>
  <c r="AB396" i="1"/>
  <c r="T396" i="1"/>
  <c r="Y397" i="1"/>
  <c r="Y393" i="1"/>
  <c r="Y399" i="1"/>
  <c r="O394" i="1"/>
  <c r="T394" i="1"/>
  <c r="Y395" i="1"/>
  <c r="T398" i="1"/>
  <c r="O393" i="1"/>
  <c r="Y394" i="1"/>
  <c r="T397" i="1"/>
  <c r="AB393" i="1"/>
  <c r="O395" i="1"/>
  <c r="Y396" i="1"/>
  <c r="T399" i="1"/>
  <c r="AB397" i="1"/>
  <c r="O399" i="1"/>
  <c r="Y400" i="1"/>
  <c r="T393" i="1"/>
  <c r="O398" i="1"/>
  <c r="AB399" i="1"/>
  <c r="AB395" i="1"/>
  <c r="Y398" i="1"/>
  <c r="T395" i="1"/>
  <c r="I3975" i="1" l="1"/>
  <c r="L3975" i="1"/>
  <c r="M3975" i="1"/>
  <c r="N3975" i="1"/>
  <c r="P3975" i="1"/>
  <c r="Q3975" i="1"/>
  <c r="R3975" i="1"/>
  <c r="S3975" i="1"/>
  <c r="U3975" i="1"/>
  <c r="V3975" i="1"/>
  <c r="W3975" i="1"/>
  <c r="X3975" i="1"/>
  <c r="Z3975" i="1"/>
  <c r="AA3975" i="1"/>
  <c r="AC3975" i="1"/>
  <c r="AD3975" i="1"/>
  <c r="AE3975" i="1"/>
  <c r="I3976" i="1"/>
  <c r="L3976" i="1"/>
  <c r="M3976" i="1"/>
  <c r="N3976" i="1"/>
  <c r="P3976" i="1"/>
  <c r="Q3976" i="1"/>
  <c r="R3976" i="1"/>
  <c r="S3976" i="1"/>
  <c r="U3976" i="1"/>
  <c r="V3976" i="1"/>
  <c r="W3976" i="1"/>
  <c r="X3976" i="1"/>
  <c r="Z3976" i="1"/>
  <c r="AA3976" i="1"/>
  <c r="AC3976" i="1"/>
  <c r="AD3976" i="1"/>
  <c r="AE3976" i="1"/>
  <c r="I3977" i="1"/>
  <c r="L3977" i="1"/>
  <c r="M3977" i="1"/>
  <c r="N3977" i="1"/>
  <c r="P3977" i="1"/>
  <c r="Q3977" i="1"/>
  <c r="R3977" i="1"/>
  <c r="S3977" i="1"/>
  <c r="U3977" i="1"/>
  <c r="V3977" i="1"/>
  <c r="W3977" i="1"/>
  <c r="X3977" i="1"/>
  <c r="Z3977" i="1"/>
  <c r="AA3977" i="1"/>
  <c r="AC3977" i="1"/>
  <c r="AD3977" i="1"/>
  <c r="AE3977" i="1"/>
  <c r="I3978" i="1"/>
  <c r="L3978" i="1"/>
  <c r="M3978" i="1"/>
  <c r="N3978" i="1"/>
  <c r="P3978" i="1"/>
  <c r="Q3978" i="1"/>
  <c r="R3978" i="1"/>
  <c r="S3978" i="1"/>
  <c r="U3978" i="1"/>
  <c r="V3978" i="1"/>
  <c r="W3978" i="1"/>
  <c r="X3978" i="1"/>
  <c r="Z3978" i="1"/>
  <c r="AA3978" i="1"/>
  <c r="AC3978" i="1"/>
  <c r="AD3978" i="1"/>
  <c r="AE3978" i="1"/>
  <c r="I3979" i="1"/>
  <c r="L3979" i="1"/>
  <c r="M3979" i="1"/>
  <c r="N3979" i="1"/>
  <c r="P3979" i="1"/>
  <c r="Q3979" i="1"/>
  <c r="R3979" i="1"/>
  <c r="S3979" i="1"/>
  <c r="U3979" i="1"/>
  <c r="V3979" i="1"/>
  <c r="W3979" i="1"/>
  <c r="X3979" i="1"/>
  <c r="Z3979" i="1"/>
  <c r="AA3979" i="1"/>
  <c r="AC3979" i="1"/>
  <c r="AD3979" i="1"/>
  <c r="AE3979" i="1"/>
  <c r="I3980" i="1"/>
  <c r="L3980" i="1"/>
  <c r="M3980" i="1"/>
  <c r="N3980" i="1"/>
  <c r="P3980" i="1"/>
  <c r="Q3980" i="1"/>
  <c r="R3980" i="1"/>
  <c r="S3980" i="1"/>
  <c r="U3980" i="1"/>
  <c r="V3980" i="1"/>
  <c r="W3980" i="1"/>
  <c r="X3980" i="1"/>
  <c r="Z3980" i="1"/>
  <c r="AA3980" i="1"/>
  <c r="AC3980" i="1"/>
  <c r="AD3980" i="1"/>
  <c r="AE3980" i="1"/>
  <c r="I3981" i="1"/>
  <c r="L3981" i="1"/>
  <c r="M3981" i="1"/>
  <c r="N3981" i="1"/>
  <c r="P3981" i="1"/>
  <c r="Q3981" i="1"/>
  <c r="R3981" i="1"/>
  <c r="S3981" i="1"/>
  <c r="U3981" i="1"/>
  <c r="V3981" i="1"/>
  <c r="W3981" i="1"/>
  <c r="X3981" i="1"/>
  <c r="Z3981" i="1"/>
  <c r="AA3981" i="1"/>
  <c r="AC3981" i="1"/>
  <c r="AD3981" i="1"/>
  <c r="AE3981" i="1"/>
  <c r="I3982" i="1"/>
  <c r="L3982" i="1"/>
  <c r="M3982" i="1"/>
  <c r="N3982" i="1"/>
  <c r="P3982" i="1"/>
  <c r="Q3982" i="1"/>
  <c r="R3982" i="1"/>
  <c r="S3982" i="1"/>
  <c r="U3982" i="1"/>
  <c r="V3982" i="1"/>
  <c r="W3982" i="1"/>
  <c r="X3982" i="1"/>
  <c r="Z3982" i="1"/>
  <c r="AA3982" i="1"/>
  <c r="AC3982" i="1"/>
  <c r="AD3982" i="1"/>
  <c r="AE3982" i="1"/>
  <c r="AB3982" i="1" l="1"/>
  <c r="AB3975" i="1"/>
  <c r="T3982" i="1"/>
  <c r="T3981" i="1"/>
  <c r="Y3979" i="1"/>
  <c r="AB3977" i="1"/>
  <c r="Y3982" i="1"/>
  <c r="AB3981" i="1"/>
  <c r="O3980" i="1"/>
  <c r="Y3975" i="1"/>
  <c r="T3975" i="1"/>
  <c r="AB3978" i="1"/>
  <c r="O3978" i="1"/>
  <c r="O3977" i="1"/>
  <c r="Y3980" i="1"/>
  <c r="AB3979" i="1"/>
  <c r="T3979" i="1"/>
  <c r="O3979" i="1"/>
  <c r="T3978" i="1"/>
  <c r="T3977" i="1"/>
  <c r="AB3976" i="1"/>
  <c r="O3981" i="1"/>
  <c r="Y3978" i="1"/>
  <c r="Y3977" i="1"/>
  <c r="Y3981" i="1"/>
  <c r="Y3976" i="1"/>
  <c r="T3976" i="1"/>
  <c r="O3982" i="1"/>
  <c r="AB3980" i="1"/>
  <c r="T3980" i="1"/>
  <c r="O3976" i="1"/>
  <c r="O3975" i="1"/>
  <c r="M612" i="1" l="1"/>
  <c r="M2124" i="1"/>
  <c r="V612" i="1"/>
  <c r="V2124" i="1"/>
  <c r="M610" i="1"/>
  <c r="M2122" i="1"/>
  <c r="Z615" i="1" l="1"/>
  <c r="Z2127" i="1"/>
  <c r="S616" i="1"/>
  <c r="S2128" i="1"/>
  <c r="U609" i="1"/>
  <c r="U2121" i="1"/>
  <c r="N614" i="1"/>
  <c r="N2126" i="1"/>
  <c r="AC615" i="1"/>
  <c r="AC2127" i="1"/>
  <c r="R611" i="1"/>
  <c r="R2123" i="1"/>
  <c r="V610" i="1"/>
  <c r="V2122" i="1"/>
  <c r="P609" i="1"/>
  <c r="P2121" i="1"/>
  <c r="W614" i="1"/>
  <c r="W2126" i="1"/>
  <c r="W612" i="1"/>
  <c r="W2124" i="1"/>
  <c r="V614" i="1"/>
  <c r="V2126" i="1"/>
  <c r="AA614" i="1"/>
  <c r="AA2126" i="1"/>
  <c r="R612" i="1"/>
  <c r="R2124" i="1"/>
  <c r="L612" i="1"/>
  <c r="L2124" i="1"/>
  <c r="AC609" i="1"/>
  <c r="AC2121" i="1"/>
  <c r="S613" i="1"/>
  <c r="S2125" i="1"/>
  <c r="U610" i="1"/>
  <c r="U2122" i="1"/>
  <c r="P614" i="1"/>
  <c r="P2126" i="1"/>
  <c r="L613" i="1"/>
  <c r="L2125" i="1"/>
  <c r="AA611" i="1"/>
  <c r="AA2123" i="1"/>
  <c r="AE614" i="1"/>
  <c r="AE2126" i="1"/>
  <c r="U616" i="1"/>
  <c r="U2128" i="1"/>
  <c r="M616" i="1"/>
  <c r="M2128" i="1"/>
  <c r="AC611" i="1"/>
  <c r="AC2123" i="1"/>
  <c r="S611" i="1"/>
  <c r="S2123" i="1"/>
  <c r="AE610" i="1"/>
  <c r="AE2122" i="1"/>
  <c r="X610" i="1"/>
  <c r="X2122" i="1"/>
  <c r="Z613" i="1"/>
  <c r="Z2125" i="1"/>
  <c r="L609" i="1"/>
  <c r="L2121" i="1"/>
  <c r="AA613" i="1"/>
  <c r="AA2125" i="1"/>
  <c r="AD614" i="1"/>
  <c r="AD2126" i="1"/>
  <c r="V611" i="1"/>
  <c r="V2123" i="1"/>
  <c r="Q612" i="1"/>
  <c r="Q2124" i="1"/>
  <c r="Z609" i="1"/>
  <c r="Z2121" i="1"/>
  <c r="N612" i="1"/>
  <c r="N2124" i="1"/>
  <c r="AA615" i="1"/>
  <c r="AA2127" i="1"/>
  <c r="L615" i="1"/>
  <c r="L2127" i="1"/>
  <c r="I612" i="1"/>
  <c r="I2124" i="1"/>
  <c r="M611" i="1"/>
  <c r="M2123" i="1"/>
  <c r="P612" i="1"/>
  <c r="P2124" i="1"/>
  <c r="R613" i="1"/>
  <c r="R2125" i="1"/>
  <c r="S609" i="1"/>
  <c r="S2121" i="1"/>
  <c r="R609" i="1"/>
  <c r="R2121" i="1"/>
  <c r="X613" i="1"/>
  <c r="X2125" i="1"/>
  <c r="AD613" i="1"/>
  <c r="AD2125" i="1"/>
  <c r="W609" i="1"/>
  <c r="W2121" i="1"/>
  <c r="L616" i="1"/>
  <c r="L2128" i="1"/>
  <c r="I613" i="1"/>
  <c r="I2125" i="1"/>
  <c r="N611" i="1"/>
  <c r="N2123" i="1"/>
  <c r="R614" i="1"/>
  <c r="R2126" i="1"/>
  <c r="AA612" i="1"/>
  <c r="AA2124" i="1"/>
  <c r="AA609" i="1"/>
  <c r="AA2121" i="1"/>
  <c r="X616" i="1"/>
  <c r="X2128" i="1"/>
  <c r="S615" i="1"/>
  <c r="S2127" i="1"/>
  <c r="U615" i="1"/>
  <c r="U2127" i="1"/>
  <c r="P615" i="1"/>
  <c r="P2127" i="1"/>
  <c r="M609" i="1"/>
  <c r="M2121" i="1"/>
  <c r="V613" i="1"/>
  <c r="V2125" i="1"/>
  <c r="R616" i="1"/>
  <c r="R2128" i="1"/>
  <c r="AE616" i="1"/>
  <c r="AE2128" i="1"/>
  <c r="U613" i="1"/>
  <c r="U2125" i="1"/>
  <c r="N615" i="1"/>
  <c r="N2127" i="1"/>
  <c r="Z611" i="1"/>
  <c r="Z2123" i="1"/>
  <c r="AD609" i="1"/>
  <c r="AD2121" i="1"/>
  <c r="Z612" i="1"/>
  <c r="Z2124" i="1"/>
  <c r="P610" i="1"/>
  <c r="P2122" i="1"/>
  <c r="L611" i="1"/>
  <c r="L2123" i="1"/>
  <c r="M614" i="1"/>
  <c r="M2126" i="1"/>
  <c r="AD610" i="1"/>
  <c r="AD2122" i="1"/>
  <c r="AA616" i="1"/>
  <c r="AA2128" i="1"/>
  <c r="AE613" i="1"/>
  <c r="AE2125" i="1"/>
  <c r="U614" i="1"/>
  <c r="U2126" i="1"/>
  <c r="P611" i="1"/>
  <c r="P2123" i="1"/>
  <c r="X612" i="1"/>
  <c r="X2124" i="1"/>
  <c r="Z616" i="1"/>
  <c r="Z2128" i="1"/>
  <c r="AD616" i="1"/>
  <c r="AD2128" i="1"/>
  <c r="V616" i="1"/>
  <c r="V2128" i="1"/>
  <c r="Q610" i="1"/>
  <c r="Q2122" i="1"/>
  <c r="AC613" i="1"/>
  <c r="AC2125" i="1"/>
  <c r="W616" i="1"/>
  <c r="W2128" i="1"/>
  <c r="AC612" i="1"/>
  <c r="AC2124" i="1"/>
  <c r="AC610" i="1"/>
  <c r="AC2122" i="1"/>
  <c r="Q613" i="1"/>
  <c r="Q2125" i="1"/>
  <c r="I614" i="1"/>
  <c r="I2126" i="1"/>
  <c r="X615" i="1"/>
  <c r="X2127" i="1"/>
  <c r="W615" i="1"/>
  <c r="W2127" i="1"/>
  <c r="X614" i="1"/>
  <c r="X2126" i="1"/>
  <c r="AC616" i="1"/>
  <c r="AC2128" i="1"/>
  <c r="V609" i="1"/>
  <c r="V2121" i="1"/>
  <c r="AC614" i="1"/>
  <c r="AC2126" i="1"/>
  <c r="Z614" i="1"/>
  <c r="Z2126" i="1"/>
  <c r="AA610" i="1"/>
  <c r="AA2122" i="1"/>
  <c r="X609" i="1"/>
  <c r="X2121" i="1"/>
  <c r="I611" i="1"/>
  <c r="I2123" i="1"/>
  <c r="Q609" i="1"/>
  <c r="Q2121" i="1"/>
  <c r="N610" i="1"/>
  <c r="N2122" i="1"/>
  <c r="Q611" i="1"/>
  <c r="Q2123" i="1"/>
  <c r="I610" i="1"/>
  <c r="I2122" i="1"/>
  <c r="AD615" i="1"/>
  <c r="AD2127" i="1"/>
  <c r="I616" i="1"/>
  <c r="I2128" i="1"/>
  <c r="Q615" i="1"/>
  <c r="Q2127" i="1"/>
  <c r="AE612" i="1"/>
  <c r="AE2124" i="1"/>
  <c r="W613" i="1"/>
  <c r="W2125" i="1"/>
  <c r="N609" i="1"/>
  <c r="N2121" i="1"/>
  <c r="AE611" i="1"/>
  <c r="AE2123" i="1"/>
  <c r="AD612" i="1"/>
  <c r="AD2124" i="1"/>
  <c r="W610" i="1"/>
  <c r="W2122" i="1"/>
  <c r="P616" i="1"/>
  <c r="P2128" i="1"/>
  <c r="V615" i="1"/>
  <c r="V2127" i="1"/>
  <c r="S614" i="1"/>
  <c r="S2126" i="1"/>
  <c r="S610" i="1"/>
  <c r="S2122" i="1"/>
  <c r="W611" i="1"/>
  <c r="W2123" i="1"/>
  <c r="AE609" i="1"/>
  <c r="AE2121" i="1"/>
  <c r="I615" i="1"/>
  <c r="I2127" i="1"/>
  <c r="U612" i="1"/>
  <c r="U2124" i="1"/>
  <c r="R610" i="1"/>
  <c r="R2122" i="1"/>
  <c r="N613" i="1"/>
  <c r="N2125" i="1"/>
  <c r="Q614" i="1"/>
  <c r="Q2126" i="1"/>
  <c r="Z610" i="1"/>
  <c r="Z2122" i="1"/>
  <c r="Q616" i="1"/>
  <c r="Q2128" i="1"/>
  <c r="L614" i="1"/>
  <c r="L2126" i="1"/>
  <c r="L610" i="1"/>
  <c r="L2122" i="1"/>
  <c r="AD611" i="1"/>
  <c r="AD2123" i="1"/>
  <c r="N616" i="1"/>
  <c r="N2128" i="1"/>
  <c r="AE615" i="1"/>
  <c r="AE2127" i="1"/>
  <c r="M615" i="1"/>
  <c r="M2127" i="1"/>
  <c r="S612" i="1"/>
  <c r="S2124" i="1"/>
  <c r="I609" i="1"/>
  <c r="I2121" i="1"/>
  <c r="M613" i="1"/>
  <c r="M2125" i="1"/>
  <c r="R615" i="1"/>
  <c r="R2127" i="1"/>
  <c r="X611" i="1"/>
  <c r="X2123" i="1"/>
  <c r="U611" i="1"/>
  <c r="U2123" i="1"/>
  <c r="P613" i="1"/>
  <c r="P2125" i="1"/>
  <c r="O2122" i="1" l="1"/>
  <c r="AB2122" i="1"/>
  <c r="O2124" i="1"/>
  <c r="AB2128" i="1"/>
  <c r="O2123" i="1"/>
  <c r="AB2124" i="1"/>
  <c r="Y2123" i="1"/>
  <c r="AB2126" i="1"/>
  <c r="Y2124" i="1"/>
  <c r="T2125" i="1"/>
  <c r="O2126" i="1"/>
  <c r="AB2123" i="1"/>
  <c r="AB2121" i="1"/>
  <c r="T2123" i="1"/>
  <c r="Y613" i="1"/>
  <c r="T2124" i="1"/>
  <c r="Y2128" i="1"/>
  <c r="T2126" i="1"/>
  <c r="T2121" i="1"/>
  <c r="Y611" i="1"/>
  <c r="O610" i="1"/>
  <c r="T2122" i="1"/>
  <c r="Y615" i="1"/>
  <c r="O616" i="1"/>
  <c r="T612" i="1"/>
  <c r="AB609" i="1"/>
  <c r="AB613" i="1"/>
  <c r="AB614" i="1"/>
  <c r="AB616" i="1"/>
  <c r="T611" i="1"/>
  <c r="O611" i="1"/>
  <c r="Y616" i="1"/>
  <c r="T614" i="1"/>
  <c r="O612" i="1"/>
  <c r="T609" i="1"/>
  <c r="Y612" i="1"/>
  <c r="T610" i="1"/>
  <c r="T2127" i="1"/>
  <c r="O2127" i="1"/>
  <c r="O2121" i="1"/>
  <c r="T2128" i="1"/>
  <c r="Y2126" i="1"/>
  <c r="O2125" i="1"/>
  <c r="Y2122" i="1"/>
  <c r="Y2121" i="1"/>
  <c r="AB2127" i="1"/>
  <c r="O614" i="1"/>
  <c r="AB610" i="1"/>
  <c r="T615" i="1"/>
  <c r="O615" i="1"/>
  <c r="O609" i="1"/>
  <c r="T613" i="1"/>
  <c r="T616" i="1"/>
  <c r="Y614" i="1"/>
  <c r="Y2125" i="1"/>
  <c r="O613" i="1"/>
  <c r="Y610" i="1"/>
  <c r="AB615" i="1"/>
  <c r="AB612" i="1"/>
  <c r="AB611" i="1"/>
  <c r="Y2127" i="1"/>
  <c r="O2128" i="1"/>
  <c r="AB2125" i="1"/>
  <c r="Y609" i="1"/>
  <c r="L503" i="1" l="1"/>
  <c r="L535" i="1"/>
  <c r="L2015" i="1"/>
  <c r="L2047" i="1"/>
  <c r="L3296" i="1"/>
  <c r="I497" i="1"/>
  <c r="I529" i="1"/>
  <c r="I2009" i="1"/>
  <c r="I2041" i="1"/>
  <c r="I3290" i="1"/>
  <c r="U497" i="1"/>
  <c r="U529" i="1"/>
  <c r="U2009" i="1"/>
  <c r="U2041" i="1"/>
  <c r="U3290" i="1"/>
  <c r="P503" i="1"/>
  <c r="P535" i="1"/>
  <c r="P2015" i="1"/>
  <c r="P2047" i="1"/>
  <c r="P3296" i="1"/>
  <c r="I501" i="1"/>
  <c r="I533" i="1"/>
  <c r="I2013" i="1"/>
  <c r="I2045" i="1"/>
  <c r="I3294" i="1"/>
  <c r="U499" i="1"/>
  <c r="U531" i="1"/>
  <c r="U2011" i="1"/>
  <c r="U2043" i="1"/>
  <c r="U3292" i="1"/>
  <c r="Z502" i="1"/>
  <c r="Z534" i="1"/>
  <c r="Z2014" i="1"/>
  <c r="Z2046" i="1"/>
  <c r="Z3295" i="1"/>
  <c r="U502" i="1"/>
  <c r="U534" i="1"/>
  <c r="U2014" i="1"/>
  <c r="U2046" i="1"/>
  <c r="U3295" i="1"/>
  <c r="U500" i="1"/>
  <c r="U532" i="1"/>
  <c r="U2012" i="1"/>
  <c r="U2044" i="1"/>
  <c r="U3293" i="1"/>
  <c r="I503" i="1"/>
  <c r="I535" i="1"/>
  <c r="I2015" i="1"/>
  <c r="I2047" i="1"/>
  <c r="I3296" i="1"/>
  <c r="I499" i="1"/>
  <c r="I531" i="1"/>
  <c r="I2011" i="1"/>
  <c r="I2043" i="1"/>
  <c r="I3292" i="1"/>
  <c r="P497" i="1"/>
  <c r="P529" i="1"/>
  <c r="P2009" i="1"/>
  <c r="P2041" i="1"/>
  <c r="P3290" i="1"/>
  <c r="I500" i="1"/>
  <c r="I532" i="1"/>
  <c r="I2012" i="1"/>
  <c r="I2044" i="1"/>
  <c r="I3293" i="1"/>
  <c r="N501" i="1" l="1"/>
  <c r="N533" i="1"/>
  <c r="N2013" i="1"/>
  <c r="N2045" i="1"/>
  <c r="N3294" i="1"/>
  <c r="AC500" i="1"/>
  <c r="AC532" i="1"/>
  <c r="AC2012" i="1"/>
  <c r="AC2044" i="1"/>
  <c r="AC3293" i="1"/>
  <c r="Q502" i="1"/>
  <c r="Q534" i="1"/>
  <c r="Q2014" i="1"/>
  <c r="Q2046" i="1"/>
  <c r="Q3295" i="1"/>
  <c r="AC498" i="1"/>
  <c r="AC530" i="1"/>
  <c r="AC2010" i="1"/>
  <c r="AC2042" i="1"/>
  <c r="AC3291" i="1"/>
  <c r="S501" i="1"/>
  <c r="S533" i="1"/>
  <c r="S2013" i="1"/>
  <c r="S2045" i="1"/>
  <c r="S3294" i="1"/>
  <c r="W501" i="1"/>
  <c r="W533" i="1"/>
  <c r="W2013" i="1"/>
  <c r="W2045" i="1"/>
  <c r="W3294" i="1"/>
  <c r="Z500" i="1"/>
  <c r="Z532" i="1"/>
  <c r="Z2012" i="1"/>
  <c r="Z2044" i="1"/>
  <c r="Z3293" i="1"/>
  <c r="AA502" i="1"/>
  <c r="AA534" i="1"/>
  <c r="AB534" i="1" s="1"/>
  <c r="AA2014" i="1"/>
  <c r="AB2014" i="1" s="1"/>
  <c r="AA2046" i="1"/>
  <c r="AB2046" i="1" s="1"/>
  <c r="AA3295" i="1"/>
  <c r="AB3295" i="1" s="1"/>
  <c r="AD501" i="1"/>
  <c r="AD533" i="1"/>
  <c r="AD2013" i="1"/>
  <c r="AD2045" i="1"/>
  <c r="AD3294" i="1"/>
  <c r="R497" i="1"/>
  <c r="R529" i="1"/>
  <c r="R2009" i="1"/>
  <c r="R2041" i="1"/>
  <c r="R3290" i="1"/>
  <c r="M498" i="1"/>
  <c r="M530" i="1"/>
  <c r="M2010" i="1"/>
  <c r="M2042" i="1"/>
  <c r="M3291" i="1"/>
  <c r="W497" i="1"/>
  <c r="W529" i="1"/>
  <c r="W2009" i="1"/>
  <c r="W2041" i="1"/>
  <c r="W3290" i="1"/>
  <c r="AE502" i="1"/>
  <c r="AE534" i="1"/>
  <c r="AE2014" i="1"/>
  <c r="AE2046" i="1"/>
  <c r="AE3295" i="1"/>
  <c r="AC499" i="1"/>
  <c r="AC531" i="1"/>
  <c r="AC2011" i="1"/>
  <c r="AC2043" i="1"/>
  <c r="AC3292" i="1"/>
  <c r="N502" i="1"/>
  <c r="N534" i="1"/>
  <c r="N2014" i="1"/>
  <c r="N2046" i="1"/>
  <c r="N3295" i="1"/>
  <c r="V499" i="1"/>
  <c r="V531" i="1"/>
  <c r="V2011" i="1"/>
  <c r="V2043" i="1"/>
  <c r="V3292" i="1"/>
  <c r="M499" i="1"/>
  <c r="M531" i="1"/>
  <c r="M2011" i="1"/>
  <c r="M2043" i="1"/>
  <c r="M3292" i="1"/>
  <c r="R503" i="1"/>
  <c r="R535" i="1"/>
  <c r="R2015" i="1"/>
  <c r="R2047" i="1"/>
  <c r="R3296" i="1"/>
  <c r="AE501" i="1"/>
  <c r="AE533" i="1"/>
  <c r="AE2013" i="1"/>
  <c r="AE2045" i="1"/>
  <c r="AE3294" i="1"/>
  <c r="S499" i="1"/>
  <c r="S531" i="1"/>
  <c r="S2011" i="1"/>
  <c r="S2043" i="1"/>
  <c r="S3292" i="1"/>
  <c r="AA499" i="1"/>
  <c r="AA531" i="1"/>
  <c r="AA2011" i="1"/>
  <c r="AA2043" i="1"/>
  <c r="AA3292" i="1"/>
  <c r="Q497" i="1"/>
  <c r="Q529" i="1"/>
  <c r="Q2009" i="1"/>
  <c r="Q2041" i="1"/>
  <c r="Q3290" i="1"/>
  <c r="AD497" i="1"/>
  <c r="AD529" i="1"/>
  <c r="AD2009" i="1"/>
  <c r="AD2041" i="1"/>
  <c r="AD3290" i="1"/>
  <c r="AA497" i="1"/>
  <c r="AA529" i="1"/>
  <c r="AA2009" i="1"/>
  <c r="AA2041" i="1"/>
  <c r="AA3290" i="1"/>
  <c r="X503" i="1"/>
  <c r="X535" i="1"/>
  <c r="X2015" i="1"/>
  <c r="X2047" i="1"/>
  <c r="X3296" i="1"/>
  <c r="S502" i="1"/>
  <c r="S534" i="1"/>
  <c r="S2014" i="1"/>
  <c r="S2046" i="1"/>
  <c r="S3295" i="1"/>
  <c r="M497" i="1"/>
  <c r="M529" i="1"/>
  <c r="M2009" i="1"/>
  <c r="M2041" i="1"/>
  <c r="M3290" i="1"/>
  <c r="AC529" i="1"/>
  <c r="AC497" i="1"/>
  <c r="AC2009" i="1"/>
  <c r="AC2041" i="1"/>
  <c r="AC3290" i="1"/>
  <c r="N499" i="1"/>
  <c r="N531" i="1"/>
  <c r="N2011" i="1"/>
  <c r="N2043" i="1"/>
  <c r="N3292" i="1"/>
  <c r="S500" i="1"/>
  <c r="S532" i="1"/>
  <c r="S2012" i="1"/>
  <c r="S2044" i="1"/>
  <c r="S3293" i="1"/>
  <c r="R500" i="1"/>
  <c r="R532" i="1"/>
  <c r="R2012" i="1"/>
  <c r="R2044" i="1"/>
  <c r="R3293" i="1"/>
  <c r="AD503" i="1"/>
  <c r="AD535" i="1"/>
  <c r="AD2015" i="1"/>
  <c r="AD2047" i="1"/>
  <c r="AD3296" i="1"/>
  <c r="V501" i="1"/>
  <c r="V533" i="1"/>
  <c r="V2013" i="1"/>
  <c r="V2045" i="1"/>
  <c r="V3294" i="1"/>
  <c r="AD502" i="1"/>
  <c r="AD534" i="1"/>
  <c r="AD2014" i="1"/>
  <c r="AD2046" i="1"/>
  <c r="AD3295" i="1"/>
  <c r="P500" i="1"/>
  <c r="P532" i="1"/>
  <c r="P2012" i="1"/>
  <c r="P2044" i="1"/>
  <c r="P3293" i="1"/>
  <c r="L498" i="1"/>
  <c r="L530" i="1"/>
  <c r="L2010" i="1"/>
  <c r="L2042" i="1"/>
  <c r="L3291" i="1"/>
  <c r="P504" i="1"/>
  <c r="P536" i="1"/>
  <c r="P2048" i="1"/>
  <c r="P2016" i="1"/>
  <c r="P3297" i="1"/>
  <c r="V500" i="1"/>
  <c r="V532" i="1"/>
  <c r="V2012" i="1"/>
  <c r="V2044" i="1"/>
  <c r="V3293" i="1"/>
  <c r="AA498" i="1"/>
  <c r="AA530" i="1"/>
  <c r="AA2010" i="1"/>
  <c r="AA2042" i="1"/>
  <c r="AA3291" i="1"/>
  <c r="Z498" i="1"/>
  <c r="Z530" i="1"/>
  <c r="Z2010" i="1"/>
  <c r="Z2042" i="1"/>
  <c r="Z3291" i="1"/>
  <c r="AC503" i="1"/>
  <c r="AC535" i="1"/>
  <c r="AC2015" i="1"/>
  <c r="AC2047" i="1"/>
  <c r="AC3296" i="1"/>
  <c r="AD500" i="1"/>
  <c r="AD532" i="1"/>
  <c r="AD2012" i="1"/>
  <c r="AD2044" i="1"/>
  <c r="AD3293" i="1"/>
  <c r="V503" i="1"/>
  <c r="V535" i="1"/>
  <c r="V2015" i="1"/>
  <c r="V2047" i="1"/>
  <c r="V3296" i="1"/>
  <c r="L501" i="1"/>
  <c r="L533" i="1"/>
  <c r="L2013" i="1"/>
  <c r="L2045" i="1"/>
  <c r="L3294" i="1"/>
  <c r="AA532" i="1"/>
  <c r="AA500" i="1"/>
  <c r="AA2012" i="1"/>
  <c r="AA2044" i="1"/>
  <c r="AA3293" i="1"/>
  <c r="N498" i="1"/>
  <c r="N530" i="1"/>
  <c r="N2010" i="1"/>
  <c r="N2042" i="1"/>
  <c r="N3291" i="1"/>
  <c r="X500" i="1"/>
  <c r="X532" i="1"/>
  <c r="X2012" i="1"/>
  <c r="X2044" i="1"/>
  <c r="X3293" i="1"/>
  <c r="M502" i="1"/>
  <c r="M534" i="1"/>
  <c r="M2014" i="1"/>
  <c r="M2046" i="1"/>
  <c r="M3295" i="1"/>
  <c r="AE497" i="1"/>
  <c r="AE529" i="1"/>
  <c r="AE2009" i="1"/>
  <c r="AE2041" i="1"/>
  <c r="AE3290" i="1"/>
  <c r="L499" i="1"/>
  <c r="L531" i="1"/>
  <c r="L2011" i="1"/>
  <c r="L2043" i="1"/>
  <c r="L3292" i="1"/>
  <c r="P501" i="1"/>
  <c r="P533" i="1"/>
  <c r="P2013" i="1"/>
  <c r="P2045" i="1"/>
  <c r="P3294" i="1"/>
  <c r="P498" i="1"/>
  <c r="P530" i="1"/>
  <c r="P2010" i="1"/>
  <c r="P2042" i="1"/>
  <c r="P3291" i="1"/>
  <c r="R498" i="1"/>
  <c r="R530" i="1"/>
  <c r="R2010" i="1"/>
  <c r="R2042" i="1"/>
  <c r="R3291" i="1"/>
  <c r="M503" i="1"/>
  <c r="M535" i="1"/>
  <c r="M2015" i="1"/>
  <c r="M2047" i="1"/>
  <c r="M3296" i="1"/>
  <c r="AA501" i="1"/>
  <c r="AA533" i="1"/>
  <c r="AA2013" i="1"/>
  <c r="AA2045" i="1"/>
  <c r="AA3294" i="1"/>
  <c r="I502" i="1"/>
  <c r="I534" i="1"/>
  <c r="I2014" i="1"/>
  <c r="I2046" i="1"/>
  <c r="I3295" i="1"/>
  <c r="AE498" i="1"/>
  <c r="AE530" i="1"/>
  <c r="AE2010" i="1"/>
  <c r="AE2042" i="1"/>
  <c r="AE3291" i="1"/>
  <c r="V497" i="1"/>
  <c r="V529" i="1"/>
  <c r="V2009" i="1"/>
  <c r="V2041" i="1"/>
  <c r="V3290" i="1"/>
  <c r="S497" i="1"/>
  <c r="S529" i="1"/>
  <c r="S2009" i="1"/>
  <c r="S2041" i="1"/>
  <c r="S3290" i="1"/>
  <c r="Z501" i="1"/>
  <c r="Z533" i="1"/>
  <c r="Z2045" i="1"/>
  <c r="Z2013" i="1"/>
  <c r="Z3294" i="1"/>
  <c r="Q498" i="1"/>
  <c r="Q530" i="1"/>
  <c r="Q2010" i="1"/>
  <c r="Q2042" i="1"/>
  <c r="Q3291" i="1"/>
  <c r="L500" i="1"/>
  <c r="L532" i="1"/>
  <c r="L2012" i="1"/>
  <c r="L2044" i="1"/>
  <c r="L3293" i="1"/>
  <c r="V498" i="1"/>
  <c r="V530" i="1"/>
  <c r="V2010" i="1"/>
  <c r="V2042" i="1"/>
  <c r="V3291" i="1"/>
  <c r="W499" i="1"/>
  <c r="W531" i="1"/>
  <c r="W2011" i="1"/>
  <c r="W2043" i="1"/>
  <c r="W3292" i="1"/>
  <c r="AE499" i="1"/>
  <c r="AE531" i="1"/>
  <c r="AE2011" i="1"/>
  <c r="AE2043" i="1"/>
  <c r="AE3292" i="1"/>
  <c r="R502" i="1"/>
  <c r="R534" i="1"/>
  <c r="R2014" i="1"/>
  <c r="R2046" i="1"/>
  <c r="R3295" i="1"/>
  <c r="V502" i="1"/>
  <c r="V534" i="1"/>
  <c r="V2014" i="1"/>
  <c r="V2046" i="1"/>
  <c r="V3295" i="1"/>
  <c r="Z503" i="1"/>
  <c r="Z535" i="1"/>
  <c r="Z2015" i="1"/>
  <c r="Z2047" i="1"/>
  <c r="Z3296" i="1"/>
  <c r="Z499" i="1"/>
  <c r="Z531" i="1"/>
  <c r="AB531" i="1" s="1"/>
  <c r="Z2011" i="1"/>
  <c r="Z2043" i="1"/>
  <c r="Z3292" i="1"/>
  <c r="M533" i="1"/>
  <c r="M501" i="1"/>
  <c r="M2013" i="1"/>
  <c r="M2045" i="1"/>
  <c r="M3294" i="1"/>
  <c r="W530" i="1"/>
  <c r="W498" i="1"/>
  <c r="W2010" i="1"/>
  <c r="W2042" i="1"/>
  <c r="W3291" i="1"/>
  <c r="S503" i="1"/>
  <c r="S535" i="1"/>
  <c r="S2015" i="1"/>
  <c r="S2047" i="1"/>
  <c r="S3296" i="1"/>
  <c r="X498" i="1"/>
  <c r="X530" i="1"/>
  <c r="X2010" i="1"/>
  <c r="X2042" i="1"/>
  <c r="X3291" i="1"/>
  <c r="W503" i="1"/>
  <c r="W535" i="1"/>
  <c r="W2015" i="1"/>
  <c r="W2047" i="1"/>
  <c r="W3296" i="1"/>
  <c r="I498" i="1"/>
  <c r="I530" i="1"/>
  <c r="I2010" i="1"/>
  <c r="I2042" i="1"/>
  <c r="I3291" i="1"/>
  <c r="N503" i="1"/>
  <c r="N535" i="1"/>
  <c r="N2015" i="1"/>
  <c r="N2047" i="1"/>
  <c r="N3296" i="1"/>
  <c r="AE503" i="1"/>
  <c r="AE535" i="1"/>
  <c r="AE2015" i="1"/>
  <c r="AE2047" i="1"/>
  <c r="AE3296" i="1"/>
  <c r="AE500" i="1"/>
  <c r="AE532" i="1"/>
  <c r="AE2012" i="1"/>
  <c r="AE2044" i="1"/>
  <c r="AE3293" i="1"/>
  <c r="AC502" i="1"/>
  <c r="AC534" i="1"/>
  <c r="AC2014" i="1"/>
  <c r="AC2046" i="1"/>
  <c r="AC3295" i="1"/>
  <c r="X502" i="1"/>
  <c r="X534" i="1"/>
  <c r="X2014" i="1"/>
  <c r="X2046" i="1"/>
  <c r="X3295" i="1"/>
  <c r="Q503" i="1"/>
  <c r="Q535" i="1"/>
  <c r="Q2015" i="1"/>
  <c r="Q2047" i="1"/>
  <c r="Q3296" i="1"/>
  <c r="U533" i="1"/>
  <c r="U501" i="1"/>
  <c r="U2013" i="1"/>
  <c r="U2045" i="1"/>
  <c r="U3294" i="1"/>
  <c r="M500" i="1"/>
  <c r="M532" i="1"/>
  <c r="M2012" i="1"/>
  <c r="M2044" i="1"/>
  <c r="M3293" i="1"/>
  <c r="AA503" i="1"/>
  <c r="AA535" i="1"/>
  <c r="AA2015" i="1"/>
  <c r="AA2047" i="1"/>
  <c r="AA3296" i="1"/>
  <c r="U504" i="1"/>
  <c r="U536" i="1"/>
  <c r="U2016" i="1"/>
  <c r="U2048" i="1"/>
  <c r="U3297" i="1"/>
  <c r="AC501" i="1"/>
  <c r="AC533" i="1"/>
  <c r="AC2013" i="1"/>
  <c r="AC2045" i="1"/>
  <c r="AC3294" i="1"/>
  <c r="W500" i="1"/>
  <c r="W532" i="1"/>
  <c r="W2012" i="1"/>
  <c r="W2044" i="1"/>
  <c r="W3293" i="1"/>
  <c r="P499" i="1"/>
  <c r="P531" i="1"/>
  <c r="P2011" i="1"/>
  <c r="P2043" i="1"/>
  <c r="P3292" i="1"/>
  <c r="W502" i="1"/>
  <c r="W534" i="1"/>
  <c r="W2014" i="1"/>
  <c r="W2046" i="1"/>
  <c r="W3295" i="1"/>
  <c r="S498" i="1"/>
  <c r="S530" i="1"/>
  <c r="S2010" i="1"/>
  <c r="S2042" i="1"/>
  <c r="S3291" i="1"/>
  <c r="X501" i="1"/>
  <c r="X533" i="1"/>
  <c r="X2013" i="1"/>
  <c r="X2045" i="1"/>
  <c r="X3294" i="1"/>
  <c r="P502" i="1"/>
  <c r="P534" i="1"/>
  <c r="P2014" i="1"/>
  <c r="P2046" i="1"/>
  <c r="P3295" i="1"/>
  <c r="AB502" i="1"/>
  <c r="L497" i="1"/>
  <c r="L529" i="1"/>
  <c r="L2009" i="1"/>
  <c r="L2041" i="1"/>
  <c r="L3290" i="1"/>
  <c r="Q499" i="1"/>
  <c r="Q531" i="1"/>
  <c r="Q2011" i="1"/>
  <c r="Q2043" i="1"/>
  <c r="Q3292" i="1"/>
  <c r="X497" i="1"/>
  <c r="X529" i="1"/>
  <c r="X2009" i="1"/>
  <c r="X2041" i="1"/>
  <c r="X3290" i="1"/>
  <c r="N497" i="1"/>
  <c r="N529" i="1"/>
  <c r="N2009" i="1"/>
  <c r="N2041" i="1"/>
  <c r="N3290" i="1"/>
  <c r="L502" i="1"/>
  <c r="L534" i="1"/>
  <c r="L2014" i="1"/>
  <c r="L2046" i="1"/>
  <c r="L3295" i="1"/>
  <c r="Q501" i="1"/>
  <c r="Q533" i="1"/>
  <c r="Q2013" i="1"/>
  <c r="Q2045" i="1"/>
  <c r="Q3294" i="1"/>
  <c r="N500" i="1"/>
  <c r="N532" i="1"/>
  <c r="N2012" i="1"/>
  <c r="N2044" i="1"/>
  <c r="N3293" i="1"/>
  <c r="R499" i="1"/>
  <c r="R531" i="1"/>
  <c r="R2011" i="1"/>
  <c r="R2043" i="1"/>
  <c r="R3292" i="1"/>
  <c r="X499" i="1"/>
  <c r="Y499" i="1" s="1"/>
  <c r="X531" i="1"/>
  <c r="X2011" i="1"/>
  <c r="X2043" i="1"/>
  <c r="X3292" i="1"/>
  <c r="Z497" i="1"/>
  <c r="AB497" i="1" s="1"/>
  <c r="Z529" i="1"/>
  <c r="Z2009" i="1"/>
  <c r="Z2041" i="1"/>
  <c r="Z3290" i="1"/>
  <c r="Q500" i="1"/>
  <c r="Q532" i="1"/>
  <c r="Q2012" i="1"/>
  <c r="Q2044" i="1"/>
  <c r="Q3293" i="1"/>
  <c r="R501" i="1"/>
  <c r="R533" i="1"/>
  <c r="R2045" i="1"/>
  <c r="R2013" i="1"/>
  <c r="R3294" i="1"/>
  <c r="AD499" i="1"/>
  <c r="AD531" i="1"/>
  <c r="AD2011" i="1"/>
  <c r="AD2043" i="1"/>
  <c r="AD3292" i="1"/>
  <c r="U503" i="1"/>
  <c r="U535" i="1"/>
  <c r="U2015" i="1"/>
  <c r="U2047" i="1"/>
  <c r="U3296" i="1"/>
  <c r="U498" i="1"/>
  <c r="U530" i="1"/>
  <c r="U2010" i="1"/>
  <c r="U2042" i="1"/>
  <c r="U3291" i="1"/>
  <c r="AD498" i="1"/>
  <c r="AD530" i="1"/>
  <c r="AD2010" i="1"/>
  <c r="AD2042" i="1"/>
  <c r="AD3291" i="1"/>
  <c r="AB529" i="1" l="1"/>
  <c r="O534" i="1"/>
  <c r="Y2011" i="1"/>
  <c r="AB2041" i="1"/>
  <c r="O535" i="1"/>
  <c r="O2047" i="1"/>
  <c r="Y2012" i="1"/>
  <c r="AB2043" i="1"/>
  <c r="O2043" i="1"/>
  <c r="AB530" i="1"/>
  <c r="T2015" i="1"/>
  <c r="T2009" i="1"/>
  <c r="Y3293" i="1"/>
  <c r="Y2043" i="1"/>
  <c r="T502" i="1"/>
  <c r="Y535" i="1"/>
  <c r="Y529" i="1"/>
  <c r="Y532" i="1"/>
  <c r="Y500" i="1"/>
  <c r="T497" i="1"/>
  <c r="Y503" i="1"/>
  <c r="O531" i="1"/>
  <c r="AB533" i="1"/>
  <c r="T2047" i="1"/>
  <c r="AB498" i="1"/>
  <c r="T2041" i="1"/>
  <c r="Y497" i="1"/>
  <c r="Y3292" i="1"/>
  <c r="T535" i="1"/>
  <c r="Y498" i="1"/>
  <c r="Y534" i="1"/>
  <c r="Y531" i="1"/>
  <c r="T3290" i="1"/>
  <c r="AB2042" i="1"/>
  <c r="Y530" i="1"/>
  <c r="T534" i="1"/>
  <c r="Y502" i="1"/>
  <c r="T529" i="1"/>
  <c r="O3296" i="1"/>
  <c r="O2015" i="1"/>
  <c r="O503" i="1"/>
  <c r="Y2042" i="1"/>
  <c r="AB501" i="1"/>
  <c r="Y2041" i="1"/>
  <c r="AB499" i="1"/>
  <c r="AB2045" i="1"/>
  <c r="O2041" i="1"/>
  <c r="Y2009" i="1"/>
  <c r="O2046" i="1"/>
  <c r="T2046" i="1"/>
  <c r="Y2044" i="1"/>
  <c r="Y2045" i="1"/>
  <c r="Y3290" i="1"/>
  <c r="T503" i="1"/>
  <c r="Y2046" i="1"/>
  <c r="O499" i="1"/>
  <c r="Y2047" i="1"/>
  <c r="O502" i="1"/>
  <c r="AB2009" i="1"/>
  <c r="T3295" i="1"/>
  <c r="T2014" i="1"/>
  <c r="Y533" i="1"/>
  <c r="T2042" i="1"/>
  <c r="T530" i="1"/>
  <c r="AE504" i="1"/>
  <c r="AE536" i="1"/>
  <c r="AE2016" i="1"/>
  <c r="AE2048" i="1"/>
  <c r="AA504" i="1"/>
  <c r="AA536" i="1"/>
  <c r="AA2016" i="1"/>
  <c r="AA2048" i="1"/>
  <c r="AA3297" i="1"/>
  <c r="AD504" i="1"/>
  <c r="AD536" i="1"/>
  <c r="AD2016" i="1"/>
  <c r="AD2048" i="1"/>
  <c r="AD3297" i="1"/>
  <c r="Y3294" i="1"/>
  <c r="Y2013" i="1"/>
  <c r="Y2014" i="1"/>
  <c r="T2012" i="1"/>
  <c r="M504" i="1"/>
  <c r="M536" i="1"/>
  <c r="M2016" i="1"/>
  <c r="M2048" i="1"/>
  <c r="M3297" i="1"/>
  <c r="S536" i="1"/>
  <c r="S504" i="1"/>
  <c r="S2016" i="1"/>
  <c r="S2048" i="1"/>
  <c r="S3297" i="1"/>
  <c r="Q504" i="1"/>
  <c r="Q536" i="1"/>
  <c r="Q2016" i="1"/>
  <c r="Q2048" i="1"/>
  <c r="Q3297" i="1"/>
  <c r="O529" i="1"/>
  <c r="AB3292" i="1"/>
  <c r="AB2011" i="1"/>
  <c r="L504" i="1"/>
  <c r="L536" i="1"/>
  <c r="L2016" i="1"/>
  <c r="L2048" i="1"/>
  <c r="L3297" i="1"/>
  <c r="AB2047" i="1"/>
  <c r="AB535" i="1"/>
  <c r="T2010" i="1"/>
  <c r="T498" i="1"/>
  <c r="O530" i="1"/>
  <c r="Y2010" i="1"/>
  <c r="T3296" i="1"/>
  <c r="Y3295" i="1"/>
  <c r="T3291" i="1"/>
  <c r="T2045" i="1"/>
  <c r="T533" i="1"/>
  <c r="T532" i="1"/>
  <c r="V504" i="1"/>
  <c r="V536" i="1"/>
  <c r="V2016" i="1"/>
  <c r="V2048" i="1"/>
  <c r="V3297" i="1"/>
  <c r="AB3290" i="1"/>
  <c r="O497" i="1"/>
  <c r="Z504" i="1"/>
  <c r="Z536" i="1"/>
  <c r="Z2016" i="1"/>
  <c r="Z2048" i="1"/>
  <c r="Z3297" i="1"/>
  <c r="AB3296" i="1"/>
  <c r="AB2015" i="1"/>
  <c r="AB503" i="1"/>
  <c r="AB3294" i="1"/>
  <c r="O533" i="1"/>
  <c r="O3291" i="1"/>
  <c r="O498" i="1"/>
  <c r="W504" i="1"/>
  <c r="W536" i="1"/>
  <c r="W2016" i="1"/>
  <c r="W2048" i="1"/>
  <c r="W3297" i="1"/>
  <c r="O3290" i="1"/>
  <c r="O2009" i="1"/>
  <c r="T2043" i="1"/>
  <c r="T531" i="1"/>
  <c r="N504" i="1"/>
  <c r="N536" i="1"/>
  <c r="N2016" i="1"/>
  <c r="N2048" i="1"/>
  <c r="N3297" i="1"/>
  <c r="O2044" i="1"/>
  <c r="O532" i="1"/>
  <c r="T3294" i="1"/>
  <c r="T2013" i="1"/>
  <c r="T501" i="1"/>
  <c r="AC504" i="1"/>
  <c r="AC536" i="1"/>
  <c r="AC2016" i="1"/>
  <c r="AC2048" i="1"/>
  <c r="AC3297" i="1"/>
  <c r="O2045" i="1"/>
  <c r="O2042" i="1"/>
  <c r="T3293" i="1"/>
  <c r="T500" i="1"/>
  <c r="AB2044" i="1"/>
  <c r="AB532" i="1"/>
  <c r="Y3296" i="1"/>
  <c r="Y2015" i="1"/>
  <c r="Y3291" i="1"/>
  <c r="R504" i="1"/>
  <c r="R536" i="1"/>
  <c r="R2016" i="1"/>
  <c r="R2048" i="1"/>
  <c r="R3297" i="1"/>
  <c r="O3295" i="1"/>
  <c r="O2014" i="1"/>
  <c r="Y501" i="1"/>
  <c r="AB2013" i="1"/>
  <c r="O2011" i="1"/>
  <c r="I536" i="1"/>
  <c r="I504" i="1"/>
  <c r="I2016" i="1"/>
  <c r="I2048" i="1"/>
  <c r="I3297" i="1"/>
  <c r="O3294" i="1"/>
  <c r="O501" i="1"/>
  <c r="AB2010" i="1"/>
  <c r="T3292" i="1"/>
  <c r="T2011" i="1"/>
  <c r="T499" i="1"/>
  <c r="X504" i="1"/>
  <c r="X536" i="1"/>
  <c r="X2048" i="1"/>
  <c r="X2016" i="1"/>
  <c r="X3297" i="1"/>
  <c r="O3293" i="1"/>
  <c r="O2012" i="1"/>
  <c r="O500" i="1"/>
  <c r="O3292" i="1"/>
  <c r="O2013" i="1"/>
  <c r="AB3291" i="1"/>
  <c r="O2010" i="1"/>
  <c r="T2044" i="1"/>
  <c r="AB3293" i="1"/>
  <c r="AB2012" i="1"/>
  <c r="AB500" i="1"/>
  <c r="AB2048" i="1" l="1"/>
  <c r="AB536" i="1"/>
  <c r="T2048" i="1"/>
  <c r="T536" i="1"/>
  <c r="AB504" i="1"/>
  <c r="Y2016" i="1"/>
  <c r="Y504" i="1"/>
  <c r="T504" i="1"/>
  <c r="Y2048" i="1"/>
  <c r="Y536" i="1"/>
  <c r="AB3297" i="1"/>
  <c r="AB2016" i="1"/>
  <c r="O2048" i="1"/>
  <c r="O536" i="1"/>
  <c r="O3297" i="1"/>
  <c r="O2016" i="1"/>
  <c r="O504" i="1"/>
  <c r="T3297" i="1"/>
  <c r="T2016" i="1"/>
  <c r="Y3297" i="1"/>
  <c r="S599" i="1" l="1"/>
  <c r="S2111" i="1"/>
  <c r="S2982" i="1"/>
  <c r="S3957" i="1"/>
  <c r="S3973" i="1"/>
  <c r="S4149" i="1"/>
  <c r="M593" i="1"/>
  <c r="M2105" i="1"/>
  <c r="M2976" i="1"/>
  <c r="M3951" i="1"/>
  <c r="M3967" i="1"/>
  <c r="M4143" i="1"/>
  <c r="Q594" i="1"/>
  <c r="Q2106" i="1"/>
  <c r="Q2977" i="1"/>
  <c r="Q3952" i="1"/>
  <c r="Q3968" i="1"/>
  <c r="Q4144" i="1"/>
  <c r="X598" i="1"/>
  <c r="X2110" i="1"/>
  <c r="X2981" i="1"/>
  <c r="X3956" i="1"/>
  <c r="X3972" i="1"/>
  <c r="X4148" i="1"/>
  <c r="X596" i="1"/>
  <c r="X2108" i="1"/>
  <c r="X2979" i="1"/>
  <c r="X3954" i="1"/>
  <c r="X3970" i="1"/>
  <c r="X4146" i="1"/>
  <c r="R593" i="1"/>
  <c r="R2105" i="1"/>
  <c r="R2976" i="1"/>
  <c r="R3951" i="1"/>
  <c r="R3967" i="1"/>
  <c r="R4143" i="1"/>
  <c r="AE599" i="1"/>
  <c r="AE2111" i="1"/>
  <c r="AE2982" i="1"/>
  <c r="AE3957" i="1"/>
  <c r="AE3973" i="1"/>
  <c r="AE4149" i="1"/>
  <c r="AD599" i="1"/>
  <c r="AD2111" i="1"/>
  <c r="AD2982" i="1"/>
  <c r="AD3957" i="1"/>
  <c r="AD3973" i="1"/>
  <c r="AD4149" i="1"/>
  <c r="U597" i="1"/>
  <c r="U2109" i="1"/>
  <c r="U2980" i="1"/>
  <c r="U3955" i="1"/>
  <c r="U3971" i="1"/>
  <c r="U4147" i="1"/>
  <c r="W599" i="1"/>
  <c r="W2111" i="1"/>
  <c r="W2982" i="1"/>
  <c r="W3957" i="1"/>
  <c r="W3973" i="1"/>
  <c r="W4149" i="1"/>
  <c r="N596" i="1"/>
  <c r="N2108" i="1"/>
  <c r="N2979" i="1"/>
  <c r="N3954" i="1"/>
  <c r="N3970" i="1"/>
  <c r="N4146" i="1"/>
  <c r="U599" i="1"/>
  <c r="U2111" i="1"/>
  <c r="U2982" i="1"/>
  <c r="U3957" i="1"/>
  <c r="U3973" i="1"/>
  <c r="U4149" i="1"/>
  <c r="AD597" i="1"/>
  <c r="AD2109" i="1"/>
  <c r="AD2980" i="1"/>
  <c r="AD3955" i="1"/>
  <c r="AD3971" i="1"/>
  <c r="AD4147" i="1"/>
  <c r="S593" i="1"/>
  <c r="S2105" i="1"/>
  <c r="S2976" i="1"/>
  <c r="S3951" i="1"/>
  <c r="S3967" i="1"/>
  <c r="S4143" i="1"/>
  <c r="V597" i="1"/>
  <c r="V2109" i="1"/>
  <c r="V2980" i="1"/>
  <c r="V3955" i="1"/>
  <c r="V3971" i="1"/>
  <c r="V4147" i="1"/>
  <c r="AC598" i="1"/>
  <c r="AC2110" i="1"/>
  <c r="AC2981" i="1"/>
  <c r="AC3956" i="1"/>
  <c r="AC3972" i="1"/>
  <c r="AC4148" i="1"/>
  <c r="P599" i="1"/>
  <c r="P2111" i="1"/>
  <c r="P2982" i="1"/>
  <c r="P3957" i="1"/>
  <c r="P3973" i="1"/>
  <c r="P4149" i="1"/>
  <c r="S598" i="1"/>
  <c r="S2110" i="1"/>
  <c r="S2981" i="1"/>
  <c r="S3956" i="1"/>
  <c r="S3972" i="1"/>
  <c r="S4148" i="1"/>
  <c r="M598" i="1"/>
  <c r="M2110" i="1"/>
  <c r="M2981" i="1"/>
  <c r="M3956" i="1"/>
  <c r="M3972" i="1"/>
  <c r="M4148" i="1"/>
  <c r="AE596" i="1"/>
  <c r="AE2108" i="1"/>
  <c r="AE2979" i="1"/>
  <c r="AE3954" i="1"/>
  <c r="AE3970" i="1"/>
  <c r="AE4146" i="1"/>
  <c r="N595" i="1"/>
  <c r="N2107" i="1"/>
  <c r="N2978" i="1"/>
  <c r="N3953" i="1"/>
  <c r="N3969" i="1"/>
  <c r="N4145" i="1"/>
  <c r="Q595" i="1"/>
  <c r="Q2107" i="1"/>
  <c r="Q2978" i="1"/>
  <c r="Q3953" i="1"/>
  <c r="Q3969" i="1"/>
  <c r="Q4145" i="1"/>
  <c r="U596" i="1"/>
  <c r="U2108" i="1"/>
  <c r="U2979" i="1"/>
  <c r="U3954" i="1"/>
  <c r="U3970" i="1"/>
  <c r="U4146" i="1"/>
  <c r="W596" i="1"/>
  <c r="W2108" i="1"/>
  <c r="W2979" i="1"/>
  <c r="W3954" i="1"/>
  <c r="W3970" i="1"/>
  <c r="W4146" i="1"/>
  <c r="AE593" i="1"/>
  <c r="AE2105" i="1"/>
  <c r="AE2976" i="1"/>
  <c r="AE3951" i="1"/>
  <c r="AE3967" i="1"/>
  <c r="AE4143" i="1"/>
  <c r="AA596" i="1"/>
  <c r="AA2108" i="1"/>
  <c r="AA2979" i="1"/>
  <c r="AA3954" i="1"/>
  <c r="AA3970" i="1"/>
  <c r="AA4146" i="1"/>
  <c r="P593" i="1"/>
  <c r="P2105" i="1"/>
  <c r="P2976" i="1"/>
  <c r="P3951" i="1"/>
  <c r="P3967" i="1"/>
  <c r="P4143" i="1"/>
  <c r="I596" i="1"/>
  <c r="I2108" i="1"/>
  <c r="I2979" i="1"/>
  <c r="I3954" i="1"/>
  <c r="I3970" i="1"/>
  <c r="I4146" i="1"/>
  <c r="Z597" i="1"/>
  <c r="Z2109" i="1"/>
  <c r="Z2980" i="1"/>
  <c r="Z3955" i="1"/>
  <c r="Z3971" i="1"/>
  <c r="Z4147" i="1"/>
  <c r="V599" i="1"/>
  <c r="V2111" i="1"/>
  <c r="V2982" i="1"/>
  <c r="V3957" i="1"/>
  <c r="V3973" i="1"/>
  <c r="V4149" i="1"/>
  <c r="P597" i="1"/>
  <c r="P2109" i="1"/>
  <c r="P2980" i="1"/>
  <c r="P3955" i="1"/>
  <c r="P3971" i="1"/>
  <c r="P4147" i="1"/>
  <c r="M599" i="1"/>
  <c r="M2111" i="1"/>
  <c r="M2982" i="1"/>
  <c r="M3957" i="1"/>
  <c r="M3973" i="1"/>
  <c r="M4149" i="1"/>
  <c r="U595" i="1"/>
  <c r="U2107" i="1"/>
  <c r="U2978" i="1"/>
  <c r="U3953" i="1"/>
  <c r="U3969" i="1"/>
  <c r="U4145" i="1"/>
  <c r="AC595" i="1"/>
  <c r="AC2107" i="1"/>
  <c r="AC2978" i="1"/>
  <c r="AC3953" i="1"/>
  <c r="AC3969" i="1"/>
  <c r="AC4145" i="1"/>
  <c r="X595" i="1"/>
  <c r="X2107" i="1"/>
  <c r="X2978" i="1"/>
  <c r="X3953" i="1"/>
  <c r="X3969" i="1"/>
  <c r="X4145" i="1"/>
  <c r="AC597" i="1"/>
  <c r="AC2109" i="1"/>
  <c r="AC2980" i="1"/>
  <c r="AC3955" i="1"/>
  <c r="AC3971" i="1"/>
  <c r="AC4147" i="1"/>
  <c r="W595" i="1"/>
  <c r="W2107" i="1"/>
  <c r="W2978" i="1"/>
  <c r="W3953" i="1"/>
  <c r="W3969" i="1"/>
  <c r="W4145" i="1"/>
  <c r="V595" i="1"/>
  <c r="V2107" i="1"/>
  <c r="V2978" i="1"/>
  <c r="V3953" i="1"/>
  <c r="V3969" i="1"/>
  <c r="V4145" i="1"/>
  <c r="I594" i="1"/>
  <c r="I2106" i="1"/>
  <c r="I2977" i="1"/>
  <c r="I3952" i="1"/>
  <c r="I3968" i="1"/>
  <c r="I4144" i="1"/>
  <c r="AA597" i="1"/>
  <c r="AA2109" i="1"/>
  <c r="AA2980" i="1"/>
  <c r="AA3955" i="1"/>
  <c r="AA3971" i="1"/>
  <c r="AA4147" i="1"/>
  <c r="X597" i="1"/>
  <c r="X2109" i="1"/>
  <c r="X2980" i="1"/>
  <c r="X3955" i="1"/>
  <c r="X3971" i="1"/>
  <c r="X4147" i="1"/>
  <c r="L594" i="1"/>
  <c r="L2106" i="1"/>
  <c r="L2977" i="1"/>
  <c r="L3952" i="1"/>
  <c r="L3968" i="1"/>
  <c r="L4144" i="1"/>
  <c r="AA595" i="1"/>
  <c r="AA2107" i="1"/>
  <c r="AA2978" i="1"/>
  <c r="AA3953" i="1"/>
  <c r="AA3969" i="1"/>
  <c r="AA4145" i="1"/>
  <c r="AE597" i="1"/>
  <c r="AE2109" i="1"/>
  <c r="AE2980" i="1"/>
  <c r="AE3955" i="1"/>
  <c r="AE3971" i="1"/>
  <c r="AE4147" i="1"/>
  <c r="W597" i="1"/>
  <c r="W2109" i="1"/>
  <c r="W2980" i="1"/>
  <c r="W3955" i="1"/>
  <c r="W3971" i="1"/>
  <c r="W4147" i="1"/>
  <c r="V593" i="1"/>
  <c r="V2105" i="1"/>
  <c r="V2976" i="1"/>
  <c r="V3951" i="1"/>
  <c r="V3967" i="1"/>
  <c r="V4143" i="1"/>
  <c r="N597" i="1"/>
  <c r="N2109" i="1"/>
  <c r="N2980" i="1"/>
  <c r="N3955" i="1"/>
  <c r="N3971" i="1"/>
  <c r="N4147" i="1"/>
  <c r="W593" i="1"/>
  <c r="W2105" i="1"/>
  <c r="W2976" i="1"/>
  <c r="W3951" i="1"/>
  <c r="W3967" i="1"/>
  <c r="W4143" i="1"/>
  <c r="I597" i="1"/>
  <c r="I2109" i="1"/>
  <c r="I2980" i="1"/>
  <c r="I3955" i="1"/>
  <c r="I3971" i="1"/>
  <c r="I4147" i="1"/>
  <c r="AA598" i="1"/>
  <c r="AA2110" i="1"/>
  <c r="AA2981" i="1"/>
  <c r="AA3956" i="1"/>
  <c r="AA3972" i="1"/>
  <c r="AA4148" i="1"/>
  <c r="AA593" i="1"/>
  <c r="AA2105" i="1"/>
  <c r="AA2976" i="1"/>
  <c r="AA3951" i="1"/>
  <c r="AA3967" i="1"/>
  <c r="AA4143" i="1"/>
  <c r="I598" i="1"/>
  <c r="I2110" i="1"/>
  <c r="I2981" i="1"/>
  <c r="I3956" i="1"/>
  <c r="I3972" i="1"/>
  <c r="I4148" i="1"/>
  <c r="I595" i="1"/>
  <c r="I2107" i="1"/>
  <c r="I2978" i="1"/>
  <c r="I3953" i="1"/>
  <c r="I3969" i="1"/>
  <c r="I4145" i="1"/>
  <c r="AE595" i="1"/>
  <c r="AE2107" i="1"/>
  <c r="AE2978" i="1"/>
  <c r="AE3953" i="1"/>
  <c r="AE3969" i="1"/>
  <c r="AE4145" i="1"/>
  <c r="AD595" i="1"/>
  <c r="AD2107" i="1"/>
  <c r="AD2978" i="1"/>
  <c r="AD3953" i="1"/>
  <c r="AD3969" i="1"/>
  <c r="AD4145" i="1"/>
  <c r="AD594" i="1"/>
  <c r="AD2106" i="1"/>
  <c r="AD2977" i="1"/>
  <c r="AD3952" i="1"/>
  <c r="AD3968" i="1"/>
  <c r="AD4144" i="1"/>
  <c r="P596" i="1"/>
  <c r="P2108" i="1"/>
  <c r="P2979" i="1"/>
  <c r="P3954" i="1"/>
  <c r="P3970" i="1"/>
  <c r="P4146" i="1"/>
  <c r="R594" i="1"/>
  <c r="R2106" i="1"/>
  <c r="R2977" i="1"/>
  <c r="R3952" i="1"/>
  <c r="R3968" i="1"/>
  <c r="R4144" i="1"/>
  <c r="AC594" i="1"/>
  <c r="AC2106" i="1"/>
  <c r="AC2977" i="1"/>
  <c r="AC3952" i="1"/>
  <c r="AC3968" i="1"/>
  <c r="AC4144" i="1"/>
  <c r="U594" i="1"/>
  <c r="U2106" i="1"/>
  <c r="U2977" i="1"/>
  <c r="U3952" i="1"/>
  <c r="U3968" i="1"/>
  <c r="U4144" i="1"/>
  <c r="Z596" i="1"/>
  <c r="Z2108" i="1"/>
  <c r="Z2979" i="1"/>
  <c r="Z3954" i="1"/>
  <c r="AB3954" i="1" s="1"/>
  <c r="Z3970" i="1"/>
  <c r="Z4146" i="1"/>
  <c r="M597" i="1"/>
  <c r="M2109" i="1"/>
  <c r="M2980" i="1"/>
  <c r="M3955" i="1"/>
  <c r="M3971" i="1"/>
  <c r="M4147" i="1"/>
  <c r="AD598" i="1"/>
  <c r="AD2110" i="1"/>
  <c r="AD2981" i="1"/>
  <c r="AD3956" i="1"/>
  <c r="AD3972" i="1"/>
  <c r="AD4148" i="1"/>
  <c r="Z594" i="1"/>
  <c r="Z2106" i="1"/>
  <c r="Z2977" i="1"/>
  <c r="Z3952" i="1"/>
  <c r="Z3968" i="1"/>
  <c r="Z4144" i="1"/>
  <c r="X593" i="1"/>
  <c r="X2105" i="1"/>
  <c r="X2976" i="1"/>
  <c r="X3951" i="1"/>
  <c r="X3967" i="1"/>
  <c r="X4143" i="1"/>
  <c r="L597" i="1"/>
  <c r="L2109" i="1"/>
  <c r="L2980" i="1"/>
  <c r="L3955" i="1"/>
  <c r="L3971" i="1"/>
  <c r="L4147" i="1"/>
  <c r="Z598" i="1"/>
  <c r="Z2110" i="1"/>
  <c r="Z2981" i="1"/>
  <c r="Z3956" i="1"/>
  <c r="AB3956" i="1" s="1"/>
  <c r="Z3972" i="1"/>
  <c r="AB3972" i="1" s="1"/>
  <c r="Z4148" i="1"/>
  <c r="S597" i="1"/>
  <c r="S2109" i="1"/>
  <c r="S2980" i="1"/>
  <c r="S3955" i="1"/>
  <c r="S3971" i="1"/>
  <c r="S4147" i="1"/>
  <c r="N593" i="1"/>
  <c r="N2105" i="1"/>
  <c r="N2976" i="1"/>
  <c r="N3951" i="1"/>
  <c r="N3967" i="1"/>
  <c r="N4143" i="1"/>
  <c r="Z599" i="1"/>
  <c r="Z2111" i="1"/>
  <c r="Z2982" i="1"/>
  <c r="Z3957" i="1"/>
  <c r="Z3973" i="1"/>
  <c r="Z4149" i="1"/>
  <c r="V598" i="1"/>
  <c r="V2110" i="1"/>
  <c r="V2981" i="1"/>
  <c r="V3956" i="1"/>
  <c r="V3972" i="1"/>
  <c r="V4148" i="1"/>
  <c r="AA599" i="1"/>
  <c r="AA2111" i="1"/>
  <c r="AA2982" i="1"/>
  <c r="AA3957" i="1"/>
  <c r="AA3973" i="1"/>
  <c r="AA4149" i="1"/>
  <c r="N599" i="1"/>
  <c r="N2111" i="1"/>
  <c r="N2982" i="1"/>
  <c r="N3957" i="1"/>
  <c r="N3973" i="1"/>
  <c r="N4149" i="1"/>
  <c r="X594" i="1"/>
  <c r="X2106" i="1"/>
  <c r="X2977" i="1"/>
  <c r="X3952" i="1"/>
  <c r="X3968" i="1"/>
  <c r="X4144" i="1"/>
  <c r="Q593" i="1"/>
  <c r="Q2105" i="1"/>
  <c r="Q2976" i="1"/>
  <c r="Q3951" i="1"/>
  <c r="Q3967" i="1"/>
  <c r="Q4143" i="1"/>
  <c r="AE598" i="1"/>
  <c r="AE2110" i="1"/>
  <c r="AE2981" i="1"/>
  <c r="AE3956" i="1"/>
  <c r="AE3972" i="1"/>
  <c r="AE4148" i="1"/>
  <c r="V594" i="1"/>
  <c r="V2106" i="1"/>
  <c r="V2977" i="1"/>
  <c r="V3952" i="1"/>
  <c r="V3968" i="1"/>
  <c r="V4144" i="1"/>
  <c r="M595" i="1"/>
  <c r="M2107" i="1"/>
  <c r="M2978" i="1"/>
  <c r="M3953" i="1"/>
  <c r="M3969" i="1"/>
  <c r="M4145" i="1"/>
  <c r="L599" i="1"/>
  <c r="L2111" i="1"/>
  <c r="L2982" i="1"/>
  <c r="L3957" i="1"/>
  <c r="L3973" i="1"/>
  <c r="L4149" i="1"/>
  <c r="P595" i="1"/>
  <c r="P2107" i="1"/>
  <c r="P2978" i="1"/>
  <c r="P3953" i="1"/>
  <c r="P3969" i="1"/>
  <c r="P4145" i="1"/>
  <c r="W594" i="1"/>
  <c r="W2106" i="1"/>
  <c r="W2977" i="1"/>
  <c r="W3952" i="1"/>
  <c r="W3968" i="1"/>
  <c r="W4144" i="1"/>
  <c r="L593" i="1"/>
  <c r="L2105" i="1"/>
  <c r="L2976" i="1"/>
  <c r="L3951" i="1"/>
  <c r="L3967" i="1"/>
  <c r="L4143" i="1"/>
  <c r="M596" i="1"/>
  <c r="M2108" i="1"/>
  <c r="M2979" i="1"/>
  <c r="M3954" i="1"/>
  <c r="M3970" i="1"/>
  <c r="M4146" i="1"/>
  <c r="R598" i="1"/>
  <c r="R2110" i="1"/>
  <c r="R2981" i="1"/>
  <c r="R3956" i="1"/>
  <c r="R3972" i="1"/>
  <c r="R4148" i="1"/>
  <c r="R597" i="1"/>
  <c r="R2109" i="1"/>
  <c r="R2980" i="1"/>
  <c r="R3955" i="1"/>
  <c r="R3971" i="1"/>
  <c r="R4147" i="1"/>
  <c r="S594" i="1"/>
  <c r="S2106" i="1"/>
  <c r="S2977" i="1"/>
  <c r="S3952" i="1"/>
  <c r="S3968" i="1"/>
  <c r="S4144" i="1"/>
  <c r="N598" i="1"/>
  <c r="N2110" i="1"/>
  <c r="N2981" i="1"/>
  <c r="N3956" i="1"/>
  <c r="N3972" i="1"/>
  <c r="N4148" i="1"/>
  <c r="L595" i="1"/>
  <c r="L2107" i="1"/>
  <c r="L2978" i="1"/>
  <c r="L3953" i="1"/>
  <c r="L3969" i="1"/>
  <c r="L4145" i="1"/>
  <c r="I593" i="1"/>
  <c r="I2105" i="1"/>
  <c r="I2976" i="1"/>
  <c r="I3951" i="1"/>
  <c r="I3967" i="1"/>
  <c r="I4143" i="1"/>
  <c r="Z593" i="1"/>
  <c r="Z2105" i="1"/>
  <c r="Z2976" i="1"/>
  <c r="Z3951" i="1"/>
  <c r="Z3967" i="1"/>
  <c r="Z4143" i="1"/>
  <c r="R596" i="1"/>
  <c r="R2108" i="1"/>
  <c r="R2979" i="1"/>
  <c r="R3954" i="1"/>
  <c r="R3970" i="1"/>
  <c r="R4146" i="1"/>
  <c r="U593" i="1"/>
  <c r="U2105" i="1"/>
  <c r="U2976" i="1"/>
  <c r="U3951" i="1"/>
  <c r="U3967" i="1"/>
  <c r="U4143" i="1"/>
  <c r="Q598" i="1"/>
  <c r="Q2110" i="1"/>
  <c r="Q2981" i="1"/>
  <c r="Q3956" i="1"/>
  <c r="Q3972" i="1"/>
  <c r="Q4148" i="1"/>
  <c r="S595" i="1"/>
  <c r="S2107" i="1"/>
  <c r="S2978" i="1"/>
  <c r="S3953" i="1"/>
  <c r="S3969" i="1"/>
  <c r="S4145" i="1"/>
  <c r="Q596" i="1"/>
  <c r="Q2108" i="1"/>
  <c r="Q2979" i="1"/>
  <c r="Q3954" i="1"/>
  <c r="Q3970" i="1"/>
  <c r="Q4146" i="1"/>
  <c r="AC599" i="1"/>
  <c r="AC2111" i="1"/>
  <c r="AC2982" i="1"/>
  <c r="AC3957" i="1"/>
  <c r="AC3973" i="1"/>
  <c r="AC4149" i="1"/>
  <c r="I599" i="1"/>
  <c r="I2111" i="1"/>
  <c r="I2982" i="1"/>
  <c r="I3957" i="1"/>
  <c r="I3973" i="1"/>
  <c r="I4149" i="1"/>
  <c r="AC596" i="1"/>
  <c r="AC2108" i="1"/>
  <c r="AC2979" i="1"/>
  <c r="AC3954" i="1"/>
  <c r="AC3970" i="1"/>
  <c r="AC4146" i="1"/>
  <c r="Q599" i="1"/>
  <c r="Q2111" i="1"/>
  <c r="Q2982" i="1"/>
  <c r="Q3957" i="1"/>
  <c r="Q3973" i="1"/>
  <c r="Q4149" i="1"/>
  <c r="L596" i="1"/>
  <c r="L2108" i="1"/>
  <c r="L2979" i="1"/>
  <c r="L3954" i="1"/>
  <c r="L3970" i="1"/>
  <c r="L4146" i="1"/>
  <c r="AD593" i="1"/>
  <c r="AD2105" i="1"/>
  <c r="AD2976" i="1"/>
  <c r="AD3951" i="1"/>
  <c r="AD3967" i="1"/>
  <c r="AD4143" i="1"/>
  <c r="L598" i="1"/>
  <c r="L2110" i="1"/>
  <c r="L2981" i="1"/>
  <c r="L3956" i="1"/>
  <c r="L3972" i="1"/>
  <c r="L4148" i="1"/>
  <c r="Q597" i="1"/>
  <c r="Q2109" i="1"/>
  <c r="Q2980" i="1"/>
  <c r="Q3955" i="1"/>
  <c r="Q3971" i="1"/>
  <c r="Q4147" i="1"/>
  <c r="P594" i="1"/>
  <c r="P2106" i="1"/>
  <c r="P2977" i="1"/>
  <c r="P3952" i="1"/>
  <c r="P3968" i="1"/>
  <c r="P4144" i="1"/>
  <c r="R599" i="1"/>
  <c r="R2111" i="1"/>
  <c r="R2982" i="1"/>
  <c r="R3957" i="1"/>
  <c r="R3973" i="1"/>
  <c r="R4149" i="1"/>
  <c r="N594" i="1"/>
  <c r="N2106" i="1"/>
  <c r="N2977" i="1"/>
  <c r="N3952" i="1"/>
  <c r="N3968" i="1"/>
  <c r="N4144" i="1"/>
  <c r="V596" i="1"/>
  <c r="V2108" i="1"/>
  <c r="V2979" i="1"/>
  <c r="V3954" i="1"/>
  <c r="V3970" i="1"/>
  <c r="V4146" i="1"/>
  <c r="AC593" i="1"/>
  <c r="AC2105" i="1"/>
  <c r="AC2976" i="1"/>
  <c r="AC3951" i="1"/>
  <c r="AC3967" i="1"/>
  <c r="AC4143" i="1"/>
  <c r="S596" i="1"/>
  <c r="S2108" i="1"/>
  <c r="S2979" i="1"/>
  <c r="S3954" i="1"/>
  <c r="S3970" i="1"/>
  <c r="S4146" i="1"/>
  <c r="Z595" i="1"/>
  <c r="Z2107" i="1"/>
  <c r="Z2978" i="1"/>
  <c r="Z3953" i="1"/>
  <c r="Z3969" i="1"/>
  <c r="Z4145" i="1"/>
  <c r="AD596" i="1"/>
  <c r="AD2108" i="1"/>
  <c r="AD2979" i="1"/>
  <c r="AD3954" i="1"/>
  <c r="AD3970" i="1"/>
  <c r="AD4146" i="1"/>
  <c r="P598" i="1"/>
  <c r="P2110" i="1"/>
  <c r="P2981" i="1"/>
  <c r="P3956" i="1"/>
  <c r="P3972" i="1"/>
  <c r="P4148" i="1"/>
  <c r="AA594" i="1"/>
  <c r="AA2106" i="1"/>
  <c r="AA2977" i="1"/>
  <c r="AA3952" i="1"/>
  <c r="AA3968" i="1"/>
  <c r="AA4144" i="1"/>
  <c r="X599" i="1"/>
  <c r="X2111" i="1"/>
  <c r="X2982" i="1"/>
  <c r="X3957" i="1"/>
  <c r="X3973" i="1"/>
  <c r="X4149" i="1"/>
  <c r="U598" i="1"/>
  <c r="U2110" i="1"/>
  <c r="U2981" i="1"/>
  <c r="U3956" i="1"/>
  <c r="U3972" i="1"/>
  <c r="U4148" i="1"/>
  <c r="M594" i="1"/>
  <c r="M2106" i="1"/>
  <c r="M2977" i="1"/>
  <c r="M3952" i="1"/>
  <c r="M3968" i="1"/>
  <c r="M4144" i="1"/>
  <c r="W598" i="1"/>
  <c r="W2110" i="1"/>
  <c r="W2981" i="1"/>
  <c r="W3956" i="1"/>
  <c r="W3972" i="1"/>
  <c r="W4148" i="1"/>
  <c r="AE594" i="1"/>
  <c r="AE2106" i="1"/>
  <c r="AE2977" i="1"/>
  <c r="AE3952" i="1"/>
  <c r="AE3968" i="1"/>
  <c r="AE4144" i="1"/>
  <c r="R595" i="1"/>
  <c r="R2107" i="1"/>
  <c r="R2978" i="1"/>
  <c r="R3953" i="1"/>
  <c r="R3969" i="1"/>
  <c r="R4145" i="1"/>
  <c r="AB2105" i="1" l="1"/>
  <c r="AB2110" i="1"/>
  <c r="AB3953" i="1"/>
  <c r="AB2108" i="1"/>
  <c r="AB3951" i="1"/>
  <c r="AB4146" i="1"/>
  <c r="O3954" i="1"/>
  <c r="O3951" i="1"/>
  <c r="AB3969" i="1"/>
  <c r="O2978" i="1"/>
  <c r="Y3951" i="1"/>
  <c r="AB2979" i="1"/>
  <c r="O2111" i="1"/>
  <c r="O3957" i="1"/>
  <c r="O3956" i="1"/>
  <c r="AB3970" i="1"/>
  <c r="O2108" i="1"/>
  <c r="T2106" i="1"/>
  <c r="O2107" i="1"/>
  <c r="T3952" i="1"/>
  <c r="AB2978" i="1"/>
  <c r="O4143" i="1"/>
  <c r="O3967" i="1"/>
  <c r="AB3967" i="1"/>
  <c r="AB4148" i="1"/>
  <c r="O2976" i="1"/>
  <c r="O3953" i="1"/>
  <c r="AB4145" i="1"/>
  <c r="T2977" i="1"/>
  <c r="AB2976" i="1"/>
  <c r="O2982" i="1"/>
  <c r="AB2981" i="1"/>
  <c r="O2980" i="1"/>
  <c r="Y2110" i="1"/>
  <c r="O2105" i="1"/>
  <c r="O2979" i="1"/>
  <c r="AB2107" i="1"/>
  <c r="Y4143" i="1"/>
  <c r="O2109" i="1"/>
  <c r="Y3967" i="1"/>
  <c r="AB4143" i="1"/>
  <c r="T2981" i="1"/>
  <c r="O2981" i="1"/>
  <c r="T4148" i="1"/>
  <c r="T3972" i="1"/>
  <c r="O4148" i="1"/>
  <c r="O3972" i="1"/>
  <c r="O3971" i="1"/>
  <c r="Y3969" i="1"/>
  <c r="Y2105" i="1"/>
  <c r="O4145" i="1"/>
  <c r="O3969" i="1"/>
  <c r="Y3956" i="1"/>
  <c r="T3956" i="1"/>
  <c r="O2110" i="1"/>
  <c r="O4147" i="1"/>
  <c r="T2110" i="1"/>
  <c r="T3968" i="1"/>
  <c r="Y2976" i="1"/>
  <c r="AB4149" i="1"/>
  <c r="AB3973" i="1"/>
  <c r="O3955" i="1"/>
  <c r="O4146" i="1"/>
  <c r="O3970" i="1"/>
  <c r="O4149" i="1"/>
  <c r="O3973" i="1"/>
  <c r="AB595" i="1"/>
  <c r="T4144" i="1"/>
  <c r="Y593" i="1"/>
  <c r="T3953" i="1"/>
  <c r="AD600" i="1"/>
  <c r="AD2112" i="1"/>
  <c r="AD2983" i="1"/>
  <c r="AD3958" i="1"/>
  <c r="AD3974" i="1"/>
  <c r="AD4150" i="1"/>
  <c r="AB2106" i="1"/>
  <c r="T4146" i="1"/>
  <c r="T3970" i="1"/>
  <c r="AA600" i="1"/>
  <c r="AA2112" i="1"/>
  <c r="AA2983" i="1"/>
  <c r="AA3958" i="1"/>
  <c r="AA3974" i="1"/>
  <c r="AA4150" i="1"/>
  <c r="W600" i="1"/>
  <c r="W2112" i="1"/>
  <c r="W2983" i="1"/>
  <c r="W3958" i="1"/>
  <c r="W3974" i="1"/>
  <c r="W4150" i="1"/>
  <c r="T4147" i="1"/>
  <c r="T3971" i="1"/>
  <c r="T2982" i="1"/>
  <c r="T599" i="1"/>
  <c r="Y3973" i="1"/>
  <c r="Y3955" i="1"/>
  <c r="O599" i="1"/>
  <c r="AB3957" i="1"/>
  <c r="AB598" i="1"/>
  <c r="Y2106" i="1"/>
  <c r="T3954" i="1"/>
  <c r="X600" i="1"/>
  <c r="X2112" i="1"/>
  <c r="X2983" i="1"/>
  <c r="X3958" i="1"/>
  <c r="X3974" i="1"/>
  <c r="X4150" i="1"/>
  <c r="Y2107" i="1"/>
  <c r="T3955" i="1"/>
  <c r="T3973" i="1"/>
  <c r="Y3957" i="1"/>
  <c r="Y2111" i="1"/>
  <c r="AC600" i="1"/>
  <c r="AC2112" i="1"/>
  <c r="AC2983" i="1"/>
  <c r="AC3958" i="1"/>
  <c r="AC3974" i="1"/>
  <c r="AC4150" i="1"/>
  <c r="T2107" i="1"/>
  <c r="Q600" i="1"/>
  <c r="Q2112" i="1"/>
  <c r="Q2983" i="1"/>
  <c r="Q3958" i="1"/>
  <c r="Q3974" i="1"/>
  <c r="Q4150" i="1"/>
  <c r="I600" i="1"/>
  <c r="I2112" i="1"/>
  <c r="I2983" i="1"/>
  <c r="I3958" i="1"/>
  <c r="I3974" i="1"/>
  <c r="I4150" i="1"/>
  <c r="V600" i="1"/>
  <c r="V2112" i="1"/>
  <c r="V2983" i="1"/>
  <c r="V3958" i="1"/>
  <c r="V3974" i="1"/>
  <c r="V4150" i="1"/>
  <c r="T593" i="1"/>
  <c r="Y4146" i="1"/>
  <c r="T3957" i="1"/>
  <c r="Y2109" i="1"/>
  <c r="Y4148" i="1"/>
  <c r="O598" i="1"/>
  <c r="AB593" i="1"/>
  <c r="O595" i="1"/>
  <c r="O593" i="1"/>
  <c r="Z600" i="1"/>
  <c r="Z2112" i="1"/>
  <c r="Z2983" i="1"/>
  <c r="Z3958" i="1"/>
  <c r="Z3974" i="1"/>
  <c r="Z4150" i="1"/>
  <c r="AB2111" i="1"/>
  <c r="AB594" i="1"/>
  <c r="AB596" i="1"/>
  <c r="T2108" i="1"/>
  <c r="T2109" i="1"/>
  <c r="T2976" i="1"/>
  <c r="Y2979" i="1"/>
  <c r="Y596" i="1"/>
  <c r="AE600" i="1"/>
  <c r="AE2112" i="1"/>
  <c r="AE2983" i="1"/>
  <c r="AE3958" i="1"/>
  <c r="AE3974" i="1"/>
  <c r="AE4150" i="1"/>
  <c r="L600" i="1"/>
  <c r="L2112" i="1"/>
  <c r="L2983" i="1"/>
  <c r="L3958" i="1"/>
  <c r="L3974" i="1"/>
  <c r="L4150" i="1"/>
  <c r="Y2981" i="1"/>
  <c r="Y598" i="1"/>
  <c r="R600" i="1"/>
  <c r="R2112" i="1"/>
  <c r="R2983" i="1"/>
  <c r="R3958" i="1"/>
  <c r="R3974" i="1"/>
  <c r="R4150" i="1"/>
  <c r="U600" i="1"/>
  <c r="U2112" i="1"/>
  <c r="U2983" i="1"/>
  <c r="U3958" i="1"/>
  <c r="U3974" i="1"/>
  <c r="U4150" i="1"/>
  <c r="AB2977" i="1"/>
  <c r="Y4144" i="1"/>
  <c r="AB2980" i="1"/>
  <c r="AB597" i="1"/>
  <c r="T4143" i="1"/>
  <c r="T3967" i="1"/>
  <c r="Y3970" i="1"/>
  <c r="T2111" i="1"/>
  <c r="S600" i="1"/>
  <c r="S2112" i="1"/>
  <c r="S2983" i="1"/>
  <c r="S3958" i="1"/>
  <c r="S3974" i="1"/>
  <c r="S4150" i="1"/>
  <c r="Y3972" i="1"/>
  <c r="P600" i="1"/>
  <c r="P2112" i="1"/>
  <c r="P2983" i="1"/>
  <c r="P3958" i="1"/>
  <c r="P3974" i="1"/>
  <c r="P4150" i="1"/>
  <c r="AB4144" i="1"/>
  <c r="AB3968" i="1"/>
  <c r="Y2977" i="1"/>
  <c r="Y594" i="1"/>
  <c r="N600" i="1"/>
  <c r="N2112" i="1"/>
  <c r="N2983" i="1"/>
  <c r="N3958" i="1"/>
  <c r="N3974" i="1"/>
  <c r="N4150" i="1"/>
  <c r="O2977" i="1"/>
  <c r="O594" i="1"/>
  <c r="Y2978" i="1"/>
  <c r="Y595" i="1"/>
  <c r="AB4147" i="1"/>
  <c r="AB3971" i="1"/>
  <c r="T3951" i="1"/>
  <c r="Y3954" i="1"/>
  <c r="Y2982" i="1"/>
  <c r="Y599" i="1"/>
  <c r="T598" i="1"/>
  <c r="T2978" i="1"/>
  <c r="T595" i="1"/>
  <c r="AB3952" i="1"/>
  <c r="Y3968" i="1"/>
  <c r="O4144" i="1"/>
  <c r="O3968" i="1"/>
  <c r="T597" i="1"/>
  <c r="AB3955" i="1"/>
  <c r="AB2109" i="1"/>
  <c r="Y4149" i="1"/>
  <c r="Y2980" i="1"/>
  <c r="Y597" i="1"/>
  <c r="M600" i="1"/>
  <c r="M2112" i="1"/>
  <c r="M2983" i="1"/>
  <c r="M3958" i="1"/>
  <c r="M3974" i="1"/>
  <c r="M4150" i="1"/>
  <c r="T594" i="1"/>
  <c r="O596" i="1"/>
  <c r="T4145" i="1"/>
  <c r="T3969" i="1"/>
  <c r="AB2982" i="1"/>
  <c r="AB599" i="1"/>
  <c r="O597" i="1"/>
  <c r="Y3952" i="1"/>
  <c r="T2979" i="1"/>
  <c r="T596" i="1"/>
  <c r="O3952" i="1"/>
  <c r="O2106" i="1"/>
  <c r="Y4145" i="1"/>
  <c r="Y3953" i="1"/>
  <c r="T2980" i="1"/>
  <c r="T2105" i="1"/>
  <c r="Y2108" i="1"/>
  <c r="T4149" i="1"/>
  <c r="Y4147" i="1"/>
  <c r="Y3971" i="1"/>
  <c r="AB3958" i="1" l="1"/>
  <c r="T2983" i="1"/>
  <c r="Y3958" i="1"/>
  <c r="Y2983" i="1"/>
  <c r="Y4150" i="1"/>
  <c r="Y3974" i="1"/>
  <c r="AB3974" i="1"/>
  <c r="Y2112" i="1"/>
  <c r="T3974" i="1"/>
  <c r="T3958" i="1"/>
  <c r="AB2112" i="1"/>
  <c r="T4150" i="1"/>
  <c r="AB4150" i="1"/>
  <c r="AB2983" i="1"/>
  <c r="W2553" i="1"/>
  <c r="AA2555" i="1"/>
  <c r="T600" i="1"/>
  <c r="M2557" i="1"/>
  <c r="N2556" i="1"/>
  <c r="P2555" i="1"/>
  <c r="U2553" i="1"/>
  <c r="R2559" i="1"/>
  <c r="L2552" i="1"/>
  <c r="AE2554" i="1"/>
  <c r="Z2555" i="1"/>
  <c r="V2558" i="1"/>
  <c r="Q2559" i="1"/>
  <c r="AC2553" i="1"/>
  <c r="X2553" i="1"/>
  <c r="S2552" i="1"/>
  <c r="W2559" i="1"/>
  <c r="M2553" i="1"/>
  <c r="N2558" i="1"/>
  <c r="P2554" i="1"/>
  <c r="O2983" i="1"/>
  <c r="O600" i="1"/>
  <c r="U2552" i="1"/>
  <c r="R2555" i="1"/>
  <c r="L2558" i="1"/>
  <c r="AE2559" i="1"/>
  <c r="Z2557" i="1"/>
  <c r="V2554" i="1"/>
  <c r="Q2557" i="1"/>
  <c r="AC2556" i="1"/>
  <c r="X2556" i="1"/>
  <c r="S2559" i="1"/>
  <c r="AD2555" i="1"/>
  <c r="AA2558" i="1"/>
  <c r="AD2558" i="1"/>
  <c r="W2558" i="1"/>
  <c r="AA2554" i="1"/>
  <c r="AD2554" i="1"/>
  <c r="T2112" i="1"/>
  <c r="M2555" i="1"/>
  <c r="N2552" i="1"/>
  <c r="P2557" i="1"/>
  <c r="O4150" i="1"/>
  <c r="O3974" i="1"/>
  <c r="U2555" i="1"/>
  <c r="R2557" i="1"/>
  <c r="L2554" i="1"/>
  <c r="AE2556" i="1"/>
  <c r="Z2553" i="1"/>
  <c r="V2555" i="1"/>
  <c r="Q2553" i="1"/>
  <c r="AC2552" i="1"/>
  <c r="X2558" i="1"/>
  <c r="S2555" i="1"/>
  <c r="W2555" i="1"/>
  <c r="AA2556" i="1"/>
  <c r="AD2556" i="1"/>
  <c r="M2559" i="1"/>
  <c r="N2559" i="1"/>
  <c r="Y600" i="1"/>
  <c r="P2553" i="1"/>
  <c r="O3958" i="1"/>
  <c r="U2558" i="1"/>
  <c r="R2558" i="1"/>
  <c r="L2555" i="1"/>
  <c r="AE2557" i="1"/>
  <c r="Z2556" i="1"/>
  <c r="V2559" i="1"/>
  <c r="Q2558" i="1"/>
  <c r="AC2555" i="1"/>
  <c r="X2554" i="1"/>
  <c r="S2556" i="1"/>
  <c r="AA2552" i="1"/>
  <c r="M2556" i="1"/>
  <c r="N2555" i="1"/>
  <c r="P2556" i="1"/>
  <c r="AB600" i="1"/>
  <c r="U2554" i="1"/>
  <c r="R2554" i="1"/>
  <c r="L2557" i="1"/>
  <c r="AE2553" i="1"/>
  <c r="Z2552" i="1"/>
  <c r="V2557" i="1"/>
  <c r="Q2554" i="1"/>
  <c r="AC2557" i="1"/>
  <c r="X2552" i="1"/>
  <c r="S2558" i="1"/>
  <c r="AD2553" i="1"/>
  <c r="M2552" i="1"/>
  <c r="N2557" i="1"/>
  <c r="P2552" i="1"/>
  <c r="O2112" i="1"/>
  <c r="U2556" i="1"/>
  <c r="R2553" i="1"/>
  <c r="L2553" i="1"/>
  <c r="AE2552" i="1"/>
  <c r="Z2558" i="1"/>
  <c r="V2553" i="1"/>
  <c r="Q2556" i="1"/>
  <c r="AC2559" i="1"/>
  <c r="X2559" i="1"/>
  <c r="S2554" i="1"/>
  <c r="W2552" i="1"/>
  <c r="AA2559" i="1"/>
  <c r="W2554" i="1"/>
  <c r="AA2557" i="1"/>
  <c r="AD2552" i="1"/>
  <c r="M2558" i="1"/>
  <c r="N2553" i="1"/>
  <c r="P2558" i="1"/>
  <c r="U2559" i="1"/>
  <c r="R2556" i="1"/>
  <c r="L2559" i="1"/>
  <c r="AE2555" i="1"/>
  <c r="Z2554" i="1"/>
  <c r="V2556" i="1"/>
  <c r="Q2552" i="1"/>
  <c r="AC2558" i="1"/>
  <c r="X2555" i="1"/>
  <c r="S2557" i="1"/>
  <c r="W2556" i="1"/>
  <c r="AD2557" i="1"/>
  <c r="W2557" i="1"/>
  <c r="AA2553" i="1"/>
  <c r="AD2559" i="1"/>
  <c r="M2554" i="1"/>
  <c r="N2554" i="1"/>
  <c r="P2559" i="1"/>
  <c r="U2557" i="1"/>
  <c r="R2552" i="1"/>
  <c r="L2556" i="1"/>
  <c r="AE2558" i="1"/>
  <c r="Z2559" i="1"/>
  <c r="V2552" i="1"/>
  <c r="Q2555" i="1"/>
  <c r="AC2554" i="1"/>
  <c r="X2557" i="1"/>
  <c r="S2553" i="1"/>
  <c r="T2559" i="1" l="1"/>
  <c r="T2552" i="1"/>
  <c r="Y2558" i="1"/>
  <c r="AB2559" i="1"/>
  <c r="Y2557" i="1"/>
  <c r="O2559" i="1"/>
  <c r="I2558" i="1"/>
  <c r="I2555" i="1"/>
  <c r="T2557" i="1"/>
  <c r="I2553" i="1"/>
  <c r="O2556" i="1"/>
  <c r="I2556" i="1"/>
  <c r="Y2559" i="1"/>
  <c r="Y2556" i="1"/>
  <c r="AB2552" i="1"/>
  <c r="Y2554" i="1"/>
  <c r="AB2553" i="1"/>
  <c r="O2558" i="1"/>
  <c r="I2557" i="1"/>
  <c r="AB2555" i="1"/>
  <c r="AB2554" i="1"/>
  <c r="T2555" i="1"/>
  <c r="O2553" i="1"/>
  <c r="AB2558" i="1"/>
  <c r="T2556" i="1"/>
  <c r="O2555" i="1"/>
  <c r="I2559" i="1"/>
  <c r="O2557" i="1"/>
  <c r="AB2556" i="1"/>
  <c r="T2553" i="1"/>
  <c r="I2552" i="1"/>
  <c r="Y2555" i="1"/>
  <c r="AB2557" i="1"/>
  <c r="Y2552" i="1"/>
  <c r="O2552" i="1"/>
  <c r="Y2553" i="1"/>
  <c r="T2558" i="1"/>
  <c r="I2554" i="1"/>
  <c r="O2554" i="1"/>
  <c r="T2554" i="1"/>
  <c r="I828" i="1" l="1"/>
  <c r="M828" i="1"/>
  <c r="N828" i="1"/>
  <c r="P828" i="1"/>
  <c r="Q828" i="1"/>
  <c r="R828" i="1"/>
  <c r="S828" i="1"/>
  <c r="U828" i="1"/>
  <c r="V828" i="1"/>
  <c r="W828" i="1"/>
  <c r="X828" i="1"/>
  <c r="Z828" i="1"/>
  <c r="AA828" i="1"/>
  <c r="AC828" i="1"/>
  <c r="AD828" i="1"/>
  <c r="AE828" i="1"/>
  <c r="I852" i="1"/>
  <c r="L852" i="1"/>
  <c r="O852" i="1" s="1"/>
  <c r="P852" i="1"/>
  <c r="Q852" i="1"/>
  <c r="R852" i="1"/>
  <c r="S852" i="1"/>
  <c r="U852" i="1"/>
  <c r="V852" i="1"/>
  <c r="X852" i="1"/>
  <c r="Z852" i="1"/>
  <c r="AA852" i="1"/>
  <c r="AC852" i="1"/>
  <c r="AD852" i="1"/>
  <c r="AE852" i="1"/>
  <c r="I830" i="1"/>
  <c r="M830" i="1"/>
  <c r="N830" i="1"/>
  <c r="P830" i="1"/>
  <c r="Q830" i="1"/>
  <c r="R830" i="1"/>
  <c r="S830" i="1"/>
  <c r="U830" i="1"/>
  <c r="V830" i="1"/>
  <c r="X830" i="1"/>
  <c r="Z830" i="1"/>
  <c r="AA830" i="1"/>
  <c r="AC830" i="1"/>
  <c r="AD830" i="1"/>
  <c r="AE830" i="1"/>
  <c r="I854" i="1"/>
  <c r="L854" i="1"/>
  <c r="M854" i="1"/>
  <c r="Q854" i="1"/>
  <c r="R854" i="1"/>
  <c r="S854" i="1"/>
  <c r="V854" i="1"/>
  <c r="W854" i="1"/>
  <c r="X854" i="1"/>
  <c r="AA854" i="1"/>
  <c r="AB854" i="1" s="1"/>
  <c r="AE854" i="1"/>
  <c r="L832" i="1"/>
  <c r="O832" i="1" s="1"/>
  <c r="P832" i="1"/>
  <c r="Q832" i="1"/>
  <c r="R832" i="1"/>
  <c r="S832" i="1"/>
  <c r="U832" i="1"/>
  <c r="V832" i="1"/>
  <c r="W832" i="1"/>
  <c r="X832" i="1"/>
  <c r="Z832" i="1"/>
  <c r="AA832" i="1"/>
  <c r="AD832" i="1"/>
  <c r="I856" i="1"/>
  <c r="L856" i="1"/>
  <c r="M856" i="1"/>
  <c r="N856" i="1"/>
  <c r="P856" i="1"/>
  <c r="Q856" i="1"/>
  <c r="R856" i="1"/>
  <c r="X856" i="1"/>
  <c r="Y856" i="1" s="1"/>
  <c r="Z856" i="1"/>
  <c r="AA856" i="1"/>
  <c r="AC856" i="1"/>
  <c r="AD856" i="1"/>
  <c r="AE856" i="1"/>
  <c r="L831" i="1"/>
  <c r="N831" i="1"/>
  <c r="P831" i="1"/>
  <c r="Q831" i="1"/>
  <c r="R831" i="1"/>
  <c r="S831" i="1"/>
  <c r="V831" i="1"/>
  <c r="W831" i="1"/>
  <c r="X831" i="1"/>
  <c r="Z831" i="1"/>
  <c r="AA831" i="1"/>
  <c r="AE831" i="1"/>
  <c r="I855" i="1"/>
  <c r="L855" i="1"/>
  <c r="M855" i="1"/>
  <c r="N855" i="1"/>
  <c r="P855" i="1"/>
  <c r="Q855" i="1"/>
  <c r="R855" i="1"/>
  <c r="S855" i="1"/>
  <c r="U855" i="1"/>
  <c r="V855" i="1"/>
  <c r="X855" i="1"/>
  <c r="Z855" i="1"/>
  <c r="AA855" i="1"/>
  <c r="AC855" i="1"/>
  <c r="AD855" i="1"/>
  <c r="AE855" i="1"/>
  <c r="I829" i="1"/>
  <c r="L829" i="1"/>
  <c r="M829" i="1"/>
  <c r="N829" i="1"/>
  <c r="P829" i="1"/>
  <c r="Q829" i="1"/>
  <c r="R829" i="1"/>
  <c r="S829" i="1"/>
  <c r="U829" i="1"/>
  <c r="V829" i="1"/>
  <c r="W829" i="1"/>
  <c r="X829" i="1"/>
  <c r="Z829" i="1"/>
  <c r="AC829" i="1"/>
  <c r="AD829" i="1"/>
  <c r="AE829" i="1"/>
  <c r="L853" i="1"/>
  <c r="M853" i="1"/>
  <c r="N853" i="1"/>
  <c r="P853" i="1"/>
  <c r="R853" i="1"/>
  <c r="U853" i="1"/>
  <c r="V853" i="1"/>
  <c r="W853" i="1"/>
  <c r="Z853" i="1"/>
  <c r="AA853" i="1"/>
  <c r="AD853" i="1"/>
  <c r="AE853" i="1"/>
  <c r="I834" i="1"/>
  <c r="L834" i="1"/>
  <c r="M834" i="1"/>
  <c r="N834" i="1"/>
  <c r="P834" i="1"/>
  <c r="Q834" i="1"/>
  <c r="R834" i="1"/>
  <c r="S834" i="1"/>
  <c r="U834" i="1"/>
  <c r="V834" i="1"/>
  <c r="W834" i="1"/>
  <c r="X834" i="1"/>
  <c r="Z834" i="1"/>
  <c r="AA834" i="1"/>
  <c r="AC834" i="1"/>
  <c r="AD834" i="1"/>
  <c r="AE834" i="1"/>
  <c r="I858" i="1"/>
  <c r="L858" i="1"/>
  <c r="M858" i="1"/>
  <c r="Q858" i="1"/>
  <c r="R858" i="1"/>
  <c r="S858" i="1"/>
  <c r="U858" i="1"/>
  <c r="V858" i="1"/>
  <c r="W858" i="1"/>
  <c r="X858" i="1"/>
  <c r="Z858" i="1"/>
  <c r="AB858" i="1" s="1"/>
  <c r="AC858" i="1"/>
  <c r="AD858" i="1"/>
  <c r="AE858" i="1"/>
  <c r="I827" i="1"/>
  <c r="L827" i="1"/>
  <c r="M827" i="1"/>
  <c r="N827" i="1"/>
  <c r="Q827" i="1"/>
  <c r="R827" i="1"/>
  <c r="S827" i="1"/>
  <c r="U827" i="1"/>
  <c r="V827" i="1"/>
  <c r="W827" i="1"/>
  <c r="X827" i="1"/>
  <c r="AA827" i="1"/>
  <c r="AB827" i="1" s="1"/>
  <c r="AC827" i="1"/>
  <c r="AD827" i="1"/>
  <c r="AE827" i="1"/>
  <c r="I851" i="1"/>
  <c r="L851" i="1"/>
  <c r="N851" i="1"/>
  <c r="P851" i="1"/>
  <c r="Q851" i="1"/>
  <c r="S851" i="1"/>
  <c r="U851" i="1"/>
  <c r="V851" i="1"/>
  <c r="W851" i="1"/>
  <c r="Z851" i="1"/>
  <c r="AB851" i="1" s="1"/>
  <c r="AC851" i="1"/>
  <c r="AE851" i="1"/>
  <c r="L833" i="1"/>
  <c r="M833" i="1"/>
  <c r="N833" i="1"/>
  <c r="P833" i="1"/>
  <c r="Q833" i="1"/>
  <c r="S833" i="1"/>
  <c r="U833" i="1"/>
  <c r="V833" i="1"/>
  <c r="W833" i="1"/>
  <c r="X833" i="1"/>
  <c r="Z833" i="1"/>
  <c r="AA833" i="1"/>
  <c r="AC833" i="1"/>
  <c r="AD833" i="1"/>
  <c r="AE833" i="1"/>
  <c r="L857" i="1"/>
  <c r="M857" i="1"/>
  <c r="N857" i="1"/>
  <c r="Q857" i="1"/>
  <c r="R857" i="1"/>
  <c r="S857" i="1"/>
  <c r="U857" i="1"/>
  <c r="V857" i="1"/>
  <c r="W857" i="1"/>
  <c r="Z857" i="1"/>
  <c r="AA857" i="1"/>
  <c r="AC857" i="1"/>
  <c r="AD857" i="1"/>
  <c r="AE857" i="1"/>
  <c r="O831" i="1" l="1"/>
  <c r="AB832" i="1"/>
  <c r="AB852" i="1"/>
  <c r="O828" i="1"/>
  <c r="T831" i="1"/>
  <c r="Y854" i="1"/>
  <c r="AB828" i="1"/>
  <c r="Y853" i="1"/>
  <c r="AB831" i="1"/>
  <c r="O851" i="1"/>
  <c r="AB853" i="1"/>
  <c r="T851" i="1"/>
  <c r="T857" i="1"/>
  <c r="T853" i="1"/>
  <c r="O833" i="1"/>
  <c r="T827" i="1"/>
  <c r="O855" i="1"/>
  <c r="T852" i="1"/>
  <c r="AB830" i="1"/>
  <c r="Y855" i="1"/>
  <c r="O853" i="1"/>
  <c r="Y834" i="1"/>
  <c r="O854" i="1"/>
  <c r="Y832" i="1"/>
  <c r="Y829" i="1"/>
  <c r="Y851" i="1"/>
  <c r="T858" i="1"/>
  <c r="Y831" i="1"/>
  <c r="T830" i="1"/>
  <c r="AB833" i="1"/>
  <c r="O858" i="1"/>
  <c r="O829" i="1"/>
  <c r="AB856" i="1"/>
  <c r="O834" i="1"/>
  <c r="Y833" i="1"/>
  <c r="Y852" i="1"/>
  <c r="T856" i="1"/>
  <c r="T832" i="1"/>
  <c r="O827" i="1"/>
  <c r="T834" i="1"/>
  <c r="T828" i="1"/>
  <c r="Y857" i="1"/>
  <c r="O830" i="1"/>
  <c r="AB829" i="1"/>
  <c r="T829" i="1"/>
  <c r="AB855" i="1"/>
  <c r="Y827" i="1"/>
  <c r="Y858" i="1"/>
  <c r="Y830" i="1"/>
  <c r="T855" i="1"/>
  <c r="Y828" i="1"/>
  <c r="AB857" i="1"/>
  <c r="T833" i="1"/>
  <c r="T854" i="1"/>
  <c r="O857" i="1"/>
  <c r="AB834" i="1"/>
  <c r="O856" i="1"/>
  <c r="I3000" i="1" l="1"/>
  <c r="L3000" i="1"/>
  <c r="M3000" i="1"/>
  <c r="N3000" i="1"/>
  <c r="P3000" i="1"/>
  <c r="Q3000" i="1"/>
  <c r="R3000" i="1"/>
  <c r="S3000" i="1"/>
  <c r="U3000" i="1"/>
  <c r="V3000" i="1"/>
  <c r="W3000" i="1"/>
  <c r="X3000" i="1"/>
  <c r="Z3000" i="1"/>
  <c r="AA3000" i="1"/>
  <c r="AC3000" i="1"/>
  <c r="AD3000" i="1"/>
  <c r="AE3000" i="1"/>
  <c r="I3001" i="1"/>
  <c r="L3001" i="1"/>
  <c r="M3001" i="1"/>
  <c r="N3001" i="1"/>
  <c r="P3001" i="1"/>
  <c r="Q3001" i="1"/>
  <c r="R3001" i="1"/>
  <c r="S3001" i="1"/>
  <c r="U3001" i="1"/>
  <c r="V3001" i="1"/>
  <c r="W3001" i="1"/>
  <c r="X3001" i="1"/>
  <c r="Z3001" i="1"/>
  <c r="AA3001" i="1"/>
  <c r="AC3001" i="1"/>
  <c r="AD3001" i="1"/>
  <c r="AE3001" i="1"/>
  <c r="I3002" i="1"/>
  <c r="L3002" i="1"/>
  <c r="M3002" i="1"/>
  <c r="N3002" i="1"/>
  <c r="P3002" i="1"/>
  <c r="Q3002" i="1"/>
  <c r="R3002" i="1"/>
  <c r="S3002" i="1"/>
  <c r="U3002" i="1"/>
  <c r="V3002" i="1"/>
  <c r="W3002" i="1"/>
  <c r="X3002" i="1"/>
  <c r="Z3002" i="1"/>
  <c r="AA3002" i="1"/>
  <c r="AC3002" i="1"/>
  <c r="AD3002" i="1"/>
  <c r="AE3002" i="1"/>
  <c r="I3003" i="1"/>
  <c r="L3003" i="1"/>
  <c r="M3003" i="1"/>
  <c r="N3003" i="1"/>
  <c r="P3003" i="1"/>
  <c r="Q3003" i="1"/>
  <c r="R3003" i="1"/>
  <c r="S3003" i="1"/>
  <c r="U3003" i="1"/>
  <c r="V3003" i="1"/>
  <c r="W3003" i="1"/>
  <c r="X3003" i="1"/>
  <c r="Z3003" i="1"/>
  <c r="AA3003" i="1"/>
  <c r="AC3003" i="1"/>
  <c r="AD3003" i="1"/>
  <c r="AE3003" i="1"/>
  <c r="I3004" i="1"/>
  <c r="L3004" i="1"/>
  <c r="M3004" i="1"/>
  <c r="N3004" i="1"/>
  <c r="P3004" i="1"/>
  <c r="Q3004" i="1"/>
  <c r="R3004" i="1"/>
  <c r="S3004" i="1"/>
  <c r="U3004" i="1"/>
  <c r="V3004" i="1"/>
  <c r="W3004" i="1"/>
  <c r="X3004" i="1"/>
  <c r="Z3004" i="1"/>
  <c r="AA3004" i="1"/>
  <c r="AC3004" i="1"/>
  <c r="AD3004" i="1"/>
  <c r="AE3004" i="1"/>
  <c r="I3005" i="1"/>
  <c r="L3005" i="1"/>
  <c r="M3005" i="1"/>
  <c r="N3005" i="1"/>
  <c r="P3005" i="1"/>
  <c r="Q3005" i="1"/>
  <c r="R3005" i="1"/>
  <c r="S3005" i="1"/>
  <c r="U3005" i="1"/>
  <c r="V3005" i="1"/>
  <c r="W3005" i="1"/>
  <c r="X3005" i="1"/>
  <c r="Z3005" i="1"/>
  <c r="AA3005" i="1"/>
  <c r="AC3005" i="1"/>
  <c r="AD3005" i="1"/>
  <c r="AE3005" i="1"/>
  <c r="I3006" i="1"/>
  <c r="L3006" i="1"/>
  <c r="M3006" i="1"/>
  <c r="N3006" i="1"/>
  <c r="P3006" i="1"/>
  <c r="Q3006" i="1"/>
  <c r="R3006" i="1"/>
  <c r="S3006" i="1"/>
  <c r="U3006" i="1"/>
  <c r="V3006" i="1"/>
  <c r="W3006" i="1"/>
  <c r="X3006" i="1"/>
  <c r="Z3006" i="1"/>
  <c r="AA3006" i="1"/>
  <c r="AC3006" i="1"/>
  <c r="AD3006" i="1"/>
  <c r="AE3006" i="1"/>
  <c r="I3007" i="1"/>
  <c r="L3007" i="1"/>
  <c r="M3007" i="1"/>
  <c r="N3007" i="1"/>
  <c r="P3007" i="1"/>
  <c r="Q3007" i="1"/>
  <c r="R3007" i="1"/>
  <c r="S3007" i="1"/>
  <c r="U3007" i="1"/>
  <c r="V3007" i="1"/>
  <c r="W3007" i="1"/>
  <c r="X3007" i="1"/>
  <c r="Z3007" i="1"/>
  <c r="AA3007" i="1"/>
  <c r="AC3007" i="1"/>
  <c r="AD3007" i="1"/>
  <c r="AE3007" i="1"/>
  <c r="I3008" i="1"/>
  <c r="L3008" i="1"/>
  <c r="M3008" i="1"/>
  <c r="N3008" i="1"/>
  <c r="P3008" i="1"/>
  <c r="Q3008" i="1"/>
  <c r="R3008" i="1"/>
  <c r="S3008" i="1"/>
  <c r="U3008" i="1"/>
  <c r="V3008" i="1"/>
  <c r="W3008" i="1"/>
  <c r="X3008" i="1"/>
  <c r="Z3008" i="1"/>
  <c r="AA3008" i="1"/>
  <c r="AC3008" i="1"/>
  <c r="AD3008" i="1"/>
  <c r="AE3008" i="1"/>
  <c r="I3009" i="1"/>
  <c r="L3009" i="1"/>
  <c r="M3009" i="1"/>
  <c r="N3009" i="1"/>
  <c r="P3009" i="1"/>
  <c r="Q3009" i="1"/>
  <c r="R3009" i="1"/>
  <c r="S3009" i="1"/>
  <c r="U3009" i="1"/>
  <c r="V3009" i="1"/>
  <c r="W3009" i="1"/>
  <c r="X3009" i="1"/>
  <c r="Z3009" i="1"/>
  <c r="AA3009" i="1"/>
  <c r="AC3009" i="1"/>
  <c r="AD3009" i="1"/>
  <c r="AE3009" i="1"/>
  <c r="I3010" i="1"/>
  <c r="L3010" i="1"/>
  <c r="M3010" i="1"/>
  <c r="N3010" i="1"/>
  <c r="P3010" i="1"/>
  <c r="Q3010" i="1"/>
  <c r="R3010" i="1"/>
  <c r="S3010" i="1"/>
  <c r="U3010" i="1"/>
  <c r="V3010" i="1"/>
  <c r="W3010" i="1"/>
  <c r="X3010" i="1"/>
  <c r="Z3010" i="1"/>
  <c r="AA3010" i="1"/>
  <c r="AC3010" i="1"/>
  <c r="AD3010" i="1"/>
  <c r="AE3010" i="1"/>
  <c r="I3011" i="1"/>
  <c r="L3011" i="1"/>
  <c r="M3011" i="1"/>
  <c r="N3011" i="1"/>
  <c r="P3011" i="1"/>
  <c r="Q3011" i="1"/>
  <c r="R3011" i="1"/>
  <c r="S3011" i="1"/>
  <c r="U3011" i="1"/>
  <c r="V3011" i="1"/>
  <c r="W3011" i="1"/>
  <c r="X3011" i="1"/>
  <c r="Z3011" i="1"/>
  <c r="AA3011" i="1"/>
  <c r="AC3011" i="1"/>
  <c r="AD3011" i="1"/>
  <c r="AE3011" i="1"/>
  <c r="I3012" i="1"/>
  <c r="L3012" i="1"/>
  <c r="M3012" i="1"/>
  <c r="N3012" i="1"/>
  <c r="P3012" i="1"/>
  <c r="Q3012" i="1"/>
  <c r="R3012" i="1"/>
  <c r="S3012" i="1"/>
  <c r="U3012" i="1"/>
  <c r="V3012" i="1"/>
  <c r="W3012" i="1"/>
  <c r="X3012" i="1"/>
  <c r="Z3012" i="1"/>
  <c r="AA3012" i="1"/>
  <c r="AC3012" i="1"/>
  <c r="AD3012" i="1"/>
  <c r="AE3012" i="1"/>
  <c r="I3013" i="1"/>
  <c r="L3013" i="1"/>
  <c r="M3013" i="1"/>
  <c r="N3013" i="1"/>
  <c r="P3013" i="1"/>
  <c r="Q3013" i="1"/>
  <c r="R3013" i="1"/>
  <c r="S3013" i="1"/>
  <c r="U3013" i="1"/>
  <c r="V3013" i="1"/>
  <c r="W3013" i="1"/>
  <c r="X3013" i="1"/>
  <c r="Z3013" i="1"/>
  <c r="AA3013" i="1"/>
  <c r="AC3013" i="1"/>
  <c r="AD3013" i="1"/>
  <c r="AE3013" i="1"/>
  <c r="I3014" i="1"/>
  <c r="L3014" i="1"/>
  <c r="M3014" i="1"/>
  <c r="N3014" i="1"/>
  <c r="P3014" i="1"/>
  <c r="Q3014" i="1"/>
  <c r="R3014" i="1"/>
  <c r="S3014" i="1"/>
  <c r="U3014" i="1"/>
  <c r="V3014" i="1"/>
  <c r="W3014" i="1"/>
  <c r="X3014" i="1"/>
  <c r="Z3014" i="1"/>
  <c r="AA3014" i="1"/>
  <c r="AC3014" i="1"/>
  <c r="AD3014" i="1"/>
  <c r="AE3014" i="1"/>
  <c r="I3015" i="1"/>
  <c r="L3015" i="1"/>
  <c r="M3015" i="1"/>
  <c r="N3015" i="1"/>
  <c r="P3015" i="1"/>
  <c r="Q3015" i="1"/>
  <c r="R3015" i="1"/>
  <c r="S3015" i="1"/>
  <c r="U3015" i="1"/>
  <c r="V3015" i="1"/>
  <c r="W3015" i="1"/>
  <c r="X3015" i="1"/>
  <c r="Z3015" i="1"/>
  <c r="AA3015" i="1"/>
  <c r="AC3015" i="1"/>
  <c r="AD3015" i="1"/>
  <c r="AE3015" i="1"/>
  <c r="AB3001" i="1" l="1"/>
  <c r="AB3000" i="1"/>
  <c r="AB3011" i="1"/>
  <c r="O3008" i="1"/>
  <c r="AB3007" i="1"/>
  <c r="T3007" i="1"/>
  <c r="Y3010" i="1"/>
  <c r="O3009" i="1"/>
  <c r="Y3002" i="1"/>
  <c r="O3001" i="1"/>
  <c r="O3015" i="1"/>
  <c r="O3014" i="1"/>
  <c r="AB3012" i="1"/>
  <c r="T3012" i="1"/>
  <c r="Y3000" i="1"/>
  <c r="Y3015" i="1"/>
  <c r="Y3014" i="1"/>
  <c r="Y3013" i="1"/>
  <c r="T3011" i="1"/>
  <c r="AB3003" i="1"/>
  <c r="T3003" i="1"/>
  <c r="Y3006" i="1"/>
  <c r="O3005" i="1"/>
  <c r="Y3004" i="1"/>
  <c r="T3002" i="1"/>
  <c r="Y3012" i="1"/>
  <c r="Y3008" i="1"/>
  <c r="T3006" i="1"/>
  <c r="AB3002" i="1"/>
  <c r="O3012" i="1"/>
  <c r="T3010" i="1"/>
  <c r="AB3006" i="1"/>
  <c r="T3001" i="1"/>
  <c r="AB3015" i="1"/>
  <c r="AB3014" i="1"/>
  <c r="T3014" i="1"/>
  <c r="AB3010" i="1"/>
  <c r="AB3005" i="1"/>
  <c r="T3005" i="1"/>
  <c r="Y3003" i="1"/>
  <c r="O3003" i="1"/>
  <c r="O3002" i="1"/>
  <c r="Y3001" i="1"/>
  <c r="AB3013" i="1"/>
  <c r="T3013" i="1"/>
  <c r="AB3009" i="1"/>
  <c r="T3009" i="1"/>
  <c r="Y3007" i="1"/>
  <c r="O3007" i="1"/>
  <c r="O3006" i="1"/>
  <c r="Y3005" i="1"/>
  <c r="AB3004" i="1"/>
  <c r="T3000" i="1"/>
  <c r="T3015" i="1"/>
  <c r="O3013" i="1"/>
  <c r="Y3011" i="1"/>
  <c r="O3011" i="1"/>
  <c r="O3010" i="1"/>
  <c r="Y3009" i="1"/>
  <c r="AB3008" i="1"/>
  <c r="T3004" i="1"/>
  <c r="O3000" i="1"/>
  <c r="T3008" i="1"/>
  <c r="O3004" i="1"/>
  <c r="I2992" i="1" l="1"/>
  <c r="L2992" i="1"/>
  <c r="M2992" i="1"/>
  <c r="N2992" i="1"/>
  <c r="P2992" i="1"/>
  <c r="Q2992" i="1"/>
  <c r="R2992" i="1"/>
  <c r="S2992" i="1"/>
  <c r="U2992" i="1"/>
  <c r="V2992" i="1"/>
  <c r="W2992" i="1"/>
  <c r="X2992" i="1"/>
  <c r="Z2992" i="1"/>
  <c r="AA2992" i="1"/>
  <c r="AC2992" i="1"/>
  <c r="AD2992" i="1"/>
  <c r="AE2992" i="1"/>
  <c r="I2993" i="1"/>
  <c r="L2993" i="1"/>
  <c r="M2993" i="1"/>
  <c r="N2993" i="1"/>
  <c r="P2993" i="1"/>
  <c r="Q2993" i="1"/>
  <c r="R2993" i="1"/>
  <c r="S2993" i="1"/>
  <c r="U2993" i="1"/>
  <c r="V2993" i="1"/>
  <c r="W2993" i="1"/>
  <c r="X2993" i="1"/>
  <c r="Z2993" i="1"/>
  <c r="AA2993" i="1"/>
  <c r="AC2993" i="1"/>
  <c r="AD2993" i="1"/>
  <c r="AE2993" i="1"/>
  <c r="I2994" i="1"/>
  <c r="L2994" i="1"/>
  <c r="M2994" i="1"/>
  <c r="N2994" i="1"/>
  <c r="P2994" i="1"/>
  <c r="Q2994" i="1"/>
  <c r="R2994" i="1"/>
  <c r="S2994" i="1"/>
  <c r="U2994" i="1"/>
  <c r="V2994" i="1"/>
  <c r="W2994" i="1"/>
  <c r="X2994" i="1"/>
  <c r="Z2994" i="1"/>
  <c r="AA2994" i="1"/>
  <c r="AC2994" i="1"/>
  <c r="AD2994" i="1"/>
  <c r="AE2994" i="1"/>
  <c r="I2995" i="1"/>
  <c r="L2995" i="1"/>
  <c r="M2995" i="1"/>
  <c r="N2995" i="1"/>
  <c r="P2995" i="1"/>
  <c r="Q2995" i="1"/>
  <c r="R2995" i="1"/>
  <c r="S2995" i="1"/>
  <c r="U2995" i="1"/>
  <c r="V2995" i="1"/>
  <c r="W2995" i="1"/>
  <c r="X2995" i="1"/>
  <c r="Z2995" i="1"/>
  <c r="AA2995" i="1"/>
  <c r="AC2995" i="1"/>
  <c r="AD2995" i="1"/>
  <c r="AE2995" i="1"/>
  <c r="I2996" i="1"/>
  <c r="L2996" i="1"/>
  <c r="M2996" i="1"/>
  <c r="N2996" i="1"/>
  <c r="P2996" i="1"/>
  <c r="Q2996" i="1"/>
  <c r="R2996" i="1"/>
  <c r="S2996" i="1"/>
  <c r="U2996" i="1"/>
  <c r="V2996" i="1"/>
  <c r="W2996" i="1"/>
  <c r="X2996" i="1"/>
  <c r="Z2996" i="1"/>
  <c r="AA2996" i="1"/>
  <c r="AC2996" i="1"/>
  <c r="AD2996" i="1"/>
  <c r="AE2996" i="1"/>
  <c r="I2997" i="1"/>
  <c r="L2997" i="1"/>
  <c r="M2997" i="1"/>
  <c r="N2997" i="1"/>
  <c r="P2997" i="1"/>
  <c r="Q2997" i="1"/>
  <c r="R2997" i="1"/>
  <c r="S2997" i="1"/>
  <c r="U2997" i="1"/>
  <c r="V2997" i="1"/>
  <c r="W2997" i="1"/>
  <c r="X2997" i="1"/>
  <c r="Z2997" i="1"/>
  <c r="AA2997" i="1"/>
  <c r="AC2997" i="1"/>
  <c r="AD2997" i="1"/>
  <c r="AE2997" i="1"/>
  <c r="I2998" i="1"/>
  <c r="L2998" i="1"/>
  <c r="M2998" i="1"/>
  <c r="N2998" i="1"/>
  <c r="P2998" i="1"/>
  <c r="Q2998" i="1"/>
  <c r="R2998" i="1"/>
  <c r="S2998" i="1"/>
  <c r="U2998" i="1"/>
  <c r="V2998" i="1"/>
  <c r="W2998" i="1"/>
  <c r="X2998" i="1"/>
  <c r="Z2998" i="1"/>
  <c r="AA2998" i="1"/>
  <c r="AC2998" i="1"/>
  <c r="AD2998" i="1"/>
  <c r="AE2998" i="1"/>
  <c r="I2999" i="1"/>
  <c r="L2999" i="1"/>
  <c r="M2999" i="1"/>
  <c r="N2999" i="1"/>
  <c r="P2999" i="1"/>
  <c r="Q2999" i="1"/>
  <c r="R2999" i="1"/>
  <c r="S2999" i="1"/>
  <c r="U2999" i="1"/>
  <c r="V2999" i="1"/>
  <c r="W2999" i="1"/>
  <c r="X2999" i="1"/>
  <c r="Z2999" i="1"/>
  <c r="AA2999" i="1"/>
  <c r="AC2999" i="1"/>
  <c r="AD2999" i="1"/>
  <c r="AE2999" i="1"/>
  <c r="AB2992" i="1" l="1"/>
  <c r="AB2997" i="1"/>
  <c r="O2992" i="1"/>
  <c r="T2998" i="1"/>
  <c r="O2993" i="1"/>
  <c r="AB2996" i="1"/>
  <c r="Y2993" i="1"/>
  <c r="T2994" i="1"/>
  <c r="Y2998" i="1"/>
  <c r="O2997" i="1"/>
  <c r="Y2997" i="1"/>
  <c r="O2996" i="1"/>
  <c r="Y2994" i="1"/>
  <c r="AB2998" i="1"/>
  <c r="AB2994" i="1"/>
  <c r="O2999" i="1"/>
  <c r="Y2996" i="1"/>
  <c r="O2995" i="1"/>
  <c r="Y2992" i="1"/>
  <c r="AB2993" i="1"/>
  <c r="Y2999" i="1"/>
  <c r="O2998" i="1"/>
  <c r="T2997" i="1"/>
  <c r="Y2995" i="1"/>
  <c r="O2994" i="1"/>
  <c r="T2993" i="1"/>
  <c r="T2996" i="1"/>
  <c r="T2992" i="1"/>
  <c r="AB2999" i="1"/>
  <c r="T2999" i="1"/>
  <c r="AB2995" i="1"/>
  <c r="T2995" i="1"/>
  <c r="I903" i="1" l="1"/>
  <c r="I902" i="1"/>
  <c r="I896" i="1"/>
  <c r="I901" i="1"/>
  <c r="I897" i="1"/>
  <c r="J15" i="1" l="1"/>
  <c r="J200" i="1"/>
  <c r="J25" i="1"/>
  <c r="J33" i="1"/>
  <c r="J51" i="1"/>
  <c r="J59" i="1"/>
  <c r="J67" i="1"/>
  <c r="J83" i="1"/>
  <c r="J91" i="1"/>
  <c r="J99" i="1"/>
  <c r="J107" i="1"/>
  <c r="J115" i="1"/>
  <c r="J123" i="1"/>
  <c r="J131" i="1"/>
  <c r="J139" i="1"/>
  <c r="J147" i="1"/>
  <c r="J75" i="1"/>
  <c r="J199" i="1"/>
  <c r="J1444" i="1"/>
  <c r="J1436" i="1"/>
  <c r="J1428" i="1"/>
  <c r="J1420" i="1"/>
  <c r="J1412" i="1"/>
  <c r="J1404" i="1"/>
  <c r="J1445" i="1"/>
  <c r="J1437" i="1"/>
  <c r="J1429" i="1"/>
  <c r="J1421" i="1"/>
  <c r="J1413" i="1"/>
  <c r="J1405" i="1"/>
  <c r="J194" i="1"/>
  <c r="J1374" i="1"/>
  <c r="J1382" i="1"/>
  <c r="J1366" i="1"/>
  <c r="J1358" i="1"/>
  <c r="J1350" i="1"/>
  <c r="J1342" i="1"/>
  <c r="J1334" i="1"/>
  <c r="J1326" i="1"/>
  <c r="J1318" i="1"/>
  <c r="J1310" i="1"/>
  <c r="J1302" i="1"/>
  <c r="J4487" i="1"/>
  <c r="J4495" i="1"/>
  <c r="J1094" i="1"/>
  <c r="J1078" i="1"/>
  <c r="J1086" i="1"/>
  <c r="J4482" i="1"/>
  <c r="J4490" i="1"/>
  <c r="J1092" i="1"/>
  <c r="J1076" i="1"/>
  <c r="J1084" i="1"/>
  <c r="J392" i="1"/>
  <c r="J576" i="1"/>
  <c r="J568" i="1"/>
  <c r="J616" i="1"/>
  <c r="J552" i="1"/>
  <c r="J608" i="1"/>
  <c r="J448" i="1"/>
  <c r="J408" i="1"/>
  <c r="J4488" i="1"/>
  <c r="J4496" i="1"/>
  <c r="J504" i="1"/>
  <c r="J496" i="1"/>
  <c r="J416" i="1"/>
  <c r="J368" i="1"/>
  <c r="J376" i="1"/>
  <c r="J195" i="1"/>
  <c r="J197" i="1"/>
  <c r="J1089" i="1"/>
  <c r="J1073" i="1"/>
  <c r="J1081" i="1"/>
  <c r="J1443" i="1"/>
  <c r="J1435" i="1"/>
  <c r="J1427" i="1"/>
  <c r="J1419" i="1"/>
  <c r="J1411" i="1"/>
  <c r="J1403" i="1"/>
  <c r="J1371" i="1"/>
  <c r="J1379" i="1"/>
  <c r="J1363" i="1"/>
  <c r="J1355" i="1"/>
  <c r="J1347" i="1"/>
  <c r="J1339" i="1"/>
  <c r="J1331" i="1"/>
  <c r="J1323" i="1"/>
  <c r="J1315" i="1"/>
  <c r="J1307" i="1"/>
  <c r="J1299" i="1"/>
  <c r="J898" i="1"/>
  <c r="J1922" i="1"/>
  <c r="J1442" i="1"/>
  <c r="J1434" i="1"/>
  <c r="J1426" i="1"/>
  <c r="J1418" i="1"/>
  <c r="J1410" i="1"/>
  <c r="J1402" i="1"/>
  <c r="J196" i="1"/>
  <c r="J1440" i="1"/>
  <c r="J1432" i="1"/>
  <c r="J1424" i="1"/>
  <c r="J1416" i="1"/>
  <c r="J1408" i="1"/>
  <c r="J1400" i="1"/>
  <c r="J819" i="1"/>
  <c r="J827" i="1"/>
  <c r="J835" i="1"/>
  <c r="J198" i="1"/>
  <c r="J1446" i="1"/>
  <c r="J1438" i="1"/>
  <c r="J1430" i="1"/>
  <c r="J1422" i="1"/>
  <c r="J1414" i="1"/>
  <c r="J1406" i="1"/>
  <c r="J4481" i="1"/>
  <c r="J4489" i="1"/>
  <c r="J1090" i="1"/>
  <c r="J1074" i="1"/>
  <c r="J1082" i="1"/>
  <c r="J820" i="1"/>
  <c r="J828" i="1"/>
  <c r="J836" i="1"/>
  <c r="J410" i="1"/>
  <c r="J1087" i="1"/>
  <c r="J1071" i="1"/>
  <c r="J4409" i="1"/>
  <c r="J4484" i="1"/>
  <c r="J4492" i="1"/>
  <c r="J4486" i="1"/>
  <c r="J4494" i="1"/>
  <c r="J193" i="1"/>
  <c r="J899" i="1"/>
  <c r="J1091" i="1"/>
  <c r="J1075" i="1"/>
  <c r="J1083" i="1"/>
  <c r="J4485" i="1"/>
  <c r="J4493" i="1"/>
  <c r="J1369" i="1"/>
  <c r="J1377" i="1"/>
  <c r="J1361" i="1"/>
  <c r="J1353" i="1"/>
  <c r="J1345" i="1"/>
  <c r="J1337" i="1"/>
  <c r="J1329" i="1"/>
  <c r="J1321" i="1"/>
  <c r="J1313" i="1"/>
  <c r="J1305" i="1"/>
  <c r="J1297" i="1"/>
  <c r="J414" i="1"/>
  <c r="J824" i="1"/>
  <c r="J832" i="1"/>
  <c r="J840" i="1"/>
  <c r="J386" i="1"/>
  <c r="J570" i="1"/>
  <c r="J562" i="1"/>
  <c r="J610" i="1"/>
  <c r="J546" i="1"/>
  <c r="J602" i="1"/>
  <c r="J442" i="1"/>
  <c r="J402" i="1"/>
  <c r="J498" i="1"/>
  <c r="J490" i="1"/>
  <c r="J362" i="1"/>
  <c r="J370" i="1"/>
  <c r="J389" i="1"/>
  <c r="J573" i="1"/>
  <c r="J565" i="1"/>
  <c r="J613" i="1"/>
  <c r="J549" i="1"/>
  <c r="J605" i="1"/>
  <c r="J445" i="1"/>
  <c r="J405" i="1"/>
  <c r="J501" i="1"/>
  <c r="J493" i="1"/>
  <c r="J413" i="1"/>
  <c r="J365" i="1"/>
  <c r="J373" i="1"/>
  <c r="J4252" i="1"/>
  <c r="J4196" i="1"/>
  <c r="J4204" i="1"/>
  <c r="J897" i="1"/>
  <c r="J821" i="1"/>
  <c r="J829" i="1"/>
  <c r="J837" i="1"/>
  <c r="J1441" i="1"/>
  <c r="J1433" i="1"/>
  <c r="J1425" i="1"/>
  <c r="J1417" i="1"/>
  <c r="J1409" i="1"/>
  <c r="J1401" i="1"/>
  <c r="J4483" i="1"/>
  <c r="J4491" i="1"/>
  <c r="J387" i="1"/>
  <c r="J571" i="1"/>
  <c r="J563" i="1"/>
  <c r="J611" i="1"/>
  <c r="J547" i="1"/>
  <c r="J603" i="1"/>
  <c r="J443" i="1"/>
  <c r="J403" i="1"/>
  <c r="J499" i="1"/>
  <c r="J491" i="1"/>
  <c r="J363" i="1"/>
  <c r="J371" i="1"/>
  <c r="J823" i="1"/>
  <c r="J831" i="1"/>
  <c r="J839" i="1"/>
  <c r="J1372" i="1"/>
  <c r="J1380" i="1"/>
  <c r="J1364" i="1"/>
  <c r="J1356" i="1"/>
  <c r="J1348" i="1"/>
  <c r="J1340" i="1"/>
  <c r="J1332" i="1"/>
  <c r="J1324" i="1"/>
  <c r="J1316" i="1"/>
  <c r="J1308" i="1"/>
  <c r="J1300" i="1"/>
  <c r="J4402" i="1"/>
  <c r="J390" i="1"/>
  <c r="J574" i="1"/>
  <c r="J566" i="1"/>
  <c r="J614" i="1"/>
  <c r="J550" i="1"/>
  <c r="J606" i="1"/>
  <c r="J446" i="1"/>
  <c r="J406" i="1"/>
  <c r="J502" i="1"/>
  <c r="J494" i="1"/>
  <c r="J366" i="1"/>
  <c r="J374" i="1"/>
  <c r="J1373" i="1"/>
  <c r="J1381" i="1"/>
  <c r="J1365" i="1"/>
  <c r="J1357" i="1"/>
  <c r="J1349" i="1"/>
  <c r="J1341" i="1"/>
  <c r="J1333" i="1"/>
  <c r="J1325" i="1"/>
  <c r="J1317" i="1"/>
  <c r="J1309" i="1"/>
  <c r="J1301" i="1"/>
  <c r="J1367" i="1"/>
  <c r="J1375" i="1"/>
  <c r="J1359" i="1"/>
  <c r="J1351" i="1"/>
  <c r="J1343" i="1"/>
  <c r="J1335" i="1"/>
  <c r="J1327" i="1"/>
  <c r="J1319" i="1"/>
  <c r="J1311" i="1"/>
  <c r="J1303" i="1"/>
  <c r="J1295" i="1"/>
  <c r="J826" i="1"/>
  <c r="J834" i="1"/>
  <c r="J842" i="1"/>
  <c r="J1368" i="1"/>
  <c r="J1376" i="1"/>
  <c r="J1360" i="1"/>
  <c r="J1352" i="1"/>
  <c r="J1344" i="1"/>
  <c r="J1336" i="1"/>
  <c r="J1328" i="1"/>
  <c r="J1320" i="1"/>
  <c r="J1312" i="1"/>
  <c r="J1304" i="1"/>
  <c r="J1296" i="1"/>
  <c r="J388" i="1"/>
  <c r="J572" i="1"/>
  <c r="J564" i="1"/>
  <c r="J612" i="1"/>
  <c r="J548" i="1"/>
  <c r="J604" i="1"/>
  <c r="J444" i="1"/>
  <c r="J404" i="1"/>
  <c r="J500" i="1"/>
  <c r="J492" i="1"/>
  <c r="J412" i="1"/>
  <c r="J364" i="1"/>
  <c r="J372" i="1"/>
  <c r="J822" i="1"/>
  <c r="J830" i="1"/>
  <c r="J838" i="1"/>
  <c r="J385" i="1"/>
  <c r="J569" i="1"/>
  <c r="J561" i="1"/>
  <c r="J609" i="1"/>
  <c r="J545" i="1"/>
  <c r="J601" i="1"/>
  <c r="J401" i="1"/>
  <c r="J497" i="1"/>
  <c r="J489" i="1"/>
  <c r="J409" i="1"/>
  <c r="J361" i="1"/>
  <c r="J369" i="1"/>
  <c r="J1370" i="1"/>
  <c r="J1378" i="1"/>
  <c r="J1362" i="1"/>
  <c r="J1354" i="1"/>
  <c r="J1346" i="1"/>
  <c r="J1338" i="1"/>
  <c r="J1330" i="1"/>
  <c r="J1322" i="1"/>
  <c r="J1314" i="1"/>
  <c r="J1306" i="1"/>
  <c r="J1298" i="1"/>
  <c r="J4254" i="1"/>
  <c r="J4198" i="1"/>
  <c r="J4206" i="1"/>
  <c r="J1093" i="1"/>
  <c r="J1077" i="1"/>
  <c r="J1085" i="1"/>
  <c r="J903" i="1"/>
  <c r="J4405" i="1"/>
  <c r="J391" i="1"/>
  <c r="J575" i="1"/>
  <c r="J567" i="1"/>
  <c r="J615" i="1"/>
  <c r="J551" i="1"/>
  <c r="J607" i="1"/>
  <c r="J447" i="1"/>
  <c r="J503" i="1"/>
  <c r="J495" i="1"/>
  <c r="J415" i="1"/>
  <c r="J367" i="1"/>
  <c r="J375" i="1"/>
  <c r="J1447" i="1"/>
  <c r="J1439" i="1"/>
  <c r="J1431" i="1"/>
  <c r="J1423" i="1"/>
  <c r="J1415" i="1"/>
  <c r="J1407" i="1"/>
  <c r="J1927" i="1"/>
  <c r="J1928" i="1"/>
  <c r="J896" i="1"/>
  <c r="J825" i="1"/>
  <c r="J833" i="1"/>
  <c r="J841" i="1"/>
  <c r="J1923" i="1"/>
  <c r="J1088" i="1"/>
  <c r="J1072" i="1"/>
  <c r="J1080" i="1"/>
  <c r="J1926" i="1"/>
  <c r="J900" i="1"/>
  <c r="J1921" i="1"/>
  <c r="J1925" i="1"/>
  <c r="J901" i="1"/>
  <c r="J902" i="1"/>
  <c r="J1924" i="1"/>
  <c r="J4256" i="1"/>
  <c r="J4200" i="1"/>
  <c r="J4208" i="1"/>
  <c r="J4251" i="1"/>
  <c r="J4195" i="1"/>
  <c r="J4203" i="1"/>
  <c r="J4253" i="1"/>
  <c r="J4197" i="1"/>
  <c r="J4205" i="1"/>
  <c r="J4404" i="1"/>
  <c r="J4407" i="1"/>
  <c r="J4257" i="1"/>
  <c r="J4201" i="1"/>
  <c r="J4209" i="1"/>
  <c r="J4250" i="1"/>
  <c r="J4194" i="1"/>
  <c r="J4202" i="1"/>
  <c r="J4255" i="1"/>
  <c r="J4199" i="1"/>
  <c r="J4207" i="1"/>
  <c r="J4403" i="1"/>
  <c r="J4408" i="1"/>
  <c r="J4406" i="1"/>
  <c r="J2999" i="1"/>
  <c r="J2992" i="1"/>
  <c r="J2994" i="1"/>
  <c r="J2997" i="1"/>
  <c r="J2995" i="1"/>
  <c r="J2996" i="1"/>
  <c r="J2998" i="1"/>
  <c r="J2993" i="1"/>
  <c r="J3000" i="1"/>
  <c r="J3001" i="1"/>
  <c r="J3004" i="1"/>
  <c r="J3003" i="1"/>
  <c r="J3009" i="1"/>
  <c r="J3002" i="1"/>
  <c r="J3015" i="1"/>
  <c r="J3013" i="1"/>
  <c r="J3006" i="1"/>
  <c r="J3014" i="1"/>
  <c r="J3012" i="1"/>
  <c r="J3011" i="1"/>
  <c r="J3005" i="1"/>
  <c r="J3010" i="1"/>
  <c r="J3008" i="1"/>
  <c r="J3007" i="1"/>
  <c r="J858" i="1"/>
  <c r="J854" i="1"/>
  <c r="J852" i="1"/>
  <c r="J856" i="1"/>
  <c r="J857" i="1"/>
  <c r="J851" i="1"/>
  <c r="J855" i="1"/>
  <c r="J853" i="1"/>
  <c r="J2557" i="1"/>
  <c r="J2556" i="1"/>
  <c r="J2552" i="1"/>
  <c r="J2554" i="1"/>
  <c r="J2553" i="1"/>
  <c r="J2558" i="1"/>
  <c r="J2559" i="1"/>
  <c r="J2555" i="1"/>
  <c r="J4150" i="1"/>
  <c r="J600" i="1"/>
  <c r="J2112" i="1"/>
  <c r="J3974" i="1"/>
  <c r="J3958" i="1"/>
  <c r="J2983" i="1"/>
  <c r="J3970" i="1"/>
  <c r="J3953" i="1"/>
  <c r="J2105" i="1"/>
  <c r="J2109" i="1"/>
  <c r="J3954" i="1"/>
  <c r="J4146" i="1"/>
  <c r="J4147" i="1"/>
  <c r="J3972" i="1"/>
  <c r="J597" i="1"/>
  <c r="J598" i="1"/>
  <c r="J2111" i="1"/>
  <c r="J4143" i="1"/>
  <c r="J2106" i="1"/>
  <c r="J599" i="1"/>
  <c r="J4145" i="1"/>
  <c r="J2980" i="1"/>
  <c r="J2978" i="1"/>
  <c r="J4144" i="1"/>
  <c r="J2110" i="1"/>
  <c r="J594" i="1"/>
  <c r="J2108" i="1"/>
  <c r="J3952" i="1"/>
  <c r="J595" i="1"/>
  <c r="J2976" i="1"/>
  <c r="J4148" i="1"/>
  <c r="J2982" i="1"/>
  <c r="J2979" i="1"/>
  <c r="J3956" i="1"/>
  <c r="J2981" i="1"/>
  <c r="J3957" i="1"/>
  <c r="J596" i="1"/>
  <c r="J3968" i="1"/>
  <c r="J3955" i="1"/>
  <c r="J2977" i="1"/>
  <c r="J4149" i="1"/>
  <c r="J3967" i="1"/>
  <c r="J593" i="1"/>
  <c r="J3971" i="1"/>
  <c r="J3973" i="1"/>
  <c r="J2107" i="1"/>
  <c r="J3969" i="1"/>
  <c r="J3951" i="1"/>
  <c r="J536" i="1"/>
  <c r="J2048" i="1"/>
  <c r="J2016" i="1"/>
  <c r="J3297" i="1"/>
  <c r="J3291" i="1"/>
  <c r="J529" i="1"/>
  <c r="J2009" i="1"/>
  <c r="J535" i="1"/>
  <c r="J2044" i="1"/>
  <c r="J3294" i="1"/>
  <c r="J2047" i="1"/>
  <c r="J2011" i="1"/>
  <c r="J2042" i="1"/>
  <c r="J2010" i="1"/>
  <c r="J3296" i="1"/>
  <c r="J531" i="1"/>
  <c r="J3292" i="1"/>
  <c r="J2014" i="1"/>
  <c r="J2041" i="1"/>
  <c r="J3295" i="1"/>
  <c r="J533" i="1"/>
  <c r="J2046" i="1"/>
  <c r="J530" i="1"/>
  <c r="J2013" i="1"/>
  <c r="J2015" i="1"/>
  <c r="J2012" i="1"/>
  <c r="J3293" i="1"/>
  <c r="J532" i="1"/>
  <c r="J2043" i="1"/>
  <c r="J2045" i="1"/>
  <c r="J3290" i="1"/>
  <c r="J534" i="1"/>
  <c r="J2121" i="1"/>
  <c r="J2126" i="1"/>
  <c r="J2128" i="1"/>
  <c r="J2127" i="1"/>
  <c r="J2123" i="1"/>
  <c r="J2125" i="1"/>
  <c r="J2122" i="1"/>
  <c r="J2124" i="1"/>
  <c r="J3979" i="1"/>
  <c r="J3976" i="1"/>
  <c r="J3975" i="1"/>
  <c r="J3977" i="1"/>
  <c r="J3978" i="1"/>
  <c r="J3982" i="1"/>
  <c r="J3980" i="1"/>
  <c r="J3981" i="1"/>
  <c r="J394" i="1"/>
  <c r="J395" i="1"/>
  <c r="J396" i="1"/>
  <c r="J398" i="1"/>
  <c r="J399" i="1"/>
  <c r="J393" i="1"/>
  <c r="J397" i="1"/>
  <c r="J400" i="1"/>
  <c r="J1907" i="1"/>
  <c r="J1912" i="1"/>
  <c r="J1909" i="1"/>
  <c r="J1905" i="1"/>
  <c r="J1911" i="1"/>
  <c r="J1908" i="1"/>
  <c r="J1910" i="1"/>
  <c r="J1906" i="1"/>
  <c r="J3835" i="1"/>
  <c r="J3838" i="1"/>
  <c r="J3836" i="1"/>
  <c r="J3833" i="1"/>
  <c r="J3832" i="1"/>
  <c r="J3837" i="1"/>
  <c r="J3831" i="1"/>
  <c r="J3834" i="1"/>
  <c r="J2857" i="1"/>
  <c r="J2862" i="1"/>
  <c r="J2863" i="1"/>
  <c r="J2859" i="1"/>
  <c r="J2856" i="1"/>
  <c r="J2861" i="1"/>
  <c r="J2858" i="1"/>
  <c r="J2860" i="1"/>
  <c r="J996" i="1"/>
  <c r="J1012" i="1"/>
  <c r="J990" i="1"/>
  <c r="J1006" i="1"/>
  <c r="J991" i="1"/>
  <c r="J1007" i="1"/>
  <c r="J989" i="1"/>
  <c r="J1005" i="1"/>
  <c r="J993" i="1"/>
  <c r="J1009" i="1"/>
  <c r="J995" i="1"/>
  <c r="J1011" i="1"/>
  <c r="J994" i="1"/>
  <c r="J1010" i="1"/>
  <c r="J992" i="1"/>
  <c r="J1008" i="1"/>
  <c r="J4325" i="1"/>
  <c r="J4324" i="1"/>
  <c r="J4328" i="1"/>
  <c r="J4329" i="1"/>
  <c r="J4327" i="1"/>
  <c r="J4322" i="1"/>
  <c r="J4323" i="1"/>
  <c r="J4326" i="1"/>
  <c r="J1720" i="1"/>
  <c r="J650" i="1"/>
  <c r="J658" i="1"/>
  <c r="J666" i="1"/>
  <c r="J651" i="1"/>
  <c r="J659" i="1"/>
  <c r="J667" i="1"/>
  <c r="J648" i="1"/>
  <c r="J656" i="1"/>
  <c r="J664" i="1"/>
  <c r="J645" i="1"/>
  <c r="J653" i="1"/>
  <c r="J661" i="1"/>
  <c r="J647" i="1"/>
  <c r="J655" i="1"/>
  <c r="J663" i="1"/>
  <c r="J644" i="1"/>
  <c r="J652" i="1"/>
  <c r="J660" i="1"/>
  <c r="J649" i="1"/>
  <c r="J657" i="1"/>
  <c r="J665" i="1"/>
  <c r="J20" i="1"/>
  <c r="J28" i="1"/>
  <c r="J46" i="1"/>
  <c r="J54" i="1"/>
  <c r="J62" i="1"/>
  <c r="J78" i="1"/>
  <c r="J86" i="1"/>
  <c r="J94" i="1"/>
  <c r="J102" i="1"/>
  <c r="J110" i="1"/>
  <c r="J118" i="1"/>
  <c r="J126" i="1"/>
  <c r="J134" i="1"/>
  <c r="J142" i="1"/>
  <c r="J70" i="1"/>
  <c r="J45" i="1"/>
  <c r="J53" i="1"/>
  <c r="J61" i="1"/>
  <c r="J85" i="1"/>
  <c r="J101" i="1"/>
  <c r="J109" i="1"/>
  <c r="J117" i="1"/>
  <c r="J125" i="1"/>
  <c r="J133" i="1"/>
  <c r="J141" i="1"/>
  <c r="J69" i="1"/>
  <c r="J19" i="1"/>
  <c r="J27" i="1"/>
  <c r="J44" i="1"/>
  <c r="J52" i="1"/>
  <c r="J60" i="1"/>
  <c r="J76" i="1"/>
  <c r="J84" i="1"/>
  <c r="J92" i="1"/>
  <c r="J100" i="1"/>
  <c r="J108" i="1"/>
  <c r="J116" i="1"/>
  <c r="J124" i="1"/>
  <c r="J132" i="1"/>
  <c r="J140" i="1"/>
  <c r="J68" i="1"/>
  <c r="J18" i="1"/>
  <c r="J26" i="1"/>
  <c r="J47" i="1"/>
  <c r="J55" i="1"/>
  <c r="J63" i="1"/>
  <c r="J79" i="1"/>
  <c r="J87" i="1"/>
  <c r="J111" i="1"/>
  <c r="J119" i="1"/>
  <c r="J127" i="1"/>
  <c r="J135" i="1"/>
  <c r="J143" i="1"/>
  <c r="J71" i="1"/>
  <c r="J21" i="1"/>
  <c r="J29" i="1"/>
  <c r="J50" i="1"/>
  <c r="J58" i="1"/>
  <c r="J66" i="1"/>
  <c r="J82" i="1"/>
  <c r="J90" i="1"/>
  <c r="J98" i="1"/>
  <c r="J106" i="1"/>
  <c r="J122" i="1"/>
  <c r="J130" i="1"/>
  <c r="J138" i="1"/>
  <c r="J146" i="1"/>
  <c r="J74" i="1"/>
  <c r="J24" i="1"/>
  <c r="J32" i="1"/>
  <c r="J23" i="1"/>
  <c r="J31" i="1"/>
  <c r="J49" i="1"/>
  <c r="J57" i="1"/>
  <c r="J65" i="1"/>
  <c r="J81" i="1"/>
  <c r="J89" i="1"/>
  <c r="J97" i="1"/>
  <c r="J105" i="1"/>
  <c r="J113" i="1"/>
  <c r="J121" i="1"/>
  <c r="J129" i="1"/>
  <c r="J137" i="1"/>
  <c r="J145" i="1"/>
  <c r="J73" i="1"/>
  <c r="J22" i="1"/>
  <c r="J30" i="1"/>
  <c r="J48" i="1"/>
  <c r="J56" i="1"/>
  <c r="J64" i="1"/>
  <c r="J80" i="1"/>
  <c r="J88" i="1"/>
  <c r="J96" i="1"/>
  <c r="J104" i="1"/>
  <c r="J112" i="1"/>
  <c r="J120" i="1"/>
  <c r="J128" i="1"/>
  <c r="J136" i="1"/>
  <c r="J144" i="1"/>
  <c r="J72" i="1"/>
  <c r="J1021" i="1"/>
  <c r="J1024" i="1"/>
  <c r="J1025" i="1"/>
  <c r="J1026" i="1"/>
  <c r="J1022" i="1"/>
  <c r="J1028" i="1"/>
  <c r="J1027" i="1"/>
  <c r="J1158" i="1"/>
  <c r="J1166" i="1"/>
  <c r="J1174" i="1"/>
  <c r="J1198" i="1"/>
  <c r="J1222" i="1"/>
  <c r="J1238" i="1"/>
  <c r="J1230" i="1"/>
  <c r="J1214" i="1"/>
  <c r="J1190" i="1"/>
  <c r="J1182" i="1"/>
  <c r="J1150" i="1"/>
  <c r="J1142" i="1"/>
  <c r="J1134" i="1"/>
  <c r="J1246" i="1"/>
  <c r="J1254" i="1"/>
  <c r="J1262" i="1"/>
  <c r="J1270" i="1"/>
  <c r="J1160" i="1"/>
  <c r="J1168" i="1"/>
  <c r="J1176" i="1"/>
  <c r="J1200" i="1"/>
  <c r="J1224" i="1"/>
  <c r="J1240" i="1"/>
  <c r="J1232" i="1"/>
  <c r="J1216" i="1"/>
  <c r="J1192" i="1"/>
  <c r="J1152" i="1"/>
  <c r="J1144" i="1"/>
  <c r="J1136" i="1"/>
  <c r="J1248" i="1"/>
  <c r="J1256" i="1"/>
  <c r="J1264" i="1"/>
  <c r="J1272" i="1"/>
  <c r="J1164" i="1"/>
  <c r="J1172" i="1"/>
  <c r="J1180" i="1"/>
  <c r="J1204" i="1"/>
  <c r="J1228" i="1"/>
  <c r="J1244" i="1"/>
  <c r="J1236" i="1"/>
  <c r="J1220" i="1"/>
  <c r="J1196" i="1"/>
  <c r="J1188" i="1"/>
  <c r="J1156" i="1"/>
  <c r="J1148" i="1"/>
  <c r="J1140" i="1"/>
  <c r="J1252" i="1"/>
  <c r="J1260" i="1"/>
  <c r="J1268" i="1"/>
  <c r="J1276" i="1"/>
  <c r="J1157" i="1"/>
  <c r="J1165" i="1"/>
  <c r="J1173" i="1"/>
  <c r="J1197" i="1"/>
  <c r="J1221" i="1"/>
  <c r="J1237" i="1"/>
  <c r="J1229" i="1"/>
  <c r="J1213" i="1"/>
  <c r="J1189" i="1"/>
  <c r="J1181" i="1"/>
  <c r="J1149" i="1"/>
  <c r="J1133" i="1"/>
  <c r="J1245" i="1"/>
  <c r="J1253" i="1"/>
  <c r="J1261" i="1"/>
  <c r="J1269" i="1"/>
  <c r="J1163" i="1"/>
  <c r="J1171" i="1"/>
  <c r="J1179" i="1"/>
  <c r="J1203" i="1"/>
  <c r="J1227" i="1"/>
  <c r="J1243" i="1"/>
  <c r="J1235" i="1"/>
  <c r="J1219" i="1"/>
  <c r="J1195" i="1"/>
  <c r="J1187" i="1"/>
  <c r="J1155" i="1"/>
  <c r="J1147" i="1"/>
  <c r="J1139" i="1"/>
  <c r="J1251" i="1"/>
  <c r="J1259" i="1"/>
  <c r="J1267" i="1"/>
  <c r="J1275" i="1"/>
  <c r="J1162" i="1"/>
  <c r="J1170" i="1"/>
  <c r="J1178" i="1"/>
  <c r="J1202" i="1"/>
  <c r="J1226" i="1"/>
  <c r="J1242" i="1"/>
  <c r="J1234" i="1"/>
  <c r="J1218" i="1"/>
  <c r="J1186" i="1"/>
  <c r="J1154" i="1"/>
  <c r="J1146" i="1"/>
  <c r="J1138" i="1"/>
  <c r="J1250" i="1"/>
  <c r="J1258" i="1"/>
  <c r="J1266" i="1"/>
  <c r="J1274" i="1"/>
  <c r="J1161" i="1"/>
  <c r="J1169" i="1"/>
  <c r="J1177" i="1"/>
  <c r="J1201" i="1"/>
  <c r="J1225" i="1"/>
  <c r="J1241" i="1"/>
  <c r="J1233" i="1"/>
  <c r="J1217" i="1"/>
  <c r="J1193" i="1"/>
  <c r="J1185" i="1"/>
  <c r="J1153" i="1"/>
  <c r="J1145" i="1"/>
  <c r="J1137" i="1"/>
  <c r="J1249" i="1"/>
  <c r="J1257" i="1"/>
  <c r="J1265" i="1"/>
  <c r="J1273" i="1"/>
  <c r="J1159" i="1"/>
  <c r="J1167" i="1"/>
  <c r="J1175" i="1"/>
  <c r="J1199" i="1"/>
  <c r="J1223" i="1"/>
  <c r="J1239" i="1"/>
  <c r="J1231" i="1"/>
  <c r="J1215" i="1"/>
  <c r="J1191" i="1"/>
  <c r="J1183" i="1"/>
  <c r="J1151" i="1"/>
  <c r="J1143" i="1"/>
  <c r="J1135" i="1"/>
  <c r="J1247" i="1"/>
  <c r="J1255" i="1"/>
  <c r="J1263" i="1"/>
  <c r="J1271" i="1"/>
  <c r="J3289" i="1"/>
  <c r="J1572" i="1"/>
  <c r="J1580" i="1"/>
  <c r="J1620" i="1"/>
  <c r="J1628" i="1"/>
  <c r="J1636" i="1"/>
  <c r="J1644" i="1"/>
  <c r="J1482" i="1"/>
  <c r="J1490" i="1"/>
  <c r="J1498" i="1"/>
  <c r="J1506" i="1"/>
  <c r="J1514" i="1"/>
  <c r="J1522" i="1"/>
  <c r="J1530" i="1"/>
  <c r="J3282" i="1"/>
  <c r="J3288" i="1"/>
  <c r="J3286" i="1"/>
  <c r="J3284" i="1"/>
  <c r="J3287" i="1"/>
  <c r="J3285" i="1"/>
  <c r="J3283" i="1"/>
  <c r="J1565" i="1"/>
  <c r="J1573" i="1"/>
  <c r="J1613" i="1"/>
  <c r="J1621" i="1"/>
  <c r="J1629" i="1"/>
  <c r="J1637" i="1"/>
  <c r="J1475" i="1"/>
  <c r="J1483" i="1"/>
  <c r="J1491" i="1"/>
  <c r="J1499" i="1"/>
  <c r="J1507" i="1"/>
  <c r="J1515" i="1"/>
  <c r="J1523" i="1"/>
  <c r="J1481" i="1"/>
  <c r="J1489" i="1"/>
  <c r="J1497" i="1"/>
  <c r="J1505" i="1"/>
  <c r="J1513" i="1"/>
  <c r="J1521" i="1"/>
  <c r="J1529" i="1"/>
  <c r="J1571" i="1"/>
  <c r="J1579" i="1"/>
  <c r="J1619" i="1"/>
  <c r="J1627" i="1"/>
  <c r="J1635" i="1"/>
  <c r="J1643" i="1"/>
  <c r="J2073" i="1"/>
  <c r="J1477" i="1"/>
  <c r="J1485" i="1"/>
  <c r="J1493" i="1"/>
  <c r="J1501" i="1"/>
  <c r="J1509" i="1"/>
  <c r="J1517" i="1"/>
  <c r="J1525" i="1"/>
  <c r="J1567" i="1"/>
  <c r="J1575" i="1"/>
  <c r="J1615" i="1"/>
  <c r="J1623" i="1"/>
  <c r="J1631" i="1"/>
  <c r="J1639" i="1"/>
  <c r="J1476" i="1"/>
  <c r="J1484" i="1"/>
  <c r="J1492" i="1"/>
  <c r="J1500" i="1"/>
  <c r="J1508" i="1"/>
  <c r="J1516" i="1"/>
  <c r="J1524" i="1"/>
  <c r="J1566" i="1"/>
  <c r="J1574" i="1"/>
  <c r="J1614" i="1"/>
  <c r="J1622" i="1"/>
  <c r="J1630" i="1"/>
  <c r="J1638" i="1"/>
  <c r="J1478" i="1"/>
  <c r="J1486" i="1"/>
  <c r="J1494" i="1"/>
  <c r="J1502" i="1"/>
  <c r="J1510" i="1"/>
  <c r="J1518" i="1"/>
  <c r="J1526" i="1"/>
  <c r="J1568" i="1"/>
  <c r="J1616" i="1"/>
  <c r="J1624" i="1"/>
  <c r="J1632" i="1"/>
  <c r="J1640" i="1"/>
  <c r="J1569" i="1"/>
  <c r="J1577" i="1"/>
  <c r="J1617" i="1"/>
  <c r="J1625" i="1"/>
  <c r="J1633" i="1"/>
  <c r="J1641" i="1"/>
  <c r="J1479" i="1"/>
  <c r="J1487" i="1"/>
  <c r="J1495" i="1"/>
  <c r="J1503" i="1"/>
  <c r="J1511" i="1"/>
  <c r="J1519" i="1"/>
  <c r="J1527" i="1"/>
  <c r="J2088" i="1"/>
  <c r="J2080" i="1"/>
  <c r="J2081" i="1"/>
  <c r="J1480" i="1"/>
  <c r="J1488" i="1"/>
  <c r="J1496" i="1"/>
  <c r="J1504" i="1"/>
  <c r="J1512" i="1"/>
  <c r="J1520" i="1"/>
  <c r="J1528" i="1"/>
  <c r="J1570" i="1"/>
  <c r="J1578" i="1"/>
  <c r="J1618" i="1"/>
  <c r="J1626" i="1"/>
  <c r="J1634" i="1"/>
  <c r="J1642" i="1"/>
  <c r="J2082" i="1"/>
  <c r="J2085" i="1"/>
  <c r="J2074" i="1"/>
  <c r="J2076" i="1"/>
  <c r="J2075" i="1"/>
  <c r="J2083" i="1"/>
  <c r="J2084" i="1"/>
  <c r="J2079" i="1"/>
  <c r="J2077" i="1"/>
  <c r="J2078" i="1"/>
  <c r="J2086" i="1"/>
  <c r="J2087" i="1"/>
  <c r="J4001" i="1"/>
  <c r="J3960" i="1"/>
  <c r="J3889" i="1"/>
  <c r="J3999" i="1"/>
  <c r="J4005" i="1"/>
  <c r="J3926" i="1"/>
  <c r="J3959" i="1"/>
  <c r="J3894" i="1"/>
  <c r="J3884" i="1"/>
  <c r="J4004" i="1"/>
  <c r="J4003" i="1"/>
  <c r="J3917" i="1"/>
  <c r="J3895" i="1"/>
  <c r="J4000" i="1"/>
  <c r="J3925" i="1"/>
  <c r="J3888" i="1"/>
  <c r="J4002" i="1"/>
  <c r="J3891" i="1"/>
  <c r="J4006" i="1"/>
  <c r="J2958" i="1"/>
  <c r="J2906" i="1"/>
  <c r="J2952" i="1"/>
  <c r="J2953" i="1"/>
  <c r="J2929" i="1"/>
  <c r="J2930" i="1"/>
  <c r="J2905" i="1"/>
  <c r="J2913" i="1"/>
  <c r="J2984" i="1"/>
  <c r="J2985" i="1"/>
  <c r="J2916" i="1"/>
  <c r="J2934" i="1"/>
  <c r="J2962" i="1"/>
  <c r="J2920" i="1"/>
  <c r="J2909" i="1"/>
  <c r="J2965" i="1"/>
  <c r="J2954" i="1"/>
  <c r="J2925" i="1"/>
  <c r="J2963" i="1"/>
  <c r="J2966" i="1"/>
  <c r="J2960" i="1"/>
  <c r="J2949" i="1"/>
  <c r="J2914" i="1"/>
  <c r="J2921" i="1"/>
  <c r="J2947" i="1"/>
  <c r="J2945" i="1"/>
  <c r="J2957" i="1"/>
  <c r="J2938" i="1"/>
  <c r="J2935" i="1"/>
  <c r="J2961" i="1"/>
  <c r="J2911" i="1"/>
  <c r="J2910" i="1"/>
  <c r="J2948" i="1"/>
  <c r="J2988" i="1"/>
  <c r="J2940" i="1"/>
  <c r="J2990" i="1"/>
  <c r="J2924" i="1"/>
  <c r="J2989" i="1"/>
  <c r="J2936" i="1"/>
  <c r="J2931" i="1"/>
  <c r="J2950" i="1"/>
  <c r="J2915" i="1"/>
  <c r="J2923" i="1"/>
  <c r="J2956" i="1"/>
  <c r="J2926" i="1"/>
  <c r="J2933" i="1"/>
  <c r="J2917" i="1"/>
  <c r="J2943" i="1"/>
  <c r="J2918" i="1"/>
  <c r="J2967" i="1"/>
  <c r="J2907" i="1"/>
  <c r="J2932" i="1"/>
  <c r="J2908" i="1"/>
  <c r="J2927" i="1"/>
  <c r="J2991" i="1"/>
  <c r="J2941" i="1"/>
  <c r="J2946" i="1"/>
  <c r="J2959" i="1"/>
  <c r="J2928" i="1"/>
  <c r="J2904" i="1"/>
  <c r="J2919" i="1"/>
  <c r="J2939" i="1"/>
  <c r="J2987" i="1"/>
  <c r="J1052" i="1"/>
  <c r="J620" i="1"/>
  <c r="J1045" i="1"/>
  <c r="J618" i="1"/>
  <c r="J1046" i="1"/>
  <c r="J617" i="1"/>
  <c r="J1049" i="1"/>
  <c r="J619" i="1"/>
  <c r="J1047" i="1"/>
  <c r="J624" i="1"/>
  <c r="J1051" i="1"/>
  <c r="J622" i="1"/>
  <c r="J1048" i="1"/>
  <c r="J621" i="1"/>
  <c r="J1050" i="1"/>
  <c r="J623" i="1"/>
  <c r="J2065" i="1"/>
  <c r="J2066" i="1"/>
  <c r="J2132" i="1"/>
  <c r="J2135" i="1"/>
  <c r="J2068" i="1"/>
  <c r="J2133" i="1"/>
  <c r="J2072" i="1"/>
  <c r="J2069" i="1"/>
  <c r="J2134" i="1"/>
  <c r="J2070" i="1"/>
  <c r="J2131" i="1"/>
  <c r="J2067" i="1"/>
  <c r="J2130" i="1"/>
  <c r="J2071" i="1"/>
  <c r="J2136" i="1"/>
  <c r="J2129" i="1"/>
  <c r="J557" i="1"/>
  <c r="J556" i="1"/>
  <c r="J554" i="1"/>
  <c r="J553" i="1"/>
  <c r="J558" i="1"/>
  <c r="J559" i="1"/>
  <c r="J2119" i="1"/>
  <c r="J2113" i="1"/>
  <c r="J2114" i="1"/>
  <c r="J2120" i="1"/>
  <c r="J2115" i="1"/>
  <c r="J2116" i="1"/>
  <c r="J2118" i="1"/>
  <c r="J2117" i="1"/>
  <c r="J2062" i="1"/>
  <c r="J2063" i="1"/>
  <c r="J2057" i="1"/>
  <c r="J2059" i="1"/>
  <c r="J2061" i="1"/>
  <c r="J2060" i="1"/>
  <c r="J2058" i="1"/>
  <c r="J2064" i="1"/>
  <c r="J646" i="1"/>
  <c r="J654" i="1"/>
  <c r="J662" i="1"/>
  <c r="J2491" i="1"/>
  <c r="J2486" i="1"/>
  <c r="J2499" i="1"/>
  <c r="J2500" i="1"/>
  <c r="J2493" i="1"/>
  <c r="J941" i="1"/>
  <c r="J937" i="1"/>
  <c r="J943" i="1"/>
  <c r="J942" i="1"/>
  <c r="J940" i="1"/>
  <c r="J938" i="1"/>
  <c r="J939" i="1"/>
  <c r="J1875" i="1"/>
  <c r="J1874" i="1"/>
  <c r="J1879" i="1"/>
  <c r="J1873" i="1"/>
  <c r="J1877" i="1"/>
  <c r="J1876" i="1"/>
  <c r="J1880" i="1"/>
  <c r="J1878" i="1"/>
  <c r="J4180" i="1"/>
  <c r="J4182" i="1"/>
  <c r="J4178" i="1"/>
  <c r="J4181" i="1"/>
  <c r="J4176" i="1"/>
  <c r="J4177" i="1"/>
  <c r="J4175" i="1"/>
  <c r="J4179" i="1"/>
  <c r="J3219" i="1"/>
  <c r="J3218" i="1"/>
  <c r="J3220" i="1"/>
  <c r="J3223" i="1"/>
  <c r="J3222" i="1"/>
  <c r="J3216" i="1"/>
  <c r="J3221" i="1"/>
  <c r="J3217" i="1"/>
  <c r="J3168" i="1"/>
  <c r="J3203" i="1"/>
  <c r="J3204" i="1"/>
  <c r="J3172" i="1"/>
  <c r="J3173" i="1"/>
  <c r="J3174" i="1"/>
  <c r="J3205" i="1"/>
  <c r="J3207" i="1"/>
  <c r="J3176" i="1"/>
  <c r="J3202" i="1"/>
  <c r="J3178" i="1"/>
  <c r="J3181" i="1"/>
  <c r="J3183" i="1"/>
  <c r="J3170" i="1"/>
  <c r="J3177" i="1"/>
  <c r="J3206" i="1"/>
  <c r="J3180" i="1"/>
  <c r="J3200" i="1"/>
  <c r="J3182" i="1"/>
  <c r="J3169" i="1"/>
  <c r="J3175" i="1"/>
  <c r="J3179" i="1"/>
  <c r="J3201" i="1"/>
  <c r="J3171" i="1"/>
  <c r="J1920" i="1"/>
  <c r="J3215" i="1"/>
  <c r="J3686" i="1"/>
  <c r="J2703" i="1"/>
  <c r="J2727" i="1"/>
  <c r="J4174" i="1"/>
  <c r="J4249" i="1"/>
  <c r="J1888" i="1"/>
  <c r="J2700" i="1"/>
  <c r="J2697" i="1"/>
  <c r="J2699" i="1"/>
  <c r="J3685" i="1"/>
  <c r="J2721" i="1"/>
  <c r="J1918" i="1"/>
  <c r="J4242" i="1"/>
  <c r="J4172" i="1"/>
  <c r="J3682" i="1"/>
  <c r="J3680" i="1"/>
  <c r="J3684" i="1"/>
  <c r="J2722" i="1"/>
  <c r="J3683" i="1"/>
  <c r="J3210" i="1"/>
  <c r="J1887" i="1"/>
  <c r="J1885" i="1"/>
  <c r="J1914" i="1"/>
  <c r="J3209" i="1"/>
  <c r="J3211" i="1"/>
  <c r="J2724" i="1"/>
  <c r="J1884" i="1"/>
  <c r="J2723" i="1"/>
  <c r="J2696" i="1"/>
  <c r="J3213" i="1"/>
  <c r="J3214" i="1"/>
  <c r="J2725" i="1"/>
  <c r="J1916" i="1"/>
  <c r="J4246" i="1"/>
  <c r="J3679" i="1"/>
  <c r="J4169" i="1"/>
  <c r="J3208" i="1"/>
  <c r="J4171" i="1"/>
  <c r="J3212" i="1"/>
  <c r="J2698" i="1"/>
  <c r="J4173" i="1"/>
  <c r="J1881" i="1"/>
  <c r="J1917" i="1"/>
  <c r="J1886" i="1"/>
  <c r="J2726" i="1"/>
  <c r="J1915" i="1"/>
  <c r="J4248" i="1"/>
  <c r="J4244" i="1"/>
  <c r="J2701" i="1"/>
  <c r="J1913" i="1"/>
  <c r="J4245" i="1"/>
  <c r="J4167" i="1"/>
  <c r="J4168" i="1"/>
  <c r="J4170" i="1"/>
  <c r="J2720" i="1"/>
  <c r="J3681" i="1"/>
  <c r="J2702" i="1"/>
  <c r="J1883" i="1"/>
  <c r="J1882" i="1"/>
  <c r="J1919" i="1"/>
  <c r="J4243" i="1"/>
  <c r="J4247" i="1"/>
  <c r="J1896" i="1"/>
  <c r="J3235" i="1"/>
  <c r="J3806" i="1"/>
  <c r="J1902" i="1"/>
  <c r="J1901" i="1"/>
  <c r="J4166" i="1"/>
  <c r="J3192" i="1"/>
  <c r="J1890" i="1"/>
  <c r="J1898" i="1"/>
  <c r="J3238" i="1"/>
  <c r="J2791" i="1"/>
  <c r="J1889" i="1"/>
  <c r="J1895" i="1"/>
  <c r="J3191" i="1"/>
  <c r="J1893" i="1"/>
  <c r="J3241" i="1"/>
  <c r="J1891" i="1"/>
  <c r="J1900" i="1"/>
  <c r="J1899" i="1"/>
  <c r="J3237" i="1"/>
  <c r="J1892" i="1"/>
  <c r="J3240" i="1"/>
  <c r="J4159" i="1"/>
  <c r="J2784" i="1"/>
  <c r="J4151" i="1"/>
  <c r="J3184" i="1"/>
  <c r="J1897" i="1"/>
  <c r="J3799" i="1"/>
  <c r="J3766" i="1"/>
  <c r="J1894" i="1"/>
  <c r="J3239" i="1"/>
  <c r="J4158" i="1"/>
  <c r="J1903" i="1"/>
  <c r="J3242" i="1"/>
  <c r="J1904" i="1"/>
  <c r="J3249" i="1"/>
  <c r="J3759" i="1"/>
  <c r="J3234" i="1"/>
  <c r="J3199" i="1"/>
  <c r="J3236" i="1"/>
  <c r="J3761" i="1"/>
  <c r="J4164" i="1"/>
  <c r="J3244" i="1"/>
  <c r="J4157" i="1"/>
  <c r="J3760" i="1"/>
  <c r="J3247" i="1"/>
  <c r="J3188" i="1"/>
  <c r="J3198" i="1"/>
  <c r="J3196" i="1"/>
  <c r="J3802" i="1"/>
  <c r="J3195" i="1"/>
  <c r="J3187" i="1"/>
  <c r="J4155" i="1"/>
  <c r="J4154" i="1"/>
  <c r="J4153" i="1"/>
  <c r="J3190" i="1"/>
  <c r="J3189" i="1"/>
  <c r="J2787" i="1"/>
  <c r="J3764" i="1"/>
  <c r="J4163" i="1"/>
  <c r="J3762" i="1"/>
  <c r="J3245" i="1"/>
  <c r="J2788" i="1"/>
  <c r="J3243" i="1"/>
  <c r="J4162" i="1"/>
  <c r="J3804" i="1"/>
  <c r="J3197" i="1"/>
  <c r="J4161" i="1"/>
  <c r="J2790" i="1"/>
  <c r="J4160" i="1"/>
  <c r="J4156" i="1"/>
  <c r="J3194" i="1"/>
  <c r="J4152" i="1"/>
  <c r="J3186" i="1"/>
  <c r="J3248" i="1"/>
  <c r="J3193" i="1"/>
  <c r="J2786" i="1"/>
  <c r="J3801" i="1"/>
  <c r="J2785" i="1"/>
  <c r="J3805" i="1"/>
  <c r="J2789" i="1"/>
  <c r="J3763" i="1"/>
  <c r="J3765" i="1"/>
  <c r="J3800" i="1"/>
  <c r="J3803" i="1"/>
  <c r="J3246" i="1"/>
  <c r="J4165" i="1"/>
  <c r="J2006" i="1"/>
  <c r="J2005" i="1"/>
  <c r="J2001" i="1"/>
  <c r="J2003" i="1"/>
  <c r="J2002" i="1"/>
  <c r="J2004" i="1"/>
  <c r="J2008" i="1"/>
  <c r="J2007" i="1"/>
  <c r="J1695" i="1"/>
  <c r="J1687" i="1"/>
  <c r="J1679" i="1"/>
  <c r="J1958" i="1"/>
  <c r="J1954" i="1"/>
  <c r="J1956" i="1"/>
  <c r="J1955" i="1"/>
  <c r="J1953" i="1"/>
  <c r="J1959" i="1"/>
  <c r="J1957" i="1"/>
  <c r="J1960" i="1"/>
  <c r="J1682" i="1"/>
  <c r="J1690" i="1"/>
  <c r="J1681" i="1"/>
  <c r="J1689" i="1"/>
  <c r="J1684" i="1"/>
  <c r="J1692" i="1"/>
  <c r="J3353" i="1"/>
  <c r="J1678" i="1"/>
  <c r="J1686" i="1"/>
  <c r="J1694" i="1"/>
  <c r="J3346" i="1"/>
  <c r="J1683" i="1"/>
  <c r="J1691" i="1"/>
  <c r="J1677" i="1"/>
  <c r="J1685" i="1"/>
  <c r="J1693" i="1"/>
  <c r="J1680" i="1"/>
  <c r="J1688" i="1"/>
  <c r="J3349" i="1"/>
  <c r="J3351" i="1"/>
  <c r="J3347" i="1"/>
  <c r="J3352" i="1"/>
  <c r="J3350" i="1"/>
  <c r="J3348" i="1"/>
  <c r="J687" i="1"/>
  <c r="J695" i="1"/>
  <c r="J1055" i="1"/>
  <c r="J1030" i="1"/>
  <c r="J1728" i="1"/>
  <c r="J1727" i="1"/>
  <c r="J2828" i="1"/>
  <c r="J3998" i="1"/>
  <c r="J3963" i="1"/>
  <c r="J692" i="1"/>
  <c r="J3695" i="1"/>
  <c r="J2487" i="1"/>
  <c r="J2912" i="1"/>
  <c r="J2831" i="1"/>
  <c r="J3966" i="1"/>
  <c r="J932" i="1"/>
  <c r="J3983" i="1"/>
  <c r="J1056" i="1"/>
  <c r="J3988" i="1"/>
  <c r="J1729" i="1"/>
  <c r="J3902" i="1"/>
  <c r="J2922" i="1"/>
  <c r="J2829" i="1"/>
  <c r="J929" i="1"/>
  <c r="J2942" i="1"/>
  <c r="J3890" i="1"/>
  <c r="J1717" i="1"/>
  <c r="J1719" i="1"/>
  <c r="J1059" i="1"/>
  <c r="J3993" i="1"/>
  <c r="J2497" i="1"/>
  <c r="J3936" i="1"/>
  <c r="J3923" i="1"/>
  <c r="J3989" i="1"/>
  <c r="J3935" i="1"/>
  <c r="J934" i="1"/>
  <c r="J3898" i="1"/>
  <c r="J2488" i="1"/>
  <c r="J3941" i="1"/>
  <c r="J3930" i="1"/>
  <c r="J3932" i="1"/>
  <c r="J3701" i="1"/>
  <c r="J3886" i="1"/>
  <c r="J936" i="1"/>
  <c r="J3985" i="1"/>
  <c r="J3939" i="1"/>
  <c r="J1032" i="1"/>
  <c r="J931" i="1"/>
  <c r="J3995" i="1"/>
  <c r="J3984" i="1"/>
  <c r="J3922" i="1"/>
  <c r="J2490" i="1"/>
  <c r="J3879" i="1"/>
  <c r="J1053" i="1"/>
  <c r="J3906" i="1"/>
  <c r="J3937" i="1"/>
  <c r="J3962" i="1"/>
  <c r="J691" i="1"/>
  <c r="J3909" i="1"/>
  <c r="J3892" i="1"/>
  <c r="J2825" i="1"/>
  <c r="J3904" i="1"/>
  <c r="J1714" i="1"/>
  <c r="J2826" i="1"/>
  <c r="J1057" i="1"/>
  <c r="J3940" i="1"/>
  <c r="J3912" i="1"/>
  <c r="J693" i="1"/>
  <c r="J3887" i="1"/>
  <c r="J2937" i="1"/>
  <c r="J3921" i="1"/>
  <c r="J3893" i="1"/>
  <c r="J1029" i="1"/>
  <c r="J3994" i="1"/>
  <c r="J1058" i="1"/>
  <c r="J3880" i="1"/>
  <c r="J3920" i="1"/>
  <c r="J2495" i="1"/>
  <c r="J1023" i="1"/>
  <c r="J3896" i="1"/>
  <c r="J2494" i="1"/>
  <c r="J3929" i="1"/>
  <c r="J3913" i="1"/>
  <c r="J3938" i="1"/>
  <c r="J2986" i="1"/>
  <c r="J3916" i="1"/>
  <c r="J2501" i="1"/>
  <c r="J3905" i="1"/>
  <c r="J694" i="1"/>
  <c r="J3933" i="1"/>
  <c r="J1715" i="1"/>
  <c r="J3919" i="1"/>
  <c r="J3907" i="1"/>
  <c r="J1036" i="1"/>
  <c r="J3990" i="1"/>
  <c r="J935" i="1"/>
  <c r="J3899" i="1"/>
  <c r="J2964" i="1"/>
  <c r="J3964" i="1"/>
  <c r="J3931" i="1"/>
  <c r="J1718" i="1"/>
  <c r="J3885" i="1"/>
  <c r="J3699" i="1"/>
  <c r="J3918" i="1"/>
  <c r="J2498" i="1"/>
  <c r="J1054" i="1"/>
  <c r="J3992" i="1"/>
  <c r="J1713" i="1"/>
  <c r="J1722" i="1"/>
  <c r="J1031" i="1"/>
  <c r="J3696" i="1"/>
  <c r="J1716" i="1"/>
  <c r="J2830" i="1"/>
  <c r="J3702" i="1"/>
  <c r="J3986" i="1"/>
  <c r="J1035" i="1"/>
  <c r="J3897" i="1"/>
  <c r="J3934" i="1"/>
  <c r="J2955" i="1"/>
  <c r="J3996" i="1"/>
  <c r="J2496" i="1"/>
  <c r="J3900" i="1"/>
  <c r="J933" i="1"/>
  <c r="J1034" i="1"/>
  <c r="J3961" i="1"/>
  <c r="J1060" i="1"/>
  <c r="J3908" i="1"/>
  <c r="J3928" i="1"/>
  <c r="J2824" i="1"/>
  <c r="J1724" i="1"/>
  <c r="J3991" i="1"/>
  <c r="J688" i="1"/>
  <c r="J3997" i="1"/>
  <c r="J689" i="1"/>
  <c r="J3942" i="1"/>
  <c r="J3881" i="1"/>
  <c r="J1726" i="1"/>
  <c r="J3882" i="1"/>
  <c r="J3700" i="1"/>
  <c r="J3965" i="1"/>
  <c r="J3697" i="1"/>
  <c r="J3698" i="1"/>
  <c r="J930" i="1"/>
  <c r="J3883" i="1"/>
  <c r="J2944" i="1"/>
  <c r="J690" i="1"/>
  <c r="J1725" i="1"/>
  <c r="J3987" i="1"/>
  <c r="J2489" i="1"/>
  <c r="J1723" i="1"/>
  <c r="J3901" i="1"/>
  <c r="J2492" i="1"/>
  <c r="J3903" i="1"/>
  <c r="J3924" i="1"/>
  <c r="J2951" i="1"/>
  <c r="J3915" i="1"/>
  <c r="J3914" i="1"/>
  <c r="J2827" i="1"/>
  <c r="J3910" i="1"/>
  <c r="J3927" i="1"/>
  <c r="J1033" i="1"/>
  <c r="J279" i="1"/>
  <c r="J952" i="1"/>
  <c r="J951" i="1"/>
  <c r="J700" i="1"/>
  <c r="J280" i="1"/>
  <c r="J285" i="1"/>
  <c r="J4444" i="1"/>
  <c r="J379" i="1"/>
  <c r="J378" i="1"/>
  <c r="J4449" i="1"/>
  <c r="J282" i="1"/>
  <c r="J4450" i="1"/>
  <c r="J381" i="1"/>
  <c r="J283" i="1"/>
  <c r="J281" i="1"/>
  <c r="J701" i="1"/>
  <c r="J696" i="1"/>
  <c r="J697" i="1"/>
  <c r="J4448" i="1"/>
  <c r="J382" i="1"/>
  <c r="J384" i="1"/>
  <c r="J953" i="1"/>
  <c r="J946" i="1"/>
  <c r="J699" i="1"/>
  <c r="J698" i="1"/>
  <c r="J949" i="1"/>
  <c r="J4443" i="1"/>
  <c r="J947" i="1"/>
  <c r="J4447" i="1"/>
  <c r="J380" i="1"/>
  <c r="J383" i="1"/>
  <c r="J4446" i="1"/>
  <c r="J284" i="1"/>
  <c r="J4445" i="1"/>
  <c r="J286" i="1"/>
  <c r="J702" i="1"/>
  <c r="J950" i="1"/>
  <c r="J201" i="1"/>
  <c r="J202" i="1"/>
  <c r="J206" i="1"/>
  <c r="J207" i="1"/>
  <c r="J208" i="1"/>
  <c r="J41" i="1"/>
  <c r="J1097" i="1" l="1"/>
  <c r="J35" i="1"/>
  <c r="J4454" i="1"/>
  <c r="J155" i="1"/>
  <c r="J289" i="1"/>
  <c r="J4452" i="1"/>
  <c r="J293" i="1"/>
  <c r="J958" i="1"/>
  <c r="J288" i="1"/>
  <c r="F316" i="33"/>
  <c r="F386" i="33" s="1"/>
  <c r="F292" i="33"/>
  <c r="F361" i="33" s="1"/>
  <c r="J1099" i="1"/>
  <c r="J4458" i="1"/>
  <c r="F310" i="33"/>
  <c r="F380" i="33" s="1"/>
  <c r="J4456" i="1"/>
  <c r="F298" i="33"/>
  <c r="F367" i="33" s="1"/>
  <c r="J4453" i="1"/>
  <c r="J960" i="1"/>
  <c r="F560" i="33"/>
  <c r="F561" i="33"/>
  <c r="F564" i="33"/>
  <c r="F553" i="33"/>
  <c r="F556" i="33"/>
  <c r="F563" i="33"/>
  <c r="F555" i="33"/>
  <c r="F566" i="33"/>
  <c r="F567" i="33"/>
  <c r="F565" i="33"/>
  <c r="F558" i="33"/>
  <c r="F559" i="33"/>
  <c r="F568" i="33"/>
  <c r="F557" i="33"/>
  <c r="F562" i="33"/>
  <c r="F729" i="33"/>
  <c r="F725" i="33"/>
  <c r="F727" i="33"/>
  <c r="F724" i="33"/>
  <c r="F730" i="33"/>
  <c r="F726" i="33"/>
  <c r="F728" i="33"/>
  <c r="F731" i="33"/>
  <c r="F693" i="33"/>
  <c r="F691" i="33"/>
  <c r="F689" i="33"/>
  <c r="F692" i="33"/>
  <c r="F695" i="33"/>
  <c r="F688" i="33"/>
  <c r="F694" i="33"/>
  <c r="F690" i="33"/>
  <c r="J1100" i="1"/>
  <c r="F299" i="33"/>
  <c r="F368" i="33" s="1"/>
  <c r="J1098" i="1"/>
  <c r="J37" i="1"/>
  <c r="J205" i="1"/>
  <c r="J1095" i="1"/>
  <c r="J1102" i="1"/>
  <c r="J40" i="1"/>
  <c r="F582" i="33"/>
  <c r="F583" i="33"/>
  <c r="F584" i="33"/>
  <c r="F586" i="33"/>
  <c r="F587" i="33"/>
  <c r="F593" i="33"/>
  <c r="F578" i="33"/>
  <c r="F585" i="33"/>
  <c r="F588" i="33"/>
  <c r="F590" i="33"/>
  <c r="F591" i="33"/>
  <c r="F592" i="33"/>
  <c r="F580" i="33"/>
  <c r="J709" i="1"/>
  <c r="J151" i="1"/>
  <c r="J34" i="1"/>
  <c r="J148" i="1"/>
  <c r="J707" i="1"/>
  <c r="J204" i="1"/>
  <c r="J287" i="1"/>
  <c r="J1101" i="1"/>
  <c r="J703" i="1"/>
  <c r="J203" i="1"/>
  <c r="J152" i="1"/>
  <c r="J153" i="1"/>
  <c r="J706" i="1"/>
  <c r="J39" i="1"/>
  <c r="J704" i="1"/>
  <c r="F778" i="33"/>
  <c r="J36" i="1"/>
  <c r="J38" i="1"/>
  <c r="F775" i="33"/>
  <c r="J149" i="1"/>
  <c r="J955" i="1"/>
  <c r="J154" i="1"/>
  <c r="J150" i="1"/>
  <c r="F781" i="33"/>
  <c r="F777" i="33"/>
  <c r="F776" i="33"/>
  <c r="J1096" i="1"/>
  <c r="F779" i="33"/>
  <c r="F780" i="33"/>
  <c r="F782" i="33"/>
  <c r="J959" i="1"/>
  <c r="J4451" i="1"/>
  <c r="J290" i="1"/>
  <c r="J708" i="1"/>
  <c r="J294" i="1"/>
  <c r="J4457" i="1"/>
  <c r="J292" i="1"/>
  <c r="J954" i="1"/>
  <c r="J710" i="1"/>
  <c r="J961" i="1"/>
  <c r="J4455" i="1"/>
  <c r="J957" i="1"/>
  <c r="J705" i="1"/>
  <c r="J291" i="1"/>
  <c r="J164" i="1" l="1"/>
  <c r="F333" i="33"/>
  <c r="F404" i="33" s="1"/>
  <c r="F456" i="33"/>
  <c r="F314" i="33"/>
  <c r="F384" i="33" s="1"/>
  <c r="F313" i="33"/>
  <c r="F383" i="33" s="1"/>
  <c r="F294" i="33"/>
  <c r="F363" i="33" s="1"/>
  <c r="F311" i="33"/>
  <c r="F381" i="33" s="1"/>
  <c r="F331" i="33"/>
  <c r="F402" i="33" s="1"/>
  <c r="F315" i="33"/>
  <c r="F385" i="33" s="1"/>
  <c r="F309" i="33"/>
  <c r="F379" i="33" s="1"/>
  <c r="F330" i="33"/>
  <c r="F401" i="33" s="1"/>
  <c r="F295" i="33"/>
  <c r="F364" i="33" s="1"/>
  <c r="F327" i="33"/>
  <c r="F398" i="33" s="1"/>
  <c r="F312" i="33"/>
  <c r="F382" i="33" s="1"/>
  <c r="F326" i="33"/>
  <c r="F397" i="33" s="1"/>
  <c r="J160" i="1"/>
  <c r="F455" i="33"/>
  <c r="F332" i="33"/>
  <c r="F403" i="33" s="1"/>
  <c r="J163" i="1"/>
  <c r="F452" i="33"/>
  <c r="F329" i="33"/>
  <c r="F400" i="33" s="1"/>
  <c r="F451" i="33"/>
  <c r="F328" i="33"/>
  <c r="F399" i="33" s="1"/>
  <c r="J157" i="1"/>
  <c r="F449" i="33"/>
  <c r="F450" i="33"/>
  <c r="F454" i="33"/>
  <c r="F453" i="33"/>
  <c r="J159" i="1"/>
  <c r="K25" i="1" l="1"/>
  <c r="K33" i="1"/>
  <c r="K51" i="1"/>
  <c r="K59" i="1"/>
  <c r="K67" i="1"/>
  <c r="K83" i="1"/>
  <c r="K91" i="1"/>
  <c r="K99" i="1"/>
  <c r="K107" i="1"/>
  <c r="K115" i="1"/>
  <c r="K123" i="1"/>
  <c r="K131" i="1"/>
  <c r="K139" i="1"/>
  <c r="K147" i="1"/>
  <c r="K75" i="1"/>
  <c r="K15" i="1"/>
  <c r="K200" i="1"/>
  <c r="J12" i="1"/>
  <c r="F296" i="33" s="1"/>
  <c r="F365" i="33" s="1"/>
  <c r="K4254" i="1"/>
  <c r="K4198" i="1"/>
  <c r="K4206" i="1"/>
  <c r="K4407" i="1"/>
  <c r="K4409" i="1"/>
  <c r="K4405" i="1"/>
  <c r="J9" i="1"/>
  <c r="F293" i="33" s="1"/>
  <c r="J13" i="1"/>
  <c r="K4257" i="1"/>
  <c r="K4201" i="1"/>
  <c r="K4209" i="1"/>
  <c r="K4250" i="1"/>
  <c r="K4194" i="1"/>
  <c r="K4202" i="1"/>
  <c r="K4403" i="1"/>
  <c r="K4487" i="1"/>
  <c r="K4495" i="1"/>
  <c r="K4406" i="1"/>
  <c r="K4485" i="1"/>
  <c r="K4493" i="1"/>
  <c r="K4253" i="1"/>
  <c r="K4197" i="1"/>
  <c r="K4205" i="1"/>
  <c r="K4251" i="1"/>
  <c r="K4195" i="1"/>
  <c r="K4203" i="1"/>
  <c r="K4402" i="1"/>
  <c r="K4252" i="1"/>
  <c r="K4196" i="1"/>
  <c r="K4204" i="1"/>
  <c r="K4486" i="1"/>
  <c r="K4494" i="1"/>
  <c r="K4483" i="1"/>
  <c r="K4491" i="1"/>
  <c r="K4404" i="1"/>
  <c r="K4256" i="1"/>
  <c r="K4200" i="1"/>
  <c r="K4208" i="1"/>
  <c r="K4255" i="1"/>
  <c r="K4199" i="1"/>
  <c r="K4207" i="1"/>
  <c r="K4484" i="1"/>
  <c r="K4492" i="1"/>
  <c r="K4482" i="1"/>
  <c r="K4490" i="1"/>
  <c r="K4408" i="1"/>
  <c r="K4488" i="1"/>
  <c r="K4496" i="1"/>
  <c r="K1441" i="1"/>
  <c r="K1433" i="1"/>
  <c r="K1425" i="1"/>
  <c r="K1417" i="1"/>
  <c r="K1409" i="1"/>
  <c r="K1401" i="1"/>
  <c r="K1928" i="1"/>
  <c r="K821" i="1"/>
  <c r="K829" i="1"/>
  <c r="K837" i="1"/>
  <c r="K1446" i="1"/>
  <c r="K1438" i="1"/>
  <c r="K1430" i="1"/>
  <c r="K1422" i="1"/>
  <c r="K1414" i="1"/>
  <c r="K1406" i="1"/>
  <c r="K825" i="1"/>
  <c r="K833" i="1"/>
  <c r="K841" i="1"/>
  <c r="K1444" i="1"/>
  <c r="K1436" i="1"/>
  <c r="K1428" i="1"/>
  <c r="K1420" i="1"/>
  <c r="K1412" i="1"/>
  <c r="K1404" i="1"/>
  <c r="K1372" i="1"/>
  <c r="K1380" i="1"/>
  <c r="K1364" i="1"/>
  <c r="K1356" i="1"/>
  <c r="K1348" i="1"/>
  <c r="K1340" i="1"/>
  <c r="K1332" i="1"/>
  <c r="K1324" i="1"/>
  <c r="K1316" i="1"/>
  <c r="K1308" i="1"/>
  <c r="K1300" i="1"/>
  <c r="K1922" i="1"/>
  <c r="K1374" i="1"/>
  <c r="K1382" i="1"/>
  <c r="K1366" i="1"/>
  <c r="K1358" i="1"/>
  <c r="K1350" i="1"/>
  <c r="K1342" i="1"/>
  <c r="K1334" i="1"/>
  <c r="K1326" i="1"/>
  <c r="K1318" i="1"/>
  <c r="K1310" i="1"/>
  <c r="K1302" i="1"/>
  <c r="K1923" i="1"/>
  <c r="K1371" i="1"/>
  <c r="K1379" i="1"/>
  <c r="K1363" i="1"/>
  <c r="K1355" i="1"/>
  <c r="K1347" i="1"/>
  <c r="K1339" i="1"/>
  <c r="K1331" i="1"/>
  <c r="K1323" i="1"/>
  <c r="K1315" i="1"/>
  <c r="K1307" i="1"/>
  <c r="K1299" i="1"/>
  <c r="K822" i="1"/>
  <c r="K830" i="1"/>
  <c r="K838" i="1"/>
  <c r="K1926" i="1"/>
  <c r="K1445" i="1"/>
  <c r="K1437" i="1"/>
  <c r="K1429" i="1"/>
  <c r="K1421" i="1"/>
  <c r="K1413" i="1"/>
  <c r="K1405" i="1"/>
  <c r="K1369" i="1"/>
  <c r="K1377" i="1"/>
  <c r="K1361" i="1"/>
  <c r="K1353" i="1"/>
  <c r="K1345" i="1"/>
  <c r="K1337" i="1"/>
  <c r="K1329" i="1"/>
  <c r="K1321" i="1"/>
  <c r="K1313" i="1"/>
  <c r="K1305" i="1"/>
  <c r="K1297" i="1"/>
  <c r="K1442" i="1"/>
  <c r="K1434" i="1"/>
  <c r="K1426" i="1"/>
  <c r="K1418" i="1"/>
  <c r="K1410" i="1"/>
  <c r="K1402" i="1"/>
  <c r="K1093" i="1"/>
  <c r="K1077" i="1"/>
  <c r="K1085" i="1"/>
  <c r="K1924" i="1"/>
  <c r="K1090" i="1"/>
  <c r="K1074" i="1"/>
  <c r="K1082" i="1"/>
  <c r="K1447" i="1"/>
  <c r="K1439" i="1"/>
  <c r="K1431" i="1"/>
  <c r="K1423" i="1"/>
  <c r="K1415" i="1"/>
  <c r="K1407" i="1"/>
  <c r="K1440" i="1"/>
  <c r="K1432" i="1"/>
  <c r="K1424" i="1"/>
  <c r="K1416" i="1"/>
  <c r="K1408" i="1"/>
  <c r="K1400" i="1"/>
  <c r="K1087" i="1"/>
  <c r="K1071" i="1"/>
  <c r="K1079" i="1"/>
  <c r="K1921" i="1"/>
  <c r="K1927" i="1"/>
  <c r="K1368" i="1"/>
  <c r="K1376" i="1"/>
  <c r="K1360" i="1"/>
  <c r="K1352" i="1"/>
  <c r="K1344" i="1"/>
  <c r="K1336" i="1"/>
  <c r="K1328" i="1"/>
  <c r="K1320" i="1"/>
  <c r="K1312" i="1"/>
  <c r="K1304" i="1"/>
  <c r="K1296" i="1"/>
  <c r="K1373" i="1"/>
  <c r="K1381" i="1"/>
  <c r="K1365" i="1"/>
  <c r="K1357" i="1"/>
  <c r="K1349" i="1"/>
  <c r="K1341" i="1"/>
  <c r="K1333" i="1"/>
  <c r="K1325" i="1"/>
  <c r="K1317" i="1"/>
  <c r="K1309" i="1"/>
  <c r="K1301" i="1"/>
  <c r="K819" i="1"/>
  <c r="K827" i="1"/>
  <c r="K835" i="1"/>
  <c r="K1925" i="1"/>
  <c r="K823" i="1"/>
  <c r="K831" i="1"/>
  <c r="K839" i="1"/>
  <c r="K897" i="1"/>
  <c r="K896" i="1"/>
  <c r="K1443" i="1"/>
  <c r="K1435" i="1"/>
  <c r="K1427" i="1"/>
  <c r="K1419" i="1"/>
  <c r="K1411" i="1"/>
  <c r="K1403" i="1"/>
  <c r="K824" i="1"/>
  <c r="K832" i="1"/>
  <c r="K840" i="1"/>
  <c r="K1092" i="1"/>
  <c r="K1076" i="1"/>
  <c r="K1084" i="1"/>
  <c r="K1091" i="1"/>
  <c r="K1075" i="1"/>
  <c r="K1083" i="1"/>
  <c r="K1089" i="1"/>
  <c r="K1073" i="1"/>
  <c r="K1081" i="1"/>
  <c r="K1370" i="1"/>
  <c r="K1378" i="1"/>
  <c r="K1362" i="1"/>
  <c r="K1354" i="1"/>
  <c r="K1346" i="1"/>
  <c r="K1338" i="1"/>
  <c r="K1330" i="1"/>
  <c r="K1322" i="1"/>
  <c r="K1314" i="1"/>
  <c r="K1306" i="1"/>
  <c r="K1298" i="1"/>
  <c r="K1367" i="1"/>
  <c r="K1375" i="1"/>
  <c r="K1359" i="1"/>
  <c r="K1351" i="1"/>
  <c r="K1343" i="1"/>
  <c r="K1335" i="1"/>
  <c r="K1327" i="1"/>
  <c r="K1319" i="1"/>
  <c r="K1311" i="1"/>
  <c r="K1303" i="1"/>
  <c r="K1295" i="1"/>
  <c r="K1088" i="1"/>
  <c r="K1072" i="1"/>
  <c r="K1080" i="1"/>
  <c r="K903" i="1"/>
  <c r="K902" i="1"/>
  <c r="K826" i="1"/>
  <c r="K834" i="1"/>
  <c r="K842" i="1"/>
  <c r="K820" i="1"/>
  <c r="K828" i="1"/>
  <c r="K836" i="1"/>
  <c r="K899" i="1"/>
  <c r="K1094" i="1"/>
  <c r="K1078" i="1"/>
  <c r="K1086" i="1"/>
  <c r="K898" i="1"/>
  <c r="K901" i="1"/>
  <c r="K900" i="1"/>
  <c r="K390" i="1"/>
  <c r="K574" i="1"/>
  <c r="K566" i="1"/>
  <c r="K614" i="1"/>
  <c r="K550" i="1"/>
  <c r="K606" i="1"/>
  <c r="K446" i="1"/>
  <c r="K406" i="1"/>
  <c r="K502" i="1"/>
  <c r="K494" i="1"/>
  <c r="K414" i="1"/>
  <c r="K366" i="1"/>
  <c r="K374" i="1"/>
  <c r="K392" i="1"/>
  <c r="K576" i="1"/>
  <c r="K568" i="1"/>
  <c r="K616" i="1"/>
  <c r="K552" i="1"/>
  <c r="K608" i="1"/>
  <c r="K448" i="1"/>
  <c r="K408" i="1"/>
  <c r="K504" i="1"/>
  <c r="K496" i="1"/>
  <c r="K416" i="1"/>
  <c r="K368" i="1"/>
  <c r="K376" i="1"/>
  <c r="K385" i="1"/>
  <c r="K569" i="1"/>
  <c r="K561" i="1"/>
  <c r="K609" i="1"/>
  <c r="K545" i="1"/>
  <c r="K601" i="1"/>
  <c r="K441" i="1"/>
  <c r="K401" i="1"/>
  <c r="K497" i="1"/>
  <c r="K489" i="1"/>
  <c r="K409" i="1"/>
  <c r="K361" i="1"/>
  <c r="K369" i="1"/>
  <c r="K386" i="1"/>
  <c r="K570" i="1"/>
  <c r="K562" i="1"/>
  <c r="K610" i="1"/>
  <c r="K546" i="1"/>
  <c r="K602" i="1"/>
  <c r="K442" i="1"/>
  <c r="K402" i="1"/>
  <c r="K498" i="1"/>
  <c r="K490" i="1"/>
  <c r="K410" i="1"/>
  <c r="K362" i="1"/>
  <c r="K370" i="1"/>
  <c r="K388" i="1"/>
  <c r="K572" i="1"/>
  <c r="K564" i="1"/>
  <c r="K612" i="1"/>
  <c r="K548" i="1"/>
  <c r="K604" i="1"/>
  <c r="K444" i="1"/>
  <c r="K404" i="1"/>
  <c r="K500" i="1"/>
  <c r="K492" i="1"/>
  <c r="K412" i="1"/>
  <c r="K364" i="1"/>
  <c r="K372" i="1"/>
  <c r="K389" i="1"/>
  <c r="K573" i="1"/>
  <c r="K565" i="1"/>
  <c r="K613" i="1"/>
  <c r="K549" i="1"/>
  <c r="K605" i="1"/>
  <c r="K445" i="1"/>
  <c r="K405" i="1"/>
  <c r="K501" i="1"/>
  <c r="K493" i="1"/>
  <c r="K413" i="1"/>
  <c r="K365" i="1"/>
  <c r="K373" i="1"/>
  <c r="K387" i="1"/>
  <c r="K571" i="1"/>
  <c r="K563" i="1"/>
  <c r="K611" i="1"/>
  <c r="K547" i="1"/>
  <c r="K603" i="1"/>
  <c r="K443" i="1"/>
  <c r="K403" i="1"/>
  <c r="K499" i="1"/>
  <c r="K491" i="1"/>
  <c r="K411" i="1"/>
  <c r="K363" i="1"/>
  <c r="K371" i="1"/>
  <c r="K391" i="1"/>
  <c r="K575" i="1"/>
  <c r="K567" i="1"/>
  <c r="K615" i="1"/>
  <c r="K551" i="1"/>
  <c r="K607" i="1"/>
  <c r="K447" i="1"/>
  <c r="K407" i="1"/>
  <c r="K503" i="1"/>
  <c r="K495" i="1"/>
  <c r="K415" i="1"/>
  <c r="K367" i="1"/>
  <c r="K375" i="1"/>
  <c r="K195" i="1"/>
  <c r="K199" i="1"/>
  <c r="K196" i="1"/>
  <c r="K194" i="1"/>
  <c r="K202" i="1" s="1"/>
  <c r="H9" i="1"/>
  <c r="K193" i="1"/>
  <c r="K201" i="1" s="1"/>
  <c r="K198" i="1"/>
  <c r="K197" i="1"/>
  <c r="H12" i="1"/>
  <c r="K4481" i="1"/>
  <c r="K4489" i="1"/>
  <c r="K1572" i="1"/>
  <c r="K1580" i="1"/>
  <c r="K1620" i="1"/>
  <c r="K1628" i="1"/>
  <c r="K1636" i="1"/>
  <c r="K1644" i="1"/>
  <c r="K1482" i="1"/>
  <c r="K1490" i="1"/>
  <c r="K1498" i="1"/>
  <c r="K1506" i="1"/>
  <c r="K1514" i="1"/>
  <c r="K1522" i="1"/>
  <c r="K1530" i="1"/>
  <c r="K1475" i="1"/>
  <c r="K1483" i="1"/>
  <c r="K1491" i="1"/>
  <c r="K1499" i="1"/>
  <c r="K1507" i="1"/>
  <c r="K1515" i="1"/>
  <c r="K1523" i="1"/>
  <c r="K1565" i="1"/>
  <c r="K1573" i="1"/>
  <c r="K1613" i="1"/>
  <c r="K1621" i="1"/>
  <c r="K1629" i="1"/>
  <c r="K1637" i="1"/>
  <c r="K1481" i="1"/>
  <c r="K1489" i="1"/>
  <c r="K1497" i="1"/>
  <c r="K1505" i="1"/>
  <c r="K1513" i="1"/>
  <c r="K1521" i="1"/>
  <c r="K1529" i="1"/>
  <c r="K1571" i="1"/>
  <c r="K1579" i="1"/>
  <c r="K1619" i="1"/>
  <c r="K1627" i="1"/>
  <c r="K1635" i="1"/>
  <c r="K1643" i="1"/>
  <c r="K1476" i="1"/>
  <c r="K1484" i="1"/>
  <c r="K1492" i="1"/>
  <c r="K1500" i="1"/>
  <c r="K1508" i="1"/>
  <c r="K1516" i="1"/>
  <c r="K1524" i="1"/>
  <c r="K1566" i="1"/>
  <c r="K1574" i="1"/>
  <c r="K1614" i="1"/>
  <c r="K1622" i="1"/>
  <c r="K1630" i="1"/>
  <c r="K1638" i="1"/>
  <c r="K1477" i="1"/>
  <c r="K1485" i="1"/>
  <c r="K1493" i="1"/>
  <c r="K1501" i="1"/>
  <c r="K1509" i="1"/>
  <c r="K1517" i="1"/>
  <c r="K1525" i="1"/>
  <c r="K1567" i="1"/>
  <c r="K1575" i="1"/>
  <c r="K1615" i="1"/>
  <c r="K1623" i="1"/>
  <c r="K1631" i="1"/>
  <c r="K1639" i="1"/>
  <c r="K1478" i="1"/>
  <c r="K1486" i="1"/>
  <c r="K1494" i="1"/>
  <c r="K1502" i="1"/>
  <c r="K1510" i="1"/>
  <c r="K1518" i="1"/>
  <c r="K1526" i="1"/>
  <c r="K1568" i="1"/>
  <c r="K1576" i="1"/>
  <c r="K1616" i="1"/>
  <c r="K1624" i="1"/>
  <c r="K1632" i="1"/>
  <c r="K1640" i="1"/>
  <c r="K1480" i="1"/>
  <c r="K1488" i="1"/>
  <c r="K1496" i="1"/>
  <c r="K1504" i="1"/>
  <c r="K1512" i="1"/>
  <c r="K1520" i="1"/>
  <c r="K1528" i="1"/>
  <c r="K1570" i="1"/>
  <c r="K1578" i="1"/>
  <c r="K1618" i="1"/>
  <c r="K1626" i="1"/>
  <c r="K1634" i="1"/>
  <c r="K1642" i="1"/>
  <c r="K1479" i="1"/>
  <c r="K1487" i="1"/>
  <c r="K1495" i="1"/>
  <c r="K1503" i="1"/>
  <c r="K1511" i="1"/>
  <c r="K1519" i="1"/>
  <c r="K1527" i="1"/>
  <c r="K1569" i="1"/>
  <c r="K1577" i="1"/>
  <c r="K1617" i="1"/>
  <c r="K1625" i="1"/>
  <c r="K1633" i="1"/>
  <c r="K1641" i="1"/>
  <c r="K996" i="1"/>
  <c r="K1012" i="1"/>
  <c r="K1695" i="1"/>
  <c r="K1687" i="1"/>
  <c r="K1679" i="1"/>
  <c r="K995" i="1"/>
  <c r="K1011" i="1"/>
  <c r="K992" i="1"/>
  <c r="K1008" i="1"/>
  <c r="K993" i="1"/>
  <c r="K1009" i="1"/>
  <c r="K991" i="1"/>
  <c r="K1007" i="1"/>
  <c r="K990" i="1"/>
  <c r="K1006" i="1"/>
  <c r="K989" i="1"/>
  <c r="K1005" i="1"/>
  <c r="K994" i="1"/>
  <c r="K1010" i="1"/>
  <c r="K651" i="1"/>
  <c r="K659" i="1"/>
  <c r="K667" i="1"/>
  <c r="K648" i="1"/>
  <c r="K656" i="1"/>
  <c r="K664" i="1"/>
  <c r="K645" i="1"/>
  <c r="K653" i="1"/>
  <c r="K661" i="1"/>
  <c r="K649" i="1"/>
  <c r="K657" i="1"/>
  <c r="K665" i="1"/>
  <c r="K650" i="1"/>
  <c r="K658" i="1"/>
  <c r="K666" i="1"/>
  <c r="K647" i="1"/>
  <c r="K655" i="1"/>
  <c r="K663" i="1"/>
  <c r="K644" i="1"/>
  <c r="K652" i="1"/>
  <c r="K660" i="1"/>
  <c r="K646" i="1"/>
  <c r="K654" i="1"/>
  <c r="K662" i="1"/>
  <c r="K1157" i="1"/>
  <c r="K1165" i="1"/>
  <c r="K1173" i="1"/>
  <c r="K1197" i="1"/>
  <c r="K1221" i="1"/>
  <c r="K1237" i="1"/>
  <c r="K1229" i="1"/>
  <c r="K1213" i="1"/>
  <c r="K1189" i="1"/>
  <c r="K1181" i="1"/>
  <c r="K1149" i="1"/>
  <c r="K1141" i="1"/>
  <c r="K1133" i="1"/>
  <c r="K1245" i="1"/>
  <c r="K1253" i="1"/>
  <c r="K1261" i="1"/>
  <c r="K1269" i="1"/>
  <c r="K1160" i="1"/>
  <c r="K1168" i="1"/>
  <c r="K1176" i="1"/>
  <c r="K1200" i="1"/>
  <c r="K1224" i="1"/>
  <c r="K1240" i="1"/>
  <c r="K1232" i="1"/>
  <c r="K1216" i="1"/>
  <c r="K1192" i="1"/>
  <c r="K1184" i="1"/>
  <c r="K1152" i="1"/>
  <c r="K1144" i="1"/>
  <c r="K1136" i="1"/>
  <c r="K1248" i="1"/>
  <c r="K1256" i="1"/>
  <c r="K1264" i="1"/>
  <c r="K1272" i="1"/>
  <c r="K1678" i="1"/>
  <c r="K1686" i="1"/>
  <c r="K1694" i="1"/>
  <c r="K1680" i="1"/>
  <c r="K1688" i="1"/>
  <c r="K1159" i="1"/>
  <c r="K1167" i="1"/>
  <c r="K1175" i="1"/>
  <c r="K1199" i="1"/>
  <c r="K1223" i="1"/>
  <c r="K1239" i="1"/>
  <c r="K1231" i="1"/>
  <c r="K1215" i="1"/>
  <c r="K1191" i="1"/>
  <c r="K1183" i="1"/>
  <c r="K1151" i="1"/>
  <c r="K1143" i="1"/>
  <c r="K1135" i="1"/>
  <c r="K1247" i="1"/>
  <c r="K1255" i="1"/>
  <c r="K1263" i="1"/>
  <c r="K1271" i="1"/>
  <c r="K1677" i="1"/>
  <c r="K1685" i="1"/>
  <c r="K1693" i="1"/>
  <c r="K1158" i="1"/>
  <c r="K1166" i="1"/>
  <c r="K1174" i="1"/>
  <c r="K1198" i="1"/>
  <c r="K1222" i="1"/>
  <c r="K1238" i="1"/>
  <c r="K1230" i="1"/>
  <c r="K1214" i="1"/>
  <c r="K1190" i="1"/>
  <c r="K1182" i="1"/>
  <c r="K1150" i="1"/>
  <c r="K1142" i="1"/>
  <c r="K1134" i="1"/>
  <c r="K1246" i="1"/>
  <c r="K1254" i="1"/>
  <c r="K1262" i="1"/>
  <c r="K1270" i="1"/>
  <c r="K1164" i="1"/>
  <c r="K1172" i="1"/>
  <c r="K1180" i="1"/>
  <c r="K1204" i="1"/>
  <c r="K1228" i="1"/>
  <c r="K1244" i="1"/>
  <c r="K1236" i="1"/>
  <c r="K1220" i="1"/>
  <c r="K1196" i="1"/>
  <c r="K1188" i="1"/>
  <c r="K1156" i="1"/>
  <c r="K1148" i="1"/>
  <c r="K1140" i="1"/>
  <c r="K1252" i="1"/>
  <c r="K1260" i="1"/>
  <c r="K1268" i="1"/>
  <c r="K1276" i="1"/>
  <c r="K1681" i="1"/>
  <c r="K1689" i="1"/>
  <c r="K1163" i="1"/>
  <c r="K1171" i="1"/>
  <c r="K1179" i="1"/>
  <c r="K1203" i="1"/>
  <c r="K1227" i="1"/>
  <c r="K1243" i="1"/>
  <c r="K1235" i="1"/>
  <c r="K1219" i="1"/>
  <c r="K1195" i="1"/>
  <c r="K1187" i="1"/>
  <c r="K1155" i="1"/>
  <c r="K1147" i="1"/>
  <c r="K1139" i="1"/>
  <c r="K1251" i="1"/>
  <c r="K1259" i="1"/>
  <c r="K1267" i="1"/>
  <c r="K1275" i="1"/>
  <c r="K1676" i="1"/>
  <c r="K1684" i="1"/>
  <c r="K1692" i="1"/>
  <c r="K1682" i="1"/>
  <c r="K1690" i="1"/>
  <c r="K1683" i="1"/>
  <c r="K1691" i="1"/>
  <c r="K1161" i="1"/>
  <c r="K1169" i="1"/>
  <c r="K1177" i="1"/>
  <c r="K1201" i="1"/>
  <c r="K1225" i="1"/>
  <c r="K1241" i="1"/>
  <c r="K1233" i="1"/>
  <c r="K1217" i="1"/>
  <c r="K1193" i="1"/>
  <c r="K1185" i="1"/>
  <c r="K1153" i="1"/>
  <c r="K1145" i="1"/>
  <c r="K1137" i="1"/>
  <c r="K1249" i="1"/>
  <c r="K1257" i="1"/>
  <c r="K1265" i="1"/>
  <c r="K1273" i="1"/>
  <c r="K1162" i="1"/>
  <c r="K1170" i="1"/>
  <c r="K1178" i="1"/>
  <c r="K1202" i="1"/>
  <c r="K1226" i="1"/>
  <c r="K1242" i="1"/>
  <c r="K1234" i="1"/>
  <c r="K1218" i="1"/>
  <c r="K1194" i="1"/>
  <c r="K1186" i="1"/>
  <c r="K1154" i="1"/>
  <c r="K1146" i="1"/>
  <c r="K1138" i="1"/>
  <c r="K1250" i="1"/>
  <c r="K1258" i="1"/>
  <c r="K1266" i="1"/>
  <c r="K1274" i="1"/>
  <c r="K1720" i="1"/>
  <c r="K44" i="1"/>
  <c r="K52" i="1"/>
  <c r="K60" i="1"/>
  <c r="K76" i="1"/>
  <c r="K84" i="1"/>
  <c r="K92" i="1"/>
  <c r="K100" i="1"/>
  <c r="K108" i="1"/>
  <c r="K116" i="1"/>
  <c r="K124" i="1"/>
  <c r="K132" i="1"/>
  <c r="K140" i="1"/>
  <c r="K68" i="1"/>
  <c r="K18" i="1"/>
  <c r="K26" i="1"/>
  <c r="K47" i="1"/>
  <c r="K55" i="1"/>
  <c r="K63" i="1"/>
  <c r="K79" i="1"/>
  <c r="K87" i="1"/>
  <c r="K95" i="1"/>
  <c r="K103" i="1"/>
  <c r="K111" i="1"/>
  <c r="K119" i="1"/>
  <c r="K127" i="1"/>
  <c r="K135" i="1"/>
  <c r="K143" i="1"/>
  <c r="K71" i="1"/>
  <c r="K21" i="1"/>
  <c r="K29" i="1"/>
  <c r="K50" i="1"/>
  <c r="K58" i="1"/>
  <c r="K66" i="1"/>
  <c r="K82" i="1"/>
  <c r="K90" i="1"/>
  <c r="K98" i="1"/>
  <c r="K106" i="1"/>
  <c r="K114" i="1"/>
  <c r="K122" i="1"/>
  <c r="K130" i="1"/>
  <c r="K138" i="1"/>
  <c r="K146" i="1"/>
  <c r="K74" i="1"/>
  <c r="K24" i="1"/>
  <c r="K32" i="1"/>
  <c r="K45" i="1"/>
  <c r="K53" i="1"/>
  <c r="K61" i="1"/>
  <c r="K77" i="1"/>
  <c r="K85" i="1"/>
  <c r="K93" i="1"/>
  <c r="K101" i="1"/>
  <c r="K109" i="1"/>
  <c r="K117" i="1"/>
  <c r="K125" i="1"/>
  <c r="K133" i="1"/>
  <c r="K141" i="1"/>
  <c r="K69" i="1"/>
  <c r="K19" i="1"/>
  <c r="K27" i="1"/>
  <c r="K20" i="1"/>
  <c r="K28" i="1"/>
  <c r="K46" i="1"/>
  <c r="K54" i="1"/>
  <c r="K62" i="1"/>
  <c r="K78" i="1"/>
  <c r="K86" i="1"/>
  <c r="K94" i="1"/>
  <c r="K102" i="1"/>
  <c r="K110" i="1"/>
  <c r="K118" i="1"/>
  <c r="K126" i="1"/>
  <c r="K134" i="1"/>
  <c r="K142" i="1"/>
  <c r="K70" i="1"/>
  <c r="K48" i="1"/>
  <c r="K56" i="1"/>
  <c r="K64" i="1"/>
  <c r="K80" i="1"/>
  <c r="K88" i="1"/>
  <c r="K96" i="1"/>
  <c r="K104" i="1"/>
  <c r="K112" i="1"/>
  <c r="K120" i="1"/>
  <c r="K128" i="1"/>
  <c r="K136" i="1"/>
  <c r="K144" i="1"/>
  <c r="K72" i="1"/>
  <c r="K22" i="1"/>
  <c r="K30" i="1"/>
  <c r="K49" i="1"/>
  <c r="K57" i="1"/>
  <c r="K65" i="1"/>
  <c r="K81" i="1"/>
  <c r="K89" i="1"/>
  <c r="K97" i="1"/>
  <c r="K105" i="1"/>
  <c r="K113" i="1"/>
  <c r="K121" i="1"/>
  <c r="K129" i="1"/>
  <c r="K137" i="1"/>
  <c r="K145" i="1"/>
  <c r="K73" i="1"/>
  <c r="K23" i="1"/>
  <c r="K31" i="1"/>
  <c r="K1907" i="1"/>
  <c r="K2950" i="1"/>
  <c r="K1892" i="1"/>
  <c r="K3964" i="1"/>
  <c r="K2992" i="1"/>
  <c r="K2925" i="1"/>
  <c r="K4166" i="1"/>
  <c r="K2943" i="1"/>
  <c r="K2552" i="1"/>
  <c r="K3283" i="1"/>
  <c r="K2963" i="1"/>
  <c r="K4243" i="1"/>
  <c r="K3887" i="1"/>
  <c r="K3924" i="1"/>
  <c r="K4148" i="1"/>
  <c r="K2858" i="1"/>
  <c r="K2083" i="1"/>
  <c r="K2905" i="1"/>
  <c r="K619" i="1"/>
  <c r="K2113" i="1"/>
  <c r="K1879" i="1"/>
  <c r="K3178" i="1"/>
  <c r="K3684" i="1"/>
  <c r="K2701" i="1"/>
  <c r="K1899" i="1"/>
  <c r="K3195" i="1"/>
  <c r="K3765" i="1"/>
  <c r="K695" i="1"/>
  <c r="K687" i="1"/>
  <c r="K699" i="1"/>
  <c r="K691" i="1"/>
  <c r="K3927" i="1"/>
  <c r="K2941" i="1"/>
  <c r="K3237" i="1"/>
  <c r="K3882" i="1"/>
  <c r="K856" i="1"/>
  <c r="K599" i="1"/>
  <c r="K3297" i="1"/>
  <c r="K2127" i="1"/>
  <c r="K3833" i="1"/>
  <c r="K4329" i="1"/>
  <c r="K1024" i="1"/>
  <c r="K2081" i="1"/>
  <c r="K3925" i="1"/>
  <c r="K2938" i="1"/>
  <c r="K2904" i="1"/>
  <c r="K2130" i="1"/>
  <c r="K2500" i="1"/>
  <c r="K3217" i="1"/>
  <c r="K1888" i="1"/>
  <c r="K4171" i="1"/>
  <c r="K1890" i="1"/>
  <c r="K3236" i="1"/>
  <c r="K3194" i="1"/>
  <c r="K2922" i="1"/>
  <c r="K1053" i="1"/>
  <c r="K3916" i="1"/>
  <c r="K3934" i="1"/>
  <c r="K1723" i="1"/>
  <c r="K4144" i="1"/>
  <c r="K4003" i="1"/>
  <c r="K1913" i="1"/>
  <c r="K3890" i="1"/>
  <c r="K3005" i="1"/>
  <c r="K4147" i="1"/>
  <c r="K3973" i="1"/>
  <c r="K2043" i="1"/>
  <c r="K1911" i="1"/>
  <c r="K3282" i="1"/>
  <c r="K2087" i="1"/>
  <c r="K2962" i="1"/>
  <c r="K2926" i="1"/>
  <c r="K621" i="1"/>
  <c r="K2117" i="1"/>
  <c r="K4180" i="1"/>
  <c r="K3180" i="1"/>
  <c r="K1914" i="1"/>
  <c r="K2720" i="1"/>
  <c r="K4151" i="1"/>
  <c r="K3189" i="1"/>
  <c r="K2005" i="1"/>
  <c r="K2829" i="1"/>
  <c r="K3906" i="1"/>
  <c r="K3990" i="1"/>
  <c r="K3908" i="1"/>
  <c r="K3910" i="1"/>
  <c r="K3007" i="1"/>
  <c r="K3172" i="1"/>
  <c r="K851" i="1"/>
  <c r="K2980" i="1"/>
  <c r="K529" i="1"/>
  <c r="K2125" i="1"/>
  <c r="K3837" i="1"/>
  <c r="K4322" i="1"/>
  <c r="K4001" i="1"/>
  <c r="K2920" i="1"/>
  <c r="K2933" i="1"/>
  <c r="K1050" i="1"/>
  <c r="K2062" i="1"/>
  <c r="K4182" i="1"/>
  <c r="K3200" i="1"/>
  <c r="K3209" i="1"/>
  <c r="K3681" i="1"/>
  <c r="K3184" i="1"/>
  <c r="K2787" i="1"/>
  <c r="K2001" i="1"/>
  <c r="K3348" i="1"/>
  <c r="K3936" i="1"/>
  <c r="K2826" i="1"/>
  <c r="K935" i="1"/>
  <c r="K3881" i="1"/>
  <c r="K1717" i="1"/>
  <c r="K2120" i="1"/>
  <c r="K3803" i="1"/>
  <c r="K3880" i="1"/>
  <c r="K3181" i="1"/>
  <c r="K594" i="1"/>
  <c r="K4005" i="1"/>
  <c r="K4160" i="1"/>
  <c r="K1902" i="1"/>
  <c r="K2108" i="1"/>
  <c r="K4175" i="1"/>
  <c r="K2007" i="1"/>
  <c r="K2998" i="1"/>
  <c r="K2944" i="1"/>
  <c r="K1715" i="1"/>
  <c r="K858" i="1"/>
  <c r="K2111" i="1"/>
  <c r="K536" i="1"/>
  <c r="K2121" i="1"/>
  <c r="K3835" i="1"/>
  <c r="K4325" i="1"/>
  <c r="K3287" i="1"/>
  <c r="K3999" i="1"/>
  <c r="K2954" i="1"/>
  <c r="K2918" i="1"/>
  <c r="K2066" i="1"/>
  <c r="K2059" i="1"/>
  <c r="K4176" i="1"/>
  <c r="K3175" i="1"/>
  <c r="K1884" i="1"/>
  <c r="K1882" i="1"/>
  <c r="K3766" i="1"/>
  <c r="K3762" i="1"/>
  <c r="K2004" i="1"/>
  <c r="K3349" i="1"/>
  <c r="K3935" i="1"/>
  <c r="K3912" i="1"/>
  <c r="K3992" i="1"/>
  <c r="K3700" i="1"/>
  <c r="K3174" i="1"/>
  <c r="K4167" i="1"/>
  <c r="K3245" i="1"/>
  <c r="K3351" i="1"/>
  <c r="K2490" i="1"/>
  <c r="K3938" i="1"/>
  <c r="K688" i="1"/>
  <c r="K3981" i="1"/>
  <c r="K1028" i="1"/>
  <c r="K2065" i="1"/>
  <c r="K4246" i="1"/>
  <c r="K1054" i="1"/>
  <c r="K3001" i="1"/>
  <c r="K600" i="1"/>
  <c r="K3956" i="1"/>
  <c r="K2014" i="1"/>
  <c r="K395" i="1"/>
  <c r="K3895" i="1"/>
  <c r="K2945" i="1"/>
  <c r="K2959" i="1"/>
  <c r="K2131" i="1"/>
  <c r="K2486" i="1"/>
  <c r="K3216" i="1"/>
  <c r="K2723" i="1"/>
  <c r="K3240" i="1"/>
  <c r="K3246" i="1"/>
  <c r="K1034" i="1"/>
  <c r="K2860" i="1"/>
  <c r="K557" i="1"/>
  <c r="K3249" i="1"/>
  <c r="K3702" i="1"/>
  <c r="K3004" i="1"/>
  <c r="K2112" i="1"/>
  <c r="K2981" i="1"/>
  <c r="K2041" i="1"/>
  <c r="K396" i="1"/>
  <c r="K4000" i="1"/>
  <c r="K2957" i="1"/>
  <c r="K2928" i="1"/>
  <c r="K2067" i="1"/>
  <c r="K2499" i="1"/>
  <c r="K3221" i="1"/>
  <c r="K4249" i="1"/>
  <c r="K3208" i="1"/>
  <c r="K3192" i="1"/>
  <c r="K3199" i="1"/>
  <c r="K4156" i="1"/>
  <c r="K1953" i="1"/>
  <c r="K2912" i="1"/>
  <c r="K3985" i="1"/>
  <c r="K3920" i="1"/>
  <c r="K3897" i="1"/>
  <c r="K2489" i="1"/>
  <c r="K3953" i="1"/>
  <c r="K943" i="1"/>
  <c r="K3800" i="1"/>
  <c r="K3015" i="1"/>
  <c r="K3970" i="1"/>
  <c r="K3955" i="1"/>
  <c r="K530" i="1"/>
  <c r="K397" i="1"/>
  <c r="K1022" i="1"/>
  <c r="K3960" i="1"/>
  <c r="K2909" i="1"/>
  <c r="K2917" i="1"/>
  <c r="K623" i="1"/>
  <c r="K2063" i="1"/>
  <c r="K4178" i="1"/>
  <c r="K3182" i="1"/>
  <c r="K3211" i="1"/>
  <c r="K2702" i="1"/>
  <c r="K1897" i="1"/>
  <c r="K3764" i="1"/>
  <c r="K2003" i="1"/>
  <c r="K2942" i="1"/>
  <c r="K3962" i="1"/>
  <c r="K694" i="1"/>
  <c r="K2496" i="1"/>
  <c r="K3903" i="1"/>
  <c r="K2105" i="1"/>
  <c r="K1877" i="1"/>
  <c r="K3346" i="1"/>
  <c r="K4169" i="1"/>
  <c r="K3951" i="1"/>
  <c r="K2132" i="1"/>
  <c r="K3975" i="1"/>
  <c r="K2135" i="1"/>
  <c r="K3239" i="1"/>
  <c r="K3697" i="1"/>
  <c r="K697" i="1"/>
  <c r="K689" i="1"/>
  <c r="K1714" i="1"/>
  <c r="K598" i="1"/>
  <c r="K2114" i="1"/>
  <c r="K4161" i="1"/>
  <c r="K2997" i="1"/>
  <c r="K2554" i="1"/>
  <c r="K3952" i="1"/>
  <c r="K2011" i="1"/>
  <c r="K3977" i="1"/>
  <c r="K2859" i="1"/>
  <c r="K2074" i="1"/>
  <c r="K2953" i="1"/>
  <c r="K2990" i="1"/>
  <c r="K1046" i="1"/>
  <c r="K558" i="1"/>
  <c r="K939" i="1"/>
  <c r="K3207" i="1"/>
  <c r="K4172" i="1"/>
  <c r="K1915" i="1"/>
  <c r="K3241" i="1"/>
  <c r="K3198" i="1"/>
  <c r="K3805" i="1"/>
  <c r="K3352" i="1"/>
  <c r="K3993" i="1"/>
  <c r="K3904" i="1"/>
  <c r="K1036" i="1"/>
  <c r="K1060" i="1"/>
  <c r="K2827" i="1"/>
  <c r="K2013" i="1"/>
  <c r="K1052" i="1"/>
  <c r="K1889" i="1"/>
  <c r="K3940" i="1"/>
  <c r="K857" i="1"/>
  <c r="K4145" i="1"/>
  <c r="K3291" i="1"/>
  <c r="K2123" i="1"/>
  <c r="K3832" i="1"/>
  <c r="K4327" i="1"/>
  <c r="K1025" i="1"/>
  <c r="K3894" i="1"/>
  <c r="K2960" i="1"/>
  <c r="K2908" i="1"/>
  <c r="K2133" i="1"/>
  <c r="K2064" i="1"/>
  <c r="K3219" i="1"/>
  <c r="K1920" i="1"/>
  <c r="K3214" i="1"/>
  <c r="K1896" i="1"/>
  <c r="K1903" i="1"/>
  <c r="K4162" i="1"/>
  <c r="K3350" i="1"/>
  <c r="K2497" i="1"/>
  <c r="K3921" i="1"/>
  <c r="K3699" i="1"/>
  <c r="K3942" i="1"/>
  <c r="K2982" i="1"/>
  <c r="K2722" i="1"/>
  <c r="K3989" i="1"/>
  <c r="K2996" i="1"/>
  <c r="K2558" i="1"/>
  <c r="K2976" i="1"/>
  <c r="K2010" i="1"/>
  <c r="K3982" i="1"/>
  <c r="K2861" i="1"/>
  <c r="K1026" i="1"/>
  <c r="K3884" i="1"/>
  <c r="K2949" i="1"/>
  <c r="K2927" i="1"/>
  <c r="K2072" i="1"/>
  <c r="K3218" i="1"/>
  <c r="K3215" i="1"/>
  <c r="K2725" i="1"/>
  <c r="K3235" i="1"/>
  <c r="K3242" i="1"/>
  <c r="K3804" i="1"/>
  <c r="K3998" i="1"/>
  <c r="K3930" i="1"/>
  <c r="K3893" i="1"/>
  <c r="K3918" i="1"/>
  <c r="K3883" i="1"/>
  <c r="K1716" i="1"/>
  <c r="K3006" i="1"/>
  <c r="K3183" i="1"/>
  <c r="K3909" i="1"/>
  <c r="K936" i="1"/>
  <c r="K2910" i="1"/>
  <c r="K3294" i="1"/>
  <c r="K2061" i="1"/>
  <c r="K400" i="1"/>
  <c r="K2994" i="1"/>
  <c r="K1021" i="1"/>
  <c r="K3926" i="1"/>
  <c r="K1728" i="1"/>
  <c r="K2134" i="1"/>
  <c r="K3983" i="1"/>
  <c r="K1718" i="1"/>
  <c r="K2557" i="1"/>
  <c r="K2044" i="1"/>
  <c r="K3979" i="1"/>
  <c r="K1027" i="1"/>
  <c r="K3917" i="1"/>
  <c r="K2947" i="1"/>
  <c r="K2946" i="1"/>
  <c r="K2070" i="1"/>
  <c r="K2491" i="1"/>
  <c r="K3222" i="1"/>
  <c r="K2727" i="1"/>
  <c r="K3679" i="1"/>
  <c r="K1901" i="1"/>
  <c r="K3759" i="1"/>
  <c r="K2790" i="1"/>
  <c r="K1956" i="1"/>
  <c r="K1055" i="1"/>
  <c r="K3886" i="1"/>
  <c r="K1058" i="1"/>
  <c r="K3986" i="1"/>
  <c r="K1725" i="1"/>
  <c r="K4174" i="1"/>
  <c r="K3191" i="1"/>
  <c r="K3801" i="1"/>
  <c r="K2487" i="1"/>
  <c r="K3892" i="1"/>
  <c r="K3919" i="1"/>
  <c r="K3965" i="1"/>
  <c r="K4326" i="1"/>
  <c r="K2057" i="1"/>
  <c r="K3799" i="1"/>
  <c r="K690" i="1"/>
  <c r="K3014" i="1"/>
  <c r="K2109" i="1"/>
  <c r="K3967" i="1"/>
  <c r="K2012" i="1"/>
  <c r="K1912" i="1"/>
  <c r="K2082" i="1"/>
  <c r="K2906" i="1"/>
  <c r="K2988" i="1"/>
  <c r="K1045" i="1"/>
  <c r="K554" i="1"/>
  <c r="K940" i="1"/>
  <c r="K3170" i="1"/>
  <c r="K1886" i="1"/>
  <c r="K3234" i="1"/>
  <c r="K2008" i="1"/>
  <c r="K3987" i="1"/>
  <c r="K853" i="1"/>
  <c r="K4181" i="1"/>
  <c r="K3193" i="1"/>
  <c r="K3012" i="1"/>
  <c r="K3954" i="1"/>
  <c r="K593" i="1"/>
  <c r="K3293" i="1"/>
  <c r="K1909" i="1"/>
  <c r="K2085" i="1"/>
  <c r="K2952" i="1"/>
  <c r="K2940" i="1"/>
  <c r="K618" i="1"/>
  <c r="K553" i="1"/>
  <c r="K938" i="1"/>
  <c r="K3205" i="1"/>
  <c r="K4242" i="1"/>
  <c r="K2726" i="1"/>
  <c r="K1893" i="1"/>
  <c r="K3188" i="1"/>
  <c r="K2785" i="1"/>
  <c r="K3902" i="1"/>
  <c r="K3879" i="1"/>
  <c r="K2986" i="1"/>
  <c r="K3961" i="1"/>
  <c r="K3914" i="1"/>
  <c r="K535" i="1"/>
  <c r="K2913" i="1"/>
  <c r="K3169" i="1"/>
  <c r="K3701" i="1"/>
  <c r="K3008" i="1"/>
  <c r="K597" i="1"/>
  <c r="K3969" i="1"/>
  <c r="K3290" i="1"/>
  <c r="K1910" i="1"/>
  <c r="K3289" i="1"/>
  <c r="K4004" i="1"/>
  <c r="K2914" i="1"/>
  <c r="K2991" i="1"/>
  <c r="K2069" i="1"/>
  <c r="K3220" i="1"/>
  <c r="K3686" i="1"/>
  <c r="K1916" i="1"/>
  <c r="K3806" i="1"/>
  <c r="K1904" i="1"/>
  <c r="K3197" i="1"/>
  <c r="K1958" i="1"/>
  <c r="K3923" i="1"/>
  <c r="K1057" i="1"/>
  <c r="K3899" i="1"/>
  <c r="K2824" i="1"/>
  <c r="K1033" i="1"/>
  <c r="K3929" i="1"/>
  <c r="K2015" i="1"/>
  <c r="K2984" i="1"/>
  <c r="K3683" i="1"/>
  <c r="K3988" i="1"/>
  <c r="K3247" i="1"/>
  <c r="K2862" i="1"/>
  <c r="K2088" i="1"/>
  <c r="K4177" i="1"/>
  <c r="K2863" i="1"/>
  <c r="K2907" i="1"/>
  <c r="K3201" i="1"/>
  <c r="K3898" i="1"/>
  <c r="K4157" i="1"/>
  <c r="K3980" i="1"/>
  <c r="K3286" i="1"/>
  <c r="K2936" i="1"/>
  <c r="K2494" i="1"/>
  <c r="K1719" i="1"/>
  <c r="K2999" i="1"/>
  <c r="K2110" i="1"/>
  <c r="K2857" i="1"/>
  <c r="K702" i="1"/>
  <c r="K2977" i="1"/>
  <c r="K3889" i="1"/>
  <c r="K3223" i="1"/>
  <c r="K692" i="1"/>
  <c r="K3003" i="1"/>
  <c r="K3974" i="1"/>
  <c r="K3957" i="1"/>
  <c r="K3295" i="1"/>
  <c r="K398" i="1"/>
  <c r="K2086" i="1"/>
  <c r="K2934" i="1"/>
  <c r="K2956" i="1"/>
  <c r="K1048" i="1"/>
  <c r="K2118" i="1"/>
  <c r="K1878" i="1"/>
  <c r="K3206" i="1"/>
  <c r="K1885" i="1"/>
  <c r="K4170" i="1"/>
  <c r="K2784" i="1"/>
  <c r="K3190" i="1"/>
  <c r="K2006" i="1"/>
  <c r="K1727" i="1"/>
  <c r="K2488" i="1"/>
  <c r="K2937" i="1"/>
  <c r="K3885" i="1"/>
  <c r="K2993" i="1"/>
  <c r="K3284" i="1"/>
  <c r="K1873" i="1"/>
  <c r="K3187" i="1"/>
  <c r="K3900" i="1"/>
  <c r="K2995" i="1"/>
  <c r="K2553" i="1"/>
  <c r="K595" i="1"/>
  <c r="K2042" i="1"/>
  <c r="K3978" i="1"/>
  <c r="K2856" i="1"/>
  <c r="K3888" i="1"/>
  <c r="K2935" i="1"/>
  <c r="K2919" i="1"/>
  <c r="K2071" i="1"/>
  <c r="K2493" i="1"/>
  <c r="K3168" i="1"/>
  <c r="K2700" i="1"/>
  <c r="K3212" i="1"/>
  <c r="K1898" i="1"/>
  <c r="K3761" i="1"/>
  <c r="K4152" i="1"/>
  <c r="K1957" i="1"/>
  <c r="K2828" i="1"/>
  <c r="K3941" i="1"/>
  <c r="K1023" i="1"/>
  <c r="K3696" i="1"/>
  <c r="K930" i="1"/>
  <c r="K534" i="1"/>
  <c r="K4006" i="1"/>
  <c r="K1883" i="1"/>
  <c r="K3933" i="1"/>
  <c r="K3002" i="1"/>
  <c r="K2983" i="1"/>
  <c r="K3968" i="1"/>
  <c r="K2046" i="1"/>
  <c r="K393" i="1"/>
  <c r="K4002" i="1"/>
  <c r="K2961" i="1"/>
  <c r="K2939" i="1"/>
  <c r="K2136" i="1"/>
  <c r="K941" i="1"/>
  <c r="K3203" i="1"/>
  <c r="K2697" i="1"/>
  <c r="K2698" i="1"/>
  <c r="K3238" i="1"/>
  <c r="K4164" i="1"/>
  <c r="K3186" i="1"/>
  <c r="K1960" i="1"/>
  <c r="K932" i="1"/>
  <c r="K931" i="1"/>
  <c r="K3896" i="1"/>
  <c r="K3996" i="1"/>
  <c r="K2492" i="1"/>
  <c r="K624" i="1"/>
  <c r="K4155" i="1"/>
  <c r="K3991" i="1"/>
  <c r="K1035" i="1"/>
  <c r="K3984" i="1"/>
  <c r="K2556" i="1"/>
  <c r="K1918" i="1"/>
  <c r="K2060" i="1"/>
  <c r="K2788" i="1"/>
  <c r="K3834" i="1"/>
  <c r="K2559" i="1"/>
  <c r="K2830" i="1"/>
  <c r="K700" i="1"/>
  <c r="K1713" i="1"/>
  <c r="K4150" i="1"/>
  <c r="K2979" i="1"/>
  <c r="K3292" i="1"/>
  <c r="K394" i="1"/>
  <c r="K2958" i="1"/>
  <c r="K2948" i="1"/>
  <c r="K620" i="1"/>
  <c r="K556" i="1"/>
  <c r="K942" i="1"/>
  <c r="K3173" i="1"/>
  <c r="K2721" i="1"/>
  <c r="K1917" i="1"/>
  <c r="K1895" i="1"/>
  <c r="K3760" i="1"/>
  <c r="K2786" i="1"/>
  <c r="K3695" i="1"/>
  <c r="K3922" i="1"/>
  <c r="K3913" i="1"/>
  <c r="K933" i="1"/>
  <c r="K2951" i="1"/>
  <c r="K3210" i="1"/>
  <c r="K1894" i="1"/>
  <c r="K1955" i="1"/>
  <c r="K1729" i="1"/>
  <c r="K693" i="1"/>
  <c r="K3931" i="1"/>
  <c r="K3915" i="1"/>
  <c r="K3013" i="1"/>
  <c r="K2965" i="1"/>
  <c r="K2002" i="1"/>
  <c r="K854" i="1"/>
  <c r="K4143" i="1"/>
  <c r="K2048" i="1"/>
  <c r="K2126" i="1"/>
  <c r="K3838" i="1"/>
  <c r="K4324" i="1"/>
  <c r="K3285" i="1"/>
  <c r="K2077" i="1"/>
  <c r="K2985" i="1"/>
  <c r="K2915" i="1"/>
  <c r="K1051" i="1"/>
  <c r="K2115" i="1"/>
  <c r="K1876" i="1"/>
  <c r="K3179" i="1"/>
  <c r="K1919" i="1"/>
  <c r="K4154" i="1"/>
  <c r="K1030" i="1"/>
  <c r="K531" i="1"/>
  <c r="K2084" i="1"/>
  <c r="K3685" i="1"/>
  <c r="K1056" i="1"/>
  <c r="K852" i="1"/>
  <c r="K2106" i="1"/>
  <c r="K2016" i="1"/>
  <c r="K2128" i="1"/>
  <c r="K3836" i="1"/>
  <c r="K4328" i="1"/>
  <c r="K2078" i="1"/>
  <c r="K2916" i="1"/>
  <c r="K2923" i="1"/>
  <c r="K622" i="1"/>
  <c r="K2116" i="1"/>
  <c r="K1880" i="1"/>
  <c r="K3177" i="1"/>
  <c r="K1887" i="1"/>
  <c r="K4168" i="1"/>
  <c r="K4159" i="1"/>
  <c r="K4153" i="1"/>
  <c r="K4165" i="1"/>
  <c r="K3347" i="1"/>
  <c r="K1059" i="1"/>
  <c r="K2825" i="1"/>
  <c r="K3907" i="1"/>
  <c r="K3997" i="1"/>
  <c r="K1906" i="1"/>
  <c r="K2931" i="1"/>
  <c r="K1881" i="1"/>
  <c r="K2964" i="1"/>
  <c r="K855" i="1"/>
  <c r="K2978" i="1"/>
  <c r="K2009" i="1"/>
  <c r="K2122" i="1"/>
  <c r="K3831" i="1"/>
  <c r="K4323" i="1"/>
  <c r="K3891" i="1"/>
  <c r="K2911" i="1"/>
  <c r="K2987" i="1"/>
  <c r="K2129" i="1"/>
  <c r="K937" i="1"/>
  <c r="K3204" i="1"/>
  <c r="K2699" i="1"/>
  <c r="K4173" i="1"/>
  <c r="K2791" i="1"/>
  <c r="K3244" i="1"/>
  <c r="K3248" i="1"/>
  <c r="K3963" i="1"/>
  <c r="K3932" i="1"/>
  <c r="K1029" i="1"/>
  <c r="K2498" i="1"/>
  <c r="K1726" i="1"/>
  <c r="K4149" i="1"/>
  <c r="K2079" i="1"/>
  <c r="K4245" i="1"/>
  <c r="K3976" i="1"/>
  <c r="K2967" i="1"/>
  <c r="K934" i="1"/>
  <c r="K2047" i="1"/>
  <c r="K2080" i="1"/>
  <c r="K2696" i="1"/>
  <c r="K1722" i="1"/>
  <c r="K3296" i="1"/>
  <c r="K3995" i="1"/>
  <c r="K698" i="1"/>
  <c r="K706" i="1" s="1"/>
  <c r="K696" i="1"/>
  <c r="K3000" i="1"/>
  <c r="K2124" i="1"/>
  <c r="K2921" i="1"/>
  <c r="K2724" i="1"/>
  <c r="K3994" i="1"/>
  <c r="K3011" i="1"/>
  <c r="K4146" i="1"/>
  <c r="K3971" i="1"/>
  <c r="K532" i="1"/>
  <c r="K1905" i="1"/>
  <c r="K3959" i="1"/>
  <c r="K2966" i="1"/>
  <c r="K2932" i="1"/>
  <c r="K2068" i="1"/>
  <c r="K2058" i="1"/>
  <c r="K4179" i="1"/>
  <c r="K3171" i="1"/>
  <c r="K3213" i="1"/>
  <c r="K4247" i="1"/>
  <c r="K4158" i="1"/>
  <c r="K3243" i="1"/>
  <c r="K1959" i="1"/>
  <c r="K2831" i="1"/>
  <c r="K3939" i="1"/>
  <c r="K2495" i="1"/>
  <c r="K1031" i="1"/>
  <c r="K3698" i="1"/>
  <c r="K2555" i="1"/>
  <c r="K2703" i="1"/>
  <c r="K1954" i="1"/>
  <c r="K3009" i="1"/>
  <c r="K3958" i="1"/>
  <c r="K596" i="1"/>
  <c r="K533" i="1"/>
  <c r="K399" i="1"/>
  <c r="K2076" i="1"/>
  <c r="K2929" i="1"/>
  <c r="K2924" i="1"/>
  <c r="K617" i="1"/>
  <c r="K559" i="1"/>
  <c r="K1875" i="1"/>
  <c r="K3176" i="1"/>
  <c r="K3682" i="1"/>
  <c r="K4248" i="1"/>
  <c r="K1891" i="1"/>
  <c r="K3196" i="1"/>
  <c r="K2789" i="1"/>
  <c r="K3353" i="1"/>
  <c r="K3966" i="1"/>
  <c r="K1032" i="1"/>
  <c r="K2501" i="1"/>
  <c r="K2955" i="1"/>
  <c r="K3901" i="1"/>
  <c r="K1047" i="1"/>
  <c r="K4163" i="1"/>
  <c r="K1724" i="1"/>
  <c r="K3010" i="1"/>
  <c r="K3972" i="1"/>
  <c r="K2107" i="1"/>
  <c r="K2045" i="1"/>
  <c r="K1908" i="1"/>
  <c r="K3288" i="1"/>
  <c r="K2073" i="1"/>
  <c r="K2075" i="1"/>
  <c r="K2930" i="1"/>
  <c r="K2989" i="1"/>
  <c r="K1049" i="1"/>
  <c r="K2119" i="1"/>
  <c r="K1874" i="1"/>
  <c r="K3202" i="1"/>
  <c r="K3680" i="1"/>
  <c r="K4244" i="1"/>
  <c r="K1900" i="1"/>
  <c r="K3802" i="1"/>
  <c r="K3763" i="1"/>
  <c r="K929" i="1"/>
  <c r="K3937" i="1"/>
  <c r="K3905" i="1"/>
  <c r="K3928" i="1"/>
  <c r="K560" i="1"/>
  <c r="K555" i="1"/>
  <c r="K944" i="1"/>
  <c r="K3185" i="1"/>
  <c r="J158" i="1"/>
  <c r="J162" i="1"/>
  <c r="J161" i="1"/>
  <c r="K3911" i="1"/>
  <c r="K380" i="1"/>
  <c r="K948" i="1"/>
  <c r="K283" i="1"/>
  <c r="K279" i="1"/>
  <c r="K381" i="1"/>
  <c r="K286" i="1"/>
  <c r="K282" i="1"/>
  <c r="K4447" i="1"/>
  <c r="K384" i="1"/>
  <c r="K377" i="1"/>
  <c r="K953" i="1"/>
  <c r="K378" i="1"/>
  <c r="K946" i="1"/>
  <c r="K4449" i="1"/>
  <c r="K950" i="1"/>
  <c r="K285" i="1"/>
  <c r="K383" i="1"/>
  <c r="K701" i="1"/>
  <c r="K949" i="1"/>
  <c r="K379" i="1"/>
  <c r="K4450" i="1"/>
  <c r="K4446" i="1"/>
  <c r="K281" i="1"/>
  <c r="K284" i="1"/>
  <c r="K280" i="1"/>
  <c r="K952" i="1"/>
  <c r="K951" i="1"/>
  <c r="K4448" i="1"/>
  <c r="K4445" i="1"/>
  <c r="K4444" i="1"/>
  <c r="K4443" i="1"/>
  <c r="K382" i="1"/>
  <c r="K947" i="1"/>
  <c r="K203" i="1"/>
  <c r="K206" i="1"/>
  <c r="K205" i="1"/>
  <c r="K207" i="1"/>
  <c r="K204" i="1"/>
  <c r="K1096" i="1"/>
  <c r="K208" i="1"/>
  <c r="K41" i="1"/>
  <c r="K1102" i="1"/>
  <c r="K39" i="1"/>
  <c r="K1100" i="1"/>
  <c r="K1101" i="1"/>
  <c r="K1095" i="1"/>
  <c r="K1099" i="1"/>
  <c r="S409" i="1"/>
  <c r="Z409" i="1"/>
  <c r="AB409" i="1" s="1"/>
  <c r="S410" i="1"/>
  <c r="Z410" i="1"/>
  <c r="AB410" i="1" s="1"/>
  <c r="S411" i="1"/>
  <c r="Z411" i="1"/>
  <c r="AB411" i="1" s="1"/>
  <c r="S412" i="1"/>
  <c r="Z412" i="1"/>
  <c r="AB412" i="1" s="1"/>
  <c r="S413" i="1"/>
  <c r="Z413" i="1"/>
  <c r="AB413" i="1" s="1"/>
  <c r="S414" i="1"/>
  <c r="Z414" i="1"/>
  <c r="AB414" i="1" s="1"/>
  <c r="S415" i="1"/>
  <c r="Z415" i="1"/>
  <c r="AB415" i="1" s="1"/>
  <c r="S416" i="1"/>
  <c r="Z416" i="1"/>
  <c r="AB416" i="1" s="1"/>
  <c r="S896" i="1"/>
  <c r="Z896" i="1"/>
  <c r="AB896" i="1" s="1"/>
  <c r="S897" i="1"/>
  <c r="Z897" i="1"/>
  <c r="AB897" i="1" s="1"/>
  <c r="S898" i="1"/>
  <c r="Z898" i="1"/>
  <c r="AB898" i="1" s="1"/>
  <c r="S899" i="1"/>
  <c r="Z899" i="1"/>
  <c r="AB899" i="1" s="1"/>
  <c r="S900" i="1"/>
  <c r="Z900" i="1"/>
  <c r="AB900" i="1" s="1"/>
  <c r="S901" i="1"/>
  <c r="Z901" i="1"/>
  <c r="AB901" i="1" s="1"/>
  <c r="S902" i="1"/>
  <c r="Z902" i="1"/>
  <c r="AB902" i="1" s="1"/>
  <c r="S903" i="1"/>
  <c r="Z903" i="1"/>
  <c r="AB903" i="1" s="1"/>
  <c r="S1921" i="1"/>
  <c r="Z1921" i="1"/>
  <c r="AB1921" i="1" s="1"/>
  <c r="S1922" i="1"/>
  <c r="Z1922" i="1"/>
  <c r="AB1922" i="1" s="1"/>
  <c r="S1923" i="1"/>
  <c r="Z1923" i="1"/>
  <c r="AB1923" i="1" s="1"/>
  <c r="S1924" i="1"/>
  <c r="Z1924" i="1"/>
  <c r="AB1924" i="1" s="1"/>
  <c r="S1925" i="1"/>
  <c r="Z1925" i="1"/>
  <c r="AB1925" i="1" s="1"/>
  <c r="S1926" i="1"/>
  <c r="Z1926" i="1"/>
  <c r="AB1926" i="1" s="1"/>
  <c r="S1927" i="1"/>
  <c r="Z1927" i="1"/>
  <c r="AB1927" i="1" s="1"/>
  <c r="S1928" i="1"/>
  <c r="Z1928" i="1"/>
  <c r="AB1928" i="1" s="1"/>
  <c r="K705" i="1" l="1"/>
  <c r="K38" i="1"/>
  <c r="K34" i="1"/>
  <c r="K1097" i="1"/>
  <c r="K1098" i="1"/>
  <c r="K703" i="1"/>
  <c r="K35" i="1"/>
  <c r="G310" i="33" s="1"/>
  <c r="G380" i="33" s="1"/>
  <c r="H2943" i="1"/>
  <c r="H555" i="1"/>
  <c r="H3171" i="1"/>
  <c r="H2916" i="1"/>
  <c r="H2721" i="1"/>
  <c r="H1883" i="1"/>
  <c r="H702" i="1"/>
  <c r="H1910" i="1"/>
  <c r="H554" i="1"/>
  <c r="H2044" i="1"/>
  <c r="H3989" i="1"/>
  <c r="H4172" i="1"/>
  <c r="H3182" i="1"/>
  <c r="H557" i="1"/>
  <c r="H3935" i="1"/>
  <c r="H3835" i="1"/>
  <c r="H2081" i="1"/>
  <c r="H3765" i="1"/>
  <c r="H32" i="1"/>
  <c r="H68" i="1"/>
  <c r="H1217" i="1"/>
  <c r="H1180" i="1"/>
  <c r="H1248" i="1"/>
  <c r="H654" i="1"/>
  <c r="H1527" i="1"/>
  <c r="H1637" i="1"/>
  <c r="H1580" i="1"/>
  <c r="H373" i="1"/>
  <c r="H361" i="1"/>
  <c r="H1295" i="1"/>
  <c r="H1328" i="1"/>
  <c r="H1405" i="1"/>
  <c r="H1428" i="1"/>
  <c r="H4204" i="1"/>
  <c r="H280" i="1"/>
  <c r="H288" i="1" s="1"/>
  <c r="H4244" i="1"/>
  <c r="H3939" i="1"/>
  <c r="H1029" i="1"/>
  <c r="H2078" i="1"/>
  <c r="H3913" i="1"/>
  <c r="H2060" i="1"/>
  <c r="H4152" i="1"/>
  <c r="H3957" i="1"/>
  <c r="H2857" i="1"/>
  <c r="H3686" i="1"/>
  <c r="H2726" i="1"/>
  <c r="H2487" i="1"/>
  <c r="H3235" i="1"/>
  <c r="H1903" i="1"/>
  <c r="H3977" i="1"/>
  <c r="H530" i="1"/>
  <c r="H1054" i="1"/>
  <c r="H2059" i="1"/>
  <c r="H4175" i="1"/>
  <c r="H2980" i="1"/>
  <c r="H1024" i="1"/>
  <c r="H1892" i="1"/>
  <c r="H48" i="1"/>
  <c r="H1257" i="1"/>
  <c r="H1259" i="1"/>
  <c r="H1150" i="1"/>
  <c r="H1174" i="1"/>
  <c r="H1255" i="1"/>
  <c r="H1231" i="1"/>
  <c r="H1680" i="1"/>
  <c r="H1136" i="1"/>
  <c r="H1224" i="1"/>
  <c r="H1245" i="1"/>
  <c r="H1237" i="1"/>
  <c r="H646" i="1"/>
  <c r="H658" i="1"/>
  <c r="H664" i="1"/>
  <c r="H1005" i="1"/>
  <c r="H1008" i="1"/>
  <c r="H1519" i="1"/>
  <c r="H1626" i="1"/>
  <c r="H1496" i="1"/>
  <c r="H1639" i="1"/>
  <c r="H1509" i="1"/>
  <c r="H1614" i="1"/>
  <c r="H1484" i="1"/>
  <c r="H1529" i="1"/>
  <c r="H1629" i="1"/>
  <c r="H1499" i="1"/>
  <c r="H1498" i="1"/>
  <c r="H194" i="1"/>
  <c r="H202" i="1" s="1"/>
  <c r="H495" i="1"/>
  <c r="H575" i="1"/>
  <c r="H443" i="1"/>
  <c r="H365" i="1"/>
  <c r="H613" i="1"/>
  <c r="H500" i="1"/>
  <c r="H388" i="1"/>
  <c r="H602" i="1"/>
  <c r="H561" i="1"/>
  <c r="H408" i="1"/>
  <c r="H374" i="1"/>
  <c r="H550" i="1"/>
  <c r="H1086" i="1"/>
  <c r="H834" i="1"/>
  <c r="H1303" i="1"/>
  <c r="H1375" i="1"/>
  <c r="H1346" i="1"/>
  <c r="H1083" i="1"/>
  <c r="H824" i="1"/>
  <c r="H1301" i="1"/>
  <c r="H1365" i="1"/>
  <c r="H1336" i="1"/>
  <c r="H1079" i="1"/>
  <c r="H1440" i="1"/>
  <c r="H1074" i="1"/>
  <c r="H1418" i="1"/>
  <c r="H1329" i="1"/>
  <c r="H1413" i="1"/>
  <c r="H822" i="1"/>
  <c r="H1355" i="1"/>
  <c r="H1326" i="1"/>
  <c r="H1356" i="1"/>
  <c r="H1436" i="1"/>
  <c r="H1430" i="1"/>
  <c r="H1409" i="1"/>
  <c r="H4490" i="1"/>
  <c r="H4200" i="1"/>
  <c r="H4196" i="1"/>
  <c r="H4253" i="1"/>
  <c r="H4194" i="1"/>
  <c r="H4409" i="1"/>
  <c r="H75" i="1"/>
  <c r="H377" i="1"/>
  <c r="H1875" i="1"/>
  <c r="H2498" i="1"/>
  <c r="H3831" i="1"/>
  <c r="H3915" i="1"/>
  <c r="H2961" i="1"/>
  <c r="H2824" i="1"/>
  <c r="H2952" i="1"/>
  <c r="H2109" i="1"/>
  <c r="H2994" i="1"/>
  <c r="H1036" i="1"/>
  <c r="H2859" i="1"/>
  <c r="H598" i="1"/>
  <c r="H2489" i="1"/>
  <c r="H2007" i="1"/>
  <c r="H2062" i="1"/>
  <c r="H2043" i="1"/>
  <c r="H619" i="1"/>
  <c r="H65" i="1"/>
  <c r="H56" i="1"/>
  <c r="H21" i="1"/>
  <c r="H1265" i="1"/>
  <c r="H1691" i="1"/>
  <c r="H1263" i="1"/>
  <c r="H1229" i="1"/>
  <c r="H994" i="1"/>
  <c r="H1504" i="1"/>
  <c r="H1517" i="1"/>
  <c r="H1507" i="1"/>
  <c r="H572" i="1"/>
  <c r="H606" i="1"/>
  <c r="H1357" i="1"/>
  <c r="H1321" i="1"/>
  <c r="H1347" i="1"/>
  <c r="H1422" i="1"/>
  <c r="H947" i="1"/>
  <c r="H955" i="1" s="1"/>
  <c r="H380" i="1"/>
  <c r="H3958" i="1"/>
  <c r="H696" i="1"/>
  <c r="H3997" i="1"/>
  <c r="H2126" i="1"/>
  <c r="H4006" i="1"/>
  <c r="H2995" i="1"/>
  <c r="H3247" i="1"/>
  <c r="H3914" i="1"/>
  <c r="H853" i="1"/>
  <c r="H2491" i="1"/>
  <c r="H400" i="1"/>
  <c r="H2960" i="1"/>
  <c r="H3951" i="1"/>
  <c r="H3208" i="1"/>
  <c r="H3349" i="1"/>
  <c r="H2001" i="1"/>
  <c r="H3934" i="1"/>
  <c r="H2905" i="1"/>
  <c r="H120" i="1"/>
  <c r="H1242" i="1"/>
  <c r="H1172" i="1"/>
  <c r="H382" i="1"/>
  <c r="H3911" i="1"/>
  <c r="H2073" i="1"/>
  <c r="H4163" i="1"/>
  <c r="H2789" i="1"/>
  <c r="H617" i="1"/>
  <c r="H3009" i="1"/>
  <c r="H2831" i="1"/>
  <c r="H2058" i="1"/>
  <c r="H4146" i="1"/>
  <c r="H698" i="1"/>
  <c r="H2967" i="1"/>
  <c r="H3932" i="1"/>
  <c r="H937" i="1"/>
  <c r="H2009" i="1"/>
  <c r="H3907" i="1"/>
  <c r="H1887" i="1"/>
  <c r="H4328" i="1"/>
  <c r="H2084" i="1"/>
  <c r="H1051" i="1"/>
  <c r="H2048" i="1"/>
  <c r="H693" i="1"/>
  <c r="H3922" i="1"/>
  <c r="H942" i="1"/>
  <c r="H4150" i="1"/>
  <c r="H1918" i="1"/>
  <c r="H3996" i="1"/>
  <c r="H2698" i="1"/>
  <c r="H393" i="1"/>
  <c r="H534" i="1"/>
  <c r="H3761" i="1"/>
  <c r="H2935" i="1"/>
  <c r="H3900" i="1"/>
  <c r="H1727" i="1"/>
  <c r="H2118" i="1"/>
  <c r="H3974" i="1"/>
  <c r="H2110" i="1"/>
  <c r="H3898" i="1"/>
  <c r="H3988" i="1"/>
  <c r="H1057" i="1"/>
  <c r="H3220" i="1"/>
  <c r="H3969" i="1"/>
  <c r="H3961" i="1"/>
  <c r="H4242" i="1"/>
  <c r="H1909" i="1"/>
  <c r="H3987" i="1"/>
  <c r="H2988" i="1"/>
  <c r="H690" i="1"/>
  <c r="H3801" i="1"/>
  <c r="H1956" i="1"/>
  <c r="H2070" i="1"/>
  <c r="H2061" i="1"/>
  <c r="H3883" i="1"/>
  <c r="H2725" i="1"/>
  <c r="H2861" i="1"/>
  <c r="H2982" i="1"/>
  <c r="H1896" i="1"/>
  <c r="H3894" i="1"/>
  <c r="H3940" i="1"/>
  <c r="H3993" i="1"/>
  <c r="H939" i="1"/>
  <c r="H2011" i="1"/>
  <c r="H689" i="1"/>
  <c r="H4169" i="1"/>
  <c r="H2942" i="1"/>
  <c r="H2063" i="1"/>
  <c r="H3955" i="1"/>
  <c r="H3920" i="1"/>
  <c r="H4249" i="1"/>
  <c r="H2041" i="1"/>
  <c r="H1034" i="1"/>
  <c r="H2945" i="1"/>
  <c r="H4246" i="1"/>
  <c r="H3245" i="1"/>
  <c r="H2004" i="1"/>
  <c r="H2066" i="1"/>
  <c r="H536" i="1"/>
  <c r="H2108" i="1"/>
  <c r="H2120" i="1"/>
  <c r="H2787" i="1"/>
  <c r="H2933" i="1"/>
  <c r="H851" i="1"/>
  <c r="H2005" i="1"/>
  <c r="H621" i="1"/>
  <c r="H4147" i="1"/>
  <c r="H3916" i="1"/>
  <c r="H3217" i="1"/>
  <c r="H4329" i="1"/>
  <c r="H2941" i="1"/>
  <c r="H1899" i="1"/>
  <c r="H2083" i="1"/>
  <c r="H2552" i="1"/>
  <c r="H2950" i="1"/>
  <c r="H121" i="1"/>
  <c r="H49" i="1"/>
  <c r="H112" i="1"/>
  <c r="H70" i="1"/>
  <c r="H19" i="1"/>
  <c r="H74" i="1"/>
  <c r="G567" i="33"/>
  <c r="H143" i="1"/>
  <c r="H132" i="1"/>
  <c r="H60" i="1"/>
  <c r="H1138" i="1"/>
  <c r="H1226" i="1"/>
  <c r="H1249" i="1"/>
  <c r="H1241" i="1"/>
  <c r="H1251" i="1"/>
  <c r="H1243" i="1"/>
  <c r="H1276" i="1"/>
  <c r="H1196" i="1"/>
  <c r="H1164" i="1"/>
  <c r="H1182" i="1"/>
  <c r="H1166" i="1"/>
  <c r="H1247" i="1"/>
  <c r="H1239" i="1"/>
  <c r="H1144" i="1"/>
  <c r="H1200" i="1"/>
  <c r="H1133" i="1"/>
  <c r="H1221" i="1"/>
  <c r="H660" i="1"/>
  <c r="H650" i="1"/>
  <c r="H656" i="1"/>
  <c r="H1641" i="1"/>
  <c r="H1511" i="1"/>
  <c r="H1618" i="1"/>
  <c r="H1488" i="1"/>
  <c r="H1526" i="1"/>
  <c r="H1631" i="1"/>
  <c r="H1501" i="1"/>
  <c r="H1574" i="1"/>
  <c r="H1521" i="1"/>
  <c r="H1621" i="1"/>
  <c r="H1491" i="1"/>
  <c r="H1490" i="1"/>
  <c r="H4489" i="1"/>
  <c r="H503" i="1"/>
  <c r="H391" i="1"/>
  <c r="H603" i="1"/>
  <c r="H565" i="1"/>
  <c r="H404" i="1"/>
  <c r="H370" i="1"/>
  <c r="H546" i="1"/>
  <c r="H489" i="1"/>
  <c r="H569" i="1"/>
  <c r="H448" i="1"/>
  <c r="H366" i="1"/>
  <c r="H614" i="1"/>
  <c r="H1078" i="1"/>
  <c r="H826" i="1"/>
  <c r="H1311" i="1"/>
  <c r="H1367" i="1"/>
  <c r="H1354" i="1"/>
  <c r="H1075" i="1"/>
  <c r="H1403" i="1"/>
  <c r="H839" i="1"/>
  <c r="H1309" i="1"/>
  <c r="H1381" i="1"/>
  <c r="H1344" i="1"/>
  <c r="H1071" i="1"/>
  <c r="H1407" i="1"/>
  <c r="H1090" i="1"/>
  <c r="H1426" i="1"/>
  <c r="H1337" i="1"/>
  <c r="H1421" i="1"/>
  <c r="H1299" i="1"/>
  <c r="H1363" i="1"/>
  <c r="H1334" i="1"/>
  <c r="H1300" i="1"/>
  <c r="H1364" i="1"/>
  <c r="H1444" i="1"/>
  <c r="H1438" i="1"/>
  <c r="H1417" i="1"/>
  <c r="H4256" i="1"/>
  <c r="H4252" i="1"/>
  <c r="H4493" i="1"/>
  <c r="H4250" i="1"/>
  <c r="H4407" i="1"/>
  <c r="H147" i="1"/>
  <c r="K709" i="1"/>
  <c r="H3966" i="1"/>
  <c r="H2047" i="1"/>
  <c r="H1876" i="1"/>
  <c r="H4164" i="1"/>
  <c r="H2071" i="1"/>
  <c r="H3980" i="1"/>
  <c r="H535" i="1"/>
  <c r="H3892" i="1"/>
  <c r="H3006" i="1"/>
  <c r="H4162" i="1"/>
  <c r="H2132" i="1"/>
  <c r="H3192" i="1"/>
  <c r="H2490" i="1"/>
  <c r="H3348" i="1"/>
  <c r="H3906" i="1"/>
  <c r="H1723" i="1"/>
  <c r="H2963" i="1"/>
  <c r="H20" i="1"/>
  <c r="H1267" i="1"/>
  <c r="H1142" i="1"/>
  <c r="H1240" i="1"/>
  <c r="H666" i="1"/>
  <c r="H1622" i="1"/>
  <c r="H1506" i="1"/>
  <c r="H504" i="1"/>
  <c r="H1359" i="1"/>
  <c r="H1089" i="1"/>
  <c r="H1432" i="1"/>
  <c r="H1318" i="1"/>
  <c r="H1401" i="1"/>
  <c r="H4405" i="1"/>
  <c r="K40" i="1"/>
  <c r="H560" i="1"/>
  <c r="H559" i="1"/>
  <c r="H934" i="1"/>
  <c r="H4168" i="1"/>
  <c r="H3931" i="1"/>
  <c r="H4002" i="1"/>
  <c r="H1878" i="1"/>
  <c r="H3899" i="1"/>
  <c r="H1045" i="1"/>
  <c r="H2557" i="1"/>
  <c r="H3904" i="1"/>
  <c r="H4178" i="1"/>
  <c r="H396" i="1"/>
  <c r="H3351" i="1"/>
  <c r="H1050" i="1"/>
  <c r="H3973" i="1"/>
  <c r="H3195" i="1"/>
  <c r="H129" i="1"/>
  <c r="H24" i="1"/>
  <c r="H140" i="1"/>
  <c r="H1233" i="1"/>
  <c r="H1683" i="1"/>
  <c r="H1681" i="1"/>
  <c r="K155" i="1"/>
  <c r="H4447" i="1"/>
  <c r="H4455" i="1" s="1"/>
  <c r="H281" i="1"/>
  <c r="H289" i="1" s="1"/>
  <c r="H950" i="1"/>
  <c r="H958" i="1" s="1"/>
  <c r="H282" i="1"/>
  <c r="H290" i="1" s="1"/>
  <c r="H3905" i="1"/>
  <c r="H3202" i="1"/>
  <c r="H3288" i="1"/>
  <c r="H1047" i="1"/>
  <c r="H3196" i="1"/>
  <c r="H2924" i="1"/>
  <c r="H1954" i="1"/>
  <c r="H1959" i="1"/>
  <c r="H2068" i="1"/>
  <c r="H3011" i="1"/>
  <c r="H3995" i="1"/>
  <c r="H3976" i="1"/>
  <c r="H3963" i="1"/>
  <c r="H2129" i="1"/>
  <c r="H2978" i="1"/>
  <c r="H2825" i="1"/>
  <c r="H3177" i="1"/>
  <c r="H3836" i="1"/>
  <c r="H531" i="1"/>
  <c r="H2915" i="1"/>
  <c r="H4143" i="1"/>
  <c r="H1729" i="1"/>
  <c r="H3695" i="1"/>
  <c r="H556" i="1"/>
  <c r="G724" i="33"/>
  <c r="H2556" i="1"/>
  <c r="H3896" i="1"/>
  <c r="H2697" i="1"/>
  <c r="H2046" i="1"/>
  <c r="H930" i="1"/>
  <c r="H1898" i="1"/>
  <c r="H3888" i="1"/>
  <c r="H3187" i="1"/>
  <c r="H2006" i="1"/>
  <c r="H1048" i="1"/>
  <c r="H3003" i="1"/>
  <c r="H2999" i="1"/>
  <c r="H3201" i="1"/>
  <c r="H3683" i="1"/>
  <c r="H3923" i="1"/>
  <c r="H2069" i="1"/>
  <c r="H597" i="1"/>
  <c r="H2986" i="1"/>
  <c r="H3205" i="1"/>
  <c r="H3293" i="1"/>
  <c r="H2008" i="1"/>
  <c r="H2906" i="1"/>
  <c r="H3799" i="1"/>
  <c r="H3191" i="1"/>
  <c r="H2790" i="1"/>
  <c r="H2946" i="1"/>
  <c r="H3983" i="1"/>
  <c r="H3294" i="1"/>
  <c r="H3918" i="1"/>
  <c r="H3215" i="1"/>
  <c r="H3982" i="1"/>
  <c r="H3942" i="1"/>
  <c r="H3214" i="1"/>
  <c r="H1025" i="1"/>
  <c r="H1889" i="1"/>
  <c r="H3352" i="1"/>
  <c r="H558" i="1"/>
  <c r="H3952" i="1"/>
  <c r="H697" i="1"/>
  <c r="H3346" i="1"/>
  <c r="H2003" i="1"/>
  <c r="H623" i="1"/>
  <c r="H3970" i="1"/>
  <c r="H3985" i="1"/>
  <c r="H3221" i="1"/>
  <c r="H2981" i="1"/>
  <c r="H3246" i="1"/>
  <c r="H3895" i="1"/>
  <c r="H2065" i="1"/>
  <c r="H4167" i="1"/>
  <c r="H3762" i="1"/>
  <c r="H2918" i="1"/>
  <c r="H2111" i="1"/>
  <c r="H1902" i="1"/>
  <c r="H3184" i="1"/>
  <c r="H2920" i="1"/>
  <c r="H3172" i="1"/>
  <c r="H3189" i="1"/>
  <c r="H2926" i="1"/>
  <c r="H3005" i="1"/>
  <c r="H1053" i="1"/>
  <c r="H2500" i="1"/>
  <c r="H3833" i="1"/>
  <c r="H3927" i="1"/>
  <c r="H2701" i="1"/>
  <c r="H2858" i="1"/>
  <c r="H1907" i="1"/>
  <c r="H113" i="1"/>
  <c r="H30" i="1"/>
  <c r="H142" i="1"/>
  <c r="H69" i="1"/>
  <c r="H146" i="1"/>
  <c r="H135" i="1"/>
  <c r="H63" i="1"/>
  <c r="H124" i="1"/>
  <c r="H52" i="1"/>
  <c r="H1146" i="1"/>
  <c r="H1202" i="1"/>
  <c r="H1137" i="1"/>
  <c r="H1225" i="1"/>
  <c r="H1682" i="1"/>
  <c r="H1139" i="1"/>
  <c r="H1227" i="1"/>
  <c r="H1268" i="1"/>
  <c r="H1220" i="1"/>
  <c r="H1270" i="1"/>
  <c r="H1190" i="1"/>
  <c r="H1158" i="1"/>
  <c r="H1135" i="1"/>
  <c r="H1223" i="1"/>
  <c r="H1686" i="1"/>
  <c r="H1152" i="1"/>
  <c r="H1176" i="1"/>
  <c r="H1141" i="1"/>
  <c r="H1197" i="1"/>
  <c r="H652" i="1"/>
  <c r="H665" i="1"/>
  <c r="H648" i="1"/>
  <c r="H1006" i="1"/>
  <c r="H1011" i="1"/>
  <c r="H1633" i="1"/>
  <c r="H1503" i="1"/>
  <c r="H1578" i="1"/>
  <c r="H1518" i="1"/>
  <c r="H1623" i="1"/>
  <c r="H1493" i="1"/>
  <c r="H1643" i="1"/>
  <c r="H1513" i="1"/>
  <c r="H1613" i="1"/>
  <c r="H1483" i="1"/>
  <c r="H196" i="1"/>
  <c r="H204" i="1" s="1"/>
  <c r="D295" i="33" s="1"/>
  <c r="D364" i="33" s="1"/>
  <c r="H407" i="1"/>
  <c r="H371" i="1"/>
  <c r="H547" i="1"/>
  <c r="H493" i="1"/>
  <c r="H573" i="1"/>
  <c r="H444" i="1"/>
  <c r="H362" i="1"/>
  <c r="H610" i="1"/>
  <c r="H497" i="1"/>
  <c r="H385" i="1"/>
  <c r="H608" i="1"/>
  <c r="H566" i="1"/>
  <c r="H1094" i="1"/>
  <c r="H1319" i="1"/>
  <c r="H1298" i="1"/>
  <c r="H1362" i="1"/>
  <c r="H1091" i="1"/>
  <c r="H1411" i="1"/>
  <c r="H831" i="1"/>
  <c r="H1317" i="1"/>
  <c r="H1373" i="1"/>
  <c r="H1352" i="1"/>
  <c r="H1087" i="1"/>
  <c r="H1415" i="1"/>
  <c r="H1434" i="1"/>
  <c r="H1345" i="1"/>
  <c r="H1429" i="1"/>
  <c r="H1307" i="1"/>
  <c r="H1379" i="1"/>
  <c r="H1342" i="1"/>
  <c r="H1308" i="1"/>
  <c r="H1380" i="1"/>
  <c r="H841" i="1"/>
  <c r="H1446" i="1"/>
  <c r="H1425" i="1"/>
  <c r="H4492" i="1"/>
  <c r="H4404" i="1"/>
  <c r="H4402" i="1"/>
  <c r="H4209" i="1"/>
  <c r="H4206" i="1"/>
  <c r="H139" i="1"/>
  <c r="H67" i="1"/>
  <c r="K956" i="1"/>
  <c r="H1900" i="1"/>
  <c r="H596" i="1"/>
  <c r="H2699" i="1"/>
  <c r="H1906" i="1"/>
  <c r="H933" i="1"/>
  <c r="H2788" i="1"/>
  <c r="H3295" i="1"/>
  <c r="H1916" i="1"/>
  <c r="H4181" i="1"/>
  <c r="H3222" i="1"/>
  <c r="H3242" i="1"/>
  <c r="H4145" i="1"/>
  <c r="H4000" i="1"/>
  <c r="H3001" i="1"/>
  <c r="H3880" i="1"/>
  <c r="H4180" i="1"/>
  <c r="H3882" i="1"/>
  <c r="H137" i="1"/>
  <c r="H1234" i="1"/>
  <c r="H1156" i="1"/>
  <c r="H1215" i="1"/>
  <c r="H1012" i="1"/>
  <c r="H1576" i="1"/>
  <c r="H567" i="1"/>
  <c r="H403" i="1"/>
  <c r="H549" i="1"/>
  <c r="H609" i="1"/>
  <c r="H1338" i="1"/>
  <c r="H819" i="1"/>
  <c r="H1410" i="1"/>
  <c r="H1374" i="1"/>
  <c r="H4208" i="1"/>
  <c r="H4197" i="1"/>
  <c r="H383" i="1"/>
  <c r="H2075" i="1"/>
  <c r="H1724" i="1"/>
  <c r="H4179" i="1"/>
  <c r="H3204" i="1"/>
  <c r="H3685" i="1"/>
  <c r="H3173" i="1"/>
  <c r="H2492" i="1"/>
  <c r="H2919" i="1"/>
  <c r="H4157" i="1"/>
  <c r="H2085" i="1"/>
  <c r="H1055" i="1"/>
  <c r="H2722" i="1"/>
  <c r="H3207" i="1"/>
  <c r="H3897" i="1"/>
  <c r="H2860" i="1"/>
  <c r="H2121" i="1"/>
  <c r="H2829" i="1"/>
  <c r="H1888" i="1"/>
  <c r="H3283" i="1"/>
  <c r="H57" i="1"/>
  <c r="H1250" i="1"/>
  <c r="H1235" i="1"/>
  <c r="K293" i="1"/>
  <c r="H3680" i="1"/>
  <c r="H4443" i="1"/>
  <c r="H4451" i="1" s="1"/>
  <c r="K290" i="1"/>
  <c r="G295" i="33"/>
  <c r="G364" i="33" s="1"/>
  <c r="H4444" i="1"/>
  <c r="H4452" i="1" s="1"/>
  <c r="H4446" i="1"/>
  <c r="H4454" i="1" s="1"/>
  <c r="K4457" i="1"/>
  <c r="K294" i="1"/>
  <c r="H3937" i="1"/>
  <c r="H1874" i="1"/>
  <c r="H1908" i="1"/>
  <c r="H3901" i="1"/>
  <c r="H1891" i="1"/>
  <c r="H2929" i="1"/>
  <c r="H2703" i="1"/>
  <c r="H3243" i="1"/>
  <c r="H2932" i="1"/>
  <c r="H3994" i="1"/>
  <c r="H3296" i="1"/>
  <c r="H4245" i="1"/>
  <c r="H3248" i="1"/>
  <c r="H2987" i="1"/>
  <c r="H855" i="1"/>
  <c r="H1059" i="1"/>
  <c r="H1880" i="1"/>
  <c r="H2128" i="1"/>
  <c r="H1030" i="1"/>
  <c r="H2985" i="1"/>
  <c r="H854" i="1"/>
  <c r="H1955" i="1"/>
  <c r="H2786" i="1"/>
  <c r="H620" i="1"/>
  <c r="H700" i="1"/>
  <c r="H3984" i="1"/>
  <c r="H931" i="1"/>
  <c r="H3203" i="1"/>
  <c r="H3968" i="1"/>
  <c r="H3696" i="1"/>
  <c r="H3212" i="1"/>
  <c r="H2856" i="1"/>
  <c r="H1873" i="1"/>
  <c r="H3190" i="1"/>
  <c r="H2956" i="1"/>
  <c r="H692" i="1"/>
  <c r="H2907" i="1"/>
  <c r="H2984" i="1"/>
  <c r="H1958" i="1"/>
  <c r="H2991" i="1"/>
  <c r="H3008" i="1"/>
  <c r="H3879" i="1"/>
  <c r="H938" i="1"/>
  <c r="H593" i="1"/>
  <c r="H3234" i="1"/>
  <c r="H2082" i="1"/>
  <c r="H2057" i="1"/>
  <c r="H4174" i="1"/>
  <c r="H3759" i="1"/>
  <c r="H2947" i="1"/>
  <c r="H2134" i="1"/>
  <c r="H2910" i="1"/>
  <c r="H3893" i="1"/>
  <c r="H3218" i="1"/>
  <c r="H2010" i="1"/>
  <c r="H3699" i="1"/>
  <c r="H1920" i="1"/>
  <c r="H4327" i="1"/>
  <c r="H1052" i="1"/>
  <c r="H3805" i="1"/>
  <c r="H1046" i="1"/>
  <c r="H2554" i="1"/>
  <c r="H3697" i="1"/>
  <c r="H1877" i="1"/>
  <c r="H3764" i="1"/>
  <c r="H2917" i="1"/>
  <c r="H3015" i="1"/>
  <c r="H2912" i="1"/>
  <c r="H2499" i="1"/>
  <c r="H2112" i="1"/>
  <c r="H3240" i="1"/>
  <c r="H395" i="1"/>
  <c r="H1028" i="1"/>
  <c r="H3174" i="1"/>
  <c r="H3766" i="1"/>
  <c r="H2954" i="1"/>
  <c r="H858" i="1"/>
  <c r="H4160" i="1"/>
  <c r="H3881" i="1"/>
  <c r="H3681" i="1"/>
  <c r="H4001" i="1"/>
  <c r="H3007" i="1"/>
  <c r="H4151" i="1"/>
  <c r="H2962" i="1"/>
  <c r="H3890" i="1"/>
  <c r="H2922" i="1"/>
  <c r="H2130" i="1"/>
  <c r="H2127" i="1"/>
  <c r="H691" i="1"/>
  <c r="H3684" i="1"/>
  <c r="H4148" i="1"/>
  <c r="H31" i="1"/>
  <c r="H22" i="1"/>
  <c r="H134" i="1"/>
  <c r="H62" i="1"/>
  <c r="H141" i="1"/>
  <c r="H138" i="1"/>
  <c r="H66" i="1"/>
  <c r="H127" i="1"/>
  <c r="H55" i="1"/>
  <c r="H116" i="1"/>
  <c r="H44" i="1"/>
  <c r="H1154" i="1"/>
  <c r="H1178" i="1"/>
  <c r="H1145" i="1"/>
  <c r="H1201" i="1"/>
  <c r="H1692" i="1"/>
  <c r="H1147" i="1"/>
  <c r="H1203" i="1"/>
  <c r="H1260" i="1"/>
  <c r="H1236" i="1"/>
  <c r="H1262" i="1"/>
  <c r="H1214" i="1"/>
  <c r="H1143" i="1"/>
  <c r="H1199" i="1"/>
  <c r="H1678" i="1"/>
  <c r="H1184" i="1"/>
  <c r="H1168" i="1"/>
  <c r="H1149" i="1"/>
  <c r="H1173" i="1"/>
  <c r="H644" i="1"/>
  <c r="H657" i="1"/>
  <c r="H667" i="1"/>
  <c r="H1625" i="1"/>
  <c r="H1495" i="1"/>
  <c r="H1640" i="1"/>
  <c r="H1510" i="1"/>
  <c r="H1615" i="1"/>
  <c r="H1485" i="1"/>
  <c r="H1524" i="1"/>
  <c r="H1635" i="1"/>
  <c r="H1505" i="1"/>
  <c r="H1573" i="1"/>
  <c r="H1644" i="1"/>
  <c r="H199" i="1"/>
  <c r="H207" i="1" s="1"/>
  <c r="D298" i="33" s="1"/>
  <c r="D367" i="33" s="1"/>
  <c r="H447" i="1"/>
  <c r="H363" i="1"/>
  <c r="H611" i="1"/>
  <c r="H501" i="1"/>
  <c r="H389" i="1"/>
  <c r="H604" i="1"/>
  <c r="H562" i="1"/>
  <c r="H401" i="1"/>
  <c r="H376" i="1"/>
  <c r="H552" i="1"/>
  <c r="H494" i="1"/>
  <c r="H574" i="1"/>
  <c r="H1327" i="1"/>
  <c r="H1306" i="1"/>
  <c r="H1378" i="1"/>
  <c r="H1084" i="1"/>
  <c r="H1419" i="1"/>
  <c r="H823" i="1"/>
  <c r="H1325" i="1"/>
  <c r="H1296" i="1"/>
  <c r="H1360" i="1"/>
  <c r="H1400" i="1"/>
  <c r="H1423" i="1"/>
  <c r="H1085" i="1"/>
  <c r="H1442" i="1"/>
  <c r="H1353" i="1"/>
  <c r="H1437" i="1"/>
  <c r="H1315" i="1"/>
  <c r="H1371" i="1"/>
  <c r="H1350" i="1"/>
  <c r="H1316" i="1"/>
  <c r="H1372" i="1"/>
  <c r="H833" i="1"/>
  <c r="H837" i="1"/>
  <c r="H1433" i="1"/>
  <c r="H4491" i="1"/>
  <c r="H4203" i="1"/>
  <c r="H4406" i="1"/>
  <c r="H4201" i="1"/>
  <c r="H4198" i="1"/>
  <c r="H131" i="1"/>
  <c r="H59" i="1"/>
  <c r="H3010" i="1"/>
  <c r="H3000" i="1"/>
  <c r="H3292" i="1"/>
  <c r="H1957" i="1"/>
  <c r="H3206" i="1"/>
  <c r="H2862" i="1"/>
  <c r="H1893" i="1"/>
  <c r="H3886" i="1"/>
  <c r="H3884" i="1"/>
  <c r="H2908" i="1"/>
  <c r="H694" i="1"/>
  <c r="H397" i="1"/>
  <c r="H2131" i="1"/>
  <c r="H4176" i="1"/>
  <c r="H529" i="1"/>
  <c r="H4171" i="1"/>
  <c r="H3964" i="1"/>
  <c r="H128" i="1"/>
  <c r="H109" i="1"/>
  <c r="H1258" i="1"/>
  <c r="H1219" i="1"/>
  <c r="H1198" i="1"/>
  <c r="H1253" i="1"/>
  <c r="H645" i="1"/>
  <c r="H1634" i="1"/>
  <c r="H1492" i="1"/>
  <c r="H492" i="1"/>
  <c r="H442" i="1"/>
  <c r="H392" i="1"/>
  <c r="H842" i="1"/>
  <c r="H832" i="1"/>
  <c r="H1082" i="1"/>
  <c r="H830" i="1"/>
  <c r="H1348" i="1"/>
  <c r="H4408" i="1"/>
  <c r="H4202" i="1"/>
  <c r="H384" i="1"/>
  <c r="H3353" i="1"/>
  <c r="H3971" i="1"/>
  <c r="H2122" i="1"/>
  <c r="H2115" i="1"/>
  <c r="H2979" i="1"/>
  <c r="H3238" i="1"/>
  <c r="H2488" i="1"/>
  <c r="H3290" i="1"/>
  <c r="H3014" i="1"/>
  <c r="H1026" i="1"/>
  <c r="H857" i="1"/>
  <c r="H3962" i="1"/>
  <c r="H2959" i="1"/>
  <c r="H3803" i="1"/>
  <c r="H2117" i="1"/>
  <c r="H3237" i="1"/>
  <c r="H27" i="1"/>
  <c r="H71" i="1"/>
  <c r="H1188" i="1"/>
  <c r="H284" i="1"/>
  <c r="H292" i="1" s="1"/>
  <c r="H3928" i="1"/>
  <c r="G314" i="33"/>
  <c r="G384" i="33" s="1"/>
  <c r="G293" i="33"/>
  <c r="G362" i="33" s="1"/>
  <c r="K710" i="1"/>
  <c r="G298" i="33"/>
  <c r="G367" i="33" s="1"/>
  <c r="H381" i="1"/>
  <c r="H929" i="1"/>
  <c r="H2119" i="1"/>
  <c r="H2045" i="1"/>
  <c r="H2955" i="1"/>
  <c r="H4248" i="1"/>
  <c r="H2076" i="1"/>
  <c r="H2555" i="1"/>
  <c r="H4158" i="1"/>
  <c r="H2966" i="1"/>
  <c r="H2724" i="1"/>
  <c r="H1722" i="1"/>
  <c r="H2079" i="1"/>
  <c r="H3244" i="1"/>
  <c r="H2911" i="1"/>
  <c r="H2964" i="1"/>
  <c r="H3347" i="1"/>
  <c r="H2116" i="1"/>
  <c r="H2016" i="1"/>
  <c r="H4154" i="1"/>
  <c r="H2077" i="1"/>
  <c r="H2002" i="1"/>
  <c r="H1894" i="1"/>
  <c r="H3760" i="1"/>
  <c r="H2948" i="1"/>
  <c r="H2830" i="1"/>
  <c r="H1035" i="1"/>
  <c r="H932" i="1"/>
  <c r="H941" i="1"/>
  <c r="H2983" i="1"/>
  <c r="H1023" i="1"/>
  <c r="H2700" i="1"/>
  <c r="H3978" i="1"/>
  <c r="H3284" i="1"/>
  <c r="H2784" i="1"/>
  <c r="H2934" i="1"/>
  <c r="H3223" i="1"/>
  <c r="H2494" i="1"/>
  <c r="H2863" i="1"/>
  <c r="H2015" i="1"/>
  <c r="H3197" i="1"/>
  <c r="H2914" i="1"/>
  <c r="H3701" i="1"/>
  <c r="H3902" i="1"/>
  <c r="H553" i="1"/>
  <c r="H3954" i="1"/>
  <c r="H1886" i="1"/>
  <c r="H1912" i="1"/>
  <c r="H4326" i="1"/>
  <c r="H1725" i="1"/>
  <c r="H1901" i="1"/>
  <c r="H3917" i="1"/>
  <c r="H1728" i="1"/>
  <c r="H936" i="1"/>
  <c r="H3930" i="1"/>
  <c r="H2072" i="1"/>
  <c r="H2976" i="1"/>
  <c r="H3921" i="1"/>
  <c r="H3219" i="1"/>
  <c r="H3832" i="1"/>
  <c r="H2013" i="1"/>
  <c r="H3198" i="1"/>
  <c r="H2990" i="1"/>
  <c r="H2997" i="1"/>
  <c r="H3239" i="1"/>
  <c r="H2105" i="1"/>
  <c r="H1897" i="1"/>
  <c r="H2909" i="1"/>
  <c r="H3800" i="1"/>
  <c r="H1953" i="1"/>
  <c r="H2067" i="1"/>
  <c r="H3004" i="1"/>
  <c r="H2723" i="1"/>
  <c r="H2014" i="1"/>
  <c r="H3981" i="1"/>
  <c r="H3700" i="1"/>
  <c r="H1882" i="1"/>
  <c r="H3999" i="1"/>
  <c r="G726" i="33"/>
  <c r="H4005" i="1"/>
  <c r="H935" i="1"/>
  <c r="H3209" i="1"/>
  <c r="H4322" i="1"/>
  <c r="H3910" i="1"/>
  <c r="H2720" i="1"/>
  <c r="H2087" i="1"/>
  <c r="H1913" i="1"/>
  <c r="H3194" i="1"/>
  <c r="H2904" i="1"/>
  <c r="H3297" i="1"/>
  <c r="H699" i="1"/>
  <c r="H3178" i="1"/>
  <c r="H3924" i="1"/>
  <c r="H4166" i="1"/>
  <c r="H23" i="1"/>
  <c r="H39" i="1" s="1"/>
  <c r="D314" i="33" s="1"/>
  <c r="D384" i="33" s="1"/>
  <c r="H72" i="1"/>
  <c r="H126" i="1"/>
  <c r="H54" i="1"/>
  <c r="H133" i="1"/>
  <c r="H61" i="1"/>
  <c r="H130" i="1"/>
  <c r="H58" i="1"/>
  <c r="H119" i="1"/>
  <c r="H47" i="1"/>
  <c r="H108" i="1"/>
  <c r="H1186" i="1"/>
  <c r="H1170" i="1"/>
  <c r="H1153" i="1"/>
  <c r="H1177" i="1"/>
  <c r="H1684" i="1"/>
  <c r="H1155" i="1"/>
  <c r="H1179" i="1"/>
  <c r="H1252" i="1"/>
  <c r="H1244" i="1"/>
  <c r="H1254" i="1"/>
  <c r="H1230" i="1"/>
  <c r="H1685" i="1"/>
  <c r="H1151" i="1"/>
  <c r="H1175" i="1"/>
  <c r="H1272" i="1"/>
  <c r="H1192" i="1"/>
  <c r="H1160" i="1"/>
  <c r="H1181" i="1"/>
  <c r="H1165" i="1"/>
  <c r="H663" i="1"/>
  <c r="H649" i="1"/>
  <c r="H659" i="1"/>
  <c r="H1007" i="1"/>
  <c r="H1679" i="1"/>
  <c r="H1617" i="1"/>
  <c r="H1487" i="1"/>
  <c r="H1528" i="1"/>
  <c r="H1632" i="1"/>
  <c r="H1502" i="1"/>
  <c r="H1575" i="1"/>
  <c r="H1516" i="1"/>
  <c r="H1627" i="1"/>
  <c r="H1497" i="1"/>
  <c r="H1530" i="1"/>
  <c r="H1636" i="1"/>
  <c r="H197" i="1"/>
  <c r="H205" i="1" s="1"/>
  <c r="D296" i="33" s="1"/>
  <c r="D365" i="33" s="1"/>
  <c r="H195" i="1"/>
  <c r="H203" i="1" s="1"/>
  <c r="D294" i="33" s="1"/>
  <c r="D363" i="33" s="1"/>
  <c r="H607" i="1"/>
  <c r="H563" i="1"/>
  <c r="H405" i="1"/>
  <c r="H372" i="1"/>
  <c r="H548" i="1"/>
  <c r="H490" i="1"/>
  <c r="H570" i="1"/>
  <c r="H441" i="1"/>
  <c r="H368" i="1"/>
  <c r="H616" i="1"/>
  <c r="H502" i="1"/>
  <c r="H390" i="1"/>
  <c r="H836" i="1"/>
  <c r="H1080" i="1"/>
  <c r="H1335" i="1"/>
  <c r="H1314" i="1"/>
  <c r="H1370" i="1"/>
  <c r="H1076" i="1"/>
  <c r="H1427" i="1"/>
  <c r="H1333" i="1"/>
  <c r="H1304" i="1"/>
  <c r="H1376" i="1"/>
  <c r="H1408" i="1"/>
  <c r="H1431" i="1"/>
  <c r="H1077" i="1"/>
  <c r="H1297" i="1"/>
  <c r="H1361" i="1"/>
  <c r="H1445" i="1"/>
  <c r="H1323" i="1"/>
  <c r="H1358" i="1"/>
  <c r="H1324" i="1"/>
  <c r="H1404" i="1"/>
  <c r="H825" i="1"/>
  <c r="H829" i="1"/>
  <c r="H1441" i="1"/>
  <c r="H4207" i="1"/>
  <c r="H4195" i="1"/>
  <c r="H4495" i="1"/>
  <c r="H4257" i="1"/>
  <c r="H4254" i="1"/>
  <c r="H123" i="1"/>
  <c r="H51" i="1"/>
  <c r="G316" i="33"/>
  <c r="G386" i="33" s="1"/>
  <c r="G294" i="33"/>
  <c r="G363" i="33" s="1"/>
  <c r="H2495" i="1"/>
  <c r="H4159" i="1"/>
  <c r="H3838" i="1"/>
  <c r="H2553" i="1"/>
  <c r="G292" i="33"/>
  <c r="G361" i="33" s="1"/>
  <c r="G313" i="33"/>
  <c r="G383" i="33" s="1"/>
  <c r="G296" i="33"/>
  <c r="G365" i="33" s="1"/>
  <c r="H378" i="1"/>
  <c r="H3185" i="1"/>
  <c r="H3763" i="1"/>
  <c r="H2501" i="1"/>
  <c r="H3698" i="1"/>
  <c r="H3959" i="1"/>
  <c r="H2696" i="1"/>
  <c r="H2791" i="1"/>
  <c r="H3891" i="1"/>
  <c r="H1881" i="1"/>
  <c r="H4165" i="1"/>
  <c r="H622" i="1"/>
  <c r="H2106" i="1"/>
  <c r="H1919" i="1"/>
  <c r="H3285" i="1"/>
  <c r="H2965" i="1"/>
  <c r="H3210" i="1"/>
  <c r="H1895" i="1"/>
  <c r="H2958" i="1"/>
  <c r="H2559" i="1"/>
  <c r="H3991" i="1"/>
  <c r="H1960" i="1"/>
  <c r="H2136" i="1"/>
  <c r="H3002" i="1"/>
  <c r="H3941" i="1"/>
  <c r="H3168" i="1"/>
  <c r="H2042" i="1"/>
  <c r="H2993" i="1"/>
  <c r="H4170" i="1"/>
  <c r="H2086" i="1"/>
  <c r="H3889" i="1"/>
  <c r="H2936" i="1"/>
  <c r="H4177" i="1"/>
  <c r="H3929" i="1"/>
  <c r="H1904" i="1"/>
  <c r="H4004" i="1"/>
  <c r="H3169" i="1"/>
  <c r="H2785" i="1"/>
  <c r="H618" i="1"/>
  <c r="H3012" i="1"/>
  <c r="H3170" i="1"/>
  <c r="H2012" i="1"/>
  <c r="H3965" i="1"/>
  <c r="H3986" i="1"/>
  <c r="H3679" i="1"/>
  <c r="H1027" i="1"/>
  <c r="H3926" i="1"/>
  <c r="H3909" i="1"/>
  <c r="H3998" i="1"/>
  <c r="H2927" i="1"/>
  <c r="H2558" i="1"/>
  <c r="H2497" i="1"/>
  <c r="H2064" i="1"/>
  <c r="H2123" i="1"/>
  <c r="H2827" i="1"/>
  <c r="H3241" i="1"/>
  <c r="H2953" i="1"/>
  <c r="H4161" i="1"/>
  <c r="H2135" i="1"/>
  <c r="H3903" i="1"/>
  <c r="H2702" i="1"/>
  <c r="H3960" i="1"/>
  <c r="H943" i="1"/>
  <c r="H4156" i="1"/>
  <c r="H2928" i="1"/>
  <c r="H3702" i="1"/>
  <c r="H3216" i="1"/>
  <c r="H3956" i="1"/>
  <c r="H688" i="1"/>
  <c r="H3992" i="1"/>
  <c r="H1884" i="1"/>
  <c r="H3287" i="1"/>
  <c r="H2944" i="1"/>
  <c r="H594" i="1"/>
  <c r="H2826" i="1"/>
  <c r="H3200" i="1"/>
  <c r="H3837" i="1"/>
  <c r="H3908" i="1"/>
  <c r="H1914" i="1"/>
  <c r="H3282" i="1"/>
  <c r="H4003" i="1"/>
  <c r="H3236" i="1"/>
  <c r="H2938" i="1"/>
  <c r="H599" i="1"/>
  <c r="H687" i="1"/>
  <c r="H1879" i="1"/>
  <c r="H3887" i="1"/>
  <c r="H2925" i="1"/>
  <c r="H73" i="1"/>
  <c r="H144" i="1"/>
  <c r="H118" i="1"/>
  <c r="H46" i="1"/>
  <c r="H125" i="1"/>
  <c r="H53" i="1"/>
  <c r="H122" i="1"/>
  <c r="H50" i="1"/>
  <c r="H111" i="1"/>
  <c r="H26" i="1"/>
  <c r="H1274" i="1"/>
  <c r="H1194" i="1"/>
  <c r="H1162" i="1"/>
  <c r="H1185" i="1"/>
  <c r="H1169" i="1"/>
  <c r="H1676" i="1"/>
  <c r="H1187" i="1"/>
  <c r="H1171" i="1"/>
  <c r="H1140" i="1"/>
  <c r="H1228" i="1"/>
  <c r="H1246" i="1"/>
  <c r="H1238" i="1"/>
  <c r="H1677" i="1"/>
  <c r="H1183" i="1"/>
  <c r="H1167" i="1"/>
  <c r="H1264" i="1"/>
  <c r="H1216" i="1"/>
  <c r="H1269" i="1"/>
  <c r="H1189" i="1"/>
  <c r="H1157" i="1"/>
  <c r="H655" i="1"/>
  <c r="H661" i="1"/>
  <c r="H651" i="1"/>
  <c r="H1687" i="1"/>
  <c r="H1577" i="1"/>
  <c r="H1520" i="1"/>
  <c r="H1624" i="1"/>
  <c r="H1494" i="1"/>
  <c r="H1638" i="1"/>
  <c r="H1508" i="1"/>
  <c r="H1619" i="1"/>
  <c r="H1489" i="1"/>
  <c r="H1523" i="1"/>
  <c r="H1522" i="1"/>
  <c r="H1628" i="1"/>
  <c r="H198" i="1"/>
  <c r="H206" i="1" s="1"/>
  <c r="H375" i="1"/>
  <c r="H551" i="1"/>
  <c r="H491" i="1"/>
  <c r="H571" i="1"/>
  <c r="H445" i="1"/>
  <c r="H364" i="1"/>
  <c r="H612" i="1"/>
  <c r="H498" i="1"/>
  <c r="H386" i="1"/>
  <c r="H601" i="1"/>
  <c r="H568" i="1"/>
  <c r="H406" i="1"/>
  <c r="H828" i="1"/>
  <c r="H1072" i="1"/>
  <c r="H1343" i="1"/>
  <c r="H1322" i="1"/>
  <c r="H1081" i="1"/>
  <c r="H1092" i="1"/>
  <c r="H1100" i="1" s="1"/>
  <c r="H1435" i="1"/>
  <c r="H835" i="1"/>
  <c r="H1341" i="1"/>
  <c r="H1312" i="1"/>
  <c r="H1368" i="1"/>
  <c r="H1416" i="1"/>
  <c r="H1439" i="1"/>
  <c r="H1093" i="1"/>
  <c r="H1305" i="1"/>
  <c r="H1377" i="1"/>
  <c r="H1331" i="1"/>
  <c r="H1302" i="1"/>
  <c r="H1366" i="1"/>
  <c r="H1332" i="1"/>
  <c r="H1412" i="1"/>
  <c r="H1406" i="1"/>
  <c r="H821" i="1"/>
  <c r="H4496" i="1"/>
  <c r="H4199" i="1"/>
  <c r="H4494" i="1"/>
  <c r="H4251" i="1"/>
  <c r="H115" i="1"/>
  <c r="H33" i="1"/>
  <c r="H2930" i="1"/>
  <c r="H532" i="1"/>
  <c r="H1056" i="1"/>
  <c r="H624" i="1"/>
  <c r="H2937" i="1"/>
  <c r="H4448" i="1"/>
  <c r="H4456" i="1" s="1"/>
  <c r="H379" i="1"/>
  <c r="H279" i="1"/>
  <c r="H287" i="1" s="1"/>
  <c r="H1049" i="1"/>
  <c r="H2107" i="1"/>
  <c r="H3682" i="1"/>
  <c r="H399" i="1"/>
  <c r="H4247" i="1"/>
  <c r="H2921" i="1"/>
  <c r="H4149" i="1"/>
  <c r="G309" i="33"/>
  <c r="G379" i="33" s="1"/>
  <c r="G297" i="33"/>
  <c r="G366" i="33" s="1"/>
  <c r="K957" i="1"/>
  <c r="K961" i="1"/>
  <c r="K291" i="1"/>
  <c r="H944" i="1"/>
  <c r="H3802" i="1"/>
  <c r="H2989" i="1"/>
  <c r="H3972" i="1"/>
  <c r="H1032" i="1"/>
  <c r="H3176" i="1"/>
  <c r="H533" i="1"/>
  <c r="H1031" i="1"/>
  <c r="H3213" i="1"/>
  <c r="H1905" i="1"/>
  <c r="H2124" i="1"/>
  <c r="H2080" i="1"/>
  <c r="H1726" i="1"/>
  <c r="H4173" i="1"/>
  <c r="H4323" i="1"/>
  <c r="H2931" i="1"/>
  <c r="H4153" i="1"/>
  <c r="H2923" i="1"/>
  <c r="H852" i="1"/>
  <c r="H3179" i="1"/>
  <c r="H4324" i="1"/>
  <c r="H3013" i="1"/>
  <c r="H2951" i="1"/>
  <c r="H1917" i="1"/>
  <c r="H394" i="1"/>
  <c r="H3834" i="1"/>
  <c r="H4155" i="1"/>
  <c r="H3186" i="1"/>
  <c r="H2939" i="1"/>
  <c r="H3933" i="1"/>
  <c r="H2828" i="1"/>
  <c r="H2493" i="1"/>
  <c r="H595" i="1"/>
  <c r="H3885" i="1"/>
  <c r="H1885" i="1"/>
  <c r="H398" i="1"/>
  <c r="H2977" i="1"/>
  <c r="H3286" i="1"/>
  <c r="H2088" i="1"/>
  <c r="H1033" i="1"/>
  <c r="H3806" i="1"/>
  <c r="H3289" i="1"/>
  <c r="H2913" i="1"/>
  <c r="H3188" i="1"/>
  <c r="H2940" i="1"/>
  <c r="H3193" i="1"/>
  <c r="H940" i="1"/>
  <c r="H3967" i="1"/>
  <c r="H3919" i="1"/>
  <c r="H1058" i="1"/>
  <c r="H2727" i="1"/>
  <c r="H3979" i="1"/>
  <c r="H1021" i="1"/>
  <c r="H3183" i="1"/>
  <c r="H3804" i="1"/>
  <c r="H2949" i="1"/>
  <c r="H2996" i="1"/>
  <c r="H3350" i="1"/>
  <c r="H2133" i="1"/>
  <c r="H3291" i="1"/>
  <c r="H1060" i="1"/>
  <c r="H1915" i="1"/>
  <c r="H2074" i="1"/>
  <c r="H2114" i="1"/>
  <c r="H3975" i="1"/>
  <c r="H2496" i="1"/>
  <c r="H3211" i="1"/>
  <c r="H1022" i="1"/>
  <c r="H3953" i="1"/>
  <c r="H3199" i="1"/>
  <c r="H2957" i="1"/>
  <c r="H3249" i="1"/>
  <c r="H2486" i="1"/>
  <c r="H600" i="1"/>
  <c r="H3938" i="1"/>
  <c r="H3912" i="1"/>
  <c r="H3175" i="1"/>
  <c r="H4325" i="1"/>
  <c r="H2998" i="1"/>
  <c r="H3181" i="1"/>
  <c r="H3936" i="1"/>
  <c r="H4182" i="1"/>
  <c r="H2125" i="1"/>
  <c r="H3990" i="1"/>
  <c r="H3180" i="1"/>
  <c r="H1911" i="1"/>
  <c r="H4144" i="1"/>
  <c r="H1890" i="1"/>
  <c r="H3925" i="1"/>
  <c r="H856" i="1"/>
  <c r="H695" i="1"/>
  <c r="H2113" i="1"/>
  <c r="H4243" i="1"/>
  <c r="H2992" i="1"/>
  <c r="H145" i="1"/>
  <c r="H136" i="1"/>
  <c r="H64" i="1"/>
  <c r="H110" i="1"/>
  <c r="H28" i="1"/>
  <c r="H117" i="1"/>
  <c r="H45" i="1"/>
  <c r="H114" i="1"/>
  <c r="H29" i="1"/>
  <c r="H37" i="1" s="1"/>
  <c r="H18" i="1"/>
  <c r="H34" i="1" s="1"/>
  <c r="D309" i="33" s="1"/>
  <c r="D379" i="33" s="1"/>
  <c r="H1266" i="1"/>
  <c r="H1218" i="1"/>
  <c r="H1273" i="1"/>
  <c r="H1193" i="1"/>
  <c r="H1161" i="1"/>
  <c r="H1275" i="1"/>
  <c r="H1195" i="1"/>
  <c r="H1163" i="1"/>
  <c r="H1148" i="1"/>
  <c r="H1204" i="1"/>
  <c r="H1134" i="1"/>
  <c r="H1222" i="1"/>
  <c r="H1271" i="1"/>
  <c r="H1191" i="1"/>
  <c r="H1159" i="1"/>
  <c r="H1256" i="1"/>
  <c r="H1232" i="1"/>
  <c r="H1261" i="1"/>
  <c r="H1213" i="1"/>
  <c r="H662" i="1"/>
  <c r="H647" i="1"/>
  <c r="H653" i="1"/>
  <c r="H1010" i="1"/>
  <c r="H1009" i="1"/>
  <c r="H1642" i="1"/>
  <c r="H1512" i="1"/>
  <c r="H1616" i="1"/>
  <c r="H1486" i="1"/>
  <c r="H1525" i="1"/>
  <c r="H1630" i="1"/>
  <c r="H1500" i="1"/>
  <c r="H1579" i="1"/>
  <c r="H1515" i="1"/>
  <c r="H1514" i="1"/>
  <c r="H1620" i="1"/>
  <c r="H193" i="1"/>
  <c r="H201" i="1" s="1"/>
  <c r="D292" i="33" s="1"/>
  <c r="D361" i="33" s="1"/>
  <c r="H367" i="1"/>
  <c r="H615" i="1"/>
  <c r="H499" i="1"/>
  <c r="H387" i="1"/>
  <c r="H605" i="1"/>
  <c r="H564" i="1"/>
  <c r="H402" i="1"/>
  <c r="H369" i="1"/>
  <c r="H545" i="1"/>
  <c r="H496" i="1"/>
  <c r="H576" i="1"/>
  <c r="H446" i="1"/>
  <c r="H820" i="1"/>
  <c r="H1088" i="1"/>
  <c r="H1351" i="1"/>
  <c r="H1330" i="1"/>
  <c r="H1073" i="1"/>
  <c r="H1097" i="1" s="1"/>
  <c r="H840" i="1"/>
  <c r="H1443" i="1"/>
  <c r="H827" i="1"/>
  <c r="H1349" i="1"/>
  <c r="H1320" i="1"/>
  <c r="H1424" i="1"/>
  <c r="H1447" i="1"/>
  <c r="H1402" i="1"/>
  <c r="H1313" i="1"/>
  <c r="H1369" i="1"/>
  <c r="H838" i="1"/>
  <c r="H1339" i="1"/>
  <c r="H1310" i="1"/>
  <c r="H1382" i="1"/>
  <c r="H1340" i="1"/>
  <c r="H1420" i="1"/>
  <c r="H1414" i="1"/>
  <c r="H4255" i="1"/>
  <c r="H4205" i="1"/>
  <c r="H4403" i="1"/>
  <c r="H200" i="1"/>
  <c r="H208" i="1" s="1"/>
  <c r="H25" i="1"/>
  <c r="H283" i="1"/>
  <c r="H291" i="1" s="1"/>
  <c r="K36" i="1"/>
  <c r="K958" i="1"/>
  <c r="K149" i="1"/>
  <c r="H90" i="1"/>
  <c r="D567" i="33" s="1"/>
  <c r="H948" i="1"/>
  <c r="H956" i="1" s="1"/>
  <c r="K704" i="1"/>
  <c r="H97" i="1"/>
  <c r="D583" i="33" s="1"/>
  <c r="G583" i="33"/>
  <c r="H88" i="1"/>
  <c r="D565" i="33" s="1"/>
  <c r="G565" i="33"/>
  <c r="H85" i="1"/>
  <c r="D562" i="33" s="1"/>
  <c r="G562" i="33"/>
  <c r="H79" i="1"/>
  <c r="D556" i="33" s="1"/>
  <c r="G556" i="33"/>
  <c r="H15" i="1"/>
  <c r="G299" i="33"/>
  <c r="G368" i="33" s="1"/>
  <c r="H99" i="1"/>
  <c r="D585" i="33" s="1"/>
  <c r="G585" i="33"/>
  <c r="H89" i="1"/>
  <c r="D566" i="33" s="1"/>
  <c r="G566" i="33"/>
  <c r="H80" i="1"/>
  <c r="D557" i="33" s="1"/>
  <c r="G557" i="33"/>
  <c r="H77" i="1"/>
  <c r="D554" i="33" s="1"/>
  <c r="G554" i="33"/>
  <c r="H82" i="1"/>
  <c r="D559" i="33" s="1"/>
  <c r="G559" i="33"/>
  <c r="H1567" i="1"/>
  <c r="H1572" i="1"/>
  <c r="H91" i="1"/>
  <c r="D568" i="33" s="1"/>
  <c r="G568" i="33"/>
  <c r="H81" i="1"/>
  <c r="D558" i="33" s="1"/>
  <c r="G558" i="33"/>
  <c r="H1569" i="1"/>
  <c r="H83" i="1"/>
  <c r="D560" i="33" s="1"/>
  <c r="G560" i="33"/>
  <c r="H100" i="1"/>
  <c r="D586" i="33" s="1"/>
  <c r="G586" i="33"/>
  <c r="H1565" i="1"/>
  <c r="D293" i="33"/>
  <c r="D362" i="33" s="1"/>
  <c r="H102" i="1"/>
  <c r="D588" i="33" s="1"/>
  <c r="G588" i="33"/>
  <c r="H92" i="1"/>
  <c r="D578" i="33" s="1"/>
  <c r="G578" i="33"/>
  <c r="H1568" i="1"/>
  <c r="H1571" i="1"/>
  <c r="G456" i="33"/>
  <c r="G333" i="33"/>
  <c r="G404" i="33" s="1"/>
  <c r="H94" i="1"/>
  <c r="D580" i="33" s="1"/>
  <c r="G580" i="33"/>
  <c r="H106" i="1"/>
  <c r="D592" i="33" s="1"/>
  <c r="G592" i="33"/>
  <c r="H103" i="1"/>
  <c r="D589" i="33" s="1"/>
  <c r="G589" i="33"/>
  <c r="H84" i="1"/>
  <c r="D561" i="33" s="1"/>
  <c r="G561" i="33"/>
  <c r="K955" i="1"/>
  <c r="H104" i="1"/>
  <c r="D590" i="33" s="1"/>
  <c r="G590" i="33"/>
  <c r="H86" i="1"/>
  <c r="D563" i="33" s="1"/>
  <c r="G563" i="33"/>
  <c r="H101" i="1"/>
  <c r="D587" i="33" s="1"/>
  <c r="G587" i="33"/>
  <c r="H98" i="1"/>
  <c r="D584" i="33" s="1"/>
  <c r="G584" i="33"/>
  <c r="H95" i="1"/>
  <c r="D581" i="33" s="1"/>
  <c r="G581" i="33"/>
  <c r="H76" i="1"/>
  <c r="D553" i="33" s="1"/>
  <c r="G553" i="33"/>
  <c r="G327" i="33"/>
  <c r="G398" i="33" s="1"/>
  <c r="G450" i="33"/>
  <c r="H105" i="1"/>
  <c r="D591" i="33" s="1"/>
  <c r="G591" i="33"/>
  <c r="H96" i="1"/>
  <c r="D582" i="33" s="1"/>
  <c r="G582" i="33"/>
  <c r="H78" i="1"/>
  <c r="D555" i="33" s="1"/>
  <c r="G555" i="33"/>
  <c r="H93" i="1"/>
  <c r="D579" i="33" s="1"/>
  <c r="G579" i="33"/>
  <c r="H87" i="1"/>
  <c r="D564" i="33" s="1"/>
  <c r="G564" i="33"/>
  <c r="H1570" i="1"/>
  <c r="H1566" i="1"/>
  <c r="H107" i="1"/>
  <c r="D593" i="33" s="1"/>
  <c r="G593" i="33"/>
  <c r="H1480" i="1"/>
  <c r="K4455" i="1"/>
  <c r="K292" i="1"/>
  <c r="H1476" i="1"/>
  <c r="K707" i="1"/>
  <c r="H1479" i="1"/>
  <c r="H1477" i="1"/>
  <c r="H701" i="1"/>
  <c r="H953" i="1"/>
  <c r="H961" i="1" s="1"/>
  <c r="K152" i="1"/>
  <c r="H1478" i="1"/>
  <c r="H285" i="1"/>
  <c r="H293" i="1" s="1"/>
  <c r="H1475" i="1"/>
  <c r="H1482" i="1"/>
  <c r="H1481" i="1"/>
  <c r="K153" i="1"/>
  <c r="K164" i="1"/>
  <c r="K154" i="1"/>
  <c r="K150" i="1"/>
  <c r="K708" i="1"/>
  <c r="H4488" i="1"/>
  <c r="G782" i="33"/>
  <c r="F297" i="33"/>
  <c r="F366" i="33" s="1"/>
  <c r="H13" i="1"/>
  <c r="K288" i="1"/>
  <c r="K148" i="1"/>
  <c r="K151" i="1"/>
  <c r="K37" i="1"/>
  <c r="H989" i="1"/>
  <c r="H992" i="1"/>
  <c r="H1690" i="1"/>
  <c r="G690" i="33"/>
  <c r="H1689" i="1"/>
  <c r="D689" i="33" s="1"/>
  <c r="G689" i="33"/>
  <c r="H1694" i="1"/>
  <c r="D694" i="33" s="1"/>
  <c r="G694" i="33"/>
  <c r="H4485" i="1"/>
  <c r="D779" i="33" s="1"/>
  <c r="G779" i="33"/>
  <c r="H990" i="1"/>
  <c r="H995" i="1"/>
  <c r="H4483" i="1"/>
  <c r="D777" i="33" s="1"/>
  <c r="G777" i="33"/>
  <c r="H4481" i="1"/>
  <c r="D775" i="33" s="1"/>
  <c r="G775" i="33"/>
  <c r="G692" i="33"/>
  <c r="H991" i="1"/>
  <c r="H4482" i="1"/>
  <c r="D776" i="33" s="1"/>
  <c r="G776" i="33"/>
  <c r="H4486" i="1"/>
  <c r="G780" i="33"/>
  <c r="H1693" i="1"/>
  <c r="G693" i="33"/>
  <c r="H1695" i="1"/>
  <c r="G695" i="33"/>
  <c r="G691" i="33"/>
  <c r="H993" i="1"/>
  <c r="H4484" i="1"/>
  <c r="G778" i="33"/>
  <c r="H4487" i="1"/>
  <c r="G781" i="33"/>
  <c r="H1688" i="1"/>
  <c r="D688" i="33" s="1"/>
  <c r="G688" i="33"/>
  <c r="H996" i="1"/>
  <c r="H705" i="1"/>
  <c r="H4449" i="1"/>
  <c r="H4457" i="1" s="1"/>
  <c r="H1716" i="1"/>
  <c r="D727" i="33" s="1"/>
  <c r="G727" i="33"/>
  <c r="H1718" i="1"/>
  <c r="D729" i="33" s="1"/>
  <c r="G729" i="33"/>
  <c r="H1714" i="1"/>
  <c r="D725" i="33" s="1"/>
  <c r="G725" i="33"/>
  <c r="K4456" i="1"/>
  <c r="K4452" i="1"/>
  <c r="H1717" i="1"/>
  <c r="D728" i="33" s="1"/>
  <c r="G728" i="33"/>
  <c r="K4451" i="1"/>
  <c r="K289" i="1"/>
  <c r="K287" i="1"/>
  <c r="H1719" i="1"/>
  <c r="D730" i="33" s="1"/>
  <c r="G730" i="33"/>
  <c r="H1715" i="1"/>
  <c r="D726" i="33" s="1"/>
  <c r="K4454" i="1"/>
  <c r="H1713" i="1"/>
  <c r="D724" i="33" s="1"/>
  <c r="H286" i="1"/>
  <c r="H294" i="1" s="1"/>
  <c r="H1720" i="1"/>
  <c r="D731" i="33" s="1"/>
  <c r="V733" i="33" s="1"/>
  <c r="T171" i="2" s="1"/>
  <c r="AD4522" i="1" s="1"/>
  <c r="G731" i="33"/>
  <c r="F362" i="33"/>
  <c r="H952" i="1"/>
  <c r="H960" i="1" s="1"/>
  <c r="K960" i="1"/>
  <c r="H951" i="1"/>
  <c r="H959" i="1" s="1"/>
  <c r="K959" i="1"/>
  <c r="K158" i="1"/>
  <c r="K4453" i="1"/>
  <c r="H4445" i="1"/>
  <c r="H4453" i="1" s="1"/>
  <c r="H4450" i="1"/>
  <c r="H4458" i="1" s="1"/>
  <c r="K4458" i="1"/>
  <c r="H946" i="1"/>
  <c r="H954" i="1" s="1"/>
  <c r="K954" i="1"/>
  <c r="H949" i="1"/>
  <c r="H957" i="1" s="1"/>
  <c r="U732" i="33"/>
  <c r="I732" i="33" l="1"/>
  <c r="R569" i="33"/>
  <c r="P449" i="2" s="1"/>
  <c r="F737" i="33"/>
  <c r="T735" i="33"/>
  <c r="R173" i="2" s="1"/>
  <c r="AA4524" i="1" s="1"/>
  <c r="E733" i="33"/>
  <c r="G572" i="33"/>
  <c r="E452" i="2" s="1"/>
  <c r="H703" i="1"/>
  <c r="P734" i="33"/>
  <c r="N172" i="2" s="1"/>
  <c r="V4523" i="1" s="1"/>
  <c r="H569" i="33"/>
  <c r="F449" i="2" s="1"/>
  <c r="W572" i="33"/>
  <c r="U452" i="2" s="1"/>
  <c r="H575" i="33"/>
  <c r="F455" i="2" s="1"/>
  <c r="L2055" i="1" s="1"/>
  <c r="H38" i="1"/>
  <c r="D313" i="33" s="1"/>
  <c r="D383" i="33" s="1"/>
  <c r="H708" i="1"/>
  <c r="N738" i="33"/>
  <c r="L176" i="2" s="1"/>
  <c r="S4527" i="1" s="1"/>
  <c r="F732" i="33"/>
  <c r="S738" i="33"/>
  <c r="Q176" i="2" s="1"/>
  <c r="Z4527" i="1" s="1"/>
  <c r="AB4527" i="1" s="1"/>
  <c r="H1095" i="1"/>
  <c r="H1101" i="1"/>
  <c r="H707" i="1"/>
  <c r="G732" i="33"/>
  <c r="S732" i="33"/>
  <c r="Q170" i="2" s="1"/>
  <c r="Z4521" i="1" s="1"/>
  <c r="R735" i="33"/>
  <c r="P173" i="2" s="1"/>
  <c r="X4524" i="1" s="1"/>
  <c r="P738" i="33"/>
  <c r="N176" i="2" s="1"/>
  <c r="V4527" i="1" s="1"/>
  <c r="E738" i="33"/>
  <c r="C176" i="2" s="1"/>
  <c r="I4527" i="1" s="1"/>
  <c r="F733" i="33"/>
  <c r="D171" i="2" s="1"/>
  <c r="J4522" i="1" s="1"/>
  <c r="J738" i="33"/>
  <c r="H176" i="2" s="1"/>
  <c r="N4527" i="1" s="1"/>
  <c r="V734" i="33"/>
  <c r="T172" i="2" s="1"/>
  <c r="AD4523" i="1" s="1"/>
  <c r="U734" i="33"/>
  <c r="S172" i="2" s="1"/>
  <c r="AC4523" i="1" s="1"/>
  <c r="K732" i="33"/>
  <c r="I170" i="2" s="1"/>
  <c r="P4521" i="1" s="1"/>
  <c r="L735" i="33"/>
  <c r="J173" i="2" s="1"/>
  <c r="Q4524" i="1" s="1"/>
  <c r="O735" i="33"/>
  <c r="M173" i="2" s="1"/>
  <c r="U4524" i="1" s="1"/>
  <c r="T738" i="33"/>
  <c r="R176" i="2" s="1"/>
  <c r="AA4527" i="1" s="1"/>
  <c r="R733" i="33"/>
  <c r="P171" i="2" s="1"/>
  <c r="X4522" i="1" s="1"/>
  <c r="I737" i="33"/>
  <c r="G175" i="2" s="1"/>
  <c r="M4526" i="1" s="1"/>
  <c r="I734" i="33"/>
  <c r="G172" i="2" s="1"/>
  <c r="M4523" i="1" s="1"/>
  <c r="J732" i="33"/>
  <c r="N734" i="33"/>
  <c r="L172" i="2" s="1"/>
  <c r="S4523" i="1" s="1"/>
  <c r="H1098" i="1"/>
  <c r="M736" i="33"/>
  <c r="K174" i="2" s="1"/>
  <c r="R4525" i="1" s="1"/>
  <c r="W734" i="33"/>
  <c r="U737" i="33"/>
  <c r="S175" i="2" s="1"/>
  <c r="AC4526" i="1" s="1"/>
  <c r="P732" i="33"/>
  <c r="V736" i="33"/>
  <c r="T174" i="2" s="1"/>
  <c r="AD4525" i="1" s="1"/>
  <c r="H735" i="33"/>
  <c r="F173" i="2" s="1"/>
  <c r="L4524" i="1" s="1"/>
  <c r="M734" i="33"/>
  <c r="K172" i="2" s="1"/>
  <c r="R4523" i="1" s="1"/>
  <c r="I735" i="33"/>
  <c r="G173" i="2" s="1"/>
  <c r="M4524" i="1" s="1"/>
  <c r="N736" i="33"/>
  <c r="L174" i="2" s="1"/>
  <c r="S4525" i="1" s="1"/>
  <c r="K733" i="33"/>
  <c r="I171" i="2" s="1"/>
  <c r="P4522" i="1" s="1"/>
  <c r="T4522" i="1" s="1"/>
  <c r="T732" i="33"/>
  <c r="M732" i="33"/>
  <c r="G738" i="33"/>
  <c r="E176" i="2" s="1"/>
  <c r="K4527" i="1" s="1"/>
  <c r="J599" i="33"/>
  <c r="H481" i="2" s="1"/>
  <c r="N1610" i="1" s="1"/>
  <c r="Q735" i="33"/>
  <c r="O173" i="2" s="1"/>
  <c r="W4524" i="1" s="1"/>
  <c r="O737" i="33"/>
  <c r="M175" i="2" s="1"/>
  <c r="U4526" i="1" s="1"/>
  <c r="K735" i="33"/>
  <c r="I173" i="2" s="1"/>
  <c r="P4524" i="1" s="1"/>
  <c r="I738" i="33"/>
  <c r="G176" i="2" s="1"/>
  <c r="M4527" i="1" s="1"/>
  <c r="R737" i="33"/>
  <c r="P175" i="2" s="1"/>
  <c r="X4526" i="1" s="1"/>
  <c r="Q734" i="33"/>
  <c r="O172" i="2" s="1"/>
  <c r="W4523" i="1" s="1"/>
  <c r="D691" i="33"/>
  <c r="H40" i="1"/>
  <c r="H710" i="1"/>
  <c r="R571" i="33"/>
  <c r="P451" i="2" s="1"/>
  <c r="D297" i="33"/>
  <c r="D366" i="33" s="1"/>
  <c r="H35" i="1"/>
  <c r="D310" i="33" s="1"/>
  <c r="D380" i="33" s="1"/>
  <c r="N575" i="33"/>
  <c r="L455" i="2" s="1"/>
  <c r="H709" i="1"/>
  <c r="H41" i="1"/>
  <c r="H36" i="1"/>
  <c r="D311" i="33" s="1"/>
  <c r="D381" i="33" s="1"/>
  <c r="H1099" i="1"/>
  <c r="H1102" i="1"/>
  <c r="H1096" i="1"/>
  <c r="D690" i="33"/>
  <c r="S569" i="33"/>
  <c r="Q449" i="2" s="1"/>
  <c r="I596" i="33"/>
  <c r="G478" i="2" s="1"/>
  <c r="M1607" i="1" s="1"/>
  <c r="I574" i="33"/>
  <c r="G454" i="2" s="1"/>
  <c r="K738" i="33"/>
  <c r="I176" i="2" s="1"/>
  <c r="P4527" i="1" s="1"/>
  <c r="I733" i="33"/>
  <c r="G171" i="2" s="1"/>
  <c r="M4522" i="1" s="1"/>
  <c r="F734" i="33"/>
  <c r="D172" i="2" s="1"/>
  <c r="J4523" i="1" s="1"/>
  <c r="W736" i="33"/>
  <c r="U174" i="2" s="1"/>
  <c r="AE4525" i="1" s="1"/>
  <c r="O734" i="33"/>
  <c r="M172" i="2" s="1"/>
  <c r="U4523" i="1" s="1"/>
  <c r="V732" i="33"/>
  <c r="M737" i="33"/>
  <c r="K175" i="2" s="1"/>
  <c r="R4526" i="1" s="1"/>
  <c r="L738" i="33"/>
  <c r="J176" i="2" s="1"/>
  <c r="Q4527" i="1" s="1"/>
  <c r="U738" i="33"/>
  <c r="S176" i="2" s="1"/>
  <c r="AC4527" i="1" s="1"/>
  <c r="M733" i="33"/>
  <c r="K171" i="2" s="1"/>
  <c r="R4522" i="1" s="1"/>
  <c r="K736" i="33"/>
  <c r="I174" i="2" s="1"/>
  <c r="P4525" i="1" s="1"/>
  <c r="L574" i="33"/>
  <c r="J454" i="2" s="1"/>
  <c r="M575" i="33"/>
  <c r="K455" i="2" s="1"/>
  <c r="R543" i="1" s="1"/>
  <c r="L572" i="33"/>
  <c r="J452" i="2" s="1"/>
  <c r="Q573" i="33"/>
  <c r="O453" i="2" s="1"/>
  <c r="W1585" i="1" s="1"/>
  <c r="D299" i="33"/>
  <c r="F301" i="33" s="1"/>
  <c r="D306" i="2" s="1"/>
  <c r="K574" i="33"/>
  <c r="I454" i="2" s="1"/>
  <c r="P733" i="33"/>
  <c r="N171" i="2" s="1"/>
  <c r="V4522" i="1" s="1"/>
  <c r="L734" i="33"/>
  <c r="J172" i="2" s="1"/>
  <c r="Q4523" i="1" s="1"/>
  <c r="L736" i="33"/>
  <c r="J174" i="2" s="1"/>
  <c r="Q4525" i="1" s="1"/>
  <c r="U736" i="33"/>
  <c r="S174" i="2" s="1"/>
  <c r="AC4525" i="1" s="1"/>
  <c r="L733" i="33"/>
  <c r="J171" i="2" s="1"/>
  <c r="Q4522" i="1" s="1"/>
  <c r="T736" i="33"/>
  <c r="R174" i="2" s="1"/>
  <c r="AA4525" i="1" s="1"/>
  <c r="J735" i="33"/>
  <c r="H173" i="2" s="1"/>
  <c r="N4524" i="1" s="1"/>
  <c r="J734" i="33"/>
  <c r="H172" i="2" s="1"/>
  <c r="N4523" i="1" s="1"/>
  <c r="S735" i="33"/>
  <c r="Q173" i="2" s="1"/>
  <c r="Z4524" i="1" s="1"/>
  <c r="AB4524" i="1" s="1"/>
  <c r="K737" i="33"/>
  <c r="I175" i="2" s="1"/>
  <c r="P4526" i="1" s="1"/>
  <c r="N737" i="33"/>
  <c r="L175" i="2" s="1"/>
  <c r="S4526" i="1" s="1"/>
  <c r="S595" i="33"/>
  <c r="Q477" i="2" s="1"/>
  <c r="Z1606" i="1" s="1"/>
  <c r="V570" i="33"/>
  <c r="T450" i="2" s="1"/>
  <c r="D782" i="33"/>
  <c r="H788" i="33" s="1"/>
  <c r="F238" i="2" s="1"/>
  <c r="D695" i="33"/>
  <c r="G734" i="33"/>
  <c r="E172" i="2" s="1"/>
  <c r="K4523" i="1" s="1"/>
  <c r="E736" i="33"/>
  <c r="R738" i="33"/>
  <c r="P176" i="2" s="1"/>
  <c r="X4527" i="1" s="1"/>
  <c r="P737" i="33"/>
  <c r="N175" i="2" s="1"/>
  <c r="V4526" i="1" s="1"/>
  <c r="S734" i="33"/>
  <c r="Q172" i="2" s="1"/>
  <c r="Z4523" i="1" s="1"/>
  <c r="S733" i="33"/>
  <c r="Q171" i="2" s="1"/>
  <c r="Z4522" i="1" s="1"/>
  <c r="J737" i="33"/>
  <c r="H175" i="2" s="1"/>
  <c r="N4526" i="1" s="1"/>
  <c r="Q736" i="33"/>
  <c r="O174" i="2" s="1"/>
  <c r="W4525" i="1" s="1"/>
  <c r="H732" i="33"/>
  <c r="F736" i="33"/>
  <c r="D174" i="2" s="1"/>
  <c r="J4525" i="1" s="1"/>
  <c r="Q732" i="33"/>
  <c r="H736" i="33"/>
  <c r="F174" i="2" s="1"/>
  <c r="L4525" i="1" s="1"/>
  <c r="R736" i="33"/>
  <c r="P174" i="2" s="1"/>
  <c r="X4525" i="1" s="1"/>
  <c r="M570" i="33"/>
  <c r="K450" i="2" s="1"/>
  <c r="D778" i="33"/>
  <c r="H737" i="33"/>
  <c r="F175" i="2" s="1"/>
  <c r="L4526" i="1" s="1"/>
  <c r="V735" i="33"/>
  <c r="T173" i="2" s="1"/>
  <c r="AD4524" i="1" s="1"/>
  <c r="T734" i="33"/>
  <c r="R172" i="2" s="1"/>
  <c r="AA4523" i="1" s="1"/>
  <c r="AE2052" i="1"/>
  <c r="Q738" i="33"/>
  <c r="O176" i="2" s="1"/>
  <c r="W4527" i="1" s="1"/>
  <c r="H734" i="33"/>
  <c r="F172" i="2" s="1"/>
  <c r="L4523" i="1" s="1"/>
  <c r="O4523" i="1" s="1"/>
  <c r="O732" i="33"/>
  <c r="N733" i="33"/>
  <c r="L171" i="2" s="1"/>
  <c r="S4522" i="1" s="1"/>
  <c r="W738" i="33"/>
  <c r="U176" i="2" s="1"/>
  <c r="AE4527" i="1" s="1"/>
  <c r="O736" i="33"/>
  <c r="M174" i="2" s="1"/>
  <c r="U4525" i="1" s="1"/>
  <c r="E735" i="33"/>
  <c r="H574" i="33"/>
  <c r="F454" i="2" s="1"/>
  <c r="U573" i="33"/>
  <c r="S453" i="2" s="1"/>
  <c r="AC541" i="1" s="1"/>
  <c r="Q574" i="33"/>
  <c r="O454" i="2" s="1"/>
  <c r="W542" i="1" s="1"/>
  <c r="J569" i="33"/>
  <c r="F575" i="33"/>
  <c r="R595" i="33"/>
  <c r="R598" i="33"/>
  <c r="P480" i="2" s="1"/>
  <c r="X1609" i="1" s="1"/>
  <c r="D693" i="33"/>
  <c r="J571" i="33"/>
  <c r="H451" i="2" s="1"/>
  <c r="R573" i="33"/>
  <c r="P453" i="2" s="1"/>
  <c r="X1601" i="1" s="1"/>
  <c r="I573" i="33"/>
  <c r="G453" i="2" s="1"/>
  <c r="M541" i="1" s="1"/>
  <c r="R570" i="33"/>
  <c r="P450" i="2" s="1"/>
  <c r="I569" i="33"/>
  <c r="G449" i="2" s="1"/>
  <c r="M1581" i="1" s="1"/>
  <c r="N570" i="33"/>
  <c r="L450" i="2" s="1"/>
  <c r="W570" i="33"/>
  <c r="U450" i="2" s="1"/>
  <c r="AE2050" i="1" s="1"/>
  <c r="D692" i="33"/>
  <c r="L573" i="33"/>
  <c r="J453" i="2" s="1"/>
  <c r="S597" i="33"/>
  <c r="Q479" i="2" s="1"/>
  <c r="Z1608" i="1" s="1"/>
  <c r="F573" i="33"/>
  <c r="D453" i="2" s="1"/>
  <c r="J541" i="1" s="1"/>
  <c r="O570" i="33"/>
  <c r="M450" i="2" s="1"/>
  <c r="N572" i="33"/>
  <c r="L452" i="2" s="1"/>
  <c r="S1600" i="1" s="1"/>
  <c r="W569" i="33"/>
  <c r="U449" i="2" s="1"/>
  <c r="AE1589" i="1" s="1"/>
  <c r="H155" i="1"/>
  <c r="I572" i="33"/>
  <c r="G452" i="2" s="1"/>
  <c r="M1600" i="1" s="1"/>
  <c r="F570" i="33"/>
  <c r="D450" i="2" s="1"/>
  <c r="F569" i="33"/>
  <c r="D449" i="2" s="1"/>
  <c r="J537" i="1" s="1"/>
  <c r="AE1592" i="1"/>
  <c r="O571" i="33"/>
  <c r="M451" i="2" s="1"/>
  <c r="L570" i="33"/>
  <c r="J450" i="2" s="1"/>
  <c r="Q1582" i="1" s="1"/>
  <c r="D780" i="33"/>
  <c r="V571" i="33"/>
  <c r="T451" i="2" s="1"/>
  <c r="K573" i="33"/>
  <c r="I453" i="2" s="1"/>
  <c r="P541" i="1" s="1"/>
  <c r="U575" i="33"/>
  <c r="S455" i="2" s="1"/>
  <c r="K569" i="33"/>
  <c r="I449" i="2" s="1"/>
  <c r="P1589" i="1" s="1"/>
  <c r="J572" i="33"/>
  <c r="H452" i="2" s="1"/>
  <c r="N2052" i="1" s="1"/>
  <c r="T574" i="33"/>
  <c r="R454" i="2" s="1"/>
  <c r="T573" i="33"/>
  <c r="R453" i="2" s="1"/>
  <c r="AA541" i="1" s="1"/>
  <c r="Q572" i="33"/>
  <c r="O452" i="2" s="1"/>
  <c r="R600" i="33"/>
  <c r="P482" i="2" s="1"/>
  <c r="X1611" i="1" s="1"/>
  <c r="O572" i="33"/>
  <c r="M452" i="2" s="1"/>
  <c r="U1584" i="1" s="1"/>
  <c r="V574" i="33"/>
  <c r="T454" i="2" s="1"/>
  <c r="N573" i="33"/>
  <c r="L453" i="2" s="1"/>
  <c r="S1601" i="1" s="1"/>
  <c r="J574" i="33"/>
  <c r="H454" i="2" s="1"/>
  <c r="N542" i="1" s="1"/>
  <c r="L571" i="33"/>
  <c r="J451" i="2" s="1"/>
  <c r="U569" i="33"/>
  <c r="S449" i="2" s="1"/>
  <c r="K575" i="33"/>
  <c r="I455" i="2" s="1"/>
  <c r="K570" i="33"/>
  <c r="I450" i="2" s="1"/>
  <c r="P1582" i="1" s="1"/>
  <c r="H706" i="1"/>
  <c r="S574" i="33"/>
  <c r="Q454" i="2" s="1"/>
  <c r="T570" i="33"/>
  <c r="R450" i="2" s="1"/>
  <c r="T571" i="33"/>
  <c r="R451" i="2" s="1"/>
  <c r="AA2051" i="1" s="1"/>
  <c r="S573" i="33"/>
  <c r="Q453" i="2" s="1"/>
  <c r="Z541" i="1" s="1"/>
  <c r="V573" i="33"/>
  <c r="J596" i="33"/>
  <c r="H478" i="2" s="1"/>
  <c r="N1607" i="1" s="1"/>
  <c r="G735" i="33"/>
  <c r="E173" i="2" s="1"/>
  <c r="K4524" i="1" s="1"/>
  <c r="Q571" i="33"/>
  <c r="O451" i="2" s="1"/>
  <c r="H571" i="33"/>
  <c r="F451" i="2" s="1"/>
  <c r="L539" i="1" s="1"/>
  <c r="P575" i="33"/>
  <c r="N455" i="2" s="1"/>
  <c r="E575" i="33"/>
  <c r="C455" i="2" s="1"/>
  <c r="I543" i="1" s="1"/>
  <c r="P569" i="33"/>
  <c r="N449" i="2" s="1"/>
  <c r="V1581" i="1" s="1"/>
  <c r="W574" i="33"/>
  <c r="U454" i="2" s="1"/>
  <c r="AE1594" i="1" s="1"/>
  <c r="F574" i="33"/>
  <c r="R574" i="33"/>
  <c r="P454" i="2" s="1"/>
  <c r="X1602" i="1" s="1"/>
  <c r="AE1584" i="1"/>
  <c r="H573" i="33"/>
  <c r="S571" i="33"/>
  <c r="Q451" i="2" s="1"/>
  <c r="E572" i="33"/>
  <c r="C452" i="2" s="1"/>
  <c r="P570" i="33"/>
  <c r="N450" i="2" s="1"/>
  <c r="V2050" i="1" s="1"/>
  <c r="H594" i="33"/>
  <c r="F476" i="2" s="1"/>
  <c r="L1605" i="1" s="1"/>
  <c r="H600" i="33"/>
  <c r="F482" i="2" s="1"/>
  <c r="L1611" i="1" s="1"/>
  <c r="F595" i="33"/>
  <c r="D477" i="2" s="1"/>
  <c r="J1606" i="1" s="1"/>
  <c r="L569" i="33"/>
  <c r="J449" i="2" s="1"/>
  <c r="Q570" i="33"/>
  <c r="O450" i="2" s="1"/>
  <c r="W1598" i="1" s="1"/>
  <c r="T572" i="33"/>
  <c r="R452" i="2" s="1"/>
  <c r="F571" i="33"/>
  <c r="D451" i="2" s="1"/>
  <c r="J1583" i="1" s="1"/>
  <c r="K572" i="33"/>
  <c r="I452" i="2" s="1"/>
  <c r="P540" i="1" s="1"/>
  <c r="P572" i="33"/>
  <c r="N452" i="2" s="1"/>
  <c r="V540" i="1" s="1"/>
  <c r="S575" i="33"/>
  <c r="Q455" i="2" s="1"/>
  <c r="E573" i="33"/>
  <c r="C453" i="2" s="1"/>
  <c r="I2053" i="1" s="1"/>
  <c r="J573" i="33"/>
  <c r="H453" i="2" s="1"/>
  <c r="U570" i="33"/>
  <c r="S450" i="2" s="1"/>
  <c r="K571" i="33"/>
  <c r="I451" i="2" s="1"/>
  <c r="E574" i="33"/>
  <c r="C454" i="2" s="1"/>
  <c r="I2054" i="1" s="1"/>
  <c r="H570" i="33"/>
  <c r="F450" i="2" s="1"/>
  <c r="R575" i="33"/>
  <c r="P455" i="2" s="1"/>
  <c r="I598" i="33"/>
  <c r="G480" i="2" s="1"/>
  <c r="M1609" i="1" s="1"/>
  <c r="H598" i="33"/>
  <c r="F480" i="2" s="1"/>
  <c r="L1609" i="1" s="1"/>
  <c r="D781" i="33"/>
  <c r="V572" i="33"/>
  <c r="T452" i="2" s="1"/>
  <c r="H572" i="33"/>
  <c r="F452" i="2" s="1"/>
  <c r="M573" i="33"/>
  <c r="K453" i="2" s="1"/>
  <c r="R2053" i="1" s="1"/>
  <c r="Q569" i="33"/>
  <c r="O449" i="2" s="1"/>
  <c r="W1581" i="1" s="1"/>
  <c r="V569" i="33"/>
  <c r="T449" i="2" s="1"/>
  <c r="G575" i="33"/>
  <c r="E455" i="2" s="1"/>
  <c r="M569" i="33"/>
  <c r="K449" i="2" s="1"/>
  <c r="R537" i="1" s="1"/>
  <c r="P571" i="33"/>
  <c r="N451" i="2" s="1"/>
  <c r="U571" i="33"/>
  <c r="S451" i="2" s="1"/>
  <c r="AC1599" i="1" s="1"/>
  <c r="E571" i="33"/>
  <c r="C451" i="2" s="1"/>
  <c r="O575" i="33"/>
  <c r="M455" i="2" s="1"/>
  <c r="U1595" i="1" s="1"/>
  <c r="W575" i="33"/>
  <c r="U455" i="2" s="1"/>
  <c r="S572" i="33"/>
  <c r="Q452" i="2" s="1"/>
  <c r="Z1600" i="1" s="1"/>
  <c r="G311" i="33"/>
  <c r="G381" i="33" s="1"/>
  <c r="H704" i="1"/>
  <c r="O574" i="33"/>
  <c r="M454" i="2" s="1"/>
  <c r="L595" i="33"/>
  <c r="J477" i="2" s="1"/>
  <c r="Q1606" i="1" s="1"/>
  <c r="N569" i="33"/>
  <c r="L449" i="2" s="1"/>
  <c r="S537" i="1" s="1"/>
  <c r="J575" i="33"/>
  <c r="H455" i="2" s="1"/>
  <c r="N1587" i="1" s="1"/>
  <c r="U572" i="33"/>
  <c r="K594" i="33"/>
  <c r="I476" i="2" s="1"/>
  <c r="P1605" i="1" s="1"/>
  <c r="T594" i="33"/>
  <c r="R476" i="2" s="1"/>
  <c r="AA1605" i="1" s="1"/>
  <c r="S570" i="33"/>
  <c r="Q450" i="2" s="1"/>
  <c r="E569" i="33"/>
  <c r="C449" i="2" s="1"/>
  <c r="I2049" i="1" s="1"/>
  <c r="J570" i="33"/>
  <c r="H450" i="2" s="1"/>
  <c r="M571" i="33"/>
  <c r="K451" i="2" s="1"/>
  <c r="R1583" i="1" s="1"/>
  <c r="R572" i="33"/>
  <c r="P452" i="2" s="1"/>
  <c r="X540" i="1" s="1"/>
  <c r="U574" i="33"/>
  <c r="S454" i="2" s="1"/>
  <c r="I571" i="33"/>
  <c r="G451" i="2" s="1"/>
  <c r="L575" i="33"/>
  <c r="J455" i="2" s="1"/>
  <c r="Q1595" i="1" s="1"/>
  <c r="Q575" i="33"/>
  <c r="O455" i="2" s="1"/>
  <c r="K163" i="1"/>
  <c r="W573" i="33"/>
  <c r="U453" i="2" s="1"/>
  <c r="AE1585" i="1" s="1"/>
  <c r="G571" i="33"/>
  <c r="E451" i="2" s="1"/>
  <c r="G315" i="33"/>
  <c r="G385" i="33" s="1"/>
  <c r="T598" i="33"/>
  <c r="R480" i="2" s="1"/>
  <c r="AA1609" i="1" s="1"/>
  <c r="N574" i="33"/>
  <c r="L454" i="2" s="1"/>
  <c r="P574" i="33"/>
  <c r="P573" i="33"/>
  <c r="N453" i="2" s="1"/>
  <c r="V541" i="1" s="1"/>
  <c r="M572" i="33"/>
  <c r="K452" i="2" s="1"/>
  <c r="O573" i="33"/>
  <c r="M453" i="2" s="1"/>
  <c r="T575" i="33"/>
  <c r="R455" i="2" s="1"/>
  <c r="F572" i="33"/>
  <c r="D452" i="2" s="1"/>
  <c r="J540" i="1" s="1"/>
  <c r="I575" i="33"/>
  <c r="G455" i="2" s="1"/>
  <c r="M1595" i="1" s="1"/>
  <c r="O569" i="33"/>
  <c r="M449" i="2" s="1"/>
  <c r="T569" i="33"/>
  <c r="R449" i="2" s="1"/>
  <c r="AA2049" i="1" s="1"/>
  <c r="M574" i="33"/>
  <c r="K454" i="2" s="1"/>
  <c r="I570" i="33"/>
  <c r="G450" i="2" s="1"/>
  <c r="N571" i="33"/>
  <c r="L451" i="2" s="1"/>
  <c r="S539" i="1" s="1"/>
  <c r="V575" i="33"/>
  <c r="T455" i="2" s="1"/>
  <c r="H151" i="1"/>
  <c r="H160" i="1" s="1"/>
  <c r="W571" i="33"/>
  <c r="U451" i="2" s="1"/>
  <c r="AE2051" i="1" s="1"/>
  <c r="G569" i="33"/>
  <c r="E449" i="2" s="1"/>
  <c r="K1597" i="1" s="1"/>
  <c r="E570" i="33"/>
  <c r="C450" i="2" s="1"/>
  <c r="I2050" i="1" s="1"/>
  <c r="G574" i="33"/>
  <c r="E454" i="2" s="1"/>
  <c r="G570" i="33"/>
  <c r="E450" i="2" s="1"/>
  <c r="H148" i="1"/>
  <c r="H157" i="1" s="1"/>
  <c r="H152" i="1"/>
  <c r="H161" i="1" s="1"/>
  <c r="G737" i="33"/>
  <c r="E175" i="2" s="1"/>
  <c r="K4526" i="1" s="1"/>
  <c r="L598" i="33"/>
  <c r="J480" i="2" s="1"/>
  <c r="Q1609" i="1" s="1"/>
  <c r="G573" i="33"/>
  <c r="E453" i="2" s="1"/>
  <c r="K1585" i="1" s="1"/>
  <c r="H149" i="1"/>
  <c r="L1603" i="1"/>
  <c r="AE1591" i="1"/>
  <c r="K1589" i="1"/>
  <c r="K537" i="1"/>
  <c r="F598" i="33"/>
  <c r="D480" i="2" s="1"/>
  <c r="J1609" i="1" s="1"/>
  <c r="P600" i="33"/>
  <c r="N482" i="2" s="1"/>
  <c r="V1611" i="1" s="1"/>
  <c r="E598" i="33"/>
  <c r="C480" i="2" s="1"/>
  <c r="I1609" i="1" s="1"/>
  <c r="O600" i="33"/>
  <c r="M482" i="2" s="1"/>
  <c r="U1611" i="1" s="1"/>
  <c r="F600" i="33"/>
  <c r="D482" i="2" s="1"/>
  <c r="J1611" i="1" s="1"/>
  <c r="Q595" i="33"/>
  <c r="O477" i="2" s="1"/>
  <c r="W1606" i="1" s="1"/>
  <c r="H597" i="33"/>
  <c r="F479" i="2" s="1"/>
  <c r="L1608" i="1" s="1"/>
  <c r="R597" i="33"/>
  <c r="P479" i="2" s="1"/>
  <c r="X1608" i="1" s="1"/>
  <c r="F596" i="33"/>
  <c r="D478" i="2" s="1"/>
  <c r="J1607" i="1" s="1"/>
  <c r="P598" i="33"/>
  <c r="N480" i="2" s="1"/>
  <c r="V1609" i="1" s="1"/>
  <c r="G598" i="33"/>
  <c r="E480" i="2" s="1"/>
  <c r="K1609" i="1" s="1"/>
  <c r="Q600" i="33"/>
  <c r="O482" i="2" s="1"/>
  <c r="W1611" i="1" s="1"/>
  <c r="E597" i="33"/>
  <c r="C479" i="2" s="1"/>
  <c r="I1608" i="1" s="1"/>
  <c r="G596" i="33"/>
  <c r="E478" i="2" s="1"/>
  <c r="K1607" i="1" s="1"/>
  <c r="T599" i="33"/>
  <c r="R481" i="2" s="1"/>
  <c r="AA1610" i="1" s="1"/>
  <c r="K595" i="33"/>
  <c r="I477" i="2" s="1"/>
  <c r="P1606" i="1" s="1"/>
  <c r="Z540" i="1"/>
  <c r="K597" i="33"/>
  <c r="G600" i="33"/>
  <c r="E482" i="2" s="1"/>
  <c r="K1611" i="1" s="1"/>
  <c r="R594" i="33"/>
  <c r="P476" i="2" s="1"/>
  <c r="X1605" i="1" s="1"/>
  <c r="F599" i="33"/>
  <c r="D481" i="2" s="1"/>
  <c r="J1610" i="1" s="1"/>
  <c r="Q594" i="33"/>
  <c r="O476" i="2" s="1"/>
  <c r="W1605" i="1" s="1"/>
  <c r="H595" i="33"/>
  <c r="F477" i="2" s="1"/>
  <c r="L1606" i="1" s="1"/>
  <c r="R596" i="33"/>
  <c r="P478" i="2" s="1"/>
  <c r="X1607" i="1" s="1"/>
  <c r="I599" i="33"/>
  <c r="G481" i="2" s="1"/>
  <c r="M1610" i="1" s="1"/>
  <c r="S598" i="33"/>
  <c r="Q480" i="2" s="1"/>
  <c r="Z1609" i="1" s="1"/>
  <c r="G597" i="33"/>
  <c r="E479" i="2" s="1"/>
  <c r="K1608" i="1" s="1"/>
  <c r="Q599" i="33"/>
  <c r="O481" i="2" s="1"/>
  <c r="W1610" i="1" s="1"/>
  <c r="I595" i="33"/>
  <c r="G477" i="2" s="1"/>
  <c r="M1606" i="1" s="1"/>
  <c r="S594" i="33"/>
  <c r="Q476" i="2" s="1"/>
  <c r="Z1605" i="1" s="1"/>
  <c r="P597" i="33"/>
  <c r="N479" i="2" s="1"/>
  <c r="V1608" i="1" s="1"/>
  <c r="S599" i="33"/>
  <c r="Q481" i="2" s="1"/>
  <c r="Z1610" i="1" s="1"/>
  <c r="I600" i="33"/>
  <c r="G482" i="2" s="1"/>
  <c r="M1611" i="1" s="1"/>
  <c r="R599" i="33"/>
  <c r="P481" i="2" s="1"/>
  <c r="X1610" i="1" s="1"/>
  <c r="J597" i="33"/>
  <c r="H479" i="2" s="1"/>
  <c r="N1608" i="1" s="1"/>
  <c r="T595" i="33"/>
  <c r="R477" i="2" s="1"/>
  <c r="AA1606" i="1" s="1"/>
  <c r="I597" i="33"/>
  <c r="G479" i="2" s="1"/>
  <c r="M1608" i="1" s="1"/>
  <c r="S596" i="33"/>
  <c r="Q478" i="2" s="1"/>
  <c r="Z1607" i="1" s="1"/>
  <c r="J600" i="33"/>
  <c r="H482" i="2" s="1"/>
  <c r="N1611" i="1" s="1"/>
  <c r="T597" i="33"/>
  <c r="R479" i="2" s="1"/>
  <c r="AA1608" i="1" s="1"/>
  <c r="L597" i="33"/>
  <c r="J479" i="2" s="1"/>
  <c r="Q1608" i="1" s="1"/>
  <c r="U599" i="33"/>
  <c r="S481" i="2" s="1"/>
  <c r="AC1610" i="1" s="1"/>
  <c r="J595" i="33"/>
  <c r="H477" i="2" s="1"/>
  <c r="N1606" i="1" s="1"/>
  <c r="U594" i="33"/>
  <c r="S476" i="2" s="1"/>
  <c r="AC1605" i="1" s="1"/>
  <c r="K599" i="33"/>
  <c r="I481" i="2" s="1"/>
  <c r="P1610" i="1" s="1"/>
  <c r="T1610" i="1" s="1"/>
  <c r="U595" i="33"/>
  <c r="S477" i="2" s="1"/>
  <c r="AC1606" i="1" s="1"/>
  <c r="T600" i="33"/>
  <c r="R482" i="2" s="1"/>
  <c r="AA1611" i="1" s="1"/>
  <c r="O595" i="33"/>
  <c r="M477" i="2" s="1"/>
  <c r="U1606" i="1" s="1"/>
  <c r="Q597" i="33"/>
  <c r="O479" i="2" s="1"/>
  <c r="W1608" i="1" s="1"/>
  <c r="G595" i="33"/>
  <c r="E477" i="2" s="1"/>
  <c r="K1606" i="1" s="1"/>
  <c r="H596" i="33"/>
  <c r="F478" i="2" s="1"/>
  <c r="L1607" i="1" s="1"/>
  <c r="H150" i="1"/>
  <c r="H159" i="1" s="1"/>
  <c r="K600" i="33"/>
  <c r="I482" i="2" s="1"/>
  <c r="P1611" i="1" s="1"/>
  <c r="U596" i="33"/>
  <c r="S478" i="2" s="1"/>
  <c r="AC1607" i="1" s="1"/>
  <c r="J598" i="33"/>
  <c r="H480" i="2" s="1"/>
  <c r="N1609" i="1" s="1"/>
  <c r="T596" i="33"/>
  <c r="R478" i="2" s="1"/>
  <c r="AA1607" i="1" s="1"/>
  <c r="L596" i="33"/>
  <c r="J478" i="2" s="1"/>
  <c r="Q1607" i="1" s="1"/>
  <c r="U598" i="33"/>
  <c r="S480" i="2" s="1"/>
  <c r="AC1609" i="1" s="1"/>
  <c r="M598" i="33"/>
  <c r="K480" i="2" s="1"/>
  <c r="R1609" i="1" s="1"/>
  <c r="V600" i="33"/>
  <c r="T482" i="2" s="1"/>
  <c r="AD1611" i="1" s="1"/>
  <c r="K598" i="33"/>
  <c r="I480" i="2" s="1"/>
  <c r="P1609" i="1" s="1"/>
  <c r="V595" i="33"/>
  <c r="T477" i="2" s="1"/>
  <c r="AD1606" i="1" s="1"/>
  <c r="M594" i="33"/>
  <c r="V596" i="33"/>
  <c r="T478" i="2" s="1"/>
  <c r="AD1607" i="1" s="1"/>
  <c r="K596" i="33"/>
  <c r="I478" i="2" s="1"/>
  <c r="P1607" i="1" s="1"/>
  <c r="M600" i="33"/>
  <c r="K482" i="2" s="1"/>
  <c r="R1611" i="1" s="1"/>
  <c r="P596" i="33"/>
  <c r="N478" i="2" s="1"/>
  <c r="V1607" i="1" s="1"/>
  <c r="F594" i="33"/>
  <c r="G599" i="33"/>
  <c r="E481" i="2" s="1"/>
  <c r="K1610" i="1" s="1"/>
  <c r="H154" i="1"/>
  <c r="D455" i="33" s="1"/>
  <c r="M595" i="33"/>
  <c r="K477" i="2" s="1"/>
  <c r="R1606" i="1" s="1"/>
  <c r="V597" i="33"/>
  <c r="T479" i="2" s="1"/>
  <c r="AD1608" i="1" s="1"/>
  <c r="L594" i="33"/>
  <c r="J476" i="2" s="1"/>
  <c r="Q1605" i="1" s="1"/>
  <c r="U597" i="33"/>
  <c r="S479" i="2" s="1"/>
  <c r="AC1608" i="1" s="1"/>
  <c r="M597" i="33"/>
  <c r="K479" i="2" s="1"/>
  <c r="R1608" i="1" s="1"/>
  <c r="V599" i="33"/>
  <c r="T481" i="2" s="1"/>
  <c r="AD1610" i="1" s="1"/>
  <c r="N600" i="33"/>
  <c r="L482" i="2" s="1"/>
  <c r="S1611" i="1" s="1"/>
  <c r="L600" i="33"/>
  <c r="J482" i="2" s="1"/>
  <c r="Q1611" i="1" s="1"/>
  <c r="N595" i="33"/>
  <c r="L477" i="2" s="1"/>
  <c r="S1606" i="1" s="1"/>
  <c r="S600" i="33"/>
  <c r="Q482" i="2" s="1"/>
  <c r="Z1611" i="1" s="1"/>
  <c r="V594" i="33"/>
  <c r="O594" i="33"/>
  <c r="M476" i="2" s="1"/>
  <c r="U1605" i="1" s="1"/>
  <c r="L1595" i="1"/>
  <c r="O596" i="33"/>
  <c r="M478" i="2" s="1"/>
  <c r="U1607" i="1" s="1"/>
  <c r="E595" i="33"/>
  <c r="C477" i="2" s="1"/>
  <c r="I1606" i="1" s="1"/>
  <c r="N596" i="33"/>
  <c r="L478" i="2" s="1"/>
  <c r="S1607" i="1" s="1"/>
  <c r="M596" i="33"/>
  <c r="K478" i="2" s="1"/>
  <c r="R1607" i="1" s="1"/>
  <c r="V598" i="33"/>
  <c r="T480" i="2" s="1"/>
  <c r="AD1609" i="1" s="1"/>
  <c r="N599" i="33"/>
  <c r="L481" i="2" s="1"/>
  <c r="S1610" i="1" s="1"/>
  <c r="E600" i="33"/>
  <c r="C482" i="2" s="1"/>
  <c r="I1611" i="1" s="1"/>
  <c r="P595" i="33"/>
  <c r="N477" i="2" s="1"/>
  <c r="V1606" i="1" s="1"/>
  <c r="N594" i="33"/>
  <c r="L476" i="2" s="1"/>
  <c r="S1605" i="1" s="1"/>
  <c r="E596" i="33"/>
  <c r="C478" i="2" s="1"/>
  <c r="I1607" i="1" s="1"/>
  <c r="O598" i="33"/>
  <c r="M480" i="2" s="1"/>
  <c r="U1609" i="1" s="1"/>
  <c r="J594" i="33"/>
  <c r="H476" i="2" s="1"/>
  <c r="N1605" i="1" s="1"/>
  <c r="L599" i="33"/>
  <c r="J481" i="2" s="1"/>
  <c r="Q1610" i="1" s="1"/>
  <c r="M599" i="33"/>
  <c r="K481" i="2" s="1"/>
  <c r="R1610" i="1" s="1"/>
  <c r="I594" i="33"/>
  <c r="N598" i="33"/>
  <c r="L480" i="2" s="1"/>
  <c r="S1609" i="1" s="1"/>
  <c r="O599" i="33"/>
  <c r="M481" i="2" s="1"/>
  <c r="U1610" i="1" s="1"/>
  <c r="N597" i="33"/>
  <c r="L479" i="2" s="1"/>
  <c r="S1608" i="1" s="1"/>
  <c r="E599" i="33"/>
  <c r="C481" i="2" s="1"/>
  <c r="I1610" i="1" s="1"/>
  <c r="P594" i="33"/>
  <c r="N476" i="2" s="1"/>
  <c r="V1605" i="1" s="1"/>
  <c r="G594" i="33"/>
  <c r="E476" i="2" s="1"/>
  <c r="K1605" i="1" s="1"/>
  <c r="Q596" i="33"/>
  <c r="O478" i="2" s="1"/>
  <c r="W1607" i="1" s="1"/>
  <c r="E594" i="33"/>
  <c r="C476" i="2" s="1"/>
  <c r="I1605" i="1" s="1"/>
  <c r="O597" i="33"/>
  <c r="M479" i="2" s="1"/>
  <c r="U1608" i="1" s="1"/>
  <c r="F597" i="33"/>
  <c r="D479" i="2" s="1"/>
  <c r="J1608" i="1" s="1"/>
  <c r="P599" i="33"/>
  <c r="N481" i="2" s="1"/>
  <c r="V1610" i="1" s="1"/>
  <c r="Q598" i="33"/>
  <c r="O480" i="2" s="1"/>
  <c r="W1609" i="1" s="1"/>
  <c r="U600" i="33"/>
  <c r="S482" i="2" s="1"/>
  <c r="AC1611" i="1" s="1"/>
  <c r="H153" i="1"/>
  <c r="D331" i="33" s="1"/>
  <c r="D402" i="33" s="1"/>
  <c r="G455" i="33"/>
  <c r="G332" i="33"/>
  <c r="G403" i="33" s="1"/>
  <c r="K160" i="1"/>
  <c r="G312" i="33"/>
  <c r="G382" i="33" s="1"/>
  <c r="K159" i="1"/>
  <c r="G451" i="33"/>
  <c r="G328" i="33"/>
  <c r="G399" i="33" s="1"/>
  <c r="G452" i="33"/>
  <c r="G329" i="33"/>
  <c r="G400" i="33" s="1"/>
  <c r="H599" i="33"/>
  <c r="F481" i="2" s="1"/>
  <c r="L1610" i="1" s="1"/>
  <c r="W597" i="33"/>
  <c r="U479" i="2" s="1"/>
  <c r="AE1608" i="1" s="1"/>
  <c r="W598" i="33"/>
  <c r="U480" i="2" s="1"/>
  <c r="AE1609" i="1" s="1"/>
  <c r="W599" i="33"/>
  <c r="U481" i="2" s="1"/>
  <c r="AE1610" i="1" s="1"/>
  <c r="W600" i="33"/>
  <c r="U482" i="2" s="1"/>
  <c r="AE1611" i="1" s="1"/>
  <c r="W594" i="33"/>
  <c r="W595" i="33"/>
  <c r="U477" i="2" s="1"/>
  <c r="AE1606" i="1" s="1"/>
  <c r="W596" i="33"/>
  <c r="U478" i="2" s="1"/>
  <c r="AE1607" i="1" s="1"/>
  <c r="K157" i="1"/>
  <c r="G326" i="33"/>
  <c r="G397" i="33" s="1"/>
  <c r="G449" i="33"/>
  <c r="K162" i="1"/>
  <c r="G454" i="33"/>
  <c r="G331" i="33"/>
  <c r="G402" i="33" s="1"/>
  <c r="K161" i="1"/>
  <c r="G453" i="33"/>
  <c r="G330" i="33"/>
  <c r="G401" i="33" s="1"/>
  <c r="L543" i="1"/>
  <c r="L1587" i="1"/>
  <c r="I306" i="33"/>
  <c r="G311" i="2" s="1"/>
  <c r="Q1599" i="1"/>
  <c r="Z538" i="1"/>
  <c r="Z1598" i="1"/>
  <c r="Z2050" i="1"/>
  <c r="Z1582" i="1"/>
  <c r="Z1590" i="1"/>
  <c r="I537" i="1"/>
  <c r="N538" i="1"/>
  <c r="N1598" i="1"/>
  <c r="N1582" i="1"/>
  <c r="N1590" i="1"/>
  <c r="N2050" i="1"/>
  <c r="AC542" i="1"/>
  <c r="AC1594" i="1"/>
  <c r="AC1602" i="1"/>
  <c r="AC1586" i="1"/>
  <c r="AC2054" i="1"/>
  <c r="M1591" i="1"/>
  <c r="M1599" i="1"/>
  <c r="M1583" i="1"/>
  <c r="M539" i="1"/>
  <c r="M2051" i="1"/>
  <c r="S1592" i="1"/>
  <c r="Z2053" i="1"/>
  <c r="I539" i="1"/>
  <c r="I1599" i="1"/>
  <c r="I1591" i="1"/>
  <c r="I1583" i="1"/>
  <c r="I2051" i="1"/>
  <c r="U1603" i="1"/>
  <c r="W539" i="1"/>
  <c r="W1599" i="1"/>
  <c r="W1583" i="1"/>
  <c r="W1591" i="1"/>
  <c r="W2051" i="1"/>
  <c r="AD539" i="1"/>
  <c r="AD1599" i="1"/>
  <c r="AD1583" i="1"/>
  <c r="AD1591" i="1"/>
  <c r="AD2051" i="1"/>
  <c r="V543" i="1"/>
  <c r="V1603" i="1"/>
  <c r="V1587" i="1"/>
  <c r="V1595" i="1"/>
  <c r="V2055" i="1"/>
  <c r="AC543" i="1"/>
  <c r="AC1595" i="1"/>
  <c r="AC1603" i="1"/>
  <c r="AC1587" i="1"/>
  <c r="AC2055" i="1"/>
  <c r="K1601" i="1"/>
  <c r="Q543" i="1"/>
  <c r="W543" i="1"/>
  <c r="W1595" i="1"/>
  <c r="W1603" i="1"/>
  <c r="W1587" i="1"/>
  <c r="W2055" i="1"/>
  <c r="AC537" i="1"/>
  <c r="AC2049" i="1"/>
  <c r="AC1597" i="1"/>
  <c r="AC1581" i="1"/>
  <c r="AC1589" i="1"/>
  <c r="P1595" i="1"/>
  <c r="P2055" i="1"/>
  <c r="AA1599" i="1"/>
  <c r="V1591" i="1"/>
  <c r="V539" i="1"/>
  <c r="V1599" i="1"/>
  <c r="V1583" i="1"/>
  <c r="V2051" i="1"/>
  <c r="Q1591" i="1"/>
  <c r="Q2051" i="1"/>
  <c r="S538" i="1"/>
  <c r="S1590" i="1"/>
  <c r="S1598" i="1"/>
  <c r="S1582" i="1"/>
  <c r="S2050" i="1"/>
  <c r="P1603" i="1"/>
  <c r="U541" i="1"/>
  <c r="U1601" i="1"/>
  <c r="U1585" i="1"/>
  <c r="U1593" i="1"/>
  <c r="U2053" i="1"/>
  <c r="AA543" i="1"/>
  <c r="AA1603" i="1"/>
  <c r="AA1587" i="1"/>
  <c r="AA1595" i="1"/>
  <c r="AA2055" i="1"/>
  <c r="U1597" i="1"/>
  <c r="U1581" i="1"/>
  <c r="U537" i="1"/>
  <c r="U2049" i="1"/>
  <c r="U1589" i="1"/>
  <c r="I2055" i="1"/>
  <c r="P1581" i="1"/>
  <c r="V1597" i="1"/>
  <c r="P1587" i="1"/>
  <c r="R1595" i="1"/>
  <c r="Z537" i="1"/>
  <c r="Z2049" i="1"/>
  <c r="Z1597" i="1"/>
  <c r="Z1581" i="1"/>
  <c r="Z1589" i="1"/>
  <c r="AD538" i="1"/>
  <c r="AD1598" i="1"/>
  <c r="AD1582" i="1"/>
  <c r="AD1590" i="1"/>
  <c r="AD2050" i="1"/>
  <c r="R538" i="1"/>
  <c r="R1598" i="1"/>
  <c r="R2050" i="1"/>
  <c r="R1582" i="1"/>
  <c r="R1590" i="1"/>
  <c r="X539" i="1"/>
  <c r="X1591" i="1"/>
  <c r="X1599" i="1"/>
  <c r="X2051" i="1"/>
  <c r="X1583" i="1"/>
  <c r="R542" i="1"/>
  <c r="R2054" i="1"/>
  <c r="R1602" i="1"/>
  <c r="R1586" i="1"/>
  <c r="R1594" i="1"/>
  <c r="M538" i="1"/>
  <c r="M1598" i="1"/>
  <c r="M1590" i="1"/>
  <c r="M1582" i="1"/>
  <c r="M2050" i="1"/>
  <c r="S1599" i="1"/>
  <c r="S1591" i="1"/>
  <c r="S1583" i="1"/>
  <c r="S2051" i="1"/>
  <c r="U538" i="1"/>
  <c r="U1598" i="1"/>
  <c r="U1582" i="1"/>
  <c r="U2050" i="1"/>
  <c r="U1590" i="1"/>
  <c r="J1590" i="1"/>
  <c r="J538" i="1"/>
  <c r="J1598" i="1"/>
  <c r="J1582" i="1"/>
  <c r="J2050" i="1"/>
  <c r="AC539" i="1"/>
  <c r="AC1583" i="1"/>
  <c r="K538" i="1"/>
  <c r="K1582" i="1"/>
  <c r="K1590" i="1"/>
  <c r="K2050" i="1"/>
  <c r="K1598" i="1"/>
  <c r="P543" i="1"/>
  <c r="Q1597" i="1"/>
  <c r="Q537" i="1"/>
  <c r="Q1581" i="1"/>
  <c r="Q2049" i="1"/>
  <c r="Q1589" i="1"/>
  <c r="W538" i="1"/>
  <c r="W1590" i="1"/>
  <c r="AA540" i="1"/>
  <c r="AB540" i="1" s="1"/>
  <c r="AA1600" i="1"/>
  <c r="AA1584" i="1"/>
  <c r="AA2052" i="1"/>
  <c r="AA1592" i="1"/>
  <c r="J1599" i="1"/>
  <c r="AC1593" i="1"/>
  <c r="AC1601" i="1"/>
  <c r="AC1585" i="1"/>
  <c r="AC2053" i="1"/>
  <c r="K540" i="1"/>
  <c r="K1600" i="1"/>
  <c r="K1592" i="1"/>
  <c r="K1584" i="1"/>
  <c r="K2052" i="1"/>
  <c r="Q1592" i="1"/>
  <c r="Q540" i="1"/>
  <c r="Q1600" i="1"/>
  <c r="Q1584" i="1"/>
  <c r="Q2052" i="1"/>
  <c r="W1593" i="1"/>
  <c r="G736" i="33"/>
  <c r="E174" i="2" s="1"/>
  <c r="K4525" i="1" s="1"/>
  <c r="N539" i="1"/>
  <c r="N1599" i="1"/>
  <c r="N1583" i="1"/>
  <c r="N1591" i="1"/>
  <c r="N2051" i="1"/>
  <c r="X541" i="1"/>
  <c r="X1585" i="1"/>
  <c r="X1593" i="1"/>
  <c r="X2053" i="1"/>
  <c r="AD542" i="1"/>
  <c r="AD1602" i="1"/>
  <c r="AD1594" i="1"/>
  <c r="AD1586" i="1"/>
  <c r="AD2054" i="1"/>
  <c r="S541" i="1"/>
  <c r="S1593" i="1"/>
  <c r="S2053" i="1"/>
  <c r="S1585" i="1"/>
  <c r="Z543" i="1"/>
  <c r="Z1595" i="1"/>
  <c r="Z1603" i="1"/>
  <c r="Z1587" i="1"/>
  <c r="Z2055" i="1"/>
  <c r="AB2055" i="1" s="1"/>
  <c r="I1601" i="1"/>
  <c r="N541" i="1"/>
  <c r="N1593" i="1"/>
  <c r="N1601" i="1"/>
  <c r="N1585" i="1"/>
  <c r="N2053" i="1"/>
  <c r="AD540" i="1"/>
  <c r="AD1600" i="1"/>
  <c r="AD1584" i="1"/>
  <c r="AD1592" i="1"/>
  <c r="AD2052" i="1"/>
  <c r="L540" i="1"/>
  <c r="L2052" i="1"/>
  <c r="L1600" i="1"/>
  <c r="L1584" i="1"/>
  <c r="L1592" i="1"/>
  <c r="R541" i="1"/>
  <c r="AD537" i="1"/>
  <c r="AD1597" i="1"/>
  <c r="AD1581" i="1"/>
  <c r="AD2049" i="1"/>
  <c r="AD1589" i="1"/>
  <c r="K1595" i="1"/>
  <c r="K1603" i="1"/>
  <c r="K543" i="1"/>
  <c r="K1587" i="1"/>
  <c r="K2055" i="1"/>
  <c r="X1590" i="1"/>
  <c r="X1598" i="1"/>
  <c r="X538" i="1"/>
  <c r="X1582" i="1"/>
  <c r="X2050" i="1"/>
  <c r="N1602" i="1"/>
  <c r="M2049" i="1"/>
  <c r="H449" i="2"/>
  <c r="R540" i="1"/>
  <c r="R1600" i="1"/>
  <c r="R1584" i="1"/>
  <c r="R1592" i="1"/>
  <c r="R2052" i="1"/>
  <c r="P539" i="1"/>
  <c r="P1599" i="1"/>
  <c r="P1583" i="1"/>
  <c r="P1591" i="1"/>
  <c r="P2051" i="1"/>
  <c r="I1594" i="1"/>
  <c r="Q542" i="1"/>
  <c r="Q1602" i="1"/>
  <c r="Q1586" i="1"/>
  <c r="Q1594" i="1"/>
  <c r="Q2054" i="1"/>
  <c r="S543" i="1"/>
  <c r="S1587" i="1"/>
  <c r="S1603" i="1"/>
  <c r="S1595" i="1"/>
  <c r="S2055" i="1"/>
  <c r="Q1585" i="1"/>
  <c r="Q541" i="1"/>
  <c r="Q1601" i="1"/>
  <c r="Q1593" i="1"/>
  <c r="Q2053" i="1"/>
  <c r="Z542" i="1"/>
  <c r="Z1602" i="1"/>
  <c r="Z1586" i="1"/>
  <c r="Z1594" i="1"/>
  <c r="Z2054" i="1"/>
  <c r="V1590" i="1"/>
  <c r="V1598" i="1"/>
  <c r="W540" i="1"/>
  <c r="W1584" i="1"/>
  <c r="W1592" i="1"/>
  <c r="W1600" i="1"/>
  <c r="W2052" i="1"/>
  <c r="P477" i="2"/>
  <c r="X1606" i="1" s="1"/>
  <c r="U1599" i="1"/>
  <c r="U539" i="1"/>
  <c r="U1583" i="1"/>
  <c r="U1591" i="1"/>
  <c r="Y1591" i="1" s="1"/>
  <c r="U2051" i="1"/>
  <c r="X543" i="1"/>
  <c r="X1595" i="1"/>
  <c r="X1603" i="1"/>
  <c r="X1587" i="1"/>
  <c r="X2055" i="1"/>
  <c r="L1602" i="1"/>
  <c r="L1586" i="1"/>
  <c r="L542" i="1"/>
  <c r="L1594" i="1"/>
  <c r="L2054" i="1"/>
  <c r="V1585" i="1"/>
  <c r="V2053" i="1"/>
  <c r="AA538" i="1"/>
  <c r="AA1590" i="1"/>
  <c r="AB1590" i="1" s="1"/>
  <c r="AA1582" i="1"/>
  <c r="AA1598" i="1"/>
  <c r="AA2050" i="1"/>
  <c r="AB2050" i="1" s="1"/>
  <c r="X537" i="1"/>
  <c r="X1597" i="1"/>
  <c r="X1581" i="1"/>
  <c r="X1589" i="1"/>
  <c r="X2049" i="1"/>
  <c r="G304" i="33"/>
  <c r="E309" i="2" s="1"/>
  <c r="G302" i="33"/>
  <c r="E307" i="2" s="1"/>
  <c r="U306" i="33"/>
  <c r="S311" i="2" s="1"/>
  <c r="J300" i="33"/>
  <c r="N305" i="33"/>
  <c r="L310" i="2" s="1"/>
  <c r="H303" i="33"/>
  <c r="F308" i="2" s="1"/>
  <c r="T300" i="33"/>
  <c r="P305" i="33"/>
  <c r="N310" i="2" s="1"/>
  <c r="N302" i="33"/>
  <c r="L307" i="2" s="1"/>
  <c r="I303" i="33"/>
  <c r="G308" i="2" s="1"/>
  <c r="E303" i="33"/>
  <c r="H306" i="33"/>
  <c r="F311" i="2" s="1"/>
  <c r="P301" i="33"/>
  <c r="N306" i="2" s="1"/>
  <c r="P302" i="33"/>
  <c r="N307" i="2" s="1"/>
  <c r="J301" i="33"/>
  <c r="H306" i="2" s="1"/>
  <c r="Q300" i="33"/>
  <c r="M302" i="33"/>
  <c r="K307" i="2" s="1"/>
  <c r="H302" i="33"/>
  <c r="F307" i="2" s="1"/>
  <c r="L303" i="33"/>
  <c r="J308" i="2" s="1"/>
  <c r="T303" i="33"/>
  <c r="R308" i="2" s="1"/>
  <c r="N301" i="33"/>
  <c r="L306" i="2" s="1"/>
  <c r="M301" i="33"/>
  <c r="K306" i="2" s="1"/>
  <c r="Q303" i="33"/>
  <c r="O308" i="2" s="1"/>
  <c r="H301" i="33"/>
  <c r="F306" i="2" s="1"/>
  <c r="F305" i="33"/>
  <c r="D310" i="2" s="1"/>
  <c r="U302" i="33"/>
  <c r="S307" i="2" s="1"/>
  <c r="V304" i="33"/>
  <c r="T309" i="2" s="1"/>
  <c r="I300" i="33"/>
  <c r="G305" i="2" s="1"/>
  <c r="O303" i="33"/>
  <c r="M308" i="2" s="1"/>
  <c r="G301" i="33"/>
  <c r="E306" i="2" s="1"/>
  <c r="Q306" i="33"/>
  <c r="O311" i="2" s="1"/>
  <c r="R301" i="33"/>
  <c r="P306" i="2" s="1"/>
  <c r="L304" i="33"/>
  <c r="J309" i="2" s="1"/>
  <c r="G306" i="33"/>
  <c r="E311" i="2" s="1"/>
  <c r="U301" i="33"/>
  <c r="S306" i="2" s="1"/>
  <c r="S302" i="33"/>
  <c r="Q307" i="2" s="1"/>
  <c r="O300" i="33"/>
  <c r="Q304" i="33"/>
  <c r="O309" i="2" s="1"/>
  <c r="L306" i="33"/>
  <c r="J311" i="2" s="1"/>
  <c r="M304" i="33"/>
  <c r="K309" i="2" s="1"/>
  <c r="T305" i="33"/>
  <c r="R310" i="2" s="1"/>
  <c r="O304" i="33"/>
  <c r="M309" i="2" s="1"/>
  <c r="O305" i="33"/>
  <c r="M310" i="2" s="1"/>
  <c r="K305" i="33"/>
  <c r="I310" i="2" s="1"/>
  <c r="G303" i="33"/>
  <c r="E308" i="2" s="1"/>
  <c r="J303" i="33"/>
  <c r="H308" i="2" s="1"/>
  <c r="R302" i="33"/>
  <c r="P307" i="2" s="1"/>
  <c r="L305" i="33"/>
  <c r="J310" i="2" s="1"/>
  <c r="V305" i="33"/>
  <c r="T310" i="2" s="1"/>
  <c r="E300" i="33"/>
  <c r="M306" i="33"/>
  <c r="K311" i="2" s="1"/>
  <c r="F302" i="33"/>
  <c r="D307" i="2" s="1"/>
  <c r="M303" i="33"/>
  <c r="K308" i="2" s="1"/>
  <c r="H304" i="33"/>
  <c r="F309" i="2" s="1"/>
  <c r="M300" i="33"/>
  <c r="O306" i="33"/>
  <c r="M311" i="2" s="1"/>
  <c r="F303" i="33"/>
  <c r="D308" i="2" s="1"/>
  <c r="I302" i="33"/>
  <c r="G307" i="2" s="1"/>
  <c r="T301" i="33"/>
  <c r="R306" i="2" s="1"/>
  <c r="Q301" i="33"/>
  <c r="O306" i="2" s="1"/>
  <c r="U303" i="33"/>
  <c r="S308" i="2" s="1"/>
  <c r="H305" i="33"/>
  <c r="F310" i="2" s="1"/>
  <c r="S301" i="33"/>
  <c r="Q306" i="2" s="1"/>
  <c r="L302" i="33"/>
  <c r="J307" i="2" s="1"/>
  <c r="J304" i="33"/>
  <c r="H309" i="2" s="1"/>
  <c r="Q305" i="33"/>
  <c r="O310" i="2" s="1"/>
  <c r="L301" i="33"/>
  <c r="J306" i="2" s="1"/>
  <c r="R304" i="33"/>
  <c r="P309" i="2" s="1"/>
  <c r="I301" i="33"/>
  <c r="G306" i="2" s="1"/>
  <c r="P303" i="33"/>
  <c r="N308" i="2" s="1"/>
  <c r="U300" i="33"/>
  <c r="M305" i="33"/>
  <c r="K310" i="2" s="1"/>
  <c r="K306" i="33"/>
  <c r="I311" i="2" s="1"/>
  <c r="F306" i="33"/>
  <c r="D311" i="2" s="1"/>
  <c r="P300" i="33"/>
  <c r="P306" i="33"/>
  <c r="N311" i="2" s="1"/>
  <c r="V303" i="33"/>
  <c r="T308" i="2" s="1"/>
  <c r="R305" i="33"/>
  <c r="P310" i="2" s="1"/>
  <c r="U305" i="33"/>
  <c r="S310" i="2" s="1"/>
  <c r="J305" i="33"/>
  <c r="H310" i="2" s="1"/>
  <c r="T304" i="33"/>
  <c r="R309" i="2" s="1"/>
  <c r="R303" i="33"/>
  <c r="P308" i="2" s="1"/>
  <c r="E306" i="33"/>
  <c r="C311" i="2" s="1"/>
  <c r="N303" i="33"/>
  <c r="L308" i="2" s="1"/>
  <c r="O302" i="33"/>
  <c r="M307" i="2" s="1"/>
  <c r="N306" i="33"/>
  <c r="L311" i="2" s="1"/>
  <c r="N304" i="33"/>
  <c r="L309" i="2" s="1"/>
  <c r="E304" i="33"/>
  <c r="K304" i="33"/>
  <c r="I309" i="2" s="1"/>
  <c r="L300" i="33"/>
  <c r="S303" i="33"/>
  <c r="Q308" i="2" s="1"/>
  <c r="S306" i="33"/>
  <c r="Q311" i="2" s="1"/>
  <c r="K303" i="33"/>
  <c r="I308" i="2" s="1"/>
  <c r="K302" i="33"/>
  <c r="I307" i="2" s="1"/>
  <c r="V302" i="33"/>
  <c r="T307" i="2" s="1"/>
  <c r="V306" i="33"/>
  <c r="T311" i="2" s="1"/>
  <c r="G305" i="33"/>
  <c r="E310" i="2" s="1"/>
  <c r="R300" i="33"/>
  <c r="F300" i="33"/>
  <c r="S305" i="33"/>
  <c r="Q310" i="2" s="1"/>
  <c r="H300" i="33"/>
  <c r="U304" i="33"/>
  <c r="S309" i="2" s="1"/>
  <c r="E302" i="33"/>
  <c r="T306" i="33"/>
  <c r="R311" i="2" s="1"/>
  <c r="Q302" i="33"/>
  <c r="O307" i="2" s="1"/>
  <c r="T302" i="33"/>
  <c r="R307" i="2" s="1"/>
  <c r="V300" i="33"/>
  <c r="S300" i="33"/>
  <c r="O301" i="33"/>
  <c r="M306" i="2" s="1"/>
  <c r="E305" i="33"/>
  <c r="C310" i="2" s="1"/>
  <c r="V301" i="33"/>
  <c r="T306" i="2" s="1"/>
  <c r="J302" i="33"/>
  <c r="H307" i="2" s="1"/>
  <c r="I305" i="33"/>
  <c r="G310" i="2" s="1"/>
  <c r="R306" i="33"/>
  <c r="P311" i="2" s="1"/>
  <c r="E301" i="33"/>
  <c r="K301" i="33"/>
  <c r="I306" i="2" s="1"/>
  <c r="K300" i="33"/>
  <c r="F304" i="33"/>
  <c r="D309" i="2" s="1"/>
  <c r="P304" i="33"/>
  <c r="N309" i="2" s="1"/>
  <c r="J306" i="33"/>
  <c r="H311" i="2" s="1"/>
  <c r="N300" i="33"/>
  <c r="S304" i="33"/>
  <c r="Q309" i="2" s="1"/>
  <c r="G300" i="33"/>
  <c r="I304" i="33"/>
  <c r="G309" i="2" s="1"/>
  <c r="W302" i="33"/>
  <c r="U307" i="2" s="1"/>
  <c r="W303" i="33"/>
  <c r="U308" i="2" s="1"/>
  <c r="W304" i="33"/>
  <c r="U309" i="2" s="1"/>
  <c r="W305" i="33"/>
  <c r="W306" i="33"/>
  <c r="U311" i="2" s="1"/>
  <c r="W300" i="33"/>
  <c r="W301" i="33"/>
  <c r="U306" i="2" s="1"/>
  <c r="N543" i="1"/>
  <c r="U576" i="33"/>
  <c r="S456" i="2" s="1"/>
  <c r="S452" i="2"/>
  <c r="F453" i="2"/>
  <c r="P788" i="33"/>
  <c r="N238" i="2" s="1"/>
  <c r="N790" i="33"/>
  <c r="L240" i="2" s="1"/>
  <c r="V790" i="33"/>
  <c r="T240" i="2" s="1"/>
  <c r="Q788" i="33"/>
  <c r="O238" i="2" s="1"/>
  <c r="J790" i="33"/>
  <c r="H240" i="2" s="1"/>
  <c r="M788" i="33"/>
  <c r="K238" i="2" s="1"/>
  <c r="U788" i="33"/>
  <c r="S238" i="2" s="1"/>
  <c r="K790" i="33"/>
  <c r="I240" i="2" s="1"/>
  <c r="H783" i="33"/>
  <c r="F233" i="2" s="1"/>
  <c r="V788" i="33"/>
  <c r="T238" i="2" s="1"/>
  <c r="L790" i="33"/>
  <c r="J240" i="2" s="1"/>
  <c r="F788" i="33"/>
  <c r="D238" i="2" s="1"/>
  <c r="R790" i="33"/>
  <c r="P240" i="2" s="1"/>
  <c r="O788" i="33"/>
  <c r="M238" i="2" s="1"/>
  <c r="S788" i="33"/>
  <c r="Q238" i="2" s="1"/>
  <c r="U790" i="33"/>
  <c r="S240" i="2" s="1"/>
  <c r="V783" i="33"/>
  <c r="T233" i="2" s="1"/>
  <c r="T783" i="33"/>
  <c r="R233" i="2" s="1"/>
  <c r="S784" i="33"/>
  <c r="Q234" i="2" s="1"/>
  <c r="N786" i="33"/>
  <c r="L236" i="2" s="1"/>
  <c r="F787" i="33"/>
  <c r="D237" i="2" s="1"/>
  <c r="G785" i="33"/>
  <c r="E235" i="2" s="1"/>
  <c r="K785" i="33"/>
  <c r="I235" i="2" s="1"/>
  <c r="Q789" i="33"/>
  <c r="O239" i="2" s="1"/>
  <c r="O783" i="33"/>
  <c r="M233" i="2" s="1"/>
  <c r="N784" i="33"/>
  <c r="L234" i="2" s="1"/>
  <c r="E786" i="33"/>
  <c r="H785" i="33"/>
  <c r="F235" i="2" s="1"/>
  <c r="N789" i="33"/>
  <c r="L239" i="2" s="1"/>
  <c r="I783" i="33"/>
  <c r="G233" i="2" s="1"/>
  <c r="F786" i="33"/>
  <c r="D236" i="2" s="1"/>
  <c r="T786" i="33"/>
  <c r="R236" i="2" s="1"/>
  <c r="K787" i="33"/>
  <c r="I237" i="2" s="1"/>
  <c r="P785" i="33"/>
  <c r="N235" i="2" s="1"/>
  <c r="U785" i="33"/>
  <c r="S235" i="2" s="1"/>
  <c r="K789" i="33"/>
  <c r="I239" i="2" s="1"/>
  <c r="R789" i="33"/>
  <c r="P239" i="2" s="1"/>
  <c r="I784" i="33"/>
  <c r="G234" i="2" s="1"/>
  <c r="T784" i="33"/>
  <c r="R234" i="2" s="1"/>
  <c r="L787" i="33"/>
  <c r="J237" i="2" s="1"/>
  <c r="V787" i="33"/>
  <c r="T237" i="2" s="1"/>
  <c r="S789" i="33"/>
  <c r="Q239" i="2" s="1"/>
  <c r="M790" i="33"/>
  <c r="K240" i="2" s="1"/>
  <c r="J784" i="33"/>
  <c r="H234" i="2" s="1"/>
  <c r="G786" i="33"/>
  <c r="E236" i="2" s="1"/>
  <c r="H787" i="33"/>
  <c r="F237" i="2" s="1"/>
  <c r="M787" i="33"/>
  <c r="K237" i="2" s="1"/>
  <c r="Q785" i="33"/>
  <c r="O235" i="2" s="1"/>
  <c r="T789" i="33"/>
  <c r="R239" i="2" s="1"/>
  <c r="K783" i="33"/>
  <c r="I233" i="2" s="1"/>
  <c r="R783" i="33"/>
  <c r="P233" i="2" s="1"/>
  <c r="K784" i="33"/>
  <c r="I234" i="2" s="1"/>
  <c r="U784" i="33"/>
  <c r="S234" i="2" s="1"/>
  <c r="I787" i="33"/>
  <c r="G237" i="2" s="1"/>
  <c r="N787" i="33"/>
  <c r="L237" i="2" s="1"/>
  <c r="J785" i="33"/>
  <c r="H235" i="2" s="1"/>
  <c r="E783" i="33"/>
  <c r="F784" i="33"/>
  <c r="D234" i="2" s="1"/>
  <c r="L784" i="33"/>
  <c r="J234" i="2" s="1"/>
  <c r="V784" i="33"/>
  <c r="T234" i="2" s="1"/>
  <c r="L786" i="33"/>
  <c r="J236" i="2" s="1"/>
  <c r="E785" i="33"/>
  <c r="C235" i="2" s="1"/>
  <c r="N785" i="33"/>
  <c r="L235" i="2" s="1"/>
  <c r="U789" i="33"/>
  <c r="S239" i="2" s="1"/>
  <c r="M783" i="33"/>
  <c r="K233" i="2" s="1"/>
  <c r="M786" i="33"/>
  <c r="K236" i="2" s="1"/>
  <c r="E787" i="33"/>
  <c r="C237" i="2" s="1"/>
  <c r="T787" i="33"/>
  <c r="R237" i="2" s="1"/>
  <c r="O785" i="33"/>
  <c r="M235" i="2" s="1"/>
  <c r="J789" i="33"/>
  <c r="H239" i="2" s="1"/>
  <c r="M789" i="33"/>
  <c r="K239" i="2" s="1"/>
  <c r="L789" i="33"/>
  <c r="J239" i="2" s="1"/>
  <c r="W784" i="33"/>
  <c r="W788" i="33"/>
  <c r="U238" i="2" s="1"/>
  <c r="W785" i="33"/>
  <c r="W789" i="33"/>
  <c r="Q538" i="1"/>
  <c r="Q1598" i="1"/>
  <c r="Q2050" i="1"/>
  <c r="T453" i="2"/>
  <c r="V576" i="33"/>
  <c r="T456" i="2" s="1"/>
  <c r="AB1611" i="1"/>
  <c r="E734" i="33"/>
  <c r="C172" i="2" s="1"/>
  <c r="I4523" i="1" s="1"/>
  <c r="L737" i="33"/>
  <c r="J175" i="2" s="1"/>
  <c r="Q4526" i="1" s="1"/>
  <c r="P736" i="33"/>
  <c r="N174" i="2" s="1"/>
  <c r="V4525" i="1" s="1"/>
  <c r="T737" i="33"/>
  <c r="R175" i="2" s="1"/>
  <c r="AA4526" i="1" s="1"/>
  <c r="W735" i="33"/>
  <c r="U173" i="2" s="1"/>
  <c r="AE4524" i="1" s="1"/>
  <c r="H733" i="33"/>
  <c r="F171" i="2" s="1"/>
  <c r="L4522" i="1" s="1"/>
  <c r="M735" i="33"/>
  <c r="K173" i="2" s="1"/>
  <c r="R4524" i="1" s="1"/>
  <c r="Q733" i="33"/>
  <c r="O171" i="2" s="1"/>
  <c r="W4522" i="1" s="1"/>
  <c r="U733" i="33"/>
  <c r="S171" i="2" s="1"/>
  <c r="AC4522" i="1" s="1"/>
  <c r="W737" i="33"/>
  <c r="U175" i="2" s="1"/>
  <c r="AE4526" i="1" s="1"/>
  <c r="H738" i="33"/>
  <c r="F176" i="2" s="1"/>
  <c r="L4527" i="1" s="1"/>
  <c r="M738" i="33"/>
  <c r="K176" i="2" s="1"/>
  <c r="R4527" i="1" s="1"/>
  <c r="T4527" i="1" s="1"/>
  <c r="Q737" i="33"/>
  <c r="O175" i="2" s="1"/>
  <c r="W4526" i="1" s="1"/>
  <c r="Y4526" i="1" s="1"/>
  <c r="U735" i="33"/>
  <c r="S173" i="2" s="1"/>
  <c r="AC4524" i="1" s="1"/>
  <c r="E732" i="33"/>
  <c r="C170" i="2" s="1"/>
  <c r="I4521" i="1" s="1"/>
  <c r="I736" i="33"/>
  <c r="G174" i="2" s="1"/>
  <c r="M4525" i="1" s="1"/>
  <c r="N732" i="33"/>
  <c r="R732" i="33"/>
  <c r="V737" i="33"/>
  <c r="T175" i="2" s="1"/>
  <c r="AD4526" i="1" s="1"/>
  <c r="E737" i="33"/>
  <c r="C175" i="2" s="1"/>
  <c r="I4526" i="1" s="1"/>
  <c r="J733" i="33"/>
  <c r="H171" i="2" s="1"/>
  <c r="N4522" i="1" s="1"/>
  <c r="N735" i="33"/>
  <c r="L173" i="2" s="1"/>
  <c r="S4524" i="1" s="1"/>
  <c r="R734" i="33"/>
  <c r="P172" i="2" s="1"/>
  <c r="X4523" i="1" s="1"/>
  <c r="V738" i="33"/>
  <c r="T176" i="2" s="1"/>
  <c r="AD4527" i="1" s="1"/>
  <c r="F735" i="33"/>
  <c r="D173" i="2" s="1"/>
  <c r="J4524" i="1" s="1"/>
  <c r="J736" i="33"/>
  <c r="H174" i="2" s="1"/>
  <c r="N4525" i="1" s="1"/>
  <c r="O733" i="33"/>
  <c r="M171" i="2" s="1"/>
  <c r="U4522" i="1" s="1"/>
  <c r="S736" i="33"/>
  <c r="Q174" i="2" s="1"/>
  <c r="Z4525" i="1" s="1"/>
  <c r="AB4525" i="1" s="1"/>
  <c r="F738" i="33"/>
  <c r="D176" i="2" s="1"/>
  <c r="J4527" i="1" s="1"/>
  <c r="K734" i="33"/>
  <c r="I172" i="2" s="1"/>
  <c r="P4523" i="1" s="1"/>
  <c r="O738" i="33"/>
  <c r="M176" i="2" s="1"/>
  <c r="U4527" i="1" s="1"/>
  <c r="Y4527" i="1" s="1"/>
  <c r="S737" i="33"/>
  <c r="Q175" i="2" s="1"/>
  <c r="Z4526" i="1" s="1"/>
  <c r="W732" i="33"/>
  <c r="U170" i="2" s="1"/>
  <c r="AE4521" i="1" s="1"/>
  <c r="T733" i="33"/>
  <c r="R171" i="2" s="1"/>
  <c r="AA4522" i="1" s="1"/>
  <c r="AB4522" i="1" s="1"/>
  <c r="W733" i="33"/>
  <c r="U171" i="2" s="1"/>
  <c r="AE4522" i="1" s="1"/>
  <c r="L732" i="33"/>
  <c r="J170" i="2" s="1"/>
  <c r="Q4521" i="1" s="1"/>
  <c r="P735" i="33"/>
  <c r="N173" i="2" s="1"/>
  <c r="V4524" i="1" s="1"/>
  <c r="G733" i="33"/>
  <c r="E171" i="2" s="1"/>
  <c r="K4522" i="1" s="1"/>
  <c r="P542" i="1"/>
  <c r="P1602" i="1"/>
  <c r="P1586" i="1"/>
  <c r="P1594" i="1"/>
  <c r="P2054" i="1"/>
  <c r="F701" i="33"/>
  <c r="D463" i="2" s="1"/>
  <c r="G699" i="33"/>
  <c r="E461" i="2" s="1"/>
  <c r="H696" i="33"/>
  <c r="I702" i="33"/>
  <c r="G464" i="2" s="1"/>
  <c r="J699" i="33"/>
  <c r="H461" i="2" s="1"/>
  <c r="K697" i="33"/>
  <c r="I459" i="2" s="1"/>
  <c r="M701" i="33"/>
  <c r="K463" i="2" s="1"/>
  <c r="N698" i="33"/>
  <c r="L460" i="2" s="1"/>
  <c r="O696" i="33"/>
  <c r="P702" i="33"/>
  <c r="N464" i="2" s="1"/>
  <c r="Q700" i="33"/>
  <c r="O462" i="2" s="1"/>
  <c r="R697" i="33"/>
  <c r="P459" i="2" s="1"/>
  <c r="T700" i="33"/>
  <c r="R462" i="2" s="1"/>
  <c r="U698" i="33"/>
  <c r="S460" i="2" s="1"/>
  <c r="V696" i="33"/>
  <c r="E697" i="33"/>
  <c r="G701" i="33"/>
  <c r="E463" i="2" s="1"/>
  <c r="H698" i="33"/>
  <c r="F460" i="2" s="1"/>
  <c r="I696" i="33"/>
  <c r="J701" i="33"/>
  <c r="H463" i="2" s="1"/>
  <c r="K699" i="33"/>
  <c r="I461" i="2" s="1"/>
  <c r="L697" i="33"/>
  <c r="J459" i="2" s="1"/>
  <c r="N700" i="33"/>
  <c r="L462" i="2" s="1"/>
  <c r="O698" i="33"/>
  <c r="M460" i="2" s="1"/>
  <c r="P696" i="33"/>
  <c r="Q702" i="33"/>
  <c r="O464" i="2" s="1"/>
  <c r="R699" i="33"/>
  <c r="P461" i="2" s="1"/>
  <c r="S697" i="33"/>
  <c r="Q459" i="2" s="1"/>
  <c r="T702" i="33"/>
  <c r="R464" i="2" s="1"/>
  <c r="U700" i="33"/>
  <c r="S462" i="2" s="1"/>
  <c r="V698" i="33"/>
  <c r="T460" i="2" s="1"/>
  <c r="E698" i="33"/>
  <c r="F696" i="33"/>
  <c r="G702" i="33"/>
  <c r="E464" i="2" s="1"/>
  <c r="H699" i="33"/>
  <c r="F461" i="2" s="1"/>
  <c r="I697" i="33"/>
  <c r="G459" i="2" s="1"/>
  <c r="J702" i="33"/>
  <c r="H464" i="2" s="1"/>
  <c r="K700" i="33"/>
  <c r="I462" i="2" s="1"/>
  <c r="L698" i="33"/>
  <c r="J460" i="2" s="1"/>
  <c r="M696" i="33"/>
  <c r="N701" i="33"/>
  <c r="L463" i="2" s="1"/>
  <c r="O699" i="33"/>
  <c r="M461" i="2" s="1"/>
  <c r="P697" i="33"/>
  <c r="N459" i="2" s="1"/>
  <c r="R700" i="33"/>
  <c r="P462" i="2" s="1"/>
  <c r="S698" i="33"/>
  <c r="Q460" i="2" s="1"/>
  <c r="U701" i="33"/>
  <c r="S463" i="2" s="1"/>
  <c r="V699" i="33"/>
  <c r="T461" i="2" s="1"/>
  <c r="E701" i="33"/>
  <c r="F699" i="33"/>
  <c r="D461" i="2" s="1"/>
  <c r="G697" i="33"/>
  <c r="E459" i="2" s="1"/>
  <c r="H702" i="33"/>
  <c r="F464" i="2" s="1"/>
  <c r="I700" i="33"/>
  <c r="G462" i="2" s="1"/>
  <c r="J697" i="33"/>
  <c r="H459" i="2" s="1"/>
  <c r="L701" i="33"/>
  <c r="J463" i="2" s="1"/>
  <c r="M699" i="33"/>
  <c r="K461" i="2" s="1"/>
  <c r="N696" i="33"/>
  <c r="O702" i="33"/>
  <c r="M464" i="2" s="1"/>
  <c r="P700" i="33"/>
  <c r="N462" i="2" s="1"/>
  <c r="Q698" i="33"/>
  <c r="O460" i="2" s="1"/>
  <c r="S701" i="33"/>
  <c r="Q463" i="2" s="1"/>
  <c r="T698" i="33"/>
  <c r="R460" i="2" s="1"/>
  <c r="U696" i="33"/>
  <c r="V702" i="33"/>
  <c r="T464" i="2" s="1"/>
  <c r="E702" i="33"/>
  <c r="F700" i="33"/>
  <c r="D462" i="2" s="1"/>
  <c r="G698" i="33"/>
  <c r="E460" i="2" s="1"/>
  <c r="I701" i="33"/>
  <c r="G463" i="2" s="1"/>
  <c r="J698" i="33"/>
  <c r="H460" i="2" s="1"/>
  <c r="K696" i="33"/>
  <c r="L702" i="33"/>
  <c r="J464" i="2" s="1"/>
  <c r="M700" i="33"/>
  <c r="K462" i="2" s="1"/>
  <c r="N697" i="33"/>
  <c r="L459" i="2" s="1"/>
  <c r="P701" i="33"/>
  <c r="N463" i="2" s="1"/>
  <c r="Q699" i="33"/>
  <c r="O461" i="2" s="1"/>
  <c r="R696" i="33"/>
  <c r="S702" i="33"/>
  <c r="Q464" i="2" s="1"/>
  <c r="T699" i="33"/>
  <c r="R461" i="2" s="1"/>
  <c r="U697" i="33"/>
  <c r="S459" i="2" s="1"/>
  <c r="L696" i="33"/>
  <c r="P698" i="33"/>
  <c r="N460" i="2" s="1"/>
  <c r="R698" i="33"/>
  <c r="P460" i="2" s="1"/>
  <c r="T697" i="33"/>
  <c r="R459" i="2" s="1"/>
  <c r="V700" i="33"/>
  <c r="T462" i="2" s="1"/>
  <c r="F698" i="33"/>
  <c r="D460" i="2" s="1"/>
  <c r="H700" i="33"/>
  <c r="F462" i="2" s="1"/>
  <c r="J700" i="33"/>
  <c r="H462" i="2" s="1"/>
  <c r="L700" i="33"/>
  <c r="J462" i="2" s="1"/>
  <c r="N702" i="33"/>
  <c r="L464" i="2" s="1"/>
  <c r="R702" i="33"/>
  <c r="P464" i="2" s="1"/>
  <c r="E696" i="33"/>
  <c r="F702" i="33"/>
  <c r="D464" i="2" s="1"/>
  <c r="H701" i="33"/>
  <c r="F463" i="2" s="1"/>
  <c r="Q696" i="33"/>
  <c r="S696" i="33"/>
  <c r="M697" i="33"/>
  <c r="K459" i="2" s="1"/>
  <c r="O697" i="33"/>
  <c r="M459" i="2" s="1"/>
  <c r="Q697" i="33"/>
  <c r="O459" i="2" s="1"/>
  <c r="S699" i="33"/>
  <c r="Q461" i="2" s="1"/>
  <c r="U699" i="33"/>
  <c r="S461" i="2" s="1"/>
  <c r="G696" i="33"/>
  <c r="I698" i="33"/>
  <c r="G460" i="2" s="1"/>
  <c r="K698" i="33"/>
  <c r="I460" i="2" s="1"/>
  <c r="M698" i="33"/>
  <c r="K460" i="2" s="1"/>
  <c r="O700" i="33"/>
  <c r="M462" i="2" s="1"/>
  <c r="Q701" i="33"/>
  <c r="O463" i="2" s="1"/>
  <c r="S700" i="33"/>
  <c r="Q462" i="2" s="1"/>
  <c r="U702" i="33"/>
  <c r="S464" i="2" s="1"/>
  <c r="E699" i="33"/>
  <c r="G700" i="33"/>
  <c r="E462" i="2" s="1"/>
  <c r="I699" i="33"/>
  <c r="G461" i="2" s="1"/>
  <c r="K701" i="33"/>
  <c r="I463" i="2" s="1"/>
  <c r="M702" i="33"/>
  <c r="K464" i="2" s="1"/>
  <c r="O701" i="33"/>
  <c r="M463" i="2" s="1"/>
  <c r="E700" i="33"/>
  <c r="K702" i="33"/>
  <c r="I464" i="2" s="1"/>
  <c r="T696" i="33"/>
  <c r="V697" i="33"/>
  <c r="T459" i="2" s="1"/>
  <c r="R701" i="33"/>
  <c r="P463" i="2" s="1"/>
  <c r="T701" i="33"/>
  <c r="R463" i="2" s="1"/>
  <c r="F697" i="33"/>
  <c r="D459" i="2" s="1"/>
  <c r="V701" i="33"/>
  <c r="T463" i="2" s="1"/>
  <c r="H697" i="33"/>
  <c r="F459" i="2" s="1"/>
  <c r="J696" i="33"/>
  <c r="L699" i="33"/>
  <c r="J461" i="2" s="1"/>
  <c r="N699" i="33"/>
  <c r="L461" i="2" s="1"/>
  <c r="P699" i="33"/>
  <c r="N461" i="2" s="1"/>
  <c r="W699" i="33"/>
  <c r="U461" i="2" s="1"/>
  <c r="W697" i="33"/>
  <c r="U459" i="2" s="1"/>
  <c r="W696" i="33"/>
  <c r="W698" i="33"/>
  <c r="U460" i="2" s="1"/>
  <c r="W700" i="33"/>
  <c r="U462" i="2" s="1"/>
  <c r="W701" i="33"/>
  <c r="U463" i="2" s="1"/>
  <c r="W702" i="33"/>
  <c r="U464" i="2" s="1"/>
  <c r="N170" i="2"/>
  <c r="V4521" i="1" s="1"/>
  <c r="M170" i="2"/>
  <c r="U4521" i="1" s="1"/>
  <c r="D175" i="2"/>
  <c r="J4526" i="1" s="1"/>
  <c r="O170" i="2"/>
  <c r="W4521" i="1" s="1"/>
  <c r="D312" i="33"/>
  <c r="D382" i="33" s="1"/>
  <c r="D327" i="33"/>
  <c r="D398" i="33" s="1"/>
  <c r="S542" i="1"/>
  <c r="S1602" i="1"/>
  <c r="S1586" i="1"/>
  <c r="S1594" i="1"/>
  <c r="S2054" i="1"/>
  <c r="I479" i="2"/>
  <c r="P1608" i="1" s="1"/>
  <c r="C171" i="2"/>
  <c r="I4522" i="1" s="1"/>
  <c r="T170" i="2"/>
  <c r="AD4521" i="1" s="1"/>
  <c r="C173" i="2"/>
  <c r="I4524" i="1" s="1"/>
  <c r="D333" i="33"/>
  <c r="D456" i="33"/>
  <c r="D449" i="33"/>
  <c r="D326" i="33"/>
  <c r="D397" i="33" s="1"/>
  <c r="G476" i="2"/>
  <c r="M1605" i="1" s="1"/>
  <c r="E170" i="2"/>
  <c r="K4521" i="1" s="1"/>
  <c r="O4524" i="1"/>
  <c r="D453" i="33"/>
  <c r="D330" i="33"/>
  <c r="D401" i="33" s="1"/>
  <c r="W2054" i="1"/>
  <c r="AA537" i="1"/>
  <c r="AB537" i="1" s="1"/>
  <c r="AA1589" i="1"/>
  <c r="Z539" i="1"/>
  <c r="Z1599" i="1"/>
  <c r="Z1583" i="1"/>
  <c r="Z1591" i="1"/>
  <c r="Z2051" i="1"/>
  <c r="S170" i="2"/>
  <c r="AC4521" i="1" s="1"/>
  <c r="T4525" i="1"/>
  <c r="U172" i="2"/>
  <c r="AE4523" i="1" s="1"/>
  <c r="D315" i="33"/>
  <c r="D385" i="33" s="1"/>
  <c r="O1610" i="1"/>
  <c r="U542" i="1"/>
  <c r="U1586" i="1"/>
  <c r="U1602" i="1"/>
  <c r="U1594" i="1"/>
  <c r="U2054" i="1"/>
  <c r="M542" i="1"/>
  <c r="M1586" i="1"/>
  <c r="M1602" i="1"/>
  <c r="M1594" i="1"/>
  <c r="M2054" i="1"/>
  <c r="AA542" i="1"/>
  <c r="AB542" i="1" s="1"/>
  <c r="AA1602" i="1"/>
  <c r="AA1586" i="1"/>
  <c r="AA1594" i="1"/>
  <c r="AA2054" i="1"/>
  <c r="R1599" i="1"/>
  <c r="R2051" i="1"/>
  <c r="H170" i="2"/>
  <c r="N4521" i="1" s="1"/>
  <c r="R170" i="2"/>
  <c r="AA4521" i="1" s="1"/>
  <c r="K170" i="2"/>
  <c r="R4521" i="1" s="1"/>
  <c r="C174" i="2"/>
  <c r="I4525" i="1" s="1"/>
  <c r="K542" i="1"/>
  <c r="K1602" i="1"/>
  <c r="K1594" i="1"/>
  <c r="K1586" i="1"/>
  <c r="K2054" i="1"/>
  <c r="D454" i="2"/>
  <c r="S1597" i="1"/>
  <c r="S2049" i="1"/>
  <c r="D316" i="33"/>
  <c r="H164" i="1"/>
  <c r="P576" i="33"/>
  <c r="N456" i="2" s="1"/>
  <c r="N454" i="2"/>
  <c r="L537" i="1"/>
  <c r="L1597" i="1"/>
  <c r="L1581" i="1"/>
  <c r="L1589" i="1"/>
  <c r="L2049" i="1"/>
  <c r="K539" i="1"/>
  <c r="K1583" i="1"/>
  <c r="K1599" i="1"/>
  <c r="K1591" i="1"/>
  <c r="K2051" i="1"/>
  <c r="D170" i="2"/>
  <c r="J4521" i="1" s="1"/>
  <c r="G170" i="2"/>
  <c r="M4521" i="1" s="1"/>
  <c r="F170" i="2"/>
  <c r="L4521" i="1" s="1"/>
  <c r="D329" i="33" l="1"/>
  <c r="D400" i="33" s="1"/>
  <c r="D450" i="33"/>
  <c r="Y4523" i="1"/>
  <c r="N1603" i="1"/>
  <c r="I1602" i="1"/>
  <c r="N2054" i="1"/>
  <c r="J1591" i="1"/>
  <c r="J2053" i="1"/>
  <c r="R1603" i="1"/>
  <c r="I1595" i="1"/>
  <c r="AA1591" i="1"/>
  <c r="U543" i="1"/>
  <c r="H626" i="33"/>
  <c r="AB1606" i="1"/>
  <c r="N540" i="1"/>
  <c r="D452" i="33"/>
  <c r="I1586" i="1"/>
  <c r="N1594" i="1"/>
  <c r="J539" i="1"/>
  <c r="J1593" i="1"/>
  <c r="R2055" i="1"/>
  <c r="I1587" i="1"/>
  <c r="J2052" i="1"/>
  <c r="AA539" i="1"/>
  <c r="AB539" i="1" s="1"/>
  <c r="N1592" i="1"/>
  <c r="AB2051" i="1"/>
  <c r="W1594" i="1"/>
  <c r="I542" i="1"/>
  <c r="N1586" i="1"/>
  <c r="J576" i="33"/>
  <c r="H456" i="2" s="1"/>
  <c r="M2053" i="1"/>
  <c r="J1585" i="1"/>
  <c r="F624" i="33" s="1"/>
  <c r="R1587" i="1"/>
  <c r="I1603" i="1"/>
  <c r="J1600" i="1"/>
  <c r="X1592" i="1"/>
  <c r="N1600" i="1"/>
  <c r="AB4523" i="1"/>
  <c r="W1586" i="1"/>
  <c r="R1593" i="1"/>
  <c r="M1585" i="1"/>
  <c r="J1601" i="1"/>
  <c r="J1592" i="1"/>
  <c r="N1584" i="1"/>
  <c r="W1602" i="1"/>
  <c r="O4527" i="1"/>
  <c r="Y4525" i="1"/>
  <c r="N2055" i="1"/>
  <c r="O2055" i="1" s="1"/>
  <c r="R1585" i="1"/>
  <c r="M1601" i="1"/>
  <c r="J1584" i="1"/>
  <c r="U2055" i="1"/>
  <c r="H158" i="1"/>
  <c r="I601" i="33"/>
  <c r="G483" i="2" s="1"/>
  <c r="M1612" i="1" s="1"/>
  <c r="N1595" i="1"/>
  <c r="R1601" i="1"/>
  <c r="M624" i="33" s="1"/>
  <c r="M1593" i="1"/>
  <c r="J2051" i="1"/>
  <c r="AA1583" i="1"/>
  <c r="U1587" i="1"/>
  <c r="Y1609" i="1"/>
  <c r="AB1607" i="1"/>
  <c r="AB1609" i="1"/>
  <c r="I1593" i="1"/>
  <c r="H163" i="1"/>
  <c r="X1586" i="1"/>
  <c r="T4523" i="1"/>
  <c r="I1585" i="1"/>
  <c r="D332" i="33"/>
  <c r="D403" i="33" s="1"/>
  <c r="R1597" i="1"/>
  <c r="I541" i="1"/>
  <c r="U1600" i="1"/>
  <c r="O623" i="33" s="1"/>
  <c r="Y4524" i="1"/>
  <c r="M2052" i="1"/>
  <c r="M1592" i="1"/>
  <c r="R2049" i="1"/>
  <c r="Q2055" i="1"/>
  <c r="D574" i="33"/>
  <c r="B454" i="2" s="1"/>
  <c r="X2054" i="1"/>
  <c r="E601" i="33"/>
  <c r="R1589" i="1"/>
  <c r="M2055" i="1"/>
  <c r="Q1587" i="1"/>
  <c r="R1581" i="1"/>
  <c r="M1587" i="1"/>
  <c r="Q1603" i="1"/>
  <c r="O1609" i="1"/>
  <c r="W2050" i="1"/>
  <c r="Y2050" i="1" s="1"/>
  <c r="AC2051" i="1"/>
  <c r="P1597" i="1"/>
  <c r="M543" i="1"/>
  <c r="L2051" i="1"/>
  <c r="P537" i="1"/>
  <c r="J2049" i="1"/>
  <c r="L1591" i="1"/>
  <c r="W1582" i="1"/>
  <c r="Q621" i="33" s="1"/>
  <c r="AC1591" i="1"/>
  <c r="J1589" i="1"/>
  <c r="L1583" i="1"/>
  <c r="Y543" i="1"/>
  <c r="L1599" i="1"/>
  <c r="I1597" i="1"/>
  <c r="AB1608" i="1"/>
  <c r="J1597" i="1"/>
  <c r="J1581" i="1"/>
  <c r="I1589" i="1"/>
  <c r="AB541" i="1"/>
  <c r="F576" i="33"/>
  <c r="D456" i="2" s="1"/>
  <c r="O4526" i="1"/>
  <c r="AE1600" i="1"/>
  <c r="W623" i="33" s="1"/>
  <c r="AE540" i="1"/>
  <c r="O2052" i="1"/>
  <c r="P2049" i="1"/>
  <c r="M1603" i="1"/>
  <c r="O1603" i="1" s="1"/>
  <c r="I1581" i="1"/>
  <c r="AE539" i="1"/>
  <c r="AE1599" i="1"/>
  <c r="L576" i="33"/>
  <c r="J456" i="2" s="1"/>
  <c r="M1589" i="1"/>
  <c r="W1601" i="1"/>
  <c r="V1589" i="1"/>
  <c r="Z1585" i="1"/>
  <c r="S540" i="1"/>
  <c r="M537" i="1"/>
  <c r="Q1590" i="1"/>
  <c r="W786" i="33"/>
  <c r="U236" i="2" s="1"/>
  <c r="E789" i="33"/>
  <c r="C239" i="2" s="1"/>
  <c r="I511" i="1" s="1"/>
  <c r="R784" i="33"/>
  <c r="P234" i="2" s="1"/>
  <c r="V786" i="33"/>
  <c r="T236" i="2" s="1"/>
  <c r="S783" i="33"/>
  <c r="Q233" i="2" s="1"/>
  <c r="Q786" i="33"/>
  <c r="O236" i="2" s="1"/>
  <c r="Q790" i="33"/>
  <c r="O240" i="2" s="1"/>
  <c r="U786" i="33"/>
  <c r="S236" i="2" s="1"/>
  <c r="H789" i="33"/>
  <c r="F239" i="2" s="1"/>
  <c r="P783" i="33"/>
  <c r="N233" i="2" s="1"/>
  <c r="V505" i="1" s="1"/>
  <c r="L785" i="33"/>
  <c r="J235" i="2" s="1"/>
  <c r="H790" i="33"/>
  <c r="F240" i="2" s="1"/>
  <c r="H784" i="33"/>
  <c r="F234" i="2" s="1"/>
  <c r="U787" i="33"/>
  <c r="S237" i="2" s="1"/>
  <c r="G783" i="33"/>
  <c r="E233" i="2" s="1"/>
  <c r="L788" i="33"/>
  <c r="J238" i="2" s="1"/>
  <c r="E788" i="33"/>
  <c r="I788" i="33"/>
  <c r="G238" i="2" s="1"/>
  <c r="M1130" i="1" s="1"/>
  <c r="I790" i="33"/>
  <c r="G240" i="2" s="1"/>
  <c r="D575" i="33"/>
  <c r="B455" i="2" s="1"/>
  <c r="V1582" i="1"/>
  <c r="AA2053" i="1"/>
  <c r="W541" i="1"/>
  <c r="P2052" i="1"/>
  <c r="V2049" i="1"/>
  <c r="Z1601" i="1"/>
  <c r="S624" i="33" s="1"/>
  <c r="D451" i="33"/>
  <c r="T4526" i="1"/>
  <c r="W783" i="33"/>
  <c r="U233" i="2" s="1"/>
  <c r="S785" i="33"/>
  <c r="Q235" i="2" s="1"/>
  <c r="G784" i="33"/>
  <c r="E234" i="2" s="1"/>
  <c r="R786" i="33"/>
  <c r="P236" i="2" s="1"/>
  <c r="L783" i="33"/>
  <c r="J233" i="2" s="1"/>
  <c r="K786" i="33"/>
  <c r="I236" i="2" s="1"/>
  <c r="P2020" i="1" s="1"/>
  <c r="N788" i="33"/>
  <c r="L238" i="2" s="1"/>
  <c r="P786" i="33"/>
  <c r="N236" i="2" s="1"/>
  <c r="I785" i="33"/>
  <c r="G235" i="2" s="1"/>
  <c r="J783" i="33"/>
  <c r="H233" i="2" s="1"/>
  <c r="Q787" i="33"/>
  <c r="O237" i="2" s="1"/>
  <c r="J788" i="33"/>
  <c r="H238" i="2" s="1"/>
  <c r="U783" i="33"/>
  <c r="S233" i="2" s="1"/>
  <c r="J787" i="33"/>
  <c r="H237" i="2" s="1"/>
  <c r="N1129" i="1" s="1"/>
  <c r="M784" i="33"/>
  <c r="K234" i="2" s="1"/>
  <c r="G788" i="33"/>
  <c r="E238" i="2" s="1"/>
  <c r="N783" i="33"/>
  <c r="L233" i="2" s="1"/>
  <c r="S790" i="33"/>
  <c r="Q240" i="2" s="1"/>
  <c r="F790" i="33"/>
  <c r="D240" i="2" s="1"/>
  <c r="AB1582" i="1"/>
  <c r="D455" i="2"/>
  <c r="V538" i="1"/>
  <c r="Y538" i="1" s="1"/>
  <c r="AA1593" i="1"/>
  <c r="W1597" i="1"/>
  <c r="P1584" i="1"/>
  <c r="V537" i="1"/>
  <c r="Z1593" i="1"/>
  <c r="M1597" i="1"/>
  <c r="AA1585" i="1"/>
  <c r="P1600" i="1"/>
  <c r="I576" i="33"/>
  <c r="G456" i="2" s="1"/>
  <c r="M2056" i="1" s="1"/>
  <c r="R622" i="33"/>
  <c r="D328" i="33"/>
  <c r="D399" i="33" s="1"/>
  <c r="W790" i="33"/>
  <c r="U240" i="2" s="1"/>
  <c r="P789" i="33"/>
  <c r="N239" i="2" s="1"/>
  <c r="F785" i="33"/>
  <c r="D235" i="2" s="1"/>
  <c r="T790" i="33"/>
  <c r="R240" i="2" s="1"/>
  <c r="H786" i="33"/>
  <c r="F236" i="2" s="1"/>
  <c r="L1208" i="1" s="1"/>
  <c r="R788" i="33"/>
  <c r="P238" i="2" s="1"/>
  <c r="P784" i="33"/>
  <c r="N234" i="2" s="1"/>
  <c r="V785" i="33"/>
  <c r="T235" i="2" s="1"/>
  <c r="O784" i="33"/>
  <c r="M234" i="2" s="1"/>
  <c r="R787" i="33"/>
  <c r="P237" i="2" s="1"/>
  <c r="O789" i="33"/>
  <c r="M239" i="2" s="1"/>
  <c r="G787" i="33"/>
  <c r="E237" i="2" s="1"/>
  <c r="F789" i="33"/>
  <c r="D239" i="2" s="1"/>
  <c r="J1211" i="1" s="1"/>
  <c r="V789" i="33"/>
  <c r="T239" i="2" s="1"/>
  <c r="S786" i="33"/>
  <c r="Q236" i="2" s="1"/>
  <c r="F783" i="33"/>
  <c r="D233" i="2" s="1"/>
  <c r="K788" i="33"/>
  <c r="I238" i="2" s="1"/>
  <c r="O790" i="33"/>
  <c r="M240" i="2" s="1"/>
  <c r="T788" i="33"/>
  <c r="R238" i="2" s="1"/>
  <c r="D570" i="33"/>
  <c r="B450" i="2" s="1"/>
  <c r="AA1601" i="1"/>
  <c r="AB1601" i="1" s="1"/>
  <c r="P1592" i="1"/>
  <c r="S2052" i="1"/>
  <c r="H576" i="33"/>
  <c r="F456" i="2" s="1"/>
  <c r="L2056" i="1" s="1"/>
  <c r="O2056" i="1" s="1"/>
  <c r="W2053" i="1"/>
  <c r="S1584" i="1"/>
  <c r="N623" i="33" s="1"/>
  <c r="W787" i="33"/>
  <c r="I789" i="33"/>
  <c r="G239" i="2" s="1"/>
  <c r="O787" i="33"/>
  <c r="M237" i="2" s="1"/>
  <c r="U509" i="1" s="1"/>
  <c r="R785" i="33"/>
  <c r="P235" i="2" s="1"/>
  <c r="Q784" i="33"/>
  <c r="O234" i="2" s="1"/>
  <c r="S787" i="33"/>
  <c r="Q237" i="2" s="1"/>
  <c r="E784" i="33"/>
  <c r="C234" i="2" s="1"/>
  <c r="M785" i="33"/>
  <c r="K235" i="2" s="1"/>
  <c r="Q783" i="33"/>
  <c r="O233" i="2" s="1"/>
  <c r="J786" i="33"/>
  <c r="H236" i="2" s="1"/>
  <c r="G789" i="33"/>
  <c r="E239" i="2" s="1"/>
  <c r="K511" i="1" s="1"/>
  <c r="O786" i="33"/>
  <c r="M236" i="2" s="1"/>
  <c r="P787" i="33"/>
  <c r="N237" i="2" s="1"/>
  <c r="T785" i="33"/>
  <c r="R235" i="2" s="1"/>
  <c r="I786" i="33"/>
  <c r="G236" i="2" s="1"/>
  <c r="E790" i="33"/>
  <c r="P790" i="33"/>
  <c r="N240" i="2" s="1"/>
  <c r="G790" i="33"/>
  <c r="E240" i="2" s="1"/>
  <c r="J3586" i="1"/>
  <c r="J733" i="1"/>
  <c r="J998" i="1"/>
  <c r="X2052" i="1"/>
  <c r="O1611" i="1"/>
  <c r="AB1586" i="1"/>
  <c r="P2053" i="1"/>
  <c r="X1584" i="1"/>
  <c r="K1581" i="1"/>
  <c r="G620" i="33" s="1"/>
  <c r="AB1594" i="1"/>
  <c r="X1600" i="1"/>
  <c r="S576" i="33"/>
  <c r="Q456" i="2" s="1"/>
  <c r="Z1588" i="1" s="1"/>
  <c r="Z2052" i="1"/>
  <c r="AB2052" i="1" s="1"/>
  <c r="AE1583" i="1"/>
  <c r="AE1582" i="1"/>
  <c r="Z1592" i="1"/>
  <c r="AB1592" i="1" s="1"/>
  <c r="Z1584" i="1"/>
  <c r="S623" i="33" s="1"/>
  <c r="D368" i="33"/>
  <c r="AB1610" i="1"/>
  <c r="AB2049" i="1"/>
  <c r="L621" i="33"/>
  <c r="E622" i="33"/>
  <c r="S621" i="33"/>
  <c r="P1590" i="1"/>
  <c r="S1589" i="1"/>
  <c r="T1589" i="1" s="1"/>
  <c r="R539" i="1"/>
  <c r="AA1581" i="1"/>
  <c r="AB1581" i="1" s="1"/>
  <c r="X542" i="1"/>
  <c r="V1601" i="1"/>
  <c r="E576" i="33"/>
  <c r="C456" i="2" s="1"/>
  <c r="W2049" i="1"/>
  <c r="U540" i="1"/>
  <c r="Y540" i="1" s="1"/>
  <c r="P1598" i="1"/>
  <c r="I1582" i="1"/>
  <c r="AE1593" i="1"/>
  <c r="V1592" i="1"/>
  <c r="S1581" i="1"/>
  <c r="AA1597" i="1"/>
  <c r="V1593" i="1"/>
  <c r="Y1593" i="1" s="1"/>
  <c r="D572" i="33"/>
  <c r="B452" i="2" s="1"/>
  <c r="P538" i="1"/>
  <c r="M576" i="33"/>
  <c r="K456" i="2" s="1"/>
  <c r="L1604" i="1"/>
  <c r="Q576" i="33"/>
  <c r="O456" i="2" s="1"/>
  <c r="D571" i="33"/>
  <c r="B451" i="2" s="1"/>
  <c r="M1584" i="1"/>
  <c r="V2052" i="1"/>
  <c r="P1601" i="1"/>
  <c r="W576" i="33"/>
  <c r="U456" i="2" s="1"/>
  <c r="AE1588" i="1" s="1"/>
  <c r="AE1601" i="1"/>
  <c r="W624" i="33" s="1"/>
  <c r="AE541" i="1"/>
  <c r="AE538" i="1"/>
  <c r="AE1590" i="1"/>
  <c r="AE1598" i="1"/>
  <c r="W621" i="33" s="1"/>
  <c r="P1593" i="1"/>
  <c r="T1593" i="1" s="1"/>
  <c r="K2049" i="1"/>
  <c r="AE1586" i="1"/>
  <c r="AE542" i="1"/>
  <c r="AE2054" i="1"/>
  <c r="AE1602" i="1"/>
  <c r="AE1597" i="1"/>
  <c r="AE537" i="1"/>
  <c r="AE1581" i="1"/>
  <c r="AE2049" i="1"/>
  <c r="L1588" i="1"/>
  <c r="W537" i="1"/>
  <c r="U2052" i="1"/>
  <c r="V1584" i="1"/>
  <c r="K576" i="33"/>
  <c r="I456" i="2" s="1"/>
  <c r="R1591" i="1"/>
  <c r="R576" i="33"/>
  <c r="P456" i="2" s="1"/>
  <c r="X1604" i="1" s="1"/>
  <c r="X1594" i="1"/>
  <c r="M540" i="1"/>
  <c r="O540" i="1" s="1"/>
  <c r="D569" i="33"/>
  <c r="B449" i="2" s="1"/>
  <c r="W1589" i="1"/>
  <c r="Y1589" i="1" s="1"/>
  <c r="U1592" i="1"/>
  <c r="V1600" i="1"/>
  <c r="P2050" i="1"/>
  <c r="P1585" i="1"/>
  <c r="T1585" i="1" s="1"/>
  <c r="AE2053" i="1"/>
  <c r="N576" i="33"/>
  <c r="L456" i="2" s="1"/>
  <c r="T576" i="33"/>
  <c r="R456" i="2" s="1"/>
  <c r="AA1604" i="1" s="1"/>
  <c r="D573" i="33"/>
  <c r="B453" i="2" s="1"/>
  <c r="O576" i="33"/>
  <c r="M456" i="2" s="1"/>
  <c r="U1604" i="1" s="1"/>
  <c r="I622" i="33"/>
  <c r="Q539" i="1"/>
  <c r="T539" i="1" s="1"/>
  <c r="Q1583" i="1"/>
  <c r="L622" i="33" s="1"/>
  <c r="I1598" i="1"/>
  <c r="T1607" i="1"/>
  <c r="Y1611" i="1"/>
  <c r="AD2055" i="1"/>
  <c r="AD1595" i="1"/>
  <c r="AD1603" i="1"/>
  <c r="AD1587" i="1"/>
  <c r="AD543" i="1"/>
  <c r="AC1582" i="1"/>
  <c r="AC1590" i="1"/>
  <c r="AC2050" i="1"/>
  <c r="AC538" i="1"/>
  <c r="AC1598" i="1"/>
  <c r="G621" i="33"/>
  <c r="AE1587" i="1"/>
  <c r="AE543" i="1"/>
  <c r="AE1603" i="1"/>
  <c r="AE1595" i="1"/>
  <c r="AE2055" i="1"/>
  <c r="V625" i="33"/>
  <c r="K541" i="1"/>
  <c r="J621" i="33"/>
  <c r="F373" i="33"/>
  <c r="D327" i="2" s="1"/>
  <c r="J2242" i="1" s="1"/>
  <c r="F374" i="33"/>
  <c r="D328" i="2" s="1"/>
  <c r="J2227" i="1" s="1"/>
  <c r="Q739" i="33"/>
  <c r="O177" i="2" s="1"/>
  <c r="W4528" i="1" s="1"/>
  <c r="W372" i="33"/>
  <c r="U326" i="2" s="1"/>
  <c r="T372" i="33"/>
  <c r="R326" i="2" s="1"/>
  <c r="Q370" i="33"/>
  <c r="O324" i="2" s="1"/>
  <c r="M370" i="33"/>
  <c r="K324" i="2" s="1"/>
  <c r="R2215" i="1" s="1"/>
  <c r="O372" i="33"/>
  <c r="M326" i="2" s="1"/>
  <c r="N370" i="33"/>
  <c r="L324" i="2" s="1"/>
  <c r="O370" i="33"/>
  <c r="M324" i="2" s="1"/>
  <c r="U2207" i="1" s="1"/>
  <c r="T374" i="33"/>
  <c r="R328" i="2" s="1"/>
  <c r="S369" i="33"/>
  <c r="R375" i="33"/>
  <c r="P329" i="2" s="1"/>
  <c r="G375" i="33"/>
  <c r="E329" i="2" s="1"/>
  <c r="R370" i="33"/>
  <c r="P324" i="2" s="1"/>
  <c r="X2231" i="1" s="1"/>
  <c r="Q373" i="33"/>
  <c r="O327" i="2" s="1"/>
  <c r="M372" i="33"/>
  <c r="K326" i="2" s="1"/>
  <c r="J373" i="33"/>
  <c r="H327" i="2" s="1"/>
  <c r="O374" i="33"/>
  <c r="M328" i="2" s="1"/>
  <c r="Q374" i="33"/>
  <c r="O328" i="2" s="1"/>
  <c r="AB1587" i="1"/>
  <c r="O626" i="33"/>
  <c r="R623" i="33"/>
  <c r="W371" i="33"/>
  <c r="U325" i="2" s="1"/>
  <c r="Q371" i="33"/>
  <c r="O325" i="2" s="1"/>
  <c r="L369" i="33"/>
  <c r="E371" i="33"/>
  <c r="N371" i="33"/>
  <c r="L325" i="2" s="1"/>
  <c r="S4220" i="1" s="1"/>
  <c r="J372" i="33"/>
  <c r="H326" i="2" s="1"/>
  <c r="J370" i="33"/>
  <c r="H324" i="2" s="1"/>
  <c r="Q372" i="33"/>
  <c r="O326" i="2" s="1"/>
  <c r="R369" i="33"/>
  <c r="I375" i="33"/>
  <c r="G329" i="2" s="1"/>
  <c r="G369" i="33"/>
  <c r="K369" i="33"/>
  <c r="K373" i="33"/>
  <c r="I327" i="2" s="1"/>
  <c r="P2242" i="1" s="1"/>
  <c r="P374" i="33"/>
  <c r="N328" i="2" s="1"/>
  <c r="L371" i="33"/>
  <c r="J325" i="2" s="1"/>
  <c r="T373" i="33"/>
  <c r="R327" i="2" s="1"/>
  <c r="U375" i="33"/>
  <c r="S329" i="2" s="1"/>
  <c r="N375" i="33"/>
  <c r="L329" i="2" s="1"/>
  <c r="P372" i="33"/>
  <c r="N326" i="2" s="1"/>
  <c r="H371" i="33"/>
  <c r="F325" i="2" s="1"/>
  <c r="I374" i="33"/>
  <c r="G328" i="2" s="1"/>
  <c r="M2227" i="1" s="1"/>
  <c r="N374" i="33"/>
  <c r="L328" i="2" s="1"/>
  <c r="P373" i="33"/>
  <c r="N327" i="2" s="1"/>
  <c r="N369" i="33"/>
  <c r="L601" i="33"/>
  <c r="J483" i="2" s="1"/>
  <c r="Q1612" i="1" s="1"/>
  <c r="M1604" i="1"/>
  <c r="S739" i="33"/>
  <c r="Q177" i="2" s="1"/>
  <c r="Z4528" i="1" s="1"/>
  <c r="W369" i="33"/>
  <c r="P370" i="33"/>
  <c r="N324" i="2" s="1"/>
  <c r="E372" i="33"/>
  <c r="V370" i="33"/>
  <c r="T324" i="2" s="1"/>
  <c r="H375" i="33"/>
  <c r="F329" i="2" s="1"/>
  <c r="H374" i="33"/>
  <c r="F328" i="2" s="1"/>
  <c r="H372" i="33"/>
  <c r="F326" i="2" s="1"/>
  <c r="L2225" i="1" s="1"/>
  <c r="P371" i="33"/>
  <c r="N325" i="2" s="1"/>
  <c r="E375" i="33"/>
  <c r="S374" i="33"/>
  <c r="Q328" i="2" s="1"/>
  <c r="U374" i="33"/>
  <c r="S328" i="2" s="1"/>
  <c r="U369" i="33"/>
  <c r="M371" i="33"/>
  <c r="K325" i="2" s="1"/>
  <c r="U373" i="33"/>
  <c r="S327" i="2" s="1"/>
  <c r="R372" i="33"/>
  <c r="P326" i="2" s="1"/>
  <c r="X2209" i="1" s="1"/>
  <c r="L373" i="33"/>
  <c r="J327" i="2" s="1"/>
  <c r="T1611" i="1"/>
  <c r="O371" i="33"/>
  <c r="M325" i="2" s="1"/>
  <c r="M1588" i="1"/>
  <c r="D594" i="33"/>
  <c r="B476" i="2" s="1"/>
  <c r="W375" i="33"/>
  <c r="U329" i="2" s="1"/>
  <c r="AE234" i="1" s="1"/>
  <c r="L370" i="33"/>
  <c r="J324" i="2" s="1"/>
  <c r="T371" i="33"/>
  <c r="R325" i="2" s="1"/>
  <c r="N372" i="33"/>
  <c r="L326" i="2" s="1"/>
  <c r="G374" i="33"/>
  <c r="E328" i="2" s="1"/>
  <c r="G372" i="33"/>
  <c r="E326" i="2" s="1"/>
  <c r="G370" i="33"/>
  <c r="E324" i="2" s="1"/>
  <c r="L372" i="33"/>
  <c r="J326" i="2" s="1"/>
  <c r="V373" i="33"/>
  <c r="T327" i="2" s="1"/>
  <c r="AD232" i="1" s="1"/>
  <c r="R374" i="33"/>
  <c r="P328" i="2" s="1"/>
  <c r="S371" i="33"/>
  <c r="Q325" i="2" s="1"/>
  <c r="E373" i="33"/>
  <c r="S372" i="33"/>
  <c r="Q326" i="2" s="1"/>
  <c r="M373" i="33"/>
  <c r="K327" i="2" s="1"/>
  <c r="J375" i="33"/>
  <c r="H329" i="2" s="1"/>
  <c r="L375" i="33"/>
  <c r="J329" i="2" s="1"/>
  <c r="M625" i="33"/>
  <c r="V621" i="33"/>
  <c r="K1593" i="1"/>
  <c r="W374" i="33"/>
  <c r="U328" i="2" s="1"/>
  <c r="E374" i="33"/>
  <c r="H369" i="33"/>
  <c r="M369" i="33"/>
  <c r="F369" i="33"/>
  <c r="I372" i="33"/>
  <c r="G326" i="2" s="1"/>
  <c r="F372" i="33"/>
  <c r="D326" i="2" s="1"/>
  <c r="J369" i="33"/>
  <c r="I373" i="33"/>
  <c r="G327" i="2" s="1"/>
  <c r="K372" i="33"/>
  <c r="I326" i="2" s="1"/>
  <c r="R371" i="33"/>
  <c r="P325" i="2" s="1"/>
  <c r="T370" i="33"/>
  <c r="R324" i="2" s="1"/>
  <c r="AA2239" i="1" s="1"/>
  <c r="K375" i="33"/>
  <c r="I329" i="2" s="1"/>
  <c r="H373" i="33"/>
  <c r="F327" i="2" s="1"/>
  <c r="O369" i="33"/>
  <c r="J374" i="33"/>
  <c r="H328" i="2" s="1"/>
  <c r="K2053" i="1"/>
  <c r="W370" i="33"/>
  <c r="U324" i="2" s="1"/>
  <c r="T369" i="33"/>
  <c r="V369" i="33"/>
  <c r="I369" i="33"/>
  <c r="S375" i="33"/>
  <c r="Q329" i="2" s="1"/>
  <c r="S370" i="33"/>
  <c r="Q324" i="2" s="1"/>
  <c r="J371" i="33"/>
  <c r="H325" i="2" s="1"/>
  <c r="O373" i="33"/>
  <c r="M327" i="2" s="1"/>
  <c r="G576" i="33"/>
  <c r="E456" i="2" s="1"/>
  <c r="W373" i="33"/>
  <c r="U327" i="2" s="1"/>
  <c r="AE2242" i="1" s="1"/>
  <c r="V374" i="33"/>
  <c r="T328" i="2" s="1"/>
  <c r="V372" i="33"/>
  <c r="T326" i="2" s="1"/>
  <c r="E370" i="33"/>
  <c r="E369" i="33"/>
  <c r="T375" i="33"/>
  <c r="R329" i="2" s="1"/>
  <c r="U372" i="33"/>
  <c r="S326" i="2" s="1"/>
  <c r="H370" i="33"/>
  <c r="F324" i="2" s="1"/>
  <c r="V371" i="33"/>
  <c r="T325" i="2" s="1"/>
  <c r="AD230" i="1" s="1"/>
  <c r="G371" i="33"/>
  <c r="E325" i="2" s="1"/>
  <c r="K370" i="33"/>
  <c r="I324" i="2" s="1"/>
  <c r="F375" i="33"/>
  <c r="D329" i="2" s="1"/>
  <c r="P369" i="33"/>
  <c r="M375" i="33"/>
  <c r="K329" i="2" s="1"/>
  <c r="M374" i="33"/>
  <c r="K328" i="2" s="1"/>
  <c r="Q369" i="33"/>
  <c r="Q601" i="33"/>
  <c r="O483" i="2" s="1"/>
  <c r="W1612" i="1" s="1"/>
  <c r="V601" i="33"/>
  <c r="T483" i="2" s="1"/>
  <c r="AD1612" i="1" s="1"/>
  <c r="K626" i="33"/>
  <c r="Y1581" i="1"/>
  <c r="AB543" i="1"/>
  <c r="O543" i="1"/>
  <c r="M544" i="1"/>
  <c r="AB1591" i="1"/>
  <c r="J625" i="33"/>
  <c r="Q622" i="33"/>
  <c r="J601" i="33"/>
  <c r="H483" i="2" s="1"/>
  <c r="N1612" i="1" s="1"/>
  <c r="O621" i="33"/>
  <c r="T1606" i="1"/>
  <c r="W622" i="33"/>
  <c r="I538" i="1"/>
  <c r="I1590" i="1"/>
  <c r="M1596" i="1"/>
  <c r="O1594" i="1"/>
  <c r="T476" i="2"/>
  <c r="AD1605" i="1" s="1"/>
  <c r="V620" i="33" s="1"/>
  <c r="T1582" i="1"/>
  <c r="T2055" i="1"/>
  <c r="T540" i="1"/>
  <c r="U626" i="33"/>
  <c r="Y1608" i="1"/>
  <c r="O1606" i="1"/>
  <c r="O1608" i="1"/>
  <c r="T2052" i="1"/>
  <c r="T4524" i="1"/>
  <c r="O1592" i="1"/>
  <c r="Q624" i="33"/>
  <c r="T541" i="1"/>
  <c r="G625" i="33"/>
  <c r="G601" i="33"/>
  <c r="E483" i="2" s="1"/>
  <c r="K1612" i="1" s="1"/>
  <c r="Y2049" i="1"/>
  <c r="U601" i="33"/>
  <c r="S483" i="2" s="1"/>
  <c r="AC1612" i="1" s="1"/>
  <c r="D595" i="33"/>
  <c r="B477" i="2" s="1"/>
  <c r="Z1604" i="1"/>
  <c r="N2056" i="1"/>
  <c r="O1595" i="1"/>
  <c r="D600" i="33"/>
  <c r="B482" i="2" s="1"/>
  <c r="T2053" i="1"/>
  <c r="K601" i="33"/>
  <c r="I483" i="2" s="1"/>
  <c r="P1612" i="1" s="1"/>
  <c r="D454" i="33"/>
  <c r="D597" i="33"/>
  <c r="B479" i="2" s="1"/>
  <c r="Z1596" i="1"/>
  <c r="D598" i="33"/>
  <c r="B480" i="2" s="1"/>
  <c r="T1591" i="1"/>
  <c r="Z544" i="1"/>
  <c r="N1604" i="1"/>
  <c r="H601" i="33"/>
  <c r="F483" i="2" s="1"/>
  <c r="L1612" i="1" s="1"/>
  <c r="G739" i="33"/>
  <c r="E177" i="2" s="1"/>
  <c r="K4528" i="1" s="1"/>
  <c r="Y1599" i="1"/>
  <c r="N601" i="33"/>
  <c r="L483" i="2" s="1"/>
  <c r="S1612" i="1" s="1"/>
  <c r="O601" i="33"/>
  <c r="M483" i="2" s="1"/>
  <c r="U1612" i="1" s="1"/>
  <c r="O2054" i="1"/>
  <c r="P739" i="33"/>
  <c r="N177" i="2" s="1"/>
  <c r="V4528" i="1" s="1"/>
  <c r="U2056" i="1"/>
  <c r="AB538" i="1"/>
  <c r="R601" i="33"/>
  <c r="P483" i="2" s="1"/>
  <c r="X1612" i="1" s="1"/>
  <c r="M739" i="33"/>
  <c r="K177" i="2" s="1"/>
  <c r="R4528" i="1" s="1"/>
  <c r="D599" i="33"/>
  <c r="B481" i="2" s="1"/>
  <c r="Z2056" i="1"/>
  <c r="K739" i="33"/>
  <c r="I177" i="2" s="1"/>
  <c r="P4528" i="1" s="1"/>
  <c r="Y1585" i="1"/>
  <c r="P601" i="33"/>
  <c r="N483" i="2" s="1"/>
  <c r="V1612" i="1" s="1"/>
  <c r="T601" i="33"/>
  <c r="R483" i="2" s="1"/>
  <c r="AA1612" i="1" s="1"/>
  <c r="T1603" i="1"/>
  <c r="H162" i="1"/>
  <c r="R621" i="33"/>
  <c r="O1584" i="1"/>
  <c r="Y2055" i="1"/>
  <c r="S601" i="33"/>
  <c r="Q483" i="2" s="1"/>
  <c r="Z1612" i="1" s="1"/>
  <c r="AB1612" i="1" s="1"/>
  <c r="Q626" i="33"/>
  <c r="H739" i="33"/>
  <c r="F177" i="2" s="1"/>
  <c r="L4528" i="1" s="1"/>
  <c r="O1586" i="1"/>
  <c r="D596" i="33"/>
  <c r="B478" i="2" s="1"/>
  <c r="Y1587" i="1"/>
  <c r="T543" i="1"/>
  <c r="J623" i="33"/>
  <c r="D476" i="2"/>
  <c r="J1605" i="1" s="1"/>
  <c r="F601" i="33"/>
  <c r="D483" i="2" s="1"/>
  <c r="J1612" i="1" s="1"/>
  <c r="U622" i="33"/>
  <c r="K620" i="33"/>
  <c r="I307" i="33"/>
  <c r="G312" i="2" s="1"/>
  <c r="Y1610" i="1"/>
  <c r="H1610" i="1" s="1"/>
  <c r="U739" i="33"/>
  <c r="S177" i="2" s="1"/>
  <c r="AC4528" i="1" s="1"/>
  <c r="Q620" i="33"/>
  <c r="O542" i="1"/>
  <c r="F739" i="33"/>
  <c r="D177" i="2" s="1"/>
  <c r="J4528" i="1" s="1"/>
  <c r="D734" i="33"/>
  <c r="B172" i="2" s="1"/>
  <c r="K476" i="2"/>
  <c r="R1605" i="1" s="1"/>
  <c r="T1605" i="1" s="1"/>
  <c r="M601" i="33"/>
  <c r="K483" i="2" s="1"/>
  <c r="R1612" i="1" s="1"/>
  <c r="D735" i="33"/>
  <c r="B173" i="2" s="1"/>
  <c r="T538" i="1"/>
  <c r="P622" i="33"/>
  <c r="L626" i="33"/>
  <c r="P626" i="33"/>
  <c r="AB2054" i="1"/>
  <c r="AB1583" i="1"/>
  <c r="O4525" i="1"/>
  <c r="D732" i="33"/>
  <c r="B170" i="2" s="1"/>
  <c r="R624" i="33"/>
  <c r="I626" i="33"/>
  <c r="T1581" i="1"/>
  <c r="I739" i="33"/>
  <c r="G177" i="2" s="1"/>
  <c r="M4528" i="1" s="1"/>
  <c r="T2051" i="1"/>
  <c r="T1584" i="1"/>
  <c r="J624" i="33"/>
  <c r="G623" i="33"/>
  <c r="T1587" i="1"/>
  <c r="L623" i="33"/>
  <c r="Y1606" i="1"/>
  <c r="T2049" i="1"/>
  <c r="Y541" i="1"/>
  <c r="Y2051" i="1"/>
  <c r="Y2052" i="1"/>
  <c r="Y1598" i="1"/>
  <c r="G626" i="33"/>
  <c r="AB1595" i="1"/>
  <c r="P620" i="33"/>
  <c r="T626" i="33"/>
  <c r="G622" i="33"/>
  <c r="E739" i="33"/>
  <c r="D738" i="33"/>
  <c r="B176" i="2" s="1"/>
  <c r="O1587" i="1"/>
  <c r="U620" i="33"/>
  <c r="I624" i="33"/>
  <c r="F623" i="33"/>
  <c r="G624" i="33"/>
  <c r="Y1583" i="1"/>
  <c r="U476" i="2"/>
  <c r="AE1605" i="1" s="1"/>
  <c r="W620" i="33" s="1"/>
  <c r="W601" i="33"/>
  <c r="U483" i="2" s="1"/>
  <c r="AE1612" i="1" s="1"/>
  <c r="J626" i="33"/>
  <c r="E625" i="33"/>
  <c r="F621" i="33"/>
  <c r="N622" i="33"/>
  <c r="V622" i="33"/>
  <c r="AE1596" i="1"/>
  <c r="AE2056" i="1"/>
  <c r="O1612" i="1"/>
  <c r="J622" i="33"/>
  <c r="T623" i="33"/>
  <c r="M621" i="33"/>
  <c r="O624" i="33"/>
  <c r="N621" i="33"/>
  <c r="U625" i="33"/>
  <c r="E620" i="33"/>
  <c r="S625" i="33"/>
  <c r="T622" i="33"/>
  <c r="J739" i="33"/>
  <c r="H177" i="2" s="1"/>
  <c r="N4528" i="1" s="1"/>
  <c r="U544" i="1"/>
  <c r="T1592" i="1"/>
  <c r="F622" i="33"/>
  <c r="O1583" i="1"/>
  <c r="H623" i="33"/>
  <c r="T537" i="1"/>
  <c r="T739" i="33"/>
  <c r="R177" i="2" s="1"/>
  <c r="AA4528" i="1" s="1"/>
  <c r="U1588" i="1"/>
  <c r="Y1605" i="1"/>
  <c r="U624" i="33"/>
  <c r="L620" i="33"/>
  <c r="AB1600" i="1"/>
  <c r="I621" i="33"/>
  <c r="O620" i="33"/>
  <c r="O1599" i="1"/>
  <c r="O2051" i="1"/>
  <c r="AB1589" i="1"/>
  <c r="D306" i="33"/>
  <c r="B311" i="2" s="1"/>
  <c r="U1596" i="1"/>
  <c r="O1591" i="1"/>
  <c r="O539" i="1"/>
  <c r="D736" i="33"/>
  <c r="B174" i="2" s="1"/>
  <c r="W739" i="33"/>
  <c r="U177" i="2" s="1"/>
  <c r="AE4528" i="1" s="1"/>
  <c r="O4522" i="1"/>
  <c r="Y537" i="1"/>
  <c r="O1600" i="1"/>
  <c r="L625" i="33"/>
  <c r="K621" i="33"/>
  <c r="O4521" i="1"/>
  <c r="Y2053" i="1"/>
  <c r="Y1603" i="1"/>
  <c r="Y539" i="1"/>
  <c r="Y1600" i="1"/>
  <c r="T1595" i="1"/>
  <c r="O739" i="33"/>
  <c r="M177" i="2" s="1"/>
  <c r="U4528" i="1" s="1"/>
  <c r="T2050" i="1"/>
  <c r="Y1595" i="1"/>
  <c r="Y1590" i="1"/>
  <c r="K622" i="33"/>
  <c r="AB2053" i="1"/>
  <c r="V623" i="33"/>
  <c r="AB1603" i="1"/>
  <c r="S626" i="33"/>
  <c r="M626" i="33"/>
  <c r="L739" i="33"/>
  <c r="J177" i="2" s="1"/>
  <c r="Q4528" i="1" s="1"/>
  <c r="D733" i="33"/>
  <c r="B171" i="2" s="1"/>
  <c r="T1598" i="1"/>
  <c r="E624" i="33"/>
  <c r="H4523" i="1"/>
  <c r="AD541" i="1"/>
  <c r="AD1585" i="1"/>
  <c r="AD1593" i="1"/>
  <c r="AD1601" i="1"/>
  <c r="AD2053" i="1"/>
  <c r="U237" i="2"/>
  <c r="M511" i="1"/>
  <c r="M1211" i="1"/>
  <c r="M2023" i="1"/>
  <c r="M1131" i="1"/>
  <c r="X507" i="1"/>
  <c r="X1207" i="1"/>
  <c r="X2019" i="1"/>
  <c r="X1127" i="1"/>
  <c r="W506" i="1"/>
  <c r="W1206" i="1"/>
  <c r="W1126" i="1"/>
  <c r="W2018" i="1"/>
  <c r="Z509" i="1"/>
  <c r="Z1209" i="1"/>
  <c r="Z1129" i="1"/>
  <c r="Z2021" i="1"/>
  <c r="I506" i="1"/>
  <c r="I1206" i="1"/>
  <c r="I2018" i="1"/>
  <c r="I1126" i="1"/>
  <c r="R507" i="1"/>
  <c r="R2019" i="1"/>
  <c r="R1127" i="1"/>
  <c r="R1207" i="1"/>
  <c r="W505" i="1"/>
  <c r="W1205" i="1"/>
  <c r="W1125" i="1"/>
  <c r="W2017" i="1"/>
  <c r="N508" i="1"/>
  <c r="N1128" i="1"/>
  <c r="N2020" i="1"/>
  <c r="N1208" i="1"/>
  <c r="U508" i="1"/>
  <c r="U1208" i="1"/>
  <c r="U2020" i="1"/>
  <c r="U1128" i="1"/>
  <c r="V509" i="1"/>
  <c r="V1129" i="1"/>
  <c r="V2021" i="1"/>
  <c r="V1209" i="1"/>
  <c r="AA507" i="1"/>
  <c r="AA2019" i="1"/>
  <c r="AA1127" i="1"/>
  <c r="AA1207" i="1"/>
  <c r="M508" i="1"/>
  <c r="M1208" i="1"/>
  <c r="M2020" i="1"/>
  <c r="M1128" i="1"/>
  <c r="C240" i="2"/>
  <c r="D790" i="33"/>
  <c r="B240" i="2" s="1"/>
  <c r="V512" i="1"/>
  <c r="V1212" i="1"/>
  <c r="V1132" i="1"/>
  <c r="V2024" i="1"/>
  <c r="K512" i="1"/>
  <c r="K1212" i="1"/>
  <c r="K1132" i="1"/>
  <c r="K2024" i="1"/>
  <c r="L510" i="1"/>
  <c r="L2022" i="1"/>
  <c r="L1210" i="1"/>
  <c r="L1130" i="1"/>
  <c r="AE734" i="1"/>
  <c r="AE999" i="1"/>
  <c r="AE3587" i="1"/>
  <c r="I305" i="2"/>
  <c r="K307" i="33"/>
  <c r="I312" i="2" s="1"/>
  <c r="U733" i="1"/>
  <c r="U998" i="1"/>
  <c r="U3586" i="1"/>
  <c r="F305" i="2"/>
  <c r="H307" i="33"/>
  <c r="F312" i="2" s="1"/>
  <c r="P735" i="1"/>
  <c r="P1000" i="1"/>
  <c r="P3588" i="1"/>
  <c r="U734" i="1"/>
  <c r="U999" i="1"/>
  <c r="U3587" i="1"/>
  <c r="AD735" i="1"/>
  <c r="AD1000" i="1"/>
  <c r="AD3588" i="1"/>
  <c r="M733" i="1"/>
  <c r="M998" i="1"/>
  <c r="M3586" i="1"/>
  <c r="AC735" i="1"/>
  <c r="AC1000" i="1"/>
  <c r="AC3588" i="1"/>
  <c r="R735" i="1"/>
  <c r="R1000" i="1"/>
  <c r="R3588" i="1"/>
  <c r="K735" i="1"/>
  <c r="K1000" i="1"/>
  <c r="K3588" i="1"/>
  <c r="M305" i="2"/>
  <c r="O307" i="33"/>
  <c r="M312" i="2" s="1"/>
  <c r="U735" i="1"/>
  <c r="U1000" i="1"/>
  <c r="U3588" i="1"/>
  <c r="S733" i="1"/>
  <c r="S998" i="1"/>
  <c r="S3586" i="1"/>
  <c r="V733" i="1"/>
  <c r="V998" i="1"/>
  <c r="V3586" i="1"/>
  <c r="S737" i="1"/>
  <c r="S1002" i="1"/>
  <c r="S3590" i="1"/>
  <c r="Y1597" i="1"/>
  <c r="R620" i="33"/>
  <c r="I1588" i="1"/>
  <c r="I1596" i="1"/>
  <c r="I2056" i="1"/>
  <c r="I544" i="1"/>
  <c r="I1604" i="1"/>
  <c r="V739" i="33"/>
  <c r="T177" i="2" s="1"/>
  <c r="AD4528" i="1" s="1"/>
  <c r="N625" i="33"/>
  <c r="Y4522" i="1"/>
  <c r="D785" i="33"/>
  <c r="B235" i="2" s="1"/>
  <c r="U235" i="2"/>
  <c r="R511" i="1"/>
  <c r="R1211" i="1"/>
  <c r="R2023" i="1"/>
  <c r="R1131" i="1"/>
  <c r="I509" i="1"/>
  <c r="I1129" i="1"/>
  <c r="I2021" i="1"/>
  <c r="I1209" i="1"/>
  <c r="S507" i="1"/>
  <c r="S1207" i="1"/>
  <c r="S2019" i="1"/>
  <c r="S1127" i="1"/>
  <c r="Q506" i="1"/>
  <c r="Q1206" i="1"/>
  <c r="Q1126" i="1"/>
  <c r="Q2018" i="1"/>
  <c r="S509" i="1"/>
  <c r="S1209" i="1"/>
  <c r="S1129" i="1"/>
  <c r="S2021" i="1"/>
  <c r="X505" i="1"/>
  <c r="X1205" i="1"/>
  <c r="X1125" i="1"/>
  <c r="X2017" i="1"/>
  <c r="R509" i="1"/>
  <c r="R2021" i="1"/>
  <c r="R1209" i="1"/>
  <c r="R1129" i="1"/>
  <c r="R512" i="1"/>
  <c r="R1212" i="1"/>
  <c r="R1132" i="1"/>
  <c r="R2024" i="1"/>
  <c r="AA506" i="1"/>
  <c r="AA1206" i="1"/>
  <c r="AA2018" i="1"/>
  <c r="AA1126" i="1"/>
  <c r="AC507" i="1"/>
  <c r="AC1127" i="1"/>
  <c r="AC2019" i="1"/>
  <c r="AC1207" i="1"/>
  <c r="J508" i="1"/>
  <c r="J1208" i="1"/>
  <c r="J1128" i="1"/>
  <c r="J2020" i="1"/>
  <c r="C236" i="2"/>
  <c r="P507" i="1"/>
  <c r="P1127" i="1"/>
  <c r="P1207" i="1"/>
  <c r="P2019" i="1"/>
  <c r="Z506" i="1"/>
  <c r="Z1206" i="1"/>
  <c r="Z1126" i="1"/>
  <c r="Z2018" i="1"/>
  <c r="Z510" i="1"/>
  <c r="Z1130" i="1"/>
  <c r="Z1210" i="1"/>
  <c r="Z2022" i="1"/>
  <c r="Q512" i="1"/>
  <c r="Q1212" i="1"/>
  <c r="Q1132" i="1"/>
  <c r="Q2024" i="1"/>
  <c r="AC510" i="1"/>
  <c r="AC2022" i="1"/>
  <c r="AC1130" i="1"/>
  <c r="AC1210" i="1"/>
  <c r="AD512" i="1"/>
  <c r="AD1212" i="1"/>
  <c r="AD1132" i="1"/>
  <c r="AD2024" i="1"/>
  <c r="M736" i="1"/>
  <c r="M1001" i="1"/>
  <c r="M3589" i="1"/>
  <c r="P733" i="1"/>
  <c r="P998" i="1"/>
  <c r="P3586" i="1"/>
  <c r="Q305" i="2"/>
  <c r="S307" i="33"/>
  <c r="Q312" i="2" s="1"/>
  <c r="Z737" i="1"/>
  <c r="Z1002" i="1"/>
  <c r="Z3590" i="1"/>
  <c r="Z738" i="1"/>
  <c r="Z1003" i="1"/>
  <c r="Z3591" i="1"/>
  <c r="S735" i="1"/>
  <c r="S1000" i="1"/>
  <c r="S3588" i="1"/>
  <c r="V738" i="1"/>
  <c r="V3591" i="1"/>
  <c r="V1003" i="1"/>
  <c r="X736" i="1"/>
  <c r="X1001" i="1"/>
  <c r="X3589" i="1"/>
  <c r="W733" i="1"/>
  <c r="W998" i="1"/>
  <c r="W3586" i="1"/>
  <c r="J734" i="1"/>
  <c r="J999" i="1"/>
  <c r="J3587" i="1"/>
  <c r="P737" i="1"/>
  <c r="P1002" i="1"/>
  <c r="P3590" i="1"/>
  <c r="Z734" i="1"/>
  <c r="Z999" i="1"/>
  <c r="Z3587" i="1"/>
  <c r="M732" i="1"/>
  <c r="M997" i="1"/>
  <c r="M3585" i="1"/>
  <c r="AA735" i="1"/>
  <c r="AA1000" i="1"/>
  <c r="AA3588" i="1"/>
  <c r="L738" i="1"/>
  <c r="L1003" i="1"/>
  <c r="L3591" i="1"/>
  <c r="H305" i="2"/>
  <c r="J307" i="33"/>
  <c r="H312" i="2" s="1"/>
  <c r="P621" i="33"/>
  <c r="I540" i="1"/>
  <c r="I1600" i="1"/>
  <c r="I1584" i="1"/>
  <c r="I2052" i="1"/>
  <c r="I1592" i="1"/>
  <c r="L624" i="33"/>
  <c r="T1586" i="1"/>
  <c r="P170" i="2"/>
  <c r="X4521" i="1" s="1"/>
  <c r="Y4521" i="1" s="1"/>
  <c r="R739" i="33"/>
  <c r="P177" i="2" s="1"/>
  <c r="X4528" i="1" s="1"/>
  <c r="AE510" i="1"/>
  <c r="AE2022" i="1"/>
  <c r="AE1210" i="1"/>
  <c r="AE1130" i="1"/>
  <c r="N511" i="1"/>
  <c r="N1211" i="1"/>
  <c r="N2023" i="1"/>
  <c r="N1131" i="1"/>
  <c r="R508" i="1"/>
  <c r="R1208" i="1"/>
  <c r="R1128" i="1"/>
  <c r="R2020" i="1"/>
  <c r="I507" i="1"/>
  <c r="I2019" i="1"/>
  <c r="I1127" i="1"/>
  <c r="I1207" i="1"/>
  <c r="J506" i="1"/>
  <c r="J1126" i="1"/>
  <c r="J1206" i="1"/>
  <c r="J2018" i="1"/>
  <c r="M509" i="1"/>
  <c r="M1209" i="1"/>
  <c r="M1129" i="1"/>
  <c r="M2021" i="1"/>
  <c r="P505" i="1"/>
  <c r="P1125" i="1"/>
  <c r="P2017" i="1"/>
  <c r="P1205" i="1"/>
  <c r="L509" i="1"/>
  <c r="L1129" i="1"/>
  <c r="L2021" i="1"/>
  <c r="L1209" i="1"/>
  <c r="Z511" i="1"/>
  <c r="Z1211" i="1"/>
  <c r="Z1131" i="1"/>
  <c r="Z2023" i="1"/>
  <c r="M506" i="1"/>
  <c r="M1206" i="1"/>
  <c r="M1126" i="1"/>
  <c r="M2018" i="1"/>
  <c r="V507" i="1"/>
  <c r="V1207" i="1"/>
  <c r="V2019" i="1"/>
  <c r="V1127" i="1"/>
  <c r="M505" i="1"/>
  <c r="M1205" i="1"/>
  <c r="M2017" i="1"/>
  <c r="M1125" i="1"/>
  <c r="S506" i="1"/>
  <c r="S1126" i="1"/>
  <c r="S1206" i="1"/>
  <c r="S2018" i="1"/>
  <c r="K507" i="1"/>
  <c r="K1207" i="1"/>
  <c r="K2019" i="1"/>
  <c r="K1127" i="1"/>
  <c r="AA505" i="1"/>
  <c r="AA1205" i="1"/>
  <c r="AA2017" i="1"/>
  <c r="AA1125" i="1"/>
  <c r="U510" i="1"/>
  <c r="U1130" i="1"/>
  <c r="U2022" i="1"/>
  <c r="U1210" i="1"/>
  <c r="AD510" i="1"/>
  <c r="AD2022" i="1"/>
  <c r="AD1130" i="1"/>
  <c r="AD1210" i="1"/>
  <c r="R510" i="1"/>
  <c r="R2022" i="1"/>
  <c r="R1130" i="1"/>
  <c r="R1210" i="1"/>
  <c r="S512" i="1"/>
  <c r="S1212" i="1"/>
  <c r="S1132" i="1"/>
  <c r="S2024" i="1"/>
  <c r="AE733" i="1"/>
  <c r="AE998" i="1"/>
  <c r="AE3586" i="1"/>
  <c r="E305" i="2"/>
  <c r="G307" i="33"/>
  <c r="E312" i="2" s="1"/>
  <c r="C306" i="2"/>
  <c r="D301" i="33"/>
  <c r="B306" i="2" s="1"/>
  <c r="T305" i="2"/>
  <c r="V307" i="33"/>
  <c r="T312" i="2" s="1"/>
  <c r="D305" i="2"/>
  <c r="F307" i="33"/>
  <c r="D312" i="2" s="1"/>
  <c r="Z735" i="1"/>
  <c r="Z1000" i="1"/>
  <c r="Z3588" i="1"/>
  <c r="AB3588" i="1" s="1"/>
  <c r="I738" i="1"/>
  <c r="I1003" i="1"/>
  <c r="I3591" i="1"/>
  <c r="N305" i="2"/>
  <c r="P307" i="33"/>
  <c r="N312" i="2" s="1"/>
  <c r="Q733" i="1"/>
  <c r="Q998" i="1"/>
  <c r="Q3586" i="1"/>
  <c r="AA733" i="1"/>
  <c r="AA998" i="1"/>
  <c r="AA3586" i="1"/>
  <c r="R738" i="1"/>
  <c r="R1003" i="1"/>
  <c r="R3591" i="1"/>
  <c r="U737" i="1"/>
  <c r="U1002" i="1"/>
  <c r="U3590" i="1"/>
  <c r="AC733" i="1"/>
  <c r="AC998" i="1"/>
  <c r="AC3586" i="1"/>
  <c r="AD736" i="1"/>
  <c r="AD1001" i="1"/>
  <c r="AD3589" i="1"/>
  <c r="Q735" i="1"/>
  <c r="Q1000" i="1"/>
  <c r="Q3588" i="1"/>
  <c r="C308" i="2"/>
  <c r="D303" i="33"/>
  <c r="B308" i="2" s="1"/>
  <c r="AC738" i="1"/>
  <c r="AC1003" i="1"/>
  <c r="AC3591" i="1"/>
  <c r="L538" i="1"/>
  <c r="O538" i="1" s="1"/>
  <c r="L1582" i="1"/>
  <c r="L1598" i="1"/>
  <c r="L1590" i="1"/>
  <c r="L2050" i="1"/>
  <c r="O2050" i="1" s="1"/>
  <c r="L170" i="2"/>
  <c r="S4521" i="1" s="1"/>
  <c r="N739" i="33"/>
  <c r="L177" i="2" s="1"/>
  <c r="S4528" i="1" s="1"/>
  <c r="AE508" i="1"/>
  <c r="AE1128" i="1"/>
  <c r="AE2020" i="1"/>
  <c r="AE1208" i="1"/>
  <c r="X506" i="1"/>
  <c r="X1206" i="1"/>
  <c r="X1126" i="1"/>
  <c r="X2018" i="1"/>
  <c r="AD508" i="1"/>
  <c r="AD1208" i="1"/>
  <c r="AD1128" i="1"/>
  <c r="AD2020" i="1"/>
  <c r="Z505" i="1"/>
  <c r="AB505" i="1" s="1"/>
  <c r="Z1125" i="1"/>
  <c r="Z2017" i="1"/>
  <c r="AB2017" i="1" s="1"/>
  <c r="Z1205" i="1"/>
  <c r="W508" i="1"/>
  <c r="W1128" i="1"/>
  <c r="W2020" i="1"/>
  <c r="W1208" i="1"/>
  <c r="W512" i="1"/>
  <c r="W1212" i="1"/>
  <c r="W1132" i="1"/>
  <c r="W2024" i="1"/>
  <c r="AC508" i="1"/>
  <c r="AC1208" i="1"/>
  <c r="AC1128" i="1"/>
  <c r="AC2020" i="1"/>
  <c r="L511" i="1"/>
  <c r="L2023" i="1"/>
  <c r="L1211" i="1"/>
  <c r="L1131" i="1"/>
  <c r="Q507" i="1"/>
  <c r="Q2019" i="1"/>
  <c r="Q1127" i="1"/>
  <c r="T1127" i="1" s="1"/>
  <c r="Q1207" i="1"/>
  <c r="L512" i="1"/>
  <c r="L1132" i="1"/>
  <c r="L2024" i="1"/>
  <c r="L1212" i="1"/>
  <c r="L506" i="1"/>
  <c r="L1126" i="1"/>
  <c r="L2018" i="1"/>
  <c r="L1206" i="1"/>
  <c r="AC509" i="1"/>
  <c r="AC1129" i="1"/>
  <c r="AC2021" i="1"/>
  <c r="AC1209" i="1"/>
  <c r="K505" i="1"/>
  <c r="K1125" i="1"/>
  <c r="K1205" i="1"/>
  <c r="K2017" i="1"/>
  <c r="Q510" i="1"/>
  <c r="Q1210" i="1"/>
  <c r="Q2022" i="1"/>
  <c r="Q1130" i="1"/>
  <c r="C238" i="2"/>
  <c r="M510" i="1"/>
  <c r="M512" i="1"/>
  <c r="M1212" i="1"/>
  <c r="M1132" i="1"/>
  <c r="M2024" i="1"/>
  <c r="AC540" i="1"/>
  <c r="AC1592" i="1"/>
  <c r="AC1600" i="1"/>
  <c r="AC1584" i="1"/>
  <c r="AC2052" i="1"/>
  <c r="U305" i="2"/>
  <c r="W307" i="33"/>
  <c r="U312" i="2" s="1"/>
  <c r="Z736" i="1"/>
  <c r="Z1001" i="1"/>
  <c r="Z3589" i="1"/>
  <c r="X738" i="1"/>
  <c r="X1003" i="1"/>
  <c r="X3591" i="1"/>
  <c r="AA734" i="1"/>
  <c r="AA999" i="1"/>
  <c r="AA3587" i="1"/>
  <c r="P305" i="2"/>
  <c r="R307" i="33"/>
  <c r="P312" i="2" s="1"/>
  <c r="J305" i="2"/>
  <c r="L307" i="33"/>
  <c r="J312" i="2" s="1"/>
  <c r="X735" i="1"/>
  <c r="X1000" i="1"/>
  <c r="X3588" i="1"/>
  <c r="J738" i="1"/>
  <c r="J3591" i="1"/>
  <c r="J1003" i="1"/>
  <c r="W737" i="1"/>
  <c r="W1002" i="1"/>
  <c r="W3590" i="1"/>
  <c r="M734" i="1"/>
  <c r="M999" i="1"/>
  <c r="M3587" i="1"/>
  <c r="E307" i="33"/>
  <c r="C312" i="2" s="1"/>
  <c r="C305" i="2"/>
  <c r="D300" i="33"/>
  <c r="B305" i="2" s="1"/>
  <c r="U736" i="1"/>
  <c r="U1001" i="1"/>
  <c r="U3589" i="1"/>
  <c r="K738" i="1"/>
  <c r="K1003" i="1"/>
  <c r="K3591" i="1"/>
  <c r="AC734" i="1"/>
  <c r="AC999" i="1"/>
  <c r="AC3587" i="1"/>
  <c r="L734" i="1"/>
  <c r="L999" i="1"/>
  <c r="L3587" i="1"/>
  <c r="M735" i="1"/>
  <c r="M1000" i="1"/>
  <c r="M3588" i="1"/>
  <c r="K734" i="1"/>
  <c r="K999" i="1"/>
  <c r="K3587" i="1"/>
  <c r="I623" i="33"/>
  <c r="E626" i="33"/>
  <c r="H1611" i="1"/>
  <c r="T1600" i="1"/>
  <c r="M623" i="33"/>
  <c r="AB4526" i="1"/>
  <c r="H4526" i="1" s="1"/>
  <c r="AE505" i="1"/>
  <c r="AE1205" i="1"/>
  <c r="AE1125" i="1"/>
  <c r="AE2017" i="1"/>
  <c r="Z507" i="1"/>
  <c r="Z1127" i="1"/>
  <c r="Z1207" i="1"/>
  <c r="Z2019" i="1"/>
  <c r="K506" i="1"/>
  <c r="K1126" i="1"/>
  <c r="K1206" i="1"/>
  <c r="K2018" i="1"/>
  <c r="X508" i="1"/>
  <c r="X1128" i="1"/>
  <c r="X1208" i="1"/>
  <c r="X2020" i="1"/>
  <c r="Q505" i="1"/>
  <c r="Q1205" i="1"/>
  <c r="Q1125" i="1"/>
  <c r="Q2017" i="1"/>
  <c r="P1128" i="1"/>
  <c r="S510" i="1"/>
  <c r="S2022" i="1"/>
  <c r="S1130" i="1"/>
  <c r="S1210" i="1"/>
  <c r="V508" i="1"/>
  <c r="V1208" i="1"/>
  <c r="V1128" i="1"/>
  <c r="V2020" i="1"/>
  <c r="M507" i="1"/>
  <c r="M1207" i="1"/>
  <c r="M2019" i="1"/>
  <c r="M1127" i="1"/>
  <c r="N505" i="1"/>
  <c r="N1205" i="1"/>
  <c r="N2017" i="1"/>
  <c r="N1125" i="1"/>
  <c r="W509" i="1"/>
  <c r="W1209" i="1"/>
  <c r="W1129" i="1"/>
  <c r="W2021" i="1"/>
  <c r="N510" i="1"/>
  <c r="N2022" i="1"/>
  <c r="N1210" i="1"/>
  <c r="N1130" i="1"/>
  <c r="AC505" i="1"/>
  <c r="AC1205" i="1"/>
  <c r="AC1125" i="1"/>
  <c r="AC2017" i="1"/>
  <c r="N1209" i="1"/>
  <c r="R506" i="1"/>
  <c r="R1206" i="1"/>
  <c r="R2018" i="1"/>
  <c r="R1126" i="1"/>
  <c r="K510" i="1"/>
  <c r="K2022" i="1"/>
  <c r="K1130" i="1"/>
  <c r="K1210" i="1"/>
  <c r="S505" i="1"/>
  <c r="S1205" i="1"/>
  <c r="S1125" i="1"/>
  <c r="S2017" i="1"/>
  <c r="Z512" i="1"/>
  <c r="Z1212" i="1"/>
  <c r="Z1132" i="1"/>
  <c r="Z2024" i="1"/>
  <c r="J512" i="1"/>
  <c r="J1212" i="1"/>
  <c r="J1132" i="1"/>
  <c r="J2024" i="1"/>
  <c r="AC544" i="1"/>
  <c r="AC1596" i="1"/>
  <c r="AC1604" i="1"/>
  <c r="AC1588" i="1"/>
  <c r="AC2056" i="1"/>
  <c r="AE738" i="1"/>
  <c r="AE1003" i="1"/>
  <c r="AE3591" i="1"/>
  <c r="L305" i="2"/>
  <c r="N307" i="33"/>
  <c r="L312" i="2" s="1"/>
  <c r="M737" i="1"/>
  <c r="M1002" i="1"/>
  <c r="M3590" i="1"/>
  <c r="W734" i="1"/>
  <c r="W999" i="1"/>
  <c r="W3587" i="1"/>
  <c r="K737" i="1"/>
  <c r="K1002" i="1"/>
  <c r="K3590" i="1"/>
  <c r="P736" i="1"/>
  <c r="P1001" i="1"/>
  <c r="P3589" i="1"/>
  <c r="AA736" i="1"/>
  <c r="AA1001" i="1"/>
  <c r="AA3589" i="1"/>
  <c r="P738" i="1"/>
  <c r="P1003" i="1"/>
  <c r="P3591" i="1"/>
  <c r="N736" i="1"/>
  <c r="N1001" i="1"/>
  <c r="N3589" i="1"/>
  <c r="J735" i="1"/>
  <c r="J1000" i="1"/>
  <c r="J3588" i="1"/>
  <c r="AD737" i="1"/>
  <c r="AD1002" i="1"/>
  <c r="AD3590" i="1"/>
  <c r="AA737" i="1"/>
  <c r="AA1002" i="1"/>
  <c r="AA3590" i="1"/>
  <c r="Q736" i="1"/>
  <c r="Q1001" i="1"/>
  <c r="Q3589" i="1"/>
  <c r="J737" i="1"/>
  <c r="J1002" i="1"/>
  <c r="J3590" i="1"/>
  <c r="R734" i="1"/>
  <c r="R999" i="1"/>
  <c r="R3587" i="1"/>
  <c r="S734" i="1"/>
  <c r="S999" i="1"/>
  <c r="S3587" i="1"/>
  <c r="K736" i="1"/>
  <c r="K1001" i="1"/>
  <c r="K3589" i="1"/>
  <c r="AB1598" i="1"/>
  <c r="T621" i="33"/>
  <c r="N537" i="1"/>
  <c r="O537" i="1" s="1"/>
  <c r="H537" i="1" s="1"/>
  <c r="N1581" i="1"/>
  <c r="N1597" i="1"/>
  <c r="O1597" i="1" s="1"/>
  <c r="N1589" i="1"/>
  <c r="N2049" i="1"/>
  <c r="D784" i="33"/>
  <c r="B234" i="2" s="1"/>
  <c r="U234" i="2"/>
  <c r="U507" i="1"/>
  <c r="U1207" i="1"/>
  <c r="U2019" i="1"/>
  <c r="U1127" i="1"/>
  <c r="R505" i="1"/>
  <c r="R1205" i="1"/>
  <c r="R1125" i="1"/>
  <c r="R2017" i="1"/>
  <c r="Q508" i="1"/>
  <c r="Q1208" i="1"/>
  <c r="Q2020" i="1"/>
  <c r="Q1128" i="1"/>
  <c r="C233" i="2"/>
  <c r="AC506" i="1"/>
  <c r="AC1126" i="1"/>
  <c r="AC1206" i="1"/>
  <c r="AC2018" i="1"/>
  <c r="AA511" i="1"/>
  <c r="AA1211" i="1"/>
  <c r="AA1131" i="1"/>
  <c r="AA2023" i="1"/>
  <c r="K508" i="1"/>
  <c r="K1208" i="1"/>
  <c r="K1128" i="1"/>
  <c r="K2020" i="1"/>
  <c r="AD509" i="1"/>
  <c r="AD1129" i="1"/>
  <c r="AD2021" i="1"/>
  <c r="AD1209" i="1"/>
  <c r="X511" i="1"/>
  <c r="X2023" i="1"/>
  <c r="X1131" i="1"/>
  <c r="X1211" i="1"/>
  <c r="P509" i="1"/>
  <c r="P2021" i="1"/>
  <c r="P1209" i="1"/>
  <c r="P1129" i="1"/>
  <c r="S511" i="1"/>
  <c r="S1211" i="1"/>
  <c r="S2023" i="1"/>
  <c r="S1131" i="1"/>
  <c r="U505" i="1"/>
  <c r="U1125" i="1"/>
  <c r="U2017" i="1"/>
  <c r="U1205" i="1"/>
  <c r="J509" i="1"/>
  <c r="J1129" i="1"/>
  <c r="J2021" i="1"/>
  <c r="J1209" i="1"/>
  <c r="AD505" i="1"/>
  <c r="AD1125" i="1"/>
  <c r="AD1205" i="1"/>
  <c r="AD2017" i="1"/>
  <c r="X512" i="1"/>
  <c r="X1212" i="1"/>
  <c r="X1132" i="1"/>
  <c r="X2024" i="1"/>
  <c r="L505" i="1"/>
  <c r="L1125" i="1"/>
  <c r="O1125" i="1" s="1"/>
  <c r="L1205" i="1"/>
  <c r="L2017" i="1"/>
  <c r="N512" i="1"/>
  <c r="N1212" i="1"/>
  <c r="N1132" i="1"/>
  <c r="N2024" i="1"/>
  <c r="V510" i="1"/>
  <c r="V2022" i="1"/>
  <c r="V1130" i="1"/>
  <c r="V1210" i="1"/>
  <c r="D305" i="33"/>
  <c r="B310" i="2" s="1"/>
  <c r="U310" i="2"/>
  <c r="N738" i="1"/>
  <c r="N1003" i="1"/>
  <c r="N3591" i="1"/>
  <c r="N734" i="1"/>
  <c r="N999" i="1"/>
  <c r="N3587" i="1"/>
  <c r="AA738" i="1"/>
  <c r="AA1003" i="1"/>
  <c r="AA3591" i="1"/>
  <c r="AD738" i="1"/>
  <c r="AD1003" i="1"/>
  <c r="AD3591" i="1"/>
  <c r="C309" i="2"/>
  <c r="D304" i="33"/>
  <c r="B309" i="2" s="1"/>
  <c r="N737" i="1"/>
  <c r="N1002" i="1"/>
  <c r="N3590" i="1"/>
  <c r="R737" i="1"/>
  <c r="R1002" i="1"/>
  <c r="R3590" i="1"/>
  <c r="Q734" i="1"/>
  <c r="Q999" i="1"/>
  <c r="Q3587" i="1"/>
  <c r="U738" i="1"/>
  <c r="U1003" i="1"/>
  <c r="U3591" i="1"/>
  <c r="Q737" i="1"/>
  <c r="Q1002" i="1"/>
  <c r="Q3590" i="1"/>
  <c r="R736" i="1"/>
  <c r="R1001" i="1"/>
  <c r="R3589" i="1"/>
  <c r="X733" i="1"/>
  <c r="X998" i="1"/>
  <c r="X3586" i="1"/>
  <c r="L733" i="1"/>
  <c r="L998" i="1"/>
  <c r="L3586" i="1"/>
  <c r="O305" i="2"/>
  <c r="Q307" i="33"/>
  <c r="O312" i="2" s="1"/>
  <c r="V737" i="1"/>
  <c r="V3590" i="1"/>
  <c r="V1002" i="1"/>
  <c r="Q623" i="33"/>
  <c r="J543" i="1"/>
  <c r="J1603" i="1"/>
  <c r="J1587" i="1"/>
  <c r="J1595" i="1"/>
  <c r="J2055" i="1"/>
  <c r="AB1605" i="1"/>
  <c r="S620" i="33"/>
  <c r="Q1588" i="1"/>
  <c r="Q1596" i="1"/>
  <c r="Q2056" i="1"/>
  <c r="Q544" i="1"/>
  <c r="Q1604" i="1"/>
  <c r="D737" i="33"/>
  <c r="B175" i="2" s="1"/>
  <c r="AE512" i="1"/>
  <c r="AE2024" i="1"/>
  <c r="AE1212" i="1"/>
  <c r="AE1132" i="1"/>
  <c r="V511" i="1"/>
  <c r="V2023" i="1"/>
  <c r="V1131" i="1"/>
  <c r="V1211" i="1"/>
  <c r="J507" i="1"/>
  <c r="J2019" i="1"/>
  <c r="J1127" i="1"/>
  <c r="J1207" i="1"/>
  <c r="AA512" i="1"/>
  <c r="AA1212" i="1"/>
  <c r="AA1132" i="1"/>
  <c r="AA2024" i="1"/>
  <c r="L508" i="1"/>
  <c r="X510" i="1"/>
  <c r="X1130" i="1"/>
  <c r="X2022" i="1"/>
  <c r="X1210" i="1"/>
  <c r="V506" i="1"/>
  <c r="V1126" i="1"/>
  <c r="V2018" i="1"/>
  <c r="V1206" i="1"/>
  <c r="AD507" i="1"/>
  <c r="AD1207" i="1"/>
  <c r="AD1127" i="1"/>
  <c r="AD2019" i="1"/>
  <c r="U506" i="1"/>
  <c r="U1126" i="1"/>
  <c r="U1206" i="1"/>
  <c r="U2018" i="1"/>
  <c r="X509" i="1"/>
  <c r="X1129" i="1"/>
  <c r="X1209" i="1"/>
  <c r="X2021" i="1"/>
  <c r="U511" i="1"/>
  <c r="U2023" i="1"/>
  <c r="U1131" i="1"/>
  <c r="U1211" i="1"/>
  <c r="K509" i="1"/>
  <c r="K1209" i="1"/>
  <c r="K1129" i="1"/>
  <c r="K2021" i="1"/>
  <c r="J511" i="1"/>
  <c r="AD511" i="1"/>
  <c r="AD1211" i="1"/>
  <c r="AD2023" i="1"/>
  <c r="AD1131" i="1"/>
  <c r="Z508" i="1"/>
  <c r="Z1128" i="1"/>
  <c r="Z1208" i="1"/>
  <c r="Z2020" i="1"/>
  <c r="J505" i="1"/>
  <c r="J1205" i="1"/>
  <c r="J1125" i="1"/>
  <c r="J2017" i="1"/>
  <c r="P510" i="1"/>
  <c r="P1210" i="1"/>
  <c r="P2022" i="1"/>
  <c r="P1130" i="1"/>
  <c r="U512" i="1"/>
  <c r="U1212" i="1"/>
  <c r="U1132" i="1"/>
  <c r="U2024" i="1"/>
  <c r="AA510" i="1"/>
  <c r="AB510" i="1" s="1"/>
  <c r="AA1130" i="1"/>
  <c r="AA1210" i="1"/>
  <c r="AA2022" i="1"/>
  <c r="AE736" i="1"/>
  <c r="AE1001" i="1"/>
  <c r="AE3589" i="1"/>
  <c r="V736" i="1"/>
  <c r="V1001" i="1"/>
  <c r="V3589" i="1"/>
  <c r="AD733" i="1"/>
  <c r="AD998" i="1"/>
  <c r="AD3586" i="1"/>
  <c r="C307" i="2"/>
  <c r="D302" i="33"/>
  <c r="B307" i="2" s="1"/>
  <c r="AD734" i="1"/>
  <c r="AD999" i="1"/>
  <c r="AD3587" i="1"/>
  <c r="S736" i="1"/>
  <c r="S1001" i="1"/>
  <c r="S3589" i="1"/>
  <c r="AC737" i="1"/>
  <c r="AC1002" i="1"/>
  <c r="AC3590" i="1"/>
  <c r="U307" i="33"/>
  <c r="S312" i="2" s="1"/>
  <c r="S305" i="2"/>
  <c r="Z733" i="1"/>
  <c r="Z998" i="1"/>
  <c r="Z3586" i="1"/>
  <c r="K305" i="2"/>
  <c r="M307" i="33"/>
  <c r="K312" i="2" s="1"/>
  <c r="X734" i="1"/>
  <c r="X999" i="1"/>
  <c r="X3587" i="1"/>
  <c r="Q738" i="1"/>
  <c r="Q1003" i="1"/>
  <c r="Q3591" i="1"/>
  <c r="W738" i="1"/>
  <c r="W1003" i="1"/>
  <c r="W3591" i="1"/>
  <c r="W735" i="1"/>
  <c r="W1000" i="1"/>
  <c r="W3588" i="1"/>
  <c r="N733" i="1"/>
  <c r="N998" i="1"/>
  <c r="N3586" i="1"/>
  <c r="R305" i="2"/>
  <c r="T307" i="33"/>
  <c r="R312" i="2" s="1"/>
  <c r="P624" i="33"/>
  <c r="Y1601" i="1"/>
  <c r="H625" i="33"/>
  <c r="N626" i="33"/>
  <c r="T4528" i="1"/>
  <c r="AD544" i="1"/>
  <c r="AD1604" i="1"/>
  <c r="AD1588" i="1"/>
  <c r="AD1596" i="1"/>
  <c r="AD2056" i="1"/>
  <c r="U239" i="2"/>
  <c r="Q511" i="1"/>
  <c r="Q1211" i="1"/>
  <c r="Q2023" i="1"/>
  <c r="Q1131" i="1"/>
  <c r="AA509" i="1"/>
  <c r="AA2021" i="1"/>
  <c r="AA1209" i="1"/>
  <c r="AA1129" i="1"/>
  <c r="AC511" i="1"/>
  <c r="AC1131" i="1"/>
  <c r="AC2023" i="1"/>
  <c r="AC1211" i="1"/>
  <c r="AD506" i="1"/>
  <c r="AD1126" i="1"/>
  <c r="AD1206" i="1"/>
  <c r="AD2018" i="1"/>
  <c r="N507" i="1"/>
  <c r="N1207" i="1"/>
  <c r="N2019" i="1"/>
  <c r="N1127" i="1"/>
  <c r="P506" i="1"/>
  <c r="P1206" i="1"/>
  <c r="P1126" i="1"/>
  <c r="P2018" i="1"/>
  <c r="W507" i="1"/>
  <c r="W1207" i="1"/>
  <c r="W2019" i="1"/>
  <c r="W1127" i="1"/>
  <c r="N506" i="1"/>
  <c r="N1206" i="1"/>
  <c r="N1126" i="1"/>
  <c r="N2018" i="1"/>
  <c r="Q509" i="1"/>
  <c r="Q1209" i="1"/>
  <c r="Q1129" i="1"/>
  <c r="Q2021" i="1"/>
  <c r="P511" i="1"/>
  <c r="P2023" i="1"/>
  <c r="P1131" i="1"/>
  <c r="P1211" i="1"/>
  <c r="AA508" i="1"/>
  <c r="AA1208" i="1"/>
  <c r="AA1128" i="1"/>
  <c r="AA2020" i="1"/>
  <c r="L507" i="1"/>
  <c r="L1207" i="1"/>
  <c r="L2019" i="1"/>
  <c r="L1127" i="1"/>
  <c r="W511" i="1"/>
  <c r="W2023" i="1"/>
  <c r="W1131" i="1"/>
  <c r="W1211" i="1"/>
  <c r="S508" i="1"/>
  <c r="S1128" i="1"/>
  <c r="S1208" i="1"/>
  <c r="S2020" i="1"/>
  <c r="AC512" i="1"/>
  <c r="AC1212" i="1"/>
  <c r="AC1132" i="1"/>
  <c r="AC2024" i="1"/>
  <c r="J510" i="1"/>
  <c r="J2022" i="1"/>
  <c r="J1210" i="1"/>
  <c r="J1130" i="1"/>
  <c r="P512" i="1"/>
  <c r="P1212" i="1"/>
  <c r="P1132" i="1"/>
  <c r="P2024" i="1"/>
  <c r="W510" i="1"/>
  <c r="W2022" i="1"/>
  <c r="W1130" i="1"/>
  <c r="W1210" i="1"/>
  <c r="L541" i="1"/>
  <c r="O541" i="1" s="1"/>
  <c r="L1585" i="1"/>
  <c r="L1601" i="1"/>
  <c r="L1593" i="1"/>
  <c r="L2053" i="1"/>
  <c r="O2053" i="1" s="1"/>
  <c r="AE735" i="1"/>
  <c r="AE1000" i="1"/>
  <c r="AE3588" i="1"/>
  <c r="J736" i="1"/>
  <c r="J1001" i="1"/>
  <c r="J3589" i="1"/>
  <c r="I737" i="1"/>
  <c r="I3590" i="1"/>
  <c r="I1002" i="1"/>
  <c r="AC736" i="1"/>
  <c r="AC1001" i="1"/>
  <c r="AC3589" i="1"/>
  <c r="P734" i="1"/>
  <c r="P999" i="1"/>
  <c r="P3587" i="1"/>
  <c r="S738" i="1"/>
  <c r="S1003" i="1"/>
  <c r="S3591" i="1"/>
  <c r="X737" i="1"/>
  <c r="X1002" i="1"/>
  <c r="X3590" i="1"/>
  <c r="V735" i="1"/>
  <c r="V1000" i="1"/>
  <c r="V3588" i="1"/>
  <c r="L737" i="1"/>
  <c r="L3590" i="1"/>
  <c r="L1002" i="1"/>
  <c r="L736" i="1"/>
  <c r="L1001" i="1"/>
  <c r="O1001" i="1" s="1"/>
  <c r="L3589" i="1"/>
  <c r="N735" i="1"/>
  <c r="N1000" i="1"/>
  <c r="N3588" i="1"/>
  <c r="W736" i="1"/>
  <c r="W1001" i="1"/>
  <c r="W3589" i="1"/>
  <c r="K733" i="1"/>
  <c r="K998" i="1"/>
  <c r="K3586" i="1"/>
  <c r="R733" i="1"/>
  <c r="R998" i="1"/>
  <c r="R3586" i="1"/>
  <c r="V734" i="1"/>
  <c r="V999" i="1"/>
  <c r="V3587" i="1"/>
  <c r="L735" i="1"/>
  <c r="L3588" i="1"/>
  <c r="L1000" i="1"/>
  <c r="R626" i="33"/>
  <c r="J1665" i="1"/>
  <c r="J1697" i="1"/>
  <c r="U1668" i="1"/>
  <c r="U1700" i="1"/>
  <c r="U1665" i="1"/>
  <c r="U1697" i="1"/>
  <c r="V1666" i="1"/>
  <c r="V1698" i="1"/>
  <c r="C464" i="2"/>
  <c r="D702" i="33"/>
  <c r="B464" i="2" s="1"/>
  <c r="N703" i="33"/>
  <c r="L465" i="2" s="1"/>
  <c r="L458" i="2"/>
  <c r="M703" i="33"/>
  <c r="K465" i="2" s="1"/>
  <c r="K458" i="2"/>
  <c r="C460" i="2"/>
  <c r="D698" i="33"/>
  <c r="B460" i="2" s="1"/>
  <c r="C459" i="2"/>
  <c r="D697" i="33"/>
  <c r="B459" i="2" s="1"/>
  <c r="S1666" i="1"/>
  <c r="S1698" i="1"/>
  <c r="J2219" i="1"/>
  <c r="J225" i="1"/>
  <c r="K625" i="33"/>
  <c r="T1602" i="1"/>
  <c r="O1581" i="1"/>
  <c r="J542" i="1"/>
  <c r="J1602" i="1"/>
  <c r="J1586" i="1"/>
  <c r="J1594" i="1"/>
  <c r="J2054" i="1"/>
  <c r="AB4521" i="1"/>
  <c r="X544" i="1"/>
  <c r="X1596" i="1"/>
  <c r="X1588" i="1"/>
  <c r="AB1597" i="1"/>
  <c r="C177" i="2"/>
  <c r="I4528" i="1" s="1"/>
  <c r="M738" i="1"/>
  <c r="M1003" i="1"/>
  <c r="M3591" i="1"/>
  <c r="V1667" i="1"/>
  <c r="V1699" i="1"/>
  <c r="X1669" i="1"/>
  <c r="X1701" i="1"/>
  <c r="M1667" i="1"/>
  <c r="M1699" i="1"/>
  <c r="P1666" i="1"/>
  <c r="P1698" i="1"/>
  <c r="S703" i="33"/>
  <c r="Q465" i="2" s="1"/>
  <c r="Q458" i="2"/>
  <c r="N1668" i="1"/>
  <c r="N1700" i="1"/>
  <c r="AC1665" i="1"/>
  <c r="AC1697" i="1"/>
  <c r="Q1702" i="1"/>
  <c r="Q1670" i="1"/>
  <c r="U703" i="33"/>
  <c r="S465" i="2" s="1"/>
  <c r="S458" i="2"/>
  <c r="Q1669" i="1"/>
  <c r="Q1701" i="1"/>
  <c r="AC1669" i="1"/>
  <c r="AC1701" i="1"/>
  <c r="P1668" i="1"/>
  <c r="P1700" i="1"/>
  <c r="AC1668" i="1"/>
  <c r="AC1700" i="1"/>
  <c r="Q1665" i="1"/>
  <c r="Q1697" i="1"/>
  <c r="AC1666" i="1"/>
  <c r="AC1698" i="1"/>
  <c r="P1665" i="1"/>
  <c r="P1697" i="1"/>
  <c r="AE4221" i="1"/>
  <c r="AE2225" i="1"/>
  <c r="AE2233" i="1"/>
  <c r="AE2241" i="1"/>
  <c r="AE2209" i="1"/>
  <c r="AE2217" i="1"/>
  <c r="AE2167" i="1"/>
  <c r="AE231" i="1"/>
  <c r="AE4237" i="1"/>
  <c r="AE3277" i="1"/>
  <c r="AE3261" i="1"/>
  <c r="AE2273" i="1"/>
  <c r="AE4269" i="1"/>
  <c r="AE3341" i="1"/>
  <c r="AE3309" i="1"/>
  <c r="AE223" i="1"/>
  <c r="AA4221" i="1"/>
  <c r="AA2209" i="1"/>
  <c r="AA2217" i="1"/>
  <c r="AA2225" i="1"/>
  <c r="AA2233" i="1"/>
  <c r="AA2241" i="1"/>
  <c r="AA2167" i="1"/>
  <c r="AA231" i="1"/>
  <c r="AA3341" i="1"/>
  <c r="AA3277" i="1"/>
  <c r="AA223" i="1"/>
  <c r="AA3309" i="1"/>
  <c r="AA4237" i="1"/>
  <c r="AA3261" i="1"/>
  <c r="AA2273" i="1"/>
  <c r="AA4269" i="1"/>
  <c r="W4219" i="1"/>
  <c r="W2231" i="1"/>
  <c r="W2207" i="1"/>
  <c r="W2215" i="1"/>
  <c r="W2239" i="1"/>
  <c r="W2223" i="1"/>
  <c r="W2165" i="1"/>
  <c r="W229" i="1"/>
  <c r="W3259" i="1"/>
  <c r="W2271" i="1"/>
  <c r="W4267" i="1"/>
  <c r="W3307" i="1"/>
  <c r="W221" i="1"/>
  <c r="W4235" i="1"/>
  <c r="W3275" i="1"/>
  <c r="W3339" i="1"/>
  <c r="R2223" i="1"/>
  <c r="R3259" i="1"/>
  <c r="U4221" i="1"/>
  <c r="U2209" i="1"/>
  <c r="U2233" i="1"/>
  <c r="U2167" i="1"/>
  <c r="U2217" i="1"/>
  <c r="U2225" i="1"/>
  <c r="U2241" i="1"/>
  <c r="U231" i="1"/>
  <c r="U4237" i="1"/>
  <c r="U3341" i="1"/>
  <c r="U3277" i="1"/>
  <c r="U223" i="1"/>
  <c r="U4269" i="1"/>
  <c r="U3309" i="1"/>
  <c r="U3261" i="1"/>
  <c r="U2273" i="1"/>
  <c r="S4219" i="1"/>
  <c r="S2223" i="1"/>
  <c r="S2231" i="1"/>
  <c r="S2207" i="1"/>
  <c r="S2215" i="1"/>
  <c r="S2239" i="1"/>
  <c r="S2165" i="1"/>
  <c r="S229" i="1"/>
  <c r="S3259" i="1"/>
  <c r="S221" i="1"/>
  <c r="S2271" i="1"/>
  <c r="S3275" i="1"/>
  <c r="S3339" i="1"/>
  <c r="S3307" i="1"/>
  <c r="S4267" i="1"/>
  <c r="S4235" i="1"/>
  <c r="U4219" i="1"/>
  <c r="U2215" i="1"/>
  <c r="U2239" i="1"/>
  <c r="U2223" i="1"/>
  <c r="U2231" i="1"/>
  <c r="U2165" i="1"/>
  <c r="U229" i="1"/>
  <c r="U4267" i="1"/>
  <c r="U221" i="1"/>
  <c r="U3259" i="1"/>
  <c r="U3275" i="1"/>
  <c r="U3339" i="1"/>
  <c r="U2271" i="1"/>
  <c r="U3307" i="1"/>
  <c r="AA4223" i="1"/>
  <c r="AA2243" i="1"/>
  <c r="AA2211" i="1"/>
  <c r="AA2219" i="1"/>
  <c r="AA2227" i="1"/>
  <c r="AA2235" i="1"/>
  <c r="AA2169" i="1"/>
  <c r="AA233" i="1"/>
  <c r="AA4271" i="1"/>
  <c r="AA225" i="1"/>
  <c r="AA2275" i="1"/>
  <c r="AA3263" i="1"/>
  <c r="AA4239" i="1"/>
  <c r="AA3311" i="1"/>
  <c r="AA3279" i="1"/>
  <c r="AA3343" i="1"/>
  <c r="Q323" i="2"/>
  <c r="X4224" i="1"/>
  <c r="X2212" i="1"/>
  <c r="X2220" i="1"/>
  <c r="X2228" i="1"/>
  <c r="X2236" i="1"/>
  <c r="X2244" i="1"/>
  <c r="X2170" i="1"/>
  <c r="X234" i="1"/>
  <c r="X3264" i="1"/>
  <c r="X3280" i="1"/>
  <c r="X226" i="1"/>
  <c r="X3312" i="1"/>
  <c r="X4240" i="1"/>
  <c r="X4272" i="1"/>
  <c r="X2276" i="1"/>
  <c r="X3344" i="1"/>
  <c r="K4224" i="1"/>
  <c r="K2212" i="1"/>
  <c r="K2244" i="1"/>
  <c r="K2220" i="1"/>
  <c r="K2228" i="1"/>
  <c r="K2170" i="1"/>
  <c r="K2236" i="1"/>
  <c r="K234" i="1"/>
  <c r="K3264" i="1"/>
  <c r="K3344" i="1"/>
  <c r="K4272" i="1"/>
  <c r="K226" i="1"/>
  <c r="K3312" i="1"/>
  <c r="K3280" i="1"/>
  <c r="K4240" i="1"/>
  <c r="K2276" i="1"/>
  <c r="X229" i="1"/>
  <c r="X3339" i="1"/>
  <c r="W4222" i="1"/>
  <c r="W2168" i="1"/>
  <c r="W2234" i="1"/>
  <c r="W2210" i="1"/>
  <c r="W2242" i="1"/>
  <c r="W2218" i="1"/>
  <c r="W232" i="1"/>
  <c r="W2226" i="1"/>
  <c r="W4270" i="1"/>
  <c r="W3262" i="1"/>
  <c r="W2274" i="1"/>
  <c r="W3278" i="1"/>
  <c r="W3310" i="1"/>
  <c r="W4238" i="1"/>
  <c r="W224" i="1"/>
  <c r="W3342" i="1"/>
  <c r="R4221" i="1"/>
  <c r="R2217" i="1"/>
  <c r="R2225" i="1"/>
  <c r="R2233" i="1"/>
  <c r="R2209" i="1"/>
  <c r="R2241" i="1"/>
  <c r="R2167" i="1"/>
  <c r="R231" i="1"/>
  <c r="R3277" i="1"/>
  <c r="R223" i="1"/>
  <c r="R4237" i="1"/>
  <c r="R3341" i="1"/>
  <c r="R3261" i="1"/>
  <c r="R2273" i="1"/>
  <c r="R3309" i="1"/>
  <c r="R4269" i="1"/>
  <c r="N4222" i="1"/>
  <c r="N2242" i="1"/>
  <c r="N2210" i="1"/>
  <c r="N2226" i="1"/>
  <c r="N2218" i="1"/>
  <c r="N2234" i="1"/>
  <c r="N2168" i="1"/>
  <c r="N232" i="1"/>
  <c r="N4270" i="1"/>
  <c r="N3262" i="1"/>
  <c r="N3310" i="1"/>
  <c r="N4238" i="1"/>
  <c r="N3342" i="1"/>
  <c r="N3278" i="1"/>
  <c r="N2274" i="1"/>
  <c r="N224" i="1"/>
  <c r="U4223" i="1"/>
  <c r="U2169" i="1"/>
  <c r="U2219" i="1"/>
  <c r="U2227" i="1"/>
  <c r="U2235" i="1"/>
  <c r="U2211" i="1"/>
  <c r="U2243" i="1"/>
  <c r="U233" i="1"/>
  <c r="U3263" i="1"/>
  <c r="U4271" i="1"/>
  <c r="U3311" i="1"/>
  <c r="U225" i="1"/>
  <c r="U3279" i="1"/>
  <c r="U3343" i="1"/>
  <c r="U2275" i="1"/>
  <c r="U4239" i="1"/>
  <c r="W4223" i="1"/>
  <c r="W2211" i="1"/>
  <c r="W2243" i="1"/>
  <c r="W2169" i="1"/>
  <c r="W2219" i="1"/>
  <c r="W2227" i="1"/>
  <c r="W2235" i="1"/>
  <c r="W233" i="1"/>
  <c r="W3263" i="1"/>
  <c r="W2275" i="1"/>
  <c r="W4271" i="1"/>
  <c r="W3311" i="1"/>
  <c r="W225" i="1"/>
  <c r="W3279" i="1"/>
  <c r="W3343" i="1"/>
  <c r="W4239" i="1"/>
  <c r="T542" i="1"/>
  <c r="O622" i="33"/>
  <c r="Y1607" i="1"/>
  <c r="I625" i="33"/>
  <c r="O1602" i="1"/>
  <c r="S4224" i="1"/>
  <c r="S2244" i="1"/>
  <c r="S2212" i="1"/>
  <c r="S2220" i="1"/>
  <c r="S2228" i="1"/>
  <c r="S2236" i="1"/>
  <c r="S2170" i="1"/>
  <c r="S234" i="1"/>
  <c r="S3264" i="1"/>
  <c r="S3344" i="1"/>
  <c r="S4272" i="1"/>
  <c r="S3280" i="1"/>
  <c r="S226" i="1"/>
  <c r="S3312" i="1"/>
  <c r="S4240" i="1"/>
  <c r="S2276" i="1"/>
  <c r="U4220" i="1"/>
  <c r="U2208" i="1"/>
  <c r="U2240" i="1"/>
  <c r="U2232" i="1"/>
  <c r="U2224" i="1"/>
  <c r="U2216" i="1"/>
  <c r="U2166" i="1"/>
  <c r="U230" i="1"/>
  <c r="U2272" i="1"/>
  <c r="U222" i="1"/>
  <c r="U4268" i="1"/>
  <c r="U3276" i="1"/>
  <c r="U3308" i="1"/>
  <c r="U3340" i="1"/>
  <c r="U4236" i="1"/>
  <c r="U3260" i="1"/>
  <c r="L4220" i="1"/>
  <c r="L2224" i="1"/>
  <c r="L2232" i="1"/>
  <c r="L2240" i="1"/>
  <c r="L2208" i="1"/>
  <c r="L2216" i="1"/>
  <c r="L2166" i="1"/>
  <c r="L230" i="1"/>
  <c r="L222" i="1"/>
  <c r="L4268" i="1"/>
  <c r="L2272" i="1"/>
  <c r="L3308" i="1"/>
  <c r="L3340" i="1"/>
  <c r="L3276" i="1"/>
  <c r="L4236" i="1"/>
  <c r="L3260" i="1"/>
  <c r="Z4224" i="1"/>
  <c r="Z2220" i="1"/>
  <c r="Z2228" i="1"/>
  <c r="Z2170" i="1"/>
  <c r="Z2236" i="1"/>
  <c r="Z2212" i="1"/>
  <c r="Z2244" i="1"/>
  <c r="Z234" i="1"/>
  <c r="Z3264" i="1"/>
  <c r="Z3344" i="1"/>
  <c r="Z3280" i="1"/>
  <c r="Z226" i="1"/>
  <c r="Z3312" i="1"/>
  <c r="Z4240" i="1"/>
  <c r="Z4272" i="1"/>
  <c r="Z2276" i="1"/>
  <c r="M2211" i="1"/>
  <c r="M3311" i="1"/>
  <c r="Z4219" i="1"/>
  <c r="Z2223" i="1"/>
  <c r="Z2231" i="1"/>
  <c r="Z2207" i="1"/>
  <c r="Z2215" i="1"/>
  <c r="Z2239" i="1"/>
  <c r="Z2165" i="1"/>
  <c r="Z229" i="1"/>
  <c r="Z4267" i="1"/>
  <c r="Z3259" i="1"/>
  <c r="Z221" i="1"/>
  <c r="Z3275" i="1"/>
  <c r="Z3339" i="1"/>
  <c r="Z3307" i="1"/>
  <c r="Z2271" i="1"/>
  <c r="Z4235" i="1"/>
  <c r="S4223" i="1"/>
  <c r="S2227" i="1"/>
  <c r="S2235" i="1"/>
  <c r="S2211" i="1"/>
  <c r="S2243" i="1"/>
  <c r="S2219" i="1"/>
  <c r="S2169" i="1"/>
  <c r="S233" i="1"/>
  <c r="S4271" i="1"/>
  <c r="S225" i="1"/>
  <c r="S2275" i="1"/>
  <c r="S3311" i="1"/>
  <c r="S4239" i="1"/>
  <c r="S3263" i="1"/>
  <c r="S3279" i="1"/>
  <c r="S3343" i="1"/>
  <c r="N4220" i="1"/>
  <c r="N2232" i="1"/>
  <c r="N2240" i="1"/>
  <c r="N2166" i="1"/>
  <c r="N2208" i="1"/>
  <c r="N2216" i="1"/>
  <c r="N2224" i="1"/>
  <c r="N230" i="1"/>
  <c r="N3276" i="1"/>
  <c r="N222" i="1"/>
  <c r="N4268" i="1"/>
  <c r="N4236" i="1"/>
  <c r="N3260" i="1"/>
  <c r="N2272" i="1"/>
  <c r="N3308" i="1"/>
  <c r="N3340" i="1"/>
  <c r="L323" i="2"/>
  <c r="H620" i="33"/>
  <c r="S318" i="33"/>
  <c r="Q315" i="2" s="1"/>
  <c r="L319" i="33"/>
  <c r="J316" i="2" s="1"/>
  <c r="J322" i="33"/>
  <c r="H319" i="2" s="1"/>
  <c r="S321" i="33"/>
  <c r="Q318" i="2" s="1"/>
  <c r="S317" i="33"/>
  <c r="I322" i="33"/>
  <c r="G319" i="2" s="1"/>
  <c r="M322" i="33"/>
  <c r="K319" i="2" s="1"/>
  <c r="R317" i="33"/>
  <c r="S319" i="33"/>
  <c r="Q316" i="2" s="1"/>
  <c r="Q319" i="33"/>
  <c r="O316" i="2" s="1"/>
  <c r="G317" i="33"/>
  <c r="H317" i="33"/>
  <c r="V323" i="33"/>
  <c r="T320" i="2" s="1"/>
  <c r="M318" i="33"/>
  <c r="K315" i="2" s="1"/>
  <c r="J319" i="33"/>
  <c r="H316" i="2" s="1"/>
  <c r="G318" i="33"/>
  <c r="E315" i="2" s="1"/>
  <c r="T323" i="33"/>
  <c r="R320" i="2" s="1"/>
  <c r="R319" i="33"/>
  <c r="P316" i="2" s="1"/>
  <c r="S320" i="33"/>
  <c r="Q317" i="2" s="1"/>
  <c r="G319" i="33"/>
  <c r="E316" i="2" s="1"/>
  <c r="H318" i="33"/>
  <c r="F315" i="2" s="1"/>
  <c r="M319" i="33"/>
  <c r="K316" i="2" s="1"/>
  <c r="K322" i="33"/>
  <c r="I319" i="2" s="1"/>
  <c r="R323" i="33"/>
  <c r="P320" i="2" s="1"/>
  <c r="M323" i="33"/>
  <c r="K320" i="2" s="1"/>
  <c r="R320" i="33"/>
  <c r="P317" i="2" s="1"/>
  <c r="S322" i="33"/>
  <c r="Q319" i="2" s="1"/>
  <c r="G320" i="33"/>
  <c r="E317" i="2" s="1"/>
  <c r="H319" i="33"/>
  <c r="F316" i="2" s="1"/>
  <c r="I317" i="33"/>
  <c r="T320" i="33"/>
  <c r="R317" i="2" s="1"/>
  <c r="R322" i="33"/>
  <c r="P319" i="2" s="1"/>
  <c r="G321" i="33"/>
  <c r="E318" i="2" s="1"/>
  <c r="H320" i="33"/>
  <c r="F317" i="2" s="1"/>
  <c r="I318" i="33"/>
  <c r="G315" i="2" s="1"/>
  <c r="K319" i="33"/>
  <c r="I316" i="2" s="1"/>
  <c r="I323" i="33"/>
  <c r="G320" i="2" s="1"/>
  <c r="O317" i="33"/>
  <c r="G323" i="33"/>
  <c r="E320" i="2" s="1"/>
  <c r="H321" i="33"/>
  <c r="F318" i="2" s="1"/>
  <c r="I319" i="33"/>
  <c r="G316" i="2" s="1"/>
  <c r="G322" i="33"/>
  <c r="E319" i="2" s="1"/>
  <c r="R318" i="33"/>
  <c r="P315" i="2" s="1"/>
  <c r="L322" i="33"/>
  <c r="J319" i="2" s="1"/>
  <c r="R321" i="33"/>
  <c r="P318" i="2" s="1"/>
  <c r="S323" i="33"/>
  <c r="Q320" i="2" s="1"/>
  <c r="H322" i="33"/>
  <c r="F319" i="2" s="1"/>
  <c r="I320" i="33"/>
  <c r="G317" i="2" s="1"/>
  <c r="H323" i="33"/>
  <c r="F320" i="2" s="1"/>
  <c r="I321" i="33"/>
  <c r="G318" i="2" s="1"/>
  <c r="O321" i="33"/>
  <c r="M318" i="2" s="1"/>
  <c r="K318" i="33"/>
  <c r="I315" i="2" s="1"/>
  <c r="E318" i="33"/>
  <c r="F317" i="33"/>
  <c r="M317" i="33"/>
  <c r="N318" i="33"/>
  <c r="L315" i="2" s="1"/>
  <c r="O318" i="33"/>
  <c r="M315" i="2" s="1"/>
  <c r="P319" i="33"/>
  <c r="N316" i="2" s="1"/>
  <c r="Q318" i="33"/>
  <c r="O315" i="2" s="1"/>
  <c r="T317" i="33"/>
  <c r="U318" i="33"/>
  <c r="S315" i="2" s="1"/>
  <c r="V318" i="33"/>
  <c r="T315" i="2" s="1"/>
  <c r="N322" i="33"/>
  <c r="L319" i="2" s="1"/>
  <c r="U322" i="33"/>
  <c r="S319" i="2" s="1"/>
  <c r="L317" i="33"/>
  <c r="E319" i="33"/>
  <c r="F318" i="33"/>
  <c r="D315" i="2" s="1"/>
  <c r="K317" i="33"/>
  <c r="M320" i="33"/>
  <c r="K317" i="2" s="1"/>
  <c r="N319" i="33"/>
  <c r="L316" i="2" s="1"/>
  <c r="O319" i="33"/>
  <c r="M316" i="2" s="1"/>
  <c r="P320" i="33"/>
  <c r="N317" i="2" s="1"/>
  <c r="Q320" i="33"/>
  <c r="O317" i="2" s="1"/>
  <c r="T318" i="33"/>
  <c r="R315" i="2" s="1"/>
  <c r="U320" i="33"/>
  <c r="S317" i="2" s="1"/>
  <c r="V319" i="33"/>
  <c r="T316" i="2" s="1"/>
  <c r="E322" i="33"/>
  <c r="Q322" i="33"/>
  <c r="O319" i="2" s="1"/>
  <c r="L320" i="33"/>
  <c r="J317" i="2" s="1"/>
  <c r="E320" i="33"/>
  <c r="F319" i="33"/>
  <c r="D316" i="2" s="1"/>
  <c r="J317" i="33"/>
  <c r="K320" i="33"/>
  <c r="I317" i="2" s="1"/>
  <c r="M321" i="33"/>
  <c r="K318" i="2" s="1"/>
  <c r="N320" i="33"/>
  <c r="L317" i="2" s="1"/>
  <c r="O320" i="33"/>
  <c r="M317" i="2" s="1"/>
  <c r="P321" i="33"/>
  <c r="N318" i="2" s="1"/>
  <c r="Q321" i="33"/>
  <c r="O318" i="2" s="1"/>
  <c r="T319" i="33"/>
  <c r="R316" i="2" s="1"/>
  <c r="U321" i="33"/>
  <c r="S318" i="2" s="1"/>
  <c r="V320" i="33"/>
  <c r="T317" i="2" s="1"/>
  <c r="L318" i="33"/>
  <c r="J315" i="2" s="1"/>
  <c r="L321" i="33"/>
  <c r="J318" i="2" s="1"/>
  <c r="E321" i="33"/>
  <c r="F320" i="33"/>
  <c r="D317" i="2" s="1"/>
  <c r="J320" i="33"/>
  <c r="H317" i="2" s="1"/>
  <c r="K321" i="33"/>
  <c r="I318" i="2" s="1"/>
  <c r="N321" i="33"/>
  <c r="L318" i="2" s="1"/>
  <c r="O323" i="33"/>
  <c r="M320" i="2" s="1"/>
  <c r="P323" i="33"/>
  <c r="N320" i="2" s="1"/>
  <c r="Q323" i="33"/>
  <c r="O320" i="2" s="1"/>
  <c r="T321" i="33"/>
  <c r="R318" i="2" s="1"/>
  <c r="U323" i="33"/>
  <c r="S320" i="2" s="1"/>
  <c r="V321" i="33"/>
  <c r="T318" i="2" s="1"/>
  <c r="P318" i="33"/>
  <c r="N315" i="2" s="1"/>
  <c r="J318" i="33"/>
  <c r="H315" i="2" s="1"/>
  <c r="T322" i="33"/>
  <c r="R319" i="2" s="1"/>
  <c r="U319" i="33"/>
  <c r="S316" i="2" s="1"/>
  <c r="V322" i="33"/>
  <c r="T319" i="2" s="1"/>
  <c r="P322" i="33"/>
  <c r="N319" i="2" s="1"/>
  <c r="E317" i="33"/>
  <c r="J321" i="33"/>
  <c r="H318" i="2" s="1"/>
  <c r="L323" i="33"/>
  <c r="J320" i="2" s="1"/>
  <c r="J323" i="33"/>
  <c r="H320" i="2" s="1"/>
  <c r="N317" i="33"/>
  <c r="P317" i="33"/>
  <c r="V317" i="33"/>
  <c r="E323" i="33"/>
  <c r="N323" i="33"/>
  <c r="L320" i="2" s="1"/>
  <c r="K323" i="33"/>
  <c r="I320" i="2" s="1"/>
  <c r="F322" i="33"/>
  <c r="D319" i="2" s="1"/>
  <c r="O322" i="33"/>
  <c r="M319" i="2" s="1"/>
  <c r="F321" i="33"/>
  <c r="D318" i="2" s="1"/>
  <c r="Q317" i="33"/>
  <c r="U317" i="33"/>
  <c r="F323" i="33"/>
  <c r="D320" i="2" s="1"/>
  <c r="D386" i="33"/>
  <c r="W318" i="33"/>
  <c r="U315" i="2" s="1"/>
  <c r="W319" i="33"/>
  <c r="U316" i="2" s="1"/>
  <c r="W320" i="33"/>
  <c r="U317" i="2" s="1"/>
  <c r="W322" i="33"/>
  <c r="U319" i="2" s="1"/>
  <c r="W317" i="33"/>
  <c r="W321" i="33"/>
  <c r="U318" i="2" s="1"/>
  <c r="W323" i="33"/>
  <c r="U320" i="2" s="1"/>
  <c r="S544" i="1"/>
  <c r="S1604" i="1"/>
  <c r="S1596" i="1"/>
  <c r="S1588" i="1"/>
  <c r="S2056" i="1"/>
  <c r="H4525" i="1"/>
  <c r="P544" i="1"/>
  <c r="P1596" i="1"/>
  <c r="P1604" i="1"/>
  <c r="P1588" i="1"/>
  <c r="P2056" i="1"/>
  <c r="S627" i="33"/>
  <c r="AE1670" i="1"/>
  <c r="AE1702" i="1"/>
  <c r="S1667" i="1"/>
  <c r="S1699" i="1"/>
  <c r="AD1665" i="1"/>
  <c r="AD1697" i="1"/>
  <c r="K1700" i="1"/>
  <c r="K1668" i="1"/>
  <c r="M1666" i="1"/>
  <c r="M1698" i="1"/>
  <c r="Q703" i="33"/>
  <c r="O465" i="2" s="1"/>
  <c r="O458" i="2"/>
  <c r="L1668" i="1"/>
  <c r="L1700" i="1"/>
  <c r="AA1667" i="1"/>
  <c r="AA1699" i="1"/>
  <c r="K703" i="33"/>
  <c r="I465" i="2" s="1"/>
  <c r="I458" i="2"/>
  <c r="AA1666" i="1"/>
  <c r="AA1698" i="1"/>
  <c r="N1665" i="1"/>
  <c r="N1697" i="1"/>
  <c r="Z1666" i="1"/>
  <c r="Z1698" i="1"/>
  <c r="N1702" i="1"/>
  <c r="N1670" i="1"/>
  <c r="AA1670" i="1"/>
  <c r="AA1702" i="1"/>
  <c r="P1667" i="1"/>
  <c r="P1699" i="1"/>
  <c r="AA1668" i="1"/>
  <c r="AA1700" i="1"/>
  <c r="N1699" i="1"/>
  <c r="N1667" i="1"/>
  <c r="AE4220" i="1"/>
  <c r="AE2232" i="1"/>
  <c r="AE2224" i="1"/>
  <c r="AE2216" i="1"/>
  <c r="AE2208" i="1"/>
  <c r="AE2240" i="1"/>
  <c r="AE2166" i="1"/>
  <c r="AE230" i="1"/>
  <c r="AE2272" i="1"/>
  <c r="AE4236" i="1"/>
  <c r="AE3260" i="1"/>
  <c r="AE222" i="1"/>
  <c r="AE3308" i="1"/>
  <c r="AE3340" i="1"/>
  <c r="AE4268" i="1"/>
  <c r="AE3276" i="1"/>
  <c r="W4220" i="1"/>
  <c r="W2216" i="1"/>
  <c r="W2208" i="1"/>
  <c r="W2240" i="1"/>
  <c r="W2232" i="1"/>
  <c r="W2224" i="1"/>
  <c r="W2166" i="1"/>
  <c r="W230" i="1"/>
  <c r="W2272" i="1"/>
  <c r="W222" i="1"/>
  <c r="W4236" i="1"/>
  <c r="W3260" i="1"/>
  <c r="W3276" i="1"/>
  <c r="W3308" i="1"/>
  <c r="W4268" i="1"/>
  <c r="W3340" i="1"/>
  <c r="J323" i="2"/>
  <c r="C325" i="2"/>
  <c r="S2240" i="1"/>
  <c r="S3308" i="1"/>
  <c r="N4221" i="1"/>
  <c r="N2167" i="1"/>
  <c r="N2217" i="1"/>
  <c r="N2233" i="1"/>
  <c r="N2209" i="1"/>
  <c r="N2225" i="1"/>
  <c r="N2241" i="1"/>
  <c r="N231" i="1"/>
  <c r="N223" i="1"/>
  <c r="N3341" i="1"/>
  <c r="N4237" i="1"/>
  <c r="N4269" i="1"/>
  <c r="N3309" i="1"/>
  <c r="N3277" i="1"/>
  <c r="N3261" i="1"/>
  <c r="N2273" i="1"/>
  <c r="N4219" i="1"/>
  <c r="N2207" i="1"/>
  <c r="N2215" i="1"/>
  <c r="N2223" i="1"/>
  <c r="N2231" i="1"/>
  <c r="N2239" i="1"/>
  <c r="N2165" i="1"/>
  <c r="N229" i="1"/>
  <c r="N221" i="1"/>
  <c r="N2271" i="1"/>
  <c r="N4267" i="1"/>
  <c r="N3259" i="1"/>
  <c r="N4235" i="1"/>
  <c r="N3275" i="1"/>
  <c r="N3307" i="1"/>
  <c r="N3339" i="1"/>
  <c r="W4221" i="1"/>
  <c r="W2241" i="1"/>
  <c r="W2209" i="1"/>
  <c r="W2217" i="1"/>
  <c r="W2225" i="1"/>
  <c r="W2233" i="1"/>
  <c r="W2167" i="1"/>
  <c r="W231" i="1"/>
  <c r="W4237" i="1"/>
  <c r="W3277" i="1"/>
  <c r="W3261" i="1"/>
  <c r="W2273" i="1"/>
  <c r="W3341" i="1"/>
  <c r="W4269" i="1"/>
  <c r="W223" i="1"/>
  <c r="W3309" i="1"/>
  <c r="P323" i="2"/>
  <c r="M4224" i="1"/>
  <c r="M2220" i="1"/>
  <c r="M2228" i="1"/>
  <c r="M2236" i="1"/>
  <c r="M2244" i="1"/>
  <c r="M2212" i="1"/>
  <c r="M2170" i="1"/>
  <c r="M234" i="1"/>
  <c r="M3264" i="1"/>
  <c r="M3280" i="1"/>
  <c r="M4240" i="1"/>
  <c r="M2276" i="1"/>
  <c r="M3344" i="1"/>
  <c r="M4272" i="1"/>
  <c r="M226" i="1"/>
  <c r="M3312" i="1"/>
  <c r="E323" i="2"/>
  <c r="I323" i="2"/>
  <c r="P232" i="1"/>
  <c r="P2274" i="1"/>
  <c r="V4223" i="1"/>
  <c r="V2211" i="1"/>
  <c r="V2219" i="1"/>
  <c r="V2227" i="1"/>
  <c r="V2235" i="1"/>
  <c r="V2243" i="1"/>
  <c r="V2169" i="1"/>
  <c r="V233" i="1"/>
  <c r="V225" i="1"/>
  <c r="V2275" i="1"/>
  <c r="V4271" i="1"/>
  <c r="V3311" i="1"/>
  <c r="V4239" i="1"/>
  <c r="V3279" i="1"/>
  <c r="V3343" i="1"/>
  <c r="V3263" i="1"/>
  <c r="Q4220" i="1"/>
  <c r="Q2216" i="1"/>
  <c r="Q2224" i="1"/>
  <c r="Q2232" i="1"/>
  <c r="Q2240" i="1"/>
  <c r="Q2208" i="1"/>
  <c r="Q2166" i="1"/>
  <c r="Q230" i="1"/>
  <c r="Q222" i="1"/>
  <c r="Q4268" i="1"/>
  <c r="Q2272" i="1"/>
  <c r="Q4236" i="1"/>
  <c r="Q3260" i="1"/>
  <c r="Q3340" i="1"/>
  <c r="Q3276" i="1"/>
  <c r="Q3308" i="1"/>
  <c r="AA4222" i="1"/>
  <c r="AA2226" i="1"/>
  <c r="AA2210" i="1"/>
  <c r="AA2234" i="1"/>
  <c r="AA2218" i="1"/>
  <c r="AA2242" i="1"/>
  <c r="AA2168" i="1"/>
  <c r="AA232" i="1"/>
  <c r="AA3278" i="1"/>
  <c r="AA4270" i="1"/>
  <c r="AA3262" i="1"/>
  <c r="AA3342" i="1"/>
  <c r="AA224" i="1"/>
  <c r="AA4238" i="1"/>
  <c r="AA2274" i="1"/>
  <c r="AA3310" i="1"/>
  <c r="AE1665" i="1"/>
  <c r="AE1697" i="1"/>
  <c r="R1670" i="1"/>
  <c r="R1702" i="1"/>
  <c r="S1670" i="1"/>
  <c r="S1702" i="1"/>
  <c r="S1665" i="1"/>
  <c r="S1697" i="1"/>
  <c r="C463" i="2"/>
  <c r="D701" i="33"/>
  <c r="B463" i="2" s="1"/>
  <c r="U1698" i="1"/>
  <c r="U1666" i="1"/>
  <c r="AA1669" i="1"/>
  <c r="AA1701" i="1"/>
  <c r="R1666" i="1"/>
  <c r="R1698" i="1"/>
  <c r="Q1668" i="1"/>
  <c r="Q1700" i="1"/>
  <c r="R1668" i="1"/>
  <c r="R1700" i="1"/>
  <c r="R1667" i="1"/>
  <c r="R1699" i="1"/>
  <c r="Q1698" i="1"/>
  <c r="Q1666" i="1"/>
  <c r="S1668" i="1"/>
  <c r="S1700" i="1"/>
  <c r="V703" i="33"/>
  <c r="T465" i="2" s="1"/>
  <c r="T458" i="2"/>
  <c r="AE4219" i="1"/>
  <c r="AE2207" i="1"/>
  <c r="AE2215" i="1"/>
  <c r="AE2223" i="1"/>
  <c r="AE2239" i="1"/>
  <c r="AE2231" i="1"/>
  <c r="AE2165" i="1"/>
  <c r="AE229" i="1"/>
  <c r="AE3259" i="1"/>
  <c r="AE2271" i="1"/>
  <c r="AE4267" i="1"/>
  <c r="AE3307" i="1"/>
  <c r="AE4235" i="1"/>
  <c r="AE221" i="1"/>
  <c r="AE3275" i="1"/>
  <c r="AE3339" i="1"/>
  <c r="R323" i="2"/>
  <c r="V4221" i="1"/>
  <c r="V2241" i="1"/>
  <c r="V2209" i="1"/>
  <c r="V2217" i="1"/>
  <c r="V2225" i="1"/>
  <c r="V2233" i="1"/>
  <c r="V2167" i="1"/>
  <c r="V231" i="1"/>
  <c r="V223" i="1"/>
  <c r="V3341" i="1"/>
  <c r="V3277" i="1"/>
  <c r="V4269" i="1"/>
  <c r="V4237" i="1"/>
  <c r="V3309" i="1"/>
  <c r="V3261" i="1"/>
  <c r="V2273" i="1"/>
  <c r="V4222" i="1"/>
  <c r="V2168" i="1"/>
  <c r="V2242" i="1"/>
  <c r="V2210" i="1"/>
  <c r="V2218" i="1"/>
  <c r="V2226" i="1"/>
  <c r="V2234" i="1"/>
  <c r="V232" i="1"/>
  <c r="V4270" i="1"/>
  <c r="V3262" i="1"/>
  <c r="V3278" i="1"/>
  <c r="V3310" i="1"/>
  <c r="V4238" i="1"/>
  <c r="V2274" i="1"/>
  <c r="V3342" i="1"/>
  <c r="V224" i="1"/>
  <c r="H4524" i="1"/>
  <c r="T1612" i="1"/>
  <c r="AE1669" i="1"/>
  <c r="AE1701" i="1"/>
  <c r="Q1699" i="1"/>
  <c r="Q1667" i="1"/>
  <c r="T703" i="33"/>
  <c r="R465" i="2" s="1"/>
  <c r="R458" i="2"/>
  <c r="C461" i="2"/>
  <c r="D699" i="33"/>
  <c r="B461" i="2" s="1"/>
  <c r="E458" i="2"/>
  <c r="G703" i="33"/>
  <c r="E465" i="2" s="1"/>
  <c r="L1701" i="1"/>
  <c r="L1669" i="1"/>
  <c r="J1666" i="1"/>
  <c r="J1698" i="1"/>
  <c r="Z1670" i="1"/>
  <c r="Z1702" i="1"/>
  <c r="N1666" i="1"/>
  <c r="N1698" i="1"/>
  <c r="Z1669" i="1"/>
  <c r="Z1701" i="1"/>
  <c r="M1700" i="1"/>
  <c r="M1668" i="1"/>
  <c r="X1668" i="1"/>
  <c r="X1700" i="1"/>
  <c r="M1697" i="1"/>
  <c r="M1665" i="1"/>
  <c r="Z1665" i="1"/>
  <c r="Z1697" i="1"/>
  <c r="N1701" i="1"/>
  <c r="N1669" i="1"/>
  <c r="X1665" i="1"/>
  <c r="X1697" i="1"/>
  <c r="M1670" i="1"/>
  <c r="M1702" i="1"/>
  <c r="U323" i="2"/>
  <c r="V4219" i="1"/>
  <c r="V2207" i="1"/>
  <c r="V2215" i="1"/>
  <c r="V2239" i="1"/>
  <c r="V2223" i="1"/>
  <c r="V2231" i="1"/>
  <c r="V2165" i="1"/>
  <c r="V229" i="1"/>
  <c r="V221" i="1"/>
  <c r="V2271" i="1"/>
  <c r="V4267" i="1"/>
  <c r="V3259" i="1"/>
  <c r="V4235" i="1"/>
  <c r="V3275" i="1"/>
  <c r="V3307" i="1"/>
  <c r="V3339" i="1"/>
  <c r="C326" i="2"/>
  <c r="AD4219" i="1"/>
  <c r="AD2165" i="1"/>
  <c r="AD2215" i="1"/>
  <c r="AD2239" i="1"/>
  <c r="AD2223" i="1"/>
  <c r="AD2231" i="1"/>
  <c r="AD2207" i="1"/>
  <c r="AD229" i="1"/>
  <c r="AD221" i="1"/>
  <c r="AD2271" i="1"/>
  <c r="AD4267" i="1"/>
  <c r="AD3259" i="1"/>
  <c r="AD4235" i="1"/>
  <c r="AD3275" i="1"/>
  <c r="AD3307" i="1"/>
  <c r="AD3339" i="1"/>
  <c r="L4224" i="1"/>
  <c r="L2212" i="1"/>
  <c r="L2244" i="1"/>
  <c r="L2170" i="1"/>
  <c r="L2220" i="1"/>
  <c r="L2228" i="1"/>
  <c r="L2236" i="1"/>
  <c r="L234" i="1"/>
  <c r="L3264" i="1"/>
  <c r="L3344" i="1"/>
  <c r="L2276" i="1"/>
  <c r="L4272" i="1"/>
  <c r="L226" i="1"/>
  <c r="L3312" i="1"/>
  <c r="L3280" i="1"/>
  <c r="L4240" i="1"/>
  <c r="L4223" i="1"/>
  <c r="L2211" i="1"/>
  <c r="L2219" i="1"/>
  <c r="L2227" i="1"/>
  <c r="L2235" i="1"/>
  <c r="L2243" i="1"/>
  <c r="L2169" i="1"/>
  <c r="L233" i="1"/>
  <c r="L2275" i="1"/>
  <c r="L3311" i="1"/>
  <c r="L3263" i="1"/>
  <c r="L225" i="1"/>
  <c r="L3279" i="1"/>
  <c r="L3343" i="1"/>
  <c r="L4271" i="1"/>
  <c r="L4239" i="1"/>
  <c r="L2233" i="1"/>
  <c r="L4237" i="1"/>
  <c r="V4220" i="1"/>
  <c r="V2216" i="1"/>
  <c r="V2208" i="1"/>
  <c r="V2240" i="1"/>
  <c r="V2232" i="1"/>
  <c r="V2224" i="1"/>
  <c r="V2166" i="1"/>
  <c r="V230" i="1"/>
  <c r="V3276" i="1"/>
  <c r="V222" i="1"/>
  <c r="V4268" i="1"/>
  <c r="V4236" i="1"/>
  <c r="V3260" i="1"/>
  <c r="V3308" i="1"/>
  <c r="V3340" i="1"/>
  <c r="V2272" i="1"/>
  <c r="C329" i="2"/>
  <c r="Z4223" i="1"/>
  <c r="Z2235" i="1"/>
  <c r="Z2211" i="1"/>
  <c r="Z2243" i="1"/>
  <c r="Z2219" i="1"/>
  <c r="Z2227" i="1"/>
  <c r="Z2169" i="1"/>
  <c r="Z233" i="1"/>
  <c r="Z3311" i="1"/>
  <c r="AB3311" i="1" s="1"/>
  <c r="Z225" i="1"/>
  <c r="Z3263" i="1"/>
  <c r="AB3263" i="1" s="1"/>
  <c r="Z4271" i="1"/>
  <c r="AB4271" i="1" s="1"/>
  <c r="Z4239" i="1"/>
  <c r="Z2275" i="1"/>
  <c r="Z3279" i="1"/>
  <c r="Z3343" i="1"/>
  <c r="AB3343" i="1" s="1"/>
  <c r="AC4223" i="1"/>
  <c r="AC2211" i="1"/>
  <c r="AC2219" i="1"/>
  <c r="AC2227" i="1"/>
  <c r="AC2235" i="1"/>
  <c r="AC2243" i="1"/>
  <c r="AC2169" i="1"/>
  <c r="AC233" i="1"/>
  <c r="AC3263" i="1"/>
  <c r="AC4271" i="1"/>
  <c r="AC3311" i="1"/>
  <c r="AC225" i="1"/>
  <c r="AC3279" i="1"/>
  <c r="AC3343" i="1"/>
  <c r="AC4239" i="1"/>
  <c r="AC2275" i="1"/>
  <c r="S323" i="2"/>
  <c r="R4220" i="1"/>
  <c r="R2166" i="1"/>
  <c r="R2208" i="1"/>
  <c r="R2216" i="1"/>
  <c r="R2224" i="1"/>
  <c r="R2232" i="1"/>
  <c r="R2240" i="1"/>
  <c r="R230" i="1"/>
  <c r="R3276" i="1"/>
  <c r="R4268" i="1"/>
  <c r="R2272" i="1"/>
  <c r="R4236" i="1"/>
  <c r="R3260" i="1"/>
  <c r="R3308" i="1"/>
  <c r="R222" i="1"/>
  <c r="R3340" i="1"/>
  <c r="AC4222" i="1"/>
  <c r="AC2210" i="1"/>
  <c r="AC2218" i="1"/>
  <c r="AC2226" i="1"/>
  <c r="AC2234" i="1"/>
  <c r="AC2242" i="1"/>
  <c r="AC2168" i="1"/>
  <c r="AC232" i="1"/>
  <c r="AC2274" i="1"/>
  <c r="AC3278" i="1"/>
  <c r="AC4270" i="1"/>
  <c r="AC4238" i="1"/>
  <c r="AC3342" i="1"/>
  <c r="AC3262" i="1"/>
  <c r="AC3310" i="1"/>
  <c r="AC224" i="1"/>
  <c r="X2167" i="1"/>
  <c r="X4269" i="1"/>
  <c r="Q4222" i="1"/>
  <c r="Q2168" i="1"/>
  <c r="Q2242" i="1"/>
  <c r="Q2234" i="1"/>
  <c r="Q2226" i="1"/>
  <c r="Q2218" i="1"/>
  <c r="Q2210" i="1"/>
  <c r="Q232" i="1"/>
  <c r="Q4270" i="1"/>
  <c r="Q3262" i="1"/>
  <c r="Q2274" i="1"/>
  <c r="Q224" i="1"/>
  <c r="Q3310" i="1"/>
  <c r="Q4238" i="1"/>
  <c r="Q3278" i="1"/>
  <c r="Q3342" i="1"/>
  <c r="O2049" i="1"/>
  <c r="J232" i="1"/>
  <c r="J224" i="1"/>
  <c r="AE1667" i="1"/>
  <c r="AE1699" i="1"/>
  <c r="P1669" i="1"/>
  <c r="P1701" i="1"/>
  <c r="R1665" i="1"/>
  <c r="R1697" i="1"/>
  <c r="L703" i="33"/>
  <c r="J465" i="2" s="1"/>
  <c r="J458" i="2"/>
  <c r="AD1670" i="1"/>
  <c r="AD1702" i="1"/>
  <c r="AD1667" i="1"/>
  <c r="AD1699" i="1"/>
  <c r="AD1666" i="1"/>
  <c r="AD1698" i="1"/>
  <c r="R1669" i="1"/>
  <c r="R1701" i="1"/>
  <c r="AC4224" i="1"/>
  <c r="AC2170" i="1"/>
  <c r="AC2236" i="1"/>
  <c r="AC2244" i="1"/>
  <c r="AC2212" i="1"/>
  <c r="AC2220" i="1"/>
  <c r="AC2228" i="1"/>
  <c r="AC234" i="1"/>
  <c r="AC3264" i="1"/>
  <c r="AC4240" i="1"/>
  <c r="AC4272" i="1"/>
  <c r="AC2276" i="1"/>
  <c r="AC3280" i="1"/>
  <c r="AC3344" i="1"/>
  <c r="AC226" i="1"/>
  <c r="AC3312" i="1"/>
  <c r="G323" i="2"/>
  <c r="U4222" i="1"/>
  <c r="U2210" i="1"/>
  <c r="U2168" i="1"/>
  <c r="U2218" i="1"/>
  <c r="U2226" i="1"/>
  <c r="U2234" i="1"/>
  <c r="U2242" i="1"/>
  <c r="U232" i="1"/>
  <c r="U2274" i="1"/>
  <c r="U3278" i="1"/>
  <c r="U4238" i="1"/>
  <c r="U3262" i="1"/>
  <c r="U3342" i="1"/>
  <c r="U4270" i="1"/>
  <c r="U3310" i="1"/>
  <c r="U224" i="1"/>
  <c r="V542" i="1"/>
  <c r="Y542" i="1" s="1"/>
  <c r="V1602" i="1"/>
  <c r="V1586" i="1"/>
  <c r="Y1586" i="1" s="1"/>
  <c r="V1594" i="1"/>
  <c r="Y1594" i="1" s="1"/>
  <c r="V2054" i="1"/>
  <c r="Y2054" i="1" s="1"/>
  <c r="N624" i="33"/>
  <c r="T1609" i="1"/>
  <c r="H1609" i="1" s="1"/>
  <c r="T625" i="33"/>
  <c r="AB1602" i="1"/>
  <c r="S622" i="33"/>
  <c r="AB1599" i="1"/>
  <c r="O462" i="33"/>
  <c r="M436" i="2" s="1"/>
  <c r="O457" i="33"/>
  <c r="J463" i="33"/>
  <c r="H437" i="2" s="1"/>
  <c r="M460" i="33"/>
  <c r="K434" i="2" s="1"/>
  <c r="K462" i="33"/>
  <c r="I436" i="2" s="1"/>
  <c r="M463" i="33"/>
  <c r="K437" i="2" s="1"/>
  <c r="K461" i="33"/>
  <c r="I435" i="2" s="1"/>
  <c r="Q461" i="33"/>
  <c r="O435" i="2" s="1"/>
  <c r="F463" i="33"/>
  <c r="D437" i="2" s="1"/>
  <c r="R460" i="33"/>
  <c r="P434" i="2" s="1"/>
  <c r="T458" i="33"/>
  <c r="R432" i="2" s="1"/>
  <c r="P462" i="33"/>
  <c r="N436" i="2" s="1"/>
  <c r="P457" i="33"/>
  <c r="K463" i="33"/>
  <c r="I437" i="2" s="1"/>
  <c r="M459" i="33"/>
  <c r="K433" i="2" s="1"/>
  <c r="G461" i="33"/>
  <c r="E435" i="2" s="1"/>
  <c r="N461" i="33"/>
  <c r="L435" i="2" s="1"/>
  <c r="L462" i="33"/>
  <c r="J436" i="2" s="1"/>
  <c r="N462" i="33"/>
  <c r="L436" i="2" s="1"/>
  <c r="O461" i="33"/>
  <c r="M435" i="2" s="1"/>
  <c r="I459" i="33"/>
  <c r="G433" i="2" s="1"/>
  <c r="N457" i="33"/>
  <c r="S460" i="33"/>
  <c r="Q434" i="2" s="1"/>
  <c r="K459" i="33"/>
  <c r="I433" i="2" s="1"/>
  <c r="Q462" i="33"/>
  <c r="O436" i="2" s="1"/>
  <c r="Q457" i="33"/>
  <c r="J462" i="33"/>
  <c r="H436" i="2" s="1"/>
  <c r="L463" i="33"/>
  <c r="J437" i="2" s="1"/>
  <c r="J461" i="33"/>
  <c r="H435" i="2" s="1"/>
  <c r="P461" i="33"/>
  <c r="N435" i="2" s="1"/>
  <c r="M462" i="33"/>
  <c r="K436" i="2" s="1"/>
  <c r="H461" i="33"/>
  <c r="F435" i="2" s="1"/>
  <c r="K460" i="33"/>
  <c r="I434" i="2" s="1"/>
  <c r="R457" i="33"/>
  <c r="S457" i="33"/>
  <c r="M461" i="33"/>
  <c r="K435" i="2" s="1"/>
  <c r="U461" i="33"/>
  <c r="S435" i="2" s="1"/>
  <c r="G459" i="33"/>
  <c r="E433" i="2" s="1"/>
  <c r="E463" i="33"/>
  <c r="R458" i="33"/>
  <c r="P432" i="2" s="1"/>
  <c r="S458" i="33"/>
  <c r="Q432" i="2" s="1"/>
  <c r="I457" i="33"/>
  <c r="I463" i="33"/>
  <c r="G437" i="2" s="1"/>
  <c r="I461" i="33"/>
  <c r="G435" i="2" s="1"/>
  <c r="R461" i="33"/>
  <c r="P435" i="2" s="1"/>
  <c r="U457" i="33"/>
  <c r="R459" i="33"/>
  <c r="P433" i="2" s="1"/>
  <c r="S459" i="33"/>
  <c r="Q433" i="2" s="1"/>
  <c r="U460" i="33"/>
  <c r="S434" i="2" s="1"/>
  <c r="J459" i="33"/>
  <c r="H433" i="2" s="1"/>
  <c r="E461" i="33"/>
  <c r="V461" i="33"/>
  <c r="T435" i="2" s="1"/>
  <c r="R462" i="33"/>
  <c r="P436" i="2" s="1"/>
  <c r="S462" i="33"/>
  <c r="Q436" i="2" s="1"/>
  <c r="G457" i="33"/>
  <c r="S461" i="33"/>
  <c r="Q435" i="2" s="1"/>
  <c r="K457" i="33"/>
  <c r="L461" i="33"/>
  <c r="J435" i="2" s="1"/>
  <c r="T461" i="33"/>
  <c r="R435" i="2" s="1"/>
  <c r="V459" i="33"/>
  <c r="T433" i="2" s="1"/>
  <c r="K458" i="33"/>
  <c r="I432" i="2" s="1"/>
  <c r="L459" i="33"/>
  <c r="J433" i="2" s="1"/>
  <c r="F461" i="33"/>
  <c r="D435" i="2" s="1"/>
  <c r="O463" i="33"/>
  <c r="M437" i="2" s="1"/>
  <c r="I462" i="33"/>
  <c r="G436" i="2" s="1"/>
  <c r="E459" i="33"/>
  <c r="F459" i="33"/>
  <c r="D433" i="2" s="1"/>
  <c r="G462" i="33"/>
  <c r="E436" i="2" s="1"/>
  <c r="H463" i="33"/>
  <c r="F437" i="2" s="1"/>
  <c r="N459" i="33"/>
  <c r="L433" i="2" s="1"/>
  <c r="O460" i="33"/>
  <c r="M434" i="2" s="1"/>
  <c r="V457" i="33"/>
  <c r="H459" i="33"/>
  <c r="F433" i="2" s="1"/>
  <c r="E460" i="33"/>
  <c r="F460" i="33"/>
  <c r="D434" i="2" s="1"/>
  <c r="M457" i="33"/>
  <c r="N460" i="33"/>
  <c r="L434" i="2" s="1"/>
  <c r="V458" i="33"/>
  <c r="T432" i="2" s="1"/>
  <c r="R463" i="33"/>
  <c r="P437" i="2" s="1"/>
  <c r="E462" i="33"/>
  <c r="F462" i="33"/>
  <c r="D436" i="2" s="1"/>
  <c r="M458" i="33"/>
  <c r="K432" i="2" s="1"/>
  <c r="N463" i="33"/>
  <c r="L437" i="2" s="1"/>
  <c r="U458" i="33"/>
  <c r="S432" i="2" s="1"/>
  <c r="V460" i="33"/>
  <c r="T434" i="2" s="1"/>
  <c r="L457" i="33"/>
  <c r="Q458" i="33"/>
  <c r="O432" i="2" s="1"/>
  <c r="T457" i="33"/>
  <c r="U459" i="33"/>
  <c r="S433" i="2" s="1"/>
  <c r="V462" i="33"/>
  <c r="T436" i="2" s="1"/>
  <c r="S463" i="33"/>
  <c r="Q437" i="2" s="1"/>
  <c r="L458" i="33"/>
  <c r="J432" i="2" s="1"/>
  <c r="P458" i="33"/>
  <c r="N432" i="2" s="1"/>
  <c r="Q459" i="33"/>
  <c r="O433" i="2" s="1"/>
  <c r="T460" i="33"/>
  <c r="R434" i="2" s="1"/>
  <c r="U463" i="33"/>
  <c r="S437" i="2" s="1"/>
  <c r="V463" i="33"/>
  <c r="T437" i="2" s="1"/>
  <c r="H457" i="33"/>
  <c r="H458" i="33"/>
  <c r="F432" i="2" s="1"/>
  <c r="J457" i="33"/>
  <c r="L460" i="33"/>
  <c r="J434" i="2" s="1"/>
  <c r="P459" i="33"/>
  <c r="N433" i="2" s="1"/>
  <c r="Q460" i="33"/>
  <c r="O434" i="2" s="1"/>
  <c r="T462" i="33"/>
  <c r="R436" i="2" s="1"/>
  <c r="G463" i="33"/>
  <c r="E437" i="2" s="1"/>
  <c r="I458" i="33"/>
  <c r="G432" i="2" s="1"/>
  <c r="E457" i="33"/>
  <c r="F457" i="33"/>
  <c r="G458" i="33"/>
  <c r="E432" i="2" s="1"/>
  <c r="H460" i="33"/>
  <c r="F434" i="2" s="1"/>
  <c r="J458" i="33"/>
  <c r="H432" i="2" s="1"/>
  <c r="O458" i="33"/>
  <c r="M432" i="2" s="1"/>
  <c r="P460" i="33"/>
  <c r="N434" i="2" s="1"/>
  <c r="Q463" i="33"/>
  <c r="O437" i="2" s="1"/>
  <c r="T463" i="33"/>
  <c r="R437" i="2" s="1"/>
  <c r="U462" i="33"/>
  <c r="S436" i="2" s="1"/>
  <c r="I460" i="33"/>
  <c r="G434" i="2" s="1"/>
  <c r="T459" i="33"/>
  <c r="R433" i="2" s="1"/>
  <c r="E458" i="33"/>
  <c r="F458" i="33"/>
  <c r="D432" i="2" s="1"/>
  <c r="G460" i="33"/>
  <c r="E434" i="2" s="1"/>
  <c r="H462" i="33"/>
  <c r="F436" i="2" s="1"/>
  <c r="J460" i="33"/>
  <c r="H434" i="2" s="1"/>
  <c r="N458" i="33"/>
  <c r="L432" i="2" s="1"/>
  <c r="O459" i="33"/>
  <c r="M433" i="2" s="1"/>
  <c r="P463" i="33"/>
  <c r="N437" i="2" s="1"/>
  <c r="W461" i="33"/>
  <c r="U435" i="2" s="1"/>
  <c r="W463" i="33"/>
  <c r="U437" i="2" s="1"/>
  <c r="W457" i="33"/>
  <c r="W458" i="33"/>
  <c r="U432" i="2" s="1"/>
  <c r="W460" i="33"/>
  <c r="U434" i="2" s="1"/>
  <c r="W459" i="33"/>
  <c r="U433" i="2" s="1"/>
  <c r="W462" i="33"/>
  <c r="U436" i="2" s="1"/>
  <c r="H4527" i="1"/>
  <c r="AE1700" i="1"/>
  <c r="AE1668" i="1"/>
  <c r="J703" i="33"/>
  <c r="H465" i="2" s="1"/>
  <c r="H458" i="2"/>
  <c r="P1670" i="1"/>
  <c r="P1702" i="1"/>
  <c r="AC1670" i="1"/>
  <c r="AC1702" i="1"/>
  <c r="AC1699" i="1"/>
  <c r="AC1667" i="1"/>
  <c r="J1670" i="1"/>
  <c r="J1702" i="1"/>
  <c r="AD1700" i="1"/>
  <c r="AD1668" i="1"/>
  <c r="R703" i="33"/>
  <c r="P465" i="2" s="1"/>
  <c r="P458" i="2"/>
  <c r="M1701" i="1"/>
  <c r="M1669" i="1"/>
  <c r="W1666" i="1"/>
  <c r="W1698" i="1"/>
  <c r="L1670" i="1"/>
  <c r="L1702" i="1"/>
  <c r="V1665" i="1"/>
  <c r="V1697" i="1"/>
  <c r="L1699" i="1"/>
  <c r="O1699" i="1" s="1"/>
  <c r="L1667" i="1"/>
  <c r="X1699" i="1"/>
  <c r="X1667" i="1"/>
  <c r="G458" i="2"/>
  <c r="I703" i="33"/>
  <c r="G465" i="2" s="1"/>
  <c r="W1700" i="1"/>
  <c r="W1668" i="1"/>
  <c r="H703" i="33"/>
  <c r="F465" i="2" s="1"/>
  <c r="F458" i="2"/>
  <c r="W544" i="1"/>
  <c r="W1604" i="1"/>
  <c r="W1596" i="1"/>
  <c r="W1588" i="1"/>
  <c r="W2056" i="1"/>
  <c r="R625" i="33"/>
  <c r="AE2170" i="1"/>
  <c r="AE4272" i="1"/>
  <c r="Q4219" i="1"/>
  <c r="Q2231" i="1"/>
  <c r="Q2207" i="1"/>
  <c r="Q2215" i="1"/>
  <c r="Q2239" i="1"/>
  <c r="Q2223" i="1"/>
  <c r="Q2165" i="1"/>
  <c r="Q229" i="1"/>
  <c r="Q3259" i="1"/>
  <c r="Q221" i="1"/>
  <c r="Q2271" i="1"/>
  <c r="Q4267" i="1"/>
  <c r="Q3275" i="1"/>
  <c r="Q3339" i="1"/>
  <c r="Q3307" i="1"/>
  <c r="Q4235" i="1"/>
  <c r="AA4220" i="1"/>
  <c r="AA2224" i="1"/>
  <c r="AA2208" i="1"/>
  <c r="AA2232" i="1"/>
  <c r="AA2216" i="1"/>
  <c r="AA2240" i="1"/>
  <c r="AA2166" i="1"/>
  <c r="AA230" i="1"/>
  <c r="AA222" i="1"/>
  <c r="AA4268" i="1"/>
  <c r="AA3340" i="1"/>
  <c r="AA2272" i="1"/>
  <c r="AA3276" i="1"/>
  <c r="AA3308" i="1"/>
  <c r="AA4236" i="1"/>
  <c r="AA3260" i="1"/>
  <c r="S4221" i="1"/>
  <c r="S2225" i="1"/>
  <c r="S2233" i="1"/>
  <c r="S2241" i="1"/>
  <c r="S2209" i="1"/>
  <c r="S2217" i="1"/>
  <c r="S2167" i="1"/>
  <c r="S231" i="1"/>
  <c r="S3341" i="1"/>
  <c r="S3277" i="1"/>
  <c r="S223" i="1"/>
  <c r="S3309" i="1"/>
  <c r="S4237" i="1"/>
  <c r="S3261" i="1"/>
  <c r="S2273" i="1"/>
  <c r="S4269" i="1"/>
  <c r="K4223" i="1"/>
  <c r="K2211" i="1"/>
  <c r="K2243" i="1"/>
  <c r="K2219" i="1"/>
  <c r="K2227" i="1"/>
  <c r="K2235" i="1"/>
  <c r="K2169" i="1"/>
  <c r="K233" i="1"/>
  <c r="K4271" i="1"/>
  <c r="K225" i="1"/>
  <c r="K2275" i="1"/>
  <c r="K3263" i="1"/>
  <c r="K4239" i="1"/>
  <c r="K3311" i="1"/>
  <c r="K3279" i="1"/>
  <c r="K3343" i="1"/>
  <c r="K4221" i="1"/>
  <c r="K2209" i="1"/>
  <c r="K2217" i="1"/>
  <c r="K2225" i="1"/>
  <c r="K2233" i="1"/>
  <c r="K2241" i="1"/>
  <c r="K2167" i="1"/>
  <c r="K231" i="1"/>
  <c r="K3341" i="1"/>
  <c r="K3277" i="1"/>
  <c r="K223" i="1"/>
  <c r="K4237" i="1"/>
  <c r="K3309" i="1"/>
  <c r="K3261" i="1"/>
  <c r="K2273" i="1"/>
  <c r="K4269" i="1"/>
  <c r="K4219" i="1"/>
  <c r="K2207" i="1"/>
  <c r="K2215" i="1"/>
  <c r="K2239" i="1"/>
  <c r="K2223" i="1"/>
  <c r="K2231" i="1"/>
  <c r="K2165" i="1"/>
  <c r="K229" i="1"/>
  <c r="K3259" i="1"/>
  <c r="K221" i="1"/>
  <c r="K2271" i="1"/>
  <c r="K3275" i="1"/>
  <c r="K3339" i="1"/>
  <c r="K4267" i="1"/>
  <c r="K3307" i="1"/>
  <c r="K4235" i="1"/>
  <c r="Q4221" i="1"/>
  <c r="Q2225" i="1"/>
  <c r="Q2233" i="1"/>
  <c r="Q2241" i="1"/>
  <c r="Q2209" i="1"/>
  <c r="Q2217" i="1"/>
  <c r="Q2167" i="1"/>
  <c r="Q231" i="1"/>
  <c r="Q3341" i="1"/>
  <c r="Q223" i="1"/>
  <c r="Q4237" i="1"/>
  <c r="Q3261" i="1"/>
  <c r="Q2273" i="1"/>
  <c r="Q4269" i="1"/>
  <c r="Q3309" i="1"/>
  <c r="Q3277" i="1"/>
  <c r="AD2210" i="1"/>
  <c r="AD4238" i="1"/>
  <c r="X4223" i="1"/>
  <c r="X2211" i="1"/>
  <c r="X2243" i="1"/>
  <c r="X2169" i="1"/>
  <c r="X2219" i="1"/>
  <c r="X2227" i="1"/>
  <c r="X2235" i="1"/>
  <c r="X233" i="1"/>
  <c r="X225" i="1"/>
  <c r="X3263" i="1"/>
  <c r="X2275" i="1"/>
  <c r="X4271" i="1"/>
  <c r="X4239" i="1"/>
  <c r="X3311" i="1"/>
  <c r="X3279" i="1"/>
  <c r="X3343" i="1"/>
  <c r="Z4220" i="1"/>
  <c r="Z2208" i="1"/>
  <c r="Z2232" i="1"/>
  <c r="Z2216" i="1"/>
  <c r="Z2240" i="1"/>
  <c r="Z2224" i="1"/>
  <c r="Z2166" i="1"/>
  <c r="Z230" i="1"/>
  <c r="Z3276" i="1"/>
  <c r="Z222" i="1"/>
  <c r="Z2272" i="1"/>
  <c r="Z4236" i="1"/>
  <c r="Z3260" i="1"/>
  <c r="Z4268" i="1"/>
  <c r="Z3308" i="1"/>
  <c r="Z3340" i="1"/>
  <c r="C327" i="2"/>
  <c r="Z4221" i="1"/>
  <c r="Z2209" i="1"/>
  <c r="Z2217" i="1"/>
  <c r="Z2225" i="1"/>
  <c r="AB2225" i="1" s="1"/>
  <c r="Z2233" i="1"/>
  <c r="AB2233" i="1" s="1"/>
  <c r="Z2241" i="1"/>
  <c r="AB2241" i="1" s="1"/>
  <c r="Z2167" i="1"/>
  <c r="Z231" i="1"/>
  <c r="Z3277" i="1"/>
  <c r="Z223" i="1"/>
  <c r="Z4237" i="1"/>
  <c r="AB4237" i="1" s="1"/>
  <c r="Z3341" i="1"/>
  <c r="Z3261" i="1"/>
  <c r="AB3261" i="1" s="1"/>
  <c r="Z2273" i="1"/>
  <c r="Z3309" i="1"/>
  <c r="AB3309" i="1" s="1"/>
  <c r="Z4269" i="1"/>
  <c r="AB4269" i="1" s="1"/>
  <c r="R4222" i="1"/>
  <c r="R2168" i="1"/>
  <c r="R2210" i="1"/>
  <c r="R2218" i="1"/>
  <c r="R2226" i="1"/>
  <c r="R2234" i="1"/>
  <c r="R2242" i="1"/>
  <c r="R232" i="1"/>
  <c r="R3278" i="1"/>
  <c r="R4270" i="1"/>
  <c r="R3262" i="1"/>
  <c r="R3342" i="1"/>
  <c r="R2274" i="1"/>
  <c r="R224" i="1"/>
  <c r="R3310" i="1"/>
  <c r="R4238" i="1"/>
  <c r="N4224" i="1"/>
  <c r="N2220" i="1"/>
  <c r="N2228" i="1"/>
  <c r="N2236" i="1"/>
  <c r="N2244" i="1"/>
  <c r="N2212" i="1"/>
  <c r="N2170" i="1"/>
  <c r="N234" i="1"/>
  <c r="N4272" i="1"/>
  <c r="N3344" i="1"/>
  <c r="N3280" i="1"/>
  <c r="N226" i="1"/>
  <c r="N3312" i="1"/>
  <c r="N4240" i="1"/>
  <c r="N3264" i="1"/>
  <c r="N2276" i="1"/>
  <c r="Q4224" i="1"/>
  <c r="Q2244" i="1"/>
  <c r="Q2212" i="1"/>
  <c r="Q2220" i="1"/>
  <c r="Q2228" i="1"/>
  <c r="Q2236" i="1"/>
  <c r="Q2170" i="1"/>
  <c r="Q234" i="1"/>
  <c r="Q3344" i="1"/>
  <c r="Q3280" i="1"/>
  <c r="Q3264" i="1"/>
  <c r="Q226" i="1"/>
  <c r="Q3312" i="1"/>
  <c r="Q4240" i="1"/>
  <c r="Q4272" i="1"/>
  <c r="Q2276" i="1"/>
  <c r="J544" i="1"/>
  <c r="J1596" i="1"/>
  <c r="J1588" i="1"/>
  <c r="J1604" i="1"/>
  <c r="J2056" i="1"/>
  <c r="H622" i="33"/>
  <c r="O1607" i="1"/>
  <c r="H1607" i="1" s="1"/>
  <c r="E621" i="33"/>
  <c r="V544" i="1"/>
  <c r="V1604" i="1"/>
  <c r="V1596" i="1"/>
  <c r="V1588" i="1"/>
  <c r="V2056" i="1"/>
  <c r="M622" i="33"/>
  <c r="T1599" i="1"/>
  <c r="M336" i="33"/>
  <c r="K339" i="33"/>
  <c r="I340" i="33"/>
  <c r="R334" i="33"/>
  <c r="O334" i="33"/>
  <c r="G338" i="33"/>
  <c r="H337" i="33"/>
  <c r="I335" i="33"/>
  <c r="R335" i="33"/>
  <c r="S334" i="33"/>
  <c r="G340" i="33"/>
  <c r="H338" i="33"/>
  <c r="I336" i="33"/>
  <c r="V339" i="33"/>
  <c r="K336" i="33"/>
  <c r="R340" i="33"/>
  <c r="R336" i="33"/>
  <c r="S336" i="33"/>
  <c r="H339" i="33"/>
  <c r="I337" i="33"/>
  <c r="S335" i="33"/>
  <c r="L339" i="33"/>
  <c r="S338" i="33"/>
  <c r="R337" i="33"/>
  <c r="S337" i="33"/>
  <c r="H340" i="33"/>
  <c r="I338" i="33"/>
  <c r="R338" i="33"/>
  <c r="S339" i="33"/>
  <c r="Q336" i="33"/>
  <c r="I339" i="33"/>
  <c r="V340" i="33"/>
  <c r="G339" i="33"/>
  <c r="L336" i="33"/>
  <c r="G335" i="33"/>
  <c r="J339" i="33"/>
  <c r="T340" i="33"/>
  <c r="S340" i="33"/>
  <c r="R339" i="33"/>
  <c r="G334" i="33"/>
  <c r="H334" i="33"/>
  <c r="M339" i="33"/>
  <c r="M340" i="33"/>
  <c r="G336" i="33"/>
  <c r="H335" i="33"/>
  <c r="J336" i="33"/>
  <c r="T337" i="33"/>
  <c r="G337" i="33"/>
  <c r="H336" i="33"/>
  <c r="I334" i="33"/>
  <c r="F339" i="33"/>
  <c r="L334" i="33"/>
  <c r="E334" i="33"/>
  <c r="N334" i="33"/>
  <c r="U336" i="33"/>
  <c r="J335" i="33"/>
  <c r="M335" i="33"/>
  <c r="T339" i="33"/>
  <c r="L337" i="33"/>
  <c r="E335" i="33"/>
  <c r="F334" i="33"/>
  <c r="M334" i="33"/>
  <c r="N335" i="33"/>
  <c r="O335" i="33"/>
  <c r="P336" i="33"/>
  <c r="Q335" i="33"/>
  <c r="T334" i="33"/>
  <c r="U335" i="33"/>
  <c r="V335" i="33"/>
  <c r="P339" i="33"/>
  <c r="L338" i="33"/>
  <c r="E336" i="33"/>
  <c r="F335" i="33"/>
  <c r="K334" i="33"/>
  <c r="M337" i="33"/>
  <c r="N336" i="33"/>
  <c r="O336" i="33"/>
  <c r="P337" i="33"/>
  <c r="Q337" i="33"/>
  <c r="T335" i="33"/>
  <c r="U337" i="33"/>
  <c r="V336" i="33"/>
  <c r="O338" i="33"/>
  <c r="L340" i="33"/>
  <c r="E337" i="33"/>
  <c r="F336" i="33"/>
  <c r="J334" i="33"/>
  <c r="K337" i="33"/>
  <c r="M338" i="33"/>
  <c r="N337" i="33"/>
  <c r="O337" i="33"/>
  <c r="P338" i="33"/>
  <c r="Q338" i="33"/>
  <c r="T336" i="33"/>
  <c r="U338" i="33"/>
  <c r="V337" i="33"/>
  <c r="K335" i="33"/>
  <c r="L335" i="33"/>
  <c r="P335" i="33"/>
  <c r="O339" i="33"/>
  <c r="U339" i="33"/>
  <c r="E340" i="33"/>
  <c r="J338" i="33"/>
  <c r="Q334" i="33"/>
  <c r="V338" i="33"/>
  <c r="J340" i="33"/>
  <c r="Q340" i="33"/>
  <c r="U334" i="33"/>
  <c r="E339" i="33"/>
  <c r="F337" i="33"/>
  <c r="K338" i="33"/>
  <c r="N338" i="33"/>
  <c r="P334" i="33"/>
  <c r="U340" i="33"/>
  <c r="N339" i="33"/>
  <c r="F338" i="33"/>
  <c r="K340" i="33"/>
  <c r="N340" i="33"/>
  <c r="P340" i="33"/>
  <c r="F340" i="33"/>
  <c r="T338" i="33"/>
  <c r="Q339" i="33"/>
  <c r="E338" i="33"/>
  <c r="J337" i="33"/>
  <c r="O340" i="33"/>
  <c r="V334" i="33"/>
  <c r="D404" i="33"/>
  <c r="W336" i="33"/>
  <c r="W334" i="33"/>
  <c r="W335" i="33"/>
  <c r="W337" i="33"/>
  <c r="W338" i="33"/>
  <c r="W340" i="33"/>
  <c r="W339" i="33"/>
  <c r="K623" i="33"/>
  <c r="T1608" i="1"/>
  <c r="H1608" i="1" s="1"/>
  <c r="AE1666" i="1"/>
  <c r="AE1698" i="1"/>
  <c r="L1697" i="1"/>
  <c r="L1665" i="1"/>
  <c r="C462" i="2"/>
  <c r="D700" i="33"/>
  <c r="B462" i="2" s="1"/>
  <c r="Z1668" i="1"/>
  <c r="Z1700" i="1"/>
  <c r="Z1667" i="1"/>
  <c r="Z1699" i="1"/>
  <c r="E703" i="33"/>
  <c r="C458" i="2"/>
  <c r="D696" i="33"/>
  <c r="B458" i="2" s="1"/>
  <c r="AA1665" i="1"/>
  <c r="AA1697" i="1"/>
  <c r="W1699" i="1"/>
  <c r="W1667" i="1"/>
  <c r="K1666" i="1"/>
  <c r="K1698" i="1"/>
  <c r="V1668" i="1"/>
  <c r="V1700" i="1"/>
  <c r="K1665" i="1"/>
  <c r="K1697" i="1"/>
  <c r="U1699" i="1"/>
  <c r="U1667" i="1"/>
  <c r="K1702" i="1"/>
  <c r="K1670" i="1"/>
  <c r="W1670" i="1"/>
  <c r="W1702" i="1"/>
  <c r="L1698" i="1"/>
  <c r="L1666" i="1"/>
  <c r="V1670" i="1"/>
  <c r="V1702" i="1"/>
  <c r="K1699" i="1"/>
  <c r="K1667" i="1"/>
  <c r="AE4223" i="1"/>
  <c r="AE2219" i="1"/>
  <c r="AE2227" i="1"/>
  <c r="AE2235" i="1"/>
  <c r="AE2211" i="1"/>
  <c r="AE2243" i="1"/>
  <c r="AE2169" i="1"/>
  <c r="AE233" i="1"/>
  <c r="AE3263" i="1"/>
  <c r="AE2275" i="1"/>
  <c r="AE4271" i="1"/>
  <c r="AE3311" i="1"/>
  <c r="AE3279" i="1"/>
  <c r="AE3343" i="1"/>
  <c r="AE225" i="1"/>
  <c r="AE4239" i="1"/>
  <c r="C328" i="2"/>
  <c r="F323" i="2"/>
  <c r="M376" i="33"/>
  <c r="K330" i="2" s="1"/>
  <c r="D323" i="2"/>
  <c r="M4221" i="1"/>
  <c r="M2217" i="1"/>
  <c r="M2233" i="1"/>
  <c r="M2167" i="1"/>
  <c r="M2209" i="1"/>
  <c r="M231" i="1"/>
  <c r="M2225" i="1"/>
  <c r="M2241" i="1"/>
  <c r="M4237" i="1"/>
  <c r="M3341" i="1"/>
  <c r="M3277" i="1"/>
  <c r="M223" i="1"/>
  <c r="M4269" i="1"/>
  <c r="M3309" i="1"/>
  <c r="M3261" i="1"/>
  <c r="M2273" i="1"/>
  <c r="J4221" i="1"/>
  <c r="J2167" i="1"/>
  <c r="J2209" i="1"/>
  <c r="J2217" i="1"/>
  <c r="J2225" i="1"/>
  <c r="J2233" i="1"/>
  <c r="J2241" i="1"/>
  <c r="J231" i="1"/>
  <c r="J3277" i="1"/>
  <c r="J223" i="1"/>
  <c r="J4237" i="1"/>
  <c r="J3261" i="1"/>
  <c r="J2273" i="1"/>
  <c r="J3341" i="1"/>
  <c r="J3309" i="1"/>
  <c r="J4269" i="1"/>
  <c r="J376" i="33"/>
  <c r="H330" i="2" s="1"/>
  <c r="H323" i="2"/>
  <c r="M4222" i="1"/>
  <c r="M2226" i="1"/>
  <c r="M2234" i="1"/>
  <c r="M2242" i="1"/>
  <c r="M2210" i="1"/>
  <c r="M2218" i="1"/>
  <c r="M2168" i="1"/>
  <c r="M232" i="1"/>
  <c r="M2274" i="1"/>
  <c r="M3278" i="1"/>
  <c r="M3262" i="1"/>
  <c r="M4238" i="1"/>
  <c r="M3342" i="1"/>
  <c r="M4270" i="1"/>
  <c r="M3310" i="1"/>
  <c r="M224" i="1"/>
  <c r="P4221" i="1"/>
  <c r="P2217" i="1"/>
  <c r="P2225" i="1"/>
  <c r="P2209" i="1"/>
  <c r="P2233" i="1"/>
  <c r="P2241" i="1"/>
  <c r="P2167" i="1"/>
  <c r="P231" i="1"/>
  <c r="P3277" i="1"/>
  <c r="P223" i="1"/>
  <c r="P4237" i="1"/>
  <c r="P3341" i="1"/>
  <c r="P3261" i="1"/>
  <c r="P2273" i="1"/>
  <c r="P4269" i="1"/>
  <c r="P3309" i="1"/>
  <c r="X4220" i="1"/>
  <c r="X2224" i="1"/>
  <c r="X2216" i="1"/>
  <c r="X2208" i="1"/>
  <c r="X2240" i="1"/>
  <c r="X2232" i="1"/>
  <c r="X2166" i="1"/>
  <c r="X230" i="1"/>
  <c r="X3276" i="1"/>
  <c r="X222" i="1"/>
  <c r="X4268" i="1"/>
  <c r="X4236" i="1"/>
  <c r="X3260" i="1"/>
  <c r="X3308" i="1"/>
  <c r="X3340" i="1"/>
  <c r="X2272" i="1"/>
  <c r="AA2215" i="1"/>
  <c r="AA2231" i="1"/>
  <c r="AA2271" i="1"/>
  <c r="AA3339" i="1"/>
  <c r="P4224" i="1"/>
  <c r="P2220" i="1"/>
  <c r="P2228" i="1"/>
  <c r="P2236" i="1"/>
  <c r="P2170" i="1"/>
  <c r="P2212" i="1"/>
  <c r="P2244" i="1"/>
  <c r="P234" i="1"/>
  <c r="P3264" i="1"/>
  <c r="P3280" i="1"/>
  <c r="P226" i="1"/>
  <c r="P3312" i="1"/>
  <c r="P3344" i="1"/>
  <c r="P4240" i="1"/>
  <c r="P2276" i="1"/>
  <c r="P4272" i="1"/>
  <c r="L4222" i="1"/>
  <c r="L2210" i="1"/>
  <c r="L2218" i="1"/>
  <c r="L2226" i="1"/>
  <c r="L2234" i="1"/>
  <c r="L2242" i="1"/>
  <c r="L2168" i="1"/>
  <c r="L232" i="1"/>
  <c r="L3278" i="1"/>
  <c r="L4270" i="1"/>
  <c r="L3262" i="1"/>
  <c r="L2274" i="1"/>
  <c r="L3342" i="1"/>
  <c r="O3342" i="1" s="1"/>
  <c r="L224" i="1"/>
  <c r="L3310" i="1"/>
  <c r="L4238" i="1"/>
  <c r="M323" i="2"/>
  <c r="N4223" i="1"/>
  <c r="N2219" i="1"/>
  <c r="N2227" i="1"/>
  <c r="N2235" i="1"/>
  <c r="N2243" i="1"/>
  <c r="N2211" i="1"/>
  <c r="N2169" i="1"/>
  <c r="N233" i="1"/>
  <c r="N225" i="1"/>
  <c r="N2275" i="1"/>
  <c r="N4271" i="1"/>
  <c r="N3311" i="1"/>
  <c r="N4239" i="1"/>
  <c r="N3279" i="1"/>
  <c r="N3343" i="1"/>
  <c r="N3263" i="1"/>
  <c r="T2054" i="1"/>
  <c r="C483" i="2"/>
  <c r="I1612" i="1" s="1"/>
  <c r="N620" i="33"/>
  <c r="T1597" i="1"/>
  <c r="K544" i="1"/>
  <c r="K1604" i="1"/>
  <c r="K1596" i="1"/>
  <c r="K1588" i="1"/>
  <c r="K2056" i="1"/>
  <c r="H627" i="33"/>
  <c r="O625" i="33"/>
  <c r="T4521" i="1"/>
  <c r="Q625" i="33"/>
  <c r="O1605" i="1"/>
  <c r="H1605" i="1" s="1"/>
  <c r="I620" i="33"/>
  <c r="H4522" i="1"/>
  <c r="Y4528" i="1"/>
  <c r="U458" i="2"/>
  <c r="W703" i="33"/>
  <c r="U465" i="2" s="1"/>
  <c r="AD1669" i="1"/>
  <c r="AD1701" i="1"/>
  <c r="U1669" i="1"/>
  <c r="U1701" i="1"/>
  <c r="W1669" i="1"/>
  <c r="W1701" i="1"/>
  <c r="W1665" i="1"/>
  <c r="W1697" i="1"/>
  <c r="X1702" i="1"/>
  <c r="X1670" i="1"/>
  <c r="X1698" i="1"/>
  <c r="X1666" i="1"/>
  <c r="V1669" i="1"/>
  <c r="V1701" i="1"/>
  <c r="J1668" i="1"/>
  <c r="J1700" i="1"/>
  <c r="U1702" i="1"/>
  <c r="U1670" i="1"/>
  <c r="J1667" i="1"/>
  <c r="J1699" i="1"/>
  <c r="S1669" i="1"/>
  <c r="S1701" i="1"/>
  <c r="F703" i="33"/>
  <c r="D465" i="2" s="1"/>
  <c r="D458" i="2"/>
  <c r="P703" i="33"/>
  <c r="N465" i="2" s="1"/>
  <c r="N458" i="2"/>
  <c r="K1669" i="1"/>
  <c r="K1701" i="1"/>
  <c r="O703" i="33"/>
  <c r="M465" i="2" s="1"/>
  <c r="M458" i="2"/>
  <c r="J1669" i="1"/>
  <c r="J1701" i="1"/>
  <c r="AE2226" i="1"/>
  <c r="AE2168" i="1"/>
  <c r="AE2234" i="1"/>
  <c r="AE2210" i="1"/>
  <c r="AE3262" i="1"/>
  <c r="AE2274" i="1"/>
  <c r="AE3278" i="1"/>
  <c r="AE4238" i="1"/>
  <c r="AD4223" i="1"/>
  <c r="AD2227" i="1"/>
  <c r="AD2169" i="1"/>
  <c r="AD2235" i="1"/>
  <c r="AD2211" i="1"/>
  <c r="AD2243" i="1"/>
  <c r="AD2219" i="1"/>
  <c r="AD233" i="1"/>
  <c r="AD225" i="1"/>
  <c r="AD2275" i="1"/>
  <c r="AD4271" i="1"/>
  <c r="AD3311" i="1"/>
  <c r="AD4239" i="1"/>
  <c r="AD3263" i="1"/>
  <c r="AD3279" i="1"/>
  <c r="AD3343" i="1"/>
  <c r="AD4221" i="1"/>
  <c r="AD2167" i="1"/>
  <c r="AD2209" i="1"/>
  <c r="AD2217" i="1"/>
  <c r="AD2225" i="1"/>
  <c r="AD2233" i="1"/>
  <c r="AD2241" i="1"/>
  <c r="AD231" i="1"/>
  <c r="AD223" i="1"/>
  <c r="AD3341" i="1"/>
  <c r="AD4269" i="1"/>
  <c r="AD3277" i="1"/>
  <c r="AD3309" i="1"/>
  <c r="AD4237" i="1"/>
  <c r="AD3261" i="1"/>
  <c r="AD2273" i="1"/>
  <c r="C324" i="2"/>
  <c r="E376" i="33"/>
  <c r="C323" i="2"/>
  <c r="AA4224" i="1"/>
  <c r="AA2170" i="1"/>
  <c r="AA2220" i="1"/>
  <c r="AA2228" i="1"/>
  <c r="AA2236" i="1"/>
  <c r="AA2212" i="1"/>
  <c r="AA2244" i="1"/>
  <c r="AA234" i="1"/>
  <c r="AA3264" i="1"/>
  <c r="AA3344" i="1"/>
  <c r="AA3280" i="1"/>
  <c r="AA226" i="1"/>
  <c r="AA4240" i="1"/>
  <c r="AA4272" i="1"/>
  <c r="AA2276" i="1"/>
  <c r="AA3312" i="1"/>
  <c r="AC4221" i="1"/>
  <c r="AC2233" i="1"/>
  <c r="AC2241" i="1"/>
  <c r="AC2209" i="1"/>
  <c r="AC2217" i="1"/>
  <c r="AC2225" i="1"/>
  <c r="AC2167" i="1"/>
  <c r="AC231" i="1"/>
  <c r="AC4237" i="1"/>
  <c r="AC3341" i="1"/>
  <c r="AC3277" i="1"/>
  <c r="AC223" i="1"/>
  <c r="AC4269" i="1"/>
  <c r="AC3309" i="1"/>
  <c r="AC3261" i="1"/>
  <c r="AC2273" i="1"/>
  <c r="L4219" i="1"/>
  <c r="L2231" i="1"/>
  <c r="L2207" i="1"/>
  <c r="L2215" i="1"/>
  <c r="L2239" i="1"/>
  <c r="L2223" i="1"/>
  <c r="L2165" i="1"/>
  <c r="L229" i="1"/>
  <c r="L2271" i="1"/>
  <c r="L4267" i="1"/>
  <c r="L3259" i="1"/>
  <c r="L3275" i="1"/>
  <c r="L3339" i="1"/>
  <c r="L3307" i="1"/>
  <c r="L221" i="1"/>
  <c r="L4235" i="1"/>
  <c r="AD4220" i="1"/>
  <c r="AD2240" i="1"/>
  <c r="AD2208" i="1"/>
  <c r="AD2166" i="1"/>
  <c r="AD3276" i="1"/>
  <c r="AD3260" i="1"/>
  <c r="AD3308" i="1"/>
  <c r="AD2272" i="1"/>
  <c r="K4220" i="1"/>
  <c r="K2224" i="1"/>
  <c r="K2216" i="1"/>
  <c r="K2208" i="1"/>
  <c r="K2240" i="1"/>
  <c r="K2232" i="1"/>
  <c r="K2166" i="1"/>
  <c r="K230" i="1"/>
  <c r="K222" i="1"/>
  <c r="K4268" i="1"/>
  <c r="K3340" i="1"/>
  <c r="K2272" i="1"/>
  <c r="K3276" i="1"/>
  <c r="K3308" i="1"/>
  <c r="K4236" i="1"/>
  <c r="K3260" i="1"/>
  <c r="P4219" i="1"/>
  <c r="P2239" i="1"/>
  <c r="P2207" i="1"/>
  <c r="P2215" i="1"/>
  <c r="P2223" i="1"/>
  <c r="P2231" i="1"/>
  <c r="P2165" i="1"/>
  <c r="P229" i="1"/>
  <c r="P221" i="1"/>
  <c r="P2271" i="1"/>
  <c r="P3259" i="1"/>
  <c r="P3307" i="1"/>
  <c r="P4235" i="1"/>
  <c r="P4267" i="1"/>
  <c r="P3275" i="1"/>
  <c r="P3339" i="1"/>
  <c r="J4224" i="1"/>
  <c r="J2228" i="1"/>
  <c r="J2236" i="1"/>
  <c r="J2244" i="1"/>
  <c r="J2212" i="1"/>
  <c r="J2220" i="1"/>
  <c r="J2170" i="1"/>
  <c r="J234" i="1"/>
  <c r="J3264" i="1"/>
  <c r="J3344" i="1"/>
  <c r="J4272" i="1"/>
  <c r="J226" i="1"/>
  <c r="J3312" i="1"/>
  <c r="J3280" i="1"/>
  <c r="J4240" i="1"/>
  <c r="J2276" i="1"/>
  <c r="N323" i="2"/>
  <c r="R4224" i="1"/>
  <c r="R2220" i="1"/>
  <c r="R2228" i="1"/>
  <c r="R2236" i="1"/>
  <c r="R2244" i="1"/>
  <c r="R2170" i="1"/>
  <c r="R2212" i="1"/>
  <c r="R234" i="1"/>
  <c r="R3264" i="1"/>
  <c r="R3344" i="1"/>
  <c r="R4272" i="1"/>
  <c r="R3280" i="1"/>
  <c r="R226" i="1"/>
  <c r="R3312" i="1"/>
  <c r="R4240" i="1"/>
  <c r="R2276" i="1"/>
  <c r="R4223" i="1"/>
  <c r="R2227" i="1"/>
  <c r="R2235" i="1"/>
  <c r="R2211" i="1"/>
  <c r="R2243" i="1"/>
  <c r="R2219" i="1"/>
  <c r="R2169" i="1"/>
  <c r="R233" i="1"/>
  <c r="R3311" i="1"/>
  <c r="R225" i="1"/>
  <c r="R3263" i="1"/>
  <c r="R4271" i="1"/>
  <c r="R4239" i="1"/>
  <c r="R2275" i="1"/>
  <c r="R3279" i="1"/>
  <c r="R3343" i="1"/>
  <c r="O323" i="2"/>
  <c r="T1594" i="1"/>
  <c r="J3311" i="1" l="1"/>
  <c r="J4223" i="1"/>
  <c r="N509" i="1"/>
  <c r="P508" i="1"/>
  <c r="D788" i="33"/>
  <c r="B238" i="2" s="1"/>
  <c r="K2023" i="1"/>
  <c r="U2021" i="1"/>
  <c r="Y1582" i="1"/>
  <c r="AB1585" i="1"/>
  <c r="U4235" i="1"/>
  <c r="J3343" i="1"/>
  <c r="J233" i="1"/>
  <c r="K1211" i="1"/>
  <c r="K1283" i="1" s="1"/>
  <c r="U1129" i="1"/>
  <c r="D787" i="33"/>
  <c r="B237" i="2" s="1"/>
  <c r="K624" i="33"/>
  <c r="N544" i="1"/>
  <c r="N1596" i="1"/>
  <c r="N1588" i="1"/>
  <c r="O1588" i="1" s="1"/>
  <c r="J3279" i="1"/>
  <c r="J2169" i="1"/>
  <c r="V2017" i="1"/>
  <c r="I2023" i="1"/>
  <c r="K1131" i="1"/>
  <c r="U1209" i="1"/>
  <c r="T624" i="33"/>
  <c r="J627" i="33"/>
  <c r="X2056" i="1"/>
  <c r="J4239" i="1"/>
  <c r="J2243" i="1"/>
  <c r="D783" i="33"/>
  <c r="B233" i="2" s="1"/>
  <c r="V1205" i="1"/>
  <c r="I1131" i="1"/>
  <c r="D786" i="33"/>
  <c r="B236" i="2" s="1"/>
  <c r="AB4528" i="1"/>
  <c r="J2275" i="1"/>
  <c r="J2211" i="1"/>
  <c r="D789" i="33"/>
  <c r="B239" i="2" s="1"/>
  <c r="J2023" i="1"/>
  <c r="L1128" i="1"/>
  <c r="O1589" i="1"/>
  <c r="M2022" i="1"/>
  <c r="V1125" i="1"/>
  <c r="Y1125" i="1" s="1"/>
  <c r="I1211" i="1"/>
  <c r="J4271" i="1"/>
  <c r="J2235" i="1"/>
  <c r="J1131" i="1"/>
  <c r="L2020" i="1"/>
  <c r="N2021" i="1"/>
  <c r="P1208" i="1"/>
  <c r="M1210" i="1"/>
  <c r="T1601" i="1"/>
  <c r="F620" i="33"/>
  <c r="AB1584" i="1"/>
  <c r="J3263" i="1"/>
  <c r="Y1592" i="1"/>
  <c r="I627" i="33"/>
  <c r="AB1593" i="1"/>
  <c r="T1590" i="1"/>
  <c r="O1702" i="1"/>
  <c r="AB2227" i="1"/>
  <c r="AB2273" i="1"/>
  <c r="AB4239" i="1"/>
  <c r="L544" i="1"/>
  <c r="O544" i="1" s="1"/>
  <c r="L1596" i="1"/>
  <c r="O1596" i="1" s="1"/>
  <c r="H1606" i="1"/>
  <c r="AE544" i="1"/>
  <c r="AE1604" i="1"/>
  <c r="W627" i="33" s="1"/>
  <c r="V626" i="33"/>
  <c r="O3262" i="1"/>
  <c r="R1284" i="1"/>
  <c r="X1277" i="1"/>
  <c r="Q1278" i="1"/>
  <c r="F370" i="33"/>
  <c r="K374" i="33"/>
  <c r="I328" i="2" s="1"/>
  <c r="Q375" i="33"/>
  <c r="S373" i="33"/>
  <c r="P375" i="33"/>
  <c r="L374" i="33"/>
  <c r="N373" i="33"/>
  <c r="L327" i="2" s="1"/>
  <c r="I370" i="33"/>
  <c r="R373" i="33"/>
  <c r="P327" i="2" s="1"/>
  <c r="U370" i="33"/>
  <c r="O375" i="33"/>
  <c r="U371" i="33"/>
  <c r="S325" i="2" s="1"/>
  <c r="K371" i="33"/>
  <c r="I325" i="2" s="1"/>
  <c r="F371" i="33"/>
  <c r="D325" i="2" s="1"/>
  <c r="I371" i="33"/>
  <c r="G325" i="2" s="1"/>
  <c r="G373" i="33"/>
  <c r="V375" i="33"/>
  <c r="T329" i="2" s="1"/>
  <c r="O3310" i="1"/>
  <c r="T2022" i="1"/>
  <c r="AB3279" i="1"/>
  <c r="H1591" i="1"/>
  <c r="AB3341" i="1"/>
  <c r="H540" i="1"/>
  <c r="P623" i="33"/>
  <c r="W625" i="33"/>
  <c r="O736" i="1"/>
  <c r="AB1000" i="1"/>
  <c r="D369" i="33"/>
  <c r="B323" i="2" s="1"/>
  <c r="U621" i="33"/>
  <c r="O627" i="33"/>
  <c r="AD3342" i="1"/>
  <c r="AD2226" i="1"/>
  <c r="AE2276" i="1"/>
  <c r="AE2244" i="1"/>
  <c r="J3310" i="1"/>
  <c r="J2210" i="1"/>
  <c r="D576" i="33"/>
  <c r="B456" i="2" s="1"/>
  <c r="X3277" i="1"/>
  <c r="X4221" i="1"/>
  <c r="Y4221" i="1" s="1"/>
  <c r="L3309" i="1"/>
  <c r="L231" i="1"/>
  <c r="W376" i="33"/>
  <c r="U330" i="2" s="1"/>
  <c r="AA544" i="1"/>
  <c r="AB544" i="1" s="1"/>
  <c r="P224" i="1"/>
  <c r="P2168" i="1"/>
  <c r="S3260" i="1"/>
  <c r="S230" i="1"/>
  <c r="M4239" i="1"/>
  <c r="M2219" i="1"/>
  <c r="X2271" i="1"/>
  <c r="Y2271" i="1" s="1"/>
  <c r="X2207" i="1"/>
  <c r="R3275" i="1"/>
  <c r="R2207" i="1"/>
  <c r="T2207" i="1" s="1"/>
  <c r="H1589" i="1"/>
  <c r="R1604" i="1"/>
  <c r="R1588" i="1"/>
  <c r="T1588" i="1" s="1"/>
  <c r="R544" i="1"/>
  <c r="T544" i="1" s="1"/>
  <c r="R1596" i="1"/>
  <c r="T1596" i="1" s="1"/>
  <c r="R2056" i="1"/>
  <c r="AA3275" i="1"/>
  <c r="AA2223" i="1"/>
  <c r="K323" i="2"/>
  <c r="AD3278" i="1"/>
  <c r="AD2218" i="1"/>
  <c r="AE4240" i="1"/>
  <c r="AE2236" i="1"/>
  <c r="J2274" i="1"/>
  <c r="J2218" i="1"/>
  <c r="X3309" i="1"/>
  <c r="X231" i="1"/>
  <c r="L223" i="1"/>
  <c r="L2167" i="1"/>
  <c r="P3278" i="1"/>
  <c r="P4222" i="1"/>
  <c r="S4236" i="1"/>
  <c r="S2166" i="1"/>
  <c r="M225" i="1"/>
  <c r="M2243" i="1"/>
  <c r="X221" i="1"/>
  <c r="X4219" i="1"/>
  <c r="R221" i="1"/>
  <c r="T221" i="1" s="1"/>
  <c r="R2231" i="1"/>
  <c r="T2231" i="1" s="1"/>
  <c r="T620" i="33"/>
  <c r="T2215" i="1"/>
  <c r="AD4236" i="1"/>
  <c r="AD2232" i="1"/>
  <c r="AE4270" i="1"/>
  <c r="AE4222" i="1"/>
  <c r="AA221" i="1"/>
  <c r="AA2207" i="1"/>
  <c r="AD3310" i="1"/>
  <c r="AD2242" i="1"/>
  <c r="AE3312" i="1"/>
  <c r="AE2228" i="1"/>
  <c r="J3342" i="1"/>
  <c r="J2226" i="1"/>
  <c r="X2273" i="1"/>
  <c r="Y2273" i="1" s="1"/>
  <c r="X2241" i="1"/>
  <c r="L3277" i="1"/>
  <c r="L2217" i="1"/>
  <c r="P3342" i="1"/>
  <c r="P2210" i="1"/>
  <c r="S2272" i="1"/>
  <c r="S2232" i="1"/>
  <c r="N376" i="33"/>
  <c r="L330" i="2" s="1"/>
  <c r="M4271" i="1"/>
  <c r="O4271" i="1" s="1"/>
  <c r="M2169" i="1"/>
  <c r="X3275" i="1"/>
  <c r="X2165" i="1"/>
  <c r="R4267" i="1"/>
  <c r="T4267" i="1" s="1"/>
  <c r="R4219" i="1"/>
  <c r="T4219" i="1" s="1"/>
  <c r="Y1584" i="1"/>
  <c r="AD4268" i="1"/>
  <c r="AD2224" i="1"/>
  <c r="AE3342" i="1"/>
  <c r="AE232" i="1"/>
  <c r="AA3259" i="1"/>
  <c r="AA4219" i="1"/>
  <c r="H376" i="33"/>
  <c r="F330" i="2" s="1"/>
  <c r="AB3277" i="1"/>
  <c r="AD2274" i="1"/>
  <c r="AD2234" i="1"/>
  <c r="AE226" i="1"/>
  <c r="AE2220" i="1"/>
  <c r="T323" i="2"/>
  <c r="J3262" i="1"/>
  <c r="J2234" i="1"/>
  <c r="X3261" i="1"/>
  <c r="X2233" i="1"/>
  <c r="L3341" i="1"/>
  <c r="L4221" i="1"/>
  <c r="AA2056" i="1"/>
  <c r="AB2056" i="1" s="1"/>
  <c r="P4270" i="1"/>
  <c r="P2218" i="1"/>
  <c r="S3340" i="1"/>
  <c r="S2224" i="1"/>
  <c r="M3263" i="1"/>
  <c r="O3263" i="1" s="1"/>
  <c r="M4223" i="1"/>
  <c r="O4223" i="1" s="1"/>
  <c r="X4267" i="1"/>
  <c r="X2223" i="1"/>
  <c r="Y2223" i="1" s="1"/>
  <c r="R4235" i="1"/>
  <c r="R229" i="1"/>
  <c r="AD222" i="1"/>
  <c r="AD2216" i="1"/>
  <c r="AE224" i="1"/>
  <c r="AE2218" i="1"/>
  <c r="AA4267" i="1"/>
  <c r="AA229" i="1"/>
  <c r="AB229" i="1" s="1"/>
  <c r="AD3262" i="1"/>
  <c r="AD2168" i="1"/>
  <c r="AE3264" i="1"/>
  <c r="AE2212" i="1"/>
  <c r="J4270" i="1"/>
  <c r="J2168" i="1"/>
  <c r="X3341" i="1"/>
  <c r="X2225" i="1"/>
  <c r="L2273" i="1"/>
  <c r="L2209" i="1"/>
  <c r="D372" i="33"/>
  <c r="B326" i="2" s="1"/>
  <c r="AA1588" i="1"/>
  <c r="AB1588" i="1" s="1"/>
  <c r="T376" i="33"/>
  <c r="R330" i="2" s="1"/>
  <c r="P4238" i="1"/>
  <c r="P2226" i="1"/>
  <c r="S3276" i="1"/>
  <c r="S2216" i="1"/>
  <c r="M2275" i="1"/>
  <c r="M233" i="1"/>
  <c r="X4235" i="1"/>
  <c r="X2239" i="1"/>
  <c r="Y2239" i="1" s="1"/>
  <c r="R2271" i="1"/>
  <c r="T2271" i="1" s="1"/>
  <c r="R2165" i="1"/>
  <c r="H1581" i="1"/>
  <c r="AD4270" i="1"/>
  <c r="AD4222" i="1"/>
  <c r="AE3344" i="1"/>
  <c r="AE4224" i="1"/>
  <c r="J3278" i="1"/>
  <c r="J4222" i="1"/>
  <c r="X4237" i="1"/>
  <c r="X2217" i="1"/>
  <c r="L4269" i="1"/>
  <c r="L2241" i="1"/>
  <c r="AA1596" i="1"/>
  <c r="AB1596" i="1" s="1"/>
  <c r="P3310" i="1"/>
  <c r="P2234" i="1"/>
  <c r="S4268" i="1"/>
  <c r="S2208" i="1"/>
  <c r="M3343" i="1"/>
  <c r="M2235" i="1"/>
  <c r="X3259" i="1"/>
  <c r="X2215" i="1"/>
  <c r="R3307" i="1"/>
  <c r="R2239" i="1"/>
  <c r="T2239" i="1" s="1"/>
  <c r="AA4235" i="1"/>
  <c r="AB4235" i="1" s="1"/>
  <c r="AA2165" i="1"/>
  <c r="AD3340" i="1"/>
  <c r="AE3310" i="1"/>
  <c r="O1604" i="1"/>
  <c r="D601" i="33"/>
  <c r="B483" i="2" s="1"/>
  <c r="AA3307" i="1"/>
  <c r="O1697" i="1"/>
  <c r="AD224" i="1"/>
  <c r="AE3280" i="1"/>
  <c r="J4238" i="1"/>
  <c r="H2049" i="1"/>
  <c r="X223" i="1"/>
  <c r="L3261" i="1"/>
  <c r="P3262" i="1"/>
  <c r="S222" i="1"/>
  <c r="M3279" i="1"/>
  <c r="X3307" i="1"/>
  <c r="R3339" i="1"/>
  <c r="W626" i="33"/>
  <c r="T1583" i="1"/>
  <c r="H1583" i="1" s="1"/>
  <c r="T2241" i="1"/>
  <c r="O2023" i="1"/>
  <c r="AB1125" i="1"/>
  <c r="AA1277" i="1"/>
  <c r="T2217" i="1"/>
  <c r="N1707" i="1"/>
  <c r="J708" i="33" s="1"/>
  <c r="N1710" i="1"/>
  <c r="J711" i="33" s="1"/>
  <c r="O3590" i="1"/>
  <c r="AB998" i="1"/>
  <c r="AB2219" i="1"/>
  <c r="AB733" i="1"/>
  <c r="O2020" i="1"/>
  <c r="AB2019" i="1"/>
  <c r="T3341" i="1"/>
  <c r="AB1700" i="1"/>
  <c r="AB2235" i="1"/>
  <c r="M620" i="33"/>
  <c r="AB1702" i="1"/>
  <c r="H1599" i="1"/>
  <c r="T1126" i="1"/>
  <c r="H2051" i="1"/>
  <c r="AB222" i="1"/>
  <c r="O4528" i="1"/>
  <c r="AB1699" i="1"/>
  <c r="R1709" i="1"/>
  <c r="M710" i="33" s="1"/>
  <c r="N1280" i="1"/>
  <c r="Y1612" i="1"/>
  <c r="H1612" i="1" s="1"/>
  <c r="O224" i="1"/>
  <c r="V1284" i="1"/>
  <c r="Y1132" i="1"/>
  <c r="AB1132" i="1"/>
  <c r="G627" i="33"/>
  <c r="O4270" i="1"/>
  <c r="T223" i="1"/>
  <c r="O1002" i="1"/>
  <c r="T3259" i="1"/>
  <c r="D739" i="33"/>
  <c r="B177" i="2" s="1"/>
  <c r="O2017" i="1"/>
  <c r="Y544" i="1"/>
  <c r="S1708" i="1"/>
  <c r="N709" i="33" s="1"/>
  <c r="Q1708" i="1"/>
  <c r="L709" i="33" s="1"/>
  <c r="AE1705" i="1"/>
  <c r="W706" i="33" s="1"/>
  <c r="T1131" i="1"/>
  <c r="AC1281" i="1"/>
  <c r="W1280" i="1"/>
  <c r="L1281" i="1"/>
  <c r="T3339" i="1"/>
  <c r="T2233" i="1"/>
  <c r="K1706" i="1"/>
  <c r="Y1588" i="1"/>
  <c r="AB3340" i="1"/>
  <c r="T2223" i="1"/>
  <c r="Y1699" i="1"/>
  <c r="AB3308" i="1"/>
  <c r="S1284" i="1"/>
  <c r="Y2056" i="1"/>
  <c r="Z1284" i="1"/>
  <c r="N1281" i="1"/>
  <c r="V1280" i="1"/>
  <c r="AD1282" i="1"/>
  <c r="K1277" i="1"/>
  <c r="H539" i="1"/>
  <c r="T3275" i="1"/>
  <c r="Q627" i="33"/>
  <c r="M1710" i="1"/>
  <c r="I711" i="33" s="1"/>
  <c r="N1706" i="1"/>
  <c r="J707" i="33" s="1"/>
  <c r="AE1709" i="1"/>
  <c r="W710" i="33" s="1"/>
  <c r="S1280" i="1"/>
  <c r="O2019" i="1"/>
  <c r="AD1278" i="1"/>
  <c r="AD1283" i="1"/>
  <c r="AC1279" i="1"/>
  <c r="V1281" i="1"/>
  <c r="R1278" i="1"/>
  <c r="M1279" i="1"/>
  <c r="X1705" i="1"/>
  <c r="R706" i="33" s="1"/>
  <c r="X1708" i="1"/>
  <c r="R709" i="33" s="1"/>
  <c r="V1278" i="1"/>
  <c r="AB2018" i="1"/>
  <c r="AC1283" i="1"/>
  <c r="K1282" i="1"/>
  <c r="P1280" i="1"/>
  <c r="AC1280" i="1"/>
  <c r="AD1280" i="1"/>
  <c r="J1709" i="1"/>
  <c r="F710" i="33" s="1"/>
  <c r="W1705" i="1"/>
  <c r="Q706" i="33" s="1"/>
  <c r="T3277" i="1"/>
  <c r="V1705" i="1"/>
  <c r="P706" i="33" s="1"/>
  <c r="AC1710" i="1"/>
  <c r="U711" i="33" s="1"/>
  <c r="P625" i="33"/>
  <c r="AB2275" i="1"/>
  <c r="Q1705" i="1"/>
  <c r="L706" i="33" s="1"/>
  <c r="Q1709" i="1"/>
  <c r="L710" i="33" s="1"/>
  <c r="N1708" i="1"/>
  <c r="J709" i="33" s="1"/>
  <c r="X1709" i="1"/>
  <c r="R710" i="33" s="1"/>
  <c r="H538" i="1"/>
  <c r="O737" i="1"/>
  <c r="Y512" i="1"/>
  <c r="J1284" i="1"/>
  <c r="S1277" i="1"/>
  <c r="AC1277" i="1"/>
  <c r="Q1277" i="1"/>
  <c r="AE1277" i="1"/>
  <c r="M1284" i="1"/>
  <c r="Y735" i="1"/>
  <c r="K1284" i="1"/>
  <c r="Y2021" i="1"/>
  <c r="J1708" i="1"/>
  <c r="F709" i="33" s="1"/>
  <c r="AB4268" i="1"/>
  <c r="AB2224" i="1"/>
  <c r="O507" i="1"/>
  <c r="T511" i="1"/>
  <c r="T1130" i="1"/>
  <c r="AB2020" i="1"/>
  <c r="J1279" i="1"/>
  <c r="O998" i="1"/>
  <c r="T3590" i="1"/>
  <c r="L1277" i="1"/>
  <c r="AD1277" i="1"/>
  <c r="R1282" i="1"/>
  <c r="T4269" i="1"/>
  <c r="AB2217" i="1"/>
  <c r="AB3260" i="1"/>
  <c r="O3588" i="1"/>
  <c r="X1706" i="1"/>
  <c r="R707" i="33" s="1"/>
  <c r="AB223" i="1"/>
  <c r="AB2216" i="1"/>
  <c r="X1707" i="1"/>
  <c r="R708" i="33" s="1"/>
  <c r="R1708" i="1"/>
  <c r="M709" i="33" s="1"/>
  <c r="R1710" i="1"/>
  <c r="M711" i="33" s="1"/>
  <c r="O735" i="1"/>
  <c r="O3589" i="1"/>
  <c r="T999" i="1"/>
  <c r="V627" i="33"/>
  <c r="T1002" i="1"/>
  <c r="T1132" i="1"/>
  <c r="AB1126" i="1"/>
  <c r="V624" i="33"/>
  <c r="Y506" i="1"/>
  <c r="O508" i="1"/>
  <c r="X1283" i="1"/>
  <c r="Y510" i="1"/>
  <c r="AA1279" i="1"/>
  <c r="R1279" i="1"/>
  <c r="T4235" i="1"/>
  <c r="O2274" i="1"/>
  <c r="O2226" i="1"/>
  <c r="T508" i="1"/>
  <c r="AB507" i="1"/>
  <c r="AB1001" i="1"/>
  <c r="AD1709" i="1"/>
  <c r="V710" i="33" s="1"/>
  <c r="T4237" i="1"/>
  <c r="T2225" i="1"/>
  <c r="V1710" i="1"/>
  <c r="P711" i="33" s="1"/>
  <c r="Y1596" i="1"/>
  <c r="AB3276" i="1"/>
  <c r="D307" i="33"/>
  <c r="B312" i="2" s="1"/>
  <c r="W1282" i="1"/>
  <c r="O1127" i="1"/>
  <c r="P1283" i="1"/>
  <c r="T2018" i="1"/>
  <c r="X1281" i="1"/>
  <c r="Y1131" i="1"/>
  <c r="L627" i="33"/>
  <c r="Y738" i="1"/>
  <c r="N1284" i="1"/>
  <c r="X1284" i="1"/>
  <c r="S1283" i="1"/>
  <c r="K1280" i="1"/>
  <c r="S1282" i="1"/>
  <c r="AC1282" i="1"/>
  <c r="J1280" i="1"/>
  <c r="AE511" i="1"/>
  <c r="AE2023" i="1"/>
  <c r="AE1211" i="1"/>
  <c r="AE1131" i="1"/>
  <c r="AA732" i="1"/>
  <c r="AA997" i="1"/>
  <c r="AA3585" i="1"/>
  <c r="R739" i="1"/>
  <c r="R3592" i="1"/>
  <c r="R1004" i="1"/>
  <c r="H1595" i="1"/>
  <c r="W739" i="1"/>
  <c r="W1004" i="1"/>
  <c r="W3592" i="1"/>
  <c r="AE737" i="1"/>
  <c r="AE1002" i="1"/>
  <c r="AE3590" i="1"/>
  <c r="AE506" i="1"/>
  <c r="AE1126" i="1"/>
  <c r="AE2018" i="1"/>
  <c r="AE1206" i="1"/>
  <c r="S732" i="1"/>
  <c r="S997" i="1"/>
  <c r="S3585" i="1"/>
  <c r="I739" i="1"/>
  <c r="I1004" i="1"/>
  <c r="I3592" i="1"/>
  <c r="X732" i="1"/>
  <c r="X3585" i="1"/>
  <c r="X997" i="1"/>
  <c r="O2018" i="1"/>
  <c r="O1211" i="1"/>
  <c r="L1283" i="1"/>
  <c r="O1590" i="1"/>
  <c r="H1590" i="1" s="1"/>
  <c r="I735" i="1"/>
  <c r="I1000" i="1"/>
  <c r="I3588" i="1"/>
  <c r="AD739" i="1"/>
  <c r="AD1004" i="1"/>
  <c r="AD3592" i="1"/>
  <c r="O509" i="1"/>
  <c r="Z732" i="1"/>
  <c r="Z3585" i="1"/>
  <c r="Z997" i="1"/>
  <c r="AB997" i="1" s="1"/>
  <c r="I508" i="1"/>
  <c r="I1208" i="1"/>
  <c r="I1128" i="1"/>
  <c r="I2020" i="1"/>
  <c r="L739" i="1"/>
  <c r="L1004" i="1"/>
  <c r="L3592" i="1"/>
  <c r="AE1129" i="1"/>
  <c r="AE2021" i="1"/>
  <c r="AE509" i="1"/>
  <c r="AE1209" i="1"/>
  <c r="T2273" i="1"/>
  <c r="W1710" i="1"/>
  <c r="Q711" i="33" s="1"/>
  <c r="V1708" i="1"/>
  <c r="P709" i="33" s="1"/>
  <c r="T1702" i="1"/>
  <c r="J1706" i="1"/>
  <c r="F707" i="33" s="1"/>
  <c r="R1707" i="1"/>
  <c r="M708" i="33" s="1"/>
  <c r="AA1709" i="1"/>
  <c r="T710" i="33" s="1"/>
  <c r="S1710" i="1"/>
  <c r="N711" i="33" s="1"/>
  <c r="V1706" i="1"/>
  <c r="P707" i="33" s="1"/>
  <c r="H2053" i="1"/>
  <c r="J1282" i="1"/>
  <c r="AA1281" i="1"/>
  <c r="R732" i="1"/>
  <c r="R3585" i="1"/>
  <c r="R997" i="1"/>
  <c r="I734" i="1"/>
  <c r="I999" i="1"/>
  <c r="I3587" i="1"/>
  <c r="U1284" i="1"/>
  <c r="J1277" i="1"/>
  <c r="K1281" i="1"/>
  <c r="AD1279" i="1"/>
  <c r="AB1212" i="1"/>
  <c r="AA1284" i="1"/>
  <c r="Y2023" i="1"/>
  <c r="H1587" i="1"/>
  <c r="W732" i="1"/>
  <c r="W997" i="1"/>
  <c r="W3585" i="1"/>
  <c r="AB736" i="1"/>
  <c r="O1126" i="1"/>
  <c r="Y1212" i="1"/>
  <c r="W1284" i="1"/>
  <c r="X1278" i="1"/>
  <c r="O1598" i="1"/>
  <c r="H1598" i="1" s="1"/>
  <c r="H621" i="33"/>
  <c r="AD732" i="1"/>
  <c r="AD997" i="1"/>
  <c r="AD3585" i="1"/>
  <c r="AB2023" i="1"/>
  <c r="T1205" i="1"/>
  <c r="P1277" i="1"/>
  <c r="N739" i="1"/>
  <c r="N1004" i="1"/>
  <c r="N3592" i="1"/>
  <c r="T737" i="1"/>
  <c r="AB3591" i="1"/>
  <c r="T3586" i="1"/>
  <c r="AD1284" i="1"/>
  <c r="T1212" i="1"/>
  <c r="Q1284" i="1"/>
  <c r="AB1206" i="1"/>
  <c r="Z1278" i="1"/>
  <c r="U739" i="1"/>
  <c r="U1004" i="1"/>
  <c r="U3592" i="1"/>
  <c r="L732" i="1"/>
  <c r="L997" i="1"/>
  <c r="L3585" i="1"/>
  <c r="T3307" i="1"/>
  <c r="O2234" i="1"/>
  <c r="T3261" i="1"/>
  <c r="AB2240" i="1"/>
  <c r="AB2243" i="1"/>
  <c r="AB1701" i="1"/>
  <c r="AB1698" i="1"/>
  <c r="K1708" i="1"/>
  <c r="O1207" i="1"/>
  <c r="L1279" i="1"/>
  <c r="T2023" i="1"/>
  <c r="N1278" i="1"/>
  <c r="T1206" i="1"/>
  <c r="T1278" i="1" s="1"/>
  <c r="P1278" i="1"/>
  <c r="AB3586" i="1"/>
  <c r="AB512" i="1"/>
  <c r="Y511" i="1"/>
  <c r="F626" i="33"/>
  <c r="H1603" i="1"/>
  <c r="V1282" i="1"/>
  <c r="U1277" i="1"/>
  <c r="T1129" i="1"/>
  <c r="AD1281" i="1"/>
  <c r="R1277" i="1"/>
  <c r="T1125" i="1"/>
  <c r="K1278" i="1"/>
  <c r="O3587" i="1"/>
  <c r="AE739" i="1"/>
  <c r="AE1004" i="1"/>
  <c r="AE3592" i="1"/>
  <c r="O1132" i="1"/>
  <c r="I510" i="1"/>
  <c r="I2022" i="1"/>
  <c r="I1130" i="1"/>
  <c r="I1210" i="1"/>
  <c r="O506" i="1"/>
  <c r="O511" i="1"/>
  <c r="O1582" i="1"/>
  <c r="H1582" i="1" s="1"/>
  <c r="Y3590" i="1"/>
  <c r="S1278" i="1"/>
  <c r="AB1131" i="1"/>
  <c r="T2017" i="1"/>
  <c r="J1278" i="1"/>
  <c r="AE1282" i="1"/>
  <c r="N732" i="1"/>
  <c r="N3585" i="1"/>
  <c r="N997" i="1"/>
  <c r="AB1003" i="1"/>
  <c r="T998" i="1"/>
  <c r="AB506" i="1"/>
  <c r="R1281" i="1"/>
  <c r="S1281" i="1"/>
  <c r="H2052" i="1"/>
  <c r="U732" i="1"/>
  <c r="U997" i="1"/>
  <c r="U3585" i="1"/>
  <c r="Y3587" i="1"/>
  <c r="Y3586" i="1"/>
  <c r="O1130" i="1"/>
  <c r="Y2024" i="1"/>
  <c r="M1280" i="1"/>
  <c r="Y1129" i="1"/>
  <c r="W1277" i="1"/>
  <c r="I1278" i="1"/>
  <c r="W1278" i="1"/>
  <c r="U1281" i="1"/>
  <c r="O1000" i="1"/>
  <c r="T506" i="1"/>
  <c r="Y1211" i="1"/>
  <c r="U1283" i="1"/>
  <c r="Y2018" i="1"/>
  <c r="O1128" i="1"/>
  <c r="H543" i="1"/>
  <c r="I736" i="1"/>
  <c r="I1001" i="1"/>
  <c r="I3589" i="1"/>
  <c r="Y2017" i="1"/>
  <c r="T1209" i="1"/>
  <c r="P1281" i="1"/>
  <c r="I505" i="1"/>
  <c r="I1205" i="1"/>
  <c r="I2017" i="1"/>
  <c r="I1125" i="1"/>
  <c r="T3589" i="1"/>
  <c r="Y1209" i="1"/>
  <c r="W1281" i="1"/>
  <c r="O999" i="1"/>
  <c r="Y3589" i="1"/>
  <c r="AE3585" i="1"/>
  <c r="AE732" i="1"/>
  <c r="AE997" i="1"/>
  <c r="O1212" i="1"/>
  <c r="O1284" i="1" s="1"/>
  <c r="L1284" i="1"/>
  <c r="Y1002" i="1"/>
  <c r="I733" i="1"/>
  <c r="I998" i="1"/>
  <c r="I3586" i="1"/>
  <c r="V1279" i="1"/>
  <c r="AB1211" i="1"/>
  <c r="Z1283" i="1"/>
  <c r="T1208" i="1"/>
  <c r="R1280" i="1"/>
  <c r="H1592" i="1"/>
  <c r="AB738" i="1"/>
  <c r="T733" i="1"/>
  <c r="AB2022" i="1"/>
  <c r="T2019" i="1"/>
  <c r="AA1278" i="1"/>
  <c r="S1279" i="1"/>
  <c r="R1283" i="1"/>
  <c r="Y999" i="1"/>
  <c r="Y998" i="1"/>
  <c r="L1282" i="1"/>
  <c r="O1210" i="1"/>
  <c r="Y509" i="1"/>
  <c r="Y1702" i="1"/>
  <c r="H4521" i="1"/>
  <c r="O2218" i="1"/>
  <c r="AB2272" i="1"/>
  <c r="AB2232" i="1"/>
  <c r="AB225" i="1"/>
  <c r="T2056" i="1"/>
  <c r="T3587" i="1"/>
  <c r="O1593" i="1"/>
  <c r="H1593" i="1" s="1"/>
  <c r="W1283" i="1"/>
  <c r="AA1282" i="1"/>
  <c r="AB1208" i="1"/>
  <c r="Z1280" i="1"/>
  <c r="Y1206" i="1"/>
  <c r="U1278" i="1"/>
  <c r="AE1284" i="1"/>
  <c r="O733" i="1"/>
  <c r="T2021" i="1"/>
  <c r="AA1283" i="1"/>
  <c r="Y1127" i="1"/>
  <c r="J620" i="33"/>
  <c r="T1001" i="1"/>
  <c r="O734" i="1"/>
  <c r="Y1001" i="1"/>
  <c r="O2024" i="1"/>
  <c r="Y1205" i="1"/>
  <c r="V1277" i="1"/>
  <c r="I1283" i="1"/>
  <c r="Y737" i="1"/>
  <c r="K739" i="1"/>
  <c r="K1004" i="1"/>
  <c r="K3592" i="1"/>
  <c r="AB511" i="1"/>
  <c r="T505" i="1"/>
  <c r="AB3587" i="1"/>
  <c r="AB3590" i="1"/>
  <c r="AB1210" i="1"/>
  <c r="Z1282" i="1"/>
  <c r="P1279" i="1"/>
  <c r="T1207" i="1"/>
  <c r="T1279" i="1" s="1"/>
  <c r="O3586" i="1"/>
  <c r="Y734" i="1"/>
  <c r="Y733" i="1"/>
  <c r="O2022" i="1"/>
  <c r="Y1128" i="1"/>
  <c r="AB2021" i="1"/>
  <c r="Y1602" i="1"/>
  <c r="R627" i="33"/>
  <c r="O1601" i="1"/>
  <c r="H624" i="33"/>
  <c r="AC732" i="1"/>
  <c r="AC3585" i="1"/>
  <c r="AC997" i="1"/>
  <c r="P1282" i="1"/>
  <c r="AB1128" i="1"/>
  <c r="J1283" i="1"/>
  <c r="Y1126" i="1"/>
  <c r="O1208" i="1"/>
  <c r="L1280" i="1"/>
  <c r="O505" i="1"/>
  <c r="T509" i="1"/>
  <c r="Y2019" i="1"/>
  <c r="T3591" i="1"/>
  <c r="T736" i="1"/>
  <c r="AB2024" i="1"/>
  <c r="Y736" i="1"/>
  <c r="Q739" i="1"/>
  <c r="Q1004" i="1"/>
  <c r="Q3592" i="1"/>
  <c r="T1210" i="1"/>
  <c r="Q1282" i="1"/>
  <c r="AB735" i="1"/>
  <c r="K732" i="1"/>
  <c r="K997" i="1"/>
  <c r="K3585" i="1"/>
  <c r="U1282" i="1"/>
  <c r="Y1210" i="1"/>
  <c r="I1279" i="1"/>
  <c r="O1131" i="1"/>
  <c r="H1584" i="1"/>
  <c r="AB999" i="1"/>
  <c r="AB1002" i="1"/>
  <c r="AB1130" i="1"/>
  <c r="T2024" i="1"/>
  <c r="I1281" i="1"/>
  <c r="AE507" i="1"/>
  <c r="AE1207" i="1"/>
  <c r="AE1127" i="1"/>
  <c r="AE2019" i="1"/>
  <c r="T3588" i="1"/>
  <c r="P739" i="1"/>
  <c r="P1004" i="1"/>
  <c r="P3592" i="1"/>
  <c r="O510" i="1"/>
  <c r="AB1127" i="1"/>
  <c r="Y2020" i="1"/>
  <c r="AB1129" i="1"/>
  <c r="O3278" i="1"/>
  <c r="H1597" i="1"/>
  <c r="AC1706" i="1"/>
  <c r="U707" i="33" s="1"/>
  <c r="AC1709" i="1"/>
  <c r="U710" i="33" s="1"/>
  <c r="AC1705" i="1"/>
  <c r="U706" i="33" s="1"/>
  <c r="M1707" i="1"/>
  <c r="I708" i="33" s="1"/>
  <c r="T734" i="1"/>
  <c r="O1585" i="1"/>
  <c r="H1585" i="1" s="1"/>
  <c r="P1284" i="1"/>
  <c r="AC1284" i="1"/>
  <c r="AA1280" i="1"/>
  <c r="Q1281" i="1"/>
  <c r="W1279" i="1"/>
  <c r="N1279" i="1"/>
  <c r="T1211" i="1"/>
  <c r="T1283" i="1" s="1"/>
  <c r="Q1283" i="1"/>
  <c r="AC739" i="1"/>
  <c r="AC1004" i="1"/>
  <c r="AC3592" i="1"/>
  <c r="T510" i="1"/>
  <c r="AB508" i="1"/>
  <c r="Y3591" i="1"/>
  <c r="J1281" i="1"/>
  <c r="Q1280" i="1"/>
  <c r="U1279" i="1"/>
  <c r="Y1207" i="1"/>
  <c r="T1003" i="1"/>
  <c r="U627" i="33"/>
  <c r="N1282" i="1"/>
  <c r="T2020" i="1"/>
  <c r="X1280" i="1"/>
  <c r="Z1279" i="1"/>
  <c r="AB1207" i="1"/>
  <c r="Q732" i="1"/>
  <c r="Q997" i="1"/>
  <c r="Q3585" i="1"/>
  <c r="U623" i="33"/>
  <c r="M1282" i="1"/>
  <c r="O512" i="1"/>
  <c r="Y505" i="1"/>
  <c r="H541" i="1"/>
  <c r="V739" i="1"/>
  <c r="V1004" i="1"/>
  <c r="V3592" i="1"/>
  <c r="J739" i="1"/>
  <c r="J1004" i="1"/>
  <c r="J3592" i="1"/>
  <c r="Y2022" i="1"/>
  <c r="O2021" i="1"/>
  <c r="O1129" i="1"/>
  <c r="E623" i="33"/>
  <c r="H1600" i="1"/>
  <c r="AB734" i="1"/>
  <c r="AB737" i="1"/>
  <c r="T507" i="1"/>
  <c r="Y3588" i="1"/>
  <c r="T1000" i="1"/>
  <c r="P732" i="1"/>
  <c r="P3585" i="1"/>
  <c r="P997" i="1"/>
  <c r="U1280" i="1"/>
  <c r="Y1208" i="1"/>
  <c r="AB1209" i="1"/>
  <c r="Z1281" i="1"/>
  <c r="X1279" i="1"/>
  <c r="M1283" i="1"/>
  <c r="S1709" i="1"/>
  <c r="N710" i="33" s="1"/>
  <c r="V1709" i="1"/>
  <c r="P710" i="33" s="1"/>
  <c r="W1709" i="1"/>
  <c r="Q710" i="33" s="1"/>
  <c r="T3309" i="1"/>
  <c r="O1698" i="1"/>
  <c r="Y1604" i="1"/>
  <c r="R1706" i="1"/>
  <c r="M707" i="33" s="1"/>
  <c r="S1705" i="1"/>
  <c r="N706" i="33" s="1"/>
  <c r="AA1710" i="1"/>
  <c r="T711" i="33" s="1"/>
  <c r="AA1706" i="1"/>
  <c r="T707" i="33" s="1"/>
  <c r="S1707" i="1"/>
  <c r="N708" i="33" s="1"/>
  <c r="J1705" i="1"/>
  <c r="F706" i="33" s="1"/>
  <c r="T512" i="1"/>
  <c r="AA739" i="1"/>
  <c r="AA1004" i="1"/>
  <c r="AA3592" i="1"/>
  <c r="X1282" i="1"/>
  <c r="V1283" i="1"/>
  <c r="H2055" i="1"/>
  <c r="Y1003" i="1"/>
  <c r="AC1278" i="1"/>
  <c r="Y507" i="1"/>
  <c r="T738" i="1"/>
  <c r="S739" i="1"/>
  <c r="S1004" i="1"/>
  <c r="S3592" i="1"/>
  <c r="O1205" i="1"/>
  <c r="O1277" i="1" s="1"/>
  <c r="N1277" i="1"/>
  <c r="T1128" i="1"/>
  <c r="I732" i="1"/>
  <c r="I997" i="1"/>
  <c r="I3585" i="1"/>
  <c r="X739" i="1"/>
  <c r="X1004" i="1"/>
  <c r="X3592" i="1"/>
  <c r="AB3589" i="1"/>
  <c r="O1206" i="1"/>
  <c r="L1278" i="1"/>
  <c r="Q1279" i="1"/>
  <c r="AB1205" i="1"/>
  <c r="Z1277" i="1"/>
  <c r="AE1280" i="1"/>
  <c r="V732" i="1"/>
  <c r="V997" i="1"/>
  <c r="V3585" i="1"/>
  <c r="J732" i="1"/>
  <c r="J3585" i="1"/>
  <c r="J997" i="1"/>
  <c r="Y1130" i="1"/>
  <c r="K1279" i="1"/>
  <c r="M1277" i="1"/>
  <c r="M1278" i="1"/>
  <c r="O1209" i="1"/>
  <c r="M1281" i="1"/>
  <c r="N1283" i="1"/>
  <c r="Z739" i="1"/>
  <c r="Z1004" i="1"/>
  <c r="Z3592" i="1"/>
  <c r="H2050" i="1"/>
  <c r="Y1000" i="1"/>
  <c r="T735" i="1"/>
  <c r="I512" i="1"/>
  <c r="I1212" i="1"/>
  <c r="I1132" i="1"/>
  <c r="I2024" i="1"/>
  <c r="Y508" i="1"/>
  <c r="AB509" i="1"/>
  <c r="I4219" i="1"/>
  <c r="I2207" i="1"/>
  <c r="I2239" i="1"/>
  <c r="I2215" i="1"/>
  <c r="I2223" i="1"/>
  <c r="I2231" i="1"/>
  <c r="I2165" i="1"/>
  <c r="I229" i="1"/>
  <c r="I3259" i="1"/>
  <c r="I221" i="1"/>
  <c r="I2271" i="1"/>
  <c r="I4267" i="1"/>
  <c r="I3275" i="1"/>
  <c r="I3339" i="1"/>
  <c r="I3307" i="1"/>
  <c r="I4235" i="1"/>
  <c r="V1664" i="1"/>
  <c r="V1696" i="1"/>
  <c r="U1710" i="1"/>
  <c r="O711" i="33" s="1"/>
  <c r="Y1670" i="1"/>
  <c r="Y1710" i="1" s="1"/>
  <c r="X1710" i="1"/>
  <c r="R711" i="33" s="1"/>
  <c r="O2168" i="1"/>
  <c r="T2276" i="1"/>
  <c r="T2244" i="1"/>
  <c r="T2167" i="1"/>
  <c r="N4225" i="1"/>
  <c r="N2171" i="1"/>
  <c r="N2213" i="1"/>
  <c r="N2221" i="1"/>
  <c r="N2229" i="1"/>
  <c r="N2237" i="1"/>
  <c r="N2245" i="1"/>
  <c r="N235" i="1"/>
  <c r="N3313" i="1"/>
  <c r="N4273" i="1"/>
  <c r="N3265" i="1"/>
  <c r="N3281" i="1"/>
  <c r="N227" i="1"/>
  <c r="N3345" i="1"/>
  <c r="N2277" i="1"/>
  <c r="N4241" i="1"/>
  <c r="I4223" i="1"/>
  <c r="I2219" i="1"/>
  <c r="I2227" i="1"/>
  <c r="I2235" i="1"/>
  <c r="I2211" i="1"/>
  <c r="I2243" i="1"/>
  <c r="I233" i="1"/>
  <c r="I2169" i="1"/>
  <c r="I4239" i="1"/>
  <c r="I225" i="1"/>
  <c r="I3263" i="1"/>
  <c r="I2275" i="1"/>
  <c r="I3311" i="1"/>
  <c r="I4271" i="1"/>
  <c r="I3279" i="1"/>
  <c r="I3343" i="1"/>
  <c r="I1700" i="1"/>
  <c r="I1668" i="1"/>
  <c r="W536" i="33"/>
  <c r="U288" i="2"/>
  <c r="O292" i="2"/>
  <c r="Q540" i="33"/>
  <c r="S293" i="2"/>
  <c r="U541" i="33"/>
  <c r="H293" i="2"/>
  <c r="J541" i="33"/>
  <c r="J288" i="2"/>
  <c r="L536" i="33"/>
  <c r="L290" i="2"/>
  <c r="N538" i="33"/>
  <c r="T289" i="2"/>
  <c r="V537" i="33"/>
  <c r="I287" i="2"/>
  <c r="K341" i="33"/>
  <c r="K535" i="33"/>
  <c r="O288" i="2"/>
  <c r="Q536" i="33"/>
  <c r="R292" i="2"/>
  <c r="T540" i="33"/>
  <c r="I341" i="33"/>
  <c r="G287" i="2"/>
  <c r="I535" i="33"/>
  <c r="K292" i="2"/>
  <c r="M540" i="33"/>
  <c r="J289" i="2"/>
  <c r="L537" i="33"/>
  <c r="F293" i="2"/>
  <c r="H541" i="33"/>
  <c r="Q289" i="2"/>
  <c r="S537" i="33"/>
  <c r="S341" i="33"/>
  <c r="Q287" i="2"/>
  <c r="S535" i="33"/>
  <c r="I292" i="2"/>
  <c r="K540" i="33"/>
  <c r="AB231" i="1"/>
  <c r="AB2208" i="1"/>
  <c r="L1664" i="1"/>
  <c r="L1696" i="1"/>
  <c r="L1707" i="1"/>
  <c r="O1667" i="1"/>
  <c r="O1707" i="1" s="1"/>
  <c r="M1709" i="1"/>
  <c r="I710" i="33" s="1"/>
  <c r="AC1707" i="1"/>
  <c r="U708" i="33" s="1"/>
  <c r="AE1708" i="1"/>
  <c r="W709" i="33" s="1"/>
  <c r="AE4259" i="1"/>
  <c r="AE3808" i="1"/>
  <c r="AE2338" i="1"/>
  <c r="AE802" i="1"/>
  <c r="AE3299" i="1"/>
  <c r="AE2833" i="1"/>
  <c r="AE2436" i="1"/>
  <c r="AE3081" i="1"/>
  <c r="AE669" i="1"/>
  <c r="AE678" i="1" s="1"/>
  <c r="L4263" i="1"/>
  <c r="L3303" i="1"/>
  <c r="L806" i="1"/>
  <c r="L3085" i="1"/>
  <c r="L3812" i="1"/>
  <c r="L673" i="1"/>
  <c r="L2342" i="1"/>
  <c r="L2440" i="1"/>
  <c r="L2837" i="1"/>
  <c r="W4264" i="1"/>
  <c r="W2838" i="1"/>
  <c r="W2343" i="1"/>
  <c r="W807" i="1"/>
  <c r="W674" i="1"/>
  <c r="W683" i="1" s="1"/>
  <c r="W3813" i="1"/>
  <c r="W3086" i="1"/>
  <c r="W3304" i="1"/>
  <c r="W2441" i="1"/>
  <c r="M4259" i="1"/>
  <c r="M2338" i="1"/>
  <c r="M802" i="1"/>
  <c r="M3808" i="1"/>
  <c r="M3081" i="1"/>
  <c r="M669" i="1"/>
  <c r="M678" i="1" s="1"/>
  <c r="M2833" i="1"/>
  <c r="M2436" i="1"/>
  <c r="M3299" i="1"/>
  <c r="H464" i="33"/>
  <c r="F438" i="2" s="1"/>
  <c r="F431" i="2"/>
  <c r="AD4263" i="1"/>
  <c r="AD806" i="1"/>
  <c r="AD3303" i="1"/>
  <c r="AD2440" i="1"/>
  <c r="AD2837" i="1"/>
  <c r="AD3085" i="1"/>
  <c r="AD673" i="1"/>
  <c r="AD682" i="1" s="1"/>
  <c r="AD2342" i="1"/>
  <c r="AD3812" i="1"/>
  <c r="R4259" i="1"/>
  <c r="R802" i="1"/>
  <c r="R3808" i="1"/>
  <c r="R2338" i="1"/>
  <c r="R669" i="1"/>
  <c r="R678" i="1" s="1"/>
  <c r="R3299" i="1"/>
  <c r="R2833" i="1"/>
  <c r="R2436" i="1"/>
  <c r="R3081" i="1"/>
  <c r="C434" i="2"/>
  <c r="D460" i="33"/>
  <c r="B434" i="2" s="1"/>
  <c r="C433" i="2"/>
  <c r="D459" i="33"/>
  <c r="B433" i="2" s="1"/>
  <c r="Q4262" i="1"/>
  <c r="Q2836" i="1"/>
  <c r="Q805" i="1"/>
  <c r="Q2439" i="1"/>
  <c r="Q3811" i="1"/>
  <c r="Q3084" i="1"/>
  <c r="Q3302" i="1"/>
  <c r="Q672" i="1"/>
  <c r="Q681" i="1" s="1"/>
  <c r="Q2341" i="1"/>
  <c r="N4260" i="1"/>
  <c r="N2437" i="1"/>
  <c r="N3082" i="1"/>
  <c r="N803" i="1"/>
  <c r="N3809" i="1"/>
  <c r="N2339" i="1"/>
  <c r="N2834" i="1"/>
  <c r="N670" i="1"/>
  <c r="N679" i="1" s="1"/>
  <c r="N3300" i="1"/>
  <c r="G431" i="2"/>
  <c r="I464" i="33"/>
  <c r="G438" i="2" s="1"/>
  <c r="R464" i="33"/>
  <c r="P438" i="2" s="1"/>
  <c r="P431" i="2"/>
  <c r="O431" i="2"/>
  <c r="Q464" i="33"/>
  <c r="O438" i="2" s="1"/>
  <c r="Q4263" i="1"/>
  <c r="Q806" i="1"/>
  <c r="Q3303" i="1"/>
  <c r="Q3812" i="1"/>
  <c r="Q673" i="1"/>
  <c r="Q682" i="1" s="1"/>
  <c r="Q2342" i="1"/>
  <c r="Q2440" i="1"/>
  <c r="Q2837" i="1"/>
  <c r="Q3085" i="1"/>
  <c r="X4261" i="1"/>
  <c r="X3301" i="1"/>
  <c r="X3810" i="1"/>
  <c r="X3083" i="1"/>
  <c r="X2438" i="1"/>
  <c r="X804" i="1"/>
  <c r="X671" i="1"/>
  <c r="X680" i="1" s="1"/>
  <c r="X2340" i="1"/>
  <c r="X2835" i="1"/>
  <c r="M431" i="2"/>
  <c r="O464" i="33"/>
  <c r="M438" i="2" s="1"/>
  <c r="Q1671" i="1"/>
  <c r="Q1703" i="1"/>
  <c r="M739" i="1"/>
  <c r="M1004" i="1"/>
  <c r="M3592" i="1"/>
  <c r="O223" i="1"/>
  <c r="O2167" i="1"/>
  <c r="O225" i="1"/>
  <c r="O2227" i="1"/>
  <c r="O4272" i="1"/>
  <c r="O2170" i="1"/>
  <c r="M1705" i="1"/>
  <c r="I706" i="33" s="1"/>
  <c r="K1671" i="1"/>
  <c r="K1703" i="1"/>
  <c r="AD1696" i="1"/>
  <c r="AD1664" i="1"/>
  <c r="W1671" i="1"/>
  <c r="W1703" i="1"/>
  <c r="AE4413" i="1"/>
  <c r="AE743" i="1"/>
  <c r="AE317" i="1"/>
  <c r="U4415" i="1"/>
  <c r="U745" i="1"/>
  <c r="U319" i="1"/>
  <c r="N746" i="1"/>
  <c r="N4416" i="1"/>
  <c r="N320" i="1"/>
  <c r="N4411" i="1"/>
  <c r="N741" i="1"/>
  <c r="N315" i="1"/>
  <c r="S4414" i="1"/>
  <c r="S744" i="1"/>
  <c r="S318" i="1"/>
  <c r="AC4414" i="1"/>
  <c r="AC744" i="1"/>
  <c r="AC318" i="1"/>
  <c r="H314" i="2"/>
  <c r="J324" i="33"/>
  <c r="H321" i="2" s="1"/>
  <c r="AA4411" i="1"/>
  <c r="AA741" i="1"/>
  <c r="AA315" i="1"/>
  <c r="C316" i="2"/>
  <c r="D319" i="33"/>
  <c r="B316" i="2" s="1"/>
  <c r="V4412" i="1"/>
  <c r="V742" i="1"/>
  <c r="V316" i="1"/>
  <c r="M4414" i="1"/>
  <c r="M744" i="1"/>
  <c r="M318" i="1"/>
  <c r="K4415" i="1"/>
  <c r="K745" i="1"/>
  <c r="K319" i="1"/>
  <c r="L4413" i="1"/>
  <c r="L743" i="1"/>
  <c r="L317" i="1"/>
  <c r="X4413" i="1"/>
  <c r="X743" i="1"/>
  <c r="X317" i="1"/>
  <c r="X4412" i="1"/>
  <c r="X742" i="1"/>
  <c r="X316" i="1"/>
  <c r="W4412" i="1"/>
  <c r="W742" i="1"/>
  <c r="W316" i="1"/>
  <c r="Q4412" i="1"/>
  <c r="Q742" i="1"/>
  <c r="Q316" i="1"/>
  <c r="AB2276" i="1"/>
  <c r="AB234" i="1"/>
  <c r="Y3260" i="1"/>
  <c r="Y230" i="1"/>
  <c r="Y3343" i="1"/>
  <c r="Y2211" i="1"/>
  <c r="Y3307" i="1"/>
  <c r="Y229" i="1"/>
  <c r="Y231" i="1"/>
  <c r="AC1664" i="1"/>
  <c r="AC1696" i="1"/>
  <c r="Z1664" i="1"/>
  <c r="Z1696" i="1"/>
  <c r="H542" i="1"/>
  <c r="I1698" i="1"/>
  <c r="I1666" i="1"/>
  <c r="W4218" i="1"/>
  <c r="W2164" i="1"/>
  <c r="W2238" i="1"/>
  <c r="W2214" i="1"/>
  <c r="W2206" i="1"/>
  <c r="W2222" i="1"/>
  <c r="W2230" i="1"/>
  <c r="W228" i="1"/>
  <c r="W2270" i="1"/>
  <c r="W4234" i="1"/>
  <c r="W3258" i="1"/>
  <c r="W3306" i="1"/>
  <c r="W3338" i="1"/>
  <c r="W3274" i="1"/>
  <c r="W220" i="1"/>
  <c r="W4266" i="1"/>
  <c r="V1703" i="1"/>
  <c r="V1671" i="1"/>
  <c r="E627" i="33"/>
  <c r="O2242" i="1"/>
  <c r="T4240" i="1"/>
  <c r="T2212" i="1"/>
  <c r="J4218" i="1"/>
  <c r="J2206" i="1"/>
  <c r="J2214" i="1"/>
  <c r="J2222" i="1"/>
  <c r="J2230" i="1"/>
  <c r="J2238" i="1"/>
  <c r="J2164" i="1"/>
  <c r="J228" i="1"/>
  <c r="J3258" i="1"/>
  <c r="J2270" i="1"/>
  <c r="J4234" i="1"/>
  <c r="J3274" i="1"/>
  <c r="J4266" i="1"/>
  <c r="J3306" i="1"/>
  <c r="J3338" i="1"/>
  <c r="J220" i="1"/>
  <c r="I1664" i="1"/>
  <c r="I1696" i="1"/>
  <c r="L1705" i="1"/>
  <c r="O1665" i="1"/>
  <c r="O1705" i="1" s="1"/>
  <c r="W341" i="33"/>
  <c r="W535" i="33"/>
  <c r="U287" i="2"/>
  <c r="R291" i="2"/>
  <c r="T539" i="33"/>
  <c r="P341" i="33"/>
  <c r="N287" i="2"/>
  <c r="P535" i="33"/>
  <c r="T291" i="2"/>
  <c r="V539" i="33"/>
  <c r="I288" i="2"/>
  <c r="K536" i="33"/>
  <c r="K291" i="2"/>
  <c r="M539" i="33"/>
  <c r="S290" i="2"/>
  <c r="U538" i="33"/>
  <c r="D288" i="2"/>
  <c r="F536" i="33"/>
  <c r="N289" i="2"/>
  <c r="P537" i="33"/>
  <c r="K288" i="2"/>
  <c r="M536" i="33"/>
  <c r="F289" i="2"/>
  <c r="H537" i="33"/>
  <c r="H341" i="33"/>
  <c r="F287" i="2"/>
  <c r="H535" i="33"/>
  <c r="E292" i="2"/>
  <c r="G540" i="33"/>
  <c r="Q290" i="2"/>
  <c r="S538" i="33"/>
  <c r="P289" i="2"/>
  <c r="R537" i="33"/>
  <c r="P288" i="2"/>
  <c r="R536" i="33"/>
  <c r="K289" i="2"/>
  <c r="M537" i="33"/>
  <c r="AB2167" i="1"/>
  <c r="I4222" i="1"/>
  <c r="I2168" i="1"/>
  <c r="I2226" i="1"/>
  <c r="I2218" i="1"/>
  <c r="I2210" i="1"/>
  <c r="I232" i="1"/>
  <c r="I2242" i="1"/>
  <c r="I2234" i="1"/>
  <c r="I4270" i="1"/>
  <c r="I3262" i="1"/>
  <c r="I224" i="1"/>
  <c r="I2274" i="1"/>
  <c r="I3310" i="1"/>
  <c r="I4238" i="1"/>
  <c r="I3278" i="1"/>
  <c r="I3342" i="1"/>
  <c r="AB4220" i="1"/>
  <c r="L1703" i="1"/>
  <c r="L1671" i="1"/>
  <c r="W464" i="33"/>
  <c r="U438" i="2" s="1"/>
  <c r="U431" i="2"/>
  <c r="K4261" i="1"/>
  <c r="K3301" i="1"/>
  <c r="K2835" i="1"/>
  <c r="K3810" i="1"/>
  <c r="K3083" i="1"/>
  <c r="K2438" i="1"/>
  <c r="K804" i="1"/>
  <c r="K671" i="1"/>
  <c r="K2340" i="1"/>
  <c r="V4261" i="1"/>
  <c r="V3301" i="1"/>
  <c r="V671" i="1"/>
  <c r="V680" i="1" s="1"/>
  <c r="V2340" i="1"/>
  <c r="V2835" i="1"/>
  <c r="V804" i="1"/>
  <c r="V3810" i="1"/>
  <c r="V2438" i="1"/>
  <c r="V3083" i="1"/>
  <c r="K4264" i="1"/>
  <c r="K2838" i="1"/>
  <c r="K2343" i="1"/>
  <c r="K3813" i="1"/>
  <c r="K3304" i="1"/>
  <c r="K2441" i="1"/>
  <c r="K3086" i="1"/>
  <c r="K807" i="1"/>
  <c r="K674" i="1"/>
  <c r="AD4264" i="1"/>
  <c r="AD2838" i="1"/>
  <c r="AD2343" i="1"/>
  <c r="AD674" i="1"/>
  <c r="AD683" i="1" s="1"/>
  <c r="AD3813" i="1"/>
  <c r="AD3304" i="1"/>
  <c r="AD2441" i="1"/>
  <c r="AD807" i="1"/>
  <c r="AD3086" i="1"/>
  <c r="AC4260" i="1"/>
  <c r="AC2437" i="1"/>
  <c r="AC3082" i="1"/>
  <c r="AC3809" i="1"/>
  <c r="AC3300" i="1"/>
  <c r="AC2834" i="1"/>
  <c r="AC670" i="1"/>
  <c r="AC679" i="1" s="1"/>
  <c r="AC803" i="1"/>
  <c r="AC2339" i="1"/>
  <c r="J4263" i="1"/>
  <c r="J806" i="1"/>
  <c r="J3303" i="1"/>
  <c r="J3812" i="1"/>
  <c r="J673" i="1"/>
  <c r="J682" i="1" s="1"/>
  <c r="J2342" i="1"/>
  <c r="J2440" i="1"/>
  <c r="J2837" i="1"/>
  <c r="J3085" i="1"/>
  <c r="L4260" i="1"/>
  <c r="L2437" i="1"/>
  <c r="L3082" i="1"/>
  <c r="L3300" i="1"/>
  <c r="L2834" i="1"/>
  <c r="L670" i="1"/>
  <c r="L2339" i="1"/>
  <c r="L3809" i="1"/>
  <c r="L803" i="1"/>
  <c r="M4263" i="1"/>
  <c r="M3303" i="1"/>
  <c r="M806" i="1"/>
  <c r="M2440" i="1"/>
  <c r="M2837" i="1"/>
  <c r="M3085" i="1"/>
  <c r="M3812" i="1"/>
  <c r="M2342" i="1"/>
  <c r="M673" i="1"/>
  <c r="M682" i="1" s="1"/>
  <c r="K464" i="33"/>
  <c r="I438" i="2" s="1"/>
  <c r="I431" i="2"/>
  <c r="AC4261" i="1"/>
  <c r="AC3301" i="1"/>
  <c r="AC2835" i="1"/>
  <c r="AC3810" i="1"/>
  <c r="AC3083" i="1"/>
  <c r="AC2438" i="1"/>
  <c r="AC671" i="1"/>
  <c r="AC680" i="1" s="1"/>
  <c r="AC2340" i="1"/>
  <c r="AC804" i="1"/>
  <c r="Z4259" i="1"/>
  <c r="Z802" i="1"/>
  <c r="Z3808" i="1"/>
  <c r="Z2338" i="1"/>
  <c r="Z669" i="1"/>
  <c r="Z3299" i="1"/>
  <c r="Z2833" i="1"/>
  <c r="Z2436" i="1"/>
  <c r="Z3081" i="1"/>
  <c r="P4261" i="1"/>
  <c r="P3301" i="1"/>
  <c r="P3810" i="1"/>
  <c r="P3083" i="1"/>
  <c r="P2438" i="1"/>
  <c r="P804" i="1"/>
  <c r="P671" i="1"/>
  <c r="P2340" i="1"/>
  <c r="P2835" i="1"/>
  <c r="W4263" i="1"/>
  <c r="W806" i="1"/>
  <c r="W673" i="1"/>
  <c r="W682" i="1" s="1"/>
  <c r="W2342" i="1"/>
  <c r="W2440" i="1"/>
  <c r="W2837" i="1"/>
  <c r="W3085" i="1"/>
  <c r="W3303" i="1"/>
  <c r="W3812" i="1"/>
  <c r="S4262" i="1"/>
  <c r="S3811" i="1"/>
  <c r="S2836" i="1"/>
  <c r="S805" i="1"/>
  <c r="S2439" i="1"/>
  <c r="S2341" i="1"/>
  <c r="S3084" i="1"/>
  <c r="S3302" i="1"/>
  <c r="S672" i="1"/>
  <c r="S681" i="1" s="1"/>
  <c r="J4264" i="1"/>
  <c r="J2838" i="1"/>
  <c r="J2343" i="1"/>
  <c r="J3813" i="1"/>
  <c r="J3304" i="1"/>
  <c r="J2441" i="1"/>
  <c r="J674" i="1"/>
  <c r="J683" i="1" s="1"/>
  <c r="J3086" i="1"/>
  <c r="J807" i="1"/>
  <c r="U4263" i="1"/>
  <c r="U3303" i="1"/>
  <c r="U806" i="1"/>
  <c r="U2440" i="1"/>
  <c r="U2837" i="1"/>
  <c r="U3085" i="1"/>
  <c r="U3812" i="1"/>
  <c r="U2342" i="1"/>
  <c r="U673" i="1"/>
  <c r="AC4218" i="1"/>
  <c r="AC2206" i="1"/>
  <c r="AC2214" i="1"/>
  <c r="AC2222" i="1"/>
  <c r="AC2230" i="1"/>
  <c r="AC2238" i="1"/>
  <c r="AC2164" i="1"/>
  <c r="AC228" i="1"/>
  <c r="AC2270" i="1"/>
  <c r="AC4234" i="1"/>
  <c r="AC3258" i="1"/>
  <c r="AC3338" i="1"/>
  <c r="AC3274" i="1"/>
  <c r="AC4266" i="1"/>
  <c r="AC3306" i="1"/>
  <c r="AC220" i="1"/>
  <c r="AB4223" i="1"/>
  <c r="O4237" i="1"/>
  <c r="O2233" i="1"/>
  <c r="O2219" i="1"/>
  <c r="O2276" i="1"/>
  <c r="O2244" i="1"/>
  <c r="K1664" i="1"/>
  <c r="K1696" i="1"/>
  <c r="AD1703" i="1"/>
  <c r="AD1671" i="1"/>
  <c r="P1664" i="1"/>
  <c r="P1696" i="1"/>
  <c r="AE4412" i="1"/>
  <c r="AE742" i="1"/>
  <c r="AE316" i="1"/>
  <c r="J4415" i="1"/>
  <c r="J745" i="1"/>
  <c r="J319" i="1"/>
  <c r="Q4416" i="1"/>
  <c r="Q746" i="1"/>
  <c r="Q320" i="1"/>
  <c r="V4411" i="1"/>
  <c r="V741" i="1"/>
  <c r="V315" i="1"/>
  <c r="P4414" i="1"/>
  <c r="P744" i="1"/>
  <c r="P318" i="1"/>
  <c r="AA4412" i="1"/>
  <c r="AA742" i="1"/>
  <c r="AA316" i="1"/>
  <c r="J4412" i="1"/>
  <c r="J742" i="1"/>
  <c r="J316" i="1"/>
  <c r="W4413" i="1"/>
  <c r="W743" i="1"/>
  <c r="W317" i="1"/>
  <c r="J314" i="2"/>
  <c r="L324" i="33"/>
  <c r="J321" i="2" s="1"/>
  <c r="U4411" i="1"/>
  <c r="U741" i="1"/>
  <c r="U315" i="1"/>
  <c r="L4416" i="1"/>
  <c r="L746" i="1"/>
  <c r="L320" i="1"/>
  <c r="M4412" i="1"/>
  <c r="M742" i="1"/>
  <c r="M316" i="1"/>
  <c r="K4414" i="1"/>
  <c r="K744" i="1"/>
  <c r="K318" i="1"/>
  <c r="R4416" i="1"/>
  <c r="R746" i="1"/>
  <c r="R320" i="1"/>
  <c r="AA4416" i="1"/>
  <c r="AA746" i="1"/>
  <c r="AA320" i="1"/>
  <c r="Z742" i="1"/>
  <c r="Z4412" i="1"/>
  <c r="Z316" i="1"/>
  <c r="Z4411" i="1"/>
  <c r="Z741" i="1"/>
  <c r="Z315" i="1"/>
  <c r="AB2271" i="1"/>
  <c r="AB2165" i="1"/>
  <c r="AB4272" i="1"/>
  <c r="AB2244" i="1"/>
  <c r="Y4236" i="1"/>
  <c r="Y2166" i="1"/>
  <c r="Y3279" i="1"/>
  <c r="Y2235" i="1"/>
  <c r="Y2165" i="1"/>
  <c r="Y3261" i="1"/>
  <c r="Y2241" i="1"/>
  <c r="AC1708" i="1"/>
  <c r="U709" i="33" s="1"/>
  <c r="AC1703" i="1"/>
  <c r="AC1671" i="1"/>
  <c r="Z1671" i="1"/>
  <c r="Z1703" i="1"/>
  <c r="V1707" i="1"/>
  <c r="P708" i="33" s="1"/>
  <c r="R1664" i="1"/>
  <c r="R1696" i="1"/>
  <c r="Y1697" i="1"/>
  <c r="J1664" i="1"/>
  <c r="J1696" i="1"/>
  <c r="AE1671" i="1"/>
  <c r="AE1703" i="1"/>
  <c r="T3344" i="1"/>
  <c r="T2170" i="1"/>
  <c r="K1707" i="1"/>
  <c r="K1710" i="1"/>
  <c r="C465" i="2"/>
  <c r="D703" i="33"/>
  <c r="B465" i="2" s="1"/>
  <c r="W537" i="33"/>
  <c r="U289" i="2"/>
  <c r="D293" i="2"/>
  <c r="F541" i="33"/>
  <c r="L291" i="2"/>
  <c r="N539" i="33"/>
  <c r="Q341" i="33"/>
  <c r="O287" i="2"/>
  <c r="Q535" i="33"/>
  <c r="T290" i="2"/>
  <c r="V538" i="33"/>
  <c r="I290" i="2"/>
  <c r="K538" i="33"/>
  <c r="R288" i="2"/>
  <c r="T536" i="33"/>
  <c r="C289" i="2"/>
  <c r="E537" i="33"/>
  <c r="D336" i="33"/>
  <c r="M288" i="2"/>
  <c r="O536" i="33"/>
  <c r="H288" i="2"/>
  <c r="J536" i="33"/>
  <c r="E290" i="2"/>
  <c r="G538" i="33"/>
  <c r="G341" i="33"/>
  <c r="E287" i="2"/>
  <c r="G535" i="33"/>
  <c r="T293" i="2"/>
  <c r="V541" i="33"/>
  <c r="P290" i="2"/>
  <c r="R538" i="33"/>
  <c r="P293" i="2"/>
  <c r="R541" i="33"/>
  <c r="G288" i="2"/>
  <c r="I536" i="33"/>
  <c r="P627" i="33"/>
  <c r="AB230" i="1"/>
  <c r="W1708" i="1"/>
  <c r="Q709" i="33" s="1"/>
  <c r="X1664" i="1"/>
  <c r="X1696" i="1"/>
  <c r="AE4264" i="1"/>
  <c r="AE2838" i="1"/>
  <c r="AE2343" i="1"/>
  <c r="AE807" i="1"/>
  <c r="AE674" i="1"/>
  <c r="AE683" i="1" s="1"/>
  <c r="AE3813" i="1"/>
  <c r="AE3086" i="1"/>
  <c r="AE3304" i="1"/>
  <c r="AE2441" i="1"/>
  <c r="J4259" i="1"/>
  <c r="J802" i="1"/>
  <c r="J3808" i="1"/>
  <c r="J2338" i="1"/>
  <c r="J3299" i="1"/>
  <c r="J2833" i="1"/>
  <c r="J2436" i="1"/>
  <c r="J3081" i="1"/>
  <c r="J669" i="1"/>
  <c r="J678" i="1" s="1"/>
  <c r="U4259" i="1"/>
  <c r="U2338" i="1"/>
  <c r="U802" i="1"/>
  <c r="U3808" i="1"/>
  <c r="U3081" i="1"/>
  <c r="U669" i="1"/>
  <c r="U2833" i="1"/>
  <c r="U2436" i="1"/>
  <c r="U3299" i="1"/>
  <c r="AA4263" i="1"/>
  <c r="AA806" i="1"/>
  <c r="AA3303" i="1"/>
  <c r="AA3812" i="1"/>
  <c r="AA673" i="1"/>
  <c r="AA682" i="1" s="1"/>
  <c r="AA2342" i="1"/>
  <c r="AA3085" i="1"/>
  <c r="AA2440" i="1"/>
  <c r="AA2837" i="1"/>
  <c r="AC4264" i="1"/>
  <c r="AC2838" i="1"/>
  <c r="AC2343" i="1"/>
  <c r="AC3813" i="1"/>
  <c r="AC3304" i="1"/>
  <c r="AC2441" i="1"/>
  <c r="AC3086" i="1"/>
  <c r="AC674" i="1"/>
  <c r="AC683" i="1" s="1"/>
  <c r="AC807" i="1"/>
  <c r="T464" i="33"/>
  <c r="R438" i="2" s="1"/>
  <c r="R431" i="2"/>
  <c r="C436" i="2"/>
  <c r="D462" i="33"/>
  <c r="B436" i="2" s="1"/>
  <c r="V464" i="33"/>
  <c r="T438" i="2" s="1"/>
  <c r="T431" i="2"/>
  <c r="U4264" i="1"/>
  <c r="U2838" i="1"/>
  <c r="U2343" i="1"/>
  <c r="U3813" i="1"/>
  <c r="U3304" i="1"/>
  <c r="U2441" i="1"/>
  <c r="U3086" i="1"/>
  <c r="U674" i="1"/>
  <c r="U807" i="1"/>
  <c r="Z4262" i="1"/>
  <c r="Z3811" i="1"/>
  <c r="Z2836" i="1"/>
  <c r="Z805" i="1"/>
  <c r="Z2341" i="1"/>
  <c r="Z2439" i="1"/>
  <c r="Z3084" i="1"/>
  <c r="Z3302" i="1"/>
  <c r="Z672" i="1"/>
  <c r="Z4260" i="1"/>
  <c r="Z2437" i="1"/>
  <c r="Z3082" i="1"/>
  <c r="Z3300" i="1"/>
  <c r="Z2834" i="1"/>
  <c r="Z670" i="1"/>
  <c r="Z2339" i="1"/>
  <c r="Z803" i="1"/>
  <c r="Z3809" i="1"/>
  <c r="X4259" i="1"/>
  <c r="X802" i="1"/>
  <c r="X3808" i="1"/>
  <c r="X3299" i="1"/>
  <c r="X2833" i="1"/>
  <c r="X2436" i="1"/>
  <c r="X3081" i="1"/>
  <c r="X2338" i="1"/>
  <c r="X669" i="1"/>
  <c r="X678" i="1" s="1"/>
  <c r="L4262" i="1"/>
  <c r="L805" i="1"/>
  <c r="L2439" i="1"/>
  <c r="L672" i="1"/>
  <c r="L3811" i="1"/>
  <c r="L2836" i="1"/>
  <c r="L2341" i="1"/>
  <c r="L3084" i="1"/>
  <c r="L3302" i="1"/>
  <c r="P4260" i="1"/>
  <c r="P3082" i="1"/>
  <c r="P2437" i="1"/>
  <c r="P3300" i="1"/>
  <c r="P2834" i="1"/>
  <c r="P670" i="1"/>
  <c r="P2339" i="1"/>
  <c r="P803" i="1"/>
  <c r="P3809" i="1"/>
  <c r="K4262" i="1"/>
  <c r="K3811" i="1"/>
  <c r="K2836" i="1"/>
  <c r="K805" i="1"/>
  <c r="K2439" i="1"/>
  <c r="K2341" i="1"/>
  <c r="K672" i="1"/>
  <c r="K3084" i="1"/>
  <c r="K3302" i="1"/>
  <c r="W4262" i="1"/>
  <c r="W2836" i="1"/>
  <c r="W805" i="1"/>
  <c r="W2439" i="1"/>
  <c r="W3811" i="1"/>
  <c r="W672" i="1"/>
  <c r="W681" i="1" s="1"/>
  <c r="W2341" i="1"/>
  <c r="W3302" i="1"/>
  <c r="W3084" i="1"/>
  <c r="AD1706" i="1"/>
  <c r="V707" i="33" s="1"/>
  <c r="R1705" i="1"/>
  <c r="M706" i="33" s="1"/>
  <c r="AB233" i="1"/>
  <c r="O2217" i="1"/>
  <c r="O3311" i="1"/>
  <c r="O2211" i="1"/>
  <c r="O3344" i="1"/>
  <c r="O2212" i="1"/>
  <c r="U1706" i="1"/>
  <c r="O707" i="33" s="1"/>
  <c r="Y1666" i="1"/>
  <c r="K4218" i="1"/>
  <c r="K2206" i="1"/>
  <c r="K2214" i="1"/>
  <c r="K2222" i="1"/>
  <c r="K2230" i="1"/>
  <c r="K2238" i="1"/>
  <c r="K2164" i="1"/>
  <c r="K228" i="1"/>
  <c r="K4234" i="1"/>
  <c r="K3258" i="1"/>
  <c r="K2270" i="1"/>
  <c r="K3274" i="1"/>
  <c r="K4266" i="1"/>
  <c r="K3306" i="1"/>
  <c r="K220" i="1"/>
  <c r="K3338" i="1"/>
  <c r="P1703" i="1"/>
  <c r="P1671" i="1"/>
  <c r="M1706" i="1"/>
  <c r="I707" i="33" s="1"/>
  <c r="AE1710" i="1"/>
  <c r="W711" i="33" s="1"/>
  <c r="T1604" i="1"/>
  <c r="K627" i="33"/>
  <c r="N627" i="33"/>
  <c r="AE4411" i="1"/>
  <c r="AE741" i="1"/>
  <c r="AE315" i="1"/>
  <c r="P4416" i="1"/>
  <c r="P746" i="1"/>
  <c r="P320" i="1"/>
  <c r="N4414" i="1"/>
  <c r="N744" i="1"/>
  <c r="N318" i="1"/>
  <c r="AD4414" i="1"/>
  <c r="AD744" i="1"/>
  <c r="AD318" i="1"/>
  <c r="N4413" i="1"/>
  <c r="N743" i="1"/>
  <c r="N317" i="1"/>
  <c r="W4414" i="1"/>
  <c r="W744" i="1"/>
  <c r="W318" i="1"/>
  <c r="C317" i="2"/>
  <c r="D320" i="33"/>
  <c r="B317" i="2" s="1"/>
  <c r="V4413" i="1"/>
  <c r="V743" i="1"/>
  <c r="V317" i="1"/>
  <c r="AC4415" i="1"/>
  <c r="AC745" i="1"/>
  <c r="AC319" i="1"/>
  <c r="S4411" i="1"/>
  <c r="S741" i="1"/>
  <c r="S315" i="1"/>
  <c r="M4413" i="1"/>
  <c r="M743" i="1"/>
  <c r="M317" i="1"/>
  <c r="L4414" i="1"/>
  <c r="L744" i="1"/>
  <c r="L318" i="1"/>
  <c r="X4415" i="1"/>
  <c r="X745" i="1"/>
  <c r="X319" i="1"/>
  <c r="X746" i="1"/>
  <c r="X4416" i="1"/>
  <c r="X320" i="1"/>
  <c r="K4411" i="1"/>
  <c r="K741" i="1"/>
  <c r="K315" i="1"/>
  <c r="R324" i="33"/>
  <c r="P321" i="2" s="1"/>
  <c r="P314" i="2"/>
  <c r="AB3307" i="1"/>
  <c r="AB2239" i="1"/>
  <c r="AB4240" i="1"/>
  <c r="AB2212" i="1"/>
  <c r="Y3340" i="1"/>
  <c r="Y2216" i="1"/>
  <c r="Y225" i="1"/>
  <c r="Y2227" i="1"/>
  <c r="Y3339" i="1"/>
  <c r="Y2231" i="1"/>
  <c r="Y3309" i="1"/>
  <c r="Y2225" i="1"/>
  <c r="T1697" i="1"/>
  <c r="T1700" i="1"/>
  <c r="Q1710" i="1"/>
  <c r="L711" i="33" s="1"/>
  <c r="T1698" i="1"/>
  <c r="O3591" i="1"/>
  <c r="R1671" i="1"/>
  <c r="R1703" i="1"/>
  <c r="U1705" i="1"/>
  <c r="O706" i="33" s="1"/>
  <c r="Y1665" i="1"/>
  <c r="V4218" i="1"/>
  <c r="V2206" i="1"/>
  <c r="V2214" i="1"/>
  <c r="V2222" i="1"/>
  <c r="V2230" i="1"/>
  <c r="V2238" i="1"/>
  <c r="V2164" i="1"/>
  <c r="V228" i="1"/>
  <c r="V2270" i="1"/>
  <c r="V4234" i="1"/>
  <c r="V3258" i="1"/>
  <c r="V3306" i="1"/>
  <c r="V3338" i="1"/>
  <c r="V3274" i="1"/>
  <c r="V4266" i="1"/>
  <c r="V220" i="1"/>
  <c r="J1703" i="1"/>
  <c r="J1671" i="1"/>
  <c r="AE1696" i="1"/>
  <c r="AE1664" i="1"/>
  <c r="T3312" i="1"/>
  <c r="T2236" i="1"/>
  <c r="T2209" i="1"/>
  <c r="R4218" i="1"/>
  <c r="R2164" i="1"/>
  <c r="R2206" i="1"/>
  <c r="R2214" i="1"/>
  <c r="R2222" i="1"/>
  <c r="R2230" i="1"/>
  <c r="R2238" i="1"/>
  <c r="R228" i="1"/>
  <c r="R3258" i="1"/>
  <c r="R2270" i="1"/>
  <c r="R4234" i="1"/>
  <c r="R3274" i="1"/>
  <c r="R4266" i="1"/>
  <c r="R3306" i="1"/>
  <c r="R3338" i="1"/>
  <c r="R220" i="1"/>
  <c r="S406" i="33"/>
  <c r="Q342" i="2" s="1"/>
  <c r="V407" i="33"/>
  <c r="T343" i="2" s="1"/>
  <c r="P407" i="33"/>
  <c r="N343" i="2" s="1"/>
  <c r="V408" i="33"/>
  <c r="T344" i="2" s="1"/>
  <c r="I406" i="33"/>
  <c r="G342" i="2" s="1"/>
  <c r="P408" i="33"/>
  <c r="N344" i="2" s="1"/>
  <c r="V409" i="33"/>
  <c r="T345" i="2" s="1"/>
  <c r="P409" i="33"/>
  <c r="N345" i="2" s="1"/>
  <c r="U411" i="33"/>
  <c r="S347" i="2" s="1"/>
  <c r="T405" i="33"/>
  <c r="V410" i="33"/>
  <c r="T346" i="2" s="1"/>
  <c r="P410" i="33"/>
  <c r="N346" i="2" s="1"/>
  <c r="V411" i="33"/>
  <c r="T347" i="2" s="1"/>
  <c r="I409" i="33"/>
  <c r="G345" i="2" s="1"/>
  <c r="P411" i="33"/>
  <c r="N347" i="2" s="1"/>
  <c r="U408" i="33"/>
  <c r="S344" i="2" s="1"/>
  <c r="M408" i="33"/>
  <c r="K344" i="2" s="1"/>
  <c r="V405" i="33"/>
  <c r="P405" i="33"/>
  <c r="G405" i="33"/>
  <c r="U407" i="33"/>
  <c r="S343" i="2" s="1"/>
  <c r="M409" i="33"/>
  <c r="K345" i="2" s="1"/>
  <c r="F405" i="33"/>
  <c r="T411" i="33"/>
  <c r="R347" i="2" s="1"/>
  <c r="H410" i="33"/>
  <c r="F346" i="2" s="1"/>
  <c r="P406" i="33"/>
  <c r="N342" i="2" s="1"/>
  <c r="U409" i="33"/>
  <c r="S345" i="2" s="1"/>
  <c r="G409" i="33"/>
  <c r="E345" i="2" s="1"/>
  <c r="T410" i="33"/>
  <c r="R346" i="2" s="1"/>
  <c r="M407" i="33"/>
  <c r="K343" i="2" s="1"/>
  <c r="N411" i="33"/>
  <c r="L347" i="2" s="1"/>
  <c r="Q411" i="33"/>
  <c r="O347" i="2" s="1"/>
  <c r="J411" i="33"/>
  <c r="H347" i="2" s="1"/>
  <c r="K411" i="33"/>
  <c r="I347" i="2" s="1"/>
  <c r="L409" i="33"/>
  <c r="J345" i="2" s="1"/>
  <c r="M411" i="33"/>
  <c r="K347" i="2" s="1"/>
  <c r="H405" i="33"/>
  <c r="U410" i="33"/>
  <c r="S346" i="2" s="1"/>
  <c r="S409" i="33"/>
  <c r="Q345" i="2" s="1"/>
  <c r="V406" i="33"/>
  <c r="T342" i="2" s="1"/>
  <c r="R405" i="33"/>
  <c r="O410" i="33"/>
  <c r="M346" i="2" s="1"/>
  <c r="O408" i="33"/>
  <c r="M344" i="2" s="1"/>
  <c r="J406" i="33"/>
  <c r="H342" i="2" s="1"/>
  <c r="O411" i="33"/>
  <c r="M347" i="2" s="1"/>
  <c r="J405" i="33"/>
  <c r="I405" i="33"/>
  <c r="F408" i="33"/>
  <c r="D344" i="2" s="1"/>
  <c r="T408" i="33"/>
  <c r="R344" i="2" s="1"/>
  <c r="U405" i="33"/>
  <c r="I408" i="33"/>
  <c r="G344" i="2" s="1"/>
  <c r="H409" i="33"/>
  <c r="F345" i="2" s="1"/>
  <c r="F411" i="33"/>
  <c r="D347" i="2" s="1"/>
  <c r="T406" i="33"/>
  <c r="R342" i="2" s="1"/>
  <c r="K408" i="33"/>
  <c r="I344" i="2" s="1"/>
  <c r="M405" i="33"/>
  <c r="J408" i="33"/>
  <c r="H344" i="2" s="1"/>
  <c r="K406" i="33"/>
  <c r="I342" i="2" s="1"/>
  <c r="L406" i="33"/>
  <c r="J342" i="2" s="1"/>
  <c r="K409" i="33"/>
  <c r="I345" i="2" s="1"/>
  <c r="L411" i="33"/>
  <c r="J347" i="2" s="1"/>
  <c r="G410" i="33"/>
  <c r="E346" i="2" s="1"/>
  <c r="N408" i="33"/>
  <c r="L344" i="2" s="1"/>
  <c r="O409" i="33"/>
  <c r="M345" i="2" s="1"/>
  <c r="Q410" i="33"/>
  <c r="O346" i="2" s="1"/>
  <c r="R411" i="33"/>
  <c r="P347" i="2" s="1"/>
  <c r="S411" i="33"/>
  <c r="Q347" i="2" s="1"/>
  <c r="K407" i="33"/>
  <c r="I343" i="2" s="1"/>
  <c r="T407" i="33"/>
  <c r="R343" i="2" s="1"/>
  <c r="K410" i="33"/>
  <c r="I346" i="2" s="1"/>
  <c r="E406" i="33"/>
  <c r="E405" i="33"/>
  <c r="F407" i="33"/>
  <c r="D343" i="2" s="1"/>
  <c r="G411" i="33"/>
  <c r="E347" i="2" s="1"/>
  <c r="N409" i="33"/>
  <c r="L345" i="2" s="1"/>
  <c r="U406" i="33"/>
  <c r="S342" i="2" s="1"/>
  <c r="H411" i="33"/>
  <c r="F347" i="2" s="1"/>
  <c r="J407" i="33"/>
  <c r="H343" i="2" s="1"/>
  <c r="M406" i="33"/>
  <c r="K342" i="2" s="1"/>
  <c r="E407" i="33"/>
  <c r="F409" i="33"/>
  <c r="D345" i="2" s="1"/>
  <c r="N410" i="33"/>
  <c r="L346" i="2" s="1"/>
  <c r="R409" i="33"/>
  <c r="P345" i="2" s="1"/>
  <c r="Q405" i="33"/>
  <c r="J409" i="33"/>
  <c r="H345" i="2" s="1"/>
  <c r="M410" i="33"/>
  <c r="K346" i="2" s="1"/>
  <c r="N406" i="33"/>
  <c r="L342" i="2" s="1"/>
  <c r="Q406" i="33"/>
  <c r="O342" i="2" s="1"/>
  <c r="E409" i="33"/>
  <c r="F410" i="33"/>
  <c r="D346" i="2" s="1"/>
  <c r="I407" i="33"/>
  <c r="G343" i="2" s="1"/>
  <c r="J410" i="33"/>
  <c r="H346" i="2" s="1"/>
  <c r="L405" i="33"/>
  <c r="H406" i="33"/>
  <c r="F342" i="2" s="1"/>
  <c r="F406" i="33"/>
  <c r="D342" i="2" s="1"/>
  <c r="E410" i="33"/>
  <c r="I411" i="33"/>
  <c r="G347" i="2" s="1"/>
  <c r="S405" i="33"/>
  <c r="T409" i="33"/>
  <c r="R345" i="2" s="1"/>
  <c r="L407" i="33"/>
  <c r="J343" i="2" s="1"/>
  <c r="G407" i="33"/>
  <c r="E343" i="2" s="1"/>
  <c r="E411" i="33"/>
  <c r="Q407" i="33"/>
  <c r="O343" i="2" s="1"/>
  <c r="R407" i="33"/>
  <c r="P343" i="2" s="1"/>
  <c r="S407" i="33"/>
  <c r="Q343" i="2" s="1"/>
  <c r="I410" i="33"/>
  <c r="G346" i="2" s="1"/>
  <c r="L408" i="33"/>
  <c r="J344" i="2" s="1"/>
  <c r="O406" i="33"/>
  <c r="M342" i="2" s="1"/>
  <c r="H407" i="33"/>
  <c r="F343" i="2" s="1"/>
  <c r="N405" i="33"/>
  <c r="O405" i="33"/>
  <c r="Q408" i="33"/>
  <c r="O344" i="2" s="1"/>
  <c r="R408" i="33"/>
  <c r="P344" i="2" s="1"/>
  <c r="S408" i="33"/>
  <c r="Q344" i="2" s="1"/>
  <c r="K405" i="33"/>
  <c r="L410" i="33"/>
  <c r="J346" i="2" s="1"/>
  <c r="G406" i="33"/>
  <c r="E342" i="2" s="1"/>
  <c r="R406" i="33"/>
  <c r="P342" i="2" s="1"/>
  <c r="E408" i="33"/>
  <c r="G408" i="33"/>
  <c r="E344" i="2" s="1"/>
  <c r="H408" i="33"/>
  <c r="F344" i="2" s="1"/>
  <c r="N407" i="33"/>
  <c r="L343" i="2" s="1"/>
  <c r="O407" i="33"/>
  <c r="M343" i="2" s="1"/>
  <c r="Q409" i="33"/>
  <c r="O345" i="2" s="1"/>
  <c r="R410" i="33"/>
  <c r="P346" i="2" s="1"/>
  <c r="S410" i="33"/>
  <c r="Q346" i="2" s="1"/>
  <c r="W410" i="33"/>
  <c r="U346" i="2" s="1"/>
  <c r="W411" i="33"/>
  <c r="U347" i="2" s="1"/>
  <c r="W405" i="33"/>
  <c r="W406" i="33"/>
  <c r="U342" i="2" s="1"/>
  <c r="W407" i="33"/>
  <c r="U343" i="2" s="1"/>
  <c r="W409" i="33"/>
  <c r="U345" i="2" s="1"/>
  <c r="W408" i="33"/>
  <c r="U344" i="2" s="1"/>
  <c r="N293" i="2"/>
  <c r="P541" i="33"/>
  <c r="I291" i="2"/>
  <c r="K539" i="33"/>
  <c r="H291" i="2"/>
  <c r="J539" i="33"/>
  <c r="S291" i="2"/>
  <c r="U539" i="33"/>
  <c r="H287" i="2"/>
  <c r="J341" i="33"/>
  <c r="J535" i="33"/>
  <c r="O290" i="2"/>
  <c r="Q538" i="33"/>
  <c r="J291" i="2"/>
  <c r="L539" i="33"/>
  <c r="L288" i="2"/>
  <c r="N536" i="33"/>
  <c r="S289" i="2"/>
  <c r="U537" i="33"/>
  <c r="R290" i="2"/>
  <c r="T538" i="33"/>
  <c r="P292" i="2"/>
  <c r="R540" i="33"/>
  <c r="G292" i="2"/>
  <c r="I540" i="33"/>
  <c r="Q291" i="2"/>
  <c r="S539" i="33"/>
  <c r="I289" i="2"/>
  <c r="K537" i="33"/>
  <c r="F290" i="2"/>
  <c r="H538" i="33"/>
  <c r="AB2166" i="1"/>
  <c r="X1703" i="1"/>
  <c r="X1671" i="1"/>
  <c r="AE4262" i="1"/>
  <c r="AE2836" i="1"/>
  <c r="AE805" i="1"/>
  <c r="AE2439" i="1"/>
  <c r="AE3811" i="1"/>
  <c r="AE2341" i="1"/>
  <c r="AE672" i="1"/>
  <c r="AE681" i="1" s="1"/>
  <c r="AE3302" i="1"/>
  <c r="AE3084" i="1"/>
  <c r="C432" i="2"/>
  <c r="D458" i="33"/>
  <c r="B432" i="2" s="1"/>
  <c r="N4259" i="1"/>
  <c r="N802" i="1"/>
  <c r="N3808" i="1"/>
  <c r="N2833" i="1"/>
  <c r="N2436" i="1"/>
  <c r="N3081" i="1"/>
  <c r="N2338" i="1"/>
  <c r="N669" i="1"/>
  <c r="N678" i="1" s="1"/>
  <c r="N3299" i="1"/>
  <c r="W4261" i="1"/>
  <c r="W3301" i="1"/>
  <c r="W804" i="1"/>
  <c r="W671" i="1"/>
  <c r="W680" i="1" s="1"/>
  <c r="W2340" i="1"/>
  <c r="W3810" i="1"/>
  <c r="W3083" i="1"/>
  <c r="W2438" i="1"/>
  <c r="W2835" i="1"/>
  <c r="AA4261" i="1"/>
  <c r="AA3301" i="1"/>
  <c r="AA2835" i="1"/>
  <c r="AA3810" i="1"/>
  <c r="AA3083" i="1"/>
  <c r="AA2438" i="1"/>
  <c r="AA804" i="1"/>
  <c r="AA671" i="1"/>
  <c r="AA680" i="1" s="1"/>
  <c r="AA2340" i="1"/>
  <c r="W4259" i="1"/>
  <c r="W3808" i="1"/>
  <c r="W2338" i="1"/>
  <c r="W802" i="1"/>
  <c r="W3299" i="1"/>
  <c r="W2833" i="1"/>
  <c r="W2436" i="1"/>
  <c r="W3081" i="1"/>
  <c r="W669" i="1"/>
  <c r="W678" i="1" s="1"/>
  <c r="X4264" i="1"/>
  <c r="X2838" i="1"/>
  <c r="X2343" i="1"/>
  <c r="X3086" i="1"/>
  <c r="X807" i="1"/>
  <c r="X674" i="1"/>
  <c r="X683" i="1" s="1"/>
  <c r="X3304" i="1"/>
  <c r="X2441" i="1"/>
  <c r="X3813" i="1"/>
  <c r="U4261" i="1"/>
  <c r="U3301" i="1"/>
  <c r="U2835" i="1"/>
  <c r="U3810" i="1"/>
  <c r="U3083" i="1"/>
  <c r="U2438" i="1"/>
  <c r="U671" i="1"/>
  <c r="U2340" i="1"/>
  <c r="U804" i="1"/>
  <c r="J4262" i="1"/>
  <c r="J2836" i="1"/>
  <c r="J672" i="1"/>
  <c r="J681" i="1" s="1"/>
  <c r="J805" i="1"/>
  <c r="J3811" i="1"/>
  <c r="J2341" i="1"/>
  <c r="J3084" i="1"/>
  <c r="J3302" i="1"/>
  <c r="J2439" i="1"/>
  <c r="G464" i="33"/>
  <c r="E438" i="2" s="1"/>
  <c r="E431" i="2"/>
  <c r="X4260" i="1"/>
  <c r="X3082" i="1"/>
  <c r="X2437" i="1"/>
  <c r="X3300" i="1"/>
  <c r="X2834" i="1"/>
  <c r="X670" i="1"/>
  <c r="X679" i="1" s="1"/>
  <c r="X2339" i="1"/>
  <c r="X803" i="1"/>
  <c r="X3809" i="1"/>
  <c r="C437" i="2"/>
  <c r="D463" i="33"/>
  <c r="B437" i="2" s="1"/>
  <c r="R4263" i="1"/>
  <c r="R806" i="1"/>
  <c r="R3812" i="1"/>
  <c r="R673" i="1"/>
  <c r="R682" i="1" s="1"/>
  <c r="R2342" i="1"/>
  <c r="R3303" i="1"/>
  <c r="R2440" i="1"/>
  <c r="R2837" i="1"/>
  <c r="R3085" i="1"/>
  <c r="Z4261" i="1"/>
  <c r="Z3301" i="1"/>
  <c r="Z2835" i="1"/>
  <c r="Z3810" i="1"/>
  <c r="Z3083" i="1"/>
  <c r="Z2438" i="1"/>
  <c r="Z804" i="1"/>
  <c r="Z671" i="1"/>
  <c r="Z2340" i="1"/>
  <c r="R4260" i="1"/>
  <c r="R2437" i="1"/>
  <c r="R3082" i="1"/>
  <c r="R3300" i="1"/>
  <c r="R2834" i="1"/>
  <c r="R670" i="1"/>
  <c r="R679" i="1" s="1"/>
  <c r="R2339" i="1"/>
  <c r="R803" i="1"/>
  <c r="R3809" i="1"/>
  <c r="P4262" i="1"/>
  <c r="P2836" i="1"/>
  <c r="P805" i="1"/>
  <c r="P2439" i="1"/>
  <c r="P3811" i="1"/>
  <c r="P3302" i="1"/>
  <c r="P672" i="1"/>
  <c r="P3084" i="1"/>
  <c r="P2341" i="1"/>
  <c r="T1701" i="1"/>
  <c r="AB2169" i="1"/>
  <c r="I4224" i="1"/>
  <c r="I2212" i="1"/>
  <c r="I2220" i="1"/>
  <c r="I2170" i="1"/>
  <c r="I2228" i="1"/>
  <c r="I2236" i="1"/>
  <c r="I2244" i="1"/>
  <c r="I234" i="1"/>
  <c r="I3344" i="1"/>
  <c r="I3280" i="1"/>
  <c r="I3264" i="1"/>
  <c r="I4272" i="1"/>
  <c r="I226" i="1"/>
  <c r="I3312" i="1"/>
  <c r="I4240" i="1"/>
  <c r="I2276" i="1"/>
  <c r="O4221" i="1"/>
  <c r="O2275" i="1"/>
  <c r="O3264" i="1"/>
  <c r="O4224" i="1"/>
  <c r="Z1710" i="1"/>
  <c r="S711" i="33" s="1"/>
  <c r="AB1670" i="1"/>
  <c r="AB1710" i="1" s="1"/>
  <c r="I1667" i="1"/>
  <c r="I1699" i="1"/>
  <c r="Y1698" i="1"/>
  <c r="X4218" i="1"/>
  <c r="X2164" i="1"/>
  <c r="X2230" i="1"/>
  <c r="X2238" i="1"/>
  <c r="X2206" i="1"/>
  <c r="X2214" i="1"/>
  <c r="X2222" i="1"/>
  <c r="X228" i="1"/>
  <c r="X2270" i="1"/>
  <c r="X4234" i="1"/>
  <c r="X3258" i="1"/>
  <c r="X3306" i="1"/>
  <c r="X3338" i="1"/>
  <c r="X3274" i="1"/>
  <c r="X4266" i="1"/>
  <c r="X220" i="1"/>
  <c r="T387" i="33"/>
  <c r="V391" i="33"/>
  <c r="T336" i="2" s="1"/>
  <c r="P391" i="33"/>
  <c r="N336" i="2" s="1"/>
  <c r="V392" i="33"/>
  <c r="T337" i="2" s="1"/>
  <c r="I391" i="33"/>
  <c r="G336" i="2" s="1"/>
  <c r="P392" i="33"/>
  <c r="N337" i="2" s="1"/>
  <c r="U390" i="33"/>
  <c r="S335" i="2" s="1"/>
  <c r="H387" i="33"/>
  <c r="V393" i="33"/>
  <c r="T338" i="2" s="1"/>
  <c r="P393" i="33"/>
  <c r="N338" i="2" s="1"/>
  <c r="M390" i="33"/>
  <c r="K335" i="2" s="1"/>
  <c r="V387" i="33"/>
  <c r="P387" i="33"/>
  <c r="S388" i="33"/>
  <c r="Q333" i="2" s="1"/>
  <c r="V388" i="33"/>
  <c r="T333" i="2" s="1"/>
  <c r="V389" i="33"/>
  <c r="T334" i="2" s="1"/>
  <c r="I388" i="33"/>
  <c r="G333" i="2" s="1"/>
  <c r="P389" i="33"/>
  <c r="N334" i="2" s="1"/>
  <c r="U389" i="33"/>
  <c r="S334" i="2" s="1"/>
  <c r="R387" i="33"/>
  <c r="R391" i="33"/>
  <c r="P336" i="2" s="1"/>
  <c r="T388" i="33"/>
  <c r="R333" i="2" s="1"/>
  <c r="O392" i="33"/>
  <c r="M337" i="2" s="1"/>
  <c r="O393" i="33"/>
  <c r="M338" i="2" s="1"/>
  <c r="G387" i="33"/>
  <c r="U391" i="33"/>
  <c r="S336" i="2" s="1"/>
  <c r="O390" i="33"/>
  <c r="M335" i="2" s="1"/>
  <c r="J388" i="33"/>
  <c r="H333" i="2" s="1"/>
  <c r="T389" i="33"/>
  <c r="R334" i="2" s="1"/>
  <c r="L393" i="33"/>
  <c r="J338" i="2" s="1"/>
  <c r="V390" i="33"/>
  <c r="T335" i="2" s="1"/>
  <c r="U392" i="33"/>
  <c r="S337" i="2" s="1"/>
  <c r="F390" i="33"/>
  <c r="D335" i="2" s="1"/>
  <c r="T390" i="33"/>
  <c r="R335" i="2" s="1"/>
  <c r="T393" i="33"/>
  <c r="R338" i="2" s="1"/>
  <c r="Q387" i="33"/>
  <c r="I390" i="33"/>
  <c r="G335" i="2" s="1"/>
  <c r="H391" i="33"/>
  <c r="F336" i="2" s="1"/>
  <c r="S391" i="33"/>
  <c r="Q336" i="2" s="1"/>
  <c r="F393" i="33"/>
  <c r="D338" i="2" s="1"/>
  <c r="I387" i="33"/>
  <c r="I392" i="33"/>
  <c r="G337" i="2" s="1"/>
  <c r="H393" i="33"/>
  <c r="F338" i="2" s="1"/>
  <c r="K389" i="33"/>
  <c r="I334" i="2" s="1"/>
  <c r="J390" i="33"/>
  <c r="H335" i="2" s="1"/>
  <c r="K388" i="33"/>
  <c r="I333" i="2" s="1"/>
  <c r="L388" i="33"/>
  <c r="J333" i="2" s="1"/>
  <c r="T391" i="33"/>
  <c r="R336" i="2" s="1"/>
  <c r="M391" i="33"/>
  <c r="K336" i="2" s="1"/>
  <c r="F387" i="33"/>
  <c r="H392" i="33"/>
  <c r="F337" i="2" s="1"/>
  <c r="P388" i="33"/>
  <c r="N333" i="2" s="1"/>
  <c r="U387" i="33"/>
  <c r="G391" i="33"/>
  <c r="E336" i="2" s="1"/>
  <c r="T392" i="33"/>
  <c r="R337" i="2" s="1"/>
  <c r="M389" i="33"/>
  <c r="K334" i="2" s="1"/>
  <c r="J392" i="33"/>
  <c r="H337" i="2" s="1"/>
  <c r="K392" i="33"/>
  <c r="I337" i="2" s="1"/>
  <c r="L390" i="33"/>
  <c r="J335" i="2" s="1"/>
  <c r="M392" i="33"/>
  <c r="K337" i="2" s="1"/>
  <c r="L389" i="33"/>
  <c r="J334" i="2" s="1"/>
  <c r="O388" i="33"/>
  <c r="M333" i="2" s="1"/>
  <c r="G390" i="33"/>
  <c r="E335" i="2" s="1"/>
  <c r="H390" i="33"/>
  <c r="F335" i="2" s="1"/>
  <c r="N389" i="33"/>
  <c r="L334" i="2" s="1"/>
  <c r="O389" i="33"/>
  <c r="M334" i="2" s="1"/>
  <c r="Q391" i="33"/>
  <c r="O336" i="2" s="1"/>
  <c r="R392" i="33"/>
  <c r="P337" i="2" s="1"/>
  <c r="S392" i="33"/>
  <c r="Q337" i="2" s="1"/>
  <c r="P390" i="33"/>
  <c r="N335" i="2" s="1"/>
  <c r="U388" i="33"/>
  <c r="S333" i="2" s="1"/>
  <c r="Q393" i="33"/>
  <c r="O338" i="2" s="1"/>
  <c r="L391" i="33"/>
  <c r="J336" i="2" s="1"/>
  <c r="H388" i="33"/>
  <c r="F333" i="2" s="1"/>
  <c r="G388" i="33"/>
  <c r="E333" i="2" s="1"/>
  <c r="R388" i="33"/>
  <c r="P333" i="2" s="1"/>
  <c r="G392" i="33"/>
  <c r="E337" i="2" s="1"/>
  <c r="N390" i="33"/>
  <c r="L335" i="2" s="1"/>
  <c r="O391" i="33"/>
  <c r="M336" i="2" s="1"/>
  <c r="Q392" i="33"/>
  <c r="O337" i="2" s="1"/>
  <c r="R393" i="33"/>
  <c r="P338" i="2" s="1"/>
  <c r="S393" i="33"/>
  <c r="Q338" i="2" s="1"/>
  <c r="U393" i="33"/>
  <c r="S338" i="2" s="1"/>
  <c r="K387" i="33"/>
  <c r="L392" i="33"/>
  <c r="J337" i="2" s="1"/>
  <c r="E387" i="33"/>
  <c r="F389" i="33"/>
  <c r="D334" i="2" s="1"/>
  <c r="G393" i="33"/>
  <c r="E338" i="2" s="1"/>
  <c r="N391" i="33"/>
  <c r="L336" i="2" s="1"/>
  <c r="K391" i="33"/>
  <c r="I336" i="2" s="1"/>
  <c r="G389" i="33"/>
  <c r="E334" i="2" s="1"/>
  <c r="E388" i="33"/>
  <c r="E389" i="33"/>
  <c r="F391" i="33"/>
  <c r="D336" i="2" s="1"/>
  <c r="N392" i="33"/>
  <c r="L337" i="2" s="1"/>
  <c r="J387" i="33"/>
  <c r="K393" i="33"/>
  <c r="I338" i="2" s="1"/>
  <c r="E390" i="33"/>
  <c r="E391" i="33"/>
  <c r="F392" i="33"/>
  <c r="D337" i="2" s="1"/>
  <c r="I389" i="33"/>
  <c r="G334" i="2" s="1"/>
  <c r="J389" i="33"/>
  <c r="H334" i="2" s="1"/>
  <c r="M388" i="33"/>
  <c r="K333" i="2" s="1"/>
  <c r="N388" i="33"/>
  <c r="L333" i="2" s="1"/>
  <c r="Q388" i="33"/>
  <c r="O333" i="2" s="1"/>
  <c r="E392" i="33"/>
  <c r="I393" i="33"/>
  <c r="G338" i="2" s="1"/>
  <c r="S387" i="33"/>
  <c r="N393" i="33"/>
  <c r="L338" i="2" s="1"/>
  <c r="M387" i="33"/>
  <c r="J391" i="33"/>
  <c r="H336" i="2" s="1"/>
  <c r="M393" i="33"/>
  <c r="K338" i="2" s="1"/>
  <c r="F388" i="33"/>
  <c r="D333" i="2" s="1"/>
  <c r="E393" i="33"/>
  <c r="Q389" i="33"/>
  <c r="O334" i="2" s="1"/>
  <c r="R389" i="33"/>
  <c r="P334" i="2" s="1"/>
  <c r="S389" i="33"/>
  <c r="Q334" i="2" s="1"/>
  <c r="K390" i="33"/>
  <c r="I335" i="2" s="1"/>
  <c r="J393" i="33"/>
  <c r="H338" i="2" s="1"/>
  <c r="L387" i="33"/>
  <c r="H389" i="33"/>
  <c r="F334" i="2" s="1"/>
  <c r="N387" i="33"/>
  <c r="O387" i="33"/>
  <c r="Q390" i="33"/>
  <c r="O335" i="2" s="1"/>
  <c r="R390" i="33"/>
  <c r="P335" i="2" s="1"/>
  <c r="S390" i="33"/>
  <c r="Q335" i="2" s="1"/>
  <c r="W393" i="33"/>
  <c r="U338" i="2" s="1"/>
  <c r="W387" i="33"/>
  <c r="W388" i="33"/>
  <c r="U333" i="2" s="1"/>
  <c r="W389" i="33"/>
  <c r="U334" i="2" s="1"/>
  <c r="W391" i="33"/>
  <c r="U336" i="2" s="1"/>
  <c r="W392" i="33"/>
  <c r="U337" i="2" s="1"/>
  <c r="W390" i="33"/>
  <c r="U335" i="2" s="1"/>
  <c r="S4416" i="1"/>
  <c r="S746" i="1"/>
  <c r="S320" i="1"/>
  <c r="E324" i="33"/>
  <c r="C314" i="2"/>
  <c r="D317" i="33"/>
  <c r="B314" i="2" s="1"/>
  <c r="AC4416" i="1"/>
  <c r="AC746" i="1"/>
  <c r="AC320" i="1"/>
  <c r="J4413" i="1"/>
  <c r="J743" i="1"/>
  <c r="J317" i="1"/>
  <c r="V4414" i="1"/>
  <c r="V744" i="1"/>
  <c r="V318" i="1"/>
  <c r="Q4413" i="1"/>
  <c r="Q743" i="1"/>
  <c r="Q317" i="1"/>
  <c r="U4412" i="1"/>
  <c r="U742" i="1"/>
  <c r="U316" i="1"/>
  <c r="S4415" i="1"/>
  <c r="S745" i="1"/>
  <c r="S319" i="1"/>
  <c r="M324" i="33"/>
  <c r="K321" i="2" s="1"/>
  <c r="K314" i="2"/>
  <c r="L4415" i="1"/>
  <c r="L745" i="1"/>
  <c r="L319" i="1"/>
  <c r="K4416" i="1"/>
  <c r="K746" i="1"/>
  <c r="K320" i="1"/>
  <c r="AA4413" i="1"/>
  <c r="AA743" i="1"/>
  <c r="AA317" i="1"/>
  <c r="P4415" i="1"/>
  <c r="P745" i="1"/>
  <c r="P319" i="1"/>
  <c r="N4412" i="1"/>
  <c r="N742" i="1"/>
  <c r="N316" i="1"/>
  <c r="R4415" i="1"/>
  <c r="R745" i="1"/>
  <c r="R319" i="1"/>
  <c r="AB3339" i="1"/>
  <c r="AB2215" i="1"/>
  <c r="AB3312" i="1"/>
  <c r="AB2236" i="1"/>
  <c r="Y3308" i="1"/>
  <c r="Y2224" i="1"/>
  <c r="Y3311" i="1"/>
  <c r="Y2219" i="1"/>
  <c r="Y3275" i="1"/>
  <c r="Y4269" i="1"/>
  <c r="Y2217" i="1"/>
  <c r="P1705" i="1"/>
  <c r="K706" i="33" s="1"/>
  <c r="T1665" i="1"/>
  <c r="P1708" i="1"/>
  <c r="K709" i="33" s="1"/>
  <c r="T1668" i="1"/>
  <c r="P1706" i="1"/>
  <c r="K707" i="33" s="1"/>
  <c r="T1666" i="1"/>
  <c r="O1003" i="1"/>
  <c r="S1664" i="1"/>
  <c r="S1696" i="1"/>
  <c r="Y1700" i="1"/>
  <c r="T229" i="1"/>
  <c r="U1664" i="1"/>
  <c r="U1696" i="1"/>
  <c r="T226" i="1"/>
  <c r="T2228" i="1"/>
  <c r="R4225" i="1"/>
  <c r="R2221" i="1"/>
  <c r="R2237" i="1"/>
  <c r="R2213" i="1"/>
  <c r="R2245" i="1"/>
  <c r="R2171" i="1"/>
  <c r="R2229" i="1"/>
  <c r="R235" i="1"/>
  <c r="R3313" i="1"/>
  <c r="R4273" i="1"/>
  <c r="R3345" i="1"/>
  <c r="R2277" i="1"/>
  <c r="R3265" i="1"/>
  <c r="R3281" i="1"/>
  <c r="R227" i="1"/>
  <c r="R4241" i="1"/>
  <c r="U1707" i="1"/>
  <c r="O708" i="33" s="1"/>
  <c r="Y1667" i="1"/>
  <c r="Y1707" i="1" s="1"/>
  <c r="W1707" i="1"/>
  <c r="Q708" i="33" s="1"/>
  <c r="Z1707" i="1"/>
  <c r="S708" i="33" s="1"/>
  <c r="AB1667" i="1"/>
  <c r="AB1707" i="1" s="1"/>
  <c r="AE1706" i="1"/>
  <c r="W707" i="33" s="1"/>
  <c r="W540" i="33"/>
  <c r="U292" i="2"/>
  <c r="V341" i="33"/>
  <c r="T287" i="2"/>
  <c r="V535" i="33"/>
  <c r="L293" i="2"/>
  <c r="N541" i="33"/>
  <c r="D290" i="2"/>
  <c r="F538" i="33"/>
  <c r="C293" i="2"/>
  <c r="E541" i="33"/>
  <c r="D340" i="33"/>
  <c r="R289" i="2"/>
  <c r="T537" i="33"/>
  <c r="D289" i="2"/>
  <c r="F537" i="33"/>
  <c r="N290" i="2"/>
  <c r="P538" i="33"/>
  <c r="N292" i="2"/>
  <c r="P540" i="33"/>
  <c r="K287" i="2"/>
  <c r="M341" i="33"/>
  <c r="M535" i="33"/>
  <c r="N341" i="33"/>
  <c r="L287" i="2"/>
  <c r="N535" i="33"/>
  <c r="H289" i="2"/>
  <c r="J537" i="33"/>
  <c r="Q293" i="2"/>
  <c r="S541" i="33"/>
  <c r="O289" i="2"/>
  <c r="Q537" i="33"/>
  <c r="J292" i="2"/>
  <c r="L540" i="33"/>
  <c r="T292" i="2"/>
  <c r="V540" i="33"/>
  <c r="E291" i="2"/>
  <c r="G539" i="33"/>
  <c r="F627" i="33"/>
  <c r="M1703" i="1"/>
  <c r="M1671" i="1"/>
  <c r="AD1708" i="1"/>
  <c r="V709" i="33" s="1"/>
  <c r="V4264" i="1"/>
  <c r="V2838" i="1"/>
  <c r="V2343" i="1"/>
  <c r="V674" i="1"/>
  <c r="V683" i="1" s="1"/>
  <c r="V3813" i="1"/>
  <c r="V3304" i="1"/>
  <c r="V2441" i="1"/>
  <c r="V807" i="1"/>
  <c r="V3086" i="1"/>
  <c r="AA4260" i="1"/>
  <c r="AA2437" i="1"/>
  <c r="AA3082" i="1"/>
  <c r="AA3300" i="1"/>
  <c r="AA2834" i="1"/>
  <c r="AA670" i="1"/>
  <c r="AA679" i="1" s="1"/>
  <c r="AA2339" i="1"/>
  <c r="AA803" i="1"/>
  <c r="AA3809" i="1"/>
  <c r="L4261" i="1"/>
  <c r="L3301" i="1"/>
  <c r="L2835" i="1"/>
  <c r="L3810" i="1"/>
  <c r="L3083" i="1"/>
  <c r="L2438" i="1"/>
  <c r="L804" i="1"/>
  <c r="L2340" i="1"/>
  <c r="L671" i="1"/>
  <c r="V4260" i="1"/>
  <c r="V2437" i="1"/>
  <c r="V3082" i="1"/>
  <c r="V803" i="1"/>
  <c r="V3809" i="1"/>
  <c r="V2339" i="1"/>
  <c r="V3300" i="1"/>
  <c r="V2834" i="1"/>
  <c r="V670" i="1"/>
  <c r="V679" i="1" s="1"/>
  <c r="W4260" i="1"/>
  <c r="W3082" i="1"/>
  <c r="W2437" i="1"/>
  <c r="W2339" i="1"/>
  <c r="W803" i="1"/>
  <c r="W3809" i="1"/>
  <c r="W3300" i="1"/>
  <c r="W2834" i="1"/>
  <c r="W670" i="1"/>
  <c r="W679" i="1" s="1"/>
  <c r="L464" i="33"/>
  <c r="J438" i="2" s="1"/>
  <c r="J431" i="2"/>
  <c r="AD4259" i="1"/>
  <c r="AD802" i="1"/>
  <c r="AD3808" i="1"/>
  <c r="AD2833" i="1"/>
  <c r="AD2436" i="1"/>
  <c r="AD2338" i="1"/>
  <c r="AD3081" i="1"/>
  <c r="AD669" i="1"/>
  <c r="AD678" i="1" s="1"/>
  <c r="AD3299" i="1"/>
  <c r="S4260" i="1"/>
  <c r="S2437" i="1"/>
  <c r="S3082" i="1"/>
  <c r="S3300" i="1"/>
  <c r="S2834" i="1"/>
  <c r="S670" i="1"/>
  <c r="S679" i="1" s="1"/>
  <c r="S2339" i="1"/>
  <c r="S803" i="1"/>
  <c r="S3809" i="1"/>
  <c r="Q4260" i="1"/>
  <c r="Q2437" i="1"/>
  <c r="Q3082" i="1"/>
  <c r="Q3300" i="1"/>
  <c r="Q2834" i="1"/>
  <c r="Q670" i="1"/>
  <c r="Q679" i="1" s="1"/>
  <c r="Q2339" i="1"/>
  <c r="Q803" i="1"/>
  <c r="Q3809" i="1"/>
  <c r="Z4263" i="1"/>
  <c r="AB4263" i="1" s="1"/>
  <c r="Z806" i="1"/>
  <c r="Z3812" i="1"/>
  <c r="Z673" i="1"/>
  <c r="Z2342" i="1"/>
  <c r="AB2342" i="1" s="1"/>
  <c r="Z2440" i="1"/>
  <c r="Z2837" i="1"/>
  <c r="Z3303" i="1"/>
  <c r="Z3085" i="1"/>
  <c r="S431" i="2"/>
  <c r="U464" i="33"/>
  <c r="S438" i="2" s="1"/>
  <c r="K4260" i="1"/>
  <c r="K2437" i="1"/>
  <c r="K3082" i="1"/>
  <c r="K3300" i="1"/>
  <c r="K2834" i="1"/>
  <c r="K670" i="1"/>
  <c r="K2339" i="1"/>
  <c r="K803" i="1"/>
  <c r="K3809" i="1"/>
  <c r="V4262" i="1"/>
  <c r="V805" i="1"/>
  <c r="V2439" i="1"/>
  <c r="V672" i="1"/>
  <c r="V681" i="1" s="1"/>
  <c r="V3811" i="1"/>
  <c r="V2836" i="1"/>
  <c r="V2341" i="1"/>
  <c r="V3084" i="1"/>
  <c r="V3302" i="1"/>
  <c r="L431" i="2"/>
  <c r="N464" i="33"/>
  <c r="L438" i="2" s="1"/>
  <c r="P4264" i="1"/>
  <c r="P2838" i="1"/>
  <c r="P2343" i="1"/>
  <c r="P3086" i="1"/>
  <c r="P807" i="1"/>
  <c r="P674" i="1"/>
  <c r="P3304" i="1"/>
  <c r="P2441" i="1"/>
  <c r="P3813" i="1"/>
  <c r="R4264" i="1"/>
  <c r="R2838" i="1"/>
  <c r="R2343" i="1"/>
  <c r="R3813" i="1"/>
  <c r="R3304" i="1"/>
  <c r="R2441" i="1"/>
  <c r="R3086" i="1"/>
  <c r="R807" i="1"/>
  <c r="R674" i="1"/>
  <c r="R683" i="1" s="1"/>
  <c r="M4218" i="1"/>
  <c r="M2206" i="1"/>
  <c r="M2222" i="1"/>
  <c r="M2238" i="1"/>
  <c r="M2214" i="1"/>
  <c r="M2230" i="1"/>
  <c r="M2164" i="1"/>
  <c r="M228" i="1"/>
  <c r="M2270" i="1"/>
  <c r="M4234" i="1"/>
  <c r="M3258" i="1"/>
  <c r="M3338" i="1"/>
  <c r="M3274" i="1"/>
  <c r="M4266" i="1"/>
  <c r="M3306" i="1"/>
  <c r="M220" i="1"/>
  <c r="AD1707" i="1"/>
  <c r="V708" i="33" s="1"/>
  <c r="P1709" i="1"/>
  <c r="K710" i="33" s="1"/>
  <c r="T1669" i="1"/>
  <c r="O2273" i="1"/>
  <c r="O2209" i="1"/>
  <c r="O4239" i="1"/>
  <c r="O233" i="1"/>
  <c r="O4240" i="1"/>
  <c r="O234" i="1"/>
  <c r="N1709" i="1"/>
  <c r="J710" i="33" s="1"/>
  <c r="M1708" i="1"/>
  <c r="I709" i="33" s="1"/>
  <c r="AA1664" i="1"/>
  <c r="AA1696" i="1"/>
  <c r="Q1706" i="1"/>
  <c r="L707" i="33" s="1"/>
  <c r="AA1708" i="1"/>
  <c r="T709" i="33" s="1"/>
  <c r="Z1706" i="1"/>
  <c r="S707" i="33" s="1"/>
  <c r="AB1666" i="1"/>
  <c r="AB1706" i="1" s="1"/>
  <c r="AA1707" i="1"/>
  <c r="T708" i="33" s="1"/>
  <c r="AE4416" i="1"/>
  <c r="AE746" i="1"/>
  <c r="AE320" i="1"/>
  <c r="J4416" i="1"/>
  <c r="J746" i="1"/>
  <c r="J320" i="1"/>
  <c r="C320" i="2"/>
  <c r="D323" i="33"/>
  <c r="B320" i="2" s="1"/>
  <c r="V4415" i="1"/>
  <c r="V745" i="1"/>
  <c r="V319" i="1"/>
  <c r="AA4414" i="1"/>
  <c r="AA744" i="1"/>
  <c r="AA318" i="1"/>
  <c r="C318" i="2"/>
  <c r="D321" i="33"/>
  <c r="B318" i="2" s="1"/>
  <c r="U4413" i="1"/>
  <c r="U743" i="1"/>
  <c r="U317" i="1"/>
  <c r="W4415" i="1"/>
  <c r="W745" i="1"/>
  <c r="W319" i="1"/>
  <c r="S4412" i="1"/>
  <c r="S742" i="1"/>
  <c r="S316" i="1"/>
  <c r="AD4411" i="1"/>
  <c r="AD741" i="1"/>
  <c r="AD315" i="1"/>
  <c r="F324" i="33"/>
  <c r="D321" i="2" s="1"/>
  <c r="D314" i="2"/>
  <c r="Z4416" i="1"/>
  <c r="Z746" i="1"/>
  <c r="Z320" i="1"/>
  <c r="M314" i="2"/>
  <c r="O324" i="33"/>
  <c r="M321" i="2" s="1"/>
  <c r="I324" i="33"/>
  <c r="G321" i="2" s="1"/>
  <c r="G314" i="2"/>
  <c r="R4412" i="1"/>
  <c r="R742" i="1"/>
  <c r="R316" i="1"/>
  <c r="R4411" i="1"/>
  <c r="R741" i="1"/>
  <c r="R315" i="1"/>
  <c r="M4415" i="1"/>
  <c r="M745" i="1"/>
  <c r="M319" i="1"/>
  <c r="AB3275" i="1"/>
  <c r="AB2207" i="1"/>
  <c r="AB226" i="1"/>
  <c r="AB2170" i="1"/>
  <c r="Y3276" i="1"/>
  <c r="Y2232" i="1"/>
  <c r="Y4271" i="1"/>
  <c r="Y2169" i="1"/>
  <c r="Y3259" i="1"/>
  <c r="Y223" i="1"/>
  <c r="Y2167" i="1"/>
  <c r="O738" i="1"/>
  <c r="H2054" i="1"/>
  <c r="S1706" i="1"/>
  <c r="N707" i="33" s="1"/>
  <c r="S1671" i="1"/>
  <c r="S1703" i="1"/>
  <c r="U1708" i="1"/>
  <c r="O709" i="33" s="1"/>
  <c r="Y1668" i="1"/>
  <c r="T2165" i="1"/>
  <c r="I4218" i="1"/>
  <c r="I2164" i="1"/>
  <c r="I2206" i="1"/>
  <c r="I2214" i="1"/>
  <c r="I2222" i="1"/>
  <c r="I2230" i="1"/>
  <c r="I2238" i="1"/>
  <c r="I228" i="1"/>
  <c r="I2270" i="1"/>
  <c r="I4234" i="1"/>
  <c r="I3258" i="1"/>
  <c r="I3274" i="1"/>
  <c r="I4266" i="1"/>
  <c r="I3306" i="1"/>
  <c r="I3338" i="1"/>
  <c r="I220" i="1"/>
  <c r="U1671" i="1"/>
  <c r="U1703" i="1"/>
  <c r="O2210" i="1"/>
  <c r="T3280" i="1"/>
  <c r="T2220" i="1"/>
  <c r="L4218" i="1"/>
  <c r="L2214" i="1"/>
  <c r="L2222" i="1"/>
  <c r="L2230" i="1"/>
  <c r="L2206" i="1"/>
  <c r="L2238" i="1"/>
  <c r="L2164" i="1"/>
  <c r="L228" i="1"/>
  <c r="L2270" i="1"/>
  <c r="L4234" i="1"/>
  <c r="L3258" i="1"/>
  <c r="L3274" i="1"/>
  <c r="L4266" i="1"/>
  <c r="L3338" i="1"/>
  <c r="L3306" i="1"/>
  <c r="L220" i="1"/>
  <c r="W541" i="33"/>
  <c r="U293" i="2"/>
  <c r="M293" i="2"/>
  <c r="O541" i="33"/>
  <c r="I293" i="2"/>
  <c r="K541" i="33"/>
  <c r="C292" i="2"/>
  <c r="E540" i="33"/>
  <c r="D339" i="33"/>
  <c r="S292" i="2"/>
  <c r="U540" i="33"/>
  <c r="O291" i="2"/>
  <c r="Q539" i="33"/>
  <c r="C290" i="2"/>
  <c r="E538" i="33"/>
  <c r="D337" i="33"/>
  <c r="M289" i="2"/>
  <c r="O537" i="33"/>
  <c r="T288" i="2"/>
  <c r="V536" i="33"/>
  <c r="F341" i="33"/>
  <c r="D287" i="2"/>
  <c r="F535" i="33"/>
  <c r="E341" i="33"/>
  <c r="C287" i="2"/>
  <c r="E535" i="33"/>
  <c r="D334" i="33"/>
  <c r="F288" i="2"/>
  <c r="H536" i="33"/>
  <c r="R293" i="2"/>
  <c r="T541" i="33"/>
  <c r="Q292" i="2"/>
  <c r="S540" i="33"/>
  <c r="Q288" i="2"/>
  <c r="S536" i="33"/>
  <c r="G289" i="2"/>
  <c r="I537" i="33"/>
  <c r="M287" i="2"/>
  <c r="O341" i="33"/>
  <c r="O535" i="33"/>
  <c r="M1696" i="1"/>
  <c r="M1664" i="1"/>
  <c r="L1710" i="1"/>
  <c r="O1670" i="1"/>
  <c r="O1710" i="1" s="1"/>
  <c r="P1710" i="1"/>
  <c r="K711" i="33" s="1"/>
  <c r="T1670" i="1"/>
  <c r="T1710" i="1" s="1"/>
  <c r="AE4263" i="1"/>
  <c r="AE806" i="1"/>
  <c r="AE3303" i="1"/>
  <c r="AE673" i="1"/>
  <c r="AE682" i="1" s="1"/>
  <c r="AE2342" i="1"/>
  <c r="AE2440" i="1"/>
  <c r="AE2837" i="1"/>
  <c r="AE3085" i="1"/>
  <c r="AE3812" i="1"/>
  <c r="U4260" i="1"/>
  <c r="U2437" i="1"/>
  <c r="U3082" i="1"/>
  <c r="U3809" i="1"/>
  <c r="U3300" i="1"/>
  <c r="U2834" i="1"/>
  <c r="U670" i="1"/>
  <c r="U803" i="1"/>
  <c r="U2339" i="1"/>
  <c r="M4261" i="1"/>
  <c r="M3301" i="1"/>
  <c r="M2835" i="1"/>
  <c r="M3810" i="1"/>
  <c r="M3083" i="1"/>
  <c r="M2438" i="1"/>
  <c r="M671" i="1"/>
  <c r="M680" i="1" s="1"/>
  <c r="M2340" i="1"/>
  <c r="M804" i="1"/>
  <c r="K4259" i="1"/>
  <c r="K2338" i="1"/>
  <c r="K802" i="1"/>
  <c r="K3808" i="1"/>
  <c r="K669" i="1"/>
  <c r="K3299" i="1"/>
  <c r="K2833" i="1"/>
  <c r="K2436" i="1"/>
  <c r="K3081" i="1"/>
  <c r="Q4261" i="1"/>
  <c r="Q3301" i="1"/>
  <c r="Q2835" i="1"/>
  <c r="Q3810" i="1"/>
  <c r="Q3083" i="1"/>
  <c r="Q2438" i="1"/>
  <c r="Q804" i="1"/>
  <c r="Q671" i="1"/>
  <c r="Q680" i="1" s="1"/>
  <c r="Q2340" i="1"/>
  <c r="V4259" i="1"/>
  <c r="V802" i="1"/>
  <c r="V3808" i="1"/>
  <c r="V2833" i="1"/>
  <c r="V2436" i="1"/>
  <c r="V3081" i="1"/>
  <c r="V669" i="1"/>
  <c r="V678" i="1" s="1"/>
  <c r="V3299" i="1"/>
  <c r="V2338" i="1"/>
  <c r="AD4261" i="1"/>
  <c r="AD3301" i="1"/>
  <c r="AD671" i="1"/>
  <c r="AD680" i="1" s="1"/>
  <c r="AD2340" i="1"/>
  <c r="AD2835" i="1"/>
  <c r="AD804" i="1"/>
  <c r="AD3083" i="1"/>
  <c r="AD3810" i="1"/>
  <c r="AD2438" i="1"/>
  <c r="S4261" i="1"/>
  <c r="S3301" i="1"/>
  <c r="S2835" i="1"/>
  <c r="S3810" i="1"/>
  <c r="S3083" i="1"/>
  <c r="S2438" i="1"/>
  <c r="S804" i="1"/>
  <c r="S671" i="1"/>
  <c r="S680" i="1" s="1"/>
  <c r="S2340" i="1"/>
  <c r="L4264" i="1"/>
  <c r="L2838" i="1"/>
  <c r="L2343" i="1"/>
  <c r="L3813" i="1"/>
  <c r="L3304" i="1"/>
  <c r="L2441" i="1"/>
  <c r="L3086" i="1"/>
  <c r="L807" i="1"/>
  <c r="L674" i="1"/>
  <c r="P4259" i="1"/>
  <c r="P802" i="1"/>
  <c r="P3808" i="1"/>
  <c r="P3299" i="1"/>
  <c r="P2833" i="1"/>
  <c r="P2436" i="1"/>
  <c r="P2338" i="1"/>
  <c r="P3081" i="1"/>
  <c r="P669" i="1"/>
  <c r="X4263" i="1"/>
  <c r="X806" i="1"/>
  <c r="X3303" i="1"/>
  <c r="X3812" i="1"/>
  <c r="X673" i="1"/>
  <c r="X682" i="1" s="1"/>
  <c r="X2342" i="1"/>
  <c r="X2440" i="1"/>
  <c r="X2837" i="1"/>
  <c r="X3085" i="1"/>
  <c r="X4262" i="1"/>
  <c r="X2836" i="1"/>
  <c r="X805" i="1"/>
  <c r="X2439" i="1"/>
  <c r="X3811" i="1"/>
  <c r="X3302" i="1"/>
  <c r="X672" i="1"/>
  <c r="X681" i="1" s="1"/>
  <c r="X3084" i="1"/>
  <c r="X2341" i="1"/>
  <c r="AC4262" i="1"/>
  <c r="AC805" i="1"/>
  <c r="AC2439" i="1"/>
  <c r="AC3811" i="1"/>
  <c r="AC2836" i="1"/>
  <c r="AC2341" i="1"/>
  <c r="AC3084" i="1"/>
  <c r="AC3302" i="1"/>
  <c r="AC672" i="1"/>
  <c r="AC681" i="1" s="1"/>
  <c r="N4262" i="1"/>
  <c r="N805" i="1"/>
  <c r="N2439" i="1"/>
  <c r="N672" i="1"/>
  <c r="N681" i="1" s="1"/>
  <c r="N3811" i="1"/>
  <c r="N2836" i="1"/>
  <c r="N2341" i="1"/>
  <c r="N3084" i="1"/>
  <c r="N3302" i="1"/>
  <c r="M4260" i="1"/>
  <c r="M2437" i="1"/>
  <c r="M3082" i="1"/>
  <c r="M3809" i="1"/>
  <c r="M3300" i="1"/>
  <c r="M2834" i="1"/>
  <c r="M670" i="1"/>
  <c r="M679" i="1" s="1"/>
  <c r="M803" i="1"/>
  <c r="M2339" i="1"/>
  <c r="N431" i="2"/>
  <c r="P464" i="33"/>
  <c r="N438" i="2" s="1"/>
  <c r="P4263" i="1"/>
  <c r="P806" i="1"/>
  <c r="P3303" i="1"/>
  <c r="P3812" i="1"/>
  <c r="P673" i="1"/>
  <c r="P2342" i="1"/>
  <c r="P2440" i="1"/>
  <c r="P2837" i="1"/>
  <c r="P3085" i="1"/>
  <c r="AD4218" i="1"/>
  <c r="AD2206" i="1"/>
  <c r="AD2214" i="1"/>
  <c r="AD2222" i="1"/>
  <c r="AD2230" i="1"/>
  <c r="AD2238" i="1"/>
  <c r="AD2164" i="1"/>
  <c r="AD228" i="1"/>
  <c r="AD2270" i="1"/>
  <c r="AD4234" i="1"/>
  <c r="AD3258" i="1"/>
  <c r="AD3306" i="1"/>
  <c r="AD3338" i="1"/>
  <c r="AD3274" i="1"/>
  <c r="AD4266" i="1"/>
  <c r="AD220" i="1"/>
  <c r="O4269" i="1"/>
  <c r="O2241" i="1"/>
  <c r="O2169" i="1"/>
  <c r="O3280" i="1"/>
  <c r="O2236" i="1"/>
  <c r="I4221" i="1"/>
  <c r="I2217" i="1"/>
  <c r="I2225" i="1"/>
  <c r="I2233" i="1"/>
  <c r="I2241" i="1"/>
  <c r="I2209" i="1"/>
  <c r="I2167" i="1"/>
  <c r="I231" i="1"/>
  <c r="I3341" i="1"/>
  <c r="I223" i="1"/>
  <c r="I4237" i="1"/>
  <c r="I3261" i="1"/>
  <c r="I2273" i="1"/>
  <c r="I4269" i="1"/>
  <c r="I3277" i="1"/>
  <c r="I3309" i="1"/>
  <c r="AA1671" i="1"/>
  <c r="AA1703" i="1"/>
  <c r="I1669" i="1"/>
  <c r="I1701" i="1"/>
  <c r="T1699" i="1"/>
  <c r="O1700" i="1"/>
  <c r="AE4414" i="1"/>
  <c r="AE744" i="1"/>
  <c r="AE318" i="1"/>
  <c r="U324" i="33"/>
  <c r="S321" i="2" s="1"/>
  <c r="S314" i="2"/>
  <c r="V324" i="33"/>
  <c r="T321" i="2" s="1"/>
  <c r="T314" i="2"/>
  <c r="AD4415" i="1"/>
  <c r="AD745" i="1"/>
  <c r="AD319" i="1"/>
  <c r="W4416" i="1"/>
  <c r="W746" i="1"/>
  <c r="W320" i="1"/>
  <c r="Q4414" i="1"/>
  <c r="Q744" i="1"/>
  <c r="Q318" i="1"/>
  <c r="S4413" i="1"/>
  <c r="S743" i="1"/>
  <c r="S317" i="1"/>
  <c r="C319" i="2"/>
  <c r="D322" i="33"/>
  <c r="B319" i="2" s="1"/>
  <c r="R4413" i="1"/>
  <c r="R743" i="1"/>
  <c r="R317" i="1"/>
  <c r="AC4411" i="1"/>
  <c r="AC741" i="1"/>
  <c r="AC315" i="1"/>
  <c r="C315" i="2"/>
  <c r="D318" i="33"/>
  <c r="B315" i="2" s="1"/>
  <c r="X4414" i="1"/>
  <c r="X744" i="1"/>
  <c r="X318" i="1"/>
  <c r="M4416" i="1"/>
  <c r="M746" i="1"/>
  <c r="M320" i="1"/>
  <c r="L4412" i="1"/>
  <c r="L742" i="1"/>
  <c r="L316" i="1"/>
  <c r="L4411" i="1"/>
  <c r="L741" i="1"/>
  <c r="L315" i="1"/>
  <c r="AD4416" i="1"/>
  <c r="AD746" i="1"/>
  <c r="AD320" i="1"/>
  <c r="S324" i="33"/>
  <c r="Q321" i="2" s="1"/>
  <c r="Q314" i="2"/>
  <c r="AB221" i="1"/>
  <c r="AB2231" i="1"/>
  <c r="AB3280" i="1"/>
  <c r="AB2228" i="1"/>
  <c r="Y4268" i="1"/>
  <c r="Y2240" i="1"/>
  <c r="Y3263" i="1"/>
  <c r="Y4223" i="1"/>
  <c r="Y4235" i="1"/>
  <c r="Y2207" i="1"/>
  <c r="Y3277" i="1"/>
  <c r="Y2233" i="1"/>
  <c r="H1594" i="1"/>
  <c r="C330" i="2"/>
  <c r="Y1701" i="1"/>
  <c r="U4218" i="1"/>
  <c r="U2164" i="1"/>
  <c r="U2206" i="1"/>
  <c r="U2214" i="1"/>
  <c r="U2222" i="1"/>
  <c r="U2230" i="1"/>
  <c r="U2238" i="1"/>
  <c r="U228" i="1"/>
  <c r="U2270" i="1"/>
  <c r="U4234" i="1"/>
  <c r="U3258" i="1"/>
  <c r="U3338" i="1"/>
  <c r="U3274" i="1"/>
  <c r="U4266" i="1"/>
  <c r="U3306" i="1"/>
  <c r="U220" i="1"/>
  <c r="O4222" i="1"/>
  <c r="T3264" i="1"/>
  <c r="T4224" i="1"/>
  <c r="T4221" i="1"/>
  <c r="L4225" i="1"/>
  <c r="L2171" i="1"/>
  <c r="L2237" i="1"/>
  <c r="L2245" i="1"/>
  <c r="L2213" i="1"/>
  <c r="L2221" i="1"/>
  <c r="L2229" i="1"/>
  <c r="L235" i="1"/>
  <c r="L4273" i="1"/>
  <c r="L3345" i="1"/>
  <c r="L3313" i="1"/>
  <c r="L2277" i="1"/>
  <c r="L3265" i="1"/>
  <c r="L3281" i="1"/>
  <c r="L227" i="1"/>
  <c r="L4241" i="1"/>
  <c r="L1706" i="1"/>
  <c r="O1666" i="1"/>
  <c r="O1706" i="1" s="1"/>
  <c r="Z1708" i="1"/>
  <c r="S709" i="33" s="1"/>
  <c r="AB1668" i="1"/>
  <c r="AB1708" i="1" s="1"/>
  <c r="W539" i="33"/>
  <c r="U291" i="2"/>
  <c r="H290" i="2"/>
  <c r="J538" i="33"/>
  <c r="D291" i="2"/>
  <c r="F539" i="33"/>
  <c r="U341" i="33"/>
  <c r="S287" i="2"/>
  <c r="U535" i="33"/>
  <c r="M292" i="2"/>
  <c r="O540" i="33"/>
  <c r="N291" i="2"/>
  <c r="P539" i="33"/>
  <c r="J293" i="2"/>
  <c r="L541" i="33"/>
  <c r="L289" i="2"/>
  <c r="N537" i="33"/>
  <c r="S288" i="2"/>
  <c r="U536" i="33"/>
  <c r="C288" i="2"/>
  <c r="E536" i="33"/>
  <c r="D335" i="33"/>
  <c r="J287" i="2"/>
  <c r="L341" i="33"/>
  <c r="L535" i="33"/>
  <c r="E289" i="2"/>
  <c r="G537" i="33"/>
  <c r="H292" i="2"/>
  <c r="J540" i="33"/>
  <c r="P291" i="2"/>
  <c r="R539" i="33"/>
  <c r="G290" i="2"/>
  <c r="I538" i="33"/>
  <c r="F291" i="2"/>
  <c r="H539" i="33"/>
  <c r="R341" i="33"/>
  <c r="P287" i="2"/>
  <c r="R535" i="33"/>
  <c r="AB2209" i="1"/>
  <c r="AB4236" i="1"/>
  <c r="N1664" i="1"/>
  <c r="N1696" i="1"/>
  <c r="AE4260" i="1"/>
  <c r="AE3082" i="1"/>
  <c r="AE2437" i="1"/>
  <c r="AE2339" i="1"/>
  <c r="AE803" i="1"/>
  <c r="AE3809" i="1"/>
  <c r="AE3300" i="1"/>
  <c r="AE2834" i="1"/>
  <c r="AE670" i="1"/>
  <c r="AE679" i="1" s="1"/>
  <c r="S4259" i="1"/>
  <c r="S2338" i="1"/>
  <c r="S802" i="1"/>
  <c r="S3808" i="1"/>
  <c r="S669" i="1"/>
  <c r="S678" i="1" s="1"/>
  <c r="S3299" i="1"/>
  <c r="S2833" i="1"/>
  <c r="S2436" i="1"/>
  <c r="S3081" i="1"/>
  <c r="AC4263" i="1"/>
  <c r="AC3303" i="1"/>
  <c r="AC806" i="1"/>
  <c r="AC2440" i="1"/>
  <c r="AC2837" i="1"/>
  <c r="AC3085" i="1"/>
  <c r="AC3812" i="1"/>
  <c r="AC2342" i="1"/>
  <c r="AC673" i="1"/>
  <c r="AC682" i="1" s="1"/>
  <c r="F464" i="33"/>
  <c r="D438" i="2" s="1"/>
  <c r="D431" i="2"/>
  <c r="J464" i="33"/>
  <c r="H438" i="2" s="1"/>
  <c r="H431" i="2"/>
  <c r="Q4259" i="1"/>
  <c r="Q802" i="1"/>
  <c r="Q3808" i="1"/>
  <c r="Q3299" i="1"/>
  <c r="Q2833" i="1"/>
  <c r="Q2436" i="1"/>
  <c r="Q2338" i="1"/>
  <c r="Q3081" i="1"/>
  <c r="Q669" i="1"/>
  <c r="Q678" i="1" s="1"/>
  <c r="AC4259" i="1"/>
  <c r="AC2338" i="1"/>
  <c r="AC802" i="1"/>
  <c r="AC3808" i="1"/>
  <c r="AC3081" i="1"/>
  <c r="AC669" i="1"/>
  <c r="AC678" i="1" s="1"/>
  <c r="AC2833" i="1"/>
  <c r="AC2436" i="1"/>
  <c r="AC3299" i="1"/>
  <c r="M464" i="33"/>
  <c r="K438" i="2" s="1"/>
  <c r="K431" i="2"/>
  <c r="K4263" i="1"/>
  <c r="K806" i="1"/>
  <c r="K3303" i="1"/>
  <c r="K3812" i="1"/>
  <c r="K673" i="1"/>
  <c r="K2342" i="1"/>
  <c r="K3085" i="1"/>
  <c r="K2440" i="1"/>
  <c r="K2837" i="1"/>
  <c r="AD4260" i="1"/>
  <c r="AD2437" i="1"/>
  <c r="AD3082" i="1"/>
  <c r="AD803" i="1"/>
  <c r="AD3809" i="1"/>
  <c r="AD2339" i="1"/>
  <c r="AD3300" i="1"/>
  <c r="AD2834" i="1"/>
  <c r="AD670" i="1"/>
  <c r="AD679" i="1" s="1"/>
  <c r="AD4262" i="1"/>
  <c r="AD805" i="1"/>
  <c r="AD2439" i="1"/>
  <c r="AD672" i="1"/>
  <c r="AD681" i="1" s="1"/>
  <c r="AD3811" i="1"/>
  <c r="AD2836" i="1"/>
  <c r="AD2341" i="1"/>
  <c r="AD3084" i="1"/>
  <c r="AD3302" i="1"/>
  <c r="M4262" i="1"/>
  <c r="M805" i="1"/>
  <c r="M2439" i="1"/>
  <c r="M672" i="1"/>
  <c r="M681" i="1" s="1"/>
  <c r="M3811" i="1"/>
  <c r="M2836" i="1"/>
  <c r="M2341" i="1"/>
  <c r="M3084" i="1"/>
  <c r="M3302" i="1"/>
  <c r="R4262" i="1"/>
  <c r="R3811" i="1"/>
  <c r="R2836" i="1"/>
  <c r="R805" i="1"/>
  <c r="R2439" i="1"/>
  <c r="R2341" i="1"/>
  <c r="R3084" i="1"/>
  <c r="R3302" i="1"/>
  <c r="R672" i="1"/>
  <c r="R681" i="1" s="1"/>
  <c r="Q4264" i="1"/>
  <c r="Q2838" i="1"/>
  <c r="Q2343" i="1"/>
  <c r="Q3304" i="1"/>
  <c r="Q2441" i="1"/>
  <c r="Q3086" i="1"/>
  <c r="Q807" i="1"/>
  <c r="Q674" i="1"/>
  <c r="Q683" i="1" s="1"/>
  <c r="Q3813" i="1"/>
  <c r="U4262" i="1"/>
  <c r="U805" i="1"/>
  <c r="U2439" i="1"/>
  <c r="U3811" i="1"/>
  <c r="U2836" i="1"/>
  <c r="U672" i="1"/>
  <c r="U2341" i="1"/>
  <c r="U3084" i="1"/>
  <c r="U3302" i="1"/>
  <c r="V4263" i="1"/>
  <c r="V806" i="1"/>
  <c r="V3303" i="1"/>
  <c r="V2440" i="1"/>
  <c r="V2837" i="1"/>
  <c r="V3085" i="1"/>
  <c r="V673" i="1"/>
  <c r="V682" i="1" s="1"/>
  <c r="V2342" i="1"/>
  <c r="V3812" i="1"/>
  <c r="R4261" i="1"/>
  <c r="R3301" i="1"/>
  <c r="R2835" i="1"/>
  <c r="R3810" i="1"/>
  <c r="R3083" i="1"/>
  <c r="R2438" i="1"/>
  <c r="R804" i="1"/>
  <c r="R671" i="1"/>
  <c r="R680" i="1" s="1"/>
  <c r="R2340" i="1"/>
  <c r="AD1710" i="1"/>
  <c r="V711" i="33" s="1"/>
  <c r="AE1707" i="1"/>
  <c r="W708" i="33" s="1"/>
  <c r="O3261" i="1"/>
  <c r="O2225" i="1"/>
  <c r="O3343" i="1"/>
  <c r="O2243" i="1"/>
  <c r="O3312" i="1"/>
  <c r="O2228" i="1"/>
  <c r="AE4218" i="1"/>
  <c r="AE2206" i="1"/>
  <c r="AE2214" i="1"/>
  <c r="AE2222" i="1"/>
  <c r="AE2230" i="1"/>
  <c r="AE2238" i="1"/>
  <c r="AE2164" i="1"/>
  <c r="AE228" i="1"/>
  <c r="AE2270" i="1"/>
  <c r="AE4234" i="1"/>
  <c r="AE3258" i="1"/>
  <c r="AE3306" i="1"/>
  <c r="AE3338" i="1"/>
  <c r="AE4266" i="1"/>
  <c r="AE220" i="1"/>
  <c r="AE3274" i="1"/>
  <c r="AB1697" i="1"/>
  <c r="L1709" i="1"/>
  <c r="O1669" i="1"/>
  <c r="Q1707" i="1"/>
  <c r="L708" i="33" s="1"/>
  <c r="T627" i="33"/>
  <c r="AA4218" i="1"/>
  <c r="AA2222" i="1"/>
  <c r="AA2230" i="1"/>
  <c r="AA2206" i="1"/>
  <c r="AA2238" i="1"/>
  <c r="AA2214" i="1"/>
  <c r="AA2164" i="1"/>
  <c r="AA228" i="1"/>
  <c r="AA4234" i="1"/>
  <c r="AA3258" i="1"/>
  <c r="AA2270" i="1"/>
  <c r="AA3274" i="1"/>
  <c r="AA4266" i="1"/>
  <c r="AA3306" i="1"/>
  <c r="AA3338" i="1"/>
  <c r="AA220" i="1"/>
  <c r="I4220" i="1"/>
  <c r="I2216" i="1"/>
  <c r="I2208" i="1"/>
  <c r="I2240" i="1"/>
  <c r="I2232" i="1"/>
  <c r="I2224" i="1"/>
  <c r="I2166" i="1"/>
  <c r="I230" i="1"/>
  <c r="I222" i="1"/>
  <c r="I4268" i="1"/>
  <c r="I2272" i="1"/>
  <c r="I3276" i="1"/>
  <c r="I4236" i="1"/>
  <c r="I3260" i="1"/>
  <c r="I3340" i="1"/>
  <c r="I3308" i="1"/>
  <c r="P1707" i="1"/>
  <c r="K708" i="33" s="1"/>
  <c r="T1667" i="1"/>
  <c r="N1705" i="1"/>
  <c r="J706" i="33" s="1"/>
  <c r="L1708" i="1"/>
  <c r="O1668" i="1"/>
  <c r="AD1705" i="1"/>
  <c r="V706" i="33" s="1"/>
  <c r="AB1604" i="1"/>
  <c r="W324" i="33"/>
  <c r="U321" i="2" s="1"/>
  <c r="U314" i="2"/>
  <c r="Q324" i="33"/>
  <c r="O321" i="2" s="1"/>
  <c r="O314" i="2"/>
  <c r="P324" i="33"/>
  <c r="N321" i="2" s="1"/>
  <c r="N314" i="2"/>
  <c r="AC4412" i="1"/>
  <c r="AC742" i="1"/>
  <c r="AC316" i="1"/>
  <c r="V4416" i="1"/>
  <c r="V746" i="1"/>
  <c r="V320" i="1"/>
  <c r="Q4411" i="1"/>
  <c r="Q741" i="1"/>
  <c r="Q315" i="1"/>
  <c r="R4414" i="1"/>
  <c r="R744" i="1"/>
  <c r="R318" i="1"/>
  <c r="AD4412" i="1"/>
  <c r="AD742" i="1"/>
  <c r="AD316" i="1"/>
  <c r="I314" i="2"/>
  <c r="K324" i="33"/>
  <c r="I321" i="2" s="1"/>
  <c r="T324" i="33"/>
  <c r="R321" i="2" s="1"/>
  <c r="R314" i="2"/>
  <c r="P4411" i="1"/>
  <c r="P741" i="1"/>
  <c r="P315" i="1"/>
  <c r="Q4415" i="1"/>
  <c r="Q745" i="1"/>
  <c r="Q319" i="1"/>
  <c r="P4412" i="1"/>
  <c r="P742" i="1"/>
  <c r="P316" i="1"/>
  <c r="K4413" i="1"/>
  <c r="K743" i="1"/>
  <c r="K317" i="1"/>
  <c r="K4412" i="1"/>
  <c r="K742" i="1"/>
  <c r="K316" i="1"/>
  <c r="H324" i="33"/>
  <c r="F321" i="2" s="1"/>
  <c r="F314" i="2"/>
  <c r="Z4414" i="1"/>
  <c r="Z744" i="1"/>
  <c r="Z318" i="1"/>
  <c r="S4225" i="1"/>
  <c r="S2245" i="1"/>
  <c r="S2221" i="1"/>
  <c r="S2213" i="1"/>
  <c r="S2229" i="1"/>
  <c r="S2237" i="1"/>
  <c r="S2171" i="1"/>
  <c r="S235" i="1"/>
  <c r="S3313" i="1"/>
  <c r="S4273" i="1"/>
  <c r="S3345" i="1"/>
  <c r="S2277" i="1"/>
  <c r="S3281" i="1"/>
  <c r="S3265" i="1"/>
  <c r="S227" i="1"/>
  <c r="S4241" i="1"/>
  <c r="AB3259" i="1"/>
  <c r="AB2223" i="1"/>
  <c r="AB3344" i="1"/>
  <c r="AB2220" i="1"/>
  <c r="Y222" i="1"/>
  <c r="Y2208" i="1"/>
  <c r="Y4239" i="1"/>
  <c r="Y233" i="1"/>
  <c r="Y221" i="1"/>
  <c r="Y2215" i="1"/>
  <c r="Y3341" i="1"/>
  <c r="Y2209" i="1"/>
  <c r="H1586" i="1"/>
  <c r="I1665" i="1"/>
  <c r="I1697" i="1"/>
  <c r="I1702" i="1"/>
  <c r="I1670" i="1"/>
  <c r="K1709" i="1"/>
  <c r="J1707" i="1"/>
  <c r="F708" i="33" s="1"/>
  <c r="U1709" i="1"/>
  <c r="O710" i="33" s="1"/>
  <c r="Y1669" i="1"/>
  <c r="O4238" i="1"/>
  <c r="O232" i="1"/>
  <c r="T4272" i="1"/>
  <c r="T234" i="1"/>
  <c r="T231" i="1"/>
  <c r="N4218" i="1"/>
  <c r="N2214" i="1"/>
  <c r="N2230" i="1"/>
  <c r="N2206" i="1"/>
  <c r="N2222" i="1"/>
  <c r="N2238" i="1"/>
  <c r="N228" i="1"/>
  <c r="N2164" i="1"/>
  <c r="N2270" i="1"/>
  <c r="N4234" i="1"/>
  <c r="N3258" i="1"/>
  <c r="N3306" i="1"/>
  <c r="N3338" i="1"/>
  <c r="N3274" i="1"/>
  <c r="N4266" i="1"/>
  <c r="N220" i="1"/>
  <c r="K1705" i="1"/>
  <c r="AA1705" i="1"/>
  <c r="T706" i="33" s="1"/>
  <c r="W538" i="33"/>
  <c r="U290" i="2"/>
  <c r="C291" i="2"/>
  <c r="E539" i="33"/>
  <c r="D338" i="33"/>
  <c r="L292" i="2"/>
  <c r="N540" i="33"/>
  <c r="O293" i="2"/>
  <c r="Q541" i="33"/>
  <c r="N288" i="2"/>
  <c r="P536" i="33"/>
  <c r="M290" i="2"/>
  <c r="O538" i="33"/>
  <c r="M291" i="2"/>
  <c r="O539" i="33"/>
  <c r="K290" i="2"/>
  <c r="M538" i="33"/>
  <c r="T341" i="33"/>
  <c r="R287" i="2"/>
  <c r="T535" i="33"/>
  <c r="J290" i="2"/>
  <c r="L538" i="33"/>
  <c r="D292" i="2"/>
  <c r="F540" i="33"/>
  <c r="K293" i="2"/>
  <c r="M541" i="33"/>
  <c r="E288" i="2"/>
  <c r="G536" i="33"/>
  <c r="G291" i="2"/>
  <c r="I539" i="33"/>
  <c r="F292" i="2"/>
  <c r="H540" i="33"/>
  <c r="E293" i="2"/>
  <c r="G541" i="33"/>
  <c r="G293" i="2"/>
  <c r="I541" i="33"/>
  <c r="AB4221" i="1"/>
  <c r="W1706" i="1"/>
  <c r="Q707" i="33" s="1"/>
  <c r="J1710" i="1"/>
  <c r="F711" i="33" s="1"/>
  <c r="N1703" i="1"/>
  <c r="N1671" i="1"/>
  <c r="AE4261" i="1"/>
  <c r="AE3301" i="1"/>
  <c r="AE804" i="1"/>
  <c r="AE671" i="1"/>
  <c r="AE680" i="1" s="1"/>
  <c r="AE2340" i="1"/>
  <c r="AE3810" i="1"/>
  <c r="AE3083" i="1"/>
  <c r="AE2438" i="1"/>
  <c r="AE2835" i="1"/>
  <c r="N4261" i="1"/>
  <c r="N3301" i="1"/>
  <c r="N671" i="1"/>
  <c r="N680" i="1" s="1"/>
  <c r="N2340" i="1"/>
  <c r="N2835" i="1"/>
  <c r="N804" i="1"/>
  <c r="N3810" i="1"/>
  <c r="N2438" i="1"/>
  <c r="N3083" i="1"/>
  <c r="AA4264" i="1"/>
  <c r="AA2838" i="1"/>
  <c r="AA2343" i="1"/>
  <c r="AA3813" i="1"/>
  <c r="AA3304" i="1"/>
  <c r="AA2441" i="1"/>
  <c r="AA3086" i="1"/>
  <c r="AA807" i="1"/>
  <c r="AA674" i="1"/>
  <c r="AA683" i="1" s="1"/>
  <c r="E464" i="33"/>
  <c r="C431" i="2"/>
  <c r="D457" i="33"/>
  <c r="B431" i="2" s="1"/>
  <c r="L4259" i="1"/>
  <c r="L2338" i="1"/>
  <c r="L802" i="1"/>
  <c r="L3808" i="1"/>
  <c r="O3808" i="1" s="1"/>
  <c r="L3081" i="1"/>
  <c r="L669" i="1"/>
  <c r="L3299" i="1"/>
  <c r="O3299" i="1" s="1"/>
  <c r="L2436" i="1"/>
  <c r="L2833" i="1"/>
  <c r="Z4264" i="1"/>
  <c r="Z2838" i="1"/>
  <c r="Z2343" i="1"/>
  <c r="Z3813" i="1"/>
  <c r="Z3304" i="1"/>
  <c r="Z2441" i="1"/>
  <c r="Z3086" i="1"/>
  <c r="Z807" i="1"/>
  <c r="Z674" i="1"/>
  <c r="S4264" i="1"/>
  <c r="S2838" i="1"/>
  <c r="S2343" i="1"/>
  <c r="S3813" i="1"/>
  <c r="S3304" i="1"/>
  <c r="S2441" i="1"/>
  <c r="S3086" i="1"/>
  <c r="S807" i="1"/>
  <c r="S674" i="1"/>
  <c r="S683" i="1" s="1"/>
  <c r="J4261" i="1"/>
  <c r="J3301" i="1"/>
  <c r="J2835" i="1"/>
  <c r="J3810" i="1"/>
  <c r="J671" i="1"/>
  <c r="J680" i="1" s="1"/>
  <c r="J3083" i="1"/>
  <c r="J2438" i="1"/>
  <c r="J804" i="1"/>
  <c r="J2340" i="1"/>
  <c r="J4260" i="1"/>
  <c r="J2437" i="1"/>
  <c r="J3082" i="1"/>
  <c r="J670" i="1"/>
  <c r="J679" i="1" s="1"/>
  <c r="J3300" i="1"/>
  <c r="J2834" i="1"/>
  <c r="J2339" i="1"/>
  <c r="J803" i="1"/>
  <c r="J3809" i="1"/>
  <c r="AA4262" i="1"/>
  <c r="AA3811" i="1"/>
  <c r="AA2836" i="1"/>
  <c r="AA805" i="1"/>
  <c r="AA2439" i="1"/>
  <c r="AA2341" i="1"/>
  <c r="AA3084" i="1"/>
  <c r="AA3302" i="1"/>
  <c r="AA672" i="1"/>
  <c r="AA681" i="1" s="1"/>
  <c r="C435" i="2"/>
  <c r="D461" i="33"/>
  <c r="B435" i="2" s="1"/>
  <c r="M4264" i="1"/>
  <c r="M2838" i="1"/>
  <c r="M2343" i="1"/>
  <c r="M3813" i="1"/>
  <c r="M3304" i="1"/>
  <c r="M2441" i="1"/>
  <c r="M3086" i="1"/>
  <c r="M674" i="1"/>
  <c r="M683" i="1" s="1"/>
  <c r="M807" i="1"/>
  <c r="Q431" i="2"/>
  <c r="S464" i="33"/>
  <c r="Q438" i="2" s="1"/>
  <c r="N4263" i="1"/>
  <c r="N806" i="1"/>
  <c r="N3303" i="1"/>
  <c r="N2440" i="1"/>
  <c r="N2837" i="1"/>
  <c r="N3085" i="1"/>
  <c r="N673" i="1"/>
  <c r="N682" i="1" s="1"/>
  <c r="N2342" i="1"/>
  <c r="N3812" i="1"/>
  <c r="S4263" i="1"/>
  <c r="S806" i="1"/>
  <c r="S3303" i="1"/>
  <c r="S3812" i="1"/>
  <c r="S673" i="1"/>
  <c r="S682" i="1" s="1"/>
  <c r="S2342" i="1"/>
  <c r="S3085" i="1"/>
  <c r="S2837" i="1"/>
  <c r="S2440" i="1"/>
  <c r="AA4259" i="1"/>
  <c r="AA2338" i="1"/>
  <c r="AA802" i="1"/>
  <c r="AA3808" i="1"/>
  <c r="AA669" i="1"/>
  <c r="AA678" i="1" s="1"/>
  <c r="AA3299" i="1"/>
  <c r="AA2833" i="1"/>
  <c r="AA2436" i="1"/>
  <c r="AA3081" i="1"/>
  <c r="N4264" i="1"/>
  <c r="N2838" i="1"/>
  <c r="N2343" i="1"/>
  <c r="N674" i="1"/>
  <c r="N683" i="1" s="1"/>
  <c r="N3813" i="1"/>
  <c r="N3304" i="1"/>
  <c r="N2441" i="1"/>
  <c r="N807" i="1"/>
  <c r="N3086" i="1"/>
  <c r="Q1664" i="1"/>
  <c r="Q1696" i="1"/>
  <c r="AB2211" i="1"/>
  <c r="O3309" i="1"/>
  <c r="O231" i="1"/>
  <c r="O3279" i="1"/>
  <c r="O2235" i="1"/>
  <c r="O226" i="1"/>
  <c r="O2220" i="1"/>
  <c r="AE4225" i="1"/>
  <c r="AE2221" i="1"/>
  <c r="AE2229" i="1"/>
  <c r="AE2237" i="1"/>
  <c r="AE2245" i="1"/>
  <c r="AE2213" i="1"/>
  <c r="AE2171" i="1"/>
  <c r="AE235" i="1"/>
  <c r="AE3313" i="1"/>
  <c r="AE4273" i="1"/>
  <c r="AE3265" i="1"/>
  <c r="AE3281" i="1"/>
  <c r="AE227" i="1"/>
  <c r="AE4241" i="1"/>
  <c r="AE3345" i="1"/>
  <c r="AE2277" i="1"/>
  <c r="Z1705" i="1"/>
  <c r="S706" i="33" s="1"/>
  <c r="AB1665" i="1"/>
  <c r="AB1705" i="1" s="1"/>
  <c r="Z1709" i="1"/>
  <c r="S710" i="33" s="1"/>
  <c r="AB1669" i="1"/>
  <c r="AB1709" i="1" s="1"/>
  <c r="O1701" i="1"/>
  <c r="AA4225" i="1"/>
  <c r="AA2171" i="1"/>
  <c r="AA2221" i="1"/>
  <c r="AA2229" i="1"/>
  <c r="AA2237" i="1"/>
  <c r="AA2245" i="1"/>
  <c r="AA2213" i="1"/>
  <c r="AA235" i="1"/>
  <c r="AA3313" i="1"/>
  <c r="AA4273" i="1"/>
  <c r="AA3345" i="1"/>
  <c r="AA2277" i="1"/>
  <c r="AA4241" i="1"/>
  <c r="AA3281" i="1"/>
  <c r="AA3265" i="1"/>
  <c r="AA227" i="1"/>
  <c r="P4218" i="1"/>
  <c r="P2238" i="1"/>
  <c r="P2206" i="1"/>
  <c r="P2214" i="1"/>
  <c r="P2222" i="1"/>
  <c r="P2164" i="1"/>
  <c r="P2230" i="1"/>
  <c r="P228" i="1"/>
  <c r="P2270" i="1"/>
  <c r="P4234" i="1"/>
  <c r="P3258" i="1"/>
  <c r="P3306" i="1"/>
  <c r="P3338" i="1"/>
  <c r="P3274" i="1"/>
  <c r="P4266" i="1"/>
  <c r="P220" i="1"/>
  <c r="Q4218" i="1"/>
  <c r="Q2206" i="1"/>
  <c r="Q2214" i="1"/>
  <c r="Q2222" i="1"/>
  <c r="Q2230" i="1"/>
  <c r="Q2238" i="1"/>
  <c r="Q2164" i="1"/>
  <c r="Q228" i="1"/>
  <c r="Q2270" i="1"/>
  <c r="Q4234" i="1"/>
  <c r="Q3258" i="1"/>
  <c r="Q3274" i="1"/>
  <c r="Q4266" i="1"/>
  <c r="Q3306" i="1"/>
  <c r="Q3338" i="1"/>
  <c r="Q220" i="1"/>
  <c r="W1696" i="1"/>
  <c r="W1664" i="1"/>
  <c r="AE4415" i="1"/>
  <c r="AE745" i="1"/>
  <c r="AE319" i="1"/>
  <c r="J4414" i="1"/>
  <c r="J744" i="1"/>
  <c r="J318" i="1"/>
  <c r="N324" i="33"/>
  <c r="L321" i="2" s="1"/>
  <c r="L314" i="2"/>
  <c r="AA4415" i="1"/>
  <c r="AA745" i="1"/>
  <c r="AA319" i="1"/>
  <c r="U4416" i="1"/>
  <c r="U746" i="1"/>
  <c r="U320" i="1"/>
  <c r="AD4413" i="1"/>
  <c r="AD743" i="1"/>
  <c r="AD317" i="1"/>
  <c r="P4413" i="1"/>
  <c r="P743" i="1"/>
  <c r="P317" i="1"/>
  <c r="AC4413" i="1"/>
  <c r="AC743" i="1"/>
  <c r="AC317" i="1"/>
  <c r="J4411" i="1"/>
  <c r="J741" i="1"/>
  <c r="J315" i="1"/>
  <c r="W4411" i="1"/>
  <c r="W741" i="1"/>
  <c r="W315" i="1"/>
  <c r="U4414" i="1"/>
  <c r="U744" i="1"/>
  <c r="U318" i="1"/>
  <c r="X4411" i="1"/>
  <c r="X741" i="1"/>
  <c r="X315" i="1"/>
  <c r="M4411" i="1"/>
  <c r="M741" i="1"/>
  <c r="M315" i="1"/>
  <c r="Z4415" i="1"/>
  <c r="Z745" i="1"/>
  <c r="Z319" i="1"/>
  <c r="Z4413" i="1"/>
  <c r="Z743" i="1"/>
  <c r="Z317" i="1"/>
  <c r="G324" i="33"/>
  <c r="E321" i="2" s="1"/>
  <c r="E314" i="2"/>
  <c r="N4415" i="1"/>
  <c r="N745" i="1"/>
  <c r="N319" i="1"/>
  <c r="S4218" i="1"/>
  <c r="S2222" i="1"/>
  <c r="S2230" i="1"/>
  <c r="S2238" i="1"/>
  <c r="S2206" i="1"/>
  <c r="S2214" i="1"/>
  <c r="S2164" i="1"/>
  <c r="S228" i="1"/>
  <c r="S4234" i="1"/>
  <c r="S3258" i="1"/>
  <c r="S2270" i="1"/>
  <c r="S3274" i="1"/>
  <c r="S4266" i="1"/>
  <c r="S3306" i="1"/>
  <c r="S3338" i="1"/>
  <c r="S220" i="1"/>
  <c r="AB4267" i="1"/>
  <c r="AB4219" i="1"/>
  <c r="AB3264" i="1"/>
  <c r="AB4224" i="1"/>
  <c r="Y2272" i="1"/>
  <c r="Y4220" i="1"/>
  <c r="Y2275" i="1"/>
  <c r="Y2243" i="1"/>
  <c r="Z4218" i="1"/>
  <c r="Z2206" i="1"/>
  <c r="Z2214" i="1"/>
  <c r="Z2222" i="1"/>
  <c r="Z2230" i="1"/>
  <c r="Z2238" i="1"/>
  <c r="Z2164" i="1"/>
  <c r="Z228" i="1"/>
  <c r="Z3258" i="1"/>
  <c r="Z2270" i="1"/>
  <c r="Z4234" i="1"/>
  <c r="Z3274" i="1"/>
  <c r="AB3274" i="1" s="1"/>
  <c r="Z4266" i="1"/>
  <c r="Z3306" i="1"/>
  <c r="Z3338" i="1"/>
  <c r="AB3338" i="1" s="1"/>
  <c r="Z220" i="1"/>
  <c r="Y4267" i="1"/>
  <c r="Y4219" i="1"/>
  <c r="Y4237" i="1"/>
  <c r="H4528" i="1"/>
  <c r="F625" i="33"/>
  <c r="H1602" i="1"/>
  <c r="V376" i="33" l="1"/>
  <c r="T330" i="2" s="1"/>
  <c r="Y1277" i="1"/>
  <c r="AB2270" i="1"/>
  <c r="H1601" i="1"/>
  <c r="H544" i="1"/>
  <c r="AB3258" i="1"/>
  <c r="H1604" i="1"/>
  <c r="O4259" i="1"/>
  <c r="O802" i="1"/>
  <c r="H1588" i="1"/>
  <c r="D373" i="33"/>
  <c r="B327" i="2" s="1"/>
  <c r="AB2837" i="1"/>
  <c r="H1003" i="1"/>
  <c r="D375" i="33"/>
  <c r="B329" i="2" s="1"/>
  <c r="Y1280" i="1"/>
  <c r="R376" i="33"/>
  <c r="P330" i="2" s="1"/>
  <c r="H1596" i="1"/>
  <c r="O2833" i="1"/>
  <c r="Y2339" i="1"/>
  <c r="AB3303" i="1"/>
  <c r="O3341" i="1"/>
  <c r="AB3585" i="1"/>
  <c r="M627" i="33"/>
  <c r="AB732" i="1"/>
  <c r="D374" i="33"/>
  <c r="B328" i="2" s="1"/>
  <c r="Y1284" i="1"/>
  <c r="AB1277" i="1"/>
  <c r="Y1283" i="1"/>
  <c r="D623" i="33"/>
  <c r="X4273" i="1"/>
  <c r="X2171" i="1"/>
  <c r="H2056" i="1"/>
  <c r="O3277" i="1"/>
  <c r="E327" i="2"/>
  <c r="G376" i="33"/>
  <c r="E330" i="2" s="1"/>
  <c r="G324" i="2"/>
  <c r="I376" i="33"/>
  <c r="G330" i="2" s="1"/>
  <c r="Y1703" i="1"/>
  <c r="X3313" i="1"/>
  <c r="X4225" i="1"/>
  <c r="AB2440" i="1"/>
  <c r="T1706" i="1"/>
  <c r="D371" i="33"/>
  <c r="B325" i="2" s="1"/>
  <c r="M2216" i="1"/>
  <c r="O2216" i="1" s="1"/>
  <c r="M3276" i="1"/>
  <c r="O3276" i="1" s="1"/>
  <c r="M2224" i="1"/>
  <c r="O2224" i="1" s="1"/>
  <c r="M3308" i="1"/>
  <c r="O3308" i="1" s="1"/>
  <c r="M2232" i="1"/>
  <c r="O2232" i="1" s="1"/>
  <c r="M3340" i="1"/>
  <c r="O3340" i="1" s="1"/>
  <c r="M2166" i="1"/>
  <c r="O2166" i="1" s="1"/>
  <c r="M4236" i="1"/>
  <c r="O4236" i="1" s="1"/>
  <c r="M230" i="1"/>
  <c r="O230" i="1" s="1"/>
  <c r="M3260" i="1"/>
  <c r="O3260" i="1" s="1"/>
  <c r="M4220" i="1"/>
  <c r="O4220" i="1" s="1"/>
  <c r="M2272" i="1"/>
  <c r="O2272" i="1" s="1"/>
  <c r="M2240" i="1"/>
  <c r="O2240" i="1" s="1"/>
  <c r="M222" i="1"/>
  <c r="O222" i="1" s="1"/>
  <c r="M2208" i="1"/>
  <c r="O2208" i="1" s="1"/>
  <c r="M4268" i="1"/>
  <c r="O4268" i="1" s="1"/>
  <c r="S2210" i="1"/>
  <c r="T2210" i="1" s="1"/>
  <c r="S4270" i="1"/>
  <c r="T4270" i="1" s="1"/>
  <c r="S2218" i="1"/>
  <c r="T2218" i="1" s="1"/>
  <c r="S3262" i="1"/>
  <c r="T3262" i="1" s="1"/>
  <c r="S2226" i="1"/>
  <c r="T2226" i="1" s="1"/>
  <c r="S3342" i="1"/>
  <c r="T3342" i="1" s="1"/>
  <c r="S2234" i="1"/>
  <c r="S2274" i="1"/>
  <c r="T2274" i="1" s="1"/>
  <c r="S2242" i="1"/>
  <c r="T2242" i="1" s="1"/>
  <c r="S224" i="1"/>
  <c r="T224" i="1" s="1"/>
  <c r="S2168" i="1"/>
  <c r="T2168" i="1" s="1"/>
  <c r="S4238" i="1"/>
  <c r="T4238" i="1" s="1"/>
  <c r="S232" i="1"/>
  <c r="T232" i="1" s="1"/>
  <c r="S3310" i="1"/>
  <c r="T3310" i="1" s="1"/>
  <c r="S4222" i="1"/>
  <c r="T4222" i="1" s="1"/>
  <c r="S3278" i="1"/>
  <c r="T3278" i="1" s="1"/>
  <c r="O1278" i="1"/>
  <c r="F376" i="33"/>
  <c r="P2232" i="1"/>
  <c r="P222" i="1"/>
  <c r="P2224" i="1"/>
  <c r="P4268" i="1"/>
  <c r="P2216" i="1"/>
  <c r="P4236" i="1"/>
  <c r="P2208" i="1"/>
  <c r="P3260" i="1"/>
  <c r="P2240" i="1"/>
  <c r="P2272" i="1"/>
  <c r="P2166" i="1"/>
  <c r="P3308" i="1"/>
  <c r="P230" i="1"/>
  <c r="P3340" i="1"/>
  <c r="P4220" i="1"/>
  <c r="P3276" i="1"/>
  <c r="N329" i="2"/>
  <c r="P376" i="33"/>
  <c r="N330" i="2" s="1"/>
  <c r="X4241" i="1"/>
  <c r="O1708" i="1"/>
  <c r="X227" i="1"/>
  <c r="X2221" i="1"/>
  <c r="AB1278" i="1"/>
  <c r="D622" i="33"/>
  <c r="AC2224" i="1"/>
  <c r="AC4268" i="1"/>
  <c r="AC2216" i="1"/>
  <c r="AC3276" i="1"/>
  <c r="AC2208" i="1"/>
  <c r="AC3308" i="1"/>
  <c r="AC2240" i="1"/>
  <c r="AC3340" i="1"/>
  <c r="AC2166" i="1"/>
  <c r="AC4236" i="1"/>
  <c r="AC230" i="1"/>
  <c r="AC3260" i="1"/>
  <c r="AC4220" i="1"/>
  <c r="AC2272" i="1"/>
  <c r="AC2232" i="1"/>
  <c r="AC222" i="1"/>
  <c r="Q327" i="2"/>
  <c r="S376" i="33"/>
  <c r="Q330" i="2" s="1"/>
  <c r="J2224" i="1"/>
  <c r="J2272" i="1"/>
  <c r="J2216" i="1"/>
  <c r="J4268" i="1"/>
  <c r="J2208" i="1"/>
  <c r="J4236" i="1"/>
  <c r="J2240" i="1"/>
  <c r="J3260" i="1"/>
  <c r="J2232" i="1"/>
  <c r="J222" i="1"/>
  <c r="J2166" i="1"/>
  <c r="J3308" i="1"/>
  <c r="J230" i="1"/>
  <c r="J3340" i="1"/>
  <c r="J4220" i="1"/>
  <c r="J3276" i="1"/>
  <c r="AB2230" i="1"/>
  <c r="O3081" i="1"/>
  <c r="X3281" i="1"/>
  <c r="X2213" i="1"/>
  <c r="H508" i="1"/>
  <c r="M329" i="2"/>
  <c r="O376" i="33"/>
  <c r="M330" i="2" s="1"/>
  <c r="O329" i="2"/>
  <c r="Q376" i="33"/>
  <c r="O330" i="2" s="1"/>
  <c r="X2229" i="1"/>
  <c r="Y4266" i="1"/>
  <c r="X3265" i="1"/>
  <c r="X2245" i="1"/>
  <c r="T2234" i="1"/>
  <c r="K376" i="33"/>
  <c r="I330" i="2" s="1"/>
  <c r="S324" i="2"/>
  <c r="U376" i="33"/>
  <c r="S330" i="2" s="1"/>
  <c r="P2211" i="1"/>
  <c r="P2275" i="1"/>
  <c r="P2243" i="1"/>
  <c r="P4271" i="1"/>
  <c r="P2219" i="1"/>
  <c r="P3311" i="1"/>
  <c r="P2227" i="1"/>
  <c r="P4239" i="1"/>
  <c r="P2169" i="1"/>
  <c r="P3279" i="1"/>
  <c r="P233" i="1"/>
  <c r="P3343" i="1"/>
  <c r="P4223" i="1"/>
  <c r="P225" i="1"/>
  <c r="P2235" i="1"/>
  <c r="P3263" i="1"/>
  <c r="J328" i="2"/>
  <c r="L376" i="33"/>
  <c r="J330" i="2" s="1"/>
  <c r="X2277" i="1"/>
  <c r="D620" i="33"/>
  <c r="AD2170" i="1"/>
  <c r="AD3344" i="1"/>
  <c r="AD2212" i="1"/>
  <c r="AD3280" i="1"/>
  <c r="AD2220" i="1"/>
  <c r="AD226" i="1"/>
  <c r="AD2228" i="1"/>
  <c r="AD3312" i="1"/>
  <c r="AD2236" i="1"/>
  <c r="AD4240" i="1"/>
  <c r="AD2244" i="1"/>
  <c r="AD2276" i="1"/>
  <c r="AD234" i="1"/>
  <c r="AD3264" i="1"/>
  <c r="AD4224" i="1"/>
  <c r="AD4272" i="1"/>
  <c r="X2234" i="1"/>
  <c r="Y2234" i="1" s="1"/>
  <c r="X3342" i="1"/>
  <c r="Y3342" i="1" s="1"/>
  <c r="X232" i="1"/>
  <c r="Y232" i="1" s="1"/>
  <c r="X4270" i="1"/>
  <c r="Y4270" i="1" s="1"/>
  <c r="X4222" i="1"/>
  <c r="Y4222" i="1" s="1"/>
  <c r="X3278" i="1"/>
  <c r="Y3278" i="1" s="1"/>
  <c r="X2168" i="1"/>
  <c r="Y2168" i="1" s="1"/>
  <c r="X224" i="1"/>
  <c r="Y224" i="1" s="1"/>
  <c r="X2242" i="1"/>
  <c r="Y2242" i="1" s="1"/>
  <c r="X3310" i="1"/>
  <c r="Y3310" i="1" s="1"/>
  <c r="X2210" i="1"/>
  <c r="Y2210" i="1" s="1"/>
  <c r="X3262" i="1"/>
  <c r="Y3262" i="1" s="1"/>
  <c r="X2218" i="1"/>
  <c r="Y2218" i="1" s="1"/>
  <c r="X4238" i="1"/>
  <c r="Y4238" i="1" s="1"/>
  <c r="X2226" i="1"/>
  <c r="Y2226" i="1" s="1"/>
  <c r="X2274" i="1"/>
  <c r="Y2274" i="1" s="1"/>
  <c r="D324" i="2"/>
  <c r="D370" i="33"/>
  <c r="B324" i="2" s="1"/>
  <c r="H2019" i="1"/>
  <c r="X1711" i="1"/>
  <c r="R712" i="33" s="1"/>
  <c r="O1281" i="1"/>
  <c r="D626" i="33"/>
  <c r="T1284" i="1"/>
  <c r="AE1283" i="1"/>
  <c r="K679" i="1"/>
  <c r="G708" i="33"/>
  <c r="K680" i="1"/>
  <c r="K682" i="1"/>
  <c r="G707" i="33"/>
  <c r="G706" i="33"/>
  <c r="K681" i="1"/>
  <c r="G710" i="33"/>
  <c r="K683" i="1"/>
  <c r="O1282" i="1"/>
  <c r="AB4266" i="1"/>
  <c r="K678" i="1"/>
  <c r="G711" i="33"/>
  <c r="G709" i="33"/>
  <c r="Y1705" i="1"/>
  <c r="T1709" i="1"/>
  <c r="Y2270" i="1"/>
  <c r="AB2340" i="1"/>
  <c r="AB4261" i="1"/>
  <c r="Y220" i="1"/>
  <c r="AB806" i="1"/>
  <c r="D627" i="33"/>
  <c r="Y1709" i="1"/>
  <c r="AB220" i="1"/>
  <c r="Y2437" i="1"/>
  <c r="H2018" i="1"/>
  <c r="O1279" i="1"/>
  <c r="Y805" i="1"/>
  <c r="Y1708" i="1"/>
  <c r="T1705" i="1"/>
  <c r="Y3585" i="1"/>
  <c r="AB1283" i="1"/>
  <c r="Y1281" i="1"/>
  <c r="AB2222" i="1"/>
  <c r="AB3085" i="1"/>
  <c r="AB1284" i="1"/>
  <c r="H1131" i="1"/>
  <c r="N1711" i="1"/>
  <c r="J712" i="33" s="1"/>
  <c r="Y3809" i="1"/>
  <c r="AB3810" i="1"/>
  <c r="AB1281" i="1"/>
  <c r="AE1278" i="1"/>
  <c r="T1707" i="1"/>
  <c r="Y3084" i="1"/>
  <c r="Y3274" i="1"/>
  <c r="Y2222" i="1"/>
  <c r="O2338" i="1"/>
  <c r="Y2341" i="1"/>
  <c r="Y3338" i="1"/>
  <c r="AB1279" i="1"/>
  <c r="T997" i="1"/>
  <c r="Y803" i="1"/>
  <c r="Y2340" i="1"/>
  <c r="Y3306" i="1"/>
  <c r="Y2238" i="1"/>
  <c r="Y3302" i="1"/>
  <c r="Y4262" i="1"/>
  <c r="Y2230" i="1"/>
  <c r="Y3083" i="1"/>
  <c r="AD1711" i="1"/>
  <c r="V712" i="33" s="1"/>
  <c r="O3585" i="1"/>
  <c r="H3590" i="1"/>
  <c r="D624" i="33"/>
  <c r="AB2441" i="1"/>
  <c r="H511" i="1"/>
  <c r="X1704" i="1"/>
  <c r="R705" i="33" s="1"/>
  <c r="AB804" i="1"/>
  <c r="T732" i="1"/>
  <c r="AB2838" i="1"/>
  <c r="AB2438" i="1"/>
  <c r="Y2438" i="1"/>
  <c r="T1282" i="1"/>
  <c r="Y3300" i="1"/>
  <c r="H1129" i="1"/>
  <c r="H1126" i="1"/>
  <c r="Y2214" i="1"/>
  <c r="AB3083" i="1"/>
  <c r="H3591" i="1"/>
  <c r="Y3258" i="1"/>
  <c r="Y3082" i="1"/>
  <c r="H1127" i="1"/>
  <c r="AE1279" i="1"/>
  <c r="D625" i="33"/>
  <c r="O2436" i="1"/>
  <c r="AB2835" i="1"/>
  <c r="Y2835" i="1"/>
  <c r="AB1004" i="1"/>
  <c r="AB1282" i="1"/>
  <c r="H737" i="1"/>
  <c r="AB3301" i="1"/>
  <c r="Y3301" i="1"/>
  <c r="H507" i="1"/>
  <c r="H2021" i="1"/>
  <c r="T3592" i="1"/>
  <c r="H1002" i="1"/>
  <c r="AB2238" i="1"/>
  <c r="AB3812" i="1"/>
  <c r="T1708" i="1"/>
  <c r="Y804" i="1"/>
  <c r="Y4261" i="1"/>
  <c r="V1704" i="1"/>
  <c r="P705" i="33" s="1"/>
  <c r="Y1279" i="1"/>
  <c r="H1211" i="1"/>
  <c r="D621" i="33"/>
  <c r="AB2214" i="1"/>
  <c r="Y2836" i="1"/>
  <c r="Y4234" i="1"/>
  <c r="M1711" i="1"/>
  <c r="I712" i="33" s="1"/>
  <c r="I1284" i="1"/>
  <c r="H1212" i="1"/>
  <c r="Y1282" i="1"/>
  <c r="T1281" i="1"/>
  <c r="Y3592" i="1"/>
  <c r="Y3811" i="1"/>
  <c r="Y4260" i="1"/>
  <c r="H512" i="1"/>
  <c r="AB739" i="1"/>
  <c r="H1125" i="1"/>
  <c r="H1001" i="1"/>
  <c r="H1130" i="1"/>
  <c r="Y1004" i="1"/>
  <c r="AB3306" i="1"/>
  <c r="AB3304" i="1"/>
  <c r="J1711" i="1"/>
  <c r="F712" i="33" s="1"/>
  <c r="AE1711" i="1"/>
  <c r="W712" i="33" s="1"/>
  <c r="AC1704" i="1"/>
  <c r="U705" i="33" s="1"/>
  <c r="T1004" i="1"/>
  <c r="H2017" i="1"/>
  <c r="H736" i="1"/>
  <c r="H1206" i="1"/>
  <c r="H506" i="1"/>
  <c r="Y739" i="1"/>
  <c r="H735" i="1"/>
  <c r="H1209" i="1"/>
  <c r="H3586" i="1"/>
  <c r="I1277" i="1"/>
  <c r="H1205" i="1"/>
  <c r="I1282" i="1"/>
  <c r="H1210" i="1"/>
  <c r="H999" i="1"/>
  <c r="T2342" i="1"/>
  <c r="T2436" i="1"/>
  <c r="O3086" i="1"/>
  <c r="Y2834" i="1"/>
  <c r="O3306" i="1"/>
  <c r="T3585" i="1"/>
  <c r="O1280" i="1"/>
  <c r="H998" i="1"/>
  <c r="H3589" i="1"/>
  <c r="H505" i="1"/>
  <c r="H734" i="1"/>
  <c r="AE1281" i="1"/>
  <c r="H509" i="1"/>
  <c r="T739" i="1"/>
  <c r="H1207" i="1"/>
  <c r="H2022" i="1"/>
  <c r="Y1278" i="1"/>
  <c r="H733" i="1"/>
  <c r="Y997" i="1"/>
  <c r="H2020" i="1"/>
  <c r="H2023" i="1"/>
  <c r="Q1704" i="1"/>
  <c r="L705" i="33" s="1"/>
  <c r="AB4264" i="1"/>
  <c r="AA1711" i="1"/>
  <c r="T712" i="33" s="1"/>
  <c r="H2024" i="1"/>
  <c r="H1000" i="1"/>
  <c r="H3587" i="1"/>
  <c r="Y732" i="1"/>
  <c r="H510" i="1"/>
  <c r="O997" i="1"/>
  <c r="H1128" i="1"/>
  <c r="O1283" i="1"/>
  <c r="T3274" i="1"/>
  <c r="AB807" i="1"/>
  <c r="Y3810" i="1"/>
  <c r="R1704" i="1"/>
  <c r="M705" i="33" s="1"/>
  <c r="AC1711" i="1"/>
  <c r="U712" i="33" s="1"/>
  <c r="Q1711" i="1"/>
  <c r="L712" i="33" s="1"/>
  <c r="H1132" i="1"/>
  <c r="AB3592" i="1"/>
  <c r="H3588" i="1"/>
  <c r="AB1280" i="1"/>
  <c r="T1280" i="1"/>
  <c r="O732" i="1"/>
  <c r="T1277" i="1"/>
  <c r="I1280" i="1"/>
  <c r="H1208" i="1"/>
  <c r="E628" i="33"/>
  <c r="T630" i="33"/>
  <c r="R442" i="2" s="1"/>
  <c r="AA1559" i="1" s="1"/>
  <c r="AA1647" i="1" s="1"/>
  <c r="M632" i="33"/>
  <c r="K444" i="2" s="1"/>
  <c r="R1561" i="1" s="1"/>
  <c r="R1649" i="1" s="1"/>
  <c r="T632" i="33"/>
  <c r="R444" i="2" s="1"/>
  <c r="AA1561" i="1" s="1"/>
  <c r="AA1649" i="1" s="1"/>
  <c r="Q632" i="33"/>
  <c r="O444" i="2" s="1"/>
  <c r="W1561" i="1" s="1"/>
  <c r="W1649" i="1" s="1"/>
  <c r="R632" i="33"/>
  <c r="P444" i="2" s="1"/>
  <c r="X1561" i="1" s="1"/>
  <c r="X1649" i="1" s="1"/>
  <c r="I631" i="33"/>
  <c r="G443" i="2" s="1"/>
  <c r="M1560" i="1" s="1"/>
  <c r="M1648" i="1" s="1"/>
  <c r="R634" i="33"/>
  <c r="P446" i="2" s="1"/>
  <c r="X1563" i="1" s="1"/>
  <c r="X1651" i="1" s="1"/>
  <c r="K629" i="33"/>
  <c r="I441" i="2" s="1"/>
  <c r="P1558" i="1" s="1"/>
  <c r="U629" i="33"/>
  <c r="S441" i="2" s="1"/>
  <c r="AC1558" i="1" s="1"/>
  <c r="AC1646" i="1" s="1"/>
  <c r="K632" i="33"/>
  <c r="I444" i="2" s="1"/>
  <c r="P1561" i="1" s="1"/>
  <c r="K628" i="33"/>
  <c r="N631" i="33"/>
  <c r="L443" i="2" s="1"/>
  <c r="S1560" i="1" s="1"/>
  <c r="S1648" i="1" s="1"/>
  <c r="G634" i="33"/>
  <c r="E446" i="2" s="1"/>
  <c r="K1563" i="1" s="1"/>
  <c r="U631" i="33"/>
  <c r="S443" i="2" s="1"/>
  <c r="AC1560" i="1" s="1"/>
  <c r="AC1648" i="1" s="1"/>
  <c r="E630" i="33"/>
  <c r="N634" i="33"/>
  <c r="L446" i="2" s="1"/>
  <c r="S1563" i="1" s="1"/>
  <c r="S1651" i="1" s="1"/>
  <c r="U628" i="33"/>
  <c r="S629" i="33"/>
  <c r="Q441" i="2" s="1"/>
  <c r="Z1558" i="1" s="1"/>
  <c r="Q631" i="33"/>
  <c r="O443" i="2" s="1"/>
  <c r="W1560" i="1" s="1"/>
  <c r="W1648" i="1" s="1"/>
  <c r="Q629" i="33"/>
  <c r="O441" i="2" s="1"/>
  <c r="W1558" i="1" s="1"/>
  <c r="W1646" i="1" s="1"/>
  <c r="S633" i="33"/>
  <c r="Q445" i="2" s="1"/>
  <c r="Z1562" i="1" s="1"/>
  <c r="J634" i="33"/>
  <c r="H446" i="2" s="1"/>
  <c r="N1563" i="1" s="1"/>
  <c r="N1651" i="1" s="1"/>
  <c r="K634" i="33"/>
  <c r="I446" i="2" s="1"/>
  <c r="P1563" i="1" s="1"/>
  <c r="H629" i="33"/>
  <c r="F441" i="2" s="1"/>
  <c r="L1558" i="1" s="1"/>
  <c r="F632" i="33"/>
  <c r="D444" i="2" s="1"/>
  <c r="J1561" i="1" s="1"/>
  <c r="J1649" i="1" s="1"/>
  <c r="L633" i="33"/>
  <c r="J445" i="2" s="1"/>
  <c r="Q1562" i="1" s="1"/>
  <c r="Q1650" i="1" s="1"/>
  <c r="L634" i="33"/>
  <c r="J446" i="2" s="1"/>
  <c r="Q1563" i="1" s="1"/>
  <c r="Q1651" i="1" s="1"/>
  <c r="V632" i="33"/>
  <c r="T444" i="2" s="1"/>
  <c r="AD1561" i="1" s="1"/>
  <c r="AD1649" i="1" s="1"/>
  <c r="R631" i="33"/>
  <c r="P443" i="2" s="1"/>
  <c r="X1560" i="1" s="1"/>
  <c r="X1648" i="1" s="1"/>
  <c r="J630" i="33"/>
  <c r="H442" i="2" s="1"/>
  <c r="N1559" i="1" s="1"/>
  <c r="N1647" i="1" s="1"/>
  <c r="I629" i="33"/>
  <c r="G441" i="2" s="1"/>
  <c r="M1558" i="1" s="1"/>
  <c r="M1646" i="1" s="1"/>
  <c r="P628" i="33"/>
  <c r="P629" i="33"/>
  <c r="N441" i="2" s="1"/>
  <c r="V1558" i="1" s="1"/>
  <c r="V1646" i="1" s="1"/>
  <c r="P632" i="33"/>
  <c r="N444" i="2" s="1"/>
  <c r="V1561" i="1" s="1"/>
  <c r="V1649" i="1" s="1"/>
  <c r="H633" i="33"/>
  <c r="F445" i="2" s="1"/>
  <c r="L1562" i="1" s="1"/>
  <c r="Q634" i="33"/>
  <c r="O446" i="2" s="1"/>
  <c r="W1563" i="1" s="1"/>
  <c r="W1651" i="1" s="1"/>
  <c r="S628" i="33"/>
  <c r="J628" i="33"/>
  <c r="V633" i="33"/>
  <c r="T445" i="2" s="1"/>
  <c r="AD1562" i="1" s="1"/>
  <c r="AD1650" i="1" s="1"/>
  <c r="L632" i="33"/>
  <c r="J444" i="2" s="1"/>
  <c r="Q1561" i="1" s="1"/>
  <c r="Q1649" i="1" s="1"/>
  <c r="R630" i="33"/>
  <c r="P442" i="2" s="1"/>
  <c r="X1559" i="1" s="1"/>
  <c r="X1647" i="1" s="1"/>
  <c r="I634" i="33"/>
  <c r="G446" i="2" s="1"/>
  <c r="M1563" i="1" s="1"/>
  <c r="M1651" i="1" s="1"/>
  <c r="H634" i="33"/>
  <c r="F446" i="2" s="1"/>
  <c r="L1563" i="1" s="1"/>
  <c r="M628" i="33"/>
  <c r="O631" i="33"/>
  <c r="M443" i="2" s="1"/>
  <c r="U1560" i="1" s="1"/>
  <c r="P631" i="33"/>
  <c r="N443" i="2" s="1"/>
  <c r="V1560" i="1" s="1"/>
  <c r="V1648" i="1" s="1"/>
  <c r="I630" i="33"/>
  <c r="G442" i="2" s="1"/>
  <c r="M1559" i="1" s="1"/>
  <c r="M1647" i="1" s="1"/>
  <c r="R629" i="33"/>
  <c r="P441" i="2" s="1"/>
  <c r="X1558" i="1" s="1"/>
  <c r="X1646" i="1" s="1"/>
  <c r="Q630" i="33"/>
  <c r="O442" i="2" s="1"/>
  <c r="W1559" i="1" s="1"/>
  <c r="W1647" i="1" s="1"/>
  <c r="O628" i="33"/>
  <c r="V628" i="33"/>
  <c r="Q628" i="33"/>
  <c r="F628" i="33"/>
  <c r="J629" i="33"/>
  <c r="H441" i="2" s="1"/>
  <c r="N1558" i="1" s="1"/>
  <c r="N1646" i="1" s="1"/>
  <c r="T634" i="33"/>
  <c r="R446" i="2" s="1"/>
  <c r="AA1563" i="1" s="1"/>
  <c r="AA1651" i="1" s="1"/>
  <c r="V629" i="33"/>
  <c r="T441" i="2" s="1"/>
  <c r="AD1558" i="1" s="1"/>
  <c r="AD1646" i="1" s="1"/>
  <c r="O634" i="33"/>
  <c r="M446" i="2" s="1"/>
  <c r="U1563" i="1" s="1"/>
  <c r="F629" i="33"/>
  <c r="D441" i="2" s="1"/>
  <c r="J1558" i="1" s="1"/>
  <c r="J1646" i="1" s="1"/>
  <c r="K630" i="33"/>
  <c r="I442" i="2" s="1"/>
  <c r="P1559" i="1" s="1"/>
  <c r="E633" i="33"/>
  <c r="N630" i="33"/>
  <c r="L442" i="2" s="1"/>
  <c r="S1559" i="1" s="1"/>
  <c r="S1647" i="1" s="1"/>
  <c r="U630" i="33"/>
  <c r="S442" i="2" s="1"/>
  <c r="AC1559" i="1" s="1"/>
  <c r="AC1647" i="1" s="1"/>
  <c r="M633" i="33"/>
  <c r="K445" i="2" s="1"/>
  <c r="R1562" i="1" s="1"/>
  <c r="R1650" i="1" s="1"/>
  <c r="U634" i="33"/>
  <c r="S446" i="2" s="1"/>
  <c r="AC1563" i="1" s="1"/>
  <c r="AC1651" i="1" s="1"/>
  <c r="S632" i="33"/>
  <c r="Q444" i="2" s="1"/>
  <c r="Z1561" i="1" s="1"/>
  <c r="U633" i="33"/>
  <c r="S445" i="2" s="1"/>
  <c r="AC1562" i="1" s="1"/>
  <c r="AC1650" i="1" s="1"/>
  <c r="O629" i="33"/>
  <c r="M441" i="2" s="1"/>
  <c r="U1558" i="1" s="1"/>
  <c r="J632" i="33"/>
  <c r="H444" i="2" s="1"/>
  <c r="N1561" i="1" s="1"/>
  <c r="N1649" i="1" s="1"/>
  <c r="E632" i="33"/>
  <c r="L630" i="33"/>
  <c r="J442" i="2" s="1"/>
  <c r="Q1559" i="1" s="1"/>
  <c r="Q1647" i="1" s="1"/>
  <c r="T631" i="33"/>
  <c r="R443" i="2" s="1"/>
  <c r="AA1560" i="1" s="1"/>
  <c r="AA1648" i="1" s="1"/>
  <c r="L631" i="33"/>
  <c r="J443" i="2" s="1"/>
  <c r="Q1560" i="1" s="1"/>
  <c r="Q1648" i="1" s="1"/>
  <c r="M629" i="33"/>
  <c r="K441" i="2" s="1"/>
  <c r="R1558" i="1" s="1"/>
  <c r="R1646" i="1" s="1"/>
  <c r="E634" i="33"/>
  <c r="M634" i="33"/>
  <c r="K446" i="2" s="1"/>
  <c r="R1563" i="1" s="1"/>
  <c r="R1651" i="1" s="1"/>
  <c r="V631" i="33"/>
  <c r="T443" i="2" s="1"/>
  <c r="AD1560" i="1" s="1"/>
  <c r="AD1648" i="1" s="1"/>
  <c r="G631" i="33"/>
  <c r="E443" i="2" s="1"/>
  <c r="K1560" i="1" s="1"/>
  <c r="U632" i="33"/>
  <c r="S444" i="2" s="1"/>
  <c r="AC1561" i="1" s="1"/>
  <c r="AC1649" i="1" s="1"/>
  <c r="F634" i="33"/>
  <c r="D446" i="2" s="1"/>
  <c r="J1563" i="1" s="1"/>
  <c r="J1651" i="1" s="1"/>
  <c r="G632" i="33"/>
  <c r="E444" i="2" s="1"/>
  <c r="K1561" i="1" s="1"/>
  <c r="S634" i="33"/>
  <c r="Q446" i="2" s="1"/>
  <c r="Z1563" i="1" s="1"/>
  <c r="L628" i="33"/>
  <c r="I632" i="33"/>
  <c r="G444" i="2" s="1"/>
  <c r="M1561" i="1" s="1"/>
  <c r="M1649" i="1" s="1"/>
  <c r="S631" i="33"/>
  <c r="Q443" i="2" s="1"/>
  <c r="Z1560" i="1" s="1"/>
  <c r="J631" i="33"/>
  <c r="H443" i="2" s="1"/>
  <c r="N1560" i="1" s="1"/>
  <c r="N1648" i="1" s="1"/>
  <c r="E631" i="33"/>
  <c r="W633" i="33"/>
  <c r="U445" i="2" s="1"/>
  <c r="AE1562" i="1" s="1"/>
  <c r="AE1650" i="1" s="1"/>
  <c r="V634" i="33"/>
  <c r="T446" i="2" s="1"/>
  <c r="AD1563" i="1" s="1"/>
  <c r="AD1651" i="1" s="1"/>
  <c r="W628" i="33"/>
  <c r="H632" i="33"/>
  <c r="F444" i="2" s="1"/>
  <c r="L1561" i="1" s="1"/>
  <c r="N629" i="33"/>
  <c r="L441" i="2" s="1"/>
  <c r="S1558" i="1" s="1"/>
  <c r="S1646" i="1" s="1"/>
  <c r="G633" i="33"/>
  <c r="E445" i="2" s="1"/>
  <c r="K1562" i="1" s="1"/>
  <c r="P630" i="33"/>
  <c r="N442" i="2" s="1"/>
  <c r="V1559" i="1" s="1"/>
  <c r="V1647" i="1" s="1"/>
  <c r="G629" i="33"/>
  <c r="E441" i="2" s="1"/>
  <c r="K1558" i="1" s="1"/>
  <c r="R628" i="33"/>
  <c r="T629" i="33"/>
  <c r="R441" i="2" s="1"/>
  <c r="AA1558" i="1" s="1"/>
  <c r="AA1646" i="1" s="1"/>
  <c r="F630" i="33"/>
  <c r="D442" i="2" s="1"/>
  <c r="J1559" i="1" s="1"/>
  <c r="J1647" i="1" s="1"/>
  <c r="M631" i="33"/>
  <c r="K443" i="2" s="1"/>
  <c r="R1560" i="1" s="1"/>
  <c r="R1648" i="1" s="1"/>
  <c r="P634" i="33"/>
  <c r="N446" i="2" s="1"/>
  <c r="V1563" i="1" s="1"/>
  <c r="V1651" i="1" s="1"/>
  <c r="V630" i="33"/>
  <c r="T442" i="2" s="1"/>
  <c r="AD1559" i="1" s="1"/>
  <c r="AD1647" i="1" s="1"/>
  <c r="O632" i="33"/>
  <c r="M444" i="2" s="1"/>
  <c r="U1561" i="1" s="1"/>
  <c r="F631" i="33"/>
  <c r="D443" i="2" s="1"/>
  <c r="J1560" i="1" s="1"/>
  <c r="J1648" i="1" s="1"/>
  <c r="H631" i="33"/>
  <c r="F443" i="2" s="1"/>
  <c r="L1560" i="1" s="1"/>
  <c r="W631" i="33"/>
  <c r="U443" i="2" s="1"/>
  <c r="AE1560" i="1" s="1"/>
  <c r="AE1648" i="1" s="1"/>
  <c r="J633" i="33"/>
  <c r="H445" i="2" s="1"/>
  <c r="N1562" i="1" s="1"/>
  <c r="N1650" i="1" s="1"/>
  <c r="W630" i="33"/>
  <c r="U442" i="2" s="1"/>
  <c r="AE1559" i="1" s="1"/>
  <c r="AE1647" i="1" s="1"/>
  <c r="W634" i="33"/>
  <c r="U446" i="2" s="1"/>
  <c r="AE1563" i="1" s="1"/>
  <c r="AE1651" i="1" s="1"/>
  <c r="W629" i="33"/>
  <c r="U441" i="2" s="1"/>
  <c r="AE1558" i="1" s="1"/>
  <c r="AE1646" i="1" s="1"/>
  <c r="W632" i="33"/>
  <c r="U444" i="2" s="1"/>
  <c r="AE1561" i="1" s="1"/>
  <c r="AE1649" i="1" s="1"/>
  <c r="L629" i="33"/>
  <c r="J441" i="2" s="1"/>
  <c r="Q1558" i="1" s="1"/>
  <c r="Q1646" i="1" s="1"/>
  <c r="N633" i="33"/>
  <c r="L445" i="2" s="1"/>
  <c r="S1562" i="1" s="1"/>
  <c r="S1650" i="1" s="1"/>
  <c r="Q633" i="33"/>
  <c r="O445" i="2" s="1"/>
  <c r="W1562" i="1" s="1"/>
  <c r="W1650" i="1" s="1"/>
  <c r="G630" i="33"/>
  <c r="E442" i="2" s="1"/>
  <c r="K1559" i="1" s="1"/>
  <c r="S630" i="33"/>
  <c r="Q442" i="2" s="1"/>
  <c r="Z1559" i="1" s="1"/>
  <c r="E629" i="33"/>
  <c r="N632" i="33"/>
  <c r="L444" i="2" s="1"/>
  <c r="S1561" i="1" s="1"/>
  <c r="S1649" i="1" s="1"/>
  <c r="H628" i="33"/>
  <c r="N628" i="33"/>
  <c r="H630" i="33"/>
  <c r="F442" i="2" s="1"/>
  <c r="L1559" i="1" s="1"/>
  <c r="K631" i="33"/>
  <c r="I443" i="2" s="1"/>
  <c r="P1560" i="1" s="1"/>
  <c r="G628" i="33"/>
  <c r="T628" i="33"/>
  <c r="I628" i="33"/>
  <c r="T633" i="33"/>
  <c r="R445" i="2" s="1"/>
  <c r="AA1562" i="1" s="1"/>
  <c r="AA1650" i="1" s="1"/>
  <c r="P633" i="33"/>
  <c r="N445" i="2" s="1"/>
  <c r="V1562" i="1" s="1"/>
  <c r="V1650" i="1" s="1"/>
  <c r="I633" i="33"/>
  <c r="G445" i="2" s="1"/>
  <c r="M1562" i="1" s="1"/>
  <c r="M1650" i="1" s="1"/>
  <c r="K633" i="33"/>
  <c r="I445" i="2" s="1"/>
  <c r="P1562" i="1" s="1"/>
  <c r="R633" i="33"/>
  <c r="P445" i="2" s="1"/>
  <c r="X1562" i="1" s="1"/>
  <c r="X1650" i="1" s="1"/>
  <c r="O633" i="33"/>
  <c r="M445" i="2" s="1"/>
  <c r="U1562" i="1" s="1"/>
  <c r="O630" i="33"/>
  <c r="M442" i="2" s="1"/>
  <c r="U1559" i="1" s="1"/>
  <c r="M630" i="33"/>
  <c r="K442" i="2" s="1"/>
  <c r="R1559" i="1" s="1"/>
  <c r="R1647" i="1" s="1"/>
  <c r="Y2164" i="1"/>
  <c r="H4269" i="1"/>
  <c r="AB228" i="1"/>
  <c r="AB745" i="1"/>
  <c r="Y318" i="1"/>
  <c r="S4410" i="1"/>
  <c r="S740" i="1"/>
  <c r="S314" i="1"/>
  <c r="W1704" i="1"/>
  <c r="Q705" i="33" s="1"/>
  <c r="T4234" i="1"/>
  <c r="T2238" i="1"/>
  <c r="I4262" i="1"/>
  <c r="I2836" i="1"/>
  <c r="I672" i="1"/>
  <c r="I805" i="1"/>
  <c r="I2439" i="1"/>
  <c r="I3811" i="1"/>
  <c r="I3084" i="1"/>
  <c r="I3302" i="1"/>
  <c r="I2341" i="1"/>
  <c r="I4258" i="1"/>
  <c r="I2337" i="1"/>
  <c r="I3807" i="1"/>
  <c r="I668" i="1"/>
  <c r="I2832" i="1"/>
  <c r="I801" i="1"/>
  <c r="I3080" i="1"/>
  <c r="I2435" i="1"/>
  <c r="I3298" i="1"/>
  <c r="L4423" i="1"/>
  <c r="L753" i="1"/>
  <c r="L2475" i="1"/>
  <c r="L1536" i="1"/>
  <c r="L1544" i="1"/>
  <c r="L1018" i="1"/>
  <c r="L582" i="1"/>
  <c r="L327" i="1"/>
  <c r="L336" i="1" s="1"/>
  <c r="L1042" i="1"/>
  <c r="L2094" i="1"/>
  <c r="J4423" i="1"/>
  <c r="J753" i="1"/>
  <c r="J2475" i="1"/>
  <c r="J1536" i="1"/>
  <c r="J1544" i="1"/>
  <c r="J1018" i="1"/>
  <c r="F797" i="33" s="1"/>
  <c r="J582" i="1"/>
  <c r="J327" i="1"/>
  <c r="J1042" i="1"/>
  <c r="J2094" i="1"/>
  <c r="H1697" i="1"/>
  <c r="AB4414" i="1"/>
  <c r="T741" i="1"/>
  <c r="W4417" i="1"/>
  <c r="W747" i="1"/>
  <c r="W321" i="1"/>
  <c r="Y2439" i="1"/>
  <c r="J4265" i="1"/>
  <c r="J3305" i="1"/>
  <c r="J3087" i="1"/>
  <c r="J808" i="1"/>
  <c r="J2442" i="1"/>
  <c r="J3814" i="1"/>
  <c r="J2344" i="1"/>
  <c r="J675" i="1"/>
  <c r="J684" i="1" s="1"/>
  <c r="J2839" i="1"/>
  <c r="Q4418" i="1"/>
  <c r="Q2470" i="1"/>
  <c r="Q748" i="1"/>
  <c r="Q1531" i="1"/>
  <c r="Q1539" i="1"/>
  <c r="Q1013" i="1"/>
  <c r="L792" i="33" s="1"/>
  <c r="Q577" i="1"/>
  <c r="Q1037" i="1"/>
  <c r="Q322" i="1"/>
  <c r="Q2089" i="1"/>
  <c r="S294" i="2"/>
  <c r="U542" i="33"/>
  <c r="U550" i="33" s="1"/>
  <c r="Z4417" i="1"/>
  <c r="Z747" i="1"/>
  <c r="Z321" i="1"/>
  <c r="O742" i="1"/>
  <c r="AC4410" i="1"/>
  <c r="AC740" i="1"/>
  <c r="AC314" i="1"/>
  <c r="H223" i="1"/>
  <c r="H2217" i="1"/>
  <c r="T806" i="1"/>
  <c r="T802" i="1"/>
  <c r="O2343" i="1"/>
  <c r="Z4419" i="1"/>
  <c r="Z749" i="1"/>
  <c r="Z2471" i="1"/>
  <c r="Z1532" i="1"/>
  <c r="Z1540" i="1"/>
  <c r="Z1014" i="1"/>
  <c r="Z578" i="1"/>
  <c r="Z2090" i="1"/>
  <c r="Z323" i="1"/>
  <c r="Z1038" i="1"/>
  <c r="AC4423" i="1"/>
  <c r="AC753" i="1"/>
  <c r="AC2475" i="1"/>
  <c r="AC1536" i="1"/>
  <c r="AC1544" i="1"/>
  <c r="AC1018" i="1"/>
  <c r="U797" i="33" s="1"/>
  <c r="AC1042" i="1"/>
  <c r="AC2094" i="1"/>
  <c r="AC582" i="1"/>
  <c r="AC327" i="1"/>
  <c r="AC336" i="1" s="1"/>
  <c r="AE4424" i="1"/>
  <c r="AE2476" i="1"/>
  <c r="AE754" i="1"/>
  <c r="AE1537" i="1"/>
  <c r="AE1545" i="1"/>
  <c r="AE1019" i="1"/>
  <c r="W798" i="33" s="1"/>
  <c r="AE328" i="1"/>
  <c r="AE337" i="1" s="1"/>
  <c r="AE2095" i="1"/>
  <c r="AE1043" i="1"/>
  <c r="AE583" i="1"/>
  <c r="O3258" i="1"/>
  <c r="O2222" i="1"/>
  <c r="M4417" i="1"/>
  <c r="M747" i="1"/>
  <c r="M321" i="1"/>
  <c r="T2838" i="1"/>
  <c r="O671" i="1"/>
  <c r="O680" i="1" s="1"/>
  <c r="L680" i="1"/>
  <c r="O4261" i="1"/>
  <c r="W4420" i="1"/>
  <c r="W2472" i="1"/>
  <c r="W750" i="1"/>
  <c r="W1541" i="1"/>
  <c r="W1533" i="1"/>
  <c r="W1015" i="1"/>
  <c r="Q794" i="33" s="1"/>
  <c r="W579" i="1"/>
  <c r="W324" i="1"/>
  <c r="W333" i="1" s="1"/>
  <c r="W2091" i="1"/>
  <c r="W1039" i="1"/>
  <c r="J4420" i="1"/>
  <c r="J750" i="1"/>
  <c r="J2472" i="1"/>
  <c r="J1533" i="1"/>
  <c r="J1541" i="1"/>
  <c r="J1015" i="1"/>
  <c r="F794" i="33" s="1"/>
  <c r="J579" i="1"/>
  <c r="J324" i="1"/>
  <c r="J333" i="1" s="1"/>
  <c r="J2091" i="1"/>
  <c r="J1039" i="1"/>
  <c r="R4417" i="1"/>
  <c r="R747" i="1"/>
  <c r="R321" i="1"/>
  <c r="Z2249" i="1"/>
  <c r="Z2175" i="1"/>
  <c r="Z239" i="1"/>
  <c r="Z4277" i="1"/>
  <c r="Z3317" i="1"/>
  <c r="P2249" i="1"/>
  <c r="P2175" i="1"/>
  <c r="P239" i="1"/>
  <c r="P4277" i="1"/>
  <c r="P3317" i="1"/>
  <c r="K332" i="2"/>
  <c r="M394" i="33"/>
  <c r="K339" i="2" s="1"/>
  <c r="N2248" i="1"/>
  <c r="N2174" i="1"/>
  <c r="N238" i="1"/>
  <c r="N4276" i="1"/>
  <c r="N3316" i="1"/>
  <c r="J2176" i="1"/>
  <c r="J2250" i="1"/>
  <c r="J240" i="1"/>
  <c r="J3318" i="1"/>
  <c r="J4278" i="1"/>
  <c r="E394" i="33"/>
  <c r="C332" i="2"/>
  <c r="D387" i="33"/>
  <c r="B332" i="2" s="1"/>
  <c r="S2249" i="1"/>
  <c r="S2175" i="1"/>
  <c r="S239" i="1"/>
  <c r="S4277" i="1"/>
  <c r="S3317" i="1"/>
  <c r="V2249" i="1"/>
  <c r="V2175" i="1"/>
  <c r="V239" i="1"/>
  <c r="V4277" i="1"/>
  <c r="V3317" i="1"/>
  <c r="U2247" i="1"/>
  <c r="U2173" i="1"/>
  <c r="U237" i="1"/>
  <c r="U3315" i="1"/>
  <c r="U4275" i="1"/>
  <c r="K2176" i="1"/>
  <c r="K2250" i="1"/>
  <c r="K240" i="1"/>
  <c r="K3318" i="1"/>
  <c r="K4278" i="1"/>
  <c r="P2247" i="1"/>
  <c r="P2173" i="1"/>
  <c r="P237" i="1"/>
  <c r="P3315" i="1"/>
  <c r="P4275" i="1"/>
  <c r="L2250" i="1"/>
  <c r="L2176" i="1"/>
  <c r="L240" i="1"/>
  <c r="L3318" i="1"/>
  <c r="L4278" i="1"/>
  <c r="Q2252" i="1"/>
  <c r="Q2178" i="1"/>
  <c r="Q242" i="1"/>
  <c r="Q3320" i="1"/>
  <c r="Q4280" i="1"/>
  <c r="AA2247" i="1"/>
  <c r="AA2173" i="1"/>
  <c r="AA237" i="1"/>
  <c r="AA4275" i="1"/>
  <c r="AA3315" i="1"/>
  <c r="Z2247" i="1"/>
  <c r="Z2173" i="1"/>
  <c r="Z237" i="1"/>
  <c r="Z3315" i="1"/>
  <c r="Z4275" i="1"/>
  <c r="V2251" i="1"/>
  <c r="V2177" i="1"/>
  <c r="V241" i="1"/>
  <c r="V3319" i="1"/>
  <c r="V4279" i="1"/>
  <c r="T672" i="1"/>
  <c r="T681" i="1" s="1"/>
  <c r="P681" i="1"/>
  <c r="M4423" i="1"/>
  <c r="M2475" i="1"/>
  <c r="M753" i="1"/>
  <c r="M1536" i="1"/>
  <c r="M1544" i="1"/>
  <c r="M1018" i="1"/>
  <c r="I797" i="33" s="1"/>
  <c r="M1042" i="1"/>
  <c r="M2094" i="1"/>
  <c r="M582" i="1"/>
  <c r="M327" i="1"/>
  <c r="S4419" i="1"/>
  <c r="S749" i="1"/>
  <c r="S2471" i="1"/>
  <c r="S1532" i="1"/>
  <c r="S1540" i="1"/>
  <c r="S1014" i="1"/>
  <c r="N793" i="33" s="1"/>
  <c r="S1038" i="1"/>
  <c r="S2090" i="1"/>
  <c r="S578" i="1"/>
  <c r="S323" i="1"/>
  <c r="S332" i="1" s="1"/>
  <c r="AE2257" i="1"/>
  <c r="AE2183" i="1"/>
  <c r="AE247" i="1"/>
  <c r="AE3325" i="1"/>
  <c r="AE4285" i="1"/>
  <c r="X2185" i="1"/>
  <c r="X2259" i="1"/>
  <c r="X249" i="1"/>
  <c r="X3327" i="1"/>
  <c r="X4287" i="1"/>
  <c r="K2255" i="1"/>
  <c r="K2181" i="1"/>
  <c r="K245" i="1"/>
  <c r="K3323" i="1"/>
  <c r="K4283" i="1"/>
  <c r="L2256" i="1"/>
  <c r="L2182" i="1"/>
  <c r="L246" i="1"/>
  <c r="L3324" i="1"/>
  <c r="L4284" i="1"/>
  <c r="K2256" i="1"/>
  <c r="K2182" i="1"/>
  <c r="K246" i="1"/>
  <c r="K3324" i="1"/>
  <c r="K4284" i="1"/>
  <c r="L412" i="33"/>
  <c r="J348" i="2" s="1"/>
  <c r="J341" i="2"/>
  <c r="N2258" i="1"/>
  <c r="N2184" i="1"/>
  <c r="N248" i="1"/>
  <c r="N3326" i="1"/>
  <c r="N4286" i="1"/>
  <c r="L2186" i="1"/>
  <c r="L2260" i="1"/>
  <c r="L250" i="1"/>
  <c r="L3328" i="1"/>
  <c r="L4288" i="1"/>
  <c r="AA2256" i="1"/>
  <c r="AA2182" i="1"/>
  <c r="AA246" i="1"/>
  <c r="AA3324" i="1"/>
  <c r="AA4284" i="1"/>
  <c r="Q2260" i="1"/>
  <c r="Q2186" i="1"/>
  <c r="Q250" i="1"/>
  <c r="Q3328" i="1"/>
  <c r="Q4288" i="1"/>
  <c r="J2260" i="1"/>
  <c r="J2186" i="1"/>
  <c r="J250" i="1"/>
  <c r="J3328" i="1"/>
  <c r="J4288" i="1"/>
  <c r="U2186" i="1"/>
  <c r="U2260" i="1"/>
  <c r="U250" i="1"/>
  <c r="U4288" i="1"/>
  <c r="U3328" i="1"/>
  <c r="F341" i="2"/>
  <c r="H412" i="33"/>
  <c r="F348" i="2" s="1"/>
  <c r="AA2259" i="1"/>
  <c r="AA2185" i="1"/>
  <c r="AA249" i="1"/>
  <c r="AA4287" i="1"/>
  <c r="AA3327" i="1"/>
  <c r="AC2256" i="1"/>
  <c r="AC2182" i="1"/>
  <c r="AC246" i="1"/>
  <c r="AC4284" i="1"/>
  <c r="AC3324" i="1"/>
  <c r="AD2186" i="1"/>
  <c r="AD2260" i="1"/>
  <c r="AD250" i="1"/>
  <c r="AD4288" i="1"/>
  <c r="AD3328" i="1"/>
  <c r="M2255" i="1"/>
  <c r="M2181" i="1"/>
  <c r="M245" i="1"/>
  <c r="M3323" i="1"/>
  <c r="M4283" i="1"/>
  <c r="O318" i="1"/>
  <c r="I4413" i="1"/>
  <c r="I743" i="1"/>
  <c r="I317" i="1"/>
  <c r="T1671" i="1"/>
  <c r="P1711" i="1"/>
  <c r="K712" i="33" s="1"/>
  <c r="Y1706" i="1"/>
  <c r="T670" i="1"/>
  <c r="T679" i="1" s="1"/>
  <c r="P679" i="1"/>
  <c r="O2341" i="1"/>
  <c r="AB3809" i="1"/>
  <c r="AB4260" i="1"/>
  <c r="AB3811" i="1"/>
  <c r="Y2343" i="1"/>
  <c r="AA4265" i="1"/>
  <c r="AA2839" i="1"/>
  <c r="AA3305" i="1"/>
  <c r="AA675" i="1"/>
  <c r="AA684" i="1" s="1"/>
  <c r="AA3087" i="1"/>
  <c r="AA808" i="1"/>
  <c r="AA2442" i="1"/>
  <c r="AA3814" i="1"/>
  <c r="AA2344" i="1"/>
  <c r="Y3808" i="1"/>
  <c r="AD4424" i="1"/>
  <c r="AD754" i="1"/>
  <c r="AD2476" i="1"/>
  <c r="AD1537" i="1"/>
  <c r="AD1545" i="1"/>
  <c r="AD1019" i="1"/>
  <c r="V798" i="33" s="1"/>
  <c r="AD2095" i="1"/>
  <c r="AD1043" i="1"/>
  <c r="AD583" i="1"/>
  <c r="AD328" i="1"/>
  <c r="P4421" i="1"/>
  <c r="P751" i="1"/>
  <c r="P2473" i="1"/>
  <c r="P1534" i="1"/>
  <c r="P1542" i="1"/>
  <c r="P1016" i="1"/>
  <c r="P325" i="1"/>
  <c r="P334" i="1" s="1"/>
  <c r="P2092" i="1"/>
  <c r="P1040" i="1"/>
  <c r="P580" i="1"/>
  <c r="AB1671" i="1"/>
  <c r="Z1711" i="1"/>
  <c r="S712" i="33" s="1"/>
  <c r="AB741" i="1"/>
  <c r="Q4410" i="1"/>
  <c r="Q740" i="1"/>
  <c r="Q314" i="1"/>
  <c r="Y673" i="1"/>
  <c r="Y682" i="1" s="1"/>
  <c r="U682" i="1"/>
  <c r="Y4263" i="1"/>
  <c r="T2438" i="1"/>
  <c r="AB3299" i="1"/>
  <c r="P4265" i="1"/>
  <c r="P3087" i="1"/>
  <c r="P808" i="1"/>
  <c r="P2442" i="1"/>
  <c r="P3814" i="1"/>
  <c r="P2344" i="1"/>
  <c r="P2839" i="1"/>
  <c r="P3305" i="1"/>
  <c r="P675" i="1"/>
  <c r="O3082" i="1"/>
  <c r="V4420" i="1"/>
  <c r="V750" i="1"/>
  <c r="V2472" i="1"/>
  <c r="V1533" i="1"/>
  <c r="V1541" i="1"/>
  <c r="V1015" i="1"/>
  <c r="P794" i="33" s="1"/>
  <c r="V324" i="1"/>
  <c r="V333" i="1" s="1"/>
  <c r="V2091" i="1"/>
  <c r="V579" i="1"/>
  <c r="V1039" i="1"/>
  <c r="P4419" i="1"/>
  <c r="P749" i="1"/>
  <c r="P2471" i="1"/>
  <c r="P1532" i="1"/>
  <c r="P1540" i="1"/>
  <c r="P1014" i="1"/>
  <c r="P578" i="1"/>
  <c r="P323" i="1"/>
  <c r="P1038" i="1"/>
  <c r="P2090" i="1"/>
  <c r="AE4418" i="1"/>
  <c r="AE748" i="1"/>
  <c r="AE2470" i="1"/>
  <c r="AE1531" i="1"/>
  <c r="AE1539" i="1"/>
  <c r="AE1013" i="1"/>
  <c r="W792" i="33" s="1"/>
  <c r="AE577" i="1"/>
  <c r="AE2089" i="1"/>
  <c r="AE1037" i="1"/>
  <c r="AE322" i="1"/>
  <c r="H1698" i="1"/>
  <c r="Y319" i="1"/>
  <c r="W1711" i="1"/>
  <c r="Q712" i="33" s="1"/>
  <c r="K1711" i="1"/>
  <c r="L4265" i="1"/>
  <c r="L2344" i="1"/>
  <c r="L2839" i="1"/>
  <c r="L3305" i="1"/>
  <c r="L675" i="1"/>
  <c r="L3087" i="1"/>
  <c r="L808" i="1"/>
  <c r="L2442" i="1"/>
  <c r="L3814" i="1"/>
  <c r="O3085" i="1"/>
  <c r="G294" i="2"/>
  <c r="I542" i="33"/>
  <c r="I550" i="33" s="1"/>
  <c r="AB317" i="1"/>
  <c r="U4418" i="1"/>
  <c r="U2470" i="1"/>
  <c r="U748" i="1"/>
  <c r="U1531" i="1"/>
  <c r="U1539" i="1"/>
  <c r="U1013" i="1"/>
  <c r="U577" i="1"/>
  <c r="U322" i="1"/>
  <c r="U1037" i="1"/>
  <c r="U2089" i="1"/>
  <c r="AA4424" i="1"/>
  <c r="AA2476" i="1"/>
  <c r="AA754" i="1"/>
  <c r="AA1537" i="1"/>
  <c r="AA1545" i="1"/>
  <c r="AA1019" i="1"/>
  <c r="T798" i="33" s="1"/>
  <c r="AA583" i="1"/>
  <c r="AA328" i="1"/>
  <c r="AA2095" i="1"/>
  <c r="AA1043" i="1"/>
  <c r="J4418" i="1"/>
  <c r="J748" i="1"/>
  <c r="J2470" i="1"/>
  <c r="J1531" i="1"/>
  <c r="J1539" i="1"/>
  <c r="J1013" i="1"/>
  <c r="F792" i="33" s="1"/>
  <c r="J577" i="1"/>
  <c r="J1037" i="1"/>
  <c r="J2089" i="1"/>
  <c r="J322" i="1"/>
  <c r="I4421" i="1"/>
  <c r="I751" i="1"/>
  <c r="I2473" i="1"/>
  <c r="I1534" i="1"/>
  <c r="I1542" i="1"/>
  <c r="I1016" i="1"/>
  <c r="I2092" i="1"/>
  <c r="I325" i="1"/>
  <c r="I580" i="1"/>
  <c r="I1040" i="1"/>
  <c r="AB4415" i="1"/>
  <c r="Y744" i="1"/>
  <c r="S4417" i="1"/>
  <c r="S747" i="1"/>
  <c r="S321" i="1"/>
  <c r="T2270" i="1"/>
  <c r="T4218" i="1"/>
  <c r="O669" i="1"/>
  <c r="O678" i="1" s="1"/>
  <c r="L678" i="1"/>
  <c r="C438" i="2"/>
  <c r="D464" i="33"/>
  <c r="B438" i="2" s="1"/>
  <c r="U4422" i="1"/>
  <c r="U752" i="1"/>
  <c r="U2474" i="1"/>
  <c r="U1543" i="1"/>
  <c r="U1535" i="1"/>
  <c r="U1017" i="1"/>
  <c r="U1041" i="1"/>
  <c r="U2093" i="1"/>
  <c r="U581" i="1"/>
  <c r="U326" i="1"/>
  <c r="S4423" i="1"/>
  <c r="S753" i="1"/>
  <c r="S2475" i="1"/>
  <c r="S1536" i="1"/>
  <c r="S1544" i="1"/>
  <c r="S1018" i="1"/>
  <c r="N797" i="33" s="1"/>
  <c r="S582" i="1"/>
  <c r="S327" i="1"/>
  <c r="S336" i="1" s="1"/>
  <c r="S1042" i="1"/>
  <c r="S2094" i="1"/>
  <c r="I1705" i="1"/>
  <c r="H1665" i="1"/>
  <c r="L4410" i="1"/>
  <c r="L740" i="1"/>
  <c r="L314" i="1"/>
  <c r="T316" i="1"/>
  <c r="T4411" i="1"/>
  <c r="AE4410" i="1"/>
  <c r="AE740" i="1"/>
  <c r="AE314" i="1"/>
  <c r="O1709" i="1"/>
  <c r="R4258" i="1"/>
  <c r="R2337" i="1"/>
  <c r="R2435" i="1"/>
  <c r="R2832" i="1"/>
  <c r="R668" i="1"/>
  <c r="R677" i="1" s="1"/>
  <c r="R3807" i="1"/>
  <c r="R3080" i="1"/>
  <c r="R801" i="1"/>
  <c r="R3298" i="1"/>
  <c r="X4422" i="1"/>
  <c r="X2474" i="1"/>
  <c r="X752" i="1"/>
  <c r="X1543" i="1"/>
  <c r="X1535" i="1"/>
  <c r="X1017" i="1"/>
  <c r="R796" i="33" s="1"/>
  <c r="X581" i="1"/>
  <c r="X326" i="1"/>
  <c r="X1041" i="1"/>
  <c r="X2093" i="1"/>
  <c r="D536" i="33"/>
  <c r="B288" i="2"/>
  <c r="Q4424" i="1"/>
  <c r="Q2476" i="1"/>
  <c r="Q754" i="1"/>
  <c r="Q1537" i="1"/>
  <c r="Q1545" i="1"/>
  <c r="Q1019" i="1"/>
  <c r="L798" i="33" s="1"/>
  <c r="Q328" i="1"/>
  <c r="Q337" i="1" s="1"/>
  <c r="Q2095" i="1"/>
  <c r="Q1043" i="1"/>
  <c r="Q583" i="1"/>
  <c r="AD337" i="1"/>
  <c r="O4412" i="1"/>
  <c r="I4411" i="1"/>
  <c r="I741" i="1"/>
  <c r="I315" i="1"/>
  <c r="I4415" i="1"/>
  <c r="I745" i="1"/>
  <c r="I319" i="1"/>
  <c r="AC4417" i="1"/>
  <c r="AC747" i="1"/>
  <c r="AC321" i="1"/>
  <c r="H1701" i="1"/>
  <c r="H3341" i="1"/>
  <c r="H4221" i="1"/>
  <c r="T3085" i="1"/>
  <c r="T4263" i="1"/>
  <c r="P678" i="1"/>
  <c r="T669" i="1"/>
  <c r="T678" i="1" s="1"/>
  <c r="T4259" i="1"/>
  <c r="O2838" i="1"/>
  <c r="I4418" i="1"/>
  <c r="I2470" i="1"/>
  <c r="I748" i="1"/>
  <c r="I1531" i="1"/>
  <c r="I1539" i="1"/>
  <c r="I1013" i="1"/>
  <c r="I577" i="1"/>
  <c r="I1037" i="1"/>
  <c r="I2089" i="1"/>
  <c r="I322" i="1"/>
  <c r="U4420" i="1"/>
  <c r="U2472" i="1"/>
  <c r="U750" i="1"/>
  <c r="U1533" i="1"/>
  <c r="U1541" i="1"/>
  <c r="U1015" i="1"/>
  <c r="U2091" i="1"/>
  <c r="U579" i="1"/>
  <c r="U324" i="1"/>
  <c r="U333" i="1" s="1"/>
  <c r="U1039" i="1"/>
  <c r="D540" i="33"/>
  <c r="B292" i="2"/>
  <c r="O4234" i="1"/>
  <c r="O2214" i="1"/>
  <c r="Y1671" i="1"/>
  <c r="Y1711" i="1" s="1"/>
  <c r="U1711" i="1"/>
  <c r="O712" i="33" s="1"/>
  <c r="U4417" i="1"/>
  <c r="U747" i="1"/>
  <c r="U321" i="1"/>
  <c r="Y317" i="1"/>
  <c r="T3813" i="1"/>
  <c r="T4264" i="1"/>
  <c r="O2340" i="1"/>
  <c r="K294" i="2"/>
  <c r="M542" i="33"/>
  <c r="M550" i="33" s="1"/>
  <c r="S4424" i="1"/>
  <c r="S754" i="1"/>
  <c r="S2476" i="1"/>
  <c r="S1537" i="1"/>
  <c r="S1545" i="1"/>
  <c r="S1019" i="1"/>
  <c r="N798" i="33" s="1"/>
  <c r="S583" i="1"/>
  <c r="S328" i="1"/>
  <c r="S2095" i="1"/>
  <c r="S1043" i="1"/>
  <c r="AE2249" i="1"/>
  <c r="AE2175" i="1"/>
  <c r="AE239" i="1"/>
  <c r="AE4277" i="1"/>
  <c r="AE3317" i="1"/>
  <c r="X2175" i="1"/>
  <c r="X2249" i="1"/>
  <c r="X239" i="1"/>
  <c r="X4277" i="1"/>
  <c r="X3317" i="1"/>
  <c r="Z2248" i="1"/>
  <c r="Z2174" i="1"/>
  <c r="Z238" i="1"/>
  <c r="Z4276" i="1"/>
  <c r="Z3316" i="1"/>
  <c r="S2252" i="1"/>
  <c r="S2178" i="1"/>
  <c r="S242" i="1"/>
  <c r="S4280" i="1"/>
  <c r="S3320" i="1"/>
  <c r="M2248" i="1"/>
  <c r="M2174" i="1"/>
  <c r="M238" i="1"/>
  <c r="M4276" i="1"/>
  <c r="M3316" i="1"/>
  <c r="C334" i="2"/>
  <c r="D389" i="33"/>
  <c r="B334" i="2" s="1"/>
  <c r="Q2251" i="1"/>
  <c r="Q2177" i="1"/>
  <c r="Q241" i="1"/>
  <c r="Q3319" i="1"/>
  <c r="Q4279" i="1"/>
  <c r="K2251" i="1"/>
  <c r="K2177" i="1"/>
  <c r="K241" i="1"/>
  <c r="K3319" i="1"/>
  <c r="K4279" i="1"/>
  <c r="Z2251" i="1"/>
  <c r="Z2177" i="1"/>
  <c r="Z241" i="1"/>
  <c r="Z3319" i="1"/>
  <c r="Z4279" i="1"/>
  <c r="Q2248" i="1"/>
  <c r="Q2174" i="1"/>
  <c r="Q238" i="1"/>
  <c r="Q4276" i="1"/>
  <c r="Q3316" i="1"/>
  <c r="U394" i="33"/>
  <c r="S339" i="2" s="1"/>
  <c r="S332" i="2"/>
  <c r="N2175" i="1"/>
  <c r="N2249" i="1"/>
  <c r="N239" i="1"/>
  <c r="N4277" i="1"/>
  <c r="N3317" i="1"/>
  <c r="M2249" i="1"/>
  <c r="M2175" i="1"/>
  <c r="M239" i="1"/>
  <c r="M4277" i="1"/>
  <c r="M3317" i="1"/>
  <c r="AA2248" i="1"/>
  <c r="AA2174" i="1"/>
  <c r="AA238" i="1"/>
  <c r="AA4276" i="1"/>
  <c r="AA3316" i="1"/>
  <c r="X2176" i="1"/>
  <c r="X2250" i="1"/>
  <c r="X240" i="1"/>
  <c r="X3318" i="1"/>
  <c r="X4278" i="1"/>
  <c r="P394" i="33"/>
  <c r="N339" i="2" s="1"/>
  <c r="N332" i="2"/>
  <c r="M2250" i="1"/>
  <c r="M2176" i="1"/>
  <c r="M240" i="1"/>
  <c r="M4278" i="1"/>
  <c r="M3318" i="1"/>
  <c r="T3302" i="1"/>
  <c r="AB671" i="1"/>
  <c r="AB680" i="1" s="1"/>
  <c r="Z680" i="1"/>
  <c r="AC752" i="1"/>
  <c r="AC4422" i="1"/>
  <c r="AC2474" i="1"/>
  <c r="AC1535" i="1"/>
  <c r="AC1543" i="1"/>
  <c r="AC1017" i="1"/>
  <c r="U796" i="33" s="1"/>
  <c r="AC1041" i="1"/>
  <c r="AC2093" i="1"/>
  <c r="AC581" i="1"/>
  <c r="AC326" i="1"/>
  <c r="AE2184" i="1"/>
  <c r="AE2258" i="1"/>
  <c r="AE248" i="1"/>
  <c r="AE4286" i="1"/>
  <c r="AE3326" i="1"/>
  <c r="W2184" i="1"/>
  <c r="W2258" i="1"/>
  <c r="W248" i="1"/>
  <c r="W4286" i="1"/>
  <c r="W3326" i="1"/>
  <c r="Q2259" i="1"/>
  <c r="Q2185" i="1"/>
  <c r="Q249" i="1"/>
  <c r="Q3327" i="1"/>
  <c r="Q4287" i="1"/>
  <c r="U2255" i="1"/>
  <c r="U2181" i="1"/>
  <c r="U245" i="1"/>
  <c r="U3323" i="1"/>
  <c r="U4283" i="1"/>
  <c r="Q2256" i="1"/>
  <c r="Q2182" i="1"/>
  <c r="Q246" i="1"/>
  <c r="Q3324" i="1"/>
  <c r="Q4284" i="1"/>
  <c r="N2259" i="1"/>
  <c r="N2185" i="1"/>
  <c r="N249" i="1"/>
  <c r="N3327" i="1"/>
  <c r="N4287" i="1"/>
  <c r="O341" i="2"/>
  <c r="Q412" i="33"/>
  <c r="O348" i="2" s="1"/>
  <c r="AC2255" i="1"/>
  <c r="AC2181" i="1"/>
  <c r="AC245" i="1"/>
  <c r="AC3323" i="1"/>
  <c r="AC4283" i="1"/>
  <c r="P2256" i="1"/>
  <c r="P2182" i="1"/>
  <c r="P246" i="1"/>
  <c r="P3324" i="1"/>
  <c r="P4284" i="1"/>
  <c r="P2184" i="1"/>
  <c r="P2258" i="1"/>
  <c r="P248" i="1"/>
  <c r="P4286" i="1"/>
  <c r="P3326" i="1"/>
  <c r="L2258" i="1"/>
  <c r="L2184" i="1"/>
  <c r="L248" i="1"/>
  <c r="L3326" i="1"/>
  <c r="L4286" i="1"/>
  <c r="N2255" i="1"/>
  <c r="N2181" i="1"/>
  <c r="N245" i="1"/>
  <c r="N3323" i="1"/>
  <c r="N4283" i="1"/>
  <c r="R2186" i="1"/>
  <c r="R2260" i="1"/>
  <c r="R250" i="1"/>
  <c r="R3328" i="1"/>
  <c r="R4288" i="1"/>
  <c r="K2184" i="1"/>
  <c r="K2258" i="1"/>
  <c r="K248" i="1"/>
  <c r="K4286" i="1"/>
  <c r="K3326" i="1"/>
  <c r="E341" i="2"/>
  <c r="G412" i="33"/>
  <c r="E348" i="2" s="1"/>
  <c r="V2259" i="1"/>
  <c r="V2185" i="1"/>
  <c r="V249" i="1"/>
  <c r="V3327" i="1"/>
  <c r="V4287" i="1"/>
  <c r="AD2183" i="1"/>
  <c r="AD2257" i="1"/>
  <c r="AD247" i="1"/>
  <c r="AD3325" i="1"/>
  <c r="AD4285" i="1"/>
  <c r="O744" i="1"/>
  <c r="T1703" i="1"/>
  <c r="T2834" i="1"/>
  <c r="O2836" i="1"/>
  <c r="AB803" i="1"/>
  <c r="AB672" i="1"/>
  <c r="AB681" i="1" s="1"/>
  <c r="Z681" i="1"/>
  <c r="AB4262" i="1"/>
  <c r="Y2838" i="1"/>
  <c r="Y802" i="1"/>
  <c r="U4419" i="1"/>
  <c r="U749" i="1"/>
  <c r="U2471" i="1"/>
  <c r="U1532" i="1"/>
  <c r="U1540" i="1"/>
  <c r="U1014" i="1"/>
  <c r="U2090" i="1"/>
  <c r="U323" i="1"/>
  <c r="U332" i="1" s="1"/>
  <c r="U1038" i="1"/>
  <c r="U578" i="1"/>
  <c r="J4424" i="1"/>
  <c r="J2476" i="1"/>
  <c r="J754" i="1"/>
  <c r="J1537" i="1"/>
  <c r="J1545" i="1"/>
  <c r="J1019" i="1"/>
  <c r="F798" i="33" s="1"/>
  <c r="J328" i="1"/>
  <c r="J2095" i="1"/>
  <c r="J1043" i="1"/>
  <c r="J583" i="1"/>
  <c r="AB4411" i="1"/>
  <c r="O320" i="1"/>
  <c r="T1696" i="1"/>
  <c r="Y2342" i="1"/>
  <c r="T3083" i="1"/>
  <c r="AB669" i="1"/>
  <c r="AB678" i="1" s="1"/>
  <c r="Z678" i="1"/>
  <c r="O2437" i="1"/>
  <c r="AE4258" i="1"/>
  <c r="AE2337" i="1"/>
  <c r="AE3080" i="1"/>
  <c r="AE2435" i="1"/>
  <c r="AE3298" i="1"/>
  <c r="AE668" i="1"/>
  <c r="AE677" i="1" s="1"/>
  <c r="AE2832" i="1"/>
  <c r="AE3807" i="1"/>
  <c r="AE801" i="1"/>
  <c r="X4419" i="1"/>
  <c r="X2471" i="1"/>
  <c r="X749" i="1"/>
  <c r="X1540" i="1"/>
  <c r="X1532" i="1"/>
  <c r="X1014" i="1"/>
  <c r="R793" i="33" s="1"/>
  <c r="X578" i="1"/>
  <c r="X2090" i="1"/>
  <c r="X323" i="1"/>
  <c r="X332" i="1" s="1"/>
  <c r="X1038" i="1"/>
  <c r="L4418" i="1"/>
  <c r="L748" i="1"/>
  <c r="L2470" i="1"/>
  <c r="L1539" i="1"/>
  <c r="L1531" i="1"/>
  <c r="L1013" i="1"/>
  <c r="L577" i="1"/>
  <c r="L322" i="1"/>
  <c r="L2089" i="1"/>
  <c r="L1037" i="1"/>
  <c r="AB1696" i="1"/>
  <c r="O317" i="1"/>
  <c r="Y745" i="1"/>
  <c r="W4265" i="1"/>
  <c r="W808" i="1"/>
  <c r="W2442" i="1"/>
  <c r="W3814" i="1"/>
  <c r="W2344" i="1"/>
  <c r="W2839" i="1"/>
  <c r="W3305" i="1"/>
  <c r="W675" i="1"/>
  <c r="W684" i="1" s="1"/>
  <c r="W3087" i="1"/>
  <c r="O806" i="1"/>
  <c r="H708" i="33"/>
  <c r="L4424" i="1"/>
  <c r="L754" i="1"/>
  <c r="L2476" i="1"/>
  <c r="L1545" i="1"/>
  <c r="L1537" i="1"/>
  <c r="L1019" i="1"/>
  <c r="L1043" i="1"/>
  <c r="L583" i="1"/>
  <c r="L328" i="1"/>
  <c r="L337" i="1" s="1"/>
  <c r="L2095" i="1"/>
  <c r="AD4420" i="1"/>
  <c r="AD750" i="1"/>
  <c r="AD2472" i="1"/>
  <c r="AD1533" i="1"/>
  <c r="AD1541" i="1"/>
  <c r="AD1015" i="1"/>
  <c r="V794" i="33" s="1"/>
  <c r="AD579" i="1"/>
  <c r="AD324" i="1"/>
  <c r="AD333" i="1" s="1"/>
  <c r="AD1039" i="1"/>
  <c r="AD2091" i="1"/>
  <c r="AC4424" i="1"/>
  <c r="AC754" i="1"/>
  <c r="AC2476" i="1"/>
  <c r="AC1537" i="1"/>
  <c r="AC1545" i="1"/>
  <c r="AC1019" i="1"/>
  <c r="U798" i="33" s="1"/>
  <c r="AC1043" i="1"/>
  <c r="AC583" i="1"/>
  <c r="AC328" i="1"/>
  <c r="AC337" i="1" s="1"/>
  <c r="AC2095" i="1"/>
  <c r="T2164" i="1"/>
  <c r="H2209" i="1"/>
  <c r="O2164" i="1"/>
  <c r="AB319" i="1"/>
  <c r="K4410" i="1"/>
  <c r="K740" i="1"/>
  <c r="K314" i="1"/>
  <c r="Y4414" i="1"/>
  <c r="Y320" i="1"/>
  <c r="T220" i="1"/>
  <c r="T228" i="1"/>
  <c r="AB3813" i="1"/>
  <c r="M4422" i="1"/>
  <c r="M2474" i="1"/>
  <c r="M752" i="1"/>
  <c r="M1535" i="1"/>
  <c r="M1543" i="1"/>
  <c r="M1017" i="1"/>
  <c r="I796" i="33" s="1"/>
  <c r="M1041" i="1"/>
  <c r="M2093" i="1"/>
  <c r="M581" i="1"/>
  <c r="M326" i="1"/>
  <c r="M335" i="1" s="1"/>
  <c r="Q4421" i="1"/>
  <c r="Q2473" i="1"/>
  <c r="Q751" i="1"/>
  <c r="Q1534" i="1"/>
  <c r="Q1542" i="1"/>
  <c r="Q1016" i="1"/>
  <c r="L795" i="33" s="1"/>
  <c r="Q325" i="1"/>
  <c r="Q334" i="1" s="1"/>
  <c r="Q2092" i="1"/>
  <c r="Q1040" i="1"/>
  <c r="Q580" i="1"/>
  <c r="B291" i="2"/>
  <c r="D539" i="33"/>
  <c r="L4417" i="1"/>
  <c r="L747" i="1"/>
  <c r="L321" i="1"/>
  <c r="T742" i="1"/>
  <c r="AA4410" i="1"/>
  <c r="AA740" i="1"/>
  <c r="AA314" i="1"/>
  <c r="AE4417" i="1"/>
  <c r="AE747" i="1"/>
  <c r="AE321" i="1"/>
  <c r="H710" i="33"/>
  <c r="R4265" i="1"/>
  <c r="R3305" i="1"/>
  <c r="R675" i="1"/>
  <c r="R684" i="1" s="1"/>
  <c r="R3087" i="1"/>
  <c r="R808" i="1"/>
  <c r="R2442" i="1"/>
  <c r="R3814" i="1"/>
  <c r="R2344" i="1"/>
  <c r="R2839" i="1"/>
  <c r="X4418" i="1"/>
  <c r="X748" i="1"/>
  <c r="X2470" i="1"/>
  <c r="X1539" i="1"/>
  <c r="X1531" i="1"/>
  <c r="X1013" i="1"/>
  <c r="R792" i="33" s="1"/>
  <c r="X577" i="1"/>
  <c r="X322" i="1"/>
  <c r="X1037" i="1"/>
  <c r="X2089" i="1"/>
  <c r="J4422" i="1"/>
  <c r="J2474" i="1"/>
  <c r="J752" i="1"/>
  <c r="J1535" i="1"/>
  <c r="J1543" i="1"/>
  <c r="J1017" i="1"/>
  <c r="F796" i="33" s="1"/>
  <c r="J581" i="1"/>
  <c r="J326" i="1"/>
  <c r="J335" i="1" s="1"/>
  <c r="J1041" i="1"/>
  <c r="J2093" i="1"/>
  <c r="H707" i="33"/>
  <c r="I1709" i="1"/>
  <c r="H1669" i="1"/>
  <c r="H3309" i="1"/>
  <c r="H231" i="1"/>
  <c r="T2837" i="1"/>
  <c r="V4265" i="1"/>
  <c r="V808" i="1"/>
  <c r="V2442" i="1"/>
  <c r="V3814" i="1"/>
  <c r="V2344" i="1"/>
  <c r="V2839" i="1"/>
  <c r="V3305" i="1"/>
  <c r="V675" i="1"/>
  <c r="V684" i="1" s="1"/>
  <c r="V3087" i="1"/>
  <c r="T3081" i="1"/>
  <c r="O674" i="1"/>
  <c r="O683" i="1" s="1"/>
  <c r="L683" i="1"/>
  <c r="O4264" i="1"/>
  <c r="Z4423" i="1"/>
  <c r="Z753" i="1"/>
  <c r="Z2475" i="1"/>
  <c r="Z1536" i="1"/>
  <c r="Z1544" i="1"/>
  <c r="Z1018" i="1"/>
  <c r="Z582" i="1"/>
  <c r="Z327" i="1"/>
  <c r="Z336" i="1" s="1"/>
  <c r="Z1042" i="1"/>
  <c r="Z2094" i="1"/>
  <c r="C294" i="2"/>
  <c r="E542" i="33"/>
  <c r="E550" i="33" s="1"/>
  <c r="D341" i="33"/>
  <c r="D538" i="33"/>
  <c r="B290" i="2"/>
  <c r="O2270" i="1"/>
  <c r="O4218" i="1"/>
  <c r="U4410" i="1"/>
  <c r="U740" i="1"/>
  <c r="U314" i="1"/>
  <c r="Y743" i="1"/>
  <c r="T2441" i="1"/>
  <c r="S4265" i="1"/>
  <c r="S2839" i="1"/>
  <c r="S3305" i="1"/>
  <c r="S675" i="1"/>
  <c r="S684" i="1" s="1"/>
  <c r="S3087" i="1"/>
  <c r="S808" i="1"/>
  <c r="S2442" i="1"/>
  <c r="S3814" i="1"/>
  <c r="S2344" i="1"/>
  <c r="O804" i="1"/>
  <c r="K4422" i="1"/>
  <c r="K2474" i="1"/>
  <c r="K752" i="1"/>
  <c r="K1543" i="1"/>
  <c r="K1535" i="1"/>
  <c r="K1017" i="1"/>
  <c r="K581" i="1"/>
  <c r="K326" i="1"/>
  <c r="K335" i="1" s="1"/>
  <c r="K1041" i="1"/>
  <c r="K2093" i="1"/>
  <c r="Z4424" i="1"/>
  <c r="Z754" i="1"/>
  <c r="Z2476" i="1"/>
  <c r="Z1537" i="1"/>
  <c r="Z1545" i="1"/>
  <c r="Z1019" i="1"/>
  <c r="Z328" i="1"/>
  <c r="Z2095" i="1"/>
  <c r="Z1043" i="1"/>
  <c r="Z583" i="1"/>
  <c r="R4418" i="1"/>
  <c r="R2470" i="1"/>
  <c r="R748" i="1"/>
  <c r="R1531" i="1"/>
  <c r="R1539" i="1"/>
  <c r="R1013" i="1"/>
  <c r="M792" i="33" s="1"/>
  <c r="R577" i="1"/>
  <c r="R1037" i="1"/>
  <c r="R322" i="1"/>
  <c r="R2089" i="1"/>
  <c r="AA4420" i="1"/>
  <c r="AA750" i="1"/>
  <c r="AA2472" i="1"/>
  <c r="AA1533" i="1"/>
  <c r="AA1541" i="1"/>
  <c r="AA1015" i="1"/>
  <c r="T794" i="33" s="1"/>
  <c r="AA2091" i="1"/>
  <c r="AA579" i="1"/>
  <c r="AA1039" i="1"/>
  <c r="AA324" i="1"/>
  <c r="AE2251" i="1"/>
  <c r="AE2177" i="1"/>
  <c r="AE241" i="1"/>
  <c r="AE4279" i="1"/>
  <c r="AE3319" i="1"/>
  <c r="W2249" i="1"/>
  <c r="W2175" i="1"/>
  <c r="W239" i="1"/>
  <c r="W3317" i="1"/>
  <c r="W4277" i="1"/>
  <c r="X2174" i="1"/>
  <c r="X2248" i="1"/>
  <c r="X238" i="1"/>
  <c r="X4276" i="1"/>
  <c r="X3316" i="1"/>
  <c r="S394" i="33"/>
  <c r="Q339" i="2" s="1"/>
  <c r="Q332" i="2"/>
  <c r="J2251" i="1"/>
  <c r="J2177" i="1"/>
  <c r="J241" i="1"/>
  <c r="J3319" i="1"/>
  <c r="J4279" i="1"/>
  <c r="C333" i="2"/>
  <c r="D388" i="33"/>
  <c r="B333" i="2" s="1"/>
  <c r="K394" i="33"/>
  <c r="I339" i="2" s="1"/>
  <c r="I332" i="2"/>
  <c r="X2247" i="1"/>
  <c r="X2173" i="1"/>
  <c r="X237" i="1"/>
  <c r="X3315" i="1"/>
  <c r="X4275" i="1"/>
  <c r="X2251" i="1"/>
  <c r="X2177" i="1"/>
  <c r="X241" i="1"/>
  <c r="X4279" i="1"/>
  <c r="X3319" i="1"/>
  <c r="R2251" i="1"/>
  <c r="R2177" i="1"/>
  <c r="R241" i="1"/>
  <c r="R3319" i="1"/>
  <c r="R4279" i="1"/>
  <c r="V2247" i="1"/>
  <c r="V2173" i="1"/>
  <c r="V237" i="1"/>
  <c r="V3315" i="1"/>
  <c r="V4275" i="1"/>
  <c r="P2248" i="1"/>
  <c r="P2174" i="1"/>
  <c r="P238" i="1"/>
  <c r="P4276" i="1"/>
  <c r="P3316" i="1"/>
  <c r="O332" i="2"/>
  <c r="Q394" i="33"/>
  <c r="O339" i="2" s="1"/>
  <c r="N2247" i="1"/>
  <c r="N2173" i="1"/>
  <c r="N237" i="1"/>
  <c r="N3315" i="1"/>
  <c r="N4275" i="1"/>
  <c r="P332" i="2"/>
  <c r="R394" i="33"/>
  <c r="P339" i="2" s="1"/>
  <c r="V394" i="33"/>
  <c r="T339" i="2" s="1"/>
  <c r="T332" i="2"/>
  <c r="AD2251" i="1"/>
  <c r="AD2177" i="1"/>
  <c r="AD241" i="1"/>
  <c r="AD3319" i="1"/>
  <c r="AD4279" i="1"/>
  <c r="H1699" i="1"/>
  <c r="T3811" i="1"/>
  <c r="Y671" i="1"/>
  <c r="Y680" i="1" s="1"/>
  <c r="U680" i="1"/>
  <c r="L4421" i="1"/>
  <c r="L751" i="1"/>
  <c r="L2473" i="1"/>
  <c r="L1534" i="1"/>
  <c r="L1542" i="1"/>
  <c r="L1016" i="1"/>
  <c r="L2092" i="1"/>
  <c r="L1040" i="1"/>
  <c r="L325" i="1"/>
  <c r="L580" i="1"/>
  <c r="X4423" i="1"/>
  <c r="X2475" i="1"/>
  <c r="X753" i="1"/>
  <c r="X1536" i="1"/>
  <c r="X1544" i="1"/>
  <c r="X1018" i="1"/>
  <c r="R797" i="33" s="1"/>
  <c r="X327" i="1"/>
  <c r="X1042" i="1"/>
  <c r="X2094" i="1"/>
  <c r="X582" i="1"/>
  <c r="Q4422" i="1"/>
  <c r="Q752" i="1"/>
  <c r="Q2474" i="1"/>
  <c r="Q1535" i="1"/>
  <c r="Q1543" i="1"/>
  <c r="Q1017" i="1"/>
  <c r="L796" i="33" s="1"/>
  <c r="Q581" i="1"/>
  <c r="Q326" i="1"/>
  <c r="Q335" i="1" s="1"/>
  <c r="Q1041" i="1"/>
  <c r="Q2093" i="1"/>
  <c r="AE2256" i="1"/>
  <c r="AE2182" i="1"/>
  <c r="AE246" i="1"/>
  <c r="AE3324" i="1"/>
  <c r="AE4284" i="1"/>
  <c r="U2256" i="1"/>
  <c r="U2182" i="1"/>
  <c r="U246" i="1"/>
  <c r="U4284" i="1"/>
  <c r="U3324" i="1"/>
  <c r="K412" i="33"/>
  <c r="I348" i="2" s="1"/>
  <c r="I341" i="2"/>
  <c r="Q2257" i="1"/>
  <c r="Q2183" i="1"/>
  <c r="Q247" i="1"/>
  <c r="Q3325" i="1"/>
  <c r="Q4285" i="1"/>
  <c r="AA2184" i="1"/>
  <c r="AA2258" i="1"/>
  <c r="AA248" i="1"/>
  <c r="AA4286" i="1"/>
  <c r="AA3326" i="1"/>
  <c r="M2256" i="1"/>
  <c r="M2182" i="1"/>
  <c r="M246" i="1"/>
  <c r="M4284" i="1"/>
  <c r="M3324" i="1"/>
  <c r="X2184" i="1"/>
  <c r="X2258" i="1"/>
  <c r="X248" i="1"/>
  <c r="X4286" i="1"/>
  <c r="X3326" i="1"/>
  <c r="S2258" i="1"/>
  <c r="S2184" i="1"/>
  <c r="S248" i="1"/>
  <c r="S4286" i="1"/>
  <c r="S3326" i="1"/>
  <c r="Z2186" i="1"/>
  <c r="Z2260" i="1"/>
  <c r="Z250" i="1"/>
  <c r="Z3328" i="1"/>
  <c r="Z4288" i="1"/>
  <c r="Q2255" i="1"/>
  <c r="Q2181" i="1"/>
  <c r="Q245" i="1"/>
  <c r="Q3323" i="1"/>
  <c r="Q4283" i="1"/>
  <c r="M2183" i="1"/>
  <c r="M2257" i="1"/>
  <c r="M247" i="1"/>
  <c r="M3325" i="1"/>
  <c r="M4285" i="1"/>
  <c r="U2183" i="1"/>
  <c r="U2257" i="1"/>
  <c r="U247" i="1"/>
  <c r="U3325" i="1"/>
  <c r="U4285" i="1"/>
  <c r="Q2184" i="1"/>
  <c r="Q2258" i="1"/>
  <c r="Q248" i="1"/>
  <c r="Q4286" i="1"/>
  <c r="Q3326" i="1"/>
  <c r="AC2258" i="1"/>
  <c r="AC2184" i="1"/>
  <c r="AC248" i="1"/>
  <c r="AC3326" i="1"/>
  <c r="AC4286" i="1"/>
  <c r="N341" i="2"/>
  <c r="P412" i="33"/>
  <c r="N348" i="2" s="1"/>
  <c r="AD2259" i="1"/>
  <c r="AD2185" i="1"/>
  <c r="AD249" i="1"/>
  <c r="AD3327" i="1"/>
  <c r="AD4287" i="1"/>
  <c r="V2256" i="1"/>
  <c r="V2182" i="1"/>
  <c r="V246" i="1"/>
  <c r="V4284" i="1"/>
  <c r="V3324" i="1"/>
  <c r="O4414" i="1"/>
  <c r="T3300" i="1"/>
  <c r="O3811" i="1"/>
  <c r="AB2339" i="1"/>
  <c r="AB3302" i="1"/>
  <c r="Y807" i="1"/>
  <c r="Y4264" i="1"/>
  <c r="Y2338" i="1"/>
  <c r="M4419" i="1"/>
  <c r="M749" i="1"/>
  <c r="M2471" i="1"/>
  <c r="M1532" i="1"/>
  <c r="M1540" i="1"/>
  <c r="M1014" i="1"/>
  <c r="I793" i="33" s="1"/>
  <c r="M323" i="1"/>
  <c r="M332" i="1" s="1"/>
  <c r="M1038" i="1"/>
  <c r="M2090" i="1"/>
  <c r="M578" i="1"/>
  <c r="K4418" i="1"/>
  <c r="K2470" i="1"/>
  <c r="K748" i="1"/>
  <c r="K1539" i="1"/>
  <c r="K1531" i="1"/>
  <c r="K1013" i="1"/>
  <c r="K577" i="1"/>
  <c r="K1037" i="1"/>
  <c r="K2089" i="1"/>
  <c r="K322" i="1"/>
  <c r="D537" i="33"/>
  <c r="B289" i="2"/>
  <c r="AD4421" i="1"/>
  <c r="AD751" i="1"/>
  <c r="AD2473" i="1"/>
  <c r="AD1534" i="1"/>
  <c r="AD1542" i="1"/>
  <c r="AD1016" i="1"/>
  <c r="V795" i="33" s="1"/>
  <c r="AD325" i="1"/>
  <c r="AD334" i="1" s="1"/>
  <c r="AD2092" i="1"/>
  <c r="AD580" i="1"/>
  <c r="AD1040" i="1"/>
  <c r="AE4420" i="1"/>
  <c r="AE750" i="1"/>
  <c r="AE2472" i="1"/>
  <c r="AE1533" i="1"/>
  <c r="AE1541" i="1"/>
  <c r="AE1015" i="1"/>
  <c r="W794" i="33" s="1"/>
  <c r="AE579" i="1"/>
  <c r="AE2091" i="1"/>
  <c r="AE324" i="1"/>
  <c r="AE333" i="1" s="1"/>
  <c r="AE1039" i="1"/>
  <c r="AB316" i="1"/>
  <c r="O746" i="1"/>
  <c r="T318" i="1"/>
  <c r="P1704" i="1"/>
  <c r="K705" i="33" s="1"/>
  <c r="T1664" i="1"/>
  <c r="K1704" i="1"/>
  <c r="Y3812" i="1"/>
  <c r="T3810" i="1"/>
  <c r="AB2338" i="1"/>
  <c r="O803" i="1"/>
  <c r="O4260" i="1"/>
  <c r="AE4265" i="1"/>
  <c r="AE808" i="1"/>
  <c r="AE2442" i="1"/>
  <c r="AE3814" i="1"/>
  <c r="AE2344" i="1"/>
  <c r="AE2839" i="1"/>
  <c r="AE3305" i="1"/>
  <c r="AE675" i="1"/>
  <c r="AE684" i="1" s="1"/>
  <c r="AE3087" i="1"/>
  <c r="F294" i="2"/>
  <c r="H542" i="33"/>
  <c r="H550" i="33" s="1"/>
  <c r="J4419" i="1"/>
  <c r="J749" i="1"/>
  <c r="J2471" i="1"/>
  <c r="J1532" i="1"/>
  <c r="J1540" i="1"/>
  <c r="J1014" i="1"/>
  <c r="F793" i="33" s="1"/>
  <c r="J2090" i="1"/>
  <c r="J578" i="1"/>
  <c r="J323" i="1"/>
  <c r="J332" i="1" s="1"/>
  <c r="J1038" i="1"/>
  <c r="AD4422" i="1"/>
  <c r="AD752" i="1"/>
  <c r="AD2474" i="1"/>
  <c r="AD1535" i="1"/>
  <c r="AD1543" i="1"/>
  <c r="AD1017" i="1"/>
  <c r="V796" i="33" s="1"/>
  <c r="AD581" i="1"/>
  <c r="AD326" i="1"/>
  <c r="AD1041" i="1"/>
  <c r="AD2093" i="1"/>
  <c r="W542" i="33"/>
  <c r="W550" i="33" s="1"/>
  <c r="U294" i="2"/>
  <c r="Z1704" i="1"/>
  <c r="S705" i="33" s="1"/>
  <c r="AB1664" i="1"/>
  <c r="O743" i="1"/>
  <c r="N4417" i="1"/>
  <c r="N747" i="1"/>
  <c r="N321" i="1"/>
  <c r="Y4415" i="1"/>
  <c r="O3592" i="1"/>
  <c r="H3592" i="1" s="1"/>
  <c r="W4258" i="1"/>
  <c r="W2337" i="1"/>
  <c r="W3298" i="1"/>
  <c r="W3080" i="1"/>
  <c r="W801" i="1"/>
  <c r="W3807" i="1"/>
  <c r="W2435" i="1"/>
  <c r="W2832" i="1"/>
  <c r="W668" i="1"/>
  <c r="W677" i="1" s="1"/>
  <c r="I4260" i="1"/>
  <c r="I2437" i="1"/>
  <c r="I3082" i="1"/>
  <c r="I3300" i="1"/>
  <c r="I2834" i="1"/>
  <c r="I2339" i="1"/>
  <c r="I803" i="1"/>
  <c r="I3809" i="1"/>
  <c r="I670" i="1"/>
  <c r="O3303" i="1"/>
  <c r="O1696" i="1"/>
  <c r="P4423" i="1"/>
  <c r="P753" i="1"/>
  <c r="P2475" i="1"/>
  <c r="P1536" i="1"/>
  <c r="P1544" i="1"/>
  <c r="P1018" i="1"/>
  <c r="P327" i="1"/>
  <c r="P1042" i="1"/>
  <c r="P2094" i="1"/>
  <c r="P582" i="1"/>
  <c r="AA4423" i="1"/>
  <c r="AA753" i="1"/>
  <c r="AA2475" i="1"/>
  <c r="AA1544" i="1"/>
  <c r="AA1536" i="1"/>
  <c r="AA1018" i="1"/>
  <c r="T797" i="33" s="1"/>
  <c r="AA582" i="1"/>
  <c r="AA327" i="1"/>
  <c r="AA336" i="1" s="1"/>
  <c r="AA1042" i="1"/>
  <c r="AA2094" i="1"/>
  <c r="T317" i="1"/>
  <c r="AA4418" i="1"/>
  <c r="AA748" i="1"/>
  <c r="AA2470" i="1"/>
  <c r="AA1531" i="1"/>
  <c r="AA1539" i="1"/>
  <c r="AA1013" i="1"/>
  <c r="T792" i="33" s="1"/>
  <c r="AA577" i="1"/>
  <c r="AA1037" i="1"/>
  <c r="AA322" i="1"/>
  <c r="AA2089" i="1"/>
  <c r="O315" i="1"/>
  <c r="AB4218" i="1"/>
  <c r="AB2164" i="1"/>
  <c r="K4417" i="1"/>
  <c r="K747" i="1"/>
  <c r="K321" i="1"/>
  <c r="Y746" i="1"/>
  <c r="T4266" i="1"/>
  <c r="T2230" i="1"/>
  <c r="AB2343" i="1"/>
  <c r="I549" i="33"/>
  <c r="G248" i="2" s="1"/>
  <c r="M987" i="1" s="1"/>
  <c r="U4421" i="1"/>
  <c r="U751" i="1"/>
  <c r="U2473" i="1"/>
  <c r="U1534" i="1"/>
  <c r="U1542" i="1"/>
  <c r="U1016" i="1"/>
  <c r="U2092" i="1"/>
  <c r="U325" i="1"/>
  <c r="U580" i="1"/>
  <c r="U1040" i="1"/>
  <c r="T4412" i="1"/>
  <c r="AA4417" i="1"/>
  <c r="AA747" i="1"/>
  <c r="AA321" i="1"/>
  <c r="P294" i="2"/>
  <c r="R542" i="33"/>
  <c r="R550" i="33" s="1"/>
  <c r="N4423" i="1"/>
  <c r="N753" i="1"/>
  <c r="N2475" i="1"/>
  <c r="N1536" i="1"/>
  <c r="N1544" i="1"/>
  <c r="N1018" i="1"/>
  <c r="J797" i="33" s="1"/>
  <c r="N327" i="1"/>
  <c r="N336" i="1" s="1"/>
  <c r="N1042" i="1"/>
  <c r="N2094" i="1"/>
  <c r="N582" i="1"/>
  <c r="I4419" i="1"/>
  <c r="I749" i="1"/>
  <c r="I2471" i="1"/>
  <c r="I1532" i="1"/>
  <c r="I1540" i="1"/>
  <c r="I1014" i="1"/>
  <c r="I2090" i="1"/>
  <c r="I578" i="1"/>
  <c r="I323" i="1"/>
  <c r="I1038" i="1"/>
  <c r="V4422" i="1"/>
  <c r="V2474" i="1"/>
  <c r="V752" i="1"/>
  <c r="V1535" i="1"/>
  <c r="V1543" i="1"/>
  <c r="V1017" i="1"/>
  <c r="P796" i="33" s="1"/>
  <c r="V581" i="1"/>
  <c r="V326" i="1"/>
  <c r="V335" i="1" s="1"/>
  <c r="V1041" i="1"/>
  <c r="V2093" i="1"/>
  <c r="Y2206" i="1"/>
  <c r="H3277" i="1"/>
  <c r="H2167" i="1"/>
  <c r="T2440" i="1"/>
  <c r="V4258" i="1"/>
  <c r="V3298" i="1"/>
  <c r="V3080" i="1"/>
  <c r="V801" i="1"/>
  <c r="V2337" i="1"/>
  <c r="V2435" i="1"/>
  <c r="V2832" i="1"/>
  <c r="V668" i="1"/>
  <c r="V677" i="1" s="1"/>
  <c r="V3807" i="1"/>
  <c r="T2338" i="1"/>
  <c r="O807" i="1"/>
  <c r="Y670" i="1"/>
  <c r="Y679" i="1" s="1"/>
  <c r="U679" i="1"/>
  <c r="M294" i="2"/>
  <c r="O542" i="33"/>
  <c r="O543" i="33" s="1"/>
  <c r="I4423" i="1"/>
  <c r="I753" i="1"/>
  <c r="I2475" i="1"/>
  <c r="I1536" i="1"/>
  <c r="I1544" i="1"/>
  <c r="I1018" i="1"/>
  <c r="I582" i="1"/>
  <c r="I327" i="1"/>
  <c r="I1042" i="1"/>
  <c r="I2094" i="1"/>
  <c r="O220" i="1"/>
  <c r="H220" i="1" s="1"/>
  <c r="O228" i="1"/>
  <c r="AB320" i="1"/>
  <c r="Y4413" i="1"/>
  <c r="T3304" i="1"/>
  <c r="S4258" i="1"/>
  <c r="S2337" i="1"/>
  <c r="S2435" i="1"/>
  <c r="S2832" i="1"/>
  <c r="S668" i="1"/>
  <c r="S677" i="1" s="1"/>
  <c r="S3807" i="1"/>
  <c r="S3080" i="1"/>
  <c r="S801" i="1"/>
  <c r="S3298" i="1"/>
  <c r="O2438" i="1"/>
  <c r="B293" i="2"/>
  <c r="D541" i="33"/>
  <c r="AD4418" i="1"/>
  <c r="AD748" i="1"/>
  <c r="AD2470" i="1"/>
  <c r="AD1531" i="1"/>
  <c r="AD1539" i="1"/>
  <c r="AD1013" i="1"/>
  <c r="V792" i="33" s="1"/>
  <c r="AD577" i="1"/>
  <c r="AD1037" i="1"/>
  <c r="AD322" i="1"/>
  <c r="AD2089" i="1"/>
  <c r="S1704" i="1"/>
  <c r="N705" i="33" s="1"/>
  <c r="T319" i="1"/>
  <c r="AE2250" i="1"/>
  <c r="AE2176" i="1"/>
  <c r="AE240" i="1"/>
  <c r="AE3318" i="1"/>
  <c r="AE4278" i="1"/>
  <c r="O394" i="33"/>
  <c r="M339" i="2" s="1"/>
  <c r="M332" i="2"/>
  <c r="W2248" i="1"/>
  <c r="W2174" i="1"/>
  <c r="W238" i="1"/>
  <c r="W4276" i="1"/>
  <c r="W3316" i="1"/>
  <c r="M2252" i="1"/>
  <c r="M2178" i="1"/>
  <c r="M242" i="1"/>
  <c r="M4280" i="1"/>
  <c r="M3320" i="1"/>
  <c r="C336" i="2"/>
  <c r="D391" i="33"/>
  <c r="B336" i="2" s="1"/>
  <c r="K2248" i="1"/>
  <c r="K2174" i="1"/>
  <c r="K238" i="1"/>
  <c r="K4276" i="1"/>
  <c r="K3316" i="1"/>
  <c r="AC2178" i="1"/>
  <c r="AC2252" i="1"/>
  <c r="AC242" i="1"/>
  <c r="AC4280" i="1"/>
  <c r="AC3320" i="1"/>
  <c r="K2247" i="1"/>
  <c r="K2173" i="1"/>
  <c r="K237" i="1"/>
  <c r="K4275" i="1"/>
  <c r="K3315" i="1"/>
  <c r="W2176" i="1"/>
  <c r="W2250" i="1"/>
  <c r="W240" i="1"/>
  <c r="W3318" i="1"/>
  <c r="W4278" i="1"/>
  <c r="Q2249" i="1"/>
  <c r="Q2175" i="1"/>
  <c r="Q239" i="1"/>
  <c r="Q4277" i="1"/>
  <c r="Q3317" i="1"/>
  <c r="L2251" i="1"/>
  <c r="L2177" i="1"/>
  <c r="L241" i="1"/>
  <c r="L3319" i="1"/>
  <c r="L4279" i="1"/>
  <c r="L2252" i="1"/>
  <c r="L2178" i="1"/>
  <c r="L242" i="1"/>
  <c r="L3320" i="1"/>
  <c r="L4280" i="1"/>
  <c r="AA2252" i="1"/>
  <c r="AA2178" i="1"/>
  <c r="AA242" i="1"/>
  <c r="AA4280" i="1"/>
  <c r="AA3320" i="1"/>
  <c r="U2249" i="1"/>
  <c r="U2175" i="1"/>
  <c r="U239" i="1"/>
  <c r="U4277" i="1"/>
  <c r="U3317" i="1"/>
  <c r="AC2248" i="1"/>
  <c r="AC2174" i="1"/>
  <c r="AC238" i="1"/>
  <c r="AC4276" i="1"/>
  <c r="AC3316" i="1"/>
  <c r="R2249" i="1"/>
  <c r="R2175" i="1"/>
  <c r="R239" i="1"/>
  <c r="R4277" i="1"/>
  <c r="R3317" i="1"/>
  <c r="V2176" i="1"/>
  <c r="V2250" i="1"/>
  <c r="V240" i="1"/>
  <c r="V4278" i="1"/>
  <c r="V3318" i="1"/>
  <c r="I1707" i="1"/>
  <c r="H1667" i="1"/>
  <c r="H1707" i="1" s="1"/>
  <c r="D708" i="33" s="1"/>
  <c r="T2439" i="1"/>
  <c r="I4264" i="1"/>
  <c r="I2838" i="1"/>
  <c r="I2343" i="1"/>
  <c r="I674" i="1"/>
  <c r="I3304" i="1"/>
  <c r="I2441" i="1"/>
  <c r="I3086" i="1"/>
  <c r="I807" i="1"/>
  <c r="I3813" i="1"/>
  <c r="N4422" i="1"/>
  <c r="N752" i="1"/>
  <c r="N2474" i="1"/>
  <c r="N1535" i="1"/>
  <c r="N1543" i="1"/>
  <c r="N1017" i="1"/>
  <c r="J796" i="33" s="1"/>
  <c r="N581" i="1"/>
  <c r="N326" i="1"/>
  <c r="N335" i="1" s="1"/>
  <c r="N1041" i="1"/>
  <c r="N2093" i="1"/>
  <c r="AE2255" i="1"/>
  <c r="AE2181" i="1"/>
  <c r="AE245" i="1"/>
  <c r="AE4283" i="1"/>
  <c r="AE3323" i="1"/>
  <c r="S2256" i="1"/>
  <c r="S2182" i="1"/>
  <c r="S246" i="1"/>
  <c r="S3324" i="1"/>
  <c r="S4284" i="1"/>
  <c r="Z2257" i="1"/>
  <c r="Z2183" i="1"/>
  <c r="Z247" i="1"/>
  <c r="Z3325" i="1"/>
  <c r="Z4285" i="1"/>
  <c r="M2185" i="1"/>
  <c r="M2259" i="1"/>
  <c r="M249" i="1"/>
  <c r="M3327" i="1"/>
  <c r="M4287" i="1"/>
  <c r="S412" i="33"/>
  <c r="Q348" i="2" s="1"/>
  <c r="Q341" i="2"/>
  <c r="J2259" i="1"/>
  <c r="J2185" i="1"/>
  <c r="J249" i="1"/>
  <c r="J4287" i="1"/>
  <c r="J3327" i="1"/>
  <c r="S2259" i="1"/>
  <c r="S2185" i="1"/>
  <c r="S249" i="1"/>
  <c r="S4287" i="1"/>
  <c r="S3327" i="1"/>
  <c r="K2186" i="1"/>
  <c r="K2260" i="1"/>
  <c r="K250" i="1"/>
  <c r="K3328" i="1"/>
  <c r="K4288" i="1"/>
  <c r="X2186" i="1"/>
  <c r="X2260" i="1"/>
  <c r="X250" i="1"/>
  <c r="X3328" i="1"/>
  <c r="X4288" i="1"/>
  <c r="P2255" i="1"/>
  <c r="P2181" i="1"/>
  <c r="P245" i="1"/>
  <c r="P4283" i="1"/>
  <c r="P3323" i="1"/>
  <c r="U412" i="33"/>
  <c r="S348" i="2" s="1"/>
  <c r="S341" i="2"/>
  <c r="U2185" i="1"/>
  <c r="U2259" i="1"/>
  <c r="U249" i="1"/>
  <c r="U3327" i="1"/>
  <c r="U4287" i="1"/>
  <c r="P2260" i="1"/>
  <c r="P2186" i="1"/>
  <c r="P250" i="1"/>
  <c r="P3328" i="1"/>
  <c r="P4288" i="1"/>
  <c r="V2255" i="1"/>
  <c r="V2181" i="1"/>
  <c r="V245" i="1"/>
  <c r="V3323" i="1"/>
  <c r="V4283" i="1"/>
  <c r="V412" i="33"/>
  <c r="T348" i="2" s="1"/>
  <c r="T341" i="2"/>
  <c r="R341" i="2"/>
  <c r="T412" i="33"/>
  <c r="R348" i="2" s="1"/>
  <c r="AD2256" i="1"/>
  <c r="AD246" i="1"/>
  <c r="AD2182" i="1"/>
  <c r="AD4284" i="1"/>
  <c r="AD3324" i="1"/>
  <c r="T2437" i="1"/>
  <c r="O672" i="1"/>
  <c r="O681" i="1" s="1"/>
  <c r="L681" i="1"/>
  <c r="Z679" i="1"/>
  <c r="AB670" i="1"/>
  <c r="AB679" i="1" s="1"/>
  <c r="AB3084" i="1"/>
  <c r="Y674" i="1"/>
  <c r="Y683" i="1" s="1"/>
  <c r="U683" i="1"/>
  <c r="AD4258" i="1"/>
  <c r="AD2337" i="1"/>
  <c r="AD801" i="1"/>
  <c r="AD3080" i="1"/>
  <c r="AD2435" i="1"/>
  <c r="AD3298" i="1"/>
  <c r="AD668" i="1"/>
  <c r="AD677" i="1" s="1"/>
  <c r="AD2832" i="1"/>
  <c r="AD3807" i="1"/>
  <c r="Y3299" i="1"/>
  <c r="Y4259" i="1"/>
  <c r="E294" i="2"/>
  <c r="G542" i="33"/>
  <c r="G550" i="33" s="1"/>
  <c r="J1704" i="1"/>
  <c r="F705" i="33" s="1"/>
  <c r="AB4412" i="1"/>
  <c r="O4416" i="1"/>
  <c r="T744" i="1"/>
  <c r="J336" i="1"/>
  <c r="Y3085" i="1"/>
  <c r="T3301" i="1"/>
  <c r="AB3808" i="1"/>
  <c r="O3809" i="1"/>
  <c r="O1671" i="1"/>
  <c r="L1711" i="1"/>
  <c r="X4420" i="1"/>
  <c r="X750" i="1"/>
  <c r="X2472" i="1"/>
  <c r="X1541" i="1"/>
  <c r="X1533" i="1"/>
  <c r="X1015" i="1"/>
  <c r="R794" i="33" s="1"/>
  <c r="X579" i="1"/>
  <c r="X324" i="1"/>
  <c r="X333" i="1" s="1"/>
  <c r="X2091" i="1"/>
  <c r="X1039" i="1"/>
  <c r="U546" i="33"/>
  <c r="S245" i="2" s="1"/>
  <c r="AC984" i="1" s="1"/>
  <c r="V1711" i="1"/>
  <c r="P712" i="33" s="1"/>
  <c r="O4413" i="1"/>
  <c r="N4410" i="1"/>
  <c r="N740" i="1"/>
  <c r="N314" i="1"/>
  <c r="O1004" i="1"/>
  <c r="X4258" i="1"/>
  <c r="X2337" i="1"/>
  <c r="X3298" i="1"/>
  <c r="X3080" i="1"/>
  <c r="X801" i="1"/>
  <c r="X3807" i="1"/>
  <c r="X2435" i="1"/>
  <c r="X668" i="1"/>
  <c r="X677" i="1" s="1"/>
  <c r="X2832" i="1"/>
  <c r="O2837" i="1"/>
  <c r="O4263" i="1"/>
  <c r="L1704" i="1"/>
  <c r="O1664" i="1"/>
  <c r="Q4420" i="1"/>
  <c r="Q750" i="1"/>
  <c r="Q2472" i="1"/>
  <c r="Q1533" i="1"/>
  <c r="Q1541" i="1"/>
  <c r="Q1015" i="1"/>
  <c r="L794" i="33" s="1"/>
  <c r="Q579" i="1"/>
  <c r="Q324" i="1"/>
  <c r="Q333" i="1" s="1"/>
  <c r="Q1039" i="1"/>
  <c r="Q2091" i="1"/>
  <c r="S4421" i="1"/>
  <c r="S751" i="1"/>
  <c r="S2473" i="1"/>
  <c r="S1534" i="1"/>
  <c r="S1542" i="1"/>
  <c r="S1016" i="1"/>
  <c r="N795" i="33" s="1"/>
  <c r="S325" i="1"/>
  <c r="S334" i="1" s="1"/>
  <c r="S2092" i="1"/>
  <c r="S1040" i="1"/>
  <c r="S580" i="1"/>
  <c r="W4423" i="1"/>
  <c r="W753" i="1"/>
  <c r="W2475" i="1"/>
  <c r="W1536" i="1"/>
  <c r="W1544" i="1"/>
  <c r="W1018" i="1"/>
  <c r="Q797" i="33" s="1"/>
  <c r="W327" i="1"/>
  <c r="W1042" i="1"/>
  <c r="W2094" i="1"/>
  <c r="W582" i="1"/>
  <c r="M4424" i="1"/>
  <c r="M2476" i="1"/>
  <c r="M754" i="1"/>
  <c r="M1537" i="1"/>
  <c r="M1545" i="1"/>
  <c r="M1019" i="1"/>
  <c r="I798" i="33" s="1"/>
  <c r="M1043" i="1"/>
  <c r="M583" i="1"/>
  <c r="M328" i="1"/>
  <c r="M337" i="1" s="1"/>
  <c r="M2095" i="1"/>
  <c r="P683" i="1"/>
  <c r="T674" i="1"/>
  <c r="T683" i="1" s="1"/>
  <c r="Q4258" i="1"/>
  <c r="Q2832" i="1"/>
  <c r="Q2337" i="1"/>
  <c r="Q2435" i="1"/>
  <c r="Q668" i="1"/>
  <c r="Q677" i="1" s="1"/>
  <c r="Q3807" i="1"/>
  <c r="Q3080" i="1"/>
  <c r="Q801" i="1"/>
  <c r="Q3298" i="1"/>
  <c r="O3083" i="1"/>
  <c r="AD4423" i="1"/>
  <c r="AD753" i="1"/>
  <c r="AD2475" i="1"/>
  <c r="AD1536" i="1"/>
  <c r="AD1544" i="1"/>
  <c r="AD1018" i="1"/>
  <c r="V797" i="33" s="1"/>
  <c r="AD327" i="1"/>
  <c r="AD336" i="1" s="1"/>
  <c r="AD1042" i="1"/>
  <c r="AD2094" i="1"/>
  <c r="AD582" i="1"/>
  <c r="N4420" i="1"/>
  <c r="N750" i="1"/>
  <c r="N2472" i="1"/>
  <c r="N1533" i="1"/>
  <c r="N1541" i="1"/>
  <c r="N1015" i="1"/>
  <c r="J794" i="33" s="1"/>
  <c r="N1039" i="1"/>
  <c r="N579" i="1"/>
  <c r="N324" i="1"/>
  <c r="N333" i="1" s="1"/>
  <c r="N2091" i="1"/>
  <c r="V4423" i="1"/>
  <c r="V753" i="1"/>
  <c r="V2475" i="1"/>
  <c r="V1536" i="1"/>
  <c r="V1544" i="1"/>
  <c r="V1018" i="1"/>
  <c r="P797" i="33" s="1"/>
  <c r="V327" i="1"/>
  <c r="V336" i="1" s="1"/>
  <c r="V1042" i="1"/>
  <c r="V2094" i="1"/>
  <c r="V582" i="1"/>
  <c r="T294" i="2"/>
  <c r="V542" i="33"/>
  <c r="V550" i="33" s="1"/>
  <c r="Y1696" i="1"/>
  <c r="T745" i="1"/>
  <c r="O319" i="1"/>
  <c r="Y316" i="1"/>
  <c r="I4410" i="1"/>
  <c r="I740" i="1"/>
  <c r="I314" i="1"/>
  <c r="AE2248" i="1"/>
  <c r="AE2174" i="1"/>
  <c r="AE238" i="1"/>
  <c r="AE4276" i="1"/>
  <c r="AE3316" i="1"/>
  <c r="N394" i="33"/>
  <c r="L339" i="2" s="1"/>
  <c r="L332" i="2"/>
  <c r="C338" i="2"/>
  <c r="D393" i="33"/>
  <c r="B338" i="2" s="1"/>
  <c r="C337" i="2"/>
  <c r="D392" i="33"/>
  <c r="B337" i="2" s="1"/>
  <c r="C335" i="2"/>
  <c r="D390" i="33"/>
  <c r="B335" i="2" s="1"/>
  <c r="P2176" i="1"/>
  <c r="P2250" i="1"/>
  <c r="P240" i="1"/>
  <c r="P3318" i="1"/>
  <c r="P4278" i="1"/>
  <c r="Z2178" i="1"/>
  <c r="Z2252" i="1"/>
  <c r="Z242" i="1"/>
  <c r="Z3320" i="1"/>
  <c r="Z4280" i="1"/>
  <c r="L2247" i="1"/>
  <c r="L2173" i="1"/>
  <c r="L237" i="1"/>
  <c r="L3315" i="1"/>
  <c r="L4275" i="1"/>
  <c r="U2248" i="1"/>
  <c r="U2174" i="1"/>
  <c r="U238" i="1"/>
  <c r="U4276" i="1"/>
  <c r="U3316" i="1"/>
  <c r="P2251" i="1"/>
  <c r="P241" i="1"/>
  <c r="P2177" i="1"/>
  <c r="P4279" i="1"/>
  <c r="P3319" i="1"/>
  <c r="D332" i="2"/>
  <c r="F394" i="33"/>
  <c r="D339" i="2" s="1"/>
  <c r="M2177" i="1"/>
  <c r="M2251" i="1"/>
  <c r="M241" i="1"/>
  <c r="M3319" i="1"/>
  <c r="M4279" i="1"/>
  <c r="AA2249" i="1"/>
  <c r="AA2175" i="1"/>
  <c r="AA239" i="1"/>
  <c r="AA4277" i="1"/>
  <c r="AA3317" i="1"/>
  <c r="AC2250" i="1"/>
  <c r="AC2176" i="1"/>
  <c r="AC240" i="1"/>
  <c r="AC4278" i="1"/>
  <c r="AC3318" i="1"/>
  <c r="V2248" i="1"/>
  <c r="V2174" i="1"/>
  <c r="V238" i="1"/>
  <c r="V4276" i="1"/>
  <c r="V3316" i="1"/>
  <c r="V2178" i="1"/>
  <c r="V2252" i="1"/>
  <c r="V242" i="1"/>
  <c r="V3320" i="1"/>
  <c r="V4280" i="1"/>
  <c r="AD2176" i="1"/>
  <c r="AD2250" i="1"/>
  <c r="AD240" i="1"/>
  <c r="AD4278" i="1"/>
  <c r="AD3318" i="1"/>
  <c r="T805" i="1"/>
  <c r="P4420" i="1"/>
  <c r="P750" i="1"/>
  <c r="P2472" i="1"/>
  <c r="P1533" i="1"/>
  <c r="P1541" i="1"/>
  <c r="P1015" i="1"/>
  <c r="P579" i="1"/>
  <c r="P1039" i="1"/>
  <c r="P2091" i="1"/>
  <c r="P324" i="1"/>
  <c r="AA4421" i="1"/>
  <c r="AA751" i="1"/>
  <c r="AA2473" i="1"/>
  <c r="AA1542" i="1"/>
  <c r="AA1534" i="1"/>
  <c r="AA1016" i="1"/>
  <c r="T795" i="33" s="1"/>
  <c r="AA2092" i="1"/>
  <c r="AA580" i="1"/>
  <c r="AA325" i="1"/>
  <c r="AA334" i="1" s="1"/>
  <c r="AA1040" i="1"/>
  <c r="W4421" i="1"/>
  <c r="W751" i="1"/>
  <c r="W2473" i="1"/>
  <c r="W1534" i="1"/>
  <c r="W1542" i="1"/>
  <c r="W1016" i="1"/>
  <c r="Q795" i="33" s="1"/>
  <c r="W325" i="1"/>
  <c r="W334" i="1" s="1"/>
  <c r="W2092" i="1"/>
  <c r="W1040" i="1"/>
  <c r="W580" i="1"/>
  <c r="W412" i="33"/>
  <c r="U348" i="2" s="1"/>
  <c r="U341" i="2"/>
  <c r="L2183" i="1"/>
  <c r="L2257" i="1"/>
  <c r="L247" i="1"/>
  <c r="L3325" i="1"/>
  <c r="L4285" i="1"/>
  <c r="X2183" i="1"/>
  <c r="X2257" i="1"/>
  <c r="X247" i="1"/>
  <c r="X3325" i="1"/>
  <c r="X4285" i="1"/>
  <c r="Z2256" i="1"/>
  <c r="AB2256" i="1" s="1"/>
  <c r="Z246" i="1"/>
  <c r="Z2182" i="1"/>
  <c r="AB2182" i="1" s="1"/>
  <c r="Z3324" i="1"/>
  <c r="AB3324" i="1" s="1"/>
  <c r="Z4284" i="1"/>
  <c r="AB4284" i="1" s="1"/>
  <c r="M2260" i="1"/>
  <c r="M2186" i="1"/>
  <c r="M250" i="1"/>
  <c r="M4288" i="1"/>
  <c r="M3328" i="1"/>
  <c r="C345" i="2"/>
  <c r="D409" i="33"/>
  <c r="B345" i="2" s="1"/>
  <c r="J2184" i="1"/>
  <c r="J2258" i="1"/>
  <c r="J248" i="1"/>
  <c r="J4286" i="1"/>
  <c r="J3326" i="1"/>
  <c r="J2256" i="1"/>
  <c r="J2182" i="1"/>
  <c r="J246" i="1"/>
  <c r="J3324" i="1"/>
  <c r="J4284" i="1"/>
  <c r="W2185" i="1"/>
  <c r="W2259" i="1"/>
  <c r="W249" i="1"/>
  <c r="W3327" i="1"/>
  <c r="W4287" i="1"/>
  <c r="N2183" i="1"/>
  <c r="N2257" i="1"/>
  <c r="N247" i="1"/>
  <c r="N3325" i="1"/>
  <c r="N4285" i="1"/>
  <c r="AA2257" i="1"/>
  <c r="AA2183" i="1"/>
  <c r="AA247" i="1"/>
  <c r="AA3325" i="1"/>
  <c r="AA4285" i="1"/>
  <c r="P341" i="2"/>
  <c r="R412" i="33"/>
  <c r="P348" i="2" s="1"/>
  <c r="N2260" i="1"/>
  <c r="N2186" i="1"/>
  <c r="N250" i="1"/>
  <c r="N4288" i="1"/>
  <c r="N3328" i="1"/>
  <c r="L2259" i="1"/>
  <c r="L2185" i="1"/>
  <c r="L249" i="1"/>
  <c r="L3327" i="1"/>
  <c r="L4287" i="1"/>
  <c r="R2257" i="1"/>
  <c r="R2183" i="1"/>
  <c r="R247" i="1"/>
  <c r="R3325" i="1"/>
  <c r="R4285" i="1"/>
  <c r="AC2186" i="1"/>
  <c r="AC2260" i="1"/>
  <c r="AC250" i="1"/>
  <c r="AC4288" i="1"/>
  <c r="AC3328" i="1"/>
  <c r="Z2255" i="1"/>
  <c r="Z2181" i="1"/>
  <c r="Z245" i="1"/>
  <c r="Z3323" i="1"/>
  <c r="Z4283" i="1"/>
  <c r="R1711" i="1"/>
  <c r="M712" i="33" s="1"/>
  <c r="T3082" i="1"/>
  <c r="O2439" i="1"/>
  <c r="AB2834" i="1"/>
  <c r="AB2439" i="1"/>
  <c r="Y3086" i="1"/>
  <c r="AD4265" i="1"/>
  <c r="AD808" i="1"/>
  <c r="AD2442" i="1"/>
  <c r="AD3814" i="1"/>
  <c r="AD2344" i="1"/>
  <c r="AD2839" i="1"/>
  <c r="AD3305" i="1"/>
  <c r="AD675" i="1"/>
  <c r="AD684" i="1" s="1"/>
  <c r="AD3087" i="1"/>
  <c r="Y2436" i="1"/>
  <c r="X754" i="1"/>
  <c r="X4424" i="1"/>
  <c r="X2476" i="1"/>
  <c r="X1545" i="1"/>
  <c r="X1537" i="1"/>
  <c r="X1019" i="1"/>
  <c r="R798" i="33" s="1"/>
  <c r="X328" i="1"/>
  <c r="X337" i="1" s="1"/>
  <c r="X2095" i="1"/>
  <c r="X1043" i="1"/>
  <c r="X583" i="1"/>
  <c r="I4420" i="1"/>
  <c r="I750" i="1"/>
  <c r="I2472" i="1"/>
  <c r="I1533" i="1"/>
  <c r="I1541" i="1"/>
  <c r="I1015" i="1"/>
  <c r="I579" i="1"/>
  <c r="I2091" i="1"/>
  <c r="I324" i="1"/>
  <c r="I1039" i="1"/>
  <c r="W4418" i="1"/>
  <c r="W748" i="1"/>
  <c r="W2470" i="1"/>
  <c r="W1539" i="1"/>
  <c r="W1531" i="1"/>
  <c r="W1013" i="1"/>
  <c r="Q792" i="33" s="1"/>
  <c r="W577" i="1"/>
  <c r="W322" i="1"/>
  <c r="W1037" i="1"/>
  <c r="W2089" i="1"/>
  <c r="AB742" i="1"/>
  <c r="Y315" i="1"/>
  <c r="T4414" i="1"/>
  <c r="Y2837" i="1"/>
  <c r="T2835" i="1"/>
  <c r="T4261" i="1"/>
  <c r="AB802" i="1"/>
  <c r="O2339" i="1"/>
  <c r="O1703" i="1"/>
  <c r="L4420" i="1"/>
  <c r="L750" i="1"/>
  <c r="L2472" i="1"/>
  <c r="L1541" i="1"/>
  <c r="L1533" i="1"/>
  <c r="L1015" i="1"/>
  <c r="L1039" i="1"/>
  <c r="L579" i="1"/>
  <c r="L324" i="1"/>
  <c r="L333" i="1" s="1"/>
  <c r="L2091" i="1"/>
  <c r="AC4421" i="1"/>
  <c r="AC751" i="1"/>
  <c r="AC2473" i="1"/>
  <c r="AC1534" i="1"/>
  <c r="AC1542" i="1"/>
  <c r="AC1016" i="1"/>
  <c r="U795" i="33" s="1"/>
  <c r="AC2092" i="1"/>
  <c r="AC325" i="1"/>
  <c r="AC334" i="1" s="1"/>
  <c r="AC580" i="1"/>
  <c r="AC1040" i="1"/>
  <c r="V4418" i="1"/>
  <c r="V748" i="1"/>
  <c r="V2470" i="1"/>
  <c r="V1531" i="1"/>
  <c r="V1539" i="1"/>
  <c r="V1013" i="1"/>
  <c r="P792" i="33" s="1"/>
  <c r="V577" i="1"/>
  <c r="V322" i="1"/>
  <c r="V1037" i="1"/>
  <c r="V2089" i="1"/>
  <c r="H706" i="33"/>
  <c r="AC335" i="1"/>
  <c r="AD1704" i="1"/>
  <c r="V705" i="33" s="1"/>
  <c r="O739" i="1"/>
  <c r="H739" i="1" s="1"/>
  <c r="X4265" i="1"/>
  <c r="X3087" i="1"/>
  <c r="X808" i="1"/>
  <c r="X2442" i="1"/>
  <c r="X3814" i="1"/>
  <c r="X2344" i="1"/>
  <c r="X2839" i="1"/>
  <c r="X3305" i="1"/>
  <c r="X675" i="1"/>
  <c r="X684" i="1" s="1"/>
  <c r="I4261" i="1"/>
  <c r="I3301" i="1"/>
  <c r="I671" i="1"/>
  <c r="I2835" i="1"/>
  <c r="I3810" i="1"/>
  <c r="I3083" i="1"/>
  <c r="I2438" i="1"/>
  <c r="I804" i="1"/>
  <c r="I2340" i="1"/>
  <c r="O2440" i="1"/>
  <c r="Z748" i="1"/>
  <c r="Z4418" i="1"/>
  <c r="Z2470" i="1"/>
  <c r="Z1539" i="1"/>
  <c r="Z1531" i="1"/>
  <c r="Z1013" i="1"/>
  <c r="Z577" i="1"/>
  <c r="AB577" i="1" s="1"/>
  <c r="Z1037" i="1"/>
  <c r="Z2089" i="1"/>
  <c r="Z322" i="1"/>
  <c r="M548" i="33"/>
  <c r="K247" i="2" s="1"/>
  <c r="R986" i="1" s="1"/>
  <c r="W4419" i="1"/>
  <c r="W2471" i="1"/>
  <c r="W749" i="1"/>
  <c r="W1532" i="1"/>
  <c r="W1540" i="1"/>
  <c r="W1014" i="1"/>
  <c r="Q793" i="33" s="1"/>
  <c r="W578" i="1"/>
  <c r="W2090" i="1"/>
  <c r="W323" i="1"/>
  <c r="W332" i="1" s="1"/>
  <c r="W1038" i="1"/>
  <c r="AE4419" i="1"/>
  <c r="AE749" i="1"/>
  <c r="AE2471" i="1"/>
  <c r="AE1532" i="1"/>
  <c r="AE1540" i="1"/>
  <c r="AE1014" i="1"/>
  <c r="W793" i="33" s="1"/>
  <c r="AE578" i="1"/>
  <c r="AE2090" i="1"/>
  <c r="AE323" i="1"/>
  <c r="AE332" i="1" s="1"/>
  <c r="AE1038" i="1"/>
  <c r="Z4265" i="1"/>
  <c r="AB4265" i="1" s="1"/>
  <c r="Z3305" i="1"/>
  <c r="Z675" i="1"/>
  <c r="Z3087" i="1"/>
  <c r="AB3087" i="1" s="1"/>
  <c r="Z808" i="1"/>
  <c r="Z2442" i="1"/>
  <c r="AB2442" i="1" s="1"/>
  <c r="Z3814" i="1"/>
  <c r="AB3814" i="1" s="1"/>
  <c r="Z2344" i="1"/>
  <c r="Z2839" i="1"/>
  <c r="AB2839" i="1" s="1"/>
  <c r="U544" i="33"/>
  <c r="S243" i="2" s="1"/>
  <c r="AC982" i="1" s="1"/>
  <c r="N4421" i="1"/>
  <c r="N751" i="1"/>
  <c r="N2473" i="1"/>
  <c r="N1534" i="1"/>
  <c r="N1542" i="1"/>
  <c r="N1016" i="1"/>
  <c r="J795" i="33" s="1"/>
  <c r="N2092" i="1"/>
  <c r="N1040" i="1"/>
  <c r="N325" i="1"/>
  <c r="N334" i="1" s="1"/>
  <c r="N580" i="1"/>
  <c r="AB746" i="1"/>
  <c r="AB4234" i="1"/>
  <c r="AB743" i="1"/>
  <c r="T743" i="1"/>
  <c r="T3338" i="1"/>
  <c r="T2222" i="1"/>
  <c r="H2222" i="1" s="1"/>
  <c r="Z4258" i="1"/>
  <c r="Z2435" i="1"/>
  <c r="Z2337" i="1"/>
  <c r="Z801" i="1"/>
  <c r="Z2832" i="1"/>
  <c r="Z668" i="1"/>
  <c r="Z3080" i="1"/>
  <c r="Z3807" i="1"/>
  <c r="Z3298" i="1"/>
  <c r="Z683" i="1"/>
  <c r="AB674" i="1"/>
  <c r="AB683" i="1" s="1"/>
  <c r="M549" i="33"/>
  <c r="K248" i="2" s="1"/>
  <c r="R987" i="1" s="1"/>
  <c r="R294" i="2"/>
  <c r="T542" i="33"/>
  <c r="T550" i="33" s="1"/>
  <c r="V4419" i="1"/>
  <c r="V749" i="1"/>
  <c r="V2471" i="1"/>
  <c r="V1532" i="1"/>
  <c r="V1540" i="1"/>
  <c r="V1014" i="1"/>
  <c r="P793" i="33" s="1"/>
  <c r="V2090" i="1"/>
  <c r="V323" i="1"/>
  <c r="V332" i="1" s="1"/>
  <c r="V1038" i="1"/>
  <c r="V578" i="1"/>
  <c r="AE4421" i="1"/>
  <c r="AE2473" i="1"/>
  <c r="AE751" i="1"/>
  <c r="AE1534" i="1"/>
  <c r="AE1542" i="1"/>
  <c r="AE1016" i="1"/>
  <c r="W795" i="33" s="1"/>
  <c r="AE325" i="1"/>
  <c r="AE334" i="1" s="1"/>
  <c r="AE2092" i="1"/>
  <c r="AE1040" i="1"/>
  <c r="AE580" i="1"/>
  <c r="P4410" i="1"/>
  <c r="P740" i="1"/>
  <c r="P314" i="1"/>
  <c r="V4410" i="1"/>
  <c r="V740" i="1"/>
  <c r="V314" i="1"/>
  <c r="Y672" i="1"/>
  <c r="Y681" i="1" s="1"/>
  <c r="U681" i="1"/>
  <c r="N4258" i="1"/>
  <c r="N3298" i="1"/>
  <c r="N3080" i="1"/>
  <c r="N801" i="1"/>
  <c r="N2337" i="1"/>
  <c r="N668" i="1"/>
  <c r="N677" i="1" s="1"/>
  <c r="N2832" i="1"/>
  <c r="N2435" i="1"/>
  <c r="N3807" i="1"/>
  <c r="N1704" i="1"/>
  <c r="J705" i="33" s="1"/>
  <c r="L4422" i="1"/>
  <c r="L752" i="1"/>
  <c r="L2474" i="1"/>
  <c r="L1543" i="1"/>
  <c r="L1535" i="1"/>
  <c r="L1017" i="1"/>
  <c r="L2093" i="1"/>
  <c r="L581" i="1"/>
  <c r="L326" i="1"/>
  <c r="L1041" i="1"/>
  <c r="K4420" i="1"/>
  <c r="K2472" i="1"/>
  <c r="K750" i="1"/>
  <c r="K1533" i="1"/>
  <c r="K1541" i="1"/>
  <c r="K1015" i="1"/>
  <c r="K579" i="1"/>
  <c r="K1039" i="1"/>
  <c r="K2091" i="1"/>
  <c r="K324" i="1"/>
  <c r="AC4419" i="1"/>
  <c r="AC749" i="1"/>
  <c r="AC2471" i="1"/>
  <c r="AC1532" i="1"/>
  <c r="AC1540" i="1"/>
  <c r="AC1014" i="1"/>
  <c r="U793" i="33" s="1"/>
  <c r="AC2090" i="1"/>
  <c r="AC323" i="1"/>
  <c r="AC332" i="1" s="1"/>
  <c r="AC1038" i="1"/>
  <c r="AC578" i="1"/>
  <c r="U4423" i="1"/>
  <c r="U753" i="1"/>
  <c r="U2475" i="1"/>
  <c r="U1536" i="1"/>
  <c r="U1544" i="1"/>
  <c r="U1018" i="1"/>
  <c r="U1042" i="1"/>
  <c r="U2094" i="1"/>
  <c r="U582" i="1"/>
  <c r="U327" i="1"/>
  <c r="AE4422" i="1"/>
  <c r="AE2474" i="1"/>
  <c r="AE752" i="1"/>
  <c r="AE1535" i="1"/>
  <c r="AE1543" i="1"/>
  <c r="AE581" i="1"/>
  <c r="AE326" i="1"/>
  <c r="AE335" i="1" s="1"/>
  <c r="AE1017" i="1"/>
  <c r="W796" i="33" s="1"/>
  <c r="AE1041" i="1"/>
  <c r="AE2093" i="1"/>
  <c r="Y4218" i="1"/>
  <c r="I4225" i="1"/>
  <c r="I2171" i="1"/>
  <c r="I2213" i="1"/>
  <c r="I2221" i="1"/>
  <c r="I2229" i="1"/>
  <c r="I2237" i="1"/>
  <c r="I2245" i="1"/>
  <c r="I235" i="1"/>
  <c r="I3313" i="1"/>
  <c r="I4273" i="1"/>
  <c r="I2277" i="1"/>
  <c r="I4241" i="1"/>
  <c r="I3265" i="1"/>
  <c r="I3281" i="1"/>
  <c r="I227" i="1"/>
  <c r="I3345" i="1"/>
  <c r="O741" i="1"/>
  <c r="X335" i="1"/>
  <c r="H2273" i="1"/>
  <c r="H2241" i="1"/>
  <c r="T673" i="1"/>
  <c r="T682" i="1" s="1"/>
  <c r="P682" i="1"/>
  <c r="T2833" i="1"/>
  <c r="O2441" i="1"/>
  <c r="I545" i="33"/>
  <c r="G244" i="2" s="1"/>
  <c r="M983" i="1" s="1"/>
  <c r="H544" i="33"/>
  <c r="F243" i="2" s="1"/>
  <c r="L982" i="1" s="1"/>
  <c r="D294" i="2"/>
  <c r="F542" i="33"/>
  <c r="F550" i="33" s="1"/>
  <c r="P4424" i="1"/>
  <c r="P754" i="1"/>
  <c r="P2476" i="1"/>
  <c r="P1537" i="1"/>
  <c r="P1545" i="1"/>
  <c r="P1019" i="1"/>
  <c r="P328" i="1"/>
  <c r="P337" i="1" s="1"/>
  <c r="P2095" i="1"/>
  <c r="P1043" i="1"/>
  <c r="P583" i="1"/>
  <c r="O3338" i="1"/>
  <c r="O2238" i="1"/>
  <c r="H2238" i="1" s="1"/>
  <c r="S1711" i="1"/>
  <c r="N712" i="33" s="1"/>
  <c r="AB4416" i="1"/>
  <c r="I4414" i="1"/>
  <c r="I744" i="1"/>
  <c r="I318" i="1"/>
  <c r="I4416" i="1"/>
  <c r="I746" i="1"/>
  <c r="I320" i="1"/>
  <c r="AA1704" i="1"/>
  <c r="T705" i="33" s="1"/>
  <c r="T807" i="1"/>
  <c r="AB673" i="1"/>
  <c r="AB682" i="1" s="1"/>
  <c r="Z682" i="1"/>
  <c r="Q4265" i="1"/>
  <c r="Q3087" i="1"/>
  <c r="Q808" i="1"/>
  <c r="Q2442" i="1"/>
  <c r="Q3814" i="1"/>
  <c r="Q2344" i="1"/>
  <c r="Q2839" i="1"/>
  <c r="Q3305" i="1"/>
  <c r="Q675" i="1"/>
  <c r="Q684" i="1" s="1"/>
  <c r="O3810" i="1"/>
  <c r="I4424" i="1"/>
  <c r="I754" i="1"/>
  <c r="I2476" i="1"/>
  <c r="I1537" i="1"/>
  <c r="I1545" i="1"/>
  <c r="I1019" i="1"/>
  <c r="I328" i="1"/>
  <c r="I2095" i="1"/>
  <c r="I1043" i="1"/>
  <c r="I583" i="1"/>
  <c r="AE4423" i="1"/>
  <c r="AE2475" i="1"/>
  <c r="AE753" i="1"/>
  <c r="AE1544" i="1"/>
  <c r="AE1536" i="1"/>
  <c r="AE1018" i="1"/>
  <c r="W797" i="33" s="1"/>
  <c r="AE327" i="1"/>
  <c r="AE336" i="1" s="1"/>
  <c r="AE1042" i="1"/>
  <c r="AE2094" i="1"/>
  <c r="AE582" i="1"/>
  <c r="U1704" i="1"/>
  <c r="O705" i="33" s="1"/>
  <c r="Y1664" i="1"/>
  <c r="T4415" i="1"/>
  <c r="O745" i="1"/>
  <c r="Y742" i="1"/>
  <c r="C321" i="2"/>
  <c r="D324" i="33"/>
  <c r="B321" i="2" s="1"/>
  <c r="AE2247" i="1"/>
  <c r="AE2173" i="1"/>
  <c r="AE237" i="1"/>
  <c r="AE3315" i="1"/>
  <c r="AE4275" i="1"/>
  <c r="L2248" i="1"/>
  <c r="L2174" i="1"/>
  <c r="L238" i="1"/>
  <c r="L4276" i="1"/>
  <c r="L3316" i="1"/>
  <c r="O3316" i="1" s="1"/>
  <c r="J2247" i="1"/>
  <c r="J2173" i="1"/>
  <c r="J237" i="1"/>
  <c r="J3315" i="1"/>
  <c r="J4275" i="1"/>
  <c r="W2247" i="1"/>
  <c r="W2173" i="1"/>
  <c r="W237" i="1"/>
  <c r="W3315" i="1"/>
  <c r="W4275" i="1"/>
  <c r="P2252" i="1"/>
  <c r="P2178" i="1"/>
  <c r="P242" i="1"/>
  <c r="P3320" i="1"/>
  <c r="P4280" i="1"/>
  <c r="S2250" i="1"/>
  <c r="S2176" i="1"/>
  <c r="S240" i="1"/>
  <c r="S3318" i="1"/>
  <c r="S4278" i="1"/>
  <c r="X2178" i="1"/>
  <c r="X2252" i="1"/>
  <c r="X242" i="1"/>
  <c r="X3320" i="1"/>
  <c r="X4280" i="1"/>
  <c r="Q2176" i="1"/>
  <c r="Q2250" i="1"/>
  <c r="Q240" i="1"/>
  <c r="Q3318" i="1"/>
  <c r="Q4278" i="1"/>
  <c r="S2248" i="1"/>
  <c r="S238" i="1"/>
  <c r="S2174" i="1"/>
  <c r="S4276" i="1"/>
  <c r="S3316" i="1"/>
  <c r="N2251" i="1"/>
  <c r="N2177" i="1"/>
  <c r="N241" i="1"/>
  <c r="N3319" i="1"/>
  <c r="N4279" i="1"/>
  <c r="R2250" i="1"/>
  <c r="R2176" i="1"/>
  <c r="R240" i="1"/>
  <c r="R3318" i="1"/>
  <c r="R4278" i="1"/>
  <c r="G332" i="2"/>
  <c r="I394" i="33"/>
  <c r="G339" i="2" s="1"/>
  <c r="J2175" i="1"/>
  <c r="J2249" i="1"/>
  <c r="J239" i="1"/>
  <c r="J4277" i="1"/>
  <c r="J3317" i="1"/>
  <c r="E332" i="2"/>
  <c r="G394" i="33"/>
  <c r="E339" i="2" s="1"/>
  <c r="M2247" i="1"/>
  <c r="M2173" i="1"/>
  <c r="M237" i="1"/>
  <c r="M3315" i="1"/>
  <c r="M4275" i="1"/>
  <c r="AD2178" i="1"/>
  <c r="AD2252" i="1"/>
  <c r="AD242" i="1"/>
  <c r="AD3320" i="1"/>
  <c r="AD4280" i="1"/>
  <c r="R332" i="2"/>
  <c r="T394" i="33"/>
  <c r="R339" i="2" s="1"/>
  <c r="T2836" i="1"/>
  <c r="K4258" i="1"/>
  <c r="K2337" i="1"/>
  <c r="K2435" i="1"/>
  <c r="K3298" i="1"/>
  <c r="K3807" i="1"/>
  <c r="K668" i="1"/>
  <c r="K3080" i="1"/>
  <c r="K801" i="1"/>
  <c r="K2832" i="1"/>
  <c r="U545" i="33"/>
  <c r="S244" i="2" s="1"/>
  <c r="AC983" i="1" s="1"/>
  <c r="P752" i="1"/>
  <c r="P4422" i="1"/>
  <c r="P2474" i="1"/>
  <c r="P1535" i="1"/>
  <c r="P1543" i="1"/>
  <c r="P1017" i="1"/>
  <c r="P581" i="1"/>
  <c r="P326" i="1"/>
  <c r="P1041" i="1"/>
  <c r="P2093" i="1"/>
  <c r="AE2186" i="1"/>
  <c r="AE2260" i="1"/>
  <c r="AE250" i="1"/>
  <c r="AE3328" i="1"/>
  <c r="AE4288" i="1"/>
  <c r="K2257" i="1"/>
  <c r="K2183" i="1"/>
  <c r="K247" i="1"/>
  <c r="K3325" i="1"/>
  <c r="K4285" i="1"/>
  <c r="W2257" i="1"/>
  <c r="W2183" i="1"/>
  <c r="W247" i="1"/>
  <c r="W3325" i="1"/>
  <c r="W4285" i="1"/>
  <c r="X2256" i="1"/>
  <c r="X2182" i="1"/>
  <c r="X246" i="1"/>
  <c r="X3324" i="1"/>
  <c r="X4284" i="1"/>
  <c r="C346" i="2"/>
  <c r="D410" i="33"/>
  <c r="B346" i="2" s="1"/>
  <c r="W2255" i="1"/>
  <c r="W2181" i="1"/>
  <c r="W245" i="1"/>
  <c r="W4283" i="1"/>
  <c r="W3323" i="1"/>
  <c r="C343" i="2"/>
  <c r="D407" i="33"/>
  <c r="B343" i="2" s="1"/>
  <c r="E412" i="33"/>
  <c r="C341" i="2"/>
  <c r="D405" i="33"/>
  <c r="B341" i="2" s="1"/>
  <c r="U2258" i="1"/>
  <c r="U2184" i="1"/>
  <c r="U248" i="1"/>
  <c r="U3326" i="1"/>
  <c r="U4286" i="1"/>
  <c r="K341" i="2"/>
  <c r="M412" i="33"/>
  <c r="K348" i="2" s="1"/>
  <c r="J2183" i="1"/>
  <c r="J2257" i="1"/>
  <c r="J247" i="1"/>
  <c r="J3325" i="1"/>
  <c r="J4285" i="1"/>
  <c r="AD2181" i="1"/>
  <c r="AD2255" i="1"/>
  <c r="AD245" i="1"/>
  <c r="AD3323" i="1"/>
  <c r="AD4283" i="1"/>
  <c r="W2186" i="1"/>
  <c r="W2260" i="1"/>
  <c r="W250" i="1"/>
  <c r="W3328" i="1"/>
  <c r="W4288" i="1"/>
  <c r="AA2186" i="1"/>
  <c r="AA2260" i="1"/>
  <c r="AA250" i="1"/>
  <c r="AA3328" i="1"/>
  <c r="AA4288" i="1"/>
  <c r="AC2257" i="1"/>
  <c r="AC2183" i="1"/>
  <c r="AC247" i="1"/>
  <c r="AC3325" i="1"/>
  <c r="AC4285" i="1"/>
  <c r="V2184" i="1"/>
  <c r="V2258" i="1"/>
  <c r="V248" i="1"/>
  <c r="V3326" i="1"/>
  <c r="V4286" i="1"/>
  <c r="X4410" i="1"/>
  <c r="X740" i="1"/>
  <c r="X314" i="1"/>
  <c r="X336" i="1"/>
  <c r="T320" i="1"/>
  <c r="T3809" i="1"/>
  <c r="T4260" i="1"/>
  <c r="O805" i="1"/>
  <c r="AB3300" i="1"/>
  <c r="AB2341" i="1"/>
  <c r="Y2441" i="1"/>
  <c r="Y2833" i="1"/>
  <c r="K4421" i="1"/>
  <c r="K2473" i="1"/>
  <c r="K751" i="1"/>
  <c r="K1534" i="1"/>
  <c r="K1542" i="1"/>
  <c r="K325" i="1"/>
  <c r="K1016" i="1"/>
  <c r="K2092" i="1"/>
  <c r="K1040" i="1"/>
  <c r="K580" i="1"/>
  <c r="O294" i="2"/>
  <c r="Q542" i="33"/>
  <c r="Q550" i="33" s="1"/>
  <c r="I1671" i="1"/>
  <c r="I1703" i="1"/>
  <c r="AA337" i="1"/>
  <c r="Y741" i="1"/>
  <c r="Y2440" i="1"/>
  <c r="T2340" i="1"/>
  <c r="AB3081" i="1"/>
  <c r="AB4259" i="1"/>
  <c r="O670" i="1"/>
  <c r="O679" i="1" s="1"/>
  <c r="L679" i="1"/>
  <c r="Z4421" i="1"/>
  <c r="AB4421" i="1" s="1"/>
  <c r="Z751" i="1"/>
  <c r="Z2473" i="1"/>
  <c r="Z1534" i="1"/>
  <c r="Z1542" i="1"/>
  <c r="Z1016" i="1"/>
  <c r="Z2092" i="1"/>
  <c r="Z580" i="1"/>
  <c r="Z325" i="1"/>
  <c r="AB325" i="1" s="1"/>
  <c r="Z1040" i="1"/>
  <c r="M544" i="33"/>
  <c r="K243" i="2" s="1"/>
  <c r="R982" i="1" s="1"/>
  <c r="M547" i="33"/>
  <c r="K246" i="2" s="1"/>
  <c r="R985" i="1" s="1"/>
  <c r="N294" i="2"/>
  <c r="P542" i="33"/>
  <c r="P550" i="33" s="1"/>
  <c r="U4265" i="1"/>
  <c r="U2442" i="1"/>
  <c r="U3814" i="1"/>
  <c r="U2344" i="1"/>
  <c r="U2839" i="1"/>
  <c r="U3305" i="1"/>
  <c r="U675" i="1"/>
  <c r="U3087" i="1"/>
  <c r="U808" i="1"/>
  <c r="M4265" i="1"/>
  <c r="M2442" i="1"/>
  <c r="M3814" i="1"/>
  <c r="M2344" i="1"/>
  <c r="M2839" i="1"/>
  <c r="M3305" i="1"/>
  <c r="M675" i="1"/>
  <c r="M684" i="1" s="1"/>
  <c r="M3087" i="1"/>
  <c r="M808" i="1"/>
  <c r="O2342" i="1"/>
  <c r="Q294" i="2"/>
  <c r="S542" i="33"/>
  <c r="S550" i="33" s="1"/>
  <c r="R4423" i="1"/>
  <c r="R753" i="1"/>
  <c r="R2475" i="1"/>
  <c r="R1536" i="1"/>
  <c r="R1544" i="1"/>
  <c r="R1018" i="1"/>
  <c r="M797" i="33" s="1"/>
  <c r="R582" i="1"/>
  <c r="R327" i="1"/>
  <c r="R336" i="1" s="1"/>
  <c r="R1042" i="1"/>
  <c r="R2094" i="1"/>
  <c r="Q4419" i="1"/>
  <c r="Q2471" i="1"/>
  <c r="Q749" i="1"/>
  <c r="Q1532" i="1"/>
  <c r="Q1540" i="1"/>
  <c r="Q1014" i="1"/>
  <c r="L793" i="33" s="1"/>
  <c r="Q578" i="1"/>
  <c r="Q323" i="1"/>
  <c r="Q332" i="1" s="1"/>
  <c r="Q1038" i="1"/>
  <c r="Q2090" i="1"/>
  <c r="F633" i="33"/>
  <c r="D445" i="2" s="1"/>
  <c r="J1562" i="1" s="1"/>
  <c r="J1650" i="1" s="1"/>
  <c r="AB2206" i="1"/>
  <c r="AB4413" i="1"/>
  <c r="T4413" i="1"/>
  <c r="T3306" i="1"/>
  <c r="T2214" i="1"/>
  <c r="K4424" i="1"/>
  <c r="K2476" i="1"/>
  <c r="K754" i="1"/>
  <c r="K1545" i="1"/>
  <c r="K1537" i="1"/>
  <c r="K1019" i="1"/>
  <c r="K583" i="1"/>
  <c r="K328" i="1"/>
  <c r="K2095" i="1"/>
  <c r="K1043" i="1"/>
  <c r="R4424" i="1"/>
  <c r="R2476" i="1"/>
  <c r="R754" i="1"/>
  <c r="R1537" i="1"/>
  <c r="R1545" i="1"/>
  <c r="R1019" i="1"/>
  <c r="M798" i="33" s="1"/>
  <c r="R328" i="1"/>
  <c r="R337" i="1" s="1"/>
  <c r="R2095" i="1"/>
  <c r="R1043" i="1"/>
  <c r="R583" i="1"/>
  <c r="M546" i="33"/>
  <c r="K245" i="2" s="1"/>
  <c r="R984" i="1" s="1"/>
  <c r="I1710" i="1"/>
  <c r="H1670" i="1"/>
  <c r="AB318" i="1"/>
  <c r="V4417" i="1"/>
  <c r="V747" i="1"/>
  <c r="V321" i="1"/>
  <c r="H709" i="33"/>
  <c r="N4265" i="1"/>
  <c r="N808" i="1"/>
  <c r="N2442" i="1"/>
  <c r="N3814" i="1"/>
  <c r="N2344" i="1"/>
  <c r="N2839" i="1"/>
  <c r="N3305" i="1"/>
  <c r="N675" i="1"/>
  <c r="N684" i="1" s="1"/>
  <c r="N3087" i="1"/>
  <c r="I546" i="33"/>
  <c r="G245" i="2" s="1"/>
  <c r="M984" i="1" s="1"/>
  <c r="U543" i="33"/>
  <c r="S242" i="2" s="1"/>
  <c r="AC981" i="1" s="1"/>
  <c r="Y228" i="1"/>
  <c r="O4411" i="1"/>
  <c r="AD4410" i="1"/>
  <c r="AD740" i="1"/>
  <c r="AD314" i="1"/>
  <c r="H3261" i="1"/>
  <c r="H2233" i="1"/>
  <c r="T3812" i="1"/>
  <c r="T3299" i="1"/>
  <c r="O3304" i="1"/>
  <c r="H711" i="33"/>
  <c r="M4420" i="1"/>
  <c r="M750" i="1"/>
  <c r="M2472" i="1"/>
  <c r="M1533" i="1"/>
  <c r="M1541" i="1"/>
  <c r="M1015" i="1"/>
  <c r="I794" i="33" s="1"/>
  <c r="M1039" i="1"/>
  <c r="M579" i="1"/>
  <c r="M324" i="1"/>
  <c r="M333" i="1" s="1"/>
  <c r="M2091" i="1"/>
  <c r="L4419" i="1"/>
  <c r="L749" i="1"/>
  <c r="L2471" i="1"/>
  <c r="L1532" i="1"/>
  <c r="L1540" i="1"/>
  <c r="L1014" i="1"/>
  <c r="L323" i="1"/>
  <c r="L1038" i="1"/>
  <c r="L2090" i="1"/>
  <c r="L578" i="1"/>
  <c r="W4422" i="1"/>
  <c r="W2474" i="1"/>
  <c r="W752" i="1"/>
  <c r="W1543" i="1"/>
  <c r="W1535" i="1"/>
  <c r="W1017" i="1"/>
  <c r="Q796" i="33" s="1"/>
  <c r="W581" i="1"/>
  <c r="W326" i="1"/>
  <c r="W335" i="1" s="1"/>
  <c r="W1041" i="1"/>
  <c r="W2093" i="1"/>
  <c r="O4266" i="1"/>
  <c r="O2206" i="1"/>
  <c r="M336" i="1"/>
  <c r="J4410" i="1"/>
  <c r="J740" i="1"/>
  <c r="J314" i="1"/>
  <c r="J331" i="1" s="1"/>
  <c r="W336" i="1"/>
  <c r="J337" i="1"/>
  <c r="T3086" i="1"/>
  <c r="AC4265" i="1"/>
  <c r="AC2442" i="1"/>
  <c r="AC3814" i="1"/>
  <c r="AC2344" i="1"/>
  <c r="AC2839" i="1"/>
  <c r="AC3305" i="1"/>
  <c r="AC675" i="1"/>
  <c r="AC684" i="1" s="1"/>
  <c r="AC3087" i="1"/>
  <c r="AC808" i="1"/>
  <c r="O2835" i="1"/>
  <c r="Q4423" i="1"/>
  <c r="Q2475" i="1"/>
  <c r="Q753" i="1"/>
  <c r="Q1536" i="1"/>
  <c r="Q1544" i="1"/>
  <c r="Q1018" i="1"/>
  <c r="L797" i="33" s="1"/>
  <c r="Q582" i="1"/>
  <c r="Q327" i="1"/>
  <c r="Q336" i="1" s="1"/>
  <c r="Q1042" i="1"/>
  <c r="Q2094" i="1"/>
  <c r="S4418" i="1"/>
  <c r="S2470" i="1"/>
  <c r="S748" i="1"/>
  <c r="S1531" i="1"/>
  <c r="S1539" i="1"/>
  <c r="S1013" i="1"/>
  <c r="N792" i="33" s="1"/>
  <c r="S577" i="1"/>
  <c r="S1037" i="1"/>
  <c r="S322" i="1"/>
  <c r="S2089" i="1"/>
  <c r="V4421" i="1"/>
  <c r="V751" i="1"/>
  <c r="V2473" i="1"/>
  <c r="V1542" i="1"/>
  <c r="V1534" i="1"/>
  <c r="V1016" i="1"/>
  <c r="P795" i="33" s="1"/>
  <c r="V325" i="1"/>
  <c r="V334" i="1" s="1"/>
  <c r="V2092" i="1"/>
  <c r="V1040" i="1"/>
  <c r="V580" i="1"/>
  <c r="O4415" i="1"/>
  <c r="Y4412" i="1"/>
  <c r="S337" i="1"/>
  <c r="W394" i="33"/>
  <c r="U339" i="2" s="1"/>
  <c r="U332" i="2"/>
  <c r="L394" i="33"/>
  <c r="J339" i="2" s="1"/>
  <c r="J332" i="2"/>
  <c r="R2252" i="1"/>
  <c r="R2178" i="1"/>
  <c r="R242" i="1"/>
  <c r="R3320" i="1"/>
  <c r="R4280" i="1"/>
  <c r="S2247" i="1"/>
  <c r="S2173" i="1"/>
  <c r="S237" i="1"/>
  <c r="S4275" i="1"/>
  <c r="S3315" i="1"/>
  <c r="J394" i="33"/>
  <c r="H339" i="2" s="1"/>
  <c r="H332" i="2"/>
  <c r="K2178" i="1"/>
  <c r="K2252" i="1"/>
  <c r="K242" i="1"/>
  <c r="K4280" i="1"/>
  <c r="K3320" i="1"/>
  <c r="W2251" i="1"/>
  <c r="W2177" i="1"/>
  <c r="W241" i="1"/>
  <c r="W4279" i="1"/>
  <c r="W3319" i="1"/>
  <c r="W2178" i="1"/>
  <c r="W242" i="1"/>
  <c r="W2252" i="1"/>
  <c r="W4280" i="1"/>
  <c r="W3320" i="1"/>
  <c r="L2249" i="1"/>
  <c r="L2175" i="1"/>
  <c r="L239" i="1"/>
  <c r="L3317" i="1"/>
  <c r="L4277" i="1"/>
  <c r="O4277" i="1" s="1"/>
  <c r="R2174" i="1"/>
  <c r="R2248" i="1"/>
  <c r="R238" i="1"/>
  <c r="R4276" i="1"/>
  <c r="R3316" i="1"/>
  <c r="AA2250" i="1"/>
  <c r="AA2176" i="1"/>
  <c r="AA240" i="1"/>
  <c r="AA3318" i="1"/>
  <c r="AA4278" i="1"/>
  <c r="J2252" i="1"/>
  <c r="J242" i="1"/>
  <c r="J2178" i="1"/>
  <c r="J3320" i="1"/>
  <c r="J4280" i="1"/>
  <c r="AC2251" i="1"/>
  <c r="AC2177" i="1"/>
  <c r="AC241" i="1"/>
  <c r="AC3319" i="1"/>
  <c r="AC4279" i="1"/>
  <c r="U2178" i="1"/>
  <c r="U2252" i="1"/>
  <c r="U242" i="1"/>
  <c r="U4280" i="1"/>
  <c r="U3320" i="1"/>
  <c r="AD2248" i="1"/>
  <c r="AD2174" i="1"/>
  <c r="AD238" i="1"/>
  <c r="AD4276" i="1"/>
  <c r="AD3316" i="1"/>
  <c r="F332" i="2"/>
  <c r="H394" i="33"/>
  <c r="F339" i="2" s="1"/>
  <c r="T2341" i="1"/>
  <c r="T4262" i="1"/>
  <c r="K4265" i="1"/>
  <c r="K2839" i="1"/>
  <c r="K3305" i="1"/>
  <c r="K675" i="1"/>
  <c r="K3087" i="1"/>
  <c r="K808" i="1"/>
  <c r="K2442" i="1"/>
  <c r="K3814" i="1"/>
  <c r="K2344" i="1"/>
  <c r="Z4422" i="1"/>
  <c r="Z752" i="1"/>
  <c r="Z2474" i="1"/>
  <c r="Z1535" i="1"/>
  <c r="Z1543" i="1"/>
  <c r="Z1017" i="1"/>
  <c r="Z581" i="1"/>
  <c r="Z326" i="1"/>
  <c r="Z335" i="1" s="1"/>
  <c r="Z1041" i="1"/>
  <c r="Z2093" i="1"/>
  <c r="AC4420" i="1"/>
  <c r="AC2472" i="1"/>
  <c r="AC750" i="1"/>
  <c r="AC1533" i="1"/>
  <c r="AC1541" i="1"/>
  <c r="AC1015" i="1"/>
  <c r="U794" i="33" s="1"/>
  <c r="AC579" i="1"/>
  <c r="AC324" i="1"/>
  <c r="AC333" i="1" s="1"/>
  <c r="AC2091" i="1"/>
  <c r="AC1039" i="1"/>
  <c r="H294" i="2"/>
  <c r="J542" i="33"/>
  <c r="J550" i="33" s="1"/>
  <c r="AE2259" i="1"/>
  <c r="AE249" i="1"/>
  <c r="AE2185" i="1"/>
  <c r="AE3327" i="1"/>
  <c r="AE4287" i="1"/>
  <c r="C344" i="2"/>
  <c r="D408" i="33"/>
  <c r="B344" i="2" s="1"/>
  <c r="O412" i="33"/>
  <c r="M348" i="2" s="1"/>
  <c r="M341" i="2"/>
  <c r="W2256" i="1"/>
  <c r="W2182" i="1"/>
  <c r="W246" i="1"/>
  <c r="W3324" i="1"/>
  <c r="W4284" i="1"/>
  <c r="J2255" i="1"/>
  <c r="J2181" i="1"/>
  <c r="J245" i="1"/>
  <c r="J3323" i="1"/>
  <c r="J4283" i="1"/>
  <c r="S2255" i="1"/>
  <c r="S2181" i="1"/>
  <c r="S245" i="1"/>
  <c r="S3323" i="1"/>
  <c r="S4283" i="1"/>
  <c r="R2255" i="1"/>
  <c r="R2181" i="1"/>
  <c r="R245" i="1"/>
  <c r="R3323" i="1"/>
  <c r="R4283" i="1"/>
  <c r="C342" i="2"/>
  <c r="D406" i="33"/>
  <c r="B342" i="2" s="1"/>
  <c r="S2257" i="1"/>
  <c r="S2183" i="1"/>
  <c r="S247" i="1"/>
  <c r="S3325" i="1"/>
  <c r="S4285" i="1"/>
  <c r="P2257" i="1"/>
  <c r="P2183" i="1"/>
  <c r="P247" i="1"/>
  <c r="P3325" i="1"/>
  <c r="P4285" i="1"/>
  <c r="G341" i="2"/>
  <c r="I412" i="33"/>
  <c r="G348" i="2" s="1"/>
  <c r="Z2258" i="1"/>
  <c r="Z2184" i="1"/>
  <c r="AB2184" i="1" s="1"/>
  <c r="Z248" i="1"/>
  <c r="AB248" i="1" s="1"/>
  <c r="Z4286" i="1"/>
  <c r="AB4286" i="1" s="1"/>
  <c r="Z3326" i="1"/>
  <c r="AB3326" i="1" s="1"/>
  <c r="S2260" i="1"/>
  <c r="S2186" i="1"/>
  <c r="S250" i="1"/>
  <c r="S3328" i="1"/>
  <c r="S4288" i="1"/>
  <c r="D341" i="2"/>
  <c r="F412" i="33"/>
  <c r="D348" i="2" s="1"/>
  <c r="V2186" i="1"/>
  <c r="V2260" i="1"/>
  <c r="V250" i="1"/>
  <c r="V4288" i="1"/>
  <c r="V3328" i="1"/>
  <c r="AD2184" i="1"/>
  <c r="AD2258" i="1"/>
  <c r="AD248" i="1"/>
  <c r="AD3326" i="1"/>
  <c r="AD4286" i="1"/>
  <c r="AE1704" i="1"/>
  <c r="W705" i="33" s="1"/>
  <c r="X4417" i="1"/>
  <c r="X747" i="1"/>
  <c r="X321" i="1"/>
  <c r="T746" i="1"/>
  <c r="T803" i="1"/>
  <c r="O3302" i="1"/>
  <c r="O4262" i="1"/>
  <c r="AB3082" i="1"/>
  <c r="AB805" i="1"/>
  <c r="Y3304" i="1"/>
  <c r="I4263" i="1"/>
  <c r="I806" i="1"/>
  <c r="I3303" i="1"/>
  <c r="I3812" i="1"/>
  <c r="I673" i="1"/>
  <c r="I2342" i="1"/>
  <c r="I2440" i="1"/>
  <c r="I2837" i="1"/>
  <c r="I3085" i="1"/>
  <c r="Y669" i="1"/>
  <c r="Y678" i="1" s="1"/>
  <c r="U678" i="1"/>
  <c r="X4421" i="1"/>
  <c r="X2473" i="1"/>
  <c r="X751" i="1"/>
  <c r="X1534" i="1"/>
  <c r="X1542" i="1"/>
  <c r="X1016" i="1"/>
  <c r="R795" i="33" s="1"/>
  <c r="X325" i="1"/>
  <c r="X334" i="1" s="1"/>
  <c r="X2092" i="1"/>
  <c r="X580" i="1"/>
  <c r="X1040" i="1"/>
  <c r="AA4419" i="1"/>
  <c r="AA2471" i="1"/>
  <c r="AA749" i="1"/>
  <c r="AA1540" i="1"/>
  <c r="AA1532" i="1"/>
  <c r="AA1014" i="1"/>
  <c r="T793" i="33" s="1"/>
  <c r="AA1038" i="1"/>
  <c r="AA578" i="1"/>
  <c r="AA2090" i="1"/>
  <c r="AA323" i="1"/>
  <c r="Y4411" i="1"/>
  <c r="Y806" i="1"/>
  <c r="P680" i="1"/>
  <c r="T671" i="1"/>
  <c r="T680" i="1" s="1"/>
  <c r="AB2436" i="1"/>
  <c r="O2834" i="1"/>
  <c r="M545" i="33"/>
  <c r="K244" i="2" s="1"/>
  <c r="R983" i="1" s="1"/>
  <c r="R4419" i="1"/>
  <c r="R749" i="1"/>
  <c r="R2471" i="1"/>
  <c r="R1540" i="1"/>
  <c r="R1532" i="1"/>
  <c r="R1014" i="1"/>
  <c r="M793" i="33" s="1"/>
  <c r="R2090" i="1"/>
  <c r="R578" i="1"/>
  <c r="R323" i="1"/>
  <c r="R332" i="1" s="1"/>
  <c r="R1038" i="1"/>
  <c r="R4422" i="1"/>
  <c r="R752" i="1"/>
  <c r="R2474" i="1"/>
  <c r="R1535" i="1"/>
  <c r="R1543" i="1"/>
  <c r="R1017" i="1"/>
  <c r="M796" i="33" s="1"/>
  <c r="R581" i="1"/>
  <c r="R326" i="1"/>
  <c r="R335" i="1" s="1"/>
  <c r="R1041" i="1"/>
  <c r="R2093" i="1"/>
  <c r="I1704" i="1"/>
  <c r="I4412" i="1"/>
  <c r="I742" i="1"/>
  <c r="I316" i="1"/>
  <c r="U4258" i="1"/>
  <c r="U3080" i="1"/>
  <c r="U801" i="1"/>
  <c r="U2337" i="1"/>
  <c r="U3298" i="1"/>
  <c r="U2832" i="1"/>
  <c r="U668" i="1"/>
  <c r="U2435" i="1"/>
  <c r="U3807" i="1"/>
  <c r="M4258" i="1"/>
  <c r="M3298" i="1"/>
  <c r="M3080" i="1"/>
  <c r="M801" i="1"/>
  <c r="M2337" i="1"/>
  <c r="M2832" i="1"/>
  <c r="M2435" i="1"/>
  <c r="M3807" i="1"/>
  <c r="M668" i="1"/>
  <c r="M677" i="1" s="1"/>
  <c r="O673" i="1"/>
  <c r="O682" i="1" s="1"/>
  <c r="L682" i="1"/>
  <c r="I543" i="33"/>
  <c r="G242" i="2" s="1"/>
  <c r="M981" i="1" s="1"/>
  <c r="I294" i="2"/>
  <c r="K542" i="33"/>
  <c r="K550" i="33" s="1"/>
  <c r="I1708" i="1"/>
  <c r="H1668" i="1"/>
  <c r="Y4416" i="1"/>
  <c r="K4419" i="1"/>
  <c r="K2471" i="1"/>
  <c r="K749" i="1"/>
  <c r="K1532" i="1"/>
  <c r="K1540" i="1"/>
  <c r="K1014" i="1"/>
  <c r="K1038" i="1"/>
  <c r="K2090" i="1"/>
  <c r="K578" i="1"/>
  <c r="K323" i="1"/>
  <c r="I4422" i="1"/>
  <c r="I752" i="1"/>
  <c r="I2474" i="1"/>
  <c r="I1535" i="1"/>
  <c r="I1543" i="1"/>
  <c r="I1017" i="1"/>
  <c r="I581" i="1"/>
  <c r="I326" i="1"/>
  <c r="I1041" i="1"/>
  <c r="I2093" i="1"/>
  <c r="P4417" i="1"/>
  <c r="P747" i="1"/>
  <c r="P321" i="1"/>
  <c r="T3258" i="1"/>
  <c r="T2206" i="1"/>
  <c r="AB3086" i="1"/>
  <c r="R4421" i="1"/>
  <c r="R2473" i="1"/>
  <c r="R751" i="1"/>
  <c r="R1542" i="1"/>
  <c r="R1534" i="1"/>
  <c r="R1016" i="1"/>
  <c r="M795" i="33" s="1"/>
  <c r="R325" i="1"/>
  <c r="R334" i="1" s="1"/>
  <c r="R2092" i="1"/>
  <c r="R1040" i="1"/>
  <c r="R580" i="1"/>
  <c r="W4424" i="1"/>
  <c r="W754" i="1"/>
  <c r="W2476" i="1"/>
  <c r="W1545" i="1"/>
  <c r="W1537" i="1"/>
  <c r="W1019" i="1"/>
  <c r="Q798" i="33" s="1"/>
  <c r="W328" i="1"/>
  <c r="W337" i="1" s="1"/>
  <c r="W2095" i="1"/>
  <c r="W1043" i="1"/>
  <c r="W583" i="1"/>
  <c r="H1702" i="1"/>
  <c r="AB744" i="1"/>
  <c r="T315" i="1"/>
  <c r="P332" i="1"/>
  <c r="W4410" i="1"/>
  <c r="W740" i="1"/>
  <c r="W314" i="1"/>
  <c r="J4258" i="1"/>
  <c r="J2337" i="1"/>
  <c r="J3807" i="1"/>
  <c r="J668" i="1"/>
  <c r="J677" i="1" s="1"/>
  <c r="J2832" i="1"/>
  <c r="J801" i="1"/>
  <c r="J2435" i="1"/>
  <c r="J3298" i="1"/>
  <c r="J3080" i="1"/>
  <c r="M4421" i="1"/>
  <c r="M751" i="1"/>
  <c r="M2473" i="1"/>
  <c r="M1534" i="1"/>
  <c r="M1542" i="1"/>
  <c r="M1016" i="1"/>
  <c r="I795" i="33" s="1"/>
  <c r="M2092" i="1"/>
  <c r="M1040" i="1"/>
  <c r="M325" i="1"/>
  <c r="M334" i="1" s="1"/>
  <c r="M580" i="1"/>
  <c r="J294" i="2"/>
  <c r="L542" i="33"/>
  <c r="L550" i="33" s="1"/>
  <c r="S4420" i="1"/>
  <c r="S750" i="1"/>
  <c r="S2472" i="1"/>
  <c r="S1533" i="1"/>
  <c r="S1541" i="1"/>
  <c r="S1015" i="1"/>
  <c r="N794" i="33" s="1"/>
  <c r="S579" i="1"/>
  <c r="S324" i="1"/>
  <c r="S333" i="1" s="1"/>
  <c r="S1039" i="1"/>
  <c r="S2091" i="1"/>
  <c r="AC4418" i="1"/>
  <c r="AC748" i="1"/>
  <c r="AC2470" i="1"/>
  <c r="AC1531" i="1"/>
  <c r="AC1539" i="1"/>
  <c r="AC1013" i="1"/>
  <c r="U792" i="33" s="1"/>
  <c r="AC577" i="1"/>
  <c r="AC322" i="1"/>
  <c r="AC1037" i="1"/>
  <c r="AC2089" i="1"/>
  <c r="Z4410" i="1"/>
  <c r="Z740" i="1"/>
  <c r="Z314" i="1"/>
  <c r="O316" i="1"/>
  <c r="AD4417" i="1"/>
  <c r="AD747" i="1"/>
  <c r="AD321" i="1"/>
  <c r="H4237" i="1"/>
  <c r="H2225" i="1"/>
  <c r="T3303" i="1"/>
  <c r="T3808" i="1"/>
  <c r="O3813" i="1"/>
  <c r="M1704" i="1"/>
  <c r="I705" i="33" s="1"/>
  <c r="D535" i="33"/>
  <c r="B287" i="2"/>
  <c r="AD4419" i="1"/>
  <c r="AD749" i="1"/>
  <c r="AD2471" i="1"/>
  <c r="AD1532" i="1"/>
  <c r="AD1540" i="1"/>
  <c r="AD2090" i="1"/>
  <c r="AD323" i="1"/>
  <c r="AD332" i="1" s="1"/>
  <c r="AD1014" i="1"/>
  <c r="V793" i="33" s="1"/>
  <c r="AD1038" i="1"/>
  <c r="AD578" i="1"/>
  <c r="U548" i="33"/>
  <c r="S247" i="2" s="1"/>
  <c r="AC986" i="1" s="1"/>
  <c r="U4424" i="1"/>
  <c r="U754" i="1"/>
  <c r="U2476" i="1"/>
  <c r="U1537" i="1"/>
  <c r="U1545" i="1"/>
  <c r="U1019" i="1"/>
  <c r="U1043" i="1"/>
  <c r="U583" i="1"/>
  <c r="U328" i="1"/>
  <c r="U2095" i="1"/>
  <c r="O3274" i="1"/>
  <c r="O2230" i="1"/>
  <c r="H738" i="1"/>
  <c r="M4410" i="1"/>
  <c r="M740" i="1"/>
  <c r="M314" i="1"/>
  <c r="J4417" i="1"/>
  <c r="J747" i="1"/>
  <c r="J321" i="1"/>
  <c r="T2343" i="1"/>
  <c r="AC4258" i="1"/>
  <c r="AC2337" i="1"/>
  <c r="AC3080" i="1"/>
  <c r="AC2435" i="1"/>
  <c r="AC3298" i="1"/>
  <c r="AC668" i="1"/>
  <c r="AC677" i="1" s="1"/>
  <c r="AC2832" i="1"/>
  <c r="AC3807" i="1"/>
  <c r="AC801" i="1"/>
  <c r="O3301" i="1"/>
  <c r="L294" i="2"/>
  <c r="N542" i="33"/>
  <c r="N550" i="33" s="1"/>
  <c r="J4421" i="1"/>
  <c r="J751" i="1"/>
  <c r="J2473" i="1"/>
  <c r="J1534" i="1"/>
  <c r="J1542" i="1"/>
  <c r="J1016" i="1"/>
  <c r="F795" i="33" s="1"/>
  <c r="J325" i="1"/>
  <c r="J334" i="1" s="1"/>
  <c r="J2092" i="1"/>
  <c r="J580" i="1"/>
  <c r="J1040" i="1"/>
  <c r="R4410" i="1"/>
  <c r="R740" i="1"/>
  <c r="R314" i="1"/>
  <c r="AE2252" i="1"/>
  <c r="AE2178" i="1"/>
  <c r="AE242" i="1"/>
  <c r="AE4280" i="1"/>
  <c r="AE3320" i="1"/>
  <c r="N2252" i="1"/>
  <c r="N2178" i="1"/>
  <c r="N242" i="1"/>
  <c r="N3320" i="1"/>
  <c r="N4280" i="1"/>
  <c r="N2250" i="1"/>
  <c r="N2176" i="1"/>
  <c r="N240" i="1"/>
  <c r="N4278" i="1"/>
  <c r="N3318" i="1"/>
  <c r="R2247" i="1"/>
  <c r="R2173" i="1"/>
  <c r="R237" i="1"/>
  <c r="R3315" i="1"/>
  <c r="R4275" i="1"/>
  <c r="S2251" i="1"/>
  <c r="S2177" i="1"/>
  <c r="S241" i="1"/>
  <c r="S3319" i="1"/>
  <c r="S4279" i="1"/>
  <c r="J2248" i="1"/>
  <c r="J2174" i="1"/>
  <c r="J238" i="1"/>
  <c r="J4276" i="1"/>
  <c r="J3316" i="1"/>
  <c r="U2176" i="1"/>
  <c r="U2250" i="1"/>
  <c r="U240" i="1"/>
  <c r="U4278" i="1"/>
  <c r="U3318" i="1"/>
  <c r="AC2247" i="1"/>
  <c r="AC2173" i="1"/>
  <c r="AC237" i="1"/>
  <c r="AC3315" i="1"/>
  <c r="AC4275" i="1"/>
  <c r="K2249" i="1"/>
  <c r="K2175" i="1"/>
  <c r="K239" i="1"/>
  <c r="K4277" i="1"/>
  <c r="K3317" i="1"/>
  <c r="AA2251" i="1"/>
  <c r="AA2177" i="1"/>
  <c r="AA241" i="1"/>
  <c r="AA3319" i="1"/>
  <c r="AA4279" i="1"/>
  <c r="Q2247" i="1"/>
  <c r="Q2173" i="1"/>
  <c r="Q237" i="1"/>
  <c r="Q4275" i="1"/>
  <c r="Q3315" i="1"/>
  <c r="Z2250" i="1"/>
  <c r="Z2176" i="1"/>
  <c r="Z240" i="1"/>
  <c r="Z3318" i="1"/>
  <c r="AB3318" i="1" s="1"/>
  <c r="Z4278" i="1"/>
  <c r="AD2175" i="1"/>
  <c r="AD2249" i="1"/>
  <c r="AD239" i="1"/>
  <c r="AD4277" i="1"/>
  <c r="AD3317" i="1"/>
  <c r="U2251" i="1"/>
  <c r="U2177" i="1"/>
  <c r="U241" i="1"/>
  <c r="U3319" i="1"/>
  <c r="U4279" i="1"/>
  <c r="AD2173" i="1"/>
  <c r="AD2247" i="1"/>
  <c r="AD237" i="1"/>
  <c r="AD3315" i="1"/>
  <c r="AD4275" i="1"/>
  <c r="AC2249" i="1"/>
  <c r="AC2175" i="1"/>
  <c r="AC239" i="1"/>
  <c r="AC4277" i="1"/>
  <c r="AC3317" i="1"/>
  <c r="T3084" i="1"/>
  <c r="I4259" i="1"/>
  <c r="I802" i="1"/>
  <c r="I3808" i="1"/>
  <c r="I2338" i="1"/>
  <c r="I3299" i="1"/>
  <c r="I2833" i="1"/>
  <c r="I2436" i="1"/>
  <c r="I669" i="1"/>
  <c r="I3081" i="1"/>
  <c r="I548" i="33"/>
  <c r="G247" i="2" s="1"/>
  <c r="M986" i="1" s="1"/>
  <c r="N4418" i="1"/>
  <c r="N748" i="1"/>
  <c r="N2470" i="1"/>
  <c r="N1531" i="1"/>
  <c r="N1539" i="1"/>
  <c r="N1013" i="1"/>
  <c r="J792" i="33" s="1"/>
  <c r="N577" i="1"/>
  <c r="N322" i="1"/>
  <c r="N2089" i="1"/>
  <c r="N1037" i="1"/>
  <c r="V4424" i="1"/>
  <c r="V754" i="1"/>
  <c r="V2476" i="1"/>
  <c r="V1537" i="1"/>
  <c r="V1545" i="1"/>
  <c r="V1019" i="1"/>
  <c r="P798" i="33" s="1"/>
  <c r="V2095" i="1"/>
  <c r="V1043" i="1"/>
  <c r="V583" i="1"/>
  <c r="V328" i="1"/>
  <c r="V337" i="1" s="1"/>
  <c r="Z2259" i="1"/>
  <c r="AB2259" i="1" s="1"/>
  <c r="Z2185" i="1"/>
  <c r="AB2185" i="1" s="1"/>
  <c r="Z249" i="1"/>
  <c r="AB249" i="1" s="1"/>
  <c r="Z4287" i="1"/>
  <c r="AB4287" i="1" s="1"/>
  <c r="Z3327" i="1"/>
  <c r="X2255" i="1"/>
  <c r="X2181" i="1"/>
  <c r="X245" i="1"/>
  <c r="X4283" i="1"/>
  <c r="X3323" i="1"/>
  <c r="N412" i="33"/>
  <c r="L348" i="2" s="1"/>
  <c r="L341" i="2"/>
  <c r="C347" i="2"/>
  <c r="D411" i="33"/>
  <c r="B347" i="2" s="1"/>
  <c r="L2255" i="1"/>
  <c r="O2255" i="1" s="1"/>
  <c r="L2181" i="1"/>
  <c r="L245" i="1"/>
  <c r="O245" i="1" s="1"/>
  <c r="L3323" i="1"/>
  <c r="O3323" i="1" s="1"/>
  <c r="L4283" i="1"/>
  <c r="O4283" i="1" s="1"/>
  <c r="R2259" i="1"/>
  <c r="R2185" i="1"/>
  <c r="R249" i="1"/>
  <c r="R4287" i="1"/>
  <c r="R3327" i="1"/>
  <c r="N2182" i="1"/>
  <c r="N2256" i="1"/>
  <c r="N246" i="1"/>
  <c r="N4284" i="1"/>
  <c r="N3324" i="1"/>
  <c r="P2259" i="1"/>
  <c r="P2185" i="1"/>
  <c r="P249" i="1"/>
  <c r="P3327" i="1"/>
  <c r="P4287" i="1"/>
  <c r="K2259" i="1"/>
  <c r="K2185" i="1"/>
  <c r="K249" i="1"/>
  <c r="K4287" i="1"/>
  <c r="K3327" i="1"/>
  <c r="AA2255" i="1"/>
  <c r="AA2181" i="1"/>
  <c r="AA245" i="1"/>
  <c r="AA3323" i="1"/>
  <c r="AA4283" i="1"/>
  <c r="J412" i="33"/>
  <c r="H348" i="2" s="1"/>
  <c r="H341" i="2"/>
  <c r="AC2259" i="1"/>
  <c r="AC2185" i="1"/>
  <c r="AC249" i="1"/>
  <c r="AC3327" i="1"/>
  <c r="AC4287" i="1"/>
  <c r="R2182" i="1"/>
  <c r="R2256" i="1"/>
  <c r="R246" i="1"/>
  <c r="R3324" i="1"/>
  <c r="R4284" i="1"/>
  <c r="R2258" i="1"/>
  <c r="R2184" i="1"/>
  <c r="R248" i="1"/>
  <c r="R4286" i="1"/>
  <c r="R3326" i="1"/>
  <c r="M2258" i="1"/>
  <c r="M2184" i="1"/>
  <c r="M248" i="1"/>
  <c r="M3326" i="1"/>
  <c r="M4286" i="1"/>
  <c r="V2257" i="1"/>
  <c r="V2183" i="1"/>
  <c r="V247" i="1"/>
  <c r="V3325" i="1"/>
  <c r="V4285" i="1"/>
  <c r="AD335" i="1"/>
  <c r="T4416" i="1"/>
  <c r="T2339" i="1"/>
  <c r="O3084" i="1"/>
  <c r="AB2437" i="1"/>
  <c r="AB2836" i="1"/>
  <c r="Y3813" i="1"/>
  <c r="AA4258" i="1"/>
  <c r="AA801" i="1"/>
  <c r="AA2435" i="1"/>
  <c r="AA2337" i="1"/>
  <c r="AA3807" i="1"/>
  <c r="AA2832" i="1"/>
  <c r="AA668" i="1"/>
  <c r="AA677" i="1" s="1"/>
  <c r="AA3080" i="1"/>
  <c r="AA3298" i="1"/>
  <c r="Y3081" i="1"/>
  <c r="N4419" i="1"/>
  <c r="N2471" i="1"/>
  <c r="N749" i="1"/>
  <c r="N1532" i="1"/>
  <c r="N1540" i="1"/>
  <c r="N1014" i="1"/>
  <c r="J793" i="33" s="1"/>
  <c r="N323" i="1"/>
  <c r="N332" i="1" s="1"/>
  <c r="N1038" i="1"/>
  <c r="N2090" i="1"/>
  <c r="N578" i="1"/>
  <c r="S4422" i="1"/>
  <c r="S2474" i="1"/>
  <c r="S752" i="1"/>
  <c r="S1535" i="1"/>
  <c r="S1543" i="1"/>
  <c r="S1017" i="1"/>
  <c r="N796" i="33" s="1"/>
  <c r="S581" i="1"/>
  <c r="S326" i="1"/>
  <c r="S335" i="1" s="1"/>
  <c r="S1041" i="1"/>
  <c r="S2093" i="1"/>
  <c r="AB1703" i="1"/>
  <c r="AB315" i="1"/>
  <c r="Z332" i="1"/>
  <c r="Q4417" i="1"/>
  <c r="Q747" i="1"/>
  <c r="Q321" i="1"/>
  <c r="AA333" i="1"/>
  <c r="Y3303" i="1"/>
  <c r="T804" i="1"/>
  <c r="AB2833" i="1"/>
  <c r="P4258" i="1"/>
  <c r="P2832" i="1"/>
  <c r="P2337" i="1"/>
  <c r="P3807" i="1"/>
  <c r="P3080" i="1"/>
  <c r="P801" i="1"/>
  <c r="P3298" i="1"/>
  <c r="P2435" i="1"/>
  <c r="P668" i="1"/>
  <c r="O3300" i="1"/>
  <c r="R4420" i="1"/>
  <c r="R2472" i="1"/>
  <c r="R750" i="1"/>
  <c r="R1533" i="1"/>
  <c r="R1541" i="1"/>
  <c r="R1015" i="1"/>
  <c r="M794" i="33" s="1"/>
  <c r="R579" i="1"/>
  <c r="R1039" i="1"/>
  <c r="R324" i="1"/>
  <c r="R333" i="1" s="1"/>
  <c r="R2091" i="1"/>
  <c r="K4423" i="1"/>
  <c r="K2475" i="1"/>
  <c r="K753" i="1"/>
  <c r="K1536" i="1"/>
  <c r="K1544" i="1"/>
  <c r="K582" i="1"/>
  <c r="K327" i="1"/>
  <c r="K1042" i="1"/>
  <c r="K2094" i="1"/>
  <c r="K1018" i="1"/>
  <c r="P545" i="33"/>
  <c r="N244" i="2" s="1"/>
  <c r="V983" i="1" s="1"/>
  <c r="AA4422" i="1"/>
  <c r="AA752" i="1"/>
  <c r="AA2474" i="1"/>
  <c r="AA1535" i="1"/>
  <c r="AA1543" i="1"/>
  <c r="AA1017" i="1"/>
  <c r="T796" i="33" s="1"/>
  <c r="AA581" i="1"/>
  <c r="AA326" i="1"/>
  <c r="AA335" i="1" s="1"/>
  <c r="AA1041" i="1"/>
  <c r="AA2093" i="1"/>
  <c r="I1706" i="1"/>
  <c r="H1666" i="1"/>
  <c r="H1706" i="1" s="1"/>
  <c r="D707" i="33" s="1"/>
  <c r="AA332" i="1"/>
  <c r="L4258" i="1"/>
  <c r="L3298" i="1"/>
  <c r="L3080" i="1"/>
  <c r="L801" i="1"/>
  <c r="L2337" i="1"/>
  <c r="L2435" i="1"/>
  <c r="L3807" i="1"/>
  <c r="L2832" i="1"/>
  <c r="L668" i="1"/>
  <c r="O3812" i="1"/>
  <c r="Z750" i="1"/>
  <c r="AB750" i="1" s="1"/>
  <c r="Z4420" i="1"/>
  <c r="AB4420" i="1" s="1"/>
  <c r="Z2472" i="1"/>
  <c r="Z1533" i="1"/>
  <c r="Z1541" i="1"/>
  <c r="AB1541" i="1" s="1"/>
  <c r="Z1015" i="1"/>
  <c r="Z579" i="1"/>
  <c r="AB579" i="1" s="1"/>
  <c r="Z1039" i="1"/>
  <c r="AB1039" i="1" s="1"/>
  <c r="Z2091" i="1"/>
  <c r="Z324" i="1"/>
  <c r="AB324" i="1" s="1"/>
  <c r="M4418" i="1"/>
  <c r="M748" i="1"/>
  <c r="M2470" i="1"/>
  <c r="M1531" i="1"/>
  <c r="M1539" i="1"/>
  <c r="M1013" i="1"/>
  <c r="I792" i="33" s="1"/>
  <c r="M577" i="1"/>
  <c r="M322" i="1"/>
  <c r="M2089" i="1"/>
  <c r="M1037" i="1"/>
  <c r="P4418" i="1"/>
  <c r="P748" i="1"/>
  <c r="T748" i="1" s="1"/>
  <c r="P2470" i="1"/>
  <c r="P1531" i="1"/>
  <c r="P1539" i="1"/>
  <c r="P1013" i="1"/>
  <c r="P577" i="1"/>
  <c r="P322" i="1"/>
  <c r="P2089" i="1"/>
  <c r="P1037" i="1"/>
  <c r="N754" i="1"/>
  <c r="N4424" i="1"/>
  <c r="N2476" i="1"/>
  <c r="N1537" i="1"/>
  <c r="N1545" i="1"/>
  <c r="N1019" i="1"/>
  <c r="J798" i="33" s="1"/>
  <c r="N2095" i="1"/>
  <c r="N1043" i="1"/>
  <c r="N583" i="1"/>
  <c r="N328" i="1"/>
  <c r="N337" i="1" s="1"/>
  <c r="H1700" i="1"/>
  <c r="AD2213" i="1" l="1"/>
  <c r="AD4273" i="1"/>
  <c r="AD2221" i="1"/>
  <c r="AD3265" i="1"/>
  <c r="AD2229" i="1"/>
  <c r="AD3281" i="1"/>
  <c r="AD2237" i="1"/>
  <c r="AD227" i="1"/>
  <c r="AD2277" i="1"/>
  <c r="AD2245" i="1"/>
  <c r="AD3345" i="1"/>
  <c r="AD4241" i="1"/>
  <c r="AD235" i="1"/>
  <c r="AD4225" i="1"/>
  <c r="AD3313" i="1"/>
  <c r="AD2171" i="1"/>
  <c r="T3807" i="1"/>
  <c r="Y3080" i="1"/>
  <c r="AB1040" i="1"/>
  <c r="AB751" i="1"/>
  <c r="AB2095" i="1"/>
  <c r="Y3305" i="1"/>
  <c r="Y327" i="1"/>
  <c r="X2237" i="1"/>
  <c r="X235" i="1"/>
  <c r="X3345" i="1"/>
  <c r="AB4424" i="1"/>
  <c r="H1283" i="1"/>
  <c r="J2231" i="1"/>
  <c r="J3339" i="1"/>
  <c r="J2223" i="1"/>
  <c r="J2207" i="1"/>
  <c r="J3259" i="1"/>
  <c r="J3307" i="1"/>
  <c r="J2215" i="1"/>
  <c r="J2165" i="1"/>
  <c r="J4235" i="1"/>
  <c r="J2239" i="1"/>
  <c r="J229" i="1"/>
  <c r="J2271" i="1"/>
  <c r="J4267" i="1"/>
  <c r="J4219" i="1"/>
  <c r="J221" i="1"/>
  <c r="J3275" i="1"/>
  <c r="P2171" i="1"/>
  <c r="P227" i="1"/>
  <c r="P2229" i="1"/>
  <c r="P4241" i="1"/>
  <c r="P2213" i="1"/>
  <c r="P235" i="1"/>
  <c r="P3345" i="1"/>
  <c r="P2277" i="1"/>
  <c r="P4225" i="1"/>
  <c r="P3313" i="1"/>
  <c r="P2237" i="1"/>
  <c r="P4273" i="1"/>
  <c r="P2221" i="1"/>
  <c r="P3265" i="1"/>
  <c r="P2245" i="1"/>
  <c r="P3281" i="1"/>
  <c r="W2245" i="1"/>
  <c r="W227" i="1"/>
  <c r="W4273" i="1"/>
  <c r="W2213" i="1"/>
  <c r="W4241" i="1"/>
  <c r="W2171" i="1"/>
  <c r="W3345" i="1"/>
  <c r="W2221" i="1"/>
  <c r="W235" i="1"/>
  <c r="W2277" i="1"/>
  <c r="W4225" i="1"/>
  <c r="W3313" i="1"/>
  <c r="W2229" i="1"/>
  <c r="W3265" i="1"/>
  <c r="W2237" i="1"/>
  <c r="W3281" i="1"/>
  <c r="Z2218" i="1"/>
  <c r="AB2218" i="1" s="1"/>
  <c r="Z3342" i="1"/>
  <c r="AB3342" i="1" s="1"/>
  <c r="Z2242" i="1"/>
  <c r="AB2242" i="1" s="1"/>
  <c r="Z224" i="1"/>
  <c r="AB224" i="1" s="1"/>
  <c r="Z2226" i="1"/>
  <c r="AB2226" i="1" s="1"/>
  <c r="Z3310" i="1"/>
  <c r="AB3310" i="1" s="1"/>
  <c r="Z4270" i="1"/>
  <c r="AB4270" i="1" s="1"/>
  <c r="Z2168" i="1"/>
  <c r="AB2168" i="1" s="1"/>
  <c r="Z2274" i="1"/>
  <c r="AB2274" i="1" s="1"/>
  <c r="Z2210" i="1"/>
  <c r="AB2210" i="1" s="1"/>
  <c r="Z232" i="1"/>
  <c r="AB232" i="1" s="1"/>
  <c r="Z4238" i="1"/>
  <c r="AB4238" i="1" s="1"/>
  <c r="Z4222" i="1"/>
  <c r="AB4222" i="1" s="1"/>
  <c r="Z3278" i="1"/>
  <c r="AB3278" i="1" s="1"/>
  <c r="Z2234" i="1"/>
  <c r="AB2234" i="1" s="1"/>
  <c r="Z3262" i="1"/>
  <c r="AB3262" i="1" s="1"/>
  <c r="T3308" i="1"/>
  <c r="H3308" i="1" s="1"/>
  <c r="T4268" i="1"/>
  <c r="H3258" i="1"/>
  <c r="H3306" i="1"/>
  <c r="O4276" i="1"/>
  <c r="H2270" i="1"/>
  <c r="W2170" i="1"/>
  <c r="W3264" i="1"/>
  <c r="W2228" i="1"/>
  <c r="W226" i="1"/>
  <c r="W2236" i="1"/>
  <c r="W3312" i="1"/>
  <c r="W2212" i="1"/>
  <c r="W4240" i="1"/>
  <c r="W2244" i="1"/>
  <c r="W4272" i="1"/>
  <c r="W2220" i="1"/>
  <c r="W2276" i="1"/>
  <c r="W234" i="1"/>
  <c r="W3280" i="1"/>
  <c r="W4224" i="1"/>
  <c r="W3344" i="1"/>
  <c r="T2166" i="1"/>
  <c r="H2166" i="1" s="1"/>
  <c r="T2224" i="1"/>
  <c r="H2224" i="1" s="1"/>
  <c r="AB2092" i="1"/>
  <c r="H1278" i="1"/>
  <c r="U2170" i="1"/>
  <c r="U4240" i="1"/>
  <c r="U2236" i="1"/>
  <c r="U2276" i="1"/>
  <c r="U2212" i="1"/>
  <c r="U4272" i="1"/>
  <c r="U2244" i="1"/>
  <c r="U3344" i="1"/>
  <c r="U2220" i="1"/>
  <c r="U3280" i="1"/>
  <c r="U2228" i="1"/>
  <c r="U226" i="1"/>
  <c r="U234" i="1"/>
  <c r="U3312" i="1"/>
  <c r="U4224" i="1"/>
  <c r="U3264" i="1"/>
  <c r="V2170" i="1"/>
  <c r="V3344" i="1"/>
  <c r="V2228" i="1"/>
  <c r="V3280" i="1"/>
  <c r="V234" i="1"/>
  <c r="V226" i="1"/>
  <c r="V2212" i="1"/>
  <c r="V3312" i="1"/>
  <c r="V2220" i="1"/>
  <c r="V4240" i="1"/>
  <c r="V2236" i="1"/>
  <c r="V2276" i="1"/>
  <c r="V2244" i="1"/>
  <c r="V3264" i="1"/>
  <c r="V4224" i="1"/>
  <c r="V4272" i="1"/>
  <c r="T2240" i="1"/>
  <c r="H2240" i="1" s="1"/>
  <c r="T2232" i="1"/>
  <c r="H2232" i="1" s="1"/>
  <c r="M2245" i="1"/>
  <c r="O2245" i="1" s="1"/>
  <c r="M2277" i="1"/>
  <c r="O2277" i="1" s="1"/>
  <c r="M2221" i="1"/>
  <c r="O2221" i="1" s="1"/>
  <c r="M4225" i="1"/>
  <c r="O4225" i="1" s="1"/>
  <c r="M4273" i="1"/>
  <c r="O4273" i="1" s="1"/>
  <c r="M2171" i="1"/>
  <c r="O2171" i="1" s="1"/>
  <c r="M3313" i="1"/>
  <c r="O3313" i="1" s="1"/>
  <c r="M3281" i="1"/>
  <c r="O3281" i="1" s="1"/>
  <c r="M227" i="1"/>
  <c r="O227" i="1" s="1"/>
  <c r="M2213" i="1"/>
  <c r="O2213" i="1" s="1"/>
  <c r="M3265" i="1"/>
  <c r="O3265" i="1" s="1"/>
  <c r="M2237" i="1"/>
  <c r="O2237" i="1" s="1"/>
  <c r="M4241" i="1"/>
  <c r="O4241" i="1" s="1"/>
  <c r="M2229" i="1"/>
  <c r="O2229" i="1" s="1"/>
  <c r="M235" i="1"/>
  <c r="O235" i="1" s="1"/>
  <c r="M3345" i="1"/>
  <c r="O3345" i="1" s="1"/>
  <c r="U4225" i="1"/>
  <c r="U4273" i="1"/>
  <c r="U227" i="1"/>
  <c r="U2245" i="1"/>
  <c r="U2171" i="1"/>
  <c r="U3313" i="1"/>
  <c r="U4241" i="1"/>
  <c r="U2221" i="1"/>
  <c r="U3265" i="1"/>
  <c r="U2229" i="1"/>
  <c r="U3281" i="1"/>
  <c r="U2237" i="1"/>
  <c r="U2213" i="1"/>
  <c r="U3345" i="1"/>
  <c r="U235" i="1"/>
  <c r="U2277" i="1"/>
  <c r="T222" i="1"/>
  <c r="H222" i="1" s="1"/>
  <c r="T4418" i="1"/>
  <c r="H3274" i="1"/>
  <c r="H4268" i="1"/>
  <c r="Q2221" i="1"/>
  <c r="Q227" i="1"/>
  <c r="Q2277" i="1"/>
  <c r="Q2171" i="1"/>
  <c r="Q4241" i="1"/>
  <c r="Q235" i="1"/>
  <c r="Q3345" i="1"/>
  <c r="Q4225" i="1"/>
  <c r="Q3313" i="1"/>
  <c r="Q2213" i="1"/>
  <c r="Q2237" i="1"/>
  <c r="Q4273" i="1"/>
  <c r="Q2229" i="1"/>
  <c r="Q3265" i="1"/>
  <c r="Q2245" i="1"/>
  <c r="Q3281" i="1"/>
  <c r="T3276" i="1"/>
  <c r="H3276" i="1" s="1"/>
  <c r="T3260" i="1"/>
  <c r="H3260" i="1" s="1"/>
  <c r="D330" i="2"/>
  <c r="D376" i="33"/>
  <c r="B330" i="2" s="1"/>
  <c r="M2223" i="1"/>
  <c r="O2223" i="1" s="1"/>
  <c r="M221" i="1"/>
  <c r="O221" i="1" s="1"/>
  <c r="M2239" i="1"/>
  <c r="O2239" i="1" s="1"/>
  <c r="M3259" i="1"/>
  <c r="O3259" i="1" s="1"/>
  <c r="M2207" i="1"/>
  <c r="O2207" i="1" s="1"/>
  <c r="M4235" i="1"/>
  <c r="O4235" i="1" s="1"/>
  <c r="M2215" i="1"/>
  <c r="O2215" i="1" s="1"/>
  <c r="M2271" i="1"/>
  <c r="O2271" i="1" s="1"/>
  <c r="M2231" i="1"/>
  <c r="O2231" i="1" s="1"/>
  <c r="M3275" i="1"/>
  <c r="O3275" i="1" s="1"/>
  <c r="M2165" i="1"/>
  <c r="O2165" i="1" s="1"/>
  <c r="M3339" i="1"/>
  <c r="O3339" i="1" s="1"/>
  <c r="M229" i="1"/>
  <c r="O229" i="1" s="1"/>
  <c r="M3307" i="1"/>
  <c r="O3307" i="1" s="1"/>
  <c r="M4219" i="1"/>
  <c r="O4219" i="1" s="1"/>
  <c r="M4267" i="1"/>
  <c r="O4267" i="1" s="1"/>
  <c r="T577" i="1"/>
  <c r="G545" i="33"/>
  <c r="E244" i="2" s="1"/>
  <c r="K983" i="1" s="1"/>
  <c r="AB328" i="1"/>
  <c r="Q2211" i="1"/>
  <c r="T2211" i="1" s="1"/>
  <c r="Q225" i="1"/>
  <c r="Q2219" i="1"/>
  <c r="T2219" i="1" s="1"/>
  <c r="Q3263" i="1"/>
  <c r="T3263" i="1" s="1"/>
  <c r="Q2227" i="1"/>
  <c r="Q2275" i="1"/>
  <c r="Q2235" i="1"/>
  <c r="Q3311" i="1"/>
  <c r="T3311" i="1" s="1"/>
  <c r="Q2243" i="1"/>
  <c r="Q3279" i="1"/>
  <c r="Q2169" i="1"/>
  <c r="T2169" i="1" s="1"/>
  <c r="Q4271" i="1"/>
  <c r="T4271" i="1" s="1"/>
  <c r="Q233" i="1"/>
  <c r="Q3343" i="1"/>
  <c r="Q4223" i="1"/>
  <c r="Q4239" i="1"/>
  <c r="T4220" i="1"/>
  <c r="H4220" i="1" s="1"/>
  <c r="T2208" i="1"/>
  <c r="H2208" i="1" s="1"/>
  <c r="K2245" i="1"/>
  <c r="K3265" i="1"/>
  <c r="K2221" i="1"/>
  <c r="K4241" i="1"/>
  <c r="K2237" i="1"/>
  <c r="K235" i="1"/>
  <c r="K227" i="1"/>
  <c r="K4225" i="1"/>
  <c r="K3313" i="1"/>
  <c r="K3345" i="1"/>
  <c r="K2171" i="1"/>
  <c r="K4273" i="1"/>
  <c r="K2213" i="1"/>
  <c r="K2277" i="1"/>
  <c r="K2229" i="1"/>
  <c r="K3281" i="1"/>
  <c r="T2272" i="1"/>
  <c r="H2272" i="1" s="1"/>
  <c r="H2230" i="1"/>
  <c r="H1004" i="1"/>
  <c r="T4239" i="1"/>
  <c r="AC2221" i="1"/>
  <c r="AC3265" i="1"/>
  <c r="AC2229" i="1"/>
  <c r="AC3281" i="1"/>
  <c r="AC235" i="1"/>
  <c r="AC2237" i="1"/>
  <c r="AC227" i="1"/>
  <c r="AC2277" i="1"/>
  <c r="AC2245" i="1"/>
  <c r="AC4241" i="1"/>
  <c r="AC2171" i="1"/>
  <c r="AC3345" i="1"/>
  <c r="AC4225" i="1"/>
  <c r="AC4273" i="1"/>
  <c r="AC2213" i="1"/>
  <c r="AC3313" i="1"/>
  <c r="T3340" i="1"/>
  <c r="H3340" i="1" s="1"/>
  <c r="T4236" i="1"/>
  <c r="H4236" i="1" s="1"/>
  <c r="K2168" i="1"/>
  <c r="K4270" i="1"/>
  <c r="K2242" i="1"/>
  <c r="K3262" i="1"/>
  <c r="K2234" i="1"/>
  <c r="K3342" i="1"/>
  <c r="K2226" i="1"/>
  <c r="K224" i="1"/>
  <c r="K2218" i="1"/>
  <c r="K2274" i="1"/>
  <c r="K2210" i="1"/>
  <c r="K4238" i="1"/>
  <c r="K232" i="1"/>
  <c r="K3310" i="1"/>
  <c r="K4222" i="1"/>
  <c r="K3278" i="1"/>
  <c r="V2229" i="1"/>
  <c r="V2277" i="1"/>
  <c r="V235" i="1"/>
  <c r="V4241" i="1"/>
  <c r="V4225" i="1"/>
  <c r="V3313" i="1"/>
  <c r="V3281" i="1"/>
  <c r="V2171" i="1"/>
  <c r="V4273" i="1"/>
  <c r="V2237" i="1"/>
  <c r="V3265" i="1"/>
  <c r="V2245" i="1"/>
  <c r="V2213" i="1"/>
  <c r="V227" i="1"/>
  <c r="V2221" i="1"/>
  <c r="V3345" i="1"/>
  <c r="G548" i="33"/>
  <c r="E247" i="2" s="1"/>
  <c r="K986" i="1" s="1"/>
  <c r="T2235" i="1"/>
  <c r="T2227" i="1"/>
  <c r="AC2239" i="1"/>
  <c r="AC221" i="1"/>
  <c r="AC2223" i="1"/>
  <c r="AC4235" i="1"/>
  <c r="AC2231" i="1"/>
  <c r="AC3259" i="1"/>
  <c r="AC2207" i="1"/>
  <c r="AC3275" i="1"/>
  <c r="AC2215" i="1"/>
  <c r="AC3339" i="1"/>
  <c r="AC2165" i="1"/>
  <c r="AC3307" i="1"/>
  <c r="AC229" i="1"/>
  <c r="AC2271" i="1"/>
  <c r="AC4219" i="1"/>
  <c r="AC4267" i="1"/>
  <c r="Z2221" i="1"/>
  <c r="AB2221" i="1" s="1"/>
  <c r="Z2277" i="1"/>
  <c r="AB2277" i="1" s="1"/>
  <c r="Z235" i="1"/>
  <c r="AB235" i="1" s="1"/>
  <c r="Z2237" i="1"/>
  <c r="AB2237" i="1" s="1"/>
  <c r="Z3265" i="1"/>
  <c r="AB3265" i="1" s="1"/>
  <c r="Z4241" i="1"/>
  <c r="AB4241" i="1" s="1"/>
  <c r="Z4225" i="1"/>
  <c r="AB4225" i="1" s="1"/>
  <c r="Z2213" i="1"/>
  <c r="AB2213" i="1" s="1"/>
  <c r="Z3281" i="1"/>
  <c r="AB3281" i="1" s="1"/>
  <c r="Z2229" i="1"/>
  <c r="AB2229" i="1" s="1"/>
  <c r="Z227" i="1"/>
  <c r="AB227" i="1" s="1"/>
  <c r="Z3313" i="1"/>
  <c r="AB3313" i="1" s="1"/>
  <c r="Z2171" i="1"/>
  <c r="AB2171" i="1" s="1"/>
  <c r="Z4273" i="1"/>
  <c r="AB4273" i="1" s="1"/>
  <c r="Z3345" i="1"/>
  <c r="AB3345" i="1" s="1"/>
  <c r="Z2245" i="1"/>
  <c r="AB2245" i="1" s="1"/>
  <c r="T230" i="1"/>
  <c r="H230" i="1" s="1"/>
  <c r="T2216" i="1"/>
  <c r="H2216" i="1" s="1"/>
  <c r="H1664" i="1"/>
  <c r="V331" i="1"/>
  <c r="Y582" i="1"/>
  <c r="AB1704" i="1"/>
  <c r="T801" i="1"/>
  <c r="AB2089" i="1"/>
  <c r="AB748" i="1"/>
  <c r="H1696" i="1"/>
  <c r="G798" i="33"/>
  <c r="G549" i="33"/>
  <c r="E248" i="2" s="1"/>
  <c r="K987" i="1" s="1"/>
  <c r="K1650" i="1"/>
  <c r="K677" i="1"/>
  <c r="G794" i="33"/>
  <c r="AB1545" i="1"/>
  <c r="H1279" i="1"/>
  <c r="G796" i="33"/>
  <c r="K332" i="1"/>
  <c r="Y2337" i="1"/>
  <c r="G795" i="33"/>
  <c r="G712" i="33"/>
  <c r="K1647" i="1"/>
  <c r="H1277" i="1"/>
  <c r="K334" i="1"/>
  <c r="K1649" i="1"/>
  <c r="H997" i="1"/>
  <c r="K336" i="1"/>
  <c r="K333" i="1"/>
  <c r="G797" i="33"/>
  <c r="G793" i="33"/>
  <c r="K337" i="1"/>
  <c r="AB1037" i="1"/>
  <c r="K1646" i="1"/>
  <c r="O2337" i="1"/>
  <c r="T547" i="33"/>
  <c r="R246" i="2" s="1"/>
  <c r="AA985" i="1" s="1"/>
  <c r="K684" i="1"/>
  <c r="G705" i="33"/>
  <c r="G792" i="33"/>
  <c r="K1648" i="1"/>
  <c r="K1651" i="1"/>
  <c r="H3585" i="1"/>
  <c r="AB3320" i="1"/>
  <c r="O1704" i="1"/>
  <c r="W609" i="33"/>
  <c r="AB4278" i="1"/>
  <c r="H1280" i="1"/>
  <c r="I547" i="33"/>
  <c r="G246" i="2" s="1"/>
  <c r="M985" i="1" s="1"/>
  <c r="AB580" i="1"/>
  <c r="G546" i="33"/>
  <c r="E245" i="2" s="1"/>
  <c r="K984" i="1" s="1"/>
  <c r="P605" i="33"/>
  <c r="Y2839" i="1"/>
  <c r="V549" i="33"/>
  <c r="T248" i="2" s="1"/>
  <c r="AD987" i="1" s="1"/>
  <c r="X331" i="1"/>
  <c r="O2093" i="1"/>
  <c r="T609" i="33"/>
  <c r="V544" i="33"/>
  <c r="T243" i="2" s="1"/>
  <c r="AD982" i="1" s="1"/>
  <c r="O249" i="1"/>
  <c r="H1281" i="1"/>
  <c r="Q549" i="33"/>
  <c r="O248" i="2" s="1"/>
  <c r="W987" i="1" s="1"/>
  <c r="O4285" i="1"/>
  <c r="U547" i="33"/>
  <c r="S246" i="2" s="1"/>
  <c r="AC985" i="1" s="1"/>
  <c r="AE331" i="1"/>
  <c r="U549" i="33"/>
  <c r="S248" i="2" s="1"/>
  <c r="AC987" i="1" s="1"/>
  <c r="G606" i="33"/>
  <c r="AB583" i="1"/>
  <c r="G608" i="33"/>
  <c r="F548" i="33"/>
  <c r="D247" i="2" s="1"/>
  <c r="J986" i="1" s="1"/>
  <c r="G604" i="33"/>
  <c r="R606" i="33"/>
  <c r="O326" i="1"/>
  <c r="O335" i="1" s="1"/>
  <c r="O2259" i="1"/>
  <c r="E545" i="33"/>
  <c r="V607" i="33"/>
  <c r="AB1043" i="1"/>
  <c r="O3807" i="1"/>
  <c r="Y3320" i="1"/>
  <c r="L604" i="33"/>
  <c r="Y3814" i="1"/>
  <c r="Y753" i="1"/>
  <c r="AB2344" i="1"/>
  <c r="I544" i="33"/>
  <c r="G243" i="2" s="1"/>
  <c r="M982" i="1" s="1"/>
  <c r="Y3318" i="1"/>
  <c r="F545" i="33"/>
  <c r="D244" i="2" s="1"/>
  <c r="J983" i="1" s="1"/>
  <c r="H2214" i="1"/>
  <c r="M608" i="33"/>
  <c r="Y4265" i="1"/>
  <c r="G605" i="33"/>
  <c r="Z337" i="1"/>
  <c r="E546" i="33"/>
  <c r="C245" i="2" s="1"/>
  <c r="I984" i="1" s="1"/>
  <c r="T1704" i="1"/>
  <c r="G603" i="33"/>
  <c r="F607" i="33"/>
  <c r="R604" i="33"/>
  <c r="H1282" i="1"/>
  <c r="F546" i="33"/>
  <c r="D245" i="2" s="1"/>
  <c r="J984" i="1" s="1"/>
  <c r="T2435" i="1"/>
  <c r="Y4278" i="1"/>
  <c r="S544" i="33"/>
  <c r="Q243" i="2" s="1"/>
  <c r="Z982" i="1" s="1"/>
  <c r="P549" i="33"/>
  <c r="N248" i="2" s="1"/>
  <c r="V987" i="1" s="1"/>
  <c r="Y3087" i="1"/>
  <c r="Y1704" i="1"/>
  <c r="H3338" i="1"/>
  <c r="AB808" i="1"/>
  <c r="AB337" i="1"/>
  <c r="E547" i="33"/>
  <c r="C246" i="2" s="1"/>
  <c r="I985" i="1" s="1"/>
  <c r="O2435" i="1"/>
  <c r="H4266" i="1"/>
  <c r="E549" i="33"/>
  <c r="Y4258" i="1"/>
  <c r="G609" i="33"/>
  <c r="T544" i="33"/>
  <c r="R243" i="2" s="1"/>
  <c r="AA982" i="1" s="1"/>
  <c r="I609" i="33"/>
  <c r="G607" i="33"/>
  <c r="AB3315" i="1"/>
  <c r="T322" i="1"/>
  <c r="T2337" i="1"/>
  <c r="T4287" i="1"/>
  <c r="H548" i="33"/>
  <c r="F247" i="2" s="1"/>
  <c r="L986" i="1" s="1"/>
  <c r="J549" i="33"/>
  <c r="H248" i="2" s="1"/>
  <c r="N987" i="1" s="1"/>
  <c r="Y2435" i="1"/>
  <c r="M609" i="33"/>
  <c r="W608" i="33"/>
  <c r="N606" i="33"/>
  <c r="Y4279" i="1"/>
  <c r="T3327" i="1"/>
  <c r="AB2258" i="1"/>
  <c r="Y1042" i="1"/>
  <c r="AB1539" i="1"/>
  <c r="AB246" i="1"/>
  <c r="H547" i="33"/>
  <c r="F246" i="2" s="1"/>
  <c r="L985" i="1" s="1"/>
  <c r="T2089" i="1"/>
  <c r="U603" i="33"/>
  <c r="O4287" i="1"/>
  <c r="R608" i="33"/>
  <c r="H1709" i="1"/>
  <c r="D710" i="33" s="1"/>
  <c r="AB2091" i="1"/>
  <c r="Y2344" i="1"/>
  <c r="H4218" i="1"/>
  <c r="J608" i="33"/>
  <c r="H1705" i="1"/>
  <c r="D706" i="33" s="1"/>
  <c r="W603" i="33"/>
  <c r="H1284" i="1"/>
  <c r="T2832" i="1"/>
  <c r="W331" i="1"/>
  <c r="O2181" i="1"/>
  <c r="O3298" i="1"/>
  <c r="T3298" i="1"/>
  <c r="O3317" i="1"/>
  <c r="O1041" i="1"/>
  <c r="O752" i="1"/>
  <c r="AB3305" i="1"/>
  <c r="J605" i="33"/>
  <c r="H545" i="33"/>
  <c r="F244" i="2" s="1"/>
  <c r="L983" i="1" s="1"/>
  <c r="T4258" i="1"/>
  <c r="AB3327" i="1"/>
  <c r="R331" i="1"/>
  <c r="Y801" i="1"/>
  <c r="AB1542" i="1"/>
  <c r="R546" i="33"/>
  <c r="P245" i="2" s="1"/>
  <c r="X984" i="1" s="1"/>
  <c r="O4422" i="1"/>
  <c r="O2185" i="1"/>
  <c r="Q606" i="33"/>
  <c r="R603" i="33"/>
  <c r="R607" i="33"/>
  <c r="F603" i="33"/>
  <c r="L603" i="33"/>
  <c r="H732" i="1"/>
  <c r="J544" i="33"/>
  <c r="H243" i="2" s="1"/>
  <c r="N982" i="1" s="1"/>
  <c r="W544" i="33"/>
  <c r="U243" i="2" s="1"/>
  <c r="AE982" i="1" s="1"/>
  <c r="Y2442" i="1"/>
  <c r="T1043" i="1"/>
  <c r="T4424" i="1"/>
  <c r="Y1544" i="1"/>
  <c r="AB322" i="1"/>
  <c r="AB4418" i="1"/>
  <c r="O3327" i="1"/>
  <c r="Y4277" i="1"/>
  <c r="AB754" i="1"/>
  <c r="E548" i="33"/>
  <c r="Q331" i="1"/>
  <c r="F605" i="33"/>
  <c r="W548" i="33"/>
  <c r="U247" i="2" s="1"/>
  <c r="AE986" i="1" s="1"/>
  <c r="W546" i="33"/>
  <c r="U245" i="2" s="1"/>
  <c r="AE984" i="1" s="1"/>
  <c r="Y808" i="1"/>
  <c r="Y2184" i="1"/>
  <c r="T3320" i="1"/>
  <c r="Q605" i="33"/>
  <c r="Y3807" i="1"/>
  <c r="T604" i="33"/>
  <c r="T3325" i="1"/>
  <c r="N603" i="33"/>
  <c r="U604" i="33"/>
  <c r="O581" i="1"/>
  <c r="P604" i="33"/>
  <c r="Q604" i="33"/>
  <c r="Q608" i="33"/>
  <c r="N609" i="33"/>
  <c r="U608" i="33"/>
  <c r="T1539" i="1"/>
  <c r="O3080" i="1"/>
  <c r="W547" i="33"/>
  <c r="U246" i="2" s="1"/>
  <c r="AE985" i="1" s="1"/>
  <c r="Y4423" i="1"/>
  <c r="M603" i="33"/>
  <c r="H2164" i="1"/>
  <c r="H2206" i="1"/>
  <c r="O323" i="1"/>
  <c r="O332" i="1" s="1"/>
  <c r="J543" i="33"/>
  <c r="H242" i="2" s="1"/>
  <c r="N981" i="1" s="1"/>
  <c r="Y2094" i="1"/>
  <c r="W545" i="33"/>
  <c r="U244" i="2" s="1"/>
  <c r="AE983" i="1" s="1"/>
  <c r="O4258" i="1"/>
  <c r="J604" i="33"/>
  <c r="Y754" i="1"/>
  <c r="Y2832" i="1"/>
  <c r="AD331" i="1"/>
  <c r="L543" i="33"/>
  <c r="J242" i="2" s="1"/>
  <c r="Q981" i="1" s="1"/>
  <c r="Q603" i="33"/>
  <c r="AB4280" i="1"/>
  <c r="P607" i="33"/>
  <c r="AB4276" i="1"/>
  <c r="V609" i="33"/>
  <c r="I603" i="33"/>
  <c r="O2832" i="1"/>
  <c r="T3080" i="1"/>
  <c r="S545" i="33"/>
  <c r="Q244" i="2" s="1"/>
  <c r="Z983" i="1" s="1"/>
  <c r="Y3298" i="1"/>
  <c r="O1543" i="1"/>
  <c r="O247" i="1"/>
  <c r="L605" i="33"/>
  <c r="Y3317" i="1"/>
  <c r="V603" i="33"/>
  <c r="I607" i="33"/>
  <c r="H4234" i="1"/>
  <c r="N2187" i="1"/>
  <c r="N2261" i="1"/>
  <c r="N251" i="1"/>
  <c r="N3329" i="1"/>
  <c r="N4289" i="1"/>
  <c r="Y1019" i="1"/>
  <c r="O798" i="33"/>
  <c r="P677" i="1"/>
  <c r="T668" i="1"/>
  <c r="T677" i="1" s="1"/>
  <c r="AB2250" i="1"/>
  <c r="U2187" i="1"/>
  <c r="U2261" i="1"/>
  <c r="U251" i="1"/>
  <c r="U3329" i="1"/>
  <c r="U4289" i="1"/>
  <c r="AB581" i="1"/>
  <c r="Y2252" i="1"/>
  <c r="O239" i="1"/>
  <c r="AE2246" i="1"/>
  <c r="AE2172" i="1"/>
  <c r="AE236" i="1"/>
  <c r="AE3314" i="1"/>
  <c r="AE4274" i="1"/>
  <c r="O2471" i="1"/>
  <c r="V4425" i="1"/>
  <c r="V2477" i="1"/>
  <c r="V755" i="1"/>
  <c r="V1538" i="1"/>
  <c r="V1546" i="1"/>
  <c r="V1020" i="1"/>
  <c r="P799" i="33" s="1"/>
  <c r="V2096" i="1"/>
  <c r="V1044" i="1"/>
  <c r="V329" i="1"/>
  <c r="V584" i="1"/>
  <c r="R2254" i="1"/>
  <c r="R2180" i="1"/>
  <c r="R244" i="1"/>
  <c r="R3322" i="1"/>
  <c r="R4282" i="1"/>
  <c r="C348" i="2"/>
  <c r="D412" i="33"/>
  <c r="B348" i="2" s="1"/>
  <c r="T326" i="1"/>
  <c r="K2179" i="1"/>
  <c r="K2253" i="1"/>
  <c r="K243" i="1"/>
  <c r="K4281" i="1"/>
  <c r="K3321" i="1"/>
  <c r="M2246" i="1"/>
  <c r="M2172" i="1"/>
  <c r="M236" i="1"/>
  <c r="M4274" i="1"/>
  <c r="M3314" i="1"/>
  <c r="O238" i="1"/>
  <c r="H318" i="1"/>
  <c r="I335" i="1"/>
  <c r="O2474" i="1"/>
  <c r="R249" i="2"/>
  <c r="AA988" i="1" s="1"/>
  <c r="T551" i="33"/>
  <c r="AB3080" i="1"/>
  <c r="AB2470" i="1"/>
  <c r="H3810" i="1"/>
  <c r="O1039" i="1"/>
  <c r="K605" i="33"/>
  <c r="T1533" i="1"/>
  <c r="T241" i="1"/>
  <c r="O3315" i="1"/>
  <c r="AB2178" i="1"/>
  <c r="T249" i="2"/>
  <c r="AD988" i="1" s="1"/>
  <c r="V551" i="33"/>
  <c r="N331" i="1"/>
  <c r="AD2261" i="1"/>
  <c r="AD2187" i="1"/>
  <c r="AD251" i="1"/>
  <c r="AD3329" i="1"/>
  <c r="AD4289" i="1"/>
  <c r="T250" i="1"/>
  <c r="AC2254" i="1"/>
  <c r="AC2180" i="1"/>
  <c r="AC244" i="1"/>
  <c r="AC3322" i="1"/>
  <c r="AC4282" i="1"/>
  <c r="H3086" i="1"/>
  <c r="O241" i="1"/>
  <c r="U2172" i="1"/>
  <c r="U2246" i="1"/>
  <c r="U236" i="1"/>
  <c r="U3314" i="1"/>
  <c r="U4274" i="1"/>
  <c r="E793" i="33"/>
  <c r="P249" i="2"/>
  <c r="X988" i="1" s="1"/>
  <c r="R551" i="33"/>
  <c r="Y580" i="1"/>
  <c r="Y4421" i="1"/>
  <c r="Q548" i="33"/>
  <c r="O247" i="2" s="1"/>
  <c r="W986" i="1" s="1"/>
  <c r="T327" i="1"/>
  <c r="T336" i="1" s="1"/>
  <c r="H2437" i="1"/>
  <c r="AE4425" i="1"/>
  <c r="AE2477" i="1"/>
  <c r="AE755" i="1"/>
  <c r="AE1538" i="1"/>
  <c r="AE1546" i="1"/>
  <c r="AE1020" i="1"/>
  <c r="W799" i="33" s="1"/>
  <c r="AE329" i="1"/>
  <c r="AE338" i="1" s="1"/>
  <c r="AE1044" i="1"/>
  <c r="AE584" i="1"/>
  <c r="AE2096" i="1"/>
  <c r="R545" i="33"/>
  <c r="P244" i="2" s="1"/>
  <c r="X983" i="1" s="1"/>
  <c r="P335" i="1"/>
  <c r="P2261" i="1"/>
  <c r="P2187" i="1"/>
  <c r="P251" i="1"/>
  <c r="P3329" i="1"/>
  <c r="P4289" i="1"/>
  <c r="O580" i="1"/>
  <c r="O751" i="1"/>
  <c r="T238" i="1"/>
  <c r="P2253" i="1"/>
  <c r="P2179" i="1"/>
  <c r="P243" i="1"/>
  <c r="P4281" i="1"/>
  <c r="P3321" i="1"/>
  <c r="Z2246" i="1"/>
  <c r="Z2172" i="1"/>
  <c r="Z236" i="1"/>
  <c r="Z3314" i="1"/>
  <c r="Z4274" i="1"/>
  <c r="Y740" i="1"/>
  <c r="B294" i="2"/>
  <c r="D542" i="33"/>
  <c r="AB1544" i="1"/>
  <c r="P547" i="33"/>
  <c r="N246" i="2" s="1"/>
  <c r="V985" i="1" s="1"/>
  <c r="O583" i="1"/>
  <c r="K548" i="33"/>
  <c r="I247" i="2" s="1"/>
  <c r="P986" i="1" s="1"/>
  <c r="V547" i="33"/>
  <c r="T246" i="2" s="1"/>
  <c r="AD985" i="1" s="1"/>
  <c r="O1539" i="1"/>
  <c r="Y323" i="1"/>
  <c r="G543" i="33"/>
  <c r="E242" i="2" s="1"/>
  <c r="K981" i="1" s="1"/>
  <c r="T3326" i="1"/>
  <c r="T2182" i="1"/>
  <c r="W2180" i="1"/>
  <c r="W2254" i="1"/>
  <c r="W244" i="1"/>
  <c r="W3322" i="1"/>
  <c r="W4282" i="1"/>
  <c r="AB4279" i="1"/>
  <c r="I2248" i="1"/>
  <c r="I2174" i="1"/>
  <c r="I238" i="1"/>
  <c r="I4276" i="1"/>
  <c r="I3316" i="1"/>
  <c r="Y1015" i="1"/>
  <c r="O794" i="33"/>
  <c r="S548" i="33"/>
  <c r="Q247" i="2" s="1"/>
  <c r="Z986" i="1" s="1"/>
  <c r="O740" i="1"/>
  <c r="E706" i="33"/>
  <c r="Y1041" i="1"/>
  <c r="Y322" i="1"/>
  <c r="O3814" i="1"/>
  <c r="O4265" i="1"/>
  <c r="U336" i="1"/>
  <c r="T1014" i="1"/>
  <c r="K793" i="33"/>
  <c r="H543" i="33"/>
  <c r="F242" i="2" s="1"/>
  <c r="L981" i="1" s="1"/>
  <c r="T3087" i="1"/>
  <c r="T580" i="1"/>
  <c r="T751" i="1"/>
  <c r="L335" i="1"/>
  <c r="Y2260" i="1"/>
  <c r="T237" i="1"/>
  <c r="Y4275" i="1"/>
  <c r="I2246" i="1"/>
  <c r="I2172" i="1"/>
  <c r="I236" i="1"/>
  <c r="I3314" i="1"/>
  <c r="I4274" i="1"/>
  <c r="T239" i="1"/>
  <c r="E543" i="33"/>
  <c r="AB2471" i="1"/>
  <c r="O1042" i="1"/>
  <c r="O4423" i="1"/>
  <c r="H805" i="1"/>
  <c r="N635" i="33"/>
  <c r="L447" i="2" s="1"/>
  <c r="S1564" i="1" s="1"/>
  <c r="S1652" i="1" s="1"/>
  <c r="L440" i="2"/>
  <c r="S1557" i="1" s="1"/>
  <c r="S1645" i="1" s="1"/>
  <c r="C443" i="2"/>
  <c r="I1560" i="1" s="1"/>
  <c r="D631" i="33"/>
  <c r="B443" i="2" s="1"/>
  <c r="J635" i="33"/>
  <c r="H447" i="2" s="1"/>
  <c r="N1564" i="1" s="1"/>
  <c r="N1652" i="1" s="1"/>
  <c r="H440" i="2"/>
  <c r="N1557" i="1" s="1"/>
  <c r="N1645" i="1" s="1"/>
  <c r="I2260" i="1"/>
  <c r="I2186" i="1"/>
  <c r="I250" i="1"/>
  <c r="I3328" i="1"/>
  <c r="I4288" i="1"/>
  <c r="L249" i="2"/>
  <c r="S988" i="1" s="1"/>
  <c r="N551" i="33"/>
  <c r="K603" i="33"/>
  <c r="T1531" i="1"/>
  <c r="N607" i="33"/>
  <c r="T249" i="1"/>
  <c r="J603" i="33"/>
  <c r="H2436" i="1"/>
  <c r="Y2176" i="1"/>
  <c r="Y328" i="1"/>
  <c r="Y337" i="1" s="1"/>
  <c r="Y4424" i="1"/>
  <c r="V604" i="33"/>
  <c r="AB314" i="1"/>
  <c r="Z331" i="1"/>
  <c r="J249" i="2"/>
  <c r="Q988" i="1" s="1"/>
  <c r="L551" i="33"/>
  <c r="I606" i="33"/>
  <c r="P4425" i="1"/>
  <c r="P2477" i="1"/>
  <c r="P755" i="1"/>
  <c r="P1538" i="1"/>
  <c r="P1546" i="1"/>
  <c r="P1020" i="1"/>
  <c r="P1044" i="1"/>
  <c r="P329" i="1"/>
  <c r="P2096" i="1"/>
  <c r="P584" i="1"/>
  <c r="H4412" i="1"/>
  <c r="E705" i="33"/>
  <c r="M607" i="33"/>
  <c r="H2342" i="1"/>
  <c r="J2187" i="1"/>
  <c r="J251" i="1"/>
  <c r="J2261" i="1"/>
  <c r="J4289" i="1"/>
  <c r="J3329" i="1"/>
  <c r="T247" i="1"/>
  <c r="H249" i="2"/>
  <c r="N988" i="1" s="1"/>
  <c r="J551" i="33"/>
  <c r="U605" i="33"/>
  <c r="AB1017" i="1"/>
  <c r="S796" i="33"/>
  <c r="Y2178" i="1"/>
  <c r="O2175" i="1"/>
  <c r="AE2179" i="1"/>
  <c r="AE2253" i="1"/>
  <c r="AE243" i="1"/>
  <c r="AE4281" i="1"/>
  <c r="AE3321" i="1"/>
  <c r="O578" i="1"/>
  <c r="O749" i="1"/>
  <c r="I605" i="33"/>
  <c r="E711" i="33"/>
  <c r="S606" i="33"/>
  <c r="AB1534" i="1"/>
  <c r="Y4286" i="1"/>
  <c r="I2185" i="1"/>
  <c r="I249" i="1"/>
  <c r="I2259" i="1"/>
  <c r="I3327" i="1"/>
  <c r="I4287" i="1"/>
  <c r="T581" i="1"/>
  <c r="K2246" i="1"/>
  <c r="K2172" i="1"/>
  <c r="K236" i="1"/>
  <c r="K3314" i="1"/>
  <c r="K4274" i="1"/>
  <c r="T242" i="1"/>
  <c r="O2174" i="1"/>
  <c r="I4417" i="1"/>
  <c r="I747" i="1"/>
  <c r="I321" i="1"/>
  <c r="P546" i="33"/>
  <c r="N245" i="2" s="1"/>
  <c r="V984" i="1" s="1"/>
  <c r="H744" i="1"/>
  <c r="T2095" i="1"/>
  <c r="Q547" i="33"/>
  <c r="O246" i="2" s="1"/>
  <c r="W985" i="1" s="1"/>
  <c r="O608" i="33"/>
  <c r="Y1536" i="1"/>
  <c r="AA4425" i="1"/>
  <c r="AA2477" i="1"/>
  <c r="AA755" i="1"/>
  <c r="AA1538" i="1"/>
  <c r="AA1546" i="1"/>
  <c r="AA1020" i="1"/>
  <c r="T799" i="33" s="1"/>
  <c r="AA2096" i="1"/>
  <c r="AA584" i="1"/>
  <c r="AA1044" i="1"/>
  <c r="AA329" i="1"/>
  <c r="AA338" i="1" s="1"/>
  <c r="Z677" i="1"/>
  <c r="AB668" i="1"/>
  <c r="AB677" i="1" s="1"/>
  <c r="W604" i="33"/>
  <c r="H2835" i="1"/>
  <c r="U606" i="33"/>
  <c r="O1015" i="1"/>
  <c r="H794" i="33"/>
  <c r="Y332" i="1"/>
  <c r="E605" i="33"/>
  <c r="AB4283" i="1"/>
  <c r="O2257" i="1"/>
  <c r="T2472" i="1"/>
  <c r="T2251" i="1"/>
  <c r="O237" i="1"/>
  <c r="T4278" i="1"/>
  <c r="I2251" i="1"/>
  <c r="I2177" i="1"/>
  <c r="I241" i="1"/>
  <c r="I3319" i="1"/>
  <c r="I4279" i="1"/>
  <c r="AD4425" i="1"/>
  <c r="AD2477" i="1"/>
  <c r="AD755" i="1"/>
  <c r="AD1538" i="1"/>
  <c r="AD1546" i="1"/>
  <c r="AD1020" i="1"/>
  <c r="V799" i="33" s="1"/>
  <c r="AD329" i="1"/>
  <c r="AD338" i="1" s="1"/>
  <c r="AD1044" i="1"/>
  <c r="AD584" i="1"/>
  <c r="AD2096" i="1"/>
  <c r="P608" i="33"/>
  <c r="T2186" i="1"/>
  <c r="AC2261" i="1"/>
  <c r="AC2187" i="1"/>
  <c r="AC251" i="1"/>
  <c r="AC3329" i="1"/>
  <c r="AC4289" i="1"/>
  <c r="H2441" i="1"/>
  <c r="Y239" i="1"/>
  <c r="O4280" i="1"/>
  <c r="O2177" i="1"/>
  <c r="U2179" i="1"/>
  <c r="U2253" i="1"/>
  <c r="U243" i="1"/>
  <c r="U4281" i="1"/>
  <c r="U3321" i="1"/>
  <c r="F543" i="33"/>
  <c r="D242" i="2" s="1"/>
  <c r="J981" i="1" s="1"/>
  <c r="J546" i="33"/>
  <c r="H245" i="2" s="1"/>
  <c r="N984" i="1" s="1"/>
  <c r="X4425" i="1"/>
  <c r="X2477" i="1"/>
  <c r="X755" i="1"/>
  <c r="X1538" i="1"/>
  <c r="X1546" i="1"/>
  <c r="X1020" i="1"/>
  <c r="R799" i="33" s="1"/>
  <c r="X1044" i="1"/>
  <c r="X329" i="1"/>
  <c r="X338" i="1" s="1"/>
  <c r="X584" i="1"/>
  <c r="X2096" i="1"/>
  <c r="Y325" i="1"/>
  <c r="Y334" i="1" s="1"/>
  <c r="T543" i="33"/>
  <c r="R242" i="2" s="1"/>
  <c r="AA981" i="1" s="1"/>
  <c r="N546" i="33"/>
  <c r="L245" i="2" s="1"/>
  <c r="S984" i="1" s="1"/>
  <c r="T1018" i="1"/>
  <c r="K797" i="33"/>
  <c r="H670" i="1"/>
  <c r="H679" i="1" s="1"/>
  <c r="I679" i="1"/>
  <c r="H4260" i="1"/>
  <c r="U249" i="2"/>
  <c r="AE988" i="1" s="1"/>
  <c r="W551" i="33"/>
  <c r="T335" i="1"/>
  <c r="V606" i="33"/>
  <c r="AB4288" i="1"/>
  <c r="Y3324" i="1"/>
  <c r="O325" i="1"/>
  <c r="O334" i="1" s="1"/>
  <c r="O4421" i="1"/>
  <c r="T2174" i="1"/>
  <c r="Z2179" i="1"/>
  <c r="Z2253" i="1"/>
  <c r="Z243" i="1"/>
  <c r="Z4281" i="1"/>
  <c r="Z3321" i="1"/>
  <c r="Y4410" i="1"/>
  <c r="C249" i="2"/>
  <c r="I988" i="1" s="1"/>
  <c r="E551" i="33"/>
  <c r="S608" i="33"/>
  <c r="AB1536" i="1"/>
  <c r="E544" i="33"/>
  <c r="O321" i="1"/>
  <c r="L606" i="33"/>
  <c r="V605" i="33"/>
  <c r="O1043" i="1"/>
  <c r="F544" i="33"/>
  <c r="D243" i="2" s="1"/>
  <c r="J982" i="1" s="1"/>
  <c r="O2470" i="1"/>
  <c r="F609" i="33"/>
  <c r="Y2090" i="1"/>
  <c r="T4286" i="1"/>
  <c r="T2256" i="1"/>
  <c r="L547" i="33"/>
  <c r="J246" i="2" s="1"/>
  <c r="Q985" i="1" s="1"/>
  <c r="AC2246" i="1"/>
  <c r="AC2172" i="1"/>
  <c r="AC236" i="1"/>
  <c r="AC4274" i="1"/>
  <c r="AC3314" i="1"/>
  <c r="AB3319" i="1"/>
  <c r="Y321" i="1"/>
  <c r="W549" i="33"/>
  <c r="U248" i="2" s="1"/>
  <c r="AE987" i="1" s="1"/>
  <c r="Y1541" i="1"/>
  <c r="O4410" i="1"/>
  <c r="N608" i="33"/>
  <c r="Y1017" i="1"/>
  <c r="O796" i="33"/>
  <c r="Y577" i="1"/>
  <c r="O2442" i="1"/>
  <c r="Y336" i="1"/>
  <c r="T1540" i="1"/>
  <c r="R544" i="33"/>
  <c r="P243" i="2" s="1"/>
  <c r="X982" i="1" s="1"/>
  <c r="T675" i="1"/>
  <c r="T684" i="1" s="1"/>
  <c r="P684" i="1"/>
  <c r="T4265" i="1"/>
  <c r="T1040" i="1"/>
  <c r="T4421" i="1"/>
  <c r="T1711" i="1"/>
  <c r="Y2186" i="1"/>
  <c r="O4288" i="1"/>
  <c r="O4278" i="1"/>
  <c r="T2173" i="1"/>
  <c r="Y3315" i="1"/>
  <c r="C339" i="2"/>
  <c r="D394" i="33"/>
  <c r="B339" i="2" s="1"/>
  <c r="T2175" i="1"/>
  <c r="AB1038" i="1"/>
  <c r="AB749" i="1"/>
  <c r="AB321" i="1"/>
  <c r="O327" i="1"/>
  <c r="O336" i="1" s="1"/>
  <c r="H672" i="1"/>
  <c r="H681" i="1" s="1"/>
  <c r="I681" i="1"/>
  <c r="S331" i="1"/>
  <c r="H635" i="33"/>
  <c r="F447" i="2" s="1"/>
  <c r="L1564" i="1" s="1"/>
  <c r="F440" i="2"/>
  <c r="L1557" i="1" s="1"/>
  <c r="U1649" i="1"/>
  <c r="Y1561" i="1"/>
  <c r="Y1649" i="1" s="1"/>
  <c r="C444" i="2"/>
  <c r="I1561" i="1" s="1"/>
  <c r="D632" i="33"/>
  <c r="B444" i="2" s="1"/>
  <c r="F635" i="33"/>
  <c r="D447" i="2" s="1"/>
  <c r="J1564" i="1" s="1"/>
  <c r="J1652" i="1" s="1"/>
  <c r="D440" i="2"/>
  <c r="J1557" i="1" s="1"/>
  <c r="J1645" i="1" s="1"/>
  <c r="U1648" i="1"/>
  <c r="Y1560" i="1"/>
  <c r="Y1648" i="1" s="1"/>
  <c r="S635" i="33"/>
  <c r="Q447" i="2" s="1"/>
  <c r="Z1564" i="1" s="1"/>
  <c r="Q440" i="2"/>
  <c r="Z1557" i="1" s="1"/>
  <c r="Z1650" i="1"/>
  <c r="AB1562" i="1"/>
  <c r="AB1650" i="1" s="1"/>
  <c r="I678" i="1"/>
  <c r="H669" i="1"/>
  <c r="H678" i="1" s="1"/>
  <c r="Y2250" i="1"/>
  <c r="Y2095" i="1"/>
  <c r="T4417" i="1"/>
  <c r="H742" i="1"/>
  <c r="H2440" i="1"/>
  <c r="T2470" i="1"/>
  <c r="T2185" i="1"/>
  <c r="H2833" i="1"/>
  <c r="M331" i="1"/>
  <c r="Y583" i="1"/>
  <c r="AB740" i="1"/>
  <c r="Q4425" i="1"/>
  <c r="Q2477" i="1"/>
  <c r="Q755" i="1"/>
  <c r="Q1538" i="1"/>
  <c r="Q1546" i="1"/>
  <c r="Q1020" i="1"/>
  <c r="L799" i="33" s="1"/>
  <c r="Q584" i="1"/>
  <c r="Q1044" i="1"/>
  <c r="Q329" i="1"/>
  <c r="Q338" i="1" s="1"/>
  <c r="Q2096" i="1"/>
  <c r="U677" i="1"/>
  <c r="Y668" i="1"/>
  <c r="Y677" i="1" s="1"/>
  <c r="M604" i="33"/>
  <c r="H673" i="1"/>
  <c r="H682" i="1" s="1"/>
  <c r="I682" i="1"/>
  <c r="J2254" i="1"/>
  <c r="J2180" i="1"/>
  <c r="J244" i="1"/>
  <c r="J4282" i="1"/>
  <c r="J3322" i="1"/>
  <c r="T2183" i="1"/>
  <c r="I2255" i="1"/>
  <c r="I2181" i="1"/>
  <c r="I245" i="1"/>
  <c r="I3323" i="1"/>
  <c r="I4283" i="1"/>
  <c r="I2257" i="1"/>
  <c r="I2183" i="1"/>
  <c r="I247" i="1"/>
  <c r="I3325" i="1"/>
  <c r="I4285" i="1"/>
  <c r="N4425" i="1"/>
  <c r="N2477" i="1"/>
  <c r="N755" i="1"/>
  <c r="N1538" i="1"/>
  <c r="N1546" i="1"/>
  <c r="N1020" i="1"/>
  <c r="J799" i="33" s="1"/>
  <c r="N2096" i="1"/>
  <c r="N1044" i="1"/>
  <c r="N584" i="1"/>
  <c r="N329" i="1"/>
  <c r="N338" i="1" s="1"/>
  <c r="AB1543" i="1"/>
  <c r="O2249" i="1"/>
  <c r="N2246" i="1"/>
  <c r="N236" i="1"/>
  <c r="N2172" i="1"/>
  <c r="N4274" i="1"/>
  <c r="N3314" i="1"/>
  <c r="L608" i="33"/>
  <c r="O2090" i="1"/>
  <c r="O4419" i="1"/>
  <c r="Q249" i="2"/>
  <c r="Z988" i="1" s="1"/>
  <c r="S551" i="33"/>
  <c r="Y675" i="1"/>
  <c r="Y684" i="1" s="1"/>
  <c r="U684" i="1"/>
  <c r="AB2473" i="1"/>
  <c r="H1703" i="1"/>
  <c r="Y3326" i="1"/>
  <c r="I2256" i="1"/>
  <c r="I2182" i="1"/>
  <c r="I246" i="1"/>
  <c r="I3324" i="1"/>
  <c r="I4284" i="1"/>
  <c r="K796" i="33"/>
  <c r="T1017" i="1"/>
  <c r="S547" i="33"/>
  <c r="Q246" i="2" s="1"/>
  <c r="Z985" i="1" s="1"/>
  <c r="AB985" i="1" s="1"/>
  <c r="T2178" i="1"/>
  <c r="O2248" i="1"/>
  <c r="N543" i="33"/>
  <c r="L242" i="2" s="1"/>
  <c r="S981" i="1" s="1"/>
  <c r="H4414" i="1"/>
  <c r="T328" i="1"/>
  <c r="T337" i="1" s="1"/>
  <c r="D249" i="2"/>
  <c r="J988" i="1" s="1"/>
  <c r="F551" i="33"/>
  <c r="Y2475" i="1"/>
  <c r="T314" i="1"/>
  <c r="T331" i="1" s="1"/>
  <c r="P331" i="1"/>
  <c r="W606" i="33"/>
  <c r="AB2832" i="1"/>
  <c r="I680" i="1"/>
  <c r="H671" i="1"/>
  <c r="H680" i="1" s="1"/>
  <c r="H605" i="33"/>
  <c r="O1533" i="1"/>
  <c r="AB3323" i="1"/>
  <c r="X2187" i="1"/>
  <c r="X2261" i="1"/>
  <c r="X251" i="1"/>
  <c r="X3329" i="1"/>
  <c r="X4289" i="1"/>
  <c r="O2183" i="1"/>
  <c r="T324" i="1"/>
  <c r="T750" i="1"/>
  <c r="Y3316" i="1"/>
  <c r="O2173" i="1"/>
  <c r="T3318" i="1"/>
  <c r="C248" i="2"/>
  <c r="I987" i="1" s="1"/>
  <c r="H705" i="33"/>
  <c r="Q543" i="33"/>
  <c r="O242" i="2" s="1"/>
  <c r="W981" i="1" s="1"/>
  <c r="T2260" i="1"/>
  <c r="T3323" i="1"/>
  <c r="AB4285" i="1"/>
  <c r="H3304" i="1"/>
  <c r="Y2175" i="1"/>
  <c r="O3320" i="1"/>
  <c r="O2251" i="1"/>
  <c r="P336" i="1"/>
  <c r="P548" i="33"/>
  <c r="N247" i="2" s="1"/>
  <c r="V986" i="1" s="1"/>
  <c r="E797" i="33"/>
  <c r="T549" i="33"/>
  <c r="R248" i="2" s="1"/>
  <c r="AA987" i="1" s="1"/>
  <c r="E604" i="33"/>
  <c r="Y2092" i="1"/>
  <c r="G544" i="33"/>
  <c r="E243" i="2" s="1"/>
  <c r="K982" i="1" s="1"/>
  <c r="T1544" i="1"/>
  <c r="H3809" i="1"/>
  <c r="F604" i="33"/>
  <c r="Y4285" i="1"/>
  <c r="AB3328" i="1"/>
  <c r="Y4284" i="1"/>
  <c r="L607" i="33"/>
  <c r="O1040" i="1"/>
  <c r="T2248" i="1"/>
  <c r="I2247" i="1"/>
  <c r="I2173" i="1"/>
  <c r="I237" i="1"/>
  <c r="I4275" i="1"/>
  <c r="I3315" i="1"/>
  <c r="T605" i="33"/>
  <c r="I4425" i="1"/>
  <c r="I2477" i="1"/>
  <c r="I755" i="1"/>
  <c r="I1538" i="1"/>
  <c r="I1546" i="1"/>
  <c r="I1020" i="1"/>
  <c r="I584" i="1"/>
  <c r="I1044" i="1"/>
  <c r="I2096" i="1"/>
  <c r="I329" i="1"/>
  <c r="AB2475" i="1"/>
  <c r="E710" i="33"/>
  <c r="J548" i="33"/>
  <c r="H247" i="2" s="1"/>
  <c r="N986" i="1" s="1"/>
  <c r="O747" i="1"/>
  <c r="O1019" i="1"/>
  <c r="H798" i="33"/>
  <c r="O1037" i="1"/>
  <c r="O748" i="1"/>
  <c r="O793" i="33"/>
  <c r="Y1014" i="1"/>
  <c r="K2187" i="1"/>
  <c r="K2261" i="1"/>
  <c r="K251" i="1"/>
  <c r="K4289" i="1"/>
  <c r="K3329" i="1"/>
  <c r="T248" i="1"/>
  <c r="R548" i="33"/>
  <c r="P247" i="2" s="1"/>
  <c r="X986" i="1" s="1"/>
  <c r="AC2253" i="1"/>
  <c r="AC2179" i="1"/>
  <c r="AC243" i="1"/>
  <c r="AC4281" i="1"/>
  <c r="AC3321" i="1"/>
  <c r="AB241" i="1"/>
  <c r="T545" i="33"/>
  <c r="R244" i="2" s="1"/>
  <c r="AA983" i="1" s="1"/>
  <c r="Y747" i="1"/>
  <c r="O605" i="33"/>
  <c r="Y1533" i="1"/>
  <c r="E792" i="33"/>
  <c r="H319" i="1"/>
  <c r="I336" i="1"/>
  <c r="O607" i="33"/>
  <c r="Y1535" i="1"/>
  <c r="I4265" i="1"/>
  <c r="I3087" i="1"/>
  <c r="I808" i="1"/>
  <c r="I675" i="1"/>
  <c r="I2442" i="1"/>
  <c r="I3814" i="1"/>
  <c r="I2344" i="1"/>
  <c r="I2839" i="1"/>
  <c r="I3305" i="1"/>
  <c r="O792" i="33"/>
  <c r="Y1013" i="1"/>
  <c r="O808" i="1"/>
  <c r="K604" i="33"/>
  <c r="T1532" i="1"/>
  <c r="T3305" i="1"/>
  <c r="T2092" i="1"/>
  <c r="O3328" i="1"/>
  <c r="O4284" i="1"/>
  <c r="AB4275" i="1"/>
  <c r="O3318" i="1"/>
  <c r="T2247" i="1"/>
  <c r="Y237" i="1"/>
  <c r="T2249" i="1"/>
  <c r="AB323" i="1"/>
  <c r="AB4419" i="1"/>
  <c r="AB747" i="1"/>
  <c r="R547" i="33"/>
  <c r="P246" i="2" s="1"/>
  <c r="X985" i="1" s="1"/>
  <c r="O582" i="1"/>
  <c r="H2836" i="1"/>
  <c r="Z1648" i="1"/>
  <c r="AB1560" i="1"/>
  <c r="AB1648" i="1" s="1"/>
  <c r="C445" i="2"/>
  <c r="I1562" i="1" s="1"/>
  <c r="D633" i="33"/>
  <c r="B445" i="2" s="1"/>
  <c r="Q635" i="33"/>
  <c r="O447" i="2" s="1"/>
  <c r="W1564" i="1" s="1"/>
  <c r="W1652" i="1" s="1"/>
  <c r="O440" i="2"/>
  <c r="W1557" i="1" s="1"/>
  <c r="W1645" i="1" s="1"/>
  <c r="M635" i="33"/>
  <c r="K447" i="2" s="1"/>
  <c r="R1564" i="1" s="1"/>
  <c r="R1652" i="1" s="1"/>
  <c r="K440" i="2"/>
  <c r="R1557" i="1" s="1"/>
  <c r="R1645" i="1" s="1"/>
  <c r="H2338" i="1"/>
  <c r="O801" i="1"/>
  <c r="E707" i="33"/>
  <c r="E607" i="33"/>
  <c r="I249" i="2"/>
  <c r="P988" i="1" s="1"/>
  <c r="K551" i="33"/>
  <c r="T1037" i="1"/>
  <c r="S794" i="33"/>
  <c r="AB1015" i="1"/>
  <c r="O668" i="1"/>
  <c r="O677" i="1" s="1"/>
  <c r="L677" i="1"/>
  <c r="K544" i="33"/>
  <c r="I243" i="2" s="1"/>
  <c r="P982" i="1" s="1"/>
  <c r="N2254" i="1"/>
  <c r="N2180" i="1"/>
  <c r="N244" i="1"/>
  <c r="N4282" i="1"/>
  <c r="N3322" i="1"/>
  <c r="T2259" i="1"/>
  <c r="H3299" i="1"/>
  <c r="Y3319" i="1"/>
  <c r="Y1043" i="1"/>
  <c r="AB4410" i="1"/>
  <c r="Q609" i="33"/>
  <c r="H3812" i="1"/>
  <c r="T2257" i="1"/>
  <c r="S607" i="33"/>
  <c r="AB1535" i="1"/>
  <c r="N2179" i="1"/>
  <c r="N2253" i="1"/>
  <c r="N243" i="1"/>
  <c r="N4281" i="1"/>
  <c r="N3321" i="1"/>
  <c r="Q607" i="33"/>
  <c r="O1038" i="1"/>
  <c r="V338" i="1"/>
  <c r="Z4425" i="1"/>
  <c r="Z2477" i="1"/>
  <c r="Z755" i="1"/>
  <c r="AB755" i="1" s="1"/>
  <c r="Z1538" i="1"/>
  <c r="Z1546" i="1"/>
  <c r="AB1546" i="1" s="1"/>
  <c r="Z1020" i="1"/>
  <c r="Z2096" i="1"/>
  <c r="Z584" i="1"/>
  <c r="AB584" i="1" s="1"/>
  <c r="Z1044" i="1"/>
  <c r="Z329" i="1"/>
  <c r="H1671" i="1"/>
  <c r="I1711" i="1"/>
  <c r="Y248" i="1"/>
  <c r="T1543" i="1"/>
  <c r="T2252" i="1"/>
  <c r="E798" i="33"/>
  <c r="L548" i="33"/>
  <c r="J247" i="2" s="1"/>
  <c r="Q986" i="1" s="1"/>
  <c r="T1019" i="1"/>
  <c r="K798" i="33"/>
  <c r="J4425" i="1"/>
  <c r="J2477" i="1"/>
  <c r="J755" i="1"/>
  <c r="J1538" i="1"/>
  <c r="J1546" i="1"/>
  <c r="J1020" i="1"/>
  <c r="F799" i="33" s="1"/>
  <c r="J584" i="1"/>
  <c r="J329" i="1"/>
  <c r="J1044" i="1"/>
  <c r="J2096" i="1"/>
  <c r="T740" i="1"/>
  <c r="AB801" i="1"/>
  <c r="H3301" i="1"/>
  <c r="O1541" i="1"/>
  <c r="R609" i="33"/>
  <c r="AB245" i="1"/>
  <c r="X2180" i="1"/>
  <c r="X2254" i="1"/>
  <c r="X244" i="1"/>
  <c r="X3322" i="1"/>
  <c r="X4282" i="1"/>
  <c r="AE2254" i="1"/>
  <c r="AE2180" i="1"/>
  <c r="AE244" i="1"/>
  <c r="AE3322" i="1"/>
  <c r="AE4282" i="1"/>
  <c r="T2091" i="1"/>
  <c r="T4420" i="1"/>
  <c r="J2179" i="1"/>
  <c r="J2253" i="1"/>
  <c r="J243" i="1"/>
  <c r="J4281" i="1"/>
  <c r="J3321" i="1"/>
  <c r="Y4276" i="1"/>
  <c r="O2247" i="1"/>
  <c r="T240" i="1"/>
  <c r="I2178" i="1"/>
  <c r="I2252" i="1"/>
  <c r="I242" i="1"/>
  <c r="I3320" i="1"/>
  <c r="I4280" i="1"/>
  <c r="I331" i="1"/>
  <c r="P543" i="33"/>
  <c r="N242" i="2" s="1"/>
  <c r="V981" i="1" s="1"/>
  <c r="R605" i="33"/>
  <c r="C244" i="2"/>
  <c r="I983" i="1" s="1"/>
  <c r="Y4287" i="1"/>
  <c r="T4283" i="1"/>
  <c r="Z2254" i="1"/>
  <c r="Z2180" i="1"/>
  <c r="Z244" i="1"/>
  <c r="Z4282" i="1"/>
  <c r="Z3322" i="1"/>
  <c r="AB3325" i="1"/>
  <c r="Q546" i="33"/>
  <c r="O245" i="2" s="1"/>
  <c r="W984" i="1" s="1"/>
  <c r="I683" i="1"/>
  <c r="H674" i="1"/>
  <c r="H683" i="1" s="1"/>
  <c r="Y2249" i="1"/>
  <c r="O242" i="1"/>
  <c r="J545" i="33"/>
  <c r="H244" i="2" s="1"/>
  <c r="N983" i="1" s="1"/>
  <c r="O544" i="33"/>
  <c r="M242" i="2"/>
  <c r="U981" i="1" s="1"/>
  <c r="Y1016" i="1"/>
  <c r="O795" i="33"/>
  <c r="K608" i="33"/>
  <c r="T1536" i="1"/>
  <c r="H803" i="1"/>
  <c r="Y3325" i="1"/>
  <c r="AB250" i="1"/>
  <c r="Y246" i="1"/>
  <c r="J547" i="33"/>
  <c r="H246" i="2" s="1"/>
  <c r="N985" i="1" s="1"/>
  <c r="O2092" i="1"/>
  <c r="H2092" i="1" s="1"/>
  <c r="AD2246" i="1"/>
  <c r="AD2172" i="1"/>
  <c r="AD236" i="1"/>
  <c r="AD3314" i="1"/>
  <c r="AD4274" i="1"/>
  <c r="V543" i="33"/>
  <c r="T242" i="2" s="1"/>
  <c r="AD981" i="1" s="1"/>
  <c r="AB2094" i="1"/>
  <c r="AB753" i="1"/>
  <c r="O4417" i="1"/>
  <c r="H609" i="33"/>
  <c r="O1537" i="1"/>
  <c r="O2089" i="1"/>
  <c r="O4418" i="1"/>
  <c r="Y1540" i="1"/>
  <c r="K2180" i="1"/>
  <c r="K2254" i="1"/>
  <c r="K244" i="1"/>
  <c r="K4282" i="1"/>
  <c r="K3322" i="1"/>
  <c r="O4286" i="1"/>
  <c r="T2258" i="1"/>
  <c r="Y4283" i="1"/>
  <c r="H546" i="33"/>
  <c r="F245" i="2" s="1"/>
  <c r="L984" i="1" s="1"/>
  <c r="O984" i="1" s="1"/>
  <c r="V2246" i="1"/>
  <c r="V2172" i="1"/>
  <c r="V236" i="1"/>
  <c r="V3314" i="1"/>
  <c r="V4274" i="1"/>
  <c r="AB2177" i="1"/>
  <c r="AB3316" i="1"/>
  <c r="K249" i="2"/>
  <c r="R988" i="1" s="1"/>
  <c r="M551" i="33"/>
  <c r="Y4417" i="1"/>
  <c r="Y750" i="1"/>
  <c r="H745" i="1"/>
  <c r="Y1543" i="1"/>
  <c r="Y1539" i="1"/>
  <c r="V545" i="33"/>
  <c r="T244" i="2" s="1"/>
  <c r="AD983" i="1" s="1"/>
  <c r="O3087" i="1"/>
  <c r="T2471" i="1"/>
  <c r="T2839" i="1"/>
  <c r="AB1711" i="1"/>
  <c r="T325" i="1"/>
  <c r="L2187" i="1"/>
  <c r="L251" i="1"/>
  <c r="L2261" i="1"/>
  <c r="L4289" i="1"/>
  <c r="L3329" i="1"/>
  <c r="O250" i="1"/>
  <c r="Q2180" i="1"/>
  <c r="Q2254" i="1"/>
  <c r="Q244" i="1"/>
  <c r="Q3322" i="1"/>
  <c r="Q4282" i="1"/>
  <c r="O3324" i="1"/>
  <c r="O240" i="1"/>
  <c r="Y2173" i="1"/>
  <c r="AB3317" i="1"/>
  <c r="N549" i="33"/>
  <c r="L248" i="2" s="1"/>
  <c r="S987" i="1" s="1"/>
  <c r="AB2090" i="1"/>
  <c r="AC331" i="1"/>
  <c r="AB4417" i="1"/>
  <c r="F608" i="33"/>
  <c r="H797" i="33"/>
  <c r="O1018" i="1"/>
  <c r="H2341" i="1"/>
  <c r="H4262" i="1"/>
  <c r="I635" i="33"/>
  <c r="G447" i="2" s="1"/>
  <c r="M1564" i="1" s="1"/>
  <c r="M1652" i="1" s="1"/>
  <c r="G440" i="2"/>
  <c r="M1557" i="1" s="1"/>
  <c r="M1645" i="1" s="1"/>
  <c r="C441" i="2"/>
  <c r="I1558" i="1" s="1"/>
  <c r="D629" i="33"/>
  <c r="B441" i="2" s="1"/>
  <c r="U1646" i="1"/>
  <c r="Y1558" i="1"/>
  <c r="Y1646" i="1" s="1"/>
  <c r="P1647" i="1"/>
  <c r="T1559" i="1"/>
  <c r="T1647" i="1" s="1"/>
  <c r="V635" i="33"/>
  <c r="T447" i="2" s="1"/>
  <c r="AD1564" i="1" s="1"/>
  <c r="AD1652" i="1" s="1"/>
  <c r="T440" i="2"/>
  <c r="AD1557" i="1" s="1"/>
  <c r="AD1645" i="1" s="1"/>
  <c r="L1651" i="1"/>
  <c r="O1563" i="1"/>
  <c r="O1651" i="1" s="1"/>
  <c r="L1650" i="1"/>
  <c r="O1562" i="1"/>
  <c r="O1650" i="1" s="1"/>
  <c r="K635" i="33"/>
  <c r="I447" i="2" s="1"/>
  <c r="P1564" i="1" s="1"/>
  <c r="I440" i="2"/>
  <c r="P1557" i="1" s="1"/>
  <c r="O249" i="2"/>
  <c r="W988" i="1" s="1"/>
  <c r="Q551" i="33"/>
  <c r="K607" i="33"/>
  <c r="T1535" i="1"/>
  <c r="AA2179" i="1"/>
  <c r="AA2253" i="1"/>
  <c r="AA243" i="1"/>
  <c r="AA4281" i="1"/>
  <c r="AA3321" i="1"/>
  <c r="T1545" i="1"/>
  <c r="T4410" i="1"/>
  <c r="AB2337" i="1"/>
  <c r="H2337" i="1" s="1"/>
  <c r="H2340" i="1"/>
  <c r="H4261" i="1"/>
  <c r="O2472" i="1"/>
  <c r="AB2181" i="1"/>
  <c r="AE2187" i="1"/>
  <c r="AE2261" i="1"/>
  <c r="AE251" i="1"/>
  <c r="AE3329" i="1"/>
  <c r="AE4289" i="1"/>
  <c r="T1039" i="1"/>
  <c r="J2246" i="1"/>
  <c r="J2172" i="1"/>
  <c r="J236" i="1"/>
  <c r="J3314" i="1"/>
  <c r="J4274" i="1"/>
  <c r="Y238" i="1"/>
  <c r="T2250" i="1"/>
  <c r="S2246" i="1"/>
  <c r="S2172" i="1"/>
  <c r="S236" i="1"/>
  <c r="S4274" i="1"/>
  <c r="S3314" i="1"/>
  <c r="Q544" i="33"/>
  <c r="O243" i="2" s="1"/>
  <c r="W982" i="1" s="1"/>
  <c r="E249" i="2"/>
  <c r="K988" i="1" s="1"/>
  <c r="G551" i="33"/>
  <c r="Y3327" i="1"/>
  <c r="T245" i="1"/>
  <c r="Z2187" i="1"/>
  <c r="Z251" i="1"/>
  <c r="Z2261" i="1"/>
  <c r="Z4289" i="1"/>
  <c r="Z3329" i="1"/>
  <c r="AB247" i="1"/>
  <c r="T546" i="33"/>
  <c r="R245" i="2" s="1"/>
  <c r="AA984" i="1" s="1"/>
  <c r="H2343" i="1"/>
  <c r="O2178" i="1"/>
  <c r="V548" i="33"/>
  <c r="T247" i="2" s="1"/>
  <c r="AD986" i="1" s="1"/>
  <c r="E608" i="33"/>
  <c r="U4425" i="1"/>
  <c r="U2477" i="1"/>
  <c r="U755" i="1"/>
  <c r="U1538" i="1"/>
  <c r="U1546" i="1"/>
  <c r="U1020" i="1"/>
  <c r="U2096" i="1"/>
  <c r="U1044" i="1"/>
  <c r="U329" i="1"/>
  <c r="U338" i="1" s="1"/>
  <c r="U584" i="1"/>
  <c r="Y1542" i="1"/>
  <c r="L332" i="1"/>
  <c r="L545" i="33"/>
  <c r="J244" i="2" s="1"/>
  <c r="Q983" i="1" s="1"/>
  <c r="T2475" i="1"/>
  <c r="H2339" i="1"/>
  <c r="Y247" i="1"/>
  <c r="AB2260" i="1"/>
  <c r="Y2182" i="1"/>
  <c r="H795" i="33"/>
  <c r="O1016" i="1"/>
  <c r="AD2253" i="1"/>
  <c r="AD2179" i="1"/>
  <c r="AD243" i="1"/>
  <c r="AD4281" i="1"/>
  <c r="AD3321" i="1"/>
  <c r="W2253" i="1"/>
  <c r="W2179" i="1"/>
  <c r="W243" i="1"/>
  <c r="W4281" i="1"/>
  <c r="W3321" i="1"/>
  <c r="S798" i="33"/>
  <c r="AB1019" i="1"/>
  <c r="AB1042" i="1"/>
  <c r="AB4423" i="1"/>
  <c r="AA331" i="1"/>
  <c r="O1545" i="1"/>
  <c r="O322" i="1"/>
  <c r="H322" i="1" s="1"/>
  <c r="O604" i="33"/>
  <c r="Y1532" i="1"/>
  <c r="O3326" i="1"/>
  <c r="T2184" i="1"/>
  <c r="Y3323" i="1"/>
  <c r="V2253" i="1"/>
  <c r="V2179" i="1"/>
  <c r="V243" i="1"/>
  <c r="V4281" i="1"/>
  <c r="V3321" i="1"/>
  <c r="AB2251" i="1"/>
  <c r="R4425" i="1"/>
  <c r="R2477" i="1"/>
  <c r="R1538" i="1"/>
  <c r="R1546" i="1"/>
  <c r="R755" i="1"/>
  <c r="R1020" i="1"/>
  <c r="M799" i="33" s="1"/>
  <c r="R584" i="1"/>
  <c r="R1044" i="1"/>
  <c r="R329" i="1"/>
  <c r="R338" i="1" s="1"/>
  <c r="R2096" i="1"/>
  <c r="Y1039" i="1"/>
  <c r="Y2472" i="1"/>
  <c r="E603" i="33"/>
  <c r="H4415" i="1"/>
  <c r="Y2474" i="1"/>
  <c r="E795" i="33"/>
  <c r="O603" i="33"/>
  <c r="Y1531" i="1"/>
  <c r="G249" i="2"/>
  <c r="M988" i="1" s="1"/>
  <c r="I551" i="33"/>
  <c r="O675" i="1"/>
  <c r="O684" i="1" s="1"/>
  <c r="L684" i="1"/>
  <c r="T2090" i="1"/>
  <c r="T749" i="1"/>
  <c r="T2344" i="1"/>
  <c r="K795" i="33"/>
  <c r="T1016" i="1"/>
  <c r="H317" i="1"/>
  <c r="I334" i="1"/>
  <c r="L2254" i="1"/>
  <c r="L2180" i="1"/>
  <c r="L244" i="1"/>
  <c r="L3322" i="1"/>
  <c r="L4282" i="1"/>
  <c r="O2260" i="1"/>
  <c r="Q2261" i="1"/>
  <c r="Q2187" i="1"/>
  <c r="Q251" i="1"/>
  <c r="Q3329" i="1"/>
  <c r="Q4289" i="1"/>
  <c r="O246" i="1"/>
  <c r="AB237" i="1"/>
  <c r="O2176" i="1"/>
  <c r="Y2247" i="1"/>
  <c r="R2253" i="1"/>
  <c r="R2179" i="1"/>
  <c r="R243" i="1"/>
  <c r="R4281" i="1"/>
  <c r="R3321" i="1"/>
  <c r="AB4277" i="1"/>
  <c r="AB578" i="1"/>
  <c r="N548" i="33"/>
  <c r="L247" i="2" s="1"/>
  <c r="S986" i="1" s="1"/>
  <c r="O1544" i="1"/>
  <c r="H3302" i="1"/>
  <c r="U1647" i="1"/>
  <c r="Y1559" i="1"/>
  <c r="Y1647" i="1" s="1"/>
  <c r="T635" i="33"/>
  <c r="R447" i="2" s="1"/>
  <c r="AA1564" i="1" s="1"/>
  <c r="AA1652" i="1" s="1"/>
  <c r="R440" i="2"/>
  <c r="AA1557" i="1" s="1"/>
  <c r="AA1645" i="1" s="1"/>
  <c r="Z1647" i="1"/>
  <c r="AB1559" i="1"/>
  <c r="AB1647" i="1" s="1"/>
  <c r="L1649" i="1"/>
  <c r="O1561" i="1"/>
  <c r="O1649" i="1" s="1"/>
  <c r="L635" i="33"/>
  <c r="J447" i="2" s="1"/>
  <c r="Q1564" i="1" s="1"/>
  <c r="Q1652" i="1" s="1"/>
  <c r="J440" i="2"/>
  <c r="Q1557" i="1" s="1"/>
  <c r="Q1645" i="1" s="1"/>
  <c r="C446" i="2"/>
  <c r="I1563" i="1" s="1"/>
  <c r="D634" i="33"/>
  <c r="B446" i="2" s="1"/>
  <c r="O635" i="33"/>
  <c r="M447" i="2" s="1"/>
  <c r="U1564" i="1" s="1"/>
  <c r="M440" i="2"/>
  <c r="U1557" i="1" s="1"/>
  <c r="AB1558" i="1"/>
  <c r="AB1646" i="1" s="1"/>
  <c r="Z1646" i="1"/>
  <c r="P1649" i="1"/>
  <c r="T1561" i="1"/>
  <c r="T1649" i="1" s="1"/>
  <c r="AB2474" i="1"/>
  <c r="S605" i="33"/>
  <c r="AB1533" i="1"/>
  <c r="M605" i="33"/>
  <c r="K546" i="33"/>
  <c r="I245" i="2" s="1"/>
  <c r="P984" i="1" s="1"/>
  <c r="S2254" i="1"/>
  <c r="S2180" i="1"/>
  <c r="S244" i="1"/>
  <c r="S4282" i="1"/>
  <c r="S3322" i="1"/>
  <c r="N544" i="33"/>
  <c r="L243" i="2" s="1"/>
  <c r="S982" i="1" s="1"/>
  <c r="H3808" i="1"/>
  <c r="Y2177" i="1"/>
  <c r="S4425" i="1"/>
  <c r="S2477" i="1"/>
  <c r="S755" i="1"/>
  <c r="S1538" i="1"/>
  <c r="S1546" i="1"/>
  <c r="S1020" i="1"/>
  <c r="N799" i="33" s="1"/>
  <c r="S2096" i="1"/>
  <c r="S584" i="1"/>
  <c r="S1044" i="1"/>
  <c r="S329" i="1"/>
  <c r="S338" i="1" s="1"/>
  <c r="Y1545" i="1"/>
  <c r="N605" i="33"/>
  <c r="M606" i="33"/>
  <c r="H1708" i="1"/>
  <c r="D709" i="33" s="1"/>
  <c r="H806" i="1"/>
  <c r="M2187" i="1"/>
  <c r="M251" i="1"/>
  <c r="M2261" i="1"/>
  <c r="M3329" i="1"/>
  <c r="M4289" i="1"/>
  <c r="AB2093" i="1"/>
  <c r="AB752" i="1"/>
  <c r="P606" i="33"/>
  <c r="O1014" i="1"/>
  <c r="H793" i="33"/>
  <c r="W4425" i="1"/>
  <c r="W2477" i="1"/>
  <c r="W755" i="1"/>
  <c r="W1538" i="1"/>
  <c r="W1546" i="1"/>
  <c r="W1020" i="1"/>
  <c r="Q799" i="33" s="1"/>
  <c r="W329" i="1"/>
  <c r="W338" i="1" s="1"/>
  <c r="W584" i="1"/>
  <c r="W2096" i="1"/>
  <c r="W1044" i="1"/>
  <c r="Y2258" i="1"/>
  <c r="T2474" i="1"/>
  <c r="AA2246" i="1"/>
  <c r="AA2172" i="1"/>
  <c r="AA236" i="1"/>
  <c r="AA3314" i="1"/>
  <c r="AA4274" i="1"/>
  <c r="E609" i="33"/>
  <c r="H320" i="1"/>
  <c r="I337" i="1"/>
  <c r="K609" i="33"/>
  <c r="T1537" i="1"/>
  <c r="H796" i="33"/>
  <c r="O1017" i="1"/>
  <c r="AB2435" i="1"/>
  <c r="AB675" i="1"/>
  <c r="AB684" i="1" s="1"/>
  <c r="Z684" i="1"/>
  <c r="L544" i="33"/>
  <c r="J243" i="2" s="1"/>
  <c r="Q982" i="1" s="1"/>
  <c r="S792" i="33"/>
  <c r="AB1013" i="1"/>
  <c r="H804" i="1"/>
  <c r="O2091" i="1"/>
  <c r="O750" i="1"/>
  <c r="AB2255" i="1"/>
  <c r="K547" i="33"/>
  <c r="I246" i="2" s="1"/>
  <c r="P985" i="1" s="1"/>
  <c r="T606" i="33"/>
  <c r="T579" i="1"/>
  <c r="T3319" i="1"/>
  <c r="Y2174" i="1"/>
  <c r="T2176" i="1"/>
  <c r="S2253" i="1"/>
  <c r="S2179" i="1"/>
  <c r="S243" i="1"/>
  <c r="S4281" i="1"/>
  <c r="S3321" i="1"/>
  <c r="V608" i="33"/>
  <c r="O983" i="1"/>
  <c r="H712" i="33"/>
  <c r="K4425" i="1"/>
  <c r="K2477" i="1"/>
  <c r="K755" i="1"/>
  <c r="K1538" i="1"/>
  <c r="K1546" i="1"/>
  <c r="K1020" i="1"/>
  <c r="K584" i="1"/>
  <c r="K329" i="1"/>
  <c r="K1044" i="1"/>
  <c r="K2096" i="1"/>
  <c r="AA2187" i="1"/>
  <c r="AA2261" i="1"/>
  <c r="AA251" i="1"/>
  <c r="AA4289" i="1"/>
  <c r="AA3329" i="1"/>
  <c r="Y249" i="1"/>
  <c r="T2181" i="1"/>
  <c r="AB2183" i="1"/>
  <c r="K545" i="33"/>
  <c r="I244" i="2" s="1"/>
  <c r="P983" i="1" s="1"/>
  <c r="H2838" i="1"/>
  <c r="O2252" i="1"/>
  <c r="I2176" i="1"/>
  <c r="I2250" i="1"/>
  <c r="I240" i="1"/>
  <c r="I3318" i="1"/>
  <c r="I4278" i="1"/>
  <c r="O606" i="33"/>
  <c r="Y1534" i="1"/>
  <c r="T582" i="1"/>
  <c r="T753" i="1"/>
  <c r="H2834" i="1"/>
  <c r="Y2257" i="1"/>
  <c r="AB2186" i="1"/>
  <c r="Y2256" i="1"/>
  <c r="O1542" i="1"/>
  <c r="X2179" i="1"/>
  <c r="X2253" i="1"/>
  <c r="X243" i="1"/>
  <c r="X4281" i="1"/>
  <c r="X3321" i="1"/>
  <c r="W2172" i="1"/>
  <c r="W2246" i="1"/>
  <c r="W236" i="1"/>
  <c r="W3314" i="1"/>
  <c r="W4274" i="1"/>
  <c r="H228" i="1"/>
  <c r="C247" i="2"/>
  <c r="I986" i="1" s="1"/>
  <c r="AB327" i="1"/>
  <c r="AB336" i="1" s="1"/>
  <c r="K331" i="1"/>
  <c r="T548" i="33"/>
  <c r="R247" i="2" s="1"/>
  <c r="AA986" i="1" s="1"/>
  <c r="O2476" i="1"/>
  <c r="O577" i="1"/>
  <c r="V546" i="33"/>
  <c r="T245" i="2" s="1"/>
  <c r="AD984" i="1" s="1"/>
  <c r="Y2471" i="1"/>
  <c r="O248" i="1"/>
  <c r="T4284" i="1"/>
  <c r="Y245" i="1"/>
  <c r="U607" i="33"/>
  <c r="AB238" i="1"/>
  <c r="S549" i="33"/>
  <c r="Q248" i="2" s="1"/>
  <c r="Z987" i="1" s="1"/>
  <c r="AB987" i="1" s="1"/>
  <c r="Y324" i="1"/>
  <c r="Y333" i="1" s="1"/>
  <c r="Y4420" i="1"/>
  <c r="H315" i="1"/>
  <c r="I332" i="1"/>
  <c r="L609" i="33"/>
  <c r="R543" i="33"/>
  <c r="P242" i="2" s="1"/>
  <c r="X981" i="1" s="1"/>
  <c r="P333" i="1"/>
  <c r="Y326" i="1"/>
  <c r="Y752" i="1"/>
  <c r="Y748" i="1"/>
  <c r="Z334" i="1"/>
  <c r="M4425" i="1"/>
  <c r="M2477" i="1"/>
  <c r="M755" i="1"/>
  <c r="M1538" i="1"/>
  <c r="M1546" i="1"/>
  <c r="M1020" i="1"/>
  <c r="I799" i="33" s="1"/>
  <c r="M1044" i="1"/>
  <c r="M584" i="1"/>
  <c r="M329" i="1"/>
  <c r="M338" i="1" s="1"/>
  <c r="M2096" i="1"/>
  <c r="O3305" i="1"/>
  <c r="T1038" i="1"/>
  <c r="T4419" i="1"/>
  <c r="T3814" i="1"/>
  <c r="T1542" i="1"/>
  <c r="H743" i="1"/>
  <c r="Y3328" i="1"/>
  <c r="O2186" i="1"/>
  <c r="O2182" i="1"/>
  <c r="N604" i="33"/>
  <c r="AB2173" i="1"/>
  <c r="O2250" i="1"/>
  <c r="R2172" i="1"/>
  <c r="R2246" i="1"/>
  <c r="R236" i="1"/>
  <c r="R4274" i="1"/>
  <c r="R3314" i="1"/>
  <c r="AB239" i="1"/>
  <c r="S793" i="33"/>
  <c r="AB1014" i="1"/>
  <c r="S249" i="2"/>
  <c r="AC988" i="1" s="1"/>
  <c r="U551" i="33"/>
  <c r="H608" i="33"/>
  <c r="O1536" i="1"/>
  <c r="H1536" i="1" s="1"/>
  <c r="H3084" i="1"/>
  <c r="U1650" i="1"/>
  <c r="Y1562" i="1"/>
  <c r="Y1650" i="1" s="1"/>
  <c r="G635" i="33"/>
  <c r="E447" i="2" s="1"/>
  <c r="K1564" i="1" s="1"/>
  <c r="E440" i="2"/>
  <c r="K1557" i="1" s="1"/>
  <c r="W635" i="33"/>
  <c r="U447" i="2" s="1"/>
  <c r="AE1564" i="1" s="1"/>
  <c r="AE1652" i="1" s="1"/>
  <c r="U440" i="2"/>
  <c r="AE1557" i="1" s="1"/>
  <c r="AE1645" i="1" s="1"/>
  <c r="Z1651" i="1"/>
  <c r="AB1563" i="1"/>
  <c r="AB1651" i="1" s="1"/>
  <c r="Z1649" i="1"/>
  <c r="AB1561" i="1"/>
  <c r="AB1649" i="1" s="1"/>
  <c r="U1651" i="1"/>
  <c r="Y1563" i="1"/>
  <c r="Y1651" i="1" s="1"/>
  <c r="U635" i="33"/>
  <c r="S447" i="2" s="1"/>
  <c r="AC1564" i="1" s="1"/>
  <c r="AC1652" i="1" s="1"/>
  <c r="S440" i="2"/>
  <c r="AC1557" i="1" s="1"/>
  <c r="AC1645" i="1" s="1"/>
  <c r="H3303" i="1"/>
  <c r="AB2472" i="1"/>
  <c r="S2261" i="1"/>
  <c r="S2187" i="1"/>
  <c r="S251" i="1"/>
  <c r="S3329" i="1"/>
  <c r="S4289" i="1"/>
  <c r="H802" i="1"/>
  <c r="Y2251" i="1"/>
  <c r="AB240" i="1"/>
  <c r="Q545" i="33"/>
  <c r="O244" i="2" s="1"/>
  <c r="W983" i="1" s="1"/>
  <c r="O609" i="33"/>
  <c r="Y1537" i="1"/>
  <c r="T321" i="1"/>
  <c r="P338" i="1"/>
  <c r="E796" i="33"/>
  <c r="E709" i="33"/>
  <c r="N547" i="33"/>
  <c r="L246" i="2" s="1"/>
  <c r="S985" i="1" s="1"/>
  <c r="H3085" i="1"/>
  <c r="H4263" i="1"/>
  <c r="M2254" i="1"/>
  <c r="M2180" i="1"/>
  <c r="M244" i="1"/>
  <c r="M3322" i="1"/>
  <c r="M4282" i="1"/>
  <c r="AB1041" i="1"/>
  <c r="AB4422" i="1"/>
  <c r="L2179" i="1"/>
  <c r="L2253" i="1"/>
  <c r="L243" i="1"/>
  <c r="L3321" i="1"/>
  <c r="L4281" i="1"/>
  <c r="Y4280" i="1"/>
  <c r="Q2172" i="1"/>
  <c r="Q2246" i="1"/>
  <c r="Q236" i="1"/>
  <c r="Q4274" i="1"/>
  <c r="Q3314" i="1"/>
  <c r="O1540" i="1"/>
  <c r="T2093" i="1"/>
  <c r="T4422" i="1"/>
  <c r="H746" i="1"/>
  <c r="T2476" i="1"/>
  <c r="H607" i="33"/>
  <c r="O1535" i="1"/>
  <c r="AB3298" i="1"/>
  <c r="H3298" i="1" s="1"/>
  <c r="AB4258" i="1"/>
  <c r="H4258" i="1" s="1"/>
  <c r="S603" i="33"/>
  <c r="AB1531" i="1"/>
  <c r="H2438" i="1"/>
  <c r="O324" i="1"/>
  <c r="O4420" i="1"/>
  <c r="I2184" i="1"/>
  <c r="I2258" i="1"/>
  <c r="I248" i="1"/>
  <c r="I4286" i="1"/>
  <c r="I3326" i="1"/>
  <c r="K794" i="33"/>
  <c r="T1015" i="1"/>
  <c r="T4279" i="1"/>
  <c r="Y2248" i="1"/>
  <c r="AB242" i="1"/>
  <c r="O1711" i="1"/>
  <c r="R549" i="33"/>
  <c r="P248" i="2" s="1"/>
  <c r="X987" i="1" s="1"/>
  <c r="AA2254" i="1"/>
  <c r="AA2180" i="1"/>
  <c r="AA244" i="1"/>
  <c r="AA4282" i="1"/>
  <c r="AA3322" i="1"/>
  <c r="T4288" i="1"/>
  <c r="Y2259" i="1"/>
  <c r="T2255" i="1"/>
  <c r="AB2257" i="1"/>
  <c r="H3813" i="1"/>
  <c r="H4264" i="1"/>
  <c r="O4279" i="1"/>
  <c r="Y2473" i="1"/>
  <c r="T2094" i="1"/>
  <c r="T4423" i="1"/>
  <c r="H4423" i="1" s="1"/>
  <c r="H3300" i="1"/>
  <c r="F249" i="2"/>
  <c r="L988" i="1" s="1"/>
  <c r="H551" i="33"/>
  <c r="Z333" i="1"/>
  <c r="V2187" i="1"/>
  <c r="V2261" i="1"/>
  <c r="V251" i="1"/>
  <c r="V3329" i="1"/>
  <c r="V4289" i="1"/>
  <c r="Y2183" i="1"/>
  <c r="H606" i="33"/>
  <c r="O1534" i="1"/>
  <c r="X2172" i="1"/>
  <c r="X2246" i="1"/>
  <c r="X236" i="1"/>
  <c r="X3314" i="1"/>
  <c r="X4274" i="1"/>
  <c r="T3316" i="1"/>
  <c r="S609" i="33"/>
  <c r="AB1537" i="1"/>
  <c r="AB582" i="1"/>
  <c r="O2095" i="1"/>
  <c r="H2095" i="1" s="1"/>
  <c r="O754" i="1"/>
  <c r="H792" i="33"/>
  <c r="O1013" i="1"/>
  <c r="Y578" i="1"/>
  <c r="Y749" i="1"/>
  <c r="O2184" i="1"/>
  <c r="T3324" i="1"/>
  <c r="Y2181" i="1"/>
  <c r="AB2174" i="1"/>
  <c r="G547" i="33"/>
  <c r="E246" i="2" s="1"/>
  <c r="K985" i="1" s="1"/>
  <c r="U334" i="1"/>
  <c r="Y579" i="1"/>
  <c r="H741" i="1"/>
  <c r="F547" i="33"/>
  <c r="D246" i="2" s="1"/>
  <c r="J985" i="1" s="1"/>
  <c r="T333" i="1"/>
  <c r="Y581" i="1"/>
  <c r="Y4422" i="1"/>
  <c r="E606" i="33"/>
  <c r="Y2089" i="1"/>
  <c r="H2089" i="1" s="1"/>
  <c r="Y2470" i="1"/>
  <c r="AB334" i="1"/>
  <c r="H549" i="33"/>
  <c r="F248" i="2" s="1"/>
  <c r="L987" i="1" s="1"/>
  <c r="O2839" i="1"/>
  <c r="T323" i="1"/>
  <c r="T332" i="1" s="1"/>
  <c r="T2442" i="1"/>
  <c r="K606" i="33"/>
  <c r="T1534" i="1"/>
  <c r="H4413" i="1"/>
  <c r="Y4288" i="1"/>
  <c r="O2256" i="1"/>
  <c r="AB2247" i="1"/>
  <c r="T4275" i="1"/>
  <c r="T3317" i="1"/>
  <c r="AB2175" i="1"/>
  <c r="M543" i="33"/>
  <c r="K242" i="2" s="1"/>
  <c r="R981" i="1" s="1"/>
  <c r="AB1540" i="1"/>
  <c r="AC4425" i="1"/>
  <c r="AC2477" i="1"/>
  <c r="AC755" i="1"/>
  <c r="AC1538" i="1"/>
  <c r="AC1546" i="1"/>
  <c r="AC1020" i="1"/>
  <c r="U799" i="33" s="1"/>
  <c r="AC329" i="1"/>
  <c r="AC338" i="1" s="1"/>
  <c r="AC1044" i="1"/>
  <c r="AC584" i="1"/>
  <c r="AC2096" i="1"/>
  <c r="O2475" i="1"/>
  <c r="H3811" i="1"/>
  <c r="U335" i="1"/>
  <c r="P1648" i="1"/>
  <c r="T1560" i="1"/>
  <c r="T1648" i="1" s="1"/>
  <c r="P635" i="33"/>
  <c r="N447" i="2" s="1"/>
  <c r="V1564" i="1" s="1"/>
  <c r="V1652" i="1" s="1"/>
  <c r="N440" i="2"/>
  <c r="V1557" i="1" s="1"/>
  <c r="V1645" i="1" s="1"/>
  <c r="L1646" i="1"/>
  <c r="O1558" i="1"/>
  <c r="O1646" i="1" s="1"/>
  <c r="P1646" i="1"/>
  <c r="T1558" i="1"/>
  <c r="T1646" i="1" s="1"/>
  <c r="E635" i="33"/>
  <c r="C440" i="2"/>
  <c r="I1557" i="1" s="1"/>
  <c r="D628" i="33"/>
  <c r="B440" i="2" s="1"/>
  <c r="Y241" i="1"/>
  <c r="J609" i="33"/>
  <c r="K792" i="33"/>
  <c r="T1013" i="1"/>
  <c r="T607" i="33"/>
  <c r="AB332" i="1"/>
  <c r="P609" i="33"/>
  <c r="H3081" i="1"/>
  <c r="H4259" i="1"/>
  <c r="AB2176" i="1"/>
  <c r="Y240" i="1"/>
  <c r="F606" i="33"/>
  <c r="J338" i="1"/>
  <c r="Y2476" i="1"/>
  <c r="T747" i="1"/>
  <c r="I333" i="1"/>
  <c r="H316" i="1"/>
  <c r="H2837" i="1"/>
  <c r="T4285" i="1"/>
  <c r="U2180" i="1"/>
  <c r="U2254" i="1"/>
  <c r="U244" i="1"/>
  <c r="U3322" i="1"/>
  <c r="U4282" i="1"/>
  <c r="AB326" i="1"/>
  <c r="AB335" i="1" s="1"/>
  <c r="L2246" i="1"/>
  <c r="L2172" i="1"/>
  <c r="L236" i="1"/>
  <c r="L4274" i="1"/>
  <c r="O4274" i="1" s="1"/>
  <c r="L3314" i="1"/>
  <c r="Y242" i="1"/>
  <c r="Q2179" i="1"/>
  <c r="Q2253" i="1"/>
  <c r="Q243" i="1"/>
  <c r="Q4281" i="1"/>
  <c r="Q3321" i="1"/>
  <c r="H604" i="33"/>
  <c r="O1532" i="1"/>
  <c r="N545" i="33"/>
  <c r="L244" i="2" s="1"/>
  <c r="S983" i="1" s="1"/>
  <c r="H1710" i="1"/>
  <c r="D711" i="33" s="1"/>
  <c r="K543" i="33"/>
  <c r="I242" i="2" s="1"/>
  <c r="P981" i="1" s="1"/>
  <c r="N249" i="2"/>
  <c r="V988" i="1" s="1"/>
  <c r="P551" i="33"/>
  <c r="S795" i="33"/>
  <c r="AB1016" i="1"/>
  <c r="R2261" i="1"/>
  <c r="R2187" i="1"/>
  <c r="R251" i="1"/>
  <c r="R3329" i="1"/>
  <c r="R4289" i="1"/>
  <c r="I2254" i="1"/>
  <c r="I2180" i="1"/>
  <c r="I244" i="1"/>
  <c r="I3322" i="1"/>
  <c r="I4282" i="1"/>
  <c r="T1041" i="1"/>
  <c r="T752" i="1"/>
  <c r="M2179" i="1"/>
  <c r="M2253" i="1"/>
  <c r="M243" i="1"/>
  <c r="M4281" i="1"/>
  <c r="M3321" i="1"/>
  <c r="T4280" i="1"/>
  <c r="H4416" i="1"/>
  <c r="T583" i="1"/>
  <c r="T754" i="1"/>
  <c r="W607" i="33"/>
  <c r="Y1018" i="1"/>
  <c r="O797" i="33"/>
  <c r="AB3807" i="1"/>
  <c r="H3807" i="1" s="1"/>
  <c r="J606" i="33"/>
  <c r="H3083" i="1"/>
  <c r="P603" i="33"/>
  <c r="O579" i="1"/>
  <c r="S546" i="33"/>
  <c r="Q245" i="2" s="1"/>
  <c r="Z984" i="1" s="1"/>
  <c r="E794" i="33"/>
  <c r="O3325" i="1"/>
  <c r="T1541" i="1"/>
  <c r="T2177" i="1"/>
  <c r="O4275" i="1"/>
  <c r="AB2252" i="1"/>
  <c r="I2249" i="1"/>
  <c r="I2175" i="1"/>
  <c r="I239" i="1"/>
  <c r="I4277" i="1"/>
  <c r="I3317" i="1"/>
  <c r="P544" i="33"/>
  <c r="N243" i="2" s="1"/>
  <c r="V982" i="1" s="1"/>
  <c r="S543" i="33"/>
  <c r="Q242" i="2" s="1"/>
  <c r="Z981" i="1" s="1"/>
  <c r="AB981" i="1" s="1"/>
  <c r="AD2254" i="1"/>
  <c r="AD2180" i="1"/>
  <c r="AD244" i="1"/>
  <c r="AD4282" i="1"/>
  <c r="AD3322" i="1"/>
  <c r="T3328" i="1"/>
  <c r="Y2185" i="1"/>
  <c r="J607" i="33"/>
  <c r="H807" i="1"/>
  <c r="E708" i="33"/>
  <c r="O3319" i="1"/>
  <c r="Y1040" i="1"/>
  <c r="Y751" i="1"/>
  <c r="T603" i="33"/>
  <c r="T608" i="33"/>
  <c r="T1042" i="1"/>
  <c r="H3082" i="1"/>
  <c r="L4425" i="1"/>
  <c r="L2477" i="1"/>
  <c r="L755" i="1"/>
  <c r="L1538" i="1"/>
  <c r="L1546" i="1"/>
  <c r="O1546" i="1" s="1"/>
  <c r="L1020" i="1"/>
  <c r="L584" i="1"/>
  <c r="L329" i="1"/>
  <c r="L2096" i="1"/>
  <c r="L1044" i="1"/>
  <c r="AB333" i="1"/>
  <c r="W605" i="33"/>
  <c r="I604" i="33"/>
  <c r="V2254" i="1"/>
  <c r="V2180" i="1"/>
  <c r="V244" i="1"/>
  <c r="V4282" i="1"/>
  <c r="V3322" i="1"/>
  <c r="P244" i="1"/>
  <c r="P2180" i="1"/>
  <c r="P2254" i="1"/>
  <c r="P3322" i="1"/>
  <c r="P4282" i="1"/>
  <c r="O2473" i="1"/>
  <c r="T4276" i="1"/>
  <c r="P2246" i="1"/>
  <c r="P2172" i="1"/>
  <c r="P236" i="1"/>
  <c r="P4274" i="1"/>
  <c r="P3314" i="1"/>
  <c r="AB2476" i="1"/>
  <c r="Y314" i="1"/>
  <c r="Y331" i="1" s="1"/>
  <c r="U331" i="1"/>
  <c r="S797" i="33"/>
  <c r="AB1018" i="1"/>
  <c r="U337" i="1"/>
  <c r="U609" i="33"/>
  <c r="O328" i="1"/>
  <c r="O4424" i="1"/>
  <c r="L334" i="1"/>
  <c r="W543" i="33"/>
  <c r="U242" i="2" s="1"/>
  <c r="AE981" i="1" s="1"/>
  <c r="H603" i="33"/>
  <c r="O1531" i="1"/>
  <c r="Y1038" i="1"/>
  <c r="Y4419" i="1"/>
  <c r="O2258" i="1"/>
  <c r="T246" i="1"/>
  <c r="W2261" i="1"/>
  <c r="W2187" i="1"/>
  <c r="W251" i="1"/>
  <c r="W3329" i="1"/>
  <c r="W4289" i="1"/>
  <c r="Y2255" i="1"/>
  <c r="AB2248" i="1"/>
  <c r="Y2091" i="1"/>
  <c r="H4411" i="1"/>
  <c r="O314" i="1"/>
  <c r="O331" i="1" s="1"/>
  <c r="L331" i="1"/>
  <c r="Y2093" i="1"/>
  <c r="L546" i="33"/>
  <c r="J245" i="2" s="1"/>
  <c r="Q984" i="1" s="1"/>
  <c r="K549" i="33"/>
  <c r="I248" i="2" s="1"/>
  <c r="P987" i="1" s="1"/>
  <c r="Y1037" i="1"/>
  <c r="Y4418" i="1"/>
  <c r="O2344" i="1"/>
  <c r="T578" i="1"/>
  <c r="T808" i="1"/>
  <c r="F549" i="33"/>
  <c r="D248" i="2" s="1"/>
  <c r="J987" i="1" s="1"/>
  <c r="T2473" i="1"/>
  <c r="Y250" i="1"/>
  <c r="I608" i="33"/>
  <c r="T3315" i="1"/>
  <c r="T4277" i="1"/>
  <c r="AB2249" i="1"/>
  <c r="S604" i="33"/>
  <c r="AB1532" i="1"/>
  <c r="L549" i="33"/>
  <c r="J248" i="2" s="1"/>
  <c r="Q987" i="1" s="1"/>
  <c r="O2094" i="1"/>
  <c r="O753" i="1"/>
  <c r="H753" i="1" s="1"/>
  <c r="I677" i="1"/>
  <c r="H2439" i="1"/>
  <c r="P1650" i="1"/>
  <c r="T1562" i="1"/>
  <c r="T1650" i="1" s="1"/>
  <c r="L1647" i="1"/>
  <c r="O1559" i="1"/>
  <c r="O1647" i="1" s="1"/>
  <c r="L1648" i="1"/>
  <c r="O1560" i="1"/>
  <c r="O1648" i="1" s="1"/>
  <c r="R635" i="33"/>
  <c r="P447" i="2" s="1"/>
  <c r="X1564" i="1" s="1"/>
  <c r="X1652" i="1" s="1"/>
  <c r="P440" i="2"/>
  <c r="X1557" i="1" s="1"/>
  <c r="X1645" i="1" s="1"/>
  <c r="P1651" i="1"/>
  <c r="T1563" i="1"/>
  <c r="T1651" i="1" s="1"/>
  <c r="C442" i="2"/>
  <c r="I1559" i="1" s="1"/>
  <c r="D630" i="33"/>
  <c r="B442" i="2" s="1"/>
  <c r="H2090" i="1" l="1"/>
  <c r="O987" i="1"/>
  <c r="T2180" i="1"/>
  <c r="H668" i="1"/>
  <c r="H677" i="1" s="1"/>
  <c r="H4418" i="1"/>
  <c r="O985" i="1"/>
  <c r="O981" i="1"/>
  <c r="O986" i="1"/>
  <c r="O329" i="1"/>
  <c r="H1704" i="1"/>
  <c r="D705" i="33" s="1"/>
  <c r="H748" i="1"/>
  <c r="H328" i="1"/>
  <c r="AB1044" i="1"/>
  <c r="AB4425" i="1"/>
  <c r="O4425" i="1"/>
  <c r="H1015" i="1"/>
  <c r="D794" i="33" s="1"/>
  <c r="H1535" i="1"/>
  <c r="AB331" i="1"/>
  <c r="H2210" i="1"/>
  <c r="H2242" i="1"/>
  <c r="T3279" i="1"/>
  <c r="H3279" i="1" s="1"/>
  <c r="Y235" i="1"/>
  <c r="Y4241" i="1"/>
  <c r="Y234" i="1"/>
  <c r="H234" i="1" s="1"/>
  <c r="Y2212" i="1"/>
  <c r="H2212" i="1" s="1"/>
  <c r="T3281" i="1"/>
  <c r="T2277" i="1"/>
  <c r="H2271" i="1"/>
  <c r="H2207" i="1"/>
  <c r="H2274" i="1"/>
  <c r="H4270" i="1"/>
  <c r="H2211" i="1"/>
  <c r="J235" i="1"/>
  <c r="J227" i="1"/>
  <c r="J2237" i="1"/>
  <c r="J4225" i="1"/>
  <c r="J3313" i="1"/>
  <c r="J2171" i="1"/>
  <c r="J4273" i="1"/>
  <c r="J2221" i="1"/>
  <c r="J3345" i="1"/>
  <c r="J4241" i="1"/>
  <c r="J2229" i="1"/>
  <c r="J2277" i="1"/>
  <c r="J2245" i="1"/>
  <c r="J3265" i="1"/>
  <c r="J2213" i="1"/>
  <c r="J3281" i="1"/>
  <c r="Y3345" i="1"/>
  <c r="Y3313" i="1"/>
  <c r="Y226" i="1"/>
  <c r="H226" i="1" s="1"/>
  <c r="Y2276" i="1"/>
  <c r="H2276" i="1" s="1"/>
  <c r="T2245" i="1"/>
  <c r="T3345" i="1"/>
  <c r="H229" i="1"/>
  <c r="H2223" i="1"/>
  <c r="H2218" i="1"/>
  <c r="H2168" i="1"/>
  <c r="H4239" i="1"/>
  <c r="H3311" i="1"/>
  <c r="Y2213" i="1"/>
  <c r="Y2171" i="1"/>
  <c r="Y2228" i="1"/>
  <c r="H2228" i="1" s="1"/>
  <c r="Y2236" i="1"/>
  <c r="H2236" i="1" s="1"/>
  <c r="T3265" i="1"/>
  <c r="T235" i="1"/>
  <c r="T225" i="1"/>
  <c r="H225" i="1" s="1"/>
  <c r="H2239" i="1"/>
  <c r="H3339" i="1"/>
  <c r="H3278" i="1"/>
  <c r="H224" i="1"/>
  <c r="H2235" i="1"/>
  <c r="Y2237" i="1"/>
  <c r="Y2245" i="1"/>
  <c r="Y3280" i="1"/>
  <c r="H3280" i="1" s="1"/>
  <c r="Y4240" i="1"/>
  <c r="H4240" i="1" s="1"/>
  <c r="T2221" i="1"/>
  <c r="T2213" i="1"/>
  <c r="H4235" i="1"/>
  <c r="H2231" i="1"/>
  <c r="H4222" i="1"/>
  <c r="H2226" i="1"/>
  <c r="Y3281" i="1"/>
  <c r="Y227" i="1"/>
  <c r="Y2220" i="1"/>
  <c r="H2220" i="1" s="1"/>
  <c r="Y2170" i="1"/>
  <c r="H2170" i="1" s="1"/>
  <c r="T4273" i="1"/>
  <c r="T4241" i="1"/>
  <c r="H3275" i="1"/>
  <c r="H2165" i="1"/>
  <c r="H3310" i="1"/>
  <c r="H3342" i="1"/>
  <c r="H2227" i="1"/>
  <c r="Y2229" i="1"/>
  <c r="Y4273" i="1"/>
  <c r="Y3264" i="1"/>
  <c r="H3264" i="1" s="1"/>
  <c r="Y3344" i="1"/>
  <c r="H3344" i="1" s="1"/>
  <c r="T2243" i="1"/>
  <c r="H2243" i="1" s="1"/>
  <c r="T3343" i="1"/>
  <c r="H3343" i="1" s="1"/>
  <c r="T2237" i="1"/>
  <c r="T2229" i="1"/>
  <c r="H221" i="1"/>
  <c r="H2215" i="1"/>
  <c r="H232" i="1"/>
  <c r="H2234" i="1"/>
  <c r="H4271" i="1"/>
  <c r="H3263" i="1"/>
  <c r="T2275" i="1"/>
  <c r="H2275" i="1" s="1"/>
  <c r="Y3265" i="1"/>
  <c r="Y4225" i="1"/>
  <c r="Y4224" i="1"/>
  <c r="H4224" i="1" s="1"/>
  <c r="Y2244" i="1"/>
  <c r="H2244" i="1" s="1"/>
  <c r="T4223" i="1"/>
  <c r="H4223" i="1" s="1"/>
  <c r="T3313" i="1"/>
  <c r="T227" i="1"/>
  <c r="H4219" i="1"/>
  <c r="H3307" i="1"/>
  <c r="H4238" i="1"/>
  <c r="H3262" i="1"/>
  <c r="H2169" i="1"/>
  <c r="H2219" i="1"/>
  <c r="Y2277" i="1"/>
  <c r="Y2221" i="1"/>
  <c r="Y3312" i="1"/>
  <c r="H3312" i="1" s="1"/>
  <c r="Y4272" i="1"/>
  <c r="H4272" i="1" s="1"/>
  <c r="T233" i="1"/>
  <c r="H233" i="1" s="1"/>
  <c r="T4225" i="1"/>
  <c r="T2171" i="1"/>
  <c r="H4267" i="1"/>
  <c r="H3259" i="1"/>
  <c r="Q610" i="33"/>
  <c r="H580" i="1"/>
  <c r="K1645" i="1"/>
  <c r="AB984" i="1"/>
  <c r="H581" i="1"/>
  <c r="K1652" i="1"/>
  <c r="K338" i="1"/>
  <c r="H1019" i="1"/>
  <c r="D798" i="33" s="1"/>
  <c r="H4421" i="1"/>
  <c r="G799" i="33"/>
  <c r="H3080" i="1"/>
  <c r="O982" i="1"/>
  <c r="G610" i="33"/>
  <c r="AB983" i="1"/>
  <c r="H2091" i="1"/>
  <c r="H750" i="1"/>
  <c r="H325" i="1"/>
  <c r="H334" i="1" s="1"/>
  <c r="H4424" i="1"/>
  <c r="O584" i="1"/>
  <c r="H2435" i="1"/>
  <c r="AB988" i="1"/>
  <c r="O3314" i="1"/>
  <c r="H583" i="1"/>
  <c r="H1017" i="1"/>
  <c r="D796" i="33" s="1"/>
  <c r="AB2096" i="1"/>
  <c r="O988" i="1"/>
  <c r="T3322" i="1"/>
  <c r="H1042" i="1"/>
  <c r="T334" i="1"/>
  <c r="T2254" i="1"/>
  <c r="H1539" i="1"/>
  <c r="R610" i="33"/>
  <c r="H1531" i="1"/>
  <c r="O2096" i="1"/>
  <c r="AB982" i="1"/>
  <c r="O1044" i="1"/>
  <c r="H4420" i="1"/>
  <c r="H324" i="1"/>
  <c r="H333" i="1" s="1"/>
  <c r="H1543" i="1"/>
  <c r="D607" i="33" s="1"/>
  <c r="H801" i="1"/>
  <c r="J610" i="33"/>
  <c r="T610" i="33"/>
  <c r="H1542" i="1"/>
  <c r="H1038" i="1"/>
  <c r="I610" i="33"/>
  <c r="H1545" i="1"/>
  <c r="H1532" i="1"/>
  <c r="Y3322" i="1"/>
  <c r="H323" i="1"/>
  <c r="H332" i="1" s="1"/>
  <c r="H1534" i="1"/>
  <c r="H740" i="1"/>
  <c r="H2832" i="1"/>
  <c r="H2472" i="1"/>
  <c r="H4410" i="1"/>
  <c r="H2470" i="1"/>
  <c r="H1041" i="1"/>
  <c r="H2093" i="1"/>
  <c r="H1544" i="1"/>
  <c r="D608" i="33" s="1"/>
  <c r="H1039" i="1"/>
  <c r="H578" i="1"/>
  <c r="T985" i="1"/>
  <c r="H1014" i="1"/>
  <c r="D793" i="33" s="1"/>
  <c r="H1037" i="1"/>
  <c r="H1540" i="1"/>
  <c r="H1013" i="1"/>
  <c r="D792" i="33" s="1"/>
  <c r="H326" i="1"/>
  <c r="AB251" i="1"/>
  <c r="H1040" i="1"/>
  <c r="L610" i="33"/>
  <c r="H327" i="1"/>
  <c r="H336" i="1" s="1"/>
  <c r="V610" i="33"/>
  <c r="P610" i="33"/>
  <c r="H2094" i="1"/>
  <c r="H579" i="1"/>
  <c r="H1018" i="1"/>
  <c r="D797" i="33" s="1"/>
  <c r="H1043" i="1"/>
  <c r="T3314" i="1"/>
  <c r="H577" i="1"/>
  <c r="H1537" i="1"/>
  <c r="T987" i="1"/>
  <c r="H754" i="1"/>
  <c r="H582" i="1"/>
  <c r="M610" i="33"/>
  <c r="H1016" i="1"/>
  <c r="D795" i="33" s="1"/>
  <c r="H1711" i="1"/>
  <c r="D712" i="33" s="1"/>
  <c r="E718" i="33" s="1"/>
  <c r="C166" i="2" s="1"/>
  <c r="I4518" i="1" s="1"/>
  <c r="H751" i="1"/>
  <c r="H2473" i="1"/>
  <c r="T244" i="1"/>
  <c r="H752" i="1"/>
  <c r="H4422" i="1"/>
  <c r="H1541" i="1"/>
  <c r="H1533" i="1"/>
  <c r="H799" i="33"/>
  <c r="O1020" i="1"/>
  <c r="H239" i="1"/>
  <c r="C447" i="2"/>
  <c r="I1564" i="1" s="1"/>
  <c r="D635" i="33"/>
  <c r="B447" i="2" s="1"/>
  <c r="H4419" i="1"/>
  <c r="N610" i="33"/>
  <c r="O2254" i="1"/>
  <c r="Y1044" i="1"/>
  <c r="O2187" i="1"/>
  <c r="Y981" i="1"/>
  <c r="H242" i="1"/>
  <c r="F610" i="33"/>
  <c r="H808" i="1"/>
  <c r="H3315" i="1"/>
  <c r="H4285" i="1"/>
  <c r="H2181" i="1"/>
  <c r="Y2179" i="1"/>
  <c r="H249" i="1"/>
  <c r="T755" i="1"/>
  <c r="H250" i="1"/>
  <c r="I1648" i="1"/>
  <c r="H1560" i="1"/>
  <c r="H1648" i="1" s="1"/>
  <c r="AB2246" i="1"/>
  <c r="T251" i="1"/>
  <c r="Y4274" i="1"/>
  <c r="Y4289" i="1"/>
  <c r="I1647" i="1"/>
  <c r="H1559" i="1"/>
  <c r="H1647" i="1" s="1"/>
  <c r="H2175" i="1"/>
  <c r="Y4282" i="1"/>
  <c r="Y2096" i="1"/>
  <c r="P1645" i="1"/>
  <c r="T1557" i="1"/>
  <c r="T1645" i="1" s="1"/>
  <c r="O545" i="33"/>
  <c r="D545" i="33" s="1"/>
  <c r="B244" i="2" s="1"/>
  <c r="M243" i="2"/>
  <c r="U982" i="1" s="1"/>
  <c r="Y982" i="1" s="1"/>
  <c r="H2252" i="1"/>
  <c r="H3087" i="1"/>
  <c r="H4275" i="1"/>
  <c r="H3325" i="1"/>
  <c r="H2255" i="1"/>
  <c r="L1645" i="1"/>
  <c r="O1557" i="1"/>
  <c r="O1645" i="1" s="1"/>
  <c r="C243" i="2"/>
  <c r="I982" i="1" s="1"/>
  <c r="D544" i="33"/>
  <c r="B243" i="2" s="1"/>
  <c r="H2185" i="1"/>
  <c r="T584" i="1"/>
  <c r="T2477" i="1"/>
  <c r="H2186" i="1"/>
  <c r="T3321" i="1"/>
  <c r="T2187" i="1"/>
  <c r="W610" i="33"/>
  <c r="Y3314" i="1"/>
  <c r="Y3329" i="1"/>
  <c r="O333" i="1"/>
  <c r="O1538" i="1"/>
  <c r="H610" i="33"/>
  <c r="T1564" i="1"/>
  <c r="T1652" i="1" s="1"/>
  <c r="P1652" i="1"/>
  <c r="AB3322" i="1"/>
  <c r="H2178" i="1"/>
  <c r="AB1020" i="1"/>
  <c r="S799" i="33"/>
  <c r="H3305" i="1"/>
  <c r="H4265" i="1"/>
  <c r="H237" i="1"/>
  <c r="H4284" i="1"/>
  <c r="H247" i="1"/>
  <c r="Z1645" i="1"/>
  <c r="AB1557" i="1"/>
  <c r="AB1645" i="1" s="1"/>
  <c r="I1649" i="1"/>
  <c r="H1561" i="1"/>
  <c r="H1649" i="1" s="1"/>
  <c r="O1564" i="1"/>
  <c r="O1652" i="1" s="1"/>
  <c r="L1652" i="1"/>
  <c r="T2096" i="1"/>
  <c r="T4425" i="1"/>
  <c r="H2260" i="1"/>
  <c r="T4281" i="1"/>
  <c r="T2261" i="1"/>
  <c r="Y236" i="1"/>
  <c r="Y251" i="1"/>
  <c r="T4274" i="1"/>
  <c r="O755" i="1"/>
  <c r="Y244" i="1"/>
  <c r="H4286" i="1"/>
  <c r="O4281" i="1"/>
  <c r="H3318" i="1"/>
  <c r="H337" i="1"/>
  <c r="Y1564" i="1"/>
  <c r="Y1652" i="1" s="1"/>
  <c r="U1652" i="1"/>
  <c r="H749" i="1"/>
  <c r="Y1546" i="1"/>
  <c r="AB3329" i="1"/>
  <c r="AB4282" i="1"/>
  <c r="I1650" i="1"/>
  <c r="H1562" i="1"/>
  <c r="H1650" i="1" s="1"/>
  <c r="H2839" i="1"/>
  <c r="H2173" i="1"/>
  <c r="H3324" i="1"/>
  <c r="H2183" i="1"/>
  <c r="AB1564" i="1"/>
  <c r="AB1652" i="1" s="1"/>
  <c r="Z1652" i="1"/>
  <c r="AB3321" i="1"/>
  <c r="H4279" i="1"/>
  <c r="T329" i="1"/>
  <c r="C242" i="2"/>
  <c r="I981" i="1" s="1"/>
  <c r="D543" i="33"/>
  <c r="B242" i="2" s="1"/>
  <c r="H3316" i="1"/>
  <c r="T986" i="1"/>
  <c r="T243" i="1"/>
  <c r="Y2246" i="1"/>
  <c r="Y2261" i="1"/>
  <c r="H4278" i="1"/>
  <c r="U1645" i="1"/>
  <c r="Y1557" i="1"/>
  <c r="Y1645" i="1" s="1"/>
  <c r="O799" i="33"/>
  <c r="Y1020" i="1"/>
  <c r="T4282" i="1"/>
  <c r="O2477" i="1"/>
  <c r="T981" i="1"/>
  <c r="O236" i="1"/>
  <c r="Y2254" i="1"/>
  <c r="U610" i="33"/>
  <c r="H248" i="1"/>
  <c r="O3321" i="1"/>
  <c r="O337" i="1"/>
  <c r="H240" i="1"/>
  <c r="O4282" i="1"/>
  <c r="Y1538" i="1"/>
  <c r="O610" i="33"/>
  <c r="AB4289" i="1"/>
  <c r="O3329" i="1"/>
  <c r="AB244" i="1"/>
  <c r="E712" i="33"/>
  <c r="AB1538" i="1"/>
  <c r="S610" i="33"/>
  <c r="H2344" i="1"/>
  <c r="H2247" i="1"/>
  <c r="H246" i="1"/>
  <c r="H2257" i="1"/>
  <c r="AB4281" i="1"/>
  <c r="Y3321" i="1"/>
  <c r="H3319" i="1"/>
  <c r="T1044" i="1"/>
  <c r="AB986" i="1"/>
  <c r="H4276" i="1"/>
  <c r="AB4274" i="1"/>
  <c r="T2179" i="1"/>
  <c r="Y2172" i="1"/>
  <c r="H335" i="1"/>
  <c r="I2187" i="1"/>
  <c r="I2261" i="1"/>
  <c r="I251" i="1"/>
  <c r="I3329" i="1"/>
  <c r="I4289" i="1"/>
  <c r="Y2187" i="1"/>
  <c r="H2249" i="1"/>
  <c r="T236" i="1"/>
  <c r="Y335" i="1"/>
  <c r="T2172" i="1"/>
  <c r="O2172" i="1"/>
  <c r="Y2180" i="1"/>
  <c r="H2258" i="1"/>
  <c r="O243" i="1"/>
  <c r="H2250" i="1"/>
  <c r="O3322" i="1"/>
  <c r="Y755" i="1"/>
  <c r="AB2261" i="1"/>
  <c r="I1646" i="1"/>
  <c r="H1558" i="1"/>
  <c r="H1646" i="1" s="1"/>
  <c r="O4289" i="1"/>
  <c r="AB2180" i="1"/>
  <c r="H314" i="1"/>
  <c r="H331" i="1" s="1"/>
  <c r="M718" i="33"/>
  <c r="K166" i="2" s="1"/>
  <c r="R4518" i="1" s="1"/>
  <c r="P717" i="33"/>
  <c r="N165" i="2" s="1"/>
  <c r="V4517" i="1" s="1"/>
  <c r="R714" i="33"/>
  <c r="P162" i="2" s="1"/>
  <c r="X4514" i="1" s="1"/>
  <c r="L717" i="33"/>
  <c r="J165" i="2" s="1"/>
  <c r="Q4517" i="1" s="1"/>
  <c r="N718" i="33"/>
  <c r="L166" i="2" s="1"/>
  <c r="S4518" i="1" s="1"/>
  <c r="I716" i="33"/>
  <c r="G164" i="2" s="1"/>
  <c r="M4516" i="1" s="1"/>
  <c r="N716" i="33"/>
  <c r="L164" i="2" s="1"/>
  <c r="S4516" i="1" s="1"/>
  <c r="P715" i="33"/>
  <c r="N163" i="2" s="1"/>
  <c r="V4515" i="1" s="1"/>
  <c r="R717" i="33"/>
  <c r="P165" i="2" s="1"/>
  <c r="X4517" i="1" s="1"/>
  <c r="P718" i="33"/>
  <c r="N166" i="2" s="1"/>
  <c r="V4518" i="1" s="1"/>
  <c r="R716" i="33"/>
  <c r="P164" i="2" s="1"/>
  <c r="X4516" i="1" s="1"/>
  <c r="Q718" i="33"/>
  <c r="O166" i="2" s="1"/>
  <c r="W4518" i="1" s="1"/>
  <c r="F714" i="33"/>
  <c r="D162" i="2" s="1"/>
  <c r="J4514" i="1" s="1"/>
  <c r="I719" i="33"/>
  <c r="G167" i="2" s="1"/>
  <c r="M4519" i="1" s="1"/>
  <c r="M717" i="33"/>
  <c r="K165" i="2" s="1"/>
  <c r="R4517" i="1" s="1"/>
  <c r="J716" i="33"/>
  <c r="H164" i="2" s="1"/>
  <c r="N4516" i="1" s="1"/>
  <c r="F718" i="33"/>
  <c r="D166" i="2" s="1"/>
  <c r="J4518" i="1" s="1"/>
  <c r="P714" i="33"/>
  <c r="N162" i="2" s="1"/>
  <c r="V4514" i="1" s="1"/>
  <c r="M719" i="33"/>
  <c r="K167" i="2" s="1"/>
  <c r="R4519" i="1" s="1"/>
  <c r="J715" i="33"/>
  <c r="H163" i="2" s="1"/>
  <c r="N4515" i="1" s="1"/>
  <c r="J719" i="33"/>
  <c r="H167" i="2" s="1"/>
  <c r="N4519" i="1" s="1"/>
  <c r="M715" i="33"/>
  <c r="K163" i="2" s="1"/>
  <c r="R4515" i="1" s="1"/>
  <c r="M716" i="33"/>
  <c r="K164" i="2" s="1"/>
  <c r="R4516" i="1" s="1"/>
  <c r="L714" i="33"/>
  <c r="J162" i="2" s="1"/>
  <c r="Q4514" i="1" s="1"/>
  <c r="L718" i="33"/>
  <c r="J166" i="2" s="1"/>
  <c r="Q4518" i="1" s="1"/>
  <c r="T719" i="33"/>
  <c r="R167" i="2" s="1"/>
  <c r="AA4519" i="1" s="1"/>
  <c r="V718" i="33"/>
  <c r="T166" i="2" s="1"/>
  <c r="AD4518" i="1" s="1"/>
  <c r="N719" i="33"/>
  <c r="L167" i="2" s="1"/>
  <c r="S4519" i="1" s="1"/>
  <c r="P719" i="33"/>
  <c r="N167" i="2" s="1"/>
  <c r="V4519" i="1" s="1"/>
  <c r="U715" i="33"/>
  <c r="S163" i="2" s="1"/>
  <c r="AC4515" i="1" s="1"/>
  <c r="T718" i="33"/>
  <c r="R166" i="2" s="1"/>
  <c r="AA4518" i="1" s="1"/>
  <c r="T715" i="33"/>
  <c r="R163" i="2" s="1"/>
  <c r="AA4515" i="1" s="1"/>
  <c r="F717" i="33"/>
  <c r="D165" i="2" s="1"/>
  <c r="J4517" i="1" s="1"/>
  <c r="U719" i="33"/>
  <c r="S167" i="2" s="1"/>
  <c r="AC4519" i="1" s="1"/>
  <c r="U718" i="33"/>
  <c r="S166" i="2" s="1"/>
  <c r="AC4518" i="1" s="1"/>
  <c r="J717" i="33"/>
  <c r="H165" i="2" s="1"/>
  <c r="N4517" i="1" s="1"/>
  <c r="Q719" i="33"/>
  <c r="O167" i="2" s="1"/>
  <c r="W4519" i="1" s="1"/>
  <c r="W718" i="33"/>
  <c r="U166" i="2" s="1"/>
  <c r="AE4518" i="1" s="1"/>
  <c r="Q714" i="33"/>
  <c r="O162" i="2" s="1"/>
  <c r="W4514" i="1" s="1"/>
  <c r="N717" i="33"/>
  <c r="L165" i="2" s="1"/>
  <c r="S4517" i="1" s="1"/>
  <c r="F715" i="33"/>
  <c r="D163" i="2" s="1"/>
  <c r="J4515" i="1" s="1"/>
  <c r="W714" i="33"/>
  <c r="U162" i="2" s="1"/>
  <c r="AE4514" i="1" s="1"/>
  <c r="U714" i="33"/>
  <c r="S162" i="2" s="1"/>
  <c r="AC4514" i="1" s="1"/>
  <c r="R715" i="33"/>
  <c r="P163" i="2" s="1"/>
  <c r="X4515" i="1" s="1"/>
  <c r="N714" i="33"/>
  <c r="L162" i="2" s="1"/>
  <c r="S4514" i="1" s="1"/>
  <c r="R718" i="33"/>
  <c r="P166" i="2" s="1"/>
  <c r="X4518" i="1" s="1"/>
  <c r="S716" i="33"/>
  <c r="Q164" i="2" s="1"/>
  <c r="Z4516" i="1" s="1"/>
  <c r="I714" i="33"/>
  <c r="G162" i="2" s="1"/>
  <c r="M4514" i="1" s="1"/>
  <c r="O716" i="33"/>
  <c r="M164" i="2" s="1"/>
  <c r="U4516" i="1" s="1"/>
  <c r="V719" i="33"/>
  <c r="T167" i="2" s="1"/>
  <c r="AD4519" i="1" s="1"/>
  <c r="K714" i="33"/>
  <c r="I162" i="2" s="1"/>
  <c r="P4514" i="1" s="1"/>
  <c r="V714" i="33"/>
  <c r="T162" i="2" s="1"/>
  <c r="AD4514" i="1" s="1"/>
  <c r="R719" i="33"/>
  <c r="P167" i="2" s="1"/>
  <c r="X4519" i="1" s="1"/>
  <c r="N715" i="33"/>
  <c r="L163" i="2" s="1"/>
  <c r="S4515" i="1" s="1"/>
  <c r="F719" i="33"/>
  <c r="D167" i="2" s="1"/>
  <c r="J4519" i="1" s="1"/>
  <c r="L716" i="33"/>
  <c r="J164" i="2" s="1"/>
  <c r="Q4516" i="1" s="1"/>
  <c r="T717" i="33"/>
  <c r="R165" i="2" s="1"/>
  <c r="AA4517" i="1" s="1"/>
  <c r="K716" i="33"/>
  <c r="I164" i="2" s="1"/>
  <c r="P4516" i="1" s="1"/>
  <c r="O715" i="33"/>
  <c r="M163" i="2" s="1"/>
  <c r="U4515" i="1" s="1"/>
  <c r="O717" i="33"/>
  <c r="M165" i="2" s="1"/>
  <c r="U4517" i="1" s="1"/>
  <c r="V717" i="33"/>
  <c r="T165" i="2" s="1"/>
  <c r="AD4517" i="1" s="1"/>
  <c r="U717" i="33"/>
  <c r="S165" i="2" s="1"/>
  <c r="AC4517" i="1" s="1"/>
  <c r="W717" i="33"/>
  <c r="U165" i="2" s="1"/>
  <c r="AE4517" i="1" s="1"/>
  <c r="V715" i="33"/>
  <c r="T163" i="2" s="1"/>
  <c r="AD4515" i="1" s="1"/>
  <c r="T714" i="33"/>
  <c r="R162" i="2" s="1"/>
  <c r="AA4514" i="1" s="1"/>
  <c r="S718" i="33"/>
  <c r="Q166" i="2" s="1"/>
  <c r="Z4518" i="1" s="1"/>
  <c r="S717" i="33"/>
  <c r="Q165" i="2" s="1"/>
  <c r="Z4517" i="1" s="1"/>
  <c r="Q717" i="33"/>
  <c r="O165" i="2" s="1"/>
  <c r="W4517" i="1" s="1"/>
  <c r="U713" i="33"/>
  <c r="T716" i="33"/>
  <c r="R164" i="2" s="1"/>
  <c r="AA4516" i="1" s="1"/>
  <c r="P716" i="33"/>
  <c r="N164" i="2" s="1"/>
  <c r="V4516" i="1" s="1"/>
  <c r="L719" i="33"/>
  <c r="J167" i="2" s="1"/>
  <c r="Q4519" i="1" s="1"/>
  <c r="O714" i="33"/>
  <c r="M162" i="2" s="1"/>
  <c r="U4514" i="1" s="1"/>
  <c r="L713" i="33"/>
  <c r="S719" i="33"/>
  <c r="Q167" i="2" s="1"/>
  <c r="Z4519" i="1" s="1"/>
  <c r="I717" i="33"/>
  <c r="G165" i="2" s="1"/>
  <c r="M4517" i="1" s="1"/>
  <c r="K715" i="33"/>
  <c r="I163" i="2" s="1"/>
  <c r="P4515" i="1" s="1"/>
  <c r="S715" i="33"/>
  <c r="Q163" i="2" s="1"/>
  <c r="Z4515" i="1" s="1"/>
  <c r="O718" i="33"/>
  <c r="M166" i="2" s="1"/>
  <c r="U4518" i="1" s="1"/>
  <c r="P713" i="33"/>
  <c r="Q716" i="33"/>
  <c r="O164" i="2" s="1"/>
  <c r="W4516" i="1" s="1"/>
  <c r="W716" i="33"/>
  <c r="U164" i="2" s="1"/>
  <c r="AE4516" i="1" s="1"/>
  <c r="V716" i="33"/>
  <c r="T164" i="2" s="1"/>
  <c r="AD4516" i="1" s="1"/>
  <c r="M714" i="33"/>
  <c r="K162" i="2" s="1"/>
  <c r="R4514" i="1" s="1"/>
  <c r="J718" i="33"/>
  <c r="H166" i="2" s="1"/>
  <c r="N4518" i="1" s="1"/>
  <c r="I715" i="33"/>
  <c r="G163" i="2" s="1"/>
  <c r="M4515" i="1" s="1"/>
  <c r="O719" i="33"/>
  <c r="M167" i="2" s="1"/>
  <c r="U4519" i="1" s="1"/>
  <c r="J714" i="33"/>
  <c r="H162" i="2" s="1"/>
  <c r="N4514" i="1" s="1"/>
  <c r="Q715" i="33"/>
  <c r="O163" i="2" s="1"/>
  <c r="W4515" i="1" s="1"/>
  <c r="F716" i="33"/>
  <c r="D164" i="2" s="1"/>
  <c r="J4516" i="1" s="1"/>
  <c r="M713" i="33"/>
  <c r="S714" i="33"/>
  <c r="Q162" i="2" s="1"/>
  <c r="Z4514" i="1" s="1"/>
  <c r="L715" i="33"/>
  <c r="J163" i="2" s="1"/>
  <c r="Q4515" i="1" s="1"/>
  <c r="W719" i="33"/>
  <c r="U167" i="2" s="1"/>
  <c r="AE4519" i="1" s="1"/>
  <c r="R713" i="33"/>
  <c r="I718" i="33"/>
  <c r="G166" i="2" s="1"/>
  <c r="M4518" i="1" s="1"/>
  <c r="U716" i="33"/>
  <c r="S164" i="2" s="1"/>
  <c r="AC4516" i="1" s="1"/>
  <c r="K717" i="33"/>
  <c r="I165" i="2" s="1"/>
  <c r="P4517" i="1" s="1"/>
  <c r="K719" i="33"/>
  <c r="I167" i="2" s="1"/>
  <c r="P4519" i="1" s="1"/>
  <c r="K718" i="33"/>
  <c r="I166" i="2" s="1"/>
  <c r="P4518" i="1" s="1"/>
  <c r="W715" i="33"/>
  <c r="U163" i="2" s="1"/>
  <c r="AE4515" i="1" s="1"/>
  <c r="H3814" i="1"/>
  <c r="E799" i="33"/>
  <c r="H2182" i="1"/>
  <c r="H4283" i="1"/>
  <c r="L338" i="1"/>
  <c r="AB243" i="1"/>
  <c r="Y4281" i="1"/>
  <c r="H241" i="1"/>
  <c r="I338" i="1"/>
  <c r="H321" i="1"/>
  <c r="H4287" i="1"/>
  <c r="E713" i="33"/>
  <c r="T1020" i="1"/>
  <c r="K799" i="33"/>
  <c r="E714" i="33"/>
  <c r="H238" i="1"/>
  <c r="AB3314" i="1"/>
  <c r="H3314" i="1" s="1"/>
  <c r="T2253" i="1"/>
  <c r="T2246" i="1"/>
  <c r="H3317" i="1"/>
  <c r="O2246" i="1"/>
  <c r="H2184" i="1"/>
  <c r="O2253" i="1"/>
  <c r="H2475" i="1"/>
  <c r="H2176" i="1"/>
  <c r="T983" i="1"/>
  <c r="T984" i="1"/>
  <c r="O244" i="1"/>
  <c r="Y584" i="1"/>
  <c r="Y2477" i="1"/>
  <c r="O2261" i="1"/>
  <c r="AB2254" i="1"/>
  <c r="H4280" i="1"/>
  <c r="AB329" i="1"/>
  <c r="AB338" i="1" s="1"/>
  <c r="AB2477" i="1"/>
  <c r="T982" i="1"/>
  <c r="H2442" i="1"/>
  <c r="H2256" i="1"/>
  <c r="H3323" i="1"/>
  <c r="Z338" i="1"/>
  <c r="I2179" i="1"/>
  <c r="I2253" i="1"/>
  <c r="I243" i="1"/>
  <c r="I4281" i="1"/>
  <c r="I3321" i="1"/>
  <c r="O338" i="1"/>
  <c r="AB2253" i="1"/>
  <c r="Y243" i="1"/>
  <c r="H2177" i="1"/>
  <c r="H747" i="1"/>
  <c r="H3327" i="1"/>
  <c r="T1546" i="1"/>
  <c r="H2474" i="1"/>
  <c r="H4288" i="1"/>
  <c r="H2174" i="1"/>
  <c r="AB236" i="1"/>
  <c r="T4289" i="1"/>
  <c r="H3326" i="1"/>
  <c r="H4277" i="1"/>
  <c r="I1645" i="1"/>
  <c r="H2476" i="1"/>
  <c r="O2179" i="1"/>
  <c r="I1651" i="1"/>
  <c r="H1563" i="1"/>
  <c r="H1651" i="1" s="1"/>
  <c r="O2180" i="1"/>
  <c r="Y329" i="1"/>
  <c r="Y338" i="1" s="1"/>
  <c r="Y4425" i="1"/>
  <c r="H4425" i="1" s="1"/>
  <c r="AB2187" i="1"/>
  <c r="O251" i="1"/>
  <c r="H2471" i="1"/>
  <c r="H3320" i="1"/>
  <c r="T988" i="1"/>
  <c r="I684" i="1"/>
  <c r="H675" i="1"/>
  <c r="H684" i="1" s="1"/>
  <c r="E610" i="33"/>
  <c r="H245" i="1"/>
  <c r="AB2179" i="1"/>
  <c r="Y2253" i="1"/>
  <c r="H2251" i="1"/>
  <c r="H4417" i="1"/>
  <c r="H2259" i="1"/>
  <c r="T1538" i="1"/>
  <c r="K610" i="33"/>
  <c r="H3328" i="1"/>
  <c r="Q713" i="33"/>
  <c r="H2248" i="1"/>
  <c r="AB2172" i="1"/>
  <c r="T3329" i="1"/>
  <c r="E719" i="33" l="1"/>
  <c r="H3265" i="1"/>
  <c r="H2171" i="1"/>
  <c r="H2245" i="1"/>
  <c r="H3313" i="1"/>
  <c r="H2277" i="1"/>
  <c r="H4225" i="1"/>
  <c r="H2229" i="1"/>
  <c r="H2237" i="1"/>
  <c r="H4241" i="1"/>
  <c r="H227" i="1"/>
  <c r="H3345" i="1"/>
  <c r="H235" i="1"/>
  <c r="H3281" i="1"/>
  <c r="H2221" i="1"/>
  <c r="H2213" i="1"/>
  <c r="H4273" i="1"/>
  <c r="H2180" i="1"/>
  <c r="H1044" i="1"/>
  <c r="H1546" i="1"/>
  <c r="Y4519" i="1"/>
  <c r="H584" i="1"/>
  <c r="D605" i="33"/>
  <c r="H716" i="33"/>
  <c r="F164" i="2" s="1"/>
  <c r="L4516" i="1" s="1"/>
  <c r="G718" i="33"/>
  <c r="E166" i="2" s="1"/>
  <c r="K4518" i="1" s="1"/>
  <c r="V713" i="33"/>
  <c r="H713" i="33"/>
  <c r="E715" i="33"/>
  <c r="G716" i="33"/>
  <c r="E164" i="2" s="1"/>
  <c r="K4516" i="1" s="1"/>
  <c r="H714" i="33"/>
  <c r="F162" i="2" s="1"/>
  <c r="L4514" i="1" s="1"/>
  <c r="O4514" i="1" s="1"/>
  <c r="AB4519" i="1"/>
  <c r="D604" i="33"/>
  <c r="D609" i="33"/>
  <c r="D603" i="33"/>
  <c r="H244" i="1"/>
  <c r="H2246" i="1"/>
  <c r="AB4515" i="1"/>
  <c r="H1538" i="1"/>
  <c r="T4518" i="1"/>
  <c r="D606" i="33"/>
  <c r="H3322" i="1"/>
  <c r="H1020" i="1"/>
  <c r="D799" i="33" s="1"/>
  <c r="V801" i="33" s="1"/>
  <c r="T378" i="2" s="1"/>
  <c r="AB4514" i="1"/>
  <c r="H4274" i="1"/>
  <c r="H2096" i="1"/>
  <c r="T4519" i="1"/>
  <c r="AB4517" i="1"/>
  <c r="Y4518" i="1"/>
  <c r="AB4516" i="1"/>
  <c r="E716" i="33"/>
  <c r="C164" i="2" s="1"/>
  <c r="I4516" i="1" s="1"/>
  <c r="E717" i="33"/>
  <c r="C165" i="2" s="1"/>
  <c r="I4517" i="1" s="1"/>
  <c r="H718" i="33"/>
  <c r="F166" i="2" s="1"/>
  <c r="L4518" i="1" s="1"/>
  <c r="O4518" i="1" s="1"/>
  <c r="H2477" i="1"/>
  <c r="I713" i="33"/>
  <c r="G161" i="2" s="1"/>
  <c r="M4513" i="1" s="1"/>
  <c r="G713" i="33"/>
  <c r="E161" i="2" s="1"/>
  <c r="K4513" i="1" s="1"/>
  <c r="H715" i="33"/>
  <c r="F163" i="2" s="1"/>
  <c r="L4515" i="1" s="1"/>
  <c r="O4515" i="1" s="1"/>
  <c r="G714" i="33"/>
  <c r="E162" i="2" s="1"/>
  <c r="K4514" i="1" s="1"/>
  <c r="H719" i="33"/>
  <c r="F167" i="2" s="1"/>
  <c r="L4519" i="1" s="1"/>
  <c r="O4519" i="1" s="1"/>
  <c r="S713" i="33"/>
  <c r="Q161" i="2" s="1"/>
  <c r="Z4513" i="1" s="1"/>
  <c r="J713" i="33"/>
  <c r="H161" i="2" s="1"/>
  <c r="N4513" i="1" s="1"/>
  <c r="W713" i="33"/>
  <c r="U161" i="2" s="1"/>
  <c r="AE4513" i="1" s="1"/>
  <c r="T713" i="33"/>
  <c r="R161" i="2" s="1"/>
  <c r="AA4513" i="1" s="1"/>
  <c r="K713" i="33"/>
  <c r="I161" i="2" s="1"/>
  <c r="P4513" i="1" s="1"/>
  <c r="F713" i="33"/>
  <c r="D161" i="2" s="1"/>
  <c r="J4513" i="1" s="1"/>
  <c r="G715" i="33"/>
  <c r="E163" i="2" s="1"/>
  <c r="K4515" i="1" s="1"/>
  <c r="G719" i="33"/>
  <c r="E167" i="2" s="1"/>
  <c r="K4519" i="1" s="1"/>
  <c r="N713" i="33"/>
  <c r="L161" i="2" s="1"/>
  <c r="S4513" i="1" s="1"/>
  <c r="G717" i="33"/>
  <c r="E165" i="2" s="1"/>
  <c r="K4517" i="1" s="1"/>
  <c r="O713" i="33"/>
  <c r="M161" i="2" s="1"/>
  <c r="U4513" i="1" s="1"/>
  <c r="Y4515" i="1"/>
  <c r="T4514" i="1"/>
  <c r="H329" i="1"/>
  <c r="H338" i="1" s="1"/>
  <c r="H2254" i="1"/>
  <c r="H4282" i="1"/>
  <c r="H717" i="33"/>
  <c r="F165" i="2" s="1"/>
  <c r="L4517" i="1" s="1"/>
  <c r="O4517" i="1" s="1"/>
  <c r="H2172" i="1"/>
  <c r="Q806" i="33"/>
  <c r="O383" i="2" s="1"/>
  <c r="R805" i="33"/>
  <c r="P382" i="2" s="1"/>
  <c r="Q803" i="33"/>
  <c r="O380" i="2" s="1"/>
  <c r="K805" i="33"/>
  <c r="I382" i="2" s="1"/>
  <c r="K801" i="33"/>
  <c r="I378" i="2" s="1"/>
  <c r="H3321" i="1"/>
  <c r="C161" i="2"/>
  <c r="I4513" i="1" s="1"/>
  <c r="H4289" i="1"/>
  <c r="O4516" i="1"/>
  <c r="H4281" i="1"/>
  <c r="C162" i="2"/>
  <c r="I4514" i="1" s="1"/>
  <c r="T4515" i="1"/>
  <c r="U720" i="33"/>
  <c r="S168" i="2" s="1"/>
  <c r="AC4520" i="1" s="1"/>
  <c r="S161" i="2"/>
  <c r="AC4513" i="1" s="1"/>
  <c r="H3329" i="1"/>
  <c r="O546" i="33"/>
  <c r="M244" i="2"/>
  <c r="U983" i="1" s="1"/>
  <c r="Y983" i="1" s="1"/>
  <c r="Q720" i="33"/>
  <c r="O168" i="2" s="1"/>
  <c r="W4520" i="1" s="1"/>
  <c r="O161" i="2"/>
  <c r="W4513" i="1" s="1"/>
  <c r="H243" i="1"/>
  <c r="Y4517" i="1"/>
  <c r="H251" i="1"/>
  <c r="T338" i="1"/>
  <c r="H2261" i="1"/>
  <c r="P161" i="2"/>
  <c r="X4513" i="1" s="1"/>
  <c r="R720" i="33"/>
  <c r="P168" i="2" s="1"/>
  <c r="X4520" i="1" s="1"/>
  <c r="C163" i="2"/>
  <c r="I4515" i="1" s="1"/>
  <c r="H2179" i="1"/>
  <c r="T4517" i="1"/>
  <c r="L720" i="33"/>
  <c r="J168" i="2" s="1"/>
  <c r="Q4520" i="1" s="1"/>
  <c r="J161" i="2"/>
  <c r="Q4513" i="1" s="1"/>
  <c r="AB4518" i="1"/>
  <c r="T4516" i="1"/>
  <c r="H2187" i="1"/>
  <c r="C167" i="2"/>
  <c r="I4519" i="1" s="1"/>
  <c r="H1564" i="1"/>
  <c r="H1652" i="1" s="1"/>
  <c r="I1652" i="1"/>
  <c r="H2253" i="1"/>
  <c r="Y4514" i="1"/>
  <c r="Y4516" i="1"/>
  <c r="S720" i="33"/>
  <c r="Q168" i="2" s="1"/>
  <c r="Z4520" i="1" s="1"/>
  <c r="V720" i="33"/>
  <c r="T168" i="2" s="1"/>
  <c r="AD4520" i="1" s="1"/>
  <c r="T161" i="2"/>
  <c r="AD4513" i="1" s="1"/>
  <c r="M720" i="33"/>
  <c r="K168" i="2" s="1"/>
  <c r="R4520" i="1" s="1"/>
  <c r="K161" i="2"/>
  <c r="R4513" i="1" s="1"/>
  <c r="H1557" i="1"/>
  <c r="H1645" i="1" s="1"/>
  <c r="P720" i="33"/>
  <c r="N168" i="2" s="1"/>
  <c r="V4520" i="1" s="1"/>
  <c r="N161" i="2"/>
  <c r="V4513" i="1" s="1"/>
  <c r="H981" i="1"/>
  <c r="H236" i="1"/>
  <c r="H982" i="1"/>
  <c r="F161" i="2"/>
  <c r="L4513" i="1" s="1"/>
  <c r="H755" i="1"/>
  <c r="D610" i="33" l="1"/>
  <c r="O720" i="33"/>
  <c r="M168" i="2" s="1"/>
  <c r="U4520" i="1" s="1"/>
  <c r="D717" i="33"/>
  <c r="B165" i="2" s="1"/>
  <c r="H720" i="33"/>
  <c r="F168" i="2" s="1"/>
  <c r="L4520" i="1" s="1"/>
  <c r="D718" i="33"/>
  <c r="B166" i="2" s="1"/>
  <c r="K720" i="33"/>
  <c r="I168" i="2" s="1"/>
  <c r="P4520" i="1" s="1"/>
  <c r="T4520" i="1" s="1"/>
  <c r="T720" i="33"/>
  <c r="R168" i="2" s="1"/>
  <c r="AA4520" i="1" s="1"/>
  <c r="AB4520" i="1" s="1"/>
  <c r="H804" i="33"/>
  <c r="F381" i="2" s="1"/>
  <c r="L3843" i="1" s="1"/>
  <c r="I802" i="33"/>
  <c r="G379" i="2" s="1"/>
  <c r="M2866" i="1" s="1"/>
  <c r="M805" i="33"/>
  <c r="K382" i="2" s="1"/>
  <c r="D802" i="33"/>
  <c r="B379" i="2" s="1"/>
  <c r="M806" i="33"/>
  <c r="K383" i="2" s="1"/>
  <c r="K803" i="33"/>
  <c r="I380" i="2" s="1"/>
  <c r="P2867" i="1" s="1"/>
  <c r="W803" i="33"/>
  <c r="U380" i="2" s="1"/>
  <c r="AE3842" i="1" s="1"/>
  <c r="U807" i="33"/>
  <c r="S384" i="2" s="1"/>
  <c r="AC2871" i="1" s="1"/>
  <c r="N801" i="33"/>
  <c r="L378" i="2" s="1"/>
  <c r="S3840" i="1" s="1"/>
  <c r="I720" i="33"/>
  <c r="G168" i="2" s="1"/>
  <c r="M4520" i="1" s="1"/>
  <c r="H803" i="33"/>
  <c r="F380" i="2" s="1"/>
  <c r="W806" i="33"/>
  <c r="U383" i="2" s="1"/>
  <c r="O4513" i="1"/>
  <c r="J720" i="33"/>
  <c r="H168" i="2" s="1"/>
  <c r="N4520" i="1" s="1"/>
  <c r="I807" i="33"/>
  <c r="G384" i="2" s="1"/>
  <c r="M3846" i="1" s="1"/>
  <c r="N800" i="33"/>
  <c r="L377" i="2" s="1"/>
  <c r="S2864" i="1" s="1"/>
  <c r="M802" i="33"/>
  <c r="K379" i="2" s="1"/>
  <c r="R3841" i="1" s="1"/>
  <c r="H4518" i="1"/>
  <c r="D713" i="33"/>
  <c r="B161" i="2" s="1"/>
  <c r="M807" i="33"/>
  <c r="K384" i="2" s="1"/>
  <c r="O800" i="33"/>
  <c r="M377" i="2" s="1"/>
  <c r="G800" i="33"/>
  <c r="E377" i="2" s="1"/>
  <c r="K3839" i="1" s="1"/>
  <c r="G801" i="33"/>
  <c r="E378" i="2" s="1"/>
  <c r="K2865" i="1" s="1"/>
  <c r="M803" i="33"/>
  <c r="K380" i="2" s="1"/>
  <c r="R2867" i="1" s="1"/>
  <c r="K807" i="33"/>
  <c r="I384" i="2" s="1"/>
  <c r="P2871" i="1" s="1"/>
  <c r="O807" i="33"/>
  <c r="M384" i="2" s="1"/>
  <c r="D714" i="33"/>
  <c r="B162" i="2" s="1"/>
  <c r="Q807" i="33"/>
  <c r="O384" i="2" s="1"/>
  <c r="O806" i="33"/>
  <c r="M383" i="2" s="1"/>
  <c r="O803" i="33"/>
  <c r="M380" i="2" s="1"/>
  <c r="U2867" i="1" s="1"/>
  <c r="G804" i="33"/>
  <c r="E381" i="2" s="1"/>
  <c r="K2868" i="1" s="1"/>
  <c r="S804" i="33"/>
  <c r="Q381" i="2" s="1"/>
  <c r="Z3843" i="1" s="1"/>
  <c r="L807" i="33"/>
  <c r="J384" i="2" s="1"/>
  <c r="Q2871" i="1" s="1"/>
  <c r="K806" i="33"/>
  <c r="I383" i="2" s="1"/>
  <c r="M804" i="33"/>
  <c r="K381" i="2" s="1"/>
  <c r="T800" i="33"/>
  <c r="R377" i="2" s="1"/>
  <c r="F801" i="33"/>
  <c r="D378" i="2" s="1"/>
  <c r="U806" i="33"/>
  <c r="S383" i="2" s="1"/>
  <c r="AC2870" i="1" s="1"/>
  <c r="U805" i="33"/>
  <c r="S382" i="2" s="1"/>
  <c r="AC2869" i="1" s="1"/>
  <c r="J803" i="33"/>
  <c r="H380" i="2" s="1"/>
  <c r="N3842" i="1" s="1"/>
  <c r="T806" i="33"/>
  <c r="R383" i="2" s="1"/>
  <c r="AA3845" i="1" s="1"/>
  <c r="F804" i="33"/>
  <c r="D381" i="2" s="1"/>
  <c r="T805" i="33"/>
  <c r="R382" i="2" s="1"/>
  <c r="Q801" i="33"/>
  <c r="O378" i="2" s="1"/>
  <c r="N805" i="33"/>
  <c r="L382" i="2" s="1"/>
  <c r="Q804" i="33"/>
  <c r="O381" i="2" s="1"/>
  <c r="W3843" i="1" s="1"/>
  <c r="O805" i="33"/>
  <c r="M382" i="2" s="1"/>
  <c r="U3844" i="1" s="1"/>
  <c r="O802" i="33"/>
  <c r="M379" i="2" s="1"/>
  <c r="U3841" i="1" s="1"/>
  <c r="V807" i="33"/>
  <c r="T384" i="2" s="1"/>
  <c r="AD3846" i="1" s="1"/>
  <c r="D805" i="33"/>
  <c r="B382" i="2" s="1"/>
  <c r="W802" i="33"/>
  <c r="U379" i="2" s="1"/>
  <c r="R806" i="33"/>
  <c r="P383" i="2" s="1"/>
  <c r="N802" i="33"/>
  <c r="L379" i="2" s="1"/>
  <c r="P800" i="33"/>
  <c r="N377" i="2" s="1"/>
  <c r="V3839" i="1" s="1"/>
  <c r="I804" i="33"/>
  <c r="G381" i="2" s="1"/>
  <c r="M3843" i="1" s="1"/>
  <c r="W804" i="33"/>
  <c r="U381" i="2" s="1"/>
  <c r="AE3843" i="1" s="1"/>
  <c r="U803" i="33"/>
  <c r="S380" i="2" s="1"/>
  <c r="AC2867" i="1" s="1"/>
  <c r="M800" i="33"/>
  <c r="K377" i="2" s="1"/>
  <c r="J802" i="33"/>
  <c r="H379" i="2" s="1"/>
  <c r="R802" i="33"/>
  <c r="P379" i="2" s="1"/>
  <c r="G720" i="33"/>
  <c r="E168" i="2" s="1"/>
  <c r="K4520" i="1" s="1"/>
  <c r="D715" i="33"/>
  <c r="B163" i="2" s="1"/>
  <c r="N720" i="33"/>
  <c r="L168" i="2" s="1"/>
  <c r="S4520" i="1" s="1"/>
  <c r="G802" i="33"/>
  <c r="E379" i="2" s="1"/>
  <c r="K2866" i="1" s="1"/>
  <c r="E804" i="33"/>
  <c r="C381" i="2" s="1"/>
  <c r="I3843" i="1" s="1"/>
  <c r="K804" i="33"/>
  <c r="I381" i="2" s="1"/>
  <c r="E803" i="33"/>
  <c r="C380" i="2" s="1"/>
  <c r="J807" i="33"/>
  <c r="H384" i="2" s="1"/>
  <c r="S805" i="33"/>
  <c r="Q382" i="2" s="1"/>
  <c r="H800" i="33"/>
  <c r="F377" i="2" s="1"/>
  <c r="L2864" i="1" s="1"/>
  <c r="L803" i="33"/>
  <c r="J380" i="2" s="1"/>
  <c r="Q2867" i="1" s="1"/>
  <c r="P806" i="33"/>
  <c r="N383" i="2" s="1"/>
  <c r="V3845" i="1" s="1"/>
  <c r="L805" i="33"/>
  <c r="J382" i="2" s="1"/>
  <c r="Q3844" i="1" s="1"/>
  <c r="T804" i="33"/>
  <c r="R381" i="2" s="1"/>
  <c r="J805" i="33"/>
  <c r="H382" i="2" s="1"/>
  <c r="V806" i="33"/>
  <c r="T383" i="2" s="1"/>
  <c r="R804" i="33"/>
  <c r="P381" i="2" s="1"/>
  <c r="V800" i="33"/>
  <c r="T377" i="2" s="1"/>
  <c r="AD3839" i="1" s="1"/>
  <c r="P805" i="33"/>
  <c r="N382" i="2" s="1"/>
  <c r="V2869" i="1" s="1"/>
  <c r="L801" i="33"/>
  <c r="J378" i="2" s="1"/>
  <c r="Q3840" i="1" s="1"/>
  <c r="F800" i="33"/>
  <c r="D377" i="2" s="1"/>
  <c r="J3839" i="1" s="1"/>
  <c r="I800" i="33"/>
  <c r="G377" i="2" s="1"/>
  <c r="G807" i="33"/>
  <c r="E384" i="2" s="1"/>
  <c r="S807" i="33"/>
  <c r="Q384" i="2" s="1"/>
  <c r="G803" i="33"/>
  <c r="E380" i="2" s="1"/>
  <c r="D801" i="33"/>
  <c r="B378" i="2" s="1"/>
  <c r="D806" i="33"/>
  <c r="B383" i="2" s="1"/>
  <c r="E800" i="33"/>
  <c r="C377" i="2" s="1"/>
  <c r="I3839" i="1" s="1"/>
  <c r="K800" i="33"/>
  <c r="I377" i="2" s="1"/>
  <c r="P3839" i="1" s="1"/>
  <c r="D803" i="33"/>
  <c r="B380" i="2" s="1"/>
  <c r="K802" i="33"/>
  <c r="I379" i="2" s="1"/>
  <c r="G806" i="33"/>
  <c r="E383" i="2" s="1"/>
  <c r="N804" i="33"/>
  <c r="L381" i="2" s="1"/>
  <c r="N806" i="33"/>
  <c r="L383" i="2" s="1"/>
  <c r="S2870" i="1" s="1"/>
  <c r="F806" i="33"/>
  <c r="D383" i="2" s="1"/>
  <c r="J2870" i="1" s="1"/>
  <c r="I806" i="33"/>
  <c r="G383" i="2" s="1"/>
  <c r="M2870" i="1" s="1"/>
  <c r="J801" i="33"/>
  <c r="H378" i="2" s="1"/>
  <c r="N3840" i="1" s="1"/>
  <c r="V804" i="33"/>
  <c r="T381" i="2" s="1"/>
  <c r="I803" i="33"/>
  <c r="G380" i="2" s="1"/>
  <c r="F805" i="33"/>
  <c r="D382" i="2" s="1"/>
  <c r="J800" i="33"/>
  <c r="H377" i="2" s="1"/>
  <c r="F802" i="33"/>
  <c r="D379" i="2" s="1"/>
  <c r="J2866" i="1" s="1"/>
  <c r="I801" i="33"/>
  <c r="G378" i="2" s="1"/>
  <c r="R801" i="33"/>
  <c r="P378" i="2" s="1"/>
  <c r="X3840" i="1" s="1"/>
  <c r="H806" i="33"/>
  <c r="F383" i="2" s="1"/>
  <c r="L2870" i="1" s="1"/>
  <c r="O804" i="33"/>
  <c r="M381" i="2" s="1"/>
  <c r="W807" i="33"/>
  <c r="U384" i="2" s="1"/>
  <c r="H802" i="33"/>
  <c r="F379" i="2" s="1"/>
  <c r="E801" i="33"/>
  <c r="C378" i="2" s="1"/>
  <c r="T807" i="33"/>
  <c r="R384" i="2" s="1"/>
  <c r="AA3846" i="1" s="1"/>
  <c r="N807" i="33"/>
  <c r="L384" i="2" s="1"/>
  <c r="S2871" i="1" s="1"/>
  <c r="S801" i="33"/>
  <c r="Q378" i="2" s="1"/>
  <c r="W801" i="33"/>
  <c r="U378" i="2" s="1"/>
  <c r="AE3840" i="1" s="1"/>
  <c r="Q805" i="33"/>
  <c r="O382" i="2" s="1"/>
  <c r="V802" i="33"/>
  <c r="T379" i="2" s="1"/>
  <c r="Q802" i="33"/>
  <c r="O379" i="2" s="1"/>
  <c r="M801" i="33"/>
  <c r="K378" i="2" s="1"/>
  <c r="N803" i="33"/>
  <c r="L380" i="2" s="1"/>
  <c r="S2867" i="1" s="1"/>
  <c r="P804" i="33"/>
  <c r="N381" i="2" s="1"/>
  <c r="L802" i="33"/>
  <c r="J379" i="2" s="1"/>
  <c r="Q3841" i="1" s="1"/>
  <c r="P803" i="33"/>
  <c r="N380" i="2" s="1"/>
  <c r="V2867" i="1" s="1"/>
  <c r="L804" i="33"/>
  <c r="J381" i="2" s="1"/>
  <c r="J804" i="33"/>
  <c r="H381" i="2" s="1"/>
  <c r="D807" i="33"/>
  <c r="B384" i="2" s="1"/>
  <c r="H807" i="33"/>
  <c r="F384" i="2" s="1"/>
  <c r="W720" i="33"/>
  <c r="U168" i="2" s="1"/>
  <c r="AE4520" i="1" s="1"/>
  <c r="R807" i="33"/>
  <c r="P384" i="2" s="1"/>
  <c r="H801" i="33"/>
  <c r="F378" i="2" s="1"/>
  <c r="L2865" i="1" s="1"/>
  <c r="P807" i="33"/>
  <c r="N384" i="2" s="1"/>
  <c r="V3846" i="1" s="1"/>
  <c r="E805" i="33"/>
  <c r="C382" i="2" s="1"/>
  <c r="D804" i="33"/>
  <c r="B381" i="2" s="1"/>
  <c r="E806" i="33"/>
  <c r="C383" i="2" s="1"/>
  <c r="S800" i="33"/>
  <c r="Q377" i="2" s="1"/>
  <c r="S802" i="33"/>
  <c r="Q379" i="2" s="1"/>
  <c r="U802" i="33"/>
  <c r="S379" i="2" s="1"/>
  <c r="AC3841" i="1" s="1"/>
  <c r="T803" i="33"/>
  <c r="R380" i="2" s="1"/>
  <c r="AA2867" i="1" s="1"/>
  <c r="R800" i="33"/>
  <c r="P377" i="2" s="1"/>
  <c r="X3839" i="1" s="1"/>
  <c r="T801" i="33"/>
  <c r="R378" i="2" s="1"/>
  <c r="U800" i="33"/>
  <c r="S377" i="2" s="1"/>
  <c r="R803" i="33"/>
  <c r="P380" i="2" s="1"/>
  <c r="F803" i="33"/>
  <c r="D380" i="2" s="1"/>
  <c r="U801" i="33"/>
  <c r="S378" i="2" s="1"/>
  <c r="L800" i="33"/>
  <c r="J377" i="2" s="1"/>
  <c r="Q2864" i="1" s="1"/>
  <c r="L806" i="33"/>
  <c r="J383" i="2" s="1"/>
  <c r="Q2870" i="1" s="1"/>
  <c r="Q800" i="33"/>
  <c r="O377" i="2" s="1"/>
  <c r="W3839" i="1" s="1"/>
  <c r="E807" i="33"/>
  <c r="C384" i="2" s="1"/>
  <c r="S803" i="33"/>
  <c r="Q380" i="2" s="1"/>
  <c r="E802" i="33"/>
  <c r="C379" i="2" s="1"/>
  <c r="F807" i="33"/>
  <c r="D384" i="2" s="1"/>
  <c r="G805" i="33"/>
  <c r="E382" i="2" s="1"/>
  <c r="K3844" i="1" s="1"/>
  <c r="D800" i="33"/>
  <c r="B377" i="2" s="1"/>
  <c r="S806" i="33"/>
  <c r="Q383" i="2" s="1"/>
  <c r="Z2870" i="1" s="1"/>
  <c r="O801" i="33"/>
  <c r="M378" i="2" s="1"/>
  <c r="U3840" i="1" s="1"/>
  <c r="H805" i="33"/>
  <c r="F382" i="2" s="1"/>
  <c r="W800" i="33"/>
  <c r="U377" i="2" s="1"/>
  <c r="AE2864" i="1" s="1"/>
  <c r="V805" i="33"/>
  <c r="T382" i="2" s="1"/>
  <c r="V803" i="33"/>
  <c r="T380" i="2" s="1"/>
  <c r="P801" i="33"/>
  <c r="N378" i="2" s="1"/>
  <c r="V2865" i="1" s="1"/>
  <c r="T802" i="33"/>
  <c r="R379" i="2" s="1"/>
  <c r="AA3841" i="1" s="1"/>
  <c r="I805" i="33"/>
  <c r="G382" i="2" s="1"/>
  <c r="M3844" i="1" s="1"/>
  <c r="J806" i="33"/>
  <c r="H383" i="2" s="1"/>
  <c r="N3845" i="1" s="1"/>
  <c r="W805" i="33"/>
  <c r="U382" i="2" s="1"/>
  <c r="AE3844" i="1" s="1"/>
  <c r="U804" i="33"/>
  <c r="S381" i="2" s="1"/>
  <c r="AC2868" i="1" s="1"/>
  <c r="P802" i="33"/>
  <c r="N379" i="2" s="1"/>
  <c r="Y4513" i="1"/>
  <c r="E720" i="33"/>
  <c r="C168" i="2" s="1"/>
  <c r="I4520" i="1" s="1"/>
  <c r="H4517" i="1"/>
  <c r="D716" i="33"/>
  <c r="B164" i="2" s="1"/>
  <c r="D719" i="33"/>
  <c r="B167" i="2" s="1"/>
  <c r="AB4513" i="1"/>
  <c r="F720" i="33"/>
  <c r="D168" i="2" s="1"/>
  <c r="J4520" i="1" s="1"/>
  <c r="H4516" i="1"/>
  <c r="T4513" i="1"/>
  <c r="AC3843" i="1"/>
  <c r="Y4520" i="1"/>
  <c r="H983" i="1"/>
  <c r="P3840" i="1"/>
  <c r="P2865" i="1"/>
  <c r="P3844" i="1"/>
  <c r="P2869" i="1"/>
  <c r="L2867" i="1"/>
  <c r="L3842" i="1"/>
  <c r="W3842" i="1"/>
  <c r="W2867" i="1"/>
  <c r="M3841" i="1"/>
  <c r="R3845" i="1"/>
  <c r="R2870" i="1"/>
  <c r="X3844" i="1"/>
  <c r="X2869" i="1"/>
  <c r="AE2870" i="1"/>
  <c r="AE3845" i="1"/>
  <c r="W2870" i="1"/>
  <c r="W3845" i="1"/>
  <c r="R3844" i="1"/>
  <c r="R2869" i="1"/>
  <c r="H4519" i="1"/>
  <c r="J2871" i="1"/>
  <c r="J3846" i="1"/>
  <c r="AD2867" i="1"/>
  <c r="AD3842" i="1"/>
  <c r="AD3840" i="1"/>
  <c r="AD2865" i="1"/>
  <c r="K2871" i="1"/>
  <c r="K3846" i="1"/>
  <c r="U2864" i="1"/>
  <c r="U3839" i="1"/>
  <c r="R2871" i="1"/>
  <c r="R3846" i="1"/>
  <c r="AE3841" i="1"/>
  <c r="AE2866" i="1"/>
  <c r="X2870" i="1"/>
  <c r="X3845" i="1"/>
  <c r="S3841" i="1"/>
  <c r="S2866" i="1"/>
  <c r="V2864" i="1"/>
  <c r="R3839" i="1"/>
  <c r="R2864" i="1"/>
  <c r="N3841" i="1"/>
  <c r="N2866" i="1"/>
  <c r="X3841" i="1"/>
  <c r="X2866" i="1"/>
  <c r="W2871" i="1"/>
  <c r="W3846" i="1"/>
  <c r="U2870" i="1"/>
  <c r="U3845" i="1"/>
  <c r="P3845" i="1"/>
  <c r="P2870" i="1"/>
  <c r="R3843" i="1"/>
  <c r="R2868" i="1"/>
  <c r="AA3839" i="1"/>
  <c r="AA2864" i="1"/>
  <c r="J3840" i="1"/>
  <c r="J2865" i="1"/>
  <c r="AC3845" i="1"/>
  <c r="N2867" i="1"/>
  <c r="J3843" i="1"/>
  <c r="J2868" i="1"/>
  <c r="AA3844" i="1"/>
  <c r="AA2869" i="1"/>
  <c r="W3840" i="1"/>
  <c r="W2865" i="1"/>
  <c r="S3844" i="1"/>
  <c r="S2869" i="1"/>
  <c r="W2868" i="1"/>
  <c r="R614" i="33"/>
  <c r="P470" i="2" s="1"/>
  <c r="X1470" i="1" s="1"/>
  <c r="F613" i="33"/>
  <c r="D469" i="2" s="1"/>
  <c r="J1469" i="1" s="1"/>
  <c r="L613" i="33"/>
  <c r="J469" i="2" s="1"/>
  <c r="Q1469" i="1" s="1"/>
  <c r="M611" i="33"/>
  <c r="I617" i="33"/>
  <c r="G473" i="2" s="1"/>
  <c r="M1473" i="1" s="1"/>
  <c r="Q611" i="33"/>
  <c r="V617" i="33"/>
  <c r="T473" i="2" s="1"/>
  <c r="AD1473" i="1" s="1"/>
  <c r="W616" i="33"/>
  <c r="U472" i="2" s="1"/>
  <c r="AE1472" i="1" s="1"/>
  <c r="V611" i="33"/>
  <c r="F611" i="33"/>
  <c r="W611" i="33"/>
  <c r="Q612" i="33"/>
  <c r="O468" i="2" s="1"/>
  <c r="W1468" i="1" s="1"/>
  <c r="Q613" i="33"/>
  <c r="O469" i="2" s="1"/>
  <c r="W1469" i="1" s="1"/>
  <c r="Q616" i="33"/>
  <c r="O472" i="2" s="1"/>
  <c r="W1472" i="1" s="1"/>
  <c r="N617" i="33"/>
  <c r="L473" i="2" s="1"/>
  <c r="S1473" i="1" s="1"/>
  <c r="L611" i="33"/>
  <c r="R612" i="33"/>
  <c r="P468" i="2" s="1"/>
  <c r="X1468" i="1" s="1"/>
  <c r="T617" i="33"/>
  <c r="R473" i="2" s="1"/>
  <c r="AA1473" i="1" s="1"/>
  <c r="I611" i="33"/>
  <c r="U611" i="33"/>
  <c r="Q614" i="33"/>
  <c r="O470" i="2" s="1"/>
  <c r="W1470" i="1" s="1"/>
  <c r="T612" i="33"/>
  <c r="R468" i="2" s="1"/>
  <c r="AA1468" i="1" s="1"/>
  <c r="R611" i="33"/>
  <c r="W617" i="33"/>
  <c r="U473" i="2" s="1"/>
  <c r="AE1473" i="1" s="1"/>
  <c r="U612" i="33"/>
  <c r="S468" i="2" s="1"/>
  <c r="AC1468" i="1" s="1"/>
  <c r="I615" i="33"/>
  <c r="G471" i="2" s="1"/>
  <c r="M1471" i="1" s="1"/>
  <c r="M616" i="33"/>
  <c r="K472" i="2" s="1"/>
  <c r="R1472" i="1" s="1"/>
  <c r="R616" i="33"/>
  <c r="P472" i="2" s="1"/>
  <c r="X1472" i="1" s="1"/>
  <c r="N614" i="33"/>
  <c r="L470" i="2" s="1"/>
  <c r="S1470" i="1" s="1"/>
  <c r="V615" i="33"/>
  <c r="T471" i="2" s="1"/>
  <c r="AD1471" i="1" s="1"/>
  <c r="R615" i="33"/>
  <c r="P471" i="2" s="1"/>
  <c r="X1471" i="1" s="1"/>
  <c r="J613" i="33"/>
  <c r="H469" i="2" s="1"/>
  <c r="N1469" i="1" s="1"/>
  <c r="N611" i="33"/>
  <c r="P615" i="33"/>
  <c r="N471" i="2" s="1"/>
  <c r="V1471" i="1" s="1"/>
  <c r="L612" i="33"/>
  <c r="J468" i="2" s="1"/>
  <c r="Q1468" i="1" s="1"/>
  <c r="M617" i="33"/>
  <c r="K473" i="2" s="1"/>
  <c r="R1473" i="1" s="1"/>
  <c r="J616" i="33"/>
  <c r="H472" i="2" s="1"/>
  <c r="N1472" i="1" s="1"/>
  <c r="F615" i="33"/>
  <c r="D471" i="2" s="1"/>
  <c r="J1471" i="1" s="1"/>
  <c r="P613" i="33"/>
  <c r="N469" i="2" s="1"/>
  <c r="V1469" i="1" s="1"/>
  <c r="U616" i="33"/>
  <c r="S472" i="2" s="1"/>
  <c r="AC1472" i="1" s="1"/>
  <c r="J612" i="33"/>
  <c r="H468" i="2" s="1"/>
  <c r="N1468" i="1" s="1"/>
  <c r="P612" i="33"/>
  <c r="N468" i="2" s="1"/>
  <c r="V1468" i="1" s="1"/>
  <c r="F614" i="33"/>
  <c r="D470" i="2" s="1"/>
  <c r="J1470" i="1" s="1"/>
  <c r="H615" i="33"/>
  <c r="F471" i="2" s="1"/>
  <c r="L1471" i="1" s="1"/>
  <c r="P614" i="33"/>
  <c r="N470" i="2" s="1"/>
  <c r="V1470" i="1" s="1"/>
  <c r="J614" i="33"/>
  <c r="H470" i="2" s="1"/>
  <c r="N1470" i="1" s="1"/>
  <c r="K613" i="33"/>
  <c r="I469" i="2" s="1"/>
  <c r="P1469" i="1" s="1"/>
  <c r="F616" i="33"/>
  <c r="D472" i="2" s="1"/>
  <c r="J1472" i="1" s="1"/>
  <c r="I616" i="33"/>
  <c r="G472" i="2" s="1"/>
  <c r="M1472" i="1" s="1"/>
  <c r="O616" i="33"/>
  <c r="M472" i="2" s="1"/>
  <c r="U1472" i="1" s="1"/>
  <c r="V616" i="33"/>
  <c r="T472" i="2" s="1"/>
  <c r="AD1472" i="1" s="1"/>
  <c r="I614" i="33"/>
  <c r="G470" i="2" s="1"/>
  <c r="M1470" i="1" s="1"/>
  <c r="G613" i="33"/>
  <c r="E469" i="2" s="1"/>
  <c r="K1469" i="1" s="1"/>
  <c r="F617" i="33"/>
  <c r="D473" i="2" s="1"/>
  <c r="J1473" i="1" s="1"/>
  <c r="H611" i="33"/>
  <c r="K612" i="33"/>
  <c r="I468" i="2" s="1"/>
  <c r="P1468" i="1" s="1"/>
  <c r="E615" i="33"/>
  <c r="V613" i="33"/>
  <c r="T469" i="2" s="1"/>
  <c r="AD1469" i="1" s="1"/>
  <c r="S615" i="33"/>
  <c r="Q471" i="2" s="1"/>
  <c r="Z1471" i="1" s="1"/>
  <c r="S616" i="33"/>
  <c r="Q472" i="2" s="1"/>
  <c r="Z1472" i="1" s="1"/>
  <c r="O614" i="33"/>
  <c r="M470" i="2" s="1"/>
  <c r="U1470" i="1" s="1"/>
  <c r="M614" i="33"/>
  <c r="K470" i="2" s="1"/>
  <c r="R1470" i="1" s="1"/>
  <c r="L615" i="33"/>
  <c r="J471" i="2" s="1"/>
  <c r="Q1471" i="1" s="1"/>
  <c r="H614" i="33"/>
  <c r="F470" i="2" s="1"/>
  <c r="L1470" i="1" s="1"/>
  <c r="N613" i="33"/>
  <c r="L469" i="2" s="1"/>
  <c r="S1469" i="1" s="1"/>
  <c r="V612" i="33"/>
  <c r="T468" i="2" s="1"/>
  <c r="AD1468" i="1" s="1"/>
  <c r="T611" i="33"/>
  <c r="U617" i="33"/>
  <c r="S473" i="2" s="1"/>
  <c r="AC1473" i="1" s="1"/>
  <c r="I612" i="33"/>
  <c r="G468" i="2" s="1"/>
  <c r="M1468" i="1" s="1"/>
  <c r="G615" i="33"/>
  <c r="E471" i="2" s="1"/>
  <c r="K1471" i="1" s="1"/>
  <c r="E616" i="33"/>
  <c r="S613" i="33"/>
  <c r="Q469" i="2" s="1"/>
  <c r="Z1469" i="1" s="1"/>
  <c r="R613" i="33"/>
  <c r="P469" i="2" s="1"/>
  <c r="X1469" i="1" s="1"/>
  <c r="O615" i="33"/>
  <c r="M471" i="2" s="1"/>
  <c r="U1471" i="1" s="1"/>
  <c r="O613" i="33"/>
  <c r="M469" i="2" s="1"/>
  <c r="U1469" i="1" s="1"/>
  <c r="M612" i="33"/>
  <c r="K468" i="2" s="1"/>
  <c r="R1468" i="1" s="1"/>
  <c r="N615" i="33"/>
  <c r="L471" i="2" s="1"/>
  <c r="S1471" i="1" s="1"/>
  <c r="J615" i="33"/>
  <c r="H471" i="2" s="1"/>
  <c r="N1471" i="1" s="1"/>
  <c r="W615" i="33"/>
  <c r="U471" i="2" s="1"/>
  <c r="AE1471" i="1" s="1"/>
  <c r="O612" i="33"/>
  <c r="M468" i="2" s="1"/>
  <c r="U1468" i="1" s="1"/>
  <c r="V614" i="33"/>
  <c r="T470" i="2" s="1"/>
  <c r="AD1470" i="1" s="1"/>
  <c r="T615" i="33"/>
  <c r="R471" i="2" s="1"/>
  <c r="AA1471" i="1" s="1"/>
  <c r="H616" i="33"/>
  <c r="F472" i="2" s="1"/>
  <c r="L1472" i="1" s="1"/>
  <c r="J617" i="33"/>
  <c r="H473" i="2" s="1"/>
  <c r="N1473" i="1" s="1"/>
  <c r="L617" i="33"/>
  <c r="J473" i="2" s="1"/>
  <c r="Q1473" i="1" s="1"/>
  <c r="H617" i="33"/>
  <c r="F473" i="2" s="1"/>
  <c r="L1473" i="1" s="1"/>
  <c r="E613" i="33"/>
  <c r="Q615" i="33"/>
  <c r="O471" i="2" s="1"/>
  <c r="W1471" i="1" s="1"/>
  <c r="P616" i="33"/>
  <c r="N472" i="2" s="1"/>
  <c r="V1472" i="1" s="1"/>
  <c r="G612" i="33"/>
  <c r="E468" i="2" s="1"/>
  <c r="K1468" i="1" s="1"/>
  <c r="E612" i="33"/>
  <c r="W613" i="33"/>
  <c r="U469" i="2" s="1"/>
  <c r="AE1469" i="1" s="1"/>
  <c r="T616" i="33"/>
  <c r="R472" i="2" s="1"/>
  <c r="AA1472" i="1" s="1"/>
  <c r="W614" i="33"/>
  <c r="U470" i="2" s="1"/>
  <c r="AE1470" i="1" s="1"/>
  <c r="O611" i="33"/>
  <c r="M615" i="33"/>
  <c r="K471" i="2" s="1"/>
  <c r="R1471" i="1" s="1"/>
  <c r="G611" i="33"/>
  <c r="L614" i="33"/>
  <c r="J470" i="2" s="1"/>
  <c r="Q1470" i="1" s="1"/>
  <c r="U613" i="33"/>
  <c r="S469" i="2" s="1"/>
  <c r="AC1469" i="1" s="1"/>
  <c r="S617" i="33"/>
  <c r="Q473" i="2" s="1"/>
  <c r="Z1473" i="1" s="1"/>
  <c r="K617" i="33"/>
  <c r="I473" i="2" s="1"/>
  <c r="P1473" i="1" s="1"/>
  <c r="K616" i="33"/>
  <c r="I472" i="2" s="1"/>
  <c r="P1472" i="1" s="1"/>
  <c r="G614" i="33"/>
  <c r="E470" i="2" s="1"/>
  <c r="K1470" i="1" s="1"/>
  <c r="N616" i="33"/>
  <c r="L472" i="2" s="1"/>
  <c r="S1472" i="1" s="1"/>
  <c r="E611" i="33"/>
  <c r="O617" i="33"/>
  <c r="M473" i="2" s="1"/>
  <c r="U1473" i="1" s="1"/>
  <c r="L616" i="33"/>
  <c r="J472" i="2" s="1"/>
  <c r="Q1472" i="1" s="1"/>
  <c r="K615" i="33"/>
  <c r="I471" i="2" s="1"/>
  <c r="P1471" i="1" s="1"/>
  <c r="H612" i="33"/>
  <c r="F468" i="2" s="1"/>
  <c r="L1468" i="1" s="1"/>
  <c r="N612" i="33"/>
  <c r="L468" i="2" s="1"/>
  <c r="S1468" i="1" s="1"/>
  <c r="S614" i="33"/>
  <c r="Q470" i="2" s="1"/>
  <c r="Z1470" i="1" s="1"/>
  <c r="S611" i="33"/>
  <c r="U615" i="33"/>
  <c r="S471" i="2" s="1"/>
  <c r="AC1471" i="1" s="1"/>
  <c r="P617" i="33"/>
  <c r="N473" i="2" s="1"/>
  <c r="V1473" i="1" s="1"/>
  <c r="E617" i="33"/>
  <c r="G617" i="33"/>
  <c r="E473" i="2" s="1"/>
  <c r="K1473" i="1" s="1"/>
  <c r="T613" i="33"/>
  <c r="R469" i="2" s="1"/>
  <c r="AA1469" i="1" s="1"/>
  <c r="K611" i="33"/>
  <c r="I613" i="33"/>
  <c r="G469" i="2" s="1"/>
  <c r="M1469" i="1" s="1"/>
  <c r="K614" i="33"/>
  <c r="I470" i="2" s="1"/>
  <c r="P1470" i="1" s="1"/>
  <c r="S612" i="33"/>
  <c r="Q468" i="2" s="1"/>
  <c r="Z1468" i="1" s="1"/>
  <c r="T614" i="33"/>
  <c r="R470" i="2" s="1"/>
  <c r="AA1470" i="1" s="1"/>
  <c r="F612" i="33"/>
  <c r="D468" i="2" s="1"/>
  <c r="J1468" i="1" s="1"/>
  <c r="P611" i="33"/>
  <c r="U614" i="33"/>
  <c r="S470" i="2" s="1"/>
  <c r="AC1470" i="1" s="1"/>
  <c r="J611" i="33"/>
  <c r="R617" i="33"/>
  <c r="P473" i="2" s="1"/>
  <c r="X1473" i="1" s="1"/>
  <c r="H613" i="33"/>
  <c r="F469" i="2" s="1"/>
  <c r="L1469" i="1" s="1"/>
  <c r="W612" i="33"/>
  <c r="U468" i="2" s="1"/>
  <c r="AE1468" i="1" s="1"/>
  <c r="M613" i="33"/>
  <c r="K469" i="2" s="1"/>
  <c r="R1469" i="1" s="1"/>
  <c r="Q617" i="33"/>
  <c r="O473" i="2" s="1"/>
  <c r="W1473" i="1" s="1"/>
  <c r="G616" i="33"/>
  <c r="E472" i="2" s="1"/>
  <c r="K1472" i="1" s="1"/>
  <c r="E614" i="33"/>
  <c r="K3841" i="1"/>
  <c r="P3843" i="1"/>
  <c r="P2868" i="1"/>
  <c r="I2867" i="1"/>
  <c r="I3842" i="1"/>
  <c r="N2871" i="1"/>
  <c r="N3846" i="1"/>
  <c r="Z3844" i="1"/>
  <c r="Z2869" i="1"/>
  <c r="AA3843" i="1"/>
  <c r="AA2868" i="1"/>
  <c r="N3844" i="1"/>
  <c r="N2869" i="1"/>
  <c r="AD2870" i="1"/>
  <c r="AD3845" i="1"/>
  <c r="X3843" i="1"/>
  <c r="X2868" i="1"/>
  <c r="J2864" i="1"/>
  <c r="M3839" i="1"/>
  <c r="M2864" i="1"/>
  <c r="Z3842" i="1"/>
  <c r="Z2867" i="1"/>
  <c r="U2871" i="1"/>
  <c r="U3846" i="1"/>
  <c r="K2867" i="1"/>
  <c r="K3842" i="1"/>
  <c r="P3841" i="1"/>
  <c r="P2866" i="1"/>
  <c r="K3845" i="1"/>
  <c r="K2870" i="1"/>
  <c r="S3843" i="1"/>
  <c r="S2868" i="1"/>
  <c r="S3845" i="1"/>
  <c r="AD3843" i="1"/>
  <c r="AD2868" i="1"/>
  <c r="M2867" i="1"/>
  <c r="M3842" i="1"/>
  <c r="J3844" i="1"/>
  <c r="J2869" i="1"/>
  <c r="N3839" i="1"/>
  <c r="N2864" i="1"/>
  <c r="J3841" i="1"/>
  <c r="M3840" i="1"/>
  <c r="M2865" i="1"/>
  <c r="L3844" i="1"/>
  <c r="L2869" i="1"/>
  <c r="L2871" i="1"/>
  <c r="L3846" i="1"/>
  <c r="H4515" i="1"/>
  <c r="Z2871" i="1"/>
  <c r="Z3846" i="1"/>
  <c r="O547" i="33"/>
  <c r="M245" i="2"/>
  <c r="U984" i="1" s="1"/>
  <c r="D546" i="33"/>
  <c r="B245" i="2" s="1"/>
  <c r="H4514" i="1"/>
  <c r="I2871" i="1"/>
  <c r="I3846" i="1"/>
  <c r="L3845" i="1"/>
  <c r="U3843" i="1"/>
  <c r="U2868" i="1"/>
  <c r="AE2871" i="1"/>
  <c r="AE3846" i="1"/>
  <c r="L3841" i="1"/>
  <c r="O3841" i="1" s="1"/>
  <c r="L2866" i="1"/>
  <c r="I3840" i="1"/>
  <c r="I2865" i="1"/>
  <c r="AA2871" i="1"/>
  <c r="Z3840" i="1"/>
  <c r="Z2865" i="1"/>
  <c r="AE2865" i="1"/>
  <c r="W2869" i="1"/>
  <c r="W3844" i="1"/>
  <c r="AD3841" i="1"/>
  <c r="AD2866" i="1"/>
  <c r="W3841" i="1"/>
  <c r="W2866" i="1"/>
  <c r="R3840" i="1"/>
  <c r="R2865" i="1"/>
  <c r="S3842" i="1"/>
  <c r="V2868" i="1"/>
  <c r="V3843" i="1"/>
  <c r="Q3843" i="1"/>
  <c r="Q2868" i="1"/>
  <c r="N3843" i="1"/>
  <c r="N2868" i="1"/>
  <c r="I3841" i="1"/>
  <c r="I2866" i="1"/>
  <c r="Z3845" i="1"/>
  <c r="AD2869" i="1"/>
  <c r="AD3844" i="1"/>
  <c r="V3841" i="1"/>
  <c r="V2866" i="1"/>
  <c r="X2871" i="1"/>
  <c r="X3846" i="1"/>
  <c r="L3840" i="1"/>
  <c r="I3844" i="1"/>
  <c r="I2869" i="1"/>
  <c r="I2870" i="1"/>
  <c r="I3845" i="1"/>
  <c r="Z2864" i="1"/>
  <c r="Z3839" i="1"/>
  <c r="AB3839" i="1" s="1"/>
  <c r="Z2866" i="1"/>
  <c r="Z3841" i="1"/>
  <c r="AA3840" i="1"/>
  <c r="AA2865" i="1"/>
  <c r="AC2864" i="1"/>
  <c r="AC3839" i="1"/>
  <c r="X2867" i="1"/>
  <c r="X3842" i="1"/>
  <c r="J2867" i="1"/>
  <c r="J3842" i="1"/>
  <c r="AC3840" i="1"/>
  <c r="AC2865" i="1"/>
  <c r="Q3839" i="1"/>
  <c r="AB2864" i="1" l="1"/>
  <c r="J3845" i="1"/>
  <c r="AA2866" i="1"/>
  <c r="V3844" i="1"/>
  <c r="AC2866" i="1"/>
  <c r="S3846" i="1"/>
  <c r="Q3842" i="1"/>
  <c r="Q2866" i="1"/>
  <c r="Q2865" i="1"/>
  <c r="U2866" i="1"/>
  <c r="M3845" i="1"/>
  <c r="Z2868" i="1"/>
  <c r="AC3846" i="1"/>
  <c r="R3842" i="1"/>
  <c r="M2869" i="1"/>
  <c r="O2869" i="1" s="1"/>
  <c r="Q3845" i="1"/>
  <c r="V2870" i="1"/>
  <c r="AA3842" i="1"/>
  <c r="X2865" i="1"/>
  <c r="I2864" i="1"/>
  <c r="AE2868" i="1"/>
  <c r="U2865" i="1"/>
  <c r="Y2865" i="1" s="1"/>
  <c r="V3842" i="1"/>
  <c r="Q3846" i="1"/>
  <c r="P3846" i="1"/>
  <c r="AC3842" i="1"/>
  <c r="I2868" i="1"/>
  <c r="N2870" i="1"/>
  <c r="R2866" i="1"/>
  <c r="T2866" i="1" s="1"/>
  <c r="P2864" i="1"/>
  <c r="T2864" i="1" s="1"/>
  <c r="V2871" i="1"/>
  <c r="AA2870" i="1"/>
  <c r="AB2870" i="1" s="1"/>
  <c r="Q2869" i="1"/>
  <c r="L2868" i="1"/>
  <c r="W2864" i="1"/>
  <c r="X2864" i="1"/>
  <c r="N2865" i="1"/>
  <c r="O2865" i="1" s="1"/>
  <c r="AD2871" i="1"/>
  <c r="S2865" i="1"/>
  <c r="O3840" i="1"/>
  <c r="O4520" i="1"/>
  <c r="H4520" i="1" s="1"/>
  <c r="H4513" i="1"/>
  <c r="AE2869" i="1"/>
  <c r="S3839" i="1"/>
  <c r="AC3844" i="1"/>
  <c r="K3840" i="1"/>
  <c r="AE2867" i="1"/>
  <c r="AB2869" i="1"/>
  <c r="V3840" i="1"/>
  <c r="M2871" i="1"/>
  <c r="O2871" i="1" s="1"/>
  <c r="K3843" i="1"/>
  <c r="AD2864" i="1"/>
  <c r="L3839" i="1"/>
  <c r="O3839" i="1" s="1"/>
  <c r="K2864" i="1"/>
  <c r="P3842" i="1"/>
  <c r="O2866" i="1"/>
  <c r="U3842" i="1"/>
  <c r="D720" i="33"/>
  <c r="B168" i="2" s="1"/>
  <c r="M2868" i="1"/>
  <c r="O2868" i="1" s="1"/>
  <c r="U2869" i="1"/>
  <c r="AE3839" i="1"/>
  <c r="K2869" i="1"/>
  <c r="Y3843" i="1"/>
  <c r="AB3844" i="1"/>
  <c r="K1550" i="1"/>
  <c r="G657" i="33"/>
  <c r="K1551" i="1"/>
  <c r="G658" i="33"/>
  <c r="K1549" i="1"/>
  <c r="G656" i="33"/>
  <c r="O2870" i="1"/>
  <c r="K1552" i="1"/>
  <c r="G659" i="33"/>
  <c r="K1553" i="1"/>
  <c r="G660" i="33"/>
  <c r="AB3846" i="1"/>
  <c r="K1548" i="1"/>
  <c r="G655" i="33"/>
  <c r="O3846" i="1"/>
  <c r="Y2870" i="1"/>
  <c r="AB3840" i="1"/>
  <c r="AB2871" i="1"/>
  <c r="AB1472" i="1"/>
  <c r="AB1552" i="1" s="1"/>
  <c r="AB1659" i="1" s="1"/>
  <c r="Z1552" i="1"/>
  <c r="Z1659" i="1" s="1"/>
  <c r="S659" i="33"/>
  <c r="Y3844" i="1"/>
  <c r="T3840" i="1"/>
  <c r="T2868" i="1"/>
  <c r="W1553" i="1"/>
  <c r="W1660" i="1" s="1"/>
  <c r="Q660" i="33"/>
  <c r="J1548" i="1"/>
  <c r="J1655" i="1" s="1"/>
  <c r="F655" i="33"/>
  <c r="C473" i="2"/>
  <c r="I1473" i="1" s="1"/>
  <c r="D617" i="33"/>
  <c r="B473" i="2" s="1"/>
  <c r="Q1552" i="1"/>
  <c r="Q1659" i="1" s="1"/>
  <c r="L659" i="33"/>
  <c r="AC1549" i="1"/>
  <c r="AC1656" i="1" s="1"/>
  <c r="U656" i="33"/>
  <c r="C468" i="2"/>
  <c r="I1468" i="1" s="1"/>
  <c r="D612" i="33"/>
  <c r="B468" i="2" s="1"/>
  <c r="O1472" i="1"/>
  <c r="O1552" i="1" s="1"/>
  <c r="O1659" i="1" s="1"/>
  <c r="L1552" i="1"/>
  <c r="L1659" i="1" s="1"/>
  <c r="H659" i="33"/>
  <c r="Y1469" i="1"/>
  <c r="Y1549" i="1" s="1"/>
  <c r="Y1656" i="1" s="1"/>
  <c r="U1549" i="1"/>
  <c r="U1656" i="1" s="1"/>
  <c r="O656" i="33"/>
  <c r="T618" i="33"/>
  <c r="R474" i="2" s="1"/>
  <c r="AA1474" i="1" s="1"/>
  <c r="R467" i="2"/>
  <c r="AA1467" i="1" s="1"/>
  <c r="AB1471" i="1"/>
  <c r="AB1551" i="1" s="1"/>
  <c r="AB1658" i="1" s="1"/>
  <c r="Z1551" i="1"/>
  <c r="Z1658" i="1" s="1"/>
  <c r="S658" i="33"/>
  <c r="AD1552" i="1"/>
  <c r="AD1659" i="1" s="1"/>
  <c r="V659" i="33"/>
  <c r="J1550" i="1"/>
  <c r="J1657" i="1" s="1"/>
  <c r="F657" i="33"/>
  <c r="Q1548" i="1"/>
  <c r="Q1655" i="1" s="1"/>
  <c r="L655" i="33"/>
  <c r="R1552" i="1"/>
  <c r="R1659" i="1" s="1"/>
  <c r="M659" i="33"/>
  <c r="I618" i="33"/>
  <c r="G474" i="2" s="1"/>
  <c r="M1474" i="1" s="1"/>
  <c r="G467" i="2"/>
  <c r="M1467" i="1" s="1"/>
  <c r="W618" i="33"/>
  <c r="U474" i="2" s="1"/>
  <c r="AE1474" i="1" s="1"/>
  <c r="U467" i="2"/>
  <c r="AE1467" i="1" s="1"/>
  <c r="Q1549" i="1"/>
  <c r="Q1656" i="1" s="1"/>
  <c r="L656" i="33"/>
  <c r="AB2868" i="1"/>
  <c r="Y2866" i="1"/>
  <c r="T2869" i="1"/>
  <c r="T1471" i="1"/>
  <c r="T1551" i="1" s="1"/>
  <c r="T1658" i="1" s="1"/>
  <c r="P1551" i="1"/>
  <c r="P1658" i="1" s="1"/>
  <c r="K658" i="33"/>
  <c r="M1550" i="1"/>
  <c r="M1657" i="1" s="1"/>
  <c r="I657" i="33"/>
  <c r="Y3846" i="1"/>
  <c r="O2864" i="1"/>
  <c r="T3843" i="1"/>
  <c r="R1549" i="1"/>
  <c r="R1656" i="1" s="1"/>
  <c r="M656" i="33"/>
  <c r="AA1550" i="1"/>
  <c r="AA1657" i="1" s="1"/>
  <c r="T657" i="33"/>
  <c r="V1553" i="1"/>
  <c r="V1660" i="1" s="1"/>
  <c r="P660" i="33"/>
  <c r="Y1473" i="1"/>
  <c r="Y1553" i="1" s="1"/>
  <c r="Y1660" i="1" s="1"/>
  <c r="U1553" i="1"/>
  <c r="U1660" i="1" s="1"/>
  <c r="O660" i="33"/>
  <c r="Q1550" i="1"/>
  <c r="Q1657" i="1" s="1"/>
  <c r="L657" i="33"/>
  <c r="AA1551" i="1"/>
  <c r="AA1658" i="1" s="1"/>
  <c r="T658" i="33"/>
  <c r="Y1471" i="1"/>
  <c r="Y1551" i="1" s="1"/>
  <c r="Y1658" i="1" s="1"/>
  <c r="U1551" i="1"/>
  <c r="U1658" i="1" s="1"/>
  <c r="O658" i="33"/>
  <c r="AD1548" i="1"/>
  <c r="AD1655" i="1" s="1"/>
  <c r="V655" i="33"/>
  <c r="AD1549" i="1"/>
  <c r="AD1656" i="1" s="1"/>
  <c r="V656" i="33"/>
  <c r="Y1472" i="1"/>
  <c r="Y1552" i="1" s="1"/>
  <c r="Y1659" i="1" s="1"/>
  <c r="U1552" i="1"/>
  <c r="U1659" i="1" s="1"/>
  <c r="O659" i="33"/>
  <c r="V1548" i="1"/>
  <c r="V1655" i="1" s="1"/>
  <c r="P655" i="33"/>
  <c r="V1551" i="1"/>
  <c r="V1658" i="1" s="1"/>
  <c r="P658" i="33"/>
  <c r="M1551" i="1"/>
  <c r="M1658" i="1" s="1"/>
  <c r="I658" i="33"/>
  <c r="AA1553" i="1"/>
  <c r="AA1660" i="1" s="1"/>
  <c r="T660" i="33"/>
  <c r="F618" i="33"/>
  <c r="D474" i="2" s="1"/>
  <c r="J1474" i="1" s="1"/>
  <c r="D467" i="2"/>
  <c r="J1467" i="1" s="1"/>
  <c r="J1549" i="1"/>
  <c r="J1656" i="1" s="1"/>
  <c r="F656" i="33"/>
  <c r="AB3843" i="1"/>
  <c r="Y3841" i="1"/>
  <c r="Y3840" i="1"/>
  <c r="T3844" i="1"/>
  <c r="N467" i="2"/>
  <c r="V1467" i="1" s="1"/>
  <c r="P618" i="33"/>
  <c r="N474" i="2" s="1"/>
  <c r="V1474" i="1" s="1"/>
  <c r="AC1553" i="1"/>
  <c r="AC1660" i="1" s="1"/>
  <c r="U660" i="33"/>
  <c r="AB3845" i="1"/>
  <c r="Y2868" i="1"/>
  <c r="T3841" i="1"/>
  <c r="Y2871" i="1"/>
  <c r="AE1548" i="1"/>
  <c r="AE1655" i="1" s="1"/>
  <c r="W655" i="33"/>
  <c r="AB1468" i="1"/>
  <c r="AB1548" i="1" s="1"/>
  <c r="AB1655" i="1" s="1"/>
  <c r="Z1548" i="1"/>
  <c r="Z1655" i="1" s="1"/>
  <c r="S655" i="33"/>
  <c r="AC1551" i="1"/>
  <c r="AC1658" i="1" s="1"/>
  <c r="U658" i="33"/>
  <c r="C467" i="2"/>
  <c r="I1467" i="1" s="1"/>
  <c r="E618" i="33"/>
  <c r="D611" i="33"/>
  <c r="B467" i="2" s="1"/>
  <c r="G618" i="33"/>
  <c r="E474" i="2" s="1"/>
  <c r="K1474" i="1" s="1"/>
  <c r="E467" i="2"/>
  <c r="K1467" i="1" s="1"/>
  <c r="V1552" i="1"/>
  <c r="V1659" i="1" s="1"/>
  <c r="P659" i="33"/>
  <c r="AD1550" i="1"/>
  <c r="AD1657" i="1" s="1"/>
  <c r="V657" i="33"/>
  <c r="X1549" i="1"/>
  <c r="X1656" i="1" s="1"/>
  <c r="R656" i="33"/>
  <c r="S1549" i="1"/>
  <c r="S1656" i="1" s="1"/>
  <c r="N656" i="33"/>
  <c r="C471" i="2"/>
  <c r="I1471" i="1" s="1"/>
  <c r="D615" i="33"/>
  <c r="B471" i="2" s="1"/>
  <c r="M1552" i="1"/>
  <c r="M1659" i="1" s="1"/>
  <c r="I659" i="33"/>
  <c r="N1548" i="1"/>
  <c r="N1655" i="1" s="1"/>
  <c r="J655" i="33"/>
  <c r="L467" i="2"/>
  <c r="S1467" i="1" s="1"/>
  <c r="N618" i="33"/>
  <c r="L474" i="2" s="1"/>
  <c r="S1474" i="1" s="1"/>
  <c r="AC1548" i="1"/>
  <c r="AC1655" i="1" s="1"/>
  <c r="U655" i="33"/>
  <c r="X1548" i="1"/>
  <c r="X1655" i="1" s="1"/>
  <c r="R655" i="33"/>
  <c r="V618" i="33"/>
  <c r="T474" i="2" s="1"/>
  <c r="AD1474" i="1" s="1"/>
  <c r="T467" i="2"/>
  <c r="AD1467" i="1" s="1"/>
  <c r="X1550" i="1"/>
  <c r="X1657" i="1" s="1"/>
  <c r="R657" i="33"/>
  <c r="N1553" i="1"/>
  <c r="N1660" i="1" s="1"/>
  <c r="J660" i="33"/>
  <c r="W1548" i="1"/>
  <c r="W1655" i="1" s="1"/>
  <c r="Q655" i="33"/>
  <c r="O1469" i="1"/>
  <c r="O1549" i="1" s="1"/>
  <c r="O1656" i="1" s="1"/>
  <c r="L1549" i="1"/>
  <c r="L1656" i="1" s="1"/>
  <c r="H656" i="33"/>
  <c r="T1470" i="1"/>
  <c r="T1550" i="1" s="1"/>
  <c r="T1657" i="1" s="1"/>
  <c r="P1550" i="1"/>
  <c r="P1657" i="1" s="1"/>
  <c r="K657" i="33"/>
  <c r="S618" i="33"/>
  <c r="Q474" i="2" s="1"/>
  <c r="Z1474" i="1" s="1"/>
  <c r="Q467" i="2"/>
  <c r="Z1467" i="1" s="1"/>
  <c r="S1552" i="1"/>
  <c r="S1659" i="1" s="1"/>
  <c r="N659" i="33"/>
  <c r="R1551" i="1"/>
  <c r="R1658" i="1" s="1"/>
  <c r="M658" i="33"/>
  <c r="W1551" i="1"/>
  <c r="W1658" i="1" s="1"/>
  <c r="Q658" i="33"/>
  <c r="Y1468" i="1"/>
  <c r="Y1548" i="1" s="1"/>
  <c r="Y1655" i="1" s="1"/>
  <c r="U1548" i="1"/>
  <c r="U1655" i="1" s="1"/>
  <c r="O655" i="33"/>
  <c r="AB1469" i="1"/>
  <c r="AB1549" i="1" s="1"/>
  <c r="AB1656" i="1" s="1"/>
  <c r="Z1549" i="1"/>
  <c r="Z1656" i="1" s="1"/>
  <c r="S656" i="33"/>
  <c r="O1470" i="1"/>
  <c r="O1550" i="1" s="1"/>
  <c r="O1657" i="1" s="1"/>
  <c r="L1550" i="1"/>
  <c r="L1657" i="1" s="1"/>
  <c r="H657" i="33"/>
  <c r="T1468" i="1"/>
  <c r="T1548" i="1" s="1"/>
  <c r="T1655" i="1" s="1"/>
  <c r="P1548" i="1"/>
  <c r="P1655" i="1" s="1"/>
  <c r="K655" i="33"/>
  <c r="J1552" i="1"/>
  <c r="J1659" i="1" s="1"/>
  <c r="F659" i="33"/>
  <c r="AC1552" i="1"/>
  <c r="AC1659" i="1" s="1"/>
  <c r="U659" i="33"/>
  <c r="N1549" i="1"/>
  <c r="N1656" i="1" s="1"/>
  <c r="J656" i="33"/>
  <c r="AE1553" i="1"/>
  <c r="AE1660" i="1" s="1"/>
  <c r="W660" i="33"/>
  <c r="L618" i="33"/>
  <c r="J474" i="2" s="1"/>
  <c r="Q1474" i="1" s="1"/>
  <c r="J467" i="2"/>
  <c r="Q1467" i="1" s="1"/>
  <c r="AE1552" i="1"/>
  <c r="AE1659" i="1" s="1"/>
  <c r="W659" i="33"/>
  <c r="T2871" i="1"/>
  <c r="T2867" i="1"/>
  <c r="AE1549" i="1"/>
  <c r="AE1656" i="1" s="1"/>
  <c r="W656" i="33"/>
  <c r="R1553" i="1"/>
  <c r="R1660" i="1" s="1"/>
  <c r="M660" i="33"/>
  <c r="AB3841" i="1"/>
  <c r="Y984" i="1"/>
  <c r="H984" i="1" s="1"/>
  <c r="T3839" i="1"/>
  <c r="X1553" i="1"/>
  <c r="X1660" i="1" s="1"/>
  <c r="R660" i="33"/>
  <c r="M1549" i="1"/>
  <c r="M1656" i="1" s="1"/>
  <c r="I656" i="33"/>
  <c r="AB1470" i="1"/>
  <c r="AB1550" i="1" s="1"/>
  <c r="AB1657" i="1" s="1"/>
  <c r="Z1550" i="1"/>
  <c r="Z1657" i="1" s="1"/>
  <c r="S657" i="33"/>
  <c r="M467" i="2"/>
  <c r="U1467" i="1" s="1"/>
  <c r="O618" i="33"/>
  <c r="M474" i="2" s="1"/>
  <c r="U1474" i="1" s="1"/>
  <c r="C469" i="2"/>
  <c r="I1469" i="1" s="1"/>
  <c r="D613" i="33"/>
  <c r="B469" i="2" s="1"/>
  <c r="AE1551" i="1"/>
  <c r="AE1658" i="1" s="1"/>
  <c r="W658" i="33"/>
  <c r="C472" i="2"/>
  <c r="I1472" i="1" s="1"/>
  <c r="D616" i="33"/>
  <c r="B472" i="2" s="1"/>
  <c r="Q1551" i="1"/>
  <c r="Q1658" i="1" s="1"/>
  <c r="L658" i="33"/>
  <c r="H618" i="33"/>
  <c r="F474" i="2" s="1"/>
  <c r="L1474" i="1" s="1"/>
  <c r="F467" i="2"/>
  <c r="L1467" i="1" s="1"/>
  <c r="P1549" i="1"/>
  <c r="P1656" i="1" s="1"/>
  <c r="T1469" i="1"/>
  <c r="T1549" i="1" s="1"/>
  <c r="T1656" i="1" s="1"/>
  <c r="K656" i="33"/>
  <c r="V1549" i="1"/>
  <c r="V1656" i="1" s="1"/>
  <c r="P656" i="33"/>
  <c r="X1551" i="1"/>
  <c r="X1658" i="1" s="1"/>
  <c r="R658" i="33"/>
  <c r="P467" i="2"/>
  <c r="X1467" i="1" s="1"/>
  <c r="R618" i="33"/>
  <c r="P474" i="2" s="1"/>
  <c r="X1474" i="1" s="1"/>
  <c r="S1553" i="1"/>
  <c r="S1660" i="1" s="1"/>
  <c r="N660" i="33"/>
  <c r="AD1553" i="1"/>
  <c r="AD1660" i="1" s="1"/>
  <c r="V660" i="33"/>
  <c r="T2870" i="1"/>
  <c r="Y3842" i="1"/>
  <c r="Y3839" i="1"/>
  <c r="O3842" i="1"/>
  <c r="AB1473" i="1"/>
  <c r="AB1553" i="1" s="1"/>
  <c r="AB1660" i="1" s="1"/>
  <c r="Z1553" i="1"/>
  <c r="Z1660" i="1" s="1"/>
  <c r="S660" i="33"/>
  <c r="O1471" i="1"/>
  <c r="O1551" i="1" s="1"/>
  <c r="O1658" i="1" s="1"/>
  <c r="L1551" i="1"/>
  <c r="L1658" i="1" s="1"/>
  <c r="H658" i="33"/>
  <c r="AB2866" i="1"/>
  <c r="O3845" i="1"/>
  <c r="O548" i="33"/>
  <c r="M246" i="2"/>
  <c r="U985" i="1" s="1"/>
  <c r="D547" i="33"/>
  <c r="B246" i="2" s="1"/>
  <c r="AB2867" i="1"/>
  <c r="J618" i="33"/>
  <c r="H474" i="2" s="1"/>
  <c r="N1474" i="1" s="1"/>
  <c r="H467" i="2"/>
  <c r="N1467" i="1" s="1"/>
  <c r="K618" i="33"/>
  <c r="I474" i="2" s="1"/>
  <c r="P1474" i="1" s="1"/>
  <c r="I467" i="2"/>
  <c r="P1467" i="1" s="1"/>
  <c r="S1548" i="1"/>
  <c r="S1655" i="1" s="1"/>
  <c r="N655" i="33"/>
  <c r="T1472" i="1"/>
  <c r="T1552" i="1" s="1"/>
  <c r="T1659" i="1" s="1"/>
  <c r="P1552" i="1"/>
  <c r="P1659" i="1" s="1"/>
  <c r="K659" i="33"/>
  <c r="AE1550" i="1"/>
  <c r="AE1657" i="1" s="1"/>
  <c r="W657" i="33"/>
  <c r="O1473" i="1"/>
  <c r="O1553" i="1" s="1"/>
  <c r="O1660" i="1" s="1"/>
  <c r="L1553" i="1"/>
  <c r="L1660" i="1" s="1"/>
  <c r="H660" i="33"/>
  <c r="N1551" i="1"/>
  <c r="N1658" i="1" s="1"/>
  <c r="J658" i="33"/>
  <c r="R1550" i="1"/>
  <c r="R1657" i="1" s="1"/>
  <c r="M657" i="33"/>
  <c r="J1553" i="1"/>
  <c r="J1660" i="1" s="1"/>
  <c r="F660" i="33"/>
  <c r="N1550" i="1"/>
  <c r="N1657" i="1" s="1"/>
  <c r="J657" i="33"/>
  <c r="J1551" i="1"/>
  <c r="J1658" i="1" s="1"/>
  <c r="F658" i="33"/>
  <c r="AD1551" i="1"/>
  <c r="AD1658" i="1" s="1"/>
  <c r="V658" i="33"/>
  <c r="AA1548" i="1"/>
  <c r="AA1655" i="1" s="1"/>
  <c r="T655" i="33"/>
  <c r="W1552" i="1"/>
  <c r="W1659" i="1" s="1"/>
  <c r="Q659" i="33"/>
  <c r="Q618" i="33"/>
  <c r="O474" i="2" s="1"/>
  <c r="W1474" i="1" s="1"/>
  <c r="O467" i="2"/>
  <c r="W1467" i="1" s="1"/>
  <c r="T3845" i="1"/>
  <c r="Y2867" i="1"/>
  <c r="O2867" i="1"/>
  <c r="O3843" i="1"/>
  <c r="R1548" i="1"/>
  <c r="R1655" i="1" s="1"/>
  <c r="M655" i="33"/>
  <c r="X1552" i="1"/>
  <c r="X1659" i="1" s="1"/>
  <c r="R659" i="33"/>
  <c r="S467" i="2"/>
  <c r="AC1467" i="1" s="1"/>
  <c r="U618" i="33"/>
  <c r="S474" i="2" s="1"/>
  <c r="AC1474" i="1" s="1"/>
  <c r="M618" i="33"/>
  <c r="K474" i="2" s="1"/>
  <c r="R1474" i="1" s="1"/>
  <c r="K467" i="2"/>
  <c r="R1467" i="1" s="1"/>
  <c r="AB2865" i="1"/>
  <c r="O3844" i="1"/>
  <c r="AB3842" i="1"/>
  <c r="C470" i="2"/>
  <c r="I1470" i="1" s="1"/>
  <c r="D614" i="33"/>
  <c r="B470" i="2" s="1"/>
  <c r="AC1550" i="1"/>
  <c r="AC1657" i="1" s="1"/>
  <c r="U657" i="33"/>
  <c r="AA1549" i="1"/>
  <c r="AA1656" i="1" s="1"/>
  <c r="T656" i="33"/>
  <c r="O1468" i="1"/>
  <c r="O1548" i="1" s="1"/>
  <c r="O1655" i="1" s="1"/>
  <c r="L1548" i="1"/>
  <c r="L1655" i="1" s="1"/>
  <c r="H655" i="33"/>
  <c r="T1473" i="1"/>
  <c r="T1553" i="1" s="1"/>
  <c r="T1660" i="1" s="1"/>
  <c r="P1553" i="1"/>
  <c r="P1660" i="1" s="1"/>
  <c r="K660" i="33"/>
  <c r="AA1552" i="1"/>
  <c r="AA1659" i="1" s="1"/>
  <c r="T659" i="33"/>
  <c r="Q1553" i="1"/>
  <c r="Q1660" i="1" s="1"/>
  <c r="L660" i="33"/>
  <c r="S1551" i="1"/>
  <c r="S1658" i="1" s="1"/>
  <c r="N658" i="33"/>
  <c r="M1548" i="1"/>
  <c r="M1655" i="1" s="1"/>
  <c r="I655" i="33"/>
  <c r="Y1470" i="1"/>
  <c r="Y1550" i="1" s="1"/>
  <c r="Y1657" i="1" s="1"/>
  <c r="U1550" i="1"/>
  <c r="U1657" i="1" s="1"/>
  <c r="O657" i="33"/>
  <c r="V1550" i="1"/>
  <c r="V1657" i="1" s="1"/>
  <c r="P657" i="33"/>
  <c r="N1552" i="1"/>
  <c r="N1659" i="1" s="1"/>
  <c r="J659" i="33"/>
  <c r="S1550" i="1"/>
  <c r="S1657" i="1" s="1"/>
  <c r="N657" i="33"/>
  <c r="W1550" i="1"/>
  <c r="W1657" i="1" s="1"/>
  <c r="Q657" i="33"/>
  <c r="W1549" i="1"/>
  <c r="W1656" i="1" s="1"/>
  <c r="Q656" i="33"/>
  <c r="M1553" i="1"/>
  <c r="M1660" i="1" s="1"/>
  <c r="I660" i="33"/>
  <c r="Y3845" i="1"/>
  <c r="Y2869" i="1"/>
  <c r="T2865" i="1"/>
  <c r="T3842" i="1" l="1"/>
  <c r="T3846" i="1"/>
  <c r="H3846" i="1" s="1"/>
  <c r="Y2864" i="1"/>
  <c r="H2866" i="1"/>
  <c r="H3841" i="1"/>
  <c r="H3840" i="1"/>
  <c r="K1657" i="1"/>
  <c r="K1659" i="1"/>
  <c r="K1655" i="1"/>
  <c r="K1656" i="1"/>
  <c r="H3844" i="1"/>
  <c r="K1658" i="1"/>
  <c r="H2870" i="1"/>
  <c r="K1660" i="1"/>
  <c r="H2871" i="1"/>
  <c r="H2869" i="1"/>
  <c r="H2865" i="1"/>
  <c r="H2868" i="1"/>
  <c r="H3845" i="1"/>
  <c r="K1547" i="1"/>
  <c r="G654" i="33"/>
  <c r="K1554" i="1"/>
  <c r="G661" i="33"/>
  <c r="H2867" i="1"/>
  <c r="H3842" i="1"/>
  <c r="H2864" i="1"/>
  <c r="H3839" i="1"/>
  <c r="H3843" i="1"/>
  <c r="I1551" i="1"/>
  <c r="H1471" i="1"/>
  <c r="E658" i="33"/>
  <c r="AC1547" i="1"/>
  <c r="AC1654" i="1" s="1"/>
  <c r="U654" i="33"/>
  <c r="S1554" i="1"/>
  <c r="S1661" i="1" s="1"/>
  <c r="N661" i="33"/>
  <c r="V1554" i="1"/>
  <c r="V1661" i="1" s="1"/>
  <c r="P661" i="33"/>
  <c r="J1547" i="1"/>
  <c r="J1654" i="1" s="1"/>
  <c r="F654" i="33"/>
  <c r="Y1467" i="1"/>
  <c r="Y1547" i="1" s="1"/>
  <c r="Y1654" i="1" s="1"/>
  <c r="U1547" i="1"/>
  <c r="U1654" i="1" s="1"/>
  <c r="O654" i="33"/>
  <c r="H1472" i="1"/>
  <c r="I1552" i="1"/>
  <c r="E659" i="33"/>
  <c r="S1547" i="1"/>
  <c r="S1654" i="1" s="1"/>
  <c r="N654" i="33"/>
  <c r="V1547" i="1"/>
  <c r="V1654" i="1" s="1"/>
  <c r="P654" i="33"/>
  <c r="J1554" i="1"/>
  <c r="J1661" i="1" s="1"/>
  <c r="F661" i="33"/>
  <c r="AA1547" i="1"/>
  <c r="AA1654" i="1" s="1"/>
  <c r="T654" i="33"/>
  <c r="H1473" i="1"/>
  <c r="I1553" i="1"/>
  <c r="E660" i="33"/>
  <c r="AB1474" i="1"/>
  <c r="AB1554" i="1" s="1"/>
  <c r="AB1661" i="1" s="1"/>
  <c r="Z1554" i="1"/>
  <c r="Z1661" i="1" s="1"/>
  <c r="S661" i="33"/>
  <c r="Q1547" i="1"/>
  <c r="Q1654" i="1" s="1"/>
  <c r="L654" i="33"/>
  <c r="T1474" i="1"/>
  <c r="T1554" i="1" s="1"/>
  <c r="T1661" i="1" s="1"/>
  <c r="P1554" i="1"/>
  <c r="P1661" i="1" s="1"/>
  <c r="K661" i="33"/>
  <c r="O549" i="33"/>
  <c r="M247" i="2"/>
  <c r="U986" i="1" s="1"/>
  <c r="D548" i="33"/>
  <c r="B247" i="2" s="1"/>
  <c r="Q1554" i="1"/>
  <c r="Q1661" i="1" s="1"/>
  <c r="L661" i="33"/>
  <c r="AD1547" i="1"/>
  <c r="AD1654" i="1" s="1"/>
  <c r="V654" i="33"/>
  <c r="AE1547" i="1"/>
  <c r="AE1654" i="1" s="1"/>
  <c r="W654" i="33"/>
  <c r="AA1554" i="1"/>
  <c r="AA1661" i="1" s="1"/>
  <c r="T661" i="33"/>
  <c r="Y985" i="1"/>
  <c r="H985" i="1" s="1"/>
  <c r="X1554" i="1"/>
  <c r="X1661" i="1" s="1"/>
  <c r="R661" i="33"/>
  <c r="AD1554" i="1"/>
  <c r="AD1661" i="1" s="1"/>
  <c r="V661" i="33"/>
  <c r="C474" i="2"/>
  <c r="I1474" i="1" s="1"/>
  <c r="D618" i="33"/>
  <c r="B474" i="2" s="1"/>
  <c r="AE1554" i="1"/>
  <c r="AE1661" i="1" s="1"/>
  <c r="W661" i="33"/>
  <c r="H1468" i="1"/>
  <c r="I1548" i="1"/>
  <c r="E655" i="33"/>
  <c r="AC1554" i="1"/>
  <c r="AC1661" i="1" s="1"/>
  <c r="U661" i="33"/>
  <c r="N1547" i="1"/>
  <c r="N1654" i="1" s="1"/>
  <c r="J654" i="33"/>
  <c r="N1554" i="1"/>
  <c r="N1661" i="1" s="1"/>
  <c r="J661" i="33"/>
  <c r="X1547" i="1"/>
  <c r="X1654" i="1" s="1"/>
  <c r="R654" i="33"/>
  <c r="O1467" i="1"/>
  <c r="O1547" i="1" s="1"/>
  <c r="O1654" i="1" s="1"/>
  <c r="L1547" i="1"/>
  <c r="L1654" i="1" s="1"/>
  <c r="H654" i="33"/>
  <c r="I1547" i="1"/>
  <c r="E654" i="33"/>
  <c r="M1547" i="1"/>
  <c r="M1654" i="1" s="1"/>
  <c r="I654" i="33"/>
  <c r="I1550" i="1"/>
  <c r="H1470" i="1"/>
  <c r="E657" i="33"/>
  <c r="W1554" i="1"/>
  <c r="W1661" i="1" s="1"/>
  <c r="Q661" i="33"/>
  <c r="O1474" i="1"/>
  <c r="O1554" i="1" s="1"/>
  <c r="O1661" i="1" s="1"/>
  <c r="L1554" i="1"/>
  <c r="L1661" i="1" s="1"/>
  <c r="H661" i="33"/>
  <c r="I1549" i="1"/>
  <c r="H1469" i="1"/>
  <c r="E656" i="33"/>
  <c r="M1554" i="1"/>
  <c r="M1661" i="1" s="1"/>
  <c r="I661" i="33"/>
  <c r="T1467" i="1"/>
  <c r="T1547" i="1" s="1"/>
  <c r="T1654" i="1" s="1"/>
  <c r="P1547" i="1"/>
  <c r="P1654" i="1" s="1"/>
  <c r="K654" i="33"/>
  <c r="W1547" i="1"/>
  <c r="W1654" i="1" s="1"/>
  <c r="Q654" i="33"/>
  <c r="R1547" i="1"/>
  <c r="R1654" i="1" s="1"/>
  <c r="M654" i="33"/>
  <c r="R1554" i="1"/>
  <c r="R1661" i="1" s="1"/>
  <c r="M661" i="33"/>
  <c r="Y1474" i="1"/>
  <c r="Y1554" i="1" s="1"/>
  <c r="Y1661" i="1" s="1"/>
  <c r="U1554" i="1"/>
  <c r="U1661" i="1" s="1"/>
  <c r="O661" i="33"/>
  <c r="AB1467" i="1"/>
  <c r="AB1547" i="1" s="1"/>
  <c r="AB1654" i="1" s="1"/>
  <c r="Z1547" i="1"/>
  <c r="Z1654" i="1" s="1"/>
  <c r="S654" i="33"/>
  <c r="K1661" i="1" l="1"/>
  <c r="K1654" i="1"/>
  <c r="H1549" i="1"/>
  <c r="H1656" i="1" s="1"/>
  <c r="D656" i="33"/>
  <c r="Y986" i="1"/>
  <c r="H986" i="1" s="1"/>
  <c r="I1659" i="1"/>
  <c r="H1474" i="1"/>
  <c r="I1554" i="1"/>
  <c r="E661" i="33"/>
  <c r="I1655" i="1"/>
  <c r="O550" i="33"/>
  <c r="M248" i="2"/>
  <c r="U987" i="1" s="1"/>
  <c r="D549" i="33"/>
  <c r="B248" i="2" s="1"/>
  <c r="H1552" i="1"/>
  <c r="H1659" i="1" s="1"/>
  <c r="D659" i="33"/>
  <c r="I1656" i="1"/>
  <c r="H1548" i="1"/>
  <c r="H1655" i="1" s="1"/>
  <c r="D655" i="33"/>
  <c r="I1660" i="1"/>
  <c r="I1654" i="1"/>
  <c r="H1551" i="1"/>
  <c r="H1658" i="1" s="1"/>
  <c r="D658" i="33"/>
  <c r="H1467" i="1"/>
  <c r="H1553" i="1"/>
  <c r="H1660" i="1" s="1"/>
  <c r="D660" i="33"/>
  <c r="I1657" i="1"/>
  <c r="H1550" i="1"/>
  <c r="H1657" i="1" s="1"/>
  <c r="D657" i="33"/>
  <c r="I1658" i="1"/>
  <c r="I1661" i="1" l="1"/>
  <c r="Y987" i="1"/>
  <c r="H987" i="1" s="1"/>
  <c r="H1554" i="1"/>
  <c r="H1661" i="1" s="1"/>
  <c r="D661" i="33"/>
  <c r="H1547" i="1"/>
  <c r="H1654" i="1" s="1"/>
  <c r="D654" i="33"/>
  <c r="M249" i="2"/>
  <c r="U988" i="1" s="1"/>
  <c r="O551" i="33"/>
  <c r="D550" i="33"/>
  <c r="B249" i="2" s="1"/>
  <c r="G667" i="33" l="1"/>
  <c r="E184" i="2" s="1"/>
  <c r="S665" i="33"/>
  <c r="Q182" i="2" s="1"/>
  <c r="W665" i="33"/>
  <c r="U182" i="2" s="1"/>
  <c r="W666" i="33"/>
  <c r="U183" i="2" s="1"/>
  <c r="J663" i="33"/>
  <c r="H180" i="2" s="1"/>
  <c r="G666" i="33"/>
  <c r="E183" i="2" s="1"/>
  <c r="W668" i="33"/>
  <c r="U185" i="2" s="1"/>
  <c r="Q665" i="33"/>
  <c r="O182" i="2" s="1"/>
  <c r="V665" i="33"/>
  <c r="T182" i="2" s="1"/>
  <c r="R666" i="33"/>
  <c r="P183" i="2" s="1"/>
  <c r="J666" i="33"/>
  <c r="H183" i="2" s="1"/>
  <c r="Q667" i="33"/>
  <c r="O184" i="2" s="1"/>
  <c r="L665" i="33"/>
  <c r="J182" i="2" s="1"/>
  <c r="J665" i="33"/>
  <c r="H182" i="2" s="1"/>
  <c r="M667" i="33"/>
  <c r="K184" i="2" s="1"/>
  <c r="O663" i="33"/>
  <c r="M180" i="2" s="1"/>
  <c r="L666" i="33"/>
  <c r="J183" i="2" s="1"/>
  <c r="U663" i="33"/>
  <c r="S180" i="2" s="1"/>
  <c r="H667" i="33"/>
  <c r="F184" i="2" s="1"/>
  <c r="P667" i="33"/>
  <c r="N184" i="2" s="1"/>
  <c r="Q663" i="33"/>
  <c r="O180" i="2" s="1"/>
  <c r="J668" i="33"/>
  <c r="H185" i="2" s="1"/>
  <c r="I666" i="33"/>
  <c r="G183" i="2" s="1"/>
  <c r="I663" i="33"/>
  <c r="G180" i="2" s="1"/>
  <c r="I667" i="33"/>
  <c r="G184" i="2" s="1"/>
  <c r="I668" i="33"/>
  <c r="G185" i="2" s="1"/>
  <c r="Q666" i="33"/>
  <c r="O183" i="2" s="1"/>
  <c r="R664" i="33"/>
  <c r="P181" i="2" s="1"/>
  <c r="N668" i="33"/>
  <c r="L185" i="2" s="1"/>
  <c r="K663" i="33"/>
  <c r="I180" i="2" s="1"/>
  <c r="H668" i="33"/>
  <c r="F185" i="2" s="1"/>
  <c r="F666" i="33"/>
  <c r="D183" i="2" s="1"/>
  <c r="V667" i="33"/>
  <c r="T184" i="2" s="1"/>
  <c r="R668" i="33"/>
  <c r="P185" i="2" s="1"/>
  <c r="T667" i="33"/>
  <c r="R184" i="2" s="1"/>
  <c r="L667" i="33"/>
  <c r="J184" i="2" s="1"/>
  <c r="V664" i="33"/>
  <c r="T181" i="2" s="1"/>
  <c r="T664" i="33"/>
  <c r="R181" i="2" s="1"/>
  <c r="U668" i="33"/>
  <c r="S185" i="2" s="1"/>
  <c r="F668" i="33"/>
  <c r="D185" i="2" s="1"/>
  <c r="W664" i="33"/>
  <c r="U181" i="2" s="1"/>
  <c r="J667" i="33"/>
  <c r="H184" i="2" s="1"/>
  <c r="K665" i="33"/>
  <c r="I182" i="2" s="1"/>
  <c r="U667" i="33"/>
  <c r="S184" i="2" s="1"/>
  <c r="F667" i="33"/>
  <c r="D184" i="2" s="1"/>
  <c r="W663" i="33"/>
  <c r="U180" i="2" s="1"/>
  <c r="F663" i="33"/>
  <c r="D180" i="2" s="1"/>
  <c r="L668" i="33"/>
  <c r="J185" i="2" s="1"/>
  <c r="G664" i="33"/>
  <c r="E181" i="2" s="1"/>
  <c r="O664" i="33"/>
  <c r="M181" i="2" s="1"/>
  <c r="P664" i="33"/>
  <c r="N181" i="2" s="1"/>
  <c r="K667" i="33"/>
  <c r="I184" i="2" s="1"/>
  <c r="U664" i="33"/>
  <c r="S181" i="2" s="1"/>
  <c r="J664" i="33"/>
  <c r="H181" i="2" s="1"/>
  <c r="G668" i="33"/>
  <c r="E185" i="2" s="1"/>
  <c r="S666" i="33"/>
  <c r="Q183" i="2" s="1"/>
  <c r="V668" i="33"/>
  <c r="T185" i="2" s="1"/>
  <c r="R667" i="33"/>
  <c r="P184" i="2" s="1"/>
  <c r="K664" i="33"/>
  <c r="I181" i="2" s="1"/>
  <c r="M668" i="33"/>
  <c r="K185" i="2" s="1"/>
  <c r="M665" i="33"/>
  <c r="K182" i="2" s="1"/>
  <c r="F665" i="33"/>
  <c r="D182" i="2" s="1"/>
  <c r="U665" i="33"/>
  <c r="S182" i="2" s="1"/>
  <c r="R665" i="33"/>
  <c r="P182" i="2" s="1"/>
  <c r="P663" i="33"/>
  <c r="N180" i="2" s="1"/>
  <c r="Q664" i="33"/>
  <c r="O181" i="2" s="1"/>
  <c r="S664" i="33"/>
  <c r="Q181" i="2" s="1"/>
  <c r="T668" i="33"/>
  <c r="R185" i="2" s="1"/>
  <c r="K668" i="33"/>
  <c r="I185" i="2" s="1"/>
  <c r="G663" i="33"/>
  <c r="E180" i="2" s="1"/>
  <c r="W667" i="33"/>
  <c r="U184" i="2" s="1"/>
  <c r="N667" i="33"/>
  <c r="L184" i="2" s="1"/>
  <c r="Q668" i="33"/>
  <c r="O185" i="2" s="1"/>
  <c r="M663" i="33"/>
  <c r="K180" i="2" s="1"/>
  <c r="S668" i="33"/>
  <c r="Q185" i="2" s="1"/>
  <c r="I665" i="33"/>
  <c r="G182" i="2" s="1"/>
  <c r="G665" i="33"/>
  <c r="E182" i="2" s="1"/>
  <c r="S663" i="33"/>
  <c r="Q180" i="2" s="1"/>
  <c r="O668" i="33"/>
  <c r="M185" i="2" s="1"/>
  <c r="P665" i="33"/>
  <c r="N182" i="2" s="1"/>
  <c r="M666" i="33"/>
  <c r="K183" i="2" s="1"/>
  <c r="O667" i="33"/>
  <c r="M184" i="2" s="1"/>
  <c r="N663" i="33"/>
  <c r="L180" i="2" s="1"/>
  <c r="H665" i="33"/>
  <c r="F182" i="2" s="1"/>
  <c r="H664" i="33"/>
  <c r="F181" i="2" s="1"/>
  <c r="S667" i="33"/>
  <c r="Q184" i="2" s="1"/>
  <c r="O665" i="33"/>
  <c r="M182" i="2" s="1"/>
  <c r="U666" i="33"/>
  <c r="S183" i="2" s="1"/>
  <c r="N665" i="33"/>
  <c r="L182" i="2" s="1"/>
  <c r="V663" i="33"/>
  <c r="T180" i="2" s="1"/>
  <c r="L664" i="33"/>
  <c r="J181" i="2" s="1"/>
  <c r="H663" i="33"/>
  <c r="F180" i="2" s="1"/>
  <c r="H666" i="33"/>
  <c r="F183" i="2" s="1"/>
  <c r="P668" i="33"/>
  <c r="N185" i="2" s="1"/>
  <c r="M664" i="33"/>
  <c r="K181" i="2" s="1"/>
  <c r="T663" i="33"/>
  <c r="R180" i="2" s="1"/>
  <c r="N664" i="33"/>
  <c r="L181" i="2" s="1"/>
  <c r="L663" i="33"/>
  <c r="J180" i="2" s="1"/>
  <c r="O666" i="33"/>
  <c r="M183" i="2" s="1"/>
  <c r="V666" i="33"/>
  <c r="T183" i="2" s="1"/>
  <c r="I664" i="33"/>
  <c r="G181" i="2" s="1"/>
  <c r="R663" i="33"/>
  <c r="P180" i="2" s="1"/>
  <c r="T666" i="33"/>
  <c r="R183" i="2" s="1"/>
  <c r="N666" i="33"/>
  <c r="L183" i="2" s="1"/>
  <c r="T665" i="33"/>
  <c r="R182" i="2" s="1"/>
  <c r="F664" i="33"/>
  <c r="D181" i="2" s="1"/>
  <c r="K666" i="33"/>
  <c r="I183" i="2" s="1"/>
  <c r="P666" i="33"/>
  <c r="N183" i="2" s="1"/>
  <c r="E662" i="33"/>
  <c r="F662" i="33"/>
  <c r="T662" i="33"/>
  <c r="Q662" i="33"/>
  <c r="M662" i="33"/>
  <c r="J662" i="33"/>
  <c r="P662" i="33"/>
  <c r="N662" i="33"/>
  <c r="I662" i="33"/>
  <c r="O662" i="33"/>
  <c r="G662" i="33"/>
  <c r="R662" i="33"/>
  <c r="U662" i="33"/>
  <c r="E666" i="33"/>
  <c r="E665" i="33"/>
  <c r="E664" i="33"/>
  <c r="K662" i="33"/>
  <c r="E663" i="33"/>
  <c r="S662" i="33"/>
  <c r="L662" i="33"/>
  <c r="W662" i="33"/>
  <c r="E667" i="33"/>
  <c r="H662" i="33"/>
  <c r="V662" i="33"/>
  <c r="E668" i="33"/>
  <c r="Y988" i="1"/>
  <c r="H988" i="1" s="1"/>
  <c r="L669" i="33" l="1"/>
  <c r="J186" i="2" s="1"/>
  <c r="J179" i="2"/>
  <c r="V2851" i="1"/>
  <c r="V3826" i="1"/>
  <c r="V4508" i="1"/>
  <c r="J3829" i="1"/>
  <c r="J2854" i="1"/>
  <c r="J4511" i="1"/>
  <c r="T669" i="33"/>
  <c r="R186" i="2" s="1"/>
  <c r="R179" i="2"/>
  <c r="R3825" i="1"/>
  <c r="R2850" i="1"/>
  <c r="R4507" i="1"/>
  <c r="U2851" i="1"/>
  <c r="U4508" i="1"/>
  <c r="U3826" i="1"/>
  <c r="U4511" i="1"/>
  <c r="U3829" i="1"/>
  <c r="U2854" i="1"/>
  <c r="AE3828" i="1"/>
  <c r="AE4510" i="1"/>
  <c r="AE2853" i="1"/>
  <c r="AC4508" i="1"/>
  <c r="AC2851" i="1"/>
  <c r="AC3826" i="1"/>
  <c r="K4511" i="1"/>
  <c r="K3829" i="1"/>
  <c r="K2854" i="1"/>
  <c r="J4506" i="1"/>
  <c r="J2849" i="1"/>
  <c r="J3824" i="1"/>
  <c r="AC4511" i="1"/>
  <c r="AC3829" i="1"/>
  <c r="AC2854" i="1"/>
  <c r="L4511" i="1"/>
  <c r="L3829" i="1"/>
  <c r="L2854" i="1"/>
  <c r="M3827" i="1"/>
  <c r="M2852" i="1"/>
  <c r="M4509" i="1"/>
  <c r="R3828" i="1"/>
  <c r="R4510" i="1"/>
  <c r="R2853" i="1"/>
  <c r="AE2854" i="1"/>
  <c r="AE4511" i="1"/>
  <c r="AE3829" i="1"/>
  <c r="X3824" i="1"/>
  <c r="X4506" i="1"/>
  <c r="X2849" i="1"/>
  <c r="V4511" i="1"/>
  <c r="V2854" i="1"/>
  <c r="V3829" i="1"/>
  <c r="Z2853" i="1"/>
  <c r="Z3828" i="1"/>
  <c r="Z4510" i="1"/>
  <c r="Z4506" i="1"/>
  <c r="Z3824" i="1"/>
  <c r="Z2849" i="1"/>
  <c r="K3824" i="1"/>
  <c r="K4506" i="1"/>
  <c r="K2849" i="1"/>
  <c r="J2851" i="1"/>
  <c r="J3826" i="1"/>
  <c r="J4508" i="1"/>
  <c r="N4507" i="1"/>
  <c r="N3825" i="1"/>
  <c r="N2850" i="1"/>
  <c r="AE2849" i="1"/>
  <c r="AE3824" i="1"/>
  <c r="AE4506" i="1"/>
  <c r="AA3825" i="1"/>
  <c r="AA2850" i="1"/>
  <c r="AA4507" i="1"/>
  <c r="P4506" i="1"/>
  <c r="P3824" i="1"/>
  <c r="P2849" i="1"/>
  <c r="N3829" i="1"/>
  <c r="N4511" i="1"/>
  <c r="N2854" i="1"/>
  <c r="N4508" i="1"/>
  <c r="N2851" i="1"/>
  <c r="N3826" i="1"/>
  <c r="K2852" i="1"/>
  <c r="K4509" i="1"/>
  <c r="K3827" i="1"/>
  <c r="AC2852" i="1"/>
  <c r="AC3827" i="1"/>
  <c r="AC4509" i="1"/>
  <c r="Z2852" i="1"/>
  <c r="Z4509" i="1"/>
  <c r="Z3827" i="1"/>
  <c r="J4509" i="1"/>
  <c r="J3827" i="1"/>
  <c r="J2852" i="1"/>
  <c r="AA2852" i="1"/>
  <c r="AA4509" i="1"/>
  <c r="AA3827" i="1"/>
  <c r="M2850" i="1"/>
  <c r="M3825" i="1"/>
  <c r="M4507" i="1"/>
  <c r="L3827" i="1"/>
  <c r="L2852" i="1"/>
  <c r="L4509" i="1"/>
  <c r="L2850" i="1"/>
  <c r="L3825" i="1"/>
  <c r="L4507" i="1"/>
  <c r="K4508" i="1"/>
  <c r="K2851" i="1"/>
  <c r="K3826" i="1"/>
  <c r="P2854" i="1"/>
  <c r="P3829" i="1"/>
  <c r="P4511" i="1"/>
  <c r="R2851" i="1"/>
  <c r="R4508" i="1"/>
  <c r="R3826" i="1"/>
  <c r="AC3825" i="1"/>
  <c r="AC2850" i="1"/>
  <c r="AC4507" i="1"/>
  <c r="J2853" i="1"/>
  <c r="J3828" i="1"/>
  <c r="J4510" i="1"/>
  <c r="AD4507" i="1"/>
  <c r="AD3825" i="1"/>
  <c r="AD2850" i="1"/>
  <c r="S4511" i="1"/>
  <c r="S3829" i="1"/>
  <c r="S2854" i="1"/>
  <c r="W2849" i="1"/>
  <c r="W3824" i="1"/>
  <c r="W4506" i="1"/>
  <c r="Q3826" i="1"/>
  <c r="Q2851" i="1"/>
  <c r="Q4508" i="1"/>
  <c r="N2849" i="1"/>
  <c r="N3824" i="1"/>
  <c r="N4506" i="1"/>
  <c r="R669" i="33"/>
  <c r="P186" i="2" s="1"/>
  <c r="P179" i="2"/>
  <c r="W3826" i="1"/>
  <c r="W4508" i="1"/>
  <c r="W2851" i="1"/>
  <c r="C180" i="2"/>
  <c r="D663" i="33"/>
  <c r="B180" i="2" s="1"/>
  <c r="N669" i="33"/>
  <c r="L186" i="2" s="1"/>
  <c r="L179" i="2"/>
  <c r="L2851" i="1"/>
  <c r="L3826" i="1"/>
  <c r="L4508" i="1"/>
  <c r="M4508" i="1"/>
  <c r="M2851" i="1"/>
  <c r="M3826" i="1"/>
  <c r="AA3829" i="1"/>
  <c r="AA4511" i="1"/>
  <c r="AA2854" i="1"/>
  <c r="R3829" i="1"/>
  <c r="R2854" i="1"/>
  <c r="R4511" i="1"/>
  <c r="P4510" i="1"/>
  <c r="P3828" i="1"/>
  <c r="P2853" i="1"/>
  <c r="AC3828" i="1"/>
  <c r="AC4510" i="1"/>
  <c r="AC2853" i="1"/>
  <c r="Q3828" i="1"/>
  <c r="Q4510" i="1"/>
  <c r="Q2853" i="1"/>
  <c r="X4507" i="1"/>
  <c r="X3825" i="1"/>
  <c r="X2850" i="1"/>
  <c r="V4510" i="1"/>
  <c r="V2853" i="1"/>
  <c r="V3828" i="1"/>
  <c r="W2853" i="1"/>
  <c r="W3828" i="1"/>
  <c r="W4510" i="1"/>
  <c r="AE4509" i="1"/>
  <c r="AE3827" i="1"/>
  <c r="AE2852" i="1"/>
  <c r="AA4506" i="1"/>
  <c r="AA3824" i="1"/>
  <c r="AA2849" i="1"/>
  <c r="Q2854" i="1"/>
  <c r="Q3829" i="1"/>
  <c r="Q4511" i="1"/>
  <c r="I669" i="33"/>
  <c r="G186" i="2" s="1"/>
  <c r="G179" i="2"/>
  <c r="V4509" i="1"/>
  <c r="V3827" i="1"/>
  <c r="V2852" i="1"/>
  <c r="H669" i="33"/>
  <c r="F186" i="2" s="1"/>
  <c r="F179" i="2"/>
  <c r="P669" i="33"/>
  <c r="N186" i="2" s="1"/>
  <c r="N179" i="2"/>
  <c r="Q2850" i="1"/>
  <c r="Q4507" i="1"/>
  <c r="Q3825" i="1"/>
  <c r="S4506" i="1"/>
  <c r="S2849" i="1"/>
  <c r="S3824" i="1"/>
  <c r="Z2854" i="1"/>
  <c r="AB2854" i="1" s="1"/>
  <c r="Z3829" i="1"/>
  <c r="Z4511" i="1"/>
  <c r="AB4511" i="1" s="1"/>
  <c r="Z2850" i="1"/>
  <c r="Z4507" i="1"/>
  <c r="AB4507" i="1" s="1"/>
  <c r="Z3825" i="1"/>
  <c r="P4507" i="1"/>
  <c r="P3825" i="1"/>
  <c r="P2850" i="1"/>
  <c r="V4507" i="1"/>
  <c r="V2850" i="1"/>
  <c r="V3825" i="1"/>
  <c r="P4508" i="1"/>
  <c r="P3826" i="1"/>
  <c r="P2851" i="1"/>
  <c r="AA3828" i="1"/>
  <c r="AA2853" i="1"/>
  <c r="AA4510" i="1"/>
  <c r="W4509" i="1"/>
  <c r="W3827" i="1"/>
  <c r="W2852" i="1"/>
  <c r="L4510" i="1"/>
  <c r="L2853" i="1"/>
  <c r="L3828" i="1"/>
  <c r="N4509" i="1"/>
  <c r="N3827" i="1"/>
  <c r="N2852" i="1"/>
  <c r="AE3826" i="1"/>
  <c r="AE4508" i="1"/>
  <c r="AE2851" i="1"/>
  <c r="Q669" i="33"/>
  <c r="O186" i="2" s="1"/>
  <c r="O179" i="2"/>
  <c r="S2853" i="1"/>
  <c r="S3828" i="1"/>
  <c r="S4510" i="1"/>
  <c r="U2849" i="1"/>
  <c r="U3824" i="1"/>
  <c r="U4506" i="1"/>
  <c r="Q179" i="2"/>
  <c r="S669" i="33"/>
  <c r="Q186" i="2" s="1"/>
  <c r="D179" i="2"/>
  <c r="F669" i="33"/>
  <c r="D186" i="2" s="1"/>
  <c r="D668" i="33"/>
  <c r="B185" i="2" s="1"/>
  <c r="C185" i="2"/>
  <c r="E669" i="33"/>
  <c r="C179" i="2"/>
  <c r="D662" i="33"/>
  <c r="B179" i="2" s="1"/>
  <c r="D664" i="33"/>
  <c r="B181" i="2" s="1"/>
  <c r="C181" i="2"/>
  <c r="AD4509" i="1"/>
  <c r="AD2852" i="1"/>
  <c r="AD3827" i="1"/>
  <c r="U3827" i="1"/>
  <c r="U2852" i="1"/>
  <c r="U4509" i="1"/>
  <c r="C184" i="2"/>
  <c r="D667" i="33"/>
  <c r="B184" i="2" s="1"/>
  <c r="D666" i="33"/>
  <c r="B183" i="2" s="1"/>
  <c r="C183" i="2"/>
  <c r="J669" i="33"/>
  <c r="H186" i="2" s="1"/>
  <c r="H179" i="2"/>
  <c r="J2850" i="1"/>
  <c r="J3825" i="1"/>
  <c r="J4507" i="1"/>
  <c r="Q4506" i="1"/>
  <c r="Q3824" i="1"/>
  <c r="Q2849" i="1"/>
  <c r="AD2849" i="1"/>
  <c r="AD3824" i="1"/>
  <c r="AD4506" i="1"/>
  <c r="U4510" i="1"/>
  <c r="U2853" i="1"/>
  <c r="U3828" i="1"/>
  <c r="R4506" i="1"/>
  <c r="R3824" i="1"/>
  <c r="R2849" i="1"/>
  <c r="W3825" i="1"/>
  <c r="W4507" i="1"/>
  <c r="W2850" i="1"/>
  <c r="X4510" i="1"/>
  <c r="X2853" i="1"/>
  <c r="X3828" i="1"/>
  <c r="U2850" i="1"/>
  <c r="U3825" i="1"/>
  <c r="U4507" i="1"/>
  <c r="N2853" i="1"/>
  <c r="N4510" i="1"/>
  <c r="N3828" i="1"/>
  <c r="X2854" i="1"/>
  <c r="X3829" i="1"/>
  <c r="X4511" i="1"/>
  <c r="M4511" i="1"/>
  <c r="M2854" i="1"/>
  <c r="M3829" i="1"/>
  <c r="AC3824" i="1"/>
  <c r="AC2849" i="1"/>
  <c r="AC4506" i="1"/>
  <c r="X2852" i="1"/>
  <c r="X4509" i="1"/>
  <c r="X3827" i="1"/>
  <c r="Z2851" i="1"/>
  <c r="Z3826" i="1"/>
  <c r="Z4508" i="1"/>
  <c r="S4509" i="1"/>
  <c r="S2852" i="1"/>
  <c r="S3827" i="1"/>
  <c r="X3826" i="1"/>
  <c r="X4508" i="1"/>
  <c r="X2851" i="1"/>
  <c r="M2849" i="1"/>
  <c r="M3824" i="1"/>
  <c r="M4506" i="1"/>
  <c r="G669" i="33"/>
  <c r="E186" i="2" s="1"/>
  <c r="E179" i="2"/>
  <c r="O669" i="33"/>
  <c r="M186" i="2" s="1"/>
  <c r="M179" i="2"/>
  <c r="K669" i="33"/>
  <c r="I186" i="2" s="1"/>
  <c r="I179" i="2"/>
  <c r="V669" i="33"/>
  <c r="T186" i="2" s="1"/>
  <c r="T179" i="2"/>
  <c r="L3824" i="1"/>
  <c r="L4506" i="1"/>
  <c r="L2849" i="1"/>
  <c r="C182" i="2"/>
  <c r="D665" i="33"/>
  <c r="B182" i="2" s="1"/>
  <c r="P2852" i="1"/>
  <c r="P4509" i="1"/>
  <c r="P3827" i="1"/>
  <c r="U179" i="2"/>
  <c r="W669" i="33"/>
  <c r="U186" i="2" s="1"/>
  <c r="U669" i="33"/>
  <c r="S186" i="2" s="1"/>
  <c r="S179" i="2"/>
  <c r="K179" i="2"/>
  <c r="M669" i="33"/>
  <c r="K186" i="2" s="1"/>
  <c r="AA2851" i="1"/>
  <c r="AA3826" i="1"/>
  <c r="AA4508" i="1"/>
  <c r="S3825" i="1"/>
  <c r="S2850" i="1"/>
  <c r="S4507" i="1"/>
  <c r="S2851" i="1"/>
  <c r="S4508" i="1"/>
  <c r="S3826" i="1"/>
  <c r="R4509" i="1"/>
  <c r="R2852" i="1"/>
  <c r="R3827" i="1"/>
  <c r="W2854" i="1"/>
  <c r="W3829" i="1"/>
  <c r="W4511" i="1"/>
  <c r="V2849" i="1"/>
  <c r="V3824" i="1"/>
  <c r="V4506" i="1"/>
  <c r="AD4511" i="1"/>
  <c r="AD3829" i="1"/>
  <c r="AD2854" i="1"/>
  <c r="K2850" i="1"/>
  <c r="K3825" i="1"/>
  <c r="K4507" i="1"/>
  <c r="AE4507" i="1"/>
  <c r="AE2850" i="1"/>
  <c r="AE3825" i="1"/>
  <c r="AD4510" i="1"/>
  <c r="AD2853" i="1"/>
  <c r="AD3828" i="1"/>
  <c r="M4510" i="1"/>
  <c r="M3828" i="1"/>
  <c r="M2853" i="1"/>
  <c r="Q2852" i="1"/>
  <c r="Q4509" i="1"/>
  <c r="Q3827" i="1"/>
  <c r="AD4508" i="1"/>
  <c r="AD2851" i="1"/>
  <c r="AD3826" i="1"/>
  <c r="K2853" i="1"/>
  <c r="K3828" i="1"/>
  <c r="K4510" i="1"/>
  <c r="AB3825" i="1" l="1"/>
  <c r="AB3826" i="1"/>
  <c r="O3824" i="1"/>
  <c r="Y3828" i="1"/>
  <c r="T2850" i="1"/>
  <c r="O2850" i="1"/>
  <c r="AB4506" i="1"/>
  <c r="Y3826" i="1"/>
  <c r="AB2851" i="1"/>
  <c r="Y4507" i="1"/>
  <c r="Y3827" i="1"/>
  <c r="Y3824" i="1"/>
  <c r="O3826" i="1"/>
  <c r="AB3827" i="1"/>
  <c r="T3827" i="1"/>
  <c r="AD3823" i="1"/>
  <c r="AD4505" i="1"/>
  <c r="AD2848" i="1"/>
  <c r="Y2853" i="1"/>
  <c r="I2853" i="1"/>
  <c r="I3828" i="1"/>
  <c r="I4510" i="1"/>
  <c r="Z3830" i="1"/>
  <c r="Z4512" i="1"/>
  <c r="Z2855" i="1"/>
  <c r="W3823" i="1"/>
  <c r="W4505" i="1"/>
  <c r="W2848" i="1"/>
  <c r="O3828" i="1"/>
  <c r="T3825" i="1"/>
  <c r="L3823" i="1"/>
  <c r="L4505" i="1"/>
  <c r="L2848" i="1"/>
  <c r="T3828" i="1"/>
  <c r="T3829" i="1"/>
  <c r="O4509" i="1"/>
  <c r="AB4510" i="1"/>
  <c r="Y4508" i="1"/>
  <c r="T4509" i="1"/>
  <c r="AD4512" i="1"/>
  <c r="AD2855" i="1"/>
  <c r="AD3830" i="1"/>
  <c r="AB4508" i="1"/>
  <c r="Y4510" i="1"/>
  <c r="Y4509" i="1"/>
  <c r="Z4505" i="1"/>
  <c r="Z2848" i="1"/>
  <c r="Z3823" i="1"/>
  <c r="W4512" i="1"/>
  <c r="W3830" i="1"/>
  <c r="W2855" i="1"/>
  <c r="O2853" i="1"/>
  <c r="T2851" i="1"/>
  <c r="T4507" i="1"/>
  <c r="L2855" i="1"/>
  <c r="L3830" i="1"/>
  <c r="L4512" i="1"/>
  <c r="T4510" i="1"/>
  <c r="I4506" i="1"/>
  <c r="I2849" i="1"/>
  <c r="I3824" i="1"/>
  <c r="T2854" i="1"/>
  <c r="O2852" i="1"/>
  <c r="AB3828" i="1"/>
  <c r="Y2851" i="1"/>
  <c r="AE3823" i="1"/>
  <c r="AE4505" i="1"/>
  <c r="AE2848" i="1"/>
  <c r="K3830" i="1"/>
  <c r="K4512" i="1"/>
  <c r="K2855" i="1"/>
  <c r="R3830" i="1"/>
  <c r="R4512" i="1"/>
  <c r="R2855" i="1"/>
  <c r="T2852" i="1"/>
  <c r="P4505" i="1"/>
  <c r="P2848" i="1"/>
  <c r="P3823" i="1"/>
  <c r="Y2852" i="1"/>
  <c r="I2848" i="1"/>
  <c r="I4505" i="1"/>
  <c r="I3823" i="1"/>
  <c r="Y4506" i="1"/>
  <c r="O4510" i="1"/>
  <c r="T3826" i="1"/>
  <c r="O3827" i="1"/>
  <c r="AB2853" i="1"/>
  <c r="O2854" i="1"/>
  <c r="T2853" i="1"/>
  <c r="S3830" i="1"/>
  <c r="S2855" i="1"/>
  <c r="S4512" i="1"/>
  <c r="T4508" i="1"/>
  <c r="O4508" i="1"/>
  <c r="T2849" i="1"/>
  <c r="O3829" i="1"/>
  <c r="P3830" i="1"/>
  <c r="P2855" i="1"/>
  <c r="P4512" i="1"/>
  <c r="N3823" i="1"/>
  <c r="N4505" i="1"/>
  <c r="N2848" i="1"/>
  <c r="AC4505" i="1"/>
  <c r="AC2848" i="1"/>
  <c r="AC3823" i="1"/>
  <c r="I3826" i="1"/>
  <c r="I4508" i="1"/>
  <c r="I2851" i="1"/>
  <c r="U3823" i="1"/>
  <c r="U4505" i="1"/>
  <c r="U2848" i="1"/>
  <c r="Y3825" i="1"/>
  <c r="N3830" i="1"/>
  <c r="N4512" i="1"/>
  <c r="N2855" i="1"/>
  <c r="I3829" i="1"/>
  <c r="I2854" i="1"/>
  <c r="I4511" i="1"/>
  <c r="Y2849" i="1"/>
  <c r="AB2850" i="1"/>
  <c r="T3824" i="1"/>
  <c r="O4511" i="1"/>
  <c r="Y2854" i="1"/>
  <c r="I3825" i="1"/>
  <c r="I2850" i="1"/>
  <c r="I4507" i="1"/>
  <c r="J2848" i="1"/>
  <c r="J4505" i="1"/>
  <c r="J3823" i="1"/>
  <c r="T4511" i="1"/>
  <c r="R3823" i="1"/>
  <c r="R4505" i="1"/>
  <c r="R2848" i="1"/>
  <c r="C186" i="2"/>
  <c r="D669" i="33"/>
  <c r="B186" i="2" s="1"/>
  <c r="O2849" i="1"/>
  <c r="U3830" i="1"/>
  <c r="U4512" i="1"/>
  <c r="U2855" i="1"/>
  <c r="Y2850" i="1"/>
  <c r="I4509" i="1"/>
  <c r="I2852" i="1"/>
  <c r="I3827" i="1"/>
  <c r="M3823" i="1"/>
  <c r="M4505" i="1"/>
  <c r="M2848" i="1"/>
  <c r="O2851" i="1"/>
  <c r="X4505" i="1"/>
  <c r="X3823" i="1"/>
  <c r="X2848" i="1"/>
  <c r="O4507" i="1"/>
  <c r="AB4509" i="1"/>
  <c r="T4506" i="1"/>
  <c r="AB2849" i="1"/>
  <c r="Y3829" i="1"/>
  <c r="AA4505" i="1"/>
  <c r="AA2848" i="1"/>
  <c r="AA3823" i="1"/>
  <c r="Q4505" i="1"/>
  <c r="Q2848" i="1"/>
  <c r="Q3823" i="1"/>
  <c r="V4512" i="1"/>
  <c r="V3830" i="1"/>
  <c r="V2855" i="1"/>
  <c r="AC3830" i="1"/>
  <c r="AC2855" i="1"/>
  <c r="AC4512" i="1"/>
  <c r="AE4512" i="1"/>
  <c r="AE2855" i="1"/>
  <c r="AE3830" i="1"/>
  <c r="O4506" i="1"/>
  <c r="K2848" i="1"/>
  <c r="K4505" i="1"/>
  <c r="K3823" i="1"/>
  <c r="J3830" i="1"/>
  <c r="J2855" i="1"/>
  <c r="J4512" i="1"/>
  <c r="AB3829" i="1"/>
  <c r="V3823" i="1"/>
  <c r="V4505" i="1"/>
  <c r="V2848" i="1"/>
  <c r="M3830" i="1"/>
  <c r="M4512" i="1"/>
  <c r="M2855" i="1"/>
  <c r="S3823" i="1"/>
  <c r="S4505" i="1"/>
  <c r="S2848" i="1"/>
  <c r="X2855" i="1"/>
  <c r="X3830" i="1"/>
  <c r="X4512" i="1"/>
  <c r="O3825" i="1"/>
  <c r="AB2852" i="1"/>
  <c r="AB3824" i="1"/>
  <c r="Y4511" i="1"/>
  <c r="AA3830" i="1"/>
  <c r="AA4512" i="1"/>
  <c r="AA2855" i="1"/>
  <c r="Q3830" i="1"/>
  <c r="Q4512" i="1"/>
  <c r="Q2855" i="1"/>
  <c r="Y4505" i="1" l="1"/>
  <c r="T3823" i="1"/>
  <c r="AB4505" i="1"/>
  <c r="H4509" i="1"/>
  <c r="H2850" i="1"/>
  <c r="H2854" i="1"/>
  <c r="Y3823" i="1"/>
  <c r="T2848" i="1"/>
  <c r="H3824" i="1"/>
  <c r="H3828" i="1"/>
  <c r="H3825" i="1"/>
  <c r="H3829" i="1"/>
  <c r="H2851" i="1"/>
  <c r="T4505" i="1"/>
  <c r="H2849" i="1"/>
  <c r="H2853" i="1"/>
  <c r="H4511" i="1"/>
  <c r="Y2855" i="1"/>
  <c r="H4508" i="1"/>
  <c r="T4512" i="1"/>
  <c r="H4506" i="1"/>
  <c r="I3830" i="1"/>
  <c r="I2855" i="1"/>
  <c r="I4512" i="1"/>
  <c r="Y4512" i="1"/>
  <c r="H3826" i="1"/>
  <c r="T2855" i="1"/>
  <c r="H4507" i="1"/>
  <c r="H4510" i="1"/>
  <c r="Y3830" i="1"/>
  <c r="T3830" i="1"/>
  <c r="O4512" i="1"/>
  <c r="O2848" i="1"/>
  <c r="AB2855" i="1"/>
  <c r="H2852" i="1"/>
  <c r="O3830" i="1"/>
  <c r="AB3823" i="1"/>
  <c r="O4505" i="1"/>
  <c r="AB4512" i="1"/>
  <c r="H3827" i="1"/>
  <c r="Y2848" i="1"/>
  <c r="O2855" i="1"/>
  <c r="AB2848" i="1"/>
  <c r="O3823" i="1"/>
  <c r="H3823" i="1" s="1"/>
  <c r="AB3830" i="1"/>
  <c r="H4505" i="1" l="1"/>
  <c r="H2848" i="1"/>
  <c r="H3830" i="1"/>
  <c r="H4512" i="1"/>
  <c r="H2855" i="1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B44" i="2"/>
  <c r="J44" i="2"/>
  <c r="K44" i="2"/>
  <c r="N44" i="2"/>
  <c r="O44" i="2"/>
  <c r="P44" i="2"/>
  <c r="B45" i="2"/>
  <c r="J45" i="2"/>
  <c r="K45" i="2"/>
  <c r="N45" i="2"/>
  <c r="O45" i="2"/>
  <c r="P45" i="2"/>
  <c r="B46" i="2"/>
  <c r="J46" i="2"/>
  <c r="K46" i="2"/>
  <c r="N46" i="2"/>
  <c r="O46" i="2"/>
  <c r="P46" i="2"/>
  <c r="B47" i="2"/>
  <c r="J47" i="2"/>
  <c r="K47" i="2"/>
  <c r="N47" i="2"/>
  <c r="O47" i="2"/>
  <c r="P47" i="2"/>
  <c r="B48" i="2"/>
  <c r="J48" i="2"/>
  <c r="K48" i="2"/>
  <c r="N48" i="2"/>
  <c r="O48" i="2"/>
  <c r="P48" i="2"/>
  <c r="B49" i="2"/>
  <c r="J49" i="2"/>
  <c r="K49" i="2"/>
  <c r="N49" i="2"/>
  <c r="O49" i="2"/>
  <c r="P49" i="2"/>
  <c r="B50" i="2"/>
  <c r="J50" i="2"/>
  <c r="K50" i="2"/>
  <c r="N50" i="2"/>
  <c r="O50" i="2"/>
  <c r="P50" i="2"/>
  <c r="B51" i="2"/>
  <c r="J51" i="2"/>
  <c r="K51" i="2"/>
  <c r="N51" i="2"/>
  <c r="O51" i="2"/>
  <c r="P51" i="2"/>
  <c r="B53" i="2"/>
  <c r="J53" i="2"/>
  <c r="K53" i="2"/>
  <c r="N53" i="2"/>
  <c r="O53" i="2"/>
  <c r="P53" i="2"/>
  <c r="B54" i="2"/>
  <c r="J54" i="2"/>
  <c r="K54" i="2"/>
  <c r="N54" i="2"/>
  <c r="O54" i="2"/>
  <c r="P54" i="2"/>
  <c r="B55" i="2"/>
  <c r="J55" i="2"/>
  <c r="K55" i="2"/>
  <c r="N55" i="2"/>
  <c r="O55" i="2"/>
  <c r="P55" i="2"/>
  <c r="B56" i="2"/>
  <c r="J56" i="2"/>
  <c r="K56" i="2"/>
  <c r="N56" i="2"/>
  <c r="O56" i="2"/>
  <c r="P56" i="2"/>
  <c r="B57" i="2"/>
  <c r="J57" i="2"/>
  <c r="K57" i="2"/>
  <c r="N57" i="2"/>
  <c r="O57" i="2"/>
  <c r="P57" i="2"/>
  <c r="B58" i="2"/>
  <c r="J58" i="2"/>
  <c r="K58" i="2"/>
  <c r="N58" i="2"/>
  <c r="O58" i="2"/>
  <c r="P58" i="2"/>
  <c r="B59" i="2"/>
  <c r="J59" i="2"/>
  <c r="K59" i="2"/>
  <c r="N59" i="2"/>
  <c r="O59" i="2"/>
  <c r="P59" i="2"/>
  <c r="B60" i="2"/>
  <c r="J60" i="2"/>
  <c r="K60" i="2"/>
  <c r="N60" i="2"/>
  <c r="O60" i="2"/>
  <c r="P60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U368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U369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U370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U371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U372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U373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U374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U375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U386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U387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U388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U389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U390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U404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U406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U407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U408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U409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U410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U411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U413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U414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U415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U416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U417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U418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U419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U420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U422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U423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U424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U425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U426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U427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U428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U429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P503" i="2"/>
  <c r="Q503" i="2"/>
  <c r="R503" i="2"/>
  <c r="S503" i="2"/>
  <c r="T503" i="2"/>
  <c r="U503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P504" i="2"/>
  <c r="Q504" i="2"/>
  <c r="R504" i="2"/>
  <c r="S504" i="2"/>
  <c r="T504" i="2"/>
  <c r="U504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T505" i="2"/>
  <c r="U505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P506" i="2"/>
  <c r="Q506" i="2"/>
  <c r="R506" i="2"/>
  <c r="S506" i="2"/>
  <c r="T506" i="2"/>
  <c r="U506" i="2"/>
  <c r="B507" i="2"/>
  <c r="C507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T507" i="2"/>
  <c r="U507" i="2"/>
  <c r="B508" i="2"/>
  <c r="C508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P508" i="2"/>
  <c r="Q508" i="2"/>
  <c r="R508" i="2"/>
  <c r="S508" i="2"/>
  <c r="T508" i="2"/>
  <c r="U508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P509" i="2"/>
  <c r="Q509" i="2"/>
  <c r="R509" i="2"/>
  <c r="S509" i="2"/>
  <c r="T509" i="2"/>
  <c r="U509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P510" i="2"/>
  <c r="Q510" i="2"/>
  <c r="R510" i="2"/>
  <c r="S510" i="2"/>
  <c r="T510" i="2"/>
  <c r="U510" i="2"/>
  <c r="B512" i="2"/>
  <c r="C512" i="2"/>
  <c r="D512" i="2"/>
  <c r="E512" i="2"/>
  <c r="F512" i="2"/>
  <c r="G512" i="2"/>
  <c r="H512" i="2"/>
  <c r="I512" i="2"/>
  <c r="J512" i="2"/>
  <c r="K512" i="2"/>
  <c r="L512" i="2"/>
  <c r="M512" i="2"/>
  <c r="N512" i="2"/>
  <c r="O512" i="2"/>
  <c r="P512" i="2"/>
  <c r="Q512" i="2"/>
  <c r="R512" i="2"/>
  <c r="S512" i="2"/>
  <c r="T512" i="2"/>
  <c r="U512" i="2"/>
  <c r="B513" i="2"/>
  <c r="C513" i="2"/>
  <c r="D513" i="2"/>
  <c r="E513" i="2"/>
  <c r="F513" i="2"/>
  <c r="G513" i="2"/>
  <c r="H513" i="2"/>
  <c r="I513" i="2"/>
  <c r="J513" i="2"/>
  <c r="K513" i="2"/>
  <c r="L513" i="2"/>
  <c r="M513" i="2"/>
  <c r="N513" i="2"/>
  <c r="O513" i="2"/>
  <c r="P513" i="2"/>
  <c r="Q513" i="2"/>
  <c r="R513" i="2"/>
  <c r="S513" i="2"/>
  <c r="T513" i="2"/>
  <c r="U513" i="2"/>
  <c r="B514" i="2"/>
  <c r="C514" i="2"/>
  <c r="D514" i="2"/>
  <c r="E514" i="2"/>
  <c r="F514" i="2"/>
  <c r="G514" i="2"/>
  <c r="H514" i="2"/>
  <c r="I514" i="2"/>
  <c r="J514" i="2"/>
  <c r="K514" i="2"/>
  <c r="L514" i="2"/>
  <c r="M514" i="2"/>
  <c r="N514" i="2"/>
  <c r="O514" i="2"/>
  <c r="P514" i="2"/>
  <c r="Q514" i="2"/>
  <c r="R514" i="2"/>
  <c r="S514" i="2"/>
  <c r="T514" i="2"/>
  <c r="U514" i="2"/>
  <c r="B515" i="2"/>
  <c r="C515" i="2"/>
  <c r="D515" i="2"/>
  <c r="E515" i="2"/>
  <c r="F515" i="2"/>
  <c r="G515" i="2"/>
  <c r="H515" i="2"/>
  <c r="I515" i="2"/>
  <c r="J515" i="2"/>
  <c r="K515" i="2"/>
  <c r="L515" i="2"/>
  <c r="M515" i="2"/>
  <c r="N515" i="2"/>
  <c r="O515" i="2"/>
  <c r="P515" i="2"/>
  <c r="Q515" i="2"/>
  <c r="R515" i="2"/>
  <c r="S515" i="2"/>
  <c r="T515" i="2"/>
  <c r="U515" i="2"/>
  <c r="B516" i="2"/>
  <c r="C516" i="2"/>
  <c r="D516" i="2"/>
  <c r="E516" i="2"/>
  <c r="F516" i="2"/>
  <c r="G516" i="2"/>
  <c r="H516" i="2"/>
  <c r="I516" i="2"/>
  <c r="J516" i="2"/>
  <c r="K516" i="2"/>
  <c r="L516" i="2"/>
  <c r="M516" i="2"/>
  <c r="N516" i="2"/>
  <c r="O516" i="2"/>
  <c r="P516" i="2"/>
  <c r="Q516" i="2"/>
  <c r="R516" i="2"/>
  <c r="S516" i="2"/>
  <c r="T516" i="2"/>
  <c r="U516" i="2"/>
  <c r="B517" i="2"/>
  <c r="C517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P517" i="2"/>
  <c r="Q517" i="2"/>
  <c r="R517" i="2"/>
  <c r="S517" i="2"/>
  <c r="T517" i="2"/>
  <c r="U517" i="2"/>
  <c r="B518" i="2"/>
  <c r="C518" i="2"/>
  <c r="D518" i="2"/>
  <c r="E518" i="2"/>
  <c r="F518" i="2"/>
  <c r="G518" i="2"/>
  <c r="H518" i="2"/>
  <c r="I518" i="2"/>
  <c r="J518" i="2"/>
  <c r="K518" i="2"/>
  <c r="L518" i="2"/>
  <c r="M518" i="2"/>
  <c r="N518" i="2"/>
  <c r="O518" i="2"/>
  <c r="P518" i="2"/>
  <c r="Q518" i="2"/>
  <c r="R518" i="2"/>
  <c r="S518" i="2"/>
  <c r="T518" i="2"/>
  <c r="U518" i="2"/>
  <c r="B519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P519" i="2"/>
  <c r="Q519" i="2"/>
  <c r="R519" i="2"/>
  <c r="S519" i="2"/>
  <c r="T519" i="2"/>
  <c r="U519" i="2"/>
  <c r="D343" i="33"/>
  <c r="E343" i="33"/>
  <c r="F343" i="33"/>
  <c r="G343" i="33"/>
  <c r="H343" i="33"/>
  <c r="I343" i="33"/>
  <c r="J343" i="33"/>
  <c r="K343" i="33"/>
  <c r="L343" i="33"/>
  <c r="M343" i="33"/>
  <c r="N343" i="33"/>
  <c r="O343" i="33"/>
  <c r="P343" i="33"/>
  <c r="Q343" i="33"/>
  <c r="R343" i="33"/>
  <c r="S343" i="33"/>
  <c r="T343" i="33"/>
  <c r="U343" i="33"/>
  <c r="V343" i="33"/>
  <c r="W343" i="33"/>
  <c r="D344" i="33"/>
  <c r="E344" i="33"/>
  <c r="F344" i="33"/>
  <c r="G344" i="33"/>
  <c r="H344" i="33"/>
  <c r="I344" i="33"/>
  <c r="J344" i="33"/>
  <c r="K344" i="33"/>
  <c r="L344" i="33"/>
  <c r="M344" i="33"/>
  <c r="N344" i="33"/>
  <c r="O344" i="33"/>
  <c r="P344" i="33"/>
  <c r="Q344" i="33"/>
  <c r="R344" i="33"/>
  <c r="S344" i="33"/>
  <c r="T344" i="33"/>
  <c r="U344" i="33"/>
  <c r="V344" i="33"/>
  <c r="W344" i="33"/>
  <c r="D345" i="33"/>
  <c r="E345" i="33"/>
  <c r="F345" i="33"/>
  <c r="G345" i="33"/>
  <c r="H345" i="33"/>
  <c r="I345" i="33"/>
  <c r="J345" i="33"/>
  <c r="K345" i="33"/>
  <c r="L345" i="33"/>
  <c r="M345" i="33"/>
  <c r="N345" i="33"/>
  <c r="O345" i="33"/>
  <c r="P345" i="33"/>
  <c r="Q345" i="33"/>
  <c r="R345" i="33"/>
  <c r="S345" i="33"/>
  <c r="T345" i="33"/>
  <c r="U345" i="33"/>
  <c r="V345" i="33"/>
  <c r="W345" i="33"/>
  <c r="D346" i="33"/>
  <c r="E346" i="33"/>
  <c r="F346" i="33"/>
  <c r="G346" i="33"/>
  <c r="H346" i="33"/>
  <c r="I346" i="33"/>
  <c r="J346" i="33"/>
  <c r="K346" i="33"/>
  <c r="L346" i="33"/>
  <c r="M346" i="33"/>
  <c r="N346" i="33"/>
  <c r="O346" i="33"/>
  <c r="P346" i="33"/>
  <c r="Q346" i="33"/>
  <c r="R346" i="33"/>
  <c r="S346" i="33"/>
  <c r="T346" i="33"/>
  <c r="U346" i="33"/>
  <c r="V346" i="33"/>
  <c r="W346" i="33"/>
  <c r="D347" i="33"/>
  <c r="E347" i="33"/>
  <c r="F347" i="33"/>
  <c r="G347" i="33"/>
  <c r="H347" i="33"/>
  <c r="I347" i="33"/>
  <c r="J347" i="33"/>
  <c r="K347" i="33"/>
  <c r="L347" i="33"/>
  <c r="M347" i="33"/>
  <c r="N347" i="33"/>
  <c r="O347" i="33"/>
  <c r="P347" i="33"/>
  <c r="Q347" i="33"/>
  <c r="R347" i="33"/>
  <c r="S347" i="33"/>
  <c r="T347" i="33"/>
  <c r="U347" i="33"/>
  <c r="V347" i="33"/>
  <c r="W347" i="33"/>
  <c r="D348" i="33"/>
  <c r="E348" i="33"/>
  <c r="F348" i="33"/>
  <c r="G348" i="33"/>
  <c r="H348" i="33"/>
  <c r="I348" i="33"/>
  <c r="J348" i="33"/>
  <c r="K348" i="33"/>
  <c r="L348" i="33"/>
  <c r="M348" i="33"/>
  <c r="N348" i="33"/>
  <c r="O348" i="33"/>
  <c r="P348" i="33"/>
  <c r="Q348" i="33"/>
  <c r="R348" i="33"/>
  <c r="S348" i="33"/>
  <c r="T348" i="33"/>
  <c r="U348" i="33"/>
  <c r="V348" i="33"/>
  <c r="W348" i="33"/>
  <c r="D349" i="33"/>
  <c r="E349" i="33"/>
  <c r="F349" i="33"/>
  <c r="G349" i="33"/>
  <c r="H349" i="33"/>
  <c r="I349" i="33"/>
  <c r="J349" i="33"/>
  <c r="K349" i="33"/>
  <c r="L349" i="33"/>
  <c r="M349" i="33"/>
  <c r="N349" i="33"/>
  <c r="O349" i="33"/>
  <c r="P349" i="33"/>
  <c r="Q349" i="33"/>
  <c r="R349" i="33"/>
  <c r="S349" i="33"/>
  <c r="T349" i="33"/>
  <c r="U349" i="33"/>
  <c r="V349" i="33"/>
  <c r="W349" i="33"/>
  <c r="D350" i="33"/>
  <c r="E350" i="33"/>
  <c r="F350" i="33"/>
  <c r="G350" i="33"/>
  <c r="H350" i="33"/>
  <c r="I350" i="33"/>
  <c r="J350" i="33"/>
  <c r="K350" i="33"/>
  <c r="L350" i="33"/>
  <c r="M350" i="33"/>
  <c r="N350" i="33"/>
  <c r="O350" i="33"/>
  <c r="P350" i="33"/>
  <c r="Q350" i="33"/>
  <c r="R350" i="33"/>
  <c r="S350" i="33"/>
  <c r="T350" i="33"/>
  <c r="U350" i="33"/>
  <c r="V350" i="33"/>
  <c r="W350" i="33"/>
  <c r="D351" i="33"/>
  <c r="E351" i="33"/>
  <c r="F351" i="33"/>
  <c r="G351" i="33"/>
  <c r="H351" i="33"/>
  <c r="I351" i="33"/>
  <c r="J351" i="33"/>
  <c r="K351" i="33"/>
  <c r="L351" i="33"/>
  <c r="M351" i="33"/>
  <c r="N351" i="33"/>
  <c r="O351" i="33"/>
  <c r="P351" i="33"/>
  <c r="Q351" i="33"/>
  <c r="R351" i="33"/>
  <c r="S351" i="33"/>
  <c r="T351" i="33"/>
  <c r="U351" i="33"/>
  <c r="V351" i="33"/>
  <c r="W351" i="33"/>
  <c r="D352" i="33"/>
  <c r="E352" i="33"/>
  <c r="F352" i="33"/>
  <c r="G352" i="33"/>
  <c r="H352" i="33"/>
  <c r="I352" i="33"/>
  <c r="J352" i="33"/>
  <c r="K352" i="33"/>
  <c r="L352" i="33"/>
  <c r="M352" i="33"/>
  <c r="N352" i="33"/>
  <c r="O352" i="33"/>
  <c r="P352" i="33"/>
  <c r="Q352" i="33"/>
  <c r="R352" i="33"/>
  <c r="S352" i="33"/>
  <c r="T352" i="33"/>
  <c r="U352" i="33"/>
  <c r="V352" i="33"/>
  <c r="W352" i="33"/>
  <c r="D353" i="33"/>
  <c r="E353" i="33"/>
  <c r="F353" i="33"/>
  <c r="G353" i="33"/>
  <c r="H353" i="33"/>
  <c r="I353" i="33"/>
  <c r="J353" i="33"/>
  <c r="K353" i="33"/>
  <c r="L353" i="33"/>
  <c r="M353" i="33"/>
  <c r="N353" i="33"/>
  <c r="O353" i="33"/>
  <c r="P353" i="33"/>
  <c r="Q353" i="33"/>
  <c r="R353" i="33"/>
  <c r="S353" i="33"/>
  <c r="T353" i="33"/>
  <c r="U353" i="33"/>
  <c r="V353" i="33"/>
  <c r="W353" i="33"/>
  <c r="D354" i="33"/>
  <c r="E354" i="33"/>
  <c r="F354" i="33"/>
  <c r="G354" i="33"/>
  <c r="H354" i="33"/>
  <c r="I354" i="33"/>
  <c r="J354" i="33"/>
  <c r="K354" i="33"/>
  <c r="L354" i="33"/>
  <c r="M354" i="33"/>
  <c r="N354" i="33"/>
  <c r="O354" i="33"/>
  <c r="P354" i="33"/>
  <c r="Q354" i="33"/>
  <c r="R354" i="33"/>
  <c r="S354" i="33"/>
  <c r="T354" i="33"/>
  <c r="U354" i="33"/>
  <c r="V354" i="33"/>
  <c r="W354" i="33"/>
  <c r="D355" i="33"/>
  <c r="E355" i="33"/>
  <c r="F355" i="33"/>
  <c r="G355" i="33"/>
  <c r="H355" i="33"/>
  <c r="I355" i="33"/>
  <c r="J355" i="33"/>
  <c r="K355" i="33"/>
  <c r="L355" i="33"/>
  <c r="M355" i="33"/>
  <c r="N355" i="33"/>
  <c r="O355" i="33"/>
  <c r="P355" i="33"/>
  <c r="Q355" i="33"/>
  <c r="R355" i="33"/>
  <c r="S355" i="33"/>
  <c r="T355" i="33"/>
  <c r="U355" i="33"/>
  <c r="V355" i="33"/>
  <c r="W355" i="33"/>
  <c r="D356" i="33"/>
  <c r="E356" i="33"/>
  <c r="F356" i="33"/>
  <c r="G356" i="33"/>
  <c r="H356" i="33"/>
  <c r="I356" i="33"/>
  <c r="J356" i="33"/>
  <c r="K356" i="33"/>
  <c r="L356" i="33"/>
  <c r="M356" i="33"/>
  <c r="N356" i="33"/>
  <c r="O356" i="33"/>
  <c r="P356" i="33"/>
  <c r="Q356" i="33"/>
  <c r="R356" i="33"/>
  <c r="S356" i="33"/>
  <c r="T356" i="33"/>
  <c r="U356" i="33"/>
  <c r="V356" i="33"/>
  <c r="W356" i="33"/>
  <c r="D357" i="33"/>
  <c r="E357" i="33"/>
  <c r="F357" i="33"/>
  <c r="G357" i="33"/>
  <c r="H357" i="33"/>
  <c r="I357" i="33"/>
  <c r="J357" i="33"/>
  <c r="K357" i="33"/>
  <c r="L357" i="33"/>
  <c r="M357" i="33"/>
  <c r="N357" i="33"/>
  <c r="O357" i="33"/>
  <c r="P357" i="33"/>
  <c r="Q357" i="33"/>
  <c r="R357" i="33"/>
  <c r="S357" i="33"/>
  <c r="T357" i="33"/>
  <c r="U357" i="33"/>
  <c r="V357" i="33"/>
  <c r="W357" i="33"/>
  <c r="D358" i="33"/>
  <c r="E358" i="33"/>
  <c r="F358" i="33"/>
  <c r="G358" i="33"/>
  <c r="H358" i="33"/>
  <c r="I358" i="33"/>
  <c r="J358" i="33"/>
  <c r="K358" i="33"/>
  <c r="L358" i="33"/>
  <c r="M358" i="33"/>
  <c r="N358" i="33"/>
  <c r="O358" i="33"/>
  <c r="P358" i="33"/>
  <c r="Q358" i="33"/>
  <c r="R358" i="33"/>
  <c r="S358" i="33"/>
  <c r="T358" i="33"/>
  <c r="U358" i="33"/>
  <c r="V358" i="33"/>
  <c r="W358" i="33"/>
  <c r="D415" i="33"/>
  <c r="E415" i="33"/>
  <c r="F415" i="33"/>
  <c r="G415" i="33"/>
  <c r="H415" i="33"/>
  <c r="I415" i="33"/>
  <c r="J415" i="33"/>
  <c r="K415" i="33"/>
  <c r="L415" i="33"/>
  <c r="M415" i="33"/>
  <c r="N415" i="33"/>
  <c r="O415" i="33"/>
  <c r="P415" i="33"/>
  <c r="Q415" i="33"/>
  <c r="R415" i="33"/>
  <c r="S415" i="33"/>
  <c r="T415" i="33"/>
  <c r="U415" i="33"/>
  <c r="V415" i="33"/>
  <c r="W415" i="33"/>
  <c r="D416" i="33"/>
  <c r="E416" i="33"/>
  <c r="F416" i="33"/>
  <c r="G416" i="33"/>
  <c r="H416" i="33"/>
  <c r="I416" i="33"/>
  <c r="J416" i="33"/>
  <c r="K416" i="33"/>
  <c r="L416" i="33"/>
  <c r="M416" i="33"/>
  <c r="N416" i="33"/>
  <c r="O416" i="33"/>
  <c r="P416" i="33"/>
  <c r="Q416" i="33"/>
  <c r="R416" i="33"/>
  <c r="S416" i="33"/>
  <c r="T416" i="33"/>
  <c r="U416" i="33"/>
  <c r="V416" i="33"/>
  <c r="W416" i="33"/>
  <c r="D417" i="33"/>
  <c r="E417" i="33"/>
  <c r="F417" i="33"/>
  <c r="G417" i="33"/>
  <c r="H417" i="33"/>
  <c r="I417" i="33"/>
  <c r="J417" i="33"/>
  <c r="K417" i="33"/>
  <c r="L417" i="33"/>
  <c r="M417" i="33"/>
  <c r="N417" i="33"/>
  <c r="O417" i="33"/>
  <c r="P417" i="33"/>
  <c r="Q417" i="33"/>
  <c r="R417" i="33"/>
  <c r="S417" i="33"/>
  <c r="T417" i="33"/>
  <c r="U417" i="33"/>
  <c r="V417" i="33"/>
  <c r="W417" i="33"/>
  <c r="D418" i="33"/>
  <c r="E418" i="33"/>
  <c r="F418" i="33"/>
  <c r="G418" i="33"/>
  <c r="H418" i="33"/>
  <c r="I418" i="33"/>
  <c r="J418" i="33"/>
  <c r="K418" i="33"/>
  <c r="L418" i="33"/>
  <c r="M418" i="33"/>
  <c r="N418" i="33"/>
  <c r="O418" i="33"/>
  <c r="P418" i="33"/>
  <c r="Q418" i="33"/>
  <c r="R418" i="33"/>
  <c r="S418" i="33"/>
  <c r="T418" i="33"/>
  <c r="U418" i="33"/>
  <c r="V418" i="33"/>
  <c r="W418" i="33"/>
  <c r="D419" i="33"/>
  <c r="E419" i="33"/>
  <c r="F419" i="33"/>
  <c r="G419" i="33"/>
  <c r="H419" i="33"/>
  <c r="I419" i="33"/>
  <c r="J419" i="33"/>
  <c r="K419" i="33"/>
  <c r="L419" i="33"/>
  <c r="M419" i="33"/>
  <c r="N419" i="33"/>
  <c r="O419" i="33"/>
  <c r="P419" i="33"/>
  <c r="Q419" i="33"/>
  <c r="R419" i="33"/>
  <c r="S419" i="33"/>
  <c r="T419" i="33"/>
  <c r="U419" i="33"/>
  <c r="V419" i="33"/>
  <c r="W419" i="33"/>
  <c r="D420" i="33"/>
  <c r="E420" i="33"/>
  <c r="F420" i="33"/>
  <c r="G420" i="33"/>
  <c r="H420" i="33"/>
  <c r="I420" i="33"/>
  <c r="J420" i="33"/>
  <c r="K420" i="33"/>
  <c r="L420" i="33"/>
  <c r="M420" i="33"/>
  <c r="N420" i="33"/>
  <c r="O420" i="33"/>
  <c r="P420" i="33"/>
  <c r="Q420" i="33"/>
  <c r="R420" i="33"/>
  <c r="S420" i="33"/>
  <c r="T420" i="33"/>
  <c r="U420" i="33"/>
  <c r="V420" i="33"/>
  <c r="W420" i="33"/>
  <c r="D421" i="33"/>
  <c r="E421" i="33"/>
  <c r="F421" i="33"/>
  <c r="G421" i="33"/>
  <c r="H421" i="33"/>
  <c r="I421" i="33"/>
  <c r="J421" i="33"/>
  <c r="K421" i="33"/>
  <c r="L421" i="33"/>
  <c r="M421" i="33"/>
  <c r="N421" i="33"/>
  <c r="O421" i="33"/>
  <c r="P421" i="33"/>
  <c r="Q421" i="33"/>
  <c r="R421" i="33"/>
  <c r="S421" i="33"/>
  <c r="T421" i="33"/>
  <c r="U421" i="33"/>
  <c r="V421" i="33"/>
  <c r="W421" i="33"/>
  <c r="D422" i="33"/>
  <c r="E422" i="33"/>
  <c r="F422" i="33"/>
  <c r="G422" i="33"/>
  <c r="H422" i="33"/>
  <c r="I422" i="33"/>
  <c r="J422" i="33"/>
  <c r="K422" i="33"/>
  <c r="L422" i="33"/>
  <c r="M422" i="33"/>
  <c r="N422" i="33"/>
  <c r="O422" i="33"/>
  <c r="P422" i="33"/>
  <c r="Q422" i="33"/>
  <c r="R422" i="33"/>
  <c r="S422" i="33"/>
  <c r="T422" i="33"/>
  <c r="U422" i="33"/>
  <c r="V422" i="33"/>
  <c r="W422" i="33"/>
  <c r="D423" i="33"/>
  <c r="E423" i="33"/>
  <c r="F423" i="33"/>
  <c r="G423" i="33"/>
  <c r="H423" i="33"/>
  <c r="I423" i="33"/>
  <c r="J423" i="33"/>
  <c r="K423" i="33"/>
  <c r="L423" i="33"/>
  <c r="M423" i="33"/>
  <c r="N423" i="33"/>
  <c r="O423" i="33"/>
  <c r="P423" i="33"/>
  <c r="Q423" i="33"/>
  <c r="R423" i="33"/>
  <c r="S423" i="33"/>
  <c r="T423" i="33"/>
  <c r="U423" i="33"/>
  <c r="V423" i="33"/>
  <c r="W423" i="33"/>
  <c r="D424" i="33"/>
  <c r="E424" i="33"/>
  <c r="F424" i="33"/>
  <c r="G424" i="33"/>
  <c r="H424" i="33"/>
  <c r="I424" i="33"/>
  <c r="J424" i="33"/>
  <c r="K424" i="33"/>
  <c r="L424" i="33"/>
  <c r="M424" i="33"/>
  <c r="N424" i="33"/>
  <c r="O424" i="33"/>
  <c r="P424" i="33"/>
  <c r="Q424" i="33"/>
  <c r="R424" i="33"/>
  <c r="S424" i="33"/>
  <c r="T424" i="33"/>
  <c r="U424" i="33"/>
  <c r="V424" i="33"/>
  <c r="W424" i="33"/>
  <c r="D425" i="33"/>
  <c r="E425" i="33"/>
  <c r="F425" i="33"/>
  <c r="G425" i="33"/>
  <c r="H425" i="33"/>
  <c r="I425" i="33"/>
  <c r="J425" i="33"/>
  <c r="K425" i="33"/>
  <c r="L425" i="33"/>
  <c r="M425" i="33"/>
  <c r="N425" i="33"/>
  <c r="O425" i="33"/>
  <c r="P425" i="33"/>
  <c r="Q425" i="33"/>
  <c r="R425" i="33"/>
  <c r="S425" i="33"/>
  <c r="T425" i="33"/>
  <c r="U425" i="33"/>
  <c r="V425" i="33"/>
  <c r="W425" i="33"/>
  <c r="D426" i="33"/>
  <c r="E426" i="33"/>
  <c r="F426" i="33"/>
  <c r="G426" i="33"/>
  <c r="H426" i="33"/>
  <c r="I426" i="33"/>
  <c r="J426" i="33"/>
  <c r="K426" i="33"/>
  <c r="L426" i="33"/>
  <c r="M426" i="33"/>
  <c r="N426" i="33"/>
  <c r="O426" i="33"/>
  <c r="P426" i="33"/>
  <c r="Q426" i="33"/>
  <c r="R426" i="33"/>
  <c r="S426" i="33"/>
  <c r="T426" i="33"/>
  <c r="U426" i="33"/>
  <c r="V426" i="33"/>
  <c r="W426" i="33"/>
  <c r="D427" i="33"/>
  <c r="E427" i="33"/>
  <c r="F427" i="33"/>
  <c r="G427" i="33"/>
  <c r="H427" i="33"/>
  <c r="I427" i="33"/>
  <c r="J427" i="33"/>
  <c r="K427" i="33"/>
  <c r="L427" i="33"/>
  <c r="M427" i="33"/>
  <c r="N427" i="33"/>
  <c r="O427" i="33"/>
  <c r="P427" i="33"/>
  <c r="Q427" i="33"/>
  <c r="R427" i="33"/>
  <c r="S427" i="33"/>
  <c r="T427" i="33"/>
  <c r="U427" i="33"/>
  <c r="V427" i="33"/>
  <c r="W427" i="33"/>
  <c r="D428" i="33"/>
  <c r="E428" i="33"/>
  <c r="F428" i="33"/>
  <c r="G428" i="33"/>
  <c r="H428" i="33"/>
  <c r="I428" i="33"/>
  <c r="J428" i="33"/>
  <c r="K428" i="33"/>
  <c r="L428" i="33"/>
  <c r="M428" i="33"/>
  <c r="N428" i="33"/>
  <c r="O428" i="33"/>
  <c r="P428" i="33"/>
  <c r="Q428" i="33"/>
  <c r="R428" i="33"/>
  <c r="S428" i="33"/>
  <c r="T428" i="33"/>
  <c r="U428" i="33"/>
  <c r="V428" i="33"/>
  <c r="W428" i="33"/>
  <c r="D429" i="33"/>
  <c r="E429" i="33"/>
  <c r="F429" i="33"/>
  <c r="G429" i="33"/>
  <c r="H429" i="33"/>
  <c r="I429" i="33"/>
  <c r="J429" i="33"/>
  <c r="K429" i="33"/>
  <c r="L429" i="33"/>
  <c r="M429" i="33"/>
  <c r="N429" i="33"/>
  <c r="O429" i="33"/>
  <c r="P429" i="33"/>
  <c r="Q429" i="33"/>
  <c r="R429" i="33"/>
  <c r="S429" i="33"/>
  <c r="T429" i="33"/>
  <c r="U429" i="33"/>
  <c r="V429" i="33"/>
  <c r="W429" i="33"/>
  <c r="D430" i="33"/>
  <c r="E430" i="33"/>
  <c r="F430" i="33"/>
  <c r="G430" i="33"/>
  <c r="H430" i="33"/>
  <c r="I430" i="33"/>
  <c r="J430" i="33"/>
  <c r="K430" i="33"/>
  <c r="L430" i="33"/>
  <c r="M430" i="33"/>
  <c r="N430" i="33"/>
  <c r="O430" i="33"/>
  <c r="P430" i="33"/>
  <c r="Q430" i="33"/>
  <c r="R430" i="33"/>
  <c r="S430" i="33"/>
  <c r="T430" i="33"/>
  <c r="U430" i="33"/>
  <c r="V430" i="33"/>
  <c r="W430" i="33"/>
  <c r="D432" i="33"/>
  <c r="E432" i="33"/>
  <c r="F432" i="33"/>
  <c r="G432" i="33"/>
  <c r="H432" i="33"/>
  <c r="I432" i="33"/>
  <c r="J432" i="33"/>
  <c r="K432" i="33"/>
  <c r="L432" i="33"/>
  <c r="M432" i="33"/>
  <c r="N432" i="33"/>
  <c r="O432" i="33"/>
  <c r="P432" i="33"/>
  <c r="Q432" i="33"/>
  <c r="R432" i="33"/>
  <c r="S432" i="33"/>
  <c r="T432" i="33"/>
  <c r="U432" i="33"/>
  <c r="V432" i="33"/>
  <c r="W432" i="33"/>
  <c r="D433" i="33"/>
  <c r="E433" i="33"/>
  <c r="F433" i="33"/>
  <c r="G433" i="33"/>
  <c r="H433" i="33"/>
  <c r="I433" i="33"/>
  <c r="J433" i="33"/>
  <c r="K433" i="33"/>
  <c r="L433" i="33"/>
  <c r="M433" i="33"/>
  <c r="N433" i="33"/>
  <c r="O433" i="33"/>
  <c r="P433" i="33"/>
  <c r="Q433" i="33"/>
  <c r="R433" i="33"/>
  <c r="S433" i="33"/>
  <c r="T433" i="33"/>
  <c r="U433" i="33"/>
  <c r="V433" i="33"/>
  <c r="W433" i="33"/>
  <c r="D434" i="33"/>
  <c r="E434" i="33"/>
  <c r="F434" i="33"/>
  <c r="G434" i="33"/>
  <c r="H434" i="33"/>
  <c r="I434" i="33"/>
  <c r="J434" i="33"/>
  <c r="K434" i="33"/>
  <c r="L434" i="33"/>
  <c r="M434" i="33"/>
  <c r="N434" i="33"/>
  <c r="O434" i="33"/>
  <c r="P434" i="33"/>
  <c r="Q434" i="33"/>
  <c r="R434" i="33"/>
  <c r="S434" i="33"/>
  <c r="T434" i="33"/>
  <c r="U434" i="33"/>
  <c r="V434" i="33"/>
  <c r="W434" i="33"/>
  <c r="D435" i="33"/>
  <c r="E435" i="33"/>
  <c r="F435" i="33"/>
  <c r="G435" i="33"/>
  <c r="H435" i="33"/>
  <c r="I435" i="33"/>
  <c r="J435" i="33"/>
  <c r="K435" i="33"/>
  <c r="L435" i="33"/>
  <c r="M435" i="33"/>
  <c r="N435" i="33"/>
  <c r="O435" i="33"/>
  <c r="P435" i="33"/>
  <c r="Q435" i="33"/>
  <c r="R435" i="33"/>
  <c r="S435" i="33"/>
  <c r="T435" i="33"/>
  <c r="U435" i="33"/>
  <c r="V435" i="33"/>
  <c r="W435" i="33"/>
  <c r="D436" i="33"/>
  <c r="E436" i="33"/>
  <c r="F436" i="33"/>
  <c r="G436" i="33"/>
  <c r="H436" i="33"/>
  <c r="I436" i="33"/>
  <c r="J436" i="33"/>
  <c r="K436" i="33"/>
  <c r="L436" i="33"/>
  <c r="M436" i="33"/>
  <c r="N436" i="33"/>
  <c r="O436" i="33"/>
  <c r="P436" i="33"/>
  <c r="Q436" i="33"/>
  <c r="R436" i="33"/>
  <c r="S436" i="33"/>
  <c r="T436" i="33"/>
  <c r="U436" i="33"/>
  <c r="V436" i="33"/>
  <c r="W436" i="33"/>
  <c r="D437" i="33"/>
  <c r="E437" i="33"/>
  <c r="F437" i="33"/>
  <c r="G437" i="33"/>
  <c r="H437" i="33"/>
  <c r="I437" i="33"/>
  <c r="J437" i="33"/>
  <c r="K437" i="33"/>
  <c r="L437" i="33"/>
  <c r="M437" i="33"/>
  <c r="N437" i="33"/>
  <c r="O437" i="33"/>
  <c r="P437" i="33"/>
  <c r="Q437" i="33"/>
  <c r="R437" i="33"/>
  <c r="S437" i="33"/>
  <c r="T437" i="33"/>
  <c r="U437" i="33"/>
  <c r="V437" i="33"/>
  <c r="W437" i="33"/>
  <c r="D438" i="33"/>
  <c r="E438" i="33"/>
  <c r="F438" i="33"/>
  <c r="G438" i="33"/>
  <c r="H438" i="33"/>
  <c r="I438" i="33"/>
  <c r="J438" i="33"/>
  <c r="K438" i="33"/>
  <c r="L438" i="33"/>
  <c r="M438" i="33"/>
  <c r="N438" i="33"/>
  <c r="O438" i="33"/>
  <c r="P438" i="33"/>
  <c r="Q438" i="33"/>
  <c r="R438" i="33"/>
  <c r="S438" i="33"/>
  <c r="T438" i="33"/>
  <c r="U438" i="33"/>
  <c r="V438" i="33"/>
  <c r="W438" i="33"/>
  <c r="D439" i="33"/>
  <c r="E439" i="33"/>
  <c r="F439" i="33"/>
  <c r="G439" i="33"/>
  <c r="H439" i="33"/>
  <c r="I439" i="33"/>
  <c r="J439" i="33"/>
  <c r="K439" i="33"/>
  <c r="L439" i="33"/>
  <c r="M439" i="33"/>
  <c r="N439" i="33"/>
  <c r="O439" i="33"/>
  <c r="P439" i="33"/>
  <c r="Q439" i="33"/>
  <c r="R439" i="33"/>
  <c r="S439" i="33"/>
  <c r="T439" i="33"/>
  <c r="U439" i="33"/>
  <c r="V439" i="33"/>
  <c r="W439" i="33"/>
  <c r="D440" i="33"/>
  <c r="E440" i="33"/>
  <c r="F440" i="33"/>
  <c r="G440" i="33"/>
  <c r="H440" i="33"/>
  <c r="I440" i="33"/>
  <c r="J440" i="33"/>
  <c r="K440" i="33"/>
  <c r="L440" i="33"/>
  <c r="M440" i="33"/>
  <c r="N440" i="33"/>
  <c r="O440" i="33"/>
  <c r="P440" i="33"/>
  <c r="Q440" i="33"/>
  <c r="R440" i="33"/>
  <c r="S440" i="33"/>
  <c r="T440" i="33"/>
  <c r="U440" i="33"/>
  <c r="V440" i="33"/>
  <c r="W440" i="33"/>
  <c r="D441" i="33"/>
  <c r="E441" i="33"/>
  <c r="F441" i="33"/>
  <c r="G441" i="33"/>
  <c r="H441" i="33"/>
  <c r="I441" i="33"/>
  <c r="J441" i="33"/>
  <c r="K441" i="33"/>
  <c r="L441" i="33"/>
  <c r="M441" i="33"/>
  <c r="N441" i="33"/>
  <c r="O441" i="33"/>
  <c r="P441" i="33"/>
  <c r="Q441" i="33"/>
  <c r="R441" i="33"/>
  <c r="S441" i="33"/>
  <c r="T441" i="33"/>
  <c r="U441" i="33"/>
  <c r="V441" i="33"/>
  <c r="W441" i="33"/>
  <c r="D442" i="33"/>
  <c r="E442" i="33"/>
  <c r="F442" i="33"/>
  <c r="G442" i="33"/>
  <c r="H442" i="33"/>
  <c r="I442" i="33"/>
  <c r="J442" i="33"/>
  <c r="K442" i="33"/>
  <c r="L442" i="33"/>
  <c r="M442" i="33"/>
  <c r="N442" i="33"/>
  <c r="O442" i="33"/>
  <c r="P442" i="33"/>
  <c r="Q442" i="33"/>
  <c r="R442" i="33"/>
  <c r="S442" i="33"/>
  <c r="T442" i="33"/>
  <c r="U442" i="33"/>
  <c r="V442" i="33"/>
  <c r="W442" i="33"/>
  <c r="D443" i="33"/>
  <c r="E443" i="33"/>
  <c r="F443" i="33"/>
  <c r="G443" i="33"/>
  <c r="H443" i="33"/>
  <c r="I443" i="33"/>
  <c r="J443" i="33"/>
  <c r="K443" i="33"/>
  <c r="L443" i="33"/>
  <c r="M443" i="33"/>
  <c r="N443" i="33"/>
  <c r="O443" i="33"/>
  <c r="P443" i="33"/>
  <c r="Q443" i="33"/>
  <c r="R443" i="33"/>
  <c r="S443" i="33"/>
  <c r="T443" i="33"/>
  <c r="U443" i="33"/>
  <c r="V443" i="33"/>
  <c r="W443" i="33"/>
  <c r="D444" i="33"/>
  <c r="E444" i="33"/>
  <c r="F444" i="33"/>
  <c r="G444" i="33"/>
  <c r="H444" i="33"/>
  <c r="I444" i="33"/>
  <c r="J444" i="33"/>
  <c r="K444" i="33"/>
  <c r="L444" i="33"/>
  <c r="M444" i="33"/>
  <c r="N444" i="33"/>
  <c r="O444" i="33"/>
  <c r="P444" i="33"/>
  <c r="Q444" i="33"/>
  <c r="R444" i="33"/>
  <c r="S444" i="33"/>
  <c r="T444" i="33"/>
  <c r="U444" i="33"/>
  <c r="V444" i="33"/>
  <c r="W444" i="33"/>
  <c r="D445" i="33"/>
  <c r="E445" i="33"/>
  <c r="F445" i="33"/>
  <c r="G445" i="33"/>
  <c r="H445" i="33"/>
  <c r="I445" i="33"/>
  <c r="J445" i="33"/>
  <c r="K445" i="33"/>
  <c r="L445" i="33"/>
  <c r="M445" i="33"/>
  <c r="N445" i="33"/>
  <c r="O445" i="33"/>
  <c r="P445" i="33"/>
  <c r="Q445" i="33"/>
  <c r="R445" i="33"/>
  <c r="S445" i="33"/>
  <c r="T445" i="33"/>
  <c r="U445" i="33"/>
  <c r="V445" i="33"/>
  <c r="W445" i="33"/>
  <c r="D446" i="33"/>
  <c r="E446" i="33"/>
  <c r="F446" i="33"/>
  <c r="G446" i="33"/>
  <c r="H446" i="33"/>
  <c r="I446" i="33"/>
  <c r="J446" i="33"/>
  <c r="K446" i="33"/>
  <c r="L446" i="33"/>
  <c r="M446" i="33"/>
  <c r="N446" i="33"/>
  <c r="O446" i="33"/>
  <c r="P446" i="33"/>
  <c r="Q446" i="33"/>
  <c r="R446" i="33"/>
  <c r="S446" i="33"/>
  <c r="T446" i="33"/>
  <c r="U446" i="33"/>
  <c r="V446" i="33"/>
  <c r="W446" i="33"/>
  <c r="D447" i="33"/>
  <c r="E447" i="33"/>
  <c r="F447" i="33"/>
  <c r="G447" i="33"/>
  <c r="H447" i="33"/>
  <c r="I447" i="33"/>
  <c r="J447" i="33"/>
  <c r="K447" i="33"/>
  <c r="L447" i="33"/>
  <c r="M447" i="33"/>
  <c r="N447" i="33"/>
  <c r="O447" i="33"/>
  <c r="P447" i="33"/>
  <c r="Q447" i="33"/>
  <c r="R447" i="33"/>
  <c r="S447" i="33"/>
  <c r="T447" i="33"/>
  <c r="U447" i="33"/>
  <c r="V447" i="33"/>
  <c r="W447" i="33"/>
  <c r="D466" i="33"/>
  <c r="E466" i="33"/>
  <c r="F466" i="33"/>
  <c r="G466" i="33"/>
  <c r="H466" i="33"/>
  <c r="I466" i="33"/>
  <c r="J466" i="33"/>
  <c r="K466" i="33"/>
  <c r="L466" i="33"/>
  <c r="M466" i="33"/>
  <c r="N466" i="33"/>
  <c r="O466" i="33"/>
  <c r="P466" i="33"/>
  <c r="Q466" i="33"/>
  <c r="R466" i="33"/>
  <c r="S466" i="33"/>
  <c r="T466" i="33"/>
  <c r="U466" i="33"/>
  <c r="V466" i="33"/>
  <c r="W466" i="33"/>
  <c r="D467" i="33"/>
  <c r="E467" i="33"/>
  <c r="F467" i="33"/>
  <c r="G467" i="33"/>
  <c r="H467" i="33"/>
  <c r="I467" i="33"/>
  <c r="J467" i="33"/>
  <c r="K467" i="33"/>
  <c r="L467" i="33"/>
  <c r="M467" i="33"/>
  <c r="N467" i="33"/>
  <c r="O467" i="33"/>
  <c r="P467" i="33"/>
  <c r="Q467" i="33"/>
  <c r="R467" i="33"/>
  <c r="S467" i="33"/>
  <c r="T467" i="33"/>
  <c r="U467" i="33"/>
  <c r="V467" i="33"/>
  <c r="W467" i="33"/>
  <c r="D468" i="33"/>
  <c r="E468" i="33"/>
  <c r="F468" i="33"/>
  <c r="G468" i="33"/>
  <c r="H468" i="33"/>
  <c r="I468" i="33"/>
  <c r="J468" i="33"/>
  <c r="K468" i="33"/>
  <c r="L468" i="33"/>
  <c r="M468" i="33"/>
  <c r="N468" i="33"/>
  <c r="O468" i="33"/>
  <c r="P468" i="33"/>
  <c r="Q468" i="33"/>
  <c r="R468" i="33"/>
  <c r="S468" i="33"/>
  <c r="T468" i="33"/>
  <c r="U468" i="33"/>
  <c r="V468" i="33"/>
  <c r="W468" i="33"/>
  <c r="D469" i="33"/>
  <c r="E469" i="33"/>
  <c r="F469" i="33"/>
  <c r="G469" i="33"/>
  <c r="H469" i="33"/>
  <c r="I469" i="33"/>
  <c r="J469" i="33"/>
  <c r="K469" i="33"/>
  <c r="L469" i="33"/>
  <c r="M469" i="33"/>
  <c r="N469" i="33"/>
  <c r="O469" i="33"/>
  <c r="P469" i="33"/>
  <c r="Q469" i="33"/>
  <c r="R469" i="33"/>
  <c r="S469" i="33"/>
  <c r="T469" i="33"/>
  <c r="U469" i="33"/>
  <c r="V469" i="33"/>
  <c r="W469" i="33"/>
  <c r="D470" i="33"/>
  <c r="E470" i="33"/>
  <c r="F470" i="33"/>
  <c r="G470" i="33"/>
  <c r="H470" i="33"/>
  <c r="I470" i="33"/>
  <c r="J470" i="33"/>
  <c r="K470" i="33"/>
  <c r="L470" i="33"/>
  <c r="M470" i="33"/>
  <c r="N470" i="33"/>
  <c r="O470" i="33"/>
  <c r="P470" i="33"/>
  <c r="Q470" i="33"/>
  <c r="R470" i="33"/>
  <c r="S470" i="33"/>
  <c r="T470" i="33"/>
  <c r="U470" i="33"/>
  <c r="V470" i="33"/>
  <c r="W470" i="33"/>
  <c r="D471" i="33"/>
  <c r="E471" i="33"/>
  <c r="F471" i="33"/>
  <c r="G471" i="33"/>
  <c r="H471" i="33"/>
  <c r="I471" i="33"/>
  <c r="J471" i="33"/>
  <c r="K471" i="33"/>
  <c r="L471" i="33"/>
  <c r="M471" i="33"/>
  <c r="N471" i="33"/>
  <c r="O471" i="33"/>
  <c r="P471" i="33"/>
  <c r="Q471" i="33"/>
  <c r="R471" i="33"/>
  <c r="S471" i="33"/>
  <c r="T471" i="33"/>
  <c r="U471" i="33"/>
  <c r="V471" i="33"/>
  <c r="W471" i="33"/>
  <c r="D472" i="33"/>
  <c r="E472" i="33"/>
  <c r="F472" i="33"/>
  <c r="G472" i="33"/>
  <c r="H472" i="33"/>
  <c r="I472" i="33"/>
  <c r="J472" i="33"/>
  <c r="K472" i="33"/>
  <c r="L472" i="33"/>
  <c r="M472" i="33"/>
  <c r="N472" i="33"/>
  <c r="O472" i="33"/>
  <c r="P472" i="33"/>
  <c r="Q472" i="33"/>
  <c r="R472" i="33"/>
  <c r="S472" i="33"/>
  <c r="T472" i="33"/>
  <c r="U472" i="33"/>
  <c r="V472" i="33"/>
  <c r="W472" i="33"/>
  <c r="D473" i="33"/>
  <c r="E473" i="33"/>
  <c r="F473" i="33"/>
  <c r="G473" i="33"/>
  <c r="H473" i="33"/>
  <c r="I473" i="33"/>
  <c r="J473" i="33"/>
  <c r="K473" i="33"/>
  <c r="L473" i="33"/>
  <c r="M473" i="33"/>
  <c r="N473" i="33"/>
  <c r="O473" i="33"/>
  <c r="P473" i="33"/>
  <c r="Q473" i="33"/>
  <c r="R473" i="33"/>
  <c r="S473" i="33"/>
  <c r="T473" i="33"/>
  <c r="U473" i="33"/>
  <c r="V473" i="33"/>
  <c r="W473" i="33"/>
  <c r="D474" i="33"/>
  <c r="E474" i="33"/>
  <c r="F474" i="33"/>
  <c r="G474" i="33"/>
  <c r="H474" i="33"/>
  <c r="I474" i="33"/>
  <c r="J474" i="33"/>
  <c r="K474" i="33"/>
  <c r="L474" i="33"/>
  <c r="M474" i="33"/>
  <c r="N474" i="33"/>
  <c r="O474" i="33"/>
  <c r="P474" i="33"/>
  <c r="Q474" i="33"/>
  <c r="R474" i="33"/>
  <c r="S474" i="33"/>
  <c r="T474" i="33"/>
  <c r="U474" i="33"/>
  <c r="V474" i="33"/>
  <c r="W474" i="33"/>
  <c r="D475" i="33"/>
  <c r="E475" i="33"/>
  <c r="F475" i="33"/>
  <c r="G475" i="33"/>
  <c r="H475" i="33"/>
  <c r="I475" i="33"/>
  <c r="J475" i="33"/>
  <c r="K475" i="33"/>
  <c r="L475" i="33"/>
  <c r="M475" i="33"/>
  <c r="N475" i="33"/>
  <c r="O475" i="33"/>
  <c r="P475" i="33"/>
  <c r="Q475" i="33"/>
  <c r="R475" i="33"/>
  <c r="S475" i="33"/>
  <c r="T475" i="33"/>
  <c r="U475" i="33"/>
  <c r="V475" i="33"/>
  <c r="W475" i="33"/>
  <c r="D476" i="33"/>
  <c r="E476" i="33"/>
  <c r="F476" i="33"/>
  <c r="G476" i="33"/>
  <c r="H476" i="33"/>
  <c r="I476" i="33"/>
  <c r="J476" i="33"/>
  <c r="K476" i="33"/>
  <c r="L476" i="33"/>
  <c r="M476" i="33"/>
  <c r="N476" i="33"/>
  <c r="O476" i="33"/>
  <c r="P476" i="33"/>
  <c r="Q476" i="33"/>
  <c r="R476" i="33"/>
  <c r="S476" i="33"/>
  <c r="T476" i="33"/>
  <c r="U476" i="33"/>
  <c r="V476" i="33"/>
  <c r="W476" i="33"/>
  <c r="D477" i="33"/>
  <c r="E477" i="33"/>
  <c r="F477" i="33"/>
  <c r="G477" i="33"/>
  <c r="H477" i="33"/>
  <c r="I477" i="33"/>
  <c r="J477" i="33"/>
  <c r="K477" i="33"/>
  <c r="L477" i="33"/>
  <c r="M477" i="33"/>
  <c r="N477" i="33"/>
  <c r="O477" i="33"/>
  <c r="P477" i="33"/>
  <c r="Q477" i="33"/>
  <c r="R477" i="33"/>
  <c r="S477" i="33"/>
  <c r="T477" i="33"/>
  <c r="U477" i="33"/>
  <c r="V477" i="33"/>
  <c r="W477" i="33"/>
  <c r="D478" i="33"/>
  <c r="E478" i="33"/>
  <c r="F478" i="33"/>
  <c r="G478" i="33"/>
  <c r="H478" i="33"/>
  <c r="I478" i="33"/>
  <c r="J478" i="33"/>
  <c r="K478" i="33"/>
  <c r="L478" i="33"/>
  <c r="M478" i="33"/>
  <c r="N478" i="33"/>
  <c r="O478" i="33"/>
  <c r="P478" i="33"/>
  <c r="Q478" i="33"/>
  <c r="R478" i="33"/>
  <c r="S478" i="33"/>
  <c r="T478" i="33"/>
  <c r="U478" i="33"/>
  <c r="V478" i="33"/>
  <c r="W478" i="33"/>
  <c r="D479" i="33"/>
  <c r="E479" i="33"/>
  <c r="F479" i="33"/>
  <c r="G479" i="33"/>
  <c r="H479" i="33"/>
  <c r="I479" i="33"/>
  <c r="J479" i="33"/>
  <c r="K479" i="33"/>
  <c r="L479" i="33"/>
  <c r="M479" i="33"/>
  <c r="N479" i="33"/>
  <c r="O479" i="33"/>
  <c r="P479" i="33"/>
  <c r="Q479" i="33"/>
  <c r="R479" i="33"/>
  <c r="S479" i="33"/>
  <c r="T479" i="33"/>
  <c r="U479" i="33"/>
  <c r="V479" i="33"/>
  <c r="W479" i="33"/>
  <c r="D480" i="33"/>
  <c r="E480" i="33"/>
  <c r="F480" i="33"/>
  <c r="G480" i="33"/>
  <c r="H480" i="33"/>
  <c r="I480" i="33"/>
  <c r="J480" i="33"/>
  <c r="K480" i="33"/>
  <c r="L480" i="33"/>
  <c r="M480" i="33"/>
  <c r="N480" i="33"/>
  <c r="O480" i="33"/>
  <c r="P480" i="33"/>
  <c r="Q480" i="33"/>
  <c r="R480" i="33"/>
  <c r="S480" i="33"/>
  <c r="T480" i="33"/>
  <c r="U480" i="33"/>
  <c r="V480" i="33"/>
  <c r="W480" i="33"/>
  <c r="D481" i="33"/>
  <c r="E481" i="33"/>
  <c r="F481" i="33"/>
  <c r="G481" i="33"/>
  <c r="H481" i="33"/>
  <c r="I481" i="33"/>
  <c r="J481" i="33"/>
  <c r="K481" i="33"/>
  <c r="L481" i="33"/>
  <c r="M481" i="33"/>
  <c r="N481" i="33"/>
  <c r="O481" i="33"/>
  <c r="P481" i="33"/>
  <c r="Q481" i="33"/>
  <c r="R481" i="33"/>
  <c r="S481" i="33"/>
  <c r="T481" i="33"/>
  <c r="U481" i="33"/>
  <c r="V481" i="33"/>
  <c r="W481" i="33"/>
  <c r="D483" i="33"/>
  <c r="E483" i="33"/>
  <c r="F483" i="33"/>
  <c r="G483" i="33"/>
  <c r="H483" i="33"/>
  <c r="I483" i="33"/>
  <c r="J483" i="33"/>
  <c r="K483" i="33"/>
  <c r="L483" i="33"/>
  <c r="M483" i="33"/>
  <c r="N483" i="33"/>
  <c r="O483" i="33"/>
  <c r="P483" i="33"/>
  <c r="Q483" i="33"/>
  <c r="R483" i="33"/>
  <c r="S483" i="33"/>
  <c r="T483" i="33"/>
  <c r="U483" i="33"/>
  <c r="V483" i="33"/>
  <c r="W483" i="33"/>
  <c r="D484" i="33"/>
  <c r="E484" i="33"/>
  <c r="F484" i="33"/>
  <c r="G484" i="33"/>
  <c r="H484" i="33"/>
  <c r="I484" i="33"/>
  <c r="J484" i="33"/>
  <c r="K484" i="33"/>
  <c r="L484" i="33"/>
  <c r="M484" i="33"/>
  <c r="N484" i="33"/>
  <c r="O484" i="33"/>
  <c r="P484" i="33"/>
  <c r="Q484" i="33"/>
  <c r="R484" i="33"/>
  <c r="S484" i="33"/>
  <c r="T484" i="33"/>
  <c r="U484" i="33"/>
  <c r="V484" i="33"/>
  <c r="W484" i="33"/>
  <c r="D485" i="33"/>
  <c r="E485" i="33"/>
  <c r="F485" i="33"/>
  <c r="G485" i="33"/>
  <c r="H485" i="33"/>
  <c r="I485" i="33"/>
  <c r="J485" i="33"/>
  <c r="K485" i="33"/>
  <c r="L485" i="33"/>
  <c r="M485" i="33"/>
  <c r="N485" i="33"/>
  <c r="O485" i="33"/>
  <c r="P485" i="33"/>
  <c r="Q485" i="33"/>
  <c r="R485" i="33"/>
  <c r="S485" i="33"/>
  <c r="T485" i="33"/>
  <c r="U485" i="33"/>
  <c r="V485" i="33"/>
  <c r="W485" i="33"/>
  <c r="D486" i="33"/>
  <c r="E486" i="33"/>
  <c r="F486" i="33"/>
  <c r="G486" i="33"/>
  <c r="H486" i="33"/>
  <c r="I486" i="33"/>
  <c r="J486" i="33"/>
  <c r="K486" i="33"/>
  <c r="L486" i="33"/>
  <c r="M486" i="33"/>
  <c r="N486" i="33"/>
  <c r="O486" i="33"/>
  <c r="P486" i="33"/>
  <c r="Q486" i="33"/>
  <c r="R486" i="33"/>
  <c r="S486" i="33"/>
  <c r="T486" i="33"/>
  <c r="U486" i="33"/>
  <c r="V486" i="33"/>
  <c r="W486" i="33"/>
  <c r="D487" i="33"/>
  <c r="E487" i="33"/>
  <c r="F487" i="33"/>
  <c r="G487" i="33"/>
  <c r="H487" i="33"/>
  <c r="I487" i="33"/>
  <c r="J487" i="33"/>
  <c r="K487" i="33"/>
  <c r="L487" i="33"/>
  <c r="M487" i="33"/>
  <c r="N487" i="33"/>
  <c r="O487" i="33"/>
  <c r="P487" i="33"/>
  <c r="Q487" i="33"/>
  <c r="R487" i="33"/>
  <c r="S487" i="33"/>
  <c r="T487" i="33"/>
  <c r="U487" i="33"/>
  <c r="V487" i="33"/>
  <c r="W487" i="33"/>
  <c r="D488" i="33"/>
  <c r="E488" i="33"/>
  <c r="F488" i="33"/>
  <c r="G488" i="33"/>
  <c r="H488" i="33"/>
  <c r="I488" i="33"/>
  <c r="J488" i="33"/>
  <c r="K488" i="33"/>
  <c r="L488" i="33"/>
  <c r="M488" i="33"/>
  <c r="N488" i="33"/>
  <c r="O488" i="33"/>
  <c r="P488" i="33"/>
  <c r="Q488" i="33"/>
  <c r="R488" i="33"/>
  <c r="S488" i="33"/>
  <c r="T488" i="33"/>
  <c r="U488" i="33"/>
  <c r="V488" i="33"/>
  <c r="W488" i="33"/>
  <c r="D489" i="33"/>
  <c r="E489" i="33"/>
  <c r="F489" i="33"/>
  <c r="G489" i="33"/>
  <c r="H489" i="33"/>
  <c r="I489" i="33"/>
  <c r="J489" i="33"/>
  <c r="K489" i="33"/>
  <c r="L489" i="33"/>
  <c r="M489" i="33"/>
  <c r="N489" i="33"/>
  <c r="O489" i="33"/>
  <c r="P489" i="33"/>
  <c r="Q489" i="33"/>
  <c r="R489" i="33"/>
  <c r="S489" i="33"/>
  <c r="T489" i="33"/>
  <c r="U489" i="33"/>
  <c r="V489" i="33"/>
  <c r="W489" i="33"/>
  <c r="D490" i="33"/>
  <c r="E490" i="33"/>
  <c r="F490" i="33"/>
  <c r="G490" i="33"/>
  <c r="H490" i="33"/>
  <c r="I490" i="33"/>
  <c r="J490" i="33"/>
  <c r="K490" i="33"/>
  <c r="L490" i="33"/>
  <c r="M490" i="33"/>
  <c r="N490" i="33"/>
  <c r="O490" i="33"/>
  <c r="P490" i="33"/>
  <c r="Q490" i="33"/>
  <c r="R490" i="33"/>
  <c r="S490" i="33"/>
  <c r="T490" i="33"/>
  <c r="U490" i="33"/>
  <c r="V490" i="33"/>
  <c r="W490" i="33"/>
  <c r="D491" i="33"/>
  <c r="E491" i="33"/>
  <c r="F491" i="33"/>
  <c r="G491" i="33"/>
  <c r="H491" i="33"/>
  <c r="I491" i="33"/>
  <c r="J491" i="33"/>
  <c r="K491" i="33"/>
  <c r="L491" i="33"/>
  <c r="M491" i="33"/>
  <c r="N491" i="33"/>
  <c r="O491" i="33"/>
  <c r="P491" i="33"/>
  <c r="Q491" i="33"/>
  <c r="R491" i="33"/>
  <c r="S491" i="33"/>
  <c r="T491" i="33"/>
  <c r="U491" i="33"/>
  <c r="V491" i="33"/>
  <c r="W491" i="33"/>
  <c r="D492" i="33"/>
  <c r="E492" i="33"/>
  <c r="F492" i="33"/>
  <c r="G492" i="33"/>
  <c r="H492" i="33"/>
  <c r="I492" i="33"/>
  <c r="J492" i="33"/>
  <c r="K492" i="33"/>
  <c r="L492" i="33"/>
  <c r="M492" i="33"/>
  <c r="N492" i="33"/>
  <c r="O492" i="33"/>
  <c r="P492" i="33"/>
  <c r="Q492" i="33"/>
  <c r="R492" i="33"/>
  <c r="S492" i="33"/>
  <c r="T492" i="33"/>
  <c r="U492" i="33"/>
  <c r="V492" i="33"/>
  <c r="W492" i="33"/>
  <c r="D493" i="33"/>
  <c r="E493" i="33"/>
  <c r="F493" i="33"/>
  <c r="G493" i="33"/>
  <c r="H493" i="33"/>
  <c r="I493" i="33"/>
  <c r="J493" i="33"/>
  <c r="K493" i="33"/>
  <c r="L493" i="33"/>
  <c r="M493" i="33"/>
  <c r="N493" i="33"/>
  <c r="O493" i="33"/>
  <c r="P493" i="33"/>
  <c r="Q493" i="33"/>
  <c r="R493" i="33"/>
  <c r="S493" i="33"/>
  <c r="T493" i="33"/>
  <c r="U493" i="33"/>
  <c r="V493" i="33"/>
  <c r="W493" i="33"/>
  <c r="D494" i="33"/>
  <c r="E494" i="33"/>
  <c r="F494" i="33"/>
  <c r="G494" i="33"/>
  <c r="H494" i="33"/>
  <c r="I494" i="33"/>
  <c r="J494" i="33"/>
  <c r="K494" i="33"/>
  <c r="L494" i="33"/>
  <c r="M494" i="33"/>
  <c r="N494" i="33"/>
  <c r="O494" i="33"/>
  <c r="P494" i="33"/>
  <c r="Q494" i="33"/>
  <c r="R494" i="33"/>
  <c r="S494" i="33"/>
  <c r="T494" i="33"/>
  <c r="U494" i="33"/>
  <c r="V494" i="33"/>
  <c r="W494" i="33"/>
  <c r="D495" i="33"/>
  <c r="E495" i="33"/>
  <c r="F495" i="33"/>
  <c r="G495" i="33"/>
  <c r="H495" i="33"/>
  <c r="I495" i="33"/>
  <c r="J495" i="33"/>
  <c r="K495" i="33"/>
  <c r="L495" i="33"/>
  <c r="M495" i="33"/>
  <c r="N495" i="33"/>
  <c r="O495" i="33"/>
  <c r="P495" i="33"/>
  <c r="Q495" i="33"/>
  <c r="R495" i="33"/>
  <c r="S495" i="33"/>
  <c r="T495" i="33"/>
  <c r="U495" i="33"/>
  <c r="V495" i="33"/>
  <c r="W495" i="33"/>
  <c r="D496" i="33"/>
  <c r="E496" i="33"/>
  <c r="F496" i="33"/>
  <c r="G496" i="33"/>
  <c r="H496" i="33"/>
  <c r="I496" i="33"/>
  <c r="J496" i="33"/>
  <c r="K496" i="33"/>
  <c r="L496" i="33"/>
  <c r="M496" i="33"/>
  <c r="N496" i="33"/>
  <c r="O496" i="33"/>
  <c r="P496" i="33"/>
  <c r="Q496" i="33"/>
  <c r="R496" i="33"/>
  <c r="S496" i="33"/>
  <c r="T496" i="33"/>
  <c r="U496" i="33"/>
  <c r="V496" i="33"/>
  <c r="W496" i="33"/>
  <c r="D497" i="33"/>
  <c r="E497" i="33"/>
  <c r="F497" i="33"/>
  <c r="G497" i="33"/>
  <c r="H497" i="33"/>
  <c r="I497" i="33"/>
  <c r="J497" i="33"/>
  <c r="K497" i="33"/>
  <c r="L497" i="33"/>
  <c r="M497" i="33"/>
  <c r="N497" i="33"/>
  <c r="O497" i="33"/>
  <c r="P497" i="33"/>
  <c r="Q497" i="33"/>
  <c r="R497" i="33"/>
  <c r="S497" i="33"/>
  <c r="T497" i="33"/>
  <c r="U497" i="33"/>
  <c r="V497" i="33"/>
  <c r="W497" i="33"/>
  <c r="D498" i="33"/>
  <c r="E498" i="33"/>
  <c r="F498" i="33"/>
  <c r="G498" i="33"/>
  <c r="H498" i="33"/>
  <c r="I498" i="33"/>
  <c r="J498" i="33"/>
  <c r="K498" i="33"/>
  <c r="L498" i="33"/>
  <c r="M498" i="33"/>
  <c r="N498" i="33"/>
  <c r="O498" i="33"/>
  <c r="P498" i="33"/>
  <c r="Q498" i="33"/>
  <c r="R498" i="33"/>
  <c r="S498" i="33"/>
  <c r="T498" i="33"/>
  <c r="U498" i="33"/>
  <c r="V498" i="33"/>
  <c r="W498" i="33"/>
  <c r="D500" i="33"/>
  <c r="E500" i="33"/>
  <c r="F500" i="33"/>
  <c r="G500" i="33"/>
  <c r="H500" i="33"/>
  <c r="I500" i="33"/>
  <c r="J500" i="33"/>
  <c r="K500" i="33"/>
  <c r="L500" i="33"/>
  <c r="M500" i="33"/>
  <c r="N500" i="33"/>
  <c r="O500" i="33"/>
  <c r="P500" i="33"/>
  <c r="Q500" i="33"/>
  <c r="R500" i="33"/>
  <c r="S500" i="33"/>
  <c r="T500" i="33"/>
  <c r="U500" i="33"/>
  <c r="V500" i="33"/>
  <c r="W500" i="33"/>
  <c r="D501" i="33"/>
  <c r="E501" i="33"/>
  <c r="F501" i="33"/>
  <c r="G501" i="33"/>
  <c r="H501" i="33"/>
  <c r="I501" i="33"/>
  <c r="J501" i="33"/>
  <c r="K501" i="33"/>
  <c r="L501" i="33"/>
  <c r="M501" i="33"/>
  <c r="N501" i="33"/>
  <c r="O501" i="33"/>
  <c r="P501" i="33"/>
  <c r="Q501" i="33"/>
  <c r="R501" i="33"/>
  <c r="S501" i="33"/>
  <c r="T501" i="33"/>
  <c r="U501" i="33"/>
  <c r="V501" i="33"/>
  <c r="W501" i="33"/>
  <c r="D502" i="33"/>
  <c r="E502" i="33"/>
  <c r="F502" i="33"/>
  <c r="G502" i="33"/>
  <c r="H502" i="33"/>
  <c r="I502" i="33"/>
  <c r="J502" i="33"/>
  <c r="K502" i="33"/>
  <c r="L502" i="33"/>
  <c r="M502" i="33"/>
  <c r="N502" i="33"/>
  <c r="O502" i="33"/>
  <c r="P502" i="33"/>
  <c r="Q502" i="33"/>
  <c r="R502" i="33"/>
  <c r="S502" i="33"/>
  <c r="T502" i="33"/>
  <c r="U502" i="33"/>
  <c r="V502" i="33"/>
  <c r="W502" i="33"/>
  <c r="D503" i="33"/>
  <c r="E503" i="33"/>
  <c r="F503" i="33"/>
  <c r="G503" i="33"/>
  <c r="H503" i="33"/>
  <c r="I503" i="33"/>
  <c r="J503" i="33"/>
  <c r="K503" i="33"/>
  <c r="L503" i="33"/>
  <c r="M503" i="33"/>
  <c r="N503" i="33"/>
  <c r="O503" i="33"/>
  <c r="P503" i="33"/>
  <c r="Q503" i="33"/>
  <c r="R503" i="33"/>
  <c r="S503" i="33"/>
  <c r="T503" i="33"/>
  <c r="U503" i="33"/>
  <c r="V503" i="33"/>
  <c r="W503" i="33"/>
  <c r="D504" i="33"/>
  <c r="E504" i="33"/>
  <c r="F504" i="33"/>
  <c r="G504" i="33"/>
  <c r="H504" i="33"/>
  <c r="I504" i="33"/>
  <c r="J504" i="33"/>
  <c r="K504" i="33"/>
  <c r="L504" i="33"/>
  <c r="M504" i="33"/>
  <c r="N504" i="33"/>
  <c r="O504" i="33"/>
  <c r="P504" i="33"/>
  <c r="Q504" i="33"/>
  <c r="R504" i="33"/>
  <c r="S504" i="33"/>
  <c r="T504" i="33"/>
  <c r="U504" i="33"/>
  <c r="V504" i="33"/>
  <c r="W504" i="33"/>
  <c r="D505" i="33"/>
  <c r="E505" i="33"/>
  <c r="F505" i="33"/>
  <c r="G505" i="33"/>
  <c r="H505" i="33"/>
  <c r="I505" i="33"/>
  <c r="J505" i="33"/>
  <c r="K505" i="33"/>
  <c r="L505" i="33"/>
  <c r="M505" i="33"/>
  <c r="N505" i="33"/>
  <c r="O505" i="33"/>
  <c r="P505" i="33"/>
  <c r="Q505" i="33"/>
  <c r="R505" i="33"/>
  <c r="S505" i="33"/>
  <c r="T505" i="33"/>
  <c r="U505" i="33"/>
  <c r="V505" i="33"/>
  <c r="W505" i="33"/>
  <c r="D506" i="33"/>
  <c r="E506" i="33"/>
  <c r="F506" i="33"/>
  <c r="G506" i="33"/>
  <c r="H506" i="33"/>
  <c r="I506" i="33"/>
  <c r="J506" i="33"/>
  <c r="K506" i="33"/>
  <c r="L506" i="33"/>
  <c r="M506" i="33"/>
  <c r="N506" i="33"/>
  <c r="O506" i="33"/>
  <c r="P506" i="33"/>
  <c r="Q506" i="33"/>
  <c r="R506" i="33"/>
  <c r="S506" i="33"/>
  <c r="T506" i="33"/>
  <c r="U506" i="33"/>
  <c r="V506" i="33"/>
  <c r="W506" i="33"/>
  <c r="D507" i="33"/>
  <c r="E507" i="33"/>
  <c r="F507" i="33"/>
  <c r="G507" i="33"/>
  <c r="H507" i="33"/>
  <c r="I507" i="33"/>
  <c r="J507" i="33"/>
  <c r="K507" i="33"/>
  <c r="L507" i="33"/>
  <c r="M507" i="33"/>
  <c r="N507" i="33"/>
  <c r="O507" i="33"/>
  <c r="P507" i="33"/>
  <c r="Q507" i="33"/>
  <c r="R507" i="33"/>
  <c r="S507" i="33"/>
  <c r="T507" i="33"/>
  <c r="U507" i="33"/>
  <c r="V507" i="33"/>
  <c r="W507" i="33"/>
  <c r="D508" i="33"/>
  <c r="E508" i="33"/>
  <c r="F508" i="33"/>
  <c r="G508" i="33"/>
  <c r="H508" i="33"/>
  <c r="I508" i="33"/>
  <c r="J508" i="33"/>
  <c r="K508" i="33"/>
  <c r="L508" i="33"/>
  <c r="M508" i="33"/>
  <c r="N508" i="33"/>
  <c r="O508" i="33"/>
  <c r="P508" i="33"/>
  <c r="Q508" i="33"/>
  <c r="R508" i="33"/>
  <c r="S508" i="33"/>
  <c r="T508" i="33"/>
  <c r="U508" i="33"/>
  <c r="V508" i="33"/>
  <c r="W508" i="33"/>
  <c r="D509" i="33"/>
  <c r="E509" i="33"/>
  <c r="F509" i="33"/>
  <c r="G509" i="33"/>
  <c r="H509" i="33"/>
  <c r="I509" i="33"/>
  <c r="J509" i="33"/>
  <c r="K509" i="33"/>
  <c r="L509" i="33"/>
  <c r="M509" i="33"/>
  <c r="N509" i="33"/>
  <c r="O509" i="33"/>
  <c r="P509" i="33"/>
  <c r="Q509" i="33"/>
  <c r="R509" i="33"/>
  <c r="S509" i="33"/>
  <c r="T509" i="33"/>
  <c r="U509" i="33"/>
  <c r="V509" i="33"/>
  <c r="W509" i="33"/>
  <c r="D510" i="33"/>
  <c r="E510" i="33"/>
  <c r="F510" i="33"/>
  <c r="G510" i="33"/>
  <c r="H510" i="33"/>
  <c r="I510" i="33"/>
  <c r="J510" i="33"/>
  <c r="K510" i="33"/>
  <c r="L510" i="33"/>
  <c r="M510" i="33"/>
  <c r="N510" i="33"/>
  <c r="O510" i="33"/>
  <c r="P510" i="33"/>
  <c r="Q510" i="33"/>
  <c r="R510" i="33"/>
  <c r="S510" i="33"/>
  <c r="T510" i="33"/>
  <c r="U510" i="33"/>
  <c r="V510" i="33"/>
  <c r="W510" i="33"/>
  <c r="D511" i="33"/>
  <c r="E511" i="33"/>
  <c r="F511" i="33"/>
  <c r="G511" i="33"/>
  <c r="H511" i="33"/>
  <c r="I511" i="33"/>
  <c r="J511" i="33"/>
  <c r="K511" i="33"/>
  <c r="L511" i="33"/>
  <c r="M511" i="33"/>
  <c r="N511" i="33"/>
  <c r="O511" i="33"/>
  <c r="P511" i="33"/>
  <c r="Q511" i="33"/>
  <c r="R511" i="33"/>
  <c r="S511" i="33"/>
  <c r="T511" i="33"/>
  <c r="U511" i="33"/>
  <c r="V511" i="33"/>
  <c r="W511" i="33"/>
  <c r="D512" i="33"/>
  <c r="E512" i="33"/>
  <c r="F512" i="33"/>
  <c r="G512" i="33"/>
  <c r="H512" i="33"/>
  <c r="I512" i="33"/>
  <c r="J512" i="33"/>
  <c r="K512" i="33"/>
  <c r="L512" i="33"/>
  <c r="M512" i="33"/>
  <c r="N512" i="33"/>
  <c r="O512" i="33"/>
  <c r="P512" i="33"/>
  <c r="Q512" i="33"/>
  <c r="R512" i="33"/>
  <c r="S512" i="33"/>
  <c r="T512" i="33"/>
  <c r="U512" i="33"/>
  <c r="V512" i="33"/>
  <c r="W512" i="33"/>
  <c r="D513" i="33"/>
  <c r="E513" i="33"/>
  <c r="F513" i="33"/>
  <c r="G513" i="33"/>
  <c r="H513" i="33"/>
  <c r="I513" i="33"/>
  <c r="J513" i="33"/>
  <c r="K513" i="33"/>
  <c r="L513" i="33"/>
  <c r="M513" i="33"/>
  <c r="N513" i="33"/>
  <c r="O513" i="33"/>
  <c r="P513" i="33"/>
  <c r="Q513" i="33"/>
  <c r="R513" i="33"/>
  <c r="S513" i="33"/>
  <c r="T513" i="33"/>
  <c r="U513" i="33"/>
  <c r="V513" i="33"/>
  <c r="W513" i="33"/>
  <c r="D514" i="33"/>
  <c r="E514" i="33"/>
  <c r="F514" i="33"/>
  <c r="G514" i="33"/>
  <c r="H514" i="33"/>
  <c r="I514" i="33"/>
  <c r="J514" i="33"/>
  <c r="K514" i="33"/>
  <c r="L514" i="33"/>
  <c r="M514" i="33"/>
  <c r="N514" i="33"/>
  <c r="O514" i="33"/>
  <c r="P514" i="33"/>
  <c r="Q514" i="33"/>
  <c r="R514" i="33"/>
  <c r="S514" i="33"/>
  <c r="T514" i="33"/>
  <c r="U514" i="33"/>
  <c r="V514" i="33"/>
  <c r="W514" i="33"/>
  <c r="D515" i="33"/>
  <c r="E515" i="33"/>
  <c r="F515" i="33"/>
  <c r="G515" i="33"/>
  <c r="H515" i="33"/>
  <c r="I515" i="33"/>
  <c r="J515" i="33"/>
  <c r="K515" i="33"/>
  <c r="L515" i="33"/>
  <c r="M515" i="33"/>
  <c r="N515" i="33"/>
  <c r="O515" i="33"/>
  <c r="P515" i="33"/>
  <c r="Q515" i="33"/>
  <c r="R515" i="33"/>
  <c r="S515" i="33"/>
  <c r="T515" i="33"/>
  <c r="U515" i="33"/>
  <c r="V515" i="33"/>
  <c r="W515" i="33"/>
  <c r="D517" i="33"/>
  <c r="E517" i="33"/>
  <c r="F517" i="33"/>
  <c r="G517" i="33"/>
  <c r="H517" i="33"/>
  <c r="I517" i="33"/>
  <c r="J517" i="33"/>
  <c r="K517" i="33"/>
  <c r="L517" i="33"/>
  <c r="M517" i="33"/>
  <c r="N517" i="33"/>
  <c r="O517" i="33"/>
  <c r="P517" i="33"/>
  <c r="Q517" i="33"/>
  <c r="R517" i="33"/>
  <c r="S517" i="33"/>
  <c r="T517" i="33"/>
  <c r="U517" i="33"/>
  <c r="V517" i="33"/>
  <c r="W517" i="33"/>
  <c r="D518" i="33"/>
  <c r="E518" i="33"/>
  <c r="F518" i="33"/>
  <c r="G518" i="33"/>
  <c r="H518" i="33"/>
  <c r="I518" i="33"/>
  <c r="J518" i="33"/>
  <c r="K518" i="33"/>
  <c r="L518" i="33"/>
  <c r="M518" i="33"/>
  <c r="N518" i="33"/>
  <c r="O518" i="33"/>
  <c r="P518" i="33"/>
  <c r="Q518" i="33"/>
  <c r="R518" i="33"/>
  <c r="S518" i="33"/>
  <c r="T518" i="33"/>
  <c r="U518" i="33"/>
  <c r="V518" i="33"/>
  <c r="W518" i="33"/>
  <c r="D519" i="33"/>
  <c r="E519" i="33"/>
  <c r="F519" i="33"/>
  <c r="G519" i="33"/>
  <c r="H519" i="33"/>
  <c r="I519" i="33"/>
  <c r="J519" i="33"/>
  <c r="K519" i="33"/>
  <c r="L519" i="33"/>
  <c r="M519" i="33"/>
  <c r="N519" i="33"/>
  <c r="O519" i="33"/>
  <c r="P519" i="33"/>
  <c r="Q519" i="33"/>
  <c r="R519" i="33"/>
  <c r="S519" i="33"/>
  <c r="T519" i="33"/>
  <c r="U519" i="33"/>
  <c r="V519" i="33"/>
  <c r="W519" i="33"/>
  <c r="D520" i="33"/>
  <c r="E520" i="33"/>
  <c r="F520" i="33"/>
  <c r="G520" i="33"/>
  <c r="H520" i="33"/>
  <c r="I520" i="33"/>
  <c r="J520" i="33"/>
  <c r="K520" i="33"/>
  <c r="L520" i="33"/>
  <c r="M520" i="33"/>
  <c r="N520" i="33"/>
  <c r="O520" i="33"/>
  <c r="P520" i="33"/>
  <c r="Q520" i="33"/>
  <c r="R520" i="33"/>
  <c r="S520" i="33"/>
  <c r="T520" i="33"/>
  <c r="U520" i="33"/>
  <c r="V520" i="33"/>
  <c r="W520" i="33"/>
  <c r="D521" i="33"/>
  <c r="E521" i="33"/>
  <c r="F521" i="33"/>
  <c r="G521" i="33"/>
  <c r="H521" i="33"/>
  <c r="I521" i="33"/>
  <c r="J521" i="33"/>
  <c r="K521" i="33"/>
  <c r="L521" i="33"/>
  <c r="M521" i="33"/>
  <c r="N521" i="33"/>
  <c r="O521" i="33"/>
  <c r="P521" i="33"/>
  <c r="Q521" i="33"/>
  <c r="R521" i="33"/>
  <c r="S521" i="33"/>
  <c r="T521" i="33"/>
  <c r="U521" i="33"/>
  <c r="V521" i="33"/>
  <c r="W521" i="33"/>
  <c r="D522" i="33"/>
  <c r="E522" i="33"/>
  <c r="F522" i="33"/>
  <c r="G522" i="33"/>
  <c r="H522" i="33"/>
  <c r="I522" i="33"/>
  <c r="J522" i="33"/>
  <c r="K522" i="33"/>
  <c r="L522" i="33"/>
  <c r="M522" i="33"/>
  <c r="N522" i="33"/>
  <c r="O522" i="33"/>
  <c r="P522" i="33"/>
  <c r="Q522" i="33"/>
  <c r="R522" i="33"/>
  <c r="S522" i="33"/>
  <c r="T522" i="33"/>
  <c r="U522" i="33"/>
  <c r="V522" i="33"/>
  <c r="W522" i="33"/>
  <c r="D523" i="33"/>
  <c r="E523" i="33"/>
  <c r="F523" i="33"/>
  <c r="G523" i="33"/>
  <c r="H523" i="33"/>
  <c r="I523" i="33"/>
  <c r="J523" i="33"/>
  <c r="K523" i="33"/>
  <c r="L523" i="33"/>
  <c r="M523" i="33"/>
  <c r="N523" i="33"/>
  <c r="O523" i="33"/>
  <c r="P523" i="33"/>
  <c r="Q523" i="33"/>
  <c r="R523" i="33"/>
  <c r="S523" i="33"/>
  <c r="T523" i="33"/>
  <c r="U523" i="33"/>
  <c r="V523" i="33"/>
  <c r="W523" i="33"/>
  <c r="D524" i="33"/>
  <c r="E524" i="33"/>
  <c r="F524" i="33"/>
  <c r="G524" i="33"/>
  <c r="H524" i="33"/>
  <c r="I524" i="33"/>
  <c r="J524" i="33"/>
  <c r="K524" i="33"/>
  <c r="L524" i="33"/>
  <c r="M524" i="33"/>
  <c r="N524" i="33"/>
  <c r="O524" i="33"/>
  <c r="P524" i="33"/>
  <c r="Q524" i="33"/>
  <c r="R524" i="33"/>
  <c r="S524" i="33"/>
  <c r="T524" i="33"/>
  <c r="U524" i="33"/>
  <c r="V524" i="33"/>
  <c r="W524" i="33"/>
  <c r="D525" i="33"/>
  <c r="E525" i="33"/>
  <c r="F525" i="33"/>
  <c r="G525" i="33"/>
  <c r="H525" i="33"/>
  <c r="I525" i="33"/>
  <c r="J525" i="33"/>
  <c r="K525" i="33"/>
  <c r="L525" i="33"/>
  <c r="M525" i="33"/>
  <c r="N525" i="33"/>
  <c r="O525" i="33"/>
  <c r="P525" i="33"/>
  <c r="Q525" i="33"/>
  <c r="R525" i="33"/>
  <c r="S525" i="33"/>
  <c r="T525" i="33"/>
  <c r="U525" i="33"/>
  <c r="V525" i="33"/>
  <c r="W525" i="33"/>
  <c r="D526" i="33"/>
  <c r="E526" i="33"/>
  <c r="F526" i="33"/>
  <c r="G526" i="33"/>
  <c r="H526" i="33"/>
  <c r="I526" i="33"/>
  <c r="J526" i="33"/>
  <c r="K526" i="33"/>
  <c r="L526" i="33"/>
  <c r="M526" i="33"/>
  <c r="N526" i="33"/>
  <c r="O526" i="33"/>
  <c r="P526" i="33"/>
  <c r="Q526" i="33"/>
  <c r="R526" i="33"/>
  <c r="S526" i="33"/>
  <c r="T526" i="33"/>
  <c r="U526" i="33"/>
  <c r="V526" i="33"/>
  <c r="W526" i="33"/>
  <c r="D527" i="33"/>
  <c r="E527" i="33"/>
  <c r="F527" i="33"/>
  <c r="G527" i="33"/>
  <c r="H527" i="33"/>
  <c r="I527" i="33"/>
  <c r="J527" i="33"/>
  <c r="K527" i="33"/>
  <c r="L527" i="33"/>
  <c r="M527" i="33"/>
  <c r="N527" i="33"/>
  <c r="O527" i="33"/>
  <c r="P527" i="33"/>
  <c r="Q527" i="33"/>
  <c r="R527" i="33"/>
  <c r="S527" i="33"/>
  <c r="T527" i="33"/>
  <c r="U527" i="33"/>
  <c r="V527" i="33"/>
  <c r="W527" i="33"/>
  <c r="D528" i="33"/>
  <c r="E528" i="33"/>
  <c r="F528" i="33"/>
  <c r="G528" i="33"/>
  <c r="H528" i="33"/>
  <c r="I528" i="33"/>
  <c r="J528" i="33"/>
  <c r="K528" i="33"/>
  <c r="L528" i="33"/>
  <c r="M528" i="33"/>
  <c r="N528" i="33"/>
  <c r="O528" i="33"/>
  <c r="P528" i="33"/>
  <c r="Q528" i="33"/>
  <c r="R528" i="33"/>
  <c r="S528" i="33"/>
  <c r="T528" i="33"/>
  <c r="U528" i="33"/>
  <c r="V528" i="33"/>
  <c r="W528" i="33"/>
  <c r="D529" i="33"/>
  <c r="E529" i="33"/>
  <c r="F529" i="33"/>
  <c r="G529" i="33"/>
  <c r="H529" i="33"/>
  <c r="I529" i="33"/>
  <c r="J529" i="33"/>
  <c r="K529" i="33"/>
  <c r="L529" i="33"/>
  <c r="M529" i="33"/>
  <c r="N529" i="33"/>
  <c r="O529" i="33"/>
  <c r="P529" i="33"/>
  <c r="Q529" i="33"/>
  <c r="R529" i="33"/>
  <c r="S529" i="33"/>
  <c r="T529" i="33"/>
  <c r="U529" i="33"/>
  <c r="V529" i="33"/>
  <c r="W529" i="33"/>
  <c r="D530" i="33"/>
  <c r="E530" i="33"/>
  <c r="F530" i="33"/>
  <c r="G530" i="33"/>
  <c r="H530" i="33"/>
  <c r="I530" i="33"/>
  <c r="J530" i="33"/>
  <c r="K530" i="33"/>
  <c r="L530" i="33"/>
  <c r="M530" i="33"/>
  <c r="N530" i="33"/>
  <c r="O530" i="33"/>
  <c r="P530" i="33"/>
  <c r="Q530" i="33"/>
  <c r="R530" i="33"/>
  <c r="S530" i="33"/>
  <c r="T530" i="33"/>
  <c r="U530" i="33"/>
  <c r="V530" i="33"/>
  <c r="W530" i="33"/>
  <c r="D531" i="33"/>
  <c r="E531" i="33"/>
  <c r="F531" i="33"/>
  <c r="G531" i="33"/>
  <c r="H531" i="33"/>
  <c r="I531" i="33"/>
  <c r="J531" i="33"/>
  <c r="K531" i="33"/>
  <c r="L531" i="33"/>
  <c r="M531" i="33"/>
  <c r="N531" i="33"/>
  <c r="O531" i="33"/>
  <c r="P531" i="33"/>
  <c r="Q531" i="33"/>
  <c r="R531" i="33"/>
  <c r="S531" i="33"/>
  <c r="T531" i="33"/>
  <c r="U531" i="33"/>
  <c r="V531" i="33"/>
  <c r="W531" i="33"/>
  <c r="D532" i="33"/>
  <c r="E532" i="33"/>
  <c r="F532" i="33"/>
  <c r="G532" i="33"/>
  <c r="H532" i="33"/>
  <c r="I532" i="33"/>
  <c r="J532" i="33"/>
  <c r="K532" i="33"/>
  <c r="L532" i="33"/>
  <c r="M532" i="33"/>
  <c r="N532" i="33"/>
  <c r="O532" i="33"/>
  <c r="P532" i="33"/>
  <c r="Q532" i="33"/>
  <c r="R532" i="33"/>
  <c r="S532" i="33"/>
  <c r="T532" i="33"/>
  <c r="U532" i="33"/>
  <c r="V532" i="33"/>
  <c r="W532" i="33"/>
  <c r="D637" i="33"/>
  <c r="E637" i="33"/>
  <c r="F637" i="33"/>
  <c r="G637" i="33"/>
  <c r="H637" i="33"/>
  <c r="I637" i="33"/>
  <c r="J637" i="33"/>
  <c r="K637" i="33"/>
  <c r="L637" i="33"/>
  <c r="M637" i="33"/>
  <c r="N637" i="33"/>
  <c r="O637" i="33"/>
  <c r="P637" i="33"/>
  <c r="Q637" i="33"/>
  <c r="R637" i="33"/>
  <c r="S637" i="33"/>
  <c r="T637" i="33"/>
  <c r="U637" i="33"/>
  <c r="V637" i="33"/>
  <c r="W637" i="33"/>
  <c r="D638" i="33"/>
  <c r="E638" i="33"/>
  <c r="F638" i="33"/>
  <c r="G638" i="33"/>
  <c r="H638" i="33"/>
  <c r="I638" i="33"/>
  <c r="J638" i="33"/>
  <c r="K638" i="33"/>
  <c r="L638" i="33"/>
  <c r="M638" i="33"/>
  <c r="N638" i="33"/>
  <c r="O638" i="33"/>
  <c r="P638" i="33"/>
  <c r="Q638" i="33"/>
  <c r="R638" i="33"/>
  <c r="S638" i="33"/>
  <c r="T638" i="33"/>
  <c r="U638" i="33"/>
  <c r="V638" i="33"/>
  <c r="W638" i="33"/>
  <c r="D639" i="33"/>
  <c r="E639" i="33"/>
  <c r="F639" i="33"/>
  <c r="G639" i="33"/>
  <c r="H639" i="33"/>
  <c r="I639" i="33"/>
  <c r="J639" i="33"/>
  <c r="K639" i="33"/>
  <c r="L639" i="33"/>
  <c r="M639" i="33"/>
  <c r="N639" i="33"/>
  <c r="O639" i="33"/>
  <c r="P639" i="33"/>
  <c r="Q639" i="33"/>
  <c r="R639" i="33"/>
  <c r="S639" i="33"/>
  <c r="T639" i="33"/>
  <c r="U639" i="33"/>
  <c r="V639" i="33"/>
  <c r="W639" i="33"/>
  <c r="D640" i="33"/>
  <c r="E640" i="33"/>
  <c r="F640" i="33"/>
  <c r="G640" i="33"/>
  <c r="H640" i="33"/>
  <c r="I640" i="33"/>
  <c r="J640" i="33"/>
  <c r="K640" i="33"/>
  <c r="L640" i="33"/>
  <c r="M640" i="33"/>
  <c r="N640" i="33"/>
  <c r="O640" i="33"/>
  <c r="P640" i="33"/>
  <c r="Q640" i="33"/>
  <c r="R640" i="33"/>
  <c r="S640" i="33"/>
  <c r="T640" i="33"/>
  <c r="U640" i="33"/>
  <c r="V640" i="33"/>
  <c r="W640" i="33"/>
  <c r="D641" i="33"/>
  <c r="E641" i="33"/>
  <c r="F641" i="33"/>
  <c r="G641" i="33"/>
  <c r="H641" i="33"/>
  <c r="I641" i="33"/>
  <c r="J641" i="33"/>
  <c r="K641" i="33"/>
  <c r="L641" i="33"/>
  <c r="M641" i="33"/>
  <c r="N641" i="33"/>
  <c r="O641" i="33"/>
  <c r="P641" i="33"/>
  <c r="Q641" i="33"/>
  <c r="R641" i="33"/>
  <c r="S641" i="33"/>
  <c r="T641" i="33"/>
  <c r="U641" i="33"/>
  <c r="V641" i="33"/>
  <c r="W641" i="33"/>
  <c r="D642" i="33"/>
  <c r="E642" i="33"/>
  <c r="F642" i="33"/>
  <c r="G642" i="33"/>
  <c r="H642" i="33"/>
  <c r="I642" i="33"/>
  <c r="J642" i="33"/>
  <c r="K642" i="33"/>
  <c r="L642" i="33"/>
  <c r="M642" i="33"/>
  <c r="N642" i="33"/>
  <c r="O642" i="33"/>
  <c r="P642" i="33"/>
  <c r="Q642" i="33"/>
  <c r="R642" i="33"/>
  <c r="S642" i="33"/>
  <c r="T642" i="33"/>
  <c r="U642" i="33"/>
  <c r="V642" i="33"/>
  <c r="W642" i="33"/>
  <c r="D643" i="33"/>
  <c r="E643" i="33"/>
  <c r="F643" i="33"/>
  <c r="G643" i="33"/>
  <c r="H643" i="33"/>
  <c r="I643" i="33"/>
  <c r="J643" i="33"/>
  <c r="K643" i="33"/>
  <c r="L643" i="33"/>
  <c r="M643" i="33"/>
  <c r="N643" i="33"/>
  <c r="O643" i="33"/>
  <c r="P643" i="33"/>
  <c r="Q643" i="33"/>
  <c r="R643" i="33"/>
  <c r="S643" i="33"/>
  <c r="T643" i="33"/>
  <c r="U643" i="33"/>
  <c r="V643" i="33"/>
  <c r="W643" i="33"/>
  <c r="D644" i="33"/>
  <c r="E644" i="33"/>
  <c r="F644" i="33"/>
  <c r="G644" i="33"/>
  <c r="H644" i="33"/>
  <c r="I644" i="33"/>
  <c r="J644" i="33"/>
  <c r="K644" i="33"/>
  <c r="L644" i="33"/>
  <c r="M644" i="33"/>
  <c r="N644" i="33"/>
  <c r="O644" i="33"/>
  <c r="P644" i="33"/>
  <c r="Q644" i="33"/>
  <c r="R644" i="33"/>
  <c r="S644" i="33"/>
  <c r="T644" i="33"/>
  <c r="U644" i="33"/>
  <c r="V644" i="33"/>
  <c r="W644" i="33"/>
  <c r="D645" i="33"/>
  <c r="E645" i="33"/>
  <c r="F645" i="33"/>
  <c r="G645" i="33"/>
  <c r="H645" i="33"/>
  <c r="I645" i="33"/>
  <c r="J645" i="33"/>
  <c r="K645" i="33"/>
  <c r="L645" i="33"/>
  <c r="M645" i="33"/>
  <c r="N645" i="33"/>
  <c r="O645" i="33"/>
  <c r="P645" i="33"/>
  <c r="Q645" i="33"/>
  <c r="R645" i="33"/>
  <c r="S645" i="33"/>
  <c r="T645" i="33"/>
  <c r="U645" i="33"/>
  <c r="V645" i="33"/>
  <c r="W645" i="33"/>
  <c r="D646" i="33"/>
  <c r="E646" i="33"/>
  <c r="F646" i="33"/>
  <c r="G646" i="33"/>
  <c r="H646" i="33"/>
  <c r="I646" i="33"/>
  <c r="J646" i="33"/>
  <c r="K646" i="33"/>
  <c r="L646" i="33"/>
  <c r="M646" i="33"/>
  <c r="N646" i="33"/>
  <c r="O646" i="33"/>
  <c r="P646" i="33"/>
  <c r="Q646" i="33"/>
  <c r="R646" i="33"/>
  <c r="S646" i="33"/>
  <c r="T646" i="33"/>
  <c r="U646" i="33"/>
  <c r="V646" i="33"/>
  <c r="W646" i="33"/>
  <c r="D647" i="33"/>
  <c r="E647" i="33"/>
  <c r="F647" i="33"/>
  <c r="G647" i="33"/>
  <c r="H647" i="33"/>
  <c r="I647" i="33"/>
  <c r="J647" i="33"/>
  <c r="K647" i="33"/>
  <c r="L647" i="33"/>
  <c r="M647" i="33"/>
  <c r="N647" i="33"/>
  <c r="O647" i="33"/>
  <c r="P647" i="33"/>
  <c r="Q647" i="33"/>
  <c r="R647" i="33"/>
  <c r="S647" i="33"/>
  <c r="T647" i="33"/>
  <c r="U647" i="33"/>
  <c r="V647" i="33"/>
  <c r="W647" i="33"/>
  <c r="D648" i="33"/>
  <c r="E648" i="33"/>
  <c r="F648" i="33"/>
  <c r="G648" i="33"/>
  <c r="H648" i="33"/>
  <c r="I648" i="33"/>
  <c r="J648" i="33"/>
  <c r="K648" i="33"/>
  <c r="L648" i="33"/>
  <c r="M648" i="33"/>
  <c r="N648" i="33"/>
  <c r="O648" i="33"/>
  <c r="P648" i="33"/>
  <c r="Q648" i="33"/>
  <c r="R648" i="33"/>
  <c r="S648" i="33"/>
  <c r="T648" i="33"/>
  <c r="U648" i="33"/>
  <c r="V648" i="33"/>
  <c r="W648" i="33"/>
  <c r="D649" i="33"/>
  <c r="E649" i="33"/>
  <c r="F649" i="33"/>
  <c r="G649" i="33"/>
  <c r="H649" i="33"/>
  <c r="I649" i="33"/>
  <c r="J649" i="33"/>
  <c r="K649" i="33"/>
  <c r="L649" i="33"/>
  <c r="M649" i="33"/>
  <c r="N649" i="33"/>
  <c r="O649" i="33"/>
  <c r="P649" i="33"/>
  <c r="Q649" i="33"/>
  <c r="R649" i="33"/>
  <c r="S649" i="33"/>
  <c r="T649" i="33"/>
  <c r="U649" i="33"/>
  <c r="V649" i="33"/>
  <c r="W649" i="33"/>
  <c r="D650" i="33"/>
  <c r="E650" i="33"/>
  <c r="F650" i="33"/>
  <c r="G650" i="33"/>
  <c r="H650" i="33"/>
  <c r="I650" i="33"/>
  <c r="J650" i="33"/>
  <c r="K650" i="33"/>
  <c r="L650" i="33"/>
  <c r="M650" i="33"/>
  <c r="N650" i="33"/>
  <c r="O650" i="33"/>
  <c r="P650" i="33"/>
  <c r="Q650" i="33"/>
  <c r="R650" i="33"/>
  <c r="S650" i="33"/>
  <c r="T650" i="33"/>
  <c r="U650" i="33"/>
  <c r="V650" i="33"/>
  <c r="W650" i="33"/>
  <c r="D651" i="33"/>
  <c r="E651" i="33"/>
  <c r="F651" i="33"/>
  <c r="G651" i="33"/>
  <c r="H651" i="33"/>
  <c r="I651" i="33"/>
  <c r="J651" i="33"/>
  <c r="K651" i="33"/>
  <c r="L651" i="33"/>
  <c r="M651" i="33"/>
  <c r="N651" i="33"/>
  <c r="O651" i="33"/>
  <c r="P651" i="33"/>
  <c r="Q651" i="33"/>
  <c r="R651" i="33"/>
  <c r="S651" i="33"/>
  <c r="T651" i="33"/>
  <c r="U651" i="33"/>
  <c r="V651" i="33"/>
  <c r="W651" i="33"/>
  <c r="D652" i="33"/>
  <c r="E652" i="33"/>
  <c r="F652" i="33"/>
  <c r="G652" i="33"/>
  <c r="H652" i="33"/>
  <c r="I652" i="33"/>
  <c r="J652" i="33"/>
  <c r="K652" i="33"/>
  <c r="L652" i="33"/>
  <c r="M652" i="33"/>
  <c r="N652" i="33"/>
  <c r="O652" i="33"/>
  <c r="P652" i="33"/>
  <c r="Q652" i="33"/>
  <c r="R652" i="33"/>
  <c r="S652" i="33"/>
  <c r="T652" i="33"/>
  <c r="U652" i="33"/>
  <c r="V652" i="33"/>
  <c r="W652" i="33"/>
  <c r="D671" i="33"/>
  <c r="E671" i="33"/>
  <c r="F671" i="33"/>
  <c r="G671" i="33"/>
  <c r="H671" i="33"/>
  <c r="I671" i="33"/>
  <c r="J671" i="33"/>
  <c r="K671" i="33"/>
  <c r="L671" i="33"/>
  <c r="M671" i="33"/>
  <c r="N671" i="33"/>
  <c r="O671" i="33"/>
  <c r="P671" i="33"/>
  <c r="Q671" i="33"/>
  <c r="R671" i="33"/>
  <c r="S671" i="33"/>
  <c r="T671" i="33"/>
  <c r="U671" i="33"/>
  <c r="V671" i="33"/>
  <c r="W671" i="33"/>
  <c r="D672" i="33"/>
  <c r="E672" i="33"/>
  <c r="F672" i="33"/>
  <c r="G672" i="33"/>
  <c r="H672" i="33"/>
  <c r="I672" i="33"/>
  <c r="J672" i="33"/>
  <c r="K672" i="33"/>
  <c r="L672" i="33"/>
  <c r="M672" i="33"/>
  <c r="N672" i="33"/>
  <c r="O672" i="33"/>
  <c r="P672" i="33"/>
  <c r="Q672" i="33"/>
  <c r="R672" i="33"/>
  <c r="S672" i="33"/>
  <c r="T672" i="33"/>
  <c r="U672" i="33"/>
  <c r="V672" i="33"/>
  <c r="W672" i="33"/>
  <c r="D673" i="33"/>
  <c r="E673" i="33"/>
  <c r="F673" i="33"/>
  <c r="G673" i="33"/>
  <c r="H673" i="33"/>
  <c r="I673" i="33"/>
  <c r="J673" i="33"/>
  <c r="K673" i="33"/>
  <c r="L673" i="33"/>
  <c r="M673" i="33"/>
  <c r="N673" i="33"/>
  <c r="O673" i="33"/>
  <c r="P673" i="33"/>
  <c r="Q673" i="33"/>
  <c r="R673" i="33"/>
  <c r="S673" i="33"/>
  <c r="T673" i="33"/>
  <c r="U673" i="33"/>
  <c r="V673" i="33"/>
  <c r="W673" i="33"/>
  <c r="D674" i="33"/>
  <c r="E674" i="33"/>
  <c r="F674" i="33"/>
  <c r="G674" i="33"/>
  <c r="H674" i="33"/>
  <c r="I674" i="33"/>
  <c r="J674" i="33"/>
  <c r="K674" i="33"/>
  <c r="L674" i="33"/>
  <c r="M674" i="33"/>
  <c r="N674" i="33"/>
  <c r="O674" i="33"/>
  <c r="P674" i="33"/>
  <c r="Q674" i="33"/>
  <c r="R674" i="33"/>
  <c r="S674" i="33"/>
  <c r="T674" i="33"/>
  <c r="U674" i="33"/>
  <c r="V674" i="33"/>
  <c r="W674" i="33"/>
  <c r="D675" i="33"/>
  <c r="E675" i="33"/>
  <c r="F675" i="33"/>
  <c r="G675" i="33"/>
  <c r="H675" i="33"/>
  <c r="I675" i="33"/>
  <c r="J675" i="33"/>
  <c r="K675" i="33"/>
  <c r="L675" i="33"/>
  <c r="M675" i="33"/>
  <c r="N675" i="33"/>
  <c r="O675" i="33"/>
  <c r="P675" i="33"/>
  <c r="Q675" i="33"/>
  <c r="R675" i="33"/>
  <c r="S675" i="33"/>
  <c r="T675" i="33"/>
  <c r="U675" i="33"/>
  <c r="V675" i="33"/>
  <c r="W675" i="33"/>
  <c r="D676" i="33"/>
  <c r="E676" i="33"/>
  <c r="F676" i="33"/>
  <c r="G676" i="33"/>
  <c r="H676" i="33"/>
  <c r="I676" i="33"/>
  <c r="J676" i="33"/>
  <c r="K676" i="33"/>
  <c r="L676" i="33"/>
  <c r="M676" i="33"/>
  <c r="N676" i="33"/>
  <c r="O676" i="33"/>
  <c r="P676" i="33"/>
  <c r="Q676" i="33"/>
  <c r="R676" i="33"/>
  <c r="S676" i="33"/>
  <c r="T676" i="33"/>
  <c r="U676" i="33"/>
  <c r="V676" i="33"/>
  <c r="W676" i="33"/>
  <c r="D677" i="33"/>
  <c r="E677" i="33"/>
  <c r="F677" i="33"/>
  <c r="G677" i="33"/>
  <c r="H677" i="33"/>
  <c r="I677" i="33"/>
  <c r="J677" i="33"/>
  <c r="K677" i="33"/>
  <c r="L677" i="33"/>
  <c r="M677" i="33"/>
  <c r="N677" i="33"/>
  <c r="O677" i="33"/>
  <c r="P677" i="33"/>
  <c r="Q677" i="33"/>
  <c r="R677" i="33"/>
  <c r="S677" i="33"/>
  <c r="T677" i="33"/>
  <c r="U677" i="33"/>
  <c r="V677" i="33"/>
  <c r="W677" i="33"/>
  <c r="D678" i="33"/>
  <c r="E678" i="33"/>
  <c r="F678" i="33"/>
  <c r="G678" i="33"/>
  <c r="H678" i="33"/>
  <c r="I678" i="33"/>
  <c r="J678" i="33"/>
  <c r="K678" i="33"/>
  <c r="L678" i="33"/>
  <c r="M678" i="33"/>
  <c r="N678" i="33"/>
  <c r="O678" i="33"/>
  <c r="P678" i="33"/>
  <c r="Q678" i="33"/>
  <c r="R678" i="33"/>
  <c r="S678" i="33"/>
  <c r="T678" i="33"/>
  <c r="U678" i="33"/>
  <c r="V678" i="33"/>
  <c r="W678" i="33"/>
  <c r="D679" i="33"/>
  <c r="E679" i="33"/>
  <c r="F679" i="33"/>
  <c r="G679" i="33"/>
  <c r="H679" i="33"/>
  <c r="I679" i="33"/>
  <c r="J679" i="33"/>
  <c r="K679" i="33"/>
  <c r="L679" i="33"/>
  <c r="M679" i="33"/>
  <c r="N679" i="33"/>
  <c r="O679" i="33"/>
  <c r="P679" i="33"/>
  <c r="Q679" i="33"/>
  <c r="R679" i="33"/>
  <c r="S679" i="33"/>
  <c r="T679" i="33"/>
  <c r="U679" i="33"/>
  <c r="V679" i="33"/>
  <c r="W679" i="33"/>
  <c r="D680" i="33"/>
  <c r="E680" i="33"/>
  <c r="F680" i="33"/>
  <c r="G680" i="33"/>
  <c r="H680" i="33"/>
  <c r="I680" i="33"/>
  <c r="J680" i="33"/>
  <c r="K680" i="33"/>
  <c r="L680" i="33"/>
  <c r="M680" i="33"/>
  <c r="N680" i="33"/>
  <c r="O680" i="33"/>
  <c r="P680" i="33"/>
  <c r="Q680" i="33"/>
  <c r="R680" i="33"/>
  <c r="S680" i="33"/>
  <c r="T680" i="33"/>
  <c r="U680" i="33"/>
  <c r="V680" i="33"/>
  <c r="W680" i="33"/>
  <c r="D681" i="33"/>
  <c r="E681" i="33"/>
  <c r="F681" i="33"/>
  <c r="G681" i="33"/>
  <c r="H681" i="33"/>
  <c r="I681" i="33"/>
  <c r="J681" i="33"/>
  <c r="K681" i="33"/>
  <c r="L681" i="33"/>
  <c r="M681" i="33"/>
  <c r="N681" i="33"/>
  <c r="O681" i="33"/>
  <c r="P681" i="33"/>
  <c r="Q681" i="33"/>
  <c r="R681" i="33"/>
  <c r="S681" i="33"/>
  <c r="T681" i="33"/>
  <c r="U681" i="33"/>
  <c r="V681" i="33"/>
  <c r="W681" i="33"/>
  <c r="D682" i="33"/>
  <c r="E682" i="33"/>
  <c r="F682" i="33"/>
  <c r="G682" i="33"/>
  <c r="H682" i="33"/>
  <c r="I682" i="33"/>
  <c r="J682" i="33"/>
  <c r="K682" i="33"/>
  <c r="L682" i="33"/>
  <c r="M682" i="33"/>
  <c r="N682" i="33"/>
  <c r="O682" i="33"/>
  <c r="P682" i="33"/>
  <c r="Q682" i="33"/>
  <c r="R682" i="33"/>
  <c r="S682" i="33"/>
  <c r="T682" i="33"/>
  <c r="U682" i="33"/>
  <c r="V682" i="33"/>
  <c r="W682" i="33"/>
  <c r="D683" i="33"/>
  <c r="E683" i="33"/>
  <c r="F683" i="33"/>
  <c r="G683" i="33"/>
  <c r="H683" i="33"/>
  <c r="I683" i="33"/>
  <c r="J683" i="33"/>
  <c r="K683" i="33"/>
  <c r="L683" i="33"/>
  <c r="M683" i="33"/>
  <c r="N683" i="33"/>
  <c r="O683" i="33"/>
  <c r="P683" i="33"/>
  <c r="Q683" i="33"/>
  <c r="R683" i="33"/>
  <c r="S683" i="33"/>
  <c r="T683" i="33"/>
  <c r="U683" i="33"/>
  <c r="V683" i="33"/>
  <c r="W683" i="33"/>
  <c r="D684" i="33"/>
  <c r="E684" i="33"/>
  <c r="F684" i="33"/>
  <c r="G684" i="33"/>
  <c r="H684" i="33"/>
  <c r="I684" i="33"/>
  <c r="J684" i="33"/>
  <c r="K684" i="33"/>
  <c r="L684" i="33"/>
  <c r="M684" i="33"/>
  <c r="N684" i="33"/>
  <c r="O684" i="33"/>
  <c r="P684" i="33"/>
  <c r="Q684" i="33"/>
  <c r="R684" i="33"/>
  <c r="S684" i="33"/>
  <c r="T684" i="33"/>
  <c r="U684" i="33"/>
  <c r="V684" i="33"/>
  <c r="W684" i="33"/>
  <c r="D685" i="33"/>
  <c r="E685" i="33"/>
  <c r="F685" i="33"/>
  <c r="G685" i="33"/>
  <c r="H685" i="33"/>
  <c r="I685" i="33"/>
  <c r="J685" i="33"/>
  <c r="K685" i="33"/>
  <c r="L685" i="33"/>
  <c r="M685" i="33"/>
  <c r="N685" i="33"/>
  <c r="O685" i="33"/>
  <c r="P685" i="33"/>
  <c r="Q685" i="33"/>
  <c r="R685" i="33"/>
  <c r="S685" i="33"/>
  <c r="T685" i="33"/>
  <c r="U685" i="33"/>
  <c r="V685" i="33"/>
  <c r="W685" i="33"/>
  <c r="D686" i="33"/>
  <c r="E686" i="33"/>
  <c r="F686" i="33"/>
  <c r="G686" i="33"/>
  <c r="H686" i="33"/>
  <c r="I686" i="33"/>
  <c r="J686" i="33"/>
  <c r="K686" i="33"/>
  <c r="L686" i="33"/>
  <c r="M686" i="33"/>
  <c r="N686" i="33"/>
  <c r="O686" i="33"/>
  <c r="P686" i="33"/>
  <c r="Q686" i="33"/>
  <c r="R686" i="33"/>
  <c r="S686" i="33"/>
  <c r="T686" i="33"/>
  <c r="U686" i="33"/>
  <c r="V686" i="33"/>
  <c r="W686" i="33"/>
  <c r="D741" i="33"/>
  <c r="E741" i="33"/>
  <c r="F741" i="33"/>
  <c r="G741" i="33"/>
  <c r="H741" i="33"/>
  <c r="I741" i="33"/>
  <c r="J741" i="33"/>
  <c r="K741" i="33"/>
  <c r="L741" i="33"/>
  <c r="M741" i="33"/>
  <c r="N741" i="33"/>
  <c r="O741" i="33"/>
  <c r="P741" i="33"/>
  <c r="Q741" i="33"/>
  <c r="R741" i="33"/>
  <c r="S741" i="33"/>
  <c r="T741" i="33"/>
  <c r="U741" i="33"/>
  <c r="V741" i="33"/>
  <c r="W741" i="33"/>
  <c r="D742" i="33"/>
  <c r="E742" i="33"/>
  <c r="F742" i="33"/>
  <c r="G742" i="33"/>
  <c r="H742" i="33"/>
  <c r="I742" i="33"/>
  <c r="J742" i="33"/>
  <c r="K742" i="33"/>
  <c r="L742" i="33"/>
  <c r="M742" i="33"/>
  <c r="N742" i="33"/>
  <c r="O742" i="33"/>
  <c r="P742" i="33"/>
  <c r="Q742" i="33"/>
  <c r="R742" i="33"/>
  <c r="S742" i="33"/>
  <c r="T742" i="33"/>
  <c r="U742" i="33"/>
  <c r="V742" i="33"/>
  <c r="W742" i="33"/>
  <c r="D743" i="33"/>
  <c r="E743" i="33"/>
  <c r="F743" i="33"/>
  <c r="G743" i="33"/>
  <c r="H743" i="33"/>
  <c r="I743" i="33"/>
  <c r="J743" i="33"/>
  <c r="K743" i="33"/>
  <c r="L743" i="33"/>
  <c r="M743" i="33"/>
  <c r="N743" i="33"/>
  <c r="O743" i="33"/>
  <c r="P743" i="33"/>
  <c r="Q743" i="33"/>
  <c r="R743" i="33"/>
  <c r="S743" i="33"/>
  <c r="T743" i="33"/>
  <c r="U743" i="33"/>
  <c r="V743" i="33"/>
  <c r="W743" i="33"/>
  <c r="D744" i="33"/>
  <c r="E744" i="33"/>
  <c r="F744" i="33"/>
  <c r="G744" i="33"/>
  <c r="H744" i="33"/>
  <c r="I744" i="33"/>
  <c r="J744" i="33"/>
  <c r="K744" i="33"/>
  <c r="L744" i="33"/>
  <c r="M744" i="33"/>
  <c r="N744" i="33"/>
  <c r="O744" i="33"/>
  <c r="P744" i="33"/>
  <c r="Q744" i="33"/>
  <c r="R744" i="33"/>
  <c r="S744" i="33"/>
  <c r="T744" i="33"/>
  <c r="U744" i="33"/>
  <c r="V744" i="33"/>
  <c r="W744" i="33"/>
  <c r="D745" i="33"/>
  <c r="E745" i="33"/>
  <c r="F745" i="33"/>
  <c r="G745" i="33"/>
  <c r="H745" i="33"/>
  <c r="I745" i="33"/>
  <c r="J745" i="33"/>
  <c r="K745" i="33"/>
  <c r="L745" i="33"/>
  <c r="M745" i="33"/>
  <c r="N745" i="33"/>
  <c r="O745" i="33"/>
  <c r="P745" i="33"/>
  <c r="Q745" i="33"/>
  <c r="R745" i="33"/>
  <c r="S745" i="33"/>
  <c r="T745" i="33"/>
  <c r="U745" i="33"/>
  <c r="V745" i="33"/>
  <c r="W745" i="33"/>
  <c r="D746" i="33"/>
  <c r="E746" i="33"/>
  <c r="F746" i="33"/>
  <c r="G746" i="33"/>
  <c r="H746" i="33"/>
  <c r="I746" i="33"/>
  <c r="J746" i="33"/>
  <c r="K746" i="33"/>
  <c r="L746" i="33"/>
  <c r="M746" i="33"/>
  <c r="N746" i="33"/>
  <c r="O746" i="33"/>
  <c r="P746" i="33"/>
  <c r="Q746" i="33"/>
  <c r="R746" i="33"/>
  <c r="S746" i="33"/>
  <c r="T746" i="33"/>
  <c r="U746" i="33"/>
  <c r="V746" i="33"/>
  <c r="W746" i="33"/>
  <c r="D747" i="33"/>
  <c r="E747" i="33"/>
  <c r="F747" i="33"/>
  <c r="G747" i="33"/>
  <c r="H747" i="33"/>
  <c r="I747" i="33"/>
  <c r="J747" i="33"/>
  <c r="K747" i="33"/>
  <c r="L747" i="33"/>
  <c r="M747" i="33"/>
  <c r="N747" i="33"/>
  <c r="O747" i="33"/>
  <c r="P747" i="33"/>
  <c r="Q747" i="33"/>
  <c r="R747" i="33"/>
  <c r="S747" i="33"/>
  <c r="T747" i="33"/>
  <c r="U747" i="33"/>
  <c r="V747" i="33"/>
  <c r="W747" i="33"/>
  <c r="D748" i="33"/>
  <c r="E748" i="33"/>
  <c r="F748" i="33"/>
  <c r="G748" i="33"/>
  <c r="H748" i="33"/>
  <c r="I748" i="33"/>
  <c r="J748" i="33"/>
  <c r="K748" i="33"/>
  <c r="L748" i="33"/>
  <c r="M748" i="33"/>
  <c r="N748" i="33"/>
  <c r="O748" i="33"/>
  <c r="P748" i="33"/>
  <c r="Q748" i="33"/>
  <c r="R748" i="33"/>
  <c r="S748" i="33"/>
  <c r="T748" i="33"/>
  <c r="U748" i="33"/>
  <c r="V748" i="33"/>
  <c r="W748" i="33"/>
  <c r="D749" i="33"/>
  <c r="E749" i="33"/>
  <c r="F749" i="33"/>
  <c r="G749" i="33"/>
  <c r="H749" i="33"/>
  <c r="I749" i="33"/>
  <c r="J749" i="33"/>
  <c r="K749" i="33"/>
  <c r="L749" i="33"/>
  <c r="M749" i="33"/>
  <c r="N749" i="33"/>
  <c r="O749" i="33"/>
  <c r="P749" i="33"/>
  <c r="Q749" i="33"/>
  <c r="R749" i="33"/>
  <c r="S749" i="33"/>
  <c r="T749" i="33"/>
  <c r="U749" i="33"/>
  <c r="V749" i="33"/>
  <c r="W749" i="33"/>
  <c r="D750" i="33"/>
  <c r="E750" i="33"/>
  <c r="F750" i="33"/>
  <c r="G750" i="33"/>
  <c r="H750" i="33"/>
  <c r="I750" i="33"/>
  <c r="J750" i="33"/>
  <c r="K750" i="33"/>
  <c r="L750" i="33"/>
  <c r="M750" i="33"/>
  <c r="N750" i="33"/>
  <c r="O750" i="33"/>
  <c r="P750" i="33"/>
  <c r="Q750" i="33"/>
  <c r="R750" i="33"/>
  <c r="S750" i="33"/>
  <c r="T750" i="33"/>
  <c r="U750" i="33"/>
  <c r="V750" i="33"/>
  <c r="W750" i="33"/>
  <c r="D751" i="33"/>
  <c r="E751" i="33"/>
  <c r="F751" i="33"/>
  <c r="G751" i="33"/>
  <c r="H751" i="33"/>
  <c r="I751" i="33"/>
  <c r="J751" i="33"/>
  <c r="K751" i="33"/>
  <c r="L751" i="33"/>
  <c r="M751" i="33"/>
  <c r="N751" i="33"/>
  <c r="O751" i="33"/>
  <c r="P751" i="33"/>
  <c r="Q751" i="33"/>
  <c r="R751" i="33"/>
  <c r="S751" i="33"/>
  <c r="T751" i="33"/>
  <c r="U751" i="33"/>
  <c r="V751" i="33"/>
  <c r="W751" i="33"/>
  <c r="D752" i="33"/>
  <c r="E752" i="33"/>
  <c r="F752" i="33"/>
  <c r="G752" i="33"/>
  <c r="H752" i="33"/>
  <c r="I752" i="33"/>
  <c r="J752" i="33"/>
  <c r="K752" i="33"/>
  <c r="L752" i="33"/>
  <c r="M752" i="33"/>
  <c r="N752" i="33"/>
  <c r="O752" i="33"/>
  <c r="P752" i="33"/>
  <c r="Q752" i="33"/>
  <c r="R752" i="33"/>
  <c r="S752" i="33"/>
  <c r="T752" i="33"/>
  <c r="U752" i="33"/>
  <c r="V752" i="33"/>
  <c r="W752" i="33"/>
  <c r="D753" i="33"/>
  <c r="E753" i="33"/>
  <c r="F753" i="33"/>
  <c r="G753" i="33"/>
  <c r="H753" i="33"/>
  <c r="I753" i="33"/>
  <c r="J753" i="33"/>
  <c r="K753" i="33"/>
  <c r="L753" i="33"/>
  <c r="M753" i="33"/>
  <c r="N753" i="33"/>
  <c r="O753" i="33"/>
  <c r="P753" i="33"/>
  <c r="Q753" i="33"/>
  <c r="R753" i="33"/>
  <c r="S753" i="33"/>
  <c r="T753" i="33"/>
  <c r="U753" i="33"/>
  <c r="V753" i="33"/>
  <c r="W753" i="33"/>
  <c r="D754" i="33"/>
  <c r="E754" i="33"/>
  <c r="F754" i="33"/>
  <c r="G754" i="33"/>
  <c r="H754" i="33"/>
  <c r="I754" i="33"/>
  <c r="J754" i="33"/>
  <c r="K754" i="33"/>
  <c r="L754" i="33"/>
  <c r="M754" i="33"/>
  <c r="N754" i="33"/>
  <c r="O754" i="33"/>
  <c r="P754" i="33"/>
  <c r="Q754" i="33"/>
  <c r="R754" i="33"/>
  <c r="S754" i="33"/>
  <c r="T754" i="33"/>
  <c r="U754" i="33"/>
  <c r="V754" i="33"/>
  <c r="W754" i="33"/>
  <c r="D755" i="33"/>
  <c r="E755" i="33"/>
  <c r="F755" i="33"/>
  <c r="G755" i="33"/>
  <c r="H755" i="33"/>
  <c r="I755" i="33"/>
  <c r="J755" i="33"/>
  <c r="K755" i="33"/>
  <c r="L755" i="33"/>
  <c r="M755" i="33"/>
  <c r="N755" i="33"/>
  <c r="O755" i="33"/>
  <c r="P755" i="33"/>
  <c r="Q755" i="33"/>
  <c r="R755" i="33"/>
  <c r="S755" i="33"/>
  <c r="T755" i="33"/>
  <c r="U755" i="33"/>
  <c r="V755" i="33"/>
  <c r="W755" i="33"/>
  <c r="D756" i="33"/>
  <c r="E756" i="33"/>
  <c r="F756" i="33"/>
  <c r="G756" i="33"/>
  <c r="H756" i="33"/>
  <c r="I756" i="33"/>
  <c r="J756" i="33"/>
  <c r="K756" i="33"/>
  <c r="L756" i="33"/>
  <c r="M756" i="33"/>
  <c r="N756" i="33"/>
  <c r="O756" i="33"/>
  <c r="P756" i="33"/>
  <c r="Q756" i="33"/>
  <c r="R756" i="33"/>
  <c r="S756" i="33"/>
  <c r="T756" i="33"/>
  <c r="U756" i="33"/>
  <c r="V756" i="33"/>
  <c r="W756" i="33"/>
  <c r="D758" i="33"/>
  <c r="E758" i="33"/>
  <c r="F758" i="33"/>
  <c r="G758" i="33"/>
  <c r="H758" i="33"/>
  <c r="I758" i="33"/>
  <c r="J758" i="33"/>
  <c r="K758" i="33"/>
  <c r="L758" i="33"/>
  <c r="M758" i="33"/>
  <c r="N758" i="33"/>
  <c r="O758" i="33"/>
  <c r="P758" i="33"/>
  <c r="Q758" i="33"/>
  <c r="R758" i="33"/>
  <c r="S758" i="33"/>
  <c r="T758" i="33"/>
  <c r="U758" i="33"/>
  <c r="V758" i="33"/>
  <c r="W758" i="33"/>
  <c r="D759" i="33"/>
  <c r="E759" i="33"/>
  <c r="F759" i="33"/>
  <c r="G759" i="33"/>
  <c r="H759" i="33"/>
  <c r="I759" i="33"/>
  <c r="J759" i="33"/>
  <c r="K759" i="33"/>
  <c r="L759" i="33"/>
  <c r="M759" i="33"/>
  <c r="N759" i="33"/>
  <c r="O759" i="33"/>
  <c r="P759" i="33"/>
  <c r="Q759" i="33"/>
  <c r="R759" i="33"/>
  <c r="S759" i="33"/>
  <c r="T759" i="33"/>
  <c r="U759" i="33"/>
  <c r="V759" i="33"/>
  <c r="W759" i="33"/>
  <c r="D760" i="33"/>
  <c r="E760" i="33"/>
  <c r="F760" i="33"/>
  <c r="G760" i="33"/>
  <c r="H760" i="33"/>
  <c r="I760" i="33"/>
  <c r="J760" i="33"/>
  <c r="K760" i="33"/>
  <c r="L760" i="33"/>
  <c r="M760" i="33"/>
  <c r="N760" i="33"/>
  <c r="O760" i="33"/>
  <c r="P760" i="33"/>
  <c r="Q760" i="33"/>
  <c r="R760" i="33"/>
  <c r="S760" i="33"/>
  <c r="T760" i="33"/>
  <c r="U760" i="33"/>
  <c r="V760" i="33"/>
  <c r="W760" i="33"/>
  <c r="D761" i="33"/>
  <c r="E761" i="33"/>
  <c r="F761" i="33"/>
  <c r="G761" i="33"/>
  <c r="H761" i="33"/>
  <c r="I761" i="33"/>
  <c r="J761" i="33"/>
  <c r="K761" i="33"/>
  <c r="L761" i="33"/>
  <c r="M761" i="33"/>
  <c r="N761" i="33"/>
  <c r="O761" i="33"/>
  <c r="P761" i="33"/>
  <c r="Q761" i="33"/>
  <c r="R761" i="33"/>
  <c r="S761" i="33"/>
  <c r="T761" i="33"/>
  <c r="U761" i="33"/>
  <c r="V761" i="33"/>
  <c r="W761" i="33"/>
  <c r="D762" i="33"/>
  <c r="E762" i="33"/>
  <c r="F762" i="33"/>
  <c r="G762" i="33"/>
  <c r="H762" i="33"/>
  <c r="I762" i="33"/>
  <c r="J762" i="33"/>
  <c r="K762" i="33"/>
  <c r="L762" i="33"/>
  <c r="M762" i="33"/>
  <c r="N762" i="33"/>
  <c r="O762" i="33"/>
  <c r="P762" i="33"/>
  <c r="Q762" i="33"/>
  <c r="R762" i="33"/>
  <c r="S762" i="33"/>
  <c r="T762" i="33"/>
  <c r="U762" i="33"/>
  <c r="V762" i="33"/>
  <c r="W762" i="33"/>
  <c r="D763" i="33"/>
  <c r="E763" i="33"/>
  <c r="F763" i="33"/>
  <c r="G763" i="33"/>
  <c r="H763" i="33"/>
  <c r="I763" i="33"/>
  <c r="J763" i="33"/>
  <c r="K763" i="33"/>
  <c r="L763" i="33"/>
  <c r="M763" i="33"/>
  <c r="N763" i="33"/>
  <c r="O763" i="33"/>
  <c r="P763" i="33"/>
  <c r="Q763" i="33"/>
  <c r="R763" i="33"/>
  <c r="S763" i="33"/>
  <c r="T763" i="33"/>
  <c r="U763" i="33"/>
  <c r="V763" i="33"/>
  <c r="W763" i="33"/>
  <c r="D764" i="33"/>
  <c r="E764" i="33"/>
  <c r="F764" i="33"/>
  <c r="G764" i="33"/>
  <c r="H764" i="33"/>
  <c r="I764" i="33"/>
  <c r="J764" i="33"/>
  <c r="K764" i="33"/>
  <c r="L764" i="33"/>
  <c r="M764" i="33"/>
  <c r="N764" i="33"/>
  <c r="O764" i="33"/>
  <c r="P764" i="33"/>
  <c r="Q764" i="33"/>
  <c r="R764" i="33"/>
  <c r="S764" i="33"/>
  <c r="T764" i="33"/>
  <c r="U764" i="33"/>
  <c r="V764" i="33"/>
  <c r="W764" i="33"/>
  <c r="D765" i="33"/>
  <c r="E765" i="33"/>
  <c r="F765" i="33"/>
  <c r="G765" i="33"/>
  <c r="H765" i="33"/>
  <c r="I765" i="33"/>
  <c r="J765" i="33"/>
  <c r="K765" i="33"/>
  <c r="L765" i="33"/>
  <c r="M765" i="33"/>
  <c r="N765" i="33"/>
  <c r="O765" i="33"/>
  <c r="P765" i="33"/>
  <c r="Q765" i="33"/>
  <c r="R765" i="33"/>
  <c r="S765" i="33"/>
  <c r="T765" i="33"/>
  <c r="U765" i="33"/>
  <c r="V765" i="33"/>
  <c r="W765" i="33"/>
  <c r="D766" i="33"/>
  <c r="E766" i="33"/>
  <c r="F766" i="33"/>
  <c r="G766" i="33"/>
  <c r="H766" i="33"/>
  <c r="I766" i="33"/>
  <c r="J766" i="33"/>
  <c r="K766" i="33"/>
  <c r="L766" i="33"/>
  <c r="M766" i="33"/>
  <c r="N766" i="33"/>
  <c r="O766" i="33"/>
  <c r="P766" i="33"/>
  <c r="Q766" i="33"/>
  <c r="R766" i="33"/>
  <c r="S766" i="33"/>
  <c r="T766" i="33"/>
  <c r="U766" i="33"/>
  <c r="V766" i="33"/>
  <c r="W766" i="33"/>
  <c r="D767" i="33"/>
  <c r="E767" i="33"/>
  <c r="F767" i="33"/>
  <c r="G767" i="33"/>
  <c r="H767" i="33"/>
  <c r="I767" i="33"/>
  <c r="J767" i="33"/>
  <c r="K767" i="33"/>
  <c r="L767" i="33"/>
  <c r="M767" i="33"/>
  <c r="N767" i="33"/>
  <c r="O767" i="33"/>
  <c r="P767" i="33"/>
  <c r="Q767" i="33"/>
  <c r="R767" i="33"/>
  <c r="S767" i="33"/>
  <c r="T767" i="33"/>
  <c r="U767" i="33"/>
  <c r="V767" i="33"/>
  <c r="W767" i="33"/>
  <c r="D768" i="33"/>
  <c r="E768" i="33"/>
  <c r="F768" i="33"/>
  <c r="G768" i="33"/>
  <c r="H768" i="33"/>
  <c r="I768" i="33"/>
  <c r="J768" i="33"/>
  <c r="K768" i="33"/>
  <c r="L768" i="33"/>
  <c r="M768" i="33"/>
  <c r="N768" i="33"/>
  <c r="O768" i="33"/>
  <c r="P768" i="33"/>
  <c r="Q768" i="33"/>
  <c r="R768" i="33"/>
  <c r="S768" i="33"/>
  <c r="T768" i="33"/>
  <c r="U768" i="33"/>
  <c r="V768" i="33"/>
  <c r="W768" i="33"/>
  <c r="D769" i="33"/>
  <c r="E769" i="33"/>
  <c r="F769" i="33"/>
  <c r="G769" i="33"/>
  <c r="H769" i="33"/>
  <c r="I769" i="33"/>
  <c r="J769" i="33"/>
  <c r="K769" i="33"/>
  <c r="L769" i="33"/>
  <c r="M769" i="33"/>
  <c r="N769" i="33"/>
  <c r="O769" i="33"/>
  <c r="P769" i="33"/>
  <c r="Q769" i="33"/>
  <c r="R769" i="33"/>
  <c r="S769" i="33"/>
  <c r="T769" i="33"/>
  <c r="U769" i="33"/>
  <c r="V769" i="33"/>
  <c r="W769" i="33"/>
  <c r="D770" i="33"/>
  <c r="E770" i="33"/>
  <c r="F770" i="33"/>
  <c r="G770" i="33"/>
  <c r="H770" i="33"/>
  <c r="I770" i="33"/>
  <c r="J770" i="33"/>
  <c r="K770" i="33"/>
  <c r="L770" i="33"/>
  <c r="M770" i="33"/>
  <c r="N770" i="33"/>
  <c r="O770" i="33"/>
  <c r="P770" i="33"/>
  <c r="Q770" i="33"/>
  <c r="R770" i="33"/>
  <c r="S770" i="33"/>
  <c r="T770" i="33"/>
  <c r="U770" i="33"/>
  <c r="V770" i="33"/>
  <c r="W770" i="33"/>
  <c r="D771" i="33"/>
  <c r="E771" i="33"/>
  <c r="F771" i="33"/>
  <c r="G771" i="33"/>
  <c r="H771" i="33"/>
  <c r="I771" i="33"/>
  <c r="J771" i="33"/>
  <c r="K771" i="33"/>
  <c r="L771" i="33"/>
  <c r="M771" i="33"/>
  <c r="N771" i="33"/>
  <c r="O771" i="33"/>
  <c r="P771" i="33"/>
  <c r="Q771" i="33"/>
  <c r="R771" i="33"/>
  <c r="S771" i="33"/>
  <c r="T771" i="33"/>
  <c r="U771" i="33"/>
  <c r="V771" i="33"/>
  <c r="W771" i="33"/>
  <c r="D772" i="33"/>
  <c r="E772" i="33"/>
  <c r="F772" i="33"/>
  <c r="G772" i="33"/>
  <c r="H772" i="33"/>
  <c r="I772" i="33"/>
  <c r="J772" i="33"/>
  <c r="K772" i="33"/>
  <c r="L772" i="33"/>
  <c r="M772" i="33"/>
  <c r="N772" i="33"/>
  <c r="O772" i="33"/>
  <c r="P772" i="33"/>
  <c r="Q772" i="33"/>
  <c r="R772" i="33"/>
  <c r="S772" i="33"/>
  <c r="T772" i="33"/>
  <c r="U772" i="33"/>
  <c r="V772" i="33"/>
  <c r="W772" i="33"/>
  <c r="D773" i="33"/>
  <c r="E773" i="33"/>
  <c r="F773" i="33"/>
  <c r="G773" i="33"/>
  <c r="H773" i="33"/>
  <c r="I773" i="33"/>
  <c r="J773" i="33"/>
  <c r="K773" i="33"/>
  <c r="L773" i="33"/>
  <c r="M773" i="33"/>
  <c r="N773" i="33"/>
  <c r="O773" i="33"/>
  <c r="P773" i="33"/>
  <c r="Q773" i="33"/>
  <c r="R773" i="33"/>
  <c r="S773" i="33"/>
  <c r="T773" i="33"/>
  <c r="U773" i="33"/>
  <c r="V773" i="33"/>
  <c r="W773" i="33"/>
  <c r="D809" i="33"/>
  <c r="E809" i="33"/>
  <c r="F809" i="33"/>
  <c r="G809" i="33"/>
  <c r="H809" i="33"/>
  <c r="I809" i="33"/>
  <c r="J809" i="33"/>
  <c r="K809" i="33"/>
  <c r="L809" i="33"/>
  <c r="M809" i="33"/>
  <c r="N809" i="33"/>
  <c r="O809" i="33"/>
  <c r="P809" i="33"/>
  <c r="Q809" i="33"/>
  <c r="R809" i="33"/>
  <c r="S809" i="33"/>
  <c r="T809" i="33"/>
  <c r="U809" i="33"/>
  <c r="V809" i="33"/>
  <c r="W809" i="33"/>
  <c r="D810" i="33"/>
  <c r="E810" i="33"/>
  <c r="F810" i="33"/>
  <c r="G810" i="33"/>
  <c r="H810" i="33"/>
  <c r="I810" i="33"/>
  <c r="J810" i="33"/>
  <c r="K810" i="33"/>
  <c r="L810" i="33"/>
  <c r="M810" i="33"/>
  <c r="N810" i="33"/>
  <c r="O810" i="33"/>
  <c r="P810" i="33"/>
  <c r="Q810" i="33"/>
  <c r="R810" i="33"/>
  <c r="S810" i="33"/>
  <c r="T810" i="33"/>
  <c r="U810" i="33"/>
  <c r="V810" i="33"/>
  <c r="W810" i="33"/>
  <c r="D811" i="33"/>
  <c r="E811" i="33"/>
  <c r="F811" i="33"/>
  <c r="G811" i="33"/>
  <c r="H811" i="33"/>
  <c r="I811" i="33"/>
  <c r="J811" i="33"/>
  <c r="K811" i="33"/>
  <c r="L811" i="33"/>
  <c r="M811" i="33"/>
  <c r="N811" i="33"/>
  <c r="O811" i="33"/>
  <c r="P811" i="33"/>
  <c r="Q811" i="33"/>
  <c r="R811" i="33"/>
  <c r="S811" i="33"/>
  <c r="T811" i="33"/>
  <c r="U811" i="33"/>
  <c r="V811" i="33"/>
  <c r="W811" i="33"/>
  <c r="D812" i="33"/>
  <c r="E812" i="33"/>
  <c r="F812" i="33"/>
  <c r="G812" i="33"/>
  <c r="H812" i="33"/>
  <c r="I812" i="33"/>
  <c r="J812" i="33"/>
  <c r="K812" i="33"/>
  <c r="L812" i="33"/>
  <c r="M812" i="33"/>
  <c r="N812" i="33"/>
  <c r="O812" i="33"/>
  <c r="P812" i="33"/>
  <c r="Q812" i="33"/>
  <c r="R812" i="33"/>
  <c r="S812" i="33"/>
  <c r="T812" i="33"/>
  <c r="U812" i="33"/>
  <c r="V812" i="33"/>
  <c r="W812" i="33"/>
  <c r="D813" i="33"/>
  <c r="E813" i="33"/>
  <c r="F813" i="33"/>
  <c r="G813" i="33"/>
  <c r="H813" i="33"/>
  <c r="I813" i="33"/>
  <c r="J813" i="33"/>
  <c r="K813" i="33"/>
  <c r="L813" i="33"/>
  <c r="M813" i="33"/>
  <c r="N813" i="33"/>
  <c r="O813" i="33"/>
  <c r="P813" i="33"/>
  <c r="Q813" i="33"/>
  <c r="R813" i="33"/>
  <c r="S813" i="33"/>
  <c r="T813" i="33"/>
  <c r="U813" i="33"/>
  <c r="V813" i="33"/>
  <c r="W813" i="33"/>
  <c r="D814" i="33"/>
  <c r="E814" i="33"/>
  <c r="F814" i="33"/>
  <c r="G814" i="33"/>
  <c r="H814" i="33"/>
  <c r="I814" i="33"/>
  <c r="J814" i="33"/>
  <c r="K814" i="33"/>
  <c r="L814" i="33"/>
  <c r="M814" i="33"/>
  <c r="N814" i="33"/>
  <c r="O814" i="33"/>
  <c r="P814" i="33"/>
  <c r="Q814" i="33"/>
  <c r="R814" i="33"/>
  <c r="S814" i="33"/>
  <c r="T814" i="33"/>
  <c r="U814" i="33"/>
  <c r="V814" i="33"/>
  <c r="W814" i="33"/>
  <c r="D815" i="33"/>
  <c r="E815" i="33"/>
  <c r="F815" i="33"/>
  <c r="G815" i="33"/>
  <c r="H815" i="33"/>
  <c r="I815" i="33"/>
  <c r="J815" i="33"/>
  <c r="K815" i="33"/>
  <c r="L815" i="33"/>
  <c r="M815" i="33"/>
  <c r="N815" i="33"/>
  <c r="O815" i="33"/>
  <c r="P815" i="33"/>
  <c r="Q815" i="33"/>
  <c r="R815" i="33"/>
  <c r="S815" i="33"/>
  <c r="T815" i="33"/>
  <c r="U815" i="33"/>
  <c r="V815" i="33"/>
  <c r="W815" i="33"/>
  <c r="D816" i="33"/>
  <c r="E816" i="33"/>
  <c r="F816" i="33"/>
  <c r="G816" i="33"/>
  <c r="H816" i="33"/>
  <c r="I816" i="33"/>
  <c r="J816" i="33"/>
  <c r="K816" i="33"/>
  <c r="L816" i="33"/>
  <c r="M816" i="33"/>
  <c r="N816" i="33"/>
  <c r="O816" i="33"/>
  <c r="P816" i="33"/>
  <c r="Q816" i="33"/>
  <c r="R816" i="33"/>
  <c r="S816" i="33"/>
  <c r="T816" i="33"/>
  <c r="U816" i="33"/>
  <c r="V816" i="33"/>
  <c r="W816" i="33"/>
  <c r="D817" i="33"/>
  <c r="E817" i="33"/>
  <c r="F817" i="33"/>
  <c r="G817" i="33"/>
  <c r="H817" i="33"/>
  <c r="I817" i="33"/>
  <c r="J817" i="33"/>
  <c r="K817" i="33"/>
  <c r="L817" i="33"/>
  <c r="M817" i="33"/>
  <c r="N817" i="33"/>
  <c r="O817" i="33"/>
  <c r="P817" i="33"/>
  <c r="Q817" i="33"/>
  <c r="R817" i="33"/>
  <c r="S817" i="33"/>
  <c r="T817" i="33"/>
  <c r="U817" i="33"/>
  <c r="V817" i="33"/>
  <c r="W817" i="33"/>
  <c r="D818" i="33"/>
  <c r="E818" i="33"/>
  <c r="F818" i="33"/>
  <c r="G818" i="33"/>
  <c r="H818" i="33"/>
  <c r="I818" i="33"/>
  <c r="J818" i="33"/>
  <c r="K818" i="33"/>
  <c r="L818" i="33"/>
  <c r="M818" i="33"/>
  <c r="N818" i="33"/>
  <c r="O818" i="33"/>
  <c r="P818" i="33"/>
  <c r="Q818" i="33"/>
  <c r="R818" i="33"/>
  <c r="S818" i="33"/>
  <c r="T818" i="33"/>
  <c r="U818" i="33"/>
  <c r="V818" i="33"/>
  <c r="W818" i="33"/>
  <c r="D819" i="33"/>
  <c r="E819" i="33"/>
  <c r="F819" i="33"/>
  <c r="G819" i="33"/>
  <c r="H819" i="33"/>
  <c r="I819" i="33"/>
  <c r="J819" i="33"/>
  <c r="K819" i="33"/>
  <c r="L819" i="33"/>
  <c r="M819" i="33"/>
  <c r="N819" i="33"/>
  <c r="O819" i="33"/>
  <c r="P819" i="33"/>
  <c r="Q819" i="33"/>
  <c r="R819" i="33"/>
  <c r="S819" i="33"/>
  <c r="T819" i="33"/>
  <c r="U819" i="33"/>
  <c r="V819" i="33"/>
  <c r="W819" i="33"/>
  <c r="D820" i="33"/>
  <c r="E820" i="33"/>
  <c r="F820" i="33"/>
  <c r="G820" i="33"/>
  <c r="H820" i="33"/>
  <c r="I820" i="33"/>
  <c r="J820" i="33"/>
  <c r="K820" i="33"/>
  <c r="L820" i="33"/>
  <c r="M820" i="33"/>
  <c r="N820" i="33"/>
  <c r="O820" i="33"/>
  <c r="P820" i="33"/>
  <c r="Q820" i="33"/>
  <c r="R820" i="33"/>
  <c r="S820" i="33"/>
  <c r="T820" i="33"/>
  <c r="U820" i="33"/>
  <c r="V820" i="33"/>
  <c r="W820" i="33"/>
  <c r="D821" i="33"/>
  <c r="E821" i="33"/>
  <c r="F821" i="33"/>
  <c r="G821" i="33"/>
  <c r="H821" i="33"/>
  <c r="I821" i="33"/>
  <c r="J821" i="33"/>
  <c r="K821" i="33"/>
  <c r="L821" i="33"/>
  <c r="M821" i="33"/>
  <c r="N821" i="33"/>
  <c r="O821" i="33"/>
  <c r="P821" i="33"/>
  <c r="Q821" i="33"/>
  <c r="R821" i="33"/>
  <c r="S821" i="33"/>
  <c r="T821" i="33"/>
  <c r="U821" i="33"/>
  <c r="V821" i="33"/>
  <c r="W821" i="33"/>
  <c r="D822" i="33"/>
  <c r="E822" i="33"/>
  <c r="F822" i="33"/>
  <c r="G822" i="33"/>
  <c r="H822" i="33"/>
  <c r="I822" i="33"/>
  <c r="J822" i="33"/>
  <c r="K822" i="33"/>
  <c r="L822" i="33"/>
  <c r="M822" i="33"/>
  <c r="N822" i="33"/>
  <c r="O822" i="33"/>
  <c r="P822" i="33"/>
  <c r="Q822" i="33"/>
  <c r="R822" i="33"/>
  <c r="S822" i="33"/>
  <c r="T822" i="33"/>
  <c r="U822" i="33"/>
  <c r="V822" i="33"/>
  <c r="W822" i="33"/>
  <c r="D823" i="33"/>
  <c r="E823" i="33"/>
  <c r="F823" i="33"/>
  <c r="G823" i="33"/>
  <c r="H823" i="33"/>
  <c r="I823" i="33"/>
  <c r="J823" i="33"/>
  <c r="K823" i="33"/>
  <c r="L823" i="33"/>
  <c r="M823" i="33"/>
  <c r="N823" i="33"/>
  <c r="O823" i="33"/>
  <c r="P823" i="33"/>
  <c r="Q823" i="33"/>
  <c r="R823" i="33"/>
  <c r="S823" i="33"/>
  <c r="T823" i="33"/>
  <c r="U823" i="33"/>
  <c r="V823" i="33"/>
  <c r="W823" i="33"/>
  <c r="D824" i="33"/>
  <c r="E824" i="33"/>
  <c r="F824" i="33"/>
  <c r="G824" i="33"/>
  <c r="H824" i="33"/>
  <c r="I824" i="33"/>
  <c r="J824" i="33"/>
  <c r="K824" i="33"/>
  <c r="L824" i="33"/>
  <c r="M824" i="33"/>
  <c r="N824" i="33"/>
  <c r="O824" i="33"/>
  <c r="P824" i="33"/>
  <c r="Q824" i="33"/>
  <c r="R824" i="33"/>
  <c r="S824" i="33"/>
  <c r="T824" i="33"/>
  <c r="U824" i="33"/>
  <c r="V824" i="33"/>
  <c r="W824" i="33"/>
  <c r="D829" i="33"/>
  <c r="E829" i="33"/>
  <c r="F829" i="33"/>
  <c r="G829" i="33"/>
  <c r="H829" i="33"/>
  <c r="I829" i="33"/>
  <c r="J829" i="33"/>
  <c r="K829" i="33"/>
  <c r="L829" i="33"/>
  <c r="M829" i="33"/>
  <c r="N829" i="33"/>
  <c r="O829" i="33"/>
  <c r="P829" i="33"/>
  <c r="Q829" i="33"/>
  <c r="R829" i="33"/>
  <c r="S829" i="33"/>
  <c r="T829" i="33"/>
  <c r="U829" i="33"/>
  <c r="V829" i="33"/>
  <c r="W829" i="33"/>
  <c r="D830" i="33"/>
  <c r="E830" i="33"/>
  <c r="F830" i="33"/>
  <c r="G830" i="33"/>
  <c r="H830" i="33"/>
  <c r="I830" i="33"/>
  <c r="J830" i="33"/>
  <c r="K830" i="33"/>
  <c r="L830" i="33"/>
  <c r="M830" i="33"/>
  <c r="N830" i="33"/>
  <c r="O830" i="33"/>
  <c r="P830" i="33"/>
  <c r="Q830" i="33"/>
  <c r="R830" i="33"/>
  <c r="S830" i="33"/>
  <c r="T830" i="33"/>
  <c r="U830" i="33"/>
  <c r="V830" i="33"/>
  <c r="W830" i="33"/>
  <c r="D832" i="33"/>
  <c r="E832" i="33"/>
  <c r="F832" i="33"/>
  <c r="G832" i="33"/>
  <c r="H832" i="33"/>
  <c r="I832" i="33"/>
  <c r="J832" i="33"/>
  <c r="K832" i="33"/>
  <c r="L832" i="33"/>
  <c r="M832" i="33"/>
  <c r="N832" i="33"/>
  <c r="O832" i="33"/>
  <c r="P832" i="33"/>
  <c r="Q832" i="33"/>
  <c r="R832" i="33"/>
  <c r="S832" i="33"/>
  <c r="T832" i="33"/>
  <c r="U832" i="33"/>
  <c r="V832" i="33"/>
  <c r="W832" i="33"/>
  <c r="D833" i="33"/>
  <c r="E833" i="33"/>
  <c r="F833" i="33"/>
  <c r="G833" i="33"/>
  <c r="H833" i="33"/>
  <c r="I833" i="33"/>
  <c r="J833" i="33"/>
  <c r="K833" i="33"/>
  <c r="L833" i="33"/>
  <c r="M833" i="33"/>
  <c r="N833" i="33"/>
  <c r="O833" i="33"/>
  <c r="P833" i="33"/>
  <c r="Q833" i="33"/>
  <c r="R833" i="33"/>
  <c r="S833" i="33"/>
  <c r="T833" i="33"/>
  <c r="U833" i="33"/>
  <c r="V833" i="33"/>
  <c r="W833" i="33"/>
  <c r="D834" i="33"/>
  <c r="E834" i="33"/>
  <c r="F834" i="33"/>
  <c r="G834" i="33"/>
  <c r="H834" i="33"/>
  <c r="I834" i="33"/>
  <c r="J834" i="33"/>
  <c r="K834" i="33"/>
  <c r="L834" i="33"/>
  <c r="M834" i="33"/>
  <c r="N834" i="33"/>
  <c r="O834" i="33"/>
  <c r="P834" i="33"/>
  <c r="Q834" i="33"/>
  <c r="R834" i="33"/>
  <c r="S834" i="33"/>
  <c r="T834" i="33"/>
  <c r="U834" i="33"/>
  <c r="V834" i="33"/>
  <c r="W834" i="33"/>
  <c r="D835" i="33"/>
  <c r="E835" i="33"/>
  <c r="F835" i="33"/>
  <c r="G835" i="33"/>
  <c r="H835" i="33"/>
  <c r="I835" i="33"/>
  <c r="J835" i="33"/>
  <c r="K835" i="33"/>
  <c r="L835" i="33"/>
  <c r="M835" i="33"/>
  <c r="N835" i="33"/>
  <c r="O835" i="33"/>
  <c r="P835" i="33"/>
  <c r="Q835" i="33"/>
  <c r="R835" i="33"/>
  <c r="S835" i="33"/>
  <c r="T835" i="33"/>
  <c r="U835" i="33"/>
  <c r="V835" i="33"/>
  <c r="W835" i="33"/>
  <c r="D836" i="33"/>
  <c r="E836" i="33"/>
  <c r="F836" i="33"/>
  <c r="G836" i="33"/>
  <c r="H836" i="33"/>
  <c r="I836" i="33"/>
  <c r="J836" i="33"/>
  <c r="K836" i="33"/>
  <c r="L836" i="33"/>
  <c r="M836" i="33"/>
  <c r="N836" i="33"/>
  <c r="O836" i="33"/>
  <c r="P836" i="33"/>
  <c r="Q836" i="33"/>
  <c r="R836" i="33"/>
  <c r="S836" i="33"/>
  <c r="T836" i="33"/>
  <c r="U836" i="33"/>
  <c r="V836" i="33"/>
  <c r="W836" i="33"/>
  <c r="D837" i="33"/>
  <c r="E837" i="33"/>
  <c r="F837" i="33"/>
  <c r="G837" i="33"/>
  <c r="H837" i="33"/>
  <c r="I837" i="33"/>
  <c r="J837" i="33"/>
  <c r="K837" i="33"/>
  <c r="L837" i="33"/>
  <c r="M837" i="33"/>
  <c r="N837" i="33"/>
  <c r="O837" i="33"/>
  <c r="P837" i="33"/>
  <c r="Q837" i="33"/>
  <c r="R837" i="33"/>
  <c r="S837" i="33"/>
  <c r="T837" i="33"/>
  <c r="U837" i="33"/>
  <c r="V837" i="33"/>
  <c r="W837" i="33"/>
  <c r="D838" i="33"/>
  <c r="E838" i="33"/>
  <c r="F838" i="33"/>
  <c r="G838" i="33"/>
  <c r="H838" i="33"/>
  <c r="I838" i="33"/>
  <c r="J838" i="33"/>
  <c r="K838" i="33"/>
  <c r="L838" i="33"/>
  <c r="M838" i="33"/>
  <c r="N838" i="33"/>
  <c r="O838" i="33"/>
  <c r="P838" i="33"/>
  <c r="Q838" i="33"/>
  <c r="R838" i="33"/>
  <c r="S838" i="33"/>
  <c r="T838" i="33"/>
  <c r="U838" i="33"/>
  <c r="V838" i="33"/>
  <c r="W838" i="33"/>
  <c r="D839" i="33"/>
  <c r="E839" i="33"/>
  <c r="F839" i="33"/>
  <c r="G839" i="33"/>
  <c r="H839" i="33"/>
  <c r="I839" i="33"/>
  <c r="J839" i="33"/>
  <c r="K839" i="33"/>
  <c r="L839" i="33"/>
  <c r="M839" i="33"/>
  <c r="N839" i="33"/>
  <c r="O839" i="33"/>
  <c r="P839" i="33"/>
  <c r="Q839" i="33"/>
  <c r="R839" i="33"/>
  <c r="S839" i="33"/>
  <c r="T839" i="33"/>
  <c r="U839" i="33"/>
  <c r="V839" i="33"/>
  <c r="W839" i="33"/>
  <c r="D840" i="33"/>
  <c r="E840" i="33"/>
  <c r="F840" i="33"/>
  <c r="G840" i="33"/>
  <c r="H840" i="33"/>
  <c r="I840" i="33"/>
  <c r="J840" i="33"/>
  <c r="K840" i="33"/>
  <c r="L840" i="33"/>
  <c r="M840" i="33"/>
  <c r="N840" i="33"/>
  <c r="O840" i="33"/>
  <c r="P840" i="33"/>
  <c r="Q840" i="33"/>
  <c r="R840" i="33"/>
  <c r="S840" i="33"/>
  <c r="T840" i="33"/>
  <c r="U840" i="33"/>
  <c r="V840" i="33"/>
  <c r="W840" i="33"/>
  <c r="D841" i="33"/>
  <c r="E841" i="33"/>
  <c r="F841" i="33"/>
  <c r="G841" i="33"/>
  <c r="H841" i="33"/>
  <c r="I841" i="33"/>
  <c r="J841" i="33"/>
  <c r="K841" i="33"/>
  <c r="L841" i="33"/>
  <c r="M841" i="33"/>
  <c r="N841" i="33"/>
  <c r="O841" i="33"/>
  <c r="P841" i="33"/>
  <c r="Q841" i="33"/>
  <c r="R841" i="33"/>
  <c r="S841" i="33"/>
  <c r="T841" i="33"/>
  <c r="U841" i="33"/>
  <c r="V841" i="33"/>
  <c r="W841" i="33"/>
  <c r="D842" i="33"/>
  <c r="E842" i="33"/>
  <c r="F842" i="33"/>
  <c r="G842" i="33"/>
  <c r="H842" i="33"/>
  <c r="I842" i="33"/>
  <c r="J842" i="33"/>
  <c r="K842" i="33"/>
  <c r="L842" i="33"/>
  <c r="M842" i="33"/>
  <c r="N842" i="33"/>
  <c r="O842" i="33"/>
  <c r="P842" i="33"/>
  <c r="Q842" i="33"/>
  <c r="R842" i="33"/>
  <c r="S842" i="33"/>
  <c r="T842" i="33"/>
  <c r="U842" i="33"/>
  <c r="V842" i="33"/>
  <c r="W842" i="33"/>
  <c r="D843" i="33"/>
  <c r="E843" i="33"/>
  <c r="F843" i="33"/>
  <c r="G843" i="33"/>
  <c r="H843" i="33"/>
  <c r="I843" i="33"/>
  <c r="J843" i="33"/>
  <c r="K843" i="33"/>
  <c r="L843" i="33"/>
  <c r="M843" i="33"/>
  <c r="N843" i="33"/>
  <c r="O843" i="33"/>
  <c r="P843" i="33"/>
  <c r="Q843" i="33"/>
  <c r="R843" i="33"/>
  <c r="S843" i="33"/>
  <c r="T843" i="33"/>
  <c r="U843" i="33"/>
  <c r="V843" i="33"/>
  <c r="W843" i="33"/>
  <c r="D844" i="33"/>
  <c r="E844" i="33"/>
  <c r="F844" i="33"/>
  <c r="G844" i="33"/>
  <c r="H844" i="33"/>
  <c r="I844" i="33"/>
  <c r="J844" i="33"/>
  <c r="K844" i="33"/>
  <c r="L844" i="33"/>
  <c r="M844" i="33"/>
  <c r="N844" i="33"/>
  <c r="O844" i="33"/>
  <c r="P844" i="33"/>
  <c r="Q844" i="33"/>
  <c r="R844" i="33"/>
  <c r="S844" i="33"/>
  <c r="T844" i="33"/>
  <c r="U844" i="33"/>
  <c r="V844" i="33"/>
  <c r="W844" i="33"/>
  <c r="D845" i="33"/>
  <c r="E845" i="33"/>
  <c r="F845" i="33"/>
  <c r="G845" i="33"/>
  <c r="H845" i="33"/>
  <c r="I845" i="33"/>
  <c r="J845" i="33"/>
  <c r="K845" i="33"/>
  <c r="L845" i="33"/>
  <c r="M845" i="33"/>
  <c r="N845" i="33"/>
  <c r="O845" i="33"/>
  <c r="P845" i="33"/>
  <c r="Q845" i="33"/>
  <c r="R845" i="33"/>
  <c r="S845" i="33"/>
  <c r="T845" i="33"/>
  <c r="U845" i="33"/>
  <c r="V845" i="33"/>
  <c r="W845" i="33"/>
  <c r="D846" i="33"/>
  <c r="E846" i="33"/>
  <c r="F846" i="33"/>
  <c r="G846" i="33"/>
  <c r="H846" i="33"/>
  <c r="I846" i="33"/>
  <c r="J846" i="33"/>
  <c r="K846" i="33"/>
  <c r="L846" i="33"/>
  <c r="M846" i="33"/>
  <c r="N846" i="33"/>
  <c r="O846" i="33"/>
  <c r="P846" i="33"/>
  <c r="Q846" i="33"/>
  <c r="R846" i="33"/>
  <c r="S846" i="33"/>
  <c r="T846" i="33"/>
  <c r="U846" i="33"/>
  <c r="V846" i="33"/>
  <c r="W846" i="33"/>
  <c r="D847" i="33"/>
  <c r="E847" i="33"/>
  <c r="F847" i="33"/>
  <c r="G847" i="33"/>
  <c r="H847" i="33"/>
  <c r="I847" i="33"/>
  <c r="J847" i="33"/>
  <c r="K847" i="33"/>
  <c r="L847" i="33"/>
  <c r="M847" i="33"/>
  <c r="N847" i="33"/>
  <c r="O847" i="33"/>
  <c r="P847" i="33"/>
  <c r="Q847" i="33"/>
  <c r="R847" i="33"/>
  <c r="S847" i="33"/>
  <c r="T847" i="33"/>
  <c r="U847" i="33"/>
  <c r="V847" i="33"/>
  <c r="W847" i="33"/>
  <c r="D848" i="33"/>
  <c r="E848" i="33"/>
  <c r="F848" i="33"/>
  <c r="G848" i="33"/>
  <c r="H848" i="33"/>
  <c r="I848" i="33"/>
  <c r="J848" i="33"/>
  <c r="K848" i="33"/>
  <c r="L848" i="33"/>
  <c r="M848" i="33"/>
  <c r="N848" i="33"/>
  <c r="O848" i="33"/>
  <c r="P848" i="33"/>
  <c r="Q848" i="33"/>
  <c r="R848" i="33"/>
  <c r="S848" i="33"/>
  <c r="T848" i="33"/>
  <c r="U848" i="33"/>
  <c r="V848" i="33"/>
  <c r="W848" i="33"/>
  <c r="D849" i="33"/>
  <c r="E849" i="33"/>
  <c r="F849" i="33"/>
  <c r="G849" i="33"/>
  <c r="H849" i="33"/>
  <c r="I849" i="33"/>
  <c r="J849" i="33"/>
  <c r="K849" i="33"/>
  <c r="L849" i="33"/>
  <c r="M849" i="33"/>
  <c r="N849" i="33"/>
  <c r="O849" i="33"/>
  <c r="P849" i="33"/>
  <c r="Q849" i="33"/>
  <c r="R849" i="33"/>
  <c r="S849" i="33"/>
  <c r="T849" i="33"/>
  <c r="U849" i="33"/>
  <c r="V849" i="33"/>
  <c r="W849" i="33"/>
  <c r="D850" i="33"/>
  <c r="E850" i="33"/>
  <c r="F850" i="33"/>
  <c r="G850" i="33"/>
  <c r="H850" i="33"/>
  <c r="I850" i="33"/>
  <c r="J850" i="33"/>
  <c r="K850" i="33"/>
  <c r="L850" i="33"/>
  <c r="M850" i="33"/>
  <c r="N850" i="33"/>
  <c r="O850" i="33"/>
  <c r="P850" i="33"/>
  <c r="Q850" i="33"/>
  <c r="R850" i="33"/>
  <c r="S850" i="33"/>
  <c r="T850" i="33"/>
  <c r="U850" i="33"/>
  <c r="V850" i="33"/>
  <c r="W850" i="33"/>
  <c r="D851" i="33"/>
  <c r="E851" i="33"/>
  <c r="F851" i="33"/>
  <c r="G851" i="33"/>
  <c r="H851" i="33"/>
  <c r="I851" i="33"/>
  <c r="J851" i="33"/>
  <c r="K851" i="33"/>
  <c r="L851" i="33"/>
  <c r="M851" i="33"/>
  <c r="N851" i="33"/>
  <c r="O851" i="33"/>
  <c r="P851" i="33"/>
  <c r="Q851" i="33"/>
  <c r="R851" i="33"/>
  <c r="S851" i="33"/>
  <c r="T851" i="33"/>
  <c r="U851" i="33"/>
  <c r="V851" i="33"/>
  <c r="W851" i="33"/>
  <c r="D852" i="33"/>
  <c r="E852" i="33"/>
  <c r="F852" i="33"/>
  <c r="G852" i="33"/>
  <c r="H852" i="33"/>
  <c r="I852" i="33"/>
  <c r="J852" i="33"/>
  <c r="K852" i="33"/>
  <c r="L852" i="33"/>
  <c r="M852" i="33"/>
  <c r="N852" i="33"/>
  <c r="O852" i="33"/>
  <c r="P852" i="33"/>
  <c r="Q852" i="33"/>
  <c r="R852" i="33"/>
  <c r="S852" i="33"/>
  <c r="T852" i="33"/>
  <c r="U852" i="33"/>
  <c r="V852" i="33"/>
  <c r="W852" i="33"/>
  <c r="D853" i="33"/>
  <c r="E853" i="33"/>
  <c r="F853" i="33"/>
  <c r="G853" i="33"/>
  <c r="H853" i="33"/>
  <c r="I853" i="33"/>
  <c r="J853" i="33"/>
  <c r="K853" i="33"/>
  <c r="L853" i="33"/>
  <c r="M853" i="33"/>
  <c r="N853" i="33"/>
  <c r="O853" i="33"/>
  <c r="P853" i="33"/>
  <c r="Q853" i="33"/>
  <c r="R853" i="33"/>
  <c r="S853" i="33"/>
  <c r="T853" i="33"/>
  <c r="U853" i="33"/>
  <c r="V853" i="33"/>
  <c r="W853" i="33"/>
  <c r="D854" i="33"/>
  <c r="E854" i="33"/>
  <c r="F854" i="33"/>
  <c r="G854" i="33"/>
  <c r="H854" i="33"/>
  <c r="I854" i="33"/>
  <c r="J854" i="33"/>
  <c r="K854" i="33"/>
  <c r="L854" i="33"/>
  <c r="M854" i="33"/>
  <c r="N854" i="33"/>
  <c r="O854" i="33"/>
  <c r="P854" i="33"/>
  <c r="Q854" i="33"/>
  <c r="R854" i="33"/>
  <c r="S854" i="33"/>
  <c r="T854" i="33"/>
  <c r="U854" i="33"/>
  <c r="V854" i="33"/>
  <c r="W854" i="33"/>
  <c r="D855" i="33"/>
  <c r="E855" i="33"/>
  <c r="F855" i="33"/>
  <c r="G855" i="33"/>
  <c r="H855" i="33"/>
  <c r="I855" i="33"/>
  <c r="J855" i="33"/>
  <c r="K855" i="33"/>
  <c r="L855" i="33"/>
  <c r="M855" i="33"/>
  <c r="N855" i="33"/>
  <c r="O855" i="33"/>
  <c r="P855" i="33"/>
  <c r="Q855" i="33"/>
  <c r="R855" i="33"/>
  <c r="S855" i="33"/>
  <c r="T855" i="33"/>
  <c r="U855" i="33"/>
  <c r="V855" i="33"/>
  <c r="W855" i="33"/>
  <c r="D856" i="33"/>
  <c r="E856" i="33"/>
  <c r="F856" i="33"/>
  <c r="G856" i="33"/>
  <c r="H856" i="33"/>
  <c r="I856" i="33"/>
  <c r="J856" i="33"/>
  <c r="K856" i="33"/>
  <c r="L856" i="33"/>
  <c r="M856" i="33"/>
  <c r="N856" i="33"/>
  <c r="O856" i="33"/>
  <c r="P856" i="33"/>
  <c r="Q856" i="33"/>
  <c r="R856" i="33"/>
  <c r="S856" i="33"/>
  <c r="T856" i="33"/>
  <c r="U856" i="33"/>
  <c r="V856" i="33"/>
  <c r="W856" i="33"/>
  <c r="D857" i="33"/>
  <c r="E857" i="33"/>
  <c r="F857" i="33"/>
  <c r="G857" i="33"/>
  <c r="H857" i="33"/>
  <c r="I857" i="33"/>
  <c r="J857" i="33"/>
  <c r="K857" i="33"/>
  <c r="L857" i="33"/>
  <c r="M857" i="33"/>
  <c r="N857" i="33"/>
  <c r="O857" i="33"/>
  <c r="P857" i="33"/>
  <c r="Q857" i="33"/>
  <c r="R857" i="33"/>
  <c r="S857" i="33"/>
  <c r="T857" i="33"/>
  <c r="U857" i="33"/>
  <c r="V857" i="33"/>
  <c r="W857" i="33"/>
  <c r="D858" i="33"/>
  <c r="E858" i="33"/>
  <c r="F858" i="33"/>
  <c r="G858" i="33"/>
  <c r="H858" i="33"/>
  <c r="I858" i="33"/>
  <c r="J858" i="33"/>
  <c r="K858" i="33"/>
  <c r="L858" i="33"/>
  <c r="M858" i="33"/>
  <c r="N858" i="33"/>
  <c r="O858" i="33"/>
  <c r="P858" i="33"/>
  <c r="Q858" i="33"/>
  <c r="R858" i="33"/>
  <c r="S858" i="33"/>
  <c r="T858" i="33"/>
  <c r="U858" i="33"/>
  <c r="V858" i="33"/>
  <c r="W858" i="33"/>
  <c r="D859" i="33"/>
  <c r="E859" i="33"/>
  <c r="F859" i="33"/>
  <c r="G859" i="33"/>
  <c r="H859" i="33"/>
  <c r="I859" i="33"/>
  <c r="J859" i="33"/>
  <c r="K859" i="33"/>
  <c r="L859" i="33"/>
  <c r="M859" i="33"/>
  <c r="N859" i="33"/>
  <c r="O859" i="33"/>
  <c r="P859" i="33"/>
  <c r="Q859" i="33"/>
  <c r="R859" i="33"/>
  <c r="S859" i="33"/>
  <c r="T859" i="33"/>
  <c r="U859" i="33"/>
  <c r="V859" i="33"/>
  <c r="W859" i="33"/>
  <c r="D860" i="33"/>
  <c r="E860" i="33"/>
  <c r="F860" i="33"/>
  <c r="G860" i="33"/>
  <c r="H860" i="33"/>
  <c r="I860" i="33"/>
  <c r="J860" i="33"/>
  <c r="K860" i="33"/>
  <c r="L860" i="33"/>
  <c r="M860" i="33"/>
  <c r="N860" i="33"/>
  <c r="O860" i="33"/>
  <c r="P860" i="33"/>
  <c r="Q860" i="33"/>
  <c r="R860" i="33"/>
  <c r="S860" i="33"/>
  <c r="T860" i="33"/>
  <c r="U860" i="33"/>
  <c r="V860" i="33"/>
  <c r="W860" i="33"/>
  <c r="D861" i="33"/>
  <c r="E861" i="33"/>
  <c r="F861" i="33"/>
  <c r="G861" i="33"/>
  <c r="H861" i="33"/>
  <c r="I861" i="33"/>
  <c r="J861" i="33"/>
  <c r="K861" i="33"/>
  <c r="L861" i="33"/>
  <c r="M861" i="33"/>
  <c r="N861" i="33"/>
  <c r="O861" i="33"/>
  <c r="P861" i="33"/>
  <c r="Q861" i="33"/>
  <c r="R861" i="33"/>
  <c r="S861" i="33"/>
  <c r="T861" i="33"/>
  <c r="U861" i="33"/>
  <c r="V861" i="33"/>
  <c r="W861" i="33"/>
  <c r="D862" i="33"/>
  <c r="E862" i="33"/>
  <c r="F862" i="33"/>
  <c r="G862" i="33"/>
  <c r="H862" i="33"/>
  <c r="I862" i="33"/>
  <c r="J862" i="33"/>
  <c r="K862" i="33"/>
  <c r="L862" i="33"/>
  <c r="M862" i="33"/>
  <c r="N862" i="33"/>
  <c r="O862" i="33"/>
  <c r="P862" i="33"/>
  <c r="Q862" i="33"/>
  <c r="R862" i="33"/>
  <c r="S862" i="33"/>
  <c r="T862" i="33"/>
  <c r="U862" i="33"/>
  <c r="V862" i="33"/>
  <c r="W862" i="33"/>
  <c r="D863" i="33"/>
  <c r="E863" i="33"/>
  <c r="F863" i="33"/>
  <c r="G863" i="33"/>
  <c r="H863" i="33"/>
  <c r="I863" i="33"/>
  <c r="J863" i="33"/>
  <c r="K863" i="33"/>
  <c r="L863" i="33"/>
  <c r="M863" i="33"/>
  <c r="N863" i="33"/>
  <c r="O863" i="33"/>
  <c r="P863" i="33"/>
  <c r="Q863" i="33"/>
  <c r="R863" i="33"/>
  <c r="S863" i="33"/>
  <c r="T863" i="33"/>
  <c r="U863" i="33"/>
  <c r="V863" i="33"/>
  <c r="W863" i="33"/>
  <c r="D864" i="33"/>
  <c r="E864" i="33"/>
  <c r="F864" i="33"/>
  <c r="G864" i="33"/>
  <c r="H864" i="33"/>
  <c r="I864" i="33"/>
  <c r="J864" i="33"/>
  <c r="K864" i="33"/>
  <c r="L864" i="33"/>
  <c r="M864" i="33"/>
  <c r="N864" i="33"/>
  <c r="O864" i="33"/>
  <c r="P864" i="33"/>
  <c r="Q864" i="33"/>
  <c r="R864" i="33"/>
  <c r="S864" i="33"/>
  <c r="T864" i="33"/>
  <c r="U864" i="33"/>
  <c r="V864" i="33"/>
  <c r="W864" i="33"/>
  <c r="D865" i="33"/>
  <c r="E865" i="33"/>
  <c r="F865" i="33"/>
  <c r="G865" i="33"/>
  <c r="H865" i="33"/>
  <c r="I865" i="33"/>
  <c r="J865" i="33"/>
  <c r="K865" i="33"/>
  <c r="L865" i="33"/>
  <c r="M865" i="33"/>
  <c r="N865" i="33"/>
  <c r="O865" i="33"/>
  <c r="P865" i="33"/>
  <c r="Q865" i="33"/>
  <c r="R865" i="33"/>
  <c r="S865" i="33"/>
  <c r="T865" i="33"/>
  <c r="U865" i="33"/>
  <c r="V865" i="33"/>
  <c r="W865" i="33"/>
  <c r="D866" i="33"/>
  <c r="E866" i="33"/>
  <c r="F866" i="33"/>
  <c r="G866" i="33"/>
  <c r="H866" i="33"/>
  <c r="I866" i="33"/>
  <c r="J866" i="33"/>
  <c r="K866" i="33"/>
  <c r="L866" i="33"/>
  <c r="M866" i="33"/>
  <c r="N866" i="33"/>
  <c r="O866" i="33"/>
  <c r="P866" i="33"/>
  <c r="Q866" i="33"/>
  <c r="R866" i="33"/>
  <c r="S866" i="33"/>
  <c r="T866" i="33"/>
  <c r="U866" i="33"/>
  <c r="V866" i="33"/>
  <c r="W866" i="33"/>
  <c r="D867" i="33"/>
  <c r="E867" i="33"/>
  <c r="F867" i="33"/>
  <c r="G867" i="33"/>
  <c r="H867" i="33"/>
  <c r="I867" i="33"/>
  <c r="J867" i="33"/>
  <c r="K867" i="33"/>
  <c r="L867" i="33"/>
  <c r="M867" i="33"/>
  <c r="N867" i="33"/>
  <c r="O867" i="33"/>
  <c r="P867" i="33"/>
  <c r="Q867" i="33"/>
  <c r="R867" i="33"/>
  <c r="S867" i="33"/>
  <c r="T867" i="33"/>
  <c r="U867" i="33"/>
  <c r="V867" i="33"/>
  <c r="W867" i="33"/>
  <c r="D868" i="33"/>
  <c r="E868" i="33"/>
  <c r="F868" i="33"/>
  <c r="G868" i="33"/>
  <c r="H868" i="33"/>
  <c r="I868" i="33"/>
  <c r="J868" i="33"/>
  <c r="K868" i="33"/>
  <c r="L868" i="33"/>
  <c r="M868" i="33"/>
  <c r="N868" i="33"/>
  <c r="O868" i="33"/>
  <c r="P868" i="33"/>
  <c r="Q868" i="33"/>
  <c r="R868" i="33"/>
  <c r="S868" i="33"/>
  <c r="T868" i="33"/>
  <c r="U868" i="33"/>
  <c r="V868" i="33"/>
  <c r="W868" i="33"/>
  <c r="D869" i="33"/>
  <c r="E869" i="33"/>
  <c r="F869" i="33"/>
  <c r="G869" i="33"/>
  <c r="H869" i="33"/>
  <c r="I869" i="33"/>
  <c r="J869" i="33"/>
  <c r="K869" i="33"/>
  <c r="L869" i="33"/>
  <c r="M869" i="33"/>
  <c r="N869" i="33"/>
  <c r="O869" i="33"/>
  <c r="P869" i="33"/>
  <c r="Q869" i="33"/>
  <c r="R869" i="33"/>
  <c r="S869" i="33"/>
  <c r="T869" i="33"/>
  <c r="U869" i="33"/>
  <c r="V869" i="33"/>
  <c r="W869" i="33"/>
  <c r="D870" i="33"/>
  <c r="E870" i="33"/>
  <c r="F870" i="33"/>
  <c r="G870" i="33"/>
  <c r="H870" i="33"/>
  <c r="I870" i="33"/>
  <c r="J870" i="33"/>
  <c r="K870" i="33"/>
  <c r="L870" i="33"/>
  <c r="M870" i="33"/>
  <c r="N870" i="33"/>
  <c r="O870" i="33"/>
  <c r="P870" i="33"/>
  <c r="Q870" i="33"/>
  <c r="R870" i="33"/>
  <c r="S870" i="33"/>
  <c r="T870" i="33"/>
  <c r="U870" i="33"/>
  <c r="V870" i="33"/>
  <c r="W870" i="33"/>
  <c r="D871" i="33"/>
  <c r="E871" i="33"/>
  <c r="F871" i="33"/>
  <c r="G871" i="33"/>
  <c r="H871" i="33"/>
  <c r="I871" i="33"/>
  <c r="J871" i="33"/>
  <c r="K871" i="33"/>
  <c r="L871" i="33"/>
  <c r="M871" i="33"/>
  <c r="N871" i="33"/>
  <c r="O871" i="33"/>
  <c r="P871" i="33"/>
  <c r="Q871" i="33"/>
  <c r="R871" i="33"/>
  <c r="S871" i="33"/>
  <c r="T871" i="33"/>
  <c r="U871" i="33"/>
  <c r="V871" i="33"/>
  <c r="W871" i="33"/>
  <c r="C872" i="33"/>
  <c r="D872" i="33"/>
  <c r="E872" i="33"/>
  <c r="F872" i="33"/>
  <c r="G872" i="33"/>
  <c r="H872" i="33"/>
  <c r="I872" i="33"/>
  <c r="J872" i="33"/>
  <c r="K872" i="33"/>
  <c r="L872" i="33"/>
  <c r="M872" i="33"/>
  <c r="N872" i="33"/>
  <c r="O872" i="33"/>
  <c r="P872" i="33"/>
  <c r="Q872" i="33"/>
  <c r="R872" i="33"/>
  <c r="S872" i="33"/>
  <c r="T872" i="33"/>
  <c r="U872" i="33"/>
  <c r="V872" i="33"/>
  <c r="W872" i="33"/>
  <c r="D873" i="33"/>
  <c r="E873" i="33"/>
  <c r="F873" i="33"/>
  <c r="G873" i="33"/>
  <c r="H873" i="33"/>
  <c r="I873" i="33"/>
  <c r="J873" i="33"/>
  <c r="K873" i="33"/>
  <c r="L873" i="33"/>
  <c r="M873" i="33"/>
  <c r="N873" i="33"/>
  <c r="O873" i="33"/>
  <c r="P873" i="33"/>
  <c r="Q873" i="33"/>
  <c r="R873" i="33"/>
  <c r="S873" i="33"/>
  <c r="T873" i="33"/>
  <c r="U873" i="33"/>
  <c r="V873" i="33"/>
  <c r="W873" i="33"/>
  <c r="D874" i="33"/>
  <c r="E874" i="33"/>
  <c r="F874" i="33"/>
  <c r="G874" i="33"/>
  <c r="H874" i="33"/>
  <c r="I874" i="33"/>
  <c r="J874" i="33"/>
  <c r="K874" i="33"/>
  <c r="L874" i="33"/>
  <c r="M874" i="33"/>
  <c r="N874" i="33"/>
  <c r="O874" i="33"/>
  <c r="P874" i="33"/>
  <c r="Q874" i="33"/>
  <c r="R874" i="33"/>
  <c r="S874" i="33"/>
  <c r="T874" i="33"/>
  <c r="U874" i="33"/>
  <c r="V874" i="33"/>
  <c r="W874" i="33"/>
  <c r="D875" i="33"/>
  <c r="E875" i="33"/>
  <c r="F875" i="33"/>
  <c r="G875" i="33"/>
  <c r="H875" i="33"/>
  <c r="I875" i="33"/>
  <c r="J875" i="33"/>
  <c r="K875" i="33"/>
  <c r="L875" i="33"/>
  <c r="M875" i="33"/>
  <c r="N875" i="33"/>
  <c r="O875" i="33"/>
  <c r="P875" i="33"/>
  <c r="Q875" i="33"/>
  <c r="R875" i="33"/>
  <c r="S875" i="33"/>
  <c r="T875" i="33"/>
  <c r="U875" i="33"/>
  <c r="V875" i="33"/>
  <c r="W875" i="33"/>
  <c r="D876" i="33"/>
  <c r="E876" i="33"/>
  <c r="F876" i="33"/>
  <c r="G876" i="33"/>
  <c r="H876" i="33"/>
  <c r="I876" i="33"/>
  <c r="J876" i="33"/>
  <c r="K876" i="33"/>
  <c r="L876" i="33"/>
  <c r="M876" i="33"/>
  <c r="N876" i="33"/>
  <c r="O876" i="33"/>
  <c r="P876" i="33"/>
  <c r="Q876" i="33"/>
  <c r="R876" i="33"/>
  <c r="S876" i="33"/>
  <c r="T876" i="33"/>
  <c r="U876" i="33"/>
  <c r="V876" i="33"/>
  <c r="W876" i="33"/>
  <c r="D877" i="33"/>
  <c r="E877" i="33"/>
  <c r="F877" i="33"/>
  <c r="G877" i="33"/>
  <c r="H877" i="33"/>
  <c r="I877" i="33"/>
  <c r="J877" i="33"/>
  <c r="K877" i="33"/>
  <c r="L877" i="33"/>
  <c r="M877" i="33"/>
  <c r="N877" i="33"/>
  <c r="O877" i="33"/>
  <c r="P877" i="33"/>
  <c r="Q877" i="33"/>
  <c r="R877" i="33"/>
  <c r="S877" i="33"/>
  <c r="T877" i="33"/>
  <c r="U877" i="33"/>
  <c r="V877" i="33"/>
  <c r="W877" i="33"/>
  <c r="D878" i="33"/>
  <c r="E878" i="33"/>
  <c r="F878" i="33"/>
  <c r="G878" i="33"/>
  <c r="H878" i="33"/>
  <c r="I878" i="33"/>
  <c r="J878" i="33"/>
  <c r="K878" i="33"/>
  <c r="L878" i="33"/>
  <c r="M878" i="33"/>
  <c r="N878" i="33"/>
  <c r="O878" i="33"/>
  <c r="P878" i="33"/>
  <c r="Q878" i="33"/>
  <c r="R878" i="33"/>
  <c r="S878" i="33"/>
  <c r="T878" i="33"/>
  <c r="U878" i="33"/>
  <c r="V878" i="33"/>
  <c r="W878" i="33"/>
  <c r="D879" i="33"/>
  <c r="E879" i="33"/>
  <c r="F879" i="33"/>
  <c r="G879" i="33"/>
  <c r="H879" i="33"/>
  <c r="I879" i="33"/>
  <c r="J879" i="33"/>
  <c r="K879" i="33"/>
  <c r="L879" i="33"/>
  <c r="M879" i="33"/>
  <c r="N879" i="33"/>
  <c r="O879" i="33"/>
  <c r="P879" i="33"/>
  <c r="Q879" i="33"/>
  <c r="R879" i="33"/>
  <c r="S879" i="33"/>
  <c r="T879" i="33"/>
  <c r="U879" i="33"/>
  <c r="V879" i="33"/>
  <c r="W879" i="33"/>
  <c r="D880" i="33"/>
  <c r="E880" i="33"/>
  <c r="F880" i="33"/>
  <c r="G880" i="33"/>
  <c r="H880" i="33"/>
  <c r="I880" i="33"/>
  <c r="J880" i="33"/>
  <c r="K880" i="33"/>
  <c r="L880" i="33"/>
  <c r="M880" i="33"/>
  <c r="N880" i="33"/>
  <c r="O880" i="33"/>
  <c r="P880" i="33"/>
  <c r="Q880" i="33"/>
  <c r="R880" i="33"/>
  <c r="S880" i="33"/>
  <c r="T880" i="33"/>
  <c r="U880" i="33"/>
  <c r="V880" i="33"/>
  <c r="W880" i="33"/>
  <c r="D881" i="33"/>
  <c r="E881" i="33"/>
  <c r="F881" i="33"/>
  <c r="G881" i="33"/>
  <c r="H881" i="33"/>
  <c r="I881" i="33"/>
  <c r="J881" i="33"/>
  <c r="K881" i="33"/>
  <c r="L881" i="33"/>
  <c r="M881" i="33"/>
  <c r="N881" i="33"/>
  <c r="O881" i="33"/>
  <c r="P881" i="33"/>
  <c r="Q881" i="33"/>
  <c r="R881" i="33"/>
  <c r="S881" i="33"/>
  <c r="T881" i="33"/>
  <c r="U881" i="33"/>
  <c r="V881" i="33"/>
  <c r="W881" i="33"/>
  <c r="D882" i="33"/>
  <c r="E882" i="33"/>
  <c r="F882" i="33"/>
  <c r="G882" i="33"/>
  <c r="H882" i="33"/>
  <c r="I882" i="33"/>
  <c r="J882" i="33"/>
  <c r="K882" i="33"/>
  <c r="L882" i="33"/>
  <c r="M882" i="33"/>
  <c r="N882" i="33"/>
  <c r="O882" i="33"/>
  <c r="P882" i="33"/>
  <c r="Q882" i="33"/>
  <c r="R882" i="33"/>
  <c r="S882" i="33"/>
  <c r="T882" i="33"/>
  <c r="U882" i="33"/>
  <c r="V882" i="33"/>
  <c r="W882" i="33"/>
  <c r="D883" i="33"/>
  <c r="E883" i="33"/>
  <c r="F883" i="33"/>
  <c r="G883" i="33"/>
  <c r="H883" i="33"/>
  <c r="I883" i="33"/>
  <c r="J883" i="33"/>
  <c r="K883" i="33"/>
  <c r="L883" i="33"/>
  <c r="M883" i="33"/>
  <c r="N883" i="33"/>
  <c r="O883" i="33"/>
  <c r="P883" i="33"/>
  <c r="Q883" i="33"/>
  <c r="R883" i="33"/>
  <c r="S883" i="33"/>
  <c r="T883" i="33"/>
  <c r="U883" i="33"/>
  <c r="V883" i="33"/>
  <c r="W883" i="33"/>
  <c r="D884" i="33"/>
  <c r="E884" i="33"/>
  <c r="F884" i="33"/>
  <c r="G884" i="33"/>
  <c r="H884" i="33"/>
  <c r="I884" i="33"/>
  <c r="J884" i="33"/>
  <c r="K884" i="33"/>
  <c r="L884" i="33"/>
  <c r="M884" i="33"/>
  <c r="N884" i="33"/>
  <c r="O884" i="33"/>
  <c r="P884" i="33"/>
  <c r="Q884" i="33"/>
  <c r="R884" i="33"/>
  <c r="S884" i="33"/>
  <c r="T884" i="33"/>
  <c r="U884" i="33"/>
  <c r="V884" i="33"/>
  <c r="W884" i="33"/>
  <c r="D885" i="33"/>
  <c r="E885" i="33"/>
  <c r="F885" i="33"/>
  <c r="G885" i="33"/>
  <c r="H885" i="33"/>
  <c r="I885" i="33"/>
  <c r="J885" i="33"/>
  <c r="K885" i="33"/>
  <c r="L885" i="33"/>
  <c r="M885" i="33"/>
  <c r="N885" i="33"/>
  <c r="O885" i="33"/>
  <c r="P885" i="33"/>
  <c r="Q885" i="33"/>
  <c r="R885" i="33"/>
  <c r="S885" i="33"/>
  <c r="T885" i="33"/>
  <c r="U885" i="33"/>
  <c r="V885" i="33"/>
  <c r="W885" i="33"/>
  <c r="D886" i="33"/>
  <c r="E886" i="33"/>
  <c r="F886" i="33"/>
  <c r="G886" i="33"/>
  <c r="H886" i="33"/>
  <c r="I886" i="33"/>
  <c r="J886" i="33"/>
  <c r="K886" i="33"/>
  <c r="L886" i="33"/>
  <c r="M886" i="33"/>
  <c r="N886" i="33"/>
  <c r="O886" i="33"/>
  <c r="P886" i="33"/>
  <c r="Q886" i="33"/>
  <c r="R886" i="33"/>
  <c r="S886" i="33"/>
  <c r="T886" i="33"/>
  <c r="U886" i="33"/>
  <c r="V886" i="33"/>
  <c r="W886" i="33"/>
  <c r="D887" i="33"/>
  <c r="E887" i="33"/>
  <c r="F887" i="33"/>
  <c r="G887" i="33"/>
  <c r="H887" i="33"/>
  <c r="I887" i="33"/>
  <c r="J887" i="33"/>
  <c r="K887" i="33"/>
  <c r="L887" i="33"/>
  <c r="M887" i="33"/>
  <c r="N887" i="33"/>
  <c r="O887" i="33"/>
  <c r="P887" i="33"/>
  <c r="Q887" i="33"/>
  <c r="R887" i="33"/>
  <c r="S887" i="33"/>
  <c r="T887" i="33"/>
  <c r="U887" i="33"/>
  <c r="V887" i="33"/>
  <c r="W887" i="33"/>
  <c r="D888" i="33"/>
  <c r="E888" i="33"/>
  <c r="F888" i="33"/>
  <c r="G888" i="33"/>
  <c r="H888" i="33"/>
  <c r="I888" i="33"/>
  <c r="J888" i="33"/>
  <c r="K888" i="33"/>
  <c r="L888" i="33"/>
  <c r="M888" i="33"/>
  <c r="N888" i="33"/>
  <c r="O888" i="33"/>
  <c r="P888" i="33"/>
  <c r="Q888" i="33"/>
  <c r="R888" i="33"/>
  <c r="S888" i="33"/>
  <c r="T888" i="33"/>
  <c r="U888" i="33"/>
  <c r="V888" i="33"/>
  <c r="W888" i="33"/>
  <c r="D900" i="33"/>
  <c r="E900" i="33"/>
  <c r="F900" i="33"/>
  <c r="G900" i="33"/>
  <c r="H900" i="33"/>
  <c r="I900" i="33"/>
  <c r="J900" i="33"/>
  <c r="K900" i="33"/>
  <c r="L900" i="33"/>
  <c r="M900" i="33"/>
  <c r="N900" i="33"/>
  <c r="O900" i="33"/>
  <c r="P900" i="33"/>
  <c r="Q900" i="33"/>
  <c r="R900" i="33"/>
  <c r="S900" i="33"/>
  <c r="T900" i="33"/>
  <c r="U900" i="33"/>
  <c r="V900" i="33"/>
  <c r="W900" i="33"/>
  <c r="D901" i="33"/>
  <c r="E901" i="33"/>
  <c r="F901" i="33"/>
  <c r="G901" i="33"/>
  <c r="H901" i="33"/>
  <c r="I901" i="33"/>
  <c r="J901" i="33"/>
  <c r="K901" i="33"/>
  <c r="L901" i="33"/>
  <c r="M901" i="33"/>
  <c r="N901" i="33"/>
  <c r="O901" i="33"/>
  <c r="P901" i="33"/>
  <c r="Q901" i="33"/>
  <c r="R901" i="33"/>
  <c r="S901" i="33"/>
  <c r="T901" i="33"/>
  <c r="U901" i="33"/>
  <c r="V901" i="33"/>
  <c r="W901" i="33"/>
  <c r="D902" i="33"/>
  <c r="E902" i="33"/>
  <c r="F902" i="33"/>
  <c r="G902" i="33"/>
  <c r="H902" i="33"/>
  <c r="I902" i="33"/>
  <c r="J902" i="33"/>
  <c r="K902" i="33"/>
  <c r="L902" i="33"/>
  <c r="M902" i="33"/>
  <c r="N902" i="33"/>
  <c r="O902" i="33"/>
  <c r="P902" i="33"/>
  <c r="Q902" i="33"/>
  <c r="R902" i="33"/>
  <c r="S902" i="33"/>
  <c r="T902" i="33"/>
  <c r="U902" i="33"/>
  <c r="V902" i="33"/>
  <c r="W902" i="33"/>
  <c r="D903" i="33"/>
  <c r="E903" i="33"/>
  <c r="F903" i="33"/>
  <c r="G903" i="33"/>
  <c r="H903" i="33"/>
  <c r="I903" i="33"/>
  <c r="J903" i="33"/>
  <c r="K903" i="33"/>
  <c r="L903" i="33"/>
  <c r="M903" i="33"/>
  <c r="N903" i="33"/>
  <c r="O903" i="33"/>
  <c r="P903" i="33"/>
  <c r="Q903" i="33"/>
  <c r="R903" i="33"/>
  <c r="S903" i="33"/>
  <c r="T903" i="33"/>
  <c r="U903" i="33"/>
  <c r="V903" i="33"/>
  <c r="W903" i="33"/>
  <c r="D904" i="33"/>
  <c r="E904" i="33"/>
  <c r="F904" i="33"/>
  <c r="G904" i="33"/>
  <c r="H904" i="33"/>
  <c r="I904" i="33"/>
  <c r="J904" i="33"/>
  <c r="K904" i="33"/>
  <c r="L904" i="33"/>
  <c r="M904" i="33"/>
  <c r="N904" i="33"/>
  <c r="O904" i="33"/>
  <c r="P904" i="33"/>
  <c r="Q904" i="33"/>
  <c r="R904" i="33"/>
  <c r="S904" i="33"/>
  <c r="T904" i="33"/>
  <c r="U904" i="33"/>
  <c r="V904" i="33"/>
  <c r="W904" i="33"/>
  <c r="D905" i="33"/>
  <c r="E905" i="33"/>
  <c r="F905" i="33"/>
  <c r="G905" i="33"/>
  <c r="H905" i="33"/>
  <c r="I905" i="33"/>
  <c r="J905" i="33"/>
  <c r="K905" i="33"/>
  <c r="L905" i="33"/>
  <c r="M905" i="33"/>
  <c r="N905" i="33"/>
  <c r="O905" i="33"/>
  <c r="P905" i="33"/>
  <c r="Q905" i="33"/>
  <c r="R905" i="33"/>
  <c r="S905" i="33"/>
  <c r="T905" i="33"/>
  <c r="U905" i="33"/>
  <c r="V905" i="33"/>
  <c r="W905" i="33"/>
  <c r="D906" i="33"/>
  <c r="E906" i="33"/>
  <c r="F906" i="33"/>
  <c r="G906" i="33"/>
  <c r="H906" i="33"/>
  <c r="I906" i="33"/>
  <c r="J906" i="33"/>
  <c r="K906" i="33"/>
  <c r="L906" i="33"/>
  <c r="M906" i="33"/>
  <c r="N906" i="33"/>
  <c r="O906" i="33"/>
  <c r="P906" i="33"/>
  <c r="Q906" i="33"/>
  <c r="R906" i="33"/>
  <c r="S906" i="33"/>
  <c r="T906" i="33"/>
  <c r="U906" i="33"/>
  <c r="V906" i="33"/>
  <c r="W906" i="33"/>
  <c r="D907" i="33"/>
  <c r="E907" i="33"/>
  <c r="F907" i="33"/>
  <c r="G907" i="33"/>
  <c r="H907" i="33"/>
  <c r="I907" i="33"/>
  <c r="J907" i="33"/>
  <c r="K907" i="33"/>
  <c r="L907" i="33"/>
  <c r="M907" i="33"/>
  <c r="N907" i="33"/>
  <c r="O907" i="33"/>
  <c r="P907" i="33"/>
  <c r="Q907" i="33"/>
  <c r="R907" i="33"/>
  <c r="S907" i="33"/>
  <c r="T907" i="33"/>
  <c r="U907" i="33"/>
  <c r="V907" i="33"/>
  <c r="W907" i="33"/>
  <c r="D908" i="33"/>
  <c r="E908" i="33"/>
  <c r="F908" i="33"/>
  <c r="G908" i="33"/>
  <c r="H908" i="33"/>
  <c r="I908" i="33"/>
  <c r="J908" i="33"/>
  <c r="K908" i="33"/>
  <c r="L908" i="33"/>
  <c r="M908" i="33"/>
  <c r="N908" i="33"/>
  <c r="O908" i="33"/>
  <c r="P908" i="33"/>
  <c r="Q908" i="33"/>
  <c r="R908" i="33"/>
  <c r="S908" i="33"/>
  <c r="T908" i="33"/>
  <c r="U908" i="33"/>
  <c r="V908" i="33"/>
  <c r="W908" i="33"/>
  <c r="D909" i="33"/>
  <c r="E909" i="33"/>
  <c r="F909" i="33"/>
  <c r="G909" i="33"/>
  <c r="H909" i="33"/>
  <c r="I909" i="33"/>
  <c r="J909" i="33"/>
  <c r="K909" i="33"/>
  <c r="L909" i="33"/>
  <c r="M909" i="33"/>
  <c r="N909" i="33"/>
  <c r="O909" i="33"/>
  <c r="P909" i="33"/>
  <c r="Q909" i="33"/>
  <c r="R909" i="33"/>
  <c r="S909" i="33"/>
  <c r="T909" i="33"/>
  <c r="U909" i="33"/>
  <c r="V909" i="33"/>
  <c r="W909" i="33"/>
  <c r="D910" i="33"/>
  <c r="E910" i="33"/>
  <c r="F910" i="33"/>
  <c r="G910" i="33"/>
  <c r="H910" i="33"/>
  <c r="I910" i="33"/>
  <c r="J910" i="33"/>
  <c r="K910" i="33"/>
  <c r="L910" i="33"/>
  <c r="M910" i="33"/>
  <c r="N910" i="33"/>
  <c r="O910" i="33"/>
  <c r="P910" i="33"/>
  <c r="Q910" i="33"/>
  <c r="R910" i="33"/>
  <c r="S910" i="33"/>
  <c r="T910" i="33"/>
  <c r="U910" i="33"/>
  <c r="V910" i="33"/>
  <c r="W910" i="33"/>
  <c r="D911" i="33"/>
  <c r="E911" i="33"/>
  <c r="F911" i="33"/>
  <c r="G911" i="33"/>
  <c r="H911" i="33"/>
  <c r="I911" i="33"/>
  <c r="J911" i="33"/>
  <c r="K911" i="33"/>
  <c r="L911" i="33"/>
  <c r="M911" i="33"/>
  <c r="N911" i="33"/>
  <c r="O911" i="33"/>
  <c r="P911" i="33"/>
  <c r="Q911" i="33"/>
  <c r="R911" i="33"/>
  <c r="S911" i="33"/>
  <c r="T911" i="33"/>
  <c r="U911" i="33"/>
  <c r="V911" i="33"/>
  <c r="W911" i="33"/>
  <c r="D912" i="33"/>
  <c r="E912" i="33"/>
  <c r="F912" i="33"/>
  <c r="G912" i="33"/>
  <c r="H912" i="33"/>
  <c r="I912" i="33"/>
  <c r="J912" i="33"/>
  <c r="K912" i="33"/>
  <c r="L912" i="33"/>
  <c r="M912" i="33"/>
  <c r="N912" i="33"/>
  <c r="O912" i="33"/>
  <c r="P912" i="33"/>
  <c r="Q912" i="33"/>
  <c r="R912" i="33"/>
  <c r="S912" i="33"/>
  <c r="T912" i="33"/>
  <c r="U912" i="33"/>
  <c r="V912" i="33"/>
  <c r="W912" i="33"/>
  <c r="D913" i="33"/>
  <c r="E913" i="33"/>
  <c r="F913" i="33"/>
  <c r="G913" i="33"/>
  <c r="H913" i="33"/>
  <c r="I913" i="33"/>
  <c r="J913" i="33"/>
  <c r="K913" i="33"/>
  <c r="L913" i="33"/>
  <c r="M913" i="33"/>
  <c r="N913" i="33"/>
  <c r="O913" i="33"/>
  <c r="P913" i="33"/>
  <c r="Q913" i="33"/>
  <c r="R913" i="33"/>
  <c r="S913" i="33"/>
  <c r="T913" i="33"/>
  <c r="U913" i="33"/>
  <c r="V913" i="33"/>
  <c r="W913" i="33"/>
  <c r="D914" i="33"/>
  <c r="E914" i="33"/>
  <c r="F914" i="33"/>
  <c r="G914" i="33"/>
  <c r="H914" i="33"/>
  <c r="I914" i="33"/>
  <c r="J914" i="33"/>
  <c r="K914" i="33"/>
  <c r="L914" i="33"/>
  <c r="M914" i="33"/>
  <c r="N914" i="33"/>
  <c r="O914" i="33"/>
  <c r="P914" i="33"/>
  <c r="Q914" i="33"/>
  <c r="R914" i="33"/>
  <c r="S914" i="33"/>
  <c r="T914" i="33"/>
  <c r="U914" i="33"/>
  <c r="V914" i="33"/>
  <c r="W914" i="33"/>
  <c r="D915" i="33"/>
  <c r="E915" i="33"/>
  <c r="F915" i="33"/>
  <c r="G915" i="33"/>
  <c r="H915" i="33"/>
  <c r="I915" i="33"/>
  <c r="J915" i="33"/>
  <c r="K915" i="33"/>
  <c r="L915" i="33"/>
  <c r="M915" i="33"/>
  <c r="N915" i="33"/>
  <c r="O915" i="33"/>
  <c r="P915" i="33"/>
  <c r="Q915" i="33"/>
  <c r="R915" i="33"/>
  <c r="S915" i="33"/>
  <c r="T915" i="33"/>
  <c r="U915" i="33"/>
  <c r="V915" i="33"/>
  <c r="W915" i="33"/>
  <c r="D920" i="33"/>
  <c r="E920" i="33"/>
  <c r="F920" i="33"/>
  <c r="G920" i="33"/>
  <c r="H920" i="33"/>
  <c r="I920" i="33"/>
  <c r="J920" i="33"/>
  <c r="K920" i="33"/>
  <c r="L920" i="33"/>
  <c r="M920" i="33"/>
  <c r="N920" i="33"/>
  <c r="O920" i="33"/>
  <c r="P920" i="33"/>
  <c r="Q920" i="33"/>
  <c r="R920" i="33"/>
  <c r="S920" i="33"/>
  <c r="T920" i="33"/>
  <c r="U920" i="33"/>
  <c r="V920" i="33"/>
  <c r="W920" i="33"/>
  <c r="D921" i="33"/>
  <c r="E921" i="33"/>
  <c r="F921" i="33"/>
  <c r="G921" i="33"/>
  <c r="H921" i="33"/>
  <c r="I921" i="33"/>
  <c r="J921" i="33"/>
  <c r="K921" i="33"/>
  <c r="L921" i="33"/>
  <c r="M921" i="33"/>
  <c r="N921" i="33"/>
  <c r="O921" i="33"/>
  <c r="P921" i="33"/>
  <c r="Q921" i="33"/>
  <c r="R921" i="33"/>
  <c r="S921" i="33"/>
  <c r="T921" i="33"/>
  <c r="U921" i="33"/>
  <c r="V921" i="33"/>
  <c r="W921" i="33"/>
  <c r="D922" i="33"/>
  <c r="E922" i="33"/>
  <c r="F922" i="33"/>
  <c r="G922" i="33"/>
  <c r="H922" i="33"/>
  <c r="I922" i="33"/>
  <c r="J922" i="33"/>
  <c r="K922" i="33"/>
  <c r="L922" i="33"/>
  <c r="M922" i="33"/>
  <c r="N922" i="33"/>
  <c r="O922" i="33"/>
  <c r="P922" i="33"/>
  <c r="Q922" i="33"/>
  <c r="R922" i="33"/>
  <c r="S922" i="33"/>
  <c r="T922" i="33"/>
  <c r="U922" i="33"/>
  <c r="V922" i="33"/>
  <c r="W922" i="33"/>
  <c r="D923" i="33"/>
  <c r="E923" i="33"/>
  <c r="F923" i="33"/>
  <c r="G923" i="33"/>
  <c r="H923" i="33"/>
  <c r="I923" i="33"/>
  <c r="J923" i="33"/>
  <c r="K923" i="33"/>
  <c r="L923" i="33"/>
  <c r="M923" i="33"/>
  <c r="N923" i="33"/>
  <c r="O923" i="33"/>
  <c r="P923" i="33"/>
  <c r="Q923" i="33"/>
  <c r="R923" i="33"/>
  <c r="S923" i="33"/>
  <c r="T923" i="33"/>
  <c r="U923" i="33"/>
  <c r="V923" i="33"/>
  <c r="W923" i="33"/>
  <c r="D924" i="33"/>
  <c r="E924" i="33"/>
  <c r="F924" i="33"/>
  <c r="G924" i="33"/>
  <c r="H924" i="33"/>
  <c r="I924" i="33"/>
  <c r="J924" i="33"/>
  <c r="K924" i="33"/>
  <c r="L924" i="33"/>
  <c r="M924" i="33"/>
  <c r="N924" i="33"/>
  <c r="O924" i="33"/>
  <c r="P924" i="33"/>
  <c r="Q924" i="33"/>
  <c r="R924" i="33"/>
  <c r="S924" i="33"/>
  <c r="T924" i="33"/>
  <c r="U924" i="33"/>
  <c r="V924" i="33"/>
  <c r="W924" i="33"/>
  <c r="D925" i="33"/>
  <c r="E925" i="33"/>
  <c r="F925" i="33"/>
  <c r="G925" i="33"/>
  <c r="H925" i="33"/>
  <c r="I925" i="33"/>
  <c r="J925" i="33"/>
  <c r="K925" i="33"/>
  <c r="L925" i="33"/>
  <c r="M925" i="33"/>
  <c r="N925" i="33"/>
  <c r="O925" i="33"/>
  <c r="P925" i="33"/>
  <c r="Q925" i="33"/>
  <c r="R925" i="33"/>
  <c r="S925" i="33"/>
  <c r="T925" i="33"/>
  <c r="U925" i="33"/>
  <c r="V925" i="33"/>
  <c r="W925" i="33"/>
  <c r="D926" i="33"/>
  <c r="E926" i="33"/>
  <c r="F926" i="33"/>
  <c r="G926" i="33"/>
  <c r="H926" i="33"/>
  <c r="I926" i="33"/>
  <c r="J926" i="33"/>
  <c r="K926" i="33"/>
  <c r="L926" i="33"/>
  <c r="M926" i="33"/>
  <c r="N926" i="33"/>
  <c r="O926" i="33"/>
  <c r="P926" i="33"/>
  <c r="Q926" i="33"/>
  <c r="R926" i="33"/>
  <c r="S926" i="33"/>
  <c r="T926" i="33"/>
  <c r="U926" i="33"/>
  <c r="V926" i="33"/>
  <c r="W926" i="33"/>
  <c r="D927" i="33"/>
  <c r="E927" i="33"/>
  <c r="F927" i="33"/>
  <c r="G927" i="33"/>
  <c r="H927" i="33"/>
  <c r="I927" i="33"/>
  <c r="J927" i="33"/>
  <c r="K927" i="33"/>
  <c r="L927" i="33"/>
  <c r="M927" i="33"/>
  <c r="N927" i="33"/>
  <c r="O927" i="33"/>
  <c r="P927" i="33"/>
  <c r="Q927" i="33"/>
  <c r="R927" i="33"/>
  <c r="S927" i="33"/>
  <c r="T927" i="33"/>
  <c r="U927" i="33"/>
  <c r="V927" i="33"/>
  <c r="W927" i="33"/>
  <c r="D928" i="33"/>
  <c r="E928" i="33"/>
  <c r="F928" i="33"/>
  <c r="G928" i="33"/>
  <c r="H928" i="33"/>
  <c r="I928" i="33"/>
  <c r="J928" i="33"/>
  <c r="K928" i="33"/>
  <c r="L928" i="33"/>
  <c r="M928" i="33"/>
  <c r="N928" i="33"/>
  <c r="O928" i="33"/>
  <c r="P928" i="33"/>
  <c r="Q928" i="33"/>
  <c r="R928" i="33"/>
  <c r="S928" i="33"/>
  <c r="T928" i="33"/>
  <c r="U928" i="33"/>
  <c r="V928" i="33"/>
  <c r="W928" i="33"/>
  <c r="D929" i="33"/>
  <c r="E929" i="33"/>
  <c r="F929" i="33"/>
  <c r="G929" i="33"/>
  <c r="H929" i="33"/>
  <c r="I929" i="33"/>
  <c r="J929" i="33"/>
  <c r="K929" i="33"/>
  <c r="L929" i="33"/>
  <c r="M929" i="33"/>
  <c r="N929" i="33"/>
  <c r="O929" i="33"/>
  <c r="P929" i="33"/>
  <c r="Q929" i="33"/>
  <c r="R929" i="33"/>
  <c r="S929" i="33"/>
  <c r="T929" i="33"/>
  <c r="U929" i="33"/>
  <c r="V929" i="33"/>
  <c r="W929" i="33"/>
  <c r="D930" i="33"/>
  <c r="E930" i="33"/>
  <c r="F930" i="33"/>
  <c r="G930" i="33"/>
  <c r="H930" i="33"/>
  <c r="I930" i="33"/>
  <c r="J930" i="33"/>
  <c r="K930" i="33"/>
  <c r="L930" i="33"/>
  <c r="M930" i="33"/>
  <c r="N930" i="33"/>
  <c r="O930" i="33"/>
  <c r="P930" i="33"/>
  <c r="Q930" i="33"/>
  <c r="R930" i="33"/>
  <c r="S930" i="33"/>
  <c r="T930" i="33"/>
  <c r="U930" i="33"/>
  <c r="V930" i="33"/>
  <c r="W930" i="33"/>
  <c r="D931" i="33"/>
  <c r="E931" i="33"/>
  <c r="F931" i="33"/>
  <c r="G931" i="33"/>
  <c r="H931" i="33"/>
  <c r="I931" i="33"/>
  <c r="J931" i="33"/>
  <c r="K931" i="33"/>
  <c r="L931" i="33"/>
  <c r="M931" i="33"/>
  <c r="N931" i="33"/>
  <c r="O931" i="33"/>
  <c r="P931" i="33"/>
  <c r="Q931" i="33"/>
  <c r="R931" i="33"/>
  <c r="S931" i="33"/>
  <c r="T931" i="33"/>
  <c r="U931" i="33"/>
  <c r="V931" i="33"/>
  <c r="W931" i="33"/>
  <c r="D932" i="33"/>
  <c r="E932" i="33"/>
  <c r="F932" i="33"/>
  <c r="G932" i="33"/>
  <c r="H932" i="33"/>
  <c r="I932" i="33"/>
  <c r="J932" i="33"/>
  <c r="K932" i="33"/>
  <c r="L932" i="33"/>
  <c r="M932" i="33"/>
  <c r="N932" i="33"/>
  <c r="O932" i="33"/>
  <c r="P932" i="33"/>
  <c r="Q932" i="33"/>
  <c r="R932" i="33"/>
  <c r="S932" i="33"/>
  <c r="T932" i="33"/>
  <c r="U932" i="33"/>
  <c r="V932" i="33"/>
  <c r="W932" i="33"/>
  <c r="D933" i="33"/>
  <c r="E933" i="33"/>
  <c r="F933" i="33"/>
  <c r="G933" i="33"/>
  <c r="H933" i="33"/>
  <c r="I933" i="33"/>
  <c r="J933" i="33"/>
  <c r="K933" i="33"/>
  <c r="L933" i="33"/>
  <c r="M933" i="33"/>
  <c r="N933" i="33"/>
  <c r="O933" i="33"/>
  <c r="P933" i="33"/>
  <c r="Q933" i="33"/>
  <c r="R933" i="33"/>
  <c r="S933" i="33"/>
  <c r="T933" i="33"/>
  <c r="U933" i="33"/>
  <c r="V933" i="33"/>
  <c r="W933" i="33"/>
  <c r="D934" i="33"/>
  <c r="E934" i="33"/>
  <c r="F934" i="33"/>
  <c r="G934" i="33"/>
  <c r="H934" i="33"/>
  <c r="I934" i="33"/>
  <c r="J934" i="33"/>
  <c r="K934" i="33"/>
  <c r="L934" i="33"/>
  <c r="M934" i="33"/>
  <c r="N934" i="33"/>
  <c r="O934" i="33"/>
  <c r="P934" i="33"/>
  <c r="Q934" i="33"/>
  <c r="R934" i="33"/>
  <c r="S934" i="33"/>
  <c r="T934" i="33"/>
  <c r="U934" i="33"/>
  <c r="V934" i="33"/>
  <c r="W934" i="33"/>
  <c r="D935" i="33"/>
  <c r="E935" i="33"/>
  <c r="F935" i="33"/>
  <c r="G935" i="33"/>
  <c r="H935" i="33"/>
  <c r="I935" i="33"/>
  <c r="J935" i="33"/>
  <c r="K935" i="33"/>
  <c r="L935" i="33"/>
  <c r="M935" i="33"/>
  <c r="N935" i="33"/>
  <c r="O935" i="33"/>
  <c r="P935" i="33"/>
  <c r="Q935" i="33"/>
  <c r="R935" i="33"/>
  <c r="S935" i="33"/>
  <c r="T935" i="33"/>
  <c r="U935" i="33"/>
  <c r="V935" i="33"/>
  <c r="W935" i="33"/>
  <c r="D940" i="33"/>
  <c r="E940" i="33"/>
  <c r="F940" i="33"/>
  <c r="G940" i="33"/>
  <c r="H940" i="33"/>
  <c r="I940" i="33"/>
  <c r="J940" i="33"/>
  <c r="K940" i="33"/>
  <c r="L940" i="33"/>
  <c r="M940" i="33"/>
  <c r="N940" i="33"/>
  <c r="O940" i="33"/>
  <c r="P940" i="33"/>
  <c r="Q940" i="33"/>
  <c r="R940" i="33"/>
  <c r="S940" i="33"/>
  <c r="T940" i="33"/>
  <c r="U940" i="33"/>
  <c r="V940" i="33"/>
  <c r="W940" i="33"/>
  <c r="D941" i="33"/>
  <c r="E941" i="33"/>
  <c r="F941" i="33"/>
  <c r="G941" i="33"/>
  <c r="H941" i="33"/>
  <c r="I941" i="33"/>
  <c r="J941" i="33"/>
  <c r="K941" i="33"/>
  <c r="L941" i="33"/>
  <c r="M941" i="33"/>
  <c r="N941" i="33"/>
  <c r="O941" i="33"/>
  <c r="P941" i="33"/>
  <c r="Q941" i="33"/>
  <c r="R941" i="33"/>
  <c r="S941" i="33"/>
  <c r="T941" i="33"/>
  <c r="U941" i="33"/>
  <c r="V941" i="33"/>
  <c r="W941" i="33"/>
  <c r="D942" i="33"/>
  <c r="E942" i="33"/>
  <c r="F942" i="33"/>
  <c r="G942" i="33"/>
  <c r="H942" i="33"/>
  <c r="I942" i="33"/>
  <c r="J942" i="33"/>
  <c r="K942" i="33"/>
  <c r="L942" i="33"/>
  <c r="M942" i="33"/>
  <c r="N942" i="33"/>
  <c r="O942" i="33"/>
  <c r="P942" i="33"/>
  <c r="Q942" i="33"/>
  <c r="R942" i="33"/>
  <c r="S942" i="33"/>
  <c r="T942" i="33"/>
  <c r="U942" i="33"/>
  <c r="V942" i="33"/>
  <c r="W942" i="33"/>
  <c r="D943" i="33"/>
  <c r="E943" i="33"/>
  <c r="F943" i="33"/>
  <c r="G943" i="33"/>
  <c r="H943" i="33"/>
  <c r="I943" i="33"/>
  <c r="J943" i="33"/>
  <c r="K943" i="33"/>
  <c r="L943" i="33"/>
  <c r="M943" i="33"/>
  <c r="N943" i="33"/>
  <c r="O943" i="33"/>
  <c r="P943" i="33"/>
  <c r="Q943" i="33"/>
  <c r="R943" i="33"/>
  <c r="S943" i="33"/>
  <c r="T943" i="33"/>
  <c r="U943" i="33"/>
  <c r="V943" i="33"/>
  <c r="W943" i="33"/>
  <c r="D944" i="33"/>
  <c r="E944" i="33"/>
  <c r="F944" i="33"/>
  <c r="G944" i="33"/>
  <c r="H944" i="33"/>
  <c r="I944" i="33"/>
  <c r="J944" i="33"/>
  <c r="K944" i="33"/>
  <c r="L944" i="33"/>
  <c r="M944" i="33"/>
  <c r="N944" i="33"/>
  <c r="O944" i="33"/>
  <c r="P944" i="33"/>
  <c r="Q944" i="33"/>
  <c r="R944" i="33"/>
  <c r="S944" i="33"/>
  <c r="T944" i="33"/>
  <c r="U944" i="33"/>
  <c r="V944" i="33"/>
  <c r="W944" i="33"/>
  <c r="D945" i="33"/>
  <c r="E945" i="33"/>
  <c r="F945" i="33"/>
  <c r="G945" i="33"/>
  <c r="H945" i="33"/>
  <c r="I945" i="33"/>
  <c r="J945" i="33"/>
  <c r="K945" i="33"/>
  <c r="L945" i="33"/>
  <c r="M945" i="33"/>
  <c r="N945" i="33"/>
  <c r="O945" i="33"/>
  <c r="P945" i="33"/>
  <c r="Q945" i="33"/>
  <c r="R945" i="33"/>
  <c r="S945" i="33"/>
  <c r="T945" i="33"/>
  <c r="U945" i="33"/>
  <c r="V945" i="33"/>
  <c r="W945" i="33"/>
  <c r="D946" i="33"/>
  <c r="E946" i="33"/>
  <c r="F946" i="33"/>
  <c r="G946" i="33"/>
  <c r="H946" i="33"/>
  <c r="I946" i="33"/>
  <c r="J946" i="33"/>
  <c r="K946" i="33"/>
  <c r="L946" i="33"/>
  <c r="M946" i="33"/>
  <c r="N946" i="33"/>
  <c r="O946" i="33"/>
  <c r="P946" i="33"/>
  <c r="Q946" i="33"/>
  <c r="R946" i="33"/>
  <c r="S946" i="33"/>
  <c r="T946" i="33"/>
  <c r="U946" i="33"/>
  <c r="V946" i="33"/>
  <c r="W946" i="33"/>
  <c r="D947" i="33"/>
  <c r="E947" i="33"/>
  <c r="F947" i="33"/>
  <c r="G947" i="33"/>
  <c r="H947" i="33"/>
  <c r="I947" i="33"/>
  <c r="J947" i="33"/>
  <c r="K947" i="33"/>
  <c r="L947" i="33"/>
  <c r="M947" i="33"/>
  <c r="N947" i="33"/>
  <c r="O947" i="33"/>
  <c r="P947" i="33"/>
  <c r="Q947" i="33"/>
  <c r="R947" i="33"/>
  <c r="S947" i="33"/>
  <c r="T947" i="33"/>
  <c r="U947" i="33"/>
  <c r="V947" i="33"/>
  <c r="W947" i="33"/>
  <c r="D948" i="33"/>
  <c r="E948" i="33"/>
  <c r="F948" i="33"/>
  <c r="G948" i="33"/>
  <c r="H948" i="33"/>
  <c r="I948" i="33"/>
  <c r="J948" i="33"/>
  <c r="K948" i="33"/>
  <c r="L948" i="33"/>
  <c r="M948" i="33"/>
  <c r="N948" i="33"/>
  <c r="O948" i="33"/>
  <c r="P948" i="33"/>
  <c r="Q948" i="33"/>
  <c r="R948" i="33"/>
  <c r="S948" i="33"/>
  <c r="T948" i="33"/>
  <c r="U948" i="33"/>
  <c r="V948" i="33"/>
  <c r="W948" i="33"/>
  <c r="D949" i="33"/>
  <c r="E949" i="33"/>
  <c r="F949" i="33"/>
  <c r="G949" i="33"/>
  <c r="H949" i="33"/>
  <c r="I949" i="33"/>
  <c r="J949" i="33"/>
  <c r="K949" i="33"/>
  <c r="L949" i="33"/>
  <c r="M949" i="33"/>
  <c r="N949" i="33"/>
  <c r="O949" i="33"/>
  <c r="P949" i="33"/>
  <c r="Q949" i="33"/>
  <c r="R949" i="33"/>
  <c r="S949" i="33"/>
  <c r="T949" i="33"/>
  <c r="U949" i="33"/>
  <c r="V949" i="33"/>
  <c r="W949" i="33"/>
  <c r="D950" i="33"/>
  <c r="E950" i="33"/>
  <c r="F950" i="33"/>
  <c r="G950" i="33"/>
  <c r="H950" i="33"/>
  <c r="I950" i="33"/>
  <c r="J950" i="33"/>
  <c r="K950" i="33"/>
  <c r="L950" i="33"/>
  <c r="M950" i="33"/>
  <c r="N950" i="33"/>
  <c r="O950" i="33"/>
  <c r="P950" i="33"/>
  <c r="Q950" i="33"/>
  <c r="R950" i="33"/>
  <c r="S950" i="33"/>
  <c r="T950" i="33"/>
  <c r="U950" i="33"/>
  <c r="V950" i="33"/>
  <c r="W950" i="33"/>
  <c r="D951" i="33"/>
  <c r="E951" i="33"/>
  <c r="F951" i="33"/>
  <c r="G951" i="33"/>
  <c r="H951" i="33"/>
  <c r="I951" i="33"/>
  <c r="J951" i="33"/>
  <c r="K951" i="33"/>
  <c r="L951" i="33"/>
  <c r="M951" i="33"/>
  <c r="N951" i="33"/>
  <c r="O951" i="33"/>
  <c r="P951" i="33"/>
  <c r="Q951" i="33"/>
  <c r="R951" i="33"/>
  <c r="S951" i="33"/>
  <c r="T951" i="33"/>
  <c r="U951" i="33"/>
  <c r="V951" i="33"/>
  <c r="W951" i="33"/>
  <c r="D952" i="33"/>
  <c r="E952" i="33"/>
  <c r="F952" i="33"/>
  <c r="G952" i="33"/>
  <c r="H952" i="33"/>
  <c r="I952" i="33"/>
  <c r="J952" i="33"/>
  <c r="K952" i="33"/>
  <c r="L952" i="33"/>
  <c r="M952" i="33"/>
  <c r="N952" i="33"/>
  <c r="O952" i="33"/>
  <c r="P952" i="33"/>
  <c r="Q952" i="33"/>
  <c r="R952" i="33"/>
  <c r="S952" i="33"/>
  <c r="T952" i="33"/>
  <c r="U952" i="33"/>
  <c r="V952" i="33"/>
  <c r="W952" i="33"/>
  <c r="D953" i="33"/>
  <c r="E953" i="33"/>
  <c r="F953" i="33"/>
  <c r="G953" i="33"/>
  <c r="H953" i="33"/>
  <c r="I953" i="33"/>
  <c r="J953" i="33"/>
  <c r="K953" i="33"/>
  <c r="L953" i="33"/>
  <c r="M953" i="33"/>
  <c r="N953" i="33"/>
  <c r="O953" i="33"/>
  <c r="P953" i="33"/>
  <c r="Q953" i="33"/>
  <c r="R953" i="33"/>
  <c r="S953" i="33"/>
  <c r="T953" i="33"/>
  <c r="U953" i="33"/>
  <c r="V953" i="33"/>
  <c r="W953" i="33"/>
  <c r="D954" i="33"/>
  <c r="E954" i="33"/>
  <c r="F954" i="33"/>
  <c r="G954" i="33"/>
  <c r="H954" i="33"/>
  <c r="I954" i="33"/>
  <c r="J954" i="33"/>
  <c r="K954" i="33"/>
  <c r="L954" i="33"/>
  <c r="M954" i="33"/>
  <c r="N954" i="33"/>
  <c r="O954" i="33"/>
  <c r="P954" i="33"/>
  <c r="Q954" i="33"/>
  <c r="R954" i="33"/>
  <c r="S954" i="33"/>
  <c r="T954" i="33"/>
  <c r="U954" i="33"/>
  <c r="V954" i="33"/>
  <c r="W954" i="33"/>
  <c r="D955" i="33"/>
  <c r="E955" i="33"/>
  <c r="F955" i="33"/>
  <c r="G955" i="33"/>
  <c r="H955" i="33"/>
  <c r="I955" i="33"/>
  <c r="J955" i="33"/>
  <c r="K955" i="33"/>
  <c r="L955" i="33"/>
  <c r="M955" i="33"/>
  <c r="N955" i="33"/>
  <c r="O955" i="33"/>
  <c r="P955" i="33"/>
  <c r="Q955" i="33"/>
  <c r="R955" i="33"/>
  <c r="S955" i="33"/>
  <c r="T955" i="33"/>
  <c r="U955" i="33"/>
  <c r="V955" i="33"/>
  <c r="W955" i="33"/>
  <c r="D960" i="33"/>
  <c r="E960" i="33"/>
  <c r="F960" i="33"/>
  <c r="G960" i="33"/>
  <c r="H960" i="33"/>
  <c r="I960" i="33"/>
  <c r="J960" i="33"/>
  <c r="K960" i="33"/>
  <c r="L960" i="33"/>
  <c r="M960" i="33"/>
  <c r="N960" i="33"/>
  <c r="O960" i="33"/>
  <c r="P960" i="33"/>
  <c r="Q960" i="33"/>
  <c r="R960" i="33"/>
  <c r="S960" i="33"/>
  <c r="T960" i="33"/>
  <c r="U960" i="33"/>
  <c r="V960" i="33"/>
  <c r="W960" i="33"/>
  <c r="D961" i="33"/>
  <c r="E961" i="33"/>
  <c r="F961" i="33"/>
  <c r="G961" i="33"/>
  <c r="H961" i="33"/>
  <c r="I961" i="33"/>
  <c r="J961" i="33"/>
  <c r="K961" i="33"/>
  <c r="L961" i="33"/>
  <c r="M961" i="33"/>
  <c r="N961" i="33"/>
  <c r="O961" i="33"/>
  <c r="P961" i="33"/>
  <c r="Q961" i="33"/>
  <c r="R961" i="33"/>
  <c r="S961" i="33"/>
  <c r="T961" i="33"/>
  <c r="U961" i="33"/>
  <c r="V961" i="33"/>
  <c r="W961" i="33"/>
  <c r="D962" i="33"/>
  <c r="E962" i="33"/>
  <c r="F962" i="33"/>
  <c r="G962" i="33"/>
  <c r="H962" i="33"/>
  <c r="I962" i="33"/>
  <c r="J962" i="33"/>
  <c r="K962" i="33"/>
  <c r="L962" i="33"/>
  <c r="M962" i="33"/>
  <c r="N962" i="33"/>
  <c r="O962" i="33"/>
  <c r="P962" i="33"/>
  <c r="Q962" i="33"/>
  <c r="R962" i="33"/>
  <c r="S962" i="33"/>
  <c r="T962" i="33"/>
  <c r="U962" i="33"/>
  <c r="V962" i="33"/>
  <c r="W962" i="33"/>
  <c r="D963" i="33"/>
  <c r="E963" i="33"/>
  <c r="F963" i="33"/>
  <c r="G963" i="33"/>
  <c r="H963" i="33"/>
  <c r="I963" i="33"/>
  <c r="J963" i="33"/>
  <c r="K963" i="33"/>
  <c r="L963" i="33"/>
  <c r="M963" i="33"/>
  <c r="N963" i="33"/>
  <c r="O963" i="33"/>
  <c r="P963" i="33"/>
  <c r="Q963" i="33"/>
  <c r="R963" i="33"/>
  <c r="S963" i="33"/>
  <c r="T963" i="33"/>
  <c r="U963" i="33"/>
  <c r="V963" i="33"/>
  <c r="W963" i="33"/>
  <c r="D964" i="33"/>
  <c r="E964" i="33"/>
  <c r="F964" i="33"/>
  <c r="G964" i="33"/>
  <c r="H964" i="33"/>
  <c r="I964" i="33"/>
  <c r="J964" i="33"/>
  <c r="K964" i="33"/>
  <c r="L964" i="33"/>
  <c r="M964" i="33"/>
  <c r="N964" i="33"/>
  <c r="O964" i="33"/>
  <c r="P964" i="33"/>
  <c r="Q964" i="33"/>
  <c r="R964" i="33"/>
  <c r="S964" i="33"/>
  <c r="T964" i="33"/>
  <c r="U964" i="33"/>
  <c r="V964" i="33"/>
  <c r="W964" i="33"/>
  <c r="D965" i="33"/>
  <c r="E965" i="33"/>
  <c r="F965" i="33"/>
  <c r="G965" i="33"/>
  <c r="H965" i="33"/>
  <c r="I965" i="33"/>
  <c r="J965" i="33"/>
  <c r="K965" i="33"/>
  <c r="L965" i="33"/>
  <c r="M965" i="33"/>
  <c r="N965" i="33"/>
  <c r="O965" i="33"/>
  <c r="P965" i="33"/>
  <c r="Q965" i="33"/>
  <c r="R965" i="33"/>
  <c r="S965" i="33"/>
  <c r="T965" i="33"/>
  <c r="U965" i="33"/>
  <c r="V965" i="33"/>
  <c r="W965" i="33"/>
  <c r="D966" i="33"/>
  <c r="E966" i="33"/>
  <c r="F966" i="33"/>
  <c r="G966" i="33"/>
  <c r="H966" i="33"/>
  <c r="I966" i="33"/>
  <c r="J966" i="33"/>
  <c r="K966" i="33"/>
  <c r="L966" i="33"/>
  <c r="M966" i="33"/>
  <c r="N966" i="33"/>
  <c r="O966" i="33"/>
  <c r="P966" i="33"/>
  <c r="Q966" i="33"/>
  <c r="R966" i="33"/>
  <c r="S966" i="33"/>
  <c r="T966" i="33"/>
  <c r="U966" i="33"/>
  <c r="V966" i="33"/>
  <c r="W966" i="33"/>
  <c r="D967" i="33"/>
  <c r="E967" i="33"/>
  <c r="F967" i="33"/>
  <c r="G967" i="33"/>
  <c r="H967" i="33"/>
  <c r="I967" i="33"/>
  <c r="J967" i="33"/>
  <c r="K967" i="33"/>
  <c r="L967" i="33"/>
  <c r="M967" i="33"/>
  <c r="N967" i="33"/>
  <c r="O967" i="33"/>
  <c r="P967" i="33"/>
  <c r="Q967" i="33"/>
  <c r="R967" i="33"/>
  <c r="S967" i="33"/>
  <c r="T967" i="33"/>
  <c r="U967" i="33"/>
  <c r="V967" i="33"/>
  <c r="W967" i="33"/>
  <c r="D968" i="33"/>
  <c r="E968" i="33"/>
  <c r="F968" i="33"/>
  <c r="G968" i="33"/>
  <c r="H968" i="33"/>
  <c r="I968" i="33"/>
  <c r="J968" i="33"/>
  <c r="K968" i="33"/>
  <c r="L968" i="33"/>
  <c r="M968" i="33"/>
  <c r="N968" i="33"/>
  <c r="O968" i="33"/>
  <c r="P968" i="33"/>
  <c r="Q968" i="33"/>
  <c r="R968" i="33"/>
  <c r="S968" i="33"/>
  <c r="T968" i="33"/>
  <c r="U968" i="33"/>
  <c r="V968" i="33"/>
  <c r="W968" i="33"/>
  <c r="D969" i="33"/>
  <c r="E969" i="33"/>
  <c r="F969" i="33"/>
  <c r="G969" i="33"/>
  <c r="H969" i="33"/>
  <c r="I969" i="33"/>
  <c r="J969" i="33"/>
  <c r="K969" i="33"/>
  <c r="L969" i="33"/>
  <c r="M969" i="33"/>
  <c r="N969" i="33"/>
  <c r="O969" i="33"/>
  <c r="P969" i="33"/>
  <c r="Q969" i="33"/>
  <c r="R969" i="33"/>
  <c r="S969" i="33"/>
  <c r="T969" i="33"/>
  <c r="U969" i="33"/>
  <c r="V969" i="33"/>
  <c r="W969" i="33"/>
  <c r="D970" i="33"/>
  <c r="E970" i="33"/>
  <c r="F970" i="33"/>
  <c r="G970" i="33"/>
  <c r="H970" i="33"/>
  <c r="I970" i="33"/>
  <c r="J970" i="33"/>
  <c r="K970" i="33"/>
  <c r="L970" i="33"/>
  <c r="M970" i="33"/>
  <c r="N970" i="33"/>
  <c r="O970" i="33"/>
  <c r="P970" i="33"/>
  <c r="Q970" i="33"/>
  <c r="R970" i="33"/>
  <c r="S970" i="33"/>
  <c r="T970" i="33"/>
  <c r="U970" i="33"/>
  <c r="V970" i="33"/>
  <c r="W970" i="33"/>
  <c r="D971" i="33"/>
  <c r="E971" i="33"/>
  <c r="F971" i="33"/>
  <c r="G971" i="33"/>
  <c r="H971" i="33"/>
  <c r="I971" i="33"/>
  <c r="J971" i="33"/>
  <c r="K971" i="33"/>
  <c r="L971" i="33"/>
  <c r="M971" i="33"/>
  <c r="N971" i="33"/>
  <c r="O971" i="33"/>
  <c r="P971" i="33"/>
  <c r="Q971" i="33"/>
  <c r="R971" i="33"/>
  <c r="S971" i="33"/>
  <c r="T971" i="33"/>
  <c r="U971" i="33"/>
  <c r="V971" i="33"/>
  <c r="W971" i="33"/>
  <c r="D972" i="33"/>
  <c r="E972" i="33"/>
  <c r="F972" i="33"/>
  <c r="G972" i="33"/>
  <c r="H972" i="33"/>
  <c r="I972" i="33"/>
  <c r="J972" i="33"/>
  <c r="K972" i="33"/>
  <c r="L972" i="33"/>
  <c r="M972" i="33"/>
  <c r="N972" i="33"/>
  <c r="O972" i="33"/>
  <c r="P972" i="33"/>
  <c r="Q972" i="33"/>
  <c r="R972" i="33"/>
  <c r="S972" i="33"/>
  <c r="T972" i="33"/>
  <c r="U972" i="33"/>
  <c r="V972" i="33"/>
  <c r="W972" i="33"/>
  <c r="D973" i="33"/>
  <c r="E973" i="33"/>
  <c r="F973" i="33"/>
  <c r="G973" i="33"/>
  <c r="H973" i="33"/>
  <c r="I973" i="33"/>
  <c r="J973" i="33"/>
  <c r="K973" i="33"/>
  <c r="L973" i="33"/>
  <c r="M973" i="33"/>
  <c r="N973" i="33"/>
  <c r="O973" i="33"/>
  <c r="P973" i="33"/>
  <c r="Q973" i="33"/>
  <c r="R973" i="33"/>
  <c r="S973" i="33"/>
  <c r="T973" i="33"/>
  <c r="U973" i="33"/>
  <c r="V973" i="33"/>
  <c r="W973" i="33"/>
  <c r="D974" i="33"/>
  <c r="E974" i="33"/>
  <c r="F974" i="33"/>
  <c r="G974" i="33"/>
  <c r="H974" i="33"/>
  <c r="I974" i="33"/>
  <c r="J974" i="33"/>
  <c r="K974" i="33"/>
  <c r="L974" i="33"/>
  <c r="M974" i="33"/>
  <c r="N974" i="33"/>
  <c r="O974" i="33"/>
  <c r="P974" i="33"/>
  <c r="Q974" i="33"/>
  <c r="R974" i="33"/>
  <c r="S974" i="33"/>
  <c r="T974" i="33"/>
  <c r="U974" i="33"/>
  <c r="V974" i="33"/>
  <c r="W974" i="33"/>
  <c r="D975" i="33"/>
  <c r="E975" i="33"/>
  <c r="F975" i="33"/>
  <c r="G975" i="33"/>
  <c r="H975" i="33"/>
  <c r="I975" i="33"/>
  <c r="J975" i="33"/>
  <c r="K975" i="33"/>
  <c r="L975" i="33"/>
  <c r="M975" i="33"/>
  <c r="N975" i="33"/>
  <c r="O975" i="33"/>
  <c r="P975" i="33"/>
  <c r="Q975" i="33"/>
  <c r="R975" i="33"/>
  <c r="S975" i="33"/>
  <c r="T975" i="33"/>
  <c r="U975" i="33"/>
  <c r="V975" i="33"/>
  <c r="W975" i="33"/>
  <c r="D980" i="33"/>
  <c r="E980" i="33"/>
  <c r="F980" i="33"/>
  <c r="G980" i="33"/>
  <c r="H980" i="33"/>
  <c r="I980" i="33"/>
  <c r="J980" i="33"/>
  <c r="K980" i="33"/>
  <c r="L980" i="33"/>
  <c r="M980" i="33"/>
  <c r="N980" i="33"/>
  <c r="O980" i="33"/>
  <c r="P980" i="33"/>
  <c r="Q980" i="33"/>
  <c r="R980" i="33"/>
  <c r="S980" i="33"/>
  <c r="T980" i="33"/>
  <c r="U980" i="33"/>
  <c r="V980" i="33"/>
  <c r="W980" i="33"/>
  <c r="D981" i="33"/>
  <c r="E981" i="33"/>
  <c r="F981" i="33"/>
  <c r="G981" i="33"/>
  <c r="H981" i="33"/>
  <c r="I981" i="33"/>
  <c r="J981" i="33"/>
  <c r="K981" i="33"/>
  <c r="L981" i="33"/>
  <c r="M981" i="33"/>
  <c r="N981" i="33"/>
  <c r="O981" i="33"/>
  <c r="P981" i="33"/>
  <c r="Q981" i="33"/>
  <c r="R981" i="33"/>
  <c r="S981" i="33"/>
  <c r="T981" i="33"/>
  <c r="U981" i="33"/>
  <c r="V981" i="33"/>
  <c r="W981" i="33"/>
  <c r="D982" i="33"/>
  <c r="E982" i="33"/>
  <c r="F982" i="33"/>
  <c r="G982" i="33"/>
  <c r="H982" i="33"/>
  <c r="I982" i="33"/>
  <c r="J982" i="33"/>
  <c r="K982" i="33"/>
  <c r="L982" i="33"/>
  <c r="M982" i="33"/>
  <c r="N982" i="33"/>
  <c r="O982" i="33"/>
  <c r="P982" i="33"/>
  <c r="Q982" i="33"/>
  <c r="R982" i="33"/>
  <c r="S982" i="33"/>
  <c r="T982" i="33"/>
  <c r="U982" i="33"/>
  <c r="V982" i="33"/>
  <c r="W982" i="33"/>
  <c r="D983" i="33"/>
  <c r="E983" i="33"/>
  <c r="F983" i="33"/>
  <c r="G983" i="33"/>
  <c r="H983" i="33"/>
  <c r="I983" i="33"/>
  <c r="J983" i="33"/>
  <c r="K983" i="33"/>
  <c r="L983" i="33"/>
  <c r="M983" i="33"/>
  <c r="N983" i="33"/>
  <c r="O983" i="33"/>
  <c r="P983" i="33"/>
  <c r="Q983" i="33"/>
  <c r="R983" i="33"/>
  <c r="S983" i="33"/>
  <c r="T983" i="33"/>
  <c r="U983" i="33"/>
  <c r="V983" i="33"/>
  <c r="W983" i="33"/>
  <c r="D984" i="33"/>
  <c r="E984" i="33"/>
  <c r="F984" i="33"/>
  <c r="G984" i="33"/>
  <c r="H984" i="33"/>
  <c r="I984" i="33"/>
  <c r="J984" i="33"/>
  <c r="K984" i="33"/>
  <c r="L984" i="33"/>
  <c r="M984" i="33"/>
  <c r="N984" i="33"/>
  <c r="O984" i="33"/>
  <c r="P984" i="33"/>
  <c r="Q984" i="33"/>
  <c r="R984" i="33"/>
  <c r="S984" i="33"/>
  <c r="T984" i="33"/>
  <c r="U984" i="33"/>
  <c r="V984" i="33"/>
  <c r="W984" i="33"/>
  <c r="D985" i="33"/>
  <c r="E985" i="33"/>
  <c r="F985" i="33"/>
  <c r="G985" i="33"/>
  <c r="H985" i="33"/>
  <c r="I985" i="33"/>
  <c r="J985" i="33"/>
  <c r="K985" i="33"/>
  <c r="L985" i="33"/>
  <c r="M985" i="33"/>
  <c r="N985" i="33"/>
  <c r="O985" i="33"/>
  <c r="P985" i="33"/>
  <c r="Q985" i="33"/>
  <c r="R985" i="33"/>
  <c r="S985" i="33"/>
  <c r="T985" i="33"/>
  <c r="U985" i="33"/>
  <c r="V985" i="33"/>
  <c r="W985" i="33"/>
  <c r="D986" i="33"/>
  <c r="E986" i="33"/>
  <c r="F986" i="33"/>
  <c r="G986" i="33"/>
  <c r="H986" i="33"/>
  <c r="I986" i="33"/>
  <c r="J986" i="33"/>
  <c r="K986" i="33"/>
  <c r="L986" i="33"/>
  <c r="M986" i="33"/>
  <c r="N986" i="33"/>
  <c r="O986" i="33"/>
  <c r="P986" i="33"/>
  <c r="Q986" i="33"/>
  <c r="R986" i="33"/>
  <c r="S986" i="33"/>
  <c r="T986" i="33"/>
  <c r="U986" i="33"/>
  <c r="V986" i="33"/>
  <c r="W986" i="33"/>
  <c r="D987" i="33"/>
  <c r="E987" i="33"/>
  <c r="F987" i="33"/>
  <c r="G987" i="33"/>
  <c r="H987" i="33"/>
  <c r="I987" i="33"/>
  <c r="J987" i="33"/>
  <c r="K987" i="33"/>
  <c r="L987" i="33"/>
  <c r="M987" i="33"/>
  <c r="N987" i="33"/>
  <c r="O987" i="33"/>
  <c r="P987" i="33"/>
  <c r="Q987" i="33"/>
  <c r="R987" i="33"/>
  <c r="S987" i="33"/>
  <c r="T987" i="33"/>
  <c r="U987" i="33"/>
  <c r="V987" i="33"/>
  <c r="W987" i="33"/>
  <c r="D988" i="33"/>
  <c r="E988" i="33"/>
  <c r="F988" i="33"/>
  <c r="G988" i="33"/>
  <c r="H988" i="33"/>
  <c r="I988" i="33"/>
  <c r="J988" i="33"/>
  <c r="K988" i="33"/>
  <c r="L988" i="33"/>
  <c r="M988" i="33"/>
  <c r="N988" i="33"/>
  <c r="O988" i="33"/>
  <c r="P988" i="33"/>
  <c r="Q988" i="33"/>
  <c r="R988" i="33"/>
  <c r="S988" i="33"/>
  <c r="T988" i="33"/>
  <c r="U988" i="33"/>
  <c r="V988" i="33"/>
  <c r="W988" i="33"/>
  <c r="D989" i="33"/>
  <c r="E989" i="33"/>
  <c r="F989" i="33"/>
  <c r="G989" i="33"/>
  <c r="H989" i="33"/>
  <c r="I989" i="33"/>
  <c r="J989" i="33"/>
  <c r="K989" i="33"/>
  <c r="L989" i="33"/>
  <c r="M989" i="33"/>
  <c r="N989" i="33"/>
  <c r="O989" i="33"/>
  <c r="P989" i="33"/>
  <c r="Q989" i="33"/>
  <c r="R989" i="33"/>
  <c r="S989" i="33"/>
  <c r="T989" i="33"/>
  <c r="U989" i="33"/>
  <c r="V989" i="33"/>
  <c r="W989" i="33"/>
  <c r="D990" i="33"/>
  <c r="E990" i="33"/>
  <c r="F990" i="33"/>
  <c r="G990" i="33"/>
  <c r="H990" i="33"/>
  <c r="I990" i="33"/>
  <c r="J990" i="33"/>
  <c r="K990" i="33"/>
  <c r="L990" i="33"/>
  <c r="M990" i="33"/>
  <c r="N990" i="33"/>
  <c r="O990" i="33"/>
  <c r="P990" i="33"/>
  <c r="Q990" i="33"/>
  <c r="R990" i="33"/>
  <c r="S990" i="33"/>
  <c r="T990" i="33"/>
  <c r="U990" i="33"/>
  <c r="V990" i="33"/>
  <c r="W990" i="33"/>
  <c r="D991" i="33"/>
  <c r="E991" i="33"/>
  <c r="F991" i="33"/>
  <c r="G991" i="33"/>
  <c r="H991" i="33"/>
  <c r="I991" i="33"/>
  <c r="J991" i="33"/>
  <c r="K991" i="33"/>
  <c r="L991" i="33"/>
  <c r="M991" i="33"/>
  <c r="N991" i="33"/>
  <c r="O991" i="33"/>
  <c r="P991" i="33"/>
  <c r="Q991" i="33"/>
  <c r="R991" i="33"/>
  <c r="S991" i="33"/>
  <c r="T991" i="33"/>
  <c r="U991" i="33"/>
  <c r="V991" i="33"/>
  <c r="W991" i="33"/>
  <c r="D992" i="33"/>
  <c r="E992" i="33"/>
  <c r="F992" i="33"/>
  <c r="G992" i="33"/>
  <c r="H992" i="33"/>
  <c r="I992" i="33"/>
  <c r="J992" i="33"/>
  <c r="K992" i="33"/>
  <c r="L992" i="33"/>
  <c r="M992" i="33"/>
  <c r="N992" i="33"/>
  <c r="O992" i="33"/>
  <c r="P992" i="33"/>
  <c r="Q992" i="33"/>
  <c r="R992" i="33"/>
  <c r="S992" i="33"/>
  <c r="T992" i="33"/>
  <c r="U992" i="33"/>
  <c r="V992" i="33"/>
  <c r="W992" i="33"/>
  <c r="D993" i="33"/>
  <c r="E993" i="33"/>
  <c r="F993" i="33"/>
  <c r="G993" i="33"/>
  <c r="H993" i="33"/>
  <c r="I993" i="33"/>
  <c r="J993" i="33"/>
  <c r="K993" i="33"/>
  <c r="L993" i="33"/>
  <c r="M993" i="33"/>
  <c r="N993" i="33"/>
  <c r="O993" i="33"/>
  <c r="P993" i="33"/>
  <c r="Q993" i="33"/>
  <c r="R993" i="33"/>
  <c r="S993" i="33"/>
  <c r="T993" i="33"/>
  <c r="U993" i="33"/>
  <c r="V993" i="33"/>
  <c r="W993" i="33"/>
  <c r="D994" i="33"/>
  <c r="E994" i="33"/>
  <c r="F994" i="33"/>
  <c r="G994" i="33"/>
  <c r="H994" i="33"/>
  <c r="I994" i="33"/>
  <c r="J994" i="33"/>
  <c r="K994" i="33"/>
  <c r="L994" i="33"/>
  <c r="M994" i="33"/>
  <c r="N994" i="33"/>
  <c r="O994" i="33"/>
  <c r="P994" i="33"/>
  <c r="Q994" i="33"/>
  <c r="R994" i="33"/>
  <c r="S994" i="33"/>
  <c r="T994" i="33"/>
  <c r="U994" i="33"/>
  <c r="V994" i="33"/>
  <c r="W994" i="33"/>
  <c r="D995" i="33"/>
  <c r="E995" i="33"/>
  <c r="F995" i="33"/>
  <c r="G995" i="33"/>
  <c r="H995" i="33"/>
  <c r="I995" i="33"/>
  <c r="J995" i="33"/>
  <c r="K995" i="33"/>
  <c r="L995" i="33"/>
  <c r="M995" i="33"/>
  <c r="N995" i="33"/>
  <c r="O995" i="33"/>
  <c r="P995" i="33"/>
  <c r="Q995" i="33"/>
  <c r="R995" i="33"/>
  <c r="S995" i="33"/>
  <c r="T995" i="33"/>
  <c r="U995" i="33"/>
  <c r="V995" i="33"/>
  <c r="W995" i="33"/>
  <c r="D997" i="33"/>
  <c r="E997" i="33"/>
  <c r="F997" i="33"/>
  <c r="G997" i="33"/>
  <c r="H997" i="33"/>
  <c r="I997" i="33"/>
  <c r="J997" i="33"/>
  <c r="K997" i="33"/>
  <c r="L997" i="33"/>
  <c r="M997" i="33"/>
  <c r="N997" i="33"/>
  <c r="O997" i="33"/>
  <c r="P997" i="33"/>
  <c r="Q997" i="33"/>
  <c r="R997" i="33"/>
  <c r="S997" i="33"/>
  <c r="T997" i="33"/>
  <c r="U997" i="33"/>
  <c r="V997" i="33"/>
  <c r="W997" i="33"/>
  <c r="D998" i="33"/>
  <c r="E998" i="33"/>
  <c r="F998" i="33"/>
  <c r="G998" i="33"/>
  <c r="H998" i="33"/>
  <c r="I998" i="33"/>
  <c r="J998" i="33"/>
  <c r="K998" i="33"/>
  <c r="L998" i="33"/>
  <c r="M998" i="33"/>
  <c r="N998" i="33"/>
  <c r="O998" i="33"/>
  <c r="P998" i="33"/>
  <c r="Q998" i="33"/>
  <c r="R998" i="33"/>
  <c r="S998" i="33"/>
  <c r="T998" i="33"/>
  <c r="U998" i="33"/>
  <c r="V998" i="33"/>
  <c r="W998" i="33"/>
  <c r="D999" i="33"/>
  <c r="E999" i="33"/>
  <c r="F999" i="33"/>
  <c r="G999" i="33"/>
  <c r="H999" i="33"/>
  <c r="I999" i="33"/>
  <c r="J999" i="33"/>
  <c r="K999" i="33"/>
  <c r="L999" i="33"/>
  <c r="M999" i="33"/>
  <c r="N999" i="33"/>
  <c r="O999" i="33"/>
  <c r="P999" i="33"/>
  <c r="Q999" i="33"/>
  <c r="R999" i="33"/>
  <c r="S999" i="33"/>
  <c r="T999" i="33"/>
  <c r="U999" i="33"/>
  <c r="V999" i="33"/>
  <c r="W999" i="33"/>
  <c r="D1000" i="33"/>
  <c r="E1000" i="33"/>
  <c r="F1000" i="33"/>
  <c r="G1000" i="33"/>
  <c r="H1000" i="33"/>
  <c r="I1000" i="33"/>
  <c r="J1000" i="33"/>
  <c r="K1000" i="33"/>
  <c r="L1000" i="33"/>
  <c r="M1000" i="33"/>
  <c r="N1000" i="33"/>
  <c r="O1000" i="33"/>
  <c r="P1000" i="33"/>
  <c r="Q1000" i="33"/>
  <c r="R1000" i="33"/>
  <c r="S1000" i="33"/>
  <c r="T1000" i="33"/>
  <c r="U1000" i="33"/>
  <c r="V1000" i="33"/>
  <c r="W1000" i="33"/>
  <c r="D1001" i="33"/>
  <c r="E1001" i="33"/>
  <c r="F1001" i="33"/>
  <c r="G1001" i="33"/>
  <c r="H1001" i="33"/>
  <c r="I1001" i="33"/>
  <c r="J1001" i="33"/>
  <c r="K1001" i="33"/>
  <c r="L1001" i="33"/>
  <c r="M1001" i="33"/>
  <c r="N1001" i="33"/>
  <c r="O1001" i="33"/>
  <c r="P1001" i="33"/>
  <c r="Q1001" i="33"/>
  <c r="R1001" i="33"/>
  <c r="S1001" i="33"/>
  <c r="T1001" i="33"/>
  <c r="U1001" i="33"/>
  <c r="V1001" i="33"/>
  <c r="W1001" i="33"/>
  <c r="D1002" i="33"/>
  <c r="E1002" i="33"/>
  <c r="F1002" i="33"/>
  <c r="G1002" i="33"/>
  <c r="H1002" i="33"/>
  <c r="I1002" i="33"/>
  <c r="J1002" i="33"/>
  <c r="K1002" i="33"/>
  <c r="L1002" i="33"/>
  <c r="M1002" i="33"/>
  <c r="N1002" i="33"/>
  <c r="O1002" i="33"/>
  <c r="P1002" i="33"/>
  <c r="Q1002" i="33"/>
  <c r="R1002" i="33"/>
  <c r="S1002" i="33"/>
  <c r="T1002" i="33"/>
  <c r="U1002" i="33"/>
  <c r="V1002" i="33"/>
  <c r="W1002" i="33"/>
  <c r="D1003" i="33"/>
  <c r="E1003" i="33"/>
  <c r="F1003" i="33"/>
  <c r="G1003" i="33"/>
  <c r="H1003" i="33"/>
  <c r="I1003" i="33"/>
  <c r="J1003" i="33"/>
  <c r="K1003" i="33"/>
  <c r="L1003" i="33"/>
  <c r="M1003" i="33"/>
  <c r="N1003" i="33"/>
  <c r="O1003" i="33"/>
  <c r="P1003" i="33"/>
  <c r="Q1003" i="33"/>
  <c r="R1003" i="33"/>
  <c r="S1003" i="33"/>
  <c r="T1003" i="33"/>
  <c r="U1003" i="33"/>
  <c r="V1003" i="33"/>
  <c r="W1003" i="33"/>
  <c r="D1004" i="33"/>
  <c r="E1004" i="33"/>
  <c r="F1004" i="33"/>
  <c r="G1004" i="33"/>
  <c r="H1004" i="33"/>
  <c r="I1004" i="33"/>
  <c r="J1004" i="33"/>
  <c r="K1004" i="33"/>
  <c r="L1004" i="33"/>
  <c r="M1004" i="33"/>
  <c r="N1004" i="33"/>
  <c r="O1004" i="33"/>
  <c r="P1004" i="33"/>
  <c r="Q1004" i="33"/>
  <c r="R1004" i="33"/>
  <c r="S1004" i="33"/>
  <c r="T1004" i="33"/>
  <c r="U1004" i="33"/>
  <c r="V1004" i="33"/>
  <c r="W1004" i="33"/>
  <c r="D1007" i="33"/>
  <c r="E1007" i="33"/>
  <c r="F1007" i="33"/>
  <c r="G1007" i="33"/>
  <c r="H1007" i="33"/>
  <c r="I1007" i="33"/>
  <c r="J1007" i="33"/>
  <c r="K1007" i="33"/>
  <c r="L1007" i="33"/>
  <c r="M1007" i="33"/>
  <c r="N1007" i="33"/>
  <c r="O1007" i="33"/>
  <c r="P1007" i="33"/>
  <c r="Q1007" i="33"/>
  <c r="R1007" i="33"/>
  <c r="S1007" i="33"/>
  <c r="T1007" i="33"/>
  <c r="U1007" i="33"/>
  <c r="V1007" i="33"/>
  <c r="W1007" i="33"/>
  <c r="D1008" i="33"/>
  <c r="E1008" i="33"/>
  <c r="F1008" i="33"/>
  <c r="G1008" i="33"/>
  <c r="H1008" i="33"/>
  <c r="I1008" i="33"/>
  <c r="J1008" i="33"/>
  <c r="K1008" i="33"/>
  <c r="L1008" i="33"/>
  <c r="M1008" i="33"/>
  <c r="N1008" i="33"/>
  <c r="O1008" i="33"/>
  <c r="P1008" i="33"/>
  <c r="Q1008" i="33"/>
  <c r="R1008" i="33"/>
  <c r="S1008" i="33"/>
  <c r="T1008" i="33"/>
  <c r="U1008" i="33"/>
  <c r="V1008" i="33"/>
  <c r="W1008" i="33"/>
  <c r="D1009" i="33"/>
  <c r="E1009" i="33"/>
  <c r="F1009" i="33"/>
  <c r="G1009" i="33"/>
  <c r="H1009" i="33"/>
  <c r="I1009" i="33"/>
  <c r="J1009" i="33"/>
  <c r="K1009" i="33"/>
  <c r="L1009" i="33"/>
  <c r="M1009" i="33"/>
  <c r="N1009" i="33"/>
  <c r="O1009" i="33"/>
  <c r="P1009" i="33"/>
  <c r="Q1009" i="33"/>
  <c r="R1009" i="33"/>
  <c r="S1009" i="33"/>
  <c r="T1009" i="33"/>
  <c r="U1009" i="33"/>
  <c r="V1009" i="33"/>
  <c r="W1009" i="33"/>
  <c r="D1010" i="33"/>
  <c r="E1010" i="33"/>
  <c r="F1010" i="33"/>
  <c r="G1010" i="33"/>
  <c r="H1010" i="33"/>
  <c r="I1010" i="33"/>
  <c r="J1010" i="33"/>
  <c r="K1010" i="33"/>
  <c r="L1010" i="33"/>
  <c r="M1010" i="33"/>
  <c r="N1010" i="33"/>
  <c r="O1010" i="33"/>
  <c r="P1010" i="33"/>
  <c r="Q1010" i="33"/>
  <c r="R1010" i="33"/>
  <c r="S1010" i="33"/>
  <c r="T1010" i="33"/>
  <c r="U1010" i="33"/>
  <c r="V1010" i="33"/>
  <c r="W1010" i="33"/>
  <c r="D1011" i="33"/>
  <c r="E1011" i="33"/>
  <c r="F1011" i="33"/>
  <c r="G1011" i="33"/>
  <c r="H1011" i="33"/>
  <c r="I1011" i="33"/>
  <c r="J1011" i="33"/>
  <c r="K1011" i="33"/>
  <c r="L1011" i="33"/>
  <c r="M1011" i="33"/>
  <c r="N1011" i="33"/>
  <c r="O1011" i="33"/>
  <c r="P1011" i="33"/>
  <c r="Q1011" i="33"/>
  <c r="R1011" i="33"/>
  <c r="S1011" i="33"/>
  <c r="T1011" i="33"/>
  <c r="U1011" i="33"/>
  <c r="V1011" i="33"/>
  <c r="W1011" i="33"/>
  <c r="D1012" i="33"/>
  <c r="E1012" i="33"/>
  <c r="F1012" i="33"/>
  <c r="G1012" i="33"/>
  <c r="H1012" i="33"/>
  <c r="I1012" i="33"/>
  <c r="J1012" i="33"/>
  <c r="K1012" i="33"/>
  <c r="L1012" i="33"/>
  <c r="M1012" i="33"/>
  <c r="N1012" i="33"/>
  <c r="O1012" i="33"/>
  <c r="P1012" i="33"/>
  <c r="Q1012" i="33"/>
  <c r="R1012" i="33"/>
  <c r="S1012" i="33"/>
  <c r="T1012" i="33"/>
  <c r="U1012" i="33"/>
  <c r="V1012" i="33"/>
  <c r="W1012" i="33"/>
  <c r="D1013" i="33"/>
  <c r="E1013" i="33"/>
  <c r="F1013" i="33"/>
  <c r="G1013" i="33"/>
  <c r="H1013" i="33"/>
  <c r="I1013" i="33"/>
  <c r="J1013" i="33"/>
  <c r="K1013" i="33"/>
  <c r="L1013" i="33"/>
  <c r="M1013" i="33"/>
  <c r="N1013" i="33"/>
  <c r="O1013" i="33"/>
  <c r="P1013" i="33"/>
  <c r="Q1013" i="33"/>
  <c r="R1013" i="33"/>
  <c r="S1013" i="33"/>
  <c r="T1013" i="33"/>
  <c r="U1013" i="33"/>
  <c r="V1013" i="33"/>
  <c r="W1013" i="33"/>
  <c r="D1014" i="33"/>
  <c r="E1014" i="33"/>
  <c r="F1014" i="33"/>
  <c r="G1014" i="33"/>
  <c r="H1014" i="33"/>
  <c r="I1014" i="33"/>
  <c r="J1014" i="33"/>
  <c r="K1014" i="33"/>
  <c r="L1014" i="33"/>
  <c r="M1014" i="33"/>
  <c r="N1014" i="33"/>
  <c r="O1014" i="33"/>
  <c r="P1014" i="33"/>
  <c r="Q1014" i="33"/>
  <c r="R1014" i="33"/>
  <c r="S1014" i="33"/>
  <c r="T1014" i="33"/>
  <c r="U1014" i="33"/>
  <c r="V1014" i="33"/>
  <c r="W1014" i="33"/>
  <c r="D1015" i="33"/>
  <c r="L1015" i="33"/>
  <c r="M1015" i="33"/>
  <c r="P1015" i="33"/>
  <c r="Q1015" i="33"/>
  <c r="R1015" i="33"/>
  <c r="D1016" i="33"/>
  <c r="L1016" i="33"/>
  <c r="M1016" i="33"/>
  <c r="P1016" i="33"/>
  <c r="Q1016" i="33"/>
  <c r="R1016" i="33"/>
  <c r="D1017" i="33"/>
  <c r="L1017" i="33"/>
  <c r="M1017" i="33"/>
  <c r="P1017" i="33"/>
  <c r="Q1017" i="33"/>
  <c r="R1017" i="33"/>
  <c r="D1018" i="33"/>
  <c r="L1018" i="33"/>
  <c r="M1018" i="33"/>
  <c r="P1018" i="33"/>
  <c r="Q1018" i="33"/>
  <c r="R1018" i="33"/>
  <c r="D1019" i="33"/>
  <c r="L1019" i="33"/>
  <c r="M1019" i="33"/>
  <c r="P1019" i="33"/>
  <c r="Q1019" i="33"/>
  <c r="R1019" i="33"/>
  <c r="D1020" i="33"/>
  <c r="L1020" i="33"/>
  <c r="M1020" i="33"/>
  <c r="P1020" i="33"/>
  <c r="Q1020" i="33"/>
  <c r="R1020" i="33"/>
  <c r="D1021" i="33"/>
  <c r="L1021" i="33"/>
  <c r="M1021" i="33"/>
  <c r="P1021" i="33"/>
  <c r="Q1021" i="33"/>
  <c r="R1021" i="33"/>
  <c r="D1022" i="33"/>
  <c r="L1022" i="33"/>
  <c r="M1022" i="33"/>
  <c r="P1022" i="33"/>
  <c r="Q1022" i="33"/>
  <c r="R1022" i="33"/>
  <c r="D1024" i="33"/>
  <c r="E1024" i="33"/>
  <c r="F1024" i="33"/>
  <c r="G1024" i="33"/>
  <c r="H1024" i="33"/>
  <c r="I1024" i="33"/>
  <c r="J1024" i="33"/>
  <c r="K1024" i="33"/>
  <c r="L1024" i="33"/>
  <c r="M1024" i="33"/>
  <c r="N1024" i="33"/>
  <c r="O1024" i="33"/>
  <c r="P1024" i="33"/>
  <c r="Q1024" i="33"/>
  <c r="R1024" i="33"/>
  <c r="S1024" i="33"/>
  <c r="T1024" i="33"/>
  <c r="U1024" i="33"/>
  <c r="V1024" i="33"/>
  <c r="W1024" i="33"/>
  <c r="D1025" i="33"/>
  <c r="E1025" i="33"/>
  <c r="F1025" i="33"/>
  <c r="G1025" i="33"/>
  <c r="H1025" i="33"/>
  <c r="I1025" i="33"/>
  <c r="J1025" i="33"/>
  <c r="K1025" i="33"/>
  <c r="L1025" i="33"/>
  <c r="M1025" i="33"/>
  <c r="N1025" i="33"/>
  <c r="O1025" i="33"/>
  <c r="P1025" i="33"/>
  <c r="Q1025" i="33"/>
  <c r="R1025" i="33"/>
  <c r="S1025" i="33"/>
  <c r="T1025" i="33"/>
  <c r="U1025" i="33"/>
  <c r="V1025" i="33"/>
  <c r="W1025" i="33"/>
  <c r="D1026" i="33"/>
  <c r="E1026" i="33"/>
  <c r="F1026" i="33"/>
  <c r="G1026" i="33"/>
  <c r="H1026" i="33"/>
  <c r="I1026" i="33"/>
  <c r="J1026" i="33"/>
  <c r="K1026" i="33"/>
  <c r="L1026" i="33"/>
  <c r="M1026" i="33"/>
  <c r="N1026" i="33"/>
  <c r="O1026" i="33"/>
  <c r="P1026" i="33"/>
  <c r="Q1026" i="33"/>
  <c r="R1026" i="33"/>
  <c r="S1026" i="33"/>
  <c r="T1026" i="33"/>
  <c r="U1026" i="33"/>
  <c r="V1026" i="33"/>
  <c r="W1026" i="33"/>
  <c r="D1027" i="33"/>
  <c r="E1027" i="33"/>
  <c r="F1027" i="33"/>
  <c r="G1027" i="33"/>
  <c r="H1027" i="33"/>
  <c r="I1027" i="33"/>
  <c r="J1027" i="33"/>
  <c r="K1027" i="33"/>
  <c r="L1027" i="33"/>
  <c r="M1027" i="33"/>
  <c r="N1027" i="33"/>
  <c r="O1027" i="33"/>
  <c r="P1027" i="33"/>
  <c r="Q1027" i="33"/>
  <c r="R1027" i="33"/>
  <c r="S1027" i="33"/>
  <c r="T1027" i="33"/>
  <c r="U1027" i="33"/>
  <c r="V1027" i="33"/>
  <c r="W1027" i="33"/>
  <c r="D1028" i="33"/>
  <c r="E1028" i="33"/>
  <c r="F1028" i="33"/>
  <c r="G1028" i="33"/>
  <c r="H1028" i="33"/>
  <c r="I1028" i="33"/>
  <c r="J1028" i="33"/>
  <c r="K1028" i="33"/>
  <c r="L1028" i="33"/>
  <c r="M1028" i="33"/>
  <c r="N1028" i="33"/>
  <c r="O1028" i="33"/>
  <c r="P1028" i="33"/>
  <c r="Q1028" i="33"/>
  <c r="R1028" i="33"/>
  <c r="S1028" i="33"/>
  <c r="T1028" i="33"/>
  <c r="U1028" i="33"/>
  <c r="V1028" i="33"/>
  <c r="W1028" i="33"/>
  <c r="D1029" i="33"/>
  <c r="E1029" i="33"/>
  <c r="F1029" i="33"/>
  <c r="G1029" i="33"/>
  <c r="H1029" i="33"/>
  <c r="I1029" i="33"/>
  <c r="J1029" i="33"/>
  <c r="K1029" i="33"/>
  <c r="L1029" i="33"/>
  <c r="M1029" i="33"/>
  <c r="N1029" i="33"/>
  <c r="O1029" i="33"/>
  <c r="P1029" i="33"/>
  <c r="Q1029" i="33"/>
  <c r="R1029" i="33"/>
  <c r="S1029" i="33"/>
  <c r="T1029" i="33"/>
  <c r="U1029" i="33"/>
  <c r="V1029" i="33"/>
  <c r="W1029" i="33"/>
  <c r="D1030" i="33"/>
  <c r="E1030" i="33"/>
  <c r="F1030" i="33"/>
  <c r="G1030" i="33"/>
  <c r="H1030" i="33"/>
  <c r="I1030" i="33"/>
  <c r="J1030" i="33"/>
  <c r="K1030" i="33"/>
  <c r="L1030" i="33"/>
  <c r="M1030" i="33"/>
  <c r="N1030" i="33"/>
  <c r="O1030" i="33"/>
  <c r="P1030" i="33"/>
  <c r="Q1030" i="33"/>
  <c r="R1030" i="33"/>
  <c r="S1030" i="33"/>
  <c r="T1030" i="33"/>
  <c r="U1030" i="33"/>
  <c r="V1030" i="33"/>
  <c r="W1030" i="33"/>
  <c r="D1031" i="33"/>
  <c r="E1031" i="33"/>
  <c r="F1031" i="33"/>
  <c r="G1031" i="33"/>
  <c r="H1031" i="33"/>
  <c r="I1031" i="33"/>
  <c r="J1031" i="33"/>
  <c r="K1031" i="33"/>
  <c r="L1031" i="33"/>
  <c r="M1031" i="33"/>
  <c r="N1031" i="33"/>
  <c r="O1031" i="33"/>
  <c r="P1031" i="33"/>
  <c r="Q1031" i="33"/>
  <c r="R1031" i="33"/>
  <c r="S1031" i="33"/>
  <c r="T1031" i="33"/>
  <c r="U1031" i="33"/>
  <c r="V1031" i="33"/>
  <c r="W1031" i="33"/>
  <c r="D1032" i="33"/>
  <c r="L1032" i="33"/>
  <c r="M1032" i="33"/>
  <c r="P1032" i="33"/>
  <c r="Q1032" i="33"/>
  <c r="R1032" i="33"/>
  <c r="D1033" i="33"/>
  <c r="L1033" i="33"/>
  <c r="M1033" i="33"/>
  <c r="P1033" i="33"/>
  <c r="Q1033" i="33"/>
  <c r="R1033" i="33"/>
  <c r="D1034" i="33"/>
  <c r="L1034" i="33"/>
  <c r="M1034" i="33"/>
  <c r="P1034" i="33"/>
  <c r="Q1034" i="33"/>
  <c r="R1034" i="33"/>
  <c r="D1035" i="33"/>
  <c r="L1035" i="33"/>
  <c r="M1035" i="33"/>
  <c r="P1035" i="33"/>
  <c r="Q1035" i="33"/>
  <c r="R1035" i="33"/>
  <c r="D1036" i="33"/>
  <c r="L1036" i="33"/>
  <c r="M1036" i="33"/>
  <c r="P1036" i="33"/>
  <c r="Q1036" i="33"/>
  <c r="R1036" i="33"/>
  <c r="D1037" i="33"/>
  <c r="L1037" i="33"/>
  <c r="M1037" i="33"/>
  <c r="P1037" i="33"/>
  <c r="Q1037" i="33"/>
  <c r="R1037" i="33"/>
  <c r="D1038" i="33"/>
  <c r="L1038" i="33"/>
  <c r="M1038" i="33"/>
  <c r="P1038" i="33"/>
  <c r="Q1038" i="33"/>
  <c r="R1038" i="33"/>
  <c r="D1039" i="33"/>
  <c r="L1039" i="33"/>
  <c r="M1039" i="33"/>
  <c r="P1039" i="33"/>
  <c r="Q1039" i="33"/>
  <c r="R1039" i="33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AE255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AE256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AD257" i="1"/>
  <c r="AE257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AE258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A259" i="1"/>
  <c r="AB259" i="1"/>
  <c r="AC259" i="1"/>
  <c r="AD259" i="1"/>
  <c r="AE259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AE270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AA271" i="1"/>
  <c r="AB271" i="1"/>
  <c r="AC271" i="1"/>
  <c r="AD271" i="1"/>
  <c r="AE271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AD272" i="1"/>
  <c r="AE272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Y273" i="1"/>
  <c r="Z273" i="1"/>
  <c r="AA273" i="1"/>
  <c r="AB273" i="1"/>
  <c r="AC273" i="1"/>
  <c r="AD273" i="1"/>
  <c r="AE273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Y274" i="1"/>
  <c r="Z274" i="1"/>
  <c r="AA274" i="1"/>
  <c r="AB274" i="1"/>
  <c r="AC274" i="1"/>
  <c r="AD274" i="1"/>
  <c r="AE274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W275" i="1"/>
  <c r="X275" i="1"/>
  <c r="Y275" i="1"/>
  <c r="Z275" i="1"/>
  <c r="AA275" i="1"/>
  <c r="AB275" i="1"/>
  <c r="AC275" i="1"/>
  <c r="AD275" i="1"/>
  <c r="AE275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W276" i="1"/>
  <c r="X276" i="1"/>
  <c r="Y276" i="1"/>
  <c r="Z276" i="1"/>
  <c r="AA276" i="1"/>
  <c r="AB276" i="1"/>
  <c r="AC276" i="1"/>
  <c r="AD276" i="1"/>
  <c r="AE276" i="1"/>
  <c r="H277" i="1"/>
  <c r="I277" i="1"/>
  <c r="J277" i="1"/>
  <c r="K277" i="1"/>
  <c r="L277" i="1"/>
  <c r="M277" i="1"/>
  <c r="N277" i="1"/>
  <c r="O277" i="1"/>
  <c r="P277" i="1"/>
  <c r="Q277" i="1"/>
  <c r="R277" i="1"/>
  <c r="S277" i="1"/>
  <c r="T277" i="1"/>
  <c r="U277" i="1"/>
  <c r="V277" i="1"/>
  <c r="W277" i="1"/>
  <c r="X277" i="1"/>
  <c r="Y277" i="1"/>
  <c r="Z277" i="1"/>
  <c r="AA277" i="1"/>
  <c r="AB277" i="1"/>
  <c r="AC277" i="1"/>
  <c r="AD277" i="1"/>
  <c r="AE277" i="1"/>
  <c r="H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V296" i="1"/>
  <c r="W296" i="1"/>
  <c r="X296" i="1"/>
  <c r="Y296" i="1"/>
  <c r="Z296" i="1"/>
  <c r="AA296" i="1"/>
  <c r="AB296" i="1"/>
  <c r="AC296" i="1"/>
  <c r="AD296" i="1"/>
  <c r="AE296" i="1"/>
  <c r="H297" i="1"/>
  <c r="I297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V297" i="1"/>
  <c r="W297" i="1"/>
  <c r="X297" i="1"/>
  <c r="Y297" i="1"/>
  <c r="Z297" i="1"/>
  <c r="AA297" i="1"/>
  <c r="AB297" i="1"/>
  <c r="AC297" i="1"/>
  <c r="AD297" i="1"/>
  <c r="AE297" i="1"/>
  <c r="H298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W298" i="1"/>
  <c r="X298" i="1"/>
  <c r="Y298" i="1"/>
  <c r="Z298" i="1"/>
  <c r="AA298" i="1"/>
  <c r="AB298" i="1"/>
  <c r="AC298" i="1"/>
  <c r="AD298" i="1"/>
  <c r="AE298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W299" i="1"/>
  <c r="X299" i="1"/>
  <c r="Y299" i="1"/>
  <c r="Z299" i="1"/>
  <c r="AA299" i="1"/>
  <c r="AB299" i="1"/>
  <c r="AC299" i="1"/>
  <c r="AD299" i="1"/>
  <c r="AE299" i="1"/>
  <c r="H300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W300" i="1"/>
  <c r="X300" i="1"/>
  <c r="Y300" i="1"/>
  <c r="Z300" i="1"/>
  <c r="AA300" i="1"/>
  <c r="AB300" i="1"/>
  <c r="AC300" i="1"/>
  <c r="AD300" i="1"/>
  <c r="AE300" i="1"/>
  <c r="H301" i="1"/>
  <c r="I301" i="1"/>
  <c r="J301" i="1"/>
  <c r="K301" i="1"/>
  <c r="L301" i="1"/>
  <c r="M301" i="1"/>
  <c r="N301" i="1"/>
  <c r="O301" i="1"/>
  <c r="P301" i="1"/>
  <c r="Q301" i="1"/>
  <c r="R301" i="1"/>
  <c r="S301" i="1"/>
  <c r="T301" i="1"/>
  <c r="U301" i="1"/>
  <c r="V301" i="1"/>
  <c r="W301" i="1"/>
  <c r="X301" i="1"/>
  <c r="Y301" i="1"/>
  <c r="Z301" i="1"/>
  <c r="AA301" i="1"/>
  <c r="AB301" i="1"/>
  <c r="AC301" i="1"/>
  <c r="AD301" i="1"/>
  <c r="AE301" i="1"/>
  <c r="H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W302" i="1"/>
  <c r="X302" i="1"/>
  <c r="Y302" i="1"/>
  <c r="Z302" i="1"/>
  <c r="AA302" i="1"/>
  <c r="AB302" i="1"/>
  <c r="AC302" i="1"/>
  <c r="AD302" i="1"/>
  <c r="AE302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V303" i="1"/>
  <c r="W303" i="1"/>
  <c r="X303" i="1"/>
  <c r="Y303" i="1"/>
  <c r="Z303" i="1"/>
  <c r="AA303" i="1"/>
  <c r="AB303" i="1"/>
  <c r="AC303" i="1"/>
  <c r="AD303" i="1"/>
  <c r="AE303" i="1"/>
  <c r="H305" i="1"/>
  <c r="I305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V305" i="1"/>
  <c r="W305" i="1"/>
  <c r="X305" i="1"/>
  <c r="Y305" i="1"/>
  <c r="Z305" i="1"/>
  <c r="AA305" i="1"/>
  <c r="AB305" i="1"/>
  <c r="AC305" i="1"/>
  <c r="AD305" i="1"/>
  <c r="AE305" i="1"/>
  <c r="H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W306" i="1"/>
  <c r="X306" i="1"/>
  <c r="Y306" i="1"/>
  <c r="Z306" i="1"/>
  <c r="AA306" i="1"/>
  <c r="AB306" i="1"/>
  <c r="AC306" i="1"/>
  <c r="AD306" i="1"/>
  <c r="AE306" i="1"/>
  <c r="H307" i="1"/>
  <c r="I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X307" i="1"/>
  <c r="Y307" i="1"/>
  <c r="Z307" i="1"/>
  <c r="AA307" i="1"/>
  <c r="AB307" i="1"/>
  <c r="AC307" i="1"/>
  <c r="AD307" i="1"/>
  <c r="AE307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W308" i="1"/>
  <c r="X308" i="1"/>
  <c r="Y308" i="1"/>
  <c r="Z308" i="1"/>
  <c r="AA308" i="1"/>
  <c r="AB308" i="1"/>
  <c r="AC308" i="1"/>
  <c r="AD308" i="1"/>
  <c r="AE308" i="1"/>
  <c r="H309" i="1"/>
  <c r="I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W309" i="1"/>
  <c r="X309" i="1"/>
  <c r="Y309" i="1"/>
  <c r="Z309" i="1"/>
  <c r="AA309" i="1"/>
  <c r="AB309" i="1"/>
  <c r="AC309" i="1"/>
  <c r="AD309" i="1"/>
  <c r="AE309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Z310" i="1"/>
  <c r="AA310" i="1"/>
  <c r="AB310" i="1"/>
  <c r="AC310" i="1"/>
  <c r="AD310" i="1"/>
  <c r="AE310" i="1"/>
  <c r="H311" i="1"/>
  <c r="I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V311" i="1"/>
  <c r="W311" i="1"/>
  <c r="X311" i="1"/>
  <c r="Y311" i="1"/>
  <c r="Z311" i="1"/>
  <c r="AA311" i="1"/>
  <c r="AB311" i="1"/>
  <c r="AC311" i="1"/>
  <c r="AD311" i="1"/>
  <c r="AE311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W312" i="1"/>
  <c r="X312" i="1"/>
  <c r="Y312" i="1"/>
  <c r="Z312" i="1"/>
  <c r="AA312" i="1"/>
  <c r="AB312" i="1"/>
  <c r="AC312" i="1"/>
  <c r="AD312" i="1"/>
  <c r="AE312" i="1"/>
  <c r="H343" i="1"/>
  <c r="I343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V343" i="1"/>
  <c r="W343" i="1"/>
  <c r="X343" i="1"/>
  <c r="Y343" i="1"/>
  <c r="Z343" i="1"/>
  <c r="AA343" i="1"/>
  <c r="AB343" i="1"/>
  <c r="AC343" i="1"/>
  <c r="AD343" i="1"/>
  <c r="AE343" i="1"/>
  <c r="H344" i="1"/>
  <c r="I344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V344" i="1"/>
  <c r="W344" i="1"/>
  <c r="X344" i="1"/>
  <c r="Y344" i="1"/>
  <c r="Z344" i="1"/>
  <c r="AA344" i="1"/>
  <c r="AB344" i="1"/>
  <c r="AC344" i="1"/>
  <c r="AD344" i="1"/>
  <c r="AE344" i="1"/>
  <c r="H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W345" i="1"/>
  <c r="X345" i="1"/>
  <c r="Y345" i="1"/>
  <c r="Z345" i="1"/>
  <c r="AA345" i="1"/>
  <c r="AB345" i="1"/>
  <c r="AC345" i="1"/>
  <c r="AD345" i="1"/>
  <c r="AE345" i="1"/>
  <c r="H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W346" i="1"/>
  <c r="X346" i="1"/>
  <c r="Y346" i="1"/>
  <c r="Z346" i="1"/>
  <c r="AA346" i="1"/>
  <c r="AB346" i="1"/>
  <c r="AC346" i="1"/>
  <c r="AD346" i="1"/>
  <c r="AE346" i="1"/>
  <c r="H347" i="1"/>
  <c r="I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V347" i="1"/>
  <c r="W347" i="1"/>
  <c r="X347" i="1"/>
  <c r="Y347" i="1"/>
  <c r="Z347" i="1"/>
  <c r="AA347" i="1"/>
  <c r="AB347" i="1"/>
  <c r="AC347" i="1"/>
  <c r="AD347" i="1"/>
  <c r="AE347" i="1"/>
  <c r="H348" i="1"/>
  <c r="I348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V348" i="1"/>
  <c r="W348" i="1"/>
  <c r="X348" i="1"/>
  <c r="Y348" i="1"/>
  <c r="Z348" i="1"/>
  <c r="AA348" i="1"/>
  <c r="AB348" i="1"/>
  <c r="AC348" i="1"/>
  <c r="AD348" i="1"/>
  <c r="AE348" i="1"/>
  <c r="H349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W349" i="1"/>
  <c r="X349" i="1"/>
  <c r="Y349" i="1"/>
  <c r="Z349" i="1"/>
  <c r="AA349" i="1"/>
  <c r="AB349" i="1"/>
  <c r="AC349" i="1"/>
  <c r="AD349" i="1"/>
  <c r="AE349" i="1"/>
  <c r="H350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W350" i="1"/>
  <c r="X350" i="1"/>
  <c r="Y350" i="1"/>
  <c r="Z350" i="1"/>
  <c r="AA350" i="1"/>
  <c r="AB350" i="1"/>
  <c r="AC350" i="1"/>
  <c r="AD350" i="1"/>
  <c r="AE350" i="1"/>
  <c r="H351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W351" i="1"/>
  <c r="X351" i="1"/>
  <c r="Y351" i="1"/>
  <c r="Z351" i="1"/>
  <c r="AA351" i="1"/>
  <c r="AB351" i="1"/>
  <c r="AC351" i="1"/>
  <c r="AD351" i="1"/>
  <c r="AE351" i="1"/>
  <c r="H352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W352" i="1"/>
  <c r="X352" i="1"/>
  <c r="Y352" i="1"/>
  <c r="Z352" i="1"/>
  <c r="AA352" i="1"/>
  <c r="AB352" i="1"/>
  <c r="AC352" i="1"/>
  <c r="AD352" i="1"/>
  <c r="AE352" i="1"/>
  <c r="H353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W353" i="1"/>
  <c r="X353" i="1"/>
  <c r="Y353" i="1"/>
  <c r="Z353" i="1"/>
  <c r="AA353" i="1"/>
  <c r="AB353" i="1"/>
  <c r="AC353" i="1"/>
  <c r="AD353" i="1"/>
  <c r="AE353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W354" i="1"/>
  <c r="X354" i="1"/>
  <c r="Y354" i="1"/>
  <c r="Z354" i="1"/>
  <c r="AA354" i="1"/>
  <c r="AB354" i="1"/>
  <c r="AC354" i="1"/>
  <c r="AD354" i="1"/>
  <c r="AE354" i="1"/>
  <c r="H355" i="1"/>
  <c r="I355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V355" i="1"/>
  <c r="W355" i="1"/>
  <c r="X355" i="1"/>
  <c r="Y355" i="1"/>
  <c r="Z355" i="1"/>
  <c r="AA355" i="1"/>
  <c r="AB355" i="1"/>
  <c r="AC355" i="1"/>
  <c r="AD355" i="1"/>
  <c r="AE355" i="1"/>
  <c r="H356" i="1"/>
  <c r="I356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V356" i="1"/>
  <c r="W356" i="1"/>
  <c r="X356" i="1"/>
  <c r="Y356" i="1"/>
  <c r="Z356" i="1"/>
  <c r="AA356" i="1"/>
  <c r="AB356" i="1"/>
  <c r="AC356" i="1"/>
  <c r="AD356" i="1"/>
  <c r="AE356" i="1"/>
  <c r="H357" i="1"/>
  <c r="I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V357" i="1"/>
  <c r="W357" i="1"/>
  <c r="X357" i="1"/>
  <c r="Y357" i="1"/>
  <c r="Z357" i="1"/>
  <c r="AA357" i="1"/>
  <c r="AB357" i="1"/>
  <c r="AC357" i="1"/>
  <c r="AD357" i="1"/>
  <c r="AE357" i="1"/>
  <c r="H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W358" i="1"/>
  <c r="X358" i="1"/>
  <c r="Y358" i="1"/>
  <c r="Z358" i="1"/>
  <c r="AA358" i="1"/>
  <c r="AB358" i="1"/>
  <c r="AC358" i="1"/>
  <c r="AD358" i="1"/>
  <c r="AE358" i="1"/>
  <c r="H409" i="1"/>
  <c r="Q409" i="1"/>
  <c r="R409" i="1"/>
  <c r="T409" i="1"/>
  <c r="V409" i="1"/>
  <c r="W409" i="1"/>
  <c r="X409" i="1"/>
  <c r="Y409" i="1"/>
  <c r="H410" i="1"/>
  <c r="Q410" i="1"/>
  <c r="R410" i="1"/>
  <c r="T410" i="1"/>
  <c r="V410" i="1"/>
  <c r="W410" i="1"/>
  <c r="X410" i="1"/>
  <c r="Y410" i="1"/>
  <c r="H411" i="1"/>
  <c r="Q411" i="1"/>
  <c r="R411" i="1"/>
  <c r="T411" i="1"/>
  <c r="V411" i="1"/>
  <c r="W411" i="1"/>
  <c r="X411" i="1"/>
  <c r="Y411" i="1"/>
  <c r="H412" i="1"/>
  <c r="Q412" i="1"/>
  <c r="R412" i="1"/>
  <c r="T412" i="1"/>
  <c r="V412" i="1"/>
  <c r="W412" i="1"/>
  <c r="X412" i="1"/>
  <c r="Y412" i="1"/>
  <c r="H413" i="1"/>
  <c r="Q413" i="1"/>
  <c r="R413" i="1"/>
  <c r="T413" i="1"/>
  <c r="V413" i="1"/>
  <c r="W413" i="1"/>
  <c r="X413" i="1"/>
  <c r="Y413" i="1"/>
  <c r="H414" i="1"/>
  <c r="Q414" i="1"/>
  <c r="R414" i="1"/>
  <c r="T414" i="1"/>
  <c r="V414" i="1"/>
  <c r="W414" i="1"/>
  <c r="X414" i="1"/>
  <c r="Y414" i="1"/>
  <c r="H415" i="1"/>
  <c r="Q415" i="1"/>
  <c r="R415" i="1"/>
  <c r="T415" i="1"/>
  <c r="V415" i="1"/>
  <c r="W415" i="1"/>
  <c r="X415" i="1"/>
  <c r="Y415" i="1"/>
  <c r="H416" i="1"/>
  <c r="Q416" i="1"/>
  <c r="R416" i="1"/>
  <c r="T416" i="1"/>
  <c r="V416" i="1"/>
  <c r="W416" i="1"/>
  <c r="X416" i="1"/>
  <c r="Y416" i="1"/>
  <c r="H417" i="1"/>
  <c r="I417" i="1"/>
  <c r="J417" i="1"/>
  <c r="K417" i="1"/>
  <c r="L417" i="1"/>
  <c r="M417" i="1"/>
  <c r="N417" i="1"/>
  <c r="O417" i="1"/>
  <c r="P417" i="1"/>
  <c r="Q417" i="1"/>
  <c r="R417" i="1"/>
  <c r="S417" i="1"/>
  <c r="T417" i="1"/>
  <c r="U417" i="1"/>
  <c r="V417" i="1"/>
  <c r="W417" i="1"/>
  <c r="X417" i="1"/>
  <c r="Y417" i="1"/>
  <c r="Z417" i="1"/>
  <c r="AA417" i="1"/>
  <c r="AB417" i="1"/>
  <c r="AC417" i="1"/>
  <c r="AD417" i="1"/>
  <c r="AE417" i="1"/>
  <c r="H418" i="1"/>
  <c r="I418" i="1"/>
  <c r="J418" i="1"/>
  <c r="K418" i="1"/>
  <c r="L418" i="1"/>
  <c r="M418" i="1"/>
  <c r="N418" i="1"/>
  <c r="O418" i="1"/>
  <c r="P418" i="1"/>
  <c r="Q418" i="1"/>
  <c r="R418" i="1"/>
  <c r="S418" i="1"/>
  <c r="T418" i="1"/>
  <c r="U418" i="1"/>
  <c r="V418" i="1"/>
  <c r="W418" i="1"/>
  <c r="X418" i="1"/>
  <c r="Y418" i="1"/>
  <c r="Z418" i="1"/>
  <c r="AA418" i="1"/>
  <c r="AB418" i="1"/>
  <c r="AC418" i="1"/>
  <c r="AD418" i="1"/>
  <c r="AE418" i="1"/>
  <c r="H419" i="1"/>
  <c r="I419" i="1"/>
  <c r="J419" i="1"/>
  <c r="K419" i="1"/>
  <c r="L419" i="1"/>
  <c r="M419" i="1"/>
  <c r="N419" i="1"/>
  <c r="O419" i="1"/>
  <c r="P419" i="1"/>
  <c r="Q419" i="1"/>
  <c r="R419" i="1"/>
  <c r="S419" i="1"/>
  <c r="T419" i="1"/>
  <c r="U419" i="1"/>
  <c r="V419" i="1"/>
  <c r="W419" i="1"/>
  <c r="X419" i="1"/>
  <c r="Y419" i="1"/>
  <c r="Z419" i="1"/>
  <c r="AA419" i="1"/>
  <c r="AB419" i="1"/>
  <c r="AC419" i="1"/>
  <c r="AD419" i="1"/>
  <c r="AE419" i="1"/>
  <c r="H420" i="1"/>
  <c r="I420" i="1"/>
  <c r="J420" i="1"/>
  <c r="K420" i="1"/>
  <c r="L420" i="1"/>
  <c r="M420" i="1"/>
  <c r="N420" i="1"/>
  <c r="O420" i="1"/>
  <c r="P420" i="1"/>
  <c r="Q420" i="1"/>
  <c r="R420" i="1"/>
  <c r="S420" i="1"/>
  <c r="T420" i="1"/>
  <c r="U420" i="1"/>
  <c r="V420" i="1"/>
  <c r="W420" i="1"/>
  <c r="X420" i="1"/>
  <c r="Y420" i="1"/>
  <c r="Z420" i="1"/>
  <c r="AA420" i="1"/>
  <c r="AB420" i="1"/>
  <c r="AC420" i="1"/>
  <c r="AD420" i="1"/>
  <c r="AE420" i="1"/>
  <c r="H421" i="1"/>
  <c r="I421" i="1"/>
  <c r="J421" i="1"/>
  <c r="K421" i="1"/>
  <c r="L421" i="1"/>
  <c r="M421" i="1"/>
  <c r="N421" i="1"/>
  <c r="O421" i="1"/>
  <c r="P421" i="1"/>
  <c r="Q421" i="1"/>
  <c r="R421" i="1"/>
  <c r="S421" i="1"/>
  <c r="T421" i="1"/>
  <c r="U421" i="1"/>
  <c r="V421" i="1"/>
  <c r="W421" i="1"/>
  <c r="X421" i="1"/>
  <c r="Y421" i="1"/>
  <c r="Z421" i="1"/>
  <c r="AA421" i="1"/>
  <c r="AB421" i="1"/>
  <c r="AC421" i="1"/>
  <c r="AD421" i="1"/>
  <c r="AE421" i="1"/>
  <c r="H422" i="1"/>
  <c r="I422" i="1"/>
  <c r="J422" i="1"/>
  <c r="K422" i="1"/>
  <c r="L422" i="1"/>
  <c r="M422" i="1"/>
  <c r="N422" i="1"/>
  <c r="O422" i="1"/>
  <c r="P422" i="1"/>
  <c r="Q422" i="1"/>
  <c r="R422" i="1"/>
  <c r="S422" i="1"/>
  <c r="T422" i="1"/>
  <c r="U422" i="1"/>
  <c r="V422" i="1"/>
  <c r="W422" i="1"/>
  <c r="X422" i="1"/>
  <c r="Y422" i="1"/>
  <c r="Z422" i="1"/>
  <c r="AA422" i="1"/>
  <c r="AB422" i="1"/>
  <c r="AC422" i="1"/>
  <c r="AD422" i="1"/>
  <c r="AE422" i="1"/>
  <c r="H423" i="1"/>
  <c r="I423" i="1"/>
  <c r="J423" i="1"/>
  <c r="K423" i="1"/>
  <c r="L423" i="1"/>
  <c r="M423" i="1"/>
  <c r="N423" i="1"/>
  <c r="O423" i="1"/>
  <c r="P423" i="1"/>
  <c r="Q423" i="1"/>
  <c r="R423" i="1"/>
  <c r="S423" i="1"/>
  <c r="T423" i="1"/>
  <c r="U423" i="1"/>
  <c r="V423" i="1"/>
  <c r="W423" i="1"/>
  <c r="X423" i="1"/>
  <c r="Y423" i="1"/>
  <c r="Z423" i="1"/>
  <c r="AA423" i="1"/>
  <c r="AB423" i="1"/>
  <c r="AC423" i="1"/>
  <c r="AD423" i="1"/>
  <c r="AE423" i="1"/>
  <c r="H424" i="1"/>
  <c r="I424" i="1"/>
  <c r="J424" i="1"/>
  <c r="K424" i="1"/>
  <c r="L424" i="1"/>
  <c r="M424" i="1"/>
  <c r="N424" i="1"/>
  <c r="O424" i="1"/>
  <c r="P424" i="1"/>
  <c r="Q424" i="1"/>
  <c r="R424" i="1"/>
  <c r="S424" i="1"/>
  <c r="T424" i="1"/>
  <c r="U424" i="1"/>
  <c r="V424" i="1"/>
  <c r="W424" i="1"/>
  <c r="X424" i="1"/>
  <c r="Y424" i="1"/>
  <c r="Z424" i="1"/>
  <c r="AA424" i="1"/>
  <c r="AB424" i="1"/>
  <c r="AC424" i="1"/>
  <c r="AD424" i="1"/>
  <c r="AE424" i="1"/>
  <c r="H425" i="1"/>
  <c r="I425" i="1"/>
  <c r="J425" i="1"/>
  <c r="K425" i="1"/>
  <c r="L425" i="1"/>
  <c r="M425" i="1"/>
  <c r="N425" i="1"/>
  <c r="O425" i="1"/>
  <c r="P425" i="1"/>
  <c r="Q425" i="1"/>
  <c r="R425" i="1"/>
  <c r="S425" i="1"/>
  <c r="T425" i="1"/>
  <c r="U425" i="1"/>
  <c r="V425" i="1"/>
  <c r="W425" i="1"/>
  <c r="X425" i="1"/>
  <c r="Y425" i="1"/>
  <c r="Z425" i="1"/>
  <c r="AA425" i="1"/>
  <c r="AB425" i="1"/>
  <c r="AC425" i="1"/>
  <c r="AD425" i="1"/>
  <c r="AE425" i="1"/>
  <c r="H426" i="1"/>
  <c r="I426" i="1"/>
  <c r="J426" i="1"/>
  <c r="K426" i="1"/>
  <c r="L426" i="1"/>
  <c r="M426" i="1"/>
  <c r="N426" i="1"/>
  <c r="O426" i="1"/>
  <c r="P426" i="1"/>
  <c r="Q426" i="1"/>
  <c r="R426" i="1"/>
  <c r="S426" i="1"/>
  <c r="T426" i="1"/>
  <c r="U426" i="1"/>
  <c r="V426" i="1"/>
  <c r="W426" i="1"/>
  <c r="X426" i="1"/>
  <c r="Y426" i="1"/>
  <c r="Z426" i="1"/>
  <c r="AA426" i="1"/>
  <c r="AB426" i="1"/>
  <c r="AC426" i="1"/>
  <c r="AD426" i="1"/>
  <c r="AE426" i="1"/>
  <c r="H427" i="1"/>
  <c r="I427" i="1"/>
  <c r="J427" i="1"/>
  <c r="K427" i="1"/>
  <c r="L427" i="1"/>
  <c r="M427" i="1"/>
  <c r="N427" i="1"/>
  <c r="O427" i="1"/>
  <c r="P427" i="1"/>
  <c r="Q427" i="1"/>
  <c r="R427" i="1"/>
  <c r="S427" i="1"/>
  <c r="T427" i="1"/>
  <c r="U427" i="1"/>
  <c r="V427" i="1"/>
  <c r="W427" i="1"/>
  <c r="X427" i="1"/>
  <c r="Y427" i="1"/>
  <c r="Z427" i="1"/>
  <c r="AA427" i="1"/>
  <c r="AB427" i="1"/>
  <c r="AC427" i="1"/>
  <c r="AD427" i="1"/>
  <c r="AE427" i="1"/>
  <c r="H428" i="1"/>
  <c r="I428" i="1"/>
  <c r="J428" i="1"/>
  <c r="K428" i="1"/>
  <c r="L428" i="1"/>
  <c r="M428" i="1"/>
  <c r="N428" i="1"/>
  <c r="O428" i="1"/>
  <c r="P428" i="1"/>
  <c r="Q428" i="1"/>
  <c r="R428" i="1"/>
  <c r="S428" i="1"/>
  <c r="T428" i="1"/>
  <c r="U428" i="1"/>
  <c r="V428" i="1"/>
  <c r="W428" i="1"/>
  <c r="X428" i="1"/>
  <c r="Y428" i="1"/>
  <c r="Z428" i="1"/>
  <c r="AA428" i="1"/>
  <c r="AB428" i="1"/>
  <c r="AC428" i="1"/>
  <c r="AD428" i="1"/>
  <c r="AE428" i="1"/>
  <c r="H429" i="1"/>
  <c r="I429" i="1"/>
  <c r="J429" i="1"/>
  <c r="K429" i="1"/>
  <c r="L429" i="1"/>
  <c r="M429" i="1"/>
  <c r="N429" i="1"/>
  <c r="O429" i="1"/>
  <c r="P429" i="1"/>
  <c r="Q429" i="1"/>
  <c r="R429" i="1"/>
  <c r="S429" i="1"/>
  <c r="T429" i="1"/>
  <c r="U429" i="1"/>
  <c r="V429" i="1"/>
  <c r="W429" i="1"/>
  <c r="X429" i="1"/>
  <c r="Y429" i="1"/>
  <c r="Z429" i="1"/>
  <c r="AA429" i="1"/>
  <c r="AB429" i="1"/>
  <c r="AC429" i="1"/>
  <c r="AD429" i="1"/>
  <c r="AE429" i="1"/>
  <c r="H430" i="1"/>
  <c r="I430" i="1"/>
  <c r="J430" i="1"/>
  <c r="K430" i="1"/>
  <c r="L430" i="1"/>
  <c r="M430" i="1"/>
  <c r="N430" i="1"/>
  <c r="O430" i="1"/>
  <c r="P430" i="1"/>
  <c r="Q430" i="1"/>
  <c r="R430" i="1"/>
  <c r="S430" i="1"/>
  <c r="T430" i="1"/>
  <c r="U430" i="1"/>
  <c r="V430" i="1"/>
  <c r="W430" i="1"/>
  <c r="X430" i="1"/>
  <c r="Y430" i="1"/>
  <c r="Z430" i="1"/>
  <c r="AA430" i="1"/>
  <c r="AB430" i="1"/>
  <c r="AC430" i="1"/>
  <c r="AD430" i="1"/>
  <c r="AE430" i="1"/>
  <c r="H431" i="1"/>
  <c r="I431" i="1"/>
  <c r="J431" i="1"/>
  <c r="K431" i="1"/>
  <c r="L431" i="1"/>
  <c r="M431" i="1"/>
  <c r="N431" i="1"/>
  <c r="O431" i="1"/>
  <c r="P431" i="1"/>
  <c r="Q431" i="1"/>
  <c r="R431" i="1"/>
  <c r="S431" i="1"/>
  <c r="T431" i="1"/>
  <c r="U431" i="1"/>
  <c r="V431" i="1"/>
  <c r="W431" i="1"/>
  <c r="X431" i="1"/>
  <c r="Y431" i="1"/>
  <c r="Z431" i="1"/>
  <c r="AA431" i="1"/>
  <c r="AB431" i="1"/>
  <c r="AC431" i="1"/>
  <c r="AD431" i="1"/>
  <c r="AE431" i="1"/>
  <c r="H432" i="1"/>
  <c r="I432" i="1"/>
  <c r="J432" i="1"/>
  <c r="K432" i="1"/>
  <c r="L432" i="1"/>
  <c r="M432" i="1"/>
  <c r="N432" i="1"/>
  <c r="O432" i="1"/>
  <c r="P432" i="1"/>
  <c r="Q432" i="1"/>
  <c r="R432" i="1"/>
  <c r="S432" i="1"/>
  <c r="T432" i="1"/>
  <c r="U432" i="1"/>
  <c r="V432" i="1"/>
  <c r="W432" i="1"/>
  <c r="X432" i="1"/>
  <c r="Y432" i="1"/>
  <c r="Z432" i="1"/>
  <c r="AA432" i="1"/>
  <c r="AB432" i="1"/>
  <c r="AC432" i="1"/>
  <c r="AD432" i="1"/>
  <c r="AE432" i="1"/>
  <c r="H433" i="1"/>
  <c r="I433" i="1"/>
  <c r="J433" i="1"/>
  <c r="K433" i="1"/>
  <c r="L433" i="1"/>
  <c r="M433" i="1"/>
  <c r="N433" i="1"/>
  <c r="O433" i="1"/>
  <c r="P433" i="1"/>
  <c r="Q433" i="1"/>
  <c r="R433" i="1"/>
  <c r="S433" i="1"/>
  <c r="T433" i="1"/>
  <c r="U433" i="1"/>
  <c r="V433" i="1"/>
  <c r="W433" i="1"/>
  <c r="X433" i="1"/>
  <c r="Y433" i="1"/>
  <c r="Z433" i="1"/>
  <c r="AA433" i="1"/>
  <c r="AB433" i="1"/>
  <c r="AC433" i="1"/>
  <c r="AD433" i="1"/>
  <c r="AE433" i="1"/>
  <c r="H434" i="1"/>
  <c r="I434" i="1"/>
  <c r="J434" i="1"/>
  <c r="K434" i="1"/>
  <c r="L434" i="1"/>
  <c r="M434" i="1"/>
  <c r="N434" i="1"/>
  <c r="O434" i="1"/>
  <c r="P434" i="1"/>
  <c r="Q434" i="1"/>
  <c r="R434" i="1"/>
  <c r="S434" i="1"/>
  <c r="T434" i="1"/>
  <c r="U434" i="1"/>
  <c r="V434" i="1"/>
  <c r="W434" i="1"/>
  <c r="X434" i="1"/>
  <c r="Y434" i="1"/>
  <c r="Z434" i="1"/>
  <c r="AA434" i="1"/>
  <c r="AB434" i="1"/>
  <c r="AC434" i="1"/>
  <c r="AD434" i="1"/>
  <c r="AE434" i="1"/>
  <c r="H435" i="1"/>
  <c r="I435" i="1"/>
  <c r="J435" i="1"/>
  <c r="K435" i="1"/>
  <c r="L435" i="1"/>
  <c r="M435" i="1"/>
  <c r="N435" i="1"/>
  <c r="O435" i="1"/>
  <c r="P435" i="1"/>
  <c r="Q435" i="1"/>
  <c r="R435" i="1"/>
  <c r="S435" i="1"/>
  <c r="T435" i="1"/>
  <c r="U435" i="1"/>
  <c r="V435" i="1"/>
  <c r="W435" i="1"/>
  <c r="X435" i="1"/>
  <c r="Y435" i="1"/>
  <c r="Z435" i="1"/>
  <c r="AA435" i="1"/>
  <c r="AB435" i="1"/>
  <c r="AC435" i="1"/>
  <c r="AD435" i="1"/>
  <c r="AE435" i="1"/>
  <c r="H436" i="1"/>
  <c r="I436" i="1"/>
  <c r="J436" i="1"/>
  <c r="K436" i="1"/>
  <c r="L436" i="1"/>
  <c r="M436" i="1"/>
  <c r="N436" i="1"/>
  <c r="O436" i="1"/>
  <c r="P436" i="1"/>
  <c r="Q436" i="1"/>
  <c r="R436" i="1"/>
  <c r="S436" i="1"/>
  <c r="T436" i="1"/>
  <c r="U436" i="1"/>
  <c r="V436" i="1"/>
  <c r="W436" i="1"/>
  <c r="X436" i="1"/>
  <c r="Y436" i="1"/>
  <c r="Z436" i="1"/>
  <c r="AA436" i="1"/>
  <c r="AB436" i="1"/>
  <c r="AC436" i="1"/>
  <c r="AD436" i="1"/>
  <c r="AE436" i="1"/>
  <c r="H437" i="1"/>
  <c r="I437" i="1"/>
  <c r="J437" i="1"/>
  <c r="K437" i="1"/>
  <c r="L437" i="1"/>
  <c r="M437" i="1"/>
  <c r="N437" i="1"/>
  <c r="O437" i="1"/>
  <c r="P437" i="1"/>
  <c r="Q437" i="1"/>
  <c r="R437" i="1"/>
  <c r="S437" i="1"/>
  <c r="T437" i="1"/>
  <c r="U437" i="1"/>
  <c r="V437" i="1"/>
  <c r="W437" i="1"/>
  <c r="X437" i="1"/>
  <c r="Y437" i="1"/>
  <c r="Z437" i="1"/>
  <c r="AA437" i="1"/>
  <c r="AB437" i="1"/>
  <c r="AC437" i="1"/>
  <c r="AD437" i="1"/>
  <c r="AE437" i="1"/>
  <c r="H438" i="1"/>
  <c r="I438" i="1"/>
  <c r="J438" i="1"/>
  <c r="K438" i="1"/>
  <c r="L438" i="1"/>
  <c r="M438" i="1"/>
  <c r="N438" i="1"/>
  <c r="O438" i="1"/>
  <c r="P438" i="1"/>
  <c r="Q438" i="1"/>
  <c r="R438" i="1"/>
  <c r="S438" i="1"/>
  <c r="T438" i="1"/>
  <c r="U438" i="1"/>
  <c r="V438" i="1"/>
  <c r="W438" i="1"/>
  <c r="X438" i="1"/>
  <c r="Y438" i="1"/>
  <c r="Z438" i="1"/>
  <c r="AA438" i="1"/>
  <c r="AB438" i="1"/>
  <c r="AC438" i="1"/>
  <c r="AD438" i="1"/>
  <c r="AE438" i="1"/>
  <c r="H439" i="1"/>
  <c r="I439" i="1"/>
  <c r="J439" i="1"/>
  <c r="K439" i="1"/>
  <c r="L439" i="1"/>
  <c r="M439" i="1"/>
  <c r="N439" i="1"/>
  <c r="O439" i="1"/>
  <c r="P439" i="1"/>
  <c r="Q439" i="1"/>
  <c r="R439" i="1"/>
  <c r="S439" i="1"/>
  <c r="T439" i="1"/>
  <c r="U439" i="1"/>
  <c r="V439" i="1"/>
  <c r="W439" i="1"/>
  <c r="X439" i="1"/>
  <c r="Y439" i="1"/>
  <c r="Z439" i="1"/>
  <c r="AA439" i="1"/>
  <c r="AB439" i="1"/>
  <c r="AC439" i="1"/>
  <c r="AD439" i="1"/>
  <c r="AE439" i="1"/>
  <c r="H440" i="1"/>
  <c r="I440" i="1"/>
  <c r="J440" i="1"/>
  <c r="K440" i="1"/>
  <c r="L440" i="1"/>
  <c r="M440" i="1"/>
  <c r="N440" i="1"/>
  <c r="O440" i="1"/>
  <c r="P440" i="1"/>
  <c r="Q440" i="1"/>
  <c r="R440" i="1"/>
  <c r="S440" i="1"/>
  <c r="T440" i="1"/>
  <c r="U440" i="1"/>
  <c r="V440" i="1"/>
  <c r="W440" i="1"/>
  <c r="X440" i="1"/>
  <c r="Y440" i="1"/>
  <c r="Z440" i="1"/>
  <c r="AA440" i="1"/>
  <c r="AB440" i="1"/>
  <c r="AC440" i="1"/>
  <c r="AD440" i="1"/>
  <c r="AE440" i="1"/>
  <c r="H449" i="1"/>
  <c r="I449" i="1"/>
  <c r="J449" i="1"/>
  <c r="K449" i="1"/>
  <c r="L449" i="1"/>
  <c r="M449" i="1"/>
  <c r="N449" i="1"/>
  <c r="O449" i="1"/>
  <c r="P449" i="1"/>
  <c r="Q449" i="1"/>
  <c r="R449" i="1"/>
  <c r="S449" i="1"/>
  <c r="T449" i="1"/>
  <c r="U449" i="1"/>
  <c r="V449" i="1"/>
  <c r="W449" i="1"/>
  <c r="X449" i="1"/>
  <c r="Y449" i="1"/>
  <c r="Z449" i="1"/>
  <c r="AA449" i="1"/>
  <c r="AB449" i="1"/>
  <c r="AC449" i="1"/>
  <c r="AD449" i="1"/>
  <c r="AE449" i="1"/>
  <c r="H450" i="1"/>
  <c r="I450" i="1"/>
  <c r="J450" i="1"/>
  <c r="K450" i="1"/>
  <c r="L450" i="1"/>
  <c r="M450" i="1"/>
  <c r="N450" i="1"/>
  <c r="O450" i="1"/>
  <c r="P450" i="1"/>
  <c r="Q450" i="1"/>
  <c r="R450" i="1"/>
  <c r="S450" i="1"/>
  <c r="T450" i="1"/>
  <c r="U450" i="1"/>
  <c r="V450" i="1"/>
  <c r="W450" i="1"/>
  <c r="X450" i="1"/>
  <c r="Y450" i="1"/>
  <c r="Z450" i="1"/>
  <c r="AA450" i="1"/>
  <c r="AB450" i="1"/>
  <c r="AC450" i="1"/>
  <c r="AD450" i="1"/>
  <c r="AE450" i="1"/>
  <c r="H451" i="1"/>
  <c r="I451" i="1"/>
  <c r="J451" i="1"/>
  <c r="K451" i="1"/>
  <c r="L451" i="1"/>
  <c r="M451" i="1"/>
  <c r="N451" i="1"/>
  <c r="O451" i="1"/>
  <c r="P451" i="1"/>
  <c r="Q451" i="1"/>
  <c r="R451" i="1"/>
  <c r="S451" i="1"/>
  <c r="T451" i="1"/>
  <c r="U451" i="1"/>
  <c r="V451" i="1"/>
  <c r="W451" i="1"/>
  <c r="X451" i="1"/>
  <c r="Y451" i="1"/>
  <c r="Z451" i="1"/>
  <c r="AA451" i="1"/>
  <c r="AB451" i="1"/>
  <c r="AC451" i="1"/>
  <c r="AD451" i="1"/>
  <c r="AE451" i="1"/>
  <c r="H452" i="1"/>
  <c r="I452" i="1"/>
  <c r="J452" i="1"/>
  <c r="K452" i="1"/>
  <c r="L452" i="1"/>
  <c r="M452" i="1"/>
  <c r="N452" i="1"/>
  <c r="O452" i="1"/>
  <c r="P452" i="1"/>
  <c r="Q452" i="1"/>
  <c r="R452" i="1"/>
  <c r="S452" i="1"/>
  <c r="T452" i="1"/>
  <c r="U452" i="1"/>
  <c r="V452" i="1"/>
  <c r="W452" i="1"/>
  <c r="X452" i="1"/>
  <c r="Y452" i="1"/>
  <c r="Z452" i="1"/>
  <c r="AA452" i="1"/>
  <c r="AB452" i="1"/>
  <c r="AC452" i="1"/>
  <c r="AD452" i="1"/>
  <c r="AE452" i="1"/>
  <c r="H453" i="1"/>
  <c r="I453" i="1"/>
  <c r="J453" i="1"/>
  <c r="K453" i="1"/>
  <c r="L453" i="1"/>
  <c r="M453" i="1"/>
  <c r="N453" i="1"/>
  <c r="O453" i="1"/>
  <c r="P453" i="1"/>
  <c r="Q453" i="1"/>
  <c r="R453" i="1"/>
  <c r="S453" i="1"/>
  <c r="T453" i="1"/>
  <c r="U453" i="1"/>
  <c r="V453" i="1"/>
  <c r="W453" i="1"/>
  <c r="X453" i="1"/>
  <c r="Y453" i="1"/>
  <c r="Z453" i="1"/>
  <c r="AA453" i="1"/>
  <c r="AB453" i="1"/>
  <c r="AC453" i="1"/>
  <c r="AD453" i="1"/>
  <c r="AE453" i="1"/>
  <c r="H454" i="1"/>
  <c r="I454" i="1"/>
  <c r="J454" i="1"/>
  <c r="K454" i="1"/>
  <c r="L454" i="1"/>
  <c r="M454" i="1"/>
  <c r="N454" i="1"/>
  <c r="O454" i="1"/>
  <c r="P454" i="1"/>
  <c r="Q454" i="1"/>
  <c r="R454" i="1"/>
  <c r="S454" i="1"/>
  <c r="T454" i="1"/>
  <c r="U454" i="1"/>
  <c r="V454" i="1"/>
  <c r="W454" i="1"/>
  <c r="X454" i="1"/>
  <c r="Y454" i="1"/>
  <c r="Z454" i="1"/>
  <c r="AA454" i="1"/>
  <c r="AB454" i="1"/>
  <c r="AC454" i="1"/>
  <c r="AD454" i="1"/>
  <c r="AE454" i="1"/>
  <c r="H455" i="1"/>
  <c r="I455" i="1"/>
  <c r="J455" i="1"/>
  <c r="K455" i="1"/>
  <c r="L455" i="1"/>
  <c r="M455" i="1"/>
  <c r="N455" i="1"/>
  <c r="O455" i="1"/>
  <c r="P455" i="1"/>
  <c r="Q455" i="1"/>
  <c r="R455" i="1"/>
  <c r="S455" i="1"/>
  <c r="T455" i="1"/>
  <c r="U455" i="1"/>
  <c r="V455" i="1"/>
  <c r="W455" i="1"/>
  <c r="X455" i="1"/>
  <c r="Y455" i="1"/>
  <c r="Z455" i="1"/>
  <c r="AA455" i="1"/>
  <c r="AB455" i="1"/>
  <c r="AC455" i="1"/>
  <c r="AD455" i="1"/>
  <c r="AE455" i="1"/>
  <c r="H456" i="1"/>
  <c r="I456" i="1"/>
  <c r="J456" i="1"/>
  <c r="K456" i="1"/>
  <c r="L456" i="1"/>
  <c r="M456" i="1"/>
  <c r="N456" i="1"/>
  <c r="O456" i="1"/>
  <c r="P456" i="1"/>
  <c r="Q456" i="1"/>
  <c r="R456" i="1"/>
  <c r="S456" i="1"/>
  <c r="T456" i="1"/>
  <c r="U456" i="1"/>
  <c r="V456" i="1"/>
  <c r="W456" i="1"/>
  <c r="X456" i="1"/>
  <c r="Y456" i="1"/>
  <c r="Z456" i="1"/>
  <c r="AA456" i="1"/>
  <c r="AB456" i="1"/>
  <c r="AC456" i="1"/>
  <c r="AD456" i="1"/>
  <c r="AE456" i="1"/>
  <c r="H457" i="1"/>
  <c r="I457" i="1"/>
  <c r="J457" i="1"/>
  <c r="K457" i="1"/>
  <c r="L457" i="1"/>
  <c r="M457" i="1"/>
  <c r="N457" i="1"/>
  <c r="O457" i="1"/>
  <c r="P457" i="1"/>
  <c r="Q457" i="1"/>
  <c r="R457" i="1"/>
  <c r="S457" i="1"/>
  <c r="T457" i="1"/>
  <c r="U457" i="1"/>
  <c r="V457" i="1"/>
  <c r="W457" i="1"/>
  <c r="X457" i="1"/>
  <c r="Y457" i="1"/>
  <c r="Z457" i="1"/>
  <c r="AA457" i="1"/>
  <c r="AB457" i="1"/>
  <c r="AC457" i="1"/>
  <c r="AD457" i="1"/>
  <c r="AE457" i="1"/>
  <c r="H458" i="1"/>
  <c r="I458" i="1"/>
  <c r="J458" i="1"/>
  <c r="K458" i="1"/>
  <c r="L458" i="1"/>
  <c r="M458" i="1"/>
  <c r="N458" i="1"/>
  <c r="O458" i="1"/>
  <c r="P458" i="1"/>
  <c r="Q458" i="1"/>
  <c r="R458" i="1"/>
  <c r="S458" i="1"/>
  <c r="T458" i="1"/>
  <c r="U458" i="1"/>
  <c r="V458" i="1"/>
  <c r="W458" i="1"/>
  <c r="X458" i="1"/>
  <c r="Y458" i="1"/>
  <c r="Z458" i="1"/>
  <c r="AA458" i="1"/>
  <c r="AB458" i="1"/>
  <c r="AC458" i="1"/>
  <c r="AD458" i="1"/>
  <c r="AE458" i="1"/>
  <c r="H459" i="1"/>
  <c r="I459" i="1"/>
  <c r="J459" i="1"/>
  <c r="K459" i="1"/>
  <c r="L459" i="1"/>
  <c r="M459" i="1"/>
  <c r="N459" i="1"/>
  <c r="O459" i="1"/>
  <c r="P459" i="1"/>
  <c r="Q459" i="1"/>
  <c r="R459" i="1"/>
  <c r="S459" i="1"/>
  <c r="T459" i="1"/>
  <c r="U459" i="1"/>
  <c r="V459" i="1"/>
  <c r="W459" i="1"/>
  <c r="X459" i="1"/>
  <c r="Y459" i="1"/>
  <c r="Z459" i="1"/>
  <c r="AA459" i="1"/>
  <c r="AB459" i="1"/>
  <c r="AC459" i="1"/>
  <c r="AD459" i="1"/>
  <c r="AE459" i="1"/>
  <c r="H460" i="1"/>
  <c r="I460" i="1"/>
  <c r="J460" i="1"/>
  <c r="K460" i="1"/>
  <c r="L460" i="1"/>
  <c r="M460" i="1"/>
  <c r="N460" i="1"/>
  <c r="O460" i="1"/>
  <c r="P460" i="1"/>
  <c r="Q460" i="1"/>
  <c r="R460" i="1"/>
  <c r="S460" i="1"/>
  <c r="T460" i="1"/>
  <c r="U460" i="1"/>
  <c r="V460" i="1"/>
  <c r="W460" i="1"/>
  <c r="X460" i="1"/>
  <c r="Y460" i="1"/>
  <c r="Z460" i="1"/>
  <c r="AA460" i="1"/>
  <c r="AB460" i="1"/>
  <c r="AC460" i="1"/>
  <c r="AD460" i="1"/>
  <c r="AE460" i="1"/>
  <c r="H461" i="1"/>
  <c r="I461" i="1"/>
  <c r="J461" i="1"/>
  <c r="K461" i="1"/>
  <c r="L461" i="1"/>
  <c r="M461" i="1"/>
  <c r="N461" i="1"/>
  <c r="O461" i="1"/>
  <c r="P461" i="1"/>
  <c r="Q461" i="1"/>
  <c r="R461" i="1"/>
  <c r="S461" i="1"/>
  <c r="T461" i="1"/>
  <c r="U461" i="1"/>
  <c r="V461" i="1"/>
  <c r="W461" i="1"/>
  <c r="X461" i="1"/>
  <c r="Y461" i="1"/>
  <c r="Z461" i="1"/>
  <c r="AA461" i="1"/>
  <c r="AB461" i="1"/>
  <c r="AC461" i="1"/>
  <c r="AD461" i="1"/>
  <c r="AE461" i="1"/>
  <c r="H462" i="1"/>
  <c r="I462" i="1"/>
  <c r="J462" i="1"/>
  <c r="K462" i="1"/>
  <c r="L462" i="1"/>
  <c r="M462" i="1"/>
  <c r="N462" i="1"/>
  <c r="O462" i="1"/>
  <c r="P462" i="1"/>
  <c r="Q462" i="1"/>
  <c r="R462" i="1"/>
  <c r="S462" i="1"/>
  <c r="T462" i="1"/>
  <c r="U462" i="1"/>
  <c r="V462" i="1"/>
  <c r="W462" i="1"/>
  <c r="X462" i="1"/>
  <c r="Y462" i="1"/>
  <c r="Z462" i="1"/>
  <c r="AA462" i="1"/>
  <c r="AB462" i="1"/>
  <c r="AC462" i="1"/>
  <c r="AD462" i="1"/>
  <c r="AE462" i="1"/>
  <c r="H463" i="1"/>
  <c r="I463" i="1"/>
  <c r="J463" i="1"/>
  <c r="K463" i="1"/>
  <c r="L463" i="1"/>
  <c r="M463" i="1"/>
  <c r="N463" i="1"/>
  <c r="O463" i="1"/>
  <c r="P463" i="1"/>
  <c r="Q463" i="1"/>
  <c r="R463" i="1"/>
  <c r="S463" i="1"/>
  <c r="T463" i="1"/>
  <c r="U463" i="1"/>
  <c r="V463" i="1"/>
  <c r="W463" i="1"/>
  <c r="X463" i="1"/>
  <c r="Y463" i="1"/>
  <c r="Z463" i="1"/>
  <c r="AA463" i="1"/>
  <c r="AB463" i="1"/>
  <c r="AC463" i="1"/>
  <c r="AD463" i="1"/>
  <c r="AE463" i="1"/>
  <c r="H464" i="1"/>
  <c r="I464" i="1"/>
  <c r="J464" i="1"/>
  <c r="K464" i="1"/>
  <c r="L464" i="1"/>
  <c r="M464" i="1"/>
  <c r="N464" i="1"/>
  <c r="O464" i="1"/>
  <c r="P464" i="1"/>
  <c r="Q464" i="1"/>
  <c r="R464" i="1"/>
  <c r="S464" i="1"/>
  <c r="T464" i="1"/>
  <c r="U464" i="1"/>
  <c r="V464" i="1"/>
  <c r="W464" i="1"/>
  <c r="X464" i="1"/>
  <c r="Y464" i="1"/>
  <c r="Z464" i="1"/>
  <c r="AA464" i="1"/>
  <c r="AB464" i="1"/>
  <c r="AC464" i="1"/>
  <c r="AD464" i="1"/>
  <c r="AE464" i="1"/>
  <c r="H465" i="1"/>
  <c r="I465" i="1"/>
  <c r="J465" i="1"/>
  <c r="K465" i="1"/>
  <c r="L465" i="1"/>
  <c r="M465" i="1"/>
  <c r="N465" i="1"/>
  <c r="O465" i="1"/>
  <c r="P465" i="1"/>
  <c r="Q465" i="1"/>
  <c r="R465" i="1"/>
  <c r="S465" i="1"/>
  <c r="T465" i="1"/>
  <c r="U465" i="1"/>
  <c r="V465" i="1"/>
  <c r="W465" i="1"/>
  <c r="X465" i="1"/>
  <c r="Y465" i="1"/>
  <c r="Z465" i="1"/>
  <c r="AA465" i="1"/>
  <c r="AB465" i="1"/>
  <c r="AC465" i="1"/>
  <c r="AD465" i="1"/>
  <c r="AE465" i="1"/>
  <c r="H466" i="1"/>
  <c r="I466" i="1"/>
  <c r="J466" i="1"/>
  <c r="K466" i="1"/>
  <c r="L466" i="1"/>
  <c r="M466" i="1"/>
  <c r="N466" i="1"/>
  <c r="O466" i="1"/>
  <c r="P466" i="1"/>
  <c r="Q466" i="1"/>
  <c r="R466" i="1"/>
  <c r="S466" i="1"/>
  <c r="T466" i="1"/>
  <c r="U466" i="1"/>
  <c r="V466" i="1"/>
  <c r="W466" i="1"/>
  <c r="X466" i="1"/>
  <c r="Y466" i="1"/>
  <c r="Z466" i="1"/>
  <c r="AA466" i="1"/>
  <c r="AB466" i="1"/>
  <c r="AC466" i="1"/>
  <c r="AD466" i="1"/>
  <c r="AE466" i="1"/>
  <c r="H467" i="1"/>
  <c r="I467" i="1"/>
  <c r="J467" i="1"/>
  <c r="K467" i="1"/>
  <c r="L467" i="1"/>
  <c r="M467" i="1"/>
  <c r="N467" i="1"/>
  <c r="O467" i="1"/>
  <c r="P467" i="1"/>
  <c r="Q467" i="1"/>
  <c r="R467" i="1"/>
  <c r="S467" i="1"/>
  <c r="T467" i="1"/>
  <c r="U467" i="1"/>
  <c r="V467" i="1"/>
  <c r="W467" i="1"/>
  <c r="X467" i="1"/>
  <c r="Y467" i="1"/>
  <c r="Z467" i="1"/>
  <c r="AA467" i="1"/>
  <c r="AB467" i="1"/>
  <c r="AC467" i="1"/>
  <c r="AD467" i="1"/>
  <c r="AE467" i="1"/>
  <c r="H468" i="1"/>
  <c r="I468" i="1"/>
  <c r="J468" i="1"/>
  <c r="K468" i="1"/>
  <c r="L468" i="1"/>
  <c r="M468" i="1"/>
  <c r="N468" i="1"/>
  <c r="O468" i="1"/>
  <c r="P468" i="1"/>
  <c r="Q468" i="1"/>
  <c r="R468" i="1"/>
  <c r="S468" i="1"/>
  <c r="T468" i="1"/>
  <c r="U468" i="1"/>
  <c r="V468" i="1"/>
  <c r="W468" i="1"/>
  <c r="X468" i="1"/>
  <c r="Y468" i="1"/>
  <c r="Z468" i="1"/>
  <c r="AA468" i="1"/>
  <c r="AB468" i="1"/>
  <c r="AC468" i="1"/>
  <c r="AD468" i="1"/>
  <c r="AE468" i="1"/>
  <c r="H469" i="1"/>
  <c r="I469" i="1"/>
  <c r="J469" i="1"/>
  <c r="K469" i="1"/>
  <c r="L469" i="1"/>
  <c r="M469" i="1"/>
  <c r="N469" i="1"/>
  <c r="O469" i="1"/>
  <c r="P469" i="1"/>
  <c r="Q469" i="1"/>
  <c r="R469" i="1"/>
  <c r="S469" i="1"/>
  <c r="T469" i="1"/>
  <c r="U469" i="1"/>
  <c r="V469" i="1"/>
  <c r="W469" i="1"/>
  <c r="X469" i="1"/>
  <c r="Y469" i="1"/>
  <c r="Z469" i="1"/>
  <c r="AA469" i="1"/>
  <c r="AB469" i="1"/>
  <c r="AC469" i="1"/>
  <c r="AD469" i="1"/>
  <c r="AE469" i="1"/>
  <c r="H470" i="1"/>
  <c r="I470" i="1"/>
  <c r="J470" i="1"/>
  <c r="K470" i="1"/>
  <c r="L470" i="1"/>
  <c r="M470" i="1"/>
  <c r="N470" i="1"/>
  <c r="O470" i="1"/>
  <c r="P470" i="1"/>
  <c r="Q470" i="1"/>
  <c r="R470" i="1"/>
  <c r="S470" i="1"/>
  <c r="T470" i="1"/>
  <c r="U470" i="1"/>
  <c r="V470" i="1"/>
  <c r="W470" i="1"/>
  <c r="X470" i="1"/>
  <c r="Y470" i="1"/>
  <c r="Z470" i="1"/>
  <c r="AA470" i="1"/>
  <c r="AB470" i="1"/>
  <c r="AC470" i="1"/>
  <c r="AD470" i="1"/>
  <c r="AE470" i="1"/>
  <c r="H471" i="1"/>
  <c r="I471" i="1"/>
  <c r="J471" i="1"/>
  <c r="K471" i="1"/>
  <c r="L471" i="1"/>
  <c r="M471" i="1"/>
  <c r="N471" i="1"/>
  <c r="O471" i="1"/>
  <c r="P471" i="1"/>
  <c r="Q471" i="1"/>
  <c r="R471" i="1"/>
  <c r="S471" i="1"/>
  <c r="T471" i="1"/>
  <c r="U471" i="1"/>
  <c r="V471" i="1"/>
  <c r="W471" i="1"/>
  <c r="X471" i="1"/>
  <c r="Y471" i="1"/>
  <c r="Z471" i="1"/>
  <c r="AA471" i="1"/>
  <c r="AB471" i="1"/>
  <c r="AC471" i="1"/>
  <c r="AD471" i="1"/>
  <c r="AE471" i="1"/>
  <c r="H472" i="1"/>
  <c r="I472" i="1"/>
  <c r="J472" i="1"/>
  <c r="K472" i="1"/>
  <c r="L472" i="1"/>
  <c r="M472" i="1"/>
  <c r="N472" i="1"/>
  <c r="O472" i="1"/>
  <c r="P472" i="1"/>
  <c r="Q472" i="1"/>
  <c r="R472" i="1"/>
  <c r="S472" i="1"/>
  <c r="T472" i="1"/>
  <c r="U472" i="1"/>
  <c r="V472" i="1"/>
  <c r="W472" i="1"/>
  <c r="X472" i="1"/>
  <c r="Y472" i="1"/>
  <c r="Z472" i="1"/>
  <c r="AA472" i="1"/>
  <c r="AB472" i="1"/>
  <c r="AC472" i="1"/>
  <c r="AD472" i="1"/>
  <c r="AE472" i="1"/>
  <c r="H473" i="1"/>
  <c r="I473" i="1"/>
  <c r="J473" i="1"/>
  <c r="K473" i="1"/>
  <c r="L473" i="1"/>
  <c r="M473" i="1"/>
  <c r="N473" i="1"/>
  <c r="O473" i="1"/>
  <c r="P473" i="1"/>
  <c r="Q473" i="1"/>
  <c r="R473" i="1"/>
  <c r="S473" i="1"/>
  <c r="T473" i="1"/>
  <c r="U473" i="1"/>
  <c r="V473" i="1"/>
  <c r="W473" i="1"/>
  <c r="X473" i="1"/>
  <c r="Y473" i="1"/>
  <c r="Z473" i="1"/>
  <c r="AA473" i="1"/>
  <c r="AB473" i="1"/>
  <c r="AC473" i="1"/>
  <c r="AD473" i="1"/>
  <c r="AE473" i="1"/>
  <c r="H474" i="1"/>
  <c r="I474" i="1"/>
  <c r="J474" i="1"/>
  <c r="K474" i="1"/>
  <c r="L474" i="1"/>
  <c r="M474" i="1"/>
  <c r="N474" i="1"/>
  <c r="O474" i="1"/>
  <c r="P474" i="1"/>
  <c r="Q474" i="1"/>
  <c r="R474" i="1"/>
  <c r="S474" i="1"/>
  <c r="T474" i="1"/>
  <c r="U474" i="1"/>
  <c r="V474" i="1"/>
  <c r="W474" i="1"/>
  <c r="X474" i="1"/>
  <c r="Y474" i="1"/>
  <c r="Z474" i="1"/>
  <c r="AA474" i="1"/>
  <c r="AB474" i="1"/>
  <c r="AC474" i="1"/>
  <c r="AD474" i="1"/>
  <c r="AE474" i="1"/>
  <c r="H475" i="1"/>
  <c r="I475" i="1"/>
  <c r="J475" i="1"/>
  <c r="K475" i="1"/>
  <c r="L475" i="1"/>
  <c r="M475" i="1"/>
  <c r="N475" i="1"/>
  <c r="O475" i="1"/>
  <c r="P475" i="1"/>
  <c r="Q475" i="1"/>
  <c r="R475" i="1"/>
  <c r="S475" i="1"/>
  <c r="T475" i="1"/>
  <c r="U475" i="1"/>
  <c r="V475" i="1"/>
  <c r="W475" i="1"/>
  <c r="X475" i="1"/>
  <c r="Y475" i="1"/>
  <c r="Z475" i="1"/>
  <c r="AA475" i="1"/>
  <c r="AB475" i="1"/>
  <c r="AC475" i="1"/>
  <c r="AD475" i="1"/>
  <c r="AE475" i="1"/>
  <c r="H476" i="1"/>
  <c r="I476" i="1"/>
  <c r="J476" i="1"/>
  <c r="K476" i="1"/>
  <c r="L476" i="1"/>
  <c r="M476" i="1"/>
  <c r="N476" i="1"/>
  <c r="O476" i="1"/>
  <c r="P476" i="1"/>
  <c r="Q476" i="1"/>
  <c r="R476" i="1"/>
  <c r="S476" i="1"/>
  <c r="T476" i="1"/>
  <c r="U476" i="1"/>
  <c r="V476" i="1"/>
  <c r="W476" i="1"/>
  <c r="X476" i="1"/>
  <c r="Y476" i="1"/>
  <c r="Z476" i="1"/>
  <c r="AA476" i="1"/>
  <c r="AB476" i="1"/>
  <c r="AC476" i="1"/>
  <c r="AD476" i="1"/>
  <c r="AE476" i="1"/>
  <c r="H477" i="1"/>
  <c r="I477" i="1"/>
  <c r="J477" i="1"/>
  <c r="K477" i="1"/>
  <c r="L477" i="1"/>
  <c r="M477" i="1"/>
  <c r="N477" i="1"/>
  <c r="O477" i="1"/>
  <c r="P477" i="1"/>
  <c r="Q477" i="1"/>
  <c r="R477" i="1"/>
  <c r="S477" i="1"/>
  <c r="T477" i="1"/>
  <c r="U477" i="1"/>
  <c r="V477" i="1"/>
  <c r="W477" i="1"/>
  <c r="X477" i="1"/>
  <c r="Y477" i="1"/>
  <c r="Z477" i="1"/>
  <c r="AA477" i="1"/>
  <c r="AB477" i="1"/>
  <c r="AC477" i="1"/>
  <c r="AD477" i="1"/>
  <c r="AE477" i="1"/>
  <c r="H478" i="1"/>
  <c r="I478" i="1"/>
  <c r="J478" i="1"/>
  <c r="K478" i="1"/>
  <c r="L478" i="1"/>
  <c r="M478" i="1"/>
  <c r="N478" i="1"/>
  <c r="O478" i="1"/>
  <c r="P478" i="1"/>
  <c r="Q478" i="1"/>
  <c r="R478" i="1"/>
  <c r="S478" i="1"/>
  <c r="T478" i="1"/>
  <c r="U478" i="1"/>
  <c r="V478" i="1"/>
  <c r="W478" i="1"/>
  <c r="X478" i="1"/>
  <c r="Y478" i="1"/>
  <c r="Z478" i="1"/>
  <c r="AA478" i="1"/>
  <c r="AB478" i="1"/>
  <c r="AC478" i="1"/>
  <c r="AD478" i="1"/>
  <c r="AE478" i="1"/>
  <c r="H479" i="1"/>
  <c r="I479" i="1"/>
  <c r="J479" i="1"/>
  <c r="K479" i="1"/>
  <c r="L479" i="1"/>
  <c r="M479" i="1"/>
  <c r="N479" i="1"/>
  <c r="O479" i="1"/>
  <c r="P479" i="1"/>
  <c r="Q479" i="1"/>
  <c r="R479" i="1"/>
  <c r="S479" i="1"/>
  <c r="T479" i="1"/>
  <c r="U479" i="1"/>
  <c r="V479" i="1"/>
  <c r="W479" i="1"/>
  <c r="X479" i="1"/>
  <c r="Y479" i="1"/>
  <c r="Z479" i="1"/>
  <c r="AA479" i="1"/>
  <c r="AB479" i="1"/>
  <c r="AC479" i="1"/>
  <c r="AD479" i="1"/>
  <c r="AE479" i="1"/>
  <c r="H480" i="1"/>
  <c r="I480" i="1"/>
  <c r="J480" i="1"/>
  <c r="K480" i="1"/>
  <c r="L480" i="1"/>
  <c r="M480" i="1"/>
  <c r="N480" i="1"/>
  <c r="O480" i="1"/>
  <c r="P480" i="1"/>
  <c r="Q480" i="1"/>
  <c r="R480" i="1"/>
  <c r="S480" i="1"/>
  <c r="T480" i="1"/>
  <c r="U480" i="1"/>
  <c r="V480" i="1"/>
  <c r="W480" i="1"/>
  <c r="X480" i="1"/>
  <c r="Y480" i="1"/>
  <c r="Z480" i="1"/>
  <c r="AA480" i="1"/>
  <c r="AB480" i="1"/>
  <c r="AC480" i="1"/>
  <c r="AD480" i="1"/>
  <c r="AE480" i="1"/>
  <c r="H481" i="1"/>
  <c r="I481" i="1"/>
  <c r="J481" i="1"/>
  <c r="K481" i="1"/>
  <c r="L481" i="1"/>
  <c r="M481" i="1"/>
  <c r="N481" i="1"/>
  <c r="O481" i="1"/>
  <c r="P481" i="1"/>
  <c r="Q481" i="1"/>
  <c r="R481" i="1"/>
  <c r="S481" i="1"/>
  <c r="T481" i="1"/>
  <c r="U481" i="1"/>
  <c r="V481" i="1"/>
  <c r="W481" i="1"/>
  <c r="X481" i="1"/>
  <c r="Y481" i="1"/>
  <c r="Z481" i="1"/>
  <c r="AA481" i="1"/>
  <c r="AB481" i="1"/>
  <c r="AC481" i="1"/>
  <c r="AD481" i="1"/>
  <c r="AE481" i="1"/>
  <c r="H482" i="1"/>
  <c r="I482" i="1"/>
  <c r="J482" i="1"/>
  <c r="K482" i="1"/>
  <c r="L482" i="1"/>
  <c r="M482" i="1"/>
  <c r="N482" i="1"/>
  <c r="O482" i="1"/>
  <c r="P482" i="1"/>
  <c r="Q482" i="1"/>
  <c r="R482" i="1"/>
  <c r="S482" i="1"/>
  <c r="T482" i="1"/>
  <c r="U482" i="1"/>
  <c r="V482" i="1"/>
  <c r="W482" i="1"/>
  <c r="X482" i="1"/>
  <c r="Y482" i="1"/>
  <c r="Z482" i="1"/>
  <c r="AA482" i="1"/>
  <c r="AB482" i="1"/>
  <c r="AC482" i="1"/>
  <c r="AD482" i="1"/>
  <c r="AE482" i="1"/>
  <c r="H483" i="1"/>
  <c r="I483" i="1"/>
  <c r="J483" i="1"/>
  <c r="K483" i="1"/>
  <c r="L483" i="1"/>
  <c r="M483" i="1"/>
  <c r="N483" i="1"/>
  <c r="O483" i="1"/>
  <c r="P483" i="1"/>
  <c r="Q483" i="1"/>
  <c r="R483" i="1"/>
  <c r="S483" i="1"/>
  <c r="T483" i="1"/>
  <c r="U483" i="1"/>
  <c r="V483" i="1"/>
  <c r="W483" i="1"/>
  <c r="X483" i="1"/>
  <c r="Y483" i="1"/>
  <c r="Z483" i="1"/>
  <c r="AA483" i="1"/>
  <c r="AB483" i="1"/>
  <c r="AC483" i="1"/>
  <c r="AD483" i="1"/>
  <c r="AE483" i="1"/>
  <c r="H484" i="1"/>
  <c r="I484" i="1"/>
  <c r="J484" i="1"/>
  <c r="K484" i="1"/>
  <c r="L484" i="1"/>
  <c r="M484" i="1"/>
  <c r="N484" i="1"/>
  <c r="O484" i="1"/>
  <c r="P484" i="1"/>
  <c r="Q484" i="1"/>
  <c r="R484" i="1"/>
  <c r="S484" i="1"/>
  <c r="T484" i="1"/>
  <c r="U484" i="1"/>
  <c r="V484" i="1"/>
  <c r="W484" i="1"/>
  <c r="X484" i="1"/>
  <c r="Y484" i="1"/>
  <c r="Z484" i="1"/>
  <c r="AA484" i="1"/>
  <c r="AB484" i="1"/>
  <c r="AC484" i="1"/>
  <c r="AD484" i="1"/>
  <c r="AE484" i="1"/>
  <c r="H485" i="1"/>
  <c r="I485" i="1"/>
  <c r="J485" i="1"/>
  <c r="K485" i="1"/>
  <c r="L485" i="1"/>
  <c r="M485" i="1"/>
  <c r="N485" i="1"/>
  <c r="O485" i="1"/>
  <c r="P485" i="1"/>
  <c r="Q485" i="1"/>
  <c r="R485" i="1"/>
  <c r="S485" i="1"/>
  <c r="T485" i="1"/>
  <c r="U485" i="1"/>
  <c r="V485" i="1"/>
  <c r="W485" i="1"/>
  <c r="X485" i="1"/>
  <c r="Y485" i="1"/>
  <c r="Z485" i="1"/>
  <c r="AA485" i="1"/>
  <c r="AB485" i="1"/>
  <c r="AC485" i="1"/>
  <c r="AD485" i="1"/>
  <c r="AE485" i="1"/>
  <c r="H486" i="1"/>
  <c r="I486" i="1"/>
  <c r="J486" i="1"/>
  <c r="K486" i="1"/>
  <c r="L486" i="1"/>
  <c r="M486" i="1"/>
  <c r="N486" i="1"/>
  <c r="O486" i="1"/>
  <c r="P486" i="1"/>
  <c r="Q486" i="1"/>
  <c r="R486" i="1"/>
  <c r="S486" i="1"/>
  <c r="T486" i="1"/>
  <c r="U486" i="1"/>
  <c r="V486" i="1"/>
  <c r="W486" i="1"/>
  <c r="X486" i="1"/>
  <c r="Y486" i="1"/>
  <c r="Z486" i="1"/>
  <c r="AA486" i="1"/>
  <c r="AB486" i="1"/>
  <c r="AC486" i="1"/>
  <c r="AD486" i="1"/>
  <c r="AE486" i="1"/>
  <c r="H487" i="1"/>
  <c r="I487" i="1"/>
  <c r="J487" i="1"/>
  <c r="K487" i="1"/>
  <c r="L487" i="1"/>
  <c r="M487" i="1"/>
  <c r="N487" i="1"/>
  <c r="O487" i="1"/>
  <c r="P487" i="1"/>
  <c r="Q487" i="1"/>
  <c r="R487" i="1"/>
  <c r="S487" i="1"/>
  <c r="T487" i="1"/>
  <c r="U487" i="1"/>
  <c r="V487" i="1"/>
  <c r="W487" i="1"/>
  <c r="X487" i="1"/>
  <c r="Y487" i="1"/>
  <c r="Z487" i="1"/>
  <c r="AA487" i="1"/>
  <c r="AB487" i="1"/>
  <c r="AC487" i="1"/>
  <c r="AD487" i="1"/>
  <c r="AE487" i="1"/>
  <c r="H488" i="1"/>
  <c r="I488" i="1"/>
  <c r="J488" i="1"/>
  <c r="K488" i="1"/>
  <c r="L488" i="1"/>
  <c r="M488" i="1"/>
  <c r="N488" i="1"/>
  <c r="O488" i="1"/>
  <c r="P488" i="1"/>
  <c r="Q488" i="1"/>
  <c r="R488" i="1"/>
  <c r="S488" i="1"/>
  <c r="T488" i="1"/>
  <c r="U488" i="1"/>
  <c r="V488" i="1"/>
  <c r="W488" i="1"/>
  <c r="X488" i="1"/>
  <c r="Y488" i="1"/>
  <c r="Z488" i="1"/>
  <c r="AA488" i="1"/>
  <c r="AB488" i="1"/>
  <c r="AC488" i="1"/>
  <c r="AD488" i="1"/>
  <c r="AE488" i="1"/>
  <c r="H513" i="1"/>
  <c r="I513" i="1"/>
  <c r="J513" i="1"/>
  <c r="K513" i="1"/>
  <c r="L513" i="1"/>
  <c r="M513" i="1"/>
  <c r="N513" i="1"/>
  <c r="O513" i="1"/>
  <c r="P513" i="1"/>
  <c r="Q513" i="1"/>
  <c r="R513" i="1"/>
  <c r="S513" i="1"/>
  <c r="T513" i="1"/>
  <c r="U513" i="1"/>
  <c r="V513" i="1"/>
  <c r="W513" i="1"/>
  <c r="X513" i="1"/>
  <c r="Y513" i="1"/>
  <c r="Z513" i="1"/>
  <c r="AA513" i="1"/>
  <c r="AB513" i="1"/>
  <c r="AC513" i="1"/>
  <c r="AD513" i="1"/>
  <c r="AE513" i="1"/>
  <c r="H514" i="1"/>
  <c r="I514" i="1"/>
  <c r="J514" i="1"/>
  <c r="K514" i="1"/>
  <c r="L514" i="1"/>
  <c r="M514" i="1"/>
  <c r="N514" i="1"/>
  <c r="O514" i="1"/>
  <c r="P514" i="1"/>
  <c r="Q514" i="1"/>
  <c r="R514" i="1"/>
  <c r="S514" i="1"/>
  <c r="T514" i="1"/>
  <c r="U514" i="1"/>
  <c r="V514" i="1"/>
  <c r="W514" i="1"/>
  <c r="X514" i="1"/>
  <c r="Y514" i="1"/>
  <c r="Z514" i="1"/>
  <c r="AA514" i="1"/>
  <c r="AB514" i="1"/>
  <c r="AC514" i="1"/>
  <c r="AD514" i="1"/>
  <c r="AE514" i="1"/>
  <c r="H515" i="1"/>
  <c r="I515" i="1"/>
  <c r="J515" i="1"/>
  <c r="K515" i="1"/>
  <c r="L515" i="1"/>
  <c r="M515" i="1"/>
  <c r="N515" i="1"/>
  <c r="O515" i="1"/>
  <c r="P515" i="1"/>
  <c r="Q515" i="1"/>
  <c r="R515" i="1"/>
  <c r="S515" i="1"/>
  <c r="T515" i="1"/>
  <c r="U515" i="1"/>
  <c r="V515" i="1"/>
  <c r="W515" i="1"/>
  <c r="X515" i="1"/>
  <c r="Y515" i="1"/>
  <c r="Z515" i="1"/>
  <c r="AA515" i="1"/>
  <c r="AB515" i="1"/>
  <c r="AC515" i="1"/>
  <c r="AD515" i="1"/>
  <c r="AE515" i="1"/>
  <c r="H516" i="1"/>
  <c r="I516" i="1"/>
  <c r="J516" i="1"/>
  <c r="K516" i="1"/>
  <c r="L516" i="1"/>
  <c r="M516" i="1"/>
  <c r="N516" i="1"/>
  <c r="O516" i="1"/>
  <c r="P516" i="1"/>
  <c r="Q516" i="1"/>
  <c r="R516" i="1"/>
  <c r="S516" i="1"/>
  <c r="T516" i="1"/>
  <c r="U516" i="1"/>
  <c r="V516" i="1"/>
  <c r="W516" i="1"/>
  <c r="X516" i="1"/>
  <c r="Y516" i="1"/>
  <c r="Z516" i="1"/>
  <c r="AA516" i="1"/>
  <c r="AB516" i="1"/>
  <c r="AC516" i="1"/>
  <c r="AD516" i="1"/>
  <c r="AE516" i="1"/>
  <c r="H517" i="1"/>
  <c r="I517" i="1"/>
  <c r="J517" i="1"/>
  <c r="K517" i="1"/>
  <c r="L517" i="1"/>
  <c r="M517" i="1"/>
  <c r="N517" i="1"/>
  <c r="O517" i="1"/>
  <c r="P517" i="1"/>
  <c r="Q517" i="1"/>
  <c r="R517" i="1"/>
  <c r="S517" i="1"/>
  <c r="T517" i="1"/>
  <c r="U517" i="1"/>
  <c r="V517" i="1"/>
  <c r="W517" i="1"/>
  <c r="X517" i="1"/>
  <c r="Y517" i="1"/>
  <c r="Z517" i="1"/>
  <c r="AA517" i="1"/>
  <c r="AB517" i="1"/>
  <c r="AC517" i="1"/>
  <c r="AD517" i="1"/>
  <c r="AE517" i="1"/>
  <c r="H518" i="1"/>
  <c r="I518" i="1"/>
  <c r="J518" i="1"/>
  <c r="K518" i="1"/>
  <c r="L518" i="1"/>
  <c r="M518" i="1"/>
  <c r="N518" i="1"/>
  <c r="O518" i="1"/>
  <c r="P518" i="1"/>
  <c r="Q518" i="1"/>
  <c r="R518" i="1"/>
  <c r="S518" i="1"/>
  <c r="T518" i="1"/>
  <c r="U518" i="1"/>
  <c r="V518" i="1"/>
  <c r="W518" i="1"/>
  <c r="X518" i="1"/>
  <c r="Y518" i="1"/>
  <c r="Z518" i="1"/>
  <c r="AA518" i="1"/>
  <c r="AB518" i="1"/>
  <c r="AC518" i="1"/>
  <c r="AD518" i="1"/>
  <c r="AE518" i="1"/>
  <c r="H519" i="1"/>
  <c r="I519" i="1"/>
  <c r="J519" i="1"/>
  <c r="K519" i="1"/>
  <c r="L519" i="1"/>
  <c r="M519" i="1"/>
  <c r="N519" i="1"/>
  <c r="O519" i="1"/>
  <c r="P519" i="1"/>
  <c r="Q519" i="1"/>
  <c r="R519" i="1"/>
  <c r="S519" i="1"/>
  <c r="T519" i="1"/>
  <c r="U519" i="1"/>
  <c r="V519" i="1"/>
  <c r="W519" i="1"/>
  <c r="X519" i="1"/>
  <c r="Y519" i="1"/>
  <c r="Z519" i="1"/>
  <c r="AA519" i="1"/>
  <c r="AB519" i="1"/>
  <c r="AC519" i="1"/>
  <c r="AD519" i="1"/>
  <c r="AE519" i="1"/>
  <c r="H520" i="1"/>
  <c r="I520" i="1"/>
  <c r="J520" i="1"/>
  <c r="K520" i="1"/>
  <c r="L520" i="1"/>
  <c r="M520" i="1"/>
  <c r="N520" i="1"/>
  <c r="O520" i="1"/>
  <c r="P520" i="1"/>
  <c r="Q520" i="1"/>
  <c r="R520" i="1"/>
  <c r="S520" i="1"/>
  <c r="T520" i="1"/>
  <c r="U520" i="1"/>
  <c r="V520" i="1"/>
  <c r="W520" i="1"/>
  <c r="X520" i="1"/>
  <c r="Y520" i="1"/>
  <c r="Z520" i="1"/>
  <c r="AA520" i="1"/>
  <c r="AB520" i="1"/>
  <c r="AC520" i="1"/>
  <c r="AD520" i="1"/>
  <c r="AE520" i="1"/>
  <c r="H521" i="1"/>
  <c r="I521" i="1"/>
  <c r="J521" i="1"/>
  <c r="K521" i="1"/>
  <c r="L521" i="1"/>
  <c r="M521" i="1"/>
  <c r="N521" i="1"/>
  <c r="O521" i="1"/>
  <c r="P521" i="1"/>
  <c r="Q521" i="1"/>
  <c r="R521" i="1"/>
  <c r="S521" i="1"/>
  <c r="T521" i="1"/>
  <c r="U521" i="1"/>
  <c r="V521" i="1"/>
  <c r="W521" i="1"/>
  <c r="X521" i="1"/>
  <c r="Y521" i="1"/>
  <c r="Z521" i="1"/>
  <c r="AA521" i="1"/>
  <c r="AB521" i="1"/>
  <c r="AC521" i="1"/>
  <c r="AD521" i="1"/>
  <c r="AE521" i="1"/>
  <c r="H522" i="1"/>
  <c r="I522" i="1"/>
  <c r="J522" i="1"/>
  <c r="K522" i="1"/>
  <c r="L522" i="1"/>
  <c r="M522" i="1"/>
  <c r="N522" i="1"/>
  <c r="O522" i="1"/>
  <c r="P522" i="1"/>
  <c r="Q522" i="1"/>
  <c r="R522" i="1"/>
  <c r="S522" i="1"/>
  <c r="T522" i="1"/>
  <c r="U522" i="1"/>
  <c r="V522" i="1"/>
  <c r="W522" i="1"/>
  <c r="X522" i="1"/>
  <c r="Y522" i="1"/>
  <c r="Z522" i="1"/>
  <c r="AA522" i="1"/>
  <c r="AB522" i="1"/>
  <c r="AC522" i="1"/>
  <c r="AD522" i="1"/>
  <c r="AE522" i="1"/>
  <c r="H523" i="1"/>
  <c r="I523" i="1"/>
  <c r="J523" i="1"/>
  <c r="K523" i="1"/>
  <c r="L523" i="1"/>
  <c r="M523" i="1"/>
  <c r="N523" i="1"/>
  <c r="O523" i="1"/>
  <c r="P523" i="1"/>
  <c r="Q523" i="1"/>
  <c r="R523" i="1"/>
  <c r="S523" i="1"/>
  <c r="T523" i="1"/>
  <c r="U523" i="1"/>
  <c r="V523" i="1"/>
  <c r="W523" i="1"/>
  <c r="X523" i="1"/>
  <c r="Y523" i="1"/>
  <c r="Z523" i="1"/>
  <c r="AA523" i="1"/>
  <c r="AB523" i="1"/>
  <c r="AC523" i="1"/>
  <c r="AD523" i="1"/>
  <c r="AE523" i="1"/>
  <c r="H524" i="1"/>
  <c r="I524" i="1"/>
  <c r="J524" i="1"/>
  <c r="K524" i="1"/>
  <c r="L524" i="1"/>
  <c r="M524" i="1"/>
  <c r="N524" i="1"/>
  <c r="O524" i="1"/>
  <c r="P524" i="1"/>
  <c r="Q524" i="1"/>
  <c r="R524" i="1"/>
  <c r="S524" i="1"/>
  <c r="T524" i="1"/>
  <c r="U524" i="1"/>
  <c r="V524" i="1"/>
  <c r="W524" i="1"/>
  <c r="X524" i="1"/>
  <c r="Y524" i="1"/>
  <c r="Z524" i="1"/>
  <c r="AA524" i="1"/>
  <c r="AB524" i="1"/>
  <c r="AC524" i="1"/>
  <c r="AD524" i="1"/>
  <c r="AE524" i="1"/>
  <c r="H525" i="1"/>
  <c r="I525" i="1"/>
  <c r="J525" i="1"/>
  <c r="K525" i="1"/>
  <c r="L525" i="1"/>
  <c r="M525" i="1"/>
  <c r="N525" i="1"/>
  <c r="O525" i="1"/>
  <c r="P525" i="1"/>
  <c r="Q525" i="1"/>
  <c r="R525" i="1"/>
  <c r="S525" i="1"/>
  <c r="T525" i="1"/>
  <c r="U525" i="1"/>
  <c r="V525" i="1"/>
  <c r="W525" i="1"/>
  <c r="X525" i="1"/>
  <c r="Y525" i="1"/>
  <c r="Z525" i="1"/>
  <c r="AA525" i="1"/>
  <c r="AB525" i="1"/>
  <c r="AC525" i="1"/>
  <c r="AD525" i="1"/>
  <c r="AE525" i="1"/>
  <c r="H526" i="1"/>
  <c r="I526" i="1"/>
  <c r="J526" i="1"/>
  <c r="K526" i="1"/>
  <c r="L526" i="1"/>
  <c r="M526" i="1"/>
  <c r="N526" i="1"/>
  <c r="O526" i="1"/>
  <c r="P526" i="1"/>
  <c r="Q526" i="1"/>
  <c r="R526" i="1"/>
  <c r="S526" i="1"/>
  <c r="T526" i="1"/>
  <c r="U526" i="1"/>
  <c r="V526" i="1"/>
  <c r="W526" i="1"/>
  <c r="X526" i="1"/>
  <c r="Y526" i="1"/>
  <c r="Z526" i="1"/>
  <c r="AA526" i="1"/>
  <c r="AB526" i="1"/>
  <c r="AC526" i="1"/>
  <c r="AD526" i="1"/>
  <c r="AE526" i="1"/>
  <c r="H527" i="1"/>
  <c r="I527" i="1"/>
  <c r="J527" i="1"/>
  <c r="K527" i="1"/>
  <c r="L527" i="1"/>
  <c r="M527" i="1"/>
  <c r="N527" i="1"/>
  <c r="O527" i="1"/>
  <c r="P527" i="1"/>
  <c r="Q527" i="1"/>
  <c r="R527" i="1"/>
  <c r="S527" i="1"/>
  <c r="T527" i="1"/>
  <c r="U527" i="1"/>
  <c r="V527" i="1"/>
  <c r="W527" i="1"/>
  <c r="X527" i="1"/>
  <c r="Y527" i="1"/>
  <c r="Z527" i="1"/>
  <c r="AA527" i="1"/>
  <c r="AB527" i="1"/>
  <c r="AC527" i="1"/>
  <c r="AD527" i="1"/>
  <c r="AE527" i="1"/>
  <c r="H528" i="1"/>
  <c r="I528" i="1"/>
  <c r="J528" i="1"/>
  <c r="K528" i="1"/>
  <c r="L528" i="1"/>
  <c r="M528" i="1"/>
  <c r="N528" i="1"/>
  <c r="O528" i="1"/>
  <c r="P528" i="1"/>
  <c r="Q528" i="1"/>
  <c r="R528" i="1"/>
  <c r="S528" i="1"/>
  <c r="T528" i="1"/>
  <c r="U528" i="1"/>
  <c r="V528" i="1"/>
  <c r="W528" i="1"/>
  <c r="X528" i="1"/>
  <c r="Y528" i="1"/>
  <c r="Z528" i="1"/>
  <c r="AA528" i="1"/>
  <c r="AB528" i="1"/>
  <c r="AC528" i="1"/>
  <c r="AD528" i="1"/>
  <c r="AE528" i="1"/>
  <c r="H585" i="1"/>
  <c r="I585" i="1"/>
  <c r="J585" i="1"/>
  <c r="K585" i="1"/>
  <c r="L585" i="1"/>
  <c r="M585" i="1"/>
  <c r="N585" i="1"/>
  <c r="O585" i="1"/>
  <c r="P585" i="1"/>
  <c r="Q585" i="1"/>
  <c r="R585" i="1"/>
  <c r="S585" i="1"/>
  <c r="T585" i="1"/>
  <c r="U585" i="1"/>
  <c r="V585" i="1"/>
  <c r="W585" i="1"/>
  <c r="X585" i="1"/>
  <c r="Y585" i="1"/>
  <c r="Z585" i="1"/>
  <c r="AA585" i="1"/>
  <c r="AB585" i="1"/>
  <c r="AC585" i="1"/>
  <c r="AD585" i="1"/>
  <c r="AE585" i="1"/>
  <c r="H586" i="1"/>
  <c r="I586" i="1"/>
  <c r="J586" i="1"/>
  <c r="K586" i="1"/>
  <c r="L586" i="1"/>
  <c r="M586" i="1"/>
  <c r="N586" i="1"/>
  <c r="O586" i="1"/>
  <c r="P586" i="1"/>
  <c r="Q586" i="1"/>
  <c r="R586" i="1"/>
  <c r="S586" i="1"/>
  <c r="T586" i="1"/>
  <c r="U586" i="1"/>
  <c r="V586" i="1"/>
  <c r="W586" i="1"/>
  <c r="X586" i="1"/>
  <c r="Y586" i="1"/>
  <c r="Z586" i="1"/>
  <c r="AA586" i="1"/>
  <c r="AB586" i="1"/>
  <c r="AC586" i="1"/>
  <c r="AD586" i="1"/>
  <c r="AE586" i="1"/>
  <c r="H587" i="1"/>
  <c r="I587" i="1"/>
  <c r="J587" i="1"/>
  <c r="K587" i="1"/>
  <c r="L587" i="1"/>
  <c r="M587" i="1"/>
  <c r="N587" i="1"/>
  <c r="O587" i="1"/>
  <c r="P587" i="1"/>
  <c r="Q587" i="1"/>
  <c r="R587" i="1"/>
  <c r="S587" i="1"/>
  <c r="T587" i="1"/>
  <c r="U587" i="1"/>
  <c r="V587" i="1"/>
  <c r="W587" i="1"/>
  <c r="X587" i="1"/>
  <c r="Y587" i="1"/>
  <c r="Z587" i="1"/>
  <c r="AA587" i="1"/>
  <c r="AB587" i="1"/>
  <c r="AC587" i="1"/>
  <c r="AD587" i="1"/>
  <c r="AE587" i="1"/>
  <c r="H588" i="1"/>
  <c r="I588" i="1"/>
  <c r="J588" i="1"/>
  <c r="K588" i="1"/>
  <c r="L588" i="1"/>
  <c r="M588" i="1"/>
  <c r="N588" i="1"/>
  <c r="O588" i="1"/>
  <c r="P588" i="1"/>
  <c r="Q588" i="1"/>
  <c r="R588" i="1"/>
  <c r="S588" i="1"/>
  <c r="T588" i="1"/>
  <c r="U588" i="1"/>
  <c r="V588" i="1"/>
  <c r="W588" i="1"/>
  <c r="X588" i="1"/>
  <c r="Y588" i="1"/>
  <c r="Z588" i="1"/>
  <c r="AA588" i="1"/>
  <c r="AB588" i="1"/>
  <c r="AC588" i="1"/>
  <c r="AD588" i="1"/>
  <c r="AE588" i="1"/>
  <c r="H589" i="1"/>
  <c r="I589" i="1"/>
  <c r="J589" i="1"/>
  <c r="K589" i="1"/>
  <c r="L589" i="1"/>
  <c r="M589" i="1"/>
  <c r="N589" i="1"/>
  <c r="O589" i="1"/>
  <c r="P589" i="1"/>
  <c r="Q589" i="1"/>
  <c r="R589" i="1"/>
  <c r="S589" i="1"/>
  <c r="T589" i="1"/>
  <c r="U589" i="1"/>
  <c r="V589" i="1"/>
  <c r="W589" i="1"/>
  <c r="X589" i="1"/>
  <c r="Y589" i="1"/>
  <c r="Z589" i="1"/>
  <c r="AA589" i="1"/>
  <c r="AB589" i="1"/>
  <c r="AC589" i="1"/>
  <c r="AD589" i="1"/>
  <c r="AE589" i="1"/>
  <c r="H590" i="1"/>
  <c r="I590" i="1"/>
  <c r="J590" i="1"/>
  <c r="K590" i="1"/>
  <c r="L590" i="1"/>
  <c r="M590" i="1"/>
  <c r="N590" i="1"/>
  <c r="O590" i="1"/>
  <c r="P590" i="1"/>
  <c r="Q590" i="1"/>
  <c r="R590" i="1"/>
  <c r="S590" i="1"/>
  <c r="T590" i="1"/>
  <c r="U590" i="1"/>
  <c r="V590" i="1"/>
  <c r="W590" i="1"/>
  <c r="X590" i="1"/>
  <c r="Y590" i="1"/>
  <c r="Z590" i="1"/>
  <c r="AA590" i="1"/>
  <c r="AB590" i="1"/>
  <c r="AC590" i="1"/>
  <c r="AD590" i="1"/>
  <c r="AE590" i="1"/>
  <c r="H591" i="1"/>
  <c r="I591" i="1"/>
  <c r="J591" i="1"/>
  <c r="K591" i="1"/>
  <c r="L591" i="1"/>
  <c r="M591" i="1"/>
  <c r="N591" i="1"/>
  <c r="O591" i="1"/>
  <c r="P591" i="1"/>
  <c r="Q591" i="1"/>
  <c r="R591" i="1"/>
  <c r="S591" i="1"/>
  <c r="T591" i="1"/>
  <c r="U591" i="1"/>
  <c r="V591" i="1"/>
  <c r="W591" i="1"/>
  <c r="X591" i="1"/>
  <c r="Y591" i="1"/>
  <c r="Z591" i="1"/>
  <c r="AA591" i="1"/>
  <c r="AB591" i="1"/>
  <c r="AC591" i="1"/>
  <c r="AD591" i="1"/>
  <c r="AE591" i="1"/>
  <c r="H592" i="1"/>
  <c r="I592" i="1"/>
  <c r="J592" i="1"/>
  <c r="K592" i="1"/>
  <c r="L592" i="1"/>
  <c r="M592" i="1"/>
  <c r="N592" i="1"/>
  <c r="O592" i="1"/>
  <c r="P592" i="1"/>
  <c r="Q592" i="1"/>
  <c r="R592" i="1"/>
  <c r="S592" i="1"/>
  <c r="T592" i="1"/>
  <c r="U592" i="1"/>
  <c r="V592" i="1"/>
  <c r="W592" i="1"/>
  <c r="X592" i="1"/>
  <c r="Y592" i="1"/>
  <c r="Z592" i="1"/>
  <c r="AA592" i="1"/>
  <c r="AB592" i="1"/>
  <c r="AC592" i="1"/>
  <c r="AD592" i="1"/>
  <c r="AE592" i="1"/>
  <c r="H625" i="1"/>
  <c r="I625" i="1"/>
  <c r="J625" i="1"/>
  <c r="K625" i="1"/>
  <c r="L625" i="1"/>
  <c r="M625" i="1"/>
  <c r="N625" i="1"/>
  <c r="O625" i="1"/>
  <c r="P625" i="1"/>
  <c r="Q625" i="1"/>
  <c r="R625" i="1"/>
  <c r="S625" i="1"/>
  <c r="T625" i="1"/>
  <c r="U625" i="1"/>
  <c r="V625" i="1"/>
  <c r="W625" i="1"/>
  <c r="X625" i="1"/>
  <c r="Y625" i="1"/>
  <c r="Z625" i="1"/>
  <c r="AA625" i="1"/>
  <c r="AB625" i="1"/>
  <c r="AC625" i="1"/>
  <c r="AD625" i="1"/>
  <c r="AE625" i="1"/>
  <c r="H626" i="1"/>
  <c r="I626" i="1"/>
  <c r="J626" i="1"/>
  <c r="K626" i="1"/>
  <c r="L626" i="1"/>
  <c r="M626" i="1"/>
  <c r="N626" i="1"/>
  <c r="O626" i="1"/>
  <c r="P626" i="1"/>
  <c r="Q626" i="1"/>
  <c r="R626" i="1"/>
  <c r="S626" i="1"/>
  <c r="T626" i="1"/>
  <c r="U626" i="1"/>
  <c r="V626" i="1"/>
  <c r="W626" i="1"/>
  <c r="X626" i="1"/>
  <c r="Y626" i="1"/>
  <c r="Z626" i="1"/>
  <c r="AA626" i="1"/>
  <c r="AB626" i="1"/>
  <c r="AC626" i="1"/>
  <c r="AD626" i="1"/>
  <c r="AE626" i="1"/>
  <c r="H627" i="1"/>
  <c r="I627" i="1"/>
  <c r="J627" i="1"/>
  <c r="K627" i="1"/>
  <c r="L627" i="1"/>
  <c r="M627" i="1"/>
  <c r="N627" i="1"/>
  <c r="O627" i="1"/>
  <c r="P627" i="1"/>
  <c r="Q627" i="1"/>
  <c r="R627" i="1"/>
  <c r="S627" i="1"/>
  <c r="T627" i="1"/>
  <c r="U627" i="1"/>
  <c r="V627" i="1"/>
  <c r="W627" i="1"/>
  <c r="X627" i="1"/>
  <c r="Y627" i="1"/>
  <c r="Z627" i="1"/>
  <c r="AA627" i="1"/>
  <c r="AB627" i="1"/>
  <c r="AC627" i="1"/>
  <c r="AD627" i="1"/>
  <c r="AE627" i="1"/>
  <c r="H628" i="1"/>
  <c r="I628" i="1"/>
  <c r="J628" i="1"/>
  <c r="K628" i="1"/>
  <c r="L628" i="1"/>
  <c r="M628" i="1"/>
  <c r="N628" i="1"/>
  <c r="O628" i="1"/>
  <c r="P628" i="1"/>
  <c r="Q628" i="1"/>
  <c r="R628" i="1"/>
  <c r="S628" i="1"/>
  <c r="T628" i="1"/>
  <c r="U628" i="1"/>
  <c r="V628" i="1"/>
  <c r="W628" i="1"/>
  <c r="X628" i="1"/>
  <c r="Y628" i="1"/>
  <c r="Z628" i="1"/>
  <c r="AA628" i="1"/>
  <c r="AB628" i="1"/>
  <c r="AC628" i="1"/>
  <c r="AD628" i="1"/>
  <c r="AE628" i="1"/>
  <c r="H629" i="1"/>
  <c r="I629" i="1"/>
  <c r="J629" i="1"/>
  <c r="K629" i="1"/>
  <c r="L629" i="1"/>
  <c r="M629" i="1"/>
  <c r="N629" i="1"/>
  <c r="O629" i="1"/>
  <c r="P629" i="1"/>
  <c r="Q629" i="1"/>
  <c r="R629" i="1"/>
  <c r="S629" i="1"/>
  <c r="T629" i="1"/>
  <c r="U629" i="1"/>
  <c r="V629" i="1"/>
  <c r="W629" i="1"/>
  <c r="X629" i="1"/>
  <c r="Y629" i="1"/>
  <c r="Z629" i="1"/>
  <c r="AA629" i="1"/>
  <c r="AB629" i="1"/>
  <c r="AC629" i="1"/>
  <c r="AD629" i="1"/>
  <c r="AE629" i="1"/>
  <c r="H630" i="1"/>
  <c r="I630" i="1"/>
  <c r="J630" i="1"/>
  <c r="K630" i="1"/>
  <c r="L630" i="1"/>
  <c r="M630" i="1"/>
  <c r="N630" i="1"/>
  <c r="O630" i="1"/>
  <c r="P630" i="1"/>
  <c r="Q630" i="1"/>
  <c r="R630" i="1"/>
  <c r="S630" i="1"/>
  <c r="T630" i="1"/>
  <c r="U630" i="1"/>
  <c r="V630" i="1"/>
  <c r="W630" i="1"/>
  <c r="X630" i="1"/>
  <c r="Y630" i="1"/>
  <c r="Z630" i="1"/>
  <c r="AA630" i="1"/>
  <c r="AB630" i="1"/>
  <c r="AC630" i="1"/>
  <c r="AD630" i="1"/>
  <c r="AE630" i="1"/>
  <c r="H631" i="1"/>
  <c r="I631" i="1"/>
  <c r="J631" i="1"/>
  <c r="K631" i="1"/>
  <c r="L631" i="1"/>
  <c r="M631" i="1"/>
  <c r="N631" i="1"/>
  <c r="O631" i="1"/>
  <c r="P631" i="1"/>
  <c r="Q631" i="1"/>
  <c r="R631" i="1"/>
  <c r="S631" i="1"/>
  <c r="T631" i="1"/>
  <c r="U631" i="1"/>
  <c r="V631" i="1"/>
  <c r="W631" i="1"/>
  <c r="X631" i="1"/>
  <c r="Y631" i="1"/>
  <c r="Z631" i="1"/>
  <c r="AA631" i="1"/>
  <c r="AB631" i="1"/>
  <c r="AC631" i="1"/>
  <c r="AD631" i="1"/>
  <c r="AE631" i="1"/>
  <c r="H632" i="1"/>
  <c r="I632" i="1"/>
  <c r="J632" i="1"/>
  <c r="K632" i="1"/>
  <c r="L632" i="1"/>
  <c r="M632" i="1"/>
  <c r="N632" i="1"/>
  <c r="O632" i="1"/>
  <c r="P632" i="1"/>
  <c r="Q632" i="1"/>
  <c r="R632" i="1"/>
  <c r="S632" i="1"/>
  <c r="T632" i="1"/>
  <c r="U632" i="1"/>
  <c r="V632" i="1"/>
  <c r="W632" i="1"/>
  <c r="X632" i="1"/>
  <c r="Y632" i="1"/>
  <c r="Z632" i="1"/>
  <c r="AA632" i="1"/>
  <c r="AB632" i="1"/>
  <c r="AC632" i="1"/>
  <c r="AD632" i="1"/>
  <c r="AE632" i="1"/>
  <c r="H634" i="1"/>
  <c r="I634" i="1"/>
  <c r="J634" i="1"/>
  <c r="K634" i="1"/>
  <c r="L634" i="1"/>
  <c r="M634" i="1"/>
  <c r="N634" i="1"/>
  <c r="O634" i="1"/>
  <c r="P634" i="1"/>
  <c r="Q634" i="1"/>
  <c r="R634" i="1"/>
  <c r="S634" i="1"/>
  <c r="T634" i="1"/>
  <c r="U634" i="1"/>
  <c r="V634" i="1"/>
  <c r="W634" i="1"/>
  <c r="X634" i="1"/>
  <c r="Y634" i="1"/>
  <c r="Z634" i="1"/>
  <c r="AA634" i="1"/>
  <c r="AB634" i="1"/>
  <c r="AC634" i="1"/>
  <c r="AD634" i="1"/>
  <c r="AE634" i="1"/>
  <c r="H635" i="1"/>
  <c r="I635" i="1"/>
  <c r="J635" i="1"/>
  <c r="K635" i="1"/>
  <c r="L635" i="1"/>
  <c r="M635" i="1"/>
  <c r="N635" i="1"/>
  <c r="O635" i="1"/>
  <c r="P635" i="1"/>
  <c r="Q635" i="1"/>
  <c r="R635" i="1"/>
  <c r="S635" i="1"/>
  <c r="T635" i="1"/>
  <c r="U635" i="1"/>
  <c r="V635" i="1"/>
  <c r="W635" i="1"/>
  <c r="X635" i="1"/>
  <c r="Y635" i="1"/>
  <c r="Z635" i="1"/>
  <c r="AA635" i="1"/>
  <c r="AB635" i="1"/>
  <c r="AC635" i="1"/>
  <c r="AD635" i="1"/>
  <c r="AE635" i="1"/>
  <c r="H636" i="1"/>
  <c r="I636" i="1"/>
  <c r="J636" i="1"/>
  <c r="K636" i="1"/>
  <c r="L636" i="1"/>
  <c r="M636" i="1"/>
  <c r="N636" i="1"/>
  <c r="O636" i="1"/>
  <c r="P636" i="1"/>
  <c r="Q636" i="1"/>
  <c r="R636" i="1"/>
  <c r="S636" i="1"/>
  <c r="T636" i="1"/>
  <c r="U636" i="1"/>
  <c r="V636" i="1"/>
  <c r="W636" i="1"/>
  <c r="X636" i="1"/>
  <c r="Y636" i="1"/>
  <c r="Z636" i="1"/>
  <c r="AA636" i="1"/>
  <c r="AB636" i="1"/>
  <c r="AC636" i="1"/>
  <c r="AD636" i="1"/>
  <c r="AE636" i="1"/>
  <c r="H637" i="1"/>
  <c r="I637" i="1"/>
  <c r="J637" i="1"/>
  <c r="K637" i="1"/>
  <c r="L637" i="1"/>
  <c r="M637" i="1"/>
  <c r="N637" i="1"/>
  <c r="O637" i="1"/>
  <c r="P637" i="1"/>
  <c r="Q637" i="1"/>
  <c r="R637" i="1"/>
  <c r="S637" i="1"/>
  <c r="T637" i="1"/>
  <c r="U637" i="1"/>
  <c r="V637" i="1"/>
  <c r="W637" i="1"/>
  <c r="X637" i="1"/>
  <c r="Y637" i="1"/>
  <c r="Z637" i="1"/>
  <c r="AA637" i="1"/>
  <c r="AB637" i="1"/>
  <c r="AC637" i="1"/>
  <c r="AD637" i="1"/>
  <c r="AE637" i="1"/>
  <c r="H638" i="1"/>
  <c r="I638" i="1"/>
  <c r="J638" i="1"/>
  <c r="K638" i="1"/>
  <c r="L638" i="1"/>
  <c r="M638" i="1"/>
  <c r="N638" i="1"/>
  <c r="O638" i="1"/>
  <c r="P638" i="1"/>
  <c r="Q638" i="1"/>
  <c r="R638" i="1"/>
  <c r="S638" i="1"/>
  <c r="T638" i="1"/>
  <c r="U638" i="1"/>
  <c r="V638" i="1"/>
  <c r="W638" i="1"/>
  <c r="X638" i="1"/>
  <c r="Y638" i="1"/>
  <c r="Z638" i="1"/>
  <c r="AA638" i="1"/>
  <c r="AB638" i="1"/>
  <c r="AC638" i="1"/>
  <c r="AD638" i="1"/>
  <c r="AE638" i="1"/>
  <c r="H639" i="1"/>
  <c r="I639" i="1"/>
  <c r="J639" i="1"/>
  <c r="K639" i="1"/>
  <c r="L639" i="1"/>
  <c r="M639" i="1"/>
  <c r="N639" i="1"/>
  <c r="O639" i="1"/>
  <c r="P639" i="1"/>
  <c r="Q639" i="1"/>
  <c r="R639" i="1"/>
  <c r="S639" i="1"/>
  <c r="T639" i="1"/>
  <c r="U639" i="1"/>
  <c r="V639" i="1"/>
  <c r="W639" i="1"/>
  <c r="X639" i="1"/>
  <c r="Y639" i="1"/>
  <c r="Z639" i="1"/>
  <c r="AA639" i="1"/>
  <c r="AB639" i="1"/>
  <c r="AC639" i="1"/>
  <c r="AD639" i="1"/>
  <c r="AE639" i="1"/>
  <c r="H640" i="1"/>
  <c r="I640" i="1"/>
  <c r="J640" i="1"/>
  <c r="K640" i="1"/>
  <c r="L640" i="1"/>
  <c r="M640" i="1"/>
  <c r="N640" i="1"/>
  <c r="O640" i="1"/>
  <c r="P640" i="1"/>
  <c r="Q640" i="1"/>
  <c r="R640" i="1"/>
  <c r="S640" i="1"/>
  <c r="T640" i="1"/>
  <c r="U640" i="1"/>
  <c r="V640" i="1"/>
  <c r="W640" i="1"/>
  <c r="X640" i="1"/>
  <c r="Y640" i="1"/>
  <c r="Z640" i="1"/>
  <c r="AA640" i="1"/>
  <c r="AB640" i="1"/>
  <c r="AC640" i="1"/>
  <c r="AD640" i="1"/>
  <c r="AE640" i="1"/>
  <c r="H641" i="1"/>
  <c r="I641" i="1"/>
  <c r="J641" i="1"/>
  <c r="K641" i="1"/>
  <c r="L641" i="1"/>
  <c r="M641" i="1"/>
  <c r="N641" i="1"/>
  <c r="O641" i="1"/>
  <c r="P641" i="1"/>
  <c r="Q641" i="1"/>
  <c r="R641" i="1"/>
  <c r="S641" i="1"/>
  <c r="T641" i="1"/>
  <c r="U641" i="1"/>
  <c r="V641" i="1"/>
  <c r="W641" i="1"/>
  <c r="X641" i="1"/>
  <c r="Y641" i="1"/>
  <c r="Z641" i="1"/>
  <c r="AA641" i="1"/>
  <c r="AB641" i="1"/>
  <c r="AC641" i="1"/>
  <c r="AD641" i="1"/>
  <c r="AE641" i="1"/>
  <c r="H713" i="1"/>
  <c r="I713" i="1"/>
  <c r="J713" i="1"/>
  <c r="K713" i="1"/>
  <c r="L713" i="1"/>
  <c r="M713" i="1"/>
  <c r="N713" i="1"/>
  <c r="O713" i="1"/>
  <c r="P713" i="1"/>
  <c r="Q713" i="1"/>
  <c r="R713" i="1"/>
  <c r="S713" i="1"/>
  <c r="T713" i="1"/>
  <c r="U713" i="1"/>
  <c r="V713" i="1"/>
  <c r="W713" i="1"/>
  <c r="X713" i="1"/>
  <c r="Y713" i="1"/>
  <c r="Z713" i="1"/>
  <c r="AA713" i="1"/>
  <c r="AB713" i="1"/>
  <c r="AC713" i="1"/>
  <c r="AD713" i="1"/>
  <c r="AE713" i="1"/>
  <c r="H714" i="1"/>
  <c r="I714" i="1"/>
  <c r="J714" i="1"/>
  <c r="K714" i="1"/>
  <c r="L714" i="1"/>
  <c r="M714" i="1"/>
  <c r="N714" i="1"/>
  <c r="O714" i="1"/>
  <c r="P714" i="1"/>
  <c r="Q714" i="1"/>
  <c r="R714" i="1"/>
  <c r="S714" i="1"/>
  <c r="T714" i="1"/>
  <c r="U714" i="1"/>
  <c r="V714" i="1"/>
  <c r="W714" i="1"/>
  <c r="X714" i="1"/>
  <c r="Y714" i="1"/>
  <c r="Z714" i="1"/>
  <c r="AA714" i="1"/>
  <c r="AB714" i="1"/>
  <c r="AC714" i="1"/>
  <c r="AD714" i="1"/>
  <c r="AE714" i="1"/>
  <c r="H715" i="1"/>
  <c r="I715" i="1"/>
  <c r="J715" i="1"/>
  <c r="K715" i="1"/>
  <c r="L715" i="1"/>
  <c r="M715" i="1"/>
  <c r="N715" i="1"/>
  <c r="O715" i="1"/>
  <c r="P715" i="1"/>
  <c r="Q715" i="1"/>
  <c r="R715" i="1"/>
  <c r="S715" i="1"/>
  <c r="T715" i="1"/>
  <c r="U715" i="1"/>
  <c r="V715" i="1"/>
  <c r="W715" i="1"/>
  <c r="X715" i="1"/>
  <c r="Y715" i="1"/>
  <c r="Z715" i="1"/>
  <c r="AA715" i="1"/>
  <c r="AB715" i="1"/>
  <c r="AC715" i="1"/>
  <c r="AD715" i="1"/>
  <c r="AE715" i="1"/>
  <c r="H716" i="1"/>
  <c r="I716" i="1"/>
  <c r="J716" i="1"/>
  <c r="K716" i="1"/>
  <c r="L716" i="1"/>
  <c r="M716" i="1"/>
  <c r="N716" i="1"/>
  <c r="O716" i="1"/>
  <c r="P716" i="1"/>
  <c r="Q716" i="1"/>
  <c r="R716" i="1"/>
  <c r="S716" i="1"/>
  <c r="T716" i="1"/>
  <c r="U716" i="1"/>
  <c r="V716" i="1"/>
  <c r="W716" i="1"/>
  <c r="X716" i="1"/>
  <c r="Y716" i="1"/>
  <c r="Z716" i="1"/>
  <c r="AA716" i="1"/>
  <c r="AB716" i="1"/>
  <c r="AC716" i="1"/>
  <c r="AD716" i="1"/>
  <c r="AE716" i="1"/>
  <c r="H717" i="1"/>
  <c r="I717" i="1"/>
  <c r="J717" i="1"/>
  <c r="K717" i="1"/>
  <c r="L717" i="1"/>
  <c r="M717" i="1"/>
  <c r="N717" i="1"/>
  <c r="O717" i="1"/>
  <c r="P717" i="1"/>
  <c r="Q717" i="1"/>
  <c r="R717" i="1"/>
  <c r="S717" i="1"/>
  <c r="T717" i="1"/>
  <c r="U717" i="1"/>
  <c r="V717" i="1"/>
  <c r="W717" i="1"/>
  <c r="X717" i="1"/>
  <c r="Y717" i="1"/>
  <c r="Z717" i="1"/>
  <c r="AA717" i="1"/>
  <c r="AB717" i="1"/>
  <c r="AC717" i="1"/>
  <c r="AD717" i="1"/>
  <c r="AE717" i="1"/>
  <c r="H718" i="1"/>
  <c r="I718" i="1"/>
  <c r="J718" i="1"/>
  <c r="K718" i="1"/>
  <c r="L718" i="1"/>
  <c r="M718" i="1"/>
  <c r="N718" i="1"/>
  <c r="O718" i="1"/>
  <c r="P718" i="1"/>
  <c r="Q718" i="1"/>
  <c r="R718" i="1"/>
  <c r="S718" i="1"/>
  <c r="T718" i="1"/>
  <c r="U718" i="1"/>
  <c r="V718" i="1"/>
  <c r="W718" i="1"/>
  <c r="X718" i="1"/>
  <c r="Y718" i="1"/>
  <c r="Z718" i="1"/>
  <c r="AA718" i="1"/>
  <c r="AB718" i="1"/>
  <c r="AC718" i="1"/>
  <c r="AD718" i="1"/>
  <c r="AE718" i="1"/>
  <c r="H719" i="1"/>
  <c r="I719" i="1"/>
  <c r="J719" i="1"/>
  <c r="K719" i="1"/>
  <c r="L719" i="1"/>
  <c r="M719" i="1"/>
  <c r="N719" i="1"/>
  <c r="O719" i="1"/>
  <c r="P719" i="1"/>
  <c r="Q719" i="1"/>
  <c r="R719" i="1"/>
  <c r="S719" i="1"/>
  <c r="T719" i="1"/>
  <c r="U719" i="1"/>
  <c r="V719" i="1"/>
  <c r="W719" i="1"/>
  <c r="X719" i="1"/>
  <c r="Y719" i="1"/>
  <c r="Z719" i="1"/>
  <c r="AA719" i="1"/>
  <c r="AB719" i="1"/>
  <c r="AC719" i="1"/>
  <c r="AD719" i="1"/>
  <c r="AE719" i="1"/>
  <c r="H720" i="1"/>
  <c r="I720" i="1"/>
  <c r="J720" i="1"/>
  <c r="K720" i="1"/>
  <c r="L720" i="1"/>
  <c r="M720" i="1"/>
  <c r="N720" i="1"/>
  <c r="O720" i="1"/>
  <c r="P720" i="1"/>
  <c r="Q720" i="1"/>
  <c r="R720" i="1"/>
  <c r="S720" i="1"/>
  <c r="T720" i="1"/>
  <c r="U720" i="1"/>
  <c r="V720" i="1"/>
  <c r="W720" i="1"/>
  <c r="X720" i="1"/>
  <c r="Y720" i="1"/>
  <c r="Z720" i="1"/>
  <c r="AA720" i="1"/>
  <c r="AB720" i="1"/>
  <c r="AC720" i="1"/>
  <c r="AD720" i="1"/>
  <c r="AE720" i="1"/>
  <c r="H722" i="1"/>
  <c r="I722" i="1"/>
  <c r="J722" i="1"/>
  <c r="K722" i="1"/>
  <c r="L722" i="1"/>
  <c r="M722" i="1"/>
  <c r="N722" i="1"/>
  <c r="O722" i="1"/>
  <c r="P722" i="1"/>
  <c r="Q722" i="1"/>
  <c r="R722" i="1"/>
  <c r="S722" i="1"/>
  <c r="T722" i="1"/>
  <c r="U722" i="1"/>
  <c r="V722" i="1"/>
  <c r="W722" i="1"/>
  <c r="X722" i="1"/>
  <c r="Y722" i="1"/>
  <c r="Z722" i="1"/>
  <c r="AA722" i="1"/>
  <c r="AB722" i="1"/>
  <c r="AC722" i="1"/>
  <c r="AD722" i="1"/>
  <c r="AE722" i="1"/>
  <c r="H723" i="1"/>
  <c r="I723" i="1"/>
  <c r="J723" i="1"/>
  <c r="K723" i="1"/>
  <c r="L723" i="1"/>
  <c r="M723" i="1"/>
  <c r="N723" i="1"/>
  <c r="O723" i="1"/>
  <c r="P723" i="1"/>
  <c r="Q723" i="1"/>
  <c r="R723" i="1"/>
  <c r="S723" i="1"/>
  <c r="T723" i="1"/>
  <c r="U723" i="1"/>
  <c r="V723" i="1"/>
  <c r="W723" i="1"/>
  <c r="X723" i="1"/>
  <c r="Y723" i="1"/>
  <c r="Z723" i="1"/>
  <c r="AA723" i="1"/>
  <c r="AB723" i="1"/>
  <c r="AC723" i="1"/>
  <c r="AD723" i="1"/>
  <c r="AE723" i="1"/>
  <c r="H724" i="1"/>
  <c r="I724" i="1"/>
  <c r="J724" i="1"/>
  <c r="K724" i="1"/>
  <c r="L724" i="1"/>
  <c r="M724" i="1"/>
  <c r="N724" i="1"/>
  <c r="O724" i="1"/>
  <c r="P724" i="1"/>
  <c r="Q724" i="1"/>
  <c r="R724" i="1"/>
  <c r="S724" i="1"/>
  <c r="T724" i="1"/>
  <c r="U724" i="1"/>
  <c r="V724" i="1"/>
  <c r="W724" i="1"/>
  <c r="X724" i="1"/>
  <c r="Y724" i="1"/>
  <c r="Z724" i="1"/>
  <c r="AA724" i="1"/>
  <c r="AB724" i="1"/>
  <c r="AC724" i="1"/>
  <c r="AD724" i="1"/>
  <c r="AE724" i="1"/>
  <c r="H725" i="1"/>
  <c r="I725" i="1"/>
  <c r="J725" i="1"/>
  <c r="K725" i="1"/>
  <c r="L725" i="1"/>
  <c r="M725" i="1"/>
  <c r="N725" i="1"/>
  <c r="O725" i="1"/>
  <c r="P725" i="1"/>
  <c r="Q725" i="1"/>
  <c r="R725" i="1"/>
  <c r="S725" i="1"/>
  <c r="T725" i="1"/>
  <c r="U725" i="1"/>
  <c r="V725" i="1"/>
  <c r="W725" i="1"/>
  <c r="X725" i="1"/>
  <c r="Y725" i="1"/>
  <c r="Z725" i="1"/>
  <c r="AA725" i="1"/>
  <c r="AB725" i="1"/>
  <c r="AC725" i="1"/>
  <c r="AD725" i="1"/>
  <c r="AE725" i="1"/>
  <c r="H726" i="1"/>
  <c r="I726" i="1"/>
  <c r="J726" i="1"/>
  <c r="K726" i="1"/>
  <c r="L726" i="1"/>
  <c r="M726" i="1"/>
  <c r="N726" i="1"/>
  <c r="O726" i="1"/>
  <c r="P726" i="1"/>
  <c r="Q726" i="1"/>
  <c r="R726" i="1"/>
  <c r="S726" i="1"/>
  <c r="T726" i="1"/>
  <c r="U726" i="1"/>
  <c r="V726" i="1"/>
  <c r="W726" i="1"/>
  <c r="X726" i="1"/>
  <c r="Y726" i="1"/>
  <c r="Z726" i="1"/>
  <c r="AA726" i="1"/>
  <c r="AB726" i="1"/>
  <c r="AC726" i="1"/>
  <c r="AD726" i="1"/>
  <c r="AE726" i="1"/>
  <c r="H727" i="1"/>
  <c r="I727" i="1"/>
  <c r="J727" i="1"/>
  <c r="K727" i="1"/>
  <c r="L727" i="1"/>
  <c r="M727" i="1"/>
  <c r="N727" i="1"/>
  <c r="O727" i="1"/>
  <c r="P727" i="1"/>
  <c r="Q727" i="1"/>
  <c r="R727" i="1"/>
  <c r="S727" i="1"/>
  <c r="T727" i="1"/>
  <c r="U727" i="1"/>
  <c r="V727" i="1"/>
  <c r="W727" i="1"/>
  <c r="X727" i="1"/>
  <c r="Y727" i="1"/>
  <c r="Z727" i="1"/>
  <c r="AA727" i="1"/>
  <c r="AB727" i="1"/>
  <c r="AC727" i="1"/>
  <c r="AD727" i="1"/>
  <c r="AE727" i="1"/>
  <c r="H728" i="1"/>
  <c r="I728" i="1"/>
  <c r="J728" i="1"/>
  <c r="K728" i="1"/>
  <c r="L728" i="1"/>
  <c r="M728" i="1"/>
  <c r="N728" i="1"/>
  <c r="O728" i="1"/>
  <c r="P728" i="1"/>
  <c r="Q728" i="1"/>
  <c r="R728" i="1"/>
  <c r="S728" i="1"/>
  <c r="T728" i="1"/>
  <c r="U728" i="1"/>
  <c r="V728" i="1"/>
  <c r="W728" i="1"/>
  <c r="X728" i="1"/>
  <c r="Y728" i="1"/>
  <c r="Z728" i="1"/>
  <c r="AA728" i="1"/>
  <c r="AB728" i="1"/>
  <c r="AC728" i="1"/>
  <c r="AD728" i="1"/>
  <c r="AE728" i="1"/>
  <c r="H729" i="1"/>
  <c r="I729" i="1"/>
  <c r="J729" i="1"/>
  <c r="K729" i="1"/>
  <c r="L729" i="1"/>
  <c r="M729" i="1"/>
  <c r="N729" i="1"/>
  <c r="O729" i="1"/>
  <c r="P729" i="1"/>
  <c r="Q729" i="1"/>
  <c r="R729" i="1"/>
  <c r="S729" i="1"/>
  <c r="T729" i="1"/>
  <c r="U729" i="1"/>
  <c r="V729" i="1"/>
  <c r="W729" i="1"/>
  <c r="X729" i="1"/>
  <c r="Y729" i="1"/>
  <c r="Z729" i="1"/>
  <c r="AA729" i="1"/>
  <c r="AB729" i="1"/>
  <c r="AC729" i="1"/>
  <c r="AD729" i="1"/>
  <c r="AE729" i="1"/>
  <c r="H756" i="1"/>
  <c r="I756" i="1"/>
  <c r="J756" i="1"/>
  <c r="K756" i="1"/>
  <c r="L756" i="1"/>
  <c r="M756" i="1"/>
  <c r="N756" i="1"/>
  <c r="O756" i="1"/>
  <c r="P756" i="1"/>
  <c r="Q756" i="1"/>
  <c r="R756" i="1"/>
  <c r="S756" i="1"/>
  <c r="T756" i="1"/>
  <c r="U756" i="1"/>
  <c r="V756" i="1"/>
  <c r="W756" i="1"/>
  <c r="X756" i="1"/>
  <c r="Y756" i="1"/>
  <c r="Z756" i="1"/>
  <c r="AA756" i="1"/>
  <c r="AB756" i="1"/>
  <c r="AC756" i="1"/>
  <c r="AD756" i="1"/>
  <c r="AE756" i="1"/>
  <c r="H757" i="1"/>
  <c r="I757" i="1"/>
  <c r="J757" i="1"/>
  <c r="K757" i="1"/>
  <c r="L757" i="1"/>
  <c r="M757" i="1"/>
  <c r="N757" i="1"/>
  <c r="O757" i="1"/>
  <c r="P757" i="1"/>
  <c r="Q757" i="1"/>
  <c r="R757" i="1"/>
  <c r="S757" i="1"/>
  <c r="T757" i="1"/>
  <c r="U757" i="1"/>
  <c r="V757" i="1"/>
  <c r="W757" i="1"/>
  <c r="X757" i="1"/>
  <c r="Y757" i="1"/>
  <c r="Z757" i="1"/>
  <c r="AA757" i="1"/>
  <c r="AB757" i="1"/>
  <c r="AC757" i="1"/>
  <c r="AD757" i="1"/>
  <c r="AE757" i="1"/>
  <c r="H758" i="1"/>
  <c r="I758" i="1"/>
  <c r="J758" i="1"/>
  <c r="K758" i="1"/>
  <c r="L758" i="1"/>
  <c r="M758" i="1"/>
  <c r="N758" i="1"/>
  <c r="O758" i="1"/>
  <c r="P758" i="1"/>
  <c r="Q758" i="1"/>
  <c r="R758" i="1"/>
  <c r="S758" i="1"/>
  <c r="T758" i="1"/>
  <c r="U758" i="1"/>
  <c r="V758" i="1"/>
  <c r="W758" i="1"/>
  <c r="X758" i="1"/>
  <c r="Y758" i="1"/>
  <c r="Z758" i="1"/>
  <c r="AA758" i="1"/>
  <c r="AB758" i="1"/>
  <c r="AC758" i="1"/>
  <c r="AD758" i="1"/>
  <c r="AE758" i="1"/>
  <c r="H759" i="1"/>
  <c r="I759" i="1"/>
  <c r="J759" i="1"/>
  <c r="K759" i="1"/>
  <c r="L759" i="1"/>
  <c r="M759" i="1"/>
  <c r="N759" i="1"/>
  <c r="O759" i="1"/>
  <c r="P759" i="1"/>
  <c r="Q759" i="1"/>
  <c r="R759" i="1"/>
  <c r="S759" i="1"/>
  <c r="T759" i="1"/>
  <c r="U759" i="1"/>
  <c r="V759" i="1"/>
  <c r="W759" i="1"/>
  <c r="X759" i="1"/>
  <c r="Y759" i="1"/>
  <c r="Z759" i="1"/>
  <c r="AA759" i="1"/>
  <c r="AB759" i="1"/>
  <c r="AC759" i="1"/>
  <c r="AD759" i="1"/>
  <c r="AE759" i="1"/>
  <c r="H760" i="1"/>
  <c r="I760" i="1"/>
  <c r="J760" i="1"/>
  <c r="K760" i="1"/>
  <c r="L760" i="1"/>
  <c r="M760" i="1"/>
  <c r="N760" i="1"/>
  <c r="O760" i="1"/>
  <c r="P760" i="1"/>
  <c r="Q760" i="1"/>
  <c r="R760" i="1"/>
  <c r="S760" i="1"/>
  <c r="T760" i="1"/>
  <c r="U760" i="1"/>
  <c r="V760" i="1"/>
  <c r="W760" i="1"/>
  <c r="X760" i="1"/>
  <c r="Y760" i="1"/>
  <c r="Z760" i="1"/>
  <c r="AA760" i="1"/>
  <c r="AB760" i="1"/>
  <c r="AC760" i="1"/>
  <c r="AD760" i="1"/>
  <c r="AE760" i="1"/>
  <c r="H761" i="1"/>
  <c r="I761" i="1"/>
  <c r="J761" i="1"/>
  <c r="K761" i="1"/>
  <c r="L761" i="1"/>
  <c r="M761" i="1"/>
  <c r="N761" i="1"/>
  <c r="O761" i="1"/>
  <c r="P761" i="1"/>
  <c r="Q761" i="1"/>
  <c r="R761" i="1"/>
  <c r="S761" i="1"/>
  <c r="T761" i="1"/>
  <c r="U761" i="1"/>
  <c r="V761" i="1"/>
  <c r="W761" i="1"/>
  <c r="X761" i="1"/>
  <c r="Y761" i="1"/>
  <c r="Z761" i="1"/>
  <c r="AA761" i="1"/>
  <c r="AB761" i="1"/>
  <c r="AC761" i="1"/>
  <c r="AD761" i="1"/>
  <c r="AE761" i="1"/>
  <c r="H762" i="1"/>
  <c r="I762" i="1"/>
  <c r="J762" i="1"/>
  <c r="K762" i="1"/>
  <c r="L762" i="1"/>
  <c r="M762" i="1"/>
  <c r="N762" i="1"/>
  <c r="O762" i="1"/>
  <c r="P762" i="1"/>
  <c r="Q762" i="1"/>
  <c r="R762" i="1"/>
  <c r="S762" i="1"/>
  <c r="T762" i="1"/>
  <c r="U762" i="1"/>
  <c r="V762" i="1"/>
  <c r="W762" i="1"/>
  <c r="X762" i="1"/>
  <c r="Y762" i="1"/>
  <c r="Z762" i="1"/>
  <c r="AA762" i="1"/>
  <c r="AB762" i="1"/>
  <c r="AC762" i="1"/>
  <c r="AD762" i="1"/>
  <c r="AE762" i="1"/>
  <c r="H763" i="1"/>
  <c r="I763" i="1"/>
  <c r="J763" i="1"/>
  <c r="K763" i="1"/>
  <c r="L763" i="1"/>
  <c r="M763" i="1"/>
  <c r="N763" i="1"/>
  <c r="O763" i="1"/>
  <c r="P763" i="1"/>
  <c r="Q763" i="1"/>
  <c r="R763" i="1"/>
  <c r="S763" i="1"/>
  <c r="T763" i="1"/>
  <c r="U763" i="1"/>
  <c r="V763" i="1"/>
  <c r="W763" i="1"/>
  <c r="X763" i="1"/>
  <c r="Y763" i="1"/>
  <c r="Z763" i="1"/>
  <c r="AA763" i="1"/>
  <c r="AB763" i="1"/>
  <c r="AC763" i="1"/>
  <c r="AD763" i="1"/>
  <c r="AE763" i="1"/>
  <c r="H765" i="1"/>
  <c r="I765" i="1"/>
  <c r="J765" i="1"/>
  <c r="K765" i="1"/>
  <c r="L765" i="1"/>
  <c r="M765" i="1"/>
  <c r="N765" i="1"/>
  <c r="O765" i="1"/>
  <c r="P765" i="1"/>
  <c r="Q765" i="1"/>
  <c r="R765" i="1"/>
  <c r="S765" i="1"/>
  <c r="T765" i="1"/>
  <c r="U765" i="1"/>
  <c r="V765" i="1"/>
  <c r="W765" i="1"/>
  <c r="X765" i="1"/>
  <c r="Y765" i="1"/>
  <c r="Z765" i="1"/>
  <c r="AA765" i="1"/>
  <c r="AB765" i="1"/>
  <c r="AC765" i="1"/>
  <c r="AD765" i="1"/>
  <c r="AE765" i="1"/>
  <c r="H766" i="1"/>
  <c r="I766" i="1"/>
  <c r="J766" i="1"/>
  <c r="K766" i="1"/>
  <c r="L766" i="1"/>
  <c r="M766" i="1"/>
  <c r="N766" i="1"/>
  <c r="O766" i="1"/>
  <c r="P766" i="1"/>
  <c r="Q766" i="1"/>
  <c r="R766" i="1"/>
  <c r="S766" i="1"/>
  <c r="T766" i="1"/>
  <c r="U766" i="1"/>
  <c r="V766" i="1"/>
  <c r="W766" i="1"/>
  <c r="X766" i="1"/>
  <c r="Y766" i="1"/>
  <c r="Z766" i="1"/>
  <c r="AA766" i="1"/>
  <c r="AB766" i="1"/>
  <c r="AC766" i="1"/>
  <c r="AD766" i="1"/>
  <c r="AE766" i="1"/>
  <c r="H767" i="1"/>
  <c r="I767" i="1"/>
  <c r="J767" i="1"/>
  <c r="K767" i="1"/>
  <c r="L767" i="1"/>
  <c r="M767" i="1"/>
  <c r="N767" i="1"/>
  <c r="O767" i="1"/>
  <c r="P767" i="1"/>
  <c r="Q767" i="1"/>
  <c r="R767" i="1"/>
  <c r="S767" i="1"/>
  <c r="T767" i="1"/>
  <c r="U767" i="1"/>
  <c r="V767" i="1"/>
  <c r="W767" i="1"/>
  <c r="X767" i="1"/>
  <c r="Y767" i="1"/>
  <c r="Z767" i="1"/>
  <c r="AA767" i="1"/>
  <c r="AB767" i="1"/>
  <c r="AC767" i="1"/>
  <c r="AD767" i="1"/>
  <c r="AE767" i="1"/>
  <c r="H768" i="1"/>
  <c r="I768" i="1"/>
  <c r="J768" i="1"/>
  <c r="K768" i="1"/>
  <c r="L768" i="1"/>
  <c r="M768" i="1"/>
  <c r="N768" i="1"/>
  <c r="O768" i="1"/>
  <c r="P768" i="1"/>
  <c r="Q768" i="1"/>
  <c r="R768" i="1"/>
  <c r="S768" i="1"/>
  <c r="T768" i="1"/>
  <c r="U768" i="1"/>
  <c r="V768" i="1"/>
  <c r="W768" i="1"/>
  <c r="X768" i="1"/>
  <c r="Y768" i="1"/>
  <c r="Z768" i="1"/>
  <c r="AA768" i="1"/>
  <c r="AB768" i="1"/>
  <c r="AC768" i="1"/>
  <c r="AD768" i="1"/>
  <c r="AE768" i="1"/>
  <c r="H769" i="1"/>
  <c r="I769" i="1"/>
  <c r="J769" i="1"/>
  <c r="K769" i="1"/>
  <c r="L769" i="1"/>
  <c r="M769" i="1"/>
  <c r="N769" i="1"/>
  <c r="O769" i="1"/>
  <c r="P769" i="1"/>
  <c r="Q769" i="1"/>
  <c r="R769" i="1"/>
  <c r="S769" i="1"/>
  <c r="T769" i="1"/>
  <c r="U769" i="1"/>
  <c r="V769" i="1"/>
  <c r="W769" i="1"/>
  <c r="X769" i="1"/>
  <c r="Y769" i="1"/>
  <c r="Z769" i="1"/>
  <c r="AA769" i="1"/>
  <c r="AB769" i="1"/>
  <c r="AC769" i="1"/>
  <c r="AD769" i="1"/>
  <c r="AE769" i="1"/>
  <c r="H770" i="1"/>
  <c r="I770" i="1"/>
  <c r="J770" i="1"/>
  <c r="K770" i="1"/>
  <c r="L770" i="1"/>
  <c r="M770" i="1"/>
  <c r="N770" i="1"/>
  <c r="O770" i="1"/>
  <c r="P770" i="1"/>
  <c r="Q770" i="1"/>
  <c r="R770" i="1"/>
  <c r="S770" i="1"/>
  <c r="T770" i="1"/>
  <c r="U770" i="1"/>
  <c r="V770" i="1"/>
  <c r="W770" i="1"/>
  <c r="X770" i="1"/>
  <c r="Y770" i="1"/>
  <c r="Z770" i="1"/>
  <c r="AA770" i="1"/>
  <c r="AB770" i="1"/>
  <c r="AC770" i="1"/>
  <c r="AD770" i="1"/>
  <c r="AE770" i="1"/>
  <c r="H771" i="1"/>
  <c r="I771" i="1"/>
  <c r="J771" i="1"/>
  <c r="K771" i="1"/>
  <c r="L771" i="1"/>
  <c r="M771" i="1"/>
  <c r="N771" i="1"/>
  <c r="O771" i="1"/>
  <c r="P771" i="1"/>
  <c r="Q771" i="1"/>
  <c r="R771" i="1"/>
  <c r="S771" i="1"/>
  <c r="T771" i="1"/>
  <c r="U771" i="1"/>
  <c r="V771" i="1"/>
  <c r="W771" i="1"/>
  <c r="X771" i="1"/>
  <c r="Y771" i="1"/>
  <c r="Z771" i="1"/>
  <c r="AA771" i="1"/>
  <c r="AB771" i="1"/>
  <c r="AC771" i="1"/>
  <c r="AD771" i="1"/>
  <c r="AE771" i="1"/>
  <c r="H772" i="1"/>
  <c r="I772" i="1"/>
  <c r="J772" i="1"/>
  <c r="K772" i="1"/>
  <c r="L772" i="1"/>
  <c r="M772" i="1"/>
  <c r="N772" i="1"/>
  <c r="O772" i="1"/>
  <c r="P772" i="1"/>
  <c r="Q772" i="1"/>
  <c r="R772" i="1"/>
  <c r="S772" i="1"/>
  <c r="T772" i="1"/>
  <c r="U772" i="1"/>
  <c r="V772" i="1"/>
  <c r="W772" i="1"/>
  <c r="X772" i="1"/>
  <c r="Y772" i="1"/>
  <c r="Z772" i="1"/>
  <c r="AA772" i="1"/>
  <c r="AB772" i="1"/>
  <c r="AC772" i="1"/>
  <c r="AD772" i="1"/>
  <c r="AE772" i="1"/>
  <c r="H774" i="1"/>
  <c r="I774" i="1"/>
  <c r="J774" i="1"/>
  <c r="K774" i="1"/>
  <c r="L774" i="1"/>
  <c r="M774" i="1"/>
  <c r="N774" i="1"/>
  <c r="O774" i="1"/>
  <c r="P774" i="1"/>
  <c r="Q774" i="1"/>
  <c r="R774" i="1"/>
  <c r="S774" i="1"/>
  <c r="T774" i="1"/>
  <c r="U774" i="1"/>
  <c r="V774" i="1"/>
  <c r="W774" i="1"/>
  <c r="X774" i="1"/>
  <c r="Y774" i="1"/>
  <c r="Z774" i="1"/>
  <c r="AA774" i="1"/>
  <c r="AB774" i="1"/>
  <c r="AC774" i="1"/>
  <c r="AD774" i="1"/>
  <c r="AE774" i="1"/>
  <c r="H775" i="1"/>
  <c r="I775" i="1"/>
  <c r="J775" i="1"/>
  <c r="K775" i="1"/>
  <c r="L775" i="1"/>
  <c r="M775" i="1"/>
  <c r="N775" i="1"/>
  <c r="O775" i="1"/>
  <c r="P775" i="1"/>
  <c r="Q775" i="1"/>
  <c r="R775" i="1"/>
  <c r="S775" i="1"/>
  <c r="T775" i="1"/>
  <c r="U775" i="1"/>
  <c r="V775" i="1"/>
  <c r="W775" i="1"/>
  <c r="X775" i="1"/>
  <c r="Y775" i="1"/>
  <c r="Z775" i="1"/>
  <c r="AA775" i="1"/>
  <c r="AB775" i="1"/>
  <c r="AC775" i="1"/>
  <c r="AD775" i="1"/>
  <c r="AE775" i="1"/>
  <c r="H776" i="1"/>
  <c r="I776" i="1"/>
  <c r="J776" i="1"/>
  <c r="K776" i="1"/>
  <c r="L776" i="1"/>
  <c r="M776" i="1"/>
  <c r="N776" i="1"/>
  <c r="O776" i="1"/>
  <c r="P776" i="1"/>
  <c r="Q776" i="1"/>
  <c r="R776" i="1"/>
  <c r="S776" i="1"/>
  <c r="T776" i="1"/>
  <c r="U776" i="1"/>
  <c r="V776" i="1"/>
  <c r="W776" i="1"/>
  <c r="X776" i="1"/>
  <c r="Y776" i="1"/>
  <c r="Z776" i="1"/>
  <c r="AA776" i="1"/>
  <c r="AB776" i="1"/>
  <c r="AC776" i="1"/>
  <c r="AD776" i="1"/>
  <c r="AE776" i="1"/>
  <c r="H777" i="1"/>
  <c r="I777" i="1"/>
  <c r="J777" i="1"/>
  <c r="K777" i="1"/>
  <c r="L777" i="1"/>
  <c r="M777" i="1"/>
  <c r="N777" i="1"/>
  <c r="O777" i="1"/>
  <c r="P777" i="1"/>
  <c r="Q777" i="1"/>
  <c r="R777" i="1"/>
  <c r="S777" i="1"/>
  <c r="T777" i="1"/>
  <c r="U777" i="1"/>
  <c r="V777" i="1"/>
  <c r="W777" i="1"/>
  <c r="X777" i="1"/>
  <c r="Y777" i="1"/>
  <c r="Z777" i="1"/>
  <c r="AA777" i="1"/>
  <c r="AB777" i="1"/>
  <c r="AC777" i="1"/>
  <c r="AD777" i="1"/>
  <c r="AE777" i="1"/>
  <c r="H778" i="1"/>
  <c r="I778" i="1"/>
  <c r="J778" i="1"/>
  <c r="K778" i="1"/>
  <c r="L778" i="1"/>
  <c r="M778" i="1"/>
  <c r="N778" i="1"/>
  <c r="O778" i="1"/>
  <c r="P778" i="1"/>
  <c r="Q778" i="1"/>
  <c r="R778" i="1"/>
  <c r="S778" i="1"/>
  <c r="T778" i="1"/>
  <c r="U778" i="1"/>
  <c r="V778" i="1"/>
  <c r="W778" i="1"/>
  <c r="X778" i="1"/>
  <c r="Y778" i="1"/>
  <c r="Z778" i="1"/>
  <c r="AA778" i="1"/>
  <c r="AB778" i="1"/>
  <c r="AC778" i="1"/>
  <c r="AD778" i="1"/>
  <c r="AE778" i="1"/>
  <c r="H779" i="1"/>
  <c r="I779" i="1"/>
  <c r="J779" i="1"/>
  <c r="K779" i="1"/>
  <c r="L779" i="1"/>
  <c r="M779" i="1"/>
  <c r="N779" i="1"/>
  <c r="O779" i="1"/>
  <c r="P779" i="1"/>
  <c r="Q779" i="1"/>
  <c r="R779" i="1"/>
  <c r="S779" i="1"/>
  <c r="T779" i="1"/>
  <c r="U779" i="1"/>
  <c r="V779" i="1"/>
  <c r="W779" i="1"/>
  <c r="X779" i="1"/>
  <c r="Y779" i="1"/>
  <c r="Z779" i="1"/>
  <c r="AA779" i="1"/>
  <c r="AB779" i="1"/>
  <c r="AC779" i="1"/>
  <c r="AD779" i="1"/>
  <c r="AE779" i="1"/>
  <c r="H780" i="1"/>
  <c r="I780" i="1"/>
  <c r="J780" i="1"/>
  <c r="K780" i="1"/>
  <c r="L780" i="1"/>
  <c r="M780" i="1"/>
  <c r="N780" i="1"/>
  <c r="O780" i="1"/>
  <c r="P780" i="1"/>
  <c r="Q780" i="1"/>
  <c r="R780" i="1"/>
  <c r="S780" i="1"/>
  <c r="T780" i="1"/>
  <c r="U780" i="1"/>
  <c r="V780" i="1"/>
  <c r="W780" i="1"/>
  <c r="X780" i="1"/>
  <c r="Y780" i="1"/>
  <c r="Z780" i="1"/>
  <c r="AA780" i="1"/>
  <c r="AB780" i="1"/>
  <c r="AC780" i="1"/>
  <c r="AD780" i="1"/>
  <c r="AE780" i="1"/>
  <c r="H781" i="1"/>
  <c r="I781" i="1"/>
  <c r="J781" i="1"/>
  <c r="K781" i="1"/>
  <c r="L781" i="1"/>
  <c r="M781" i="1"/>
  <c r="N781" i="1"/>
  <c r="O781" i="1"/>
  <c r="P781" i="1"/>
  <c r="Q781" i="1"/>
  <c r="R781" i="1"/>
  <c r="S781" i="1"/>
  <c r="T781" i="1"/>
  <c r="U781" i="1"/>
  <c r="V781" i="1"/>
  <c r="W781" i="1"/>
  <c r="X781" i="1"/>
  <c r="Y781" i="1"/>
  <c r="Z781" i="1"/>
  <c r="AA781" i="1"/>
  <c r="AB781" i="1"/>
  <c r="AC781" i="1"/>
  <c r="AD781" i="1"/>
  <c r="AE781" i="1"/>
  <c r="H783" i="1"/>
  <c r="I783" i="1"/>
  <c r="J783" i="1"/>
  <c r="K783" i="1"/>
  <c r="L783" i="1"/>
  <c r="M783" i="1"/>
  <c r="N783" i="1"/>
  <c r="O783" i="1"/>
  <c r="P783" i="1"/>
  <c r="Q783" i="1"/>
  <c r="R783" i="1"/>
  <c r="S783" i="1"/>
  <c r="T783" i="1"/>
  <c r="U783" i="1"/>
  <c r="V783" i="1"/>
  <c r="W783" i="1"/>
  <c r="X783" i="1"/>
  <c r="Y783" i="1"/>
  <c r="Z783" i="1"/>
  <c r="AA783" i="1"/>
  <c r="AB783" i="1"/>
  <c r="AC783" i="1"/>
  <c r="AD783" i="1"/>
  <c r="AE783" i="1"/>
  <c r="H784" i="1"/>
  <c r="I784" i="1"/>
  <c r="J784" i="1"/>
  <c r="K784" i="1"/>
  <c r="L784" i="1"/>
  <c r="M784" i="1"/>
  <c r="N784" i="1"/>
  <c r="O784" i="1"/>
  <c r="P784" i="1"/>
  <c r="Q784" i="1"/>
  <c r="R784" i="1"/>
  <c r="S784" i="1"/>
  <c r="T784" i="1"/>
  <c r="U784" i="1"/>
  <c r="V784" i="1"/>
  <c r="W784" i="1"/>
  <c r="X784" i="1"/>
  <c r="Y784" i="1"/>
  <c r="Z784" i="1"/>
  <c r="AA784" i="1"/>
  <c r="AB784" i="1"/>
  <c r="AC784" i="1"/>
  <c r="AD784" i="1"/>
  <c r="AE784" i="1"/>
  <c r="H785" i="1"/>
  <c r="I785" i="1"/>
  <c r="J785" i="1"/>
  <c r="K785" i="1"/>
  <c r="L785" i="1"/>
  <c r="M785" i="1"/>
  <c r="N785" i="1"/>
  <c r="O785" i="1"/>
  <c r="P785" i="1"/>
  <c r="Q785" i="1"/>
  <c r="R785" i="1"/>
  <c r="S785" i="1"/>
  <c r="T785" i="1"/>
  <c r="U785" i="1"/>
  <c r="V785" i="1"/>
  <c r="W785" i="1"/>
  <c r="X785" i="1"/>
  <c r="Y785" i="1"/>
  <c r="Z785" i="1"/>
  <c r="AA785" i="1"/>
  <c r="AB785" i="1"/>
  <c r="AC785" i="1"/>
  <c r="AD785" i="1"/>
  <c r="AE785" i="1"/>
  <c r="H786" i="1"/>
  <c r="I786" i="1"/>
  <c r="J786" i="1"/>
  <c r="K786" i="1"/>
  <c r="L786" i="1"/>
  <c r="M786" i="1"/>
  <c r="N786" i="1"/>
  <c r="O786" i="1"/>
  <c r="P786" i="1"/>
  <c r="Q786" i="1"/>
  <c r="R786" i="1"/>
  <c r="S786" i="1"/>
  <c r="T786" i="1"/>
  <c r="U786" i="1"/>
  <c r="V786" i="1"/>
  <c r="W786" i="1"/>
  <c r="X786" i="1"/>
  <c r="Y786" i="1"/>
  <c r="Z786" i="1"/>
  <c r="AA786" i="1"/>
  <c r="AB786" i="1"/>
  <c r="AC786" i="1"/>
  <c r="AD786" i="1"/>
  <c r="AE786" i="1"/>
  <c r="H787" i="1"/>
  <c r="I787" i="1"/>
  <c r="J787" i="1"/>
  <c r="K787" i="1"/>
  <c r="L787" i="1"/>
  <c r="M787" i="1"/>
  <c r="N787" i="1"/>
  <c r="O787" i="1"/>
  <c r="P787" i="1"/>
  <c r="Q787" i="1"/>
  <c r="R787" i="1"/>
  <c r="S787" i="1"/>
  <c r="T787" i="1"/>
  <c r="U787" i="1"/>
  <c r="V787" i="1"/>
  <c r="W787" i="1"/>
  <c r="X787" i="1"/>
  <c r="Y787" i="1"/>
  <c r="Z787" i="1"/>
  <c r="AA787" i="1"/>
  <c r="AB787" i="1"/>
  <c r="AC787" i="1"/>
  <c r="AD787" i="1"/>
  <c r="AE787" i="1"/>
  <c r="H788" i="1"/>
  <c r="I788" i="1"/>
  <c r="J788" i="1"/>
  <c r="K788" i="1"/>
  <c r="L788" i="1"/>
  <c r="M788" i="1"/>
  <c r="N788" i="1"/>
  <c r="O788" i="1"/>
  <c r="P788" i="1"/>
  <c r="Q788" i="1"/>
  <c r="R788" i="1"/>
  <c r="S788" i="1"/>
  <c r="T788" i="1"/>
  <c r="U788" i="1"/>
  <c r="V788" i="1"/>
  <c r="W788" i="1"/>
  <c r="X788" i="1"/>
  <c r="Y788" i="1"/>
  <c r="Z788" i="1"/>
  <c r="AA788" i="1"/>
  <c r="AB788" i="1"/>
  <c r="AC788" i="1"/>
  <c r="AD788" i="1"/>
  <c r="AE788" i="1"/>
  <c r="H789" i="1"/>
  <c r="I789" i="1"/>
  <c r="J789" i="1"/>
  <c r="K789" i="1"/>
  <c r="L789" i="1"/>
  <c r="M789" i="1"/>
  <c r="N789" i="1"/>
  <c r="O789" i="1"/>
  <c r="P789" i="1"/>
  <c r="Q789" i="1"/>
  <c r="R789" i="1"/>
  <c r="S789" i="1"/>
  <c r="T789" i="1"/>
  <c r="U789" i="1"/>
  <c r="V789" i="1"/>
  <c r="W789" i="1"/>
  <c r="X789" i="1"/>
  <c r="Y789" i="1"/>
  <c r="Z789" i="1"/>
  <c r="AA789" i="1"/>
  <c r="AB789" i="1"/>
  <c r="AC789" i="1"/>
  <c r="AD789" i="1"/>
  <c r="AE789" i="1"/>
  <c r="H790" i="1"/>
  <c r="I790" i="1"/>
  <c r="J790" i="1"/>
  <c r="K790" i="1"/>
  <c r="L790" i="1"/>
  <c r="M790" i="1"/>
  <c r="N790" i="1"/>
  <c r="O790" i="1"/>
  <c r="P790" i="1"/>
  <c r="Q790" i="1"/>
  <c r="R790" i="1"/>
  <c r="S790" i="1"/>
  <c r="T790" i="1"/>
  <c r="U790" i="1"/>
  <c r="V790" i="1"/>
  <c r="W790" i="1"/>
  <c r="X790" i="1"/>
  <c r="Y790" i="1"/>
  <c r="Z790" i="1"/>
  <c r="AA790" i="1"/>
  <c r="AB790" i="1"/>
  <c r="AC790" i="1"/>
  <c r="AD790" i="1"/>
  <c r="AE790" i="1"/>
  <c r="H793" i="1"/>
  <c r="I793" i="1"/>
  <c r="J793" i="1"/>
  <c r="K793" i="1"/>
  <c r="L793" i="1"/>
  <c r="M793" i="1"/>
  <c r="N793" i="1"/>
  <c r="O793" i="1"/>
  <c r="P793" i="1"/>
  <c r="Q793" i="1"/>
  <c r="R793" i="1"/>
  <c r="S793" i="1"/>
  <c r="T793" i="1"/>
  <c r="U793" i="1"/>
  <c r="V793" i="1"/>
  <c r="W793" i="1"/>
  <c r="X793" i="1"/>
  <c r="Y793" i="1"/>
  <c r="Z793" i="1"/>
  <c r="AA793" i="1"/>
  <c r="AB793" i="1"/>
  <c r="AC793" i="1"/>
  <c r="AD793" i="1"/>
  <c r="AE793" i="1"/>
  <c r="H794" i="1"/>
  <c r="I794" i="1"/>
  <c r="J794" i="1"/>
  <c r="K794" i="1"/>
  <c r="L794" i="1"/>
  <c r="M794" i="1"/>
  <c r="N794" i="1"/>
  <c r="O794" i="1"/>
  <c r="P794" i="1"/>
  <c r="Q794" i="1"/>
  <c r="R794" i="1"/>
  <c r="S794" i="1"/>
  <c r="T794" i="1"/>
  <c r="U794" i="1"/>
  <c r="V794" i="1"/>
  <c r="W794" i="1"/>
  <c r="X794" i="1"/>
  <c r="Y794" i="1"/>
  <c r="Z794" i="1"/>
  <c r="AA794" i="1"/>
  <c r="AB794" i="1"/>
  <c r="AC794" i="1"/>
  <c r="AD794" i="1"/>
  <c r="AE794" i="1"/>
  <c r="H795" i="1"/>
  <c r="I795" i="1"/>
  <c r="J795" i="1"/>
  <c r="K795" i="1"/>
  <c r="L795" i="1"/>
  <c r="M795" i="1"/>
  <c r="N795" i="1"/>
  <c r="O795" i="1"/>
  <c r="P795" i="1"/>
  <c r="Q795" i="1"/>
  <c r="R795" i="1"/>
  <c r="S795" i="1"/>
  <c r="T795" i="1"/>
  <c r="U795" i="1"/>
  <c r="V795" i="1"/>
  <c r="W795" i="1"/>
  <c r="X795" i="1"/>
  <c r="Y795" i="1"/>
  <c r="Z795" i="1"/>
  <c r="AA795" i="1"/>
  <c r="AB795" i="1"/>
  <c r="AC795" i="1"/>
  <c r="AD795" i="1"/>
  <c r="AE795" i="1"/>
  <c r="H796" i="1"/>
  <c r="I796" i="1"/>
  <c r="J796" i="1"/>
  <c r="K796" i="1"/>
  <c r="L796" i="1"/>
  <c r="M796" i="1"/>
  <c r="N796" i="1"/>
  <c r="O796" i="1"/>
  <c r="P796" i="1"/>
  <c r="Q796" i="1"/>
  <c r="R796" i="1"/>
  <c r="S796" i="1"/>
  <c r="T796" i="1"/>
  <c r="U796" i="1"/>
  <c r="V796" i="1"/>
  <c r="W796" i="1"/>
  <c r="X796" i="1"/>
  <c r="Y796" i="1"/>
  <c r="Z796" i="1"/>
  <c r="AA796" i="1"/>
  <c r="AB796" i="1"/>
  <c r="AC796" i="1"/>
  <c r="AD796" i="1"/>
  <c r="AE796" i="1"/>
  <c r="H797" i="1"/>
  <c r="I797" i="1"/>
  <c r="J797" i="1"/>
  <c r="K797" i="1"/>
  <c r="L797" i="1"/>
  <c r="M797" i="1"/>
  <c r="N797" i="1"/>
  <c r="O797" i="1"/>
  <c r="P797" i="1"/>
  <c r="Q797" i="1"/>
  <c r="R797" i="1"/>
  <c r="S797" i="1"/>
  <c r="T797" i="1"/>
  <c r="U797" i="1"/>
  <c r="V797" i="1"/>
  <c r="W797" i="1"/>
  <c r="X797" i="1"/>
  <c r="Y797" i="1"/>
  <c r="Z797" i="1"/>
  <c r="AA797" i="1"/>
  <c r="AB797" i="1"/>
  <c r="AC797" i="1"/>
  <c r="AD797" i="1"/>
  <c r="AE797" i="1"/>
  <c r="H798" i="1"/>
  <c r="I798" i="1"/>
  <c r="J798" i="1"/>
  <c r="K798" i="1"/>
  <c r="L798" i="1"/>
  <c r="M798" i="1"/>
  <c r="N798" i="1"/>
  <c r="O798" i="1"/>
  <c r="P798" i="1"/>
  <c r="Q798" i="1"/>
  <c r="R798" i="1"/>
  <c r="S798" i="1"/>
  <c r="T798" i="1"/>
  <c r="U798" i="1"/>
  <c r="V798" i="1"/>
  <c r="W798" i="1"/>
  <c r="X798" i="1"/>
  <c r="Y798" i="1"/>
  <c r="Z798" i="1"/>
  <c r="AA798" i="1"/>
  <c r="AB798" i="1"/>
  <c r="AC798" i="1"/>
  <c r="AD798" i="1"/>
  <c r="AE798" i="1"/>
  <c r="H799" i="1"/>
  <c r="I799" i="1"/>
  <c r="J799" i="1"/>
  <c r="K799" i="1"/>
  <c r="L799" i="1"/>
  <c r="M799" i="1"/>
  <c r="N799" i="1"/>
  <c r="O799" i="1"/>
  <c r="P799" i="1"/>
  <c r="Q799" i="1"/>
  <c r="R799" i="1"/>
  <c r="S799" i="1"/>
  <c r="T799" i="1"/>
  <c r="U799" i="1"/>
  <c r="V799" i="1"/>
  <c r="W799" i="1"/>
  <c r="X799" i="1"/>
  <c r="Y799" i="1"/>
  <c r="Z799" i="1"/>
  <c r="AA799" i="1"/>
  <c r="AB799" i="1"/>
  <c r="AC799" i="1"/>
  <c r="AD799" i="1"/>
  <c r="AE799" i="1"/>
  <c r="H800" i="1"/>
  <c r="I800" i="1"/>
  <c r="J800" i="1"/>
  <c r="K800" i="1"/>
  <c r="L800" i="1"/>
  <c r="M800" i="1"/>
  <c r="N800" i="1"/>
  <c r="O800" i="1"/>
  <c r="P800" i="1"/>
  <c r="Q800" i="1"/>
  <c r="R800" i="1"/>
  <c r="S800" i="1"/>
  <c r="T800" i="1"/>
  <c r="U800" i="1"/>
  <c r="V800" i="1"/>
  <c r="W800" i="1"/>
  <c r="X800" i="1"/>
  <c r="Y800" i="1"/>
  <c r="Z800" i="1"/>
  <c r="AA800" i="1"/>
  <c r="AB800" i="1"/>
  <c r="AC800" i="1"/>
  <c r="AD800" i="1"/>
  <c r="AE800" i="1"/>
  <c r="H809" i="1"/>
  <c r="I809" i="1"/>
  <c r="J809" i="1"/>
  <c r="K809" i="1"/>
  <c r="L809" i="1"/>
  <c r="M809" i="1"/>
  <c r="N809" i="1"/>
  <c r="O809" i="1"/>
  <c r="P809" i="1"/>
  <c r="Q809" i="1"/>
  <c r="R809" i="1"/>
  <c r="S809" i="1"/>
  <c r="T809" i="1"/>
  <c r="U809" i="1"/>
  <c r="V809" i="1"/>
  <c r="W809" i="1"/>
  <c r="X809" i="1"/>
  <c r="Y809" i="1"/>
  <c r="Z809" i="1"/>
  <c r="AA809" i="1"/>
  <c r="AB809" i="1"/>
  <c r="AC809" i="1"/>
  <c r="AD809" i="1"/>
  <c r="AE809" i="1"/>
  <c r="H810" i="1"/>
  <c r="I810" i="1"/>
  <c r="J810" i="1"/>
  <c r="K810" i="1"/>
  <c r="L810" i="1"/>
  <c r="M810" i="1"/>
  <c r="N810" i="1"/>
  <c r="O810" i="1"/>
  <c r="P810" i="1"/>
  <c r="Q810" i="1"/>
  <c r="R810" i="1"/>
  <c r="S810" i="1"/>
  <c r="T810" i="1"/>
  <c r="U810" i="1"/>
  <c r="V810" i="1"/>
  <c r="W810" i="1"/>
  <c r="X810" i="1"/>
  <c r="Y810" i="1"/>
  <c r="Z810" i="1"/>
  <c r="AA810" i="1"/>
  <c r="AB810" i="1"/>
  <c r="AC810" i="1"/>
  <c r="AD810" i="1"/>
  <c r="AE810" i="1"/>
  <c r="H811" i="1"/>
  <c r="I811" i="1"/>
  <c r="J811" i="1"/>
  <c r="K811" i="1"/>
  <c r="L811" i="1"/>
  <c r="M811" i="1"/>
  <c r="N811" i="1"/>
  <c r="O811" i="1"/>
  <c r="P811" i="1"/>
  <c r="Q811" i="1"/>
  <c r="R811" i="1"/>
  <c r="S811" i="1"/>
  <c r="T811" i="1"/>
  <c r="U811" i="1"/>
  <c r="V811" i="1"/>
  <c r="W811" i="1"/>
  <c r="X811" i="1"/>
  <c r="Y811" i="1"/>
  <c r="Z811" i="1"/>
  <c r="AA811" i="1"/>
  <c r="AB811" i="1"/>
  <c r="AC811" i="1"/>
  <c r="AD811" i="1"/>
  <c r="AE811" i="1"/>
  <c r="H812" i="1"/>
  <c r="I812" i="1"/>
  <c r="J812" i="1"/>
  <c r="K812" i="1"/>
  <c r="L812" i="1"/>
  <c r="M812" i="1"/>
  <c r="N812" i="1"/>
  <c r="O812" i="1"/>
  <c r="P812" i="1"/>
  <c r="Q812" i="1"/>
  <c r="R812" i="1"/>
  <c r="S812" i="1"/>
  <c r="T812" i="1"/>
  <c r="U812" i="1"/>
  <c r="V812" i="1"/>
  <c r="W812" i="1"/>
  <c r="X812" i="1"/>
  <c r="Y812" i="1"/>
  <c r="Z812" i="1"/>
  <c r="AA812" i="1"/>
  <c r="AB812" i="1"/>
  <c r="AC812" i="1"/>
  <c r="AD812" i="1"/>
  <c r="AE812" i="1"/>
  <c r="H813" i="1"/>
  <c r="I813" i="1"/>
  <c r="J813" i="1"/>
  <c r="K813" i="1"/>
  <c r="L813" i="1"/>
  <c r="M813" i="1"/>
  <c r="N813" i="1"/>
  <c r="O813" i="1"/>
  <c r="P813" i="1"/>
  <c r="Q813" i="1"/>
  <c r="R813" i="1"/>
  <c r="S813" i="1"/>
  <c r="T813" i="1"/>
  <c r="U813" i="1"/>
  <c r="V813" i="1"/>
  <c r="W813" i="1"/>
  <c r="X813" i="1"/>
  <c r="Y813" i="1"/>
  <c r="Z813" i="1"/>
  <c r="AA813" i="1"/>
  <c r="AB813" i="1"/>
  <c r="AC813" i="1"/>
  <c r="AD813" i="1"/>
  <c r="AE813" i="1"/>
  <c r="H814" i="1"/>
  <c r="I814" i="1"/>
  <c r="J814" i="1"/>
  <c r="K814" i="1"/>
  <c r="L814" i="1"/>
  <c r="M814" i="1"/>
  <c r="N814" i="1"/>
  <c r="O814" i="1"/>
  <c r="P814" i="1"/>
  <c r="Q814" i="1"/>
  <c r="R814" i="1"/>
  <c r="S814" i="1"/>
  <c r="T814" i="1"/>
  <c r="U814" i="1"/>
  <c r="V814" i="1"/>
  <c r="W814" i="1"/>
  <c r="X814" i="1"/>
  <c r="Y814" i="1"/>
  <c r="Z814" i="1"/>
  <c r="AA814" i="1"/>
  <c r="AB814" i="1"/>
  <c r="AC814" i="1"/>
  <c r="AD814" i="1"/>
  <c r="AE814" i="1"/>
  <c r="H815" i="1"/>
  <c r="I815" i="1"/>
  <c r="J815" i="1"/>
  <c r="K815" i="1"/>
  <c r="L815" i="1"/>
  <c r="M815" i="1"/>
  <c r="N815" i="1"/>
  <c r="O815" i="1"/>
  <c r="P815" i="1"/>
  <c r="Q815" i="1"/>
  <c r="R815" i="1"/>
  <c r="S815" i="1"/>
  <c r="T815" i="1"/>
  <c r="U815" i="1"/>
  <c r="V815" i="1"/>
  <c r="W815" i="1"/>
  <c r="X815" i="1"/>
  <c r="Y815" i="1"/>
  <c r="Z815" i="1"/>
  <c r="AA815" i="1"/>
  <c r="AB815" i="1"/>
  <c r="AC815" i="1"/>
  <c r="AD815" i="1"/>
  <c r="AE815" i="1"/>
  <c r="H816" i="1"/>
  <c r="I816" i="1"/>
  <c r="J816" i="1"/>
  <c r="K816" i="1"/>
  <c r="L816" i="1"/>
  <c r="M816" i="1"/>
  <c r="N816" i="1"/>
  <c r="O816" i="1"/>
  <c r="P816" i="1"/>
  <c r="Q816" i="1"/>
  <c r="R816" i="1"/>
  <c r="S816" i="1"/>
  <c r="T816" i="1"/>
  <c r="U816" i="1"/>
  <c r="V816" i="1"/>
  <c r="W816" i="1"/>
  <c r="X816" i="1"/>
  <c r="Y816" i="1"/>
  <c r="Z816" i="1"/>
  <c r="AA816" i="1"/>
  <c r="AB816" i="1"/>
  <c r="AC816" i="1"/>
  <c r="AD816" i="1"/>
  <c r="AE816" i="1"/>
  <c r="H843" i="1"/>
  <c r="I843" i="1"/>
  <c r="J843" i="1"/>
  <c r="K843" i="1"/>
  <c r="L843" i="1"/>
  <c r="M843" i="1"/>
  <c r="N843" i="1"/>
  <c r="O843" i="1"/>
  <c r="P843" i="1"/>
  <c r="Q843" i="1"/>
  <c r="R843" i="1"/>
  <c r="S843" i="1"/>
  <c r="T843" i="1"/>
  <c r="U843" i="1"/>
  <c r="V843" i="1"/>
  <c r="W843" i="1"/>
  <c r="X843" i="1"/>
  <c r="Y843" i="1"/>
  <c r="Z843" i="1"/>
  <c r="AA843" i="1"/>
  <c r="AB843" i="1"/>
  <c r="AC843" i="1"/>
  <c r="AD843" i="1"/>
  <c r="AE843" i="1"/>
  <c r="H844" i="1"/>
  <c r="I844" i="1"/>
  <c r="J844" i="1"/>
  <c r="K844" i="1"/>
  <c r="L844" i="1"/>
  <c r="M844" i="1"/>
  <c r="N844" i="1"/>
  <c r="O844" i="1"/>
  <c r="P844" i="1"/>
  <c r="Q844" i="1"/>
  <c r="R844" i="1"/>
  <c r="S844" i="1"/>
  <c r="T844" i="1"/>
  <c r="U844" i="1"/>
  <c r="V844" i="1"/>
  <c r="W844" i="1"/>
  <c r="X844" i="1"/>
  <c r="Y844" i="1"/>
  <c r="Z844" i="1"/>
  <c r="AA844" i="1"/>
  <c r="AB844" i="1"/>
  <c r="AC844" i="1"/>
  <c r="AD844" i="1"/>
  <c r="AE844" i="1"/>
  <c r="H845" i="1"/>
  <c r="I845" i="1"/>
  <c r="J845" i="1"/>
  <c r="K845" i="1"/>
  <c r="L845" i="1"/>
  <c r="M845" i="1"/>
  <c r="N845" i="1"/>
  <c r="O845" i="1"/>
  <c r="P845" i="1"/>
  <c r="Q845" i="1"/>
  <c r="R845" i="1"/>
  <c r="S845" i="1"/>
  <c r="T845" i="1"/>
  <c r="U845" i="1"/>
  <c r="V845" i="1"/>
  <c r="W845" i="1"/>
  <c r="X845" i="1"/>
  <c r="Y845" i="1"/>
  <c r="Z845" i="1"/>
  <c r="AA845" i="1"/>
  <c r="AB845" i="1"/>
  <c r="AC845" i="1"/>
  <c r="AD845" i="1"/>
  <c r="AE845" i="1"/>
  <c r="H846" i="1"/>
  <c r="I846" i="1"/>
  <c r="J846" i="1"/>
  <c r="K846" i="1"/>
  <c r="L846" i="1"/>
  <c r="M846" i="1"/>
  <c r="N846" i="1"/>
  <c r="O846" i="1"/>
  <c r="P846" i="1"/>
  <c r="Q846" i="1"/>
  <c r="R846" i="1"/>
  <c r="S846" i="1"/>
  <c r="T846" i="1"/>
  <c r="U846" i="1"/>
  <c r="V846" i="1"/>
  <c r="W846" i="1"/>
  <c r="X846" i="1"/>
  <c r="Y846" i="1"/>
  <c r="Z846" i="1"/>
  <c r="AA846" i="1"/>
  <c r="AB846" i="1"/>
  <c r="AC846" i="1"/>
  <c r="AD846" i="1"/>
  <c r="AE846" i="1"/>
  <c r="H847" i="1"/>
  <c r="I847" i="1"/>
  <c r="J847" i="1"/>
  <c r="K847" i="1"/>
  <c r="L847" i="1"/>
  <c r="M847" i="1"/>
  <c r="N847" i="1"/>
  <c r="O847" i="1"/>
  <c r="P847" i="1"/>
  <c r="Q847" i="1"/>
  <c r="R847" i="1"/>
  <c r="S847" i="1"/>
  <c r="T847" i="1"/>
  <c r="U847" i="1"/>
  <c r="V847" i="1"/>
  <c r="W847" i="1"/>
  <c r="X847" i="1"/>
  <c r="Y847" i="1"/>
  <c r="Z847" i="1"/>
  <c r="AA847" i="1"/>
  <c r="AB847" i="1"/>
  <c r="AC847" i="1"/>
  <c r="AD847" i="1"/>
  <c r="AE847" i="1"/>
  <c r="H848" i="1"/>
  <c r="I848" i="1"/>
  <c r="J848" i="1"/>
  <c r="K848" i="1"/>
  <c r="L848" i="1"/>
  <c r="M848" i="1"/>
  <c r="N848" i="1"/>
  <c r="O848" i="1"/>
  <c r="P848" i="1"/>
  <c r="Q848" i="1"/>
  <c r="R848" i="1"/>
  <c r="S848" i="1"/>
  <c r="T848" i="1"/>
  <c r="U848" i="1"/>
  <c r="V848" i="1"/>
  <c r="W848" i="1"/>
  <c r="X848" i="1"/>
  <c r="Y848" i="1"/>
  <c r="Z848" i="1"/>
  <c r="AA848" i="1"/>
  <c r="AB848" i="1"/>
  <c r="AC848" i="1"/>
  <c r="AD848" i="1"/>
  <c r="AE848" i="1"/>
  <c r="H849" i="1"/>
  <c r="I849" i="1"/>
  <c r="J849" i="1"/>
  <c r="K849" i="1"/>
  <c r="L849" i="1"/>
  <c r="M849" i="1"/>
  <c r="N849" i="1"/>
  <c r="O849" i="1"/>
  <c r="P849" i="1"/>
  <c r="Q849" i="1"/>
  <c r="R849" i="1"/>
  <c r="S849" i="1"/>
  <c r="T849" i="1"/>
  <c r="U849" i="1"/>
  <c r="V849" i="1"/>
  <c r="W849" i="1"/>
  <c r="X849" i="1"/>
  <c r="Y849" i="1"/>
  <c r="Z849" i="1"/>
  <c r="AA849" i="1"/>
  <c r="AB849" i="1"/>
  <c r="AC849" i="1"/>
  <c r="AD849" i="1"/>
  <c r="AE849" i="1"/>
  <c r="H850" i="1"/>
  <c r="I850" i="1"/>
  <c r="J850" i="1"/>
  <c r="K850" i="1"/>
  <c r="L850" i="1"/>
  <c r="M850" i="1"/>
  <c r="N850" i="1"/>
  <c r="O850" i="1"/>
  <c r="P850" i="1"/>
  <c r="Q850" i="1"/>
  <c r="R850" i="1"/>
  <c r="S850" i="1"/>
  <c r="T850" i="1"/>
  <c r="U850" i="1"/>
  <c r="V850" i="1"/>
  <c r="W850" i="1"/>
  <c r="X850" i="1"/>
  <c r="Y850" i="1"/>
  <c r="Z850" i="1"/>
  <c r="AA850" i="1"/>
  <c r="AB850" i="1"/>
  <c r="AC850" i="1"/>
  <c r="AD850" i="1"/>
  <c r="AE850" i="1"/>
  <c r="H860" i="1"/>
  <c r="I860" i="1"/>
  <c r="J860" i="1"/>
  <c r="K860" i="1"/>
  <c r="L860" i="1"/>
  <c r="M860" i="1"/>
  <c r="N860" i="1"/>
  <c r="O860" i="1"/>
  <c r="P860" i="1"/>
  <c r="Q860" i="1"/>
  <c r="R860" i="1"/>
  <c r="S860" i="1"/>
  <c r="T860" i="1"/>
  <c r="U860" i="1"/>
  <c r="V860" i="1"/>
  <c r="W860" i="1"/>
  <c r="X860" i="1"/>
  <c r="Y860" i="1"/>
  <c r="Z860" i="1"/>
  <c r="AA860" i="1"/>
  <c r="AB860" i="1"/>
  <c r="AC860" i="1"/>
  <c r="AD860" i="1"/>
  <c r="AE860" i="1"/>
  <c r="H861" i="1"/>
  <c r="I861" i="1"/>
  <c r="J861" i="1"/>
  <c r="K861" i="1"/>
  <c r="L861" i="1"/>
  <c r="M861" i="1"/>
  <c r="N861" i="1"/>
  <c r="O861" i="1"/>
  <c r="P861" i="1"/>
  <c r="Q861" i="1"/>
  <c r="R861" i="1"/>
  <c r="S861" i="1"/>
  <c r="T861" i="1"/>
  <c r="U861" i="1"/>
  <c r="V861" i="1"/>
  <c r="W861" i="1"/>
  <c r="X861" i="1"/>
  <c r="Y861" i="1"/>
  <c r="Z861" i="1"/>
  <c r="AA861" i="1"/>
  <c r="AB861" i="1"/>
  <c r="AC861" i="1"/>
  <c r="AD861" i="1"/>
  <c r="AE861" i="1"/>
  <c r="H862" i="1"/>
  <c r="I862" i="1"/>
  <c r="J862" i="1"/>
  <c r="K862" i="1"/>
  <c r="L862" i="1"/>
  <c r="M862" i="1"/>
  <c r="N862" i="1"/>
  <c r="O862" i="1"/>
  <c r="P862" i="1"/>
  <c r="Q862" i="1"/>
  <c r="R862" i="1"/>
  <c r="S862" i="1"/>
  <c r="T862" i="1"/>
  <c r="U862" i="1"/>
  <c r="V862" i="1"/>
  <c r="W862" i="1"/>
  <c r="X862" i="1"/>
  <c r="Y862" i="1"/>
  <c r="Z862" i="1"/>
  <c r="AA862" i="1"/>
  <c r="AB862" i="1"/>
  <c r="AC862" i="1"/>
  <c r="AD862" i="1"/>
  <c r="AE862" i="1"/>
  <c r="H863" i="1"/>
  <c r="I863" i="1"/>
  <c r="J863" i="1"/>
  <c r="K863" i="1"/>
  <c r="L863" i="1"/>
  <c r="M863" i="1"/>
  <c r="N863" i="1"/>
  <c r="O863" i="1"/>
  <c r="P863" i="1"/>
  <c r="Q863" i="1"/>
  <c r="R863" i="1"/>
  <c r="S863" i="1"/>
  <c r="T863" i="1"/>
  <c r="U863" i="1"/>
  <c r="V863" i="1"/>
  <c r="W863" i="1"/>
  <c r="X863" i="1"/>
  <c r="Y863" i="1"/>
  <c r="Z863" i="1"/>
  <c r="AA863" i="1"/>
  <c r="AB863" i="1"/>
  <c r="AC863" i="1"/>
  <c r="AD863" i="1"/>
  <c r="AE863" i="1"/>
  <c r="H864" i="1"/>
  <c r="I864" i="1"/>
  <c r="J864" i="1"/>
  <c r="K864" i="1"/>
  <c r="L864" i="1"/>
  <c r="M864" i="1"/>
  <c r="N864" i="1"/>
  <c r="O864" i="1"/>
  <c r="P864" i="1"/>
  <c r="Q864" i="1"/>
  <c r="R864" i="1"/>
  <c r="S864" i="1"/>
  <c r="T864" i="1"/>
  <c r="U864" i="1"/>
  <c r="V864" i="1"/>
  <c r="W864" i="1"/>
  <c r="X864" i="1"/>
  <c r="Y864" i="1"/>
  <c r="Z864" i="1"/>
  <c r="AA864" i="1"/>
  <c r="AB864" i="1"/>
  <c r="AC864" i="1"/>
  <c r="AD864" i="1"/>
  <c r="AE864" i="1"/>
  <c r="H865" i="1"/>
  <c r="I865" i="1"/>
  <c r="J865" i="1"/>
  <c r="K865" i="1"/>
  <c r="L865" i="1"/>
  <c r="M865" i="1"/>
  <c r="N865" i="1"/>
  <c r="O865" i="1"/>
  <c r="P865" i="1"/>
  <c r="Q865" i="1"/>
  <c r="R865" i="1"/>
  <c r="S865" i="1"/>
  <c r="T865" i="1"/>
  <c r="U865" i="1"/>
  <c r="V865" i="1"/>
  <c r="W865" i="1"/>
  <c r="X865" i="1"/>
  <c r="Y865" i="1"/>
  <c r="Z865" i="1"/>
  <c r="AA865" i="1"/>
  <c r="AB865" i="1"/>
  <c r="AC865" i="1"/>
  <c r="AD865" i="1"/>
  <c r="AE865" i="1"/>
  <c r="H866" i="1"/>
  <c r="I866" i="1"/>
  <c r="J866" i="1"/>
  <c r="K866" i="1"/>
  <c r="L866" i="1"/>
  <c r="M866" i="1"/>
  <c r="N866" i="1"/>
  <c r="O866" i="1"/>
  <c r="P866" i="1"/>
  <c r="Q866" i="1"/>
  <c r="R866" i="1"/>
  <c r="S866" i="1"/>
  <c r="T866" i="1"/>
  <c r="U866" i="1"/>
  <c r="V866" i="1"/>
  <c r="W866" i="1"/>
  <c r="X866" i="1"/>
  <c r="Y866" i="1"/>
  <c r="Z866" i="1"/>
  <c r="AA866" i="1"/>
  <c r="AB866" i="1"/>
  <c r="AC866" i="1"/>
  <c r="AD866" i="1"/>
  <c r="AE866" i="1"/>
  <c r="H867" i="1"/>
  <c r="I867" i="1"/>
  <c r="J867" i="1"/>
  <c r="K867" i="1"/>
  <c r="L867" i="1"/>
  <c r="M867" i="1"/>
  <c r="N867" i="1"/>
  <c r="O867" i="1"/>
  <c r="P867" i="1"/>
  <c r="Q867" i="1"/>
  <c r="R867" i="1"/>
  <c r="S867" i="1"/>
  <c r="T867" i="1"/>
  <c r="U867" i="1"/>
  <c r="V867" i="1"/>
  <c r="W867" i="1"/>
  <c r="X867" i="1"/>
  <c r="Y867" i="1"/>
  <c r="Z867" i="1"/>
  <c r="AA867" i="1"/>
  <c r="AB867" i="1"/>
  <c r="AC867" i="1"/>
  <c r="AD867" i="1"/>
  <c r="AE867" i="1"/>
  <c r="H869" i="1"/>
  <c r="I869" i="1"/>
  <c r="J869" i="1"/>
  <c r="K869" i="1"/>
  <c r="L869" i="1"/>
  <c r="M869" i="1"/>
  <c r="N869" i="1"/>
  <c r="O869" i="1"/>
  <c r="P869" i="1"/>
  <c r="Q869" i="1"/>
  <c r="R869" i="1"/>
  <c r="S869" i="1"/>
  <c r="T869" i="1"/>
  <c r="U869" i="1"/>
  <c r="V869" i="1"/>
  <c r="W869" i="1"/>
  <c r="X869" i="1"/>
  <c r="Y869" i="1"/>
  <c r="Z869" i="1"/>
  <c r="AA869" i="1"/>
  <c r="AB869" i="1"/>
  <c r="AC869" i="1"/>
  <c r="AD869" i="1"/>
  <c r="AE869" i="1"/>
  <c r="H870" i="1"/>
  <c r="I870" i="1"/>
  <c r="J870" i="1"/>
  <c r="K870" i="1"/>
  <c r="L870" i="1"/>
  <c r="M870" i="1"/>
  <c r="N870" i="1"/>
  <c r="O870" i="1"/>
  <c r="P870" i="1"/>
  <c r="Q870" i="1"/>
  <c r="R870" i="1"/>
  <c r="S870" i="1"/>
  <c r="T870" i="1"/>
  <c r="U870" i="1"/>
  <c r="V870" i="1"/>
  <c r="W870" i="1"/>
  <c r="X870" i="1"/>
  <c r="Y870" i="1"/>
  <c r="Z870" i="1"/>
  <c r="AA870" i="1"/>
  <c r="AB870" i="1"/>
  <c r="AC870" i="1"/>
  <c r="AD870" i="1"/>
  <c r="AE870" i="1"/>
  <c r="H871" i="1"/>
  <c r="I871" i="1"/>
  <c r="J871" i="1"/>
  <c r="K871" i="1"/>
  <c r="L871" i="1"/>
  <c r="M871" i="1"/>
  <c r="N871" i="1"/>
  <c r="O871" i="1"/>
  <c r="P871" i="1"/>
  <c r="Q871" i="1"/>
  <c r="R871" i="1"/>
  <c r="S871" i="1"/>
  <c r="T871" i="1"/>
  <c r="U871" i="1"/>
  <c r="V871" i="1"/>
  <c r="W871" i="1"/>
  <c r="X871" i="1"/>
  <c r="Y871" i="1"/>
  <c r="Z871" i="1"/>
  <c r="AA871" i="1"/>
  <c r="AB871" i="1"/>
  <c r="AC871" i="1"/>
  <c r="AD871" i="1"/>
  <c r="AE871" i="1"/>
  <c r="H872" i="1"/>
  <c r="I872" i="1"/>
  <c r="J872" i="1"/>
  <c r="K872" i="1"/>
  <c r="L872" i="1"/>
  <c r="M872" i="1"/>
  <c r="N872" i="1"/>
  <c r="O872" i="1"/>
  <c r="P872" i="1"/>
  <c r="Q872" i="1"/>
  <c r="R872" i="1"/>
  <c r="S872" i="1"/>
  <c r="T872" i="1"/>
  <c r="U872" i="1"/>
  <c r="V872" i="1"/>
  <c r="W872" i="1"/>
  <c r="X872" i="1"/>
  <c r="Y872" i="1"/>
  <c r="Z872" i="1"/>
  <c r="AA872" i="1"/>
  <c r="AB872" i="1"/>
  <c r="AC872" i="1"/>
  <c r="AD872" i="1"/>
  <c r="AE872" i="1"/>
  <c r="H873" i="1"/>
  <c r="I873" i="1"/>
  <c r="J873" i="1"/>
  <c r="K873" i="1"/>
  <c r="L873" i="1"/>
  <c r="M873" i="1"/>
  <c r="N873" i="1"/>
  <c r="O873" i="1"/>
  <c r="P873" i="1"/>
  <c r="Q873" i="1"/>
  <c r="R873" i="1"/>
  <c r="S873" i="1"/>
  <c r="T873" i="1"/>
  <c r="U873" i="1"/>
  <c r="V873" i="1"/>
  <c r="W873" i="1"/>
  <c r="X873" i="1"/>
  <c r="Y873" i="1"/>
  <c r="Z873" i="1"/>
  <c r="AA873" i="1"/>
  <c r="AB873" i="1"/>
  <c r="AC873" i="1"/>
  <c r="AD873" i="1"/>
  <c r="AE873" i="1"/>
  <c r="H874" i="1"/>
  <c r="I874" i="1"/>
  <c r="J874" i="1"/>
  <c r="K874" i="1"/>
  <c r="L874" i="1"/>
  <c r="M874" i="1"/>
  <c r="N874" i="1"/>
  <c r="O874" i="1"/>
  <c r="P874" i="1"/>
  <c r="Q874" i="1"/>
  <c r="R874" i="1"/>
  <c r="S874" i="1"/>
  <c r="T874" i="1"/>
  <c r="U874" i="1"/>
  <c r="V874" i="1"/>
  <c r="W874" i="1"/>
  <c r="X874" i="1"/>
  <c r="Y874" i="1"/>
  <c r="Z874" i="1"/>
  <c r="AA874" i="1"/>
  <c r="AB874" i="1"/>
  <c r="AC874" i="1"/>
  <c r="AD874" i="1"/>
  <c r="AE874" i="1"/>
  <c r="H875" i="1"/>
  <c r="I875" i="1"/>
  <c r="J875" i="1"/>
  <c r="K875" i="1"/>
  <c r="L875" i="1"/>
  <c r="M875" i="1"/>
  <c r="N875" i="1"/>
  <c r="O875" i="1"/>
  <c r="P875" i="1"/>
  <c r="Q875" i="1"/>
  <c r="R875" i="1"/>
  <c r="S875" i="1"/>
  <c r="T875" i="1"/>
  <c r="U875" i="1"/>
  <c r="V875" i="1"/>
  <c r="W875" i="1"/>
  <c r="X875" i="1"/>
  <c r="Y875" i="1"/>
  <c r="Z875" i="1"/>
  <c r="AA875" i="1"/>
  <c r="AB875" i="1"/>
  <c r="AC875" i="1"/>
  <c r="AD875" i="1"/>
  <c r="AE875" i="1"/>
  <c r="H876" i="1"/>
  <c r="I876" i="1"/>
  <c r="J876" i="1"/>
  <c r="K876" i="1"/>
  <c r="L876" i="1"/>
  <c r="M876" i="1"/>
  <c r="N876" i="1"/>
  <c r="O876" i="1"/>
  <c r="P876" i="1"/>
  <c r="Q876" i="1"/>
  <c r="R876" i="1"/>
  <c r="S876" i="1"/>
  <c r="T876" i="1"/>
  <c r="U876" i="1"/>
  <c r="V876" i="1"/>
  <c r="W876" i="1"/>
  <c r="X876" i="1"/>
  <c r="Y876" i="1"/>
  <c r="Z876" i="1"/>
  <c r="AA876" i="1"/>
  <c r="AB876" i="1"/>
  <c r="AC876" i="1"/>
  <c r="AD876" i="1"/>
  <c r="AE876" i="1"/>
  <c r="H878" i="1"/>
  <c r="I878" i="1"/>
  <c r="J878" i="1"/>
  <c r="K878" i="1"/>
  <c r="L878" i="1"/>
  <c r="M878" i="1"/>
  <c r="N878" i="1"/>
  <c r="O878" i="1"/>
  <c r="P878" i="1"/>
  <c r="Q878" i="1"/>
  <c r="R878" i="1"/>
  <c r="S878" i="1"/>
  <c r="T878" i="1"/>
  <c r="U878" i="1"/>
  <c r="V878" i="1"/>
  <c r="W878" i="1"/>
  <c r="X878" i="1"/>
  <c r="Y878" i="1"/>
  <c r="Z878" i="1"/>
  <c r="AA878" i="1"/>
  <c r="AB878" i="1"/>
  <c r="AC878" i="1"/>
  <c r="AD878" i="1"/>
  <c r="AE878" i="1"/>
  <c r="H879" i="1"/>
  <c r="I879" i="1"/>
  <c r="J879" i="1"/>
  <c r="K879" i="1"/>
  <c r="L879" i="1"/>
  <c r="M879" i="1"/>
  <c r="N879" i="1"/>
  <c r="O879" i="1"/>
  <c r="P879" i="1"/>
  <c r="Q879" i="1"/>
  <c r="R879" i="1"/>
  <c r="S879" i="1"/>
  <c r="T879" i="1"/>
  <c r="U879" i="1"/>
  <c r="V879" i="1"/>
  <c r="W879" i="1"/>
  <c r="X879" i="1"/>
  <c r="Y879" i="1"/>
  <c r="Z879" i="1"/>
  <c r="AA879" i="1"/>
  <c r="AB879" i="1"/>
  <c r="AC879" i="1"/>
  <c r="AD879" i="1"/>
  <c r="AE879" i="1"/>
  <c r="H880" i="1"/>
  <c r="I880" i="1"/>
  <c r="J880" i="1"/>
  <c r="K880" i="1"/>
  <c r="L880" i="1"/>
  <c r="M880" i="1"/>
  <c r="N880" i="1"/>
  <c r="O880" i="1"/>
  <c r="P880" i="1"/>
  <c r="Q880" i="1"/>
  <c r="R880" i="1"/>
  <c r="S880" i="1"/>
  <c r="T880" i="1"/>
  <c r="U880" i="1"/>
  <c r="V880" i="1"/>
  <c r="W880" i="1"/>
  <c r="X880" i="1"/>
  <c r="Y880" i="1"/>
  <c r="Z880" i="1"/>
  <c r="AA880" i="1"/>
  <c r="AB880" i="1"/>
  <c r="AC880" i="1"/>
  <c r="AD880" i="1"/>
  <c r="AE880" i="1"/>
  <c r="H881" i="1"/>
  <c r="I881" i="1"/>
  <c r="J881" i="1"/>
  <c r="K881" i="1"/>
  <c r="L881" i="1"/>
  <c r="M881" i="1"/>
  <c r="N881" i="1"/>
  <c r="O881" i="1"/>
  <c r="P881" i="1"/>
  <c r="Q881" i="1"/>
  <c r="R881" i="1"/>
  <c r="S881" i="1"/>
  <c r="T881" i="1"/>
  <c r="U881" i="1"/>
  <c r="V881" i="1"/>
  <c r="W881" i="1"/>
  <c r="X881" i="1"/>
  <c r="Y881" i="1"/>
  <c r="Z881" i="1"/>
  <c r="AA881" i="1"/>
  <c r="AB881" i="1"/>
  <c r="AC881" i="1"/>
  <c r="AD881" i="1"/>
  <c r="AE881" i="1"/>
  <c r="H882" i="1"/>
  <c r="I882" i="1"/>
  <c r="J882" i="1"/>
  <c r="K882" i="1"/>
  <c r="L882" i="1"/>
  <c r="M882" i="1"/>
  <c r="N882" i="1"/>
  <c r="O882" i="1"/>
  <c r="P882" i="1"/>
  <c r="Q882" i="1"/>
  <c r="R882" i="1"/>
  <c r="S882" i="1"/>
  <c r="T882" i="1"/>
  <c r="U882" i="1"/>
  <c r="V882" i="1"/>
  <c r="W882" i="1"/>
  <c r="X882" i="1"/>
  <c r="Y882" i="1"/>
  <c r="Z882" i="1"/>
  <c r="AA882" i="1"/>
  <c r="AB882" i="1"/>
  <c r="AC882" i="1"/>
  <c r="AD882" i="1"/>
  <c r="AE882" i="1"/>
  <c r="H883" i="1"/>
  <c r="I883" i="1"/>
  <c r="J883" i="1"/>
  <c r="K883" i="1"/>
  <c r="L883" i="1"/>
  <c r="M883" i="1"/>
  <c r="N883" i="1"/>
  <c r="O883" i="1"/>
  <c r="P883" i="1"/>
  <c r="Q883" i="1"/>
  <c r="R883" i="1"/>
  <c r="S883" i="1"/>
  <c r="T883" i="1"/>
  <c r="U883" i="1"/>
  <c r="V883" i="1"/>
  <c r="W883" i="1"/>
  <c r="X883" i="1"/>
  <c r="Y883" i="1"/>
  <c r="Z883" i="1"/>
  <c r="AA883" i="1"/>
  <c r="AB883" i="1"/>
  <c r="AC883" i="1"/>
  <c r="AD883" i="1"/>
  <c r="AE883" i="1"/>
  <c r="H884" i="1"/>
  <c r="I884" i="1"/>
  <c r="J884" i="1"/>
  <c r="K884" i="1"/>
  <c r="L884" i="1"/>
  <c r="M884" i="1"/>
  <c r="N884" i="1"/>
  <c r="O884" i="1"/>
  <c r="P884" i="1"/>
  <c r="Q884" i="1"/>
  <c r="R884" i="1"/>
  <c r="S884" i="1"/>
  <c r="T884" i="1"/>
  <c r="U884" i="1"/>
  <c r="V884" i="1"/>
  <c r="W884" i="1"/>
  <c r="X884" i="1"/>
  <c r="Y884" i="1"/>
  <c r="Z884" i="1"/>
  <c r="AA884" i="1"/>
  <c r="AB884" i="1"/>
  <c r="AC884" i="1"/>
  <c r="AD884" i="1"/>
  <c r="AE884" i="1"/>
  <c r="H885" i="1"/>
  <c r="I885" i="1"/>
  <c r="J885" i="1"/>
  <c r="K885" i="1"/>
  <c r="L885" i="1"/>
  <c r="M885" i="1"/>
  <c r="N885" i="1"/>
  <c r="O885" i="1"/>
  <c r="P885" i="1"/>
  <c r="Q885" i="1"/>
  <c r="R885" i="1"/>
  <c r="S885" i="1"/>
  <c r="T885" i="1"/>
  <c r="U885" i="1"/>
  <c r="V885" i="1"/>
  <c r="W885" i="1"/>
  <c r="X885" i="1"/>
  <c r="Y885" i="1"/>
  <c r="Z885" i="1"/>
  <c r="AA885" i="1"/>
  <c r="AB885" i="1"/>
  <c r="AC885" i="1"/>
  <c r="AD885" i="1"/>
  <c r="AE885" i="1"/>
  <c r="H888" i="1"/>
  <c r="I888" i="1"/>
  <c r="J888" i="1"/>
  <c r="K888" i="1"/>
  <c r="L888" i="1"/>
  <c r="M888" i="1"/>
  <c r="N888" i="1"/>
  <c r="O888" i="1"/>
  <c r="P888" i="1"/>
  <c r="Q888" i="1"/>
  <c r="R888" i="1"/>
  <c r="S888" i="1"/>
  <c r="T888" i="1"/>
  <c r="U888" i="1"/>
  <c r="V888" i="1"/>
  <c r="W888" i="1"/>
  <c r="X888" i="1"/>
  <c r="Y888" i="1"/>
  <c r="Z888" i="1"/>
  <c r="AA888" i="1"/>
  <c r="AB888" i="1"/>
  <c r="AC888" i="1"/>
  <c r="AD888" i="1"/>
  <c r="AE888" i="1"/>
  <c r="H889" i="1"/>
  <c r="I889" i="1"/>
  <c r="J889" i="1"/>
  <c r="K889" i="1"/>
  <c r="L889" i="1"/>
  <c r="M889" i="1"/>
  <c r="N889" i="1"/>
  <c r="O889" i="1"/>
  <c r="P889" i="1"/>
  <c r="Q889" i="1"/>
  <c r="R889" i="1"/>
  <c r="S889" i="1"/>
  <c r="T889" i="1"/>
  <c r="U889" i="1"/>
  <c r="V889" i="1"/>
  <c r="W889" i="1"/>
  <c r="X889" i="1"/>
  <c r="Y889" i="1"/>
  <c r="Z889" i="1"/>
  <c r="AA889" i="1"/>
  <c r="AB889" i="1"/>
  <c r="AC889" i="1"/>
  <c r="AD889" i="1"/>
  <c r="AE889" i="1"/>
  <c r="H890" i="1"/>
  <c r="I890" i="1"/>
  <c r="J890" i="1"/>
  <c r="K890" i="1"/>
  <c r="L890" i="1"/>
  <c r="M890" i="1"/>
  <c r="N890" i="1"/>
  <c r="O890" i="1"/>
  <c r="P890" i="1"/>
  <c r="Q890" i="1"/>
  <c r="R890" i="1"/>
  <c r="S890" i="1"/>
  <c r="T890" i="1"/>
  <c r="U890" i="1"/>
  <c r="V890" i="1"/>
  <c r="W890" i="1"/>
  <c r="X890" i="1"/>
  <c r="Y890" i="1"/>
  <c r="Z890" i="1"/>
  <c r="AA890" i="1"/>
  <c r="AB890" i="1"/>
  <c r="AC890" i="1"/>
  <c r="AD890" i="1"/>
  <c r="AE890" i="1"/>
  <c r="H891" i="1"/>
  <c r="I891" i="1"/>
  <c r="J891" i="1"/>
  <c r="K891" i="1"/>
  <c r="L891" i="1"/>
  <c r="M891" i="1"/>
  <c r="N891" i="1"/>
  <c r="O891" i="1"/>
  <c r="P891" i="1"/>
  <c r="Q891" i="1"/>
  <c r="R891" i="1"/>
  <c r="S891" i="1"/>
  <c r="T891" i="1"/>
  <c r="U891" i="1"/>
  <c r="V891" i="1"/>
  <c r="W891" i="1"/>
  <c r="X891" i="1"/>
  <c r="Y891" i="1"/>
  <c r="Z891" i="1"/>
  <c r="AA891" i="1"/>
  <c r="AB891" i="1"/>
  <c r="AC891" i="1"/>
  <c r="AD891" i="1"/>
  <c r="AE891" i="1"/>
  <c r="H892" i="1"/>
  <c r="I892" i="1"/>
  <c r="J892" i="1"/>
  <c r="K892" i="1"/>
  <c r="L892" i="1"/>
  <c r="M892" i="1"/>
  <c r="N892" i="1"/>
  <c r="O892" i="1"/>
  <c r="P892" i="1"/>
  <c r="Q892" i="1"/>
  <c r="R892" i="1"/>
  <c r="S892" i="1"/>
  <c r="T892" i="1"/>
  <c r="U892" i="1"/>
  <c r="V892" i="1"/>
  <c r="W892" i="1"/>
  <c r="X892" i="1"/>
  <c r="Y892" i="1"/>
  <c r="Z892" i="1"/>
  <c r="AA892" i="1"/>
  <c r="AB892" i="1"/>
  <c r="AC892" i="1"/>
  <c r="AD892" i="1"/>
  <c r="AE892" i="1"/>
  <c r="H893" i="1"/>
  <c r="I893" i="1"/>
  <c r="J893" i="1"/>
  <c r="K893" i="1"/>
  <c r="L893" i="1"/>
  <c r="M893" i="1"/>
  <c r="N893" i="1"/>
  <c r="O893" i="1"/>
  <c r="P893" i="1"/>
  <c r="Q893" i="1"/>
  <c r="R893" i="1"/>
  <c r="S893" i="1"/>
  <c r="T893" i="1"/>
  <c r="U893" i="1"/>
  <c r="V893" i="1"/>
  <c r="W893" i="1"/>
  <c r="X893" i="1"/>
  <c r="Y893" i="1"/>
  <c r="Z893" i="1"/>
  <c r="AA893" i="1"/>
  <c r="AB893" i="1"/>
  <c r="AC893" i="1"/>
  <c r="AD893" i="1"/>
  <c r="AE893" i="1"/>
  <c r="H894" i="1"/>
  <c r="I894" i="1"/>
  <c r="J894" i="1"/>
  <c r="K894" i="1"/>
  <c r="L894" i="1"/>
  <c r="M894" i="1"/>
  <c r="N894" i="1"/>
  <c r="O894" i="1"/>
  <c r="P894" i="1"/>
  <c r="Q894" i="1"/>
  <c r="R894" i="1"/>
  <c r="S894" i="1"/>
  <c r="T894" i="1"/>
  <c r="U894" i="1"/>
  <c r="V894" i="1"/>
  <c r="W894" i="1"/>
  <c r="X894" i="1"/>
  <c r="Y894" i="1"/>
  <c r="Z894" i="1"/>
  <c r="AA894" i="1"/>
  <c r="AB894" i="1"/>
  <c r="AC894" i="1"/>
  <c r="AD894" i="1"/>
  <c r="AE894" i="1"/>
  <c r="H895" i="1"/>
  <c r="I895" i="1"/>
  <c r="J895" i="1"/>
  <c r="K895" i="1"/>
  <c r="L895" i="1"/>
  <c r="M895" i="1"/>
  <c r="N895" i="1"/>
  <c r="O895" i="1"/>
  <c r="P895" i="1"/>
  <c r="Q895" i="1"/>
  <c r="R895" i="1"/>
  <c r="S895" i="1"/>
  <c r="T895" i="1"/>
  <c r="U895" i="1"/>
  <c r="V895" i="1"/>
  <c r="W895" i="1"/>
  <c r="X895" i="1"/>
  <c r="Y895" i="1"/>
  <c r="Z895" i="1"/>
  <c r="AA895" i="1"/>
  <c r="AB895" i="1"/>
  <c r="AC895" i="1"/>
  <c r="AD895" i="1"/>
  <c r="AE895" i="1"/>
  <c r="H896" i="1"/>
  <c r="Q896" i="1"/>
  <c r="R896" i="1"/>
  <c r="T896" i="1"/>
  <c r="V896" i="1"/>
  <c r="W896" i="1"/>
  <c r="X896" i="1"/>
  <c r="Y896" i="1"/>
  <c r="H897" i="1"/>
  <c r="Q897" i="1"/>
  <c r="R897" i="1"/>
  <c r="T897" i="1"/>
  <c r="V897" i="1"/>
  <c r="W897" i="1"/>
  <c r="X897" i="1"/>
  <c r="Y897" i="1"/>
  <c r="H898" i="1"/>
  <c r="Q898" i="1"/>
  <c r="R898" i="1"/>
  <c r="T898" i="1"/>
  <c r="V898" i="1"/>
  <c r="W898" i="1"/>
  <c r="X898" i="1"/>
  <c r="Y898" i="1"/>
  <c r="H899" i="1"/>
  <c r="Q899" i="1"/>
  <c r="R899" i="1"/>
  <c r="T899" i="1"/>
  <c r="V899" i="1"/>
  <c r="W899" i="1"/>
  <c r="X899" i="1"/>
  <c r="Y899" i="1"/>
  <c r="H900" i="1"/>
  <c r="Q900" i="1"/>
  <c r="R900" i="1"/>
  <c r="T900" i="1"/>
  <c r="V900" i="1"/>
  <c r="W900" i="1"/>
  <c r="X900" i="1"/>
  <c r="Y900" i="1"/>
  <c r="H901" i="1"/>
  <c r="Q901" i="1"/>
  <c r="R901" i="1"/>
  <c r="T901" i="1"/>
  <c r="V901" i="1"/>
  <c r="W901" i="1"/>
  <c r="X901" i="1"/>
  <c r="Y901" i="1"/>
  <c r="H902" i="1"/>
  <c r="Q902" i="1"/>
  <c r="R902" i="1"/>
  <c r="T902" i="1"/>
  <c r="V902" i="1"/>
  <c r="W902" i="1"/>
  <c r="X902" i="1"/>
  <c r="Y902" i="1"/>
  <c r="H903" i="1"/>
  <c r="Q903" i="1"/>
  <c r="R903" i="1"/>
  <c r="T903" i="1"/>
  <c r="V903" i="1"/>
  <c r="W903" i="1"/>
  <c r="X903" i="1"/>
  <c r="Y903" i="1"/>
  <c r="H904" i="1"/>
  <c r="I904" i="1"/>
  <c r="J904" i="1"/>
  <c r="K904" i="1"/>
  <c r="L904" i="1"/>
  <c r="M904" i="1"/>
  <c r="N904" i="1"/>
  <c r="O904" i="1"/>
  <c r="P904" i="1"/>
  <c r="Q904" i="1"/>
  <c r="R904" i="1"/>
  <c r="S904" i="1"/>
  <c r="T904" i="1"/>
  <c r="U904" i="1"/>
  <c r="V904" i="1"/>
  <c r="W904" i="1"/>
  <c r="X904" i="1"/>
  <c r="Y904" i="1"/>
  <c r="Z904" i="1"/>
  <c r="AA904" i="1"/>
  <c r="AB904" i="1"/>
  <c r="AC904" i="1"/>
  <c r="AD904" i="1"/>
  <c r="AE904" i="1"/>
  <c r="H905" i="1"/>
  <c r="I905" i="1"/>
  <c r="J905" i="1"/>
  <c r="K905" i="1"/>
  <c r="L905" i="1"/>
  <c r="M905" i="1"/>
  <c r="N905" i="1"/>
  <c r="O905" i="1"/>
  <c r="P905" i="1"/>
  <c r="Q905" i="1"/>
  <c r="R905" i="1"/>
  <c r="S905" i="1"/>
  <c r="T905" i="1"/>
  <c r="U905" i="1"/>
  <c r="V905" i="1"/>
  <c r="W905" i="1"/>
  <c r="X905" i="1"/>
  <c r="Y905" i="1"/>
  <c r="Z905" i="1"/>
  <c r="AA905" i="1"/>
  <c r="AB905" i="1"/>
  <c r="AC905" i="1"/>
  <c r="AD905" i="1"/>
  <c r="AE905" i="1"/>
  <c r="H906" i="1"/>
  <c r="I906" i="1"/>
  <c r="J906" i="1"/>
  <c r="K906" i="1"/>
  <c r="L906" i="1"/>
  <c r="M906" i="1"/>
  <c r="N906" i="1"/>
  <c r="O906" i="1"/>
  <c r="P906" i="1"/>
  <c r="Q906" i="1"/>
  <c r="R906" i="1"/>
  <c r="S906" i="1"/>
  <c r="T906" i="1"/>
  <c r="U906" i="1"/>
  <c r="V906" i="1"/>
  <c r="W906" i="1"/>
  <c r="X906" i="1"/>
  <c r="Y906" i="1"/>
  <c r="Z906" i="1"/>
  <c r="AA906" i="1"/>
  <c r="AB906" i="1"/>
  <c r="AC906" i="1"/>
  <c r="AD906" i="1"/>
  <c r="AE906" i="1"/>
  <c r="H907" i="1"/>
  <c r="I907" i="1"/>
  <c r="J907" i="1"/>
  <c r="K907" i="1"/>
  <c r="L907" i="1"/>
  <c r="M907" i="1"/>
  <c r="N907" i="1"/>
  <c r="O907" i="1"/>
  <c r="P907" i="1"/>
  <c r="Q907" i="1"/>
  <c r="R907" i="1"/>
  <c r="S907" i="1"/>
  <c r="T907" i="1"/>
  <c r="U907" i="1"/>
  <c r="V907" i="1"/>
  <c r="W907" i="1"/>
  <c r="X907" i="1"/>
  <c r="Y907" i="1"/>
  <c r="Z907" i="1"/>
  <c r="AA907" i="1"/>
  <c r="AB907" i="1"/>
  <c r="AC907" i="1"/>
  <c r="AD907" i="1"/>
  <c r="AE907" i="1"/>
  <c r="H908" i="1"/>
  <c r="I908" i="1"/>
  <c r="J908" i="1"/>
  <c r="K908" i="1"/>
  <c r="L908" i="1"/>
  <c r="M908" i="1"/>
  <c r="N908" i="1"/>
  <c r="O908" i="1"/>
  <c r="P908" i="1"/>
  <c r="Q908" i="1"/>
  <c r="R908" i="1"/>
  <c r="S908" i="1"/>
  <c r="T908" i="1"/>
  <c r="U908" i="1"/>
  <c r="V908" i="1"/>
  <c r="W908" i="1"/>
  <c r="X908" i="1"/>
  <c r="Y908" i="1"/>
  <c r="Z908" i="1"/>
  <c r="AA908" i="1"/>
  <c r="AB908" i="1"/>
  <c r="AC908" i="1"/>
  <c r="AD908" i="1"/>
  <c r="AE908" i="1"/>
  <c r="H909" i="1"/>
  <c r="I909" i="1"/>
  <c r="J909" i="1"/>
  <c r="K909" i="1"/>
  <c r="L909" i="1"/>
  <c r="M909" i="1"/>
  <c r="N909" i="1"/>
  <c r="O909" i="1"/>
  <c r="P909" i="1"/>
  <c r="Q909" i="1"/>
  <c r="R909" i="1"/>
  <c r="S909" i="1"/>
  <c r="T909" i="1"/>
  <c r="U909" i="1"/>
  <c r="V909" i="1"/>
  <c r="W909" i="1"/>
  <c r="X909" i="1"/>
  <c r="Y909" i="1"/>
  <c r="Z909" i="1"/>
  <c r="AA909" i="1"/>
  <c r="AB909" i="1"/>
  <c r="AC909" i="1"/>
  <c r="AD909" i="1"/>
  <c r="AE909" i="1"/>
  <c r="H910" i="1"/>
  <c r="I910" i="1"/>
  <c r="J910" i="1"/>
  <c r="K910" i="1"/>
  <c r="L910" i="1"/>
  <c r="M910" i="1"/>
  <c r="N910" i="1"/>
  <c r="O910" i="1"/>
  <c r="P910" i="1"/>
  <c r="Q910" i="1"/>
  <c r="R910" i="1"/>
  <c r="S910" i="1"/>
  <c r="T910" i="1"/>
  <c r="U910" i="1"/>
  <c r="V910" i="1"/>
  <c r="W910" i="1"/>
  <c r="X910" i="1"/>
  <c r="Y910" i="1"/>
  <c r="Z910" i="1"/>
  <c r="AA910" i="1"/>
  <c r="AB910" i="1"/>
  <c r="AC910" i="1"/>
  <c r="AD910" i="1"/>
  <c r="AE910" i="1"/>
  <c r="H911" i="1"/>
  <c r="I911" i="1"/>
  <c r="J911" i="1"/>
  <c r="K911" i="1"/>
  <c r="L911" i="1"/>
  <c r="M911" i="1"/>
  <c r="N911" i="1"/>
  <c r="O911" i="1"/>
  <c r="P911" i="1"/>
  <c r="Q911" i="1"/>
  <c r="R911" i="1"/>
  <c r="S911" i="1"/>
  <c r="T911" i="1"/>
  <c r="U911" i="1"/>
  <c r="V911" i="1"/>
  <c r="W911" i="1"/>
  <c r="X911" i="1"/>
  <c r="Y911" i="1"/>
  <c r="Z911" i="1"/>
  <c r="AA911" i="1"/>
  <c r="AB911" i="1"/>
  <c r="AC911" i="1"/>
  <c r="AD911" i="1"/>
  <c r="AE911" i="1"/>
  <c r="H912" i="1"/>
  <c r="I912" i="1"/>
  <c r="J912" i="1"/>
  <c r="K912" i="1"/>
  <c r="L912" i="1"/>
  <c r="M912" i="1"/>
  <c r="N912" i="1"/>
  <c r="O912" i="1"/>
  <c r="P912" i="1"/>
  <c r="Q912" i="1"/>
  <c r="R912" i="1"/>
  <c r="S912" i="1"/>
  <c r="T912" i="1"/>
  <c r="U912" i="1"/>
  <c r="V912" i="1"/>
  <c r="W912" i="1"/>
  <c r="X912" i="1"/>
  <c r="Y912" i="1"/>
  <c r="Z912" i="1"/>
  <c r="AA912" i="1"/>
  <c r="AB912" i="1"/>
  <c r="AC912" i="1"/>
  <c r="AD912" i="1"/>
  <c r="AE912" i="1"/>
  <c r="H913" i="1"/>
  <c r="I913" i="1"/>
  <c r="J913" i="1"/>
  <c r="K913" i="1"/>
  <c r="L913" i="1"/>
  <c r="M913" i="1"/>
  <c r="N913" i="1"/>
  <c r="O913" i="1"/>
  <c r="P913" i="1"/>
  <c r="Q913" i="1"/>
  <c r="R913" i="1"/>
  <c r="S913" i="1"/>
  <c r="T913" i="1"/>
  <c r="U913" i="1"/>
  <c r="V913" i="1"/>
  <c r="W913" i="1"/>
  <c r="X913" i="1"/>
  <c r="Y913" i="1"/>
  <c r="Z913" i="1"/>
  <c r="AA913" i="1"/>
  <c r="AB913" i="1"/>
  <c r="AC913" i="1"/>
  <c r="AD913" i="1"/>
  <c r="AE913" i="1"/>
  <c r="H914" i="1"/>
  <c r="I914" i="1"/>
  <c r="J914" i="1"/>
  <c r="K914" i="1"/>
  <c r="L914" i="1"/>
  <c r="M914" i="1"/>
  <c r="N914" i="1"/>
  <c r="O914" i="1"/>
  <c r="P914" i="1"/>
  <c r="Q914" i="1"/>
  <c r="R914" i="1"/>
  <c r="S914" i="1"/>
  <c r="T914" i="1"/>
  <c r="U914" i="1"/>
  <c r="V914" i="1"/>
  <c r="W914" i="1"/>
  <c r="X914" i="1"/>
  <c r="Y914" i="1"/>
  <c r="Z914" i="1"/>
  <c r="AA914" i="1"/>
  <c r="AB914" i="1"/>
  <c r="AC914" i="1"/>
  <c r="AD914" i="1"/>
  <c r="AE914" i="1"/>
  <c r="H915" i="1"/>
  <c r="I915" i="1"/>
  <c r="J915" i="1"/>
  <c r="K915" i="1"/>
  <c r="L915" i="1"/>
  <c r="M915" i="1"/>
  <c r="N915" i="1"/>
  <c r="O915" i="1"/>
  <c r="P915" i="1"/>
  <c r="Q915" i="1"/>
  <c r="R915" i="1"/>
  <c r="S915" i="1"/>
  <c r="T915" i="1"/>
  <c r="U915" i="1"/>
  <c r="V915" i="1"/>
  <c r="W915" i="1"/>
  <c r="X915" i="1"/>
  <c r="Y915" i="1"/>
  <c r="Z915" i="1"/>
  <c r="AA915" i="1"/>
  <c r="AB915" i="1"/>
  <c r="AC915" i="1"/>
  <c r="AD915" i="1"/>
  <c r="AE915" i="1"/>
  <c r="H916" i="1"/>
  <c r="I916" i="1"/>
  <c r="J916" i="1"/>
  <c r="K916" i="1"/>
  <c r="L916" i="1"/>
  <c r="M916" i="1"/>
  <c r="N916" i="1"/>
  <c r="O916" i="1"/>
  <c r="P916" i="1"/>
  <c r="Q916" i="1"/>
  <c r="R916" i="1"/>
  <c r="S916" i="1"/>
  <c r="T916" i="1"/>
  <c r="U916" i="1"/>
  <c r="V916" i="1"/>
  <c r="W916" i="1"/>
  <c r="X916" i="1"/>
  <c r="Y916" i="1"/>
  <c r="Z916" i="1"/>
  <c r="AA916" i="1"/>
  <c r="AB916" i="1"/>
  <c r="AC916" i="1"/>
  <c r="AD916" i="1"/>
  <c r="AE916" i="1"/>
  <c r="H917" i="1"/>
  <c r="I917" i="1"/>
  <c r="J917" i="1"/>
  <c r="K917" i="1"/>
  <c r="L917" i="1"/>
  <c r="M917" i="1"/>
  <c r="N917" i="1"/>
  <c r="O917" i="1"/>
  <c r="P917" i="1"/>
  <c r="Q917" i="1"/>
  <c r="R917" i="1"/>
  <c r="S917" i="1"/>
  <c r="T917" i="1"/>
  <c r="U917" i="1"/>
  <c r="V917" i="1"/>
  <c r="W917" i="1"/>
  <c r="X917" i="1"/>
  <c r="Y917" i="1"/>
  <c r="Z917" i="1"/>
  <c r="AA917" i="1"/>
  <c r="AB917" i="1"/>
  <c r="AC917" i="1"/>
  <c r="AD917" i="1"/>
  <c r="AE917" i="1"/>
  <c r="H918" i="1"/>
  <c r="I918" i="1"/>
  <c r="J918" i="1"/>
  <c r="K918" i="1"/>
  <c r="L918" i="1"/>
  <c r="M918" i="1"/>
  <c r="N918" i="1"/>
  <c r="O918" i="1"/>
  <c r="P918" i="1"/>
  <c r="Q918" i="1"/>
  <c r="R918" i="1"/>
  <c r="S918" i="1"/>
  <c r="T918" i="1"/>
  <c r="U918" i="1"/>
  <c r="V918" i="1"/>
  <c r="W918" i="1"/>
  <c r="X918" i="1"/>
  <c r="Y918" i="1"/>
  <c r="Z918" i="1"/>
  <c r="AA918" i="1"/>
  <c r="AB918" i="1"/>
  <c r="AC918" i="1"/>
  <c r="AD918" i="1"/>
  <c r="AE918" i="1"/>
  <c r="H919" i="1"/>
  <c r="I919" i="1"/>
  <c r="J919" i="1"/>
  <c r="K919" i="1"/>
  <c r="L919" i="1"/>
  <c r="M919" i="1"/>
  <c r="N919" i="1"/>
  <c r="O919" i="1"/>
  <c r="P919" i="1"/>
  <c r="Q919" i="1"/>
  <c r="R919" i="1"/>
  <c r="S919" i="1"/>
  <c r="T919" i="1"/>
  <c r="U919" i="1"/>
  <c r="V919" i="1"/>
  <c r="W919" i="1"/>
  <c r="X919" i="1"/>
  <c r="Y919" i="1"/>
  <c r="Z919" i="1"/>
  <c r="AA919" i="1"/>
  <c r="AB919" i="1"/>
  <c r="AC919" i="1"/>
  <c r="AD919" i="1"/>
  <c r="AE919" i="1"/>
  <c r="H920" i="1"/>
  <c r="I920" i="1"/>
  <c r="J920" i="1"/>
  <c r="K920" i="1"/>
  <c r="L920" i="1"/>
  <c r="M920" i="1"/>
  <c r="N920" i="1"/>
  <c r="O920" i="1"/>
  <c r="P920" i="1"/>
  <c r="Q920" i="1"/>
  <c r="R920" i="1"/>
  <c r="S920" i="1"/>
  <c r="T920" i="1"/>
  <c r="U920" i="1"/>
  <c r="V920" i="1"/>
  <c r="W920" i="1"/>
  <c r="X920" i="1"/>
  <c r="Y920" i="1"/>
  <c r="Z920" i="1"/>
  <c r="AA920" i="1"/>
  <c r="AB920" i="1"/>
  <c r="AC920" i="1"/>
  <c r="AD920" i="1"/>
  <c r="AE920" i="1"/>
  <c r="H921" i="1"/>
  <c r="I921" i="1"/>
  <c r="J921" i="1"/>
  <c r="K921" i="1"/>
  <c r="L921" i="1"/>
  <c r="M921" i="1"/>
  <c r="N921" i="1"/>
  <c r="O921" i="1"/>
  <c r="P921" i="1"/>
  <c r="Q921" i="1"/>
  <c r="R921" i="1"/>
  <c r="S921" i="1"/>
  <c r="T921" i="1"/>
  <c r="U921" i="1"/>
  <c r="V921" i="1"/>
  <c r="W921" i="1"/>
  <c r="X921" i="1"/>
  <c r="Y921" i="1"/>
  <c r="Z921" i="1"/>
  <c r="AA921" i="1"/>
  <c r="AB921" i="1"/>
  <c r="AC921" i="1"/>
  <c r="AD921" i="1"/>
  <c r="AE921" i="1"/>
  <c r="H922" i="1"/>
  <c r="I922" i="1"/>
  <c r="J922" i="1"/>
  <c r="K922" i="1"/>
  <c r="L922" i="1"/>
  <c r="M922" i="1"/>
  <c r="N922" i="1"/>
  <c r="O922" i="1"/>
  <c r="P922" i="1"/>
  <c r="Q922" i="1"/>
  <c r="R922" i="1"/>
  <c r="S922" i="1"/>
  <c r="T922" i="1"/>
  <c r="U922" i="1"/>
  <c r="V922" i="1"/>
  <c r="W922" i="1"/>
  <c r="X922" i="1"/>
  <c r="Y922" i="1"/>
  <c r="Z922" i="1"/>
  <c r="AA922" i="1"/>
  <c r="AB922" i="1"/>
  <c r="AC922" i="1"/>
  <c r="AD922" i="1"/>
  <c r="AE922" i="1"/>
  <c r="H923" i="1"/>
  <c r="I923" i="1"/>
  <c r="J923" i="1"/>
  <c r="K923" i="1"/>
  <c r="L923" i="1"/>
  <c r="M923" i="1"/>
  <c r="N923" i="1"/>
  <c r="O923" i="1"/>
  <c r="P923" i="1"/>
  <c r="Q923" i="1"/>
  <c r="R923" i="1"/>
  <c r="S923" i="1"/>
  <c r="T923" i="1"/>
  <c r="U923" i="1"/>
  <c r="V923" i="1"/>
  <c r="W923" i="1"/>
  <c r="X923" i="1"/>
  <c r="Y923" i="1"/>
  <c r="Z923" i="1"/>
  <c r="AA923" i="1"/>
  <c r="AB923" i="1"/>
  <c r="AC923" i="1"/>
  <c r="AD923" i="1"/>
  <c r="AE923" i="1"/>
  <c r="H924" i="1"/>
  <c r="I924" i="1"/>
  <c r="J924" i="1"/>
  <c r="K924" i="1"/>
  <c r="L924" i="1"/>
  <c r="M924" i="1"/>
  <c r="N924" i="1"/>
  <c r="O924" i="1"/>
  <c r="P924" i="1"/>
  <c r="Q924" i="1"/>
  <c r="R924" i="1"/>
  <c r="S924" i="1"/>
  <c r="T924" i="1"/>
  <c r="U924" i="1"/>
  <c r="V924" i="1"/>
  <c r="W924" i="1"/>
  <c r="X924" i="1"/>
  <c r="Y924" i="1"/>
  <c r="Z924" i="1"/>
  <c r="AA924" i="1"/>
  <c r="AB924" i="1"/>
  <c r="AC924" i="1"/>
  <c r="AD924" i="1"/>
  <c r="AE924" i="1"/>
  <c r="H925" i="1"/>
  <c r="I925" i="1"/>
  <c r="J925" i="1"/>
  <c r="K925" i="1"/>
  <c r="L925" i="1"/>
  <c r="M925" i="1"/>
  <c r="N925" i="1"/>
  <c r="O925" i="1"/>
  <c r="P925" i="1"/>
  <c r="Q925" i="1"/>
  <c r="R925" i="1"/>
  <c r="S925" i="1"/>
  <c r="T925" i="1"/>
  <c r="U925" i="1"/>
  <c r="V925" i="1"/>
  <c r="W925" i="1"/>
  <c r="X925" i="1"/>
  <c r="Y925" i="1"/>
  <c r="Z925" i="1"/>
  <c r="AA925" i="1"/>
  <c r="AB925" i="1"/>
  <c r="AC925" i="1"/>
  <c r="AD925" i="1"/>
  <c r="AE925" i="1"/>
  <c r="H926" i="1"/>
  <c r="I926" i="1"/>
  <c r="J926" i="1"/>
  <c r="K926" i="1"/>
  <c r="L926" i="1"/>
  <c r="M926" i="1"/>
  <c r="N926" i="1"/>
  <c r="O926" i="1"/>
  <c r="P926" i="1"/>
  <c r="Q926" i="1"/>
  <c r="R926" i="1"/>
  <c r="S926" i="1"/>
  <c r="T926" i="1"/>
  <c r="U926" i="1"/>
  <c r="V926" i="1"/>
  <c r="W926" i="1"/>
  <c r="X926" i="1"/>
  <c r="Y926" i="1"/>
  <c r="Z926" i="1"/>
  <c r="AA926" i="1"/>
  <c r="AB926" i="1"/>
  <c r="AC926" i="1"/>
  <c r="AD926" i="1"/>
  <c r="AE926" i="1"/>
  <c r="H927" i="1"/>
  <c r="I927" i="1"/>
  <c r="J927" i="1"/>
  <c r="K927" i="1"/>
  <c r="L927" i="1"/>
  <c r="M927" i="1"/>
  <c r="N927" i="1"/>
  <c r="O927" i="1"/>
  <c r="P927" i="1"/>
  <c r="Q927" i="1"/>
  <c r="R927" i="1"/>
  <c r="S927" i="1"/>
  <c r="T927" i="1"/>
  <c r="U927" i="1"/>
  <c r="V927" i="1"/>
  <c r="W927" i="1"/>
  <c r="X927" i="1"/>
  <c r="Y927" i="1"/>
  <c r="Z927" i="1"/>
  <c r="AA927" i="1"/>
  <c r="AB927" i="1"/>
  <c r="AC927" i="1"/>
  <c r="AD927" i="1"/>
  <c r="AE927" i="1"/>
  <c r="H963" i="1"/>
  <c r="I963" i="1"/>
  <c r="J963" i="1"/>
  <c r="K963" i="1"/>
  <c r="L963" i="1"/>
  <c r="M963" i="1"/>
  <c r="N963" i="1"/>
  <c r="O963" i="1"/>
  <c r="P963" i="1"/>
  <c r="Q963" i="1"/>
  <c r="R963" i="1"/>
  <c r="S963" i="1"/>
  <c r="T963" i="1"/>
  <c r="U963" i="1"/>
  <c r="V963" i="1"/>
  <c r="W963" i="1"/>
  <c r="X963" i="1"/>
  <c r="Y963" i="1"/>
  <c r="Z963" i="1"/>
  <c r="AA963" i="1"/>
  <c r="AB963" i="1"/>
  <c r="AC963" i="1"/>
  <c r="AD963" i="1"/>
  <c r="AE963" i="1"/>
  <c r="H964" i="1"/>
  <c r="I964" i="1"/>
  <c r="J964" i="1"/>
  <c r="K964" i="1"/>
  <c r="L964" i="1"/>
  <c r="M964" i="1"/>
  <c r="N964" i="1"/>
  <c r="O964" i="1"/>
  <c r="P964" i="1"/>
  <c r="Q964" i="1"/>
  <c r="R964" i="1"/>
  <c r="S964" i="1"/>
  <c r="T964" i="1"/>
  <c r="U964" i="1"/>
  <c r="V964" i="1"/>
  <c r="W964" i="1"/>
  <c r="X964" i="1"/>
  <c r="Y964" i="1"/>
  <c r="Z964" i="1"/>
  <c r="AA964" i="1"/>
  <c r="AB964" i="1"/>
  <c r="AC964" i="1"/>
  <c r="AD964" i="1"/>
  <c r="AE964" i="1"/>
  <c r="H965" i="1"/>
  <c r="I965" i="1"/>
  <c r="J965" i="1"/>
  <c r="K965" i="1"/>
  <c r="L965" i="1"/>
  <c r="M965" i="1"/>
  <c r="N965" i="1"/>
  <c r="O965" i="1"/>
  <c r="P965" i="1"/>
  <c r="Q965" i="1"/>
  <c r="R965" i="1"/>
  <c r="S965" i="1"/>
  <c r="T965" i="1"/>
  <c r="U965" i="1"/>
  <c r="V965" i="1"/>
  <c r="W965" i="1"/>
  <c r="X965" i="1"/>
  <c r="Y965" i="1"/>
  <c r="Z965" i="1"/>
  <c r="AA965" i="1"/>
  <c r="AB965" i="1"/>
  <c r="AC965" i="1"/>
  <c r="AD965" i="1"/>
  <c r="AE965" i="1"/>
  <c r="H966" i="1"/>
  <c r="I966" i="1"/>
  <c r="J966" i="1"/>
  <c r="K966" i="1"/>
  <c r="L966" i="1"/>
  <c r="M966" i="1"/>
  <c r="N966" i="1"/>
  <c r="O966" i="1"/>
  <c r="P966" i="1"/>
  <c r="Q966" i="1"/>
  <c r="R966" i="1"/>
  <c r="S966" i="1"/>
  <c r="T966" i="1"/>
  <c r="U966" i="1"/>
  <c r="V966" i="1"/>
  <c r="W966" i="1"/>
  <c r="X966" i="1"/>
  <c r="Y966" i="1"/>
  <c r="Z966" i="1"/>
  <c r="AA966" i="1"/>
  <c r="AB966" i="1"/>
  <c r="AC966" i="1"/>
  <c r="AD966" i="1"/>
  <c r="AE966" i="1"/>
  <c r="H967" i="1"/>
  <c r="I967" i="1"/>
  <c r="J967" i="1"/>
  <c r="K967" i="1"/>
  <c r="L967" i="1"/>
  <c r="M967" i="1"/>
  <c r="N967" i="1"/>
  <c r="O967" i="1"/>
  <c r="P967" i="1"/>
  <c r="Q967" i="1"/>
  <c r="R967" i="1"/>
  <c r="S967" i="1"/>
  <c r="T967" i="1"/>
  <c r="U967" i="1"/>
  <c r="V967" i="1"/>
  <c r="W967" i="1"/>
  <c r="X967" i="1"/>
  <c r="Y967" i="1"/>
  <c r="Z967" i="1"/>
  <c r="AA967" i="1"/>
  <c r="AB967" i="1"/>
  <c r="AC967" i="1"/>
  <c r="AD967" i="1"/>
  <c r="AE967" i="1"/>
  <c r="H968" i="1"/>
  <c r="I968" i="1"/>
  <c r="J968" i="1"/>
  <c r="K968" i="1"/>
  <c r="L968" i="1"/>
  <c r="M968" i="1"/>
  <c r="N968" i="1"/>
  <c r="O968" i="1"/>
  <c r="P968" i="1"/>
  <c r="Q968" i="1"/>
  <c r="R968" i="1"/>
  <c r="S968" i="1"/>
  <c r="T968" i="1"/>
  <c r="U968" i="1"/>
  <c r="V968" i="1"/>
  <c r="W968" i="1"/>
  <c r="X968" i="1"/>
  <c r="Y968" i="1"/>
  <c r="Z968" i="1"/>
  <c r="AA968" i="1"/>
  <c r="AB968" i="1"/>
  <c r="AC968" i="1"/>
  <c r="AD968" i="1"/>
  <c r="AE968" i="1"/>
  <c r="H969" i="1"/>
  <c r="I969" i="1"/>
  <c r="J969" i="1"/>
  <c r="K969" i="1"/>
  <c r="L969" i="1"/>
  <c r="M969" i="1"/>
  <c r="N969" i="1"/>
  <c r="O969" i="1"/>
  <c r="P969" i="1"/>
  <c r="Q969" i="1"/>
  <c r="R969" i="1"/>
  <c r="S969" i="1"/>
  <c r="T969" i="1"/>
  <c r="U969" i="1"/>
  <c r="V969" i="1"/>
  <c r="W969" i="1"/>
  <c r="X969" i="1"/>
  <c r="Y969" i="1"/>
  <c r="Z969" i="1"/>
  <c r="AA969" i="1"/>
  <c r="AB969" i="1"/>
  <c r="AC969" i="1"/>
  <c r="AD969" i="1"/>
  <c r="AE969" i="1"/>
  <c r="H970" i="1"/>
  <c r="I970" i="1"/>
  <c r="J970" i="1"/>
  <c r="K970" i="1"/>
  <c r="L970" i="1"/>
  <c r="M970" i="1"/>
  <c r="N970" i="1"/>
  <c r="O970" i="1"/>
  <c r="P970" i="1"/>
  <c r="Q970" i="1"/>
  <c r="R970" i="1"/>
  <c r="S970" i="1"/>
  <c r="T970" i="1"/>
  <c r="U970" i="1"/>
  <c r="V970" i="1"/>
  <c r="W970" i="1"/>
  <c r="X970" i="1"/>
  <c r="Y970" i="1"/>
  <c r="Z970" i="1"/>
  <c r="AA970" i="1"/>
  <c r="AB970" i="1"/>
  <c r="AC970" i="1"/>
  <c r="AD970" i="1"/>
  <c r="AE970" i="1"/>
  <c r="H973" i="1"/>
  <c r="I973" i="1"/>
  <c r="J973" i="1"/>
  <c r="K973" i="1"/>
  <c r="L973" i="1"/>
  <c r="M973" i="1"/>
  <c r="N973" i="1"/>
  <c r="O973" i="1"/>
  <c r="P973" i="1"/>
  <c r="Q973" i="1"/>
  <c r="R973" i="1"/>
  <c r="S973" i="1"/>
  <c r="T973" i="1"/>
  <c r="U973" i="1"/>
  <c r="V973" i="1"/>
  <c r="W973" i="1"/>
  <c r="X973" i="1"/>
  <c r="Y973" i="1"/>
  <c r="Z973" i="1"/>
  <c r="AA973" i="1"/>
  <c r="AB973" i="1"/>
  <c r="AC973" i="1"/>
  <c r="AD973" i="1"/>
  <c r="AE973" i="1"/>
  <c r="H974" i="1"/>
  <c r="I974" i="1"/>
  <c r="J974" i="1"/>
  <c r="K974" i="1"/>
  <c r="L974" i="1"/>
  <c r="M974" i="1"/>
  <c r="N974" i="1"/>
  <c r="O974" i="1"/>
  <c r="P974" i="1"/>
  <c r="Q974" i="1"/>
  <c r="R974" i="1"/>
  <c r="S974" i="1"/>
  <c r="T974" i="1"/>
  <c r="U974" i="1"/>
  <c r="V974" i="1"/>
  <c r="W974" i="1"/>
  <c r="X974" i="1"/>
  <c r="Y974" i="1"/>
  <c r="Z974" i="1"/>
  <c r="AA974" i="1"/>
  <c r="AB974" i="1"/>
  <c r="AC974" i="1"/>
  <c r="AD974" i="1"/>
  <c r="AE974" i="1"/>
  <c r="H975" i="1"/>
  <c r="I975" i="1"/>
  <c r="J975" i="1"/>
  <c r="K975" i="1"/>
  <c r="L975" i="1"/>
  <c r="M975" i="1"/>
  <c r="N975" i="1"/>
  <c r="O975" i="1"/>
  <c r="P975" i="1"/>
  <c r="Q975" i="1"/>
  <c r="R975" i="1"/>
  <c r="S975" i="1"/>
  <c r="T975" i="1"/>
  <c r="U975" i="1"/>
  <c r="V975" i="1"/>
  <c r="W975" i="1"/>
  <c r="X975" i="1"/>
  <c r="Y975" i="1"/>
  <c r="Z975" i="1"/>
  <c r="AA975" i="1"/>
  <c r="AB975" i="1"/>
  <c r="AC975" i="1"/>
  <c r="AD975" i="1"/>
  <c r="AE975" i="1"/>
  <c r="H976" i="1"/>
  <c r="I976" i="1"/>
  <c r="J976" i="1"/>
  <c r="K976" i="1"/>
  <c r="L976" i="1"/>
  <c r="M976" i="1"/>
  <c r="N976" i="1"/>
  <c r="O976" i="1"/>
  <c r="P976" i="1"/>
  <c r="Q976" i="1"/>
  <c r="R976" i="1"/>
  <c r="S976" i="1"/>
  <c r="T976" i="1"/>
  <c r="U976" i="1"/>
  <c r="V976" i="1"/>
  <c r="W976" i="1"/>
  <c r="X976" i="1"/>
  <c r="Y976" i="1"/>
  <c r="Z976" i="1"/>
  <c r="AA976" i="1"/>
  <c r="AB976" i="1"/>
  <c r="AC976" i="1"/>
  <c r="AD976" i="1"/>
  <c r="AE976" i="1"/>
  <c r="H977" i="1"/>
  <c r="I977" i="1"/>
  <c r="J977" i="1"/>
  <c r="K977" i="1"/>
  <c r="L977" i="1"/>
  <c r="M977" i="1"/>
  <c r="N977" i="1"/>
  <c r="O977" i="1"/>
  <c r="P977" i="1"/>
  <c r="Q977" i="1"/>
  <c r="R977" i="1"/>
  <c r="S977" i="1"/>
  <c r="T977" i="1"/>
  <c r="U977" i="1"/>
  <c r="V977" i="1"/>
  <c r="W977" i="1"/>
  <c r="X977" i="1"/>
  <c r="Y977" i="1"/>
  <c r="Z977" i="1"/>
  <c r="AA977" i="1"/>
  <c r="AB977" i="1"/>
  <c r="AC977" i="1"/>
  <c r="AD977" i="1"/>
  <c r="AE977" i="1"/>
  <c r="H978" i="1"/>
  <c r="I978" i="1"/>
  <c r="J978" i="1"/>
  <c r="K978" i="1"/>
  <c r="L978" i="1"/>
  <c r="M978" i="1"/>
  <c r="N978" i="1"/>
  <c r="O978" i="1"/>
  <c r="P978" i="1"/>
  <c r="Q978" i="1"/>
  <c r="R978" i="1"/>
  <c r="S978" i="1"/>
  <c r="T978" i="1"/>
  <c r="U978" i="1"/>
  <c r="V978" i="1"/>
  <c r="W978" i="1"/>
  <c r="X978" i="1"/>
  <c r="Y978" i="1"/>
  <c r="Z978" i="1"/>
  <c r="AA978" i="1"/>
  <c r="AB978" i="1"/>
  <c r="AC978" i="1"/>
  <c r="AD978" i="1"/>
  <c r="AE978" i="1"/>
  <c r="H979" i="1"/>
  <c r="I979" i="1"/>
  <c r="J979" i="1"/>
  <c r="K979" i="1"/>
  <c r="L979" i="1"/>
  <c r="M979" i="1"/>
  <c r="N979" i="1"/>
  <c r="O979" i="1"/>
  <c r="P979" i="1"/>
  <c r="Q979" i="1"/>
  <c r="R979" i="1"/>
  <c r="S979" i="1"/>
  <c r="T979" i="1"/>
  <c r="U979" i="1"/>
  <c r="V979" i="1"/>
  <c r="W979" i="1"/>
  <c r="X979" i="1"/>
  <c r="Y979" i="1"/>
  <c r="Z979" i="1"/>
  <c r="AA979" i="1"/>
  <c r="AB979" i="1"/>
  <c r="AC979" i="1"/>
  <c r="AD979" i="1"/>
  <c r="AE979" i="1"/>
  <c r="H980" i="1"/>
  <c r="I980" i="1"/>
  <c r="J980" i="1"/>
  <c r="K980" i="1"/>
  <c r="L980" i="1"/>
  <c r="M980" i="1"/>
  <c r="N980" i="1"/>
  <c r="O980" i="1"/>
  <c r="P980" i="1"/>
  <c r="Q980" i="1"/>
  <c r="R980" i="1"/>
  <c r="S980" i="1"/>
  <c r="T980" i="1"/>
  <c r="U980" i="1"/>
  <c r="V980" i="1"/>
  <c r="W980" i="1"/>
  <c r="X980" i="1"/>
  <c r="Y980" i="1"/>
  <c r="Z980" i="1"/>
  <c r="AA980" i="1"/>
  <c r="AB980" i="1"/>
  <c r="AC980" i="1"/>
  <c r="AD980" i="1"/>
  <c r="AE980" i="1"/>
  <c r="H1061" i="1"/>
  <c r="I1061" i="1"/>
  <c r="J1061" i="1"/>
  <c r="K1061" i="1"/>
  <c r="L1061" i="1"/>
  <c r="M1061" i="1"/>
  <c r="N1061" i="1"/>
  <c r="O1061" i="1"/>
  <c r="P1061" i="1"/>
  <c r="Q1061" i="1"/>
  <c r="R1061" i="1"/>
  <c r="S1061" i="1"/>
  <c r="T1061" i="1"/>
  <c r="U1061" i="1"/>
  <c r="V1061" i="1"/>
  <c r="W1061" i="1"/>
  <c r="X1061" i="1"/>
  <c r="Y1061" i="1"/>
  <c r="Z1061" i="1"/>
  <c r="AA1061" i="1"/>
  <c r="AB1061" i="1"/>
  <c r="AC1061" i="1"/>
  <c r="AD1061" i="1"/>
  <c r="AE1061" i="1"/>
  <c r="H1062" i="1"/>
  <c r="I1062" i="1"/>
  <c r="J1062" i="1"/>
  <c r="K1062" i="1"/>
  <c r="L1062" i="1"/>
  <c r="M1062" i="1"/>
  <c r="N1062" i="1"/>
  <c r="O1062" i="1"/>
  <c r="P1062" i="1"/>
  <c r="Q1062" i="1"/>
  <c r="R1062" i="1"/>
  <c r="S1062" i="1"/>
  <c r="T1062" i="1"/>
  <c r="U1062" i="1"/>
  <c r="V1062" i="1"/>
  <c r="W1062" i="1"/>
  <c r="X1062" i="1"/>
  <c r="Y1062" i="1"/>
  <c r="Z1062" i="1"/>
  <c r="AA1062" i="1"/>
  <c r="AB1062" i="1"/>
  <c r="AC1062" i="1"/>
  <c r="AD1062" i="1"/>
  <c r="AE1062" i="1"/>
  <c r="H1063" i="1"/>
  <c r="I1063" i="1"/>
  <c r="J1063" i="1"/>
  <c r="K1063" i="1"/>
  <c r="L1063" i="1"/>
  <c r="M1063" i="1"/>
  <c r="N1063" i="1"/>
  <c r="O1063" i="1"/>
  <c r="P1063" i="1"/>
  <c r="Q1063" i="1"/>
  <c r="R1063" i="1"/>
  <c r="S1063" i="1"/>
  <c r="T1063" i="1"/>
  <c r="U1063" i="1"/>
  <c r="V1063" i="1"/>
  <c r="W1063" i="1"/>
  <c r="X1063" i="1"/>
  <c r="Y1063" i="1"/>
  <c r="Z1063" i="1"/>
  <c r="AA1063" i="1"/>
  <c r="AB1063" i="1"/>
  <c r="AC1063" i="1"/>
  <c r="AD1063" i="1"/>
  <c r="AE1063" i="1"/>
  <c r="H1064" i="1"/>
  <c r="I1064" i="1"/>
  <c r="J1064" i="1"/>
  <c r="K1064" i="1"/>
  <c r="L1064" i="1"/>
  <c r="M1064" i="1"/>
  <c r="N1064" i="1"/>
  <c r="O1064" i="1"/>
  <c r="P1064" i="1"/>
  <c r="Q1064" i="1"/>
  <c r="R1064" i="1"/>
  <c r="S1064" i="1"/>
  <c r="T1064" i="1"/>
  <c r="U1064" i="1"/>
  <c r="V1064" i="1"/>
  <c r="W1064" i="1"/>
  <c r="X1064" i="1"/>
  <c r="Y1064" i="1"/>
  <c r="Z1064" i="1"/>
  <c r="AA1064" i="1"/>
  <c r="AB1064" i="1"/>
  <c r="AC1064" i="1"/>
  <c r="AD1064" i="1"/>
  <c r="AE1064" i="1"/>
  <c r="H1065" i="1"/>
  <c r="I1065" i="1"/>
  <c r="J1065" i="1"/>
  <c r="K1065" i="1"/>
  <c r="L1065" i="1"/>
  <c r="M1065" i="1"/>
  <c r="N1065" i="1"/>
  <c r="O1065" i="1"/>
  <c r="P1065" i="1"/>
  <c r="Q1065" i="1"/>
  <c r="R1065" i="1"/>
  <c r="S1065" i="1"/>
  <c r="T1065" i="1"/>
  <c r="U1065" i="1"/>
  <c r="V1065" i="1"/>
  <c r="W1065" i="1"/>
  <c r="X1065" i="1"/>
  <c r="Y1065" i="1"/>
  <c r="Z1065" i="1"/>
  <c r="AA1065" i="1"/>
  <c r="AB1065" i="1"/>
  <c r="AC1065" i="1"/>
  <c r="AD1065" i="1"/>
  <c r="AE1065" i="1"/>
  <c r="H1066" i="1"/>
  <c r="I1066" i="1"/>
  <c r="J1066" i="1"/>
  <c r="K1066" i="1"/>
  <c r="L1066" i="1"/>
  <c r="M1066" i="1"/>
  <c r="N1066" i="1"/>
  <c r="O1066" i="1"/>
  <c r="P1066" i="1"/>
  <c r="Q1066" i="1"/>
  <c r="R1066" i="1"/>
  <c r="S1066" i="1"/>
  <c r="T1066" i="1"/>
  <c r="U1066" i="1"/>
  <c r="V1066" i="1"/>
  <c r="W1066" i="1"/>
  <c r="X1066" i="1"/>
  <c r="Y1066" i="1"/>
  <c r="Z1066" i="1"/>
  <c r="AA1066" i="1"/>
  <c r="AB1066" i="1"/>
  <c r="AC1066" i="1"/>
  <c r="AD1066" i="1"/>
  <c r="AE1066" i="1"/>
  <c r="H1067" i="1"/>
  <c r="I1067" i="1"/>
  <c r="J1067" i="1"/>
  <c r="K1067" i="1"/>
  <c r="L1067" i="1"/>
  <c r="M1067" i="1"/>
  <c r="N1067" i="1"/>
  <c r="O1067" i="1"/>
  <c r="P1067" i="1"/>
  <c r="Q1067" i="1"/>
  <c r="R1067" i="1"/>
  <c r="S1067" i="1"/>
  <c r="T1067" i="1"/>
  <c r="U1067" i="1"/>
  <c r="V1067" i="1"/>
  <c r="W1067" i="1"/>
  <c r="X1067" i="1"/>
  <c r="Y1067" i="1"/>
  <c r="Z1067" i="1"/>
  <c r="AA1067" i="1"/>
  <c r="AB1067" i="1"/>
  <c r="AC1067" i="1"/>
  <c r="AD1067" i="1"/>
  <c r="AE1067" i="1"/>
  <c r="H1068" i="1"/>
  <c r="I1068" i="1"/>
  <c r="J1068" i="1"/>
  <c r="K1068" i="1"/>
  <c r="L1068" i="1"/>
  <c r="M1068" i="1"/>
  <c r="N1068" i="1"/>
  <c r="O1068" i="1"/>
  <c r="P1068" i="1"/>
  <c r="Q1068" i="1"/>
  <c r="R1068" i="1"/>
  <c r="S1068" i="1"/>
  <c r="T1068" i="1"/>
  <c r="U1068" i="1"/>
  <c r="V1068" i="1"/>
  <c r="W1068" i="1"/>
  <c r="X1068" i="1"/>
  <c r="Y1068" i="1"/>
  <c r="Z1068" i="1"/>
  <c r="AA1068" i="1"/>
  <c r="AB1068" i="1"/>
  <c r="AC1068" i="1"/>
  <c r="AD1068" i="1"/>
  <c r="AE1068" i="1"/>
  <c r="H1104" i="1"/>
  <c r="I1104" i="1"/>
  <c r="J1104" i="1"/>
  <c r="K1104" i="1"/>
  <c r="L1104" i="1"/>
  <c r="M1104" i="1"/>
  <c r="N1104" i="1"/>
  <c r="O1104" i="1"/>
  <c r="P1104" i="1"/>
  <c r="Q1104" i="1"/>
  <c r="R1104" i="1"/>
  <c r="S1104" i="1"/>
  <c r="T1104" i="1"/>
  <c r="U1104" i="1"/>
  <c r="V1104" i="1"/>
  <c r="W1104" i="1"/>
  <c r="X1104" i="1"/>
  <c r="Y1104" i="1"/>
  <c r="Z1104" i="1"/>
  <c r="AA1104" i="1"/>
  <c r="AB1104" i="1"/>
  <c r="AC1104" i="1"/>
  <c r="AD1104" i="1"/>
  <c r="AE1104" i="1"/>
  <c r="H1105" i="1"/>
  <c r="I1105" i="1"/>
  <c r="J1105" i="1"/>
  <c r="K1105" i="1"/>
  <c r="L1105" i="1"/>
  <c r="M1105" i="1"/>
  <c r="N1105" i="1"/>
  <c r="O1105" i="1"/>
  <c r="P1105" i="1"/>
  <c r="Q1105" i="1"/>
  <c r="R1105" i="1"/>
  <c r="S1105" i="1"/>
  <c r="T1105" i="1"/>
  <c r="U1105" i="1"/>
  <c r="V1105" i="1"/>
  <c r="W1105" i="1"/>
  <c r="X1105" i="1"/>
  <c r="Y1105" i="1"/>
  <c r="Z1105" i="1"/>
  <c r="AA1105" i="1"/>
  <c r="AB1105" i="1"/>
  <c r="AC1105" i="1"/>
  <c r="AD1105" i="1"/>
  <c r="AE1105" i="1"/>
  <c r="H1106" i="1"/>
  <c r="I1106" i="1"/>
  <c r="J1106" i="1"/>
  <c r="K1106" i="1"/>
  <c r="L1106" i="1"/>
  <c r="M1106" i="1"/>
  <c r="N1106" i="1"/>
  <c r="O1106" i="1"/>
  <c r="P1106" i="1"/>
  <c r="Q1106" i="1"/>
  <c r="R1106" i="1"/>
  <c r="S1106" i="1"/>
  <c r="T1106" i="1"/>
  <c r="U1106" i="1"/>
  <c r="V1106" i="1"/>
  <c r="W1106" i="1"/>
  <c r="X1106" i="1"/>
  <c r="Y1106" i="1"/>
  <c r="Z1106" i="1"/>
  <c r="AA1106" i="1"/>
  <c r="AB1106" i="1"/>
  <c r="AC1106" i="1"/>
  <c r="AD1106" i="1"/>
  <c r="AE1106" i="1"/>
  <c r="H1107" i="1"/>
  <c r="I1107" i="1"/>
  <c r="J1107" i="1"/>
  <c r="K1107" i="1"/>
  <c r="L1107" i="1"/>
  <c r="M1107" i="1"/>
  <c r="N1107" i="1"/>
  <c r="O1107" i="1"/>
  <c r="P1107" i="1"/>
  <c r="Q1107" i="1"/>
  <c r="R1107" i="1"/>
  <c r="S1107" i="1"/>
  <c r="T1107" i="1"/>
  <c r="U1107" i="1"/>
  <c r="V1107" i="1"/>
  <c r="W1107" i="1"/>
  <c r="X1107" i="1"/>
  <c r="Y1107" i="1"/>
  <c r="Z1107" i="1"/>
  <c r="AA1107" i="1"/>
  <c r="AB1107" i="1"/>
  <c r="AC1107" i="1"/>
  <c r="AD1107" i="1"/>
  <c r="AE1107" i="1"/>
  <c r="H1108" i="1"/>
  <c r="I1108" i="1"/>
  <c r="J1108" i="1"/>
  <c r="K1108" i="1"/>
  <c r="L1108" i="1"/>
  <c r="M1108" i="1"/>
  <c r="N1108" i="1"/>
  <c r="O1108" i="1"/>
  <c r="P1108" i="1"/>
  <c r="Q1108" i="1"/>
  <c r="R1108" i="1"/>
  <c r="S1108" i="1"/>
  <c r="T1108" i="1"/>
  <c r="U1108" i="1"/>
  <c r="V1108" i="1"/>
  <c r="W1108" i="1"/>
  <c r="X1108" i="1"/>
  <c r="Y1108" i="1"/>
  <c r="Z1108" i="1"/>
  <c r="AA1108" i="1"/>
  <c r="AB1108" i="1"/>
  <c r="AC1108" i="1"/>
  <c r="AD1108" i="1"/>
  <c r="AE1108" i="1"/>
  <c r="H1109" i="1"/>
  <c r="I1109" i="1"/>
  <c r="J1109" i="1"/>
  <c r="K1109" i="1"/>
  <c r="L1109" i="1"/>
  <c r="M1109" i="1"/>
  <c r="N1109" i="1"/>
  <c r="O1109" i="1"/>
  <c r="P1109" i="1"/>
  <c r="Q1109" i="1"/>
  <c r="R1109" i="1"/>
  <c r="S1109" i="1"/>
  <c r="T1109" i="1"/>
  <c r="U1109" i="1"/>
  <c r="V1109" i="1"/>
  <c r="W1109" i="1"/>
  <c r="X1109" i="1"/>
  <c r="Y1109" i="1"/>
  <c r="Z1109" i="1"/>
  <c r="AA1109" i="1"/>
  <c r="AB1109" i="1"/>
  <c r="AC1109" i="1"/>
  <c r="AD1109" i="1"/>
  <c r="AE1109" i="1"/>
  <c r="H1110" i="1"/>
  <c r="I1110" i="1"/>
  <c r="J1110" i="1"/>
  <c r="K1110" i="1"/>
  <c r="L1110" i="1"/>
  <c r="M1110" i="1"/>
  <c r="N1110" i="1"/>
  <c r="O1110" i="1"/>
  <c r="P1110" i="1"/>
  <c r="Q1110" i="1"/>
  <c r="R1110" i="1"/>
  <c r="S1110" i="1"/>
  <c r="T1110" i="1"/>
  <c r="U1110" i="1"/>
  <c r="V1110" i="1"/>
  <c r="W1110" i="1"/>
  <c r="X1110" i="1"/>
  <c r="Y1110" i="1"/>
  <c r="Z1110" i="1"/>
  <c r="AA1110" i="1"/>
  <c r="AB1110" i="1"/>
  <c r="AC1110" i="1"/>
  <c r="AD1110" i="1"/>
  <c r="AE1110" i="1"/>
  <c r="H1111" i="1"/>
  <c r="I1111" i="1"/>
  <c r="J1111" i="1"/>
  <c r="K1111" i="1"/>
  <c r="L1111" i="1"/>
  <c r="M1111" i="1"/>
  <c r="N1111" i="1"/>
  <c r="O1111" i="1"/>
  <c r="P1111" i="1"/>
  <c r="Q1111" i="1"/>
  <c r="R1111" i="1"/>
  <c r="S1111" i="1"/>
  <c r="T1111" i="1"/>
  <c r="U1111" i="1"/>
  <c r="V1111" i="1"/>
  <c r="W1111" i="1"/>
  <c r="X1111" i="1"/>
  <c r="Y1111" i="1"/>
  <c r="Z1111" i="1"/>
  <c r="AA1111" i="1"/>
  <c r="AB1111" i="1"/>
  <c r="AC1111" i="1"/>
  <c r="AD1111" i="1"/>
  <c r="AE1111" i="1"/>
  <c r="H1113" i="1"/>
  <c r="I1113" i="1"/>
  <c r="J1113" i="1"/>
  <c r="K1113" i="1"/>
  <c r="L1113" i="1"/>
  <c r="M1113" i="1"/>
  <c r="N1113" i="1"/>
  <c r="O1113" i="1"/>
  <c r="P1113" i="1"/>
  <c r="Q1113" i="1"/>
  <c r="R1113" i="1"/>
  <c r="S1113" i="1"/>
  <c r="T1113" i="1"/>
  <c r="U1113" i="1"/>
  <c r="V1113" i="1"/>
  <c r="W1113" i="1"/>
  <c r="X1113" i="1"/>
  <c r="Y1113" i="1"/>
  <c r="Z1113" i="1"/>
  <c r="AA1113" i="1"/>
  <c r="AB1113" i="1"/>
  <c r="AC1113" i="1"/>
  <c r="AD1113" i="1"/>
  <c r="AE1113" i="1"/>
  <c r="H1114" i="1"/>
  <c r="I1114" i="1"/>
  <c r="J1114" i="1"/>
  <c r="K1114" i="1"/>
  <c r="L1114" i="1"/>
  <c r="M1114" i="1"/>
  <c r="N1114" i="1"/>
  <c r="O1114" i="1"/>
  <c r="P1114" i="1"/>
  <c r="Q1114" i="1"/>
  <c r="R1114" i="1"/>
  <c r="S1114" i="1"/>
  <c r="T1114" i="1"/>
  <c r="U1114" i="1"/>
  <c r="V1114" i="1"/>
  <c r="W1114" i="1"/>
  <c r="X1114" i="1"/>
  <c r="Y1114" i="1"/>
  <c r="Z1114" i="1"/>
  <c r="AA1114" i="1"/>
  <c r="AB1114" i="1"/>
  <c r="AC1114" i="1"/>
  <c r="AD1114" i="1"/>
  <c r="AE1114" i="1"/>
  <c r="H1115" i="1"/>
  <c r="I1115" i="1"/>
  <c r="J1115" i="1"/>
  <c r="K1115" i="1"/>
  <c r="L1115" i="1"/>
  <c r="M1115" i="1"/>
  <c r="N1115" i="1"/>
  <c r="O1115" i="1"/>
  <c r="P1115" i="1"/>
  <c r="Q1115" i="1"/>
  <c r="R1115" i="1"/>
  <c r="S1115" i="1"/>
  <c r="T1115" i="1"/>
  <c r="U1115" i="1"/>
  <c r="V1115" i="1"/>
  <c r="W1115" i="1"/>
  <c r="X1115" i="1"/>
  <c r="Y1115" i="1"/>
  <c r="Z1115" i="1"/>
  <c r="AA1115" i="1"/>
  <c r="AB1115" i="1"/>
  <c r="AC1115" i="1"/>
  <c r="AD1115" i="1"/>
  <c r="AE1115" i="1"/>
  <c r="H1116" i="1"/>
  <c r="I1116" i="1"/>
  <c r="J1116" i="1"/>
  <c r="K1116" i="1"/>
  <c r="L1116" i="1"/>
  <c r="M1116" i="1"/>
  <c r="N1116" i="1"/>
  <c r="O1116" i="1"/>
  <c r="P1116" i="1"/>
  <c r="Q1116" i="1"/>
  <c r="R1116" i="1"/>
  <c r="S1116" i="1"/>
  <c r="T1116" i="1"/>
  <c r="U1116" i="1"/>
  <c r="V1116" i="1"/>
  <c r="W1116" i="1"/>
  <c r="X1116" i="1"/>
  <c r="Y1116" i="1"/>
  <c r="Z1116" i="1"/>
  <c r="AA1116" i="1"/>
  <c r="AB1116" i="1"/>
  <c r="AC1116" i="1"/>
  <c r="AD1116" i="1"/>
  <c r="AE1116" i="1"/>
  <c r="H1117" i="1"/>
  <c r="I1117" i="1"/>
  <c r="J1117" i="1"/>
  <c r="K1117" i="1"/>
  <c r="L1117" i="1"/>
  <c r="M1117" i="1"/>
  <c r="N1117" i="1"/>
  <c r="O1117" i="1"/>
  <c r="P1117" i="1"/>
  <c r="Q1117" i="1"/>
  <c r="R1117" i="1"/>
  <c r="S1117" i="1"/>
  <c r="T1117" i="1"/>
  <c r="U1117" i="1"/>
  <c r="V1117" i="1"/>
  <c r="W1117" i="1"/>
  <c r="X1117" i="1"/>
  <c r="Y1117" i="1"/>
  <c r="Z1117" i="1"/>
  <c r="AA1117" i="1"/>
  <c r="AB1117" i="1"/>
  <c r="AC1117" i="1"/>
  <c r="AD1117" i="1"/>
  <c r="AE1117" i="1"/>
  <c r="H1118" i="1"/>
  <c r="I1118" i="1"/>
  <c r="J1118" i="1"/>
  <c r="K1118" i="1"/>
  <c r="L1118" i="1"/>
  <c r="M1118" i="1"/>
  <c r="N1118" i="1"/>
  <c r="O1118" i="1"/>
  <c r="P1118" i="1"/>
  <c r="Q1118" i="1"/>
  <c r="R1118" i="1"/>
  <c r="S1118" i="1"/>
  <c r="T1118" i="1"/>
  <c r="U1118" i="1"/>
  <c r="V1118" i="1"/>
  <c r="W1118" i="1"/>
  <c r="X1118" i="1"/>
  <c r="Y1118" i="1"/>
  <c r="Z1118" i="1"/>
  <c r="AA1118" i="1"/>
  <c r="AB1118" i="1"/>
  <c r="AC1118" i="1"/>
  <c r="AD1118" i="1"/>
  <c r="AE1118" i="1"/>
  <c r="H1119" i="1"/>
  <c r="I1119" i="1"/>
  <c r="J1119" i="1"/>
  <c r="K1119" i="1"/>
  <c r="L1119" i="1"/>
  <c r="M1119" i="1"/>
  <c r="N1119" i="1"/>
  <c r="O1119" i="1"/>
  <c r="P1119" i="1"/>
  <c r="Q1119" i="1"/>
  <c r="R1119" i="1"/>
  <c r="S1119" i="1"/>
  <c r="T1119" i="1"/>
  <c r="U1119" i="1"/>
  <c r="V1119" i="1"/>
  <c r="W1119" i="1"/>
  <c r="X1119" i="1"/>
  <c r="Y1119" i="1"/>
  <c r="Z1119" i="1"/>
  <c r="AA1119" i="1"/>
  <c r="AB1119" i="1"/>
  <c r="AC1119" i="1"/>
  <c r="AD1119" i="1"/>
  <c r="AE1119" i="1"/>
  <c r="H1120" i="1"/>
  <c r="I1120" i="1"/>
  <c r="J1120" i="1"/>
  <c r="K1120" i="1"/>
  <c r="L1120" i="1"/>
  <c r="M1120" i="1"/>
  <c r="N1120" i="1"/>
  <c r="O1120" i="1"/>
  <c r="P1120" i="1"/>
  <c r="Q1120" i="1"/>
  <c r="R1120" i="1"/>
  <c r="S1120" i="1"/>
  <c r="T1120" i="1"/>
  <c r="U1120" i="1"/>
  <c r="V1120" i="1"/>
  <c r="W1120" i="1"/>
  <c r="X1120" i="1"/>
  <c r="Y1120" i="1"/>
  <c r="Z1120" i="1"/>
  <c r="AA1120" i="1"/>
  <c r="AB1120" i="1"/>
  <c r="AC1120" i="1"/>
  <c r="AD1120" i="1"/>
  <c r="AE1120" i="1"/>
  <c r="H1287" i="1"/>
  <c r="I1287" i="1"/>
  <c r="J1287" i="1"/>
  <c r="K1287" i="1"/>
  <c r="L1287" i="1"/>
  <c r="M1287" i="1"/>
  <c r="N1287" i="1"/>
  <c r="O1287" i="1"/>
  <c r="P1287" i="1"/>
  <c r="Q1287" i="1"/>
  <c r="R1287" i="1"/>
  <c r="S1287" i="1"/>
  <c r="T1287" i="1"/>
  <c r="U1287" i="1"/>
  <c r="V1287" i="1"/>
  <c r="W1287" i="1"/>
  <c r="X1287" i="1"/>
  <c r="Y1287" i="1"/>
  <c r="Z1287" i="1"/>
  <c r="AA1287" i="1"/>
  <c r="AB1287" i="1"/>
  <c r="AC1287" i="1"/>
  <c r="AD1287" i="1"/>
  <c r="AE1287" i="1"/>
  <c r="H1288" i="1"/>
  <c r="I1288" i="1"/>
  <c r="J1288" i="1"/>
  <c r="K1288" i="1"/>
  <c r="L1288" i="1"/>
  <c r="M1288" i="1"/>
  <c r="N1288" i="1"/>
  <c r="O1288" i="1"/>
  <c r="P1288" i="1"/>
  <c r="Q1288" i="1"/>
  <c r="R1288" i="1"/>
  <c r="S1288" i="1"/>
  <c r="T1288" i="1"/>
  <c r="U1288" i="1"/>
  <c r="V1288" i="1"/>
  <c r="W1288" i="1"/>
  <c r="X1288" i="1"/>
  <c r="Y1288" i="1"/>
  <c r="Z1288" i="1"/>
  <c r="AA1288" i="1"/>
  <c r="AB1288" i="1"/>
  <c r="AC1288" i="1"/>
  <c r="AD1288" i="1"/>
  <c r="AE1288" i="1"/>
  <c r="H1289" i="1"/>
  <c r="I1289" i="1"/>
  <c r="J1289" i="1"/>
  <c r="K1289" i="1"/>
  <c r="L1289" i="1"/>
  <c r="M1289" i="1"/>
  <c r="N1289" i="1"/>
  <c r="O1289" i="1"/>
  <c r="P1289" i="1"/>
  <c r="Q1289" i="1"/>
  <c r="R1289" i="1"/>
  <c r="S1289" i="1"/>
  <c r="T1289" i="1"/>
  <c r="U1289" i="1"/>
  <c r="V1289" i="1"/>
  <c r="W1289" i="1"/>
  <c r="X1289" i="1"/>
  <c r="Y1289" i="1"/>
  <c r="Z1289" i="1"/>
  <c r="AA1289" i="1"/>
  <c r="AB1289" i="1"/>
  <c r="AC1289" i="1"/>
  <c r="AD1289" i="1"/>
  <c r="AE1289" i="1"/>
  <c r="H1290" i="1"/>
  <c r="I1290" i="1"/>
  <c r="J1290" i="1"/>
  <c r="K1290" i="1"/>
  <c r="L1290" i="1"/>
  <c r="M1290" i="1"/>
  <c r="N1290" i="1"/>
  <c r="O1290" i="1"/>
  <c r="P1290" i="1"/>
  <c r="Q1290" i="1"/>
  <c r="R1290" i="1"/>
  <c r="S1290" i="1"/>
  <c r="T1290" i="1"/>
  <c r="U1290" i="1"/>
  <c r="V1290" i="1"/>
  <c r="W1290" i="1"/>
  <c r="X1290" i="1"/>
  <c r="Y1290" i="1"/>
  <c r="Z1290" i="1"/>
  <c r="AA1290" i="1"/>
  <c r="AB1290" i="1"/>
  <c r="AC1290" i="1"/>
  <c r="AD1290" i="1"/>
  <c r="AE1290" i="1"/>
  <c r="H1291" i="1"/>
  <c r="I1291" i="1"/>
  <c r="J1291" i="1"/>
  <c r="K1291" i="1"/>
  <c r="L1291" i="1"/>
  <c r="M1291" i="1"/>
  <c r="N1291" i="1"/>
  <c r="O1291" i="1"/>
  <c r="P1291" i="1"/>
  <c r="Q1291" i="1"/>
  <c r="R1291" i="1"/>
  <c r="S1291" i="1"/>
  <c r="T1291" i="1"/>
  <c r="U1291" i="1"/>
  <c r="V1291" i="1"/>
  <c r="W1291" i="1"/>
  <c r="X1291" i="1"/>
  <c r="Y1291" i="1"/>
  <c r="Z1291" i="1"/>
  <c r="AA1291" i="1"/>
  <c r="AB1291" i="1"/>
  <c r="AC1291" i="1"/>
  <c r="AD1291" i="1"/>
  <c r="AE1291" i="1"/>
  <c r="H1292" i="1"/>
  <c r="I1292" i="1"/>
  <c r="J1292" i="1"/>
  <c r="K1292" i="1"/>
  <c r="L1292" i="1"/>
  <c r="M1292" i="1"/>
  <c r="N1292" i="1"/>
  <c r="O1292" i="1"/>
  <c r="P1292" i="1"/>
  <c r="Q1292" i="1"/>
  <c r="R1292" i="1"/>
  <c r="S1292" i="1"/>
  <c r="T1292" i="1"/>
  <c r="U1292" i="1"/>
  <c r="V1292" i="1"/>
  <c r="W1292" i="1"/>
  <c r="X1292" i="1"/>
  <c r="Y1292" i="1"/>
  <c r="Z1292" i="1"/>
  <c r="AA1292" i="1"/>
  <c r="AB1292" i="1"/>
  <c r="AC1292" i="1"/>
  <c r="AD1292" i="1"/>
  <c r="AE1292" i="1"/>
  <c r="H1293" i="1"/>
  <c r="I1293" i="1"/>
  <c r="J1293" i="1"/>
  <c r="K1293" i="1"/>
  <c r="L1293" i="1"/>
  <c r="M1293" i="1"/>
  <c r="N1293" i="1"/>
  <c r="O1293" i="1"/>
  <c r="P1293" i="1"/>
  <c r="Q1293" i="1"/>
  <c r="R1293" i="1"/>
  <c r="S1293" i="1"/>
  <c r="T1293" i="1"/>
  <c r="U1293" i="1"/>
  <c r="V1293" i="1"/>
  <c r="W1293" i="1"/>
  <c r="X1293" i="1"/>
  <c r="Y1293" i="1"/>
  <c r="Z1293" i="1"/>
  <c r="AA1293" i="1"/>
  <c r="AB1293" i="1"/>
  <c r="AC1293" i="1"/>
  <c r="AD1293" i="1"/>
  <c r="AE1293" i="1"/>
  <c r="H1294" i="1"/>
  <c r="I1294" i="1"/>
  <c r="J1294" i="1"/>
  <c r="K1294" i="1"/>
  <c r="L1294" i="1"/>
  <c r="M1294" i="1"/>
  <c r="N1294" i="1"/>
  <c r="O1294" i="1"/>
  <c r="P1294" i="1"/>
  <c r="Q1294" i="1"/>
  <c r="R1294" i="1"/>
  <c r="S1294" i="1"/>
  <c r="T1294" i="1"/>
  <c r="U1294" i="1"/>
  <c r="V1294" i="1"/>
  <c r="W1294" i="1"/>
  <c r="X1294" i="1"/>
  <c r="Y1294" i="1"/>
  <c r="Z1294" i="1"/>
  <c r="AA1294" i="1"/>
  <c r="AB1294" i="1"/>
  <c r="AC1294" i="1"/>
  <c r="AD1294" i="1"/>
  <c r="AE1294" i="1"/>
  <c r="H1383" i="1"/>
  <c r="I1383" i="1"/>
  <c r="J1383" i="1"/>
  <c r="K1383" i="1"/>
  <c r="L1383" i="1"/>
  <c r="M1383" i="1"/>
  <c r="N1383" i="1"/>
  <c r="O1383" i="1"/>
  <c r="P1383" i="1"/>
  <c r="Q1383" i="1"/>
  <c r="R1383" i="1"/>
  <c r="S1383" i="1"/>
  <c r="T1383" i="1"/>
  <c r="U1383" i="1"/>
  <c r="V1383" i="1"/>
  <c r="W1383" i="1"/>
  <c r="X1383" i="1"/>
  <c r="Y1383" i="1"/>
  <c r="Z1383" i="1"/>
  <c r="AA1383" i="1"/>
  <c r="AB1383" i="1"/>
  <c r="AC1383" i="1"/>
  <c r="AD1383" i="1"/>
  <c r="AE1383" i="1"/>
  <c r="H1384" i="1"/>
  <c r="I1384" i="1"/>
  <c r="J1384" i="1"/>
  <c r="K1384" i="1"/>
  <c r="L1384" i="1"/>
  <c r="M1384" i="1"/>
  <c r="N1384" i="1"/>
  <c r="O1384" i="1"/>
  <c r="P1384" i="1"/>
  <c r="Q1384" i="1"/>
  <c r="R1384" i="1"/>
  <c r="S1384" i="1"/>
  <c r="T1384" i="1"/>
  <c r="U1384" i="1"/>
  <c r="V1384" i="1"/>
  <c r="W1384" i="1"/>
  <c r="X1384" i="1"/>
  <c r="Y1384" i="1"/>
  <c r="Z1384" i="1"/>
  <c r="AA1384" i="1"/>
  <c r="AB1384" i="1"/>
  <c r="AC1384" i="1"/>
  <c r="AD1384" i="1"/>
  <c r="AE1384" i="1"/>
  <c r="H1385" i="1"/>
  <c r="I1385" i="1"/>
  <c r="J1385" i="1"/>
  <c r="K1385" i="1"/>
  <c r="L1385" i="1"/>
  <c r="M1385" i="1"/>
  <c r="N1385" i="1"/>
  <c r="O1385" i="1"/>
  <c r="P1385" i="1"/>
  <c r="Q1385" i="1"/>
  <c r="R1385" i="1"/>
  <c r="S1385" i="1"/>
  <c r="T1385" i="1"/>
  <c r="U1385" i="1"/>
  <c r="V1385" i="1"/>
  <c r="W1385" i="1"/>
  <c r="X1385" i="1"/>
  <c r="Y1385" i="1"/>
  <c r="Z1385" i="1"/>
  <c r="AA1385" i="1"/>
  <c r="AB1385" i="1"/>
  <c r="AC1385" i="1"/>
  <c r="AD1385" i="1"/>
  <c r="AE1385" i="1"/>
  <c r="H1386" i="1"/>
  <c r="I1386" i="1"/>
  <c r="J1386" i="1"/>
  <c r="K1386" i="1"/>
  <c r="L1386" i="1"/>
  <c r="M1386" i="1"/>
  <c r="N1386" i="1"/>
  <c r="O1386" i="1"/>
  <c r="P1386" i="1"/>
  <c r="Q1386" i="1"/>
  <c r="R1386" i="1"/>
  <c r="S1386" i="1"/>
  <c r="T1386" i="1"/>
  <c r="U1386" i="1"/>
  <c r="V1386" i="1"/>
  <c r="W1386" i="1"/>
  <c r="X1386" i="1"/>
  <c r="Y1386" i="1"/>
  <c r="Z1386" i="1"/>
  <c r="AA1386" i="1"/>
  <c r="AB1386" i="1"/>
  <c r="AC1386" i="1"/>
  <c r="AD1386" i="1"/>
  <c r="AE1386" i="1"/>
  <c r="H1387" i="1"/>
  <c r="I1387" i="1"/>
  <c r="J1387" i="1"/>
  <c r="K1387" i="1"/>
  <c r="L1387" i="1"/>
  <c r="M1387" i="1"/>
  <c r="N1387" i="1"/>
  <c r="O1387" i="1"/>
  <c r="P1387" i="1"/>
  <c r="Q1387" i="1"/>
  <c r="R1387" i="1"/>
  <c r="S1387" i="1"/>
  <c r="T1387" i="1"/>
  <c r="U1387" i="1"/>
  <c r="V1387" i="1"/>
  <c r="W1387" i="1"/>
  <c r="X1387" i="1"/>
  <c r="Y1387" i="1"/>
  <c r="Z1387" i="1"/>
  <c r="AA1387" i="1"/>
  <c r="AB1387" i="1"/>
  <c r="AC1387" i="1"/>
  <c r="AD1387" i="1"/>
  <c r="AE1387" i="1"/>
  <c r="H1388" i="1"/>
  <c r="I1388" i="1"/>
  <c r="J1388" i="1"/>
  <c r="K1388" i="1"/>
  <c r="L1388" i="1"/>
  <c r="M1388" i="1"/>
  <c r="N1388" i="1"/>
  <c r="O1388" i="1"/>
  <c r="P1388" i="1"/>
  <c r="Q1388" i="1"/>
  <c r="R1388" i="1"/>
  <c r="S1388" i="1"/>
  <c r="T1388" i="1"/>
  <c r="U1388" i="1"/>
  <c r="V1388" i="1"/>
  <c r="W1388" i="1"/>
  <c r="X1388" i="1"/>
  <c r="Y1388" i="1"/>
  <c r="Z1388" i="1"/>
  <c r="AA1388" i="1"/>
  <c r="AB1388" i="1"/>
  <c r="AC1388" i="1"/>
  <c r="AD1388" i="1"/>
  <c r="AE1388" i="1"/>
  <c r="H1389" i="1"/>
  <c r="I1389" i="1"/>
  <c r="J1389" i="1"/>
  <c r="K1389" i="1"/>
  <c r="L1389" i="1"/>
  <c r="M1389" i="1"/>
  <c r="N1389" i="1"/>
  <c r="O1389" i="1"/>
  <c r="P1389" i="1"/>
  <c r="Q1389" i="1"/>
  <c r="R1389" i="1"/>
  <c r="S1389" i="1"/>
  <c r="T1389" i="1"/>
  <c r="U1389" i="1"/>
  <c r="V1389" i="1"/>
  <c r="W1389" i="1"/>
  <c r="X1389" i="1"/>
  <c r="Y1389" i="1"/>
  <c r="Z1389" i="1"/>
  <c r="AA1389" i="1"/>
  <c r="AB1389" i="1"/>
  <c r="AC1389" i="1"/>
  <c r="AD1389" i="1"/>
  <c r="AE1389" i="1"/>
  <c r="H1390" i="1"/>
  <c r="I1390" i="1"/>
  <c r="J1390" i="1"/>
  <c r="K1390" i="1"/>
  <c r="L1390" i="1"/>
  <c r="M1390" i="1"/>
  <c r="N1390" i="1"/>
  <c r="O1390" i="1"/>
  <c r="P1390" i="1"/>
  <c r="Q1390" i="1"/>
  <c r="R1390" i="1"/>
  <c r="S1390" i="1"/>
  <c r="T1390" i="1"/>
  <c r="U1390" i="1"/>
  <c r="V1390" i="1"/>
  <c r="W1390" i="1"/>
  <c r="X1390" i="1"/>
  <c r="Y1390" i="1"/>
  <c r="Z1390" i="1"/>
  <c r="AA1390" i="1"/>
  <c r="AB1390" i="1"/>
  <c r="AC1390" i="1"/>
  <c r="AD1390" i="1"/>
  <c r="AE1390" i="1"/>
  <c r="H1392" i="1"/>
  <c r="I1392" i="1"/>
  <c r="J1392" i="1"/>
  <c r="K1392" i="1"/>
  <c r="L1392" i="1"/>
  <c r="M1392" i="1"/>
  <c r="N1392" i="1"/>
  <c r="O1392" i="1"/>
  <c r="P1392" i="1"/>
  <c r="Q1392" i="1"/>
  <c r="R1392" i="1"/>
  <c r="S1392" i="1"/>
  <c r="T1392" i="1"/>
  <c r="U1392" i="1"/>
  <c r="V1392" i="1"/>
  <c r="W1392" i="1"/>
  <c r="X1392" i="1"/>
  <c r="Y1392" i="1"/>
  <c r="Z1392" i="1"/>
  <c r="AA1392" i="1"/>
  <c r="AB1392" i="1"/>
  <c r="AC1392" i="1"/>
  <c r="AD1392" i="1"/>
  <c r="AE1392" i="1"/>
  <c r="H1393" i="1"/>
  <c r="I1393" i="1"/>
  <c r="J1393" i="1"/>
  <c r="K1393" i="1"/>
  <c r="L1393" i="1"/>
  <c r="M1393" i="1"/>
  <c r="N1393" i="1"/>
  <c r="O1393" i="1"/>
  <c r="P1393" i="1"/>
  <c r="Q1393" i="1"/>
  <c r="R1393" i="1"/>
  <c r="S1393" i="1"/>
  <c r="T1393" i="1"/>
  <c r="U1393" i="1"/>
  <c r="V1393" i="1"/>
  <c r="W1393" i="1"/>
  <c r="X1393" i="1"/>
  <c r="Y1393" i="1"/>
  <c r="Z1393" i="1"/>
  <c r="AA1393" i="1"/>
  <c r="AB1393" i="1"/>
  <c r="AC1393" i="1"/>
  <c r="AD1393" i="1"/>
  <c r="AE1393" i="1"/>
  <c r="H1394" i="1"/>
  <c r="I1394" i="1"/>
  <c r="J1394" i="1"/>
  <c r="K1394" i="1"/>
  <c r="L1394" i="1"/>
  <c r="M1394" i="1"/>
  <c r="N1394" i="1"/>
  <c r="O1394" i="1"/>
  <c r="P1394" i="1"/>
  <c r="Q1394" i="1"/>
  <c r="R1394" i="1"/>
  <c r="S1394" i="1"/>
  <c r="T1394" i="1"/>
  <c r="U1394" i="1"/>
  <c r="V1394" i="1"/>
  <c r="W1394" i="1"/>
  <c r="X1394" i="1"/>
  <c r="Y1394" i="1"/>
  <c r="Z1394" i="1"/>
  <c r="AA1394" i="1"/>
  <c r="AB1394" i="1"/>
  <c r="AC1394" i="1"/>
  <c r="AD1394" i="1"/>
  <c r="AE1394" i="1"/>
  <c r="H1395" i="1"/>
  <c r="I1395" i="1"/>
  <c r="J1395" i="1"/>
  <c r="K1395" i="1"/>
  <c r="L1395" i="1"/>
  <c r="M1395" i="1"/>
  <c r="N1395" i="1"/>
  <c r="O1395" i="1"/>
  <c r="P1395" i="1"/>
  <c r="Q1395" i="1"/>
  <c r="R1395" i="1"/>
  <c r="S1395" i="1"/>
  <c r="T1395" i="1"/>
  <c r="U1395" i="1"/>
  <c r="V1395" i="1"/>
  <c r="W1395" i="1"/>
  <c r="X1395" i="1"/>
  <c r="Y1395" i="1"/>
  <c r="Z1395" i="1"/>
  <c r="AA1395" i="1"/>
  <c r="AB1395" i="1"/>
  <c r="AC1395" i="1"/>
  <c r="AD1395" i="1"/>
  <c r="AE1395" i="1"/>
  <c r="H1396" i="1"/>
  <c r="I1396" i="1"/>
  <c r="J1396" i="1"/>
  <c r="K1396" i="1"/>
  <c r="L1396" i="1"/>
  <c r="M1396" i="1"/>
  <c r="N1396" i="1"/>
  <c r="O1396" i="1"/>
  <c r="P1396" i="1"/>
  <c r="Q1396" i="1"/>
  <c r="R1396" i="1"/>
  <c r="S1396" i="1"/>
  <c r="T1396" i="1"/>
  <c r="U1396" i="1"/>
  <c r="V1396" i="1"/>
  <c r="W1396" i="1"/>
  <c r="X1396" i="1"/>
  <c r="Y1396" i="1"/>
  <c r="Z1396" i="1"/>
  <c r="AA1396" i="1"/>
  <c r="AB1396" i="1"/>
  <c r="AC1396" i="1"/>
  <c r="AD1396" i="1"/>
  <c r="AE1396" i="1"/>
  <c r="H1397" i="1"/>
  <c r="I1397" i="1"/>
  <c r="J1397" i="1"/>
  <c r="K1397" i="1"/>
  <c r="L1397" i="1"/>
  <c r="M1397" i="1"/>
  <c r="N1397" i="1"/>
  <c r="O1397" i="1"/>
  <c r="P1397" i="1"/>
  <c r="Q1397" i="1"/>
  <c r="R1397" i="1"/>
  <c r="S1397" i="1"/>
  <c r="T1397" i="1"/>
  <c r="U1397" i="1"/>
  <c r="V1397" i="1"/>
  <c r="W1397" i="1"/>
  <c r="X1397" i="1"/>
  <c r="Y1397" i="1"/>
  <c r="Z1397" i="1"/>
  <c r="AA1397" i="1"/>
  <c r="AB1397" i="1"/>
  <c r="AC1397" i="1"/>
  <c r="AD1397" i="1"/>
  <c r="AE1397" i="1"/>
  <c r="H1398" i="1"/>
  <c r="I1398" i="1"/>
  <c r="J1398" i="1"/>
  <c r="K1398" i="1"/>
  <c r="L1398" i="1"/>
  <c r="M1398" i="1"/>
  <c r="N1398" i="1"/>
  <c r="O1398" i="1"/>
  <c r="P1398" i="1"/>
  <c r="Q1398" i="1"/>
  <c r="R1398" i="1"/>
  <c r="S1398" i="1"/>
  <c r="T1398" i="1"/>
  <c r="U1398" i="1"/>
  <c r="V1398" i="1"/>
  <c r="W1398" i="1"/>
  <c r="X1398" i="1"/>
  <c r="Y1398" i="1"/>
  <c r="Z1398" i="1"/>
  <c r="AA1398" i="1"/>
  <c r="AB1398" i="1"/>
  <c r="AC1398" i="1"/>
  <c r="AD1398" i="1"/>
  <c r="AE1398" i="1"/>
  <c r="H1399" i="1"/>
  <c r="I1399" i="1"/>
  <c r="J1399" i="1"/>
  <c r="K1399" i="1"/>
  <c r="L1399" i="1"/>
  <c r="M1399" i="1"/>
  <c r="N1399" i="1"/>
  <c r="O1399" i="1"/>
  <c r="P1399" i="1"/>
  <c r="Q1399" i="1"/>
  <c r="R1399" i="1"/>
  <c r="S1399" i="1"/>
  <c r="T1399" i="1"/>
  <c r="U1399" i="1"/>
  <c r="V1399" i="1"/>
  <c r="W1399" i="1"/>
  <c r="X1399" i="1"/>
  <c r="Y1399" i="1"/>
  <c r="Z1399" i="1"/>
  <c r="AA1399" i="1"/>
  <c r="AB1399" i="1"/>
  <c r="AC1399" i="1"/>
  <c r="AD1399" i="1"/>
  <c r="AE1399" i="1"/>
  <c r="H1448" i="1"/>
  <c r="I1448" i="1"/>
  <c r="J1448" i="1"/>
  <c r="K1448" i="1"/>
  <c r="L1448" i="1"/>
  <c r="M1448" i="1"/>
  <c r="N1448" i="1"/>
  <c r="O1448" i="1"/>
  <c r="P1448" i="1"/>
  <c r="Q1448" i="1"/>
  <c r="R1448" i="1"/>
  <c r="S1448" i="1"/>
  <c r="T1448" i="1"/>
  <c r="U1448" i="1"/>
  <c r="V1448" i="1"/>
  <c r="W1448" i="1"/>
  <c r="X1448" i="1"/>
  <c r="Y1448" i="1"/>
  <c r="Z1448" i="1"/>
  <c r="AA1448" i="1"/>
  <c r="AB1448" i="1"/>
  <c r="AC1448" i="1"/>
  <c r="AD1448" i="1"/>
  <c r="AE1448" i="1"/>
  <c r="H1449" i="1"/>
  <c r="I1449" i="1"/>
  <c r="J1449" i="1"/>
  <c r="K1449" i="1"/>
  <c r="L1449" i="1"/>
  <c r="M1449" i="1"/>
  <c r="N1449" i="1"/>
  <c r="O1449" i="1"/>
  <c r="P1449" i="1"/>
  <c r="Q1449" i="1"/>
  <c r="R1449" i="1"/>
  <c r="S1449" i="1"/>
  <c r="T1449" i="1"/>
  <c r="U1449" i="1"/>
  <c r="V1449" i="1"/>
  <c r="W1449" i="1"/>
  <c r="X1449" i="1"/>
  <c r="Y1449" i="1"/>
  <c r="Z1449" i="1"/>
  <c r="AA1449" i="1"/>
  <c r="AB1449" i="1"/>
  <c r="AC1449" i="1"/>
  <c r="AD1449" i="1"/>
  <c r="AE1449" i="1"/>
  <c r="H1450" i="1"/>
  <c r="I1450" i="1"/>
  <c r="J1450" i="1"/>
  <c r="K1450" i="1"/>
  <c r="L1450" i="1"/>
  <c r="M1450" i="1"/>
  <c r="N1450" i="1"/>
  <c r="O1450" i="1"/>
  <c r="P1450" i="1"/>
  <c r="Q1450" i="1"/>
  <c r="R1450" i="1"/>
  <c r="S1450" i="1"/>
  <c r="T1450" i="1"/>
  <c r="U1450" i="1"/>
  <c r="V1450" i="1"/>
  <c r="W1450" i="1"/>
  <c r="X1450" i="1"/>
  <c r="Y1450" i="1"/>
  <c r="Z1450" i="1"/>
  <c r="AA1450" i="1"/>
  <c r="AB1450" i="1"/>
  <c r="AC1450" i="1"/>
  <c r="AD1450" i="1"/>
  <c r="AE1450" i="1"/>
  <c r="H1451" i="1"/>
  <c r="I1451" i="1"/>
  <c r="J1451" i="1"/>
  <c r="K1451" i="1"/>
  <c r="L1451" i="1"/>
  <c r="M1451" i="1"/>
  <c r="N1451" i="1"/>
  <c r="O1451" i="1"/>
  <c r="P1451" i="1"/>
  <c r="Q1451" i="1"/>
  <c r="R1451" i="1"/>
  <c r="S1451" i="1"/>
  <c r="T1451" i="1"/>
  <c r="U1451" i="1"/>
  <c r="V1451" i="1"/>
  <c r="W1451" i="1"/>
  <c r="X1451" i="1"/>
  <c r="Y1451" i="1"/>
  <c r="Z1451" i="1"/>
  <c r="AA1451" i="1"/>
  <c r="AB1451" i="1"/>
  <c r="AC1451" i="1"/>
  <c r="AD1451" i="1"/>
  <c r="AE1451" i="1"/>
  <c r="H1452" i="1"/>
  <c r="I1452" i="1"/>
  <c r="J1452" i="1"/>
  <c r="K1452" i="1"/>
  <c r="L1452" i="1"/>
  <c r="M1452" i="1"/>
  <c r="N1452" i="1"/>
  <c r="O1452" i="1"/>
  <c r="P1452" i="1"/>
  <c r="Q1452" i="1"/>
  <c r="R1452" i="1"/>
  <c r="S1452" i="1"/>
  <c r="T1452" i="1"/>
  <c r="U1452" i="1"/>
  <c r="V1452" i="1"/>
  <c r="W1452" i="1"/>
  <c r="X1452" i="1"/>
  <c r="Y1452" i="1"/>
  <c r="Z1452" i="1"/>
  <c r="AA1452" i="1"/>
  <c r="AB1452" i="1"/>
  <c r="AC1452" i="1"/>
  <c r="AD1452" i="1"/>
  <c r="AE1452" i="1"/>
  <c r="H1453" i="1"/>
  <c r="I1453" i="1"/>
  <c r="J1453" i="1"/>
  <c r="K1453" i="1"/>
  <c r="L1453" i="1"/>
  <c r="M1453" i="1"/>
  <c r="N1453" i="1"/>
  <c r="O1453" i="1"/>
  <c r="P1453" i="1"/>
  <c r="Q1453" i="1"/>
  <c r="R1453" i="1"/>
  <c r="S1453" i="1"/>
  <c r="T1453" i="1"/>
  <c r="U1453" i="1"/>
  <c r="V1453" i="1"/>
  <c r="W1453" i="1"/>
  <c r="X1453" i="1"/>
  <c r="Y1453" i="1"/>
  <c r="Z1453" i="1"/>
  <c r="AA1453" i="1"/>
  <c r="AB1453" i="1"/>
  <c r="AC1453" i="1"/>
  <c r="AD1453" i="1"/>
  <c r="AE1453" i="1"/>
  <c r="H1454" i="1"/>
  <c r="I1454" i="1"/>
  <c r="J1454" i="1"/>
  <c r="K1454" i="1"/>
  <c r="L1454" i="1"/>
  <c r="M1454" i="1"/>
  <c r="N1454" i="1"/>
  <c r="O1454" i="1"/>
  <c r="P1454" i="1"/>
  <c r="Q1454" i="1"/>
  <c r="R1454" i="1"/>
  <c r="S1454" i="1"/>
  <c r="T1454" i="1"/>
  <c r="U1454" i="1"/>
  <c r="V1454" i="1"/>
  <c r="W1454" i="1"/>
  <c r="X1454" i="1"/>
  <c r="Y1454" i="1"/>
  <c r="Z1454" i="1"/>
  <c r="AA1454" i="1"/>
  <c r="AB1454" i="1"/>
  <c r="AC1454" i="1"/>
  <c r="AD1454" i="1"/>
  <c r="AE1454" i="1"/>
  <c r="H1455" i="1"/>
  <c r="I1455" i="1"/>
  <c r="J1455" i="1"/>
  <c r="K1455" i="1"/>
  <c r="L1455" i="1"/>
  <c r="M1455" i="1"/>
  <c r="N1455" i="1"/>
  <c r="O1455" i="1"/>
  <c r="P1455" i="1"/>
  <c r="Q1455" i="1"/>
  <c r="R1455" i="1"/>
  <c r="S1455" i="1"/>
  <c r="T1455" i="1"/>
  <c r="U1455" i="1"/>
  <c r="V1455" i="1"/>
  <c r="W1455" i="1"/>
  <c r="X1455" i="1"/>
  <c r="Y1455" i="1"/>
  <c r="Z1455" i="1"/>
  <c r="AA1455" i="1"/>
  <c r="AB1455" i="1"/>
  <c r="AC1455" i="1"/>
  <c r="AD1455" i="1"/>
  <c r="AE1455" i="1"/>
  <c r="H1457" i="1"/>
  <c r="I1457" i="1"/>
  <c r="J1457" i="1"/>
  <c r="K1457" i="1"/>
  <c r="L1457" i="1"/>
  <c r="M1457" i="1"/>
  <c r="N1457" i="1"/>
  <c r="O1457" i="1"/>
  <c r="P1457" i="1"/>
  <c r="Q1457" i="1"/>
  <c r="R1457" i="1"/>
  <c r="S1457" i="1"/>
  <c r="T1457" i="1"/>
  <c r="U1457" i="1"/>
  <c r="V1457" i="1"/>
  <c r="W1457" i="1"/>
  <c r="X1457" i="1"/>
  <c r="Y1457" i="1"/>
  <c r="Z1457" i="1"/>
  <c r="AA1457" i="1"/>
  <c r="AB1457" i="1"/>
  <c r="AC1457" i="1"/>
  <c r="AD1457" i="1"/>
  <c r="AE1457" i="1"/>
  <c r="H1458" i="1"/>
  <c r="I1458" i="1"/>
  <c r="J1458" i="1"/>
  <c r="K1458" i="1"/>
  <c r="L1458" i="1"/>
  <c r="M1458" i="1"/>
  <c r="N1458" i="1"/>
  <c r="O1458" i="1"/>
  <c r="P1458" i="1"/>
  <c r="Q1458" i="1"/>
  <c r="R1458" i="1"/>
  <c r="S1458" i="1"/>
  <c r="T1458" i="1"/>
  <c r="U1458" i="1"/>
  <c r="V1458" i="1"/>
  <c r="W1458" i="1"/>
  <c r="X1458" i="1"/>
  <c r="Y1458" i="1"/>
  <c r="Z1458" i="1"/>
  <c r="AA1458" i="1"/>
  <c r="AB1458" i="1"/>
  <c r="AC1458" i="1"/>
  <c r="AD1458" i="1"/>
  <c r="AE1458" i="1"/>
  <c r="H1459" i="1"/>
  <c r="I1459" i="1"/>
  <c r="J1459" i="1"/>
  <c r="K1459" i="1"/>
  <c r="L1459" i="1"/>
  <c r="M1459" i="1"/>
  <c r="N1459" i="1"/>
  <c r="O1459" i="1"/>
  <c r="P1459" i="1"/>
  <c r="Q1459" i="1"/>
  <c r="R1459" i="1"/>
  <c r="S1459" i="1"/>
  <c r="T1459" i="1"/>
  <c r="U1459" i="1"/>
  <c r="V1459" i="1"/>
  <c r="W1459" i="1"/>
  <c r="X1459" i="1"/>
  <c r="Y1459" i="1"/>
  <c r="Z1459" i="1"/>
  <c r="AA1459" i="1"/>
  <c r="AB1459" i="1"/>
  <c r="AC1459" i="1"/>
  <c r="AD1459" i="1"/>
  <c r="AE1459" i="1"/>
  <c r="H1460" i="1"/>
  <c r="I1460" i="1"/>
  <c r="J1460" i="1"/>
  <c r="K1460" i="1"/>
  <c r="L1460" i="1"/>
  <c r="M1460" i="1"/>
  <c r="N1460" i="1"/>
  <c r="O1460" i="1"/>
  <c r="P1460" i="1"/>
  <c r="Q1460" i="1"/>
  <c r="R1460" i="1"/>
  <c r="S1460" i="1"/>
  <c r="T1460" i="1"/>
  <c r="U1460" i="1"/>
  <c r="V1460" i="1"/>
  <c r="W1460" i="1"/>
  <c r="X1460" i="1"/>
  <c r="Y1460" i="1"/>
  <c r="Z1460" i="1"/>
  <c r="AA1460" i="1"/>
  <c r="AB1460" i="1"/>
  <c r="AC1460" i="1"/>
  <c r="AD1460" i="1"/>
  <c r="AE1460" i="1"/>
  <c r="H1461" i="1"/>
  <c r="I1461" i="1"/>
  <c r="J1461" i="1"/>
  <c r="K1461" i="1"/>
  <c r="L1461" i="1"/>
  <c r="M1461" i="1"/>
  <c r="N1461" i="1"/>
  <c r="O1461" i="1"/>
  <c r="P1461" i="1"/>
  <c r="Q1461" i="1"/>
  <c r="R1461" i="1"/>
  <c r="S1461" i="1"/>
  <c r="T1461" i="1"/>
  <c r="U1461" i="1"/>
  <c r="V1461" i="1"/>
  <c r="W1461" i="1"/>
  <c r="X1461" i="1"/>
  <c r="Y1461" i="1"/>
  <c r="Z1461" i="1"/>
  <c r="AA1461" i="1"/>
  <c r="AB1461" i="1"/>
  <c r="AC1461" i="1"/>
  <c r="AD1461" i="1"/>
  <c r="AE1461" i="1"/>
  <c r="H1462" i="1"/>
  <c r="I1462" i="1"/>
  <c r="J1462" i="1"/>
  <c r="K1462" i="1"/>
  <c r="L1462" i="1"/>
  <c r="M1462" i="1"/>
  <c r="N1462" i="1"/>
  <c r="O1462" i="1"/>
  <c r="P1462" i="1"/>
  <c r="Q1462" i="1"/>
  <c r="R1462" i="1"/>
  <c r="S1462" i="1"/>
  <c r="T1462" i="1"/>
  <c r="U1462" i="1"/>
  <c r="V1462" i="1"/>
  <c r="W1462" i="1"/>
  <c r="X1462" i="1"/>
  <c r="Y1462" i="1"/>
  <c r="Z1462" i="1"/>
  <c r="AA1462" i="1"/>
  <c r="AB1462" i="1"/>
  <c r="AC1462" i="1"/>
  <c r="AD1462" i="1"/>
  <c r="AE1462" i="1"/>
  <c r="H1463" i="1"/>
  <c r="I1463" i="1"/>
  <c r="J1463" i="1"/>
  <c r="K1463" i="1"/>
  <c r="L1463" i="1"/>
  <c r="M1463" i="1"/>
  <c r="N1463" i="1"/>
  <c r="O1463" i="1"/>
  <c r="P1463" i="1"/>
  <c r="Q1463" i="1"/>
  <c r="R1463" i="1"/>
  <c r="S1463" i="1"/>
  <c r="T1463" i="1"/>
  <c r="U1463" i="1"/>
  <c r="V1463" i="1"/>
  <c r="W1463" i="1"/>
  <c r="X1463" i="1"/>
  <c r="Y1463" i="1"/>
  <c r="Z1463" i="1"/>
  <c r="AA1463" i="1"/>
  <c r="AB1463" i="1"/>
  <c r="AC1463" i="1"/>
  <c r="AD1463" i="1"/>
  <c r="AE1463" i="1"/>
  <c r="H1464" i="1"/>
  <c r="I1464" i="1"/>
  <c r="J1464" i="1"/>
  <c r="K1464" i="1"/>
  <c r="L1464" i="1"/>
  <c r="M1464" i="1"/>
  <c r="N1464" i="1"/>
  <c r="O1464" i="1"/>
  <c r="P1464" i="1"/>
  <c r="Q1464" i="1"/>
  <c r="R1464" i="1"/>
  <c r="S1464" i="1"/>
  <c r="T1464" i="1"/>
  <c r="U1464" i="1"/>
  <c r="V1464" i="1"/>
  <c r="W1464" i="1"/>
  <c r="X1464" i="1"/>
  <c r="Y1464" i="1"/>
  <c r="Z1464" i="1"/>
  <c r="AA1464" i="1"/>
  <c r="AB1464" i="1"/>
  <c r="AC1464" i="1"/>
  <c r="AD1464" i="1"/>
  <c r="AE1464" i="1"/>
  <c r="H1732" i="1"/>
  <c r="I1732" i="1"/>
  <c r="J1732" i="1"/>
  <c r="K1732" i="1"/>
  <c r="L1732" i="1"/>
  <c r="M1732" i="1"/>
  <c r="N1732" i="1"/>
  <c r="O1732" i="1"/>
  <c r="P1732" i="1"/>
  <c r="Q1732" i="1"/>
  <c r="R1732" i="1"/>
  <c r="S1732" i="1"/>
  <c r="T1732" i="1"/>
  <c r="U1732" i="1"/>
  <c r="V1732" i="1"/>
  <c r="W1732" i="1"/>
  <c r="X1732" i="1"/>
  <c r="Y1732" i="1"/>
  <c r="Z1732" i="1"/>
  <c r="AA1732" i="1"/>
  <c r="AB1732" i="1"/>
  <c r="AC1732" i="1"/>
  <c r="AD1732" i="1"/>
  <c r="AE1732" i="1"/>
  <c r="H1733" i="1"/>
  <c r="I1733" i="1"/>
  <c r="J1733" i="1"/>
  <c r="K1733" i="1"/>
  <c r="L1733" i="1"/>
  <c r="M1733" i="1"/>
  <c r="N1733" i="1"/>
  <c r="O1733" i="1"/>
  <c r="P1733" i="1"/>
  <c r="Q1733" i="1"/>
  <c r="R1733" i="1"/>
  <c r="S1733" i="1"/>
  <c r="T1733" i="1"/>
  <c r="U1733" i="1"/>
  <c r="V1733" i="1"/>
  <c r="W1733" i="1"/>
  <c r="X1733" i="1"/>
  <c r="Y1733" i="1"/>
  <c r="Z1733" i="1"/>
  <c r="AA1733" i="1"/>
  <c r="AB1733" i="1"/>
  <c r="AC1733" i="1"/>
  <c r="AD1733" i="1"/>
  <c r="AE1733" i="1"/>
  <c r="H1734" i="1"/>
  <c r="I1734" i="1"/>
  <c r="J1734" i="1"/>
  <c r="K1734" i="1"/>
  <c r="L1734" i="1"/>
  <c r="M1734" i="1"/>
  <c r="N1734" i="1"/>
  <c r="O1734" i="1"/>
  <c r="P1734" i="1"/>
  <c r="Q1734" i="1"/>
  <c r="R1734" i="1"/>
  <c r="S1734" i="1"/>
  <c r="T1734" i="1"/>
  <c r="U1734" i="1"/>
  <c r="V1734" i="1"/>
  <c r="W1734" i="1"/>
  <c r="X1734" i="1"/>
  <c r="Y1734" i="1"/>
  <c r="Z1734" i="1"/>
  <c r="AA1734" i="1"/>
  <c r="AB1734" i="1"/>
  <c r="AC1734" i="1"/>
  <c r="AD1734" i="1"/>
  <c r="AE1734" i="1"/>
  <c r="H1735" i="1"/>
  <c r="I1735" i="1"/>
  <c r="J1735" i="1"/>
  <c r="K1735" i="1"/>
  <c r="L1735" i="1"/>
  <c r="M1735" i="1"/>
  <c r="N1735" i="1"/>
  <c r="O1735" i="1"/>
  <c r="P1735" i="1"/>
  <c r="Q1735" i="1"/>
  <c r="R1735" i="1"/>
  <c r="S1735" i="1"/>
  <c r="T1735" i="1"/>
  <c r="U1735" i="1"/>
  <c r="V1735" i="1"/>
  <c r="W1735" i="1"/>
  <c r="X1735" i="1"/>
  <c r="Y1735" i="1"/>
  <c r="Z1735" i="1"/>
  <c r="AA1735" i="1"/>
  <c r="AB1735" i="1"/>
  <c r="AC1735" i="1"/>
  <c r="AD1735" i="1"/>
  <c r="AE1735" i="1"/>
  <c r="H1736" i="1"/>
  <c r="I1736" i="1"/>
  <c r="J1736" i="1"/>
  <c r="K1736" i="1"/>
  <c r="L1736" i="1"/>
  <c r="M1736" i="1"/>
  <c r="N1736" i="1"/>
  <c r="O1736" i="1"/>
  <c r="P1736" i="1"/>
  <c r="Q1736" i="1"/>
  <c r="R1736" i="1"/>
  <c r="S1736" i="1"/>
  <c r="T1736" i="1"/>
  <c r="U1736" i="1"/>
  <c r="V1736" i="1"/>
  <c r="W1736" i="1"/>
  <c r="X1736" i="1"/>
  <c r="Y1736" i="1"/>
  <c r="Z1736" i="1"/>
  <c r="AA1736" i="1"/>
  <c r="AB1736" i="1"/>
  <c r="AC1736" i="1"/>
  <c r="AD1736" i="1"/>
  <c r="AE1736" i="1"/>
  <c r="H1737" i="1"/>
  <c r="I1737" i="1"/>
  <c r="J1737" i="1"/>
  <c r="K1737" i="1"/>
  <c r="L1737" i="1"/>
  <c r="M1737" i="1"/>
  <c r="N1737" i="1"/>
  <c r="O1737" i="1"/>
  <c r="P1737" i="1"/>
  <c r="Q1737" i="1"/>
  <c r="R1737" i="1"/>
  <c r="S1737" i="1"/>
  <c r="T1737" i="1"/>
  <c r="U1737" i="1"/>
  <c r="V1737" i="1"/>
  <c r="W1737" i="1"/>
  <c r="X1737" i="1"/>
  <c r="Y1737" i="1"/>
  <c r="Z1737" i="1"/>
  <c r="AA1737" i="1"/>
  <c r="AB1737" i="1"/>
  <c r="AC1737" i="1"/>
  <c r="AD1737" i="1"/>
  <c r="AE1737" i="1"/>
  <c r="H1738" i="1"/>
  <c r="I1738" i="1"/>
  <c r="J1738" i="1"/>
  <c r="K1738" i="1"/>
  <c r="L1738" i="1"/>
  <c r="M1738" i="1"/>
  <c r="N1738" i="1"/>
  <c r="O1738" i="1"/>
  <c r="P1738" i="1"/>
  <c r="Q1738" i="1"/>
  <c r="R1738" i="1"/>
  <c r="S1738" i="1"/>
  <c r="T1738" i="1"/>
  <c r="U1738" i="1"/>
  <c r="V1738" i="1"/>
  <c r="W1738" i="1"/>
  <c r="X1738" i="1"/>
  <c r="Y1738" i="1"/>
  <c r="Z1738" i="1"/>
  <c r="AA1738" i="1"/>
  <c r="AB1738" i="1"/>
  <c r="AC1738" i="1"/>
  <c r="AD1738" i="1"/>
  <c r="AE1738" i="1"/>
  <c r="H1739" i="1"/>
  <c r="I1739" i="1"/>
  <c r="J1739" i="1"/>
  <c r="K1739" i="1"/>
  <c r="L1739" i="1"/>
  <c r="M1739" i="1"/>
  <c r="N1739" i="1"/>
  <c r="O1739" i="1"/>
  <c r="P1739" i="1"/>
  <c r="Q1739" i="1"/>
  <c r="R1739" i="1"/>
  <c r="S1739" i="1"/>
  <c r="T1739" i="1"/>
  <c r="U1739" i="1"/>
  <c r="V1739" i="1"/>
  <c r="W1739" i="1"/>
  <c r="X1739" i="1"/>
  <c r="Y1739" i="1"/>
  <c r="Z1739" i="1"/>
  <c r="AA1739" i="1"/>
  <c r="AB1739" i="1"/>
  <c r="AC1739" i="1"/>
  <c r="AD1739" i="1"/>
  <c r="AE1739" i="1"/>
  <c r="H1740" i="1"/>
  <c r="I1740" i="1"/>
  <c r="J1740" i="1"/>
  <c r="K1740" i="1"/>
  <c r="L1740" i="1"/>
  <c r="M1740" i="1"/>
  <c r="N1740" i="1"/>
  <c r="O1740" i="1"/>
  <c r="P1740" i="1"/>
  <c r="Q1740" i="1"/>
  <c r="R1740" i="1"/>
  <c r="S1740" i="1"/>
  <c r="T1740" i="1"/>
  <c r="U1740" i="1"/>
  <c r="V1740" i="1"/>
  <c r="W1740" i="1"/>
  <c r="X1740" i="1"/>
  <c r="Y1740" i="1"/>
  <c r="Z1740" i="1"/>
  <c r="AA1740" i="1"/>
  <c r="AB1740" i="1"/>
  <c r="AC1740" i="1"/>
  <c r="AD1740" i="1"/>
  <c r="AE1740" i="1"/>
  <c r="H1741" i="1"/>
  <c r="I1741" i="1"/>
  <c r="J1741" i="1"/>
  <c r="K1741" i="1"/>
  <c r="L1741" i="1"/>
  <c r="M1741" i="1"/>
  <c r="N1741" i="1"/>
  <c r="O1741" i="1"/>
  <c r="P1741" i="1"/>
  <c r="Q1741" i="1"/>
  <c r="R1741" i="1"/>
  <c r="S1741" i="1"/>
  <c r="T1741" i="1"/>
  <c r="U1741" i="1"/>
  <c r="V1741" i="1"/>
  <c r="W1741" i="1"/>
  <c r="X1741" i="1"/>
  <c r="Y1741" i="1"/>
  <c r="Z1741" i="1"/>
  <c r="AA1741" i="1"/>
  <c r="AB1741" i="1"/>
  <c r="AC1741" i="1"/>
  <c r="AD1741" i="1"/>
  <c r="AE1741" i="1"/>
  <c r="H1742" i="1"/>
  <c r="I1742" i="1"/>
  <c r="J1742" i="1"/>
  <c r="K1742" i="1"/>
  <c r="L1742" i="1"/>
  <c r="M1742" i="1"/>
  <c r="N1742" i="1"/>
  <c r="O1742" i="1"/>
  <c r="P1742" i="1"/>
  <c r="Q1742" i="1"/>
  <c r="R1742" i="1"/>
  <c r="S1742" i="1"/>
  <c r="T1742" i="1"/>
  <c r="U1742" i="1"/>
  <c r="V1742" i="1"/>
  <c r="W1742" i="1"/>
  <c r="X1742" i="1"/>
  <c r="Y1742" i="1"/>
  <c r="Z1742" i="1"/>
  <c r="AA1742" i="1"/>
  <c r="AB1742" i="1"/>
  <c r="AC1742" i="1"/>
  <c r="AD1742" i="1"/>
  <c r="AE1742" i="1"/>
  <c r="H1743" i="1"/>
  <c r="I1743" i="1"/>
  <c r="J1743" i="1"/>
  <c r="K1743" i="1"/>
  <c r="L1743" i="1"/>
  <c r="M1743" i="1"/>
  <c r="N1743" i="1"/>
  <c r="O1743" i="1"/>
  <c r="P1743" i="1"/>
  <c r="Q1743" i="1"/>
  <c r="R1743" i="1"/>
  <c r="S1743" i="1"/>
  <c r="T1743" i="1"/>
  <c r="U1743" i="1"/>
  <c r="V1743" i="1"/>
  <c r="W1743" i="1"/>
  <c r="X1743" i="1"/>
  <c r="Y1743" i="1"/>
  <c r="Z1743" i="1"/>
  <c r="AA1743" i="1"/>
  <c r="AB1743" i="1"/>
  <c r="AC1743" i="1"/>
  <c r="AD1743" i="1"/>
  <c r="AE1743" i="1"/>
  <c r="H1744" i="1"/>
  <c r="I1744" i="1"/>
  <c r="J1744" i="1"/>
  <c r="K1744" i="1"/>
  <c r="L1744" i="1"/>
  <c r="M1744" i="1"/>
  <c r="N1744" i="1"/>
  <c r="O1744" i="1"/>
  <c r="P1744" i="1"/>
  <c r="Q1744" i="1"/>
  <c r="R1744" i="1"/>
  <c r="S1744" i="1"/>
  <c r="T1744" i="1"/>
  <c r="U1744" i="1"/>
  <c r="V1744" i="1"/>
  <c r="W1744" i="1"/>
  <c r="X1744" i="1"/>
  <c r="Y1744" i="1"/>
  <c r="Z1744" i="1"/>
  <c r="AA1744" i="1"/>
  <c r="AB1744" i="1"/>
  <c r="AC1744" i="1"/>
  <c r="AD1744" i="1"/>
  <c r="AE1744" i="1"/>
  <c r="H1745" i="1"/>
  <c r="I1745" i="1"/>
  <c r="J1745" i="1"/>
  <c r="K1745" i="1"/>
  <c r="L1745" i="1"/>
  <c r="M1745" i="1"/>
  <c r="N1745" i="1"/>
  <c r="O1745" i="1"/>
  <c r="P1745" i="1"/>
  <c r="Q1745" i="1"/>
  <c r="R1745" i="1"/>
  <c r="S1745" i="1"/>
  <c r="T1745" i="1"/>
  <c r="U1745" i="1"/>
  <c r="V1745" i="1"/>
  <c r="W1745" i="1"/>
  <c r="X1745" i="1"/>
  <c r="Y1745" i="1"/>
  <c r="Z1745" i="1"/>
  <c r="AA1745" i="1"/>
  <c r="AB1745" i="1"/>
  <c r="AC1745" i="1"/>
  <c r="AD1745" i="1"/>
  <c r="AE1745" i="1"/>
  <c r="H1746" i="1"/>
  <c r="I1746" i="1"/>
  <c r="J1746" i="1"/>
  <c r="K1746" i="1"/>
  <c r="L1746" i="1"/>
  <c r="M1746" i="1"/>
  <c r="N1746" i="1"/>
  <c r="O1746" i="1"/>
  <c r="P1746" i="1"/>
  <c r="Q1746" i="1"/>
  <c r="R1746" i="1"/>
  <c r="S1746" i="1"/>
  <c r="T1746" i="1"/>
  <c r="U1746" i="1"/>
  <c r="V1746" i="1"/>
  <c r="W1746" i="1"/>
  <c r="X1746" i="1"/>
  <c r="Y1746" i="1"/>
  <c r="Z1746" i="1"/>
  <c r="AA1746" i="1"/>
  <c r="AB1746" i="1"/>
  <c r="AC1746" i="1"/>
  <c r="AD1746" i="1"/>
  <c r="AE1746" i="1"/>
  <c r="H1747" i="1"/>
  <c r="I1747" i="1"/>
  <c r="J1747" i="1"/>
  <c r="K1747" i="1"/>
  <c r="L1747" i="1"/>
  <c r="M1747" i="1"/>
  <c r="N1747" i="1"/>
  <c r="O1747" i="1"/>
  <c r="P1747" i="1"/>
  <c r="Q1747" i="1"/>
  <c r="R1747" i="1"/>
  <c r="S1747" i="1"/>
  <c r="T1747" i="1"/>
  <c r="U1747" i="1"/>
  <c r="V1747" i="1"/>
  <c r="W1747" i="1"/>
  <c r="X1747" i="1"/>
  <c r="Y1747" i="1"/>
  <c r="Z1747" i="1"/>
  <c r="AA1747" i="1"/>
  <c r="AB1747" i="1"/>
  <c r="AC1747" i="1"/>
  <c r="AD1747" i="1"/>
  <c r="AE1747" i="1"/>
  <c r="H1748" i="1"/>
  <c r="I1748" i="1"/>
  <c r="J1748" i="1"/>
  <c r="K1748" i="1"/>
  <c r="L1748" i="1"/>
  <c r="M1748" i="1"/>
  <c r="N1748" i="1"/>
  <c r="O1748" i="1"/>
  <c r="P1748" i="1"/>
  <c r="Q1748" i="1"/>
  <c r="R1748" i="1"/>
  <c r="S1748" i="1"/>
  <c r="T1748" i="1"/>
  <c r="U1748" i="1"/>
  <c r="V1748" i="1"/>
  <c r="W1748" i="1"/>
  <c r="X1748" i="1"/>
  <c r="Y1748" i="1"/>
  <c r="Z1748" i="1"/>
  <c r="AA1748" i="1"/>
  <c r="AB1748" i="1"/>
  <c r="AC1748" i="1"/>
  <c r="AD1748" i="1"/>
  <c r="AE1748" i="1"/>
  <c r="H1749" i="1"/>
  <c r="I1749" i="1"/>
  <c r="J1749" i="1"/>
  <c r="K1749" i="1"/>
  <c r="L1749" i="1"/>
  <c r="M1749" i="1"/>
  <c r="N1749" i="1"/>
  <c r="O1749" i="1"/>
  <c r="P1749" i="1"/>
  <c r="Q1749" i="1"/>
  <c r="R1749" i="1"/>
  <c r="S1749" i="1"/>
  <c r="T1749" i="1"/>
  <c r="U1749" i="1"/>
  <c r="V1749" i="1"/>
  <c r="W1749" i="1"/>
  <c r="X1749" i="1"/>
  <c r="Y1749" i="1"/>
  <c r="Z1749" i="1"/>
  <c r="AA1749" i="1"/>
  <c r="AB1749" i="1"/>
  <c r="AC1749" i="1"/>
  <c r="AD1749" i="1"/>
  <c r="AE1749" i="1"/>
  <c r="H1750" i="1"/>
  <c r="I1750" i="1"/>
  <c r="J1750" i="1"/>
  <c r="K1750" i="1"/>
  <c r="L1750" i="1"/>
  <c r="M1750" i="1"/>
  <c r="N1750" i="1"/>
  <c r="O1750" i="1"/>
  <c r="P1750" i="1"/>
  <c r="Q1750" i="1"/>
  <c r="R1750" i="1"/>
  <c r="S1750" i="1"/>
  <c r="T1750" i="1"/>
  <c r="U1750" i="1"/>
  <c r="V1750" i="1"/>
  <c r="W1750" i="1"/>
  <c r="X1750" i="1"/>
  <c r="Y1750" i="1"/>
  <c r="Z1750" i="1"/>
  <c r="AA1750" i="1"/>
  <c r="AB1750" i="1"/>
  <c r="AC1750" i="1"/>
  <c r="AD1750" i="1"/>
  <c r="AE1750" i="1"/>
  <c r="H1751" i="1"/>
  <c r="I1751" i="1"/>
  <c r="J1751" i="1"/>
  <c r="K1751" i="1"/>
  <c r="L1751" i="1"/>
  <c r="M1751" i="1"/>
  <c r="N1751" i="1"/>
  <c r="O1751" i="1"/>
  <c r="P1751" i="1"/>
  <c r="Q1751" i="1"/>
  <c r="R1751" i="1"/>
  <c r="S1751" i="1"/>
  <c r="T1751" i="1"/>
  <c r="U1751" i="1"/>
  <c r="V1751" i="1"/>
  <c r="W1751" i="1"/>
  <c r="X1751" i="1"/>
  <c r="Y1751" i="1"/>
  <c r="Z1751" i="1"/>
  <c r="AA1751" i="1"/>
  <c r="AB1751" i="1"/>
  <c r="AC1751" i="1"/>
  <c r="AD1751" i="1"/>
  <c r="AE1751" i="1"/>
  <c r="H1752" i="1"/>
  <c r="I1752" i="1"/>
  <c r="J1752" i="1"/>
  <c r="K1752" i="1"/>
  <c r="L1752" i="1"/>
  <c r="M1752" i="1"/>
  <c r="N1752" i="1"/>
  <c r="O1752" i="1"/>
  <c r="P1752" i="1"/>
  <c r="Q1752" i="1"/>
  <c r="R1752" i="1"/>
  <c r="S1752" i="1"/>
  <c r="T1752" i="1"/>
  <c r="U1752" i="1"/>
  <c r="V1752" i="1"/>
  <c r="W1752" i="1"/>
  <c r="X1752" i="1"/>
  <c r="Y1752" i="1"/>
  <c r="Z1752" i="1"/>
  <c r="AA1752" i="1"/>
  <c r="AB1752" i="1"/>
  <c r="AC1752" i="1"/>
  <c r="AD1752" i="1"/>
  <c r="AE1752" i="1"/>
  <c r="H1753" i="1"/>
  <c r="I1753" i="1"/>
  <c r="J1753" i="1"/>
  <c r="K1753" i="1"/>
  <c r="L1753" i="1"/>
  <c r="M1753" i="1"/>
  <c r="N1753" i="1"/>
  <c r="O1753" i="1"/>
  <c r="P1753" i="1"/>
  <c r="Q1753" i="1"/>
  <c r="R1753" i="1"/>
  <c r="S1753" i="1"/>
  <c r="T1753" i="1"/>
  <c r="U1753" i="1"/>
  <c r="V1753" i="1"/>
  <c r="W1753" i="1"/>
  <c r="X1753" i="1"/>
  <c r="Y1753" i="1"/>
  <c r="Z1753" i="1"/>
  <c r="AA1753" i="1"/>
  <c r="AB1753" i="1"/>
  <c r="AC1753" i="1"/>
  <c r="AD1753" i="1"/>
  <c r="AE1753" i="1"/>
  <c r="H1754" i="1"/>
  <c r="I1754" i="1"/>
  <c r="J1754" i="1"/>
  <c r="K1754" i="1"/>
  <c r="L1754" i="1"/>
  <c r="M1754" i="1"/>
  <c r="N1754" i="1"/>
  <c r="O1754" i="1"/>
  <c r="P1754" i="1"/>
  <c r="Q1754" i="1"/>
  <c r="R1754" i="1"/>
  <c r="S1754" i="1"/>
  <c r="T1754" i="1"/>
  <c r="U1754" i="1"/>
  <c r="V1754" i="1"/>
  <c r="W1754" i="1"/>
  <c r="X1754" i="1"/>
  <c r="Y1754" i="1"/>
  <c r="Z1754" i="1"/>
  <c r="AA1754" i="1"/>
  <c r="AB1754" i="1"/>
  <c r="AC1754" i="1"/>
  <c r="AD1754" i="1"/>
  <c r="AE1754" i="1"/>
  <c r="H1755" i="1"/>
  <c r="I1755" i="1"/>
  <c r="J1755" i="1"/>
  <c r="K1755" i="1"/>
  <c r="L1755" i="1"/>
  <c r="M1755" i="1"/>
  <c r="N1755" i="1"/>
  <c r="O1755" i="1"/>
  <c r="P1755" i="1"/>
  <c r="Q1755" i="1"/>
  <c r="R1755" i="1"/>
  <c r="S1755" i="1"/>
  <c r="T1755" i="1"/>
  <c r="U1755" i="1"/>
  <c r="V1755" i="1"/>
  <c r="W1755" i="1"/>
  <c r="X1755" i="1"/>
  <c r="Y1755" i="1"/>
  <c r="Z1755" i="1"/>
  <c r="AA1755" i="1"/>
  <c r="AB1755" i="1"/>
  <c r="AC1755" i="1"/>
  <c r="AD1755" i="1"/>
  <c r="AE1755" i="1"/>
  <c r="H1756" i="1"/>
  <c r="I1756" i="1"/>
  <c r="J1756" i="1"/>
  <c r="K1756" i="1"/>
  <c r="L1756" i="1"/>
  <c r="M1756" i="1"/>
  <c r="N1756" i="1"/>
  <c r="O1756" i="1"/>
  <c r="P1756" i="1"/>
  <c r="Q1756" i="1"/>
  <c r="R1756" i="1"/>
  <c r="S1756" i="1"/>
  <c r="T1756" i="1"/>
  <c r="U1756" i="1"/>
  <c r="V1756" i="1"/>
  <c r="W1756" i="1"/>
  <c r="X1756" i="1"/>
  <c r="Y1756" i="1"/>
  <c r="Z1756" i="1"/>
  <c r="AA1756" i="1"/>
  <c r="AB1756" i="1"/>
  <c r="AC1756" i="1"/>
  <c r="AD1756" i="1"/>
  <c r="AE1756" i="1"/>
  <c r="H1757" i="1"/>
  <c r="I1757" i="1"/>
  <c r="J1757" i="1"/>
  <c r="K1757" i="1"/>
  <c r="L1757" i="1"/>
  <c r="M1757" i="1"/>
  <c r="N1757" i="1"/>
  <c r="O1757" i="1"/>
  <c r="P1757" i="1"/>
  <c r="Q1757" i="1"/>
  <c r="R1757" i="1"/>
  <c r="S1757" i="1"/>
  <c r="T1757" i="1"/>
  <c r="U1757" i="1"/>
  <c r="V1757" i="1"/>
  <c r="W1757" i="1"/>
  <c r="X1757" i="1"/>
  <c r="Y1757" i="1"/>
  <c r="Z1757" i="1"/>
  <c r="AA1757" i="1"/>
  <c r="AB1757" i="1"/>
  <c r="AC1757" i="1"/>
  <c r="AD1757" i="1"/>
  <c r="AE1757" i="1"/>
  <c r="H1758" i="1"/>
  <c r="I1758" i="1"/>
  <c r="J1758" i="1"/>
  <c r="K1758" i="1"/>
  <c r="L1758" i="1"/>
  <c r="M1758" i="1"/>
  <c r="N1758" i="1"/>
  <c r="O1758" i="1"/>
  <c r="P1758" i="1"/>
  <c r="Q1758" i="1"/>
  <c r="R1758" i="1"/>
  <c r="S1758" i="1"/>
  <c r="T1758" i="1"/>
  <c r="U1758" i="1"/>
  <c r="V1758" i="1"/>
  <c r="W1758" i="1"/>
  <c r="X1758" i="1"/>
  <c r="Y1758" i="1"/>
  <c r="Z1758" i="1"/>
  <c r="AA1758" i="1"/>
  <c r="AB1758" i="1"/>
  <c r="AC1758" i="1"/>
  <c r="AD1758" i="1"/>
  <c r="AE1758" i="1"/>
  <c r="H1759" i="1"/>
  <c r="I1759" i="1"/>
  <c r="J1759" i="1"/>
  <c r="K1759" i="1"/>
  <c r="L1759" i="1"/>
  <c r="M1759" i="1"/>
  <c r="N1759" i="1"/>
  <c r="O1759" i="1"/>
  <c r="P1759" i="1"/>
  <c r="Q1759" i="1"/>
  <c r="R1759" i="1"/>
  <c r="S1759" i="1"/>
  <c r="T1759" i="1"/>
  <c r="U1759" i="1"/>
  <c r="V1759" i="1"/>
  <c r="W1759" i="1"/>
  <c r="X1759" i="1"/>
  <c r="Y1759" i="1"/>
  <c r="Z1759" i="1"/>
  <c r="AA1759" i="1"/>
  <c r="AB1759" i="1"/>
  <c r="AC1759" i="1"/>
  <c r="AD1759" i="1"/>
  <c r="AE1759" i="1"/>
  <c r="H1760" i="1"/>
  <c r="I1760" i="1"/>
  <c r="J1760" i="1"/>
  <c r="K1760" i="1"/>
  <c r="L1760" i="1"/>
  <c r="M1760" i="1"/>
  <c r="N1760" i="1"/>
  <c r="O1760" i="1"/>
  <c r="P1760" i="1"/>
  <c r="Q1760" i="1"/>
  <c r="R1760" i="1"/>
  <c r="S1760" i="1"/>
  <c r="T1760" i="1"/>
  <c r="U1760" i="1"/>
  <c r="V1760" i="1"/>
  <c r="W1760" i="1"/>
  <c r="X1760" i="1"/>
  <c r="Y1760" i="1"/>
  <c r="Z1760" i="1"/>
  <c r="AA1760" i="1"/>
  <c r="AB1760" i="1"/>
  <c r="AC1760" i="1"/>
  <c r="AD1760" i="1"/>
  <c r="AE1760" i="1"/>
  <c r="H1761" i="1"/>
  <c r="I1761" i="1"/>
  <c r="J1761" i="1"/>
  <c r="K1761" i="1"/>
  <c r="L1761" i="1"/>
  <c r="M1761" i="1"/>
  <c r="N1761" i="1"/>
  <c r="O1761" i="1"/>
  <c r="P1761" i="1"/>
  <c r="Q1761" i="1"/>
  <c r="R1761" i="1"/>
  <c r="S1761" i="1"/>
  <c r="T1761" i="1"/>
  <c r="U1761" i="1"/>
  <c r="V1761" i="1"/>
  <c r="W1761" i="1"/>
  <c r="X1761" i="1"/>
  <c r="Y1761" i="1"/>
  <c r="Z1761" i="1"/>
  <c r="AA1761" i="1"/>
  <c r="AB1761" i="1"/>
  <c r="AC1761" i="1"/>
  <c r="AD1761" i="1"/>
  <c r="AE1761" i="1"/>
  <c r="H1762" i="1"/>
  <c r="I1762" i="1"/>
  <c r="J1762" i="1"/>
  <c r="K1762" i="1"/>
  <c r="L1762" i="1"/>
  <c r="M1762" i="1"/>
  <c r="N1762" i="1"/>
  <c r="O1762" i="1"/>
  <c r="P1762" i="1"/>
  <c r="Q1762" i="1"/>
  <c r="R1762" i="1"/>
  <c r="S1762" i="1"/>
  <c r="T1762" i="1"/>
  <c r="U1762" i="1"/>
  <c r="V1762" i="1"/>
  <c r="W1762" i="1"/>
  <c r="X1762" i="1"/>
  <c r="Y1762" i="1"/>
  <c r="Z1762" i="1"/>
  <c r="AA1762" i="1"/>
  <c r="AB1762" i="1"/>
  <c r="AC1762" i="1"/>
  <c r="AD1762" i="1"/>
  <c r="AE1762" i="1"/>
  <c r="H1763" i="1"/>
  <c r="I1763" i="1"/>
  <c r="J1763" i="1"/>
  <c r="K1763" i="1"/>
  <c r="L1763" i="1"/>
  <c r="M1763" i="1"/>
  <c r="N1763" i="1"/>
  <c r="O1763" i="1"/>
  <c r="P1763" i="1"/>
  <c r="Q1763" i="1"/>
  <c r="R1763" i="1"/>
  <c r="S1763" i="1"/>
  <c r="T1763" i="1"/>
  <c r="U1763" i="1"/>
  <c r="V1763" i="1"/>
  <c r="W1763" i="1"/>
  <c r="X1763" i="1"/>
  <c r="Y1763" i="1"/>
  <c r="Z1763" i="1"/>
  <c r="AA1763" i="1"/>
  <c r="AB1763" i="1"/>
  <c r="AC1763" i="1"/>
  <c r="AD1763" i="1"/>
  <c r="AE1763" i="1"/>
  <c r="H1764" i="1"/>
  <c r="I1764" i="1"/>
  <c r="J1764" i="1"/>
  <c r="K1764" i="1"/>
  <c r="L1764" i="1"/>
  <c r="M1764" i="1"/>
  <c r="N1764" i="1"/>
  <c r="O1764" i="1"/>
  <c r="P1764" i="1"/>
  <c r="Q1764" i="1"/>
  <c r="R1764" i="1"/>
  <c r="S1764" i="1"/>
  <c r="T1764" i="1"/>
  <c r="U1764" i="1"/>
  <c r="V1764" i="1"/>
  <c r="W1764" i="1"/>
  <c r="X1764" i="1"/>
  <c r="Y1764" i="1"/>
  <c r="Z1764" i="1"/>
  <c r="AA1764" i="1"/>
  <c r="AB1764" i="1"/>
  <c r="AC1764" i="1"/>
  <c r="AD1764" i="1"/>
  <c r="AE1764" i="1"/>
  <c r="H1765" i="1"/>
  <c r="I1765" i="1"/>
  <c r="J1765" i="1"/>
  <c r="K1765" i="1"/>
  <c r="L1765" i="1"/>
  <c r="M1765" i="1"/>
  <c r="N1765" i="1"/>
  <c r="O1765" i="1"/>
  <c r="P1765" i="1"/>
  <c r="Q1765" i="1"/>
  <c r="R1765" i="1"/>
  <c r="S1765" i="1"/>
  <c r="T1765" i="1"/>
  <c r="U1765" i="1"/>
  <c r="V1765" i="1"/>
  <c r="W1765" i="1"/>
  <c r="X1765" i="1"/>
  <c r="Y1765" i="1"/>
  <c r="Z1765" i="1"/>
  <c r="AA1765" i="1"/>
  <c r="AB1765" i="1"/>
  <c r="AC1765" i="1"/>
  <c r="AD1765" i="1"/>
  <c r="AE1765" i="1"/>
  <c r="H1766" i="1"/>
  <c r="I1766" i="1"/>
  <c r="J1766" i="1"/>
  <c r="K1766" i="1"/>
  <c r="L1766" i="1"/>
  <c r="M1766" i="1"/>
  <c r="N1766" i="1"/>
  <c r="O1766" i="1"/>
  <c r="P1766" i="1"/>
  <c r="Q1766" i="1"/>
  <c r="R1766" i="1"/>
  <c r="S1766" i="1"/>
  <c r="T1766" i="1"/>
  <c r="U1766" i="1"/>
  <c r="V1766" i="1"/>
  <c r="W1766" i="1"/>
  <c r="X1766" i="1"/>
  <c r="Y1766" i="1"/>
  <c r="Z1766" i="1"/>
  <c r="AA1766" i="1"/>
  <c r="AB1766" i="1"/>
  <c r="AC1766" i="1"/>
  <c r="AD1766" i="1"/>
  <c r="AE1766" i="1"/>
  <c r="H1767" i="1"/>
  <c r="I1767" i="1"/>
  <c r="J1767" i="1"/>
  <c r="K1767" i="1"/>
  <c r="L1767" i="1"/>
  <c r="M1767" i="1"/>
  <c r="N1767" i="1"/>
  <c r="O1767" i="1"/>
  <c r="P1767" i="1"/>
  <c r="Q1767" i="1"/>
  <c r="R1767" i="1"/>
  <c r="S1767" i="1"/>
  <c r="T1767" i="1"/>
  <c r="U1767" i="1"/>
  <c r="V1767" i="1"/>
  <c r="W1767" i="1"/>
  <c r="X1767" i="1"/>
  <c r="Y1767" i="1"/>
  <c r="Z1767" i="1"/>
  <c r="AA1767" i="1"/>
  <c r="AB1767" i="1"/>
  <c r="AC1767" i="1"/>
  <c r="AD1767" i="1"/>
  <c r="AE1767" i="1"/>
  <c r="H1768" i="1"/>
  <c r="I1768" i="1"/>
  <c r="J1768" i="1"/>
  <c r="K1768" i="1"/>
  <c r="L1768" i="1"/>
  <c r="M1768" i="1"/>
  <c r="N1768" i="1"/>
  <c r="O1768" i="1"/>
  <c r="P1768" i="1"/>
  <c r="Q1768" i="1"/>
  <c r="R1768" i="1"/>
  <c r="S1768" i="1"/>
  <c r="T1768" i="1"/>
  <c r="U1768" i="1"/>
  <c r="V1768" i="1"/>
  <c r="W1768" i="1"/>
  <c r="X1768" i="1"/>
  <c r="Y1768" i="1"/>
  <c r="Z1768" i="1"/>
  <c r="AA1768" i="1"/>
  <c r="AB1768" i="1"/>
  <c r="AC1768" i="1"/>
  <c r="AD1768" i="1"/>
  <c r="AE1768" i="1"/>
  <c r="H1769" i="1"/>
  <c r="I1769" i="1"/>
  <c r="J1769" i="1"/>
  <c r="K1769" i="1"/>
  <c r="L1769" i="1"/>
  <c r="M1769" i="1"/>
  <c r="N1769" i="1"/>
  <c r="O1769" i="1"/>
  <c r="P1769" i="1"/>
  <c r="Q1769" i="1"/>
  <c r="R1769" i="1"/>
  <c r="S1769" i="1"/>
  <c r="T1769" i="1"/>
  <c r="U1769" i="1"/>
  <c r="V1769" i="1"/>
  <c r="W1769" i="1"/>
  <c r="X1769" i="1"/>
  <c r="Y1769" i="1"/>
  <c r="Z1769" i="1"/>
  <c r="AA1769" i="1"/>
  <c r="AB1769" i="1"/>
  <c r="AC1769" i="1"/>
  <c r="AD1769" i="1"/>
  <c r="AE1769" i="1"/>
  <c r="H1770" i="1"/>
  <c r="I1770" i="1"/>
  <c r="J1770" i="1"/>
  <c r="K1770" i="1"/>
  <c r="L1770" i="1"/>
  <c r="M1770" i="1"/>
  <c r="N1770" i="1"/>
  <c r="O1770" i="1"/>
  <c r="P1770" i="1"/>
  <c r="Q1770" i="1"/>
  <c r="R1770" i="1"/>
  <c r="S1770" i="1"/>
  <c r="T1770" i="1"/>
  <c r="U1770" i="1"/>
  <c r="V1770" i="1"/>
  <c r="W1770" i="1"/>
  <c r="X1770" i="1"/>
  <c r="Y1770" i="1"/>
  <c r="Z1770" i="1"/>
  <c r="AA1770" i="1"/>
  <c r="AB1770" i="1"/>
  <c r="AC1770" i="1"/>
  <c r="AD1770" i="1"/>
  <c r="AE1770" i="1"/>
  <c r="H1771" i="1"/>
  <c r="I1771" i="1"/>
  <c r="J1771" i="1"/>
  <c r="K1771" i="1"/>
  <c r="L1771" i="1"/>
  <c r="M1771" i="1"/>
  <c r="N1771" i="1"/>
  <c r="O1771" i="1"/>
  <c r="P1771" i="1"/>
  <c r="Q1771" i="1"/>
  <c r="R1771" i="1"/>
  <c r="S1771" i="1"/>
  <c r="T1771" i="1"/>
  <c r="U1771" i="1"/>
  <c r="V1771" i="1"/>
  <c r="W1771" i="1"/>
  <c r="X1771" i="1"/>
  <c r="Y1771" i="1"/>
  <c r="Z1771" i="1"/>
  <c r="AA1771" i="1"/>
  <c r="AB1771" i="1"/>
  <c r="AC1771" i="1"/>
  <c r="AD1771" i="1"/>
  <c r="AE1771" i="1"/>
  <c r="H1772" i="1"/>
  <c r="I1772" i="1"/>
  <c r="J1772" i="1"/>
  <c r="K1772" i="1"/>
  <c r="L1772" i="1"/>
  <c r="M1772" i="1"/>
  <c r="N1772" i="1"/>
  <c r="O1772" i="1"/>
  <c r="P1772" i="1"/>
  <c r="Q1772" i="1"/>
  <c r="R1772" i="1"/>
  <c r="S1772" i="1"/>
  <c r="T1772" i="1"/>
  <c r="U1772" i="1"/>
  <c r="V1772" i="1"/>
  <c r="W1772" i="1"/>
  <c r="X1772" i="1"/>
  <c r="Y1772" i="1"/>
  <c r="Z1772" i="1"/>
  <c r="AA1772" i="1"/>
  <c r="AB1772" i="1"/>
  <c r="AC1772" i="1"/>
  <c r="AD1772" i="1"/>
  <c r="AE1772" i="1"/>
  <c r="H1773" i="1"/>
  <c r="I1773" i="1"/>
  <c r="J1773" i="1"/>
  <c r="K1773" i="1"/>
  <c r="L1773" i="1"/>
  <c r="M1773" i="1"/>
  <c r="N1773" i="1"/>
  <c r="O1773" i="1"/>
  <c r="P1773" i="1"/>
  <c r="Q1773" i="1"/>
  <c r="R1773" i="1"/>
  <c r="S1773" i="1"/>
  <c r="T1773" i="1"/>
  <c r="U1773" i="1"/>
  <c r="V1773" i="1"/>
  <c r="W1773" i="1"/>
  <c r="X1773" i="1"/>
  <c r="Y1773" i="1"/>
  <c r="Z1773" i="1"/>
  <c r="AA1773" i="1"/>
  <c r="AB1773" i="1"/>
  <c r="AC1773" i="1"/>
  <c r="AD1773" i="1"/>
  <c r="AE1773" i="1"/>
  <c r="H1774" i="1"/>
  <c r="I1774" i="1"/>
  <c r="J1774" i="1"/>
  <c r="K1774" i="1"/>
  <c r="L1774" i="1"/>
  <c r="M1774" i="1"/>
  <c r="N1774" i="1"/>
  <c r="O1774" i="1"/>
  <c r="P1774" i="1"/>
  <c r="Q1774" i="1"/>
  <c r="R1774" i="1"/>
  <c r="S1774" i="1"/>
  <c r="T1774" i="1"/>
  <c r="U1774" i="1"/>
  <c r="V1774" i="1"/>
  <c r="W1774" i="1"/>
  <c r="X1774" i="1"/>
  <c r="Y1774" i="1"/>
  <c r="Z1774" i="1"/>
  <c r="AA1774" i="1"/>
  <c r="AB1774" i="1"/>
  <c r="AC1774" i="1"/>
  <c r="AD1774" i="1"/>
  <c r="AE1774" i="1"/>
  <c r="H1775" i="1"/>
  <c r="I1775" i="1"/>
  <c r="J1775" i="1"/>
  <c r="K1775" i="1"/>
  <c r="L1775" i="1"/>
  <c r="M1775" i="1"/>
  <c r="N1775" i="1"/>
  <c r="O1775" i="1"/>
  <c r="P1775" i="1"/>
  <c r="Q1775" i="1"/>
  <c r="R1775" i="1"/>
  <c r="S1775" i="1"/>
  <c r="T1775" i="1"/>
  <c r="U1775" i="1"/>
  <c r="V1775" i="1"/>
  <c r="W1775" i="1"/>
  <c r="X1775" i="1"/>
  <c r="Y1775" i="1"/>
  <c r="Z1775" i="1"/>
  <c r="AA1775" i="1"/>
  <c r="AB1775" i="1"/>
  <c r="AC1775" i="1"/>
  <c r="AD1775" i="1"/>
  <c r="AE1775" i="1"/>
  <c r="H1776" i="1"/>
  <c r="I1776" i="1"/>
  <c r="J1776" i="1"/>
  <c r="K1776" i="1"/>
  <c r="L1776" i="1"/>
  <c r="M1776" i="1"/>
  <c r="N1776" i="1"/>
  <c r="O1776" i="1"/>
  <c r="P1776" i="1"/>
  <c r="Q1776" i="1"/>
  <c r="R1776" i="1"/>
  <c r="S1776" i="1"/>
  <c r="T1776" i="1"/>
  <c r="U1776" i="1"/>
  <c r="V1776" i="1"/>
  <c r="W1776" i="1"/>
  <c r="X1776" i="1"/>
  <c r="Y1776" i="1"/>
  <c r="Z1776" i="1"/>
  <c r="AA1776" i="1"/>
  <c r="AB1776" i="1"/>
  <c r="AC1776" i="1"/>
  <c r="AD1776" i="1"/>
  <c r="AE1776" i="1"/>
  <c r="H1777" i="1"/>
  <c r="I1777" i="1"/>
  <c r="J1777" i="1"/>
  <c r="K1777" i="1"/>
  <c r="L1777" i="1"/>
  <c r="M1777" i="1"/>
  <c r="N1777" i="1"/>
  <c r="O1777" i="1"/>
  <c r="P1777" i="1"/>
  <c r="Q1777" i="1"/>
  <c r="R1777" i="1"/>
  <c r="S1777" i="1"/>
  <c r="T1777" i="1"/>
  <c r="U1777" i="1"/>
  <c r="V1777" i="1"/>
  <c r="W1777" i="1"/>
  <c r="X1777" i="1"/>
  <c r="Y1777" i="1"/>
  <c r="Z1777" i="1"/>
  <c r="AA1777" i="1"/>
  <c r="AB1777" i="1"/>
  <c r="AC1777" i="1"/>
  <c r="AD1777" i="1"/>
  <c r="AE1777" i="1"/>
  <c r="H1778" i="1"/>
  <c r="I1778" i="1"/>
  <c r="J1778" i="1"/>
  <c r="K1778" i="1"/>
  <c r="L1778" i="1"/>
  <c r="M1778" i="1"/>
  <c r="N1778" i="1"/>
  <c r="O1778" i="1"/>
  <c r="P1778" i="1"/>
  <c r="Q1778" i="1"/>
  <c r="R1778" i="1"/>
  <c r="S1778" i="1"/>
  <c r="T1778" i="1"/>
  <c r="U1778" i="1"/>
  <c r="V1778" i="1"/>
  <c r="W1778" i="1"/>
  <c r="X1778" i="1"/>
  <c r="Y1778" i="1"/>
  <c r="Z1778" i="1"/>
  <c r="AA1778" i="1"/>
  <c r="AB1778" i="1"/>
  <c r="AC1778" i="1"/>
  <c r="AD1778" i="1"/>
  <c r="AE1778" i="1"/>
  <c r="H1779" i="1"/>
  <c r="I1779" i="1"/>
  <c r="J1779" i="1"/>
  <c r="K1779" i="1"/>
  <c r="L1779" i="1"/>
  <c r="M1779" i="1"/>
  <c r="N1779" i="1"/>
  <c r="O1779" i="1"/>
  <c r="P1779" i="1"/>
  <c r="Q1779" i="1"/>
  <c r="R1779" i="1"/>
  <c r="S1779" i="1"/>
  <c r="T1779" i="1"/>
  <c r="U1779" i="1"/>
  <c r="V1779" i="1"/>
  <c r="W1779" i="1"/>
  <c r="X1779" i="1"/>
  <c r="Y1779" i="1"/>
  <c r="Z1779" i="1"/>
  <c r="AA1779" i="1"/>
  <c r="AB1779" i="1"/>
  <c r="AC1779" i="1"/>
  <c r="AD1779" i="1"/>
  <c r="AE1779" i="1"/>
  <c r="H1780" i="1"/>
  <c r="I1780" i="1"/>
  <c r="J1780" i="1"/>
  <c r="K1780" i="1"/>
  <c r="L1780" i="1"/>
  <c r="M1780" i="1"/>
  <c r="N1780" i="1"/>
  <c r="O1780" i="1"/>
  <c r="P1780" i="1"/>
  <c r="Q1780" i="1"/>
  <c r="R1780" i="1"/>
  <c r="S1780" i="1"/>
  <c r="T1780" i="1"/>
  <c r="U1780" i="1"/>
  <c r="V1780" i="1"/>
  <c r="W1780" i="1"/>
  <c r="X1780" i="1"/>
  <c r="Y1780" i="1"/>
  <c r="Z1780" i="1"/>
  <c r="AA1780" i="1"/>
  <c r="AB1780" i="1"/>
  <c r="AC1780" i="1"/>
  <c r="AD1780" i="1"/>
  <c r="AE1780" i="1"/>
  <c r="H1781" i="1"/>
  <c r="I1781" i="1"/>
  <c r="J1781" i="1"/>
  <c r="K1781" i="1"/>
  <c r="L1781" i="1"/>
  <c r="M1781" i="1"/>
  <c r="N1781" i="1"/>
  <c r="O1781" i="1"/>
  <c r="P1781" i="1"/>
  <c r="Q1781" i="1"/>
  <c r="R1781" i="1"/>
  <c r="S1781" i="1"/>
  <c r="T1781" i="1"/>
  <c r="U1781" i="1"/>
  <c r="V1781" i="1"/>
  <c r="W1781" i="1"/>
  <c r="X1781" i="1"/>
  <c r="Y1781" i="1"/>
  <c r="Z1781" i="1"/>
  <c r="AA1781" i="1"/>
  <c r="AB1781" i="1"/>
  <c r="AC1781" i="1"/>
  <c r="AD1781" i="1"/>
  <c r="AE1781" i="1"/>
  <c r="H1782" i="1"/>
  <c r="I1782" i="1"/>
  <c r="J1782" i="1"/>
  <c r="K1782" i="1"/>
  <c r="L1782" i="1"/>
  <c r="M1782" i="1"/>
  <c r="N1782" i="1"/>
  <c r="O1782" i="1"/>
  <c r="P1782" i="1"/>
  <c r="Q1782" i="1"/>
  <c r="R1782" i="1"/>
  <c r="S1782" i="1"/>
  <c r="T1782" i="1"/>
  <c r="U1782" i="1"/>
  <c r="V1782" i="1"/>
  <c r="W1782" i="1"/>
  <c r="X1782" i="1"/>
  <c r="Y1782" i="1"/>
  <c r="Z1782" i="1"/>
  <c r="AA1782" i="1"/>
  <c r="AB1782" i="1"/>
  <c r="AC1782" i="1"/>
  <c r="AD1782" i="1"/>
  <c r="AE1782" i="1"/>
  <c r="H1783" i="1"/>
  <c r="I1783" i="1"/>
  <c r="J1783" i="1"/>
  <c r="K1783" i="1"/>
  <c r="L1783" i="1"/>
  <c r="M1783" i="1"/>
  <c r="N1783" i="1"/>
  <c r="O1783" i="1"/>
  <c r="P1783" i="1"/>
  <c r="Q1783" i="1"/>
  <c r="R1783" i="1"/>
  <c r="S1783" i="1"/>
  <c r="T1783" i="1"/>
  <c r="U1783" i="1"/>
  <c r="V1783" i="1"/>
  <c r="W1783" i="1"/>
  <c r="X1783" i="1"/>
  <c r="Y1783" i="1"/>
  <c r="Z1783" i="1"/>
  <c r="AA1783" i="1"/>
  <c r="AB1783" i="1"/>
  <c r="AC1783" i="1"/>
  <c r="AD1783" i="1"/>
  <c r="AE1783" i="1"/>
  <c r="H1784" i="1"/>
  <c r="I1784" i="1"/>
  <c r="J1784" i="1"/>
  <c r="K1784" i="1"/>
  <c r="L1784" i="1"/>
  <c r="M1784" i="1"/>
  <c r="N1784" i="1"/>
  <c r="O1784" i="1"/>
  <c r="P1784" i="1"/>
  <c r="Q1784" i="1"/>
  <c r="R1784" i="1"/>
  <c r="S1784" i="1"/>
  <c r="T1784" i="1"/>
  <c r="U1784" i="1"/>
  <c r="V1784" i="1"/>
  <c r="W1784" i="1"/>
  <c r="X1784" i="1"/>
  <c r="Y1784" i="1"/>
  <c r="Z1784" i="1"/>
  <c r="AA1784" i="1"/>
  <c r="AB1784" i="1"/>
  <c r="AC1784" i="1"/>
  <c r="AD1784" i="1"/>
  <c r="AE1784" i="1"/>
  <c r="H1785" i="1"/>
  <c r="I1785" i="1"/>
  <c r="J1785" i="1"/>
  <c r="K1785" i="1"/>
  <c r="L1785" i="1"/>
  <c r="M1785" i="1"/>
  <c r="N1785" i="1"/>
  <c r="O1785" i="1"/>
  <c r="P1785" i="1"/>
  <c r="Q1785" i="1"/>
  <c r="R1785" i="1"/>
  <c r="S1785" i="1"/>
  <c r="T1785" i="1"/>
  <c r="U1785" i="1"/>
  <c r="V1785" i="1"/>
  <c r="W1785" i="1"/>
  <c r="X1785" i="1"/>
  <c r="Y1785" i="1"/>
  <c r="Z1785" i="1"/>
  <c r="AA1785" i="1"/>
  <c r="AB1785" i="1"/>
  <c r="AC1785" i="1"/>
  <c r="AD1785" i="1"/>
  <c r="AE1785" i="1"/>
  <c r="H1786" i="1"/>
  <c r="I1786" i="1"/>
  <c r="J1786" i="1"/>
  <c r="K1786" i="1"/>
  <c r="L1786" i="1"/>
  <c r="M1786" i="1"/>
  <c r="N1786" i="1"/>
  <c r="O1786" i="1"/>
  <c r="P1786" i="1"/>
  <c r="Q1786" i="1"/>
  <c r="R1786" i="1"/>
  <c r="S1786" i="1"/>
  <c r="T1786" i="1"/>
  <c r="U1786" i="1"/>
  <c r="V1786" i="1"/>
  <c r="W1786" i="1"/>
  <c r="X1786" i="1"/>
  <c r="Y1786" i="1"/>
  <c r="Z1786" i="1"/>
  <c r="AA1786" i="1"/>
  <c r="AB1786" i="1"/>
  <c r="AC1786" i="1"/>
  <c r="AD1786" i="1"/>
  <c r="AE1786" i="1"/>
  <c r="H1787" i="1"/>
  <c r="I1787" i="1"/>
  <c r="J1787" i="1"/>
  <c r="K1787" i="1"/>
  <c r="L1787" i="1"/>
  <c r="M1787" i="1"/>
  <c r="N1787" i="1"/>
  <c r="O1787" i="1"/>
  <c r="P1787" i="1"/>
  <c r="Q1787" i="1"/>
  <c r="R1787" i="1"/>
  <c r="S1787" i="1"/>
  <c r="T1787" i="1"/>
  <c r="U1787" i="1"/>
  <c r="V1787" i="1"/>
  <c r="W1787" i="1"/>
  <c r="X1787" i="1"/>
  <c r="Y1787" i="1"/>
  <c r="Z1787" i="1"/>
  <c r="AA1787" i="1"/>
  <c r="AB1787" i="1"/>
  <c r="AC1787" i="1"/>
  <c r="AD1787" i="1"/>
  <c r="AE1787" i="1"/>
  <c r="H1788" i="1"/>
  <c r="I1788" i="1"/>
  <c r="J1788" i="1"/>
  <c r="K1788" i="1"/>
  <c r="L1788" i="1"/>
  <c r="M1788" i="1"/>
  <c r="N1788" i="1"/>
  <c r="O1788" i="1"/>
  <c r="P1788" i="1"/>
  <c r="Q1788" i="1"/>
  <c r="R1788" i="1"/>
  <c r="S1788" i="1"/>
  <c r="T1788" i="1"/>
  <c r="U1788" i="1"/>
  <c r="V1788" i="1"/>
  <c r="W1788" i="1"/>
  <c r="X1788" i="1"/>
  <c r="Y1788" i="1"/>
  <c r="Z1788" i="1"/>
  <c r="AA1788" i="1"/>
  <c r="AB1788" i="1"/>
  <c r="AC1788" i="1"/>
  <c r="AD1788" i="1"/>
  <c r="AE1788" i="1"/>
  <c r="H1789" i="1"/>
  <c r="I1789" i="1"/>
  <c r="J1789" i="1"/>
  <c r="K1789" i="1"/>
  <c r="L1789" i="1"/>
  <c r="M1789" i="1"/>
  <c r="N1789" i="1"/>
  <c r="O1789" i="1"/>
  <c r="P1789" i="1"/>
  <c r="Q1789" i="1"/>
  <c r="R1789" i="1"/>
  <c r="S1789" i="1"/>
  <c r="T1789" i="1"/>
  <c r="U1789" i="1"/>
  <c r="V1789" i="1"/>
  <c r="W1789" i="1"/>
  <c r="X1789" i="1"/>
  <c r="Y1789" i="1"/>
  <c r="Z1789" i="1"/>
  <c r="AA1789" i="1"/>
  <c r="AB1789" i="1"/>
  <c r="AC1789" i="1"/>
  <c r="AD1789" i="1"/>
  <c r="AE1789" i="1"/>
  <c r="H1790" i="1"/>
  <c r="I1790" i="1"/>
  <c r="J1790" i="1"/>
  <c r="K1790" i="1"/>
  <c r="L1790" i="1"/>
  <c r="M1790" i="1"/>
  <c r="N1790" i="1"/>
  <c r="O1790" i="1"/>
  <c r="P1790" i="1"/>
  <c r="Q1790" i="1"/>
  <c r="R1790" i="1"/>
  <c r="S1790" i="1"/>
  <c r="T1790" i="1"/>
  <c r="U1790" i="1"/>
  <c r="V1790" i="1"/>
  <c r="W1790" i="1"/>
  <c r="X1790" i="1"/>
  <c r="Y1790" i="1"/>
  <c r="Z1790" i="1"/>
  <c r="AA1790" i="1"/>
  <c r="AB1790" i="1"/>
  <c r="AC1790" i="1"/>
  <c r="AD1790" i="1"/>
  <c r="AE1790" i="1"/>
  <c r="H1791" i="1"/>
  <c r="I1791" i="1"/>
  <c r="J1791" i="1"/>
  <c r="K1791" i="1"/>
  <c r="L1791" i="1"/>
  <c r="M1791" i="1"/>
  <c r="N1791" i="1"/>
  <c r="O1791" i="1"/>
  <c r="P1791" i="1"/>
  <c r="Q1791" i="1"/>
  <c r="R1791" i="1"/>
  <c r="S1791" i="1"/>
  <c r="T1791" i="1"/>
  <c r="U1791" i="1"/>
  <c r="V1791" i="1"/>
  <c r="W1791" i="1"/>
  <c r="X1791" i="1"/>
  <c r="Y1791" i="1"/>
  <c r="Z1791" i="1"/>
  <c r="AA1791" i="1"/>
  <c r="AB1791" i="1"/>
  <c r="AC1791" i="1"/>
  <c r="AD1791" i="1"/>
  <c r="AE1791" i="1"/>
  <c r="H1792" i="1"/>
  <c r="I1792" i="1"/>
  <c r="J1792" i="1"/>
  <c r="K1792" i="1"/>
  <c r="L1792" i="1"/>
  <c r="M1792" i="1"/>
  <c r="N1792" i="1"/>
  <c r="O1792" i="1"/>
  <c r="P1792" i="1"/>
  <c r="Q1792" i="1"/>
  <c r="R1792" i="1"/>
  <c r="S1792" i="1"/>
  <c r="T1792" i="1"/>
  <c r="U1792" i="1"/>
  <c r="V1792" i="1"/>
  <c r="W1792" i="1"/>
  <c r="X1792" i="1"/>
  <c r="Y1792" i="1"/>
  <c r="Z1792" i="1"/>
  <c r="AA1792" i="1"/>
  <c r="AB1792" i="1"/>
  <c r="AC1792" i="1"/>
  <c r="AD1792" i="1"/>
  <c r="AE1792" i="1"/>
  <c r="H1793" i="1"/>
  <c r="I1793" i="1"/>
  <c r="J1793" i="1"/>
  <c r="K1793" i="1"/>
  <c r="L1793" i="1"/>
  <c r="M1793" i="1"/>
  <c r="N1793" i="1"/>
  <c r="O1793" i="1"/>
  <c r="P1793" i="1"/>
  <c r="Q1793" i="1"/>
  <c r="R1793" i="1"/>
  <c r="S1793" i="1"/>
  <c r="T1793" i="1"/>
  <c r="U1793" i="1"/>
  <c r="V1793" i="1"/>
  <c r="W1793" i="1"/>
  <c r="X1793" i="1"/>
  <c r="Y1793" i="1"/>
  <c r="Z1793" i="1"/>
  <c r="AA1793" i="1"/>
  <c r="AB1793" i="1"/>
  <c r="AC1793" i="1"/>
  <c r="AD1793" i="1"/>
  <c r="AE1793" i="1"/>
  <c r="H1794" i="1"/>
  <c r="I1794" i="1"/>
  <c r="J1794" i="1"/>
  <c r="K1794" i="1"/>
  <c r="L1794" i="1"/>
  <c r="M1794" i="1"/>
  <c r="N1794" i="1"/>
  <c r="O1794" i="1"/>
  <c r="P1794" i="1"/>
  <c r="Q1794" i="1"/>
  <c r="R1794" i="1"/>
  <c r="S1794" i="1"/>
  <c r="T1794" i="1"/>
  <c r="U1794" i="1"/>
  <c r="V1794" i="1"/>
  <c r="W1794" i="1"/>
  <c r="X1794" i="1"/>
  <c r="Y1794" i="1"/>
  <c r="Z1794" i="1"/>
  <c r="AA1794" i="1"/>
  <c r="AB1794" i="1"/>
  <c r="AC1794" i="1"/>
  <c r="AD1794" i="1"/>
  <c r="AE1794" i="1"/>
  <c r="H1795" i="1"/>
  <c r="I1795" i="1"/>
  <c r="J1795" i="1"/>
  <c r="K1795" i="1"/>
  <c r="L1795" i="1"/>
  <c r="M1795" i="1"/>
  <c r="N1795" i="1"/>
  <c r="O1795" i="1"/>
  <c r="P1795" i="1"/>
  <c r="Q1795" i="1"/>
  <c r="R1795" i="1"/>
  <c r="S1795" i="1"/>
  <c r="T1795" i="1"/>
  <c r="U1795" i="1"/>
  <c r="V1795" i="1"/>
  <c r="W1795" i="1"/>
  <c r="X1795" i="1"/>
  <c r="Y1795" i="1"/>
  <c r="Z1795" i="1"/>
  <c r="AA1795" i="1"/>
  <c r="AB1795" i="1"/>
  <c r="AC1795" i="1"/>
  <c r="AD1795" i="1"/>
  <c r="AE1795" i="1"/>
  <c r="H1796" i="1"/>
  <c r="I1796" i="1"/>
  <c r="J1796" i="1"/>
  <c r="K1796" i="1"/>
  <c r="L1796" i="1"/>
  <c r="M1796" i="1"/>
  <c r="N1796" i="1"/>
  <c r="O1796" i="1"/>
  <c r="P1796" i="1"/>
  <c r="Q1796" i="1"/>
  <c r="R1796" i="1"/>
  <c r="S1796" i="1"/>
  <c r="T1796" i="1"/>
  <c r="U1796" i="1"/>
  <c r="V1796" i="1"/>
  <c r="W1796" i="1"/>
  <c r="X1796" i="1"/>
  <c r="Y1796" i="1"/>
  <c r="Z1796" i="1"/>
  <c r="AA1796" i="1"/>
  <c r="AB1796" i="1"/>
  <c r="AC1796" i="1"/>
  <c r="AD1796" i="1"/>
  <c r="AE1796" i="1"/>
  <c r="H1797" i="1"/>
  <c r="I1797" i="1"/>
  <c r="J1797" i="1"/>
  <c r="K1797" i="1"/>
  <c r="L1797" i="1"/>
  <c r="M1797" i="1"/>
  <c r="N1797" i="1"/>
  <c r="O1797" i="1"/>
  <c r="P1797" i="1"/>
  <c r="Q1797" i="1"/>
  <c r="R1797" i="1"/>
  <c r="S1797" i="1"/>
  <c r="T1797" i="1"/>
  <c r="U1797" i="1"/>
  <c r="V1797" i="1"/>
  <c r="W1797" i="1"/>
  <c r="X1797" i="1"/>
  <c r="Y1797" i="1"/>
  <c r="Z1797" i="1"/>
  <c r="AA1797" i="1"/>
  <c r="AB1797" i="1"/>
  <c r="AC1797" i="1"/>
  <c r="AD1797" i="1"/>
  <c r="AE1797" i="1"/>
  <c r="H1798" i="1"/>
  <c r="I1798" i="1"/>
  <c r="J1798" i="1"/>
  <c r="K1798" i="1"/>
  <c r="L1798" i="1"/>
  <c r="M1798" i="1"/>
  <c r="N1798" i="1"/>
  <c r="O1798" i="1"/>
  <c r="P1798" i="1"/>
  <c r="Q1798" i="1"/>
  <c r="R1798" i="1"/>
  <c r="S1798" i="1"/>
  <c r="T1798" i="1"/>
  <c r="U1798" i="1"/>
  <c r="V1798" i="1"/>
  <c r="W1798" i="1"/>
  <c r="X1798" i="1"/>
  <c r="Y1798" i="1"/>
  <c r="Z1798" i="1"/>
  <c r="AA1798" i="1"/>
  <c r="AB1798" i="1"/>
  <c r="AC1798" i="1"/>
  <c r="AD1798" i="1"/>
  <c r="AE1798" i="1"/>
  <c r="H1799" i="1"/>
  <c r="I1799" i="1"/>
  <c r="J1799" i="1"/>
  <c r="K1799" i="1"/>
  <c r="L1799" i="1"/>
  <c r="M1799" i="1"/>
  <c r="N1799" i="1"/>
  <c r="O1799" i="1"/>
  <c r="P1799" i="1"/>
  <c r="Q1799" i="1"/>
  <c r="R1799" i="1"/>
  <c r="S1799" i="1"/>
  <c r="T1799" i="1"/>
  <c r="U1799" i="1"/>
  <c r="V1799" i="1"/>
  <c r="W1799" i="1"/>
  <c r="X1799" i="1"/>
  <c r="Y1799" i="1"/>
  <c r="Z1799" i="1"/>
  <c r="AA1799" i="1"/>
  <c r="AB1799" i="1"/>
  <c r="AC1799" i="1"/>
  <c r="AD1799" i="1"/>
  <c r="AE1799" i="1"/>
  <c r="H1800" i="1"/>
  <c r="I1800" i="1"/>
  <c r="J1800" i="1"/>
  <c r="K1800" i="1"/>
  <c r="L1800" i="1"/>
  <c r="M1800" i="1"/>
  <c r="N1800" i="1"/>
  <c r="O1800" i="1"/>
  <c r="P1800" i="1"/>
  <c r="Q1800" i="1"/>
  <c r="R1800" i="1"/>
  <c r="S1800" i="1"/>
  <c r="T1800" i="1"/>
  <c r="U1800" i="1"/>
  <c r="V1800" i="1"/>
  <c r="W1800" i="1"/>
  <c r="X1800" i="1"/>
  <c r="Y1800" i="1"/>
  <c r="Z1800" i="1"/>
  <c r="AA1800" i="1"/>
  <c r="AB1800" i="1"/>
  <c r="AC1800" i="1"/>
  <c r="AD1800" i="1"/>
  <c r="AE1800" i="1"/>
  <c r="H1801" i="1"/>
  <c r="I1801" i="1"/>
  <c r="J1801" i="1"/>
  <c r="K1801" i="1"/>
  <c r="L1801" i="1"/>
  <c r="M1801" i="1"/>
  <c r="N1801" i="1"/>
  <c r="O1801" i="1"/>
  <c r="P1801" i="1"/>
  <c r="Q1801" i="1"/>
  <c r="R1801" i="1"/>
  <c r="S1801" i="1"/>
  <c r="T1801" i="1"/>
  <c r="U1801" i="1"/>
  <c r="V1801" i="1"/>
  <c r="W1801" i="1"/>
  <c r="X1801" i="1"/>
  <c r="Y1801" i="1"/>
  <c r="Z1801" i="1"/>
  <c r="AA1801" i="1"/>
  <c r="AB1801" i="1"/>
  <c r="AC1801" i="1"/>
  <c r="AD1801" i="1"/>
  <c r="AE1801" i="1"/>
  <c r="H1802" i="1"/>
  <c r="I1802" i="1"/>
  <c r="J1802" i="1"/>
  <c r="K1802" i="1"/>
  <c r="L1802" i="1"/>
  <c r="M1802" i="1"/>
  <c r="N1802" i="1"/>
  <c r="O1802" i="1"/>
  <c r="P1802" i="1"/>
  <c r="Q1802" i="1"/>
  <c r="R1802" i="1"/>
  <c r="S1802" i="1"/>
  <c r="T1802" i="1"/>
  <c r="U1802" i="1"/>
  <c r="V1802" i="1"/>
  <c r="W1802" i="1"/>
  <c r="X1802" i="1"/>
  <c r="Y1802" i="1"/>
  <c r="Z1802" i="1"/>
  <c r="AA1802" i="1"/>
  <c r="AB1802" i="1"/>
  <c r="AC1802" i="1"/>
  <c r="AD1802" i="1"/>
  <c r="AE1802" i="1"/>
  <c r="H1803" i="1"/>
  <c r="I1803" i="1"/>
  <c r="J1803" i="1"/>
  <c r="K1803" i="1"/>
  <c r="L1803" i="1"/>
  <c r="M1803" i="1"/>
  <c r="N1803" i="1"/>
  <c r="O1803" i="1"/>
  <c r="P1803" i="1"/>
  <c r="Q1803" i="1"/>
  <c r="R1803" i="1"/>
  <c r="S1803" i="1"/>
  <c r="T1803" i="1"/>
  <c r="U1803" i="1"/>
  <c r="V1803" i="1"/>
  <c r="W1803" i="1"/>
  <c r="X1803" i="1"/>
  <c r="Y1803" i="1"/>
  <c r="Z1803" i="1"/>
  <c r="AA1803" i="1"/>
  <c r="AB1803" i="1"/>
  <c r="AC1803" i="1"/>
  <c r="AD1803" i="1"/>
  <c r="AE1803" i="1"/>
  <c r="H1804" i="1"/>
  <c r="I1804" i="1"/>
  <c r="J1804" i="1"/>
  <c r="K1804" i="1"/>
  <c r="L1804" i="1"/>
  <c r="M1804" i="1"/>
  <c r="N1804" i="1"/>
  <c r="O1804" i="1"/>
  <c r="P1804" i="1"/>
  <c r="Q1804" i="1"/>
  <c r="R1804" i="1"/>
  <c r="S1804" i="1"/>
  <c r="T1804" i="1"/>
  <c r="U1804" i="1"/>
  <c r="V1804" i="1"/>
  <c r="W1804" i="1"/>
  <c r="X1804" i="1"/>
  <c r="Y1804" i="1"/>
  <c r="Z1804" i="1"/>
  <c r="AA1804" i="1"/>
  <c r="AB1804" i="1"/>
  <c r="AC1804" i="1"/>
  <c r="AD1804" i="1"/>
  <c r="AE1804" i="1"/>
  <c r="H1805" i="1"/>
  <c r="I1805" i="1"/>
  <c r="J1805" i="1"/>
  <c r="K1805" i="1"/>
  <c r="L1805" i="1"/>
  <c r="M1805" i="1"/>
  <c r="N1805" i="1"/>
  <c r="O1805" i="1"/>
  <c r="P1805" i="1"/>
  <c r="Q1805" i="1"/>
  <c r="R1805" i="1"/>
  <c r="S1805" i="1"/>
  <c r="T1805" i="1"/>
  <c r="U1805" i="1"/>
  <c r="V1805" i="1"/>
  <c r="W1805" i="1"/>
  <c r="X1805" i="1"/>
  <c r="Y1805" i="1"/>
  <c r="Z1805" i="1"/>
  <c r="AA1805" i="1"/>
  <c r="AB1805" i="1"/>
  <c r="AC1805" i="1"/>
  <c r="AD1805" i="1"/>
  <c r="AE1805" i="1"/>
  <c r="H1806" i="1"/>
  <c r="I1806" i="1"/>
  <c r="J1806" i="1"/>
  <c r="K1806" i="1"/>
  <c r="L1806" i="1"/>
  <c r="M1806" i="1"/>
  <c r="N1806" i="1"/>
  <c r="O1806" i="1"/>
  <c r="P1806" i="1"/>
  <c r="Q1806" i="1"/>
  <c r="R1806" i="1"/>
  <c r="S1806" i="1"/>
  <c r="T1806" i="1"/>
  <c r="U1806" i="1"/>
  <c r="V1806" i="1"/>
  <c r="W1806" i="1"/>
  <c r="X1806" i="1"/>
  <c r="Y1806" i="1"/>
  <c r="Z1806" i="1"/>
  <c r="AA1806" i="1"/>
  <c r="AB1806" i="1"/>
  <c r="AC1806" i="1"/>
  <c r="AD1806" i="1"/>
  <c r="AE1806" i="1"/>
  <c r="H1807" i="1"/>
  <c r="I1807" i="1"/>
  <c r="J1807" i="1"/>
  <c r="K1807" i="1"/>
  <c r="L1807" i="1"/>
  <c r="M1807" i="1"/>
  <c r="N1807" i="1"/>
  <c r="O1807" i="1"/>
  <c r="P1807" i="1"/>
  <c r="Q1807" i="1"/>
  <c r="R1807" i="1"/>
  <c r="S1807" i="1"/>
  <c r="T1807" i="1"/>
  <c r="U1807" i="1"/>
  <c r="V1807" i="1"/>
  <c r="W1807" i="1"/>
  <c r="X1807" i="1"/>
  <c r="Y1807" i="1"/>
  <c r="Z1807" i="1"/>
  <c r="AA1807" i="1"/>
  <c r="AB1807" i="1"/>
  <c r="AC1807" i="1"/>
  <c r="AD1807" i="1"/>
  <c r="AE1807" i="1"/>
  <c r="H1808" i="1"/>
  <c r="I1808" i="1"/>
  <c r="J1808" i="1"/>
  <c r="K1808" i="1"/>
  <c r="L1808" i="1"/>
  <c r="M1808" i="1"/>
  <c r="N1808" i="1"/>
  <c r="O1808" i="1"/>
  <c r="P1808" i="1"/>
  <c r="Q1808" i="1"/>
  <c r="R1808" i="1"/>
  <c r="S1808" i="1"/>
  <c r="T1808" i="1"/>
  <c r="U1808" i="1"/>
  <c r="V1808" i="1"/>
  <c r="W1808" i="1"/>
  <c r="X1808" i="1"/>
  <c r="Y1808" i="1"/>
  <c r="Z1808" i="1"/>
  <c r="AA1808" i="1"/>
  <c r="AB1808" i="1"/>
  <c r="AC1808" i="1"/>
  <c r="AD1808" i="1"/>
  <c r="AE1808" i="1"/>
  <c r="H1809" i="1"/>
  <c r="I1809" i="1"/>
  <c r="J1809" i="1"/>
  <c r="K1809" i="1"/>
  <c r="L1809" i="1"/>
  <c r="M1809" i="1"/>
  <c r="N1809" i="1"/>
  <c r="O1809" i="1"/>
  <c r="P1809" i="1"/>
  <c r="Q1809" i="1"/>
  <c r="R1809" i="1"/>
  <c r="S1809" i="1"/>
  <c r="T1809" i="1"/>
  <c r="U1809" i="1"/>
  <c r="V1809" i="1"/>
  <c r="W1809" i="1"/>
  <c r="X1809" i="1"/>
  <c r="Y1809" i="1"/>
  <c r="Z1809" i="1"/>
  <c r="AA1809" i="1"/>
  <c r="AB1809" i="1"/>
  <c r="AC1809" i="1"/>
  <c r="AD1809" i="1"/>
  <c r="AE1809" i="1"/>
  <c r="H1810" i="1"/>
  <c r="I1810" i="1"/>
  <c r="J1810" i="1"/>
  <c r="K1810" i="1"/>
  <c r="L1810" i="1"/>
  <c r="M1810" i="1"/>
  <c r="N1810" i="1"/>
  <c r="O1810" i="1"/>
  <c r="P1810" i="1"/>
  <c r="Q1810" i="1"/>
  <c r="R1810" i="1"/>
  <c r="S1810" i="1"/>
  <c r="T1810" i="1"/>
  <c r="U1810" i="1"/>
  <c r="V1810" i="1"/>
  <c r="W1810" i="1"/>
  <c r="X1810" i="1"/>
  <c r="Y1810" i="1"/>
  <c r="Z1810" i="1"/>
  <c r="AA1810" i="1"/>
  <c r="AB1810" i="1"/>
  <c r="AC1810" i="1"/>
  <c r="AD1810" i="1"/>
  <c r="AE1810" i="1"/>
  <c r="H1811" i="1"/>
  <c r="I1811" i="1"/>
  <c r="J1811" i="1"/>
  <c r="K1811" i="1"/>
  <c r="L1811" i="1"/>
  <c r="M1811" i="1"/>
  <c r="N1811" i="1"/>
  <c r="O1811" i="1"/>
  <c r="P1811" i="1"/>
  <c r="Q1811" i="1"/>
  <c r="R1811" i="1"/>
  <c r="S1811" i="1"/>
  <c r="T1811" i="1"/>
  <c r="U1811" i="1"/>
  <c r="V1811" i="1"/>
  <c r="W1811" i="1"/>
  <c r="X1811" i="1"/>
  <c r="Y1811" i="1"/>
  <c r="Z1811" i="1"/>
  <c r="AA1811" i="1"/>
  <c r="AB1811" i="1"/>
  <c r="AC1811" i="1"/>
  <c r="AD1811" i="1"/>
  <c r="AE1811" i="1"/>
  <c r="H1812" i="1"/>
  <c r="I1812" i="1"/>
  <c r="J1812" i="1"/>
  <c r="K1812" i="1"/>
  <c r="L1812" i="1"/>
  <c r="M1812" i="1"/>
  <c r="N1812" i="1"/>
  <c r="O1812" i="1"/>
  <c r="P1812" i="1"/>
  <c r="Q1812" i="1"/>
  <c r="R1812" i="1"/>
  <c r="S1812" i="1"/>
  <c r="T1812" i="1"/>
  <c r="U1812" i="1"/>
  <c r="V1812" i="1"/>
  <c r="W1812" i="1"/>
  <c r="X1812" i="1"/>
  <c r="Y1812" i="1"/>
  <c r="Z1812" i="1"/>
  <c r="AA1812" i="1"/>
  <c r="AB1812" i="1"/>
  <c r="AC1812" i="1"/>
  <c r="AD1812" i="1"/>
  <c r="AE1812" i="1"/>
  <c r="H1813" i="1"/>
  <c r="I1813" i="1"/>
  <c r="J1813" i="1"/>
  <c r="K1813" i="1"/>
  <c r="L1813" i="1"/>
  <c r="M1813" i="1"/>
  <c r="N1813" i="1"/>
  <c r="O1813" i="1"/>
  <c r="P1813" i="1"/>
  <c r="Q1813" i="1"/>
  <c r="R1813" i="1"/>
  <c r="S1813" i="1"/>
  <c r="T1813" i="1"/>
  <c r="U1813" i="1"/>
  <c r="V1813" i="1"/>
  <c r="W1813" i="1"/>
  <c r="X1813" i="1"/>
  <c r="Y1813" i="1"/>
  <c r="Z1813" i="1"/>
  <c r="AA1813" i="1"/>
  <c r="AB1813" i="1"/>
  <c r="AC1813" i="1"/>
  <c r="AD1813" i="1"/>
  <c r="AE1813" i="1"/>
  <c r="H1814" i="1"/>
  <c r="I1814" i="1"/>
  <c r="J1814" i="1"/>
  <c r="K1814" i="1"/>
  <c r="L1814" i="1"/>
  <c r="M1814" i="1"/>
  <c r="N1814" i="1"/>
  <c r="O1814" i="1"/>
  <c r="P1814" i="1"/>
  <c r="Q1814" i="1"/>
  <c r="R1814" i="1"/>
  <c r="S1814" i="1"/>
  <c r="T1814" i="1"/>
  <c r="U1814" i="1"/>
  <c r="V1814" i="1"/>
  <c r="W1814" i="1"/>
  <c r="X1814" i="1"/>
  <c r="Y1814" i="1"/>
  <c r="Z1814" i="1"/>
  <c r="AA1814" i="1"/>
  <c r="AB1814" i="1"/>
  <c r="AC1814" i="1"/>
  <c r="AD1814" i="1"/>
  <c r="AE1814" i="1"/>
  <c r="H1815" i="1"/>
  <c r="I1815" i="1"/>
  <c r="J1815" i="1"/>
  <c r="K1815" i="1"/>
  <c r="L1815" i="1"/>
  <c r="M1815" i="1"/>
  <c r="N1815" i="1"/>
  <c r="O1815" i="1"/>
  <c r="P1815" i="1"/>
  <c r="Q1815" i="1"/>
  <c r="R1815" i="1"/>
  <c r="S1815" i="1"/>
  <c r="T1815" i="1"/>
  <c r="U1815" i="1"/>
  <c r="V1815" i="1"/>
  <c r="W1815" i="1"/>
  <c r="X1815" i="1"/>
  <c r="Y1815" i="1"/>
  <c r="Z1815" i="1"/>
  <c r="AA1815" i="1"/>
  <c r="AB1815" i="1"/>
  <c r="AC1815" i="1"/>
  <c r="AD1815" i="1"/>
  <c r="AE1815" i="1"/>
  <c r="H1816" i="1"/>
  <c r="I1816" i="1"/>
  <c r="J1816" i="1"/>
  <c r="K1816" i="1"/>
  <c r="L1816" i="1"/>
  <c r="M1816" i="1"/>
  <c r="N1816" i="1"/>
  <c r="O1816" i="1"/>
  <c r="P1816" i="1"/>
  <c r="Q1816" i="1"/>
  <c r="R1816" i="1"/>
  <c r="S1816" i="1"/>
  <c r="T1816" i="1"/>
  <c r="U1816" i="1"/>
  <c r="V1816" i="1"/>
  <c r="W1816" i="1"/>
  <c r="X1816" i="1"/>
  <c r="Y1816" i="1"/>
  <c r="Z1816" i="1"/>
  <c r="AA1816" i="1"/>
  <c r="AB1816" i="1"/>
  <c r="AC1816" i="1"/>
  <c r="AD1816" i="1"/>
  <c r="AE1816" i="1"/>
  <c r="H1817" i="1"/>
  <c r="I1817" i="1"/>
  <c r="J1817" i="1"/>
  <c r="K1817" i="1"/>
  <c r="L1817" i="1"/>
  <c r="M1817" i="1"/>
  <c r="N1817" i="1"/>
  <c r="O1817" i="1"/>
  <c r="P1817" i="1"/>
  <c r="Q1817" i="1"/>
  <c r="R1817" i="1"/>
  <c r="S1817" i="1"/>
  <c r="T1817" i="1"/>
  <c r="U1817" i="1"/>
  <c r="V1817" i="1"/>
  <c r="W1817" i="1"/>
  <c r="X1817" i="1"/>
  <c r="Y1817" i="1"/>
  <c r="Z1817" i="1"/>
  <c r="AA1817" i="1"/>
  <c r="AB1817" i="1"/>
  <c r="AC1817" i="1"/>
  <c r="AD1817" i="1"/>
  <c r="AE1817" i="1"/>
  <c r="H1818" i="1"/>
  <c r="I1818" i="1"/>
  <c r="J1818" i="1"/>
  <c r="K1818" i="1"/>
  <c r="L1818" i="1"/>
  <c r="M1818" i="1"/>
  <c r="N1818" i="1"/>
  <c r="O1818" i="1"/>
  <c r="P1818" i="1"/>
  <c r="Q1818" i="1"/>
  <c r="R1818" i="1"/>
  <c r="S1818" i="1"/>
  <c r="T1818" i="1"/>
  <c r="U1818" i="1"/>
  <c r="V1818" i="1"/>
  <c r="W1818" i="1"/>
  <c r="X1818" i="1"/>
  <c r="Y1818" i="1"/>
  <c r="Z1818" i="1"/>
  <c r="AA1818" i="1"/>
  <c r="AB1818" i="1"/>
  <c r="AC1818" i="1"/>
  <c r="AD1818" i="1"/>
  <c r="AE1818" i="1"/>
  <c r="H1819" i="1"/>
  <c r="I1819" i="1"/>
  <c r="J1819" i="1"/>
  <c r="K1819" i="1"/>
  <c r="L1819" i="1"/>
  <c r="M1819" i="1"/>
  <c r="N1819" i="1"/>
  <c r="O1819" i="1"/>
  <c r="P1819" i="1"/>
  <c r="Q1819" i="1"/>
  <c r="R1819" i="1"/>
  <c r="S1819" i="1"/>
  <c r="T1819" i="1"/>
  <c r="U1819" i="1"/>
  <c r="V1819" i="1"/>
  <c r="W1819" i="1"/>
  <c r="X1819" i="1"/>
  <c r="Y1819" i="1"/>
  <c r="Z1819" i="1"/>
  <c r="AA1819" i="1"/>
  <c r="AB1819" i="1"/>
  <c r="AC1819" i="1"/>
  <c r="AD1819" i="1"/>
  <c r="AE1819" i="1"/>
  <c r="H1820" i="1"/>
  <c r="I1820" i="1"/>
  <c r="J1820" i="1"/>
  <c r="K1820" i="1"/>
  <c r="L1820" i="1"/>
  <c r="M1820" i="1"/>
  <c r="N1820" i="1"/>
  <c r="O1820" i="1"/>
  <c r="P1820" i="1"/>
  <c r="Q1820" i="1"/>
  <c r="R1820" i="1"/>
  <c r="S1820" i="1"/>
  <c r="T1820" i="1"/>
  <c r="U1820" i="1"/>
  <c r="V1820" i="1"/>
  <c r="W1820" i="1"/>
  <c r="X1820" i="1"/>
  <c r="Y1820" i="1"/>
  <c r="Z1820" i="1"/>
  <c r="AA1820" i="1"/>
  <c r="AB1820" i="1"/>
  <c r="AC1820" i="1"/>
  <c r="AD1820" i="1"/>
  <c r="AE1820" i="1"/>
  <c r="H1821" i="1"/>
  <c r="I1821" i="1"/>
  <c r="J1821" i="1"/>
  <c r="K1821" i="1"/>
  <c r="L1821" i="1"/>
  <c r="M1821" i="1"/>
  <c r="N1821" i="1"/>
  <c r="O1821" i="1"/>
  <c r="P1821" i="1"/>
  <c r="Q1821" i="1"/>
  <c r="R1821" i="1"/>
  <c r="S1821" i="1"/>
  <c r="T1821" i="1"/>
  <c r="U1821" i="1"/>
  <c r="V1821" i="1"/>
  <c r="W1821" i="1"/>
  <c r="X1821" i="1"/>
  <c r="Y1821" i="1"/>
  <c r="Z1821" i="1"/>
  <c r="AA1821" i="1"/>
  <c r="AB1821" i="1"/>
  <c r="AC1821" i="1"/>
  <c r="AD1821" i="1"/>
  <c r="AE1821" i="1"/>
  <c r="H1822" i="1"/>
  <c r="I1822" i="1"/>
  <c r="J1822" i="1"/>
  <c r="K1822" i="1"/>
  <c r="L1822" i="1"/>
  <c r="M1822" i="1"/>
  <c r="N1822" i="1"/>
  <c r="O1822" i="1"/>
  <c r="P1822" i="1"/>
  <c r="Q1822" i="1"/>
  <c r="R1822" i="1"/>
  <c r="S1822" i="1"/>
  <c r="T1822" i="1"/>
  <c r="U1822" i="1"/>
  <c r="V1822" i="1"/>
  <c r="W1822" i="1"/>
  <c r="X1822" i="1"/>
  <c r="Y1822" i="1"/>
  <c r="Z1822" i="1"/>
  <c r="AA1822" i="1"/>
  <c r="AB1822" i="1"/>
  <c r="AC1822" i="1"/>
  <c r="AD1822" i="1"/>
  <c r="AE1822" i="1"/>
  <c r="H1823" i="1"/>
  <c r="I1823" i="1"/>
  <c r="J1823" i="1"/>
  <c r="K1823" i="1"/>
  <c r="L1823" i="1"/>
  <c r="M1823" i="1"/>
  <c r="N1823" i="1"/>
  <c r="O1823" i="1"/>
  <c r="P1823" i="1"/>
  <c r="Q1823" i="1"/>
  <c r="R1823" i="1"/>
  <c r="S1823" i="1"/>
  <c r="T1823" i="1"/>
  <c r="U1823" i="1"/>
  <c r="V1823" i="1"/>
  <c r="W1823" i="1"/>
  <c r="X1823" i="1"/>
  <c r="Y1823" i="1"/>
  <c r="Z1823" i="1"/>
  <c r="AA1823" i="1"/>
  <c r="AB1823" i="1"/>
  <c r="AC1823" i="1"/>
  <c r="AD1823" i="1"/>
  <c r="AE1823" i="1"/>
  <c r="H1824" i="1"/>
  <c r="I1824" i="1"/>
  <c r="J1824" i="1"/>
  <c r="K1824" i="1"/>
  <c r="L1824" i="1"/>
  <c r="M1824" i="1"/>
  <c r="N1824" i="1"/>
  <c r="O1824" i="1"/>
  <c r="P1824" i="1"/>
  <c r="Q1824" i="1"/>
  <c r="R1824" i="1"/>
  <c r="S1824" i="1"/>
  <c r="T1824" i="1"/>
  <c r="U1824" i="1"/>
  <c r="V1824" i="1"/>
  <c r="W1824" i="1"/>
  <c r="X1824" i="1"/>
  <c r="Y1824" i="1"/>
  <c r="Z1824" i="1"/>
  <c r="AA1824" i="1"/>
  <c r="AB1824" i="1"/>
  <c r="AC1824" i="1"/>
  <c r="AD1824" i="1"/>
  <c r="AE1824" i="1"/>
  <c r="H1825" i="1"/>
  <c r="I1825" i="1"/>
  <c r="J1825" i="1"/>
  <c r="K1825" i="1"/>
  <c r="L1825" i="1"/>
  <c r="M1825" i="1"/>
  <c r="N1825" i="1"/>
  <c r="O1825" i="1"/>
  <c r="P1825" i="1"/>
  <c r="Q1825" i="1"/>
  <c r="R1825" i="1"/>
  <c r="S1825" i="1"/>
  <c r="T1825" i="1"/>
  <c r="U1825" i="1"/>
  <c r="V1825" i="1"/>
  <c r="W1825" i="1"/>
  <c r="X1825" i="1"/>
  <c r="Y1825" i="1"/>
  <c r="Z1825" i="1"/>
  <c r="AA1825" i="1"/>
  <c r="AB1825" i="1"/>
  <c r="AC1825" i="1"/>
  <c r="AD1825" i="1"/>
  <c r="AE1825" i="1"/>
  <c r="H1826" i="1"/>
  <c r="I1826" i="1"/>
  <c r="J1826" i="1"/>
  <c r="K1826" i="1"/>
  <c r="L1826" i="1"/>
  <c r="M1826" i="1"/>
  <c r="N1826" i="1"/>
  <c r="O1826" i="1"/>
  <c r="P1826" i="1"/>
  <c r="Q1826" i="1"/>
  <c r="R1826" i="1"/>
  <c r="S1826" i="1"/>
  <c r="T1826" i="1"/>
  <c r="U1826" i="1"/>
  <c r="V1826" i="1"/>
  <c r="W1826" i="1"/>
  <c r="X1826" i="1"/>
  <c r="Y1826" i="1"/>
  <c r="Z1826" i="1"/>
  <c r="AA1826" i="1"/>
  <c r="AB1826" i="1"/>
  <c r="AC1826" i="1"/>
  <c r="AD1826" i="1"/>
  <c r="AE1826" i="1"/>
  <c r="H1827" i="1"/>
  <c r="I1827" i="1"/>
  <c r="J1827" i="1"/>
  <c r="K1827" i="1"/>
  <c r="L1827" i="1"/>
  <c r="M1827" i="1"/>
  <c r="N1827" i="1"/>
  <c r="O1827" i="1"/>
  <c r="P1827" i="1"/>
  <c r="Q1827" i="1"/>
  <c r="R1827" i="1"/>
  <c r="S1827" i="1"/>
  <c r="T1827" i="1"/>
  <c r="U1827" i="1"/>
  <c r="V1827" i="1"/>
  <c r="W1827" i="1"/>
  <c r="X1827" i="1"/>
  <c r="Y1827" i="1"/>
  <c r="Z1827" i="1"/>
  <c r="AA1827" i="1"/>
  <c r="AB1827" i="1"/>
  <c r="AC1827" i="1"/>
  <c r="AD1827" i="1"/>
  <c r="AE1827" i="1"/>
  <c r="H1828" i="1"/>
  <c r="I1828" i="1"/>
  <c r="J1828" i="1"/>
  <c r="K1828" i="1"/>
  <c r="L1828" i="1"/>
  <c r="M1828" i="1"/>
  <c r="N1828" i="1"/>
  <c r="O1828" i="1"/>
  <c r="P1828" i="1"/>
  <c r="Q1828" i="1"/>
  <c r="R1828" i="1"/>
  <c r="S1828" i="1"/>
  <c r="T1828" i="1"/>
  <c r="U1828" i="1"/>
  <c r="V1828" i="1"/>
  <c r="W1828" i="1"/>
  <c r="X1828" i="1"/>
  <c r="Y1828" i="1"/>
  <c r="Z1828" i="1"/>
  <c r="AA1828" i="1"/>
  <c r="AB1828" i="1"/>
  <c r="AC1828" i="1"/>
  <c r="AD1828" i="1"/>
  <c r="AE1828" i="1"/>
  <c r="H1829" i="1"/>
  <c r="I1829" i="1"/>
  <c r="J1829" i="1"/>
  <c r="K1829" i="1"/>
  <c r="L1829" i="1"/>
  <c r="M1829" i="1"/>
  <c r="N1829" i="1"/>
  <c r="O1829" i="1"/>
  <c r="P1829" i="1"/>
  <c r="Q1829" i="1"/>
  <c r="R1829" i="1"/>
  <c r="S1829" i="1"/>
  <c r="T1829" i="1"/>
  <c r="U1829" i="1"/>
  <c r="V1829" i="1"/>
  <c r="W1829" i="1"/>
  <c r="X1829" i="1"/>
  <c r="Y1829" i="1"/>
  <c r="Z1829" i="1"/>
  <c r="AA1829" i="1"/>
  <c r="AB1829" i="1"/>
  <c r="AC1829" i="1"/>
  <c r="AD1829" i="1"/>
  <c r="AE1829" i="1"/>
  <c r="H1830" i="1"/>
  <c r="I1830" i="1"/>
  <c r="J1830" i="1"/>
  <c r="K1830" i="1"/>
  <c r="L1830" i="1"/>
  <c r="M1830" i="1"/>
  <c r="N1830" i="1"/>
  <c r="O1830" i="1"/>
  <c r="P1830" i="1"/>
  <c r="Q1830" i="1"/>
  <c r="R1830" i="1"/>
  <c r="S1830" i="1"/>
  <c r="T1830" i="1"/>
  <c r="U1830" i="1"/>
  <c r="V1830" i="1"/>
  <c r="W1830" i="1"/>
  <c r="X1830" i="1"/>
  <c r="Y1830" i="1"/>
  <c r="Z1830" i="1"/>
  <c r="AA1830" i="1"/>
  <c r="AB1830" i="1"/>
  <c r="AC1830" i="1"/>
  <c r="AD1830" i="1"/>
  <c r="AE1830" i="1"/>
  <c r="H1831" i="1"/>
  <c r="I1831" i="1"/>
  <c r="J1831" i="1"/>
  <c r="K1831" i="1"/>
  <c r="L1831" i="1"/>
  <c r="M1831" i="1"/>
  <c r="N1831" i="1"/>
  <c r="O1831" i="1"/>
  <c r="P1831" i="1"/>
  <c r="Q1831" i="1"/>
  <c r="R1831" i="1"/>
  <c r="S1831" i="1"/>
  <c r="T1831" i="1"/>
  <c r="U1831" i="1"/>
  <c r="V1831" i="1"/>
  <c r="W1831" i="1"/>
  <c r="X1831" i="1"/>
  <c r="Y1831" i="1"/>
  <c r="Z1831" i="1"/>
  <c r="AA1831" i="1"/>
  <c r="AB1831" i="1"/>
  <c r="AC1831" i="1"/>
  <c r="AD1831" i="1"/>
  <c r="AE1831" i="1"/>
  <c r="H1832" i="1"/>
  <c r="I1832" i="1"/>
  <c r="J1832" i="1"/>
  <c r="K1832" i="1"/>
  <c r="L1832" i="1"/>
  <c r="M1832" i="1"/>
  <c r="N1832" i="1"/>
  <c r="O1832" i="1"/>
  <c r="P1832" i="1"/>
  <c r="Q1832" i="1"/>
  <c r="R1832" i="1"/>
  <c r="S1832" i="1"/>
  <c r="T1832" i="1"/>
  <c r="U1832" i="1"/>
  <c r="V1832" i="1"/>
  <c r="W1832" i="1"/>
  <c r="X1832" i="1"/>
  <c r="Y1832" i="1"/>
  <c r="Z1832" i="1"/>
  <c r="AA1832" i="1"/>
  <c r="AB1832" i="1"/>
  <c r="AC1832" i="1"/>
  <c r="AD1832" i="1"/>
  <c r="AE1832" i="1"/>
  <c r="H1833" i="1"/>
  <c r="I1833" i="1"/>
  <c r="J1833" i="1"/>
  <c r="K1833" i="1"/>
  <c r="L1833" i="1"/>
  <c r="M1833" i="1"/>
  <c r="N1833" i="1"/>
  <c r="O1833" i="1"/>
  <c r="P1833" i="1"/>
  <c r="Q1833" i="1"/>
  <c r="R1833" i="1"/>
  <c r="S1833" i="1"/>
  <c r="T1833" i="1"/>
  <c r="U1833" i="1"/>
  <c r="V1833" i="1"/>
  <c r="W1833" i="1"/>
  <c r="X1833" i="1"/>
  <c r="Y1833" i="1"/>
  <c r="Z1833" i="1"/>
  <c r="AA1833" i="1"/>
  <c r="AB1833" i="1"/>
  <c r="AC1833" i="1"/>
  <c r="AD1833" i="1"/>
  <c r="AE1833" i="1"/>
  <c r="H1834" i="1"/>
  <c r="I1834" i="1"/>
  <c r="J1834" i="1"/>
  <c r="K1834" i="1"/>
  <c r="L1834" i="1"/>
  <c r="M1834" i="1"/>
  <c r="N1834" i="1"/>
  <c r="O1834" i="1"/>
  <c r="P1834" i="1"/>
  <c r="Q1834" i="1"/>
  <c r="R1834" i="1"/>
  <c r="S1834" i="1"/>
  <c r="T1834" i="1"/>
  <c r="U1834" i="1"/>
  <c r="V1834" i="1"/>
  <c r="W1834" i="1"/>
  <c r="X1834" i="1"/>
  <c r="Y1834" i="1"/>
  <c r="Z1834" i="1"/>
  <c r="AA1834" i="1"/>
  <c r="AB1834" i="1"/>
  <c r="AC1834" i="1"/>
  <c r="AD1834" i="1"/>
  <c r="AE1834" i="1"/>
  <c r="H1835" i="1"/>
  <c r="I1835" i="1"/>
  <c r="J1835" i="1"/>
  <c r="K1835" i="1"/>
  <c r="L1835" i="1"/>
  <c r="M1835" i="1"/>
  <c r="N1835" i="1"/>
  <c r="O1835" i="1"/>
  <c r="P1835" i="1"/>
  <c r="Q1835" i="1"/>
  <c r="R1835" i="1"/>
  <c r="S1835" i="1"/>
  <c r="T1835" i="1"/>
  <c r="U1835" i="1"/>
  <c r="V1835" i="1"/>
  <c r="W1835" i="1"/>
  <c r="X1835" i="1"/>
  <c r="Y1835" i="1"/>
  <c r="Z1835" i="1"/>
  <c r="AA1835" i="1"/>
  <c r="AB1835" i="1"/>
  <c r="AC1835" i="1"/>
  <c r="AD1835" i="1"/>
  <c r="AE1835" i="1"/>
  <c r="H1836" i="1"/>
  <c r="I1836" i="1"/>
  <c r="J1836" i="1"/>
  <c r="K1836" i="1"/>
  <c r="L1836" i="1"/>
  <c r="M1836" i="1"/>
  <c r="N1836" i="1"/>
  <c r="O1836" i="1"/>
  <c r="P1836" i="1"/>
  <c r="Q1836" i="1"/>
  <c r="R1836" i="1"/>
  <c r="S1836" i="1"/>
  <c r="T1836" i="1"/>
  <c r="U1836" i="1"/>
  <c r="V1836" i="1"/>
  <c r="W1836" i="1"/>
  <c r="X1836" i="1"/>
  <c r="Y1836" i="1"/>
  <c r="Z1836" i="1"/>
  <c r="AA1836" i="1"/>
  <c r="AB1836" i="1"/>
  <c r="AC1836" i="1"/>
  <c r="AD1836" i="1"/>
  <c r="AE1836" i="1"/>
  <c r="H1837" i="1"/>
  <c r="I1837" i="1"/>
  <c r="J1837" i="1"/>
  <c r="K1837" i="1"/>
  <c r="L1837" i="1"/>
  <c r="M1837" i="1"/>
  <c r="N1837" i="1"/>
  <c r="O1837" i="1"/>
  <c r="P1837" i="1"/>
  <c r="Q1837" i="1"/>
  <c r="R1837" i="1"/>
  <c r="S1837" i="1"/>
  <c r="T1837" i="1"/>
  <c r="U1837" i="1"/>
  <c r="V1837" i="1"/>
  <c r="W1837" i="1"/>
  <c r="X1837" i="1"/>
  <c r="Y1837" i="1"/>
  <c r="Z1837" i="1"/>
  <c r="AA1837" i="1"/>
  <c r="AB1837" i="1"/>
  <c r="AC1837" i="1"/>
  <c r="AD1837" i="1"/>
  <c r="AE1837" i="1"/>
  <c r="H1838" i="1"/>
  <c r="I1838" i="1"/>
  <c r="J1838" i="1"/>
  <c r="K1838" i="1"/>
  <c r="L1838" i="1"/>
  <c r="M1838" i="1"/>
  <c r="N1838" i="1"/>
  <c r="O1838" i="1"/>
  <c r="P1838" i="1"/>
  <c r="Q1838" i="1"/>
  <c r="R1838" i="1"/>
  <c r="S1838" i="1"/>
  <c r="T1838" i="1"/>
  <c r="U1838" i="1"/>
  <c r="V1838" i="1"/>
  <c r="W1838" i="1"/>
  <c r="X1838" i="1"/>
  <c r="Y1838" i="1"/>
  <c r="Z1838" i="1"/>
  <c r="AA1838" i="1"/>
  <c r="AB1838" i="1"/>
  <c r="AC1838" i="1"/>
  <c r="AD1838" i="1"/>
  <c r="AE1838" i="1"/>
  <c r="H1839" i="1"/>
  <c r="I1839" i="1"/>
  <c r="J1839" i="1"/>
  <c r="K1839" i="1"/>
  <c r="L1839" i="1"/>
  <c r="M1839" i="1"/>
  <c r="N1839" i="1"/>
  <c r="O1839" i="1"/>
  <c r="P1839" i="1"/>
  <c r="Q1839" i="1"/>
  <c r="R1839" i="1"/>
  <c r="S1839" i="1"/>
  <c r="T1839" i="1"/>
  <c r="U1839" i="1"/>
  <c r="V1839" i="1"/>
  <c r="W1839" i="1"/>
  <c r="X1839" i="1"/>
  <c r="Y1839" i="1"/>
  <c r="Z1839" i="1"/>
  <c r="AA1839" i="1"/>
  <c r="AB1839" i="1"/>
  <c r="AC1839" i="1"/>
  <c r="AD1839" i="1"/>
  <c r="AE1839" i="1"/>
  <c r="H1840" i="1"/>
  <c r="I1840" i="1"/>
  <c r="J1840" i="1"/>
  <c r="K1840" i="1"/>
  <c r="L1840" i="1"/>
  <c r="M1840" i="1"/>
  <c r="N1840" i="1"/>
  <c r="O1840" i="1"/>
  <c r="P1840" i="1"/>
  <c r="Q1840" i="1"/>
  <c r="R1840" i="1"/>
  <c r="S1840" i="1"/>
  <c r="T1840" i="1"/>
  <c r="U1840" i="1"/>
  <c r="V1840" i="1"/>
  <c r="W1840" i="1"/>
  <c r="X1840" i="1"/>
  <c r="Y1840" i="1"/>
  <c r="Z1840" i="1"/>
  <c r="AA1840" i="1"/>
  <c r="AB1840" i="1"/>
  <c r="AC1840" i="1"/>
  <c r="AD1840" i="1"/>
  <c r="AE1840" i="1"/>
  <c r="H1841" i="1"/>
  <c r="I1841" i="1"/>
  <c r="J1841" i="1"/>
  <c r="K1841" i="1"/>
  <c r="L1841" i="1"/>
  <c r="M1841" i="1"/>
  <c r="N1841" i="1"/>
  <c r="O1841" i="1"/>
  <c r="P1841" i="1"/>
  <c r="Q1841" i="1"/>
  <c r="R1841" i="1"/>
  <c r="S1841" i="1"/>
  <c r="T1841" i="1"/>
  <c r="U1841" i="1"/>
  <c r="V1841" i="1"/>
  <c r="W1841" i="1"/>
  <c r="X1841" i="1"/>
  <c r="Y1841" i="1"/>
  <c r="Z1841" i="1"/>
  <c r="AA1841" i="1"/>
  <c r="AB1841" i="1"/>
  <c r="AC1841" i="1"/>
  <c r="AD1841" i="1"/>
  <c r="AE1841" i="1"/>
  <c r="H1842" i="1"/>
  <c r="I1842" i="1"/>
  <c r="J1842" i="1"/>
  <c r="K1842" i="1"/>
  <c r="L1842" i="1"/>
  <c r="M1842" i="1"/>
  <c r="N1842" i="1"/>
  <c r="O1842" i="1"/>
  <c r="P1842" i="1"/>
  <c r="Q1842" i="1"/>
  <c r="R1842" i="1"/>
  <c r="S1842" i="1"/>
  <c r="T1842" i="1"/>
  <c r="U1842" i="1"/>
  <c r="V1842" i="1"/>
  <c r="W1842" i="1"/>
  <c r="X1842" i="1"/>
  <c r="Y1842" i="1"/>
  <c r="Z1842" i="1"/>
  <c r="AA1842" i="1"/>
  <c r="AB1842" i="1"/>
  <c r="AC1842" i="1"/>
  <c r="AD1842" i="1"/>
  <c r="AE1842" i="1"/>
  <c r="H1843" i="1"/>
  <c r="I1843" i="1"/>
  <c r="J1843" i="1"/>
  <c r="K1843" i="1"/>
  <c r="L1843" i="1"/>
  <c r="M1843" i="1"/>
  <c r="N1843" i="1"/>
  <c r="O1843" i="1"/>
  <c r="P1843" i="1"/>
  <c r="Q1843" i="1"/>
  <c r="R1843" i="1"/>
  <c r="S1843" i="1"/>
  <c r="T1843" i="1"/>
  <c r="U1843" i="1"/>
  <c r="V1843" i="1"/>
  <c r="W1843" i="1"/>
  <c r="X1843" i="1"/>
  <c r="Y1843" i="1"/>
  <c r="Z1843" i="1"/>
  <c r="AA1843" i="1"/>
  <c r="AB1843" i="1"/>
  <c r="AC1843" i="1"/>
  <c r="AD1843" i="1"/>
  <c r="AE1843" i="1"/>
  <c r="H1845" i="1"/>
  <c r="I1845" i="1"/>
  <c r="J1845" i="1"/>
  <c r="K1845" i="1"/>
  <c r="L1845" i="1"/>
  <c r="M1845" i="1"/>
  <c r="N1845" i="1"/>
  <c r="O1845" i="1"/>
  <c r="P1845" i="1"/>
  <c r="Q1845" i="1"/>
  <c r="R1845" i="1"/>
  <c r="S1845" i="1"/>
  <c r="T1845" i="1"/>
  <c r="U1845" i="1"/>
  <c r="V1845" i="1"/>
  <c r="W1845" i="1"/>
  <c r="X1845" i="1"/>
  <c r="Y1845" i="1"/>
  <c r="Z1845" i="1"/>
  <c r="AA1845" i="1"/>
  <c r="AB1845" i="1"/>
  <c r="AC1845" i="1"/>
  <c r="AD1845" i="1"/>
  <c r="AE1845" i="1"/>
  <c r="H1846" i="1"/>
  <c r="I1846" i="1"/>
  <c r="J1846" i="1"/>
  <c r="K1846" i="1"/>
  <c r="L1846" i="1"/>
  <c r="M1846" i="1"/>
  <c r="N1846" i="1"/>
  <c r="O1846" i="1"/>
  <c r="P1846" i="1"/>
  <c r="Q1846" i="1"/>
  <c r="R1846" i="1"/>
  <c r="S1846" i="1"/>
  <c r="T1846" i="1"/>
  <c r="U1846" i="1"/>
  <c r="V1846" i="1"/>
  <c r="W1846" i="1"/>
  <c r="X1846" i="1"/>
  <c r="Y1846" i="1"/>
  <c r="Z1846" i="1"/>
  <c r="AA1846" i="1"/>
  <c r="AB1846" i="1"/>
  <c r="AC1846" i="1"/>
  <c r="AD1846" i="1"/>
  <c r="AE1846" i="1"/>
  <c r="H1847" i="1"/>
  <c r="I1847" i="1"/>
  <c r="J1847" i="1"/>
  <c r="K1847" i="1"/>
  <c r="L1847" i="1"/>
  <c r="M1847" i="1"/>
  <c r="N1847" i="1"/>
  <c r="O1847" i="1"/>
  <c r="P1847" i="1"/>
  <c r="Q1847" i="1"/>
  <c r="R1847" i="1"/>
  <c r="S1847" i="1"/>
  <c r="T1847" i="1"/>
  <c r="U1847" i="1"/>
  <c r="V1847" i="1"/>
  <c r="W1847" i="1"/>
  <c r="X1847" i="1"/>
  <c r="Y1847" i="1"/>
  <c r="Z1847" i="1"/>
  <c r="AA1847" i="1"/>
  <c r="AB1847" i="1"/>
  <c r="AC1847" i="1"/>
  <c r="AD1847" i="1"/>
  <c r="AE1847" i="1"/>
  <c r="H1848" i="1"/>
  <c r="I1848" i="1"/>
  <c r="J1848" i="1"/>
  <c r="K1848" i="1"/>
  <c r="L1848" i="1"/>
  <c r="M1848" i="1"/>
  <c r="N1848" i="1"/>
  <c r="O1848" i="1"/>
  <c r="P1848" i="1"/>
  <c r="Q1848" i="1"/>
  <c r="R1848" i="1"/>
  <c r="S1848" i="1"/>
  <c r="T1848" i="1"/>
  <c r="U1848" i="1"/>
  <c r="V1848" i="1"/>
  <c r="W1848" i="1"/>
  <c r="X1848" i="1"/>
  <c r="Y1848" i="1"/>
  <c r="Z1848" i="1"/>
  <c r="AA1848" i="1"/>
  <c r="AB1848" i="1"/>
  <c r="AC1848" i="1"/>
  <c r="AD1848" i="1"/>
  <c r="AE1848" i="1"/>
  <c r="H1849" i="1"/>
  <c r="I1849" i="1"/>
  <c r="J1849" i="1"/>
  <c r="K1849" i="1"/>
  <c r="L1849" i="1"/>
  <c r="M1849" i="1"/>
  <c r="N1849" i="1"/>
  <c r="O1849" i="1"/>
  <c r="P1849" i="1"/>
  <c r="Q1849" i="1"/>
  <c r="R1849" i="1"/>
  <c r="S1849" i="1"/>
  <c r="T1849" i="1"/>
  <c r="U1849" i="1"/>
  <c r="V1849" i="1"/>
  <c r="W1849" i="1"/>
  <c r="X1849" i="1"/>
  <c r="Y1849" i="1"/>
  <c r="Z1849" i="1"/>
  <c r="AA1849" i="1"/>
  <c r="AB1849" i="1"/>
  <c r="AC1849" i="1"/>
  <c r="AD1849" i="1"/>
  <c r="AE1849" i="1"/>
  <c r="H1850" i="1"/>
  <c r="I1850" i="1"/>
  <c r="J1850" i="1"/>
  <c r="K1850" i="1"/>
  <c r="L1850" i="1"/>
  <c r="M1850" i="1"/>
  <c r="N1850" i="1"/>
  <c r="O1850" i="1"/>
  <c r="P1850" i="1"/>
  <c r="Q1850" i="1"/>
  <c r="R1850" i="1"/>
  <c r="S1850" i="1"/>
  <c r="T1850" i="1"/>
  <c r="U1850" i="1"/>
  <c r="V1850" i="1"/>
  <c r="W1850" i="1"/>
  <c r="X1850" i="1"/>
  <c r="Y1850" i="1"/>
  <c r="Z1850" i="1"/>
  <c r="AA1850" i="1"/>
  <c r="AB1850" i="1"/>
  <c r="AC1850" i="1"/>
  <c r="AD1850" i="1"/>
  <c r="AE1850" i="1"/>
  <c r="H1851" i="1"/>
  <c r="I1851" i="1"/>
  <c r="J1851" i="1"/>
  <c r="K1851" i="1"/>
  <c r="L1851" i="1"/>
  <c r="M1851" i="1"/>
  <c r="N1851" i="1"/>
  <c r="O1851" i="1"/>
  <c r="P1851" i="1"/>
  <c r="Q1851" i="1"/>
  <c r="R1851" i="1"/>
  <c r="S1851" i="1"/>
  <c r="T1851" i="1"/>
  <c r="U1851" i="1"/>
  <c r="V1851" i="1"/>
  <c r="W1851" i="1"/>
  <c r="X1851" i="1"/>
  <c r="Y1851" i="1"/>
  <c r="Z1851" i="1"/>
  <c r="AA1851" i="1"/>
  <c r="AB1851" i="1"/>
  <c r="AC1851" i="1"/>
  <c r="AD1851" i="1"/>
  <c r="AE1851" i="1"/>
  <c r="H1852" i="1"/>
  <c r="I1852" i="1"/>
  <c r="J1852" i="1"/>
  <c r="K1852" i="1"/>
  <c r="L1852" i="1"/>
  <c r="M1852" i="1"/>
  <c r="N1852" i="1"/>
  <c r="O1852" i="1"/>
  <c r="P1852" i="1"/>
  <c r="Q1852" i="1"/>
  <c r="R1852" i="1"/>
  <c r="S1852" i="1"/>
  <c r="T1852" i="1"/>
  <c r="U1852" i="1"/>
  <c r="V1852" i="1"/>
  <c r="W1852" i="1"/>
  <c r="X1852" i="1"/>
  <c r="Y1852" i="1"/>
  <c r="Z1852" i="1"/>
  <c r="AA1852" i="1"/>
  <c r="AB1852" i="1"/>
  <c r="AC1852" i="1"/>
  <c r="AD1852" i="1"/>
  <c r="AE1852" i="1"/>
  <c r="H1854" i="1"/>
  <c r="I1854" i="1"/>
  <c r="J1854" i="1"/>
  <c r="K1854" i="1"/>
  <c r="L1854" i="1"/>
  <c r="M1854" i="1"/>
  <c r="N1854" i="1"/>
  <c r="O1854" i="1"/>
  <c r="P1854" i="1"/>
  <c r="Q1854" i="1"/>
  <c r="R1854" i="1"/>
  <c r="S1854" i="1"/>
  <c r="T1854" i="1"/>
  <c r="U1854" i="1"/>
  <c r="V1854" i="1"/>
  <c r="W1854" i="1"/>
  <c r="X1854" i="1"/>
  <c r="Y1854" i="1"/>
  <c r="Z1854" i="1"/>
  <c r="AA1854" i="1"/>
  <c r="AB1854" i="1"/>
  <c r="AC1854" i="1"/>
  <c r="AD1854" i="1"/>
  <c r="AE1854" i="1"/>
  <c r="H1855" i="1"/>
  <c r="I1855" i="1"/>
  <c r="J1855" i="1"/>
  <c r="K1855" i="1"/>
  <c r="L1855" i="1"/>
  <c r="M1855" i="1"/>
  <c r="N1855" i="1"/>
  <c r="O1855" i="1"/>
  <c r="P1855" i="1"/>
  <c r="Q1855" i="1"/>
  <c r="R1855" i="1"/>
  <c r="S1855" i="1"/>
  <c r="T1855" i="1"/>
  <c r="U1855" i="1"/>
  <c r="V1855" i="1"/>
  <c r="W1855" i="1"/>
  <c r="X1855" i="1"/>
  <c r="Y1855" i="1"/>
  <c r="Z1855" i="1"/>
  <c r="AA1855" i="1"/>
  <c r="AB1855" i="1"/>
  <c r="AC1855" i="1"/>
  <c r="AD1855" i="1"/>
  <c r="AE1855" i="1"/>
  <c r="H1856" i="1"/>
  <c r="I1856" i="1"/>
  <c r="J1856" i="1"/>
  <c r="K1856" i="1"/>
  <c r="L1856" i="1"/>
  <c r="M1856" i="1"/>
  <c r="N1856" i="1"/>
  <c r="O1856" i="1"/>
  <c r="P1856" i="1"/>
  <c r="Q1856" i="1"/>
  <c r="R1856" i="1"/>
  <c r="S1856" i="1"/>
  <c r="T1856" i="1"/>
  <c r="U1856" i="1"/>
  <c r="V1856" i="1"/>
  <c r="W1856" i="1"/>
  <c r="X1856" i="1"/>
  <c r="Y1856" i="1"/>
  <c r="Z1856" i="1"/>
  <c r="AA1856" i="1"/>
  <c r="AB1856" i="1"/>
  <c r="AC1856" i="1"/>
  <c r="AD1856" i="1"/>
  <c r="AE1856" i="1"/>
  <c r="H1857" i="1"/>
  <c r="I1857" i="1"/>
  <c r="J1857" i="1"/>
  <c r="K1857" i="1"/>
  <c r="L1857" i="1"/>
  <c r="M1857" i="1"/>
  <c r="N1857" i="1"/>
  <c r="O1857" i="1"/>
  <c r="P1857" i="1"/>
  <c r="Q1857" i="1"/>
  <c r="R1857" i="1"/>
  <c r="S1857" i="1"/>
  <c r="T1857" i="1"/>
  <c r="U1857" i="1"/>
  <c r="V1857" i="1"/>
  <c r="W1857" i="1"/>
  <c r="X1857" i="1"/>
  <c r="Y1857" i="1"/>
  <c r="Z1857" i="1"/>
  <c r="AA1857" i="1"/>
  <c r="AB1857" i="1"/>
  <c r="AC1857" i="1"/>
  <c r="AD1857" i="1"/>
  <c r="AE1857" i="1"/>
  <c r="H1858" i="1"/>
  <c r="I1858" i="1"/>
  <c r="J1858" i="1"/>
  <c r="K1858" i="1"/>
  <c r="L1858" i="1"/>
  <c r="M1858" i="1"/>
  <c r="N1858" i="1"/>
  <c r="O1858" i="1"/>
  <c r="P1858" i="1"/>
  <c r="Q1858" i="1"/>
  <c r="R1858" i="1"/>
  <c r="S1858" i="1"/>
  <c r="T1858" i="1"/>
  <c r="U1858" i="1"/>
  <c r="V1858" i="1"/>
  <c r="W1858" i="1"/>
  <c r="X1858" i="1"/>
  <c r="Y1858" i="1"/>
  <c r="Z1858" i="1"/>
  <c r="AA1858" i="1"/>
  <c r="AB1858" i="1"/>
  <c r="AC1858" i="1"/>
  <c r="AD1858" i="1"/>
  <c r="AE1858" i="1"/>
  <c r="H1859" i="1"/>
  <c r="I1859" i="1"/>
  <c r="J1859" i="1"/>
  <c r="K1859" i="1"/>
  <c r="L1859" i="1"/>
  <c r="M1859" i="1"/>
  <c r="N1859" i="1"/>
  <c r="O1859" i="1"/>
  <c r="P1859" i="1"/>
  <c r="Q1859" i="1"/>
  <c r="R1859" i="1"/>
  <c r="S1859" i="1"/>
  <c r="T1859" i="1"/>
  <c r="U1859" i="1"/>
  <c r="V1859" i="1"/>
  <c r="W1859" i="1"/>
  <c r="X1859" i="1"/>
  <c r="Y1859" i="1"/>
  <c r="Z1859" i="1"/>
  <c r="AA1859" i="1"/>
  <c r="AB1859" i="1"/>
  <c r="AC1859" i="1"/>
  <c r="AD1859" i="1"/>
  <c r="AE1859" i="1"/>
  <c r="H1860" i="1"/>
  <c r="I1860" i="1"/>
  <c r="J1860" i="1"/>
  <c r="K1860" i="1"/>
  <c r="L1860" i="1"/>
  <c r="M1860" i="1"/>
  <c r="N1860" i="1"/>
  <c r="O1860" i="1"/>
  <c r="P1860" i="1"/>
  <c r="Q1860" i="1"/>
  <c r="R1860" i="1"/>
  <c r="S1860" i="1"/>
  <c r="T1860" i="1"/>
  <c r="U1860" i="1"/>
  <c r="V1860" i="1"/>
  <c r="W1860" i="1"/>
  <c r="X1860" i="1"/>
  <c r="Y1860" i="1"/>
  <c r="Z1860" i="1"/>
  <c r="AA1860" i="1"/>
  <c r="AB1860" i="1"/>
  <c r="AC1860" i="1"/>
  <c r="AD1860" i="1"/>
  <c r="AE1860" i="1"/>
  <c r="H1861" i="1"/>
  <c r="I1861" i="1"/>
  <c r="J1861" i="1"/>
  <c r="K1861" i="1"/>
  <c r="L1861" i="1"/>
  <c r="M1861" i="1"/>
  <c r="N1861" i="1"/>
  <c r="O1861" i="1"/>
  <c r="P1861" i="1"/>
  <c r="Q1861" i="1"/>
  <c r="R1861" i="1"/>
  <c r="S1861" i="1"/>
  <c r="T1861" i="1"/>
  <c r="U1861" i="1"/>
  <c r="V1861" i="1"/>
  <c r="W1861" i="1"/>
  <c r="X1861" i="1"/>
  <c r="Y1861" i="1"/>
  <c r="Z1861" i="1"/>
  <c r="AA1861" i="1"/>
  <c r="AB1861" i="1"/>
  <c r="AC1861" i="1"/>
  <c r="AD1861" i="1"/>
  <c r="AE1861" i="1"/>
  <c r="H1863" i="1"/>
  <c r="I1863" i="1"/>
  <c r="J1863" i="1"/>
  <c r="K1863" i="1"/>
  <c r="L1863" i="1"/>
  <c r="M1863" i="1"/>
  <c r="N1863" i="1"/>
  <c r="O1863" i="1"/>
  <c r="P1863" i="1"/>
  <c r="Q1863" i="1"/>
  <c r="R1863" i="1"/>
  <c r="S1863" i="1"/>
  <c r="T1863" i="1"/>
  <c r="U1863" i="1"/>
  <c r="V1863" i="1"/>
  <c r="W1863" i="1"/>
  <c r="X1863" i="1"/>
  <c r="Y1863" i="1"/>
  <c r="Z1863" i="1"/>
  <c r="AA1863" i="1"/>
  <c r="AB1863" i="1"/>
  <c r="AC1863" i="1"/>
  <c r="AD1863" i="1"/>
  <c r="AE1863" i="1"/>
  <c r="H1864" i="1"/>
  <c r="I1864" i="1"/>
  <c r="J1864" i="1"/>
  <c r="K1864" i="1"/>
  <c r="L1864" i="1"/>
  <c r="M1864" i="1"/>
  <c r="N1864" i="1"/>
  <c r="O1864" i="1"/>
  <c r="P1864" i="1"/>
  <c r="Q1864" i="1"/>
  <c r="R1864" i="1"/>
  <c r="S1864" i="1"/>
  <c r="T1864" i="1"/>
  <c r="U1864" i="1"/>
  <c r="V1864" i="1"/>
  <c r="W1864" i="1"/>
  <c r="X1864" i="1"/>
  <c r="Y1864" i="1"/>
  <c r="Z1864" i="1"/>
  <c r="AA1864" i="1"/>
  <c r="AB1864" i="1"/>
  <c r="AC1864" i="1"/>
  <c r="AD1864" i="1"/>
  <c r="AE1864" i="1"/>
  <c r="H1865" i="1"/>
  <c r="I1865" i="1"/>
  <c r="J1865" i="1"/>
  <c r="K1865" i="1"/>
  <c r="L1865" i="1"/>
  <c r="M1865" i="1"/>
  <c r="N1865" i="1"/>
  <c r="O1865" i="1"/>
  <c r="P1865" i="1"/>
  <c r="Q1865" i="1"/>
  <c r="R1865" i="1"/>
  <c r="S1865" i="1"/>
  <c r="T1865" i="1"/>
  <c r="U1865" i="1"/>
  <c r="V1865" i="1"/>
  <c r="W1865" i="1"/>
  <c r="X1865" i="1"/>
  <c r="Y1865" i="1"/>
  <c r="Z1865" i="1"/>
  <c r="AA1865" i="1"/>
  <c r="AB1865" i="1"/>
  <c r="AC1865" i="1"/>
  <c r="AD1865" i="1"/>
  <c r="AE1865" i="1"/>
  <c r="H1866" i="1"/>
  <c r="I1866" i="1"/>
  <c r="J1866" i="1"/>
  <c r="K1866" i="1"/>
  <c r="L1866" i="1"/>
  <c r="M1866" i="1"/>
  <c r="N1866" i="1"/>
  <c r="O1866" i="1"/>
  <c r="P1866" i="1"/>
  <c r="Q1866" i="1"/>
  <c r="R1866" i="1"/>
  <c r="S1866" i="1"/>
  <c r="T1866" i="1"/>
  <c r="U1866" i="1"/>
  <c r="V1866" i="1"/>
  <c r="W1866" i="1"/>
  <c r="X1866" i="1"/>
  <c r="Y1866" i="1"/>
  <c r="Z1866" i="1"/>
  <c r="AA1866" i="1"/>
  <c r="AB1866" i="1"/>
  <c r="AC1866" i="1"/>
  <c r="AD1866" i="1"/>
  <c r="AE1866" i="1"/>
  <c r="H1867" i="1"/>
  <c r="I1867" i="1"/>
  <c r="J1867" i="1"/>
  <c r="K1867" i="1"/>
  <c r="L1867" i="1"/>
  <c r="M1867" i="1"/>
  <c r="N1867" i="1"/>
  <c r="O1867" i="1"/>
  <c r="P1867" i="1"/>
  <c r="Q1867" i="1"/>
  <c r="R1867" i="1"/>
  <c r="S1867" i="1"/>
  <c r="T1867" i="1"/>
  <c r="U1867" i="1"/>
  <c r="V1867" i="1"/>
  <c r="W1867" i="1"/>
  <c r="X1867" i="1"/>
  <c r="Y1867" i="1"/>
  <c r="Z1867" i="1"/>
  <c r="AA1867" i="1"/>
  <c r="AB1867" i="1"/>
  <c r="AC1867" i="1"/>
  <c r="AD1867" i="1"/>
  <c r="AE1867" i="1"/>
  <c r="H1868" i="1"/>
  <c r="I1868" i="1"/>
  <c r="J1868" i="1"/>
  <c r="K1868" i="1"/>
  <c r="L1868" i="1"/>
  <c r="M1868" i="1"/>
  <c r="N1868" i="1"/>
  <c r="O1868" i="1"/>
  <c r="P1868" i="1"/>
  <c r="Q1868" i="1"/>
  <c r="R1868" i="1"/>
  <c r="S1868" i="1"/>
  <c r="T1868" i="1"/>
  <c r="U1868" i="1"/>
  <c r="V1868" i="1"/>
  <c r="W1868" i="1"/>
  <c r="X1868" i="1"/>
  <c r="Y1868" i="1"/>
  <c r="Z1868" i="1"/>
  <c r="AA1868" i="1"/>
  <c r="AB1868" i="1"/>
  <c r="AC1868" i="1"/>
  <c r="AD1868" i="1"/>
  <c r="AE1868" i="1"/>
  <c r="H1869" i="1"/>
  <c r="I1869" i="1"/>
  <c r="J1869" i="1"/>
  <c r="K1869" i="1"/>
  <c r="L1869" i="1"/>
  <c r="M1869" i="1"/>
  <c r="N1869" i="1"/>
  <c r="O1869" i="1"/>
  <c r="P1869" i="1"/>
  <c r="Q1869" i="1"/>
  <c r="R1869" i="1"/>
  <c r="S1869" i="1"/>
  <c r="T1869" i="1"/>
  <c r="U1869" i="1"/>
  <c r="V1869" i="1"/>
  <c r="W1869" i="1"/>
  <c r="X1869" i="1"/>
  <c r="Y1869" i="1"/>
  <c r="Z1869" i="1"/>
  <c r="AA1869" i="1"/>
  <c r="AB1869" i="1"/>
  <c r="AC1869" i="1"/>
  <c r="AD1869" i="1"/>
  <c r="AE1869" i="1"/>
  <c r="H1870" i="1"/>
  <c r="I1870" i="1"/>
  <c r="J1870" i="1"/>
  <c r="K1870" i="1"/>
  <c r="L1870" i="1"/>
  <c r="M1870" i="1"/>
  <c r="N1870" i="1"/>
  <c r="O1870" i="1"/>
  <c r="P1870" i="1"/>
  <c r="Q1870" i="1"/>
  <c r="R1870" i="1"/>
  <c r="S1870" i="1"/>
  <c r="T1870" i="1"/>
  <c r="U1870" i="1"/>
  <c r="V1870" i="1"/>
  <c r="W1870" i="1"/>
  <c r="X1870" i="1"/>
  <c r="Y1870" i="1"/>
  <c r="Z1870" i="1"/>
  <c r="AA1870" i="1"/>
  <c r="AB1870" i="1"/>
  <c r="AC1870" i="1"/>
  <c r="AD1870" i="1"/>
  <c r="AE1870" i="1"/>
  <c r="H1921" i="1"/>
  <c r="Q1921" i="1"/>
  <c r="R1921" i="1"/>
  <c r="T1921" i="1"/>
  <c r="V1921" i="1"/>
  <c r="W1921" i="1"/>
  <c r="X1921" i="1"/>
  <c r="Y1921" i="1"/>
  <c r="H1922" i="1"/>
  <c r="Q1922" i="1"/>
  <c r="R1922" i="1"/>
  <c r="T1922" i="1"/>
  <c r="V1922" i="1"/>
  <c r="W1922" i="1"/>
  <c r="X1922" i="1"/>
  <c r="Y1922" i="1"/>
  <c r="H1923" i="1"/>
  <c r="Q1923" i="1"/>
  <c r="R1923" i="1"/>
  <c r="T1923" i="1"/>
  <c r="V1923" i="1"/>
  <c r="W1923" i="1"/>
  <c r="X1923" i="1"/>
  <c r="Y1923" i="1"/>
  <c r="H1924" i="1"/>
  <c r="Q1924" i="1"/>
  <c r="R1924" i="1"/>
  <c r="T1924" i="1"/>
  <c r="V1924" i="1"/>
  <c r="W1924" i="1"/>
  <c r="X1924" i="1"/>
  <c r="Y1924" i="1"/>
  <c r="H1925" i="1"/>
  <c r="Q1925" i="1"/>
  <c r="R1925" i="1"/>
  <c r="T1925" i="1"/>
  <c r="V1925" i="1"/>
  <c r="W1925" i="1"/>
  <c r="X1925" i="1"/>
  <c r="Y1925" i="1"/>
  <c r="H1926" i="1"/>
  <c r="Q1926" i="1"/>
  <c r="R1926" i="1"/>
  <c r="T1926" i="1"/>
  <c r="V1926" i="1"/>
  <c r="W1926" i="1"/>
  <c r="X1926" i="1"/>
  <c r="Y1926" i="1"/>
  <c r="H1927" i="1"/>
  <c r="Q1927" i="1"/>
  <c r="R1927" i="1"/>
  <c r="T1927" i="1"/>
  <c r="V1927" i="1"/>
  <c r="W1927" i="1"/>
  <c r="X1927" i="1"/>
  <c r="Y1927" i="1"/>
  <c r="H1928" i="1"/>
  <c r="Q1928" i="1"/>
  <c r="R1928" i="1"/>
  <c r="T1928" i="1"/>
  <c r="V1928" i="1"/>
  <c r="W1928" i="1"/>
  <c r="X1928" i="1"/>
  <c r="Y1928" i="1"/>
  <c r="H1929" i="1"/>
  <c r="I1929" i="1"/>
  <c r="J1929" i="1"/>
  <c r="K1929" i="1"/>
  <c r="L1929" i="1"/>
  <c r="M1929" i="1"/>
  <c r="N1929" i="1"/>
  <c r="O1929" i="1"/>
  <c r="P1929" i="1"/>
  <c r="Q1929" i="1"/>
  <c r="R1929" i="1"/>
  <c r="S1929" i="1"/>
  <c r="T1929" i="1"/>
  <c r="U1929" i="1"/>
  <c r="V1929" i="1"/>
  <c r="W1929" i="1"/>
  <c r="X1929" i="1"/>
  <c r="Y1929" i="1"/>
  <c r="Z1929" i="1"/>
  <c r="AA1929" i="1"/>
  <c r="AB1929" i="1"/>
  <c r="AC1929" i="1"/>
  <c r="AD1929" i="1"/>
  <c r="AE1929" i="1"/>
  <c r="H1930" i="1"/>
  <c r="I1930" i="1"/>
  <c r="J1930" i="1"/>
  <c r="K1930" i="1"/>
  <c r="L1930" i="1"/>
  <c r="M1930" i="1"/>
  <c r="N1930" i="1"/>
  <c r="O1930" i="1"/>
  <c r="P1930" i="1"/>
  <c r="Q1930" i="1"/>
  <c r="R1930" i="1"/>
  <c r="S1930" i="1"/>
  <c r="T1930" i="1"/>
  <c r="U1930" i="1"/>
  <c r="V1930" i="1"/>
  <c r="W1930" i="1"/>
  <c r="X1930" i="1"/>
  <c r="Y1930" i="1"/>
  <c r="Z1930" i="1"/>
  <c r="AA1930" i="1"/>
  <c r="AB1930" i="1"/>
  <c r="AC1930" i="1"/>
  <c r="AD1930" i="1"/>
  <c r="AE1930" i="1"/>
  <c r="H1931" i="1"/>
  <c r="I1931" i="1"/>
  <c r="J1931" i="1"/>
  <c r="K1931" i="1"/>
  <c r="L1931" i="1"/>
  <c r="M1931" i="1"/>
  <c r="N1931" i="1"/>
  <c r="O1931" i="1"/>
  <c r="P1931" i="1"/>
  <c r="Q1931" i="1"/>
  <c r="R1931" i="1"/>
  <c r="S1931" i="1"/>
  <c r="T1931" i="1"/>
  <c r="U1931" i="1"/>
  <c r="V1931" i="1"/>
  <c r="W1931" i="1"/>
  <c r="X1931" i="1"/>
  <c r="Y1931" i="1"/>
  <c r="Z1931" i="1"/>
  <c r="AA1931" i="1"/>
  <c r="AB1931" i="1"/>
  <c r="AC1931" i="1"/>
  <c r="AD1931" i="1"/>
  <c r="AE1931" i="1"/>
  <c r="H1932" i="1"/>
  <c r="I1932" i="1"/>
  <c r="J1932" i="1"/>
  <c r="K1932" i="1"/>
  <c r="L1932" i="1"/>
  <c r="M1932" i="1"/>
  <c r="N1932" i="1"/>
  <c r="O1932" i="1"/>
  <c r="P1932" i="1"/>
  <c r="Q1932" i="1"/>
  <c r="R1932" i="1"/>
  <c r="S1932" i="1"/>
  <c r="T1932" i="1"/>
  <c r="U1932" i="1"/>
  <c r="V1932" i="1"/>
  <c r="W1932" i="1"/>
  <c r="X1932" i="1"/>
  <c r="Y1932" i="1"/>
  <c r="Z1932" i="1"/>
  <c r="AA1932" i="1"/>
  <c r="AB1932" i="1"/>
  <c r="AC1932" i="1"/>
  <c r="AD1932" i="1"/>
  <c r="AE1932" i="1"/>
  <c r="H1933" i="1"/>
  <c r="I1933" i="1"/>
  <c r="J1933" i="1"/>
  <c r="K1933" i="1"/>
  <c r="L1933" i="1"/>
  <c r="M1933" i="1"/>
  <c r="N1933" i="1"/>
  <c r="O1933" i="1"/>
  <c r="P1933" i="1"/>
  <c r="Q1933" i="1"/>
  <c r="R1933" i="1"/>
  <c r="S1933" i="1"/>
  <c r="T1933" i="1"/>
  <c r="U1933" i="1"/>
  <c r="V1933" i="1"/>
  <c r="W1933" i="1"/>
  <c r="X1933" i="1"/>
  <c r="Y1933" i="1"/>
  <c r="Z1933" i="1"/>
  <c r="AA1933" i="1"/>
  <c r="AB1933" i="1"/>
  <c r="AC1933" i="1"/>
  <c r="AD1933" i="1"/>
  <c r="AE1933" i="1"/>
  <c r="H1934" i="1"/>
  <c r="I1934" i="1"/>
  <c r="J1934" i="1"/>
  <c r="K1934" i="1"/>
  <c r="L1934" i="1"/>
  <c r="M1934" i="1"/>
  <c r="N1934" i="1"/>
  <c r="O1934" i="1"/>
  <c r="P1934" i="1"/>
  <c r="Q1934" i="1"/>
  <c r="R1934" i="1"/>
  <c r="S1934" i="1"/>
  <c r="T1934" i="1"/>
  <c r="U1934" i="1"/>
  <c r="V1934" i="1"/>
  <c r="W1934" i="1"/>
  <c r="X1934" i="1"/>
  <c r="Y1934" i="1"/>
  <c r="Z1934" i="1"/>
  <c r="AA1934" i="1"/>
  <c r="AB1934" i="1"/>
  <c r="AC1934" i="1"/>
  <c r="AD1934" i="1"/>
  <c r="AE1934" i="1"/>
  <c r="H1935" i="1"/>
  <c r="I1935" i="1"/>
  <c r="J1935" i="1"/>
  <c r="K1935" i="1"/>
  <c r="L1935" i="1"/>
  <c r="M1935" i="1"/>
  <c r="N1935" i="1"/>
  <c r="O1935" i="1"/>
  <c r="P1935" i="1"/>
  <c r="Q1935" i="1"/>
  <c r="R1935" i="1"/>
  <c r="S1935" i="1"/>
  <c r="T1935" i="1"/>
  <c r="U1935" i="1"/>
  <c r="V1935" i="1"/>
  <c r="W1935" i="1"/>
  <c r="X1935" i="1"/>
  <c r="Y1935" i="1"/>
  <c r="Z1935" i="1"/>
  <c r="AA1935" i="1"/>
  <c r="AB1935" i="1"/>
  <c r="AC1935" i="1"/>
  <c r="AD1935" i="1"/>
  <c r="AE1935" i="1"/>
  <c r="H1936" i="1"/>
  <c r="I1936" i="1"/>
  <c r="J1936" i="1"/>
  <c r="K1936" i="1"/>
  <c r="L1936" i="1"/>
  <c r="M1936" i="1"/>
  <c r="N1936" i="1"/>
  <c r="O1936" i="1"/>
  <c r="P1936" i="1"/>
  <c r="Q1936" i="1"/>
  <c r="R1936" i="1"/>
  <c r="S1936" i="1"/>
  <c r="T1936" i="1"/>
  <c r="U1936" i="1"/>
  <c r="V1936" i="1"/>
  <c r="W1936" i="1"/>
  <c r="X1936" i="1"/>
  <c r="Y1936" i="1"/>
  <c r="Z1936" i="1"/>
  <c r="AA1936" i="1"/>
  <c r="AB1936" i="1"/>
  <c r="AC1936" i="1"/>
  <c r="AD1936" i="1"/>
  <c r="AE1936" i="1"/>
  <c r="H1937" i="1"/>
  <c r="I1937" i="1"/>
  <c r="J1937" i="1"/>
  <c r="K1937" i="1"/>
  <c r="L1937" i="1"/>
  <c r="M1937" i="1"/>
  <c r="N1937" i="1"/>
  <c r="O1937" i="1"/>
  <c r="P1937" i="1"/>
  <c r="Q1937" i="1"/>
  <c r="R1937" i="1"/>
  <c r="S1937" i="1"/>
  <c r="T1937" i="1"/>
  <c r="U1937" i="1"/>
  <c r="V1937" i="1"/>
  <c r="W1937" i="1"/>
  <c r="X1937" i="1"/>
  <c r="Y1937" i="1"/>
  <c r="Z1937" i="1"/>
  <c r="AA1937" i="1"/>
  <c r="AB1937" i="1"/>
  <c r="AC1937" i="1"/>
  <c r="AD1937" i="1"/>
  <c r="AE1937" i="1"/>
  <c r="H1938" i="1"/>
  <c r="I1938" i="1"/>
  <c r="J1938" i="1"/>
  <c r="K1938" i="1"/>
  <c r="L1938" i="1"/>
  <c r="M1938" i="1"/>
  <c r="N1938" i="1"/>
  <c r="O1938" i="1"/>
  <c r="P1938" i="1"/>
  <c r="Q1938" i="1"/>
  <c r="R1938" i="1"/>
  <c r="S1938" i="1"/>
  <c r="T1938" i="1"/>
  <c r="U1938" i="1"/>
  <c r="V1938" i="1"/>
  <c r="W1938" i="1"/>
  <c r="X1938" i="1"/>
  <c r="Y1938" i="1"/>
  <c r="Z1938" i="1"/>
  <c r="AA1938" i="1"/>
  <c r="AB1938" i="1"/>
  <c r="AC1938" i="1"/>
  <c r="AD1938" i="1"/>
  <c r="AE1938" i="1"/>
  <c r="H1939" i="1"/>
  <c r="I1939" i="1"/>
  <c r="J1939" i="1"/>
  <c r="K1939" i="1"/>
  <c r="L1939" i="1"/>
  <c r="M1939" i="1"/>
  <c r="N1939" i="1"/>
  <c r="O1939" i="1"/>
  <c r="P1939" i="1"/>
  <c r="Q1939" i="1"/>
  <c r="R1939" i="1"/>
  <c r="S1939" i="1"/>
  <c r="T1939" i="1"/>
  <c r="U1939" i="1"/>
  <c r="V1939" i="1"/>
  <c r="W1939" i="1"/>
  <c r="X1939" i="1"/>
  <c r="Y1939" i="1"/>
  <c r="Z1939" i="1"/>
  <c r="AA1939" i="1"/>
  <c r="AB1939" i="1"/>
  <c r="AC1939" i="1"/>
  <c r="AD1939" i="1"/>
  <c r="AE1939" i="1"/>
  <c r="H1940" i="1"/>
  <c r="I1940" i="1"/>
  <c r="J1940" i="1"/>
  <c r="K1940" i="1"/>
  <c r="L1940" i="1"/>
  <c r="M1940" i="1"/>
  <c r="N1940" i="1"/>
  <c r="O1940" i="1"/>
  <c r="P1940" i="1"/>
  <c r="Q1940" i="1"/>
  <c r="R1940" i="1"/>
  <c r="S1940" i="1"/>
  <c r="T1940" i="1"/>
  <c r="U1940" i="1"/>
  <c r="V1940" i="1"/>
  <c r="W1940" i="1"/>
  <c r="X1940" i="1"/>
  <c r="Y1940" i="1"/>
  <c r="Z1940" i="1"/>
  <c r="AA1940" i="1"/>
  <c r="AB1940" i="1"/>
  <c r="AC1940" i="1"/>
  <c r="AD1940" i="1"/>
  <c r="AE1940" i="1"/>
  <c r="H1941" i="1"/>
  <c r="I1941" i="1"/>
  <c r="J1941" i="1"/>
  <c r="K1941" i="1"/>
  <c r="L1941" i="1"/>
  <c r="M1941" i="1"/>
  <c r="N1941" i="1"/>
  <c r="O1941" i="1"/>
  <c r="P1941" i="1"/>
  <c r="Q1941" i="1"/>
  <c r="R1941" i="1"/>
  <c r="S1941" i="1"/>
  <c r="T1941" i="1"/>
  <c r="U1941" i="1"/>
  <c r="V1941" i="1"/>
  <c r="W1941" i="1"/>
  <c r="X1941" i="1"/>
  <c r="Y1941" i="1"/>
  <c r="Z1941" i="1"/>
  <c r="AA1941" i="1"/>
  <c r="AB1941" i="1"/>
  <c r="AC1941" i="1"/>
  <c r="AD1941" i="1"/>
  <c r="AE1941" i="1"/>
  <c r="H1942" i="1"/>
  <c r="I1942" i="1"/>
  <c r="J1942" i="1"/>
  <c r="K1942" i="1"/>
  <c r="L1942" i="1"/>
  <c r="M1942" i="1"/>
  <c r="N1942" i="1"/>
  <c r="O1942" i="1"/>
  <c r="P1942" i="1"/>
  <c r="Q1942" i="1"/>
  <c r="R1942" i="1"/>
  <c r="S1942" i="1"/>
  <c r="T1942" i="1"/>
  <c r="U1942" i="1"/>
  <c r="V1942" i="1"/>
  <c r="W1942" i="1"/>
  <c r="X1942" i="1"/>
  <c r="Y1942" i="1"/>
  <c r="Z1942" i="1"/>
  <c r="AA1942" i="1"/>
  <c r="AB1942" i="1"/>
  <c r="AC1942" i="1"/>
  <c r="AD1942" i="1"/>
  <c r="AE1942" i="1"/>
  <c r="H1943" i="1"/>
  <c r="I1943" i="1"/>
  <c r="J1943" i="1"/>
  <c r="K1943" i="1"/>
  <c r="L1943" i="1"/>
  <c r="M1943" i="1"/>
  <c r="N1943" i="1"/>
  <c r="O1943" i="1"/>
  <c r="P1943" i="1"/>
  <c r="Q1943" i="1"/>
  <c r="R1943" i="1"/>
  <c r="S1943" i="1"/>
  <c r="T1943" i="1"/>
  <c r="U1943" i="1"/>
  <c r="V1943" i="1"/>
  <c r="W1943" i="1"/>
  <c r="X1943" i="1"/>
  <c r="Y1943" i="1"/>
  <c r="Z1943" i="1"/>
  <c r="AA1943" i="1"/>
  <c r="AB1943" i="1"/>
  <c r="AC1943" i="1"/>
  <c r="AD1943" i="1"/>
  <c r="AE1943" i="1"/>
  <c r="H1944" i="1"/>
  <c r="I1944" i="1"/>
  <c r="J1944" i="1"/>
  <c r="K1944" i="1"/>
  <c r="L1944" i="1"/>
  <c r="M1944" i="1"/>
  <c r="N1944" i="1"/>
  <c r="O1944" i="1"/>
  <c r="P1944" i="1"/>
  <c r="Q1944" i="1"/>
  <c r="R1944" i="1"/>
  <c r="S1944" i="1"/>
  <c r="T1944" i="1"/>
  <c r="U1944" i="1"/>
  <c r="V1944" i="1"/>
  <c r="W1944" i="1"/>
  <c r="X1944" i="1"/>
  <c r="Y1944" i="1"/>
  <c r="Z1944" i="1"/>
  <c r="AA1944" i="1"/>
  <c r="AB1944" i="1"/>
  <c r="AC1944" i="1"/>
  <c r="AD1944" i="1"/>
  <c r="AE1944" i="1"/>
  <c r="H1945" i="1"/>
  <c r="I1945" i="1"/>
  <c r="J1945" i="1"/>
  <c r="K1945" i="1"/>
  <c r="L1945" i="1"/>
  <c r="M1945" i="1"/>
  <c r="N1945" i="1"/>
  <c r="O1945" i="1"/>
  <c r="P1945" i="1"/>
  <c r="Q1945" i="1"/>
  <c r="R1945" i="1"/>
  <c r="S1945" i="1"/>
  <c r="T1945" i="1"/>
  <c r="U1945" i="1"/>
  <c r="V1945" i="1"/>
  <c r="W1945" i="1"/>
  <c r="X1945" i="1"/>
  <c r="Y1945" i="1"/>
  <c r="Z1945" i="1"/>
  <c r="AA1945" i="1"/>
  <c r="AB1945" i="1"/>
  <c r="AC1945" i="1"/>
  <c r="AD1945" i="1"/>
  <c r="AE1945" i="1"/>
  <c r="H1946" i="1"/>
  <c r="I1946" i="1"/>
  <c r="J1946" i="1"/>
  <c r="K1946" i="1"/>
  <c r="L1946" i="1"/>
  <c r="M1946" i="1"/>
  <c r="N1946" i="1"/>
  <c r="O1946" i="1"/>
  <c r="P1946" i="1"/>
  <c r="Q1946" i="1"/>
  <c r="R1946" i="1"/>
  <c r="S1946" i="1"/>
  <c r="T1946" i="1"/>
  <c r="U1946" i="1"/>
  <c r="V1946" i="1"/>
  <c r="W1946" i="1"/>
  <c r="X1946" i="1"/>
  <c r="Y1946" i="1"/>
  <c r="Z1946" i="1"/>
  <c r="AA1946" i="1"/>
  <c r="AB1946" i="1"/>
  <c r="AC1946" i="1"/>
  <c r="AD1946" i="1"/>
  <c r="AE1946" i="1"/>
  <c r="H1947" i="1"/>
  <c r="I1947" i="1"/>
  <c r="J1947" i="1"/>
  <c r="K1947" i="1"/>
  <c r="L1947" i="1"/>
  <c r="M1947" i="1"/>
  <c r="N1947" i="1"/>
  <c r="O1947" i="1"/>
  <c r="P1947" i="1"/>
  <c r="Q1947" i="1"/>
  <c r="R1947" i="1"/>
  <c r="S1947" i="1"/>
  <c r="T1947" i="1"/>
  <c r="U1947" i="1"/>
  <c r="V1947" i="1"/>
  <c r="W1947" i="1"/>
  <c r="X1947" i="1"/>
  <c r="Y1947" i="1"/>
  <c r="Z1947" i="1"/>
  <c r="AA1947" i="1"/>
  <c r="AB1947" i="1"/>
  <c r="AC1947" i="1"/>
  <c r="AD1947" i="1"/>
  <c r="AE1947" i="1"/>
  <c r="H1948" i="1"/>
  <c r="I1948" i="1"/>
  <c r="J1948" i="1"/>
  <c r="K1948" i="1"/>
  <c r="L1948" i="1"/>
  <c r="M1948" i="1"/>
  <c r="N1948" i="1"/>
  <c r="O1948" i="1"/>
  <c r="P1948" i="1"/>
  <c r="Q1948" i="1"/>
  <c r="R1948" i="1"/>
  <c r="S1948" i="1"/>
  <c r="T1948" i="1"/>
  <c r="U1948" i="1"/>
  <c r="V1948" i="1"/>
  <c r="W1948" i="1"/>
  <c r="X1948" i="1"/>
  <c r="Y1948" i="1"/>
  <c r="Z1948" i="1"/>
  <c r="AA1948" i="1"/>
  <c r="AB1948" i="1"/>
  <c r="AC1948" i="1"/>
  <c r="AD1948" i="1"/>
  <c r="AE1948" i="1"/>
  <c r="H1949" i="1"/>
  <c r="I1949" i="1"/>
  <c r="J1949" i="1"/>
  <c r="K1949" i="1"/>
  <c r="L1949" i="1"/>
  <c r="M1949" i="1"/>
  <c r="N1949" i="1"/>
  <c r="O1949" i="1"/>
  <c r="P1949" i="1"/>
  <c r="Q1949" i="1"/>
  <c r="R1949" i="1"/>
  <c r="S1949" i="1"/>
  <c r="T1949" i="1"/>
  <c r="U1949" i="1"/>
  <c r="V1949" i="1"/>
  <c r="W1949" i="1"/>
  <c r="X1949" i="1"/>
  <c r="Y1949" i="1"/>
  <c r="Z1949" i="1"/>
  <c r="AA1949" i="1"/>
  <c r="AB1949" i="1"/>
  <c r="AC1949" i="1"/>
  <c r="AD1949" i="1"/>
  <c r="AE1949" i="1"/>
  <c r="H1950" i="1"/>
  <c r="I1950" i="1"/>
  <c r="J1950" i="1"/>
  <c r="K1950" i="1"/>
  <c r="L1950" i="1"/>
  <c r="M1950" i="1"/>
  <c r="N1950" i="1"/>
  <c r="O1950" i="1"/>
  <c r="P1950" i="1"/>
  <c r="Q1950" i="1"/>
  <c r="R1950" i="1"/>
  <c r="S1950" i="1"/>
  <c r="T1950" i="1"/>
  <c r="U1950" i="1"/>
  <c r="V1950" i="1"/>
  <c r="W1950" i="1"/>
  <c r="X1950" i="1"/>
  <c r="Y1950" i="1"/>
  <c r="Z1950" i="1"/>
  <c r="AA1950" i="1"/>
  <c r="AB1950" i="1"/>
  <c r="AC1950" i="1"/>
  <c r="AD1950" i="1"/>
  <c r="AE1950" i="1"/>
  <c r="H1951" i="1"/>
  <c r="I1951" i="1"/>
  <c r="J1951" i="1"/>
  <c r="K1951" i="1"/>
  <c r="L1951" i="1"/>
  <c r="M1951" i="1"/>
  <c r="N1951" i="1"/>
  <c r="O1951" i="1"/>
  <c r="P1951" i="1"/>
  <c r="Q1951" i="1"/>
  <c r="R1951" i="1"/>
  <c r="S1951" i="1"/>
  <c r="T1951" i="1"/>
  <c r="U1951" i="1"/>
  <c r="V1951" i="1"/>
  <c r="W1951" i="1"/>
  <c r="X1951" i="1"/>
  <c r="Y1951" i="1"/>
  <c r="Z1951" i="1"/>
  <c r="AA1951" i="1"/>
  <c r="AB1951" i="1"/>
  <c r="AC1951" i="1"/>
  <c r="AD1951" i="1"/>
  <c r="AE1951" i="1"/>
  <c r="H1952" i="1"/>
  <c r="I1952" i="1"/>
  <c r="J1952" i="1"/>
  <c r="K1952" i="1"/>
  <c r="L1952" i="1"/>
  <c r="M1952" i="1"/>
  <c r="N1952" i="1"/>
  <c r="O1952" i="1"/>
  <c r="P1952" i="1"/>
  <c r="Q1952" i="1"/>
  <c r="R1952" i="1"/>
  <c r="S1952" i="1"/>
  <c r="T1952" i="1"/>
  <c r="U1952" i="1"/>
  <c r="V1952" i="1"/>
  <c r="W1952" i="1"/>
  <c r="X1952" i="1"/>
  <c r="Y1952" i="1"/>
  <c r="Z1952" i="1"/>
  <c r="AA1952" i="1"/>
  <c r="AB1952" i="1"/>
  <c r="AC1952" i="1"/>
  <c r="AD1952" i="1"/>
  <c r="AE1952" i="1"/>
  <c r="H1961" i="1"/>
  <c r="I1961" i="1"/>
  <c r="J1961" i="1"/>
  <c r="K1961" i="1"/>
  <c r="L1961" i="1"/>
  <c r="M1961" i="1"/>
  <c r="N1961" i="1"/>
  <c r="O1961" i="1"/>
  <c r="P1961" i="1"/>
  <c r="Q1961" i="1"/>
  <c r="R1961" i="1"/>
  <c r="S1961" i="1"/>
  <c r="T1961" i="1"/>
  <c r="U1961" i="1"/>
  <c r="V1961" i="1"/>
  <c r="W1961" i="1"/>
  <c r="X1961" i="1"/>
  <c r="Y1961" i="1"/>
  <c r="Z1961" i="1"/>
  <c r="AA1961" i="1"/>
  <c r="AB1961" i="1"/>
  <c r="AC1961" i="1"/>
  <c r="AD1961" i="1"/>
  <c r="AE1961" i="1"/>
  <c r="H1962" i="1"/>
  <c r="I1962" i="1"/>
  <c r="J1962" i="1"/>
  <c r="K1962" i="1"/>
  <c r="L1962" i="1"/>
  <c r="M1962" i="1"/>
  <c r="N1962" i="1"/>
  <c r="O1962" i="1"/>
  <c r="P1962" i="1"/>
  <c r="Q1962" i="1"/>
  <c r="R1962" i="1"/>
  <c r="S1962" i="1"/>
  <c r="T1962" i="1"/>
  <c r="U1962" i="1"/>
  <c r="V1962" i="1"/>
  <c r="W1962" i="1"/>
  <c r="X1962" i="1"/>
  <c r="Y1962" i="1"/>
  <c r="Z1962" i="1"/>
  <c r="AA1962" i="1"/>
  <c r="AB1962" i="1"/>
  <c r="AC1962" i="1"/>
  <c r="AD1962" i="1"/>
  <c r="AE1962" i="1"/>
  <c r="H1963" i="1"/>
  <c r="I1963" i="1"/>
  <c r="J1963" i="1"/>
  <c r="K1963" i="1"/>
  <c r="L1963" i="1"/>
  <c r="M1963" i="1"/>
  <c r="N1963" i="1"/>
  <c r="O1963" i="1"/>
  <c r="P1963" i="1"/>
  <c r="Q1963" i="1"/>
  <c r="R1963" i="1"/>
  <c r="S1963" i="1"/>
  <c r="T1963" i="1"/>
  <c r="U1963" i="1"/>
  <c r="V1963" i="1"/>
  <c r="W1963" i="1"/>
  <c r="X1963" i="1"/>
  <c r="Y1963" i="1"/>
  <c r="Z1963" i="1"/>
  <c r="AA1963" i="1"/>
  <c r="AB1963" i="1"/>
  <c r="AC1963" i="1"/>
  <c r="AD1963" i="1"/>
  <c r="AE1963" i="1"/>
  <c r="H1964" i="1"/>
  <c r="I1964" i="1"/>
  <c r="J1964" i="1"/>
  <c r="K1964" i="1"/>
  <c r="L1964" i="1"/>
  <c r="M1964" i="1"/>
  <c r="N1964" i="1"/>
  <c r="O1964" i="1"/>
  <c r="P1964" i="1"/>
  <c r="Q1964" i="1"/>
  <c r="R1964" i="1"/>
  <c r="S1964" i="1"/>
  <c r="T1964" i="1"/>
  <c r="U1964" i="1"/>
  <c r="V1964" i="1"/>
  <c r="W1964" i="1"/>
  <c r="X1964" i="1"/>
  <c r="Y1964" i="1"/>
  <c r="Z1964" i="1"/>
  <c r="AA1964" i="1"/>
  <c r="AB1964" i="1"/>
  <c r="AC1964" i="1"/>
  <c r="AD1964" i="1"/>
  <c r="AE1964" i="1"/>
  <c r="H1965" i="1"/>
  <c r="I1965" i="1"/>
  <c r="J1965" i="1"/>
  <c r="K1965" i="1"/>
  <c r="L1965" i="1"/>
  <c r="M1965" i="1"/>
  <c r="N1965" i="1"/>
  <c r="O1965" i="1"/>
  <c r="P1965" i="1"/>
  <c r="Q1965" i="1"/>
  <c r="R1965" i="1"/>
  <c r="S1965" i="1"/>
  <c r="T1965" i="1"/>
  <c r="U1965" i="1"/>
  <c r="V1965" i="1"/>
  <c r="W1965" i="1"/>
  <c r="X1965" i="1"/>
  <c r="Y1965" i="1"/>
  <c r="Z1965" i="1"/>
  <c r="AA1965" i="1"/>
  <c r="AB1965" i="1"/>
  <c r="AC1965" i="1"/>
  <c r="AD1965" i="1"/>
  <c r="AE1965" i="1"/>
  <c r="H1966" i="1"/>
  <c r="I1966" i="1"/>
  <c r="J1966" i="1"/>
  <c r="K1966" i="1"/>
  <c r="L1966" i="1"/>
  <c r="M1966" i="1"/>
  <c r="N1966" i="1"/>
  <c r="O1966" i="1"/>
  <c r="P1966" i="1"/>
  <c r="Q1966" i="1"/>
  <c r="R1966" i="1"/>
  <c r="S1966" i="1"/>
  <c r="T1966" i="1"/>
  <c r="U1966" i="1"/>
  <c r="V1966" i="1"/>
  <c r="W1966" i="1"/>
  <c r="X1966" i="1"/>
  <c r="Y1966" i="1"/>
  <c r="Z1966" i="1"/>
  <c r="AA1966" i="1"/>
  <c r="AB1966" i="1"/>
  <c r="AC1966" i="1"/>
  <c r="AD1966" i="1"/>
  <c r="AE1966" i="1"/>
  <c r="H1967" i="1"/>
  <c r="I1967" i="1"/>
  <c r="J1967" i="1"/>
  <c r="K1967" i="1"/>
  <c r="L1967" i="1"/>
  <c r="M1967" i="1"/>
  <c r="N1967" i="1"/>
  <c r="O1967" i="1"/>
  <c r="P1967" i="1"/>
  <c r="Q1967" i="1"/>
  <c r="R1967" i="1"/>
  <c r="S1967" i="1"/>
  <c r="T1967" i="1"/>
  <c r="U1967" i="1"/>
  <c r="V1967" i="1"/>
  <c r="W1967" i="1"/>
  <c r="X1967" i="1"/>
  <c r="Y1967" i="1"/>
  <c r="Z1967" i="1"/>
  <c r="AA1967" i="1"/>
  <c r="AB1967" i="1"/>
  <c r="AC1967" i="1"/>
  <c r="AD1967" i="1"/>
  <c r="AE1967" i="1"/>
  <c r="H1968" i="1"/>
  <c r="I1968" i="1"/>
  <c r="J1968" i="1"/>
  <c r="K1968" i="1"/>
  <c r="L1968" i="1"/>
  <c r="M1968" i="1"/>
  <c r="N1968" i="1"/>
  <c r="O1968" i="1"/>
  <c r="P1968" i="1"/>
  <c r="Q1968" i="1"/>
  <c r="R1968" i="1"/>
  <c r="S1968" i="1"/>
  <c r="T1968" i="1"/>
  <c r="U1968" i="1"/>
  <c r="V1968" i="1"/>
  <c r="W1968" i="1"/>
  <c r="X1968" i="1"/>
  <c r="Y1968" i="1"/>
  <c r="Z1968" i="1"/>
  <c r="AA1968" i="1"/>
  <c r="AB1968" i="1"/>
  <c r="AC1968" i="1"/>
  <c r="AD1968" i="1"/>
  <c r="AE1968" i="1"/>
  <c r="H1969" i="1"/>
  <c r="I1969" i="1"/>
  <c r="J1969" i="1"/>
  <c r="K1969" i="1"/>
  <c r="L1969" i="1"/>
  <c r="M1969" i="1"/>
  <c r="N1969" i="1"/>
  <c r="O1969" i="1"/>
  <c r="P1969" i="1"/>
  <c r="Q1969" i="1"/>
  <c r="R1969" i="1"/>
  <c r="S1969" i="1"/>
  <c r="T1969" i="1"/>
  <c r="U1969" i="1"/>
  <c r="V1969" i="1"/>
  <c r="W1969" i="1"/>
  <c r="X1969" i="1"/>
  <c r="Y1969" i="1"/>
  <c r="Z1969" i="1"/>
  <c r="AA1969" i="1"/>
  <c r="AB1969" i="1"/>
  <c r="AC1969" i="1"/>
  <c r="AD1969" i="1"/>
  <c r="AE1969" i="1"/>
  <c r="H1970" i="1"/>
  <c r="I1970" i="1"/>
  <c r="J1970" i="1"/>
  <c r="K1970" i="1"/>
  <c r="L1970" i="1"/>
  <c r="M1970" i="1"/>
  <c r="N1970" i="1"/>
  <c r="O1970" i="1"/>
  <c r="P1970" i="1"/>
  <c r="Q1970" i="1"/>
  <c r="R1970" i="1"/>
  <c r="S1970" i="1"/>
  <c r="T1970" i="1"/>
  <c r="U1970" i="1"/>
  <c r="V1970" i="1"/>
  <c r="W1970" i="1"/>
  <c r="X1970" i="1"/>
  <c r="Y1970" i="1"/>
  <c r="Z1970" i="1"/>
  <c r="AA1970" i="1"/>
  <c r="AB1970" i="1"/>
  <c r="AC1970" i="1"/>
  <c r="AD1970" i="1"/>
  <c r="AE1970" i="1"/>
  <c r="H1971" i="1"/>
  <c r="I1971" i="1"/>
  <c r="J1971" i="1"/>
  <c r="K1971" i="1"/>
  <c r="L1971" i="1"/>
  <c r="M1971" i="1"/>
  <c r="N1971" i="1"/>
  <c r="O1971" i="1"/>
  <c r="P1971" i="1"/>
  <c r="Q1971" i="1"/>
  <c r="R1971" i="1"/>
  <c r="S1971" i="1"/>
  <c r="T1971" i="1"/>
  <c r="U1971" i="1"/>
  <c r="V1971" i="1"/>
  <c r="W1971" i="1"/>
  <c r="X1971" i="1"/>
  <c r="Y1971" i="1"/>
  <c r="Z1971" i="1"/>
  <c r="AA1971" i="1"/>
  <c r="AB1971" i="1"/>
  <c r="AC1971" i="1"/>
  <c r="AD1971" i="1"/>
  <c r="AE1971" i="1"/>
  <c r="H1972" i="1"/>
  <c r="I1972" i="1"/>
  <c r="J1972" i="1"/>
  <c r="K1972" i="1"/>
  <c r="L1972" i="1"/>
  <c r="M1972" i="1"/>
  <c r="N1972" i="1"/>
  <c r="O1972" i="1"/>
  <c r="P1972" i="1"/>
  <c r="Q1972" i="1"/>
  <c r="R1972" i="1"/>
  <c r="S1972" i="1"/>
  <c r="T1972" i="1"/>
  <c r="U1972" i="1"/>
  <c r="V1972" i="1"/>
  <c r="W1972" i="1"/>
  <c r="X1972" i="1"/>
  <c r="Y1972" i="1"/>
  <c r="Z1972" i="1"/>
  <c r="AA1972" i="1"/>
  <c r="AB1972" i="1"/>
  <c r="AC1972" i="1"/>
  <c r="AD1972" i="1"/>
  <c r="AE1972" i="1"/>
  <c r="H1973" i="1"/>
  <c r="I1973" i="1"/>
  <c r="J1973" i="1"/>
  <c r="K1973" i="1"/>
  <c r="L1973" i="1"/>
  <c r="M1973" i="1"/>
  <c r="N1973" i="1"/>
  <c r="O1973" i="1"/>
  <c r="P1973" i="1"/>
  <c r="Q1973" i="1"/>
  <c r="R1973" i="1"/>
  <c r="S1973" i="1"/>
  <c r="T1973" i="1"/>
  <c r="U1973" i="1"/>
  <c r="V1973" i="1"/>
  <c r="W1973" i="1"/>
  <c r="X1973" i="1"/>
  <c r="Y1973" i="1"/>
  <c r="Z1973" i="1"/>
  <c r="AA1973" i="1"/>
  <c r="AB1973" i="1"/>
  <c r="AC1973" i="1"/>
  <c r="AD1973" i="1"/>
  <c r="AE1973" i="1"/>
  <c r="H1974" i="1"/>
  <c r="I1974" i="1"/>
  <c r="J1974" i="1"/>
  <c r="K1974" i="1"/>
  <c r="L1974" i="1"/>
  <c r="M1974" i="1"/>
  <c r="N1974" i="1"/>
  <c r="O1974" i="1"/>
  <c r="P1974" i="1"/>
  <c r="Q1974" i="1"/>
  <c r="R1974" i="1"/>
  <c r="S1974" i="1"/>
  <c r="T1974" i="1"/>
  <c r="U1974" i="1"/>
  <c r="V1974" i="1"/>
  <c r="W1974" i="1"/>
  <c r="X1974" i="1"/>
  <c r="Y1974" i="1"/>
  <c r="Z1974" i="1"/>
  <c r="AA1974" i="1"/>
  <c r="AB1974" i="1"/>
  <c r="AC1974" i="1"/>
  <c r="AD1974" i="1"/>
  <c r="AE1974" i="1"/>
  <c r="H1975" i="1"/>
  <c r="I1975" i="1"/>
  <c r="J1975" i="1"/>
  <c r="K1975" i="1"/>
  <c r="L1975" i="1"/>
  <c r="M1975" i="1"/>
  <c r="N1975" i="1"/>
  <c r="O1975" i="1"/>
  <c r="P1975" i="1"/>
  <c r="Q1975" i="1"/>
  <c r="R1975" i="1"/>
  <c r="S1975" i="1"/>
  <c r="T1975" i="1"/>
  <c r="U1975" i="1"/>
  <c r="V1975" i="1"/>
  <c r="W1975" i="1"/>
  <c r="X1975" i="1"/>
  <c r="Y1975" i="1"/>
  <c r="Z1975" i="1"/>
  <c r="AA1975" i="1"/>
  <c r="AB1975" i="1"/>
  <c r="AC1975" i="1"/>
  <c r="AD1975" i="1"/>
  <c r="AE1975" i="1"/>
  <c r="H1976" i="1"/>
  <c r="I1976" i="1"/>
  <c r="J1976" i="1"/>
  <c r="K1976" i="1"/>
  <c r="L1976" i="1"/>
  <c r="M1976" i="1"/>
  <c r="N1976" i="1"/>
  <c r="O1976" i="1"/>
  <c r="P1976" i="1"/>
  <c r="Q1976" i="1"/>
  <c r="R1976" i="1"/>
  <c r="S1976" i="1"/>
  <c r="T1976" i="1"/>
  <c r="U1976" i="1"/>
  <c r="V1976" i="1"/>
  <c r="W1976" i="1"/>
  <c r="X1976" i="1"/>
  <c r="Y1976" i="1"/>
  <c r="Z1976" i="1"/>
  <c r="AA1976" i="1"/>
  <c r="AB1976" i="1"/>
  <c r="AC1976" i="1"/>
  <c r="AD1976" i="1"/>
  <c r="AE1976" i="1"/>
  <c r="H1977" i="1"/>
  <c r="I1977" i="1"/>
  <c r="J1977" i="1"/>
  <c r="K1977" i="1"/>
  <c r="L1977" i="1"/>
  <c r="M1977" i="1"/>
  <c r="N1977" i="1"/>
  <c r="O1977" i="1"/>
  <c r="P1977" i="1"/>
  <c r="Q1977" i="1"/>
  <c r="R1977" i="1"/>
  <c r="S1977" i="1"/>
  <c r="T1977" i="1"/>
  <c r="U1977" i="1"/>
  <c r="V1977" i="1"/>
  <c r="W1977" i="1"/>
  <c r="X1977" i="1"/>
  <c r="Y1977" i="1"/>
  <c r="Z1977" i="1"/>
  <c r="AA1977" i="1"/>
  <c r="AB1977" i="1"/>
  <c r="AC1977" i="1"/>
  <c r="AD1977" i="1"/>
  <c r="AE1977" i="1"/>
  <c r="H1978" i="1"/>
  <c r="I1978" i="1"/>
  <c r="J1978" i="1"/>
  <c r="K1978" i="1"/>
  <c r="L1978" i="1"/>
  <c r="M1978" i="1"/>
  <c r="N1978" i="1"/>
  <c r="O1978" i="1"/>
  <c r="P1978" i="1"/>
  <c r="Q1978" i="1"/>
  <c r="R1978" i="1"/>
  <c r="S1978" i="1"/>
  <c r="T1978" i="1"/>
  <c r="U1978" i="1"/>
  <c r="V1978" i="1"/>
  <c r="W1978" i="1"/>
  <c r="X1978" i="1"/>
  <c r="Y1978" i="1"/>
  <c r="Z1978" i="1"/>
  <c r="AA1978" i="1"/>
  <c r="AB1978" i="1"/>
  <c r="AC1978" i="1"/>
  <c r="AD1978" i="1"/>
  <c r="AE1978" i="1"/>
  <c r="H1979" i="1"/>
  <c r="I1979" i="1"/>
  <c r="J1979" i="1"/>
  <c r="K1979" i="1"/>
  <c r="L1979" i="1"/>
  <c r="M1979" i="1"/>
  <c r="N1979" i="1"/>
  <c r="O1979" i="1"/>
  <c r="P1979" i="1"/>
  <c r="Q1979" i="1"/>
  <c r="R1979" i="1"/>
  <c r="S1979" i="1"/>
  <c r="T1979" i="1"/>
  <c r="U1979" i="1"/>
  <c r="V1979" i="1"/>
  <c r="W1979" i="1"/>
  <c r="X1979" i="1"/>
  <c r="Y1979" i="1"/>
  <c r="Z1979" i="1"/>
  <c r="AA1979" i="1"/>
  <c r="AB1979" i="1"/>
  <c r="AC1979" i="1"/>
  <c r="AD1979" i="1"/>
  <c r="AE1979" i="1"/>
  <c r="H1980" i="1"/>
  <c r="I1980" i="1"/>
  <c r="J1980" i="1"/>
  <c r="K1980" i="1"/>
  <c r="L1980" i="1"/>
  <c r="M1980" i="1"/>
  <c r="N1980" i="1"/>
  <c r="O1980" i="1"/>
  <c r="P1980" i="1"/>
  <c r="Q1980" i="1"/>
  <c r="R1980" i="1"/>
  <c r="S1980" i="1"/>
  <c r="T1980" i="1"/>
  <c r="U1980" i="1"/>
  <c r="V1980" i="1"/>
  <c r="W1980" i="1"/>
  <c r="X1980" i="1"/>
  <c r="Y1980" i="1"/>
  <c r="Z1980" i="1"/>
  <c r="AA1980" i="1"/>
  <c r="AB1980" i="1"/>
  <c r="AC1980" i="1"/>
  <c r="AD1980" i="1"/>
  <c r="AE1980" i="1"/>
  <c r="H1981" i="1"/>
  <c r="I1981" i="1"/>
  <c r="J1981" i="1"/>
  <c r="K1981" i="1"/>
  <c r="L1981" i="1"/>
  <c r="M1981" i="1"/>
  <c r="N1981" i="1"/>
  <c r="O1981" i="1"/>
  <c r="P1981" i="1"/>
  <c r="Q1981" i="1"/>
  <c r="R1981" i="1"/>
  <c r="S1981" i="1"/>
  <c r="T1981" i="1"/>
  <c r="U1981" i="1"/>
  <c r="V1981" i="1"/>
  <c r="W1981" i="1"/>
  <c r="X1981" i="1"/>
  <c r="Y1981" i="1"/>
  <c r="Z1981" i="1"/>
  <c r="AA1981" i="1"/>
  <c r="AB1981" i="1"/>
  <c r="AC1981" i="1"/>
  <c r="AD1981" i="1"/>
  <c r="AE1981" i="1"/>
  <c r="H1982" i="1"/>
  <c r="I1982" i="1"/>
  <c r="J1982" i="1"/>
  <c r="K1982" i="1"/>
  <c r="L1982" i="1"/>
  <c r="M1982" i="1"/>
  <c r="N1982" i="1"/>
  <c r="O1982" i="1"/>
  <c r="P1982" i="1"/>
  <c r="Q1982" i="1"/>
  <c r="R1982" i="1"/>
  <c r="S1982" i="1"/>
  <c r="T1982" i="1"/>
  <c r="U1982" i="1"/>
  <c r="V1982" i="1"/>
  <c r="W1982" i="1"/>
  <c r="X1982" i="1"/>
  <c r="Y1982" i="1"/>
  <c r="Z1982" i="1"/>
  <c r="AA1982" i="1"/>
  <c r="AB1982" i="1"/>
  <c r="AC1982" i="1"/>
  <c r="AD1982" i="1"/>
  <c r="AE1982" i="1"/>
  <c r="H1983" i="1"/>
  <c r="I1983" i="1"/>
  <c r="J1983" i="1"/>
  <c r="K1983" i="1"/>
  <c r="L1983" i="1"/>
  <c r="M1983" i="1"/>
  <c r="N1983" i="1"/>
  <c r="O1983" i="1"/>
  <c r="P1983" i="1"/>
  <c r="Q1983" i="1"/>
  <c r="R1983" i="1"/>
  <c r="S1983" i="1"/>
  <c r="T1983" i="1"/>
  <c r="U1983" i="1"/>
  <c r="V1983" i="1"/>
  <c r="W1983" i="1"/>
  <c r="X1983" i="1"/>
  <c r="Y1983" i="1"/>
  <c r="Z1983" i="1"/>
  <c r="AA1983" i="1"/>
  <c r="AB1983" i="1"/>
  <c r="AC1983" i="1"/>
  <c r="AD1983" i="1"/>
  <c r="AE1983" i="1"/>
  <c r="H1984" i="1"/>
  <c r="I1984" i="1"/>
  <c r="J1984" i="1"/>
  <c r="K1984" i="1"/>
  <c r="L1984" i="1"/>
  <c r="M1984" i="1"/>
  <c r="N1984" i="1"/>
  <c r="O1984" i="1"/>
  <c r="P1984" i="1"/>
  <c r="Q1984" i="1"/>
  <c r="R1984" i="1"/>
  <c r="S1984" i="1"/>
  <c r="T1984" i="1"/>
  <c r="U1984" i="1"/>
  <c r="V1984" i="1"/>
  <c r="W1984" i="1"/>
  <c r="X1984" i="1"/>
  <c r="Y1984" i="1"/>
  <c r="Z1984" i="1"/>
  <c r="AA1984" i="1"/>
  <c r="AB1984" i="1"/>
  <c r="AC1984" i="1"/>
  <c r="AD1984" i="1"/>
  <c r="AE1984" i="1"/>
  <c r="H1985" i="1"/>
  <c r="I1985" i="1"/>
  <c r="J1985" i="1"/>
  <c r="K1985" i="1"/>
  <c r="L1985" i="1"/>
  <c r="M1985" i="1"/>
  <c r="N1985" i="1"/>
  <c r="O1985" i="1"/>
  <c r="P1985" i="1"/>
  <c r="Q1985" i="1"/>
  <c r="R1985" i="1"/>
  <c r="S1985" i="1"/>
  <c r="T1985" i="1"/>
  <c r="U1985" i="1"/>
  <c r="V1985" i="1"/>
  <c r="W1985" i="1"/>
  <c r="X1985" i="1"/>
  <c r="Y1985" i="1"/>
  <c r="Z1985" i="1"/>
  <c r="AA1985" i="1"/>
  <c r="AB1985" i="1"/>
  <c r="AC1985" i="1"/>
  <c r="AD1985" i="1"/>
  <c r="AE1985" i="1"/>
  <c r="H1986" i="1"/>
  <c r="I1986" i="1"/>
  <c r="J1986" i="1"/>
  <c r="K1986" i="1"/>
  <c r="L1986" i="1"/>
  <c r="M1986" i="1"/>
  <c r="N1986" i="1"/>
  <c r="O1986" i="1"/>
  <c r="P1986" i="1"/>
  <c r="Q1986" i="1"/>
  <c r="R1986" i="1"/>
  <c r="S1986" i="1"/>
  <c r="T1986" i="1"/>
  <c r="U1986" i="1"/>
  <c r="V1986" i="1"/>
  <c r="W1986" i="1"/>
  <c r="X1986" i="1"/>
  <c r="Y1986" i="1"/>
  <c r="Z1986" i="1"/>
  <c r="AA1986" i="1"/>
  <c r="AB1986" i="1"/>
  <c r="AC1986" i="1"/>
  <c r="AD1986" i="1"/>
  <c r="AE1986" i="1"/>
  <c r="H1987" i="1"/>
  <c r="I1987" i="1"/>
  <c r="J1987" i="1"/>
  <c r="K1987" i="1"/>
  <c r="L1987" i="1"/>
  <c r="M1987" i="1"/>
  <c r="N1987" i="1"/>
  <c r="O1987" i="1"/>
  <c r="P1987" i="1"/>
  <c r="Q1987" i="1"/>
  <c r="R1987" i="1"/>
  <c r="S1987" i="1"/>
  <c r="T1987" i="1"/>
  <c r="U1987" i="1"/>
  <c r="V1987" i="1"/>
  <c r="W1987" i="1"/>
  <c r="X1987" i="1"/>
  <c r="Y1987" i="1"/>
  <c r="Z1987" i="1"/>
  <c r="AA1987" i="1"/>
  <c r="AB1987" i="1"/>
  <c r="AC1987" i="1"/>
  <c r="AD1987" i="1"/>
  <c r="AE1987" i="1"/>
  <c r="H1988" i="1"/>
  <c r="I1988" i="1"/>
  <c r="J1988" i="1"/>
  <c r="K1988" i="1"/>
  <c r="L1988" i="1"/>
  <c r="M1988" i="1"/>
  <c r="N1988" i="1"/>
  <c r="O1988" i="1"/>
  <c r="P1988" i="1"/>
  <c r="Q1988" i="1"/>
  <c r="R1988" i="1"/>
  <c r="S1988" i="1"/>
  <c r="T1988" i="1"/>
  <c r="U1988" i="1"/>
  <c r="V1988" i="1"/>
  <c r="W1988" i="1"/>
  <c r="X1988" i="1"/>
  <c r="Y1988" i="1"/>
  <c r="Z1988" i="1"/>
  <c r="AA1988" i="1"/>
  <c r="AB1988" i="1"/>
  <c r="AC1988" i="1"/>
  <c r="AD1988" i="1"/>
  <c r="AE1988" i="1"/>
  <c r="H1989" i="1"/>
  <c r="I1989" i="1"/>
  <c r="J1989" i="1"/>
  <c r="K1989" i="1"/>
  <c r="L1989" i="1"/>
  <c r="M1989" i="1"/>
  <c r="N1989" i="1"/>
  <c r="O1989" i="1"/>
  <c r="P1989" i="1"/>
  <c r="Q1989" i="1"/>
  <c r="R1989" i="1"/>
  <c r="S1989" i="1"/>
  <c r="T1989" i="1"/>
  <c r="U1989" i="1"/>
  <c r="V1989" i="1"/>
  <c r="W1989" i="1"/>
  <c r="X1989" i="1"/>
  <c r="Y1989" i="1"/>
  <c r="Z1989" i="1"/>
  <c r="AA1989" i="1"/>
  <c r="AB1989" i="1"/>
  <c r="AC1989" i="1"/>
  <c r="AD1989" i="1"/>
  <c r="AE1989" i="1"/>
  <c r="H1990" i="1"/>
  <c r="I1990" i="1"/>
  <c r="J1990" i="1"/>
  <c r="K1990" i="1"/>
  <c r="L1990" i="1"/>
  <c r="M1990" i="1"/>
  <c r="N1990" i="1"/>
  <c r="O1990" i="1"/>
  <c r="P1990" i="1"/>
  <c r="Q1990" i="1"/>
  <c r="R1990" i="1"/>
  <c r="S1990" i="1"/>
  <c r="T1990" i="1"/>
  <c r="U1990" i="1"/>
  <c r="V1990" i="1"/>
  <c r="W1990" i="1"/>
  <c r="X1990" i="1"/>
  <c r="Y1990" i="1"/>
  <c r="Z1990" i="1"/>
  <c r="AA1990" i="1"/>
  <c r="AB1990" i="1"/>
  <c r="AC1990" i="1"/>
  <c r="AD1990" i="1"/>
  <c r="AE1990" i="1"/>
  <c r="H1991" i="1"/>
  <c r="I1991" i="1"/>
  <c r="J1991" i="1"/>
  <c r="K1991" i="1"/>
  <c r="L1991" i="1"/>
  <c r="M1991" i="1"/>
  <c r="N1991" i="1"/>
  <c r="O1991" i="1"/>
  <c r="P1991" i="1"/>
  <c r="Q1991" i="1"/>
  <c r="R1991" i="1"/>
  <c r="S1991" i="1"/>
  <c r="T1991" i="1"/>
  <c r="U1991" i="1"/>
  <c r="V1991" i="1"/>
  <c r="W1991" i="1"/>
  <c r="X1991" i="1"/>
  <c r="Y1991" i="1"/>
  <c r="Z1991" i="1"/>
  <c r="AA1991" i="1"/>
  <c r="AB1991" i="1"/>
  <c r="AC1991" i="1"/>
  <c r="AD1991" i="1"/>
  <c r="AE1991" i="1"/>
  <c r="H1992" i="1"/>
  <c r="I1992" i="1"/>
  <c r="J1992" i="1"/>
  <c r="K1992" i="1"/>
  <c r="L1992" i="1"/>
  <c r="M1992" i="1"/>
  <c r="N1992" i="1"/>
  <c r="O1992" i="1"/>
  <c r="P1992" i="1"/>
  <c r="Q1992" i="1"/>
  <c r="R1992" i="1"/>
  <c r="S1992" i="1"/>
  <c r="T1992" i="1"/>
  <c r="U1992" i="1"/>
  <c r="V1992" i="1"/>
  <c r="W1992" i="1"/>
  <c r="X1992" i="1"/>
  <c r="Y1992" i="1"/>
  <c r="Z1992" i="1"/>
  <c r="AA1992" i="1"/>
  <c r="AB1992" i="1"/>
  <c r="AC1992" i="1"/>
  <c r="AD1992" i="1"/>
  <c r="AE1992" i="1"/>
  <c r="H1993" i="1"/>
  <c r="I1993" i="1"/>
  <c r="J1993" i="1"/>
  <c r="K1993" i="1"/>
  <c r="L1993" i="1"/>
  <c r="M1993" i="1"/>
  <c r="N1993" i="1"/>
  <c r="O1993" i="1"/>
  <c r="P1993" i="1"/>
  <c r="Q1993" i="1"/>
  <c r="R1993" i="1"/>
  <c r="S1993" i="1"/>
  <c r="T1993" i="1"/>
  <c r="U1993" i="1"/>
  <c r="V1993" i="1"/>
  <c r="W1993" i="1"/>
  <c r="X1993" i="1"/>
  <c r="Y1993" i="1"/>
  <c r="Z1993" i="1"/>
  <c r="AA1993" i="1"/>
  <c r="AB1993" i="1"/>
  <c r="AC1993" i="1"/>
  <c r="AD1993" i="1"/>
  <c r="AE1993" i="1"/>
  <c r="H1994" i="1"/>
  <c r="I1994" i="1"/>
  <c r="J1994" i="1"/>
  <c r="K1994" i="1"/>
  <c r="L1994" i="1"/>
  <c r="M1994" i="1"/>
  <c r="N1994" i="1"/>
  <c r="O1994" i="1"/>
  <c r="P1994" i="1"/>
  <c r="Q1994" i="1"/>
  <c r="R1994" i="1"/>
  <c r="S1994" i="1"/>
  <c r="T1994" i="1"/>
  <c r="U1994" i="1"/>
  <c r="V1994" i="1"/>
  <c r="W1994" i="1"/>
  <c r="X1994" i="1"/>
  <c r="Y1994" i="1"/>
  <c r="Z1994" i="1"/>
  <c r="AA1994" i="1"/>
  <c r="AB1994" i="1"/>
  <c r="AC1994" i="1"/>
  <c r="AD1994" i="1"/>
  <c r="AE1994" i="1"/>
  <c r="H1995" i="1"/>
  <c r="I1995" i="1"/>
  <c r="J1995" i="1"/>
  <c r="K1995" i="1"/>
  <c r="L1995" i="1"/>
  <c r="M1995" i="1"/>
  <c r="N1995" i="1"/>
  <c r="O1995" i="1"/>
  <c r="P1995" i="1"/>
  <c r="Q1995" i="1"/>
  <c r="R1995" i="1"/>
  <c r="S1995" i="1"/>
  <c r="T1995" i="1"/>
  <c r="U1995" i="1"/>
  <c r="V1995" i="1"/>
  <c r="W1995" i="1"/>
  <c r="X1995" i="1"/>
  <c r="Y1995" i="1"/>
  <c r="Z1995" i="1"/>
  <c r="AA1995" i="1"/>
  <c r="AB1995" i="1"/>
  <c r="AC1995" i="1"/>
  <c r="AD1995" i="1"/>
  <c r="AE1995" i="1"/>
  <c r="H1996" i="1"/>
  <c r="I1996" i="1"/>
  <c r="J1996" i="1"/>
  <c r="K1996" i="1"/>
  <c r="L1996" i="1"/>
  <c r="M1996" i="1"/>
  <c r="N1996" i="1"/>
  <c r="O1996" i="1"/>
  <c r="P1996" i="1"/>
  <c r="Q1996" i="1"/>
  <c r="R1996" i="1"/>
  <c r="S1996" i="1"/>
  <c r="T1996" i="1"/>
  <c r="U1996" i="1"/>
  <c r="V1996" i="1"/>
  <c r="W1996" i="1"/>
  <c r="X1996" i="1"/>
  <c r="Y1996" i="1"/>
  <c r="Z1996" i="1"/>
  <c r="AA1996" i="1"/>
  <c r="AB1996" i="1"/>
  <c r="AC1996" i="1"/>
  <c r="AD1996" i="1"/>
  <c r="AE1996" i="1"/>
  <c r="H1997" i="1"/>
  <c r="I1997" i="1"/>
  <c r="J1997" i="1"/>
  <c r="K1997" i="1"/>
  <c r="L1997" i="1"/>
  <c r="M1997" i="1"/>
  <c r="N1997" i="1"/>
  <c r="O1997" i="1"/>
  <c r="P1997" i="1"/>
  <c r="Q1997" i="1"/>
  <c r="R1997" i="1"/>
  <c r="S1997" i="1"/>
  <c r="T1997" i="1"/>
  <c r="U1997" i="1"/>
  <c r="V1997" i="1"/>
  <c r="W1997" i="1"/>
  <c r="X1997" i="1"/>
  <c r="Y1997" i="1"/>
  <c r="Z1997" i="1"/>
  <c r="AA1997" i="1"/>
  <c r="AB1997" i="1"/>
  <c r="AC1997" i="1"/>
  <c r="AD1997" i="1"/>
  <c r="AE1997" i="1"/>
  <c r="H1998" i="1"/>
  <c r="I1998" i="1"/>
  <c r="J1998" i="1"/>
  <c r="K1998" i="1"/>
  <c r="L1998" i="1"/>
  <c r="M1998" i="1"/>
  <c r="N1998" i="1"/>
  <c r="O1998" i="1"/>
  <c r="P1998" i="1"/>
  <c r="Q1998" i="1"/>
  <c r="R1998" i="1"/>
  <c r="S1998" i="1"/>
  <c r="T1998" i="1"/>
  <c r="U1998" i="1"/>
  <c r="V1998" i="1"/>
  <c r="W1998" i="1"/>
  <c r="X1998" i="1"/>
  <c r="Y1998" i="1"/>
  <c r="Z1998" i="1"/>
  <c r="AA1998" i="1"/>
  <c r="AB1998" i="1"/>
  <c r="AC1998" i="1"/>
  <c r="AD1998" i="1"/>
  <c r="AE1998" i="1"/>
  <c r="H1999" i="1"/>
  <c r="I1999" i="1"/>
  <c r="J1999" i="1"/>
  <c r="K1999" i="1"/>
  <c r="L1999" i="1"/>
  <c r="M1999" i="1"/>
  <c r="N1999" i="1"/>
  <c r="O1999" i="1"/>
  <c r="P1999" i="1"/>
  <c r="Q1999" i="1"/>
  <c r="R1999" i="1"/>
  <c r="S1999" i="1"/>
  <c r="T1999" i="1"/>
  <c r="U1999" i="1"/>
  <c r="V1999" i="1"/>
  <c r="W1999" i="1"/>
  <c r="X1999" i="1"/>
  <c r="Y1999" i="1"/>
  <c r="Z1999" i="1"/>
  <c r="AA1999" i="1"/>
  <c r="AB1999" i="1"/>
  <c r="AC1999" i="1"/>
  <c r="AD1999" i="1"/>
  <c r="AE1999" i="1"/>
  <c r="H2000" i="1"/>
  <c r="I2000" i="1"/>
  <c r="J2000" i="1"/>
  <c r="K2000" i="1"/>
  <c r="L2000" i="1"/>
  <c r="M2000" i="1"/>
  <c r="N2000" i="1"/>
  <c r="O2000" i="1"/>
  <c r="P2000" i="1"/>
  <c r="Q2000" i="1"/>
  <c r="R2000" i="1"/>
  <c r="S2000" i="1"/>
  <c r="T2000" i="1"/>
  <c r="U2000" i="1"/>
  <c r="V2000" i="1"/>
  <c r="W2000" i="1"/>
  <c r="X2000" i="1"/>
  <c r="Y2000" i="1"/>
  <c r="Z2000" i="1"/>
  <c r="AA2000" i="1"/>
  <c r="AB2000" i="1"/>
  <c r="AC2000" i="1"/>
  <c r="AD2000" i="1"/>
  <c r="AE2000" i="1"/>
  <c r="H2025" i="1"/>
  <c r="I2025" i="1"/>
  <c r="J2025" i="1"/>
  <c r="K2025" i="1"/>
  <c r="L2025" i="1"/>
  <c r="M2025" i="1"/>
  <c r="N2025" i="1"/>
  <c r="O2025" i="1"/>
  <c r="P2025" i="1"/>
  <c r="Q2025" i="1"/>
  <c r="R2025" i="1"/>
  <c r="S2025" i="1"/>
  <c r="T2025" i="1"/>
  <c r="U2025" i="1"/>
  <c r="V2025" i="1"/>
  <c r="W2025" i="1"/>
  <c r="X2025" i="1"/>
  <c r="Y2025" i="1"/>
  <c r="Z2025" i="1"/>
  <c r="AA2025" i="1"/>
  <c r="AB2025" i="1"/>
  <c r="AC2025" i="1"/>
  <c r="AD2025" i="1"/>
  <c r="AE2025" i="1"/>
  <c r="H2026" i="1"/>
  <c r="I2026" i="1"/>
  <c r="J2026" i="1"/>
  <c r="K2026" i="1"/>
  <c r="L2026" i="1"/>
  <c r="M2026" i="1"/>
  <c r="N2026" i="1"/>
  <c r="O2026" i="1"/>
  <c r="P2026" i="1"/>
  <c r="Q2026" i="1"/>
  <c r="R2026" i="1"/>
  <c r="S2026" i="1"/>
  <c r="T2026" i="1"/>
  <c r="U2026" i="1"/>
  <c r="V2026" i="1"/>
  <c r="W2026" i="1"/>
  <c r="X2026" i="1"/>
  <c r="Y2026" i="1"/>
  <c r="Z2026" i="1"/>
  <c r="AA2026" i="1"/>
  <c r="AB2026" i="1"/>
  <c r="AC2026" i="1"/>
  <c r="AD2026" i="1"/>
  <c r="AE2026" i="1"/>
  <c r="H2027" i="1"/>
  <c r="I2027" i="1"/>
  <c r="J2027" i="1"/>
  <c r="K2027" i="1"/>
  <c r="L2027" i="1"/>
  <c r="M2027" i="1"/>
  <c r="N2027" i="1"/>
  <c r="O2027" i="1"/>
  <c r="P2027" i="1"/>
  <c r="Q2027" i="1"/>
  <c r="R2027" i="1"/>
  <c r="S2027" i="1"/>
  <c r="T2027" i="1"/>
  <c r="U2027" i="1"/>
  <c r="V2027" i="1"/>
  <c r="W2027" i="1"/>
  <c r="X2027" i="1"/>
  <c r="Y2027" i="1"/>
  <c r="Z2027" i="1"/>
  <c r="AA2027" i="1"/>
  <c r="AB2027" i="1"/>
  <c r="AC2027" i="1"/>
  <c r="AD2027" i="1"/>
  <c r="AE2027" i="1"/>
  <c r="H2028" i="1"/>
  <c r="I2028" i="1"/>
  <c r="J2028" i="1"/>
  <c r="K2028" i="1"/>
  <c r="L2028" i="1"/>
  <c r="M2028" i="1"/>
  <c r="N2028" i="1"/>
  <c r="O2028" i="1"/>
  <c r="P2028" i="1"/>
  <c r="Q2028" i="1"/>
  <c r="R2028" i="1"/>
  <c r="S2028" i="1"/>
  <c r="T2028" i="1"/>
  <c r="U2028" i="1"/>
  <c r="V2028" i="1"/>
  <c r="W2028" i="1"/>
  <c r="X2028" i="1"/>
  <c r="Y2028" i="1"/>
  <c r="Z2028" i="1"/>
  <c r="AA2028" i="1"/>
  <c r="AB2028" i="1"/>
  <c r="AC2028" i="1"/>
  <c r="AD2028" i="1"/>
  <c r="AE2028" i="1"/>
  <c r="H2029" i="1"/>
  <c r="I2029" i="1"/>
  <c r="J2029" i="1"/>
  <c r="K2029" i="1"/>
  <c r="L2029" i="1"/>
  <c r="M2029" i="1"/>
  <c r="N2029" i="1"/>
  <c r="O2029" i="1"/>
  <c r="P2029" i="1"/>
  <c r="Q2029" i="1"/>
  <c r="R2029" i="1"/>
  <c r="S2029" i="1"/>
  <c r="T2029" i="1"/>
  <c r="U2029" i="1"/>
  <c r="V2029" i="1"/>
  <c r="W2029" i="1"/>
  <c r="X2029" i="1"/>
  <c r="Y2029" i="1"/>
  <c r="Z2029" i="1"/>
  <c r="AA2029" i="1"/>
  <c r="AB2029" i="1"/>
  <c r="AC2029" i="1"/>
  <c r="AD2029" i="1"/>
  <c r="AE2029" i="1"/>
  <c r="H2030" i="1"/>
  <c r="I2030" i="1"/>
  <c r="J2030" i="1"/>
  <c r="K2030" i="1"/>
  <c r="L2030" i="1"/>
  <c r="M2030" i="1"/>
  <c r="N2030" i="1"/>
  <c r="O2030" i="1"/>
  <c r="P2030" i="1"/>
  <c r="Q2030" i="1"/>
  <c r="R2030" i="1"/>
  <c r="S2030" i="1"/>
  <c r="T2030" i="1"/>
  <c r="U2030" i="1"/>
  <c r="V2030" i="1"/>
  <c r="W2030" i="1"/>
  <c r="X2030" i="1"/>
  <c r="Y2030" i="1"/>
  <c r="Z2030" i="1"/>
  <c r="AA2030" i="1"/>
  <c r="AB2030" i="1"/>
  <c r="AC2030" i="1"/>
  <c r="AD2030" i="1"/>
  <c r="AE2030" i="1"/>
  <c r="H2031" i="1"/>
  <c r="I2031" i="1"/>
  <c r="J2031" i="1"/>
  <c r="K2031" i="1"/>
  <c r="L2031" i="1"/>
  <c r="M2031" i="1"/>
  <c r="N2031" i="1"/>
  <c r="O2031" i="1"/>
  <c r="P2031" i="1"/>
  <c r="Q2031" i="1"/>
  <c r="R2031" i="1"/>
  <c r="S2031" i="1"/>
  <c r="T2031" i="1"/>
  <c r="U2031" i="1"/>
  <c r="V2031" i="1"/>
  <c r="W2031" i="1"/>
  <c r="X2031" i="1"/>
  <c r="Y2031" i="1"/>
  <c r="Z2031" i="1"/>
  <c r="AA2031" i="1"/>
  <c r="AB2031" i="1"/>
  <c r="AC2031" i="1"/>
  <c r="AD2031" i="1"/>
  <c r="AE2031" i="1"/>
  <c r="H2032" i="1"/>
  <c r="I2032" i="1"/>
  <c r="J2032" i="1"/>
  <c r="K2032" i="1"/>
  <c r="L2032" i="1"/>
  <c r="M2032" i="1"/>
  <c r="N2032" i="1"/>
  <c r="O2032" i="1"/>
  <c r="P2032" i="1"/>
  <c r="Q2032" i="1"/>
  <c r="R2032" i="1"/>
  <c r="S2032" i="1"/>
  <c r="T2032" i="1"/>
  <c r="U2032" i="1"/>
  <c r="V2032" i="1"/>
  <c r="W2032" i="1"/>
  <c r="X2032" i="1"/>
  <c r="Y2032" i="1"/>
  <c r="Z2032" i="1"/>
  <c r="AA2032" i="1"/>
  <c r="AB2032" i="1"/>
  <c r="AC2032" i="1"/>
  <c r="AD2032" i="1"/>
  <c r="AE2032" i="1"/>
  <c r="H2033" i="1"/>
  <c r="I2033" i="1"/>
  <c r="J2033" i="1"/>
  <c r="K2033" i="1"/>
  <c r="L2033" i="1"/>
  <c r="M2033" i="1"/>
  <c r="N2033" i="1"/>
  <c r="O2033" i="1"/>
  <c r="P2033" i="1"/>
  <c r="Q2033" i="1"/>
  <c r="R2033" i="1"/>
  <c r="S2033" i="1"/>
  <c r="T2033" i="1"/>
  <c r="U2033" i="1"/>
  <c r="V2033" i="1"/>
  <c r="W2033" i="1"/>
  <c r="X2033" i="1"/>
  <c r="Y2033" i="1"/>
  <c r="Z2033" i="1"/>
  <c r="AA2033" i="1"/>
  <c r="AB2033" i="1"/>
  <c r="AC2033" i="1"/>
  <c r="AD2033" i="1"/>
  <c r="AE2033" i="1"/>
  <c r="H2034" i="1"/>
  <c r="I2034" i="1"/>
  <c r="J2034" i="1"/>
  <c r="K2034" i="1"/>
  <c r="L2034" i="1"/>
  <c r="M2034" i="1"/>
  <c r="N2034" i="1"/>
  <c r="O2034" i="1"/>
  <c r="P2034" i="1"/>
  <c r="Q2034" i="1"/>
  <c r="R2034" i="1"/>
  <c r="S2034" i="1"/>
  <c r="T2034" i="1"/>
  <c r="U2034" i="1"/>
  <c r="V2034" i="1"/>
  <c r="W2034" i="1"/>
  <c r="X2034" i="1"/>
  <c r="Y2034" i="1"/>
  <c r="Z2034" i="1"/>
  <c r="AA2034" i="1"/>
  <c r="AB2034" i="1"/>
  <c r="AC2034" i="1"/>
  <c r="AD2034" i="1"/>
  <c r="AE2034" i="1"/>
  <c r="H2035" i="1"/>
  <c r="I2035" i="1"/>
  <c r="J2035" i="1"/>
  <c r="K2035" i="1"/>
  <c r="L2035" i="1"/>
  <c r="M2035" i="1"/>
  <c r="N2035" i="1"/>
  <c r="O2035" i="1"/>
  <c r="P2035" i="1"/>
  <c r="Q2035" i="1"/>
  <c r="R2035" i="1"/>
  <c r="S2035" i="1"/>
  <c r="T2035" i="1"/>
  <c r="U2035" i="1"/>
  <c r="V2035" i="1"/>
  <c r="W2035" i="1"/>
  <c r="X2035" i="1"/>
  <c r="Y2035" i="1"/>
  <c r="Z2035" i="1"/>
  <c r="AA2035" i="1"/>
  <c r="AB2035" i="1"/>
  <c r="AC2035" i="1"/>
  <c r="AD2035" i="1"/>
  <c r="AE2035" i="1"/>
  <c r="H2036" i="1"/>
  <c r="I2036" i="1"/>
  <c r="J2036" i="1"/>
  <c r="K2036" i="1"/>
  <c r="L2036" i="1"/>
  <c r="M2036" i="1"/>
  <c r="N2036" i="1"/>
  <c r="O2036" i="1"/>
  <c r="P2036" i="1"/>
  <c r="Q2036" i="1"/>
  <c r="R2036" i="1"/>
  <c r="S2036" i="1"/>
  <c r="T2036" i="1"/>
  <c r="U2036" i="1"/>
  <c r="V2036" i="1"/>
  <c r="W2036" i="1"/>
  <c r="X2036" i="1"/>
  <c r="Y2036" i="1"/>
  <c r="Z2036" i="1"/>
  <c r="AA2036" i="1"/>
  <c r="AB2036" i="1"/>
  <c r="AC2036" i="1"/>
  <c r="AD2036" i="1"/>
  <c r="AE2036" i="1"/>
  <c r="H2037" i="1"/>
  <c r="I2037" i="1"/>
  <c r="J2037" i="1"/>
  <c r="K2037" i="1"/>
  <c r="L2037" i="1"/>
  <c r="M2037" i="1"/>
  <c r="N2037" i="1"/>
  <c r="O2037" i="1"/>
  <c r="P2037" i="1"/>
  <c r="Q2037" i="1"/>
  <c r="R2037" i="1"/>
  <c r="S2037" i="1"/>
  <c r="T2037" i="1"/>
  <c r="U2037" i="1"/>
  <c r="V2037" i="1"/>
  <c r="W2037" i="1"/>
  <c r="X2037" i="1"/>
  <c r="Y2037" i="1"/>
  <c r="Z2037" i="1"/>
  <c r="AA2037" i="1"/>
  <c r="AB2037" i="1"/>
  <c r="AC2037" i="1"/>
  <c r="AD2037" i="1"/>
  <c r="AE2037" i="1"/>
  <c r="H2038" i="1"/>
  <c r="I2038" i="1"/>
  <c r="J2038" i="1"/>
  <c r="K2038" i="1"/>
  <c r="L2038" i="1"/>
  <c r="M2038" i="1"/>
  <c r="N2038" i="1"/>
  <c r="O2038" i="1"/>
  <c r="P2038" i="1"/>
  <c r="Q2038" i="1"/>
  <c r="R2038" i="1"/>
  <c r="S2038" i="1"/>
  <c r="T2038" i="1"/>
  <c r="U2038" i="1"/>
  <c r="V2038" i="1"/>
  <c r="W2038" i="1"/>
  <c r="X2038" i="1"/>
  <c r="Y2038" i="1"/>
  <c r="Z2038" i="1"/>
  <c r="AA2038" i="1"/>
  <c r="AB2038" i="1"/>
  <c r="AC2038" i="1"/>
  <c r="AD2038" i="1"/>
  <c r="AE2038" i="1"/>
  <c r="H2039" i="1"/>
  <c r="I2039" i="1"/>
  <c r="J2039" i="1"/>
  <c r="K2039" i="1"/>
  <c r="L2039" i="1"/>
  <c r="M2039" i="1"/>
  <c r="N2039" i="1"/>
  <c r="O2039" i="1"/>
  <c r="P2039" i="1"/>
  <c r="Q2039" i="1"/>
  <c r="R2039" i="1"/>
  <c r="S2039" i="1"/>
  <c r="T2039" i="1"/>
  <c r="U2039" i="1"/>
  <c r="V2039" i="1"/>
  <c r="W2039" i="1"/>
  <c r="X2039" i="1"/>
  <c r="Y2039" i="1"/>
  <c r="Z2039" i="1"/>
  <c r="AA2039" i="1"/>
  <c r="AB2039" i="1"/>
  <c r="AC2039" i="1"/>
  <c r="AD2039" i="1"/>
  <c r="AE2039" i="1"/>
  <c r="H2040" i="1"/>
  <c r="I2040" i="1"/>
  <c r="J2040" i="1"/>
  <c r="K2040" i="1"/>
  <c r="L2040" i="1"/>
  <c r="M2040" i="1"/>
  <c r="N2040" i="1"/>
  <c r="O2040" i="1"/>
  <c r="P2040" i="1"/>
  <c r="Q2040" i="1"/>
  <c r="R2040" i="1"/>
  <c r="S2040" i="1"/>
  <c r="T2040" i="1"/>
  <c r="U2040" i="1"/>
  <c r="V2040" i="1"/>
  <c r="W2040" i="1"/>
  <c r="X2040" i="1"/>
  <c r="Y2040" i="1"/>
  <c r="Z2040" i="1"/>
  <c r="AA2040" i="1"/>
  <c r="AB2040" i="1"/>
  <c r="AC2040" i="1"/>
  <c r="AD2040" i="1"/>
  <c r="AE2040" i="1"/>
  <c r="H2097" i="1"/>
  <c r="I2097" i="1"/>
  <c r="J2097" i="1"/>
  <c r="K2097" i="1"/>
  <c r="L2097" i="1"/>
  <c r="M2097" i="1"/>
  <c r="N2097" i="1"/>
  <c r="O2097" i="1"/>
  <c r="P2097" i="1"/>
  <c r="Q2097" i="1"/>
  <c r="R2097" i="1"/>
  <c r="S2097" i="1"/>
  <c r="T2097" i="1"/>
  <c r="U2097" i="1"/>
  <c r="V2097" i="1"/>
  <c r="W2097" i="1"/>
  <c r="X2097" i="1"/>
  <c r="Y2097" i="1"/>
  <c r="Z2097" i="1"/>
  <c r="AA2097" i="1"/>
  <c r="AB2097" i="1"/>
  <c r="AC2097" i="1"/>
  <c r="AD2097" i="1"/>
  <c r="AE2097" i="1"/>
  <c r="H2098" i="1"/>
  <c r="I2098" i="1"/>
  <c r="J2098" i="1"/>
  <c r="K2098" i="1"/>
  <c r="L2098" i="1"/>
  <c r="M2098" i="1"/>
  <c r="N2098" i="1"/>
  <c r="O2098" i="1"/>
  <c r="P2098" i="1"/>
  <c r="Q2098" i="1"/>
  <c r="R2098" i="1"/>
  <c r="S2098" i="1"/>
  <c r="T2098" i="1"/>
  <c r="U2098" i="1"/>
  <c r="V2098" i="1"/>
  <c r="W2098" i="1"/>
  <c r="X2098" i="1"/>
  <c r="Y2098" i="1"/>
  <c r="Z2098" i="1"/>
  <c r="AA2098" i="1"/>
  <c r="AB2098" i="1"/>
  <c r="AC2098" i="1"/>
  <c r="AD2098" i="1"/>
  <c r="AE2098" i="1"/>
  <c r="H2099" i="1"/>
  <c r="I2099" i="1"/>
  <c r="J2099" i="1"/>
  <c r="K2099" i="1"/>
  <c r="L2099" i="1"/>
  <c r="M2099" i="1"/>
  <c r="N2099" i="1"/>
  <c r="O2099" i="1"/>
  <c r="P2099" i="1"/>
  <c r="Q2099" i="1"/>
  <c r="R2099" i="1"/>
  <c r="S2099" i="1"/>
  <c r="T2099" i="1"/>
  <c r="U2099" i="1"/>
  <c r="V2099" i="1"/>
  <c r="W2099" i="1"/>
  <c r="X2099" i="1"/>
  <c r="Y2099" i="1"/>
  <c r="Z2099" i="1"/>
  <c r="AA2099" i="1"/>
  <c r="AB2099" i="1"/>
  <c r="AC2099" i="1"/>
  <c r="AD2099" i="1"/>
  <c r="AE2099" i="1"/>
  <c r="H2100" i="1"/>
  <c r="I2100" i="1"/>
  <c r="J2100" i="1"/>
  <c r="K2100" i="1"/>
  <c r="L2100" i="1"/>
  <c r="M2100" i="1"/>
  <c r="N2100" i="1"/>
  <c r="O2100" i="1"/>
  <c r="P2100" i="1"/>
  <c r="Q2100" i="1"/>
  <c r="R2100" i="1"/>
  <c r="S2100" i="1"/>
  <c r="T2100" i="1"/>
  <c r="U2100" i="1"/>
  <c r="V2100" i="1"/>
  <c r="W2100" i="1"/>
  <c r="X2100" i="1"/>
  <c r="Y2100" i="1"/>
  <c r="Z2100" i="1"/>
  <c r="AA2100" i="1"/>
  <c r="AB2100" i="1"/>
  <c r="AC2100" i="1"/>
  <c r="AD2100" i="1"/>
  <c r="AE2100" i="1"/>
  <c r="H2101" i="1"/>
  <c r="I2101" i="1"/>
  <c r="J2101" i="1"/>
  <c r="K2101" i="1"/>
  <c r="L2101" i="1"/>
  <c r="M2101" i="1"/>
  <c r="N2101" i="1"/>
  <c r="O2101" i="1"/>
  <c r="P2101" i="1"/>
  <c r="Q2101" i="1"/>
  <c r="R2101" i="1"/>
  <c r="S2101" i="1"/>
  <c r="T2101" i="1"/>
  <c r="U2101" i="1"/>
  <c r="V2101" i="1"/>
  <c r="W2101" i="1"/>
  <c r="X2101" i="1"/>
  <c r="Y2101" i="1"/>
  <c r="Z2101" i="1"/>
  <c r="AA2101" i="1"/>
  <c r="AB2101" i="1"/>
  <c r="AC2101" i="1"/>
  <c r="AD2101" i="1"/>
  <c r="AE2101" i="1"/>
  <c r="H2102" i="1"/>
  <c r="I2102" i="1"/>
  <c r="J2102" i="1"/>
  <c r="K2102" i="1"/>
  <c r="L2102" i="1"/>
  <c r="M2102" i="1"/>
  <c r="N2102" i="1"/>
  <c r="O2102" i="1"/>
  <c r="P2102" i="1"/>
  <c r="Q2102" i="1"/>
  <c r="R2102" i="1"/>
  <c r="S2102" i="1"/>
  <c r="T2102" i="1"/>
  <c r="U2102" i="1"/>
  <c r="V2102" i="1"/>
  <c r="W2102" i="1"/>
  <c r="X2102" i="1"/>
  <c r="Y2102" i="1"/>
  <c r="Z2102" i="1"/>
  <c r="AA2102" i="1"/>
  <c r="AB2102" i="1"/>
  <c r="AC2102" i="1"/>
  <c r="AD2102" i="1"/>
  <c r="AE2102" i="1"/>
  <c r="H2103" i="1"/>
  <c r="I2103" i="1"/>
  <c r="J2103" i="1"/>
  <c r="K2103" i="1"/>
  <c r="L2103" i="1"/>
  <c r="M2103" i="1"/>
  <c r="N2103" i="1"/>
  <c r="O2103" i="1"/>
  <c r="P2103" i="1"/>
  <c r="Q2103" i="1"/>
  <c r="R2103" i="1"/>
  <c r="S2103" i="1"/>
  <c r="T2103" i="1"/>
  <c r="U2103" i="1"/>
  <c r="V2103" i="1"/>
  <c r="W2103" i="1"/>
  <c r="X2103" i="1"/>
  <c r="Y2103" i="1"/>
  <c r="Z2103" i="1"/>
  <c r="AA2103" i="1"/>
  <c r="AB2103" i="1"/>
  <c r="AC2103" i="1"/>
  <c r="AD2103" i="1"/>
  <c r="AE2103" i="1"/>
  <c r="H2104" i="1"/>
  <c r="I2104" i="1"/>
  <c r="J2104" i="1"/>
  <c r="K2104" i="1"/>
  <c r="L2104" i="1"/>
  <c r="M2104" i="1"/>
  <c r="N2104" i="1"/>
  <c r="O2104" i="1"/>
  <c r="P2104" i="1"/>
  <c r="Q2104" i="1"/>
  <c r="R2104" i="1"/>
  <c r="S2104" i="1"/>
  <c r="T2104" i="1"/>
  <c r="U2104" i="1"/>
  <c r="V2104" i="1"/>
  <c r="W2104" i="1"/>
  <c r="X2104" i="1"/>
  <c r="Y2104" i="1"/>
  <c r="Z2104" i="1"/>
  <c r="AA2104" i="1"/>
  <c r="AB2104" i="1"/>
  <c r="AC2104" i="1"/>
  <c r="AD2104" i="1"/>
  <c r="AE2104" i="1"/>
  <c r="H2137" i="1"/>
  <c r="I2137" i="1"/>
  <c r="J2137" i="1"/>
  <c r="K2137" i="1"/>
  <c r="L2137" i="1"/>
  <c r="M2137" i="1"/>
  <c r="N2137" i="1"/>
  <c r="O2137" i="1"/>
  <c r="P2137" i="1"/>
  <c r="Q2137" i="1"/>
  <c r="R2137" i="1"/>
  <c r="S2137" i="1"/>
  <c r="T2137" i="1"/>
  <c r="U2137" i="1"/>
  <c r="V2137" i="1"/>
  <c r="W2137" i="1"/>
  <c r="X2137" i="1"/>
  <c r="Y2137" i="1"/>
  <c r="Z2137" i="1"/>
  <c r="AA2137" i="1"/>
  <c r="AB2137" i="1"/>
  <c r="AC2137" i="1"/>
  <c r="AD2137" i="1"/>
  <c r="AE2137" i="1"/>
  <c r="H2138" i="1"/>
  <c r="I2138" i="1"/>
  <c r="J2138" i="1"/>
  <c r="K2138" i="1"/>
  <c r="L2138" i="1"/>
  <c r="M2138" i="1"/>
  <c r="N2138" i="1"/>
  <c r="O2138" i="1"/>
  <c r="P2138" i="1"/>
  <c r="Q2138" i="1"/>
  <c r="R2138" i="1"/>
  <c r="S2138" i="1"/>
  <c r="T2138" i="1"/>
  <c r="U2138" i="1"/>
  <c r="V2138" i="1"/>
  <c r="W2138" i="1"/>
  <c r="X2138" i="1"/>
  <c r="Y2138" i="1"/>
  <c r="Z2138" i="1"/>
  <c r="AA2138" i="1"/>
  <c r="AB2138" i="1"/>
  <c r="AC2138" i="1"/>
  <c r="AD2138" i="1"/>
  <c r="AE2138" i="1"/>
  <c r="H2139" i="1"/>
  <c r="I2139" i="1"/>
  <c r="J2139" i="1"/>
  <c r="K2139" i="1"/>
  <c r="L2139" i="1"/>
  <c r="M2139" i="1"/>
  <c r="N2139" i="1"/>
  <c r="O2139" i="1"/>
  <c r="P2139" i="1"/>
  <c r="Q2139" i="1"/>
  <c r="R2139" i="1"/>
  <c r="S2139" i="1"/>
  <c r="T2139" i="1"/>
  <c r="U2139" i="1"/>
  <c r="V2139" i="1"/>
  <c r="W2139" i="1"/>
  <c r="X2139" i="1"/>
  <c r="Y2139" i="1"/>
  <c r="Z2139" i="1"/>
  <c r="AA2139" i="1"/>
  <c r="AB2139" i="1"/>
  <c r="AC2139" i="1"/>
  <c r="AD2139" i="1"/>
  <c r="AE2139" i="1"/>
  <c r="H2140" i="1"/>
  <c r="I2140" i="1"/>
  <c r="J2140" i="1"/>
  <c r="K2140" i="1"/>
  <c r="L2140" i="1"/>
  <c r="M2140" i="1"/>
  <c r="N2140" i="1"/>
  <c r="O2140" i="1"/>
  <c r="P2140" i="1"/>
  <c r="Q2140" i="1"/>
  <c r="R2140" i="1"/>
  <c r="S2140" i="1"/>
  <c r="T2140" i="1"/>
  <c r="U2140" i="1"/>
  <c r="V2140" i="1"/>
  <c r="W2140" i="1"/>
  <c r="X2140" i="1"/>
  <c r="Y2140" i="1"/>
  <c r="Z2140" i="1"/>
  <c r="AA2140" i="1"/>
  <c r="AB2140" i="1"/>
  <c r="AC2140" i="1"/>
  <c r="AD2140" i="1"/>
  <c r="AE2140" i="1"/>
  <c r="H2141" i="1"/>
  <c r="I2141" i="1"/>
  <c r="J2141" i="1"/>
  <c r="K2141" i="1"/>
  <c r="L2141" i="1"/>
  <c r="M2141" i="1"/>
  <c r="N2141" i="1"/>
  <c r="O2141" i="1"/>
  <c r="P2141" i="1"/>
  <c r="Q2141" i="1"/>
  <c r="R2141" i="1"/>
  <c r="S2141" i="1"/>
  <c r="T2141" i="1"/>
  <c r="U2141" i="1"/>
  <c r="V2141" i="1"/>
  <c r="W2141" i="1"/>
  <c r="X2141" i="1"/>
  <c r="Y2141" i="1"/>
  <c r="Z2141" i="1"/>
  <c r="AA2141" i="1"/>
  <c r="AB2141" i="1"/>
  <c r="AC2141" i="1"/>
  <c r="AD2141" i="1"/>
  <c r="AE2141" i="1"/>
  <c r="H2142" i="1"/>
  <c r="I2142" i="1"/>
  <c r="J2142" i="1"/>
  <c r="K2142" i="1"/>
  <c r="L2142" i="1"/>
  <c r="M2142" i="1"/>
  <c r="N2142" i="1"/>
  <c r="O2142" i="1"/>
  <c r="P2142" i="1"/>
  <c r="Q2142" i="1"/>
  <c r="R2142" i="1"/>
  <c r="S2142" i="1"/>
  <c r="T2142" i="1"/>
  <c r="U2142" i="1"/>
  <c r="V2142" i="1"/>
  <c r="W2142" i="1"/>
  <c r="X2142" i="1"/>
  <c r="Y2142" i="1"/>
  <c r="Z2142" i="1"/>
  <c r="AA2142" i="1"/>
  <c r="AB2142" i="1"/>
  <c r="AC2142" i="1"/>
  <c r="AD2142" i="1"/>
  <c r="AE2142" i="1"/>
  <c r="H2143" i="1"/>
  <c r="I2143" i="1"/>
  <c r="J2143" i="1"/>
  <c r="K2143" i="1"/>
  <c r="L2143" i="1"/>
  <c r="M2143" i="1"/>
  <c r="N2143" i="1"/>
  <c r="O2143" i="1"/>
  <c r="P2143" i="1"/>
  <c r="Q2143" i="1"/>
  <c r="R2143" i="1"/>
  <c r="S2143" i="1"/>
  <c r="T2143" i="1"/>
  <c r="U2143" i="1"/>
  <c r="V2143" i="1"/>
  <c r="W2143" i="1"/>
  <c r="X2143" i="1"/>
  <c r="Y2143" i="1"/>
  <c r="Z2143" i="1"/>
  <c r="AA2143" i="1"/>
  <c r="AB2143" i="1"/>
  <c r="AC2143" i="1"/>
  <c r="AD2143" i="1"/>
  <c r="AE2143" i="1"/>
  <c r="H2144" i="1"/>
  <c r="I2144" i="1"/>
  <c r="J2144" i="1"/>
  <c r="K2144" i="1"/>
  <c r="L2144" i="1"/>
  <c r="M2144" i="1"/>
  <c r="N2144" i="1"/>
  <c r="O2144" i="1"/>
  <c r="P2144" i="1"/>
  <c r="Q2144" i="1"/>
  <c r="R2144" i="1"/>
  <c r="S2144" i="1"/>
  <c r="T2144" i="1"/>
  <c r="U2144" i="1"/>
  <c r="V2144" i="1"/>
  <c r="W2144" i="1"/>
  <c r="X2144" i="1"/>
  <c r="Y2144" i="1"/>
  <c r="Z2144" i="1"/>
  <c r="AA2144" i="1"/>
  <c r="AB2144" i="1"/>
  <c r="AC2144" i="1"/>
  <c r="AD2144" i="1"/>
  <c r="AE2144" i="1"/>
  <c r="H2145" i="1"/>
  <c r="I2145" i="1"/>
  <c r="J2145" i="1"/>
  <c r="K2145" i="1"/>
  <c r="L2145" i="1"/>
  <c r="M2145" i="1"/>
  <c r="N2145" i="1"/>
  <c r="O2145" i="1"/>
  <c r="P2145" i="1"/>
  <c r="Q2145" i="1"/>
  <c r="R2145" i="1"/>
  <c r="S2145" i="1"/>
  <c r="T2145" i="1"/>
  <c r="U2145" i="1"/>
  <c r="V2145" i="1"/>
  <c r="W2145" i="1"/>
  <c r="X2145" i="1"/>
  <c r="Y2145" i="1"/>
  <c r="Z2145" i="1"/>
  <c r="AA2145" i="1"/>
  <c r="AB2145" i="1"/>
  <c r="AC2145" i="1"/>
  <c r="AD2145" i="1"/>
  <c r="AE2145" i="1"/>
  <c r="H2146" i="1"/>
  <c r="I2146" i="1"/>
  <c r="J2146" i="1"/>
  <c r="K2146" i="1"/>
  <c r="L2146" i="1"/>
  <c r="M2146" i="1"/>
  <c r="N2146" i="1"/>
  <c r="O2146" i="1"/>
  <c r="P2146" i="1"/>
  <c r="Q2146" i="1"/>
  <c r="R2146" i="1"/>
  <c r="S2146" i="1"/>
  <c r="T2146" i="1"/>
  <c r="U2146" i="1"/>
  <c r="V2146" i="1"/>
  <c r="W2146" i="1"/>
  <c r="X2146" i="1"/>
  <c r="Y2146" i="1"/>
  <c r="Z2146" i="1"/>
  <c r="AA2146" i="1"/>
  <c r="AB2146" i="1"/>
  <c r="AC2146" i="1"/>
  <c r="AD2146" i="1"/>
  <c r="AE2146" i="1"/>
  <c r="H2147" i="1"/>
  <c r="I2147" i="1"/>
  <c r="J2147" i="1"/>
  <c r="K2147" i="1"/>
  <c r="L2147" i="1"/>
  <c r="M2147" i="1"/>
  <c r="N2147" i="1"/>
  <c r="O2147" i="1"/>
  <c r="P2147" i="1"/>
  <c r="Q2147" i="1"/>
  <c r="R2147" i="1"/>
  <c r="S2147" i="1"/>
  <c r="T2147" i="1"/>
  <c r="U2147" i="1"/>
  <c r="V2147" i="1"/>
  <c r="W2147" i="1"/>
  <c r="X2147" i="1"/>
  <c r="Y2147" i="1"/>
  <c r="Z2147" i="1"/>
  <c r="AA2147" i="1"/>
  <c r="AB2147" i="1"/>
  <c r="AC2147" i="1"/>
  <c r="AD2147" i="1"/>
  <c r="AE2147" i="1"/>
  <c r="H2148" i="1"/>
  <c r="I2148" i="1"/>
  <c r="J2148" i="1"/>
  <c r="K2148" i="1"/>
  <c r="L2148" i="1"/>
  <c r="M2148" i="1"/>
  <c r="N2148" i="1"/>
  <c r="O2148" i="1"/>
  <c r="P2148" i="1"/>
  <c r="Q2148" i="1"/>
  <c r="R2148" i="1"/>
  <c r="S2148" i="1"/>
  <c r="T2148" i="1"/>
  <c r="U2148" i="1"/>
  <c r="V2148" i="1"/>
  <c r="W2148" i="1"/>
  <c r="X2148" i="1"/>
  <c r="Y2148" i="1"/>
  <c r="Z2148" i="1"/>
  <c r="AA2148" i="1"/>
  <c r="AB2148" i="1"/>
  <c r="AC2148" i="1"/>
  <c r="AD2148" i="1"/>
  <c r="AE2148" i="1"/>
  <c r="H2149" i="1"/>
  <c r="I2149" i="1"/>
  <c r="J2149" i="1"/>
  <c r="K2149" i="1"/>
  <c r="L2149" i="1"/>
  <c r="M2149" i="1"/>
  <c r="N2149" i="1"/>
  <c r="O2149" i="1"/>
  <c r="P2149" i="1"/>
  <c r="Q2149" i="1"/>
  <c r="R2149" i="1"/>
  <c r="S2149" i="1"/>
  <c r="T2149" i="1"/>
  <c r="U2149" i="1"/>
  <c r="V2149" i="1"/>
  <c r="W2149" i="1"/>
  <c r="X2149" i="1"/>
  <c r="Y2149" i="1"/>
  <c r="Z2149" i="1"/>
  <c r="AA2149" i="1"/>
  <c r="AB2149" i="1"/>
  <c r="AC2149" i="1"/>
  <c r="AD2149" i="1"/>
  <c r="AE2149" i="1"/>
  <c r="H2150" i="1"/>
  <c r="I2150" i="1"/>
  <c r="J2150" i="1"/>
  <c r="K2150" i="1"/>
  <c r="L2150" i="1"/>
  <c r="M2150" i="1"/>
  <c r="N2150" i="1"/>
  <c r="O2150" i="1"/>
  <c r="P2150" i="1"/>
  <c r="Q2150" i="1"/>
  <c r="R2150" i="1"/>
  <c r="S2150" i="1"/>
  <c r="T2150" i="1"/>
  <c r="U2150" i="1"/>
  <c r="V2150" i="1"/>
  <c r="W2150" i="1"/>
  <c r="X2150" i="1"/>
  <c r="Y2150" i="1"/>
  <c r="Z2150" i="1"/>
  <c r="AA2150" i="1"/>
  <c r="AB2150" i="1"/>
  <c r="AC2150" i="1"/>
  <c r="AD2150" i="1"/>
  <c r="AE2150" i="1"/>
  <c r="H2151" i="1"/>
  <c r="I2151" i="1"/>
  <c r="J2151" i="1"/>
  <c r="K2151" i="1"/>
  <c r="L2151" i="1"/>
  <c r="M2151" i="1"/>
  <c r="N2151" i="1"/>
  <c r="O2151" i="1"/>
  <c r="P2151" i="1"/>
  <c r="Q2151" i="1"/>
  <c r="R2151" i="1"/>
  <c r="S2151" i="1"/>
  <c r="T2151" i="1"/>
  <c r="U2151" i="1"/>
  <c r="V2151" i="1"/>
  <c r="W2151" i="1"/>
  <c r="X2151" i="1"/>
  <c r="Y2151" i="1"/>
  <c r="Z2151" i="1"/>
  <c r="AA2151" i="1"/>
  <c r="AB2151" i="1"/>
  <c r="AC2151" i="1"/>
  <c r="AD2151" i="1"/>
  <c r="AE2151" i="1"/>
  <c r="H2152" i="1"/>
  <c r="I2152" i="1"/>
  <c r="J2152" i="1"/>
  <c r="K2152" i="1"/>
  <c r="L2152" i="1"/>
  <c r="M2152" i="1"/>
  <c r="N2152" i="1"/>
  <c r="O2152" i="1"/>
  <c r="P2152" i="1"/>
  <c r="Q2152" i="1"/>
  <c r="R2152" i="1"/>
  <c r="S2152" i="1"/>
  <c r="T2152" i="1"/>
  <c r="U2152" i="1"/>
  <c r="V2152" i="1"/>
  <c r="W2152" i="1"/>
  <c r="X2152" i="1"/>
  <c r="Y2152" i="1"/>
  <c r="Z2152" i="1"/>
  <c r="AA2152" i="1"/>
  <c r="AB2152" i="1"/>
  <c r="AC2152" i="1"/>
  <c r="AD2152" i="1"/>
  <c r="AE2152" i="1"/>
  <c r="H2154" i="1"/>
  <c r="I2154" i="1"/>
  <c r="J2154" i="1"/>
  <c r="K2154" i="1"/>
  <c r="L2154" i="1"/>
  <c r="M2154" i="1"/>
  <c r="N2154" i="1"/>
  <c r="O2154" i="1"/>
  <c r="P2154" i="1"/>
  <c r="Q2154" i="1"/>
  <c r="R2154" i="1"/>
  <c r="S2154" i="1"/>
  <c r="T2154" i="1"/>
  <c r="U2154" i="1"/>
  <c r="V2154" i="1"/>
  <c r="W2154" i="1"/>
  <c r="X2154" i="1"/>
  <c r="Y2154" i="1"/>
  <c r="Z2154" i="1"/>
  <c r="AA2154" i="1"/>
  <c r="AB2154" i="1"/>
  <c r="AC2154" i="1"/>
  <c r="AD2154" i="1"/>
  <c r="AE2154" i="1"/>
  <c r="H2155" i="1"/>
  <c r="I2155" i="1"/>
  <c r="J2155" i="1"/>
  <c r="K2155" i="1"/>
  <c r="L2155" i="1"/>
  <c r="M2155" i="1"/>
  <c r="N2155" i="1"/>
  <c r="O2155" i="1"/>
  <c r="P2155" i="1"/>
  <c r="Q2155" i="1"/>
  <c r="R2155" i="1"/>
  <c r="S2155" i="1"/>
  <c r="T2155" i="1"/>
  <c r="U2155" i="1"/>
  <c r="V2155" i="1"/>
  <c r="W2155" i="1"/>
  <c r="X2155" i="1"/>
  <c r="Y2155" i="1"/>
  <c r="Z2155" i="1"/>
  <c r="AA2155" i="1"/>
  <c r="AB2155" i="1"/>
  <c r="AC2155" i="1"/>
  <c r="AD2155" i="1"/>
  <c r="AE2155" i="1"/>
  <c r="H2156" i="1"/>
  <c r="I2156" i="1"/>
  <c r="J2156" i="1"/>
  <c r="K2156" i="1"/>
  <c r="L2156" i="1"/>
  <c r="M2156" i="1"/>
  <c r="N2156" i="1"/>
  <c r="O2156" i="1"/>
  <c r="P2156" i="1"/>
  <c r="Q2156" i="1"/>
  <c r="R2156" i="1"/>
  <c r="S2156" i="1"/>
  <c r="T2156" i="1"/>
  <c r="U2156" i="1"/>
  <c r="V2156" i="1"/>
  <c r="W2156" i="1"/>
  <c r="X2156" i="1"/>
  <c r="Y2156" i="1"/>
  <c r="Z2156" i="1"/>
  <c r="AA2156" i="1"/>
  <c r="AB2156" i="1"/>
  <c r="AC2156" i="1"/>
  <c r="AD2156" i="1"/>
  <c r="AE2156" i="1"/>
  <c r="H2157" i="1"/>
  <c r="I2157" i="1"/>
  <c r="J2157" i="1"/>
  <c r="K2157" i="1"/>
  <c r="L2157" i="1"/>
  <c r="M2157" i="1"/>
  <c r="N2157" i="1"/>
  <c r="O2157" i="1"/>
  <c r="P2157" i="1"/>
  <c r="Q2157" i="1"/>
  <c r="R2157" i="1"/>
  <c r="S2157" i="1"/>
  <c r="T2157" i="1"/>
  <c r="U2157" i="1"/>
  <c r="V2157" i="1"/>
  <c r="W2157" i="1"/>
  <c r="X2157" i="1"/>
  <c r="Y2157" i="1"/>
  <c r="Z2157" i="1"/>
  <c r="AA2157" i="1"/>
  <c r="AB2157" i="1"/>
  <c r="AC2157" i="1"/>
  <c r="AD2157" i="1"/>
  <c r="AE2157" i="1"/>
  <c r="H2158" i="1"/>
  <c r="I2158" i="1"/>
  <c r="J2158" i="1"/>
  <c r="K2158" i="1"/>
  <c r="L2158" i="1"/>
  <c r="M2158" i="1"/>
  <c r="N2158" i="1"/>
  <c r="O2158" i="1"/>
  <c r="P2158" i="1"/>
  <c r="Q2158" i="1"/>
  <c r="R2158" i="1"/>
  <c r="S2158" i="1"/>
  <c r="T2158" i="1"/>
  <c r="U2158" i="1"/>
  <c r="V2158" i="1"/>
  <c r="W2158" i="1"/>
  <c r="X2158" i="1"/>
  <c r="Y2158" i="1"/>
  <c r="Z2158" i="1"/>
  <c r="AA2158" i="1"/>
  <c r="AB2158" i="1"/>
  <c r="AC2158" i="1"/>
  <c r="AD2158" i="1"/>
  <c r="AE2158" i="1"/>
  <c r="H2159" i="1"/>
  <c r="I2159" i="1"/>
  <c r="J2159" i="1"/>
  <c r="K2159" i="1"/>
  <c r="L2159" i="1"/>
  <c r="M2159" i="1"/>
  <c r="N2159" i="1"/>
  <c r="O2159" i="1"/>
  <c r="P2159" i="1"/>
  <c r="Q2159" i="1"/>
  <c r="R2159" i="1"/>
  <c r="S2159" i="1"/>
  <c r="T2159" i="1"/>
  <c r="U2159" i="1"/>
  <c r="V2159" i="1"/>
  <c r="W2159" i="1"/>
  <c r="X2159" i="1"/>
  <c r="Y2159" i="1"/>
  <c r="Z2159" i="1"/>
  <c r="AA2159" i="1"/>
  <c r="AB2159" i="1"/>
  <c r="AC2159" i="1"/>
  <c r="AD2159" i="1"/>
  <c r="AE2159" i="1"/>
  <c r="H2160" i="1"/>
  <c r="I2160" i="1"/>
  <c r="J2160" i="1"/>
  <c r="K2160" i="1"/>
  <c r="L2160" i="1"/>
  <c r="M2160" i="1"/>
  <c r="N2160" i="1"/>
  <c r="O2160" i="1"/>
  <c r="P2160" i="1"/>
  <c r="Q2160" i="1"/>
  <c r="R2160" i="1"/>
  <c r="S2160" i="1"/>
  <c r="T2160" i="1"/>
  <c r="U2160" i="1"/>
  <c r="V2160" i="1"/>
  <c r="W2160" i="1"/>
  <c r="X2160" i="1"/>
  <c r="Y2160" i="1"/>
  <c r="Z2160" i="1"/>
  <c r="AA2160" i="1"/>
  <c r="AB2160" i="1"/>
  <c r="AC2160" i="1"/>
  <c r="AD2160" i="1"/>
  <c r="AE2160" i="1"/>
  <c r="H2161" i="1"/>
  <c r="I2161" i="1"/>
  <c r="J2161" i="1"/>
  <c r="K2161" i="1"/>
  <c r="L2161" i="1"/>
  <c r="M2161" i="1"/>
  <c r="N2161" i="1"/>
  <c r="O2161" i="1"/>
  <c r="P2161" i="1"/>
  <c r="Q2161" i="1"/>
  <c r="R2161" i="1"/>
  <c r="S2161" i="1"/>
  <c r="T2161" i="1"/>
  <c r="U2161" i="1"/>
  <c r="V2161" i="1"/>
  <c r="W2161" i="1"/>
  <c r="X2161" i="1"/>
  <c r="Y2161" i="1"/>
  <c r="Z2161" i="1"/>
  <c r="AA2161" i="1"/>
  <c r="AB2161" i="1"/>
  <c r="AC2161" i="1"/>
  <c r="AD2161" i="1"/>
  <c r="AE2161" i="1"/>
  <c r="H2188" i="1"/>
  <c r="I2188" i="1"/>
  <c r="J2188" i="1"/>
  <c r="K2188" i="1"/>
  <c r="L2188" i="1"/>
  <c r="M2188" i="1"/>
  <c r="N2188" i="1"/>
  <c r="O2188" i="1"/>
  <c r="P2188" i="1"/>
  <c r="Q2188" i="1"/>
  <c r="R2188" i="1"/>
  <c r="S2188" i="1"/>
  <c r="T2188" i="1"/>
  <c r="U2188" i="1"/>
  <c r="V2188" i="1"/>
  <c r="W2188" i="1"/>
  <c r="X2188" i="1"/>
  <c r="Y2188" i="1"/>
  <c r="Z2188" i="1"/>
  <c r="AA2188" i="1"/>
  <c r="AB2188" i="1"/>
  <c r="AC2188" i="1"/>
  <c r="AD2188" i="1"/>
  <c r="AE2188" i="1"/>
  <c r="H2189" i="1"/>
  <c r="I2189" i="1"/>
  <c r="J2189" i="1"/>
  <c r="K2189" i="1"/>
  <c r="L2189" i="1"/>
  <c r="M2189" i="1"/>
  <c r="N2189" i="1"/>
  <c r="O2189" i="1"/>
  <c r="P2189" i="1"/>
  <c r="Q2189" i="1"/>
  <c r="R2189" i="1"/>
  <c r="S2189" i="1"/>
  <c r="T2189" i="1"/>
  <c r="U2189" i="1"/>
  <c r="V2189" i="1"/>
  <c r="W2189" i="1"/>
  <c r="X2189" i="1"/>
  <c r="Y2189" i="1"/>
  <c r="Z2189" i="1"/>
  <c r="AA2189" i="1"/>
  <c r="AB2189" i="1"/>
  <c r="AC2189" i="1"/>
  <c r="AD2189" i="1"/>
  <c r="AE2189" i="1"/>
  <c r="H2190" i="1"/>
  <c r="I2190" i="1"/>
  <c r="J2190" i="1"/>
  <c r="K2190" i="1"/>
  <c r="L2190" i="1"/>
  <c r="M2190" i="1"/>
  <c r="N2190" i="1"/>
  <c r="O2190" i="1"/>
  <c r="P2190" i="1"/>
  <c r="Q2190" i="1"/>
  <c r="R2190" i="1"/>
  <c r="S2190" i="1"/>
  <c r="T2190" i="1"/>
  <c r="U2190" i="1"/>
  <c r="V2190" i="1"/>
  <c r="W2190" i="1"/>
  <c r="X2190" i="1"/>
  <c r="Y2190" i="1"/>
  <c r="Z2190" i="1"/>
  <c r="AA2190" i="1"/>
  <c r="AB2190" i="1"/>
  <c r="AC2190" i="1"/>
  <c r="AD2190" i="1"/>
  <c r="AE2190" i="1"/>
  <c r="H2191" i="1"/>
  <c r="I2191" i="1"/>
  <c r="J2191" i="1"/>
  <c r="K2191" i="1"/>
  <c r="L2191" i="1"/>
  <c r="M2191" i="1"/>
  <c r="N2191" i="1"/>
  <c r="O2191" i="1"/>
  <c r="P2191" i="1"/>
  <c r="Q2191" i="1"/>
  <c r="R2191" i="1"/>
  <c r="S2191" i="1"/>
  <c r="T2191" i="1"/>
  <c r="U2191" i="1"/>
  <c r="V2191" i="1"/>
  <c r="W2191" i="1"/>
  <c r="X2191" i="1"/>
  <c r="Y2191" i="1"/>
  <c r="Z2191" i="1"/>
  <c r="AA2191" i="1"/>
  <c r="AB2191" i="1"/>
  <c r="AC2191" i="1"/>
  <c r="AD2191" i="1"/>
  <c r="AE2191" i="1"/>
  <c r="H2192" i="1"/>
  <c r="I2192" i="1"/>
  <c r="J2192" i="1"/>
  <c r="K2192" i="1"/>
  <c r="L2192" i="1"/>
  <c r="M2192" i="1"/>
  <c r="N2192" i="1"/>
  <c r="O2192" i="1"/>
  <c r="P2192" i="1"/>
  <c r="Q2192" i="1"/>
  <c r="R2192" i="1"/>
  <c r="S2192" i="1"/>
  <c r="T2192" i="1"/>
  <c r="U2192" i="1"/>
  <c r="V2192" i="1"/>
  <c r="W2192" i="1"/>
  <c r="X2192" i="1"/>
  <c r="Y2192" i="1"/>
  <c r="Z2192" i="1"/>
  <c r="AA2192" i="1"/>
  <c r="AB2192" i="1"/>
  <c r="AC2192" i="1"/>
  <c r="AD2192" i="1"/>
  <c r="AE2192" i="1"/>
  <c r="H2193" i="1"/>
  <c r="I2193" i="1"/>
  <c r="J2193" i="1"/>
  <c r="K2193" i="1"/>
  <c r="L2193" i="1"/>
  <c r="M2193" i="1"/>
  <c r="N2193" i="1"/>
  <c r="O2193" i="1"/>
  <c r="P2193" i="1"/>
  <c r="Q2193" i="1"/>
  <c r="R2193" i="1"/>
  <c r="S2193" i="1"/>
  <c r="T2193" i="1"/>
  <c r="U2193" i="1"/>
  <c r="V2193" i="1"/>
  <c r="W2193" i="1"/>
  <c r="X2193" i="1"/>
  <c r="Y2193" i="1"/>
  <c r="Z2193" i="1"/>
  <c r="AA2193" i="1"/>
  <c r="AB2193" i="1"/>
  <c r="AC2193" i="1"/>
  <c r="AD2193" i="1"/>
  <c r="AE2193" i="1"/>
  <c r="H2194" i="1"/>
  <c r="I2194" i="1"/>
  <c r="J2194" i="1"/>
  <c r="K2194" i="1"/>
  <c r="L2194" i="1"/>
  <c r="M2194" i="1"/>
  <c r="N2194" i="1"/>
  <c r="O2194" i="1"/>
  <c r="P2194" i="1"/>
  <c r="Q2194" i="1"/>
  <c r="R2194" i="1"/>
  <c r="S2194" i="1"/>
  <c r="T2194" i="1"/>
  <c r="U2194" i="1"/>
  <c r="V2194" i="1"/>
  <c r="W2194" i="1"/>
  <c r="X2194" i="1"/>
  <c r="Y2194" i="1"/>
  <c r="Z2194" i="1"/>
  <c r="AA2194" i="1"/>
  <c r="AB2194" i="1"/>
  <c r="AC2194" i="1"/>
  <c r="AD2194" i="1"/>
  <c r="AE2194" i="1"/>
  <c r="H2195" i="1"/>
  <c r="I2195" i="1"/>
  <c r="J2195" i="1"/>
  <c r="K2195" i="1"/>
  <c r="L2195" i="1"/>
  <c r="M2195" i="1"/>
  <c r="N2195" i="1"/>
  <c r="O2195" i="1"/>
  <c r="P2195" i="1"/>
  <c r="Q2195" i="1"/>
  <c r="R2195" i="1"/>
  <c r="S2195" i="1"/>
  <c r="T2195" i="1"/>
  <c r="U2195" i="1"/>
  <c r="V2195" i="1"/>
  <c r="W2195" i="1"/>
  <c r="X2195" i="1"/>
  <c r="Y2195" i="1"/>
  <c r="Z2195" i="1"/>
  <c r="AA2195" i="1"/>
  <c r="AB2195" i="1"/>
  <c r="AC2195" i="1"/>
  <c r="AD2195" i="1"/>
  <c r="AE2195" i="1"/>
  <c r="H2196" i="1"/>
  <c r="I2196" i="1"/>
  <c r="J2196" i="1"/>
  <c r="K2196" i="1"/>
  <c r="L2196" i="1"/>
  <c r="M2196" i="1"/>
  <c r="N2196" i="1"/>
  <c r="O2196" i="1"/>
  <c r="P2196" i="1"/>
  <c r="Q2196" i="1"/>
  <c r="R2196" i="1"/>
  <c r="S2196" i="1"/>
  <c r="T2196" i="1"/>
  <c r="U2196" i="1"/>
  <c r="V2196" i="1"/>
  <c r="W2196" i="1"/>
  <c r="X2196" i="1"/>
  <c r="Y2196" i="1"/>
  <c r="Z2196" i="1"/>
  <c r="AA2196" i="1"/>
  <c r="AB2196" i="1"/>
  <c r="AC2196" i="1"/>
  <c r="AD2196" i="1"/>
  <c r="AE2196" i="1"/>
  <c r="H2197" i="1"/>
  <c r="I2197" i="1"/>
  <c r="J2197" i="1"/>
  <c r="K2197" i="1"/>
  <c r="L2197" i="1"/>
  <c r="M2197" i="1"/>
  <c r="N2197" i="1"/>
  <c r="O2197" i="1"/>
  <c r="P2197" i="1"/>
  <c r="Q2197" i="1"/>
  <c r="R2197" i="1"/>
  <c r="S2197" i="1"/>
  <c r="T2197" i="1"/>
  <c r="U2197" i="1"/>
  <c r="V2197" i="1"/>
  <c r="W2197" i="1"/>
  <c r="X2197" i="1"/>
  <c r="Y2197" i="1"/>
  <c r="Z2197" i="1"/>
  <c r="AA2197" i="1"/>
  <c r="AB2197" i="1"/>
  <c r="AC2197" i="1"/>
  <c r="AD2197" i="1"/>
  <c r="AE2197" i="1"/>
  <c r="H2198" i="1"/>
  <c r="I2198" i="1"/>
  <c r="J2198" i="1"/>
  <c r="K2198" i="1"/>
  <c r="L2198" i="1"/>
  <c r="M2198" i="1"/>
  <c r="N2198" i="1"/>
  <c r="O2198" i="1"/>
  <c r="P2198" i="1"/>
  <c r="Q2198" i="1"/>
  <c r="R2198" i="1"/>
  <c r="S2198" i="1"/>
  <c r="T2198" i="1"/>
  <c r="U2198" i="1"/>
  <c r="V2198" i="1"/>
  <c r="W2198" i="1"/>
  <c r="X2198" i="1"/>
  <c r="Y2198" i="1"/>
  <c r="Z2198" i="1"/>
  <c r="AA2198" i="1"/>
  <c r="AB2198" i="1"/>
  <c r="AC2198" i="1"/>
  <c r="AD2198" i="1"/>
  <c r="AE2198" i="1"/>
  <c r="H2199" i="1"/>
  <c r="I2199" i="1"/>
  <c r="J2199" i="1"/>
  <c r="K2199" i="1"/>
  <c r="L2199" i="1"/>
  <c r="M2199" i="1"/>
  <c r="N2199" i="1"/>
  <c r="O2199" i="1"/>
  <c r="P2199" i="1"/>
  <c r="Q2199" i="1"/>
  <c r="R2199" i="1"/>
  <c r="S2199" i="1"/>
  <c r="T2199" i="1"/>
  <c r="U2199" i="1"/>
  <c r="V2199" i="1"/>
  <c r="W2199" i="1"/>
  <c r="X2199" i="1"/>
  <c r="Y2199" i="1"/>
  <c r="Z2199" i="1"/>
  <c r="AA2199" i="1"/>
  <c r="AB2199" i="1"/>
  <c r="AC2199" i="1"/>
  <c r="AD2199" i="1"/>
  <c r="AE2199" i="1"/>
  <c r="H2200" i="1"/>
  <c r="I2200" i="1"/>
  <c r="J2200" i="1"/>
  <c r="K2200" i="1"/>
  <c r="L2200" i="1"/>
  <c r="M2200" i="1"/>
  <c r="N2200" i="1"/>
  <c r="O2200" i="1"/>
  <c r="P2200" i="1"/>
  <c r="Q2200" i="1"/>
  <c r="R2200" i="1"/>
  <c r="S2200" i="1"/>
  <c r="T2200" i="1"/>
  <c r="U2200" i="1"/>
  <c r="V2200" i="1"/>
  <c r="W2200" i="1"/>
  <c r="X2200" i="1"/>
  <c r="Y2200" i="1"/>
  <c r="Z2200" i="1"/>
  <c r="AA2200" i="1"/>
  <c r="AB2200" i="1"/>
  <c r="AC2200" i="1"/>
  <c r="AD2200" i="1"/>
  <c r="AE2200" i="1"/>
  <c r="H2201" i="1"/>
  <c r="I2201" i="1"/>
  <c r="J2201" i="1"/>
  <c r="K2201" i="1"/>
  <c r="L2201" i="1"/>
  <c r="M2201" i="1"/>
  <c r="N2201" i="1"/>
  <c r="O2201" i="1"/>
  <c r="P2201" i="1"/>
  <c r="Q2201" i="1"/>
  <c r="R2201" i="1"/>
  <c r="S2201" i="1"/>
  <c r="T2201" i="1"/>
  <c r="U2201" i="1"/>
  <c r="V2201" i="1"/>
  <c r="W2201" i="1"/>
  <c r="X2201" i="1"/>
  <c r="Y2201" i="1"/>
  <c r="Z2201" i="1"/>
  <c r="AA2201" i="1"/>
  <c r="AB2201" i="1"/>
  <c r="AC2201" i="1"/>
  <c r="AD2201" i="1"/>
  <c r="AE2201" i="1"/>
  <c r="H2202" i="1"/>
  <c r="I2202" i="1"/>
  <c r="J2202" i="1"/>
  <c r="K2202" i="1"/>
  <c r="L2202" i="1"/>
  <c r="M2202" i="1"/>
  <c r="N2202" i="1"/>
  <c r="O2202" i="1"/>
  <c r="P2202" i="1"/>
  <c r="Q2202" i="1"/>
  <c r="R2202" i="1"/>
  <c r="S2202" i="1"/>
  <c r="T2202" i="1"/>
  <c r="U2202" i="1"/>
  <c r="V2202" i="1"/>
  <c r="W2202" i="1"/>
  <c r="X2202" i="1"/>
  <c r="Y2202" i="1"/>
  <c r="Z2202" i="1"/>
  <c r="AA2202" i="1"/>
  <c r="AB2202" i="1"/>
  <c r="AC2202" i="1"/>
  <c r="AD2202" i="1"/>
  <c r="AE2202" i="1"/>
  <c r="H2203" i="1"/>
  <c r="I2203" i="1"/>
  <c r="J2203" i="1"/>
  <c r="K2203" i="1"/>
  <c r="L2203" i="1"/>
  <c r="M2203" i="1"/>
  <c r="N2203" i="1"/>
  <c r="O2203" i="1"/>
  <c r="P2203" i="1"/>
  <c r="Q2203" i="1"/>
  <c r="R2203" i="1"/>
  <c r="S2203" i="1"/>
  <c r="T2203" i="1"/>
  <c r="U2203" i="1"/>
  <c r="V2203" i="1"/>
  <c r="W2203" i="1"/>
  <c r="X2203" i="1"/>
  <c r="Y2203" i="1"/>
  <c r="Z2203" i="1"/>
  <c r="AA2203" i="1"/>
  <c r="AB2203" i="1"/>
  <c r="AC2203" i="1"/>
  <c r="AD2203" i="1"/>
  <c r="AE2203" i="1"/>
  <c r="H2262" i="1"/>
  <c r="I2262" i="1"/>
  <c r="J2262" i="1"/>
  <c r="K2262" i="1"/>
  <c r="L2262" i="1"/>
  <c r="M2262" i="1"/>
  <c r="N2262" i="1"/>
  <c r="O2262" i="1"/>
  <c r="P2262" i="1"/>
  <c r="Q2262" i="1"/>
  <c r="R2262" i="1"/>
  <c r="S2262" i="1"/>
  <c r="T2262" i="1"/>
  <c r="U2262" i="1"/>
  <c r="V2262" i="1"/>
  <c r="W2262" i="1"/>
  <c r="X2262" i="1"/>
  <c r="Y2262" i="1"/>
  <c r="Z2262" i="1"/>
  <c r="AA2262" i="1"/>
  <c r="AB2262" i="1"/>
  <c r="AC2262" i="1"/>
  <c r="AD2262" i="1"/>
  <c r="AE2262" i="1"/>
  <c r="H2263" i="1"/>
  <c r="I2263" i="1"/>
  <c r="J2263" i="1"/>
  <c r="K2263" i="1"/>
  <c r="L2263" i="1"/>
  <c r="M2263" i="1"/>
  <c r="N2263" i="1"/>
  <c r="O2263" i="1"/>
  <c r="P2263" i="1"/>
  <c r="Q2263" i="1"/>
  <c r="R2263" i="1"/>
  <c r="S2263" i="1"/>
  <c r="T2263" i="1"/>
  <c r="U2263" i="1"/>
  <c r="V2263" i="1"/>
  <c r="W2263" i="1"/>
  <c r="X2263" i="1"/>
  <c r="Y2263" i="1"/>
  <c r="Z2263" i="1"/>
  <c r="AA2263" i="1"/>
  <c r="AB2263" i="1"/>
  <c r="AC2263" i="1"/>
  <c r="AD2263" i="1"/>
  <c r="AE2263" i="1"/>
  <c r="H2264" i="1"/>
  <c r="I2264" i="1"/>
  <c r="J2264" i="1"/>
  <c r="K2264" i="1"/>
  <c r="L2264" i="1"/>
  <c r="M2264" i="1"/>
  <c r="N2264" i="1"/>
  <c r="O2264" i="1"/>
  <c r="P2264" i="1"/>
  <c r="Q2264" i="1"/>
  <c r="R2264" i="1"/>
  <c r="S2264" i="1"/>
  <c r="T2264" i="1"/>
  <c r="U2264" i="1"/>
  <c r="V2264" i="1"/>
  <c r="W2264" i="1"/>
  <c r="X2264" i="1"/>
  <c r="Y2264" i="1"/>
  <c r="Z2264" i="1"/>
  <c r="AA2264" i="1"/>
  <c r="AB2264" i="1"/>
  <c r="AC2264" i="1"/>
  <c r="AD2264" i="1"/>
  <c r="AE2264" i="1"/>
  <c r="H2265" i="1"/>
  <c r="I2265" i="1"/>
  <c r="J2265" i="1"/>
  <c r="K2265" i="1"/>
  <c r="L2265" i="1"/>
  <c r="M2265" i="1"/>
  <c r="N2265" i="1"/>
  <c r="O2265" i="1"/>
  <c r="P2265" i="1"/>
  <c r="Q2265" i="1"/>
  <c r="R2265" i="1"/>
  <c r="S2265" i="1"/>
  <c r="T2265" i="1"/>
  <c r="U2265" i="1"/>
  <c r="V2265" i="1"/>
  <c r="W2265" i="1"/>
  <c r="X2265" i="1"/>
  <c r="Y2265" i="1"/>
  <c r="Z2265" i="1"/>
  <c r="AA2265" i="1"/>
  <c r="AB2265" i="1"/>
  <c r="AC2265" i="1"/>
  <c r="AD2265" i="1"/>
  <c r="AE2265" i="1"/>
  <c r="H2266" i="1"/>
  <c r="I2266" i="1"/>
  <c r="J2266" i="1"/>
  <c r="K2266" i="1"/>
  <c r="L2266" i="1"/>
  <c r="M2266" i="1"/>
  <c r="N2266" i="1"/>
  <c r="O2266" i="1"/>
  <c r="P2266" i="1"/>
  <c r="Q2266" i="1"/>
  <c r="R2266" i="1"/>
  <c r="S2266" i="1"/>
  <c r="T2266" i="1"/>
  <c r="U2266" i="1"/>
  <c r="V2266" i="1"/>
  <c r="W2266" i="1"/>
  <c r="X2266" i="1"/>
  <c r="Y2266" i="1"/>
  <c r="Z2266" i="1"/>
  <c r="AA2266" i="1"/>
  <c r="AB2266" i="1"/>
  <c r="AC2266" i="1"/>
  <c r="AD2266" i="1"/>
  <c r="AE2266" i="1"/>
  <c r="H2267" i="1"/>
  <c r="I2267" i="1"/>
  <c r="J2267" i="1"/>
  <c r="K2267" i="1"/>
  <c r="L2267" i="1"/>
  <c r="M2267" i="1"/>
  <c r="N2267" i="1"/>
  <c r="O2267" i="1"/>
  <c r="P2267" i="1"/>
  <c r="Q2267" i="1"/>
  <c r="R2267" i="1"/>
  <c r="S2267" i="1"/>
  <c r="T2267" i="1"/>
  <c r="U2267" i="1"/>
  <c r="V2267" i="1"/>
  <c r="W2267" i="1"/>
  <c r="X2267" i="1"/>
  <c r="Y2267" i="1"/>
  <c r="Z2267" i="1"/>
  <c r="AA2267" i="1"/>
  <c r="AB2267" i="1"/>
  <c r="AC2267" i="1"/>
  <c r="AD2267" i="1"/>
  <c r="AE2267" i="1"/>
  <c r="H2268" i="1"/>
  <c r="I2268" i="1"/>
  <c r="J2268" i="1"/>
  <c r="K2268" i="1"/>
  <c r="L2268" i="1"/>
  <c r="M2268" i="1"/>
  <c r="N2268" i="1"/>
  <c r="O2268" i="1"/>
  <c r="P2268" i="1"/>
  <c r="Q2268" i="1"/>
  <c r="R2268" i="1"/>
  <c r="S2268" i="1"/>
  <c r="T2268" i="1"/>
  <c r="U2268" i="1"/>
  <c r="V2268" i="1"/>
  <c r="W2268" i="1"/>
  <c r="X2268" i="1"/>
  <c r="Y2268" i="1"/>
  <c r="Z2268" i="1"/>
  <c r="AA2268" i="1"/>
  <c r="AB2268" i="1"/>
  <c r="AC2268" i="1"/>
  <c r="AD2268" i="1"/>
  <c r="AE2268" i="1"/>
  <c r="H2269" i="1"/>
  <c r="I2269" i="1"/>
  <c r="J2269" i="1"/>
  <c r="K2269" i="1"/>
  <c r="L2269" i="1"/>
  <c r="M2269" i="1"/>
  <c r="N2269" i="1"/>
  <c r="O2269" i="1"/>
  <c r="P2269" i="1"/>
  <c r="Q2269" i="1"/>
  <c r="R2269" i="1"/>
  <c r="S2269" i="1"/>
  <c r="T2269" i="1"/>
  <c r="U2269" i="1"/>
  <c r="V2269" i="1"/>
  <c r="W2269" i="1"/>
  <c r="X2269" i="1"/>
  <c r="Y2269" i="1"/>
  <c r="Z2269" i="1"/>
  <c r="AA2269" i="1"/>
  <c r="AB2269" i="1"/>
  <c r="AC2269" i="1"/>
  <c r="AD2269" i="1"/>
  <c r="AE2269" i="1"/>
  <c r="H2278" i="1"/>
  <c r="I2278" i="1"/>
  <c r="J2278" i="1"/>
  <c r="K2278" i="1"/>
  <c r="L2278" i="1"/>
  <c r="M2278" i="1"/>
  <c r="N2278" i="1"/>
  <c r="O2278" i="1"/>
  <c r="P2278" i="1"/>
  <c r="Q2278" i="1"/>
  <c r="R2278" i="1"/>
  <c r="S2278" i="1"/>
  <c r="T2278" i="1"/>
  <c r="U2278" i="1"/>
  <c r="V2278" i="1"/>
  <c r="W2278" i="1"/>
  <c r="X2278" i="1"/>
  <c r="Y2278" i="1"/>
  <c r="Z2278" i="1"/>
  <c r="AA2278" i="1"/>
  <c r="AB2278" i="1"/>
  <c r="AC2278" i="1"/>
  <c r="AD2278" i="1"/>
  <c r="AE2278" i="1"/>
  <c r="H2279" i="1"/>
  <c r="I2279" i="1"/>
  <c r="J2279" i="1"/>
  <c r="K2279" i="1"/>
  <c r="L2279" i="1"/>
  <c r="M2279" i="1"/>
  <c r="N2279" i="1"/>
  <c r="O2279" i="1"/>
  <c r="P2279" i="1"/>
  <c r="Q2279" i="1"/>
  <c r="R2279" i="1"/>
  <c r="S2279" i="1"/>
  <c r="T2279" i="1"/>
  <c r="U2279" i="1"/>
  <c r="V2279" i="1"/>
  <c r="W2279" i="1"/>
  <c r="X2279" i="1"/>
  <c r="Y2279" i="1"/>
  <c r="Z2279" i="1"/>
  <c r="AA2279" i="1"/>
  <c r="AB2279" i="1"/>
  <c r="AC2279" i="1"/>
  <c r="AD2279" i="1"/>
  <c r="AE2279" i="1"/>
  <c r="H2280" i="1"/>
  <c r="I2280" i="1"/>
  <c r="J2280" i="1"/>
  <c r="K2280" i="1"/>
  <c r="L2280" i="1"/>
  <c r="M2280" i="1"/>
  <c r="N2280" i="1"/>
  <c r="O2280" i="1"/>
  <c r="P2280" i="1"/>
  <c r="Q2280" i="1"/>
  <c r="R2280" i="1"/>
  <c r="S2280" i="1"/>
  <c r="T2280" i="1"/>
  <c r="U2280" i="1"/>
  <c r="V2280" i="1"/>
  <c r="W2280" i="1"/>
  <c r="X2280" i="1"/>
  <c r="Y2280" i="1"/>
  <c r="Z2280" i="1"/>
  <c r="AA2280" i="1"/>
  <c r="AB2280" i="1"/>
  <c r="AC2280" i="1"/>
  <c r="AD2280" i="1"/>
  <c r="AE2280" i="1"/>
  <c r="H2281" i="1"/>
  <c r="I2281" i="1"/>
  <c r="J2281" i="1"/>
  <c r="K2281" i="1"/>
  <c r="L2281" i="1"/>
  <c r="M2281" i="1"/>
  <c r="N2281" i="1"/>
  <c r="O2281" i="1"/>
  <c r="P2281" i="1"/>
  <c r="Q2281" i="1"/>
  <c r="R2281" i="1"/>
  <c r="S2281" i="1"/>
  <c r="T2281" i="1"/>
  <c r="U2281" i="1"/>
  <c r="V2281" i="1"/>
  <c r="W2281" i="1"/>
  <c r="X2281" i="1"/>
  <c r="Y2281" i="1"/>
  <c r="Z2281" i="1"/>
  <c r="AA2281" i="1"/>
  <c r="AB2281" i="1"/>
  <c r="AC2281" i="1"/>
  <c r="AD2281" i="1"/>
  <c r="AE2281" i="1"/>
  <c r="H2282" i="1"/>
  <c r="I2282" i="1"/>
  <c r="J2282" i="1"/>
  <c r="K2282" i="1"/>
  <c r="L2282" i="1"/>
  <c r="M2282" i="1"/>
  <c r="N2282" i="1"/>
  <c r="O2282" i="1"/>
  <c r="P2282" i="1"/>
  <c r="Q2282" i="1"/>
  <c r="R2282" i="1"/>
  <c r="S2282" i="1"/>
  <c r="T2282" i="1"/>
  <c r="U2282" i="1"/>
  <c r="V2282" i="1"/>
  <c r="W2282" i="1"/>
  <c r="X2282" i="1"/>
  <c r="Y2282" i="1"/>
  <c r="Z2282" i="1"/>
  <c r="AA2282" i="1"/>
  <c r="AB2282" i="1"/>
  <c r="AC2282" i="1"/>
  <c r="AD2282" i="1"/>
  <c r="AE2282" i="1"/>
  <c r="H2283" i="1"/>
  <c r="I2283" i="1"/>
  <c r="J2283" i="1"/>
  <c r="K2283" i="1"/>
  <c r="L2283" i="1"/>
  <c r="M2283" i="1"/>
  <c r="N2283" i="1"/>
  <c r="O2283" i="1"/>
  <c r="P2283" i="1"/>
  <c r="Q2283" i="1"/>
  <c r="R2283" i="1"/>
  <c r="S2283" i="1"/>
  <c r="T2283" i="1"/>
  <c r="U2283" i="1"/>
  <c r="V2283" i="1"/>
  <c r="W2283" i="1"/>
  <c r="X2283" i="1"/>
  <c r="Y2283" i="1"/>
  <c r="Z2283" i="1"/>
  <c r="AA2283" i="1"/>
  <c r="AB2283" i="1"/>
  <c r="AC2283" i="1"/>
  <c r="AD2283" i="1"/>
  <c r="AE2283" i="1"/>
  <c r="H2284" i="1"/>
  <c r="I2284" i="1"/>
  <c r="J2284" i="1"/>
  <c r="K2284" i="1"/>
  <c r="L2284" i="1"/>
  <c r="M2284" i="1"/>
  <c r="N2284" i="1"/>
  <c r="O2284" i="1"/>
  <c r="P2284" i="1"/>
  <c r="Q2284" i="1"/>
  <c r="R2284" i="1"/>
  <c r="S2284" i="1"/>
  <c r="T2284" i="1"/>
  <c r="U2284" i="1"/>
  <c r="V2284" i="1"/>
  <c r="W2284" i="1"/>
  <c r="X2284" i="1"/>
  <c r="Y2284" i="1"/>
  <c r="Z2284" i="1"/>
  <c r="AA2284" i="1"/>
  <c r="AB2284" i="1"/>
  <c r="AC2284" i="1"/>
  <c r="AD2284" i="1"/>
  <c r="AE2284" i="1"/>
  <c r="H2285" i="1"/>
  <c r="I2285" i="1"/>
  <c r="J2285" i="1"/>
  <c r="K2285" i="1"/>
  <c r="L2285" i="1"/>
  <c r="M2285" i="1"/>
  <c r="N2285" i="1"/>
  <c r="O2285" i="1"/>
  <c r="P2285" i="1"/>
  <c r="Q2285" i="1"/>
  <c r="R2285" i="1"/>
  <c r="S2285" i="1"/>
  <c r="T2285" i="1"/>
  <c r="U2285" i="1"/>
  <c r="V2285" i="1"/>
  <c r="W2285" i="1"/>
  <c r="X2285" i="1"/>
  <c r="Y2285" i="1"/>
  <c r="Z2285" i="1"/>
  <c r="AA2285" i="1"/>
  <c r="AB2285" i="1"/>
  <c r="AC2285" i="1"/>
  <c r="AD2285" i="1"/>
  <c r="AE2285" i="1"/>
  <c r="H2287" i="1"/>
  <c r="I2287" i="1"/>
  <c r="J2287" i="1"/>
  <c r="K2287" i="1"/>
  <c r="L2287" i="1"/>
  <c r="M2287" i="1"/>
  <c r="N2287" i="1"/>
  <c r="O2287" i="1"/>
  <c r="P2287" i="1"/>
  <c r="Q2287" i="1"/>
  <c r="R2287" i="1"/>
  <c r="S2287" i="1"/>
  <c r="T2287" i="1"/>
  <c r="U2287" i="1"/>
  <c r="V2287" i="1"/>
  <c r="W2287" i="1"/>
  <c r="X2287" i="1"/>
  <c r="Y2287" i="1"/>
  <c r="Z2287" i="1"/>
  <c r="AA2287" i="1"/>
  <c r="AB2287" i="1"/>
  <c r="AC2287" i="1"/>
  <c r="AD2287" i="1"/>
  <c r="AE2287" i="1"/>
  <c r="H2288" i="1"/>
  <c r="I2288" i="1"/>
  <c r="J2288" i="1"/>
  <c r="K2288" i="1"/>
  <c r="L2288" i="1"/>
  <c r="M2288" i="1"/>
  <c r="N2288" i="1"/>
  <c r="O2288" i="1"/>
  <c r="P2288" i="1"/>
  <c r="Q2288" i="1"/>
  <c r="R2288" i="1"/>
  <c r="S2288" i="1"/>
  <c r="T2288" i="1"/>
  <c r="U2288" i="1"/>
  <c r="V2288" i="1"/>
  <c r="W2288" i="1"/>
  <c r="X2288" i="1"/>
  <c r="Y2288" i="1"/>
  <c r="Z2288" i="1"/>
  <c r="AA2288" i="1"/>
  <c r="AB2288" i="1"/>
  <c r="AC2288" i="1"/>
  <c r="AD2288" i="1"/>
  <c r="AE2288" i="1"/>
  <c r="H2289" i="1"/>
  <c r="I2289" i="1"/>
  <c r="J2289" i="1"/>
  <c r="K2289" i="1"/>
  <c r="L2289" i="1"/>
  <c r="M2289" i="1"/>
  <c r="N2289" i="1"/>
  <c r="O2289" i="1"/>
  <c r="P2289" i="1"/>
  <c r="Q2289" i="1"/>
  <c r="R2289" i="1"/>
  <c r="S2289" i="1"/>
  <c r="T2289" i="1"/>
  <c r="U2289" i="1"/>
  <c r="V2289" i="1"/>
  <c r="W2289" i="1"/>
  <c r="X2289" i="1"/>
  <c r="Y2289" i="1"/>
  <c r="Z2289" i="1"/>
  <c r="AA2289" i="1"/>
  <c r="AB2289" i="1"/>
  <c r="AC2289" i="1"/>
  <c r="AD2289" i="1"/>
  <c r="AE2289" i="1"/>
  <c r="H2290" i="1"/>
  <c r="I2290" i="1"/>
  <c r="J2290" i="1"/>
  <c r="K2290" i="1"/>
  <c r="L2290" i="1"/>
  <c r="M2290" i="1"/>
  <c r="N2290" i="1"/>
  <c r="O2290" i="1"/>
  <c r="P2290" i="1"/>
  <c r="Q2290" i="1"/>
  <c r="R2290" i="1"/>
  <c r="S2290" i="1"/>
  <c r="T2290" i="1"/>
  <c r="U2290" i="1"/>
  <c r="V2290" i="1"/>
  <c r="W2290" i="1"/>
  <c r="X2290" i="1"/>
  <c r="Y2290" i="1"/>
  <c r="Z2290" i="1"/>
  <c r="AA2290" i="1"/>
  <c r="AB2290" i="1"/>
  <c r="AC2290" i="1"/>
  <c r="AD2290" i="1"/>
  <c r="AE2290" i="1"/>
  <c r="H2291" i="1"/>
  <c r="I2291" i="1"/>
  <c r="J2291" i="1"/>
  <c r="K2291" i="1"/>
  <c r="L2291" i="1"/>
  <c r="M2291" i="1"/>
  <c r="N2291" i="1"/>
  <c r="O2291" i="1"/>
  <c r="P2291" i="1"/>
  <c r="Q2291" i="1"/>
  <c r="R2291" i="1"/>
  <c r="S2291" i="1"/>
  <c r="T2291" i="1"/>
  <c r="U2291" i="1"/>
  <c r="V2291" i="1"/>
  <c r="W2291" i="1"/>
  <c r="X2291" i="1"/>
  <c r="Y2291" i="1"/>
  <c r="Z2291" i="1"/>
  <c r="AA2291" i="1"/>
  <c r="AB2291" i="1"/>
  <c r="AC2291" i="1"/>
  <c r="AD2291" i="1"/>
  <c r="AE2291" i="1"/>
  <c r="H2292" i="1"/>
  <c r="I2292" i="1"/>
  <c r="J2292" i="1"/>
  <c r="K2292" i="1"/>
  <c r="L2292" i="1"/>
  <c r="M2292" i="1"/>
  <c r="N2292" i="1"/>
  <c r="O2292" i="1"/>
  <c r="P2292" i="1"/>
  <c r="Q2292" i="1"/>
  <c r="R2292" i="1"/>
  <c r="S2292" i="1"/>
  <c r="T2292" i="1"/>
  <c r="U2292" i="1"/>
  <c r="V2292" i="1"/>
  <c r="W2292" i="1"/>
  <c r="X2292" i="1"/>
  <c r="Y2292" i="1"/>
  <c r="Z2292" i="1"/>
  <c r="AA2292" i="1"/>
  <c r="AB2292" i="1"/>
  <c r="AC2292" i="1"/>
  <c r="AD2292" i="1"/>
  <c r="AE2292" i="1"/>
  <c r="H2293" i="1"/>
  <c r="I2293" i="1"/>
  <c r="J2293" i="1"/>
  <c r="K2293" i="1"/>
  <c r="L2293" i="1"/>
  <c r="M2293" i="1"/>
  <c r="N2293" i="1"/>
  <c r="O2293" i="1"/>
  <c r="P2293" i="1"/>
  <c r="Q2293" i="1"/>
  <c r="R2293" i="1"/>
  <c r="S2293" i="1"/>
  <c r="T2293" i="1"/>
  <c r="U2293" i="1"/>
  <c r="V2293" i="1"/>
  <c r="W2293" i="1"/>
  <c r="X2293" i="1"/>
  <c r="Y2293" i="1"/>
  <c r="Z2293" i="1"/>
  <c r="AA2293" i="1"/>
  <c r="AB2293" i="1"/>
  <c r="AC2293" i="1"/>
  <c r="AD2293" i="1"/>
  <c r="AE2293" i="1"/>
  <c r="H2294" i="1"/>
  <c r="I2294" i="1"/>
  <c r="J2294" i="1"/>
  <c r="K2294" i="1"/>
  <c r="L2294" i="1"/>
  <c r="M2294" i="1"/>
  <c r="N2294" i="1"/>
  <c r="O2294" i="1"/>
  <c r="P2294" i="1"/>
  <c r="Q2294" i="1"/>
  <c r="R2294" i="1"/>
  <c r="S2294" i="1"/>
  <c r="T2294" i="1"/>
  <c r="U2294" i="1"/>
  <c r="V2294" i="1"/>
  <c r="W2294" i="1"/>
  <c r="X2294" i="1"/>
  <c r="Y2294" i="1"/>
  <c r="Z2294" i="1"/>
  <c r="AA2294" i="1"/>
  <c r="AB2294" i="1"/>
  <c r="AC2294" i="1"/>
  <c r="AD2294" i="1"/>
  <c r="AE2294" i="1"/>
  <c r="H2297" i="1"/>
  <c r="I2297" i="1"/>
  <c r="J2297" i="1"/>
  <c r="K2297" i="1"/>
  <c r="L2297" i="1"/>
  <c r="M2297" i="1"/>
  <c r="N2297" i="1"/>
  <c r="O2297" i="1"/>
  <c r="P2297" i="1"/>
  <c r="Q2297" i="1"/>
  <c r="R2297" i="1"/>
  <c r="S2297" i="1"/>
  <c r="T2297" i="1"/>
  <c r="U2297" i="1"/>
  <c r="V2297" i="1"/>
  <c r="W2297" i="1"/>
  <c r="X2297" i="1"/>
  <c r="Y2297" i="1"/>
  <c r="Z2297" i="1"/>
  <c r="AA2297" i="1"/>
  <c r="AB2297" i="1"/>
  <c r="AC2297" i="1"/>
  <c r="AD2297" i="1"/>
  <c r="AE2297" i="1"/>
  <c r="H2298" i="1"/>
  <c r="I2298" i="1"/>
  <c r="J2298" i="1"/>
  <c r="K2298" i="1"/>
  <c r="L2298" i="1"/>
  <c r="M2298" i="1"/>
  <c r="N2298" i="1"/>
  <c r="O2298" i="1"/>
  <c r="P2298" i="1"/>
  <c r="Q2298" i="1"/>
  <c r="R2298" i="1"/>
  <c r="S2298" i="1"/>
  <c r="T2298" i="1"/>
  <c r="U2298" i="1"/>
  <c r="V2298" i="1"/>
  <c r="W2298" i="1"/>
  <c r="X2298" i="1"/>
  <c r="Y2298" i="1"/>
  <c r="Z2298" i="1"/>
  <c r="AA2298" i="1"/>
  <c r="AB2298" i="1"/>
  <c r="AC2298" i="1"/>
  <c r="AD2298" i="1"/>
  <c r="AE2298" i="1"/>
  <c r="H2299" i="1"/>
  <c r="I2299" i="1"/>
  <c r="J2299" i="1"/>
  <c r="K2299" i="1"/>
  <c r="L2299" i="1"/>
  <c r="M2299" i="1"/>
  <c r="N2299" i="1"/>
  <c r="O2299" i="1"/>
  <c r="P2299" i="1"/>
  <c r="Q2299" i="1"/>
  <c r="R2299" i="1"/>
  <c r="S2299" i="1"/>
  <c r="T2299" i="1"/>
  <c r="U2299" i="1"/>
  <c r="V2299" i="1"/>
  <c r="W2299" i="1"/>
  <c r="X2299" i="1"/>
  <c r="Y2299" i="1"/>
  <c r="Z2299" i="1"/>
  <c r="AA2299" i="1"/>
  <c r="AB2299" i="1"/>
  <c r="AC2299" i="1"/>
  <c r="AD2299" i="1"/>
  <c r="AE2299" i="1"/>
  <c r="H2300" i="1"/>
  <c r="I2300" i="1"/>
  <c r="J2300" i="1"/>
  <c r="K2300" i="1"/>
  <c r="L2300" i="1"/>
  <c r="M2300" i="1"/>
  <c r="N2300" i="1"/>
  <c r="O2300" i="1"/>
  <c r="P2300" i="1"/>
  <c r="Q2300" i="1"/>
  <c r="R2300" i="1"/>
  <c r="S2300" i="1"/>
  <c r="T2300" i="1"/>
  <c r="U2300" i="1"/>
  <c r="V2300" i="1"/>
  <c r="W2300" i="1"/>
  <c r="X2300" i="1"/>
  <c r="Y2300" i="1"/>
  <c r="Z2300" i="1"/>
  <c r="AA2300" i="1"/>
  <c r="AB2300" i="1"/>
  <c r="AC2300" i="1"/>
  <c r="AD2300" i="1"/>
  <c r="AE2300" i="1"/>
  <c r="H2301" i="1"/>
  <c r="I2301" i="1"/>
  <c r="J2301" i="1"/>
  <c r="K2301" i="1"/>
  <c r="L2301" i="1"/>
  <c r="M2301" i="1"/>
  <c r="N2301" i="1"/>
  <c r="O2301" i="1"/>
  <c r="P2301" i="1"/>
  <c r="Q2301" i="1"/>
  <c r="R2301" i="1"/>
  <c r="S2301" i="1"/>
  <c r="T2301" i="1"/>
  <c r="U2301" i="1"/>
  <c r="V2301" i="1"/>
  <c r="W2301" i="1"/>
  <c r="X2301" i="1"/>
  <c r="Y2301" i="1"/>
  <c r="Z2301" i="1"/>
  <c r="AA2301" i="1"/>
  <c r="AB2301" i="1"/>
  <c r="AC2301" i="1"/>
  <c r="AD2301" i="1"/>
  <c r="AE2301" i="1"/>
  <c r="H2302" i="1"/>
  <c r="I2302" i="1"/>
  <c r="J2302" i="1"/>
  <c r="K2302" i="1"/>
  <c r="L2302" i="1"/>
  <c r="M2302" i="1"/>
  <c r="N2302" i="1"/>
  <c r="O2302" i="1"/>
  <c r="P2302" i="1"/>
  <c r="Q2302" i="1"/>
  <c r="R2302" i="1"/>
  <c r="S2302" i="1"/>
  <c r="T2302" i="1"/>
  <c r="U2302" i="1"/>
  <c r="V2302" i="1"/>
  <c r="W2302" i="1"/>
  <c r="X2302" i="1"/>
  <c r="Y2302" i="1"/>
  <c r="Z2302" i="1"/>
  <c r="AA2302" i="1"/>
  <c r="AB2302" i="1"/>
  <c r="AC2302" i="1"/>
  <c r="AD2302" i="1"/>
  <c r="AE2302" i="1"/>
  <c r="H2303" i="1"/>
  <c r="I2303" i="1"/>
  <c r="J2303" i="1"/>
  <c r="K2303" i="1"/>
  <c r="L2303" i="1"/>
  <c r="M2303" i="1"/>
  <c r="N2303" i="1"/>
  <c r="O2303" i="1"/>
  <c r="P2303" i="1"/>
  <c r="Q2303" i="1"/>
  <c r="R2303" i="1"/>
  <c r="S2303" i="1"/>
  <c r="T2303" i="1"/>
  <c r="U2303" i="1"/>
  <c r="V2303" i="1"/>
  <c r="W2303" i="1"/>
  <c r="X2303" i="1"/>
  <c r="Y2303" i="1"/>
  <c r="Z2303" i="1"/>
  <c r="AA2303" i="1"/>
  <c r="AB2303" i="1"/>
  <c r="AC2303" i="1"/>
  <c r="AD2303" i="1"/>
  <c r="AE2303" i="1"/>
  <c r="H2304" i="1"/>
  <c r="I2304" i="1"/>
  <c r="J2304" i="1"/>
  <c r="K2304" i="1"/>
  <c r="L2304" i="1"/>
  <c r="M2304" i="1"/>
  <c r="N2304" i="1"/>
  <c r="O2304" i="1"/>
  <c r="P2304" i="1"/>
  <c r="Q2304" i="1"/>
  <c r="R2304" i="1"/>
  <c r="S2304" i="1"/>
  <c r="T2304" i="1"/>
  <c r="U2304" i="1"/>
  <c r="V2304" i="1"/>
  <c r="W2304" i="1"/>
  <c r="X2304" i="1"/>
  <c r="Y2304" i="1"/>
  <c r="Z2304" i="1"/>
  <c r="AA2304" i="1"/>
  <c r="AB2304" i="1"/>
  <c r="AC2304" i="1"/>
  <c r="AD2304" i="1"/>
  <c r="AE2304" i="1"/>
  <c r="H2305" i="1"/>
  <c r="I2305" i="1"/>
  <c r="J2305" i="1"/>
  <c r="K2305" i="1"/>
  <c r="L2305" i="1"/>
  <c r="M2305" i="1"/>
  <c r="N2305" i="1"/>
  <c r="O2305" i="1"/>
  <c r="P2305" i="1"/>
  <c r="Q2305" i="1"/>
  <c r="R2305" i="1"/>
  <c r="S2305" i="1"/>
  <c r="T2305" i="1"/>
  <c r="U2305" i="1"/>
  <c r="V2305" i="1"/>
  <c r="W2305" i="1"/>
  <c r="X2305" i="1"/>
  <c r="Y2305" i="1"/>
  <c r="Z2305" i="1"/>
  <c r="AA2305" i="1"/>
  <c r="AB2305" i="1"/>
  <c r="AC2305" i="1"/>
  <c r="AD2305" i="1"/>
  <c r="AE2305" i="1"/>
  <c r="H2306" i="1"/>
  <c r="I2306" i="1"/>
  <c r="J2306" i="1"/>
  <c r="K2306" i="1"/>
  <c r="L2306" i="1"/>
  <c r="M2306" i="1"/>
  <c r="N2306" i="1"/>
  <c r="O2306" i="1"/>
  <c r="P2306" i="1"/>
  <c r="Q2306" i="1"/>
  <c r="R2306" i="1"/>
  <c r="S2306" i="1"/>
  <c r="T2306" i="1"/>
  <c r="U2306" i="1"/>
  <c r="V2306" i="1"/>
  <c r="W2306" i="1"/>
  <c r="X2306" i="1"/>
  <c r="Y2306" i="1"/>
  <c r="Z2306" i="1"/>
  <c r="AA2306" i="1"/>
  <c r="AB2306" i="1"/>
  <c r="AC2306" i="1"/>
  <c r="AD2306" i="1"/>
  <c r="AE2306" i="1"/>
  <c r="H2307" i="1"/>
  <c r="I2307" i="1"/>
  <c r="J2307" i="1"/>
  <c r="K2307" i="1"/>
  <c r="L2307" i="1"/>
  <c r="M2307" i="1"/>
  <c r="N2307" i="1"/>
  <c r="O2307" i="1"/>
  <c r="P2307" i="1"/>
  <c r="Q2307" i="1"/>
  <c r="R2307" i="1"/>
  <c r="S2307" i="1"/>
  <c r="T2307" i="1"/>
  <c r="U2307" i="1"/>
  <c r="V2307" i="1"/>
  <c r="W2307" i="1"/>
  <c r="X2307" i="1"/>
  <c r="Y2307" i="1"/>
  <c r="Z2307" i="1"/>
  <c r="AA2307" i="1"/>
  <c r="AB2307" i="1"/>
  <c r="AC2307" i="1"/>
  <c r="AD2307" i="1"/>
  <c r="AE2307" i="1"/>
  <c r="H2308" i="1"/>
  <c r="I2308" i="1"/>
  <c r="J2308" i="1"/>
  <c r="K2308" i="1"/>
  <c r="L2308" i="1"/>
  <c r="M2308" i="1"/>
  <c r="N2308" i="1"/>
  <c r="O2308" i="1"/>
  <c r="P2308" i="1"/>
  <c r="Q2308" i="1"/>
  <c r="R2308" i="1"/>
  <c r="S2308" i="1"/>
  <c r="T2308" i="1"/>
  <c r="U2308" i="1"/>
  <c r="V2308" i="1"/>
  <c r="W2308" i="1"/>
  <c r="X2308" i="1"/>
  <c r="Y2308" i="1"/>
  <c r="Z2308" i="1"/>
  <c r="AA2308" i="1"/>
  <c r="AB2308" i="1"/>
  <c r="AC2308" i="1"/>
  <c r="AD2308" i="1"/>
  <c r="AE2308" i="1"/>
  <c r="H2309" i="1"/>
  <c r="I2309" i="1"/>
  <c r="J2309" i="1"/>
  <c r="K2309" i="1"/>
  <c r="L2309" i="1"/>
  <c r="M2309" i="1"/>
  <c r="N2309" i="1"/>
  <c r="O2309" i="1"/>
  <c r="P2309" i="1"/>
  <c r="Q2309" i="1"/>
  <c r="R2309" i="1"/>
  <c r="S2309" i="1"/>
  <c r="T2309" i="1"/>
  <c r="U2309" i="1"/>
  <c r="V2309" i="1"/>
  <c r="W2309" i="1"/>
  <c r="X2309" i="1"/>
  <c r="Y2309" i="1"/>
  <c r="Z2309" i="1"/>
  <c r="AA2309" i="1"/>
  <c r="AB2309" i="1"/>
  <c r="AC2309" i="1"/>
  <c r="AD2309" i="1"/>
  <c r="AE2309" i="1"/>
  <c r="H2310" i="1"/>
  <c r="I2310" i="1"/>
  <c r="J2310" i="1"/>
  <c r="K2310" i="1"/>
  <c r="L2310" i="1"/>
  <c r="M2310" i="1"/>
  <c r="N2310" i="1"/>
  <c r="O2310" i="1"/>
  <c r="P2310" i="1"/>
  <c r="Q2310" i="1"/>
  <c r="R2310" i="1"/>
  <c r="S2310" i="1"/>
  <c r="T2310" i="1"/>
  <c r="U2310" i="1"/>
  <c r="V2310" i="1"/>
  <c r="W2310" i="1"/>
  <c r="X2310" i="1"/>
  <c r="Y2310" i="1"/>
  <c r="Z2310" i="1"/>
  <c r="AA2310" i="1"/>
  <c r="AB2310" i="1"/>
  <c r="AC2310" i="1"/>
  <c r="AD2310" i="1"/>
  <c r="AE2310" i="1"/>
  <c r="H2311" i="1"/>
  <c r="I2311" i="1"/>
  <c r="J2311" i="1"/>
  <c r="K2311" i="1"/>
  <c r="L2311" i="1"/>
  <c r="M2311" i="1"/>
  <c r="N2311" i="1"/>
  <c r="O2311" i="1"/>
  <c r="P2311" i="1"/>
  <c r="Q2311" i="1"/>
  <c r="R2311" i="1"/>
  <c r="S2311" i="1"/>
  <c r="T2311" i="1"/>
  <c r="U2311" i="1"/>
  <c r="V2311" i="1"/>
  <c r="W2311" i="1"/>
  <c r="X2311" i="1"/>
  <c r="Y2311" i="1"/>
  <c r="Z2311" i="1"/>
  <c r="AA2311" i="1"/>
  <c r="AB2311" i="1"/>
  <c r="AC2311" i="1"/>
  <c r="AD2311" i="1"/>
  <c r="AE2311" i="1"/>
  <c r="H2312" i="1"/>
  <c r="I2312" i="1"/>
  <c r="J2312" i="1"/>
  <c r="K2312" i="1"/>
  <c r="L2312" i="1"/>
  <c r="M2312" i="1"/>
  <c r="N2312" i="1"/>
  <c r="O2312" i="1"/>
  <c r="P2312" i="1"/>
  <c r="Q2312" i="1"/>
  <c r="R2312" i="1"/>
  <c r="S2312" i="1"/>
  <c r="T2312" i="1"/>
  <c r="U2312" i="1"/>
  <c r="V2312" i="1"/>
  <c r="W2312" i="1"/>
  <c r="X2312" i="1"/>
  <c r="Y2312" i="1"/>
  <c r="Z2312" i="1"/>
  <c r="AA2312" i="1"/>
  <c r="AB2312" i="1"/>
  <c r="AC2312" i="1"/>
  <c r="AD2312" i="1"/>
  <c r="AE2312" i="1"/>
  <c r="H2313" i="1"/>
  <c r="I2313" i="1"/>
  <c r="J2313" i="1"/>
  <c r="K2313" i="1"/>
  <c r="L2313" i="1"/>
  <c r="M2313" i="1"/>
  <c r="N2313" i="1"/>
  <c r="O2313" i="1"/>
  <c r="P2313" i="1"/>
  <c r="Q2313" i="1"/>
  <c r="R2313" i="1"/>
  <c r="S2313" i="1"/>
  <c r="T2313" i="1"/>
  <c r="U2313" i="1"/>
  <c r="V2313" i="1"/>
  <c r="W2313" i="1"/>
  <c r="X2313" i="1"/>
  <c r="Y2313" i="1"/>
  <c r="Z2313" i="1"/>
  <c r="AA2313" i="1"/>
  <c r="AB2313" i="1"/>
  <c r="AC2313" i="1"/>
  <c r="AD2313" i="1"/>
  <c r="AE2313" i="1"/>
  <c r="H2314" i="1"/>
  <c r="I2314" i="1"/>
  <c r="J2314" i="1"/>
  <c r="K2314" i="1"/>
  <c r="L2314" i="1"/>
  <c r="M2314" i="1"/>
  <c r="N2314" i="1"/>
  <c r="O2314" i="1"/>
  <c r="P2314" i="1"/>
  <c r="Q2314" i="1"/>
  <c r="R2314" i="1"/>
  <c r="S2314" i="1"/>
  <c r="T2314" i="1"/>
  <c r="U2314" i="1"/>
  <c r="V2314" i="1"/>
  <c r="W2314" i="1"/>
  <c r="X2314" i="1"/>
  <c r="Y2314" i="1"/>
  <c r="Z2314" i="1"/>
  <c r="AA2314" i="1"/>
  <c r="AB2314" i="1"/>
  <c r="AC2314" i="1"/>
  <c r="AD2314" i="1"/>
  <c r="AE2314" i="1"/>
  <c r="H2315" i="1"/>
  <c r="I2315" i="1"/>
  <c r="J2315" i="1"/>
  <c r="K2315" i="1"/>
  <c r="L2315" i="1"/>
  <c r="M2315" i="1"/>
  <c r="N2315" i="1"/>
  <c r="O2315" i="1"/>
  <c r="P2315" i="1"/>
  <c r="Q2315" i="1"/>
  <c r="R2315" i="1"/>
  <c r="S2315" i="1"/>
  <c r="T2315" i="1"/>
  <c r="U2315" i="1"/>
  <c r="V2315" i="1"/>
  <c r="W2315" i="1"/>
  <c r="X2315" i="1"/>
  <c r="Y2315" i="1"/>
  <c r="Z2315" i="1"/>
  <c r="AA2315" i="1"/>
  <c r="AB2315" i="1"/>
  <c r="AC2315" i="1"/>
  <c r="AD2315" i="1"/>
  <c r="AE2315" i="1"/>
  <c r="H2316" i="1"/>
  <c r="I2316" i="1"/>
  <c r="J2316" i="1"/>
  <c r="K2316" i="1"/>
  <c r="L2316" i="1"/>
  <c r="M2316" i="1"/>
  <c r="N2316" i="1"/>
  <c r="O2316" i="1"/>
  <c r="P2316" i="1"/>
  <c r="Q2316" i="1"/>
  <c r="R2316" i="1"/>
  <c r="S2316" i="1"/>
  <c r="T2316" i="1"/>
  <c r="U2316" i="1"/>
  <c r="V2316" i="1"/>
  <c r="W2316" i="1"/>
  <c r="X2316" i="1"/>
  <c r="Y2316" i="1"/>
  <c r="Z2316" i="1"/>
  <c r="AA2316" i="1"/>
  <c r="AB2316" i="1"/>
  <c r="AC2316" i="1"/>
  <c r="AD2316" i="1"/>
  <c r="AE2316" i="1"/>
  <c r="H2317" i="1"/>
  <c r="I2317" i="1"/>
  <c r="J2317" i="1"/>
  <c r="K2317" i="1"/>
  <c r="L2317" i="1"/>
  <c r="M2317" i="1"/>
  <c r="N2317" i="1"/>
  <c r="O2317" i="1"/>
  <c r="P2317" i="1"/>
  <c r="Q2317" i="1"/>
  <c r="R2317" i="1"/>
  <c r="S2317" i="1"/>
  <c r="T2317" i="1"/>
  <c r="U2317" i="1"/>
  <c r="V2317" i="1"/>
  <c r="W2317" i="1"/>
  <c r="X2317" i="1"/>
  <c r="Y2317" i="1"/>
  <c r="Z2317" i="1"/>
  <c r="AA2317" i="1"/>
  <c r="AB2317" i="1"/>
  <c r="AC2317" i="1"/>
  <c r="AD2317" i="1"/>
  <c r="AE2317" i="1"/>
  <c r="H2318" i="1"/>
  <c r="I2318" i="1"/>
  <c r="J2318" i="1"/>
  <c r="K2318" i="1"/>
  <c r="L2318" i="1"/>
  <c r="M2318" i="1"/>
  <c r="N2318" i="1"/>
  <c r="O2318" i="1"/>
  <c r="P2318" i="1"/>
  <c r="Q2318" i="1"/>
  <c r="R2318" i="1"/>
  <c r="S2318" i="1"/>
  <c r="T2318" i="1"/>
  <c r="U2318" i="1"/>
  <c r="V2318" i="1"/>
  <c r="W2318" i="1"/>
  <c r="X2318" i="1"/>
  <c r="Y2318" i="1"/>
  <c r="Z2318" i="1"/>
  <c r="AA2318" i="1"/>
  <c r="AB2318" i="1"/>
  <c r="AC2318" i="1"/>
  <c r="AD2318" i="1"/>
  <c r="AE2318" i="1"/>
  <c r="H2319" i="1"/>
  <c r="I2319" i="1"/>
  <c r="J2319" i="1"/>
  <c r="K2319" i="1"/>
  <c r="L2319" i="1"/>
  <c r="M2319" i="1"/>
  <c r="N2319" i="1"/>
  <c r="O2319" i="1"/>
  <c r="P2319" i="1"/>
  <c r="Q2319" i="1"/>
  <c r="R2319" i="1"/>
  <c r="S2319" i="1"/>
  <c r="T2319" i="1"/>
  <c r="U2319" i="1"/>
  <c r="V2319" i="1"/>
  <c r="W2319" i="1"/>
  <c r="X2319" i="1"/>
  <c r="Y2319" i="1"/>
  <c r="Z2319" i="1"/>
  <c r="AA2319" i="1"/>
  <c r="AB2319" i="1"/>
  <c r="AC2319" i="1"/>
  <c r="AD2319" i="1"/>
  <c r="AE2319" i="1"/>
  <c r="H2320" i="1"/>
  <c r="I2320" i="1"/>
  <c r="J2320" i="1"/>
  <c r="K2320" i="1"/>
  <c r="L2320" i="1"/>
  <c r="M2320" i="1"/>
  <c r="N2320" i="1"/>
  <c r="O2320" i="1"/>
  <c r="P2320" i="1"/>
  <c r="Q2320" i="1"/>
  <c r="R2320" i="1"/>
  <c r="S2320" i="1"/>
  <c r="T2320" i="1"/>
  <c r="U2320" i="1"/>
  <c r="V2320" i="1"/>
  <c r="W2320" i="1"/>
  <c r="X2320" i="1"/>
  <c r="Y2320" i="1"/>
  <c r="Z2320" i="1"/>
  <c r="AA2320" i="1"/>
  <c r="AB2320" i="1"/>
  <c r="AC2320" i="1"/>
  <c r="AD2320" i="1"/>
  <c r="AE2320" i="1"/>
  <c r="H2321" i="1"/>
  <c r="I2321" i="1"/>
  <c r="J2321" i="1"/>
  <c r="K2321" i="1"/>
  <c r="L2321" i="1"/>
  <c r="M2321" i="1"/>
  <c r="N2321" i="1"/>
  <c r="O2321" i="1"/>
  <c r="P2321" i="1"/>
  <c r="Q2321" i="1"/>
  <c r="R2321" i="1"/>
  <c r="S2321" i="1"/>
  <c r="T2321" i="1"/>
  <c r="U2321" i="1"/>
  <c r="V2321" i="1"/>
  <c r="W2321" i="1"/>
  <c r="X2321" i="1"/>
  <c r="Y2321" i="1"/>
  <c r="Z2321" i="1"/>
  <c r="AA2321" i="1"/>
  <c r="AB2321" i="1"/>
  <c r="AC2321" i="1"/>
  <c r="AD2321" i="1"/>
  <c r="AE2321" i="1"/>
  <c r="H2322" i="1"/>
  <c r="I2322" i="1"/>
  <c r="J2322" i="1"/>
  <c r="K2322" i="1"/>
  <c r="L2322" i="1"/>
  <c r="M2322" i="1"/>
  <c r="N2322" i="1"/>
  <c r="O2322" i="1"/>
  <c r="P2322" i="1"/>
  <c r="Q2322" i="1"/>
  <c r="R2322" i="1"/>
  <c r="S2322" i="1"/>
  <c r="T2322" i="1"/>
  <c r="U2322" i="1"/>
  <c r="V2322" i="1"/>
  <c r="W2322" i="1"/>
  <c r="X2322" i="1"/>
  <c r="Y2322" i="1"/>
  <c r="Z2322" i="1"/>
  <c r="AA2322" i="1"/>
  <c r="AB2322" i="1"/>
  <c r="AC2322" i="1"/>
  <c r="AD2322" i="1"/>
  <c r="AE2322" i="1"/>
  <c r="H2323" i="1"/>
  <c r="I2323" i="1"/>
  <c r="J2323" i="1"/>
  <c r="K2323" i="1"/>
  <c r="L2323" i="1"/>
  <c r="M2323" i="1"/>
  <c r="N2323" i="1"/>
  <c r="O2323" i="1"/>
  <c r="P2323" i="1"/>
  <c r="Q2323" i="1"/>
  <c r="R2323" i="1"/>
  <c r="S2323" i="1"/>
  <c r="T2323" i="1"/>
  <c r="U2323" i="1"/>
  <c r="V2323" i="1"/>
  <c r="W2323" i="1"/>
  <c r="X2323" i="1"/>
  <c r="Y2323" i="1"/>
  <c r="Z2323" i="1"/>
  <c r="AA2323" i="1"/>
  <c r="AB2323" i="1"/>
  <c r="AC2323" i="1"/>
  <c r="AD2323" i="1"/>
  <c r="AE2323" i="1"/>
  <c r="H2324" i="1"/>
  <c r="I2324" i="1"/>
  <c r="J2324" i="1"/>
  <c r="K2324" i="1"/>
  <c r="L2324" i="1"/>
  <c r="M2324" i="1"/>
  <c r="N2324" i="1"/>
  <c r="O2324" i="1"/>
  <c r="P2324" i="1"/>
  <c r="Q2324" i="1"/>
  <c r="R2324" i="1"/>
  <c r="S2324" i="1"/>
  <c r="T2324" i="1"/>
  <c r="U2324" i="1"/>
  <c r="V2324" i="1"/>
  <c r="W2324" i="1"/>
  <c r="X2324" i="1"/>
  <c r="Y2324" i="1"/>
  <c r="Z2324" i="1"/>
  <c r="AA2324" i="1"/>
  <c r="AB2324" i="1"/>
  <c r="AC2324" i="1"/>
  <c r="AD2324" i="1"/>
  <c r="AE2324" i="1"/>
  <c r="H2325" i="1"/>
  <c r="I2325" i="1"/>
  <c r="J2325" i="1"/>
  <c r="K2325" i="1"/>
  <c r="L2325" i="1"/>
  <c r="M2325" i="1"/>
  <c r="N2325" i="1"/>
  <c r="O2325" i="1"/>
  <c r="P2325" i="1"/>
  <c r="Q2325" i="1"/>
  <c r="R2325" i="1"/>
  <c r="S2325" i="1"/>
  <c r="T2325" i="1"/>
  <c r="U2325" i="1"/>
  <c r="V2325" i="1"/>
  <c r="W2325" i="1"/>
  <c r="X2325" i="1"/>
  <c r="Y2325" i="1"/>
  <c r="Z2325" i="1"/>
  <c r="AA2325" i="1"/>
  <c r="AB2325" i="1"/>
  <c r="AC2325" i="1"/>
  <c r="AD2325" i="1"/>
  <c r="AE2325" i="1"/>
  <c r="H2326" i="1"/>
  <c r="I2326" i="1"/>
  <c r="J2326" i="1"/>
  <c r="K2326" i="1"/>
  <c r="L2326" i="1"/>
  <c r="M2326" i="1"/>
  <c r="N2326" i="1"/>
  <c r="O2326" i="1"/>
  <c r="P2326" i="1"/>
  <c r="Q2326" i="1"/>
  <c r="R2326" i="1"/>
  <c r="S2326" i="1"/>
  <c r="T2326" i="1"/>
  <c r="U2326" i="1"/>
  <c r="V2326" i="1"/>
  <c r="W2326" i="1"/>
  <c r="X2326" i="1"/>
  <c r="Y2326" i="1"/>
  <c r="Z2326" i="1"/>
  <c r="AA2326" i="1"/>
  <c r="AB2326" i="1"/>
  <c r="AC2326" i="1"/>
  <c r="AD2326" i="1"/>
  <c r="AE2326" i="1"/>
  <c r="H2327" i="1"/>
  <c r="I2327" i="1"/>
  <c r="J2327" i="1"/>
  <c r="K2327" i="1"/>
  <c r="L2327" i="1"/>
  <c r="M2327" i="1"/>
  <c r="N2327" i="1"/>
  <c r="O2327" i="1"/>
  <c r="P2327" i="1"/>
  <c r="Q2327" i="1"/>
  <c r="R2327" i="1"/>
  <c r="S2327" i="1"/>
  <c r="T2327" i="1"/>
  <c r="U2327" i="1"/>
  <c r="V2327" i="1"/>
  <c r="W2327" i="1"/>
  <c r="X2327" i="1"/>
  <c r="Y2327" i="1"/>
  <c r="Z2327" i="1"/>
  <c r="AA2327" i="1"/>
  <c r="AB2327" i="1"/>
  <c r="AC2327" i="1"/>
  <c r="AD2327" i="1"/>
  <c r="AE2327" i="1"/>
  <c r="H2328" i="1"/>
  <c r="I2328" i="1"/>
  <c r="J2328" i="1"/>
  <c r="K2328" i="1"/>
  <c r="L2328" i="1"/>
  <c r="M2328" i="1"/>
  <c r="N2328" i="1"/>
  <c r="O2328" i="1"/>
  <c r="P2328" i="1"/>
  <c r="Q2328" i="1"/>
  <c r="R2328" i="1"/>
  <c r="S2328" i="1"/>
  <c r="T2328" i="1"/>
  <c r="U2328" i="1"/>
  <c r="V2328" i="1"/>
  <c r="W2328" i="1"/>
  <c r="X2328" i="1"/>
  <c r="Y2328" i="1"/>
  <c r="Z2328" i="1"/>
  <c r="AA2328" i="1"/>
  <c r="AB2328" i="1"/>
  <c r="AC2328" i="1"/>
  <c r="AD2328" i="1"/>
  <c r="AE2328" i="1"/>
  <c r="H2329" i="1"/>
  <c r="I2329" i="1"/>
  <c r="J2329" i="1"/>
  <c r="K2329" i="1"/>
  <c r="L2329" i="1"/>
  <c r="M2329" i="1"/>
  <c r="N2329" i="1"/>
  <c r="O2329" i="1"/>
  <c r="P2329" i="1"/>
  <c r="Q2329" i="1"/>
  <c r="R2329" i="1"/>
  <c r="S2329" i="1"/>
  <c r="T2329" i="1"/>
  <c r="U2329" i="1"/>
  <c r="V2329" i="1"/>
  <c r="W2329" i="1"/>
  <c r="X2329" i="1"/>
  <c r="Y2329" i="1"/>
  <c r="Z2329" i="1"/>
  <c r="AA2329" i="1"/>
  <c r="AB2329" i="1"/>
  <c r="AC2329" i="1"/>
  <c r="AD2329" i="1"/>
  <c r="AE2329" i="1"/>
  <c r="H2330" i="1"/>
  <c r="I2330" i="1"/>
  <c r="J2330" i="1"/>
  <c r="K2330" i="1"/>
  <c r="L2330" i="1"/>
  <c r="M2330" i="1"/>
  <c r="N2330" i="1"/>
  <c r="O2330" i="1"/>
  <c r="P2330" i="1"/>
  <c r="Q2330" i="1"/>
  <c r="R2330" i="1"/>
  <c r="S2330" i="1"/>
  <c r="T2330" i="1"/>
  <c r="U2330" i="1"/>
  <c r="V2330" i="1"/>
  <c r="W2330" i="1"/>
  <c r="X2330" i="1"/>
  <c r="Y2330" i="1"/>
  <c r="Z2330" i="1"/>
  <c r="AA2330" i="1"/>
  <c r="AB2330" i="1"/>
  <c r="AC2330" i="1"/>
  <c r="AD2330" i="1"/>
  <c r="AE2330" i="1"/>
  <c r="H2331" i="1"/>
  <c r="I2331" i="1"/>
  <c r="J2331" i="1"/>
  <c r="K2331" i="1"/>
  <c r="L2331" i="1"/>
  <c r="M2331" i="1"/>
  <c r="N2331" i="1"/>
  <c r="O2331" i="1"/>
  <c r="P2331" i="1"/>
  <c r="Q2331" i="1"/>
  <c r="R2331" i="1"/>
  <c r="S2331" i="1"/>
  <c r="T2331" i="1"/>
  <c r="U2331" i="1"/>
  <c r="V2331" i="1"/>
  <c r="W2331" i="1"/>
  <c r="X2331" i="1"/>
  <c r="Y2331" i="1"/>
  <c r="Z2331" i="1"/>
  <c r="AA2331" i="1"/>
  <c r="AB2331" i="1"/>
  <c r="AC2331" i="1"/>
  <c r="AD2331" i="1"/>
  <c r="AE2331" i="1"/>
  <c r="H2332" i="1"/>
  <c r="I2332" i="1"/>
  <c r="J2332" i="1"/>
  <c r="K2332" i="1"/>
  <c r="L2332" i="1"/>
  <c r="M2332" i="1"/>
  <c r="N2332" i="1"/>
  <c r="O2332" i="1"/>
  <c r="P2332" i="1"/>
  <c r="Q2332" i="1"/>
  <c r="R2332" i="1"/>
  <c r="S2332" i="1"/>
  <c r="T2332" i="1"/>
  <c r="U2332" i="1"/>
  <c r="V2332" i="1"/>
  <c r="W2332" i="1"/>
  <c r="X2332" i="1"/>
  <c r="Y2332" i="1"/>
  <c r="Z2332" i="1"/>
  <c r="AA2332" i="1"/>
  <c r="AB2332" i="1"/>
  <c r="AC2332" i="1"/>
  <c r="AD2332" i="1"/>
  <c r="AE2332" i="1"/>
  <c r="H2333" i="1"/>
  <c r="I2333" i="1"/>
  <c r="J2333" i="1"/>
  <c r="K2333" i="1"/>
  <c r="L2333" i="1"/>
  <c r="M2333" i="1"/>
  <c r="N2333" i="1"/>
  <c r="O2333" i="1"/>
  <c r="P2333" i="1"/>
  <c r="Q2333" i="1"/>
  <c r="R2333" i="1"/>
  <c r="S2333" i="1"/>
  <c r="T2333" i="1"/>
  <c r="U2333" i="1"/>
  <c r="V2333" i="1"/>
  <c r="W2333" i="1"/>
  <c r="X2333" i="1"/>
  <c r="Y2333" i="1"/>
  <c r="Z2333" i="1"/>
  <c r="AA2333" i="1"/>
  <c r="AB2333" i="1"/>
  <c r="AC2333" i="1"/>
  <c r="AD2333" i="1"/>
  <c r="AE2333" i="1"/>
  <c r="H2334" i="1"/>
  <c r="I2334" i="1"/>
  <c r="J2334" i="1"/>
  <c r="K2334" i="1"/>
  <c r="L2334" i="1"/>
  <c r="M2334" i="1"/>
  <c r="N2334" i="1"/>
  <c r="O2334" i="1"/>
  <c r="P2334" i="1"/>
  <c r="Q2334" i="1"/>
  <c r="R2334" i="1"/>
  <c r="S2334" i="1"/>
  <c r="T2334" i="1"/>
  <c r="U2334" i="1"/>
  <c r="V2334" i="1"/>
  <c r="W2334" i="1"/>
  <c r="X2334" i="1"/>
  <c r="Y2334" i="1"/>
  <c r="Z2334" i="1"/>
  <c r="AA2334" i="1"/>
  <c r="AB2334" i="1"/>
  <c r="AC2334" i="1"/>
  <c r="AD2334" i="1"/>
  <c r="AE2334" i="1"/>
  <c r="H2335" i="1"/>
  <c r="I2335" i="1"/>
  <c r="J2335" i="1"/>
  <c r="K2335" i="1"/>
  <c r="L2335" i="1"/>
  <c r="M2335" i="1"/>
  <c r="N2335" i="1"/>
  <c r="O2335" i="1"/>
  <c r="P2335" i="1"/>
  <c r="Q2335" i="1"/>
  <c r="R2335" i="1"/>
  <c r="S2335" i="1"/>
  <c r="T2335" i="1"/>
  <c r="U2335" i="1"/>
  <c r="V2335" i="1"/>
  <c r="W2335" i="1"/>
  <c r="X2335" i="1"/>
  <c r="Y2335" i="1"/>
  <c r="Z2335" i="1"/>
  <c r="AA2335" i="1"/>
  <c r="AB2335" i="1"/>
  <c r="AC2335" i="1"/>
  <c r="AD2335" i="1"/>
  <c r="AE2335" i="1"/>
  <c r="H2336" i="1"/>
  <c r="I2336" i="1"/>
  <c r="J2336" i="1"/>
  <c r="K2336" i="1"/>
  <c r="L2336" i="1"/>
  <c r="M2336" i="1"/>
  <c r="N2336" i="1"/>
  <c r="O2336" i="1"/>
  <c r="P2336" i="1"/>
  <c r="Q2336" i="1"/>
  <c r="R2336" i="1"/>
  <c r="S2336" i="1"/>
  <c r="T2336" i="1"/>
  <c r="U2336" i="1"/>
  <c r="V2336" i="1"/>
  <c r="W2336" i="1"/>
  <c r="X2336" i="1"/>
  <c r="Y2336" i="1"/>
  <c r="Z2336" i="1"/>
  <c r="AA2336" i="1"/>
  <c r="AB2336" i="1"/>
  <c r="AC2336" i="1"/>
  <c r="AD2336" i="1"/>
  <c r="AE2336" i="1"/>
  <c r="H2345" i="1"/>
  <c r="I2345" i="1"/>
  <c r="J2345" i="1"/>
  <c r="K2345" i="1"/>
  <c r="L2345" i="1"/>
  <c r="M2345" i="1"/>
  <c r="N2345" i="1"/>
  <c r="O2345" i="1"/>
  <c r="P2345" i="1"/>
  <c r="Q2345" i="1"/>
  <c r="R2345" i="1"/>
  <c r="S2345" i="1"/>
  <c r="T2345" i="1"/>
  <c r="U2345" i="1"/>
  <c r="V2345" i="1"/>
  <c r="W2345" i="1"/>
  <c r="X2345" i="1"/>
  <c r="Y2345" i="1"/>
  <c r="Z2345" i="1"/>
  <c r="AA2345" i="1"/>
  <c r="AB2345" i="1"/>
  <c r="AC2345" i="1"/>
  <c r="AD2345" i="1"/>
  <c r="AE2345" i="1"/>
  <c r="H2346" i="1"/>
  <c r="I2346" i="1"/>
  <c r="J2346" i="1"/>
  <c r="K2346" i="1"/>
  <c r="L2346" i="1"/>
  <c r="M2346" i="1"/>
  <c r="N2346" i="1"/>
  <c r="O2346" i="1"/>
  <c r="P2346" i="1"/>
  <c r="Q2346" i="1"/>
  <c r="R2346" i="1"/>
  <c r="S2346" i="1"/>
  <c r="T2346" i="1"/>
  <c r="U2346" i="1"/>
  <c r="V2346" i="1"/>
  <c r="W2346" i="1"/>
  <c r="X2346" i="1"/>
  <c r="Y2346" i="1"/>
  <c r="Z2346" i="1"/>
  <c r="AA2346" i="1"/>
  <c r="AB2346" i="1"/>
  <c r="AC2346" i="1"/>
  <c r="AD2346" i="1"/>
  <c r="AE2346" i="1"/>
  <c r="H2347" i="1"/>
  <c r="I2347" i="1"/>
  <c r="J2347" i="1"/>
  <c r="K2347" i="1"/>
  <c r="L2347" i="1"/>
  <c r="M2347" i="1"/>
  <c r="N2347" i="1"/>
  <c r="O2347" i="1"/>
  <c r="P2347" i="1"/>
  <c r="Q2347" i="1"/>
  <c r="R2347" i="1"/>
  <c r="S2347" i="1"/>
  <c r="T2347" i="1"/>
  <c r="U2347" i="1"/>
  <c r="V2347" i="1"/>
  <c r="W2347" i="1"/>
  <c r="X2347" i="1"/>
  <c r="Y2347" i="1"/>
  <c r="Z2347" i="1"/>
  <c r="AA2347" i="1"/>
  <c r="AB2347" i="1"/>
  <c r="AC2347" i="1"/>
  <c r="AD2347" i="1"/>
  <c r="AE2347" i="1"/>
  <c r="H2348" i="1"/>
  <c r="I2348" i="1"/>
  <c r="J2348" i="1"/>
  <c r="K2348" i="1"/>
  <c r="L2348" i="1"/>
  <c r="M2348" i="1"/>
  <c r="N2348" i="1"/>
  <c r="O2348" i="1"/>
  <c r="P2348" i="1"/>
  <c r="Q2348" i="1"/>
  <c r="R2348" i="1"/>
  <c r="S2348" i="1"/>
  <c r="T2348" i="1"/>
  <c r="U2348" i="1"/>
  <c r="V2348" i="1"/>
  <c r="W2348" i="1"/>
  <c r="X2348" i="1"/>
  <c r="Y2348" i="1"/>
  <c r="Z2348" i="1"/>
  <c r="AA2348" i="1"/>
  <c r="AB2348" i="1"/>
  <c r="AC2348" i="1"/>
  <c r="AD2348" i="1"/>
  <c r="AE2348" i="1"/>
  <c r="H2349" i="1"/>
  <c r="I2349" i="1"/>
  <c r="J2349" i="1"/>
  <c r="K2349" i="1"/>
  <c r="L2349" i="1"/>
  <c r="M2349" i="1"/>
  <c r="N2349" i="1"/>
  <c r="O2349" i="1"/>
  <c r="P2349" i="1"/>
  <c r="Q2349" i="1"/>
  <c r="R2349" i="1"/>
  <c r="S2349" i="1"/>
  <c r="T2349" i="1"/>
  <c r="U2349" i="1"/>
  <c r="V2349" i="1"/>
  <c r="W2349" i="1"/>
  <c r="X2349" i="1"/>
  <c r="Y2349" i="1"/>
  <c r="Z2349" i="1"/>
  <c r="AA2349" i="1"/>
  <c r="AB2349" i="1"/>
  <c r="AC2349" i="1"/>
  <c r="AD2349" i="1"/>
  <c r="AE2349" i="1"/>
  <c r="H2350" i="1"/>
  <c r="I2350" i="1"/>
  <c r="J2350" i="1"/>
  <c r="K2350" i="1"/>
  <c r="L2350" i="1"/>
  <c r="M2350" i="1"/>
  <c r="N2350" i="1"/>
  <c r="O2350" i="1"/>
  <c r="P2350" i="1"/>
  <c r="Q2350" i="1"/>
  <c r="R2350" i="1"/>
  <c r="S2350" i="1"/>
  <c r="T2350" i="1"/>
  <c r="U2350" i="1"/>
  <c r="V2350" i="1"/>
  <c r="W2350" i="1"/>
  <c r="X2350" i="1"/>
  <c r="Y2350" i="1"/>
  <c r="Z2350" i="1"/>
  <c r="AA2350" i="1"/>
  <c r="AB2350" i="1"/>
  <c r="AC2350" i="1"/>
  <c r="AD2350" i="1"/>
  <c r="AE2350" i="1"/>
  <c r="H2351" i="1"/>
  <c r="I2351" i="1"/>
  <c r="J2351" i="1"/>
  <c r="K2351" i="1"/>
  <c r="L2351" i="1"/>
  <c r="M2351" i="1"/>
  <c r="N2351" i="1"/>
  <c r="O2351" i="1"/>
  <c r="P2351" i="1"/>
  <c r="Q2351" i="1"/>
  <c r="R2351" i="1"/>
  <c r="S2351" i="1"/>
  <c r="T2351" i="1"/>
  <c r="U2351" i="1"/>
  <c r="V2351" i="1"/>
  <c r="W2351" i="1"/>
  <c r="X2351" i="1"/>
  <c r="Y2351" i="1"/>
  <c r="Z2351" i="1"/>
  <c r="AA2351" i="1"/>
  <c r="AB2351" i="1"/>
  <c r="AC2351" i="1"/>
  <c r="AD2351" i="1"/>
  <c r="AE2351" i="1"/>
  <c r="H2352" i="1"/>
  <c r="I2352" i="1"/>
  <c r="J2352" i="1"/>
  <c r="K2352" i="1"/>
  <c r="L2352" i="1"/>
  <c r="M2352" i="1"/>
  <c r="N2352" i="1"/>
  <c r="O2352" i="1"/>
  <c r="P2352" i="1"/>
  <c r="Q2352" i="1"/>
  <c r="R2352" i="1"/>
  <c r="S2352" i="1"/>
  <c r="T2352" i="1"/>
  <c r="U2352" i="1"/>
  <c r="V2352" i="1"/>
  <c r="W2352" i="1"/>
  <c r="X2352" i="1"/>
  <c r="Y2352" i="1"/>
  <c r="Z2352" i="1"/>
  <c r="AA2352" i="1"/>
  <c r="AB2352" i="1"/>
  <c r="AC2352" i="1"/>
  <c r="AD2352" i="1"/>
  <c r="AE2352" i="1"/>
  <c r="H2353" i="1"/>
  <c r="I2353" i="1"/>
  <c r="J2353" i="1"/>
  <c r="K2353" i="1"/>
  <c r="L2353" i="1"/>
  <c r="M2353" i="1"/>
  <c r="N2353" i="1"/>
  <c r="O2353" i="1"/>
  <c r="P2353" i="1"/>
  <c r="Q2353" i="1"/>
  <c r="R2353" i="1"/>
  <c r="S2353" i="1"/>
  <c r="T2353" i="1"/>
  <c r="U2353" i="1"/>
  <c r="V2353" i="1"/>
  <c r="W2353" i="1"/>
  <c r="X2353" i="1"/>
  <c r="Y2353" i="1"/>
  <c r="Z2353" i="1"/>
  <c r="AA2353" i="1"/>
  <c r="AB2353" i="1"/>
  <c r="AC2353" i="1"/>
  <c r="AD2353" i="1"/>
  <c r="AE2353" i="1"/>
  <c r="H2354" i="1"/>
  <c r="I2354" i="1"/>
  <c r="J2354" i="1"/>
  <c r="K2354" i="1"/>
  <c r="L2354" i="1"/>
  <c r="M2354" i="1"/>
  <c r="N2354" i="1"/>
  <c r="O2354" i="1"/>
  <c r="P2354" i="1"/>
  <c r="Q2354" i="1"/>
  <c r="R2354" i="1"/>
  <c r="S2354" i="1"/>
  <c r="T2354" i="1"/>
  <c r="U2354" i="1"/>
  <c r="V2354" i="1"/>
  <c r="W2354" i="1"/>
  <c r="X2354" i="1"/>
  <c r="Y2354" i="1"/>
  <c r="Z2354" i="1"/>
  <c r="AA2354" i="1"/>
  <c r="AB2354" i="1"/>
  <c r="AC2354" i="1"/>
  <c r="AD2354" i="1"/>
  <c r="AE2354" i="1"/>
  <c r="H2355" i="1"/>
  <c r="I2355" i="1"/>
  <c r="J2355" i="1"/>
  <c r="K2355" i="1"/>
  <c r="L2355" i="1"/>
  <c r="M2355" i="1"/>
  <c r="N2355" i="1"/>
  <c r="O2355" i="1"/>
  <c r="P2355" i="1"/>
  <c r="Q2355" i="1"/>
  <c r="R2355" i="1"/>
  <c r="S2355" i="1"/>
  <c r="T2355" i="1"/>
  <c r="U2355" i="1"/>
  <c r="V2355" i="1"/>
  <c r="W2355" i="1"/>
  <c r="X2355" i="1"/>
  <c r="Y2355" i="1"/>
  <c r="Z2355" i="1"/>
  <c r="AA2355" i="1"/>
  <c r="AB2355" i="1"/>
  <c r="AC2355" i="1"/>
  <c r="AD2355" i="1"/>
  <c r="AE2355" i="1"/>
  <c r="H2356" i="1"/>
  <c r="I2356" i="1"/>
  <c r="J2356" i="1"/>
  <c r="K2356" i="1"/>
  <c r="L2356" i="1"/>
  <c r="M2356" i="1"/>
  <c r="N2356" i="1"/>
  <c r="O2356" i="1"/>
  <c r="P2356" i="1"/>
  <c r="Q2356" i="1"/>
  <c r="R2356" i="1"/>
  <c r="S2356" i="1"/>
  <c r="T2356" i="1"/>
  <c r="U2356" i="1"/>
  <c r="V2356" i="1"/>
  <c r="W2356" i="1"/>
  <c r="X2356" i="1"/>
  <c r="Y2356" i="1"/>
  <c r="Z2356" i="1"/>
  <c r="AA2356" i="1"/>
  <c r="AB2356" i="1"/>
  <c r="AC2356" i="1"/>
  <c r="AD2356" i="1"/>
  <c r="AE2356" i="1"/>
  <c r="H2357" i="1"/>
  <c r="I2357" i="1"/>
  <c r="J2357" i="1"/>
  <c r="K2357" i="1"/>
  <c r="L2357" i="1"/>
  <c r="M2357" i="1"/>
  <c r="N2357" i="1"/>
  <c r="O2357" i="1"/>
  <c r="P2357" i="1"/>
  <c r="Q2357" i="1"/>
  <c r="R2357" i="1"/>
  <c r="S2357" i="1"/>
  <c r="T2357" i="1"/>
  <c r="U2357" i="1"/>
  <c r="V2357" i="1"/>
  <c r="W2357" i="1"/>
  <c r="X2357" i="1"/>
  <c r="Y2357" i="1"/>
  <c r="Z2357" i="1"/>
  <c r="AA2357" i="1"/>
  <c r="AB2357" i="1"/>
  <c r="AC2357" i="1"/>
  <c r="AD2357" i="1"/>
  <c r="AE2357" i="1"/>
  <c r="H2358" i="1"/>
  <c r="I2358" i="1"/>
  <c r="J2358" i="1"/>
  <c r="K2358" i="1"/>
  <c r="L2358" i="1"/>
  <c r="M2358" i="1"/>
  <c r="N2358" i="1"/>
  <c r="O2358" i="1"/>
  <c r="P2358" i="1"/>
  <c r="Q2358" i="1"/>
  <c r="R2358" i="1"/>
  <c r="S2358" i="1"/>
  <c r="T2358" i="1"/>
  <c r="U2358" i="1"/>
  <c r="V2358" i="1"/>
  <c r="W2358" i="1"/>
  <c r="X2358" i="1"/>
  <c r="Y2358" i="1"/>
  <c r="Z2358" i="1"/>
  <c r="AA2358" i="1"/>
  <c r="AB2358" i="1"/>
  <c r="AC2358" i="1"/>
  <c r="AD2358" i="1"/>
  <c r="AE2358" i="1"/>
  <c r="H2359" i="1"/>
  <c r="I2359" i="1"/>
  <c r="J2359" i="1"/>
  <c r="K2359" i="1"/>
  <c r="L2359" i="1"/>
  <c r="M2359" i="1"/>
  <c r="N2359" i="1"/>
  <c r="O2359" i="1"/>
  <c r="P2359" i="1"/>
  <c r="Q2359" i="1"/>
  <c r="R2359" i="1"/>
  <c r="S2359" i="1"/>
  <c r="T2359" i="1"/>
  <c r="U2359" i="1"/>
  <c r="V2359" i="1"/>
  <c r="W2359" i="1"/>
  <c r="X2359" i="1"/>
  <c r="Y2359" i="1"/>
  <c r="Z2359" i="1"/>
  <c r="AA2359" i="1"/>
  <c r="AB2359" i="1"/>
  <c r="AC2359" i="1"/>
  <c r="AD2359" i="1"/>
  <c r="AE2359" i="1"/>
  <c r="H2360" i="1"/>
  <c r="I2360" i="1"/>
  <c r="J2360" i="1"/>
  <c r="K2360" i="1"/>
  <c r="L2360" i="1"/>
  <c r="M2360" i="1"/>
  <c r="N2360" i="1"/>
  <c r="O2360" i="1"/>
  <c r="P2360" i="1"/>
  <c r="Q2360" i="1"/>
  <c r="R2360" i="1"/>
  <c r="S2360" i="1"/>
  <c r="T2360" i="1"/>
  <c r="U2360" i="1"/>
  <c r="V2360" i="1"/>
  <c r="W2360" i="1"/>
  <c r="X2360" i="1"/>
  <c r="Y2360" i="1"/>
  <c r="Z2360" i="1"/>
  <c r="AA2360" i="1"/>
  <c r="AB2360" i="1"/>
  <c r="AC2360" i="1"/>
  <c r="AD2360" i="1"/>
  <c r="AE2360" i="1"/>
  <c r="H2361" i="1"/>
  <c r="I2361" i="1"/>
  <c r="J2361" i="1"/>
  <c r="K2361" i="1"/>
  <c r="L2361" i="1"/>
  <c r="M2361" i="1"/>
  <c r="N2361" i="1"/>
  <c r="O2361" i="1"/>
  <c r="P2361" i="1"/>
  <c r="Q2361" i="1"/>
  <c r="R2361" i="1"/>
  <c r="S2361" i="1"/>
  <c r="T2361" i="1"/>
  <c r="U2361" i="1"/>
  <c r="V2361" i="1"/>
  <c r="W2361" i="1"/>
  <c r="X2361" i="1"/>
  <c r="Y2361" i="1"/>
  <c r="Z2361" i="1"/>
  <c r="AA2361" i="1"/>
  <c r="AB2361" i="1"/>
  <c r="AC2361" i="1"/>
  <c r="AD2361" i="1"/>
  <c r="AE2361" i="1"/>
  <c r="H2362" i="1"/>
  <c r="I2362" i="1"/>
  <c r="J2362" i="1"/>
  <c r="K2362" i="1"/>
  <c r="L2362" i="1"/>
  <c r="M2362" i="1"/>
  <c r="N2362" i="1"/>
  <c r="O2362" i="1"/>
  <c r="P2362" i="1"/>
  <c r="Q2362" i="1"/>
  <c r="R2362" i="1"/>
  <c r="S2362" i="1"/>
  <c r="T2362" i="1"/>
  <c r="U2362" i="1"/>
  <c r="V2362" i="1"/>
  <c r="W2362" i="1"/>
  <c r="X2362" i="1"/>
  <c r="Y2362" i="1"/>
  <c r="Z2362" i="1"/>
  <c r="AA2362" i="1"/>
  <c r="AB2362" i="1"/>
  <c r="AC2362" i="1"/>
  <c r="AD2362" i="1"/>
  <c r="AE2362" i="1"/>
  <c r="H2363" i="1"/>
  <c r="I2363" i="1"/>
  <c r="J2363" i="1"/>
  <c r="K2363" i="1"/>
  <c r="L2363" i="1"/>
  <c r="M2363" i="1"/>
  <c r="N2363" i="1"/>
  <c r="O2363" i="1"/>
  <c r="P2363" i="1"/>
  <c r="Q2363" i="1"/>
  <c r="R2363" i="1"/>
  <c r="S2363" i="1"/>
  <c r="T2363" i="1"/>
  <c r="U2363" i="1"/>
  <c r="V2363" i="1"/>
  <c r="W2363" i="1"/>
  <c r="X2363" i="1"/>
  <c r="Y2363" i="1"/>
  <c r="Z2363" i="1"/>
  <c r="AA2363" i="1"/>
  <c r="AB2363" i="1"/>
  <c r="AC2363" i="1"/>
  <c r="AD2363" i="1"/>
  <c r="AE2363" i="1"/>
  <c r="H2364" i="1"/>
  <c r="I2364" i="1"/>
  <c r="J2364" i="1"/>
  <c r="K2364" i="1"/>
  <c r="L2364" i="1"/>
  <c r="M2364" i="1"/>
  <c r="N2364" i="1"/>
  <c r="O2364" i="1"/>
  <c r="P2364" i="1"/>
  <c r="Q2364" i="1"/>
  <c r="R2364" i="1"/>
  <c r="S2364" i="1"/>
  <c r="T2364" i="1"/>
  <c r="U2364" i="1"/>
  <c r="V2364" i="1"/>
  <c r="W2364" i="1"/>
  <c r="X2364" i="1"/>
  <c r="Y2364" i="1"/>
  <c r="Z2364" i="1"/>
  <c r="AA2364" i="1"/>
  <c r="AB2364" i="1"/>
  <c r="AC2364" i="1"/>
  <c r="AD2364" i="1"/>
  <c r="AE2364" i="1"/>
  <c r="H2365" i="1"/>
  <c r="I2365" i="1"/>
  <c r="J2365" i="1"/>
  <c r="K2365" i="1"/>
  <c r="L2365" i="1"/>
  <c r="M2365" i="1"/>
  <c r="N2365" i="1"/>
  <c r="O2365" i="1"/>
  <c r="P2365" i="1"/>
  <c r="Q2365" i="1"/>
  <c r="R2365" i="1"/>
  <c r="S2365" i="1"/>
  <c r="T2365" i="1"/>
  <c r="U2365" i="1"/>
  <c r="V2365" i="1"/>
  <c r="W2365" i="1"/>
  <c r="X2365" i="1"/>
  <c r="Y2365" i="1"/>
  <c r="Z2365" i="1"/>
  <c r="AA2365" i="1"/>
  <c r="AB2365" i="1"/>
  <c r="AC2365" i="1"/>
  <c r="AD2365" i="1"/>
  <c r="AE2365" i="1"/>
  <c r="H2366" i="1"/>
  <c r="I2366" i="1"/>
  <c r="J2366" i="1"/>
  <c r="K2366" i="1"/>
  <c r="L2366" i="1"/>
  <c r="M2366" i="1"/>
  <c r="N2366" i="1"/>
  <c r="O2366" i="1"/>
  <c r="P2366" i="1"/>
  <c r="Q2366" i="1"/>
  <c r="R2366" i="1"/>
  <c r="S2366" i="1"/>
  <c r="T2366" i="1"/>
  <c r="U2366" i="1"/>
  <c r="V2366" i="1"/>
  <c r="W2366" i="1"/>
  <c r="X2366" i="1"/>
  <c r="Y2366" i="1"/>
  <c r="Z2366" i="1"/>
  <c r="AA2366" i="1"/>
  <c r="AB2366" i="1"/>
  <c r="AC2366" i="1"/>
  <c r="AD2366" i="1"/>
  <c r="AE2366" i="1"/>
  <c r="H2367" i="1"/>
  <c r="I2367" i="1"/>
  <c r="J2367" i="1"/>
  <c r="K2367" i="1"/>
  <c r="L2367" i="1"/>
  <c r="M2367" i="1"/>
  <c r="N2367" i="1"/>
  <c r="O2367" i="1"/>
  <c r="P2367" i="1"/>
  <c r="Q2367" i="1"/>
  <c r="R2367" i="1"/>
  <c r="S2367" i="1"/>
  <c r="T2367" i="1"/>
  <c r="U2367" i="1"/>
  <c r="V2367" i="1"/>
  <c r="W2367" i="1"/>
  <c r="X2367" i="1"/>
  <c r="Y2367" i="1"/>
  <c r="Z2367" i="1"/>
  <c r="AA2367" i="1"/>
  <c r="AB2367" i="1"/>
  <c r="AC2367" i="1"/>
  <c r="AD2367" i="1"/>
  <c r="AE2367" i="1"/>
  <c r="H2368" i="1"/>
  <c r="I2368" i="1"/>
  <c r="J2368" i="1"/>
  <c r="K2368" i="1"/>
  <c r="L2368" i="1"/>
  <c r="M2368" i="1"/>
  <c r="N2368" i="1"/>
  <c r="O2368" i="1"/>
  <c r="P2368" i="1"/>
  <c r="Q2368" i="1"/>
  <c r="R2368" i="1"/>
  <c r="S2368" i="1"/>
  <c r="T2368" i="1"/>
  <c r="U2368" i="1"/>
  <c r="V2368" i="1"/>
  <c r="W2368" i="1"/>
  <c r="X2368" i="1"/>
  <c r="Y2368" i="1"/>
  <c r="Z2368" i="1"/>
  <c r="AA2368" i="1"/>
  <c r="AB2368" i="1"/>
  <c r="AC2368" i="1"/>
  <c r="AD2368" i="1"/>
  <c r="AE2368" i="1"/>
  <c r="H2369" i="1"/>
  <c r="I2369" i="1"/>
  <c r="J2369" i="1"/>
  <c r="K2369" i="1"/>
  <c r="L2369" i="1"/>
  <c r="M2369" i="1"/>
  <c r="N2369" i="1"/>
  <c r="O2369" i="1"/>
  <c r="P2369" i="1"/>
  <c r="Q2369" i="1"/>
  <c r="R2369" i="1"/>
  <c r="S2369" i="1"/>
  <c r="T2369" i="1"/>
  <c r="U2369" i="1"/>
  <c r="V2369" i="1"/>
  <c r="W2369" i="1"/>
  <c r="X2369" i="1"/>
  <c r="Y2369" i="1"/>
  <c r="Z2369" i="1"/>
  <c r="AA2369" i="1"/>
  <c r="AB2369" i="1"/>
  <c r="AC2369" i="1"/>
  <c r="AD2369" i="1"/>
  <c r="AE2369" i="1"/>
  <c r="H2370" i="1"/>
  <c r="I2370" i="1"/>
  <c r="J2370" i="1"/>
  <c r="K2370" i="1"/>
  <c r="L2370" i="1"/>
  <c r="M2370" i="1"/>
  <c r="N2370" i="1"/>
  <c r="O2370" i="1"/>
  <c r="P2370" i="1"/>
  <c r="Q2370" i="1"/>
  <c r="R2370" i="1"/>
  <c r="S2370" i="1"/>
  <c r="T2370" i="1"/>
  <c r="U2370" i="1"/>
  <c r="V2370" i="1"/>
  <c r="W2370" i="1"/>
  <c r="X2370" i="1"/>
  <c r="Y2370" i="1"/>
  <c r="Z2370" i="1"/>
  <c r="AA2370" i="1"/>
  <c r="AB2370" i="1"/>
  <c r="AC2370" i="1"/>
  <c r="AD2370" i="1"/>
  <c r="AE2370" i="1"/>
  <c r="H2371" i="1"/>
  <c r="I2371" i="1"/>
  <c r="J2371" i="1"/>
  <c r="K2371" i="1"/>
  <c r="L2371" i="1"/>
  <c r="M2371" i="1"/>
  <c r="N2371" i="1"/>
  <c r="O2371" i="1"/>
  <c r="P2371" i="1"/>
  <c r="Q2371" i="1"/>
  <c r="R2371" i="1"/>
  <c r="S2371" i="1"/>
  <c r="T2371" i="1"/>
  <c r="U2371" i="1"/>
  <c r="V2371" i="1"/>
  <c r="W2371" i="1"/>
  <c r="X2371" i="1"/>
  <c r="Y2371" i="1"/>
  <c r="Z2371" i="1"/>
  <c r="AA2371" i="1"/>
  <c r="AB2371" i="1"/>
  <c r="AC2371" i="1"/>
  <c r="AD2371" i="1"/>
  <c r="AE2371" i="1"/>
  <c r="H2372" i="1"/>
  <c r="I2372" i="1"/>
  <c r="J2372" i="1"/>
  <c r="K2372" i="1"/>
  <c r="L2372" i="1"/>
  <c r="M2372" i="1"/>
  <c r="N2372" i="1"/>
  <c r="O2372" i="1"/>
  <c r="P2372" i="1"/>
  <c r="Q2372" i="1"/>
  <c r="R2372" i="1"/>
  <c r="S2372" i="1"/>
  <c r="T2372" i="1"/>
  <c r="U2372" i="1"/>
  <c r="V2372" i="1"/>
  <c r="W2372" i="1"/>
  <c r="X2372" i="1"/>
  <c r="Y2372" i="1"/>
  <c r="Z2372" i="1"/>
  <c r="AA2372" i="1"/>
  <c r="AB2372" i="1"/>
  <c r="AC2372" i="1"/>
  <c r="AD2372" i="1"/>
  <c r="AE2372" i="1"/>
  <c r="H2373" i="1"/>
  <c r="I2373" i="1"/>
  <c r="J2373" i="1"/>
  <c r="K2373" i="1"/>
  <c r="L2373" i="1"/>
  <c r="M2373" i="1"/>
  <c r="N2373" i="1"/>
  <c r="O2373" i="1"/>
  <c r="P2373" i="1"/>
  <c r="Q2373" i="1"/>
  <c r="R2373" i="1"/>
  <c r="S2373" i="1"/>
  <c r="T2373" i="1"/>
  <c r="U2373" i="1"/>
  <c r="V2373" i="1"/>
  <c r="W2373" i="1"/>
  <c r="X2373" i="1"/>
  <c r="Y2373" i="1"/>
  <c r="Z2373" i="1"/>
  <c r="AA2373" i="1"/>
  <c r="AB2373" i="1"/>
  <c r="AC2373" i="1"/>
  <c r="AD2373" i="1"/>
  <c r="AE2373" i="1"/>
  <c r="H2374" i="1"/>
  <c r="I2374" i="1"/>
  <c r="J2374" i="1"/>
  <c r="K2374" i="1"/>
  <c r="L2374" i="1"/>
  <c r="M2374" i="1"/>
  <c r="N2374" i="1"/>
  <c r="O2374" i="1"/>
  <c r="P2374" i="1"/>
  <c r="Q2374" i="1"/>
  <c r="R2374" i="1"/>
  <c r="S2374" i="1"/>
  <c r="T2374" i="1"/>
  <c r="U2374" i="1"/>
  <c r="V2374" i="1"/>
  <c r="W2374" i="1"/>
  <c r="X2374" i="1"/>
  <c r="Y2374" i="1"/>
  <c r="Z2374" i="1"/>
  <c r="AA2374" i="1"/>
  <c r="AB2374" i="1"/>
  <c r="AC2374" i="1"/>
  <c r="AD2374" i="1"/>
  <c r="AE2374" i="1"/>
  <c r="H2375" i="1"/>
  <c r="I2375" i="1"/>
  <c r="J2375" i="1"/>
  <c r="K2375" i="1"/>
  <c r="L2375" i="1"/>
  <c r="M2375" i="1"/>
  <c r="N2375" i="1"/>
  <c r="O2375" i="1"/>
  <c r="P2375" i="1"/>
  <c r="Q2375" i="1"/>
  <c r="R2375" i="1"/>
  <c r="S2375" i="1"/>
  <c r="T2375" i="1"/>
  <c r="U2375" i="1"/>
  <c r="V2375" i="1"/>
  <c r="W2375" i="1"/>
  <c r="X2375" i="1"/>
  <c r="Y2375" i="1"/>
  <c r="Z2375" i="1"/>
  <c r="AA2375" i="1"/>
  <c r="AB2375" i="1"/>
  <c r="AC2375" i="1"/>
  <c r="AD2375" i="1"/>
  <c r="AE2375" i="1"/>
  <c r="H2376" i="1"/>
  <c r="I2376" i="1"/>
  <c r="J2376" i="1"/>
  <c r="K2376" i="1"/>
  <c r="L2376" i="1"/>
  <c r="M2376" i="1"/>
  <c r="N2376" i="1"/>
  <c r="O2376" i="1"/>
  <c r="P2376" i="1"/>
  <c r="Q2376" i="1"/>
  <c r="R2376" i="1"/>
  <c r="S2376" i="1"/>
  <c r="T2376" i="1"/>
  <c r="U2376" i="1"/>
  <c r="V2376" i="1"/>
  <c r="W2376" i="1"/>
  <c r="X2376" i="1"/>
  <c r="Y2376" i="1"/>
  <c r="Z2376" i="1"/>
  <c r="AA2376" i="1"/>
  <c r="AB2376" i="1"/>
  <c r="AC2376" i="1"/>
  <c r="AD2376" i="1"/>
  <c r="AE2376" i="1"/>
  <c r="H2377" i="1"/>
  <c r="I2377" i="1"/>
  <c r="J2377" i="1"/>
  <c r="K2377" i="1"/>
  <c r="L2377" i="1"/>
  <c r="M2377" i="1"/>
  <c r="N2377" i="1"/>
  <c r="O2377" i="1"/>
  <c r="P2377" i="1"/>
  <c r="Q2377" i="1"/>
  <c r="R2377" i="1"/>
  <c r="S2377" i="1"/>
  <c r="T2377" i="1"/>
  <c r="U2377" i="1"/>
  <c r="V2377" i="1"/>
  <c r="W2377" i="1"/>
  <c r="X2377" i="1"/>
  <c r="Y2377" i="1"/>
  <c r="Z2377" i="1"/>
  <c r="AA2377" i="1"/>
  <c r="AB2377" i="1"/>
  <c r="AC2377" i="1"/>
  <c r="AD2377" i="1"/>
  <c r="AE2377" i="1"/>
  <c r="H2378" i="1"/>
  <c r="I2378" i="1"/>
  <c r="J2378" i="1"/>
  <c r="K2378" i="1"/>
  <c r="L2378" i="1"/>
  <c r="M2378" i="1"/>
  <c r="N2378" i="1"/>
  <c r="O2378" i="1"/>
  <c r="P2378" i="1"/>
  <c r="Q2378" i="1"/>
  <c r="R2378" i="1"/>
  <c r="S2378" i="1"/>
  <c r="T2378" i="1"/>
  <c r="U2378" i="1"/>
  <c r="V2378" i="1"/>
  <c r="W2378" i="1"/>
  <c r="X2378" i="1"/>
  <c r="Y2378" i="1"/>
  <c r="Z2378" i="1"/>
  <c r="AA2378" i="1"/>
  <c r="AB2378" i="1"/>
  <c r="AC2378" i="1"/>
  <c r="AD2378" i="1"/>
  <c r="AE2378" i="1"/>
  <c r="H2379" i="1"/>
  <c r="I2379" i="1"/>
  <c r="J2379" i="1"/>
  <c r="K2379" i="1"/>
  <c r="L2379" i="1"/>
  <c r="M2379" i="1"/>
  <c r="N2379" i="1"/>
  <c r="O2379" i="1"/>
  <c r="P2379" i="1"/>
  <c r="Q2379" i="1"/>
  <c r="R2379" i="1"/>
  <c r="S2379" i="1"/>
  <c r="T2379" i="1"/>
  <c r="U2379" i="1"/>
  <c r="V2379" i="1"/>
  <c r="W2379" i="1"/>
  <c r="X2379" i="1"/>
  <c r="Y2379" i="1"/>
  <c r="Z2379" i="1"/>
  <c r="AA2379" i="1"/>
  <c r="AB2379" i="1"/>
  <c r="AC2379" i="1"/>
  <c r="AD2379" i="1"/>
  <c r="AE2379" i="1"/>
  <c r="H2380" i="1"/>
  <c r="I2380" i="1"/>
  <c r="J2380" i="1"/>
  <c r="K2380" i="1"/>
  <c r="L2380" i="1"/>
  <c r="M2380" i="1"/>
  <c r="N2380" i="1"/>
  <c r="O2380" i="1"/>
  <c r="P2380" i="1"/>
  <c r="Q2380" i="1"/>
  <c r="R2380" i="1"/>
  <c r="S2380" i="1"/>
  <c r="T2380" i="1"/>
  <c r="U2380" i="1"/>
  <c r="V2380" i="1"/>
  <c r="W2380" i="1"/>
  <c r="X2380" i="1"/>
  <c r="Y2380" i="1"/>
  <c r="Z2380" i="1"/>
  <c r="AA2380" i="1"/>
  <c r="AB2380" i="1"/>
  <c r="AC2380" i="1"/>
  <c r="AD2380" i="1"/>
  <c r="AE2380" i="1"/>
  <c r="H2381" i="1"/>
  <c r="I2381" i="1"/>
  <c r="J2381" i="1"/>
  <c r="K2381" i="1"/>
  <c r="L2381" i="1"/>
  <c r="M2381" i="1"/>
  <c r="N2381" i="1"/>
  <c r="O2381" i="1"/>
  <c r="P2381" i="1"/>
  <c r="Q2381" i="1"/>
  <c r="R2381" i="1"/>
  <c r="S2381" i="1"/>
  <c r="T2381" i="1"/>
  <c r="U2381" i="1"/>
  <c r="V2381" i="1"/>
  <c r="W2381" i="1"/>
  <c r="X2381" i="1"/>
  <c r="Y2381" i="1"/>
  <c r="Z2381" i="1"/>
  <c r="AA2381" i="1"/>
  <c r="AB2381" i="1"/>
  <c r="AC2381" i="1"/>
  <c r="AD2381" i="1"/>
  <c r="AE2381" i="1"/>
  <c r="H2382" i="1"/>
  <c r="I2382" i="1"/>
  <c r="J2382" i="1"/>
  <c r="K2382" i="1"/>
  <c r="L2382" i="1"/>
  <c r="M2382" i="1"/>
  <c r="N2382" i="1"/>
  <c r="O2382" i="1"/>
  <c r="P2382" i="1"/>
  <c r="Q2382" i="1"/>
  <c r="R2382" i="1"/>
  <c r="S2382" i="1"/>
  <c r="T2382" i="1"/>
  <c r="U2382" i="1"/>
  <c r="V2382" i="1"/>
  <c r="W2382" i="1"/>
  <c r="X2382" i="1"/>
  <c r="Y2382" i="1"/>
  <c r="Z2382" i="1"/>
  <c r="AA2382" i="1"/>
  <c r="AB2382" i="1"/>
  <c r="AC2382" i="1"/>
  <c r="AD2382" i="1"/>
  <c r="AE2382" i="1"/>
  <c r="H2383" i="1"/>
  <c r="I2383" i="1"/>
  <c r="J2383" i="1"/>
  <c r="K2383" i="1"/>
  <c r="L2383" i="1"/>
  <c r="M2383" i="1"/>
  <c r="N2383" i="1"/>
  <c r="O2383" i="1"/>
  <c r="P2383" i="1"/>
  <c r="Q2383" i="1"/>
  <c r="R2383" i="1"/>
  <c r="S2383" i="1"/>
  <c r="T2383" i="1"/>
  <c r="U2383" i="1"/>
  <c r="V2383" i="1"/>
  <c r="W2383" i="1"/>
  <c r="X2383" i="1"/>
  <c r="Y2383" i="1"/>
  <c r="Z2383" i="1"/>
  <c r="AA2383" i="1"/>
  <c r="AB2383" i="1"/>
  <c r="AC2383" i="1"/>
  <c r="AD2383" i="1"/>
  <c r="AE2383" i="1"/>
  <c r="H2384" i="1"/>
  <c r="I2384" i="1"/>
  <c r="J2384" i="1"/>
  <c r="K2384" i="1"/>
  <c r="L2384" i="1"/>
  <c r="M2384" i="1"/>
  <c r="N2384" i="1"/>
  <c r="O2384" i="1"/>
  <c r="P2384" i="1"/>
  <c r="Q2384" i="1"/>
  <c r="R2384" i="1"/>
  <c r="S2384" i="1"/>
  <c r="T2384" i="1"/>
  <c r="U2384" i="1"/>
  <c r="V2384" i="1"/>
  <c r="W2384" i="1"/>
  <c r="X2384" i="1"/>
  <c r="Y2384" i="1"/>
  <c r="Z2384" i="1"/>
  <c r="AA2384" i="1"/>
  <c r="AB2384" i="1"/>
  <c r="AC2384" i="1"/>
  <c r="AD2384" i="1"/>
  <c r="AE2384" i="1"/>
  <c r="H2385" i="1"/>
  <c r="I2385" i="1"/>
  <c r="J2385" i="1"/>
  <c r="K2385" i="1"/>
  <c r="L2385" i="1"/>
  <c r="M2385" i="1"/>
  <c r="N2385" i="1"/>
  <c r="O2385" i="1"/>
  <c r="P2385" i="1"/>
  <c r="Q2385" i="1"/>
  <c r="R2385" i="1"/>
  <c r="S2385" i="1"/>
  <c r="T2385" i="1"/>
  <c r="U2385" i="1"/>
  <c r="V2385" i="1"/>
  <c r="W2385" i="1"/>
  <c r="X2385" i="1"/>
  <c r="Y2385" i="1"/>
  <c r="Z2385" i="1"/>
  <c r="AA2385" i="1"/>
  <c r="AB2385" i="1"/>
  <c r="AC2385" i="1"/>
  <c r="AD2385" i="1"/>
  <c r="AE2385" i="1"/>
  <c r="H2386" i="1"/>
  <c r="I2386" i="1"/>
  <c r="J2386" i="1"/>
  <c r="K2386" i="1"/>
  <c r="L2386" i="1"/>
  <c r="M2386" i="1"/>
  <c r="N2386" i="1"/>
  <c r="O2386" i="1"/>
  <c r="P2386" i="1"/>
  <c r="Q2386" i="1"/>
  <c r="R2386" i="1"/>
  <c r="S2386" i="1"/>
  <c r="T2386" i="1"/>
  <c r="U2386" i="1"/>
  <c r="V2386" i="1"/>
  <c r="W2386" i="1"/>
  <c r="X2386" i="1"/>
  <c r="Y2386" i="1"/>
  <c r="Z2386" i="1"/>
  <c r="AA2386" i="1"/>
  <c r="AB2386" i="1"/>
  <c r="AC2386" i="1"/>
  <c r="AD2386" i="1"/>
  <c r="AE2386" i="1"/>
  <c r="H2387" i="1"/>
  <c r="I2387" i="1"/>
  <c r="J2387" i="1"/>
  <c r="K2387" i="1"/>
  <c r="L2387" i="1"/>
  <c r="M2387" i="1"/>
  <c r="N2387" i="1"/>
  <c r="O2387" i="1"/>
  <c r="P2387" i="1"/>
  <c r="Q2387" i="1"/>
  <c r="R2387" i="1"/>
  <c r="S2387" i="1"/>
  <c r="T2387" i="1"/>
  <c r="U2387" i="1"/>
  <c r="V2387" i="1"/>
  <c r="W2387" i="1"/>
  <c r="X2387" i="1"/>
  <c r="Y2387" i="1"/>
  <c r="Z2387" i="1"/>
  <c r="AA2387" i="1"/>
  <c r="AB2387" i="1"/>
  <c r="AC2387" i="1"/>
  <c r="AD2387" i="1"/>
  <c r="AE2387" i="1"/>
  <c r="H2388" i="1"/>
  <c r="I2388" i="1"/>
  <c r="J2388" i="1"/>
  <c r="K2388" i="1"/>
  <c r="L2388" i="1"/>
  <c r="M2388" i="1"/>
  <c r="N2388" i="1"/>
  <c r="O2388" i="1"/>
  <c r="P2388" i="1"/>
  <c r="Q2388" i="1"/>
  <c r="R2388" i="1"/>
  <c r="S2388" i="1"/>
  <c r="T2388" i="1"/>
  <c r="U2388" i="1"/>
  <c r="V2388" i="1"/>
  <c r="W2388" i="1"/>
  <c r="X2388" i="1"/>
  <c r="Y2388" i="1"/>
  <c r="Z2388" i="1"/>
  <c r="AA2388" i="1"/>
  <c r="AB2388" i="1"/>
  <c r="AC2388" i="1"/>
  <c r="AD2388" i="1"/>
  <c r="AE2388" i="1"/>
  <c r="H2389" i="1"/>
  <c r="I2389" i="1"/>
  <c r="J2389" i="1"/>
  <c r="K2389" i="1"/>
  <c r="L2389" i="1"/>
  <c r="M2389" i="1"/>
  <c r="N2389" i="1"/>
  <c r="O2389" i="1"/>
  <c r="P2389" i="1"/>
  <c r="Q2389" i="1"/>
  <c r="R2389" i="1"/>
  <c r="S2389" i="1"/>
  <c r="T2389" i="1"/>
  <c r="U2389" i="1"/>
  <c r="V2389" i="1"/>
  <c r="W2389" i="1"/>
  <c r="X2389" i="1"/>
  <c r="Y2389" i="1"/>
  <c r="Z2389" i="1"/>
  <c r="AA2389" i="1"/>
  <c r="AB2389" i="1"/>
  <c r="AC2389" i="1"/>
  <c r="AD2389" i="1"/>
  <c r="AE2389" i="1"/>
  <c r="H2390" i="1"/>
  <c r="I2390" i="1"/>
  <c r="J2390" i="1"/>
  <c r="K2390" i="1"/>
  <c r="L2390" i="1"/>
  <c r="M2390" i="1"/>
  <c r="N2390" i="1"/>
  <c r="O2390" i="1"/>
  <c r="P2390" i="1"/>
  <c r="Q2390" i="1"/>
  <c r="R2390" i="1"/>
  <c r="S2390" i="1"/>
  <c r="T2390" i="1"/>
  <c r="U2390" i="1"/>
  <c r="V2390" i="1"/>
  <c r="W2390" i="1"/>
  <c r="X2390" i="1"/>
  <c r="Y2390" i="1"/>
  <c r="Z2390" i="1"/>
  <c r="AA2390" i="1"/>
  <c r="AB2390" i="1"/>
  <c r="AC2390" i="1"/>
  <c r="AD2390" i="1"/>
  <c r="AE2390" i="1"/>
  <c r="H2391" i="1"/>
  <c r="I2391" i="1"/>
  <c r="J2391" i="1"/>
  <c r="K2391" i="1"/>
  <c r="L2391" i="1"/>
  <c r="M2391" i="1"/>
  <c r="N2391" i="1"/>
  <c r="O2391" i="1"/>
  <c r="P2391" i="1"/>
  <c r="Q2391" i="1"/>
  <c r="R2391" i="1"/>
  <c r="S2391" i="1"/>
  <c r="T2391" i="1"/>
  <c r="U2391" i="1"/>
  <c r="V2391" i="1"/>
  <c r="W2391" i="1"/>
  <c r="X2391" i="1"/>
  <c r="Y2391" i="1"/>
  <c r="Z2391" i="1"/>
  <c r="AA2391" i="1"/>
  <c r="AB2391" i="1"/>
  <c r="AC2391" i="1"/>
  <c r="AD2391" i="1"/>
  <c r="AE2391" i="1"/>
  <c r="H2392" i="1"/>
  <c r="I2392" i="1"/>
  <c r="J2392" i="1"/>
  <c r="K2392" i="1"/>
  <c r="L2392" i="1"/>
  <c r="M2392" i="1"/>
  <c r="N2392" i="1"/>
  <c r="O2392" i="1"/>
  <c r="P2392" i="1"/>
  <c r="Q2392" i="1"/>
  <c r="R2392" i="1"/>
  <c r="S2392" i="1"/>
  <c r="T2392" i="1"/>
  <c r="U2392" i="1"/>
  <c r="V2392" i="1"/>
  <c r="W2392" i="1"/>
  <c r="X2392" i="1"/>
  <c r="Y2392" i="1"/>
  <c r="Z2392" i="1"/>
  <c r="AA2392" i="1"/>
  <c r="AB2392" i="1"/>
  <c r="AC2392" i="1"/>
  <c r="AD2392" i="1"/>
  <c r="AE2392" i="1"/>
  <c r="H2393" i="1"/>
  <c r="I2393" i="1"/>
  <c r="J2393" i="1"/>
  <c r="K2393" i="1"/>
  <c r="L2393" i="1"/>
  <c r="M2393" i="1"/>
  <c r="N2393" i="1"/>
  <c r="O2393" i="1"/>
  <c r="P2393" i="1"/>
  <c r="Q2393" i="1"/>
  <c r="R2393" i="1"/>
  <c r="S2393" i="1"/>
  <c r="T2393" i="1"/>
  <c r="U2393" i="1"/>
  <c r="V2393" i="1"/>
  <c r="W2393" i="1"/>
  <c r="X2393" i="1"/>
  <c r="Y2393" i="1"/>
  <c r="Z2393" i="1"/>
  <c r="AA2393" i="1"/>
  <c r="AB2393" i="1"/>
  <c r="AC2393" i="1"/>
  <c r="AD2393" i="1"/>
  <c r="AE2393" i="1"/>
  <c r="H2394" i="1"/>
  <c r="I2394" i="1"/>
  <c r="J2394" i="1"/>
  <c r="K2394" i="1"/>
  <c r="L2394" i="1"/>
  <c r="M2394" i="1"/>
  <c r="N2394" i="1"/>
  <c r="O2394" i="1"/>
  <c r="P2394" i="1"/>
  <c r="Q2394" i="1"/>
  <c r="R2394" i="1"/>
  <c r="S2394" i="1"/>
  <c r="T2394" i="1"/>
  <c r="U2394" i="1"/>
  <c r="V2394" i="1"/>
  <c r="W2394" i="1"/>
  <c r="X2394" i="1"/>
  <c r="Y2394" i="1"/>
  <c r="Z2394" i="1"/>
  <c r="AA2394" i="1"/>
  <c r="AB2394" i="1"/>
  <c r="AC2394" i="1"/>
  <c r="AD2394" i="1"/>
  <c r="AE2394" i="1"/>
  <c r="H2395" i="1"/>
  <c r="I2395" i="1"/>
  <c r="J2395" i="1"/>
  <c r="K2395" i="1"/>
  <c r="L2395" i="1"/>
  <c r="M2395" i="1"/>
  <c r="N2395" i="1"/>
  <c r="O2395" i="1"/>
  <c r="P2395" i="1"/>
  <c r="Q2395" i="1"/>
  <c r="R2395" i="1"/>
  <c r="S2395" i="1"/>
  <c r="T2395" i="1"/>
  <c r="U2395" i="1"/>
  <c r="V2395" i="1"/>
  <c r="W2395" i="1"/>
  <c r="X2395" i="1"/>
  <c r="Y2395" i="1"/>
  <c r="Z2395" i="1"/>
  <c r="AA2395" i="1"/>
  <c r="AB2395" i="1"/>
  <c r="AC2395" i="1"/>
  <c r="AD2395" i="1"/>
  <c r="AE2395" i="1"/>
  <c r="H2396" i="1"/>
  <c r="I2396" i="1"/>
  <c r="J2396" i="1"/>
  <c r="K2396" i="1"/>
  <c r="L2396" i="1"/>
  <c r="M2396" i="1"/>
  <c r="N2396" i="1"/>
  <c r="O2396" i="1"/>
  <c r="P2396" i="1"/>
  <c r="Q2396" i="1"/>
  <c r="R2396" i="1"/>
  <c r="S2396" i="1"/>
  <c r="T2396" i="1"/>
  <c r="U2396" i="1"/>
  <c r="V2396" i="1"/>
  <c r="W2396" i="1"/>
  <c r="X2396" i="1"/>
  <c r="Y2396" i="1"/>
  <c r="Z2396" i="1"/>
  <c r="AA2396" i="1"/>
  <c r="AB2396" i="1"/>
  <c r="AC2396" i="1"/>
  <c r="AD2396" i="1"/>
  <c r="AE2396" i="1"/>
  <c r="H2397" i="1"/>
  <c r="I2397" i="1"/>
  <c r="J2397" i="1"/>
  <c r="K2397" i="1"/>
  <c r="L2397" i="1"/>
  <c r="M2397" i="1"/>
  <c r="N2397" i="1"/>
  <c r="O2397" i="1"/>
  <c r="P2397" i="1"/>
  <c r="Q2397" i="1"/>
  <c r="R2397" i="1"/>
  <c r="S2397" i="1"/>
  <c r="T2397" i="1"/>
  <c r="U2397" i="1"/>
  <c r="V2397" i="1"/>
  <c r="W2397" i="1"/>
  <c r="X2397" i="1"/>
  <c r="Y2397" i="1"/>
  <c r="Z2397" i="1"/>
  <c r="AA2397" i="1"/>
  <c r="AB2397" i="1"/>
  <c r="AC2397" i="1"/>
  <c r="AD2397" i="1"/>
  <c r="AE2397" i="1"/>
  <c r="H2398" i="1"/>
  <c r="I2398" i="1"/>
  <c r="J2398" i="1"/>
  <c r="K2398" i="1"/>
  <c r="L2398" i="1"/>
  <c r="M2398" i="1"/>
  <c r="N2398" i="1"/>
  <c r="O2398" i="1"/>
  <c r="P2398" i="1"/>
  <c r="Q2398" i="1"/>
  <c r="R2398" i="1"/>
  <c r="S2398" i="1"/>
  <c r="T2398" i="1"/>
  <c r="U2398" i="1"/>
  <c r="V2398" i="1"/>
  <c r="W2398" i="1"/>
  <c r="X2398" i="1"/>
  <c r="Y2398" i="1"/>
  <c r="Z2398" i="1"/>
  <c r="AA2398" i="1"/>
  <c r="AB2398" i="1"/>
  <c r="AC2398" i="1"/>
  <c r="AD2398" i="1"/>
  <c r="AE2398" i="1"/>
  <c r="H2399" i="1"/>
  <c r="I2399" i="1"/>
  <c r="J2399" i="1"/>
  <c r="K2399" i="1"/>
  <c r="L2399" i="1"/>
  <c r="M2399" i="1"/>
  <c r="N2399" i="1"/>
  <c r="O2399" i="1"/>
  <c r="P2399" i="1"/>
  <c r="Q2399" i="1"/>
  <c r="R2399" i="1"/>
  <c r="S2399" i="1"/>
  <c r="T2399" i="1"/>
  <c r="U2399" i="1"/>
  <c r="V2399" i="1"/>
  <c r="W2399" i="1"/>
  <c r="X2399" i="1"/>
  <c r="Y2399" i="1"/>
  <c r="Z2399" i="1"/>
  <c r="AA2399" i="1"/>
  <c r="AB2399" i="1"/>
  <c r="AC2399" i="1"/>
  <c r="AD2399" i="1"/>
  <c r="AE2399" i="1"/>
  <c r="H2400" i="1"/>
  <c r="I2400" i="1"/>
  <c r="J2400" i="1"/>
  <c r="K2400" i="1"/>
  <c r="L2400" i="1"/>
  <c r="M2400" i="1"/>
  <c r="N2400" i="1"/>
  <c r="O2400" i="1"/>
  <c r="P2400" i="1"/>
  <c r="Q2400" i="1"/>
  <c r="R2400" i="1"/>
  <c r="S2400" i="1"/>
  <c r="T2400" i="1"/>
  <c r="U2400" i="1"/>
  <c r="V2400" i="1"/>
  <c r="W2400" i="1"/>
  <c r="X2400" i="1"/>
  <c r="Y2400" i="1"/>
  <c r="Z2400" i="1"/>
  <c r="AA2400" i="1"/>
  <c r="AB2400" i="1"/>
  <c r="AC2400" i="1"/>
  <c r="AD2400" i="1"/>
  <c r="AE2400" i="1"/>
  <c r="H2403" i="1"/>
  <c r="I2403" i="1"/>
  <c r="J2403" i="1"/>
  <c r="K2403" i="1"/>
  <c r="L2403" i="1"/>
  <c r="M2403" i="1"/>
  <c r="N2403" i="1"/>
  <c r="O2403" i="1"/>
  <c r="P2403" i="1"/>
  <c r="Q2403" i="1"/>
  <c r="R2403" i="1"/>
  <c r="S2403" i="1"/>
  <c r="T2403" i="1"/>
  <c r="U2403" i="1"/>
  <c r="V2403" i="1"/>
  <c r="W2403" i="1"/>
  <c r="X2403" i="1"/>
  <c r="Y2403" i="1"/>
  <c r="Z2403" i="1"/>
  <c r="AA2403" i="1"/>
  <c r="AB2403" i="1"/>
  <c r="AC2403" i="1"/>
  <c r="AD2403" i="1"/>
  <c r="AE2403" i="1"/>
  <c r="H2404" i="1"/>
  <c r="I2404" i="1"/>
  <c r="J2404" i="1"/>
  <c r="K2404" i="1"/>
  <c r="L2404" i="1"/>
  <c r="M2404" i="1"/>
  <c r="N2404" i="1"/>
  <c r="O2404" i="1"/>
  <c r="P2404" i="1"/>
  <c r="Q2404" i="1"/>
  <c r="R2404" i="1"/>
  <c r="S2404" i="1"/>
  <c r="T2404" i="1"/>
  <c r="U2404" i="1"/>
  <c r="V2404" i="1"/>
  <c r="W2404" i="1"/>
  <c r="X2404" i="1"/>
  <c r="Y2404" i="1"/>
  <c r="Z2404" i="1"/>
  <c r="AA2404" i="1"/>
  <c r="AB2404" i="1"/>
  <c r="AC2404" i="1"/>
  <c r="AD2404" i="1"/>
  <c r="AE2404" i="1"/>
  <c r="H2405" i="1"/>
  <c r="I2405" i="1"/>
  <c r="J2405" i="1"/>
  <c r="K2405" i="1"/>
  <c r="L2405" i="1"/>
  <c r="M2405" i="1"/>
  <c r="N2405" i="1"/>
  <c r="O2405" i="1"/>
  <c r="P2405" i="1"/>
  <c r="Q2405" i="1"/>
  <c r="R2405" i="1"/>
  <c r="S2405" i="1"/>
  <c r="T2405" i="1"/>
  <c r="U2405" i="1"/>
  <c r="V2405" i="1"/>
  <c r="W2405" i="1"/>
  <c r="X2405" i="1"/>
  <c r="Y2405" i="1"/>
  <c r="Z2405" i="1"/>
  <c r="AA2405" i="1"/>
  <c r="AB2405" i="1"/>
  <c r="AC2405" i="1"/>
  <c r="AD2405" i="1"/>
  <c r="AE2405" i="1"/>
  <c r="H2406" i="1"/>
  <c r="I2406" i="1"/>
  <c r="J2406" i="1"/>
  <c r="K2406" i="1"/>
  <c r="L2406" i="1"/>
  <c r="M2406" i="1"/>
  <c r="N2406" i="1"/>
  <c r="O2406" i="1"/>
  <c r="P2406" i="1"/>
  <c r="Q2406" i="1"/>
  <c r="R2406" i="1"/>
  <c r="S2406" i="1"/>
  <c r="T2406" i="1"/>
  <c r="U2406" i="1"/>
  <c r="V2406" i="1"/>
  <c r="W2406" i="1"/>
  <c r="X2406" i="1"/>
  <c r="Y2406" i="1"/>
  <c r="Z2406" i="1"/>
  <c r="AA2406" i="1"/>
  <c r="AB2406" i="1"/>
  <c r="AC2406" i="1"/>
  <c r="AD2406" i="1"/>
  <c r="AE2406" i="1"/>
  <c r="H2407" i="1"/>
  <c r="I2407" i="1"/>
  <c r="J2407" i="1"/>
  <c r="K2407" i="1"/>
  <c r="L2407" i="1"/>
  <c r="M2407" i="1"/>
  <c r="N2407" i="1"/>
  <c r="O2407" i="1"/>
  <c r="P2407" i="1"/>
  <c r="Q2407" i="1"/>
  <c r="R2407" i="1"/>
  <c r="S2407" i="1"/>
  <c r="T2407" i="1"/>
  <c r="U2407" i="1"/>
  <c r="V2407" i="1"/>
  <c r="W2407" i="1"/>
  <c r="X2407" i="1"/>
  <c r="Y2407" i="1"/>
  <c r="Z2407" i="1"/>
  <c r="AA2407" i="1"/>
  <c r="AB2407" i="1"/>
  <c r="AC2407" i="1"/>
  <c r="AD2407" i="1"/>
  <c r="AE2407" i="1"/>
  <c r="H2408" i="1"/>
  <c r="I2408" i="1"/>
  <c r="J2408" i="1"/>
  <c r="K2408" i="1"/>
  <c r="L2408" i="1"/>
  <c r="M2408" i="1"/>
  <c r="N2408" i="1"/>
  <c r="O2408" i="1"/>
  <c r="P2408" i="1"/>
  <c r="Q2408" i="1"/>
  <c r="R2408" i="1"/>
  <c r="S2408" i="1"/>
  <c r="T2408" i="1"/>
  <c r="U2408" i="1"/>
  <c r="V2408" i="1"/>
  <c r="W2408" i="1"/>
  <c r="X2408" i="1"/>
  <c r="Y2408" i="1"/>
  <c r="Z2408" i="1"/>
  <c r="AA2408" i="1"/>
  <c r="AB2408" i="1"/>
  <c r="AC2408" i="1"/>
  <c r="AD2408" i="1"/>
  <c r="AE2408" i="1"/>
  <c r="H2409" i="1"/>
  <c r="I2409" i="1"/>
  <c r="J2409" i="1"/>
  <c r="K2409" i="1"/>
  <c r="L2409" i="1"/>
  <c r="M2409" i="1"/>
  <c r="N2409" i="1"/>
  <c r="O2409" i="1"/>
  <c r="P2409" i="1"/>
  <c r="Q2409" i="1"/>
  <c r="R2409" i="1"/>
  <c r="S2409" i="1"/>
  <c r="T2409" i="1"/>
  <c r="U2409" i="1"/>
  <c r="V2409" i="1"/>
  <c r="W2409" i="1"/>
  <c r="X2409" i="1"/>
  <c r="Y2409" i="1"/>
  <c r="Z2409" i="1"/>
  <c r="AA2409" i="1"/>
  <c r="AB2409" i="1"/>
  <c r="AC2409" i="1"/>
  <c r="AD2409" i="1"/>
  <c r="AE2409" i="1"/>
  <c r="H2410" i="1"/>
  <c r="I2410" i="1"/>
  <c r="J2410" i="1"/>
  <c r="K2410" i="1"/>
  <c r="L2410" i="1"/>
  <c r="M2410" i="1"/>
  <c r="N2410" i="1"/>
  <c r="O2410" i="1"/>
  <c r="P2410" i="1"/>
  <c r="Q2410" i="1"/>
  <c r="R2410" i="1"/>
  <c r="S2410" i="1"/>
  <c r="T2410" i="1"/>
  <c r="U2410" i="1"/>
  <c r="V2410" i="1"/>
  <c r="W2410" i="1"/>
  <c r="X2410" i="1"/>
  <c r="Y2410" i="1"/>
  <c r="Z2410" i="1"/>
  <c r="AA2410" i="1"/>
  <c r="AB2410" i="1"/>
  <c r="AC2410" i="1"/>
  <c r="AD2410" i="1"/>
  <c r="AE2410" i="1"/>
  <c r="H2411" i="1"/>
  <c r="I2411" i="1"/>
  <c r="J2411" i="1"/>
  <c r="K2411" i="1"/>
  <c r="L2411" i="1"/>
  <c r="M2411" i="1"/>
  <c r="N2411" i="1"/>
  <c r="O2411" i="1"/>
  <c r="P2411" i="1"/>
  <c r="Q2411" i="1"/>
  <c r="R2411" i="1"/>
  <c r="S2411" i="1"/>
  <c r="T2411" i="1"/>
  <c r="U2411" i="1"/>
  <c r="V2411" i="1"/>
  <c r="W2411" i="1"/>
  <c r="X2411" i="1"/>
  <c r="Y2411" i="1"/>
  <c r="Z2411" i="1"/>
  <c r="AA2411" i="1"/>
  <c r="AB2411" i="1"/>
  <c r="AC2411" i="1"/>
  <c r="AD2411" i="1"/>
  <c r="AE2411" i="1"/>
  <c r="H2412" i="1"/>
  <c r="I2412" i="1"/>
  <c r="J2412" i="1"/>
  <c r="K2412" i="1"/>
  <c r="L2412" i="1"/>
  <c r="M2412" i="1"/>
  <c r="N2412" i="1"/>
  <c r="O2412" i="1"/>
  <c r="P2412" i="1"/>
  <c r="Q2412" i="1"/>
  <c r="R2412" i="1"/>
  <c r="S2412" i="1"/>
  <c r="T2412" i="1"/>
  <c r="U2412" i="1"/>
  <c r="V2412" i="1"/>
  <c r="W2412" i="1"/>
  <c r="X2412" i="1"/>
  <c r="Y2412" i="1"/>
  <c r="Z2412" i="1"/>
  <c r="AA2412" i="1"/>
  <c r="AB2412" i="1"/>
  <c r="AC2412" i="1"/>
  <c r="AD2412" i="1"/>
  <c r="AE2412" i="1"/>
  <c r="H2413" i="1"/>
  <c r="I2413" i="1"/>
  <c r="J2413" i="1"/>
  <c r="K2413" i="1"/>
  <c r="L2413" i="1"/>
  <c r="M2413" i="1"/>
  <c r="N2413" i="1"/>
  <c r="O2413" i="1"/>
  <c r="P2413" i="1"/>
  <c r="Q2413" i="1"/>
  <c r="R2413" i="1"/>
  <c r="S2413" i="1"/>
  <c r="T2413" i="1"/>
  <c r="U2413" i="1"/>
  <c r="V2413" i="1"/>
  <c r="W2413" i="1"/>
  <c r="X2413" i="1"/>
  <c r="Y2413" i="1"/>
  <c r="Z2413" i="1"/>
  <c r="AA2413" i="1"/>
  <c r="AB2413" i="1"/>
  <c r="AC2413" i="1"/>
  <c r="AD2413" i="1"/>
  <c r="AE2413" i="1"/>
  <c r="H2414" i="1"/>
  <c r="I2414" i="1"/>
  <c r="J2414" i="1"/>
  <c r="K2414" i="1"/>
  <c r="L2414" i="1"/>
  <c r="M2414" i="1"/>
  <c r="N2414" i="1"/>
  <c r="O2414" i="1"/>
  <c r="P2414" i="1"/>
  <c r="Q2414" i="1"/>
  <c r="R2414" i="1"/>
  <c r="S2414" i="1"/>
  <c r="T2414" i="1"/>
  <c r="U2414" i="1"/>
  <c r="V2414" i="1"/>
  <c r="W2414" i="1"/>
  <c r="X2414" i="1"/>
  <c r="Y2414" i="1"/>
  <c r="Z2414" i="1"/>
  <c r="AA2414" i="1"/>
  <c r="AB2414" i="1"/>
  <c r="AC2414" i="1"/>
  <c r="AD2414" i="1"/>
  <c r="AE2414" i="1"/>
  <c r="H2415" i="1"/>
  <c r="I2415" i="1"/>
  <c r="J2415" i="1"/>
  <c r="K2415" i="1"/>
  <c r="L2415" i="1"/>
  <c r="M2415" i="1"/>
  <c r="N2415" i="1"/>
  <c r="O2415" i="1"/>
  <c r="P2415" i="1"/>
  <c r="Q2415" i="1"/>
  <c r="R2415" i="1"/>
  <c r="S2415" i="1"/>
  <c r="T2415" i="1"/>
  <c r="U2415" i="1"/>
  <c r="V2415" i="1"/>
  <c r="W2415" i="1"/>
  <c r="X2415" i="1"/>
  <c r="Y2415" i="1"/>
  <c r="Z2415" i="1"/>
  <c r="AA2415" i="1"/>
  <c r="AB2415" i="1"/>
  <c r="AC2415" i="1"/>
  <c r="AD2415" i="1"/>
  <c r="AE2415" i="1"/>
  <c r="H2416" i="1"/>
  <c r="I2416" i="1"/>
  <c r="J2416" i="1"/>
  <c r="K2416" i="1"/>
  <c r="L2416" i="1"/>
  <c r="M2416" i="1"/>
  <c r="N2416" i="1"/>
  <c r="O2416" i="1"/>
  <c r="P2416" i="1"/>
  <c r="Q2416" i="1"/>
  <c r="R2416" i="1"/>
  <c r="S2416" i="1"/>
  <c r="T2416" i="1"/>
  <c r="U2416" i="1"/>
  <c r="V2416" i="1"/>
  <c r="W2416" i="1"/>
  <c r="X2416" i="1"/>
  <c r="Y2416" i="1"/>
  <c r="Z2416" i="1"/>
  <c r="AA2416" i="1"/>
  <c r="AB2416" i="1"/>
  <c r="AC2416" i="1"/>
  <c r="AD2416" i="1"/>
  <c r="AE2416" i="1"/>
  <c r="H2417" i="1"/>
  <c r="I2417" i="1"/>
  <c r="J2417" i="1"/>
  <c r="K2417" i="1"/>
  <c r="L2417" i="1"/>
  <c r="M2417" i="1"/>
  <c r="N2417" i="1"/>
  <c r="O2417" i="1"/>
  <c r="P2417" i="1"/>
  <c r="Q2417" i="1"/>
  <c r="R2417" i="1"/>
  <c r="S2417" i="1"/>
  <c r="T2417" i="1"/>
  <c r="U2417" i="1"/>
  <c r="V2417" i="1"/>
  <c r="W2417" i="1"/>
  <c r="X2417" i="1"/>
  <c r="Y2417" i="1"/>
  <c r="Z2417" i="1"/>
  <c r="AA2417" i="1"/>
  <c r="AB2417" i="1"/>
  <c r="AC2417" i="1"/>
  <c r="AD2417" i="1"/>
  <c r="AE2417" i="1"/>
  <c r="H2418" i="1"/>
  <c r="I2418" i="1"/>
  <c r="J2418" i="1"/>
  <c r="K2418" i="1"/>
  <c r="L2418" i="1"/>
  <c r="M2418" i="1"/>
  <c r="N2418" i="1"/>
  <c r="O2418" i="1"/>
  <c r="P2418" i="1"/>
  <c r="Q2418" i="1"/>
  <c r="R2418" i="1"/>
  <c r="S2418" i="1"/>
  <c r="T2418" i="1"/>
  <c r="U2418" i="1"/>
  <c r="V2418" i="1"/>
  <c r="W2418" i="1"/>
  <c r="X2418" i="1"/>
  <c r="Y2418" i="1"/>
  <c r="Z2418" i="1"/>
  <c r="AA2418" i="1"/>
  <c r="AB2418" i="1"/>
  <c r="AC2418" i="1"/>
  <c r="AD2418" i="1"/>
  <c r="AE2418" i="1"/>
  <c r="H2419" i="1"/>
  <c r="I2419" i="1"/>
  <c r="J2419" i="1"/>
  <c r="K2419" i="1"/>
  <c r="L2419" i="1"/>
  <c r="M2419" i="1"/>
  <c r="N2419" i="1"/>
  <c r="O2419" i="1"/>
  <c r="P2419" i="1"/>
  <c r="Q2419" i="1"/>
  <c r="R2419" i="1"/>
  <c r="S2419" i="1"/>
  <c r="T2419" i="1"/>
  <c r="U2419" i="1"/>
  <c r="V2419" i="1"/>
  <c r="W2419" i="1"/>
  <c r="X2419" i="1"/>
  <c r="Y2419" i="1"/>
  <c r="Z2419" i="1"/>
  <c r="AA2419" i="1"/>
  <c r="AB2419" i="1"/>
  <c r="AC2419" i="1"/>
  <c r="AD2419" i="1"/>
  <c r="AE2419" i="1"/>
  <c r="H2420" i="1"/>
  <c r="I2420" i="1"/>
  <c r="J2420" i="1"/>
  <c r="K2420" i="1"/>
  <c r="L2420" i="1"/>
  <c r="M2420" i="1"/>
  <c r="N2420" i="1"/>
  <c r="O2420" i="1"/>
  <c r="P2420" i="1"/>
  <c r="Q2420" i="1"/>
  <c r="R2420" i="1"/>
  <c r="S2420" i="1"/>
  <c r="T2420" i="1"/>
  <c r="U2420" i="1"/>
  <c r="V2420" i="1"/>
  <c r="W2420" i="1"/>
  <c r="X2420" i="1"/>
  <c r="Y2420" i="1"/>
  <c r="Z2420" i="1"/>
  <c r="AA2420" i="1"/>
  <c r="AB2420" i="1"/>
  <c r="AC2420" i="1"/>
  <c r="AD2420" i="1"/>
  <c r="AE2420" i="1"/>
  <c r="H2421" i="1"/>
  <c r="I2421" i="1"/>
  <c r="J2421" i="1"/>
  <c r="K2421" i="1"/>
  <c r="L2421" i="1"/>
  <c r="M2421" i="1"/>
  <c r="N2421" i="1"/>
  <c r="O2421" i="1"/>
  <c r="P2421" i="1"/>
  <c r="Q2421" i="1"/>
  <c r="R2421" i="1"/>
  <c r="S2421" i="1"/>
  <c r="T2421" i="1"/>
  <c r="U2421" i="1"/>
  <c r="V2421" i="1"/>
  <c r="W2421" i="1"/>
  <c r="X2421" i="1"/>
  <c r="Y2421" i="1"/>
  <c r="Z2421" i="1"/>
  <c r="AA2421" i="1"/>
  <c r="AB2421" i="1"/>
  <c r="AC2421" i="1"/>
  <c r="AD2421" i="1"/>
  <c r="AE2421" i="1"/>
  <c r="H2422" i="1"/>
  <c r="I2422" i="1"/>
  <c r="J2422" i="1"/>
  <c r="K2422" i="1"/>
  <c r="L2422" i="1"/>
  <c r="M2422" i="1"/>
  <c r="N2422" i="1"/>
  <c r="O2422" i="1"/>
  <c r="P2422" i="1"/>
  <c r="Q2422" i="1"/>
  <c r="R2422" i="1"/>
  <c r="S2422" i="1"/>
  <c r="T2422" i="1"/>
  <c r="U2422" i="1"/>
  <c r="V2422" i="1"/>
  <c r="W2422" i="1"/>
  <c r="X2422" i="1"/>
  <c r="Y2422" i="1"/>
  <c r="Z2422" i="1"/>
  <c r="AA2422" i="1"/>
  <c r="AB2422" i="1"/>
  <c r="AC2422" i="1"/>
  <c r="AD2422" i="1"/>
  <c r="AE2422" i="1"/>
  <c r="H2423" i="1"/>
  <c r="I2423" i="1"/>
  <c r="J2423" i="1"/>
  <c r="K2423" i="1"/>
  <c r="L2423" i="1"/>
  <c r="M2423" i="1"/>
  <c r="N2423" i="1"/>
  <c r="O2423" i="1"/>
  <c r="P2423" i="1"/>
  <c r="Q2423" i="1"/>
  <c r="R2423" i="1"/>
  <c r="S2423" i="1"/>
  <c r="T2423" i="1"/>
  <c r="U2423" i="1"/>
  <c r="V2423" i="1"/>
  <c r="W2423" i="1"/>
  <c r="X2423" i="1"/>
  <c r="Y2423" i="1"/>
  <c r="Z2423" i="1"/>
  <c r="AA2423" i="1"/>
  <c r="AB2423" i="1"/>
  <c r="AC2423" i="1"/>
  <c r="AD2423" i="1"/>
  <c r="AE2423" i="1"/>
  <c r="H2424" i="1"/>
  <c r="I2424" i="1"/>
  <c r="J2424" i="1"/>
  <c r="K2424" i="1"/>
  <c r="L2424" i="1"/>
  <c r="M2424" i="1"/>
  <c r="N2424" i="1"/>
  <c r="O2424" i="1"/>
  <c r="P2424" i="1"/>
  <c r="Q2424" i="1"/>
  <c r="R2424" i="1"/>
  <c r="S2424" i="1"/>
  <c r="T2424" i="1"/>
  <c r="U2424" i="1"/>
  <c r="V2424" i="1"/>
  <c r="W2424" i="1"/>
  <c r="X2424" i="1"/>
  <c r="Y2424" i="1"/>
  <c r="Z2424" i="1"/>
  <c r="AA2424" i="1"/>
  <c r="AB2424" i="1"/>
  <c r="AC2424" i="1"/>
  <c r="AD2424" i="1"/>
  <c r="AE2424" i="1"/>
  <c r="H2425" i="1"/>
  <c r="I2425" i="1"/>
  <c r="J2425" i="1"/>
  <c r="K2425" i="1"/>
  <c r="L2425" i="1"/>
  <c r="M2425" i="1"/>
  <c r="N2425" i="1"/>
  <c r="O2425" i="1"/>
  <c r="P2425" i="1"/>
  <c r="Q2425" i="1"/>
  <c r="R2425" i="1"/>
  <c r="S2425" i="1"/>
  <c r="T2425" i="1"/>
  <c r="U2425" i="1"/>
  <c r="V2425" i="1"/>
  <c r="W2425" i="1"/>
  <c r="X2425" i="1"/>
  <c r="Y2425" i="1"/>
  <c r="Z2425" i="1"/>
  <c r="AA2425" i="1"/>
  <c r="AB2425" i="1"/>
  <c r="AC2425" i="1"/>
  <c r="AD2425" i="1"/>
  <c r="AE2425" i="1"/>
  <c r="H2426" i="1"/>
  <c r="I2426" i="1"/>
  <c r="J2426" i="1"/>
  <c r="K2426" i="1"/>
  <c r="L2426" i="1"/>
  <c r="M2426" i="1"/>
  <c r="N2426" i="1"/>
  <c r="O2426" i="1"/>
  <c r="P2426" i="1"/>
  <c r="Q2426" i="1"/>
  <c r="R2426" i="1"/>
  <c r="S2426" i="1"/>
  <c r="T2426" i="1"/>
  <c r="U2426" i="1"/>
  <c r="V2426" i="1"/>
  <c r="W2426" i="1"/>
  <c r="X2426" i="1"/>
  <c r="Y2426" i="1"/>
  <c r="Z2426" i="1"/>
  <c r="AA2426" i="1"/>
  <c r="AB2426" i="1"/>
  <c r="AC2426" i="1"/>
  <c r="AD2426" i="1"/>
  <c r="AE2426" i="1"/>
  <c r="H2427" i="1"/>
  <c r="I2427" i="1"/>
  <c r="J2427" i="1"/>
  <c r="K2427" i="1"/>
  <c r="L2427" i="1"/>
  <c r="M2427" i="1"/>
  <c r="N2427" i="1"/>
  <c r="O2427" i="1"/>
  <c r="P2427" i="1"/>
  <c r="Q2427" i="1"/>
  <c r="R2427" i="1"/>
  <c r="S2427" i="1"/>
  <c r="T2427" i="1"/>
  <c r="U2427" i="1"/>
  <c r="V2427" i="1"/>
  <c r="W2427" i="1"/>
  <c r="X2427" i="1"/>
  <c r="Y2427" i="1"/>
  <c r="Z2427" i="1"/>
  <c r="AA2427" i="1"/>
  <c r="AB2427" i="1"/>
  <c r="AC2427" i="1"/>
  <c r="AD2427" i="1"/>
  <c r="AE2427" i="1"/>
  <c r="H2428" i="1"/>
  <c r="I2428" i="1"/>
  <c r="J2428" i="1"/>
  <c r="K2428" i="1"/>
  <c r="L2428" i="1"/>
  <c r="M2428" i="1"/>
  <c r="N2428" i="1"/>
  <c r="O2428" i="1"/>
  <c r="P2428" i="1"/>
  <c r="Q2428" i="1"/>
  <c r="R2428" i="1"/>
  <c r="S2428" i="1"/>
  <c r="T2428" i="1"/>
  <c r="U2428" i="1"/>
  <c r="V2428" i="1"/>
  <c r="W2428" i="1"/>
  <c r="X2428" i="1"/>
  <c r="Y2428" i="1"/>
  <c r="Z2428" i="1"/>
  <c r="AA2428" i="1"/>
  <c r="AB2428" i="1"/>
  <c r="AC2428" i="1"/>
  <c r="AD2428" i="1"/>
  <c r="AE2428" i="1"/>
  <c r="H2429" i="1"/>
  <c r="I2429" i="1"/>
  <c r="J2429" i="1"/>
  <c r="K2429" i="1"/>
  <c r="L2429" i="1"/>
  <c r="M2429" i="1"/>
  <c r="N2429" i="1"/>
  <c r="O2429" i="1"/>
  <c r="P2429" i="1"/>
  <c r="Q2429" i="1"/>
  <c r="R2429" i="1"/>
  <c r="S2429" i="1"/>
  <c r="T2429" i="1"/>
  <c r="U2429" i="1"/>
  <c r="V2429" i="1"/>
  <c r="W2429" i="1"/>
  <c r="X2429" i="1"/>
  <c r="Y2429" i="1"/>
  <c r="Z2429" i="1"/>
  <c r="AA2429" i="1"/>
  <c r="AB2429" i="1"/>
  <c r="AC2429" i="1"/>
  <c r="AD2429" i="1"/>
  <c r="AE2429" i="1"/>
  <c r="H2430" i="1"/>
  <c r="I2430" i="1"/>
  <c r="J2430" i="1"/>
  <c r="K2430" i="1"/>
  <c r="L2430" i="1"/>
  <c r="M2430" i="1"/>
  <c r="N2430" i="1"/>
  <c r="O2430" i="1"/>
  <c r="P2430" i="1"/>
  <c r="Q2430" i="1"/>
  <c r="R2430" i="1"/>
  <c r="S2430" i="1"/>
  <c r="T2430" i="1"/>
  <c r="U2430" i="1"/>
  <c r="V2430" i="1"/>
  <c r="W2430" i="1"/>
  <c r="X2430" i="1"/>
  <c r="Y2430" i="1"/>
  <c r="Z2430" i="1"/>
  <c r="AA2430" i="1"/>
  <c r="AB2430" i="1"/>
  <c r="AC2430" i="1"/>
  <c r="AD2430" i="1"/>
  <c r="AE2430" i="1"/>
  <c r="H2431" i="1"/>
  <c r="I2431" i="1"/>
  <c r="J2431" i="1"/>
  <c r="K2431" i="1"/>
  <c r="L2431" i="1"/>
  <c r="M2431" i="1"/>
  <c r="N2431" i="1"/>
  <c r="O2431" i="1"/>
  <c r="P2431" i="1"/>
  <c r="Q2431" i="1"/>
  <c r="R2431" i="1"/>
  <c r="S2431" i="1"/>
  <c r="T2431" i="1"/>
  <c r="U2431" i="1"/>
  <c r="V2431" i="1"/>
  <c r="W2431" i="1"/>
  <c r="X2431" i="1"/>
  <c r="Y2431" i="1"/>
  <c r="Z2431" i="1"/>
  <c r="AA2431" i="1"/>
  <c r="AB2431" i="1"/>
  <c r="AC2431" i="1"/>
  <c r="AD2431" i="1"/>
  <c r="AE2431" i="1"/>
  <c r="H2432" i="1"/>
  <c r="I2432" i="1"/>
  <c r="J2432" i="1"/>
  <c r="K2432" i="1"/>
  <c r="L2432" i="1"/>
  <c r="M2432" i="1"/>
  <c r="N2432" i="1"/>
  <c r="O2432" i="1"/>
  <c r="P2432" i="1"/>
  <c r="Q2432" i="1"/>
  <c r="R2432" i="1"/>
  <c r="S2432" i="1"/>
  <c r="T2432" i="1"/>
  <c r="U2432" i="1"/>
  <c r="V2432" i="1"/>
  <c r="W2432" i="1"/>
  <c r="X2432" i="1"/>
  <c r="Y2432" i="1"/>
  <c r="Z2432" i="1"/>
  <c r="AA2432" i="1"/>
  <c r="AB2432" i="1"/>
  <c r="AC2432" i="1"/>
  <c r="AD2432" i="1"/>
  <c r="AE2432" i="1"/>
  <c r="H2433" i="1"/>
  <c r="I2433" i="1"/>
  <c r="J2433" i="1"/>
  <c r="K2433" i="1"/>
  <c r="L2433" i="1"/>
  <c r="M2433" i="1"/>
  <c r="N2433" i="1"/>
  <c r="O2433" i="1"/>
  <c r="P2433" i="1"/>
  <c r="Q2433" i="1"/>
  <c r="R2433" i="1"/>
  <c r="S2433" i="1"/>
  <c r="T2433" i="1"/>
  <c r="U2433" i="1"/>
  <c r="V2433" i="1"/>
  <c r="W2433" i="1"/>
  <c r="X2433" i="1"/>
  <c r="Y2433" i="1"/>
  <c r="Z2433" i="1"/>
  <c r="AA2433" i="1"/>
  <c r="AB2433" i="1"/>
  <c r="AC2433" i="1"/>
  <c r="AD2433" i="1"/>
  <c r="AE2433" i="1"/>
  <c r="H2434" i="1"/>
  <c r="I2434" i="1"/>
  <c r="J2434" i="1"/>
  <c r="K2434" i="1"/>
  <c r="L2434" i="1"/>
  <c r="M2434" i="1"/>
  <c r="N2434" i="1"/>
  <c r="O2434" i="1"/>
  <c r="P2434" i="1"/>
  <c r="Q2434" i="1"/>
  <c r="R2434" i="1"/>
  <c r="S2434" i="1"/>
  <c r="T2434" i="1"/>
  <c r="U2434" i="1"/>
  <c r="V2434" i="1"/>
  <c r="W2434" i="1"/>
  <c r="X2434" i="1"/>
  <c r="Y2434" i="1"/>
  <c r="Z2434" i="1"/>
  <c r="AA2434" i="1"/>
  <c r="AB2434" i="1"/>
  <c r="AC2434" i="1"/>
  <c r="AD2434" i="1"/>
  <c r="AE2434" i="1"/>
  <c r="H2443" i="1"/>
  <c r="I2443" i="1"/>
  <c r="J2443" i="1"/>
  <c r="K2443" i="1"/>
  <c r="L2443" i="1"/>
  <c r="M2443" i="1"/>
  <c r="N2443" i="1"/>
  <c r="O2443" i="1"/>
  <c r="P2443" i="1"/>
  <c r="Q2443" i="1"/>
  <c r="R2443" i="1"/>
  <c r="S2443" i="1"/>
  <c r="T2443" i="1"/>
  <c r="U2443" i="1"/>
  <c r="V2443" i="1"/>
  <c r="W2443" i="1"/>
  <c r="X2443" i="1"/>
  <c r="Y2443" i="1"/>
  <c r="Z2443" i="1"/>
  <c r="AA2443" i="1"/>
  <c r="AB2443" i="1"/>
  <c r="AC2443" i="1"/>
  <c r="AD2443" i="1"/>
  <c r="AE2443" i="1"/>
  <c r="H2444" i="1"/>
  <c r="I2444" i="1"/>
  <c r="J2444" i="1"/>
  <c r="K2444" i="1"/>
  <c r="L2444" i="1"/>
  <c r="M2444" i="1"/>
  <c r="N2444" i="1"/>
  <c r="O2444" i="1"/>
  <c r="P2444" i="1"/>
  <c r="Q2444" i="1"/>
  <c r="R2444" i="1"/>
  <c r="S2444" i="1"/>
  <c r="T2444" i="1"/>
  <c r="U2444" i="1"/>
  <c r="V2444" i="1"/>
  <c r="W2444" i="1"/>
  <c r="X2444" i="1"/>
  <c r="Y2444" i="1"/>
  <c r="Z2444" i="1"/>
  <c r="AA2444" i="1"/>
  <c r="AB2444" i="1"/>
  <c r="AC2444" i="1"/>
  <c r="AD2444" i="1"/>
  <c r="AE2444" i="1"/>
  <c r="H2445" i="1"/>
  <c r="I2445" i="1"/>
  <c r="J2445" i="1"/>
  <c r="K2445" i="1"/>
  <c r="L2445" i="1"/>
  <c r="M2445" i="1"/>
  <c r="N2445" i="1"/>
  <c r="O2445" i="1"/>
  <c r="P2445" i="1"/>
  <c r="Q2445" i="1"/>
  <c r="R2445" i="1"/>
  <c r="S2445" i="1"/>
  <c r="T2445" i="1"/>
  <c r="U2445" i="1"/>
  <c r="V2445" i="1"/>
  <c r="W2445" i="1"/>
  <c r="X2445" i="1"/>
  <c r="Y2445" i="1"/>
  <c r="Z2445" i="1"/>
  <c r="AA2445" i="1"/>
  <c r="AB2445" i="1"/>
  <c r="AC2445" i="1"/>
  <c r="AD2445" i="1"/>
  <c r="AE2445" i="1"/>
  <c r="H2446" i="1"/>
  <c r="I2446" i="1"/>
  <c r="J2446" i="1"/>
  <c r="K2446" i="1"/>
  <c r="L2446" i="1"/>
  <c r="M2446" i="1"/>
  <c r="N2446" i="1"/>
  <c r="O2446" i="1"/>
  <c r="P2446" i="1"/>
  <c r="Q2446" i="1"/>
  <c r="R2446" i="1"/>
  <c r="S2446" i="1"/>
  <c r="T2446" i="1"/>
  <c r="U2446" i="1"/>
  <c r="V2446" i="1"/>
  <c r="W2446" i="1"/>
  <c r="X2446" i="1"/>
  <c r="Y2446" i="1"/>
  <c r="Z2446" i="1"/>
  <c r="AA2446" i="1"/>
  <c r="AB2446" i="1"/>
  <c r="AC2446" i="1"/>
  <c r="AD2446" i="1"/>
  <c r="AE2446" i="1"/>
  <c r="H2447" i="1"/>
  <c r="I2447" i="1"/>
  <c r="J2447" i="1"/>
  <c r="K2447" i="1"/>
  <c r="L2447" i="1"/>
  <c r="M2447" i="1"/>
  <c r="N2447" i="1"/>
  <c r="O2447" i="1"/>
  <c r="P2447" i="1"/>
  <c r="Q2447" i="1"/>
  <c r="R2447" i="1"/>
  <c r="S2447" i="1"/>
  <c r="T2447" i="1"/>
  <c r="U2447" i="1"/>
  <c r="V2447" i="1"/>
  <c r="W2447" i="1"/>
  <c r="X2447" i="1"/>
  <c r="Y2447" i="1"/>
  <c r="Z2447" i="1"/>
  <c r="AA2447" i="1"/>
  <c r="AB2447" i="1"/>
  <c r="AC2447" i="1"/>
  <c r="AD2447" i="1"/>
  <c r="AE2447" i="1"/>
  <c r="H2448" i="1"/>
  <c r="I2448" i="1"/>
  <c r="J2448" i="1"/>
  <c r="K2448" i="1"/>
  <c r="L2448" i="1"/>
  <c r="M2448" i="1"/>
  <c r="N2448" i="1"/>
  <c r="O2448" i="1"/>
  <c r="P2448" i="1"/>
  <c r="Q2448" i="1"/>
  <c r="R2448" i="1"/>
  <c r="S2448" i="1"/>
  <c r="T2448" i="1"/>
  <c r="U2448" i="1"/>
  <c r="V2448" i="1"/>
  <c r="W2448" i="1"/>
  <c r="X2448" i="1"/>
  <c r="Y2448" i="1"/>
  <c r="Z2448" i="1"/>
  <c r="AA2448" i="1"/>
  <c r="AB2448" i="1"/>
  <c r="AC2448" i="1"/>
  <c r="AD2448" i="1"/>
  <c r="AE2448" i="1"/>
  <c r="H2449" i="1"/>
  <c r="I2449" i="1"/>
  <c r="J2449" i="1"/>
  <c r="K2449" i="1"/>
  <c r="L2449" i="1"/>
  <c r="M2449" i="1"/>
  <c r="N2449" i="1"/>
  <c r="O2449" i="1"/>
  <c r="P2449" i="1"/>
  <c r="Q2449" i="1"/>
  <c r="R2449" i="1"/>
  <c r="S2449" i="1"/>
  <c r="T2449" i="1"/>
  <c r="U2449" i="1"/>
  <c r="V2449" i="1"/>
  <c r="W2449" i="1"/>
  <c r="X2449" i="1"/>
  <c r="Y2449" i="1"/>
  <c r="Z2449" i="1"/>
  <c r="AA2449" i="1"/>
  <c r="AB2449" i="1"/>
  <c r="AC2449" i="1"/>
  <c r="AD2449" i="1"/>
  <c r="AE2449" i="1"/>
  <c r="H2450" i="1"/>
  <c r="I2450" i="1"/>
  <c r="J2450" i="1"/>
  <c r="K2450" i="1"/>
  <c r="L2450" i="1"/>
  <c r="M2450" i="1"/>
  <c r="N2450" i="1"/>
  <c r="O2450" i="1"/>
  <c r="P2450" i="1"/>
  <c r="Q2450" i="1"/>
  <c r="R2450" i="1"/>
  <c r="S2450" i="1"/>
  <c r="T2450" i="1"/>
  <c r="U2450" i="1"/>
  <c r="V2450" i="1"/>
  <c r="W2450" i="1"/>
  <c r="X2450" i="1"/>
  <c r="Y2450" i="1"/>
  <c r="Z2450" i="1"/>
  <c r="AA2450" i="1"/>
  <c r="AB2450" i="1"/>
  <c r="AC2450" i="1"/>
  <c r="AD2450" i="1"/>
  <c r="AE2450" i="1"/>
  <c r="H2451" i="1"/>
  <c r="I2451" i="1"/>
  <c r="J2451" i="1"/>
  <c r="K2451" i="1"/>
  <c r="L2451" i="1"/>
  <c r="M2451" i="1"/>
  <c r="N2451" i="1"/>
  <c r="O2451" i="1"/>
  <c r="P2451" i="1"/>
  <c r="Q2451" i="1"/>
  <c r="R2451" i="1"/>
  <c r="S2451" i="1"/>
  <c r="T2451" i="1"/>
  <c r="U2451" i="1"/>
  <c r="V2451" i="1"/>
  <c r="W2451" i="1"/>
  <c r="X2451" i="1"/>
  <c r="Y2451" i="1"/>
  <c r="Z2451" i="1"/>
  <c r="AA2451" i="1"/>
  <c r="AB2451" i="1"/>
  <c r="AC2451" i="1"/>
  <c r="AD2451" i="1"/>
  <c r="AE2451" i="1"/>
  <c r="H2452" i="1"/>
  <c r="I2452" i="1"/>
  <c r="J2452" i="1"/>
  <c r="K2452" i="1"/>
  <c r="L2452" i="1"/>
  <c r="M2452" i="1"/>
  <c r="N2452" i="1"/>
  <c r="O2452" i="1"/>
  <c r="P2452" i="1"/>
  <c r="Q2452" i="1"/>
  <c r="R2452" i="1"/>
  <c r="S2452" i="1"/>
  <c r="T2452" i="1"/>
  <c r="U2452" i="1"/>
  <c r="V2452" i="1"/>
  <c r="W2452" i="1"/>
  <c r="X2452" i="1"/>
  <c r="Y2452" i="1"/>
  <c r="Z2452" i="1"/>
  <c r="AA2452" i="1"/>
  <c r="AB2452" i="1"/>
  <c r="AC2452" i="1"/>
  <c r="AD2452" i="1"/>
  <c r="AE2452" i="1"/>
  <c r="H2453" i="1"/>
  <c r="I2453" i="1"/>
  <c r="J2453" i="1"/>
  <c r="K2453" i="1"/>
  <c r="L2453" i="1"/>
  <c r="M2453" i="1"/>
  <c r="N2453" i="1"/>
  <c r="O2453" i="1"/>
  <c r="P2453" i="1"/>
  <c r="Q2453" i="1"/>
  <c r="R2453" i="1"/>
  <c r="S2453" i="1"/>
  <c r="T2453" i="1"/>
  <c r="U2453" i="1"/>
  <c r="V2453" i="1"/>
  <c r="W2453" i="1"/>
  <c r="X2453" i="1"/>
  <c r="Y2453" i="1"/>
  <c r="Z2453" i="1"/>
  <c r="AA2453" i="1"/>
  <c r="AB2453" i="1"/>
  <c r="AC2453" i="1"/>
  <c r="AD2453" i="1"/>
  <c r="AE2453" i="1"/>
  <c r="H2454" i="1"/>
  <c r="I2454" i="1"/>
  <c r="J2454" i="1"/>
  <c r="K2454" i="1"/>
  <c r="L2454" i="1"/>
  <c r="M2454" i="1"/>
  <c r="N2454" i="1"/>
  <c r="O2454" i="1"/>
  <c r="P2454" i="1"/>
  <c r="Q2454" i="1"/>
  <c r="R2454" i="1"/>
  <c r="S2454" i="1"/>
  <c r="T2454" i="1"/>
  <c r="U2454" i="1"/>
  <c r="V2454" i="1"/>
  <c r="W2454" i="1"/>
  <c r="X2454" i="1"/>
  <c r="Y2454" i="1"/>
  <c r="Z2454" i="1"/>
  <c r="AA2454" i="1"/>
  <c r="AB2454" i="1"/>
  <c r="AC2454" i="1"/>
  <c r="AD2454" i="1"/>
  <c r="AE2454" i="1"/>
  <c r="H2455" i="1"/>
  <c r="I2455" i="1"/>
  <c r="J2455" i="1"/>
  <c r="K2455" i="1"/>
  <c r="L2455" i="1"/>
  <c r="M2455" i="1"/>
  <c r="N2455" i="1"/>
  <c r="O2455" i="1"/>
  <c r="P2455" i="1"/>
  <c r="Q2455" i="1"/>
  <c r="R2455" i="1"/>
  <c r="S2455" i="1"/>
  <c r="T2455" i="1"/>
  <c r="U2455" i="1"/>
  <c r="V2455" i="1"/>
  <c r="W2455" i="1"/>
  <c r="X2455" i="1"/>
  <c r="Y2455" i="1"/>
  <c r="Z2455" i="1"/>
  <c r="AA2455" i="1"/>
  <c r="AB2455" i="1"/>
  <c r="AC2455" i="1"/>
  <c r="AD2455" i="1"/>
  <c r="AE2455" i="1"/>
  <c r="H2456" i="1"/>
  <c r="I2456" i="1"/>
  <c r="J2456" i="1"/>
  <c r="K2456" i="1"/>
  <c r="L2456" i="1"/>
  <c r="M2456" i="1"/>
  <c r="N2456" i="1"/>
  <c r="O2456" i="1"/>
  <c r="P2456" i="1"/>
  <c r="Q2456" i="1"/>
  <c r="R2456" i="1"/>
  <c r="S2456" i="1"/>
  <c r="T2456" i="1"/>
  <c r="U2456" i="1"/>
  <c r="V2456" i="1"/>
  <c r="W2456" i="1"/>
  <c r="X2456" i="1"/>
  <c r="Y2456" i="1"/>
  <c r="Z2456" i="1"/>
  <c r="AA2456" i="1"/>
  <c r="AB2456" i="1"/>
  <c r="AC2456" i="1"/>
  <c r="AD2456" i="1"/>
  <c r="AE2456" i="1"/>
  <c r="H2457" i="1"/>
  <c r="I2457" i="1"/>
  <c r="J2457" i="1"/>
  <c r="K2457" i="1"/>
  <c r="L2457" i="1"/>
  <c r="M2457" i="1"/>
  <c r="N2457" i="1"/>
  <c r="O2457" i="1"/>
  <c r="P2457" i="1"/>
  <c r="Q2457" i="1"/>
  <c r="R2457" i="1"/>
  <c r="S2457" i="1"/>
  <c r="T2457" i="1"/>
  <c r="U2457" i="1"/>
  <c r="V2457" i="1"/>
  <c r="W2457" i="1"/>
  <c r="X2457" i="1"/>
  <c r="Y2457" i="1"/>
  <c r="Z2457" i="1"/>
  <c r="AA2457" i="1"/>
  <c r="AB2457" i="1"/>
  <c r="AC2457" i="1"/>
  <c r="AD2457" i="1"/>
  <c r="AE2457" i="1"/>
  <c r="H2458" i="1"/>
  <c r="I2458" i="1"/>
  <c r="J2458" i="1"/>
  <c r="K2458" i="1"/>
  <c r="L2458" i="1"/>
  <c r="M2458" i="1"/>
  <c r="N2458" i="1"/>
  <c r="O2458" i="1"/>
  <c r="P2458" i="1"/>
  <c r="Q2458" i="1"/>
  <c r="R2458" i="1"/>
  <c r="S2458" i="1"/>
  <c r="T2458" i="1"/>
  <c r="U2458" i="1"/>
  <c r="V2458" i="1"/>
  <c r="W2458" i="1"/>
  <c r="X2458" i="1"/>
  <c r="Y2458" i="1"/>
  <c r="Z2458" i="1"/>
  <c r="AA2458" i="1"/>
  <c r="AB2458" i="1"/>
  <c r="AC2458" i="1"/>
  <c r="AD2458" i="1"/>
  <c r="AE2458" i="1"/>
  <c r="H2460" i="1"/>
  <c r="I2460" i="1"/>
  <c r="J2460" i="1"/>
  <c r="K2460" i="1"/>
  <c r="L2460" i="1"/>
  <c r="M2460" i="1"/>
  <c r="N2460" i="1"/>
  <c r="O2460" i="1"/>
  <c r="P2460" i="1"/>
  <c r="Q2460" i="1"/>
  <c r="R2460" i="1"/>
  <c r="S2460" i="1"/>
  <c r="T2460" i="1"/>
  <c r="U2460" i="1"/>
  <c r="V2460" i="1"/>
  <c r="W2460" i="1"/>
  <c r="X2460" i="1"/>
  <c r="Y2460" i="1"/>
  <c r="Z2460" i="1"/>
  <c r="AA2460" i="1"/>
  <c r="AB2460" i="1"/>
  <c r="AC2460" i="1"/>
  <c r="AD2460" i="1"/>
  <c r="AE2460" i="1"/>
  <c r="H2461" i="1"/>
  <c r="I2461" i="1"/>
  <c r="J2461" i="1"/>
  <c r="K2461" i="1"/>
  <c r="L2461" i="1"/>
  <c r="M2461" i="1"/>
  <c r="N2461" i="1"/>
  <c r="O2461" i="1"/>
  <c r="P2461" i="1"/>
  <c r="Q2461" i="1"/>
  <c r="R2461" i="1"/>
  <c r="S2461" i="1"/>
  <c r="T2461" i="1"/>
  <c r="U2461" i="1"/>
  <c r="V2461" i="1"/>
  <c r="W2461" i="1"/>
  <c r="X2461" i="1"/>
  <c r="Y2461" i="1"/>
  <c r="Z2461" i="1"/>
  <c r="AA2461" i="1"/>
  <c r="AB2461" i="1"/>
  <c r="AC2461" i="1"/>
  <c r="AD2461" i="1"/>
  <c r="AE2461" i="1"/>
  <c r="H2462" i="1"/>
  <c r="I2462" i="1"/>
  <c r="J2462" i="1"/>
  <c r="K2462" i="1"/>
  <c r="L2462" i="1"/>
  <c r="M2462" i="1"/>
  <c r="N2462" i="1"/>
  <c r="O2462" i="1"/>
  <c r="P2462" i="1"/>
  <c r="Q2462" i="1"/>
  <c r="R2462" i="1"/>
  <c r="S2462" i="1"/>
  <c r="T2462" i="1"/>
  <c r="U2462" i="1"/>
  <c r="V2462" i="1"/>
  <c r="W2462" i="1"/>
  <c r="X2462" i="1"/>
  <c r="Y2462" i="1"/>
  <c r="Z2462" i="1"/>
  <c r="AA2462" i="1"/>
  <c r="AB2462" i="1"/>
  <c r="AC2462" i="1"/>
  <c r="AD2462" i="1"/>
  <c r="AE2462" i="1"/>
  <c r="H2463" i="1"/>
  <c r="I2463" i="1"/>
  <c r="J2463" i="1"/>
  <c r="K2463" i="1"/>
  <c r="L2463" i="1"/>
  <c r="M2463" i="1"/>
  <c r="N2463" i="1"/>
  <c r="O2463" i="1"/>
  <c r="P2463" i="1"/>
  <c r="Q2463" i="1"/>
  <c r="R2463" i="1"/>
  <c r="S2463" i="1"/>
  <c r="T2463" i="1"/>
  <c r="U2463" i="1"/>
  <c r="V2463" i="1"/>
  <c r="W2463" i="1"/>
  <c r="X2463" i="1"/>
  <c r="Y2463" i="1"/>
  <c r="Z2463" i="1"/>
  <c r="AA2463" i="1"/>
  <c r="AB2463" i="1"/>
  <c r="AC2463" i="1"/>
  <c r="AD2463" i="1"/>
  <c r="AE2463" i="1"/>
  <c r="H2464" i="1"/>
  <c r="I2464" i="1"/>
  <c r="J2464" i="1"/>
  <c r="K2464" i="1"/>
  <c r="L2464" i="1"/>
  <c r="M2464" i="1"/>
  <c r="N2464" i="1"/>
  <c r="O2464" i="1"/>
  <c r="P2464" i="1"/>
  <c r="Q2464" i="1"/>
  <c r="R2464" i="1"/>
  <c r="S2464" i="1"/>
  <c r="T2464" i="1"/>
  <c r="U2464" i="1"/>
  <c r="V2464" i="1"/>
  <c r="W2464" i="1"/>
  <c r="X2464" i="1"/>
  <c r="Y2464" i="1"/>
  <c r="Z2464" i="1"/>
  <c r="AA2464" i="1"/>
  <c r="AB2464" i="1"/>
  <c r="AC2464" i="1"/>
  <c r="AD2464" i="1"/>
  <c r="AE2464" i="1"/>
  <c r="H2465" i="1"/>
  <c r="I2465" i="1"/>
  <c r="J2465" i="1"/>
  <c r="K2465" i="1"/>
  <c r="L2465" i="1"/>
  <c r="M2465" i="1"/>
  <c r="N2465" i="1"/>
  <c r="O2465" i="1"/>
  <c r="P2465" i="1"/>
  <c r="Q2465" i="1"/>
  <c r="R2465" i="1"/>
  <c r="S2465" i="1"/>
  <c r="T2465" i="1"/>
  <c r="U2465" i="1"/>
  <c r="V2465" i="1"/>
  <c r="W2465" i="1"/>
  <c r="X2465" i="1"/>
  <c r="Y2465" i="1"/>
  <c r="Z2465" i="1"/>
  <c r="AA2465" i="1"/>
  <c r="AB2465" i="1"/>
  <c r="AC2465" i="1"/>
  <c r="AD2465" i="1"/>
  <c r="AE2465" i="1"/>
  <c r="H2466" i="1"/>
  <c r="I2466" i="1"/>
  <c r="J2466" i="1"/>
  <c r="K2466" i="1"/>
  <c r="L2466" i="1"/>
  <c r="M2466" i="1"/>
  <c r="N2466" i="1"/>
  <c r="O2466" i="1"/>
  <c r="P2466" i="1"/>
  <c r="Q2466" i="1"/>
  <c r="R2466" i="1"/>
  <c r="S2466" i="1"/>
  <c r="T2466" i="1"/>
  <c r="U2466" i="1"/>
  <c r="V2466" i="1"/>
  <c r="W2466" i="1"/>
  <c r="X2466" i="1"/>
  <c r="Y2466" i="1"/>
  <c r="Z2466" i="1"/>
  <c r="AA2466" i="1"/>
  <c r="AB2466" i="1"/>
  <c r="AC2466" i="1"/>
  <c r="AD2466" i="1"/>
  <c r="AE2466" i="1"/>
  <c r="H2467" i="1"/>
  <c r="I2467" i="1"/>
  <c r="J2467" i="1"/>
  <c r="K2467" i="1"/>
  <c r="L2467" i="1"/>
  <c r="M2467" i="1"/>
  <c r="N2467" i="1"/>
  <c r="O2467" i="1"/>
  <c r="P2467" i="1"/>
  <c r="Q2467" i="1"/>
  <c r="R2467" i="1"/>
  <c r="S2467" i="1"/>
  <c r="T2467" i="1"/>
  <c r="U2467" i="1"/>
  <c r="V2467" i="1"/>
  <c r="W2467" i="1"/>
  <c r="X2467" i="1"/>
  <c r="Y2467" i="1"/>
  <c r="Z2467" i="1"/>
  <c r="AA2467" i="1"/>
  <c r="AB2467" i="1"/>
  <c r="AC2467" i="1"/>
  <c r="AD2467" i="1"/>
  <c r="AE2467" i="1"/>
  <c r="H2478" i="1"/>
  <c r="I2478" i="1"/>
  <c r="J2478" i="1"/>
  <c r="K2478" i="1"/>
  <c r="L2478" i="1"/>
  <c r="M2478" i="1"/>
  <c r="N2478" i="1"/>
  <c r="O2478" i="1"/>
  <c r="P2478" i="1"/>
  <c r="Q2478" i="1"/>
  <c r="R2478" i="1"/>
  <c r="S2478" i="1"/>
  <c r="T2478" i="1"/>
  <c r="U2478" i="1"/>
  <c r="V2478" i="1"/>
  <c r="W2478" i="1"/>
  <c r="X2478" i="1"/>
  <c r="Y2478" i="1"/>
  <c r="Z2478" i="1"/>
  <c r="AA2478" i="1"/>
  <c r="AB2478" i="1"/>
  <c r="AC2478" i="1"/>
  <c r="AD2478" i="1"/>
  <c r="AE2478" i="1"/>
  <c r="H2479" i="1"/>
  <c r="I2479" i="1"/>
  <c r="J2479" i="1"/>
  <c r="K2479" i="1"/>
  <c r="L2479" i="1"/>
  <c r="M2479" i="1"/>
  <c r="N2479" i="1"/>
  <c r="O2479" i="1"/>
  <c r="P2479" i="1"/>
  <c r="Q2479" i="1"/>
  <c r="R2479" i="1"/>
  <c r="S2479" i="1"/>
  <c r="T2479" i="1"/>
  <c r="U2479" i="1"/>
  <c r="V2479" i="1"/>
  <c r="W2479" i="1"/>
  <c r="X2479" i="1"/>
  <c r="Y2479" i="1"/>
  <c r="Z2479" i="1"/>
  <c r="AA2479" i="1"/>
  <c r="AB2479" i="1"/>
  <c r="AC2479" i="1"/>
  <c r="AD2479" i="1"/>
  <c r="AE2479" i="1"/>
  <c r="H2480" i="1"/>
  <c r="I2480" i="1"/>
  <c r="J2480" i="1"/>
  <c r="K2480" i="1"/>
  <c r="L2480" i="1"/>
  <c r="M2480" i="1"/>
  <c r="N2480" i="1"/>
  <c r="O2480" i="1"/>
  <c r="P2480" i="1"/>
  <c r="Q2480" i="1"/>
  <c r="R2480" i="1"/>
  <c r="S2480" i="1"/>
  <c r="T2480" i="1"/>
  <c r="U2480" i="1"/>
  <c r="V2480" i="1"/>
  <c r="W2480" i="1"/>
  <c r="X2480" i="1"/>
  <c r="Y2480" i="1"/>
  <c r="Z2480" i="1"/>
  <c r="AA2480" i="1"/>
  <c r="AB2480" i="1"/>
  <c r="AC2480" i="1"/>
  <c r="AD2480" i="1"/>
  <c r="AE2480" i="1"/>
  <c r="H2481" i="1"/>
  <c r="I2481" i="1"/>
  <c r="J2481" i="1"/>
  <c r="K2481" i="1"/>
  <c r="L2481" i="1"/>
  <c r="M2481" i="1"/>
  <c r="N2481" i="1"/>
  <c r="O2481" i="1"/>
  <c r="P2481" i="1"/>
  <c r="Q2481" i="1"/>
  <c r="R2481" i="1"/>
  <c r="S2481" i="1"/>
  <c r="T2481" i="1"/>
  <c r="U2481" i="1"/>
  <c r="V2481" i="1"/>
  <c r="W2481" i="1"/>
  <c r="X2481" i="1"/>
  <c r="Y2481" i="1"/>
  <c r="Z2481" i="1"/>
  <c r="AA2481" i="1"/>
  <c r="AB2481" i="1"/>
  <c r="AC2481" i="1"/>
  <c r="AD2481" i="1"/>
  <c r="AE2481" i="1"/>
  <c r="H2482" i="1"/>
  <c r="I2482" i="1"/>
  <c r="J2482" i="1"/>
  <c r="K2482" i="1"/>
  <c r="L2482" i="1"/>
  <c r="M2482" i="1"/>
  <c r="N2482" i="1"/>
  <c r="O2482" i="1"/>
  <c r="P2482" i="1"/>
  <c r="Q2482" i="1"/>
  <c r="R2482" i="1"/>
  <c r="S2482" i="1"/>
  <c r="T2482" i="1"/>
  <c r="U2482" i="1"/>
  <c r="V2482" i="1"/>
  <c r="W2482" i="1"/>
  <c r="X2482" i="1"/>
  <c r="Y2482" i="1"/>
  <c r="Z2482" i="1"/>
  <c r="AA2482" i="1"/>
  <c r="AB2482" i="1"/>
  <c r="AC2482" i="1"/>
  <c r="AD2482" i="1"/>
  <c r="AE2482" i="1"/>
  <c r="H2483" i="1"/>
  <c r="I2483" i="1"/>
  <c r="J2483" i="1"/>
  <c r="K2483" i="1"/>
  <c r="L2483" i="1"/>
  <c r="M2483" i="1"/>
  <c r="N2483" i="1"/>
  <c r="O2483" i="1"/>
  <c r="P2483" i="1"/>
  <c r="Q2483" i="1"/>
  <c r="R2483" i="1"/>
  <c r="S2483" i="1"/>
  <c r="T2483" i="1"/>
  <c r="U2483" i="1"/>
  <c r="V2483" i="1"/>
  <c r="W2483" i="1"/>
  <c r="X2483" i="1"/>
  <c r="Y2483" i="1"/>
  <c r="Z2483" i="1"/>
  <c r="AA2483" i="1"/>
  <c r="AB2483" i="1"/>
  <c r="AC2483" i="1"/>
  <c r="AD2483" i="1"/>
  <c r="AE2483" i="1"/>
  <c r="H2484" i="1"/>
  <c r="I2484" i="1"/>
  <c r="J2484" i="1"/>
  <c r="K2484" i="1"/>
  <c r="L2484" i="1"/>
  <c r="M2484" i="1"/>
  <c r="N2484" i="1"/>
  <c r="O2484" i="1"/>
  <c r="P2484" i="1"/>
  <c r="Q2484" i="1"/>
  <c r="R2484" i="1"/>
  <c r="S2484" i="1"/>
  <c r="T2484" i="1"/>
  <c r="U2484" i="1"/>
  <c r="V2484" i="1"/>
  <c r="W2484" i="1"/>
  <c r="X2484" i="1"/>
  <c r="Y2484" i="1"/>
  <c r="Z2484" i="1"/>
  <c r="AA2484" i="1"/>
  <c r="AB2484" i="1"/>
  <c r="AC2484" i="1"/>
  <c r="AD2484" i="1"/>
  <c r="AE2484" i="1"/>
  <c r="H2485" i="1"/>
  <c r="I2485" i="1"/>
  <c r="J2485" i="1"/>
  <c r="K2485" i="1"/>
  <c r="L2485" i="1"/>
  <c r="M2485" i="1"/>
  <c r="N2485" i="1"/>
  <c r="O2485" i="1"/>
  <c r="P2485" i="1"/>
  <c r="Q2485" i="1"/>
  <c r="R2485" i="1"/>
  <c r="S2485" i="1"/>
  <c r="T2485" i="1"/>
  <c r="U2485" i="1"/>
  <c r="V2485" i="1"/>
  <c r="W2485" i="1"/>
  <c r="X2485" i="1"/>
  <c r="Y2485" i="1"/>
  <c r="Z2485" i="1"/>
  <c r="AA2485" i="1"/>
  <c r="AB2485" i="1"/>
  <c r="AC2485" i="1"/>
  <c r="AD2485" i="1"/>
  <c r="AE2485" i="1"/>
  <c r="H2502" i="1"/>
  <c r="I2502" i="1"/>
  <c r="J2502" i="1"/>
  <c r="K2502" i="1"/>
  <c r="L2502" i="1"/>
  <c r="M2502" i="1"/>
  <c r="N2502" i="1"/>
  <c r="O2502" i="1"/>
  <c r="P2502" i="1"/>
  <c r="Q2502" i="1"/>
  <c r="R2502" i="1"/>
  <c r="S2502" i="1"/>
  <c r="T2502" i="1"/>
  <c r="U2502" i="1"/>
  <c r="V2502" i="1"/>
  <c r="W2502" i="1"/>
  <c r="X2502" i="1"/>
  <c r="Y2502" i="1"/>
  <c r="Z2502" i="1"/>
  <c r="AA2502" i="1"/>
  <c r="AB2502" i="1"/>
  <c r="AC2502" i="1"/>
  <c r="AD2502" i="1"/>
  <c r="AE2502" i="1"/>
  <c r="H2503" i="1"/>
  <c r="I2503" i="1"/>
  <c r="J2503" i="1"/>
  <c r="K2503" i="1"/>
  <c r="L2503" i="1"/>
  <c r="M2503" i="1"/>
  <c r="N2503" i="1"/>
  <c r="O2503" i="1"/>
  <c r="P2503" i="1"/>
  <c r="Q2503" i="1"/>
  <c r="R2503" i="1"/>
  <c r="S2503" i="1"/>
  <c r="T2503" i="1"/>
  <c r="U2503" i="1"/>
  <c r="V2503" i="1"/>
  <c r="W2503" i="1"/>
  <c r="X2503" i="1"/>
  <c r="Y2503" i="1"/>
  <c r="Z2503" i="1"/>
  <c r="AA2503" i="1"/>
  <c r="AB2503" i="1"/>
  <c r="AC2503" i="1"/>
  <c r="AD2503" i="1"/>
  <c r="AE2503" i="1"/>
  <c r="H2504" i="1"/>
  <c r="I2504" i="1"/>
  <c r="J2504" i="1"/>
  <c r="K2504" i="1"/>
  <c r="L2504" i="1"/>
  <c r="M2504" i="1"/>
  <c r="N2504" i="1"/>
  <c r="O2504" i="1"/>
  <c r="P2504" i="1"/>
  <c r="Q2504" i="1"/>
  <c r="R2504" i="1"/>
  <c r="S2504" i="1"/>
  <c r="T2504" i="1"/>
  <c r="U2504" i="1"/>
  <c r="V2504" i="1"/>
  <c r="W2504" i="1"/>
  <c r="X2504" i="1"/>
  <c r="Y2504" i="1"/>
  <c r="Z2504" i="1"/>
  <c r="AA2504" i="1"/>
  <c r="AB2504" i="1"/>
  <c r="AC2504" i="1"/>
  <c r="AD2504" i="1"/>
  <c r="AE2504" i="1"/>
  <c r="H2505" i="1"/>
  <c r="I2505" i="1"/>
  <c r="J2505" i="1"/>
  <c r="K2505" i="1"/>
  <c r="L2505" i="1"/>
  <c r="M2505" i="1"/>
  <c r="N2505" i="1"/>
  <c r="O2505" i="1"/>
  <c r="P2505" i="1"/>
  <c r="Q2505" i="1"/>
  <c r="R2505" i="1"/>
  <c r="S2505" i="1"/>
  <c r="T2505" i="1"/>
  <c r="U2505" i="1"/>
  <c r="V2505" i="1"/>
  <c r="W2505" i="1"/>
  <c r="X2505" i="1"/>
  <c r="Y2505" i="1"/>
  <c r="Z2505" i="1"/>
  <c r="AA2505" i="1"/>
  <c r="AB2505" i="1"/>
  <c r="AC2505" i="1"/>
  <c r="AD2505" i="1"/>
  <c r="AE2505" i="1"/>
  <c r="H2506" i="1"/>
  <c r="I2506" i="1"/>
  <c r="J2506" i="1"/>
  <c r="K2506" i="1"/>
  <c r="L2506" i="1"/>
  <c r="M2506" i="1"/>
  <c r="N2506" i="1"/>
  <c r="O2506" i="1"/>
  <c r="P2506" i="1"/>
  <c r="Q2506" i="1"/>
  <c r="R2506" i="1"/>
  <c r="S2506" i="1"/>
  <c r="T2506" i="1"/>
  <c r="U2506" i="1"/>
  <c r="V2506" i="1"/>
  <c r="W2506" i="1"/>
  <c r="X2506" i="1"/>
  <c r="Y2506" i="1"/>
  <c r="Z2506" i="1"/>
  <c r="AA2506" i="1"/>
  <c r="AB2506" i="1"/>
  <c r="AC2506" i="1"/>
  <c r="AD2506" i="1"/>
  <c r="AE2506" i="1"/>
  <c r="H2507" i="1"/>
  <c r="I2507" i="1"/>
  <c r="J2507" i="1"/>
  <c r="K2507" i="1"/>
  <c r="L2507" i="1"/>
  <c r="M2507" i="1"/>
  <c r="N2507" i="1"/>
  <c r="O2507" i="1"/>
  <c r="P2507" i="1"/>
  <c r="Q2507" i="1"/>
  <c r="R2507" i="1"/>
  <c r="S2507" i="1"/>
  <c r="T2507" i="1"/>
  <c r="U2507" i="1"/>
  <c r="V2507" i="1"/>
  <c r="W2507" i="1"/>
  <c r="X2507" i="1"/>
  <c r="Y2507" i="1"/>
  <c r="Z2507" i="1"/>
  <c r="AA2507" i="1"/>
  <c r="AB2507" i="1"/>
  <c r="AC2507" i="1"/>
  <c r="AD2507" i="1"/>
  <c r="AE2507" i="1"/>
  <c r="H2508" i="1"/>
  <c r="I2508" i="1"/>
  <c r="J2508" i="1"/>
  <c r="K2508" i="1"/>
  <c r="L2508" i="1"/>
  <c r="M2508" i="1"/>
  <c r="N2508" i="1"/>
  <c r="O2508" i="1"/>
  <c r="P2508" i="1"/>
  <c r="Q2508" i="1"/>
  <c r="R2508" i="1"/>
  <c r="S2508" i="1"/>
  <c r="T2508" i="1"/>
  <c r="U2508" i="1"/>
  <c r="V2508" i="1"/>
  <c r="W2508" i="1"/>
  <c r="X2508" i="1"/>
  <c r="Y2508" i="1"/>
  <c r="Z2508" i="1"/>
  <c r="AA2508" i="1"/>
  <c r="AB2508" i="1"/>
  <c r="AC2508" i="1"/>
  <c r="AD2508" i="1"/>
  <c r="AE2508" i="1"/>
  <c r="H2509" i="1"/>
  <c r="I2509" i="1"/>
  <c r="J2509" i="1"/>
  <c r="K2509" i="1"/>
  <c r="L2509" i="1"/>
  <c r="M2509" i="1"/>
  <c r="N2509" i="1"/>
  <c r="O2509" i="1"/>
  <c r="P2509" i="1"/>
  <c r="Q2509" i="1"/>
  <c r="R2509" i="1"/>
  <c r="S2509" i="1"/>
  <c r="T2509" i="1"/>
  <c r="U2509" i="1"/>
  <c r="V2509" i="1"/>
  <c r="W2509" i="1"/>
  <c r="X2509" i="1"/>
  <c r="Y2509" i="1"/>
  <c r="Z2509" i="1"/>
  <c r="AA2509" i="1"/>
  <c r="AB2509" i="1"/>
  <c r="AC2509" i="1"/>
  <c r="AD2509" i="1"/>
  <c r="AE2509" i="1"/>
  <c r="H2510" i="1"/>
  <c r="I2510" i="1"/>
  <c r="J2510" i="1"/>
  <c r="K2510" i="1"/>
  <c r="L2510" i="1"/>
  <c r="M2510" i="1"/>
  <c r="N2510" i="1"/>
  <c r="O2510" i="1"/>
  <c r="P2510" i="1"/>
  <c r="Q2510" i="1"/>
  <c r="R2510" i="1"/>
  <c r="S2510" i="1"/>
  <c r="T2510" i="1"/>
  <c r="U2510" i="1"/>
  <c r="V2510" i="1"/>
  <c r="W2510" i="1"/>
  <c r="X2510" i="1"/>
  <c r="Y2510" i="1"/>
  <c r="Z2510" i="1"/>
  <c r="AA2510" i="1"/>
  <c r="AB2510" i="1"/>
  <c r="AC2510" i="1"/>
  <c r="AD2510" i="1"/>
  <c r="AE2510" i="1"/>
  <c r="H2511" i="1"/>
  <c r="I2511" i="1"/>
  <c r="J2511" i="1"/>
  <c r="K2511" i="1"/>
  <c r="L2511" i="1"/>
  <c r="M2511" i="1"/>
  <c r="N2511" i="1"/>
  <c r="O2511" i="1"/>
  <c r="P2511" i="1"/>
  <c r="Q2511" i="1"/>
  <c r="R2511" i="1"/>
  <c r="S2511" i="1"/>
  <c r="T2511" i="1"/>
  <c r="U2511" i="1"/>
  <c r="V2511" i="1"/>
  <c r="W2511" i="1"/>
  <c r="X2511" i="1"/>
  <c r="Y2511" i="1"/>
  <c r="Z2511" i="1"/>
  <c r="AA2511" i="1"/>
  <c r="AB2511" i="1"/>
  <c r="AC2511" i="1"/>
  <c r="AD2511" i="1"/>
  <c r="AE2511" i="1"/>
  <c r="H2512" i="1"/>
  <c r="I2512" i="1"/>
  <c r="J2512" i="1"/>
  <c r="K2512" i="1"/>
  <c r="L2512" i="1"/>
  <c r="M2512" i="1"/>
  <c r="N2512" i="1"/>
  <c r="O2512" i="1"/>
  <c r="P2512" i="1"/>
  <c r="Q2512" i="1"/>
  <c r="R2512" i="1"/>
  <c r="S2512" i="1"/>
  <c r="T2512" i="1"/>
  <c r="U2512" i="1"/>
  <c r="V2512" i="1"/>
  <c r="W2512" i="1"/>
  <c r="X2512" i="1"/>
  <c r="Y2512" i="1"/>
  <c r="Z2512" i="1"/>
  <c r="AA2512" i="1"/>
  <c r="AB2512" i="1"/>
  <c r="AC2512" i="1"/>
  <c r="AD2512" i="1"/>
  <c r="AE2512" i="1"/>
  <c r="H2513" i="1"/>
  <c r="I2513" i="1"/>
  <c r="J2513" i="1"/>
  <c r="K2513" i="1"/>
  <c r="L2513" i="1"/>
  <c r="M2513" i="1"/>
  <c r="N2513" i="1"/>
  <c r="O2513" i="1"/>
  <c r="P2513" i="1"/>
  <c r="Q2513" i="1"/>
  <c r="R2513" i="1"/>
  <c r="S2513" i="1"/>
  <c r="T2513" i="1"/>
  <c r="U2513" i="1"/>
  <c r="V2513" i="1"/>
  <c r="W2513" i="1"/>
  <c r="X2513" i="1"/>
  <c r="Y2513" i="1"/>
  <c r="Z2513" i="1"/>
  <c r="AA2513" i="1"/>
  <c r="AB2513" i="1"/>
  <c r="AC2513" i="1"/>
  <c r="AD2513" i="1"/>
  <c r="AE2513" i="1"/>
  <c r="H2514" i="1"/>
  <c r="I2514" i="1"/>
  <c r="J2514" i="1"/>
  <c r="K2514" i="1"/>
  <c r="L2514" i="1"/>
  <c r="M2514" i="1"/>
  <c r="N2514" i="1"/>
  <c r="O2514" i="1"/>
  <c r="P2514" i="1"/>
  <c r="Q2514" i="1"/>
  <c r="R2514" i="1"/>
  <c r="S2514" i="1"/>
  <c r="T2514" i="1"/>
  <c r="U2514" i="1"/>
  <c r="V2514" i="1"/>
  <c r="W2514" i="1"/>
  <c r="X2514" i="1"/>
  <c r="Y2514" i="1"/>
  <c r="Z2514" i="1"/>
  <c r="AA2514" i="1"/>
  <c r="AB2514" i="1"/>
  <c r="AC2514" i="1"/>
  <c r="AD2514" i="1"/>
  <c r="AE2514" i="1"/>
  <c r="H2515" i="1"/>
  <c r="I2515" i="1"/>
  <c r="J2515" i="1"/>
  <c r="K2515" i="1"/>
  <c r="L2515" i="1"/>
  <c r="M2515" i="1"/>
  <c r="N2515" i="1"/>
  <c r="O2515" i="1"/>
  <c r="P2515" i="1"/>
  <c r="Q2515" i="1"/>
  <c r="R2515" i="1"/>
  <c r="S2515" i="1"/>
  <c r="T2515" i="1"/>
  <c r="U2515" i="1"/>
  <c r="V2515" i="1"/>
  <c r="W2515" i="1"/>
  <c r="X2515" i="1"/>
  <c r="Y2515" i="1"/>
  <c r="Z2515" i="1"/>
  <c r="AA2515" i="1"/>
  <c r="AB2515" i="1"/>
  <c r="AC2515" i="1"/>
  <c r="AD2515" i="1"/>
  <c r="AE2515" i="1"/>
  <c r="H2516" i="1"/>
  <c r="I2516" i="1"/>
  <c r="J2516" i="1"/>
  <c r="K2516" i="1"/>
  <c r="L2516" i="1"/>
  <c r="M2516" i="1"/>
  <c r="N2516" i="1"/>
  <c r="O2516" i="1"/>
  <c r="P2516" i="1"/>
  <c r="Q2516" i="1"/>
  <c r="R2516" i="1"/>
  <c r="S2516" i="1"/>
  <c r="T2516" i="1"/>
  <c r="U2516" i="1"/>
  <c r="V2516" i="1"/>
  <c r="W2516" i="1"/>
  <c r="X2516" i="1"/>
  <c r="Y2516" i="1"/>
  <c r="Z2516" i="1"/>
  <c r="AA2516" i="1"/>
  <c r="AB2516" i="1"/>
  <c r="AC2516" i="1"/>
  <c r="AD2516" i="1"/>
  <c r="AE2516" i="1"/>
  <c r="H2517" i="1"/>
  <c r="I2517" i="1"/>
  <c r="J2517" i="1"/>
  <c r="K2517" i="1"/>
  <c r="L2517" i="1"/>
  <c r="M2517" i="1"/>
  <c r="N2517" i="1"/>
  <c r="O2517" i="1"/>
  <c r="P2517" i="1"/>
  <c r="Q2517" i="1"/>
  <c r="R2517" i="1"/>
  <c r="S2517" i="1"/>
  <c r="T2517" i="1"/>
  <c r="U2517" i="1"/>
  <c r="V2517" i="1"/>
  <c r="W2517" i="1"/>
  <c r="X2517" i="1"/>
  <c r="Y2517" i="1"/>
  <c r="Z2517" i="1"/>
  <c r="AA2517" i="1"/>
  <c r="AB2517" i="1"/>
  <c r="AC2517" i="1"/>
  <c r="AD2517" i="1"/>
  <c r="AE2517" i="1"/>
  <c r="H2518" i="1"/>
  <c r="I2518" i="1"/>
  <c r="J2518" i="1"/>
  <c r="K2518" i="1"/>
  <c r="L2518" i="1"/>
  <c r="M2518" i="1"/>
  <c r="N2518" i="1"/>
  <c r="O2518" i="1"/>
  <c r="P2518" i="1"/>
  <c r="Q2518" i="1"/>
  <c r="R2518" i="1"/>
  <c r="S2518" i="1"/>
  <c r="T2518" i="1"/>
  <c r="U2518" i="1"/>
  <c r="V2518" i="1"/>
  <c r="W2518" i="1"/>
  <c r="X2518" i="1"/>
  <c r="Y2518" i="1"/>
  <c r="Z2518" i="1"/>
  <c r="AA2518" i="1"/>
  <c r="AB2518" i="1"/>
  <c r="AC2518" i="1"/>
  <c r="AD2518" i="1"/>
  <c r="AE2518" i="1"/>
  <c r="H2519" i="1"/>
  <c r="I2519" i="1"/>
  <c r="J2519" i="1"/>
  <c r="K2519" i="1"/>
  <c r="L2519" i="1"/>
  <c r="M2519" i="1"/>
  <c r="N2519" i="1"/>
  <c r="O2519" i="1"/>
  <c r="P2519" i="1"/>
  <c r="Q2519" i="1"/>
  <c r="R2519" i="1"/>
  <c r="S2519" i="1"/>
  <c r="T2519" i="1"/>
  <c r="U2519" i="1"/>
  <c r="V2519" i="1"/>
  <c r="W2519" i="1"/>
  <c r="X2519" i="1"/>
  <c r="Y2519" i="1"/>
  <c r="Z2519" i="1"/>
  <c r="AA2519" i="1"/>
  <c r="AB2519" i="1"/>
  <c r="AC2519" i="1"/>
  <c r="AD2519" i="1"/>
  <c r="AE2519" i="1"/>
  <c r="H2520" i="1"/>
  <c r="I2520" i="1"/>
  <c r="J2520" i="1"/>
  <c r="K2520" i="1"/>
  <c r="L2520" i="1"/>
  <c r="M2520" i="1"/>
  <c r="N2520" i="1"/>
  <c r="O2520" i="1"/>
  <c r="P2520" i="1"/>
  <c r="Q2520" i="1"/>
  <c r="R2520" i="1"/>
  <c r="S2520" i="1"/>
  <c r="T2520" i="1"/>
  <c r="U2520" i="1"/>
  <c r="V2520" i="1"/>
  <c r="W2520" i="1"/>
  <c r="X2520" i="1"/>
  <c r="Y2520" i="1"/>
  <c r="Z2520" i="1"/>
  <c r="AA2520" i="1"/>
  <c r="AB2520" i="1"/>
  <c r="AC2520" i="1"/>
  <c r="AD2520" i="1"/>
  <c r="AE2520" i="1"/>
  <c r="H2521" i="1"/>
  <c r="I2521" i="1"/>
  <c r="J2521" i="1"/>
  <c r="K2521" i="1"/>
  <c r="L2521" i="1"/>
  <c r="M2521" i="1"/>
  <c r="N2521" i="1"/>
  <c r="O2521" i="1"/>
  <c r="P2521" i="1"/>
  <c r="Q2521" i="1"/>
  <c r="R2521" i="1"/>
  <c r="S2521" i="1"/>
  <c r="T2521" i="1"/>
  <c r="U2521" i="1"/>
  <c r="V2521" i="1"/>
  <c r="W2521" i="1"/>
  <c r="X2521" i="1"/>
  <c r="Y2521" i="1"/>
  <c r="Z2521" i="1"/>
  <c r="AA2521" i="1"/>
  <c r="AB2521" i="1"/>
  <c r="AC2521" i="1"/>
  <c r="AD2521" i="1"/>
  <c r="AE2521" i="1"/>
  <c r="H2522" i="1"/>
  <c r="I2522" i="1"/>
  <c r="J2522" i="1"/>
  <c r="K2522" i="1"/>
  <c r="L2522" i="1"/>
  <c r="M2522" i="1"/>
  <c r="N2522" i="1"/>
  <c r="O2522" i="1"/>
  <c r="P2522" i="1"/>
  <c r="Q2522" i="1"/>
  <c r="R2522" i="1"/>
  <c r="S2522" i="1"/>
  <c r="T2522" i="1"/>
  <c r="U2522" i="1"/>
  <c r="V2522" i="1"/>
  <c r="W2522" i="1"/>
  <c r="X2522" i="1"/>
  <c r="Y2522" i="1"/>
  <c r="Z2522" i="1"/>
  <c r="AA2522" i="1"/>
  <c r="AB2522" i="1"/>
  <c r="AC2522" i="1"/>
  <c r="AD2522" i="1"/>
  <c r="AE2522" i="1"/>
  <c r="H2523" i="1"/>
  <c r="I2523" i="1"/>
  <c r="J2523" i="1"/>
  <c r="K2523" i="1"/>
  <c r="L2523" i="1"/>
  <c r="M2523" i="1"/>
  <c r="N2523" i="1"/>
  <c r="O2523" i="1"/>
  <c r="P2523" i="1"/>
  <c r="Q2523" i="1"/>
  <c r="R2523" i="1"/>
  <c r="S2523" i="1"/>
  <c r="T2523" i="1"/>
  <c r="U2523" i="1"/>
  <c r="V2523" i="1"/>
  <c r="W2523" i="1"/>
  <c r="X2523" i="1"/>
  <c r="Y2523" i="1"/>
  <c r="Z2523" i="1"/>
  <c r="AA2523" i="1"/>
  <c r="AB2523" i="1"/>
  <c r="AC2523" i="1"/>
  <c r="AD2523" i="1"/>
  <c r="AE2523" i="1"/>
  <c r="H2524" i="1"/>
  <c r="I2524" i="1"/>
  <c r="J2524" i="1"/>
  <c r="K2524" i="1"/>
  <c r="L2524" i="1"/>
  <c r="M2524" i="1"/>
  <c r="N2524" i="1"/>
  <c r="O2524" i="1"/>
  <c r="P2524" i="1"/>
  <c r="Q2524" i="1"/>
  <c r="R2524" i="1"/>
  <c r="S2524" i="1"/>
  <c r="T2524" i="1"/>
  <c r="U2524" i="1"/>
  <c r="V2524" i="1"/>
  <c r="W2524" i="1"/>
  <c r="X2524" i="1"/>
  <c r="Y2524" i="1"/>
  <c r="Z2524" i="1"/>
  <c r="AA2524" i="1"/>
  <c r="AB2524" i="1"/>
  <c r="AC2524" i="1"/>
  <c r="AD2524" i="1"/>
  <c r="AE2524" i="1"/>
  <c r="H2525" i="1"/>
  <c r="I2525" i="1"/>
  <c r="J2525" i="1"/>
  <c r="K2525" i="1"/>
  <c r="L2525" i="1"/>
  <c r="M2525" i="1"/>
  <c r="N2525" i="1"/>
  <c r="O2525" i="1"/>
  <c r="P2525" i="1"/>
  <c r="Q2525" i="1"/>
  <c r="R2525" i="1"/>
  <c r="S2525" i="1"/>
  <c r="T2525" i="1"/>
  <c r="U2525" i="1"/>
  <c r="V2525" i="1"/>
  <c r="W2525" i="1"/>
  <c r="X2525" i="1"/>
  <c r="Y2525" i="1"/>
  <c r="Z2525" i="1"/>
  <c r="AA2525" i="1"/>
  <c r="AB2525" i="1"/>
  <c r="AC2525" i="1"/>
  <c r="AD2525" i="1"/>
  <c r="AE2525" i="1"/>
  <c r="H2526" i="1"/>
  <c r="I2526" i="1"/>
  <c r="J2526" i="1"/>
  <c r="K2526" i="1"/>
  <c r="L2526" i="1"/>
  <c r="M2526" i="1"/>
  <c r="N2526" i="1"/>
  <c r="O2526" i="1"/>
  <c r="P2526" i="1"/>
  <c r="Q2526" i="1"/>
  <c r="R2526" i="1"/>
  <c r="S2526" i="1"/>
  <c r="T2526" i="1"/>
  <c r="U2526" i="1"/>
  <c r="V2526" i="1"/>
  <c r="W2526" i="1"/>
  <c r="X2526" i="1"/>
  <c r="Y2526" i="1"/>
  <c r="Z2526" i="1"/>
  <c r="AA2526" i="1"/>
  <c r="AB2526" i="1"/>
  <c r="AC2526" i="1"/>
  <c r="AD2526" i="1"/>
  <c r="AE2526" i="1"/>
  <c r="H2527" i="1"/>
  <c r="I2527" i="1"/>
  <c r="J2527" i="1"/>
  <c r="K2527" i="1"/>
  <c r="L2527" i="1"/>
  <c r="M2527" i="1"/>
  <c r="N2527" i="1"/>
  <c r="O2527" i="1"/>
  <c r="P2527" i="1"/>
  <c r="Q2527" i="1"/>
  <c r="R2527" i="1"/>
  <c r="S2527" i="1"/>
  <c r="T2527" i="1"/>
  <c r="U2527" i="1"/>
  <c r="V2527" i="1"/>
  <c r="W2527" i="1"/>
  <c r="X2527" i="1"/>
  <c r="Y2527" i="1"/>
  <c r="Z2527" i="1"/>
  <c r="AA2527" i="1"/>
  <c r="AB2527" i="1"/>
  <c r="AC2527" i="1"/>
  <c r="AD2527" i="1"/>
  <c r="AE2527" i="1"/>
  <c r="H2528" i="1"/>
  <c r="I2528" i="1"/>
  <c r="J2528" i="1"/>
  <c r="K2528" i="1"/>
  <c r="L2528" i="1"/>
  <c r="M2528" i="1"/>
  <c r="N2528" i="1"/>
  <c r="O2528" i="1"/>
  <c r="P2528" i="1"/>
  <c r="Q2528" i="1"/>
  <c r="R2528" i="1"/>
  <c r="S2528" i="1"/>
  <c r="T2528" i="1"/>
  <c r="U2528" i="1"/>
  <c r="V2528" i="1"/>
  <c r="W2528" i="1"/>
  <c r="X2528" i="1"/>
  <c r="Y2528" i="1"/>
  <c r="Z2528" i="1"/>
  <c r="AA2528" i="1"/>
  <c r="AB2528" i="1"/>
  <c r="AC2528" i="1"/>
  <c r="AD2528" i="1"/>
  <c r="AE2528" i="1"/>
  <c r="H2529" i="1"/>
  <c r="I2529" i="1"/>
  <c r="J2529" i="1"/>
  <c r="K2529" i="1"/>
  <c r="L2529" i="1"/>
  <c r="M2529" i="1"/>
  <c r="N2529" i="1"/>
  <c r="O2529" i="1"/>
  <c r="P2529" i="1"/>
  <c r="Q2529" i="1"/>
  <c r="R2529" i="1"/>
  <c r="S2529" i="1"/>
  <c r="T2529" i="1"/>
  <c r="U2529" i="1"/>
  <c r="V2529" i="1"/>
  <c r="W2529" i="1"/>
  <c r="X2529" i="1"/>
  <c r="Y2529" i="1"/>
  <c r="Z2529" i="1"/>
  <c r="AA2529" i="1"/>
  <c r="AB2529" i="1"/>
  <c r="AC2529" i="1"/>
  <c r="AD2529" i="1"/>
  <c r="AE2529" i="1"/>
  <c r="H2530" i="1"/>
  <c r="I2530" i="1"/>
  <c r="J2530" i="1"/>
  <c r="K2530" i="1"/>
  <c r="L2530" i="1"/>
  <c r="M2530" i="1"/>
  <c r="N2530" i="1"/>
  <c r="O2530" i="1"/>
  <c r="P2530" i="1"/>
  <c r="Q2530" i="1"/>
  <c r="R2530" i="1"/>
  <c r="S2530" i="1"/>
  <c r="T2530" i="1"/>
  <c r="U2530" i="1"/>
  <c r="V2530" i="1"/>
  <c r="W2530" i="1"/>
  <c r="X2530" i="1"/>
  <c r="Y2530" i="1"/>
  <c r="Z2530" i="1"/>
  <c r="AA2530" i="1"/>
  <c r="AB2530" i="1"/>
  <c r="AC2530" i="1"/>
  <c r="AD2530" i="1"/>
  <c r="AE2530" i="1"/>
  <c r="H2531" i="1"/>
  <c r="I2531" i="1"/>
  <c r="J2531" i="1"/>
  <c r="K2531" i="1"/>
  <c r="L2531" i="1"/>
  <c r="M2531" i="1"/>
  <c r="N2531" i="1"/>
  <c r="O2531" i="1"/>
  <c r="P2531" i="1"/>
  <c r="Q2531" i="1"/>
  <c r="R2531" i="1"/>
  <c r="S2531" i="1"/>
  <c r="T2531" i="1"/>
  <c r="U2531" i="1"/>
  <c r="V2531" i="1"/>
  <c r="W2531" i="1"/>
  <c r="X2531" i="1"/>
  <c r="Y2531" i="1"/>
  <c r="Z2531" i="1"/>
  <c r="AA2531" i="1"/>
  <c r="AB2531" i="1"/>
  <c r="AC2531" i="1"/>
  <c r="AD2531" i="1"/>
  <c r="AE2531" i="1"/>
  <c r="H2532" i="1"/>
  <c r="I2532" i="1"/>
  <c r="J2532" i="1"/>
  <c r="K2532" i="1"/>
  <c r="L2532" i="1"/>
  <c r="M2532" i="1"/>
  <c r="N2532" i="1"/>
  <c r="O2532" i="1"/>
  <c r="P2532" i="1"/>
  <c r="Q2532" i="1"/>
  <c r="R2532" i="1"/>
  <c r="S2532" i="1"/>
  <c r="T2532" i="1"/>
  <c r="U2532" i="1"/>
  <c r="V2532" i="1"/>
  <c r="W2532" i="1"/>
  <c r="X2532" i="1"/>
  <c r="Y2532" i="1"/>
  <c r="Z2532" i="1"/>
  <c r="AA2532" i="1"/>
  <c r="AB2532" i="1"/>
  <c r="AC2532" i="1"/>
  <c r="AD2532" i="1"/>
  <c r="AE2532" i="1"/>
  <c r="H2533" i="1"/>
  <c r="I2533" i="1"/>
  <c r="J2533" i="1"/>
  <c r="K2533" i="1"/>
  <c r="L2533" i="1"/>
  <c r="M2533" i="1"/>
  <c r="N2533" i="1"/>
  <c r="O2533" i="1"/>
  <c r="P2533" i="1"/>
  <c r="Q2533" i="1"/>
  <c r="R2533" i="1"/>
  <c r="S2533" i="1"/>
  <c r="T2533" i="1"/>
  <c r="U2533" i="1"/>
  <c r="V2533" i="1"/>
  <c r="W2533" i="1"/>
  <c r="X2533" i="1"/>
  <c r="Y2533" i="1"/>
  <c r="Z2533" i="1"/>
  <c r="AA2533" i="1"/>
  <c r="AB2533" i="1"/>
  <c r="AC2533" i="1"/>
  <c r="AD2533" i="1"/>
  <c r="AE2533" i="1"/>
  <c r="H2534" i="1"/>
  <c r="I2534" i="1"/>
  <c r="J2534" i="1"/>
  <c r="K2534" i="1"/>
  <c r="L2534" i="1"/>
  <c r="M2534" i="1"/>
  <c r="N2534" i="1"/>
  <c r="O2534" i="1"/>
  <c r="P2534" i="1"/>
  <c r="Q2534" i="1"/>
  <c r="R2534" i="1"/>
  <c r="S2534" i="1"/>
  <c r="T2534" i="1"/>
  <c r="U2534" i="1"/>
  <c r="V2534" i="1"/>
  <c r="W2534" i="1"/>
  <c r="X2534" i="1"/>
  <c r="Y2534" i="1"/>
  <c r="Z2534" i="1"/>
  <c r="AA2534" i="1"/>
  <c r="AB2534" i="1"/>
  <c r="AC2534" i="1"/>
  <c r="AD2534" i="1"/>
  <c r="AE2534" i="1"/>
  <c r="H2535" i="1"/>
  <c r="I2535" i="1"/>
  <c r="J2535" i="1"/>
  <c r="K2535" i="1"/>
  <c r="L2535" i="1"/>
  <c r="M2535" i="1"/>
  <c r="N2535" i="1"/>
  <c r="O2535" i="1"/>
  <c r="P2535" i="1"/>
  <c r="Q2535" i="1"/>
  <c r="R2535" i="1"/>
  <c r="S2535" i="1"/>
  <c r="T2535" i="1"/>
  <c r="U2535" i="1"/>
  <c r="V2535" i="1"/>
  <c r="W2535" i="1"/>
  <c r="X2535" i="1"/>
  <c r="Y2535" i="1"/>
  <c r="Z2535" i="1"/>
  <c r="AA2535" i="1"/>
  <c r="AB2535" i="1"/>
  <c r="AC2535" i="1"/>
  <c r="AD2535" i="1"/>
  <c r="AE2535" i="1"/>
  <c r="H2536" i="1"/>
  <c r="I2536" i="1"/>
  <c r="J2536" i="1"/>
  <c r="K2536" i="1"/>
  <c r="L2536" i="1"/>
  <c r="M2536" i="1"/>
  <c r="N2536" i="1"/>
  <c r="O2536" i="1"/>
  <c r="P2536" i="1"/>
  <c r="Q2536" i="1"/>
  <c r="R2536" i="1"/>
  <c r="S2536" i="1"/>
  <c r="T2536" i="1"/>
  <c r="U2536" i="1"/>
  <c r="V2536" i="1"/>
  <c r="W2536" i="1"/>
  <c r="X2536" i="1"/>
  <c r="Y2536" i="1"/>
  <c r="Z2536" i="1"/>
  <c r="AA2536" i="1"/>
  <c r="AB2536" i="1"/>
  <c r="AC2536" i="1"/>
  <c r="AD2536" i="1"/>
  <c r="AE2536" i="1"/>
  <c r="H2537" i="1"/>
  <c r="I2537" i="1"/>
  <c r="J2537" i="1"/>
  <c r="K2537" i="1"/>
  <c r="L2537" i="1"/>
  <c r="M2537" i="1"/>
  <c r="N2537" i="1"/>
  <c r="O2537" i="1"/>
  <c r="P2537" i="1"/>
  <c r="Q2537" i="1"/>
  <c r="R2537" i="1"/>
  <c r="S2537" i="1"/>
  <c r="T2537" i="1"/>
  <c r="U2537" i="1"/>
  <c r="V2537" i="1"/>
  <c r="W2537" i="1"/>
  <c r="X2537" i="1"/>
  <c r="Y2537" i="1"/>
  <c r="Z2537" i="1"/>
  <c r="AA2537" i="1"/>
  <c r="AB2537" i="1"/>
  <c r="AC2537" i="1"/>
  <c r="AD2537" i="1"/>
  <c r="AE2537" i="1"/>
  <c r="H2538" i="1"/>
  <c r="I2538" i="1"/>
  <c r="J2538" i="1"/>
  <c r="K2538" i="1"/>
  <c r="L2538" i="1"/>
  <c r="M2538" i="1"/>
  <c r="N2538" i="1"/>
  <c r="O2538" i="1"/>
  <c r="P2538" i="1"/>
  <c r="Q2538" i="1"/>
  <c r="R2538" i="1"/>
  <c r="S2538" i="1"/>
  <c r="T2538" i="1"/>
  <c r="U2538" i="1"/>
  <c r="V2538" i="1"/>
  <c r="W2538" i="1"/>
  <c r="X2538" i="1"/>
  <c r="Y2538" i="1"/>
  <c r="Z2538" i="1"/>
  <c r="AA2538" i="1"/>
  <c r="AB2538" i="1"/>
  <c r="AC2538" i="1"/>
  <c r="AD2538" i="1"/>
  <c r="AE2538" i="1"/>
  <c r="H2539" i="1"/>
  <c r="I2539" i="1"/>
  <c r="J2539" i="1"/>
  <c r="K2539" i="1"/>
  <c r="L2539" i="1"/>
  <c r="M2539" i="1"/>
  <c r="N2539" i="1"/>
  <c r="O2539" i="1"/>
  <c r="P2539" i="1"/>
  <c r="Q2539" i="1"/>
  <c r="R2539" i="1"/>
  <c r="S2539" i="1"/>
  <c r="T2539" i="1"/>
  <c r="U2539" i="1"/>
  <c r="V2539" i="1"/>
  <c r="W2539" i="1"/>
  <c r="X2539" i="1"/>
  <c r="Y2539" i="1"/>
  <c r="Z2539" i="1"/>
  <c r="AA2539" i="1"/>
  <c r="AB2539" i="1"/>
  <c r="AC2539" i="1"/>
  <c r="AD2539" i="1"/>
  <c r="AE2539" i="1"/>
  <c r="H2540" i="1"/>
  <c r="I2540" i="1"/>
  <c r="J2540" i="1"/>
  <c r="K2540" i="1"/>
  <c r="L2540" i="1"/>
  <c r="M2540" i="1"/>
  <c r="N2540" i="1"/>
  <c r="O2540" i="1"/>
  <c r="P2540" i="1"/>
  <c r="Q2540" i="1"/>
  <c r="R2540" i="1"/>
  <c r="S2540" i="1"/>
  <c r="T2540" i="1"/>
  <c r="U2540" i="1"/>
  <c r="V2540" i="1"/>
  <c r="W2540" i="1"/>
  <c r="X2540" i="1"/>
  <c r="Y2540" i="1"/>
  <c r="Z2540" i="1"/>
  <c r="AA2540" i="1"/>
  <c r="AB2540" i="1"/>
  <c r="AC2540" i="1"/>
  <c r="AD2540" i="1"/>
  <c r="AE2540" i="1"/>
  <c r="H2541" i="1"/>
  <c r="I2541" i="1"/>
  <c r="J2541" i="1"/>
  <c r="K2541" i="1"/>
  <c r="L2541" i="1"/>
  <c r="M2541" i="1"/>
  <c r="N2541" i="1"/>
  <c r="O2541" i="1"/>
  <c r="P2541" i="1"/>
  <c r="Q2541" i="1"/>
  <c r="R2541" i="1"/>
  <c r="S2541" i="1"/>
  <c r="T2541" i="1"/>
  <c r="U2541" i="1"/>
  <c r="V2541" i="1"/>
  <c r="W2541" i="1"/>
  <c r="X2541" i="1"/>
  <c r="Y2541" i="1"/>
  <c r="Z2541" i="1"/>
  <c r="AA2541" i="1"/>
  <c r="AB2541" i="1"/>
  <c r="AC2541" i="1"/>
  <c r="AD2541" i="1"/>
  <c r="AE2541" i="1"/>
  <c r="H2544" i="1"/>
  <c r="I2544" i="1"/>
  <c r="J2544" i="1"/>
  <c r="K2544" i="1"/>
  <c r="L2544" i="1"/>
  <c r="M2544" i="1"/>
  <c r="N2544" i="1"/>
  <c r="O2544" i="1"/>
  <c r="P2544" i="1"/>
  <c r="Q2544" i="1"/>
  <c r="R2544" i="1"/>
  <c r="S2544" i="1"/>
  <c r="T2544" i="1"/>
  <c r="U2544" i="1"/>
  <c r="V2544" i="1"/>
  <c r="W2544" i="1"/>
  <c r="X2544" i="1"/>
  <c r="Y2544" i="1"/>
  <c r="Z2544" i="1"/>
  <c r="AA2544" i="1"/>
  <c r="AB2544" i="1"/>
  <c r="AC2544" i="1"/>
  <c r="AD2544" i="1"/>
  <c r="AE2544" i="1"/>
  <c r="H2545" i="1"/>
  <c r="I2545" i="1"/>
  <c r="J2545" i="1"/>
  <c r="K2545" i="1"/>
  <c r="L2545" i="1"/>
  <c r="M2545" i="1"/>
  <c r="N2545" i="1"/>
  <c r="O2545" i="1"/>
  <c r="P2545" i="1"/>
  <c r="Q2545" i="1"/>
  <c r="R2545" i="1"/>
  <c r="S2545" i="1"/>
  <c r="T2545" i="1"/>
  <c r="U2545" i="1"/>
  <c r="V2545" i="1"/>
  <c r="W2545" i="1"/>
  <c r="X2545" i="1"/>
  <c r="Y2545" i="1"/>
  <c r="Z2545" i="1"/>
  <c r="AA2545" i="1"/>
  <c r="AB2545" i="1"/>
  <c r="AC2545" i="1"/>
  <c r="AD2545" i="1"/>
  <c r="AE2545" i="1"/>
  <c r="H2546" i="1"/>
  <c r="I2546" i="1"/>
  <c r="J2546" i="1"/>
  <c r="K2546" i="1"/>
  <c r="L2546" i="1"/>
  <c r="M2546" i="1"/>
  <c r="N2546" i="1"/>
  <c r="O2546" i="1"/>
  <c r="P2546" i="1"/>
  <c r="Q2546" i="1"/>
  <c r="R2546" i="1"/>
  <c r="S2546" i="1"/>
  <c r="T2546" i="1"/>
  <c r="U2546" i="1"/>
  <c r="V2546" i="1"/>
  <c r="W2546" i="1"/>
  <c r="X2546" i="1"/>
  <c r="Y2546" i="1"/>
  <c r="Z2546" i="1"/>
  <c r="AA2546" i="1"/>
  <c r="AB2546" i="1"/>
  <c r="AC2546" i="1"/>
  <c r="AD2546" i="1"/>
  <c r="AE2546" i="1"/>
  <c r="H2547" i="1"/>
  <c r="I2547" i="1"/>
  <c r="J2547" i="1"/>
  <c r="K2547" i="1"/>
  <c r="L2547" i="1"/>
  <c r="M2547" i="1"/>
  <c r="N2547" i="1"/>
  <c r="O2547" i="1"/>
  <c r="P2547" i="1"/>
  <c r="Q2547" i="1"/>
  <c r="R2547" i="1"/>
  <c r="S2547" i="1"/>
  <c r="T2547" i="1"/>
  <c r="U2547" i="1"/>
  <c r="V2547" i="1"/>
  <c r="W2547" i="1"/>
  <c r="X2547" i="1"/>
  <c r="Y2547" i="1"/>
  <c r="Z2547" i="1"/>
  <c r="AA2547" i="1"/>
  <c r="AB2547" i="1"/>
  <c r="AC2547" i="1"/>
  <c r="AD2547" i="1"/>
  <c r="AE2547" i="1"/>
  <c r="H2548" i="1"/>
  <c r="I2548" i="1"/>
  <c r="J2548" i="1"/>
  <c r="K2548" i="1"/>
  <c r="L2548" i="1"/>
  <c r="M2548" i="1"/>
  <c r="N2548" i="1"/>
  <c r="O2548" i="1"/>
  <c r="P2548" i="1"/>
  <c r="Q2548" i="1"/>
  <c r="R2548" i="1"/>
  <c r="S2548" i="1"/>
  <c r="T2548" i="1"/>
  <c r="U2548" i="1"/>
  <c r="V2548" i="1"/>
  <c r="W2548" i="1"/>
  <c r="X2548" i="1"/>
  <c r="Y2548" i="1"/>
  <c r="Z2548" i="1"/>
  <c r="AA2548" i="1"/>
  <c r="AB2548" i="1"/>
  <c r="AC2548" i="1"/>
  <c r="AD2548" i="1"/>
  <c r="AE2548" i="1"/>
  <c r="H2549" i="1"/>
  <c r="I2549" i="1"/>
  <c r="J2549" i="1"/>
  <c r="K2549" i="1"/>
  <c r="L2549" i="1"/>
  <c r="M2549" i="1"/>
  <c r="N2549" i="1"/>
  <c r="O2549" i="1"/>
  <c r="P2549" i="1"/>
  <c r="Q2549" i="1"/>
  <c r="R2549" i="1"/>
  <c r="S2549" i="1"/>
  <c r="T2549" i="1"/>
  <c r="U2549" i="1"/>
  <c r="V2549" i="1"/>
  <c r="W2549" i="1"/>
  <c r="X2549" i="1"/>
  <c r="Y2549" i="1"/>
  <c r="Z2549" i="1"/>
  <c r="AA2549" i="1"/>
  <c r="AB2549" i="1"/>
  <c r="AC2549" i="1"/>
  <c r="AD2549" i="1"/>
  <c r="AE2549" i="1"/>
  <c r="H2550" i="1"/>
  <c r="I2550" i="1"/>
  <c r="J2550" i="1"/>
  <c r="K2550" i="1"/>
  <c r="L2550" i="1"/>
  <c r="M2550" i="1"/>
  <c r="N2550" i="1"/>
  <c r="O2550" i="1"/>
  <c r="P2550" i="1"/>
  <c r="Q2550" i="1"/>
  <c r="R2550" i="1"/>
  <c r="S2550" i="1"/>
  <c r="T2550" i="1"/>
  <c r="U2550" i="1"/>
  <c r="V2550" i="1"/>
  <c r="W2550" i="1"/>
  <c r="X2550" i="1"/>
  <c r="Y2550" i="1"/>
  <c r="Z2550" i="1"/>
  <c r="AA2550" i="1"/>
  <c r="AB2550" i="1"/>
  <c r="AC2550" i="1"/>
  <c r="AD2550" i="1"/>
  <c r="AE2550" i="1"/>
  <c r="H2551" i="1"/>
  <c r="I2551" i="1"/>
  <c r="J2551" i="1"/>
  <c r="K2551" i="1"/>
  <c r="L2551" i="1"/>
  <c r="M2551" i="1"/>
  <c r="N2551" i="1"/>
  <c r="O2551" i="1"/>
  <c r="P2551" i="1"/>
  <c r="Q2551" i="1"/>
  <c r="R2551" i="1"/>
  <c r="S2551" i="1"/>
  <c r="T2551" i="1"/>
  <c r="U2551" i="1"/>
  <c r="V2551" i="1"/>
  <c r="W2551" i="1"/>
  <c r="X2551" i="1"/>
  <c r="Y2551" i="1"/>
  <c r="Z2551" i="1"/>
  <c r="AA2551" i="1"/>
  <c r="AB2551" i="1"/>
  <c r="AC2551" i="1"/>
  <c r="AD2551" i="1"/>
  <c r="AE2551" i="1"/>
  <c r="H2560" i="1"/>
  <c r="I2560" i="1"/>
  <c r="J2560" i="1"/>
  <c r="K2560" i="1"/>
  <c r="L2560" i="1"/>
  <c r="M2560" i="1"/>
  <c r="N2560" i="1"/>
  <c r="O2560" i="1"/>
  <c r="P2560" i="1"/>
  <c r="Q2560" i="1"/>
  <c r="R2560" i="1"/>
  <c r="S2560" i="1"/>
  <c r="T2560" i="1"/>
  <c r="U2560" i="1"/>
  <c r="V2560" i="1"/>
  <c r="W2560" i="1"/>
  <c r="X2560" i="1"/>
  <c r="Y2560" i="1"/>
  <c r="Z2560" i="1"/>
  <c r="AA2560" i="1"/>
  <c r="AB2560" i="1"/>
  <c r="AC2560" i="1"/>
  <c r="AD2560" i="1"/>
  <c r="AE2560" i="1"/>
  <c r="H2561" i="1"/>
  <c r="I2561" i="1"/>
  <c r="J2561" i="1"/>
  <c r="K2561" i="1"/>
  <c r="L2561" i="1"/>
  <c r="M2561" i="1"/>
  <c r="N2561" i="1"/>
  <c r="O2561" i="1"/>
  <c r="P2561" i="1"/>
  <c r="Q2561" i="1"/>
  <c r="R2561" i="1"/>
  <c r="S2561" i="1"/>
  <c r="T2561" i="1"/>
  <c r="U2561" i="1"/>
  <c r="V2561" i="1"/>
  <c r="W2561" i="1"/>
  <c r="X2561" i="1"/>
  <c r="Y2561" i="1"/>
  <c r="Z2561" i="1"/>
  <c r="AA2561" i="1"/>
  <c r="AB2561" i="1"/>
  <c r="AC2561" i="1"/>
  <c r="AD2561" i="1"/>
  <c r="AE2561" i="1"/>
  <c r="H2562" i="1"/>
  <c r="I2562" i="1"/>
  <c r="J2562" i="1"/>
  <c r="K2562" i="1"/>
  <c r="L2562" i="1"/>
  <c r="M2562" i="1"/>
  <c r="N2562" i="1"/>
  <c r="O2562" i="1"/>
  <c r="P2562" i="1"/>
  <c r="Q2562" i="1"/>
  <c r="R2562" i="1"/>
  <c r="S2562" i="1"/>
  <c r="T2562" i="1"/>
  <c r="U2562" i="1"/>
  <c r="V2562" i="1"/>
  <c r="W2562" i="1"/>
  <c r="X2562" i="1"/>
  <c r="Y2562" i="1"/>
  <c r="Z2562" i="1"/>
  <c r="AA2562" i="1"/>
  <c r="AB2562" i="1"/>
  <c r="AC2562" i="1"/>
  <c r="AD2562" i="1"/>
  <c r="AE2562" i="1"/>
  <c r="H2563" i="1"/>
  <c r="I2563" i="1"/>
  <c r="J2563" i="1"/>
  <c r="K2563" i="1"/>
  <c r="L2563" i="1"/>
  <c r="M2563" i="1"/>
  <c r="N2563" i="1"/>
  <c r="O2563" i="1"/>
  <c r="P2563" i="1"/>
  <c r="Q2563" i="1"/>
  <c r="R2563" i="1"/>
  <c r="S2563" i="1"/>
  <c r="T2563" i="1"/>
  <c r="U2563" i="1"/>
  <c r="V2563" i="1"/>
  <c r="W2563" i="1"/>
  <c r="X2563" i="1"/>
  <c r="Y2563" i="1"/>
  <c r="Z2563" i="1"/>
  <c r="AA2563" i="1"/>
  <c r="AB2563" i="1"/>
  <c r="AC2563" i="1"/>
  <c r="AD2563" i="1"/>
  <c r="AE2563" i="1"/>
  <c r="H2564" i="1"/>
  <c r="I2564" i="1"/>
  <c r="J2564" i="1"/>
  <c r="K2564" i="1"/>
  <c r="L2564" i="1"/>
  <c r="M2564" i="1"/>
  <c r="N2564" i="1"/>
  <c r="O2564" i="1"/>
  <c r="P2564" i="1"/>
  <c r="Q2564" i="1"/>
  <c r="R2564" i="1"/>
  <c r="S2564" i="1"/>
  <c r="T2564" i="1"/>
  <c r="U2564" i="1"/>
  <c r="V2564" i="1"/>
  <c r="W2564" i="1"/>
  <c r="X2564" i="1"/>
  <c r="Y2564" i="1"/>
  <c r="Z2564" i="1"/>
  <c r="AA2564" i="1"/>
  <c r="AB2564" i="1"/>
  <c r="AC2564" i="1"/>
  <c r="AD2564" i="1"/>
  <c r="AE2564" i="1"/>
  <c r="H2565" i="1"/>
  <c r="I2565" i="1"/>
  <c r="J2565" i="1"/>
  <c r="K2565" i="1"/>
  <c r="L2565" i="1"/>
  <c r="M2565" i="1"/>
  <c r="N2565" i="1"/>
  <c r="O2565" i="1"/>
  <c r="P2565" i="1"/>
  <c r="Q2565" i="1"/>
  <c r="R2565" i="1"/>
  <c r="S2565" i="1"/>
  <c r="T2565" i="1"/>
  <c r="U2565" i="1"/>
  <c r="V2565" i="1"/>
  <c r="W2565" i="1"/>
  <c r="X2565" i="1"/>
  <c r="Y2565" i="1"/>
  <c r="Z2565" i="1"/>
  <c r="AA2565" i="1"/>
  <c r="AB2565" i="1"/>
  <c r="AC2565" i="1"/>
  <c r="AD2565" i="1"/>
  <c r="AE2565" i="1"/>
  <c r="H2566" i="1"/>
  <c r="I2566" i="1"/>
  <c r="J2566" i="1"/>
  <c r="K2566" i="1"/>
  <c r="L2566" i="1"/>
  <c r="M2566" i="1"/>
  <c r="N2566" i="1"/>
  <c r="O2566" i="1"/>
  <c r="P2566" i="1"/>
  <c r="Q2566" i="1"/>
  <c r="R2566" i="1"/>
  <c r="S2566" i="1"/>
  <c r="T2566" i="1"/>
  <c r="U2566" i="1"/>
  <c r="V2566" i="1"/>
  <c r="W2566" i="1"/>
  <c r="X2566" i="1"/>
  <c r="Y2566" i="1"/>
  <c r="Z2566" i="1"/>
  <c r="AA2566" i="1"/>
  <c r="AB2566" i="1"/>
  <c r="AC2566" i="1"/>
  <c r="AD2566" i="1"/>
  <c r="AE2566" i="1"/>
  <c r="H2567" i="1"/>
  <c r="I2567" i="1"/>
  <c r="J2567" i="1"/>
  <c r="K2567" i="1"/>
  <c r="L2567" i="1"/>
  <c r="M2567" i="1"/>
  <c r="N2567" i="1"/>
  <c r="O2567" i="1"/>
  <c r="P2567" i="1"/>
  <c r="Q2567" i="1"/>
  <c r="R2567" i="1"/>
  <c r="S2567" i="1"/>
  <c r="T2567" i="1"/>
  <c r="U2567" i="1"/>
  <c r="V2567" i="1"/>
  <c r="W2567" i="1"/>
  <c r="X2567" i="1"/>
  <c r="Y2567" i="1"/>
  <c r="Z2567" i="1"/>
  <c r="AA2567" i="1"/>
  <c r="AB2567" i="1"/>
  <c r="AC2567" i="1"/>
  <c r="AD2567" i="1"/>
  <c r="AE2567" i="1"/>
  <c r="H2569" i="1"/>
  <c r="I2569" i="1"/>
  <c r="J2569" i="1"/>
  <c r="K2569" i="1"/>
  <c r="L2569" i="1"/>
  <c r="M2569" i="1"/>
  <c r="N2569" i="1"/>
  <c r="O2569" i="1"/>
  <c r="P2569" i="1"/>
  <c r="Q2569" i="1"/>
  <c r="R2569" i="1"/>
  <c r="S2569" i="1"/>
  <c r="T2569" i="1"/>
  <c r="U2569" i="1"/>
  <c r="V2569" i="1"/>
  <c r="W2569" i="1"/>
  <c r="X2569" i="1"/>
  <c r="Y2569" i="1"/>
  <c r="Z2569" i="1"/>
  <c r="AA2569" i="1"/>
  <c r="AB2569" i="1"/>
  <c r="AC2569" i="1"/>
  <c r="AD2569" i="1"/>
  <c r="AE2569" i="1"/>
  <c r="H2570" i="1"/>
  <c r="I2570" i="1"/>
  <c r="J2570" i="1"/>
  <c r="K2570" i="1"/>
  <c r="L2570" i="1"/>
  <c r="M2570" i="1"/>
  <c r="N2570" i="1"/>
  <c r="O2570" i="1"/>
  <c r="P2570" i="1"/>
  <c r="Q2570" i="1"/>
  <c r="R2570" i="1"/>
  <c r="S2570" i="1"/>
  <c r="T2570" i="1"/>
  <c r="U2570" i="1"/>
  <c r="V2570" i="1"/>
  <c r="W2570" i="1"/>
  <c r="X2570" i="1"/>
  <c r="Y2570" i="1"/>
  <c r="Z2570" i="1"/>
  <c r="AA2570" i="1"/>
  <c r="AB2570" i="1"/>
  <c r="AC2570" i="1"/>
  <c r="AD2570" i="1"/>
  <c r="AE2570" i="1"/>
  <c r="H2571" i="1"/>
  <c r="I2571" i="1"/>
  <c r="J2571" i="1"/>
  <c r="K2571" i="1"/>
  <c r="L2571" i="1"/>
  <c r="M2571" i="1"/>
  <c r="N2571" i="1"/>
  <c r="O2571" i="1"/>
  <c r="P2571" i="1"/>
  <c r="Q2571" i="1"/>
  <c r="R2571" i="1"/>
  <c r="S2571" i="1"/>
  <c r="T2571" i="1"/>
  <c r="U2571" i="1"/>
  <c r="V2571" i="1"/>
  <c r="W2571" i="1"/>
  <c r="X2571" i="1"/>
  <c r="Y2571" i="1"/>
  <c r="Z2571" i="1"/>
  <c r="AA2571" i="1"/>
  <c r="AB2571" i="1"/>
  <c r="AC2571" i="1"/>
  <c r="AD2571" i="1"/>
  <c r="AE2571" i="1"/>
  <c r="H2572" i="1"/>
  <c r="I2572" i="1"/>
  <c r="J2572" i="1"/>
  <c r="K2572" i="1"/>
  <c r="L2572" i="1"/>
  <c r="M2572" i="1"/>
  <c r="N2572" i="1"/>
  <c r="O2572" i="1"/>
  <c r="P2572" i="1"/>
  <c r="Q2572" i="1"/>
  <c r="R2572" i="1"/>
  <c r="S2572" i="1"/>
  <c r="T2572" i="1"/>
  <c r="U2572" i="1"/>
  <c r="V2572" i="1"/>
  <c r="W2572" i="1"/>
  <c r="X2572" i="1"/>
  <c r="Y2572" i="1"/>
  <c r="Z2572" i="1"/>
  <c r="AA2572" i="1"/>
  <c r="AB2572" i="1"/>
  <c r="AC2572" i="1"/>
  <c r="AD2572" i="1"/>
  <c r="AE2572" i="1"/>
  <c r="H2573" i="1"/>
  <c r="I2573" i="1"/>
  <c r="J2573" i="1"/>
  <c r="K2573" i="1"/>
  <c r="L2573" i="1"/>
  <c r="M2573" i="1"/>
  <c r="N2573" i="1"/>
  <c r="O2573" i="1"/>
  <c r="P2573" i="1"/>
  <c r="Q2573" i="1"/>
  <c r="R2573" i="1"/>
  <c r="S2573" i="1"/>
  <c r="T2573" i="1"/>
  <c r="U2573" i="1"/>
  <c r="V2573" i="1"/>
  <c r="W2573" i="1"/>
  <c r="X2573" i="1"/>
  <c r="Y2573" i="1"/>
  <c r="Z2573" i="1"/>
  <c r="AA2573" i="1"/>
  <c r="AB2573" i="1"/>
  <c r="AC2573" i="1"/>
  <c r="AD2573" i="1"/>
  <c r="AE2573" i="1"/>
  <c r="H2574" i="1"/>
  <c r="I2574" i="1"/>
  <c r="J2574" i="1"/>
  <c r="K2574" i="1"/>
  <c r="L2574" i="1"/>
  <c r="M2574" i="1"/>
  <c r="N2574" i="1"/>
  <c r="O2574" i="1"/>
  <c r="P2574" i="1"/>
  <c r="Q2574" i="1"/>
  <c r="R2574" i="1"/>
  <c r="S2574" i="1"/>
  <c r="T2574" i="1"/>
  <c r="U2574" i="1"/>
  <c r="V2574" i="1"/>
  <c r="W2574" i="1"/>
  <c r="X2574" i="1"/>
  <c r="Y2574" i="1"/>
  <c r="Z2574" i="1"/>
  <c r="AA2574" i="1"/>
  <c r="AB2574" i="1"/>
  <c r="AC2574" i="1"/>
  <c r="AD2574" i="1"/>
  <c r="AE2574" i="1"/>
  <c r="H2575" i="1"/>
  <c r="I2575" i="1"/>
  <c r="J2575" i="1"/>
  <c r="K2575" i="1"/>
  <c r="L2575" i="1"/>
  <c r="M2575" i="1"/>
  <c r="N2575" i="1"/>
  <c r="O2575" i="1"/>
  <c r="P2575" i="1"/>
  <c r="Q2575" i="1"/>
  <c r="R2575" i="1"/>
  <c r="S2575" i="1"/>
  <c r="T2575" i="1"/>
  <c r="U2575" i="1"/>
  <c r="V2575" i="1"/>
  <c r="W2575" i="1"/>
  <c r="X2575" i="1"/>
  <c r="Y2575" i="1"/>
  <c r="Z2575" i="1"/>
  <c r="AA2575" i="1"/>
  <c r="AB2575" i="1"/>
  <c r="AC2575" i="1"/>
  <c r="AD2575" i="1"/>
  <c r="AE2575" i="1"/>
  <c r="H2576" i="1"/>
  <c r="I2576" i="1"/>
  <c r="J2576" i="1"/>
  <c r="K2576" i="1"/>
  <c r="L2576" i="1"/>
  <c r="M2576" i="1"/>
  <c r="N2576" i="1"/>
  <c r="O2576" i="1"/>
  <c r="P2576" i="1"/>
  <c r="Q2576" i="1"/>
  <c r="R2576" i="1"/>
  <c r="S2576" i="1"/>
  <c r="T2576" i="1"/>
  <c r="U2576" i="1"/>
  <c r="V2576" i="1"/>
  <c r="W2576" i="1"/>
  <c r="X2576" i="1"/>
  <c r="Y2576" i="1"/>
  <c r="Z2576" i="1"/>
  <c r="AA2576" i="1"/>
  <c r="AB2576" i="1"/>
  <c r="AC2576" i="1"/>
  <c r="AD2576" i="1"/>
  <c r="AE2576" i="1"/>
  <c r="H2579" i="1"/>
  <c r="I2579" i="1"/>
  <c r="J2579" i="1"/>
  <c r="K2579" i="1"/>
  <c r="L2579" i="1"/>
  <c r="M2579" i="1"/>
  <c r="N2579" i="1"/>
  <c r="O2579" i="1"/>
  <c r="P2579" i="1"/>
  <c r="Q2579" i="1"/>
  <c r="R2579" i="1"/>
  <c r="S2579" i="1"/>
  <c r="T2579" i="1"/>
  <c r="U2579" i="1"/>
  <c r="V2579" i="1"/>
  <c r="W2579" i="1"/>
  <c r="X2579" i="1"/>
  <c r="Y2579" i="1"/>
  <c r="Z2579" i="1"/>
  <c r="AA2579" i="1"/>
  <c r="AB2579" i="1"/>
  <c r="AC2579" i="1"/>
  <c r="AD2579" i="1"/>
  <c r="AE2579" i="1"/>
  <c r="H2580" i="1"/>
  <c r="I2580" i="1"/>
  <c r="J2580" i="1"/>
  <c r="K2580" i="1"/>
  <c r="L2580" i="1"/>
  <c r="M2580" i="1"/>
  <c r="N2580" i="1"/>
  <c r="O2580" i="1"/>
  <c r="P2580" i="1"/>
  <c r="Q2580" i="1"/>
  <c r="R2580" i="1"/>
  <c r="S2580" i="1"/>
  <c r="T2580" i="1"/>
  <c r="U2580" i="1"/>
  <c r="V2580" i="1"/>
  <c r="W2580" i="1"/>
  <c r="X2580" i="1"/>
  <c r="Y2580" i="1"/>
  <c r="Z2580" i="1"/>
  <c r="AA2580" i="1"/>
  <c r="AB2580" i="1"/>
  <c r="AC2580" i="1"/>
  <c r="AD2580" i="1"/>
  <c r="AE2580" i="1"/>
  <c r="H2581" i="1"/>
  <c r="I2581" i="1"/>
  <c r="J2581" i="1"/>
  <c r="K2581" i="1"/>
  <c r="L2581" i="1"/>
  <c r="M2581" i="1"/>
  <c r="N2581" i="1"/>
  <c r="O2581" i="1"/>
  <c r="P2581" i="1"/>
  <c r="Q2581" i="1"/>
  <c r="R2581" i="1"/>
  <c r="S2581" i="1"/>
  <c r="T2581" i="1"/>
  <c r="U2581" i="1"/>
  <c r="V2581" i="1"/>
  <c r="W2581" i="1"/>
  <c r="X2581" i="1"/>
  <c r="Y2581" i="1"/>
  <c r="Z2581" i="1"/>
  <c r="AA2581" i="1"/>
  <c r="AB2581" i="1"/>
  <c r="AC2581" i="1"/>
  <c r="AD2581" i="1"/>
  <c r="AE2581" i="1"/>
  <c r="H2582" i="1"/>
  <c r="I2582" i="1"/>
  <c r="J2582" i="1"/>
  <c r="K2582" i="1"/>
  <c r="L2582" i="1"/>
  <c r="M2582" i="1"/>
  <c r="N2582" i="1"/>
  <c r="O2582" i="1"/>
  <c r="P2582" i="1"/>
  <c r="Q2582" i="1"/>
  <c r="R2582" i="1"/>
  <c r="S2582" i="1"/>
  <c r="T2582" i="1"/>
  <c r="U2582" i="1"/>
  <c r="V2582" i="1"/>
  <c r="W2582" i="1"/>
  <c r="X2582" i="1"/>
  <c r="Y2582" i="1"/>
  <c r="Z2582" i="1"/>
  <c r="AA2582" i="1"/>
  <c r="AB2582" i="1"/>
  <c r="AC2582" i="1"/>
  <c r="AD2582" i="1"/>
  <c r="AE2582" i="1"/>
  <c r="H2583" i="1"/>
  <c r="I2583" i="1"/>
  <c r="J2583" i="1"/>
  <c r="K2583" i="1"/>
  <c r="L2583" i="1"/>
  <c r="M2583" i="1"/>
  <c r="N2583" i="1"/>
  <c r="O2583" i="1"/>
  <c r="P2583" i="1"/>
  <c r="Q2583" i="1"/>
  <c r="R2583" i="1"/>
  <c r="S2583" i="1"/>
  <c r="T2583" i="1"/>
  <c r="U2583" i="1"/>
  <c r="V2583" i="1"/>
  <c r="W2583" i="1"/>
  <c r="X2583" i="1"/>
  <c r="Y2583" i="1"/>
  <c r="Z2583" i="1"/>
  <c r="AA2583" i="1"/>
  <c r="AB2583" i="1"/>
  <c r="AC2583" i="1"/>
  <c r="AD2583" i="1"/>
  <c r="AE2583" i="1"/>
  <c r="H2584" i="1"/>
  <c r="I2584" i="1"/>
  <c r="J2584" i="1"/>
  <c r="K2584" i="1"/>
  <c r="L2584" i="1"/>
  <c r="M2584" i="1"/>
  <c r="N2584" i="1"/>
  <c r="O2584" i="1"/>
  <c r="P2584" i="1"/>
  <c r="Q2584" i="1"/>
  <c r="R2584" i="1"/>
  <c r="S2584" i="1"/>
  <c r="T2584" i="1"/>
  <c r="U2584" i="1"/>
  <c r="V2584" i="1"/>
  <c r="W2584" i="1"/>
  <c r="X2584" i="1"/>
  <c r="Y2584" i="1"/>
  <c r="Z2584" i="1"/>
  <c r="AA2584" i="1"/>
  <c r="AB2584" i="1"/>
  <c r="AC2584" i="1"/>
  <c r="AD2584" i="1"/>
  <c r="AE2584" i="1"/>
  <c r="H2585" i="1"/>
  <c r="I2585" i="1"/>
  <c r="J2585" i="1"/>
  <c r="K2585" i="1"/>
  <c r="L2585" i="1"/>
  <c r="M2585" i="1"/>
  <c r="N2585" i="1"/>
  <c r="O2585" i="1"/>
  <c r="P2585" i="1"/>
  <c r="Q2585" i="1"/>
  <c r="R2585" i="1"/>
  <c r="S2585" i="1"/>
  <c r="T2585" i="1"/>
  <c r="U2585" i="1"/>
  <c r="V2585" i="1"/>
  <c r="W2585" i="1"/>
  <c r="X2585" i="1"/>
  <c r="Y2585" i="1"/>
  <c r="Z2585" i="1"/>
  <c r="AA2585" i="1"/>
  <c r="AB2585" i="1"/>
  <c r="AC2585" i="1"/>
  <c r="AD2585" i="1"/>
  <c r="AE2585" i="1"/>
  <c r="H2586" i="1"/>
  <c r="I2586" i="1"/>
  <c r="J2586" i="1"/>
  <c r="K2586" i="1"/>
  <c r="L2586" i="1"/>
  <c r="M2586" i="1"/>
  <c r="N2586" i="1"/>
  <c r="O2586" i="1"/>
  <c r="P2586" i="1"/>
  <c r="Q2586" i="1"/>
  <c r="R2586" i="1"/>
  <c r="S2586" i="1"/>
  <c r="T2586" i="1"/>
  <c r="U2586" i="1"/>
  <c r="V2586" i="1"/>
  <c r="W2586" i="1"/>
  <c r="X2586" i="1"/>
  <c r="Y2586" i="1"/>
  <c r="Z2586" i="1"/>
  <c r="AA2586" i="1"/>
  <c r="AB2586" i="1"/>
  <c r="AC2586" i="1"/>
  <c r="AD2586" i="1"/>
  <c r="AE2586" i="1"/>
  <c r="H2588" i="1"/>
  <c r="I2588" i="1"/>
  <c r="J2588" i="1"/>
  <c r="K2588" i="1"/>
  <c r="L2588" i="1"/>
  <c r="M2588" i="1"/>
  <c r="N2588" i="1"/>
  <c r="O2588" i="1"/>
  <c r="P2588" i="1"/>
  <c r="Q2588" i="1"/>
  <c r="R2588" i="1"/>
  <c r="S2588" i="1"/>
  <c r="T2588" i="1"/>
  <c r="U2588" i="1"/>
  <c r="V2588" i="1"/>
  <c r="W2588" i="1"/>
  <c r="X2588" i="1"/>
  <c r="Y2588" i="1"/>
  <c r="Z2588" i="1"/>
  <c r="AA2588" i="1"/>
  <c r="AB2588" i="1"/>
  <c r="AC2588" i="1"/>
  <c r="AD2588" i="1"/>
  <c r="AE2588" i="1"/>
  <c r="H2589" i="1"/>
  <c r="I2589" i="1"/>
  <c r="J2589" i="1"/>
  <c r="K2589" i="1"/>
  <c r="L2589" i="1"/>
  <c r="M2589" i="1"/>
  <c r="N2589" i="1"/>
  <c r="O2589" i="1"/>
  <c r="P2589" i="1"/>
  <c r="Q2589" i="1"/>
  <c r="R2589" i="1"/>
  <c r="S2589" i="1"/>
  <c r="T2589" i="1"/>
  <c r="U2589" i="1"/>
  <c r="V2589" i="1"/>
  <c r="W2589" i="1"/>
  <c r="X2589" i="1"/>
  <c r="Y2589" i="1"/>
  <c r="Z2589" i="1"/>
  <c r="AA2589" i="1"/>
  <c r="AB2589" i="1"/>
  <c r="AC2589" i="1"/>
  <c r="AD2589" i="1"/>
  <c r="AE2589" i="1"/>
  <c r="H2590" i="1"/>
  <c r="I2590" i="1"/>
  <c r="J2590" i="1"/>
  <c r="K2590" i="1"/>
  <c r="L2590" i="1"/>
  <c r="M2590" i="1"/>
  <c r="N2590" i="1"/>
  <c r="O2590" i="1"/>
  <c r="P2590" i="1"/>
  <c r="Q2590" i="1"/>
  <c r="R2590" i="1"/>
  <c r="S2590" i="1"/>
  <c r="T2590" i="1"/>
  <c r="U2590" i="1"/>
  <c r="V2590" i="1"/>
  <c r="W2590" i="1"/>
  <c r="X2590" i="1"/>
  <c r="Y2590" i="1"/>
  <c r="Z2590" i="1"/>
  <c r="AA2590" i="1"/>
  <c r="AB2590" i="1"/>
  <c r="AC2590" i="1"/>
  <c r="AD2590" i="1"/>
  <c r="AE2590" i="1"/>
  <c r="H2591" i="1"/>
  <c r="I2591" i="1"/>
  <c r="J2591" i="1"/>
  <c r="K2591" i="1"/>
  <c r="L2591" i="1"/>
  <c r="M2591" i="1"/>
  <c r="N2591" i="1"/>
  <c r="O2591" i="1"/>
  <c r="P2591" i="1"/>
  <c r="Q2591" i="1"/>
  <c r="R2591" i="1"/>
  <c r="S2591" i="1"/>
  <c r="T2591" i="1"/>
  <c r="U2591" i="1"/>
  <c r="V2591" i="1"/>
  <c r="W2591" i="1"/>
  <c r="X2591" i="1"/>
  <c r="Y2591" i="1"/>
  <c r="Z2591" i="1"/>
  <c r="AA2591" i="1"/>
  <c r="AB2591" i="1"/>
  <c r="AC2591" i="1"/>
  <c r="AD2591" i="1"/>
  <c r="AE2591" i="1"/>
  <c r="H2592" i="1"/>
  <c r="I2592" i="1"/>
  <c r="J2592" i="1"/>
  <c r="K2592" i="1"/>
  <c r="L2592" i="1"/>
  <c r="M2592" i="1"/>
  <c r="N2592" i="1"/>
  <c r="O2592" i="1"/>
  <c r="P2592" i="1"/>
  <c r="Q2592" i="1"/>
  <c r="R2592" i="1"/>
  <c r="S2592" i="1"/>
  <c r="T2592" i="1"/>
  <c r="U2592" i="1"/>
  <c r="V2592" i="1"/>
  <c r="W2592" i="1"/>
  <c r="X2592" i="1"/>
  <c r="Y2592" i="1"/>
  <c r="Z2592" i="1"/>
  <c r="AA2592" i="1"/>
  <c r="AB2592" i="1"/>
  <c r="AC2592" i="1"/>
  <c r="AD2592" i="1"/>
  <c r="AE2592" i="1"/>
  <c r="H2593" i="1"/>
  <c r="I2593" i="1"/>
  <c r="J2593" i="1"/>
  <c r="K2593" i="1"/>
  <c r="L2593" i="1"/>
  <c r="M2593" i="1"/>
  <c r="N2593" i="1"/>
  <c r="O2593" i="1"/>
  <c r="P2593" i="1"/>
  <c r="Q2593" i="1"/>
  <c r="R2593" i="1"/>
  <c r="S2593" i="1"/>
  <c r="T2593" i="1"/>
  <c r="U2593" i="1"/>
  <c r="V2593" i="1"/>
  <c r="W2593" i="1"/>
  <c r="X2593" i="1"/>
  <c r="Y2593" i="1"/>
  <c r="Z2593" i="1"/>
  <c r="AA2593" i="1"/>
  <c r="AB2593" i="1"/>
  <c r="AC2593" i="1"/>
  <c r="AD2593" i="1"/>
  <c r="AE2593" i="1"/>
  <c r="H2594" i="1"/>
  <c r="I2594" i="1"/>
  <c r="J2594" i="1"/>
  <c r="K2594" i="1"/>
  <c r="L2594" i="1"/>
  <c r="M2594" i="1"/>
  <c r="N2594" i="1"/>
  <c r="O2594" i="1"/>
  <c r="P2594" i="1"/>
  <c r="Q2594" i="1"/>
  <c r="R2594" i="1"/>
  <c r="S2594" i="1"/>
  <c r="T2594" i="1"/>
  <c r="U2594" i="1"/>
  <c r="V2594" i="1"/>
  <c r="W2594" i="1"/>
  <c r="X2594" i="1"/>
  <c r="Y2594" i="1"/>
  <c r="Z2594" i="1"/>
  <c r="AA2594" i="1"/>
  <c r="AB2594" i="1"/>
  <c r="AC2594" i="1"/>
  <c r="AD2594" i="1"/>
  <c r="AE2594" i="1"/>
  <c r="H2595" i="1"/>
  <c r="I2595" i="1"/>
  <c r="J2595" i="1"/>
  <c r="K2595" i="1"/>
  <c r="L2595" i="1"/>
  <c r="M2595" i="1"/>
  <c r="N2595" i="1"/>
  <c r="O2595" i="1"/>
  <c r="P2595" i="1"/>
  <c r="Q2595" i="1"/>
  <c r="R2595" i="1"/>
  <c r="S2595" i="1"/>
  <c r="T2595" i="1"/>
  <c r="U2595" i="1"/>
  <c r="V2595" i="1"/>
  <c r="W2595" i="1"/>
  <c r="X2595" i="1"/>
  <c r="Y2595" i="1"/>
  <c r="Z2595" i="1"/>
  <c r="AA2595" i="1"/>
  <c r="AB2595" i="1"/>
  <c r="AC2595" i="1"/>
  <c r="AD2595" i="1"/>
  <c r="AE2595" i="1"/>
  <c r="H2597" i="1"/>
  <c r="I2597" i="1"/>
  <c r="J2597" i="1"/>
  <c r="K2597" i="1"/>
  <c r="L2597" i="1"/>
  <c r="M2597" i="1"/>
  <c r="N2597" i="1"/>
  <c r="O2597" i="1"/>
  <c r="P2597" i="1"/>
  <c r="Q2597" i="1"/>
  <c r="R2597" i="1"/>
  <c r="S2597" i="1"/>
  <c r="T2597" i="1"/>
  <c r="U2597" i="1"/>
  <c r="V2597" i="1"/>
  <c r="W2597" i="1"/>
  <c r="X2597" i="1"/>
  <c r="Y2597" i="1"/>
  <c r="Z2597" i="1"/>
  <c r="AA2597" i="1"/>
  <c r="AB2597" i="1"/>
  <c r="AC2597" i="1"/>
  <c r="AD2597" i="1"/>
  <c r="AE2597" i="1"/>
  <c r="H2598" i="1"/>
  <c r="I2598" i="1"/>
  <c r="J2598" i="1"/>
  <c r="K2598" i="1"/>
  <c r="L2598" i="1"/>
  <c r="M2598" i="1"/>
  <c r="N2598" i="1"/>
  <c r="O2598" i="1"/>
  <c r="P2598" i="1"/>
  <c r="Q2598" i="1"/>
  <c r="R2598" i="1"/>
  <c r="S2598" i="1"/>
  <c r="T2598" i="1"/>
  <c r="U2598" i="1"/>
  <c r="V2598" i="1"/>
  <c r="W2598" i="1"/>
  <c r="X2598" i="1"/>
  <c r="Y2598" i="1"/>
  <c r="Z2598" i="1"/>
  <c r="AA2598" i="1"/>
  <c r="AB2598" i="1"/>
  <c r="AC2598" i="1"/>
  <c r="AD2598" i="1"/>
  <c r="AE2598" i="1"/>
  <c r="H2599" i="1"/>
  <c r="I2599" i="1"/>
  <c r="J2599" i="1"/>
  <c r="K2599" i="1"/>
  <c r="L2599" i="1"/>
  <c r="M2599" i="1"/>
  <c r="N2599" i="1"/>
  <c r="O2599" i="1"/>
  <c r="P2599" i="1"/>
  <c r="Q2599" i="1"/>
  <c r="R2599" i="1"/>
  <c r="S2599" i="1"/>
  <c r="T2599" i="1"/>
  <c r="U2599" i="1"/>
  <c r="V2599" i="1"/>
  <c r="W2599" i="1"/>
  <c r="X2599" i="1"/>
  <c r="Y2599" i="1"/>
  <c r="Z2599" i="1"/>
  <c r="AA2599" i="1"/>
  <c r="AB2599" i="1"/>
  <c r="AC2599" i="1"/>
  <c r="AD2599" i="1"/>
  <c r="AE2599" i="1"/>
  <c r="H2600" i="1"/>
  <c r="I2600" i="1"/>
  <c r="J2600" i="1"/>
  <c r="K2600" i="1"/>
  <c r="L2600" i="1"/>
  <c r="M2600" i="1"/>
  <c r="N2600" i="1"/>
  <c r="O2600" i="1"/>
  <c r="P2600" i="1"/>
  <c r="Q2600" i="1"/>
  <c r="R2600" i="1"/>
  <c r="S2600" i="1"/>
  <c r="T2600" i="1"/>
  <c r="U2600" i="1"/>
  <c r="V2600" i="1"/>
  <c r="W2600" i="1"/>
  <c r="X2600" i="1"/>
  <c r="Y2600" i="1"/>
  <c r="Z2600" i="1"/>
  <c r="AA2600" i="1"/>
  <c r="AB2600" i="1"/>
  <c r="AC2600" i="1"/>
  <c r="AD2600" i="1"/>
  <c r="AE2600" i="1"/>
  <c r="H2601" i="1"/>
  <c r="I2601" i="1"/>
  <c r="J2601" i="1"/>
  <c r="K2601" i="1"/>
  <c r="L2601" i="1"/>
  <c r="M2601" i="1"/>
  <c r="N2601" i="1"/>
  <c r="O2601" i="1"/>
  <c r="P2601" i="1"/>
  <c r="Q2601" i="1"/>
  <c r="R2601" i="1"/>
  <c r="S2601" i="1"/>
  <c r="T2601" i="1"/>
  <c r="U2601" i="1"/>
  <c r="V2601" i="1"/>
  <c r="W2601" i="1"/>
  <c r="X2601" i="1"/>
  <c r="Y2601" i="1"/>
  <c r="Z2601" i="1"/>
  <c r="AA2601" i="1"/>
  <c r="AB2601" i="1"/>
  <c r="AC2601" i="1"/>
  <c r="AD2601" i="1"/>
  <c r="AE2601" i="1"/>
  <c r="H2602" i="1"/>
  <c r="I2602" i="1"/>
  <c r="J2602" i="1"/>
  <c r="K2602" i="1"/>
  <c r="L2602" i="1"/>
  <c r="M2602" i="1"/>
  <c r="N2602" i="1"/>
  <c r="O2602" i="1"/>
  <c r="P2602" i="1"/>
  <c r="Q2602" i="1"/>
  <c r="R2602" i="1"/>
  <c r="S2602" i="1"/>
  <c r="T2602" i="1"/>
  <c r="U2602" i="1"/>
  <c r="V2602" i="1"/>
  <c r="W2602" i="1"/>
  <c r="X2602" i="1"/>
  <c r="Y2602" i="1"/>
  <c r="Z2602" i="1"/>
  <c r="AA2602" i="1"/>
  <c r="AB2602" i="1"/>
  <c r="AC2602" i="1"/>
  <c r="AD2602" i="1"/>
  <c r="AE2602" i="1"/>
  <c r="H2603" i="1"/>
  <c r="I2603" i="1"/>
  <c r="J2603" i="1"/>
  <c r="K2603" i="1"/>
  <c r="L2603" i="1"/>
  <c r="M2603" i="1"/>
  <c r="N2603" i="1"/>
  <c r="O2603" i="1"/>
  <c r="P2603" i="1"/>
  <c r="Q2603" i="1"/>
  <c r="R2603" i="1"/>
  <c r="S2603" i="1"/>
  <c r="T2603" i="1"/>
  <c r="U2603" i="1"/>
  <c r="V2603" i="1"/>
  <c r="W2603" i="1"/>
  <c r="X2603" i="1"/>
  <c r="Y2603" i="1"/>
  <c r="Z2603" i="1"/>
  <c r="AA2603" i="1"/>
  <c r="AB2603" i="1"/>
  <c r="AC2603" i="1"/>
  <c r="AD2603" i="1"/>
  <c r="AE2603" i="1"/>
  <c r="H2604" i="1"/>
  <c r="I2604" i="1"/>
  <c r="J2604" i="1"/>
  <c r="K2604" i="1"/>
  <c r="L2604" i="1"/>
  <c r="M2604" i="1"/>
  <c r="N2604" i="1"/>
  <c r="O2604" i="1"/>
  <c r="P2604" i="1"/>
  <c r="Q2604" i="1"/>
  <c r="R2604" i="1"/>
  <c r="S2604" i="1"/>
  <c r="T2604" i="1"/>
  <c r="U2604" i="1"/>
  <c r="V2604" i="1"/>
  <c r="W2604" i="1"/>
  <c r="X2604" i="1"/>
  <c r="Y2604" i="1"/>
  <c r="Z2604" i="1"/>
  <c r="AA2604" i="1"/>
  <c r="AB2604" i="1"/>
  <c r="AC2604" i="1"/>
  <c r="AD2604" i="1"/>
  <c r="AE2604" i="1"/>
  <c r="H2605" i="1"/>
  <c r="I2605" i="1"/>
  <c r="J2605" i="1"/>
  <c r="K2605" i="1"/>
  <c r="L2605" i="1"/>
  <c r="M2605" i="1"/>
  <c r="N2605" i="1"/>
  <c r="O2605" i="1"/>
  <c r="P2605" i="1"/>
  <c r="Q2605" i="1"/>
  <c r="R2605" i="1"/>
  <c r="S2605" i="1"/>
  <c r="T2605" i="1"/>
  <c r="U2605" i="1"/>
  <c r="V2605" i="1"/>
  <c r="W2605" i="1"/>
  <c r="X2605" i="1"/>
  <c r="Y2605" i="1"/>
  <c r="Z2605" i="1"/>
  <c r="AA2605" i="1"/>
  <c r="AB2605" i="1"/>
  <c r="AC2605" i="1"/>
  <c r="AD2605" i="1"/>
  <c r="AE2605" i="1"/>
  <c r="H2606" i="1"/>
  <c r="I2606" i="1"/>
  <c r="J2606" i="1"/>
  <c r="K2606" i="1"/>
  <c r="L2606" i="1"/>
  <c r="M2606" i="1"/>
  <c r="N2606" i="1"/>
  <c r="O2606" i="1"/>
  <c r="P2606" i="1"/>
  <c r="Q2606" i="1"/>
  <c r="R2606" i="1"/>
  <c r="S2606" i="1"/>
  <c r="T2606" i="1"/>
  <c r="U2606" i="1"/>
  <c r="V2606" i="1"/>
  <c r="W2606" i="1"/>
  <c r="X2606" i="1"/>
  <c r="Y2606" i="1"/>
  <c r="Z2606" i="1"/>
  <c r="AA2606" i="1"/>
  <c r="AB2606" i="1"/>
  <c r="AC2606" i="1"/>
  <c r="AD2606" i="1"/>
  <c r="AE2606" i="1"/>
  <c r="H2607" i="1"/>
  <c r="I2607" i="1"/>
  <c r="J2607" i="1"/>
  <c r="K2607" i="1"/>
  <c r="L2607" i="1"/>
  <c r="M2607" i="1"/>
  <c r="N2607" i="1"/>
  <c r="O2607" i="1"/>
  <c r="P2607" i="1"/>
  <c r="Q2607" i="1"/>
  <c r="R2607" i="1"/>
  <c r="S2607" i="1"/>
  <c r="T2607" i="1"/>
  <c r="U2607" i="1"/>
  <c r="V2607" i="1"/>
  <c r="W2607" i="1"/>
  <c r="X2607" i="1"/>
  <c r="Y2607" i="1"/>
  <c r="Z2607" i="1"/>
  <c r="AA2607" i="1"/>
  <c r="AB2607" i="1"/>
  <c r="AC2607" i="1"/>
  <c r="AD2607" i="1"/>
  <c r="AE2607" i="1"/>
  <c r="H2608" i="1"/>
  <c r="I2608" i="1"/>
  <c r="J2608" i="1"/>
  <c r="K2608" i="1"/>
  <c r="L2608" i="1"/>
  <c r="M2608" i="1"/>
  <c r="N2608" i="1"/>
  <c r="O2608" i="1"/>
  <c r="P2608" i="1"/>
  <c r="Q2608" i="1"/>
  <c r="R2608" i="1"/>
  <c r="S2608" i="1"/>
  <c r="T2608" i="1"/>
  <c r="U2608" i="1"/>
  <c r="V2608" i="1"/>
  <c r="W2608" i="1"/>
  <c r="X2608" i="1"/>
  <c r="Y2608" i="1"/>
  <c r="Z2608" i="1"/>
  <c r="AA2608" i="1"/>
  <c r="AB2608" i="1"/>
  <c r="AC2608" i="1"/>
  <c r="AD2608" i="1"/>
  <c r="AE2608" i="1"/>
  <c r="H2609" i="1"/>
  <c r="I2609" i="1"/>
  <c r="J2609" i="1"/>
  <c r="K2609" i="1"/>
  <c r="L2609" i="1"/>
  <c r="M2609" i="1"/>
  <c r="N2609" i="1"/>
  <c r="O2609" i="1"/>
  <c r="P2609" i="1"/>
  <c r="Q2609" i="1"/>
  <c r="R2609" i="1"/>
  <c r="S2609" i="1"/>
  <c r="T2609" i="1"/>
  <c r="U2609" i="1"/>
  <c r="V2609" i="1"/>
  <c r="W2609" i="1"/>
  <c r="X2609" i="1"/>
  <c r="Y2609" i="1"/>
  <c r="Z2609" i="1"/>
  <c r="AA2609" i="1"/>
  <c r="AB2609" i="1"/>
  <c r="AC2609" i="1"/>
  <c r="AD2609" i="1"/>
  <c r="AE2609" i="1"/>
  <c r="H2610" i="1"/>
  <c r="I2610" i="1"/>
  <c r="J2610" i="1"/>
  <c r="K2610" i="1"/>
  <c r="L2610" i="1"/>
  <c r="M2610" i="1"/>
  <c r="N2610" i="1"/>
  <c r="O2610" i="1"/>
  <c r="P2610" i="1"/>
  <c r="Q2610" i="1"/>
  <c r="R2610" i="1"/>
  <c r="S2610" i="1"/>
  <c r="T2610" i="1"/>
  <c r="U2610" i="1"/>
  <c r="V2610" i="1"/>
  <c r="W2610" i="1"/>
  <c r="X2610" i="1"/>
  <c r="Y2610" i="1"/>
  <c r="Z2610" i="1"/>
  <c r="AA2610" i="1"/>
  <c r="AB2610" i="1"/>
  <c r="AC2610" i="1"/>
  <c r="AD2610" i="1"/>
  <c r="AE2610" i="1"/>
  <c r="H2611" i="1"/>
  <c r="I2611" i="1"/>
  <c r="J2611" i="1"/>
  <c r="K2611" i="1"/>
  <c r="L2611" i="1"/>
  <c r="M2611" i="1"/>
  <c r="N2611" i="1"/>
  <c r="O2611" i="1"/>
  <c r="P2611" i="1"/>
  <c r="Q2611" i="1"/>
  <c r="R2611" i="1"/>
  <c r="S2611" i="1"/>
  <c r="T2611" i="1"/>
  <c r="U2611" i="1"/>
  <c r="V2611" i="1"/>
  <c r="W2611" i="1"/>
  <c r="X2611" i="1"/>
  <c r="Y2611" i="1"/>
  <c r="Z2611" i="1"/>
  <c r="AA2611" i="1"/>
  <c r="AB2611" i="1"/>
  <c r="AC2611" i="1"/>
  <c r="AD2611" i="1"/>
  <c r="AE2611" i="1"/>
  <c r="H2612" i="1"/>
  <c r="I2612" i="1"/>
  <c r="J2612" i="1"/>
  <c r="K2612" i="1"/>
  <c r="L2612" i="1"/>
  <c r="M2612" i="1"/>
  <c r="N2612" i="1"/>
  <c r="O2612" i="1"/>
  <c r="P2612" i="1"/>
  <c r="Q2612" i="1"/>
  <c r="R2612" i="1"/>
  <c r="S2612" i="1"/>
  <c r="T2612" i="1"/>
  <c r="U2612" i="1"/>
  <c r="V2612" i="1"/>
  <c r="W2612" i="1"/>
  <c r="X2612" i="1"/>
  <c r="Y2612" i="1"/>
  <c r="Z2612" i="1"/>
  <c r="AA2612" i="1"/>
  <c r="AB2612" i="1"/>
  <c r="AC2612" i="1"/>
  <c r="AD2612" i="1"/>
  <c r="AE2612" i="1"/>
  <c r="H2614" i="1"/>
  <c r="I2614" i="1"/>
  <c r="J2614" i="1"/>
  <c r="K2614" i="1"/>
  <c r="L2614" i="1"/>
  <c r="M2614" i="1"/>
  <c r="N2614" i="1"/>
  <c r="O2614" i="1"/>
  <c r="P2614" i="1"/>
  <c r="Q2614" i="1"/>
  <c r="R2614" i="1"/>
  <c r="S2614" i="1"/>
  <c r="T2614" i="1"/>
  <c r="U2614" i="1"/>
  <c r="V2614" i="1"/>
  <c r="W2614" i="1"/>
  <c r="X2614" i="1"/>
  <c r="Y2614" i="1"/>
  <c r="Z2614" i="1"/>
  <c r="AA2614" i="1"/>
  <c r="AB2614" i="1"/>
  <c r="AC2614" i="1"/>
  <c r="AD2614" i="1"/>
  <c r="AE2614" i="1"/>
  <c r="H2615" i="1"/>
  <c r="I2615" i="1"/>
  <c r="J2615" i="1"/>
  <c r="K2615" i="1"/>
  <c r="L2615" i="1"/>
  <c r="M2615" i="1"/>
  <c r="N2615" i="1"/>
  <c r="O2615" i="1"/>
  <c r="P2615" i="1"/>
  <c r="Q2615" i="1"/>
  <c r="R2615" i="1"/>
  <c r="S2615" i="1"/>
  <c r="T2615" i="1"/>
  <c r="U2615" i="1"/>
  <c r="V2615" i="1"/>
  <c r="W2615" i="1"/>
  <c r="X2615" i="1"/>
  <c r="Y2615" i="1"/>
  <c r="Z2615" i="1"/>
  <c r="AA2615" i="1"/>
  <c r="AB2615" i="1"/>
  <c r="AC2615" i="1"/>
  <c r="AD2615" i="1"/>
  <c r="AE2615" i="1"/>
  <c r="H2616" i="1"/>
  <c r="I2616" i="1"/>
  <c r="J2616" i="1"/>
  <c r="K2616" i="1"/>
  <c r="L2616" i="1"/>
  <c r="M2616" i="1"/>
  <c r="N2616" i="1"/>
  <c r="O2616" i="1"/>
  <c r="P2616" i="1"/>
  <c r="Q2616" i="1"/>
  <c r="R2616" i="1"/>
  <c r="S2616" i="1"/>
  <c r="T2616" i="1"/>
  <c r="U2616" i="1"/>
  <c r="V2616" i="1"/>
  <c r="W2616" i="1"/>
  <c r="X2616" i="1"/>
  <c r="Y2616" i="1"/>
  <c r="Z2616" i="1"/>
  <c r="AA2616" i="1"/>
  <c r="AB2616" i="1"/>
  <c r="AC2616" i="1"/>
  <c r="AD2616" i="1"/>
  <c r="AE2616" i="1"/>
  <c r="H2617" i="1"/>
  <c r="I2617" i="1"/>
  <c r="J2617" i="1"/>
  <c r="K2617" i="1"/>
  <c r="L2617" i="1"/>
  <c r="M2617" i="1"/>
  <c r="N2617" i="1"/>
  <c r="O2617" i="1"/>
  <c r="P2617" i="1"/>
  <c r="Q2617" i="1"/>
  <c r="R2617" i="1"/>
  <c r="S2617" i="1"/>
  <c r="T2617" i="1"/>
  <c r="U2617" i="1"/>
  <c r="V2617" i="1"/>
  <c r="W2617" i="1"/>
  <c r="X2617" i="1"/>
  <c r="Y2617" i="1"/>
  <c r="Z2617" i="1"/>
  <c r="AA2617" i="1"/>
  <c r="AB2617" i="1"/>
  <c r="AC2617" i="1"/>
  <c r="AD2617" i="1"/>
  <c r="AE2617" i="1"/>
  <c r="H2618" i="1"/>
  <c r="I2618" i="1"/>
  <c r="J2618" i="1"/>
  <c r="K2618" i="1"/>
  <c r="L2618" i="1"/>
  <c r="M2618" i="1"/>
  <c r="N2618" i="1"/>
  <c r="O2618" i="1"/>
  <c r="P2618" i="1"/>
  <c r="Q2618" i="1"/>
  <c r="R2618" i="1"/>
  <c r="S2618" i="1"/>
  <c r="T2618" i="1"/>
  <c r="U2618" i="1"/>
  <c r="V2618" i="1"/>
  <c r="W2618" i="1"/>
  <c r="X2618" i="1"/>
  <c r="Y2618" i="1"/>
  <c r="Z2618" i="1"/>
  <c r="AA2618" i="1"/>
  <c r="AB2618" i="1"/>
  <c r="AC2618" i="1"/>
  <c r="AD2618" i="1"/>
  <c r="AE2618" i="1"/>
  <c r="H2619" i="1"/>
  <c r="I2619" i="1"/>
  <c r="J2619" i="1"/>
  <c r="K2619" i="1"/>
  <c r="L2619" i="1"/>
  <c r="M2619" i="1"/>
  <c r="N2619" i="1"/>
  <c r="O2619" i="1"/>
  <c r="P2619" i="1"/>
  <c r="Q2619" i="1"/>
  <c r="R2619" i="1"/>
  <c r="S2619" i="1"/>
  <c r="T2619" i="1"/>
  <c r="U2619" i="1"/>
  <c r="V2619" i="1"/>
  <c r="W2619" i="1"/>
  <c r="X2619" i="1"/>
  <c r="Y2619" i="1"/>
  <c r="Z2619" i="1"/>
  <c r="AA2619" i="1"/>
  <c r="AB2619" i="1"/>
  <c r="AC2619" i="1"/>
  <c r="AD2619" i="1"/>
  <c r="AE2619" i="1"/>
  <c r="H2620" i="1"/>
  <c r="I2620" i="1"/>
  <c r="J2620" i="1"/>
  <c r="K2620" i="1"/>
  <c r="L2620" i="1"/>
  <c r="M2620" i="1"/>
  <c r="N2620" i="1"/>
  <c r="O2620" i="1"/>
  <c r="P2620" i="1"/>
  <c r="Q2620" i="1"/>
  <c r="R2620" i="1"/>
  <c r="S2620" i="1"/>
  <c r="T2620" i="1"/>
  <c r="U2620" i="1"/>
  <c r="V2620" i="1"/>
  <c r="W2620" i="1"/>
  <c r="X2620" i="1"/>
  <c r="Y2620" i="1"/>
  <c r="Z2620" i="1"/>
  <c r="AA2620" i="1"/>
  <c r="AB2620" i="1"/>
  <c r="AC2620" i="1"/>
  <c r="AD2620" i="1"/>
  <c r="AE2620" i="1"/>
  <c r="H2621" i="1"/>
  <c r="I2621" i="1"/>
  <c r="J2621" i="1"/>
  <c r="K2621" i="1"/>
  <c r="L2621" i="1"/>
  <c r="M2621" i="1"/>
  <c r="N2621" i="1"/>
  <c r="O2621" i="1"/>
  <c r="P2621" i="1"/>
  <c r="Q2621" i="1"/>
  <c r="R2621" i="1"/>
  <c r="S2621" i="1"/>
  <c r="T2621" i="1"/>
  <c r="U2621" i="1"/>
  <c r="V2621" i="1"/>
  <c r="W2621" i="1"/>
  <c r="X2621" i="1"/>
  <c r="Y2621" i="1"/>
  <c r="Z2621" i="1"/>
  <c r="AA2621" i="1"/>
  <c r="AB2621" i="1"/>
  <c r="AC2621" i="1"/>
  <c r="AD2621" i="1"/>
  <c r="AE2621" i="1"/>
  <c r="H2624" i="1"/>
  <c r="I2624" i="1"/>
  <c r="J2624" i="1"/>
  <c r="K2624" i="1"/>
  <c r="L2624" i="1"/>
  <c r="M2624" i="1"/>
  <c r="N2624" i="1"/>
  <c r="O2624" i="1"/>
  <c r="P2624" i="1"/>
  <c r="Q2624" i="1"/>
  <c r="R2624" i="1"/>
  <c r="S2624" i="1"/>
  <c r="T2624" i="1"/>
  <c r="U2624" i="1"/>
  <c r="V2624" i="1"/>
  <c r="W2624" i="1"/>
  <c r="X2624" i="1"/>
  <c r="Y2624" i="1"/>
  <c r="Z2624" i="1"/>
  <c r="AA2624" i="1"/>
  <c r="AB2624" i="1"/>
  <c r="AC2624" i="1"/>
  <c r="AD2624" i="1"/>
  <c r="AE2624" i="1"/>
  <c r="H2625" i="1"/>
  <c r="I2625" i="1"/>
  <c r="J2625" i="1"/>
  <c r="K2625" i="1"/>
  <c r="L2625" i="1"/>
  <c r="M2625" i="1"/>
  <c r="N2625" i="1"/>
  <c r="O2625" i="1"/>
  <c r="P2625" i="1"/>
  <c r="Q2625" i="1"/>
  <c r="R2625" i="1"/>
  <c r="S2625" i="1"/>
  <c r="T2625" i="1"/>
  <c r="U2625" i="1"/>
  <c r="V2625" i="1"/>
  <c r="W2625" i="1"/>
  <c r="X2625" i="1"/>
  <c r="Y2625" i="1"/>
  <c r="Z2625" i="1"/>
  <c r="AA2625" i="1"/>
  <c r="AB2625" i="1"/>
  <c r="AC2625" i="1"/>
  <c r="AD2625" i="1"/>
  <c r="AE2625" i="1"/>
  <c r="H2626" i="1"/>
  <c r="I2626" i="1"/>
  <c r="J2626" i="1"/>
  <c r="K2626" i="1"/>
  <c r="L2626" i="1"/>
  <c r="M2626" i="1"/>
  <c r="N2626" i="1"/>
  <c r="O2626" i="1"/>
  <c r="P2626" i="1"/>
  <c r="Q2626" i="1"/>
  <c r="R2626" i="1"/>
  <c r="S2626" i="1"/>
  <c r="T2626" i="1"/>
  <c r="U2626" i="1"/>
  <c r="V2626" i="1"/>
  <c r="W2626" i="1"/>
  <c r="X2626" i="1"/>
  <c r="Y2626" i="1"/>
  <c r="Z2626" i="1"/>
  <c r="AA2626" i="1"/>
  <c r="AB2626" i="1"/>
  <c r="AC2626" i="1"/>
  <c r="AD2626" i="1"/>
  <c r="AE2626" i="1"/>
  <c r="H2627" i="1"/>
  <c r="I2627" i="1"/>
  <c r="J2627" i="1"/>
  <c r="K2627" i="1"/>
  <c r="L2627" i="1"/>
  <c r="M2627" i="1"/>
  <c r="N2627" i="1"/>
  <c r="O2627" i="1"/>
  <c r="P2627" i="1"/>
  <c r="Q2627" i="1"/>
  <c r="R2627" i="1"/>
  <c r="S2627" i="1"/>
  <c r="T2627" i="1"/>
  <c r="U2627" i="1"/>
  <c r="V2627" i="1"/>
  <c r="W2627" i="1"/>
  <c r="X2627" i="1"/>
  <c r="Y2627" i="1"/>
  <c r="Z2627" i="1"/>
  <c r="AA2627" i="1"/>
  <c r="AB2627" i="1"/>
  <c r="AC2627" i="1"/>
  <c r="AD2627" i="1"/>
  <c r="AE2627" i="1"/>
  <c r="H2628" i="1"/>
  <c r="I2628" i="1"/>
  <c r="J2628" i="1"/>
  <c r="K2628" i="1"/>
  <c r="L2628" i="1"/>
  <c r="M2628" i="1"/>
  <c r="N2628" i="1"/>
  <c r="O2628" i="1"/>
  <c r="P2628" i="1"/>
  <c r="Q2628" i="1"/>
  <c r="R2628" i="1"/>
  <c r="S2628" i="1"/>
  <c r="T2628" i="1"/>
  <c r="U2628" i="1"/>
  <c r="V2628" i="1"/>
  <c r="W2628" i="1"/>
  <c r="X2628" i="1"/>
  <c r="Y2628" i="1"/>
  <c r="Z2628" i="1"/>
  <c r="AA2628" i="1"/>
  <c r="AB2628" i="1"/>
  <c r="AC2628" i="1"/>
  <c r="AD2628" i="1"/>
  <c r="AE2628" i="1"/>
  <c r="H2629" i="1"/>
  <c r="I2629" i="1"/>
  <c r="J2629" i="1"/>
  <c r="K2629" i="1"/>
  <c r="L2629" i="1"/>
  <c r="M2629" i="1"/>
  <c r="N2629" i="1"/>
  <c r="O2629" i="1"/>
  <c r="P2629" i="1"/>
  <c r="Q2629" i="1"/>
  <c r="R2629" i="1"/>
  <c r="S2629" i="1"/>
  <c r="T2629" i="1"/>
  <c r="U2629" i="1"/>
  <c r="V2629" i="1"/>
  <c r="W2629" i="1"/>
  <c r="X2629" i="1"/>
  <c r="Y2629" i="1"/>
  <c r="Z2629" i="1"/>
  <c r="AA2629" i="1"/>
  <c r="AB2629" i="1"/>
  <c r="AC2629" i="1"/>
  <c r="AD2629" i="1"/>
  <c r="AE2629" i="1"/>
  <c r="H2630" i="1"/>
  <c r="I2630" i="1"/>
  <c r="J2630" i="1"/>
  <c r="K2630" i="1"/>
  <c r="L2630" i="1"/>
  <c r="M2630" i="1"/>
  <c r="N2630" i="1"/>
  <c r="O2630" i="1"/>
  <c r="P2630" i="1"/>
  <c r="Q2630" i="1"/>
  <c r="R2630" i="1"/>
  <c r="S2630" i="1"/>
  <c r="T2630" i="1"/>
  <c r="U2630" i="1"/>
  <c r="V2630" i="1"/>
  <c r="W2630" i="1"/>
  <c r="X2630" i="1"/>
  <c r="Y2630" i="1"/>
  <c r="Z2630" i="1"/>
  <c r="AA2630" i="1"/>
  <c r="AB2630" i="1"/>
  <c r="AC2630" i="1"/>
  <c r="AD2630" i="1"/>
  <c r="AE2630" i="1"/>
  <c r="H2631" i="1"/>
  <c r="I2631" i="1"/>
  <c r="J2631" i="1"/>
  <c r="K2631" i="1"/>
  <c r="L2631" i="1"/>
  <c r="M2631" i="1"/>
  <c r="N2631" i="1"/>
  <c r="O2631" i="1"/>
  <c r="P2631" i="1"/>
  <c r="Q2631" i="1"/>
  <c r="R2631" i="1"/>
  <c r="S2631" i="1"/>
  <c r="T2631" i="1"/>
  <c r="U2631" i="1"/>
  <c r="V2631" i="1"/>
  <c r="W2631" i="1"/>
  <c r="X2631" i="1"/>
  <c r="Y2631" i="1"/>
  <c r="Z2631" i="1"/>
  <c r="AA2631" i="1"/>
  <c r="AB2631" i="1"/>
  <c r="AC2631" i="1"/>
  <c r="AD2631" i="1"/>
  <c r="AE2631" i="1"/>
  <c r="H2640" i="1"/>
  <c r="I2640" i="1"/>
  <c r="J2640" i="1"/>
  <c r="K2640" i="1"/>
  <c r="L2640" i="1"/>
  <c r="M2640" i="1"/>
  <c r="N2640" i="1"/>
  <c r="O2640" i="1"/>
  <c r="P2640" i="1"/>
  <c r="Q2640" i="1"/>
  <c r="R2640" i="1"/>
  <c r="S2640" i="1"/>
  <c r="T2640" i="1"/>
  <c r="U2640" i="1"/>
  <c r="V2640" i="1"/>
  <c r="W2640" i="1"/>
  <c r="X2640" i="1"/>
  <c r="Y2640" i="1"/>
  <c r="Z2640" i="1"/>
  <c r="AA2640" i="1"/>
  <c r="AB2640" i="1"/>
  <c r="AC2640" i="1"/>
  <c r="AD2640" i="1"/>
  <c r="AE2640" i="1"/>
  <c r="H2641" i="1"/>
  <c r="I2641" i="1"/>
  <c r="J2641" i="1"/>
  <c r="K2641" i="1"/>
  <c r="L2641" i="1"/>
  <c r="M2641" i="1"/>
  <c r="N2641" i="1"/>
  <c r="O2641" i="1"/>
  <c r="P2641" i="1"/>
  <c r="Q2641" i="1"/>
  <c r="R2641" i="1"/>
  <c r="S2641" i="1"/>
  <c r="T2641" i="1"/>
  <c r="U2641" i="1"/>
  <c r="V2641" i="1"/>
  <c r="W2641" i="1"/>
  <c r="X2641" i="1"/>
  <c r="Y2641" i="1"/>
  <c r="Z2641" i="1"/>
  <c r="AA2641" i="1"/>
  <c r="AB2641" i="1"/>
  <c r="AC2641" i="1"/>
  <c r="AD2641" i="1"/>
  <c r="AE2641" i="1"/>
  <c r="H2642" i="1"/>
  <c r="I2642" i="1"/>
  <c r="J2642" i="1"/>
  <c r="K2642" i="1"/>
  <c r="L2642" i="1"/>
  <c r="M2642" i="1"/>
  <c r="N2642" i="1"/>
  <c r="O2642" i="1"/>
  <c r="P2642" i="1"/>
  <c r="Q2642" i="1"/>
  <c r="R2642" i="1"/>
  <c r="S2642" i="1"/>
  <c r="T2642" i="1"/>
  <c r="U2642" i="1"/>
  <c r="V2642" i="1"/>
  <c r="W2642" i="1"/>
  <c r="X2642" i="1"/>
  <c r="Y2642" i="1"/>
  <c r="Z2642" i="1"/>
  <c r="AA2642" i="1"/>
  <c r="AB2642" i="1"/>
  <c r="AC2642" i="1"/>
  <c r="AD2642" i="1"/>
  <c r="AE2642" i="1"/>
  <c r="H2643" i="1"/>
  <c r="I2643" i="1"/>
  <c r="J2643" i="1"/>
  <c r="K2643" i="1"/>
  <c r="L2643" i="1"/>
  <c r="M2643" i="1"/>
  <c r="N2643" i="1"/>
  <c r="O2643" i="1"/>
  <c r="P2643" i="1"/>
  <c r="Q2643" i="1"/>
  <c r="R2643" i="1"/>
  <c r="S2643" i="1"/>
  <c r="T2643" i="1"/>
  <c r="U2643" i="1"/>
  <c r="V2643" i="1"/>
  <c r="W2643" i="1"/>
  <c r="X2643" i="1"/>
  <c r="Y2643" i="1"/>
  <c r="Z2643" i="1"/>
  <c r="AA2643" i="1"/>
  <c r="AB2643" i="1"/>
  <c r="AC2643" i="1"/>
  <c r="AD2643" i="1"/>
  <c r="AE2643" i="1"/>
  <c r="H2644" i="1"/>
  <c r="I2644" i="1"/>
  <c r="J2644" i="1"/>
  <c r="K2644" i="1"/>
  <c r="L2644" i="1"/>
  <c r="M2644" i="1"/>
  <c r="N2644" i="1"/>
  <c r="O2644" i="1"/>
  <c r="P2644" i="1"/>
  <c r="Q2644" i="1"/>
  <c r="R2644" i="1"/>
  <c r="S2644" i="1"/>
  <c r="T2644" i="1"/>
  <c r="U2644" i="1"/>
  <c r="V2644" i="1"/>
  <c r="W2644" i="1"/>
  <c r="X2644" i="1"/>
  <c r="Y2644" i="1"/>
  <c r="Z2644" i="1"/>
  <c r="AA2644" i="1"/>
  <c r="AB2644" i="1"/>
  <c r="AC2644" i="1"/>
  <c r="AD2644" i="1"/>
  <c r="AE2644" i="1"/>
  <c r="H2645" i="1"/>
  <c r="I2645" i="1"/>
  <c r="J2645" i="1"/>
  <c r="K2645" i="1"/>
  <c r="L2645" i="1"/>
  <c r="M2645" i="1"/>
  <c r="N2645" i="1"/>
  <c r="O2645" i="1"/>
  <c r="P2645" i="1"/>
  <c r="Q2645" i="1"/>
  <c r="R2645" i="1"/>
  <c r="S2645" i="1"/>
  <c r="T2645" i="1"/>
  <c r="U2645" i="1"/>
  <c r="V2645" i="1"/>
  <c r="W2645" i="1"/>
  <c r="X2645" i="1"/>
  <c r="Y2645" i="1"/>
  <c r="Z2645" i="1"/>
  <c r="AA2645" i="1"/>
  <c r="AB2645" i="1"/>
  <c r="AC2645" i="1"/>
  <c r="AD2645" i="1"/>
  <c r="AE2645" i="1"/>
  <c r="H2646" i="1"/>
  <c r="I2646" i="1"/>
  <c r="J2646" i="1"/>
  <c r="K2646" i="1"/>
  <c r="L2646" i="1"/>
  <c r="M2646" i="1"/>
  <c r="N2646" i="1"/>
  <c r="O2646" i="1"/>
  <c r="P2646" i="1"/>
  <c r="Q2646" i="1"/>
  <c r="R2646" i="1"/>
  <c r="S2646" i="1"/>
  <c r="T2646" i="1"/>
  <c r="U2646" i="1"/>
  <c r="V2646" i="1"/>
  <c r="W2646" i="1"/>
  <c r="X2646" i="1"/>
  <c r="Y2646" i="1"/>
  <c r="Z2646" i="1"/>
  <c r="AA2646" i="1"/>
  <c r="AB2646" i="1"/>
  <c r="AC2646" i="1"/>
  <c r="AD2646" i="1"/>
  <c r="AE2646" i="1"/>
  <c r="H2647" i="1"/>
  <c r="I2647" i="1"/>
  <c r="J2647" i="1"/>
  <c r="K2647" i="1"/>
  <c r="L2647" i="1"/>
  <c r="M2647" i="1"/>
  <c r="N2647" i="1"/>
  <c r="O2647" i="1"/>
  <c r="P2647" i="1"/>
  <c r="Q2647" i="1"/>
  <c r="R2647" i="1"/>
  <c r="S2647" i="1"/>
  <c r="T2647" i="1"/>
  <c r="U2647" i="1"/>
  <c r="V2647" i="1"/>
  <c r="W2647" i="1"/>
  <c r="X2647" i="1"/>
  <c r="Y2647" i="1"/>
  <c r="Z2647" i="1"/>
  <c r="AA2647" i="1"/>
  <c r="AB2647" i="1"/>
  <c r="AC2647" i="1"/>
  <c r="AD2647" i="1"/>
  <c r="AE2647" i="1"/>
  <c r="H2656" i="1"/>
  <c r="I2656" i="1"/>
  <c r="J2656" i="1"/>
  <c r="K2656" i="1"/>
  <c r="L2656" i="1"/>
  <c r="M2656" i="1"/>
  <c r="N2656" i="1"/>
  <c r="O2656" i="1"/>
  <c r="P2656" i="1"/>
  <c r="Q2656" i="1"/>
  <c r="R2656" i="1"/>
  <c r="S2656" i="1"/>
  <c r="T2656" i="1"/>
  <c r="U2656" i="1"/>
  <c r="V2656" i="1"/>
  <c r="W2656" i="1"/>
  <c r="X2656" i="1"/>
  <c r="Y2656" i="1"/>
  <c r="Z2656" i="1"/>
  <c r="AA2656" i="1"/>
  <c r="AB2656" i="1"/>
  <c r="AC2656" i="1"/>
  <c r="AD2656" i="1"/>
  <c r="AE2656" i="1"/>
  <c r="H2657" i="1"/>
  <c r="I2657" i="1"/>
  <c r="J2657" i="1"/>
  <c r="K2657" i="1"/>
  <c r="L2657" i="1"/>
  <c r="M2657" i="1"/>
  <c r="N2657" i="1"/>
  <c r="O2657" i="1"/>
  <c r="P2657" i="1"/>
  <c r="Q2657" i="1"/>
  <c r="R2657" i="1"/>
  <c r="S2657" i="1"/>
  <c r="T2657" i="1"/>
  <c r="U2657" i="1"/>
  <c r="V2657" i="1"/>
  <c r="W2657" i="1"/>
  <c r="X2657" i="1"/>
  <c r="Y2657" i="1"/>
  <c r="Z2657" i="1"/>
  <c r="AA2657" i="1"/>
  <c r="AB2657" i="1"/>
  <c r="AC2657" i="1"/>
  <c r="AD2657" i="1"/>
  <c r="AE2657" i="1"/>
  <c r="H2658" i="1"/>
  <c r="I2658" i="1"/>
  <c r="J2658" i="1"/>
  <c r="K2658" i="1"/>
  <c r="L2658" i="1"/>
  <c r="M2658" i="1"/>
  <c r="N2658" i="1"/>
  <c r="O2658" i="1"/>
  <c r="P2658" i="1"/>
  <c r="Q2658" i="1"/>
  <c r="R2658" i="1"/>
  <c r="S2658" i="1"/>
  <c r="T2658" i="1"/>
  <c r="U2658" i="1"/>
  <c r="V2658" i="1"/>
  <c r="W2658" i="1"/>
  <c r="X2658" i="1"/>
  <c r="Y2658" i="1"/>
  <c r="Z2658" i="1"/>
  <c r="AA2658" i="1"/>
  <c r="AB2658" i="1"/>
  <c r="AC2658" i="1"/>
  <c r="AD2658" i="1"/>
  <c r="AE2658" i="1"/>
  <c r="H2659" i="1"/>
  <c r="I2659" i="1"/>
  <c r="J2659" i="1"/>
  <c r="K2659" i="1"/>
  <c r="L2659" i="1"/>
  <c r="M2659" i="1"/>
  <c r="N2659" i="1"/>
  <c r="O2659" i="1"/>
  <c r="P2659" i="1"/>
  <c r="Q2659" i="1"/>
  <c r="R2659" i="1"/>
  <c r="S2659" i="1"/>
  <c r="T2659" i="1"/>
  <c r="U2659" i="1"/>
  <c r="V2659" i="1"/>
  <c r="W2659" i="1"/>
  <c r="X2659" i="1"/>
  <c r="Y2659" i="1"/>
  <c r="Z2659" i="1"/>
  <c r="AA2659" i="1"/>
  <c r="AB2659" i="1"/>
  <c r="AC2659" i="1"/>
  <c r="AD2659" i="1"/>
  <c r="AE2659" i="1"/>
  <c r="H2660" i="1"/>
  <c r="I2660" i="1"/>
  <c r="J2660" i="1"/>
  <c r="K2660" i="1"/>
  <c r="L2660" i="1"/>
  <c r="M2660" i="1"/>
  <c r="N2660" i="1"/>
  <c r="O2660" i="1"/>
  <c r="P2660" i="1"/>
  <c r="Q2660" i="1"/>
  <c r="R2660" i="1"/>
  <c r="S2660" i="1"/>
  <c r="T2660" i="1"/>
  <c r="U2660" i="1"/>
  <c r="V2660" i="1"/>
  <c r="W2660" i="1"/>
  <c r="X2660" i="1"/>
  <c r="Y2660" i="1"/>
  <c r="Z2660" i="1"/>
  <c r="AA2660" i="1"/>
  <c r="AB2660" i="1"/>
  <c r="AC2660" i="1"/>
  <c r="AD2660" i="1"/>
  <c r="AE2660" i="1"/>
  <c r="H2661" i="1"/>
  <c r="I2661" i="1"/>
  <c r="J2661" i="1"/>
  <c r="K2661" i="1"/>
  <c r="L2661" i="1"/>
  <c r="M2661" i="1"/>
  <c r="N2661" i="1"/>
  <c r="O2661" i="1"/>
  <c r="P2661" i="1"/>
  <c r="Q2661" i="1"/>
  <c r="R2661" i="1"/>
  <c r="S2661" i="1"/>
  <c r="T2661" i="1"/>
  <c r="U2661" i="1"/>
  <c r="V2661" i="1"/>
  <c r="W2661" i="1"/>
  <c r="X2661" i="1"/>
  <c r="Y2661" i="1"/>
  <c r="Z2661" i="1"/>
  <c r="AA2661" i="1"/>
  <c r="AB2661" i="1"/>
  <c r="AC2661" i="1"/>
  <c r="AD2661" i="1"/>
  <c r="AE2661" i="1"/>
  <c r="H2662" i="1"/>
  <c r="I2662" i="1"/>
  <c r="J2662" i="1"/>
  <c r="K2662" i="1"/>
  <c r="L2662" i="1"/>
  <c r="M2662" i="1"/>
  <c r="N2662" i="1"/>
  <c r="O2662" i="1"/>
  <c r="P2662" i="1"/>
  <c r="Q2662" i="1"/>
  <c r="R2662" i="1"/>
  <c r="S2662" i="1"/>
  <c r="T2662" i="1"/>
  <c r="U2662" i="1"/>
  <c r="V2662" i="1"/>
  <c r="W2662" i="1"/>
  <c r="X2662" i="1"/>
  <c r="Y2662" i="1"/>
  <c r="Z2662" i="1"/>
  <c r="AA2662" i="1"/>
  <c r="AB2662" i="1"/>
  <c r="AC2662" i="1"/>
  <c r="AD2662" i="1"/>
  <c r="AE2662" i="1"/>
  <c r="H2663" i="1"/>
  <c r="I2663" i="1"/>
  <c r="J2663" i="1"/>
  <c r="K2663" i="1"/>
  <c r="L2663" i="1"/>
  <c r="M2663" i="1"/>
  <c r="N2663" i="1"/>
  <c r="O2663" i="1"/>
  <c r="P2663" i="1"/>
  <c r="Q2663" i="1"/>
  <c r="R2663" i="1"/>
  <c r="S2663" i="1"/>
  <c r="T2663" i="1"/>
  <c r="U2663" i="1"/>
  <c r="V2663" i="1"/>
  <c r="W2663" i="1"/>
  <c r="X2663" i="1"/>
  <c r="Y2663" i="1"/>
  <c r="Z2663" i="1"/>
  <c r="AA2663" i="1"/>
  <c r="AB2663" i="1"/>
  <c r="AC2663" i="1"/>
  <c r="AD2663" i="1"/>
  <c r="AE2663" i="1"/>
  <c r="H2664" i="1"/>
  <c r="I2664" i="1"/>
  <c r="J2664" i="1"/>
  <c r="K2664" i="1"/>
  <c r="L2664" i="1"/>
  <c r="M2664" i="1"/>
  <c r="N2664" i="1"/>
  <c r="O2664" i="1"/>
  <c r="P2664" i="1"/>
  <c r="Q2664" i="1"/>
  <c r="R2664" i="1"/>
  <c r="S2664" i="1"/>
  <c r="T2664" i="1"/>
  <c r="U2664" i="1"/>
  <c r="V2664" i="1"/>
  <c r="W2664" i="1"/>
  <c r="X2664" i="1"/>
  <c r="Y2664" i="1"/>
  <c r="Z2664" i="1"/>
  <c r="AA2664" i="1"/>
  <c r="AB2664" i="1"/>
  <c r="AC2664" i="1"/>
  <c r="AD2664" i="1"/>
  <c r="AE2664" i="1"/>
  <c r="H2665" i="1"/>
  <c r="I2665" i="1"/>
  <c r="J2665" i="1"/>
  <c r="K2665" i="1"/>
  <c r="L2665" i="1"/>
  <c r="M2665" i="1"/>
  <c r="N2665" i="1"/>
  <c r="O2665" i="1"/>
  <c r="P2665" i="1"/>
  <c r="Q2665" i="1"/>
  <c r="R2665" i="1"/>
  <c r="S2665" i="1"/>
  <c r="T2665" i="1"/>
  <c r="U2665" i="1"/>
  <c r="V2665" i="1"/>
  <c r="W2665" i="1"/>
  <c r="X2665" i="1"/>
  <c r="Y2665" i="1"/>
  <c r="Z2665" i="1"/>
  <c r="AA2665" i="1"/>
  <c r="AB2665" i="1"/>
  <c r="AC2665" i="1"/>
  <c r="AD2665" i="1"/>
  <c r="AE2665" i="1"/>
  <c r="H2666" i="1"/>
  <c r="I2666" i="1"/>
  <c r="J2666" i="1"/>
  <c r="K2666" i="1"/>
  <c r="L2666" i="1"/>
  <c r="M2666" i="1"/>
  <c r="N2666" i="1"/>
  <c r="O2666" i="1"/>
  <c r="P2666" i="1"/>
  <c r="Q2666" i="1"/>
  <c r="R2666" i="1"/>
  <c r="S2666" i="1"/>
  <c r="T2666" i="1"/>
  <c r="U2666" i="1"/>
  <c r="V2666" i="1"/>
  <c r="W2666" i="1"/>
  <c r="X2666" i="1"/>
  <c r="Y2666" i="1"/>
  <c r="Z2666" i="1"/>
  <c r="AA2666" i="1"/>
  <c r="AB2666" i="1"/>
  <c r="AC2666" i="1"/>
  <c r="AD2666" i="1"/>
  <c r="AE2666" i="1"/>
  <c r="H2667" i="1"/>
  <c r="I2667" i="1"/>
  <c r="J2667" i="1"/>
  <c r="K2667" i="1"/>
  <c r="L2667" i="1"/>
  <c r="M2667" i="1"/>
  <c r="N2667" i="1"/>
  <c r="O2667" i="1"/>
  <c r="P2667" i="1"/>
  <c r="Q2667" i="1"/>
  <c r="R2667" i="1"/>
  <c r="S2667" i="1"/>
  <c r="T2667" i="1"/>
  <c r="U2667" i="1"/>
  <c r="V2667" i="1"/>
  <c r="W2667" i="1"/>
  <c r="X2667" i="1"/>
  <c r="Y2667" i="1"/>
  <c r="Z2667" i="1"/>
  <c r="AA2667" i="1"/>
  <c r="AB2667" i="1"/>
  <c r="AC2667" i="1"/>
  <c r="AD2667" i="1"/>
  <c r="AE2667" i="1"/>
  <c r="H2668" i="1"/>
  <c r="I2668" i="1"/>
  <c r="J2668" i="1"/>
  <c r="K2668" i="1"/>
  <c r="L2668" i="1"/>
  <c r="M2668" i="1"/>
  <c r="N2668" i="1"/>
  <c r="O2668" i="1"/>
  <c r="P2668" i="1"/>
  <c r="Q2668" i="1"/>
  <c r="R2668" i="1"/>
  <c r="S2668" i="1"/>
  <c r="T2668" i="1"/>
  <c r="U2668" i="1"/>
  <c r="V2668" i="1"/>
  <c r="W2668" i="1"/>
  <c r="X2668" i="1"/>
  <c r="Y2668" i="1"/>
  <c r="Z2668" i="1"/>
  <c r="AA2668" i="1"/>
  <c r="AB2668" i="1"/>
  <c r="AC2668" i="1"/>
  <c r="AD2668" i="1"/>
  <c r="AE2668" i="1"/>
  <c r="H2669" i="1"/>
  <c r="I2669" i="1"/>
  <c r="J2669" i="1"/>
  <c r="K2669" i="1"/>
  <c r="L2669" i="1"/>
  <c r="M2669" i="1"/>
  <c r="N2669" i="1"/>
  <c r="O2669" i="1"/>
  <c r="P2669" i="1"/>
  <c r="Q2669" i="1"/>
  <c r="R2669" i="1"/>
  <c r="S2669" i="1"/>
  <c r="T2669" i="1"/>
  <c r="U2669" i="1"/>
  <c r="V2669" i="1"/>
  <c r="W2669" i="1"/>
  <c r="X2669" i="1"/>
  <c r="Y2669" i="1"/>
  <c r="Z2669" i="1"/>
  <c r="AA2669" i="1"/>
  <c r="AB2669" i="1"/>
  <c r="AC2669" i="1"/>
  <c r="AD2669" i="1"/>
  <c r="AE2669" i="1"/>
  <c r="H2670" i="1"/>
  <c r="I2670" i="1"/>
  <c r="J2670" i="1"/>
  <c r="K2670" i="1"/>
  <c r="L2670" i="1"/>
  <c r="M2670" i="1"/>
  <c r="N2670" i="1"/>
  <c r="O2670" i="1"/>
  <c r="P2670" i="1"/>
  <c r="Q2670" i="1"/>
  <c r="R2670" i="1"/>
  <c r="S2670" i="1"/>
  <c r="T2670" i="1"/>
  <c r="U2670" i="1"/>
  <c r="V2670" i="1"/>
  <c r="W2670" i="1"/>
  <c r="X2670" i="1"/>
  <c r="Y2670" i="1"/>
  <c r="Z2670" i="1"/>
  <c r="AA2670" i="1"/>
  <c r="AB2670" i="1"/>
  <c r="AC2670" i="1"/>
  <c r="AD2670" i="1"/>
  <c r="AE2670" i="1"/>
  <c r="H2671" i="1"/>
  <c r="I2671" i="1"/>
  <c r="J2671" i="1"/>
  <c r="K2671" i="1"/>
  <c r="L2671" i="1"/>
  <c r="M2671" i="1"/>
  <c r="N2671" i="1"/>
  <c r="O2671" i="1"/>
  <c r="P2671" i="1"/>
  <c r="Q2671" i="1"/>
  <c r="R2671" i="1"/>
  <c r="S2671" i="1"/>
  <c r="T2671" i="1"/>
  <c r="U2671" i="1"/>
  <c r="V2671" i="1"/>
  <c r="W2671" i="1"/>
  <c r="X2671" i="1"/>
  <c r="Y2671" i="1"/>
  <c r="Z2671" i="1"/>
  <c r="AA2671" i="1"/>
  <c r="AB2671" i="1"/>
  <c r="AC2671" i="1"/>
  <c r="AD2671" i="1"/>
  <c r="AE2671" i="1"/>
  <c r="H2672" i="1"/>
  <c r="I2672" i="1"/>
  <c r="J2672" i="1"/>
  <c r="K2672" i="1"/>
  <c r="L2672" i="1"/>
  <c r="M2672" i="1"/>
  <c r="N2672" i="1"/>
  <c r="O2672" i="1"/>
  <c r="P2672" i="1"/>
  <c r="Q2672" i="1"/>
  <c r="R2672" i="1"/>
  <c r="S2672" i="1"/>
  <c r="T2672" i="1"/>
  <c r="U2672" i="1"/>
  <c r="V2672" i="1"/>
  <c r="W2672" i="1"/>
  <c r="X2672" i="1"/>
  <c r="Y2672" i="1"/>
  <c r="Z2672" i="1"/>
  <c r="AA2672" i="1"/>
  <c r="AB2672" i="1"/>
  <c r="AC2672" i="1"/>
  <c r="AD2672" i="1"/>
  <c r="AE2672" i="1"/>
  <c r="H2673" i="1"/>
  <c r="I2673" i="1"/>
  <c r="J2673" i="1"/>
  <c r="K2673" i="1"/>
  <c r="L2673" i="1"/>
  <c r="M2673" i="1"/>
  <c r="N2673" i="1"/>
  <c r="O2673" i="1"/>
  <c r="P2673" i="1"/>
  <c r="Q2673" i="1"/>
  <c r="R2673" i="1"/>
  <c r="S2673" i="1"/>
  <c r="T2673" i="1"/>
  <c r="U2673" i="1"/>
  <c r="V2673" i="1"/>
  <c r="W2673" i="1"/>
  <c r="X2673" i="1"/>
  <c r="Y2673" i="1"/>
  <c r="Z2673" i="1"/>
  <c r="AA2673" i="1"/>
  <c r="AB2673" i="1"/>
  <c r="AC2673" i="1"/>
  <c r="AD2673" i="1"/>
  <c r="AE2673" i="1"/>
  <c r="H2674" i="1"/>
  <c r="I2674" i="1"/>
  <c r="J2674" i="1"/>
  <c r="K2674" i="1"/>
  <c r="L2674" i="1"/>
  <c r="M2674" i="1"/>
  <c r="N2674" i="1"/>
  <c r="O2674" i="1"/>
  <c r="P2674" i="1"/>
  <c r="Q2674" i="1"/>
  <c r="R2674" i="1"/>
  <c r="S2674" i="1"/>
  <c r="T2674" i="1"/>
  <c r="U2674" i="1"/>
  <c r="V2674" i="1"/>
  <c r="W2674" i="1"/>
  <c r="X2674" i="1"/>
  <c r="Y2674" i="1"/>
  <c r="Z2674" i="1"/>
  <c r="AA2674" i="1"/>
  <c r="AB2674" i="1"/>
  <c r="AC2674" i="1"/>
  <c r="AD2674" i="1"/>
  <c r="AE2674" i="1"/>
  <c r="H2675" i="1"/>
  <c r="I2675" i="1"/>
  <c r="J2675" i="1"/>
  <c r="K2675" i="1"/>
  <c r="L2675" i="1"/>
  <c r="M2675" i="1"/>
  <c r="N2675" i="1"/>
  <c r="O2675" i="1"/>
  <c r="P2675" i="1"/>
  <c r="Q2675" i="1"/>
  <c r="R2675" i="1"/>
  <c r="S2675" i="1"/>
  <c r="T2675" i="1"/>
  <c r="U2675" i="1"/>
  <c r="V2675" i="1"/>
  <c r="W2675" i="1"/>
  <c r="X2675" i="1"/>
  <c r="Y2675" i="1"/>
  <c r="Z2675" i="1"/>
  <c r="AA2675" i="1"/>
  <c r="AB2675" i="1"/>
  <c r="AC2675" i="1"/>
  <c r="AD2675" i="1"/>
  <c r="AE2675" i="1"/>
  <c r="H2676" i="1"/>
  <c r="I2676" i="1"/>
  <c r="J2676" i="1"/>
  <c r="K2676" i="1"/>
  <c r="L2676" i="1"/>
  <c r="M2676" i="1"/>
  <c r="N2676" i="1"/>
  <c r="O2676" i="1"/>
  <c r="P2676" i="1"/>
  <c r="Q2676" i="1"/>
  <c r="R2676" i="1"/>
  <c r="S2676" i="1"/>
  <c r="T2676" i="1"/>
  <c r="U2676" i="1"/>
  <c r="V2676" i="1"/>
  <c r="W2676" i="1"/>
  <c r="X2676" i="1"/>
  <c r="Y2676" i="1"/>
  <c r="Z2676" i="1"/>
  <c r="AA2676" i="1"/>
  <c r="AB2676" i="1"/>
  <c r="AC2676" i="1"/>
  <c r="AD2676" i="1"/>
  <c r="AE2676" i="1"/>
  <c r="H2677" i="1"/>
  <c r="I2677" i="1"/>
  <c r="J2677" i="1"/>
  <c r="K2677" i="1"/>
  <c r="L2677" i="1"/>
  <c r="M2677" i="1"/>
  <c r="N2677" i="1"/>
  <c r="O2677" i="1"/>
  <c r="P2677" i="1"/>
  <c r="Q2677" i="1"/>
  <c r="R2677" i="1"/>
  <c r="S2677" i="1"/>
  <c r="T2677" i="1"/>
  <c r="U2677" i="1"/>
  <c r="V2677" i="1"/>
  <c r="W2677" i="1"/>
  <c r="X2677" i="1"/>
  <c r="Y2677" i="1"/>
  <c r="Z2677" i="1"/>
  <c r="AA2677" i="1"/>
  <c r="AB2677" i="1"/>
  <c r="AC2677" i="1"/>
  <c r="AD2677" i="1"/>
  <c r="AE2677" i="1"/>
  <c r="H2678" i="1"/>
  <c r="I2678" i="1"/>
  <c r="J2678" i="1"/>
  <c r="K2678" i="1"/>
  <c r="L2678" i="1"/>
  <c r="M2678" i="1"/>
  <c r="N2678" i="1"/>
  <c r="O2678" i="1"/>
  <c r="P2678" i="1"/>
  <c r="Q2678" i="1"/>
  <c r="R2678" i="1"/>
  <c r="S2678" i="1"/>
  <c r="T2678" i="1"/>
  <c r="U2678" i="1"/>
  <c r="V2678" i="1"/>
  <c r="W2678" i="1"/>
  <c r="X2678" i="1"/>
  <c r="Y2678" i="1"/>
  <c r="Z2678" i="1"/>
  <c r="AA2678" i="1"/>
  <c r="AB2678" i="1"/>
  <c r="AC2678" i="1"/>
  <c r="AD2678" i="1"/>
  <c r="AE2678" i="1"/>
  <c r="H2679" i="1"/>
  <c r="I2679" i="1"/>
  <c r="J2679" i="1"/>
  <c r="K2679" i="1"/>
  <c r="L2679" i="1"/>
  <c r="M2679" i="1"/>
  <c r="N2679" i="1"/>
  <c r="O2679" i="1"/>
  <c r="P2679" i="1"/>
  <c r="Q2679" i="1"/>
  <c r="R2679" i="1"/>
  <c r="S2679" i="1"/>
  <c r="T2679" i="1"/>
  <c r="U2679" i="1"/>
  <c r="V2679" i="1"/>
  <c r="W2679" i="1"/>
  <c r="X2679" i="1"/>
  <c r="Y2679" i="1"/>
  <c r="Z2679" i="1"/>
  <c r="AA2679" i="1"/>
  <c r="AB2679" i="1"/>
  <c r="AC2679" i="1"/>
  <c r="AD2679" i="1"/>
  <c r="AE2679" i="1"/>
  <c r="H2680" i="1"/>
  <c r="I2680" i="1"/>
  <c r="J2680" i="1"/>
  <c r="K2680" i="1"/>
  <c r="L2680" i="1"/>
  <c r="M2680" i="1"/>
  <c r="N2680" i="1"/>
  <c r="O2680" i="1"/>
  <c r="P2680" i="1"/>
  <c r="Q2680" i="1"/>
  <c r="R2680" i="1"/>
  <c r="S2680" i="1"/>
  <c r="T2680" i="1"/>
  <c r="U2680" i="1"/>
  <c r="V2680" i="1"/>
  <c r="W2680" i="1"/>
  <c r="X2680" i="1"/>
  <c r="Y2680" i="1"/>
  <c r="Z2680" i="1"/>
  <c r="AA2680" i="1"/>
  <c r="AB2680" i="1"/>
  <c r="AC2680" i="1"/>
  <c r="AD2680" i="1"/>
  <c r="AE2680" i="1"/>
  <c r="H2681" i="1"/>
  <c r="I2681" i="1"/>
  <c r="J2681" i="1"/>
  <c r="K2681" i="1"/>
  <c r="L2681" i="1"/>
  <c r="M2681" i="1"/>
  <c r="N2681" i="1"/>
  <c r="O2681" i="1"/>
  <c r="P2681" i="1"/>
  <c r="Q2681" i="1"/>
  <c r="R2681" i="1"/>
  <c r="S2681" i="1"/>
  <c r="T2681" i="1"/>
  <c r="U2681" i="1"/>
  <c r="V2681" i="1"/>
  <c r="W2681" i="1"/>
  <c r="X2681" i="1"/>
  <c r="Y2681" i="1"/>
  <c r="Z2681" i="1"/>
  <c r="AA2681" i="1"/>
  <c r="AB2681" i="1"/>
  <c r="AC2681" i="1"/>
  <c r="AD2681" i="1"/>
  <c r="AE2681" i="1"/>
  <c r="H2682" i="1"/>
  <c r="I2682" i="1"/>
  <c r="J2682" i="1"/>
  <c r="K2682" i="1"/>
  <c r="L2682" i="1"/>
  <c r="M2682" i="1"/>
  <c r="N2682" i="1"/>
  <c r="O2682" i="1"/>
  <c r="P2682" i="1"/>
  <c r="Q2682" i="1"/>
  <c r="R2682" i="1"/>
  <c r="S2682" i="1"/>
  <c r="T2682" i="1"/>
  <c r="U2682" i="1"/>
  <c r="V2682" i="1"/>
  <c r="W2682" i="1"/>
  <c r="X2682" i="1"/>
  <c r="Y2682" i="1"/>
  <c r="Z2682" i="1"/>
  <c r="AA2682" i="1"/>
  <c r="AB2682" i="1"/>
  <c r="AC2682" i="1"/>
  <c r="AD2682" i="1"/>
  <c r="AE2682" i="1"/>
  <c r="H2683" i="1"/>
  <c r="I2683" i="1"/>
  <c r="J2683" i="1"/>
  <c r="K2683" i="1"/>
  <c r="L2683" i="1"/>
  <c r="M2683" i="1"/>
  <c r="N2683" i="1"/>
  <c r="O2683" i="1"/>
  <c r="P2683" i="1"/>
  <c r="Q2683" i="1"/>
  <c r="R2683" i="1"/>
  <c r="S2683" i="1"/>
  <c r="T2683" i="1"/>
  <c r="U2683" i="1"/>
  <c r="V2683" i="1"/>
  <c r="W2683" i="1"/>
  <c r="X2683" i="1"/>
  <c r="Y2683" i="1"/>
  <c r="Z2683" i="1"/>
  <c r="AA2683" i="1"/>
  <c r="AB2683" i="1"/>
  <c r="AC2683" i="1"/>
  <c r="AD2683" i="1"/>
  <c r="AE2683" i="1"/>
  <c r="H2684" i="1"/>
  <c r="I2684" i="1"/>
  <c r="J2684" i="1"/>
  <c r="K2684" i="1"/>
  <c r="L2684" i="1"/>
  <c r="M2684" i="1"/>
  <c r="N2684" i="1"/>
  <c r="O2684" i="1"/>
  <c r="P2684" i="1"/>
  <c r="Q2684" i="1"/>
  <c r="R2684" i="1"/>
  <c r="S2684" i="1"/>
  <c r="T2684" i="1"/>
  <c r="U2684" i="1"/>
  <c r="V2684" i="1"/>
  <c r="W2684" i="1"/>
  <c r="X2684" i="1"/>
  <c r="Y2684" i="1"/>
  <c r="Z2684" i="1"/>
  <c r="AA2684" i="1"/>
  <c r="AB2684" i="1"/>
  <c r="AC2684" i="1"/>
  <c r="AD2684" i="1"/>
  <c r="AE2684" i="1"/>
  <c r="H2685" i="1"/>
  <c r="I2685" i="1"/>
  <c r="J2685" i="1"/>
  <c r="K2685" i="1"/>
  <c r="L2685" i="1"/>
  <c r="M2685" i="1"/>
  <c r="N2685" i="1"/>
  <c r="O2685" i="1"/>
  <c r="P2685" i="1"/>
  <c r="Q2685" i="1"/>
  <c r="R2685" i="1"/>
  <c r="S2685" i="1"/>
  <c r="T2685" i="1"/>
  <c r="U2685" i="1"/>
  <c r="V2685" i="1"/>
  <c r="W2685" i="1"/>
  <c r="X2685" i="1"/>
  <c r="Y2685" i="1"/>
  <c r="Z2685" i="1"/>
  <c r="AA2685" i="1"/>
  <c r="AB2685" i="1"/>
  <c r="AC2685" i="1"/>
  <c r="AD2685" i="1"/>
  <c r="AE2685" i="1"/>
  <c r="H2686" i="1"/>
  <c r="I2686" i="1"/>
  <c r="J2686" i="1"/>
  <c r="K2686" i="1"/>
  <c r="L2686" i="1"/>
  <c r="M2686" i="1"/>
  <c r="N2686" i="1"/>
  <c r="O2686" i="1"/>
  <c r="P2686" i="1"/>
  <c r="Q2686" i="1"/>
  <c r="R2686" i="1"/>
  <c r="S2686" i="1"/>
  <c r="T2686" i="1"/>
  <c r="U2686" i="1"/>
  <c r="V2686" i="1"/>
  <c r="W2686" i="1"/>
  <c r="X2686" i="1"/>
  <c r="Y2686" i="1"/>
  <c r="Z2686" i="1"/>
  <c r="AA2686" i="1"/>
  <c r="AB2686" i="1"/>
  <c r="AC2686" i="1"/>
  <c r="AD2686" i="1"/>
  <c r="AE2686" i="1"/>
  <c r="H2687" i="1"/>
  <c r="I2687" i="1"/>
  <c r="J2687" i="1"/>
  <c r="K2687" i="1"/>
  <c r="L2687" i="1"/>
  <c r="M2687" i="1"/>
  <c r="N2687" i="1"/>
  <c r="O2687" i="1"/>
  <c r="P2687" i="1"/>
  <c r="Q2687" i="1"/>
  <c r="R2687" i="1"/>
  <c r="S2687" i="1"/>
  <c r="T2687" i="1"/>
  <c r="U2687" i="1"/>
  <c r="V2687" i="1"/>
  <c r="W2687" i="1"/>
  <c r="X2687" i="1"/>
  <c r="Y2687" i="1"/>
  <c r="Z2687" i="1"/>
  <c r="AA2687" i="1"/>
  <c r="AB2687" i="1"/>
  <c r="AC2687" i="1"/>
  <c r="AD2687" i="1"/>
  <c r="AE2687" i="1"/>
  <c r="H2688" i="1"/>
  <c r="I2688" i="1"/>
  <c r="J2688" i="1"/>
  <c r="K2688" i="1"/>
  <c r="L2688" i="1"/>
  <c r="M2688" i="1"/>
  <c r="N2688" i="1"/>
  <c r="O2688" i="1"/>
  <c r="P2688" i="1"/>
  <c r="Q2688" i="1"/>
  <c r="R2688" i="1"/>
  <c r="S2688" i="1"/>
  <c r="T2688" i="1"/>
  <c r="U2688" i="1"/>
  <c r="V2688" i="1"/>
  <c r="W2688" i="1"/>
  <c r="X2688" i="1"/>
  <c r="Y2688" i="1"/>
  <c r="Z2688" i="1"/>
  <c r="AA2688" i="1"/>
  <c r="AB2688" i="1"/>
  <c r="AC2688" i="1"/>
  <c r="AD2688" i="1"/>
  <c r="AE2688" i="1"/>
  <c r="H2689" i="1"/>
  <c r="I2689" i="1"/>
  <c r="J2689" i="1"/>
  <c r="K2689" i="1"/>
  <c r="L2689" i="1"/>
  <c r="M2689" i="1"/>
  <c r="N2689" i="1"/>
  <c r="O2689" i="1"/>
  <c r="P2689" i="1"/>
  <c r="Q2689" i="1"/>
  <c r="R2689" i="1"/>
  <c r="S2689" i="1"/>
  <c r="T2689" i="1"/>
  <c r="U2689" i="1"/>
  <c r="V2689" i="1"/>
  <c r="W2689" i="1"/>
  <c r="X2689" i="1"/>
  <c r="Y2689" i="1"/>
  <c r="Z2689" i="1"/>
  <c r="AA2689" i="1"/>
  <c r="AB2689" i="1"/>
  <c r="AC2689" i="1"/>
  <c r="AD2689" i="1"/>
  <c r="AE2689" i="1"/>
  <c r="H2690" i="1"/>
  <c r="I2690" i="1"/>
  <c r="J2690" i="1"/>
  <c r="K2690" i="1"/>
  <c r="L2690" i="1"/>
  <c r="M2690" i="1"/>
  <c r="N2690" i="1"/>
  <c r="O2690" i="1"/>
  <c r="P2690" i="1"/>
  <c r="Q2690" i="1"/>
  <c r="R2690" i="1"/>
  <c r="S2690" i="1"/>
  <c r="T2690" i="1"/>
  <c r="U2690" i="1"/>
  <c r="V2690" i="1"/>
  <c r="W2690" i="1"/>
  <c r="X2690" i="1"/>
  <c r="Y2690" i="1"/>
  <c r="Z2690" i="1"/>
  <c r="AA2690" i="1"/>
  <c r="AB2690" i="1"/>
  <c r="AC2690" i="1"/>
  <c r="AD2690" i="1"/>
  <c r="AE2690" i="1"/>
  <c r="H2691" i="1"/>
  <c r="I2691" i="1"/>
  <c r="J2691" i="1"/>
  <c r="K2691" i="1"/>
  <c r="L2691" i="1"/>
  <c r="M2691" i="1"/>
  <c r="N2691" i="1"/>
  <c r="O2691" i="1"/>
  <c r="P2691" i="1"/>
  <c r="Q2691" i="1"/>
  <c r="R2691" i="1"/>
  <c r="S2691" i="1"/>
  <c r="T2691" i="1"/>
  <c r="U2691" i="1"/>
  <c r="V2691" i="1"/>
  <c r="W2691" i="1"/>
  <c r="X2691" i="1"/>
  <c r="Y2691" i="1"/>
  <c r="Z2691" i="1"/>
  <c r="AA2691" i="1"/>
  <c r="AB2691" i="1"/>
  <c r="AC2691" i="1"/>
  <c r="AD2691" i="1"/>
  <c r="AE2691" i="1"/>
  <c r="H2692" i="1"/>
  <c r="I2692" i="1"/>
  <c r="J2692" i="1"/>
  <c r="K2692" i="1"/>
  <c r="L2692" i="1"/>
  <c r="M2692" i="1"/>
  <c r="N2692" i="1"/>
  <c r="O2692" i="1"/>
  <c r="P2692" i="1"/>
  <c r="Q2692" i="1"/>
  <c r="R2692" i="1"/>
  <c r="S2692" i="1"/>
  <c r="T2692" i="1"/>
  <c r="U2692" i="1"/>
  <c r="V2692" i="1"/>
  <c r="W2692" i="1"/>
  <c r="X2692" i="1"/>
  <c r="Y2692" i="1"/>
  <c r="Z2692" i="1"/>
  <c r="AA2692" i="1"/>
  <c r="AB2692" i="1"/>
  <c r="AC2692" i="1"/>
  <c r="AD2692" i="1"/>
  <c r="AE2692" i="1"/>
  <c r="H2693" i="1"/>
  <c r="I2693" i="1"/>
  <c r="J2693" i="1"/>
  <c r="K2693" i="1"/>
  <c r="L2693" i="1"/>
  <c r="M2693" i="1"/>
  <c r="N2693" i="1"/>
  <c r="O2693" i="1"/>
  <c r="P2693" i="1"/>
  <c r="Q2693" i="1"/>
  <c r="R2693" i="1"/>
  <c r="S2693" i="1"/>
  <c r="T2693" i="1"/>
  <c r="U2693" i="1"/>
  <c r="V2693" i="1"/>
  <c r="W2693" i="1"/>
  <c r="X2693" i="1"/>
  <c r="Y2693" i="1"/>
  <c r="Z2693" i="1"/>
  <c r="AA2693" i="1"/>
  <c r="AB2693" i="1"/>
  <c r="AC2693" i="1"/>
  <c r="AD2693" i="1"/>
  <c r="AE2693" i="1"/>
  <c r="H2694" i="1"/>
  <c r="I2694" i="1"/>
  <c r="J2694" i="1"/>
  <c r="K2694" i="1"/>
  <c r="L2694" i="1"/>
  <c r="M2694" i="1"/>
  <c r="N2694" i="1"/>
  <c r="O2694" i="1"/>
  <c r="P2694" i="1"/>
  <c r="Q2694" i="1"/>
  <c r="R2694" i="1"/>
  <c r="S2694" i="1"/>
  <c r="T2694" i="1"/>
  <c r="U2694" i="1"/>
  <c r="V2694" i="1"/>
  <c r="W2694" i="1"/>
  <c r="X2694" i="1"/>
  <c r="Y2694" i="1"/>
  <c r="Z2694" i="1"/>
  <c r="AA2694" i="1"/>
  <c r="AB2694" i="1"/>
  <c r="AC2694" i="1"/>
  <c r="AD2694" i="1"/>
  <c r="AE2694" i="1"/>
  <c r="H2695" i="1"/>
  <c r="I2695" i="1"/>
  <c r="J2695" i="1"/>
  <c r="K2695" i="1"/>
  <c r="L2695" i="1"/>
  <c r="M2695" i="1"/>
  <c r="N2695" i="1"/>
  <c r="O2695" i="1"/>
  <c r="P2695" i="1"/>
  <c r="Q2695" i="1"/>
  <c r="R2695" i="1"/>
  <c r="S2695" i="1"/>
  <c r="T2695" i="1"/>
  <c r="U2695" i="1"/>
  <c r="V2695" i="1"/>
  <c r="W2695" i="1"/>
  <c r="X2695" i="1"/>
  <c r="Y2695" i="1"/>
  <c r="Z2695" i="1"/>
  <c r="AA2695" i="1"/>
  <c r="AB2695" i="1"/>
  <c r="AC2695" i="1"/>
  <c r="AD2695" i="1"/>
  <c r="AE2695" i="1"/>
  <c r="H2704" i="1"/>
  <c r="I2704" i="1"/>
  <c r="J2704" i="1"/>
  <c r="K2704" i="1"/>
  <c r="L2704" i="1"/>
  <c r="M2704" i="1"/>
  <c r="N2704" i="1"/>
  <c r="O2704" i="1"/>
  <c r="P2704" i="1"/>
  <c r="Q2704" i="1"/>
  <c r="R2704" i="1"/>
  <c r="S2704" i="1"/>
  <c r="T2704" i="1"/>
  <c r="U2704" i="1"/>
  <c r="V2704" i="1"/>
  <c r="W2704" i="1"/>
  <c r="X2704" i="1"/>
  <c r="Y2704" i="1"/>
  <c r="Z2704" i="1"/>
  <c r="AA2704" i="1"/>
  <c r="AB2704" i="1"/>
  <c r="AC2704" i="1"/>
  <c r="AD2704" i="1"/>
  <c r="AE2704" i="1"/>
  <c r="H2705" i="1"/>
  <c r="I2705" i="1"/>
  <c r="J2705" i="1"/>
  <c r="K2705" i="1"/>
  <c r="L2705" i="1"/>
  <c r="M2705" i="1"/>
  <c r="N2705" i="1"/>
  <c r="O2705" i="1"/>
  <c r="P2705" i="1"/>
  <c r="Q2705" i="1"/>
  <c r="R2705" i="1"/>
  <c r="S2705" i="1"/>
  <c r="T2705" i="1"/>
  <c r="U2705" i="1"/>
  <c r="V2705" i="1"/>
  <c r="W2705" i="1"/>
  <c r="X2705" i="1"/>
  <c r="Y2705" i="1"/>
  <c r="Z2705" i="1"/>
  <c r="AA2705" i="1"/>
  <c r="AB2705" i="1"/>
  <c r="AC2705" i="1"/>
  <c r="AD2705" i="1"/>
  <c r="AE2705" i="1"/>
  <c r="H2706" i="1"/>
  <c r="I2706" i="1"/>
  <c r="J2706" i="1"/>
  <c r="K2706" i="1"/>
  <c r="L2706" i="1"/>
  <c r="M2706" i="1"/>
  <c r="N2706" i="1"/>
  <c r="O2706" i="1"/>
  <c r="P2706" i="1"/>
  <c r="Q2706" i="1"/>
  <c r="R2706" i="1"/>
  <c r="S2706" i="1"/>
  <c r="T2706" i="1"/>
  <c r="U2706" i="1"/>
  <c r="V2706" i="1"/>
  <c r="W2706" i="1"/>
  <c r="X2706" i="1"/>
  <c r="Y2706" i="1"/>
  <c r="Z2706" i="1"/>
  <c r="AA2706" i="1"/>
  <c r="AB2706" i="1"/>
  <c r="AC2706" i="1"/>
  <c r="AD2706" i="1"/>
  <c r="AE2706" i="1"/>
  <c r="H2707" i="1"/>
  <c r="I2707" i="1"/>
  <c r="J2707" i="1"/>
  <c r="K2707" i="1"/>
  <c r="L2707" i="1"/>
  <c r="M2707" i="1"/>
  <c r="N2707" i="1"/>
  <c r="O2707" i="1"/>
  <c r="P2707" i="1"/>
  <c r="Q2707" i="1"/>
  <c r="R2707" i="1"/>
  <c r="S2707" i="1"/>
  <c r="T2707" i="1"/>
  <c r="U2707" i="1"/>
  <c r="V2707" i="1"/>
  <c r="W2707" i="1"/>
  <c r="X2707" i="1"/>
  <c r="Y2707" i="1"/>
  <c r="Z2707" i="1"/>
  <c r="AA2707" i="1"/>
  <c r="AB2707" i="1"/>
  <c r="AC2707" i="1"/>
  <c r="AD2707" i="1"/>
  <c r="AE2707" i="1"/>
  <c r="H2708" i="1"/>
  <c r="I2708" i="1"/>
  <c r="J2708" i="1"/>
  <c r="K2708" i="1"/>
  <c r="L2708" i="1"/>
  <c r="M2708" i="1"/>
  <c r="N2708" i="1"/>
  <c r="O2708" i="1"/>
  <c r="P2708" i="1"/>
  <c r="Q2708" i="1"/>
  <c r="R2708" i="1"/>
  <c r="S2708" i="1"/>
  <c r="T2708" i="1"/>
  <c r="U2708" i="1"/>
  <c r="V2708" i="1"/>
  <c r="W2708" i="1"/>
  <c r="X2708" i="1"/>
  <c r="Y2708" i="1"/>
  <c r="Z2708" i="1"/>
  <c r="AA2708" i="1"/>
  <c r="AB2708" i="1"/>
  <c r="AC2708" i="1"/>
  <c r="AD2708" i="1"/>
  <c r="AE2708" i="1"/>
  <c r="H2709" i="1"/>
  <c r="I2709" i="1"/>
  <c r="J2709" i="1"/>
  <c r="K2709" i="1"/>
  <c r="L2709" i="1"/>
  <c r="M2709" i="1"/>
  <c r="N2709" i="1"/>
  <c r="O2709" i="1"/>
  <c r="P2709" i="1"/>
  <c r="Q2709" i="1"/>
  <c r="R2709" i="1"/>
  <c r="S2709" i="1"/>
  <c r="T2709" i="1"/>
  <c r="U2709" i="1"/>
  <c r="V2709" i="1"/>
  <c r="W2709" i="1"/>
  <c r="X2709" i="1"/>
  <c r="Y2709" i="1"/>
  <c r="Z2709" i="1"/>
  <c r="AA2709" i="1"/>
  <c r="AB2709" i="1"/>
  <c r="AC2709" i="1"/>
  <c r="AD2709" i="1"/>
  <c r="AE2709" i="1"/>
  <c r="H2710" i="1"/>
  <c r="I2710" i="1"/>
  <c r="J2710" i="1"/>
  <c r="K2710" i="1"/>
  <c r="L2710" i="1"/>
  <c r="M2710" i="1"/>
  <c r="N2710" i="1"/>
  <c r="O2710" i="1"/>
  <c r="P2710" i="1"/>
  <c r="Q2710" i="1"/>
  <c r="R2710" i="1"/>
  <c r="S2710" i="1"/>
  <c r="T2710" i="1"/>
  <c r="U2710" i="1"/>
  <c r="V2710" i="1"/>
  <c r="W2710" i="1"/>
  <c r="X2710" i="1"/>
  <c r="Y2710" i="1"/>
  <c r="Z2710" i="1"/>
  <c r="AA2710" i="1"/>
  <c r="AB2710" i="1"/>
  <c r="AC2710" i="1"/>
  <c r="AD2710" i="1"/>
  <c r="AE2710" i="1"/>
  <c r="H2711" i="1"/>
  <c r="I2711" i="1"/>
  <c r="J2711" i="1"/>
  <c r="K2711" i="1"/>
  <c r="L2711" i="1"/>
  <c r="M2711" i="1"/>
  <c r="N2711" i="1"/>
  <c r="O2711" i="1"/>
  <c r="P2711" i="1"/>
  <c r="Q2711" i="1"/>
  <c r="R2711" i="1"/>
  <c r="S2711" i="1"/>
  <c r="T2711" i="1"/>
  <c r="U2711" i="1"/>
  <c r="V2711" i="1"/>
  <c r="W2711" i="1"/>
  <c r="X2711" i="1"/>
  <c r="Y2711" i="1"/>
  <c r="Z2711" i="1"/>
  <c r="AA2711" i="1"/>
  <c r="AB2711" i="1"/>
  <c r="AC2711" i="1"/>
  <c r="AD2711" i="1"/>
  <c r="AE2711" i="1"/>
  <c r="H2712" i="1"/>
  <c r="I2712" i="1"/>
  <c r="J2712" i="1"/>
  <c r="K2712" i="1"/>
  <c r="L2712" i="1"/>
  <c r="M2712" i="1"/>
  <c r="N2712" i="1"/>
  <c r="O2712" i="1"/>
  <c r="P2712" i="1"/>
  <c r="Q2712" i="1"/>
  <c r="R2712" i="1"/>
  <c r="S2712" i="1"/>
  <c r="T2712" i="1"/>
  <c r="U2712" i="1"/>
  <c r="V2712" i="1"/>
  <c r="W2712" i="1"/>
  <c r="X2712" i="1"/>
  <c r="Y2712" i="1"/>
  <c r="Z2712" i="1"/>
  <c r="AA2712" i="1"/>
  <c r="AB2712" i="1"/>
  <c r="AC2712" i="1"/>
  <c r="AD2712" i="1"/>
  <c r="AE2712" i="1"/>
  <c r="H2713" i="1"/>
  <c r="I2713" i="1"/>
  <c r="J2713" i="1"/>
  <c r="K2713" i="1"/>
  <c r="L2713" i="1"/>
  <c r="M2713" i="1"/>
  <c r="N2713" i="1"/>
  <c r="O2713" i="1"/>
  <c r="P2713" i="1"/>
  <c r="Q2713" i="1"/>
  <c r="R2713" i="1"/>
  <c r="S2713" i="1"/>
  <c r="T2713" i="1"/>
  <c r="U2713" i="1"/>
  <c r="V2713" i="1"/>
  <c r="W2713" i="1"/>
  <c r="X2713" i="1"/>
  <c r="Y2713" i="1"/>
  <c r="Z2713" i="1"/>
  <c r="AA2713" i="1"/>
  <c r="AB2713" i="1"/>
  <c r="AC2713" i="1"/>
  <c r="AD2713" i="1"/>
  <c r="AE2713" i="1"/>
  <c r="H2714" i="1"/>
  <c r="I2714" i="1"/>
  <c r="J2714" i="1"/>
  <c r="K2714" i="1"/>
  <c r="L2714" i="1"/>
  <c r="M2714" i="1"/>
  <c r="N2714" i="1"/>
  <c r="O2714" i="1"/>
  <c r="P2714" i="1"/>
  <c r="Q2714" i="1"/>
  <c r="R2714" i="1"/>
  <c r="S2714" i="1"/>
  <c r="T2714" i="1"/>
  <c r="U2714" i="1"/>
  <c r="V2714" i="1"/>
  <c r="W2714" i="1"/>
  <c r="X2714" i="1"/>
  <c r="Y2714" i="1"/>
  <c r="Z2714" i="1"/>
  <c r="AA2714" i="1"/>
  <c r="AB2714" i="1"/>
  <c r="AC2714" i="1"/>
  <c r="AD2714" i="1"/>
  <c r="AE2714" i="1"/>
  <c r="H2715" i="1"/>
  <c r="I2715" i="1"/>
  <c r="J2715" i="1"/>
  <c r="K2715" i="1"/>
  <c r="L2715" i="1"/>
  <c r="M2715" i="1"/>
  <c r="N2715" i="1"/>
  <c r="O2715" i="1"/>
  <c r="P2715" i="1"/>
  <c r="Q2715" i="1"/>
  <c r="R2715" i="1"/>
  <c r="S2715" i="1"/>
  <c r="T2715" i="1"/>
  <c r="U2715" i="1"/>
  <c r="V2715" i="1"/>
  <c r="W2715" i="1"/>
  <c r="X2715" i="1"/>
  <c r="Y2715" i="1"/>
  <c r="Z2715" i="1"/>
  <c r="AA2715" i="1"/>
  <c r="AB2715" i="1"/>
  <c r="AC2715" i="1"/>
  <c r="AD2715" i="1"/>
  <c r="AE2715" i="1"/>
  <c r="H2716" i="1"/>
  <c r="I2716" i="1"/>
  <c r="J2716" i="1"/>
  <c r="K2716" i="1"/>
  <c r="L2716" i="1"/>
  <c r="M2716" i="1"/>
  <c r="N2716" i="1"/>
  <c r="O2716" i="1"/>
  <c r="P2716" i="1"/>
  <c r="Q2716" i="1"/>
  <c r="R2716" i="1"/>
  <c r="S2716" i="1"/>
  <c r="T2716" i="1"/>
  <c r="U2716" i="1"/>
  <c r="V2716" i="1"/>
  <c r="W2716" i="1"/>
  <c r="X2716" i="1"/>
  <c r="Y2716" i="1"/>
  <c r="Z2716" i="1"/>
  <c r="AA2716" i="1"/>
  <c r="AB2716" i="1"/>
  <c r="AC2716" i="1"/>
  <c r="AD2716" i="1"/>
  <c r="AE2716" i="1"/>
  <c r="H2717" i="1"/>
  <c r="I2717" i="1"/>
  <c r="J2717" i="1"/>
  <c r="K2717" i="1"/>
  <c r="L2717" i="1"/>
  <c r="M2717" i="1"/>
  <c r="N2717" i="1"/>
  <c r="O2717" i="1"/>
  <c r="P2717" i="1"/>
  <c r="Q2717" i="1"/>
  <c r="R2717" i="1"/>
  <c r="S2717" i="1"/>
  <c r="T2717" i="1"/>
  <c r="U2717" i="1"/>
  <c r="V2717" i="1"/>
  <c r="W2717" i="1"/>
  <c r="X2717" i="1"/>
  <c r="Y2717" i="1"/>
  <c r="Z2717" i="1"/>
  <c r="AA2717" i="1"/>
  <c r="AB2717" i="1"/>
  <c r="AC2717" i="1"/>
  <c r="AD2717" i="1"/>
  <c r="AE2717" i="1"/>
  <c r="H2718" i="1"/>
  <c r="I2718" i="1"/>
  <c r="J2718" i="1"/>
  <c r="K2718" i="1"/>
  <c r="L2718" i="1"/>
  <c r="M2718" i="1"/>
  <c r="N2718" i="1"/>
  <c r="O2718" i="1"/>
  <c r="P2718" i="1"/>
  <c r="Q2718" i="1"/>
  <c r="R2718" i="1"/>
  <c r="S2718" i="1"/>
  <c r="T2718" i="1"/>
  <c r="U2718" i="1"/>
  <c r="V2718" i="1"/>
  <c r="W2718" i="1"/>
  <c r="X2718" i="1"/>
  <c r="Y2718" i="1"/>
  <c r="Z2718" i="1"/>
  <c r="AA2718" i="1"/>
  <c r="AB2718" i="1"/>
  <c r="AC2718" i="1"/>
  <c r="AD2718" i="1"/>
  <c r="AE2718" i="1"/>
  <c r="H2719" i="1"/>
  <c r="I2719" i="1"/>
  <c r="J2719" i="1"/>
  <c r="K2719" i="1"/>
  <c r="L2719" i="1"/>
  <c r="M2719" i="1"/>
  <c r="N2719" i="1"/>
  <c r="O2719" i="1"/>
  <c r="P2719" i="1"/>
  <c r="Q2719" i="1"/>
  <c r="R2719" i="1"/>
  <c r="S2719" i="1"/>
  <c r="T2719" i="1"/>
  <c r="U2719" i="1"/>
  <c r="V2719" i="1"/>
  <c r="W2719" i="1"/>
  <c r="X2719" i="1"/>
  <c r="Y2719" i="1"/>
  <c r="Z2719" i="1"/>
  <c r="AA2719" i="1"/>
  <c r="AB2719" i="1"/>
  <c r="AC2719" i="1"/>
  <c r="AD2719" i="1"/>
  <c r="AE2719" i="1"/>
  <c r="H2728" i="1"/>
  <c r="I2728" i="1"/>
  <c r="J2728" i="1"/>
  <c r="K2728" i="1"/>
  <c r="L2728" i="1"/>
  <c r="M2728" i="1"/>
  <c r="N2728" i="1"/>
  <c r="O2728" i="1"/>
  <c r="P2728" i="1"/>
  <c r="Q2728" i="1"/>
  <c r="R2728" i="1"/>
  <c r="S2728" i="1"/>
  <c r="T2728" i="1"/>
  <c r="U2728" i="1"/>
  <c r="V2728" i="1"/>
  <c r="W2728" i="1"/>
  <c r="X2728" i="1"/>
  <c r="Y2728" i="1"/>
  <c r="Z2728" i="1"/>
  <c r="AA2728" i="1"/>
  <c r="AB2728" i="1"/>
  <c r="AC2728" i="1"/>
  <c r="AD2728" i="1"/>
  <c r="AE2728" i="1"/>
  <c r="H2729" i="1"/>
  <c r="I2729" i="1"/>
  <c r="J2729" i="1"/>
  <c r="K2729" i="1"/>
  <c r="L2729" i="1"/>
  <c r="M2729" i="1"/>
  <c r="N2729" i="1"/>
  <c r="O2729" i="1"/>
  <c r="P2729" i="1"/>
  <c r="Q2729" i="1"/>
  <c r="R2729" i="1"/>
  <c r="S2729" i="1"/>
  <c r="T2729" i="1"/>
  <c r="U2729" i="1"/>
  <c r="V2729" i="1"/>
  <c r="W2729" i="1"/>
  <c r="X2729" i="1"/>
  <c r="Y2729" i="1"/>
  <c r="Z2729" i="1"/>
  <c r="AA2729" i="1"/>
  <c r="AB2729" i="1"/>
  <c r="AC2729" i="1"/>
  <c r="AD2729" i="1"/>
  <c r="AE2729" i="1"/>
  <c r="H2730" i="1"/>
  <c r="I2730" i="1"/>
  <c r="J2730" i="1"/>
  <c r="K2730" i="1"/>
  <c r="L2730" i="1"/>
  <c r="M2730" i="1"/>
  <c r="N2730" i="1"/>
  <c r="O2730" i="1"/>
  <c r="P2730" i="1"/>
  <c r="Q2730" i="1"/>
  <c r="R2730" i="1"/>
  <c r="S2730" i="1"/>
  <c r="T2730" i="1"/>
  <c r="U2730" i="1"/>
  <c r="V2730" i="1"/>
  <c r="W2730" i="1"/>
  <c r="X2730" i="1"/>
  <c r="Y2730" i="1"/>
  <c r="Z2730" i="1"/>
  <c r="AA2730" i="1"/>
  <c r="AB2730" i="1"/>
  <c r="AC2730" i="1"/>
  <c r="AD2730" i="1"/>
  <c r="AE2730" i="1"/>
  <c r="H2731" i="1"/>
  <c r="I2731" i="1"/>
  <c r="J2731" i="1"/>
  <c r="K2731" i="1"/>
  <c r="L2731" i="1"/>
  <c r="M2731" i="1"/>
  <c r="N2731" i="1"/>
  <c r="O2731" i="1"/>
  <c r="P2731" i="1"/>
  <c r="Q2731" i="1"/>
  <c r="R2731" i="1"/>
  <c r="S2731" i="1"/>
  <c r="T2731" i="1"/>
  <c r="U2731" i="1"/>
  <c r="V2731" i="1"/>
  <c r="W2731" i="1"/>
  <c r="X2731" i="1"/>
  <c r="Y2731" i="1"/>
  <c r="Z2731" i="1"/>
  <c r="AA2731" i="1"/>
  <c r="AB2731" i="1"/>
  <c r="AC2731" i="1"/>
  <c r="AD2731" i="1"/>
  <c r="AE2731" i="1"/>
  <c r="H2732" i="1"/>
  <c r="I2732" i="1"/>
  <c r="J2732" i="1"/>
  <c r="K2732" i="1"/>
  <c r="L2732" i="1"/>
  <c r="M2732" i="1"/>
  <c r="N2732" i="1"/>
  <c r="O2732" i="1"/>
  <c r="P2732" i="1"/>
  <c r="Q2732" i="1"/>
  <c r="R2732" i="1"/>
  <c r="S2732" i="1"/>
  <c r="T2732" i="1"/>
  <c r="U2732" i="1"/>
  <c r="V2732" i="1"/>
  <c r="W2732" i="1"/>
  <c r="X2732" i="1"/>
  <c r="Y2732" i="1"/>
  <c r="Z2732" i="1"/>
  <c r="AA2732" i="1"/>
  <c r="AB2732" i="1"/>
  <c r="AC2732" i="1"/>
  <c r="AD2732" i="1"/>
  <c r="AE2732" i="1"/>
  <c r="H2733" i="1"/>
  <c r="I2733" i="1"/>
  <c r="J2733" i="1"/>
  <c r="K2733" i="1"/>
  <c r="L2733" i="1"/>
  <c r="M2733" i="1"/>
  <c r="N2733" i="1"/>
  <c r="O2733" i="1"/>
  <c r="P2733" i="1"/>
  <c r="Q2733" i="1"/>
  <c r="R2733" i="1"/>
  <c r="S2733" i="1"/>
  <c r="T2733" i="1"/>
  <c r="U2733" i="1"/>
  <c r="V2733" i="1"/>
  <c r="W2733" i="1"/>
  <c r="X2733" i="1"/>
  <c r="Y2733" i="1"/>
  <c r="Z2733" i="1"/>
  <c r="AA2733" i="1"/>
  <c r="AB2733" i="1"/>
  <c r="AC2733" i="1"/>
  <c r="AD2733" i="1"/>
  <c r="AE2733" i="1"/>
  <c r="H2734" i="1"/>
  <c r="I2734" i="1"/>
  <c r="J2734" i="1"/>
  <c r="K2734" i="1"/>
  <c r="L2734" i="1"/>
  <c r="M2734" i="1"/>
  <c r="N2734" i="1"/>
  <c r="O2734" i="1"/>
  <c r="P2734" i="1"/>
  <c r="Q2734" i="1"/>
  <c r="R2734" i="1"/>
  <c r="S2734" i="1"/>
  <c r="T2734" i="1"/>
  <c r="U2734" i="1"/>
  <c r="V2734" i="1"/>
  <c r="W2734" i="1"/>
  <c r="X2734" i="1"/>
  <c r="Y2734" i="1"/>
  <c r="Z2734" i="1"/>
  <c r="AA2734" i="1"/>
  <c r="AB2734" i="1"/>
  <c r="AC2734" i="1"/>
  <c r="AD2734" i="1"/>
  <c r="AE2734" i="1"/>
  <c r="H2735" i="1"/>
  <c r="I2735" i="1"/>
  <c r="J2735" i="1"/>
  <c r="K2735" i="1"/>
  <c r="L2735" i="1"/>
  <c r="M2735" i="1"/>
  <c r="N2735" i="1"/>
  <c r="O2735" i="1"/>
  <c r="P2735" i="1"/>
  <c r="Q2735" i="1"/>
  <c r="R2735" i="1"/>
  <c r="S2735" i="1"/>
  <c r="T2735" i="1"/>
  <c r="U2735" i="1"/>
  <c r="V2735" i="1"/>
  <c r="W2735" i="1"/>
  <c r="X2735" i="1"/>
  <c r="Y2735" i="1"/>
  <c r="Z2735" i="1"/>
  <c r="AA2735" i="1"/>
  <c r="AB2735" i="1"/>
  <c r="AC2735" i="1"/>
  <c r="AD2735" i="1"/>
  <c r="AE2735" i="1"/>
  <c r="H2736" i="1"/>
  <c r="I2736" i="1"/>
  <c r="J2736" i="1"/>
  <c r="K2736" i="1"/>
  <c r="L2736" i="1"/>
  <c r="M2736" i="1"/>
  <c r="N2736" i="1"/>
  <c r="O2736" i="1"/>
  <c r="P2736" i="1"/>
  <c r="Q2736" i="1"/>
  <c r="R2736" i="1"/>
  <c r="S2736" i="1"/>
  <c r="T2736" i="1"/>
  <c r="U2736" i="1"/>
  <c r="V2736" i="1"/>
  <c r="W2736" i="1"/>
  <c r="X2736" i="1"/>
  <c r="Y2736" i="1"/>
  <c r="Z2736" i="1"/>
  <c r="AA2736" i="1"/>
  <c r="AB2736" i="1"/>
  <c r="AC2736" i="1"/>
  <c r="AD2736" i="1"/>
  <c r="AE2736" i="1"/>
  <c r="H2737" i="1"/>
  <c r="I2737" i="1"/>
  <c r="J2737" i="1"/>
  <c r="K2737" i="1"/>
  <c r="L2737" i="1"/>
  <c r="M2737" i="1"/>
  <c r="N2737" i="1"/>
  <c r="O2737" i="1"/>
  <c r="P2737" i="1"/>
  <c r="Q2737" i="1"/>
  <c r="R2737" i="1"/>
  <c r="S2737" i="1"/>
  <c r="T2737" i="1"/>
  <c r="U2737" i="1"/>
  <c r="V2737" i="1"/>
  <c r="W2737" i="1"/>
  <c r="X2737" i="1"/>
  <c r="Y2737" i="1"/>
  <c r="Z2737" i="1"/>
  <c r="AA2737" i="1"/>
  <c r="AB2737" i="1"/>
  <c r="AC2737" i="1"/>
  <c r="AD2737" i="1"/>
  <c r="AE2737" i="1"/>
  <c r="H2738" i="1"/>
  <c r="I2738" i="1"/>
  <c r="J2738" i="1"/>
  <c r="K2738" i="1"/>
  <c r="L2738" i="1"/>
  <c r="M2738" i="1"/>
  <c r="N2738" i="1"/>
  <c r="O2738" i="1"/>
  <c r="P2738" i="1"/>
  <c r="Q2738" i="1"/>
  <c r="R2738" i="1"/>
  <c r="S2738" i="1"/>
  <c r="T2738" i="1"/>
  <c r="U2738" i="1"/>
  <c r="V2738" i="1"/>
  <c r="W2738" i="1"/>
  <c r="X2738" i="1"/>
  <c r="Y2738" i="1"/>
  <c r="Z2738" i="1"/>
  <c r="AA2738" i="1"/>
  <c r="AB2738" i="1"/>
  <c r="AC2738" i="1"/>
  <c r="AD2738" i="1"/>
  <c r="AE2738" i="1"/>
  <c r="H2739" i="1"/>
  <c r="I2739" i="1"/>
  <c r="J2739" i="1"/>
  <c r="K2739" i="1"/>
  <c r="L2739" i="1"/>
  <c r="M2739" i="1"/>
  <c r="N2739" i="1"/>
  <c r="O2739" i="1"/>
  <c r="P2739" i="1"/>
  <c r="Q2739" i="1"/>
  <c r="R2739" i="1"/>
  <c r="S2739" i="1"/>
  <c r="T2739" i="1"/>
  <c r="U2739" i="1"/>
  <c r="V2739" i="1"/>
  <c r="W2739" i="1"/>
  <c r="X2739" i="1"/>
  <c r="Y2739" i="1"/>
  <c r="Z2739" i="1"/>
  <c r="AA2739" i="1"/>
  <c r="AB2739" i="1"/>
  <c r="AC2739" i="1"/>
  <c r="AD2739" i="1"/>
  <c r="AE2739" i="1"/>
  <c r="H2740" i="1"/>
  <c r="I2740" i="1"/>
  <c r="J2740" i="1"/>
  <c r="K2740" i="1"/>
  <c r="L2740" i="1"/>
  <c r="M2740" i="1"/>
  <c r="N2740" i="1"/>
  <c r="O2740" i="1"/>
  <c r="P2740" i="1"/>
  <c r="Q2740" i="1"/>
  <c r="R2740" i="1"/>
  <c r="S2740" i="1"/>
  <c r="T2740" i="1"/>
  <c r="U2740" i="1"/>
  <c r="V2740" i="1"/>
  <c r="W2740" i="1"/>
  <c r="X2740" i="1"/>
  <c r="Y2740" i="1"/>
  <c r="Z2740" i="1"/>
  <c r="AA2740" i="1"/>
  <c r="AB2740" i="1"/>
  <c r="AC2740" i="1"/>
  <c r="AD2740" i="1"/>
  <c r="AE2740" i="1"/>
  <c r="H2741" i="1"/>
  <c r="I2741" i="1"/>
  <c r="J2741" i="1"/>
  <c r="K2741" i="1"/>
  <c r="L2741" i="1"/>
  <c r="M2741" i="1"/>
  <c r="N2741" i="1"/>
  <c r="O2741" i="1"/>
  <c r="P2741" i="1"/>
  <c r="Q2741" i="1"/>
  <c r="R2741" i="1"/>
  <c r="S2741" i="1"/>
  <c r="T2741" i="1"/>
  <c r="U2741" i="1"/>
  <c r="V2741" i="1"/>
  <c r="W2741" i="1"/>
  <c r="X2741" i="1"/>
  <c r="Y2741" i="1"/>
  <c r="Z2741" i="1"/>
  <c r="AA2741" i="1"/>
  <c r="AB2741" i="1"/>
  <c r="AC2741" i="1"/>
  <c r="AD2741" i="1"/>
  <c r="AE2741" i="1"/>
  <c r="H2742" i="1"/>
  <c r="I2742" i="1"/>
  <c r="J2742" i="1"/>
  <c r="K2742" i="1"/>
  <c r="L2742" i="1"/>
  <c r="M2742" i="1"/>
  <c r="N2742" i="1"/>
  <c r="O2742" i="1"/>
  <c r="P2742" i="1"/>
  <c r="Q2742" i="1"/>
  <c r="R2742" i="1"/>
  <c r="S2742" i="1"/>
  <c r="T2742" i="1"/>
  <c r="U2742" i="1"/>
  <c r="V2742" i="1"/>
  <c r="W2742" i="1"/>
  <c r="X2742" i="1"/>
  <c r="Y2742" i="1"/>
  <c r="Z2742" i="1"/>
  <c r="AA2742" i="1"/>
  <c r="AB2742" i="1"/>
  <c r="AC2742" i="1"/>
  <c r="AD2742" i="1"/>
  <c r="AE2742" i="1"/>
  <c r="H2743" i="1"/>
  <c r="I2743" i="1"/>
  <c r="J2743" i="1"/>
  <c r="K2743" i="1"/>
  <c r="L2743" i="1"/>
  <c r="M2743" i="1"/>
  <c r="N2743" i="1"/>
  <c r="O2743" i="1"/>
  <c r="P2743" i="1"/>
  <c r="Q2743" i="1"/>
  <c r="R2743" i="1"/>
  <c r="S2743" i="1"/>
  <c r="T2743" i="1"/>
  <c r="U2743" i="1"/>
  <c r="V2743" i="1"/>
  <c r="W2743" i="1"/>
  <c r="X2743" i="1"/>
  <c r="Y2743" i="1"/>
  <c r="Z2743" i="1"/>
  <c r="AA2743" i="1"/>
  <c r="AB2743" i="1"/>
  <c r="AC2743" i="1"/>
  <c r="AD2743" i="1"/>
  <c r="AE2743" i="1"/>
  <c r="H2744" i="1"/>
  <c r="I2744" i="1"/>
  <c r="J2744" i="1"/>
  <c r="K2744" i="1"/>
  <c r="L2744" i="1"/>
  <c r="M2744" i="1"/>
  <c r="N2744" i="1"/>
  <c r="O2744" i="1"/>
  <c r="P2744" i="1"/>
  <c r="Q2744" i="1"/>
  <c r="R2744" i="1"/>
  <c r="S2744" i="1"/>
  <c r="T2744" i="1"/>
  <c r="U2744" i="1"/>
  <c r="V2744" i="1"/>
  <c r="W2744" i="1"/>
  <c r="X2744" i="1"/>
  <c r="Y2744" i="1"/>
  <c r="Z2744" i="1"/>
  <c r="AA2744" i="1"/>
  <c r="AB2744" i="1"/>
  <c r="AC2744" i="1"/>
  <c r="AD2744" i="1"/>
  <c r="AE2744" i="1"/>
  <c r="H2745" i="1"/>
  <c r="I2745" i="1"/>
  <c r="J2745" i="1"/>
  <c r="K2745" i="1"/>
  <c r="L2745" i="1"/>
  <c r="M2745" i="1"/>
  <c r="N2745" i="1"/>
  <c r="O2745" i="1"/>
  <c r="P2745" i="1"/>
  <c r="Q2745" i="1"/>
  <c r="R2745" i="1"/>
  <c r="S2745" i="1"/>
  <c r="T2745" i="1"/>
  <c r="U2745" i="1"/>
  <c r="V2745" i="1"/>
  <c r="W2745" i="1"/>
  <c r="X2745" i="1"/>
  <c r="Y2745" i="1"/>
  <c r="Z2745" i="1"/>
  <c r="AA2745" i="1"/>
  <c r="AB2745" i="1"/>
  <c r="AC2745" i="1"/>
  <c r="AD2745" i="1"/>
  <c r="AE2745" i="1"/>
  <c r="H2746" i="1"/>
  <c r="I2746" i="1"/>
  <c r="J2746" i="1"/>
  <c r="K2746" i="1"/>
  <c r="L2746" i="1"/>
  <c r="M2746" i="1"/>
  <c r="N2746" i="1"/>
  <c r="O2746" i="1"/>
  <c r="P2746" i="1"/>
  <c r="Q2746" i="1"/>
  <c r="R2746" i="1"/>
  <c r="S2746" i="1"/>
  <c r="T2746" i="1"/>
  <c r="U2746" i="1"/>
  <c r="V2746" i="1"/>
  <c r="W2746" i="1"/>
  <c r="X2746" i="1"/>
  <c r="Y2746" i="1"/>
  <c r="Z2746" i="1"/>
  <c r="AA2746" i="1"/>
  <c r="AB2746" i="1"/>
  <c r="AC2746" i="1"/>
  <c r="AD2746" i="1"/>
  <c r="AE2746" i="1"/>
  <c r="H2747" i="1"/>
  <c r="I2747" i="1"/>
  <c r="J2747" i="1"/>
  <c r="K2747" i="1"/>
  <c r="L2747" i="1"/>
  <c r="M2747" i="1"/>
  <c r="N2747" i="1"/>
  <c r="O2747" i="1"/>
  <c r="P2747" i="1"/>
  <c r="Q2747" i="1"/>
  <c r="R2747" i="1"/>
  <c r="S2747" i="1"/>
  <c r="T2747" i="1"/>
  <c r="U2747" i="1"/>
  <c r="V2747" i="1"/>
  <c r="W2747" i="1"/>
  <c r="X2747" i="1"/>
  <c r="Y2747" i="1"/>
  <c r="Z2747" i="1"/>
  <c r="AA2747" i="1"/>
  <c r="AB2747" i="1"/>
  <c r="AC2747" i="1"/>
  <c r="AD2747" i="1"/>
  <c r="AE2747" i="1"/>
  <c r="H2748" i="1"/>
  <c r="I2748" i="1"/>
  <c r="J2748" i="1"/>
  <c r="K2748" i="1"/>
  <c r="L2748" i="1"/>
  <c r="M2748" i="1"/>
  <c r="N2748" i="1"/>
  <c r="O2748" i="1"/>
  <c r="P2748" i="1"/>
  <c r="Q2748" i="1"/>
  <c r="R2748" i="1"/>
  <c r="S2748" i="1"/>
  <c r="T2748" i="1"/>
  <c r="U2748" i="1"/>
  <c r="V2748" i="1"/>
  <c r="W2748" i="1"/>
  <c r="X2748" i="1"/>
  <c r="Y2748" i="1"/>
  <c r="Z2748" i="1"/>
  <c r="AA2748" i="1"/>
  <c r="AB2748" i="1"/>
  <c r="AC2748" i="1"/>
  <c r="AD2748" i="1"/>
  <c r="AE2748" i="1"/>
  <c r="H2749" i="1"/>
  <c r="I2749" i="1"/>
  <c r="J2749" i="1"/>
  <c r="K2749" i="1"/>
  <c r="L2749" i="1"/>
  <c r="M2749" i="1"/>
  <c r="N2749" i="1"/>
  <c r="O2749" i="1"/>
  <c r="P2749" i="1"/>
  <c r="Q2749" i="1"/>
  <c r="R2749" i="1"/>
  <c r="S2749" i="1"/>
  <c r="T2749" i="1"/>
  <c r="U2749" i="1"/>
  <c r="V2749" i="1"/>
  <c r="W2749" i="1"/>
  <c r="X2749" i="1"/>
  <c r="Y2749" i="1"/>
  <c r="Z2749" i="1"/>
  <c r="AA2749" i="1"/>
  <c r="AB2749" i="1"/>
  <c r="AC2749" i="1"/>
  <c r="AD2749" i="1"/>
  <c r="AE2749" i="1"/>
  <c r="H2750" i="1"/>
  <c r="I2750" i="1"/>
  <c r="J2750" i="1"/>
  <c r="K2750" i="1"/>
  <c r="L2750" i="1"/>
  <c r="M2750" i="1"/>
  <c r="N2750" i="1"/>
  <c r="O2750" i="1"/>
  <c r="P2750" i="1"/>
  <c r="Q2750" i="1"/>
  <c r="R2750" i="1"/>
  <c r="S2750" i="1"/>
  <c r="T2750" i="1"/>
  <c r="U2750" i="1"/>
  <c r="V2750" i="1"/>
  <c r="W2750" i="1"/>
  <c r="X2750" i="1"/>
  <c r="Y2750" i="1"/>
  <c r="Z2750" i="1"/>
  <c r="AA2750" i="1"/>
  <c r="AB2750" i="1"/>
  <c r="AC2750" i="1"/>
  <c r="AD2750" i="1"/>
  <c r="AE2750" i="1"/>
  <c r="H2751" i="1"/>
  <c r="I2751" i="1"/>
  <c r="J2751" i="1"/>
  <c r="K2751" i="1"/>
  <c r="L2751" i="1"/>
  <c r="M2751" i="1"/>
  <c r="N2751" i="1"/>
  <c r="O2751" i="1"/>
  <c r="P2751" i="1"/>
  <c r="Q2751" i="1"/>
  <c r="R2751" i="1"/>
  <c r="S2751" i="1"/>
  <c r="T2751" i="1"/>
  <c r="U2751" i="1"/>
  <c r="V2751" i="1"/>
  <c r="W2751" i="1"/>
  <c r="X2751" i="1"/>
  <c r="Y2751" i="1"/>
  <c r="Z2751" i="1"/>
  <c r="AA2751" i="1"/>
  <c r="AB2751" i="1"/>
  <c r="AC2751" i="1"/>
  <c r="AD2751" i="1"/>
  <c r="AE2751" i="1"/>
  <c r="H2752" i="1"/>
  <c r="I2752" i="1"/>
  <c r="J2752" i="1"/>
  <c r="K2752" i="1"/>
  <c r="L2752" i="1"/>
  <c r="M2752" i="1"/>
  <c r="N2752" i="1"/>
  <c r="O2752" i="1"/>
  <c r="P2752" i="1"/>
  <c r="Q2752" i="1"/>
  <c r="R2752" i="1"/>
  <c r="S2752" i="1"/>
  <c r="T2752" i="1"/>
  <c r="U2752" i="1"/>
  <c r="V2752" i="1"/>
  <c r="W2752" i="1"/>
  <c r="X2752" i="1"/>
  <c r="Y2752" i="1"/>
  <c r="Z2752" i="1"/>
  <c r="AA2752" i="1"/>
  <c r="AB2752" i="1"/>
  <c r="AC2752" i="1"/>
  <c r="AD2752" i="1"/>
  <c r="AE2752" i="1"/>
  <c r="H2753" i="1"/>
  <c r="I2753" i="1"/>
  <c r="J2753" i="1"/>
  <c r="K2753" i="1"/>
  <c r="L2753" i="1"/>
  <c r="M2753" i="1"/>
  <c r="N2753" i="1"/>
  <c r="O2753" i="1"/>
  <c r="P2753" i="1"/>
  <c r="Q2753" i="1"/>
  <c r="R2753" i="1"/>
  <c r="S2753" i="1"/>
  <c r="T2753" i="1"/>
  <c r="U2753" i="1"/>
  <c r="V2753" i="1"/>
  <c r="W2753" i="1"/>
  <c r="X2753" i="1"/>
  <c r="Y2753" i="1"/>
  <c r="Z2753" i="1"/>
  <c r="AA2753" i="1"/>
  <c r="AB2753" i="1"/>
  <c r="AC2753" i="1"/>
  <c r="AD2753" i="1"/>
  <c r="AE2753" i="1"/>
  <c r="H2754" i="1"/>
  <c r="I2754" i="1"/>
  <c r="J2754" i="1"/>
  <c r="K2754" i="1"/>
  <c r="L2754" i="1"/>
  <c r="M2754" i="1"/>
  <c r="N2754" i="1"/>
  <c r="O2754" i="1"/>
  <c r="P2754" i="1"/>
  <c r="Q2754" i="1"/>
  <c r="R2754" i="1"/>
  <c r="S2754" i="1"/>
  <c r="T2754" i="1"/>
  <c r="U2754" i="1"/>
  <c r="V2754" i="1"/>
  <c r="W2754" i="1"/>
  <c r="X2754" i="1"/>
  <c r="Y2754" i="1"/>
  <c r="Z2754" i="1"/>
  <c r="AA2754" i="1"/>
  <c r="AB2754" i="1"/>
  <c r="AC2754" i="1"/>
  <c r="AD2754" i="1"/>
  <c r="AE2754" i="1"/>
  <c r="H2755" i="1"/>
  <c r="I2755" i="1"/>
  <c r="J2755" i="1"/>
  <c r="K2755" i="1"/>
  <c r="L2755" i="1"/>
  <c r="M2755" i="1"/>
  <c r="N2755" i="1"/>
  <c r="O2755" i="1"/>
  <c r="P2755" i="1"/>
  <c r="Q2755" i="1"/>
  <c r="R2755" i="1"/>
  <c r="S2755" i="1"/>
  <c r="T2755" i="1"/>
  <c r="U2755" i="1"/>
  <c r="V2755" i="1"/>
  <c r="W2755" i="1"/>
  <c r="X2755" i="1"/>
  <c r="Y2755" i="1"/>
  <c r="Z2755" i="1"/>
  <c r="AA2755" i="1"/>
  <c r="AB2755" i="1"/>
  <c r="AC2755" i="1"/>
  <c r="AD2755" i="1"/>
  <c r="AE2755" i="1"/>
  <c r="H2756" i="1"/>
  <c r="I2756" i="1"/>
  <c r="J2756" i="1"/>
  <c r="K2756" i="1"/>
  <c r="L2756" i="1"/>
  <c r="M2756" i="1"/>
  <c r="N2756" i="1"/>
  <c r="O2756" i="1"/>
  <c r="P2756" i="1"/>
  <c r="Q2756" i="1"/>
  <c r="R2756" i="1"/>
  <c r="S2756" i="1"/>
  <c r="T2756" i="1"/>
  <c r="U2756" i="1"/>
  <c r="V2756" i="1"/>
  <c r="W2756" i="1"/>
  <c r="X2756" i="1"/>
  <c r="Y2756" i="1"/>
  <c r="Z2756" i="1"/>
  <c r="AA2756" i="1"/>
  <c r="AB2756" i="1"/>
  <c r="AC2756" i="1"/>
  <c r="AD2756" i="1"/>
  <c r="AE2756" i="1"/>
  <c r="H2757" i="1"/>
  <c r="I2757" i="1"/>
  <c r="J2757" i="1"/>
  <c r="K2757" i="1"/>
  <c r="L2757" i="1"/>
  <c r="M2757" i="1"/>
  <c r="N2757" i="1"/>
  <c r="O2757" i="1"/>
  <c r="P2757" i="1"/>
  <c r="Q2757" i="1"/>
  <c r="R2757" i="1"/>
  <c r="S2757" i="1"/>
  <c r="T2757" i="1"/>
  <c r="U2757" i="1"/>
  <c r="V2757" i="1"/>
  <c r="W2757" i="1"/>
  <c r="X2757" i="1"/>
  <c r="Y2757" i="1"/>
  <c r="Z2757" i="1"/>
  <c r="AA2757" i="1"/>
  <c r="AB2757" i="1"/>
  <c r="AC2757" i="1"/>
  <c r="AD2757" i="1"/>
  <c r="AE2757" i="1"/>
  <c r="H2758" i="1"/>
  <c r="I2758" i="1"/>
  <c r="J2758" i="1"/>
  <c r="K2758" i="1"/>
  <c r="L2758" i="1"/>
  <c r="M2758" i="1"/>
  <c r="N2758" i="1"/>
  <c r="O2758" i="1"/>
  <c r="P2758" i="1"/>
  <c r="Q2758" i="1"/>
  <c r="R2758" i="1"/>
  <c r="S2758" i="1"/>
  <c r="T2758" i="1"/>
  <c r="U2758" i="1"/>
  <c r="V2758" i="1"/>
  <c r="W2758" i="1"/>
  <c r="X2758" i="1"/>
  <c r="Y2758" i="1"/>
  <c r="Z2758" i="1"/>
  <c r="AA2758" i="1"/>
  <c r="AB2758" i="1"/>
  <c r="AC2758" i="1"/>
  <c r="AD2758" i="1"/>
  <c r="AE2758" i="1"/>
  <c r="H2759" i="1"/>
  <c r="I2759" i="1"/>
  <c r="J2759" i="1"/>
  <c r="K2759" i="1"/>
  <c r="L2759" i="1"/>
  <c r="M2759" i="1"/>
  <c r="N2759" i="1"/>
  <c r="O2759" i="1"/>
  <c r="P2759" i="1"/>
  <c r="Q2759" i="1"/>
  <c r="R2759" i="1"/>
  <c r="S2759" i="1"/>
  <c r="T2759" i="1"/>
  <c r="U2759" i="1"/>
  <c r="V2759" i="1"/>
  <c r="W2759" i="1"/>
  <c r="X2759" i="1"/>
  <c r="Y2759" i="1"/>
  <c r="Z2759" i="1"/>
  <c r="AA2759" i="1"/>
  <c r="AB2759" i="1"/>
  <c r="AC2759" i="1"/>
  <c r="AD2759" i="1"/>
  <c r="AE2759" i="1"/>
  <c r="H2760" i="1"/>
  <c r="I2760" i="1"/>
  <c r="J2760" i="1"/>
  <c r="K2760" i="1"/>
  <c r="L2760" i="1"/>
  <c r="M2760" i="1"/>
  <c r="N2760" i="1"/>
  <c r="O2760" i="1"/>
  <c r="P2760" i="1"/>
  <c r="Q2760" i="1"/>
  <c r="R2760" i="1"/>
  <c r="S2760" i="1"/>
  <c r="T2760" i="1"/>
  <c r="U2760" i="1"/>
  <c r="V2760" i="1"/>
  <c r="W2760" i="1"/>
  <c r="X2760" i="1"/>
  <c r="Y2760" i="1"/>
  <c r="Z2760" i="1"/>
  <c r="AA2760" i="1"/>
  <c r="AB2760" i="1"/>
  <c r="AC2760" i="1"/>
  <c r="AD2760" i="1"/>
  <c r="AE2760" i="1"/>
  <c r="H2761" i="1"/>
  <c r="I2761" i="1"/>
  <c r="J2761" i="1"/>
  <c r="K2761" i="1"/>
  <c r="L2761" i="1"/>
  <c r="M2761" i="1"/>
  <c r="N2761" i="1"/>
  <c r="O2761" i="1"/>
  <c r="P2761" i="1"/>
  <c r="Q2761" i="1"/>
  <c r="R2761" i="1"/>
  <c r="S2761" i="1"/>
  <c r="T2761" i="1"/>
  <c r="U2761" i="1"/>
  <c r="V2761" i="1"/>
  <c r="W2761" i="1"/>
  <c r="X2761" i="1"/>
  <c r="Y2761" i="1"/>
  <c r="Z2761" i="1"/>
  <c r="AA2761" i="1"/>
  <c r="AB2761" i="1"/>
  <c r="AC2761" i="1"/>
  <c r="AD2761" i="1"/>
  <c r="AE2761" i="1"/>
  <c r="H2762" i="1"/>
  <c r="I2762" i="1"/>
  <c r="J2762" i="1"/>
  <c r="K2762" i="1"/>
  <c r="L2762" i="1"/>
  <c r="M2762" i="1"/>
  <c r="N2762" i="1"/>
  <c r="O2762" i="1"/>
  <c r="P2762" i="1"/>
  <c r="Q2762" i="1"/>
  <c r="R2762" i="1"/>
  <c r="S2762" i="1"/>
  <c r="T2762" i="1"/>
  <c r="U2762" i="1"/>
  <c r="V2762" i="1"/>
  <c r="W2762" i="1"/>
  <c r="X2762" i="1"/>
  <c r="Y2762" i="1"/>
  <c r="Z2762" i="1"/>
  <c r="AA2762" i="1"/>
  <c r="AB2762" i="1"/>
  <c r="AC2762" i="1"/>
  <c r="AD2762" i="1"/>
  <c r="AE2762" i="1"/>
  <c r="H2763" i="1"/>
  <c r="I2763" i="1"/>
  <c r="J2763" i="1"/>
  <c r="K2763" i="1"/>
  <c r="L2763" i="1"/>
  <c r="M2763" i="1"/>
  <c r="N2763" i="1"/>
  <c r="O2763" i="1"/>
  <c r="P2763" i="1"/>
  <c r="Q2763" i="1"/>
  <c r="R2763" i="1"/>
  <c r="S2763" i="1"/>
  <c r="T2763" i="1"/>
  <c r="U2763" i="1"/>
  <c r="V2763" i="1"/>
  <c r="W2763" i="1"/>
  <c r="X2763" i="1"/>
  <c r="Y2763" i="1"/>
  <c r="Z2763" i="1"/>
  <c r="AA2763" i="1"/>
  <c r="AB2763" i="1"/>
  <c r="AC2763" i="1"/>
  <c r="AD2763" i="1"/>
  <c r="AE2763" i="1"/>
  <c r="H2764" i="1"/>
  <c r="I2764" i="1"/>
  <c r="J2764" i="1"/>
  <c r="K2764" i="1"/>
  <c r="L2764" i="1"/>
  <c r="M2764" i="1"/>
  <c r="N2764" i="1"/>
  <c r="O2764" i="1"/>
  <c r="P2764" i="1"/>
  <c r="Q2764" i="1"/>
  <c r="R2764" i="1"/>
  <c r="S2764" i="1"/>
  <c r="T2764" i="1"/>
  <c r="U2764" i="1"/>
  <c r="V2764" i="1"/>
  <c r="W2764" i="1"/>
  <c r="X2764" i="1"/>
  <c r="Y2764" i="1"/>
  <c r="Z2764" i="1"/>
  <c r="AA2764" i="1"/>
  <c r="AB2764" i="1"/>
  <c r="AC2764" i="1"/>
  <c r="AD2764" i="1"/>
  <c r="AE2764" i="1"/>
  <c r="H2765" i="1"/>
  <c r="I2765" i="1"/>
  <c r="J2765" i="1"/>
  <c r="K2765" i="1"/>
  <c r="L2765" i="1"/>
  <c r="M2765" i="1"/>
  <c r="N2765" i="1"/>
  <c r="O2765" i="1"/>
  <c r="P2765" i="1"/>
  <c r="Q2765" i="1"/>
  <c r="R2765" i="1"/>
  <c r="S2765" i="1"/>
  <c r="T2765" i="1"/>
  <c r="U2765" i="1"/>
  <c r="V2765" i="1"/>
  <c r="W2765" i="1"/>
  <c r="X2765" i="1"/>
  <c r="Y2765" i="1"/>
  <c r="Z2765" i="1"/>
  <c r="AA2765" i="1"/>
  <c r="AB2765" i="1"/>
  <c r="AC2765" i="1"/>
  <c r="AD2765" i="1"/>
  <c r="AE2765" i="1"/>
  <c r="H2766" i="1"/>
  <c r="I2766" i="1"/>
  <c r="J2766" i="1"/>
  <c r="K2766" i="1"/>
  <c r="L2766" i="1"/>
  <c r="M2766" i="1"/>
  <c r="N2766" i="1"/>
  <c r="O2766" i="1"/>
  <c r="P2766" i="1"/>
  <c r="Q2766" i="1"/>
  <c r="R2766" i="1"/>
  <c r="S2766" i="1"/>
  <c r="T2766" i="1"/>
  <c r="U2766" i="1"/>
  <c r="V2766" i="1"/>
  <c r="W2766" i="1"/>
  <c r="X2766" i="1"/>
  <c r="Y2766" i="1"/>
  <c r="Z2766" i="1"/>
  <c r="AA2766" i="1"/>
  <c r="AB2766" i="1"/>
  <c r="AC2766" i="1"/>
  <c r="AD2766" i="1"/>
  <c r="AE2766" i="1"/>
  <c r="H2767" i="1"/>
  <c r="I2767" i="1"/>
  <c r="J2767" i="1"/>
  <c r="K2767" i="1"/>
  <c r="L2767" i="1"/>
  <c r="M2767" i="1"/>
  <c r="N2767" i="1"/>
  <c r="O2767" i="1"/>
  <c r="P2767" i="1"/>
  <c r="Q2767" i="1"/>
  <c r="R2767" i="1"/>
  <c r="S2767" i="1"/>
  <c r="T2767" i="1"/>
  <c r="U2767" i="1"/>
  <c r="V2767" i="1"/>
  <c r="W2767" i="1"/>
  <c r="X2767" i="1"/>
  <c r="Y2767" i="1"/>
  <c r="Z2767" i="1"/>
  <c r="AA2767" i="1"/>
  <c r="AB2767" i="1"/>
  <c r="AC2767" i="1"/>
  <c r="AD2767" i="1"/>
  <c r="AE2767" i="1"/>
  <c r="H2768" i="1"/>
  <c r="I2768" i="1"/>
  <c r="J2768" i="1"/>
  <c r="K2768" i="1"/>
  <c r="L2768" i="1"/>
  <c r="M2768" i="1"/>
  <c r="N2768" i="1"/>
  <c r="O2768" i="1"/>
  <c r="P2768" i="1"/>
  <c r="Q2768" i="1"/>
  <c r="R2768" i="1"/>
  <c r="S2768" i="1"/>
  <c r="T2768" i="1"/>
  <c r="U2768" i="1"/>
  <c r="V2768" i="1"/>
  <c r="W2768" i="1"/>
  <c r="X2768" i="1"/>
  <c r="Y2768" i="1"/>
  <c r="Z2768" i="1"/>
  <c r="AA2768" i="1"/>
  <c r="AB2768" i="1"/>
  <c r="AC2768" i="1"/>
  <c r="AD2768" i="1"/>
  <c r="AE2768" i="1"/>
  <c r="H2769" i="1"/>
  <c r="I2769" i="1"/>
  <c r="J2769" i="1"/>
  <c r="K2769" i="1"/>
  <c r="L2769" i="1"/>
  <c r="M2769" i="1"/>
  <c r="N2769" i="1"/>
  <c r="O2769" i="1"/>
  <c r="P2769" i="1"/>
  <c r="Q2769" i="1"/>
  <c r="R2769" i="1"/>
  <c r="S2769" i="1"/>
  <c r="T2769" i="1"/>
  <c r="U2769" i="1"/>
  <c r="V2769" i="1"/>
  <c r="W2769" i="1"/>
  <c r="X2769" i="1"/>
  <c r="Y2769" i="1"/>
  <c r="Z2769" i="1"/>
  <c r="AA2769" i="1"/>
  <c r="AB2769" i="1"/>
  <c r="AC2769" i="1"/>
  <c r="AD2769" i="1"/>
  <c r="AE2769" i="1"/>
  <c r="H2770" i="1"/>
  <c r="I2770" i="1"/>
  <c r="J2770" i="1"/>
  <c r="K2770" i="1"/>
  <c r="L2770" i="1"/>
  <c r="M2770" i="1"/>
  <c r="N2770" i="1"/>
  <c r="O2770" i="1"/>
  <c r="P2770" i="1"/>
  <c r="Q2770" i="1"/>
  <c r="R2770" i="1"/>
  <c r="S2770" i="1"/>
  <c r="T2770" i="1"/>
  <c r="U2770" i="1"/>
  <c r="V2770" i="1"/>
  <c r="W2770" i="1"/>
  <c r="X2770" i="1"/>
  <c r="Y2770" i="1"/>
  <c r="Z2770" i="1"/>
  <c r="AA2770" i="1"/>
  <c r="AB2770" i="1"/>
  <c r="AC2770" i="1"/>
  <c r="AD2770" i="1"/>
  <c r="AE2770" i="1"/>
  <c r="H2771" i="1"/>
  <c r="I2771" i="1"/>
  <c r="J2771" i="1"/>
  <c r="K2771" i="1"/>
  <c r="L2771" i="1"/>
  <c r="M2771" i="1"/>
  <c r="N2771" i="1"/>
  <c r="O2771" i="1"/>
  <c r="P2771" i="1"/>
  <c r="Q2771" i="1"/>
  <c r="R2771" i="1"/>
  <c r="S2771" i="1"/>
  <c r="T2771" i="1"/>
  <c r="U2771" i="1"/>
  <c r="V2771" i="1"/>
  <c r="W2771" i="1"/>
  <c r="X2771" i="1"/>
  <c r="Y2771" i="1"/>
  <c r="Z2771" i="1"/>
  <c r="AA2771" i="1"/>
  <c r="AB2771" i="1"/>
  <c r="AC2771" i="1"/>
  <c r="AD2771" i="1"/>
  <c r="AE2771" i="1"/>
  <c r="H2772" i="1"/>
  <c r="I2772" i="1"/>
  <c r="J2772" i="1"/>
  <c r="K2772" i="1"/>
  <c r="L2772" i="1"/>
  <c r="M2772" i="1"/>
  <c r="N2772" i="1"/>
  <c r="O2772" i="1"/>
  <c r="P2772" i="1"/>
  <c r="Q2772" i="1"/>
  <c r="R2772" i="1"/>
  <c r="S2772" i="1"/>
  <c r="T2772" i="1"/>
  <c r="U2772" i="1"/>
  <c r="V2772" i="1"/>
  <c r="W2772" i="1"/>
  <c r="X2772" i="1"/>
  <c r="Y2772" i="1"/>
  <c r="Z2772" i="1"/>
  <c r="AA2772" i="1"/>
  <c r="AB2772" i="1"/>
  <c r="AC2772" i="1"/>
  <c r="AD2772" i="1"/>
  <c r="AE2772" i="1"/>
  <c r="H2773" i="1"/>
  <c r="I2773" i="1"/>
  <c r="J2773" i="1"/>
  <c r="K2773" i="1"/>
  <c r="L2773" i="1"/>
  <c r="M2773" i="1"/>
  <c r="N2773" i="1"/>
  <c r="O2773" i="1"/>
  <c r="P2773" i="1"/>
  <c r="Q2773" i="1"/>
  <c r="R2773" i="1"/>
  <c r="S2773" i="1"/>
  <c r="T2773" i="1"/>
  <c r="U2773" i="1"/>
  <c r="V2773" i="1"/>
  <c r="W2773" i="1"/>
  <c r="X2773" i="1"/>
  <c r="Y2773" i="1"/>
  <c r="Z2773" i="1"/>
  <c r="AA2773" i="1"/>
  <c r="AB2773" i="1"/>
  <c r="AC2773" i="1"/>
  <c r="AD2773" i="1"/>
  <c r="AE2773" i="1"/>
  <c r="H2774" i="1"/>
  <c r="I2774" i="1"/>
  <c r="J2774" i="1"/>
  <c r="K2774" i="1"/>
  <c r="L2774" i="1"/>
  <c r="M2774" i="1"/>
  <c r="N2774" i="1"/>
  <c r="O2774" i="1"/>
  <c r="P2774" i="1"/>
  <c r="Q2774" i="1"/>
  <c r="R2774" i="1"/>
  <c r="S2774" i="1"/>
  <c r="T2774" i="1"/>
  <c r="U2774" i="1"/>
  <c r="V2774" i="1"/>
  <c r="W2774" i="1"/>
  <c r="X2774" i="1"/>
  <c r="Y2774" i="1"/>
  <c r="Z2774" i="1"/>
  <c r="AA2774" i="1"/>
  <c r="AB2774" i="1"/>
  <c r="AC2774" i="1"/>
  <c r="AD2774" i="1"/>
  <c r="AE2774" i="1"/>
  <c r="H2775" i="1"/>
  <c r="I2775" i="1"/>
  <c r="J2775" i="1"/>
  <c r="K2775" i="1"/>
  <c r="L2775" i="1"/>
  <c r="M2775" i="1"/>
  <c r="N2775" i="1"/>
  <c r="O2775" i="1"/>
  <c r="P2775" i="1"/>
  <c r="Q2775" i="1"/>
  <c r="R2775" i="1"/>
  <c r="S2775" i="1"/>
  <c r="T2775" i="1"/>
  <c r="U2775" i="1"/>
  <c r="V2775" i="1"/>
  <c r="W2775" i="1"/>
  <c r="X2775" i="1"/>
  <c r="Y2775" i="1"/>
  <c r="Z2775" i="1"/>
  <c r="AA2775" i="1"/>
  <c r="AB2775" i="1"/>
  <c r="AC2775" i="1"/>
  <c r="AD2775" i="1"/>
  <c r="AE2775" i="1"/>
  <c r="H2776" i="1"/>
  <c r="I2776" i="1"/>
  <c r="J2776" i="1"/>
  <c r="K2776" i="1"/>
  <c r="L2776" i="1"/>
  <c r="M2776" i="1"/>
  <c r="N2776" i="1"/>
  <c r="O2776" i="1"/>
  <c r="P2776" i="1"/>
  <c r="Q2776" i="1"/>
  <c r="R2776" i="1"/>
  <c r="S2776" i="1"/>
  <c r="T2776" i="1"/>
  <c r="U2776" i="1"/>
  <c r="V2776" i="1"/>
  <c r="W2776" i="1"/>
  <c r="X2776" i="1"/>
  <c r="Y2776" i="1"/>
  <c r="Z2776" i="1"/>
  <c r="AA2776" i="1"/>
  <c r="AB2776" i="1"/>
  <c r="AC2776" i="1"/>
  <c r="AD2776" i="1"/>
  <c r="AE2776" i="1"/>
  <c r="H2777" i="1"/>
  <c r="I2777" i="1"/>
  <c r="J2777" i="1"/>
  <c r="K2777" i="1"/>
  <c r="L2777" i="1"/>
  <c r="M2777" i="1"/>
  <c r="N2777" i="1"/>
  <c r="O2777" i="1"/>
  <c r="P2777" i="1"/>
  <c r="Q2777" i="1"/>
  <c r="R2777" i="1"/>
  <c r="S2777" i="1"/>
  <c r="T2777" i="1"/>
  <c r="U2777" i="1"/>
  <c r="V2777" i="1"/>
  <c r="W2777" i="1"/>
  <c r="X2777" i="1"/>
  <c r="Y2777" i="1"/>
  <c r="Z2777" i="1"/>
  <c r="AA2777" i="1"/>
  <c r="AB2777" i="1"/>
  <c r="AC2777" i="1"/>
  <c r="AD2777" i="1"/>
  <c r="AE2777" i="1"/>
  <c r="H2778" i="1"/>
  <c r="I2778" i="1"/>
  <c r="J2778" i="1"/>
  <c r="K2778" i="1"/>
  <c r="L2778" i="1"/>
  <c r="M2778" i="1"/>
  <c r="N2778" i="1"/>
  <c r="O2778" i="1"/>
  <c r="P2778" i="1"/>
  <c r="Q2778" i="1"/>
  <c r="R2778" i="1"/>
  <c r="S2778" i="1"/>
  <c r="T2778" i="1"/>
  <c r="U2778" i="1"/>
  <c r="V2778" i="1"/>
  <c r="W2778" i="1"/>
  <c r="X2778" i="1"/>
  <c r="Y2778" i="1"/>
  <c r="Z2778" i="1"/>
  <c r="AA2778" i="1"/>
  <c r="AB2778" i="1"/>
  <c r="AC2778" i="1"/>
  <c r="AD2778" i="1"/>
  <c r="AE2778" i="1"/>
  <c r="H2779" i="1"/>
  <c r="I2779" i="1"/>
  <c r="J2779" i="1"/>
  <c r="K2779" i="1"/>
  <c r="L2779" i="1"/>
  <c r="M2779" i="1"/>
  <c r="N2779" i="1"/>
  <c r="O2779" i="1"/>
  <c r="P2779" i="1"/>
  <c r="Q2779" i="1"/>
  <c r="R2779" i="1"/>
  <c r="S2779" i="1"/>
  <c r="T2779" i="1"/>
  <c r="U2779" i="1"/>
  <c r="V2779" i="1"/>
  <c r="W2779" i="1"/>
  <c r="X2779" i="1"/>
  <c r="Y2779" i="1"/>
  <c r="Z2779" i="1"/>
  <c r="AA2779" i="1"/>
  <c r="AB2779" i="1"/>
  <c r="AC2779" i="1"/>
  <c r="AD2779" i="1"/>
  <c r="AE2779" i="1"/>
  <c r="H2780" i="1"/>
  <c r="I2780" i="1"/>
  <c r="J2780" i="1"/>
  <c r="K2780" i="1"/>
  <c r="L2780" i="1"/>
  <c r="M2780" i="1"/>
  <c r="N2780" i="1"/>
  <c r="O2780" i="1"/>
  <c r="P2780" i="1"/>
  <c r="Q2780" i="1"/>
  <c r="R2780" i="1"/>
  <c r="S2780" i="1"/>
  <c r="T2780" i="1"/>
  <c r="U2780" i="1"/>
  <c r="V2780" i="1"/>
  <c r="W2780" i="1"/>
  <c r="X2780" i="1"/>
  <c r="Y2780" i="1"/>
  <c r="Z2780" i="1"/>
  <c r="AA2780" i="1"/>
  <c r="AB2780" i="1"/>
  <c r="AC2780" i="1"/>
  <c r="AD2780" i="1"/>
  <c r="AE2780" i="1"/>
  <c r="H2781" i="1"/>
  <c r="I2781" i="1"/>
  <c r="J2781" i="1"/>
  <c r="K2781" i="1"/>
  <c r="L2781" i="1"/>
  <c r="M2781" i="1"/>
  <c r="N2781" i="1"/>
  <c r="O2781" i="1"/>
  <c r="P2781" i="1"/>
  <c r="Q2781" i="1"/>
  <c r="R2781" i="1"/>
  <c r="S2781" i="1"/>
  <c r="T2781" i="1"/>
  <c r="U2781" i="1"/>
  <c r="V2781" i="1"/>
  <c r="W2781" i="1"/>
  <c r="X2781" i="1"/>
  <c r="Y2781" i="1"/>
  <c r="Z2781" i="1"/>
  <c r="AA2781" i="1"/>
  <c r="AB2781" i="1"/>
  <c r="AC2781" i="1"/>
  <c r="AD2781" i="1"/>
  <c r="AE2781" i="1"/>
  <c r="H2782" i="1"/>
  <c r="I2782" i="1"/>
  <c r="J2782" i="1"/>
  <c r="K2782" i="1"/>
  <c r="L2782" i="1"/>
  <c r="M2782" i="1"/>
  <c r="N2782" i="1"/>
  <c r="O2782" i="1"/>
  <c r="P2782" i="1"/>
  <c r="Q2782" i="1"/>
  <c r="R2782" i="1"/>
  <c r="S2782" i="1"/>
  <c r="T2782" i="1"/>
  <c r="U2782" i="1"/>
  <c r="V2782" i="1"/>
  <c r="W2782" i="1"/>
  <c r="X2782" i="1"/>
  <c r="Y2782" i="1"/>
  <c r="Z2782" i="1"/>
  <c r="AA2782" i="1"/>
  <c r="AB2782" i="1"/>
  <c r="AC2782" i="1"/>
  <c r="AD2782" i="1"/>
  <c r="AE2782" i="1"/>
  <c r="H2783" i="1"/>
  <c r="I2783" i="1"/>
  <c r="J2783" i="1"/>
  <c r="K2783" i="1"/>
  <c r="L2783" i="1"/>
  <c r="M2783" i="1"/>
  <c r="N2783" i="1"/>
  <c r="O2783" i="1"/>
  <c r="P2783" i="1"/>
  <c r="Q2783" i="1"/>
  <c r="R2783" i="1"/>
  <c r="S2783" i="1"/>
  <c r="T2783" i="1"/>
  <c r="U2783" i="1"/>
  <c r="V2783" i="1"/>
  <c r="W2783" i="1"/>
  <c r="X2783" i="1"/>
  <c r="Y2783" i="1"/>
  <c r="Z2783" i="1"/>
  <c r="AA2783" i="1"/>
  <c r="AB2783" i="1"/>
  <c r="AC2783" i="1"/>
  <c r="AD2783" i="1"/>
  <c r="AE2783" i="1"/>
  <c r="H2792" i="1"/>
  <c r="I2792" i="1"/>
  <c r="J2792" i="1"/>
  <c r="K2792" i="1"/>
  <c r="L2792" i="1"/>
  <c r="M2792" i="1"/>
  <c r="N2792" i="1"/>
  <c r="O2792" i="1"/>
  <c r="P2792" i="1"/>
  <c r="Q2792" i="1"/>
  <c r="R2792" i="1"/>
  <c r="S2792" i="1"/>
  <c r="T2792" i="1"/>
  <c r="U2792" i="1"/>
  <c r="V2792" i="1"/>
  <c r="W2792" i="1"/>
  <c r="X2792" i="1"/>
  <c r="Y2792" i="1"/>
  <c r="Z2792" i="1"/>
  <c r="AA2792" i="1"/>
  <c r="AB2792" i="1"/>
  <c r="AC2792" i="1"/>
  <c r="AD2792" i="1"/>
  <c r="AE2792" i="1"/>
  <c r="H2793" i="1"/>
  <c r="I2793" i="1"/>
  <c r="J2793" i="1"/>
  <c r="K2793" i="1"/>
  <c r="L2793" i="1"/>
  <c r="M2793" i="1"/>
  <c r="N2793" i="1"/>
  <c r="O2793" i="1"/>
  <c r="P2793" i="1"/>
  <c r="Q2793" i="1"/>
  <c r="R2793" i="1"/>
  <c r="S2793" i="1"/>
  <c r="T2793" i="1"/>
  <c r="U2793" i="1"/>
  <c r="V2793" i="1"/>
  <c r="W2793" i="1"/>
  <c r="X2793" i="1"/>
  <c r="Y2793" i="1"/>
  <c r="Z2793" i="1"/>
  <c r="AA2793" i="1"/>
  <c r="AB2793" i="1"/>
  <c r="AC2793" i="1"/>
  <c r="AD2793" i="1"/>
  <c r="AE2793" i="1"/>
  <c r="H2794" i="1"/>
  <c r="I2794" i="1"/>
  <c r="J2794" i="1"/>
  <c r="K2794" i="1"/>
  <c r="L2794" i="1"/>
  <c r="M2794" i="1"/>
  <c r="N2794" i="1"/>
  <c r="O2794" i="1"/>
  <c r="P2794" i="1"/>
  <c r="Q2794" i="1"/>
  <c r="R2794" i="1"/>
  <c r="S2794" i="1"/>
  <c r="T2794" i="1"/>
  <c r="U2794" i="1"/>
  <c r="V2794" i="1"/>
  <c r="W2794" i="1"/>
  <c r="X2794" i="1"/>
  <c r="Y2794" i="1"/>
  <c r="Z2794" i="1"/>
  <c r="AA2794" i="1"/>
  <c r="AB2794" i="1"/>
  <c r="AC2794" i="1"/>
  <c r="AD2794" i="1"/>
  <c r="AE2794" i="1"/>
  <c r="H2795" i="1"/>
  <c r="I2795" i="1"/>
  <c r="J2795" i="1"/>
  <c r="K2795" i="1"/>
  <c r="L2795" i="1"/>
  <c r="M2795" i="1"/>
  <c r="N2795" i="1"/>
  <c r="O2795" i="1"/>
  <c r="P2795" i="1"/>
  <c r="Q2795" i="1"/>
  <c r="R2795" i="1"/>
  <c r="S2795" i="1"/>
  <c r="T2795" i="1"/>
  <c r="U2795" i="1"/>
  <c r="V2795" i="1"/>
  <c r="W2795" i="1"/>
  <c r="X2795" i="1"/>
  <c r="Y2795" i="1"/>
  <c r="Z2795" i="1"/>
  <c r="AA2795" i="1"/>
  <c r="AB2795" i="1"/>
  <c r="AC2795" i="1"/>
  <c r="AD2795" i="1"/>
  <c r="AE2795" i="1"/>
  <c r="H2796" i="1"/>
  <c r="I2796" i="1"/>
  <c r="J2796" i="1"/>
  <c r="K2796" i="1"/>
  <c r="L2796" i="1"/>
  <c r="M2796" i="1"/>
  <c r="N2796" i="1"/>
  <c r="O2796" i="1"/>
  <c r="P2796" i="1"/>
  <c r="Q2796" i="1"/>
  <c r="R2796" i="1"/>
  <c r="S2796" i="1"/>
  <c r="T2796" i="1"/>
  <c r="U2796" i="1"/>
  <c r="V2796" i="1"/>
  <c r="W2796" i="1"/>
  <c r="X2796" i="1"/>
  <c r="Y2796" i="1"/>
  <c r="Z2796" i="1"/>
  <c r="AA2796" i="1"/>
  <c r="AB2796" i="1"/>
  <c r="AC2796" i="1"/>
  <c r="AD2796" i="1"/>
  <c r="AE2796" i="1"/>
  <c r="H2797" i="1"/>
  <c r="I2797" i="1"/>
  <c r="J2797" i="1"/>
  <c r="K2797" i="1"/>
  <c r="L2797" i="1"/>
  <c r="M2797" i="1"/>
  <c r="N2797" i="1"/>
  <c r="O2797" i="1"/>
  <c r="P2797" i="1"/>
  <c r="Q2797" i="1"/>
  <c r="R2797" i="1"/>
  <c r="S2797" i="1"/>
  <c r="T2797" i="1"/>
  <c r="U2797" i="1"/>
  <c r="V2797" i="1"/>
  <c r="W2797" i="1"/>
  <c r="X2797" i="1"/>
  <c r="Y2797" i="1"/>
  <c r="Z2797" i="1"/>
  <c r="AA2797" i="1"/>
  <c r="AB2797" i="1"/>
  <c r="AC2797" i="1"/>
  <c r="AD2797" i="1"/>
  <c r="AE2797" i="1"/>
  <c r="H2798" i="1"/>
  <c r="I2798" i="1"/>
  <c r="J2798" i="1"/>
  <c r="K2798" i="1"/>
  <c r="L2798" i="1"/>
  <c r="M2798" i="1"/>
  <c r="N2798" i="1"/>
  <c r="O2798" i="1"/>
  <c r="P2798" i="1"/>
  <c r="Q2798" i="1"/>
  <c r="R2798" i="1"/>
  <c r="S2798" i="1"/>
  <c r="T2798" i="1"/>
  <c r="U2798" i="1"/>
  <c r="V2798" i="1"/>
  <c r="W2798" i="1"/>
  <c r="X2798" i="1"/>
  <c r="Y2798" i="1"/>
  <c r="Z2798" i="1"/>
  <c r="AA2798" i="1"/>
  <c r="AB2798" i="1"/>
  <c r="AC2798" i="1"/>
  <c r="AD2798" i="1"/>
  <c r="AE2798" i="1"/>
  <c r="H2799" i="1"/>
  <c r="I2799" i="1"/>
  <c r="J2799" i="1"/>
  <c r="K2799" i="1"/>
  <c r="L2799" i="1"/>
  <c r="M2799" i="1"/>
  <c r="N2799" i="1"/>
  <c r="O2799" i="1"/>
  <c r="P2799" i="1"/>
  <c r="Q2799" i="1"/>
  <c r="R2799" i="1"/>
  <c r="S2799" i="1"/>
  <c r="T2799" i="1"/>
  <c r="U2799" i="1"/>
  <c r="V2799" i="1"/>
  <c r="W2799" i="1"/>
  <c r="X2799" i="1"/>
  <c r="Y2799" i="1"/>
  <c r="Z2799" i="1"/>
  <c r="AA2799" i="1"/>
  <c r="AB2799" i="1"/>
  <c r="AC2799" i="1"/>
  <c r="AD2799" i="1"/>
  <c r="AE2799" i="1"/>
  <c r="H2800" i="1"/>
  <c r="I2800" i="1"/>
  <c r="J2800" i="1"/>
  <c r="K2800" i="1"/>
  <c r="L2800" i="1"/>
  <c r="M2800" i="1"/>
  <c r="N2800" i="1"/>
  <c r="O2800" i="1"/>
  <c r="P2800" i="1"/>
  <c r="Q2800" i="1"/>
  <c r="R2800" i="1"/>
  <c r="S2800" i="1"/>
  <c r="T2800" i="1"/>
  <c r="U2800" i="1"/>
  <c r="V2800" i="1"/>
  <c r="W2800" i="1"/>
  <c r="X2800" i="1"/>
  <c r="Y2800" i="1"/>
  <c r="Z2800" i="1"/>
  <c r="AA2800" i="1"/>
  <c r="AB2800" i="1"/>
  <c r="AC2800" i="1"/>
  <c r="AD2800" i="1"/>
  <c r="AE2800" i="1"/>
  <c r="H2801" i="1"/>
  <c r="I2801" i="1"/>
  <c r="J2801" i="1"/>
  <c r="K2801" i="1"/>
  <c r="L2801" i="1"/>
  <c r="M2801" i="1"/>
  <c r="N2801" i="1"/>
  <c r="O2801" i="1"/>
  <c r="P2801" i="1"/>
  <c r="Q2801" i="1"/>
  <c r="R2801" i="1"/>
  <c r="S2801" i="1"/>
  <c r="T2801" i="1"/>
  <c r="U2801" i="1"/>
  <c r="V2801" i="1"/>
  <c r="W2801" i="1"/>
  <c r="X2801" i="1"/>
  <c r="Y2801" i="1"/>
  <c r="Z2801" i="1"/>
  <c r="AA2801" i="1"/>
  <c r="AB2801" i="1"/>
  <c r="AC2801" i="1"/>
  <c r="AD2801" i="1"/>
  <c r="AE2801" i="1"/>
  <c r="H2802" i="1"/>
  <c r="I2802" i="1"/>
  <c r="J2802" i="1"/>
  <c r="K2802" i="1"/>
  <c r="L2802" i="1"/>
  <c r="M2802" i="1"/>
  <c r="N2802" i="1"/>
  <c r="O2802" i="1"/>
  <c r="P2802" i="1"/>
  <c r="Q2802" i="1"/>
  <c r="R2802" i="1"/>
  <c r="S2802" i="1"/>
  <c r="T2802" i="1"/>
  <c r="U2802" i="1"/>
  <c r="V2802" i="1"/>
  <c r="W2802" i="1"/>
  <c r="X2802" i="1"/>
  <c r="Y2802" i="1"/>
  <c r="Z2802" i="1"/>
  <c r="AA2802" i="1"/>
  <c r="AB2802" i="1"/>
  <c r="AC2802" i="1"/>
  <c r="AD2802" i="1"/>
  <c r="AE2802" i="1"/>
  <c r="H2803" i="1"/>
  <c r="I2803" i="1"/>
  <c r="J2803" i="1"/>
  <c r="K2803" i="1"/>
  <c r="L2803" i="1"/>
  <c r="M2803" i="1"/>
  <c r="N2803" i="1"/>
  <c r="O2803" i="1"/>
  <c r="P2803" i="1"/>
  <c r="Q2803" i="1"/>
  <c r="R2803" i="1"/>
  <c r="S2803" i="1"/>
  <c r="T2803" i="1"/>
  <c r="U2803" i="1"/>
  <c r="V2803" i="1"/>
  <c r="W2803" i="1"/>
  <c r="X2803" i="1"/>
  <c r="Y2803" i="1"/>
  <c r="Z2803" i="1"/>
  <c r="AA2803" i="1"/>
  <c r="AB2803" i="1"/>
  <c r="AC2803" i="1"/>
  <c r="AD2803" i="1"/>
  <c r="AE2803" i="1"/>
  <c r="H2804" i="1"/>
  <c r="I2804" i="1"/>
  <c r="J2804" i="1"/>
  <c r="K2804" i="1"/>
  <c r="L2804" i="1"/>
  <c r="M2804" i="1"/>
  <c r="N2804" i="1"/>
  <c r="O2804" i="1"/>
  <c r="P2804" i="1"/>
  <c r="Q2804" i="1"/>
  <c r="R2804" i="1"/>
  <c r="S2804" i="1"/>
  <c r="T2804" i="1"/>
  <c r="U2804" i="1"/>
  <c r="V2804" i="1"/>
  <c r="W2804" i="1"/>
  <c r="X2804" i="1"/>
  <c r="Y2804" i="1"/>
  <c r="Z2804" i="1"/>
  <c r="AA2804" i="1"/>
  <c r="AB2804" i="1"/>
  <c r="AC2804" i="1"/>
  <c r="AD2804" i="1"/>
  <c r="AE2804" i="1"/>
  <c r="H2805" i="1"/>
  <c r="I2805" i="1"/>
  <c r="J2805" i="1"/>
  <c r="K2805" i="1"/>
  <c r="L2805" i="1"/>
  <c r="M2805" i="1"/>
  <c r="N2805" i="1"/>
  <c r="O2805" i="1"/>
  <c r="P2805" i="1"/>
  <c r="Q2805" i="1"/>
  <c r="R2805" i="1"/>
  <c r="S2805" i="1"/>
  <c r="T2805" i="1"/>
  <c r="U2805" i="1"/>
  <c r="V2805" i="1"/>
  <c r="W2805" i="1"/>
  <c r="X2805" i="1"/>
  <c r="Y2805" i="1"/>
  <c r="Z2805" i="1"/>
  <c r="AA2805" i="1"/>
  <c r="AB2805" i="1"/>
  <c r="AC2805" i="1"/>
  <c r="AD2805" i="1"/>
  <c r="AE2805" i="1"/>
  <c r="H2806" i="1"/>
  <c r="I2806" i="1"/>
  <c r="J2806" i="1"/>
  <c r="K2806" i="1"/>
  <c r="L2806" i="1"/>
  <c r="M2806" i="1"/>
  <c r="N2806" i="1"/>
  <c r="O2806" i="1"/>
  <c r="P2806" i="1"/>
  <c r="Q2806" i="1"/>
  <c r="R2806" i="1"/>
  <c r="S2806" i="1"/>
  <c r="T2806" i="1"/>
  <c r="U2806" i="1"/>
  <c r="V2806" i="1"/>
  <c r="W2806" i="1"/>
  <c r="X2806" i="1"/>
  <c r="Y2806" i="1"/>
  <c r="Z2806" i="1"/>
  <c r="AA2806" i="1"/>
  <c r="AB2806" i="1"/>
  <c r="AC2806" i="1"/>
  <c r="AD2806" i="1"/>
  <c r="AE2806" i="1"/>
  <c r="H2807" i="1"/>
  <c r="I2807" i="1"/>
  <c r="J2807" i="1"/>
  <c r="K2807" i="1"/>
  <c r="L2807" i="1"/>
  <c r="M2807" i="1"/>
  <c r="N2807" i="1"/>
  <c r="O2807" i="1"/>
  <c r="P2807" i="1"/>
  <c r="Q2807" i="1"/>
  <c r="R2807" i="1"/>
  <c r="S2807" i="1"/>
  <c r="T2807" i="1"/>
  <c r="U2807" i="1"/>
  <c r="V2807" i="1"/>
  <c r="W2807" i="1"/>
  <c r="X2807" i="1"/>
  <c r="Y2807" i="1"/>
  <c r="Z2807" i="1"/>
  <c r="AA2807" i="1"/>
  <c r="AB2807" i="1"/>
  <c r="AC2807" i="1"/>
  <c r="AD2807" i="1"/>
  <c r="AE2807" i="1"/>
  <c r="H2808" i="1"/>
  <c r="I2808" i="1"/>
  <c r="J2808" i="1"/>
  <c r="K2808" i="1"/>
  <c r="L2808" i="1"/>
  <c r="M2808" i="1"/>
  <c r="N2808" i="1"/>
  <c r="O2808" i="1"/>
  <c r="P2808" i="1"/>
  <c r="Q2808" i="1"/>
  <c r="R2808" i="1"/>
  <c r="S2808" i="1"/>
  <c r="T2808" i="1"/>
  <c r="U2808" i="1"/>
  <c r="V2808" i="1"/>
  <c r="W2808" i="1"/>
  <c r="X2808" i="1"/>
  <c r="Y2808" i="1"/>
  <c r="Z2808" i="1"/>
  <c r="AA2808" i="1"/>
  <c r="AB2808" i="1"/>
  <c r="AC2808" i="1"/>
  <c r="AD2808" i="1"/>
  <c r="AE2808" i="1"/>
  <c r="H2809" i="1"/>
  <c r="I2809" i="1"/>
  <c r="J2809" i="1"/>
  <c r="K2809" i="1"/>
  <c r="L2809" i="1"/>
  <c r="M2809" i="1"/>
  <c r="N2809" i="1"/>
  <c r="O2809" i="1"/>
  <c r="P2809" i="1"/>
  <c r="Q2809" i="1"/>
  <c r="R2809" i="1"/>
  <c r="S2809" i="1"/>
  <c r="T2809" i="1"/>
  <c r="U2809" i="1"/>
  <c r="V2809" i="1"/>
  <c r="W2809" i="1"/>
  <c r="X2809" i="1"/>
  <c r="Y2809" i="1"/>
  <c r="Z2809" i="1"/>
  <c r="AA2809" i="1"/>
  <c r="AB2809" i="1"/>
  <c r="AC2809" i="1"/>
  <c r="AD2809" i="1"/>
  <c r="AE2809" i="1"/>
  <c r="H2810" i="1"/>
  <c r="I2810" i="1"/>
  <c r="J2810" i="1"/>
  <c r="K2810" i="1"/>
  <c r="L2810" i="1"/>
  <c r="M2810" i="1"/>
  <c r="N2810" i="1"/>
  <c r="O2810" i="1"/>
  <c r="P2810" i="1"/>
  <c r="Q2810" i="1"/>
  <c r="R2810" i="1"/>
  <c r="S2810" i="1"/>
  <c r="T2810" i="1"/>
  <c r="U2810" i="1"/>
  <c r="V2810" i="1"/>
  <c r="W2810" i="1"/>
  <c r="X2810" i="1"/>
  <c r="Y2810" i="1"/>
  <c r="Z2810" i="1"/>
  <c r="AA2810" i="1"/>
  <c r="AB2810" i="1"/>
  <c r="AC2810" i="1"/>
  <c r="AD2810" i="1"/>
  <c r="AE2810" i="1"/>
  <c r="H2811" i="1"/>
  <c r="I2811" i="1"/>
  <c r="J2811" i="1"/>
  <c r="K2811" i="1"/>
  <c r="L2811" i="1"/>
  <c r="M2811" i="1"/>
  <c r="N2811" i="1"/>
  <c r="O2811" i="1"/>
  <c r="P2811" i="1"/>
  <c r="Q2811" i="1"/>
  <c r="R2811" i="1"/>
  <c r="S2811" i="1"/>
  <c r="T2811" i="1"/>
  <c r="U2811" i="1"/>
  <c r="V2811" i="1"/>
  <c r="W2811" i="1"/>
  <c r="X2811" i="1"/>
  <c r="Y2811" i="1"/>
  <c r="Z2811" i="1"/>
  <c r="AA2811" i="1"/>
  <c r="AB2811" i="1"/>
  <c r="AC2811" i="1"/>
  <c r="AD2811" i="1"/>
  <c r="AE2811" i="1"/>
  <c r="H2812" i="1"/>
  <c r="I2812" i="1"/>
  <c r="J2812" i="1"/>
  <c r="K2812" i="1"/>
  <c r="L2812" i="1"/>
  <c r="M2812" i="1"/>
  <c r="N2812" i="1"/>
  <c r="O2812" i="1"/>
  <c r="P2812" i="1"/>
  <c r="Q2812" i="1"/>
  <c r="R2812" i="1"/>
  <c r="S2812" i="1"/>
  <c r="T2812" i="1"/>
  <c r="U2812" i="1"/>
  <c r="V2812" i="1"/>
  <c r="W2812" i="1"/>
  <c r="X2812" i="1"/>
  <c r="Y2812" i="1"/>
  <c r="Z2812" i="1"/>
  <c r="AA2812" i="1"/>
  <c r="AB2812" i="1"/>
  <c r="AC2812" i="1"/>
  <c r="AD2812" i="1"/>
  <c r="AE2812" i="1"/>
  <c r="H2813" i="1"/>
  <c r="I2813" i="1"/>
  <c r="J2813" i="1"/>
  <c r="K2813" i="1"/>
  <c r="L2813" i="1"/>
  <c r="M2813" i="1"/>
  <c r="N2813" i="1"/>
  <c r="O2813" i="1"/>
  <c r="P2813" i="1"/>
  <c r="Q2813" i="1"/>
  <c r="R2813" i="1"/>
  <c r="S2813" i="1"/>
  <c r="T2813" i="1"/>
  <c r="U2813" i="1"/>
  <c r="V2813" i="1"/>
  <c r="W2813" i="1"/>
  <c r="X2813" i="1"/>
  <c r="Y2813" i="1"/>
  <c r="Z2813" i="1"/>
  <c r="AA2813" i="1"/>
  <c r="AB2813" i="1"/>
  <c r="AC2813" i="1"/>
  <c r="AD2813" i="1"/>
  <c r="AE2813" i="1"/>
  <c r="H2814" i="1"/>
  <c r="I2814" i="1"/>
  <c r="J2814" i="1"/>
  <c r="K2814" i="1"/>
  <c r="L2814" i="1"/>
  <c r="M2814" i="1"/>
  <c r="N2814" i="1"/>
  <c r="O2814" i="1"/>
  <c r="P2814" i="1"/>
  <c r="Q2814" i="1"/>
  <c r="R2814" i="1"/>
  <c r="S2814" i="1"/>
  <c r="T2814" i="1"/>
  <c r="U2814" i="1"/>
  <c r="V2814" i="1"/>
  <c r="W2814" i="1"/>
  <c r="X2814" i="1"/>
  <c r="Y2814" i="1"/>
  <c r="Z2814" i="1"/>
  <c r="AA2814" i="1"/>
  <c r="AB2814" i="1"/>
  <c r="AC2814" i="1"/>
  <c r="AD2814" i="1"/>
  <c r="AE2814" i="1"/>
  <c r="H2815" i="1"/>
  <c r="I2815" i="1"/>
  <c r="J2815" i="1"/>
  <c r="K2815" i="1"/>
  <c r="L2815" i="1"/>
  <c r="M2815" i="1"/>
  <c r="N2815" i="1"/>
  <c r="O2815" i="1"/>
  <c r="P2815" i="1"/>
  <c r="Q2815" i="1"/>
  <c r="R2815" i="1"/>
  <c r="S2815" i="1"/>
  <c r="T2815" i="1"/>
  <c r="U2815" i="1"/>
  <c r="V2815" i="1"/>
  <c r="W2815" i="1"/>
  <c r="X2815" i="1"/>
  <c r="Y2815" i="1"/>
  <c r="Z2815" i="1"/>
  <c r="AA2815" i="1"/>
  <c r="AB2815" i="1"/>
  <c r="AC2815" i="1"/>
  <c r="AD2815" i="1"/>
  <c r="AE2815" i="1"/>
  <c r="H2816" i="1"/>
  <c r="I2816" i="1"/>
  <c r="J2816" i="1"/>
  <c r="K2816" i="1"/>
  <c r="L2816" i="1"/>
  <c r="M2816" i="1"/>
  <c r="N2816" i="1"/>
  <c r="O2816" i="1"/>
  <c r="P2816" i="1"/>
  <c r="Q2816" i="1"/>
  <c r="R2816" i="1"/>
  <c r="S2816" i="1"/>
  <c r="T2816" i="1"/>
  <c r="U2816" i="1"/>
  <c r="V2816" i="1"/>
  <c r="W2816" i="1"/>
  <c r="X2816" i="1"/>
  <c r="Y2816" i="1"/>
  <c r="Z2816" i="1"/>
  <c r="AA2816" i="1"/>
  <c r="AB2816" i="1"/>
  <c r="AC2816" i="1"/>
  <c r="AD2816" i="1"/>
  <c r="AE2816" i="1"/>
  <c r="H2817" i="1"/>
  <c r="I2817" i="1"/>
  <c r="J2817" i="1"/>
  <c r="K2817" i="1"/>
  <c r="L2817" i="1"/>
  <c r="M2817" i="1"/>
  <c r="N2817" i="1"/>
  <c r="O2817" i="1"/>
  <c r="P2817" i="1"/>
  <c r="Q2817" i="1"/>
  <c r="R2817" i="1"/>
  <c r="S2817" i="1"/>
  <c r="T2817" i="1"/>
  <c r="U2817" i="1"/>
  <c r="V2817" i="1"/>
  <c r="W2817" i="1"/>
  <c r="X2817" i="1"/>
  <c r="Y2817" i="1"/>
  <c r="Z2817" i="1"/>
  <c r="AA2817" i="1"/>
  <c r="AB2817" i="1"/>
  <c r="AC2817" i="1"/>
  <c r="AD2817" i="1"/>
  <c r="AE2817" i="1"/>
  <c r="H2818" i="1"/>
  <c r="I2818" i="1"/>
  <c r="J2818" i="1"/>
  <c r="K2818" i="1"/>
  <c r="L2818" i="1"/>
  <c r="M2818" i="1"/>
  <c r="N2818" i="1"/>
  <c r="O2818" i="1"/>
  <c r="P2818" i="1"/>
  <c r="Q2818" i="1"/>
  <c r="R2818" i="1"/>
  <c r="S2818" i="1"/>
  <c r="T2818" i="1"/>
  <c r="U2818" i="1"/>
  <c r="V2818" i="1"/>
  <c r="W2818" i="1"/>
  <c r="X2818" i="1"/>
  <c r="Y2818" i="1"/>
  <c r="Z2818" i="1"/>
  <c r="AA2818" i="1"/>
  <c r="AB2818" i="1"/>
  <c r="AC2818" i="1"/>
  <c r="AD2818" i="1"/>
  <c r="AE2818" i="1"/>
  <c r="H2819" i="1"/>
  <c r="I2819" i="1"/>
  <c r="J2819" i="1"/>
  <c r="K2819" i="1"/>
  <c r="L2819" i="1"/>
  <c r="M2819" i="1"/>
  <c r="N2819" i="1"/>
  <c r="O2819" i="1"/>
  <c r="P2819" i="1"/>
  <c r="Q2819" i="1"/>
  <c r="R2819" i="1"/>
  <c r="S2819" i="1"/>
  <c r="T2819" i="1"/>
  <c r="U2819" i="1"/>
  <c r="V2819" i="1"/>
  <c r="W2819" i="1"/>
  <c r="X2819" i="1"/>
  <c r="Y2819" i="1"/>
  <c r="Z2819" i="1"/>
  <c r="AA2819" i="1"/>
  <c r="AB2819" i="1"/>
  <c r="AC2819" i="1"/>
  <c r="AD2819" i="1"/>
  <c r="AE2819" i="1"/>
  <c r="H2820" i="1"/>
  <c r="I2820" i="1"/>
  <c r="J2820" i="1"/>
  <c r="K2820" i="1"/>
  <c r="L2820" i="1"/>
  <c r="M2820" i="1"/>
  <c r="N2820" i="1"/>
  <c r="O2820" i="1"/>
  <c r="P2820" i="1"/>
  <c r="Q2820" i="1"/>
  <c r="R2820" i="1"/>
  <c r="S2820" i="1"/>
  <c r="T2820" i="1"/>
  <c r="U2820" i="1"/>
  <c r="V2820" i="1"/>
  <c r="W2820" i="1"/>
  <c r="X2820" i="1"/>
  <c r="Y2820" i="1"/>
  <c r="Z2820" i="1"/>
  <c r="AA2820" i="1"/>
  <c r="AB2820" i="1"/>
  <c r="AC2820" i="1"/>
  <c r="AD2820" i="1"/>
  <c r="AE2820" i="1"/>
  <c r="H2821" i="1"/>
  <c r="I2821" i="1"/>
  <c r="J2821" i="1"/>
  <c r="K2821" i="1"/>
  <c r="L2821" i="1"/>
  <c r="M2821" i="1"/>
  <c r="N2821" i="1"/>
  <c r="O2821" i="1"/>
  <c r="P2821" i="1"/>
  <c r="Q2821" i="1"/>
  <c r="R2821" i="1"/>
  <c r="S2821" i="1"/>
  <c r="T2821" i="1"/>
  <c r="U2821" i="1"/>
  <c r="V2821" i="1"/>
  <c r="W2821" i="1"/>
  <c r="X2821" i="1"/>
  <c r="Y2821" i="1"/>
  <c r="Z2821" i="1"/>
  <c r="AA2821" i="1"/>
  <c r="AB2821" i="1"/>
  <c r="AC2821" i="1"/>
  <c r="AD2821" i="1"/>
  <c r="AE2821" i="1"/>
  <c r="H2822" i="1"/>
  <c r="I2822" i="1"/>
  <c r="J2822" i="1"/>
  <c r="K2822" i="1"/>
  <c r="L2822" i="1"/>
  <c r="M2822" i="1"/>
  <c r="N2822" i="1"/>
  <c r="O2822" i="1"/>
  <c r="P2822" i="1"/>
  <c r="Q2822" i="1"/>
  <c r="R2822" i="1"/>
  <c r="S2822" i="1"/>
  <c r="T2822" i="1"/>
  <c r="U2822" i="1"/>
  <c r="V2822" i="1"/>
  <c r="W2822" i="1"/>
  <c r="X2822" i="1"/>
  <c r="Y2822" i="1"/>
  <c r="Z2822" i="1"/>
  <c r="AA2822" i="1"/>
  <c r="AB2822" i="1"/>
  <c r="AC2822" i="1"/>
  <c r="AD2822" i="1"/>
  <c r="AE2822" i="1"/>
  <c r="H2823" i="1"/>
  <c r="I2823" i="1"/>
  <c r="J2823" i="1"/>
  <c r="K2823" i="1"/>
  <c r="L2823" i="1"/>
  <c r="M2823" i="1"/>
  <c r="N2823" i="1"/>
  <c r="O2823" i="1"/>
  <c r="P2823" i="1"/>
  <c r="Q2823" i="1"/>
  <c r="R2823" i="1"/>
  <c r="S2823" i="1"/>
  <c r="T2823" i="1"/>
  <c r="U2823" i="1"/>
  <c r="V2823" i="1"/>
  <c r="W2823" i="1"/>
  <c r="X2823" i="1"/>
  <c r="Y2823" i="1"/>
  <c r="Z2823" i="1"/>
  <c r="AA2823" i="1"/>
  <c r="AB2823" i="1"/>
  <c r="AC2823" i="1"/>
  <c r="AD2823" i="1"/>
  <c r="AE2823" i="1"/>
  <c r="H2840" i="1"/>
  <c r="I2840" i="1"/>
  <c r="J2840" i="1"/>
  <c r="K2840" i="1"/>
  <c r="L2840" i="1"/>
  <c r="M2840" i="1"/>
  <c r="N2840" i="1"/>
  <c r="O2840" i="1"/>
  <c r="P2840" i="1"/>
  <c r="Q2840" i="1"/>
  <c r="R2840" i="1"/>
  <c r="S2840" i="1"/>
  <c r="T2840" i="1"/>
  <c r="U2840" i="1"/>
  <c r="V2840" i="1"/>
  <c r="W2840" i="1"/>
  <c r="X2840" i="1"/>
  <c r="Y2840" i="1"/>
  <c r="Z2840" i="1"/>
  <c r="AA2840" i="1"/>
  <c r="AB2840" i="1"/>
  <c r="AC2840" i="1"/>
  <c r="AD2840" i="1"/>
  <c r="AE2840" i="1"/>
  <c r="H2841" i="1"/>
  <c r="I2841" i="1"/>
  <c r="J2841" i="1"/>
  <c r="K2841" i="1"/>
  <c r="L2841" i="1"/>
  <c r="M2841" i="1"/>
  <c r="N2841" i="1"/>
  <c r="O2841" i="1"/>
  <c r="P2841" i="1"/>
  <c r="Q2841" i="1"/>
  <c r="R2841" i="1"/>
  <c r="S2841" i="1"/>
  <c r="T2841" i="1"/>
  <c r="U2841" i="1"/>
  <c r="V2841" i="1"/>
  <c r="W2841" i="1"/>
  <c r="X2841" i="1"/>
  <c r="Y2841" i="1"/>
  <c r="Z2841" i="1"/>
  <c r="AA2841" i="1"/>
  <c r="AB2841" i="1"/>
  <c r="AC2841" i="1"/>
  <c r="AD2841" i="1"/>
  <c r="AE2841" i="1"/>
  <c r="H2842" i="1"/>
  <c r="I2842" i="1"/>
  <c r="J2842" i="1"/>
  <c r="K2842" i="1"/>
  <c r="L2842" i="1"/>
  <c r="M2842" i="1"/>
  <c r="N2842" i="1"/>
  <c r="O2842" i="1"/>
  <c r="P2842" i="1"/>
  <c r="Q2842" i="1"/>
  <c r="R2842" i="1"/>
  <c r="S2842" i="1"/>
  <c r="T2842" i="1"/>
  <c r="U2842" i="1"/>
  <c r="V2842" i="1"/>
  <c r="W2842" i="1"/>
  <c r="X2842" i="1"/>
  <c r="Y2842" i="1"/>
  <c r="Z2842" i="1"/>
  <c r="AA2842" i="1"/>
  <c r="AB2842" i="1"/>
  <c r="AC2842" i="1"/>
  <c r="AD2842" i="1"/>
  <c r="AE2842" i="1"/>
  <c r="H2843" i="1"/>
  <c r="I2843" i="1"/>
  <c r="J2843" i="1"/>
  <c r="K2843" i="1"/>
  <c r="L2843" i="1"/>
  <c r="M2843" i="1"/>
  <c r="N2843" i="1"/>
  <c r="O2843" i="1"/>
  <c r="P2843" i="1"/>
  <c r="Q2843" i="1"/>
  <c r="R2843" i="1"/>
  <c r="S2843" i="1"/>
  <c r="T2843" i="1"/>
  <c r="U2843" i="1"/>
  <c r="V2843" i="1"/>
  <c r="W2843" i="1"/>
  <c r="X2843" i="1"/>
  <c r="Y2843" i="1"/>
  <c r="Z2843" i="1"/>
  <c r="AA2843" i="1"/>
  <c r="AB2843" i="1"/>
  <c r="AC2843" i="1"/>
  <c r="AD2843" i="1"/>
  <c r="AE2843" i="1"/>
  <c r="H2844" i="1"/>
  <c r="I2844" i="1"/>
  <c r="J2844" i="1"/>
  <c r="K2844" i="1"/>
  <c r="L2844" i="1"/>
  <c r="M2844" i="1"/>
  <c r="N2844" i="1"/>
  <c r="O2844" i="1"/>
  <c r="P2844" i="1"/>
  <c r="Q2844" i="1"/>
  <c r="R2844" i="1"/>
  <c r="S2844" i="1"/>
  <c r="T2844" i="1"/>
  <c r="U2844" i="1"/>
  <c r="V2844" i="1"/>
  <c r="W2844" i="1"/>
  <c r="X2844" i="1"/>
  <c r="Y2844" i="1"/>
  <c r="Z2844" i="1"/>
  <c r="AA2844" i="1"/>
  <c r="AB2844" i="1"/>
  <c r="AC2844" i="1"/>
  <c r="AD2844" i="1"/>
  <c r="AE2844" i="1"/>
  <c r="H2845" i="1"/>
  <c r="I2845" i="1"/>
  <c r="J2845" i="1"/>
  <c r="K2845" i="1"/>
  <c r="L2845" i="1"/>
  <c r="M2845" i="1"/>
  <c r="N2845" i="1"/>
  <c r="O2845" i="1"/>
  <c r="P2845" i="1"/>
  <c r="Q2845" i="1"/>
  <c r="R2845" i="1"/>
  <c r="S2845" i="1"/>
  <c r="T2845" i="1"/>
  <c r="U2845" i="1"/>
  <c r="V2845" i="1"/>
  <c r="W2845" i="1"/>
  <c r="X2845" i="1"/>
  <c r="Y2845" i="1"/>
  <c r="Z2845" i="1"/>
  <c r="AA2845" i="1"/>
  <c r="AB2845" i="1"/>
  <c r="AC2845" i="1"/>
  <c r="AD2845" i="1"/>
  <c r="AE2845" i="1"/>
  <c r="H2846" i="1"/>
  <c r="I2846" i="1"/>
  <c r="J2846" i="1"/>
  <c r="K2846" i="1"/>
  <c r="L2846" i="1"/>
  <c r="M2846" i="1"/>
  <c r="N2846" i="1"/>
  <c r="O2846" i="1"/>
  <c r="P2846" i="1"/>
  <c r="Q2846" i="1"/>
  <c r="R2846" i="1"/>
  <c r="S2846" i="1"/>
  <c r="T2846" i="1"/>
  <c r="U2846" i="1"/>
  <c r="V2846" i="1"/>
  <c r="W2846" i="1"/>
  <c r="X2846" i="1"/>
  <c r="Y2846" i="1"/>
  <c r="Z2846" i="1"/>
  <c r="AA2846" i="1"/>
  <c r="AB2846" i="1"/>
  <c r="AC2846" i="1"/>
  <c r="AD2846" i="1"/>
  <c r="AE2846" i="1"/>
  <c r="H2847" i="1"/>
  <c r="I2847" i="1"/>
  <c r="J2847" i="1"/>
  <c r="K2847" i="1"/>
  <c r="L2847" i="1"/>
  <c r="M2847" i="1"/>
  <c r="N2847" i="1"/>
  <c r="O2847" i="1"/>
  <c r="P2847" i="1"/>
  <c r="Q2847" i="1"/>
  <c r="R2847" i="1"/>
  <c r="S2847" i="1"/>
  <c r="T2847" i="1"/>
  <c r="U2847" i="1"/>
  <c r="V2847" i="1"/>
  <c r="W2847" i="1"/>
  <c r="X2847" i="1"/>
  <c r="Y2847" i="1"/>
  <c r="Z2847" i="1"/>
  <c r="AA2847" i="1"/>
  <c r="AB2847" i="1"/>
  <c r="AC2847" i="1"/>
  <c r="AD2847" i="1"/>
  <c r="AE2847" i="1"/>
  <c r="H2872" i="1"/>
  <c r="I2872" i="1"/>
  <c r="J2872" i="1"/>
  <c r="K2872" i="1"/>
  <c r="L2872" i="1"/>
  <c r="M2872" i="1"/>
  <c r="N2872" i="1"/>
  <c r="O2872" i="1"/>
  <c r="P2872" i="1"/>
  <c r="Q2872" i="1"/>
  <c r="R2872" i="1"/>
  <c r="S2872" i="1"/>
  <c r="T2872" i="1"/>
  <c r="U2872" i="1"/>
  <c r="V2872" i="1"/>
  <c r="W2872" i="1"/>
  <c r="X2872" i="1"/>
  <c r="Y2872" i="1"/>
  <c r="Z2872" i="1"/>
  <c r="AA2872" i="1"/>
  <c r="AB2872" i="1"/>
  <c r="AC2872" i="1"/>
  <c r="AD2872" i="1"/>
  <c r="AE2872" i="1"/>
  <c r="H2873" i="1"/>
  <c r="I2873" i="1"/>
  <c r="J2873" i="1"/>
  <c r="K2873" i="1"/>
  <c r="L2873" i="1"/>
  <c r="M2873" i="1"/>
  <c r="N2873" i="1"/>
  <c r="O2873" i="1"/>
  <c r="P2873" i="1"/>
  <c r="Q2873" i="1"/>
  <c r="R2873" i="1"/>
  <c r="S2873" i="1"/>
  <c r="T2873" i="1"/>
  <c r="U2873" i="1"/>
  <c r="V2873" i="1"/>
  <c r="W2873" i="1"/>
  <c r="X2873" i="1"/>
  <c r="Y2873" i="1"/>
  <c r="Z2873" i="1"/>
  <c r="AA2873" i="1"/>
  <c r="AB2873" i="1"/>
  <c r="AC2873" i="1"/>
  <c r="AD2873" i="1"/>
  <c r="AE2873" i="1"/>
  <c r="H2874" i="1"/>
  <c r="I2874" i="1"/>
  <c r="J2874" i="1"/>
  <c r="K2874" i="1"/>
  <c r="L2874" i="1"/>
  <c r="M2874" i="1"/>
  <c r="N2874" i="1"/>
  <c r="O2874" i="1"/>
  <c r="P2874" i="1"/>
  <c r="Q2874" i="1"/>
  <c r="R2874" i="1"/>
  <c r="S2874" i="1"/>
  <c r="T2874" i="1"/>
  <c r="U2874" i="1"/>
  <c r="V2874" i="1"/>
  <c r="W2874" i="1"/>
  <c r="X2874" i="1"/>
  <c r="Y2874" i="1"/>
  <c r="Z2874" i="1"/>
  <c r="AA2874" i="1"/>
  <c r="AB2874" i="1"/>
  <c r="AC2874" i="1"/>
  <c r="AD2874" i="1"/>
  <c r="AE2874" i="1"/>
  <c r="H2875" i="1"/>
  <c r="I2875" i="1"/>
  <c r="J2875" i="1"/>
  <c r="K2875" i="1"/>
  <c r="L2875" i="1"/>
  <c r="M2875" i="1"/>
  <c r="N2875" i="1"/>
  <c r="O2875" i="1"/>
  <c r="P2875" i="1"/>
  <c r="Q2875" i="1"/>
  <c r="R2875" i="1"/>
  <c r="S2875" i="1"/>
  <c r="T2875" i="1"/>
  <c r="U2875" i="1"/>
  <c r="V2875" i="1"/>
  <c r="W2875" i="1"/>
  <c r="X2875" i="1"/>
  <c r="Y2875" i="1"/>
  <c r="Z2875" i="1"/>
  <c r="AA2875" i="1"/>
  <c r="AB2875" i="1"/>
  <c r="AC2875" i="1"/>
  <c r="AD2875" i="1"/>
  <c r="AE2875" i="1"/>
  <c r="H2876" i="1"/>
  <c r="I2876" i="1"/>
  <c r="J2876" i="1"/>
  <c r="K2876" i="1"/>
  <c r="L2876" i="1"/>
  <c r="M2876" i="1"/>
  <c r="N2876" i="1"/>
  <c r="O2876" i="1"/>
  <c r="P2876" i="1"/>
  <c r="Q2876" i="1"/>
  <c r="R2876" i="1"/>
  <c r="S2876" i="1"/>
  <c r="T2876" i="1"/>
  <c r="U2876" i="1"/>
  <c r="V2876" i="1"/>
  <c r="W2876" i="1"/>
  <c r="X2876" i="1"/>
  <c r="Y2876" i="1"/>
  <c r="Z2876" i="1"/>
  <c r="AA2876" i="1"/>
  <c r="AB2876" i="1"/>
  <c r="AC2876" i="1"/>
  <c r="AD2876" i="1"/>
  <c r="AE2876" i="1"/>
  <c r="H2877" i="1"/>
  <c r="I2877" i="1"/>
  <c r="J2877" i="1"/>
  <c r="K2877" i="1"/>
  <c r="L2877" i="1"/>
  <c r="M2877" i="1"/>
  <c r="N2877" i="1"/>
  <c r="O2877" i="1"/>
  <c r="P2877" i="1"/>
  <c r="Q2877" i="1"/>
  <c r="R2877" i="1"/>
  <c r="S2877" i="1"/>
  <c r="T2877" i="1"/>
  <c r="U2877" i="1"/>
  <c r="V2877" i="1"/>
  <c r="W2877" i="1"/>
  <c r="X2877" i="1"/>
  <c r="Y2877" i="1"/>
  <c r="Z2877" i="1"/>
  <c r="AA2877" i="1"/>
  <c r="AB2877" i="1"/>
  <c r="AC2877" i="1"/>
  <c r="AD2877" i="1"/>
  <c r="AE2877" i="1"/>
  <c r="H2878" i="1"/>
  <c r="I2878" i="1"/>
  <c r="J2878" i="1"/>
  <c r="K2878" i="1"/>
  <c r="L2878" i="1"/>
  <c r="M2878" i="1"/>
  <c r="N2878" i="1"/>
  <c r="O2878" i="1"/>
  <c r="P2878" i="1"/>
  <c r="Q2878" i="1"/>
  <c r="R2878" i="1"/>
  <c r="S2878" i="1"/>
  <c r="T2878" i="1"/>
  <c r="U2878" i="1"/>
  <c r="V2878" i="1"/>
  <c r="W2878" i="1"/>
  <c r="X2878" i="1"/>
  <c r="Y2878" i="1"/>
  <c r="Z2878" i="1"/>
  <c r="AA2878" i="1"/>
  <c r="AB2878" i="1"/>
  <c r="AC2878" i="1"/>
  <c r="AD2878" i="1"/>
  <c r="AE2878" i="1"/>
  <c r="H2879" i="1"/>
  <c r="I2879" i="1"/>
  <c r="J2879" i="1"/>
  <c r="K2879" i="1"/>
  <c r="L2879" i="1"/>
  <c r="M2879" i="1"/>
  <c r="N2879" i="1"/>
  <c r="O2879" i="1"/>
  <c r="P2879" i="1"/>
  <c r="Q2879" i="1"/>
  <c r="R2879" i="1"/>
  <c r="S2879" i="1"/>
  <c r="T2879" i="1"/>
  <c r="U2879" i="1"/>
  <c r="V2879" i="1"/>
  <c r="W2879" i="1"/>
  <c r="X2879" i="1"/>
  <c r="Y2879" i="1"/>
  <c r="Z2879" i="1"/>
  <c r="AA2879" i="1"/>
  <c r="AB2879" i="1"/>
  <c r="AC2879" i="1"/>
  <c r="AD2879" i="1"/>
  <c r="AE2879" i="1"/>
  <c r="H2880" i="1"/>
  <c r="I2880" i="1"/>
  <c r="J2880" i="1"/>
  <c r="K2880" i="1"/>
  <c r="L2880" i="1"/>
  <c r="M2880" i="1"/>
  <c r="N2880" i="1"/>
  <c r="O2880" i="1"/>
  <c r="P2880" i="1"/>
  <c r="Q2880" i="1"/>
  <c r="R2880" i="1"/>
  <c r="S2880" i="1"/>
  <c r="T2880" i="1"/>
  <c r="U2880" i="1"/>
  <c r="V2880" i="1"/>
  <c r="W2880" i="1"/>
  <c r="X2880" i="1"/>
  <c r="Y2880" i="1"/>
  <c r="Z2880" i="1"/>
  <c r="AA2880" i="1"/>
  <c r="AB2880" i="1"/>
  <c r="AC2880" i="1"/>
  <c r="AD2880" i="1"/>
  <c r="AE2880" i="1"/>
  <c r="H2881" i="1"/>
  <c r="I2881" i="1"/>
  <c r="J2881" i="1"/>
  <c r="K2881" i="1"/>
  <c r="L2881" i="1"/>
  <c r="M2881" i="1"/>
  <c r="N2881" i="1"/>
  <c r="O2881" i="1"/>
  <c r="P2881" i="1"/>
  <c r="Q2881" i="1"/>
  <c r="R2881" i="1"/>
  <c r="S2881" i="1"/>
  <c r="T2881" i="1"/>
  <c r="U2881" i="1"/>
  <c r="V2881" i="1"/>
  <c r="W2881" i="1"/>
  <c r="X2881" i="1"/>
  <c r="Y2881" i="1"/>
  <c r="Z2881" i="1"/>
  <c r="AA2881" i="1"/>
  <c r="AB2881" i="1"/>
  <c r="AC2881" i="1"/>
  <c r="AD2881" i="1"/>
  <c r="AE2881" i="1"/>
  <c r="H2882" i="1"/>
  <c r="I2882" i="1"/>
  <c r="J2882" i="1"/>
  <c r="K2882" i="1"/>
  <c r="L2882" i="1"/>
  <c r="M2882" i="1"/>
  <c r="N2882" i="1"/>
  <c r="O2882" i="1"/>
  <c r="P2882" i="1"/>
  <c r="Q2882" i="1"/>
  <c r="R2882" i="1"/>
  <c r="S2882" i="1"/>
  <c r="T2882" i="1"/>
  <c r="U2882" i="1"/>
  <c r="V2882" i="1"/>
  <c r="W2882" i="1"/>
  <c r="X2882" i="1"/>
  <c r="Y2882" i="1"/>
  <c r="Z2882" i="1"/>
  <c r="AA2882" i="1"/>
  <c r="AB2882" i="1"/>
  <c r="AC2882" i="1"/>
  <c r="AD2882" i="1"/>
  <c r="AE2882" i="1"/>
  <c r="H2883" i="1"/>
  <c r="I2883" i="1"/>
  <c r="J2883" i="1"/>
  <c r="K2883" i="1"/>
  <c r="L2883" i="1"/>
  <c r="M2883" i="1"/>
  <c r="N2883" i="1"/>
  <c r="O2883" i="1"/>
  <c r="P2883" i="1"/>
  <c r="Q2883" i="1"/>
  <c r="R2883" i="1"/>
  <c r="S2883" i="1"/>
  <c r="T2883" i="1"/>
  <c r="U2883" i="1"/>
  <c r="V2883" i="1"/>
  <c r="W2883" i="1"/>
  <c r="X2883" i="1"/>
  <c r="Y2883" i="1"/>
  <c r="Z2883" i="1"/>
  <c r="AA2883" i="1"/>
  <c r="AB2883" i="1"/>
  <c r="AC2883" i="1"/>
  <c r="AD2883" i="1"/>
  <c r="AE2883" i="1"/>
  <c r="H2884" i="1"/>
  <c r="I2884" i="1"/>
  <c r="J2884" i="1"/>
  <c r="K2884" i="1"/>
  <c r="L2884" i="1"/>
  <c r="M2884" i="1"/>
  <c r="N2884" i="1"/>
  <c r="O2884" i="1"/>
  <c r="P2884" i="1"/>
  <c r="Q2884" i="1"/>
  <c r="R2884" i="1"/>
  <c r="S2884" i="1"/>
  <c r="T2884" i="1"/>
  <c r="U2884" i="1"/>
  <c r="V2884" i="1"/>
  <c r="W2884" i="1"/>
  <c r="X2884" i="1"/>
  <c r="Y2884" i="1"/>
  <c r="Z2884" i="1"/>
  <c r="AA2884" i="1"/>
  <c r="AB2884" i="1"/>
  <c r="AC2884" i="1"/>
  <c r="AD2884" i="1"/>
  <c r="AE2884" i="1"/>
  <c r="H2885" i="1"/>
  <c r="I2885" i="1"/>
  <c r="J2885" i="1"/>
  <c r="K2885" i="1"/>
  <c r="L2885" i="1"/>
  <c r="M2885" i="1"/>
  <c r="N2885" i="1"/>
  <c r="O2885" i="1"/>
  <c r="P2885" i="1"/>
  <c r="Q2885" i="1"/>
  <c r="R2885" i="1"/>
  <c r="S2885" i="1"/>
  <c r="T2885" i="1"/>
  <c r="U2885" i="1"/>
  <c r="V2885" i="1"/>
  <c r="W2885" i="1"/>
  <c r="X2885" i="1"/>
  <c r="Y2885" i="1"/>
  <c r="Z2885" i="1"/>
  <c r="AA2885" i="1"/>
  <c r="AB2885" i="1"/>
  <c r="AC2885" i="1"/>
  <c r="AD2885" i="1"/>
  <c r="AE2885" i="1"/>
  <c r="H2886" i="1"/>
  <c r="I2886" i="1"/>
  <c r="J2886" i="1"/>
  <c r="K2886" i="1"/>
  <c r="L2886" i="1"/>
  <c r="M2886" i="1"/>
  <c r="N2886" i="1"/>
  <c r="O2886" i="1"/>
  <c r="P2886" i="1"/>
  <c r="Q2886" i="1"/>
  <c r="R2886" i="1"/>
  <c r="S2886" i="1"/>
  <c r="T2886" i="1"/>
  <c r="U2886" i="1"/>
  <c r="V2886" i="1"/>
  <c r="W2886" i="1"/>
  <c r="X2886" i="1"/>
  <c r="Y2886" i="1"/>
  <c r="Z2886" i="1"/>
  <c r="AA2886" i="1"/>
  <c r="AB2886" i="1"/>
  <c r="AC2886" i="1"/>
  <c r="AD2886" i="1"/>
  <c r="AE2886" i="1"/>
  <c r="H2887" i="1"/>
  <c r="I2887" i="1"/>
  <c r="J2887" i="1"/>
  <c r="K2887" i="1"/>
  <c r="L2887" i="1"/>
  <c r="M2887" i="1"/>
  <c r="N2887" i="1"/>
  <c r="O2887" i="1"/>
  <c r="P2887" i="1"/>
  <c r="Q2887" i="1"/>
  <c r="R2887" i="1"/>
  <c r="S2887" i="1"/>
  <c r="T2887" i="1"/>
  <c r="U2887" i="1"/>
  <c r="V2887" i="1"/>
  <c r="W2887" i="1"/>
  <c r="X2887" i="1"/>
  <c r="Y2887" i="1"/>
  <c r="Z2887" i="1"/>
  <c r="AA2887" i="1"/>
  <c r="AB2887" i="1"/>
  <c r="AC2887" i="1"/>
  <c r="AD2887" i="1"/>
  <c r="AE2887" i="1"/>
  <c r="H2888" i="1"/>
  <c r="I2888" i="1"/>
  <c r="J2888" i="1"/>
  <c r="K2888" i="1"/>
  <c r="L2888" i="1"/>
  <c r="M2888" i="1"/>
  <c r="N2888" i="1"/>
  <c r="O2888" i="1"/>
  <c r="P2888" i="1"/>
  <c r="Q2888" i="1"/>
  <c r="R2888" i="1"/>
  <c r="S2888" i="1"/>
  <c r="T2888" i="1"/>
  <c r="U2888" i="1"/>
  <c r="V2888" i="1"/>
  <c r="W2888" i="1"/>
  <c r="X2888" i="1"/>
  <c r="Y2888" i="1"/>
  <c r="Z2888" i="1"/>
  <c r="AA2888" i="1"/>
  <c r="AB2888" i="1"/>
  <c r="AC2888" i="1"/>
  <c r="AD2888" i="1"/>
  <c r="AE2888" i="1"/>
  <c r="H2889" i="1"/>
  <c r="I2889" i="1"/>
  <c r="J2889" i="1"/>
  <c r="K2889" i="1"/>
  <c r="L2889" i="1"/>
  <c r="M2889" i="1"/>
  <c r="N2889" i="1"/>
  <c r="O2889" i="1"/>
  <c r="P2889" i="1"/>
  <c r="Q2889" i="1"/>
  <c r="R2889" i="1"/>
  <c r="S2889" i="1"/>
  <c r="T2889" i="1"/>
  <c r="U2889" i="1"/>
  <c r="V2889" i="1"/>
  <c r="W2889" i="1"/>
  <c r="X2889" i="1"/>
  <c r="Y2889" i="1"/>
  <c r="Z2889" i="1"/>
  <c r="AA2889" i="1"/>
  <c r="AB2889" i="1"/>
  <c r="AC2889" i="1"/>
  <c r="AD2889" i="1"/>
  <c r="AE2889" i="1"/>
  <c r="H2890" i="1"/>
  <c r="I2890" i="1"/>
  <c r="J2890" i="1"/>
  <c r="K2890" i="1"/>
  <c r="L2890" i="1"/>
  <c r="M2890" i="1"/>
  <c r="N2890" i="1"/>
  <c r="O2890" i="1"/>
  <c r="P2890" i="1"/>
  <c r="Q2890" i="1"/>
  <c r="R2890" i="1"/>
  <c r="S2890" i="1"/>
  <c r="T2890" i="1"/>
  <c r="U2890" i="1"/>
  <c r="V2890" i="1"/>
  <c r="W2890" i="1"/>
  <c r="X2890" i="1"/>
  <c r="Y2890" i="1"/>
  <c r="Z2890" i="1"/>
  <c r="AA2890" i="1"/>
  <c r="AB2890" i="1"/>
  <c r="AC2890" i="1"/>
  <c r="AD2890" i="1"/>
  <c r="AE2890" i="1"/>
  <c r="H2891" i="1"/>
  <c r="I2891" i="1"/>
  <c r="J2891" i="1"/>
  <c r="K2891" i="1"/>
  <c r="L2891" i="1"/>
  <c r="M2891" i="1"/>
  <c r="N2891" i="1"/>
  <c r="O2891" i="1"/>
  <c r="P2891" i="1"/>
  <c r="Q2891" i="1"/>
  <c r="R2891" i="1"/>
  <c r="S2891" i="1"/>
  <c r="T2891" i="1"/>
  <c r="U2891" i="1"/>
  <c r="V2891" i="1"/>
  <c r="W2891" i="1"/>
  <c r="X2891" i="1"/>
  <c r="Y2891" i="1"/>
  <c r="Z2891" i="1"/>
  <c r="AA2891" i="1"/>
  <c r="AB2891" i="1"/>
  <c r="AC2891" i="1"/>
  <c r="AD2891" i="1"/>
  <c r="AE2891" i="1"/>
  <c r="H2892" i="1"/>
  <c r="I2892" i="1"/>
  <c r="J2892" i="1"/>
  <c r="K2892" i="1"/>
  <c r="L2892" i="1"/>
  <c r="M2892" i="1"/>
  <c r="N2892" i="1"/>
  <c r="O2892" i="1"/>
  <c r="P2892" i="1"/>
  <c r="Q2892" i="1"/>
  <c r="R2892" i="1"/>
  <c r="S2892" i="1"/>
  <c r="T2892" i="1"/>
  <c r="U2892" i="1"/>
  <c r="V2892" i="1"/>
  <c r="W2892" i="1"/>
  <c r="X2892" i="1"/>
  <c r="Y2892" i="1"/>
  <c r="Z2892" i="1"/>
  <c r="AA2892" i="1"/>
  <c r="AB2892" i="1"/>
  <c r="AC2892" i="1"/>
  <c r="AD2892" i="1"/>
  <c r="AE2892" i="1"/>
  <c r="H2893" i="1"/>
  <c r="I2893" i="1"/>
  <c r="J2893" i="1"/>
  <c r="K2893" i="1"/>
  <c r="L2893" i="1"/>
  <c r="M2893" i="1"/>
  <c r="N2893" i="1"/>
  <c r="O2893" i="1"/>
  <c r="P2893" i="1"/>
  <c r="Q2893" i="1"/>
  <c r="R2893" i="1"/>
  <c r="S2893" i="1"/>
  <c r="T2893" i="1"/>
  <c r="U2893" i="1"/>
  <c r="V2893" i="1"/>
  <c r="W2893" i="1"/>
  <c r="X2893" i="1"/>
  <c r="Y2893" i="1"/>
  <c r="Z2893" i="1"/>
  <c r="AA2893" i="1"/>
  <c r="AB2893" i="1"/>
  <c r="AC2893" i="1"/>
  <c r="AD2893" i="1"/>
  <c r="AE2893" i="1"/>
  <c r="H2894" i="1"/>
  <c r="I2894" i="1"/>
  <c r="J2894" i="1"/>
  <c r="K2894" i="1"/>
  <c r="L2894" i="1"/>
  <c r="M2894" i="1"/>
  <c r="N2894" i="1"/>
  <c r="O2894" i="1"/>
  <c r="P2894" i="1"/>
  <c r="Q2894" i="1"/>
  <c r="R2894" i="1"/>
  <c r="S2894" i="1"/>
  <c r="T2894" i="1"/>
  <c r="U2894" i="1"/>
  <c r="V2894" i="1"/>
  <c r="W2894" i="1"/>
  <c r="X2894" i="1"/>
  <c r="Y2894" i="1"/>
  <c r="Z2894" i="1"/>
  <c r="AA2894" i="1"/>
  <c r="AB2894" i="1"/>
  <c r="AC2894" i="1"/>
  <c r="AD2894" i="1"/>
  <c r="AE2894" i="1"/>
  <c r="H2895" i="1"/>
  <c r="I2895" i="1"/>
  <c r="J2895" i="1"/>
  <c r="K2895" i="1"/>
  <c r="L2895" i="1"/>
  <c r="M2895" i="1"/>
  <c r="N2895" i="1"/>
  <c r="O2895" i="1"/>
  <c r="P2895" i="1"/>
  <c r="Q2895" i="1"/>
  <c r="R2895" i="1"/>
  <c r="S2895" i="1"/>
  <c r="T2895" i="1"/>
  <c r="U2895" i="1"/>
  <c r="V2895" i="1"/>
  <c r="W2895" i="1"/>
  <c r="X2895" i="1"/>
  <c r="Y2895" i="1"/>
  <c r="Z2895" i="1"/>
  <c r="AA2895" i="1"/>
  <c r="AB2895" i="1"/>
  <c r="AC2895" i="1"/>
  <c r="AD2895" i="1"/>
  <c r="AE2895" i="1"/>
  <c r="H2896" i="1"/>
  <c r="I2896" i="1"/>
  <c r="J2896" i="1"/>
  <c r="K2896" i="1"/>
  <c r="L2896" i="1"/>
  <c r="M2896" i="1"/>
  <c r="N2896" i="1"/>
  <c r="O2896" i="1"/>
  <c r="P2896" i="1"/>
  <c r="Q2896" i="1"/>
  <c r="R2896" i="1"/>
  <c r="S2896" i="1"/>
  <c r="T2896" i="1"/>
  <c r="U2896" i="1"/>
  <c r="V2896" i="1"/>
  <c r="W2896" i="1"/>
  <c r="X2896" i="1"/>
  <c r="Y2896" i="1"/>
  <c r="Z2896" i="1"/>
  <c r="AA2896" i="1"/>
  <c r="AB2896" i="1"/>
  <c r="AC2896" i="1"/>
  <c r="AD2896" i="1"/>
  <c r="AE2896" i="1"/>
  <c r="H2897" i="1"/>
  <c r="I2897" i="1"/>
  <c r="J2897" i="1"/>
  <c r="K2897" i="1"/>
  <c r="L2897" i="1"/>
  <c r="M2897" i="1"/>
  <c r="N2897" i="1"/>
  <c r="O2897" i="1"/>
  <c r="P2897" i="1"/>
  <c r="Q2897" i="1"/>
  <c r="R2897" i="1"/>
  <c r="S2897" i="1"/>
  <c r="T2897" i="1"/>
  <c r="U2897" i="1"/>
  <c r="V2897" i="1"/>
  <c r="W2897" i="1"/>
  <c r="X2897" i="1"/>
  <c r="Y2897" i="1"/>
  <c r="Z2897" i="1"/>
  <c r="AA2897" i="1"/>
  <c r="AB2897" i="1"/>
  <c r="AC2897" i="1"/>
  <c r="AD2897" i="1"/>
  <c r="AE2897" i="1"/>
  <c r="H2898" i="1"/>
  <c r="I2898" i="1"/>
  <c r="J2898" i="1"/>
  <c r="K2898" i="1"/>
  <c r="L2898" i="1"/>
  <c r="M2898" i="1"/>
  <c r="N2898" i="1"/>
  <c r="O2898" i="1"/>
  <c r="P2898" i="1"/>
  <c r="Q2898" i="1"/>
  <c r="R2898" i="1"/>
  <c r="S2898" i="1"/>
  <c r="T2898" i="1"/>
  <c r="U2898" i="1"/>
  <c r="V2898" i="1"/>
  <c r="W2898" i="1"/>
  <c r="X2898" i="1"/>
  <c r="Y2898" i="1"/>
  <c r="Z2898" i="1"/>
  <c r="AA2898" i="1"/>
  <c r="AB2898" i="1"/>
  <c r="AC2898" i="1"/>
  <c r="AD2898" i="1"/>
  <c r="AE2898" i="1"/>
  <c r="H2899" i="1"/>
  <c r="I2899" i="1"/>
  <c r="J2899" i="1"/>
  <c r="K2899" i="1"/>
  <c r="L2899" i="1"/>
  <c r="M2899" i="1"/>
  <c r="N2899" i="1"/>
  <c r="O2899" i="1"/>
  <c r="P2899" i="1"/>
  <c r="Q2899" i="1"/>
  <c r="R2899" i="1"/>
  <c r="S2899" i="1"/>
  <c r="T2899" i="1"/>
  <c r="U2899" i="1"/>
  <c r="V2899" i="1"/>
  <c r="W2899" i="1"/>
  <c r="X2899" i="1"/>
  <c r="Y2899" i="1"/>
  <c r="Z2899" i="1"/>
  <c r="AA2899" i="1"/>
  <c r="AB2899" i="1"/>
  <c r="AC2899" i="1"/>
  <c r="AD2899" i="1"/>
  <c r="AE2899" i="1"/>
  <c r="H2900" i="1"/>
  <c r="I2900" i="1"/>
  <c r="J2900" i="1"/>
  <c r="K2900" i="1"/>
  <c r="L2900" i="1"/>
  <c r="M2900" i="1"/>
  <c r="N2900" i="1"/>
  <c r="O2900" i="1"/>
  <c r="P2900" i="1"/>
  <c r="Q2900" i="1"/>
  <c r="R2900" i="1"/>
  <c r="S2900" i="1"/>
  <c r="T2900" i="1"/>
  <c r="U2900" i="1"/>
  <c r="V2900" i="1"/>
  <c r="W2900" i="1"/>
  <c r="X2900" i="1"/>
  <c r="Y2900" i="1"/>
  <c r="Z2900" i="1"/>
  <c r="AA2900" i="1"/>
  <c r="AB2900" i="1"/>
  <c r="AC2900" i="1"/>
  <c r="AD2900" i="1"/>
  <c r="AE2900" i="1"/>
  <c r="H2901" i="1"/>
  <c r="I2901" i="1"/>
  <c r="J2901" i="1"/>
  <c r="K2901" i="1"/>
  <c r="L2901" i="1"/>
  <c r="M2901" i="1"/>
  <c r="N2901" i="1"/>
  <c r="O2901" i="1"/>
  <c r="P2901" i="1"/>
  <c r="Q2901" i="1"/>
  <c r="R2901" i="1"/>
  <c r="S2901" i="1"/>
  <c r="T2901" i="1"/>
  <c r="U2901" i="1"/>
  <c r="V2901" i="1"/>
  <c r="W2901" i="1"/>
  <c r="X2901" i="1"/>
  <c r="Y2901" i="1"/>
  <c r="Z2901" i="1"/>
  <c r="AA2901" i="1"/>
  <c r="AB2901" i="1"/>
  <c r="AC2901" i="1"/>
  <c r="AD2901" i="1"/>
  <c r="AE2901" i="1"/>
  <c r="H2902" i="1"/>
  <c r="I2902" i="1"/>
  <c r="J2902" i="1"/>
  <c r="K2902" i="1"/>
  <c r="L2902" i="1"/>
  <c r="M2902" i="1"/>
  <c r="N2902" i="1"/>
  <c r="O2902" i="1"/>
  <c r="P2902" i="1"/>
  <c r="Q2902" i="1"/>
  <c r="R2902" i="1"/>
  <c r="S2902" i="1"/>
  <c r="T2902" i="1"/>
  <c r="U2902" i="1"/>
  <c r="V2902" i="1"/>
  <c r="W2902" i="1"/>
  <c r="X2902" i="1"/>
  <c r="Y2902" i="1"/>
  <c r="Z2902" i="1"/>
  <c r="AA2902" i="1"/>
  <c r="AB2902" i="1"/>
  <c r="AC2902" i="1"/>
  <c r="AD2902" i="1"/>
  <c r="AE2902" i="1"/>
  <c r="H2903" i="1"/>
  <c r="I2903" i="1"/>
  <c r="J2903" i="1"/>
  <c r="K2903" i="1"/>
  <c r="L2903" i="1"/>
  <c r="M2903" i="1"/>
  <c r="N2903" i="1"/>
  <c r="O2903" i="1"/>
  <c r="P2903" i="1"/>
  <c r="Q2903" i="1"/>
  <c r="R2903" i="1"/>
  <c r="S2903" i="1"/>
  <c r="T2903" i="1"/>
  <c r="U2903" i="1"/>
  <c r="V2903" i="1"/>
  <c r="W2903" i="1"/>
  <c r="X2903" i="1"/>
  <c r="Y2903" i="1"/>
  <c r="Z2903" i="1"/>
  <c r="AA2903" i="1"/>
  <c r="AB2903" i="1"/>
  <c r="AC2903" i="1"/>
  <c r="AD2903" i="1"/>
  <c r="AE2903" i="1"/>
  <c r="H2968" i="1"/>
  <c r="I2968" i="1"/>
  <c r="J2968" i="1"/>
  <c r="K2968" i="1"/>
  <c r="L2968" i="1"/>
  <c r="M2968" i="1"/>
  <c r="N2968" i="1"/>
  <c r="O2968" i="1"/>
  <c r="P2968" i="1"/>
  <c r="Q2968" i="1"/>
  <c r="R2968" i="1"/>
  <c r="S2968" i="1"/>
  <c r="T2968" i="1"/>
  <c r="U2968" i="1"/>
  <c r="V2968" i="1"/>
  <c r="W2968" i="1"/>
  <c r="X2968" i="1"/>
  <c r="Y2968" i="1"/>
  <c r="Z2968" i="1"/>
  <c r="AA2968" i="1"/>
  <c r="AB2968" i="1"/>
  <c r="AC2968" i="1"/>
  <c r="AD2968" i="1"/>
  <c r="AE2968" i="1"/>
  <c r="H2969" i="1"/>
  <c r="I2969" i="1"/>
  <c r="J2969" i="1"/>
  <c r="K2969" i="1"/>
  <c r="L2969" i="1"/>
  <c r="M2969" i="1"/>
  <c r="N2969" i="1"/>
  <c r="O2969" i="1"/>
  <c r="P2969" i="1"/>
  <c r="Q2969" i="1"/>
  <c r="R2969" i="1"/>
  <c r="S2969" i="1"/>
  <c r="T2969" i="1"/>
  <c r="U2969" i="1"/>
  <c r="V2969" i="1"/>
  <c r="W2969" i="1"/>
  <c r="X2969" i="1"/>
  <c r="Y2969" i="1"/>
  <c r="Z2969" i="1"/>
  <c r="AA2969" i="1"/>
  <c r="AB2969" i="1"/>
  <c r="AC2969" i="1"/>
  <c r="AD2969" i="1"/>
  <c r="AE2969" i="1"/>
  <c r="H2970" i="1"/>
  <c r="I2970" i="1"/>
  <c r="J2970" i="1"/>
  <c r="K2970" i="1"/>
  <c r="L2970" i="1"/>
  <c r="M2970" i="1"/>
  <c r="N2970" i="1"/>
  <c r="O2970" i="1"/>
  <c r="P2970" i="1"/>
  <c r="Q2970" i="1"/>
  <c r="R2970" i="1"/>
  <c r="S2970" i="1"/>
  <c r="T2970" i="1"/>
  <c r="U2970" i="1"/>
  <c r="V2970" i="1"/>
  <c r="W2970" i="1"/>
  <c r="X2970" i="1"/>
  <c r="Y2970" i="1"/>
  <c r="Z2970" i="1"/>
  <c r="AA2970" i="1"/>
  <c r="AB2970" i="1"/>
  <c r="AC2970" i="1"/>
  <c r="AD2970" i="1"/>
  <c r="AE2970" i="1"/>
  <c r="H2971" i="1"/>
  <c r="I2971" i="1"/>
  <c r="J2971" i="1"/>
  <c r="K2971" i="1"/>
  <c r="L2971" i="1"/>
  <c r="M2971" i="1"/>
  <c r="N2971" i="1"/>
  <c r="O2971" i="1"/>
  <c r="P2971" i="1"/>
  <c r="Q2971" i="1"/>
  <c r="R2971" i="1"/>
  <c r="S2971" i="1"/>
  <c r="T2971" i="1"/>
  <c r="U2971" i="1"/>
  <c r="V2971" i="1"/>
  <c r="W2971" i="1"/>
  <c r="X2971" i="1"/>
  <c r="Y2971" i="1"/>
  <c r="Z2971" i="1"/>
  <c r="AA2971" i="1"/>
  <c r="AB2971" i="1"/>
  <c r="AC2971" i="1"/>
  <c r="AD2971" i="1"/>
  <c r="AE2971" i="1"/>
  <c r="H2972" i="1"/>
  <c r="I2972" i="1"/>
  <c r="J2972" i="1"/>
  <c r="K2972" i="1"/>
  <c r="L2972" i="1"/>
  <c r="M2972" i="1"/>
  <c r="N2972" i="1"/>
  <c r="O2972" i="1"/>
  <c r="P2972" i="1"/>
  <c r="Q2972" i="1"/>
  <c r="R2972" i="1"/>
  <c r="S2972" i="1"/>
  <c r="T2972" i="1"/>
  <c r="U2972" i="1"/>
  <c r="V2972" i="1"/>
  <c r="W2972" i="1"/>
  <c r="X2972" i="1"/>
  <c r="Y2972" i="1"/>
  <c r="Z2972" i="1"/>
  <c r="AA2972" i="1"/>
  <c r="AB2972" i="1"/>
  <c r="AC2972" i="1"/>
  <c r="AD2972" i="1"/>
  <c r="AE2972" i="1"/>
  <c r="H2973" i="1"/>
  <c r="I2973" i="1"/>
  <c r="J2973" i="1"/>
  <c r="K2973" i="1"/>
  <c r="L2973" i="1"/>
  <c r="M2973" i="1"/>
  <c r="N2973" i="1"/>
  <c r="O2973" i="1"/>
  <c r="P2973" i="1"/>
  <c r="Q2973" i="1"/>
  <c r="R2973" i="1"/>
  <c r="S2973" i="1"/>
  <c r="T2973" i="1"/>
  <c r="U2973" i="1"/>
  <c r="V2973" i="1"/>
  <c r="W2973" i="1"/>
  <c r="X2973" i="1"/>
  <c r="Y2973" i="1"/>
  <c r="Z2973" i="1"/>
  <c r="AA2973" i="1"/>
  <c r="AB2973" i="1"/>
  <c r="AC2973" i="1"/>
  <c r="AD2973" i="1"/>
  <c r="AE2973" i="1"/>
  <c r="H2974" i="1"/>
  <c r="I2974" i="1"/>
  <c r="J2974" i="1"/>
  <c r="K2974" i="1"/>
  <c r="L2974" i="1"/>
  <c r="M2974" i="1"/>
  <c r="N2974" i="1"/>
  <c r="O2974" i="1"/>
  <c r="P2974" i="1"/>
  <c r="Q2974" i="1"/>
  <c r="R2974" i="1"/>
  <c r="S2974" i="1"/>
  <c r="T2974" i="1"/>
  <c r="U2974" i="1"/>
  <c r="V2974" i="1"/>
  <c r="W2974" i="1"/>
  <c r="X2974" i="1"/>
  <c r="Y2974" i="1"/>
  <c r="Z2974" i="1"/>
  <c r="AA2974" i="1"/>
  <c r="AB2974" i="1"/>
  <c r="AC2974" i="1"/>
  <c r="AD2974" i="1"/>
  <c r="AE2974" i="1"/>
  <c r="H2975" i="1"/>
  <c r="I2975" i="1"/>
  <c r="J2975" i="1"/>
  <c r="K2975" i="1"/>
  <c r="L2975" i="1"/>
  <c r="M2975" i="1"/>
  <c r="N2975" i="1"/>
  <c r="O2975" i="1"/>
  <c r="P2975" i="1"/>
  <c r="Q2975" i="1"/>
  <c r="R2975" i="1"/>
  <c r="S2975" i="1"/>
  <c r="T2975" i="1"/>
  <c r="U2975" i="1"/>
  <c r="V2975" i="1"/>
  <c r="W2975" i="1"/>
  <c r="X2975" i="1"/>
  <c r="Y2975" i="1"/>
  <c r="Z2975" i="1"/>
  <c r="AA2975" i="1"/>
  <c r="AB2975" i="1"/>
  <c r="AC2975" i="1"/>
  <c r="AD2975" i="1"/>
  <c r="AE2975" i="1"/>
  <c r="H3016" i="1"/>
  <c r="I3016" i="1"/>
  <c r="J3016" i="1"/>
  <c r="K3016" i="1"/>
  <c r="L3016" i="1"/>
  <c r="M3016" i="1"/>
  <c r="N3016" i="1"/>
  <c r="O3016" i="1"/>
  <c r="P3016" i="1"/>
  <c r="Q3016" i="1"/>
  <c r="R3016" i="1"/>
  <c r="S3016" i="1"/>
  <c r="T3016" i="1"/>
  <c r="U3016" i="1"/>
  <c r="V3016" i="1"/>
  <c r="W3016" i="1"/>
  <c r="X3016" i="1"/>
  <c r="Y3016" i="1"/>
  <c r="Z3016" i="1"/>
  <c r="AA3016" i="1"/>
  <c r="AB3016" i="1"/>
  <c r="AC3016" i="1"/>
  <c r="AD3016" i="1"/>
  <c r="AE3016" i="1"/>
  <c r="H3017" i="1"/>
  <c r="I3017" i="1"/>
  <c r="J3017" i="1"/>
  <c r="K3017" i="1"/>
  <c r="L3017" i="1"/>
  <c r="M3017" i="1"/>
  <c r="N3017" i="1"/>
  <c r="O3017" i="1"/>
  <c r="P3017" i="1"/>
  <c r="Q3017" i="1"/>
  <c r="R3017" i="1"/>
  <c r="S3017" i="1"/>
  <c r="T3017" i="1"/>
  <c r="U3017" i="1"/>
  <c r="V3017" i="1"/>
  <c r="W3017" i="1"/>
  <c r="X3017" i="1"/>
  <c r="Y3017" i="1"/>
  <c r="Z3017" i="1"/>
  <c r="AA3017" i="1"/>
  <c r="AB3017" i="1"/>
  <c r="AC3017" i="1"/>
  <c r="AD3017" i="1"/>
  <c r="AE3017" i="1"/>
  <c r="H3018" i="1"/>
  <c r="I3018" i="1"/>
  <c r="J3018" i="1"/>
  <c r="K3018" i="1"/>
  <c r="L3018" i="1"/>
  <c r="M3018" i="1"/>
  <c r="N3018" i="1"/>
  <c r="O3018" i="1"/>
  <c r="P3018" i="1"/>
  <c r="Q3018" i="1"/>
  <c r="R3018" i="1"/>
  <c r="S3018" i="1"/>
  <c r="T3018" i="1"/>
  <c r="U3018" i="1"/>
  <c r="V3018" i="1"/>
  <c r="W3018" i="1"/>
  <c r="X3018" i="1"/>
  <c r="Y3018" i="1"/>
  <c r="Z3018" i="1"/>
  <c r="AA3018" i="1"/>
  <c r="AB3018" i="1"/>
  <c r="AC3018" i="1"/>
  <c r="AD3018" i="1"/>
  <c r="AE3018" i="1"/>
  <c r="H3019" i="1"/>
  <c r="I3019" i="1"/>
  <c r="J3019" i="1"/>
  <c r="K3019" i="1"/>
  <c r="L3019" i="1"/>
  <c r="M3019" i="1"/>
  <c r="N3019" i="1"/>
  <c r="O3019" i="1"/>
  <c r="P3019" i="1"/>
  <c r="Q3019" i="1"/>
  <c r="R3019" i="1"/>
  <c r="S3019" i="1"/>
  <c r="T3019" i="1"/>
  <c r="U3019" i="1"/>
  <c r="V3019" i="1"/>
  <c r="W3019" i="1"/>
  <c r="X3019" i="1"/>
  <c r="Y3019" i="1"/>
  <c r="Z3019" i="1"/>
  <c r="AA3019" i="1"/>
  <c r="AB3019" i="1"/>
  <c r="AC3019" i="1"/>
  <c r="AD3019" i="1"/>
  <c r="AE3019" i="1"/>
  <c r="H3020" i="1"/>
  <c r="I3020" i="1"/>
  <c r="J3020" i="1"/>
  <c r="K3020" i="1"/>
  <c r="L3020" i="1"/>
  <c r="M3020" i="1"/>
  <c r="N3020" i="1"/>
  <c r="O3020" i="1"/>
  <c r="P3020" i="1"/>
  <c r="Q3020" i="1"/>
  <c r="R3020" i="1"/>
  <c r="S3020" i="1"/>
  <c r="T3020" i="1"/>
  <c r="U3020" i="1"/>
  <c r="V3020" i="1"/>
  <c r="W3020" i="1"/>
  <c r="X3020" i="1"/>
  <c r="Y3020" i="1"/>
  <c r="Z3020" i="1"/>
  <c r="AA3020" i="1"/>
  <c r="AB3020" i="1"/>
  <c r="AC3020" i="1"/>
  <c r="AD3020" i="1"/>
  <c r="AE3020" i="1"/>
  <c r="H3021" i="1"/>
  <c r="I3021" i="1"/>
  <c r="J3021" i="1"/>
  <c r="K3021" i="1"/>
  <c r="L3021" i="1"/>
  <c r="M3021" i="1"/>
  <c r="N3021" i="1"/>
  <c r="O3021" i="1"/>
  <c r="P3021" i="1"/>
  <c r="Q3021" i="1"/>
  <c r="R3021" i="1"/>
  <c r="S3021" i="1"/>
  <c r="T3021" i="1"/>
  <c r="U3021" i="1"/>
  <c r="V3021" i="1"/>
  <c r="W3021" i="1"/>
  <c r="X3021" i="1"/>
  <c r="Y3021" i="1"/>
  <c r="Z3021" i="1"/>
  <c r="AA3021" i="1"/>
  <c r="AB3021" i="1"/>
  <c r="AC3021" i="1"/>
  <c r="AD3021" i="1"/>
  <c r="AE3021" i="1"/>
  <c r="H3022" i="1"/>
  <c r="I3022" i="1"/>
  <c r="J3022" i="1"/>
  <c r="K3022" i="1"/>
  <c r="L3022" i="1"/>
  <c r="M3022" i="1"/>
  <c r="N3022" i="1"/>
  <c r="O3022" i="1"/>
  <c r="P3022" i="1"/>
  <c r="Q3022" i="1"/>
  <c r="R3022" i="1"/>
  <c r="S3022" i="1"/>
  <c r="T3022" i="1"/>
  <c r="U3022" i="1"/>
  <c r="V3022" i="1"/>
  <c r="W3022" i="1"/>
  <c r="X3022" i="1"/>
  <c r="Y3022" i="1"/>
  <c r="Z3022" i="1"/>
  <c r="AA3022" i="1"/>
  <c r="AB3022" i="1"/>
  <c r="AC3022" i="1"/>
  <c r="AD3022" i="1"/>
  <c r="AE3022" i="1"/>
  <c r="H3023" i="1"/>
  <c r="I3023" i="1"/>
  <c r="J3023" i="1"/>
  <c r="K3023" i="1"/>
  <c r="L3023" i="1"/>
  <c r="M3023" i="1"/>
  <c r="N3023" i="1"/>
  <c r="O3023" i="1"/>
  <c r="P3023" i="1"/>
  <c r="Q3023" i="1"/>
  <c r="R3023" i="1"/>
  <c r="S3023" i="1"/>
  <c r="T3023" i="1"/>
  <c r="U3023" i="1"/>
  <c r="V3023" i="1"/>
  <c r="W3023" i="1"/>
  <c r="X3023" i="1"/>
  <c r="Y3023" i="1"/>
  <c r="Z3023" i="1"/>
  <c r="AA3023" i="1"/>
  <c r="AB3023" i="1"/>
  <c r="AC3023" i="1"/>
  <c r="AD3023" i="1"/>
  <c r="AE3023" i="1"/>
  <c r="H3024" i="1"/>
  <c r="I3024" i="1"/>
  <c r="J3024" i="1"/>
  <c r="K3024" i="1"/>
  <c r="L3024" i="1"/>
  <c r="M3024" i="1"/>
  <c r="N3024" i="1"/>
  <c r="O3024" i="1"/>
  <c r="P3024" i="1"/>
  <c r="Q3024" i="1"/>
  <c r="R3024" i="1"/>
  <c r="S3024" i="1"/>
  <c r="T3024" i="1"/>
  <c r="U3024" i="1"/>
  <c r="V3024" i="1"/>
  <c r="W3024" i="1"/>
  <c r="X3024" i="1"/>
  <c r="Y3024" i="1"/>
  <c r="Z3024" i="1"/>
  <c r="AA3024" i="1"/>
  <c r="AB3024" i="1"/>
  <c r="AC3024" i="1"/>
  <c r="AD3024" i="1"/>
  <c r="AE3024" i="1"/>
  <c r="H3025" i="1"/>
  <c r="I3025" i="1"/>
  <c r="J3025" i="1"/>
  <c r="K3025" i="1"/>
  <c r="L3025" i="1"/>
  <c r="M3025" i="1"/>
  <c r="N3025" i="1"/>
  <c r="O3025" i="1"/>
  <c r="P3025" i="1"/>
  <c r="Q3025" i="1"/>
  <c r="R3025" i="1"/>
  <c r="S3025" i="1"/>
  <c r="T3025" i="1"/>
  <c r="U3025" i="1"/>
  <c r="V3025" i="1"/>
  <c r="W3025" i="1"/>
  <c r="X3025" i="1"/>
  <c r="Y3025" i="1"/>
  <c r="Z3025" i="1"/>
  <c r="AA3025" i="1"/>
  <c r="AB3025" i="1"/>
  <c r="AC3025" i="1"/>
  <c r="AD3025" i="1"/>
  <c r="AE3025" i="1"/>
  <c r="H3026" i="1"/>
  <c r="I3026" i="1"/>
  <c r="J3026" i="1"/>
  <c r="K3026" i="1"/>
  <c r="L3026" i="1"/>
  <c r="M3026" i="1"/>
  <c r="N3026" i="1"/>
  <c r="O3026" i="1"/>
  <c r="P3026" i="1"/>
  <c r="Q3026" i="1"/>
  <c r="R3026" i="1"/>
  <c r="S3026" i="1"/>
  <c r="T3026" i="1"/>
  <c r="U3026" i="1"/>
  <c r="V3026" i="1"/>
  <c r="W3026" i="1"/>
  <c r="X3026" i="1"/>
  <c r="Y3026" i="1"/>
  <c r="Z3026" i="1"/>
  <c r="AA3026" i="1"/>
  <c r="AB3026" i="1"/>
  <c r="AC3026" i="1"/>
  <c r="AD3026" i="1"/>
  <c r="AE3026" i="1"/>
  <c r="H3027" i="1"/>
  <c r="I3027" i="1"/>
  <c r="J3027" i="1"/>
  <c r="K3027" i="1"/>
  <c r="L3027" i="1"/>
  <c r="M3027" i="1"/>
  <c r="N3027" i="1"/>
  <c r="O3027" i="1"/>
  <c r="P3027" i="1"/>
  <c r="Q3027" i="1"/>
  <c r="R3027" i="1"/>
  <c r="S3027" i="1"/>
  <c r="T3027" i="1"/>
  <c r="U3027" i="1"/>
  <c r="V3027" i="1"/>
  <c r="W3027" i="1"/>
  <c r="X3027" i="1"/>
  <c r="Y3027" i="1"/>
  <c r="Z3027" i="1"/>
  <c r="AA3027" i="1"/>
  <c r="AB3027" i="1"/>
  <c r="AC3027" i="1"/>
  <c r="AD3027" i="1"/>
  <c r="AE3027" i="1"/>
  <c r="H3028" i="1"/>
  <c r="I3028" i="1"/>
  <c r="J3028" i="1"/>
  <c r="K3028" i="1"/>
  <c r="L3028" i="1"/>
  <c r="M3028" i="1"/>
  <c r="N3028" i="1"/>
  <c r="O3028" i="1"/>
  <c r="P3028" i="1"/>
  <c r="Q3028" i="1"/>
  <c r="R3028" i="1"/>
  <c r="S3028" i="1"/>
  <c r="T3028" i="1"/>
  <c r="U3028" i="1"/>
  <c r="V3028" i="1"/>
  <c r="W3028" i="1"/>
  <c r="X3028" i="1"/>
  <c r="Y3028" i="1"/>
  <c r="Z3028" i="1"/>
  <c r="AA3028" i="1"/>
  <c r="AB3028" i="1"/>
  <c r="AC3028" i="1"/>
  <c r="AD3028" i="1"/>
  <c r="AE3028" i="1"/>
  <c r="H3029" i="1"/>
  <c r="I3029" i="1"/>
  <c r="J3029" i="1"/>
  <c r="K3029" i="1"/>
  <c r="L3029" i="1"/>
  <c r="M3029" i="1"/>
  <c r="N3029" i="1"/>
  <c r="O3029" i="1"/>
  <c r="P3029" i="1"/>
  <c r="Q3029" i="1"/>
  <c r="R3029" i="1"/>
  <c r="S3029" i="1"/>
  <c r="T3029" i="1"/>
  <c r="U3029" i="1"/>
  <c r="V3029" i="1"/>
  <c r="W3029" i="1"/>
  <c r="X3029" i="1"/>
  <c r="Y3029" i="1"/>
  <c r="Z3029" i="1"/>
  <c r="AA3029" i="1"/>
  <c r="AB3029" i="1"/>
  <c r="AC3029" i="1"/>
  <c r="AD3029" i="1"/>
  <c r="AE3029" i="1"/>
  <c r="H3030" i="1"/>
  <c r="I3030" i="1"/>
  <c r="J3030" i="1"/>
  <c r="K3030" i="1"/>
  <c r="L3030" i="1"/>
  <c r="M3030" i="1"/>
  <c r="N3030" i="1"/>
  <c r="O3030" i="1"/>
  <c r="P3030" i="1"/>
  <c r="Q3030" i="1"/>
  <c r="R3030" i="1"/>
  <c r="S3030" i="1"/>
  <c r="T3030" i="1"/>
  <c r="U3030" i="1"/>
  <c r="V3030" i="1"/>
  <c r="W3030" i="1"/>
  <c r="X3030" i="1"/>
  <c r="Y3030" i="1"/>
  <c r="Z3030" i="1"/>
  <c r="AA3030" i="1"/>
  <c r="AB3030" i="1"/>
  <c r="AC3030" i="1"/>
  <c r="AD3030" i="1"/>
  <c r="AE3030" i="1"/>
  <c r="H3031" i="1"/>
  <c r="I3031" i="1"/>
  <c r="J3031" i="1"/>
  <c r="K3031" i="1"/>
  <c r="L3031" i="1"/>
  <c r="M3031" i="1"/>
  <c r="N3031" i="1"/>
  <c r="O3031" i="1"/>
  <c r="P3031" i="1"/>
  <c r="Q3031" i="1"/>
  <c r="R3031" i="1"/>
  <c r="S3031" i="1"/>
  <c r="T3031" i="1"/>
  <c r="U3031" i="1"/>
  <c r="V3031" i="1"/>
  <c r="W3031" i="1"/>
  <c r="X3031" i="1"/>
  <c r="Y3031" i="1"/>
  <c r="Z3031" i="1"/>
  <c r="AA3031" i="1"/>
  <c r="AB3031" i="1"/>
  <c r="AC3031" i="1"/>
  <c r="AD3031" i="1"/>
  <c r="AE3031" i="1"/>
  <c r="H3032" i="1"/>
  <c r="I3032" i="1"/>
  <c r="J3032" i="1"/>
  <c r="K3032" i="1"/>
  <c r="L3032" i="1"/>
  <c r="M3032" i="1"/>
  <c r="N3032" i="1"/>
  <c r="O3032" i="1"/>
  <c r="P3032" i="1"/>
  <c r="Q3032" i="1"/>
  <c r="R3032" i="1"/>
  <c r="S3032" i="1"/>
  <c r="T3032" i="1"/>
  <c r="U3032" i="1"/>
  <c r="V3032" i="1"/>
  <c r="W3032" i="1"/>
  <c r="X3032" i="1"/>
  <c r="Y3032" i="1"/>
  <c r="Z3032" i="1"/>
  <c r="AA3032" i="1"/>
  <c r="AB3032" i="1"/>
  <c r="AC3032" i="1"/>
  <c r="AD3032" i="1"/>
  <c r="AE3032" i="1"/>
  <c r="H3033" i="1"/>
  <c r="I3033" i="1"/>
  <c r="J3033" i="1"/>
  <c r="K3033" i="1"/>
  <c r="L3033" i="1"/>
  <c r="M3033" i="1"/>
  <c r="N3033" i="1"/>
  <c r="O3033" i="1"/>
  <c r="P3033" i="1"/>
  <c r="Q3033" i="1"/>
  <c r="R3033" i="1"/>
  <c r="S3033" i="1"/>
  <c r="T3033" i="1"/>
  <c r="U3033" i="1"/>
  <c r="V3033" i="1"/>
  <c r="W3033" i="1"/>
  <c r="X3033" i="1"/>
  <c r="Y3033" i="1"/>
  <c r="Z3033" i="1"/>
  <c r="AA3033" i="1"/>
  <c r="AB3033" i="1"/>
  <c r="AC3033" i="1"/>
  <c r="AD3033" i="1"/>
  <c r="AE3033" i="1"/>
  <c r="H3034" i="1"/>
  <c r="I3034" i="1"/>
  <c r="J3034" i="1"/>
  <c r="K3034" i="1"/>
  <c r="L3034" i="1"/>
  <c r="M3034" i="1"/>
  <c r="N3034" i="1"/>
  <c r="O3034" i="1"/>
  <c r="P3034" i="1"/>
  <c r="Q3034" i="1"/>
  <c r="R3034" i="1"/>
  <c r="S3034" i="1"/>
  <c r="T3034" i="1"/>
  <c r="U3034" i="1"/>
  <c r="V3034" i="1"/>
  <c r="W3034" i="1"/>
  <c r="X3034" i="1"/>
  <c r="Y3034" i="1"/>
  <c r="Z3034" i="1"/>
  <c r="AA3034" i="1"/>
  <c r="AB3034" i="1"/>
  <c r="AC3034" i="1"/>
  <c r="AD3034" i="1"/>
  <c r="AE3034" i="1"/>
  <c r="H3035" i="1"/>
  <c r="I3035" i="1"/>
  <c r="J3035" i="1"/>
  <c r="K3035" i="1"/>
  <c r="L3035" i="1"/>
  <c r="M3035" i="1"/>
  <c r="N3035" i="1"/>
  <c r="O3035" i="1"/>
  <c r="P3035" i="1"/>
  <c r="Q3035" i="1"/>
  <c r="R3035" i="1"/>
  <c r="S3035" i="1"/>
  <c r="T3035" i="1"/>
  <c r="U3035" i="1"/>
  <c r="V3035" i="1"/>
  <c r="W3035" i="1"/>
  <c r="X3035" i="1"/>
  <c r="Y3035" i="1"/>
  <c r="Z3035" i="1"/>
  <c r="AA3035" i="1"/>
  <c r="AB3035" i="1"/>
  <c r="AC3035" i="1"/>
  <c r="AD3035" i="1"/>
  <c r="AE3035" i="1"/>
  <c r="H3036" i="1"/>
  <c r="I3036" i="1"/>
  <c r="J3036" i="1"/>
  <c r="K3036" i="1"/>
  <c r="L3036" i="1"/>
  <c r="M3036" i="1"/>
  <c r="N3036" i="1"/>
  <c r="O3036" i="1"/>
  <c r="P3036" i="1"/>
  <c r="Q3036" i="1"/>
  <c r="R3036" i="1"/>
  <c r="S3036" i="1"/>
  <c r="T3036" i="1"/>
  <c r="U3036" i="1"/>
  <c r="V3036" i="1"/>
  <c r="W3036" i="1"/>
  <c r="X3036" i="1"/>
  <c r="Y3036" i="1"/>
  <c r="Z3036" i="1"/>
  <c r="AA3036" i="1"/>
  <c r="AB3036" i="1"/>
  <c r="AC3036" i="1"/>
  <c r="AD3036" i="1"/>
  <c r="AE3036" i="1"/>
  <c r="H3037" i="1"/>
  <c r="I3037" i="1"/>
  <c r="J3037" i="1"/>
  <c r="K3037" i="1"/>
  <c r="L3037" i="1"/>
  <c r="M3037" i="1"/>
  <c r="N3037" i="1"/>
  <c r="O3037" i="1"/>
  <c r="P3037" i="1"/>
  <c r="Q3037" i="1"/>
  <c r="R3037" i="1"/>
  <c r="S3037" i="1"/>
  <c r="T3037" i="1"/>
  <c r="U3037" i="1"/>
  <c r="V3037" i="1"/>
  <c r="W3037" i="1"/>
  <c r="X3037" i="1"/>
  <c r="Y3037" i="1"/>
  <c r="Z3037" i="1"/>
  <c r="AA3037" i="1"/>
  <c r="AB3037" i="1"/>
  <c r="AC3037" i="1"/>
  <c r="AD3037" i="1"/>
  <c r="AE3037" i="1"/>
  <c r="H3038" i="1"/>
  <c r="I3038" i="1"/>
  <c r="J3038" i="1"/>
  <c r="K3038" i="1"/>
  <c r="L3038" i="1"/>
  <c r="M3038" i="1"/>
  <c r="N3038" i="1"/>
  <c r="O3038" i="1"/>
  <c r="P3038" i="1"/>
  <c r="Q3038" i="1"/>
  <c r="R3038" i="1"/>
  <c r="S3038" i="1"/>
  <c r="T3038" i="1"/>
  <c r="U3038" i="1"/>
  <c r="V3038" i="1"/>
  <c r="W3038" i="1"/>
  <c r="X3038" i="1"/>
  <c r="Y3038" i="1"/>
  <c r="Z3038" i="1"/>
  <c r="AA3038" i="1"/>
  <c r="AB3038" i="1"/>
  <c r="AC3038" i="1"/>
  <c r="AD3038" i="1"/>
  <c r="AE3038" i="1"/>
  <c r="H3039" i="1"/>
  <c r="I3039" i="1"/>
  <c r="J3039" i="1"/>
  <c r="K3039" i="1"/>
  <c r="L3039" i="1"/>
  <c r="M3039" i="1"/>
  <c r="N3039" i="1"/>
  <c r="O3039" i="1"/>
  <c r="P3039" i="1"/>
  <c r="Q3039" i="1"/>
  <c r="R3039" i="1"/>
  <c r="S3039" i="1"/>
  <c r="T3039" i="1"/>
  <c r="U3039" i="1"/>
  <c r="V3039" i="1"/>
  <c r="W3039" i="1"/>
  <c r="X3039" i="1"/>
  <c r="Y3039" i="1"/>
  <c r="Z3039" i="1"/>
  <c r="AA3039" i="1"/>
  <c r="AB3039" i="1"/>
  <c r="AC3039" i="1"/>
  <c r="AD3039" i="1"/>
  <c r="AE3039" i="1"/>
  <c r="H3040" i="1"/>
  <c r="I3040" i="1"/>
  <c r="J3040" i="1"/>
  <c r="K3040" i="1"/>
  <c r="L3040" i="1"/>
  <c r="M3040" i="1"/>
  <c r="N3040" i="1"/>
  <c r="O3040" i="1"/>
  <c r="P3040" i="1"/>
  <c r="Q3040" i="1"/>
  <c r="R3040" i="1"/>
  <c r="S3040" i="1"/>
  <c r="T3040" i="1"/>
  <c r="U3040" i="1"/>
  <c r="V3040" i="1"/>
  <c r="W3040" i="1"/>
  <c r="X3040" i="1"/>
  <c r="Y3040" i="1"/>
  <c r="Z3040" i="1"/>
  <c r="AA3040" i="1"/>
  <c r="AB3040" i="1"/>
  <c r="AC3040" i="1"/>
  <c r="AD3040" i="1"/>
  <c r="AE3040" i="1"/>
  <c r="H3041" i="1"/>
  <c r="I3041" i="1"/>
  <c r="J3041" i="1"/>
  <c r="K3041" i="1"/>
  <c r="L3041" i="1"/>
  <c r="M3041" i="1"/>
  <c r="N3041" i="1"/>
  <c r="O3041" i="1"/>
  <c r="P3041" i="1"/>
  <c r="Q3041" i="1"/>
  <c r="R3041" i="1"/>
  <c r="S3041" i="1"/>
  <c r="T3041" i="1"/>
  <c r="U3041" i="1"/>
  <c r="V3041" i="1"/>
  <c r="W3041" i="1"/>
  <c r="X3041" i="1"/>
  <c r="Y3041" i="1"/>
  <c r="Z3041" i="1"/>
  <c r="AA3041" i="1"/>
  <c r="AB3041" i="1"/>
  <c r="AC3041" i="1"/>
  <c r="AD3041" i="1"/>
  <c r="AE3041" i="1"/>
  <c r="H3042" i="1"/>
  <c r="I3042" i="1"/>
  <c r="J3042" i="1"/>
  <c r="K3042" i="1"/>
  <c r="L3042" i="1"/>
  <c r="M3042" i="1"/>
  <c r="N3042" i="1"/>
  <c r="O3042" i="1"/>
  <c r="P3042" i="1"/>
  <c r="Q3042" i="1"/>
  <c r="R3042" i="1"/>
  <c r="S3042" i="1"/>
  <c r="T3042" i="1"/>
  <c r="U3042" i="1"/>
  <c r="V3042" i="1"/>
  <c r="W3042" i="1"/>
  <c r="X3042" i="1"/>
  <c r="Y3042" i="1"/>
  <c r="Z3042" i="1"/>
  <c r="AA3042" i="1"/>
  <c r="AB3042" i="1"/>
  <c r="AC3042" i="1"/>
  <c r="AD3042" i="1"/>
  <c r="AE3042" i="1"/>
  <c r="H3043" i="1"/>
  <c r="I3043" i="1"/>
  <c r="J3043" i="1"/>
  <c r="K3043" i="1"/>
  <c r="L3043" i="1"/>
  <c r="M3043" i="1"/>
  <c r="N3043" i="1"/>
  <c r="O3043" i="1"/>
  <c r="P3043" i="1"/>
  <c r="Q3043" i="1"/>
  <c r="R3043" i="1"/>
  <c r="S3043" i="1"/>
  <c r="T3043" i="1"/>
  <c r="U3043" i="1"/>
  <c r="V3043" i="1"/>
  <c r="W3043" i="1"/>
  <c r="X3043" i="1"/>
  <c r="Y3043" i="1"/>
  <c r="Z3043" i="1"/>
  <c r="AA3043" i="1"/>
  <c r="AB3043" i="1"/>
  <c r="AC3043" i="1"/>
  <c r="AD3043" i="1"/>
  <c r="AE3043" i="1"/>
  <c r="H3044" i="1"/>
  <c r="I3044" i="1"/>
  <c r="J3044" i="1"/>
  <c r="K3044" i="1"/>
  <c r="L3044" i="1"/>
  <c r="M3044" i="1"/>
  <c r="N3044" i="1"/>
  <c r="O3044" i="1"/>
  <c r="P3044" i="1"/>
  <c r="Q3044" i="1"/>
  <c r="R3044" i="1"/>
  <c r="S3044" i="1"/>
  <c r="T3044" i="1"/>
  <c r="U3044" i="1"/>
  <c r="V3044" i="1"/>
  <c r="W3044" i="1"/>
  <c r="X3044" i="1"/>
  <c r="Y3044" i="1"/>
  <c r="Z3044" i="1"/>
  <c r="AA3044" i="1"/>
  <c r="AB3044" i="1"/>
  <c r="AC3044" i="1"/>
  <c r="AD3044" i="1"/>
  <c r="AE3044" i="1"/>
  <c r="H3045" i="1"/>
  <c r="I3045" i="1"/>
  <c r="J3045" i="1"/>
  <c r="K3045" i="1"/>
  <c r="L3045" i="1"/>
  <c r="M3045" i="1"/>
  <c r="N3045" i="1"/>
  <c r="O3045" i="1"/>
  <c r="P3045" i="1"/>
  <c r="Q3045" i="1"/>
  <c r="R3045" i="1"/>
  <c r="S3045" i="1"/>
  <c r="T3045" i="1"/>
  <c r="U3045" i="1"/>
  <c r="V3045" i="1"/>
  <c r="W3045" i="1"/>
  <c r="X3045" i="1"/>
  <c r="Y3045" i="1"/>
  <c r="Z3045" i="1"/>
  <c r="AA3045" i="1"/>
  <c r="AB3045" i="1"/>
  <c r="AC3045" i="1"/>
  <c r="AD3045" i="1"/>
  <c r="AE3045" i="1"/>
  <c r="H3046" i="1"/>
  <c r="I3046" i="1"/>
  <c r="J3046" i="1"/>
  <c r="K3046" i="1"/>
  <c r="L3046" i="1"/>
  <c r="M3046" i="1"/>
  <c r="N3046" i="1"/>
  <c r="O3046" i="1"/>
  <c r="P3046" i="1"/>
  <c r="Q3046" i="1"/>
  <c r="R3046" i="1"/>
  <c r="S3046" i="1"/>
  <c r="T3046" i="1"/>
  <c r="U3046" i="1"/>
  <c r="V3046" i="1"/>
  <c r="W3046" i="1"/>
  <c r="X3046" i="1"/>
  <c r="Y3046" i="1"/>
  <c r="Z3046" i="1"/>
  <c r="AA3046" i="1"/>
  <c r="AB3046" i="1"/>
  <c r="AC3046" i="1"/>
  <c r="AD3046" i="1"/>
  <c r="AE3046" i="1"/>
  <c r="H3047" i="1"/>
  <c r="I3047" i="1"/>
  <c r="J3047" i="1"/>
  <c r="K3047" i="1"/>
  <c r="L3047" i="1"/>
  <c r="M3047" i="1"/>
  <c r="N3047" i="1"/>
  <c r="O3047" i="1"/>
  <c r="P3047" i="1"/>
  <c r="Q3047" i="1"/>
  <c r="R3047" i="1"/>
  <c r="S3047" i="1"/>
  <c r="T3047" i="1"/>
  <c r="U3047" i="1"/>
  <c r="V3047" i="1"/>
  <c r="W3047" i="1"/>
  <c r="X3047" i="1"/>
  <c r="Y3047" i="1"/>
  <c r="Z3047" i="1"/>
  <c r="AA3047" i="1"/>
  <c r="AB3047" i="1"/>
  <c r="AC3047" i="1"/>
  <c r="AD3047" i="1"/>
  <c r="AE3047" i="1"/>
  <c r="H3048" i="1"/>
  <c r="I3048" i="1"/>
  <c r="J3048" i="1"/>
  <c r="K3048" i="1"/>
  <c r="L3048" i="1"/>
  <c r="M3048" i="1"/>
  <c r="N3048" i="1"/>
  <c r="O3048" i="1"/>
  <c r="P3048" i="1"/>
  <c r="Q3048" i="1"/>
  <c r="R3048" i="1"/>
  <c r="S3048" i="1"/>
  <c r="T3048" i="1"/>
  <c r="U3048" i="1"/>
  <c r="V3048" i="1"/>
  <c r="W3048" i="1"/>
  <c r="X3048" i="1"/>
  <c r="Y3048" i="1"/>
  <c r="Z3048" i="1"/>
  <c r="AA3048" i="1"/>
  <c r="AB3048" i="1"/>
  <c r="AC3048" i="1"/>
  <c r="AD3048" i="1"/>
  <c r="AE3048" i="1"/>
  <c r="H3049" i="1"/>
  <c r="I3049" i="1"/>
  <c r="J3049" i="1"/>
  <c r="K3049" i="1"/>
  <c r="L3049" i="1"/>
  <c r="M3049" i="1"/>
  <c r="N3049" i="1"/>
  <c r="O3049" i="1"/>
  <c r="P3049" i="1"/>
  <c r="Q3049" i="1"/>
  <c r="R3049" i="1"/>
  <c r="S3049" i="1"/>
  <c r="T3049" i="1"/>
  <c r="U3049" i="1"/>
  <c r="V3049" i="1"/>
  <c r="W3049" i="1"/>
  <c r="X3049" i="1"/>
  <c r="Y3049" i="1"/>
  <c r="Z3049" i="1"/>
  <c r="AA3049" i="1"/>
  <c r="AB3049" i="1"/>
  <c r="AC3049" i="1"/>
  <c r="AD3049" i="1"/>
  <c r="AE3049" i="1"/>
  <c r="H3050" i="1"/>
  <c r="I3050" i="1"/>
  <c r="J3050" i="1"/>
  <c r="K3050" i="1"/>
  <c r="L3050" i="1"/>
  <c r="M3050" i="1"/>
  <c r="N3050" i="1"/>
  <c r="O3050" i="1"/>
  <c r="P3050" i="1"/>
  <c r="Q3050" i="1"/>
  <c r="R3050" i="1"/>
  <c r="S3050" i="1"/>
  <c r="T3050" i="1"/>
  <c r="U3050" i="1"/>
  <c r="V3050" i="1"/>
  <c r="W3050" i="1"/>
  <c r="X3050" i="1"/>
  <c r="Y3050" i="1"/>
  <c r="Z3050" i="1"/>
  <c r="AA3050" i="1"/>
  <c r="AB3050" i="1"/>
  <c r="AC3050" i="1"/>
  <c r="AD3050" i="1"/>
  <c r="AE3050" i="1"/>
  <c r="H3051" i="1"/>
  <c r="I3051" i="1"/>
  <c r="J3051" i="1"/>
  <c r="K3051" i="1"/>
  <c r="L3051" i="1"/>
  <c r="M3051" i="1"/>
  <c r="N3051" i="1"/>
  <c r="O3051" i="1"/>
  <c r="P3051" i="1"/>
  <c r="Q3051" i="1"/>
  <c r="R3051" i="1"/>
  <c r="S3051" i="1"/>
  <c r="T3051" i="1"/>
  <c r="U3051" i="1"/>
  <c r="V3051" i="1"/>
  <c r="W3051" i="1"/>
  <c r="X3051" i="1"/>
  <c r="Y3051" i="1"/>
  <c r="Z3051" i="1"/>
  <c r="AA3051" i="1"/>
  <c r="AB3051" i="1"/>
  <c r="AC3051" i="1"/>
  <c r="AD3051" i="1"/>
  <c r="AE3051" i="1"/>
  <c r="H3052" i="1"/>
  <c r="I3052" i="1"/>
  <c r="J3052" i="1"/>
  <c r="K3052" i="1"/>
  <c r="L3052" i="1"/>
  <c r="M3052" i="1"/>
  <c r="N3052" i="1"/>
  <c r="O3052" i="1"/>
  <c r="P3052" i="1"/>
  <c r="Q3052" i="1"/>
  <c r="R3052" i="1"/>
  <c r="S3052" i="1"/>
  <c r="T3052" i="1"/>
  <c r="U3052" i="1"/>
  <c r="V3052" i="1"/>
  <c r="W3052" i="1"/>
  <c r="X3052" i="1"/>
  <c r="Y3052" i="1"/>
  <c r="Z3052" i="1"/>
  <c r="AA3052" i="1"/>
  <c r="AB3052" i="1"/>
  <c r="AC3052" i="1"/>
  <c r="AD3052" i="1"/>
  <c r="AE3052" i="1"/>
  <c r="H3053" i="1"/>
  <c r="I3053" i="1"/>
  <c r="J3053" i="1"/>
  <c r="K3053" i="1"/>
  <c r="L3053" i="1"/>
  <c r="M3053" i="1"/>
  <c r="N3053" i="1"/>
  <c r="O3053" i="1"/>
  <c r="P3053" i="1"/>
  <c r="Q3053" i="1"/>
  <c r="R3053" i="1"/>
  <c r="S3053" i="1"/>
  <c r="T3053" i="1"/>
  <c r="U3053" i="1"/>
  <c r="V3053" i="1"/>
  <c r="W3053" i="1"/>
  <c r="X3053" i="1"/>
  <c r="Y3053" i="1"/>
  <c r="Z3053" i="1"/>
  <c r="AA3053" i="1"/>
  <c r="AB3053" i="1"/>
  <c r="AC3053" i="1"/>
  <c r="AD3053" i="1"/>
  <c r="AE3053" i="1"/>
  <c r="H3054" i="1"/>
  <c r="I3054" i="1"/>
  <c r="J3054" i="1"/>
  <c r="K3054" i="1"/>
  <c r="L3054" i="1"/>
  <c r="M3054" i="1"/>
  <c r="N3054" i="1"/>
  <c r="O3054" i="1"/>
  <c r="P3054" i="1"/>
  <c r="Q3054" i="1"/>
  <c r="R3054" i="1"/>
  <c r="S3054" i="1"/>
  <c r="T3054" i="1"/>
  <c r="U3054" i="1"/>
  <c r="V3054" i="1"/>
  <c r="W3054" i="1"/>
  <c r="X3054" i="1"/>
  <c r="Y3054" i="1"/>
  <c r="Z3054" i="1"/>
  <c r="AA3054" i="1"/>
  <c r="AB3054" i="1"/>
  <c r="AC3054" i="1"/>
  <c r="AD3054" i="1"/>
  <c r="AE3054" i="1"/>
  <c r="H3055" i="1"/>
  <c r="I3055" i="1"/>
  <c r="J3055" i="1"/>
  <c r="K3055" i="1"/>
  <c r="L3055" i="1"/>
  <c r="M3055" i="1"/>
  <c r="N3055" i="1"/>
  <c r="O3055" i="1"/>
  <c r="P3055" i="1"/>
  <c r="Q3055" i="1"/>
  <c r="R3055" i="1"/>
  <c r="S3055" i="1"/>
  <c r="T3055" i="1"/>
  <c r="U3055" i="1"/>
  <c r="V3055" i="1"/>
  <c r="W3055" i="1"/>
  <c r="X3055" i="1"/>
  <c r="Y3055" i="1"/>
  <c r="Z3055" i="1"/>
  <c r="AA3055" i="1"/>
  <c r="AB3055" i="1"/>
  <c r="AC3055" i="1"/>
  <c r="AD3055" i="1"/>
  <c r="AE3055" i="1"/>
  <c r="H3056" i="1"/>
  <c r="I3056" i="1"/>
  <c r="J3056" i="1"/>
  <c r="K3056" i="1"/>
  <c r="L3056" i="1"/>
  <c r="M3056" i="1"/>
  <c r="N3056" i="1"/>
  <c r="O3056" i="1"/>
  <c r="P3056" i="1"/>
  <c r="Q3056" i="1"/>
  <c r="R3056" i="1"/>
  <c r="S3056" i="1"/>
  <c r="T3056" i="1"/>
  <c r="U3056" i="1"/>
  <c r="V3056" i="1"/>
  <c r="W3056" i="1"/>
  <c r="X3056" i="1"/>
  <c r="Y3056" i="1"/>
  <c r="Z3056" i="1"/>
  <c r="AA3056" i="1"/>
  <c r="AB3056" i="1"/>
  <c r="AC3056" i="1"/>
  <c r="AD3056" i="1"/>
  <c r="AE3056" i="1"/>
  <c r="H3057" i="1"/>
  <c r="I3057" i="1"/>
  <c r="J3057" i="1"/>
  <c r="K3057" i="1"/>
  <c r="L3057" i="1"/>
  <c r="M3057" i="1"/>
  <c r="N3057" i="1"/>
  <c r="O3057" i="1"/>
  <c r="P3057" i="1"/>
  <c r="Q3057" i="1"/>
  <c r="R3057" i="1"/>
  <c r="S3057" i="1"/>
  <c r="T3057" i="1"/>
  <c r="U3057" i="1"/>
  <c r="V3057" i="1"/>
  <c r="W3057" i="1"/>
  <c r="X3057" i="1"/>
  <c r="Y3057" i="1"/>
  <c r="Z3057" i="1"/>
  <c r="AA3057" i="1"/>
  <c r="AB3057" i="1"/>
  <c r="AC3057" i="1"/>
  <c r="AD3057" i="1"/>
  <c r="AE3057" i="1"/>
  <c r="H3058" i="1"/>
  <c r="I3058" i="1"/>
  <c r="J3058" i="1"/>
  <c r="K3058" i="1"/>
  <c r="L3058" i="1"/>
  <c r="M3058" i="1"/>
  <c r="N3058" i="1"/>
  <c r="O3058" i="1"/>
  <c r="P3058" i="1"/>
  <c r="Q3058" i="1"/>
  <c r="R3058" i="1"/>
  <c r="S3058" i="1"/>
  <c r="T3058" i="1"/>
  <c r="U3058" i="1"/>
  <c r="V3058" i="1"/>
  <c r="W3058" i="1"/>
  <c r="X3058" i="1"/>
  <c r="Y3058" i="1"/>
  <c r="Z3058" i="1"/>
  <c r="AA3058" i="1"/>
  <c r="AB3058" i="1"/>
  <c r="AC3058" i="1"/>
  <c r="AD3058" i="1"/>
  <c r="AE3058" i="1"/>
  <c r="H3059" i="1"/>
  <c r="I3059" i="1"/>
  <c r="J3059" i="1"/>
  <c r="K3059" i="1"/>
  <c r="L3059" i="1"/>
  <c r="M3059" i="1"/>
  <c r="N3059" i="1"/>
  <c r="O3059" i="1"/>
  <c r="P3059" i="1"/>
  <c r="Q3059" i="1"/>
  <c r="R3059" i="1"/>
  <c r="S3059" i="1"/>
  <c r="T3059" i="1"/>
  <c r="U3059" i="1"/>
  <c r="V3059" i="1"/>
  <c r="W3059" i="1"/>
  <c r="X3059" i="1"/>
  <c r="Y3059" i="1"/>
  <c r="Z3059" i="1"/>
  <c r="AA3059" i="1"/>
  <c r="AB3059" i="1"/>
  <c r="AC3059" i="1"/>
  <c r="AD3059" i="1"/>
  <c r="AE3059" i="1"/>
  <c r="H3060" i="1"/>
  <c r="I3060" i="1"/>
  <c r="J3060" i="1"/>
  <c r="K3060" i="1"/>
  <c r="L3060" i="1"/>
  <c r="M3060" i="1"/>
  <c r="N3060" i="1"/>
  <c r="O3060" i="1"/>
  <c r="P3060" i="1"/>
  <c r="Q3060" i="1"/>
  <c r="R3060" i="1"/>
  <c r="S3060" i="1"/>
  <c r="T3060" i="1"/>
  <c r="U3060" i="1"/>
  <c r="V3060" i="1"/>
  <c r="W3060" i="1"/>
  <c r="X3060" i="1"/>
  <c r="Y3060" i="1"/>
  <c r="Z3060" i="1"/>
  <c r="AA3060" i="1"/>
  <c r="AB3060" i="1"/>
  <c r="AC3060" i="1"/>
  <c r="AD3060" i="1"/>
  <c r="AE3060" i="1"/>
  <c r="H3061" i="1"/>
  <c r="I3061" i="1"/>
  <c r="J3061" i="1"/>
  <c r="K3061" i="1"/>
  <c r="L3061" i="1"/>
  <c r="M3061" i="1"/>
  <c r="N3061" i="1"/>
  <c r="O3061" i="1"/>
  <c r="P3061" i="1"/>
  <c r="Q3061" i="1"/>
  <c r="R3061" i="1"/>
  <c r="S3061" i="1"/>
  <c r="T3061" i="1"/>
  <c r="U3061" i="1"/>
  <c r="V3061" i="1"/>
  <c r="W3061" i="1"/>
  <c r="X3061" i="1"/>
  <c r="Y3061" i="1"/>
  <c r="Z3061" i="1"/>
  <c r="AA3061" i="1"/>
  <c r="AB3061" i="1"/>
  <c r="AC3061" i="1"/>
  <c r="AD3061" i="1"/>
  <c r="AE3061" i="1"/>
  <c r="H3062" i="1"/>
  <c r="I3062" i="1"/>
  <c r="J3062" i="1"/>
  <c r="K3062" i="1"/>
  <c r="L3062" i="1"/>
  <c r="M3062" i="1"/>
  <c r="N3062" i="1"/>
  <c r="O3062" i="1"/>
  <c r="P3062" i="1"/>
  <c r="Q3062" i="1"/>
  <c r="R3062" i="1"/>
  <c r="S3062" i="1"/>
  <c r="T3062" i="1"/>
  <c r="U3062" i="1"/>
  <c r="V3062" i="1"/>
  <c r="W3062" i="1"/>
  <c r="X3062" i="1"/>
  <c r="Y3062" i="1"/>
  <c r="Z3062" i="1"/>
  <c r="AA3062" i="1"/>
  <c r="AB3062" i="1"/>
  <c r="AC3062" i="1"/>
  <c r="AD3062" i="1"/>
  <c r="AE3062" i="1"/>
  <c r="H3063" i="1"/>
  <c r="I3063" i="1"/>
  <c r="J3063" i="1"/>
  <c r="K3063" i="1"/>
  <c r="L3063" i="1"/>
  <c r="M3063" i="1"/>
  <c r="N3063" i="1"/>
  <c r="O3063" i="1"/>
  <c r="P3063" i="1"/>
  <c r="Q3063" i="1"/>
  <c r="R3063" i="1"/>
  <c r="S3063" i="1"/>
  <c r="T3063" i="1"/>
  <c r="U3063" i="1"/>
  <c r="V3063" i="1"/>
  <c r="W3063" i="1"/>
  <c r="X3063" i="1"/>
  <c r="Y3063" i="1"/>
  <c r="Z3063" i="1"/>
  <c r="AA3063" i="1"/>
  <c r="AB3063" i="1"/>
  <c r="AC3063" i="1"/>
  <c r="AD3063" i="1"/>
  <c r="AE3063" i="1"/>
  <c r="H3064" i="1"/>
  <c r="I3064" i="1"/>
  <c r="J3064" i="1"/>
  <c r="K3064" i="1"/>
  <c r="L3064" i="1"/>
  <c r="M3064" i="1"/>
  <c r="N3064" i="1"/>
  <c r="O3064" i="1"/>
  <c r="P3064" i="1"/>
  <c r="Q3064" i="1"/>
  <c r="R3064" i="1"/>
  <c r="S3064" i="1"/>
  <c r="T3064" i="1"/>
  <c r="U3064" i="1"/>
  <c r="V3064" i="1"/>
  <c r="W3064" i="1"/>
  <c r="X3064" i="1"/>
  <c r="Y3064" i="1"/>
  <c r="Z3064" i="1"/>
  <c r="AA3064" i="1"/>
  <c r="AB3064" i="1"/>
  <c r="AC3064" i="1"/>
  <c r="AD3064" i="1"/>
  <c r="AE3064" i="1"/>
  <c r="H3065" i="1"/>
  <c r="I3065" i="1"/>
  <c r="J3065" i="1"/>
  <c r="K3065" i="1"/>
  <c r="L3065" i="1"/>
  <c r="M3065" i="1"/>
  <c r="N3065" i="1"/>
  <c r="O3065" i="1"/>
  <c r="P3065" i="1"/>
  <c r="Q3065" i="1"/>
  <c r="R3065" i="1"/>
  <c r="S3065" i="1"/>
  <c r="T3065" i="1"/>
  <c r="U3065" i="1"/>
  <c r="V3065" i="1"/>
  <c r="W3065" i="1"/>
  <c r="X3065" i="1"/>
  <c r="Y3065" i="1"/>
  <c r="Z3065" i="1"/>
  <c r="AA3065" i="1"/>
  <c r="AB3065" i="1"/>
  <c r="AC3065" i="1"/>
  <c r="AD3065" i="1"/>
  <c r="AE3065" i="1"/>
  <c r="H3066" i="1"/>
  <c r="I3066" i="1"/>
  <c r="J3066" i="1"/>
  <c r="K3066" i="1"/>
  <c r="L3066" i="1"/>
  <c r="M3066" i="1"/>
  <c r="N3066" i="1"/>
  <c r="O3066" i="1"/>
  <c r="P3066" i="1"/>
  <c r="Q3066" i="1"/>
  <c r="R3066" i="1"/>
  <c r="S3066" i="1"/>
  <c r="T3066" i="1"/>
  <c r="U3066" i="1"/>
  <c r="V3066" i="1"/>
  <c r="W3066" i="1"/>
  <c r="X3066" i="1"/>
  <c r="Y3066" i="1"/>
  <c r="Z3066" i="1"/>
  <c r="AA3066" i="1"/>
  <c r="AB3066" i="1"/>
  <c r="AC3066" i="1"/>
  <c r="AD3066" i="1"/>
  <c r="AE3066" i="1"/>
  <c r="H3067" i="1"/>
  <c r="I3067" i="1"/>
  <c r="J3067" i="1"/>
  <c r="K3067" i="1"/>
  <c r="L3067" i="1"/>
  <c r="M3067" i="1"/>
  <c r="N3067" i="1"/>
  <c r="O3067" i="1"/>
  <c r="P3067" i="1"/>
  <c r="Q3067" i="1"/>
  <c r="R3067" i="1"/>
  <c r="S3067" i="1"/>
  <c r="T3067" i="1"/>
  <c r="U3067" i="1"/>
  <c r="V3067" i="1"/>
  <c r="W3067" i="1"/>
  <c r="X3067" i="1"/>
  <c r="Y3067" i="1"/>
  <c r="Z3067" i="1"/>
  <c r="AA3067" i="1"/>
  <c r="AB3067" i="1"/>
  <c r="AC3067" i="1"/>
  <c r="AD3067" i="1"/>
  <c r="AE3067" i="1"/>
  <c r="H3068" i="1"/>
  <c r="I3068" i="1"/>
  <c r="J3068" i="1"/>
  <c r="K3068" i="1"/>
  <c r="L3068" i="1"/>
  <c r="M3068" i="1"/>
  <c r="N3068" i="1"/>
  <c r="O3068" i="1"/>
  <c r="P3068" i="1"/>
  <c r="Q3068" i="1"/>
  <c r="R3068" i="1"/>
  <c r="S3068" i="1"/>
  <c r="T3068" i="1"/>
  <c r="U3068" i="1"/>
  <c r="V3068" i="1"/>
  <c r="W3068" i="1"/>
  <c r="X3068" i="1"/>
  <c r="Y3068" i="1"/>
  <c r="Z3068" i="1"/>
  <c r="AA3068" i="1"/>
  <c r="AB3068" i="1"/>
  <c r="AC3068" i="1"/>
  <c r="AD3068" i="1"/>
  <c r="AE3068" i="1"/>
  <c r="H3069" i="1"/>
  <c r="I3069" i="1"/>
  <c r="J3069" i="1"/>
  <c r="K3069" i="1"/>
  <c r="L3069" i="1"/>
  <c r="M3069" i="1"/>
  <c r="N3069" i="1"/>
  <c r="O3069" i="1"/>
  <c r="P3069" i="1"/>
  <c r="Q3069" i="1"/>
  <c r="R3069" i="1"/>
  <c r="S3069" i="1"/>
  <c r="T3069" i="1"/>
  <c r="U3069" i="1"/>
  <c r="V3069" i="1"/>
  <c r="W3069" i="1"/>
  <c r="X3069" i="1"/>
  <c r="Y3069" i="1"/>
  <c r="Z3069" i="1"/>
  <c r="AA3069" i="1"/>
  <c r="AB3069" i="1"/>
  <c r="AC3069" i="1"/>
  <c r="AD3069" i="1"/>
  <c r="AE3069" i="1"/>
  <c r="H3070" i="1"/>
  <c r="I3070" i="1"/>
  <c r="J3070" i="1"/>
  <c r="K3070" i="1"/>
  <c r="L3070" i="1"/>
  <c r="M3070" i="1"/>
  <c r="N3070" i="1"/>
  <c r="O3070" i="1"/>
  <c r="P3070" i="1"/>
  <c r="Q3070" i="1"/>
  <c r="R3070" i="1"/>
  <c r="S3070" i="1"/>
  <c r="T3070" i="1"/>
  <c r="U3070" i="1"/>
  <c r="V3070" i="1"/>
  <c r="W3070" i="1"/>
  <c r="X3070" i="1"/>
  <c r="Y3070" i="1"/>
  <c r="Z3070" i="1"/>
  <c r="AA3070" i="1"/>
  <c r="AB3070" i="1"/>
  <c r="AC3070" i="1"/>
  <c r="AD3070" i="1"/>
  <c r="AE3070" i="1"/>
  <c r="H3071" i="1"/>
  <c r="I3071" i="1"/>
  <c r="J3071" i="1"/>
  <c r="K3071" i="1"/>
  <c r="L3071" i="1"/>
  <c r="M3071" i="1"/>
  <c r="N3071" i="1"/>
  <c r="O3071" i="1"/>
  <c r="P3071" i="1"/>
  <c r="Q3071" i="1"/>
  <c r="R3071" i="1"/>
  <c r="S3071" i="1"/>
  <c r="T3071" i="1"/>
  <c r="U3071" i="1"/>
  <c r="V3071" i="1"/>
  <c r="W3071" i="1"/>
  <c r="X3071" i="1"/>
  <c r="Y3071" i="1"/>
  <c r="Z3071" i="1"/>
  <c r="AA3071" i="1"/>
  <c r="AB3071" i="1"/>
  <c r="AC3071" i="1"/>
  <c r="AD3071" i="1"/>
  <c r="AE3071" i="1"/>
  <c r="H3072" i="1"/>
  <c r="I3072" i="1"/>
  <c r="J3072" i="1"/>
  <c r="K3072" i="1"/>
  <c r="L3072" i="1"/>
  <c r="M3072" i="1"/>
  <c r="N3072" i="1"/>
  <c r="O3072" i="1"/>
  <c r="P3072" i="1"/>
  <c r="Q3072" i="1"/>
  <c r="R3072" i="1"/>
  <c r="S3072" i="1"/>
  <c r="T3072" i="1"/>
  <c r="U3072" i="1"/>
  <c r="V3072" i="1"/>
  <c r="W3072" i="1"/>
  <c r="X3072" i="1"/>
  <c r="Y3072" i="1"/>
  <c r="Z3072" i="1"/>
  <c r="AA3072" i="1"/>
  <c r="AB3072" i="1"/>
  <c r="AC3072" i="1"/>
  <c r="AD3072" i="1"/>
  <c r="AE3072" i="1"/>
  <c r="H3073" i="1"/>
  <c r="I3073" i="1"/>
  <c r="J3073" i="1"/>
  <c r="K3073" i="1"/>
  <c r="L3073" i="1"/>
  <c r="M3073" i="1"/>
  <c r="N3073" i="1"/>
  <c r="O3073" i="1"/>
  <c r="P3073" i="1"/>
  <c r="Q3073" i="1"/>
  <c r="R3073" i="1"/>
  <c r="S3073" i="1"/>
  <c r="T3073" i="1"/>
  <c r="U3073" i="1"/>
  <c r="V3073" i="1"/>
  <c r="W3073" i="1"/>
  <c r="X3073" i="1"/>
  <c r="Y3073" i="1"/>
  <c r="Z3073" i="1"/>
  <c r="AA3073" i="1"/>
  <c r="AB3073" i="1"/>
  <c r="AC3073" i="1"/>
  <c r="AD3073" i="1"/>
  <c r="AE3073" i="1"/>
  <c r="H3074" i="1"/>
  <c r="I3074" i="1"/>
  <c r="J3074" i="1"/>
  <c r="K3074" i="1"/>
  <c r="L3074" i="1"/>
  <c r="M3074" i="1"/>
  <c r="N3074" i="1"/>
  <c r="O3074" i="1"/>
  <c r="P3074" i="1"/>
  <c r="Q3074" i="1"/>
  <c r="R3074" i="1"/>
  <c r="S3074" i="1"/>
  <c r="T3074" i="1"/>
  <c r="U3074" i="1"/>
  <c r="V3074" i="1"/>
  <c r="W3074" i="1"/>
  <c r="X3074" i="1"/>
  <c r="Y3074" i="1"/>
  <c r="Z3074" i="1"/>
  <c r="AA3074" i="1"/>
  <c r="AB3074" i="1"/>
  <c r="AC3074" i="1"/>
  <c r="AD3074" i="1"/>
  <c r="AE3074" i="1"/>
  <c r="H3075" i="1"/>
  <c r="I3075" i="1"/>
  <c r="J3075" i="1"/>
  <c r="K3075" i="1"/>
  <c r="L3075" i="1"/>
  <c r="M3075" i="1"/>
  <c r="N3075" i="1"/>
  <c r="O3075" i="1"/>
  <c r="P3075" i="1"/>
  <c r="Q3075" i="1"/>
  <c r="R3075" i="1"/>
  <c r="S3075" i="1"/>
  <c r="T3075" i="1"/>
  <c r="U3075" i="1"/>
  <c r="V3075" i="1"/>
  <c r="W3075" i="1"/>
  <c r="X3075" i="1"/>
  <c r="Y3075" i="1"/>
  <c r="Z3075" i="1"/>
  <c r="AA3075" i="1"/>
  <c r="AB3075" i="1"/>
  <c r="AC3075" i="1"/>
  <c r="AD3075" i="1"/>
  <c r="AE3075" i="1"/>
  <c r="H3076" i="1"/>
  <c r="I3076" i="1"/>
  <c r="J3076" i="1"/>
  <c r="K3076" i="1"/>
  <c r="L3076" i="1"/>
  <c r="M3076" i="1"/>
  <c r="N3076" i="1"/>
  <c r="O3076" i="1"/>
  <c r="P3076" i="1"/>
  <c r="Q3076" i="1"/>
  <c r="R3076" i="1"/>
  <c r="S3076" i="1"/>
  <c r="T3076" i="1"/>
  <c r="U3076" i="1"/>
  <c r="V3076" i="1"/>
  <c r="W3076" i="1"/>
  <c r="X3076" i="1"/>
  <c r="Y3076" i="1"/>
  <c r="Z3076" i="1"/>
  <c r="AA3076" i="1"/>
  <c r="AB3076" i="1"/>
  <c r="AC3076" i="1"/>
  <c r="AD3076" i="1"/>
  <c r="AE3076" i="1"/>
  <c r="H3077" i="1"/>
  <c r="I3077" i="1"/>
  <c r="J3077" i="1"/>
  <c r="K3077" i="1"/>
  <c r="L3077" i="1"/>
  <c r="M3077" i="1"/>
  <c r="N3077" i="1"/>
  <c r="O3077" i="1"/>
  <c r="P3077" i="1"/>
  <c r="Q3077" i="1"/>
  <c r="R3077" i="1"/>
  <c r="S3077" i="1"/>
  <c r="T3077" i="1"/>
  <c r="U3077" i="1"/>
  <c r="V3077" i="1"/>
  <c r="W3077" i="1"/>
  <c r="X3077" i="1"/>
  <c r="Y3077" i="1"/>
  <c r="Z3077" i="1"/>
  <c r="AA3077" i="1"/>
  <c r="AB3077" i="1"/>
  <c r="AC3077" i="1"/>
  <c r="AD3077" i="1"/>
  <c r="AE3077" i="1"/>
  <c r="H3078" i="1"/>
  <c r="I3078" i="1"/>
  <c r="J3078" i="1"/>
  <c r="K3078" i="1"/>
  <c r="L3078" i="1"/>
  <c r="M3078" i="1"/>
  <c r="N3078" i="1"/>
  <c r="O3078" i="1"/>
  <c r="P3078" i="1"/>
  <c r="Q3078" i="1"/>
  <c r="R3078" i="1"/>
  <c r="S3078" i="1"/>
  <c r="T3078" i="1"/>
  <c r="U3078" i="1"/>
  <c r="V3078" i="1"/>
  <c r="W3078" i="1"/>
  <c r="X3078" i="1"/>
  <c r="Y3078" i="1"/>
  <c r="Z3078" i="1"/>
  <c r="AA3078" i="1"/>
  <c r="AB3078" i="1"/>
  <c r="AC3078" i="1"/>
  <c r="AD3078" i="1"/>
  <c r="AE3078" i="1"/>
  <c r="H3079" i="1"/>
  <c r="I3079" i="1"/>
  <c r="J3079" i="1"/>
  <c r="K3079" i="1"/>
  <c r="L3079" i="1"/>
  <c r="M3079" i="1"/>
  <c r="N3079" i="1"/>
  <c r="O3079" i="1"/>
  <c r="P3079" i="1"/>
  <c r="Q3079" i="1"/>
  <c r="R3079" i="1"/>
  <c r="S3079" i="1"/>
  <c r="T3079" i="1"/>
  <c r="U3079" i="1"/>
  <c r="V3079" i="1"/>
  <c r="W3079" i="1"/>
  <c r="X3079" i="1"/>
  <c r="Y3079" i="1"/>
  <c r="Z3079" i="1"/>
  <c r="AA3079" i="1"/>
  <c r="AB3079" i="1"/>
  <c r="AC3079" i="1"/>
  <c r="AD3079" i="1"/>
  <c r="AE3079" i="1"/>
  <c r="H3088" i="1"/>
  <c r="I3088" i="1"/>
  <c r="J3088" i="1"/>
  <c r="K3088" i="1"/>
  <c r="L3088" i="1"/>
  <c r="M3088" i="1"/>
  <c r="N3088" i="1"/>
  <c r="O3088" i="1"/>
  <c r="P3088" i="1"/>
  <c r="Q3088" i="1"/>
  <c r="R3088" i="1"/>
  <c r="S3088" i="1"/>
  <c r="T3088" i="1"/>
  <c r="U3088" i="1"/>
  <c r="V3088" i="1"/>
  <c r="W3088" i="1"/>
  <c r="X3088" i="1"/>
  <c r="Y3088" i="1"/>
  <c r="Z3088" i="1"/>
  <c r="AA3088" i="1"/>
  <c r="AB3088" i="1"/>
  <c r="AC3088" i="1"/>
  <c r="AD3088" i="1"/>
  <c r="AE3088" i="1"/>
  <c r="H3089" i="1"/>
  <c r="I3089" i="1"/>
  <c r="J3089" i="1"/>
  <c r="K3089" i="1"/>
  <c r="L3089" i="1"/>
  <c r="M3089" i="1"/>
  <c r="N3089" i="1"/>
  <c r="O3089" i="1"/>
  <c r="P3089" i="1"/>
  <c r="Q3089" i="1"/>
  <c r="R3089" i="1"/>
  <c r="S3089" i="1"/>
  <c r="T3089" i="1"/>
  <c r="U3089" i="1"/>
  <c r="V3089" i="1"/>
  <c r="W3089" i="1"/>
  <c r="X3089" i="1"/>
  <c r="Y3089" i="1"/>
  <c r="Z3089" i="1"/>
  <c r="AA3089" i="1"/>
  <c r="AB3089" i="1"/>
  <c r="AC3089" i="1"/>
  <c r="AD3089" i="1"/>
  <c r="AE3089" i="1"/>
  <c r="H3090" i="1"/>
  <c r="I3090" i="1"/>
  <c r="J3090" i="1"/>
  <c r="K3090" i="1"/>
  <c r="L3090" i="1"/>
  <c r="M3090" i="1"/>
  <c r="N3090" i="1"/>
  <c r="O3090" i="1"/>
  <c r="P3090" i="1"/>
  <c r="Q3090" i="1"/>
  <c r="R3090" i="1"/>
  <c r="S3090" i="1"/>
  <c r="T3090" i="1"/>
  <c r="U3090" i="1"/>
  <c r="V3090" i="1"/>
  <c r="W3090" i="1"/>
  <c r="X3090" i="1"/>
  <c r="Y3090" i="1"/>
  <c r="Z3090" i="1"/>
  <c r="AA3090" i="1"/>
  <c r="AB3090" i="1"/>
  <c r="AC3090" i="1"/>
  <c r="AD3090" i="1"/>
  <c r="AE3090" i="1"/>
  <c r="H3091" i="1"/>
  <c r="I3091" i="1"/>
  <c r="J3091" i="1"/>
  <c r="K3091" i="1"/>
  <c r="L3091" i="1"/>
  <c r="M3091" i="1"/>
  <c r="N3091" i="1"/>
  <c r="O3091" i="1"/>
  <c r="P3091" i="1"/>
  <c r="Q3091" i="1"/>
  <c r="R3091" i="1"/>
  <c r="S3091" i="1"/>
  <c r="T3091" i="1"/>
  <c r="U3091" i="1"/>
  <c r="V3091" i="1"/>
  <c r="W3091" i="1"/>
  <c r="X3091" i="1"/>
  <c r="Y3091" i="1"/>
  <c r="Z3091" i="1"/>
  <c r="AA3091" i="1"/>
  <c r="AB3091" i="1"/>
  <c r="AC3091" i="1"/>
  <c r="AD3091" i="1"/>
  <c r="AE3091" i="1"/>
  <c r="H3092" i="1"/>
  <c r="I3092" i="1"/>
  <c r="J3092" i="1"/>
  <c r="K3092" i="1"/>
  <c r="L3092" i="1"/>
  <c r="M3092" i="1"/>
  <c r="N3092" i="1"/>
  <c r="O3092" i="1"/>
  <c r="P3092" i="1"/>
  <c r="Q3092" i="1"/>
  <c r="R3092" i="1"/>
  <c r="S3092" i="1"/>
  <c r="T3092" i="1"/>
  <c r="U3092" i="1"/>
  <c r="V3092" i="1"/>
  <c r="W3092" i="1"/>
  <c r="X3092" i="1"/>
  <c r="Y3092" i="1"/>
  <c r="Z3092" i="1"/>
  <c r="AA3092" i="1"/>
  <c r="AB3092" i="1"/>
  <c r="AC3092" i="1"/>
  <c r="AD3092" i="1"/>
  <c r="AE3092" i="1"/>
  <c r="H3093" i="1"/>
  <c r="I3093" i="1"/>
  <c r="J3093" i="1"/>
  <c r="K3093" i="1"/>
  <c r="L3093" i="1"/>
  <c r="M3093" i="1"/>
  <c r="N3093" i="1"/>
  <c r="O3093" i="1"/>
  <c r="P3093" i="1"/>
  <c r="Q3093" i="1"/>
  <c r="R3093" i="1"/>
  <c r="S3093" i="1"/>
  <c r="T3093" i="1"/>
  <c r="U3093" i="1"/>
  <c r="V3093" i="1"/>
  <c r="W3093" i="1"/>
  <c r="X3093" i="1"/>
  <c r="Y3093" i="1"/>
  <c r="Z3093" i="1"/>
  <c r="AA3093" i="1"/>
  <c r="AB3093" i="1"/>
  <c r="AC3093" i="1"/>
  <c r="AD3093" i="1"/>
  <c r="AE3093" i="1"/>
  <c r="H3094" i="1"/>
  <c r="I3094" i="1"/>
  <c r="J3094" i="1"/>
  <c r="K3094" i="1"/>
  <c r="L3094" i="1"/>
  <c r="M3094" i="1"/>
  <c r="N3094" i="1"/>
  <c r="O3094" i="1"/>
  <c r="P3094" i="1"/>
  <c r="Q3094" i="1"/>
  <c r="R3094" i="1"/>
  <c r="S3094" i="1"/>
  <c r="T3094" i="1"/>
  <c r="U3094" i="1"/>
  <c r="V3094" i="1"/>
  <c r="W3094" i="1"/>
  <c r="X3094" i="1"/>
  <c r="Y3094" i="1"/>
  <c r="Z3094" i="1"/>
  <c r="AA3094" i="1"/>
  <c r="AB3094" i="1"/>
  <c r="AC3094" i="1"/>
  <c r="AD3094" i="1"/>
  <c r="AE3094" i="1"/>
  <c r="H3095" i="1"/>
  <c r="I3095" i="1"/>
  <c r="J3095" i="1"/>
  <c r="K3095" i="1"/>
  <c r="L3095" i="1"/>
  <c r="M3095" i="1"/>
  <c r="N3095" i="1"/>
  <c r="O3095" i="1"/>
  <c r="P3095" i="1"/>
  <c r="Q3095" i="1"/>
  <c r="R3095" i="1"/>
  <c r="S3095" i="1"/>
  <c r="T3095" i="1"/>
  <c r="U3095" i="1"/>
  <c r="V3095" i="1"/>
  <c r="W3095" i="1"/>
  <c r="X3095" i="1"/>
  <c r="Y3095" i="1"/>
  <c r="Z3095" i="1"/>
  <c r="AA3095" i="1"/>
  <c r="AB3095" i="1"/>
  <c r="AC3095" i="1"/>
  <c r="AD3095" i="1"/>
  <c r="AE3095" i="1"/>
  <c r="H3096" i="1"/>
  <c r="I3096" i="1"/>
  <c r="J3096" i="1"/>
  <c r="K3096" i="1"/>
  <c r="L3096" i="1"/>
  <c r="M3096" i="1"/>
  <c r="N3096" i="1"/>
  <c r="O3096" i="1"/>
  <c r="P3096" i="1"/>
  <c r="Q3096" i="1"/>
  <c r="R3096" i="1"/>
  <c r="S3096" i="1"/>
  <c r="T3096" i="1"/>
  <c r="U3096" i="1"/>
  <c r="V3096" i="1"/>
  <c r="W3096" i="1"/>
  <c r="X3096" i="1"/>
  <c r="Y3096" i="1"/>
  <c r="Z3096" i="1"/>
  <c r="AA3096" i="1"/>
  <c r="AB3096" i="1"/>
  <c r="AC3096" i="1"/>
  <c r="AD3096" i="1"/>
  <c r="AE3096" i="1"/>
  <c r="H3097" i="1"/>
  <c r="I3097" i="1"/>
  <c r="J3097" i="1"/>
  <c r="K3097" i="1"/>
  <c r="L3097" i="1"/>
  <c r="M3097" i="1"/>
  <c r="N3097" i="1"/>
  <c r="O3097" i="1"/>
  <c r="P3097" i="1"/>
  <c r="Q3097" i="1"/>
  <c r="R3097" i="1"/>
  <c r="S3097" i="1"/>
  <c r="T3097" i="1"/>
  <c r="U3097" i="1"/>
  <c r="V3097" i="1"/>
  <c r="W3097" i="1"/>
  <c r="X3097" i="1"/>
  <c r="Y3097" i="1"/>
  <c r="Z3097" i="1"/>
  <c r="AA3097" i="1"/>
  <c r="AB3097" i="1"/>
  <c r="AC3097" i="1"/>
  <c r="AD3097" i="1"/>
  <c r="AE3097" i="1"/>
  <c r="H3098" i="1"/>
  <c r="I3098" i="1"/>
  <c r="J3098" i="1"/>
  <c r="K3098" i="1"/>
  <c r="L3098" i="1"/>
  <c r="M3098" i="1"/>
  <c r="N3098" i="1"/>
  <c r="O3098" i="1"/>
  <c r="P3098" i="1"/>
  <c r="Q3098" i="1"/>
  <c r="R3098" i="1"/>
  <c r="S3098" i="1"/>
  <c r="T3098" i="1"/>
  <c r="U3098" i="1"/>
  <c r="V3098" i="1"/>
  <c r="W3098" i="1"/>
  <c r="X3098" i="1"/>
  <c r="Y3098" i="1"/>
  <c r="Z3098" i="1"/>
  <c r="AA3098" i="1"/>
  <c r="AB3098" i="1"/>
  <c r="AC3098" i="1"/>
  <c r="AD3098" i="1"/>
  <c r="AE3098" i="1"/>
  <c r="H3099" i="1"/>
  <c r="I3099" i="1"/>
  <c r="J3099" i="1"/>
  <c r="K3099" i="1"/>
  <c r="L3099" i="1"/>
  <c r="M3099" i="1"/>
  <c r="N3099" i="1"/>
  <c r="O3099" i="1"/>
  <c r="P3099" i="1"/>
  <c r="Q3099" i="1"/>
  <c r="R3099" i="1"/>
  <c r="S3099" i="1"/>
  <c r="T3099" i="1"/>
  <c r="U3099" i="1"/>
  <c r="V3099" i="1"/>
  <c r="W3099" i="1"/>
  <c r="X3099" i="1"/>
  <c r="Y3099" i="1"/>
  <c r="Z3099" i="1"/>
  <c r="AA3099" i="1"/>
  <c r="AB3099" i="1"/>
  <c r="AC3099" i="1"/>
  <c r="AD3099" i="1"/>
  <c r="AE3099" i="1"/>
  <c r="H3100" i="1"/>
  <c r="I3100" i="1"/>
  <c r="J3100" i="1"/>
  <c r="K3100" i="1"/>
  <c r="L3100" i="1"/>
  <c r="M3100" i="1"/>
  <c r="N3100" i="1"/>
  <c r="O3100" i="1"/>
  <c r="P3100" i="1"/>
  <c r="Q3100" i="1"/>
  <c r="R3100" i="1"/>
  <c r="S3100" i="1"/>
  <c r="T3100" i="1"/>
  <c r="U3100" i="1"/>
  <c r="V3100" i="1"/>
  <c r="W3100" i="1"/>
  <c r="X3100" i="1"/>
  <c r="Y3100" i="1"/>
  <c r="Z3100" i="1"/>
  <c r="AA3100" i="1"/>
  <c r="AB3100" i="1"/>
  <c r="AC3100" i="1"/>
  <c r="AD3100" i="1"/>
  <c r="AE3100" i="1"/>
  <c r="H3101" i="1"/>
  <c r="I3101" i="1"/>
  <c r="J3101" i="1"/>
  <c r="K3101" i="1"/>
  <c r="L3101" i="1"/>
  <c r="M3101" i="1"/>
  <c r="N3101" i="1"/>
  <c r="O3101" i="1"/>
  <c r="P3101" i="1"/>
  <c r="Q3101" i="1"/>
  <c r="R3101" i="1"/>
  <c r="S3101" i="1"/>
  <c r="T3101" i="1"/>
  <c r="U3101" i="1"/>
  <c r="V3101" i="1"/>
  <c r="W3101" i="1"/>
  <c r="X3101" i="1"/>
  <c r="Y3101" i="1"/>
  <c r="Z3101" i="1"/>
  <c r="AA3101" i="1"/>
  <c r="AB3101" i="1"/>
  <c r="AC3101" i="1"/>
  <c r="AD3101" i="1"/>
  <c r="AE3101" i="1"/>
  <c r="H3102" i="1"/>
  <c r="I3102" i="1"/>
  <c r="J3102" i="1"/>
  <c r="K3102" i="1"/>
  <c r="L3102" i="1"/>
  <c r="M3102" i="1"/>
  <c r="N3102" i="1"/>
  <c r="O3102" i="1"/>
  <c r="P3102" i="1"/>
  <c r="Q3102" i="1"/>
  <c r="R3102" i="1"/>
  <c r="S3102" i="1"/>
  <c r="T3102" i="1"/>
  <c r="U3102" i="1"/>
  <c r="V3102" i="1"/>
  <c r="W3102" i="1"/>
  <c r="X3102" i="1"/>
  <c r="Y3102" i="1"/>
  <c r="Z3102" i="1"/>
  <c r="AA3102" i="1"/>
  <c r="AB3102" i="1"/>
  <c r="AC3102" i="1"/>
  <c r="AD3102" i="1"/>
  <c r="AE3102" i="1"/>
  <c r="H3103" i="1"/>
  <c r="I3103" i="1"/>
  <c r="J3103" i="1"/>
  <c r="K3103" i="1"/>
  <c r="L3103" i="1"/>
  <c r="M3103" i="1"/>
  <c r="N3103" i="1"/>
  <c r="O3103" i="1"/>
  <c r="P3103" i="1"/>
  <c r="Q3103" i="1"/>
  <c r="R3103" i="1"/>
  <c r="S3103" i="1"/>
  <c r="T3103" i="1"/>
  <c r="U3103" i="1"/>
  <c r="V3103" i="1"/>
  <c r="W3103" i="1"/>
  <c r="X3103" i="1"/>
  <c r="Y3103" i="1"/>
  <c r="Z3103" i="1"/>
  <c r="AA3103" i="1"/>
  <c r="AB3103" i="1"/>
  <c r="AC3103" i="1"/>
  <c r="AD3103" i="1"/>
  <c r="AE3103" i="1"/>
  <c r="H3104" i="1"/>
  <c r="I3104" i="1"/>
  <c r="J3104" i="1"/>
  <c r="K3104" i="1"/>
  <c r="L3104" i="1"/>
  <c r="M3104" i="1"/>
  <c r="N3104" i="1"/>
  <c r="O3104" i="1"/>
  <c r="P3104" i="1"/>
  <c r="Q3104" i="1"/>
  <c r="R3104" i="1"/>
  <c r="S3104" i="1"/>
  <c r="T3104" i="1"/>
  <c r="U3104" i="1"/>
  <c r="V3104" i="1"/>
  <c r="W3104" i="1"/>
  <c r="X3104" i="1"/>
  <c r="Y3104" i="1"/>
  <c r="Z3104" i="1"/>
  <c r="AA3104" i="1"/>
  <c r="AB3104" i="1"/>
  <c r="AC3104" i="1"/>
  <c r="AD3104" i="1"/>
  <c r="AE3104" i="1"/>
  <c r="H3105" i="1"/>
  <c r="I3105" i="1"/>
  <c r="J3105" i="1"/>
  <c r="K3105" i="1"/>
  <c r="L3105" i="1"/>
  <c r="M3105" i="1"/>
  <c r="N3105" i="1"/>
  <c r="O3105" i="1"/>
  <c r="P3105" i="1"/>
  <c r="Q3105" i="1"/>
  <c r="R3105" i="1"/>
  <c r="S3105" i="1"/>
  <c r="T3105" i="1"/>
  <c r="U3105" i="1"/>
  <c r="V3105" i="1"/>
  <c r="W3105" i="1"/>
  <c r="X3105" i="1"/>
  <c r="Y3105" i="1"/>
  <c r="Z3105" i="1"/>
  <c r="AA3105" i="1"/>
  <c r="AB3105" i="1"/>
  <c r="AC3105" i="1"/>
  <c r="AD3105" i="1"/>
  <c r="AE3105" i="1"/>
  <c r="H3106" i="1"/>
  <c r="I3106" i="1"/>
  <c r="J3106" i="1"/>
  <c r="K3106" i="1"/>
  <c r="L3106" i="1"/>
  <c r="M3106" i="1"/>
  <c r="N3106" i="1"/>
  <c r="O3106" i="1"/>
  <c r="P3106" i="1"/>
  <c r="Q3106" i="1"/>
  <c r="R3106" i="1"/>
  <c r="S3106" i="1"/>
  <c r="T3106" i="1"/>
  <c r="U3106" i="1"/>
  <c r="V3106" i="1"/>
  <c r="W3106" i="1"/>
  <c r="X3106" i="1"/>
  <c r="Y3106" i="1"/>
  <c r="Z3106" i="1"/>
  <c r="AA3106" i="1"/>
  <c r="AB3106" i="1"/>
  <c r="AC3106" i="1"/>
  <c r="AD3106" i="1"/>
  <c r="AE3106" i="1"/>
  <c r="H3107" i="1"/>
  <c r="I3107" i="1"/>
  <c r="J3107" i="1"/>
  <c r="K3107" i="1"/>
  <c r="L3107" i="1"/>
  <c r="M3107" i="1"/>
  <c r="N3107" i="1"/>
  <c r="O3107" i="1"/>
  <c r="P3107" i="1"/>
  <c r="Q3107" i="1"/>
  <c r="R3107" i="1"/>
  <c r="S3107" i="1"/>
  <c r="T3107" i="1"/>
  <c r="U3107" i="1"/>
  <c r="V3107" i="1"/>
  <c r="W3107" i="1"/>
  <c r="X3107" i="1"/>
  <c r="Y3107" i="1"/>
  <c r="Z3107" i="1"/>
  <c r="AA3107" i="1"/>
  <c r="AB3107" i="1"/>
  <c r="AC3107" i="1"/>
  <c r="AD3107" i="1"/>
  <c r="AE3107" i="1"/>
  <c r="H3108" i="1"/>
  <c r="I3108" i="1"/>
  <c r="J3108" i="1"/>
  <c r="K3108" i="1"/>
  <c r="L3108" i="1"/>
  <c r="M3108" i="1"/>
  <c r="N3108" i="1"/>
  <c r="O3108" i="1"/>
  <c r="P3108" i="1"/>
  <c r="Q3108" i="1"/>
  <c r="R3108" i="1"/>
  <c r="S3108" i="1"/>
  <c r="T3108" i="1"/>
  <c r="U3108" i="1"/>
  <c r="V3108" i="1"/>
  <c r="W3108" i="1"/>
  <c r="X3108" i="1"/>
  <c r="Y3108" i="1"/>
  <c r="Z3108" i="1"/>
  <c r="AA3108" i="1"/>
  <c r="AB3108" i="1"/>
  <c r="AC3108" i="1"/>
  <c r="AD3108" i="1"/>
  <c r="AE3108" i="1"/>
  <c r="H3109" i="1"/>
  <c r="I3109" i="1"/>
  <c r="J3109" i="1"/>
  <c r="K3109" i="1"/>
  <c r="L3109" i="1"/>
  <c r="M3109" i="1"/>
  <c r="N3109" i="1"/>
  <c r="O3109" i="1"/>
  <c r="P3109" i="1"/>
  <c r="Q3109" i="1"/>
  <c r="R3109" i="1"/>
  <c r="S3109" i="1"/>
  <c r="T3109" i="1"/>
  <c r="U3109" i="1"/>
  <c r="V3109" i="1"/>
  <c r="W3109" i="1"/>
  <c r="X3109" i="1"/>
  <c r="Y3109" i="1"/>
  <c r="Z3109" i="1"/>
  <c r="AA3109" i="1"/>
  <c r="AB3109" i="1"/>
  <c r="AC3109" i="1"/>
  <c r="AD3109" i="1"/>
  <c r="AE3109" i="1"/>
  <c r="H3110" i="1"/>
  <c r="I3110" i="1"/>
  <c r="J3110" i="1"/>
  <c r="K3110" i="1"/>
  <c r="L3110" i="1"/>
  <c r="M3110" i="1"/>
  <c r="N3110" i="1"/>
  <c r="O3110" i="1"/>
  <c r="P3110" i="1"/>
  <c r="Q3110" i="1"/>
  <c r="R3110" i="1"/>
  <c r="S3110" i="1"/>
  <c r="T3110" i="1"/>
  <c r="U3110" i="1"/>
  <c r="V3110" i="1"/>
  <c r="W3110" i="1"/>
  <c r="X3110" i="1"/>
  <c r="Y3110" i="1"/>
  <c r="Z3110" i="1"/>
  <c r="AA3110" i="1"/>
  <c r="AB3110" i="1"/>
  <c r="AC3110" i="1"/>
  <c r="AD3110" i="1"/>
  <c r="AE3110" i="1"/>
  <c r="H3111" i="1"/>
  <c r="I3111" i="1"/>
  <c r="J3111" i="1"/>
  <c r="K3111" i="1"/>
  <c r="L3111" i="1"/>
  <c r="M3111" i="1"/>
  <c r="N3111" i="1"/>
  <c r="O3111" i="1"/>
  <c r="P3111" i="1"/>
  <c r="Q3111" i="1"/>
  <c r="R3111" i="1"/>
  <c r="S3111" i="1"/>
  <c r="T3111" i="1"/>
  <c r="U3111" i="1"/>
  <c r="V3111" i="1"/>
  <c r="W3111" i="1"/>
  <c r="X3111" i="1"/>
  <c r="Y3111" i="1"/>
  <c r="Z3111" i="1"/>
  <c r="AA3111" i="1"/>
  <c r="AB3111" i="1"/>
  <c r="AC3111" i="1"/>
  <c r="AD3111" i="1"/>
  <c r="AE3111" i="1"/>
  <c r="H3112" i="1"/>
  <c r="I3112" i="1"/>
  <c r="J3112" i="1"/>
  <c r="K3112" i="1"/>
  <c r="L3112" i="1"/>
  <c r="M3112" i="1"/>
  <c r="N3112" i="1"/>
  <c r="O3112" i="1"/>
  <c r="P3112" i="1"/>
  <c r="Q3112" i="1"/>
  <c r="R3112" i="1"/>
  <c r="S3112" i="1"/>
  <c r="T3112" i="1"/>
  <c r="U3112" i="1"/>
  <c r="V3112" i="1"/>
  <c r="W3112" i="1"/>
  <c r="X3112" i="1"/>
  <c r="Y3112" i="1"/>
  <c r="Z3112" i="1"/>
  <c r="AA3112" i="1"/>
  <c r="AB3112" i="1"/>
  <c r="AC3112" i="1"/>
  <c r="AD3112" i="1"/>
  <c r="AE3112" i="1"/>
  <c r="H3113" i="1"/>
  <c r="I3113" i="1"/>
  <c r="J3113" i="1"/>
  <c r="K3113" i="1"/>
  <c r="L3113" i="1"/>
  <c r="M3113" i="1"/>
  <c r="N3113" i="1"/>
  <c r="O3113" i="1"/>
  <c r="P3113" i="1"/>
  <c r="Q3113" i="1"/>
  <c r="R3113" i="1"/>
  <c r="S3113" i="1"/>
  <c r="T3113" i="1"/>
  <c r="U3113" i="1"/>
  <c r="V3113" i="1"/>
  <c r="W3113" i="1"/>
  <c r="X3113" i="1"/>
  <c r="Y3113" i="1"/>
  <c r="Z3113" i="1"/>
  <c r="AA3113" i="1"/>
  <c r="AB3113" i="1"/>
  <c r="AC3113" i="1"/>
  <c r="AD3113" i="1"/>
  <c r="AE3113" i="1"/>
  <c r="H3114" i="1"/>
  <c r="I3114" i="1"/>
  <c r="J3114" i="1"/>
  <c r="K3114" i="1"/>
  <c r="L3114" i="1"/>
  <c r="M3114" i="1"/>
  <c r="N3114" i="1"/>
  <c r="O3114" i="1"/>
  <c r="P3114" i="1"/>
  <c r="Q3114" i="1"/>
  <c r="R3114" i="1"/>
  <c r="S3114" i="1"/>
  <c r="T3114" i="1"/>
  <c r="U3114" i="1"/>
  <c r="V3114" i="1"/>
  <c r="W3114" i="1"/>
  <c r="X3114" i="1"/>
  <c r="Y3114" i="1"/>
  <c r="Z3114" i="1"/>
  <c r="AA3114" i="1"/>
  <c r="AB3114" i="1"/>
  <c r="AC3114" i="1"/>
  <c r="AD3114" i="1"/>
  <c r="AE3114" i="1"/>
  <c r="H3115" i="1"/>
  <c r="I3115" i="1"/>
  <c r="J3115" i="1"/>
  <c r="K3115" i="1"/>
  <c r="L3115" i="1"/>
  <c r="M3115" i="1"/>
  <c r="N3115" i="1"/>
  <c r="O3115" i="1"/>
  <c r="P3115" i="1"/>
  <c r="Q3115" i="1"/>
  <c r="R3115" i="1"/>
  <c r="S3115" i="1"/>
  <c r="T3115" i="1"/>
  <c r="U3115" i="1"/>
  <c r="V3115" i="1"/>
  <c r="W3115" i="1"/>
  <c r="X3115" i="1"/>
  <c r="Y3115" i="1"/>
  <c r="Z3115" i="1"/>
  <c r="AA3115" i="1"/>
  <c r="AB3115" i="1"/>
  <c r="AC3115" i="1"/>
  <c r="AD3115" i="1"/>
  <c r="AE3115" i="1"/>
  <c r="H3116" i="1"/>
  <c r="I3116" i="1"/>
  <c r="J3116" i="1"/>
  <c r="K3116" i="1"/>
  <c r="L3116" i="1"/>
  <c r="M3116" i="1"/>
  <c r="N3116" i="1"/>
  <c r="O3116" i="1"/>
  <c r="P3116" i="1"/>
  <c r="Q3116" i="1"/>
  <c r="R3116" i="1"/>
  <c r="S3116" i="1"/>
  <c r="T3116" i="1"/>
  <c r="U3116" i="1"/>
  <c r="V3116" i="1"/>
  <c r="W3116" i="1"/>
  <c r="X3116" i="1"/>
  <c r="Y3116" i="1"/>
  <c r="Z3116" i="1"/>
  <c r="AA3116" i="1"/>
  <c r="AB3116" i="1"/>
  <c r="AC3116" i="1"/>
  <c r="AD3116" i="1"/>
  <c r="AE3116" i="1"/>
  <c r="H3117" i="1"/>
  <c r="I3117" i="1"/>
  <c r="J3117" i="1"/>
  <c r="K3117" i="1"/>
  <c r="L3117" i="1"/>
  <c r="M3117" i="1"/>
  <c r="N3117" i="1"/>
  <c r="O3117" i="1"/>
  <c r="P3117" i="1"/>
  <c r="Q3117" i="1"/>
  <c r="R3117" i="1"/>
  <c r="S3117" i="1"/>
  <c r="T3117" i="1"/>
  <c r="U3117" i="1"/>
  <c r="V3117" i="1"/>
  <c r="W3117" i="1"/>
  <c r="X3117" i="1"/>
  <c r="Y3117" i="1"/>
  <c r="Z3117" i="1"/>
  <c r="AA3117" i="1"/>
  <c r="AB3117" i="1"/>
  <c r="AC3117" i="1"/>
  <c r="AD3117" i="1"/>
  <c r="AE3117" i="1"/>
  <c r="H3118" i="1"/>
  <c r="I3118" i="1"/>
  <c r="J3118" i="1"/>
  <c r="K3118" i="1"/>
  <c r="L3118" i="1"/>
  <c r="M3118" i="1"/>
  <c r="N3118" i="1"/>
  <c r="O3118" i="1"/>
  <c r="P3118" i="1"/>
  <c r="Q3118" i="1"/>
  <c r="R3118" i="1"/>
  <c r="S3118" i="1"/>
  <c r="T3118" i="1"/>
  <c r="U3118" i="1"/>
  <c r="V3118" i="1"/>
  <c r="W3118" i="1"/>
  <c r="X3118" i="1"/>
  <c r="Y3118" i="1"/>
  <c r="Z3118" i="1"/>
  <c r="AA3118" i="1"/>
  <c r="AB3118" i="1"/>
  <c r="AC3118" i="1"/>
  <c r="AD3118" i="1"/>
  <c r="AE3118" i="1"/>
  <c r="H3119" i="1"/>
  <c r="I3119" i="1"/>
  <c r="J3119" i="1"/>
  <c r="K3119" i="1"/>
  <c r="L3119" i="1"/>
  <c r="M3119" i="1"/>
  <c r="N3119" i="1"/>
  <c r="O3119" i="1"/>
  <c r="P3119" i="1"/>
  <c r="Q3119" i="1"/>
  <c r="R3119" i="1"/>
  <c r="S3119" i="1"/>
  <c r="T3119" i="1"/>
  <c r="U3119" i="1"/>
  <c r="V3119" i="1"/>
  <c r="W3119" i="1"/>
  <c r="X3119" i="1"/>
  <c r="Y3119" i="1"/>
  <c r="Z3119" i="1"/>
  <c r="AA3119" i="1"/>
  <c r="AB3119" i="1"/>
  <c r="AC3119" i="1"/>
  <c r="AD3119" i="1"/>
  <c r="AE3119" i="1"/>
  <c r="H3120" i="1"/>
  <c r="I3120" i="1"/>
  <c r="J3120" i="1"/>
  <c r="K3120" i="1"/>
  <c r="L3120" i="1"/>
  <c r="M3120" i="1"/>
  <c r="N3120" i="1"/>
  <c r="O3120" i="1"/>
  <c r="P3120" i="1"/>
  <c r="Q3120" i="1"/>
  <c r="R3120" i="1"/>
  <c r="S3120" i="1"/>
  <c r="T3120" i="1"/>
  <c r="U3120" i="1"/>
  <c r="V3120" i="1"/>
  <c r="W3120" i="1"/>
  <c r="X3120" i="1"/>
  <c r="Y3120" i="1"/>
  <c r="Z3120" i="1"/>
  <c r="AA3120" i="1"/>
  <c r="AB3120" i="1"/>
  <c r="AC3120" i="1"/>
  <c r="AD3120" i="1"/>
  <c r="AE3120" i="1"/>
  <c r="H3121" i="1"/>
  <c r="I3121" i="1"/>
  <c r="J3121" i="1"/>
  <c r="K3121" i="1"/>
  <c r="L3121" i="1"/>
  <c r="M3121" i="1"/>
  <c r="N3121" i="1"/>
  <c r="O3121" i="1"/>
  <c r="P3121" i="1"/>
  <c r="Q3121" i="1"/>
  <c r="R3121" i="1"/>
  <c r="S3121" i="1"/>
  <c r="T3121" i="1"/>
  <c r="U3121" i="1"/>
  <c r="V3121" i="1"/>
  <c r="W3121" i="1"/>
  <c r="X3121" i="1"/>
  <c r="Y3121" i="1"/>
  <c r="Z3121" i="1"/>
  <c r="AA3121" i="1"/>
  <c r="AB3121" i="1"/>
  <c r="AC3121" i="1"/>
  <c r="AD3121" i="1"/>
  <c r="AE3121" i="1"/>
  <c r="H3122" i="1"/>
  <c r="I3122" i="1"/>
  <c r="J3122" i="1"/>
  <c r="K3122" i="1"/>
  <c r="L3122" i="1"/>
  <c r="M3122" i="1"/>
  <c r="N3122" i="1"/>
  <c r="O3122" i="1"/>
  <c r="P3122" i="1"/>
  <c r="Q3122" i="1"/>
  <c r="R3122" i="1"/>
  <c r="S3122" i="1"/>
  <c r="T3122" i="1"/>
  <c r="U3122" i="1"/>
  <c r="V3122" i="1"/>
  <c r="W3122" i="1"/>
  <c r="X3122" i="1"/>
  <c r="Y3122" i="1"/>
  <c r="Z3122" i="1"/>
  <c r="AA3122" i="1"/>
  <c r="AB3122" i="1"/>
  <c r="AC3122" i="1"/>
  <c r="AD3122" i="1"/>
  <c r="AE3122" i="1"/>
  <c r="H3123" i="1"/>
  <c r="I3123" i="1"/>
  <c r="J3123" i="1"/>
  <c r="K3123" i="1"/>
  <c r="L3123" i="1"/>
  <c r="M3123" i="1"/>
  <c r="N3123" i="1"/>
  <c r="O3123" i="1"/>
  <c r="P3123" i="1"/>
  <c r="Q3123" i="1"/>
  <c r="R3123" i="1"/>
  <c r="S3123" i="1"/>
  <c r="T3123" i="1"/>
  <c r="U3123" i="1"/>
  <c r="V3123" i="1"/>
  <c r="W3123" i="1"/>
  <c r="X3123" i="1"/>
  <c r="Y3123" i="1"/>
  <c r="Z3123" i="1"/>
  <c r="AA3123" i="1"/>
  <c r="AB3123" i="1"/>
  <c r="AC3123" i="1"/>
  <c r="AD3123" i="1"/>
  <c r="AE3123" i="1"/>
  <c r="H3124" i="1"/>
  <c r="I3124" i="1"/>
  <c r="J3124" i="1"/>
  <c r="K3124" i="1"/>
  <c r="L3124" i="1"/>
  <c r="M3124" i="1"/>
  <c r="N3124" i="1"/>
  <c r="O3124" i="1"/>
  <c r="P3124" i="1"/>
  <c r="Q3124" i="1"/>
  <c r="R3124" i="1"/>
  <c r="S3124" i="1"/>
  <c r="T3124" i="1"/>
  <c r="U3124" i="1"/>
  <c r="V3124" i="1"/>
  <c r="W3124" i="1"/>
  <c r="X3124" i="1"/>
  <c r="Y3124" i="1"/>
  <c r="Z3124" i="1"/>
  <c r="AA3124" i="1"/>
  <c r="AB3124" i="1"/>
  <c r="AC3124" i="1"/>
  <c r="AD3124" i="1"/>
  <c r="AE3124" i="1"/>
  <c r="H3125" i="1"/>
  <c r="I3125" i="1"/>
  <c r="J3125" i="1"/>
  <c r="K3125" i="1"/>
  <c r="L3125" i="1"/>
  <c r="M3125" i="1"/>
  <c r="N3125" i="1"/>
  <c r="O3125" i="1"/>
  <c r="P3125" i="1"/>
  <c r="Q3125" i="1"/>
  <c r="R3125" i="1"/>
  <c r="S3125" i="1"/>
  <c r="T3125" i="1"/>
  <c r="U3125" i="1"/>
  <c r="V3125" i="1"/>
  <c r="W3125" i="1"/>
  <c r="X3125" i="1"/>
  <c r="Y3125" i="1"/>
  <c r="Z3125" i="1"/>
  <c r="AA3125" i="1"/>
  <c r="AB3125" i="1"/>
  <c r="AC3125" i="1"/>
  <c r="AD3125" i="1"/>
  <c r="AE3125" i="1"/>
  <c r="H3126" i="1"/>
  <c r="I3126" i="1"/>
  <c r="J3126" i="1"/>
  <c r="K3126" i="1"/>
  <c r="L3126" i="1"/>
  <c r="M3126" i="1"/>
  <c r="N3126" i="1"/>
  <c r="O3126" i="1"/>
  <c r="P3126" i="1"/>
  <c r="Q3126" i="1"/>
  <c r="R3126" i="1"/>
  <c r="S3126" i="1"/>
  <c r="T3126" i="1"/>
  <c r="U3126" i="1"/>
  <c r="V3126" i="1"/>
  <c r="W3126" i="1"/>
  <c r="X3126" i="1"/>
  <c r="Y3126" i="1"/>
  <c r="Z3126" i="1"/>
  <c r="AA3126" i="1"/>
  <c r="AB3126" i="1"/>
  <c r="AC3126" i="1"/>
  <c r="AD3126" i="1"/>
  <c r="AE3126" i="1"/>
  <c r="H3127" i="1"/>
  <c r="I3127" i="1"/>
  <c r="J3127" i="1"/>
  <c r="K3127" i="1"/>
  <c r="L3127" i="1"/>
  <c r="M3127" i="1"/>
  <c r="N3127" i="1"/>
  <c r="O3127" i="1"/>
  <c r="P3127" i="1"/>
  <c r="Q3127" i="1"/>
  <c r="R3127" i="1"/>
  <c r="S3127" i="1"/>
  <c r="T3127" i="1"/>
  <c r="U3127" i="1"/>
  <c r="V3127" i="1"/>
  <c r="W3127" i="1"/>
  <c r="X3127" i="1"/>
  <c r="Y3127" i="1"/>
  <c r="Z3127" i="1"/>
  <c r="AA3127" i="1"/>
  <c r="AB3127" i="1"/>
  <c r="AC3127" i="1"/>
  <c r="AD3127" i="1"/>
  <c r="AE3127" i="1"/>
  <c r="H3128" i="1"/>
  <c r="I3128" i="1"/>
  <c r="J3128" i="1"/>
  <c r="K3128" i="1"/>
  <c r="L3128" i="1"/>
  <c r="M3128" i="1"/>
  <c r="N3128" i="1"/>
  <c r="O3128" i="1"/>
  <c r="P3128" i="1"/>
  <c r="Q3128" i="1"/>
  <c r="R3128" i="1"/>
  <c r="S3128" i="1"/>
  <c r="T3128" i="1"/>
  <c r="U3128" i="1"/>
  <c r="V3128" i="1"/>
  <c r="W3128" i="1"/>
  <c r="X3128" i="1"/>
  <c r="Y3128" i="1"/>
  <c r="Z3128" i="1"/>
  <c r="AA3128" i="1"/>
  <c r="AB3128" i="1"/>
  <c r="AC3128" i="1"/>
  <c r="AD3128" i="1"/>
  <c r="AE3128" i="1"/>
  <c r="H3129" i="1"/>
  <c r="I3129" i="1"/>
  <c r="J3129" i="1"/>
  <c r="K3129" i="1"/>
  <c r="L3129" i="1"/>
  <c r="M3129" i="1"/>
  <c r="N3129" i="1"/>
  <c r="O3129" i="1"/>
  <c r="P3129" i="1"/>
  <c r="Q3129" i="1"/>
  <c r="R3129" i="1"/>
  <c r="S3129" i="1"/>
  <c r="T3129" i="1"/>
  <c r="U3129" i="1"/>
  <c r="V3129" i="1"/>
  <c r="W3129" i="1"/>
  <c r="X3129" i="1"/>
  <c r="Y3129" i="1"/>
  <c r="Z3129" i="1"/>
  <c r="AA3129" i="1"/>
  <c r="AB3129" i="1"/>
  <c r="AC3129" i="1"/>
  <c r="AD3129" i="1"/>
  <c r="AE3129" i="1"/>
  <c r="H3130" i="1"/>
  <c r="I3130" i="1"/>
  <c r="J3130" i="1"/>
  <c r="K3130" i="1"/>
  <c r="L3130" i="1"/>
  <c r="M3130" i="1"/>
  <c r="N3130" i="1"/>
  <c r="O3130" i="1"/>
  <c r="P3130" i="1"/>
  <c r="Q3130" i="1"/>
  <c r="R3130" i="1"/>
  <c r="S3130" i="1"/>
  <c r="T3130" i="1"/>
  <c r="U3130" i="1"/>
  <c r="V3130" i="1"/>
  <c r="W3130" i="1"/>
  <c r="X3130" i="1"/>
  <c r="Y3130" i="1"/>
  <c r="Z3130" i="1"/>
  <c r="AA3130" i="1"/>
  <c r="AB3130" i="1"/>
  <c r="AC3130" i="1"/>
  <c r="AD3130" i="1"/>
  <c r="AE3130" i="1"/>
  <c r="H3131" i="1"/>
  <c r="I3131" i="1"/>
  <c r="J3131" i="1"/>
  <c r="K3131" i="1"/>
  <c r="L3131" i="1"/>
  <c r="M3131" i="1"/>
  <c r="N3131" i="1"/>
  <c r="O3131" i="1"/>
  <c r="P3131" i="1"/>
  <c r="Q3131" i="1"/>
  <c r="R3131" i="1"/>
  <c r="S3131" i="1"/>
  <c r="T3131" i="1"/>
  <c r="U3131" i="1"/>
  <c r="V3131" i="1"/>
  <c r="W3131" i="1"/>
  <c r="X3131" i="1"/>
  <c r="Y3131" i="1"/>
  <c r="Z3131" i="1"/>
  <c r="AA3131" i="1"/>
  <c r="AB3131" i="1"/>
  <c r="AC3131" i="1"/>
  <c r="AD3131" i="1"/>
  <c r="AE3131" i="1"/>
  <c r="H3132" i="1"/>
  <c r="I3132" i="1"/>
  <c r="J3132" i="1"/>
  <c r="K3132" i="1"/>
  <c r="L3132" i="1"/>
  <c r="M3132" i="1"/>
  <c r="N3132" i="1"/>
  <c r="O3132" i="1"/>
  <c r="P3132" i="1"/>
  <c r="Q3132" i="1"/>
  <c r="R3132" i="1"/>
  <c r="S3132" i="1"/>
  <c r="T3132" i="1"/>
  <c r="U3132" i="1"/>
  <c r="V3132" i="1"/>
  <c r="W3132" i="1"/>
  <c r="X3132" i="1"/>
  <c r="Y3132" i="1"/>
  <c r="Z3132" i="1"/>
  <c r="AA3132" i="1"/>
  <c r="AB3132" i="1"/>
  <c r="AC3132" i="1"/>
  <c r="AD3132" i="1"/>
  <c r="AE3132" i="1"/>
  <c r="H3133" i="1"/>
  <c r="I3133" i="1"/>
  <c r="J3133" i="1"/>
  <c r="K3133" i="1"/>
  <c r="L3133" i="1"/>
  <c r="M3133" i="1"/>
  <c r="N3133" i="1"/>
  <c r="O3133" i="1"/>
  <c r="P3133" i="1"/>
  <c r="Q3133" i="1"/>
  <c r="R3133" i="1"/>
  <c r="S3133" i="1"/>
  <c r="T3133" i="1"/>
  <c r="U3133" i="1"/>
  <c r="V3133" i="1"/>
  <c r="W3133" i="1"/>
  <c r="X3133" i="1"/>
  <c r="Y3133" i="1"/>
  <c r="Z3133" i="1"/>
  <c r="AA3133" i="1"/>
  <c r="AB3133" i="1"/>
  <c r="AC3133" i="1"/>
  <c r="AD3133" i="1"/>
  <c r="AE3133" i="1"/>
  <c r="H3134" i="1"/>
  <c r="I3134" i="1"/>
  <c r="J3134" i="1"/>
  <c r="K3134" i="1"/>
  <c r="L3134" i="1"/>
  <c r="M3134" i="1"/>
  <c r="N3134" i="1"/>
  <c r="O3134" i="1"/>
  <c r="P3134" i="1"/>
  <c r="Q3134" i="1"/>
  <c r="R3134" i="1"/>
  <c r="S3134" i="1"/>
  <c r="T3134" i="1"/>
  <c r="U3134" i="1"/>
  <c r="V3134" i="1"/>
  <c r="W3134" i="1"/>
  <c r="X3134" i="1"/>
  <c r="Y3134" i="1"/>
  <c r="Z3134" i="1"/>
  <c r="AA3134" i="1"/>
  <c r="AB3134" i="1"/>
  <c r="AC3134" i="1"/>
  <c r="AD3134" i="1"/>
  <c r="AE3134" i="1"/>
  <c r="H3135" i="1"/>
  <c r="I3135" i="1"/>
  <c r="J3135" i="1"/>
  <c r="K3135" i="1"/>
  <c r="L3135" i="1"/>
  <c r="M3135" i="1"/>
  <c r="N3135" i="1"/>
  <c r="O3135" i="1"/>
  <c r="P3135" i="1"/>
  <c r="Q3135" i="1"/>
  <c r="R3135" i="1"/>
  <c r="S3135" i="1"/>
  <c r="T3135" i="1"/>
  <c r="U3135" i="1"/>
  <c r="V3135" i="1"/>
  <c r="W3135" i="1"/>
  <c r="X3135" i="1"/>
  <c r="Y3135" i="1"/>
  <c r="Z3135" i="1"/>
  <c r="AA3135" i="1"/>
  <c r="AB3135" i="1"/>
  <c r="AC3135" i="1"/>
  <c r="AD3135" i="1"/>
  <c r="AE3135" i="1"/>
  <c r="H3136" i="1"/>
  <c r="I3136" i="1"/>
  <c r="J3136" i="1"/>
  <c r="K3136" i="1"/>
  <c r="L3136" i="1"/>
  <c r="M3136" i="1"/>
  <c r="N3136" i="1"/>
  <c r="O3136" i="1"/>
  <c r="P3136" i="1"/>
  <c r="Q3136" i="1"/>
  <c r="R3136" i="1"/>
  <c r="S3136" i="1"/>
  <c r="T3136" i="1"/>
  <c r="U3136" i="1"/>
  <c r="V3136" i="1"/>
  <c r="W3136" i="1"/>
  <c r="X3136" i="1"/>
  <c r="Y3136" i="1"/>
  <c r="Z3136" i="1"/>
  <c r="AA3136" i="1"/>
  <c r="AB3136" i="1"/>
  <c r="AC3136" i="1"/>
  <c r="AD3136" i="1"/>
  <c r="AE3136" i="1"/>
  <c r="H3137" i="1"/>
  <c r="I3137" i="1"/>
  <c r="J3137" i="1"/>
  <c r="K3137" i="1"/>
  <c r="L3137" i="1"/>
  <c r="M3137" i="1"/>
  <c r="N3137" i="1"/>
  <c r="O3137" i="1"/>
  <c r="P3137" i="1"/>
  <c r="Q3137" i="1"/>
  <c r="R3137" i="1"/>
  <c r="S3137" i="1"/>
  <c r="T3137" i="1"/>
  <c r="U3137" i="1"/>
  <c r="V3137" i="1"/>
  <c r="W3137" i="1"/>
  <c r="X3137" i="1"/>
  <c r="Y3137" i="1"/>
  <c r="Z3137" i="1"/>
  <c r="AA3137" i="1"/>
  <c r="AB3137" i="1"/>
  <c r="AC3137" i="1"/>
  <c r="AD3137" i="1"/>
  <c r="AE3137" i="1"/>
  <c r="H3138" i="1"/>
  <c r="I3138" i="1"/>
  <c r="J3138" i="1"/>
  <c r="K3138" i="1"/>
  <c r="L3138" i="1"/>
  <c r="M3138" i="1"/>
  <c r="N3138" i="1"/>
  <c r="O3138" i="1"/>
  <c r="P3138" i="1"/>
  <c r="Q3138" i="1"/>
  <c r="R3138" i="1"/>
  <c r="S3138" i="1"/>
  <c r="T3138" i="1"/>
  <c r="U3138" i="1"/>
  <c r="V3138" i="1"/>
  <c r="W3138" i="1"/>
  <c r="X3138" i="1"/>
  <c r="Y3138" i="1"/>
  <c r="Z3138" i="1"/>
  <c r="AA3138" i="1"/>
  <c r="AB3138" i="1"/>
  <c r="AC3138" i="1"/>
  <c r="AD3138" i="1"/>
  <c r="AE3138" i="1"/>
  <c r="H3139" i="1"/>
  <c r="I3139" i="1"/>
  <c r="J3139" i="1"/>
  <c r="K3139" i="1"/>
  <c r="L3139" i="1"/>
  <c r="M3139" i="1"/>
  <c r="N3139" i="1"/>
  <c r="O3139" i="1"/>
  <c r="P3139" i="1"/>
  <c r="Q3139" i="1"/>
  <c r="R3139" i="1"/>
  <c r="S3139" i="1"/>
  <c r="T3139" i="1"/>
  <c r="U3139" i="1"/>
  <c r="V3139" i="1"/>
  <c r="W3139" i="1"/>
  <c r="X3139" i="1"/>
  <c r="Y3139" i="1"/>
  <c r="Z3139" i="1"/>
  <c r="AA3139" i="1"/>
  <c r="AB3139" i="1"/>
  <c r="AC3139" i="1"/>
  <c r="AD3139" i="1"/>
  <c r="AE3139" i="1"/>
  <c r="H3140" i="1"/>
  <c r="I3140" i="1"/>
  <c r="J3140" i="1"/>
  <c r="K3140" i="1"/>
  <c r="L3140" i="1"/>
  <c r="M3140" i="1"/>
  <c r="N3140" i="1"/>
  <c r="O3140" i="1"/>
  <c r="P3140" i="1"/>
  <c r="Q3140" i="1"/>
  <c r="R3140" i="1"/>
  <c r="S3140" i="1"/>
  <c r="T3140" i="1"/>
  <c r="U3140" i="1"/>
  <c r="V3140" i="1"/>
  <c r="W3140" i="1"/>
  <c r="X3140" i="1"/>
  <c r="Y3140" i="1"/>
  <c r="Z3140" i="1"/>
  <c r="AA3140" i="1"/>
  <c r="AB3140" i="1"/>
  <c r="AC3140" i="1"/>
  <c r="AD3140" i="1"/>
  <c r="AE3140" i="1"/>
  <c r="H3141" i="1"/>
  <c r="I3141" i="1"/>
  <c r="J3141" i="1"/>
  <c r="K3141" i="1"/>
  <c r="L3141" i="1"/>
  <c r="M3141" i="1"/>
  <c r="N3141" i="1"/>
  <c r="O3141" i="1"/>
  <c r="P3141" i="1"/>
  <c r="Q3141" i="1"/>
  <c r="R3141" i="1"/>
  <c r="S3141" i="1"/>
  <c r="T3141" i="1"/>
  <c r="U3141" i="1"/>
  <c r="V3141" i="1"/>
  <c r="W3141" i="1"/>
  <c r="X3141" i="1"/>
  <c r="Y3141" i="1"/>
  <c r="Z3141" i="1"/>
  <c r="AA3141" i="1"/>
  <c r="AB3141" i="1"/>
  <c r="AC3141" i="1"/>
  <c r="AD3141" i="1"/>
  <c r="AE3141" i="1"/>
  <c r="H3142" i="1"/>
  <c r="I3142" i="1"/>
  <c r="J3142" i="1"/>
  <c r="K3142" i="1"/>
  <c r="L3142" i="1"/>
  <c r="M3142" i="1"/>
  <c r="N3142" i="1"/>
  <c r="O3142" i="1"/>
  <c r="P3142" i="1"/>
  <c r="Q3142" i="1"/>
  <c r="R3142" i="1"/>
  <c r="S3142" i="1"/>
  <c r="T3142" i="1"/>
  <c r="U3142" i="1"/>
  <c r="V3142" i="1"/>
  <c r="W3142" i="1"/>
  <c r="X3142" i="1"/>
  <c r="Y3142" i="1"/>
  <c r="Z3142" i="1"/>
  <c r="AA3142" i="1"/>
  <c r="AB3142" i="1"/>
  <c r="AC3142" i="1"/>
  <c r="AD3142" i="1"/>
  <c r="AE3142" i="1"/>
  <c r="H3143" i="1"/>
  <c r="I3143" i="1"/>
  <c r="J3143" i="1"/>
  <c r="K3143" i="1"/>
  <c r="L3143" i="1"/>
  <c r="M3143" i="1"/>
  <c r="N3143" i="1"/>
  <c r="O3143" i="1"/>
  <c r="P3143" i="1"/>
  <c r="Q3143" i="1"/>
  <c r="R3143" i="1"/>
  <c r="S3143" i="1"/>
  <c r="T3143" i="1"/>
  <c r="U3143" i="1"/>
  <c r="V3143" i="1"/>
  <c r="W3143" i="1"/>
  <c r="X3143" i="1"/>
  <c r="Y3143" i="1"/>
  <c r="Z3143" i="1"/>
  <c r="AA3143" i="1"/>
  <c r="AB3143" i="1"/>
  <c r="AC3143" i="1"/>
  <c r="AD3143" i="1"/>
  <c r="AE3143" i="1"/>
  <c r="H3144" i="1"/>
  <c r="I3144" i="1"/>
  <c r="J3144" i="1"/>
  <c r="K3144" i="1"/>
  <c r="L3144" i="1"/>
  <c r="M3144" i="1"/>
  <c r="N3144" i="1"/>
  <c r="O3144" i="1"/>
  <c r="P3144" i="1"/>
  <c r="Q3144" i="1"/>
  <c r="R3144" i="1"/>
  <c r="S3144" i="1"/>
  <c r="T3144" i="1"/>
  <c r="U3144" i="1"/>
  <c r="V3144" i="1"/>
  <c r="W3144" i="1"/>
  <c r="X3144" i="1"/>
  <c r="Y3144" i="1"/>
  <c r="Z3144" i="1"/>
  <c r="AA3144" i="1"/>
  <c r="AB3144" i="1"/>
  <c r="AC3144" i="1"/>
  <c r="AD3144" i="1"/>
  <c r="AE3144" i="1"/>
  <c r="H3145" i="1"/>
  <c r="I3145" i="1"/>
  <c r="J3145" i="1"/>
  <c r="K3145" i="1"/>
  <c r="L3145" i="1"/>
  <c r="M3145" i="1"/>
  <c r="N3145" i="1"/>
  <c r="O3145" i="1"/>
  <c r="P3145" i="1"/>
  <c r="Q3145" i="1"/>
  <c r="R3145" i="1"/>
  <c r="S3145" i="1"/>
  <c r="T3145" i="1"/>
  <c r="U3145" i="1"/>
  <c r="V3145" i="1"/>
  <c r="W3145" i="1"/>
  <c r="X3145" i="1"/>
  <c r="Y3145" i="1"/>
  <c r="Z3145" i="1"/>
  <c r="AA3145" i="1"/>
  <c r="AB3145" i="1"/>
  <c r="AC3145" i="1"/>
  <c r="AD3145" i="1"/>
  <c r="AE3145" i="1"/>
  <c r="H3146" i="1"/>
  <c r="I3146" i="1"/>
  <c r="J3146" i="1"/>
  <c r="K3146" i="1"/>
  <c r="L3146" i="1"/>
  <c r="M3146" i="1"/>
  <c r="N3146" i="1"/>
  <c r="O3146" i="1"/>
  <c r="P3146" i="1"/>
  <c r="Q3146" i="1"/>
  <c r="R3146" i="1"/>
  <c r="S3146" i="1"/>
  <c r="T3146" i="1"/>
  <c r="U3146" i="1"/>
  <c r="V3146" i="1"/>
  <c r="W3146" i="1"/>
  <c r="X3146" i="1"/>
  <c r="Y3146" i="1"/>
  <c r="Z3146" i="1"/>
  <c r="AA3146" i="1"/>
  <c r="AB3146" i="1"/>
  <c r="AC3146" i="1"/>
  <c r="AD3146" i="1"/>
  <c r="AE3146" i="1"/>
  <c r="H3147" i="1"/>
  <c r="I3147" i="1"/>
  <c r="J3147" i="1"/>
  <c r="K3147" i="1"/>
  <c r="L3147" i="1"/>
  <c r="M3147" i="1"/>
  <c r="N3147" i="1"/>
  <c r="O3147" i="1"/>
  <c r="P3147" i="1"/>
  <c r="Q3147" i="1"/>
  <c r="R3147" i="1"/>
  <c r="S3147" i="1"/>
  <c r="T3147" i="1"/>
  <c r="U3147" i="1"/>
  <c r="V3147" i="1"/>
  <c r="W3147" i="1"/>
  <c r="X3147" i="1"/>
  <c r="Y3147" i="1"/>
  <c r="Z3147" i="1"/>
  <c r="AA3147" i="1"/>
  <c r="AB3147" i="1"/>
  <c r="AC3147" i="1"/>
  <c r="AD3147" i="1"/>
  <c r="AE3147" i="1"/>
  <c r="H3148" i="1"/>
  <c r="I3148" i="1"/>
  <c r="J3148" i="1"/>
  <c r="K3148" i="1"/>
  <c r="L3148" i="1"/>
  <c r="M3148" i="1"/>
  <c r="N3148" i="1"/>
  <c r="O3148" i="1"/>
  <c r="P3148" i="1"/>
  <c r="Q3148" i="1"/>
  <c r="R3148" i="1"/>
  <c r="S3148" i="1"/>
  <c r="T3148" i="1"/>
  <c r="U3148" i="1"/>
  <c r="V3148" i="1"/>
  <c r="W3148" i="1"/>
  <c r="X3148" i="1"/>
  <c r="Y3148" i="1"/>
  <c r="Z3148" i="1"/>
  <c r="AA3148" i="1"/>
  <c r="AB3148" i="1"/>
  <c r="AC3148" i="1"/>
  <c r="AD3148" i="1"/>
  <c r="AE3148" i="1"/>
  <c r="H3149" i="1"/>
  <c r="I3149" i="1"/>
  <c r="J3149" i="1"/>
  <c r="K3149" i="1"/>
  <c r="L3149" i="1"/>
  <c r="M3149" i="1"/>
  <c r="N3149" i="1"/>
  <c r="O3149" i="1"/>
  <c r="P3149" i="1"/>
  <c r="Q3149" i="1"/>
  <c r="R3149" i="1"/>
  <c r="S3149" i="1"/>
  <c r="T3149" i="1"/>
  <c r="U3149" i="1"/>
  <c r="V3149" i="1"/>
  <c r="W3149" i="1"/>
  <c r="X3149" i="1"/>
  <c r="Y3149" i="1"/>
  <c r="Z3149" i="1"/>
  <c r="AA3149" i="1"/>
  <c r="AB3149" i="1"/>
  <c r="AC3149" i="1"/>
  <c r="AD3149" i="1"/>
  <c r="AE3149" i="1"/>
  <c r="H3150" i="1"/>
  <c r="I3150" i="1"/>
  <c r="J3150" i="1"/>
  <c r="K3150" i="1"/>
  <c r="L3150" i="1"/>
  <c r="M3150" i="1"/>
  <c r="N3150" i="1"/>
  <c r="O3150" i="1"/>
  <c r="P3150" i="1"/>
  <c r="Q3150" i="1"/>
  <c r="R3150" i="1"/>
  <c r="S3150" i="1"/>
  <c r="T3150" i="1"/>
  <c r="U3150" i="1"/>
  <c r="V3150" i="1"/>
  <c r="W3150" i="1"/>
  <c r="X3150" i="1"/>
  <c r="Y3150" i="1"/>
  <c r="Z3150" i="1"/>
  <c r="AA3150" i="1"/>
  <c r="AB3150" i="1"/>
  <c r="AC3150" i="1"/>
  <c r="AD3150" i="1"/>
  <c r="AE3150" i="1"/>
  <c r="H3151" i="1"/>
  <c r="I3151" i="1"/>
  <c r="J3151" i="1"/>
  <c r="K3151" i="1"/>
  <c r="L3151" i="1"/>
  <c r="M3151" i="1"/>
  <c r="N3151" i="1"/>
  <c r="O3151" i="1"/>
  <c r="P3151" i="1"/>
  <c r="Q3151" i="1"/>
  <c r="R3151" i="1"/>
  <c r="S3151" i="1"/>
  <c r="T3151" i="1"/>
  <c r="U3151" i="1"/>
  <c r="V3151" i="1"/>
  <c r="W3151" i="1"/>
  <c r="X3151" i="1"/>
  <c r="Y3151" i="1"/>
  <c r="Z3151" i="1"/>
  <c r="AA3151" i="1"/>
  <c r="AB3151" i="1"/>
  <c r="AC3151" i="1"/>
  <c r="AD3151" i="1"/>
  <c r="AE3151" i="1"/>
  <c r="H3152" i="1"/>
  <c r="I3152" i="1"/>
  <c r="J3152" i="1"/>
  <c r="K3152" i="1"/>
  <c r="L3152" i="1"/>
  <c r="M3152" i="1"/>
  <c r="N3152" i="1"/>
  <c r="O3152" i="1"/>
  <c r="P3152" i="1"/>
  <c r="Q3152" i="1"/>
  <c r="R3152" i="1"/>
  <c r="S3152" i="1"/>
  <c r="T3152" i="1"/>
  <c r="U3152" i="1"/>
  <c r="V3152" i="1"/>
  <c r="W3152" i="1"/>
  <c r="X3152" i="1"/>
  <c r="Y3152" i="1"/>
  <c r="Z3152" i="1"/>
  <c r="AA3152" i="1"/>
  <c r="AB3152" i="1"/>
  <c r="AC3152" i="1"/>
  <c r="AD3152" i="1"/>
  <c r="AE3152" i="1"/>
  <c r="H3153" i="1"/>
  <c r="I3153" i="1"/>
  <c r="J3153" i="1"/>
  <c r="K3153" i="1"/>
  <c r="L3153" i="1"/>
  <c r="M3153" i="1"/>
  <c r="N3153" i="1"/>
  <c r="O3153" i="1"/>
  <c r="P3153" i="1"/>
  <c r="Q3153" i="1"/>
  <c r="R3153" i="1"/>
  <c r="S3153" i="1"/>
  <c r="T3153" i="1"/>
  <c r="U3153" i="1"/>
  <c r="V3153" i="1"/>
  <c r="W3153" i="1"/>
  <c r="X3153" i="1"/>
  <c r="Y3153" i="1"/>
  <c r="Z3153" i="1"/>
  <c r="AA3153" i="1"/>
  <c r="AB3153" i="1"/>
  <c r="AC3153" i="1"/>
  <c r="AD3153" i="1"/>
  <c r="AE3153" i="1"/>
  <c r="H3154" i="1"/>
  <c r="I3154" i="1"/>
  <c r="J3154" i="1"/>
  <c r="K3154" i="1"/>
  <c r="L3154" i="1"/>
  <c r="M3154" i="1"/>
  <c r="N3154" i="1"/>
  <c r="O3154" i="1"/>
  <c r="P3154" i="1"/>
  <c r="Q3154" i="1"/>
  <c r="R3154" i="1"/>
  <c r="S3154" i="1"/>
  <c r="T3154" i="1"/>
  <c r="U3154" i="1"/>
  <c r="V3154" i="1"/>
  <c r="W3154" i="1"/>
  <c r="X3154" i="1"/>
  <c r="Y3154" i="1"/>
  <c r="Z3154" i="1"/>
  <c r="AA3154" i="1"/>
  <c r="AB3154" i="1"/>
  <c r="AC3154" i="1"/>
  <c r="AD3154" i="1"/>
  <c r="AE3154" i="1"/>
  <c r="H3155" i="1"/>
  <c r="I3155" i="1"/>
  <c r="J3155" i="1"/>
  <c r="K3155" i="1"/>
  <c r="L3155" i="1"/>
  <c r="M3155" i="1"/>
  <c r="N3155" i="1"/>
  <c r="O3155" i="1"/>
  <c r="P3155" i="1"/>
  <c r="Q3155" i="1"/>
  <c r="R3155" i="1"/>
  <c r="S3155" i="1"/>
  <c r="T3155" i="1"/>
  <c r="U3155" i="1"/>
  <c r="V3155" i="1"/>
  <c r="W3155" i="1"/>
  <c r="X3155" i="1"/>
  <c r="Y3155" i="1"/>
  <c r="Z3155" i="1"/>
  <c r="AA3155" i="1"/>
  <c r="AB3155" i="1"/>
  <c r="AC3155" i="1"/>
  <c r="AD3155" i="1"/>
  <c r="AE3155" i="1"/>
  <c r="H3156" i="1"/>
  <c r="I3156" i="1"/>
  <c r="J3156" i="1"/>
  <c r="K3156" i="1"/>
  <c r="L3156" i="1"/>
  <c r="M3156" i="1"/>
  <c r="N3156" i="1"/>
  <c r="O3156" i="1"/>
  <c r="P3156" i="1"/>
  <c r="Q3156" i="1"/>
  <c r="R3156" i="1"/>
  <c r="S3156" i="1"/>
  <c r="T3156" i="1"/>
  <c r="U3156" i="1"/>
  <c r="V3156" i="1"/>
  <c r="W3156" i="1"/>
  <c r="X3156" i="1"/>
  <c r="Y3156" i="1"/>
  <c r="Z3156" i="1"/>
  <c r="AA3156" i="1"/>
  <c r="AB3156" i="1"/>
  <c r="AC3156" i="1"/>
  <c r="AD3156" i="1"/>
  <c r="AE3156" i="1"/>
  <c r="H3157" i="1"/>
  <c r="I3157" i="1"/>
  <c r="J3157" i="1"/>
  <c r="K3157" i="1"/>
  <c r="L3157" i="1"/>
  <c r="M3157" i="1"/>
  <c r="N3157" i="1"/>
  <c r="O3157" i="1"/>
  <c r="P3157" i="1"/>
  <c r="Q3157" i="1"/>
  <c r="R3157" i="1"/>
  <c r="S3157" i="1"/>
  <c r="T3157" i="1"/>
  <c r="U3157" i="1"/>
  <c r="V3157" i="1"/>
  <c r="W3157" i="1"/>
  <c r="X3157" i="1"/>
  <c r="Y3157" i="1"/>
  <c r="Z3157" i="1"/>
  <c r="AA3157" i="1"/>
  <c r="AB3157" i="1"/>
  <c r="AC3157" i="1"/>
  <c r="AD3157" i="1"/>
  <c r="AE3157" i="1"/>
  <c r="H3158" i="1"/>
  <c r="I3158" i="1"/>
  <c r="J3158" i="1"/>
  <c r="K3158" i="1"/>
  <c r="L3158" i="1"/>
  <c r="M3158" i="1"/>
  <c r="N3158" i="1"/>
  <c r="O3158" i="1"/>
  <c r="P3158" i="1"/>
  <c r="Q3158" i="1"/>
  <c r="R3158" i="1"/>
  <c r="S3158" i="1"/>
  <c r="T3158" i="1"/>
  <c r="U3158" i="1"/>
  <c r="V3158" i="1"/>
  <c r="W3158" i="1"/>
  <c r="X3158" i="1"/>
  <c r="Y3158" i="1"/>
  <c r="Z3158" i="1"/>
  <c r="AA3158" i="1"/>
  <c r="AB3158" i="1"/>
  <c r="AC3158" i="1"/>
  <c r="AD3158" i="1"/>
  <c r="AE3158" i="1"/>
  <c r="H3159" i="1"/>
  <c r="I3159" i="1"/>
  <c r="J3159" i="1"/>
  <c r="K3159" i="1"/>
  <c r="L3159" i="1"/>
  <c r="M3159" i="1"/>
  <c r="N3159" i="1"/>
  <c r="O3159" i="1"/>
  <c r="P3159" i="1"/>
  <c r="Q3159" i="1"/>
  <c r="R3159" i="1"/>
  <c r="S3159" i="1"/>
  <c r="T3159" i="1"/>
  <c r="U3159" i="1"/>
  <c r="V3159" i="1"/>
  <c r="W3159" i="1"/>
  <c r="X3159" i="1"/>
  <c r="Y3159" i="1"/>
  <c r="Z3159" i="1"/>
  <c r="AA3159" i="1"/>
  <c r="AB3159" i="1"/>
  <c r="AC3159" i="1"/>
  <c r="AD3159" i="1"/>
  <c r="AE3159" i="1"/>
  <c r="H3160" i="1"/>
  <c r="I3160" i="1"/>
  <c r="J3160" i="1"/>
  <c r="K3160" i="1"/>
  <c r="L3160" i="1"/>
  <c r="M3160" i="1"/>
  <c r="N3160" i="1"/>
  <c r="O3160" i="1"/>
  <c r="P3160" i="1"/>
  <c r="Q3160" i="1"/>
  <c r="R3160" i="1"/>
  <c r="S3160" i="1"/>
  <c r="T3160" i="1"/>
  <c r="U3160" i="1"/>
  <c r="V3160" i="1"/>
  <c r="W3160" i="1"/>
  <c r="X3160" i="1"/>
  <c r="Y3160" i="1"/>
  <c r="Z3160" i="1"/>
  <c r="AA3160" i="1"/>
  <c r="AB3160" i="1"/>
  <c r="AC3160" i="1"/>
  <c r="AD3160" i="1"/>
  <c r="AE3160" i="1"/>
  <c r="H3161" i="1"/>
  <c r="I3161" i="1"/>
  <c r="J3161" i="1"/>
  <c r="K3161" i="1"/>
  <c r="L3161" i="1"/>
  <c r="M3161" i="1"/>
  <c r="N3161" i="1"/>
  <c r="O3161" i="1"/>
  <c r="P3161" i="1"/>
  <c r="Q3161" i="1"/>
  <c r="R3161" i="1"/>
  <c r="S3161" i="1"/>
  <c r="T3161" i="1"/>
  <c r="U3161" i="1"/>
  <c r="V3161" i="1"/>
  <c r="W3161" i="1"/>
  <c r="X3161" i="1"/>
  <c r="Y3161" i="1"/>
  <c r="Z3161" i="1"/>
  <c r="AA3161" i="1"/>
  <c r="AB3161" i="1"/>
  <c r="AC3161" i="1"/>
  <c r="AD3161" i="1"/>
  <c r="AE3161" i="1"/>
  <c r="H3162" i="1"/>
  <c r="I3162" i="1"/>
  <c r="J3162" i="1"/>
  <c r="K3162" i="1"/>
  <c r="L3162" i="1"/>
  <c r="M3162" i="1"/>
  <c r="N3162" i="1"/>
  <c r="O3162" i="1"/>
  <c r="P3162" i="1"/>
  <c r="Q3162" i="1"/>
  <c r="R3162" i="1"/>
  <c r="S3162" i="1"/>
  <c r="T3162" i="1"/>
  <c r="U3162" i="1"/>
  <c r="V3162" i="1"/>
  <c r="W3162" i="1"/>
  <c r="X3162" i="1"/>
  <c r="Y3162" i="1"/>
  <c r="Z3162" i="1"/>
  <c r="AA3162" i="1"/>
  <c r="AB3162" i="1"/>
  <c r="AC3162" i="1"/>
  <c r="AD3162" i="1"/>
  <c r="AE3162" i="1"/>
  <c r="H3163" i="1"/>
  <c r="I3163" i="1"/>
  <c r="J3163" i="1"/>
  <c r="K3163" i="1"/>
  <c r="L3163" i="1"/>
  <c r="M3163" i="1"/>
  <c r="N3163" i="1"/>
  <c r="O3163" i="1"/>
  <c r="P3163" i="1"/>
  <c r="Q3163" i="1"/>
  <c r="R3163" i="1"/>
  <c r="S3163" i="1"/>
  <c r="T3163" i="1"/>
  <c r="U3163" i="1"/>
  <c r="V3163" i="1"/>
  <c r="W3163" i="1"/>
  <c r="X3163" i="1"/>
  <c r="Y3163" i="1"/>
  <c r="Z3163" i="1"/>
  <c r="AA3163" i="1"/>
  <c r="AB3163" i="1"/>
  <c r="AC3163" i="1"/>
  <c r="AD3163" i="1"/>
  <c r="AE3163" i="1"/>
  <c r="H3164" i="1"/>
  <c r="I3164" i="1"/>
  <c r="J3164" i="1"/>
  <c r="K3164" i="1"/>
  <c r="L3164" i="1"/>
  <c r="M3164" i="1"/>
  <c r="N3164" i="1"/>
  <c r="O3164" i="1"/>
  <c r="P3164" i="1"/>
  <c r="Q3164" i="1"/>
  <c r="R3164" i="1"/>
  <c r="S3164" i="1"/>
  <c r="T3164" i="1"/>
  <c r="U3164" i="1"/>
  <c r="V3164" i="1"/>
  <c r="W3164" i="1"/>
  <c r="X3164" i="1"/>
  <c r="Y3164" i="1"/>
  <c r="Z3164" i="1"/>
  <c r="AA3164" i="1"/>
  <c r="AB3164" i="1"/>
  <c r="AC3164" i="1"/>
  <c r="AD3164" i="1"/>
  <c r="AE3164" i="1"/>
  <c r="H3165" i="1"/>
  <c r="I3165" i="1"/>
  <c r="J3165" i="1"/>
  <c r="K3165" i="1"/>
  <c r="L3165" i="1"/>
  <c r="M3165" i="1"/>
  <c r="N3165" i="1"/>
  <c r="O3165" i="1"/>
  <c r="P3165" i="1"/>
  <c r="Q3165" i="1"/>
  <c r="R3165" i="1"/>
  <c r="S3165" i="1"/>
  <c r="T3165" i="1"/>
  <c r="U3165" i="1"/>
  <c r="V3165" i="1"/>
  <c r="W3165" i="1"/>
  <c r="X3165" i="1"/>
  <c r="Y3165" i="1"/>
  <c r="Z3165" i="1"/>
  <c r="AA3165" i="1"/>
  <c r="AB3165" i="1"/>
  <c r="AC3165" i="1"/>
  <c r="AD3165" i="1"/>
  <c r="AE3165" i="1"/>
  <c r="H3166" i="1"/>
  <c r="I3166" i="1"/>
  <c r="J3166" i="1"/>
  <c r="K3166" i="1"/>
  <c r="L3166" i="1"/>
  <c r="M3166" i="1"/>
  <c r="N3166" i="1"/>
  <c r="O3166" i="1"/>
  <c r="P3166" i="1"/>
  <c r="Q3166" i="1"/>
  <c r="R3166" i="1"/>
  <c r="S3166" i="1"/>
  <c r="T3166" i="1"/>
  <c r="U3166" i="1"/>
  <c r="V3166" i="1"/>
  <c r="W3166" i="1"/>
  <c r="X3166" i="1"/>
  <c r="Y3166" i="1"/>
  <c r="Z3166" i="1"/>
  <c r="AA3166" i="1"/>
  <c r="AB3166" i="1"/>
  <c r="AC3166" i="1"/>
  <c r="AD3166" i="1"/>
  <c r="AE3166" i="1"/>
  <c r="H3167" i="1"/>
  <c r="I3167" i="1"/>
  <c r="J3167" i="1"/>
  <c r="K3167" i="1"/>
  <c r="L3167" i="1"/>
  <c r="M3167" i="1"/>
  <c r="N3167" i="1"/>
  <c r="O3167" i="1"/>
  <c r="P3167" i="1"/>
  <c r="Q3167" i="1"/>
  <c r="R3167" i="1"/>
  <c r="S3167" i="1"/>
  <c r="T3167" i="1"/>
  <c r="U3167" i="1"/>
  <c r="V3167" i="1"/>
  <c r="W3167" i="1"/>
  <c r="X3167" i="1"/>
  <c r="Y3167" i="1"/>
  <c r="Z3167" i="1"/>
  <c r="AA3167" i="1"/>
  <c r="AB3167" i="1"/>
  <c r="AC3167" i="1"/>
  <c r="AD3167" i="1"/>
  <c r="AE3167" i="1"/>
  <c r="H3224" i="1"/>
  <c r="I3224" i="1"/>
  <c r="J3224" i="1"/>
  <c r="K3224" i="1"/>
  <c r="L3224" i="1"/>
  <c r="M3224" i="1"/>
  <c r="N3224" i="1"/>
  <c r="O3224" i="1"/>
  <c r="P3224" i="1"/>
  <c r="Q3224" i="1"/>
  <c r="R3224" i="1"/>
  <c r="S3224" i="1"/>
  <c r="T3224" i="1"/>
  <c r="U3224" i="1"/>
  <c r="V3224" i="1"/>
  <c r="W3224" i="1"/>
  <c r="X3224" i="1"/>
  <c r="Y3224" i="1"/>
  <c r="Z3224" i="1"/>
  <c r="AA3224" i="1"/>
  <c r="AB3224" i="1"/>
  <c r="AC3224" i="1"/>
  <c r="AD3224" i="1"/>
  <c r="AE3224" i="1"/>
  <c r="H3225" i="1"/>
  <c r="I3225" i="1"/>
  <c r="J3225" i="1"/>
  <c r="K3225" i="1"/>
  <c r="L3225" i="1"/>
  <c r="M3225" i="1"/>
  <c r="N3225" i="1"/>
  <c r="O3225" i="1"/>
  <c r="P3225" i="1"/>
  <c r="Q3225" i="1"/>
  <c r="R3225" i="1"/>
  <c r="S3225" i="1"/>
  <c r="T3225" i="1"/>
  <c r="U3225" i="1"/>
  <c r="V3225" i="1"/>
  <c r="W3225" i="1"/>
  <c r="X3225" i="1"/>
  <c r="Y3225" i="1"/>
  <c r="Z3225" i="1"/>
  <c r="AA3225" i="1"/>
  <c r="AB3225" i="1"/>
  <c r="AC3225" i="1"/>
  <c r="AD3225" i="1"/>
  <c r="AE3225" i="1"/>
  <c r="H3226" i="1"/>
  <c r="I3226" i="1"/>
  <c r="J3226" i="1"/>
  <c r="K3226" i="1"/>
  <c r="L3226" i="1"/>
  <c r="M3226" i="1"/>
  <c r="N3226" i="1"/>
  <c r="O3226" i="1"/>
  <c r="P3226" i="1"/>
  <c r="Q3226" i="1"/>
  <c r="R3226" i="1"/>
  <c r="S3226" i="1"/>
  <c r="T3226" i="1"/>
  <c r="U3226" i="1"/>
  <c r="V3226" i="1"/>
  <c r="W3226" i="1"/>
  <c r="X3226" i="1"/>
  <c r="Y3226" i="1"/>
  <c r="Z3226" i="1"/>
  <c r="AA3226" i="1"/>
  <c r="AB3226" i="1"/>
  <c r="AC3226" i="1"/>
  <c r="AD3226" i="1"/>
  <c r="AE3226" i="1"/>
  <c r="H3227" i="1"/>
  <c r="I3227" i="1"/>
  <c r="J3227" i="1"/>
  <c r="K3227" i="1"/>
  <c r="L3227" i="1"/>
  <c r="M3227" i="1"/>
  <c r="N3227" i="1"/>
  <c r="O3227" i="1"/>
  <c r="P3227" i="1"/>
  <c r="Q3227" i="1"/>
  <c r="R3227" i="1"/>
  <c r="S3227" i="1"/>
  <c r="T3227" i="1"/>
  <c r="U3227" i="1"/>
  <c r="V3227" i="1"/>
  <c r="W3227" i="1"/>
  <c r="X3227" i="1"/>
  <c r="Y3227" i="1"/>
  <c r="Z3227" i="1"/>
  <c r="AA3227" i="1"/>
  <c r="AB3227" i="1"/>
  <c r="AC3227" i="1"/>
  <c r="AD3227" i="1"/>
  <c r="AE3227" i="1"/>
  <c r="H3228" i="1"/>
  <c r="I3228" i="1"/>
  <c r="J3228" i="1"/>
  <c r="K3228" i="1"/>
  <c r="L3228" i="1"/>
  <c r="M3228" i="1"/>
  <c r="N3228" i="1"/>
  <c r="O3228" i="1"/>
  <c r="P3228" i="1"/>
  <c r="Q3228" i="1"/>
  <c r="R3228" i="1"/>
  <c r="S3228" i="1"/>
  <c r="T3228" i="1"/>
  <c r="U3228" i="1"/>
  <c r="V3228" i="1"/>
  <c r="W3228" i="1"/>
  <c r="X3228" i="1"/>
  <c r="Y3228" i="1"/>
  <c r="Z3228" i="1"/>
  <c r="AA3228" i="1"/>
  <c r="AB3228" i="1"/>
  <c r="AC3228" i="1"/>
  <c r="AD3228" i="1"/>
  <c r="AE3228" i="1"/>
  <c r="H3229" i="1"/>
  <c r="I3229" i="1"/>
  <c r="J3229" i="1"/>
  <c r="K3229" i="1"/>
  <c r="L3229" i="1"/>
  <c r="M3229" i="1"/>
  <c r="N3229" i="1"/>
  <c r="O3229" i="1"/>
  <c r="P3229" i="1"/>
  <c r="Q3229" i="1"/>
  <c r="R3229" i="1"/>
  <c r="S3229" i="1"/>
  <c r="T3229" i="1"/>
  <c r="U3229" i="1"/>
  <c r="V3229" i="1"/>
  <c r="W3229" i="1"/>
  <c r="X3229" i="1"/>
  <c r="Y3229" i="1"/>
  <c r="Z3229" i="1"/>
  <c r="AA3229" i="1"/>
  <c r="AB3229" i="1"/>
  <c r="AC3229" i="1"/>
  <c r="AD3229" i="1"/>
  <c r="AE3229" i="1"/>
  <c r="H3230" i="1"/>
  <c r="I3230" i="1"/>
  <c r="J3230" i="1"/>
  <c r="K3230" i="1"/>
  <c r="L3230" i="1"/>
  <c r="M3230" i="1"/>
  <c r="N3230" i="1"/>
  <c r="O3230" i="1"/>
  <c r="P3230" i="1"/>
  <c r="Q3230" i="1"/>
  <c r="R3230" i="1"/>
  <c r="S3230" i="1"/>
  <c r="T3230" i="1"/>
  <c r="U3230" i="1"/>
  <c r="V3230" i="1"/>
  <c r="W3230" i="1"/>
  <c r="X3230" i="1"/>
  <c r="Y3230" i="1"/>
  <c r="Z3230" i="1"/>
  <c r="AA3230" i="1"/>
  <c r="AB3230" i="1"/>
  <c r="AC3230" i="1"/>
  <c r="AD3230" i="1"/>
  <c r="AE3230" i="1"/>
  <c r="H3231" i="1"/>
  <c r="I3231" i="1"/>
  <c r="J3231" i="1"/>
  <c r="K3231" i="1"/>
  <c r="L3231" i="1"/>
  <c r="M3231" i="1"/>
  <c r="N3231" i="1"/>
  <c r="O3231" i="1"/>
  <c r="P3231" i="1"/>
  <c r="Q3231" i="1"/>
  <c r="R3231" i="1"/>
  <c r="S3231" i="1"/>
  <c r="T3231" i="1"/>
  <c r="U3231" i="1"/>
  <c r="V3231" i="1"/>
  <c r="W3231" i="1"/>
  <c r="X3231" i="1"/>
  <c r="Y3231" i="1"/>
  <c r="Z3231" i="1"/>
  <c r="AA3231" i="1"/>
  <c r="AB3231" i="1"/>
  <c r="AC3231" i="1"/>
  <c r="AD3231" i="1"/>
  <c r="AE3231" i="1"/>
  <c r="H3250" i="1"/>
  <c r="I3250" i="1"/>
  <c r="J3250" i="1"/>
  <c r="K3250" i="1"/>
  <c r="L3250" i="1"/>
  <c r="M3250" i="1"/>
  <c r="N3250" i="1"/>
  <c r="O3250" i="1"/>
  <c r="P3250" i="1"/>
  <c r="Q3250" i="1"/>
  <c r="R3250" i="1"/>
  <c r="S3250" i="1"/>
  <c r="T3250" i="1"/>
  <c r="U3250" i="1"/>
  <c r="V3250" i="1"/>
  <c r="W3250" i="1"/>
  <c r="X3250" i="1"/>
  <c r="Y3250" i="1"/>
  <c r="Z3250" i="1"/>
  <c r="AA3250" i="1"/>
  <c r="AB3250" i="1"/>
  <c r="AC3250" i="1"/>
  <c r="AD3250" i="1"/>
  <c r="AE3250" i="1"/>
  <c r="H3251" i="1"/>
  <c r="I3251" i="1"/>
  <c r="J3251" i="1"/>
  <c r="K3251" i="1"/>
  <c r="L3251" i="1"/>
  <c r="M3251" i="1"/>
  <c r="N3251" i="1"/>
  <c r="O3251" i="1"/>
  <c r="P3251" i="1"/>
  <c r="Q3251" i="1"/>
  <c r="R3251" i="1"/>
  <c r="S3251" i="1"/>
  <c r="T3251" i="1"/>
  <c r="U3251" i="1"/>
  <c r="V3251" i="1"/>
  <c r="W3251" i="1"/>
  <c r="X3251" i="1"/>
  <c r="Y3251" i="1"/>
  <c r="Z3251" i="1"/>
  <c r="AA3251" i="1"/>
  <c r="AB3251" i="1"/>
  <c r="AC3251" i="1"/>
  <c r="AD3251" i="1"/>
  <c r="AE3251" i="1"/>
  <c r="H3252" i="1"/>
  <c r="I3252" i="1"/>
  <c r="J3252" i="1"/>
  <c r="K3252" i="1"/>
  <c r="L3252" i="1"/>
  <c r="M3252" i="1"/>
  <c r="N3252" i="1"/>
  <c r="O3252" i="1"/>
  <c r="P3252" i="1"/>
  <c r="Q3252" i="1"/>
  <c r="R3252" i="1"/>
  <c r="S3252" i="1"/>
  <c r="T3252" i="1"/>
  <c r="U3252" i="1"/>
  <c r="V3252" i="1"/>
  <c r="W3252" i="1"/>
  <c r="X3252" i="1"/>
  <c r="Y3252" i="1"/>
  <c r="Z3252" i="1"/>
  <c r="AA3252" i="1"/>
  <c r="AB3252" i="1"/>
  <c r="AC3252" i="1"/>
  <c r="AD3252" i="1"/>
  <c r="AE3252" i="1"/>
  <c r="H3253" i="1"/>
  <c r="I3253" i="1"/>
  <c r="J3253" i="1"/>
  <c r="K3253" i="1"/>
  <c r="L3253" i="1"/>
  <c r="M3253" i="1"/>
  <c r="N3253" i="1"/>
  <c r="O3253" i="1"/>
  <c r="P3253" i="1"/>
  <c r="Q3253" i="1"/>
  <c r="R3253" i="1"/>
  <c r="S3253" i="1"/>
  <c r="T3253" i="1"/>
  <c r="U3253" i="1"/>
  <c r="V3253" i="1"/>
  <c r="W3253" i="1"/>
  <c r="X3253" i="1"/>
  <c r="Y3253" i="1"/>
  <c r="Z3253" i="1"/>
  <c r="AA3253" i="1"/>
  <c r="AB3253" i="1"/>
  <c r="AC3253" i="1"/>
  <c r="AD3253" i="1"/>
  <c r="AE3253" i="1"/>
  <c r="H3254" i="1"/>
  <c r="I3254" i="1"/>
  <c r="J3254" i="1"/>
  <c r="K3254" i="1"/>
  <c r="L3254" i="1"/>
  <c r="M3254" i="1"/>
  <c r="N3254" i="1"/>
  <c r="O3254" i="1"/>
  <c r="P3254" i="1"/>
  <c r="Q3254" i="1"/>
  <c r="R3254" i="1"/>
  <c r="S3254" i="1"/>
  <c r="T3254" i="1"/>
  <c r="U3254" i="1"/>
  <c r="V3254" i="1"/>
  <c r="W3254" i="1"/>
  <c r="X3254" i="1"/>
  <c r="Y3254" i="1"/>
  <c r="Z3254" i="1"/>
  <c r="AA3254" i="1"/>
  <c r="AB3254" i="1"/>
  <c r="AC3254" i="1"/>
  <c r="AD3254" i="1"/>
  <c r="AE3254" i="1"/>
  <c r="H3255" i="1"/>
  <c r="I3255" i="1"/>
  <c r="J3255" i="1"/>
  <c r="K3255" i="1"/>
  <c r="L3255" i="1"/>
  <c r="M3255" i="1"/>
  <c r="N3255" i="1"/>
  <c r="O3255" i="1"/>
  <c r="P3255" i="1"/>
  <c r="Q3255" i="1"/>
  <c r="R3255" i="1"/>
  <c r="S3255" i="1"/>
  <c r="T3255" i="1"/>
  <c r="U3255" i="1"/>
  <c r="V3255" i="1"/>
  <c r="W3255" i="1"/>
  <c r="X3255" i="1"/>
  <c r="Y3255" i="1"/>
  <c r="Z3255" i="1"/>
  <c r="AA3255" i="1"/>
  <c r="AB3255" i="1"/>
  <c r="AC3255" i="1"/>
  <c r="AD3255" i="1"/>
  <c r="AE3255" i="1"/>
  <c r="H3256" i="1"/>
  <c r="I3256" i="1"/>
  <c r="J3256" i="1"/>
  <c r="K3256" i="1"/>
  <c r="L3256" i="1"/>
  <c r="M3256" i="1"/>
  <c r="N3256" i="1"/>
  <c r="O3256" i="1"/>
  <c r="P3256" i="1"/>
  <c r="Q3256" i="1"/>
  <c r="R3256" i="1"/>
  <c r="S3256" i="1"/>
  <c r="T3256" i="1"/>
  <c r="U3256" i="1"/>
  <c r="V3256" i="1"/>
  <c r="W3256" i="1"/>
  <c r="X3256" i="1"/>
  <c r="Y3256" i="1"/>
  <c r="Z3256" i="1"/>
  <c r="AA3256" i="1"/>
  <c r="AB3256" i="1"/>
  <c r="AC3256" i="1"/>
  <c r="AD3256" i="1"/>
  <c r="AE3256" i="1"/>
  <c r="H3257" i="1"/>
  <c r="I3257" i="1"/>
  <c r="J3257" i="1"/>
  <c r="K3257" i="1"/>
  <c r="L3257" i="1"/>
  <c r="M3257" i="1"/>
  <c r="N3257" i="1"/>
  <c r="O3257" i="1"/>
  <c r="P3257" i="1"/>
  <c r="Q3257" i="1"/>
  <c r="R3257" i="1"/>
  <c r="S3257" i="1"/>
  <c r="T3257" i="1"/>
  <c r="U3257" i="1"/>
  <c r="V3257" i="1"/>
  <c r="W3257" i="1"/>
  <c r="X3257" i="1"/>
  <c r="Y3257" i="1"/>
  <c r="Z3257" i="1"/>
  <c r="AA3257" i="1"/>
  <c r="AB3257" i="1"/>
  <c r="AC3257" i="1"/>
  <c r="AD3257" i="1"/>
  <c r="AE3257" i="1"/>
  <c r="H3266" i="1"/>
  <c r="I3266" i="1"/>
  <c r="J3266" i="1"/>
  <c r="K3266" i="1"/>
  <c r="L3266" i="1"/>
  <c r="M3266" i="1"/>
  <c r="N3266" i="1"/>
  <c r="O3266" i="1"/>
  <c r="P3266" i="1"/>
  <c r="Q3266" i="1"/>
  <c r="R3266" i="1"/>
  <c r="S3266" i="1"/>
  <c r="T3266" i="1"/>
  <c r="U3266" i="1"/>
  <c r="V3266" i="1"/>
  <c r="W3266" i="1"/>
  <c r="X3266" i="1"/>
  <c r="Y3266" i="1"/>
  <c r="Z3266" i="1"/>
  <c r="AA3266" i="1"/>
  <c r="AB3266" i="1"/>
  <c r="AC3266" i="1"/>
  <c r="AD3266" i="1"/>
  <c r="AE3266" i="1"/>
  <c r="H3267" i="1"/>
  <c r="I3267" i="1"/>
  <c r="J3267" i="1"/>
  <c r="K3267" i="1"/>
  <c r="L3267" i="1"/>
  <c r="M3267" i="1"/>
  <c r="N3267" i="1"/>
  <c r="O3267" i="1"/>
  <c r="P3267" i="1"/>
  <c r="Q3267" i="1"/>
  <c r="R3267" i="1"/>
  <c r="S3267" i="1"/>
  <c r="T3267" i="1"/>
  <c r="U3267" i="1"/>
  <c r="V3267" i="1"/>
  <c r="W3267" i="1"/>
  <c r="X3267" i="1"/>
  <c r="Y3267" i="1"/>
  <c r="Z3267" i="1"/>
  <c r="AA3267" i="1"/>
  <c r="AB3267" i="1"/>
  <c r="AC3267" i="1"/>
  <c r="AD3267" i="1"/>
  <c r="AE3267" i="1"/>
  <c r="H3268" i="1"/>
  <c r="I3268" i="1"/>
  <c r="J3268" i="1"/>
  <c r="K3268" i="1"/>
  <c r="L3268" i="1"/>
  <c r="M3268" i="1"/>
  <c r="N3268" i="1"/>
  <c r="O3268" i="1"/>
  <c r="P3268" i="1"/>
  <c r="Q3268" i="1"/>
  <c r="R3268" i="1"/>
  <c r="S3268" i="1"/>
  <c r="T3268" i="1"/>
  <c r="U3268" i="1"/>
  <c r="V3268" i="1"/>
  <c r="W3268" i="1"/>
  <c r="X3268" i="1"/>
  <c r="Y3268" i="1"/>
  <c r="Z3268" i="1"/>
  <c r="AA3268" i="1"/>
  <c r="AB3268" i="1"/>
  <c r="AC3268" i="1"/>
  <c r="AD3268" i="1"/>
  <c r="AE3268" i="1"/>
  <c r="H3269" i="1"/>
  <c r="I3269" i="1"/>
  <c r="J3269" i="1"/>
  <c r="K3269" i="1"/>
  <c r="L3269" i="1"/>
  <c r="M3269" i="1"/>
  <c r="N3269" i="1"/>
  <c r="O3269" i="1"/>
  <c r="P3269" i="1"/>
  <c r="Q3269" i="1"/>
  <c r="R3269" i="1"/>
  <c r="S3269" i="1"/>
  <c r="T3269" i="1"/>
  <c r="U3269" i="1"/>
  <c r="V3269" i="1"/>
  <c r="W3269" i="1"/>
  <c r="X3269" i="1"/>
  <c r="Y3269" i="1"/>
  <c r="Z3269" i="1"/>
  <c r="AA3269" i="1"/>
  <c r="AB3269" i="1"/>
  <c r="AC3269" i="1"/>
  <c r="AD3269" i="1"/>
  <c r="AE3269" i="1"/>
  <c r="H3270" i="1"/>
  <c r="I3270" i="1"/>
  <c r="J3270" i="1"/>
  <c r="K3270" i="1"/>
  <c r="L3270" i="1"/>
  <c r="M3270" i="1"/>
  <c r="N3270" i="1"/>
  <c r="O3270" i="1"/>
  <c r="P3270" i="1"/>
  <c r="Q3270" i="1"/>
  <c r="R3270" i="1"/>
  <c r="S3270" i="1"/>
  <c r="T3270" i="1"/>
  <c r="U3270" i="1"/>
  <c r="V3270" i="1"/>
  <c r="W3270" i="1"/>
  <c r="X3270" i="1"/>
  <c r="Y3270" i="1"/>
  <c r="Z3270" i="1"/>
  <c r="AA3270" i="1"/>
  <c r="AB3270" i="1"/>
  <c r="AC3270" i="1"/>
  <c r="AD3270" i="1"/>
  <c r="AE3270" i="1"/>
  <c r="H3271" i="1"/>
  <c r="I3271" i="1"/>
  <c r="J3271" i="1"/>
  <c r="K3271" i="1"/>
  <c r="L3271" i="1"/>
  <c r="M3271" i="1"/>
  <c r="N3271" i="1"/>
  <c r="O3271" i="1"/>
  <c r="P3271" i="1"/>
  <c r="Q3271" i="1"/>
  <c r="R3271" i="1"/>
  <c r="S3271" i="1"/>
  <c r="T3271" i="1"/>
  <c r="U3271" i="1"/>
  <c r="V3271" i="1"/>
  <c r="W3271" i="1"/>
  <c r="X3271" i="1"/>
  <c r="Y3271" i="1"/>
  <c r="Z3271" i="1"/>
  <c r="AA3271" i="1"/>
  <c r="AB3271" i="1"/>
  <c r="AC3271" i="1"/>
  <c r="AD3271" i="1"/>
  <c r="AE3271" i="1"/>
  <c r="H3272" i="1"/>
  <c r="I3272" i="1"/>
  <c r="J3272" i="1"/>
  <c r="K3272" i="1"/>
  <c r="L3272" i="1"/>
  <c r="M3272" i="1"/>
  <c r="N3272" i="1"/>
  <c r="O3272" i="1"/>
  <c r="P3272" i="1"/>
  <c r="Q3272" i="1"/>
  <c r="R3272" i="1"/>
  <c r="S3272" i="1"/>
  <c r="T3272" i="1"/>
  <c r="U3272" i="1"/>
  <c r="V3272" i="1"/>
  <c r="W3272" i="1"/>
  <c r="X3272" i="1"/>
  <c r="Y3272" i="1"/>
  <c r="Z3272" i="1"/>
  <c r="AA3272" i="1"/>
  <c r="AB3272" i="1"/>
  <c r="AC3272" i="1"/>
  <c r="AD3272" i="1"/>
  <c r="AE3272" i="1"/>
  <c r="H3273" i="1"/>
  <c r="I3273" i="1"/>
  <c r="J3273" i="1"/>
  <c r="K3273" i="1"/>
  <c r="L3273" i="1"/>
  <c r="M3273" i="1"/>
  <c r="N3273" i="1"/>
  <c r="O3273" i="1"/>
  <c r="P3273" i="1"/>
  <c r="Q3273" i="1"/>
  <c r="R3273" i="1"/>
  <c r="S3273" i="1"/>
  <c r="T3273" i="1"/>
  <c r="U3273" i="1"/>
  <c r="V3273" i="1"/>
  <c r="W3273" i="1"/>
  <c r="X3273" i="1"/>
  <c r="Y3273" i="1"/>
  <c r="Z3273" i="1"/>
  <c r="AA3273" i="1"/>
  <c r="AB3273" i="1"/>
  <c r="AC3273" i="1"/>
  <c r="AD3273" i="1"/>
  <c r="AE3273" i="1"/>
  <c r="H3330" i="1"/>
  <c r="I3330" i="1"/>
  <c r="J3330" i="1"/>
  <c r="K3330" i="1"/>
  <c r="L3330" i="1"/>
  <c r="M3330" i="1"/>
  <c r="N3330" i="1"/>
  <c r="O3330" i="1"/>
  <c r="P3330" i="1"/>
  <c r="Q3330" i="1"/>
  <c r="R3330" i="1"/>
  <c r="S3330" i="1"/>
  <c r="T3330" i="1"/>
  <c r="U3330" i="1"/>
  <c r="V3330" i="1"/>
  <c r="W3330" i="1"/>
  <c r="X3330" i="1"/>
  <c r="Y3330" i="1"/>
  <c r="Z3330" i="1"/>
  <c r="AA3330" i="1"/>
  <c r="AB3330" i="1"/>
  <c r="AC3330" i="1"/>
  <c r="AD3330" i="1"/>
  <c r="AE3330" i="1"/>
  <c r="H3331" i="1"/>
  <c r="I3331" i="1"/>
  <c r="J3331" i="1"/>
  <c r="K3331" i="1"/>
  <c r="L3331" i="1"/>
  <c r="M3331" i="1"/>
  <c r="N3331" i="1"/>
  <c r="O3331" i="1"/>
  <c r="P3331" i="1"/>
  <c r="Q3331" i="1"/>
  <c r="R3331" i="1"/>
  <c r="S3331" i="1"/>
  <c r="T3331" i="1"/>
  <c r="U3331" i="1"/>
  <c r="V3331" i="1"/>
  <c r="W3331" i="1"/>
  <c r="X3331" i="1"/>
  <c r="Y3331" i="1"/>
  <c r="Z3331" i="1"/>
  <c r="AA3331" i="1"/>
  <c r="AB3331" i="1"/>
  <c r="AC3331" i="1"/>
  <c r="AD3331" i="1"/>
  <c r="AE3331" i="1"/>
  <c r="H3332" i="1"/>
  <c r="I3332" i="1"/>
  <c r="J3332" i="1"/>
  <c r="K3332" i="1"/>
  <c r="L3332" i="1"/>
  <c r="M3332" i="1"/>
  <c r="N3332" i="1"/>
  <c r="O3332" i="1"/>
  <c r="P3332" i="1"/>
  <c r="Q3332" i="1"/>
  <c r="R3332" i="1"/>
  <c r="S3332" i="1"/>
  <c r="T3332" i="1"/>
  <c r="U3332" i="1"/>
  <c r="V3332" i="1"/>
  <c r="W3332" i="1"/>
  <c r="X3332" i="1"/>
  <c r="Y3332" i="1"/>
  <c r="Z3332" i="1"/>
  <c r="AA3332" i="1"/>
  <c r="AB3332" i="1"/>
  <c r="AC3332" i="1"/>
  <c r="AD3332" i="1"/>
  <c r="AE3332" i="1"/>
  <c r="H3333" i="1"/>
  <c r="I3333" i="1"/>
  <c r="J3333" i="1"/>
  <c r="K3333" i="1"/>
  <c r="L3333" i="1"/>
  <c r="M3333" i="1"/>
  <c r="N3333" i="1"/>
  <c r="O3333" i="1"/>
  <c r="P3333" i="1"/>
  <c r="Q3333" i="1"/>
  <c r="R3333" i="1"/>
  <c r="S3333" i="1"/>
  <c r="T3333" i="1"/>
  <c r="U3333" i="1"/>
  <c r="V3333" i="1"/>
  <c r="W3333" i="1"/>
  <c r="X3333" i="1"/>
  <c r="Y3333" i="1"/>
  <c r="Z3333" i="1"/>
  <c r="AA3333" i="1"/>
  <c r="AB3333" i="1"/>
  <c r="AC3333" i="1"/>
  <c r="AD3333" i="1"/>
  <c r="AE3333" i="1"/>
  <c r="H3334" i="1"/>
  <c r="I3334" i="1"/>
  <c r="J3334" i="1"/>
  <c r="K3334" i="1"/>
  <c r="L3334" i="1"/>
  <c r="M3334" i="1"/>
  <c r="N3334" i="1"/>
  <c r="O3334" i="1"/>
  <c r="P3334" i="1"/>
  <c r="Q3334" i="1"/>
  <c r="R3334" i="1"/>
  <c r="S3334" i="1"/>
  <c r="T3334" i="1"/>
  <c r="U3334" i="1"/>
  <c r="V3334" i="1"/>
  <c r="W3334" i="1"/>
  <c r="X3334" i="1"/>
  <c r="Y3334" i="1"/>
  <c r="Z3334" i="1"/>
  <c r="AA3334" i="1"/>
  <c r="AB3334" i="1"/>
  <c r="AC3334" i="1"/>
  <c r="AD3334" i="1"/>
  <c r="AE3334" i="1"/>
  <c r="H3335" i="1"/>
  <c r="I3335" i="1"/>
  <c r="J3335" i="1"/>
  <c r="K3335" i="1"/>
  <c r="L3335" i="1"/>
  <c r="M3335" i="1"/>
  <c r="N3335" i="1"/>
  <c r="O3335" i="1"/>
  <c r="P3335" i="1"/>
  <c r="Q3335" i="1"/>
  <c r="R3335" i="1"/>
  <c r="S3335" i="1"/>
  <c r="T3335" i="1"/>
  <c r="U3335" i="1"/>
  <c r="V3335" i="1"/>
  <c r="W3335" i="1"/>
  <c r="X3335" i="1"/>
  <c r="Y3335" i="1"/>
  <c r="Z3335" i="1"/>
  <c r="AA3335" i="1"/>
  <c r="AB3335" i="1"/>
  <c r="AC3335" i="1"/>
  <c r="AD3335" i="1"/>
  <c r="AE3335" i="1"/>
  <c r="H3336" i="1"/>
  <c r="I3336" i="1"/>
  <c r="J3336" i="1"/>
  <c r="K3336" i="1"/>
  <c r="L3336" i="1"/>
  <c r="M3336" i="1"/>
  <c r="N3336" i="1"/>
  <c r="O3336" i="1"/>
  <c r="P3336" i="1"/>
  <c r="Q3336" i="1"/>
  <c r="R3336" i="1"/>
  <c r="S3336" i="1"/>
  <c r="T3336" i="1"/>
  <c r="U3336" i="1"/>
  <c r="V3336" i="1"/>
  <c r="W3336" i="1"/>
  <c r="X3336" i="1"/>
  <c r="Y3336" i="1"/>
  <c r="Z3336" i="1"/>
  <c r="AA3336" i="1"/>
  <c r="AB3336" i="1"/>
  <c r="AC3336" i="1"/>
  <c r="AD3336" i="1"/>
  <c r="AE3336" i="1"/>
  <c r="H3337" i="1"/>
  <c r="I3337" i="1"/>
  <c r="J3337" i="1"/>
  <c r="K3337" i="1"/>
  <c r="L3337" i="1"/>
  <c r="M3337" i="1"/>
  <c r="N3337" i="1"/>
  <c r="O3337" i="1"/>
  <c r="P3337" i="1"/>
  <c r="Q3337" i="1"/>
  <c r="R3337" i="1"/>
  <c r="S3337" i="1"/>
  <c r="T3337" i="1"/>
  <c r="U3337" i="1"/>
  <c r="V3337" i="1"/>
  <c r="W3337" i="1"/>
  <c r="X3337" i="1"/>
  <c r="Y3337" i="1"/>
  <c r="Z3337" i="1"/>
  <c r="AA3337" i="1"/>
  <c r="AB3337" i="1"/>
  <c r="AC3337" i="1"/>
  <c r="AD3337" i="1"/>
  <c r="AE3337" i="1"/>
  <c r="H3355" i="1"/>
  <c r="I3355" i="1"/>
  <c r="J3355" i="1"/>
  <c r="K3355" i="1"/>
  <c r="L3355" i="1"/>
  <c r="M3355" i="1"/>
  <c r="N3355" i="1"/>
  <c r="O3355" i="1"/>
  <c r="P3355" i="1"/>
  <c r="Q3355" i="1"/>
  <c r="R3355" i="1"/>
  <c r="S3355" i="1"/>
  <c r="T3355" i="1"/>
  <c r="U3355" i="1"/>
  <c r="V3355" i="1"/>
  <c r="W3355" i="1"/>
  <c r="X3355" i="1"/>
  <c r="Y3355" i="1"/>
  <c r="Z3355" i="1"/>
  <c r="AA3355" i="1"/>
  <c r="AB3355" i="1"/>
  <c r="AC3355" i="1"/>
  <c r="AD3355" i="1"/>
  <c r="AE3355" i="1"/>
  <c r="H3356" i="1"/>
  <c r="I3356" i="1"/>
  <c r="J3356" i="1"/>
  <c r="K3356" i="1"/>
  <c r="L3356" i="1"/>
  <c r="M3356" i="1"/>
  <c r="N3356" i="1"/>
  <c r="O3356" i="1"/>
  <c r="P3356" i="1"/>
  <c r="Q3356" i="1"/>
  <c r="R3356" i="1"/>
  <c r="S3356" i="1"/>
  <c r="T3356" i="1"/>
  <c r="U3356" i="1"/>
  <c r="V3356" i="1"/>
  <c r="W3356" i="1"/>
  <c r="X3356" i="1"/>
  <c r="Y3356" i="1"/>
  <c r="Z3356" i="1"/>
  <c r="AA3356" i="1"/>
  <c r="AB3356" i="1"/>
  <c r="AC3356" i="1"/>
  <c r="AD3356" i="1"/>
  <c r="AE3356" i="1"/>
  <c r="H3357" i="1"/>
  <c r="I3357" i="1"/>
  <c r="J3357" i="1"/>
  <c r="K3357" i="1"/>
  <c r="L3357" i="1"/>
  <c r="M3357" i="1"/>
  <c r="N3357" i="1"/>
  <c r="O3357" i="1"/>
  <c r="P3357" i="1"/>
  <c r="Q3357" i="1"/>
  <c r="R3357" i="1"/>
  <c r="S3357" i="1"/>
  <c r="T3357" i="1"/>
  <c r="U3357" i="1"/>
  <c r="V3357" i="1"/>
  <c r="W3357" i="1"/>
  <c r="X3357" i="1"/>
  <c r="Y3357" i="1"/>
  <c r="Z3357" i="1"/>
  <c r="AA3357" i="1"/>
  <c r="AB3357" i="1"/>
  <c r="AC3357" i="1"/>
  <c r="AD3357" i="1"/>
  <c r="AE3357" i="1"/>
  <c r="H3358" i="1"/>
  <c r="I3358" i="1"/>
  <c r="J3358" i="1"/>
  <c r="K3358" i="1"/>
  <c r="L3358" i="1"/>
  <c r="M3358" i="1"/>
  <c r="N3358" i="1"/>
  <c r="O3358" i="1"/>
  <c r="P3358" i="1"/>
  <c r="Q3358" i="1"/>
  <c r="R3358" i="1"/>
  <c r="S3358" i="1"/>
  <c r="T3358" i="1"/>
  <c r="U3358" i="1"/>
  <c r="V3358" i="1"/>
  <c r="W3358" i="1"/>
  <c r="X3358" i="1"/>
  <c r="Y3358" i="1"/>
  <c r="Z3358" i="1"/>
  <c r="AA3358" i="1"/>
  <c r="AB3358" i="1"/>
  <c r="AC3358" i="1"/>
  <c r="AD3358" i="1"/>
  <c r="AE3358" i="1"/>
  <c r="H3359" i="1"/>
  <c r="I3359" i="1"/>
  <c r="J3359" i="1"/>
  <c r="K3359" i="1"/>
  <c r="L3359" i="1"/>
  <c r="M3359" i="1"/>
  <c r="N3359" i="1"/>
  <c r="O3359" i="1"/>
  <c r="P3359" i="1"/>
  <c r="Q3359" i="1"/>
  <c r="R3359" i="1"/>
  <c r="S3359" i="1"/>
  <c r="T3359" i="1"/>
  <c r="U3359" i="1"/>
  <c r="V3359" i="1"/>
  <c r="W3359" i="1"/>
  <c r="X3359" i="1"/>
  <c r="Y3359" i="1"/>
  <c r="Z3359" i="1"/>
  <c r="AA3359" i="1"/>
  <c r="AB3359" i="1"/>
  <c r="AC3359" i="1"/>
  <c r="AD3359" i="1"/>
  <c r="AE3359" i="1"/>
  <c r="H3360" i="1"/>
  <c r="I3360" i="1"/>
  <c r="J3360" i="1"/>
  <c r="K3360" i="1"/>
  <c r="L3360" i="1"/>
  <c r="M3360" i="1"/>
  <c r="N3360" i="1"/>
  <c r="O3360" i="1"/>
  <c r="P3360" i="1"/>
  <c r="Q3360" i="1"/>
  <c r="R3360" i="1"/>
  <c r="S3360" i="1"/>
  <c r="T3360" i="1"/>
  <c r="U3360" i="1"/>
  <c r="V3360" i="1"/>
  <c r="W3360" i="1"/>
  <c r="X3360" i="1"/>
  <c r="Y3360" i="1"/>
  <c r="Z3360" i="1"/>
  <c r="AA3360" i="1"/>
  <c r="AB3360" i="1"/>
  <c r="AC3360" i="1"/>
  <c r="AD3360" i="1"/>
  <c r="AE3360" i="1"/>
  <c r="H3361" i="1"/>
  <c r="I3361" i="1"/>
  <c r="J3361" i="1"/>
  <c r="K3361" i="1"/>
  <c r="L3361" i="1"/>
  <c r="M3361" i="1"/>
  <c r="N3361" i="1"/>
  <c r="O3361" i="1"/>
  <c r="P3361" i="1"/>
  <c r="Q3361" i="1"/>
  <c r="R3361" i="1"/>
  <c r="S3361" i="1"/>
  <c r="T3361" i="1"/>
  <c r="U3361" i="1"/>
  <c r="V3361" i="1"/>
  <c r="W3361" i="1"/>
  <c r="X3361" i="1"/>
  <c r="Y3361" i="1"/>
  <c r="Z3361" i="1"/>
  <c r="AA3361" i="1"/>
  <c r="AB3361" i="1"/>
  <c r="AC3361" i="1"/>
  <c r="AD3361" i="1"/>
  <c r="AE3361" i="1"/>
  <c r="H3362" i="1"/>
  <c r="I3362" i="1"/>
  <c r="J3362" i="1"/>
  <c r="K3362" i="1"/>
  <c r="L3362" i="1"/>
  <c r="M3362" i="1"/>
  <c r="N3362" i="1"/>
  <c r="O3362" i="1"/>
  <c r="P3362" i="1"/>
  <c r="Q3362" i="1"/>
  <c r="R3362" i="1"/>
  <c r="S3362" i="1"/>
  <c r="T3362" i="1"/>
  <c r="U3362" i="1"/>
  <c r="V3362" i="1"/>
  <c r="W3362" i="1"/>
  <c r="X3362" i="1"/>
  <c r="Y3362" i="1"/>
  <c r="Z3362" i="1"/>
  <c r="AA3362" i="1"/>
  <c r="AB3362" i="1"/>
  <c r="AC3362" i="1"/>
  <c r="AD3362" i="1"/>
  <c r="AE3362" i="1"/>
  <c r="H3364" i="1"/>
  <c r="I3364" i="1"/>
  <c r="J3364" i="1"/>
  <c r="K3364" i="1"/>
  <c r="L3364" i="1"/>
  <c r="M3364" i="1"/>
  <c r="N3364" i="1"/>
  <c r="O3364" i="1"/>
  <c r="P3364" i="1"/>
  <c r="Q3364" i="1"/>
  <c r="R3364" i="1"/>
  <c r="S3364" i="1"/>
  <c r="T3364" i="1"/>
  <c r="U3364" i="1"/>
  <c r="V3364" i="1"/>
  <c r="W3364" i="1"/>
  <c r="X3364" i="1"/>
  <c r="Y3364" i="1"/>
  <c r="Z3364" i="1"/>
  <c r="AA3364" i="1"/>
  <c r="AB3364" i="1"/>
  <c r="AC3364" i="1"/>
  <c r="AD3364" i="1"/>
  <c r="AE3364" i="1"/>
  <c r="H3365" i="1"/>
  <c r="I3365" i="1"/>
  <c r="J3365" i="1"/>
  <c r="K3365" i="1"/>
  <c r="L3365" i="1"/>
  <c r="M3365" i="1"/>
  <c r="N3365" i="1"/>
  <c r="O3365" i="1"/>
  <c r="P3365" i="1"/>
  <c r="Q3365" i="1"/>
  <c r="R3365" i="1"/>
  <c r="S3365" i="1"/>
  <c r="T3365" i="1"/>
  <c r="U3365" i="1"/>
  <c r="V3365" i="1"/>
  <c r="W3365" i="1"/>
  <c r="X3365" i="1"/>
  <c r="Y3365" i="1"/>
  <c r="Z3365" i="1"/>
  <c r="AA3365" i="1"/>
  <c r="AB3365" i="1"/>
  <c r="AC3365" i="1"/>
  <c r="AD3365" i="1"/>
  <c r="AE3365" i="1"/>
  <c r="H3366" i="1"/>
  <c r="I3366" i="1"/>
  <c r="J3366" i="1"/>
  <c r="K3366" i="1"/>
  <c r="L3366" i="1"/>
  <c r="M3366" i="1"/>
  <c r="N3366" i="1"/>
  <c r="O3366" i="1"/>
  <c r="P3366" i="1"/>
  <c r="Q3366" i="1"/>
  <c r="R3366" i="1"/>
  <c r="S3366" i="1"/>
  <c r="T3366" i="1"/>
  <c r="U3366" i="1"/>
  <c r="V3366" i="1"/>
  <c r="W3366" i="1"/>
  <c r="X3366" i="1"/>
  <c r="Y3366" i="1"/>
  <c r="Z3366" i="1"/>
  <c r="AA3366" i="1"/>
  <c r="AB3366" i="1"/>
  <c r="AC3366" i="1"/>
  <c r="AD3366" i="1"/>
  <c r="AE3366" i="1"/>
  <c r="H3367" i="1"/>
  <c r="I3367" i="1"/>
  <c r="J3367" i="1"/>
  <c r="K3367" i="1"/>
  <c r="L3367" i="1"/>
  <c r="M3367" i="1"/>
  <c r="N3367" i="1"/>
  <c r="O3367" i="1"/>
  <c r="P3367" i="1"/>
  <c r="Q3367" i="1"/>
  <c r="R3367" i="1"/>
  <c r="S3367" i="1"/>
  <c r="T3367" i="1"/>
  <c r="U3367" i="1"/>
  <c r="V3367" i="1"/>
  <c r="W3367" i="1"/>
  <c r="X3367" i="1"/>
  <c r="Y3367" i="1"/>
  <c r="Z3367" i="1"/>
  <c r="AA3367" i="1"/>
  <c r="AB3367" i="1"/>
  <c r="AC3367" i="1"/>
  <c r="AD3367" i="1"/>
  <c r="AE3367" i="1"/>
  <c r="H3368" i="1"/>
  <c r="I3368" i="1"/>
  <c r="J3368" i="1"/>
  <c r="K3368" i="1"/>
  <c r="L3368" i="1"/>
  <c r="M3368" i="1"/>
  <c r="N3368" i="1"/>
  <c r="O3368" i="1"/>
  <c r="P3368" i="1"/>
  <c r="Q3368" i="1"/>
  <c r="R3368" i="1"/>
  <c r="S3368" i="1"/>
  <c r="T3368" i="1"/>
  <c r="U3368" i="1"/>
  <c r="V3368" i="1"/>
  <c r="W3368" i="1"/>
  <c r="X3368" i="1"/>
  <c r="Y3368" i="1"/>
  <c r="Z3368" i="1"/>
  <c r="AA3368" i="1"/>
  <c r="AB3368" i="1"/>
  <c r="AC3368" i="1"/>
  <c r="AD3368" i="1"/>
  <c r="AE3368" i="1"/>
  <c r="H3369" i="1"/>
  <c r="I3369" i="1"/>
  <c r="J3369" i="1"/>
  <c r="K3369" i="1"/>
  <c r="L3369" i="1"/>
  <c r="M3369" i="1"/>
  <c r="N3369" i="1"/>
  <c r="O3369" i="1"/>
  <c r="P3369" i="1"/>
  <c r="Q3369" i="1"/>
  <c r="R3369" i="1"/>
  <c r="S3369" i="1"/>
  <c r="T3369" i="1"/>
  <c r="U3369" i="1"/>
  <c r="V3369" i="1"/>
  <c r="W3369" i="1"/>
  <c r="X3369" i="1"/>
  <c r="Y3369" i="1"/>
  <c r="Z3369" i="1"/>
  <c r="AA3369" i="1"/>
  <c r="AB3369" i="1"/>
  <c r="AC3369" i="1"/>
  <c r="AD3369" i="1"/>
  <c r="AE3369" i="1"/>
  <c r="H3370" i="1"/>
  <c r="I3370" i="1"/>
  <c r="J3370" i="1"/>
  <c r="K3370" i="1"/>
  <c r="L3370" i="1"/>
  <c r="M3370" i="1"/>
  <c r="N3370" i="1"/>
  <c r="O3370" i="1"/>
  <c r="P3370" i="1"/>
  <c r="Q3370" i="1"/>
  <c r="R3370" i="1"/>
  <c r="S3370" i="1"/>
  <c r="T3370" i="1"/>
  <c r="U3370" i="1"/>
  <c r="V3370" i="1"/>
  <c r="W3370" i="1"/>
  <c r="X3370" i="1"/>
  <c r="Y3370" i="1"/>
  <c r="Z3370" i="1"/>
  <c r="AA3370" i="1"/>
  <c r="AB3370" i="1"/>
  <c r="AC3370" i="1"/>
  <c r="AD3370" i="1"/>
  <c r="AE3370" i="1"/>
  <c r="H3371" i="1"/>
  <c r="I3371" i="1"/>
  <c r="J3371" i="1"/>
  <c r="K3371" i="1"/>
  <c r="L3371" i="1"/>
  <c r="M3371" i="1"/>
  <c r="N3371" i="1"/>
  <c r="O3371" i="1"/>
  <c r="P3371" i="1"/>
  <c r="Q3371" i="1"/>
  <c r="R3371" i="1"/>
  <c r="S3371" i="1"/>
  <c r="T3371" i="1"/>
  <c r="U3371" i="1"/>
  <c r="V3371" i="1"/>
  <c r="W3371" i="1"/>
  <c r="X3371" i="1"/>
  <c r="Y3371" i="1"/>
  <c r="Z3371" i="1"/>
  <c r="AA3371" i="1"/>
  <c r="AB3371" i="1"/>
  <c r="AC3371" i="1"/>
  <c r="AD3371" i="1"/>
  <c r="AE3371" i="1"/>
  <c r="H3373" i="1"/>
  <c r="I3373" i="1"/>
  <c r="J3373" i="1"/>
  <c r="K3373" i="1"/>
  <c r="L3373" i="1"/>
  <c r="M3373" i="1"/>
  <c r="N3373" i="1"/>
  <c r="O3373" i="1"/>
  <c r="P3373" i="1"/>
  <c r="Q3373" i="1"/>
  <c r="R3373" i="1"/>
  <c r="S3373" i="1"/>
  <c r="T3373" i="1"/>
  <c r="U3373" i="1"/>
  <c r="V3373" i="1"/>
  <c r="W3373" i="1"/>
  <c r="X3373" i="1"/>
  <c r="Y3373" i="1"/>
  <c r="Z3373" i="1"/>
  <c r="AA3373" i="1"/>
  <c r="AB3373" i="1"/>
  <c r="AC3373" i="1"/>
  <c r="AD3373" i="1"/>
  <c r="AE3373" i="1"/>
  <c r="H3374" i="1"/>
  <c r="I3374" i="1"/>
  <c r="J3374" i="1"/>
  <c r="K3374" i="1"/>
  <c r="L3374" i="1"/>
  <c r="M3374" i="1"/>
  <c r="N3374" i="1"/>
  <c r="O3374" i="1"/>
  <c r="P3374" i="1"/>
  <c r="Q3374" i="1"/>
  <c r="R3374" i="1"/>
  <c r="S3374" i="1"/>
  <c r="T3374" i="1"/>
  <c r="U3374" i="1"/>
  <c r="V3374" i="1"/>
  <c r="W3374" i="1"/>
  <c r="X3374" i="1"/>
  <c r="Y3374" i="1"/>
  <c r="Z3374" i="1"/>
  <c r="AA3374" i="1"/>
  <c r="AB3374" i="1"/>
  <c r="AC3374" i="1"/>
  <c r="AD3374" i="1"/>
  <c r="AE3374" i="1"/>
  <c r="H3375" i="1"/>
  <c r="I3375" i="1"/>
  <c r="J3375" i="1"/>
  <c r="K3375" i="1"/>
  <c r="L3375" i="1"/>
  <c r="M3375" i="1"/>
  <c r="N3375" i="1"/>
  <c r="O3375" i="1"/>
  <c r="P3375" i="1"/>
  <c r="Q3375" i="1"/>
  <c r="R3375" i="1"/>
  <c r="S3375" i="1"/>
  <c r="T3375" i="1"/>
  <c r="U3375" i="1"/>
  <c r="V3375" i="1"/>
  <c r="W3375" i="1"/>
  <c r="X3375" i="1"/>
  <c r="Y3375" i="1"/>
  <c r="Z3375" i="1"/>
  <c r="AA3375" i="1"/>
  <c r="AB3375" i="1"/>
  <c r="AC3375" i="1"/>
  <c r="AD3375" i="1"/>
  <c r="AE3375" i="1"/>
  <c r="H3376" i="1"/>
  <c r="I3376" i="1"/>
  <c r="J3376" i="1"/>
  <c r="K3376" i="1"/>
  <c r="L3376" i="1"/>
  <c r="M3376" i="1"/>
  <c r="N3376" i="1"/>
  <c r="O3376" i="1"/>
  <c r="P3376" i="1"/>
  <c r="Q3376" i="1"/>
  <c r="R3376" i="1"/>
  <c r="S3376" i="1"/>
  <c r="T3376" i="1"/>
  <c r="U3376" i="1"/>
  <c r="V3376" i="1"/>
  <c r="W3376" i="1"/>
  <c r="X3376" i="1"/>
  <c r="Y3376" i="1"/>
  <c r="Z3376" i="1"/>
  <c r="AA3376" i="1"/>
  <c r="AB3376" i="1"/>
  <c r="AC3376" i="1"/>
  <c r="AD3376" i="1"/>
  <c r="AE3376" i="1"/>
  <c r="H3377" i="1"/>
  <c r="I3377" i="1"/>
  <c r="J3377" i="1"/>
  <c r="K3377" i="1"/>
  <c r="L3377" i="1"/>
  <c r="M3377" i="1"/>
  <c r="N3377" i="1"/>
  <c r="O3377" i="1"/>
  <c r="P3377" i="1"/>
  <c r="Q3377" i="1"/>
  <c r="R3377" i="1"/>
  <c r="S3377" i="1"/>
  <c r="T3377" i="1"/>
  <c r="U3377" i="1"/>
  <c r="V3377" i="1"/>
  <c r="W3377" i="1"/>
  <c r="X3377" i="1"/>
  <c r="Y3377" i="1"/>
  <c r="Z3377" i="1"/>
  <c r="AA3377" i="1"/>
  <c r="AB3377" i="1"/>
  <c r="AC3377" i="1"/>
  <c r="AD3377" i="1"/>
  <c r="AE3377" i="1"/>
  <c r="H3378" i="1"/>
  <c r="I3378" i="1"/>
  <c r="J3378" i="1"/>
  <c r="K3378" i="1"/>
  <c r="L3378" i="1"/>
  <c r="M3378" i="1"/>
  <c r="N3378" i="1"/>
  <c r="O3378" i="1"/>
  <c r="P3378" i="1"/>
  <c r="Q3378" i="1"/>
  <c r="R3378" i="1"/>
  <c r="S3378" i="1"/>
  <c r="T3378" i="1"/>
  <c r="U3378" i="1"/>
  <c r="V3378" i="1"/>
  <c r="W3378" i="1"/>
  <c r="X3378" i="1"/>
  <c r="Y3378" i="1"/>
  <c r="Z3378" i="1"/>
  <c r="AA3378" i="1"/>
  <c r="AB3378" i="1"/>
  <c r="AC3378" i="1"/>
  <c r="AD3378" i="1"/>
  <c r="AE3378" i="1"/>
  <c r="H3379" i="1"/>
  <c r="I3379" i="1"/>
  <c r="J3379" i="1"/>
  <c r="K3379" i="1"/>
  <c r="L3379" i="1"/>
  <c r="M3379" i="1"/>
  <c r="N3379" i="1"/>
  <c r="O3379" i="1"/>
  <c r="P3379" i="1"/>
  <c r="Q3379" i="1"/>
  <c r="R3379" i="1"/>
  <c r="S3379" i="1"/>
  <c r="T3379" i="1"/>
  <c r="U3379" i="1"/>
  <c r="V3379" i="1"/>
  <c r="W3379" i="1"/>
  <c r="X3379" i="1"/>
  <c r="Y3379" i="1"/>
  <c r="Z3379" i="1"/>
  <c r="AA3379" i="1"/>
  <c r="AB3379" i="1"/>
  <c r="AC3379" i="1"/>
  <c r="AD3379" i="1"/>
  <c r="AE3379" i="1"/>
  <c r="H3380" i="1"/>
  <c r="I3380" i="1"/>
  <c r="J3380" i="1"/>
  <c r="K3380" i="1"/>
  <c r="L3380" i="1"/>
  <c r="M3380" i="1"/>
  <c r="N3380" i="1"/>
  <c r="O3380" i="1"/>
  <c r="P3380" i="1"/>
  <c r="Q3380" i="1"/>
  <c r="R3380" i="1"/>
  <c r="S3380" i="1"/>
  <c r="T3380" i="1"/>
  <c r="U3380" i="1"/>
  <c r="V3380" i="1"/>
  <c r="W3380" i="1"/>
  <c r="X3380" i="1"/>
  <c r="Y3380" i="1"/>
  <c r="Z3380" i="1"/>
  <c r="AA3380" i="1"/>
  <c r="AB3380" i="1"/>
  <c r="AC3380" i="1"/>
  <c r="AD3380" i="1"/>
  <c r="AE3380" i="1"/>
  <c r="H3381" i="1"/>
  <c r="I3381" i="1"/>
  <c r="J3381" i="1"/>
  <c r="K3381" i="1"/>
  <c r="L3381" i="1"/>
  <c r="M3381" i="1"/>
  <c r="N3381" i="1"/>
  <c r="O3381" i="1"/>
  <c r="P3381" i="1"/>
  <c r="Q3381" i="1"/>
  <c r="R3381" i="1"/>
  <c r="S3381" i="1"/>
  <c r="T3381" i="1"/>
  <c r="U3381" i="1"/>
  <c r="V3381" i="1"/>
  <c r="W3381" i="1"/>
  <c r="X3381" i="1"/>
  <c r="Y3381" i="1"/>
  <c r="Z3381" i="1"/>
  <c r="AA3381" i="1"/>
  <c r="AB3381" i="1"/>
  <c r="AC3381" i="1"/>
  <c r="AD3381" i="1"/>
  <c r="AE3381" i="1"/>
  <c r="H3382" i="1"/>
  <c r="I3382" i="1"/>
  <c r="J3382" i="1"/>
  <c r="K3382" i="1"/>
  <c r="L3382" i="1"/>
  <c r="M3382" i="1"/>
  <c r="N3382" i="1"/>
  <c r="O3382" i="1"/>
  <c r="P3382" i="1"/>
  <c r="Q3382" i="1"/>
  <c r="R3382" i="1"/>
  <c r="S3382" i="1"/>
  <c r="T3382" i="1"/>
  <c r="U3382" i="1"/>
  <c r="V3382" i="1"/>
  <c r="W3382" i="1"/>
  <c r="X3382" i="1"/>
  <c r="Y3382" i="1"/>
  <c r="Z3382" i="1"/>
  <c r="AA3382" i="1"/>
  <c r="AB3382" i="1"/>
  <c r="AC3382" i="1"/>
  <c r="AD3382" i="1"/>
  <c r="AE3382" i="1"/>
  <c r="H3383" i="1"/>
  <c r="I3383" i="1"/>
  <c r="J3383" i="1"/>
  <c r="K3383" i="1"/>
  <c r="L3383" i="1"/>
  <c r="M3383" i="1"/>
  <c r="N3383" i="1"/>
  <c r="O3383" i="1"/>
  <c r="P3383" i="1"/>
  <c r="Q3383" i="1"/>
  <c r="R3383" i="1"/>
  <c r="S3383" i="1"/>
  <c r="T3383" i="1"/>
  <c r="U3383" i="1"/>
  <c r="V3383" i="1"/>
  <c r="W3383" i="1"/>
  <c r="X3383" i="1"/>
  <c r="Y3383" i="1"/>
  <c r="Z3383" i="1"/>
  <c r="AA3383" i="1"/>
  <c r="AB3383" i="1"/>
  <c r="AC3383" i="1"/>
  <c r="AD3383" i="1"/>
  <c r="AE3383" i="1"/>
  <c r="H3384" i="1"/>
  <c r="I3384" i="1"/>
  <c r="J3384" i="1"/>
  <c r="K3384" i="1"/>
  <c r="L3384" i="1"/>
  <c r="M3384" i="1"/>
  <c r="N3384" i="1"/>
  <c r="O3384" i="1"/>
  <c r="P3384" i="1"/>
  <c r="Q3384" i="1"/>
  <c r="R3384" i="1"/>
  <c r="S3384" i="1"/>
  <c r="T3384" i="1"/>
  <c r="U3384" i="1"/>
  <c r="V3384" i="1"/>
  <c r="W3384" i="1"/>
  <c r="X3384" i="1"/>
  <c r="Y3384" i="1"/>
  <c r="Z3384" i="1"/>
  <c r="AA3384" i="1"/>
  <c r="AB3384" i="1"/>
  <c r="AC3384" i="1"/>
  <c r="AD3384" i="1"/>
  <c r="AE3384" i="1"/>
  <c r="H3385" i="1"/>
  <c r="I3385" i="1"/>
  <c r="J3385" i="1"/>
  <c r="K3385" i="1"/>
  <c r="L3385" i="1"/>
  <c r="M3385" i="1"/>
  <c r="N3385" i="1"/>
  <c r="O3385" i="1"/>
  <c r="P3385" i="1"/>
  <c r="Q3385" i="1"/>
  <c r="R3385" i="1"/>
  <c r="S3385" i="1"/>
  <c r="T3385" i="1"/>
  <c r="U3385" i="1"/>
  <c r="V3385" i="1"/>
  <c r="W3385" i="1"/>
  <c r="X3385" i="1"/>
  <c r="Y3385" i="1"/>
  <c r="Z3385" i="1"/>
  <c r="AA3385" i="1"/>
  <c r="AB3385" i="1"/>
  <c r="AC3385" i="1"/>
  <c r="AD3385" i="1"/>
  <c r="AE3385" i="1"/>
  <c r="H3386" i="1"/>
  <c r="I3386" i="1"/>
  <c r="J3386" i="1"/>
  <c r="K3386" i="1"/>
  <c r="L3386" i="1"/>
  <c r="M3386" i="1"/>
  <c r="N3386" i="1"/>
  <c r="O3386" i="1"/>
  <c r="P3386" i="1"/>
  <c r="Q3386" i="1"/>
  <c r="R3386" i="1"/>
  <c r="S3386" i="1"/>
  <c r="T3386" i="1"/>
  <c r="U3386" i="1"/>
  <c r="V3386" i="1"/>
  <c r="W3386" i="1"/>
  <c r="X3386" i="1"/>
  <c r="Y3386" i="1"/>
  <c r="Z3386" i="1"/>
  <c r="AA3386" i="1"/>
  <c r="AB3386" i="1"/>
  <c r="AC3386" i="1"/>
  <c r="AD3386" i="1"/>
  <c r="AE3386" i="1"/>
  <c r="H3387" i="1"/>
  <c r="I3387" i="1"/>
  <c r="J3387" i="1"/>
  <c r="K3387" i="1"/>
  <c r="L3387" i="1"/>
  <c r="M3387" i="1"/>
  <c r="N3387" i="1"/>
  <c r="O3387" i="1"/>
  <c r="P3387" i="1"/>
  <c r="Q3387" i="1"/>
  <c r="R3387" i="1"/>
  <c r="S3387" i="1"/>
  <c r="T3387" i="1"/>
  <c r="U3387" i="1"/>
  <c r="V3387" i="1"/>
  <c r="W3387" i="1"/>
  <c r="X3387" i="1"/>
  <c r="Y3387" i="1"/>
  <c r="Z3387" i="1"/>
  <c r="AA3387" i="1"/>
  <c r="AB3387" i="1"/>
  <c r="AC3387" i="1"/>
  <c r="AD3387" i="1"/>
  <c r="AE3387" i="1"/>
  <c r="H3388" i="1"/>
  <c r="I3388" i="1"/>
  <c r="J3388" i="1"/>
  <c r="K3388" i="1"/>
  <c r="L3388" i="1"/>
  <c r="M3388" i="1"/>
  <c r="N3388" i="1"/>
  <c r="O3388" i="1"/>
  <c r="P3388" i="1"/>
  <c r="Q3388" i="1"/>
  <c r="R3388" i="1"/>
  <c r="S3388" i="1"/>
  <c r="T3388" i="1"/>
  <c r="U3388" i="1"/>
  <c r="V3388" i="1"/>
  <c r="W3388" i="1"/>
  <c r="X3388" i="1"/>
  <c r="Y3388" i="1"/>
  <c r="Z3388" i="1"/>
  <c r="AA3388" i="1"/>
  <c r="AB3388" i="1"/>
  <c r="AC3388" i="1"/>
  <c r="AD3388" i="1"/>
  <c r="AE3388" i="1"/>
  <c r="H3389" i="1"/>
  <c r="I3389" i="1"/>
  <c r="J3389" i="1"/>
  <c r="K3389" i="1"/>
  <c r="L3389" i="1"/>
  <c r="M3389" i="1"/>
  <c r="N3389" i="1"/>
  <c r="O3389" i="1"/>
  <c r="P3389" i="1"/>
  <c r="Q3389" i="1"/>
  <c r="R3389" i="1"/>
  <c r="S3389" i="1"/>
  <c r="T3389" i="1"/>
  <c r="U3389" i="1"/>
  <c r="V3389" i="1"/>
  <c r="W3389" i="1"/>
  <c r="X3389" i="1"/>
  <c r="Y3389" i="1"/>
  <c r="Z3389" i="1"/>
  <c r="AA3389" i="1"/>
  <c r="AB3389" i="1"/>
  <c r="AC3389" i="1"/>
  <c r="AD3389" i="1"/>
  <c r="AE3389" i="1"/>
  <c r="H3390" i="1"/>
  <c r="I3390" i="1"/>
  <c r="J3390" i="1"/>
  <c r="K3390" i="1"/>
  <c r="L3390" i="1"/>
  <c r="M3390" i="1"/>
  <c r="N3390" i="1"/>
  <c r="O3390" i="1"/>
  <c r="P3390" i="1"/>
  <c r="Q3390" i="1"/>
  <c r="R3390" i="1"/>
  <c r="S3390" i="1"/>
  <c r="T3390" i="1"/>
  <c r="U3390" i="1"/>
  <c r="V3390" i="1"/>
  <c r="W3390" i="1"/>
  <c r="X3390" i="1"/>
  <c r="Y3390" i="1"/>
  <c r="Z3390" i="1"/>
  <c r="AA3390" i="1"/>
  <c r="AB3390" i="1"/>
  <c r="AC3390" i="1"/>
  <c r="AD3390" i="1"/>
  <c r="AE3390" i="1"/>
  <c r="H3391" i="1"/>
  <c r="I3391" i="1"/>
  <c r="J3391" i="1"/>
  <c r="K3391" i="1"/>
  <c r="L3391" i="1"/>
  <c r="M3391" i="1"/>
  <c r="N3391" i="1"/>
  <c r="O3391" i="1"/>
  <c r="P3391" i="1"/>
  <c r="Q3391" i="1"/>
  <c r="R3391" i="1"/>
  <c r="S3391" i="1"/>
  <c r="T3391" i="1"/>
  <c r="U3391" i="1"/>
  <c r="V3391" i="1"/>
  <c r="W3391" i="1"/>
  <c r="X3391" i="1"/>
  <c r="Y3391" i="1"/>
  <c r="Z3391" i="1"/>
  <c r="AA3391" i="1"/>
  <c r="AB3391" i="1"/>
  <c r="AC3391" i="1"/>
  <c r="AD3391" i="1"/>
  <c r="AE3391" i="1"/>
  <c r="H3392" i="1"/>
  <c r="I3392" i="1"/>
  <c r="J3392" i="1"/>
  <c r="K3392" i="1"/>
  <c r="L3392" i="1"/>
  <c r="M3392" i="1"/>
  <c r="N3392" i="1"/>
  <c r="O3392" i="1"/>
  <c r="P3392" i="1"/>
  <c r="Q3392" i="1"/>
  <c r="R3392" i="1"/>
  <c r="S3392" i="1"/>
  <c r="T3392" i="1"/>
  <c r="U3392" i="1"/>
  <c r="V3392" i="1"/>
  <c r="W3392" i="1"/>
  <c r="X3392" i="1"/>
  <c r="Y3392" i="1"/>
  <c r="Z3392" i="1"/>
  <c r="AA3392" i="1"/>
  <c r="AB3392" i="1"/>
  <c r="AC3392" i="1"/>
  <c r="AD3392" i="1"/>
  <c r="AE3392" i="1"/>
  <c r="H3393" i="1"/>
  <c r="I3393" i="1"/>
  <c r="J3393" i="1"/>
  <c r="K3393" i="1"/>
  <c r="L3393" i="1"/>
  <c r="M3393" i="1"/>
  <c r="N3393" i="1"/>
  <c r="O3393" i="1"/>
  <c r="P3393" i="1"/>
  <c r="Q3393" i="1"/>
  <c r="R3393" i="1"/>
  <c r="S3393" i="1"/>
  <c r="T3393" i="1"/>
  <c r="U3393" i="1"/>
  <c r="V3393" i="1"/>
  <c r="W3393" i="1"/>
  <c r="X3393" i="1"/>
  <c r="Y3393" i="1"/>
  <c r="Z3393" i="1"/>
  <c r="AA3393" i="1"/>
  <c r="AB3393" i="1"/>
  <c r="AC3393" i="1"/>
  <c r="AD3393" i="1"/>
  <c r="AE3393" i="1"/>
  <c r="H3394" i="1"/>
  <c r="I3394" i="1"/>
  <c r="J3394" i="1"/>
  <c r="K3394" i="1"/>
  <c r="L3394" i="1"/>
  <c r="M3394" i="1"/>
  <c r="N3394" i="1"/>
  <c r="O3394" i="1"/>
  <c r="P3394" i="1"/>
  <c r="Q3394" i="1"/>
  <c r="R3394" i="1"/>
  <c r="S3394" i="1"/>
  <c r="T3394" i="1"/>
  <c r="U3394" i="1"/>
  <c r="V3394" i="1"/>
  <c r="W3394" i="1"/>
  <c r="X3394" i="1"/>
  <c r="Y3394" i="1"/>
  <c r="Z3394" i="1"/>
  <c r="AA3394" i="1"/>
  <c r="AB3394" i="1"/>
  <c r="AC3394" i="1"/>
  <c r="AD3394" i="1"/>
  <c r="AE3394" i="1"/>
  <c r="H3395" i="1"/>
  <c r="I3395" i="1"/>
  <c r="J3395" i="1"/>
  <c r="K3395" i="1"/>
  <c r="L3395" i="1"/>
  <c r="M3395" i="1"/>
  <c r="N3395" i="1"/>
  <c r="O3395" i="1"/>
  <c r="P3395" i="1"/>
  <c r="Q3395" i="1"/>
  <c r="R3395" i="1"/>
  <c r="S3395" i="1"/>
  <c r="T3395" i="1"/>
  <c r="U3395" i="1"/>
  <c r="V3395" i="1"/>
  <c r="W3395" i="1"/>
  <c r="X3395" i="1"/>
  <c r="Y3395" i="1"/>
  <c r="Z3395" i="1"/>
  <c r="AA3395" i="1"/>
  <c r="AB3395" i="1"/>
  <c r="AC3395" i="1"/>
  <c r="AD3395" i="1"/>
  <c r="AE3395" i="1"/>
  <c r="H3396" i="1"/>
  <c r="I3396" i="1"/>
  <c r="J3396" i="1"/>
  <c r="K3396" i="1"/>
  <c r="L3396" i="1"/>
  <c r="M3396" i="1"/>
  <c r="N3396" i="1"/>
  <c r="O3396" i="1"/>
  <c r="P3396" i="1"/>
  <c r="Q3396" i="1"/>
  <c r="R3396" i="1"/>
  <c r="S3396" i="1"/>
  <c r="T3396" i="1"/>
  <c r="U3396" i="1"/>
  <c r="V3396" i="1"/>
  <c r="W3396" i="1"/>
  <c r="X3396" i="1"/>
  <c r="Y3396" i="1"/>
  <c r="Z3396" i="1"/>
  <c r="AA3396" i="1"/>
  <c r="AB3396" i="1"/>
  <c r="AC3396" i="1"/>
  <c r="AD3396" i="1"/>
  <c r="AE3396" i="1"/>
  <c r="H3398" i="1"/>
  <c r="I3398" i="1"/>
  <c r="J3398" i="1"/>
  <c r="K3398" i="1"/>
  <c r="L3398" i="1"/>
  <c r="M3398" i="1"/>
  <c r="N3398" i="1"/>
  <c r="O3398" i="1"/>
  <c r="P3398" i="1"/>
  <c r="Q3398" i="1"/>
  <c r="R3398" i="1"/>
  <c r="S3398" i="1"/>
  <c r="T3398" i="1"/>
  <c r="U3398" i="1"/>
  <c r="V3398" i="1"/>
  <c r="W3398" i="1"/>
  <c r="X3398" i="1"/>
  <c r="Y3398" i="1"/>
  <c r="Z3398" i="1"/>
  <c r="AA3398" i="1"/>
  <c r="AB3398" i="1"/>
  <c r="AC3398" i="1"/>
  <c r="AD3398" i="1"/>
  <c r="AE3398" i="1"/>
  <c r="H3399" i="1"/>
  <c r="I3399" i="1"/>
  <c r="J3399" i="1"/>
  <c r="K3399" i="1"/>
  <c r="L3399" i="1"/>
  <c r="M3399" i="1"/>
  <c r="N3399" i="1"/>
  <c r="O3399" i="1"/>
  <c r="P3399" i="1"/>
  <c r="Q3399" i="1"/>
  <c r="R3399" i="1"/>
  <c r="S3399" i="1"/>
  <c r="T3399" i="1"/>
  <c r="U3399" i="1"/>
  <c r="V3399" i="1"/>
  <c r="W3399" i="1"/>
  <c r="X3399" i="1"/>
  <c r="Y3399" i="1"/>
  <c r="Z3399" i="1"/>
  <c r="AA3399" i="1"/>
  <c r="AB3399" i="1"/>
  <c r="AC3399" i="1"/>
  <c r="AD3399" i="1"/>
  <c r="AE3399" i="1"/>
  <c r="H3400" i="1"/>
  <c r="I3400" i="1"/>
  <c r="J3400" i="1"/>
  <c r="K3400" i="1"/>
  <c r="L3400" i="1"/>
  <c r="M3400" i="1"/>
  <c r="N3400" i="1"/>
  <c r="O3400" i="1"/>
  <c r="P3400" i="1"/>
  <c r="Q3400" i="1"/>
  <c r="R3400" i="1"/>
  <c r="S3400" i="1"/>
  <c r="T3400" i="1"/>
  <c r="U3400" i="1"/>
  <c r="V3400" i="1"/>
  <c r="W3400" i="1"/>
  <c r="X3400" i="1"/>
  <c r="Y3400" i="1"/>
  <c r="Z3400" i="1"/>
  <c r="AA3400" i="1"/>
  <c r="AB3400" i="1"/>
  <c r="AC3400" i="1"/>
  <c r="AD3400" i="1"/>
  <c r="AE3400" i="1"/>
  <c r="H3401" i="1"/>
  <c r="I3401" i="1"/>
  <c r="J3401" i="1"/>
  <c r="K3401" i="1"/>
  <c r="L3401" i="1"/>
  <c r="M3401" i="1"/>
  <c r="N3401" i="1"/>
  <c r="O3401" i="1"/>
  <c r="P3401" i="1"/>
  <c r="Q3401" i="1"/>
  <c r="R3401" i="1"/>
  <c r="S3401" i="1"/>
  <c r="T3401" i="1"/>
  <c r="U3401" i="1"/>
  <c r="V3401" i="1"/>
  <c r="W3401" i="1"/>
  <c r="X3401" i="1"/>
  <c r="Y3401" i="1"/>
  <c r="Z3401" i="1"/>
  <c r="AA3401" i="1"/>
  <c r="AB3401" i="1"/>
  <c r="AC3401" i="1"/>
  <c r="AD3401" i="1"/>
  <c r="AE3401" i="1"/>
  <c r="H3402" i="1"/>
  <c r="I3402" i="1"/>
  <c r="J3402" i="1"/>
  <c r="K3402" i="1"/>
  <c r="L3402" i="1"/>
  <c r="M3402" i="1"/>
  <c r="N3402" i="1"/>
  <c r="O3402" i="1"/>
  <c r="P3402" i="1"/>
  <c r="Q3402" i="1"/>
  <c r="R3402" i="1"/>
  <c r="S3402" i="1"/>
  <c r="T3402" i="1"/>
  <c r="U3402" i="1"/>
  <c r="V3402" i="1"/>
  <c r="W3402" i="1"/>
  <c r="X3402" i="1"/>
  <c r="Y3402" i="1"/>
  <c r="Z3402" i="1"/>
  <c r="AA3402" i="1"/>
  <c r="AB3402" i="1"/>
  <c r="AC3402" i="1"/>
  <c r="AD3402" i="1"/>
  <c r="AE3402" i="1"/>
  <c r="H3403" i="1"/>
  <c r="I3403" i="1"/>
  <c r="J3403" i="1"/>
  <c r="K3403" i="1"/>
  <c r="L3403" i="1"/>
  <c r="M3403" i="1"/>
  <c r="N3403" i="1"/>
  <c r="O3403" i="1"/>
  <c r="P3403" i="1"/>
  <c r="Q3403" i="1"/>
  <c r="R3403" i="1"/>
  <c r="S3403" i="1"/>
  <c r="T3403" i="1"/>
  <c r="U3403" i="1"/>
  <c r="V3403" i="1"/>
  <c r="W3403" i="1"/>
  <c r="X3403" i="1"/>
  <c r="Y3403" i="1"/>
  <c r="Z3403" i="1"/>
  <c r="AA3403" i="1"/>
  <c r="AB3403" i="1"/>
  <c r="AC3403" i="1"/>
  <c r="AD3403" i="1"/>
  <c r="AE3403" i="1"/>
  <c r="H3404" i="1"/>
  <c r="I3404" i="1"/>
  <c r="J3404" i="1"/>
  <c r="K3404" i="1"/>
  <c r="L3404" i="1"/>
  <c r="M3404" i="1"/>
  <c r="N3404" i="1"/>
  <c r="O3404" i="1"/>
  <c r="P3404" i="1"/>
  <c r="Q3404" i="1"/>
  <c r="R3404" i="1"/>
  <c r="S3404" i="1"/>
  <c r="T3404" i="1"/>
  <c r="U3404" i="1"/>
  <c r="V3404" i="1"/>
  <c r="W3404" i="1"/>
  <c r="X3404" i="1"/>
  <c r="Y3404" i="1"/>
  <c r="Z3404" i="1"/>
  <c r="AA3404" i="1"/>
  <c r="AB3404" i="1"/>
  <c r="AC3404" i="1"/>
  <c r="AD3404" i="1"/>
  <c r="AE3404" i="1"/>
  <c r="H3405" i="1"/>
  <c r="I3405" i="1"/>
  <c r="J3405" i="1"/>
  <c r="K3405" i="1"/>
  <c r="L3405" i="1"/>
  <c r="M3405" i="1"/>
  <c r="N3405" i="1"/>
  <c r="O3405" i="1"/>
  <c r="P3405" i="1"/>
  <c r="Q3405" i="1"/>
  <c r="R3405" i="1"/>
  <c r="S3405" i="1"/>
  <c r="T3405" i="1"/>
  <c r="U3405" i="1"/>
  <c r="V3405" i="1"/>
  <c r="W3405" i="1"/>
  <c r="X3405" i="1"/>
  <c r="Y3405" i="1"/>
  <c r="Z3405" i="1"/>
  <c r="AA3405" i="1"/>
  <c r="AB3405" i="1"/>
  <c r="AC3405" i="1"/>
  <c r="AD3405" i="1"/>
  <c r="AE3405" i="1"/>
  <c r="H3407" i="1"/>
  <c r="I3407" i="1"/>
  <c r="J3407" i="1"/>
  <c r="K3407" i="1"/>
  <c r="L3407" i="1"/>
  <c r="M3407" i="1"/>
  <c r="N3407" i="1"/>
  <c r="O3407" i="1"/>
  <c r="P3407" i="1"/>
  <c r="Q3407" i="1"/>
  <c r="R3407" i="1"/>
  <c r="S3407" i="1"/>
  <c r="T3407" i="1"/>
  <c r="U3407" i="1"/>
  <c r="V3407" i="1"/>
  <c r="W3407" i="1"/>
  <c r="X3407" i="1"/>
  <c r="Y3407" i="1"/>
  <c r="Z3407" i="1"/>
  <c r="AA3407" i="1"/>
  <c r="AB3407" i="1"/>
  <c r="AC3407" i="1"/>
  <c r="AD3407" i="1"/>
  <c r="AE3407" i="1"/>
  <c r="H3408" i="1"/>
  <c r="I3408" i="1"/>
  <c r="J3408" i="1"/>
  <c r="K3408" i="1"/>
  <c r="L3408" i="1"/>
  <c r="M3408" i="1"/>
  <c r="N3408" i="1"/>
  <c r="O3408" i="1"/>
  <c r="P3408" i="1"/>
  <c r="Q3408" i="1"/>
  <c r="R3408" i="1"/>
  <c r="S3408" i="1"/>
  <c r="T3408" i="1"/>
  <c r="U3408" i="1"/>
  <c r="V3408" i="1"/>
  <c r="W3408" i="1"/>
  <c r="X3408" i="1"/>
  <c r="Y3408" i="1"/>
  <c r="Z3408" i="1"/>
  <c r="AA3408" i="1"/>
  <c r="AB3408" i="1"/>
  <c r="AC3408" i="1"/>
  <c r="AD3408" i="1"/>
  <c r="AE3408" i="1"/>
  <c r="H3409" i="1"/>
  <c r="I3409" i="1"/>
  <c r="J3409" i="1"/>
  <c r="K3409" i="1"/>
  <c r="L3409" i="1"/>
  <c r="M3409" i="1"/>
  <c r="N3409" i="1"/>
  <c r="O3409" i="1"/>
  <c r="P3409" i="1"/>
  <c r="Q3409" i="1"/>
  <c r="R3409" i="1"/>
  <c r="S3409" i="1"/>
  <c r="T3409" i="1"/>
  <c r="U3409" i="1"/>
  <c r="V3409" i="1"/>
  <c r="W3409" i="1"/>
  <c r="X3409" i="1"/>
  <c r="Y3409" i="1"/>
  <c r="Z3409" i="1"/>
  <c r="AA3409" i="1"/>
  <c r="AB3409" i="1"/>
  <c r="AC3409" i="1"/>
  <c r="AD3409" i="1"/>
  <c r="AE3409" i="1"/>
  <c r="H3410" i="1"/>
  <c r="I3410" i="1"/>
  <c r="J3410" i="1"/>
  <c r="K3410" i="1"/>
  <c r="L3410" i="1"/>
  <c r="M3410" i="1"/>
  <c r="N3410" i="1"/>
  <c r="O3410" i="1"/>
  <c r="P3410" i="1"/>
  <c r="Q3410" i="1"/>
  <c r="R3410" i="1"/>
  <c r="S3410" i="1"/>
  <c r="T3410" i="1"/>
  <c r="U3410" i="1"/>
  <c r="V3410" i="1"/>
  <c r="W3410" i="1"/>
  <c r="X3410" i="1"/>
  <c r="Y3410" i="1"/>
  <c r="Z3410" i="1"/>
  <c r="AA3410" i="1"/>
  <c r="AB3410" i="1"/>
  <c r="AC3410" i="1"/>
  <c r="AD3410" i="1"/>
  <c r="AE3410" i="1"/>
  <c r="H3411" i="1"/>
  <c r="I3411" i="1"/>
  <c r="J3411" i="1"/>
  <c r="K3411" i="1"/>
  <c r="L3411" i="1"/>
  <c r="M3411" i="1"/>
  <c r="N3411" i="1"/>
  <c r="O3411" i="1"/>
  <c r="P3411" i="1"/>
  <c r="Q3411" i="1"/>
  <c r="R3411" i="1"/>
  <c r="S3411" i="1"/>
  <c r="T3411" i="1"/>
  <c r="U3411" i="1"/>
  <c r="V3411" i="1"/>
  <c r="W3411" i="1"/>
  <c r="X3411" i="1"/>
  <c r="Y3411" i="1"/>
  <c r="Z3411" i="1"/>
  <c r="AA3411" i="1"/>
  <c r="AB3411" i="1"/>
  <c r="AC3411" i="1"/>
  <c r="AD3411" i="1"/>
  <c r="AE3411" i="1"/>
  <c r="H3412" i="1"/>
  <c r="I3412" i="1"/>
  <c r="J3412" i="1"/>
  <c r="K3412" i="1"/>
  <c r="L3412" i="1"/>
  <c r="M3412" i="1"/>
  <c r="N3412" i="1"/>
  <c r="O3412" i="1"/>
  <c r="P3412" i="1"/>
  <c r="Q3412" i="1"/>
  <c r="R3412" i="1"/>
  <c r="S3412" i="1"/>
  <c r="T3412" i="1"/>
  <c r="U3412" i="1"/>
  <c r="V3412" i="1"/>
  <c r="W3412" i="1"/>
  <c r="X3412" i="1"/>
  <c r="Y3412" i="1"/>
  <c r="Z3412" i="1"/>
  <c r="AA3412" i="1"/>
  <c r="AB3412" i="1"/>
  <c r="AC3412" i="1"/>
  <c r="AD3412" i="1"/>
  <c r="AE3412" i="1"/>
  <c r="H3413" i="1"/>
  <c r="I3413" i="1"/>
  <c r="J3413" i="1"/>
  <c r="K3413" i="1"/>
  <c r="L3413" i="1"/>
  <c r="M3413" i="1"/>
  <c r="N3413" i="1"/>
  <c r="O3413" i="1"/>
  <c r="P3413" i="1"/>
  <c r="Q3413" i="1"/>
  <c r="R3413" i="1"/>
  <c r="S3413" i="1"/>
  <c r="T3413" i="1"/>
  <c r="U3413" i="1"/>
  <c r="V3413" i="1"/>
  <c r="W3413" i="1"/>
  <c r="X3413" i="1"/>
  <c r="Y3413" i="1"/>
  <c r="Z3413" i="1"/>
  <c r="AA3413" i="1"/>
  <c r="AB3413" i="1"/>
  <c r="AC3413" i="1"/>
  <c r="AD3413" i="1"/>
  <c r="AE3413" i="1"/>
  <c r="H3414" i="1"/>
  <c r="I3414" i="1"/>
  <c r="J3414" i="1"/>
  <c r="K3414" i="1"/>
  <c r="L3414" i="1"/>
  <c r="M3414" i="1"/>
  <c r="N3414" i="1"/>
  <c r="O3414" i="1"/>
  <c r="P3414" i="1"/>
  <c r="Q3414" i="1"/>
  <c r="R3414" i="1"/>
  <c r="S3414" i="1"/>
  <c r="T3414" i="1"/>
  <c r="U3414" i="1"/>
  <c r="V3414" i="1"/>
  <c r="W3414" i="1"/>
  <c r="X3414" i="1"/>
  <c r="Y3414" i="1"/>
  <c r="Z3414" i="1"/>
  <c r="AA3414" i="1"/>
  <c r="AB3414" i="1"/>
  <c r="AC3414" i="1"/>
  <c r="AD3414" i="1"/>
  <c r="AE3414" i="1"/>
  <c r="H3415" i="1"/>
  <c r="I3415" i="1"/>
  <c r="J3415" i="1"/>
  <c r="K3415" i="1"/>
  <c r="L3415" i="1"/>
  <c r="M3415" i="1"/>
  <c r="N3415" i="1"/>
  <c r="O3415" i="1"/>
  <c r="P3415" i="1"/>
  <c r="Q3415" i="1"/>
  <c r="R3415" i="1"/>
  <c r="S3415" i="1"/>
  <c r="T3415" i="1"/>
  <c r="U3415" i="1"/>
  <c r="V3415" i="1"/>
  <c r="W3415" i="1"/>
  <c r="X3415" i="1"/>
  <c r="Y3415" i="1"/>
  <c r="Z3415" i="1"/>
  <c r="AA3415" i="1"/>
  <c r="AB3415" i="1"/>
  <c r="AC3415" i="1"/>
  <c r="AD3415" i="1"/>
  <c r="AE3415" i="1"/>
  <c r="H3416" i="1"/>
  <c r="I3416" i="1"/>
  <c r="J3416" i="1"/>
  <c r="K3416" i="1"/>
  <c r="L3416" i="1"/>
  <c r="M3416" i="1"/>
  <c r="N3416" i="1"/>
  <c r="O3416" i="1"/>
  <c r="P3416" i="1"/>
  <c r="Q3416" i="1"/>
  <c r="R3416" i="1"/>
  <c r="S3416" i="1"/>
  <c r="T3416" i="1"/>
  <c r="U3416" i="1"/>
  <c r="V3416" i="1"/>
  <c r="W3416" i="1"/>
  <c r="X3416" i="1"/>
  <c r="Y3416" i="1"/>
  <c r="Z3416" i="1"/>
  <c r="AA3416" i="1"/>
  <c r="AB3416" i="1"/>
  <c r="AC3416" i="1"/>
  <c r="AD3416" i="1"/>
  <c r="AE3416" i="1"/>
  <c r="H3417" i="1"/>
  <c r="I3417" i="1"/>
  <c r="J3417" i="1"/>
  <c r="K3417" i="1"/>
  <c r="L3417" i="1"/>
  <c r="M3417" i="1"/>
  <c r="N3417" i="1"/>
  <c r="O3417" i="1"/>
  <c r="P3417" i="1"/>
  <c r="Q3417" i="1"/>
  <c r="R3417" i="1"/>
  <c r="S3417" i="1"/>
  <c r="T3417" i="1"/>
  <c r="U3417" i="1"/>
  <c r="V3417" i="1"/>
  <c r="W3417" i="1"/>
  <c r="X3417" i="1"/>
  <c r="Y3417" i="1"/>
  <c r="Z3417" i="1"/>
  <c r="AA3417" i="1"/>
  <c r="AB3417" i="1"/>
  <c r="AC3417" i="1"/>
  <c r="AD3417" i="1"/>
  <c r="AE3417" i="1"/>
  <c r="H3418" i="1"/>
  <c r="I3418" i="1"/>
  <c r="J3418" i="1"/>
  <c r="K3418" i="1"/>
  <c r="L3418" i="1"/>
  <c r="M3418" i="1"/>
  <c r="N3418" i="1"/>
  <c r="O3418" i="1"/>
  <c r="P3418" i="1"/>
  <c r="Q3418" i="1"/>
  <c r="R3418" i="1"/>
  <c r="S3418" i="1"/>
  <c r="T3418" i="1"/>
  <c r="U3418" i="1"/>
  <c r="V3418" i="1"/>
  <c r="W3418" i="1"/>
  <c r="X3418" i="1"/>
  <c r="Y3418" i="1"/>
  <c r="Z3418" i="1"/>
  <c r="AA3418" i="1"/>
  <c r="AB3418" i="1"/>
  <c r="AC3418" i="1"/>
  <c r="AD3418" i="1"/>
  <c r="AE3418" i="1"/>
  <c r="H3419" i="1"/>
  <c r="I3419" i="1"/>
  <c r="J3419" i="1"/>
  <c r="K3419" i="1"/>
  <c r="L3419" i="1"/>
  <c r="M3419" i="1"/>
  <c r="N3419" i="1"/>
  <c r="O3419" i="1"/>
  <c r="P3419" i="1"/>
  <c r="Q3419" i="1"/>
  <c r="R3419" i="1"/>
  <c r="S3419" i="1"/>
  <c r="T3419" i="1"/>
  <c r="U3419" i="1"/>
  <c r="V3419" i="1"/>
  <c r="W3419" i="1"/>
  <c r="X3419" i="1"/>
  <c r="Y3419" i="1"/>
  <c r="Z3419" i="1"/>
  <c r="AA3419" i="1"/>
  <c r="AB3419" i="1"/>
  <c r="AC3419" i="1"/>
  <c r="AD3419" i="1"/>
  <c r="AE3419" i="1"/>
  <c r="H3420" i="1"/>
  <c r="I3420" i="1"/>
  <c r="J3420" i="1"/>
  <c r="K3420" i="1"/>
  <c r="L3420" i="1"/>
  <c r="M3420" i="1"/>
  <c r="N3420" i="1"/>
  <c r="O3420" i="1"/>
  <c r="P3420" i="1"/>
  <c r="Q3420" i="1"/>
  <c r="R3420" i="1"/>
  <c r="S3420" i="1"/>
  <c r="T3420" i="1"/>
  <c r="U3420" i="1"/>
  <c r="V3420" i="1"/>
  <c r="W3420" i="1"/>
  <c r="X3420" i="1"/>
  <c r="Y3420" i="1"/>
  <c r="Z3420" i="1"/>
  <c r="AA3420" i="1"/>
  <c r="AB3420" i="1"/>
  <c r="AC3420" i="1"/>
  <c r="AD3420" i="1"/>
  <c r="AE3420" i="1"/>
  <c r="H3421" i="1"/>
  <c r="I3421" i="1"/>
  <c r="J3421" i="1"/>
  <c r="K3421" i="1"/>
  <c r="L3421" i="1"/>
  <c r="M3421" i="1"/>
  <c r="N3421" i="1"/>
  <c r="O3421" i="1"/>
  <c r="P3421" i="1"/>
  <c r="Q3421" i="1"/>
  <c r="R3421" i="1"/>
  <c r="S3421" i="1"/>
  <c r="T3421" i="1"/>
  <c r="U3421" i="1"/>
  <c r="V3421" i="1"/>
  <c r="W3421" i="1"/>
  <c r="X3421" i="1"/>
  <c r="Y3421" i="1"/>
  <c r="Z3421" i="1"/>
  <c r="AA3421" i="1"/>
  <c r="AB3421" i="1"/>
  <c r="AC3421" i="1"/>
  <c r="AD3421" i="1"/>
  <c r="AE3421" i="1"/>
  <c r="H3422" i="1"/>
  <c r="I3422" i="1"/>
  <c r="J3422" i="1"/>
  <c r="K3422" i="1"/>
  <c r="L3422" i="1"/>
  <c r="M3422" i="1"/>
  <c r="N3422" i="1"/>
  <c r="O3422" i="1"/>
  <c r="P3422" i="1"/>
  <c r="Q3422" i="1"/>
  <c r="R3422" i="1"/>
  <c r="S3422" i="1"/>
  <c r="T3422" i="1"/>
  <c r="U3422" i="1"/>
  <c r="V3422" i="1"/>
  <c r="W3422" i="1"/>
  <c r="X3422" i="1"/>
  <c r="Y3422" i="1"/>
  <c r="Z3422" i="1"/>
  <c r="AA3422" i="1"/>
  <c r="AB3422" i="1"/>
  <c r="AC3422" i="1"/>
  <c r="AD3422" i="1"/>
  <c r="AE3422" i="1"/>
  <c r="H3423" i="1"/>
  <c r="I3423" i="1"/>
  <c r="J3423" i="1"/>
  <c r="K3423" i="1"/>
  <c r="L3423" i="1"/>
  <c r="M3423" i="1"/>
  <c r="N3423" i="1"/>
  <c r="O3423" i="1"/>
  <c r="P3423" i="1"/>
  <c r="Q3423" i="1"/>
  <c r="R3423" i="1"/>
  <c r="S3423" i="1"/>
  <c r="T3423" i="1"/>
  <c r="U3423" i="1"/>
  <c r="V3423" i="1"/>
  <c r="W3423" i="1"/>
  <c r="X3423" i="1"/>
  <c r="Y3423" i="1"/>
  <c r="Z3423" i="1"/>
  <c r="AA3423" i="1"/>
  <c r="AB3423" i="1"/>
  <c r="AC3423" i="1"/>
  <c r="AD3423" i="1"/>
  <c r="AE3423" i="1"/>
  <c r="H3424" i="1"/>
  <c r="I3424" i="1"/>
  <c r="J3424" i="1"/>
  <c r="K3424" i="1"/>
  <c r="L3424" i="1"/>
  <c r="M3424" i="1"/>
  <c r="N3424" i="1"/>
  <c r="O3424" i="1"/>
  <c r="P3424" i="1"/>
  <c r="Q3424" i="1"/>
  <c r="R3424" i="1"/>
  <c r="S3424" i="1"/>
  <c r="T3424" i="1"/>
  <c r="U3424" i="1"/>
  <c r="V3424" i="1"/>
  <c r="W3424" i="1"/>
  <c r="X3424" i="1"/>
  <c r="Y3424" i="1"/>
  <c r="Z3424" i="1"/>
  <c r="AA3424" i="1"/>
  <c r="AB3424" i="1"/>
  <c r="AC3424" i="1"/>
  <c r="AD3424" i="1"/>
  <c r="AE3424" i="1"/>
  <c r="H3425" i="1"/>
  <c r="I3425" i="1"/>
  <c r="J3425" i="1"/>
  <c r="K3425" i="1"/>
  <c r="L3425" i="1"/>
  <c r="M3425" i="1"/>
  <c r="N3425" i="1"/>
  <c r="O3425" i="1"/>
  <c r="P3425" i="1"/>
  <c r="Q3425" i="1"/>
  <c r="R3425" i="1"/>
  <c r="S3425" i="1"/>
  <c r="T3425" i="1"/>
  <c r="U3425" i="1"/>
  <c r="V3425" i="1"/>
  <c r="W3425" i="1"/>
  <c r="X3425" i="1"/>
  <c r="Y3425" i="1"/>
  <c r="Z3425" i="1"/>
  <c r="AA3425" i="1"/>
  <c r="AB3425" i="1"/>
  <c r="AC3425" i="1"/>
  <c r="AD3425" i="1"/>
  <c r="AE3425" i="1"/>
  <c r="H3426" i="1"/>
  <c r="I3426" i="1"/>
  <c r="J3426" i="1"/>
  <c r="K3426" i="1"/>
  <c r="L3426" i="1"/>
  <c r="M3426" i="1"/>
  <c r="N3426" i="1"/>
  <c r="O3426" i="1"/>
  <c r="P3426" i="1"/>
  <c r="Q3426" i="1"/>
  <c r="R3426" i="1"/>
  <c r="S3426" i="1"/>
  <c r="T3426" i="1"/>
  <c r="U3426" i="1"/>
  <c r="V3426" i="1"/>
  <c r="W3426" i="1"/>
  <c r="X3426" i="1"/>
  <c r="Y3426" i="1"/>
  <c r="Z3426" i="1"/>
  <c r="AA3426" i="1"/>
  <c r="AB3426" i="1"/>
  <c r="AC3426" i="1"/>
  <c r="AD3426" i="1"/>
  <c r="AE3426" i="1"/>
  <c r="H3427" i="1"/>
  <c r="I3427" i="1"/>
  <c r="J3427" i="1"/>
  <c r="K3427" i="1"/>
  <c r="L3427" i="1"/>
  <c r="M3427" i="1"/>
  <c r="N3427" i="1"/>
  <c r="O3427" i="1"/>
  <c r="P3427" i="1"/>
  <c r="Q3427" i="1"/>
  <c r="R3427" i="1"/>
  <c r="S3427" i="1"/>
  <c r="T3427" i="1"/>
  <c r="U3427" i="1"/>
  <c r="V3427" i="1"/>
  <c r="W3427" i="1"/>
  <c r="X3427" i="1"/>
  <c r="Y3427" i="1"/>
  <c r="Z3427" i="1"/>
  <c r="AA3427" i="1"/>
  <c r="AB3427" i="1"/>
  <c r="AC3427" i="1"/>
  <c r="AD3427" i="1"/>
  <c r="AE3427" i="1"/>
  <c r="H3428" i="1"/>
  <c r="I3428" i="1"/>
  <c r="J3428" i="1"/>
  <c r="K3428" i="1"/>
  <c r="L3428" i="1"/>
  <c r="M3428" i="1"/>
  <c r="N3428" i="1"/>
  <c r="O3428" i="1"/>
  <c r="P3428" i="1"/>
  <c r="Q3428" i="1"/>
  <c r="R3428" i="1"/>
  <c r="S3428" i="1"/>
  <c r="T3428" i="1"/>
  <c r="U3428" i="1"/>
  <c r="V3428" i="1"/>
  <c r="W3428" i="1"/>
  <c r="X3428" i="1"/>
  <c r="Y3428" i="1"/>
  <c r="Z3428" i="1"/>
  <c r="AA3428" i="1"/>
  <c r="AB3428" i="1"/>
  <c r="AC3428" i="1"/>
  <c r="AD3428" i="1"/>
  <c r="AE3428" i="1"/>
  <c r="H3429" i="1"/>
  <c r="I3429" i="1"/>
  <c r="J3429" i="1"/>
  <c r="K3429" i="1"/>
  <c r="L3429" i="1"/>
  <c r="M3429" i="1"/>
  <c r="N3429" i="1"/>
  <c r="O3429" i="1"/>
  <c r="P3429" i="1"/>
  <c r="Q3429" i="1"/>
  <c r="R3429" i="1"/>
  <c r="S3429" i="1"/>
  <c r="T3429" i="1"/>
  <c r="U3429" i="1"/>
  <c r="V3429" i="1"/>
  <c r="W3429" i="1"/>
  <c r="X3429" i="1"/>
  <c r="Y3429" i="1"/>
  <c r="Z3429" i="1"/>
  <c r="AA3429" i="1"/>
  <c r="AB3429" i="1"/>
  <c r="AC3429" i="1"/>
  <c r="AD3429" i="1"/>
  <c r="AE3429" i="1"/>
  <c r="H3430" i="1"/>
  <c r="I3430" i="1"/>
  <c r="J3430" i="1"/>
  <c r="K3430" i="1"/>
  <c r="L3430" i="1"/>
  <c r="M3430" i="1"/>
  <c r="N3430" i="1"/>
  <c r="O3430" i="1"/>
  <c r="P3430" i="1"/>
  <c r="Q3430" i="1"/>
  <c r="R3430" i="1"/>
  <c r="S3430" i="1"/>
  <c r="T3430" i="1"/>
  <c r="U3430" i="1"/>
  <c r="V3430" i="1"/>
  <c r="W3430" i="1"/>
  <c r="X3430" i="1"/>
  <c r="Y3430" i="1"/>
  <c r="Z3430" i="1"/>
  <c r="AA3430" i="1"/>
  <c r="AB3430" i="1"/>
  <c r="AC3430" i="1"/>
  <c r="AD3430" i="1"/>
  <c r="AE3430" i="1"/>
  <c r="H3432" i="1"/>
  <c r="I3432" i="1"/>
  <c r="J3432" i="1"/>
  <c r="K3432" i="1"/>
  <c r="L3432" i="1"/>
  <c r="M3432" i="1"/>
  <c r="N3432" i="1"/>
  <c r="O3432" i="1"/>
  <c r="P3432" i="1"/>
  <c r="Q3432" i="1"/>
  <c r="R3432" i="1"/>
  <c r="S3432" i="1"/>
  <c r="T3432" i="1"/>
  <c r="U3432" i="1"/>
  <c r="V3432" i="1"/>
  <c r="W3432" i="1"/>
  <c r="X3432" i="1"/>
  <c r="Y3432" i="1"/>
  <c r="Z3432" i="1"/>
  <c r="AA3432" i="1"/>
  <c r="AB3432" i="1"/>
  <c r="AC3432" i="1"/>
  <c r="AD3432" i="1"/>
  <c r="AE3432" i="1"/>
  <c r="H3433" i="1"/>
  <c r="I3433" i="1"/>
  <c r="J3433" i="1"/>
  <c r="K3433" i="1"/>
  <c r="L3433" i="1"/>
  <c r="M3433" i="1"/>
  <c r="N3433" i="1"/>
  <c r="O3433" i="1"/>
  <c r="P3433" i="1"/>
  <c r="Q3433" i="1"/>
  <c r="R3433" i="1"/>
  <c r="S3433" i="1"/>
  <c r="T3433" i="1"/>
  <c r="U3433" i="1"/>
  <c r="V3433" i="1"/>
  <c r="W3433" i="1"/>
  <c r="X3433" i="1"/>
  <c r="Y3433" i="1"/>
  <c r="Z3433" i="1"/>
  <c r="AA3433" i="1"/>
  <c r="AB3433" i="1"/>
  <c r="AC3433" i="1"/>
  <c r="AD3433" i="1"/>
  <c r="AE3433" i="1"/>
  <c r="H3434" i="1"/>
  <c r="I3434" i="1"/>
  <c r="J3434" i="1"/>
  <c r="K3434" i="1"/>
  <c r="L3434" i="1"/>
  <c r="M3434" i="1"/>
  <c r="N3434" i="1"/>
  <c r="O3434" i="1"/>
  <c r="P3434" i="1"/>
  <c r="Q3434" i="1"/>
  <c r="R3434" i="1"/>
  <c r="S3434" i="1"/>
  <c r="T3434" i="1"/>
  <c r="U3434" i="1"/>
  <c r="V3434" i="1"/>
  <c r="W3434" i="1"/>
  <c r="X3434" i="1"/>
  <c r="Y3434" i="1"/>
  <c r="Z3434" i="1"/>
  <c r="AA3434" i="1"/>
  <c r="AB3434" i="1"/>
  <c r="AC3434" i="1"/>
  <c r="AD3434" i="1"/>
  <c r="AE3434" i="1"/>
  <c r="H3435" i="1"/>
  <c r="I3435" i="1"/>
  <c r="J3435" i="1"/>
  <c r="K3435" i="1"/>
  <c r="L3435" i="1"/>
  <c r="M3435" i="1"/>
  <c r="N3435" i="1"/>
  <c r="O3435" i="1"/>
  <c r="P3435" i="1"/>
  <c r="Q3435" i="1"/>
  <c r="R3435" i="1"/>
  <c r="S3435" i="1"/>
  <c r="T3435" i="1"/>
  <c r="U3435" i="1"/>
  <c r="V3435" i="1"/>
  <c r="W3435" i="1"/>
  <c r="X3435" i="1"/>
  <c r="Y3435" i="1"/>
  <c r="Z3435" i="1"/>
  <c r="AA3435" i="1"/>
  <c r="AB3435" i="1"/>
  <c r="AC3435" i="1"/>
  <c r="AD3435" i="1"/>
  <c r="AE3435" i="1"/>
  <c r="H3436" i="1"/>
  <c r="I3436" i="1"/>
  <c r="J3436" i="1"/>
  <c r="K3436" i="1"/>
  <c r="L3436" i="1"/>
  <c r="M3436" i="1"/>
  <c r="N3436" i="1"/>
  <c r="O3436" i="1"/>
  <c r="P3436" i="1"/>
  <c r="Q3436" i="1"/>
  <c r="R3436" i="1"/>
  <c r="S3436" i="1"/>
  <c r="T3436" i="1"/>
  <c r="U3436" i="1"/>
  <c r="V3436" i="1"/>
  <c r="W3436" i="1"/>
  <c r="X3436" i="1"/>
  <c r="Y3436" i="1"/>
  <c r="Z3436" i="1"/>
  <c r="AA3436" i="1"/>
  <c r="AB3436" i="1"/>
  <c r="AC3436" i="1"/>
  <c r="AD3436" i="1"/>
  <c r="AE3436" i="1"/>
  <c r="H3437" i="1"/>
  <c r="I3437" i="1"/>
  <c r="J3437" i="1"/>
  <c r="K3437" i="1"/>
  <c r="L3437" i="1"/>
  <c r="M3437" i="1"/>
  <c r="N3437" i="1"/>
  <c r="O3437" i="1"/>
  <c r="P3437" i="1"/>
  <c r="Q3437" i="1"/>
  <c r="R3437" i="1"/>
  <c r="S3437" i="1"/>
  <c r="T3437" i="1"/>
  <c r="U3437" i="1"/>
  <c r="V3437" i="1"/>
  <c r="W3437" i="1"/>
  <c r="X3437" i="1"/>
  <c r="Y3437" i="1"/>
  <c r="Z3437" i="1"/>
  <c r="AA3437" i="1"/>
  <c r="AB3437" i="1"/>
  <c r="AC3437" i="1"/>
  <c r="AD3437" i="1"/>
  <c r="AE3437" i="1"/>
  <c r="H3438" i="1"/>
  <c r="I3438" i="1"/>
  <c r="J3438" i="1"/>
  <c r="K3438" i="1"/>
  <c r="L3438" i="1"/>
  <c r="M3438" i="1"/>
  <c r="N3438" i="1"/>
  <c r="O3438" i="1"/>
  <c r="P3438" i="1"/>
  <c r="Q3438" i="1"/>
  <c r="R3438" i="1"/>
  <c r="S3438" i="1"/>
  <c r="T3438" i="1"/>
  <c r="U3438" i="1"/>
  <c r="V3438" i="1"/>
  <c r="W3438" i="1"/>
  <c r="X3438" i="1"/>
  <c r="Y3438" i="1"/>
  <c r="Z3438" i="1"/>
  <c r="AA3438" i="1"/>
  <c r="AB3438" i="1"/>
  <c r="AC3438" i="1"/>
  <c r="AD3438" i="1"/>
  <c r="AE3438" i="1"/>
  <c r="H3439" i="1"/>
  <c r="I3439" i="1"/>
  <c r="J3439" i="1"/>
  <c r="K3439" i="1"/>
  <c r="L3439" i="1"/>
  <c r="M3439" i="1"/>
  <c r="N3439" i="1"/>
  <c r="O3439" i="1"/>
  <c r="P3439" i="1"/>
  <c r="Q3439" i="1"/>
  <c r="R3439" i="1"/>
  <c r="S3439" i="1"/>
  <c r="T3439" i="1"/>
  <c r="U3439" i="1"/>
  <c r="V3439" i="1"/>
  <c r="W3439" i="1"/>
  <c r="X3439" i="1"/>
  <c r="Y3439" i="1"/>
  <c r="Z3439" i="1"/>
  <c r="AA3439" i="1"/>
  <c r="AB3439" i="1"/>
  <c r="AC3439" i="1"/>
  <c r="AD3439" i="1"/>
  <c r="AE3439" i="1"/>
  <c r="H3440" i="1"/>
  <c r="I3440" i="1"/>
  <c r="J3440" i="1"/>
  <c r="K3440" i="1"/>
  <c r="L3440" i="1"/>
  <c r="M3440" i="1"/>
  <c r="N3440" i="1"/>
  <c r="O3440" i="1"/>
  <c r="P3440" i="1"/>
  <c r="Q3440" i="1"/>
  <c r="R3440" i="1"/>
  <c r="S3440" i="1"/>
  <c r="T3440" i="1"/>
  <c r="U3440" i="1"/>
  <c r="V3440" i="1"/>
  <c r="W3440" i="1"/>
  <c r="X3440" i="1"/>
  <c r="Y3440" i="1"/>
  <c r="Z3440" i="1"/>
  <c r="AA3440" i="1"/>
  <c r="AB3440" i="1"/>
  <c r="AC3440" i="1"/>
  <c r="AD3440" i="1"/>
  <c r="AE3440" i="1"/>
  <c r="H3441" i="1"/>
  <c r="I3441" i="1"/>
  <c r="J3441" i="1"/>
  <c r="K3441" i="1"/>
  <c r="L3441" i="1"/>
  <c r="M3441" i="1"/>
  <c r="N3441" i="1"/>
  <c r="O3441" i="1"/>
  <c r="P3441" i="1"/>
  <c r="Q3441" i="1"/>
  <c r="R3441" i="1"/>
  <c r="S3441" i="1"/>
  <c r="T3441" i="1"/>
  <c r="U3441" i="1"/>
  <c r="V3441" i="1"/>
  <c r="W3441" i="1"/>
  <c r="X3441" i="1"/>
  <c r="Y3441" i="1"/>
  <c r="Z3441" i="1"/>
  <c r="AA3441" i="1"/>
  <c r="AB3441" i="1"/>
  <c r="AC3441" i="1"/>
  <c r="AD3441" i="1"/>
  <c r="AE3441" i="1"/>
  <c r="H3442" i="1"/>
  <c r="I3442" i="1"/>
  <c r="J3442" i="1"/>
  <c r="K3442" i="1"/>
  <c r="L3442" i="1"/>
  <c r="M3442" i="1"/>
  <c r="N3442" i="1"/>
  <c r="O3442" i="1"/>
  <c r="P3442" i="1"/>
  <c r="Q3442" i="1"/>
  <c r="R3442" i="1"/>
  <c r="S3442" i="1"/>
  <c r="T3442" i="1"/>
  <c r="U3442" i="1"/>
  <c r="V3442" i="1"/>
  <c r="W3442" i="1"/>
  <c r="X3442" i="1"/>
  <c r="Y3442" i="1"/>
  <c r="Z3442" i="1"/>
  <c r="AA3442" i="1"/>
  <c r="AB3442" i="1"/>
  <c r="AC3442" i="1"/>
  <c r="AD3442" i="1"/>
  <c r="AE3442" i="1"/>
  <c r="H3443" i="1"/>
  <c r="I3443" i="1"/>
  <c r="J3443" i="1"/>
  <c r="K3443" i="1"/>
  <c r="L3443" i="1"/>
  <c r="M3443" i="1"/>
  <c r="N3443" i="1"/>
  <c r="O3443" i="1"/>
  <c r="P3443" i="1"/>
  <c r="Q3443" i="1"/>
  <c r="R3443" i="1"/>
  <c r="S3443" i="1"/>
  <c r="T3443" i="1"/>
  <c r="U3443" i="1"/>
  <c r="V3443" i="1"/>
  <c r="W3443" i="1"/>
  <c r="X3443" i="1"/>
  <c r="Y3443" i="1"/>
  <c r="Z3443" i="1"/>
  <c r="AA3443" i="1"/>
  <c r="AB3443" i="1"/>
  <c r="AC3443" i="1"/>
  <c r="AD3443" i="1"/>
  <c r="AE3443" i="1"/>
  <c r="H3444" i="1"/>
  <c r="I3444" i="1"/>
  <c r="J3444" i="1"/>
  <c r="K3444" i="1"/>
  <c r="L3444" i="1"/>
  <c r="M3444" i="1"/>
  <c r="N3444" i="1"/>
  <c r="O3444" i="1"/>
  <c r="P3444" i="1"/>
  <c r="Q3444" i="1"/>
  <c r="R3444" i="1"/>
  <c r="S3444" i="1"/>
  <c r="T3444" i="1"/>
  <c r="U3444" i="1"/>
  <c r="V3444" i="1"/>
  <c r="W3444" i="1"/>
  <c r="X3444" i="1"/>
  <c r="Y3444" i="1"/>
  <c r="Z3444" i="1"/>
  <c r="AA3444" i="1"/>
  <c r="AB3444" i="1"/>
  <c r="AC3444" i="1"/>
  <c r="AD3444" i="1"/>
  <c r="AE3444" i="1"/>
  <c r="H3445" i="1"/>
  <c r="I3445" i="1"/>
  <c r="J3445" i="1"/>
  <c r="K3445" i="1"/>
  <c r="L3445" i="1"/>
  <c r="M3445" i="1"/>
  <c r="N3445" i="1"/>
  <c r="O3445" i="1"/>
  <c r="P3445" i="1"/>
  <c r="Q3445" i="1"/>
  <c r="R3445" i="1"/>
  <c r="S3445" i="1"/>
  <c r="T3445" i="1"/>
  <c r="U3445" i="1"/>
  <c r="V3445" i="1"/>
  <c r="W3445" i="1"/>
  <c r="X3445" i="1"/>
  <c r="Y3445" i="1"/>
  <c r="Z3445" i="1"/>
  <c r="AA3445" i="1"/>
  <c r="AB3445" i="1"/>
  <c r="AC3445" i="1"/>
  <c r="AD3445" i="1"/>
  <c r="AE3445" i="1"/>
  <c r="H3446" i="1"/>
  <c r="I3446" i="1"/>
  <c r="J3446" i="1"/>
  <c r="K3446" i="1"/>
  <c r="L3446" i="1"/>
  <c r="M3446" i="1"/>
  <c r="N3446" i="1"/>
  <c r="O3446" i="1"/>
  <c r="P3446" i="1"/>
  <c r="Q3446" i="1"/>
  <c r="R3446" i="1"/>
  <c r="S3446" i="1"/>
  <c r="T3446" i="1"/>
  <c r="U3446" i="1"/>
  <c r="V3446" i="1"/>
  <c r="W3446" i="1"/>
  <c r="X3446" i="1"/>
  <c r="Y3446" i="1"/>
  <c r="Z3446" i="1"/>
  <c r="AA3446" i="1"/>
  <c r="AB3446" i="1"/>
  <c r="AC3446" i="1"/>
  <c r="AD3446" i="1"/>
  <c r="AE3446" i="1"/>
  <c r="H3447" i="1"/>
  <c r="I3447" i="1"/>
  <c r="J3447" i="1"/>
  <c r="K3447" i="1"/>
  <c r="L3447" i="1"/>
  <c r="M3447" i="1"/>
  <c r="N3447" i="1"/>
  <c r="O3447" i="1"/>
  <c r="P3447" i="1"/>
  <c r="Q3447" i="1"/>
  <c r="R3447" i="1"/>
  <c r="S3447" i="1"/>
  <c r="T3447" i="1"/>
  <c r="U3447" i="1"/>
  <c r="V3447" i="1"/>
  <c r="W3447" i="1"/>
  <c r="X3447" i="1"/>
  <c r="Y3447" i="1"/>
  <c r="Z3447" i="1"/>
  <c r="AA3447" i="1"/>
  <c r="AB3447" i="1"/>
  <c r="AC3447" i="1"/>
  <c r="AD3447" i="1"/>
  <c r="AE3447" i="1"/>
  <c r="H3448" i="1"/>
  <c r="I3448" i="1"/>
  <c r="J3448" i="1"/>
  <c r="K3448" i="1"/>
  <c r="L3448" i="1"/>
  <c r="M3448" i="1"/>
  <c r="N3448" i="1"/>
  <c r="O3448" i="1"/>
  <c r="P3448" i="1"/>
  <c r="Q3448" i="1"/>
  <c r="R3448" i="1"/>
  <c r="S3448" i="1"/>
  <c r="T3448" i="1"/>
  <c r="U3448" i="1"/>
  <c r="V3448" i="1"/>
  <c r="W3448" i="1"/>
  <c r="X3448" i="1"/>
  <c r="Y3448" i="1"/>
  <c r="Z3448" i="1"/>
  <c r="AA3448" i="1"/>
  <c r="AB3448" i="1"/>
  <c r="AC3448" i="1"/>
  <c r="AD3448" i="1"/>
  <c r="AE3448" i="1"/>
  <c r="H3449" i="1"/>
  <c r="I3449" i="1"/>
  <c r="J3449" i="1"/>
  <c r="K3449" i="1"/>
  <c r="L3449" i="1"/>
  <c r="M3449" i="1"/>
  <c r="N3449" i="1"/>
  <c r="O3449" i="1"/>
  <c r="P3449" i="1"/>
  <c r="Q3449" i="1"/>
  <c r="R3449" i="1"/>
  <c r="S3449" i="1"/>
  <c r="T3449" i="1"/>
  <c r="U3449" i="1"/>
  <c r="V3449" i="1"/>
  <c r="W3449" i="1"/>
  <c r="X3449" i="1"/>
  <c r="Y3449" i="1"/>
  <c r="Z3449" i="1"/>
  <c r="AA3449" i="1"/>
  <c r="AB3449" i="1"/>
  <c r="AC3449" i="1"/>
  <c r="AD3449" i="1"/>
  <c r="AE3449" i="1"/>
  <c r="H3450" i="1"/>
  <c r="I3450" i="1"/>
  <c r="J3450" i="1"/>
  <c r="K3450" i="1"/>
  <c r="L3450" i="1"/>
  <c r="M3450" i="1"/>
  <c r="N3450" i="1"/>
  <c r="O3450" i="1"/>
  <c r="P3450" i="1"/>
  <c r="Q3450" i="1"/>
  <c r="R3450" i="1"/>
  <c r="S3450" i="1"/>
  <c r="T3450" i="1"/>
  <c r="U3450" i="1"/>
  <c r="V3450" i="1"/>
  <c r="W3450" i="1"/>
  <c r="X3450" i="1"/>
  <c r="Y3450" i="1"/>
  <c r="Z3450" i="1"/>
  <c r="AA3450" i="1"/>
  <c r="AB3450" i="1"/>
  <c r="AC3450" i="1"/>
  <c r="AD3450" i="1"/>
  <c r="AE3450" i="1"/>
  <c r="H3451" i="1"/>
  <c r="I3451" i="1"/>
  <c r="J3451" i="1"/>
  <c r="K3451" i="1"/>
  <c r="L3451" i="1"/>
  <c r="M3451" i="1"/>
  <c r="N3451" i="1"/>
  <c r="O3451" i="1"/>
  <c r="P3451" i="1"/>
  <c r="Q3451" i="1"/>
  <c r="R3451" i="1"/>
  <c r="S3451" i="1"/>
  <c r="T3451" i="1"/>
  <c r="U3451" i="1"/>
  <c r="V3451" i="1"/>
  <c r="W3451" i="1"/>
  <c r="X3451" i="1"/>
  <c r="Y3451" i="1"/>
  <c r="Z3451" i="1"/>
  <c r="AA3451" i="1"/>
  <c r="AB3451" i="1"/>
  <c r="AC3451" i="1"/>
  <c r="AD3451" i="1"/>
  <c r="AE3451" i="1"/>
  <c r="H3452" i="1"/>
  <c r="I3452" i="1"/>
  <c r="J3452" i="1"/>
  <c r="K3452" i="1"/>
  <c r="L3452" i="1"/>
  <c r="M3452" i="1"/>
  <c r="N3452" i="1"/>
  <c r="O3452" i="1"/>
  <c r="P3452" i="1"/>
  <c r="Q3452" i="1"/>
  <c r="R3452" i="1"/>
  <c r="S3452" i="1"/>
  <c r="T3452" i="1"/>
  <c r="U3452" i="1"/>
  <c r="V3452" i="1"/>
  <c r="W3452" i="1"/>
  <c r="X3452" i="1"/>
  <c r="Y3452" i="1"/>
  <c r="Z3452" i="1"/>
  <c r="AA3452" i="1"/>
  <c r="AB3452" i="1"/>
  <c r="AC3452" i="1"/>
  <c r="AD3452" i="1"/>
  <c r="AE3452" i="1"/>
  <c r="H3453" i="1"/>
  <c r="I3453" i="1"/>
  <c r="J3453" i="1"/>
  <c r="K3453" i="1"/>
  <c r="L3453" i="1"/>
  <c r="M3453" i="1"/>
  <c r="N3453" i="1"/>
  <c r="O3453" i="1"/>
  <c r="P3453" i="1"/>
  <c r="Q3453" i="1"/>
  <c r="R3453" i="1"/>
  <c r="S3453" i="1"/>
  <c r="T3453" i="1"/>
  <c r="U3453" i="1"/>
  <c r="V3453" i="1"/>
  <c r="W3453" i="1"/>
  <c r="X3453" i="1"/>
  <c r="Y3453" i="1"/>
  <c r="Z3453" i="1"/>
  <c r="AA3453" i="1"/>
  <c r="AB3453" i="1"/>
  <c r="AC3453" i="1"/>
  <c r="AD3453" i="1"/>
  <c r="AE3453" i="1"/>
  <c r="H3454" i="1"/>
  <c r="I3454" i="1"/>
  <c r="J3454" i="1"/>
  <c r="K3454" i="1"/>
  <c r="L3454" i="1"/>
  <c r="M3454" i="1"/>
  <c r="N3454" i="1"/>
  <c r="O3454" i="1"/>
  <c r="P3454" i="1"/>
  <c r="Q3454" i="1"/>
  <c r="R3454" i="1"/>
  <c r="S3454" i="1"/>
  <c r="T3454" i="1"/>
  <c r="U3454" i="1"/>
  <c r="V3454" i="1"/>
  <c r="W3454" i="1"/>
  <c r="X3454" i="1"/>
  <c r="Y3454" i="1"/>
  <c r="Z3454" i="1"/>
  <c r="AA3454" i="1"/>
  <c r="AB3454" i="1"/>
  <c r="AC3454" i="1"/>
  <c r="AD3454" i="1"/>
  <c r="AE3454" i="1"/>
  <c r="H3455" i="1"/>
  <c r="I3455" i="1"/>
  <c r="J3455" i="1"/>
  <c r="K3455" i="1"/>
  <c r="L3455" i="1"/>
  <c r="M3455" i="1"/>
  <c r="N3455" i="1"/>
  <c r="O3455" i="1"/>
  <c r="P3455" i="1"/>
  <c r="Q3455" i="1"/>
  <c r="R3455" i="1"/>
  <c r="S3455" i="1"/>
  <c r="T3455" i="1"/>
  <c r="U3455" i="1"/>
  <c r="V3455" i="1"/>
  <c r="W3455" i="1"/>
  <c r="X3455" i="1"/>
  <c r="Y3455" i="1"/>
  <c r="Z3455" i="1"/>
  <c r="AA3455" i="1"/>
  <c r="AB3455" i="1"/>
  <c r="AC3455" i="1"/>
  <c r="AD3455" i="1"/>
  <c r="AE3455" i="1"/>
  <c r="H3457" i="1"/>
  <c r="I3457" i="1"/>
  <c r="J3457" i="1"/>
  <c r="K3457" i="1"/>
  <c r="L3457" i="1"/>
  <c r="M3457" i="1"/>
  <c r="N3457" i="1"/>
  <c r="O3457" i="1"/>
  <c r="P3457" i="1"/>
  <c r="Q3457" i="1"/>
  <c r="R3457" i="1"/>
  <c r="S3457" i="1"/>
  <c r="T3457" i="1"/>
  <c r="U3457" i="1"/>
  <c r="V3457" i="1"/>
  <c r="W3457" i="1"/>
  <c r="X3457" i="1"/>
  <c r="Y3457" i="1"/>
  <c r="Z3457" i="1"/>
  <c r="AA3457" i="1"/>
  <c r="AB3457" i="1"/>
  <c r="AC3457" i="1"/>
  <c r="AD3457" i="1"/>
  <c r="AE3457" i="1"/>
  <c r="H3458" i="1"/>
  <c r="I3458" i="1"/>
  <c r="J3458" i="1"/>
  <c r="K3458" i="1"/>
  <c r="L3458" i="1"/>
  <c r="M3458" i="1"/>
  <c r="N3458" i="1"/>
  <c r="O3458" i="1"/>
  <c r="P3458" i="1"/>
  <c r="Q3458" i="1"/>
  <c r="R3458" i="1"/>
  <c r="S3458" i="1"/>
  <c r="T3458" i="1"/>
  <c r="U3458" i="1"/>
  <c r="V3458" i="1"/>
  <c r="W3458" i="1"/>
  <c r="X3458" i="1"/>
  <c r="Y3458" i="1"/>
  <c r="Z3458" i="1"/>
  <c r="AA3458" i="1"/>
  <c r="AB3458" i="1"/>
  <c r="AC3458" i="1"/>
  <c r="AD3458" i="1"/>
  <c r="AE3458" i="1"/>
  <c r="H3459" i="1"/>
  <c r="I3459" i="1"/>
  <c r="J3459" i="1"/>
  <c r="K3459" i="1"/>
  <c r="L3459" i="1"/>
  <c r="M3459" i="1"/>
  <c r="N3459" i="1"/>
  <c r="O3459" i="1"/>
  <c r="P3459" i="1"/>
  <c r="Q3459" i="1"/>
  <c r="R3459" i="1"/>
  <c r="S3459" i="1"/>
  <c r="T3459" i="1"/>
  <c r="U3459" i="1"/>
  <c r="V3459" i="1"/>
  <c r="W3459" i="1"/>
  <c r="X3459" i="1"/>
  <c r="Y3459" i="1"/>
  <c r="Z3459" i="1"/>
  <c r="AA3459" i="1"/>
  <c r="AB3459" i="1"/>
  <c r="AC3459" i="1"/>
  <c r="AD3459" i="1"/>
  <c r="AE3459" i="1"/>
  <c r="H3460" i="1"/>
  <c r="I3460" i="1"/>
  <c r="J3460" i="1"/>
  <c r="K3460" i="1"/>
  <c r="L3460" i="1"/>
  <c r="M3460" i="1"/>
  <c r="N3460" i="1"/>
  <c r="O3460" i="1"/>
  <c r="P3460" i="1"/>
  <c r="Q3460" i="1"/>
  <c r="R3460" i="1"/>
  <c r="S3460" i="1"/>
  <c r="T3460" i="1"/>
  <c r="U3460" i="1"/>
  <c r="V3460" i="1"/>
  <c r="W3460" i="1"/>
  <c r="X3460" i="1"/>
  <c r="Y3460" i="1"/>
  <c r="Z3460" i="1"/>
  <c r="AA3460" i="1"/>
  <c r="AB3460" i="1"/>
  <c r="AC3460" i="1"/>
  <c r="AD3460" i="1"/>
  <c r="AE3460" i="1"/>
  <c r="H3461" i="1"/>
  <c r="I3461" i="1"/>
  <c r="J3461" i="1"/>
  <c r="K3461" i="1"/>
  <c r="L3461" i="1"/>
  <c r="M3461" i="1"/>
  <c r="N3461" i="1"/>
  <c r="O3461" i="1"/>
  <c r="P3461" i="1"/>
  <c r="Q3461" i="1"/>
  <c r="R3461" i="1"/>
  <c r="S3461" i="1"/>
  <c r="T3461" i="1"/>
  <c r="U3461" i="1"/>
  <c r="V3461" i="1"/>
  <c r="W3461" i="1"/>
  <c r="X3461" i="1"/>
  <c r="Y3461" i="1"/>
  <c r="Z3461" i="1"/>
  <c r="AA3461" i="1"/>
  <c r="AB3461" i="1"/>
  <c r="AC3461" i="1"/>
  <c r="AD3461" i="1"/>
  <c r="AE3461" i="1"/>
  <c r="H3462" i="1"/>
  <c r="I3462" i="1"/>
  <c r="J3462" i="1"/>
  <c r="K3462" i="1"/>
  <c r="L3462" i="1"/>
  <c r="M3462" i="1"/>
  <c r="N3462" i="1"/>
  <c r="O3462" i="1"/>
  <c r="P3462" i="1"/>
  <c r="Q3462" i="1"/>
  <c r="R3462" i="1"/>
  <c r="S3462" i="1"/>
  <c r="T3462" i="1"/>
  <c r="U3462" i="1"/>
  <c r="V3462" i="1"/>
  <c r="W3462" i="1"/>
  <c r="X3462" i="1"/>
  <c r="Y3462" i="1"/>
  <c r="Z3462" i="1"/>
  <c r="AA3462" i="1"/>
  <c r="AB3462" i="1"/>
  <c r="AC3462" i="1"/>
  <c r="AD3462" i="1"/>
  <c r="AE3462" i="1"/>
  <c r="H3463" i="1"/>
  <c r="I3463" i="1"/>
  <c r="J3463" i="1"/>
  <c r="K3463" i="1"/>
  <c r="L3463" i="1"/>
  <c r="M3463" i="1"/>
  <c r="N3463" i="1"/>
  <c r="O3463" i="1"/>
  <c r="P3463" i="1"/>
  <c r="Q3463" i="1"/>
  <c r="R3463" i="1"/>
  <c r="S3463" i="1"/>
  <c r="T3463" i="1"/>
  <c r="U3463" i="1"/>
  <c r="V3463" i="1"/>
  <c r="W3463" i="1"/>
  <c r="X3463" i="1"/>
  <c r="Y3463" i="1"/>
  <c r="Z3463" i="1"/>
  <c r="AA3463" i="1"/>
  <c r="AB3463" i="1"/>
  <c r="AC3463" i="1"/>
  <c r="AD3463" i="1"/>
  <c r="AE3463" i="1"/>
  <c r="H3464" i="1"/>
  <c r="I3464" i="1"/>
  <c r="J3464" i="1"/>
  <c r="K3464" i="1"/>
  <c r="L3464" i="1"/>
  <c r="M3464" i="1"/>
  <c r="N3464" i="1"/>
  <c r="O3464" i="1"/>
  <c r="P3464" i="1"/>
  <c r="Q3464" i="1"/>
  <c r="R3464" i="1"/>
  <c r="S3464" i="1"/>
  <c r="T3464" i="1"/>
  <c r="U3464" i="1"/>
  <c r="V3464" i="1"/>
  <c r="W3464" i="1"/>
  <c r="X3464" i="1"/>
  <c r="Y3464" i="1"/>
  <c r="Z3464" i="1"/>
  <c r="AA3464" i="1"/>
  <c r="AB3464" i="1"/>
  <c r="AC3464" i="1"/>
  <c r="AD3464" i="1"/>
  <c r="AE3464" i="1"/>
  <c r="H3466" i="1"/>
  <c r="I3466" i="1"/>
  <c r="J3466" i="1"/>
  <c r="K3466" i="1"/>
  <c r="L3466" i="1"/>
  <c r="M3466" i="1"/>
  <c r="N3466" i="1"/>
  <c r="O3466" i="1"/>
  <c r="P3466" i="1"/>
  <c r="Q3466" i="1"/>
  <c r="R3466" i="1"/>
  <c r="S3466" i="1"/>
  <c r="T3466" i="1"/>
  <c r="U3466" i="1"/>
  <c r="V3466" i="1"/>
  <c r="W3466" i="1"/>
  <c r="X3466" i="1"/>
  <c r="Y3466" i="1"/>
  <c r="Z3466" i="1"/>
  <c r="AA3466" i="1"/>
  <c r="AB3466" i="1"/>
  <c r="AC3466" i="1"/>
  <c r="AD3466" i="1"/>
  <c r="AE3466" i="1"/>
  <c r="H3467" i="1"/>
  <c r="I3467" i="1"/>
  <c r="J3467" i="1"/>
  <c r="K3467" i="1"/>
  <c r="L3467" i="1"/>
  <c r="M3467" i="1"/>
  <c r="N3467" i="1"/>
  <c r="O3467" i="1"/>
  <c r="P3467" i="1"/>
  <c r="Q3467" i="1"/>
  <c r="R3467" i="1"/>
  <c r="S3467" i="1"/>
  <c r="T3467" i="1"/>
  <c r="U3467" i="1"/>
  <c r="V3467" i="1"/>
  <c r="W3467" i="1"/>
  <c r="X3467" i="1"/>
  <c r="Y3467" i="1"/>
  <c r="Z3467" i="1"/>
  <c r="AA3467" i="1"/>
  <c r="AB3467" i="1"/>
  <c r="AC3467" i="1"/>
  <c r="AD3467" i="1"/>
  <c r="AE3467" i="1"/>
  <c r="H3468" i="1"/>
  <c r="I3468" i="1"/>
  <c r="J3468" i="1"/>
  <c r="K3468" i="1"/>
  <c r="L3468" i="1"/>
  <c r="M3468" i="1"/>
  <c r="N3468" i="1"/>
  <c r="O3468" i="1"/>
  <c r="P3468" i="1"/>
  <c r="Q3468" i="1"/>
  <c r="R3468" i="1"/>
  <c r="S3468" i="1"/>
  <c r="T3468" i="1"/>
  <c r="U3468" i="1"/>
  <c r="V3468" i="1"/>
  <c r="W3468" i="1"/>
  <c r="X3468" i="1"/>
  <c r="Y3468" i="1"/>
  <c r="Z3468" i="1"/>
  <c r="AA3468" i="1"/>
  <c r="AB3468" i="1"/>
  <c r="AC3468" i="1"/>
  <c r="AD3468" i="1"/>
  <c r="AE3468" i="1"/>
  <c r="H3469" i="1"/>
  <c r="I3469" i="1"/>
  <c r="J3469" i="1"/>
  <c r="K3469" i="1"/>
  <c r="L3469" i="1"/>
  <c r="M3469" i="1"/>
  <c r="N3469" i="1"/>
  <c r="O3469" i="1"/>
  <c r="P3469" i="1"/>
  <c r="Q3469" i="1"/>
  <c r="R3469" i="1"/>
  <c r="S3469" i="1"/>
  <c r="T3469" i="1"/>
  <c r="U3469" i="1"/>
  <c r="V3469" i="1"/>
  <c r="W3469" i="1"/>
  <c r="X3469" i="1"/>
  <c r="Y3469" i="1"/>
  <c r="Z3469" i="1"/>
  <c r="AA3469" i="1"/>
  <c r="AB3469" i="1"/>
  <c r="AC3469" i="1"/>
  <c r="AD3469" i="1"/>
  <c r="AE3469" i="1"/>
  <c r="H3470" i="1"/>
  <c r="I3470" i="1"/>
  <c r="J3470" i="1"/>
  <c r="K3470" i="1"/>
  <c r="L3470" i="1"/>
  <c r="M3470" i="1"/>
  <c r="N3470" i="1"/>
  <c r="O3470" i="1"/>
  <c r="P3470" i="1"/>
  <c r="Q3470" i="1"/>
  <c r="R3470" i="1"/>
  <c r="S3470" i="1"/>
  <c r="T3470" i="1"/>
  <c r="U3470" i="1"/>
  <c r="V3470" i="1"/>
  <c r="W3470" i="1"/>
  <c r="X3470" i="1"/>
  <c r="Y3470" i="1"/>
  <c r="Z3470" i="1"/>
  <c r="AA3470" i="1"/>
  <c r="AB3470" i="1"/>
  <c r="AC3470" i="1"/>
  <c r="AD3470" i="1"/>
  <c r="AE3470" i="1"/>
  <c r="H3471" i="1"/>
  <c r="I3471" i="1"/>
  <c r="J3471" i="1"/>
  <c r="K3471" i="1"/>
  <c r="L3471" i="1"/>
  <c r="M3471" i="1"/>
  <c r="N3471" i="1"/>
  <c r="O3471" i="1"/>
  <c r="P3471" i="1"/>
  <c r="Q3471" i="1"/>
  <c r="R3471" i="1"/>
  <c r="S3471" i="1"/>
  <c r="T3471" i="1"/>
  <c r="U3471" i="1"/>
  <c r="V3471" i="1"/>
  <c r="W3471" i="1"/>
  <c r="X3471" i="1"/>
  <c r="Y3471" i="1"/>
  <c r="Z3471" i="1"/>
  <c r="AA3471" i="1"/>
  <c r="AB3471" i="1"/>
  <c r="AC3471" i="1"/>
  <c r="AD3471" i="1"/>
  <c r="AE3471" i="1"/>
  <c r="H3472" i="1"/>
  <c r="I3472" i="1"/>
  <c r="J3472" i="1"/>
  <c r="K3472" i="1"/>
  <c r="L3472" i="1"/>
  <c r="M3472" i="1"/>
  <c r="N3472" i="1"/>
  <c r="O3472" i="1"/>
  <c r="P3472" i="1"/>
  <c r="Q3472" i="1"/>
  <c r="R3472" i="1"/>
  <c r="S3472" i="1"/>
  <c r="T3472" i="1"/>
  <c r="U3472" i="1"/>
  <c r="V3472" i="1"/>
  <c r="W3472" i="1"/>
  <c r="X3472" i="1"/>
  <c r="Y3472" i="1"/>
  <c r="Z3472" i="1"/>
  <c r="AA3472" i="1"/>
  <c r="AB3472" i="1"/>
  <c r="AC3472" i="1"/>
  <c r="AD3472" i="1"/>
  <c r="AE3472" i="1"/>
  <c r="H3473" i="1"/>
  <c r="I3473" i="1"/>
  <c r="J3473" i="1"/>
  <c r="K3473" i="1"/>
  <c r="L3473" i="1"/>
  <c r="M3473" i="1"/>
  <c r="N3473" i="1"/>
  <c r="O3473" i="1"/>
  <c r="P3473" i="1"/>
  <c r="Q3473" i="1"/>
  <c r="R3473" i="1"/>
  <c r="S3473" i="1"/>
  <c r="T3473" i="1"/>
  <c r="U3473" i="1"/>
  <c r="V3473" i="1"/>
  <c r="W3473" i="1"/>
  <c r="X3473" i="1"/>
  <c r="Y3473" i="1"/>
  <c r="Z3473" i="1"/>
  <c r="AA3473" i="1"/>
  <c r="AB3473" i="1"/>
  <c r="AC3473" i="1"/>
  <c r="AD3473" i="1"/>
  <c r="AE3473" i="1"/>
  <c r="H3474" i="1"/>
  <c r="I3474" i="1"/>
  <c r="J3474" i="1"/>
  <c r="K3474" i="1"/>
  <c r="L3474" i="1"/>
  <c r="M3474" i="1"/>
  <c r="N3474" i="1"/>
  <c r="O3474" i="1"/>
  <c r="P3474" i="1"/>
  <c r="Q3474" i="1"/>
  <c r="R3474" i="1"/>
  <c r="S3474" i="1"/>
  <c r="T3474" i="1"/>
  <c r="U3474" i="1"/>
  <c r="V3474" i="1"/>
  <c r="W3474" i="1"/>
  <c r="X3474" i="1"/>
  <c r="Y3474" i="1"/>
  <c r="Z3474" i="1"/>
  <c r="AA3474" i="1"/>
  <c r="AB3474" i="1"/>
  <c r="AC3474" i="1"/>
  <c r="AD3474" i="1"/>
  <c r="AE3474" i="1"/>
  <c r="H3475" i="1"/>
  <c r="I3475" i="1"/>
  <c r="J3475" i="1"/>
  <c r="K3475" i="1"/>
  <c r="L3475" i="1"/>
  <c r="M3475" i="1"/>
  <c r="N3475" i="1"/>
  <c r="O3475" i="1"/>
  <c r="P3475" i="1"/>
  <c r="Q3475" i="1"/>
  <c r="R3475" i="1"/>
  <c r="S3475" i="1"/>
  <c r="T3475" i="1"/>
  <c r="U3475" i="1"/>
  <c r="V3475" i="1"/>
  <c r="W3475" i="1"/>
  <c r="X3475" i="1"/>
  <c r="Y3475" i="1"/>
  <c r="Z3475" i="1"/>
  <c r="AA3475" i="1"/>
  <c r="AB3475" i="1"/>
  <c r="AC3475" i="1"/>
  <c r="AD3475" i="1"/>
  <c r="AE3475" i="1"/>
  <c r="H3476" i="1"/>
  <c r="I3476" i="1"/>
  <c r="J3476" i="1"/>
  <c r="K3476" i="1"/>
  <c r="L3476" i="1"/>
  <c r="M3476" i="1"/>
  <c r="N3476" i="1"/>
  <c r="O3476" i="1"/>
  <c r="P3476" i="1"/>
  <c r="Q3476" i="1"/>
  <c r="R3476" i="1"/>
  <c r="S3476" i="1"/>
  <c r="T3476" i="1"/>
  <c r="U3476" i="1"/>
  <c r="V3476" i="1"/>
  <c r="W3476" i="1"/>
  <c r="X3476" i="1"/>
  <c r="Y3476" i="1"/>
  <c r="Z3476" i="1"/>
  <c r="AA3476" i="1"/>
  <c r="AB3476" i="1"/>
  <c r="AC3476" i="1"/>
  <c r="AD3476" i="1"/>
  <c r="AE3476" i="1"/>
  <c r="H3477" i="1"/>
  <c r="I3477" i="1"/>
  <c r="J3477" i="1"/>
  <c r="K3477" i="1"/>
  <c r="L3477" i="1"/>
  <c r="M3477" i="1"/>
  <c r="N3477" i="1"/>
  <c r="O3477" i="1"/>
  <c r="P3477" i="1"/>
  <c r="Q3477" i="1"/>
  <c r="R3477" i="1"/>
  <c r="S3477" i="1"/>
  <c r="T3477" i="1"/>
  <c r="U3477" i="1"/>
  <c r="V3477" i="1"/>
  <c r="W3477" i="1"/>
  <c r="X3477" i="1"/>
  <c r="Y3477" i="1"/>
  <c r="Z3477" i="1"/>
  <c r="AA3477" i="1"/>
  <c r="AB3477" i="1"/>
  <c r="AC3477" i="1"/>
  <c r="AD3477" i="1"/>
  <c r="AE3477" i="1"/>
  <c r="H3478" i="1"/>
  <c r="I3478" i="1"/>
  <c r="J3478" i="1"/>
  <c r="K3478" i="1"/>
  <c r="L3478" i="1"/>
  <c r="M3478" i="1"/>
  <c r="N3478" i="1"/>
  <c r="O3478" i="1"/>
  <c r="P3478" i="1"/>
  <c r="Q3478" i="1"/>
  <c r="R3478" i="1"/>
  <c r="S3478" i="1"/>
  <c r="T3478" i="1"/>
  <c r="U3478" i="1"/>
  <c r="V3478" i="1"/>
  <c r="W3478" i="1"/>
  <c r="X3478" i="1"/>
  <c r="Y3478" i="1"/>
  <c r="Z3478" i="1"/>
  <c r="AA3478" i="1"/>
  <c r="AB3478" i="1"/>
  <c r="AC3478" i="1"/>
  <c r="AD3478" i="1"/>
  <c r="AE3478" i="1"/>
  <c r="H3479" i="1"/>
  <c r="I3479" i="1"/>
  <c r="J3479" i="1"/>
  <c r="K3479" i="1"/>
  <c r="L3479" i="1"/>
  <c r="M3479" i="1"/>
  <c r="N3479" i="1"/>
  <c r="O3479" i="1"/>
  <c r="P3479" i="1"/>
  <c r="Q3479" i="1"/>
  <c r="R3479" i="1"/>
  <c r="S3479" i="1"/>
  <c r="T3479" i="1"/>
  <c r="U3479" i="1"/>
  <c r="V3479" i="1"/>
  <c r="W3479" i="1"/>
  <c r="X3479" i="1"/>
  <c r="Y3479" i="1"/>
  <c r="Z3479" i="1"/>
  <c r="AA3479" i="1"/>
  <c r="AB3479" i="1"/>
  <c r="AC3479" i="1"/>
  <c r="AD3479" i="1"/>
  <c r="AE3479" i="1"/>
  <c r="H3480" i="1"/>
  <c r="I3480" i="1"/>
  <c r="J3480" i="1"/>
  <c r="K3480" i="1"/>
  <c r="L3480" i="1"/>
  <c r="M3480" i="1"/>
  <c r="N3480" i="1"/>
  <c r="O3480" i="1"/>
  <c r="P3480" i="1"/>
  <c r="Q3480" i="1"/>
  <c r="R3480" i="1"/>
  <c r="S3480" i="1"/>
  <c r="T3480" i="1"/>
  <c r="U3480" i="1"/>
  <c r="V3480" i="1"/>
  <c r="W3480" i="1"/>
  <c r="X3480" i="1"/>
  <c r="Y3480" i="1"/>
  <c r="Z3480" i="1"/>
  <c r="AA3480" i="1"/>
  <c r="AB3480" i="1"/>
  <c r="AC3480" i="1"/>
  <c r="AD3480" i="1"/>
  <c r="AE3480" i="1"/>
  <c r="H3481" i="1"/>
  <c r="I3481" i="1"/>
  <c r="J3481" i="1"/>
  <c r="K3481" i="1"/>
  <c r="L3481" i="1"/>
  <c r="M3481" i="1"/>
  <c r="N3481" i="1"/>
  <c r="O3481" i="1"/>
  <c r="P3481" i="1"/>
  <c r="Q3481" i="1"/>
  <c r="R3481" i="1"/>
  <c r="S3481" i="1"/>
  <c r="T3481" i="1"/>
  <c r="U3481" i="1"/>
  <c r="V3481" i="1"/>
  <c r="W3481" i="1"/>
  <c r="X3481" i="1"/>
  <c r="Y3481" i="1"/>
  <c r="Z3481" i="1"/>
  <c r="AA3481" i="1"/>
  <c r="AB3481" i="1"/>
  <c r="AC3481" i="1"/>
  <c r="AD3481" i="1"/>
  <c r="AE3481" i="1"/>
  <c r="H3482" i="1"/>
  <c r="I3482" i="1"/>
  <c r="J3482" i="1"/>
  <c r="K3482" i="1"/>
  <c r="L3482" i="1"/>
  <c r="M3482" i="1"/>
  <c r="N3482" i="1"/>
  <c r="O3482" i="1"/>
  <c r="P3482" i="1"/>
  <c r="Q3482" i="1"/>
  <c r="R3482" i="1"/>
  <c r="S3482" i="1"/>
  <c r="T3482" i="1"/>
  <c r="U3482" i="1"/>
  <c r="V3482" i="1"/>
  <c r="W3482" i="1"/>
  <c r="X3482" i="1"/>
  <c r="Y3482" i="1"/>
  <c r="Z3482" i="1"/>
  <c r="AA3482" i="1"/>
  <c r="AB3482" i="1"/>
  <c r="AC3482" i="1"/>
  <c r="AD3482" i="1"/>
  <c r="AE3482" i="1"/>
  <c r="H3483" i="1"/>
  <c r="I3483" i="1"/>
  <c r="J3483" i="1"/>
  <c r="K3483" i="1"/>
  <c r="L3483" i="1"/>
  <c r="M3483" i="1"/>
  <c r="N3483" i="1"/>
  <c r="O3483" i="1"/>
  <c r="P3483" i="1"/>
  <c r="Q3483" i="1"/>
  <c r="R3483" i="1"/>
  <c r="S3483" i="1"/>
  <c r="T3483" i="1"/>
  <c r="U3483" i="1"/>
  <c r="V3483" i="1"/>
  <c r="W3483" i="1"/>
  <c r="X3483" i="1"/>
  <c r="Y3483" i="1"/>
  <c r="Z3483" i="1"/>
  <c r="AA3483" i="1"/>
  <c r="AB3483" i="1"/>
  <c r="AC3483" i="1"/>
  <c r="AD3483" i="1"/>
  <c r="AE3483" i="1"/>
  <c r="H3484" i="1"/>
  <c r="I3484" i="1"/>
  <c r="J3484" i="1"/>
  <c r="K3484" i="1"/>
  <c r="L3484" i="1"/>
  <c r="M3484" i="1"/>
  <c r="N3484" i="1"/>
  <c r="O3484" i="1"/>
  <c r="P3484" i="1"/>
  <c r="Q3484" i="1"/>
  <c r="R3484" i="1"/>
  <c r="S3484" i="1"/>
  <c r="T3484" i="1"/>
  <c r="U3484" i="1"/>
  <c r="V3484" i="1"/>
  <c r="W3484" i="1"/>
  <c r="X3484" i="1"/>
  <c r="Y3484" i="1"/>
  <c r="Z3484" i="1"/>
  <c r="AA3484" i="1"/>
  <c r="AB3484" i="1"/>
  <c r="AC3484" i="1"/>
  <c r="AD3484" i="1"/>
  <c r="AE3484" i="1"/>
  <c r="H3485" i="1"/>
  <c r="I3485" i="1"/>
  <c r="J3485" i="1"/>
  <c r="K3485" i="1"/>
  <c r="L3485" i="1"/>
  <c r="M3485" i="1"/>
  <c r="N3485" i="1"/>
  <c r="O3485" i="1"/>
  <c r="P3485" i="1"/>
  <c r="Q3485" i="1"/>
  <c r="R3485" i="1"/>
  <c r="S3485" i="1"/>
  <c r="T3485" i="1"/>
  <c r="U3485" i="1"/>
  <c r="V3485" i="1"/>
  <c r="W3485" i="1"/>
  <c r="X3485" i="1"/>
  <c r="Y3485" i="1"/>
  <c r="Z3485" i="1"/>
  <c r="AA3485" i="1"/>
  <c r="AB3485" i="1"/>
  <c r="AC3485" i="1"/>
  <c r="AD3485" i="1"/>
  <c r="AE3485" i="1"/>
  <c r="H3486" i="1"/>
  <c r="I3486" i="1"/>
  <c r="J3486" i="1"/>
  <c r="K3486" i="1"/>
  <c r="L3486" i="1"/>
  <c r="M3486" i="1"/>
  <c r="N3486" i="1"/>
  <c r="O3486" i="1"/>
  <c r="P3486" i="1"/>
  <c r="Q3486" i="1"/>
  <c r="R3486" i="1"/>
  <c r="S3486" i="1"/>
  <c r="T3486" i="1"/>
  <c r="U3486" i="1"/>
  <c r="V3486" i="1"/>
  <c r="W3486" i="1"/>
  <c r="X3486" i="1"/>
  <c r="Y3486" i="1"/>
  <c r="Z3486" i="1"/>
  <c r="AA3486" i="1"/>
  <c r="AB3486" i="1"/>
  <c r="AC3486" i="1"/>
  <c r="AD3486" i="1"/>
  <c r="AE3486" i="1"/>
  <c r="H3487" i="1"/>
  <c r="I3487" i="1"/>
  <c r="J3487" i="1"/>
  <c r="K3487" i="1"/>
  <c r="L3487" i="1"/>
  <c r="M3487" i="1"/>
  <c r="N3487" i="1"/>
  <c r="O3487" i="1"/>
  <c r="P3487" i="1"/>
  <c r="Q3487" i="1"/>
  <c r="R3487" i="1"/>
  <c r="S3487" i="1"/>
  <c r="T3487" i="1"/>
  <c r="U3487" i="1"/>
  <c r="V3487" i="1"/>
  <c r="W3487" i="1"/>
  <c r="X3487" i="1"/>
  <c r="Y3487" i="1"/>
  <c r="Z3487" i="1"/>
  <c r="AA3487" i="1"/>
  <c r="AB3487" i="1"/>
  <c r="AC3487" i="1"/>
  <c r="AD3487" i="1"/>
  <c r="AE3487" i="1"/>
  <c r="H3488" i="1"/>
  <c r="I3488" i="1"/>
  <c r="J3488" i="1"/>
  <c r="K3488" i="1"/>
  <c r="L3488" i="1"/>
  <c r="M3488" i="1"/>
  <c r="N3488" i="1"/>
  <c r="O3488" i="1"/>
  <c r="P3488" i="1"/>
  <c r="Q3488" i="1"/>
  <c r="R3488" i="1"/>
  <c r="S3488" i="1"/>
  <c r="T3488" i="1"/>
  <c r="U3488" i="1"/>
  <c r="V3488" i="1"/>
  <c r="W3488" i="1"/>
  <c r="X3488" i="1"/>
  <c r="Y3488" i="1"/>
  <c r="Z3488" i="1"/>
  <c r="AA3488" i="1"/>
  <c r="AB3488" i="1"/>
  <c r="AC3488" i="1"/>
  <c r="AD3488" i="1"/>
  <c r="AE3488" i="1"/>
  <c r="H3489" i="1"/>
  <c r="I3489" i="1"/>
  <c r="J3489" i="1"/>
  <c r="K3489" i="1"/>
  <c r="L3489" i="1"/>
  <c r="M3489" i="1"/>
  <c r="N3489" i="1"/>
  <c r="O3489" i="1"/>
  <c r="P3489" i="1"/>
  <c r="Q3489" i="1"/>
  <c r="R3489" i="1"/>
  <c r="S3489" i="1"/>
  <c r="T3489" i="1"/>
  <c r="U3489" i="1"/>
  <c r="V3489" i="1"/>
  <c r="W3489" i="1"/>
  <c r="X3489" i="1"/>
  <c r="Y3489" i="1"/>
  <c r="Z3489" i="1"/>
  <c r="AA3489" i="1"/>
  <c r="AB3489" i="1"/>
  <c r="AC3489" i="1"/>
  <c r="AD3489" i="1"/>
  <c r="AE3489" i="1"/>
  <c r="H3491" i="1"/>
  <c r="I3491" i="1"/>
  <c r="J3491" i="1"/>
  <c r="K3491" i="1"/>
  <c r="L3491" i="1"/>
  <c r="M3491" i="1"/>
  <c r="N3491" i="1"/>
  <c r="O3491" i="1"/>
  <c r="P3491" i="1"/>
  <c r="Q3491" i="1"/>
  <c r="R3491" i="1"/>
  <c r="S3491" i="1"/>
  <c r="T3491" i="1"/>
  <c r="U3491" i="1"/>
  <c r="V3491" i="1"/>
  <c r="W3491" i="1"/>
  <c r="X3491" i="1"/>
  <c r="Y3491" i="1"/>
  <c r="Z3491" i="1"/>
  <c r="AA3491" i="1"/>
  <c r="AB3491" i="1"/>
  <c r="AC3491" i="1"/>
  <c r="AD3491" i="1"/>
  <c r="AE3491" i="1"/>
  <c r="H3492" i="1"/>
  <c r="I3492" i="1"/>
  <c r="J3492" i="1"/>
  <c r="K3492" i="1"/>
  <c r="L3492" i="1"/>
  <c r="M3492" i="1"/>
  <c r="N3492" i="1"/>
  <c r="O3492" i="1"/>
  <c r="P3492" i="1"/>
  <c r="Q3492" i="1"/>
  <c r="R3492" i="1"/>
  <c r="S3492" i="1"/>
  <c r="T3492" i="1"/>
  <c r="U3492" i="1"/>
  <c r="V3492" i="1"/>
  <c r="W3492" i="1"/>
  <c r="X3492" i="1"/>
  <c r="Y3492" i="1"/>
  <c r="Z3492" i="1"/>
  <c r="AA3492" i="1"/>
  <c r="AB3492" i="1"/>
  <c r="AC3492" i="1"/>
  <c r="AD3492" i="1"/>
  <c r="AE3492" i="1"/>
  <c r="H3493" i="1"/>
  <c r="I3493" i="1"/>
  <c r="J3493" i="1"/>
  <c r="K3493" i="1"/>
  <c r="L3493" i="1"/>
  <c r="M3493" i="1"/>
  <c r="N3493" i="1"/>
  <c r="O3493" i="1"/>
  <c r="P3493" i="1"/>
  <c r="Q3493" i="1"/>
  <c r="R3493" i="1"/>
  <c r="S3493" i="1"/>
  <c r="T3493" i="1"/>
  <c r="U3493" i="1"/>
  <c r="V3493" i="1"/>
  <c r="W3493" i="1"/>
  <c r="X3493" i="1"/>
  <c r="Y3493" i="1"/>
  <c r="Z3493" i="1"/>
  <c r="AA3493" i="1"/>
  <c r="AB3493" i="1"/>
  <c r="AC3493" i="1"/>
  <c r="AD3493" i="1"/>
  <c r="AE3493" i="1"/>
  <c r="H3494" i="1"/>
  <c r="I3494" i="1"/>
  <c r="J3494" i="1"/>
  <c r="K3494" i="1"/>
  <c r="L3494" i="1"/>
  <c r="M3494" i="1"/>
  <c r="N3494" i="1"/>
  <c r="O3494" i="1"/>
  <c r="P3494" i="1"/>
  <c r="Q3494" i="1"/>
  <c r="R3494" i="1"/>
  <c r="S3494" i="1"/>
  <c r="T3494" i="1"/>
  <c r="U3494" i="1"/>
  <c r="V3494" i="1"/>
  <c r="W3494" i="1"/>
  <c r="X3494" i="1"/>
  <c r="Y3494" i="1"/>
  <c r="Z3494" i="1"/>
  <c r="AA3494" i="1"/>
  <c r="AB3494" i="1"/>
  <c r="AC3494" i="1"/>
  <c r="AD3494" i="1"/>
  <c r="AE3494" i="1"/>
  <c r="H3495" i="1"/>
  <c r="I3495" i="1"/>
  <c r="J3495" i="1"/>
  <c r="K3495" i="1"/>
  <c r="L3495" i="1"/>
  <c r="M3495" i="1"/>
  <c r="N3495" i="1"/>
  <c r="O3495" i="1"/>
  <c r="P3495" i="1"/>
  <c r="Q3495" i="1"/>
  <c r="R3495" i="1"/>
  <c r="S3495" i="1"/>
  <c r="T3495" i="1"/>
  <c r="U3495" i="1"/>
  <c r="V3495" i="1"/>
  <c r="W3495" i="1"/>
  <c r="X3495" i="1"/>
  <c r="Y3495" i="1"/>
  <c r="Z3495" i="1"/>
  <c r="AA3495" i="1"/>
  <c r="AB3495" i="1"/>
  <c r="AC3495" i="1"/>
  <c r="AD3495" i="1"/>
  <c r="AE3495" i="1"/>
  <c r="H3496" i="1"/>
  <c r="I3496" i="1"/>
  <c r="J3496" i="1"/>
  <c r="K3496" i="1"/>
  <c r="L3496" i="1"/>
  <c r="M3496" i="1"/>
  <c r="N3496" i="1"/>
  <c r="O3496" i="1"/>
  <c r="P3496" i="1"/>
  <c r="Q3496" i="1"/>
  <c r="R3496" i="1"/>
  <c r="S3496" i="1"/>
  <c r="T3496" i="1"/>
  <c r="U3496" i="1"/>
  <c r="V3496" i="1"/>
  <c r="W3496" i="1"/>
  <c r="X3496" i="1"/>
  <c r="Y3496" i="1"/>
  <c r="Z3496" i="1"/>
  <c r="AA3496" i="1"/>
  <c r="AB3496" i="1"/>
  <c r="AC3496" i="1"/>
  <c r="AD3496" i="1"/>
  <c r="AE3496" i="1"/>
  <c r="H3497" i="1"/>
  <c r="I3497" i="1"/>
  <c r="J3497" i="1"/>
  <c r="K3497" i="1"/>
  <c r="L3497" i="1"/>
  <c r="M3497" i="1"/>
  <c r="N3497" i="1"/>
  <c r="O3497" i="1"/>
  <c r="P3497" i="1"/>
  <c r="Q3497" i="1"/>
  <c r="R3497" i="1"/>
  <c r="S3497" i="1"/>
  <c r="T3497" i="1"/>
  <c r="U3497" i="1"/>
  <c r="V3497" i="1"/>
  <c r="W3497" i="1"/>
  <c r="X3497" i="1"/>
  <c r="Y3497" i="1"/>
  <c r="Z3497" i="1"/>
  <c r="AA3497" i="1"/>
  <c r="AB3497" i="1"/>
  <c r="AC3497" i="1"/>
  <c r="AD3497" i="1"/>
  <c r="AE3497" i="1"/>
  <c r="H3498" i="1"/>
  <c r="I3498" i="1"/>
  <c r="J3498" i="1"/>
  <c r="K3498" i="1"/>
  <c r="L3498" i="1"/>
  <c r="M3498" i="1"/>
  <c r="N3498" i="1"/>
  <c r="O3498" i="1"/>
  <c r="P3498" i="1"/>
  <c r="Q3498" i="1"/>
  <c r="R3498" i="1"/>
  <c r="S3498" i="1"/>
  <c r="T3498" i="1"/>
  <c r="U3498" i="1"/>
  <c r="V3498" i="1"/>
  <c r="W3498" i="1"/>
  <c r="X3498" i="1"/>
  <c r="Y3498" i="1"/>
  <c r="Z3498" i="1"/>
  <c r="AA3498" i="1"/>
  <c r="AB3498" i="1"/>
  <c r="AC3498" i="1"/>
  <c r="AD3498" i="1"/>
  <c r="AE3498" i="1"/>
  <c r="H3499" i="1"/>
  <c r="I3499" i="1"/>
  <c r="J3499" i="1"/>
  <c r="K3499" i="1"/>
  <c r="L3499" i="1"/>
  <c r="M3499" i="1"/>
  <c r="N3499" i="1"/>
  <c r="O3499" i="1"/>
  <c r="P3499" i="1"/>
  <c r="Q3499" i="1"/>
  <c r="R3499" i="1"/>
  <c r="S3499" i="1"/>
  <c r="T3499" i="1"/>
  <c r="U3499" i="1"/>
  <c r="V3499" i="1"/>
  <c r="W3499" i="1"/>
  <c r="X3499" i="1"/>
  <c r="Y3499" i="1"/>
  <c r="Z3499" i="1"/>
  <c r="AA3499" i="1"/>
  <c r="AB3499" i="1"/>
  <c r="AC3499" i="1"/>
  <c r="AD3499" i="1"/>
  <c r="AE3499" i="1"/>
  <c r="H3500" i="1"/>
  <c r="I3500" i="1"/>
  <c r="J3500" i="1"/>
  <c r="K3500" i="1"/>
  <c r="L3500" i="1"/>
  <c r="M3500" i="1"/>
  <c r="N3500" i="1"/>
  <c r="O3500" i="1"/>
  <c r="P3500" i="1"/>
  <c r="Q3500" i="1"/>
  <c r="R3500" i="1"/>
  <c r="S3500" i="1"/>
  <c r="T3500" i="1"/>
  <c r="U3500" i="1"/>
  <c r="V3500" i="1"/>
  <c r="W3500" i="1"/>
  <c r="X3500" i="1"/>
  <c r="Y3500" i="1"/>
  <c r="Z3500" i="1"/>
  <c r="AA3500" i="1"/>
  <c r="AB3500" i="1"/>
  <c r="AC3500" i="1"/>
  <c r="AD3500" i="1"/>
  <c r="AE3500" i="1"/>
  <c r="H3501" i="1"/>
  <c r="I3501" i="1"/>
  <c r="J3501" i="1"/>
  <c r="K3501" i="1"/>
  <c r="L3501" i="1"/>
  <c r="M3501" i="1"/>
  <c r="N3501" i="1"/>
  <c r="O3501" i="1"/>
  <c r="P3501" i="1"/>
  <c r="Q3501" i="1"/>
  <c r="R3501" i="1"/>
  <c r="S3501" i="1"/>
  <c r="T3501" i="1"/>
  <c r="U3501" i="1"/>
  <c r="V3501" i="1"/>
  <c r="W3501" i="1"/>
  <c r="X3501" i="1"/>
  <c r="Y3501" i="1"/>
  <c r="Z3501" i="1"/>
  <c r="AA3501" i="1"/>
  <c r="AB3501" i="1"/>
  <c r="AC3501" i="1"/>
  <c r="AD3501" i="1"/>
  <c r="AE3501" i="1"/>
  <c r="H3502" i="1"/>
  <c r="I3502" i="1"/>
  <c r="J3502" i="1"/>
  <c r="K3502" i="1"/>
  <c r="L3502" i="1"/>
  <c r="M3502" i="1"/>
  <c r="N3502" i="1"/>
  <c r="O3502" i="1"/>
  <c r="P3502" i="1"/>
  <c r="Q3502" i="1"/>
  <c r="R3502" i="1"/>
  <c r="S3502" i="1"/>
  <c r="T3502" i="1"/>
  <c r="U3502" i="1"/>
  <c r="V3502" i="1"/>
  <c r="W3502" i="1"/>
  <c r="X3502" i="1"/>
  <c r="Y3502" i="1"/>
  <c r="Z3502" i="1"/>
  <c r="AA3502" i="1"/>
  <c r="AB3502" i="1"/>
  <c r="AC3502" i="1"/>
  <c r="AD3502" i="1"/>
  <c r="AE3502" i="1"/>
  <c r="H3503" i="1"/>
  <c r="I3503" i="1"/>
  <c r="J3503" i="1"/>
  <c r="K3503" i="1"/>
  <c r="L3503" i="1"/>
  <c r="M3503" i="1"/>
  <c r="N3503" i="1"/>
  <c r="O3503" i="1"/>
  <c r="P3503" i="1"/>
  <c r="Q3503" i="1"/>
  <c r="R3503" i="1"/>
  <c r="S3503" i="1"/>
  <c r="T3503" i="1"/>
  <c r="U3503" i="1"/>
  <c r="V3503" i="1"/>
  <c r="W3503" i="1"/>
  <c r="X3503" i="1"/>
  <c r="Y3503" i="1"/>
  <c r="Z3503" i="1"/>
  <c r="AA3503" i="1"/>
  <c r="AB3503" i="1"/>
  <c r="AC3503" i="1"/>
  <c r="AD3503" i="1"/>
  <c r="AE3503" i="1"/>
  <c r="H3504" i="1"/>
  <c r="I3504" i="1"/>
  <c r="J3504" i="1"/>
  <c r="K3504" i="1"/>
  <c r="L3504" i="1"/>
  <c r="M3504" i="1"/>
  <c r="N3504" i="1"/>
  <c r="O3504" i="1"/>
  <c r="P3504" i="1"/>
  <c r="Q3504" i="1"/>
  <c r="R3504" i="1"/>
  <c r="S3504" i="1"/>
  <c r="T3504" i="1"/>
  <c r="U3504" i="1"/>
  <c r="V3504" i="1"/>
  <c r="W3504" i="1"/>
  <c r="X3504" i="1"/>
  <c r="Y3504" i="1"/>
  <c r="Z3504" i="1"/>
  <c r="AA3504" i="1"/>
  <c r="AB3504" i="1"/>
  <c r="AC3504" i="1"/>
  <c r="AD3504" i="1"/>
  <c r="AE3504" i="1"/>
  <c r="H3505" i="1"/>
  <c r="I3505" i="1"/>
  <c r="J3505" i="1"/>
  <c r="K3505" i="1"/>
  <c r="L3505" i="1"/>
  <c r="M3505" i="1"/>
  <c r="N3505" i="1"/>
  <c r="O3505" i="1"/>
  <c r="P3505" i="1"/>
  <c r="Q3505" i="1"/>
  <c r="R3505" i="1"/>
  <c r="S3505" i="1"/>
  <c r="T3505" i="1"/>
  <c r="U3505" i="1"/>
  <c r="V3505" i="1"/>
  <c r="W3505" i="1"/>
  <c r="X3505" i="1"/>
  <c r="Y3505" i="1"/>
  <c r="Z3505" i="1"/>
  <c r="AA3505" i="1"/>
  <c r="AB3505" i="1"/>
  <c r="AC3505" i="1"/>
  <c r="AD3505" i="1"/>
  <c r="AE3505" i="1"/>
  <c r="H3506" i="1"/>
  <c r="I3506" i="1"/>
  <c r="J3506" i="1"/>
  <c r="K3506" i="1"/>
  <c r="L3506" i="1"/>
  <c r="M3506" i="1"/>
  <c r="N3506" i="1"/>
  <c r="O3506" i="1"/>
  <c r="P3506" i="1"/>
  <c r="Q3506" i="1"/>
  <c r="R3506" i="1"/>
  <c r="S3506" i="1"/>
  <c r="T3506" i="1"/>
  <c r="U3506" i="1"/>
  <c r="V3506" i="1"/>
  <c r="W3506" i="1"/>
  <c r="X3506" i="1"/>
  <c r="Y3506" i="1"/>
  <c r="Z3506" i="1"/>
  <c r="AA3506" i="1"/>
  <c r="AB3506" i="1"/>
  <c r="AC3506" i="1"/>
  <c r="AD3506" i="1"/>
  <c r="AE3506" i="1"/>
  <c r="H3507" i="1"/>
  <c r="I3507" i="1"/>
  <c r="J3507" i="1"/>
  <c r="K3507" i="1"/>
  <c r="L3507" i="1"/>
  <c r="M3507" i="1"/>
  <c r="N3507" i="1"/>
  <c r="O3507" i="1"/>
  <c r="P3507" i="1"/>
  <c r="Q3507" i="1"/>
  <c r="R3507" i="1"/>
  <c r="S3507" i="1"/>
  <c r="T3507" i="1"/>
  <c r="U3507" i="1"/>
  <c r="V3507" i="1"/>
  <c r="W3507" i="1"/>
  <c r="X3507" i="1"/>
  <c r="Y3507" i="1"/>
  <c r="Z3507" i="1"/>
  <c r="AA3507" i="1"/>
  <c r="AB3507" i="1"/>
  <c r="AC3507" i="1"/>
  <c r="AD3507" i="1"/>
  <c r="AE3507" i="1"/>
  <c r="H3508" i="1"/>
  <c r="I3508" i="1"/>
  <c r="J3508" i="1"/>
  <c r="K3508" i="1"/>
  <c r="L3508" i="1"/>
  <c r="M3508" i="1"/>
  <c r="N3508" i="1"/>
  <c r="O3508" i="1"/>
  <c r="P3508" i="1"/>
  <c r="Q3508" i="1"/>
  <c r="R3508" i="1"/>
  <c r="S3508" i="1"/>
  <c r="T3508" i="1"/>
  <c r="U3508" i="1"/>
  <c r="V3508" i="1"/>
  <c r="W3508" i="1"/>
  <c r="X3508" i="1"/>
  <c r="Y3508" i="1"/>
  <c r="Z3508" i="1"/>
  <c r="AA3508" i="1"/>
  <c r="AB3508" i="1"/>
  <c r="AC3508" i="1"/>
  <c r="AD3508" i="1"/>
  <c r="AE3508" i="1"/>
  <c r="H3509" i="1"/>
  <c r="I3509" i="1"/>
  <c r="J3509" i="1"/>
  <c r="K3509" i="1"/>
  <c r="L3509" i="1"/>
  <c r="M3509" i="1"/>
  <c r="N3509" i="1"/>
  <c r="O3509" i="1"/>
  <c r="P3509" i="1"/>
  <c r="Q3509" i="1"/>
  <c r="R3509" i="1"/>
  <c r="S3509" i="1"/>
  <c r="T3509" i="1"/>
  <c r="U3509" i="1"/>
  <c r="V3509" i="1"/>
  <c r="W3509" i="1"/>
  <c r="X3509" i="1"/>
  <c r="Y3509" i="1"/>
  <c r="Z3509" i="1"/>
  <c r="AA3509" i="1"/>
  <c r="AB3509" i="1"/>
  <c r="AC3509" i="1"/>
  <c r="AD3509" i="1"/>
  <c r="AE3509" i="1"/>
  <c r="H3510" i="1"/>
  <c r="I3510" i="1"/>
  <c r="J3510" i="1"/>
  <c r="K3510" i="1"/>
  <c r="L3510" i="1"/>
  <c r="M3510" i="1"/>
  <c r="N3510" i="1"/>
  <c r="O3510" i="1"/>
  <c r="P3510" i="1"/>
  <c r="Q3510" i="1"/>
  <c r="R3510" i="1"/>
  <c r="S3510" i="1"/>
  <c r="T3510" i="1"/>
  <c r="U3510" i="1"/>
  <c r="V3510" i="1"/>
  <c r="W3510" i="1"/>
  <c r="X3510" i="1"/>
  <c r="Y3510" i="1"/>
  <c r="Z3510" i="1"/>
  <c r="AA3510" i="1"/>
  <c r="AB3510" i="1"/>
  <c r="AC3510" i="1"/>
  <c r="AD3510" i="1"/>
  <c r="AE3510" i="1"/>
  <c r="H3511" i="1"/>
  <c r="I3511" i="1"/>
  <c r="J3511" i="1"/>
  <c r="K3511" i="1"/>
  <c r="L3511" i="1"/>
  <c r="M3511" i="1"/>
  <c r="N3511" i="1"/>
  <c r="O3511" i="1"/>
  <c r="P3511" i="1"/>
  <c r="Q3511" i="1"/>
  <c r="R3511" i="1"/>
  <c r="S3511" i="1"/>
  <c r="T3511" i="1"/>
  <c r="U3511" i="1"/>
  <c r="V3511" i="1"/>
  <c r="W3511" i="1"/>
  <c r="X3511" i="1"/>
  <c r="Y3511" i="1"/>
  <c r="Z3511" i="1"/>
  <c r="AA3511" i="1"/>
  <c r="AB3511" i="1"/>
  <c r="AC3511" i="1"/>
  <c r="AD3511" i="1"/>
  <c r="AE3511" i="1"/>
  <c r="H3512" i="1"/>
  <c r="I3512" i="1"/>
  <c r="J3512" i="1"/>
  <c r="K3512" i="1"/>
  <c r="L3512" i="1"/>
  <c r="M3512" i="1"/>
  <c r="N3512" i="1"/>
  <c r="O3512" i="1"/>
  <c r="P3512" i="1"/>
  <c r="Q3512" i="1"/>
  <c r="R3512" i="1"/>
  <c r="S3512" i="1"/>
  <c r="T3512" i="1"/>
  <c r="U3512" i="1"/>
  <c r="V3512" i="1"/>
  <c r="W3512" i="1"/>
  <c r="X3512" i="1"/>
  <c r="Y3512" i="1"/>
  <c r="Z3512" i="1"/>
  <c r="AA3512" i="1"/>
  <c r="AB3512" i="1"/>
  <c r="AC3512" i="1"/>
  <c r="AD3512" i="1"/>
  <c r="AE3512" i="1"/>
  <c r="H3513" i="1"/>
  <c r="I3513" i="1"/>
  <c r="J3513" i="1"/>
  <c r="K3513" i="1"/>
  <c r="L3513" i="1"/>
  <c r="M3513" i="1"/>
  <c r="N3513" i="1"/>
  <c r="O3513" i="1"/>
  <c r="P3513" i="1"/>
  <c r="Q3513" i="1"/>
  <c r="R3513" i="1"/>
  <c r="S3513" i="1"/>
  <c r="T3513" i="1"/>
  <c r="U3513" i="1"/>
  <c r="V3513" i="1"/>
  <c r="W3513" i="1"/>
  <c r="X3513" i="1"/>
  <c r="Y3513" i="1"/>
  <c r="Z3513" i="1"/>
  <c r="AA3513" i="1"/>
  <c r="AB3513" i="1"/>
  <c r="AC3513" i="1"/>
  <c r="AD3513" i="1"/>
  <c r="AE3513" i="1"/>
  <c r="H3514" i="1"/>
  <c r="I3514" i="1"/>
  <c r="J3514" i="1"/>
  <c r="K3514" i="1"/>
  <c r="L3514" i="1"/>
  <c r="M3514" i="1"/>
  <c r="N3514" i="1"/>
  <c r="O3514" i="1"/>
  <c r="P3514" i="1"/>
  <c r="Q3514" i="1"/>
  <c r="R3514" i="1"/>
  <c r="S3514" i="1"/>
  <c r="T3514" i="1"/>
  <c r="U3514" i="1"/>
  <c r="V3514" i="1"/>
  <c r="W3514" i="1"/>
  <c r="X3514" i="1"/>
  <c r="Y3514" i="1"/>
  <c r="Z3514" i="1"/>
  <c r="AA3514" i="1"/>
  <c r="AB3514" i="1"/>
  <c r="AC3514" i="1"/>
  <c r="AD3514" i="1"/>
  <c r="AE3514" i="1"/>
  <c r="H3516" i="1"/>
  <c r="I3516" i="1"/>
  <c r="J3516" i="1"/>
  <c r="K3516" i="1"/>
  <c r="L3516" i="1"/>
  <c r="M3516" i="1"/>
  <c r="N3516" i="1"/>
  <c r="O3516" i="1"/>
  <c r="P3516" i="1"/>
  <c r="Q3516" i="1"/>
  <c r="R3516" i="1"/>
  <c r="S3516" i="1"/>
  <c r="T3516" i="1"/>
  <c r="U3516" i="1"/>
  <c r="V3516" i="1"/>
  <c r="W3516" i="1"/>
  <c r="X3516" i="1"/>
  <c r="Y3516" i="1"/>
  <c r="Z3516" i="1"/>
  <c r="AA3516" i="1"/>
  <c r="AB3516" i="1"/>
  <c r="AC3516" i="1"/>
  <c r="AD3516" i="1"/>
  <c r="AE3516" i="1"/>
  <c r="H3517" i="1"/>
  <c r="I3517" i="1"/>
  <c r="J3517" i="1"/>
  <c r="K3517" i="1"/>
  <c r="L3517" i="1"/>
  <c r="M3517" i="1"/>
  <c r="N3517" i="1"/>
  <c r="O3517" i="1"/>
  <c r="P3517" i="1"/>
  <c r="Q3517" i="1"/>
  <c r="R3517" i="1"/>
  <c r="S3517" i="1"/>
  <c r="T3517" i="1"/>
  <c r="U3517" i="1"/>
  <c r="V3517" i="1"/>
  <c r="W3517" i="1"/>
  <c r="X3517" i="1"/>
  <c r="Y3517" i="1"/>
  <c r="Z3517" i="1"/>
  <c r="AA3517" i="1"/>
  <c r="AB3517" i="1"/>
  <c r="AC3517" i="1"/>
  <c r="AD3517" i="1"/>
  <c r="AE3517" i="1"/>
  <c r="H3518" i="1"/>
  <c r="I3518" i="1"/>
  <c r="J3518" i="1"/>
  <c r="K3518" i="1"/>
  <c r="L3518" i="1"/>
  <c r="M3518" i="1"/>
  <c r="N3518" i="1"/>
  <c r="O3518" i="1"/>
  <c r="P3518" i="1"/>
  <c r="Q3518" i="1"/>
  <c r="R3518" i="1"/>
  <c r="S3518" i="1"/>
  <c r="T3518" i="1"/>
  <c r="U3518" i="1"/>
  <c r="V3518" i="1"/>
  <c r="W3518" i="1"/>
  <c r="X3518" i="1"/>
  <c r="Y3518" i="1"/>
  <c r="Z3518" i="1"/>
  <c r="AA3518" i="1"/>
  <c r="AB3518" i="1"/>
  <c r="AC3518" i="1"/>
  <c r="AD3518" i="1"/>
  <c r="AE3518" i="1"/>
  <c r="H3519" i="1"/>
  <c r="I3519" i="1"/>
  <c r="J3519" i="1"/>
  <c r="K3519" i="1"/>
  <c r="L3519" i="1"/>
  <c r="M3519" i="1"/>
  <c r="N3519" i="1"/>
  <c r="O3519" i="1"/>
  <c r="P3519" i="1"/>
  <c r="Q3519" i="1"/>
  <c r="R3519" i="1"/>
  <c r="S3519" i="1"/>
  <c r="T3519" i="1"/>
  <c r="U3519" i="1"/>
  <c r="V3519" i="1"/>
  <c r="W3519" i="1"/>
  <c r="X3519" i="1"/>
  <c r="Y3519" i="1"/>
  <c r="Z3519" i="1"/>
  <c r="AA3519" i="1"/>
  <c r="AB3519" i="1"/>
  <c r="AC3519" i="1"/>
  <c r="AD3519" i="1"/>
  <c r="AE3519" i="1"/>
  <c r="H3520" i="1"/>
  <c r="I3520" i="1"/>
  <c r="J3520" i="1"/>
  <c r="K3520" i="1"/>
  <c r="L3520" i="1"/>
  <c r="M3520" i="1"/>
  <c r="N3520" i="1"/>
  <c r="O3520" i="1"/>
  <c r="P3520" i="1"/>
  <c r="Q3520" i="1"/>
  <c r="R3520" i="1"/>
  <c r="S3520" i="1"/>
  <c r="T3520" i="1"/>
  <c r="U3520" i="1"/>
  <c r="V3520" i="1"/>
  <c r="W3520" i="1"/>
  <c r="X3520" i="1"/>
  <c r="Y3520" i="1"/>
  <c r="Z3520" i="1"/>
  <c r="AA3520" i="1"/>
  <c r="AB3520" i="1"/>
  <c r="AC3520" i="1"/>
  <c r="AD3520" i="1"/>
  <c r="AE3520" i="1"/>
  <c r="H3521" i="1"/>
  <c r="I3521" i="1"/>
  <c r="J3521" i="1"/>
  <c r="K3521" i="1"/>
  <c r="L3521" i="1"/>
  <c r="M3521" i="1"/>
  <c r="N3521" i="1"/>
  <c r="O3521" i="1"/>
  <c r="P3521" i="1"/>
  <c r="Q3521" i="1"/>
  <c r="R3521" i="1"/>
  <c r="S3521" i="1"/>
  <c r="T3521" i="1"/>
  <c r="U3521" i="1"/>
  <c r="V3521" i="1"/>
  <c r="W3521" i="1"/>
  <c r="X3521" i="1"/>
  <c r="Y3521" i="1"/>
  <c r="Z3521" i="1"/>
  <c r="AA3521" i="1"/>
  <c r="AB3521" i="1"/>
  <c r="AC3521" i="1"/>
  <c r="AD3521" i="1"/>
  <c r="AE3521" i="1"/>
  <c r="H3522" i="1"/>
  <c r="I3522" i="1"/>
  <c r="J3522" i="1"/>
  <c r="K3522" i="1"/>
  <c r="L3522" i="1"/>
  <c r="M3522" i="1"/>
  <c r="N3522" i="1"/>
  <c r="O3522" i="1"/>
  <c r="P3522" i="1"/>
  <c r="Q3522" i="1"/>
  <c r="R3522" i="1"/>
  <c r="S3522" i="1"/>
  <c r="T3522" i="1"/>
  <c r="U3522" i="1"/>
  <c r="V3522" i="1"/>
  <c r="W3522" i="1"/>
  <c r="X3522" i="1"/>
  <c r="Y3522" i="1"/>
  <c r="Z3522" i="1"/>
  <c r="AA3522" i="1"/>
  <c r="AB3522" i="1"/>
  <c r="AC3522" i="1"/>
  <c r="AD3522" i="1"/>
  <c r="AE3522" i="1"/>
  <c r="H3523" i="1"/>
  <c r="I3523" i="1"/>
  <c r="J3523" i="1"/>
  <c r="K3523" i="1"/>
  <c r="L3523" i="1"/>
  <c r="M3523" i="1"/>
  <c r="N3523" i="1"/>
  <c r="O3523" i="1"/>
  <c r="P3523" i="1"/>
  <c r="Q3523" i="1"/>
  <c r="R3523" i="1"/>
  <c r="S3523" i="1"/>
  <c r="T3523" i="1"/>
  <c r="U3523" i="1"/>
  <c r="V3523" i="1"/>
  <c r="W3523" i="1"/>
  <c r="X3523" i="1"/>
  <c r="Y3523" i="1"/>
  <c r="Z3523" i="1"/>
  <c r="AA3523" i="1"/>
  <c r="AB3523" i="1"/>
  <c r="AC3523" i="1"/>
  <c r="AD3523" i="1"/>
  <c r="AE3523" i="1"/>
  <c r="H3525" i="1"/>
  <c r="I3525" i="1"/>
  <c r="J3525" i="1"/>
  <c r="K3525" i="1"/>
  <c r="L3525" i="1"/>
  <c r="M3525" i="1"/>
  <c r="N3525" i="1"/>
  <c r="O3525" i="1"/>
  <c r="P3525" i="1"/>
  <c r="Q3525" i="1"/>
  <c r="R3525" i="1"/>
  <c r="S3525" i="1"/>
  <c r="T3525" i="1"/>
  <c r="U3525" i="1"/>
  <c r="V3525" i="1"/>
  <c r="W3525" i="1"/>
  <c r="X3525" i="1"/>
  <c r="Y3525" i="1"/>
  <c r="Z3525" i="1"/>
  <c r="AA3525" i="1"/>
  <c r="AB3525" i="1"/>
  <c r="AC3525" i="1"/>
  <c r="AD3525" i="1"/>
  <c r="AE3525" i="1"/>
  <c r="H3526" i="1"/>
  <c r="I3526" i="1"/>
  <c r="J3526" i="1"/>
  <c r="K3526" i="1"/>
  <c r="L3526" i="1"/>
  <c r="M3526" i="1"/>
  <c r="N3526" i="1"/>
  <c r="O3526" i="1"/>
  <c r="P3526" i="1"/>
  <c r="Q3526" i="1"/>
  <c r="R3526" i="1"/>
  <c r="S3526" i="1"/>
  <c r="T3526" i="1"/>
  <c r="U3526" i="1"/>
  <c r="V3526" i="1"/>
  <c r="W3526" i="1"/>
  <c r="X3526" i="1"/>
  <c r="Y3526" i="1"/>
  <c r="Z3526" i="1"/>
  <c r="AA3526" i="1"/>
  <c r="AB3526" i="1"/>
  <c r="AC3526" i="1"/>
  <c r="AD3526" i="1"/>
  <c r="AE3526" i="1"/>
  <c r="H3527" i="1"/>
  <c r="I3527" i="1"/>
  <c r="J3527" i="1"/>
  <c r="K3527" i="1"/>
  <c r="L3527" i="1"/>
  <c r="M3527" i="1"/>
  <c r="N3527" i="1"/>
  <c r="O3527" i="1"/>
  <c r="P3527" i="1"/>
  <c r="Q3527" i="1"/>
  <c r="R3527" i="1"/>
  <c r="S3527" i="1"/>
  <c r="T3527" i="1"/>
  <c r="U3527" i="1"/>
  <c r="V3527" i="1"/>
  <c r="W3527" i="1"/>
  <c r="X3527" i="1"/>
  <c r="Y3527" i="1"/>
  <c r="Z3527" i="1"/>
  <c r="AA3527" i="1"/>
  <c r="AB3527" i="1"/>
  <c r="AC3527" i="1"/>
  <c r="AD3527" i="1"/>
  <c r="AE3527" i="1"/>
  <c r="H3528" i="1"/>
  <c r="I3528" i="1"/>
  <c r="J3528" i="1"/>
  <c r="K3528" i="1"/>
  <c r="L3528" i="1"/>
  <c r="M3528" i="1"/>
  <c r="N3528" i="1"/>
  <c r="O3528" i="1"/>
  <c r="P3528" i="1"/>
  <c r="Q3528" i="1"/>
  <c r="R3528" i="1"/>
  <c r="S3528" i="1"/>
  <c r="T3528" i="1"/>
  <c r="U3528" i="1"/>
  <c r="V3528" i="1"/>
  <c r="W3528" i="1"/>
  <c r="X3528" i="1"/>
  <c r="Y3528" i="1"/>
  <c r="Z3528" i="1"/>
  <c r="AA3528" i="1"/>
  <c r="AB3528" i="1"/>
  <c r="AC3528" i="1"/>
  <c r="AD3528" i="1"/>
  <c r="AE3528" i="1"/>
  <c r="H3529" i="1"/>
  <c r="I3529" i="1"/>
  <c r="J3529" i="1"/>
  <c r="K3529" i="1"/>
  <c r="L3529" i="1"/>
  <c r="M3529" i="1"/>
  <c r="N3529" i="1"/>
  <c r="O3529" i="1"/>
  <c r="P3529" i="1"/>
  <c r="Q3529" i="1"/>
  <c r="R3529" i="1"/>
  <c r="S3529" i="1"/>
  <c r="T3529" i="1"/>
  <c r="U3529" i="1"/>
  <c r="V3529" i="1"/>
  <c r="W3529" i="1"/>
  <c r="X3529" i="1"/>
  <c r="Y3529" i="1"/>
  <c r="Z3529" i="1"/>
  <c r="AA3529" i="1"/>
  <c r="AB3529" i="1"/>
  <c r="AC3529" i="1"/>
  <c r="AD3529" i="1"/>
  <c r="AE3529" i="1"/>
  <c r="H3530" i="1"/>
  <c r="I3530" i="1"/>
  <c r="J3530" i="1"/>
  <c r="K3530" i="1"/>
  <c r="L3530" i="1"/>
  <c r="M3530" i="1"/>
  <c r="N3530" i="1"/>
  <c r="O3530" i="1"/>
  <c r="P3530" i="1"/>
  <c r="Q3530" i="1"/>
  <c r="R3530" i="1"/>
  <c r="S3530" i="1"/>
  <c r="T3530" i="1"/>
  <c r="U3530" i="1"/>
  <c r="V3530" i="1"/>
  <c r="W3530" i="1"/>
  <c r="X3530" i="1"/>
  <c r="Y3530" i="1"/>
  <c r="Z3530" i="1"/>
  <c r="AA3530" i="1"/>
  <c r="AB3530" i="1"/>
  <c r="AC3530" i="1"/>
  <c r="AD3530" i="1"/>
  <c r="AE3530" i="1"/>
  <c r="H3531" i="1"/>
  <c r="I3531" i="1"/>
  <c r="J3531" i="1"/>
  <c r="K3531" i="1"/>
  <c r="L3531" i="1"/>
  <c r="M3531" i="1"/>
  <c r="N3531" i="1"/>
  <c r="O3531" i="1"/>
  <c r="P3531" i="1"/>
  <c r="Q3531" i="1"/>
  <c r="R3531" i="1"/>
  <c r="S3531" i="1"/>
  <c r="T3531" i="1"/>
  <c r="U3531" i="1"/>
  <c r="V3531" i="1"/>
  <c r="W3531" i="1"/>
  <c r="X3531" i="1"/>
  <c r="Y3531" i="1"/>
  <c r="Z3531" i="1"/>
  <c r="AA3531" i="1"/>
  <c r="AB3531" i="1"/>
  <c r="AC3531" i="1"/>
  <c r="AD3531" i="1"/>
  <c r="AE3531" i="1"/>
  <c r="H3532" i="1"/>
  <c r="I3532" i="1"/>
  <c r="J3532" i="1"/>
  <c r="K3532" i="1"/>
  <c r="L3532" i="1"/>
  <c r="M3532" i="1"/>
  <c r="N3532" i="1"/>
  <c r="O3532" i="1"/>
  <c r="P3532" i="1"/>
  <c r="Q3532" i="1"/>
  <c r="R3532" i="1"/>
  <c r="S3532" i="1"/>
  <c r="T3532" i="1"/>
  <c r="U3532" i="1"/>
  <c r="V3532" i="1"/>
  <c r="W3532" i="1"/>
  <c r="X3532" i="1"/>
  <c r="Y3532" i="1"/>
  <c r="Z3532" i="1"/>
  <c r="AA3532" i="1"/>
  <c r="AB3532" i="1"/>
  <c r="AC3532" i="1"/>
  <c r="AD3532" i="1"/>
  <c r="AE3532" i="1"/>
  <c r="H3533" i="1"/>
  <c r="I3533" i="1"/>
  <c r="J3533" i="1"/>
  <c r="K3533" i="1"/>
  <c r="L3533" i="1"/>
  <c r="M3533" i="1"/>
  <c r="N3533" i="1"/>
  <c r="O3533" i="1"/>
  <c r="P3533" i="1"/>
  <c r="Q3533" i="1"/>
  <c r="R3533" i="1"/>
  <c r="S3533" i="1"/>
  <c r="T3533" i="1"/>
  <c r="U3533" i="1"/>
  <c r="V3533" i="1"/>
  <c r="W3533" i="1"/>
  <c r="X3533" i="1"/>
  <c r="Y3533" i="1"/>
  <c r="Z3533" i="1"/>
  <c r="AA3533" i="1"/>
  <c r="AB3533" i="1"/>
  <c r="AC3533" i="1"/>
  <c r="AD3533" i="1"/>
  <c r="AE3533" i="1"/>
  <c r="H3534" i="1"/>
  <c r="I3534" i="1"/>
  <c r="J3534" i="1"/>
  <c r="K3534" i="1"/>
  <c r="L3534" i="1"/>
  <c r="M3534" i="1"/>
  <c r="N3534" i="1"/>
  <c r="O3534" i="1"/>
  <c r="P3534" i="1"/>
  <c r="Q3534" i="1"/>
  <c r="R3534" i="1"/>
  <c r="S3534" i="1"/>
  <c r="T3534" i="1"/>
  <c r="U3534" i="1"/>
  <c r="V3534" i="1"/>
  <c r="W3534" i="1"/>
  <c r="X3534" i="1"/>
  <c r="Y3534" i="1"/>
  <c r="Z3534" i="1"/>
  <c r="AA3534" i="1"/>
  <c r="AB3534" i="1"/>
  <c r="AC3534" i="1"/>
  <c r="AD3534" i="1"/>
  <c r="AE3534" i="1"/>
  <c r="H3535" i="1"/>
  <c r="I3535" i="1"/>
  <c r="J3535" i="1"/>
  <c r="K3535" i="1"/>
  <c r="L3535" i="1"/>
  <c r="M3535" i="1"/>
  <c r="N3535" i="1"/>
  <c r="O3535" i="1"/>
  <c r="P3535" i="1"/>
  <c r="Q3535" i="1"/>
  <c r="R3535" i="1"/>
  <c r="S3535" i="1"/>
  <c r="T3535" i="1"/>
  <c r="U3535" i="1"/>
  <c r="V3535" i="1"/>
  <c r="W3535" i="1"/>
  <c r="X3535" i="1"/>
  <c r="Y3535" i="1"/>
  <c r="Z3535" i="1"/>
  <c r="AA3535" i="1"/>
  <c r="AB3535" i="1"/>
  <c r="AC3535" i="1"/>
  <c r="AD3535" i="1"/>
  <c r="AE3535" i="1"/>
  <c r="H3536" i="1"/>
  <c r="I3536" i="1"/>
  <c r="J3536" i="1"/>
  <c r="K3536" i="1"/>
  <c r="L3536" i="1"/>
  <c r="M3536" i="1"/>
  <c r="N3536" i="1"/>
  <c r="O3536" i="1"/>
  <c r="P3536" i="1"/>
  <c r="Q3536" i="1"/>
  <c r="R3536" i="1"/>
  <c r="S3536" i="1"/>
  <c r="T3536" i="1"/>
  <c r="U3536" i="1"/>
  <c r="V3536" i="1"/>
  <c r="W3536" i="1"/>
  <c r="X3536" i="1"/>
  <c r="Y3536" i="1"/>
  <c r="Z3536" i="1"/>
  <c r="AA3536" i="1"/>
  <c r="AB3536" i="1"/>
  <c r="AC3536" i="1"/>
  <c r="AD3536" i="1"/>
  <c r="AE3536" i="1"/>
  <c r="H3537" i="1"/>
  <c r="I3537" i="1"/>
  <c r="J3537" i="1"/>
  <c r="K3537" i="1"/>
  <c r="L3537" i="1"/>
  <c r="M3537" i="1"/>
  <c r="N3537" i="1"/>
  <c r="O3537" i="1"/>
  <c r="P3537" i="1"/>
  <c r="Q3537" i="1"/>
  <c r="R3537" i="1"/>
  <c r="S3537" i="1"/>
  <c r="T3537" i="1"/>
  <c r="U3537" i="1"/>
  <c r="V3537" i="1"/>
  <c r="W3537" i="1"/>
  <c r="X3537" i="1"/>
  <c r="Y3537" i="1"/>
  <c r="Z3537" i="1"/>
  <c r="AA3537" i="1"/>
  <c r="AB3537" i="1"/>
  <c r="AC3537" i="1"/>
  <c r="AD3537" i="1"/>
  <c r="AE3537" i="1"/>
  <c r="H3538" i="1"/>
  <c r="I3538" i="1"/>
  <c r="J3538" i="1"/>
  <c r="K3538" i="1"/>
  <c r="L3538" i="1"/>
  <c r="M3538" i="1"/>
  <c r="N3538" i="1"/>
  <c r="O3538" i="1"/>
  <c r="P3538" i="1"/>
  <c r="Q3538" i="1"/>
  <c r="R3538" i="1"/>
  <c r="S3538" i="1"/>
  <c r="T3538" i="1"/>
  <c r="U3538" i="1"/>
  <c r="V3538" i="1"/>
  <c r="W3538" i="1"/>
  <c r="X3538" i="1"/>
  <c r="Y3538" i="1"/>
  <c r="Z3538" i="1"/>
  <c r="AA3538" i="1"/>
  <c r="AB3538" i="1"/>
  <c r="AC3538" i="1"/>
  <c r="AD3538" i="1"/>
  <c r="AE3538" i="1"/>
  <c r="H3539" i="1"/>
  <c r="I3539" i="1"/>
  <c r="J3539" i="1"/>
  <c r="K3539" i="1"/>
  <c r="L3539" i="1"/>
  <c r="M3539" i="1"/>
  <c r="N3539" i="1"/>
  <c r="O3539" i="1"/>
  <c r="P3539" i="1"/>
  <c r="Q3539" i="1"/>
  <c r="R3539" i="1"/>
  <c r="S3539" i="1"/>
  <c r="T3539" i="1"/>
  <c r="U3539" i="1"/>
  <c r="V3539" i="1"/>
  <c r="W3539" i="1"/>
  <c r="X3539" i="1"/>
  <c r="Y3539" i="1"/>
  <c r="Z3539" i="1"/>
  <c r="AA3539" i="1"/>
  <c r="AB3539" i="1"/>
  <c r="AC3539" i="1"/>
  <c r="AD3539" i="1"/>
  <c r="AE3539" i="1"/>
  <c r="H3540" i="1"/>
  <c r="I3540" i="1"/>
  <c r="J3540" i="1"/>
  <c r="K3540" i="1"/>
  <c r="L3540" i="1"/>
  <c r="M3540" i="1"/>
  <c r="N3540" i="1"/>
  <c r="O3540" i="1"/>
  <c r="P3540" i="1"/>
  <c r="Q3540" i="1"/>
  <c r="R3540" i="1"/>
  <c r="S3540" i="1"/>
  <c r="T3540" i="1"/>
  <c r="U3540" i="1"/>
  <c r="V3540" i="1"/>
  <c r="W3540" i="1"/>
  <c r="X3540" i="1"/>
  <c r="Y3540" i="1"/>
  <c r="Z3540" i="1"/>
  <c r="AA3540" i="1"/>
  <c r="AB3540" i="1"/>
  <c r="AC3540" i="1"/>
  <c r="AD3540" i="1"/>
  <c r="AE3540" i="1"/>
  <c r="H3541" i="1"/>
  <c r="I3541" i="1"/>
  <c r="J3541" i="1"/>
  <c r="K3541" i="1"/>
  <c r="L3541" i="1"/>
  <c r="M3541" i="1"/>
  <c r="N3541" i="1"/>
  <c r="O3541" i="1"/>
  <c r="P3541" i="1"/>
  <c r="Q3541" i="1"/>
  <c r="R3541" i="1"/>
  <c r="S3541" i="1"/>
  <c r="T3541" i="1"/>
  <c r="U3541" i="1"/>
  <c r="V3541" i="1"/>
  <c r="W3541" i="1"/>
  <c r="X3541" i="1"/>
  <c r="Y3541" i="1"/>
  <c r="Z3541" i="1"/>
  <c r="AA3541" i="1"/>
  <c r="AB3541" i="1"/>
  <c r="AC3541" i="1"/>
  <c r="AD3541" i="1"/>
  <c r="AE3541" i="1"/>
  <c r="H3542" i="1"/>
  <c r="I3542" i="1"/>
  <c r="J3542" i="1"/>
  <c r="K3542" i="1"/>
  <c r="L3542" i="1"/>
  <c r="M3542" i="1"/>
  <c r="N3542" i="1"/>
  <c r="O3542" i="1"/>
  <c r="P3542" i="1"/>
  <c r="Q3542" i="1"/>
  <c r="R3542" i="1"/>
  <c r="S3542" i="1"/>
  <c r="T3542" i="1"/>
  <c r="U3542" i="1"/>
  <c r="V3542" i="1"/>
  <c r="W3542" i="1"/>
  <c r="X3542" i="1"/>
  <c r="Y3542" i="1"/>
  <c r="Z3542" i="1"/>
  <c r="AA3542" i="1"/>
  <c r="AB3542" i="1"/>
  <c r="AC3542" i="1"/>
  <c r="AD3542" i="1"/>
  <c r="AE3542" i="1"/>
  <c r="H3543" i="1"/>
  <c r="I3543" i="1"/>
  <c r="J3543" i="1"/>
  <c r="K3543" i="1"/>
  <c r="L3543" i="1"/>
  <c r="M3543" i="1"/>
  <c r="N3543" i="1"/>
  <c r="O3543" i="1"/>
  <c r="P3543" i="1"/>
  <c r="Q3543" i="1"/>
  <c r="R3543" i="1"/>
  <c r="S3543" i="1"/>
  <c r="T3543" i="1"/>
  <c r="U3543" i="1"/>
  <c r="V3543" i="1"/>
  <c r="W3543" i="1"/>
  <c r="X3543" i="1"/>
  <c r="Y3543" i="1"/>
  <c r="Z3543" i="1"/>
  <c r="AA3543" i="1"/>
  <c r="AB3543" i="1"/>
  <c r="AC3543" i="1"/>
  <c r="AD3543" i="1"/>
  <c r="AE3543" i="1"/>
  <c r="H3544" i="1"/>
  <c r="I3544" i="1"/>
  <c r="J3544" i="1"/>
  <c r="K3544" i="1"/>
  <c r="L3544" i="1"/>
  <c r="M3544" i="1"/>
  <c r="N3544" i="1"/>
  <c r="O3544" i="1"/>
  <c r="P3544" i="1"/>
  <c r="Q3544" i="1"/>
  <c r="R3544" i="1"/>
  <c r="S3544" i="1"/>
  <c r="T3544" i="1"/>
  <c r="U3544" i="1"/>
  <c r="V3544" i="1"/>
  <c r="W3544" i="1"/>
  <c r="X3544" i="1"/>
  <c r="Y3544" i="1"/>
  <c r="Z3544" i="1"/>
  <c r="AA3544" i="1"/>
  <c r="AB3544" i="1"/>
  <c r="AC3544" i="1"/>
  <c r="AD3544" i="1"/>
  <c r="AE3544" i="1"/>
  <c r="H3545" i="1"/>
  <c r="I3545" i="1"/>
  <c r="J3545" i="1"/>
  <c r="K3545" i="1"/>
  <c r="L3545" i="1"/>
  <c r="M3545" i="1"/>
  <c r="N3545" i="1"/>
  <c r="O3545" i="1"/>
  <c r="P3545" i="1"/>
  <c r="Q3545" i="1"/>
  <c r="R3545" i="1"/>
  <c r="S3545" i="1"/>
  <c r="T3545" i="1"/>
  <c r="U3545" i="1"/>
  <c r="V3545" i="1"/>
  <c r="W3545" i="1"/>
  <c r="X3545" i="1"/>
  <c r="Y3545" i="1"/>
  <c r="Z3545" i="1"/>
  <c r="AA3545" i="1"/>
  <c r="AB3545" i="1"/>
  <c r="AC3545" i="1"/>
  <c r="AD3545" i="1"/>
  <c r="AE3545" i="1"/>
  <c r="H3546" i="1"/>
  <c r="I3546" i="1"/>
  <c r="J3546" i="1"/>
  <c r="K3546" i="1"/>
  <c r="L3546" i="1"/>
  <c r="M3546" i="1"/>
  <c r="N3546" i="1"/>
  <c r="O3546" i="1"/>
  <c r="P3546" i="1"/>
  <c r="Q3546" i="1"/>
  <c r="R3546" i="1"/>
  <c r="S3546" i="1"/>
  <c r="T3546" i="1"/>
  <c r="U3546" i="1"/>
  <c r="V3546" i="1"/>
  <c r="W3546" i="1"/>
  <c r="X3546" i="1"/>
  <c r="Y3546" i="1"/>
  <c r="Z3546" i="1"/>
  <c r="AA3546" i="1"/>
  <c r="AB3546" i="1"/>
  <c r="AC3546" i="1"/>
  <c r="AD3546" i="1"/>
  <c r="AE3546" i="1"/>
  <c r="H3547" i="1"/>
  <c r="I3547" i="1"/>
  <c r="J3547" i="1"/>
  <c r="K3547" i="1"/>
  <c r="L3547" i="1"/>
  <c r="M3547" i="1"/>
  <c r="N3547" i="1"/>
  <c r="O3547" i="1"/>
  <c r="P3547" i="1"/>
  <c r="Q3547" i="1"/>
  <c r="R3547" i="1"/>
  <c r="S3547" i="1"/>
  <c r="T3547" i="1"/>
  <c r="U3547" i="1"/>
  <c r="V3547" i="1"/>
  <c r="W3547" i="1"/>
  <c r="X3547" i="1"/>
  <c r="Y3547" i="1"/>
  <c r="Z3547" i="1"/>
  <c r="AA3547" i="1"/>
  <c r="AB3547" i="1"/>
  <c r="AC3547" i="1"/>
  <c r="AD3547" i="1"/>
  <c r="AE3547" i="1"/>
  <c r="H3548" i="1"/>
  <c r="I3548" i="1"/>
  <c r="J3548" i="1"/>
  <c r="K3548" i="1"/>
  <c r="L3548" i="1"/>
  <c r="M3548" i="1"/>
  <c r="N3548" i="1"/>
  <c r="O3548" i="1"/>
  <c r="P3548" i="1"/>
  <c r="Q3548" i="1"/>
  <c r="R3548" i="1"/>
  <c r="S3548" i="1"/>
  <c r="T3548" i="1"/>
  <c r="U3548" i="1"/>
  <c r="V3548" i="1"/>
  <c r="W3548" i="1"/>
  <c r="X3548" i="1"/>
  <c r="Y3548" i="1"/>
  <c r="Z3548" i="1"/>
  <c r="AA3548" i="1"/>
  <c r="AB3548" i="1"/>
  <c r="AC3548" i="1"/>
  <c r="AD3548" i="1"/>
  <c r="AE3548" i="1"/>
  <c r="H3550" i="1"/>
  <c r="I3550" i="1"/>
  <c r="J3550" i="1"/>
  <c r="K3550" i="1"/>
  <c r="L3550" i="1"/>
  <c r="M3550" i="1"/>
  <c r="N3550" i="1"/>
  <c r="O3550" i="1"/>
  <c r="P3550" i="1"/>
  <c r="Q3550" i="1"/>
  <c r="R3550" i="1"/>
  <c r="S3550" i="1"/>
  <c r="T3550" i="1"/>
  <c r="U3550" i="1"/>
  <c r="V3550" i="1"/>
  <c r="W3550" i="1"/>
  <c r="X3550" i="1"/>
  <c r="Y3550" i="1"/>
  <c r="Z3550" i="1"/>
  <c r="AA3550" i="1"/>
  <c r="AB3550" i="1"/>
  <c r="AC3550" i="1"/>
  <c r="AD3550" i="1"/>
  <c r="AE3550" i="1"/>
  <c r="H3551" i="1"/>
  <c r="I3551" i="1"/>
  <c r="J3551" i="1"/>
  <c r="K3551" i="1"/>
  <c r="L3551" i="1"/>
  <c r="M3551" i="1"/>
  <c r="N3551" i="1"/>
  <c r="O3551" i="1"/>
  <c r="P3551" i="1"/>
  <c r="Q3551" i="1"/>
  <c r="R3551" i="1"/>
  <c r="S3551" i="1"/>
  <c r="T3551" i="1"/>
  <c r="U3551" i="1"/>
  <c r="V3551" i="1"/>
  <c r="W3551" i="1"/>
  <c r="X3551" i="1"/>
  <c r="Y3551" i="1"/>
  <c r="Z3551" i="1"/>
  <c r="AA3551" i="1"/>
  <c r="AB3551" i="1"/>
  <c r="AC3551" i="1"/>
  <c r="AD3551" i="1"/>
  <c r="AE3551" i="1"/>
  <c r="H3552" i="1"/>
  <c r="I3552" i="1"/>
  <c r="J3552" i="1"/>
  <c r="K3552" i="1"/>
  <c r="L3552" i="1"/>
  <c r="M3552" i="1"/>
  <c r="N3552" i="1"/>
  <c r="O3552" i="1"/>
  <c r="P3552" i="1"/>
  <c r="Q3552" i="1"/>
  <c r="R3552" i="1"/>
  <c r="S3552" i="1"/>
  <c r="T3552" i="1"/>
  <c r="U3552" i="1"/>
  <c r="V3552" i="1"/>
  <c r="W3552" i="1"/>
  <c r="X3552" i="1"/>
  <c r="Y3552" i="1"/>
  <c r="Z3552" i="1"/>
  <c r="AA3552" i="1"/>
  <c r="AB3552" i="1"/>
  <c r="AC3552" i="1"/>
  <c r="AD3552" i="1"/>
  <c r="AE3552" i="1"/>
  <c r="H3553" i="1"/>
  <c r="I3553" i="1"/>
  <c r="J3553" i="1"/>
  <c r="K3553" i="1"/>
  <c r="L3553" i="1"/>
  <c r="M3553" i="1"/>
  <c r="N3553" i="1"/>
  <c r="O3553" i="1"/>
  <c r="P3553" i="1"/>
  <c r="Q3553" i="1"/>
  <c r="R3553" i="1"/>
  <c r="S3553" i="1"/>
  <c r="T3553" i="1"/>
  <c r="U3553" i="1"/>
  <c r="V3553" i="1"/>
  <c r="W3553" i="1"/>
  <c r="X3553" i="1"/>
  <c r="Y3553" i="1"/>
  <c r="Z3553" i="1"/>
  <c r="AA3553" i="1"/>
  <c r="AB3553" i="1"/>
  <c r="AC3553" i="1"/>
  <c r="AD3553" i="1"/>
  <c r="AE3553" i="1"/>
  <c r="H3554" i="1"/>
  <c r="I3554" i="1"/>
  <c r="J3554" i="1"/>
  <c r="K3554" i="1"/>
  <c r="L3554" i="1"/>
  <c r="M3554" i="1"/>
  <c r="N3554" i="1"/>
  <c r="O3554" i="1"/>
  <c r="P3554" i="1"/>
  <c r="Q3554" i="1"/>
  <c r="R3554" i="1"/>
  <c r="S3554" i="1"/>
  <c r="T3554" i="1"/>
  <c r="U3554" i="1"/>
  <c r="V3554" i="1"/>
  <c r="W3554" i="1"/>
  <c r="X3554" i="1"/>
  <c r="Y3554" i="1"/>
  <c r="Z3554" i="1"/>
  <c r="AA3554" i="1"/>
  <c r="AB3554" i="1"/>
  <c r="AC3554" i="1"/>
  <c r="AD3554" i="1"/>
  <c r="AE3554" i="1"/>
  <c r="H3555" i="1"/>
  <c r="I3555" i="1"/>
  <c r="J3555" i="1"/>
  <c r="K3555" i="1"/>
  <c r="L3555" i="1"/>
  <c r="M3555" i="1"/>
  <c r="N3555" i="1"/>
  <c r="O3555" i="1"/>
  <c r="P3555" i="1"/>
  <c r="Q3555" i="1"/>
  <c r="R3555" i="1"/>
  <c r="S3555" i="1"/>
  <c r="T3555" i="1"/>
  <c r="U3555" i="1"/>
  <c r="V3555" i="1"/>
  <c r="W3555" i="1"/>
  <c r="X3555" i="1"/>
  <c r="Y3555" i="1"/>
  <c r="Z3555" i="1"/>
  <c r="AA3555" i="1"/>
  <c r="AB3555" i="1"/>
  <c r="AC3555" i="1"/>
  <c r="AD3555" i="1"/>
  <c r="AE3555" i="1"/>
  <c r="H3556" i="1"/>
  <c r="I3556" i="1"/>
  <c r="J3556" i="1"/>
  <c r="K3556" i="1"/>
  <c r="L3556" i="1"/>
  <c r="M3556" i="1"/>
  <c r="N3556" i="1"/>
  <c r="O3556" i="1"/>
  <c r="P3556" i="1"/>
  <c r="Q3556" i="1"/>
  <c r="R3556" i="1"/>
  <c r="S3556" i="1"/>
  <c r="T3556" i="1"/>
  <c r="U3556" i="1"/>
  <c r="V3556" i="1"/>
  <c r="W3556" i="1"/>
  <c r="X3556" i="1"/>
  <c r="Y3556" i="1"/>
  <c r="Z3556" i="1"/>
  <c r="AA3556" i="1"/>
  <c r="AB3556" i="1"/>
  <c r="AC3556" i="1"/>
  <c r="AD3556" i="1"/>
  <c r="AE3556" i="1"/>
  <c r="H3557" i="1"/>
  <c r="I3557" i="1"/>
  <c r="J3557" i="1"/>
  <c r="K3557" i="1"/>
  <c r="L3557" i="1"/>
  <c r="M3557" i="1"/>
  <c r="N3557" i="1"/>
  <c r="O3557" i="1"/>
  <c r="P3557" i="1"/>
  <c r="Q3557" i="1"/>
  <c r="R3557" i="1"/>
  <c r="S3557" i="1"/>
  <c r="T3557" i="1"/>
  <c r="U3557" i="1"/>
  <c r="V3557" i="1"/>
  <c r="W3557" i="1"/>
  <c r="X3557" i="1"/>
  <c r="Y3557" i="1"/>
  <c r="Z3557" i="1"/>
  <c r="AA3557" i="1"/>
  <c r="AB3557" i="1"/>
  <c r="AC3557" i="1"/>
  <c r="AD3557" i="1"/>
  <c r="AE3557" i="1"/>
  <c r="H3559" i="1"/>
  <c r="I3559" i="1"/>
  <c r="J3559" i="1"/>
  <c r="K3559" i="1"/>
  <c r="L3559" i="1"/>
  <c r="M3559" i="1"/>
  <c r="N3559" i="1"/>
  <c r="O3559" i="1"/>
  <c r="P3559" i="1"/>
  <c r="Q3559" i="1"/>
  <c r="R3559" i="1"/>
  <c r="S3559" i="1"/>
  <c r="T3559" i="1"/>
  <c r="U3559" i="1"/>
  <c r="V3559" i="1"/>
  <c r="W3559" i="1"/>
  <c r="X3559" i="1"/>
  <c r="Y3559" i="1"/>
  <c r="Z3559" i="1"/>
  <c r="AA3559" i="1"/>
  <c r="AB3559" i="1"/>
  <c r="AC3559" i="1"/>
  <c r="AD3559" i="1"/>
  <c r="AE3559" i="1"/>
  <c r="H3560" i="1"/>
  <c r="I3560" i="1"/>
  <c r="J3560" i="1"/>
  <c r="K3560" i="1"/>
  <c r="L3560" i="1"/>
  <c r="M3560" i="1"/>
  <c r="N3560" i="1"/>
  <c r="O3560" i="1"/>
  <c r="P3560" i="1"/>
  <c r="Q3560" i="1"/>
  <c r="R3560" i="1"/>
  <c r="S3560" i="1"/>
  <c r="T3560" i="1"/>
  <c r="U3560" i="1"/>
  <c r="V3560" i="1"/>
  <c r="W3560" i="1"/>
  <c r="X3560" i="1"/>
  <c r="Y3560" i="1"/>
  <c r="Z3560" i="1"/>
  <c r="AA3560" i="1"/>
  <c r="AB3560" i="1"/>
  <c r="AC3560" i="1"/>
  <c r="AD3560" i="1"/>
  <c r="AE3560" i="1"/>
  <c r="H3561" i="1"/>
  <c r="I3561" i="1"/>
  <c r="J3561" i="1"/>
  <c r="K3561" i="1"/>
  <c r="L3561" i="1"/>
  <c r="M3561" i="1"/>
  <c r="N3561" i="1"/>
  <c r="O3561" i="1"/>
  <c r="P3561" i="1"/>
  <c r="Q3561" i="1"/>
  <c r="R3561" i="1"/>
  <c r="S3561" i="1"/>
  <c r="T3561" i="1"/>
  <c r="U3561" i="1"/>
  <c r="V3561" i="1"/>
  <c r="W3561" i="1"/>
  <c r="X3561" i="1"/>
  <c r="Y3561" i="1"/>
  <c r="Z3561" i="1"/>
  <c r="AA3561" i="1"/>
  <c r="AB3561" i="1"/>
  <c r="AC3561" i="1"/>
  <c r="AD3561" i="1"/>
  <c r="AE3561" i="1"/>
  <c r="H3562" i="1"/>
  <c r="I3562" i="1"/>
  <c r="J3562" i="1"/>
  <c r="K3562" i="1"/>
  <c r="L3562" i="1"/>
  <c r="M3562" i="1"/>
  <c r="N3562" i="1"/>
  <c r="O3562" i="1"/>
  <c r="P3562" i="1"/>
  <c r="Q3562" i="1"/>
  <c r="R3562" i="1"/>
  <c r="S3562" i="1"/>
  <c r="T3562" i="1"/>
  <c r="U3562" i="1"/>
  <c r="V3562" i="1"/>
  <c r="W3562" i="1"/>
  <c r="X3562" i="1"/>
  <c r="Y3562" i="1"/>
  <c r="Z3562" i="1"/>
  <c r="AA3562" i="1"/>
  <c r="AB3562" i="1"/>
  <c r="AC3562" i="1"/>
  <c r="AD3562" i="1"/>
  <c r="AE3562" i="1"/>
  <c r="H3563" i="1"/>
  <c r="I3563" i="1"/>
  <c r="J3563" i="1"/>
  <c r="K3563" i="1"/>
  <c r="L3563" i="1"/>
  <c r="M3563" i="1"/>
  <c r="N3563" i="1"/>
  <c r="O3563" i="1"/>
  <c r="P3563" i="1"/>
  <c r="Q3563" i="1"/>
  <c r="R3563" i="1"/>
  <c r="S3563" i="1"/>
  <c r="T3563" i="1"/>
  <c r="U3563" i="1"/>
  <c r="V3563" i="1"/>
  <c r="W3563" i="1"/>
  <c r="X3563" i="1"/>
  <c r="Y3563" i="1"/>
  <c r="Z3563" i="1"/>
  <c r="AA3563" i="1"/>
  <c r="AB3563" i="1"/>
  <c r="AC3563" i="1"/>
  <c r="AD3563" i="1"/>
  <c r="AE3563" i="1"/>
  <c r="H3564" i="1"/>
  <c r="I3564" i="1"/>
  <c r="J3564" i="1"/>
  <c r="K3564" i="1"/>
  <c r="L3564" i="1"/>
  <c r="M3564" i="1"/>
  <c r="N3564" i="1"/>
  <c r="O3564" i="1"/>
  <c r="P3564" i="1"/>
  <c r="Q3564" i="1"/>
  <c r="R3564" i="1"/>
  <c r="S3564" i="1"/>
  <c r="T3564" i="1"/>
  <c r="U3564" i="1"/>
  <c r="V3564" i="1"/>
  <c r="W3564" i="1"/>
  <c r="X3564" i="1"/>
  <c r="Y3564" i="1"/>
  <c r="Z3564" i="1"/>
  <c r="AA3564" i="1"/>
  <c r="AB3564" i="1"/>
  <c r="AC3564" i="1"/>
  <c r="AD3564" i="1"/>
  <c r="AE3564" i="1"/>
  <c r="H3565" i="1"/>
  <c r="I3565" i="1"/>
  <c r="J3565" i="1"/>
  <c r="K3565" i="1"/>
  <c r="L3565" i="1"/>
  <c r="M3565" i="1"/>
  <c r="N3565" i="1"/>
  <c r="O3565" i="1"/>
  <c r="P3565" i="1"/>
  <c r="Q3565" i="1"/>
  <c r="R3565" i="1"/>
  <c r="S3565" i="1"/>
  <c r="T3565" i="1"/>
  <c r="U3565" i="1"/>
  <c r="V3565" i="1"/>
  <c r="W3565" i="1"/>
  <c r="X3565" i="1"/>
  <c r="Y3565" i="1"/>
  <c r="Z3565" i="1"/>
  <c r="AA3565" i="1"/>
  <c r="AB3565" i="1"/>
  <c r="AC3565" i="1"/>
  <c r="AD3565" i="1"/>
  <c r="AE3565" i="1"/>
  <c r="H3566" i="1"/>
  <c r="I3566" i="1"/>
  <c r="J3566" i="1"/>
  <c r="K3566" i="1"/>
  <c r="L3566" i="1"/>
  <c r="M3566" i="1"/>
  <c r="N3566" i="1"/>
  <c r="O3566" i="1"/>
  <c r="P3566" i="1"/>
  <c r="Q3566" i="1"/>
  <c r="R3566" i="1"/>
  <c r="S3566" i="1"/>
  <c r="T3566" i="1"/>
  <c r="U3566" i="1"/>
  <c r="V3566" i="1"/>
  <c r="W3566" i="1"/>
  <c r="X3566" i="1"/>
  <c r="Y3566" i="1"/>
  <c r="Z3566" i="1"/>
  <c r="AA3566" i="1"/>
  <c r="AB3566" i="1"/>
  <c r="AC3566" i="1"/>
  <c r="AD3566" i="1"/>
  <c r="AE3566" i="1"/>
  <c r="H3569" i="1"/>
  <c r="I3569" i="1"/>
  <c r="J3569" i="1"/>
  <c r="K3569" i="1"/>
  <c r="L3569" i="1"/>
  <c r="M3569" i="1"/>
  <c r="N3569" i="1"/>
  <c r="O3569" i="1"/>
  <c r="P3569" i="1"/>
  <c r="Q3569" i="1"/>
  <c r="R3569" i="1"/>
  <c r="S3569" i="1"/>
  <c r="T3569" i="1"/>
  <c r="U3569" i="1"/>
  <c r="V3569" i="1"/>
  <c r="W3569" i="1"/>
  <c r="X3569" i="1"/>
  <c r="Y3569" i="1"/>
  <c r="Z3569" i="1"/>
  <c r="AA3569" i="1"/>
  <c r="AB3569" i="1"/>
  <c r="AC3569" i="1"/>
  <c r="AD3569" i="1"/>
  <c r="AE3569" i="1"/>
  <c r="H3570" i="1"/>
  <c r="I3570" i="1"/>
  <c r="J3570" i="1"/>
  <c r="K3570" i="1"/>
  <c r="L3570" i="1"/>
  <c r="M3570" i="1"/>
  <c r="N3570" i="1"/>
  <c r="O3570" i="1"/>
  <c r="P3570" i="1"/>
  <c r="Q3570" i="1"/>
  <c r="R3570" i="1"/>
  <c r="S3570" i="1"/>
  <c r="T3570" i="1"/>
  <c r="U3570" i="1"/>
  <c r="V3570" i="1"/>
  <c r="W3570" i="1"/>
  <c r="X3570" i="1"/>
  <c r="Y3570" i="1"/>
  <c r="Z3570" i="1"/>
  <c r="AA3570" i="1"/>
  <c r="AB3570" i="1"/>
  <c r="AC3570" i="1"/>
  <c r="AD3570" i="1"/>
  <c r="AE3570" i="1"/>
  <c r="H3571" i="1"/>
  <c r="I3571" i="1"/>
  <c r="J3571" i="1"/>
  <c r="K3571" i="1"/>
  <c r="L3571" i="1"/>
  <c r="M3571" i="1"/>
  <c r="N3571" i="1"/>
  <c r="O3571" i="1"/>
  <c r="P3571" i="1"/>
  <c r="Q3571" i="1"/>
  <c r="R3571" i="1"/>
  <c r="S3571" i="1"/>
  <c r="T3571" i="1"/>
  <c r="U3571" i="1"/>
  <c r="V3571" i="1"/>
  <c r="W3571" i="1"/>
  <c r="X3571" i="1"/>
  <c r="Y3571" i="1"/>
  <c r="Z3571" i="1"/>
  <c r="AA3571" i="1"/>
  <c r="AB3571" i="1"/>
  <c r="AC3571" i="1"/>
  <c r="AD3571" i="1"/>
  <c r="AE3571" i="1"/>
  <c r="H3572" i="1"/>
  <c r="I3572" i="1"/>
  <c r="J3572" i="1"/>
  <c r="K3572" i="1"/>
  <c r="L3572" i="1"/>
  <c r="M3572" i="1"/>
  <c r="N3572" i="1"/>
  <c r="O3572" i="1"/>
  <c r="P3572" i="1"/>
  <c r="Q3572" i="1"/>
  <c r="R3572" i="1"/>
  <c r="S3572" i="1"/>
  <c r="T3572" i="1"/>
  <c r="U3572" i="1"/>
  <c r="V3572" i="1"/>
  <c r="W3572" i="1"/>
  <c r="X3572" i="1"/>
  <c r="Y3572" i="1"/>
  <c r="Z3572" i="1"/>
  <c r="AA3572" i="1"/>
  <c r="AB3572" i="1"/>
  <c r="AC3572" i="1"/>
  <c r="AD3572" i="1"/>
  <c r="AE3572" i="1"/>
  <c r="H3573" i="1"/>
  <c r="I3573" i="1"/>
  <c r="J3573" i="1"/>
  <c r="K3573" i="1"/>
  <c r="L3573" i="1"/>
  <c r="M3573" i="1"/>
  <c r="N3573" i="1"/>
  <c r="O3573" i="1"/>
  <c r="P3573" i="1"/>
  <c r="Q3573" i="1"/>
  <c r="R3573" i="1"/>
  <c r="S3573" i="1"/>
  <c r="T3573" i="1"/>
  <c r="U3573" i="1"/>
  <c r="V3573" i="1"/>
  <c r="W3573" i="1"/>
  <c r="X3573" i="1"/>
  <c r="Y3573" i="1"/>
  <c r="Z3573" i="1"/>
  <c r="AA3573" i="1"/>
  <c r="AB3573" i="1"/>
  <c r="AC3573" i="1"/>
  <c r="AD3573" i="1"/>
  <c r="AE3573" i="1"/>
  <c r="H3574" i="1"/>
  <c r="I3574" i="1"/>
  <c r="J3574" i="1"/>
  <c r="K3574" i="1"/>
  <c r="L3574" i="1"/>
  <c r="M3574" i="1"/>
  <c r="N3574" i="1"/>
  <c r="O3574" i="1"/>
  <c r="P3574" i="1"/>
  <c r="Q3574" i="1"/>
  <c r="R3574" i="1"/>
  <c r="S3574" i="1"/>
  <c r="T3574" i="1"/>
  <c r="U3574" i="1"/>
  <c r="V3574" i="1"/>
  <c r="W3574" i="1"/>
  <c r="X3574" i="1"/>
  <c r="Y3574" i="1"/>
  <c r="Z3574" i="1"/>
  <c r="AA3574" i="1"/>
  <c r="AB3574" i="1"/>
  <c r="AC3574" i="1"/>
  <c r="AD3574" i="1"/>
  <c r="AE3574" i="1"/>
  <c r="H3575" i="1"/>
  <c r="I3575" i="1"/>
  <c r="J3575" i="1"/>
  <c r="K3575" i="1"/>
  <c r="L3575" i="1"/>
  <c r="M3575" i="1"/>
  <c r="N3575" i="1"/>
  <c r="O3575" i="1"/>
  <c r="P3575" i="1"/>
  <c r="Q3575" i="1"/>
  <c r="R3575" i="1"/>
  <c r="S3575" i="1"/>
  <c r="T3575" i="1"/>
  <c r="U3575" i="1"/>
  <c r="V3575" i="1"/>
  <c r="W3575" i="1"/>
  <c r="X3575" i="1"/>
  <c r="Y3575" i="1"/>
  <c r="Z3575" i="1"/>
  <c r="AA3575" i="1"/>
  <c r="AB3575" i="1"/>
  <c r="AC3575" i="1"/>
  <c r="AD3575" i="1"/>
  <c r="AE3575" i="1"/>
  <c r="H3576" i="1"/>
  <c r="I3576" i="1"/>
  <c r="J3576" i="1"/>
  <c r="K3576" i="1"/>
  <c r="L3576" i="1"/>
  <c r="M3576" i="1"/>
  <c r="N3576" i="1"/>
  <c r="O3576" i="1"/>
  <c r="P3576" i="1"/>
  <c r="Q3576" i="1"/>
  <c r="R3576" i="1"/>
  <c r="S3576" i="1"/>
  <c r="T3576" i="1"/>
  <c r="U3576" i="1"/>
  <c r="V3576" i="1"/>
  <c r="W3576" i="1"/>
  <c r="X3576" i="1"/>
  <c r="Y3576" i="1"/>
  <c r="Z3576" i="1"/>
  <c r="AA3576" i="1"/>
  <c r="AB3576" i="1"/>
  <c r="AC3576" i="1"/>
  <c r="AD3576" i="1"/>
  <c r="AE3576" i="1"/>
  <c r="H3577" i="1"/>
  <c r="I3577" i="1"/>
  <c r="J3577" i="1"/>
  <c r="K3577" i="1"/>
  <c r="L3577" i="1"/>
  <c r="M3577" i="1"/>
  <c r="N3577" i="1"/>
  <c r="O3577" i="1"/>
  <c r="P3577" i="1"/>
  <c r="Q3577" i="1"/>
  <c r="R3577" i="1"/>
  <c r="S3577" i="1"/>
  <c r="T3577" i="1"/>
  <c r="U3577" i="1"/>
  <c r="V3577" i="1"/>
  <c r="W3577" i="1"/>
  <c r="X3577" i="1"/>
  <c r="Y3577" i="1"/>
  <c r="Z3577" i="1"/>
  <c r="AA3577" i="1"/>
  <c r="AB3577" i="1"/>
  <c r="AC3577" i="1"/>
  <c r="AD3577" i="1"/>
  <c r="AE3577" i="1"/>
  <c r="H3578" i="1"/>
  <c r="I3578" i="1"/>
  <c r="J3578" i="1"/>
  <c r="K3578" i="1"/>
  <c r="L3578" i="1"/>
  <c r="M3578" i="1"/>
  <c r="N3578" i="1"/>
  <c r="O3578" i="1"/>
  <c r="P3578" i="1"/>
  <c r="Q3578" i="1"/>
  <c r="R3578" i="1"/>
  <c r="S3578" i="1"/>
  <c r="T3578" i="1"/>
  <c r="U3578" i="1"/>
  <c r="V3578" i="1"/>
  <c r="W3578" i="1"/>
  <c r="X3578" i="1"/>
  <c r="Y3578" i="1"/>
  <c r="Z3578" i="1"/>
  <c r="AA3578" i="1"/>
  <c r="AB3578" i="1"/>
  <c r="AC3578" i="1"/>
  <c r="AD3578" i="1"/>
  <c r="AE3578" i="1"/>
  <c r="H3579" i="1"/>
  <c r="I3579" i="1"/>
  <c r="J3579" i="1"/>
  <c r="K3579" i="1"/>
  <c r="L3579" i="1"/>
  <c r="M3579" i="1"/>
  <c r="N3579" i="1"/>
  <c r="O3579" i="1"/>
  <c r="P3579" i="1"/>
  <c r="Q3579" i="1"/>
  <c r="R3579" i="1"/>
  <c r="S3579" i="1"/>
  <c r="T3579" i="1"/>
  <c r="U3579" i="1"/>
  <c r="V3579" i="1"/>
  <c r="W3579" i="1"/>
  <c r="X3579" i="1"/>
  <c r="Y3579" i="1"/>
  <c r="Z3579" i="1"/>
  <c r="AA3579" i="1"/>
  <c r="AB3579" i="1"/>
  <c r="AC3579" i="1"/>
  <c r="AD3579" i="1"/>
  <c r="AE3579" i="1"/>
  <c r="H3580" i="1"/>
  <c r="I3580" i="1"/>
  <c r="J3580" i="1"/>
  <c r="K3580" i="1"/>
  <c r="L3580" i="1"/>
  <c r="M3580" i="1"/>
  <c r="N3580" i="1"/>
  <c r="O3580" i="1"/>
  <c r="P3580" i="1"/>
  <c r="Q3580" i="1"/>
  <c r="R3580" i="1"/>
  <c r="S3580" i="1"/>
  <c r="T3580" i="1"/>
  <c r="U3580" i="1"/>
  <c r="V3580" i="1"/>
  <c r="W3580" i="1"/>
  <c r="X3580" i="1"/>
  <c r="Y3580" i="1"/>
  <c r="Z3580" i="1"/>
  <c r="AA3580" i="1"/>
  <c r="AB3580" i="1"/>
  <c r="AC3580" i="1"/>
  <c r="AD3580" i="1"/>
  <c r="AE3580" i="1"/>
  <c r="H3581" i="1"/>
  <c r="I3581" i="1"/>
  <c r="J3581" i="1"/>
  <c r="K3581" i="1"/>
  <c r="L3581" i="1"/>
  <c r="M3581" i="1"/>
  <c r="N3581" i="1"/>
  <c r="O3581" i="1"/>
  <c r="P3581" i="1"/>
  <c r="Q3581" i="1"/>
  <c r="R3581" i="1"/>
  <c r="S3581" i="1"/>
  <c r="T3581" i="1"/>
  <c r="U3581" i="1"/>
  <c r="V3581" i="1"/>
  <c r="W3581" i="1"/>
  <c r="X3581" i="1"/>
  <c r="Y3581" i="1"/>
  <c r="Z3581" i="1"/>
  <c r="AA3581" i="1"/>
  <c r="AB3581" i="1"/>
  <c r="AC3581" i="1"/>
  <c r="AD3581" i="1"/>
  <c r="AE3581" i="1"/>
  <c r="H3582" i="1"/>
  <c r="I3582" i="1"/>
  <c r="J3582" i="1"/>
  <c r="K3582" i="1"/>
  <c r="L3582" i="1"/>
  <c r="M3582" i="1"/>
  <c r="N3582" i="1"/>
  <c r="O3582" i="1"/>
  <c r="P3582" i="1"/>
  <c r="Q3582" i="1"/>
  <c r="R3582" i="1"/>
  <c r="S3582" i="1"/>
  <c r="T3582" i="1"/>
  <c r="U3582" i="1"/>
  <c r="V3582" i="1"/>
  <c r="W3582" i="1"/>
  <c r="X3582" i="1"/>
  <c r="Y3582" i="1"/>
  <c r="Z3582" i="1"/>
  <c r="AA3582" i="1"/>
  <c r="AB3582" i="1"/>
  <c r="AC3582" i="1"/>
  <c r="AD3582" i="1"/>
  <c r="AE3582" i="1"/>
  <c r="H3583" i="1"/>
  <c r="I3583" i="1"/>
  <c r="J3583" i="1"/>
  <c r="K3583" i="1"/>
  <c r="L3583" i="1"/>
  <c r="M3583" i="1"/>
  <c r="N3583" i="1"/>
  <c r="O3583" i="1"/>
  <c r="P3583" i="1"/>
  <c r="Q3583" i="1"/>
  <c r="R3583" i="1"/>
  <c r="S3583" i="1"/>
  <c r="T3583" i="1"/>
  <c r="U3583" i="1"/>
  <c r="V3583" i="1"/>
  <c r="W3583" i="1"/>
  <c r="X3583" i="1"/>
  <c r="Y3583" i="1"/>
  <c r="Z3583" i="1"/>
  <c r="AA3583" i="1"/>
  <c r="AB3583" i="1"/>
  <c r="AC3583" i="1"/>
  <c r="AD3583" i="1"/>
  <c r="AE3583" i="1"/>
  <c r="H3584" i="1"/>
  <c r="I3584" i="1"/>
  <c r="J3584" i="1"/>
  <c r="K3584" i="1"/>
  <c r="L3584" i="1"/>
  <c r="M3584" i="1"/>
  <c r="N3584" i="1"/>
  <c r="O3584" i="1"/>
  <c r="P3584" i="1"/>
  <c r="Q3584" i="1"/>
  <c r="R3584" i="1"/>
  <c r="S3584" i="1"/>
  <c r="T3584" i="1"/>
  <c r="U3584" i="1"/>
  <c r="V3584" i="1"/>
  <c r="W3584" i="1"/>
  <c r="X3584" i="1"/>
  <c r="Y3584" i="1"/>
  <c r="Z3584" i="1"/>
  <c r="AA3584" i="1"/>
  <c r="AB3584" i="1"/>
  <c r="AC3584" i="1"/>
  <c r="AD3584" i="1"/>
  <c r="AE3584" i="1"/>
  <c r="H3594" i="1"/>
  <c r="I3594" i="1"/>
  <c r="J3594" i="1"/>
  <c r="K3594" i="1"/>
  <c r="L3594" i="1"/>
  <c r="M3594" i="1"/>
  <c r="N3594" i="1"/>
  <c r="O3594" i="1"/>
  <c r="P3594" i="1"/>
  <c r="Q3594" i="1"/>
  <c r="R3594" i="1"/>
  <c r="S3594" i="1"/>
  <c r="T3594" i="1"/>
  <c r="U3594" i="1"/>
  <c r="V3594" i="1"/>
  <c r="W3594" i="1"/>
  <c r="X3594" i="1"/>
  <c r="Y3594" i="1"/>
  <c r="Z3594" i="1"/>
  <c r="AA3594" i="1"/>
  <c r="AB3594" i="1"/>
  <c r="AC3594" i="1"/>
  <c r="AD3594" i="1"/>
  <c r="AE3594" i="1"/>
  <c r="H3595" i="1"/>
  <c r="I3595" i="1"/>
  <c r="J3595" i="1"/>
  <c r="K3595" i="1"/>
  <c r="L3595" i="1"/>
  <c r="M3595" i="1"/>
  <c r="N3595" i="1"/>
  <c r="O3595" i="1"/>
  <c r="P3595" i="1"/>
  <c r="Q3595" i="1"/>
  <c r="R3595" i="1"/>
  <c r="S3595" i="1"/>
  <c r="T3595" i="1"/>
  <c r="U3595" i="1"/>
  <c r="V3595" i="1"/>
  <c r="W3595" i="1"/>
  <c r="X3595" i="1"/>
  <c r="Y3595" i="1"/>
  <c r="Z3595" i="1"/>
  <c r="AA3595" i="1"/>
  <c r="AB3595" i="1"/>
  <c r="AC3595" i="1"/>
  <c r="AD3595" i="1"/>
  <c r="AE3595" i="1"/>
  <c r="H3596" i="1"/>
  <c r="I3596" i="1"/>
  <c r="J3596" i="1"/>
  <c r="K3596" i="1"/>
  <c r="L3596" i="1"/>
  <c r="M3596" i="1"/>
  <c r="N3596" i="1"/>
  <c r="O3596" i="1"/>
  <c r="P3596" i="1"/>
  <c r="Q3596" i="1"/>
  <c r="R3596" i="1"/>
  <c r="S3596" i="1"/>
  <c r="T3596" i="1"/>
  <c r="U3596" i="1"/>
  <c r="V3596" i="1"/>
  <c r="W3596" i="1"/>
  <c r="X3596" i="1"/>
  <c r="Y3596" i="1"/>
  <c r="Z3596" i="1"/>
  <c r="AA3596" i="1"/>
  <c r="AB3596" i="1"/>
  <c r="AC3596" i="1"/>
  <c r="AD3596" i="1"/>
  <c r="AE3596" i="1"/>
  <c r="H3597" i="1"/>
  <c r="I3597" i="1"/>
  <c r="J3597" i="1"/>
  <c r="K3597" i="1"/>
  <c r="L3597" i="1"/>
  <c r="M3597" i="1"/>
  <c r="N3597" i="1"/>
  <c r="O3597" i="1"/>
  <c r="P3597" i="1"/>
  <c r="Q3597" i="1"/>
  <c r="R3597" i="1"/>
  <c r="S3597" i="1"/>
  <c r="T3597" i="1"/>
  <c r="U3597" i="1"/>
  <c r="V3597" i="1"/>
  <c r="W3597" i="1"/>
  <c r="X3597" i="1"/>
  <c r="Y3597" i="1"/>
  <c r="Z3597" i="1"/>
  <c r="AA3597" i="1"/>
  <c r="AB3597" i="1"/>
  <c r="AC3597" i="1"/>
  <c r="AD3597" i="1"/>
  <c r="AE3597" i="1"/>
  <c r="H3598" i="1"/>
  <c r="I3598" i="1"/>
  <c r="J3598" i="1"/>
  <c r="K3598" i="1"/>
  <c r="L3598" i="1"/>
  <c r="M3598" i="1"/>
  <c r="N3598" i="1"/>
  <c r="O3598" i="1"/>
  <c r="P3598" i="1"/>
  <c r="Q3598" i="1"/>
  <c r="R3598" i="1"/>
  <c r="S3598" i="1"/>
  <c r="T3598" i="1"/>
  <c r="U3598" i="1"/>
  <c r="V3598" i="1"/>
  <c r="W3598" i="1"/>
  <c r="X3598" i="1"/>
  <c r="Y3598" i="1"/>
  <c r="Z3598" i="1"/>
  <c r="AA3598" i="1"/>
  <c r="AB3598" i="1"/>
  <c r="AC3598" i="1"/>
  <c r="AD3598" i="1"/>
  <c r="AE3598" i="1"/>
  <c r="H3599" i="1"/>
  <c r="I3599" i="1"/>
  <c r="J3599" i="1"/>
  <c r="K3599" i="1"/>
  <c r="L3599" i="1"/>
  <c r="M3599" i="1"/>
  <c r="N3599" i="1"/>
  <c r="O3599" i="1"/>
  <c r="P3599" i="1"/>
  <c r="Q3599" i="1"/>
  <c r="R3599" i="1"/>
  <c r="S3599" i="1"/>
  <c r="T3599" i="1"/>
  <c r="U3599" i="1"/>
  <c r="V3599" i="1"/>
  <c r="W3599" i="1"/>
  <c r="X3599" i="1"/>
  <c r="Y3599" i="1"/>
  <c r="Z3599" i="1"/>
  <c r="AA3599" i="1"/>
  <c r="AB3599" i="1"/>
  <c r="AC3599" i="1"/>
  <c r="AD3599" i="1"/>
  <c r="AE3599" i="1"/>
  <c r="H3600" i="1"/>
  <c r="I3600" i="1"/>
  <c r="J3600" i="1"/>
  <c r="K3600" i="1"/>
  <c r="L3600" i="1"/>
  <c r="M3600" i="1"/>
  <c r="N3600" i="1"/>
  <c r="O3600" i="1"/>
  <c r="P3600" i="1"/>
  <c r="Q3600" i="1"/>
  <c r="R3600" i="1"/>
  <c r="S3600" i="1"/>
  <c r="T3600" i="1"/>
  <c r="U3600" i="1"/>
  <c r="V3600" i="1"/>
  <c r="W3600" i="1"/>
  <c r="X3600" i="1"/>
  <c r="Y3600" i="1"/>
  <c r="Z3600" i="1"/>
  <c r="AA3600" i="1"/>
  <c r="AB3600" i="1"/>
  <c r="AC3600" i="1"/>
  <c r="AD3600" i="1"/>
  <c r="AE3600" i="1"/>
  <c r="H3601" i="1"/>
  <c r="I3601" i="1"/>
  <c r="J3601" i="1"/>
  <c r="K3601" i="1"/>
  <c r="L3601" i="1"/>
  <c r="M3601" i="1"/>
  <c r="N3601" i="1"/>
  <c r="O3601" i="1"/>
  <c r="P3601" i="1"/>
  <c r="Q3601" i="1"/>
  <c r="R3601" i="1"/>
  <c r="S3601" i="1"/>
  <c r="T3601" i="1"/>
  <c r="U3601" i="1"/>
  <c r="V3601" i="1"/>
  <c r="W3601" i="1"/>
  <c r="X3601" i="1"/>
  <c r="Y3601" i="1"/>
  <c r="Z3601" i="1"/>
  <c r="AA3601" i="1"/>
  <c r="AB3601" i="1"/>
  <c r="AC3601" i="1"/>
  <c r="AD3601" i="1"/>
  <c r="AE3601" i="1"/>
  <c r="H3603" i="1"/>
  <c r="I3603" i="1"/>
  <c r="J3603" i="1"/>
  <c r="K3603" i="1"/>
  <c r="L3603" i="1"/>
  <c r="M3603" i="1"/>
  <c r="N3603" i="1"/>
  <c r="O3603" i="1"/>
  <c r="P3603" i="1"/>
  <c r="Q3603" i="1"/>
  <c r="R3603" i="1"/>
  <c r="S3603" i="1"/>
  <c r="T3603" i="1"/>
  <c r="U3603" i="1"/>
  <c r="V3603" i="1"/>
  <c r="W3603" i="1"/>
  <c r="X3603" i="1"/>
  <c r="Y3603" i="1"/>
  <c r="Z3603" i="1"/>
  <c r="AA3603" i="1"/>
  <c r="AB3603" i="1"/>
  <c r="AC3603" i="1"/>
  <c r="AD3603" i="1"/>
  <c r="AE3603" i="1"/>
  <c r="H3604" i="1"/>
  <c r="I3604" i="1"/>
  <c r="J3604" i="1"/>
  <c r="K3604" i="1"/>
  <c r="L3604" i="1"/>
  <c r="M3604" i="1"/>
  <c r="N3604" i="1"/>
  <c r="O3604" i="1"/>
  <c r="P3604" i="1"/>
  <c r="Q3604" i="1"/>
  <c r="R3604" i="1"/>
  <c r="S3604" i="1"/>
  <c r="T3604" i="1"/>
  <c r="U3604" i="1"/>
  <c r="V3604" i="1"/>
  <c r="W3604" i="1"/>
  <c r="X3604" i="1"/>
  <c r="Y3604" i="1"/>
  <c r="Z3604" i="1"/>
  <c r="AA3604" i="1"/>
  <c r="AB3604" i="1"/>
  <c r="AC3604" i="1"/>
  <c r="AD3604" i="1"/>
  <c r="AE3604" i="1"/>
  <c r="H3605" i="1"/>
  <c r="I3605" i="1"/>
  <c r="J3605" i="1"/>
  <c r="K3605" i="1"/>
  <c r="L3605" i="1"/>
  <c r="M3605" i="1"/>
  <c r="N3605" i="1"/>
  <c r="O3605" i="1"/>
  <c r="P3605" i="1"/>
  <c r="Q3605" i="1"/>
  <c r="R3605" i="1"/>
  <c r="S3605" i="1"/>
  <c r="T3605" i="1"/>
  <c r="U3605" i="1"/>
  <c r="V3605" i="1"/>
  <c r="W3605" i="1"/>
  <c r="X3605" i="1"/>
  <c r="Y3605" i="1"/>
  <c r="Z3605" i="1"/>
  <c r="AA3605" i="1"/>
  <c r="AB3605" i="1"/>
  <c r="AC3605" i="1"/>
  <c r="AD3605" i="1"/>
  <c r="AE3605" i="1"/>
  <c r="H3606" i="1"/>
  <c r="I3606" i="1"/>
  <c r="J3606" i="1"/>
  <c r="K3606" i="1"/>
  <c r="L3606" i="1"/>
  <c r="M3606" i="1"/>
  <c r="N3606" i="1"/>
  <c r="O3606" i="1"/>
  <c r="P3606" i="1"/>
  <c r="Q3606" i="1"/>
  <c r="R3606" i="1"/>
  <c r="S3606" i="1"/>
  <c r="T3606" i="1"/>
  <c r="U3606" i="1"/>
  <c r="V3606" i="1"/>
  <c r="W3606" i="1"/>
  <c r="X3606" i="1"/>
  <c r="Y3606" i="1"/>
  <c r="Z3606" i="1"/>
  <c r="AA3606" i="1"/>
  <c r="AB3606" i="1"/>
  <c r="AC3606" i="1"/>
  <c r="AD3606" i="1"/>
  <c r="AE3606" i="1"/>
  <c r="H3607" i="1"/>
  <c r="I3607" i="1"/>
  <c r="J3607" i="1"/>
  <c r="K3607" i="1"/>
  <c r="L3607" i="1"/>
  <c r="M3607" i="1"/>
  <c r="N3607" i="1"/>
  <c r="O3607" i="1"/>
  <c r="P3607" i="1"/>
  <c r="Q3607" i="1"/>
  <c r="R3607" i="1"/>
  <c r="S3607" i="1"/>
  <c r="T3607" i="1"/>
  <c r="U3607" i="1"/>
  <c r="V3607" i="1"/>
  <c r="W3607" i="1"/>
  <c r="X3607" i="1"/>
  <c r="Y3607" i="1"/>
  <c r="Z3607" i="1"/>
  <c r="AA3607" i="1"/>
  <c r="AB3607" i="1"/>
  <c r="AC3607" i="1"/>
  <c r="AD3607" i="1"/>
  <c r="AE3607" i="1"/>
  <c r="H3608" i="1"/>
  <c r="I3608" i="1"/>
  <c r="J3608" i="1"/>
  <c r="K3608" i="1"/>
  <c r="L3608" i="1"/>
  <c r="M3608" i="1"/>
  <c r="N3608" i="1"/>
  <c r="O3608" i="1"/>
  <c r="P3608" i="1"/>
  <c r="Q3608" i="1"/>
  <c r="R3608" i="1"/>
  <c r="S3608" i="1"/>
  <c r="T3608" i="1"/>
  <c r="U3608" i="1"/>
  <c r="V3608" i="1"/>
  <c r="W3608" i="1"/>
  <c r="X3608" i="1"/>
  <c r="Y3608" i="1"/>
  <c r="Z3608" i="1"/>
  <c r="AA3608" i="1"/>
  <c r="AB3608" i="1"/>
  <c r="AC3608" i="1"/>
  <c r="AD3608" i="1"/>
  <c r="AE3608" i="1"/>
  <c r="H3609" i="1"/>
  <c r="I3609" i="1"/>
  <c r="J3609" i="1"/>
  <c r="K3609" i="1"/>
  <c r="L3609" i="1"/>
  <c r="M3609" i="1"/>
  <c r="N3609" i="1"/>
  <c r="O3609" i="1"/>
  <c r="P3609" i="1"/>
  <c r="Q3609" i="1"/>
  <c r="R3609" i="1"/>
  <c r="S3609" i="1"/>
  <c r="T3609" i="1"/>
  <c r="U3609" i="1"/>
  <c r="V3609" i="1"/>
  <c r="W3609" i="1"/>
  <c r="X3609" i="1"/>
  <c r="Y3609" i="1"/>
  <c r="Z3609" i="1"/>
  <c r="AA3609" i="1"/>
  <c r="AB3609" i="1"/>
  <c r="AC3609" i="1"/>
  <c r="AD3609" i="1"/>
  <c r="AE3609" i="1"/>
  <c r="H3610" i="1"/>
  <c r="I3610" i="1"/>
  <c r="J3610" i="1"/>
  <c r="K3610" i="1"/>
  <c r="L3610" i="1"/>
  <c r="M3610" i="1"/>
  <c r="N3610" i="1"/>
  <c r="O3610" i="1"/>
  <c r="P3610" i="1"/>
  <c r="Q3610" i="1"/>
  <c r="R3610" i="1"/>
  <c r="S3610" i="1"/>
  <c r="T3610" i="1"/>
  <c r="U3610" i="1"/>
  <c r="V3610" i="1"/>
  <c r="W3610" i="1"/>
  <c r="X3610" i="1"/>
  <c r="Y3610" i="1"/>
  <c r="Z3610" i="1"/>
  <c r="AA3610" i="1"/>
  <c r="AB3610" i="1"/>
  <c r="AC3610" i="1"/>
  <c r="AD3610" i="1"/>
  <c r="AE3610" i="1"/>
  <c r="H3612" i="1"/>
  <c r="I3612" i="1"/>
  <c r="J3612" i="1"/>
  <c r="K3612" i="1"/>
  <c r="L3612" i="1"/>
  <c r="M3612" i="1"/>
  <c r="N3612" i="1"/>
  <c r="O3612" i="1"/>
  <c r="P3612" i="1"/>
  <c r="Q3612" i="1"/>
  <c r="R3612" i="1"/>
  <c r="S3612" i="1"/>
  <c r="T3612" i="1"/>
  <c r="U3612" i="1"/>
  <c r="V3612" i="1"/>
  <c r="W3612" i="1"/>
  <c r="X3612" i="1"/>
  <c r="Y3612" i="1"/>
  <c r="Z3612" i="1"/>
  <c r="AA3612" i="1"/>
  <c r="AB3612" i="1"/>
  <c r="AC3612" i="1"/>
  <c r="AD3612" i="1"/>
  <c r="AE3612" i="1"/>
  <c r="H3613" i="1"/>
  <c r="I3613" i="1"/>
  <c r="J3613" i="1"/>
  <c r="K3613" i="1"/>
  <c r="L3613" i="1"/>
  <c r="M3613" i="1"/>
  <c r="N3613" i="1"/>
  <c r="O3613" i="1"/>
  <c r="P3613" i="1"/>
  <c r="Q3613" i="1"/>
  <c r="R3613" i="1"/>
  <c r="S3613" i="1"/>
  <c r="T3613" i="1"/>
  <c r="U3613" i="1"/>
  <c r="V3613" i="1"/>
  <c r="W3613" i="1"/>
  <c r="X3613" i="1"/>
  <c r="Y3613" i="1"/>
  <c r="Z3613" i="1"/>
  <c r="AA3613" i="1"/>
  <c r="AB3613" i="1"/>
  <c r="AC3613" i="1"/>
  <c r="AD3613" i="1"/>
  <c r="AE3613" i="1"/>
  <c r="H3614" i="1"/>
  <c r="I3614" i="1"/>
  <c r="J3614" i="1"/>
  <c r="K3614" i="1"/>
  <c r="L3614" i="1"/>
  <c r="M3614" i="1"/>
  <c r="N3614" i="1"/>
  <c r="O3614" i="1"/>
  <c r="P3614" i="1"/>
  <c r="Q3614" i="1"/>
  <c r="R3614" i="1"/>
  <c r="S3614" i="1"/>
  <c r="T3614" i="1"/>
  <c r="U3614" i="1"/>
  <c r="V3614" i="1"/>
  <c r="W3614" i="1"/>
  <c r="X3614" i="1"/>
  <c r="Y3614" i="1"/>
  <c r="Z3614" i="1"/>
  <c r="AA3614" i="1"/>
  <c r="AB3614" i="1"/>
  <c r="AC3614" i="1"/>
  <c r="AD3614" i="1"/>
  <c r="AE3614" i="1"/>
  <c r="H3615" i="1"/>
  <c r="I3615" i="1"/>
  <c r="J3615" i="1"/>
  <c r="K3615" i="1"/>
  <c r="L3615" i="1"/>
  <c r="M3615" i="1"/>
  <c r="N3615" i="1"/>
  <c r="O3615" i="1"/>
  <c r="P3615" i="1"/>
  <c r="Q3615" i="1"/>
  <c r="R3615" i="1"/>
  <c r="S3615" i="1"/>
  <c r="T3615" i="1"/>
  <c r="U3615" i="1"/>
  <c r="V3615" i="1"/>
  <c r="W3615" i="1"/>
  <c r="X3615" i="1"/>
  <c r="Y3615" i="1"/>
  <c r="Z3615" i="1"/>
  <c r="AA3615" i="1"/>
  <c r="AB3615" i="1"/>
  <c r="AC3615" i="1"/>
  <c r="AD3615" i="1"/>
  <c r="AE3615" i="1"/>
  <c r="H3616" i="1"/>
  <c r="I3616" i="1"/>
  <c r="J3616" i="1"/>
  <c r="K3616" i="1"/>
  <c r="L3616" i="1"/>
  <c r="M3616" i="1"/>
  <c r="N3616" i="1"/>
  <c r="O3616" i="1"/>
  <c r="P3616" i="1"/>
  <c r="Q3616" i="1"/>
  <c r="R3616" i="1"/>
  <c r="S3616" i="1"/>
  <c r="T3616" i="1"/>
  <c r="U3616" i="1"/>
  <c r="V3616" i="1"/>
  <c r="W3616" i="1"/>
  <c r="X3616" i="1"/>
  <c r="Y3616" i="1"/>
  <c r="Z3616" i="1"/>
  <c r="AA3616" i="1"/>
  <c r="AB3616" i="1"/>
  <c r="AC3616" i="1"/>
  <c r="AD3616" i="1"/>
  <c r="AE3616" i="1"/>
  <c r="H3617" i="1"/>
  <c r="I3617" i="1"/>
  <c r="J3617" i="1"/>
  <c r="K3617" i="1"/>
  <c r="L3617" i="1"/>
  <c r="M3617" i="1"/>
  <c r="N3617" i="1"/>
  <c r="O3617" i="1"/>
  <c r="P3617" i="1"/>
  <c r="Q3617" i="1"/>
  <c r="R3617" i="1"/>
  <c r="S3617" i="1"/>
  <c r="T3617" i="1"/>
  <c r="U3617" i="1"/>
  <c r="V3617" i="1"/>
  <c r="W3617" i="1"/>
  <c r="X3617" i="1"/>
  <c r="Y3617" i="1"/>
  <c r="Z3617" i="1"/>
  <c r="AA3617" i="1"/>
  <c r="AB3617" i="1"/>
  <c r="AC3617" i="1"/>
  <c r="AD3617" i="1"/>
  <c r="AE3617" i="1"/>
  <c r="H3618" i="1"/>
  <c r="I3618" i="1"/>
  <c r="J3618" i="1"/>
  <c r="K3618" i="1"/>
  <c r="L3618" i="1"/>
  <c r="M3618" i="1"/>
  <c r="N3618" i="1"/>
  <c r="O3618" i="1"/>
  <c r="P3618" i="1"/>
  <c r="Q3618" i="1"/>
  <c r="R3618" i="1"/>
  <c r="S3618" i="1"/>
  <c r="T3618" i="1"/>
  <c r="U3618" i="1"/>
  <c r="V3618" i="1"/>
  <c r="W3618" i="1"/>
  <c r="X3618" i="1"/>
  <c r="Y3618" i="1"/>
  <c r="Z3618" i="1"/>
  <c r="AA3618" i="1"/>
  <c r="AB3618" i="1"/>
  <c r="AC3618" i="1"/>
  <c r="AD3618" i="1"/>
  <c r="AE3618" i="1"/>
  <c r="H3619" i="1"/>
  <c r="I3619" i="1"/>
  <c r="J3619" i="1"/>
  <c r="K3619" i="1"/>
  <c r="L3619" i="1"/>
  <c r="M3619" i="1"/>
  <c r="N3619" i="1"/>
  <c r="O3619" i="1"/>
  <c r="P3619" i="1"/>
  <c r="Q3619" i="1"/>
  <c r="R3619" i="1"/>
  <c r="S3619" i="1"/>
  <c r="T3619" i="1"/>
  <c r="U3619" i="1"/>
  <c r="V3619" i="1"/>
  <c r="W3619" i="1"/>
  <c r="X3619" i="1"/>
  <c r="Y3619" i="1"/>
  <c r="Z3619" i="1"/>
  <c r="AA3619" i="1"/>
  <c r="AB3619" i="1"/>
  <c r="AC3619" i="1"/>
  <c r="AD3619" i="1"/>
  <c r="AE3619" i="1"/>
  <c r="H3621" i="1"/>
  <c r="I3621" i="1"/>
  <c r="J3621" i="1"/>
  <c r="K3621" i="1"/>
  <c r="L3621" i="1"/>
  <c r="M3621" i="1"/>
  <c r="N3621" i="1"/>
  <c r="O3621" i="1"/>
  <c r="P3621" i="1"/>
  <c r="Q3621" i="1"/>
  <c r="R3621" i="1"/>
  <c r="S3621" i="1"/>
  <c r="T3621" i="1"/>
  <c r="U3621" i="1"/>
  <c r="V3621" i="1"/>
  <c r="W3621" i="1"/>
  <c r="X3621" i="1"/>
  <c r="Y3621" i="1"/>
  <c r="Z3621" i="1"/>
  <c r="AA3621" i="1"/>
  <c r="AB3621" i="1"/>
  <c r="AC3621" i="1"/>
  <c r="AD3621" i="1"/>
  <c r="AE3621" i="1"/>
  <c r="H3622" i="1"/>
  <c r="I3622" i="1"/>
  <c r="J3622" i="1"/>
  <c r="K3622" i="1"/>
  <c r="L3622" i="1"/>
  <c r="M3622" i="1"/>
  <c r="N3622" i="1"/>
  <c r="O3622" i="1"/>
  <c r="P3622" i="1"/>
  <c r="Q3622" i="1"/>
  <c r="R3622" i="1"/>
  <c r="S3622" i="1"/>
  <c r="T3622" i="1"/>
  <c r="U3622" i="1"/>
  <c r="V3622" i="1"/>
  <c r="W3622" i="1"/>
  <c r="X3622" i="1"/>
  <c r="Y3622" i="1"/>
  <c r="Z3622" i="1"/>
  <c r="AA3622" i="1"/>
  <c r="AB3622" i="1"/>
  <c r="AC3622" i="1"/>
  <c r="AD3622" i="1"/>
  <c r="AE3622" i="1"/>
  <c r="H3623" i="1"/>
  <c r="I3623" i="1"/>
  <c r="J3623" i="1"/>
  <c r="K3623" i="1"/>
  <c r="L3623" i="1"/>
  <c r="M3623" i="1"/>
  <c r="N3623" i="1"/>
  <c r="O3623" i="1"/>
  <c r="P3623" i="1"/>
  <c r="Q3623" i="1"/>
  <c r="R3623" i="1"/>
  <c r="S3623" i="1"/>
  <c r="T3623" i="1"/>
  <c r="U3623" i="1"/>
  <c r="V3623" i="1"/>
  <c r="W3623" i="1"/>
  <c r="X3623" i="1"/>
  <c r="Y3623" i="1"/>
  <c r="Z3623" i="1"/>
  <c r="AA3623" i="1"/>
  <c r="AB3623" i="1"/>
  <c r="AC3623" i="1"/>
  <c r="AD3623" i="1"/>
  <c r="AE3623" i="1"/>
  <c r="H3624" i="1"/>
  <c r="I3624" i="1"/>
  <c r="J3624" i="1"/>
  <c r="K3624" i="1"/>
  <c r="L3624" i="1"/>
  <c r="M3624" i="1"/>
  <c r="N3624" i="1"/>
  <c r="O3624" i="1"/>
  <c r="P3624" i="1"/>
  <c r="Q3624" i="1"/>
  <c r="R3624" i="1"/>
  <c r="S3624" i="1"/>
  <c r="T3624" i="1"/>
  <c r="U3624" i="1"/>
  <c r="V3624" i="1"/>
  <c r="W3624" i="1"/>
  <c r="X3624" i="1"/>
  <c r="Y3624" i="1"/>
  <c r="Z3624" i="1"/>
  <c r="AA3624" i="1"/>
  <c r="AB3624" i="1"/>
  <c r="AC3624" i="1"/>
  <c r="AD3624" i="1"/>
  <c r="AE3624" i="1"/>
  <c r="H3625" i="1"/>
  <c r="I3625" i="1"/>
  <c r="J3625" i="1"/>
  <c r="K3625" i="1"/>
  <c r="L3625" i="1"/>
  <c r="M3625" i="1"/>
  <c r="N3625" i="1"/>
  <c r="O3625" i="1"/>
  <c r="P3625" i="1"/>
  <c r="Q3625" i="1"/>
  <c r="R3625" i="1"/>
  <c r="S3625" i="1"/>
  <c r="T3625" i="1"/>
  <c r="U3625" i="1"/>
  <c r="V3625" i="1"/>
  <c r="W3625" i="1"/>
  <c r="X3625" i="1"/>
  <c r="Y3625" i="1"/>
  <c r="Z3625" i="1"/>
  <c r="AA3625" i="1"/>
  <c r="AB3625" i="1"/>
  <c r="AC3625" i="1"/>
  <c r="AD3625" i="1"/>
  <c r="AE3625" i="1"/>
  <c r="H3626" i="1"/>
  <c r="I3626" i="1"/>
  <c r="J3626" i="1"/>
  <c r="K3626" i="1"/>
  <c r="L3626" i="1"/>
  <c r="M3626" i="1"/>
  <c r="N3626" i="1"/>
  <c r="O3626" i="1"/>
  <c r="P3626" i="1"/>
  <c r="Q3626" i="1"/>
  <c r="R3626" i="1"/>
  <c r="S3626" i="1"/>
  <c r="T3626" i="1"/>
  <c r="U3626" i="1"/>
  <c r="V3626" i="1"/>
  <c r="W3626" i="1"/>
  <c r="X3626" i="1"/>
  <c r="Y3626" i="1"/>
  <c r="Z3626" i="1"/>
  <c r="AA3626" i="1"/>
  <c r="AB3626" i="1"/>
  <c r="AC3626" i="1"/>
  <c r="AD3626" i="1"/>
  <c r="AE3626" i="1"/>
  <c r="H3627" i="1"/>
  <c r="I3627" i="1"/>
  <c r="J3627" i="1"/>
  <c r="K3627" i="1"/>
  <c r="L3627" i="1"/>
  <c r="M3627" i="1"/>
  <c r="N3627" i="1"/>
  <c r="O3627" i="1"/>
  <c r="P3627" i="1"/>
  <c r="Q3627" i="1"/>
  <c r="R3627" i="1"/>
  <c r="S3627" i="1"/>
  <c r="T3627" i="1"/>
  <c r="U3627" i="1"/>
  <c r="V3627" i="1"/>
  <c r="W3627" i="1"/>
  <c r="X3627" i="1"/>
  <c r="Y3627" i="1"/>
  <c r="Z3627" i="1"/>
  <c r="AA3627" i="1"/>
  <c r="AB3627" i="1"/>
  <c r="AC3627" i="1"/>
  <c r="AD3627" i="1"/>
  <c r="AE3627" i="1"/>
  <c r="H3628" i="1"/>
  <c r="I3628" i="1"/>
  <c r="J3628" i="1"/>
  <c r="K3628" i="1"/>
  <c r="L3628" i="1"/>
  <c r="M3628" i="1"/>
  <c r="N3628" i="1"/>
  <c r="O3628" i="1"/>
  <c r="P3628" i="1"/>
  <c r="Q3628" i="1"/>
  <c r="R3628" i="1"/>
  <c r="S3628" i="1"/>
  <c r="T3628" i="1"/>
  <c r="U3628" i="1"/>
  <c r="V3628" i="1"/>
  <c r="W3628" i="1"/>
  <c r="X3628" i="1"/>
  <c r="Y3628" i="1"/>
  <c r="Z3628" i="1"/>
  <c r="AA3628" i="1"/>
  <c r="AB3628" i="1"/>
  <c r="AC3628" i="1"/>
  <c r="AD3628" i="1"/>
  <c r="AE3628" i="1"/>
  <c r="H3631" i="1"/>
  <c r="I3631" i="1"/>
  <c r="J3631" i="1"/>
  <c r="K3631" i="1"/>
  <c r="L3631" i="1"/>
  <c r="M3631" i="1"/>
  <c r="N3631" i="1"/>
  <c r="O3631" i="1"/>
  <c r="P3631" i="1"/>
  <c r="Q3631" i="1"/>
  <c r="R3631" i="1"/>
  <c r="S3631" i="1"/>
  <c r="T3631" i="1"/>
  <c r="U3631" i="1"/>
  <c r="V3631" i="1"/>
  <c r="W3631" i="1"/>
  <c r="X3631" i="1"/>
  <c r="Y3631" i="1"/>
  <c r="Z3631" i="1"/>
  <c r="AA3631" i="1"/>
  <c r="AB3631" i="1"/>
  <c r="AC3631" i="1"/>
  <c r="AD3631" i="1"/>
  <c r="AE3631" i="1"/>
  <c r="H3632" i="1"/>
  <c r="I3632" i="1"/>
  <c r="J3632" i="1"/>
  <c r="K3632" i="1"/>
  <c r="L3632" i="1"/>
  <c r="M3632" i="1"/>
  <c r="N3632" i="1"/>
  <c r="O3632" i="1"/>
  <c r="P3632" i="1"/>
  <c r="Q3632" i="1"/>
  <c r="R3632" i="1"/>
  <c r="S3632" i="1"/>
  <c r="T3632" i="1"/>
  <c r="U3632" i="1"/>
  <c r="V3632" i="1"/>
  <c r="W3632" i="1"/>
  <c r="X3632" i="1"/>
  <c r="Y3632" i="1"/>
  <c r="Z3632" i="1"/>
  <c r="AA3632" i="1"/>
  <c r="AB3632" i="1"/>
  <c r="AC3632" i="1"/>
  <c r="AD3632" i="1"/>
  <c r="AE3632" i="1"/>
  <c r="H3633" i="1"/>
  <c r="I3633" i="1"/>
  <c r="J3633" i="1"/>
  <c r="K3633" i="1"/>
  <c r="L3633" i="1"/>
  <c r="M3633" i="1"/>
  <c r="N3633" i="1"/>
  <c r="O3633" i="1"/>
  <c r="P3633" i="1"/>
  <c r="Q3633" i="1"/>
  <c r="R3633" i="1"/>
  <c r="S3633" i="1"/>
  <c r="T3633" i="1"/>
  <c r="U3633" i="1"/>
  <c r="V3633" i="1"/>
  <c r="W3633" i="1"/>
  <c r="X3633" i="1"/>
  <c r="Y3633" i="1"/>
  <c r="Z3633" i="1"/>
  <c r="AA3633" i="1"/>
  <c r="AB3633" i="1"/>
  <c r="AC3633" i="1"/>
  <c r="AD3633" i="1"/>
  <c r="AE3633" i="1"/>
  <c r="H3634" i="1"/>
  <c r="I3634" i="1"/>
  <c r="J3634" i="1"/>
  <c r="K3634" i="1"/>
  <c r="L3634" i="1"/>
  <c r="M3634" i="1"/>
  <c r="N3634" i="1"/>
  <c r="O3634" i="1"/>
  <c r="P3634" i="1"/>
  <c r="Q3634" i="1"/>
  <c r="R3634" i="1"/>
  <c r="S3634" i="1"/>
  <c r="T3634" i="1"/>
  <c r="U3634" i="1"/>
  <c r="V3634" i="1"/>
  <c r="W3634" i="1"/>
  <c r="X3634" i="1"/>
  <c r="Y3634" i="1"/>
  <c r="Z3634" i="1"/>
  <c r="AA3634" i="1"/>
  <c r="AB3634" i="1"/>
  <c r="AC3634" i="1"/>
  <c r="AD3634" i="1"/>
  <c r="AE3634" i="1"/>
  <c r="H3635" i="1"/>
  <c r="I3635" i="1"/>
  <c r="J3635" i="1"/>
  <c r="K3635" i="1"/>
  <c r="L3635" i="1"/>
  <c r="M3635" i="1"/>
  <c r="N3635" i="1"/>
  <c r="O3635" i="1"/>
  <c r="P3635" i="1"/>
  <c r="Q3635" i="1"/>
  <c r="R3635" i="1"/>
  <c r="S3635" i="1"/>
  <c r="T3635" i="1"/>
  <c r="U3635" i="1"/>
  <c r="V3635" i="1"/>
  <c r="W3635" i="1"/>
  <c r="X3635" i="1"/>
  <c r="Y3635" i="1"/>
  <c r="Z3635" i="1"/>
  <c r="AA3635" i="1"/>
  <c r="AB3635" i="1"/>
  <c r="AC3635" i="1"/>
  <c r="AD3635" i="1"/>
  <c r="AE3635" i="1"/>
  <c r="H3636" i="1"/>
  <c r="I3636" i="1"/>
  <c r="J3636" i="1"/>
  <c r="K3636" i="1"/>
  <c r="L3636" i="1"/>
  <c r="M3636" i="1"/>
  <c r="N3636" i="1"/>
  <c r="O3636" i="1"/>
  <c r="P3636" i="1"/>
  <c r="Q3636" i="1"/>
  <c r="R3636" i="1"/>
  <c r="S3636" i="1"/>
  <c r="T3636" i="1"/>
  <c r="U3636" i="1"/>
  <c r="V3636" i="1"/>
  <c r="W3636" i="1"/>
  <c r="X3636" i="1"/>
  <c r="Y3636" i="1"/>
  <c r="Z3636" i="1"/>
  <c r="AA3636" i="1"/>
  <c r="AB3636" i="1"/>
  <c r="AC3636" i="1"/>
  <c r="AD3636" i="1"/>
  <c r="AE3636" i="1"/>
  <c r="H3637" i="1"/>
  <c r="I3637" i="1"/>
  <c r="J3637" i="1"/>
  <c r="K3637" i="1"/>
  <c r="L3637" i="1"/>
  <c r="M3637" i="1"/>
  <c r="N3637" i="1"/>
  <c r="O3637" i="1"/>
  <c r="P3637" i="1"/>
  <c r="Q3637" i="1"/>
  <c r="R3637" i="1"/>
  <c r="S3637" i="1"/>
  <c r="T3637" i="1"/>
  <c r="U3637" i="1"/>
  <c r="V3637" i="1"/>
  <c r="W3637" i="1"/>
  <c r="X3637" i="1"/>
  <c r="Y3637" i="1"/>
  <c r="Z3637" i="1"/>
  <c r="AA3637" i="1"/>
  <c r="AB3637" i="1"/>
  <c r="AC3637" i="1"/>
  <c r="AD3637" i="1"/>
  <c r="AE3637" i="1"/>
  <c r="H3638" i="1"/>
  <c r="I3638" i="1"/>
  <c r="J3638" i="1"/>
  <c r="K3638" i="1"/>
  <c r="L3638" i="1"/>
  <c r="M3638" i="1"/>
  <c r="N3638" i="1"/>
  <c r="O3638" i="1"/>
  <c r="P3638" i="1"/>
  <c r="Q3638" i="1"/>
  <c r="R3638" i="1"/>
  <c r="S3638" i="1"/>
  <c r="T3638" i="1"/>
  <c r="U3638" i="1"/>
  <c r="V3638" i="1"/>
  <c r="W3638" i="1"/>
  <c r="X3638" i="1"/>
  <c r="Y3638" i="1"/>
  <c r="Z3638" i="1"/>
  <c r="AA3638" i="1"/>
  <c r="AB3638" i="1"/>
  <c r="AC3638" i="1"/>
  <c r="AD3638" i="1"/>
  <c r="AE3638" i="1"/>
  <c r="H3639" i="1"/>
  <c r="I3639" i="1"/>
  <c r="J3639" i="1"/>
  <c r="K3639" i="1"/>
  <c r="L3639" i="1"/>
  <c r="M3639" i="1"/>
  <c r="N3639" i="1"/>
  <c r="O3639" i="1"/>
  <c r="P3639" i="1"/>
  <c r="Q3639" i="1"/>
  <c r="R3639" i="1"/>
  <c r="S3639" i="1"/>
  <c r="T3639" i="1"/>
  <c r="U3639" i="1"/>
  <c r="V3639" i="1"/>
  <c r="W3639" i="1"/>
  <c r="X3639" i="1"/>
  <c r="Y3639" i="1"/>
  <c r="Z3639" i="1"/>
  <c r="AA3639" i="1"/>
  <c r="AB3639" i="1"/>
  <c r="AC3639" i="1"/>
  <c r="AD3639" i="1"/>
  <c r="AE3639" i="1"/>
  <c r="H3640" i="1"/>
  <c r="I3640" i="1"/>
  <c r="J3640" i="1"/>
  <c r="K3640" i="1"/>
  <c r="L3640" i="1"/>
  <c r="M3640" i="1"/>
  <c r="N3640" i="1"/>
  <c r="O3640" i="1"/>
  <c r="P3640" i="1"/>
  <c r="Q3640" i="1"/>
  <c r="R3640" i="1"/>
  <c r="S3640" i="1"/>
  <c r="T3640" i="1"/>
  <c r="U3640" i="1"/>
  <c r="V3640" i="1"/>
  <c r="W3640" i="1"/>
  <c r="X3640" i="1"/>
  <c r="Y3640" i="1"/>
  <c r="Z3640" i="1"/>
  <c r="AA3640" i="1"/>
  <c r="AB3640" i="1"/>
  <c r="AC3640" i="1"/>
  <c r="AD3640" i="1"/>
  <c r="AE3640" i="1"/>
  <c r="H3641" i="1"/>
  <c r="I3641" i="1"/>
  <c r="J3641" i="1"/>
  <c r="K3641" i="1"/>
  <c r="L3641" i="1"/>
  <c r="M3641" i="1"/>
  <c r="N3641" i="1"/>
  <c r="O3641" i="1"/>
  <c r="P3641" i="1"/>
  <c r="Q3641" i="1"/>
  <c r="R3641" i="1"/>
  <c r="S3641" i="1"/>
  <c r="T3641" i="1"/>
  <c r="U3641" i="1"/>
  <c r="V3641" i="1"/>
  <c r="W3641" i="1"/>
  <c r="X3641" i="1"/>
  <c r="Y3641" i="1"/>
  <c r="Z3641" i="1"/>
  <c r="AA3641" i="1"/>
  <c r="AB3641" i="1"/>
  <c r="AC3641" i="1"/>
  <c r="AD3641" i="1"/>
  <c r="AE3641" i="1"/>
  <c r="H3642" i="1"/>
  <c r="I3642" i="1"/>
  <c r="J3642" i="1"/>
  <c r="K3642" i="1"/>
  <c r="L3642" i="1"/>
  <c r="M3642" i="1"/>
  <c r="N3642" i="1"/>
  <c r="O3642" i="1"/>
  <c r="P3642" i="1"/>
  <c r="Q3642" i="1"/>
  <c r="R3642" i="1"/>
  <c r="S3642" i="1"/>
  <c r="T3642" i="1"/>
  <c r="U3642" i="1"/>
  <c r="V3642" i="1"/>
  <c r="W3642" i="1"/>
  <c r="X3642" i="1"/>
  <c r="Y3642" i="1"/>
  <c r="Z3642" i="1"/>
  <c r="AA3642" i="1"/>
  <c r="AB3642" i="1"/>
  <c r="AC3642" i="1"/>
  <c r="AD3642" i="1"/>
  <c r="AE3642" i="1"/>
  <c r="H3643" i="1"/>
  <c r="I3643" i="1"/>
  <c r="J3643" i="1"/>
  <c r="K3643" i="1"/>
  <c r="L3643" i="1"/>
  <c r="M3643" i="1"/>
  <c r="N3643" i="1"/>
  <c r="O3643" i="1"/>
  <c r="P3643" i="1"/>
  <c r="Q3643" i="1"/>
  <c r="R3643" i="1"/>
  <c r="S3643" i="1"/>
  <c r="T3643" i="1"/>
  <c r="U3643" i="1"/>
  <c r="V3643" i="1"/>
  <c r="W3643" i="1"/>
  <c r="X3643" i="1"/>
  <c r="Y3643" i="1"/>
  <c r="Z3643" i="1"/>
  <c r="AA3643" i="1"/>
  <c r="AB3643" i="1"/>
  <c r="AC3643" i="1"/>
  <c r="AD3643" i="1"/>
  <c r="AE3643" i="1"/>
  <c r="H3644" i="1"/>
  <c r="I3644" i="1"/>
  <c r="J3644" i="1"/>
  <c r="K3644" i="1"/>
  <c r="L3644" i="1"/>
  <c r="M3644" i="1"/>
  <c r="N3644" i="1"/>
  <c r="O3644" i="1"/>
  <c r="P3644" i="1"/>
  <c r="Q3644" i="1"/>
  <c r="R3644" i="1"/>
  <c r="S3644" i="1"/>
  <c r="T3644" i="1"/>
  <c r="U3644" i="1"/>
  <c r="V3644" i="1"/>
  <c r="W3644" i="1"/>
  <c r="X3644" i="1"/>
  <c r="Y3644" i="1"/>
  <c r="Z3644" i="1"/>
  <c r="AA3644" i="1"/>
  <c r="AB3644" i="1"/>
  <c r="AC3644" i="1"/>
  <c r="AD3644" i="1"/>
  <c r="AE3644" i="1"/>
  <c r="H3645" i="1"/>
  <c r="I3645" i="1"/>
  <c r="J3645" i="1"/>
  <c r="K3645" i="1"/>
  <c r="L3645" i="1"/>
  <c r="M3645" i="1"/>
  <c r="N3645" i="1"/>
  <c r="O3645" i="1"/>
  <c r="P3645" i="1"/>
  <c r="Q3645" i="1"/>
  <c r="R3645" i="1"/>
  <c r="S3645" i="1"/>
  <c r="T3645" i="1"/>
  <c r="U3645" i="1"/>
  <c r="V3645" i="1"/>
  <c r="W3645" i="1"/>
  <c r="X3645" i="1"/>
  <c r="Y3645" i="1"/>
  <c r="Z3645" i="1"/>
  <c r="AA3645" i="1"/>
  <c r="AB3645" i="1"/>
  <c r="AC3645" i="1"/>
  <c r="AD3645" i="1"/>
  <c r="AE3645" i="1"/>
  <c r="H3646" i="1"/>
  <c r="I3646" i="1"/>
  <c r="J3646" i="1"/>
  <c r="K3646" i="1"/>
  <c r="L3646" i="1"/>
  <c r="M3646" i="1"/>
  <c r="N3646" i="1"/>
  <c r="O3646" i="1"/>
  <c r="P3646" i="1"/>
  <c r="Q3646" i="1"/>
  <c r="R3646" i="1"/>
  <c r="S3646" i="1"/>
  <c r="T3646" i="1"/>
  <c r="U3646" i="1"/>
  <c r="V3646" i="1"/>
  <c r="W3646" i="1"/>
  <c r="X3646" i="1"/>
  <c r="Y3646" i="1"/>
  <c r="Z3646" i="1"/>
  <c r="AA3646" i="1"/>
  <c r="AB3646" i="1"/>
  <c r="AC3646" i="1"/>
  <c r="AD3646" i="1"/>
  <c r="AE3646" i="1"/>
  <c r="H3647" i="1"/>
  <c r="I3647" i="1"/>
  <c r="J3647" i="1"/>
  <c r="K3647" i="1"/>
  <c r="L3647" i="1"/>
  <c r="M3647" i="1"/>
  <c r="N3647" i="1"/>
  <c r="O3647" i="1"/>
  <c r="P3647" i="1"/>
  <c r="Q3647" i="1"/>
  <c r="R3647" i="1"/>
  <c r="S3647" i="1"/>
  <c r="T3647" i="1"/>
  <c r="U3647" i="1"/>
  <c r="V3647" i="1"/>
  <c r="W3647" i="1"/>
  <c r="X3647" i="1"/>
  <c r="Y3647" i="1"/>
  <c r="Z3647" i="1"/>
  <c r="AA3647" i="1"/>
  <c r="AB3647" i="1"/>
  <c r="AC3647" i="1"/>
  <c r="AD3647" i="1"/>
  <c r="AE3647" i="1"/>
  <c r="H3648" i="1"/>
  <c r="I3648" i="1"/>
  <c r="J3648" i="1"/>
  <c r="K3648" i="1"/>
  <c r="L3648" i="1"/>
  <c r="M3648" i="1"/>
  <c r="N3648" i="1"/>
  <c r="O3648" i="1"/>
  <c r="P3648" i="1"/>
  <c r="Q3648" i="1"/>
  <c r="R3648" i="1"/>
  <c r="S3648" i="1"/>
  <c r="T3648" i="1"/>
  <c r="U3648" i="1"/>
  <c r="V3648" i="1"/>
  <c r="W3648" i="1"/>
  <c r="X3648" i="1"/>
  <c r="Y3648" i="1"/>
  <c r="Z3648" i="1"/>
  <c r="AA3648" i="1"/>
  <c r="AB3648" i="1"/>
  <c r="AC3648" i="1"/>
  <c r="AD3648" i="1"/>
  <c r="AE3648" i="1"/>
  <c r="H3649" i="1"/>
  <c r="I3649" i="1"/>
  <c r="J3649" i="1"/>
  <c r="K3649" i="1"/>
  <c r="L3649" i="1"/>
  <c r="M3649" i="1"/>
  <c r="N3649" i="1"/>
  <c r="O3649" i="1"/>
  <c r="P3649" i="1"/>
  <c r="Q3649" i="1"/>
  <c r="R3649" i="1"/>
  <c r="S3649" i="1"/>
  <c r="T3649" i="1"/>
  <c r="U3649" i="1"/>
  <c r="V3649" i="1"/>
  <c r="W3649" i="1"/>
  <c r="X3649" i="1"/>
  <c r="Y3649" i="1"/>
  <c r="Z3649" i="1"/>
  <c r="AA3649" i="1"/>
  <c r="AB3649" i="1"/>
  <c r="AC3649" i="1"/>
  <c r="AD3649" i="1"/>
  <c r="AE3649" i="1"/>
  <c r="H3650" i="1"/>
  <c r="I3650" i="1"/>
  <c r="J3650" i="1"/>
  <c r="K3650" i="1"/>
  <c r="L3650" i="1"/>
  <c r="M3650" i="1"/>
  <c r="N3650" i="1"/>
  <c r="O3650" i="1"/>
  <c r="P3650" i="1"/>
  <c r="Q3650" i="1"/>
  <c r="R3650" i="1"/>
  <c r="S3650" i="1"/>
  <c r="T3650" i="1"/>
  <c r="U3650" i="1"/>
  <c r="V3650" i="1"/>
  <c r="W3650" i="1"/>
  <c r="X3650" i="1"/>
  <c r="Y3650" i="1"/>
  <c r="Z3650" i="1"/>
  <c r="AA3650" i="1"/>
  <c r="AB3650" i="1"/>
  <c r="AC3650" i="1"/>
  <c r="AD3650" i="1"/>
  <c r="AE3650" i="1"/>
  <c r="H3651" i="1"/>
  <c r="I3651" i="1"/>
  <c r="J3651" i="1"/>
  <c r="K3651" i="1"/>
  <c r="L3651" i="1"/>
  <c r="M3651" i="1"/>
  <c r="N3651" i="1"/>
  <c r="O3651" i="1"/>
  <c r="P3651" i="1"/>
  <c r="Q3651" i="1"/>
  <c r="R3651" i="1"/>
  <c r="S3651" i="1"/>
  <c r="T3651" i="1"/>
  <c r="U3651" i="1"/>
  <c r="V3651" i="1"/>
  <c r="W3651" i="1"/>
  <c r="X3651" i="1"/>
  <c r="Y3651" i="1"/>
  <c r="Z3651" i="1"/>
  <c r="AA3651" i="1"/>
  <c r="AB3651" i="1"/>
  <c r="AC3651" i="1"/>
  <c r="AD3651" i="1"/>
  <c r="AE3651" i="1"/>
  <c r="H3652" i="1"/>
  <c r="I3652" i="1"/>
  <c r="J3652" i="1"/>
  <c r="K3652" i="1"/>
  <c r="L3652" i="1"/>
  <c r="M3652" i="1"/>
  <c r="N3652" i="1"/>
  <c r="O3652" i="1"/>
  <c r="P3652" i="1"/>
  <c r="Q3652" i="1"/>
  <c r="R3652" i="1"/>
  <c r="S3652" i="1"/>
  <c r="T3652" i="1"/>
  <c r="U3652" i="1"/>
  <c r="V3652" i="1"/>
  <c r="W3652" i="1"/>
  <c r="X3652" i="1"/>
  <c r="Y3652" i="1"/>
  <c r="Z3652" i="1"/>
  <c r="AA3652" i="1"/>
  <c r="AB3652" i="1"/>
  <c r="AC3652" i="1"/>
  <c r="AD3652" i="1"/>
  <c r="AE3652" i="1"/>
  <c r="H3653" i="1"/>
  <c r="I3653" i="1"/>
  <c r="J3653" i="1"/>
  <c r="K3653" i="1"/>
  <c r="L3653" i="1"/>
  <c r="M3653" i="1"/>
  <c r="N3653" i="1"/>
  <c r="O3653" i="1"/>
  <c r="P3653" i="1"/>
  <c r="Q3653" i="1"/>
  <c r="R3653" i="1"/>
  <c r="S3653" i="1"/>
  <c r="T3653" i="1"/>
  <c r="U3653" i="1"/>
  <c r="V3653" i="1"/>
  <c r="W3653" i="1"/>
  <c r="X3653" i="1"/>
  <c r="Y3653" i="1"/>
  <c r="Z3653" i="1"/>
  <c r="AA3653" i="1"/>
  <c r="AB3653" i="1"/>
  <c r="AC3653" i="1"/>
  <c r="AD3653" i="1"/>
  <c r="AE3653" i="1"/>
  <c r="H3654" i="1"/>
  <c r="I3654" i="1"/>
  <c r="J3654" i="1"/>
  <c r="K3654" i="1"/>
  <c r="L3654" i="1"/>
  <c r="M3654" i="1"/>
  <c r="N3654" i="1"/>
  <c r="O3654" i="1"/>
  <c r="P3654" i="1"/>
  <c r="Q3654" i="1"/>
  <c r="R3654" i="1"/>
  <c r="S3654" i="1"/>
  <c r="T3654" i="1"/>
  <c r="U3654" i="1"/>
  <c r="V3654" i="1"/>
  <c r="W3654" i="1"/>
  <c r="X3654" i="1"/>
  <c r="Y3654" i="1"/>
  <c r="Z3654" i="1"/>
  <c r="AA3654" i="1"/>
  <c r="AB3654" i="1"/>
  <c r="AC3654" i="1"/>
  <c r="AD3654" i="1"/>
  <c r="AE3654" i="1"/>
  <c r="H3655" i="1"/>
  <c r="I3655" i="1"/>
  <c r="J3655" i="1"/>
  <c r="K3655" i="1"/>
  <c r="L3655" i="1"/>
  <c r="M3655" i="1"/>
  <c r="N3655" i="1"/>
  <c r="O3655" i="1"/>
  <c r="P3655" i="1"/>
  <c r="Q3655" i="1"/>
  <c r="R3655" i="1"/>
  <c r="S3655" i="1"/>
  <c r="T3655" i="1"/>
  <c r="U3655" i="1"/>
  <c r="V3655" i="1"/>
  <c r="W3655" i="1"/>
  <c r="X3655" i="1"/>
  <c r="Y3655" i="1"/>
  <c r="Z3655" i="1"/>
  <c r="AA3655" i="1"/>
  <c r="AB3655" i="1"/>
  <c r="AC3655" i="1"/>
  <c r="AD3655" i="1"/>
  <c r="AE3655" i="1"/>
  <c r="H3656" i="1"/>
  <c r="I3656" i="1"/>
  <c r="J3656" i="1"/>
  <c r="K3656" i="1"/>
  <c r="L3656" i="1"/>
  <c r="M3656" i="1"/>
  <c r="N3656" i="1"/>
  <c r="O3656" i="1"/>
  <c r="P3656" i="1"/>
  <c r="Q3656" i="1"/>
  <c r="R3656" i="1"/>
  <c r="S3656" i="1"/>
  <c r="T3656" i="1"/>
  <c r="U3656" i="1"/>
  <c r="V3656" i="1"/>
  <c r="W3656" i="1"/>
  <c r="X3656" i="1"/>
  <c r="Y3656" i="1"/>
  <c r="Z3656" i="1"/>
  <c r="AA3656" i="1"/>
  <c r="AB3656" i="1"/>
  <c r="AC3656" i="1"/>
  <c r="AD3656" i="1"/>
  <c r="AE3656" i="1"/>
  <c r="H3657" i="1"/>
  <c r="I3657" i="1"/>
  <c r="J3657" i="1"/>
  <c r="K3657" i="1"/>
  <c r="L3657" i="1"/>
  <c r="M3657" i="1"/>
  <c r="N3657" i="1"/>
  <c r="O3657" i="1"/>
  <c r="P3657" i="1"/>
  <c r="Q3657" i="1"/>
  <c r="R3657" i="1"/>
  <c r="S3657" i="1"/>
  <c r="T3657" i="1"/>
  <c r="U3657" i="1"/>
  <c r="V3657" i="1"/>
  <c r="W3657" i="1"/>
  <c r="X3657" i="1"/>
  <c r="Y3657" i="1"/>
  <c r="Z3657" i="1"/>
  <c r="AA3657" i="1"/>
  <c r="AB3657" i="1"/>
  <c r="AC3657" i="1"/>
  <c r="AD3657" i="1"/>
  <c r="AE3657" i="1"/>
  <c r="H3658" i="1"/>
  <c r="I3658" i="1"/>
  <c r="J3658" i="1"/>
  <c r="K3658" i="1"/>
  <c r="L3658" i="1"/>
  <c r="M3658" i="1"/>
  <c r="N3658" i="1"/>
  <c r="O3658" i="1"/>
  <c r="P3658" i="1"/>
  <c r="Q3658" i="1"/>
  <c r="R3658" i="1"/>
  <c r="S3658" i="1"/>
  <c r="T3658" i="1"/>
  <c r="U3658" i="1"/>
  <c r="V3658" i="1"/>
  <c r="W3658" i="1"/>
  <c r="X3658" i="1"/>
  <c r="Y3658" i="1"/>
  <c r="Z3658" i="1"/>
  <c r="AA3658" i="1"/>
  <c r="AB3658" i="1"/>
  <c r="AC3658" i="1"/>
  <c r="AD3658" i="1"/>
  <c r="AE3658" i="1"/>
  <c r="H3659" i="1"/>
  <c r="I3659" i="1"/>
  <c r="J3659" i="1"/>
  <c r="K3659" i="1"/>
  <c r="L3659" i="1"/>
  <c r="M3659" i="1"/>
  <c r="N3659" i="1"/>
  <c r="O3659" i="1"/>
  <c r="P3659" i="1"/>
  <c r="Q3659" i="1"/>
  <c r="R3659" i="1"/>
  <c r="S3659" i="1"/>
  <c r="T3659" i="1"/>
  <c r="U3659" i="1"/>
  <c r="V3659" i="1"/>
  <c r="W3659" i="1"/>
  <c r="X3659" i="1"/>
  <c r="Y3659" i="1"/>
  <c r="Z3659" i="1"/>
  <c r="AA3659" i="1"/>
  <c r="AB3659" i="1"/>
  <c r="AC3659" i="1"/>
  <c r="AD3659" i="1"/>
  <c r="AE3659" i="1"/>
  <c r="H3660" i="1"/>
  <c r="I3660" i="1"/>
  <c r="J3660" i="1"/>
  <c r="K3660" i="1"/>
  <c r="L3660" i="1"/>
  <c r="M3660" i="1"/>
  <c r="N3660" i="1"/>
  <c r="O3660" i="1"/>
  <c r="P3660" i="1"/>
  <c r="Q3660" i="1"/>
  <c r="R3660" i="1"/>
  <c r="S3660" i="1"/>
  <c r="T3660" i="1"/>
  <c r="U3660" i="1"/>
  <c r="V3660" i="1"/>
  <c r="W3660" i="1"/>
  <c r="X3660" i="1"/>
  <c r="Y3660" i="1"/>
  <c r="Z3660" i="1"/>
  <c r="AA3660" i="1"/>
  <c r="AB3660" i="1"/>
  <c r="AC3660" i="1"/>
  <c r="AD3660" i="1"/>
  <c r="AE3660" i="1"/>
  <c r="H3661" i="1"/>
  <c r="I3661" i="1"/>
  <c r="J3661" i="1"/>
  <c r="K3661" i="1"/>
  <c r="L3661" i="1"/>
  <c r="M3661" i="1"/>
  <c r="N3661" i="1"/>
  <c r="O3661" i="1"/>
  <c r="P3661" i="1"/>
  <c r="Q3661" i="1"/>
  <c r="R3661" i="1"/>
  <c r="S3661" i="1"/>
  <c r="T3661" i="1"/>
  <c r="U3661" i="1"/>
  <c r="V3661" i="1"/>
  <c r="W3661" i="1"/>
  <c r="X3661" i="1"/>
  <c r="Y3661" i="1"/>
  <c r="Z3661" i="1"/>
  <c r="AA3661" i="1"/>
  <c r="AB3661" i="1"/>
  <c r="AC3661" i="1"/>
  <c r="AD3661" i="1"/>
  <c r="AE3661" i="1"/>
  <c r="H3662" i="1"/>
  <c r="I3662" i="1"/>
  <c r="J3662" i="1"/>
  <c r="K3662" i="1"/>
  <c r="L3662" i="1"/>
  <c r="M3662" i="1"/>
  <c r="N3662" i="1"/>
  <c r="O3662" i="1"/>
  <c r="P3662" i="1"/>
  <c r="Q3662" i="1"/>
  <c r="R3662" i="1"/>
  <c r="S3662" i="1"/>
  <c r="T3662" i="1"/>
  <c r="U3662" i="1"/>
  <c r="V3662" i="1"/>
  <c r="W3662" i="1"/>
  <c r="X3662" i="1"/>
  <c r="Y3662" i="1"/>
  <c r="Z3662" i="1"/>
  <c r="AA3662" i="1"/>
  <c r="AB3662" i="1"/>
  <c r="AC3662" i="1"/>
  <c r="AD3662" i="1"/>
  <c r="AE3662" i="1"/>
  <c r="H3663" i="1"/>
  <c r="I3663" i="1"/>
  <c r="J3663" i="1"/>
  <c r="K3663" i="1"/>
  <c r="L3663" i="1"/>
  <c r="M3663" i="1"/>
  <c r="N3663" i="1"/>
  <c r="O3663" i="1"/>
  <c r="P3663" i="1"/>
  <c r="Q3663" i="1"/>
  <c r="R3663" i="1"/>
  <c r="S3663" i="1"/>
  <c r="T3663" i="1"/>
  <c r="U3663" i="1"/>
  <c r="V3663" i="1"/>
  <c r="W3663" i="1"/>
  <c r="X3663" i="1"/>
  <c r="Y3663" i="1"/>
  <c r="Z3663" i="1"/>
  <c r="AA3663" i="1"/>
  <c r="AB3663" i="1"/>
  <c r="AC3663" i="1"/>
  <c r="AD3663" i="1"/>
  <c r="AE3663" i="1"/>
  <c r="H3664" i="1"/>
  <c r="I3664" i="1"/>
  <c r="J3664" i="1"/>
  <c r="K3664" i="1"/>
  <c r="L3664" i="1"/>
  <c r="M3664" i="1"/>
  <c r="N3664" i="1"/>
  <c r="O3664" i="1"/>
  <c r="P3664" i="1"/>
  <c r="Q3664" i="1"/>
  <c r="R3664" i="1"/>
  <c r="S3664" i="1"/>
  <c r="T3664" i="1"/>
  <c r="U3664" i="1"/>
  <c r="V3664" i="1"/>
  <c r="W3664" i="1"/>
  <c r="X3664" i="1"/>
  <c r="Y3664" i="1"/>
  <c r="Z3664" i="1"/>
  <c r="AA3664" i="1"/>
  <c r="AB3664" i="1"/>
  <c r="AC3664" i="1"/>
  <c r="AD3664" i="1"/>
  <c r="AE3664" i="1"/>
  <c r="H3665" i="1"/>
  <c r="I3665" i="1"/>
  <c r="J3665" i="1"/>
  <c r="K3665" i="1"/>
  <c r="L3665" i="1"/>
  <c r="M3665" i="1"/>
  <c r="N3665" i="1"/>
  <c r="O3665" i="1"/>
  <c r="P3665" i="1"/>
  <c r="Q3665" i="1"/>
  <c r="R3665" i="1"/>
  <c r="S3665" i="1"/>
  <c r="T3665" i="1"/>
  <c r="U3665" i="1"/>
  <c r="V3665" i="1"/>
  <c r="W3665" i="1"/>
  <c r="X3665" i="1"/>
  <c r="Y3665" i="1"/>
  <c r="Z3665" i="1"/>
  <c r="AA3665" i="1"/>
  <c r="AB3665" i="1"/>
  <c r="AC3665" i="1"/>
  <c r="AD3665" i="1"/>
  <c r="AE3665" i="1"/>
  <c r="H3666" i="1"/>
  <c r="I3666" i="1"/>
  <c r="J3666" i="1"/>
  <c r="K3666" i="1"/>
  <c r="L3666" i="1"/>
  <c r="M3666" i="1"/>
  <c r="N3666" i="1"/>
  <c r="O3666" i="1"/>
  <c r="P3666" i="1"/>
  <c r="Q3666" i="1"/>
  <c r="R3666" i="1"/>
  <c r="S3666" i="1"/>
  <c r="T3666" i="1"/>
  <c r="U3666" i="1"/>
  <c r="V3666" i="1"/>
  <c r="W3666" i="1"/>
  <c r="X3666" i="1"/>
  <c r="Y3666" i="1"/>
  <c r="Z3666" i="1"/>
  <c r="AA3666" i="1"/>
  <c r="AB3666" i="1"/>
  <c r="AC3666" i="1"/>
  <c r="AD3666" i="1"/>
  <c r="AE3666" i="1"/>
  <c r="H3667" i="1"/>
  <c r="I3667" i="1"/>
  <c r="J3667" i="1"/>
  <c r="K3667" i="1"/>
  <c r="L3667" i="1"/>
  <c r="M3667" i="1"/>
  <c r="N3667" i="1"/>
  <c r="O3667" i="1"/>
  <c r="P3667" i="1"/>
  <c r="Q3667" i="1"/>
  <c r="R3667" i="1"/>
  <c r="S3667" i="1"/>
  <c r="T3667" i="1"/>
  <c r="U3667" i="1"/>
  <c r="V3667" i="1"/>
  <c r="W3667" i="1"/>
  <c r="X3667" i="1"/>
  <c r="Y3667" i="1"/>
  <c r="Z3667" i="1"/>
  <c r="AA3667" i="1"/>
  <c r="AB3667" i="1"/>
  <c r="AC3667" i="1"/>
  <c r="AD3667" i="1"/>
  <c r="AE3667" i="1"/>
  <c r="H3668" i="1"/>
  <c r="I3668" i="1"/>
  <c r="J3668" i="1"/>
  <c r="K3668" i="1"/>
  <c r="L3668" i="1"/>
  <c r="M3668" i="1"/>
  <c r="N3668" i="1"/>
  <c r="O3668" i="1"/>
  <c r="P3668" i="1"/>
  <c r="Q3668" i="1"/>
  <c r="R3668" i="1"/>
  <c r="S3668" i="1"/>
  <c r="T3668" i="1"/>
  <c r="U3668" i="1"/>
  <c r="V3668" i="1"/>
  <c r="W3668" i="1"/>
  <c r="X3668" i="1"/>
  <c r="Y3668" i="1"/>
  <c r="Z3668" i="1"/>
  <c r="AA3668" i="1"/>
  <c r="AB3668" i="1"/>
  <c r="AC3668" i="1"/>
  <c r="AD3668" i="1"/>
  <c r="AE3668" i="1"/>
  <c r="H3669" i="1"/>
  <c r="I3669" i="1"/>
  <c r="J3669" i="1"/>
  <c r="K3669" i="1"/>
  <c r="L3669" i="1"/>
  <c r="M3669" i="1"/>
  <c r="N3669" i="1"/>
  <c r="O3669" i="1"/>
  <c r="P3669" i="1"/>
  <c r="Q3669" i="1"/>
  <c r="R3669" i="1"/>
  <c r="S3669" i="1"/>
  <c r="T3669" i="1"/>
  <c r="U3669" i="1"/>
  <c r="V3669" i="1"/>
  <c r="W3669" i="1"/>
  <c r="X3669" i="1"/>
  <c r="Y3669" i="1"/>
  <c r="Z3669" i="1"/>
  <c r="AA3669" i="1"/>
  <c r="AB3669" i="1"/>
  <c r="AC3669" i="1"/>
  <c r="AD3669" i="1"/>
  <c r="AE3669" i="1"/>
  <c r="H3670" i="1"/>
  <c r="I3670" i="1"/>
  <c r="J3670" i="1"/>
  <c r="K3670" i="1"/>
  <c r="L3670" i="1"/>
  <c r="M3670" i="1"/>
  <c r="N3670" i="1"/>
  <c r="O3670" i="1"/>
  <c r="P3670" i="1"/>
  <c r="Q3670" i="1"/>
  <c r="R3670" i="1"/>
  <c r="S3670" i="1"/>
  <c r="T3670" i="1"/>
  <c r="U3670" i="1"/>
  <c r="V3670" i="1"/>
  <c r="W3670" i="1"/>
  <c r="X3670" i="1"/>
  <c r="Y3670" i="1"/>
  <c r="Z3670" i="1"/>
  <c r="AA3670" i="1"/>
  <c r="AB3670" i="1"/>
  <c r="AC3670" i="1"/>
  <c r="AD3670" i="1"/>
  <c r="AE3670" i="1"/>
  <c r="H3671" i="1"/>
  <c r="I3671" i="1"/>
  <c r="J3671" i="1"/>
  <c r="K3671" i="1"/>
  <c r="L3671" i="1"/>
  <c r="M3671" i="1"/>
  <c r="N3671" i="1"/>
  <c r="O3671" i="1"/>
  <c r="P3671" i="1"/>
  <c r="Q3671" i="1"/>
  <c r="R3671" i="1"/>
  <c r="S3671" i="1"/>
  <c r="T3671" i="1"/>
  <c r="U3671" i="1"/>
  <c r="V3671" i="1"/>
  <c r="W3671" i="1"/>
  <c r="X3671" i="1"/>
  <c r="Y3671" i="1"/>
  <c r="Z3671" i="1"/>
  <c r="AA3671" i="1"/>
  <c r="AB3671" i="1"/>
  <c r="AC3671" i="1"/>
  <c r="AD3671" i="1"/>
  <c r="AE3671" i="1"/>
  <c r="H3672" i="1"/>
  <c r="I3672" i="1"/>
  <c r="J3672" i="1"/>
  <c r="K3672" i="1"/>
  <c r="L3672" i="1"/>
  <c r="M3672" i="1"/>
  <c r="N3672" i="1"/>
  <c r="O3672" i="1"/>
  <c r="P3672" i="1"/>
  <c r="Q3672" i="1"/>
  <c r="R3672" i="1"/>
  <c r="S3672" i="1"/>
  <c r="T3672" i="1"/>
  <c r="U3672" i="1"/>
  <c r="V3672" i="1"/>
  <c r="W3672" i="1"/>
  <c r="X3672" i="1"/>
  <c r="Y3672" i="1"/>
  <c r="Z3672" i="1"/>
  <c r="AA3672" i="1"/>
  <c r="AB3672" i="1"/>
  <c r="AC3672" i="1"/>
  <c r="AD3672" i="1"/>
  <c r="AE3672" i="1"/>
  <c r="H3673" i="1"/>
  <c r="I3673" i="1"/>
  <c r="J3673" i="1"/>
  <c r="K3673" i="1"/>
  <c r="L3673" i="1"/>
  <c r="M3673" i="1"/>
  <c r="N3673" i="1"/>
  <c r="O3673" i="1"/>
  <c r="P3673" i="1"/>
  <c r="Q3673" i="1"/>
  <c r="R3673" i="1"/>
  <c r="S3673" i="1"/>
  <c r="T3673" i="1"/>
  <c r="U3673" i="1"/>
  <c r="V3673" i="1"/>
  <c r="W3673" i="1"/>
  <c r="X3673" i="1"/>
  <c r="Y3673" i="1"/>
  <c r="Z3673" i="1"/>
  <c r="AA3673" i="1"/>
  <c r="AB3673" i="1"/>
  <c r="AC3673" i="1"/>
  <c r="AD3673" i="1"/>
  <c r="AE3673" i="1"/>
  <c r="H3674" i="1"/>
  <c r="I3674" i="1"/>
  <c r="J3674" i="1"/>
  <c r="K3674" i="1"/>
  <c r="L3674" i="1"/>
  <c r="M3674" i="1"/>
  <c r="N3674" i="1"/>
  <c r="O3674" i="1"/>
  <c r="P3674" i="1"/>
  <c r="Q3674" i="1"/>
  <c r="R3674" i="1"/>
  <c r="S3674" i="1"/>
  <c r="T3674" i="1"/>
  <c r="U3674" i="1"/>
  <c r="V3674" i="1"/>
  <c r="W3674" i="1"/>
  <c r="X3674" i="1"/>
  <c r="Y3674" i="1"/>
  <c r="Z3674" i="1"/>
  <c r="AA3674" i="1"/>
  <c r="AB3674" i="1"/>
  <c r="AC3674" i="1"/>
  <c r="AD3674" i="1"/>
  <c r="AE3674" i="1"/>
  <c r="H3675" i="1"/>
  <c r="I3675" i="1"/>
  <c r="J3675" i="1"/>
  <c r="K3675" i="1"/>
  <c r="L3675" i="1"/>
  <c r="M3675" i="1"/>
  <c r="N3675" i="1"/>
  <c r="O3675" i="1"/>
  <c r="P3675" i="1"/>
  <c r="Q3675" i="1"/>
  <c r="R3675" i="1"/>
  <c r="S3675" i="1"/>
  <c r="T3675" i="1"/>
  <c r="U3675" i="1"/>
  <c r="V3675" i="1"/>
  <c r="W3675" i="1"/>
  <c r="X3675" i="1"/>
  <c r="Y3675" i="1"/>
  <c r="Z3675" i="1"/>
  <c r="AA3675" i="1"/>
  <c r="AB3675" i="1"/>
  <c r="AC3675" i="1"/>
  <c r="AD3675" i="1"/>
  <c r="AE3675" i="1"/>
  <c r="H3676" i="1"/>
  <c r="I3676" i="1"/>
  <c r="J3676" i="1"/>
  <c r="K3676" i="1"/>
  <c r="L3676" i="1"/>
  <c r="M3676" i="1"/>
  <c r="N3676" i="1"/>
  <c r="O3676" i="1"/>
  <c r="P3676" i="1"/>
  <c r="Q3676" i="1"/>
  <c r="R3676" i="1"/>
  <c r="S3676" i="1"/>
  <c r="T3676" i="1"/>
  <c r="U3676" i="1"/>
  <c r="V3676" i="1"/>
  <c r="W3676" i="1"/>
  <c r="X3676" i="1"/>
  <c r="Y3676" i="1"/>
  <c r="Z3676" i="1"/>
  <c r="AA3676" i="1"/>
  <c r="AB3676" i="1"/>
  <c r="AC3676" i="1"/>
  <c r="AD3676" i="1"/>
  <c r="AE3676" i="1"/>
  <c r="H3677" i="1"/>
  <c r="I3677" i="1"/>
  <c r="J3677" i="1"/>
  <c r="K3677" i="1"/>
  <c r="L3677" i="1"/>
  <c r="M3677" i="1"/>
  <c r="N3677" i="1"/>
  <c r="O3677" i="1"/>
  <c r="P3677" i="1"/>
  <c r="Q3677" i="1"/>
  <c r="R3677" i="1"/>
  <c r="S3677" i="1"/>
  <c r="T3677" i="1"/>
  <c r="U3677" i="1"/>
  <c r="V3677" i="1"/>
  <c r="W3677" i="1"/>
  <c r="X3677" i="1"/>
  <c r="Y3677" i="1"/>
  <c r="Z3677" i="1"/>
  <c r="AA3677" i="1"/>
  <c r="AB3677" i="1"/>
  <c r="AC3677" i="1"/>
  <c r="AD3677" i="1"/>
  <c r="AE3677" i="1"/>
  <c r="H3678" i="1"/>
  <c r="I3678" i="1"/>
  <c r="J3678" i="1"/>
  <c r="K3678" i="1"/>
  <c r="L3678" i="1"/>
  <c r="M3678" i="1"/>
  <c r="N3678" i="1"/>
  <c r="O3678" i="1"/>
  <c r="P3678" i="1"/>
  <c r="Q3678" i="1"/>
  <c r="R3678" i="1"/>
  <c r="S3678" i="1"/>
  <c r="T3678" i="1"/>
  <c r="U3678" i="1"/>
  <c r="V3678" i="1"/>
  <c r="W3678" i="1"/>
  <c r="X3678" i="1"/>
  <c r="Y3678" i="1"/>
  <c r="Z3678" i="1"/>
  <c r="AA3678" i="1"/>
  <c r="AB3678" i="1"/>
  <c r="AC3678" i="1"/>
  <c r="AD3678" i="1"/>
  <c r="AE3678" i="1"/>
  <c r="H3687" i="1"/>
  <c r="I3687" i="1"/>
  <c r="J3687" i="1"/>
  <c r="K3687" i="1"/>
  <c r="L3687" i="1"/>
  <c r="M3687" i="1"/>
  <c r="N3687" i="1"/>
  <c r="O3687" i="1"/>
  <c r="P3687" i="1"/>
  <c r="Q3687" i="1"/>
  <c r="R3687" i="1"/>
  <c r="S3687" i="1"/>
  <c r="T3687" i="1"/>
  <c r="U3687" i="1"/>
  <c r="V3687" i="1"/>
  <c r="W3687" i="1"/>
  <c r="X3687" i="1"/>
  <c r="Y3687" i="1"/>
  <c r="Z3687" i="1"/>
  <c r="AA3687" i="1"/>
  <c r="AB3687" i="1"/>
  <c r="AC3687" i="1"/>
  <c r="AD3687" i="1"/>
  <c r="AE3687" i="1"/>
  <c r="H3688" i="1"/>
  <c r="I3688" i="1"/>
  <c r="J3688" i="1"/>
  <c r="K3688" i="1"/>
  <c r="L3688" i="1"/>
  <c r="M3688" i="1"/>
  <c r="N3688" i="1"/>
  <c r="O3688" i="1"/>
  <c r="P3688" i="1"/>
  <c r="Q3688" i="1"/>
  <c r="R3688" i="1"/>
  <c r="S3688" i="1"/>
  <c r="T3688" i="1"/>
  <c r="U3688" i="1"/>
  <c r="V3688" i="1"/>
  <c r="W3688" i="1"/>
  <c r="X3688" i="1"/>
  <c r="Y3688" i="1"/>
  <c r="Z3688" i="1"/>
  <c r="AA3688" i="1"/>
  <c r="AB3688" i="1"/>
  <c r="AC3688" i="1"/>
  <c r="AD3688" i="1"/>
  <c r="AE3688" i="1"/>
  <c r="H3689" i="1"/>
  <c r="I3689" i="1"/>
  <c r="J3689" i="1"/>
  <c r="K3689" i="1"/>
  <c r="L3689" i="1"/>
  <c r="M3689" i="1"/>
  <c r="N3689" i="1"/>
  <c r="O3689" i="1"/>
  <c r="P3689" i="1"/>
  <c r="Q3689" i="1"/>
  <c r="R3689" i="1"/>
  <c r="S3689" i="1"/>
  <c r="T3689" i="1"/>
  <c r="U3689" i="1"/>
  <c r="V3689" i="1"/>
  <c r="W3689" i="1"/>
  <c r="X3689" i="1"/>
  <c r="Y3689" i="1"/>
  <c r="Z3689" i="1"/>
  <c r="AA3689" i="1"/>
  <c r="AB3689" i="1"/>
  <c r="AC3689" i="1"/>
  <c r="AD3689" i="1"/>
  <c r="AE3689" i="1"/>
  <c r="H3690" i="1"/>
  <c r="I3690" i="1"/>
  <c r="J3690" i="1"/>
  <c r="K3690" i="1"/>
  <c r="L3690" i="1"/>
  <c r="M3690" i="1"/>
  <c r="N3690" i="1"/>
  <c r="O3690" i="1"/>
  <c r="P3690" i="1"/>
  <c r="Q3690" i="1"/>
  <c r="R3690" i="1"/>
  <c r="S3690" i="1"/>
  <c r="T3690" i="1"/>
  <c r="U3690" i="1"/>
  <c r="V3690" i="1"/>
  <c r="W3690" i="1"/>
  <c r="X3690" i="1"/>
  <c r="Y3690" i="1"/>
  <c r="Z3690" i="1"/>
  <c r="AA3690" i="1"/>
  <c r="AB3690" i="1"/>
  <c r="AC3690" i="1"/>
  <c r="AD3690" i="1"/>
  <c r="AE3690" i="1"/>
  <c r="H3691" i="1"/>
  <c r="I3691" i="1"/>
  <c r="J3691" i="1"/>
  <c r="K3691" i="1"/>
  <c r="L3691" i="1"/>
  <c r="M3691" i="1"/>
  <c r="N3691" i="1"/>
  <c r="O3691" i="1"/>
  <c r="P3691" i="1"/>
  <c r="Q3691" i="1"/>
  <c r="R3691" i="1"/>
  <c r="S3691" i="1"/>
  <c r="T3691" i="1"/>
  <c r="U3691" i="1"/>
  <c r="V3691" i="1"/>
  <c r="W3691" i="1"/>
  <c r="X3691" i="1"/>
  <c r="Y3691" i="1"/>
  <c r="Z3691" i="1"/>
  <c r="AA3691" i="1"/>
  <c r="AB3691" i="1"/>
  <c r="AC3691" i="1"/>
  <c r="AD3691" i="1"/>
  <c r="AE3691" i="1"/>
  <c r="H3692" i="1"/>
  <c r="I3692" i="1"/>
  <c r="J3692" i="1"/>
  <c r="K3692" i="1"/>
  <c r="L3692" i="1"/>
  <c r="M3692" i="1"/>
  <c r="N3692" i="1"/>
  <c r="O3692" i="1"/>
  <c r="P3692" i="1"/>
  <c r="Q3692" i="1"/>
  <c r="R3692" i="1"/>
  <c r="S3692" i="1"/>
  <c r="T3692" i="1"/>
  <c r="U3692" i="1"/>
  <c r="V3692" i="1"/>
  <c r="W3692" i="1"/>
  <c r="X3692" i="1"/>
  <c r="Y3692" i="1"/>
  <c r="Z3692" i="1"/>
  <c r="AA3692" i="1"/>
  <c r="AB3692" i="1"/>
  <c r="AC3692" i="1"/>
  <c r="AD3692" i="1"/>
  <c r="AE3692" i="1"/>
  <c r="H3693" i="1"/>
  <c r="I3693" i="1"/>
  <c r="J3693" i="1"/>
  <c r="K3693" i="1"/>
  <c r="L3693" i="1"/>
  <c r="M3693" i="1"/>
  <c r="N3693" i="1"/>
  <c r="O3693" i="1"/>
  <c r="P3693" i="1"/>
  <c r="Q3693" i="1"/>
  <c r="R3693" i="1"/>
  <c r="S3693" i="1"/>
  <c r="T3693" i="1"/>
  <c r="U3693" i="1"/>
  <c r="V3693" i="1"/>
  <c r="W3693" i="1"/>
  <c r="X3693" i="1"/>
  <c r="Y3693" i="1"/>
  <c r="Z3693" i="1"/>
  <c r="AA3693" i="1"/>
  <c r="AB3693" i="1"/>
  <c r="AC3693" i="1"/>
  <c r="AD3693" i="1"/>
  <c r="AE3693" i="1"/>
  <c r="H3694" i="1"/>
  <c r="I3694" i="1"/>
  <c r="J3694" i="1"/>
  <c r="K3694" i="1"/>
  <c r="L3694" i="1"/>
  <c r="M3694" i="1"/>
  <c r="N3694" i="1"/>
  <c r="O3694" i="1"/>
  <c r="P3694" i="1"/>
  <c r="Q3694" i="1"/>
  <c r="R3694" i="1"/>
  <c r="S3694" i="1"/>
  <c r="T3694" i="1"/>
  <c r="U3694" i="1"/>
  <c r="V3694" i="1"/>
  <c r="W3694" i="1"/>
  <c r="X3694" i="1"/>
  <c r="Y3694" i="1"/>
  <c r="Z3694" i="1"/>
  <c r="AA3694" i="1"/>
  <c r="AB3694" i="1"/>
  <c r="AC3694" i="1"/>
  <c r="AD3694" i="1"/>
  <c r="AE3694" i="1"/>
  <c r="H3703" i="1"/>
  <c r="I3703" i="1"/>
  <c r="J3703" i="1"/>
  <c r="K3703" i="1"/>
  <c r="L3703" i="1"/>
  <c r="M3703" i="1"/>
  <c r="N3703" i="1"/>
  <c r="O3703" i="1"/>
  <c r="P3703" i="1"/>
  <c r="Q3703" i="1"/>
  <c r="R3703" i="1"/>
  <c r="S3703" i="1"/>
  <c r="T3703" i="1"/>
  <c r="U3703" i="1"/>
  <c r="V3703" i="1"/>
  <c r="W3703" i="1"/>
  <c r="X3703" i="1"/>
  <c r="Y3703" i="1"/>
  <c r="Z3703" i="1"/>
  <c r="AA3703" i="1"/>
  <c r="AB3703" i="1"/>
  <c r="AC3703" i="1"/>
  <c r="AD3703" i="1"/>
  <c r="AE3703" i="1"/>
  <c r="H3704" i="1"/>
  <c r="I3704" i="1"/>
  <c r="J3704" i="1"/>
  <c r="K3704" i="1"/>
  <c r="L3704" i="1"/>
  <c r="M3704" i="1"/>
  <c r="N3704" i="1"/>
  <c r="O3704" i="1"/>
  <c r="P3704" i="1"/>
  <c r="Q3704" i="1"/>
  <c r="R3704" i="1"/>
  <c r="S3704" i="1"/>
  <c r="T3704" i="1"/>
  <c r="U3704" i="1"/>
  <c r="V3704" i="1"/>
  <c r="W3704" i="1"/>
  <c r="X3704" i="1"/>
  <c r="Y3704" i="1"/>
  <c r="Z3704" i="1"/>
  <c r="AA3704" i="1"/>
  <c r="AB3704" i="1"/>
  <c r="AC3704" i="1"/>
  <c r="AD3704" i="1"/>
  <c r="AE3704" i="1"/>
  <c r="H3705" i="1"/>
  <c r="I3705" i="1"/>
  <c r="J3705" i="1"/>
  <c r="K3705" i="1"/>
  <c r="L3705" i="1"/>
  <c r="M3705" i="1"/>
  <c r="N3705" i="1"/>
  <c r="O3705" i="1"/>
  <c r="P3705" i="1"/>
  <c r="Q3705" i="1"/>
  <c r="R3705" i="1"/>
  <c r="S3705" i="1"/>
  <c r="T3705" i="1"/>
  <c r="U3705" i="1"/>
  <c r="V3705" i="1"/>
  <c r="W3705" i="1"/>
  <c r="X3705" i="1"/>
  <c r="Y3705" i="1"/>
  <c r="Z3705" i="1"/>
  <c r="AA3705" i="1"/>
  <c r="AB3705" i="1"/>
  <c r="AC3705" i="1"/>
  <c r="AD3705" i="1"/>
  <c r="AE3705" i="1"/>
  <c r="H3706" i="1"/>
  <c r="I3706" i="1"/>
  <c r="J3706" i="1"/>
  <c r="K3706" i="1"/>
  <c r="L3706" i="1"/>
  <c r="M3706" i="1"/>
  <c r="N3706" i="1"/>
  <c r="O3706" i="1"/>
  <c r="P3706" i="1"/>
  <c r="Q3706" i="1"/>
  <c r="R3706" i="1"/>
  <c r="S3706" i="1"/>
  <c r="T3706" i="1"/>
  <c r="U3706" i="1"/>
  <c r="V3706" i="1"/>
  <c r="W3706" i="1"/>
  <c r="X3706" i="1"/>
  <c r="Y3706" i="1"/>
  <c r="Z3706" i="1"/>
  <c r="AA3706" i="1"/>
  <c r="AB3706" i="1"/>
  <c r="AC3706" i="1"/>
  <c r="AD3706" i="1"/>
  <c r="AE3706" i="1"/>
  <c r="H3707" i="1"/>
  <c r="I3707" i="1"/>
  <c r="J3707" i="1"/>
  <c r="K3707" i="1"/>
  <c r="L3707" i="1"/>
  <c r="M3707" i="1"/>
  <c r="N3707" i="1"/>
  <c r="O3707" i="1"/>
  <c r="P3707" i="1"/>
  <c r="Q3707" i="1"/>
  <c r="R3707" i="1"/>
  <c r="S3707" i="1"/>
  <c r="T3707" i="1"/>
  <c r="U3707" i="1"/>
  <c r="V3707" i="1"/>
  <c r="W3707" i="1"/>
  <c r="X3707" i="1"/>
  <c r="Y3707" i="1"/>
  <c r="Z3707" i="1"/>
  <c r="AA3707" i="1"/>
  <c r="AB3707" i="1"/>
  <c r="AC3707" i="1"/>
  <c r="AD3707" i="1"/>
  <c r="AE3707" i="1"/>
  <c r="H3708" i="1"/>
  <c r="I3708" i="1"/>
  <c r="J3708" i="1"/>
  <c r="K3708" i="1"/>
  <c r="L3708" i="1"/>
  <c r="M3708" i="1"/>
  <c r="N3708" i="1"/>
  <c r="O3708" i="1"/>
  <c r="P3708" i="1"/>
  <c r="Q3708" i="1"/>
  <c r="R3708" i="1"/>
  <c r="S3708" i="1"/>
  <c r="T3708" i="1"/>
  <c r="U3708" i="1"/>
  <c r="V3708" i="1"/>
  <c r="W3708" i="1"/>
  <c r="X3708" i="1"/>
  <c r="Y3708" i="1"/>
  <c r="Z3708" i="1"/>
  <c r="AA3708" i="1"/>
  <c r="AB3708" i="1"/>
  <c r="AC3708" i="1"/>
  <c r="AD3708" i="1"/>
  <c r="AE3708" i="1"/>
  <c r="H3709" i="1"/>
  <c r="I3709" i="1"/>
  <c r="J3709" i="1"/>
  <c r="K3709" i="1"/>
  <c r="L3709" i="1"/>
  <c r="M3709" i="1"/>
  <c r="N3709" i="1"/>
  <c r="O3709" i="1"/>
  <c r="P3709" i="1"/>
  <c r="Q3709" i="1"/>
  <c r="R3709" i="1"/>
  <c r="S3709" i="1"/>
  <c r="T3709" i="1"/>
  <c r="U3709" i="1"/>
  <c r="V3709" i="1"/>
  <c r="W3709" i="1"/>
  <c r="X3709" i="1"/>
  <c r="Y3709" i="1"/>
  <c r="Z3709" i="1"/>
  <c r="AA3709" i="1"/>
  <c r="AB3709" i="1"/>
  <c r="AC3709" i="1"/>
  <c r="AD3709" i="1"/>
  <c r="AE3709" i="1"/>
  <c r="H3710" i="1"/>
  <c r="I3710" i="1"/>
  <c r="J3710" i="1"/>
  <c r="K3710" i="1"/>
  <c r="L3710" i="1"/>
  <c r="M3710" i="1"/>
  <c r="N3710" i="1"/>
  <c r="O3710" i="1"/>
  <c r="P3710" i="1"/>
  <c r="Q3710" i="1"/>
  <c r="R3710" i="1"/>
  <c r="S3710" i="1"/>
  <c r="T3710" i="1"/>
  <c r="U3710" i="1"/>
  <c r="V3710" i="1"/>
  <c r="W3710" i="1"/>
  <c r="X3710" i="1"/>
  <c r="Y3710" i="1"/>
  <c r="Z3710" i="1"/>
  <c r="AA3710" i="1"/>
  <c r="AB3710" i="1"/>
  <c r="AC3710" i="1"/>
  <c r="AD3710" i="1"/>
  <c r="AE3710" i="1"/>
  <c r="H3711" i="1"/>
  <c r="I3711" i="1"/>
  <c r="J3711" i="1"/>
  <c r="K3711" i="1"/>
  <c r="L3711" i="1"/>
  <c r="M3711" i="1"/>
  <c r="N3711" i="1"/>
  <c r="O3711" i="1"/>
  <c r="P3711" i="1"/>
  <c r="Q3711" i="1"/>
  <c r="R3711" i="1"/>
  <c r="S3711" i="1"/>
  <c r="T3711" i="1"/>
  <c r="U3711" i="1"/>
  <c r="V3711" i="1"/>
  <c r="W3711" i="1"/>
  <c r="X3711" i="1"/>
  <c r="Y3711" i="1"/>
  <c r="Z3711" i="1"/>
  <c r="AA3711" i="1"/>
  <c r="AB3711" i="1"/>
  <c r="AC3711" i="1"/>
  <c r="AD3711" i="1"/>
  <c r="AE3711" i="1"/>
  <c r="H3712" i="1"/>
  <c r="I3712" i="1"/>
  <c r="J3712" i="1"/>
  <c r="K3712" i="1"/>
  <c r="L3712" i="1"/>
  <c r="M3712" i="1"/>
  <c r="N3712" i="1"/>
  <c r="O3712" i="1"/>
  <c r="P3712" i="1"/>
  <c r="Q3712" i="1"/>
  <c r="R3712" i="1"/>
  <c r="S3712" i="1"/>
  <c r="T3712" i="1"/>
  <c r="U3712" i="1"/>
  <c r="V3712" i="1"/>
  <c r="W3712" i="1"/>
  <c r="X3712" i="1"/>
  <c r="Y3712" i="1"/>
  <c r="Z3712" i="1"/>
  <c r="AA3712" i="1"/>
  <c r="AB3712" i="1"/>
  <c r="AC3712" i="1"/>
  <c r="AD3712" i="1"/>
  <c r="AE3712" i="1"/>
  <c r="H3713" i="1"/>
  <c r="I3713" i="1"/>
  <c r="J3713" i="1"/>
  <c r="K3713" i="1"/>
  <c r="L3713" i="1"/>
  <c r="M3713" i="1"/>
  <c r="N3713" i="1"/>
  <c r="O3713" i="1"/>
  <c r="P3713" i="1"/>
  <c r="Q3713" i="1"/>
  <c r="R3713" i="1"/>
  <c r="S3713" i="1"/>
  <c r="T3713" i="1"/>
  <c r="U3713" i="1"/>
  <c r="V3713" i="1"/>
  <c r="W3713" i="1"/>
  <c r="X3713" i="1"/>
  <c r="Y3713" i="1"/>
  <c r="Z3713" i="1"/>
  <c r="AA3713" i="1"/>
  <c r="AB3713" i="1"/>
  <c r="AC3713" i="1"/>
  <c r="AD3713" i="1"/>
  <c r="AE3713" i="1"/>
  <c r="H3714" i="1"/>
  <c r="I3714" i="1"/>
  <c r="J3714" i="1"/>
  <c r="K3714" i="1"/>
  <c r="L3714" i="1"/>
  <c r="M3714" i="1"/>
  <c r="N3714" i="1"/>
  <c r="O3714" i="1"/>
  <c r="P3714" i="1"/>
  <c r="Q3714" i="1"/>
  <c r="R3714" i="1"/>
  <c r="S3714" i="1"/>
  <c r="T3714" i="1"/>
  <c r="U3714" i="1"/>
  <c r="V3714" i="1"/>
  <c r="W3714" i="1"/>
  <c r="X3714" i="1"/>
  <c r="Y3714" i="1"/>
  <c r="Z3714" i="1"/>
  <c r="AA3714" i="1"/>
  <c r="AB3714" i="1"/>
  <c r="AC3714" i="1"/>
  <c r="AD3714" i="1"/>
  <c r="AE3714" i="1"/>
  <c r="H3715" i="1"/>
  <c r="I3715" i="1"/>
  <c r="J3715" i="1"/>
  <c r="K3715" i="1"/>
  <c r="L3715" i="1"/>
  <c r="M3715" i="1"/>
  <c r="N3715" i="1"/>
  <c r="O3715" i="1"/>
  <c r="P3715" i="1"/>
  <c r="Q3715" i="1"/>
  <c r="R3715" i="1"/>
  <c r="S3715" i="1"/>
  <c r="T3715" i="1"/>
  <c r="U3715" i="1"/>
  <c r="V3715" i="1"/>
  <c r="W3715" i="1"/>
  <c r="X3715" i="1"/>
  <c r="Y3715" i="1"/>
  <c r="Z3715" i="1"/>
  <c r="AA3715" i="1"/>
  <c r="AB3715" i="1"/>
  <c r="AC3715" i="1"/>
  <c r="AD3715" i="1"/>
  <c r="AE3715" i="1"/>
  <c r="H3716" i="1"/>
  <c r="I3716" i="1"/>
  <c r="J3716" i="1"/>
  <c r="K3716" i="1"/>
  <c r="L3716" i="1"/>
  <c r="M3716" i="1"/>
  <c r="N3716" i="1"/>
  <c r="O3716" i="1"/>
  <c r="P3716" i="1"/>
  <c r="Q3716" i="1"/>
  <c r="R3716" i="1"/>
  <c r="S3716" i="1"/>
  <c r="T3716" i="1"/>
  <c r="U3716" i="1"/>
  <c r="V3716" i="1"/>
  <c r="W3716" i="1"/>
  <c r="X3716" i="1"/>
  <c r="Y3716" i="1"/>
  <c r="Z3716" i="1"/>
  <c r="AA3716" i="1"/>
  <c r="AB3716" i="1"/>
  <c r="AC3716" i="1"/>
  <c r="AD3716" i="1"/>
  <c r="AE3716" i="1"/>
  <c r="H3717" i="1"/>
  <c r="I3717" i="1"/>
  <c r="J3717" i="1"/>
  <c r="K3717" i="1"/>
  <c r="L3717" i="1"/>
  <c r="M3717" i="1"/>
  <c r="N3717" i="1"/>
  <c r="O3717" i="1"/>
  <c r="P3717" i="1"/>
  <c r="Q3717" i="1"/>
  <c r="R3717" i="1"/>
  <c r="S3717" i="1"/>
  <c r="T3717" i="1"/>
  <c r="U3717" i="1"/>
  <c r="V3717" i="1"/>
  <c r="W3717" i="1"/>
  <c r="X3717" i="1"/>
  <c r="Y3717" i="1"/>
  <c r="Z3717" i="1"/>
  <c r="AA3717" i="1"/>
  <c r="AB3717" i="1"/>
  <c r="AC3717" i="1"/>
  <c r="AD3717" i="1"/>
  <c r="AE3717" i="1"/>
  <c r="H3718" i="1"/>
  <c r="I3718" i="1"/>
  <c r="J3718" i="1"/>
  <c r="K3718" i="1"/>
  <c r="L3718" i="1"/>
  <c r="M3718" i="1"/>
  <c r="N3718" i="1"/>
  <c r="O3718" i="1"/>
  <c r="P3718" i="1"/>
  <c r="Q3718" i="1"/>
  <c r="R3718" i="1"/>
  <c r="S3718" i="1"/>
  <c r="T3718" i="1"/>
  <c r="U3718" i="1"/>
  <c r="V3718" i="1"/>
  <c r="W3718" i="1"/>
  <c r="X3718" i="1"/>
  <c r="Y3718" i="1"/>
  <c r="Z3718" i="1"/>
  <c r="AA3718" i="1"/>
  <c r="AB3718" i="1"/>
  <c r="AC3718" i="1"/>
  <c r="AD3718" i="1"/>
  <c r="AE3718" i="1"/>
  <c r="H3719" i="1"/>
  <c r="I3719" i="1"/>
  <c r="J3719" i="1"/>
  <c r="K3719" i="1"/>
  <c r="L3719" i="1"/>
  <c r="M3719" i="1"/>
  <c r="N3719" i="1"/>
  <c r="O3719" i="1"/>
  <c r="P3719" i="1"/>
  <c r="Q3719" i="1"/>
  <c r="R3719" i="1"/>
  <c r="S3719" i="1"/>
  <c r="T3719" i="1"/>
  <c r="U3719" i="1"/>
  <c r="V3719" i="1"/>
  <c r="W3719" i="1"/>
  <c r="X3719" i="1"/>
  <c r="Y3719" i="1"/>
  <c r="Z3719" i="1"/>
  <c r="AA3719" i="1"/>
  <c r="AB3719" i="1"/>
  <c r="AC3719" i="1"/>
  <c r="AD3719" i="1"/>
  <c r="AE3719" i="1"/>
  <c r="H3720" i="1"/>
  <c r="I3720" i="1"/>
  <c r="J3720" i="1"/>
  <c r="K3720" i="1"/>
  <c r="L3720" i="1"/>
  <c r="M3720" i="1"/>
  <c r="N3720" i="1"/>
  <c r="O3720" i="1"/>
  <c r="P3720" i="1"/>
  <c r="Q3720" i="1"/>
  <c r="R3720" i="1"/>
  <c r="S3720" i="1"/>
  <c r="T3720" i="1"/>
  <c r="U3720" i="1"/>
  <c r="V3720" i="1"/>
  <c r="W3720" i="1"/>
  <c r="X3720" i="1"/>
  <c r="Y3720" i="1"/>
  <c r="Z3720" i="1"/>
  <c r="AA3720" i="1"/>
  <c r="AB3720" i="1"/>
  <c r="AC3720" i="1"/>
  <c r="AD3720" i="1"/>
  <c r="AE3720" i="1"/>
  <c r="H3721" i="1"/>
  <c r="I3721" i="1"/>
  <c r="J3721" i="1"/>
  <c r="K3721" i="1"/>
  <c r="L3721" i="1"/>
  <c r="M3721" i="1"/>
  <c r="N3721" i="1"/>
  <c r="O3721" i="1"/>
  <c r="P3721" i="1"/>
  <c r="Q3721" i="1"/>
  <c r="R3721" i="1"/>
  <c r="S3721" i="1"/>
  <c r="T3721" i="1"/>
  <c r="U3721" i="1"/>
  <c r="V3721" i="1"/>
  <c r="W3721" i="1"/>
  <c r="X3721" i="1"/>
  <c r="Y3721" i="1"/>
  <c r="Z3721" i="1"/>
  <c r="AA3721" i="1"/>
  <c r="AB3721" i="1"/>
  <c r="AC3721" i="1"/>
  <c r="AD3721" i="1"/>
  <c r="AE3721" i="1"/>
  <c r="H3722" i="1"/>
  <c r="I3722" i="1"/>
  <c r="J3722" i="1"/>
  <c r="K3722" i="1"/>
  <c r="L3722" i="1"/>
  <c r="M3722" i="1"/>
  <c r="N3722" i="1"/>
  <c r="O3722" i="1"/>
  <c r="P3722" i="1"/>
  <c r="Q3722" i="1"/>
  <c r="R3722" i="1"/>
  <c r="S3722" i="1"/>
  <c r="T3722" i="1"/>
  <c r="U3722" i="1"/>
  <c r="V3722" i="1"/>
  <c r="W3722" i="1"/>
  <c r="X3722" i="1"/>
  <c r="Y3722" i="1"/>
  <c r="Z3722" i="1"/>
  <c r="AA3722" i="1"/>
  <c r="AB3722" i="1"/>
  <c r="AC3722" i="1"/>
  <c r="AD3722" i="1"/>
  <c r="AE3722" i="1"/>
  <c r="H3723" i="1"/>
  <c r="I3723" i="1"/>
  <c r="J3723" i="1"/>
  <c r="K3723" i="1"/>
  <c r="L3723" i="1"/>
  <c r="M3723" i="1"/>
  <c r="N3723" i="1"/>
  <c r="O3723" i="1"/>
  <c r="P3723" i="1"/>
  <c r="Q3723" i="1"/>
  <c r="R3723" i="1"/>
  <c r="S3723" i="1"/>
  <c r="T3723" i="1"/>
  <c r="U3723" i="1"/>
  <c r="V3723" i="1"/>
  <c r="W3723" i="1"/>
  <c r="X3723" i="1"/>
  <c r="Y3723" i="1"/>
  <c r="Z3723" i="1"/>
  <c r="AA3723" i="1"/>
  <c r="AB3723" i="1"/>
  <c r="AC3723" i="1"/>
  <c r="AD3723" i="1"/>
  <c r="AE3723" i="1"/>
  <c r="H3724" i="1"/>
  <c r="I3724" i="1"/>
  <c r="J3724" i="1"/>
  <c r="K3724" i="1"/>
  <c r="L3724" i="1"/>
  <c r="M3724" i="1"/>
  <c r="N3724" i="1"/>
  <c r="O3724" i="1"/>
  <c r="P3724" i="1"/>
  <c r="Q3724" i="1"/>
  <c r="R3724" i="1"/>
  <c r="S3724" i="1"/>
  <c r="T3724" i="1"/>
  <c r="U3724" i="1"/>
  <c r="V3724" i="1"/>
  <c r="W3724" i="1"/>
  <c r="X3724" i="1"/>
  <c r="Y3724" i="1"/>
  <c r="Z3724" i="1"/>
  <c r="AA3724" i="1"/>
  <c r="AB3724" i="1"/>
  <c r="AC3724" i="1"/>
  <c r="AD3724" i="1"/>
  <c r="AE3724" i="1"/>
  <c r="H3725" i="1"/>
  <c r="I3725" i="1"/>
  <c r="J3725" i="1"/>
  <c r="K3725" i="1"/>
  <c r="L3725" i="1"/>
  <c r="M3725" i="1"/>
  <c r="N3725" i="1"/>
  <c r="O3725" i="1"/>
  <c r="P3725" i="1"/>
  <c r="Q3725" i="1"/>
  <c r="R3725" i="1"/>
  <c r="S3725" i="1"/>
  <c r="T3725" i="1"/>
  <c r="U3725" i="1"/>
  <c r="V3725" i="1"/>
  <c r="W3725" i="1"/>
  <c r="X3725" i="1"/>
  <c r="Y3725" i="1"/>
  <c r="Z3725" i="1"/>
  <c r="AA3725" i="1"/>
  <c r="AB3725" i="1"/>
  <c r="AC3725" i="1"/>
  <c r="AD3725" i="1"/>
  <c r="AE3725" i="1"/>
  <c r="H3726" i="1"/>
  <c r="I3726" i="1"/>
  <c r="J3726" i="1"/>
  <c r="K3726" i="1"/>
  <c r="L3726" i="1"/>
  <c r="M3726" i="1"/>
  <c r="N3726" i="1"/>
  <c r="O3726" i="1"/>
  <c r="P3726" i="1"/>
  <c r="Q3726" i="1"/>
  <c r="R3726" i="1"/>
  <c r="S3726" i="1"/>
  <c r="T3726" i="1"/>
  <c r="U3726" i="1"/>
  <c r="V3726" i="1"/>
  <c r="W3726" i="1"/>
  <c r="X3726" i="1"/>
  <c r="Y3726" i="1"/>
  <c r="Z3726" i="1"/>
  <c r="AA3726" i="1"/>
  <c r="AB3726" i="1"/>
  <c r="AC3726" i="1"/>
  <c r="AD3726" i="1"/>
  <c r="AE3726" i="1"/>
  <c r="H3727" i="1"/>
  <c r="I3727" i="1"/>
  <c r="J3727" i="1"/>
  <c r="K3727" i="1"/>
  <c r="L3727" i="1"/>
  <c r="M3727" i="1"/>
  <c r="N3727" i="1"/>
  <c r="O3727" i="1"/>
  <c r="P3727" i="1"/>
  <c r="Q3727" i="1"/>
  <c r="R3727" i="1"/>
  <c r="S3727" i="1"/>
  <c r="T3727" i="1"/>
  <c r="U3727" i="1"/>
  <c r="V3727" i="1"/>
  <c r="W3727" i="1"/>
  <c r="X3727" i="1"/>
  <c r="Y3727" i="1"/>
  <c r="Z3727" i="1"/>
  <c r="AA3727" i="1"/>
  <c r="AB3727" i="1"/>
  <c r="AC3727" i="1"/>
  <c r="AD3727" i="1"/>
  <c r="AE3727" i="1"/>
  <c r="H3728" i="1"/>
  <c r="I3728" i="1"/>
  <c r="J3728" i="1"/>
  <c r="K3728" i="1"/>
  <c r="L3728" i="1"/>
  <c r="M3728" i="1"/>
  <c r="N3728" i="1"/>
  <c r="O3728" i="1"/>
  <c r="P3728" i="1"/>
  <c r="Q3728" i="1"/>
  <c r="R3728" i="1"/>
  <c r="S3728" i="1"/>
  <c r="T3728" i="1"/>
  <c r="U3728" i="1"/>
  <c r="V3728" i="1"/>
  <c r="W3728" i="1"/>
  <c r="X3728" i="1"/>
  <c r="Y3728" i="1"/>
  <c r="Z3728" i="1"/>
  <c r="AA3728" i="1"/>
  <c r="AB3728" i="1"/>
  <c r="AC3728" i="1"/>
  <c r="AD3728" i="1"/>
  <c r="AE3728" i="1"/>
  <c r="H3729" i="1"/>
  <c r="I3729" i="1"/>
  <c r="J3729" i="1"/>
  <c r="K3729" i="1"/>
  <c r="L3729" i="1"/>
  <c r="M3729" i="1"/>
  <c r="N3729" i="1"/>
  <c r="O3729" i="1"/>
  <c r="P3729" i="1"/>
  <c r="Q3729" i="1"/>
  <c r="R3729" i="1"/>
  <c r="S3729" i="1"/>
  <c r="T3729" i="1"/>
  <c r="U3729" i="1"/>
  <c r="V3729" i="1"/>
  <c r="W3729" i="1"/>
  <c r="X3729" i="1"/>
  <c r="Y3729" i="1"/>
  <c r="Z3729" i="1"/>
  <c r="AA3729" i="1"/>
  <c r="AB3729" i="1"/>
  <c r="AC3729" i="1"/>
  <c r="AD3729" i="1"/>
  <c r="AE3729" i="1"/>
  <c r="H3730" i="1"/>
  <c r="I3730" i="1"/>
  <c r="J3730" i="1"/>
  <c r="K3730" i="1"/>
  <c r="L3730" i="1"/>
  <c r="M3730" i="1"/>
  <c r="N3730" i="1"/>
  <c r="O3730" i="1"/>
  <c r="P3730" i="1"/>
  <c r="Q3730" i="1"/>
  <c r="R3730" i="1"/>
  <c r="S3730" i="1"/>
  <c r="T3730" i="1"/>
  <c r="U3730" i="1"/>
  <c r="V3730" i="1"/>
  <c r="W3730" i="1"/>
  <c r="X3730" i="1"/>
  <c r="Y3730" i="1"/>
  <c r="Z3730" i="1"/>
  <c r="AA3730" i="1"/>
  <c r="AB3730" i="1"/>
  <c r="AC3730" i="1"/>
  <c r="AD3730" i="1"/>
  <c r="AE3730" i="1"/>
  <c r="H3731" i="1"/>
  <c r="I3731" i="1"/>
  <c r="J3731" i="1"/>
  <c r="K3731" i="1"/>
  <c r="L3731" i="1"/>
  <c r="M3731" i="1"/>
  <c r="N3731" i="1"/>
  <c r="O3731" i="1"/>
  <c r="P3731" i="1"/>
  <c r="Q3731" i="1"/>
  <c r="R3731" i="1"/>
  <c r="S3731" i="1"/>
  <c r="T3731" i="1"/>
  <c r="U3731" i="1"/>
  <c r="V3731" i="1"/>
  <c r="W3731" i="1"/>
  <c r="X3731" i="1"/>
  <c r="Y3731" i="1"/>
  <c r="Z3731" i="1"/>
  <c r="AA3731" i="1"/>
  <c r="AB3731" i="1"/>
  <c r="AC3731" i="1"/>
  <c r="AD3731" i="1"/>
  <c r="AE3731" i="1"/>
  <c r="H3732" i="1"/>
  <c r="I3732" i="1"/>
  <c r="J3732" i="1"/>
  <c r="K3732" i="1"/>
  <c r="L3732" i="1"/>
  <c r="M3732" i="1"/>
  <c r="N3732" i="1"/>
  <c r="O3732" i="1"/>
  <c r="P3732" i="1"/>
  <c r="Q3732" i="1"/>
  <c r="R3732" i="1"/>
  <c r="S3732" i="1"/>
  <c r="T3732" i="1"/>
  <c r="U3732" i="1"/>
  <c r="V3732" i="1"/>
  <c r="W3732" i="1"/>
  <c r="X3732" i="1"/>
  <c r="Y3732" i="1"/>
  <c r="Z3732" i="1"/>
  <c r="AA3732" i="1"/>
  <c r="AB3732" i="1"/>
  <c r="AC3732" i="1"/>
  <c r="AD3732" i="1"/>
  <c r="AE3732" i="1"/>
  <c r="H3733" i="1"/>
  <c r="I3733" i="1"/>
  <c r="J3733" i="1"/>
  <c r="K3733" i="1"/>
  <c r="L3733" i="1"/>
  <c r="M3733" i="1"/>
  <c r="N3733" i="1"/>
  <c r="O3733" i="1"/>
  <c r="P3733" i="1"/>
  <c r="Q3733" i="1"/>
  <c r="R3733" i="1"/>
  <c r="S3733" i="1"/>
  <c r="T3733" i="1"/>
  <c r="U3733" i="1"/>
  <c r="V3733" i="1"/>
  <c r="W3733" i="1"/>
  <c r="X3733" i="1"/>
  <c r="Y3733" i="1"/>
  <c r="Z3733" i="1"/>
  <c r="AA3733" i="1"/>
  <c r="AB3733" i="1"/>
  <c r="AC3733" i="1"/>
  <c r="AD3733" i="1"/>
  <c r="AE3733" i="1"/>
  <c r="H3734" i="1"/>
  <c r="I3734" i="1"/>
  <c r="J3734" i="1"/>
  <c r="K3734" i="1"/>
  <c r="L3734" i="1"/>
  <c r="M3734" i="1"/>
  <c r="N3734" i="1"/>
  <c r="O3734" i="1"/>
  <c r="P3734" i="1"/>
  <c r="Q3734" i="1"/>
  <c r="R3734" i="1"/>
  <c r="S3734" i="1"/>
  <c r="T3734" i="1"/>
  <c r="U3734" i="1"/>
  <c r="V3734" i="1"/>
  <c r="W3734" i="1"/>
  <c r="X3734" i="1"/>
  <c r="Y3734" i="1"/>
  <c r="Z3734" i="1"/>
  <c r="AA3734" i="1"/>
  <c r="AB3734" i="1"/>
  <c r="AC3734" i="1"/>
  <c r="AD3734" i="1"/>
  <c r="AE3734" i="1"/>
  <c r="H3735" i="1"/>
  <c r="I3735" i="1"/>
  <c r="J3735" i="1"/>
  <c r="K3735" i="1"/>
  <c r="L3735" i="1"/>
  <c r="M3735" i="1"/>
  <c r="N3735" i="1"/>
  <c r="O3735" i="1"/>
  <c r="P3735" i="1"/>
  <c r="Q3735" i="1"/>
  <c r="R3735" i="1"/>
  <c r="S3735" i="1"/>
  <c r="T3735" i="1"/>
  <c r="U3735" i="1"/>
  <c r="V3735" i="1"/>
  <c r="W3735" i="1"/>
  <c r="X3735" i="1"/>
  <c r="Y3735" i="1"/>
  <c r="Z3735" i="1"/>
  <c r="AA3735" i="1"/>
  <c r="AB3735" i="1"/>
  <c r="AC3735" i="1"/>
  <c r="AD3735" i="1"/>
  <c r="AE3735" i="1"/>
  <c r="H3736" i="1"/>
  <c r="I3736" i="1"/>
  <c r="J3736" i="1"/>
  <c r="K3736" i="1"/>
  <c r="L3736" i="1"/>
  <c r="M3736" i="1"/>
  <c r="N3736" i="1"/>
  <c r="O3736" i="1"/>
  <c r="P3736" i="1"/>
  <c r="Q3736" i="1"/>
  <c r="R3736" i="1"/>
  <c r="S3736" i="1"/>
  <c r="T3736" i="1"/>
  <c r="U3736" i="1"/>
  <c r="V3736" i="1"/>
  <c r="W3736" i="1"/>
  <c r="X3736" i="1"/>
  <c r="Y3736" i="1"/>
  <c r="Z3736" i="1"/>
  <c r="AA3736" i="1"/>
  <c r="AB3736" i="1"/>
  <c r="AC3736" i="1"/>
  <c r="AD3736" i="1"/>
  <c r="AE3736" i="1"/>
  <c r="H3737" i="1"/>
  <c r="I3737" i="1"/>
  <c r="J3737" i="1"/>
  <c r="K3737" i="1"/>
  <c r="L3737" i="1"/>
  <c r="M3737" i="1"/>
  <c r="N3737" i="1"/>
  <c r="O3737" i="1"/>
  <c r="P3737" i="1"/>
  <c r="Q3737" i="1"/>
  <c r="R3737" i="1"/>
  <c r="S3737" i="1"/>
  <c r="T3737" i="1"/>
  <c r="U3737" i="1"/>
  <c r="V3737" i="1"/>
  <c r="W3737" i="1"/>
  <c r="X3737" i="1"/>
  <c r="Y3737" i="1"/>
  <c r="Z3737" i="1"/>
  <c r="AA3737" i="1"/>
  <c r="AB3737" i="1"/>
  <c r="AC3737" i="1"/>
  <c r="AD3737" i="1"/>
  <c r="AE3737" i="1"/>
  <c r="H3738" i="1"/>
  <c r="I3738" i="1"/>
  <c r="J3738" i="1"/>
  <c r="K3738" i="1"/>
  <c r="L3738" i="1"/>
  <c r="M3738" i="1"/>
  <c r="N3738" i="1"/>
  <c r="O3738" i="1"/>
  <c r="P3738" i="1"/>
  <c r="Q3738" i="1"/>
  <c r="R3738" i="1"/>
  <c r="S3738" i="1"/>
  <c r="T3738" i="1"/>
  <c r="U3738" i="1"/>
  <c r="V3738" i="1"/>
  <c r="W3738" i="1"/>
  <c r="X3738" i="1"/>
  <c r="Y3738" i="1"/>
  <c r="Z3738" i="1"/>
  <c r="AA3738" i="1"/>
  <c r="AB3738" i="1"/>
  <c r="AC3738" i="1"/>
  <c r="AD3738" i="1"/>
  <c r="AE3738" i="1"/>
  <c r="H3739" i="1"/>
  <c r="I3739" i="1"/>
  <c r="J3739" i="1"/>
  <c r="K3739" i="1"/>
  <c r="L3739" i="1"/>
  <c r="M3739" i="1"/>
  <c r="N3739" i="1"/>
  <c r="O3739" i="1"/>
  <c r="P3739" i="1"/>
  <c r="Q3739" i="1"/>
  <c r="R3739" i="1"/>
  <c r="S3739" i="1"/>
  <c r="T3739" i="1"/>
  <c r="U3739" i="1"/>
  <c r="V3739" i="1"/>
  <c r="W3739" i="1"/>
  <c r="X3739" i="1"/>
  <c r="Y3739" i="1"/>
  <c r="Z3739" i="1"/>
  <c r="AA3739" i="1"/>
  <c r="AB3739" i="1"/>
  <c r="AC3739" i="1"/>
  <c r="AD3739" i="1"/>
  <c r="AE3739" i="1"/>
  <c r="H3740" i="1"/>
  <c r="I3740" i="1"/>
  <c r="J3740" i="1"/>
  <c r="K3740" i="1"/>
  <c r="L3740" i="1"/>
  <c r="M3740" i="1"/>
  <c r="N3740" i="1"/>
  <c r="O3740" i="1"/>
  <c r="P3740" i="1"/>
  <c r="Q3740" i="1"/>
  <c r="R3740" i="1"/>
  <c r="S3740" i="1"/>
  <c r="T3740" i="1"/>
  <c r="U3740" i="1"/>
  <c r="V3740" i="1"/>
  <c r="W3740" i="1"/>
  <c r="X3740" i="1"/>
  <c r="Y3740" i="1"/>
  <c r="Z3740" i="1"/>
  <c r="AA3740" i="1"/>
  <c r="AB3740" i="1"/>
  <c r="AC3740" i="1"/>
  <c r="AD3740" i="1"/>
  <c r="AE3740" i="1"/>
  <c r="H3741" i="1"/>
  <c r="I3741" i="1"/>
  <c r="J3741" i="1"/>
  <c r="K3741" i="1"/>
  <c r="L3741" i="1"/>
  <c r="M3741" i="1"/>
  <c r="N3741" i="1"/>
  <c r="O3741" i="1"/>
  <c r="P3741" i="1"/>
  <c r="Q3741" i="1"/>
  <c r="R3741" i="1"/>
  <c r="S3741" i="1"/>
  <c r="T3741" i="1"/>
  <c r="U3741" i="1"/>
  <c r="V3741" i="1"/>
  <c r="W3741" i="1"/>
  <c r="X3741" i="1"/>
  <c r="Y3741" i="1"/>
  <c r="Z3741" i="1"/>
  <c r="AA3741" i="1"/>
  <c r="AB3741" i="1"/>
  <c r="AC3741" i="1"/>
  <c r="AD3741" i="1"/>
  <c r="AE3741" i="1"/>
  <c r="H3742" i="1"/>
  <c r="I3742" i="1"/>
  <c r="J3742" i="1"/>
  <c r="K3742" i="1"/>
  <c r="L3742" i="1"/>
  <c r="M3742" i="1"/>
  <c r="N3742" i="1"/>
  <c r="O3742" i="1"/>
  <c r="P3742" i="1"/>
  <c r="Q3742" i="1"/>
  <c r="R3742" i="1"/>
  <c r="S3742" i="1"/>
  <c r="T3742" i="1"/>
  <c r="U3742" i="1"/>
  <c r="V3742" i="1"/>
  <c r="W3742" i="1"/>
  <c r="X3742" i="1"/>
  <c r="Y3742" i="1"/>
  <c r="Z3742" i="1"/>
  <c r="AA3742" i="1"/>
  <c r="AB3742" i="1"/>
  <c r="AC3742" i="1"/>
  <c r="AD3742" i="1"/>
  <c r="AE3742" i="1"/>
  <c r="H3743" i="1"/>
  <c r="I3743" i="1"/>
  <c r="J3743" i="1"/>
  <c r="K3743" i="1"/>
  <c r="L3743" i="1"/>
  <c r="M3743" i="1"/>
  <c r="N3743" i="1"/>
  <c r="O3743" i="1"/>
  <c r="P3743" i="1"/>
  <c r="Q3743" i="1"/>
  <c r="R3743" i="1"/>
  <c r="S3743" i="1"/>
  <c r="T3743" i="1"/>
  <c r="U3743" i="1"/>
  <c r="V3743" i="1"/>
  <c r="W3743" i="1"/>
  <c r="X3743" i="1"/>
  <c r="Y3743" i="1"/>
  <c r="Z3743" i="1"/>
  <c r="AA3743" i="1"/>
  <c r="AB3743" i="1"/>
  <c r="AC3743" i="1"/>
  <c r="AD3743" i="1"/>
  <c r="AE3743" i="1"/>
  <c r="H3744" i="1"/>
  <c r="I3744" i="1"/>
  <c r="J3744" i="1"/>
  <c r="K3744" i="1"/>
  <c r="L3744" i="1"/>
  <c r="M3744" i="1"/>
  <c r="N3744" i="1"/>
  <c r="O3744" i="1"/>
  <c r="P3744" i="1"/>
  <c r="Q3744" i="1"/>
  <c r="R3744" i="1"/>
  <c r="S3744" i="1"/>
  <c r="T3744" i="1"/>
  <c r="U3744" i="1"/>
  <c r="V3744" i="1"/>
  <c r="W3744" i="1"/>
  <c r="X3744" i="1"/>
  <c r="Y3744" i="1"/>
  <c r="Z3744" i="1"/>
  <c r="AA3744" i="1"/>
  <c r="AB3744" i="1"/>
  <c r="AC3744" i="1"/>
  <c r="AD3744" i="1"/>
  <c r="AE3744" i="1"/>
  <c r="H3745" i="1"/>
  <c r="I3745" i="1"/>
  <c r="J3745" i="1"/>
  <c r="K3745" i="1"/>
  <c r="L3745" i="1"/>
  <c r="M3745" i="1"/>
  <c r="N3745" i="1"/>
  <c r="O3745" i="1"/>
  <c r="P3745" i="1"/>
  <c r="Q3745" i="1"/>
  <c r="R3745" i="1"/>
  <c r="S3745" i="1"/>
  <c r="T3745" i="1"/>
  <c r="U3745" i="1"/>
  <c r="V3745" i="1"/>
  <c r="W3745" i="1"/>
  <c r="X3745" i="1"/>
  <c r="Y3745" i="1"/>
  <c r="Z3745" i="1"/>
  <c r="AA3745" i="1"/>
  <c r="AB3745" i="1"/>
  <c r="AC3745" i="1"/>
  <c r="AD3745" i="1"/>
  <c r="AE3745" i="1"/>
  <c r="H3746" i="1"/>
  <c r="I3746" i="1"/>
  <c r="J3746" i="1"/>
  <c r="K3746" i="1"/>
  <c r="L3746" i="1"/>
  <c r="M3746" i="1"/>
  <c r="N3746" i="1"/>
  <c r="O3746" i="1"/>
  <c r="P3746" i="1"/>
  <c r="Q3746" i="1"/>
  <c r="R3746" i="1"/>
  <c r="S3746" i="1"/>
  <c r="T3746" i="1"/>
  <c r="U3746" i="1"/>
  <c r="V3746" i="1"/>
  <c r="W3746" i="1"/>
  <c r="X3746" i="1"/>
  <c r="Y3746" i="1"/>
  <c r="Z3746" i="1"/>
  <c r="AA3746" i="1"/>
  <c r="AB3746" i="1"/>
  <c r="AC3746" i="1"/>
  <c r="AD3746" i="1"/>
  <c r="AE3746" i="1"/>
  <c r="H3747" i="1"/>
  <c r="I3747" i="1"/>
  <c r="J3747" i="1"/>
  <c r="K3747" i="1"/>
  <c r="L3747" i="1"/>
  <c r="M3747" i="1"/>
  <c r="N3747" i="1"/>
  <c r="O3747" i="1"/>
  <c r="P3747" i="1"/>
  <c r="Q3747" i="1"/>
  <c r="R3747" i="1"/>
  <c r="S3747" i="1"/>
  <c r="T3747" i="1"/>
  <c r="U3747" i="1"/>
  <c r="V3747" i="1"/>
  <c r="W3747" i="1"/>
  <c r="X3747" i="1"/>
  <c r="Y3747" i="1"/>
  <c r="Z3747" i="1"/>
  <c r="AA3747" i="1"/>
  <c r="AB3747" i="1"/>
  <c r="AC3747" i="1"/>
  <c r="AD3747" i="1"/>
  <c r="AE3747" i="1"/>
  <c r="H3748" i="1"/>
  <c r="I3748" i="1"/>
  <c r="J3748" i="1"/>
  <c r="K3748" i="1"/>
  <c r="L3748" i="1"/>
  <c r="M3748" i="1"/>
  <c r="N3748" i="1"/>
  <c r="O3748" i="1"/>
  <c r="P3748" i="1"/>
  <c r="Q3748" i="1"/>
  <c r="R3748" i="1"/>
  <c r="S3748" i="1"/>
  <c r="T3748" i="1"/>
  <c r="U3748" i="1"/>
  <c r="V3748" i="1"/>
  <c r="W3748" i="1"/>
  <c r="X3748" i="1"/>
  <c r="Y3748" i="1"/>
  <c r="Z3748" i="1"/>
  <c r="AA3748" i="1"/>
  <c r="AB3748" i="1"/>
  <c r="AC3748" i="1"/>
  <c r="AD3748" i="1"/>
  <c r="AE3748" i="1"/>
  <c r="H3749" i="1"/>
  <c r="I3749" i="1"/>
  <c r="J3749" i="1"/>
  <c r="K3749" i="1"/>
  <c r="L3749" i="1"/>
  <c r="M3749" i="1"/>
  <c r="N3749" i="1"/>
  <c r="O3749" i="1"/>
  <c r="P3749" i="1"/>
  <c r="Q3749" i="1"/>
  <c r="R3749" i="1"/>
  <c r="S3749" i="1"/>
  <c r="T3749" i="1"/>
  <c r="U3749" i="1"/>
  <c r="V3749" i="1"/>
  <c r="W3749" i="1"/>
  <c r="X3749" i="1"/>
  <c r="Y3749" i="1"/>
  <c r="Z3749" i="1"/>
  <c r="AA3749" i="1"/>
  <c r="AB3749" i="1"/>
  <c r="AC3749" i="1"/>
  <c r="AD3749" i="1"/>
  <c r="AE3749" i="1"/>
  <c r="H3750" i="1"/>
  <c r="I3750" i="1"/>
  <c r="J3750" i="1"/>
  <c r="K3750" i="1"/>
  <c r="L3750" i="1"/>
  <c r="M3750" i="1"/>
  <c r="N3750" i="1"/>
  <c r="O3750" i="1"/>
  <c r="P3750" i="1"/>
  <c r="Q3750" i="1"/>
  <c r="R3750" i="1"/>
  <c r="S3750" i="1"/>
  <c r="T3750" i="1"/>
  <c r="U3750" i="1"/>
  <c r="V3750" i="1"/>
  <c r="W3750" i="1"/>
  <c r="X3750" i="1"/>
  <c r="Y3750" i="1"/>
  <c r="Z3750" i="1"/>
  <c r="AA3750" i="1"/>
  <c r="AB3750" i="1"/>
  <c r="AC3750" i="1"/>
  <c r="AD3750" i="1"/>
  <c r="AE3750" i="1"/>
  <c r="H3751" i="1"/>
  <c r="I3751" i="1"/>
  <c r="J3751" i="1"/>
  <c r="K3751" i="1"/>
  <c r="L3751" i="1"/>
  <c r="M3751" i="1"/>
  <c r="N3751" i="1"/>
  <c r="O3751" i="1"/>
  <c r="P3751" i="1"/>
  <c r="Q3751" i="1"/>
  <c r="R3751" i="1"/>
  <c r="S3751" i="1"/>
  <c r="T3751" i="1"/>
  <c r="U3751" i="1"/>
  <c r="V3751" i="1"/>
  <c r="W3751" i="1"/>
  <c r="X3751" i="1"/>
  <c r="Y3751" i="1"/>
  <c r="Z3751" i="1"/>
  <c r="AA3751" i="1"/>
  <c r="AB3751" i="1"/>
  <c r="AC3751" i="1"/>
  <c r="AD3751" i="1"/>
  <c r="AE3751" i="1"/>
  <c r="H3752" i="1"/>
  <c r="I3752" i="1"/>
  <c r="J3752" i="1"/>
  <c r="K3752" i="1"/>
  <c r="L3752" i="1"/>
  <c r="M3752" i="1"/>
  <c r="N3752" i="1"/>
  <c r="O3752" i="1"/>
  <c r="P3752" i="1"/>
  <c r="Q3752" i="1"/>
  <c r="R3752" i="1"/>
  <c r="S3752" i="1"/>
  <c r="T3752" i="1"/>
  <c r="U3752" i="1"/>
  <c r="V3752" i="1"/>
  <c r="W3752" i="1"/>
  <c r="X3752" i="1"/>
  <c r="Y3752" i="1"/>
  <c r="Z3752" i="1"/>
  <c r="AA3752" i="1"/>
  <c r="AB3752" i="1"/>
  <c r="AC3752" i="1"/>
  <c r="AD3752" i="1"/>
  <c r="AE3752" i="1"/>
  <c r="H3753" i="1"/>
  <c r="I3753" i="1"/>
  <c r="J3753" i="1"/>
  <c r="K3753" i="1"/>
  <c r="L3753" i="1"/>
  <c r="M3753" i="1"/>
  <c r="N3753" i="1"/>
  <c r="O3753" i="1"/>
  <c r="P3753" i="1"/>
  <c r="Q3753" i="1"/>
  <c r="R3753" i="1"/>
  <c r="S3753" i="1"/>
  <c r="T3753" i="1"/>
  <c r="U3753" i="1"/>
  <c r="V3753" i="1"/>
  <c r="W3753" i="1"/>
  <c r="X3753" i="1"/>
  <c r="Y3753" i="1"/>
  <c r="Z3753" i="1"/>
  <c r="AA3753" i="1"/>
  <c r="AB3753" i="1"/>
  <c r="AC3753" i="1"/>
  <c r="AD3753" i="1"/>
  <c r="AE3753" i="1"/>
  <c r="H3754" i="1"/>
  <c r="I3754" i="1"/>
  <c r="J3754" i="1"/>
  <c r="K3754" i="1"/>
  <c r="L3754" i="1"/>
  <c r="M3754" i="1"/>
  <c r="N3754" i="1"/>
  <c r="O3754" i="1"/>
  <c r="P3754" i="1"/>
  <c r="Q3754" i="1"/>
  <c r="R3754" i="1"/>
  <c r="S3754" i="1"/>
  <c r="T3754" i="1"/>
  <c r="U3754" i="1"/>
  <c r="V3754" i="1"/>
  <c r="W3754" i="1"/>
  <c r="X3754" i="1"/>
  <c r="Y3754" i="1"/>
  <c r="Z3754" i="1"/>
  <c r="AA3754" i="1"/>
  <c r="AB3754" i="1"/>
  <c r="AC3754" i="1"/>
  <c r="AD3754" i="1"/>
  <c r="AE3754" i="1"/>
  <c r="H3755" i="1"/>
  <c r="I3755" i="1"/>
  <c r="J3755" i="1"/>
  <c r="K3755" i="1"/>
  <c r="L3755" i="1"/>
  <c r="M3755" i="1"/>
  <c r="N3755" i="1"/>
  <c r="O3755" i="1"/>
  <c r="P3755" i="1"/>
  <c r="Q3755" i="1"/>
  <c r="R3755" i="1"/>
  <c r="S3755" i="1"/>
  <c r="T3755" i="1"/>
  <c r="U3755" i="1"/>
  <c r="V3755" i="1"/>
  <c r="W3755" i="1"/>
  <c r="X3755" i="1"/>
  <c r="Y3755" i="1"/>
  <c r="Z3755" i="1"/>
  <c r="AA3755" i="1"/>
  <c r="AB3755" i="1"/>
  <c r="AC3755" i="1"/>
  <c r="AD3755" i="1"/>
  <c r="AE3755" i="1"/>
  <c r="H3756" i="1"/>
  <c r="I3756" i="1"/>
  <c r="J3756" i="1"/>
  <c r="K3756" i="1"/>
  <c r="L3756" i="1"/>
  <c r="M3756" i="1"/>
  <c r="N3756" i="1"/>
  <c r="O3756" i="1"/>
  <c r="P3756" i="1"/>
  <c r="Q3756" i="1"/>
  <c r="R3756" i="1"/>
  <c r="S3756" i="1"/>
  <c r="T3756" i="1"/>
  <c r="U3756" i="1"/>
  <c r="V3756" i="1"/>
  <c r="W3756" i="1"/>
  <c r="X3756" i="1"/>
  <c r="Y3756" i="1"/>
  <c r="Z3756" i="1"/>
  <c r="AA3756" i="1"/>
  <c r="AB3756" i="1"/>
  <c r="AC3756" i="1"/>
  <c r="AD3756" i="1"/>
  <c r="AE3756" i="1"/>
  <c r="H3757" i="1"/>
  <c r="I3757" i="1"/>
  <c r="J3757" i="1"/>
  <c r="K3757" i="1"/>
  <c r="L3757" i="1"/>
  <c r="M3757" i="1"/>
  <c r="N3757" i="1"/>
  <c r="O3757" i="1"/>
  <c r="P3757" i="1"/>
  <c r="Q3757" i="1"/>
  <c r="R3757" i="1"/>
  <c r="S3757" i="1"/>
  <c r="T3757" i="1"/>
  <c r="U3757" i="1"/>
  <c r="V3757" i="1"/>
  <c r="W3757" i="1"/>
  <c r="X3757" i="1"/>
  <c r="Y3757" i="1"/>
  <c r="Z3757" i="1"/>
  <c r="AA3757" i="1"/>
  <c r="AB3757" i="1"/>
  <c r="AC3757" i="1"/>
  <c r="AD3757" i="1"/>
  <c r="AE3757" i="1"/>
  <c r="H3758" i="1"/>
  <c r="I3758" i="1"/>
  <c r="J3758" i="1"/>
  <c r="K3758" i="1"/>
  <c r="L3758" i="1"/>
  <c r="M3758" i="1"/>
  <c r="N3758" i="1"/>
  <c r="O3758" i="1"/>
  <c r="P3758" i="1"/>
  <c r="Q3758" i="1"/>
  <c r="R3758" i="1"/>
  <c r="S3758" i="1"/>
  <c r="T3758" i="1"/>
  <c r="U3758" i="1"/>
  <c r="V3758" i="1"/>
  <c r="W3758" i="1"/>
  <c r="X3758" i="1"/>
  <c r="Y3758" i="1"/>
  <c r="Z3758" i="1"/>
  <c r="AA3758" i="1"/>
  <c r="AB3758" i="1"/>
  <c r="AC3758" i="1"/>
  <c r="AD3758" i="1"/>
  <c r="AE3758" i="1"/>
  <c r="H3767" i="1"/>
  <c r="I3767" i="1"/>
  <c r="J3767" i="1"/>
  <c r="K3767" i="1"/>
  <c r="L3767" i="1"/>
  <c r="M3767" i="1"/>
  <c r="N3767" i="1"/>
  <c r="O3767" i="1"/>
  <c r="P3767" i="1"/>
  <c r="Q3767" i="1"/>
  <c r="R3767" i="1"/>
  <c r="S3767" i="1"/>
  <c r="T3767" i="1"/>
  <c r="U3767" i="1"/>
  <c r="V3767" i="1"/>
  <c r="W3767" i="1"/>
  <c r="X3767" i="1"/>
  <c r="Y3767" i="1"/>
  <c r="Z3767" i="1"/>
  <c r="AA3767" i="1"/>
  <c r="AB3767" i="1"/>
  <c r="AC3767" i="1"/>
  <c r="AD3767" i="1"/>
  <c r="AE3767" i="1"/>
  <c r="H3768" i="1"/>
  <c r="I3768" i="1"/>
  <c r="J3768" i="1"/>
  <c r="K3768" i="1"/>
  <c r="L3768" i="1"/>
  <c r="M3768" i="1"/>
  <c r="N3768" i="1"/>
  <c r="O3768" i="1"/>
  <c r="P3768" i="1"/>
  <c r="Q3768" i="1"/>
  <c r="R3768" i="1"/>
  <c r="S3768" i="1"/>
  <c r="T3768" i="1"/>
  <c r="U3768" i="1"/>
  <c r="V3768" i="1"/>
  <c r="W3768" i="1"/>
  <c r="X3768" i="1"/>
  <c r="Y3768" i="1"/>
  <c r="Z3768" i="1"/>
  <c r="AA3768" i="1"/>
  <c r="AB3768" i="1"/>
  <c r="AC3768" i="1"/>
  <c r="AD3768" i="1"/>
  <c r="AE3768" i="1"/>
  <c r="H3769" i="1"/>
  <c r="I3769" i="1"/>
  <c r="J3769" i="1"/>
  <c r="K3769" i="1"/>
  <c r="L3769" i="1"/>
  <c r="M3769" i="1"/>
  <c r="N3769" i="1"/>
  <c r="O3769" i="1"/>
  <c r="P3769" i="1"/>
  <c r="Q3769" i="1"/>
  <c r="R3769" i="1"/>
  <c r="S3769" i="1"/>
  <c r="T3769" i="1"/>
  <c r="U3769" i="1"/>
  <c r="V3769" i="1"/>
  <c r="W3769" i="1"/>
  <c r="X3769" i="1"/>
  <c r="Y3769" i="1"/>
  <c r="Z3769" i="1"/>
  <c r="AA3769" i="1"/>
  <c r="AB3769" i="1"/>
  <c r="AC3769" i="1"/>
  <c r="AD3769" i="1"/>
  <c r="AE3769" i="1"/>
  <c r="H3770" i="1"/>
  <c r="I3770" i="1"/>
  <c r="J3770" i="1"/>
  <c r="K3770" i="1"/>
  <c r="L3770" i="1"/>
  <c r="M3770" i="1"/>
  <c r="N3770" i="1"/>
  <c r="O3770" i="1"/>
  <c r="P3770" i="1"/>
  <c r="Q3770" i="1"/>
  <c r="R3770" i="1"/>
  <c r="S3770" i="1"/>
  <c r="T3770" i="1"/>
  <c r="U3770" i="1"/>
  <c r="V3770" i="1"/>
  <c r="W3770" i="1"/>
  <c r="X3770" i="1"/>
  <c r="Y3770" i="1"/>
  <c r="Z3770" i="1"/>
  <c r="AA3770" i="1"/>
  <c r="AB3770" i="1"/>
  <c r="AC3770" i="1"/>
  <c r="AD3770" i="1"/>
  <c r="AE3770" i="1"/>
  <c r="H3771" i="1"/>
  <c r="I3771" i="1"/>
  <c r="J3771" i="1"/>
  <c r="K3771" i="1"/>
  <c r="L3771" i="1"/>
  <c r="M3771" i="1"/>
  <c r="N3771" i="1"/>
  <c r="O3771" i="1"/>
  <c r="P3771" i="1"/>
  <c r="Q3771" i="1"/>
  <c r="R3771" i="1"/>
  <c r="S3771" i="1"/>
  <c r="T3771" i="1"/>
  <c r="U3771" i="1"/>
  <c r="V3771" i="1"/>
  <c r="W3771" i="1"/>
  <c r="X3771" i="1"/>
  <c r="Y3771" i="1"/>
  <c r="Z3771" i="1"/>
  <c r="AA3771" i="1"/>
  <c r="AB3771" i="1"/>
  <c r="AC3771" i="1"/>
  <c r="AD3771" i="1"/>
  <c r="AE3771" i="1"/>
  <c r="H3772" i="1"/>
  <c r="I3772" i="1"/>
  <c r="J3772" i="1"/>
  <c r="K3772" i="1"/>
  <c r="L3772" i="1"/>
  <c r="M3772" i="1"/>
  <c r="N3772" i="1"/>
  <c r="O3772" i="1"/>
  <c r="P3772" i="1"/>
  <c r="Q3772" i="1"/>
  <c r="R3772" i="1"/>
  <c r="S3772" i="1"/>
  <c r="T3772" i="1"/>
  <c r="U3772" i="1"/>
  <c r="V3772" i="1"/>
  <c r="W3772" i="1"/>
  <c r="X3772" i="1"/>
  <c r="Y3772" i="1"/>
  <c r="Z3772" i="1"/>
  <c r="AA3772" i="1"/>
  <c r="AB3772" i="1"/>
  <c r="AC3772" i="1"/>
  <c r="AD3772" i="1"/>
  <c r="AE3772" i="1"/>
  <c r="H3773" i="1"/>
  <c r="I3773" i="1"/>
  <c r="J3773" i="1"/>
  <c r="K3773" i="1"/>
  <c r="L3773" i="1"/>
  <c r="M3773" i="1"/>
  <c r="N3773" i="1"/>
  <c r="O3773" i="1"/>
  <c r="P3773" i="1"/>
  <c r="Q3773" i="1"/>
  <c r="R3773" i="1"/>
  <c r="S3773" i="1"/>
  <c r="T3773" i="1"/>
  <c r="U3773" i="1"/>
  <c r="V3773" i="1"/>
  <c r="W3773" i="1"/>
  <c r="X3773" i="1"/>
  <c r="Y3773" i="1"/>
  <c r="Z3773" i="1"/>
  <c r="AA3773" i="1"/>
  <c r="AB3773" i="1"/>
  <c r="AC3773" i="1"/>
  <c r="AD3773" i="1"/>
  <c r="AE3773" i="1"/>
  <c r="H3774" i="1"/>
  <c r="I3774" i="1"/>
  <c r="J3774" i="1"/>
  <c r="K3774" i="1"/>
  <c r="L3774" i="1"/>
  <c r="M3774" i="1"/>
  <c r="N3774" i="1"/>
  <c r="O3774" i="1"/>
  <c r="P3774" i="1"/>
  <c r="Q3774" i="1"/>
  <c r="R3774" i="1"/>
  <c r="S3774" i="1"/>
  <c r="T3774" i="1"/>
  <c r="U3774" i="1"/>
  <c r="V3774" i="1"/>
  <c r="W3774" i="1"/>
  <c r="X3774" i="1"/>
  <c r="Y3774" i="1"/>
  <c r="Z3774" i="1"/>
  <c r="AA3774" i="1"/>
  <c r="AB3774" i="1"/>
  <c r="AC3774" i="1"/>
  <c r="AD3774" i="1"/>
  <c r="AE3774" i="1"/>
  <c r="H3775" i="1"/>
  <c r="I3775" i="1"/>
  <c r="J3775" i="1"/>
  <c r="K3775" i="1"/>
  <c r="L3775" i="1"/>
  <c r="M3775" i="1"/>
  <c r="N3775" i="1"/>
  <c r="O3775" i="1"/>
  <c r="P3775" i="1"/>
  <c r="Q3775" i="1"/>
  <c r="R3775" i="1"/>
  <c r="S3775" i="1"/>
  <c r="T3775" i="1"/>
  <c r="U3775" i="1"/>
  <c r="V3775" i="1"/>
  <c r="W3775" i="1"/>
  <c r="X3775" i="1"/>
  <c r="Y3775" i="1"/>
  <c r="Z3775" i="1"/>
  <c r="AA3775" i="1"/>
  <c r="AB3775" i="1"/>
  <c r="AC3775" i="1"/>
  <c r="AD3775" i="1"/>
  <c r="AE3775" i="1"/>
  <c r="H3776" i="1"/>
  <c r="I3776" i="1"/>
  <c r="J3776" i="1"/>
  <c r="K3776" i="1"/>
  <c r="L3776" i="1"/>
  <c r="M3776" i="1"/>
  <c r="N3776" i="1"/>
  <c r="O3776" i="1"/>
  <c r="P3776" i="1"/>
  <c r="Q3776" i="1"/>
  <c r="R3776" i="1"/>
  <c r="S3776" i="1"/>
  <c r="T3776" i="1"/>
  <c r="U3776" i="1"/>
  <c r="V3776" i="1"/>
  <c r="W3776" i="1"/>
  <c r="X3776" i="1"/>
  <c r="Y3776" i="1"/>
  <c r="Z3776" i="1"/>
  <c r="AA3776" i="1"/>
  <c r="AB3776" i="1"/>
  <c r="AC3776" i="1"/>
  <c r="AD3776" i="1"/>
  <c r="AE3776" i="1"/>
  <c r="H3777" i="1"/>
  <c r="I3777" i="1"/>
  <c r="J3777" i="1"/>
  <c r="K3777" i="1"/>
  <c r="L3777" i="1"/>
  <c r="M3777" i="1"/>
  <c r="N3777" i="1"/>
  <c r="O3777" i="1"/>
  <c r="P3777" i="1"/>
  <c r="Q3777" i="1"/>
  <c r="R3777" i="1"/>
  <c r="S3777" i="1"/>
  <c r="T3777" i="1"/>
  <c r="U3777" i="1"/>
  <c r="V3777" i="1"/>
  <c r="W3777" i="1"/>
  <c r="X3777" i="1"/>
  <c r="Y3777" i="1"/>
  <c r="Z3777" i="1"/>
  <c r="AA3777" i="1"/>
  <c r="AB3777" i="1"/>
  <c r="AC3777" i="1"/>
  <c r="AD3777" i="1"/>
  <c r="AE3777" i="1"/>
  <c r="H3778" i="1"/>
  <c r="I3778" i="1"/>
  <c r="J3778" i="1"/>
  <c r="K3778" i="1"/>
  <c r="L3778" i="1"/>
  <c r="M3778" i="1"/>
  <c r="N3778" i="1"/>
  <c r="O3778" i="1"/>
  <c r="P3778" i="1"/>
  <c r="Q3778" i="1"/>
  <c r="R3778" i="1"/>
  <c r="S3778" i="1"/>
  <c r="T3778" i="1"/>
  <c r="U3778" i="1"/>
  <c r="V3778" i="1"/>
  <c r="W3778" i="1"/>
  <c r="X3778" i="1"/>
  <c r="Y3778" i="1"/>
  <c r="Z3778" i="1"/>
  <c r="AA3778" i="1"/>
  <c r="AB3778" i="1"/>
  <c r="AC3778" i="1"/>
  <c r="AD3778" i="1"/>
  <c r="AE3778" i="1"/>
  <c r="H3779" i="1"/>
  <c r="I3779" i="1"/>
  <c r="J3779" i="1"/>
  <c r="K3779" i="1"/>
  <c r="L3779" i="1"/>
  <c r="M3779" i="1"/>
  <c r="N3779" i="1"/>
  <c r="O3779" i="1"/>
  <c r="P3779" i="1"/>
  <c r="Q3779" i="1"/>
  <c r="R3779" i="1"/>
  <c r="S3779" i="1"/>
  <c r="T3779" i="1"/>
  <c r="U3779" i="1"/>
  <c r="V3779" i="1"/>
  <c r="W3779" i="1"/>
  <c r="X3779" i="1"/>
  <c r="Y3779" i="1"/>
  <c r="Z3779" i="1"/>
  <c r="AA3779" i="1"/>
  <c r="AB3779" i="1"/>
  <c r="AC3779" i="1"/>
  <c r="AD3779" i="1"/>
  <c r="AE3779" i="1"/>
  <c r="H3780" i="1"/>
  <c r="I3780" i="1"/>
  <c r="J3780" i="1"/>
  <c r="K3780" i="1"/>
  <c r="L3780" i="1"/>
  <c r="M3780" i="1"/>
  <c r="N3780" i="1"/>
  <c r="O3780" i="1"/>
  <c r="P3780" i="1"/>
  <c r="Q3780" i="1"/>
  <c r="R3780" i="1"/>
  <c r="S3780" i="1"/>
  <c r="T3780" i="1"/>
  <c r="U3780" i="1"/>
  <c r="V3780" i="1"/>
  <c r="W3780" i="1"/>
  <c r="X3780" i="1"/>
  <c r="Y3780" i="1"/>
  <c r="Z3780" i="1"/>
  <c r="AA3780" i="1"/>
  <c r="AB3780" i="1"/>
  <c r="AC3780" i="1"/>
  <c r="AD3780" i="1"/>
  <c r="AE3780" i="1"/>
  <c r="H3781" i="1"/>
  <c r="I3781" i="1"/>
  <c r="J3781" i="1"/>
  <c r="K3781" i="1"/>
  <c r="L3781" i="1"/>
  <c r="M3781" i="1"/>
  <c r="N3781" i="1"/>
  <c r="O3781" i="1"/>
  <c r="P3781" i="1"/>
  <c r="Q3781" i="1"/>
  <c r="R3781" i="1"/>
  <c r="S3781" i="1"/>
  <c r="T3781" i="1"/>
  <c r="U3781" i="1"/>
  <c r="V3781" i="1"/>
  <c r="W3781" i="1"/>
  <c r="X3781" i="1"/>
  <c r="Y3781" i="1"/>
  <c r="Z3781" i="1"/>
  <c r="AA3781" i="1"/>
  <c r="AB3781" i="1"/>
  <c r="AC3781" i="1"/>
  <c r="AD3781" i="1"/>
  <c r="AE3781" i="1"/>
  <c r="H3782" i="1"/>
  <c r="I3782" i="1"/>
  <c r="J3782" i="1"/>
  <c r="K3782" i="1"/>
  <c r="L3782" i="1"/>
  <c r="M3782" i="1"/>
  <c r="N3782" i="1"/>
  <c r="O3782" i="1"/>
  <c r="P3782" i="1"/>
  <c r="Q3782" i="1"/>
  <c r="R3782" i="1"/>
  <c r="S3782" i="1"/>
  <c r="T3782" i="1"/>
  <c r="U3782" i="1"/>
  <c r="V3782" i="1"/>
  <c r="W3782" i="1"/>
  <c r="X3782" i="1"/>
  <c r="Y3782" i="1"/>
  <c r="Z3782" i="1"/>
  <c r="AA3782" i="1"/>
  <c r="AB3782" i="1"/>
  <c r="AC3782" i="1"/>
  <c r="AD3782" i="1"/>
  <c r="AE3782" i="1"/>
  <c r="H3783" i="1"/>
  <c r="I3783" i="1"/>
  <c r="J3783" i="1"/>
  <c r="K3783" i="1"/>
  <c r="L3783" i="1"/>
  <c r="M3783" i="1"/>
  <c r="N3783" i="1"/>
  <c r="O3783" i="1"/>
  <c r="P3783" i="1"/>
  <c r="Q3783" i="1"/>
  <c r="R3783" i="1"/>
  <c r="S3783" i="1"/>
  <c r="T3783" i="1"/>
  <c r="U3783" i="1"/>
  <c r="V3783" i="1"/>
  <c r="W3783" i="1"/>
  <c r="X3783" i="1"/>
  <c r="Y3783" i="1"/>
  <c r="Z3783" i="1"/>
  <c r="AA3783" i="1"/>
  <c r="AB3783" i="1"/>
  <c r="AC3783" i="1"/>
  <c r="AD3783" i="1"/>
  <c r="AE3783" i="1"/>
  <c r="H3784" i="1"/>
  <c r="I3784" i="1"/>
  <c r="J3784" i="1"/>
  <c r="K3784" i="1"/>
  <c r="L3784" i="1"/>
  <c r="M3784" i="1"/>
  <c r="N3784" i="1"/>
  <c r="O3784" i="1"/>
  <c r="P3784" i="1"/>
  <c r="Q3784" i="1"/>
  <c r="R3784" i="1"/>
  <c r="S3784" i="1"/>
  <c r="T3784" i="1"/>
  <c r="U3784" i="1"/>
  <c r="V3784" i="1"/>
  <c r="W3784" i="1"/>
  <c r="X3784" i="1"/>
  <c r="Y3784" i="1"/>
  <c r="Z3784" i="1"/>
  <c r="AA3784" i="1"/>
  <c r="AB3784" i="1"/>
  <c r="AC3784" i="1"/>
  <c r="AD3784" i="1"/>
  <c r="AE3784" i="1"/>
  <c r="H3785" i="1"/>
  <c r="I3785" i="1"/>
  <c r="J3785" i="1"/>
  <c r="K3785" i="1"/>
  <c r="L3785" i="1"/>
  <c r="M3785" i="1"/>
  <c r="N3785" i="1"/>
  <c r="O3785" i="1"/>
  <c r="P3785" i="1"/>
  <c r="Q3785" i="1"/>
  <c r="R3785" i="1"/>
  <c r="S3785" i="1"/>
  <c r="T3785" i="1"/>
  <c r="U3785" i="1"/>
  <c r="V3785" i="1"/>
  <c r="W3785" i="1"/>
  <c r="X3785" i="1"/>
  <c r="Y3785" i="1"/>
  <c r="Z3785" i="1"/>
  <c r="AA3785" i="1"/>
  <c r="AB3785" i="1"/>
  <c r="AC3785" i="1"/>
  <c r="AD3785" i="1"/>
  <c r="AE3785" i="1"/>
  <c r="H3786" i="1"/>
  <c r="I3786" i="1"/>
  <c r="J3786" i="1"/>
  <c r="K3786" i="1"/>
  <c r="L3786" i="1"/>
  <c r="M3786" i="1"/>
  <c r="N3786" i="1"/>
  <c r="O3786" i="1"/>
  <c r="P3786" i="1"/>
  <c r="Q3786" i="1"/>
  <c r="R3786" i="1"/>
  <c r="S3786" i="1"/>
  <c r="T3786" i="1"/>
  <c r="U3786" i="1"/>
  <c r="V3786" i="1"/>
  <c r="W3786" i="1"/>
  <c r="X3786" i="1"/>
  <c r="Y3786" i="1"/>
  <c r="Z3786" i="1"/>
  <c r="AA3786" i="1"/>
  <c r="AB3786" i="1"/>
  <c r="AC3786" i="1"/>
  <c r="AD3786" i="1"/>
  <c r="AE3786" i="1"/>
  <c r="H3787" i="1"/>
  <c r="I3787" i="1"/>
  <c r="J3787" i="1"/>
  <c r="K3787" i="1"/>
  <c r="L3787" i="1"/>
  <c r="M3787" i="1"/>
  <c r="N3787" i="1"/>
  <c r="O3787" i="1"/>
  <c r="P3787" i="1"/>
  <c r="Q3787" i="1"/>
  <c r="R3787" i="1"/>
  <c r="S3787" i="1"/>
  <c r="T3787" i="1"/>
  <c r="U3787" i="1"/>
  <c r="V3787" i="1"/>
  <c r="W3787" i="1"/>
  <c r="X3787" i="1"/>
  <c r="Y3787" i="1"/>
  <c r="Z3787" i="1"/>
  <c r="AA3787" i="1"/>
  <c r="AB3787" i="1"/>
  <c r="AC3787" i="1"/>
  <c r="AD3787" i="1"/>
  <c r="AE3787" i="1"/>
  <c r="H3788" i="1"/>
  <c r="I3788" i="1"/>
  <c r="J3788" i="1"/>
  <c r="K3788" i="1"/>
  <c r="L3788" i="1"/>
  <c r="M3788" i="1"/>
  <c r="N3788" i="1"/>
  <c r="O3788" i="1"/>
  <c r="P3788" i="1"/>
  <c r="Q3788" i="1"/>
  <c r="R3788" i="1"/>
  <c r="S3788" i="1"/>
  <c r="T3788" i="1"/>
  <c r="U3788" i="1"/>
  <c r="V3788" i="1"/>
  <c r="W3788" i="1"/>
  <c r="X3788" i="1"/>
  <c r="Y3788" i="1"/>
  <c r="Z3788" i="1"/>
  <c r="AA3788" i="1"/>
  <c r="AB3788" i="1"/>
  <c r="AC3788" i="1"/>
  <c r="AD3788" i="1"/>
  <c r="AE3788" i="1"/>
  <c r="H3789" i="1"/>
  <c r="I3789" i="1"/>
  <c r="J3789" i="1"/>
  <c r="K3789" i="1"/>
  <c r="L3789" i="1"/>
  <c r="M3789" i="1"/>
  <c r="N3789" i="1"/>
  <c r="O3789" i="1"/>
  <c r="P3789" i="1"/>
  <c r="Q3789" i="1"/>
  <c r="R3789" i="1"/>
  <c r="S3789" i="1"/>
  <c r="T3789" i="1"/>
  <c r="U3789" i="1"/>
  <c r="V3789" i="1"/>
  <c r="W3789" i="1"/>
  <c r="X3789" i="1"/>
  <c r="Y3789" i="1"/>
  <c r="Z3789" i="1"/>
  <c r="AA3789" i="1"/>
  <c r="AB3789" i="1"/>
  <c r="AC3789" i="1"/>
  <c r="AD3789" i="1"/>
  <c r="AE3789" i="1"/>
  <c r="H3790" i="1"/>
  <c r="I3790" i="1"/>
  <c r="J3790" i="1"/>
  <c r="K3790" i="1"/>
  <c r="L3790" i="1"/>
  <c r="M3790" i="1"/>
  <c r="N3790" i="1"/>
  <c r="O3790" i="1"/>
  <c r="P3790" i="1"/>
  <c r="Q3790" i="1"/>
  <c r="R3790" i="1"/>
  <c r="S3790" i="1"/>
  <c r="T3790" i="1"/>
  <c r="U3790" i="1"/>
  <c r="V3790" i="1"/>
  <c r="W3790" i="1"/>
  <c r="X3790" i="1"/>
  <c r="Y3790" i="1"/>
  <c r="Z3790" i="1"/>
  <c r="AA3790" i="1"/>
  <c r="AB3790" i="1"/>
  <c r="AC3790" i="1"/>
  <c r="AD3790" i="1"/>
  <c r="AE3790" i="1"/>
  <c r="H3791" i="1"/>
  <c r="I3791" i="1"/>
  <c r="J3791" i="1"/>
  <c r="K3791" i="1"/>
  <c r="L3791" i="1"/>
  <c r="M3791" i="1"/>
  <c r="N3791" i="1"/>
  <c r="O3791" i="1"/>
  <c r="P3791" i="1"/>
  <c r="Q3791" i="1"/>
  <c r="R3791" i="1"/>
  <c r="S3791" i="1"/>
  <c r="T3791" i="1"/>
  <c r="U3791" i="1"/>
  <c r="V3791" i="1"/>
  <c r="W3791" i="1"/>
  <c r="X3791" i="1"/>
  <c r="Y3791" i="1"/>
  <c r="Z3791" i="1"/>
  <c r="AA3791" i="1"/>
  <c r="AB3791" i="1"/>
  <c r="AC3791" i="1"/>
  <c r="AD3791" i="1"/>
  <c r="AE3791" i="1"/>
  <c r="H3792" i="1"/>
  <c r="I3792" i="1"/>
  <c r="J3792" i="1"/>
  <c r="K3792" i="1"/>
  <c r="L3792" i="1"/>
  <c r="M3792" i="1"/>
  <c r="N3792" i="1"/>
  <c r="O3792" i="1"/>
  <c r="P3792" i="1"/>
  <c r="Q3792" i="1"/>
  <c r="R3792" i="1"/>
  <c r="S3792" i="1"/>
  <c r="T3792" i="1"/>
  <c r="U3792" i="1"/>
  <c r="V3792" i="1"/>
  <c r="W3792" i="1"/>
  <c r="X3792" i="1"/>
  <c r="Y3792" i="1"/>
  <c r="Z3792" i="1"/>
  <c r="AA3792" i="1"/>
  <c r="AB3792" i="1"/>
  <c r="AC3792" i="1"/>
  <c r="AD3792" i="1"/>
  <c r="AE3792" i="1"/>
  <c r="H3793" i="1"/>
  <c r="I3793" i="1"/>
  <c r="J3793" i="1"/>
  <c r="K3793" i="1"/>
  <c r="L3793" i="1"/>
  <c r="M3793" i="1"/>
  <c r="N3793" i="1"/>
  <c r="O3793" i="1"/>
  <c r="P3793" i="1"/>
  <c r="Q3793" i="1"/>
  <c r="R3793" i="1"/>
  <c r="S3793" i="1"/>
  <c r="T3793" i="1"/>
  <c r="U3793" i="1"/>
  <c r="V3793" i="1"/>
  <c r="W3793" i="1"/>
  <c r="X3793" i="1"/>
  <c r="Y3793" i="1"/>
  <c r="Z3793" i="1"/>
  <c r="AA3793" i="1"/>
  <c r="AB3793" i="1"/>
  <c r="AC3793" i="1"/>
  <c r="AD3793" i="1"/>
  <c r="AE3793" i="1"/>
  <c r="H3794" i="1"/>
  <c r="I3794" i="1"/>
  <c r="J3794" i="1"/>
  <c r="K3794" i="1"/>
  <c r="L3794" i="1"/>
  <c r="M3794" i="1"/>
  <c r="N3794" i="1"/>
  <c r="O3794" i="1"/>
  <c r="P3794" i="1"/>
  <c r="Q3794" i="1"/>
  <c r="R3794" i="1"/>
  <c r="S3794" i="1"/>
  <c r="T3794" i="1"/>
  <c r="U3794" i="1"/>
  <c r="V3794" i="1"/>
  <c r="W3794" i="1"/>
  <c r="X3794" i="1"/>
  <c r="Y3794" i="1"/>
  <c r="Z3794" i="1"/>
  <c r="AA3794" i="1"/>
  <c r="AB3794" i="1"/>
  <c r="AC3794" i="1"/>
  <c r="AD3794" i="1"/>
  <c r="AE3794" i="1"/>
  <c r="H3795" i="1"/>
  <c r="I3795" i="1"/>
  <c r="J3795" i="1"/>
  <c r="K3795" i="1"/>
  <c r="L3795" i="1"/>
  <c r="M3795" i="1"/>
  <c r="N3795" i="1"/>
  <c r="O3795" i="1"/>
  <c r="P3795" i="1"/>
  <c r="Q3795" i="1"/>
  <c r="R3795" i="1"/>
  <c r="S3795" i="1"/>
  <c r="T3795" i="1"/>
  <c r="U3795" i="1"/>
  <c r="V3795" i="1"/>
  <c r="W3795" i="1"/>
  <c r="X3795" i="1"/>
  <c r="Y3795" i="1"/>
  <c r="Z3795" i="1"/>
  <c r="AA3795" i="1"/>
  <c r="AB3795" i="1"/>
  <c r="AC3795" i="1"/>
  <c r="AD3795" i="1"/>
  <c r="AE3795" i="1"/>
  <c r="H3796" i="1"/>
  <c r="I3796" i="1"/>
  <c r="J3796" i="1"/>
  <c r="K3796" i="1"/>
  <c r="L3796" i="1"/>
  <c r="M3796" i="1"/>
  <c r="N3796" i="1"/>
  <c r="O3796" i="1"/>
  <c r="P3796" i="1"/>
  <c r="Q3796" i="1"/>
  <c r="R3796" i="1"/>
  <c r="S3796" i="1"/>
  <c r="T3796" i="1"/>
  <c r="U3796" i="1"/>
  <c r="V3796" i="1"/>
  <c r="W3796" i="1"/>
  <c r="X3796" i="1"/>
  <c r="Y3796" i="1"/>
  <c r="Z3796" i="1"/>
  <c r="AA3796" i="1"/>
  <c r="AB3796" i="1"/>
  <c r="AC3796" i="1"/>
  <c r="AD3796" i="1"/>
  <c r="AE3796" i="1"/>
  <c r="H3797" i="1"/>
  <c r="I3797" i="1"/>
  <c r="J3797" i="1"/>
  <c r="K3797" i="1"/>
  <c r="L3797" i="1"/>
  <c r="M3797" i="1"/>
  <c r="N3797" i="1"/>
  <c r="O3797" i="1"/>
  <c r="P3797" i="1"/>
  <c r="Q3797" i="1"/>
  <c r="R3797" i="1"/>
  <c r="S3797" i="1"/>
  <c r="T3797" i="1"/>
  <c r="U3797" i="1"/>
  <c r="V3797" i="1"/>
  <c r="W3797" i="1"/>
  <c r="X3797" i="1"/>
  <c r="Y3797" i="1"/>
  <c r="Z3797" i="1"/>
  <c r="AA3797" i="1"/>
  <c r="AB3797" i="1"/>
  <c r="AC3797" i="1"/>
  <c r="AD3797" i="1"/>
  <c r="AE3797" i="1"/>
  <c r="H3798" i="1"/>
  <c r="I3798" i="1"/>
  <c r="J3798" i="1"/>
  <c r="K3798" i="1"/>
  <c r="L3798" i="1"/>
  <c r="M3798" i="1"/>
  <c r="N3798" i="1"/>
  <c r="O3798" i="1"/>
  <c r="P3798" i="1"/>
  <c r="Q3798" i="1"/>
  <c r="R3798" i="1"/>
  <c r="S3798" i="1"/>
  <c r="T3798" i="1"/>
  <c r="U3798" i="1"/>
  <c r="V3798" i="1"/>
  <c r="W3798" i="1"/>
  <c r="X3798" i="1"/>
  <c r="Y3798" i="1"/>
  <c r="Z3798" i="1"/>
  <c r="AA3798" i="1"/>
  <c r="AB3798" i="1"/>
  <c r="AC3798" i="1"/>
  <c r="AD3798" i="1"/>
  <c r="AE3798" i="1"/>
  <c r="H3815" i="1"/>
  <c r="I3815" i="1"/>
  <c r="J3815" i="1"/>
  <c r="K3815" i="1"/>
  <c r="L3815" i="1"/>
  <c r="M3815" i="1"/>
  <c r="N3815" i="1"/>
  <c r="O3815" i="1"/>
  <c r="P3815" i="1"/>
  <c r="Q3815" i="1"/>
  <c r="R3815" i="1"/>
  <c r="S3815" i="1"/>
  <c r="T3815" i="1"/>
  <c r="U3815" i="1"/>
  <c r="V3815" i="1"/>
  <c r="W3815" i="1"/>
  <c r="X3815" i="1"/>
  <c r="Y3815" i="1"/>
  <c r="Z3815" i="1"/>
  <c r="AA3815" i="1"/>
  <c r="AB3815" i="1"/>
  <c r="AC3815" i="1"/>
  <c r="AD3815" i="1"/>
  <c r="AE3815" i="1"/>
  <c r="H3816" i="1"/>
  <c r="I3816" i="1"/>
  <c r="J3816" i="1"/>
  <c r="K3816" i="1"/>
  <c r="L3816" i="1"/>
  <c r="M3816" i="1"/>
  <c r="N3816" i="1"/>
  <c r="O3816" i="1"/>
  <c r="P3816" i="1"/>
  <c r="Q3816" i="1"/>
  <c r="R3816" i="1"/>
  <c r="S3816" i="1"/>
  <c r="T3816" i="1"/>
  <c r="U3816" i="1"/>
  <c r="V3816" i="1"/>
  <c r="W3816" i="1"/>
  <c r="X3816" i="1"/>
  <c r="Y3816" i="1"/>
  <c r="Z3816" i="1"/>
  <c r="AA3816" i="1"/>
  <c r="AB3816" i="1"/>
  <c r="AC3816" i="1"/>
  <c r="AD3816" i="1"/>
  <c r="AE3816" i="1"/>
  <c r="H3817" i="1"/>
  <c r="I3817" i="1"/>
  <c r="J3817" i="1"/>
  <c r="K3817" i="1"/>
  <c r="L3817" i="1"/>
  <c r="M3817" i="1"/>
  <c r="N3817" i="1"/>
  <c r="O3817" i="1"/>
  <c r="P3817" i="1"/>
  <c r="Q3817" i="1"/>
  <c r="R3817" i="1"/>
  <c r="S3817" i="1"/>
  <c r="T3817" i="1"/>
  <c r="U3817" i="1"/>
  <c r="V3817" i="1"/>
  <c r="W3817" i="1"/>
  <c r="X3817" i="1"/>
  <c r="Y3817" i="1"/>
  <c r="Z3817" i="1"/>
  <c r="AA3817" i="1"/>
  <c r="AB3817" i="1"/>
  <c r="AC3817" i="1"/>
  <c r="AD3817" i="1"/>
  <c r="AE3817" i="1"/>
  <c r="H3818" i="1"/>
  <c r="I3818" i="1"/>
  <c r="J3818" i="1"/>
  <c r="K3818" i="1"/>
  <c r="L3818" i="1"/>
  <c r="M3818" i="1"/>
  <c r="N3818" i="1"/>
  <c r="O3818" i="1"/>
  <c r="P3818" i="1"/>
  <c r="Q3818" i="1"/>
  <c r="R3818" i="1"/>
  <c r="S3818" i="1"/>
  <c r="T3818" i="1"/>
  <c r="U3818" i="1"/>
  <c r="V3818" i="1"/>
  <c r="W3818" i="1"/>
  <c r="X3818" i="1"/>
  <c r="Y3818" i="1"/>
  <c r="Z3818" i="1"/>
  <c r="AA3818" i="1"/>
  <c r="AB3818" i="1"/>
  <c r="AC3818" i="1"/>
  <c r="AD3818" i="1"/>
  <c r="AE3818" i="1"/>
  <c r="H3819" i="1"/>
  <c r="I3819" i="1"/>
  <c r="J3819" i="1"/>
  <c r="K3819" i="1"/>
  <c r="L3819" i="1"/>
  <c r="M3819" i="1"/>
  <c r="N3819" i="1"/>
  <c r="O3819" i="1"/>
  <c r="P3819" i="1"/>
  <c r="Q3819" i="1"/>
  <c r="R3819" i="1"/>
  <c r="S3819" i="1"/>
  <c r="T3819" i="1"/>
  <c r="U3819" i="1"/>
  <c r="V3819" i="1"/>
  <c r="W3819" i="1"/>
  <c r="X3819" i="1"/>
  <c r="Y3819" i="1"/>
  <c r="Z3819" i="1"/>
  <c r="AA3819" i="1"/>
  <c r="AB3819" i="1"/>
  <c r="AC3819" i="1"/>
  <c r="AD3819" i="1"/>
  <c r="AE3819" i="1"/>
  <c r="H3820" i="1"/>
  <c r="I3820" i="1"/>
  <c r="J3820" i="1"/>
  <c r="K3820" i="1"/>
  <c r="L3820" i="1"/>
  <c r="M3820" i="1"/>
  <c r="N3820" i="1"/>
  <c r="O3820" i="1"/>
  <c r="P3820" i="1"/>
  <c r="Q3820" i="1"/>
  <c r="R3820" i="1"/>
  <c r="S3820" i="1"/>
  <c r="T3820" i="1"/>
  <c r="U3820" i="1"/>
  <c r="V3820" i="1"/>
  <c r="W3820" i="1"/>
  <c r="X3820" i="1"/>
  <c r="Y3820" i="1"/>
  <c r="Z3820" i="1"/>
  <c r="AA3820" i="1"/>
  <c r="AB3820" i="1"/>
  <c r="AC3820" i="1"/>
  <c r="AD3820" i="1"/>
  <c r="AE3820" i="1"/>
  <c r="H3821" i="1"/>
  <c r="I3821" i="1"/>
  <c r="J3821" i="1"/>
  <c r="K3821" i="1"/>
  <c r="L3821" i="1"/>
  <c r="M3821" i="1"/>
  <c r="N3821" i="1"/>
  <c r="O3821" i="1"/>
  <c r="P3821" i="1"/>
  <c r="Q3821" i="1"/>
  <c r="R3821" i="1"/>
  <c r="S3821" i="1"/>
  <c r="T3821" i="1"/>
  <c r="U3821" i="1"/>
  <c r="V3821" i="1"/>
  <c r="W3821" i="1"/>
  <c r="X3821" i="1"/>
  <c r="Y3821" i="1"/>
  <c r="Z3821" i="1"/>
  <c r="AA3821" i="1"/>
  <c r="AB3821" i="1"/>
  <c r="AC3821" i="1"/>
  <c r="AD3821" i="1"/>
  <c r="AE3821" i="1"/>
  <c r="H3822" i="1"/>
  <c r="I3822" i="1"/>
  <c r="J3822" i="1"/>
  <c r="K3822" i="1"/>
  <c r="L3822" i="1"/>
  <c r="M3822" i="1"/>
  <c r="N3822" i="1"/>
  <c r="O3822" i="1"/>
  <c r="P3822" i="1"/>
  <c r="Q3822" i="1"/>
  <c r="R3822" i="1"/>
  <c r="S3822" i="1"/>
  <c r="T3822" i="1"/>
  <c r="U3822" i="1"/>
  <c r="V3822" i="1"/>
  <c r="W3822" i="1"/>
  <c r="X3822" i="1"/>
  <c r="Y3822" i="1"/>
  <c r="Z3822" i="1"/>
  <c r="AA3822" i="1"/>
  <c r="AB3822" i="1"/>
  <c r="AC3822" i="1"/>
  <c r="AD3822" i="1"/>
  <c r="AE3822" i="1"/>
  <c r="H3847" i="1"/>
  <c r="I3847" i="1"/>
  <c r="J3847" i="1"/>
  <c r="K3847" i="1"/>
  <c r="L3847" i="1"/>
  <c r="M3847" i="1"/>
  <c r="N3847" i="1"/>
  <c r="O3847" i="1"/>
  <c r="P3847" i="1"/>
  <c r="Q3847" i="1"/>
  <c r="R3847" i="1"/>
  <c r="S3847" i="1"/>
  <c r="T3847" i="1"/>
  <c r="U3847" i="1"/>
  <c r="V3847" i="1"/>
  <c r="W3847" i="1"/>
  <c r="X3847" i="1"/>
  <c r="Y3847" i="1"/>
  <c r="Z3847" i="1"/>
  <c r="AA3847" i="1"/>
  <c r="AB3847" i="1"/>
  <c r="AC3847" i="1"/>
  <c r="AD3847" i="1"/>
  <c r="AE3847" i="1"/>
  <c r="H3848" i="1"/>
  <c r="I3848" i="1"/>
  <c r="J3848" i="1"/>
  <c r="K3848" i="1"/>
  <c r="L3848" i="1"/>
  <c r="M3848" i="1"/>
  <c r="N3848" i="1"/>
  <c r="O3848" i="1"/>
  <c r="P3848" i="1"/>
  <c r="Q3848" i="1"/>
  <c r="R3848" i="1"/>
  <c r="S3848" i="1"/>
  <c r="T3848" i="1"/>
  <c r="U3848" i="1"/>
  <c r="V3848" i="1"/>
  <c r="W3848" i="1"/>
  <c r="X3848" i="1"/>
  <c r="Y3848" i="1"/>
  <c r="Z3848" i="1"/>
  <c r="AA3848" i="1"/>
  <c r="AB3848" i="1"/>
  <c r="AC3848" i="1"/>
  <c r="AD3848" i="1"/>
  <c r="AE3848" i="1"/>
  <c r="H3849" i="1"/>
  <c r="I3849" i="1"/>
  <c r="J3849" i="1"/>
  <c r="K3849" i="1"/>
  <c r="L3849" i="1"/>
  <c r="M3849" i="1"/>
  <c r="N3849" i="1"/>
  <c r="O3849" i="1"/>
  <c r="P3849" i="1"/>
  <c r="Q3849" i="1"/>
  <c r="R3849" i="1"/>
  <c r="S3849" i="1"/>
  <c r="T3849" i="1"/>
  <c r="U3849" i="1"/>
  <c r="V3849" i="1"/>
  <c r="W3849" i="1"/>
  <c r="X3849" i="1"/>
  <c r="Y3849" i="1"/>
  <c r="Z3849" i="1"/>
  <c r="AA3849" i="1"/>
  <c r="AB3849" i="1"/>
  <c r="AC3849" i="1"/>
  <c r="AD3849" i="1"/>
  <c r="AE3849" i="1"/>
  <c r="H3850" i="1"/>
  <c r="I3850" i="1"/>
  <c r="J3850" i="1"/>
  <c r="K3850" i="1"/>
  <c r="L3850" i="1"/>
  <c r="M3850" i="1"/>
  <c r="N3850" i="1"/>
  <c r="O3850" i="1"/>
  <c r="P3850" i="1"/>
  <c r="Q3850" i="1"/>
  <c r="R3850" i="1"/>
  <c r="S3850" i="1"/>
  <c r="T3850" i="1"/>
  <c r="U3850" i="1"/>
  <c r="V3850" i="1"/>
  <c r="W3850" i="1"/>
  <c r="X3850" i="1"/>
  <c r="Y3850" i="1"/>
  <c r="Z3850" i="1"/>
  <c r="AA3850" i="1"/>
  <c r="AB3850" i="1"/>
  <c r="AC3850" i="1"/>
  <c r="AD3850" i="1"/>
  <c r="AE3850" i="1"/>
  <c r="H3851" i="1"/>
  <c r="I3851" i="1"/>
  <c r="J3851" i="1"/>
  <c r="K3851" i="1"/>
  <c r="L3851" i="1"/>
  <c r="M3851" i="1"/>
  <c r="N3851" i="1"/>
  <c r="O3851" i="1"/>
  <c r="P3851" i="1"/>
  <c r="Q3851" i="1"/>
  <c r="R3851" i="1"/>
  <c r="S3851" i="1"/>
  <c r="T3851" i="1"/>
  <c r="U3851" i="1"/>
  <c r="V3851" i="1"/>
  <c r="W3851" i="1"/>
  <c r="X3851" i="1"/>
  <c r="Y3851" i="1"/>
  <c r="Z3851" i="1"/>
  <c r="AA3851" i="1"/>
  <c r="AB3851" i="1"/>
  <c r="AC3851" i="1"/>
  <c r="AD3851" i="1"/>
  <c r="AE3851" i="1"/>
  <c r="H3852" i="1"/>
  <c r="I3852" i="1"/>
  <c r="J3852" i="1"/>
  <c r="K3852" i="1"/>
  <c r="L3852" i="1"/>
  <c r="M3852" i="1"/>
  <c r="N3852" i="1"/>
  <c r="O3852" i="1"/>
  <c r="P3852" i="1"/>
  <c r="Q3852" i="1"/>
  <c r="R3852" i="1"/>
  <c r="S3852" i="1"/>
  <c r="T3852" i="1"/>
  <c r="U3852" i="1"/>
  <c r="V3852" i="1"/>
  <c r="W3852" i="1"/>
  <c r="X3852" i="1"/>
  <c r="Y3852" i="1"/>
  <c r="Z3852" i="1"/>
  <c r="AA3852" i="1"/>
  <c r="AB3852" i="1"/>
  <c r="AC3852" i="1"/>
  <c r="AD3852" i="1"/>
  <c r="AE3852" i="1"/>
  <c r="H3853" i="1"/>
  <c r="I3853" i="1"/>
  <c r="J3853" i="1"/>
  <c r="K3853" i="1"/>
  <c r="L3853" i="1"/>
  <c r="M3853" i="1"/>
  <c r="N3853" i="1"/>
  <c r="O3853" i="1"/>
  <c r="P3853" i="1"/>
  <c r="Q3853" i="1"/>
  <c r="R3853" i="1"/>
  <c r="S3853" i="1"/>
  <c r="T3853" i="1"/>
  <c r="U3853" i="1"/>
  <c r="V3853" i="1"/>
  <c r="W3853" i="1"/>
  <c r="X3853" i="1"/>
  <c r="Y3853" i="1"/>
  <c r="Z3853" i="1"/>
  <c r="AA3853" i="1"/>
  <c r="AB3853" i="1"/>
  <c r="AC3853" i="1"/>
  <c r="AD3853" i="1"/>
  <c r="AE3853" i="1"/>
  <c r="H3854" i="1"/>
  <c r="I3854" i="1"/>
  <c r="J3854" i="1"/>
  <c r="K3854" i="1"/>
  <c r="L3854" i="1"/>
  <c r="M3854" i="1"/>
  <c r="N3854" i="1"/>
  <c r="O3854" i="1"/>
  <c r="P3854" i="1"/>
  <c r="Q3854" i="1"/>
  <c r="R3854" i="1"/>
  <c r="S3854" i="1"/>
  <c r="T3854" i="1"/>
  <c r="U3854" i="1"/>
  <c r="V3854" i="1"/>
  <c r="W3854" i="1"/>
  <c r="X3854" i="1"/>
  <c r="Y3854" i="1"/>
  <c r="Z3854" i="1"/>
  <c r="AA3854" i="1"/>
  <c r="AB3854" i="1"/>
  <c r="AC3854" i="1"/>
  <c r="AD3854" i="1"/>
  <c r="AE3854" i="1"/>
  <c r="H3855" i="1"/>
  <c r="I3855" i="1"/>
  <c r="J3855" i="1"/>
  <c r="K3855" i="1"/>
  <c r="L3855" i="1"/>
  <c r="M3855" i="1"/>
  <c r="N3855" i="1"/>
  <c r="O3855" i="1"/>
  <c r="P3855" i="1"/>
  <c r="Q3855" i="1"/>
  <c r="R3855" i="1"/>
  <c r="S3855" i="1"/>
  <c r="T3855" i="1"/>
  <c r="U3855" i="1"/>
  <c r="V3855" i="1"/>
  <c r="W3855" i="1"/>
  <c r="X3855" i="1"/>
  <c r="Y3855" i="1"/>
  <c r="Z3855" i="1"/>
  <c r="AA3855" i="1"/>
  <c r="AB3855" i="1"/>
  <c r="AC3855" i="1"/>
  <c r="AD3855" i="1"/>
  <c r="AE3855" i="1"/>
  <c r="H3856" i="1"/>
  <c r="I3856" i="1"/>
  <c r="J3856" i="1"/>
  <c r="K3856" i="1"/>
  <c r="L3856" i="1"/>
  <c r="M3856" i="1"/>
  <c r="N3856" i="1"/>
  <c r="O3856" i="1"/>
  <c r="P3856" i="1"/>
  <c r="Q3856" i="1"/>
  <c r="R3856" i="1"/>
  <c r="S3856" i="1"/>
  <c r="T3856" i="1"/>
  <c r="U3856" i="1"/>
  <c r="V3856" i="1"/>
  <c r="W3856" i="1"/>
  <c r="X3856" i="1"/>
  <c r="Y3856" i="1"/>
  <c r="Z3856" i="1"/>
  <c r="AA3856" i="1"/>
  <c r="AB3856" i="1"/>
  <c r="AC3856" i="1"/>
  <c r="AD3856" i="1"/>
  <c r="AE3856" i="1"/>
  <c r="H3857" i="1"/>
  <c r="I3857" i="1"/>
  <c r="J3857" i="1"/>
  <c r="K3857" i="1"/>
  <c r="L3857" i="1"/>
  <c r="M3857" i="1"/>
  <c r="N3857" i="1"/>
  <c r="O3857" i="1"/>
  <c r="P3857" i="1"/>
  <c r="Q3857" i="1"/>
  <c r="R3857" i="1"/>
  <c r="S3857" i="1"/>
  <c r="T3857" i="1"/>
  <c r="U3857" i="1"/>
  <c r="V3857" i="1"/>
  <c r="W3857" i="1"/>
  <c r="X3857" i="1"/>
  <c r="Y3857" i="1"/>
  <c r="Z3857" i="1"/>
  <c r="AA3857" i="1"/>
  <c r="AB3857" i="1"/>
  <c r="AC3857" i="1"/>
  <c r="AD3857" i="1"/>
  <c r="AE3857" i="1"/>
  <c r="H3858" i="1"/>
  <c r="I3858" i="1"/>
  <c r="J3858" i="1"/>
  <c r="K3858" i="1"/>
  <c r="L3858" i="1"/>
  <c r="M3858" i="1"/>
  <c r="N3858" i="1"/>
  <c r="O3858" i="1"/>
  <c r="P3858" i="1"/>
  <c r="Q3858" i="1"/>
  <c r="R3858" i="1"/>
  <c r="S3858" i="1"/>
  <c r="T3858" i="1"/>
  <c r="U3858" i="1"/>
  <c r="V3858" i="1"/>
  <c r="W3858" i="1"/>
  <c r="X3858" i="1"/>
  <c r="Y3858" i="1"/>
  <c r="Z3858" i="1"/>
  <c r="AA3858" i="1"/>
  <c r="AB3858" i="1"/>
  <c r="AC3858" i="1"/>
  <c r="AD3858" i="1"/>
  <c r="AE3858" i="1"/>
  <c r="H3859" i="1"/>
  <c r="I3859" i="1"/>
  <c r="J3859" i="1"/>
  <c r="K3859" i="1"/>
  <c r="L3859" i="1"/>
  <c r="M3859" i="1"/>
  <c r="N3859" i="1"/>
  <c r="O3859" i="1"/>
  <c r="P3859" i="1"/>
  <c r="Q3859" i="1"/>
  <c r="R3859" i="1"/>
  <c r="S3859" i="1"/>
  <c r="T3859" i="1"/>
  <c r="U3859" i="1"/>
  <c r="V3859" i="1"/>
  <c r="W3859" i="1"/>
  <c r="X3859" i="1"/>
  <c r="Y3859" i="1"/>
  <c r="Z3859" i="1"/>
  <c r="AA3859" i="1"/>
  <c r="AB3859" i="1"/>
  <c r="AC3859" i="1"/>
  <c r="AD3859" i="1"/>
  <c r="AE3859" i="1"/>
  <c r="H3860" i="1"/>
  <c r="I3860" i="1"/>
  <c r="J3860" i="1"/>
  <c r="K3860" i="1"/>
  <c r="L3860" i="1"/>
  <c r="M3860" i="1"/>
  <c r="N3860" i="1"/>
  <c r="O3860" i="1"/>
  <c r="P3860" i="1"/>
  <c r="Q3860" i="1"/>
  <c r="R3860" i="1"/>
  <c r="S3860" i="1"/>
  <c r="T3860" i="1"/>
  <c r="U3860" i="1"/>
  <c r="V3860" i="1"/>
  <c r="W3860" i="1"/>
  <c r="X3860" i="1"/>
  <c r="Y3860" i="1"/>
  <c r="Z3860" i="1"/>
  <c r="AA3860" i="1"/>
  <c r="AB3860" i="1"/>
  <c r="AC3860" i="1"/>
  <c r="AD3860" i="1"/>
  <c r="AE3860" i="1"/>
  <c r="H3861" i="1"/>
  <c r="I3861" i="1"/>
  <c r="J3861" i="1"/>
  <c r="K3861" i="1"/>
  <c r="L3861" i="1"/>
  <c r="M3861" i="1"/>
  <c r="N3861" i="1"/>
  <c r="O3861" i="1"/>
  <c r="P3861" i="1"/>
  <c r="Q3861" i="1"/>
  <c r="R3861" i="1"/>
  <c r="S3861" i="1"/>
  <c r="T3861" i="1"/>
  <c r="U3861" i="1"/>
  <c r="V3861" i="1"/>
  <c r="W3861" i="1"/>
  <c r="X3861" i="1"/>
  <c r="Y3861" i="1"/>
  <c r="Z3861" i="1"/>
  <c r="AA3861" i="1"/>
  <c r="AB3861" i="1"/>
  <c r="AC3861" i="1"/>
  <c r="AD3861" i="1"/>
  <c r="AE3861" i="1"/>
  <c r="H3862" i="1"/>
  <c r="I3862" i="1"/>
  <c r="J3862" i="1"/>
  <c r="K3862" i="1"/>
  <c r="L3862" i="1"/>
  <c r="M3862" i="1"/>
  <c r="N3862" i="1"/>
  <c r="O3862" i="1"/>
  <c r="P3862" i="1"/>
  <c r="Q3862" i="1"/>
  <c r="R3862" i="1"/>
  <c r="S3862" i="1"/>
  <c r="T3862" i="1"/>
  <c r="U3862" i="1"/>
  <c r="V3862" i="1"/>
  <c r="W3862" i="1"/>
  <c r="X3862" i="1"/>
  <c r="Y3862" i="1"/>
  <c r="Z3862" i="1"/>
  <c r="AA3862" i="1"/>
  <c r="AB3862" i="1"/>
  <c r="AC3862" i="1"/>
  <c r="AD3862" i="1"/>
  <c r="AE3862" i="1"/>
  <c r="H3863" i="1"/>
  <c r="I3863" i="1"/>
  <c r="J3863" i="1"/>
  <c r="K3863" i="1"/>
  <c r="L3863" i="1"/>
  <c r="M3863" i="1"/>
  <c r="N3863" i="1"/>
  <c r="O3863" i="1"/>
  <c r="P3863" i="1"/>
  <c r="Q3863" i="1"/>
  <c r="R3863" i="1"/>
  <c r="S3863" i="1"/>
  <c r="T3863" i="1"/>
  <c r="U3863" i="1"/>
  <c r="V3863" i="1"/>
  <c r="W3863" i="1"/>
  <c r="X3863" i="1"/>
  <c r="Y3863" i="1"/>
  <c r="Z3863" i="1"/>
  <c r="AA3863" i="1"/>
  <c r="AB3863" i="1"/>
  <c r="AC3863" i="1"/>
  <c r="AD3863" i="1"/>
  <c r="AE3863" i="1"/>
  <c r="H3864" i="1"/>
  <c r="I3864" i="1"/>
  <c r="J3864" i="1"/>
  <c r="K3864" i="1"/>
  <c r="L3864" i="1"/>
  <c r="M3864" i="1"/>
  <c r="N3864" i="1"/>
  <c r="O3864" i="1"/>
  <c r="P3864" i="1"/>
  <c r="Q3864" i="1"/>
  <c r="R3864" i="1"/>
  <c r="S3864" i="1"/>
  <c r="T3864" i="1"/>
  <c r="U3864" i="1"/>
  <c r="V3864" i="1"/>
  <c r="W3864" i="1"/>
  <c r="X3864" i="1"/>
  <c r="Y3864" i="1"/>
  <c r="Z3864" i="1"/>
  <c r="AA3864" i="1"/>
  <c r="AB3864" i="1"/>
  <c r="AC3864" i="1"/>
  <c r="AD3864" i="1"/>
  <c r="AE3864" i="1"/>
  <c r="H3865" i="1"/>
  <c r="I3865" i="1"/>
  <c r="J3865" i="1"/>
  <c r="K3865" i="1"/>
  <c r="L3865" i="1"/>
  <c r="M3865" i="1"/>
  <c r="N3865" i="1"/>
  <c r="O3865" i="1"/>
  <c r="P3865" i="1"/>
  <c r="Q3865" i="1"/>
  <c r="R3865" i="1"/>
  <c r="S3865" i="1"/>
  <c r="T3865" i="1"/>
  <c r="U3865" i="1"/>
  <c r="V3865" i="1"/>
  <c r="W3865" i="1"/>
  <c r="X3865" i="1"/>
  <c r="Y3865" i="1"/>
  <c r="Z3865" i="1"/>
  <c r="AA3865" i="1"/>
  <c r="AB3865" i="1"/>
  <c r="AC3865" i="1"/>
  <c r="AD3865" i="1"/>
  <c r="AE3865" i="1"/>
  <c r="H3866" i="1"/>
  <c r="I3866" i="1"/>
  <c r="J3866" i="1"/>
  <c r="K3866" i="1"/>
  <c r="L3866" i="1"/>
  <c r="M3866" i="1"/>
  <c r="N3866" i="1"/>
  <c r="O3866" i="1"/>
  <c r="P3866" i="1"/>
  <c r="Q3866" i="1"/>
  <c r="R3866" i="1"/>
  <c r="S3866" i="1"/>
  <c r="T3866" i="1"/>
  <c r="U3866" i="1"/>
  <c r="V3866" i="1"/>
  <c r="W3866" i="1"/>
  <c r="X3866" i="1"/>
  <c r="Y3866" i="1"/>
  <c r="Z3866" i="1"/>
  <c r="AA3866" i="1"/>
  <c r="AB3866" i="1"/>
  <c r="AC3866" i="1"/>
  <c r="AD3866" i="1"/>
  <c r="AE3866" i="1"/>
  <c r="H3867" i="1"/>
  <c r="I3867" i="1"/>
  <c r="J3867" i="1"/>
  <c r="K3867" i="1"/>
  <c r="L3867" i="1"/>
  <c r="M3867" i="1"/>
  <c r="N3867" i="1"/>
  <c r="O3867" i="1"/>
  <c r="P3867" i="1"/>
  <c r="Q3867" i="1"/>
  <c r="R3867" i="1"/>
  <c r="S3867" i="1"/>
  <c r="T3867" i="1"/>
  <c r="U3867" i="1"/>
  <c r="V3867" i="1"/>
  <c r="W3867" i="1"/>
  <c r="X3867" i="1"/>
  <c r="Y3867" i="1"/>
  <c r="Z3867" i="1"/>
  <c r="AA3867" i="1"/>
  <c r="AB3867" i="1"/>
  <c r="AC3867" i="1"/>
  <c r="AD3867" i="1"/>
  <c r="AE3867" i="1"/>
  <c r="H3868" i="1"/>
  <c r="I3868" i="1"/>
  <c r="J3868" i="1"/>
  <c r="K3868" i="1"/>
  <c r="L3868" i="1"/>
  <c r="M3868" i="1"/>
  <c r="N3868" i="1"/>
  <c r="O3868" i="1"/>
  <c r="P3868" i="1"/>
  <c r="Q3868" i="1"/>
  <c r="R3868" i="1"/>
  <c r="S3868" i="1"/>
  <c r="T3868" i="1"/>
  <c r="U3868" i="1"/>
  <c r="V3868" i="1"/>
  <c r="W3868" i="1"/>
  <c r="X3868" i="1"/>
  <c r="Y3868" i="1"/>
  <c r="Z3868" i="1"/>
  <c r="AA3868" i="1"/>
  <c r="AB3868" i="1"/>
  <c r="AC3868" i="1"/>
  <c r="AD3868" i="1"/>
  <c r="AE3868" i="1"/>
  <c r="H3869" i="1"/>
  <c r="I3869" i="1"/>
  <c r="J3869" i="1"/>
  <c r="K3869" i="1"/>
  <c r="L3869" i="1"/>
  <c r="M3869" i="1"/>
  <c r="N3869" i="1"/>
  <c r="O3869" i="1"/>
  <c r="P3869" i="1"/>
  <c r="Q3869" i="1"/>
  <c r="R3869" i="1"/>
  <c r="S3869" i="1"/>
  <c r="T3869" i="1"/>
  <c r="U3869" i="1"/>
  <c r="V3869" i="1"/>
  <c r="W3869" i="1"/>
  <c r="X3869" i="1"/>
  <c r="Y3869" i="1"/>
  <c r="Z3869" i="1"/>
  <c r="AA3869" i="1"/>
  <c r="AB3869" i="1"/>
  <c r="AC3869" i="1"/>
  <c r="AD3869" i="1"/>
  <c r="AE3869" i="1"/>
  <c r="H3870" i="1"/>
  <c r="I3870" i="1"/>
  <c r="J3870" i="1"/>
  <c r="K3870" i="1"/>
  <c r="L3870" i="1"/>
  <c r="M3870" i="1"/>
  <c r="N3870" i="1"/>
  <c r="O3870" i="1"/>
  <c r="P3870" i="1"/>
  <c r="Q3870" i="1"/>
  <c r="R3870" i="1"/>
  <c r="S3870" i="1"/>
  <c r="T3870" i="1"/>
  <c r="U3870" i="1"/>
  <c r="V3870" i="1"/>
  <c r="W3870" i="1"/>
  <c r="X3870" i="1"/>
  <c r="Y3870" i="1"/>
  <c r="Z3870" i="1"/>
  <c r="AA3870" i="1"/>
  <c r="AB3870" i="1"/>
  <c r="AC3870" i="1"/>
  <c r="AD3870" i="1"/>
  <c r="AE3870" i="1"/>
  <c r="H3871" i="1"/>
  <c r="I3871" i="1"/>
  <c r="J3871" i="1"/>
  <c r="K3871" i="1"/>
  <c r="L3871" i="1"/>
  <c r="M3871" i="1"/>
  <c r="N3871" i="1"/>
  <c r="O3871" i="1"/>
  <c r="P3871" i="1"/>
  <c r="Q3871" i="1"/>
  <c r="R3871" i="1"/>
  <c r="S3871" i="1"/>
  <c r="T3871" i="1"/>
  <c r="U3871" i="1"/>
  <c r="V3871" i="1"/>
  <c r="W3871" i="1"/>
  <c r="X3871" i="1"/>
  <c r="Y3871" i="1"/>
  <c r="Z3871" i="1"/>
  <c r="AA3871" i="1"/>
  <c r="AB3871" i="1"/>
  <c r="AC3871" i="1"/>
  <c r="AD3871" i="1"/>
  <c r="AE3871" i="1"/>
  <c r="H3872" i="1"/>
  <c r="I3872" i="1"/>
  <c r="J3872" i="1"/>
  <c r="K3872" i="1"/>
  <c r="L3872" i="1"/>
  <c r="M3872" i="1"/>
  <c r="N3872" i="1"/>
  <c r="O3872" i="1"/>
  <c r="P3872" i="1"/>
  <c r="Q3872" i="1"/>
  <c r="R3872" i="1"/>
  <c r="S3872" i="1"/>
  <c r="T3872" i="1"/>
  <c r="U3872" i="1"/>
  <c r="V3872" i="1"/>
  <c r="W3872" i="1"/>
  <c r="X3872" i="1"/>
  <c r="Y3872" i="1"/>
  <c r="Z3872" i="1"/>
  <c r="AA3872" i="1"/>
  <c r="AB3872" i="1"/>
  <c r="AC3872" i="1"/>
  <c r="AD3872" i="1"/>
  <c r="AE3872" i="1"/>
  <c r="H3873" i="1"/>
  <c r="I3873" i="1"/>
  <c r="J3873" i="1"/>
  <c r="K3873" i="1"/>
  <c r="L3873" i="1"/>
  <c r="M3873" i="1"/>
  <c r="N3873" i="1"/>
  <c r="O3873" i="1"/>
  <c r="P3873" i="1"/>
  <c r="Q3873" i="1"/>
  <c r="R3873" i="1"/>
  <c r="S3873" i="1"/>
  <c r="T3873" i="1"/>
  <c r="U3873" i="1"/>
  <c r="V3873" i="1"/>
  <c r="W3873" i="1"/>
  <c r="X3873" i="1"/>
  <c r="Y3873" i="1"/>
  <c r="Z3873" i="1"/>
  <c r="AA3873" i="1"/>
  <c r="AB3873" i="1"/>
  <c r="AC3873" i="1"/>
  <c r="AD3873" i="1"/>
  <c r="AE3873" i="1"/>
  <c r="H3874" i="1"/>
  <c r="I3874" i="1"/>
  <c r="J3874" i="1"/>
  <c r="K3874" i="1"/>
  <c r="L3874" i="1"/>
  <c r="M3874" i="1"/>
  <c r="N3874" i="1"/>
  <c r="O3874" i="1"/>
  <c r="P3874" i="1"/>
  <c r="Q3874" i="1"/>
  <c r="R3874" i="1"/>
  <c r="S3874" i="1"/>
  <c r="T3874" i="1"/>
  <c r="U3874" i="1"/>
  <c r="V3874" i="1"/>
  <c r="W3874" i="1"/>
  <c r="X3874" i="1"/>
  <c r="Y3874" i="1"/>
  <c r="Z3874" i="1"/>
  <c r="AA3874" i="1"/>
  <c r="AB3874" i="1"/>
  <c r="AC3874" i="1"/>
  <c r="AD3874" i="1"/>
  <c r="AE3874" i="1"/>
  <c r="H3875" i="1"/>
  <c r="I3875" i="1"/>
  <c r="J3875" i="1"/>
  <c r="K3875" i="1"/>
  <c r="L3875" i="1"/>
  <c r="M3875" i="1"/>
  <c r="N3875" i="1"/>
  <c r="O3875" i="1"/>
  <c r="P3875" i="1"/>
  <c r="Q3875" i="1"/>
  <c r="R3875" i="1"/>
  <c r="S3875" i="1"/>
  <c r="T3875" i="1"/>
  <c r="U3875" i="1"/>
  <c r="V3875" i="1"/>
  <c r="W3875" i="1"/>
  <c r="X3875" i="1"/>
  <c r="Y3875" i="1"/>
  <c r="Z3875" i="1"/>
  <c r="AA3875" i="1"/>
  <c r="AB3875" i="1"/>
  <c r="AC3875" i="1"/>
  <c r="AD3875" i="1"/>
  <c r="AE3875" i="1"/>
  <c r="H3876" i="1"/>
  <c r="I3876" i="1"/>
  <c r="J3876" i="1"/>
  <c r="K3876" i="1"/>
  <c r="L3876" i="1"/>
  <c r="M3876" i="1"/>
  <c r="N3876" i="1"/>
  <c r="O3876" i="1"/>
  <c r="P3876" i="1"/>
  <c r="Q3876" i="1"/>
  <c r="R3876" i="1"/>
  <c r="S3876" i="1"/>
  <c r="T3876" i="1"/>
  <c r="U3876" i="1"/>
  <c r="V3876" i="1"/>
  <c r="W3876" i="1"/>
  <c r="X3876" i="1"/>
  <c r="Y3876" i="1"/>
  <c r="Z3876" i="1"/>
  <c r="AA3876" i="1"/>
  <c r="AB3876" i="1"/>
  <c r="AC3876" i="1"/>
  <c r="AD3876" i="1"/>
  <c r="AE3876" i="1"/>
  <c r="H3877" i="1"/>
  <c r="I3877" i="1"/>
  <c r="J3877" i="1"/>
  <c r="K3877" i="1"/>
  <c r="L3877" i="1"/>
  <c r="M3877" i="1"/>
  <c r="N3877" i="1"/>
  <c r="O3877" i="1"/>
  <c r="P3877" i="1"/>
  <c r="Q3877" i="1"/>
  <c r="R3877" i="1"/>
  <c r="S3877" i="1"/>
  <c r="T3877" i="1"/>
  <c r="U3877" i="1"/>
  <c r="V3877" i="1"/>
  <c r="W3877" i="1"/>
  <c r="X3877" i="1"/>
  <c r="Y3877" i="1"/>
  <c r="Z3877" i="1"/>
  <c r="AA3877" i="1"/>
  <c r="AB3877" i="1"/>
  <c r="AC3877" i="1"/>
  <c r="AD3877" i="1"/>
  <c r="AE3877" i="1"/>
  <c r="H3878" i="1"/>
  <c r="I3878" i="1"/>
  <c r="J3878" i="1"/>
  <c r="K3878" i="1"/>
  <c r="L3878" i="1"/>
  <c r="M3878" i="1"/>
  <c r="N3878" i="1"/>
  <c r="O3878" i="1"/>
  <c r="P3878" i="1"/>
  <c r="Q3878" i="1"/>
  <c r="R3878" i="1"/>
  <c r="S3878" i="1"/>
  <c r="T3878" i="1"/>
  <c r="U3878" i="1"/>
  <c r="V3878" i="1"/>
  <c r="W3878" i="1"/>
  <c r="X3878" i="1"/>
  <c r="Y3878" i="1"/>
  <c r="Z3878" i="1"/>
  <c r="AA3878" i="1"/>
  <c r="AB3878" i="1"/>
  <c r="AC3878" i="1"/>
  <c r="AD3878" i="1"/>
  <c r="AE3878" i="1"/>
  <c r="H3943" i="1"/>
  <c r="I3943" i="1"/>
  <c r="J3943" i="1"/>
  <c r="K3943" i="1"/>
  <c r="L3943" i="1"/>
  <c r="M3943" i="1"/>
  <c r="N3943" i="1"/>
  <c r="O3943" i="1"/>
  <c r="P3943" i="1"/>
  <c r="Q3943" i="1"/>
  <c r="R3943" i="1"/>
  <c r="S3943" i="1"/>
  <c r="T3943" i="1"/>
  <c r="U3943" i="1"/>
  <c r="V3943" i="1"/>
  <c r="W3943" i="1"/>
  <c r="X3943" i="1"/>
  <c r="Y3943" i="1"/>
  <c r="Z3943" i="1"/>
  <c r="AA3943" i="1"/>
  <c r="AB3943" i="1"/>
  <c r="AC3943" i="1"/>
  <c r="AD3943" i="1"/>
  <c r="AE3943" i="1"/>
  <c r="H3944" i="1"/>
  <c r="I3944" i="1"/>
  <c r="J3944" i="1"/>
  <c r="K3944" i="1"/>
  <c r="L3944" i="1"/>
  <c r="M3944" i="1"/>
  <c r="N3944" i="1"/>
  <c r="O3944" i="1"/>
  <c r="P3944" i="1"/>
  <c r="Q3944" i="1"/>
  <c r="R3944" i="1"/>
  <c r="S3944" i="1"/>
  <c r="T3944" i="1"/>
  <c r="U3944" i="1"/>
  <c r="V3944" i="1"/>
  <c r="W3944" i="1"/>
  <c r="X3944" i="1"/>
  <c r="Y3944" i="1"/>
  <c r="Z3944" i="1"/>
  <c r="AA3944" i="1"/>
  <c r="AB3944" i="1"/>
  <c r="AC3944" i="1"/>
  <c r="AD3944" i="1"/>
  <c r="AE3944" i="1"/>
  <c r="H3945" i="1"/>
  <c r="I3945" i="1"/>
  <c r="J3945" i="1"/>
  <c r="K3945" i="1"/>
  <c r="L3945" i="1"/>
  <c r="M3945" i="1"/>
  <c r="N3945" i="1"/>
  <c r="O3945" i="1"/>
  <c r="P3945" i="1"/>
  <c r="Q3945" i="1"/>
  <c r="R3945" i="1"/>
  <c r="S3945" i="1"/>
  <c r="T3945" i="1"/>
  <c r="U3945" i="1"/>
  <c r="V3945" i="1"/>
  <c r="W3945" i="1"/>
  <c r="X3945" i="1"/>
  <c r="Y3945" i="1"/>
  <c r="Z3945" i="1"/>
  <c r="AA3945" i="1"/>
  <c r="AB3945" i="1"/>
  <c r="AC3945" i="1"/>
  <c r="AD3945" i="1"/>
  <c r="AE3945" i="1"/>
  <c r="H3946" i="1"/>
  <c r="I3946" i="1"/>
  <c r="J3946" i="1"/>
  <c r="K3946" i="1"/>
  <c r="L3946" i="1"/>
  <c r="M3946" i="1"/>
  <c r="N3946" i="1"/>
  <c r="O3946" i="1"/>
  <c r="P3946" i="1"/>
  <c r="Q3946" i="1"/>
  <c r="R3946" i="1"/>
  <c r="S3946" i="1"/>
  <c r="T3946" i="1"/>
  <c r="U3946" i="1"/>
  <c r="V3946" i="1"/>
  <c r="W3946" i="1"/>
  <c r="X3946" i="1"/>
  <c r="Y3946" i="1"/>
  <c r="Z3946" i="1"/>
  <c r="AA3946" i="1"/>
  <c r="AB3946" i="1"/>
  <c r="AC3946" i="1"/>
  <c r="AD3946" i="1"/>
  <c r="AE3946" i="1"/>
  <c r="H3947" i="1"/>
  <c r="I3947" i="1"/>
  <c r="J3947" i="1"/>
  <c r="K3947" i="1"/>
  <c r="L3947" i="1"/>
  <c r="M3947" i="1"/>
  <c r="N3947" i="1"/>
  <c r="O3947" i="1"/>
  <c r="P3947" i="1"/>
  <c r="Q3947" i="1"/>
  <c r="R3947" i="1"/>
  <c r="S3947" i="1"/>
  <c r="T3947" i="1"/>
  <c r="U3947" i="1"/>
  <c r="V3947" i="1"/>
  <c r="W3947" i="1"/>
  <c r="X3947" i="1"/>
  <c r="Y3947" i="1"/>
  <c r="Z3947" i="1"/>
  <c r="AA3947" i="1"/>
  <c r="AB3947" i="1"/>
  <c r="AC3947" i="1"/>
  <c r="AD3947" i="1"/>
  <c r="AE3947" i="1"/>
  <c r="H3948" i="1"/>
  <c r="I3948" i="1"/>
  <c r="J3948" i="1"/>
  <c r="K3948" i="1"/>
  <c r="L3948" i="1"/>
  <c r="M3948" i="1"/>
  <c r="N3948" i="1"/>
  <c r="O3948" i="1"/>
  <c r="P3948" i="1"/>
  <c r="Q3948" i="1"/>
  <c r="R3948" i="1"/>
  <c r="S3948" i="1"/>
  <c r="T3948" i="1"/>
  <c r="U3948" i="1"/>
  <c r="V3948" i="1"/>
  <c r="W3948" i="1"/>
  <c r="X3948" i="1"/>
  <c r="Y3948" i="1"/>
  <c r="Z3948" i="1"/>
  <c r="AA3948" i="1"/>
  <c r="AB3948" i="1"/>
  <c r="AC3948" i="1"/>
  <c r="AD3948" i="1"/>
  <c r="AE3948" i="1"/>
  <c r="H3949" i="1"/>
  <c r="I3949" i="1"/>
  <c r="J3949" i="1"/>
  <c r="K3949" i="1"/>
  <c r="L3949" i="1"/>
  <c r="M3949" i="1"/>
  <c r="N3949" i="1"/>
  <c r="O3949" i="1"/>
  <c r="P3949" i="1"/>
  <c r="Q3949" i="1"/>
  <c r="R3949" i="1"/>
  <c r="S3949" i="1"/>
  <c r="T3949" i="1"/>
  <c r="U3949" i="1"/>
  <c r="V3949" i="1"/>
  <c r="W3949" i="1"/>
  <c r="X3949" i="1"/>
  <c r="Y3949" i="1"/>
  <c r="Z3949" i="1"/>
  <c r="AA3949" i="1"/>
  <c r="AB3949" i="1"/>
  <c r="AC3949" i="1"/>
  <c r="AD3949" i="1"/>
  <c r="AE3949" i="1"/>
  <c r="H3950" i="1"/>
  <c r="I3950" i="1"/>
  <c r="J3950" i="1"/>
  <c r="K3950" i="1"/>
  <c r="L3950" i="1"/>
  <c r="M3950" i="1"/>
  <c r="N3950" i="1"/>
  <c r="O3950" i="1"/>
  <c r="P3950" i="1"/>
  <c r="Q3950" i="1"/>
  <c r="R3950" i="1"/>
  <c r="S3950" i="1"/>
  <c r="T3950" i="1"/>
  <c r="U3950" i="1"/>
  <c r="V3950" i="1"/>
  <c r="W3950" i="1"/>
  <c r="X3950" i="1"/>
  <c r="Y3950" i="1"/>
  <c r="Z3950" i="1"/>
  <c r="AA3950" i="1"/>
  <c r="AB3950" i="1"/>
  <c r="AC3950" i="1"/>
  <c r="AD3950" i="1"/>
  <c r="AE3950" i="1"/>
  <c r="H4007" i="1"/>
  <c r="I4007" i="1"/>
  <c r="J4007" i="1"/>
  <c r="K4007" i="1"/>
  <c r="L4007" i="1"/>
  <c r="M4007" i="1"/>
  <c r="N4007" i="1"/>
  <c r="O4007" i="1"/>
  <c r="P4007" i="1"/>
  <c r="Q4007" i="1"/>
  <c r="R4007" i="1"/>
  <c r="S4007" i="1"/>
  <c r="T4007" i="1"/>
  <c r="U4007" i="1"/>
  <c r="V4007" i="1"/>
  <c r="W4007" i="1"/>
  <c r="X4007" i="1"/>
  <c r="Y4007" i="1"/>
  <c r="Z4007" i="1"/>
  <c r="AA4007" i="1"/>
  <c r="AB4007" i="1"/>
  <c r="AC4007" i="1"/>
  <c r="AD4007" i="1"/>
  <c r="AE4007" i="1"/>
  <c r="H4008" i="1"/>
  <c r="I4008" i="1"/>
  <c r="J4008" i="1"/>
  <c r="K4008" i="1"/>
  <c r="L4008" i="1"/>
  <c r="M4008" i="1"/>
  <c r="N4008" i="1"/>
  <c r="O4008" i="1"/>
  <c r="P4008" i="1"/>
  <c r="Q4008" i="1"/>
  <c r="R4008" i="1"/>
  <c r="S4008" i="1"/>
  <c r="T4008" i="1"/>
  <c r="U4008" i="1"/>
  <c r="V4008" i="1"/>
  <c r="W4008" i="1"/>
  <c r="X4008" i="1"/>
  <c r="Y4008" i="1"/>
  <c r="Z4008" i="1"/>
  <c r="AA4008" i="1"/>
  <c r="AB4008" i="1"/>
  <c r="AC4008" i="1"/>
  <c r="AD4008" i="1"/>
  <c r="AE4008" i="1"/>
  <c r="H4009" i="1"/>
  <c r="I4009" i="1"/>
  <c r="J4009" i="1"/>
  <c r="K4009" i="1"/>
  <c r="L4009" i="1"/>
  <c r="M4009" i="1"/>
  <c r="N4009" i="1"/>
  <c r="O4009" i="1"/>
  <c r="P4009" i="1"/>
  <c r="Q4009" i="1"/>
  <c r="R4009" i="1"/>
  <c r="S4009" i="1"/>
  <c r="T4009" i="1"/>
  <c r="U4009" i="1"/>
  <c r="V4009" i="1"/>
  <c r="W4009" i="1"/>
  <c r="X4009" i="1"/>
  <c r="Y4009" i="1"/>
  <c r="Z4009" i="1"/>
  <c r="AA4009" i="1"/>
  <c r="AB4009" i="1"/>
  <c r="AC4009" i="1"/>
  <c r="AD4009" i="1"/>
  <c r="AE4009" i="1"/>
  <c r="H4010" i="1"/>
  <c r="I4010" i="1"/>
  <c r="J4010" i="1"/>
  <c r="K4010" i="1"/>
  <c r="L4010" i="1"/>
  <c r="M4010" i="1"/>
  <c r="N4010" i="1"/>
  <c r="O4010" i="1"/>
  <c r="P4010" i="1"/>
  <c r="Q4010" i="1"/>
  <c r="R4010" i="1"/>
  <c r="S4010" i="1"/>
  <c r="T4010" i="1"/>
  <c r="U4010" i="1"/>
  <c r="V4010" i="1"/>
  <c r="W4010" i="1"/>
  <c r="X4010" i="1"/>
  <c r="Y4010" i="1"/>
  <c r="Z4010" i="1"/>
  <c r="AA4010" i="1"/>
  <c r="AB4010" i="1"/>
  <c r="AC4010" i="1"/>
  <c r="AD4010" i="1"/>
  <c r="AE4010" i="1"/>
  <c r="H4011" i="1"/>
  <c r="I4011" i="1"/>
  <c r="J4011" i="1"/>
  <c r="K4011" i="1"/>
  <c r="L4011" i="1"/>
  <c r="M4011" i="1"/>
  <c r="N4011" i="1"/>
  <c r="O4011" i="1"/>
  <c r="P4011" i="1"/>
  <c r="Q4011" i="1"/>
  <c r="R4011" i="1"/>
  <c r="S4011" i="1"/>
  <c r="T4011" i="1"/>
  <c r="U4011" i="1"/>
  <c r="V4011" i="1"/>
  <c r="W4011" i="1"/>
  <c r="X4011" i="1"/>
  <c r="Y4011" i="1"/>
  <c r="Z4011" i="1"/>
  <c r="AA4011" i="1"/>
  <c r="AB4011" i="1"/>
  <c r="AC4011" i="1"/>
  <c r="AD4011" i="1"/>
  <c r="AE4011" i="1"/>
  <c r="H4012" i="1"/>
  <c r="I4012" i="1"/>
  <c r="J4012" i="1"/>
  <c r="K4012" i="1"/>
  <c r="L4012" i="1"/>
  <c r="M4012" i="1"/>
  <c r="N4012" i="1"/>
  <c r="O4012" i="1"/>
  <c r="P4012" i="1"/>
  <c r="Q4012" i="1"/>
  <c r="R4012" i="1"/>
  <c r="S4012" i="1"/>
  <c r="T4012" i="1"/>
  <c r="U4012" i="1"/>
  <c r="V4012" i="1"/>
  <c r="W4012" i="1"/>
  <c r="X4012" i="1"/>
  <c r="Y4012" i="1"/>
  <c r="Z4012" i="1"/>
  <c r="AA4012" i="1"/>
  <c r="AB4012" i="1"/>
  <c r="AC4012" i="1"/>
  <c r="AD4012" i="1"/>
  <c r="AE4012" i="1"/>
  <c r="H4013" i="1"/>
  <c r="I4013" i="1"/>
  <c r="J4013" i="1"/>
  <c r="K4013" i="1"/>
  <c r="L4013" i="1"/>
  <c r="M4013" i="1"/>
  <c r="N4013" i="1"/>
  <c r="O4013" i="1"/>
  <c r="P4013" i="1"/>
  <c r="Q4013" i="1"/>
  <c r="R4013" i="1"/>
  <c r="S4013" i="1"/>
  <c r="T4013" i="1"/>
  <c r="U4013" i="1"/>
  <c r="V4013" i="1"/>
  <c r="W4013" i="1"/>
  <c r="X4013" i="1"/>
  <c r="Y4013" i="1"/>
  <c r="Z4013" i="1"/>
  <c r="AA4013" i="1"/>
  <c r="AB4013" i="1"/>
  <c r="AC4013" i="1"/>
  <c r="AD4013" i="1"/>
  <c r="AE4013" i="1"/>
  <c r="H4014" i="1"/>
  <c r="I4014" i="1"/>
  <c r="J4014" i="1"/>
  <c r="K4014" i="1"/>
  <c r="L4014" i="1"/>
  <c r="M4014" i="1"/>
  <c r="N4014" i="1"/>
  <c r="O4014" i="1"/>
  <c r="P4014" i="1"/>
  <c r="Q4014" i="1"/>
  <c r="R4014" i="1"/>
  <c r="S4014" i="1"/>
  <c r="T4014" i="1"/>
  <c r="U4014" i="1"/>
  <c r="V4014" i="1"/>
  <c r="W4014" i="1"/>
  <c r="X4014" i="1"/>
  <c r="Y4014" i="1"/>
  <c r="Z4014" i="1"/>
  <c r="AA4014" i="1"/>
  <c r="AB4014" i="1"/>
  <c r="AC4014" i="1"/>
  <c r="AD4014" i="1"/>
  <c r="AE4014" i="1"/>
  <c r="H4015" i="1"/>
  <c r="I4015" i="1"/>
  <c r="J4015" i="1"/>
  <c r="K4015" i="1"/>
  <c r="L4015" i="1"/>
  <c r="M4015" i="1"/>
  <c r="N4015" i="1"/>
  <c r="O4015" i="1"/>
  <c r="P4015" i="1"/>
  <c r="Q4015" i="1"/>
  <c r="R4015" i="1"/>
  <c r="S4015" i="1"/>
  <c r="T4015" i="1"/>
  <c r="U4015" i="1"/>
  <c r="V4015" i="1"/>
  <c r="W4015" i="1"/>
  <c r="X4015" i="1"/>
  <c r="Y4015" i="1"/>
  <c r="Z4015" i="1"/>
  <c r="AA4015" i="1"/>
  <c r="AB4015" i="1"/>
  <c r="AC4015" i="1"/>
  <c r="AD4015" i="1"/>
  <c r="AE4015" i="1"/>
  <c r="H4016" i="1"/>
  <c r="I4016" i="1"/>
  <c r="J4016" i="1"/>
  <c r="K4016" i="1"/>
  <c r="L4016" i="1"/>
  <c r="M4016" i="1"/>
  <c r="N4016" i="1"/>
  <c r="O4016" i="1"/>
  <c r="P4016" i="1"/>
  <c r="Q4016" i="1"/>
  <c r="R4016" i="1"/>
  <c r="S4016" i="1"/>
  <c r="T4016" i="1"/>
  <c r="U4016" i="1"/>
  <c r="V4016" i="1"/>
  <c r="W4016" i="1"/>
  <c r="X4016" i="1"/>
  <c r="Y4016" i="1"/>
  <c r="Z4016" i="1"/>
  <c r="AA4016" i="1"/>
  <c r="AB4016" i="1"/>
  <c r="AC4016" i="1"/>
  <c r="AD4016" i="1"/>
  <c r="AE4016" i="1"/>
  <c r="H4017" i="1"/>
  <c r="I4017" i="1"/>
  <c r="J4017" i="1"/>
  <c r="K4017" i="1"/>
  <c r="L4017" i="1"/>
  <c r="M4017" i="1"/>
  <c r="N4017" i="1"/>
  <c r="O4017" i="1"/>
  <c r="P4017" i="1"/>
  <c r="Q4017" i="1"/>
  <c r="R4017" i="1"/>
  <c r="S4017" i="1"/>
  <c r="T4017" i="1"/>
  <c r="U4017" i="1"/>
  <c r="V4017" i="1"/>
  <c r="W4017" i="1"/>
  <c r="X4017" i="1"/>
  <c r="Y4017" i="1"/>
  <c r="Z4017" i="1"/>
  <c r="AA4017" i="1"/>
  <c r="AB4017" i="1"/>
  <c r="AC4017" i="1"/>
  <c r="AD4017" i="1"/>
  <c r="AE4017" i="1"/>
  <c r="H4018" i="1"/>
  <c r="I4018" i="1"/>
  <c r="J4018" i="1"/>
  <c r="K4018" i="1"/>
  <c r="L4018" i="1"/>
  <c r="M4018" i="1"/>
  <c r="N4018" i="1"/>
  <c r="O4018" i="1"/>
  <c r="P4018" i="1"/>
  <c r="Q4018" i="1"/>
  <c r="R4018" i="1"/>
  <c r="S4018" i="1"/>
  <c r="T4018" i="1"/>
  <c r="U4018" i="1"/>
  <c r="V4018" i="1"/>
  <c r="W4018" i="1"/>
  <c r="X4018" i="1"/>
  <c r="Y4018" i="1"/>
  <c r="Z4018" i="1"/>
  <c r="AA4018" i="1"/>
  <c r="AB4018" i="1"/>
  <c r="AC4018" i="1"/>
  <c r="AD4018" i="1"/>
  <c r="AE4018" i="1"/>
  <c r="H4019" i="1"/>
  <c r="I4019" i="1"/>
  <c r="J4019" i="1"/>
  <c r="K4019" i="1"/>
  <c r="L4019" i="1"/>
  <c r="M4019" i="1"/>
  <c r="N4019" i="1"/>
  <c r="O4019" i="1"/>
  <c r="P4019" i="1"/>
  <c r="Q4019" i="1"/>
  <c r="R4019" i="1"/>
  <c r="S4019" i="1"/>
  <c r="T4019" i="1"/>
  <c r="U4019" i="1"/>
  <c r="V4019" i="1"/>
  <c r="W4019" i="1"/>
  <c r="X4019" i="1"/>
  <c r="Y4019" i="1"/>
  <c r="Z4019" i="1"/>
  <c r="AA4019" i="1"/>
  <c r="AB4019" i="1"/>
  <c r="AC4019" i="1"/>
  <c r="AD4019" i="1"/>
  <c r="AE4019" i="1"/>
  <c r="H4020" i="1"/>
  <c r="I4020" i="1"/>
  <c r="J4020" i="1"/>
  <c r="K4020" i="1"/>
  <c r="L4020" i="1"/>
  <c r="M4020" i="1"/>
  <c r="N4020" i="1"/>
  <c r="O4020" i="1"/>
  <c r="P4020" i="1"/>
  <c r="Q4020" i="1"/>
  <c r="R4020" i="1"/>
  <c r="S4020" i="1"/>
  <c r="T4020" i="1"/>
  <c r="U4020" i="1"/>
  <c r="V4020" i="1"/>
  <c r="W4020" i="1"/>
  <c r="X4020" i="1"/>
  <c r="Y4020" i="1"/>
  <c r="Z4020" i="1"/>
  <c r="AA4020" i="1"/>
  <c r="AB4020" i="1"/>
  <c r="AC4020" i="1"/>
  <c r="AD4020" i="1"/>
  <c r="AE4020" i="1"/>
  <c r="H4021" i="1"/>
  <c r="I4021" i="1"/>
  <c r="J4021" i="1"/>
  <c r="K4021" i="1"/>
  <c r="L4021" i="1"/>
  <c r="M4021" i="1"/>
  <c r="N4021" i="1"/>
  <c r="O4021" i="1"/>
  <c r="P4021" i="1"/>
  <c r="Q4021" i="1"/>
  <c r="R4021" i="1"/>
  <c r="S4021" i="1"/>
  <c r="T4021" i="1"/>
  <c r="U4021" i="1"/>
  <c r="V4021" i="1"/>
  <c r="W4021" i="1"/>
  <c r="X4021" i="1"/>
  <c r="Y4021" i="1"/>
  <c r="Z4021" i="1"/>
  <c r="AA4021" i="1"/>
  <c r="AB4021" i="1"/>
  <c r="AC4021" i="1"/>
  <c r="AD4021" i="1"/>
  <c r="AE4021" i="1"/>
  <c r="H4022" i="1"/>
  <c r="I4022" i="1"/>
  <c r="J4022" i="1"/>
  <c r="K4022" i="1"/>
  <c r="L4022" i="1"/>
  <c r="M4022" i="1"/>
  <c r="N4022" i="1"/>
  <c r="O4022" i="1"/>
  <c r="P4022" i="1"/>
  <c r="Q4022" i="1"/>
  <c r="R4022" i="1"/>
  <c r="S4022" i="1"/>
  <c r="T4022" i="1"/>
  <c r="U4022" i="1"/>
  <c r="V4022" i="1"/>
  <c r="W4022" i="1"/>
  <c r="X4022" i="1"/>
  <c r="Y4022" i="1"/>
  <c r="Z4022" i="1"/>
  <c r="AA4022" i="1"/>
  <c r="AB4022" i="1"/>
  <c r="AC4022" i="1"/>
  <c r="AD4022" i="1"/>
  <c r="AE4022" i="1"/>
  <c r="H4023" i="1"/>
  <c r="I4023" i="1"/>
  <c r="J4023" i="1"/>
  <c r="K4023" i="1"/>
  <c r="L4023" i="1"/>
  <c r="M4023" i="1"/>
  <c r="N4023" i="1"/>
  <c r="O4023" i="1"/>
  <c r="P4023" i="1"/>
  <c r="Q4023" i="1"/>
  <c r="R4023" i="1"/>
  <c r="S4023" i="1"/>
  <c r="T4023" i="1"/>
  <c r="U4023" i="1"/>
  <c r="V4023" i="1"/>
  <c r="W4023" i="1"/>
  <c r="X4023" i="1"/>
  <c r="Y4023" i="1"/>
  <c r="Z4023" i="1"/>
  <c r="AA4023" i="1"/>
  <c r="AB4023" i="1"/>
  <c r="AC4023" i="1"/>
  <c r="AD4023" i="1"/>
  <c r="AE4023" i="1"/>
  <c r="H4024" i="1"/>
  <c r="I4024" i="1"/>
  <c r="J4024" i="1"/>
  <c r="K4024" i="1"/>
  <c r="L4024" i="1"/>
  <c r="M4024" i="1"/>
  <c r="N4024" i="1"/>
  <c r="O4024" i="1"/>
  <c r="P4024" i="1"/>
  <c r="Q4024" i="1"/>
  <c r="R4024" i="1"/>
  <c r="S4024" i="1"/>
  <c r="T4024" i="1"/>
  <c r="U4024" i="1"/>
  <c r="V4024" i="1"/>
  <c r="W4024" i="1"/>
  <c r="X4024" i="1"/>
  <c r="Y4024" i="1"/>
  <c r="Z4024" i="1"/>
  <c r="AA4024" i="1"/>
  <c r="AB4024" i="1"/>
  <c r="AC4024" i="1"/>
  <c r="AD4024" i="1"/>
  <c r="AE4024" i="1"/>
  <c r="H4025" i="1"/>
  <c r="I4025" i="1"/>
  <c r="J4025" i="1"/>
  <c r="K4025" i="1"/>
  <c r="L4025" i="1"/>
  <c r="M4025" i="1"/>
  <c r="N4025" i="1"/>
  <c r="O4025" i="1"/>
  <c r="P4025" i="1"/>
  <c r="Q4025" i="1"/>
  <c r="R4025" i="1"/>
  <c r="S4025" i="1"/>
  <c r="T4025" i="1"/>
  <c r="U4025" i="1"/>
  <c r="V4025" i="1"/>
  <c r="W4025" i="1"/>
  <c r="X4025" i="1"/>
  <c r="Y4025" i="1"/>
  <c r="Z4025" i="1"/>
  <c r="AA4025" i="1"/>
  <c r="AB4025" i="1"/>
  <c r="AC4025" i="1"/>
  <c r="AD4025" i="1"/>
  <c r="AE4025" i="1"/>
  <c r="H4026" i="1"/>
  <c r="I4026" i="1"/>
  <c r="J4026" i="1"/>
  <c r="K4026" i="1"/>
  <c r="L4026" i="1"/>
  <c r="M4026" i="1"/>
  <c r="N4026" i="1"/>
  <c r="O4026" i="1"/>
  <c r="P4026" i="1"/>
  <c r="Q4026" i="1"/>
  <c r="R4026" i="1"/>
  <c r="S4026" i="1"/>
  <c r="T4026" i="1"/>
  <c r="U4026" i="1"/>
  <c r="V4026" i="1"/>
  <c r="W4026" i="1"/>
  <c r="X4026" i="1"/>
  <c r="Y4026" i="1"/>
  <c r="Z4026" i="1"/>
  <c r="AA4026" i="1"/>
  <c r="AB4026" i="1"/>
  <c r="AC4026" i="1"/>
  <c r="AD4026" i="1"/>
  <c r="AE4026" i="1"/>
  <c r="H4027" i="1"/>
  <c r="I4027" i="1"/>
  <c r="J4027" i="1"/>
  <c r="K4027" i="1"/>
  <c r="L4027" i="1"/>
  <c r="M4027" i="1"/>
  <c r="N4027" i="1"/>
  <c r="O4027" i="1"/>
  <c r="P4027" i="1"/>
  <c r="Q4027" i="1"/>
  <c r="R4027" i="1"/>
  <c r="S4027" i="1"/>
  <c r="T4027" i="1"/>
  <c r="U4027" i="1"/>
  <c r="V4027" i="1"/>
  <c r="W4027" i="1"/>
  <c r="X4027" i="1"/>
  <c r="Y4027" i="1"/>
  <c r="Z4027" i="1"/>
  <c r="AA4027" i="1"/>
  <c r="AB4027" i="1"/>
  <c r="AC4027" i="1"/>
  <c r="AD4027" i="1"/>
  <c r="AE4027" i="1"/>
  <c r="H4028" i="1"/>
  <c r="I4028" i="1"/>
  <c r="J4028" i="1"/>
  <c r="K4028" i="1"/>
  <c r="L4028" i="1"/>
  <c r="M4028" i="1"/>
  <c r="N4028" i="1"/>
  <c r="O4028" i="1"/>
  <c r="P4028" i="1"/>
  <c r="Q4028" i="1"/>
  <c r="R4028" i="1"/>
  <c r="S4028" i="1"/>
  <c r="T4028" i="1"/>
  <c r="U4028" i="1"/>
  <c r="V4028" i="1"/>
  <c r="W4028" i="1"/>
  <c r="X4028" i="1"/>
  <c r="Y4028" i="1"/>
  <c r="Z4028" i="1"/>
  <c r="AA4028" i="1"/>
  <c r="AB4028" i="1"/>
  <c r="AC4028" i="1"/>
  <c r="AD4028" i="1"/>
  <c r="AE4028" i="1"/>
  <c r="H4029" i="1"/>
  <c r="I4029" i="1"/>
  <c r="J4029" i="1"/>
  <c r="K4029" i="1"/>
  <c r="L4029" i="1"/>
  <c r="M4029" i="1"/>
  <c r="N4029" i="1"/>
  <c r="O4029" i="1"/>
  <c r="P4029" i="1"/>
  <c r="Q4029" i="1"/>
  <c r="R4029" i="1"/>
  <c r="S4029" i="1"/>
  <c r="T4029" i="1"/>
  <c r="U4029" i="1"/>
  <c r="V4029" i="1"/>
  <c r="W4029" i="1"/>
  <c r="X4029" i="1"/>
  <c r="Y4029" i="1"/>
  <c r="Z4029" i="1"/>
  <c r="AA4029" i="1"/>
  <c r="AB4029" i="1"/>
  <c r="AC4029" i="1"/>
  <c r="AD4029" i="1"/>
  <c r="AE4029" i="1"/>
  <c r="H4030" i="1"/>
  <c r="I4030" i="1"/>
  <c r="J4030" i="1"/>
  <c r="K4030" i="1"/>
  <c r="L4030" i="1"/>
  <c r="M4030" i="1"/>
  <c r="N4030" i="1"/>
  <c r="O4030" i="1"/>
  <c r="P4030" i="1"/>
  <c r="Q4030" i="1"/>
  <c r="R4030" i="1"/>
  <c r="S4030" i="1"/>
  <c r="T4030" i="1"/>
  <c r="U4030" i="1"/>
  <c r="V4030" i="1"/>
  <c r="W4030" i="1"/>
  <c r="X4030" i="1"/>
  <c r="Y4030" i="1"/>
  <c r="Z4030" i="1"/>
  <c r="AA4030" i="1"/>
  <c r="AB4030" i="1"/>
  <c r="AC4030" i="1"/>
  <c r="AD4030" i="1"/>
  <c r="AE4030" i="1"/>
  <c r="H4031" i="1"/>
  <c r="I4031" i="1"/>
  <c r="J4031" i="1"/>
  <c r="K4031" i="1"/>
  <c r="L4031" i="1"/>
  <c r="M4031" i="1"/>
  <c r="N4031" i="1"/>
  <c r="O4031" i="1"/>
  <c r="P4031" i="1"/>
  <c r="Q4031" i="1"/>
  <c r="R4031" i="1"/>
  <c r="S4031" i="1"/>
  <c r="T4031" i="1"/>
  <c r="U4031" i="1"/>
  <c r="V4031" i="1"/>
  <c r="W4031" i="1"/>
  <c r="X4031" i="1"/>
  <c r="Y4031" i="1"/>
  <c r="Z4031" i="1"/>
  <c r="AA4031" i="1"/>
  <c r="AB4031" i="1"/>
  <c r="AC4031" i="1"/>
  <c r="AD4031" i="1"/>
  <c r="AE4031" i="1"/>
  <c r="H4032" i="1"/>
  <c r="I4032" i="1"/>
  <c r="J4032" i="1"/>
  <c r="K4032" i="1"/>
  <c r="L4032" i="1"/>
  <c r="M4032" i="1"/>
  <c r="N4032" i="1"/>
  <c r="O4032" i="1"/>
  <c r="P4032" i="1"/>
  <c r="Q4032" i="1"/>
  <c r="R4032" i="1"/>
  <c r="S4032" i="1"/>
  <c r="T4032" i="1"/>
  <c r="U4032" i="1"/>
  <c r="V4032" i="1"/>
  <c r="W4032" i="1"/>
  <c r="X4032" i="1"/>
  <c r="Y4032" i="1"/>
  <c r="Z4032" i="1"/>
  <c r="AA4032" i="1"/>
  <c r="AB4032" i="1"/>
  <c r="AC4032" i="1"/>
  <c r="AD4032" i="1"/>
  <c r="AE4032" i="1"/>
  <c r="H4033" i="1"/>
  <c r="I4033" i="1"/>
  <c r="J4033" i="1"/>
  <c r="K4033" i="1"/>
  <c r="L4033" i="1"/>
  <c r="M4033" i="1"/>
  <c r="N4033" i="1"/>
  <c r="O4033" i="1"/>
  <c r="P4033" i="1"/>
  <c r="Q4033" i="1"/>
  <c r="R4033" i="1"/>
  <c r="S4033" i="1"/>
  <c r="T4033" i="1"/>
  <c r="U4033" i="1"/>
  <c r="V4033" i="1"/>
  <c r="W4033" i="1"/>
  <c r="X4033" i="1"/>
  <c r="Y4033" i="1"/>
  <c r="Z4033" i="1"/>
  <c r="AA4033" i="1"/>
  <c r="AB4033" i="1"/>
  <c r="AC4033" i="1"/>
  <c r="AD4033" i="1"/>
  <c r="AE4033" i="1"/>
  <c r="H4034" i="1"/>
  <c r="I4034" i="1"/>
  <c r="J4034" i="1"/>
  <c r="K4034" i="1"/>
  <c r="L4034" i="1"/>
  <c r="M4034" i="1"/>
  <c r="N4034" i="1"/>
  <c r="O4034" i="1"/>
  <c r="P4034" i="1"/>
  <c r="Q4034" i="1"/>
  <c r="R4034" i="1"/>
  <c r="S4034" i="1"/>
  <c r="T4034" i="1"/>
  <c r="U4034" i="1"/>
  <c r="V4034" i="1"/>
  <c r="W4034" i="1"/>
  <c r="X4034" i="1"/>
  <c r="Y4034" i="1"/>
  <c r="Z4034" i="1"/>
  <c r="AA4034" i="1"/>
  <c r="AB4034" i="1"/>
  <c r="AC4034" i="1"/>
  <c r="AD4034" i="1"/>
  <c r="AE4034" i="1"/>
  <c r="H4035" i="1"/>
  <c r="I4035" i="1"/>
  <c r="J4035" i="1"/>
  <c r="K4035" i="1"/>
  <c r="L4035" i="1"/>
  <c r="M4035" i="1"/>
  <c r="N4035" i="1"/>
  <c r="O4035" i="1"/>
  <c r="P4035" i="1"/>
  <c r="Q4035" i="1"/>
  <c r="R4035" i="1"/>
  <c r="S4035" i="1"/>
  <c r="T4035" i="1"/>
  <c r="U4035" i="1"/>
  <c r="V4035" i="1"/>
  <c r="W4035" i="1"/>
  <c r="X4035" i="1"/>
  <c r="Y4035" i="1"/>
  <c r="Z4035" i="1"/>
  <c r="AA4035" i="1"/>
  <c r="AB4035" i="1"/>
  <c r="AC4035" i="1"/>
  <c r="AD4035" i="1"/>
  <c r="AE4035" i="1"/>
  <c r="H4036" i="1"/>
  <c r="I4036" i="1"/>
  <c r="J4036" i="1"/>
  <c r="K4036" i="1"/>
  <c r="L4036" i="1"/>
  <c r="M4036" i="1"/>
  <c r="N4036" i="1"/>
  <c r="O4036" i="1"/>
  <c r="P4036" i="1"/>
  <c r="Q4036" i="1"/>
  <c r="R4036" i="1"/>
  <c r="S4036" i="1"/>
  <c r="T4036" i="1"/>
  <c r="U4036" i="1"/>
  <c r="V4036" i="1"/>
  <c r="W4036" i="1"/>
  <c r="X4036" i="1"/>
  <c r="Y4036" i="1"/>
  <c r="Z4036" i="1"/>
  <c r="AA4036" i="1"/>
  <c r="AB4036" i="1"/>
  <c r="AC4036" i="1"/>
  <c r="AD4036" i="1"/>
  <c r="AE4036" i="1"/>
  <c r="H4037" i="1"/>
  <c r="I4037" i="1"/>
  <c r="J4037" i="1"/>
  <c r="K4037" i="1"/>
  <c r="L4037" i="1"/>
  <c r="M4037" i="1"/>
  <c r="N4037" i="1"/>
  <c r="O4037" i="1"/>
  <c r="P4037" i="1"/>
  <c r="Q4037" i="1"/>
  <c r="R4037" i="1"/>
  <c r="S4037" i="1"/>
  <c r="T4037" i="1"/>
  <c r="U4037" i="1"/>
  <c r="V4037" i="1"/>
  <c r="W4037" i="1"/>
  <c r="X4037" i="1"/>
  <c r="Y4037" i="1"/>
  <c r="Z4037" i="1"/>
  <c r="AA4037" i="1"/>
  <c r="AB4037" i="1"/>
  <c r="AC4037" i="1"/>
  <c r="AD4037" i="1"/>
  <c r="AE4037" i="1"/>
  <c r="H4038" i="1"/>
  <c r="I4038" i="1"/>
  <c r="J4038" i="1"/>
  <c r="K4038" i="1"/>
  <c r="L4038" i="1"/>
  <c r="M4038" i="1"/>
  <c r="N4038" i="1"/>
  <c r="O4038" i="1"/>
  <c r="P4038" i="1"/>
  <c r="Q4038" i="1"/>
  <c r="R4038" i="1"/>
  <c r="S4038" i="1"/>
  <c r="T4038" i="1"/>
  <c r="U4038" i="1"/>
  <c r="V4038" i="1"/>
  <c r="W4038" i="1"/>
  <c r="X4038" i="1"/>
  <c r="Y4038" i="1"/>
  <c r="Z4038" i="1"/>
  <c r="AA4038" i="1"/>
  <c r="AB4038" i="1"/>
  <c r="AC4038" i="1"/>
  <c r="AD4038" i="1"/>
  <c r="AE4038" i="1"/>
  <c r="H4039" i="1"/>
  <c r="I4039" i="1"/>
  <c r="J4039" i="1"/>
  <c r="K4039" i="1"/>
  <c r="L4039" i="1"/>
  <c r="M4039" i="1"/>
  <c r="N4039" i="1"/>
  <c r="O4039" i="1"/>
  <c r="P4039" i="1"/>
  <c r="Q4039" i="1"/>
  <c r="R4039" i="1"/>
  <c r="S4039" i="1"/>
  <c r="T4039" i="1"/>
  <c r="U4039" i="1"/>
  <c r="V4039" i="1"/>
  <c r="W4039" i="1"/>
  <c r="X4039" i="1"/>
  <c r="Y4039" i="1"/>
  <c r="Z4039" i="1"/>
  <c r="AA4039" i="1"/>
  <c r="AB4039" i="1"/>
  <c r="AC4039" i="1"/>
  <c r="AD4039" i="1"/>
  <c r="AE4039" i="1"/>
  <c r="H4040" i="1"/>
  <c r="I4040" i="1"/>
  <c r="J4040" i="1"/>
  <c r="K4040" i="1"/>
  <c r="L4040" i="1"/>
  <c r="M4040" i="1"/>
  <c r="N4040" i="1"/>
  <c r="O4040" i="1"/>
  <c r="P4040" i="1"/>
  <c r="Q4040" i="1"/>
  <c r="R4040" i="1"/>
  <c r="S4040" i="1"/>
  <c r="T4040" i="1"/>
  <c r="U4040" i="1"/>
  <c r="V4040" i="1"/>
  <c r="W4040" i="1"/>
  <c r="X4040" i="1"/>
  <c r="Y4040" i="1"/>
  <c r="Z4040" i="1"/>
  <c r="AA4040" i="1"/>
  <c r="AB4040" i="1"/>
  <c r="AC4040" i="1"/>
  <c r="AD4040" i="1"/>
  <c r="AE4040" i="1"/>
  <c r="H4041" i="1"/>
  <c r="I4041" i="1"/>
  <c r="J4041" i="1"/>
  <c r="K4041" i="1"/>
  <c r="L4041" i="1"/>
  <c r="M4041" i="1"/>
  <c r="N4041" i="1"/>
  <c r="O4041" i="1"/>
  <c r="P4041" i="1"/>
  <c r="Q4041" i="1"/>
  <c r="R4041" i="1"/>
  <c r="S4041" i="1"/>
  <c r="T4041" i="1"/>
  <c r="U4041" i="1"/>
  <c r="V4041" i="1"/>
  <c r="W4041" i="1"/>
  <c r="X4041" i="1"/>
  <c r="Y4041" i="1"/>
  <c r="Z4041" i="1"/>
  <c r="AA4041" i="1"/>
  <c r="AB4041" i="1"/>
  <c r="AC4041" i="1"/>
  <c r="AD4041" i="1"/>
  <c r="AE4041" i="1"/>
  <c r="H4042" i="1"/>
  <c r="I4042" i="1"/>
  <c r="J4042" i="1"/>
  <c r="K4042" i="1"/>
  <c r="L4042" i="1"/>
  <c r="M4042" i="1"/>
  <c r="N4042" i="1"/>
  <c r="O4042" i="1"/>
  <c r="P4042" i="1"/>
  <c r="Q4042" i="1"/>
  <c r="R4042" i="1"/>
  <c r="S4042" i="1"/>
  <c r="T4042" i="1"/>
  <c r="U4042" i="1"/>
  <c r="V4042" i="1"/>
  <c r="W4042" i="1"/>
  <c r="X4042" i="1"/>
  <c r="Y4042" i="1"/>
  <c r="Z4042" i="1"/>
  <c r="AA4042" i="1"/>
  <c r="AB4042" i="1"/>
  <c r="AC4042" i="1"/>
  <c r="AD4042" i="1"/>
  <c r="AE4042" i="1"/>
  <c r="H4043" i="1"/>
  <c r="I4043" i="1"/>
  <c r="J4043" i="1"/>
  <c r="K4043" i="1"/>
  <c r="L4043" i="1"/>
  <c r="M4043" i="1"/>
  <c r="N4043" i="1"/>
  <c r="O4043" i="1"/>
  <c r="P4043" i="1"/>
  <c r="Q4043" i="1"/>
  <c r="R4043" i="1"/>
  <c r="S4043" i="1"/>
  <c r="T4043" i="1"/>
  <c r="U4043" i="1"/>
  <c r="V4043" i="1"/>
  <c r="W4043" i="1"/>
  <c r="X4043" i="1"/>
  <c r="Y4043" i="1"/>
  <c r="Z4043" i="1"/>
  <c r="AA4043" i="1"/>
  <c r="AB4043" i="1"/>
  <c r="AC4043" i="1"/>
  <c r="AD4043" i="1"/>
  <c r="AE4043" i="1"/>
  <c r="H4044" i="1"/>
  <c r="I4044" i="1"/>
  <c r="J4044" i="1"/>
  <c r="K4044" i="1"/>
  <c r="L4044" i="1"/>
  <c r="M4044" i="1"/>
  <c r="N4044" i="1"/>
  <c r="O4044" i="1"/>
  <c r="P4044" i="1"/>
  <c r="Q4044" i="1"/>
  <c r="R4044" i="1"/>
  <c r="S4044" i="1"/>
  <c r="T4044" i="1"/>
  <c r="U4044" i="1"/>
  <c r="V4044" i="1"/>
  <c r="W4044" i="1"/>
  <c r="X4044" i="1"/>
  <c r="Y4044" i="1"/>
  <c r="Z4044" i="1"/>
  <c r="AA4044" i="1"/>
  <c r="AB4044" i="1"/>
  <c r="AC4044" i="1"/>
  <c r="AD4044" i="1"/>
  <c r="AE4044" i="1"/>
  <c r="H4045" i="1"/>
  <c r="I4045" i="1"/>
  <c r="J4045" i="1"/>
  <c r="K4045" i="1"/>
  <c r="L4045" i="1"/>
  <c r="M4045" i="1"/>
  <c r="N4045" i="1"/>
  <c r="O4045" i="1"/>
  <c r="P4045" i="1"/>
  <c r="Q4045" i="1"/>
  <c r="R4045" i="1"/>
  <c r="S4045" i="1"/>
  <c r="T4045" i="1"/>
  <c r="U4045" i="1"/>
  <c r="V4045" i="1"/>
  <c r="W4045" i="1"/>
  <c r="X4045" i="1"/>
  <c r="Y4045" i="1"/>
  <c r="Z4045" i="1"/>
  <c r="AA4045" i="1"/>
  <c r="AB4045" i="1"/>
  <c r="AC4045" i="1"/>
  <c r="AD4045" i="1"/>
  <c r="AE4045" i="1"/>
  <c r="H4046" i="1"/>
  <c r="I4046" i="1"/>
  <c r="J4046" i="1"/>
  <c r="K4046" i="1"/>
  <c r="L4046" i="1"/>
  <c r="M4046" i="1"/>
  <c r="N4046" i="1"/>
  <c r="O4046" i="1"/>
  <c r="P4046" i="1"/>
  <c r="Q4046" i="1"/>
  <c r="R4046" i="1"/>
  <c r="S4046" i="1"/>
  <c r="T4046" i="1"/>
  <c r="U4046" i="1"/>
  <c r="V4046" i="1"/>
  <c r="W4046" i="1"/>
  <c r="X4046" i="1"/>
  <c r="Y4046" i="1"/>
  <c r="Z4046" i="1"/>
  <c r="AA4046" i="1"/>
  <c r="AB4046" i="1"/>
  <c r="AC4046" i="1"/>
  <c r="AD4046" i="1"/>
  <c r="AE4046" i="1"/>
  <c r="H4047" i="1"/>
  <c r="I4047" i="1"/>
  <c r="J4047" i="1"/>
  <c r="K4047" i="1"/>
  <c r="L4047" i="1"/>
  <c r="M4047" i="1"/>
  <c r="N4047" i="1"/>
  <c r="O4047" i="1"/>
  <c r="P4047" i="1"/>
  <c r="Q4047" i="1"/>
  <c r="R4047" i="1"/>
  <c r="S4047" i="1"/>
  <c r="T4047" i="1"/>
  <c r="U4047" i="1"/>
  <c r="V4047" i="1"/>
  <c r="W4047" i="1"/>
  <c r="X4047" i="1"/>
  <c r="Y4047" i="1"/>
  <c r="Z4047" i="1"/>
  <c r="AA4047" i="1"/>
  <c r="AB4047" i="1"/>
  <c r="AC4047" i="1"/>
  <c r="AD4047" i="1"/>
  <c r="AE4047" i="1"/>
  <c r="H4048" i="1"/>
  <c r="I4048" i="1"/>
  <c r="J4048" i="1"/>
  <c r="K4048" i="1"/>
  <c r="L4048" i="1"/>
  <c r="M4048" i="1"/>
  <c r="N4048" i="1"/>
  <c r="O4048" i="1"/>
  <c r="P4048" i="1"/>
  <c r="Q4048" i="1"/>
  <c r="R4048" i="1"/>
  <c r="S4048" i="1"/>
  <c r="T4048" i="1"/>
  <c r="U4048" i="1"/>
  <c r="V4048" i="1"/>
  <c r="W4048" i="1"/>
  <c r="X4048" i="1"/>
  <c r="Y4048" i="1"/>
  <c r="Z4048" i="1"/>
  <c r="AA4048" i="1"/>
  <c r="AB4048" i="1"/>
  <c r="AC4048" i="1"/>
  <c r="AD4048" i="1"/>
  <c r="AE4048" i="1"/>
  <c r="H4049" i="1"/>
  <c r="I4049" i="1"/>
  <c r="J4049" i="1"/>
  <c r="K4049" i="1"/>
  <c r="L4049" i="1"/>
  <c r="M4049" i="1"/>
  <c r="N4049" i="1"/>
  <c r="O4049" i="1"/>
  <c r="P4049" i="1"/>
  <c r="Q4049" i="1"/>
  <c r="R4049" i="1"/>
  <c r="S4049" i="1"/>
  <c r="T4049" i="1"/>
  <c r="U4049" i="1"/>
  <c r="V4049" i="1"/>
  <c r="W4049" i="1"/>
  <c r="X4049" i="1"/>
  <c r="Y4049" i="1"/>
  <c r="Z4049" i="1"/>
  <c r="AA4049" i="1"/>
  <c r="AB4049" i="1"/>
  <c r="AC4049" i="1"/>
  <c r="AD4049" i="1"/>
  <c r="AE4049" i="1"/>
  <c r="H4050" i="1"/>
  <c r="I4050" i="1"/>
  <c r="J4050" i="1"/>
  <c r="K4050" i="1"/>
  <c r="L4050" i="1"/>
  <c r="M4050" i="1"/>
  <c r="N4050" i="1"/>
  <c r="O4050" i="1"/>
  <c r="P4050" i="1"/>
  <c r="Q4050" i="1"/>
  <c r="R4050" i="1"/>
  <c r="S4050" i="1"/>
  <c r="T4050" i="1"/>
  <c r="U4050" i="1"/>
  <c r="V4050" i="1"/>
  <c r="W4050" i="1"/>
  <c r="X4050" i="1"/>
  <c r="Y4050" i="1"/>
  <c r="Z4050" i="1"/>
  <c r="AA4050" i="1"/>
  <c r="AB4050" i="1"/>
  <c r="AC4050" i="1"/>
  <c r="AD4050" i="1"/>
  <c r="AE4050" i="1"/>
  <c r="H4051" i="1"/>
  <c r="I4051" i="1"/>
  <c r="J4051" i="1"/>
  <c r="K4051" i="1"/>
  <c r="L4051" i="1"/>
  <c r="M4051" i="1"/>
  <c r="N4051" i="1"/>
  <c r="O4051" i="1"/>
  <c r="P4051" i="1"/>
  <c r="Q4051" i="1"/>
  <c r="R4051" i="1"/>
  <c r="S4051" i="1"/>
  <c r="T4051" i="1"/>
  <c r="U4051" i="1"/>
  <c r="V4051" i="1"/>
  <c r="W4051" i="1"/>
  <c r="X4051" i="1"/>
  <c r="Y4051" i="1"/>
  <c r="Z4051" i="1"/>
  <c r="AA4051" i="1"/>
  <c r="AB4051" i="1"/>
  <c r="AC4051" i="1"/>
  <c r="AD4051" i="1"/>
  <c r="AE4051" i="1"/>
  <c r="H4052" i="1"/>
  <c r="I4052" i="1"/>
  <c r="J4052" i="1"/>
  <c r="K4052" i="1"/>
  <c r="L4052" i="1"/>
  <c r="M4052" i="1"/>
  <c r="N4052" i="1"/>
  <c r="O4052" i="1"/>
  <c r="P4052" i="1"/>
  <c r="Q4052" i="1"/>
  <c r="R4052" i="1"/>
  <c r="S4052" i="1"/>
  <c r="T4052" i="1"/>
  <c r="U4052" i="1"/>
  <c r="V4052" i="1"/>
  <c r="W4052" i="1"/>
  <c r="X4052" i="1"/>
  <c r="Y4052" i="1"/>
  <c r="Z4052" i="1"/>
  <c r="AA4052" i="1"/>
  <c r="AB4052" i="1"/>
  <c r="AC4052" i="1"/>
  <c r="AD4052" i="1"/>
  <c r="AE4052" i="1"/>
  <c r="H4053" i="1"/>
  <c r="I4053" i="1"/>
  <c r="J4053" i="1"/>
  <c r="K4053" i="1"/>
  <c r="L4053" i="1"/>
  <c r="M4053" i="1"/>
  <c r="N4053" i="1"/>
  <c r="O4053" i="1"/>
  <c r="P4053" i="1"/>
  <c r="Q4053" i="1"/>
  <c r="R4053" i="1"/>
  <c r="S4053" i="1"/>
  <c r="T4053" i="1"/>
  <c r="U4053" i="1"/>
  <c r="V4053" i="1"/>
  <c r="W4053" i="1"/>
  <c r="X4053" i="1"/>
  <c r="Y4053" i="1"/>
  <c r="Z4053" i="1"/>
  <c r="AA4053" i="1"/>
  <c r="AB4053" i="1"/>
  <c r="AC4053" i="1"/>
  <c r="AD4053" i="1"/>
  <c r="AE4053" i="1"/>
  <c r="H4054" i="1"/>
  <c r="I4054" i="1"/>
  <c r="J4054" i="1"/>
  <c r="K4054" i="1"/>
  <c r="L4054" i="1"/>
  <c r="M4054" i="1"/>
  <c r="N4054" i="1"/>
  <c r="O4054" i="1"/>
  <c r="P4054" i="1"/>
  <c r="Q4054" i="1"/>
  <c r="R4054" i="1"/>
  <c r="S4054" i="1"/>
  <c r="T4054" i="1"/>
  <c r="U4054" i="1"/>
  <c r="V4054" i="1"/>
  <c r="W4054" i="1"/>
  <c r="X4054" i="1"/>
  <c r="Y4054" i="1"/>
  <c r="Z4054" i="1"/>
  <c r="AA4054" i="1"/>
  <c r="AB4054" i="1"/>
  <c r="AC4054" i="1"/>
  <c r="AD4054" i="1"/>
  <c r="AE4054" i="1"/>
  <c r="H4055" i="1"/>
  <c r="I4055" i="1"/>
  <c r="J4055" i="1"/>
  <c r="K4055" i="1"/>
  <c r="L4055" i="1"/>
  <c r="M4055" i="1"/>
  <c r="N4055" i="1"/>
  <c r="O4055" i="1"/>
  <c r="P4055" i="1"/>
  <c r="Q4055" i="1"/>
  <c r="R4055" i="1"/>
  <c r="S4055" i="1"/>
  <c r="T4055" i="1"/>
  <c r="U4055" i="1"/>
  <c r="V4055" i="1"/>
  <c r="W4055" i="1"/>
  <c r="X4055" i="1"/>
  <c r="Y4055" i="1"/>
  <c r="Z4055" i="1"/>
  <c r="AA4055" i="1"/>
  <c r="AB4055" i="1"/>
  <c r="AC4055" i="1"/>
  <c r="AD4055" i="1"/>
  <c r="AE4055" i="1"/>
  <c r="H4056" i="1"/>
  <c r="I4056" i="1"/>
  <c r="J4056" i="1"/>
  <c r="K4056" i="1"/>
  <c r="L4056" i="1"/>
  <c r="M4056" i="1"/>
  <c r="N4056" i="1"/>
  <c r="O4056" i="1"/>
  <c r="P4056" i="1"/>
  <c r="Q4056" i="1"/>
  <c r="R4056" i="1"/>
  <c r="S4056" i="1"/>
  <c r="T4056" i="1"/>
  <c r="U4056" i="1"/>
  <c r="V4056" i="1"/>
  <c r="W4056" i="1"/>
  <c r="X4056" i="1"/>
  <c r="Y4056" i="1"/>
  <c r="Z4056" i="1"/>
  <c r="AA4056" i="1"/>
  <c r="AB4056" i="1"/>
  <c r="AC4056" i="1"/>
  <c r="AD4056" i="1"/>
  <c r="AE4056" i="1"/>
  <c r="H4057" i="1"/>
  <c r="I4057" i="1"/>
  <c r="J4057" i="1"/>
  <c r="K4057" i="1"/>
  <c r="L4057" i="1"/>
  <c r="M4057" i="1"/>
  <c r="N4057" i="1"/>
  <c r="O4057" i="1"/>
  <c r="P4057" i="1"/>
  <c r="Q4057" i="1"/>
  <c r="R4057" i="1"/>
  <c r="S4057" i="1"/>
  <c r="T4057" i="1"/>
  <c r="U4057" i="1"/>
  <c r="V4057" i="1"/>
  <c r="W4057" i="1"/>
  <c r="X4057" i="1"/>
  <c r="Y4057" i="1"/>
  <c r="Z4057" i="1"/>
  <c r="AA4057" i="1"/>
  <c r="AB4057" i="1"/>
  <c r="AC4057" i="1"/>
  <c r="AD4057" i="1"/>
  <c r="AE4057" i="1"/>
  <c r="H4058" i="1"/>
  <c r="I4058" i="1"/>
  <c r="J4058" i="1"/>
  <c r="K4058" i="1"/>
  <c r="L4058" i="1"/>
  <c r="M4058" i="1"/>
  <c r="N4058" i="1"/>
  <c r="O4058" i="1"/>
  <c r="P4058" i="1"/>
  <c r="Q4058" i="1"/>
  <c r="R4058" i="1"/>
  <c r="S4058" i="1"/>
  <c r="T4058" i="1"/>
  <c r="U4058" i="1"/>
  <c r="V4058" i="1"/>
  <c r="W4058" i="1"/>
  <c r="X4058" i="1"/>
  <c r="Y4058" i="1"/>
  <c r="Z4058" i="1"/>
  <c r="AA4058" i="1"/>
  <c r="AB4058" i="1"/>
  <c r="AC4058" i="1"/>
  <c r="AD4058" i="1"/>
  <c r="AE4058" i="1"/>
  <c r="H4059" i="1"/>
  <c r="I4059" i="1"/>
  <c r="J4059" i="1"/>
  <c r="K4059" i="1"/>
  <c r="L4059" i="1"/>
  <c r="M4059" i="1"/>
  <c r="N4059" i="1"/>
  <c r="O4059" i="1"/>
  <c r="P4059" i="1"/>
  <c r="Q4059" i="1"/>
  <c r="R4059" i="1"/>
  <c r="S4059" i="1"/>
  <c r="T4059" i="1"/>
  <c r="U4059" i="1"/>
  <c r="V4059" i="1"/>
  <c r="W4059" i="1"/>
  <c r="X4059" i="1"/>
  <c r="Y4059" i="1"/>
  <c r="Z4059" i="1"/>
  <c r="AA4059" i="1"/>
  <c r="AB4059" i="1"/>
  <c r="AC4059" i="1"/>
  <c r="AD4059" i="1"/>
  <c r="AE4059" i="1"/>
  <c r="H4060" i="1"/>
  <c r="I4060" i="1"/>
  <c r="J4060" i="1"/>
  <c r="K4060" i="1"/>
  <c r="L4060" i="1"/>
  <c r="M4060" i="1"/>
  <c r="N4060" i="1"/>
  <c r="O4060" i="1"/>
  <c r="P4060" i="1"/>
  <c r="Q4060" i="1"/>
  <c r="R4060" i="1"/>
  <c r="S4060" i="1"/>
  <c r="T4060" i="1"/>
  <c r="U4060" i="1"/>
  <c r="V4060" i="1"/>
  <c r="W4060" i="1"/>
  <c r="X4060" i="1"/>
  <c r="Y4060" i="1"/>
  <c r="Z4060" i="1"/>
  <c r="AA4060" i="1"/>
  <c r="AB4060" i="1"/>
  <c r="AC4060" i="1"/>
  <c r="AD4060" i="1"/>
  <c r="AE4060" i="1"/>
  <c r="H4061" i="1"/>
  <c r="I4061" i="1"/>
  <c r="J4061" i="1"/>
  <c r="K4061" i="1"/>
  <c r="L4061" i="1"/>
  <c r="M4061" i="1"/>
  <c r="N4061" i="1"/>
  <c r="O4061" i="1"/>
  <c r="P4061" i="1"/>
  <c r="Q4061" i="1"/>
  <c r="R4061" i="1"/>
  <c r="S4061" i="1"/>
  <c r="T4061" i="1"/>
  <c r="U4061" i="1"/>
  <c r="V4061" i="1"/>
  <c r="W4061" i="1"/>
  <c r="X4061" i="1"/>
  <c r="Y4061" i="1"/>
  <c r="Z4061" i="1"/>
  <c r="AA4061" i="1"/>
  <c r="AB4061" i="1"/>
  <c r="AC4061" i="1"/>
  <c r="AD4061" i="1"/>
  <c r="AE4061" i="1"/>
  <c r="H4062" i="1"/>
  <c r="I4062" i="1"/>
  <c r="J4062" i="1"/>
  <c r="K4062" i="1"/>
  <c r="L4062" i="1"/>
  <c r="M4062" i="1"/>
  <c r="N4062" i="1"/>
  <c r="O4062" i="1"/>
  <c r="P4062" i="1"/>
  <c r="Q4062" i="1"/>
  <c r="R4062" i="1"/>
  <c r="S4062" i="1"/>
  <c r="T4062" i="1"/>
  <c r="U4062" i="1"/>
  <c r="V4062" i="1"/>
  <c r="W4062" i="1"/>
  <c r="X4062" i="1"/>
  <c r="Y4062" i="1"/>
  <c r="Z4062" i="1"/>
  <c r="AA4062" i="1"/>
  <c r="AB4062" i="1"/>
  <c r="AC4062" i="1"/>
  <c r="AD4062" i="1"/>
  <c r="AE4062" i="1"/>
  <c r="H4063" i="1"/>
  <c r="I4063" i="1"/>
  <c r="J4063" i="1"/>
  <c r="K4063" i="1"/>
  <c r="L4063" i="1"/>
  <c r="M4063" i="1"/>
  <c r="N4063" i="1"/>
  <c r="O4063" i="1"/>
  <c r="P4063" i="1"/>
  <c r="Q4063" i="1"/>
  <c r="R4063" i="1"/>
  <c r="S4063" i="1"/>
  <c r="T4063" i="1"/>
  <c r="U4063" i="1"/>
  <c r="V4063" i="1"/>
  <c r="W4063" i="1"/>
  <c r="X4063" i="1"/>
  <c r="Y4063" i="1"/>
  <c r="Z4063" i="1"/>
  <c r="AA4063" i="1"/>
  <c r="AB4063" i="1"/>
  <c r="AC4063" i="1"/>
  <c r="AD4063" i="1"/>
  <c r="AE4063" i="1"/>
  <c r="H4064" i="1"/>
  <c r="I4064" i="1"/>
  <c r="J4064" i="1"/>
  <c r="K4064" i="1"/>
  <c r="L4064" i="1"/>
  <c r="M4064" i="1"/>
  <c r="N4064" i="1"/>
  <c r="O4064" i="1"/>
  <c r="P4064" i="1"/>
  <c r="Q4064" i="1"/>
  <c r="R4064" i="1"/>
  <c r="S4064" i="1"/>
  <c r="T4064" i="1"/>
  <c r="U4064" i="1"/>
  <c r="V4064" i="1"/>
  <c r="W4064" i="1"/>
  <c r="X4064" i="1"/>
  <c r="Y4064" i="1"/>
  <c r="Z4064" i="1"/>
  <c r="AA4064" i="1"/>
  <c r="AB4064" i="1"/>
  <c r="AC4064" i="1"/>
  <c r="AD4064" i="1"/>
  <c r="AE4064" i="1"/>
  <c r="H4065" i="1"/>
  <c r="I4065" i="1"/>
  <c r="J4065" i="1"/>
  <c r="K4065" i="1"/>
  <c r="L4065" i="1"/>
  <c r="M4065" i="1"/>
  <c r="N4065" i="1"/>
  <c r="O4065" i="1"/>
  <c r="P4065" i="1"/>
  <c r="Q4065" i="1"/>
  <c r="R4065" i="1"/>
  <c r="S4065" i="1"/>
  <c r="T4065" i="1"/>
  <c r="U4065" i="1"/>
  <c r="V4065" i="1"/>
  <c r="W4065" i="1"/>
  <c r="X4065" i="1"/>
  <c r="Y4065" i="1"/>
  <c r="Z4065" i="1"/>
  <c r="AA4065" i="1"/>
  <c r="AB4065" i="1"/>
  <c r="AC4065" i="1"/>
  <c r="AD4065" i="1"/>
  <c r="AE4065" i="1"/>
  <c r="H4066" i="1"/>
  <c r="I4066" i="1"/>
  <c r="J4066" i="1"/>
  <c r="K4066" i="1"/>
  <c r="L4066" i="1"/>
  <c r="M4066" i="1"/>
  <c r="N4066" i="1"/>
  <c r="O4066" i="1"/>
  <c r="P4066" i="1"/>
  <c r="Q4066" i="1"/>
  <c r="R4066" i="1"/>
  <c r="S4066" i="1"/>
  <c r="T4066" i="1"/>
  <c r="U4066" i="1"/>
  <c r="V4066" i="1"/>
  <c r="W4066" i="1"/>
  <c r="X4066" i="1"/>
  <c r="Y4066" i="1"/>
  <c r="Z4066" i="1"/>
  <c r="AA4066" i="1"/>
  <c r="AB4066" i="1"/>
  <c r="AC4066" i="1"/>
  <c r="AD4066" i="1"/>
  <c r="AE4066" i="1"/>
  <c r="H4067" i="1"/>
  <c r="I4067" i="1"/>
  <c r="J4067" i="1"/>
  <c r="K4067" i="1"/>
  <c r="L4067" i="1"/>
  <c r="M4067" i="1"/>
  <c r="N4067" i="1"/>
  <c r="O4067" i="1"/>
  <c r="P4067" i="1"/>
  <c r="Q4067" i="1"/>
  <c r="R4067" i="1"/>
  <c r="S4067" i="1"/>
  <c r="T4067" i="1"/>
  <c r="U4067" i="1"/>
  <c r="V4067" i="1"/>
  <c r="W4067" i="1"/>
  <c r="X4067" i="1"/>
  <c r="Y4067" i="1"/>
  <c r="Z4067" i="1"/>
  <c r="AA4067" i="1"/>
  <c r="AB4067" i="1"/>
  <c r="AC4067" i="1"/>
  <c r="AD4067" i="1"/>
  <c r="AE4067" i="1"/>
  <c r="H4068" i="1"/>
  <c r="I4068" i="1"/>
  <c r="J4068" i="1"/>
  <c r="K4068" i="1"/>
  <c r="L4068" i="1"/>
  <c r="M4068" i="1"/>
  <c r="N4068" i="1"/>
  <c r="O4068" i="1"/>
  <c r="P4068" i="1"/>
  <c r="Q4068" i="1"/>
  <c r="R4068" i="1"/>
  <c r="S4068" i="1"/>
  <c r="T4068" i="1"/>
  <c r="U4068" i="1"/>
  <c r="V4068" i="1"/>
  <c r="W4068" i="1"/>
  <c r="X4068" i="1"/>
  <c r="Y4068" i="1"/>
  <c r="Z4068" i="1"/>
  <c r="AA4068" i="1"/>
  <c r="AB4068" i="1"/>
  <c r="AC4068" i="1"/>
  <c r="AD4068" i="1"/>
  <c r="AE4068" i="1"/>
  <c r="H4069" i="1"/>
  <c r="I4069" i="1"/>
  <c r="J4069" i="1"/>
  <c r="K4069" i="1"/>
  <c r="L4069" i="1"/>
  <c r="M4069" i="1"/>
  <c r="N4069" i="1"/>
  <c r="O4069" i="1"/>
  <c r="P4069" i="1"/>
  <c r="Q4069" i="1"/>
  <c r="R4069" i="1"/>
  <c r="S4069" i="1"/>
  <c r="T4069" i="1"/>
  <c r="U4069" i="1"/>
  <c r="V4069" i="1"/>
  <c r="W4069" i="1"/>
  <c r="X4069" i="1"/>
  <c r="Y4069" i="1"/>
  <c r="Z4069" i="1"/>
  <c r="AA4069" i="1"/>
  <c r="AB4069" i="1"/>
  <c r="AC4069" i="1"/>
  <c r="AD4069" i="1"/>
  <c r="AE4069" i="1"/>
  <c r="H4070" i="1"/>
  <c r="I4070" i="1"/>
  <c r="J4070" i="1"/>
  <c r="K4070" i="1"/>
  <c r="L4070" i="1"/>
  <c r="M4070" i="1"/>
  <c r="N4070" i="1"/>
  <c r="O4070" i="1"/>
  <c r="P4070" i="1"/>
  <c r="Q4070" i="1"/>
  <c r="R4070" i="1"/>
  <c r="S4070" i="1"/>
  <c r="T4070" i="1"/>
  <c r="U4070" i="1"/>
  <c r="V4070" i="1"/>
  <c r="W4070" i="1"/>
  <c r="X4070" i="1"/>
  <c r="Y4070" i="1"/>
  <c r="Z4070" i="1"/>
  <c r="AA4070" i="1"/>
  <c r="AB4070" i="1"/>
  <c r="AC4070" i="1"/>
  <c r="AD4070" i="1"/>
  <c r="AE4070" i="1"/>
  <c r="H4071" i="1"/>
  <c r="I4071" i="1"/>
  <c r="J4071" i="1"/>
  <c r="K4071" i="1"/>
  <c r="L4071" i="1"/>
  <c r="M4071" i="1"/>
  <c r="N4071" i="1"/>
  <c r="O4071" i="1"/>
  <c r="P4071" i="1"/>
  <c r="Q4071" i="1"/>
  <c r="R4071" i="1"/>
  <c r="S4071" i="1"/>
  <c r="T4071" i="1"/>
  <c r="U4071" i="1"/>
  <c r="V4071" i="1"/>
  <c r="W4071" i="1"/>
  <c r="X4071" i="1"/>
  <c r="Y4071" i="1"/>
  <c r="Z4071" i="1"/>
  <c r="AA4071" i="1"/>
  <c r="AB4071" i="1"/>
  <c r="AC4071" i="1"/>
  <c r="AD4071" i="1"/>
  <c r="AE4071" i="1"/>
  <c r="H4072" i="1"/>
  <c r="I4072" i="1"/>
  <c r="J4072" i="1"/>
  <c r="K4072" i="1"/>
  <c r="L4072" i="1"/>
  <c r="M4072" i="1"/>
  <c r="N4072" i="1"/>
  <c r="O4072" i="1"/>
  <c r="P4072" i="1"/>
  <c r="Q4072" i="1"/>
  <c r="R4072" i="1"/>
  <c r="S4072" i="1"/>
  <c r="T4072" i="1"/>
  <c r="U4072" i="1"/>
  <c r="V4072" i="1"/>
  <c r="W4072" i="1"/>
  <c r="X4072" i="1"/>
  <c r="Y4072" i="1"/>
  <c r="Z4072" i="1"/>
  <c r="AA4072" i="1"/>
  <c r="AB4072" i="1"/>
  <c r="AC4072" i="1"/>
  <c r="AD4072" i="1"/>
  <c r="AE4072" i="1"/>
  <c r="H4073" i="1"/>
  <c r="I4073" i="1"/>
  <c r="J4073" i="1"/>
  <c r="K4073" i="1"/>
  <c r="L4073" i="1"/>
  <c r="M4073" i="1"/>
  <c r="N4073" i="1"/>
  <c r="O4073" i="1"/>
  <c r="P4073" i="1"/>
  <c r="Q4073" i="1"/>
  <c r="R4073" i="1"/>
  <c r="S4073" i="1"/>
  <c r="T4073" i="1"/>
  <c r="U4073" i="1"/>
  <c r="V4073" i="1"/>
  <c r="W4073" i="1"/>
  <c r="X4073" i="1"/>
  <c r="Y4073" i="1"/>
  <c r="Z4073" i="1"/>
  <c r="AA4073" i="1"/>
  <c r="AB4073" i="1"/>
  <c r="AC4073" i="1"/>
  <c r="AD4073" i="1"/>
  <c r="AE4073" i="1"/>
  <c r="H4074" i="1"/>
  <c r="I4074" i="1"/>
  <c r="J4074" i="1"/>
  <c r="K4074" i="1"/>
  <c r="L4074" i="1"/>
  <c r="M4074" i="1"/>
  <c r="N4074" i="1"/>
  <c r="O4074" i="1"/>
  <c r="P4074" i="1"/>
  <c r="Q4074" i="1"/>
  <c r="R4074" i="1"/>
  <c r="S4074" i="1"/>
  <c r="T4074" i="1"/>
  <c r="U4074" i="1"/>
  <c r="V4074" i="1"/>
  <c r="W4074" i="1"/>
  <c r="X4074" i="1"/>
  <c r="Y4074" i="1"/>
  <c r="Z4074" i="1"/>
  <c r="AA4074" i="1"/>
  <c r="AB4074" i="1"/>
  <c r="AC4074" i="1"/>
  <c r="AD4074" i="1"/>
  <c r="AE4074" i="1"/>
  <c r="H4075" i="1"/>
  <c r="I4075" i="1"/>
  <c r="J4075" i="1"/>
  <c r="K4075" i="1"/>
  <c r="L4075" i="1"/>
  <c r="M4075" i="1"/>
  <c r="N4075" i="1"/>
  <c r="O4075" i="1"/>
  <c r="P4075" i="1"/>
  <c r="Q4075" i="1"/>
  <c r="R4075" i="1"/>
  <c r="S4075" i="1"/>
  <c r="T4075" i="1"/>
  <c r="U4075" i="1"/>
  <c r="V4075" i="1"/>
  <c r="W4075" i="1"/>
  <c r="X4075" i="1"/>
  <c r="Y4075" i="1"/>
  <c r="Z4075" i="1"/>
  <c r="AA4075" i="1"/>
  <c r="AB4075" i="1"/>
  <c r="AC4075" i="1"/>
  <c r="AD4075" i="1"/>
  <c r="AE4075" i="1"/>
  <c r="H4076" i="1"/>
  <c r="I4076" i="1"/>
  <c r="J4076" i="1"/>
  <c r="K4076" i="1"/>
  <c r="L4076" i="1"/>
  <c r="M4076" i="1"/>
  <c r="N4076" i="1"/>
  <c r="O4076" i="1"/>
  <c r="P4076" i="1"/>
  <c r="Q4076" i="1"/>
  <c r="R4076" i="1"/>
  <c r="S4076" i="1"/>
  <c r="T4076" i="1"/>
  <c r="U4076" i="1"/>
  <c r="V4076" i="1"/>
  <c r="W4076" i="1"/>
  <c r="X4076" i="1"/>
  <c r="Y4076" i="1"/>
  <c r="Z4076" i="1"/>
  <c r="AA4076" i="1"/>
  <c r="AB4076" i="1"/>
  <c r="AC4076" i="1"/>
  <c r="AD4076" i="1"/>
  <c r="AE4076" i="1"/>
  <c r="H4077" i="1"/>
  <c r="I4077" i="1"/>
  <c r="J4077" i="1"/>
  <c r="K4077" i="1"/>
  <c r="L4077" i="1"/>
  <c r="M4077" i="1"/>
  <c r="N4077" i="1"/>
  <c r="O4077" i="1"/>
  <c r="P4077" i="1"/>
  <c r="Q4077" i="1"/>
  <c r="R4077" i="1"/>
  <c r="S4077" i="1"/>
  <c r="T4077" i="1"/>
  <c r="U4077" i="1"/>
  <c r="V4077" i="1"/>
  <c r="W4077" i="1"/>
  <c r="X4077" i="1"/>
  <c r="Y4077" i="1"/>
  <c r="Z4077" i="1"/>
  <c r="AA4077" i="1"/>
  <c r="AB4077" i="1"/>
  <c r="AC4077" i="1"/>
  <c r="AD4077" i="1"/>
  <c r="AE4077" i="1"/>
  <c r="H4078" i="1"/>
  <c r="I4078" i="1"/>
  <c r="J4078" i="1"/>
  <c r="K4078" i="1"/>
  <c r="L4078" i="1"/>
  <c r="M4078" i="1"/>
  <c r="N4078" i="1"/>
  <c r="O4078" i="1"/>
  <c r="P4078" i="1"/>
  <c r="Q4078" i="1"/>
  <c r="R4078" i="1"/>
  <c r="S4078" i="1"/>
  <c r="T4078" i="1"/>
  <c r="U4078" i="1"/>
  <c r="V4078" i="1"/>
  <c r="W4078" i="1"/>
  <c r="X4078" i="1"/>
  <c r="Y4078" i="1"/>
  <c r="Z4078" i="1"/>
  <c r="AA4078" i="1"/>
  <c r="AB4078" i="1"/>
  <c r="AC4078" i="1"/>
  <c r="AD4078" i="1"/>
  <c r="AE4078" i="1"/>
  <c r="H4079" i="1"/>
  <c r="I4079" i="1"/>
  <c r="J4079" i="1"/>
  <c r="K4079" i="1"/>
  <c r="L4079" i="1"/>
  <c r="M4079" i="1"/>
  <c r="N4079" i="1"/>
  <c r="O4079" i="1"/>
  <c r="P4079" i="1"/>
  <c r="Q4079" i="1"/>
  <c r="R4079" i="1"/>
  <c r="S4079" i="1"/>
  <c r="T4079" i="1"/>
  <c r="U4079" i="1"/>
  <c r="V4079" i="1"/>
  <c r="W4079" i="1"/>
  <c r="X4079" i="1"/>
  <c r="Y4079" i="1"/>
  <c r="Z4079" i="1"/>
  <c r="AA4079" i="1"/>
  <c r="AB4079" i="1"/>
  <c r="AC4079" i="1"/>
  <c r="AD4079" i="1"/>
  <c r="AE4079" i="1"/>
  <c r="H4080" i="1"/>
  <c r="I4080" i="1"/>
  <c r="J4080" i="1"/>
  <c r="K4080" i="1"/>
  <c r="L4080" i="1"/>
  <c r="M4080" i="1"/>
  <c r="N4080" i="1"/>
  <c r="O4080" i="1"/>
  <c r="P4080" i="1"/>
  <c r="Q4080" i="1"/>
  <c r="R4080" i="1"/>
  <c r="S4080" i="1"/>
  <c r="T4080" i="1"/>
  <c r="U4080" i="1"/>
  <c r="V4080" i="1"/>
  <c r="W4080" i="1"/>
  <c r="X4080" i="1"/>
  <c r="Y4080" i="1"/>
  <c r="Z4080" i="1"/>
  <c r="AA4080" i="1"/>
  <c r="AB4080" i="1"/>
  <c r="AC4080" i="1"/>
  <c r="AD4080" i="1"/>
  <c r="AE4080" i="1"/>
  <c r="H4081" i="1"/>
  <c r="I4081" i="1"/>
  <c r="J4081" i="1"/>
  <c r="K4081" i="1"/>
  <c r="L4081" i="1"/>
  <c r="M4081" i="1"/>
  <c r="N4081" i="1"/>
  <c r="O4081" i="1"/>
  <c r="P4081" i="1"/>
  <c r="Q4081" i="1"/>
  <c r="R4081" i="1"/>
  <c r="S4081" i="1"/>
  <c r="T4081" i="1"/>
  <c r="U4081" i="1"/>
  <c r="V4081" i="1"/>
  <c r="W4081" i="1"/>
  <c r="X4081" i="1"/>
  <c r="Y4081" i="1"/>
  <c r="Z4081" i="1"/>
  <c r="AA4081" i="1"/>
  <c r="AB4081" i="1"/>
  <c r="AC4081" i="1"/>
  <c r="AD4081" i="1"/>
  <c r="AE4081" i="1"/>
  <c r="H4082" i="1"/>
  <c r="I4082" i="1"/>
  <c r="J4082" i="1"/>
  <c r="K4082" i="1"/>
  <c r="L4082" i="1"/>
  <c r="M4082" i="1"/>
  <c r="N4082" i="1"/>
  <c r="O4082" i="1"/>
  <c r="P4082" i="1"/>
  <c r="Q4082" i="1"/>
  <c r="R4082" i="1"/>
  <c r="S4082" i="1"/>
  <c r="T4082" i="1"/>
  <c r="U4082" i="1"/>
  <c r="V4082" i="1"/>
  <c r="W4082" i="1"/>
  <c r="X4082" i="1"/>
  <c r="Y4082" i="1"/>
  <c r="Z4082" i="1"/>
  <c r="AA4082" i="1"/>
  <c r="AB4082" i="1"/>
  <c r="AC4082" i="1"/>
  <c r="AD4082" i="1"/>
  <c r="AE4082" i="1"/>
  <c r="H4083" i="1"/>
  <c r="I4083" i="1"/>
  <c r="J4083" i="1"/>
  <c r="K4083" i="1"/>
  <c r="L4083" i="1"/>
  <c r="M4083" i="1"/>
  <c r="N4083" i="1"/>
  <c r="O4083" i="1"/>
  <c r="P4083" i="1"/>
  <c r="Q4083" i="1"/>
  <c r="R4083" i="1"/>
  <c r="S4083" i="1"/>
  <c r="T4083" i="1"/>
  <c r="U4083" i="1"/>
  <c r="V4083" i="1"/>
  <c r="W4083" i="1"/>
  <c r="X4083" i="1"/>
  <c r="Y4083" i="1"/>
  <c r="Z4083" i="1"/>
  <c r="AA4083" i="1"/>
  <c r="AB4083" i="1"/>
  <c r="AC4083" i="1"/>
  <c r="AD4083" i="1"/>
  <c r="AE4083" i="1"/>
  <c r="H4084" i="1"/>
  <c r="I4084" i="1"/>
  <c r="J4084" i="1"/>
  <c r="K4084" i="1"/>
  <c r="L4084" i="1"/>
  <c r="M4084" i="1"/>
  <c r="N4084" i="1"/>
  <c r="O4084" i="1"/>
  <c r="P4084" i="1"/>
  <c r="Q4084" i="1"/>
  <c r="R4084" i="1"/>
  <c r="S4084" i="1"/>
  <c r="T4084" i="1"/>
  <c r="U4084" i="1"/>
  <c r="V4084" i="1"/>
  <c r="W4084" i="1"/>
  <c r="X4084" i="1"/>
  <c r="Y4084" i="1"/>
  <c r="Z4084" i="1"/>
  <c r="AA4084" i="1"/>
  <c r="AB4084" i="1"/>
  <c r="AC4084" i="1"/>
  <c r="AD4084" i="1"/>
  <c r="AE4084" i="1"/>
  <c r="H4085" i="1"/>
  <c r="I4085" i="1"/>
  <c r="J4085" i="1"/>
  <c r="K4085" i="1"/>
  <c r="L4085" i="1"/>
  <c r="M4085" i="1"/>
  <c r="N4085" i="1"/>
  <c r="O4085" i="1"/>
  <c r="P4085" i="1"/>
  <c r="Q4085" i="1"/>
  <c r="R4085" i="1"/>
  <c r="S4085" i="1"/>
  <c r="T4085" i="1"/>
  <c r="U4085" i="1"/>
  <c r="V4085" i="1"/>
  <c r="W4085" i="1"/>
  <c r="X4085" i="1"/>
  <c r="Y4085" i="1"/>
  <c r="Z4085" i="1"/>
  <c r="AA4085" i="1"/>
  <c r="AB4085" i="1"/>
  <c r="AC4085" i="1"/>
  <c r="AD4085" i="1"/>
  <c r="AE4085" i="1"/>
  <c r="H4086" i="1"/>
  <c r="I4086" i="1"/>
  <c r="J4086" i="1"/>
  <c r="K4086" i="1"/>
  <c r="L4086" i="1"/>
  <c r="M4086" i="1"/>
  <c r="N4086" i="1"/>
  <c r="O4086" i="1"/>
  <c r="P4086" i="1"/>
  <c r="Q4086" i="1"/>
  <c r="R4086" i="1"/>
  <c r="S4086" i="1"/>
  <c r="T4086" i="1"/>
  <c r="U4086" i="1"/>
  <c r="V4086" i="1"/>
  <c r="W4086" i="1"/>
  <c r="X4086" i="1"/>
  <c r="Y4086" i="1"/>
  <c r="Z4086" i="1"/>
  <c r="AA4086" i="1"/>
  <c r="AB4086" i="1"/>
  <c r="AC4086" i="1"/>
  <c r="AD4086" i="1"/>
  <c r="AE4086" i="1"/>
  <c r="H4087" i="1"/>
  <c r="I4087" i="1"/>
  <c r="J4087" i="1"/>
  <c r="K4087" i="1"/>
  <c r="L4087" i="1"/>
  <c r="M4087" i="1"/>
  <c r="N4087" i="1"/>
  <c r="O4087" i="1"/>
  <c r="P4087" i="1"/>
  <c r="Q4087" i="1"/>
  <c r="R4087" i="1"/>
  <c r="S4087" i="1"/>
  <c r="T4087" i="1"/>
  <c r="U4087" i="1"/>
  <c r="V4087" i="1"/>
  <c r="W4087" i="1"/>
  <c r="X4087" i="1"/>
  <c r="Y4087" i="1"/>
  <c r="Z4087" i="1"/>
  <c r="AA4087" i="1"/>
  <c r="AB4087" i="1"/>
  <c r="AC4087" i="1"/>
  <c r="AD4087" i="1"/>
  <c r="AE4087" i="1"/>
  <c r="H4088" i="1"/>
  <c r="I4088" i="1"/>
  <c r="J4088" i="1"/>
  <c r="K4088" i="1"/>
  <c r="L4088" i="1"/>
  <c r="M4088" i="1"/>
  <c r="N4088" i="1"/>
  <c r="O4088" i="1"/>
  <c r="P4088" i="1"/>
  <c r="Q4088" i="1"/>
  <c r="R4088" i="1"/>
  <c r="S4088" i="1"/>
  <c r="T4088" i="1"/>
  <c r="U4088" i="1"/>
  <c r="V4088" i="1"/>
  <c r="W4088" i="1"/>
  <c r="X4088" i="1"/>
  <c r="Y4088" i="1"/>
  <c r="Z4088" i="1"/>
  <c r="AA4088" i="1"/>
  <c r="AB4088" i="1"/>
  <c r="AC4088" i="1"/>
  <c r="AD4088" i="1"/>
  <c r="AE4088" i="1"/>
  <c r="H4089" i="1"/>
  <c r="I4089" i="1"/>
  <c r="J4089" i="1"/>
  <c r="K4089" i="1"/>
  <c r="L4089" i="1"/>
  <c r="M4089" i="1"/>
  <c r="N4089" i="1"/>
  <c r="O4089" i="1"/>
  <c r="P4089" i="1"/>
  <c r="Q4089" i="1"/>
  <c r="R4089" i="1"/>
  <c r="S4089" i="1"/>
  <c r="T4089" i="1"/>
  <c r="U4089" i="1"/>
  <c r="V4089" i="1"/>
  <c r="W4089" i="1"/>
  <c r="X4089" i="1"/>
  <c r="Y4089" i="1"/>
  <c r="Z4089" i="1"/>
  <c r="AA4089" i="1"/>
  <c r="AB4089" i="1"/>
  <c r="AC4089" i="1"/>
  <c r="AD4089" i="1"/>
  <c r="AE4089" i="1"/>
  <c r="H4090" i="1"/>
  <c r="I4090" i="1"/>
  <c r="J4090" i="1"/>
  <c r="K4090" i="1"/>
  <c r="L4090" i="1"/>
  <c r="M4090" i="1"/>
  <c r="N4090" i="1"/>
  <c r="O4090" i="1"/>
  <c r="P4090" i="1"/>
  <c r="Q4090" i="1"/>
  <c r="R4090" i="1"/>
  <c r="S4090" i="1"/>
  <c r="T4090" i="1"/>
  <c r="U4090" i="1"/>
  <c r="V4090" i="1"/>
  <c r="W4090" i="1"/>
  <c r="X4090" i="1"/>
  <c r="Y4090" i="1"/>
  <c r="Z4090" i="1"/>
  <c r="AA4090" i="1"/>
  <c r="AB4090" i="1"/>
  <c r="AC4090" i="1"/>
  <c r="AD4090" i="1"/>
  <c r="AE4090" i="1"/>
  <c r="H4091" i="1"/>
  <c r="I4091" i="1"/>
  <c r="J4091" i="1"/>
  <c r="K4091" i="1"/>
  <c r="L4091" i="1"/>
  <c r="M4091" i="1"/>
  <c r="N4091" i="1"/>
  <c r="O4091" i="1"/>
  <c r="P4091" i="1"/>
  <c r="Q4091" i="1"/>
  <c r="R4091" i="1"/>
  <c r="S4091" i="1"/>
  <c r="T4091" i="1"/>
  <c r="U4091" i="1"/>
  <c r="V4091" i="1"/>
  <c r="W4091" i="1"/>
  <c r="X4091" i="1"/>
  <c r="Y4091" i="1"/>
  <c r="Z4091" i="1"/>
  <c r="AA4091" i="1"/>
  <c r="AB4091" i="1"/>
  <c r="AC4091" i="1"/>
  <c r="AD4091" i="1"/>
  <c r="AE4091" i="1"/>
  <c r="H4092" i="1"/>
  <c r="I4092" i="1"/>
  <c r="J4092" i="1"/>
  <c r="K4092" i="1"/>
  <c r="L4092" i="1"/>
  <c r="M4092" i="1"/>
  <c r="N4092" i="1"/>
  <c r="O4092" i="1"/>
  <c r="P4092" i="1"/>
  <c r="Q4092" i="1"/>
  <c r="R4092" i="1"/>
  <c r="S4092" i="1"/>
  <c r="T4092" i="1"/>
  <c r="U4092" i="1"/>
  <c r="V4092" i="1"/>
  <c r="W4092" i="1"/>
  <c r="X4092" i="1"/>
  <c r="Y4092" i="1"/>
  <c r="Z4092" i="1"/>
  <c r="AA4092" i="1"/>
  <c r="AB4092" i="1"/>
  <c r="AC4092" i="1"/>
  <c r="AD4092" i="1"/>
  <c r="AE4092" i="1"/>
  <c r="H4093" i="1"/>
  <c r="I4093" i="1"/>
  <c r="J4093" i="1"/>
  <c r="K4093" i="1"/>
  <c r="L4093" i="1"/>
  <c r="M4093" i="1"/>
  <c r="N4093" i="1"/>
  <c r="O4093" i="1"/>
  <c r="P4093" i="1"/>
  <c r="Q4093" i="1"/>
  <c r="R4093" i="1"/>
  <c r="S4093" i="1"/>
  <c r="T4093" i="1"/>
  <c r="U4093" i="1"/>
  <c r="V4093" i="1"/>
  <c r="W4093" i="1"/>
  <c r="X4093" i="1"/>
  <c r="Y4093" i="1"/>
  <c r="Z4093" i="1"/>
  <c r="AA4093" i="1"/>
  <c r="AB4093" i="1"/>
  <c r="AC4093" i="1"/>
  <c r="AD4093" i="1"/>
  <c r="AE4093" i="1"/>
  <c r="H4094" i="1"/>
  <c r="I4094" i="1"/>
  <c r="J4094" i="1"/>
  <c r="K4094" i="1"/>
  <c r="L4094" i="1"/>
  <c r="M4094" i="1"/>
  <c r="N4094" i="1"/>
  <c r="O4094" i="1"/>
  <c r="P4094" i="1"/>
  <c r="Q4094" i="1"/>
  <c r="R4094" i="1"/>
  <c r="S4094" i="1"/>
  <c r="T4094" i="1"/>
  <c r="U4094" i="1"/>
  <c r="V4094" i="1"/>
  <c r="W4094" i="1"/>
  <c r="X4094" i="1"/>
  <c r="Y4094" i="1"/>
  <c r="Z4094" i="1"/>
  <c r="AA4094" i="1"/>
  <c r="AB4094" i="1"/>
  <c r="AC4094" i="1"/>
  <c r="AD4094" i="1"/>
  <c r="AE4094" i="1"/>
  <c r="H4095" i="1"/>
  <c r="I4095" i="1"/>
  <c r="J4095" i="1"/>
  <c r="K4095" i="1"/>
  <c r="L4095" i="1"/>
  <c r="M4095" i="1"/>
  <c r="N4095" i="1"/>
  <c r="O4095" i="1"/>
  <c r="P4095" i="1"/>
  <c r="Q4095" i="1"/>
  <c r="R4095" i="1"/>
  <c r="S4095" i="1"/>
  <c r="T4095" i="1"/>
  <c r="U4095" i="1"/>
  <c r="V4095" i="1"/>
  <c r="W4095" i="1"/>
  <c r="X4095" i="1"/>
  <c r="Y4095" i="1"/>
  <c r="Z4095" i="1"/>
  <c r="AA4095" i="1"/>
  <c r="AB4095" i="1"/>
  <c r="AC4095" i="1"/>
  <c r="AD4095" i="1"/>
  <c r="AE4095" i="1"/>
  <c r="H4096" i="1"/>
  <c r="I4096" i="1"/>
  <c r="J4096" i="1"/>
  <c r="K4096" i="1"/>
  <c r="L4096" i="1"/>
  <c r="M4096" i="1"/>
  <c r="N4096" i="1"/>
  <c r="O4096" i="1"/>
  <c r="P4096" i="1"/>
  <c r="Q4096" i="1"/>
  <c r="R4096" i="1"/>
  <c r="S4096" i="1"/>
  <c r="T4096" i="1"/>
  <c r="U4096" i="1"/>
  <c r="V4096" i="1"/>
  <c r="W4096" i="1"/>
  <c r="X4096" i="1"/>
  <c r="Y4096" i="1"/>
  <c r="Z4096" i="1"/>
  <c r="AA4096" i="1"/>
  <c r="AB4096" i="1"/>
  <c r="AC4096" i="1"/>
  <c r="AD4096" i="1"/>
  <c r="AE4096" i="1"/>
  <c r="H4097" i="1"/>
  <c r="I4097" i="1"/>
  <c r="J4097" i="1"/>
  <c r="K4097" i="1"/>
  <c r="L4097" i="1"/>
  <c r="M4097" i="1"/>
  <c r="N4097" i="1"/>
  <c r="O4097" i="1"/>
  <c r="P4097" i="1"/>
  <c r="Q4097" i="1"/>
  <c r="R4097" i="1"/>
  <c r="S4097" i="1"/>
  <c r="T4097" i="1"/>
  <c r="U4097" i="1"/>
  <c r="V4097" i="1"/>
  <c r="W4097" i="1"/>
  <c r="X4097" i="1"/>
  <c r="Y4097" i="1"/>
  <c r="Z4097" i="1"/>
  <c r="AA4097" i="1"/>
  <c r="AB4097" i="1"/>
  <c r="AC4097" i="1"/>
  <c r="AD4097" i="1"/>
  <c r="AE4097" i="1"/>
  <c r="H4098" i="1"/>
  <c r="I4098" i="1"/>
  <c r="J4098" i="1"/>
  <c r="K4098" i="1"/>
  <c r="L4098" i="1"/>
  <c r="M4098" i="1"/>
  <c r="N4098" i="1"/>
  <c r="O4098" i="1"/>
  <c r="P4098" i="1"/>
  <c r="Q4098" i="1"/>
  <c r="R4098" i="1"/>
  <c r="S4098" i="1"/>
  <c r="T4098" i="1"/>
  <c r="U4098" i="1"/>
  <c r="V4098" i="1"/>
  <c r="W4098" i="1"/>
  <c r="X4098" i="1"/>
  <c r="Y4098" i="1"/>
  <c r="Z4098" i="1"/>
  <c r="AA4098" i="1"/>
  <c r="AB4098" i="1"/>
  <c r="AC4098" i="1"/>
  <c r="AD4098" i="1"/>
  <c r="AE4098" i="1"/>
  <c r="H4099" i="1"/>
  <c r="I4099" i="1"/>
  <c r="J4099" i="1"/>
  <c r="K4099" i="1"/>
  <c r="L4099" i="1"/>
  <c r="M4099" i="1"/>
  <c r="N4099" i="1"/>
  <c r="O4099" i="1"/>
  <c r="P4099" i="1"/>
  <c r="Q4099" i="1"/>
  <c r="R4099" i="1"/>
  <c r="S4099" i="1"/>
  <c r="T4099" i="1"/>
  <c r="U4099" i="1"/>
  <c r="V4099" i="1"/>
  <c r="W4099" i="1"/>
  <c r="X4099" i="1"/>
  <c r="Y4099" i="1"/>
  <c r="Z4099" i="1"/>
  <c r="AA4099" i="1"/>
  <c r="AB4099" i="1"/>
  <c r="AC4099" i="1"/>
  <c r="AD4099" i="1"/>
  <c r="AE4099" i="1"/>
  <c r="H4100" i="1"/>
  <c r="I4100" i="1"/>
  <c r="J4100" i="1"/>
  <c r="K4100" i="1"/>
  <c r="L4100" i="1"/>
  <c r="M4100" i="1"/>
  <c r="N4100" i="1"/>
  <c r="O4100" i="1"/>
  <c r="P4100" i="1"/>
  <c r="Q4100" i="1"/>
  <c r="R4100" i="1"/>
  <c r="S4100" i="1"/>
  <c r="T4100" i="1"/>
  <c r="U4100" i="1"/>
  <c r="V4100" i="1"/>
  <c r="W4100" i="1"/>
  <c r="X4100" i="1"/>
  <c r="Y4100" i="1"/>
  <c r="Z4100" i="1"/>
  <c r="AA4100" i="1"/>
  <c r="AB4100" i="1"/>
  <c r="AC4100" i="1"/>
  <c r="AD4100" i="1"/>
  <c r="AE4100" i="1"/>
  <c r="H4101" i="1"/>
  <c r="I4101" i="1"/>
  <c r="J4101" i="1"/>
  <c r="K4101" i="1"/>
  <c r="L4101" i="1"/>
  <c r="M4101" i="1"/>
  <c r="N4101" i="1"/>
  <c r="O4101" i="1"/>
  <c r="P4101" i="1"/>
  <c r="Q4101" i="1"/>
  <c r="R4101" i="1"/>
  <c r="S4101" i="1"/>
  <c r="T4101" i="1"/>
  <c r="U4101" i="1"/>
  <c r="V4101" i="1"/>
  <c r="W4101" i="1"/>
  <c r="X4101" i="1"/>
  <c r="Y4101" i="1"/>
  <c r="Z4101" i="1"/>
  <c r="AA4101" i="1"/>
  <c r="AB4101" i="1"/>
  <c r="AC4101" i="1"/>
  <c r="AD4101" i="1"/>
  <c r="AE4101" i="1"/>
  <c r="H4102" i="1"/>
  <c r="I4102" i="1"/>
  <c r="J4102" i="1"/>
  <c r="K4102" i="1"/>
  <c r="L4102" i="1"/>
  <c r="M4102" i="1"/>
  <c r="N4102" i="1"/>
  <c r="O4102" i="1"/>
  <c r="P4102" i="1"/>
  <c r="Q4102" i="1"/>
  <c r="R4102" i="1"/>
  <c r="S4102" i="1"/>
  <c r="T4102" i="1"/>
  <c r="U4102" i="1"/>
  <c r="V4102" i="1"/>
  <c r="W4102" i="1"/>
  <c r="X4102" i="1"/>
  <c r="Y4102" i="1"/>
  <c r="Z4102" i="1"/>
  <c r="AA4102" i="1"/>
  <c r="AB4102" i="1"/>
  <c r="AC4102" i="1"/>
  <c r="AD4102" i="1"/>
  <c r="AE4102" i="1"/>
  <c r="H4103" i="1"/>
  <c r="I4103" i="1"/>
  <c r="J4103" i="1"/>
  <c r="K4103" i="1"/>
  <c r="L4103" i="1"/>
  <c r="M4103" i="1"/>
  <c r="N4103" i="1"/>
  <c r="O4103" i="1"/>
  <c r="P4103" i="1"/>
  <c r="Q4103" i="1"/>
  <c r="R4103" i="1"/>
  <c r="S4103" i="1"/>
  <c r="T4103" i="1"/>
  <c r="U4103" i="1"/>
  <c r="V4103" i="1"/>
  <c r="W4103" i="1"/>
  <c r="X4103" i="1"/>
  <c r="Y4103" i="1"/>
  <c r="Z4103" i="1"/>
  <c r="AA4103" i="1"/>
  <c r="AB4103" i="1"/>
  <c r="AC4103" i="1"/>
  <c r="AD4103" i="1"/>
  <c r="AE4103" i="1"/>
  <c r="H4104" i="1"/>
  <c r="I4104" i="1"/>
  <c r="J4104" i="1"/>
  <c r="K4104" i="1"/>
  <c r="L4104" i="1"/>
  <c r="M4104" i="1"/>
  <c r="N4104" i="1"/>
  <c r="O4104" i="1"/>
  <c r="P4104" i="1"/>
  <c r="Q4104" i="1"/>
  <c r="R4104" i="1"/>
  <c r="S4104" i="1"/>
  <c r="T4104" i="1"/>
  <c r="U4104" i="1"/>
  <c r="V4104" i="1"/>
  <c r="W4104" i="1"/>
  <c r="X4104" i="1"/>
  <c r="Y4104" i="1"/>
  <c r="Z4104" i="1"/>
  <c r="AA4104" i="1"/>
  <c r="AB4104" i="1"/>
  <c r="AC4104" i="1"/>
  <c r="AD4104" i="1"/>
  <c r="AE4104" i="1"/>
  <c r="H4105" i="1"/>
  <c r="I4105" i="1"/>
  <c r="J4105" i="1"/>
  <c r="K4105" i="1"/>
  <c r="L4105" i="1"/>
  <c r="M4105" i="1"/>
  <c r="N4105" i="1"/>
  <c r="O4105" i="1"/>
  <c r="P4105" i="1"/>
  <c r="Q4105" i="1"/>
  <c r="R4105" i="1"/>
  <c r="S4105" i="1"/>
  <c r="T4105" i="1"/>
  <c r="U4105" i="1"/>
  <c r="V4105" i="1"/>
  <c r="W4105" i="1"/>
  <c r="X4105" i="1"/>
  <c r="Y4105" i="1"/>
  <c r="Z4105" i="1"/>
  <c r="AA4105" i="1"/>
  <c r="AB4105" i="1"/>
  <c r="AC4105" i="1"/>
  <c r="AD4105" i="1"/>
  <c r="AE4105" i="1"/>
  <c r="H4106" i="1"/>
  <c r="I4106" i="1"/>
  <c r="J4106" i="1"/>
  <c r="K4106" i="1"/>
  <c r="L4106" i="1"/>
  <c r="M4106" i="1"/>
  <c r="N4106" i="1"/>
  <c r="O4106" i="1"/>
  <c r="P4106" i="1"/>
  <c r="Q4106" i="1"/>
  <c r="R4106" i="1"/>
  <c r="S4106" i="1"/>
  <c r="T4106" i="1"/>
  <c r="U4106" i="1"/>
  <c r="V4106" i="1"/>
  <c r="W4106" i="1"/>
  <c r="X4106" i="1"/>
  <c r="Y4106" i="1"/>
  <c r="Z4106" i="1"/>
  <c r="AA4106" i="1"/>
  <c r="AB4106" i="1"/>
  <c r="AC4106" i="1"/>
  <c r="AD4106" i="1"/>
  <c r="AE4106" i="1"/>
  <c r="H4107" i="1"/>
  <c r="I4107" i="1"/>
  <c r="J4107" i="1"/>
  <c r="K4107" i="1"/>
  <c r="L4107" i="1"/>
  <c r="M4107" i="1"/>
  <c r="N4107" i="1"/>
  <c r="O4107" i="1"/>
  <c r="P4107" i="1"/>
  <c r="Q4107" i="1"/>
  <c r="R4107" i="1"/>
  <c r="S4107" i="1"/>
  <c r="T4107" i="1"/>
  <c r="U4107" i="1"/>
  <c r="V4107" i="1"/>
  <c r="W4107" i="1"/>
  <c r="X4107" i="1"/>
  <c r="Y4107" i="1"/>
  <c r="Z4107" i="1"/>
  <c r="AA4107" i="1"/>
  <c r="AB4107" i="1"/>
  <c r="AC4107" i="1"/>
  <c r="AD4107" i="1"/>
  <c r="AE4107" i="1"/>
  <c r="H4108" i="1"/>
  <c r="I4108" i="1"/>
  <c r="J4108" i="1"/>
  <c r="K4108" i="1"/>
  <c r="L4108" i="1"/>
  <c r="M4108" i="1"/>
  <c r="N4108" i="1"/>
  <c r="O4108" i="1"/>
  <c r="P4108" i="1"/>
  <c r="Q4108" i="1"/>
  <c r="R4108" i="1"/>
  <c r="S4108" i="1"/>
  <c r="T4108" i="1"/>
  <c r="U4108" i="1"/>
  <c r="V4108" i="1"/>
  <c r="W4108" i="1"/>
  <c r="X4108" i="1"/>
  <c r="Y4108" i="1"/>
  <c r="Z4108" i="1"/>
  <c r="AA4108" i="1"/>
  <c r="AB4108" i="1"/>
  <c r="AC4108" i="1"/>
  <c r="AD4108" i="1"/>
  <c r="AE4108" i="1"/>
  <c r="H4109" i="1"/>
  <c r="I4109" i="1"/>
  <c r="J4109" i="1"/>
  <c r="K4109" i="1"/>
  <c r="L4109" i="1"/>
  <c r="M4109" i="1"/>
  <c r="N4109" i="1"/>
  <c r="O4109" i="1"/>
  <c r="P4109" i="1"/>
  <c r="Q4109" i="1"/>
  <c r="R4109" i="1"/>
  <c r="S4109" i="1"/>
  <c r="T4109" i="1"/>
  <c r="U4109" i="1"/>
  <c r="V4109" i="1"/>
  <c r="W4109" i="1"/>
  <c r="X4109" i="1"/>
  <c r="Y4109" i="1"/>
  <c r="Z4109" i="1"/>
  <c r="AA4109" i="1"/>
  <c r="AB4109" i="1"/>
  <c r="AC4109" i="1"/>
  <c r="AD4109" i="1"/>
  <c r="AE4109" i="1"/>
  <c r="H4110" i="1"/>
  <c r="I4110" i="1"/>
  <c r="J4110" i="1"/>
  <c r="K4110" i="1"/>
  <c r="L4110" i="1"/>
  <c r="M4110" i="1"/>
  <c r="N4110" i="1"/>
  <c r="O4110" i="1"/>
  <c r="P4110" i="1"/>
  <c r="Q4110" i="1"/>
  <c r="R4110" i="1"/>
  <c r="S4110" i="1"/>
  <c r="T4110" i="1"/>
  <c r="U4110" i="1"/>
  <c r="V4110" i="1"/>
  <c r="W4110" i="1"/>
  <c r="X4110" i="1"/>
  <c r="Y4110" i="1"/>
  <c r="Z4110" i="1"/>
  <c r="AA4110" i="1"/>
  <c r="AB4110" i="1"/>
  <c r="AC4110" i="1"/>
  <c r="AD4110" i="1"/>
  <c r="AE4110" i="1"/>
  <c r="H4111" i="1"/>
  <c r="I4111" i="1"/>
  <c r="J4111" i="1"/>
  <c r="K4111" i="1"/>
  <c r="L4111" i="1"/>
  <c r="M4111" i="1"/>
  <c r="N4111" i="1"/>
  <c r="O4111" i="1"/>
  <c r="P4111" i="1"/>
  <c r="Q4111" i="1"/>
  <c r="R4111" i="1"/>
  <c r="S4111" i="1"/>
  <c r="T4111" i="1"/>
  <c r="U4111" i="1"/>
  <c r="V4111" i="1"/>
  <c r="W4111" i="1"/>
  <c r="X4111" i="1"/>
  <c r="Y4111" i="1"/>
  <c r="Z4111" i="1"/>
  <c r="AA4111" i="1"/>
  <c r="AB4111" i="1"/>
  <c r="AC4111" i="1"/>
  <c r="AD4111" i="1"/>
  <c r="AE4111" i="1"/>
  <c r="H4112" i="1"/>
  <c r="I4112" i="1"/>
  <c r="J4112" i="1"/>
  <c r="K4112" i="1"/>
  <c r="L4112" i="1"/>
  <c r="M4112" i="1"/>
  <c r="N4112" i="1"/>
  <c r="O4112" i="1"/>
  <c r="P4112" i="1"/>
  <c r="Q4112" i="1"/>
  <c r="R4112" i="1"/>
  <c r="S4112" i="1"/>
  <c r="T4112" i="1"/>
  <c r="U4112" i="1"/>
  <c r="V4112" i="1"/>
  <c r="W4112" i="1"/>
  <c r="X4112" i="1"/>
  <c r="Y4112" i="1"/>
  <c r="Z4112" i="1"/>
  <c r="AA4112" i="1"/>
  <c r="AB4112" i="1"/>
  <c r="AC4112" i="1"/>
  <c r="AD4112" i="1"/>
  <c r="AE4112" i="1"/>
  <c r="H4113" i="1"/>
  <c r="I4113" i="1"/>
  <c r="J4113" i="1"/>
  <c r="K4113" i="1"/>
  <c r="L4113" i="1"/>
  <c r="M4113" i="1"/>
  <c r="N4113" i="1"/>
  <c r="O4113" i="1"/>
  <c r="P4113" i="1"/>
  <c r="Q4113" i="1"/>
  <c r="R4113" i="1"/>
  <c r="S4113" i="1"/>
  <c r="T4113" i="1"/>
  <c r="U4113" i="1"/>
  <c r="V4113" i="1"/>
  <c r="W4113" i="1"/>
  <c r="X4113" i="1"/>
  <c r="Y4113" i="1"/>
  <c r="Z4113" i="1"/>
  <c r="AA4113" i="1"/>
  <c r="AB4113" i="1"/>
  <c r="AC4113" i="1"/>
  <c r="AD4113" i="1"/>
  <c r="AE4113" i="1"/>
  <c r="H4114" i="1"/>
  <c r="I4114" i="1"/>
  <c r="J4114" i="1"/>
  <c r="K4114" i="1"/>
  <c r="L4114" i="1"/>
  <c r="M4114" i="1"/>
  <c r="N4114" i="1"/>
  <c r="O4114" i="1"/>
  <c r="P4114" i="1"/>
  <c r="Q4114" i="1"/>
  <c r="R4114" i="1"/>
  <c r="S4114" i="1"/>
  <c r="T4114" i="1"/>
  <c r="U4114" i="1"/>
  <c r="V4114" i="1"/>
  <c r="W4114" i="1"/>
  <c r="X4114" i="1"/>
  <c r="Y4114" i="1"/>
  <c r="Z4114" i="1"/>
  <c r="AA4114" i="1"/>
  <c r="AB4114" i="1"/>
  <c r="AC4114" i="1"/>
  <c r="AD4114" i="1"/>
  <c r="AE4114" i="1"/>
  <c r="H4115" i="1"/>
  <c r="I4115" i="1"/>
  <c r="J4115" i="1"/>
  <c r="K4115" i="1"/>
  <c r="L4115" i="1"/>
  <c r="M4115" i="1"/>
  <c r="N4115" i="1"/>
  <c r="O4115" i="1"/>
  <c r="P4115" i="1"/>
  <c r="Q4115" i="1"/>
  <c r="R4115" i="1"/>
  <c r="S4115" i="1"/>
  <c r="T4115" i="1"/>
  <c r="U4115" i="1"/>
  <c r="V4115" i="1"/>
  <c r="W4115" i="1"/>
  <c r="X4115" i="1"/>
  <c r="Y4115" i="1"/>
  <c r="Z4115" i="1"/>
  <c r="AA4115" i="1"/>
  <c r="AB4115" i="1"/>
  <c r="AC4115" i="1"/>
  <c r="AD4115" i="1"/>
  <c r="AE4115" i="1"/>
  <c r="H4116" i="1"/>
  <c r="I4116" i="1"/>
  <c r="J4116" i="1"/>
  <c r="K4116" i="1"/>
  <c r="L4116" i="1"/>
  <c r="M4116" i="1"/>
  <c r="N4116" i="1"/>
  <c r="O4116" i="1"/>
  <c r="P4116" i="1"/>
  <c r="Q4116" i="1"/>
  <c r="R4116" i="1"/>
  <c r="S4116" i="1"/>
  <c r="T4116" i="1"/>
  <c r="U4116" i="1"/>
  <c r="V4116" i="1"/>
  <c r="W4116" i="1"/>
  <c r="X4116" i="1"/>
  <c r="Y4116" i="1"/>
  <c r="Z4116" i="1"/>
  <c r="AA4116" i="1"/>
  <c r="AB4116" i="1"/>
  <c r="AC4116" i="1"/>
  <c r="AD4116" i="1"/>
  <c r="AE4116" i="1"/>
  <c r="H4117" i="1"/>
  <c r="I4117" i="1"/>
  <c r="J4117" i="1"/>
  <c r="K4117" i="1"/>
  <c r="L4117" i="1"/>
  <c r="M4117" i="1"/>
  <c r="N4117" i="1"/>
  <c r="O4117" i="1"/>
  <c r="P4117" i="1"/>
  <c r="Q4117" i="1"/>
  <c r="R4117" i="1"/>
  <c r="S4117" i="1"/>
  <c r="T4117" i="1"/>
  <c r="U4117" i="1"/>
  <c r="V4117" i="1"/>
  <c r="W4117" i="1"/>
  <c r="X4117" i="1"/>
  <c r="Y4117" i="1"/>
  <c r="Z4117" i="1"/>
  <c r="AA4117" i="1"/>
  <c r="AB4117" i="1"/>
  <c r="AC4117" i="1"/>
  <c r="AD4117" i="1"/>
  <c r="AE4117" i="1"/>
  <c r="H4118" i="1"/>
  <c r="I4118" i="1"/>
  <c r="J4118" i="1"/>
  <c r="K4118" i="1"/>
  <c r="L4118" i="1"/>
  <c r="M4118" i="1"/>
  <c r="N4118" i="1"/>
  <c r="O4118" i="1"/>
  <c r="P4118" i="1"/>
  <c r="Q4118" i="1"/>
  <c r="R4118" i="1"/>
  <c r="S4118" i="1"/>
  <c r="T4118" i="1"/>
  <c r="U4118" i="1"/>
  <c r="V4118" i="1"/>
  <c r="W4118" i="1"/>
  <c r="X4118" i="1"/>
  <c r="Y4118" i="1"/>
  <c r="Z4118" i="1"/>
  <c r="AA4118" i="1"/>
  <c r="AB4118" i="1"/>
  <c r="AC4118" i="1"/>
  <c r="AD4118" i="1"/>
  <c r="AE4118" i="1"/>
  <c r="H4119" i="1"/>
  <c r="I4119" i="1"/>
  <c r="J4119" i="1"/>
  <c r="K4119" i="1"/>
  <c r="L4119" i="1"/>
  <c r="M4119" i="1"/>
  <c r="N4119" i="1"/>
  <c r="O4119" i="1"/>
  <c r="P4119" i="1"/>
  <c r="Q4119" i="1"/>
  <c r="R4119" i="1"/>
  <c r="S4119" i="1"/>
  <c r="T4119" i="1"/>
  <c r="U4119" i="1"/>
  <c r="V4119" i="1"/>
  <c r="W4119" i="1"/>
  <c r="X4119" i="1"/>
  <c r="Y4119" i="1"/>
  <c r="Z4119" i="1"/>
  <c r="AA4119" i="1"/>
  <c r="AB4119" i="1"/>
  <c r="AC4119" i="1"/>
  <c r="AD4119" i="1"/>
  <c r="AE4119" i="1"/>
  <c r="H4120" i="1"/>
  <c r="I4120" i="1"/>
  <c r="J4120" i="1"/>
  <c r="K4120" i="1"/>
  <c r="L4120" i="1"/>
  <c r="M4120" i="1"/>
  <c r="N4120" i="1"/>
  <c r="O4120" i="1"/>
  <c r="P4120" i="1"/>
  <c r="Q4120" i="1"/>
  <c r="R4120" i="1"/>
  <c r="S4120" i="1"/>
  <c r="T4120" i="1"/>
  <c r="U4120" i="1"/>
  <c r="V4120" i="1"/>
  <c r="W4120" i="1"/>
  <c r="X4120" i="1"/>
  <c r="Y4120" i="1"/>
  <c r="Z4120" i="1"/>
  <c r="AA4120" i="1"/>
  <c r="AB4120" i="1"/>
  <c r="AC4120" i="1"/>
  <c r="AD4120" i="1"/>
  <c r="AE4120" i="1"/>
  <c r="H4121" i="1"/>
  <c r="I4121" i="1"/>
  <c r="J4121" i="1"/>
  <c r="K4121" i="1"/>
  <c r="L4121" i="1"/>
  <c r="M4121" i="1"/>
  <c r="N4121" i="1"/>
  <c r="O4121" i="1"/>
  <c r="P4121" i="1"/>
  <c r="Q4121" i="1"/>
  <c r="R4121" i="1"/>
  <c r="S4121" i="1"/>
  <c r="T4121" i="1"/>
  <c r="U4121" i="1"/>
  <c r="V4121" i="1"/>
  <c r="W4121" i="1"/>
  <c r="X4121" i="1"/>
  <c r="Y4121" i="1"/>
  <c r="Z4121" i="1"/>
  <c r="AA4121" i="1"/>
  <c r="AB4121" i="1"/>
  <c r="AC4121" i="1"/>
  <c r="AD4121" i="1"/>
  <c r="AE4121" i="1"/>
  <c r="H4122" i="1"/>
  <c r="I4122" i="1"/>
  <c r="J4122" i="1"/>
  <c r="K4122" i="1"/>
  <c r="L4122" i="1"/>
  <c r="M4122" i="1"/>
  <c r="N4122" i="1"/>
  <c r="O4122" i="1"/>
  <c r="P4122" i="1"/>
  <c r="Q4122" i="1"/>
  <c r="R4122" i="1"/>
  <c r="S4122" i="1"/>
  <c r="T4122" i="1"/>
  <c r="U4122" i="1"/>
  <c r="V4122" i="1"/>
  <c r="W4122" i="1"/>
  <c r="X4122" i="1"/>
  <c r="Y4122" i="1"/>
  <c r="Z4122" i="1"/>
  <c r="AA4122" i="1"/>
  <c r="AB4122" i="1"/>
  <c r="AC4122" i="1"/>
  <c r="AD4122" i="1"/>
  <c r="AE4122" i="1"/>
  <c r="H4123" i="1"/>
  <c r="I4123" i="1"/>
  <c r="J4123" i="1"/>
  <c r="K4123" i="1"/>
  <c r="L4123" i="1"/>
  <c r="M4123" i="1"/>
  <c r="N4123" i="1"/>
  <c r="O4123" i="1"/>
  <c r="P4123" i="1"/>
  <c r="Q4123" i="1"/>
  <c r="R4123" i="1"/>
  <c r="S4123" i="1"/>
  <c r="T4123" i="1"/>
  <c r="U4123" i="1"/>
  <c r="V4123" i="1"/>
  <c r="W4123" i="1"/>
  <c r="X4123" i="1"/>
  <c r="Y4123" i="1"/>
  <c r="Z4123" i="1"/>
  <c r="AA4123" i="1"/>
  <c r="AB4123" i="1"/>
  <c r="AC4123" i="1"/>
  <c r="AD4123" i="1"/>
  <c r="AE4123" i="1"/>
  <c r="H4124" i="1"/>
  <c r="I4124" i="1"/>
  <c r="J4124" i="1"/>
  <c r="K4124" i="1"/>
  <c r="L4124" i="1"/>
  <c r="M4124" i="1"/>
  <c r="N4124" i="1"/>
  <c r="O4124" i="1"/>
  <c r="P4124" i="1"/>
  <c r="Q4124" i="1"/>
  <c r="R4124" i="1"/>
  <c r="S4124" i="1"/>
  <c r="T4124" i="1"/>
  <c r="U4124" i="1"/>
  <c r="V4124" i="1"/>
  <c r="W4124" i="1"/>
  <c r="X4124" i="1"/>
  <c r="Y4124" i="1"/>
  <c r="Z4124" i="1"/>
  <c r="AA4124" i="1"/>
  <c r="AB4124" i="1"/>
  <c r="AC4124" i="1"/>
  <c r="AD4124" i="1"/>
  <c r="AE4124" i="1"/>
  <c r="H4125" i="1"/>
  <c r="I4125" i="1"/>
  <c r="J4125" i="1"/>
  <c r="K4125" i="1"/>
  <c r="L4125" i="1"/>
  <c r="M4125" i="1"/>
  <c r="N4125" i="1"/>
  <c r="O4125" i="1"/>
  <c r="P4125" i="1"/>
  <c r="Q4125" i="1"/>
  <c r="R4125" i="1"/>
  <c r="S4125" i="1"/>
  <c r="T4125" i="1"/>
  <c r="U4125" i="1"/>
  <c r="V4125" i="1"/>
  <c r="W4125" i="1"/>
  <c r="X4125" i="1"/>
  <c r="Y4125" i="1"/>
  <c r="Z4125" i="1"/>
  <c r="AA4125" i="1"/>
  <c r="AB4125" i="1"/>
  <c r="AC4125" i="1"/>
  <c r="AD4125" i="1"/>
  <c r="AE4125" i="1"/>
  <c r="H4126" i="1"/>
  <c r="I4126" i="1"/>
  <c r="J4126" i="1"/>
  <c r="K4126" i="1"/>
  <c r="L4126" i="1"/>
  <c r="M4126" i="1"/>
  <c r="N4126" i="1"/>
  <c r="O4126" i="1"/>
  <c r="P4126" i="1"/>
  <c r="Q4126" i="1"/>
  <c r="R4126" i="1"/>
  <c r="S4126" i="1"/>
  <c r="T4126" i="1"/>
  <c r="U4126" i="1"/>
  <c r="V4126" i="1"/>
  <c r="W4126" i="1"/>
  <c r="X4126" i="1"/>
  <c r="Y4126" i="1"/>
  <c r="Z4126" i="1"/>
  <c r="AA4126" i="1"/>
  <c r="AB4126" i="1"/>
  <c r="AC4126" i="1"/>
  <c r="AD4126" i="1"/>
  <c r="AE4126" i="1"/>
  <c r="H4127" i="1"/>
  <c r="I4127" i="1"/>
  <c r="J4127" i="1"/>
  <c r="K4127" i="1"/>
  <c r="L4127" i="1"/>
  <c r="M4127" i="1"/>
  <c r="N4127" i="1"/>
  <c r="O4127" i="1"/>
  <c r="P4127" i="1"/>
  <c r="Q4127" i="1"/>
  <c r="R4127" i="1"/>
  <c r="S4127" i="1"/>
  <c r="T4127" i="1"/>
  <c r="U4127" i="1"/>
  <c r="V4127" i="1"/>
  <c r="W4127" i="1"/>
  <c r="X4127" i="1"/>
  <c r="Y4127" i="1"/>
  <c r="Z4127" i="1"/>
  <c r="AA4127" i="1"/>
  <c r="AB4127" i="1"/>
  <c r="AC4127" i="1"/>
  <c r="AD4127" i="1"/>
  <c r="AE4127" i="1"/>
  <c r="H4128" i="1"/>
  <c r="I4128" i="1"/>
  <c r="J4128" i="1"/>
  <c r="K4128" i="1"/>
  <c r="L4128" i="1"/>
  <c r="M4128" i="1"/>
  <c r="N4128" i="1"/>
  <c r="O4128" i="1"/>
  <c r="P4128" i="1"/>
  <c r="Q4128" i="1"/>
  <c r="R4128" i="1"/>
  <c r="S4128" i="1"/>
  <c r="T4128" i="1"/>
  <c r="U4128" i="1"/>
  <c r="V4128" i="1"/>
  <c r="W4128" i="1"/>
  <c r="X4128" i="1"/>
  <c r="Y4128" i="1"/>
  <c r="Z4128" i="1"/>
  <c r="AA4128" i="1"/>
  <c r="AB4128" i="1"/>
  <c r="AC4128" i="1"/>
  <c r="AD4128" i="1"/>
  <c r="AE4128" i="1"/>
  <c r="H4129" i="1"/>
  <c r="I4129" i="1"/>
  <c r="J4129" i="1"/>
  <c r="K4129" i="1"/>
  <c r="L4129" i="1"/>
  <c r="M4129" i="1"/>
  <c r="N4129" i="1"/>
  <c r="O4129" i="1"/>
  <c r="P4129" i="1"/>
  <c r="Q4129" i="1"/>
  <c r="R4129" i="1"/>
  <c r="S4129" i="1"/>
  <c r="T4129" i="1"/>
  <c r="U4129" i="1"/>
  <c r="V4129" i="1"/>
  <c r="W4129" i="1"/>
  <c r="X4129" i="1"/>
  <c r="Y4129" i="1"/>
  <c r="Z4129" i="1"/>
  <c r="AA4129" i="1"/>
  <c r="AB4129" i="1"/>
  <c r="AC4129" i="1"/>
  <c r="AD4129" i="1"/>
  <c r="AE4129" i="1"/>
  <c r="H4130" i="1"/>
  <c r="I4130" i="1"/>
  <c r="J4130" i="1"/>
  <c r="K4130" i="1"/>
  <c r="L4130" i="1"/>
  <c r="M4130" i="1"/>
  <c r="N4130" i="1"/>
  <c r="O4130" i="1"/>
  <c r="P4130" i="1"/>
  <c r="Q4130" i="1"/>
  <c r="R4130" i="1"/>
  <c r="S4130" i="1"/>
  <c r="T4130" i="1"/>
  <c r="U4130" i="1"/>
  <c r="V4130" i="1"/>
  <c r="W4130" i="1"/>
  <c r="X4130" i="1"/>
  <c r="Y4130" i="1"/>
  <c r="Z4130" i="1"/>
  <c r="AA4130" i="1"/>
  <c r="AB4130" i="1"/>
  <c r="AC4130" i="1"/>
  <c r="AD4130" i="1"/>
  <c r="AE4130" i="1"/>
  <c r="H4131" i="1"/>
  <c r="I4131" i="1"/>
  <c r="J4131" i="1"/>
  <c r="K4131" i="1"/>
  <c r="L4131" i="1"/>
  <c r="M4131" i="1"/>
  <c r="N4131" i="1"/>
  <c r="O4131" i="1"/>
  <c r="P4131" i="1"/>
  <c r="Q4131" i="1"/>
  <c r="R4131" i="1"/>
  <c r="S4131" i="1"/>
  <c r="T4131" i="1"/>
  <c r="U4131" i="1"/>
  <c r="V4131" i="1"/>
  <c r="W4131" i="1"/>
  <c r="X4131" i="1"/>
  <c r="Y4131" i="1"/>
  <c r="Z4131" i="1"/>
  <c r="AA4131" i="1"/>
  <c r="AB4131" i="1"/>
  <c r="AC4131" i="1"/>
  <c r="AD4131" i="1"/>
  <c r="AE4131" i="1"/>
  <c r="H4132" i="1"/>
  <c r="I4132" i="1"/>
  <c r="J4132" i="1"/>
  <c r="K4132" i="1"/>
  <c r="L4132" i="1"/>
  <c r="M4132" i="1"/>
  <c r="N4132" i="1"/>
  <c r="O4132" i="1"/>
  <c r="P4132" i="1"/>
  <c r="Q4132" i="1"/>
  <c r="R4132" i="1"/>
  <c r="S4132" i="1"/>
  <c r="T4132" i="1"/>
  <c r="U4132" i="1"/>
  <c r="V4132" i="1"/>
  <c r="W4132" i="1"/>
  <c r="X4132" i="1"/>
  <c r="Y4132" i="1"/>
  <c r="Z4132" i="1"/>
  <c r="AA4132" i="1"/>
  <c r="AB4132" i="1"/>
  <c r="AC4132" i="1"/>
  <c r="AD4132" i="1"/>
  <c r="AE4132" i="1"/>
  <c r="H4133" i="1"/>
  <c r="I4133" i="1"/>
  <c r="J4133" i="1"/>
  <c r="K4133" i="1"/>
  <c r="L4133" i="1"/>
  <c r="M4133" i="1"/>
  <c r="N4133" i="1"/>
  <c r="O4133" i="1"/>
  <c r="P4133" i="1"/>
  <c r="Q4133" i="1"/>
  <c r="R4133" i="1"/>
  <c r="S4133" i="1"/>
  <c r="T4133" i="1"/>
  <c r="U4133" i="1"/>
  <c r="V4133" i="1"/>
  <c r="W4133" i="1"/>
  <c r="X4133" i="1"/>
  <c r="Y4133" i="1"/>
  <c r="Z4133" i="1"/>
  <c r="AA4133" i="1"/>
  <c r="AB4133" i="1"/>
  <c r="AC4133" i="1"/>
  <c r="AD4133" i="1"/>
  <c r="AE4133" i="1"/>
  <c r="H4134" i="1"/>
  <c r="I4134" i="1"/>
  <c r="J4134" i="1"/>
  <c r="K4134" i="1"/>
  <c r="L4134" i="1"/>
  <c r="M4134" i="1"/>
  <c r="N4134" i="1"/>
  <c r="O4134" i="1"/>
  <c r="P4134" i="1"/>
  <c r="Q4134" i="1"/>
  <c r="R4134" i="1"/>
  <c r="S4134" i="1"/>
  <c r="T4134" i="1"/>
  <c r="U4134" i="1"/>
  <c r="V4134" i="1"/>
  <c r="W4134" i="1"/>
  <c r="X4134" i="1"/>
  <c r="Y4134" i="1"/>
  <c r="Z4134" i="1"/>
  <c r="AA4134" i="1"/>
  <c r="AB4134" i="1"/>
  <c r="AC4134" i="1"/>
  <c r="AD4134" i="1"/>
  <c r="AE4134" i="1"/>
  <c r="H4135" i="1"/>
  <c r="I4135" i="1"/>
  <c r="J4135" i="1"/>
  <c r="K4135" i="1"/>
  <c r="L4135" i="1"/>
  <c r="M4135" i="1"/>
  <c r="N4135" i="1"/>
  <c r="O4135" i="1"/>
  <c r="P4135" i="1"/>
  <c r="Q4135" i="1"/>
  <c r="R4135" i="1"/>
  <c r="S4135" i="1"/>
  <c r="T4135" i="1"/>
  <c r="U4135" i="1"/>
  <c r="V4135" i="1"/>
  <c r="W4135" i="1"/>
  <c r="X4135" i="1"/>
  <c r="Y4135" i="1"/>
  <c r="Z4135" i="1"/>
  <c r="AA4135" i="1"/>
  <c r="AB4135" i="1"/>
  <c r="AC4135" i="1"/>
  <c r="AD4135" i="1"/>
  <c r="AE4135" i="1"/>
  <c r="H4136" i="1"/>
  <c r="I4136" i="1"/>
  <c r="J4136" i="1"/>
  <c r="K4136" i="1"/>
  <c r="L4136" i="1"/>
  <c r="M4136" i="1"/>
  <c r="N4136" i="1"/>
  <c r="O4136" i="1"/>
  <c r="P4136" i="1"/>
  <c r="Q4136" i="1"/>
  <c r="R4136" i="1"/>
  <c r="S4136" i="1"/>
  <c r="T4136" i="1"/>
  <c r="U4136" i="1"/>
  <c r="V4136" i="1"/>
  <c r="W4136" i="1"/>
  <c r="X4136" i="1"/>
  <c r="Y4136" i="1"/>
  <c r="Z4136" i="1"/>
  <c r="AA4136" i="1"/>
  <c r="AB4136" i="1"/>
  <c r="AC4136" i="1"/>
  <c r="AD4136" i="1"/>
  <c r="AE4136" i="1"/>
  <c r="H4137" i="1"/>
  <c r="I4137" i="1"/>
  <c r="J4137" i="1"/>
  <c r="K4137" i="1"/>
  <c r="L4137" i="1"/>
  <c r="M4137" i="1"/>
  <c r="N4137" i="1"/>
  <c r="O4137" i="1"/>
  <c r="P4137" i="1"/>
  <c r="Q4137" i="1"/>
  <c r="R4137" i="1"/>
  <c r="S4137" i="1"/>
  <c r="T4137" i="1"/>
  <c r="U4137" i="1"/>
  <c r="V4137" i="1"/>
  <c r="W4137" i="1"/>
  <c r="X4137" i="1"/>
  <c r="Y4137" i="1"/>
  <c r="Z4137" i="1"/>
  <c r="AA4137" i="1"/>
  <c r="AB4137" i="1"/>
  <c r="AC4137" i="1"/>
  <c r="AD4137" i="1"/>
  <c r="AE4137" i="1"/>
  <c r="H4138" i="1"/>
  <c r="I4138" i="1"/>
  <c r="J4138" i="1"/>
  <c r="K4138" i="1"/>
  <c r="L4138" i="1"/>
  <c r="M4138" i="1"/>
  <c r="N4138" i="1"/>
  <c r="O4138" i="1"/>
  <c r="P4138" i="1"/>
  <c r="Q4138" i="1"/>
  <c r="R4138" i="1"/>
  <c r="S4138" i="1"/>
  <c r="T4138" i="1"/>
  <c r="U4138" i="1"/>
  <c r="V4138" i="1"/>
  <c r="W4138" i="1"/>
  <c r="X4138" i="1"/>
  <c r="Y4138" i="1"/>
  <c r="Z4138" i="1"/>
  <c r="AA4138" i="1"/>
  <c r="AB4138" i="1"/>
  <c r="AC4138" i="1"/>
  <c r="AD4138" i="1"/>
  <c r="AE4138" i="1"/>
  <c r="H4139" i="1"/>
  <c r="I4139" i="1"/>
  <c r="J4139" i="1"/>
  <c r="K4139" i="1"/>
  <c r="L4139" i="1"/>
  <c r="M4139" i="1"/>
  <c r="N4139" i="1"/>
  <c r="O4139" i="1"/>
  <c r="P4139" i="1"/>
  <c r="Q4139" i="1"/>
  <c r="R4139" i="1"/>
  <c r="S4139" i="1"/>
  <c r="T4139" i="1"/>
  <c r="U4139" i="1"/>
  <c r="V4139" i="1"/>
  <c r="W4139" i="1"/>
  <c r="X4139" i="1"/>
  <c r="Y4139" i="1"/>
  <c r="Z4139" i="1"/>
  <c r="AA4139" i="1"/>
  <c r="AB4139" i="1"/>
  <c r="AC4139" i="1"/>
  <c r="AD4139" i="1"/>
  <c r="AE4139" i="1"/>
  <c r="H4140" i="1"/>
  <c r="I4140" i="1"/>
  <c r="J4140" i="1"/>
  <c r="K4140" i="1"/>
  <c r="L4140" i="1"/>
  <c r="M4140" i="1"/>
  <c r="N4140" i="1"/>
  <c r="O4140" i="1"/>
  <c r="P4140" i="1"/>
  <c r="Q4140" i="1"/>
  <c r="R4140" i="1"/>
  <c r="S4140" i="1"/>
  <c r="T4140" i="1"/>
  <c r="U4140" i="1"/>
  <c r="V4140" i="1"/>
  <c r="W4140" i="1"/>
  <c r="X4140" i="1"/>
  <c r="Y4140" i="1"/>
  <c r="Z4140" i="1"/>
  <c r="AA4140" i="1"/>
  <c r="AB4140" i="1"/>
  <c r="AC4140" i="1"/>
  <c r="AD4140" i="1"/>
  <c r="AE4140" i="1"/>
  <c r="H4141" i="1"/>
  <c r="I4141" i="1"/>
  <c r="J4141" i="1"/>
  <c r="K4141" i="1"/>
  <c r="L4141" i="1"/>
  <c r="M4141" i="1"/>
  <c r="N4141" i="1"/>
  <c r="O4141" i="1"/>
  <c r="P4141" i="1"/>
  <c r="Q4141" i="1"/>
  <c r="R4141" i="1"/>
  <c r="S4141" i="1"/>
  <c r="T4141" i="1"/>
  <c r="U4141" i="1"/>
  <c r="V4141" i="1"/>
  <c r="W4141" i="1"/>
  <c r="X4141" i="1"/>
  <c r="Y4141" i="1"/>
  <c r="Z4141" i="1"/>
  <c r="AA4141" i="1"/>
  <c r="AB4141" i="1"/>
  <c r="AC4141" i="1"/>
  <c r="AD4141" i="1"/>
  <c r="AE4141" i="1"/>
  <c r="H4142" i="1"/>
  <c r="I4142" i="1"/>
  <c r="J4142" i="1"/>
  <c r="K4142" i="1"/>
  <c r="L4142" i="1"/>
  <c r="M4142" i="1"/>
  <c r="N4142" i="1"/>
  <c r="O4142" i="1"/>
  <c r="P4142" i="1"/>
  <c r="Q4142" i="1"/>
  <c r="R4142" i="1"/>
  <c r="S4142" i="1"/>
  <c r="T4142" i="1"/>
  <c r="U4142" i="1"/>
  <c r="V4142" i="1"/>
  <c r="W4142" i="1"/>
  <c r="X4142" i="1"/>
  <c r="Y4142" i="1"/>
  <c r="Z4142" i="1"/>
  <c r="AA4142" i="1"/>
  <c r="AB4142" i="1"/>
  <c r="AC4142" i="1"/>
  <c r="AD4142" i="1"/>
  <c r="AE4142" i="1"/>
  <c r="H4184" i="1"/>
  <c r="I4184" i="1"/>
  <c r="J4184" i="1"/>
  <c r="K4184" i="1"/>
  <c r="L4184" i="1"/>
  <c r="M4184" i="1"/>
  <c r="N4184" i="1"/>
  <c r="O4184" i="1"/>
  <c r="P4184" i="1"/>
  <c r="Q4184" i="1"/>
  <c r="R4184" i="1"/>
  <c r="S4184" i="1"/>
  <c r="T4184" i="1"/>
  <c r="U4184" i="1"/>
  <c r="V4184" i="1"/>
  <c r="W4184" i="1"/>
  <c r="X4184" i="1"/>
  <c r="Y4184" i="1"/>
  <c r="Z4184" i="1"/>
  <c r="AA4184" i="1"/>
  <c r="AB4184" i="1"/>
  <c r="AC4184" i="1"/>
  <c r="AD4184" i="1"/>
  <c r="AE4184" i="1"/>
  <c r="H4185" i="1"/>
  <c r="I4185" i="1"/>
  <c r="J4185" i="1"/>
  <c r="K4185" i="1"/>
  <c r="L4185" i="1"/>
  <c r="M4185" i="1"/>
  <c r="N4185" i="1"/>
  <c r="O4185" i="1"/>
  <c r="P4185" i="1"/>
  <c r="Q4185" i="1"/>
  <c r="R4185" i="1"/>
  <c r="S4185" i="1"/>
  <c r="T4185" i="1"/>
  <c r="U4185" i="1"/>
  <c r="V4185" i="1"/>
  <c r="W4185" i="1"/>
  <c r="X4185" i="1"/>
  <c r="Y4185" i="1"/>
  <c r="Z4185" i="1"/>
  <c r="AA4185" i="1"/>
  <c r="AB4185" i="1"/>
  <c r="AC4185" i="1"/>
  <c r="AD4185" i="1"/>
  <c r="AE4185" i="1"/>
  <c r="H4186" i="1"/>
  <c r="I4186" i="1"/>
  <c r="J4186" i="1"/>
  <c r="K4186" i="1"/>
  <c r="L4186" i="1"/>
  <c r="M4186" i="1"/>
  <c r="N4186" i="1"/>
  <c r="O4186" i="1"/>
  <c r="P4186" i="1"/>
  <c r="Q4186" i="1"/>
  <c r="R4186" i="1"/>
  <c r="S4186" i="1"/>
  <c r="T4186" i="1"/>
  <c r="U4186" i="1"/>
  <c r="V4186" i="1"/>
  <c r="W4186" i="1"/>
  <c r="X4186" i="1"/>
  <c r="Y4186" i="1"/>
  <c r="Z4186" i="1"/>
  <c r="AA4186" i="1"/>
  <c r="AB4186" i="1"/>
  <c r="AC4186" i="1"/>
  <c r="AD4186" i="1"/>
  <c r="AE4186" i="1"/>
  <c r="H4187" i="1"/>
  <c r="I4187" i="1"/>
  <c r="J4187" i="1"/>
  <c r="K4187" i="1"/>
  <c r="L4187" i="1"/>
  <c r="M4187" i="1"/>
  <c r="N4187" i="1"/>
  <c r="O4187" i="1"/>
  <c r="P4187" i="1"/>
  <c r="Q4187" i="1"/>
  <c r="R4187" i="1"/>
  <c r="S4187" i="1"/>
  <c r="T4187" i="1"/>
  <c r="U4187" i="1"/>
  <c r="V4187" i="1"/>
  <c r="W4187" i="1"/>
  <c r="X4187" i="1"/>
  <c r="Y4187" i="1"/>
  <c r="Z4187" i="1"/>
  <c r="AA4187" i="1"/>
  <c r="AB4187" i="1"/>
  <c r="AC4187" i="1"/>
  <c r="AD4187" i="1"/>
  <c r="AE4187" i="1"/>
  <c r="H4188" i="1"/>
  <c r="I4188" i="1"/>
  <c r="J4188" i="1"/>
  <c r="K4188" i="1"/>
  <c r="L4188" i="1"/>
  <c r="M4188" i="1"/>
  <c r="N4188" i="1"/>
  <c r="O4188" i="1"/>
  <c r="P4188" i="1"/>
  <c r="Q4188" i="1"/>
  <c r="R4188" i="1"/>
  <c r="S4188" i="1"/>
  <c r="T4188" i="1"/>
  <c r="U4188" i="1"/>
  <c r="V4188" i="1"/>
  <c r="W4188" i="1"/>
  <c r="X4188" i="1"/>
  <c r="Y4188" i="1"/>
  <c r="Z4188" i="1"/>
  <c r="AA4188" i="1"/>
  <c r="AB4188" i="1"/>
  <c r="AC4188" i="1"/>
  <c r="AD4188" i="1"/>
  <c r="AE4188" i="1"/>
  <c r="H4189" i="1"/>
  <c r="I4189" i="1"/>
  <c r="J4189" i="1"/>
  <c r="K4189" i="1"/>
  <c r="L4189" i="1"/>
  <c r="M4189" i="1"/>
  <c r="N4189" i="1"/>
  <c r="O4189" i="1"/>
  <c r="P4189" i="1"/>
  <c r="Q4189" i="1"/>
  <c r="R4189" i="1"/>
  <c r="S4189" i="1"/>
  <c r="T4189" i="1"/>
  <c r="U4189" i="1"/>
  <c r="V4189" i="1"/>
  <c r="W4189" i="1"/>
  <c r="X4189" i="1"/>
  <c r="Y4189" i="1"/>
  <c r="Z4189" i="1"/>
  <c r="AA4189" i="1"/>
  <c r="AB4189" i="1"/>
  <c r="AC4189" i="1"/>
  <c r="AD4189" i="1"/>
  <c r="AE4189" i="1"/>
  <c r="H4190" i="1"/>
  <c r="I4190" i="1"/>
  <c r="J4190" i="1"/>
  <c r="K4190" i="1"/>
  <c r="L4190" i="1"/>
  <c r="M4190" i="1"/>
  <c r="N4190" i="1"/>
  <c r="O4190" i="1"/>
  <c r="P4190" i="1"/>
  <c r="Q4190" i="1"/>
  <c r="R4190" i="1"/>
  <c r="S4190" i="1"/>
  <c r="T4190" i="1"/>
  <c r="U4190" i="1"/>
  <c r="V4190" i="1"/>
  <c r="W4190" i="1"/>
  <c r="X4190" i="1"/>
  <c r="Y4190" i="1"/>
  <c r="Z4190" i="1"/>
  <c r="AA4190" i="1"/>
  <c r="AB4190" i="1"/>
  <c r="AC4190" i="1"/>
  <c r="AD4190" i="1"/>
  <c r="AE4190" i="1"/>
  <c r="H4191" i="1"/>
  <c r="I4191" i="1"/>
  <c r="J4191" i="1"/>
  <c r="K4191" i="1"/>
  <c r="L4191" i="1"/>
  <c r="M4191" i="1"/>
  <c r="N4191" i="1"/>
  <c r="O4191" i="1"/>
  <c r="P4191" i="1"/>
  <c r="Q4191" i="1"/>
  <c r="R4191" i="1"/>
  <c r="S4191" i="1"/>
  <c r="T4191" i="1"/>
  <c r="U4191" i="1"/>
  <c r="V4191" i="1"/>
  <c r="W4191" i="1"/>
  <c r="X4191" i="1"/>
  <c r="Y4191" i="1"/>
  <c r="Z4191" i="1"/>
  <c r="AA4191" i="1"/>
  <c r="AB4191" i="1"/>
  <c r="AC4191" i="1"/>
  <c r="AD4191" i="1"/>
  <c r="AE4191" i="1"/>
  <c r="H4210" i="1"/>
  <c r="I4210" i="1"/>
  <c r="J4210" i="1"/>
  <c r="K4210" i="1"/>
  <c r="L4210" i="1"/>
  <c r="M4210" i="1"/>
  <c r="N4210" i="1"/>
  <c r="O4210" i="1"/>
  <c r="P4210" i="1"/>
  <c r="Q4210" i="1"/>
  <c r="R4210" i="1"/>
  <c r="S4210" i="1"/>
  <c r="T4210" i="1"/>
  <c r="U4210" i="1"/>
  <c r="V4210" i="1"/>
  <c r="W4210" i="1"/>
  <c r="X4210" i="1"/>
  <c r="Y4210" i="1"/>
  <c r="Z4210" i="1"/>
  <c r="AA4210" i="1"/>
  <c r="AB4210" i="1"/>
  <c r="AC4210" i="1"/>
  <c r="AD4210" i="1"/>
  <c r="AE4210" i="1"/>
  <c r="H4211" i="1"/>
  <c r="I4211" i="1"/>
  <c r="J4211" i="1"/>
  <c r="K4211" i="1"/>
  <c r="L4211" i="1"/>
  <c r="M4211" i="1"/>
  <c r="N4211" i="1"/>
  <c r="O4211" i="1"/>
  <c r="P4211" i="1"/>
  <c r="Q4211" i="1"/>
  <c r="R4211" i="1"/>
  <c r="S4211" i="1"/>
  <c r="T4211" i="1"/>
  <c r="U4211" i="1"/>
  <c r="V4211" i="1"/>
  <c r="W4211" i="1"/>
  <c r="X4211" i="1"/>
  <c r="Y4211" i="1"/>
  <c r="Z4211" i="1"/>
  <c r="AA4211" i="1"/>
  <c r="AB4211" i="1"/>
  <c r="AC4211" i="1"/>
  <c r="AD4211" i="1"/>
  <c r="AE4211" i="1"/>
  <c r="H4212" i="1"/>
  <c r="I4212" i="1"/>
  <c r="J4212" i="1"/>
  <c r="K4212" i="1"/>
  <c r="L4212" i="1"/>
  <c r="M4212" i="1"/>
  <c r="N4212" i="1"/>
  <c r="O4212" i="1"/>
  <c r="P4212" i="1"/>
  <c r="Q4212" i="1"/>
  <c r="R4212" i="1"/>
  <c r="S4212" i="1"/>
  <c r="T4212" i="1"/>
  <c r="U4212" i="1"/>
  <c r="V4212" i="1"/>
  <c r="W4212" i="1"/>
  <c r="X4212" i="1"/>
  <c r="Y4212" i="1"/>
  <c r="Z4212" i="1"/>
  <c r="AA4212" i="1"/>
  <c r="AB4212" i="1"/>
  <c r="AC4212" i="1"/>
  <c r="AD4212" i="1"/>
  <c r="AE4212" i="1"/>
  <c r="H4213" i="1"/>
  <c r="I4213" i="1"/>
  <c r="J4213" i="1"/>
  <c r="K4213" i="1"/>
  <c r="L4213" i="1"/>
  <c r="M4213" i="1"/>
  <c r="N4213" i="1"/>
  <c r="O4213" i="1"/>
  <c r="P4213" i="1"/>
  <c r="Q4213" i="1"/>
  <c r="R4213" i="1"/>
  <c r="S4213" i="1"/>
  <c r="T4213" i="1"/>
  <c r="U4213" i="1"/>
  <c r="V4213" i="1"/>
  <c r="W4213" i="1"/>
  <c r="X4213" i="1"/>
  <c r="Y4213" i="1"/>
  <c r="Z4213" i="1"/>
  <c r="AA4213" i="1"/>
  <c r="AB4213" i="1"/>
  <c r="AC4213" i="1"/>
  <c r="AD4213" i="1"/>
  <c r="AE4213" i="1"/>
  <c r="H4214" i="1"/>
  <c r="I4214" i="1"/>
  <c r="J4214" i="1"/>
  <c r="K4214" i="1"/>
  <c r="L4214" i="1"/>
  <c r="M4214" i="1"/>
  <c r="N4214" i="1"/>
  <c r="O4214" i="1"/>
  <c r="P4214" i="1"/>
  <c r="Q4214" i="1"/>
  <c r="R4214" i="1"/>
  <c r="S4214" i="1"/>
  <c r="T4214" i="1"/>
  <c r="U4214" i="1"/>
  <c r="V4214" i="1"/>
  <c r="W4214" i="1"/>
  <c r="X4214" i="1"/>
  <c r="Y4214" i="1"/>
  <c r="Z4214" i="1"/>
  <c r="AA4214" i="1"/>
  <c r="AB4214" i="1"/>
  <c r="AC4214" i="1"/>
  <c r="AD4214" i="1"/>
  <c r="AE4214" i="1"/>
  <c r="H4215" i="1"/>
  <c r="I4215" i="1"/>
  <c r="J4215" i="1"/>
  <c r="K4215" i="1"/>
  <c r="L4215" i="1"/>
  <c r="M4215" i="1"/>
  <c r="N4215" i="1"/>
  <c r="O4215" i="1"/>
  <c r="P4215" i="1"/>
  <c r="Q4215" i="1"/>
  <c r="R4215" i="1"/>
  <c r="S4215" i="1"/>
  <c r="T4215" i="1"/>
  <c r="U4215" i="1"/>
  <c r="V4215" i="1"/>
  <c r="W4215" i="1"/>
  <c r="X4215" i="1"/>
  <c r="Y4215" i="1"/>
  <c r="Z4215" i="1"/>
  <c r="AA4215" i="1"/>
  <c r="AB4215" i="1"/>
  <c r="AC4215" i="1"/>
  <c r="AD4215" i="1"/>
  <c r="AE4215" i="1"/>
  <c r="H4216" i="1"/>
  <c r="I4216" i="1"/>
  <c r="J4216" i="1"/>
  <c r="K4216" i="1"/>
  <c r="L4216" i="1"/>
  <c r="M4216" i="1"/>
  <c r="N4216" i="1"/>
  <c r="O4216" i="1"/>
  <c r="P4216" i="1"/>
  <c r="Q4216" i="1"/>
  <c r="R4216" i="1"/>
  <c r="S4216" i="1"/>
  <c r="T4216" i="1"/>
  <c r="U4216" i="1"/>
  <c r="V4216" i="1"/>
  <c r="W4216" i="1"/>
  <c r="X4216" i="1"/>
  <c r="Y4216" i="1"/>
  <c r="Z4216" i="1"/>
  <c r="AA4216" i="1"/>
  <c r="AB4216" i="1"/>
  <c r="AC4216" i="1"/>
  <c r="AD4216" i="1"/>
  <c r="AE4216" i="1"/>
  <c r="H4217" i="1"/>
  <c r="I4217" i="1"/>
  <c r="J4217" i="1"/>
  <c r="K4217" i="1"/>
  <c r="L4217" i="1"/>
  <c r="M4217" i="1"/>
  <c r="N4217" i="1"/>
  <c r="O4217" i="1"/>
  <c r="P4217" i="1"/>
  <c r="Q4217" i="1"/>
  <c r="R4217" i="1"/>
  <c r="S4217" i="1"/>
  <c r="T4217" i="1"/>
  <c r="U4217" i="1"/>
  <c r="V4217" i="1"/>
  <c r="W4217" i="1"/>
  <c r="X4217" i="1"/>
  <c r="Y4217" i="1"/>
  <c r="Z4217" i="1"/>
  <c r="AA4217" i="1"/>
  <c r="AB4217" i="1"/>
  <c r="AC4217" i="1"/>
  <c r="AD4217" i="1"/>
  <c r="AE4217" i="1"/>
  <c r="H4226" i="1"/>
  <c r="I4226" i="1"/>
  <c r="J4226" i="1"/>
  <c r="K4226" i="1"/>
  <c r="L4226" i="1"/>
  <c r="M4226" i="1"/>
  <c r="N4226" i="1"/>
  <c r="O4226" i="1"/>
  <c r="P4226" i="1"/>
  <c r="Q4226" i="1"/>
  <c r="R4226" i="1"/>
  <c r="S4226" i="1"/>
  <c r="T4226" i="1"/>
  <c r="U4226" i="1"/>
  <c r="V4226" i="1"/>
  <c r="W4226" i="1"/>
  <c r="X4226" i="1"/>
  <c r="Y4226" i="1"/>
  <c r="Z4226" i="1"/>
  <c r="AA4226" i="1"/>
  <c r="AB4226" i="1"/>
  <c r="AC4226" i="1"/>
  <c r="AD4226" i="1"/>
  <c r="AE4226" i="1"/>
  <c r="H4227" i="1"/>
  <c r="I4227" i="1"/>
  <c r="J4227" i="1"/>
  <c r="K4227" i="1"/>
  <c r="L4227" i="1"/>
  <c r="M4227" i="1"/>
  <c r="N4227" i="1"/>
  <c r="O4227" i="1"/>
  <c r="P4227" i="1"/>
  <c r="Q4227" i="1"/>
  <c r="R4227" i="1"/>
  <c r="S4227" i="1"/>
  <c r="T4227" i="1"/>
  <c r="U4227" i="1"/>
  <c r="V4227" i="1"/>
  <c r="W4227" i="1"/>
  <c r="X4227" i="1"/>
  <c r="Y4227" i="1"/>
  <c r="Z4227" i="1"/>
  <c r="AA4227" i="1"/>
  <c r="AB4227" i="1"/>
  <c r="AC4227" i="1"/>
  <c r="AD4227" i="1"/>
  <c r="AE4227" i="1"/>
  <c r="H4228" i="1"/>
  <c r="I4228" i="1"/>
  <c r="J4228" i="1"/>
  <c r="K4228" i="1"/>
  <c r="L4228" i="1"/>
  <c r="M4228" i="1"/>
  <c r="N4228" i="1"/>
  <c r="O4228" i="1"/>
  <c r="P4228" i="1"/>
  <c r="Q4228" i="1"/>
  <c r="R4228" i="1"/>
  <c r="S4228" i="1"/>
  <c r="T4228" i="1"/>
  <c r="U4228" i="1"/>
  <c r="V4228" i="1"/>
  <c r="W4228" i="1"/>
  <c r="X4228" i="1"/>
  <c r="Y4228" i="1"/>
  <c r="Z4228" i="1"/>
  <c r="AA4228" i="1"/>
  <c r="AB4228" i="1"/>
  <c r="AC4228" i="1"/>
  <c r="AD4228" i="1"/>
  <c r="AE4228" i="1"/>
  <c r="H4229" i="1"/>
  <c r="I4229" i="1"/>
  <c r="J4229" i="1"/>
  <c r="K4229" i="1"/>
  <c r="L4229" i="1"/>
  <c r="M4229" i="1"/>
  <c r="N4229" i="1"/>
  <c r="O4229" i="1"/>
  <c r="P4229" i="1"/>
  <c r="Q4229" i="1"/>
  <c r="R4229" i="1"/>
  <c r="S4229" i="1"/>
  <c r="T4229" i="1"/>
  <c r="U4229" i="1"/>
  <c r="V4229" i="1"/>
  <c r="W4229" i="1"/>
  <c r="X4229" i="1"/>
  <c r="Y4229" i="1"/>
  <c r="Z4229" i="1"/>
  <c r="AA4229" i="1"/>
  <c r="AB4229" i="1"/>
  <c r="AC4229" i="1"/>
  <c r="AD4229" i="1"/>
  <c r="AE4229" i="1"/>
  <c r="H4230" i="1"/>
  <c r="I4230" i="1"/>
  <c r="J4230" i="1"/>
  <c r="K4230" i="1"/>
  <c r="L4230" i="1"/>
  <c r="M4230" i="1"/>
  <c r="N4230" i="1"/>
  <c r="O4230" i="1"/>
  <c r="P4230" i="1"/>
  <c r="Q4230" i="1"/>
  <c r="R4230" i="1"/>
  <c r="S4230" i="1"/>
  <c r="T4230" i="1"/>
  <c r="U4230" i="1"/>
  <c r="V4230" i="1"/>
  <c r="W4230" i="1"/>
  <c r="X4230" i="1"/>
  <c r="Y4230" i="1"/>
  <c r="Z4230" i="1"/>
  <c r="AA4230" i="1"/>
  <c r="AB4230" i="1"/>
  <c r="AC4230" i="1"/>
  <c r="AD4230" i="1"/>
  <c r="AE4230" i="1"/>
  <c r="H4231" i="1"/>
  <c r="I4231" i="1"/>
  <c r="J4231" i="1"/>
  <c r="K4231" i="1"/>
  <c r="L4231" i="1"/>
  <c r="M4231" i="1"/>
  <c r="N4231" i="1"/>
  <c r="O4231" i="1"/>
  <c r="P4231" i="1"/>
  <c r="Q4231" i="1"/>
  <c r="R4231" i="1"/>
  <c r="S4231" i="1"/>
  <c r="T4231" i="1"/>
  <c r="U4231" i="1"/>
  <c r="V4231" i="1"/>
  <c r="W4231" i="1"/>
  <c r="X4231" i="1"/>
  <c r="Y4231" i="1"/>
  <c r="Z4231" i="1"/>
  <c r="AA4231" i="1"/>
  <c r="AB4231" i="1"/>
  <c r="AC4231" i="1"/>
  <c r="AD4231" i="1"/>
  <c r="AE4231" i="1"/>
  <c r="H4232" i="1"/>
  <c r="I4232" i="1"/>
  <c r="J4232" i="1"/>
  <c r="K4232" i="1"/>
  <c r="L4232" i="1"/>
  <c r="M4232" i="1"/>
  <c r="N4232" i="1"/>
  <c r="O4232" i="1"/>
  <c r="P4232" i="1"/>
  <c r="Q4232" i="1"/>
  <c r="R4232" i="1"/>
  <c r="S4232" i="1"/>
  <c r="T4232" i="1"/>
  <c r="U4232" i="1"/>
  <c r="V4232" i="1"/>
  <c r="W4232" i="1"/>
  <c r="X4232" i="1"/>
  <c r="Y4232" i="1"/>
  <c r="Z4232" i="1"/>
  <c r="AA4232" i="1"/>
  <c r="AB4232" i="1"/>
  <c r="AC4232" i="1"/>
  <c r="AD4232" i="1"/>
  <c r="AE4232" i="1"/>
  <c r="H4233" i="1"/>
  <c r="I4233" i="1"/>
  <c r="J4233" i="1"/>
  <c r="K4233" i="1"/>
  <c r="L4233" i="1"/>
  <c r="M4233" i="1"/>
  <c r="N4233" i="1"/>
  <c r="O4233" i="1"/>
  <c r="P4233" i="1"/>
  <c r="Q4233" i="1"/>
  <c r="R4233" i="1"/>
  <c r="S4233" i="1"/>
  <c r="T4233" i="1"/>
  <c r="U4233" i="1"/>
  <c r="V4233" i="1"/>
  <c r="W4233" i="1"/>
  <c r="X4233" i="1"/>
  <c r="Y4233" i="1"/>
  <c r="Z4233" i="1"/>
  <c r="AA4233" i="1"/>
  <c r="AB4233" i="1"/>
  <c r="AC4233" i="1"/>
  <c r="AD4233" i="1"/>
  <c r="AE4233" i="1"/>
  <c r="H4290" i="1"/>
  <c r="I4290" i="1"/>
  <c r="J4290" i="1"/>
  <c r="K4290" i="1"/>
  <c r="L4290" i="1"/>
  <c r="M4290" i="1"/>
  <c r="N4290" i="1"/>
  <c r="O4290" i="1"/>
  <c r="P4290" i="1"/>
  <c r="Q4290" i="1"/>
  <c r="R4290" i="1"/>
  <c r="S4290" i="1"/>
  <c r="T4290" i="1"/>
  <c r="U4290" i="1"/>
  <c r="V4290" i="1"/>
  <c r="W4290" i="1"/>
  <c r="X4290" i="1"/>
  <c r="Y4290" i="1"/>
  <c r="Z4290" i="1"/>
  <c r="AA4290" i="1"/>
  <c r="AB4290" i="1"/>
  <c r="AC4290" i="1"/>
  <c r="AD4290" i="1"/>
  <c r="AE4290" i="1"/>
  <c r="H4291" i="1"/>
  <c r="I4291" i="1"/>
  <c r="J4291" i="1"/>
  <c r="K4291" i="1"/>
  <c r="L4291" i="1"/>
  <c r="M4291" i="1"/>
  <c r="N4291" i="1"/>
  <c r="O4291" i="1"/>
  <c r="P4291" i="1"/>
  <c r="Q4291" i="1"/>
  <c r="R4291" i="1"/>
  <c r="S4291" i="1"/>
  <c r="T4291" i="1"/>
  <c r="U4291" i="1"/>
  <c r="V4291" i="1"/>
  <c r="W4291" i="1"/>
  <c r="X4291" i="1"/>
  <c r="Y4291" i="1"/>
  <c r="Z4291" i="1"/>
  <c r="AA4291" i="1"/>
  <c r="AB4291" i="1"/>
  <c r="AC4291" i="1"/>
  <c r="AD4291" i="1"/>
  <c r="AE4291" i="1"/>
  <c r="H4292" i="1"/>
  <c r="I4292" i="1"/>
  <c r="J4292" i="1"/>
  <c r="K4292" i="1"/>
  <c r="L4292" i="1"/>
  <c r="M4292" i="1"/>
  <c r="N4292" i="1"/>
  <c r="O4292" i="1"/>
  <c r="P4292" i="1"/>
  <c r="Q4292" i="1"/>
  <c r="R4292" i="1"/>
  <c r="S4292" i="1"/>
  <c r="T4292" i="1"/>
  <c r="U4292" i="1"/>
  <c r="V4292" i="1"/>
  <c r="W4292" i="1"/>
  <c r="X4292" i="1"/>
  <c r="Y4292" i="1"/>
  <c r="Z4292" i="1"/>
  <c r="AA4292" i="1"/>
  <c r="AB4292" i="1"/>
  <c r="AC4292" i="1"/>
  <c r="AD4292" i="1"/>
  <c r="AE4292" i="1"/>
  <c r="H4293" i="1"/>
  <c r="I4293" i="1"/>
  <c r="J4293" i="1"/>
  <c r="K4293" i="1"/>
  <c r="L4293" i="1"/>
  <c r="M4293" i="1"/>
  <c r="N4293" i="1"/>
  <c r="O4293" i="1"/>
  <c r="P4293" i="1"/>
  <c r="Q4293" i="1"/>
  <c r="R4293" i="1"/>
  <c r="S4293" i="1"/>
  <c r="T4293" i="1"/>
  <c r="U4293" i="1"/>
  <c r="V4293" i="1"/>
  <c r="W4293" i="1"/>
  <c r="X4293" i="1"/>
  <c r="Y4293" i="1"/>
  <c r="Z4293" i="1"/>
  <c r="AA4293" i="1"/>
  <c r="AB4293" i="1"/>
  <c r="AC4293" i="1"/>
  <c r="AD4293" i="1"/>
  <c r="AE4293" i="1"/>
  <c r="H4294" i="1"/>
  <c r="I4294" i="1"/>
  <c r="J4294" i="1"/>
  <c r="K4294" i="1"/>
  <c r="L4294" i="1"/>
  <c r="M4294" i="1"/>
  <c r="N4294" i="1"/>
  <c r="O4294" i="1"/>
  <c r="P4294" i="1"/>
  <c r="Q4294" i="1"/>
  <c r="R4294" i="1"/>
  <c r="S4294" i="1"/>
  <c r="T4294" i="1"/>
  <c r="U4294" i="1"/>
  <c r="V4294" i="1"/>
  <c r="W4294" i="1"/>
  <c r="X4294" i="1"/>
  <c r="Y4294" i="1"/>
  <c r="Z4294" i="1"/>
  <c r="AA4294" i="1"/>
  <c r="AB4294" i="1"/>
  <c r="AC4294" i="1"/>
  <c r="AD4294" i="1"/>
  <c r="AE4294" i="1"/>
  <c r="H4295" i="1"/>
  <c r="I4295" i="1"/>
  <c r="J4295" i="1"/>
  <c r="K4295" i="1"/>
  <c r="L4295" i="1"/>
  <c r="M4295" i="1"/>
  <c r="N4295" i="1"/>
  <c r="O4295" i="1"/>
  <c r="P4295" i="1"/>
  <c r="Q4295" i="1"/>
  <c r="R4295" i="1"/>
  <c r="S4295" i="1"/>
  <c r="T4295" i="1"/>
  <c r="U4295" i="1"/>
  <c r="V4295" i="1"/>
  <c r="W4295" i="1"/>
  <c r="X4295" i="1"/>
  <c r="Y4295" i="1"/>
  <c r="Z4295" i="1"/>
  <c r="AA4295" i="1"/>
  <c r="AB4295" i="1"/>
  <c r="AC4295" i="1"/>
  <c r="AD4295" i="1"/>
  <c r="AE4295" i="1"/>
  <c r="H4296" i="1"/>
  <c r="I4296" i="1"/>
  <c r="J4296" i="1"/>
  <c r="K4296" i="1"/>
  <c r="L4296" i="1"/>
  <c r="M4296" i="1"/>
  <c r="N4296" i="1"/>
  <c r="O4296" i="1"/>
  <c r="P4296" i="1"/>
  <c r="Q4296" i="1"/>
  <c r="R4296" i="1"/>
  <c r="S4296" i="1"/>
  <c r="T4296" i="1"/>
  <c r="U4296" i="1"/>
  <c r="V4296" i="1"/>
  <c r="W4296" i="1"/>
  <c r="X4296" i="1"/>
  <c r="Y4296" i="1"/>
  <c r="Z4296" i="1"/>
  <c r="AA4296" i="1"/>
  <c r="AB4296" i="1"/>
  <c r="AC4296" i="1"/>
  <c r="AD4296" i="1"/>
  <c r="AE4296" i="1"/>
  <c r="H4297" i="1"/>
  <c r="I4297" i="1"/>
  <c r="J4297" i="1"/>
  <c r="K4297" i="1"/>
  <c r="L4297" i="1"/>
  <c r="M4297" i="1"/>
  <c r="N4297" i="1"/>
  <c r="O4297" i="1"/>
  <c r="P4297" i="1"/>
  <c r="Q4297" i="1"/>
  <c r="R4297" i="1"/>
  <c r="S4297" i="1"/>
  <c r="T4297" i="1"/>
  <c r="U4297" i="1"/>
  <c r="V4297" i="1"/>
  <c r="W4297" i="1"/>
  <c r="X4297" i="1"/>
  <c r="Y4297" i="1"/>
  <c r="Z4297" i="1"/>
  <c r="AA4297" i="1"/>
  <c r="AB4297" i="1"/>
  <c r="AC4297" i="1"/>
  <c r="AD4297" i="1"/>
  <c r="AE4297" i="1"/>
  <c r="H4298" i="1"/>
  <c r="I4298" i="1"/>
  <c r="J4298" i="1"/>
  <c r="K4298" i="1"/>
  <c r="L4298" i="1"/>
  <c r="M4298" i="1"/>
  <c r="N4298" i="1"/>
  <c r="O4298" i="1"/>
  <c r="P4298" i="1"/>
  <c r="Q4298" i="1"/>
  <c r="R4298" i="1"/>
  <c r="S4298" i="1"/>
  <c r="T4298" i="1"/>
  <c r="U4298" i="1"/>
  <c r="V4298" i="1"/>
  <c r="W4298" i="1"/>
  <c r="X4298" i="1"/>
  <c r="Y4298" i="1"/>
  <c r="Z4298" i="1"/>
  <c r="AA4298" i="1"/>
  <c r="AB4298" i="1"/>
  <c r="AC4298" i="1"/>
  <c r="AD4298" i="1"/>
  <c r="AE4298" i="1"/>
  <c r="H4299" i="1"/>
  <c r="I4299" i="1"/>
  <c r="J4299" i="1"/>
  <c r="K4299" i="1"/>
  <c r="L4299" i="1"/>
  <c r="M4299" i="1"/>
  <c r="N4299" i="1"/>
  <c r="O4299" i="1"/>
  <c r="P4299" i="1"/>
  <c r="Q4299" i="1"/>
  <c r="R4299" i="1"/>
  <c r="S4299" i="1"/>
  <c r="T4299" i="1"/>
  <c r="U4299" i="1"/>
  <c r="V4299" i="1"/>
  <c r="W4299" i="1"/>
  <c r="X4299" i="1"/>
  <c r="Y4299" i="1"/>
  <c r="Z4299" i="1"/>
  <c r="AA4299" i="1"/>
  <c r="AB4299" i="1"/>
  <c r="AC4299" i="1"/>
  <c r="AD4299" i="1"/>
  <c r="AE4299" i="1"/>
  <c r="H4300" i="1"/>
  <c r="I4300" i="1"/>
  <c r="J4300" i="1"/>
  <c r="K4300" i="1"/>
  <c r="L4300" i="1"/>
  <c r="M4300" i="1"/>
  <c r="N4300" i="1"/>
  <c r="O4300" i="1"/>
  <c r="P4300" i="1"/>
  <c r="Q4300" i="1"/>
  <c r="R4300" i="1"/>
  <c r="S4300" i="1"/>
  <c r="T4300" i="1"/>
  <c r="U4300" i="1"/>
  <c r="V4300" i="1"/>
  <c r="W4300" i="1"/>
  <c r="X4300" i="1"/>
  <c r="Y4300" i="1"/>
  <c r="Z4300" i="1"/>
  <c r="AA4300" i="1"/>
  <c r="AB4300" i="1"/>
  <c r="AC4300" i="1"/>
  <c r="AD4300" i="1"/>
  <c r="AE4300" i="1"/>
  <c r="H4301" i="1"/>
  <c r="I4301" i="1"/>
  <c r="J4301" i="1"/>
  <c r="K4301" i="1"/>
  <c r="L4301" i="1"/>
  <c r="M4301" i="1"/>
  <c r="N4301" i="1"/>
  <c r="O4301" i="1"/>
  <c r="P4301" i="1"/>
  <c r="Q4301" i="1"/>
  <c r="R4301" i="1"/>
  <c r="S4301" i="1"/>
  <c r="T4301" i="1"/>
  <c r="U4301" i="1"/>
  <c r="V4301" i="1"/>
  <c r="W4301" i="1"/>
  <c r="X4301" i="1"/>
  <c r="Y4301" i="1"/>
  <c r="Z4301" i="1"/>
  <c r="AA4301" i="1"/>
  <c r="AB4301" i="1"/>
  <c r="AC4301" i="1"/>
  <c r="AD4301" i="1"/>
  <c r="AE4301" i="1"/>
  <c r="H4302" i="1"/>
  <c r="I4302" i="1"/>
  <c r="J4302" i="1"/>
  <c r="K4302" i="1"/>
  <c r="L4302" i="1"/>
  <c r="M4302" i="1"/>
  <c r="N4302" i="1"/>
  <c r="O4302" i="1"/>
  <c r="P4302" i="1"/>
  <c r="Q4302" i="1"/>
  <c r="R4302" i="1"/>
  <c r="S4302" i="1"/>
  <c r="T4302" i="1"/>
  <c r="U4302" i="1"/>
  <c r="V4302" i="1"/>
  <c r="W4302" i="1"/>
  <c r="X4302" i="1"/>
  <c r="Y4302" i="1"/>
  <c r="Z4302" i="1"/>
  <c r="AA4302" i="1"/>
  <c r="AB4302" i="1"/>
  <c r="AC4302" i="1"/>
  <c r="AD4302" i="1"/>
  <c r="AE4302" i="1"/>
  <c r="H4303" i="1"/>
  <c r="I4303" i="1"/>
  <c r="J4303" i="1"/>
  <c r="K4303" i="1"/>
  <c r="L4303" i="1"/>
  <c r="M4303" i="1"/>
  <c r="N4303" i="1"/>
  <c r="O4303" i="1"/>
  <c r="P4303" i="1"/>
  <c r="Q4303" i="1"/>
  <c r="R4303" i="1"/>
  <c r="S4303" i="1"/>
  <c r="T4303" i="1"/>
  <c r="U4303" i="1"/>
  <c r="V4303" i="1"/>
  <c r="W4303" i="1"/>
  <c r="X4303" i="1"/>
  <c r="Y4303" i="1"/>
  <c r="Z4303" i="1"/>
  <c r="AA4303" i="1"/>
  <c r="AB4303" i="1"/>
  <c r="AC4303" i="1"/>
  <c r="AD4303" i="1"/>
  <c r="AE4303" i="1"/>
  <c r="H4304" i="1"/>
  <c r="I4304" i="1"/>
  <c r="J4304" i="1"/>
  <c r="K4304" i="1"/>
  <c r="L4304" i="1"/>
  <c r="M4304" i="1"/>
  <c r="N4304" i="1"/>
  <c r="O4304" i="1"/>
  <c r="P4304" i="1"/>
  <c r="Q4304" i="1"/>
  <c r="R4304" i="1"/>
  <c r="S4304" i="1"/>
  <c r="T4304" i="1"/>
  <c r="U4304" i="1"/>
  <c r="V4304" i="1"/>
  <c r="W4304" i="1"/>
  <c r="X4304" i="1"/>
  <c r="Y4304" i="1"/>
  <c r="Z4304" i="1"/>
  <c r="AA4304" i="1"/>
  <c r="AB4304" i="1"/>
  <c r="AC4304" i="1"/>
  <c r="AD4304" i="1"/>
  <c r="AE4304" i="1"/>
  <c r="H4305" i="1"/>
  <c r="I4305" i="1"/>
  <c r="J4305" i="1"/>
  <c r="K4305" i="1"/>
  <c r="L4305" i="1"/>
  <c r="M4305" i="1"/>
  <c r="N4305" i="1"/>
  <c r="O4305" i="1"/>
  <c r="P4305" i="1"/>
  <c r="Q4305" i="1"/>
  <c r="R4305" i="1"/>
  <c r="S4305" i="1"/>
  <c r="T4305" i="1"/>
  <c r="U4305" i="1"/>
  <c r="V4305" i="1"/>
  <c r="W4305" i="1"/>
  <c r="X4305" i="1"/>
  <c r="Y4305" i="1"/>
  <c r="Z4305" i="1"/>
  <c r="AA4305" i="1"/>
  <c r="AB4305" i="1"/>
  <c r="AC4305" i="1"/>
  <c r="AD4305" i="1"/>
  <c r="AE4305" i="1"/>
  <c r="H4306" i="1"/>
  <c r="I4306" i="1"/>
  <c r="J4306" i="1"/>
  <c r="K4306" i="1"/>
  <c r="L4306" i="1"/>
  <c r="M4306" i="1"/>
  <c r="N4306" i="1"/>
  <c r="O4306" i="1"/>
  <c r="P4306" i="1"/>
  <c r="Q4306" i="1"/>
  <c r="R4306" i="1"/>
  <c r="S4306" i="1"/>
  <c r="T4306" i="1"/>
  <c r="U4306" i="1"/>
  <c r="V4306" i="1"/>
  <c r="W4306" i="1"/>
  <c r="X4306" i="1"/>
  <c r="Y4306" i="1"/>
  <c r="Z4306" i="1"/>
  <c r="AA4306" i="1"/>
  <c r="AB4306" i="1"/>
  <c r="AC4306" i="1"/>
  <c r="AD4306" i="1"/>
  <c r="AE4306" i="1"/>
  <c r="H4307" i="1"/>
  <c r="I4307" i="1"/>
  <c r="J4307" i="1"/>
  <c r="K4307" i="1"/>
  <c r="L4307" i="1"/>
  <c r="M4307" i="1"/>
  <c r="N4307" i="1"/>
  <c r="O4307" i="1"/>
  <c r="P4307" i="1"/>
  <c r="Q4307" i="1"/>
  <c r="R4307" i="1"/>
  <c r="S4307" i="1"/>
  <c r="T4307" i="1"/>
  <c r="U4307" i="1"/>
  <c r="V4307" i="1"/>
  <c r="W4307" i="1"/>
  <c r="X4307" i="1"/>
  <c r="Y4307" i="1"/>
  <c r="Z4307" i="1"/>
  <c r="AA4307" i="1"/>
  <c r="AB4307" i="1"/>
  <c r="AC4307" i="1"/>
  <c r="AD4307" i="1"/>
  <c r="AE4307" i="1"/>
  <c r="H4308" i="1"/>
  <c r="I4308" i="1"/>
  <c r="J4308" i="1"/>
  <c r="K4308" i="1"/>
  <c r="L4308" i="1"/>
  <c r="M4308" i="1"/>
  <c r="N4308" i="1"/>
  <c r="O4308" i="1"/>
  <c r="P4308" i="1"/>
  <c r="Q4308" i="1"/>
  <c r="R4308" i="1"/>
  <c r="S4308" i="1"/>
  <c r="T4308" i="1"/>
  <c r="U4308" i="1"/>
  <c r="V4308" i="1"/>
  <c r="W4308" i="1"/>
  <c r="X4308" i="1"/>
  <c r="Y4308" i="1"/>
  <c r="Z4308" i="1"/>
  <c r="AA4308" i="1"/>
  <c r="AB4308" i="1"/>
  <c r="AC4308" i="1"/>
  <c r="AD4308" i="1"/>
  <c r="AE4308" i="1"/>
  <c r="H4309" i="1"/>
  <c r="I4309" i="1"/>
  <c r="J4309" i="1"/>
  <c r="K4309" i="1"/>
  <c r="L4309" i="1"/>
  <c r="M4309" i="1"/>
  <c r="N4309" i="1"/>
  <c r="O4309" i="1"/>
  <c r="P4309" i="1"/>
  <c r="Q4309" i="1"/>
  <c r="R4309" i="1"/>
  <c r="S4309" i="1"/>
  <c r="T4309" i="1"/>
  <c r="U4309" i="1"/>
  <c r="V4309" i="1"/>
  <c r="W4309" i="1"/>
  <c r="X4309" i="1"/>
  <c r="Y4309" i="1"/>
  <c r="Z4309" i="1"/>
  <c r="AA4309" i="1"/>
  <c r="AB4309" i="1"/>
  <c r="AC4309" i="1"/>
  <c r="AD4309" i="1"/>
  <c r="AE4309" i="1"/>
  <c r="H4310" i="1"/>
  <c r="I4310" i="1"/>
  <c r="J4310" i="1"/>
  <c r="K4310" i="1"/>
  <c r="L4310" i="1"/>
  <c r="M4310" i="1"/>
  <c r="N4310" i="1"/>
  <c r="O4310" i="1"/>
  <c r="P4310" i="1"/>
  <c r="Q4310" i="1"/>
  <c r="R4310" i="1"/>
  <c r="S4310" i="1"/>
  <c r="T4310" i="1"/>
  <c r="U4310" i="1"/>
  <c r="V4310" i="1"/>
  <c r="W4310" i="1"/>
  <c r="X4310" i="1"/>
  <c r="Y4310" i="1"/>
  <c r="Z4310" i="1"/>
  <c r="AA4310" i="1"/>
  <c r="AB4310" i="1"/>
  <c r="AC4310" i="1"/>
  <c r="AD4310" i="1"/>
  <c r="AE4310" i="1"/>
  <c r="H4311" i="1"/>
  <c r="I4311" i="1"/>
  <c r="J4311" i="1"/>
  <c r="K4311" i="1"/>
  <c r="L4311" i="1"/>
  <c r="M4311" i="1"/>
  <c r="N4311" i="1"/>
  <c r="O4311" i="1"/>
  <c r="P4311" i="1"/>
  <c r="Q4311" i="1"/>
  <c r="R4311" i="1"/>
  <c r="S4311" i="1"/>
  <c r="T4311" i="1"/>
  <c r="U4311" i="1"/>
  <c r="V4311" i="1"/>
  <c r="W4311" i="1"/>
  <c r="X4311" i="1"/>
  <c r="Y4311" i="1"/>
  <c r="Z4311" i="1"/>
  <c r="AA4311" i="1"/>
  <c r="AB4311" i="1"/>
  <c r="AC4311" i="1"/>
  <c r="AD4311" i="1"/>
  <c r="AE4311" i="1"/>
  <c r="H4312" i="1"/>
  <c r="I4312" i="1"/>
  <c r="J4312" i="1"/>
  <c r="K4312" i="1"/>
  <c r="L4312" i="1"/>
  <c r="M4312" i="1"/>
  <c r="N4312" i="1"/>
  <c r="O4312" i="1"/>
  <c r="P4312" i="1"/>
  <c r="Q4312" i="1"/>
  <c r="R4312" i="1"/>
  <c r="S4312" i="1"/>
  <c r="T4312" i="1"/>
  <c r="U4312" i="1"/>
  <c r="V4312" i="1"/>
  <c r="W4312" i="1"/>
  <c r="X4312" i="1"/>
  <c r="Y4312" i="1"/>
  <c r="Z4312" i="1"/>
  <c r="AA4312" i="1"/>
  <c r="AB4312" i="1"/>
  <c r="AC4312" i="1"/>
  <c r="AD4312" i="1"/>
  <c r="AE4312" i="1"/>
  <c r="H4313" i="1"/>
  <c r="I4313" i="1"/>
  <c r="J4313" i="1"/>
  <c r="K4313" i="1"/>
  <c r="L4313" i="1"/>
  <c r="M4313" i="1"/>
  <c r="N4313" i="1"/>
  <c r="O4313" i="1"/>
  <c r="P4313" i="1"/>
  <c r="Q4313" i="1"/>
  <c r="R4313" i="1"/>
  <c r="S4313" i="1"/>
  <c r="T4313" i="1"/>
  <c r="U4313" i="1"/>
  <c r="V4313" i="1"/>
  <c r="W4313" i="1"/>
  <c r="X4313" i="1"/>
  <c r="Y4313" i="1"/>
  <c r="Z4313" i="1"/>
  <c r="AA4313" i="1"/>
  <c r="AB4313" i="1"/>
  <c r="AC4313" i="1"/>
  <c r="AD4313" i="1"/>
  <c r="AE4313" i="1"/>
  <c r="H4314" i="1"/>
  <c r="I4314" i="1"/>
  <c r="J4314" i="1"/>
  <c r="K4314" i="1"/>
  <c r="L4314" i="1"/>
  <c r="M4314" i="1"/>
  <c r="N4314" i="1"/>
  <c r="O4314" i="1"/>
  <c r="P4314" i="1"/>
  <c r="Q4314" i="1"/>
  <c r="R4314" i="1"/>
  <c r="S4314" i="1"/>
  <c r="T4314" i="1"/>
  <c r="U4314" i="1"/>
  <c r="V4314" i="1"/>
  <c r="W4314" i="1"/>
  <c r="X4314" i="1"/>
  <c r="Y4314" i="1"/>
  <c r="Z4314" i="1"/>
  <c r="AA4314" i="1"/>
  <c r="AB4314" i="1"/>
  <c r="AC4314" i="1"/>
  <c r="AD4314" i="1"/>
  <c r="AE4314" i="1"/>
  <c r="H4315" i="1"/>
  <c r="I4315" i="1"/>
  <c r="J4315" i="1"/>
  <c r="K4315" i="1"/>
  <c r="L4315" i="1"/>
  <c r="M4315" i="1"/>
  <c r="N4315" i="1"/>
  <c r="O4315" i="1"/>
  <c r="P4315" i="1"/>
  <c r="Q4315" i="1"/>
  <c r="R4315" i="1"/>
  <c r="S4315" i="1"/>
  <c r="T4315" i="1"/>
  <c r="U4315" i="1"/>
  <c r="V4315" i="1"/>
  <c r="W4315" i="1"/>
  <c r="X4315" i="1"/>
  <c r="Y4315" i="1"/>
  <c r="Z4315" i="1"/>
  <c r="AA4315" i="1"/>
  <c r="AB4315" i="1"/>
  <c r="AC4315" i="1"/>
  <c r="AD4315" i="1"/>
  <c r="AE4315" i="1"/>
  <c r="H4316" i="1"/>
  <c r="I4316" i="1"/>
  <c r="J4316" i="1"/>
  <c r="K4316" i="1"/>
  <c r="L4316" i="1"/>
  <c r="M4316" i="1"/>
  <c r="N4316" i="1"/>
  <c r="O4316" i="1"/>
  <c r="P4316" i="1"/>
  <c r="Q4316" i="1"/>
  <c r="R4316" i="1"/>
  <c r="S4316" i="1"/>
  <c r="T4316" i="1"/>
  <c r="U4316" i="1"/>
  <c r="V4316" i="1"/>
  <c r="W4316" i="1"/>
  <c r="X4316" i="1"/>
  <c r="Y4316" i="1"/>
  <c r="Z4316" i="1"/>
  <c r="AA4316" i="1"/>
  <c r="AB4316" i="1"/>
  <c r="AC4316" i="1"/>
  <c r="AD4316" i="1"/>
  <c r="AE4316" i="1"/>
  <c r="H4317" i="1"/>
  <c r="I4317" i="1"/>
  <c r="J4317" i="1"/>
  <c r="K4317" i="1"/>
  <c r="L4317" i="1"/>
  <c r="M4317" i="1"/>
  <c r="N4317" i="1"/>
  <c r="O4317" i="1"/>
  <c r="P4317" i="1"/>
  <c r="Q4317" i="1"/>
  <c r="R4317" i="1"/>
  <c r="S4317" i="1"/>
  <c r="T4317" i="1"/>
  <c r="U4317" i="1"/>
  <c r="V4317" i="1"/>
  <c r="W4317" i="1"/>
  <c r="X4317" i="1"/>
  <c r="Y4317" i="1"/>
  <c r="Z4317" i="1"/>
  <c r="AA4317" i="1"/>
  <c r="AB4317" i="1"/>
  <c r="AC4317" i="1"/>
  <c r="AD4317" i="1"/>
  <c r="AE4317" i="1"/>
  <c r="H4318" i="1"/>
  <c r="I4318" i="1"/>
  <c r="J4318" i="1"/>
  <c r="K4318" i="1"/>
  <c r="L4318" i="1"/>
  <c r="M4318" i="1"/>
  <c r="N4318" i="1"/>
  <c r="O4318" i="1"/>
  <c r="P4318" i="1"/>
  <c r="Q4318" i="1"/>
  <c r="R4318" i="1"/>
  <c r="S4318" i="1"/>
  <c r="T4318" i="1"/>
  <c r="U4318" i="1"/>
  <c r="V4318" i="1"/>
  <c r="W4318" i="1"/>
  <c r="X4318" i="1"/>
  <c r="Y4318" i="1"/>
  <c r="Z4318" i="1"/>
  <c r="AA4318" i="1"/>
  <c r="AB4318" i="1"/>
  <c r="AC4318" i="1"/>
  <c r="AD4318" i="1"/>
  <c r="AE4318" i="1"/>
  <c r="H4319" i="1"/>
  <c r="I4319" i="1"/>
  <c r="J4319" i="1"/>
  <c r="K4319" i="1"/>
  <c r="L4319" i="1"/>
  <c r="M4319" i="1"/>
  <c r="N4319" i="1"/>
  <c r="O4319" i="1"/>
  <c r="P4319" i="1"/>
  <c r="Q4319" i="1"/>
  <c r="R4319" i="1"/>
  <c r="S4319" i="1"/>
  <c r="T4319" i="1"/>
  <c r="U4319" i="1"/>
  <c r="V4319" i="1"/>
  <c r="W4319" i="1"/>
  <c r="X4319" i="1"/>
  <c r="Y4319" i="1"/>
  <c r="Z4319" i="1"/>
  <c r="AA4319" i="1"/>
  <c r="AB4319" i="1"/>
  <c r="AC4319" i="1"/>
  <c r="AD4319" i="1"/>
  <c r="AE4319" i="1"/>
  <c r="H4320" i="1"/>
  <c r="I4320" i="1"/>
  <c r="J4320" i="1"/>
  <c r="K4320" i="1"/>
  <c r="L4320" i="1"/>
  <c r="M4320" i="1"/>
  <c r="N4320" i="1"/>
  <c r="O4320" i="1"/>
  <c r="P4320" i="1"/>
  <c r="Q4320" i="1"/>
  <c r="R4320" i="1"/>
  <c r="S4320" i="1"/>
  <c r="T4320" i="1"/>
  <c r="U4320" i="1"/>
  <c r="V4320" i="1"/>
  <c r="W4320" i="1"/>
  <c r="X4320" i="1"/>
  <c r="Y4320" i="1"/>
  <c r="Z4320" i="1"/>
  <c r="AA4320" i="1"/>
  <c r="AB4320" i="1"/>
  <c r="AC4320" i="1"/>
  <c r="AD4320" i="1"/>
  <c r="AE4320" i="1"/>
  <c r="H4321" i="1"/>
  <c r="I4321" i="1"/>
  <c r="J4321" i="1"/>
  <c r="K4321" i="1"/>
  <c r="L4321" i="1"/>
  <c r="M4321" i="1"/>
  <c r="N4321" i="1"/>
  <c r="O4321" i="1"/>
  <c r="P4321" i="1"/>
  <c r="Q4321" i="1"/>
  <c r="R4321" i="1"/>
  <c r="S4321" i="1"/>
  <c r="T4321" i="1"/>
  <c r="U4321" i="1"/>
  <c r="V4321" i="1"/>
  <c r="W4321" i="1"/>
  <c r="X4321" i="1"/>
  <c r="Y4321" i="1"/>
  <c r="Z4321" i="1"/>
  <c r="AA4321" i="1"/>
  <c r="AB4321" i="1"/>
  <c r="AC4321" i="1"/>
  <c r="AD4321" i="1"/>
  <c r="AE4321" i="1"/>
  <c r="H4330" i="1"/>
  <c r="I4330" i="1"/>
  <c r="J4330" i="1"/>
  <c r="K4330" i="1"/>
  <c r="L4330" i="1"/>
  <c r="M4330" i="1"/>
  <c r="N4330" i="1"/>
  <c r="O4330" i="1"/>
  <c r="P4330" i="1"/>
  <c r="Q4330" i="1"/>
  <c r="R4330" i="1"/>
  <c r="S4330" i="1"/>
  <c r="T4330" i="1"/>
  <c r="U4330" i="1"/>
  <c r="V4330" i="1"/>
  <c r="W4330" i="1"/>
  <c r="X4330" i="1"/>
  <c r="Y4330" i="1"/>
  <c r="Z4330" i="1"/>
  <c r="AA4330" i="1"/>
  <c r="AB4330" i="1"/>
  <c r="AC4330" i="1"/>
  <c r="AD4330" i="1"/>
  <c r="AE4330" i="1"/>
  <c r="H4331" i="1"/>
  <c r="I4331" i="1"/>
  <c r="J4331" i="1"/>
  <c r="K4331" i="1"/>
  <c r="L4331" i="1"/>
  <c r="M4331" i="1"/>
  <c r="N4331" i="1"/>
  <c r="O4331" i="1"/>
  <c r="P4331" i="1"/>
  <c r="Q4331" i="1"/>
  <c r="R4331" i="1"/>
  <c r="S4331" i="1"/>
  <c r="T4331" i="1"/>
  <c r="U4331" i="1"/>
  <c r="V4331" i="1"/>
  <c r="W4331" i="1"/>
  <c r="X4331" i="1"/>
  <c r="Y4331" i="1"/>
  <c r="Z4331" i="1"/>
  <c r="AA4331" i="1"/>
  <c r="AB4331" i="1"/>
  <c r="AC4331" i="1"/>
  <c r="AD4331" i="1"/>
  <c r="AE4331" i="1"/>
  <c r="H4332" i="1"/>
  <c r="I4332" i="1"/>
  <c r="J4332" i="1"/>
  <c r="K4332" i="1"/>
  <c r="L4332" i="1"/>
  <c r="M4332" i="1"/>
  <c r="N4332" i="1"/>
  <c r="O4332" i="1"/>
  <c r="P4332" i="1"/>
  <c r="Q4332" i="1"/>
  <c r="R4332" i="1"/>
  <c r="S4332" i="1"/>
  <c r="T4332" i="1"/>
  <c r="U4332" i="1"/>
  <c r="V4332" i="1"/>
  <c r="W4332" i="1"/>
  <c r="X4332" i="1"/>
  <c r="Y4332" i="1"/>
  <c r="Z4332" i="1"/>
  <c r="AA4332" i="1"/>
  <c r="AB4332" i="1"/>
  <c r="AC4332" i="1"/>
  <c r="AD4332" i="1"/>
  <c r="AE4332" i="1"/>
  <c r="H4333" i="1"/>
  <c r="I4333" i="1"/>
  <c r="J4333" i="1"/>
  <c r="K4333" i="1"/>
  <c r="L4333" i="1"/>
  <c r="M4333" i="1"/>
  <c r="N4333" i="1"/>
  <c r="O4333" i="1"/>
  <c r="P4333" i="1"/>
  <c r="Q4333" i="1"/>
  <c r="R4333" i="1"/>
  <c r="S4333" i="1"/>
  <c r="T4333" i="1"/>
  <c r="U4333" i="1"/>
  <c r="V4333" i="1"/>
  <c r="W4333" i="1"/>
  <c r="X4333" i="1"/>
  <c r="Y4333" i="1"/>
  <c r="Z4333" i="1"/>
  <c r="AA4333" i="1"/>
  <c r="AB4333" i="1"/>
  <c r="AC4333" i="1"/>
  <c r="AD4333" i="1"/>
  <c r="AE4333" i="1"/>
  <c r="H4334" i="1"/>
  <c r="I4334" i="1"/>
  <c r="J4334" i="1"/>
  <c r="K4334" i="1"/>
  <c r="L4334" i="1"/>
  <c r="M4334" i="1"/>
  <c r="N4334" i="1"/>
  <c r="O4334" i="1"/>
  <c r="P4334" i="1"/>
  <c r="Q4334" i="1"/>
  <c r="R4334" i="1"/>
  <c r="S4334" i="1"/>
  <c r="T4334" i="1"/>
  <c r="U4334" i="1"/>
  <c r="V4334" i="1"/>
  <c r="W4334" i="1"/>
  <c r="X4334" i="1"/>
  <c r="Y4334" i="1"/>
  <c r="Z4334" i="1"/>
  <c r="AA4334" i="1"/>
  <c r="AB4334" i="1"/>
  <c r="AC4334" i="1"/>
  <c r="AD4334" i="1"/>
  <c r="AE4334" i="1"/>
  <c r="H4335" i="1"/>
  <c r="I4335" i="1"/>
  <c r="J4335" i="1"/>
  <c r="K4335" i="1"/>
  <c r="L4335" i="1"/>
  <c r="M4335" i="1"/>
  <c r="N4335" i="1"/>
  <c r="O4335" i="1"/>
  <c r="P4335" i="1"/>
  <c r="Q4335" i="1"/>
  <c r="R4335" i="1"/>
  <c r="S4335" i="1"/>
  <c r="T4335" i="1"/>
  <c r="U4335" i="1"/>
  <c r="V4335" i="1"/>
  <c r="W4335" i="1"/>
  <c r="X4335" i="1"/>
  <c r="Y4335" i="1"/>
  <c r="Z4335" i="1"/>
  <c r="AA4335" i="1"/>
  <c r="AB4335" i="1"/>
  <c r="AC4335" i="1"/>
  <c r="AD4335" i="1"/>
  <c r="AE4335" i="1"/>
  <c r="H4336" i="1"/>
  <c r="I4336" i="1"/>
  <c r="J4336" i="1"/>
  <c r="K4336" i="1"/>
  <c r="L4336" i="1"/>
  <c r="M4336" i="1"/>
  <c r="N4336" i="1"/>
  <c r="O4336" i="1"/>
  <c r="P4336" i="1"/>
  <c r="Q4336" i="1"/>
  <c r="R4336" i="1"/>
  <c r="S4336" i="1"/>
  <c r="T4336" i="1"/>
  <c r="U4336" i="1"/>
  <c r="V4336" i="1"/>
  <c r="W4336" i="1"/>
  <c r="X4336" i="1"/>
  <c r="Y4336" i="1"/>
  <c r="Z4336" i="1"/>
  <c r="AA4336" i="1"/>
  <c r="AB4336" i="1"/>
  <c r="AC4336" i="1"/>
  <c r="AD4336" i="1"/>
  <c r="AE4336" i="1"/>
  <c r="H4337" i="1"/>
  <c r="I4337" i="1"/>
  <c r="J4337" i="1"/>
  <c r="K4337" i="1"/>
  <c r="L4337" i="1"/>
  <c r="M4337" i="1"/>
  <c r="N4337" i="1"/>
  <c r="O4337" i="1"/>
  <c r="P4337" i="1"/>
  <c r="Q4337" i="1"/>
  <c r="R4337" i="1"/>
  <c r="S4337" i="1"/>
  <c r="T4337" i="1"/>
  <c r="U4337" i="1"/>
  <c r="V4337" i="1"/>
  <c r="W4337" i="1"/>
  <c r="X4337" i="1"/>
  <c r="Y4337" i="1"/>
  <c r="Z4337" i="1"/>
  <c r="AA4337" i="1"/>
  <c r="AB4337" i="1"/>
  <c r="AC4337" i="1"/>
  <c r="AD4337" i="1"/>
  <c r="AE4337" i="1"/>
  <c r="H4338" i="1"/>
  <c r="I4338" i="1"/>
  <c r="J4338" i="1"/>
  <c r="K4338" i="1"/>
  <c r="L4338" i="1"/>
  <c r="M4338" i="1"/>
  <c r="N4338" i="1"/>
  <c r="O4338" i="1"/>
  <c r="P4338" i="1"/>
  <c r="Q4338" i="1"/>
  <c r="R4338" i="1"/>
  <c r="S4338" i="1"/>
  <c r="T4338" i="1"/>
  <c r="U4338" i="1"/>
  <c r="V4338" i="1"/>
  <c r="W4338" i="1"/>
  <c r="X4338" i="1"/>
  <c r="Y4338" i="1"/>
  <c r="Z4338" i="1"/>
  <c r="AA4338" i="1"/>
  <c r="AB4338" i="1"/>
  <c r="AC4338" i="1"/>
  <c r="AD4338" i="1"/>
  <c r="AE4338" i="1"/>
  <c r="H4339" i="1"/>
  <c r="I4339" i="1"/>
  <c r="J4339" i="1"/>
  <c r="K4339" i="1"/>
  <c r="L4339" i="1"/>
  <c r="M4339" i="1"/>
  <c r="N4339" i="1"/>
  <c r="O4339" i="1"/>
  <c r="P4339" i="1"/>
  <c r="Q4339" i="1"/>
  <c r="R4339" i="1"/>
  <c r="S4339" i="1"/>
  <c r="T4339" i="1"/>
  <c r="U4339" i="1"/>
  <c r="V4339" i="1"/>
  <c r="W4339" i="1"/>
  <c r="X4339" i="1"/>
  <c r="Y4339" i="1"/>
  <c r="Z4339" i="1"/>
  <c r="AA4339" i="1"/>
  <c r="AB4339" i="1"/>
  <c r="AC4339" i="1"/>
  <c r="AD4339" i="1"/>
  <c r="AE4339" i="1"/>
  <c r="H4340" i="1"/>
  <c r="I4340" i="1"/>
  <c r="J4340" i="1"/>
  <c r="K4340" i="1"/>
  <c r="L4340" i="1"/>
  <c r="M4340" i="1"/>
  <c r="N4340" i="1"/>
  <c r="O4340" i="1"/>
  <c r="P4340" i="1"/>
  <c r="Q4340" i="1"/>
  <c r="R4340" i="1"/>
  <c r="S4340" i="1"/>
  <c r="T4340" i="1"/>
  <c r="U4340" i="1"/>
  <c r="V4340" i="1"/>
  <c r="W4340" i="1"/>
  <c r="X4340" i="1"/>
  <c r="Y4340" i="1"/>
  <c r="Z4340" i="1"/>
  <c r="AA4340" i="1"/>
  <c r="AB4340" i="1"/>
  <c r="AC4340" i="1"/>
  <c r="AD4340" i="1"/>
  <c r="AE4340" i="1"/>
  <c r="H4341" i="1"/>
  <c r="I4341" i="1"/>
  <c r="J4341" i="1"/>
  <c r="K4341" i="1"/>
  <c r="L4341" i="1"/>
  <c r="M4341" i="1"/>
  <c r="N4341" i="1"/>
  <c r="O4341" i="1"/>
  <c r="P4341" i="1"/>
  <c r="Q4341" i="1"/>
  <c r="R4341" i="1"/>
  <c r="S4341" i="1"/>
  <c r="T4341" i="1"/>
  <c r="U4341" i="1"/>
  <c r="V4341" i="1"/>
  <c r="W4341" i="1"/>
  <c r="X4341" i="1"/>
  <c r="Y4341" i="1"/>
  <c r="Z4341" i="1"/>
  <c r="AA4341" i="1"/>
  <c r="AB4341" i="1"/>
  <c r="AC4341" i="1"/>
  <c r="AD4341" i="1"/>
  <c r="AE4341" i="1"/>
  <c r="H4342" i="1"/>
  <c r="I4342" i="1"/>
  <c r="J4342" i="1"/>
  <c r="K4342" i="1"/>
  <c r="L4342" i="1"/>
  <c r="M4342" i="1"/>
  <c r="N4342" i="1"/>
  <c r="O4342" i="1"/>
  <c r="P4342" i="1"/>
  <c r="Q4342" i="1"/>
  <c r="R4342" i="1"/>
  <c r="S4342" i="1"/>
  <c r="T4342" i="1"/>
  <c r="U4342" i="1"/>
  <c r="V4342" i="1"/>
  <c r="W4342" i="1"/>
  <c r="X4342" i="1"/>
  <c r="Y4342" i="1"/>
  <c r="Z4342" i="1"/>
  <c r="AA4342" i="1"/>
  <c r="AB4342" i="1"/>
  <c r="AC4342" i="1"/>
  <c r="AD4342" i="1"/>
  <c r="AE4342" i="1"/>
  <c r="H4343" i="1"/>
  <c r="I4343" i="1"/>
  <c r="J4343" i="1"/>
  <c r="K4343" i="1"/>
  <c r="L4343" i="1"/>
  <c r="M4343" i="1"/>
  <c r="N4343" i="1"/>
  <c r="O4343" i="1"/>
  <c r="P4343" i="1"/>
  <c r="Q4343" i="1"/>
  <c r="R4343" i="1"/>
  <c r="S4343" i="1"/>
  <c r="T4343" i="1"/>
  <c r="U4343" i="1"/>
  <c r="V4343" i="1"/>
  <c r="W4343" i="1"/>
  <c r="X4343" i="1"/>
  <c r="Y4343" i="1"/>
  <c r="Z4343" i="1"/>
  <c r="AA4343" i="1"/>
  <c r="AB4343" i="1"/>
  <c r="AC4343" i="1"/>
  <c r="AD4343" i="1"/>
  <c r="AE4343" i="1"/>
  <c r="H4344" i="1"/>
  <c r="I4344" i="1"/>
  <c r="J4344" i="1"/>
  <c r="K4344" i="1"/>
  <c r="L4344" i="1"/>
  <c r="M4344" i="1"/>
  <c r="N4344" i="1"/>
  <c r="O4344" i="1"/>
  <c r="P4344" i="1"/>
  <c r="Q4344" i="1"/>
  <c r="R4344" i="1"/>
  <c r="S4344" i="1"/>
  <c r="T4344" i="1"/>
  <c r="U4344" i="1"/>
  <c r="V4344" i="1"/>
  <c r="W4344" i="1"/>
  <c r="X4344" i="1"/>
  <c r="Y4344" i="1"/>
  <c r="Z4344" i="1"/>
  <c r="AA4344" i="1"/>
  <c r="AB4344" i="1"/>
  <c r="AC4344" i="1"/>
  <c r="AD4344" i="1"/>
  <c r="AE4344" i="1"/>
  <c r="H4345" i="1"/>
  <c r="I4345" i="1"/>
  <c r="J4345" i="1"/>
  <c r="K4345" i="1"/>
  <c r="L4345" i="1"/>
  <c r="M4345" i="1"/>
  <c r="N4345" i="1"/>
  <c r="O4345" i="1"/>
  <c r="P4345" i="1"/>
  <c r="Q4345" i="1"/>
  <c r="R4345" i="1"/>
  <c r="S4345" i="1"/>
  <c r="T4345" i="1"/>
  <c r="U4345" i="1"/>
  <c r="V4345" i="1"/>
  <c r="W4345" i="1"/>
  <c r="X4345" i="1"/>
  <c r="Y4345" i="1"/>
  <c r="Z4345" i="1"/>
  <c r="AA4345" i="1"/>
  <c r="AB4345" i="1"/>
  <c r="AC4345" i="1"/>
  <c r="AD4345" i="1"/>
  <c r="AE4345" i="1"/>
  <c r="H4347" i="1"/>
  <c r="I4347" i="1"/>
  <c r="J4347" i="1"/>
  <c r="K4347" i="1"/>
  <c r="L4347" i="1"/>
  <c r="M4347" i="1"/>
  <c r="N4347" i="1"/>
  <c r="O4347" i="1"/>
  <c r="P4347" i="1"/>
  <c r="Q4347" i="1"/>
  <c r="R4347" i="1"/>
  <c r="S4347" i="1"/>
  <c r="T4347" i="1"/>
  <c r="U4347" i="1"/>
  <c r="V4347" i="1"/>
  <c r="W4347" i="1"/>
  <c r="X4347" i="1"/>
  <c r="Y4347" i="1"/>
  <c r="Z4347" i="1"/>
  <c r="AA4347" i="1"/>
  <c r="AB4347" i="1"/>
  <c r="AC4347" i="1"/>
  <c r="AD4347" i="1"/>
  <c r="AE4347" i="1"/>
  <c r="H4348" i="1"/>
  <c r="I4348" i="1"/>
  <c r="J4348" i="1"/>
  <c r="K4348" i="1"/>
  <c r="L4348" i="1"/>
  <c r="M4348" i="1"/>
  <c r="N4348" i="1"/>
  <c r="O4348" i="1"/>
  <c r="P4348" i="1"/>
  <c r="Q4348" i="1"/>
  <c r="R4348" i="1"/>
  <c r="S4348" i="1"/>
  <c r="T4348" i="1"/>
  <c r="U4348" i="1"/>
  <c r="V4348" i="1"/>
  <c r="W4348" i="1"/>
  <c r="X4348" i="1"/>
  <c r="Y4348" i="1"/>
  <c r="Z4348" i="1"/>
  <c r="AA4348" i="1"/>
  <c r="AB4348" i="1"/>
  <c r="AC4348" i="1"/>
  <c r="AD4348" i="1"/>
  <c r="AE4348" i="1"/>
  <c r="H4349" i="1"/>
  <c r="I4349" i="1"/>
  <c r="J4349" i="1"/>
  <c r="K4349" i="1"/>
  <c r="L4349" i="1"/>
  <c r="M4349" i="1"/>
  <c r="N4349" i="1"/>
  <c r="O4349" i="1"/>
  <c r="P4349" i="1"/>
  <c r="Q4349" i="1"/>
  <c r="R4349" i="1"/>
  <c r="S4349" i="1"/>
  <c r="T4349" i="1"/>
  <c r="U4349" i="1"/>
  <c r="V4349" i="1"/>
  <c r="W4349" i="1"/>
  <c r="X4349" i="1"/>
  <c r="Y4349" i="1"/>
  <c r="Z4349" i="1"/>
  <c r="AA4349" i="1"/>
  <c r="AB4349" i="1"/>
  <c r="AC4349" i="1"/>
  <c r="AD4349" i="1"/>
  <c r="AE4349" i="1"/>
  <c r="H4350" i="1"/>
  <c r="I4350" i="1"/>
  <c r="J4350" i="1"/>
  <c r="K4350" i="1"/>
  <c r="L4350" i="1"/>
  <c r="M4350" i="1"/>
  <c r="N4350" i="1"/>
  <c r="O4350" i="1"/>
  <c r="P4350" i="1"/>
  <c r="Q4350" i="1"/>
  <c r="R4350" i="1"/>
  <c r="S4350" i="1"/>
  <c r="T4350" i="1"/>
  <c r="U4350" i="1"/>
  <c r="V4350" i="1"/>
  <c r="W4350" i="1"/>
  <c r="X4350" i="1"/>
  <c r="Y4350" i="1"/>
  <c r="Z4350" i="1"/>
  <c r="AA4350" i="1"/>
  <c r="AB4350" i="1"/>
  <c r="AC4350" i="1"/>
  <c r="AD4350" i="1"/>
  <c r="AE4350" i="1"/>
  <c r="H4351" i="1"/>
  <c r="I4351" i="1"/>
  <c r="J4351" i="1"/>
  <c r="K4351" i="1"/>
  <c r="L4351" i="1"/>
  <c r="M4351" i="1"/>
  <c r="N4351" i="1"/>
  <c r="O4351" i="1"/>
  <c r="P4351" i="1"/>
  <c r="Q4351" i="1"/>
  <c r="R4351" i="1"/>
  <c r="S4351" i="1"/>
  <c r="T4351" i="1"/>
  <c r="U4351" i="1"/>
  <c r="V4351" i="1"/>
  <c r="W4351" i="1"/>
  <c r="X4351" i="1"/>
  <c r="Y4351" i="1"/>
  <c r="Z4351" i="1"/>
  <c r="AA4351" i="1"/>
  <c r="AB4351" i="1"/>
  <c r="AC4351" i="1"/>
  <c r="AD4351" i="1"/>
  <c r="AE4351" i="1"/>
  <c r="H4352" i="1"/>
  <c r="I4352" i="1"/>
  <c r="J4352" i="1"/>
  <c r="K4352" i="1"/>
  <c r="L4352" i="1"/>
  <c r="M4352" i="1"/>
  <c r="N4352" i="1"/>
  <c r="O4352" i="1"/>
  <c r="P4352" i="1"/>
  <c r="Q4352" i="1"/>
  <c r="R4352" i="1"/>
  <c r="S4352" i="1"/>
  <c r="T4352" i="1"/>
  <c r="U4352" i="1"/>
  <c r="V4352" i="1"/>
  <c r="W4352" i="1"/>
  <c r="X4352" i="1"/>
  <c r="Y4352" i="1"/>
  <c r="Z4352" i="1"/>
  <c r="AA4352" i="1"/>
  <c r="AB4352" i="1"/>
  <c r="AC4352" i="1"/>
  <c r="AD4352" i="1"/>
  <c r="AE4352" i="1"/>
  <c r="H4353" i="1"/>
  <c r="I4353" i="1"/>
  <c r="J4353" i="1"/>
  <c r="K4353" i="1"/>
  <c r="L4353" i="1"/>
  <c r="M4353" i="1"/>
  <c r="N4353" i="1"/>
  <c r="O4353" i="1"/>
  <c r="P4353" i="1"/>
  <c r="Q4353" i="1"/>
  <c r="R4353" i="1"/>
  <c r="S4353" i="1"/>
  <c r="T4353" i="1"/>
  <c r="U4353" i="1"/>
  <c r="V4353" i="1"/>
  <c r="W4353" i="1"/>
  <c r="X4353" i="1"/>
  <c r="Y4353" i="1"/>
  <c r="Z4353" i="1"/>
  <c r="AA4353" i="1"/>
  <c r="AB4353" i="1"/>
  <c r="AC4353" i="1"/>
  <c r="AD4353" i="1"/>
  <c r="AE4353" i="1"/>
  <c r="H4354" i="1"/>
  <c r="I4354" i="1"/>
  <c r="J4354" i="1"/>
  <c r="K4354" i="1"/>
  <c r="L4354" i="1"/>
  <c r="M4354" i="1"/>
  <c r="N4354" i="1"/>
  <c r="O4354" i="1"/>
  <c r="P4354" i="1"/>
  <c r="Q4354" i="1"/>
  <c r="R4354" i="1"/>
  <c r="S4354" i="1"/>
  <c r="T4354" i="1"/>
  <c r="U4354" i="1"/>
  <c r="V4354" i="1"/>
  <c r="W4354" i="1"/>
  <c r="X4354" i="1"/>
  <c r="Y4354" i="1"/>
  <c r="Z4354" i="1"/>
  <c r="AA4354" i="1"/>
  <c r="AB4354" i="1"/>
  <c r="AC4354" i="1"/>
  <c r="AD4354" i="1"/>
  <c r="AE4354" i="1"/>
  <c r="H4356" i="1"/>
  <c r="I4356" i="1"/>
  <c r="J4356" i="1"/>
  <c r="K4356" i="1"/>
  <c r="L4356" i="1"/>
  <c r="M4356" i="1"/>
  <c r="N4356" i="1"/>
  <c r="O4356" i="1"/>
  <c r="P4356" i="1"/>
  <c r="Q4356" i="1"/>
  <c r="R4356" i="1"/>
  <c r="S4356" i="1"/>
  <c r="T4356" i="1"/>
  <c r="U4356" i="1"/>
  <c r="V4356" i="1"/>
  <c r="W4356" i="1"/>
  <c r="X4356" i="1"/>
  <c r="Y4356" i="1"/>
  <c r="Z4356" i="1"/>
  <c r="AA4356" i="1"/>
  <c r="AB4356" i="1"/>
  <c r="AC4356" i="1"/>
  <c r="AD4356" i="1"/>
  <c r="AE4356" i="1"/>
  <c r="H4357" i="1"/>
  <c r="I4357" i="1"/>
  <c r="J4357" i="1"/>
  <c r="K4357" i="1"/>
  <c r="L4357" i="1"/>
  <c r="M4357" i="1"/>
  <c r="N4357" i="1"/>
  <c r="O4357" i="1"/>
  <c r="P4357" i="1"/>
  <c r="Q4357" i="1"/>
  <c r="R4357" i="1"/>
  <c r="S4357" i="1"/>
  <c r="T4357" i="1"/>
  <c r="U4357" i="1"/>
  <c r="V4357" i="1"/>
  <c r="W4357" i="1"/>
  <c r="X4357" i="1"/>
  <c r="Y4357" i="1"/>
  <c r="Z4357" i="1"/>
  <c r="AA4357" i="1"/>
  <c r="AB4357" i="1"/>
  <c r="AC4357" i="1"/>
  <c r="AD4357" i="1"/>
  <c r="AE4357" i="1"/>
  <c r="H4358" i="1"/>
  <c r="I4358" i="1"/>
  <c r="J4358" i="1"/>
  <c r="K4358" i="1"/>
  <c r="L4358" i="1"/>
  <c r="M4358" i="1"/>
  <c r="N4358" i="1"/>
  <c r="O4358" i="1"/>
  <c r="P4358" i="1"/>
  <c r="Q4358" i="1"/>
  <c r="R4358" i="1"/>
  <c r="S4358" i="1"/>
  <c r="T4358" i="1"/>
  <c r="U4358" i="1"/>
  <c r="V4358" i="1"/>
  <c r="W4358" i="1"/>
  <c r="X4358" i="1"/>
  <c r="Y4358" i="1"/>
  <c r="Z4358" i="1"/>
  <c r="AA4358" i="1"/>
  <c r="AB4358" i="1"/>
  <c r="AC4358" i="1"/>
  <c r="AD4358" i="1"/>
  <c r="AE4358" i="1"/>
  <c r="H4359" i="1"/>
  <c r="I4359" i="1"/>
  <c r="J4359" i="1"/>
  <c r="K4359" i="1"/>
  <c r="L4359" i="1"/>
  <c r="M4359" i="1"/>
  <c r="N4359" i="1"/>
  <c r="O4359" i="1"/>
  <c r="P4359" i="1"/>
  <c r="Q4359" i="1"/>
  <c r="R4359" i="1"/>
  <c r="S4359" i="1"/>
  <c r="T4359" i="1"/>
  <c r="U4359" i="1"/>
  <c r="V4359" i="1"/>
  <c r="W4359" i="1"/>
  <c r="X4359" i="1"/>
  <c r="Y4359" i="1"/>
  <c r="Z4359" i="1"/>
  <c r="AA4359" i="1"/>
  <c r="AB4359" i="1"/>
  <c r="AC4359" i="1"/>
  <c r="AD4359" i="1"/>
  <c r="AE4359" i="1"/>
  <c r="H4360" i="1"/>
  <c r="I4360" i="1"/>
  <c r="J4360" i="1"/>
  <c r="K4360" i="1"/>
  <c r="L4360" i="1"/>
  <c r="M4360" i="1"/>
  <c r="N4360" i="1"/>
  <c r="O4360" i="1"/>
  <c r="P4360" i="1"/>
  <c r="Q4360" i="1"/>
  <c r="R4360" i="1"/>
  <c r="S4360" i="1"/>
  <c r="T4360" i="1"/>
  <c r="U4360" i="1"/>
  <c r="V4360" i="1"/>
  <c r="W4360" i="1"/>
  <c r="X4360" i="1"/>
  <c r="Y4360" i="1"/>
  <c r="Z4360" i="1"/>
  <c r="AA4360" i="1"/>
  <c r="AB4360" i="1"/>
  <c r="AC4360" i="1"/>
  <c r="AD4360" i="1"/>
  <c r="AE4360" i="1"/>
  <c r="H4361" i="1"/>
  <c r="I4361" i="1"/>
  <c r="J4361" i="1"/>
  <c r="K4361" i="1"/>
  <c r="L4361" i="1"/>
  <c r="M4361" i="1"/>
  <c r="N4361" i="1"/>
  <c r="O4361" i="1"/>
  <c r="P4361" i="1"/>
  <c r="Q4361" i="1"/>
  <c r="R4361" i="1"/>
  <c r="S4361" i="1"/>
  <c r="T4361" i="1"/>
  <c r="U4361" i="1"/>
  <c r="V4361" i="1"/>
  <c r="W4361" i="1"/>
  <c r="X4361" i="1"/>
  <c r="Y4361" i="1"/>
  <c r="Z4361" i="1"/>
  <c r="AA4361" i="1"/>
  <c r="AB4361" i="1"/>
  <c r="AC4361" i="1"/>
  <c r="AD4361" i="1"/>
  <c r="AE4361" i="1"/>
  <c r="H4362" i="1"/>
  <c r="I4362" i="1"/>
  <c r="J4362" i="1"/>
  <c r="K4362" i="1"/>
  <c r="L4362" i="1"/>
  <c r="M4362" i="1"/>
  <c r="N4362" i="1"/>
  <c r="O4362" i="1"/>
  <c r="P4362" i="1"/>
  <c r="Q4362" i="1"/>
  <c r="R4362" i="1"/>
  <c r="S4362" i="1"/>
  <c r="T4362" i="1"/>
  <c r="U4362" i="1"/>
  <c r="V4362" i="1"/>
  <c r="W4362" i="1"/>
  <c r="X4362" i="1"/>
  <c r="Y4362" i="1"/>
  <c r="Z4362" i="1"/>
  <c r="AA4362" i="1"/>
  <c r="AB4362" i="1"/>
  <c r="AC4362" i="1"/>
  <c r="AD4362" i="1"/>
  <c r="AE4362" i="1"/>
  <c r="H4363" i="1"/>
  <c r="I4363" i="1"/>
  <c r="J4363" i="1"/>
  <c r="K4363" i="1"/>
  <c r="L4363" i="1"/>
  <c r="M4363" i="1"/>
  <c r="N4363" i="1"/>
  <c r="O4363" i="1"/>
  <c r="P4363" i="1"/>
  <c r="Q4363" i="1"/>
  <c r="R4363" i="1"/>
  <c r="S4363" i="1"/>
  <c r="T4363" i="1"/>
  <c r="U4363" i="1"/>
  <c r="V4363" i="1"/>
  <c r="W4363" i="1"/>
  <c r="X4363" i="1"/>
  <c r="Y4363" i="1"/>
  <c r="Z4363" i="1"/>
  <c r="AA4363" i="1"/>
  <c r="AB4363" i="1"/>
  <c r="AC4363" i="1"/>
  <c r="AD4363" i="1"/>
  <c r="AE4363" i="1"/>
  <c r="H4365" i="1"/>
  <c r="I4365" i="1"/>
  <c r="J4365" i="1"/>
  <c r="K4365" i="1"/>
  <c r="L4365" i="1"/>
  <c r="M4365" i="1"/>
  <c r="N4365" i="1"/>
  <c r="O4365" i="1"/>
  <c r="P4365" i="1"/>
  <c r="Q4365" i="1"/>
  <c r="R4365" i="1"/>
  <c r="S4365" i="1"/>
  <c r="T4365" i="1"/>
  <c r="U4365" i="1"/>
  <c r="V4365" i="1"/>
  <c r="W4365" i="1"/>
  <c r="X4365" i="1"/>
  <c r="Y4365" i="1"/>
  <c r="Z4365" i="1"/>
  <c r="AA4365" i="1"/>
  <c r="AB4365" i="1"/>
  <c r="AC4365" i="1"/>
  <c r="AD4365" i="1"/>
  <c r="AE4365" i="1"/>
  <c r="H4366" i="1"/>
  <c r="I4366" i="1"/>
  <c r="J4366" i="1"/>
  <c r="K4366" i="1"/>
  <c r="L4366" i="1"/>
  <c r="M4366" i="1"/>
  <c r="N4366" i="1"/>
  <c r="O4366" i="1"/>
  <c r="P4366" i="1"/>
  <c r="Q4366" i="1"/>
  <c r="R4366" i="1"/>
  <c r="S4366" i="1"/>
  <c r="T4366" i="1"/>
  <c r="U4366" i="1"/>
  <c r="V4366" i="1"/>
  <c r="W4366" i="1"/>
  <c r="X4366" i="1"/>
  <c r="Y4366" i="1"/>
  <c r="Z4366" i="1"/>
  <c r="AA4366" i="1"/>
  <c r="AB4366" i="1"/>
  <c r="AC4366" i="1"/>
  <c r="AD4366" i="1"/>
  <c r="AE4366" i="1"/>
  <c r="H4367" i="1"/>
  <c r="I4367" i="1"/>
  <c r="J4367" i="1"/>
  <c r="K4367" i="1"/>
  <c r="L4367" i="1"/>
  <c r="M4367" i="1"/>
  <c r="N4367" i="1"/>
  <c r="O4367" i="1"/>
  <c r="P4367" i="1"/>
  <c r="Q4367" i="1"/>
  <c r="R4367" i="1"/>
  <c r="S4367" i="1"/>
  <c r="T4367" i="1"/>
  <c r="U4367" i="1"/>
  <c r="V4367" i="1"/>
  <c r="W4367" i="1"/>
  <c r="X4367" i="1"/>
  <c r="Y4367" i="1"/>
  <c r="Z4367" i="1"/>
  <c r="AA4367" i="1"/>
  <c r="AB4367" i="1"/>
  <c r="AC4367" i="1"/>
  <c r="AD4367" i="1"/>
  <c r="AE4367" i="1"/>
  <c r="H4368" i="1"/>
  <c r="I4368" i="1"/>
  <c r="J4368" i="1"/>
  <c r="K4368" i="1"/>
  <c r="L4368" i="1"/>
  <c r="M4368" i="1"/>
  <c r="N4368" i="1"/>
  <c r="O4368" i="1"/>
  <c r="P4368" i="1"/>
  <c r="Q4368" i="1"/>
  <c r="R4368" i="1"/>
  <c r="S4368" i="1"/>
  <c r="T4368" i="1"/>
  <c r="U4368" i="1"/>
  <c r="V4368" i="1"/>
  <c r="W4368" i="1"/>
  <c r="X4368" i="1"/>
  <c r="Y4368" i="1"/>
  <c r="Z4368" i="1"/>
  <c r="AA4368" i="1"/>
  <c r="AB4368" i="1"/>
  <c r="AC4368" i="1"/>
  <c r="AD4368" i="1"/>
  <c r="AE4368" i="1"/>
  <c r="H4369" i="1"/>
  <c r="I4369" i="1"/>
  <c r="J4369" i="1"/>
  <c r="K4369" i="1"/>
  <c r="L4369" i="1"/>
  <c r="M4369" i="1"/>
  <c r="N4369" i="1"/>
  <c r="O4369" i="1"/>
  <c r="P4369" i="1"/>
  <c r="Q4369" i="1"/>
  <c r="R4369" i="1"/>
  <c r="S4369" i="1"/>
  <c r="T4369" i="1"/>
  <c r="U4369" i="1"/>
  <c r="V4369" i="1"/>
  <c r="W4369" i="1"/>
  <c r="X4369" i="1"/>
  <c r="Y4369" i="1"/>
  <c r="Z4369" i="1"/>
  <c r="AA4369" i="1"/>
  <c r="AB4369" i="1"/>
  <c r="AC4369" i="1"/>
  <c r="AD4369" i="1"/>
  <c r="AE4369" i="1"/>
  <c r="H4370" i="1"/>
  <c r="I4370" i="1"/>
  <c r="J4370" i="1"/>
  <c r="K4370" i="1"/>
  <c r="L4370" i="1"/>
  <c r="M4370" i="1"/>
  <c r="N4370" i="1"/>
  <c r="O4370" i="1"/>
  <c r="P4370" i="1"/>
  <c r="Q4370" i="1"/>
  <c r="R4370" i="1"/>
  <c r="S4370" i="1"/>
  <c r="T4370" i="1"/>
  <c r="U4370" i="1"/>
  <c r="V4370" i="1"/>
  <c r="W4370" i="1"/>
  <c r="X4370" i="1"/>
  <c r="Y4370" i="1"/>
  <c r="Z4370" i="1"/>
  <c r="AA4370" i="1"/>
  <c r="AB4370" i="1"/>
  <c r="AC4370" i="1"/>
  <c r="AD4370" i="1"/>
  <c r="AE4370" i="1"/>
  <c r="H4371" i="1"/>
  <c r="I4371" i="1"/>
  <c r="J4371" i="1"/>
  <c r="K4371" i="1"/>
  <c r="L4371" i="1"/>
  <c r="M4371" i="1"/>
  <c r="N4371" i="1"/>
  <c r="O4371" i="1"/>
  <c r="P4371" i="1"/>
  <c r="Q4371" i="1"/>
  <c r="R4371" i="1"/>
  <c r="S4371" i="1"/>
  <c r="T4371" i="1"/>
  <c r="U4371" i="1"/>
  <c r="V4371" i="1"/>
  <c r="W4371" i="1"/>
  <c r="X4371" i="1"/>
  <c r="Y4371" i="1"/>
  <c r="Z4371" i="1"/>
  <c r="AA4371" i="1"/>
  <c r="AB4371" i="1"/>
  <c r="AC4371" i="1"/>
  <c r="AD4371" i="1"/>
  <c r="AE4371" i="1"/>
  <c r="H4372" i="1"/>
  <c r="I4372" i="1"/>
  <c r="J4372" i="1"/>
  <c r="K4372" i="1"/>
  <c r="L4372" i="1"/>
  <c r="M4372" i="1"/>
  <c r="N4372" i="1"/>
  <c r="O4372" i="1"/>
  <c r="P4372" i="1"/>
  <c r="Q4372" i="1"/>
  <c r="R4372" i="1"/>
  <c r="S4372" i="1"/>
  <c r="T4372" i="1"/>
  <c r="U4372" i="1"/>
  <c r="V4372" i="1"/>
  <c r="W4372" i="1"/>
  <c r="X4372" i="1"/>
  <c r="Y4372" i="1"/>
  <c r="Z4372" i="1"/>
  <c r="AA4372" i="1"/>
  <c r="AB4372" i="1"/>
  <c r="AC4372" i="1"/>
  <c r="AD4372" i="1"/>
  <c r="AE4372" i="1"/>
  <c r="H4374" i="1"/>
  <c r="I4374" i="1"/>
  <c r="J4374" i="1"/>
  <c r="K4374" i="1"/>
  <c r="L4374" i="1"/>
  <c r="M4374" i="1"/>
  <c r="N4374" i="1"/>
  <c r="O4374" i="1"/>
  <c r="P4374" i="1"/>
  <c r="Q4374" i="1"/>
  <c r="R4374" i="1"/>
  <c r="S4374" i="1"/>
  <c r="T4374" i="1"/>
  <c r="U4374" i="1"/>
  <c r="V4374" i="1"/>
  <c r="W4374" i="1"/>
  <c r="X4374" i="1"/>
  <c r="Y4374" i="1"/>
  <c r="Z4374" i="1"/>
  <c r="AA4374" i="1"/>
  <c r="AB4374" i="1"/>
  <c r="AC4374" i="1"/>
  <c r="AD4374" i="1"/>
  <c r="AE4374" i="1"/>
  <c r="H4375" i="1"/>
  <c r="I4375" i="1"/>
  <c r="J4375" i="1"/>
  <c r="K4375" i="1"/>
  <c r="L4375" i="1"/>
  <c r="M4375" i="1"/>
  <c r="N4375" i="1"/>
  <c r="O4375" i="1"/>
  <c r="P4375" i="1"/>
  <c r="Q4375" i="1"/>
  <c r="R4375" i="1"/>
  <c r="S4375" i="1"/>
  <c r="T4375" i="1"/>
  <c r="U4375" i="1"/>
  <c r="V4375" i="1"/>
  <c r="W4375" i="1"/>
  <c r="X4375" i="1"/>
  <c r="Y4375" i="1"/>
  <c r="Z4375" i="1"/>
  <c r="AA4375" i="1"/>
  <c r="AB4375" i="1"/>
  <c r="AC4375" i="1"/>
  <c r="AD4375" i="1"/>
  <c r="AE4375" i="1"/>
  <c r="H4376" i="1"/>
  <c r="I4376" i="1"/>
  <c r="J4376" i="1"/>
  <c r="K4376" i="1"/>
  <c r="L4376" i="1"/>
  <c r="M4376" i="1"/>
  <c r="N4376" i="1"/>
  <c r="O4376" i="1"/>
  <c r="P4376" i="1"/>
  <c r="Q4376" i="1"/>
  <c r="R4376" i="1"/>
  <c r="S4376" i="1"/>
  <c r="T4376" i="1"/>
  <c r="U4376" i="1"/>
  <c r="V4376" i="1"/>
  <c r="W4376" i="1"/>
  <c r="X4376" i="1"/>
  <c r="Y4376" i="1"/>
  <c r="Z4376" i="1"/>
  <c r="AA4376" i="1"/>
  <c r="AB4376" i="1"/>
  <c r="AC4376" i="1"/>
  <c r="AD4376" i="1"/>
  <c r="AE4376" i="1"/>
  <c r="H4377" i="1"/>
  <c r="I4377" i="1"/>
  <c r="J4377" i="1"/>
  <c r="K4377" i="1"/>
  <c r="L4377" i="1"/>
  <c r="M4377" i="1"/>
  <c r="N4377" i="1"/>
  <c r="O4377" i="1"/>
  <c r="P4377" i="1"/>
  <c r="Q4377" i="1"/>
  <c r="R4377" i="1"/>
  <c r="S4377" i="1"/>
  <c r="T4377" i="1"/>
  <c r="U4377" i="1"/>
  <c r="V4377" i="1"/>
  <c r="W4377" i="1"/>
  <c r="X4377" i="1"/>
  <c r="Y4377" i="1"/>
  <c r="Z4377" i="1"/>
  <c r="AA4377" i="1"/>
  <c r="AB4377" i="1"/>
  <c r="AC4377" i="1"/>
  <c r="AD4377" i="1"/>
  <c r="AE4377" i="1"/>
  <c r="H4378" i="1"/>
  <c r="I4378" i="1"/>
  <c r="J4378" i="1"/>
  <c r="K4378" i="1"/>
  <c r="L4378" i="1"/>
  <c r="M4378" i="1"/>
  <c r="N4378" i="1"/>
  <c r="O4378" i="1"/>
  <c r="P4378" i="1"/>
  <c r="Q4378" i="1"/>
  <c r="R4378" i="1"/>
  <c r="S4378" i="1"/>
  <c r="T4378" i="1"/>
  <c r="U4378" i="1"/>
  <c r="V4378" i="1"/>
  <c r="W4378" i="1"/>
  <c r="X4378" i="1"/>
  <c r="Y4378" i="1"/>
  <c r="Z4378" i="1"/>
  <c r="AA4378" i="1"/>
  <c r="AB4378" i="1"/>
  <c r="AC4378" i="1"/>
  <c r="AD4378" i="1"/>
  <c r="AE4378" i="1"/>
  <c r="H4379" i="1"/>
  <c r="I4379" i="1"/>
  <c r="J4379" i="1"/>
  <c r="K4379" i="1"/>
  <c r="L4379" i="1"/>
  <c r="M4379" i="1"/>
  <c r="N4379" i="1"/>
  <c r="O4379" i="1"/>
  <c r="P4379" i="1"/>
  <c r="Q4379" i="1"/>
  <c r="R4379" i="1"/>
  <c r="S4379" i="1"/>
  <c r="T4379" i="1"/>
  <c r="U4379" i="1"/>
  <c r="V4379" i="1"/>
  <c r="W4379" i="1"/>
  <c r="X4379" i="1"/>
  <c r="Y4379" i="1"/>
  <c r="Z4379" i="1"/>
  <c r="AA4379" i="1"/>
  <c r="AB4379" i="1"/>
  <c r="AC4379" i="1"/>
  <c r="AD4379" i="1"/>
  <c r="AE4379" i="1"/>
  <c r="H4380" i="1"/>
  <c r="I4380" i="1"/>
  <c r="J4380" i="1"/>
  <c r="K4380" i="1"/>
  <c r="L4380" i="1"/>
  <c r="M4380" i="1"/>
  <c r="N4380" i="1"/>
  <c r="O4380" i="1"/>
  <c r="P4380" i="1"/>
  <c r="Q4380" i="1"/>
  <c r="R4380" i="1"/>
  <c r="S4380" i="1"/>
  <c r="T4380" i="1"/>
  <c r="U4380" i="1"/>
  <c r="V4380" i="1"/>
  <c r="W4380" i="1"/>
  <c r="X4380" i="1"/>
  <c r="Y4380" i="1"/>
  <c r="Z4380" i="1"/>
  <c r="AA4380" i="1"/>
  <c r="AB4380" i="1"/>
  <c r="AC4380" i="1"/>
  <c r="AD4380" i="1"/>
  <c r="AE4380" i="1"/>
  <c r="H4381" i="1"/>
  <c r="I4381" i="1"/>
  <c r="J4381" i="1"/>
  <c r="K4381" i="1"/>
  <c r="L4381" i="1"/>
  <c r="M4381" i="1"/>
  <c r="N4381" i="1"/>
  <c r="O4381" i="1"/>
  <c r="P4381" i="1"/>
  <c r="Q4381" i="1"/>
  <c r="R4381" i="1"/>
  <c r="S4381" i="1"/>
  <c r="T4381" i="1"/>
  <c r="U4381" i="1"/>
  <c r="V4381" i="1"/>
  <c r="W4381" i="1"/>
  <c r="X4381" i="1"/>
  <c r="Y4381" i="1"/>
  <c r="Z4381" i="1"/>
  <c r="AA4381" i="1"/>
  <c r="AB4381" i="1"/>
  <c r="AC4381" i="1"/>
  <c r="AD4381" i="1"/>
  <c r="AE4381" i="1"/>
  <c r="H4383" i="1"/>
  <c r="I4383" i="1"/>
  <c r="J4383" i="1"/>
  <c r="K4383" i="1"/>
  <c r="L4383" i="1"/>
  <c r="M4383" i="1"/>
  <c r="N4383" i="1"/>
  <c r="O4383" i="1"/>
  <c r="P4383" i="1"/>
  <c r="Q4383" i="1"/>
  <c r="R4383" i="1"/>
  <c r="S4383" i="1"/>
  <c r="T4383" i="1"/>
  <c r="U4383" i="1"/>
  <c r="V4383" i="1"/>
  <c r="W4383" i="1"/>
  <c r="X4383" i="1"/>
  <c r="Y4383" i="1"/>
  <c r="Z4383" i="1"/>
  <c r="AA4383" i="1"/>
  <c r="AB4383" i="1"/>
  <c r="AC4383" i="1"/>
  <c r="AD4383" i="1"/>
  <c r="AE4383" i="1"/>
  <c r="H4384" i="1"/>
  <c r="I4384" i="1"/>
  <c r="J4384" i="1"/>
  <c r="K4384" i="1"/>
  <c r="L4384" i="1"/>
  <c r="M4384" i="1"/>
  <c r="N4384" i="1"/>
  <c r="O4384" i="1"/>
  <c r="P4384" i="1"/>
  <c r="Q4384" i="1"/>
  <c r="R4384" i="1"/>
  <c r="S4384" i="1"/>
  <c r="T4384" i="1"/>
  <c r="U4384" i="1"/>
  <c r="V4384" i="1"/>
  <c r="W4384" i="1"/>
  <c r="X4384" i="1"/>
  <c r="Y4384" i="1"/>
  <c r="Z4384" i="1"/>
  <c r="AA4384" i="1"/>
  <c r="AB4384" i="1"/>
  <c r="AC4384" i="1"/>
  <c r="AD4384" i="1"/>
  <c r="AE4384" i="1"/>
  <c r="H4385" i="1"/>
  <c r="I4385" i="1"/>
  <c r="J4385" i="1"/>
  <c r="K4385" i="1"/>
  <c r="L4385" i="1"/>
  <c r="M4385" i="1"/>
  <c r="N4385" i="1"/>
  <c r="O4385" i="1"/>
  <c r="P4385" i="1"/>
  <c r="Q4385" i="1"/>
  <c r="R4385" i="1"/>
  <c r="S4385" i="1"/>
  <c r="T4385" i="1"/>
  <c r="U4385" i="1"/>
  <c r="V4385" i="1"/>
  <c r="W4385" i="1"/>
  <c r="X4385" i="1"/>
  <c r="Y4385" i="1"/>
  <c r="Z4385" i="1"/>
  <c r="AA4385" i="1"/>
  <c r="AB4385" i="1"/>
  <c r="AC4385" i="1"/>
  <c r="AD4385" i="1"/>
  <c r="AE4385" i="1"/>
  <c r="H4386" i="1"/>
  <c r="I4386" i="1"/>
  <c r="J4386" i="1"/>
  <c r="K4386" i="1"/>
  <c r="L4386" i="1"/>
  <c r="M4386" i="1"/>
  <c r="N4386" i="1"/>
  <c r="O4386" i="1"/>
  <c r="P4386" i="1"/>
  <c r="Q4386" i="1"/>
  <c r="R4386" i="1"/>
  <c r="S4386" i="1"/>
  <c r="T4386" i="1"/>
  <c r="U4386" i="1"/>
  <c r="V4386" i="1"/>
  <c r="W4386" i="1"/>
  <c r="X4386" i="1"/>
  <c r="Y4386" i="1"/>
  <c r="Z4386" i="1"/>
  <c r="AA4386" i="1"/>
  <c r="AB4386" i="1"/>
  <c r="AC4386" i="1"/>
  <c r="AD4386" i="1"/>
  <c r="AE4386" i="1"/>
  <c r="H4387" i="1"/>
  <c r="I4387" i="1"/>
  <c r="J4387" i="1"/>
  <c r="K4387" i="1"/>
  <c r="L4387" i="1"/>
  <c r="M4387" i="1"/>
  <c r="N4387" i="1"/>
  <c r="O4387" i="1"/>
  <c r="P4387" i="1"/>
  <c r="Q4387" i="1"/>
  <c r="R4387" i="1"/>
  <c r="S4387" i="1"/>
  <c r="T4387" i="1"/>
  <c r="U4387" i="1"/>
  <c r="V4387" i="1"/>
  <c r="W4387" i="1"/>
  <c r="X4387" i="1"/>
  <c r="Y4387" i="1"/>
  <c r="Z4387" i="1"/>
  <c r="AA4387" i="1"/>
  <c r="AB4387" i="1"/>
  <c r="AC4387" i="1"/>
  <c r="AD4387" i="1"/>
  <c r="AE4387" i="1"/>
  <c r="H4388" i="1"/>
  <c r="I4388" i="1"/>
  <c r="J4388" i="1"/>
  <c r="K4388" i="1"/>
  <c r="L4388" i="1"/>
  <c r="M4388" i="1"/>
  <c r="N4388" i="1"/>
  <c r="O4388" i="1"/>
  <c r="P4388" i="1"/>
  <c r="Q4388" i="1"/>
  <c r="R4388" i="1"/>
  <c r="S4388" i="1"/>
  <c r="T4388" i="1"/>
  <c r="U4388" i="1"/>
  <c r="V4388" i="1"/>
  <c r="W4388" i="1"/>
  <c r="X4388" i="1"/>
  <c r="Y4388" i="1"/>
  <c r="Z4388" i="1"/>
  <c r="AA4388" i="1"/>
  <c r="AB4388" i="1"/>
  <c r="AC4388" i="1"/>
  <c r="AD4388" i="1"/>
  <c r="AE4388" i="1"/>
  <c r="H4389" i="1"/>
  <c r="I4389" i="1"/>
  <c r="J4389" i="1"/>
  <c r="K4389" i="1"/>
  <c r="L4389" i="1"/>
  <c r="M4389" i="1"/>
  <c r="N4389" i="1"/>
  <c r="O4389" i="1"/>
  <c r="P4389" i="1"/>
  <c r="Q4389" i="1"/>
  <c r="R4389" i="1"/>
  <c r="S4389" i="1"/>
  <c r="T4389" i="1"/>
  <c r="U4389" i="1"/>
  <c r="V4389" i="1"/>
  <c r="W4389" i="1"/>
  <c r="X4389" i="1"/>
  <c r="Y4389" i="1"/>
  <c r="Z4389" i="1"/>
  <c r="AA4389" i="1"/>
  <c r="AB4389" i="1"/>
  <c r="AC4389" i="1"/>
  <c r="AD4389" i="1"/>
  <c r="AE4389" i="1"/>
  <c r="H4390" i="1"/>
  <c r="I4390" i="1"/>
  <c r="J4390" i="1"/>
  <c r="K4390" i="1"/>
  <c r="L4390" i="1"/>
  <c r="M4390" i="1"/>
  <c r="N4390" i="1"/>
  <c r="O4390" i="1"/>
  <c r="P4390" i="1"/>
  <c r="Q4390" i="1"/>
  <c r="R4390" i="1"/>
  <c r="S4390" i="1"/>
  <c r="T4390" i="1"/>
  <c r="U4390" i="1"/>
  <c r="V4390" i="1"/>
  <c r="W4390" i="1"/>
  <c r="X4390" i="1"/>
  <c r="Y4390" i="1"/>
  <c r="Z4390" i="1"/>
  <c r="AA4390" i="1"/>
  <c r="AB4390" i="1"/>
  <c r="AC4390" i="1"/>
  <c r="AD4390" i="1"/>
  <c r="AE4390" i="1"/>
  <c r="H4392" i="1"/>
  <c r="I4392" i="1"/>
  <c r="J4392" i="1"/>
  <c r="K4392" i="1"/>
  <c r="L4392" i="1"/>
  <c r="M4392" i="1"/>
  <c r="N4392" i="1"/>
  <c r="O4392" i="1"/>
  <c r="P4392" i="1"/>
  <c r="Q4392" i="1"/>
  <c r="R4392" i="1"/>
  <c r="S4392" i="1"/>
  <c r="T4392" i="1"/>
  <c r="U4392" i="1"/>
  <c r="V4392" i="1"/>
  <c r="W4392" i="1"/>
  <c r="X4392" i="1"/>
  <c r="Y4392" i="1"/>
  <c r="Z4392" i="1"/>
  <c r="AA4392" i="1"/>
  <c r="AB4392" i="1"/>
  <c r="AC4392" i="1"/>
  <c r="AD4392" i="1"/>
  <c r="AE4392" i="1"/>
  <c r="H4393" i="1"/>
  <c r="I4393" i="1"/>
  <c r="J4393" i="1"/>
  <c r="K4393" i="1"/>
  <c r="L4393" i="1"/>
  <c r="M4393" i="1"/>
  <c r="N4393" i="1"/>
  <c r="O4393" i="1"/>
  <c r="P4393" i="1"/>
  <c r="Q4393" i="1"/>
  <c r="R4393" i="1"/>
  <c r="S4393" i="1"/>
  <c r="T4393" i="1"/>
  <c r="U4393" i="1"/>
  <c r="V4393" i="1"/>
  <c r="W4393" i="1"/>
  <c r="X4393" i="1"/>
  <c r="Y4393" i="1"/>
  <c r="Z4393" i="1"/>
  <c r="AA4393" i="1"/>
  <c r="AB4393" i="1"/>
  <c r="AC4393" i="1"/>
  <c r="AD4393" i="1"/>
  <c r="AE4393" i="1"/>
  <c r="H4394" i="1"/>
  <c r="I4394" i="1"/>
  <c r="J4394" i="1"/>
  <c r="K4394" i="1"/>
  <c r="L4394" i="1"/>
  <c r="M4394" i="1"/>
  <c r="N4394" i="1"/>
  <c r="O4394" i="1"/>
  <c r="P4394" i="1"/>
  <c r="Q4394" i="1"/>
  <c r="R4394" i="1"/>
  <c r="S4394" i="1"/>
  <c r="T4394" i="1"/>
  <c r="U4394" i="1"/>
  <c r="V4394" i="1"/>
  <c r="W4394" i="1"/>
  <c r="X4394" i="1"/>
  <c r="Y4394" i="1"/>
  <c r="Z4394" i="1"/>
  <c r="AA4394" i="1"/>
  <c r="AB4394" i="1"/>
  <c r="AC4394" i="1"/>
  <c r="AD4394" i="1"/>
  <c r="AE4394" i="1"/>
  <c r="H4395" i="1"/>
  <c r="I4395" i="1"/>
  <c r="J4395" i="1"/>
  <c r="K4395" i="1"/>
  <c r="L4395" i="1"/>
  <c r="M4395" i="1"/>
  <c r="N4395" i="1"/>
  <c r="O4395" i="1"/>
  <c r="P4395" i="1"/>
  <c r="Q4395" i="1"/>
  <c r="R4395" i="1"/>
  <c r="S4395" i="1"/>
  <c r="T4395" i="1"/>
  <c r="U4395" i="1"/>
  <c r="V4395" i="1"/>
  <c r="W4395" i="1"/>
  <c r="X4395" i="1"/>
  <c r="Y4395" i="1"/>
  <c r="Z4395" i="1"/>
  <c r="AA4395" i="1"/>
  <c r="AB4395" i="1"/>
  <c r="AC4395" i="1"/>
  <c r="AD4395" i="1"/>
  <c r="AE4395" i="1"/>
  <c r="H4396" i="1"/>
  <c r="I4396" i="1"/>
  <c r="J4396" i="1"/>
  <c r="K4396" i="1"/>
  <c r="L4396" i="1"/>
  <c r="M4396" i="1"/>
  <c r="N4396" i="1"/>
  <c r="O4396" i="1"/>
  <c r="P4396" i="1"/>
  <c r="Q4396" i="1"/>
  <c r="R4396" i="1"/>
  <c r="S4396" i="1"/>
  <c r="T4396" i="1"/>
  <c r="U4396" i="1"/>
  <c r="V4396" i="1"/>
  <c r="W4396" i="1"/>
  <c r="X4396" i="1"/>
  <c r="Y4396" i="1"/>
  <c r="Z4396" i="1"/>
  <c r="AA4396" i="1"/>
  <c r="AB4396" i="1"/>
  <c r="AC4396" i="1"/>
  <c r="AD4396" i="1"/>
  <c r="AE4396" i="1"/>
  <c r="H4397" i="1"/>
  <c r="I4397" i="1"/>
  <c r="J4397" i="1"/>
  <c r="K4397" i="1"/>
  <c r="L4397" i="1"/>
  <c r="M4397" i="1"/>
  <c r="N4397" i="1"/>
  <c r="O4397" i="1"/>
  <c r="P4397" i="1"/>
  <c r="Q4397" i="1"/>
  <c r="R4397" i="1"/>
  <c r="S4397" i="1"/>
  <c r="T4397" i="1"/>
  <c r="U4397" i="1"/>
  <c r="V4397" i="1"/>
  <c r="W4397" i="1"/>
  <c r="X4397" i="1"/>
  <c r="Y4397" i="1"/>
  <c r="Z4397" i="1"/>
  <c r="AA4397" i="1"/>
  <c r="AB4397" i="1"/>
  <c r="AC4397" i="1"/>
  <c r="AD4397" i="1"/>
  <c r="AE4397" i="1"/>
  <c r="H4398" i="1"/>
  <c r="I4398" i="1"/>
  <c r="J4398" i="1"/>
  <c r="K4398" i="1"/>
  <c r="L4398" i="1"/>
  <c r="M4398" i="1"/>
  <c r="N4398" i="1"/>
  <c r="O4398" i="1"/>
  <c r="P4398" i="1"/>
  <c r="Q4398" i="1"/>
  <c r="R4398" i="1"/>
  <c r="S4398" i="1"/>
  <c r="T4398" i="1"/>
  <c r="U4398" i="1"/>
  <c r="V4398" i="1"/>
  <c r="W4398" i="1"/>
  <c r="X4398" i="1"/>
  <c r="Y4398" i="1"/>
  <c r="Z4398" i="1"/>
  <c r="AA4398" i="1"/>
  <c r="AB4398" i="1"/>
  <c r="AC4398" i="1"/>
  <c r="AD4398" i="1"/>
  <c r="AE4398" i="1"/>
  <c r="H4399" i="1"/>
  <c r="I4399" i="1"/>
  <c r="J4399" i="1"/>
  <c r="K4399" i="1"/>
  <c r="L4399" i="1"/>
  <c r="M4399" i="1"/>
  <c r="N4399" i="1"/>
  <c r="O4399" i="1"/>
  <c r="P4399" i="1"/>
  <c r="Q4399" i="1"/>
  <c r="R4399" i="1"/>
  <c r="S4399" i="1"/>
  <c r="T4399" i="1"/>
  <c r="U4399" i="1"/>
  <c r="V4399" i="1"/>
  <c r="W4399" i="1"/>
  <c r="X4399" i="1"/>
  <c r="Y4399" i="1"/>
  <c r="Z4399" i="1"/>
  <c r="AA4399" i="1"/>
  <c r="AB4399" i="1"/>
  <c r="AC4399" i="1"/>
  <c r="AD4399" i="1"/>
  <c r="AE4399" i="1"/>
  <c r="H4426" i="1"/>
  <c r="I4426" i="1"/>
  <c r="J4426" i="1"/>
  <c r="K4426" i="1"/>
  <c r="L4426" i="1"/>
  <c r="M4426" i="1"/>
  <c r="N4426" i="1"/>
  <c r="O4426" i="1"/>
  <c r="P4426" i="1"/>
  <c r="Q4426" i="1"/>
  <c r="R4426" i="1"/>
  <c r="S4426" i="1"/>
  <c r="T4426" i="1"/>
  <c r="U4426" i="1"/>
  <c r="V4426" i="1"/>
  <c r="W4426" i="1"/>
  <c r="X4426" i="1"/>
  <c r="Y4426" i="1"/>
  <c r="Z4426" i="1"/>
  <c r="AA4426" i="1"/>
  <c r="AB4426" i="1"/>
  <c r="AC4426" i="1"/>
  <c r="AD4426" i="1"/>
  <c r="AE4426" i="1"/>
  <c r="H4427" i="1"/>
  <c r="I4427" i="1"/>
  <c r="J4427" i="1"/>
  <c r="K4427" i="1"/>
  <c r="L4427" i="1"/>
  <c r="M4427" i="1"/>
  <c r="N4427" i="1"/>
  <c r="O4427" i="1"/>
  <c r="P4427" i="1"/>
  <c r="Q4427" i="1"/>
  <c r="R4427" i="1"/>
  <c r="S4427" i="1"/>
  <c r="T4427" i="1"/>
  <c r="U4427" i="1"/>
  <c r="V4427" i="1"/>
  <c r="W4427" i="1"/>
  <c r="X4427" i="1"/>
  <c r="Y4427" i="1"/>
  <c r="Z4427" i="1"/>
  <c r="AA4427" i="1"/>
  <c r="AB4427" i="1"/>
  <c r="AC4427" i="1"/>
  <c r="AD4427" i="1"/>
  <c r="AE4427" i="1"/>
  <c r="H4428" i="1"/>
  <c r="I4428" i="1"/>
  <c r="J4428" i="1"/>
  <c r="K4428" i="1"/>
  <c r="L4428" i="1"/>
  <c r="M4428" i="1"/>
  <c r="N4428" i="1"/>
  <c r="O4428" i="1"/>
  <c r="P4428" i="1"/>
  <c r="Q4428" i="1"/>
  <c r="R4428" i="1"/>
  <c r="S4428" i="1"/>
  <c r="T4428" i="1"/>
  <c r="U4428" i="1"/>
  <c r="V4428" i="1"/>
  <c r="W4428" i="1"/>
  <c r="X4428" i="1"/>
  <c r="Y4428" i="1"/>
  <c r="Z4428" i="1"/>
  <c r="AA4428" i="1"/>
  <c r="AB4428" i="1"/>
  <c r="AC4428" i="1"/>
  <c r="AD4428" i="1"/>
  <c r="AE4428" i="1"/>
  <c r="H4429" i="1"/>
  <c r="I4429" i="1"/>
  <c r="J4429" i="1"/>
  <c r="K4429" i="1"/>
  <c r="L4429" i="1"/>
  <c r="M4429" i="1"/>
  <c r="N4429" i="1"/>
  <c r="O4429" i="1"/>
  <c r="P4429" i="1"/>
  <c r="Q4429" i="1"/>
  <c r="R4429" i="1"/>
  <c r="S4429" i="1"/>
  <c r="T4429" i="1"/>
  <c r="U4429" i="1"/>
  <c r="V4429" i="1"/>
  <c r="W4429" i="1"/>
  <c r="X4429" i="1"/>
  <c r="Y4429" i="1"/>
  <c r="Z4429" i="1"/>
  <c r="AA4429" i="1"/>
  <c r="AB4429" i="1"/>
  <c r="AC4429" i="1"/>
  <c r="AD4429" i="1"/>
  <c r="AE4429" i="1"/>
  <c r="H4430" i="1"/>
  <c r="I4430" i="1"/>
  <c r="J4430" i="1"/>
  <c r="K4430" i="1"/>
  <c r="L4430" i="1"/>
  <c r="M4430" i="1"/>
  <c r="N4430" i="1"/>
  <c r="O4430" i="1"/>
  <c r="P4430" i="1"/>
  <c r="Q4430" i="1"/>
  <c r="R4430" i="1"/>
  <c r="S4430" i="1"/>
  <c r="T4430" i="1"/>
  <c r="U4430" i="1"/>
  <c r="V4430" i="1"/>
  <c r="W4430" i="1"/>
  <c r="X4430" i="1"/>
  <c r="Y4430" i="1"/>
  <c r="Z4430" i="1"/>
  <c r="AA4430" i="1"/>
  <c r="AB4430" i="1"/>
  <c r="AC4430" i="1"/>
  <c r="AD4430" i="1"/>
  <c r="AE4430" i="1"/>
  <c r="H4431" i="1"/>
  <c r="I4431" i="1"/>
  <c r="J4431" i="1"/>
  <c r="K4431" i="1"/>
  <c r="L4431" i="1"/>
  <c r="M4431" i="1"/>
  <c r="N4431" i="1"/>
  <c r="O4431" i="1"/>
  <c r="P4431" i="1"/>
  <c r="Q4431" i="1"/>
  <c r="R4431" i="1"/>
  <c r="S4431" i="1"/>
  <c r="T4431" i="1"/>
  <c r="U4431" i="1"/>
  <c r="V4431" i="1"/>
  <c r="W4431" i="1"/>
  <c r="X4431" i="1"/>
  <c r="Y4431" i="1"/>
  <c r="Z4431" i="1"/>
  <c r="AA4431" i="1"/>
  <c r="AB4431" i="1"/>
  <c r="AC4431" i="1"/>
  <c r="AD4431" i="1"/>
  <c r="AE4431" i="1"/>
  <c r="H4432" i="1"/>
  <c r="I4432" i="1"/>
  <c r="J4432" i="1"/>
  <c r="K4432" i="1"/>
  <c r="L4432" i="1"/>
  <c r="M4432" i="1"/>
  <c r="N4432" i="1"/>
  <c r="O4432" i="1"/>
  <c r="P4432" i="1"/>
  <c r="Q4432" i="1"/>
  <c r="R4432" i="1"/>
  <c r="S4432" i="1"/>
  <c r="T4432" i="1"/>
  <c r="U4432" i="1"/>
  <c r="V4432" i="1"/>
  <c r="W4432" i="1"/>
  <c r="X4432" i="1"/>
  <c r="Y4432" i="1"/>
  <c r="Z4432" i="1"/>
  <c r="AA4432" i="1"/>
  <c r="AB4432" i="1"/>
  <c r="AC4432" i="1"/>
  <c r="AD4432" i="1"/>
  <c r="AE4432" i="1"/>
  <c r="H4433" i="1"/>
  <c r="I4433" i="1"/>
  <c r="J4433" i="1"/>
  <c r="K4433" i="1"/>
  <c r="L4433" i="1"/>
  <c r="M4433" i="1"/>
  <c r="N4433" i="1"/>
  <c r="O4433" i="1"/>
  <c r="P4433" i="1"/>
  <c r="Q4433" i="1"/>
  <c r="R4433" i="1"/>
  <c r="S4433" i="1"/>
  <c r="T4433" i="1"/>
  <c r="U4433" i="1"/>
  <c r="V4433" i="1"/>
  <c r="W4433" i="1"/>
  <c r="X4433" i="1"/>
  <c r="Y4433" i="1"/>
  <c r="Z4433" i="1"/>
  <c r="AA4433" i="1"/>
  <c r="AB4433" i="1"/>
  <c r="AC4433" i="1"/>
  <c r="AD4433" i="1"/>
  <c r="AE4433" i="1"/>
  <c r="H4434" i="1"/>
  <c r="I4434" i="1"/>
  <c r="J4434" i="1"/>
  <c r="K4434" i="1"/>
  <c r="L4434" i="1"/>
  <c r="M4434" i="1"/>
  <c r="N4434" i="1"/>
  <c r="O4434" i="1"/>
  <c r="P4434" i="1"/>
  <c r="Q4434" i="1"/>
  <c r="R4434" i="1"/>
  <c r="S4434" i="1"/>
  <c r="T4434" i="1"/>
  <c r="U4434" i="1"/>
  <c r="V4434" i="1"/>
  <c r="W4434" i="1"/>
  <c r="X4434" i="1"/>
  <c r="Y4434" i="1"/>
  <c r="Z4434" i="1"/>
  <c r="AA4434" i="1"/>
  <c r="AB4434" i="1"/>
  <c r="AC4434" i="1"/>
  <c r="AD4434" i="1"/>
  <c r="AE4434" i="1"/>
  <c r="H4435" i="1"/>
  <c r="I4435" i="1"/>
  <c r="J4435" i="1"/>
  <c r="K4435" i="1"/>
  <c r="L4435" i="1"/>
  <c r="M4435" i="1"/>
  <c r="N4435" i="1"/>
  <c r="O4435" i="1"/>
  <c r="P4435" i="1"/>
  <c r="Q4435" i="1"/>
  <c r="R4435" i="1"/>
  <c r="S4435" i="1"/>
  <c r="T4435" i="1"/>
  <c r="U4435" i="1"/>
  <c r="V4435" i="1"/>
  <c r="W4435" i="1"/>
  <c r="X4435" i="1"/>
  <c r="Y4435" i="1"/>
  <c r="Z4435" i="1"/>
  <c r="AA4435" i="1"/>
  <c r="AB4435" i="1"/>
  <c r="AC4435" i="1"/>
  <c r="AD4435" i="1"/>
  <c r="AE4435" i="1"/>
  <c r="H4436" i="1"/>
  <c r="I4436" i="1"/>
  <c r="J4436" i="1"/>
  <c r="K4436" i="1"/>
  <c r="L4436" i="1"/>
  <c r="M4436" i="1"/>
  <c r="N4436" i="1"/>
  <c r="O4436" i="1"/>
  <c r="P4436" i="1"/>
  <c r="Q4436" i="1"/>
  <c r="R4436" i="1"/>
  <c r="S4436" i="1"/>
  <c r="T4436" i="1"/>
  <c r="U4436" i="1"/>
  <c r="V4436" i="1"/>
  <c r="W4436" i="1"/>
  <c r="X4436" i="1"/>
  <c r="Y4436" i="1"/>
  <c r="Z4436" i="1"/>
  <c r="AA4436" i="1"/>
  <c r="AB4436" i="1"/>
  <c r="AC4436" i="1"/>
  <c r="AD4436" i="1"/>
  <c r="AE4436" i="1"/>
  <c r="H4437" i="1"/>
  <c r="I4437" i="1"/>
  <c r="J4437" i="1"/>
  <c r="K4437" i="1"/>
  <c r="L4437" i="1"/>
  <c r="M4437" i="1"/>
  <c r="N4437" i="1"/>
  <c r="O4437" i="1"/>
  <c r="P4437" i="1"/>
  <c r="Q4437" i="1"/>
  <c r="R4437" i="1"/>
  <c r="S4437" i="1"/>
  <c r="T4437" i="1"/>
  <c r="U4437" i="1"/>
  <c r="V4437" i="1"/>
  <c r="W4437" i="1"/>
  <c r="X4437" i="1"/>
  <c r="Y4437" i="1"/>
  <c r="Z4437" i="1"/>
  <c r="AA4437" i="1"/>
  <c r="AB4437" i="1"/>
  <c r="AC4437" i="1"/>
  <c r="AD4437" i="1"/>
  <c r="AE4437" i="1"/>
  <c r="H4438" i="1"/>
  <c r="I4438" i="1"/>
  <c r="J4438" i="1"/>
  <c r="K4438" i="1"/>
  <c r="L4438" i="1"/>
  <c r="M4438" i="1"/>
  <c r="N4438" i="1"/>
  <c r="O4438" i="1"/>
  <c r="P4438" i="1"/>
  <c r="Q4438" i="1"/>
  <c r="R4438" i="1"/>
  <c r="S4438" i="1"/>
  <c r="T4438" i="1"/>
  <c r="U4438" i="1"/>
  <c r="V4438" i="1"/>
  <c r="W4438" i="1"/>
  <c r="X4438" i="1"/>
  <c r="Y4438" i="1"/>
  <c r="Z4438" i="1"/>
  <c r="AA4438" i="1"/>
  <c r="AB4438" i="1"/>
  <c r="AC4438" i="1"/>
  <c r="AD4438" i="1"/>
  <c r="AE4438" i="1"/>
  <c r="H4439" i="1"/>
  <c r="I4439" i="1"/>
  <c r="J4439" i="1"/>
  <c r="K4439" i="1"/>
  <c r="L4439" i="1"/>
  <c r="M4439" i="1"/>
  <c r="N4439" i="1"/>
  <c r="O4439" i="1"/>
  <c r="P4439" i="1"/>
  <c r="Q4439" i="1"/>
  <c r="R4439" i="1"/>
  <c r="S4439" i="1"/>
  <c r="T4439" i="1"/>
  <c r="U4439" i="1"/>
  <c r="V4439" i="1"/>
  <c r="W4439" i="1"/>
  <c r="X4439" i="1"/>
  <c r="Y4439" i="1"/>
  <c r="Z4439" i="1"/>
  <c r="AA4439" i="1"/>
  <c r="AB4439" i="1"/>
  <c r="AC4439" i="1"/>
  <c r="AD4439" i="1"/>
  <c r="AE4439" i="1"/>
  <c r="H4440" i="1"/>
  <c r="I4440" i="1"/>
  <c r="J4440" i="1"/>
  <c r="K4440" i="1"/>
  <c r="L4440" i="1"/>
  <c r="M4440" i="1"/>
  <c r="N4440" i="1"/>
  <c r="O4440" i="1"/>
  <c r="P4440" i="1"/>
  <c r="Q4440" i="1"/>
  <c r="R4440" i="1"/>
  <c r="S4440" i="1"/>
  <c r="T4440" i="1"/>
  <c r="U4440" i="1"/>
  <c r="V4440" i="1"/>
  <c r="W4440" i="1"/>
  <c r="X4440" i="1"/>
  <c r="Y4440" i="1"/>
  <c r="Z4440" i="1"/>
  <c r="AA4440" i="1"/>
  <c r="AB4440" i="1"/>
  <c r="AC4440" i="1"/>
  <c r="AD4440" i="1"/>
  <c r="AE4440" i="1"/>
  <c r="H4441" i="1"/>
  <c r="I4441" i="1"/>
  <c r="J4441" i="1"/>
  <c r="K4441" i="1"/>
  <c r="L4441" i="1"/>
  <c r="M4441" i="1"/>
  <c r="N4441" i="1"/>
  <c r="O4441" i="1"/>
  <c r="P4441" i="1"/>
  <c r="Q4441" i="1"/>
  <c r="R4441" i="1"/>
  <c r="S4441" i="1"/>
  <c r="T4441" i="1"/>
  <c r="U4441" i="1"/>
  <c r="V4441" i="1"/>
  <c r="W4441" i="1"/>
  <c r="X4441" i="1"/>
  <c r="Y4441" i="1"/>
  <c r="Z4441" i="1"/>
  <c r="AA4441" i="1"/>
  <c r="AB4441" i="1"/>
  <c r="AC4441" i="1"/>
  <c r="AD4441" i="1"/>
  <c r="AE4441" i="1"/>
  <c r="H4460" i="1"/>
  <c r="I4460" i="1"/>
  <c r="J4460" i="1"/>
  <c r="K4460" i="1"/>
  <c r="L4460" i="1"/>
  <c r="M4460" i="1"/>
  <c r="N4460" i="1"/>
  <c r="O4460" i="1"/>
  <c r="P4460" i="1"/>
  <c r="Q4460" i="1"/>
  <c r="R4460" i="1"/>
  <c r="S4460" i="1"/>
  <c r="T4460" i="1"/>
  <c r="U4460" i="1"/>
  <c r="V4460" i="1"/>
  <c r="W4460" i="1"/>
  <c r="X4460" i="1"/>
  <c r="Y4460" i="1"/>
  <c r="Z4460" i="1"/>
  <c r="AA4460" i="1"/>
  <c r="AB4460" i="1"/>
  <c r="AC4460" i="1"/>
  <c r="AD4460" i="1"/>
  <c r="AE4460" i="1"/>
  <c r="H4461" i="1"/>
  <c r="I4461" i="1"/>
  <c r="J4461" i="1"/>
  <c r="K4461" i="1"/>
  <c r="L4461" i="1"/>
  <c r="M4461" i="1"/>
  <c r="N4461" i="1"/>
  <c r="O4461" i="1"/>
  <c r="P4461" i="1"/>
  <c r="Q4461" i="1"/>
  <c r="R4461" i="1"/>
  <c r="S4461" i="1"/>
  <c r="T4461" i="1"/>
  <c r="U4461" i="1"/>
  <c r="V4461" i="1"/>
  <c r="W4461" i="1"/>
  <c r="X4461" i="1"/>
  <c r="Y4461" i="1"/>
  <c r="Z4461" i="1"/>
  <c r="AA4461" i="1"/>
  <c r="AB4461" i="1"/>
  <c r="AC4461" i="1"/>
  <c r="AD4461" i="1"/>
  <c r="AE4461" i="1"/>
  <c r="H4462" i="1"/>
  <c r="I4462" i="1"/>
  <c r="J4462" i="1"/>
  <c r="K4462" i="1"/>
  <c r="L4462" i="1"/>
  <c r="M4462" i="1"/>
  <c r="N4462" i="1"/>
  <c r="O4462" i="1"/>
  <c r="P4462" i="1"/>
  <c r="Q4462" i="1"/>
  <c r="R4462" i="1"/>
  <c r="S4462" i="1"/>
  <c r="T4462" i="1"/>
  <c r="U4462" i="1"/>
  <c r="V4462" i="1"/>
  <c r="W4462" i="1"/>
  <c r="X4462" i="1"/>
  <c r="Y4462" i="1"/>
  <c r="Z4462" i="1"/>
  <c r="AA4462" i="1"/>
  <c r="AB4462" i="1"/>
  <c r="AC4462" i="1"/>
  <c r="AD4462" i="1"/>
  <c r="AE4462" i="1"/>
  <c r="H4463" i="1"/>
  <c r="I4463" i="1"/>
  <c r="J4463" i="1"/>
  <c r="K4463" i="1"/>
  <c r="L4463" i="1"/>
  <c r="M4463" i="1"/>
  <c r="N4463" i="1"/>
  <c r="O4463" i="1"/>
  <c r="P4463" i="1"/>
  <c r="Q4463" i="1"/>
  <c r="R4463" i="1"/>
  <c r="S4463" i="1"/>
  <c r="T4463" i="1"/>
  <c r="U4463" i="1"/>
  <c r="V4463" i="1"/>
  <c r="W4463" i="1"/>
  <c r="X4463" i="1"/>
  <c r="Y4463" i="1"/>
  <c r="Z4463" i="1"/>
  <c r="AA4463" i="1"/>
  <c r="AB4463" i="1"/>
  <c r="AC4463" i="1"/>
  <c r="AD4463" i="1"/>
  <c r="AE4463" i="1"/>
  <c r="H4464" i="1"/>
  <c r="I4464" i="1"/>
  <c r="J4464" i="1"/>
  <c r="K4464" i="1"/>
  <c r="L4464" i="1"/>
  <c r="M4464" i="1"/>
  <c r="N4464" i="1"/>
  <c r="O4464" i="1"/>
  <c r="P4464" i="1"/>
  <c r="Q4464" i="1"/>
  <c r="R4464" i="1"/>
  <c r="S4464" i="1"/>
  <c r="T4464" i="1"/>
  <c r="U4464" i="1"/>
  <c r="V4464" i="1"/>
  <c r="W4464" i="1"/>
  <c r="X4464" i="1"/>
  <c r="Y4464" i="1"/>
  <c r="Z4464" i="1"/>
  <c r="AA4464" i="1"/>
  <c r="AB4464" i="1"/>
  <c r="AC4464" i="1"/>
  <c r="AD4464" i="1"/>
  <c r="AE4464" i="1"/>
  <c r="H4465" i="1"/>
  <c r="I4465" i="1"/>
  <c r="J4465" i="1"/>
  <c r="K4465" i="1"/>
  <c r="L4465" i="1"/>
  <c r="M4465" i="1"/>
  <c r="N4465" i="1"/>
  <c r="O4465" i="1"/>
  <c r="P4465" i="1"/>
  <c r="Q4465" i="1"/>
  <c r="R4465" i="1"/>
  <c r="S4465" i="1"/>
  <c r="T4465" i="1"/>
  <c r="U4465" i="1"/>
  <c r="V4465" i="1"/>
  <c r="W4465" i="1"/>
  <c r="X4465" i="1"/>
  <c r="Y4465" i="1"/>
  <c r="Z4465" i="1"/>
  <c r="AA4465" i="1"/>
  <c r="AB4465" i="1"/>
  <c r="AC4465" i="1"/>
  <c r="AD4465" i="1"/>
  <c r="AE4465" i="1"/>
  <c r="H4466" i="1"/>
  <c r="I4466" i="1"/>
  <c r="J4466" i="1"/>
  <c r="K4466" i="1"/>
  <c r="L4466" i="1"/>
  <c r="M4466" i="1"/>
  <c r="N4466" i="1"/>
  <c r="O4466" i="1"/>
  <c r="P4466" i="1"/>
  <c r="Q4466" i="1"/>
  <c r="R4466" i="1"/>
  <c r="S4466" i="1"/>
  <c r="T4466" i="1"/>
  <c r="U4466" i="1"/>
  <c r="V4466" i="1"/>
  <c r="W4466" i="1"/>
  <c r="X4466" i="1"/>
  <c r="Y4466" i="1"/>
  <c r="Z4466" i="1"/>
  <c r="AA4466" i="1"/>
  <c r="AB4466" i="1"/>
  <c r="AC4466" i="1"/>
  <c r="AD4466" i="1"/>
  <c r="AE4466" i="1"/>
  <c r="H4467" i="1"/>
  <c r="I4467" i="1"/>
  <c r="J4467" i="1"/>
  <c r="K4467" i="1"/>
  <c r="L4467" i="1"/>
  <c r="M4467" i="1"/>
  <c r="N4467" i="1"/>
  <c r="O4467" i="1"/>
  <c r="P4467" i="1"/>
  <c r="Q4467" i="1"/>
  <c r="R4467" i="1"/>
  <c r="S4467" i="1"/>
  <c r="T4467" i="1"/>
  <c r="U4467" i="1"/>
  <c r="V4467" i="1"/>
  <c r="W4467" i="1"/>
  <c r="X4467" i="1"/>
  <c r="Y4467" i="1"/>
  <c r="Z4467" i="1"/>
  <c r="AA4467" i="1"/>
  <c r="AB4467" i="1"/>
  <c r="AC4467" i="1"/>
  <c r="AD4467" i="1"/>
  <c r="AE4467" i="1"/>
  <c r="H4469" i="1"/>
  <c r="I4469" i="1"/>
  <c r="J4469" i="1"/>
  <c r="K4469" i="1"/>
  <c r="L4469" i="1"/>
  <c r="M4469" i="1"/>
  <c r="N4469" i="1"/>
  <c r="O4469" i="1"/>
  <c r="P4469" i="1"/>
  <c r="Q4469" i="1"/>
  <c r="R4469" i="1"/>
  <c r="S4469" i="1"/>
  <c r="T4469" i="1"/>
  <c r="U4469" i="1"/>
  <c r="V4469" i="1"/>
  <c r="W4469" i="1"/>
  <c r="X4469" i="1"/>
  <c r="Y4469" i="1"/>
  <c r="Z4469" i="1"/>
  <c r="AA4469" i="1"/>
  <c r="AB4469" i="1"/>
  <c r="AC4469" i="1"/>
  <c r="AD4469" i="1"/>
  <c r="AE4469" i="1"/>
  <c r="H4470" i="1"/>
  <c r="I4470" i="1"/>
  <c r="J4470" i="1"/>
  <c r="K4470" i="1"/>
  <c r="L4470" i="1"/>
  <c r="M4470" i="1"/>
  <c r="N4470" i="1"/>
  <c r="O4470" i="1"/>
  <c r="P4470" i="1"/>
  <c r="Q4470" i="1"/>
  <c r="R4470" i="1"/>
  <c r="S4470" i="1"/>
  <c r="T4470" i="1"/>
  <c r="U4470" i="1"/>
  <c r="V4470" i="1"/>
  <c r="W4470" i="1"/>
  <c r="X4470" i="1"/>
  <c r="Y4470" i="1"/>
  <c r="Z4470" i="1"/>
  <c r="AA4470" i="1"/>
  <c r="AB4470" i="1"/>
  <c r="AC4470" i="1"/>
  <c r="AD4470" i="1"/>
  <c r="AE4470" i="1"/>
  <c r="H4471" i="1"/>
  <c r="I4471" i="1"/>
  <c r="J4471" i="1"/>
  <c r="K4471" i="1"/>
  <c r="L4471" i="1"/>
  <c r="M4471" i="1"/>
  <c r="N4471" i="1"/>
  <c r="O4471" i="1"/>
  <c r="P4471" i="1"/>
  <c r="Q4471" i="1"/>
  <c r="R4471" i="1"/>
  <c r="S4471" i="1"/>
  <c r="T4471" i="1"/>
  <c r="U4471" i="1"/>
  <c r="V4471" i="1"/>
  <c r="W4471" i="1"/>
  <c r="X4471" i="1"/>
  <c r="Y4471" i="1"/>
  <c r="Z4471" i="1"/>
  <c r="AA4471" i="1"/>
  <c r="AB4471" i="1"/>
  <c r="AC4471" i="1"/>
  <c r="AD4471" i="1"/>
  <c r="AE4471" i="1"/>
  <c r="H4472" i="1"/>
  <c r="I4472" i="1"/>
  <c r="J4472" i="1"/>
  <c r="K4472" i="1"/>
  <c r="L4472" i="1"/>
  <c r="M4472" i="1"/>
  <c r="N4472" i="1"/>
  <c r="O4472" i="1"/>
  <c r="P4472" i="1"/>
  <c r="Q4472" i="1"/>
  <c r="R4472" i="1"/>
  <c r="S4472" i="1"/>
  <c r="T4472" i="1"/>
  <c r="U4472" i="1"/>
  <c r="V4472" i="1"/>
  <c r="W4472" i="1"/>
  <c r="X4472" i="1"/>
  <c r="Y4472" i="1"/>
  <c r="Z4472" i="1"/>
  <c r="AA4472" i="1"/>
  <c r="AB4472" i="1"/>
  <c r="AC4472" i="1"/>
  <c r="AD4472" i="1"/>
  <c r="AE4472" i="1"/>
  <c r="H4473" i="1"/>
  <c r="I4473" i="1"/>
  <c r="J4473" i="1"/>
  <c r="K4473" i="1"/>
  <c r="L4473" i="1"/>
  <c r="M4473" i="1"/>
  <c r="N4473" i="1"/>
  <c r="O4473" i="1"/>
  <c r="P4473" i="1"/>
  <c r="Q4473" i="1"/>
  <c r="R4473" i="1"/>
  <c r="S4473" i="1"/>
  <c r="T4473" i="1"/>
  <c r="U4473" i="1"/>
  <c r="V4473" i="1"/>
  <c r="W4473" i="1"/>
  <c r="X4473" i="1"/>
  <c r="Y4473" i="1"/>
  <c r="Z4473" i="1"/>
  <c r="AA4473" i="1"/>
  <c r="AB4473" i="1"/>
  <c r="AC4473" i="1"/>
  <c r="AD4473" i="1"/>
  <c r="AE4473" i="1"/>
  <c r="H4474" i="1"/>
  <c r="I4474" i="1"/>
  <c r="J4474" i="1"/>
  <c r="K4474" i="1"/>
  <c r="L4474" i="1"/>
  <c r="M4474" i="1"/>
  <c r="N4474" i="1"/>
  <c r="O4474" i="1"/>
  <c r="P4474" i="1"/>
  <c r="Q4474" i="1"/>
  <c r="R4474" i="1"/>
  <c r="S4474" i="1"/>
  <c r="T4474" i="1"/>
  <c r="U4474" i="1"/>
  <c r="V4474" i="1"/>
  <c r="W4474" i="1"/>
  <c r="X4474" i="1"/>
  <c r="Y4474" i="1"/>
  <c r="Z4474" i="1"/>
  <c r="AA4474" i="1"/>
  <c r="AB4474" i="1"/>
  <c r="AC4474" i="1"/>
  <c r="AD4474" i="1"/>
  <c r="AE4474" i="1"/>
  <c r="H4475" i="1"/>
  <c r="I4475" i="1"/>
  <c r="J4475" i="1"/>
  <c r="K4475" i="1"/>
  <c r="L4475" i="1"/>
  <c r="M4475" i="1"/>
  <c r="N4475" i="1"/>
  <c r="O4475" i="1"/>
  <c r="P4475" i="1"/>
  <c r="Q4475" i="1"/>
  <c r="R4475" i="1"/>
  <c r="S4475" i="1"/>
  <c r="T4475" i="1"/>
  <c r="U4475" i="1"/>
  <c r="V4475" i="1"/>
  <c r="W4475" i="1"/>
  <c r="X4475" i="1"/>
  <c r="Y4475" i="1"/>
  <c r="Z4475" i="1"/>
  <c r="AA4475" i="1"/>
  <c r="AB4475" i="1"/>
  <c r="AC4475" i="1"/>
  <c r="AD4475" i="1"/>
  <c r="AE4475" i="1"/>
  <c r="H4476" i="1"/>
  <c r="I4476" i="1"/>
  <c r="J4476" i="1"/>
  <c r="K4476" i="1"/>
  <c r="L4476" i="1"/>
  <c r="M4476" i="1"/>
  <c r="N4476" i="1"/>
  <c r="O4476" i="1"/>
  <c r="P4476" i="1"/>
  <c r="Q4476" i="1"/>
  <c r="R4476" i="1"/>
  <c r="S4476" i="1"/>
  <c r="T4476" i="1"/>
  <c r="U4476" i="1"/>
  <c r="V4476" i="1"/>
  <c r="W4476" i="1"/>
  <c r="X4476" i="1"/>
  <c r="Y4476" i="1"/>
  <c r="Z4476" i="1"/>
  <c r="AA4476" i="1"/>
  <c r="AB4476" i="1"/>
  <c r="AC4476" i="1"/>
  <c r="AD4476" i="1"/>
  <c r="AE4476" i="1"/>
  <c r="H4478" i="1"/>
  <c r="I4478" i="1"/>
  <c r="J4478" i="1"/>
  <c r="K4478" i="1"/>
  <c r="L4478" i="1"/>
  <c r="M4478" i="1"/>
  <c r="N4478" i="1"/>
  <c r="O4478" i="1"/>
  <c r="P4478" i="1"/>
  <c r="Q4478" i="1"/>
  <c r="R4478" i="1"/>
  <c r="S4478" i="1"/>
  <c r="T4478" i="1"/>
  <c r="U4478" i="1"/>
  <c r="V4478" i="1"/>
  <c r="W4478" i="1"/>
  <c r="X4478" i="1"/>
  <c r="Y4478" i="1"/>
  <c r="Z4478" i="1"/>
  <c r="AA4478" i="1"/>
  <c r="AB4478" i="1"/>
  <c r="AC4478" i="1"/>
  <c r="AD4478" i="1"/>
  <c r="AE4478" i="1"/>
  <c r="H4497" i="1"/>
  <c r="I4497" i="1"/>
  <c r="J4497" i="1"/>
  <c r="K4497" i="1"/>
  <c r="L4497" i="1"/>
  <c r="M4497" i="1"/>
  <c r="N4497" i="1"/>
  <c r="O4497" i="1"/>
  <c r="P4497" i="1"/>
  <c r="Q4497" i="1"/>
  <c r="R4497" i="1"/>
  <c r="S4497" i="1"/>
  <c r="T4497" i="1"/>
  <c r="U4497" i="1"/>
  <c r="V4497" i="1"/>
  <c r="W4497" i="1"/>
  <c r="X4497" i="1"/>
  <c r="Y4497" i="1"/>
  <c r="Z4497" i="1"/>
  <c r="AA4497" i="1"/>
  <c r="AB4497" i="1"/>
  <c r="AC4497" i="1"/>
  <c r="AD4497" i="1"/>
  <c r="AE4497" i="1"/>
  <c r="H4498" i="1"/>
  <c r="I4498" i="1"/>
  <c r="J4498" i="1"/>
  <c r="K4498" i="1"/>
  <c r="L4498" i="1"/>
  <c r="M4498" i="1"/>
  <c r="N4498" i="1"/>
  <c r="O4498" i="1"/>
  <c r="P4498" i="1"/>
  <c r="Q4498" i="1"/>
  <c r="R4498" i="1"/>
  <c r="S4498" i="1"/>
  <c r="T4498" i="1"/>
  <c r="U4498" i="1"/>
  <c r="V4498" i="1"/>
  <c r="W4498" i="1"/>
  <c r="X4498" i="1"/>
  <c r="Y4498" i="1"/>
  <c r="Z4498" i="1"/>
  <c r="AA4498" i="1"/>
  <c r="AB4498" i="1"/>
  <c r="AC4498" i="1"/>
  <c r="AD4498" i="1"/>
  <c r="AE4498" i="1"/>
  <c r="H4499" i="1"/>
  <c r="I4499" i="1"/>
  <c r="J4499" i="1"/>
  <c r="K4499" i="1"/>
  <c r="L4499" i="1"/>
  <c r="M4499" i="1"/>
  <c r="N4499" i="1"/>
  <c r="O4499" i="1"/>
  <c r="P4499" i="1"/>
  <c r="Q4499" i="1"/>
  <c r="R4499" i="1"/>
  <c r="S4499" i="1"/>
  <c r="T4499" i="1"/>
  <c r="U4499" i="1"/>
  <c r="V4499" i="1"/>
  <c r="W4499" i="1"/>
  <c r="X4499" i="1"/>
  <c r="Y4499" i="1"/>
  <c r="Z4499" i="1"/>
  <c r="AA4499" i="1"/>
  <c r="AB4499" i="1"/>
  <c r="AC4499" i="1"/>
  <c r="AD4499" i="1"/>
  <c r="AE4499" i="1"/>
  <c r="H4500" i="1"/>
  <c r="I4500" i="1"/>
  <c r="J4500" i="1"/>
  <c r="K4500" i="1"/>
  <c r="L4500" i="1"/>
  <c r="M4500" i="1"/>
  <c r="N4500" i="1"/>
  <c r="O4500" i="1"/>
  <c r="P4500" i="1"/>
  <c r="Q4500" i="1"/>
  <c r="R4500" i="1"/>
  <c r="S4500" i="1"/>
  <c r="T4500" i="1"/>
  <c r="U4500" i="1"/>
  <c r="V4500" i="1"/>
  <c r="W4500" i="1"/>
  <c r="X4500" i="1"/>
  <c r="Y4500" i="1"/>
  <c r="Z4500" i="1"/>
  <c r="AA4500" i="1"/>
  <c r="AB4500" i="1"/>
  <c r="AC4500" i="1"/>
  <c r="AD4500" i="1"/>
  <c r="AE4500" i="1"/>
  <c r="H4501" i="1"/>
  <c r="I4501" i="1"/>
  <c r="J4501" i="1"/>
  <c r="K4501" i="1"/>
  <c r="L4501" i="1"/>
  <c r="M4501" i="1"/>
  <c r="N4501" i="1"/>
  <c r="O4501" i="1"/>
  <c r="P4501" i="1"/>
  <c r="Q4501" i="1"/>
  <c r="R4501" i="1"/>
  <c r="S4501" i="1"/>
  <c r="T4501" i="1"/>
  <c r="U4501" i="1"/>
  <c r="V4501" i="1"/>
  <c r="W4501" i="1"/>
  <c r="X4501" i="1"/>
  <c r="Y4501" i="1"/>
  <c r="Z4501" i="1"/>
  <c r="AA4501" i="1"/>
  <c r="AB4501" i="1"/>
  <c r="AC4501" i="1"/>
  <c r="AD4501" i="1"/>
  <c r="AE4501" i="1"/>
  <c r="H4502" i="1"/>
  <c r="I4502" i="1"/>
  <c r="J4502" i="1"/>
  <c r="K4502" i="1"/>
  <c r="L4502" i="1"/>
  <c r="M4502" i="1"/>
  <c r="N4502" i="1"/>
  <c r="O4502" i="1"/>
  <c r="P4502" i="1"/>
  <c r="Q4502" i="1"/>
  <c r="R4502" i="1"/>
  <c r="S4502" i="1"/>
  <c r="T4502" i="1"/>
  <c r="U4502" i="1"/>
  <c r="V4502" i="1"/>
  <c r="W4502" i="1"/>
  <c r="X4502" i="1"/>
  <c r="Y4502" i="1"/>
  <c r="Z4502" i="1"/>
  <c r="AA4502" i="1"/>
  <c r="AB4502" i="1"/>
  <c r="AC4502" i="1"/>
  <c r="AD4502" i="1"/>
  <c r="AE4502" i="1"/>
  <c r="H4503" i="1"/>
  <c r="I4503" i="1"/>
  <c r="J4503" i="1"/>
  <c r="K4503" i="1"/>
  <c r="L4503" i="1"/>
  <c r="M4503" i="1"/>
  <c r="N4503" i="1"/>
  <c r="O4503" i="1"/>
  <c r="P4503" i="1"/>
  <c r="Q4503" i="1"/>
  <c r="R4503" i="1"/>
  <c r="S4503" i="1"/>
  <c r="T4503" i="1"/>
  <c r="U4503" i="1"/>
  <c r="V4503" i="1"/>
  <c r="W4503" i="1"/>
  <c r="X4503" i="1"/>
  <c r="Y4503" i="1"/>
  <c r="Z4503" i="1"/>
  <c r="AA4503" i="1"/>
  <c r="AB4503" i="1"/>
  <c r="AC4503" i="1"/>
  <c r="AD4503" i="1"/>
  <c r="AE4503" i="1"/>
  <c r="H4504" i="1"/>
  <c r="I4504" i="1"/>
  <c r="J4504" i="1"/>
  <c r="K4504" i="1"/>
  <c r="L4504" i="1"/>
  <c r="M4504" i="1"/>
  <c r="N4504" i="1"/>
  <c r="O4504" i="1"/>
  <c r="P4504" i="1"/>
  <c r="Q4504" i="1"/>
  <c r="R4504" i="1"/>
  <c r="S4504" i="1"/>
  <c r="T4504" i="1"/>
  <c r="U4504" i="1"/>
  <c r="V4504" i="1"/>
  <c r="W4504" i="1"/>
  <c r="X4504" i="1"/>
  <c r="Y4504" i="1"/>
  <c r="Z4504" i="1"/>
  <c r="AA4504" i="1"/>
  <c r="AB4504" i="1"/>
  <c r="AC4504" i="1"/>
  <c r="AD4504" i="1"/>
  <c r="AE4504" i="1"/>
  <c r="H4529" i="1"/>
  <c r="I4529" i="1"/>
  <c r="J4529" i="1"/>
  <c r="K4529" i="1"/>
  <c r="L4529" i="1"/>
  <c r="M4529" i="1"/>
  <c r="N4529" i="1"/>
  <c r="O4529" i="1"/>
  <c r="P4529" i="1"/>
  <c r="Q4529" i="1"/>
  <c r="R4529" i="1"/>
  <c r="S4529" i="1"/>
  <c r="T4529" i="1"/>
  <c r="U4529" i="1"/>
  <c r="V4529" i="1"/>
  <c r="W4529" i="1"/>
  <c r="X4529" i="1"/>
  <c r="Y4529" i="1"/>
  <c r="Z4529" i="1"/>
  <c r="AA4529" i="1"/>
  <c r="AB4529" i="1"/>
  <c r="AC4529" i="1"/>
  <c r="AD4529" i="1"/>
  <c r="AE4529" i="1"/>
  <c r="H4530" i="1"/>
  <c r="I4530" i="1"/>
  <c r="J4530" i="1"/>
  <c r="K4530" i="1"/>
  <c r="L4530" i="1"/>
  <c r="M4530" i="1"/>
  <c r="N4530" i="1"/>
  <c r="O4530" i="1"/>
  <c r="P4530" i="1"/>
  <c r="Q4530" i="1"/>
  <c r="R4530" i="1"/>
  <c r="S4530" i="1"/>
  <c r="T4530" i="1"/>
  <c r="U4530" i="1"/>
  <c r="V4530" i="1"/>
  <c r="W4530" i="1"/>
  <c r="X4530" i="1"/>
  <c r="Y4530" i="1"/>
  <c r="Z4530" i="1"/>
  <c r="AA4530" i="1"/>
  <c r="AB4530" i="1"/>
  <c r="AC4530" i="1"/>
  <c r="AD4530" i="1"/>
  <c r="AE4530" i="1"/>
  <c r="H4531" i="1"/>
  <c r="I4531" i="1"/>
  <c r="J4531" i="1"/>
  <c r="K4531" i="1"/>
  <c r="L4531" i="1"/>
  <c r="M4531" i="1"/>
  <c r="N4531" i="1"/>
  <c r="O4531" i="1"/>
  <c r="P4531" i="1"/>
  <c r="Q4531" i="1"/>
  <c r="R4531" i="1"/>
  <c r="S4531" i="1"/>
  <c r="T4531" i="1"/>
  <c r="U4531" i="1"/>
  <c r="V4531" i="1"/>
  <c r="W4531" i="1"/>
  <c r="X4531" i="1"/>
  <c r="Y4531" i="1"/>
  <c r="Z4531" i="1"/>
  <c r="AA4531" i="1"/>
  <c r="AB4531" i="1"/>
  <c r="AC4531" i="1"/>
  <c r="AD4531" i="1"/>
  <c r="AE4531" i="1"/>
  <c r="H4532" i="1"/>
  <c r="I4532" i="1"/>
  <c r="J4532" i="1"/>
  <c r="K4532" i="1"/>
  <c r="L4532" i="1"/>
  <c r="M4532" i="1"/>
  <c r="N4532" i="1"/>
  <c r="O4532" i="1"/>
  <c r="P4532" i="1"/>
  <c r="Q4532" i="1"/>
  <c r="R4532" i="1"/>
  <c r="S4532" i="1"/>
  <c r="T4532" i="1"/>
  <c r="U4532" i="1"/>
  <c r="V4532" i="1"/>
  <c r="W4532" i="1"/>
  <c r="X4532" i="1"/>
  <c r="Y4532" i="1"/>
  <c r="Z4532" i="1"/>
  <c r="AA4532" i="1"/>
  <c r="AB4532" i="1"/>
  <c r="AC4532" i="1"/>
  <c r="AD4532" i="1"/>
  <c r="AE4532" i="1"/>
  <c r="H4533" i="1"/>
  <c r="I4533" i="1"/>
  <c r="J4533" i="1"/>
  <c r="K4533" i="1"/>
  <c r="L4533" i="1"/>
  <c r="M4533" i="1"/>
  <c r="N4533" i="1"/>
  <c r="O4533" i="1"/>
  <c r="P4533" i="1"/>
  <c r="Q4533" i="1"/>
  <c r="R4533" i="1"/>
  <c r="S4533" i="1"/>
  <c r="T4533" i="1"/>
  <c r="U4533" i="1"/>
  <c r="V4533" i="1"/>
  <c r="W4533" i="1"/>
  <c r="X4533" i="1"/>
  <c r="Y4533" i="1"/>
  <c r="Z4533" i="1"/>
  <c r="AA4533" i="1"/>
  <c r="AB4533" i="1"/>
  <c r="AC4533" i="1"/>
  <c r="AD4533" i="1"/>
  <c r="AE4533" i="1"/>
  <c r="H4534" i="1"/>
  <c r="I4534" i="1"/>
  <c r="J4534" i="1"/>
  <c r="K4534" i="1"/>
  <c r="L4534" i="1"/>
  <c r="M4534" i="1"/>
  <c r="N4534" i="1"/>
  <c r="O4534" i="1"/>
  <c r="P4534" i="1"/>
  <c r="Q4534" i="1"/>
  <c r="R4534" i="1"/>
  <c r="S4534" i="1"/>
  <c r="T4534" i="1"/>
  <c r="U4534" i="1"/>
  <c r="V4534" i="1"/>
  <c r="W4534" i="1"/>
  <c r="X4534" i="1"/>
  <c r="Y4534" i="1"/>
  <c r="Z4534" i="1"/>
  <c r="AA4534" i="1"/>
  <c r="AB4534" i="1"/>
  <c r="AC4534" i="1"/>
  <c r="AD4534" i="1"/>
  <c r="AE4534" i="1"/>
  <c r="H4535" i="1"/>
  <c r="I4535" i="1"/>
  <c r="J4535" i="1"/>
  <c r="K4535" i="1"/>
  <c r="L4535" i="1"/>
  <c r="M4535" i="1"/>
  <c r="N4535" i="1"/>
  <c r="O4535" i="1"/>
  <c r="P4535" i="1"/>
  <c r="Q4535" i="1"/>
  <c r="R4535" i="1"/>
  <c r="S4535" i="1"/>
  <c r="T4535" i="1"/>
  <c r="U4535" i="1"/>
  <c r="V4535" i="1"/>
  <c r="W4535" i="1"/>
  <c r="X4535" i="1"/>
  <c r="Y4535" i="1"/>
  <c r="Z4535" i="1"/>
  <c r="AA4535" i="1"/>
  <c r="AB4535" i="1"/>
  <c r="AC4535" i="1"/>
  <c r="AD4535" i="1"/>
  <c r="AE4535" i="1"/>
  <c r="H4536" i="1"/>
  <c r="I4536" i="1"/>
  <c r="J4536" i="1"/>
  <c r="K4536" i="1"/>
  <c r="L4536" i="1"/>
  <c r="M4536" i="1"/>
  <c r="N4536" i="1"/>
  <c r="O4536" i="1"/>
  <c r="P4536" i="1"/>
  <c r="Q4536" i="1"/>
  <c r="R4536" i="1"/>
  <c r="S4536" i="1"/>
  <c r="T4536" i="1"/>
  <c r="U4536" i="1"/>
  <c r="V4536" i="1"/>
  <c r="W4536" i="1"/>
  <c r="X4536" i="1"/>
  <c r="Y4536" i="1"/>
  <c r="Z4536" i="1"/>
  <c r="AA4536" i="1"/>
  <c r="AB4536" i="1"/>
  <c r="AC4536" i="1"/>
  <c r="AD4536" i="1"/>
  <c r="AE4536" i="1"/>
  <c r="C11" i="34"/>
  <c r="E11" i="34"/>
  <c r="G11" i="34"/>
  <c r="I11" i="34"/>
  <c r="K11" i="34"/>
  <c r="M11" i="34"/>
  <c r="O11" i="34"/>
  <c r="Q11" i="34"/>
  <c r="S11" i="34"/>
  <c r="U11" i="34"/>
  <c r="V11" i="34"/>
  <c r="X11" i="34"/>
  <c r="C13" i="34"/>
  <c r="E13" i="34"/>
  <c r="G13" i="34"/>
  <c r="I13" i="34"/>
  <c r="K13" i="34"/>
  <c r="M13" i="34"/>
  <c r="O13" i="34"/>
  <c r="Q13" i="34"/>
  <c r="S13" i="34"/>
  <c r="U13" i="34"/>
  <c r="V13" i="34"/>
  <c r="X13" i="34"/>
  <c r="C15" i="34"/>
  <c r="E15" i="34"/>
  <c r="G15" i="34"/>
  <c r="I15" i="34"/>
  <c r="K15" i="34"/>
  <c r="M15" i="34"/>
  <c r="O15" i="34"/>
  <c r="Q15" i="34"/>
  <c r="S15" i="34"/>
  <c r="U15" i="34"/>
  <c r="V15" i="34"/>
  <c r="X15" i="34"/>
  <c r="C17" i="34"/>
  <c r="E17" i="34"/>
  <c r="G17" i="34"/>
  <c r="I17" i="34"/>
  <c r="K17" i="34"/>
  <c r="M17" i="34"/>
  <c r="O17" i="34"/>
  <c r="Q17" i="34"/>
  <c r="S17" i="34"/>
  <c r="U17" i="34"/>
  <c r="V17" i="34"/>
  <c r="X17" i="34"/>
  <c r="C19" i="34"/>
  <c r="E19" i="34"/>
  <c r="G19" i="34"/>
  <c r="I19" i="34"/>
  <c r="K19" i="34"/>
  <c r="M19" i="34"/>
  <c r="O19" i="34"/>
  <c r="Q19" i="34"/>
  <c r="S19" i="34"/>
  <c r="U19" i="34"/>
  <c r="V19" i="34"/>
  <c r="X19" i="34"/>
  <c r="C20" i="34"/>
  <c r="E20" i="34"/>
  <c r="G20" i="34"/>
  <c r="I20" i="34"/>
  <c r="K20" i="34"/>
  <c r="M20" i="34"/>
  <c r="O20" i="34"/>
  <c r="Q20" i="34"/>
  <c r="S20" i="34"/>
  <c r="U20" i="34"/>
  <c r="V20" i="34"/>
  <c r="X20" i="34"/>
  <c r="C21" i="34"/>
  <c r="E21" i="34"/>
  <c r="G21" i="34"/>
  <c r="I21" i="34"/>
  <c r="K21" i="34"/>
  <c r="M21" i="34"/>
  <c r="O21" i="34"/>
  <c r="Q21" i="34"/>
  <c r="S21" i="34"/>
  <c r="U21" i="34"/>
  <c r="V21" i="34"/>
  <c r="X21" i="34"/>
  <c r="C23" i="34"/>
  <c r="E23" i="34"/>
  <c r="G23" i="34"/>
  <c r="I23" i="34"/>
  <c r="K23" i="34"/>
  <c r="M23" i="34"/>
  <c r="O23" i="34"/>
  <c r="Q23" i="34"/>
  <c r="S23" i="34"/>
  <c r="U23" i="34"/>
  <c r="V23" i="34"/>
  <c r="X23" i="34"/>
  <c r="C25" i="34"/>
  <c r="E25" i="34"/>
  <c r="G25" i="34"/>
  <c r="I25" i="34"/>
  <c r="K25" i="34"/>
  <c r="M25" i="34"/>
  <c r="O25" i="34"/>
  <c r="Q25" i="34"/>
  <c r="S25" i="34"/>
  <c r="U25" i="34"/>
  <c r="V25" i="34"/>
  <c r="X25" i="34"/>
  <c r="C27" i="34"/>
  <c r="E27" i="34"/>
  <c r="G27" i="34"/>
  <c r="I27" i="34"/>
  <c r="K27" i="34"/>
  <c r="M27" i="34"/>
  <c r="O27" i="34"/>
  <c r="Q27" i="34"/>
  <c r="S27" i="34"/>
  <c r="U27" i="34"/>
  <c r="V27" i="34"/>
  <c r="X27" i="34"/>
  <c r="C29" i="34"/>
  <c r="E29" i="34"/>
  <c r="G29" i="34"/>
  <c r="I29" i="34"/>
  <c r="K29" i="34"/>
  <c r="M29" i="34"/>
  <c r="O29" i="34"/>
  <c r="Q29" i="34"/>
  <c r="S29" i="34"/>
  <c r="U29" i="34"/>
  <c r="V29" i="34"/>
  <c r="X29" i="34"/>
  <c r="C31" i="34"/>
  <c r="E31" i="34"/>
  <c r="G31" i="34"/>
  <c r="I31" i="34"/>
  <c r="K31" i="34"/>
  <c r="M31" i="34"/>
  <c r="O31" i="34"/>
  <c r="Q31" i="34"/>
  <c r="S31" i="34"/>
  <c r="U31" i="34"/>
  <c r="V31" i="34"/>
  <c r="X31" i="34"/>
  <c r="C11" i="36"/>
  <c r="E11" i="36"/>
  <c r="G11" i="36"/>
  <c r="I11" i="36"/>
  <c r="K11" i="36"/>
  <c r="M11" i="36"/>
  <c r="O11" i="36"/>
  <c r="Q11" i="36"/>
  <c r="S11" i="36"/>
  <c r="U11" i="36"/>
  <c r="W11" i="36"/>
  <c r="Y11" i="36"/>
  <c r="Z11" i="36"/>
  <c r="C13" i="36"/>
  <c r="E13" i="36"/>
  <c r="G13" i="36"/>
  <c r="I13" i="36"/>
  <c r="K13" i="36"/>
  <c r="M13" i="36"/>
  <c r="O13" i="36"/>
  <c r="Q13" i="36"/>
  <c r="S13" i="36"/>
  <c r="U13" i="36"/>
  <c r="W13" i="36"/>
  <c r="Y13" i="36"/>
  <c r="Z13" i="36"/>
  <c r="C15" i="36"/>
  <c r="E15" i="36"/>
  <c r="G15" i="36"/>
  <c r="I15" i="36"/>
  <c r="K15" i="36"/>
  <c r="M15" i="36"/>
  <c r="O15" i="36"/>
  <c r="Q15" i="36"/>
  <c r="S15" i="36"/>
  <c r="U15" i="36"/>
  <c r="W15" i="36"/>
  <c r="Y15" i="36"/>
  <c r="Z15" i="36"/>
  <c r="C17" i="36"/>
  <c r="E17" i="36"/>
  <c r="G17" i="36"/>
  <c r="I17" i="36"/>
  <c r="K17" i="36"/>
  <c r="M17" i="36"/>
  <c r="O17" i="36"/>
  <c r="Q17" i="36"/>
  <c r="S17" i="36"/>
  <c r="U17" i="36"/>
  <c r="W17" i="36"/>
  <c r="Y17" i="36"/>
  <c r="Z17" i="36"/>
  <c r="C19" i="36"/>
  <c r="E19" i="36"/>
  <c r="G19" i="36"/>
  <c r="I19" i="36"/>
  <c r="K19" i="36"/>
  <c r="M19" i="36"/>
  <c r="O19" i="36"/>
  <c r="Q19" i="36"/>
  <c r="S19" i="36"/>
  <c r="U19" i="36"/>
  <c r="W19" i="36"/>
  <c r="Y19" i="36"/>
  <c r="Z19" i="36"/>
  <c r="C20" i="36"/>
  <c r="E20" i="36"/>
  <c r="G20" i="36"/>
  <c r="I20" i="36"/>
  <c r="K20" i="36"/>
  <c r="M20" i="36"/>
  <c r="O20" i="36"/>
  <c r="Q20" i="36"/>
  <c r="S20" i="36"/>
  <c r="U20" i="36"/>
  <c r="W20" i="36"/>
  <c r="Y20" i="36"/>
  <c r="Z20" i="36"/>
  <c r="C21" i="36"/>
  <c r="E21" i="36"/>
  <c r="G21" i="36"/>
  <c r="I21" i="36"/>
  <c r="K21" i="36"/>
  <c r="M21" i="36"/>
  <c r="O21" i="36"/>
  <c r="Q21" i="36"/>
  <c r="S21" i="36"/>
  <c r="U21" i="36"/>
  <c r="W21" i="36"/>
  <c r="Y21" i="36"/>
  <c r="Z21" i="36"/>
  <c r="C23" i="36"/>
  <c r="E23" i="36"/>
  <c r="G23" i="36"/>
  <c r="I23" i="36"/>
  <c r="K23" i="36"/>
  <c r="M23" i="36"/>
  <c r="O23" i="36"/>
  <c r="Q23" i="36"/>
  <c r="S23" i="36"/>
  <c r="U23" i="36"/>
  <c r="W23" i="36"/>
  <c r="Y23" i="36"/>
  <c r="Z23" i="36"/>
  <c r="C25" i="36"/>
  <c r="E25" i="36"/>
  <c r="G25" i="36"/>
  <c r="I25" i="36"/>
  <c r="K25" i="36"/>
  <c r="M25" i="36"/>
  <c r="O25" i="36"/>
  <c r="Q25" i="36"/>
  <c r="S25" i="36"/>
  <c r="U25" i="36"/>
  <c r="W25" i="36"/>
  <c r="Y25" i="36"/>
  <c r="Z25" i="36"/>
  <c r="C27" i="36"/>
  <c r="E27" i="36"/>
  <c r="G27" i="36"/>
  <c r="I27" i="36"/>
  <c r="K27" i="36"/>
  <c r="M27" i="36"/>
  <c r="O27" i="36"/>
  <c r="Q27" i="36"/>
  <c r="S27" i="36"/>
  <c r="U27" i="36"/>
  <c r="W27" i="36"/>
  <c r="Y27" i="36"/>
  <c r="Z27" i="36"/>
  <c r="C29" i="36"/>
  <c r="E29" i="36"/>
  <c r="G29" i="36"/>
  <c r="I29" i="36"/>
  <c r="K29" i="36"/>
  <c r="M29" i="36"/>
  <c r="O29" i="36"/>
  <c r="Q29" i="36"/>
  <c r="S29" i="36"/>
  <c r="U29" i="36"/>
  <c r="W29" i="36"/>
  <c r="Y29" i="36"/>
  <c r="Z29" i="36"/>
  <c r="C31" i="36"/>
  <c r="E31" i="36"/>
  <c r="G31" i="36"/>
  <c r="I31" i="36"/>
  <c r="K31" i="36"/>
  <c r="M31" i="36"/>
  <c r="O31" i="36"/>
  <c r="S31" i="36"/>
  <c r="U31" i="36"/>
  <c r="W31" i="36"/>
  <c r="Y31" i="36"/>
  <c r="Z31" i="36"/>
  <c r="Q32" i="36"/>
  <c r="C11" i="35"/>
  <c r="E11" i="35"/>
  <c r="G11" i="35"/>
  <c r="I11" i="35"/>
  <c r="K11" i="35"/>
  <c r="M11" i="35"/>
  <c r="O11" i="35"/>
  <c r="Q11" i="35"/>
  <c r="S11" i="35"/>
  <c r="U11" i="35"/>
  <c r="C13" i="35"/>
  <c r="E13" i="35"/>
  <c r="G13" i="35"/>
  <c r="I13" i="35"/>
  <c r="K13" i="35"/>
  <c r="M13" i="35"/>
  <c r="O13" i="35"/>
  <c r="Q13" i="35"/>
  <c r="S13" i="35"/>
  <c r="U13" i="35"/>
  <c r="C15" i="35"/>
  <c r="E15" i="35"/>
  <c r="G15" i="35"/>
  <c r="I15" i="35"/>
  <c r="K15" i="35"/>
  <c r="M15" i="35"/>
  <c r="O15" i="35"/>
  <c r="Q15" i="35"/>
  <c r="S15" i="35"/>
  <c r="U15" i="35"/>
  <c r="C17" i="35"/>
  <c r="E17" i="35"/>
  <c r="G17" i="35"/>
  <c r="I17" i="35"/>
  <c r="K17" i="35"/>
  <c r="M17" i="35"/>
  <c r="O17" i="35"/>
  <c r="Q17" i="35"/>
  <c r="S17" i="35"/>
  <c r="U17" i="35"/>
  <c r="C19" i="35"/>
  <c r="E19" i="35"/>
  <c r="G19" i="35"/>
  <c r="I19" i="35"/>
  <c r="K19" i="35"/>
  <c r="M19" i="35"/>
  <c r="O19" i="35"/>
  <c r="Q19" i="35"/>
  <c r="S19" i="35"/>
  <c r="U19" i="35"/>
  <c r="C20" i="35"/>
  <c r="E20" i="35"/>
  <c r="G20" i="35"/>
  <c r="I20" i="35"/>
  <c r="K20" i="35"/>
  <c r="M20" i="35"/>
  <c r="O20" i="35"/>
  <c r="Q20" i="35"/>
  <c r="S20" i="35"/>
  <c r="U20" i="35"/>
  <c r="C21" i="35"/>
  <c r="E21" i="35"/>
  <c r="G21" i="35"/>
  <c r="I21" i="35"/>
  <c r="K21" i="35"/>
  <c r="M21" i="35"/>
  <c r="O21" i="35"/>
  <c r="Q21" i="35"/>
  <c r="S21" i="35"/>
  <c r="U21" i="35"/>
  <c r="C23" i="35"/>
  <c r="E23" i="35"/>
  <c r="G23" i="35"/>
  <c r="I23" i="35"/>
  <c r="K23" i="35"/>
  <c r="M23" i="35"/>
  <c r="O23" i="35"/>
  <c r="Q23" i="35"/>
  <c r="S23" i="35"/>
  <c r="U23" i="35"/>
  <c r="C25" i="35"/>
  <c r="E25" i="35"/>
  <c r="G25" i="35"/>
  <c r="I25" i="35"/>
  <c r="K25" i="35"/>
  <c r="M25" i="35"/>
  <c r="O25" i="35"/>
  <c r="Q25" i="35"/>
  <c r="S25" i="35"/>
  <c r="U25" i="35"/>
  <c r="C27" i="35"/>
  <c r="E27" i="35"/>
  <c r="G27" i="35"/>
  <c r="I27" i="35"/>
  <c r="K27" i="35"/>
  <c r="M27" i="35"/>
  <c r="O27" i="35"/>
  <c r="Q27" i="35"/>
  <c r="S27" i="35"/>
  <c r="U27" i="35"/>
  <c r="C29" i="35"/>
  <c r="E29" i="35"/>
  <c r="G29" i="35"/>
  <c r="I29" i="35"/>
  <c r="K29" i="35"/>
  <c r="M29" i="35"/>
  <c r="O29" i="35"/>
  <c r="Q29" i="35"/>
  <c r="S29" i="35"/>
  <c r="U29" i="35"/>
  <c r="C31" i="35"/>
  <c r="E31" i="35"/>
  <c r="G31" i="35"/>
  <c r="I31" i="35"/>
  <c r="K31" i="35"/>
  <c r="M31" i="35"/>
  <c r="O31" i="35"/>
  <c r="Q31" i="35"/>
  <c r="S31" i="35"/>
  <c r="U31" i="35"/>
</calcChain>
</file>

<file path=xl/sharedStrings.xml><?xml version="1.0" encoding="utf-8"?>
<sst xmlns="http://schemas.openxmlformats.org/spreadsheetml/2006/main" count="1411" uniqueCount="711">
  <si>
    <t>Allocation</t>
  </si>
  <si>
    <t>Factor</t>
  </si>
  <si>
    <t>P-T-D Plant in Service</t>
  </si>
  <si>
    <t>Total</t>
  </si>
  <si>
    <t>Retail</t>
  </si>
  <si>
    <t>OL</t>
  </si>
  <si>
    <t>SL</t>
  </si>
  <si>
    <t>Production</t>
  </si>
  <si>
    <t>Distribution</t>
  </si>
  <si>
    <t>Rate Base</t>
  </si>
  <si>
    <t>Transmission</t>
  </si>
  <si>
    <t>Label</t>
  </si>
  <si>
    <t>Constant</t>
  </si>
  <si>
    <t>ENER</t>
  </si>
  <si>
    <t>METER</t>
  </si>
  <si>
    <t>TOTCUST</t>
  </si>
  <si>
    <t>RBASE</t>
  </si>
  <si>
    <t>Operating Expense</t>
  </si>
  <si>
    <t>O&amp;M Expense</t>
  </si>
  <si>
    <t>Customer Accounts</t>
  </si>
  <si>
    <t>O&amp;M Labor</t>
  </si>
  <si>
    <t>RS</t>
  </si>
  <si>
    <t>LGS-SEC</t>
  </si>
  <si>
    <t>LGS-PRI</t>
  </si>
  <si>
    <t>FUNCTION</t>
  </si>
  <si>
    <t>LGS-SUB</t>
  </si>
  <si>
    <t>INPUTS FROM WORKPAPERS</t>
  </si>
  <si>
    <t>PROD_DEMAND</t>
  </si>
  <si>
    <t>PRODUCTION</t>
  </si>
  <si>
    <t>PROD_ENERGY</t>
  </si>
  <si>
    <t>ENERGY</t>
  </si>
  <si>
    <t>BULK_TRANS</t>
  </si>
  <si>
    <t>BULKTRAN</t>
  </si>
  <si>
    <t>SUB_TRANS</t>
  </si>
  <si>
    <t>SUBTRAN</t>
  </si>
  <si>
    <t>DIST_CPD</t>
  </si>
  <si>
    <t>DISTPRI</t>
  </si>
  <si>
    <t>SECDEM</t>
  </si>
  <si>
    <t>DISTSEC</t>
  </si>
  <si>
    <t>CUST_TOTAL</t>
  </si>
  <si>
    <t>CUSTOMER</t>
  </si>
  <si>
    <t>PRICUST</t>
  </si>
  <si>
    <t>DIST_PCUST</t>
  </si>
  <si>
    <t>SECCUST</t>
  </si>
  <si>
    <t>DIST_SERV</t>
  </si>
  <si>
    <t>DIST_METERS</t>
  </si>
  <si>
    <t>DIR371</t>
  </si>
  <si>
    <t>DIST_OL</t>
  </si>
  <si>
    <t>DIR373</t>
  </si>
  <si>
    <t>DIST_SL</t>
  </si>
  <si>
    <t>DIR902</t>
  </si>
  <si>
    <t>CUST_902</t>
  </si>
  <si>
    <t>DIR903</t>
  </si>
  <si>
    <t>CUST_903</t>
  </si>
  <si>
    <t>CUST451</t>
  </si>
  <si>
    <t>CUST_451</t>
  </si>
  <si>
    <t>INTERNALLY DERIVED</t>
  </si>
  <si>
    <t>DIST_POLES</t>
  </si>
  <si>
    <t>DIST_OHLINES</t>
  </si>
  <si>
    <t>DIST_UGLINES</t>
  </si>
  <si>
    <t>DIST_TRANSF</t>
  </si>
  <si>
    <t>RB_GUP_EPIS_P</t>
  </si>
  <si>
    <t>RB_GUP_EPIS_T</t>
  </si>
  <si>
    <t>RB_GUP_EPIS_D</t>
  </si>
  <si>
    <t>TOTOHLINES</t>
  </si>
  <si>
    <t>TOTUGLINES</t>
  </si>
  <si>
    <t>RB_GUP_EPIS_G</t>
  </si>
  <si>
    <t>LABOR_M</t>
  </si>
  <si>
    <t>RB_GUP_CWIP</t>
  </si>
  <si>
    <t>NP</t>
  </si>
  <si>
    <t>RSALE</t>
  </si>
  <si>
    <t>RB_GUP</t>
  </si>
  <si>
    <t>EXP_OM</t>
  </si>
  <si>
    <t>RATEBASE</t>
  </si>
  <si>
    <t>TOTOXEXP</t>
  </si>
  <si>
    <t>EXP_OM_DIST</t>
  </si>
  <si>
    <t>TOTMXEXP</t>
  </si>
  <si>
    <t>EXP_OM_CUSTACCT</t>
  </si>
  <si>
    <t>TOTOX234</t>
  </si>
  <si>
    <t>EXP_OM_CUSTSERV</t>
  </si>
  <si>
    <t>GSU</t>
  </si>
  <si>
    <t>TOTAL</t>
  </si>
  <si>
    <t>Function</t>
  </si>
  <si>
    <t>LGS</t>
  </si>
  <si>
    <t>360 Land and Land Rights</t>
  </si>
  <si>
    <t>361 Structures and Improvements</t>
  </si>
  <si>
    <t>362 Station Equipment</t>
  </si>
  <si>
    <t>364 Poles</t>
  </si>
  <si>
    <t>365 Overhead Lines</t>
  </si>
  <si>
    <t>366 Underground Conduit</t>
  </si>
  <si>
    <t>367 Underground Lines</t>
  </si>
  <si>
    <t>368 Transformers</t>
  </si>
  <si>
    <t>369 Services</t>
  </si>
  <si>
    <t>370 Meters</t>
  </si>
  <si>
    <t>371 Installations on Cust Premises</t>
  </si>
  <si>
    <t>373 Street Lighting</t>
  </si>
  <si>
    <t>Distribution Operation</t>
  </si>
  <si>
    <t>580 Supervision &amp; Engineering</t>
  </si>
  <si>
    <t>581 Load Dispatching</t>
  </si>
  <si>
    <t>582 Station Expenses</t>
  </si>
  <si>
    <t>583 Overhead Lines</t>
  </si>
  <si>
    <t>585 Street Lighting</t>
  </si>
  <si>
    <t>586 Meters</t>
  </si>
  <si>
    <t>587 Customer Installs</t>
  </si>
  <si>
    <t>588 Miscellaneous Distribution</t>
  </si>
  <si>
    <t>589 Rents</t>
  </si>
  <si>
    <t>Distribution Maintenance</t>
  </si>
  <si>
    <t>590 Supervision &amp; Engineering</t>
  </si>
  <si>
    <t>591 Structures</t>
  </si>
  <si>
    <t>592 Station Equipment</t>
  </si>
  <si>
    <t>593 Overhead Lines</t>
  </si>
  <si>
    <t>595 Line Transformers</t>
  </si>
  <si>
    <t>596 Street Lighting</t>
  </si>
  <si>
    <t>597 Meters</t>
  </si>
  <si>
    <t>598 Miscellaneous Distribution</t>
  </si>
  <si>
    <t>Acct 581-589</t>
  </si>
  <si>
    <t>Acct 591-598</t>
  </si>
  <si>
    <t>901 Supervision</t>
  </si>
  <si>
    <t>902 Meter Read</t>
  </si>
  <si>
    <t>903 Customer Records</t>
  </si>
  <si>
    <t>904 Uncollectibles</t>
  </si>
  <si>
    <t>905 Miscellaneous</t>
  </si>
  <si>
    <t>Acct 902-904</t>
  </si>
  <si>
    <t>Acct 901-905</t>
  </si>
  <si>
    <t>Acct 580-598</t>
  </si>
  <si>
    <t>Administrative &amp; General Expense</t>
  </si>
  <si>
    <t>Production EPIS</t>
  </si>
  <si>
    <t>Transmission EPIS</t>
  </si>
  <si>
    <t>Distribution EPIS</t>
  </si>
  <si>
    <t>Production Demand</t>
  </si>
  <si>
    <t>Production Energy</t>
  </si>
  <si>
    <t>Customer Service</t>
  </si>
  <si>
    <t>Total P-T-D Plant in Service</t>
  </si>
  <si>
    <t>Total Electric Plant in Service</t>
  </si>
  <si>
    <t>Gen &amp; Int Plant</t>
  </si>
  <si>
    <t>CWIP</t>
  </si>
  <si>
    <t>Net Electric Plant in Service</t>
  </si>
  <si>
    <t>Working Capital</t>
  </si>
  <si>
    <t>Net EPIS</t>
  </si>
  <si>
    <t>Rate Base Offsets</t>
  </si>
  <si>
    <t>Total Working Capital</t>
  </si>
  <si>
    <t>Total Rate Base</t>
  </si>
  <si>
    <t>Operating Revenues</t>
  </si>
  <si>
    <t>Other Operating Revenues</t>
  </si>
  <si>
    <t>Total Operating Revenues</t>
  </si>
  <si>
    <t>MISC_SERV_REV</t>
  </si>
  <si>
    <t>594 Underground Lines</t>
  </si>
  <si>
    <t>Total Depreciation &amp; Amort Expense</t>
  </si>
  <si>
    <t>General &amp; Intangible</t>
  </si>
  <si>
    <t>Taxes Other Than Income</t>
  </si>
  <si>
    <t>Total Taxes Other Than Income</t>
  </si>
  <si>
    <t>Total Operating Expense Before Income Tax</t>
  </si>
  <si>
    <t>Schedule M Income Adjustments</t>
  </si>
  <si>
    <t>Tax Factor (Tax Rate x Apportionment)</t>
  </si>
  <si>
    <t>Kentucky Taxable Income</t>
  </si>
  <si>
    <t>Kentucky Tax</t>
  </si>
  <si>
    <t>West Virginia Taxable Income</t>
  </si>
  <si>
    <t>West Virginia Tax</t>
  </si>
  <si>
    <t>Federal Taxable Income</t>
  </si>
  <si>
    <t>Gross Current FIT</t>
  </si>
  <si>
    <t>Deferred FIT</t>
  </si>
  <si>
    <t>Total Federal Income Tax</t>
  </si>
  <si>
    <t>Total Income Tax</t>
  </si>
  <si>
    <t>Total Expenses</t>
  </si>
  <si>
    <t>Net Operating Income</t>
  </si>
  <si>
    <t>Total Revenue</t>
  </si>
  <si>
    <t>Total Other Revenue</t>
  </si>
  <si>
    <t>FORF_DISC</t>
  </si>
  <si>
    <t>XXXXXXXXXXXXXXXXXXXXXXXXXX</t>
  </si>
  <si>
    <t>Initial Total Expense</t>
  </si>
  <si>
    <t>Initial Other Revenue</t>
  </si>
  <si>
    <t>Current Rate of Return</t>
  </si>
  <si>
    <t>363 Storage Battery Equipment</t>
  </si>
  <si>
    <t>Copy these cells back up to B696 - W722</t>
  </si>
  <si>
    <t>Taxable Income Before Schedule M Adjustments</t>
  </si>
  <si>
    <t>LGS-TRA</t>
  </si>
  <si>
    <t>MW</t>
  </si>
  <si>
    <t>All Other Transmission Plant</t>
  </si>
  <si>
    <t>Bulk Transmission Plant</t>
  </si>
  <si>
    <t>Subtransmission Plant</t>
  </si>
  <si>
    <t>Total Transmisison Plant</t>
  </si>
  <si>
    <t>TRANS_TOTAL</t>
  </si>
  <si>
    <t>CUSTDEP</t>
  </si>
  <si>
    <t>CUST_DEP</t>
  </si>
  <si>
    <t>Working Capital Cash - Excl Sys Sales</t>
  </si>
  <si>
    <t>Total Working Capital - Cash</t>
  </si>
  <si>
    <t>Working Capital - Cash</t>
  </si>
  <si>
    <t>Working Capital - Prepayments</t>
  </si>
  <si>
    <t>Working Capital - Materials &amp; Supplies</t>
  </si>
  <si>
    <t>Total Working Cap - Materials &amp; Supplies</t>
  </si>
  <si>
    <t>Accumulated Deferred FIT</t>
  </si>
  <si>
    <t>Customer Advances</t>
  </si>
  <si>
    <t>Customer Deposits</t>
  </si>
  <si>
    <t>T&amp;D Plant</t>
  </si>
  <si>
    <t>TDPLANT</t>
  </si>
  <si>
    <t>Gross Utility Plant</t>
  </si>
  <si>
    <t>General</t>
  </si>
  <si>
    <t>Depreciation Reserve</t>
  </si>
  <si>
    <t>Generation</t>
  </si>
  <si>
    <t>Transmission - GSU</t>
  </si>
  <si>
    <t>Transmission - All Other</t>
  </si>
  <si>
    <t>Total Depreciation Reserve</t>
  </si>
  <si>
    <t>HR-J Post In-Service AFUDC</t>
  </si>
  <si>
    <t>Total Depreciation Adjustments</t>
  </si>
  <si>
    <t>Plant Held for Future Use - Tranmsission</t>
  </si>
  <si>
    <t>TDOMX</t>
  </si>
  <si>
    <t>REVYEC</t>
  </si>
  <si>
    <t>Total Cash Working Capital Adjustments</t>
  </si>
  <si>
    <t>Transmission &amp; Distribution</t>
  </si>
  <si>
    <t>Total CWIP</t>
  </si>
  <si>
    <t>Total Rate Base Offsets</t>
  </si>
  <si>
    <t>Total Other Operating Revenues</t>
  </si>
  <si>
    <t>Sales of Electricity</t>
  </si>
  <si>
    <t>Total Production Expenses</t>
  </si>
  <si>
    <t>Total Transmission Expenses</t>
  </si>
  <si>
    <t>EXP_OM_TRAN</t>
  </si>
  <si>
    <t>Total A&amp;G Expenses</t>
  </si>
  <si>
    <t>O&amp;M Adjustments</t>
  </si>
  <si>
    <t>Total Distribution Operations Expenses</t>
  </si>
  <si>
    <t>Total Distribution Maintenance Expenses</t>
  </si>
  <si>
    <t>Total Distribution O&amp;M</t>
  </si>
  <si>
    <t>Adjusted Operating &amp; Maintenance Expenses</t>
  </si>
  <si>
    <t>Total O&amp;M Expenses</t>
  </si>
  <si>
    <t>Total Adjustments to Taxes Other Than Income</t>
  </si>
  <si>
    <t>Adjusted Taxes Other Than Income</t>
  </si>
  <si>
    <t>Gross Operating Income</t>
  </si>
  <si>
    <t>Interest Synchronization Tax</t>
  </si>
  <si>
    <t>A&amp;G Regulatory</t>
  </si>
  <si>
    <t>REV</t>
  </si>
  <si>
    <t>FUELREV</t>
  </si>
  <si>
    <t>Acct 560-598</t>
  </si>
  <si>
    <t>Book vs. Tax Depreciation - Normalized</t>
  </si>
  <si>
    <t>AFUDC - HR/J</t>
  </si>
  <si>
    <t>ABFUDC</t>
  </si>
  <si>
    <t>ABFUDC - HR/J</t>
  </si>
  <si>
    <t>Interest Capitalization</t>
  </si>
  <si>
    <t>Deferred Fuel</t>
  </si>
  <si>
    <t>Provision for Possible Revenue Refunds</t>
  </si>
  <si>
    <t>Percent Repair Allowance</t>
  </si>
  <si>
    <t>Book/Tax Unit of Property</t>
  </si>
  <si>
    <t>Book/Tax Unit of Property - SEC 481</t>
  </si>
  <si>
    <t>Tax Amortization of Pollution Control</t>
  </si>
  <si>
    <t>MTM Book Gain Above the Line Tax Deferral</t>
  </si>
  <si>
    <t>Mark &amp; Spread Deferral - 283 A/L</t>
  </si>
  <si>
    <t>Provision for Workers Comp</t>
  </si>
  <si>
    <t>Regulatory Asset Accrued SFAS 112</t>
  </si>
  <si>
    <t>Removal Costs</t>
  </si>
  <si>
    <t>Nontaxable Defd Compensation CSV Earn</t>
  </si>
  <si>
    <t>Accrued Book ARO Expense - SFAS 143</t>
  </si>
  <si>
    <t>Accrd SFAS 112 Post Employment Benefits</t>
  </si>
  <si>
    <t>Accrued OPEB Costs SFAS 158</t>
  </si>
  <si>
    <t>Accrued SFAS 106 Post Retirement Exp</t>
  </si>
  <si>
    <t>Accrued Book Pension Costs - SFAS 158</t>
  </si>
  <si>
    <t>Supplemental Executive Retirement</t>
  </si>
  <si>
    <t>Accrd Supplemental Savings Plan Exp</t>
  </si>
  <si>
    <t>Accrd Supplemental Exec Retirement SFAS 158</t>
  </si>
  <si>
    <t>Book Provision for Uncollectible Accounts</t>
  </si>
  <si>
    <t>Provision for Trading Credit Risk (Above Line)</t>
  </si>
  <si>
    <t>Provision for FAS 157 A/L</t>
  </si>
  <si>
    <t>Reg Asset on Deferred RTO Costs</t>
  </si>
  <si>
    <t>Deferred Book Contract Revenue</t>
  </si>
  <si>
    <t>Deferred Demand Side Management Exp</t>
  </si>
  <si>
    <t>Book &gt; Tax Basis - EMA A/C 283</t>
  </si>
  <si>
    <t>Advance Rental Income</t>
  </si>
  <si>
    <t>Reg Liability - Unrealized MTM Gain Deferral</t>
  </si>
  <si>
    <t>Reg Asset - SFAS 158 Pensions</t>
  </si>
  <si>
    <t>Reg Asset - SFAS 158 SERP</t>
  </si>
  <si>
    <t>Reg Asset - SFAS 158 OPEB</t>
  </si>
  <si>
    <t>Capitalized Software Costs Tax</t>
  </si>
  <si>
    <t>Capitalized Software Costs Book</t>
  </si>
  <si>
    <t>Book Amortization Loss on Reacquired Debt</t>
  </si>
  <si>
    <t>Total Revenues</t>
  </si>
  <si>
    <t>Total Schedule M Adjustments - Per Books</t>
  </si>
  <si>
    <t>Adjustments to Per Books Schedule M</t>
  </si>
  <si>
    <t>FUELR</t>
  </si>
  <si>
    <t>Adjusted Schedule M</t>
  </si>
  <si>
    <t>Feedback Prior ITC Normalization Tax</t>
  </si>
  <si>
    <t>DFIT for Book vs Tax Depreciation Normalized</t>
  </si>
  <si>
    <t>DFIT ABFUDC</t>
  </si>
  <si>
    <t>Tax Amortization of Pollution Control Equip.</t>
  </si>
  <si>
    <t>Accrued Book Pension Expense</t>
  </si>
  <si>
    <t>Accrd Suppl Executive Retirement - SFAS 158</t>
  </si>
  <si>
    <t>Accrd Book Supplemental Savings Plan</t>
  </si>
  <si>
    <t>Book Provision - Uncollectible Accounts</t>
  </si>
  <si>
    <t>Accrd Companywide Incentive Plan</t>
  </si>
  <si>
    <t>Prov for Trading Credit Risk - Above the Line</t>
  </si>
  <si>
    <t>Accrd Book Vacation Pay</t>
  </si>
  <si>
    <t>Reg Asset SFAS 158 Pensions</t>
  </si>
  <si>
    <t>Reg Asset SFAS 158 SERP</t>
  </si>
  <si>
    <t>Reg Asset SFAS 158 OPEB</t>
  </si>
  <si>
    <t>Accrued SFAS 106 Post Retirement Expense</t>
  </si>
  <si>
    <t>Accrued SFAS 112 Post Employment Benefits</t>
  </si>
  <si>
    <t>Accrued Book ARO Expense SFAS 143</t>
  </si>
  <si>
    <t>Reg Asset - Accrued SFAS 112</t>
  </si>
  <si>
    <t>AFUDC Offset</t>
  </si>
  <si>
    <t>Total Per Books AFUDC Offset</t>
  </si>
  <si>
    <t>FORF DISCOUNTS</t>
  </si>
  <si>
    <t>YEAR END CUST ADJ</t>
  </si>
  <si>
    <t>Electric Plant in Service</t>
  </si>
  <si>
    <t>RB_GUP_EPIS</t>
  </si>
  <si>
    <t>REVYEC Total</t>
  </si>
  <si>
    <t>REVYEC TOTAL</t>
  </si>
  <si>
    <t>FORF_DISC TOTAL</t>
  </si>
  <si>
    <t>NOI - Functionalized</t>
  </si>
  <si>
    <t>Plant Held for Future Use - Distribution</t>
  </si>
  <si>
    <t>Federal Insurance Contribution Excise</t>
  </si>
  <si>
    <t>Federal Unemployment Tax</t>
  </si>
  <si>
    <t>Kentucky PSC Maintenance</t>
  </si>
  <si>
    <t>Kentucky Sales &amp; Use</t>
  </si>
  <si>
    <t>Kentucky Real &amp; Personal Property</t>
  </si>
  <si>
    <t>Total Other Operating Revenue Adjustments</t>
  </si>
  <si>
    <t>Interest on Customer Deposits</t>
  </si>
  <si>
    <t>Production O&amp;M Labor</t>
  </si>
  <si>
    <t>LABOR_PROD</t>
  </si>
  <si>
    <t>Total Adjustments to Electric Plant in Service</t>
  </si>
  <si>
    <t>Total Depreciation &amp; Amort Adjustments</t>
  </si>
  <si>
    <t>Total Working Cap - Materials &amp; Supplies Adjustments</t>
  </si>
  <si>
    <t>Total Adjusted CWIP</t>
  </si>
  <si>
    <t>Reg Asset Medicare Subsidy Flow Thru</t>
  </si>
  <si>
    <t>Nondeductible Meals and Travel &amp; Entertainment</t>
  </si>
  <si>
    <t>Accrued Companywide Incentive Plan</t>
  </si>
  <si>
    <t>Accrued Book Vacation Pay</t>
  </si>
  <si>
    <t>(ICDP) Incentive Comp Deferral Plan</t>
  </si>
  <si>
    <t>Accrued Book Severance Benefits</t>
  </si>
  <si>
    <t>Customer Adv Inc for Tax</t>
  </si>
  <si>
    <t>Deferred Storm Damage</t>
  </si>
  <si>
    <t>SFAS 109 - Deferred SIT Liability</t>
  </si>
  <si>
    <t>Reg Asset - SFAS 109 - Deferred SIT Liability</t>
  </si>
  <si>
    <t>Adjustments to Rate Base Offsets</t>
  </si>
  <si>
    <t>Total Adjustments to Rate Base Offsets</t>
  </si>
  <si>
    <t>Deferred Fuel Costs</t>
  </si>
  <si>
    <t>(IDCP) Incentive Comp Deferral Plan</t>
  </si>
  <si>
    <t>Accrd Book Severance Benefits</t>
  </si>
  <si>
    <t>Total Per Books DFIT</t>
  </si>
  <si>
    <t>Total Deferred FIT</t>
  </si>
  <si>
    <t>Kentucky Taxable Income Before Adjustments</t>
  </si>
  <si>
    <t>Michigan Taxable Income Before Depreciation Adjustment</t>
  </si>
  <si>
    <t>Michigan Taxable Income</t>
  </si>
  <si>
    <t>Michigan Tax</t>
  </si>
  <si>
    <t>West Virginia Taxable Income Before Adjustments</t>
  </si>
  <si>
    <t>Illinois Taxable Income Before Depreciation Adjustment</t>
  </si>
  <si>
    <t>Illinois Taxable Income</t>
  </si>
  <si>
    <t>Apportionment Factor</t>
  </si>
  <si>
    <t>Post Apportionment Schedule M Adjustments</t>
  </si>
  <si>
    <t>Tax Rate</t>
  </si>
  <si>
    <t>Post Apportionment Taxable Income</t>
  </si>
  <si>
    <t>Apportioned Illinois State Taxable Income</t>
  </si>
  <si>
    <t>Illinois Tax</t>
  </si>
  <si>
    <t>Total AFUDC Offset Adjustments</t>
  </si>
  <si>
    <t>CUST_DEP_FXNL</t>
  </si>
  <si>
    <t>REVYEC_EXP_OM</t>
  </si>
  <si>
    <t>REVYEC_EXP_OM allocator is the basis to allocate the O&amp;M portion of the Customer Annualization (Year End Customer) Adjustment.  It is spread to the functions within each tariff class using total O&amp;M.</t>
  </si>
  <si>
    <t>REVYEC_FXNL is a spreading of the REVYEC allocator to each function within the tariff classes using the RSALE allocator.</t>
  </si>
  <si>
    <t>REVYEC_FXNL</t>
  </si>
  <si>
    <t>FORF_DISC_FXNL Calculation - In order to properly assign forfeited discounts to the various functions within the customer classes, allocate it using the RSALE allocator</t>
  </si>
  <si>
    <t>FORF_DISC_FXNL</t>
  </si>
  <si>
    <t>Total Adjusted Depreciation Reserve</t>
  </si>
  <si>
    <t>Total Plant Held for Future Use</t>
  </si>
  <si>
    <t>Kentucky Power Company</t>
  </si>
  <si>
    <t>Proposed Revenue Allocation</t>
  </si>
  <si>
    <t xml:space="preserve"> Current Equalized Rate of Return </t>
  </si>
  <si>
    <t xml:space="preserve"> Current</t>
  </si>
  <si>
    <t>Current</t>
  </si>
  <si>
    <t>Rate</t>
  </si>
  <si>
    <t>Percent</t>
  </si>
  <si>
    <t>Revenue</t>
  </si>
  <si>
    <t>Income</t>
  </si>
  <si>
    <t>Sales</t>
  </si>
  <si>
    <t>Class</t>
  </si>
  <si>
    <t>Base</t>
  </si>
  <si>
    <t>ROR %</t>
  </si>
  <si>
    <t>Increase</t>
  </si>
  <si>
    <t>Subsidy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</si>
  <si>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</si>
  <si>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</si>
  <si>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</si>
  <si>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</si>
  <si>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</si>
  <si>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</si>
  <si>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</si>
  <si>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</si>
  <si>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</si>
  <si>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</si>
  <si>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</si>
  <si>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(12)=(11)-(2)</t>
  </si>
  <si>
    <t xml:space="preserve"> </t>
  </si>
  <si>
    <t xml:space="preserve">      Gross Rev Conversion Factor:</t>
  </si>
  <si>
    <t xml:space="preserve"> Proposed Revenue Allocation </t>
  </si>
  <si>
    <t xml:space="preserve">Proposed </t>
  </si>
  <si>
    <t>(12)</t>
  </si>
  <si>
    <t>(13)=(7)-(12)</t>
  </si>
  <si>
    <t>(14)</t>
  </si>
  <si>
    <t>Total Adjusted AFUDC Offsets</t>
  </si>
  <si>
    <t>DFIT Adjustments</t>
  </si>
  <si>
    <t>Total Adjustments to DFIT</t>
  </si>
  <si>
    <t>Total Adjusted Electric Plant in Service</t>
  </si>
  <si>
    <t>Kentucky Business Occup Taxes</t>
  </si>
  <si>
    <t>WEATHER</t>
  </si>
  <si>
    <t>WEATHER_NORM</t>
  </si>
  <si>
    <t>WEATHER_FXNL Calculation - In order to properly assign the weather normalization load adjustment to the various functions within the customer classes, allocate it using the RSALE allocator</t>
  </si>
  <si>
    <t>WEATHER_NORM TOTAL</t>
  </si>
  <si>
    <t>WEATHER_FXNL</t>
  </si>
  <si>
    <t>Allowance for Borrowed Funds Used During Construction</t>
  </si>
  <si>
    <t>Gain/Loss on Disposition of Utility Plant</t>
  </si>
  <si>
    <t>Gain/Loss on Disposition of Allowances</t>
  </si>
  <si>
    <t>Accretion</t>
  </si>
  <si>
    <t>Interest Income - Corp.  Borrowing Program</t>
  </si>
  <si>
    <t>Interest Expense - Corp. Borrowing Program</t>
  </si>
  <si>
    <t>Other Expenses</t>
  </si>
  <si>
    <t>Other Interest Expense</t>
  </si>
  <si>
    <t>Total Other Expenses</t>
  </si>
  <si>
    <t>Total Adjustments to Other Expenses</t>
  </si>
  <si>
    <t>Total Adjusted Other Expenses</t>
  </si>
  <si>
    <t>Apportioned West Virginia Taxable Income</t>
  </si>
  <si>
    <t>Total Current State Income Tax</t>
  </si>
  <si>
    <t>Deferred State Income Tax</t>
  </si>
  <si>
    <t>Total Adjusted Deferred State Income Tax</t>
  </si>
  <si>
    <t>Medicare Subsidy (PPACA) Reg Asset</t>
  </si>
  <si>
    <t>Year End Migration Revenue</t>
  </si>
  <si>
    <t>IGS</t>
  </si>
  <si>
    <t>IGS-SEC</t>
  </si>
  <si>
    <t>IGS-PRI</t>
  </si>
  <si>
    <t>IGS-SUB</t>
  </si>
  <si>
    <t>IGS-TRA</t>
  </si>
  <si>
    <t>PS-SEC</t>
  </si>
  <si>
    <t>PS-PRI</t>
  </si>
  <si>
    <t>PS</t>
  </si>
  <si>
    <t>Non-Firm Sales: Energy</t>
  </si>
  <si>
    <t>Non-Firm Sales: Demand</t>
  </si>
  <si>
    <t>Total Sales of Electricity Adjustments</t>
  </si>
  <si>
    <t>Total Operations and Maintenance Expense Adjustments</t>
  </si>
  <si>
    <t>A/R Factoring</t>
  </si>
  <si>
    <t xml:space="preserve">Property Tax - State 2- Old Method        </t>
  </si>
  <si>
    <t>NET CCS FEED STUDY COSTS</t>
  </si>
  <si>
    <t>REMOVAL CST - BIG SANDY</t>
  </si>
  <si>
    <t>SPENT ARO - BIG SANDY</t>
  </si>
  <si>
    <t>NBV - ARO - RETIRED PLANTS</t>
  </si>
  <si>
    <t xml:space="preserve">BIG SANDY U1 OR-UNDER RECOV </t>
  </si>
  <si>
    <t>BIG SANDY RETIRE COSTS RECOV</t>
  </si>
  <si>
    <t>BIG SANDY RETIRE RIDER U2 O&amp;M</t>
  </si>
  <si>
    <t>UND RECOV-PURCH PWR PPA</t>
  </si>
  <si>
    <t>DEFD DEPREC-ENVIRONMENTAL</t>
  </si>
  <si>
    <t>NERC COMPL/CYBER SEC-DEF DEPR</t>
  </si>
  <si>
    <t>CAPACITY CHARGE TARIFF REV</t>
  </si>
  <si>
    <t xml:space="preserve">     500-Supervision  &amp; Engineering</t>
  </si>
  <si>
    <t xml:space="preserve">     501-Fuel Delivered and Consumed</t>
  </si>
  <si>
    <t xml:space="preserve">     502-Steam / Consumables</t>
  </si>
  <si>
    <t xml:space="preserve">     503-Steam other Sources</t>
  </si>
  <si>
    <t xml:space="preserve">     504-Steam Transferred Credit</t>
  </si>
  <si>
    <t xml:space="preserve">     505-Electric</t>
  </si>
  <si>
    <t xml:space="preserve">     506-Misc. Steam Power Expenses</t>
  </si>
  <si>
    <t xml:space="preserve">     507-Rents</t>
  </si>
  <si>
    <t xml:space="preserve">     508-IPP Operations</t>
  </si>
  <si>
    <t xml:space="preserve">     509-Allowances</t>
  </si>
  <si>
    <t xml:space="preserve">     510-Supervision &amp; Engineering</t>
  </si>
  <si>
    <t xml:space="preserve">     511-Structures</t>
  </si>
  <si>
    <t xml:space="preserve">     512-Boiler Plant</t>
  </si>
  <si>
    <t xml:space="preserve">     513-Electric Plant</t>
  </si>
  <si>
    <t xml:space="preserve">     514-Misc Steam Plant</t>
  </si>
  <si>
    <t xml:space="preserve">     555-Purchased Power Expense Demand</t>
  </si>
  <si>
    <t xml:space="preserve">     555-Purchased Power Expense Energy</t>
  </si>
  <si>
    <t xml:space="preserve">     556-Sys Control &amp; Load Dispatching</t>
  </si>
  <si>
    <t xml:space="preserve">     557- Other Expenses</t>
  </si>
  <si>
    <t xml:space="preserve">     560-Supervision &amp; Engineering</t>
  </si>
  <si>
    <t xml:space="preserve">     561-Load Dispatching - Company</t>
  </si>
  <si>
    <t xml:space="preserve">     561-Load Dispatching - PJM</t>
  </si>
  <si>
    <t xml:space="preserve">     562-Station Equipment</t>
  </si>
  <si>
    <t xml:space="preserve">     563-Overhead Lines</t>
  </si>
  <si>
    <t xml:space="preserve">     564-Underground Lines</t>
  </si>
  <si>
    <t xml:space="preserve">     565  LSE Transmission Purchases </t>
  </si>
  <si>
    <t xml:space="preserve">     565  LSE Transmission Purchases - Retail Energy</t>
  </si>
  <si>
    <t xml:space="preserve">     565  Transmission by Others</t>
  </si>
  <si>
    <t xml:space="preserve">     565  Transmission Purchases - Non-Juris</t>
  </si>
  <si>
    <t xml:space="preserve">     566-Misc Transmission</t>
  </si>
  <si>
    <t xml:space="preserve">     567-Rents</t>
  </si>
  <si>
    <t>Total Transmission Maintenance</t>
  </si>
  <si>
    <t xml:space="preserve">     568-Supervision &amp; Engineering</t>
  </si>
  <si>
    <t xml:space="preserve">     569-Structures</t>
  </si>
  <si>
    <t xml:space="preserve">     570-Station Equipment</t>
  </si>
  <si>
    <t xml:space="preserve">     571-Overhead Lines</t>
  </si>
  <si>
    <t xml:space="preserve">     572-Underground Lines</t>
  </si>
  <si>
    <t xml:space="preserve">     573-Misc Transmission Expenses</t>
  </si>
  <si>
    <t xml:space="preserve">     575- PJM Admin</t>
  </si>
  <si>
    <t>Total Transmission O&amp;M</t>
  </si>
  <si>
    <t xml:space="preserve">     5930010 Storm Expense Amortization</t>
  </si>
  <si>
    <t xml:space="preserve">     593-Forestry Direct Assigned</t>
  </si>
  <si>
    <t xml:space="preserve">     920-Salaries</t>
  </si>
  <si>
    <t xml:space="preserve">     921-Office Supplies</t>
  </si>
  <si>
    <t xml:space="preserve">     922-Administrative Expense Transferred</t>
  </si>
  <si>
    <t xml:space="preserve">     923-Outside Services</t>
  </si>
  <si>
    <t xml:space="preserve">     924-Property Insurance</t>
  </si>
  <si>
    <t xml:space="preserve">     925-Injuries &amp; Damages</t>
  </si>
  <si>
    <t xml:space="preserve">     926-Employee Pension &amp; Benefits</t>
  </si>
  <si>
    <t xml:space="preserve">     9260057 Post Ret Medicare Subsidy Direct</t>
  </si>
  <si>
    <t xml:space="preserve">     927-Franchise Requirements</t>
  </si>
  <si>
    <t xml:space="preserve">     928-Regulatory Commission Expense Allocated</t>
  </si>
  <si>
    <t xml:space="preserve">     928- Rate Case Expense</t>
  </si>
  <si>
    <t xml:space="preserve">     931-Rent</t>
  </si>
  <si>
    <t xml:space="preserve">     930-General Advertising Expense</t>
  </si>
  <si>
    <t>Total A&amp;G Operation</t>
  </si>
  <si>
    <t>Federal Excise</t>
  </si>
  <si>
    <t>Regis Fee</t>
  </si>
  <si>
    <t>Taxes on Capital Leases</t>
  </si>
  <si>
    <t>WEATHER_FXNL_OM</t>
  </si>
  <si>
    <t>Adjustments to CWIP</t>
  </si>
  <si>
    <t>Cash Working Capital Adjustments</t>
  </si>
  <si>
    <t>CPT - 12 CP</t>
  </si>
  <si>
    <t>CPST - 12 CP</t>
  </si>
  <si>
    <t>CPD - 12 CP</t>
  </si>
  <si>
    <t>TRAN_LSE</t>
  </si>
  <si>
    <t>584 Underground Lines</t>
  </si>
  <si>
    <t>Total A&amp;G Maintenance</t>
  </si>
  <si>
    <t>Adjusted Net Operating Income</t>
  </si>
  <si>
    <t>Calculation of CUST_DEP Allocator</t>
  </si>
  <si>
    <t>Total State Income Tax (Current + Deferred)</t>
  </si>
  <si>
    <t>Total Firm Sales</t>
  </si>
  <si>
    <t>450-Forfeited Discounts</t>
  </si>
  <si>
    <t>451-Miscellaneous Service Revenue</t>
  </si>
  <si>
    <t>454x-Rent from Electric Prop - Poles</t>
  </si>
  <si>
    <t>454x-Rent from Electric Prop - Production</t>
  </si>
  <si>
    <t>454x-Rent from Electric Prop - Transmission</t>
  </si>
  <si>
    <t>454x-Rent from Electric Prop - Other Dist</t>
  </si>
  <si>
    <t>456-Other Electric Revenue - Production Energy</t>
  </si>
  <si>
    <t>456-Other Electric Revenue - Transmission</t>
  </si>
  <si>
    <t>456-Other Electric Revenue - Dist</t>
  </si>
  <si>
    <t>456-Other Electric LSE Charge</t>
  </si>
  <si>
    <t>456-Other Electric Revenues DSM</t>
  </si>
  <si>
    <t>CPG - 12 CP</t>
  </si>
  <si>
    <t>Same as CPG</t>
  </si>
  <si>
    <t>Same as CPT</t>
  </si>
  <si>
    <t>( NCP + SNCP ) / 2</t>
  </si>
  <si>
    <t>TOTCust excl Sub. &amp; Tran.</t>
  </si>
  <si>
    <t>TOTCust excl Pri., Sub. &amp; Tran.</t>
  </si>
  <si>
    <t>Weighted TOTCUST</t>
  </si>
  <si>
    <t>Calculated</t>
  </si>
  <si>
    <t>Weighted</t>
  </si>
  <si>
    <t>Average</t>
  </si>
  <si>
    <t>Show under production as it is capturing load (LSE) charges for transmission service, whereas the bulktran and subtran buckets are capturing the costs and revenues as a transmission owner (TO).</t>
  </si>
  <si>
    <t>Check (SB=0)</t>
  </si>
  <si>
    <t>Same as BULK_TRANS</t>
  </si>
  <si>
    <t>RB_GUP-Land_P</t>
  </si>
  <si>
    <t>RB_GUP-Land_T</t>
  </si>
  <si>
    <t>RB_GUP-Land_D</t>
  </si>
  <si>
    <t>RB_GUP-Land_G</t>
  </si>
  <si>
    <t>Prod. GUP less Land</t>
  </si>
  <si>
    <t>Trans. GUP less Land</t>
  </si>
  <si>
    <t>Dist. GUP less Land</t>
  </si>
  <si>
    <t>Gen. GUP less Land</t>
  </si>
  <si>
    <t>Transmission Land</t>
  </si>
  <si>
    <t>Production Land</t>
  </si>
  <si>
    <t>Distribution Land</t>
  </si>
  <si>
    <t>General Land</t>
  </si>
  <si>
    <t>Allocate on LABOR_M</t>
  </si>
  <si>
    <t>Allocate on DIST_CPD</t>
  </si>
  <si>
    <t>Allocate on BULK_TRANS</t>
  </si>
  <si>
    <t>Allocate on PROD_DEMAND</t>
  </si>
  <si>
    <t>Acct 907-910</t>
  </si>
  <si>
    <t>EXP_OM_LPP</t>
  </si>
  <si>
    <t>functions below:</t>
  </si>
  <si>
    <t>Spread by class; alloc. to</t>
  </si>
  <si>
    <t>Same as</t>
  </si>
  <si>
    <t xml:space="preserve">Excl. 580 - </t>
  </si>
  <si>
    <t>Acct. 580 allocated</t>
  </si>
  <si>
    <t>Rent Revenues</t>
  </si>
  <si>
    <t>REV_RENT</t>
  </si>
  <si>
    <t xml:space="preserve">Excl. 590 - </t>
  </si>
  <si>
    <t>on this: TOTMXEXP</t>
  </si>
  <si>
    <t>on this: TOTOXEXP</t>
  </si>
  <si>
    <t>Production Plant &amp; Comp. Const. not Classif.</t>
  </si>
  <si>
    <t>Transmission &amp; Comp. Const. not Classif.</t>
  </si>
  <si>
    <t>Kentucky Unemployment</t>
  </si>
  <si>
    <t>General &amp; Intangible Plant &amp; Comp. Const. not Classif.</t>
  </si>
  <si>
    <t>HR - J 765 Line - FERC AFUDC Adj.</t>
  </si>
  <si>
    <t>less Purch. Power &amp; Fuel</t>
  </si>
  <si>
    <t>Fuel / Allowance Inventory</t>
  </si>
  <si>
    <t>Production - Demand Related</t>
  </si>
  <si>
    <t>Emissions - Energy Related</t>
  </si>
  <si>
    <t>Working Capital - Materials &amp; Supplies Adjustments</t>
  </si>
  <si>
    <t>Construction Work-In-Progress excluding AFUDC</t>
  </si>
  <si>
    <t>Adjusted Depreciation &amp; Amortization Expense</t>
  </si>
  <si>
    <t>Transmission &amp; Reg. Debits</t>
  </si>
  <si>
    <t>Depreciation, Amortization &amp; Reg. Debits Expense</t>
  </si>
  <si>
    <t>Adj 2 - Decommissioning Rider Removal</t>
  </si>
  <si>
    <t>Adj 3 - Env Surcharge - Remove Mitchell FGD Expenses</t>
  </si>
  <si>
    <t>Adjs 8, 25 - Non-Firm Sales: Energy Adjustment - reset OSS margin, remove PJM BLIs</t>
  </si>
  <si>
    <t xml:space="preserve">Adj 55 - Mitchell Plant DSIT Amortization Adjustment </t>
  </si>
  <si>
    <t>Depreciation &amp; Amortization Adjustments</t>
  </si>
  <si>
    <t>Taxes Other Than Income Adjustments</t>
  </si>
  <si>
    <t>Other Expense Adjustments</t>
  </si>
  <si>
    <t>Other Operating Revenue Adjustments</t>
  </si>
  <si>
    <t>Total Adjustments to Per Books Schedule M</t>
  </si>
  <si>
    <t>Deferred State Income Tax - WVA Pollution Control</t>
  </si>
  <si>
    <t>Distribution &amp; Comp. Const. not Classif.</t>
  </si>
  <si>
    <t>907 - 910 Total Customer Services Expenses</t>
  </si>
  <si>
    <t>911 - 916 Total Sales Expenses</t>
  </si>
  <si>
    <t>Relative</t>
  </si>
  <si>
    <t>ROR</t>
  </si>
  <si>
    <t xml:space="preserve">Equalized Rate of Return </t>
  </si>
  <si>
    <t xml:space="preserve">   ALLOCATOR</t>
  </si>
  <si>
    <t>Acct. 590 allocated</t>
  </si>
  <si>
    <t>Source: Per Books</t>
  </si>
  <si>
    <t>Revenues;</t>
  </si>
  <si>
    <t>Summary tab</t>
  </si>
  <si>
    <t xml:space="preserve">  Source:  JCOS, Sch 4, KY PSC  Juris.</t>
  </si>
  <si>
    <t>Adj 4 - Remove FGD from Base Rates (Mitchell)</t>
  </si>
  <si>
    <t>GS-SEC</t>
  </si>
  <si>
    <t>GS-PRI</t>
  </si>
  <si>
    <t>GS-SUB</t>
  </si>
  <si>
    <t>GS</t>
  </si>
  <si>
    <t>Adj 43 - Mitchell Coal Stock Adjustment</t>
  </si>
  <si>
    <t>Adj 44 - Remove Decommissioning Rider ADIT</t>
  </si>
  <si>
    <t>Adj 62 - Add Defd Plant Maintenance to Reg. Asset</t>
  </si>
  <si>
    <t>Adj 63 - Remove NERC Compliance Cyber Security Assets</t>
  </si>
  <si>
    <t>Adj 64 - Remove Rockport Deferred Regulatory Asset</t>
  </si>
  <si>
    <t>Adj 13 - Year End Customer Annualization</t>
  </si>
  <si>
    <t>Adj 14 - Weather Normalization Adjustment</t>
  </si>
  <si>
    <t>Adj 9 - Remove DSM Rider</t>
  </si>
  <si>
    <t>Adj 23 - PJM LSE OATT Expense</t>
  </si>
  <si>
    <t>Adj 52 - Rent from Electric Prop - Poles -CATV Adj.</t>
  </si>
  <si>
    <t>Adj 8 - Remove PPA Rider Revenue, Expense</t>
  </si>
  <si>
    <t>Adj 6 - Fuel Under (Over) Revenue &amp; Expense</t>
  </si>
  <si>
    <t>Adj 10 - Remove HEAP Surcharge</t>
  </si>
  <si>
    <t>Adj 11 - Remove Economic Development Surcharge</t>
  </si>
  <si>
    <t>Adj 13 - Customer Annualization Adjustment</t>
  </si>
  <si>
    <t>Adj 16 - Normalization of Major Storms</t>
  </si>
  <si>
    <t>Adj 17 - Amortization of Big Sandy Operation Rider</t>
  </si>
  <si>
    <t>Adj 18 - Rate Case Expense</t>
  </si>
  <si>
    <t>Adj 19 - Eliminate Advertising Expense A&amp;G</t>
  </si>
  <si>
    <t>Adj 20 - Annualization of Lease Costs</t>
  </si>
  <si>
    <t>Adj 21 - Pension &amp; OPEB Expense Adjustment</t>
  </si>
  <si>
    <t>Adj 22 - Employee Related Group Benefit Expenses</t>
  </si>
  <si>
    <t>Adj 24 - Annualize PJM Admin Fees</t>
  </si>
  <si>
    <t>Adj 26 - Severance Related Payroll Expenses - Big Sandy Plant</t>
  </si>
  <si>
    <t>Adjs 27-33 - Total Incentive Compensation &amp; Payroll Adjs</t>
  </si>
  <si>
    <t>Adj 34 - Remove Non-Recoverable Business Expenses</t>
  </si>
  <si>
    <t>Adj 35 - Plant Maintenance Normalization</t>
  </si>
  <si>
    <t>Adj 12 - Specific Customer Adjustment</t>
  </si>
  <si>
    <t>Adj 47 - Veg Management Tree Trimming</t>
  </si>
  <si>
    <t>Adj 49 - Rockport UPA Demand Expense</t>
  </si>
  <si>
    <t>Adj 48 - Eliminate Tariff Insert Expense</t>
  </si>
  <si>
    <t>Adj 50 - PJM Capacity Performance Insurance Premium</t>
  </si>
  <si>
    <t>Adj 51 - Def and Amortize GreenHat Default Charges</t>
  </si>
  <si>
    <t>Adj 52 - Removal of Pole Rental Rev &amp; Exp to prior periods</t>
  </si>
  <si>
    <t>Adj 53 - Removal Non-Ongoing Exp - COVID-19 Pandemic</t>
  </si>
  <si>
    <t>Adj 54 - Removal Prior Period Insurance Proceeds</t>
  </si>
  <si>
    <t>Adj 55 - Removal Prior Period Rockport Bill</t>
  </si>
  <si>
    <t>Adj 56 - Amoritization Deferred Plant Maintenance Costs</t>
  </si>
  <si>
    <t>Adj 65 - Annualize EOP Rates</t>
  </si>
  <si>
    <t>CUST_SPEC</t>
  </si>
  <si>
    <t>CUSTOMER SPEC ADJ</t>
  </si>
  <si>
    <t>CUST_SPEC_FXNL</t>
  </si>
  <si>
    <t>Set to Energy Allocator</t>
  </si>
  <si>
    <t>CUST_SPEC TOTAL</t>
  </si>
  <si>
    <t>CUST_SPEC_OM</t>
  </si>
  <si>
    <t>Adj 5 - Environmental Surcharge Revenue Sync</t>
  </si>
  <si>
    <t>Adj 25 - NERC Compliance &amp; Cyber Security</t>
  </si>
  <si>
    <t>Adj 38 - ARO Depreciation Expense</t>
  </si>
  <si>
    <t>Adj 40 - KPSC Maintenance Assessment</t>
  </si>
  <si>
    <t>Adj 57 - Property Tax Expense Annualization</t>
  </si>
  <si>
    <t>Adj 58 - Sales and Use Tax</t>
  </si>
  <si>
    <t>Adj 59 - State Business and Occupation Taxes</t>
  </si>
  <si>
    <t>Adj 15 - Interest on Customer Deposits</t>
  </si>
  <si>
    <t>Adj 42 - AFUDC Offest</t>
  </si>
  <si>
    <t>Stock Based Compensation</t>
  </si>
  <si>
    <t>Deferred Rev - Bonus Lease</t>
  </si>
  <si>
    <t>REG ASSET - ROCKPORT CAPACITY</t>
  </si>
  <si>
    <t>REG ASSET-KENTUCKY UNDER RECOV-PPA RIDER</t>
  </si>
  <si>
    <t>REG ASSET-GreenHat Settlement &amp; Liability</t>
  </si>
  <si>
    <t>RESTRICTED STOCK PLAN - TAX DEDUCTION</t>
  </si>
  <si>
    <t>REG ASSET - UNRECOVERED PLANT - BIG SANDY</t>
  </si>
  <si>
    <t>Book Operating Lease - Total</t>
  </si>
  <si>
    <t>Gross Receipts - Tax Expense</t>
  </si>
  <si>
    <t>Accured Sales &amp; Use Tax Reserve</t>
  </si>
  <si>
    <t>Adjs 27 - 33 Incentive Compensation &amp; Payroll Adjustments</t>
  </si>
  <si>
    <t>Adj 39 - ARO Accretion</t>
  </si>
  <si>
    <t>Depreciation Adjustments (JWCA and Lookback)</t>
  </si>
  <si>
    <t>Tax Depreciation Lookback</t>
  </si>
  <si>
    <t>Deferred Revenue - Bonus Lease - Short &amp;  Long-Term</t>
  </si>
  <si>
    <t>REG ASSET-ROCKPORT CAPACITY DEF-EQ CC</t>
  </si>
  <si>
    <t>REG ASSET-ROCKPORT CAPACITY CC DEFERRAL</t>
  </si>
  <si>
    <t>REG ASSET-ROCKPORT CAPACITY DEFERRAL</t>
  </si>
  <si>
    <t>Green Hat Settlement &amp; Liability</t>
  </si>
  <si>
    <t>Book Operating Lease</t>
  </si>
  <si>
    <t>Restricted Stock Plan &amp; PSI Stock Based Comp</t>
  </si>
  <si>
    <t>DSIT Entry - WV Pollution Control</t>
  </si>
  <si>
    <t>Accrued Sales &amp; Use Tax Reserve</t>
  </si>
  <si>
    <t>Excess ADFIT 281 Protected</t>
  </si>
  <si>
    <t>Reg Asset - Unrecovered Plant - Big Sandy</t>
  </si>
  <si>
    <t>Adj 66 - Removal of Regulatory Asset Amortization</t>
  </si>
  <si>
    <t>Adj 36 - Annualization Depreciation/Amortization Exp Production</t>
  </si>
  <si>
    <t>Adj 36 - Annualization Depreciation/Amortization Exp Transmission</t>
  </si>
  <si>
    <t>Adj 36 - Annualization Depreciation/Amortization Exp Distribution</t>
  </si>
  <si>
    <t>Adj 36 - Annualization Depreciation/Amortization Exp General</t>
  </si>
  <si>
    <t>Adj 36 - Depreciation/Amortization Adjustments - Prod</t>
  </si>
  <si>
    <t>Adj 36 - Depreciation/Amortization Adjustments - Dist</t>
  </si>
  <si>
    <t>Excess ADFIT 282 Protected and Unprotected</t>
  </si>
  <si>
    <t>Excess ADFIT 283 Unprotected</t>
  </si>
  <si>
    <t>Adj 42 - AFUDC Offset</t>
  </si>
  <si>
    <t>Acct 561-574</t>
  </si>
  <si>
    <t>Adj 36 - Depreciation/Amortization Adjustments - Trans</t>
  </si>
  <si>
    <t>Adj 36 - Depreciation/Amortization Adjustments - Gen &amp; Int</t>
  </si>
  <si>
    <t>Production &amp; Reg Debits</t>
  </si>
  <si>
    <t>Gross Receipts</t>
  </si>
  <si>
    <t>Business Franchise Taxes</t>
  </si>
  <si>
    <t>Adj 39 - ARO Depreciation</t>
  </si>
  <si>
    <t>Capitalized Relocation Costs</t>
  </si>
  <si>
    <t>Restricted Stock Plan</t>
  </si>
  <si>
    <t>Twelve Months Ended March 31, 2020</t>
  </si>
  <si>
    <t>Year End Mig Revenue</t>
  </si>
  <si>
    <t>RS NMS</t>
  </si>
  <si>
    <t>C&amp;I NMS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</si>
</sst>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0000_);_(* \(#,##0.00000000\);_(* &quot;-&quot;????????_);_(@_)"/>
    <numFmt numFmtId="166" formatCode="_(* #,##0_);_(* \(#,##0\);_(* &quot;-&quot;????????_);_(@_)"/>
    <numFmt numFmtId="167" formatCode="0.0000_);\(0.0000\)"/>
    <numFmt numFmtId="168" formatCode="0.000000"/>
    <numFmt numFmtId="169" formatCode="0%\ &quot;of&quot;"/>
    <numFmt numFmtId="170" formatCode="_(* #,##0.0_);_(* \(#,##0.0\);&quot;&quot;;_(@_)"/>
    <numFmt numFmtId="171" formatCode="[Blue]#,##0,_);[Red]\(#,##0,\)"/>
    <numFmt numFmtId="172" formatCode="0.000000%"/>
    <numFmt numFmtId="173" formatCode="0.00000%"/>
    <numFmt numFmtId="174" formatCode="0.0000%"/>
    <numFmt numFmtId="175" formatCode="&quot;$&quot;#,##0"/>
    <numFmt numFmtId="176" formatCode="0.00000"/>
  </numFmts>
  <fonts count="11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Arial MT"/>
    </font>
    <font>
      <b/>
      <sz val="11"/>
      <color indexed="63"/>
      <name val="Calibri"/>
      <family val="2"/>
    </font>
    <font>
      <sz val="10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b/>
      <sz val="10"/>
      <name val="MS Sans Serif"/>
      <family val="2"/>
    </font>
    <font>
      <sz val="10"/>
      <name val="MS Sans Serif"/>
      <family val="2"/>
    </font>
    <font>
      <sz val="10"/>
      <name val="Helv"/>
    </font>
    <font>
      <vertAlign val="superscript"/>
      <sz val="10"/>
      <name val="Arial"/>
      <family val="2"/>
    </font>
    <font>
      <sz val="10"/>
      <name val="Arial Unicode MS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10"/>
      <color indexed="9"/>
      <name val="Arial"/>
      <family val="2"/>
    </font>
    <font>
      <sz val="10"/>
      <color indexed="9"/>
      <name val="Tahoma"/>
      <family val="2"/>
    </font>
    <font>
      <sz val="10"/>
      <color indexed="20"/>
      <name val="Arial"/>
      <family val="2"/>
    </font>
    <font>
      <sz val="10"/>
      <color indexed="20"/>
      <name val="Tahoma"/>
      <family val="2"/>
    </font>
    <font>
      <b/>
      <sz val="10"/>
      <color indexed="52"/>
      <name val="Arial"/>
      <family val="2"/>
    </font>
    <font>
      <b/>
      <sz val="10"/>
      <color indexed="52"/>
      <name val="Tahoma"/>
      <family val="2"/>
    </font>
    <font>
      <b/>
      <sz val="10"/>
      <color indexed="9"/>
      <name val="Arial"/>
      <family val="2"/>
    </font>
    <font>
      <b/>
      <sz val="10"/>
      <color indexed="9"/>
      <name val="Tahoma"/>
      <family val="2"/>
    </font>
    <font>
      <b/>
      <sz val="10"/>
      <name val="Arial Unicode MS"/>
      <family val="2"/>
    </font>
    <font>
      <i/>
      <sz val="10"/>
      <color indexed="23"/>
      <name val="Arial"/>
      <family val="2"/>
    </font>
    <font>
      <i/>
      <sz val="10"/>
      <color indexed="23"/>
      <name val="Tahoma"/>
      <family val="2"/>
    </font>
    <font>
      <sz val="10"/>
      <color indexed="17"/>
      <name val="Arial"/>
      <family val="2"/>
    </font>
    <font>
      <sz val="10"/>
      <color indexed="17"/>
      <name val="Tahoma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5"/>
      <color indexed="56"/>
      <name val="Tahoma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3"/>
      <color indexed="56"/>
      <name val="Tahoma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b/>
      <sz val="11"/>
      <color indexed="56"/>
      <name val="Tahoma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62"/>
      <name val="Tahoma"/>
      <family val="2"/>
    </font>
    <font>
      <b/>
      <sz val="12"/>
      <color indexed="12"/>
      <name val="Arial"/>
      <family val="2"/>
    </font>
    <font>
      <sz val="10"/>
      <color indexed="52"/>
      <name val="Arial"/>
      <family val="2"/>
    </font>
    <font>
      <sz val="10"/>
      <color indexed="52"/>
      <name val="Tahoma"/>
      <family val="2"/>
    </font>
    <font>
      <sz val="10"/>
      <color indexed="60"/>
      <name val="Arial"/>
      <family val="2"/>
    </font>
    <font>
      <sz val="10"/>
      <color indexed="60"/>
      <name val="Tahoma"/>
      <family val="2"/>
    </font>
    <font>
      <sz val="10"/>
      <color theme="1"/>
      <name val="Arial"/>
      <family val="2"/>
    </font>
    <font>
      <sz val="10"/>
      <color indexed="64"/>
      <name val="Arial"/>
      <family val="2"/>
    </font>
    <font>
      <sz val="8"/>
      <color indexed="48"/>
      <name val="Arial"/>
      <family val="2"/>
    </font>
    <font>
      <b/>
      <sz val="10"/>
      <color indexed="63"/>
      <name val="Arial"/>
      <family val="2"/>
    </font>
    <font>
      <b/>
      <sz val="10"/>
      <color indexed="63"/>
      <name val="Tahoma"/>
      <family val="2"/>
    </font>
    <font>
      <b/>
      <sz val="18"/>
      <color indexed="62"/>
      <name val="Cambria"/>
      <family val="2"/>
    </font>
    <font>
      <b/>
      <sz val="10"/>
      <color indexed="8"/>
      <name val="Arial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u/>
      <sz val="14"/>
      <name val="Arial Black"/>
      <family val="2"/>
    </font>
    <font>
      <sz val="7"/>
      <name val="Arial"/>
      <family val="2"/>
    </font>
    <font>
      <sz val="9"/>
      <color rgb="FFFF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u/>
      <sz val="11"/>
      <name val="Arial Black"/>
      <family val="2"/>
    </font>
    <font>
      <b/>
      <u/>
      <sz val="11"/>
      <name val="Arial"/>
      <family val="2"/>
    </font>
    <font>
      <b/>
      <u/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</fonts>
  <fills count="6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mediumGray">
        <fgColor indexed="22"/>
      </patternFill>
    </fill>
    <fill>
      <patternFill patternType="solid">
        <fgColor indexed="23"/>
      </patternFill>
    </fill>
    <fill>
      <patternFill patternType="solid">
        <fgColor indexed="54"/>
      </patternFill>
    </fill>
    <fill>
      <patternFill patternType="solid">
        <fgColor indexed="1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auto="1"/>
      </bottom>
      <diagonal/>
    </border>
  </borders>
  <cellStyleXfs count="4338">
    <xf numFmtId="0" fontId="0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29" fillId="0" borderId="6" applyNumberFormat="0" applyFill="0" applyAlignment="0" applyProtection="0"/>
    <xf numFmtId="0" fontId="30" fillId="22" borderId="0" applyNumberFormat="0" applyBorder="0" applyAlignment="0" applyProtection="0"/>
    <xf numFmtId="37" fontId="31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37" fontId="31" fillId="0" borderId="0"/>
    <xf numFmtId="0" fontId="12" fillId="0" borderId="0"/>
    <xf numFmtId="0" fontId="12" fillId="0" borderId="0"/>
    <xf numFmtId="0" fontId="11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2" fillId="20" borderId="8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43" fillId="0" borderId="0" applyNumberFormat="0" applyFont="0" applyFill="0" applyBorder="0" applyAlignment="0" applyProtection="0">
      <alignment horizontal="left"/>
    </xf>
    <xf numFmtId="4" fontId="43" fillId="0" borderId="0" applyFont="0" applyFill="0" applyBorder="0" applyAlignment="0" applyProtection="0"/>
    <xf numFmtId="0" fontId="42" fillId="0" borderId="14">
      <alignment horizontal="center"/>
    </xf>
    <xf numFmtId="3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40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9" fontId="43" fillId="0" borderId="0" applyFont="0" applyFill="0" applyBorder="0" applyAlignment="0" applyProtection="0"/>
    <xf numFmtId="0" fontId="43" fillId="0" borderId="0" applyNumberFormat="0" applyFont="0" applyFill="0" applyBorder="0" applyAlignment="0" applyProtection="0">
      <alignment horizontal="left"/>
    </xf>
    <xf numFmtId="15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0" fontId="42" fillId="0" borderId="14">
      <alignment horizontal="center"/>
    </xf>
    <xf numFmtId="0" fontId="43" fillId="26" borderId="0" applyNumberFormat="0" applyFont="0" applyBorder="0" applyAlignment="0" applyProtection="0"/>
    <xf numFmtId="0" fontId="4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8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33" fillId="26" borderId="0" applyNumberFormat="0" applyFont="0" applyBorder="0" applyAlignment="0" applyProtection="0"/>
    <xf numFmtId="0" fontId="9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2" borderId="0" applyNumberFormat="0" applyBorder="0" applyAlignment="0" applyProtection="0"/>
    <xf numFmtId="0" fontId="47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8" fillId="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8" fillId="4" borderId="0" applyNumberFormat="0" applyBorder="0" applyAlignment="0" applyProtection="0"/>
    <xf numFmtId="0" fontId="47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8" fillId="8" borderId="0" applyNumberFormat="0" applyBorder="0" applyAlignment="0" applyProtection="0"/>
    <xf numFmtId="0" fontId="47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8" fillId="9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8" fillId="10" borderId="0" applyNumberFormat="0" applyBorder="0" applyAlignment="0" applyProtection="0"/>
    <xf numFmtId="0" fontId="47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11" borderId="0" applyNumberFormat="0" applyBorder="0" applyAlignment="0" applyProtection="0"/>
    <xf numFmtId="0" fontId="47" fillId="11" borderId="0" applyNumberFormat="0" applyBorder="0" applyAlignment="0" applyProtection="0"/>
    <xf numFmtId="0" fontId="18" fillId="11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2" borderId="0" applyNumberFormat="0" applyBorder="0" applyAlignment="0" applyProtection="0"/>
    <xf numFmtId="0" fontId="4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9" borderId="0" applyNumberFormat="0" applyBorder="0" applyAlignment="0" applyProtection="0"/>
    <xf numFmtId="0" fontId="1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50" fillId="10" borderId="0" applyNumberFormat="0" applyBorder="0" applyAlignment="0" applyProtection="0"/>
    <xf numFmtId="0" fontId="4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15" borderId="0" applyNumberFormat="0" applyBorder="0" applyAlignment="0" applyProtection="0"/>
    <xf numFmtId="0" fontId="4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6" borderId="0" applyNumberFormat="0" applyBorder="0" applyAlignment="0" applyProtection="0"/>
    <xf numFmtId="0" fontId="4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50" fillId="18" borderId="0" applyNumberFormat="0" applyBorder="0" applyAlignment="0" applyProtection="0"/>
    <xf numFmtId="0" fontId="1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50" fillId="19" borderId="0" applyNumberFormat="0" applyBorder="0" applyAlignment="0" applyProtection="0"/>
    <xf numFmtId="0" fontId="20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2" fillId="3" borderId="0" applyNumberFormat="0" applyBorder="0" applyAlignment="0" applyProtection="0"/>
    <xf numFmtId="0" fontId="51" fillId="3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4" fillId="20" borderId="1" applyNumberFormat="0" applyAlignment="0" applyProtection="0"/>
    <xf numFmtId="0" fontId="22" fillId="27" borderId="2" applyNumberFormat="0" applyAlignment="0" applyProtection="0"/>
    <xf numFmtId="0" fontId="55" fillId="27" borderId="2" applyNumberFormat="0" applyAlignment="0" applyProtection="0"/>
    <xf numFmtId="0" fontId="55" fillId="27" borderId="2" applyNumberFormat="0" applyAlignment="0" applyProtection="0"/>
    <xf numFmtId="0" fontId="55" fillId="27" borderId="2" applyNumberFormat="0" applyAlignment="0" applyProtection="0"/>
    <xf numFmtId="0" fontId="56" fillId="21" borderId="2" applyNumberFormat="0" applyAlignment="0" applyProtection="0"/>
    <xf numFmtId="0" fontId="55" fillId="21" borderId="2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7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0" fontId="33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8" fontId="33" fillId="0" borderId="0" applyFont="0" applyFill="0" applyBorder="0" applyAlignment="0" applyProtection="0"/>
    <xf numFmtId="8" fontId="33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1" fillId="4" borderId="0" applyNumberFormat="0" applyBorder="0" applyAlignment="0" applyProtection="0"/>
    <xf numFmtId="0" fontId="62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4" fillId="0" borderId="3" applyNumberFormat="0" applyFill="0" applyAlignment="0" applyProtection="0"/>
    <xf numFmtId="0" fontId="65" fillId="0" borderId="3" applyNumberFormat="0" applyFill="0" applyAlignment="0" applyProtection="0"/>
    <xf numFmtId="0" fontId="25" fillId="0" borderId="3" applyNumberFormat="0" applyFill="0" applyAlignment="0" applyProtection="0"/>
    <xf numFmtId="0" fontId="66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8" fillId="0" borderId="4" applyNumberFormat="0" applyFill="0" applyAlignment="0" applyProtection="0"/>
    <xf numFmtId="0" fontId="69" fillId="0" borderId="4" applyNumberFormat="0" applyFill="0" applyAlignment="0" applyProtection="0"/>
    <xf numFmtId="0" fontId="26" fillId="0" borderId="4" applyNumberFormat="0" applyFill="0" applyAlignment="0" applyProtection="0"/>
    <xf numFmtId="0" fontId="70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2" fillId="0" borderId="5" applyNumberFormat="0" applyFill="0" applyAlignment="0" applyProtection="0"/>
    <xf numFmtId="0" fontId="73" fillId="0" borderId="5" applyNumberFormat="0" applyFill="0" applyAlignment="0" applyProtection="0"/>
    <xf numFmtId="0" fontId="27" fillId="0" borderId="5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5" fillId="7" borderId="1" applyNumberFormat="0" applyAlignment="0" applyProtection="0"/>
    <xf numFmtId="41" fontId="76" fillId="0" borderId="0">
      <alignment horizontal="left"/>
    </xf>
    <xf numFmtId="0" fontId="29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8" fillId="0" borderId="6" applyNumberFormat="0" applyFill="0" applyAlignment="0" applyProtection="0"/>
    <xf numFmtId="0" fontId="30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80" fillId="22" borderId="0" applyNumberFormat="0" applyBorder="0" applyAlignment="0" applyProtection="0"/>
    <xf numFmtId="0" fontId="81" fillId="0" borderId="0"/>
    <xf numFmtId="0" fontId="46" fillId="0" borderId="0"/>
    <xf numFmtId="37" fontId="31" fillId="0" borderId="0"/>
    <xf numFmtId="0" fontId="31" fillId="0" borderId="0"/>
    <xf numFmtId="0" fontId="33" fillId="0" borderId="0"/>
    <xf numFmtId="0" fontId="8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33" fillId="0" borderId="0"/>
    <xf numFmtId="0" fontId="33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46" fillId="0" borderId="0"/>
    <xf numFmtId="0" fontId="82" fillId="0" borderId="0"/>
    <xf numFmtId="0" fontId="82" fillId="0" borderId="0"/>
    <xf numFmtId="0" fontId="46" fillId="0" borderId="0"/>
    <xf numFmtId="0" fontId="82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11" fillId="23" borderId="7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43" fontId="74" fillId="0" borderId="0"/>
    <xf numFmtId="171" fontId="83" fillId="0" borderId="0"/>
    <xf numFmtId="0" fontId="32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5" fillId="20" borderId="8" applyNumberFormat="0" applyAlignment="0" applyProtection="0"/>
    <xf numFmtId="9" fontId="3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8" fillId="0" borderId="9" applyNumberFormat="0" applyFill="0" applyAlignment="0" applyProtection="0"/>
    <xf numFmtId="0" fontId="87" fillId="0" borderId="9" applyNumberFormat="0" applyFill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33" fillId="0" borderId="0"/>
    <xf numFmtId="44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8" fillId="0" borderId="0"/>
    <xf numFmtId="0" fontId="46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20" applyNumberFormat="0" applyFill="0" applyAlignment="0" applyProtection="0"/>
    <xf numFmtId="0" fontId="95" fillId="0" borderId="21" applyNumberFormat="0" applyFill="0" applyAlignment="0" applyProtection="0"/>
    <xf numFmtId="0" fontId="96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8" fillId="31" borderId="0" applyNumberFormat="0" applyBorder="0" applyAlignment="0" applyProtection="0"/>
    <xf numFmtId="0" fontId="99" fillId="32" borderId="0" applyNumberFormat="0" applyBorder="0" applyAlignment="0" applyProtection="0"/>
    <xf numFmtId="0" fontId="100" fillId="33" borderId="23" applyNumberFormat="0" applyAlignment="0" applyProtection="0"/>
    <xf numFmtId="0" fontId="101" fillId="34" borderId="24" applyNumberFormat="0" applyAlignment="0" applyProtection="0"/>
    <xf numFmtId="0" fontId="102" fillId="34" borderId="23" applyNumberFormat="0" applyAlignment="0" applyProtection="0"/>
    <xf numFmtId="0" fontId="103" fillId="0" borderId="25" applyNumberFormat="0" applyFill="0" applyAlignment="0" applyProtection="0"/>
    <xf numFmtId="0" fontId="91" fillId="35" borderId="26" applyNumberFormat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92" fillId="0" borderId="28" applyNumberFormat="0" applyFill="0" applyAlignment="0" applyProtection="0"/>
    <xf numFmtId="0" fontId="106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06" fillId="44" borderId="0" applyNumberFormat="0" applyBorder="0" applyAlignment="0" applyProtection="0"/>
    <xf numFmtId="0" fontId="106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06" fillId="48" borderId="0" applyNumberFormat="0" applyBorder="0" applyAlignment="0" applyProtection="0"/>
    <xf numFmtId="0" fontId="106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06" fillId="52" borderId="0" applyNumberFormat="0" applyBorder="0" applyAlignment="0" applyProtection="0"/>
    <xf numFmtId="0" fontId="106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06" fillId="56" borderId="0" applyNumberFormat="0" applyBorder="0" applyAlignment="0" applyProtection="0"/>
    <xf numFmtId="0" fontId="106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06" fillId="60" borderId="0" applyNumberFormat="0" applyBorder="0" applyAlignment="0" applyProtection="0"/>
    <xf numFmtId="0" fontId="11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43" fontId="1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20" fillId="3" borderId="0" applyNumberFormat="0" applyBorder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37" fontId="31" fillId="0" borderId="0"/>
    <xf numFmtId="37" fontId="31" fillId="0" borderId="0"/>
    <xf numFmtId="0" fontId="11" fillId="23" borderId="7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6" borderId="27" applyNumberFormat="0" applyFont="0" applyAlignment="0" applyProtection="0"/>
    <xf numFmtId="0" fontId="11" fillId="0" borderId="0"/>
    <xf numFmtId="44" fontId="1" fillId="0" borderId="0" applyFont="0" applyFill="0" applyBorder="0" applyAlignment="0" applyProtection="0"/>
    <xf numFmtId="0" fontId="1" fillId="0" borderId="0"/>
    <xf numFmtId="0" fontId="1" fillId="36" borderId="27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37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3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43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6" borderId="27" applyNumberFormat="0" applyFont="0" applyAlignment="0" applyProtection="0"/>
    <xf numFmtId="44" fontId="1" fillId="0" borderId="0" applyFont="0" applyFill="0" applyBorder="0" applyAlignment="0" applyProtection="0"/>
    <xf numFmtId="0" fontId="1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95">
    <xf numFmtId="0" fontId="0" fillId="0" borderId="0" xfId="0"/>
    <xf numFmtId="0" fontId="12" fillId="0" borderId="0" xfId="0" applyFont="1"/>
    <xf numFmtId="0" fontId="12" fillId="0" borderId="0" xfId="0" applyFont="1" applyAlignment="1">
      <alignment horizontal="center"/>
    </xf>
    <xf numFmtId="164" fontId="12" fillId="0" borderId="0" xfId="28" applyNumberFormat="1" applyFont="1"/>
    <xf numFmtId="164" fontId="12" fillId="0" borderId="0" xfId="0" applyNumberFormat="1" applyFont="1"/>
    <xf numFmtId="41" fontId="12" fillId="0" borderId="0" xfId="28" applyNumberFormat="1" applyFont="1"/>
    <xf numFmtId="41" fontId="12" fillId="0" borderId="0" xfId="0" applyNumberFormat="1" applyFont="1"/>
    <xf numFmtId="0" fontId="12" fillId="0" borderId="0" xfId="0" applyFont="1" applyFill="1"/>
    <xf numFmtId="165" fontId="0" fillId="0" borderId="0" xfId="0" applyNumberFormat="1"/>
    <xf numFmtId="164" fontId="12" fillId="0" borderId="0" xfId="28" applyNumberFormat="1" applyFont="1" applyFill="1"/>
    <xf numFmtId="10" fontId="12" fillId="0" borderId="0" xfId="0" applyNumberFormat="1" applyFont="1"/>
    <xf numFmtId="10" fontId="12" fillId="24" borderId="0" xfId="75" applyNumberFormat="1" applyFont="1" applyFill="1"/>
    <xf numFmtId="0" fontId="0" fillId="0" borderId="0" xfId="0" applyFill="1"/>
    <xf numFmtId="164" fontId="12" fillId="0" borderId="0" xfId="0" applyNumberFormat="1" applyFont="1" applyFill="1"/>
    <xf numFmtId="43" fontId="12" fillId="0" borderId="0" xfId="0" applyNumberFormat="1" applyFont="1" applyFill="1"/>
    <xf numFmtId="0" fontId="37" fillId="0" borderId="0" xfId="0" applyFont="1" applyFill="1"/>
    <xf numFmtId="0" fontId="37" fillId="0" borderId="0" xfId="0" applyFont="1" applyFill="1" applyAlignment="1" applyProtection="1"/>
    <xf numFmtId="10" fontId="37" fillId="0" borderId="0" xfId="0" applyNumberFormat="1" applyFont="1" applyFill="1"/>
    <xf numFmtId="0" fontId="37" fillId="0" borderId="0" xfId="0" applyNumberFormat="1" applyFont="1" applyFill="1" applyAlignment="1" applyProtection="1"/>
    <xf numFmtId="10" fontId="37" fillId="0" borderId="0" xfId="0" applyNumberFormat="1" applyFont="1" applyFill="1" applyAlignment="1" applyProtection="1"/>
    <xf numFmtId="165" fontId="37" fillId="0" borderId="0" xfId="0" applyNumberFormat="1" applyFont="1" applyFill="1"/>
    <xf numFmtId="166" fontId="37" fillId="0" borderId="0" xfId="0" applyNumberFormat="1" applyFont="1" applyFill="1"/>
    <xf numFmtId="41" fontId="37" fillId="0" borderId="0" xfId="0" applyNumberFormat="1" applyFont="1" applyFill="1"/>
    <xf numFmtId="3" fontId="37" fillId="0" borderId="0" xfId="0" applyNumberFormat="1" applyFont="1" applyFill="1"/>
    <xf numFmtId="41" fontId="12" fillId="0" borderId="0" xfId="0" applyNumberFormat="1" applyFont="1" applyFill="1"/>
    <xf numFmtId="165" fontId="0" fillId="0" borderId="10" xfId="0" applyNumberFormat="1" applyBorder="1"/>
    <xf numFmtId="165" fontId="0" fillId="0" borderId="11" xfId="0" applyNumberFormat="1" applyBorder="1"/>
    <xf numFmtId="165" fontId="0" fillId="0" borderId="12" xfId="0" applyNumberFormat="1" applyBorder="1"/>
    <xf numFmtId="165" fontId="0" fillId="0" borderId="0" xfId="0" applyNumberFormat="1" applyBorder="1"/>
    <xf numFmtId="165" fontId="0" fillId="0" borderId="13" xfId="0" applyNumberFormat="1" applyBorder="1"/>
    <xf numFmtId="165" fontId="0" fillId="0" borderId="14" xfId="0" applyNumberFormat="1" applyBorder="1"/>
    <xf numFmtId="0" fontId="12" fillId="0" borderId="0" xfId="0" applyFont="1" applyFill="1" applyAlignment="1">
      <alignment horizontal="center"/>
    </xf>
    <xf numFmtId="0" fontId="16" fillId="0" borderId="0" xfId="0" applyFont="1" applyFill="1"/>
    <xf numFmtId="0" fontId="0" fillId="0" borderId="0" xfId="0" applyFill="1" applyBorder="1"/>
    <xf numFmtId="0" fontId="40" fillId="0" borderId="0" xfId="0" applyFont="1" applyFill="1"/>
    <xf numFmtId="5" fontId="12" fillId="0" borderId="0" xfId="0" applyNumberFormat="1" applyFont="1"/>
    <xf numFmtId="164" fontId="12" fillId="25" borderId="0" xfId="28" applyNumberFormat="1" applyFont="1" applyFill="1"/>
    <xf numFmtId="41" fontId="12" fillId="0" borderId="0" xfId="28" applyNumberFormat="1" applyFont="1" applyFill="1"/>
    <xf numFmtId="164" fontId="12" fillId="25" borderId="0" xfId="28" applyNumberFormat="1" applyFont="1" applyFill="1" applyBorder="1"/>
    <xf numFmtId="165" fontId="0" fillId="0" borderId="0" xfId="0" applyNumberFormat="1" applyFill="1"/>
    <xf numFmtId="0" fontId="12" fillId="0" borderId="0" xfId="0" applyFont="1"/>
    <xf numFmtId="164" fontId="12" fillId="0" borderId="0" xfId="0" applyNumberFormat="1" applyFont="1"/>
    <xf numFmtId="41" fontId="12" fillId="0" borderId="0" xfId="28" applyNumberFormat="1" applyFont="1"/>
    <xf numFmtId="0" fontId="0" fillId="0" borderId="0" xfId="0"/>
    <xf numFmtId="0" fontId="12" fillId="0" borderId="0" xfId="0" applyFont="1"/>
    <xf numFmtId="164" fontId="12" fillId="0" borderId="0" xfId="28" applyNumberFormat="1" applyFont="1"/>
    <xf numFmtId="164" fontId="12" fillId="0" borderId="0" xfId="0" applyNumberFormat="1" applyFont="1"/>
    <xf numFmtId="41" fontId="12" fillId="0" borderId="0" xfId="28" applyNumberFormat="1" applyFont="1"/>
    <xf numFmtId="0" fontId="12" fillId="0" borderId="0" xfId="0" applyFont="1" applyFill="1"/>
    <xf numFmtId="0" fontId="14" fillId="0" borderId="0" xfId="0" applyFont="1" applyFill="1"/>
    <xf numFmtId="164" fontId="12" fillId="24" borderId="0" xfId="28" applyNumberFormat="1" applyFont="1" applyFill="1"/>
    <xf numFmtId="164" fontId="12" fillId="0" borderId="0" xfId="28" applyNumberFormat="1" applyFont="1" applyFill="1"/>
    <xf numFmtId="0" fontId="0" fillId="0" borderId="0" xfId="0" applyFill="1"/>
    <xf numFmtId="164" fontId="12" fillId="0" borderId="0" xfId="0" applyNumberFormat="1" applyFont="1" applyFill="1"/>
    <xf numFmtId="164" fontId="12" fillId="25" borderId="0" xfId="28" applyNumberFormat="1" applyFont="1" applyFill="1"/>
    <xf numFmtId="41" fontId="12" fillId="0" borderId="0" xfId="28" applyNumberFormat="1" applyFont="1" applyFill="1"/>
    <xf numFmtId="164" fontId="12" fillId="25" borderId="0" xfId="28" applyNumberFormat="1" applyFont="1" applyFill="1" applyBorder="1"/>
    <xf numFmtId="0" fontId="12" fillId="0" borderId="0" xfId="166" applyFont="1"/>
    <xf numFmtId="0" fontId="13" fillId="0" borderId="0" xfId="166" applyFont="1"/>
    <xf numFmtId="0" fontId="13" fillId="0" borderId="15" xfId="166" applyFont="1" applyBorder="1" applyAlignment="1">
      <alignment horizontal="centerContinuous" vertical="center"/>
    </xf>
    <xf numFmtId="0" fontId="13" fillId="0" borderId="0" xfId="166" applyFont="1" applyAlignment="1">
      <alignment horizontal="center"/>
    </xf>
    <xf numFmtId="0" fontId="14" fillId="0" borderId="0" xfId="166" applyFont="1" applyAlignment="1">
      <alignment horizontal="center"/>
    </xf>
    <xf numFmtId="0" fontId="14" fillId="0" borderId="0" xfId="166" applyFont="1"/>
    <xf numFmtId="0" fontId="12" fillId="0" borderId="0" xfId="166" quotePrefix="1" applyFont="1" applyAlignment="1">
      <alignment horizontal="center"/>
    </xf>
    <xf numFmtId="0" fontId="12" fillId="0" borderId="0" xfId="166" applyFont="1" applyAlignment="1">
      <alignment horizontal="center"/>
    </xf>
    <xf numFmtId="37" fontId="12" fillId="0" borderId="0" xfId="166" applyNumberFormat="1" applyFont="1"/>
    <xf numFmtId="0" fontId="12" fillId="0" borderId="0" xfId="166" applyFont="1" applyAlignment="1"/>
    <xf numFmtId="2" fontId="12" fillId="0" borderId="0" xfId="166" applyNumberFormat="1" applyFont="1"/>
    <xf numFmtId="167" fontId="12" fillId="0" borderId="0" xfId="166" applyNumberFormat="1" applyFont="1"/>
    <xf numFmtId="37" fontId="12" fillId="0" borderId="0" xfId="166" applyNumberFormat="1" applyFont="1" applyBorder="1"/>
    <xf numFmtId="10" fontId="12" fillId="0" borderId="0" xfId="166" applyNumberFormat="1" applyFont="1"/>
    <xf numFmtId="10" fontId="12" fillId="0" borderId="0" xfId="165" applyNumberFormat="1" applyFont="1"/>
    <xf numFmtId="0" fontId="12" fillId="0" borderId="0" xfId="166" applyFont="1" applyBorder="1"/>
    <xf numFmtId="167" fontId="12" fillId="0" borderId="0" xfId="166" applyNumberFormat="1" applyFont="1" applyBorder="1"/>
    <xf numFmtId="10" fontId="12" fillId="0" borderId="0" xfId="166" applyNumberFormat="1" applyFont="1" applyBorder="1"/>
    <xf numFmtId="37" fontId="12" fillId="0" borderId="15" xfId="166" applyNumberFormat="1" applyFont="1" applyBorder="1"/>
    <xf numFmtId="0" fontId="12" fillId="0" borderId="15" xfId="166" applyFont="1" applyBorder="1"/>
    <xf numFmtId="2" fontId="12" fillId="0" borderId="15" xfId="166" applyNumberFormat="1" applyFont="1" applyBorder="1"/>
    <xf numFmtId="167" fontId="12" fillId="0" borderId="15" xfId="166" applyNumberFormat="1" applyFont="1" applyBorder="1"/>
    <xf numFmtId="168" fontId="12" fillId="0" borderId="0" xfId="166" applyNumberFormat="1" applyFont="1"/>
    <xf numFmtId="0" fontId="13" fillId="0" borderId="0" xfId="166" applyFont="1" applyAlignment="1">
      <alignment horizontal="centerContinuous" vertical="center"/>
    </xf>
    <xf numFmtId="0" fontId="12" fillId="0" borderId="0" xfId="166" applyFont="1" applyAlignment="1">
      <alignment horizontal="centerContinuous" vertical="center"/>
    </xf>
    <xf numFmtId="169" fontId="13" fillId="0" borderId="0" xfId="166" applyNumberFormat="1" applyFont="1" applyAlignment="1">
      <alignment horizontal="center"/>
    </xf>
    <xf numFmtId="0" fontId="15" fillId="0" borderId="0" xfId="166" applyFont="1"/>
    <xf numFmtId="0" fontId="12" fillId="0" borderId="0" xfId="0" applyFont="1" applyFill="1" applyBorder="1"/>
    <xf numFmtId="0" fontId="45" fillId="0" borderId="0" xfId="166" applyFont="1"/>
    <xf numFmtId="0" fontId="11" fillId="0" borderId="0" xfId="0" applyFont="1"/>
    <xf numFmtId="164" fontId="11" fillId="25" borderId="0" xfId="28" applyNumberFormat="1" applyFont="1" applyFill="1"/>
    <xf numFmtId="164" fontId="11" fillId="24" borderId="0" xfId="28" applyNumberFormat="1" applyFont="1" applyFill="1"/>
    <xf numFmtId="164" fontId="11" fillId="25" borderId="0" xfId="28" applyNumberFormat="1" applyFont="1" applyFill="1" applyBorder="1"/>
    <xf numFmtId="39" fontId="12" fillId="0" borderId="0" xfId="166" applyNumberFormat="1" applyFont="1"/>
    <xf numFmtId="0" fontId="13" fillId="0" borderId="0" xfId="0" applyFont="1" applyFill="1" applyBorder="1"/>
    <xf numFmtId="0" fontId="12" fillId="0" borderId="0" xfId="0" applyFont="1" applyBorder="1"/>
    <xf numFmtId="164" fontId="12" fillId="0" borderId="0" xfId="28" applyNumberFormat="1" applyFont="1" applyFill="1" applyBorder="1"/>
    <xf numFmtId="164" fontId="12" fillId="0" borderId="0" xfId="0" applyNumberFormat="1" applyFont="1" applyBorder="1"/>
    <xf numFmtId="164" fontId="81" fillId="25" borderId="0" xfId="28" applyNumberFormat="1" applyFont="1" applyFill="1"/>
    <xf numFmtId="0" fontId="11" fillId="0" borderId="0" xfId="0" applyFont="1" applyFill="1"/>
    <xf numFmtId="0" fontId="13" fillId="0" borderId="0" xfId="0" applyFont="1" applyFill="1"/>
    <xf numFmtId="164" fontId="81" fillId="0" borderId="0" xfId="28" applyNumberFormat="1" applyFont="1" applyFill="1"/>
    <xf numFmtId="164" fontId="11" fillId="0" borderId="0" xfId="28" applyNumberFormat="1" applyFont="1" applyFill="1"/>
    <xf numFmtId="164" fontId="11" fillId="0" borderId="0" xfId="28" applyNumberFormat="1" applyFont="1" applyFill="1" applyBorder="1"/>
    <xf numFmtId="164" fontId="11" fillId="0" borderId="0" xfId="0" applyNumberFormat="1" applyFont="1" applyFill="1"/>
    <xf numFmtId="172" fontId="12" fillId="24" borderId="0" xfId="75" applyNumberFormat="1" applyFont="1" applyFill="1"/>
    <xf numFmtId="173" fontId="12" fillId="24" borderId="0" xfId="75" applyNumberFormat="1" applyFont="1" applyFill="1"/>
    <xf numFmtId="174" fontId="12" fillId="24" borderId="0" xfId="75" applyNumberFormat="1" applyFont="1" applyFill="1"/>
    <xf numFmtId="175" fontId="37" fillId="0" borderId="0" xfId="0" applyNumberFormat="1" applyFont="1" applyFill="1" applyAlignment="1" applyProtection="1"/>
    <xf numFmtId="164" fontId="81" fillId="0" borderId="0" xfId="0" applyNumberFormat="1" applyFont="1" applyFill="1"/>
    <xf numFmtId="0" fontId="81" fillId="0" borderId="0" xfId="0" applyFont="1" applyFill="1"/>
    <xf numFmtId="176" fontId="12" fillId="0" borderId="0" xfId="166" applyNumberFormat="1" applyFont="1"/>
    <xf numFmtId="10" fontId="90" fillId="0" borderId="0" xfId="0" applyNumberFormat="1" applyFont="1" applyFill="1" applyAlignment="1" applyProtection="1">
      <alignment horizontal="right"/>
    </xf>
    <xf numFmtId="10" fontId="90" fillId="0" borderId="0" xfId="0" applyNumberFormat="1" applyFont="1" applyFill="1" applyAlignment="1" applyProtection="1">
      <alignment horizontal="left"/>
    </xf>
    <xf numFmtId="0" fontId="37" fillId="61" borderId="0" xfId="0" applyFont="1" applyFill="1"/>
    <xf numFmtId="0" fontId="37" fillId="61" borderId="0" xfId="0" applyFont="1" applyFill="1" applyAlignment="1" applyProtection="1"/>
    <xf numFmtId="0" fontId="107" fillId="0" borderId="0" xfId="0" quotePrefix="1" applyFont="1" applyFill="1" applyAlignment="1">
      <alignment horizontal="right"/>
    </xf>
    <xf numFmtId="43" fontId="37" fillId="0" borderId="0" xfId="0" applyNumberFormat="1" applyFont="1" applyFill="1"/>
    <xf numFmtId="0" fontId="108" fillId="0" borderId="0" xfId="0" applyFont="1" applyFill="1" applyAlignment="1">
      <alignment vertical="center"/>
    </xf>
    <xf numFmtId="0" fontId="40" fillId="0" borderId="0" xfId="0" applyFont="1" applyFill="1" applyAlignment="1" applyProtection="1"/>
    <xf numFmtId="0" fontId="40" fillId="61" borderId="0" xfId="0" applyFont="1" applyFill="1" applyAlignment="1" applyProtection="1"/>
    <xf numFmtId="0" fontId="40" fillId="61" borderId="0" xfId="0" applyFont="1" applyFill="1"/>
    <xf numFmtId="0" fontId="13" fillId="62" borderId="0" xfId="0" applyFont="1" applyFill="1" applyBorder="1" applyAlignment="1">
      <alignment horizontal="center" vertical="center"/>
    </xf>
    <xf numFmtId="0" fontId="13" fillId="62" borderId="0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13" fillId="62" borderId="14" xfId="0" applyFont="1" applyFill="1" applyBorder="1" applyAlignment="1">
      <alignment vertical="center"/>
    </xf>
    <xf numFmtId="0" fontId="13" fillId="62" borderId="14" xfId="0" applyFont="1" applyFill="1" applyBorder="1" applyAlignment="1">
      <alignment horizontal="center" vertical="center"/>
    </xf>
    <xf numFmtId="10" fontId="40" fillId="62" borderId="14" xfId="0" applyNumberFormat="1" applyFont="1" applyFill="1" applyBorder="1" applyAlignment="1">
      <alignment vertical="center"/>
    </xf>
    <xf numFmtId="0" fontId="40" fillId="62" borderId="14" xfId="0" applyFont="1" applyFill="1" applyBorder="1" applyAlignment="1">
      <alignment horizontal="center" vertical="center"/>
    </xf>
    <xf numFmtId="0" fontId="40" fillId="62" borderId="14" xfId="0" applyNumberFormat="1" applyFont="1" applyFill="1" applyBorder="1" applyAlignment="1" applyProtection="1">
      <alignment horizontal="center" vertical="center"/>
    </xf>
    <xf numFmtId="164" fontId="37" fillId="0" borderId="0" xfId="28" applyNumberFormat="1" applyFont="1" applyFill="1"/>
    <xf numFmtId="3" fontId="37" fillId="0" borderId="0" xfId="0" applyNumberFormat="1" applyFont="1" applyFill="1" applyBorder="1"/>
    <xf numFmtId="166" fontId="37" fillId="0" borderId="0" xfId="0" applyNumberFormat="1" applyFont="1" applyFill="1" applyBorder="1"/>
    <xf numFmtId="10" fontId="109" fillId="63" borderId="0" xfId="0" applyNumberFormat="1" applyFont="1" applyFill="1" applyAlignment="1">
      <alignment horizontal="center" vertical="center"/>
    </xf>
    <xf numFmtId="43" fontId="17" fillId="63" borderId="0" xfId="28" applyFont="1" applyFill="1"/>
    <xf numFmtId="3" fontId="110" fillId="25" borderId="0" xfId="0" applyNumberFormat="1" applyFont="1" applyFill="1"/>
    <xf numFmtId="164" fontId="110" fillId="25" borderId="0" xfId="28" applyNumberFormat="1" applyFont="1" applyFill="1"/>
    <xf numFmtId="175" fontId="110" fillId="24" borderId="0" xfId="0" applyNumberFormat="1" applyFont="1" applyFill="1" applyBorder="1"/>
    <xf numFmtId="175" fontId="110" fillId="24" borderId="15" xfId="0" applyNumberFormat="1" applyFont="1" applyFill="1" applyBorder="1"/>
    <xf numFmtId="10" fontId="110" fillId="25" borderId="0" xfId="0" applyNumberFormat="1" applyFont="1" applyFill="1"/>
    <xf numFmtId="3" fontId="110" fillId="24" borderId="0" xfId="0" applyNumberFormat="1" applyFont="1" applyFill="1"/>
    <xf numFmtId="41" fontId="110" fillId="24" borderId="0" xfId="0" applyNumberFormat="1" applyFont="1" applyFill="1"/>
    <xf numFmtId="0" fontId="111" fillId="0" borderId="0" xfId="0" applyFont="1" applyFill="1"/>
    <xf numFmtId="10" fontId="110" fillId="0" borderId="0" xfId="0" applyNumberFormat="1" applyFont="1" applyFill="1"/>
    <xf numFmtId="2" fontId="12" fillId="0" borderId="0" xfId="0" applyNumberFormat="1" applyFont="1" applyFill="1"/>
    <xf numFmtId="0" fontId="13" fillId="0" borderId="0" xfId="166" applyFont="1" applyAlignment="1">
      <alignment horizontal="center"/>
    </xf>
    <xf numFmtId="37" fontId="12" fillId="0" borderId="0" xfId="166" applyNumberFormat="1" applyFont="1" applyFill="1"/>
    <xf numFmtId="0" fontId="113" fillId="0" borderId="0" xfId="0" applyFont="1" applyFill="1"/>
    <xf numFmtId="0" fontId="112" fillId="0" borderId="0" xfId="0" applyFont="1" applyFill="1"/>
    <xf numFmtId="0" fontId="14" fillId="0" borderId="0" xfId="0" applyFont="1" applyFill="1" applyBorder="1"/>
    <xf numFmtId="0" fontId="12" fillId="0" borderId="29" xfId="0" applyFont="1" applyFill="1" applyBorder="1"/>
    <xf numFmtId="41" fontId="12" fillId="0" borderId="29" xfId="28" applyNumberFormat="1" applyFont="1" applyFill="1" applyBorder="1"/>
    <xf numFmtId="0" fontId="13" fillId="62" borderId="0" xfId="0" applyFont="1" applyFill="1" applyBorder="1" applyAlignment="1">
      <alignment horizontal="center"/>
    </xf>
    <xf numFmtId="0" fontId="112" fillId="62" borderId="0" xfId="0" applyFont="1" applyFill="1" applyBorder="1" applyAlignment="1">
      <alignment horizontal="center"/>
    </xf>
    <xf numFmtId="0" fontId="114" fillId="0" borderId="0" xfId="0" applyFont="1" applyFill="1" applyAlignment="1">
      <alignment vertical="center"/>
    </xf>
    <xf numFmtId="0" fontId="14" fillId="62" borderId="0" xfId="0" applyFont="1" applyFill="1"/>
    <xf numFmtId="0" fontId="13" fillId="62" borderId="0" xfId="0" applyFont="1" applyFill="1"/>
    <xf numFmtId="0" fontId="12" fillId="62" borderId="0" xfId="0" applyFont="1" applyFill="1"/>
    <xf numFmtId="0" fontId="13" fillId="62" borderId="0" xfId="0" applyFont="1" applyFill="1" applyAlignment="1">
      <alignment horizontal="center"/>
    </xf>
    <xf numFmtId="0" fontId="14" fillId="62" borderId="0" xfId="0" applyFont="1" applyFill="1" applyAlignment="1">
      <alignment horizontal="center"/>
    </xf>
    <xf numFmtId="0" fontId="14" fillId="62" borderId="15" xfId="0" applyFont="1" applyFill="1" applyBorder="1"/>
    <xf numFmtId="0" fontId="13" fillId="62" borderId="15" xfId="0" applyFont="1" applyFill="1" applyBorder="1"/>
    <xf numFmtId="0" fontId="12" fillId="62" borderId="15" xfId="0" applyFont="1" applyFill="1" applyBorder="1"/>
    <xf numFmtId="0" fontId="13" fillId="62" borderId="15" xfId="0" applyFont="1" applyFill="1" applyBorder="1" applyAlignment="1">
      <alignment horizontal="center"/>
    </xf>
    <xf numFmtId="0" fontId="13" fillId="62" borderId="14" xfId="0" applyFont="1" applyFill="1" applyBorder="1" applyAlignment="1">
      <alignment horizontal="left" vertical="center"/>
    </xf>
    <xf numFmtId="0" fontId="110" fillId="0" borderId="0" xfId="0" applyFont="1" applyFill="1"/>
    <xf numFmtId="164" fontId="12" fillId="0" borderId="29" xfId="0" applyNumberFormat="1" applyFont="1" applyFill="1" applyBorder="1"/>
    <xf numFmtId="0" fontId="37" fillId="62" borderId="0" xfId="0" applyFont="1" applyFill="1"/>
    <xf numFmtId="0" fontId="37" fillId="64" borderId="0" xfId="0" applyFont="1" applyFill="1"/>
    <xf numFmtId="0" fontId="11" fillId="0" borderId="0" xfId="0" applyFont="1" applyAlignment="1">
      <alignment horizontal="center"/>
    </xf>
    <xf numFmtId="164" fontId="11" fillId="0" borderId="0" xfId="28" applyNumberFormat="1" applyFont="1"/>
    <xf numFmtId="164" fontId="11" fillId="0" borderId="0" xfId="0" applyNumberFormat="1" applyFont="1"/>
    <xf numFmtId="164" fontId="11" fillId="24" borderId="0" xfId="28" applyNumberFormat="1" applyFont="1" applyFill="1" applyBorder="1"/>
    <xf numFmtId="3" fontId="11" fillId="0" borderId="0" xfId="0" applyNumberFormat="1" applyFont="1" applyFill="1"/>
    <xf numFmtId="0" fontId="11" fillId="0" borderId="29" xfId="0" applyFont="1" applyFill="1" applyBorder="1"/>
    <xf numFmtId="164" fontId="11" fillId="0" borderId="0" xfId="28" applyNumberFormat="1" applyFont="1" applyBorder="1"/>
    <xf numFmtId="0" fontId="11" fillId="0" borderId="0" xfId="0" applyFont="1" applyBorder="1"/>
    <xf numFmtId="3" fontId="11" fillId="0" borderId="0" xfId="0" applyNumberFormat="1" applyFont="1"/>
    <xf numFmtId="6" fontId="11" fillId="0" borderId="0" xfId="0" applyNumberFormat="1" applyFont="1"/>
    <xf numFmtId="43" fontId="11" fillId="0" borderId="0" xfId="0" applyNumberFormat="1" applyFont="1"/>
    <xf numFmtId="10" fontId="37" fillId="64" borderId="0" xfId="0" applyNumberFormat="1" applyFont="1" applyFill="1" applyAlignment="1" applyProtection="1"/>
    <xf numFmtId="165" fontId="37" fillId="64" borderId="0" xfId="0" applyNumberFormat="1" applyFont="1" applyFill="1"/>
    <xf numFmtId="0" fontId="11" fillId="0" borderId="0" xfId="0" applyFont="1" applyFill="1" applyBorder="1"/>
    <xf numFmtId="165" fontId="37" fillId="0" borderId="0" xfId="0" applyNumberFormat="1" applyFont="1" applyFill="1" applyAlignment="1" applyProtection="1"/>
    <xf numFmtId="3" fontId="37" fillId="0" borderId="0" xfId="0" applyNumberFormat="1" applyFont="1" applyFill="1" applyAlignment="1" applyProtection="1"/>
    <xf numFmtId="0" fontId="13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3" fillId="0" borderId="15" xfId="0" applyFont="1" applyFill="1" applyBorder="1"/>
    <xf numFmtId="0" fontId="115" fillId="0" borderId="0" xfId="0" applyFont="1" applyFill="1"/>
    <xf numFmtId="0" fontId="116" fillId="0" borderId="0" xfId="0" applyFont="1" applyFill="1"/>
    <xf numFmtId="0" fontId="117" fillId="0" borderId="0" xfId="0" applyFont="1" applyFill="1"/>
    <xf numFmtId="164" fontId="117" fillId="0" borderId="0" xfId="28" applyNumberFormat="1" applyFont="1" applyFill="1"/>
    <xf numFmtId="164" fontId="117" fillId="0" borderId="0" xfId="0" applyNumberFormat="1" applyFont="1" applyFill="1"/>
    <xf numFmtId="41" fontId="117" fillId="0" borderId="0" xfId="28" applyNumberFormat="1" applyFont="1" applyFill="1"/>
    <xf numFmtId="10" fontId="12" fillId="0" borderId="0" xfId="75" applyNumberFormat="1" applyFont="1" applyFill="1"/>
    <xf numFmtId="0" fontId="39" fillId="0" borderId="0" xfId="0" applyFont="1" applyFill="1" applyAlignment="1">
      <alignment horizontal="center" vertical="center" wrapText="1"/>
    </xf>
    <xf numFmtId="0" fontId="13" fillId="0" borderId="15" xfId="166" applyFont="1" applyBorder="1" applyAlignment="1">
      <alignment horizontal="center" vertical="center"/>
    </xf>
    <xf numFmtId="0" fontId="13" fillId="0" borderId="0" xfId="166" applyFont="1" applyAlignment="1">
      <alignment horizontal="center"/>
    </xf>
  </cellXfs>
  <cellStyles count="4338">
    <cellStyle name="20% - Accent1" xfId="1" builtinId="30" customBuiltin="1"/>
    <cellStyle name="20% - Accent1 2" xfId="188"/>
    <cellStyle name="20% - Accent1 2 2" xfId="189"/>
    <cellStyle name="20% - Accent1 2 3" xfId="4171"/>
    <cellStyle name="20% - Accent1 3" xfId="190"/>
    <cellStyle name="20% - Accent1 3 2" xfId="4218"/>
    <cellStyle name="20% - Accent1 4" xfId="191"/>
    <cellStyle name="20% - Accent1 5" xfId="192"/>
    <cellStyle name="20% - Accent1 6" xfId="193"/>
    <cellStyle name="20% - Accent1 7" xfId="194"/>
    <cellStyle name="20% - Accent1 8" xfId="195"/>
    <cellStyle name="20% - Accent1 9" xfId="4147"/>
    <cellStyle name="20% - Accent2" xfId="2" builtinId="34" customBuiltin="1"/>
    <cellStyle name="20% - Accent2 2" xfId="196"/>
    <cellStyle name="20% - Accent2 2 2" xfId="197"/>
    <cellStyle name="20% - Accent2 3" xfId="198"/>
    <cellStyle name="20% - Accent2 3 2" xfId="4220"/>
    <cellStyle name="20% - Accent2 4" xfId="199"/>
    <cellStyle name="20% - Accent2 5" xfId="200"/>
    <cellStyle name="20% - Accent2 6" xfId="201"/>
    <cellStyle name="20% - Accent2 7" xfId="4151"/>
    <cellStyle name="20% - Accent3" xfId="3" builtinId="38" customBuiltin="1"/>
    <cellStyle name="20% - Accent3 2" xfId="202"/>
    <cellStyle name="20% - Accent3 2 2" xfId="203"/>
    <cellStyle name="20% - Accent3 2 3" xfId="4172"/>
    <cellStyle name="20% - Accent3 3" xfId="204"/>
    <cellStyle name="20% - Accent3 3 2" xfId="4222"/>
    <cellStyle name="20% - Accent3 4" xfId="205"/>
    <cellStyle name="20% - Accent3 5" xfId="206"/>
    <cellStyle name="20% - Accent3 6" xfId="207"/>
    <cellStyle name="20% - Accent3 7" xfId="208"/>
    <cellStyle name="20% - Accent3 8" xfId="209"/>
    <cellStyle name="20% - Accent3 9" xfId="4155"/>
    <cellStyle name="20% - Accent4" xfId="4" builtinId="42" customBuiltin="1"/>
    <cellStyle name="20% - Accent4 2" xfId="210"/>
    <cellStyle name="20% - Accent4 2 2" xfId="211"/>
    <cellStyle name="20% - Accent4 2 3" xfId="4173"/>
    <cellStyle name="20% - Accent4 3" xfId="212"/>
    <cellStyle name="20% - Accent4 3 2" xfId="4224"/>
    <cellStyle name="20% - Accent4 4" xfId="213"/>
    <cellStyle name="20% - Accent4 5" xfId="214"/>
    <cellStyle name="20% - Accent4 6" xfId="215"/>
    <cellStyle name="20% - Accent4 7" xfId="216"/>
    <cellStyle name="20% - Accent4 8" xfId="217"/>
    <cellStyle name="20% - Accent4 9" xfId="4159"/>
    <cellStyle name="20% - Accent5" xfId="5" builtinId="46" customBuiltin="1"/>
    <cellStyle name="20% - Accent5 2" xfId="218"/>
    <cellStyle name="20% - Accent5 2 2" xfId="219"/>
    <cellStyle name="20% - Accent5 3" xfId="220"/>
    <cellStyle name="20% - Accent5 3 2" xfId="4226"/>
    <cellStyle name="20% - Accent5 4" xfId="221"/>
    <cellStyle name="20% - Accent5 5" xfId="222"/>
    <cellStyle name="20% - Accent5 6" xfId="223"/>
    <cellStyle name="20% - Accent5 7" xfId="4163"/>
    <cellStyle name="20% - Accent6" xfId="6" builtinId="50" customBuiltin="1"/>
    <cellStyle name="20% - Accent6 2" xfId="224"/>
    <cellStyle name="20% - Accent6 2 2" xfId="225"/>
    <cellStyle name="20% - Accent6 3" xfId="226"/>
    <cellStyle name="20% - Accent6 3 2" xfId="4228"/>
    <cellStyle name="20% - Accent6 4" xfId="227"/>
    <cellStyle name="20% - Accent6 5" xfId="228"/>
    <cellStyle name="20% - Accent6 6" xfId="229"/>
    <cellStyle name="20% - Accent6 7" xfId="4167"/>
    <cellStyle name="40% - Accent1" xfId="7" builtinId="31" customBuiltin="1"/>
    <cellStyle name="40% - Accent1 2" xfId="230"/>
    <cellStyle name="40% - Accent1 2 2" xfId="231"/>
    <cellStyle name="40% - Accent1 2 3" xfId="4174"/>
    <cellStyle name="40% - Accent1 3" xfId="232"/>
    <cellStyle name="40% - Accent1 3 2" xfId="4219"/>
    <cellStyle name="40% - Accent1 4" xfId="233"/>
    <cellStyle name="40% - Accent1 5" xfId="234"/>
    <cellStyle name="40% - Accent1 6" xfId="235"/>
    <cellStyle name="40% - Accent1 7" xfId="236"/>
    <cellStyle name="40% - Accent1 8" xfId="237"/>
    <cellStyle name="40% - Accent1 9" xfId="4148"/>
    <cellStyle name="40% - Accent2" xfId="8" builtinId="35" customBuiltin="1"/>
    <cellStyle name="40% - Accent2 2" xfId="238"/>
    <cellStyle name="40% - Accent2 2 2" xfId="239"/>
    <cellStyle name="40% - Accent2 3" xfId="240"/>
    <cellStyle name="40% - Accent2 3 2" xfId="4221"/>
    <cellStyle name="40% - Accent2 4" xfId="241"/>
    <cellStyle name="40% - Accent2 5" xfId="242"/>
    <cellStyle name="40% - Accent2 6" xfId="243"/>
    <cellStyle name="40% - Accent2 7" xfId="4152"/>
    <cellStyle name="40% - Accent3" xfId="9" builtinId="39" customBuiltin="1"/>
    <cellStyle name="40% - Accent3 2" xfId="244"/>
    <cellStyle name="40% - Accent3 2 2" xfId="245"/>
    <cellStyle name="40% - Accent3 2 3" xfId="4175"/>
    <cellStyle name="40% - Accent3 3" xfId="246"/>
    <cellStyle name="40% - Accent3 3 2" xfId="4223"/>
    <cellStyle name="40% - Accent3 4" xfId="247"/>
    <cellStyle name="40% - Accent3 5" xfId="248"/>
    <cellStyle name="40% - Accent3 6" xfId="249"/>
    <cellStyle name="40% - Accent3 7" xfId="250"/>
    <cellStyle name="40% - Accent3 8" xfId="251"/>
    <cellStyle name="40% - Accent3 9" xfId="4156"/>
    <cellStyle name="40% - Accent4" xfId="10" builtinId="43" customBuiltin="1"/>
    <cellStyle name="40% - Accent4 2" xfId="252"/>
    <cellStyle name="40% - Accent4 2 2" xfId="253"/>
    <cellStyle name="40% - Accent4 2 3" xfId="4176"/>
    <cellStyle name="40% - Accent4 3" xfId="254"/>
    <cellStyle name="40% - Accent4 3 2" xfId="4225"/>
    <cellStyle name="40% - Accent4 4" xfId="255"/>
    <cellStyle name="40% - Accent4 5" xfId="256"/>
    <cellStyle name="40% - Accent4 6" xfId="257"/>
    <cellStyle name="40% - Accent4 7" xfId="258"/>
    <cellStyle name="40% - Accent4 8" xfId="259"/>
    <cellStyle name="40% - Accent4 9" xfId="4160"/>
    <cellStyle name="40% - Accent5" xfId="11" builtinId="47" customBuiltin="1"/>
    <cellStyle name="40% - Accent5 2" xfId="260"/>
    <cellStyle name="40% - Accent5 2 2" xfId="261"/>
    <cellStyle name="40% - Accent5 3" xfId="262"/>
    <cellStyle name="40% - Accent5 3 2" xfId="4227"/>
    <cellStyle name="40% - Accent5 4" xfId="263"/>
    <cellStyle name="40% - Accent5 5" xfId="264"/>
    <cellStyle name="40% - Accent5 6" xfId="265"/>
    <cellStyle name="40% - Accent5 7" xfId="4164"/>
    <cellStyle name="40% - Accent6" xfId="12" builtinId="51" customBuiltin="1"/>
    <cellStyle name="40% - Accent6 2" xfId="266"/>
    <cellStyle name="40% - Accent6 2 2" xfId="267"/>
    <cellStyle name="40% - Accent6 2 3" xfId="4177"/>
    <cellStyle name="40% - Accent6 3" xfId="268"/>
    <cellStyle name="40% - Accent6 3 2" xfId="4229"/>
    <cellStyle name="40% - Accent6 4" xfId="269"/>
    <cellStyle name="40% - Accent6 5" xfId="270"/>
    <cellStyle name="40% - Accent6 6" xfId="271"/>
    <cellStyle name="40% - Accent6 7" xfId="272"/>
    <cellStyle name="40% - Accent6 8" xfId="273"/>
    <cellStyle name="40% - Accent6 9" xfId="4168"/>
    <cellStyle name="60% - Accent1" xfId="13" builtinId="32" customBuiltin="1"/>
    <cellStyle name="60% - Accent1 2" xfId="274"/>
    <cellStyle name="60% - Accent1 2 2" xfId="4178"/>
    <cellStyle name="60% - Accent1 3" xfId="275"/>
    <cellStyle name="60% - Accent1 4" xfId="276"/>
    <cellStyle name="60% - Accent1 5" xfId="277"/>
    <cellStyle name="60% - Accent1 6" xfId="278"/>
    <cellStyle name="60% - Accent1 7" xfId="279"/>
    <cellStyle name="60% - Accent1 8" xfId="280"/>
    <cellStyle name="60% - Accent1 9" xfId="4149"/>
    <cellStyle name="60% - Accent2" xfId="14" builtinId="36" customBuiltin="1"/>
    <cellStyle name="60% - Accent2 2" xfId="281"/>
    <cellStyle name="60% - Accent2 3" xfId="282"/>
    <cellStyle name="60% - Accent2 4" xfId="283"/>
    <cellStyle name="60% - Accent2 5" xfId="284"/>
    <cellStyle name="60% - Accent2 6" xfId="285"/>
    <cellStyle name="60% - Accent2 7" xfId="4153"/>
    <cellStyle name="60% - Accent3" xfId="15" builtinId="40" customBuiltin="1"/>
    <cellStyle name="60% - Accent3 2" xfId="286"/>
    <cellStyle name="60% - Accent3 2 2" xfId="4180"/>
    <cellStyle name="60% - Accent3 3" xfId="287"/>
    <cellStyle name="60% - Accent3 4" xfId="288"/>
    <cellStyle name="60% - Accent3 5" xfId="289"/>
    <cellStyle name="60% - Accent3 6" xfId="290"/>
    <cellStyle name="60% - Accent3 7" xfId="291"/>
    <cellStyle name="60% - Accent3 8" xfId="292"/>
    <cellStyle name="60% - Accent3 9" xfId="4157"/>
    <cellStyle name="60% - Accent4" xfId="16" builtinId="44" customBuiltin="1"/>
    <cellStyle name="60% - Accent4 2" xfId="293"/>
    <cellStyle name="60% - Accent4 2 2" xfId="4181"/>
    <cellStyle name="60% - Accent4 3" xfId="294"/>
    <cellStyle name="60% - Accent4 4" xfId="295"/>
    <cellStyle name="60% - Accent4 5" xfId="296"/>
    <cellStyle name="60% - Accent4 6" xfId="297"/>
    <cellStyle name="60% - Accent4 7" xfId="298"/>
    <cellStyle name="60% - Accent4 8" xfId="299"/>
    <cellStyle name="60% - Accent4 9" xfId="4161"/>
    <cellStyle name="60% - Accent5" xfId="17" builtinId="48" customBuiltin="1"/>
    <cellStyle name="60% - Accent5 2" xfId="300"/>
    <cellStyle name="60% - Accent5 3" xfId="301"/>
    <cellStyle name="60% - Accent5 4" xfId="302"/>
    <cellStyle name="60% - Accent5 5" xfId="303"/>
    <cellStyle name="60% - Accent5 6" xfId="304"/>
    <cellStyle name="60% - Accent5 7" xfId="4165"/>
    <cellStyle name="60% - Accent6" xfId="18" builtinId="52" customBuiltin="1"/>
    <cellStyle name="60% - Accent6 2" xfId="305"/>
    <cellStyle name="60% - Accent6 2 2" xfId="4182"/>
    <cellStyle name="60% - Accent6 3" xfId="306"/>
    <cellStyle name="60% - Accent6 4" xfId="307"/>
    <cellStyle name="60% - Accent6 5" xfId="308"/>
    <cellStyle name="60% - Accent6 6" xfId="309"/>
    <cellStyle name="60% - Accent6 7" xfId="310"/>
    <cellStyle name="60% - Accent6 8" xfId="311"/>
    <cellStyle name="60% - Accent6 9" xfId="4169"/>
    <cellStyle name="Accent1" xfId="19" builtinId="29" customBuiltin="1"/>
    <cellStyle name="Accent1 2" xfId="312"/>
    <cellStyle name="Accent1 2 2" xfId="4183"/>
    <cellStyle name="Accent1 3" xfId="313"/>
    <cellStyle name="Accent1 4" xfId="314"/>
    <cellStyle name="Accent1 5" xfId="315"/>
    <cellStyle name="Accent1 6" xfId="316"/>
    <cellStyle name="Accent1 7" xfId="317"/>
    <cellStyle name="Accent1 8" xfId="318"/>
    <cellStyle name="Accent1 9" xfId="4146"/>
    <cellStyle name="Accent2" xfId="20" builtinId="33" customBuiltin="1"/>
    <cellStyle name="Accent2 2" xfId="319"/>
    <cellStyle name="Accent2 3" xfId="320"/>
    <cellStyle name="Accent2 4" xfId="321"/>
    <cellStyle name="Accent2 5" xfId="322"/>
    <cellStyle name="Accent2 6" xfId="323"/>
    <cellStyle name="Accent2 7" xfId="4150"/>
    <cellStyle name="Accent3" xfId="21" builtinId="37" customBuiltin="1"/>
    <cellStyle name="Accent3 2" xfId="324"/>
    <cellStyle name="Accent3 3" xfId="325"/>
    <cellStyle name="Accent3 4" xfId="326"/>
    <cellStyle name="Accent3 5" xfId="327"/>
    <cellStyle name="Accent3 6" xfId="328"/>
    <cellStyle name="Accent3 7" xfId="4154"/>
    <cellStyle name="Accent4" xfId="22" builtinId="41" customBuiltin="1"/>
    <cellStyle name="Accent4 2" xfId="329"/>
    <cellStyle name="Accent4 2 2" xfId="4184"/>
    <cellStyle name="Accent4 3" xfId="330"/>
    <cellStyle name="Accent4 4" xfId="331"/>
    <cellStyle name="Accent4 5" xfId="332"/>
    <cellStyle name="Accent4 6" xfId="333"/>
    <cellStyle name="Accent4 7" xfId="334"/>
    <cellStyle name="Accent4 8" xfId="335"/>
    <cellStyle name="Accent4 9" xfId="4158"/>
    <cellStyle name="Accent5" xfId="23" builtinId="45" customBuiltin="1"/>
    <cellStyle name="Accent5 2" xfId="336"/>
    <cellStyle name="Accent5 3" xfId="337"/>
    <cellStyle name="Accent5 4" xfId="338"/>
    <cellStyle name="Accent5 5" xfId="339"/>
    <cellStyle name="Accent5 6" xfId="340"/>
    <cellStyle name="Accent5 7" xfId="4162"/>
    <cellStyle name="Accent6" xfId="24" builtinId="49" customBuiltin="1"/>
    <cellStyle name="Accent6 2" xfId="341"/>
    <cellStyle name="Accent6 3" xfId="342"/>
    <cellStyle name="Accent6 4" xfId="343"/>
    <cellStyle name="Accent6 5" xfId="344"/>
    <cellStyle name="Accent6 6" xfId="345"/>
    <cellStyle name="Accent6 7" xfId="4166"/>
    <cellStyle name="Bad" xfId="25" builtinId="27" customBuiltin="1"/>
    <cellStyle name="Bad 2" xfId="346"/>
    <cellStyle name="Bad 2 2" xfId="4185"/>
    <cellStyle name="Bad 3" xfId="347"/>
    <cellStyle name="Bad 4" xfId="348"/>
    <cellStyle name="Bad 5" xfId="349"/>
    <cellStyle name="Bad 6" xfId="350"/>
    <cellStyle name="Bad 7" xfId="351"/>
    <cellStyle name="Bad 8" xfId="352"/>
    <cellStyle name="Bad 9" xfId="4136"/>
    <cellStyle name="Calculation" xfId="26" builtinId="22" customBuiltin="1"/>
    <cellStyle name="Calculation 2" xfId="353"/>
    <cellStyle name="Calculation 3" xfId="354"/>
    <cellStyle name="Calculation 4" xfId="355"/>
    <cellStyle name="Calculation 5" xfId="356"/>
    <cellStyle name="Calculation 6" xfId="357"/>
    <cellStyle name="Calculation 7" xfId="4140"/>
    <cellStyle name="Check Cell" xfId="27" builtinId="23" customBuiltin="1"/>
    <cellStyle name="Check Cell 2" xfId="358"/>
    <cellStyle name="Check Cell 2 2" xfId="4186"/>
    <cellStyle name="Check Cell 3" xfId="359"/>
    <cellStyle name="Check Cell 4" xfId="360"/>
    <cellStyle name="Check Cell 5" xfId="361"/>
    <cellStyle name="Check Cell 6" xfId="362"/>
    <cellStyle name="Check Cell 7" xfId="363"/>
    <cellStyle name="Check Cell 8" xfId="364"/>
    <cellStyle name="Check Cell 9" xfId="4142"/>
    <cellStyle name="Comma" xfId="28" builtinId="3"/>
    <cellStyle name="Comma 10" xfId="365"/>
    <cellStyle name="Comma 11" xfId="366"/>
    <cellStyle name="Comma 12" xfId="367"/>
    <cellStyle name="Comma 13" xfId="368"/>
    <cellStyle name="Comma 14" xfId="369"/>
    <cellStyle name="Comma 15" xfId="370"/>
    <cellStyle name="Comma 16" xfId="185"/>
    <cellStyle name="Comma 17" xfId="371"/>
    <cellStyle name="Comma 17 10" xfId="3124"/>
    <cellStyle name="Comma 17 11" xfId="3626"/>
    <cellStyle name="Comma 17 2" xfId="619"/>
    <cellStyle name="Comma 17 2 2" xfId="668"/>
    <cellStyle name="Comma 17 2 2 2" xfId="792"/>
    <cellStyle name="Comma 17 2 2 2 2" xfId="1040"/>
    <cellStyle name="Comma 17 2 2 2 2 2" xfId="1536"/>
    <cellStyle name="Comma 17 2 2 2 2 2 2" xfId="2555"/>
    <cellStyle name="Comma 17 2 2 2 2 3" xfId="2059"/>
    <cellStyle name="Comma 17 2 2 2 2 4" xfId="3057"/>
    <cellStyle name="Comma 17 2 2 2 2 5" xfId="3559"/>
    <cellStyle name="Comma 17 2 2 2 2 6" xfId="4061"/>
    <cellStyle name="Comma 17 2 2 2 3" xfId="1288"/>
    <cellStyle name="Comma 17 2 2 2 3 2" xfId="2307"/>
    <cellStyle name="Comma 17 2 2 2 4" xfId="1811"/>
    <cellStyle name="Comma 17 2 2 2 5" xfId="2809"/>
    <cellStyle name="Comma 17 2 2 2 6" xfId="3311"/>
    <cellStyle name="Comma 17 2 2 2 7" xfId="3813"/>
    <cellStyle name="Comma 17 2 2 3" xfId="916"/>
    <cellStyle name="Comma 17 2 2 3 2" xfId="1412"/>
    <cellStyle name="Comma 17 2 2 3 2 2" xfId="2431"/>
    <cellStyle name="Comma 17 2 2 3 3" xfId="1935"/>
    <cellStyle name="Comma 17 2 2 3 4" xfId="2933"/>
    <cellStyle name="Comma 17 2 2 3 5" xfId="3435"/>
    <cellStyle name="Comma 17 2 2 3 6" xfId="3937"/>
    <cellStyle name="Comma 17 2 2 4" xfId="1164"/>
    <cellStyle name="Comma 17 2 2 4 2" xfId="2183"/>
    <cellStyle name="Comma 17 2 2 5" xfId="1687"/>
    <cellStyle name="Comma 17 2 2 6" xfId="2685"/>
    <cellStyle name="Comma 17 2 2 7" xfId="3187"/>
    <cellStyle name="Comma 17 2 2 8" xfId="3689"/>
    <cellStyle name="Comma 17 2 3" xfId="751"/>
    <cellStyle name="Comma 17 2 3 2" xfId="999"/>
    <cellStyle name="Comma 17 2 3 2 2" xfId="1495"/>
    <cellStyle name="Comma 17 2 3 2 2 2" xfId="2514"/>
    <cellStyle name="Comma 17 2 3 2 3" xfId="2018"/>
    <cellStyle name="Comma 17 2 3 2 4" xfId="3016"/>
    <cellStyle name="Comma 17 2 3 2 5" xfId="3518"/>
    <cellStyle name="Comma 17 2 3 2 6" xfId="4020"/>
    <cellStyle name="Comma 17 2 3 3" xfId="1247"/>
    <cellStyle name="Comma 17 2 3 3 2" xfId="2266"/>
    <cellStyle name="Comma 17 2 3 4" xfId="1770"/>
    <cellStyle name="Comma 17 2 3 5" xfId="2768"/>
    <cellStyle name="Comma 17 2 3 6" xfId="3270"/>
    <cellStyle name="Comma 17 2 3 7" xfId="3772"/>
    <cellStyle name="Comma 17 2 4" xfId="875"/>
    <cellStyle name="Comma 17 2 4 2" xfId="1371"/>
    <cellStyle name="Comma 17 2 4 2 2" xfId="2390"/>
    <cellStyle name="Comma 17 2 4 3" xfId="1894"/>
    <cellStyle name="Comma 17 2 4 4" xfId="2892"/>
    <cellStyle name="Comma 17 2 4 5" xfId="3394"/>
    <cellStyle name="Comma 17 2 4 6" xfId="3896"/>
    <cellStyle name="Comma 17 2 5" xfId="1123"/>
    <cellStyle name="Comma 17 2 5 2" xfId="2142"/>
    <cellStyle name="Comma 17 2 6" xfId="1646"/>
    <cellStyle name="Comma 17 2 7" xfId="2644"/>
    <cellStyle name="Comma 17 2 8" xfId="3146"/>
    <cellStyle name="Comma 17 2 9" xfId="3648"/>
    <cellStyle name="Comma 17 3" xfId="647"/>
    <cellStyle name="Comma 17 3 2" xfId="669"/>
    <cellStyle name="Comma 17 3 2 2" xfId="793"/>
    <cellStyle name="Comma 17 3 2 2 2" xfId="1041"/>
    <cellStyle name="Comma 17 3 2 2 2 2" xfId="1537"/>
    <cellStyle name="Comma 17 3 2 2 2 2 2" xfId="2556"/>
    <cellStyle name="Comma 17 3 2 2 2 3" xfId="2060"/>
    <cellStyle name="Comma 17 3 2 2 2 4" xfId="3058"/>
    <cellStyle name="Comma 17 3 2 2 2 5" xfId="3560"/>
    <cellStyle name="Comma 17 3 2 2 2 6" xfId="4062"/>
    <cellStyle name="Comma 17 3 2 2 3" xfId="1289"/>
    <cellStyle name="Comma 17 3 2 2 3 2" xfId="2308"/>
    <cellStyle name="Comma 17 3 2 2 4" xfId="1812"/>
    <cellStyle name="Comma 17 3 2 2 5" xfId="2810"/>
    <cellStyle name="Comma 17 3 2 2 6" xfId="3312"/>
    <cellStyle name="Comma 17 3 2 2 7" xfId="3814"/>
    <cellStyle name="Comma 17 3 2 3" xfId="917"/>
    <cellStyle name="Comma 17 3 2 3 2" xfId="1413"/>
    <cellStyle name="Comma 17 3 2 3 2 2" xfId="2432"/>
    <cellStyle name="Comma 17 3 2 3 3" xfId="1936"/>
    <cellStyle name="Comma 17 3 2 3 4" xfId="2934"/>
    <cellStyle name="Comma 17 3 2 3 5" xfId="3436"/>
    <cellStyle name="Comma 17 3 2 3 6" xfId="3938"/>
    <cellStyle name="Comma 17 3 2 4" xfId="1165"/>
    <cellStyle name="Comma 17 3 2 4 2" xfId="2184"/>
    <cellStyle name="Comma 17 3 2 5" xfId="1688"/>
    <cellStyle name="Comma 17 3 2 6" xfId="2686"/>
    <cellStyle name="Comma 17 3 2 7" xfId="3188"/>
    <cellStyle name="Comma 17 3 2 8" xfId="3690"/>
    <cellStyle name="Comma 17 3 3" xfId="771"/>
    <cellStyle name="Comma 17 3 3 2" xfId="1019"/>
    <cellStyle name="Comma 17 3 3 2 2" xfId="1515"/>
    <cellStyle name="Comma 17 3 3 2 2 2" xfId="2534"/>
    <cellStyle name="Comma 17 3 3 2 3" xfId="2038"/>
    <cellStyle name="Comma 17 3 3 2 4" xfId="3036"/>
    <cellStyle name="Comma 17 3 3 2 5" xfId="3538"/>
    <cellStyle name="Comma 17 3 3 2 6" xfId="4040"/>
    <cellStyle name="Comma 17 3 3 3" xfId="1267"/>
    <cellStyle name="Comma 17 3 3 3 2" xfId="2286"/>
    <cellStyle name="Comma 17 3 3 4" xfId="1790"/>
    <cellStyle name="Comma 17 3 3 5" xfId="2788"/>
    <cellStyle name="Comma 17 3 3 6" xfId="3290"/>
    <cellStyle name="Comma 17 3 3 7" xfId="3792"/>
    <cellStyle name="Comma 17 3 4" xfId="895"/>
    <cellStyle name="Comma 17 3 4 2" xfId="1391"/>
    <cellStyle name="Comma 17 3 4 2 2" xfId="2410"/>
    <cellStyle name="Comma 17 3 4 3" xfId="1914"/>
    <cellStyle name="Comma 17 3 4 4" xfId="2912"/>
    <cellStyle name="Comma 17 3 4 5" xfId="3414"/>
    <cellStyle name="Comma 17 3 4 6" xfId="3916"/>
    <cellStyle name="Comma 17 3 5" xfId="1143"/>
    <cellStyle name="Comma 17 3 5 2" xfId="2162"/>
    <cellStyle name="Comma 17 3 6" xfId="1666"/>
    <cellStyle name="Comma 17 3 7" xfId="2664"/>
    <cellStyle name="Comma 17 3 8" xfId="3166"/>
    <cellStyle name="Comma 17 3 9" xfId="3668"/>
    <cellStyle name="Comma 17 4" xfId="667"/>
    <cellStyle name="Comma 17 4 2" xfId="791"/>
    <cellStyle name="Comma 17 4 2 2" xfId="1039"/>
    <cellStyle name="Comma 17 4 2 2 2" xfId="1535"/>
    <cellStyle name="Comma 17 4 2 2 2 2" xfId="2554"/>
    <cellStyle name="Comma 17 4 2 2 3" xfId="2058"/>
    <cellStyle name="Comma 17 4 2 2 4" xfId="3056"/>
    <cellStyle name="Comma 17 4 2 2 5" xfId="3558"/>
    <cellStyle name="Comma 17 4 2 2 6" xfId="4060"/>
    <cellStyle name="Comma 17 4 2 3" xfId="1287"/>
    <cellStyle name="Comma 17 4 2 3 2" xfId="2306"/>
    <cellStyle name="Comma 17 4 2 4" xfId="1810"/>
    <cellStyle name="Comma 17 4 2 5" xfId="2808"/>
    <cellStyle name="Comma 17 4 2 6" xfId="3310"/>
    <cellStyle name="Comma 17 4 2 7" xfId="3812"/>
    <cellStyle name="Comma 17 4 3" xfId="915"/>
    <cellStyle name="Comma 17 4 3 2" xfId="1411"/>
    <cellStyle name="Comma 17 4 3 2 2" xfId="2430"/>
    <cellStyle name="Comma 17 4 3 3" xfId="1934"/>
    <cellStyle name="Comma 17 4 3 4" xfId="2932"/>
    <cellStyle name="Comma 17 4 3 5" xfId="3434"/>
    <cellStyle name="Comma 17 4 3 6" xfId="3936"/>
    <cellStyle name="Comma 17 4 4" xfId="1163"/>
    <cellStyle name="Comma 17 4 4 2" xfId="2182"/>
    <cellStyle name="Comma 17 4 5" xfId="1686"/>
    <cellStyle name="Comma 17 4 6" xfId="2684"/>
    <cellStyle name="Comma 17 4 7" xfId="3186"/>
    <cellStyle name="Comma 17 4 8" xfId="3688"/>
    <cellStyle name="Comma 17 5" xfId="729"/>
    <cellStyle name="Comma 17 5 2" xfId="977"/>
    <cellStyle name="Comma 17 5 2 2" xfId="1473"/>
    <cellStyle name="Comma 17 5 2 2 2" xfId="2492"/>
    <cellStyle name="Comma 17 5 2 3" xfId="1996"/>
    <cellStyle name="Comma 17 5 2 4" xfId="2994"/>
    <cellStyle name="Comma 17 5 2 5" xfId="3496"/>
    <cellStyle name="Comma 17 5 2 6" xfId="3998"/>
    <cellStyle name="Comma 17 5 3" xfId="1225"/>
    <cellStyle name="Comma 17 5 3 2" xfId="2244"/>
    <cellStyle name="Comma 17 5 4" xfId="1748"/>
    <cellStyle name="Comma 17 5 5" xfId="2746"/>
    <cellStyle name="Comma 17 5 6" xfId="3248"/>
    <cellStyle name="Comma 17 5 7" xfId="3750"/>
    <cellStyle name="Comma 17 6" xfId="853"/>
    <cellStyle name="Comma 17 6 2" xfId="1349"/>
    <cellStyle name="Comma 17 6 2 2" xfId="2368"/>
    <cellStyle name="Comma 17 6 3" xfId="1872"/>
    <cellStyle name="Comma 17 6 4" xfId="2870"/>
    <cellStyle name="Comma 17 6 5" xfId="3372"/>
    <cellStyle name="Comma 17 6 6" xfId="3874"/>
    <cellStyle name="Comma 17 7" xfId="1101"/>
    <cellStyle name="Comma 17 7 2" xfId="2120"/>
    <cellStyle name="Comma 17 8" xfId="1624"/>
    <cellStyle name="Comma 17 9" xfId="2622"/>
    <cellStyle name="Comma 18" xfId="372"/>
    <cellStyle name="Comma 19" xfId="186"/>
    <cellStyle name="Comma 2" xfId="29"/>
    <cellStyle name="Comma 2 2" xfId="30"/>
    <cellStyle name="Comma 2 2 2" xfId="31"/>
    <cellStyle name="Comma 2 2 2 2" xfId="125"/>
    <cellStyle name="Comma 2 2 2 2 2" xfId="4285"/>
    <cellStyle name="Comma 2 2 2 3" xfId="4234"/>
    <cellStyle name="Comma 2 2 3" xfId="32"/>
    <cellStyle name="Comma 2 2 3 2" xfId="126"/>
    <cellStyle name="Comma 2 2 3 2 2" xfId="4286"/>
    <cellStyle name="Comma 2 2 3 3" xfId="620"/>
    <cellStyle name="Comma 2 2 3 3 2" xfId="4235"/>
    <cellStyle name="Comma 2 2 4" xfId="33"/>
    <cellStyle name="Comma 2 2 4 2" xfId="127"/>
    <cellStyle name="Comma 2 2 4 2 2" xfId="4287"/>
    <cellStyle name="Comma 2 2 4 3" xfId="4236"/>
    <cellStyle name="Comma 2 2 5" xfId="110"/>
    <cellStyle name="Comma 2 2 5 2" xfId="1612"/>
    <cellStyle name="Comma 2 2 6" xfId="373"/>
    <cellStyle name="Comma 2 3" xfId="34"/>
    <cellStyle name="Comma 2 3 2" xfId="35"/>
    <cellStyle name="Comma 2 3 2 2" xfId="128"/>
    <cellStyle name="Comma 2 3 2 2 2" xfId="4288"/>
    <cellStyle name="Comma 2 3 2 3" xfId="4238"/>
    <cellStyle name="Comma 2 3 3" xfId="36"/>
    <cellStyle name="Comma 2 3 3 2" xfId="129"/>
    <cellStyle name="Comma 2 3 3 2 2" xfId="4289"/>
    <cellStyle name="Comma 2 3 3 3" xfId="4239"/>
    <cellStyle name="Comma 2 3 4" xfId="37"/>
    <cellStyle name="Comma 2 3 4 2" xfId="130"/>
    <cellStyle name="Comma 2 3 4 2 2" xfId="4290"/>
    <cellStyle name="Comma 2 3 4 3" xfId="4240"/>
    <cellStyle name="Comma 2 3 5" xfId="4237"/>
    <cellStyle name="Comma 2 4" xfId="38"/>
    <cellStyle name="Comma 2 4 2" xfId="131"/>
    <cellStyle name="Comma 2 4 2 2" xfId="4291"/>
    <cellStyle name="Comma 2 4 3" xfId="374"/>
    <cellStyle name="Comma 2 4 3 2" xfId="4241"/>
    <cellStyle name="Comma 2 5" xfId="39"/>
    <cellStyle name="Comma 2 5 2" xfId="132"/>
    <cellStyle name="Comma 2 5 2 2" xfId="4292"/>
    <cellStyle name="Comma 2 5 3" xfId="4242"/>
    <cellStyle name="Comma 2 6" xfId="40"/>
    <cellStyle name="Comma 2 6 2" xfId="133"/>
    <cellStyle name="Comma 2 6 2 2" xfId="4293"/>
    <cellStyle name="Comma 2 6 3" xfId="4243"/>
    <cellStyle name="Comma 2 7" xfId="99"/>
    <cellStyle name="Comma 2 7 2" xfId="1606"/>
    <cellStyle name="Comma 2 8" xfId="108"/>
    <cellStyle name="Comma 2 8 2" xfId="1610"/>
    <cellStyle name="Comma 2 9" xfId="171"/>
    <cellStyle name="Comma 2_Allocators" xfId="375"/>
    <cellStyle name="Comma 20" xfId="376"/>
    <cellStyle name="Comma 20 10" xfId="3125"/>
    <cellStyle name="Comma 20 11" xfId="3627"/>
    <cellStyle name="Comma 20 2" xfId="621"/>
    <cellStyle name="Comma 20 2 2" xfId="671"/>
    <cellStyle name="Comma 20 2 2 2" xfId="795"/>
    <cellStyle name="Comma 20 2 2 2 2" xfId="1043"/>
    <cellStyle name="Comma 20 2 2 2 2 2" xfId="1539"/>
    <cellStyle name="Comma 20 2 2 2 2 2 2" xfId="2558"/>
    <cellStyle name="Comma 20 2 2 2 2 3" xfId="2062"/>
    <cellStyle name="Comma 20 2 2 2 2 4" xfId="3060"/>
    <cellStyle name="Comma 20 2 2 2 2 5" xfId="3562"/>
    <cellStyle name="Comma 20 2 2 2 2 6" xfId="4064"/>
    <cellStyle name="Comma 20 2 2 2 3" xfId="1291"/>
    <cellStyle name="Comma 20 2 2 2 3 2" xfId="2310"/>
    <cellStyle name="Comma 20 2 2 2 4" xfId="1814"/>
    <cellStyle name="Comma 20 2 2 2 5" xfId="2812"/>
    <cellStyle name="Comma 20 2 2 2 6" xfId="3314"/>
    <cellStyle name="Comma 20 2 2 2 7" xfId="3816"/>
    <cellStyle name="Comma 20 2 2 3" xfId="919"/>
    <cellStyle name="Comma 20 2 2 3 2" xfId="1415"/>
    <cellStyle name="Comma 20 2 2 3 2 2" xfId="2434"/>
    <cellStyle name="Comma 20 2 2 3 3" xfId="1938"/>
    <cellStyle name="Comma 20 2 2 3 4" xfId="2936"/>
    <cellStyle name="Comma 20 2 2 3 5" xfId="3438"/>
    <cellStyle name="Comma 20 2 2 3 6" xfId="3940"/>
    <cellStyle name="Comma 20 2 2 4" xfId="1167"/>
    <cellStyle name="Comma 20 2 2 4 2" xfId="2186"/>
    <cellStyle name="Comma 20 2 2 5" xfId="1690"/>
    <cellStyle name="Comma 20 2 2 6" xfId="2688"/>
    <cellStyle name="Comma 20 2 2 7" xfId="3190"/>
    <cellStyle name="Comma 20 2 2 8" xfId="3692"/>
    <cellStyle name="Comma 20 2 3" xfId="752"/>
    <cellStyle name="Comma 20 2 3 2" xfId="1000"/>
    <cellStyle name="Comma 20 2 3 2 2" xfId="1496"/>
    <cellStyle name="Comma 20 2 3 2 2 2" xfId="2515"/>
    <cellStyle name="Comma 20 2 3 2 3" xfId="2019"/>
    <cellStyle name="Comma 20 2 3 2 4" xfId="3017"/>
    <cellStyle name="Comma 20 2 3 2 5" xfId="3519"/>
    <cellStyle name="Comma 20 2 3 2 6" xfId="4021"/>
    <cellStyle name="Comma 20 2 3 3" xfId="1248"/>
    <cellStyle name="Comma 20 2 3 3 2" xfId="2267"/>
    <cellStyle name="Comma 20 2 3 4" xfId="1771"/>
    <cellStyle name="Comma 20 2 3 5" xfId="2769"/>
    <cellStyle name="Comma 20 2 3 6" xfId="3271"/>
    <cellStyle name="Comma 20 2 3 7" xfId="3773"/>
    <cellStyle name="Comma 20 2 4" xfId="876"/>
    <cellStyle name="Comma 20 2 4 2" xfId="1372"/>
    <cellStyle name="Comma 20 2 4 2 2" xfId="2391"/>
    <cellStyle name="Comma 20 2 4 3" xfId="1895"/>
    <cellStyle name="Comma 20 2 4 4" xfId="2893"/>
    <cellStyle name="Comma 20 2 4 5" xfId="3395"/>
    <cellStyle name="Comma 20 2 4 6" xfId="3897"/>
    <cellStyle name="Comma 20 2 5" xfId="1124"/>
    <cellStyle name="Comma 20 2 5 2" xfId="2143"/>
    <cellStyle name="Comma 20 2 6" xfId="1647"/>
    <cellStyle name="Comma 20 2 7" xfId="2645"/>
    <cellStyle name="Comma 20 2 8" xfId="3147"/>
    <cellStyle name="Comma 20 2 9" xfId="3649"/>
    <cellStyle name="Comma 20 3" xfId="648"/>
    <cellStyle name="Comma 20 3 2" xfId="672"/>
    <cellStyle name="Comma 20 3 2 2" xfId="796"/>
    <cellStyle name="Comma 20 3 2 2 2" xfId="1044"/>
    <cellStyle name="Comma 20 3 2 2 2 2" xfId="1540"/>
    <cellStyle name="Comma 20 3 2 2 2 2 2" xfId="2559"/>
    <cellStyle name="Comma 20 3 2 2 2 3" xfId="2063"/>
    <cellStyle name="Comma 20 3 2 2 2 4" xfId="3061"/>
    <cellStyle name="Comma 20 3 2 2 2 5" xfId="3563"/>
    <cellStyle name="Comma 20 3 2 2 2 6" xfId="4065"/>
    <cellStyle name="Comma 20 3 2 2 3" xfId="1292"/>
    <cellStyle name="Comma 20 3 2 2 3 2" xfId="2311"/>
    <cellStyle name="Comma 20 3 2 2 4" xfId="1815"/>
    <cellStyle name="Comma 20 3 2 2 5" xfId="2813"/>
    <cellStyle name="Comma 20 3 2 2 6" xfId="3315"/>
    <cellStyle name="Comma 20 3 2 2 7" xfId="3817"/>
    <cellStyle name="Comma 20 3 2 3" xfId="920"/>
    <cellStyle name="Comma 20 3 2 3 2" xfId="1416"/>
    <cellStyle name="Comma 20 3 2 3 2 2" xfId="2435"/>
    <cellStyle name="Comma 20 3 2 3 3" xfId="1939"/>
    <cellStyle name="Comma 20 3 2 3 4" xfId="2937"/>
    <cellStyle name="Comma 20 3 2 3 5" xfId="3439"/>
    <cellStyle name="Comma 20 3 2 3 6" xfId="3941"/>
    <cellStyle name="Comma 20 3 2 4" xfId="1168"/>
    <cellStyle name="Comma 20 3 2 4 2" xfId="2187"/>
    <cellStyle name="Comma 20 3 2 5" xfId="1691"/>
    <cellStyle name="Comma 20 3 2 6" xfId="2689"/>
    <cellStyle name="Comma 20 3 2 7" xfId="3191"/>
    <cellStyle name="Comma 20 3 2 8" xfId="3693"/>
    <cellStyle name="Comma 20 3 3" xfId="772"/>
    <cellStyle name="Comma 20 3 3 2" xfId="1020"/>
    <cellStyle name="Comma 20 3 3 2 2" xfId="1516"/>
    <cellStyle name="Comma 20 3 3 2 2 2" xfId="2535"/>
    <cellStyle name="Comma 20 3 3 2 3" xfId="2039"/>
    <cellStyle name="Comma 20 3 3 2 4" xfId="3037"/>
    <cellStyle name="Comma 20 3 3 2 5" xfId="3539"/>
    <cellStyle name="Comma 20 3 3 2 6" xfId="4041"/>
    <cellStyle name="Comma 20 3 3 3" xfId="1268"/>
    <cellStyle name="Comma 20 3 3 3 2" xfId="2287"/>
    <cellStyle name="Comma 20 3 3 4" xfId="1791"/>
    <cellStyle name="Comma 20 3 3 5" xfId="2789"/>
    <cellStyle name="Comma 20 3 3 6" xfId="3291"/>
    <cellStyle name="Comma 20 3 3 7" xfId="3793"/>
    <cellStyle name="Comma 20 3 4" xfId="896"/>
    <cellStyle name="Comma 20 3 4 2" xfId="1392"/>
    <cellStyle name="Comma 20 3 4 2 2" xfId="2411"/>
    <cellStyle name="Comma 20 3 4 3" xfId="1915"/>
    <cellStyle name="Comma 20 3 4 4" xfId="2913"/>
    <cellStyle name="Comma 20 3 4 5" xfId="3415"/>
    <cellStyle name="Comma 20 3 4 6" xfId="3917"/>
    <cellStyle name="Comma 20 3 5" xfId="1144"/>
    <cellStyle name="Comma 20 3 5 2" xfId="2163"/>
    <cellStyle name="Comma 20 3 6" xfId="1667"/>
    <cellStyle name="Comma 20 3 7" xfId="2665"/>
    <cellStyle name="Comma 20 3 8" xfId="3167"/>
    <cellStyle name="Comma 20 3 9" xfId="3669"/>
    <cellStyle name="Comma 20 4" xfId="670"/>
    <cellStyle name="Comma 20 4 2" xfId="794"/>
    <cellStyle name="Comma 20 4 2 2" xfId="1042"/>
    <cellStyle name="Comma 20 4 2 2 2" xfId="1538"/>
    <cellStyle name="Comma 20 4 2 2 2 2" xfId="2557"/>
    <cellStyle name="Comma 20 4 2 2 3" xfId="2061"/>
    <cellStyle name="Comma 20 4 2 2 4" xfId="3059"/>
    <cellStyle name="Comma 20 4 2 2 5" xfId="3561"/>
    <cellStyle name="Comma 20 4 2 2 6" xfId="4063"/>
    <cellStyle name="Comma 20 4 2 3" xfId="1290"/>
    <cellStyle name="Comma 20 4 2 3 2" xfId="2309"/>
    <cellStyle name="Comma 20 4 2 4" xfId="1813"/>
    <cellStyle name="Comma 20 4 2 5" xfId="2811"/>
    <cellStyle name="Comma 20 4 2 6" xfId="3313"/>
    <cellStyle name="Comma 20 4 2 7" xfId="3815"/>
    <cellStyle name="Comma 20 4 3" xfId="918"/>
    <cellStyle name="Comma 20 4 3 2" xfId="1414"/>
    <cellStyle name="Comma 20 4 3 2 2" xfId="2433"/>
    <cellStyle name="Comma 20 4 3 3" xfId="1937"/>
    <cellStyle name="Comma 20 4 3 4" xfId="2935"/>
    <cellStyle name="Comma 20 4 3 5" xfId="3437"/>
    <cellStyle name="Comma 20 4 3 6" xfId="3939"/>
    <cellStyle name="Comma 20 4 4" xfId="1166"/>
    <cellStyle name="Comma 20 4 4 2" xfId="2185"/>
    <cellStyle name="Comma 20 4 5" xfId="1689"/>
    <cellStyle name="Comma 20 4 6" xfId="2687"/>
    <cellStyle name="Comma 20 4 7" xfId="3189"/>
    <cellStyle name="Comma 20 4 8" xfId="3691"/>
    <cellStyle name="Comma 20 5" xfId="730"/>
    <cellStyle name="Comma 20 5 2" xfId="978"/>
    <cellStyle name="Comma 20 5 2 2" xfId="1474"/>
    <cellStyle name="Comma 20 5 2 2 2" xfId="2493"/>
    <cellStyle name="Comma 20 5 2 3" xfId="1997"/>
    <cellStyle name="Comma 20 5 2 4" xfId="2995"/>
    <cellStyle name="Comma 20 5 2 5" xfId="3497"/>
    <cellStyle name="Comma 20 5 2 6" xfId="3999"/>
    <cellStyle name="Comma 20 5 3" xfId="1226"/>
    <cellStyle name="Comma 20 5 3 2" xfId="2245"/>
    <cellStyle name="Comma 20 5 4" xfId="1749"/>
    <cellStyle name="Comma 20 5 5" xfId="2747"/>
    <cellStyle name="Comma 20 5 6" xfId="3249"/>
    <cellStyle name="Comma 20 5 7" xfId="3751"/>
    <cellStyle name="Comma 20 6" xfId="854"/>
    <cellStyle name="Comma 20 6 2" xfId="1350"/>
    <cellStyle name="Comma 20 6 2 2" xfId="2369"/>
    <cellStyle name="Comma 20 6 3" xfId="1873"/>
    <cellStyle name="Comma 20 6 4" xfId="2871"/>
    <cellStyle name="Comma 20 6 5" xfId="3373"/>
    <cellStyle name="Comma 20 6 6" xfId="3875"/>
    <cellStyle name="Comma 20 7" xfId="1102"/>
    <cellStyle name="Comma 20 7 2" xfId="2121"/>
    <cellStyle name="Comma 20 8" xfId="1625"/>
    <cellStyle name="Comma 20 9" xfId="2623"/>
    <cellStyle name="Comma 21" xfId="4129"/>
    <cellStyle name="Comma 22" xfId="4211"/>
    <cellStyle name="Comma 23" xfId="4209"/>
    <cellStyle name="Comma 24" xfId="4334"/>
    <cellStyle name="Comma 25" xfId="4197"/>
    <cellStyle name="Comma 26" xfId="4333"/>
    <cellStyle name="Comma 27" xfId="4179"/>
    <cellStyle name="Comma 28" xfId="4188"/>
    <cellStyle name="Comma 29" xfId="4337"/>
    <cellStyle name="Comma 3" xfId="41"/>
    <cellStyle name="Comma 3 10" xfId="615"/>
    <cellStyle name="Comma 3 10 10" xfId="3142"/>
    <cellStyle name="Comma 3 10 11" xfId="3644"/>
    <cellStyle name="Comma 3 10 2" xfId="645"/>
    <cellStyle name="Comma 3 10 2 2" xfId="674"/>
    <cellStyle name="Comma 3 10 2 2 2" xfId="798"/>
    <cellStyle name="Comma 3 10 2 2 2 2" xfId="1046"/>
    <cellStyle name="Comma 3 10 2 2 2 2 2" xfId="1542"/>
    <cellStyle name="Comma 3 10 2 2 2 2 2 2" xfId="2561"/>
    <cellStyle name="Comma 3 10 2 2 2 2 3" xfId="2065"/>
    <cellStyle name="Comma 3 10 2 2 2 2 4" xfId="3063"/>
    <cellStyle name="Comma 3 10 2 2 2 2 5" xfId="3565"/>
    <cellStyle name="Comma 3 10 2 2 2 2 6" xfId="4067"/>
    <cellStyle name="Comma 3 10 2 2 2 3" xfId="1294"/>
    <cellStyle name="Comma 3 10 2 2 2 3 2" xfId="2313"/>
    <cellStyle name="Comma 3 10 2 2 2 4" xfId="1817"/>
    <cellStyle name="Comma 3 10 2 2 2 5" xfId="2815"/>
    <cellStyle name="Comma 3 10 2 2 2 6" xfId="3317"/>
    <cellStyle name="Comma 3 10 2 2 2 7" xfId="3819"/>
    <cellStyle name="Comma 3 10 2 2 3" xfId="922"/>
    <cellStyle name="Comma 3 10 2 2 3 2" xfId="1418"/>
    <cellStyle name="Comma 3 10 2 2 3 2 2" xfId="2437"/>
    <cellStyle name="Comma 3 10 2 2 3 3" xfId="1941"/>
    <cellStyle name="Comma 3 10 2 2 3 4" xfId="2939"/>
    <cellStyle name="Comma 3 10 2 2 3 5" xfId="3441"/>
    <cellStyle name="Comma 3 10 2 2 3 6" xfId="3943"/>
    <cellStyle name="Comma 3 10 2 2 4" xfId="1170"/>
    <cellStyle name="Comma 3 10 2 2 4 2" xfId="2189"/>
    <cellStyle name="Comma 3 10 2 2 5" xfId="1693"/>
    <cellStyle name="Comma 3 10 2 2 6" xfId="2691"/>
    <cellStyle name="Comma 3 10 2 2 7" xfId="3193"/>
    <cellStyle name="Comma 3 10 2 2 8" xfId="3695"/>
    <cellStyle name="Comma 3 10 2 3" xfId="769"/>
    <cellStyle name="Comma 3 10 2 3 2" xfId="1017"/>
    <cellStyle name="Comma 3 10 2 3 2 2" xfId="1513"/>
    <cellStyle name="Comma 3 10 2 3 2 2 2" xfId="2532"/>
    <cellStyle name="Comma 3 10 2 3 2 3" xfId="2036"/>
    <cellStyle name="Comma 3 10 2 3 2 4" xfId="3034"/>
    <cellStyle name="Comma 3 10 2 3 2 5" xfId="3536"/>
    <cellStyle name="Comma 3 10 2 3 2 6" xfId="4038"/>
    <cellStyle name="Comma 3 10 2 3 3" xfId="1265"/>
    <cellStyle name="Comma 3 10 2 3 3 2" xfId="2284"/>
    <cellStyle name="Comma 3 10 2 3 4" xfId="1788"/>
    <cellStyle name="Comma 3 10 2 3 5" xfId="2786"/>
    <cellStyle name="Comma 3 10 2 3 6" xfId="3288"/>
    <cellStyle name="Comma 3 10 2 3 7" xfId="3790"/>
    <cellStyle name="Comma 3 10 2 4" xfId="893"/>
    <cellStyle name="Comma 3 10 2 4 2" xfId="1389"/>
    <cellStyle name="Comma 3 10 2 4 2 2" xfId="2408"/>
    <cellStyle name="Comma 3 10 2 4 3" xfId="1912"/>
    <cellStyle name="Comma 3 10 2 4 4" xfId="2910"/>
    <cellStyle name="Comma 3 10 2 4 5" xfId="3412"/>
    <cellStyle name="Comma 3 10 2 4 6" xfId="3914"/>
    <cellStyle name="Comma 3 10 2 5" xfId="1141"/>
    <cellStyle name="Comma 3 10 2 5 2" xfId="2160"/>
    <cellStyle name="Comma 3 10 2 6" xfId="1664"/>
    <cellStyle name="Comma 3 10 2 7" xfId="2662"/>
    <cellStyle name="Comma 3 10 2 8" xfId="3164"/>
    <cellStyle name="Comma 3 10 2 9" xfId="3666"/>
    <cellStyle name="Comma 3 10 3" xfId="665"/>
    <cellStyle name="Comma 3 10 3 2" xfId="675"/>
    <cellStyle name="Comma 3 10 3 2 2" xfId="799"/>
    <cellStyle name="Comma 3 10 3 2 2 2" xfId="1047"/>
    <cellStyle name="Comma 3 10 3 2 2 2 2" xfId="1543"/>
    <cellStyle name="Comma 3 10 3 2 2 2 2 2" xfId="2562"/>
    <cellStyle name="Comma 3 10 3 2 2 2 3" xfId="2066"/>
    <cellStyle name="Comma 3 10 3 2 2 2 4" xfId="3064"/>
    <cellStyle name="Comma 3 10 3 2 2 2 5" xfId="3566"/>
    <cellStyle name="Comma 3 10 3 2 2 2 6" xfId="4068"/>
    <cellStyle name="Comma 3 10 3 2 2 3" xfId="1295"/>
    <cellStyle name="Comma 3 10 3 2 2 3 2" xfId="2314"/>
    <cellStyle name="Comma 3 10 3 2 2 4" xfId="1818"/>
    <cellStyle name="Comma 3 10 3 2 2 5" xfId="2816"/>
    <cellStyle name="Comma 3 10 3 2 2 6" xfId="3318"/>
    <cellStyle name="Comma 3 10 3 2 2 7" xfId="3820"/>
    <cellStyle name="Comma 3 10 3 2 3" xfId="923"/>
    <cellStyle name="Comma 3 10 3 2 3 2" xfId="1419"/>
    <cellStyle name="Comma 3 10 3 2 3 2 2" xfId="2438"/>
    <cellStyle name="Comma 3 10 3 2 3 3" xfId="1942"/>
    <cellStyle name="Comma 3 10 3 2 3 4" xfId="2940"/>
    <cellStyle name="Comma 3 10 3 2 3 5" xfId="3442"/>
    <cellStyle name="Comma 3 10 3 2 3 6" xfId="3944"/>
    <cellStyle name="Comma 3 10 3 2 4" xfId="1171"/>
    <cellStyle name="Comma 3 10 3 2 4 2" xfId="2190"/>
    <cellStyle name="Comma 3 10 3 2 5" xfId="1694"/>
    <cellStyle name="Comma 3 10 3 2 6" xfId="2692"/>
    <cellStyle name="Comma 3 10 3 2 7" xfId="3194"/>
    <cellStyle name="Comma 3 10 3 2 8" xfId="3696"/>
    <cellStyle name="Comma 3 10 3 3" xfId="789"/>
    <cellStyle name="Comma 3 10 3 3 2" xfId="1037"/>
    <cellStyle name="Comma 3 10 3 3 2 2" xfId="1533"/>
    <cellStyle name="Comma 3 10 3 3 2 2 2" xfId="2552"/>
    <cellStyle name="Comma 3 10 3 3 2 3" xfId="2056"/>
    <cellStyle name="Comma 3 10 3 3 2 4" xfId="3054"/>
    <cellStyle name="Comma 3 10 3 3 2 5" xfId="3556"/>
    <cellStyle name="Comma 3 10 3 3 2 6" xfId="4058"/>
    <cellStyle name="Comma 3 10 3 3 3" xfId="1285"/>
    <cellStyle name="Comma 3 10 3 3 3 2" xfId="2304"/>
    <cellStyle name="Comma 3 10 3 3 4" xfId="1808"/>
    <cellStyle name="Comma 3 10 3 3 5" xfId="2806"/>
    <cellStyle name="Comma 3 10 3 3 6" xfId="3308"/>
    <cellStyle name="Comma 3 10 3 3 7" xfId="3810"/>
    <cellStyle name="Comma 3 10 3 4" xfId="913"/>
    <cellStyle name="Comma 3 10 3 4 2" xfId="1409"/>
    <cellStyle name="Comma 3 10 3 4 2 2" xfId="2428"/>
    <cellStyle name="Comma 3 10 3 4 3" xfId="1932"/>
    <cellStyle name="Comma 3 10 3 4 4" xfId="2930"/>
    <cellStyle name="Comma 3 10 3 4 5" xfId="3432"/>
    <cellStyle name="Comma 3 10 3 4 6" xfId="3934"/>
    <cellStyle name="Comma 3 10 3 5" xfId="1161"/>
    <cellStyle name="Comma 3 10 3 5 2" xfId="2180"/>
    <cellStyle name="Comma 3 10 3 6" xfId="1684"/>
    <cellStyle name="Comma 3 10 3 7" xfId="2682"/>
    <cellStyle name="Comma 3 10 3 8" xfId="3184"/>
    <cellStyle name="Comma 3 10 3 9" xfId="3686"/>
    <cellStyle name="Comma 3 10 4" xfId="673"/>
    <cellStyle name="Comma 3 10 4 2" xfId="797"/>
    <cellStyle name="Comma 3 10 4 2 2" xfId="1045"/>
    <cellStyle name="Comma 3 10 4 2 2 2" xfId="1541"/>
    <cellStyle name="Comma 3 10 4 2 2 2 2" xfId="2560"/>
    <cellStyle name="Comma 3 10 4 2 2 3" xfId="2064"/>
    <cellStyle name="Comma 3 10 4 2 2 4" xfId="3062"/>
    <cellStyle name="Comma 3 10 4 2 2 5" xfId="3564"/>
    <cellStyle name="Comma 3 10 4 2 2 6" xfId="4066"/>
    <cellStyle name="Comma 3 10 4 2 3" xfId="1293"/>
    <cellStyle name="Comma 3 10 4 2 3 2" xfId="2312"/>
    <cellStyle name="Comma 3 10 4 2 4" xfId="1816"/>
    <cellStyle name="Comma 3 10 4 2 5" xfId="2814"/>
    <cellStyle name="Comma 3 10 4 2 6" xfId="3316"/>
    <cellStyle name="Comma 3 10 4 2 7" xfId="3818"/>
    <cellStyle name="Comma 3 10 4 3" xfId="921"/>
    <cellStyle name="Comma 3 10 4 3 2" xfId="1417"/>
    <cellStyle name="Comma 3 10 4 3 2 2" xfId="2436"/>
    <cellStyle name="Comma 3 10 4 3 3" xfId="1940"/>
    <cellStyle name="Comma 3 10 4 3 4" xfId="2938"/>
    <cellStyle name="Comma 3 10 4 3 5" xfId="3440"/>
    <cellStyle name="Comma 3 10 4 3 6" xfId="3942"/>
    <cellStyle name="Comma 3 10 4 4" xfId="1169"/>
    <cellStyle name="Comma 3 10 4 4 2" xfId="2188"/>
    <cellStyle name="Comma 3 10 4 5" xfId="1692"/>
    <cellStyle name="Comma 3 10 4 6" xfId="2690"/>
    <cellStyle name="Comma 3 10 4 7" xfId="3192"/>
    <cellStyle name="Comma 3 10 4 8" xfId="3694"/>
    <cellStyle name="Comma 3 10 5" xfId="747"/>
    <cellStyle name="Comma 3 10 5 2" xfId="995"/>
    <cellStyle name="Comma 3 10 5 2 2" xfId="1491"/>
    <cellStyle name="Comma 3 10 5 2 2 2" xfId="2510"/>
    <cellStyle name="Comma 3 10 5 2 3" xfId="2014"/>
    <cellStyle name="Comma 3 10 5 2 4" xfId="3012"/>
    <cellStyle name="Comma 3 10 5 2 5" xfId="3514"/>
    <cellStyle name="Comma 3 10 5 2 6" xfId="4016"/>
    <cellStyle name="Comma 3 10 5 3" xfId="1243"/>
    <cellStyle name="Comma 3 10 5 3 2" xfId="2262"/>
    <cellStyle name="Comma 3 10 5 4" xfId="1766"/>
    <cellStyle name="Comma 3 10 5 5" xfId="2764"/>
    <cellStyle name="Comma 3 10 5 6" xfId="3266"/>
    <cellStyle name="Comma 3 10 5 7" xfId="3768"/>
    <cellStyle name="Comma 3 10 6" xfId="871"/>
    <cellStyle name="Comma 3 10 6 2" xfId="1367"/>
    <cellStyle name="Comma 3 10 6 2 2" xfId="2386"/>
    <cellStyle name="Comma 3 10 6 3" xfId="1890"/>
    <cellStyle name="Comma 3 10 6 4" xfId="2888"/>
    <cellStyle name="Comma 3 10 6 5" xfId="3390"/>
    <cellStyle name="Comma 3 10 6 6" xfId="3892"/>
    <cellStyle name="Comma 3 10 7" xfId="1119"/>
    <cellStyle name="Comma 3 10 7 2" xfId="2138"/>
    <cellStyle name="Comma 3 10 8" xfId="1642"/>
    <cellStyle name="Comma 3 10 9" xfId="2640"/>
    <cellStyle name="Comma 3 11" xfId="622"/>
    <cellStyle name="Comma 3 12" xfId="617"/>
    <cellStyle name="Comma 3 12 2" xfId="676"/>
    <cellStyle name="Comma 3 12 2 2" xfId="800"/>
    <cellStyle name="Comma 3 12 2 2 2" xfId="1048"/>
    <cellStyle name="Comma 3 12 2 2 2 2" xfId="1544"/>
    <cellStyle name="Comma 3 12 2 2 2 2 2" xfId="2563"/>
    <cellStyle name="Comma 3 12 2 2 2 3" xfId="2067"/>
    <cellStyle name="Comma 3 12 2 2 2 4" xfId="3065"/>
    <cellStyle name="Comma 3 12 2 2 2 5" xfId="3567"/>
    <cellStyle name="Comma 3 12 2 2 2 6" xfId="4069"/>
    <cellStyle name="Comma 3 12 2 2 3" xfId="1296"/>
    <cellStyle name="Comma 3 12 2 2 3 2" xfId="2315"/>
    <cellStyle name="Comma 3 12 2 2 4" xfId="1819"/>
    <cellStyle name="Comma 3 12 2 2 5" xfId="2817"/>
    <cellStyle name="Comma 3 12 2 2 6" xfId="3319"/>
    <cellStyle name="Comma 3 12 2 2 7" xfId="3821"/>
    <cellStyle name="Comma 3 12 2 3" xfId="924"/>
    <cellStyle name="Comma 3 12 2 3 2" xfId="1420"/>
    <cellStyle name="Comma 3 12 2 3 2 2" xfId="2439"/>
    <cellStyle name="Comma 3 12 2 3 3" xfId="1943"/>
    <cellStyle name="Comma 3 12 2 3 4" xfId="2941"/>
    <cellStyle name="Comma 3 12 2 3 5" xfId="3443"/>
    <cellStyle name="Comma 3 12 2 3 6" xfId="3945"/>
    <cellStyle name="Comma 3 12 2 4" xfId="1172"/>
    <cellStyle name="Comma 3 12 2 4 2" xfId="2191"/>
    <cellStyle name="Comma 3 12 2 5" xfId="1695"/>
    <cellStyle name="Comma 3 12 2 6" xfId="2693"/>
    <cellStyle name="Comma 3 12 2 7" xfId="3195"/>
    <cellStyle name="Comma 3 12 2 8" xfId="3697"/>
    <cellStyle name="Comma 3 12 3" xfId="749"/>
    <cellStyle name="Comma 3 12 3 2" xfId="997"/>
    <cellStyle name="Comma 3 12 3 2 2" xfId="1493"/>
    <cellStyle name="Comma 3 12 3 2 2 2" xfId="2512"/>
    <cellStyle name="Comma 3 12 3 2 3" xfId="2016"/>
    <cellStyle name="Comma 3 12 3 2 4" xfId="3014"/>
    <cellStyle name="Comma 3 12 3 2 5" xfId="3516"/>
    <cellStyle name="Comma 3 12 3 2 6" xfId="4018"/>
    <cellStyle name="Comma 3 12 3 3" xfId="1245"/>
    <cellStyle name="Comma 3 12 3 3 2" xfId="2264"/>
    <cellStyle name="Comma 3 12 3 4" xfId="1768"/>
    <cellStyle name="Comma 3 12 3 5" xfId="2766"/>
    <cellStyle name="Comma 3 12 3 6" xfId="3268"/>
    <cellStyle name="Comma 3 12 3 7" xfId="3770"/>
    <cellStyle name="Comma 3 12 4" xfId="873"/>
    <cellStyle name="Comma 3 12 4 2" xfId="1369"/>
    <cellStyle name="Comma 3 12 4 2 2" xfId="2388"/>
    <cellStyle name="Comma 3 12 4 3" xfId="1892"/>
    <cellStyle name="Comma 3 12 4 4" xfId="2890"/>
    <cellStyle name="Comma 3 12 4 5" xfId="3392"/>
    <cellStyle name="Comma 3 12 4 6" xfId="3894"/>
    <cellStyle name="Comma 3 12 5" xfId="1121"/>
    <cellStyle name="Comma 3 12 5 2" xfId="2140"/>
    <cellStyle name="Comma 3 12 6" xfId="1644"/>
    <cellStyle name="Comma 3 12 7" xfId="2642"/>
    <cellStyle name="Comma 3 12 8" xfId="3144"/>
    <cellStyle name="Comma 3 12 9" xfId="3646"/>
    <cellStyle name="Comma 3 13" xfId="1597"/>
    <cellStyle name="Comma 3 13 2" xfId="2616"/>
    <cellStyle name="Comma 3 13 3" xfId="3118"/>
    <cellStyle name="Comma 3 13 4" xfId="3620"/>
    <cellStyle name="Comma 3 13 5" xfId="4122"/>
    <cellStyle name="Comma 3 2" xfId="42"/>
    <cellStyle name="Comma 3 2 2" xfId="134"/>
    <cellStyle name="Comma 3 2 2 2" xfId="4294"/>
    <cellStyle name="Comma 3 2 3" xfId="4245"/>
    <cellStyle name="Comma 3 3" xfId="43"/>
    <cellStyle name="Comma 3 3 2" xfId="135"/>
    <cellStyle name="Comma 3 3 2 2" xfId="4295"/>
    <cellStyle name="Comma 3 3 3" xfId="4246"/>
    <cellStyle name="Comma 3 4" xfId="44"/>
    <cellStyle name="Comma 3 4 10" xfId="3130"/>
    <cellStyle name="Comma 3 4 11" xfId="3632"/>
    <cellStyle name="Comma 3 4 2" xfId="136"/>
    <cellStyle name="Comma 3 4 2 2" xfId="678"/>
    <cellStyle name="Comma 3 4 2 2 2" xfId="802"/>
    <cellStyle name="Comma 3 4 2 2 2 2" xfId="1050"/>
    <cellStyle name="Comma 3 4 2 2 2 2 2" xfId="1546"/>
    <cellStyle name="Comma 3 4 2 2 2 2 2 2" xfId="2565"/>
    <cellStyle name="Comma 3 4 2 2 2 2 3" xfId="2069"/>
    <cellStyle name="Comma 3 4 2 2 2 2 4" xfId="3067"/>
    <cellStyle name="Comma 3 4 2 2 2 2 5" xfId="3569"/>
    <cellStyle name="Comma 3 4 2 2 2 2 6" xfId="4071"/>
    <cellStyle name="Comma 3 4 2 2 2 3" xfId="1298"/>
    <cellStyle name="Comma 3 4 2 2 2 3 2" xfId="2317"/>
    <cellStyle name="Comma 3 4 2 2 2 4" xfId="1821"/>
    <cellStyle name="Comma 3 4 2 2 2 5" xfId="2819"/>
    <cellStyle name="Comma 3 4 2 2 2 6" xfId="3321"/>
    <cellStyle name="Comma 3 4 2 2 2 7" xfId="3823"/>
    <cellStyle name="Comma 3 4 2 2 3" xfId="926"/>
    <cellStyle name="Comma 3 4 2 2 3 2" xfId="1422"/>
    <cellStyle name="Comma 3 4 2 2 3 2 2" xfId="2441"/>
    <cellStyle name="Comma 3 4 2 2 3 3" xfId="1945"/>
    <cellStyle name="Comma 3 4 2 2 3 4" xfId="2943"/>
    <cellStyle name="Comma 3 4 2 2 3 5" xfId="3445"/>
    <cellStyle name="Comma 3 4 2 2 3 6" xfId="3947"/>
    <cellStyle name="Comma 3 4 2 2 4" xfId="1174"/>
    <cellStyle name="Comma 3 4 2 2 4 2" xfId="2193"/>
    <cellStyle name="Comma 3 4 2 2 5" xfId="1697"/>
    <cellStyle name="Comma 3 4 2 2 6" xfId="2695"/>
    <cellStyle name="Comma 3 4 2 2 7" xfId="3197"/>
    <cellStyle name="Comma 3 4 2 2 8" xfId="3699"/>
    <cellStyle name="Comma 3 4 2 2 9" xfId="4296"/>
    <cellStyle name="Comma 3 4 2 3" xfId="757"/>
    <cellStyle name="Comma 3 4 2 3 2" xfId="1005"/>
    <cellStyle name="Comma 3 4 2 3 2 2" xfId="1501"/>
    <cellStyle name="Comma 3 4 2 3 2 2 2" xfId="2520"/>
    <cellStyle name="Comma 3 4 2 3 2 3" xfId="2024"/>
    <cellStyle name="Comma 3 4 2 3 2 4" xfId="3022"/>
    <cellStyle name="Comma 3 4 2 3 2 5" xfId="3524"/>
    <cellStyle name="Comma 3 4 2 3 2 6" xfId="4026"/>
    <cellStyle name="Comma 3 4 2 3 3" xfId="1253"/>
    <cellStyle name="Comma 3 4 2 3 3 2" xfId="2272"/>
    <cellStyle name="Comma 3 4 2 3 4" xfId="1776"/>
    <cellStyle name="Comma 3 4 2 3 5" xfId="2774"/>
    <cellStyle name="Comma 3 4 2 3 6" xfId="3276"/>
    <cellStyle name="Comma 3 4 2 3 7" xfId="3778"/>
    <cellStyle name="Comma 3 4 2 4" xfId="633"/>
    <cellStyle name="Comma 3 4 2 4 2" xfId="1377"/>
    <cellStyle name="Comma 3 4 2 4 2 2" xfId="2396"/>
    <cellStyle name="Comma 3 4 2 4 3" xfId="1652"/>
    <cellStyle name="Comma 3 4 2 4 4" xfId="2898"/>
    <cellStyle name="Comma 3 4 2 4 5" xfId="3400"/>
    <cellStyle name="Comma 3 4 2 4 6" xfId="3902"/>
    <cellStyle name="Comma 3 4 2 5" xfId="881"/>
    <cellStyle name="Comma 3 4 2 5 2" xfId="1900"/>
    <cellStyle name="Comma 3 4 2 6" xfId="1129"/>
    <cellStyle name="Comma 3 4 2 6 2" xfId="2148"/>
    <cellStyle name="Comma 3 4 2 7" xfId="2650"/>
    <cellStyle name="Comma 3 4 2 8" xfId="3152"/>
    <cellStyle name="Comma 3 4 2 9" xfId="3654"/>
    <cellStyle name="Comma 3 4 3" xfId="653"/>
    <cellStyle name="Comma 3 4 3 10" xfId="4247"/>
    <cellStyle name="Comma 3 4 3 2" xfId="679"/>
    <cellStyle name="Comma 3 4 3 2 2" xfId="803"/>
    <cellStyle name="Comma 3 4 3 2 2 2" xfId="1051"/>
    <cellStyle name="Comma 3 4 3 2 2 2 2" xfId="1547"/>
    <cellStyle name="Comma 3 4 3 2 2 2 2 2" xfId="2566"/>
    <cellStyle name="Comma 3 4 3 2 2 2 3" xfId="2070"/>
    <cellStyle name="Comma 3 4 3 2 2 2 4" xfId="3068"/>
    <cellStyle name="Comma 3 4 3 2 2 2 5" xfId="3570"/>
    <cellStyle name="Comma 3 4 3 2 2 2 6" xfId="4072"/>
    <cellStyle name="Comma 3 4 3 2 2 3" xfId="1299"/>
    <cellStyle name="Comma 3 4 3 2 2 3 2" xfId="2318"/>
    <cellStyle name="Comma 3 4 3 2 2 4" xfId="1822"/>
    <cellStyle name="Comma 3 4 3 2 2 5" xfId="2820"/>
    <cellStyle name="Comma 3 4 3 2 2 6" xfId="3322"/>
    <cellStyle name="Comma 3 4 3 2 2 7" xfId="3824"/>
    <cellStyle name="Comma 3 4 3 2 3" xfId="927"/>
    <cellStyle name="Comma 3 4 3 2 3 2" xfId="1423"/>
    <cellStyle name="Comma 3 4 3 2 3 2 2" xfId="2442"/>
    <cellStyle name="Comma 3 4 3 2 3 3" xfId="1946"/>
    <cellStyle name="Comma 3 4 3 2 3 4" xfId="2944"/>
    <cellStyle name="Comma 3 4 3 2 3 5" xfId="3446"/>
    <cellStyle name="Comma 3 4 3 2 3 6" xfId="3948"/>
    <cellStyle name="Comma 3 4 3 2 4" xfId="1175"/>
    <cellStyle name="Comma 3 4 3 2 4 2" xfId="2194"/>
    <cellStyle name="Comma 3 4 3 2 5" xfId="1698"/>
    <cellStyle name="Comma 3 4 3 2 6" xfId="2696"/>
    <cellStyle name="Comma 3 4 3 2 7" xfId="3198"/>
    <cellStyle name="Comma 3 4 3 2 8" xfId="3700"/>
    <cellStyle name="Comma 3 4 3 3" xfId="777"/>
    <cellStyle name="Comma 3 4 3 3 2" xfId="1025"/>
    <cellStyle name="Comma 3 4 3 3 2 2" xfId="1521"/>
    <cellStyle name="Comma 3 4 3 3 2 2 2" xfId="2540"/>
    <cellStyle name="Comma 3 4 3 3 2 3" xfId="2044"/>
    <cellStyle name="Comma 3 4 3 3 2 4" xfId="3042"/>
    <cellStyle name="Comma 3 4 3 3 2 5" xfId="3544"/>
    <cellStyle name="Comma 3 4 3 3 2 6" xfId="4046"/>
    <cellStyle name="Comma 3 4 3 3 3" xfId="1273"/>
    <cellStyle name="Comma 3 4 3 3 3 2" xfId="2292"/>
    <cellStyle name="Comma 3 4 3 3 4" xfId="1796"/>
    <cellStyle name="Comma 3 4 3 3 5" xfId="2794"/>
    <cellStyle name="Comma 3 4 3 3 6" xfId="3296"/>
    <cellStyle name="Comma 3 4 3 3 7" xfId="3798"/>
    <cellStyle name="Comma 3 4 3 4" xfId="901"/>
    <cellStyle name="Comma 3 4 3 4 2" xfId="1397"/>
    <cellStyle name="Comma 3 4 3 4 2 2" xfId="2416"/>
    <cellStyle name="Comma 3 4 3 4 3" xfId="1920"/>
    <cellStyle name="Comma 3 4 3 4 4" xfId="2918"/>
    <cellStyle name="Comma 3 4 3 4 5" xfId="3420"/>
    <cellStyle name="Comma 3 4 3 4 6" xfId="3922"/>
    <cellStyle name="Comma 3 4 3 5" xfId="1149"/>
    <cellStyle name="Comma 3 4 3 5 2" xfId="2168"/>
    <cellStyle name="Comma 3 4 3 6" xfId="1672"/>
    <cellStyle name="Comma 3 4 3 7" xfId="2670"/>
    <cellStyle name="Comma 3 4 3 8" xfId="3172"/>
    <cellStyle name="Comma 3 4 3 9" xfId="3674"/>
    <cellStyle name="Comma 3 4 4" xfId="677"/>
    <cellStyle name="Comma 3 4 4 2" xfId="801"/>
    <cellStyle name="Comma 3 4 4 2 2" xfId="1049"/>
    <cellStyle name="Comma 3 4 4 2 2 2" xfId="1545"/>
    <cellStyle name="Comma 3 4 4 2 2 2 2" xfId="2564"/>
    <cellStyle name="Comma 3 4 4 2 2 3" xfId="2068"/>
    <cellStyle name="Comma 3 4 4 2 2 4" xfId="3066"/>
    <cellStyle name="Comma 3 4 4 2 2 5" xfId="3568"/>
    <cellStyle name="Comma 3 4 4 2 2 6" xfId="4070"/>
    <cellStyle name="Comma 3 4 4 2 3" xfId="1297"/>
    <cellStyle name="Comma 3 4 4 2 3 2" xfId="2316"/>
    <cellStyle name="Comma 3 4 4 2 4" xfId="1820"/>
    <cellStyle name="Comma 3 4 4 2 5" xfId="2818"/>
    <cellStyle name="Comma 3 4 4 2 6" xfId="3320"/>
    <cellStyle name="Comma 3 4 4 2 7" xfId="3822"/>
    <cellStyle name="Comma 3 4 4 3" xfId="925"/>
    <cellStyle name="Comma 3 4 4 3 2" xfId="1421"/>
    <cellStyle name="Comma 3 4 4 3 2 2" xfId="2440"/>
    <cellStyle name="Comma 3 4 4 3 3" xfId="1944"/>
    <cellStyle name="Comma 3 4 4 3 4" xfId="2942"/>
    <cellStyle name="Comma 3 4 4 3 5" xfId="3444"/>
    <cellStyle name="Comma 3 4 4 3 6" xfId="3946"/>
    <cellStyle name="Comma 3 4 4 4" xfId="1173"/>
    <cellStyle name="Comma 3 4 4 4 2" xfId="2192"/>
    <cellStyle name="Comma 3 4 4 5" xfId="1696"/>
    <cellStyle name="Comma 3 4 4 6" xfId="2694"/>
    <cellStyle name="Comma 3 4 4 7" xfId="3196"/>
    <cellStyle name="Comma 3 4 4 8" xfId="3698"/>
    <cellStyle name="Comma 3 4 5" xfId="735"/>
    <cellStyle name="Comma 3 4 5 2" xfId="983"/>
    <cellStyle name="Comma 3 4 5 2 2" xfId="1479"/>
    <cellStyle name="Comma 3 4 5 2 2 2" xfId="2498"/>
    <cellStyle name="Comma 3 4 5 2 3" xfId="2002"/>
    <cellStyle name="Comma 3 4 5 2 4" xfId="3000"/>
    <cellStyle name="Comma 3 4 5 2 5" xfId="3502"/>
    <cellStyle name="Comma 3 4 5 2 6" xfId="4004"/>
    <cellStyle name="Comma 3 4 5 3" xfId="1231"/>
    <cellStyle name="Comma 3 4 5 3 2" xfId="2250"/>
    <cellStyle name="Comma 3 4 5 4" xfId="1754"/>
    <cellStyle name="Comma 3 4 5 5" xfId="2752"/>
    <cellStyle name="Comma 3 4 5 6" xfId="3254"/>
    <cellStyle name="Comma 3 4 5 7" xfId="3756"/>
    <cellStyle name="Comma 3 4 6" xfId="600"/>
    <cellStyle name="Comma 3 4 6 2" xfId="1355"/>
    <cellStyle name="Comma 3 4 6 2 2" xfId="2374"/>
    <cellStyle name="Comma 3 4 6 3" xfId="1630"/>
    <cellStyle name="Comma 3 4 6 4" xfId="2876"/>
    <cellStyle name="Comma 3 4 6 5" xfId="3378"/>
    <cellStyle name="Comma 3 4 6 6" xfId="3880"/>
    <cellStyle name="Comma 3 4 7" xfId="859"/>
    <cellStyle name="Comma 3 4 7 2" xfId="1878"/>
    <cellStyle name="Comma 3 4 8" xfId="1107"/>
    <cellStyle name="Comma 3 4 8 2" xfId="2126"/>
    <cellStyle name="Comma 3 4 9" xfId="2628"/>
    <cellStyle name="Comma 3 5" xfId="111"/>
    <cellStyle name="Comma 3 5 10" xfId="2630"/>
    <cellStyle name="Comma 3 5 11" xfId="3132"/>
    <cellStyle name="Comma 3 5 12" xfId="3634"/>
    <cellStyle name="Comma 3 5 13" xfId="4202"/>
    <cellStyle name="Comma 3 5 2" xfId="163"/>
    <cellStyle name="Comma 3 5 2 10" xfId="3656"/>
    <cellStyle name="Comma 3 5 2 11" xfId="4207"/>
    <cellStyle name="Comma 3 5 2 2" xfId="681"/>
    <cellStyle name="Comma 3 5 2 2 2" xfId="805"/>
    <cellStyle name="Comma 3 5 2 2 2 2" xfId="1053"/>
    <cellStyle name="Comma 3 5 2 2 2 2 2" xfId="1549"/>
    <cellStyle name="Comma 3 5 2 2 2 2 2 2" xfId="2568"/>
    <cellStyle name="Comma 3 5 2 2 2 2 3" xfId="2072"/>
    <cellStyle name="Comma 3 5 2 2 2 2 4" xfId="3070"/>
    <cellStyle name="Comma 3 5 2 2 2 2 5" xfId="3572"/>
    <cellStyle name="Comma 3 5 2 2 2 2 6" xfId="4074"/>
    <cellStyle name="Comma 3 5 2 2 2 3" xfId="1301"/>
    <cellStyle name="Comma 3 5 2 2 2 3 2" xfId="2320"/>
    <cellStyle name="Comma 3 5 2 2 2 4" xfId="1824"/>
    <cellStyle name="Comma 3 5 2 2 2 5" xfId="2822"/>
    <cellStyle name="Comma 3 5 2 2 2 6" xfId="3324"/>
    <cellStyle name="Comma 3 5 2 2 2 7" xfId="3826"/>
    <cellStyle name="Comma 3 5 2 2 3" xfId="929"/>
    <cellStyle name="Comma 3 5 2 2 3 2" xfId="1425"/>
    <cellStyle name="Comma 3 5 2 2 3 2 2" xfId="2444"/>
    <cellStyle name="Comma 3 5 2 2 3 3" xfId="1948"/>
    <cellStyle name="Comma 3 5 2 2 3 4" xfId="2946"/>
    <cellStyle name="Comma 3 5 2 2 3 5" xfId="3448"/>
    <cellStyle name="Comma 3 5 2 2 3 6" xfId="3950"/>
    <cellStyle name="Comma 3 5 2 2 4" xfId="1177"/>
    <cellStyle name="Comma 3 5 2 2 4 2" xfId="2196"/>
    <cellStyle name="Comma 3 5 2 2 5" xfId="1700"/>
    <cellStyle name="Comma 3 5 2 2 6" xfId="2698"/>
    <cellStyle name="Comma 3 5 2 2 7" xfId="3200"/>
    <cellStyle name="Comma 3 5 2 2 8" xfId="3702"/>
    <cellStyle name="Comma 3 5 2 2 9" xfId="4323"/>
    <cellStyle name="Comma 3 5 2 3" xfId="759"/>
    <cellStyle name="Comma 3 5 2 3 2" xfId="1007"/>
    <cellStyle name="Comma 3 5 2 3 2 2" xfId="1503"/>
    <cellStyle name="Comma 3 5 2 3 2 2 2" xfId="2522"/>
    <cellStyle name="Comma 3 5 2 3 2 3" xfId="2026"/>
    <cellStyle name="Comma 3 5 2 3 2 4" xfId="3024"/>
    <cellStyle name="Comma 3 5 2 3 2 5" xfId="3526"/>
    <cellStyle name="Comma 3 5 2 3 2 6" xfId="4028"/>
    <cellStyle name="Comma 3 5 2 3 3" xfId="1255"/>
    <cellStyle name="Comma 3 5 2 3 3 2" xfId="2274"/>
    <cellStyle name="Comma 3 5 2 3 4" xfId="1778"/>
    <cellStyle name="Comma 3 5 2 3 5" xfId="2776"/>
    <cellStyle name="Comma 3 5 2 3 6" xfId="3278"/>
    <cellStyle name="Comma 3 5 2 3 7" xfId="3780"/>
    <cellStyle name="Comma 3 5 2 4" xfId="635"/>
    <cellStyle name="Comma 3 5 2 4 2" xfId="1379"/>
    <cellStyle name="Comma 3 5 2 4 2 2" xfId="2398"/>
    <cellStyle name="Comma 3 5 2 4 3" xfId="1654"/>
    <cellStyle name="Comma 3 5 2 4 4" xfId="2900"/>
    <cellStyle name="Comma 3 5 2 4 5" xfId="3402"/>
    <cellStyle name="Comma 3 5 2 4 6" xfId="3904"/>
    <cellStyle name="Comma 3 5 2 5" xfId="883"/>
    <cellStyle name="Comma 3 5 2 5 2" xfId="1902"/>
    <cellStyle name="Comma 3 5 2 6" xfId="1131"/>
    <cellStyle name="Comma 3 5 2 6 2" xfId="2150"/>
    <cellStyle name="Comma 3 5 2 7" xfId="1620"/>
    <cellStyle name="Comma 3 5 2 8" xfId="2652"/>
    <cellStyle name="Comma 3 5 2 9" xfId="3154"/>
    <cellStyle name="Comma 3 5 3" xfId="655"/>
    <cellStyle name="Comma 3 5 3 10" xfId="4282"/>
    <cellStyle name="Comma 3 5 3 2" xfId="682"/>
    <cellStyle name="Comma 3 5 3 2 2" xfId="806"/>
    <cellStyle name="Comma 3 5 3 2 2 2" xfId="1054"/>
    <cellStyle name="Comma 3 5 3 2 2 2 2" xfId="1550"/>
    <cellStyle name="Comma 3 5 3 2 2 2 2 2" xfId="2569"/>
    <cellStyle name="Comma 3 5 3 2 2 2 3" xfId="2073"/>
    <cellStyle name="Comma 3 5 3 2 2 2 4" xfId="3071"/>
    <cellStyle name="Comma 3 5 3 2 2 2 5" xfId="3573"/>
    <cellStyle name="Comma 3 5 3 2 2 2 6" xfId="4075"/>
    <cellStyle name="Comma 3 5 3 2 2 3" xfId="1302"/>
    <cellStyle name="Comma 3 5 3 2 2 3 2" xfId="2321"/>
    <cellStyle name="Comma 3 5 3 2 2 4" xfId="1825"/>
    <cellStyle name="Comma 3 5 3 2 2 5" xfId="2823"/>
    <cellStyle name="Comma 3 5 3 2 2 6" xfId="3325"/>
    <cellStyle name="Comma 3 5 3 2 2 7" xfId="3827"/>
    <cellStyle name="Comma 3 5 3 2 3" xfId="930"/>
    <cellStyle name="Comma 3 5 3 2 3 2" xfId="1426"/>
    <cellStyle name="Comma 3 5 3 2 3 2 2" xfId="2445"/>
    <cellStyle name="Comma 3 5 3 2 3 3" xfId="1949"/>
    <cellStyle name="Comma 3 5 3 2 3 4" xfId="2947"/>
    <cellStyle name="Comma 3 5 3 2 3 5" xfId="3449"/>
    <cellStyle name="Comma 3 5 3 2 3 6" xfId="3951"/>
    <cellStyle name="Comma 3 5 3 2 4" xfId="1178"/>
    <cellStyle name="Comma 3 5 3 2 4 2" xfId="2197"/>
    <cellStyle name="Comma 3 5 3 2 5" xfId="1701"/>
    <cellStyle name="Comma 3 5 3 2 6" xfId="2699"/>
    <cellStyle name="Comma 3 5 3 2 7" xfId="3201"/>
    <cellStyle name="Comma 3 5 3 2 8" xfId="3703"/>
    <cellStyle name="Comma 3 5 3 3" xfId="779"/>
    <cellStyle name="Comma 3 5 3 3 2" xfId="1027"/>
    <cellStyle name="Comma 3 5 3 3 2 2" xfId="1523"/>
    <cellStyle name="Comma 3 5 3 3 2 2 2" xfId="2542"/>
    <cellStyle name="Comma 3 5 3 3 2 3" xfId="2046"/>
    <cellStyle name="Comma 3 5 3 3 2 4" xfId="3044"/>
    <cellStyle name="Comma 3 5 3 3 2 5" xfId="3546"/>
    <cellStyle name="Comma 3 5 3 3 2 6" xfId="4048"/>
    <cellStyle name="Comma 3 5 3 3 3" xfId="1275"/>
    <cellStyle name="Comma 3 5 3 3 3 2" xfId="2294"/>
    <cellStyle name="Comma 3 5 3 3 4" xfId="1798"/>
    <cellStyle name="Comma 3 5 3 3 5" xfId="2796"/>
    <cellStyle name="Comma 3 5 3 3 6" xfId="3298"/>
    <cellStyle name="Comma 3 5 3 3 7" xfId="3800"/>
    <cellStyle name="Comma 3 5 3 4" xfId="903"/>
    <cellStyle name="Comma 3 5 3 4 2" xfId="1399"/>
    <cellStyle name="Comma 3 5 3 4 2 2" xfId="2418"/>
    <cellStyle name="Comma 3 5 3 4 3" xfId="1922"/>
    <cellStyle name="Comma 3 5 3 4 4" xfId="2920"/>
    <cellStyle name="Comma 3 5 3 4 5" xfId="3422"/>
    <cellStyle name="Comma 3 5 3 4 6" xfId="3924"/>
    <cellStyle name="Comma 3 5 3 5" xfId="1151"/>
    <cellStyle name="Comma 3 5 3 5 2" xfId="2170"/>
    <cellStyle name="Comma 3 5 3 6" xfId="1674"/>
    <cellStyle name="Comma 3 5 3 7" xfId="2672"/>
    <cellStyle name="Comma 3 5 3 8" xfId="3174"/>
    <cellStyle name="Comma 3 5 3 9" xfId="3676"/>
    <cellStyle name="Comma 3 5 4" xfId="680"/>
    <cellStyle name="Comma 3 5 4 2" xfId="804"/>
    <cellStyle name="Comma 3 5 4 2 2" xfId="1052"/>
    <cellStyle name="Comma 3 5 4 2 2 2" xfId="1548"/>
    <cellStyle name="Comma 3 5 4 2 2 2 2" xfId="2567"/>
    <cellStyle name="Comma 3 5 4 2 2 3" xfId="2071"/>
    <cellStyle name="Comma 3 5 4 2 2 4" xfId="3069"/>
    <cellStyle name="Comma 3 5 4 2 2 5" xfId="3571"/>
    <cellStyle name="Comma 3 5 4 2 2 6" xfId="4073"/>
    <cellStyle name="Comma 3 5 4 2 3" xfId="1300"/>
    <cellStyle name="Comma 3 5 4 2 3 2" xfId="2319"/>
    <cellStyle name="Comma 3 5 4 2 4" xfId="1823"/>
    <cellStyle name="Comma 3 5 4 2 5" xfId="2821"/>
    <cellStyle name="Comma 3 5 4 2 6" xfId="3323"/>
    <cellStyle name="Comma 3 5 4 2 7" xfId="3825"/>
    <cellStyle name="Comma 3 5 4 3" xfId="928"/>
    <cellStyle name="Comma 3 5 4 3 2" xfId="1424"/>
    <cellStyle name="Comma 3 5 4 3 2 2" xfId="2443"/>
    <cellStyle name="Comma 3 5 4 3 3" xfId="1947"/>
    <cellStyle name="Comma 3 5 4 3 4" xfId="2945"/>
    <cellStyle name="Comma 3 5 4 3 5" xfId="3447"/>
    <cellStyle name="Comma 3 5 4 3 6" xfId="3949"/>
    <cellStyle name="Comma 3 5 4 4" xfId="1176"/>
    <cellStyle name="Comma 3 5 4 4 2" xfId="2195"/>
    <cellStyle name="Comma 3 5 4 5" xfId="1699"/>
    <cellStyle name="Comma 3 5 4 6" xfId="2697"/>
    <cellStyle name="Comma 3 5 4 7" xfId="3199"/>
    <cellStyle name="Comma 3 5 4 8" xfId="3701"/>
    <cellStyle name="Comma 3 5 5" xfId="737"/>
    <cellStyle name="Comma 3 5 5 2" xfId="985"/>
    <cellStyle name="Comma 3 5 5 2 2" xfId="1481"/>
    <cellStyle name="Comma 3 5 5 2 2 2" xfId="2500"/>
    <cellStyle name="Comma 3 5 5 2 3" xfId="2004"/>
    <cellStyle name="Comma 3 5 5 2 4" xfId="3002"/>
    <cellStyle name="Comma 3 5 5 2 5" xfId="3504"/>
    <cellStyle name="Comma 3 5 5 2 6" xfId="4006"/>
    <cellStyle name="Comma 3 5 5 3" xfId="1233"/>
    <cellStyle name="Comma 3 5 5 3 2" xfId="2252"/>
    <cellStyle name="Comma 3 5 5 4" xfId="1756"/>
    <cellStyle name="Comma 3 5 5 5" xfId="2754"/>
    <cellStyle name="Comma 3 5 5 6" xfId="3256"/>
    <cellStyle name="Comma 3 5 5 7" xfId="3758"/>
    <cellStyle name="Comma 3 5 6" xfId="605"/>
    <cellStyle name="Comma 3 5 6 2" xfId="1357"/>
    <cellStyle name="Comma 3 5 6 2 2" xfId="2376"/>
    <cellStyle name="Comma 3 5 6 3" xfId="1632"/>
    <cellStyle name="Comma 3 5 6 4" xfId="2878"/>
    <cellStyle name="Comma 3 5 6 5" xfId="3380"/>
    <cellStyle name="Comma 3 5 6 6" xfId="3882"/>
    <cellStyle name="Comma 3 5 7" xfId="861"/>
    <cellStyle name="Comma 3 5 7 2" xfId="1880"/>
    <cellStyle name="Comma 3 5 8" xfId="1109"/>
    <cellStyle name="Comma 3 5 8 2" xfId="2128"/>
    <cellStyle name="Comma 3 5 9" xfId="1613"/>
    <cellStyle name="Comma 3 6" xfId="173"/>
    <cellStyle name="Comma 3 6 10" xfId="2632"/>
    <cellStyle name="Comma 3 6 11" xfId="3134"/>
    <cellStyle name="Comma 3 6 12" xfId="3636"/>
    <cellStyle name="Comma 3 6 13" xfId="4244"/>
    <cellStyle name="Comma 3 6 2" xfId="637"/>
    <cellStyle name="Comma 3 6 2 2" xfId="684"/>
    <cellStyle name="Comma 3 6 2 2 2" xfId="808"/>
    <cellStyle name="Comma 3 6 2 2 2 2" xfId="1056"/>
    <cellStyle name="Comma 3 6 2 2 2 2 2" xfId="1552"/>
    <cellStyle name="Comma 3 6 2 2 2 2 2 2" xfId="2571"/>
    <cellStyle name="Comma 3 6 2 2 2 2 3" xfId="2075"/>
    <cellStyle name="Comma 3 6 2 2 2 2 4" xfId="3073"/>
    <cellStyle name="Comma 3 6 2 2 2 2 5" xfId="3575"/>
    <cellStyle name="Comma 3 6 2 2 2 2 6" xfId="4077"/>
    <cellStyle name="Comma 3 6 2 2 2 3" xfId="1304"/>
    <cellStyle name="Comma 3 6 2 2 2 3 2" xfId="2323"/>
    <cellStyle name="Comma 3 6 2 2 2 4" xfId="1827"/>
    <cellStyle name="Comma 3 6 2 2 2 5" xfId="2825"/>
    <cellStyle name="Comma 3 6 2 2 2 6" xfId="3327"/>
    <cellStyle name="Comma 3 6 2 2 2 7" xfId="3829"/>
    <cellStyle name="Comma 3 6 2 2 3" xfId="932"/>
    <cellStyle name="Comma 3 6 2 2 3 2" xfId="1428"/>
    <cellStyle name="Comma 3 6 2 2 3 2 2" xfId="2447"/>
    <cellStyle name="Comma 3 6 2 2 3 3" xfId="1951"/>
    <cellStyle name="Comma 3 6 2 2 3 4" xfId="2949"/>
    <cellStyle name="Comma 3 6 2 2 3 5" xfId="3451"/>
    <cellStyle name="Comma 3 6 2 2 3 6" xfId="3953"/>
    <cellStyle name="Comma 3 6 2 2 4" xfId="1180"/>
    <cellStyle name="Comma 3 6 2 2 4 2" xfId="2199"/>
    <cellStyle name="Comma 3 6 2 2 5" xfId="1703"/>
    <cellStyle name="Comma 3 6 2 2 6" xfId="2701"/>
    <cellStyle name="Comma 3 6 2 2 7" xfId="3203"/>
    <cellStyle name="Comma 3 6 2 2 8" xfId="3705"/>
    <cellStyle name="Comma 3 6 2 3" xfId="761"/>
    <cellStyle name="Comma 3 6 2 3 2" xfId="1009"/>
    <cellStyle name="Comma 3 6 2 3 2 2" xfId="1505"/>
    <cellStyle name="Comma 3 6 2 3 2 2 2" xfId="2524"/>
    <cellStyle name="Comma 3 6 2 3 2 3" xfId="2028"/>
    <cellStyle name="Comma 3 6 2 3 2 4" xfId="3026"/>
    <cellStyle name="Comma 3 6 2 3 2 5" xfId="3528"/>
    <cellStyle name="Comma 3 6 2 3 2 6" xfId="4030"/>
    <cellStyle name="Comma 3 6 2 3 3" xfId="1257"/>
    <cellStyle name="Comma 3 6 2 3 3 2" xfId="2276"/>
    <cellStyle name="Comma 3 6 2 3 4" xfId="1780"/>
    <cellStyle name="Comma 3 6 2 3 5" xfId="2778"/>
    <cellStyle name="Comma 3 6 2 3 6" xfId="3280"/>
    <cellStyle name="Comma 3 6 2 3 7" xfId="3782"/>
    <cellStyle name="Comma 3 6 2 4" xfId="885"/>
    <cellStyle name="Comma 3 6 2 4 2" xfId="1381"/>
    <cellStyle name="Comma 3 6 2 4 2 2" xfId="2400"/>
    <cellStyle name="Comma 3 6 2 4 3" xfId="1904"/>
    <cellStyle name="Comma 3 6 2 4 4" xfId="2902"/>
    <cellStyle name="Comma 3 6 2 4 5" xfId="3404"/>
    <cellStyle name="Comma 3 6 2 4 6" xfId="3906"/>
    <cellStyle name="Comma 3 6 2 5" xfId="1133"/>
    <cellStyle name="Comma 3 6 2 5 2" xfId="2152"/>
    <cellStyle name="Comma 3 6 2 6" xfId="1656"/>
    <cellStyle name="Comma 3 6 2 7" xfId="2654"/>
    <cellStyle name="Comma 3 6 2 8" xfId="3156"/>
    <cellStyle name="Comma 3 6 2 9" xfId="3658"/>
    <cellStyle name="Comma 3 6 3" xfId="657"/>
    <cellStyle name="Comma 3 6 3 2" xfId="685"/>
    <cellStyle name="Comma 3 6 3 2 2" xfId="809"/>
    <cellStyle name="Comma 3 6 3 2 2 2" xfId="1057"/>
    <cellStyle name="Comma 3 6 3 2 2 2 2" xfId="1553"/>
    <cellStyle name="Comma 3 6 3 2 2 2 2 2" xfId="2572"/>
    <cellStyle name="Comma 3 6 3 2 2 2 3" xfId="2076"/>
    <cellStyle name="Comma 3 6 3 2 2 2 4" xfId="3074"/>
    <cellStyle name="Comma 3 6 3 2 2 2 5" xfId="3576"/>
    <cellStyle name="Comma 3 6 3 2 2 2 6" xfId="4078"/>
    <cellStyle name="Comma 3 6 3 2 2 3" xfId="1305"/>
    <cellStyle name="Comma 3 6 3 2 2 3 2" xfId="2324"/>
    <cellStyle name="Comma 3 6 3 2 2 4" xfId="1828"/>
    <cellStyle name="Comma 3 6 3 2 2 5" xfId="2826"/>
    <cellStyle name="Comma 3 6 3 2 2 6" xfId="3328"/>
    <cellStyle name="Comma 3 6 3 2 2 7" xfId="3830"/>
    <cellStyle name="Comma 3 6 3 2 3" xfId="933"/>
    <cellStyle name="Comma 3 6 3 2 3 2" xfId="1429"/>
    <cellStyle name="Comma 3 6 3 2 3 2 2" xfId="2448"/>
    <cellStyle name="Comma 3 6 3 2 3 3" xfId="1952"/>
    <cellStyle name="Comma 3 6 3 2 3 4" xfId="2950"/>
    <cellStyle name="Comma 3 6 3 2 3 5" xfId="3452"/>
    <cellStyle name="Comma 3 6 3 2 3 6" xfId="3954"/>
    <cellStyle name="Comma 3 6 3 2 4" xfId="1181"/>
    <cellStyle name="Comma 3 6 3 2 4 2" xfId="2200"/>
    <cellStyle name="Comma 3 6 3 2 5" xfId="1704"/>
    <cellStyle name="Comma 3 6 3 2 6" xfId="2702"/>
    <cellStyle name="Comma 3 6 3 2 7" xfId="3204"/>
    <cellStyle name="Comma 3 6 3 2 8" xfId="3706"/>
    <cellStyle name="Comma 3 6 3 3" xfId="781"/>
    <cellStyle name="Comma 3 6 3 3 2" xfId="1029"/>
    <cellStyle name="Comma 3 6 3 3 2 2" xfId="1525"/>
    <cellStyle name="Comma 3 6 3 3 2 2 2" xfId="2544"/>
    <cellStyle name="Comma 3 6 3 3 2 3" xfId="2048"/>
    <cellStyle name="Comma 3 6 3 3 2 4" xfId="3046"/>
    <cellStyle name="Comma 3 6 3 3 2 5" xfId="3548"/>
    <cellStyle name="Comma 3 6 3 3 2 6" xfId="4050"/>
    <cellStyle name="Comma 3 6 3 3 3" xfId="1277"/>
    <cellStyle name="Comma 3 6 3 3 3 2" xfId="2296"/>
    <cellStyle name="Comma 3 6 3 3 4" xfId="1800"/>
    <cellStyle name="Comma 3 6 3 3 5" xfId="2798"/>
    <cellStyle name="Comma 3 6 3 3 6" xfId="3300"/>
    <cellStyle name="Comma 3 6 3 3 7" xfId="3802"/>
    <cellStyle name="Comma 3 6 3 4" xfId="905"/>
    <cellStyle name="Comma 3 6 3 4 2" xfId="1401"/>
    <cellStyle name="Comma 3 6 3 4 2 2" xfId="2420"/>
    <cellStyle name="Comma 3 6 3 4 3" xfId="1924"/>
    <cellStyle name="Comma 3 6 3 4 4" xfId="2922"/>
    <cellStyle name="Comma 3 6 3 4 5" xfId="3424"/>
    <cellStyle name="Comma 3 6 3 4 6" xfId="3926"/>
    <cellStyle name="Comma 3 6 3 5" xfId="1153"/>
    <cellStyle name="Comma 3 6 3 5 2" xfId="2172"/>
    <cellStyle name="Comma 3 6 3 6" xfId="1676"/>
    <cellStyle name="Comma 3 6 3 7" xfId="2674"/>
    <cellStyle name="Comma 3 6 3 8" xfId="3176"/>
    <cellStyle name="Comma 3 6 3 9" xfId="3678"/>
    <cellStyle name="Comma 3 6 4" xfId="683"/>
    <cellStyle name="Comma 3 6 4 2" xfId="807"/>
    <cellStyle name="Comma 3 6 4 2 2" xfId="1055"/>
    <cellStyle name="Comma 3 6 4 2 2 2" xfId="1551"/>
    <cellStyle name="Comma 3 6 4 2 2 2 2" xfId="2570"/>
    <cellStyle name="Comma 3 6 4 2 2 3" xfId="2074"/>
    <cellStyle name="Comma 3 6 4 2 2 4" xfId="3072"/>
    <cellStyle name="Comma 3 6 4 2 2 5" xfId="3574"/>
    <cellStyle name="Comma 3 6 4 2 2 6" xfId="4076"/>
    <cellStyle name="Comma 3 6 4 2 3" xfId="1303"/>
    <cellStyle name="Comma 3 6 4 2 3 2" xfId="2322"/>
    <cellStyle name="Comma 3 6 4 2 4" xfId="1826"/>
    <cellStyle name="Comma 3 6 4 2 5" xfId="2824"/>
    <cellStyle name="Comma 3 6 4 2 6" xfId="3326"/>
    <cellStyle name="Comma 3 6 4 2 7" xfId="3828"/>
    <cellStyle name="Comma 3 6 4 3" xfId="931"/>
    <cellStyle name="Comma 3 6 4 3 2" xfId="1427"/>
    <cellStyle name="Comma 3 6 4 3 2 2" xfId="2446"/>
    <cellStyle name="Comma 3 6 4 3 3" xfId="1950"/>
    <cellStyle name="Comma 3 6 4 3 4" xfId="2948"/>
    <cellStyle name="Comma 3 6 4 3 5" xfId="3450"/>
    <cellStyle name="Comma 3 6 4 3 6" xfId="3952"/>
    <cellStyle name="Comma 3 6 4 4" xfId="1179"/>
    <cellStyle name="Comma 3 6 4 4 2" xfId="2198"/>
    <cellStyle name="Comma 3 6 4 5" xfId="1702"/>
    <cellStyle name="Comma 3 6 4 6" xfId="2700"/>
    <cellStyle name="Comma 3 6 4 7" xfId="3202"/>
    <cellStyle name="Comma 3 6 4 8" xfId="3704"/>
    <cellStyle name="Comma 3 6 5" xfId="739"/>
    <cellStyle name="Comma 3 6 5 2" xfId="987"/>
    <cellStyle name="Comma 3 6 5 2 2" xfId="1483"/>
    <cellStyle name="Comma 3 6 5 2 2 2" xfId="2502"/>
    <cellStyle name="Comma 3 6 5 2 3" xfId="2006"/>
    <cellStyle name="Comma 3 6 5 2 4" xfId="3004"/>
    <cellStyle name="Comma 3 6 5 2 5" xfId="3506"/>
    <cellStyle name="Comma 3 6 5 2 6" xfId="4008"/>
    <cellStyle name="Comma 3 6 5 3" xfId="1235"/>
    <cellStyle name="Comma 3 6 5 3 2" xfId="2254"/>
    <cellStyle name="Comma 3 6 5 4" xfId="1758"/>
    <cellStyle name="Comma 3 6 5 5" xfId="2756"/>
    <cellStyle name="Comma 3 6 5 6" xfId="3258"/>
    <cellStyle name="Comma 3 6 5 7" xfId="3760"/>
    <cellStyle name="Comma 3 6 6" xfId="607"/>
    <cellStyle name="Comma 3 6 6 2" xfId="1359"/>
    <cellStyle name="Comma 3 6 6 2 2" xfId="2378"/>
    <cellStyle name="Comma 3 6 6 3" xfId="1634"/>
    <cellStyle name="Comma 3 6 6 4" xfId="2880"/>
    <cellStyle name="Comma 3 6 6 5" xfId="3382"/>
    <cellStyle name="Comma 3 6 6 6" xfId="3884"/>
    <cellStyle name="Comma 3 6 7" xfId="863"/>
    <cellStyle name="Comma 3 6 7 2" xfId="1882"/>
    <cellStyle name="Comma 3 6 8" xfId="1111"/>
    <cellStyle name="Comma 3 6 8 2" xfId="2130"/>
    <cellStyle name="Comma 3 6 9" xfId="1622"/>
    <cellStyle name="Comma 3 7" xfId="609"/>
    <cellStyle name="Comma 3 7 10" xfId="3136"/>
    <cellStyle name="Comma 3 7 11" xfId="3638"/>
    <cellStyle name="Comma 3 7 2" xfId="639"/>
    <cellStyle name="Comma 3 7 2 2" xfId="687"/>
    <cellStyle name="Comma 3 7 2 2 2" xfId="811"/>
    <cellStyle name="Comma 3 7 2 2 2 2" xfId="1059"/>
    <cellStyle name="Comma 3 7 2 2 2 2 2" xfId="1555"/>
    <cellStyle name="Comma 3 7 2 2 2 2 2 2" xfId="2574"/>
    <cellStyle name="Comma 3 7 2 2 2 2 3" xfId="2078"/>
    <cellStyle name="Comma 3 7 2 2 2 2 4" xfId="3076"/>
    <cellStyle name="Comma 3 7 2 2 2 2 5" xfId="3578"/>
    <cellStyle name="Comma 3 7 2 2 2 2 6" xfId="4080"/>
    <cellStyle name="Comma 3 7 2 2 2 3" xfId="1307"/>
    <cellStyle name="Comma 3 7 2 2 2 3 2" xfId="2326"/>
    <cellStyle name="Comma 3 7 2 2 2 4" xfId="1830"/>
    <cellStyle name="Comma 3 7 2 2 2 5" xfId="2828"/>
    <cellStyle name="Comma 3 7 2 2 2 6" xfId="3330"/>
    <cellStyle name="Comma 3 7 2 2 2 7" xfId="3832"/>
    <cellStyle name="Comma 3 7 2 2 3" xfId="935"/>
    <cellStyle name="Comma 3 7 2 2 3 2" xfId="1431"/>
    <cellStyle name="Comma 3 7 2 2 3 2 2" xfId="2450"/>
    <cellStyle name="Comma 3 7 2 2 3 3" xfId="1954"/>
    <cellStyle name="Comma 3 7 2 2 3 4" xfId="2952"/>
    <cellStyle name="Comma 3 7 2 2 3 5" xfId="3454"/>
    <cellStyle name="Comma 3 7 2 2 3 6" xfId="3956"/>
    <cellStyle name="Comma 3 7 2 2 4" xfId="1183"/>
    <cellStyle name="Comma 3 7 2 2 4 2" xfId="2202"/>
    <cellStyle name="Comma 3 7 2 2 5" xfId="1706"/>
    <cellStyle name="Comma 3 7 2 2 6" xfId="2704"/>
    <cellStyle name="Comma 3 7 2 2 7" xfId="3206"/>
    <cellStyle name="Comma 3 7 2 2 8" xfId="3708"/>
    <cellStyle name="Comma 3 7 2 3" xfId="763"/>
    <cellStyle name="Comma 3 7 2 3 2" xfId="1011"/>
    <cellStyle name="Comma 3 7 2 3 2 2" xfId="1507"/>
    <cellStyle name="Comma 3 7 2 3 2 2 2" xfId="2526"/>
    <cellStyle name="Comma 3 7 2 3 2 3" xfId="2030"/>
    <cellStyle name="Comma 3 7 2 3 2 4" xfId="3028"/>
    <cellStyle name="Comma 3 7 2 3 2 5" xfId="3530"/>
    <cellStyle name="Comma 3 7 2 3 2 6" xfId="4032"/>
    <cellStyle name="Comma 3 7 2 3 3" xfId="1259"/>
    <cellStyle name="Comma 3 7 2 3 3 2" xfId="2278"/>
    <cellStyle name="Comma 3 7 2 3 4" xfId="1782"/>
    <cellStyle name="Comma 3 7 2 3 5" xfId="2780"/>
    <cellStyle name="Comma 3 7 2 3 6" xfId="3282"/>
    <cellStyle name="Comma 3 7 2 3 7" xfId="3784"/>
    <cellStyle name="Comma 3 7 2 4" xfId="887"/>
    <cellStyle name="Comma 3 7 2 4 2" xfId="1383"/>
    <cellStyle name="Comma 3 7 2 4 2 2" xfId="2402"/>
    <cellStyle name="Comma 3 7 2 4 3" xfId="1906"/>
    <cellStyle name="Comma 3 7 2 4 4" xfId="2904"/>
    <cellStyle name="Comma 3 7 2 4 5" xfId="3406"/>
    <cellStyle name="Comma 3 7 2 4 6" xfId="3908"/>
    <cellStyle name="Comma 3 7 2 5" xfId="1135"/>
    <cellStyle name="Comma 3 7 2 5 2" xfId="2154"/>
    <cellStyle name="Comma 3 7 2 6" xfId="1658"/>
    <cellStyle name="Comma 3 7 2 7" xfId="2656"/>
    <cellStyle name="Comma 3 7 2 8" xfId="3158"/>
    <cellStyle name="Comma 3 7 2 9" xfId="3660"/>
    <cellStyle name="Comma 3 7 3" xfId="659"/>
    <cellStyle name="Comma 3 7 3 2" xfId="688"/>
    <cellStyle name="Comma 3 7 3 2 2" xfId="812"/>
    <cellStyle name="Comma 3 7 3 2 2 2" xfId="1060"/>
    <cellStyle name="Comma 3 7 3 2 2 2 2" xfId="1556"/>
    <cellStyle name="Comma 3 7 3 2 2 2 2 2" xfId="2575"/>
    <cellStyle name="Comma 3 7 3 2 2 2 3" xfId="2079"/>
    <cellStyle name="Comma 3 7 3 2 2 2 4" xfId="3077"/>
    <cellStyle name="Comma 3 7 3 2 2 2 5" xfId="3579"/>
    <cellStyle name="Comma 3 7 3 2 2 2 6" xfId="4081"/>
    <cellStyle name="Comma 3 7 3 2 2 3" xfId="1308"/>
    <cellStyle name="Comma 3 7 3 2 2 3 2" xfId="2327"/>
    <cellStyle name="Comma 3 7 3 2 2 4" xfId="1831"/>
    <cellStyle name="Comma 3 7 3 2 2 5" xfId="2829"/>
    <cellStyle name="Comma 3 7 3 2 2 6" xfId="3331"/>
    <cellStyle name="Comma 3 7 3 2 2 7" xfId="3833"/>
    <cellStyle name="Comma 3 7 3 2 3" xfId="936"/>
    <cellStyle name="Comma 3 7 3 2 3 2" xfId="1432"/>
    <cellStyle name="Comma 3 7 3 2 3 2 2" xfId="2451"/>
    <cellStyle name="Comma 3 7 3 2 3 3" xfId="1955"/>
    <cellStyle name="Comma 3 7 3 2 3 4" xfId="2953"/>
    <cellStyle name="Comma 3 7 3 2 3 5" xfId="3455"/>
    <cellStyle name="Comma 3 7 3 2 3 6" xfId="3957"/>
    <cellStyle name="Comma 3 7 3 2 4" xfId="1184"/>
    <cellStyle name="Comma 3 7 3 2 4 2" xfId="2203"/>
    <cellStyle name="Comma 3 7 3 2 5" xfId="1707"/>
    <cellStyle name="Comma 3 7 3 2 6" xfId="2705"/>
    <cellStyle name="Comma 3 7 3 2 7" xfId="3207"/>
    <cellStyle name="Comma 3 7 3 2 8" xfId="3709"/>
    <cellStyle name="Comma 3 7 3 3" xfId="783"/>
    <cellStyle name="Comma 3 7 3 3 2" xfId="1031"/>
    <cellStyle name="Comma 3 7 3 3 2 2" xfId="1527"/>
    <cellStyle name="Comma 3 7 3 3 2 2 2" xfId="2546"/>
    <cellStyle name="Comma 3 7 3 3 2 3" xfId="2050"/>
    <cellStyle name="Comma 3 7 3 3 2 4" xfId="3048"/>
    <cellStyle name="Comma 3 7 3 3 2 5" xfId="3550"/>
    <cellStyle name="Comma 3 7 3 3 2 6" xfId="4052"/>
    <cellStyle name="Comma 3 7 3 3 3" xfId="1279"/>
    <cellStyle name="Comma 3 7 3 3 3 2" xfId="2298"/>
    <cellStyle name="Comma 3 7 3 3 4" xfId="1802"/>
    <cellStyle name="Comma 3 7 3 3 5" xfId="2800"/>
    <cellStyle name="Comma 3 7 3 3 6" xfId="3302"/>
    <cellStyle name="Comma 3 7 3 3 7" xfId="3804"/>
    <cellStyle name="Comma 3 7 3 4" xfId="907"/>
    <cellStyle name="Comma 3 7 3 4 2" xfId="1403"/>
    <cellStyle name="Comma 3 7 3 4 2 2" xfId="2422"/>
    <cellStyle name="Comma 3 7 3 4 3" xfId="1926"/>
    <cellStyle name="Comma 3 7 3 4 4" xfId="2924"/>
    <cellStyle name="Comma 3 7 3 4 5" xfId="3426"/>
    <cellStyle name="Comma 3 7 3 4 6" xfId="3928"/>
    <cellStyle name="Comma 3 7 3 5" xfId="1155"/>
    <cellStyle name="Comma 3 7 3 5 2" xfId="2174"/>
    <cellStyle name="Comma 3 7 3 6" xfId="1678"/>
    <cellStyle name="Comma 3 7 3 7" xfId="2676"/>
    <cellStyle name="Comma 3 7 3 8" xfId="3178"/>
    <cellStyle name="Comma 3 7 3 9" xfId="3680"/>
    <cellStyle name="Comma 3 7 4" xfId="686"/>
    <cellStyle name="Comma 3 7 4 2" xfId="810"/>
    <cellStyle name="Comma 3 7 4 2 2" xfId="1058"/>
    <cellStyle name="Comma 3 7 4 2 2 2" xfId="1554"/>
    <cellStyle name="Comma 3 7 4 2 2 2 2" xfId="2573"/>
    <cellStyle name="Comma 3 7 4 2 2 3" xfId="2077"/>
    <cellStyle name="Comma 3 7 4 2 2 4" xfId="3075"/>
    <cellStyle name="Comma 3 7 4 2 2 5" xfId="3577"/>
    <cellStyle name="Comma 3 7 4 2 2 6" xfId="4079"/>
    <cellStyle name="Comma 3 7 4 2 3" xfId="1306"/>
    <cellStyle name="Comma 3 7 4 2 3 2" xfId="2325"/>
    <cellStyle name="Comma 3 7 4 2 4" xfId="1829"/>
    <cellStyle name="Comma 3 7 4 2 5" xfId="2827"/>
    <cellStyle name="Comma 3 7 4 2 6" xfId="3329"/>
    <cellStyle name="Comma 3 7 4 2 7" xfId="3831"/>
    <cellStyle name="Comma 3 7 4 3" xfId="934"/>
    <cellStyle name="Comma 3 7 4 3 2" xfId="1430"/>
    <cellStyle name="Comma 3 7 4 3 2 2" xfId="2449"/>
    <cellStyle name="Comma 3 7 4 3 3" xfId="1953"/>
    <cellStyle name="Comma 3 7 4 3 4" xfId="2951"/>
    <cellStyle name="Comma 3 7 4 3 5" xfId="3453"/>
    <cellStyle name="Comma 3 7 4 3 6" xfId="3955"/>
    <cellStyle name="Comma 3 7 4 4" xfId="1182"/>
    <cellStyle name="Comma 3 7 4 4 2" xfId="2201"/>
    <cellStyle name="Comma 3 7 4 5" xfId="1705"/>
    <cellStyle name="Comma 3 7 4 6" xfId="2703"/>
    <cellStyle name="Comma 3 7 4 7" xfId="3205"/>
    <cellStyle name="Comma 3 7 4 8" xfId="3707"/>
    <cellStyle name="Comma 3 7 5" xfId="741"/>
    <cellStyle name="Comma 3 7 5 2" xfId="989"/>
    <cellStyle name="Comma 3 7 5 2 2" xfId="1485"/>
    <cellStyle name="Comma 3 7 5 2 2 2" xfId="2504"/>
    <cellStyle name="Comma 3 7 5 2 3" xfId="2008"/>
    <cellStyle name="Comma 3 7 5 2 4" xfId="3006"/>
    <cellStyle name="Comma 3 7 5 2 5" xfId="3508"/>
    <cellStyle name="Comma 3 7 5 2 6" xfId="4010"/>
    <cellStyle name="Comma 3 7 5 3" xfId="1237"/>
    <cellStyle name="Comma 3 7 5 3 2" xfId="2256"/>
    <cellStyle name="Comma 3 7 5 4" xfId="1760"/>
    <cellStyle name="Comma 3 7 5 5" xfId="2758"/>
    <cellStyle name="Comma 3 7 5 6" xfId="3260"/>
    <cellStyle name="Comma 3 7 5 7" xfId="3762"/>
    <cellStyle name="Comma 3 7 6" xfId="865"/>
    <cellStyle name="Comma 3 7 6 2" xfId="1361"/>
    <cellStyle name="Comma 3 7 6 2 2" xfId="2380"/>
    <cellStyle name="Comma 3 7 6 3" xfId="1884"/>
    <cellStyle name="Comma 3 7 6 4" xfId="2882"/>
    <cellStyle name="Comma 3 7 6 5" xfId="3384"/>
    <cellStyle name="Comma 3 7 6 6" xfId="3886"/>
    <cellStyle name="Comma 3 7 7" xfId="1113"/>
    <cellStyle name="Comma 3 7 7 2" xfId="2132"/>
    <cellStyle name="Comma 3 7 8" xfId="1636"/>
    <cellStyle name="Comma 3 7 9" xfId="2634"/>
    <cellStyle name="Comma 3 8" xfId="611"/>
    <cellStyle name="Comma 3 8 10" xfId="3138"/>
    <cellStyle name="Comma 3 8 11" xfId="3640"/>
    <cellStyle name="Comma 3 8 2" xfId="641"/>
    <cellStyle name="Comma 3 8 2 2" xfId="690"/>
    <cellStyle name="Comma 3 8 2 2 2" xfId="814"/>
    <cellStyle name="Comma 3 8 2 2 2 2" xfId="1062"/>
    <cellStyle name="Comma 3 8 2 2 2 2 2" xfId="1558"/>
    <cellStyle name="Comma 3 8 2 2 2 2 2 2" xfId="2577"/>
    <cellStyle name="Comma 3 8 2 2 2 2 3" xfId="2081"/>
    <cellStyle name="Comma 3 8 2 2 2 2 4" xfId="3079"/>
    <cellStyle name="Comma 3 8 2 2 2 2 5" xfId="3581"/>
    <cellStyle name="Comma 3 8 2 2 2 2 6" xfId="4083"/>
    <cellStyle name="Comma 3 8 2 2 2 3" xfId="1310"/>
    <cellStyle name="Comma 3 8 2 2 2 3 2" xfId="2329"/>
    <cellStyle name="Comma 3 8 2 2 2 4" xfId="1833"/>
    <cellStyle name="Comma 3 8 2 2 2 5" xfId="2831"/>
    <cellStyle name="Comma 3 8 2 2 2 6" xfId="3333"/>
    <cellStyle name="Comma 3 8 2 2 2 7" xfId="3835"/>
    <cellStyle name="Comma 3 8 2 2 3" xfId="938"/>
    <cellStyle name="Comma 3 8 2 2 3 2" xfId="1434"/>
    <cellStyle name="Comma 3 8 2 2 3 2 2" xfId="2453"/>
    <cellStyle name="Comma 3 8 2 2 3 3" xfId="1957"/>
    <cellStyle name="Comma 3 8 2 2 3 4" xfId="2955"/>
    <cellStyle name="Comma 3 8 2 2 3 5" xfId="3457"/>
    <cellStyle name="Comma 3 8 2 2 3 6" xfId="3959"/>
    <cellStyle name="Comma 3 8 2 2 4" xfId="1186"/>
    <cellStyle name="Comma 3 8 2 2 4 2" xfId="2205"/>
    <cellStyle name="Comma 3 8 2 2 5" xfId="1709"/>
    <cellStyle name="Comma 3 8 2 2 6" xfId="2707"/>
    <cellStyle name="Comma 3 8 2 2 7" xfId="3209"/>
    <cellStyle name="Comma 3 8 2 2 8" xfId="3711"/>
    <cellStyle name="Comma 3 8 2 3" xfId="765"/>
    <cellStyle name="Comma 3 8 2 3 2" xfId="1013"/>
    <cellStyle name="Comma 3 8 2 3 2 2" xfId="1509"/>
    <cellStyle name="Comma 3 8 2 3 2 2 2" xfId="2528"/>
    <cellStyle name="Comma 3 8 2 3 2 3" xfId="2032"/>
    <cellStyle name="Comma 3 8 2 3 2 4" xfId="3030"/>
    <cellStyle name="Comma 3 8 2 3 2 5" xfId="3532"/>
    <cellStyle name="Comma 3 8 2 3 2 6" xfId="4034"/>
    <cellStyle name="Comma 3 8 2 3 3" xfId="1261"/>
    <cellStyle name="Comma 3 8 2 3 3 2" xfId="2280"/>
    <cellStyle name="Comma 3 8 2 3 4" xfId="1784"/>
    <cellStyle name="Comma 3 8 2 3 5" xfId="2782"/>
    <cellStyle name="Comma 3 8 2 3 6" xfId="3284"/>
    <cellStyle name="Comma 3 8 2 3 7" xfId="3786"/>
    <cellStyle name="Comma 3 8 2 4" xfId="889"/>
    <cellStyle name="Comma 3 8 2 4 2" xfId="1385"/>
    <cellStyle name="Comma 3 8 2 4 2 2" xfId="2404"/>
    <cellStyle name="Comma 3 8 2 4 3" xfId="1908"/>
    <cellStyle name="Comma 3 8 2 4 4" xfId="2906"/>
    <cellStyle name="Comma 3 8 2 4 5" xfId="3408"/>
    <cellStyle name="Comma 3 8 2 4 6" xfId="3910"/>
    <cellStyle name="Comma 3 8 2 5" xfId="1137"/>
    <cellStyle name="Comma 3 8 2 5 2" xfId="2156"/>
    <cellStyle name="Comma 3 8 2 6" xfId="1660"/>
    <cellStyle name="Comma 3 8 2 7" xfId="2658"/>
    <cellStyle name="Comma 3 8 2 8" xfId="3160"/>
    <cellStyle name="Comma 3 8 2 9" xfId="3662"/>
    <cellStyle name="Comma 3 8 3" xfId="661"/>
    <cellStyle name="Comma 3 8 3 2" xfId="691"/>
    <cellStyle name="Comma 3 8 3 2 2" xfId="815"/>
    <cellStyle name="Comma 3 8 3 2 2 2" xfId="1063"/>
    <cellStyle name="Comma 3 8 3 2 2 2 2" xfId="1559"/>
    <cellStyle name="Comma 3 8 3 2 2 2 2 2" xfId="2578"/>
    <cellStyle name="Comma 3 8 3 2 2 2 3" xfId="2082"/>
    <cellStyle name="Comma 3 8 3 2 2 2 4" xfId="3080"/>
    <cellStyle name="Comma 3 8 3 2 2 2 5" xfId="3582"/>
    <cellStyle name="Comma 3 8 3 2 2 2 6" xfId="4084"/>
    <cellStyle name="Comma 3 8 3 2 2 3" xfId="1311"/>
    <cellStyle name="Comma 3 8 3 2 2 3 2" xfId="2330"/>
    <cellStyle name="Comma 3 8 3 2 2 4" xfId="1834"/>
    <cellStyle name="Comma 3 8 3 2 2 5" xfId="2832"/>
    <cellStyle name="Comma 3 8 3 2 2 6" xfId="3334"/>
    <cellStyle name="Comma 3 8 3 2 2 7" xfId="3836"/>
    <cellStyle name="Comma 3 8 3 2 3" xfId="939"/>
    <cellStyle name="Comma 3 8 3 2 3 2" xfId="1435"/>
    <cellStyle name="Comma 3 8 3 2 3 2 2" xfId="2454"/>
    <cellStyle name="Comma 3 8 3 2 3 3" xfId="1958"/>
    <cellStyle name="Comma 3 8 3 2 3 4" xfId="2956"/>
    <cellStyle name="Comma 3 8 3 2 3 5" xfId="3458"/>
    <cellStyle name="Comma 3 8 3 2 3 6" xfId="3960"/>
    <cellStyle name="Comma 3 8 3 2 4" xfId="1187"/>
    <cellStyle name="Comma 3 8 3 2 4 2" xfId="2206"/>
    <cellStyle name="Comma 3 8 3 2 5" xfId="1710"/>
    <cellStyle name="Comma 3 8 3 2 6" xfId="2708"/>
    <cellStyle name="Comma 3 8 3 2 7" xfId="3210"/>
    <cellStyle name="Comma 3 8 3 2 8" xfId="3712"/>
    <cellStyle name="Comma 3 8 3 3" xfId="785"/>
    <cellStyle name="Comma 3 8 3 3 2" xfId="1033"/>
    <cellStyle name="Comma 3 8 3 3 2 2" xfId="1529"/>
    <cellStyle name="Comma 3 8 3 3 2 2 2" xfId="2548"/>
    <cellStyle name="Comma 3 8 3 3 2 3" xfId="2052"/>
    <cellStyle name="Comma 3 8 3 3 2 4" xfId="3050"/>
    <cellStyle name="Comma 3 8 3 3 2 5" xfId="3552"/>
    <cellStyle name="Comma 3 8 3 3 2 6" xfId="4054"/>
    <cellStyle name="Comma 3 8 3 3 3" xfId="1281"/>
    <cellStyle name="Comma 3 8 3 3 3 2" xfId="2300"/>
    <cellStyle name="Comma 3 8 3 3 4" xfId="1804"/>
    <cellStyle name="Comma 3 8 3 3 5" xfId="2802"/>
    <cellStyle name="Comma 3 8 3 3 6" xfId="3304"/>
    <cellStyle name="Comma 3 8 3 3 7" xfId="3806"/>
    <cellStyle name="Comma 3 8 3 4" xfId="909"/>
    <cellStyle name="Comma 3 8 3 4 2" xfId="1405"/>
    <cellStyle name="Comma 3 8 3 4 2 2" xfId="2424"/>
    <cellStyle name="Comma 3 8 3 4 3" xfId="1928"/>
    <cellStyle name="Comma 3 8 3 4 4" xfId="2926"/>
    <cellStyle name="Comma 3 8 3 4 5" xfId="3428"/>
    <cellStyle name="Comma 3 8 3 4 6" xfId="3930"/>
    <cellStyle name="Comma 3 8 3 5" xfId="1157"/>
    <cellStyle name="Comma 3 8 3 5 2" xfId="2176"/>
    <cellStyle name="Comma 3 8 3 6" xfId="1680"/>
    <cellStyle name="Comma 3 8 3 7" xfId="2678"/>
    <cellStyle name="Comma 3 8 3 8" xfId="3180"/>
    <cellStyle name="Comma 3 8 3 9" xfId="3682"/>
    <cellStyle name="Comma 3 8 4" xfId="689"/>
    <cellStyle name="Comma 3 8 4 2" xfId="813"/>
    <cellStyle name="Comma 3 8 4 2 2" xfId="1061"/>
    <cellStyle name="Comma 3 8 4 2 2 2" xfId="1557"/>
    <cellStyle name="Comma 3 8 4 2 2 2 2" xfId="2576"/>
    <cellStyle name="Comma 3 8 4 2 2 3" xfId="2080"/>
    <cellStyle name="Comma 3 8 4 2 2 4" xfId="3078"/>
    <cellStyle name="Comma 3 8 4 2 2 5" xfId="3580"/>
    <cellStyle name="Comma 3 8 4 2 2 6" xfId="4082"/>
    <cellStyle name="Comma 3 8 4 2 3" xfId="1309"/>
    <cellStyle name="Comma 3 8 4 2 3 2" xfId="2328"/>
    <cellStyle name="Comma 3 8 4 2 4" xfId="1832"/>
    <cellStyle name="Comma 3 8 4 2 5" xfId="2830"/>
    <cellStyle name="Comma 3 8 4 2 6" xfId="3332"/>
    <cellStyle name="Comma 3 8 4 2 7" xfId="3834"/>
    <cellStyle name="Comma 3 8 4 3" xfId="937"/>
    <cellStyle name="Comma 3 8 4 3 2" xfId="1433"/>
    <cellStyle name="Comma 3 8 4 3 2 2" xfId="2452"/>
    <cellStyle name="Comma 3 8 4 3 3" xfId="1956"/>
    <cellStyle name="Comma 3 8 4 3 4" xfId="2954"/>
    <cellStyle name="Comma 3 8 4 3 5" xfId="3456"/>
    <cellStyle name="Comma 3 8 4 3 6" xfId="3958"/>
    <cellStyle name="Comma 3 8 4 4" xfId="1185"/>
    <cellStyle name="Comma 3 8 4 4 2" xfId="2204"/>
    <cellStyle name="Comma 3 8 4 5" xfId="1708"/>
    <cellStyle name="Comma 3 8 4 6" xfId="2706"/>
    <cellStyle name="Comma 3 8 4 7" xfId="3208"/>
    <cellStyle name="Comma 3 8 4 8" xfId="3710"/>
    <cellStyle name="Comma 3 8 5" xfId="743"/>
    <cellStyle name="Comma 3 8 5 2" xfId="991"/>
    <cellStyle name="Comma 3 8 5 2 2" xfId="1487"/>
    <cellStyle name="Comma 3 8 5 2 2 2" xfId="2506"/>
    <cellStyle name="Comma 3 8 5 2 3" xfId="2010"/>
    <cellStyle name="Comma 3 8 5 2 4" xfId="3008"/>
    <cellStyle name="Comma 3 8 5 2 5" xfId="3510"/>
    <cellStyle name="Comma 3 8 5 2 6" xfId="4012"/>
    <cellStyle name="Comma 3 8 5 3" xfId="1239"/>
    <cellStyle name="Comma 3 8 5 3 2" xfId="2258"/>
    <cellStyle name="Comma 3 8 5 4" xfId="1762"/>
    <cellStyle name="Comma 3 8 5 5" xfId="2760"/>
    <cellStyle name="Comma 3 8 5 6" xfId="3262"/>
    <cellStyle name="Comma 3 8 5 7" xfId="3764"/>
    <cellStyle name="Comma 3 8 6" xfId="867"/>
    <cellStyle name="Comma 3 8 6 2" xfId="1363"/>
    <cellStyle name="Comma 3 8 6 2 2" xfId="2382"/>
    <cellStyle name="Comma 3 8 6 3" xfId="1886"/>
    <cellStyle name="Comma 3 8 6 4" xfId="2884"/>
    <cellStyle name="Comma 3 8 6 5" xfId="3386"/>
    <cellStyle name="Comma 3 8 6 6" xfId="3888"/>
    <cellStyle name="Comma 3 8 7" xfId="1115"/>
    <cellStyle name="Comma 3 8 7 2" xfId="2134"/>
    <cellStyle name="Comma 3 8 8" xfId="1638"/>
    <cellStyle name="Comma 3 8 9" xfId="2636"/>
    <cellStyle name="Comma 3 9" xfId="613"/>
    <cellStyle name="Comma 3 9 10" xfId="3140"/>
    <cellStyle name="Comma 3 9 11" xfId="3642"/>
    <cellStyle name="Comma 3 9 2" xfId="643"/>
    <cellStyle name="Comma 3 9 2 2" xfId="693"/>
    <cellStyle name="Comma 3 9 2 2 2" xfId="817"/>
    <cellStyle name="Comma 3 9 2 2 2 2" xfId="1065"/>
    <cellStyle name="Comma 3 9 2 2 2 2 2" xfId="1561"/>
    <cellStyle name="Comma 3 9 2 2 2 2 2 2" xfId="2580"/>
    <cellStyle name="Comma 3 9 2 2 2 2 3" xfId="2084"/>
    <cellStyle name="Comma 3 9 2 2 2 2 4" xfId="3082"/>
    <cellStyle name="Comma 3 9 2 2 2 2 5" xfId="3584"/>
    <cellStyle name="Comma 3 9 2 2 2 2 6" xfId="4086"/>
    <cellStyle name="Comma 3 9 2 2 2 3" xfId="1313"/>
    <cellStyle name="Comma 3 9 2 2 2 3 2" xfId="2332"/>
    <cellStyle name="Comma 3 9 2 2 2 4" xfId="1836"/>
    <cellStyle name="Comma 3 9 2 2 2 5" xfId="2834"/>
    <cellStyle name="Comma 3 9 2 2 2 6" xfId="3336"/>
    <cellStyle name="Comma 3 9 2 2 2 7" xfId="3838"/>
    <cellStyle name="Comma 3 9 2 2 3" xfId="941"/>
    <cellStyle name="Comma 3 9 2 2 3 2" xfId="1437"/>
    <cellStyle name="Comma 3 9 2 2 3 2 2" xfId="2456"/>
    <cellStyle name="Comma 3 9 2 2 3 3" xfId="1960"/>
    <cellStyle name="Comma 3 9 2 2 3 4" xfId="2958"/>
    <cellStyle name="Comma 3 9 2 2 3 5" xfId="3460"/>
    <cellStyle name="Comma 3 9 2 2 3 6" xfId="3962"/>
    <cellStyle name="Comma 3 9 2 2 4" xfId="1189"/>
    <cellStyle name="Comma 3 9 2 2 4 2" xfId="2208"/>
    <cellStyle name="Comma 3 9 2 2 5" xfId="1712"/>
    <cellStyle name="Comma 3 9 2 2 6" xfId="2710"/>
    <cellStyle name="Comma 3 9 2 2 7" xfId="3212"/>
    <cellStyle name="Comma 3 9 2 2 8" xfId="3714"/>
    <cellStyle name="Comma 3 9 2 3" xfId="767"/>
    <cellStyle name="Comma 3 9 2 3 2" xfId="1015"/>
    <cellStyle name="Comma 3 9 2 3 2 2" xfId="1511"/>
    <cellStyle name="Comma 3 9 2 3 2 2 2" xfId="2530"/>
    <cellStyle name="Comma 3 9 2 3 2 3" xfId="2034"/>
    <cellStyle name="Comma 3 9 2 3 2 4" xfId="3032"/>
    <cellStyle name="Comma 3 9 2 3 2 5" xfId="3534"/>
    <cellStyle name="Comma 3 9 2 3 2 6" xfId="4036"/>
    <cellStyle name="Comma 3 9 2 3 3" xfId="1263"/>
    <cellStyle name="Comma 3 9 2 3 3 2" xfId="2282"/>
    <cellStyle name="Comma 3 9 2 3 4" xfId="1786"/>
    <cellStyle name="Comma 3 9 2 3 5" xfId="2784"/>
    <cellStyle name="Comma 3 9 2 3 6" xfId="3286"/>
    <cellStyle name="Comma 3 9 2 3 7" xfId="3788"/>
    <cellStyle name="Comma 3 9 2 4" xfId="891"/>
    <cellStyle name="Comma 3 9 2 4 2" xfId="1387"/>
    <cellStyle name="Comma 3 9 2 4 2 2" xfId="2406"/>
    <cellStyle name="Comma 3 9 2 4 3" xfId="1910"/>
    <cellStyle name="Comma 3 9 2 4 4" xfId="2908"/>
    <cellStyle name="Comma 3 9 2 4 5" xfId="3410"/>
    <cellStyle name="Comma 3 9 2 4 6" xfId="3912"/>
    <cellStyle name="Comma 3 9 2 5" xfId="1139"/>
    <cellStyle name="Comma 3 9 2 5 2" xfId="2158"/>
    <cellStyle name="Comma 3 9 2 6" xfId="1662"/>
    <cellStyle name="Comma 3 9 2 7" xfId="2660"/>
    <cellStyle name="Comma 3 9 2 8" xfId="3162"/>
    <cellStyle name="Comma 3 9 2 9" xfId="3664"/>
    <cellStyle name="Comma 3 9 3" xfId="663"/>
    <cellStyle name="Comma 3 9 3 2" xfId="694"/>
    <cellStyle name="Comma 3 9 3 2 2" xfId="818"/>
    <cellStyle name="Comma 3 9 3 2 2 2" xfId="1066"/>
    <cellStyle name="Comma 3 9 3 2 2 2 2" xfId="1562"/>
    <cellStyle name="Comma 3 9 3 2 2 2 2 2" xfId="2581"/>
    <cellStyle name="Comma 3 9 3 2 2 2 3" xfId="2085"/>
    <cellStyle name="Comma 3 9 3 2 2 2 4" xfId="3083"/>
    <cellStyle name="Comma 3 9 3 2 2 2 5" xfId="3585"/>
    <cellStyle name="Comma 3 9 3 2 2 2 6" xfId="4087"/>
    <cellStyle name="Comma 3 9 3 2 2 3" xfId="1314"/>
    <cellStyle name="Comma 3 9 3 2 2 3 2" xfId="2333"/>
    <cellStyle name="Comma 3 9 3 2 2 4" xfId="1837"/>
    <cellStyle name="Comma 3 9 3 2 2 5" xfId="2835"/>
    <cellStyle name="Comma 3 9 3 2 2 6" xfId="3337"/>
    <cellStyle name="Comma 3 9 3 2 2 7" xfId="3839"/>
    <cellStyle name="Comma 3 9 3 2 3" xfId="942"/>
    <cellStyle name="Comma 3 9 3 2 3 2" xfId="1438"/>
    <cellStyle name="Comma 3 9 3 2 3 2 2" xfId="2457"/>
    <cellStyle name="Comma 3 9 3 2 3 3" xfId="1961"/>
    <cellStyle name="Comma 3 9 3 2 3 4" xfId="2959"/>
    <cellStyle name="Comma 3 9 3 2 3 5" xfId="3461"/>
    <cellStyle name="Comma 3 9 3 2 3 6" xfId="3963"/>
    <cellStyle name="Comma 3 9 3 2 4" xfId="1190"/>
    <cellStyle name="Comma 3 9 3 2 4 2" xfId="2209"/>
    <cellStyle name="Comma 3 9 3 2 5" xfId="1713"/>
    <cellStyle name="Comma 3 9 3 2 6" xfId="2711"/>
    <cellStyle name="Comma 3 9 3 2 7" xfId="3213"/>
    <cellStyle name="Comma 3 9 3 2 8" xfId="3715"/>
    <cellStyle name="Comma 3 9 3 3" xfId="787"/>
    <cellStyle name="Comma 3 9 3 3 2" xfId="1035"/>
    <cellStyle name="Comma 3 9 3 3 2 2" xfId="1531"/>
    <cellStyle name="Comma 3 9 3 3 2 2 2" xfId="2550"/>
    <cellStyle name="Comma 3 9 3 3 2 3" xfId="2054"/>
    <cellStyle name="Comma 3 9 3 3 2 4" xfId="3052"/>
    <cellStyle name="Comma 3 9 3 3 2 5" xfId="3554"/>
    <cellStyle name="Comma 3 9 3 3 2 6" xfId="4056"/>
    <cellStyle name="Comma 3 9 3 3 3" xfId="1283"/>
    <cellStyle name="Comma 3 9 3 3 3 2" xfId="2302"/>
    <cellStyle name="Comma 3 9 3 3 4" xfId="1806"/>
    <cellStyle name="Comma 3 9 3 3 5" xfId="2804"/>
    <cellStyle name="Comma 3 9 3 3 6" xfId="3306"/>
    <cellStyle name="Comma 3 9 3 3 7" xfId="3808"/>
    <cellStyle name="Comma 3 9 3 4" xfId="911"/>
    <cellStyle name="Comma 3 9 3 4 2" xfId="1407"/>
    <cellStyle name="Comma 3 9 3 4 2 2" xfId="2426"/>
    <cellStyle name="Comma 3 9 3 4 3" xfId="1930"/>
    <cellStyle name="Comma 3 9 3 4 4" xfId="2928"/>
    <cellStyle name="Comma 3 9 3 4 5" xfId="3430"/>
    <cellStyle name="Comma 3 9 3 4 6" xfId="3932"/>
    <cellStyle name="Comma 3 9 3 5" xfId="1159"/>
    <cellStyle name="Comma 3 9 3 5 2" xfId="2178"/>
    <cellStyle name="Comma 3 9 3 6" xfId="1682"/>
    <cellStyle name="Comma 3 9 3 7" xfId="2680"/>
    <cellStyle name="Comma 3 9 3 8" xfId="3182"/>
    <cellStyle name="Comma 3 9 3 9" xfId="3684"/>
    <cellStyle name="Comma 3 9 4" xfId="692"/>
    <cellStyle name="Comma 3 9 4 2" xfId="816"/>
    <cellStyle name="Comma 3 9 4 2 2" xfId="1064"/>
    <cellStyle name="Comma 3 9 4 2 2 2" xfId="1560"/>
    <cellStyle name="Comma 3 9 4 2 2 2 2" xfId="2579"/>
    <cellStyle name="Comma 3 9 4 2 2 3" xfId="2083"/>
    <cellStyle name="Comma 3 9 4 2 2 4" xfId="3081"/>
    <cellStyle name="Comma 3 9 4 2 2 5" xfId="3583"/>
    <cellStyle name="Comma 3 9 4 2 2 6" xfId="4085"/>
    <cellStyle name="Comma 3 9 4 2 3" xfId="1312"/>
    <cellStyle name="Comma 3 9 4 2 3 2" xfId="2331"/>
    <cellStyle name="Comma 3 9 4 2 4" xfId="1835"/>
    <cellStyle name="Comma 3 9 4 2 5" xfId="2833"/>
    <cellStyle name="Comma 3 9 4 2 6" xfId="3335"/>
    <cellStyle name="Comma 3 9 4 2 7" xfId="3837"/>
    <cellStyle name="Comma 3 9 4 3" xfId="940"/>
    <cellStyle name="Comma 3 9 4 3 2" xfId="1436"/>
    <cellStyle name="Comma 3 9 4 3 2 2" xfId="2455"/>
    <cellStyle name="Comma 3 9 4 3 3" xfId="1959"/>
    <cellStyle name="Comma 3 9 4 3 4" xfId="2957"/>
    <cellStyle name="Comma 3 9 4 3 5" xfId="3459"/>
    <cellStyle name="Comma 3 9 4 3 6" xfId="3961"/>
    <cellStyle name="Comma 3 9 4 4" xfId="1188"/>
    <cellStyle name="Comma 3 9 4 4 2" xfId="2207"/>
    <cellStyle name="Comma 3 9 4 5" xfId="1711"/>
    <cellStyle name="Comma 3 9 4 6" xfId="2709"/>
    <cellStyle name="Comma 3 9 4 7" xfId="3211"/>
    <cellStyle name="Comma 3 9 4 8" xfId="3713"/>
    <cellStyle name="Comma 3 9 5" xfId="745"/>
    <cellStyle name="Comma 3 9 5 2" xfId="993"/>
    <cellStyle name="Comma 3 9 5 2 2" xfId="1489"/>
    <cellStyle name="Comma 3 9 5 2 2 2" xfId="2508"/>
    <cellStyle name="Comma 3 9 5 2 3" xfId="2012"/>
    <cellStyle name="Comma 3 9 5 2 4" xfId="3010"/>
    <cellStyle name="Comma 3 9 5 2 5" xfId="3512"/>
    <cellStyle name="Comma 3 9 5 2 6" xfId="4014"/>
    <cellStyle name="Comma 3 9 5 3" xfId="1241"/>
    <cellStyle name="Comma 3 9 5 3 2" xfId="2260"/>
    <cellStyle name="Comma 3 9 5 4" xfId="1764"/>
    <cellStyle name="Comma 3 9 5 5" xfId="2762"/>
    <cellStyle name="Comma 3 9 5 6" xfId="3264"/>
    <cellStyle name="Comma 3 9 5 7" xfId="3766"/>
    <cellStyle name="Comma 3 9 6" xfId="869"/>
    <cellStyle name="Comma 3 9 6 2" xfId="1365"/>
    <cellStyle name="Comma 3 9 6 2 2" xfId="2384"/>
    <cellStyle name="Comma 3 9 6 3" xfId="1888"/>
    <cellStyle name="Comma 3 9 6 4" xfId="2886"/>
    <cellStyle name="Comma 3 9 6 5" xfId="3388"/>
    <cellStyle name="Comma 3 9 6 6" xfId="3890"/>
    <cellStyle name="Comma 3 9 7" xfId="1117"/>
    <cellStyle name="Comma 3 9 7 2" xfId="2136"/>
    <cellStyle name="Comma 3 9 8" xfId="1640"/>
    <cellStyle name="Comma 3 9 9" xfId="2638"/>
    <cellStyle name="Comma 30" xfId="4204"/>
    <cellStyle name="Comma 31" xfId="4336"/>
    <cellStyle name="Comma 32" xfId="4196"/>
    <cellStyle name="Comma 33" xfId="4331"/>
    <cellStyle name="Comma 34" xfId="4335"/>
    <cellStyle name="Comma 35" xfId="4332"/>
    <cellStyle name="Comma 4" xfId="167"/>
    <cellStyle name="Comma 4 2" xfId="112"/>
    <cellStyle name="Comma 4 2 2" xfId="187"/>
    <cellStyle name="Comma 4 3" xfId="174"/>
    <cellStyle name="Comma 5" xfId="377"/>
    <cellStyle name="Comma 5 2" xfId="4233"/>
    <cellStyle name="Comma 5 3" xfId="4187"/>
    <cellStyle name="Comma 6" xfId="378"/>
    <cellStyle name="Comma 6 2" xfId="379"/>
    <cellStyle name="Comma 6 3" xfId="4231"/>
    <cellStyle name="Comma 7" xfId="97"/>
    <cellStyle name="Comma 7 2" xfId="162"/>
    <cellStyle name="Comma 7 2 2" xfId="381"/>
    <cellStyle name="Comma 7 2 2 2" xfId="4322"/>
    <cellStyle name="Comma 7 2 3" xfId="1619"/>
    <cellStyle name="Comma 7 2 4" xfId="4206"/>
    <cellStyle name="Comma 7 3" xfId="380"/>
    <cellStyle name="Comma 7 3 2" xfId="4280"/>
    <cellStyle name="Comma 7 4" xfId="1604"/>
    <cellStyle name="Comma 7 5" xfId="4201"/>
    <cellStyle name="Comma 8" xfId="382"/>
    <cellStyle name="Comma 8 2" xfId="383"/>
    <cellStyle name="Comma 9" xfId="384"/>
    <cellStyle name="CommaBlank" xfId="385"/>
    <cellStyle name="CommaBlank 2" xfId="386"/>
    <cellStyle name="Currency 10" xfId="387"/>
    <cellStyle name="Currency 10 10" xfId="3126"/>
    <cellStyle name="Currency 10 11" xfId="3628"/>
    <cellStyle name="Currency 10 2" xfId="623"/>
    <cellStyle name="Currency 10 2 2" xfId="696"/>
    <cellStyle name="Currency 10 2 2 2" xfId="820"/>
    <cellStyle name="Currency 10 2 2 2 2" xfId="1068"/>
    <cellStyle name="Currency 10 2 2 2 2 2" xfId="1564"/>
    <cellStyle name="Currency 10 2 2 2 2 2 2" xfId="2583"/>
    <cellStyle name="Currency 10 2 2 2 2 3" xfId="2087"/>
    <cellStyle name="Currency 10 2 2 2 2 4" xfId="3085"/>
    <cellStyle name="Currency 10 2 2 2 2 5" xfId="3587"/>
    <cellStyle name="Currency 10 2 2 2 2 6" xfId="4089"/>
    <cellStyle name="Currency 10 2 2 2 3" xfId="1316"/>
    <cellStyle name="Currency 10 2 2 2 3 2" xfId="2335"/>
    <cellStyle name="Currency 10 2 2 2 4" xfId="1839"/>
    <cellStyle name="Currency 10 2 2 2 5" xfId="2837"/>
    <cellStyle name="Currency 10 2 2 2 6" xfId="3339"/>
    <cellStyle name="Currency 10 2 2 2 7" xfId="3841"/>
    <cellStyle name="Currency 10 2 2 3" xfId="944"/>
    <cellStyle name="Currency 10 2 2 3 2" xfId="1440"/>
    <cellStyle name="Currency 10 2 2 3 2 2" xfId="2459"/>
    <cellStyle name="Currency 10 2 2 3 3" xfId="1963"/>
    <cellStyle name="Currency 10 2 2 3 4" xfId="2961"/>
    <cellStyle name="Currency 10 2 2 3 5" xfId="3463"/>
    <cellStyle name="Currency 10 2 2 3 6" xfId="3965"/>
    <cellStyle name="Currency 10 2 2 4" xfId="1192"/>
    <cellStyle name="Currency 10 2 2 4 2" xfId="2211"/>
    <cellStyle name="Currency 10 2 2 5" xfId="1715"/>
    <cellStyle name="Currency 10 2 2 6" xfId="2713"/>
    <cellStyle name="Currency 10 2 2 7" xfId="3215"/>
    <cellStyle name="Currency 10 2 2 8" xfId="3717"/>
    <cellStyle name="Currency 10 2 3" xfId="753"/>
    <cellStyle name="Currency 10 2 3 2" xfId="1001"/>
    <cellStyle name="Currency 10 2 3 2 2" xfId="1497"/>
    <cellStyle name="Currency 10 2 3 2 2 2" xfId="2516"/>
    <cellStyle name="Currency 10 2 3 2 3" xfId="2020"/>
    <cellStyle name="Currency 10 2 3 2 4" xfId="3018"/>
    <cellStyle name="Currency 10 2 3 2 5" xfId="3520"/>
    <cellStyle name="Currency 10 2 3 2 6" xfId="4022"/>
    <cellStyle name="Currency 10 2 3 3" xfId="1249"/>
    <cellStyle name="Currency 10 2 3 3 2" xfId="2268"/>
    <cellStyle name="Currency 10 2 3 4" xfId="1772"/>
    <cellStyle name="Currency 10 2 3 5" xfId="2770"/>
    <cellStyle name="Currency 10 2 3 6" xfId="3272"/>
    <cellStyle name="Currency 10 2 3 7" xfId="3774"/>
    <cellStyle name="Currency 10 2 4" xfId="877"/>
    <cellStyle name="Currency 10 2 4 2" xfId="1373"/>
    <cellStyle name="Currency 10 2 4 2 2" xfId="2392"/>
    <cellStyle name="Currency 10 2 4 3" xfId="1896"/>
    <cellStyle name="Currency 10 2 4 4" xfId="2894"/>
    <cellStyle name="Currency 10 2 4 5" xfId="3396"/>
    <cellStyle name="Currency 10 2 4 6" xfId="3898"/>
    <cellStyle name="Currency 10 2 5" xfId="1125"/>
    <cellStyle name="Currency 10 2 5 2" xfId="2144"/>
    <cellStyle name="Currency 10 2 6" xfId="1648"/>
    <cellStyle name="Currency 10 2 7" xfId="2646"/>
    <cellStyle name="Currency 10 2 8" xfId="3148"/>
    <cellStyle name="Currency 10 2 9" xfId="3650"/>
    <cellStyle name="Currency 10 3" xfId="649"/>
    <cellStyle name="Currency 10 3 2" xfId="697"/>
    <cellStyle name="Currency 10 3 2 2" xfId="821"/>
    <cellStyle name="Currency 10 3 2 2 2" xfId="1069"/>
    <cellStyle name="Currency 10 3 2 2 2 2" xfId="1565"/>
    <cellStyle name="Currency 10 3 2 2 2 2 2" xfId="2584"/>
    <cellStyle name="Currency 10 3 2 2 2 3" xfId="2088"/>
    <cellStyle name="Currency 10 3 2 2 2 4" xfId="3086"/>
    <cellStyle name="Currency 10 3 2 2 2 5" xfId="3588"/>
    <cellStyle name="Currency 10 3 2 2 2 6" xfId="4090"/>
    <cellStyle name="Currency 10 3 2 2 3" xfId="1317"/>
    <cellStyle name="Currency 10 3 2 2 3 2" xfId="2336"/>
    <cellStyle name="Currency 10 3 2 2 4" xfId="1840"/>
    <cellStyle name="Currency 10 3 2 2 5" xfId="2838"/>
    <cellStyle name="Currency 10 3 2 2 6" xfId="3340"/>
    <cellStyle name="Currency 10 3 2 2 7" xfId="3842"/>
    <cellStyle name="Currency 10 3 2 3" xfId="945"/>
    <cellStyle name="Currency 10 3 2 3 2" xfId="1441"/>
    <cellStyle name="Currency 10 3 2 3 2 2" xfId="2460"/>
    <cellStyle name="Currency 10 3 2 3 3" xfId="1964"/>
    <cellStyle name="Currency 10 3 2 3 4" xfId="2962"/>
    <cellStyle name="Currency 10 3 2 3 5" xfId="3464"/>
    <cellStyle name="Currency 10 3 2 3 6" xfId="3966"/>
    <cellStyle name="Currency 10 3 2 4" xfId="1193"/>
    <cellStyle name="Currency 10 3 2 4 2" xfId="2212"/>
    <cellStyle name="Currency 10 3 2 5" xfId="1716"/>
    <cellStyle name="Currency 10 3 2 6" xfId="2714"/>
    <cellStyle name="Currency 10 3 2 7" xfId="3216"/>
    <cellStyle name="Currency 10 3 2 8" xfId="3718"/>
    <cellStyle name="Currency 10 3 3" xfId="773"/>
    <cellStyle name="Currency 10 3 3 2" xfId="1021"/>
    <cellStyle name="Currency 10 3 3 2 2" xfId="1517"/>
    <cellStyle name="Currency 10 3 3 2 2 2" xfId="2536"/>
    <cellStyle name="Currency 10 3 3 2 3" xfId="2040"/>
    <cellStyle name="Currency 10 3 3 2 4" xfId="3038"/>
    <cellStyle name="Currency 10 3 3 2 5" xfId="3540"/>
    <cellStyle name="Currency 10 3 3 2 6" xfId="4042"/>
    <cellStyle name="Currency 10 3 3 3" xfId="1269"/>
    <cellStyle name="Currency 10 3 3 3 2" xfId="2288"/>
    <cellStyle name="Currency 10 3 3 4" xfId="1792"/>
    <cellStyle name="Currency 10 3 3 5" xfId="2790"/>
    <cellStyle name="Currency 10 3 3 6" xfId="3292"/>
    <cellStyle name="Currency 10 3 3 7" xfId="3794"/>
    <cellStyle name="Currency 10 3 4" xfId="897"/>
    <cellStyle name="Currency 10 3 4 2" xfId="1393"/>
    <cellStyle name="Currency 10 3 4 2 2" xfId="2412"/>
    <cellStyle name="Currency 10 3 4 3" xfId="1916"/>
    <cellStyle name="Currency 10 3 4 4" xfId="2914"/>
    <cellStyle name="Currency 10 3 4 5" xfId="3416"/>
    <cellStyle name="Currency 10 3 4 6" xfId="3918"/>
    <cellStyle name="Currency 10 3 5" xfId="1145"/>
    <cellStyle name="Currency 10 3 5 2" xfId="2164"/>
    <cellStyle name="Currency 10 3 6" xfId="1668"/>
    <cellStyle name="Currency 10 3 7" xfId="2666"/>
    <cellStyle name="Currency 10 3 8" xfId="3168"/>
    <cellStyle name="Currency 10 3 9" xfId="3670"/>
    <cellStyle name="Currency 10 4" xfId="695"/>
    <cellStyle name="Currency 10 4 2" xfId="819"/>
    <cellStyle name="Currency 10 4 2 2" xfId="1067"/>
    <cellStyle name="Currency 10 4 2 2 2" xfId="1563"/>
    <cellStyle name="Currency 10 4 2 2 2 2" xfId="2582"/>
    <cellStyle name="Currency 10 4 2 2 3" xfId="2086"/>
    <cellStyle name="Currency 10 4 2 2 4" xfId="3084"/>
    <cellStyle name="Currency 10 4 2 2 5" xfId="3586"/>
    <cellStyle name="Currency 10 4 2 2 6" xfId="4088"/>
    <cellStyle name="Currency 10 4 2 3" xfId="1315"/>
    <cellStyle name="Currency 10 4 2 3 2" xfId="2334"/>
    <cellStyle name="Currency 10 4 2 4" xfId="1838"/>
    <cellStyle name="Currency 10 4 2 5" xfId="2836"/>
    <cellStyle name="Currency 10 4 2 6" xfId="3338"/>
    <cellStyle name="Currency 10 4 2 7" xfId="3840"/>
    <cellStyle name="Currency 10 4 3" xfId="943"/>
    <cellStyle name="Currency 10 4 3 2" xfId="1439"/>
    <cellStyle name="Currency 10 4 3 2 2" xfId="2458"/>
    <cellStyle name="Currency 10 4 3 3" xfId="1962"/>
    <cellStyle name="Currency 10 4 3 4" xfId="2960"/>
    <cellStyle name="Currency 10 4 3 5" xfId="3462"/>
    <cellStyle name="Currency 10 4 3 6" xfId="3964"/>
    <cellStyle name="Currency 10 4 4" xfId="1191"/>
    <cellStyle name="Currency 10 4 4 2" xfId="2210"/>
    <cellStyle name="Currency 10 4 5" xfId="1714"/>
    <cellStyle name="Currency 10 4 6" xfId="2712"/>
    <cellStyle name="Currency 10 4 7" xfId="3214"/>
    <cellStyle name="Currency 10 4 8" xfId="3716"/>
    <cellStyle name="Currency 10 5" xfId="731"/>
    <cellStyle name="Currency 10 5 2" xfId="979"/>
    <cellStyle name="Currency 10 5 2 2" xfId="1475"/>
    <cellStyle name="Currency 10 5 2 2 2" xfId="2494"/>
    <cellStyle name="Currency 10 5 2 3" xfId="1998"/>
    <cellStyle name="Currency 10 5 2 4" xfId="2996"/>
    <cellStyle name="Currency 10 5 2 5" xfId="3498"/>
    <cellStyle name="Currency 10 5 2 6" xfId="4000"/>
    <cellStyle name="Currency 10 5 3" xfId="1227"/>
    <cellStyle name="Currency 10 5 3 2" xfId="2246"/>
    <cellStyle name="Currency 10 5 4" xfId="1750"/>
    <cellStyle name="Currency 10 5 5" xfId="2748"/>
    <cellStyle name="Currency 10 5 6" xfId="3250"/>
    <cellStyle name="Currency 10 5 7" xfId="3752"/>
    <cellStyle name="Currency 10 6" xfId="855"/>
    <cellStyle name="Currency 10 6 2" xfId="1351"/>
    <cellStyle name="Currency 10 6 2 2" xfId="2370"/>
    <cellStyle name="Currency 10 6 3" xfId="1874"/>
    <cellStyle name="Currency 10 6 4" xfId="2872"/>
    <cellStyle name="Currency 10 6 5" xfId="3374"/>
    <cellStyle name="Currency 10 6 6" xfId="3876"/>
    <cellStyle name="Currency 10 7" xfId="1103"/>
    <cellStyle name="Currency 10 7 2" xfId="2122"/>
    <cellStyle name="Currency 10 8" xfId="1626"/>
    <cellStyle name="Currency 10 9" xfId="2624"/>
    <cellStyle name="Currency 2" xfId="45"/>
    <cellStyle name="Currency 2 2" xfId="46"/>
    <cellStyle name="Currency 2 2 2" xfId="113"/>
    <cellStyle name="Currency 2 2 2 2" xfId="1614"/>
    <cellStyle name="Currency 2 2 3" xfId="137"/>
    <cellStyle name="Currency 2 2 3 2" xfId="4297"/>
    <cellStyle name="Currency 2 3" xfId="47"/>
    <cellStyle name="Currency 2 3 2" xfId="138"/>
    <cellStyle name="Currency 2 3 2 2" xfId="4298"/>
    <cellStyle name="Currency 2 3 3" xfId="599"/>
    <cellStyle name="Currency 2 3 3 2" xfId="4248"/>
    <cellStyle name="Currency 2 4" xfId="48"/>
    <cellStyle name="Currency 2 4 2" xfId="139"/>
    <cellStyle name="Currency 2 4 2 2" xfId="4299"/>
    <cellStyle name="Currency 2 4 3" xfId="4249"/>
    <cellStyle name="Currency 2 5" xfId="109"/>
    <cellStyle name="Currency 2 5 2" xfId="1611"/>
    <cellStyle name="Currency 2 6" xfId="172"/>
    <cellStyle name="Currency 3" xfId="114"/>
    <cellStyle name="Currency 3 2" xfId="175"/>
    <cellStyle name="Currency 3 3" xfId="389"/>
    <cellStyle name="Currency 3 4" xfId="390"/>
    <cellStyle name="Currency 3 5" xfId="624"/>
    <cellStyle name="Currency 3 6" xfId="388"/>
    <cellStyle name="Currency 4" xfId="106"/>
    <cellStyle name="Currency 4 2" xfId="392"/>
    <cellStyle name="Currency 4 3" xfId="393"/>
    <cellStyle name="Currency 4 4" xfId="394"/>
    <cellStyle name="Currency 4 5" xfId="391"/>
    <cellStyle name="Currency 5" xfId="395"/>
    <cellStyle name="Currency 5 2" xfId="4327"/>
    <cellStyle name="Currency 5 3" xfId="4215"/>
    <cellStyle name="Currency 6" xfId="396"/>
    <cellStyle name="Currency 7" xfId="397"/>
    <cellStyle name="Currency 7 2" xfId="4230"/>
    <cellStyle name="Currency 8" xfId="398"/>
    <cellStyle name="Currency 8 2" xfId="4210"/>
    <cellStyle name="Currency 9" xfId="399"/>
    <cellStyle name="Explanatory Text" xfId="49" builtinId="53" customBuiltin="1"/>
    <cellStyle name="Explanatory Text 2" xfId="400"/>
    <cellStyle name="Explanatory Text 3" xfId="401"/>
    <cellStyle name="Explanatory Text 4" xfId="402"/>
    <cellStyle name="Explanatory Text 5" xfId="403"/>
    <cellStyle name="Explanatory Text 6" xfId="404"/>
    <cellStyle name="Explanatory Text 7" xfId="4144"/>
    <cellStyle name="Good" xfId="50" builtinId="26" customBuiltin="1"/>
    <cellStyle name="Good 2" xfId="405"/>
    <cellStyle name="Good 3" xfId="406"/>
    <cellStyle name="Good 4" xfId="407"/>
    <cellStyle name="Good 5" xfId="408"/>
    <cellStyle name="Good 6" xfId="409"/>
    <cellStyle name="Good 7" xfId="4135"/>
    <cellStyle name="Heading 1" xfId="51" builtinId="16" customBuiltin="1"/>
    <cellStyle name="Heading 1 2" xfId="410"/>
    <cellStyle name="Heading 1 2 2" xfId="4189"/>
    <cellStyle name="Heading 1 3" xfId="411"/>
    <cellStyle name="Heading 1 4" xfId="412"/>
    <cellStyle name="Heading 1 5" xfId="413"/>
    <cellStyle name="Heading 1 6" xfId="414"/>
    <cellStyle name="Heading 1 7" xfId="415"/>
    <cellStyle name="Heading 1 8" xfId="416"/>
    <cellStyle name="Heading 1 9" xfId="4131"/>
    <cellStyle name="Heading 2" xfId="52" builtinId="17" customBuiltin="1"/>
    <cellStyle name="Heading 2 2" xfId="417"/>
    <cellStyle name="Heading 2 2 2" xfId="4190"/>
    <cellStyle name="Heading 2 3" xfId="418"/>
    <cellStyle name="Heading 2 4" xfId="419"/>
    <cellStyle name="Heading 2 5" xfId="420"/>
    <cellStyle name="Heading 2 6" xfId="421"/>
    <cellStyle name="Heading 2 7" xfId="422"/>
    <cellStyle name="Heading 2 8" xfId="423"/>
    <cellStyle name="Heading 2 9" xfId="4132"/>
    <cellStyle name="Heading 3" xfId="53" builtinId="18" customBuiltin="1"/>
    <cellStyle name="Heading 3 2" xfId="424"/>
    <cellStyle name="Heading 3 2 2" xfId="4191"/>
    <cellStyle name="Heading 3 3" xfId="425"/>
    <cellStyle name="Heading 3 4" xfId="426"/>
    <cellStyle name="Heading 3 5" xfId="427"/>
    <cellStyle name="Heading 3 6" xfId="428"/>
    <cellStyle name="Heading 3 7" xfId="429"/>
    <cellStyle name="Heading 3 8" xfId="430"/>
    <cellStyle name="Heading 3 9" xfId="4133"/>
    <cellStyle name="Heading 4" xfId="54" builtinId="19" customBuiltin="1"/>
    <cellStyle name="Heading 4 2" xfId="431"/>
    <cellStyle name="Heading 4 2 2" xfId="4192"/>
    <cellStyle name="Heading 4 3" xfId="432"/>
    <cellStyle name="Heading 4 4" xfId="433"/>
    <cellStyle name="Heading 4 5" xfId="434"/>
    <cellStyle name="Heading 4 6" xfId="435"/>
    <cellStyle name="Heading 4 7" xfId="436"/>
    <cellStyle name="Heading 4 8" xfId="437"/>
    <cellStyle name="Heading 4 9" xfId="4134"/>
    <cellStyle name="Input" xfId="55" builtinId="20" customBuiltin="1"/>
    <cellStyle name="Input 2" xfId="438"/>
    <cellStyle name="Input 3" xfId="439"/>
    <cellStyle name="Input 4" xfId="440"/>
    <cellStyle name="Input 5" xfId="441"/>
    <cellStyle name="Input 6" xfId="442"/>
    <cellStyle name="Input 7" xfId="4138"/>
    <cellStyle name="kirkdollars" xfId="443"/>
    <cellStyle name="Linked Cell" xfId="56" builtinId="24" customBuiltin="1"/>
    <cellStyle name="Linked Cell 2" xfId="444"/>
    <cellStyle name="Linked Cell 3" xfId="445"/>
    <cellStyle name="Linked Cell 4" xfId="446"/>
    <cellStyle name="Linked Cell 5" xfId="447"/>
    <cellStyle name="Linked Cell 6" xfId="448"/>
    <cellStyle name="Linked Cell 7" xfId="4141"/>
    <cellStyle name="Neutral" xfId="57" builtinId="28" customBuiltin="1"/>
    <cellStyle name="Neutral 2" xfId="449"/>
    <cellStyle name="Neutral 3" xfId="450"/>
    <cellStyle name="Neutral 4" xfId="451"/>
    <cellStyle name="Neutral 5" xfId="452"/>
    <cellStyle name="Neutral 6" xfId="453"/>
    <cellStyle name="Neutral 7" xfId="4137"/>
    <cellStyle name="Normal" xfId="0" builtinId="0"/>
    <cellStyle name="Normal 10" xfId="454"/>
    <cellStyle name="Normal 10 2" xfId="4170"/>
    <cellStyle name="Normal 11" xfId="455"/>
    <cellStyle name="Normal 12" xfId="456"/>
    <cellStyle name="Normal 13" xfId="457"/>
    <cellStyle name="Normal 14" xfId="458"/>
    <cellStyle name="Normal 15" xfId="459"/>
    <cellStyle name="Normal 15 10" xfId="3127"/>
    <cellStyle name="Normal 15 11" xfId="3629"/>
    <cellStyle name="Normal 15 2" xfId="625"/>
    <cellStyle name="Normal 15 2 2" xfId="699"/>
    <cellStyle name="Normal 15 2 2 2" xfId="823"/>
    <cellStyle name="Normal 15 2 2 2 2" xfId="1071"/>
    <cellStyle name="Normal 15 2 2 2 2 2" xfId="1567"/>
    <cellStyle name="Normal 15 2 2 2 2 2 2" xfId="2586"/>
    <cellStyle name="Normal 15 2 2 2 2 3" xfId="2090"/>
    <cellStyle name="Normal 15 2 2 2 2 4" xfId="3088"/>
    <cellStyle name="Normal 15 2 2 2 2 5" xfId="3590"/>
    <cellStyle name="Normal 15 2 2 2 2 6" xfId="4092"/>
    <cellStyle name="Normal 15 2 2 2 3" xfId="1319"/>
    <cellStyle name="Normal 15 2 2 2 3 2" xfId="2338"/>
    <cellStyle name="Normal 15 2 2 2 4" xfId="1842"/>
    <cellStyle name="Normal 15 2 2 2 5" xfId="2840"/>
    <cellStyle name="Normal 15 2 2 2 6" xfId="3342"/>
    <cellStyle name="Normal 15 2 2 2 7" xfId="3844"/>
    <cellStyle name="Normal 15 2 2 3" xfId="947"/>
    <cellStyle name="Normal 15 2 2 3 2" xfId="1443"/>
    <cellStyle name="Normal 15 2 2 3 2 2" xfId="2462"/>
    <cellStyle name="Normal 15 2 2 3 3" xfId="1966"/>
    <cellStyle name="Normal 15 2 2 3 4" xfId="2964"/>
    <cellStyle name="Normal 15 2 2 3 5" xfId="3466"/>
    <cellStyle name="Normal 15 2 2 3 6" xfId="3968"/>
    <cellStyle name="Normal 15 2 2 4" xfId="1195"/>
    <cellStyle name="Normal 15 2 2 4 2" xfId="2214"/>
    <cellStyle name="Normal 15 2 2 5" xfId="1718"/>
    <cellStyle name="Normal 15 2 2 6" xfId="2716"/>
    <cellStyle name="Normal 15 2 2 7" xfId="3218"/>
    <cellStyle name="Normal 15 2 2 8" xfId="3720"/>
    <cellStyle name="Normal 15 2 3" xfId="754"/>
    <cellStyle name="Normal 15 2 3 2" xfId="1002"/>
    <cellStyle name="Normal 15 2 3 2 2" xfId="1498"/>
    <cellStyle name="Normal 15 2 3 2 2 2" xfId="2517"/>
    <cellStyle name="Normal 15 2 3 2 3" xfId="2021"/>
    <cellStyle name="Normal 15 2 3 2 4" xfId="3019"/>
    <cellStyle name="Normal 15 2 3 2 5" xfId="3521"/>
    <cellStyle name="Normal 15 2 3 2 6" xfId="4023"/>
    <cellStyle name="Normal 15 2 3 3" xfId="1250"/>
    <cellStyle name="Normal 15 2 3 3 2" xfId="2269"/>
    <cellStyle name="Normal 15 2 3 4" xfId="1773"/>
    <cellStyle name="Normal 15 2 3 5" xfId="2771"/>
    <cellStyle name="Normal 15 2 3 6" xfId="3273"/>
    <cellStyle name="Normal 15 2 3 7" xfId="3775"/>
    <cellStyle name="Normal 15 2 4" xfId="878"/>
    <cellStyle name="Normal 15 2 4 2" xfId="1374"/>
    <cellStyle name="Normal 15 2 4 2 2" xfId="2393"/>
    <cellStyle name="Normal 15 2 4 3" xfId="1897"/>
    <cellStyle name="Normal 15 2 4 4" xfId="2895"/>
    <cellStyle name="Normal 15 2 4 5" xfId="3397"/>
    <cellStyle name="Normal 15 2 4 6" xfId="3899"/>
    <cellStyle name="Normal 15 2 5" xfId="1126"/>
    <cellStyle name="Normal 15 2 5 2" xfId="2145"/>
    <cellStyle name="Normal 15 2 6" xfId="1649"/>
    <cellStyle name="Normal 15 2 7" xfId="2647"/>
    <cellStyle name="Normal 15 2 8" xfId="3149"/>
    <cellStyle name="Normal 15 2 9" xfId="3651"/>
    <cellStyle name="Normal 15 3" xfId="650"/>
    <cellStyle name="Normal 15 3 2" xfId="700"/>
    <cellStyle name="Normal 15 3 2 2" xfId="824"/>
    <cellStyle name="Normal 15 3 2 2 2" xfId="1072"/>
    <cellStyle name="Normal 15 3 2 2 2 2" xfId="1568"/>
    <cellStyle name="Normal 15 3 2 2 2 2 2" xfId="2587"/>
    <cellStyle name="Normal 15 3 2 2 2 3" xfId="2091"/>
    <cellStyle name="Normal 15 3 2 2 2 4" xfId="3089"/>
    <cellStyle name="Normal 15 3 2 2 2 5" xfId="3591"/>
    <cellStyle name="Normal 15 3 2 2 2 6" xfId="4093"/>
    <cellStyle name="Normal 15 3 2 2 3" xfId="1320"/>
    <cellStyle name="Normal 15 3 2 2 3 2" xfId="2339"/>
    <cellStyle name="Normal 15 3 2 2 4" xfId="1843"/>
    <cellStyle name="Normal 15 3 2 2 5" xfId="2841"/>
    <cellStyle name="Normal 15 3 2 2 6" xfId="3343"/>
    <cellStyle name="Normal 15 3 2 2 7" xfId="3845"/>
    <cellStyle name="Normal 15 3 2 3" xfId="948"/>
    <cellStyle name="Normal 15 3 2 3 2" xfId="1444"/>
    <cellStyle name="Normal 15 3 2 3 2 2" xfId="2463"/>
    <cellStyle name="Normal 15 3 2 3 3" xfId="1967"/>
    <cellStyle name="Normal 15 3 2 3 4" xfId="2965"/>
    <cellStyle name="Normal 15 3 2 3 5" xfId="3467"/>
    <cellStyle name="Normal 15 3 2 3 6" xfId="3969"/>
    <cellStyle name="Normal 15 3 2 4" xfId="1196"/>
    <cellStyle name="Normal 15 3 2 4 2" xfId="2215"/>
    <cellStyle name="Normal 15 3 2 5" xfId="1719"/>
    <cellStyle name="Normal 15 3 2 6" xfId="2717"/>
    <cellStyle name="Normal 15 3 2 7" xfId="3219"/>
    <cellStyle name="Normal 15 3 2 8" xfId="3721"/>
    <cellStyle name="Normal 15 3 3" xfId="774"/>
    <cellStyle name="Normal 15 3 3 2" xfId="1022"/>
    <cellStyle name="Normal 15 3 3 2 2" xfId="1518"/>
    <cellStyle name="Normal 15 3 3 2 2 2" xfId="2537"/>
    <cellStyle name="Normal 15 3 3 2 3" xfId="2041"/>
    <cellStyle name="Normal 15 3 3 2 4" xfId="3039"/>
    <cellStyle name="Normal 15 3 3 2 5" xfId="3541"/>
    <cellStyle name="Normal 15 3 3 2 6" xfId="4043"/>
    <cellStyle name="Normal 15 3 3 3" xfId="1270"/>
    <cellStyle name="Normal 15 3 3 3 2" xfId="2289"/>
    <cellStyle name="Normal 15 3 3 4" xfId="1793"/>
    <cellStyle name="Normal 15 3 3 5" xfId="2791"/>
    <cellStyle name="Normal 15 3 3 6" xfId="3293"/>
    <cellStyle name="Normal 15 3 3 7" xfId="3795"/>
    <cellStyle name="Normal 15 3 4" xfId="898"/>
    <cellStyle name="Normal 15 3 4 2" xfId="1394"/>
    <cellStyle name="Normal 15 3 4 2 2" xfId="2413"/>
    <cellStyle name="Normal 15 3 4 3" xfId="1917"/>
    <cellStyle name="Normal 15 3 4 4" xfId="2915"/>
    <cellStyle name="Normal 15 3 4 5" xfId="3417"/>
    <cellStyle name="Normal 15 3 4 6" xfId="3919"/>
    <cellStyle name="Normal 15 3 5" xfId="1146"/>
    <cellStyle name="Normal 15 3 5 2" xfId="2165"/>
    <cellStyle name="Normal 15 3 6" xfId="1669"/>
    <cellStyle name="Normal 15 3 7" xfId="2667"/>
    <cellStyle name="Normal 15 3 8" xfId="3169"/>
    <cellStyle name="Normal 15 3 9" xfId="3671"/>
    <cellStyle name="Normal 15 4" xfId="698"/>
    <cellStyle name="Normal 15 4 2" xfId="822"/>
    <cellStyle name="Normal 15 4 2 2" xfId="1070"/>
    <cellStyle name="Normal 15 4 2 2 2" xfId="1566"/>
    <cellStyle name="Normal 15 4 2 2 2 2" xfId="2585"/>
    <cellStyle name="Normal 15 4 2 2 3" xfId="2089"/>
    <cellStyle name="Normal 15 4 2 2 4" xfId="3087"/>
    <cellStyle name="Normal 15 4 2 2 5" xfId="3589"/>
    <cellStyle name="Normal 15 4 2 2 6" xfId="4091"/>
    <cellStyle name="Normal 15 4 2 3" xfId="1318"/>
    <cellStyle name="Normal 15 4 2 3 2" xfId="2337"/>
    <cellStyle name="Normal 15 4 2 4" xfId="1841"/>
    <cellStyle name="Normal 15 4 2 5" xfId="2839"/>
    <cellStyle name="Normal 15 4 2 6" xfId="3341"/>
    <cellStyle name="Normal 15 4 2 7" xfId="3843"/>
    <cellStyle name="Normal 15 4 3" xfId="946"/>
    <cellStyle name="Normal 15 4 3 2" xfId="1442"/>
    <cellStyle name="Normal 15 4 3 2 2" xfId="2461"/>
    <cellStyle name="Normal 15 4 3 3" xfId="1965"/>
    <cellStyle name="Normal 15 4 3 4" xfId="2963"/>
    <cellStyle name="Normal 15 4 3 5" xfId="3465"/>
    <cellStyle name="Normal 15 4 3 6" xfId="3967"/>
    <cellStyle name="Normal 15 4 4" xfId="1194"/>
    <cellStyle name="Normal 15 4 4 2" xfId="2213"/>
    <cellStyle name="Normal 15 4 5" xfId="1717"/>
    <cellStyle name="Normal 15 4 6" xfId="2715"/>
    <cellStyle name="Normal 15 4 7" xfId="3217"/>
    <cellStyle name="Normal 15 4 8" xfId="3719"/>
    <cellStyle name="Normal 15 5" xfId="732"/>
    <cellStyle name="Normal 15 5 2" xfId="980"/>
    <cellStyle name="Normal 15 5 2 2" xfId="1476"/>
    <cellStyle name="Normal 15 5 2 2 2" xfId="2495"/>
    <cellStyle name="Normal 15 5 2 3" xfId="1999"/>
    <cellStyle name="Normal 15 5 2 4" xfId="2997"/>
    <cellStyle name="Normal 15 5 2 5" xfId="3499"/>
    <cellStyle name="Normal 15 5 2 6" xfId="4001"/>
    <cellStyle name="Normal 15 5 3" xfId="1228"/>
    <cellStyle name="Normal 15 5 3 2" xfId="2247"/>
    <cellStyle name="Normal 15 5 4" xfId="1751"/>
    <cellStyle name="Normal 15 5 5" xfId="2749"/>
    <cellStyle name="Normal 15 5 6" xfId="3251"/>
    <cellStyle name="Normal 15 5 7" xfId="3753"/>
    <cellStyle name="Normal 15 6" xfId="856"/>
    <cellStyle name="Normal 15 6 2" xfId="1352"/>
    <cellStyle name="Normal 15 6 2 2" xfId="2371"/>
    <cellStyle name="Normal 15 6 3" xfId="1875"/>
    <cellStyle name="Normal 15 6 4" xfId="2873"/>
    <cellStyle name="Normal 15 6 5" xfId="3375"/>
    <cellStyle name="Normal 15 6 6" xfId="3877"/>
    <cellStyle name="Normal 15 7" xfId="1104"/>
    <cellStyle name="Normal 15 7 2" xfId="2123"/>
    <cellStyle name="Normal 15 8" xfId="1627"/>
    <cellStyle name="Normal 15 9" xfId="2625"/>
    <cellStyle name="Normal 16" xfId="460"/>
    <cellStyle name="Normal 17" xfId="461"/>
    <cellStyle name="Normal 18" xfId="462"/>
    <cellStyle name="Normal 19" xfId="463"/>
    <cellStyle name="Normal 2" xfId="58"/>
    <cellStyle name="Normal 2 2" xfId="59"/>
    <cellStyle name="Normal 2 2 2" xfId="60"/>
    <cellStyle name="Normal 2 2 2 2" xfId="140"/>
    <cellStyle name="Normal 2 2 2 2 2" xfId="4300"/>
    <cellStyle name="Normal 2 2 2 3" xfId="4252"/>
    <cellStyle name="Normal 2 2 3" xfId="61"/>
    <cellStyle name="Normal 2 2 3 2" xfId="141"/>
    <cellStyle name="Normal 2 2 3 2 2" xfId="4301"/>
    <cellStyle name="Normal 2 2 3 3" xfId="4253"/>
    <cellStyle name="Normal 2 2 4" xfId="62"/>
    <cellStyle name="Normal 2 2 4 2" xfId="142"/>
    <cellStyle name="Normal 2 2 4 2 2" xfId="4302"/>
    <cellStyle name="Normal 2 2 4 3" xfId="4254"/>
    <cellStyle name="Normal 2 2 5" xfId="115"/>
    <cellStyle name="Normal 2 2 5 2" xfId="1615"/>
    <cellStyle name="Normal 2 2 6" xfId="176"/>
    <cellStyle name="Normal 2 2 6 2" xfId="4251"/>
    <cellStyle name="Normal 2 3" xfId="63"/>
    <cellStyle name="Normal 2 3 2" xfId="64"/>
    <cellStyle name="Normal 2 3 2 2" xfId="143"/>
    <cellStyle name="Normal 2 3 2 2 2" xfId="4303"/>
    <cellStyle name="Normal 2 3 2 3" xfId="1599"/>
    <cellStyle name="Normal 2 3 2 3 2" xfId="2618"/>
    <cellStyle name="Normal 2 3 2 3 3" xfId="4256"/>
    <cellStyle name="Normal 2 3 2 4" xfId="3120"/>
    <cellStyle name="Normal 2 3 2 5" xfId="3622"/>
    <cellStyle name="Normal 2 3 2 6" xfId="4124"/>
    <cellStyle name="Normal 2 3 3" xfId="65"/>
    <cellStyle name="Normal 2 3 3 2" xfId="144"/>
    <cellStyle name="Normal 2 3 3 2 2" xfId="4304"/>
    <cellStyle name="Normal 2 3 3 3" xfId="4257"/>
    <cellStyle name="Normal 2 3 4" xfId="66"/>
    <cellStyle name="Normal 2 3 4 2" xfId="145"/>
    <cellStyle name="Normal 2 3 4 2 2" xfId="4305"/>
    <cellStyle name="Normal 2 3 4 3" xfId="4258"/>
    <cellStyle name="Normal 2 3 5" xfId="4255"/>
    <cellStyle name="Normal 2 4" xfId="101"/>
    <cellStyle name="Normal 2 4 2" xfId="464"/>
    <cellStyle name="Normal 2 4 3" xfId="1608"/>
    <cellStyle name="Normal 2 5" xfId="4250"/>
    <cellStyle name="Normal 2 6" xfId="4193"/>
    <cellStyle name="Normal 2 7" xfId="4328"/>
    <cellStyle name="Normal 2 8" xfId="4330"/>
    <cellStyle name="Normal 2_Adjustment WP" xfId="465"/>
    <cellStyle name="Normal 20" xfId="466"/>
    <cellStyle name="Normal 21" xfId="467"/>
    <cellStyle name="Normal 22" xfId="468"/>
    <cellStyle name="Normal 23" xfId="469"/>
    <cellStyle name="Normal 24" xfId="470"/>
    <cellStyle name="Normal 25" xfId="471"/>
    <cellStyle name="Normal 26" xfId="472"/>
    <cellStyle name="Normal 27" xfId="473"/>
    <cellStyle name="Normal 28" xfId="474"/>
    <cellStyle name="Normal 29" xfId="475"/>
    <cellStyle name="Normal 3" xfId="67"/>
    <cellStyle name="Normal 3 2" xfId="98"/>
    <cellStyle name="Normal 3 2 2" xfId="477"/>
    <cellStyle name="Normal 3 2 2 2" xfId="1600"/>
    <cellStyle name="Normal 3 2 2 2 2" xfId="2619"/>
    <cellStyle name="Normal 3 2 2 3" xfId="3121"/>
    <cellStyle name="Normal 3 2 2 4" xfId="3623"/>
    <cellStyle name="Normal 3 2 2 5" xfId="4125"/>
    <cellStyle name="Normal 3 2 3" xfId="1605"/>
    <cellStyle name="Normal 3 3" xfId="107"/>
    <cellStyle name="Normal 3 3 2" xfId="478"/>
    <cellStyle name="Normal 3 3 2 2" xfId="4281"/>
    <cellStyle name="Normal 3 3 3" xfId="1609"/>
    <cellStyle name="Normal 3 4" xfId="170"/>
    <cellStyle name="Normal 3 4 2" xfId="479"/>
    <cellStyle name="Normal 3 4 3" xfId="4214"/>
    <cellStyle name="Normal 3 5" xfId="598"/>
    <cellStyle name="Normal 3 5 2" xfId="4259"/>
    <cellStyle name="Normal 3 6" xfId="626"/>
    <cellStyle name="Normal 3 6 2" xfId="4194"/>
    <cellStyle name="Normal 3 7" xfId="476"/>
    <cellStyle name="Normal 3_108 Summary" xfId="480"/>
    <cellStyle name="Normal 30" xfId="481"/>
    <cellStyle name="Normal 31" xfId="482"/>
    <cellStyle name="Normal 32" xfId="483"/>
    <cellStyle name="Normal 33" xfId="484"/>
    <cellStyle name="Normal 34" xfId="485"/>
    <cellStyle name="Normal 35" xfId="486"/>
    <cellStyle name="Normal 35 10" xfId="3128"/>
    <cellStyle name="Normal 35 11" xfId="3630"/>
    <cellStyle name="Normal 35 2" xfId="627"/>
    <cellStyle name="Normal 35 2 2" xfId="702"/>
    <cellStyle name="Normal 35 2 2 2" xfId="826"/>
    <cellStyle name="Normal 35 2 2 2 2" xfId="1074"/>
    <cellStyle name="Normal 35 2 2 2 2 2" xfId="1570"/>
    <cellStyle name="Normal 35 2 2 2 2 2 2" xfId="2589"/>
    <cellStyle name="Normal 35 2 2 2 2 3" xfId="2093"/>
    <cellStyle name="Normal 35 2 2 2 2 4" xfId="3091"/>
    <cellStyle name="Normal 35 2 2 2 2 5" xfId="3593"/>
    <cellStyle name="Normal 35 2 2 2 2 6" xfId="4095"/>
    <cellStyle name="Normal 35 2 2 2 3" xfId="1322"/>
    <cellStyle name="Normal 35 2 2 2 3 2" xfId="2341"/>
    <cellStyle name="Normal 35 2 2 2 4" xfId="1845"/>
    <cellStyle name="Normal 35 2 2 2 5" xfId="2843"/>
    <cellStyle name="Normal 35 2 2 2 6" xfId="3345"/>
    <cellStyle name="Normal 35 2 2 2 7" xfId="3847"/>
    <cellStyle name="Normal 35 2 2 3" xfId="950"/>
    <cellStyle name="Normal 35 2 2 3 2" xfId="1446"/>
    <cellStyle name="Normal 35 2 2 3 2 2" xfId="2465"/>
    <cellStyle name="Normal 35 2 2 3 3" xfId="1969"/>
    <cellStyle name="Normal 35 2 2 3 4" xfId="2967"/>
    <cellStyle name="Normal 35 2 2 3 5" xfId="3469"/>
    <cellStyle name="Normal 35 2 2 3 6" xfId="3971"/>
    <cellStyle name="Normal 35 2 2 4" xfId="1198"/>
    <cellStyle name="Normal 35 2 2 4 2" xfId="2217"/>
    <cellStyle name="Normal 35 2 2 5" xfId="1721"/>
    <cellStyle name="Normal 35 2 2 6" xfId="2719"/>
    <cellStyle name="Normal 35 2 2 7" xfId="3221"/>
    <cellStyle name="Normal 35 2 2 8" xfId="3723"/>
    <cellStyle name="Normal 35 2 3" xfId="755"/>
    <cellStyle name="Normal 35 2 3 2" xfId="1003"/>
    <cellStyle name="Normal 35 2 3 2 2" xfId="1499"/>
    <cellStyle name="Normal 35 2 3 2 2 2" xfId="2518"/>
    <cellStyle name="Normal 35 2 3 2 3" xfId="2022"/>
    <cellStyle name="Normal 35 2 3 2 4" xfId="3020"/>
    <cellStyle name="Normal 35 2 3 2 5" xfId="3522"/>
    <cellStyle name="Normal 35 2 3 2 6" xfId="4024"/>
    <cellStyle name="Normal 35 2 3 3" xfId="1251"/>
    <cellStyle name="Normal 35 2 3 3 2" xfId="2270"/>
    <cellStyle name="Normal 35 2 3 4" xfId="1774"/>
    <cellStyle name="Normal 35 2 3 5" xfId="2772"/>
    <cellStyle name="Normal 35 2 3 6" xfId="3274"/>
    <cellStyle name="Normal 35 2 3 7" xfId="3776"/>
    <cellStyle name="Normal 35 2 4" xfId="879"/>
    <cellStyle name="Normal 35 2 4 2" xfId="1375"/>
    <cellStyle name="Normal 35 2 4 2 2" xfId="2394"/>
    <cellStyle name="Normal 35 2 4 3" xfId="1898"/>
    <cellStyle name="Normal 35 2 4 4" xfId="2896"/>
    <cellStyle name="Normal 35 2 4 5" xfId="3398"/>
    <cellStyle name="Normal 35 2 4 6" xfId="3900"/>
    <cellStyle name="Normal 35 2 5" xfId="1127"/>
    <cellStyle name="Normal 35 2 5 2" xfId="2146"/>
    <cellStyle name="Normal 35 2 6" xfId="1650"/>
    <cellStyle name="Normal 35 2 7" xfId="2648"/>
    <cellStyle name="Normal 35 2 8" xfId="3150"/>
    <cellStyle name="Normal 35 2 9" xfId="3652"/>
    <cellStyle name="Normal 35 3" xfId="651"/>
    <cellStyle name="Normal 35 3 2" xfId="703"/>
    <cellStyle name="Normal 35 3 2 2" xfId="827"/>
    <cellStyle name="Normal 35 3 2 2 2" xfId="1075"/>
    <cellStyle name="Normal 35 3 2 2 2 2" xfId="1571"/>
    <cellStyle name="Normal 35 3 2 2 2 2 2" xfId="2590"/>
    <cellStyle name="Normal 35 3 2 2 2 3" xfId="2094"/>
    <cellStyle name="Normal 35 3 2 2 2 4" xfId="3092"/>
    <cellStyle name="Normal 35 3 2 2 2 5" xfId="3594"/>
    <cellStyle name="Normal 35 3 2 2 2 6" xfId="4096"/>
    <cellStyle name="Normal 35 3 2 2 3" xfId="1323"/>
    <cellStyle name="Normal 35 3 2 2 3 2" xfId="2342"/>
    <cellStyle name="Normal 35 3 2 2 4" xfId="1846"/>
    <cellStyle name="Normal 35 3 2 2 5" xfId="2844"/>
    <cellStyle name="Normal 35 3 2 2 6" xfId="3346"/>
    <cellStyle name="Normal 35 3 2 2 7" xfId="3848"/>
    <cellStyle name="Normal 35 3 2 3" xfId="951"/>
    <cellStyle name="Normal 35 3 2 3 2" xfId="1447"/>
    <cellStyle name="Normal 35 3 2 3 2 2" xfId="2466"/>
    <cellStyle name="Normal 35 3 2 3 3" xfId="1970"/>
    <cellStyle name="Normal 35 3 2 3 4" xfId="2968"/>
    <cellStyle name="Normal 35 3 2 3 5" xfId="3470"/>
    <cellStyle name="Normal 35 3 2 3 6" xfId="3972"/>
    <cellStyle name="Normal 35 3 2 4" xfId="1199"/>
    <cellStyle name="Normal 35 3 2 4 2" xfId="2218"/>
    <cellStyle name="Normal 35 3 2 5" xfId="1722"/>
    <cellStyle name="Normal 35 3 2 6" xfId="2720"/>
    <cellStyle name="Normal 35 3 2 7" xfId="3222"/>
    <cellStyle name="Normal 35 3 2 8" xfId="3724"/>
    <cellStyle name="Normal 35 3 3" xfId="775"/>
    <cellStyle name="Normal 35 3 3 2" xfId="1023"/>
    <cellStyle name="Normal 35 3 3 2 2" xfId="1519"/>
    <cellStyle name="Normal 35 3 3 2 2 2" xfId="2538"/>
    <cellStyle name="Normal 35 3 3 2 3" xfId="2042"/>
    <cellStyle name="Normal 35 3 3 2 4" xfId="3040"/>
    <cellStyle name="Normal 35 3 3 2 5" xfId="3542"/>
    <cellStyle name="Normal 35 3 3 2 6" xfId="4044"/>
    <cellStyle name="Normal 35 3 3 3" xfId="1271"/>
    <cellStyle name="Normal 35 3 3 3 2" xfId="2290"/>
    <cellStyle name="Normal 35 3 3 4" xfId="1794"/>
    <cellStyle name="Normal 35 3 3 5" xfId="2792"/>
    <cellStyle name="Normal 35 3 3 6" xfId="3294"/>
    <cellStyle name="Normal 35 3 3 7" xfId="3796"/>
    <cellStyle name="Normal 35 3 4" xfId="899"/>
    <cellStyle name="Normal 35 3 4 2" xfId="1395"/>
    <cellStyle name="Normal 35 3 4 2 2" xfId="2414"/>
    <cellStyle name="Normal 35 3 4 3" xfId="1918"/>
    <cellStyle name="Normal 35 3 4 4" xfId="2916"/>
    <cellStyle name="Normal 35 3 4 5" xfId="3418"/>
    <cellStyle name="Normal 35 3 4 6" xfId="3920"/>
    <cellStyle name="Normal 35 3 5" xfId="1147"/>
    <cellStyle name="Normal 35 3 5 2" xfId="2166"/>
    <cellStyle name="Normal 35 3 6" xfId="1670"/>
    <cellStyle name="Normal 35 3 7" xfId="2668"/>
    <cellStyle name="Normal 35 3 8" xfId="3170"/>
    <cellStyle name="Normal 35 3 9" xfId="3672"/>
    <cellStyle name="Normal 35 4" xfId="701"/>
    <cellStyle name="Normal 35 4 2" xfId="825"/>
    <cellStyle name="Normal 35 4 2 2" xfId="1073"/>
    <cellStyle name="Normal 35 4 2 2 2" xfId="1569"/>
    <cellStyle name="Normal 35 4 2 2 2 2" xfId="2588"/>
    <cellStyle name="Normal 35 4 2 2 3" xfId="2092"/>
    <cellStyle name="Normal 35 4 2 2 4" xfId="3090"/>
    <cellStyle name="Normal 35 4 2 2 5" xfId="3592"/>
    <cellStyle name="Normal 35 4 2 2 6" xfId="4094"/>
    <cellStyle name="Normal 35 4 2 3" xfId="1321"/>
    <cellStyle name="Normal 35 4 2 3 2" xfId="2340"/>
    <cellStyle name="Normal 35 4 2 4" xfId="1844"/>
    <cellStyle name="Normal 35 4 2 5" xfId="2842"/>
    <cellStyle name="Normal 35 4 2 6" xfId="3344"/>
    <cellStyle name="Normal 35 4 2 7" xfId="3846"/>
    <cellStyle name="Normal 35 4 3" xfId="949"/>
    <cellStyle name="Normal 35 4 3 2" xfId="1445"/>
    <cellStyle name="Normal 35 4 3 2 2" xfId="2464"/>
    <cellStyle name="Normal 35 4 3 3" xfId="1968"/>
    <cellStyle name="Normal 35 4 3 4" xfId="2966"/>
    <cellStyle name="Normal 35 4 3 5" xfId="3468"/>
    <cellStyle name="Normal 35 4 3 6" xfId="3970"/>
    <cellStyle name="Normal 35 4 4" xfId="1197"/>
    <cellStyle name="Normal 35 4 4 2" xfId="2216"/>
    <cellStyle name="Normal 35 4 5" xfId="1720"/>
    <cellStyle name="Normal 35 4 6" xfId="2718"/>
    <cellStyle name="Normal 35 4 7" xfId="3220"/>
    <cellStyle name="Normal 35 4 8" xfId="3722"/>
    <cellStyle name="Normal 35 5" xfId="733"/>
    <cellStyle name="Normal 35 5 2" xfId="981"/>
    <cellStyle name="Normal 35 5 2 2" xfId="1477"/>
    <cellStyle name="Normal 35 5 2 2 2" xfId="2496"/>
    <cellStyle name="Normal 35 5 2 3" xfId="2000"/>
    <cellStyle name="Normal 35 5 2 4" xfId="2998"/>
    <cellStyle name="Normal 35 5 2 5" xfId="3500"/>
    <cellStyle name="Normal 35 5 2 6" xfId="4002"/>
    <cellStyle name="Normal 35 5 3" xfId="1229"/>
    <cellStyle name="Normal 35 5 3 2" xfId="2248"/>
    <cellStyle name="Normal 35 5 4" xfId="1752"/>
    <cellStyle name="Normal 35 5 5" xfId="2750"/>
    <cellStyle name="Normal 35 5 6" xfId="3252"/>
    <cellStyle name="Normal 35 5 7" xfId="3754"/>
    <cellStyle name="Normal 35 6" xfId="857"/>
    <cellStyle name="Normal 35 6 2" xfId="1353"/>
    <cellStyle name="Normal 35 6 2 2" xfId="2372"/>
    <cellStyle name="Normal 35 6 3" xfId="1876"/>
    <cellStyle name="Normal 35 6 4" xfId="2874"/>
    <cellStyle name="Normal 35 6 5" xfId="3376"/>
    <cellStyle name="Normal 35 6 6" xfId="3878"/>
    <cellStyle name="Normal 35 7" xfId="1105"/>
    <cellStyle name="Normal 35 7 2" xfId="2124"/>
    <cellStyle name="Normal 35 8" xfId="1628"/>
    <cellStyle name="Normal 35 9" xfId="2626"/>
    <cellStyle name="Normal 36" xfId="1601"/>
    <cellStyle name="Normal 36 2" xfId="2620"/>
    <cellStyle name="Normal 36 3" xfId="3122"/>
    <cellStyle name="Normal 36 4" xfId="3624"/>
    <cellStyle name="Normal 36 5" xfId="4126"/>
    <cellStyle name="Normal 37" xfId="1602"/>
    <cellStyle name="Normal 37 2" xfId="2621"/>
    <cellStyle name="Normal 37 3" xfId="3123"/>
    <cellStyle name="Normal 37 4" xfId="3625"/>
    <cellStyle name="Normal 37 5" xfId="4127"/>
    <cellStyle name="Normal 38" xfId="4128"/>
    <cellStyle name="Normal 4" xfId="96"/>
    <cellStyle name="Normal 4 2" xfId="116"/>
    <cellStyle name="Normal 4 2 2" xfId="601"/>
    <cellStyle name="Normal 4 3" xfId="161"/>
    <cellStyle name="Normal 4 3 2" xfId="628"/>
    <cellStyle name="Normal 4 3 2 2" xfId="4321"/>
    <cellStyle name="Normal 4 3 3" xfId="1618"/>
    <cellStyle name="Normal 4 3 4" xfId="4205"/>
    <cellStyle name="Normal 4 4" xfId="177"/>
    <cellStyle name="Normal 4 4 2" xfId="4279"/>
    <cellStyle name="Normal 4 5" xfId="487"/>
    <cellStyle name="Normal 4 6" xfId="1603"/>
    <cellStyle name="Normal 4 7" xfId="4200"/>
    <cellStyle name="Normal 5" xfId="68"/>
    <cellStyle name="Normal 5 2" xfId="117"/>
    <cellStyle name="Normal 5 2 2" xfId="602"/>
    <cellStyle name="Normal 5 3" xfId="178"/>
    <cellStyle name="Normal 5 3 2" xfId="629"/>
    <cellStyle name="Normal 5 4" xfId="488"/>
    <cellStyle name="Normal 6" xfId="69"/>
    <cellStyle name="Normal 6 10" xfId="618"/>
    <cellStyle name="Normal 6 10 2" xfId="704"/>
    <cellStyle name="Normal 6 10 2 2" xfId="828"/>
    <cellStyle name="Normal 6 10 2 2 2" xfId="1076"/>
    <cellStyle name="Normal 6 10 2 2 2 2" xfId="1572"/>
    <cellStyle name="Normal 6 10 2 2 2 2 2" xfId="2591"/>
    <cellStyle name="Normal 6 10 2 2 2 3" xfId="2095"/>
    <cellStyle name="Normal 6 10 2 2 2 4" xfId="3093"/>
    <cellStyle name="Normal 6 10 2 2 2 5" xfId="3595"/>
    <cellStyle name="Normal 6 10 2 2 2 6" xfId="4097"/>
    <cellStyle name="Normal 6 10 2 2 3" xfId="1324"/>
    <cellStyle name="Normal 6 10 2 2 3 2" xfId="2343"/>
    <cellStyle name="Normal 6 10 2 2 4" xfId="1847"/>
    <cellStyle name="Normal 6 10 2 2 5" xfId="2845"/>
    <cellStyle name="Normal 6 10 2 2 6" xfId="3347"/>
    <cellStyle name="Normal 6 10 2 2 7" xfId="3849"/>
    <cellStyle name="Normal 6 10 2 3" xfId="952"/>
    <cellStyle name="Normal 6 10 2 3 2" xfId="1448"/>
    <cellStyle name="Normal 6 10 2 3 2 2" xfId="2467"/>
    <cellStyle name="Normal 6 10 2 3 3" xfId="1971"/>
    <cellStyle name="Normal 6 10 2 3 4" xfId="2969"/>
    <cellStyle name="Normal 6 10 2 3 5" xfId="3471"/>
    <cellStyle name="Normal 6 10 2 3 6" xfId="3973"/>
    <cellStyle name="Normal 6 10 2 4" xfId="1200"/>
    <cellStyle name="Normal 6 10 2 4 2" xfId="2219"/>
    <cellStyle name="Normal 6 10 2 5" xfId="1723"/>
    <cellStyle name="Normal 6 10 2 6" xfId="2721"/>
    <cellStyle name="Normal 6 10 2 7" xfId="3223"/>
    <cellStyle name="Normal 6 10 2 8" xfId="3725"/>
    <cellStyle name="Normal 6 10 3" xfId="750"/>
    <cellStyle name="Normal 6 10 3 2" xfId="998"/>
    <cellStyle name="Normal 6 10 3 2 2" xfId="1494"/>
    <cellStyle name="Normal 6 10 3 2 2 2" xfId="2513"/>
    <cellStyle name="Normal 6 10 3 2 3" xfId="2017"/>
    <cellStyle name="Normal 6 10 3 2 4" xfId="3015"/>
    <cellStyle name="Normal 6 10 3 2 5" xfId="3517"/>
    <cellStyle name="Normal 6 10 3 2 6" xfId="4019"/>
    <cellStyle name="Normal 6 10 3 3" xfId="1246"/>
    <cellStyle name="Normal 6 10 3 3 2" xfId="2265"/>
    <cellStyle name="Normal 6 10 3 4" xfId="1769"/>
    <cellStyle name="Normal 6 10 3 5" xfId="2767"/>
    <cellStyle name="Normal 6 10 3 6" xfId="3269"/>
    <cellStyle name="Normal 6 10 3 7" xfId="3771"/>
    <cellStyle name="Normal 6 10 4" xfId="874"/>
    <cellStyle name="Normal 6 10 4 2" xfId="1370"/>
    <cellStyle name="Normal 6 10 4 2 2" xfId="2389"/>
    <cellStyle name="Normal 6 10 4 3" xfId="1893"/>
    <cellStyle name="Normal 6 10 4 4" xfId="2891"/>
    <cellStyle name="Normal 6 10 4 5" xfId="3393"/>
    <cellStyle name="Normal 6 10 4 6" xfId="3895"/>
    <cellStyle name="Normal 6 10 5" xfId="1122"/>
    <cellStyle name="Normal 6 10 5 2" xfId="2141"/>
    <cellStyle name="Normal 6 10 6" xfId="1645"/>
    <cellStyle name="Normal 6 10 7" xfId="2643"/>
    <cellStyle name="Normal 6 10 8" xfId="3145"/>
    <cellStyle name="Normal 6 10 9" xfId="3647"/>
    <cellStyle name="Normal 6 11" xfId="489"/>
    <cellStyle name="Normal 6 11 2" xfId="1598"/>
    <cellStyle name="Normal 6 11 2 2" xfId="2617"/>
    <cellStyle name="Normal 6 11 3" xfId="3119"/>
    <cellStyle name="Normal 6 11 4" xfId="3621"/>
    <cellStyle name="Normal 6 11 5" xfId="4123"/>
    <cellStyle name="Normal 6 2" xfId="124"/>
    <cellStyle name="Normal 6 2 10" xfId="2629"/>
    <cellStyle name="Normal 6 2 11" xfId="3131"/>
    <cellStyle name="Normal 6 2 12" xfId="3633"/>
    <cellStyle name="Normal 6 2 13" xfId="4203"/>
    <cellStyle name="Normal 6 2 2" xfId="164"/>
    <cellStyle name="Normal 6 2 2 10" xfId="3655"/>
    <cellStyle name="Normal 6 2 2 11" xfId="4208"/>
    <cellStyle name="Normal 6 2 2 2" xfId="706"/>
    <cellStyle name="Normal 6 2 2 2 2" xfId="830"/>
    <cellStyle name="Normal 6 2 2 2 2 2" xfId="1078"/>
    <cellStyle name="Normal 6 2 2 2 2 2 2" xfId="1574"/>
    <cellStyle name="Normal 6 2 2 2 2 2 2 2" xfId="2593"/>
    <cellStyle name="Normal 6 2 2 2 2 2 3" xfId="2097"/>
    <cellStyle name="Normal 6 2 2 2 2 2 4" xfId="3095"/>
    <cellStyle name="Normal 6 2 2 2 2 2 5" xfId="3597"/>
    <cellStyle name="Normal 6 2 2 2 2 2 6" xfId="4099"/>
    <cellStyle name="Normal 6 2 2 2 2 3" xfId="1326"/>
    <cellStyle name="Normal 6 2 2 2 2 3 2" xfId="2345"/>
    <cellStyle name="Normal 6 2 2 2 2 4" xfId="1849"/>
    <cellStyle name="Normal 6 2 2 2 2 5" xfId="2847"/>
    <cellStyle name="Normal 6 2 2 2 2 6" xfId="3349"/>
    <cellStyle name="Normal 6 2 2 2 2 7" xfId="3851"/>
    <cellStyle name="Normal 6 2 2 2 3" xfId="954"/>
    <cellStyle name="Normal 6 2 2 2 3 2" xfId="1450"/>
    <cellStyle name="Normal 6 2 2 2 3 2 2" xfId="2469"/>
    <cellStyle name="Normal 6 2 2 2 3 3" xfId="1973"/>
    <cellStyle name="Normal 6 2 2 2 3 4" xfId="2971"/>
    <cellStyle name="Normal 6 2 2 2 3 5" xfId="3473"/>
    <cellStyle name="Normal 6 2 2 2 3 6" xfId="3975"/>
    <cellStyle name="Normal 6 2 2 2 4" xfId="1202"/>
    <cellStyle name="Normal 6 2 2 2 4 2" xfId="2221"/>
    <cellStyle name="Normal 6 2 2 2 5" xfId="1725"/>
    <cellStyle name="Normal 6 2 2 2 6" xfId="2723"/>
    <cellStyle name="Normal 6 2 2 2 7" xfId="3225"/>
    <cellStyle name="Normal 6 2 2 2 8" xfId="3727"/>
    <cellStyle name="Normal 6 2 2 2 9" xfId="4324"/>
    <cellStyle name="Normal 6 2 2 3" xfId="758"/>
    <cellStyle name="Normal 6 2 2 3 2" xfId="1006"/>
    <cellStyle name="Normal 6 2 2 3 2 2" xfId="1502"/>
    <cellStyle name="Normal 6 2 2 3 2 2 2" xfId="2521"/>
    <cellStyle name="Normal 6 2 2 3 2 3" xfId="2025"/>
    <cellStyle name="Normal 6 2 2 3 2 4" xfId="3023"/>
    <cellStyle name="Normal 6 2 2 3 2 5" xfId="3525"/>
    <cellStyle name="Normal 6 2 2 3 2 6" xfId="4027"/>
    <cellStyle name="Normal 6 2 2 3 3" xfId="1254"/>
    <cellStyle name="Normal 6 2 2 3 3 2" xfId="2273"/>
    <cellStyle name="Normal 6 2 2 3 4" xfId="1777"/>
    <cellStyle name="Normal 6 2 2 3 5" xfId="2775"/>
    <cellStyle name="Normal 6 2 2 3 6" xfId="3277"/>
    <cellStyle name="Normal 6 2 2 3 7" xfId="3779"/>
    <cellStyle name="Normal 6 2 2 4" xfId="634"/>
    <cellStyle name="Normal 6 2 2 4 2" xfId="1378"/>
    <cellStyle name="Normal 6 2 2 4 2 2" xfId="2397"/>
    <cellStyle name="Normal 6 2 2 4 3" xfId="1653"/>
    <cellStyle name="Normal 6 2 2 4 4" xfId="2899"/>
    <cellStyle name="Normal 6 2 2 4 5" xfId="3401"/>
    <cellStyle name="Normal 6 2 2 4 6" xfId="3903"/>
    <cellStyle name="Normal 6 2 2 5" xfId="882"/>
    <cellStyle name="Normal 6 2 2 5 2" xfId="1901"/>
    <cellStyle name="Normal 6 2 2 6" xfId="1130"/>
    <cellStyle name="Normal 6 2 2 6 2" xfId="2149"/>
    <cellStyle name="Normal 6 2 2 7" xfId="1621"/>
    <cellStyle name="Normal 6 2 2 8" xfId="2651"/>
    <cellStyle name="Normal 6 2 2 9" xfId="3153"/>
    <cellStyle name="Normal 6 2 3" xfId="654"/>
    <cellStyle name="Normal 6 2 3 10" xfId="4284"/>
    <cellStyle name="Normal 6 2 3 2" xfId="707"/>
    <cellStyle name="Normal 6 2 3 2 2" xfId="831"/>
    <cellStyle name="Normal 6 2 3 2 2 2" xfId="1079"/>
    <cellStyle name="Normal 6 2 3 2 2 2 2" xfId="1575"/>
    <cellStyle name="Normal 6 2 3 2 2 2 2 2" xfId="2594"/>
    <cellStyle name="Normal 6 2 3 2 2 2 3" xfId="2098"/>
    <cellStyle name="Normal 6 2 3 2 2 2 4" xfId="3096"/>
    <cellStyle name="Normal 6 2 3 2 2 2 5" xfId="3598"/>
    <cellStyle name="Normal 6 2 3 2 2 2 6" xfId="4100"/>
    <cellStyle name="Normal 6 2 3 2 2 3" xfId="1327"/>
    <cellStyle name="Normal 6 2 3 2 2 3 2" xfId="2346"/>
    <cellStyle name="Normal 6 2 3 2 2 4" xfId="1850"/>
    <cellStyle name="Normal 6 2 3 2 2 5" xfId="2848"/>
    <cellStyle name="Normal 6 2 3 2 2 6" xfId="3350"/>
    <cellStyle name="Normal 6 2 3 2 2 7" xfId="3852"/>
    <cellStyle name="Normal 6 2 3 2 3" xfId="955"/>
    <cellStyle name="Normal 6 2 3 2 3 2" xfId="1451"/>
    <cellStyle name="Normal 6 2 3 2 3 2 2" xfId="2470"/>
    <cellStyle name="Normal 6 2 3 2 3 3" xfId="1974"/>
    <cellStyle name="Normal 6 2 3 2 3 4" xfId="2972"/>
    <cellStyle name="Normal 6 2 3 2 3 5" xfId="3474"/>
    <cellStyle name="Normal 6 2 3 2 3 6" xfId="3976"/>
    <cellStyle name="Normal 6 2 3 2 4" xfId="1203"/>
    <cellStyle name="Normal 6 2 3 2 4 2" xfId="2222"/>
    <cellStyle name="Normal 6 2 3 2 5" xfId="1726"/>
    <cellStyle name="Normal 6 2 3 2 6" xfId="2724"/>
    <cellStyle name="Normal 6 2 3 2 7" xfId="3226"/>
    <cellStyle name="Normal 6 2 3 2 8" xfId="3728"/>
    <cellStyle name="Normal 6 2 3 3" xfId="778"/>
    <cellStyle name="Normal 6 2 3 3 2" xfId="1026"/>
    <cellStyle name="Normal 6 2 3 3 2 2" xfId="1522"/>
    <cellStyle name="Normal 6 2 3 3 2 2 2" xfId="2541"/>
    <cellStyle name="Normal 6 2 3 3 2 3" xfId="2045"/>
    <cellStyle name="Normal 6 2 3 3 2 4" xfId="3043"/>
    <cellStyle name="Normal 6 2 3 3 2 5" xfId="3545"/>
    <cellStyle name="Normal 6 2 3 3 2 6" xfId="4047"/>
    <cellStyle name="Normal 6 2 3 3 3" xfId="1274"/>
    <cellStyle name="Normal 6 2 3 3 3 2" xfId="2293"/>
    <cellStyle name="Normal 6 2 3 3 4" xfId="1797"/>
    <cellStyle name="Normal 6 2 3 3 5" xfId="2795"/>
    <cellStyle name="Normal 6 2 3 3 6" xfId="3297"/>
    <cellStyle name="Normal 6 2 3 3 7" xfId="3799"/>
    <cellStyle name="Normal 6 2 3 4" xfId="902"/>
    <cellStyle name="Normal 6 2 3 4 2" xfId="1398"/>
    <cellStyle name="Normal 6 2 3 4 2 2" xfId="2417"/>
    <cellStyle name="Normal 6 2 3 4 3" xfId="1921"/>
    <cellStyle name="Normal 6 2 3 4 4" xfId="2919"/>
    <cellStyle name="Normal 6 2 3 4 5" xfId="3421"/>
    <cellStyle name="Normal 6 2 3 4 6" xfId="3923"/>
    <cellStyle name="Normal 6 2 3 5" xfId="1150"/>
    <cellStyle name="Normal 6 2 3 5 2" xfId="2169"/>
    <cellStyle name="Normal 6 2 3 6" xfId="1673"/>
    <cellStyle name="Normal 6 2 3 7" xfId="2671"/>
    <cellStyle name="Normal 6 2 3 8" xfId="3173"/>
    <cellStyle name="Normal 6 2 3 9" xfId="3675"/>
    <cellStyle name="Normal 6 2 4" xfId="705"/>
    <cellStyle name="Normal 6 2 4 2" xfId="829"/>
    <cellStyle name="Normal 6 2 4 2 2" xfId="1077"/>
    <cellStyle name="Normal 6 2 4 2 2 2" xfId="1573"/>
    <cellStyle name="Normal 6 2 4 2 2 2 2" xfId="2592"/>
    <cellStyle name="Normal 6 2 4 2 2 3" xfId="2096"/>
    <cellStyle name="Normal 6 2 4 2 2 4" xfId="3094"/>
    <cellStyle name="Normal 6 2 4 2 2 5" xfId="3596"/>
    <cellStyle name="Normal 6 2 4 2 2 6" xfId="4098"/>
    <cellStyle name="Normal 6 2 4 2 3" xfId="1325"/>
    <cellStyle name="Normal 6 2 4 2 3 2" xfId="2344"/>
    <cellStyle name="Normal 6 2 4 2 4" xfId="1848"/>
    <cellStyle name="Normal 6 2 4 2 5" xfId="2846"/>
    <cellStyle name="Normal 6 2 4 2 6" xfId="3348"/>
    <cellStyle name="Normal 6 2 4 2 7" xfId="3850"/>
    <cellStyle name="Normal 6 2 4 3" xfId="953"/>
    <cellStyle name="Normal 6 2 4 3 2" xfId="1449"/>
    <cellStyle name="Normal 6 2 4 3 2 2" xfId="2468"/>
    <cellStyle name="Normal 6 2 4 3 3" xfId="1972"/>
    <cellStyle name="Normal 6 2 4 3 4" xfId="2970"/>
    <cellStyle name="Normal 6 2 4 3 5" xfId="3472"/>
    <cellStyle name="Normal 6 2 4 3 6" xfId="3974"/>
    <cellStyle name="Normal 6 2 4 4" xfId="1201"/>
    <cellStyle name="Normal 6 2 4 4 2" xfId="2220"/>
    <cellStyle name="Normal 6 2 4 5" xfId="1724"/>
    <cellStyle name="Normal 6 2 4 6" xfId="2722"/>
    <cellStyle name="Normal 6 2 4 7" xfId="3224"/>
    <cellStyle name="Normal 6 2 4 8" xfId="3726"/>
    <cellStyle name="Normal 6 2 5" xfId="736"/>
    <cellStyle name="Normal 6 2 5 2" xfId="984"/>
    <cellStyle name="Normal 6 2 5 2 2" xfId="1480"/>
    <cellStyle name="Normal 6 2 5 2 2 2" xfId="2499"/>
    <cellStyle name="Normal 6 2 5 2 3" xfId="2003"/>
    <cellStyle name="Normal 6 2 5 2 4" xfId="3001"/>
    <cellStyle name="Normal 6 2 5 2 5" xfId="3503"/>
    <cellStyle name="Normal 6 2 5 2 6" xfId="4005"/>
    <cellStyle name="Normal 6 2 5 3" xfId="1232"/>
    <cellStyle name="Normal 6 2 5 3 2" xfId="2251"/>
    <cellStyle name="Normal 6 2 5 4" xfId="1755"/>
    <cellStyle name="Normal 6 2 5 5" xfId="2753"/>
    <cellStyle name="Normal 6 2 5 6" xfId="3255"/>
    <cellStyle name="Normal 6 2 5 7" xfId="3757"/>
    <cellStyle name="Normal 6 2 6" xfId="604"/>
    <cellStyle name="Normal 6 2 6 2" xfId="1356"/>
    <cellStyle name="Normal 6 2 6 2 2" xfId="2375"/>
    <cellStyle name="Normal 6 2 6 3" xfId="1631"/>
    <cellStyle name="Normal 6 2 6 4" xfId="2877"/>
    <cellStyle name="Normal 6 2 6 5" xfId="3379"/>
    <cellStyle name="Normal 6 2 6 6" xfId="3881"/>
    <cellStyle name="Normal 6 2 7" xfId="860"/>
    <cellStyle name="Normal 6 2 7 2" xfId="1879"/>
    <cellStyle name="Normal 6 2 8" xfId="1108"/>
    <cellStyle name="Normal 6 2 8 2" xfId="2127"/>
    <cellStyle name="Normal 6 2 9" xfId="1617"/>
    <cellStyle name="Normal 6 3" xfId="184"/>
    <cellStyle name="Normal 6 3 10" xfId="2631"/>
    <cellStyle name="Normal 6 3 11" xfId="3133"/>
    <cellStyle name="Normal 6 3 12" xfId="3635"/>
    <cellStyle name="Normal 6 3 2" xfId="636"/>
    <cellStyle name="Normal 6 3 2 2" xfId="709"/>
    <cellStyle name="Normal 6 3 2 2 2" xfId="833"/>
    <cellStyle name="Normal 6 3 2 2 2 2" xfId="1081"/>
    <cellStyle name="Normal 6 3 2 2 2 2 2" xfId="1577"/>
    <cellStyle name="Normal 6 3 2 2 2 2 2 2" xfId="2596"/>
    <cellStyle name="Normal 6 3 2 2 2 2 3" xfId="2100"/>
    <cellStyle name="Normal 6 3 2 2 2 2 4" xfId="3098"/>
    <cellStyle name="Normal 6 3 2 2 2 2 5" xfId="3600"/>
    <cellStyle name="Normal 6 3 2 2 2 2 6" xfId="4102"/>
    <cellStyle name="Normal 6 3 2 2 2 3" xfId="1329"/>
    <cellStyle name="Normal 6 3 2 2 2 3 2" xfId="2348"/>
    <cellStyle name="Normal 6 3 2 2 2 4" xfId="1852"/>
    <cellStyle name="Normal 6 3 2 2 2 5" xfId="2850"/>
    <cellStyle name="Normal 6 3 2 2 2 6" xfId="3352"/>
    <cellStyle name="Normal 6 3 2 2 2 7" xfId="3854"/>
    <cellStyle name="Normal 6 3 2 2 3" xfId="957"/>
    <cellStyle name="Normal 6 3 2 2 3 2" xfId="1453"/>
    <cellStyle name="Normal 6 3 2 2 3 2 2" xfId="2472"/>
    <cellStyle name="Normal 6 3 2 2 3 3" xfId="1976"/>
    <cellStyle name="Normal 6 3 2 2 3 4" xfId="2974"/>
    <cellStyle name="Normal 6 3 2 2 3 5" xfId="3476"/>
    <cellStyle name="Normal 6 3 2 2 3 6" xfId="3978"/>
    <cellStyle name="Normal 6 3 2 2 4" xfId="1205"/>
    <cellStyle name="Normal 6 3 2 2 4 2" xfId="2224"/>
    <cellStyle name="Normal 6 3 2 2 5" xfId="1728"/>
    <cellStyle name="Normal 6 3 2 2 6" xfId="2726"/>
    <cellStyle name="Normal 6 3 2 2 7" xfId="3228"/>
    <cellStyle name="Normal 6 3 2 2 8" xfId="3730"/>
    <cellStyle name="Normal 6 3 2 3" xfId="760"/>
    <cellStyle name="Normal 6 3 2 3 2" xfId="1008"/>
    <cellStyle name="Normal 6 3 2 3 2 2" xfId="1504"/>
    <cellStyle name="Normal 6 3 2 3 2 2 2" xfId="2523"/>
    <cellStyle name="Normal 6 3 2 3 2 3" xfId="2027"/>
    <cellStyle name="Normal 6 3 2 3 2 4" xfId="3025"/>
    <cellStyle name="Normal 6 3 2 3 2 5" xfId="3527"/>
    <cellStyle name="Normal 6 3 2 3 2 6" xfId="4029"/>
    <cellStyle name="Normal 6 3 2 3 3" xfId="1256"/>
    <cellStyle name="Normal 6 3 2 3 3 2" xfId="2275"/>
    <cellStyle name="Normal 6 3 2 3 4" xfId="1779"/>
    <cellStyle name="Normal 6 3 2 3 5" xfId="2777"/>
    <cellStyle name="Normal 6 3 2 3 6" xfId="3279"/>
    <cellStyle name="Normal 6 3 2 3 7" xfId="3781"/>
    <cellStyle name="Normal 6 3 2 4" xfId="884"/>
    <cellStyle name="Normal 6 3 2 4 2" xfId="1380"/>
    <cellStyle name="Normal 6 3 2 4 2 2" xfId="2399"/>
    <cellStyle name="Normal 6 3 2 4 3" xfId="1903"/>
    <cellStyle name="Normal 6 3 2 4 4" xfId="2901"/>
    <cellStyle name="Normal 6 3 2 4 5" xfId="3403"/>
    <cellStyle name="Normal 6 3 2 4 6" xfId="3905"/>
    <cellStyle name="Normal 6 3 2 5" xfId="1132"/>
    <cellStyle name="Normal 6 3 2 5 2" xfId="2151"/>
    <cellStyle name="Normal 6 3 2 6" xfId="1655"/>
    <cellStyle name="Normal 6 3 2 7" xfId="2653"/>
    <cellStyle name="Normal 6 3 2 8" xfId="3155"/>
    <cellStyle name="Normal 6 3 2 9" xfId="3657"/>
    <cellStyle name="Normal 6 3 3" xfId="656"/>
    <cellStyle name="Normal 6 3 3 2" xfId="710"/>
    <cellStyle name="Normal 6 3 3 2 2" xfId="834"/>
    <cellStyle name="Normal 6 3 3 2 2 2" xfId="1082"/>
    <cellStyle name="Normal 6 3 3 2 2 2 2" xfId="1578"/>
    <cellStyle name="Normal 6 3 3 2 2 2 2 2" xfId="2597"/>
    <cellStyle name="Normal 6 3 3 2 2 2 3" xfId="2101"/>
    <cellStyle name="Normal 6 3 3 2 2 2 4" xfId="3099"/>
    <cellStyle name="Normal 6 3 3 2 2 2 5" xfId="3601"/>
    <cellStyle name="Normal 6 3 3 2 2 2 6" xfId="4103"/>
    <cellStyle name="Normal 6 3 3 2 2 3" xfId="1330"/>
    <cellStyle name="Normal 6 3 3 2 2 3 2" xfId="2349"/>
    <cellStyle name="Normal 6 3 3 2 2 4" xfId="1853"/>
    <cellStyle name="Normal 6 3 3 2 2 5" xfId="2851"/>
    <cellStyle name="Normal 6 3 3 2 2 6" xfId="3353"/>
    <cellStyle name="Normal 6 3 3 2 2 7" xfId="3855"/>
    <cellStyle name="Normal 6 3 3 2 3" xfId="958"/>
    <cellStyle name="Normal 6 3 3 2 3 2" xfId="1454"/>
    <cellStyle name="Normal 6 3 3 2 3 2 2" xfId="2473"/>
    <cellStyle name="Normal 6 3 3 2 3 3" xfId="1977"/>
    <cellStyle name="Normal 6 3 3 2 3 4" xfId="2975"/>
    <cellStyle name="Normal 6 3 3 2 3 5" xfId="3477"/>
    <cellStyle name="Normal 6 3 3 2 3 6" xfId="3979"/>
    <cellStyle name="Normal 6 3 3 2 4" xfId="1206"/>
    <cellStyle name="Normal 6 3 3 2 4 2" xfId="2225"/>
    <cellStyle name="Normal 6 3 3 2 5" xfId="1729"/>
    <cellStyle name="Normal 6 3 3 2 6" xfId="2727"/>
    <cellStyle name="Normal 6 3 3 2 7" xfId="3229"/>
    <cellStyle name="Normal 6 3 3 2 8" xfId="3731"/>
    <cellStyle name="Normal 6 3 3 3" xfId="780"/>
    <cellStyle name="Normal 6 3 3 3 2" xfId="1028"/>
    <cellStyle name="Normal 6 3 3 3 2 2" xfId="1524"/>
    <cellStyle name="Normal 6 3 3 3 2 2 2" xfId="2543"/>
    <cellStyle name="Normal 6 3 3 3 2 3" xfId="2047"/>
    <cellStyle name="Normal 6 3 3 3 2 4" xfId="3045"/>
    <cellStyle name="Normal 6 3 3 3 2 5" xfId="3547"/>
    <cellStyle name="Normal 6 3 3 3 2 6" xfId="4049"/>
    <cellStyle name="Normal 6 3 3 3 3" xfId="1276"/>
    <cellStyle name="Normal 6 3 3 3 3 2" xfId="2295"/>
    <cellStyle name="Normal 6 3 3 3 4" xfId="1799"/>
    <cellStyle name="Normal 6 3 3 3 5" xfId="2797"/>
    <cellStyle name="Normal 6 3 3 3 6" xfId="3299"/>
    <cellStyle name="Normal 6 3 3 3 7" xfId="3801"/>
    <cellStyle name="Normal 6 3 3 4" xfId="904"/>
    <cellStyle name="Normal 6 3 3 4 2" xfId="1400"/>
    <cellStyle name="Normal 6 3 3 4 2 2" xfId="2419"/>
    <cellStyle name="Normal 6 3 3 4 3" xfId="1923"/>
    <cellStyle name="Normal 6 3 3 4 4" xfId="2921"/>
    <cellStyle name="Normal 6 3 3 4 5" xfId="3423"/>
    <cellStyle name="Normal 6 3 3 4 6" xfId="3925"/>
    <cellStyle name="Normal 6 3 3 5" xfId="1152"/>
    <cellStyle name="Normal 6 3 3 5 2" xfId="2171"/>
    <cellStyle name="Normal 6 3 3 6" xfId="1675"/>
    <cellStyle name="Normal 6 3 3 7" xfId="2673"/>
    <cellStyle name="Normal 6 3 3 8" xfId="3175"/>
    <cellStyle name="Normal 6 3 3 9" xfId="3677"/>
    <cellStyle name="Normal 6 3 4" xfId="708"/>
    <cellStyle name="Normal 6 3 4 2" xfId="832"/>
    <cellStyle name="Normal 6 3 4 2 2" xfId="1080"/>
    <cellStyle name="Normal 6 3 4 2 2 2" xfId="1576"/>
    <cellStyle name="Normal 6 3 4 2 2 2 2" xfId="2595"/>
    <cellStyle name="Normal 6 3 4 2 2 3" xfId="2099"/>
    <cellStyle name="Normal 6 3 4 2 2 4" xfId="3097"/>
    <cellStyle name="Normal 6 3 4 2 2 5" xfId="3599"/>
    <cellStyle name="Normal 6 3 4 2 2 6" xfId="4101"/>
    <cellStyle name="Normal 6 3 4 2 3" xfId="1328"/>
    <cellStyle name="Normal 6 3 4 2 3 2" xfId="2347"/>
    <cellStyle name="Normal 6 3 4 2 4" xfId="1851"/>
    <cellStyle name="Normal 6 3 4 2 5" xfId="2849"/>
    <cellStyle name="Normal 6 3 4 2 6" xfId="3351"/>
    <cellStyle name="Normal 6 3 4 2 7" xfId="3853"/>
    <cellStyle name="Normal 6 3 4 3" xfId="956"/>
    <cellStyle name="Normal 6 3 4 3 2" xfId="1452"/>
    <cellStyle name="Normal 6 3 4 3 2 2" xfId="2471"/>
    <cellStyle name="Normal 6 3 4 3 3" xfId="1975"/>
    <cellStyle name="Normal 6 3 4 3 4" xfId="2973"/>
    <cellStyle name="Normal 6 3 4 3 5" xfId="3475"/>
    <cellStyle name="Normal 6 3 4 3 6" xfId="3977"/>
    <cellStyle name="Normal 6 3 4 4" xfId="1204"/>
    <cellStyle name="Normal 6 3 4 4 2" xfId="2223"/>
    <cellStyle name="Normal 6 3 4 5" xfId="1727"/>
    <cellStyle name="Normal 6 3 4 6" xfId="2725"/>
    <cellStyle name="Normal 6 3 4 7" xfId="3227"/>
    <cellStyle name="Normal 6 3 4 8" xfId="3729"/>
    <cellStyle name="Normal 6 3 5" xfId="738"/>
    <cellStyle name="Normal 6 3 5 2" xfId="986"/>
    <cellStyle name="Normal 6 3 5 2 2" xfId="1482"/>
    <cellStyle name="Normal 6 3 5 2 2 2" xfId="2501"/>
    <cellStyle name="Normal 6 3 5 2 3" xfId="2005"/>
    <cellStyle name="Normal 6 3 5 2 4" xfId="3003"/>
    <cellStyle name="Normal 6 3 5 2 5" xfId="3505"/>
    <cellStyle name="Normal 6 3 5 2 6" xfId="4007"/>
    <cellStyle name="Normal 6 3 5 3" xfId="1234"/>
    <cellStyle name="Normal 6 3 5 3 2" xfId="2253"/>
    <cellStyle name="Normal 6 3 5 4" xfId="1757"/>
    <cellStyle name="Normal 6 3 5 5" xfId="2755"/>
    <cellStyle name="Normal 6 3 5 6" xfId="3257"/>
    <cellStyle name="Normal 6 3 5 7" xfId="3759"/>
    <cellStyle name="Normal 6 3 6" xfId="606"/>
    <cellStyle name="Normal 6 3 6 2" xfId="1358"/>
    <cellStyle name="Normal 6 3 6 2 2" xfId="2377"/>
    <cellStyle name="Normal 6 3 6 3" xfId="1633"/>
    <cellStyle name="Normal 6 3 6 4" xfId="2879"/>
    <cellStyle name="Normal 6 3 6 5" xfId="3381"/>
    <cellStyle name="Normal 6 3 6 6" xfId="3883"/>
    <cellStyle name="Normal 6 3 7" xfId="862"/>
    <cellStyle name="Normal 6 3 7 2" xfId="1881"/>
    <cellStyle name="Normal 6 3 8" xfId="1110"/>
    <cellStyle name="Normal 6 3 8 2" xfId="2129"/>
    <cellStyle name="Normal 6 3 9" xfId="1623"/>
    <cellStyle name="Normal 6 4" xfId="608"/>
    <cellStyle name="Normal 6 4 10" xfId="3135"/>
    <cellStyle name="Normal 6 4 11" xfId="3637"/>
    <cellStyle name="Normal 6 4 2" xfId="638"/>
    <cellStyle name="Normal 6 4 2 2" xfId="712"/>
    <cellStyle name="Normal 6 4 2 2 2" xfId="836"/>
    <cellStyle name="Normal 6 4 2 2 2 2" xfId="1084"/>
    <cellStyle name="Normal 6 4 2 2 2 2 2" xfId="1580"/>
    <cellStyle name="Normal 6 4 2 2 2 2 2 2" xfId="2599"/>
    <cellStyle name="Normal 6 4 2 2 2 2 3" xfId="2103"/>
    <cellStyle name="Normal 6 4 2 2 2 2 4" xfId="3101"/>
    <cellStyle name="Normal 6 4 2 2 2 2 5" xfId="3603"/>
    <cellStyle name="Normal 6 4 2 2 2 2 6" xfId="4105"/>
    <cellStyle name="Normal 6 4 2 2 2 3" xfId="1332"/>
    <cellStyle name="Normal 6 4 2 2 2 3 2" xfId="2351"/>
    <cellStyle name="Normal 6 4 2 2 2 4" xfId="1855"/>
    <cellStyle name="Normal 6 4 2 2 2 5" xfId="2853"/>
    <cellStyle name="Normal 6 4 2 2 2 6" xfId="3355"/>
    <cellStyle name="Normal 6 4 2 2 2 7" xfId="3857"/>
    <cellStyle name="Normal 6 4 2 2 3" xfId="960"/>
    <cellStyle name="Normal 6 4 2 2 3 2" xfId="1456"/>
    <cellStyle name="Normal 6 4 2 2 3 2 2" xfId="2475"/>
    <cellStyle name="Normal 6 4 2 2 3 3" xfId="1979"/>
    <cellStyle name="Normal 6 4 2 2 3 4" xfId="2977"/>
    <cellStyle name="Normal 6 4 2 2 3 5" xfId="3479"/>
    <cellStyle name="Normal 6 4 2 2 3 6" xfId="3981"/>
    <cellStyle name="Normal 6 4 2 2 4" xfId="1208"/>
    <cellStyle name="Normal 6 4 2 2 4 2" xfId="2227"/>
    <cellStyle name="Normal 6 4 2 2 5" xfId="1731"/>
    <cellStyle name="Normal 6 4 2 2 6" xfId="2729"/>
    <cellStyle name="Normal 6 4 2 2 7" xfId="3231"/>
    <cellStyle name="Normal 6 4 2 2 8" xfId="3733"/>
    <cellStyle name="Normal 6 4 2 3" xfId="762"/>
    <cellStyle name="Normal 6 4 2 3 2" xfId="1010"/>
    <cellStyle name="Normal 6 4 2 3 2 2" xfId="1506"/>
    <cellStyle name="Normal 6 4 2 3 2 2 2" xfId="2525"/>
    <cellStyle name="Normal 6 4 2 3 2 3" xfId="2029"/>
    <cellStyle name="Normal 6 4 2 3 2 4" xfId="3027"/>
    <cellStyle name="Normal 6 4 2 3 2 5" xfId="3529"/>
    <cellStyle name="Normal 6 4 2 3 2 6" xfId="4031"/>
    <cellStyle name="Normal 6 4 2 3 3" xfId="1258"/>
    <cellStyle name="Normal 6 4 2 3 3 2" xfId="2277"/>
    <cellStyle name="Normal 6 4 2 3 4" xfId="1781"/>
    <cellStyle name="Normal 6 4 2 3 5" xfId="2779"/>
    <cellStyle name="Normal 6 4 2 3 6" xfId="3281"/>
    <cellStyle name="Normal 6 4 2 3 7" xfId="3783"/>
    <cellStyle name="Normal 6 4 2 4" xfId="886"/>
    <cellStyle name="Normal 6 4 2 4 2" xfId="1382"/>
    <cellStyle name="Normal 6 4 2 4 2 2" xfId="2401"/>
    <cellStyle name="Normal 6 4 2 4 3" xfId="1905"/>
    <cellStyle name="Normal 6 4 2 4 4" xfId="2903"/>
    <cellStyle name="Normal 6 4 2 4 5" xfId="3405"/>
    <cellStyle name="Normal 6 4 2 4 6" xfId="3907"/>
    <cellStyle name="Normal 6 4 2 5" xfId="1134"/>
    <cellStyle name="Normal 6 4 2 5 2" xfId="2153"/>
    <cellStyle name="Normal 6 4 2 6" xfId="1657"/>
    <cellStyle name="Normal 6 4 2 7" xfId="2655"/>
    <cellStyle name="Normal 6 4 2 8" xfId="3157"/>
    <cellStyle name="Normal 6 4 2 9" xfId="3659"/>
    <cellStyle name="Normal 6 4 3" xfId="658"/>
    <cellStyle name="Normal 6 4 3 2" xfId="713"/>
    <cellStyle name="Normal 6 4 3 2 2" xfId="837"/>
    <cellStyle name="Normal 6 4 3 2 2 2" xfId="1085"/>
    <cellStyle name="Normal 6 4 3 2 2 2 2" xfId="1581"/>
    <cellStyle name="Normal 6 4 3 2 2 2 2 2" xfId="2600"/>
    <cellStyle name="Normal 6 4 3 2 2 2 3" xfId="2104"/>
    <cellStyle name="Normal 6 4 3 2 2 2 4" xfId="3102"/>
    <cellStyle name="Normal 6 4 3 2 2 2 5" xfId="3604"/>
    <cellStyle name="Normal 6 4 3 2 2 2 6" xfId="4106"/>
    <cellStyle name="Normal 6 4 3 2 2 3" xfId="1333"/>
    <cellStyle name="Normal 6 4 3 2 2 3 2" xfId="2352"/>
    <cellStyle name="Normal 6 4 3 2 2 4" xfId="1856"/>
    <cellStyle name="Normal 6 4 3 2 2 5" xfId="2854"/>
    <cellStyle name="Normal 6 4 3 2 2 6" xfId="3356"/>
    <cellStyle name="Normal 6 4 3 2 2 7" xfId="3858"/>
    <cellStyle name="Normal 6 4 3 2 3" xfId="961"/>
    <cellStyle name="Normal 6 4 3 2 3 2" xfId="1457"/>
    <cellStyle name="Normal 6 4 3 2 3 2 2" xfId="2476"/>
    <cellStyle name="Normal 6 4 3 2 3 3" xfId="1980"/>
    <cellStyle name="Normal 6 4 3 2 3 4" xfId="2978"/>
    <cellStyle name="Normal 6 4 3 2 3 5" xfId="3480"/>
    <cellStyle name="Normal 6 4 3 2 3 6" xfId="3982"/>
    <cellStyle name="Normal 6 4 3 2 4" xfId="1209"/>
    <cellStyle name="Normal 6 4 3 2 4 2" xfId="2228"/>
    <cellStyle name="Normal 6 4 3 2 5" xfId="1732"/>
    <cellStyle name="Normal 6 4 3 2 6" xfId="2730"/>
    <cellStyle name="Normal 6 4 3 2 7" xfId="3232"/>
    <cellStyle name="Normal 6 4 3 2 8" xfId="3734"/>
    <cellStyle name="Normal 6 4 3 3" xfId="782"/>
    <cellStyle name="Normal 6 4 3 3 2" xfId="1030"/>
    <cellStyle name="Normal 6 4 3 3 2 2" xfId="1526"/>
    <cellStyle name="Normal 6 4 3 3 2 2 2" xfId="2545"/>
    <cellStyle name="Normal 6 4 3 3 2 3" xfId="2049"/>
    <cellStyle name="Normal 6 4 3 3 2 4" xfId="3047"/>
    <cellStyle name="Normal 6 4 3 3 2 5" xfId="3549"/>
    <cellStyle name="Normal 6 4 3 3 2 6" xfId="4051"/>
    <cellStyle name="Normal 6 4 3 3 3" xfId="1278"/>
    <cellStyle name="Normal 6 4 3 3 3 2" xfId="2297"/>
    <cellStyle name="Normal 6 4 3 3 4" xfId="1801"/>
    <cellStyle name="Normal 6 4 3 3 5" xfId="2799"/>
    <cellStyle name="Normal 6 4 3 3 6" xfId="3301"/>
    <cellStyle name="Normal 6 4 3 3 7" xfId="3803"/>
    <cellStyle name="Normal 6 4 3 4" xfId="906"/>
    <cellStyle name="Normal 6 4 3 4 2" xfId="1402"/>
    <cellStyle name="Normal 6 4 3 4 2 2" xfId="2421"/>
    <cellStyle name="Normal 6 4 3 4 3" xfId="1925"/>
    <cellStyle name="Normal 6 4 3 4 4" xfId="2923"/>
    <cellStyle name="Normal 6 4 3 4 5" xfId="3425"/>
    <cellStyle name="Normal 6 4 3 4 6" xfId="3927"/>
    <cellStyle name="Normal 6 4 3 5" xfId="1154"/>
    <cellStyle name="Normal 6 4 3 5 2" xfId="2173"/>
    <cellStyle name="Normal 6 4 3 6" xfId="1677"/>
    <cellStyle name="Normal 6 4 3 7" xfId="2675"/>
    <cellStyle name="Normal 6 4 3 8" xfId="3177"/>
    <cellStyle name="Normal 6 4 3 9" xfId="3679"/>
    <cellStyle name="Normal 6 4 4" xfId="711"/>
    <cellStyle name="Normal 6 4 4 2" xfId="835"/>
    <cellStyle name="Normal 6 4 4 2 2" xfId="1083"/>
    <cellStyle name="Normal 6 4 4 2 2 2" xfId="1579"/>
    <cellStyle name="Normal 6 4 4 2 2 2 2" xfId="2598"/>
    <cellStyle name="Normal 6 4 4 2 2 3" xfId="2102"/>
    <cellStyle name="Normal 6 4 4 2 2 4" xfId="3100"/>
    <cellStyle name="Normal 6 4 4 2 2 5" xfId="3602"/>
    <cellStyle name="Normal 6 4 4 2 2 6" xfId="4104"/>
    <cellStyle name="Normal 6 4 4 2 3" xfId="1331"/>
    <cellStyle name="Normal 6 4 4 2 3 2" xfId="2350"/>
    <cellStyle name="Normal 6 4 4 2 4" xfId="1854"/>
    <cellStyle name="Normal 6 4 4 2 5" xfId="2852"/>
    <cellStyle name="Normal 6 4 4 2 6" xfId="3354"/>
    <cellStyle name="Normal 6 4 4 2 7" xfId="3856"/>
    <cellStyle name="Normal 6 4 4 3" xfId="959"/>
    <cellStyle name="Normal 6 4 4 3 2" xfId="1455"/>
    <cellStyle name="Normal 6 4 4 3 2 2" xfId="2474"/>
    <cellStyle name="Normal 6 4 4 3 3" xfId="1978"/>
    <cellStyle name="Normal 6 4 4 3 4" xfId="2976"/>
    <cellStyle name="Normal 6 4 4 3 5" xfId="3478"/>
    <cellStyle name="Normal 6 4 4 3 6" xfId="3980"/>
    <cellStyle name="Normal 6 4 4 4" xfId="1207"/>
    <cellStyle name="Normal 6 4 4 4 2" xfId="2226"/>
    <cellStyle name="Normal 6 4 4 5" xfId="1730"/>
    <cellStyle name="Normal 6 4 4 6" xfId="2728"/>
    <cellStyle name="Normal 6 4 4 7" xfId="3230"/>
    <cellStyle name="Normal 6 4 4 8" xfId="3732"/>
    <cellStyle name="Normal 6 4 5" xfId="740"/>
    <cellStyle name="Normal 6 4 5 2" xfId="988"/>
    <cellStyle name="Normal 6 4 5 2 2" xfId="1484"/>
    <cellStyle name="Normal 6 4 5 2 2 2" xfId="2503"/>
    <cellStyle name="Normal 6 4 5 2 3" xfId="2007"/>
    <cellStyle name="Normal 6 4 5 2 4" xfId="3005"/>
    <cellStyle name="Normal 6 4 5 2 5" xfId="3507"/>
    <cellStyle name="Normal 6 4 5 2 6" xfId="4009"/>
    <cellStyle name="Normal 6 4 5 3" xfId="1236"/>
    <cellStyle name="Normal 6 4 5 3 2" xfId="2255"/>
    <cellStyle name="Normal 6 4 5 4" xfId="1759"/>
    <cellStyle name="Normal 6 4 5 5" xfId="2757"/>
    <cellStyle name="Normal 6 4 5 6" xfId="3259"/>
    <cellStyle name="Normal 6 4 5 7" xfId="3761"/>
    <cellStyle name="Normal 6 4 6" xfId="864"/>
    <cellStyle name="Normal 6 4 6 2" xfId="1360"/>
    <cellStyle name="Normal 6 4 6 2 2" xfId="2379"/>
    <cellStyle name="Normal 6 4 6 3" xfId="1883"/>
    <cellStyle name="Normal 6 4 6 4" xfId="2881"/>
    <cellStyle name="Normal 6 4 6 5" xfId="3383"/>
    <cellStyle name="Normal 6 4 6 6" xfId="3885"/>
    <cellStyle name="Normal 6 4 7" xfId="1112"/>
    <cellStyle name="Normal 6 4 7 2" xfId="2131"/>
    <cellStyle name="Normal 6 4 8" xfId="1635"/>
    <cellStyle name="Normal 6 4 9" xfId="2633"/>
    <cellStyle name="Normal 6 5" xfId="610"/>
    <cellStyle name="Normal 6 5 10" xfId="3137"/>
    <cellStyle name="Normal 6 5 11" xfId="3639"/>
    <cellStyle name="Normal 6 5 2" xfId="640"/>
    <cellStyle name="Normal 6 5 2 2" xfId="715"/>
    <cellStyle name="Normal 6 5 2 2 2" xfId="839"/>
    <cellStyle name="Normal 6 5 2 2 2 2" xfId="1087"/>
    <cellStyle name="Normal 6 5 2 2 2 2 2" xfId="1583"/>
    <cellStyle name="Normal 6 5 2 2 2 2 2 2" xfId="2602"/>
    <cellStyle name="Normal 6 5 2 2 2 2 3" xfId="2106"/>
    <cellStyle name="Normal 6 5 2 2 2 2 4" xfId="3104"/>
    <cellStyle name="Normal 6 5 2 2 2 2 5" xfId="3606"/>
    <cellStyle name="Normal 6 5 2 2 2 2 6" xfId="4108"/>
    <cellStyle name="Normal 6 5 2 2 2 3" xfId="1335"/>
    <cellStyle name="Normal 6 5 2 2 2 3 2" xfId="2354"/>
    <cellStyle name="Normal 6 5 2 2 2 4" xfId="1858"/>
    <cellStyle name="Normal 6 5 2 2 2 5" xfId="2856"/>
    <cellStyle name="Normal 6 5 2 2 2 6" xfId="3358"/>
    <cellStyle name="Normal 6 5 2 2 2 7" xfId="3860"/>
    <cellStyle name="Normal 6 5 2 2 3" xfId="963"/>
    <cellStyle name="Normal 6 5 2 2 3 2" xfId="1459"/>
    <cellStyle name="Normal 6 5 2 2 3 2 2" xfId="2478"/>
    <cellStyle name="Normal 6 5 2 2 3 3" xfId="1982"/>
    <cellStyle name="Normal 6 5 2 2 3 4" xfId="2980"/>
    <cellStyle name="Normal 6 5 2 2 3 5" xfId="3482"/>
    <cellStyle name="Normal 6 5 2 2 3 6" xfId="3984"/>
    <cellStyle name="Normal 6 5 2 2 4" xfId="1211"/>
    <cellStyle name="Normal 6 5 2 2 4 2" xfId="2230"/>
    <cellStyle name="Normal 6 5 2 2 5" xfId="1734"/>
    <cellStyle name="Normal 6 5 2 2 6" xfId="2732"/>
    <cellStyle name="Normal 6 5 2 2 7" xfId="3234"/>
    <cellStyle name="Normal 6 5 2 2 8" xfId="3736"/>
    <cellStyle name="Normal 6 5 2 3" xfId="764"/>
    <cellStyle name="Normal 6 5 2 3 2" xfId="1012"/>
    <cellStyle name="Normal 6 5 2 3 2 2" xfId="1508"/>
    <cellStyle name="Normal 6 5 2 3 2 2 2" xfId="2527"/>
    <cellStyle name="Normal 6 5 2 3 2 3" xfId="2031"/>
    <cellStyle name="Normal 6 5 2 3 2 4" xfId="3029"/>
    <cellStyle name="Normal 6 5 2 3 2 5" xfId="3531"/>
    <cellStyle name="Normal 6 5 2 3 2 6" xfId="4033"/>
    <cellStyle name="Normal 6 5 2 3 3" xfId="1260"/>
    <cellStyle name="Normal 6 5 2 3 3 2" xfId="2279"/>
    <cellStyle name="Normal 6 5 2 3 4" xfId="1783"/>
    <cellStyle name="Normal 6 5 2 3 5" xfId="2781"/>
    <cellStyle name="Normal 6 5 2 3 6" xfId="3283"/>
    <cellStyle name="Normal 6 5 2 3 7" xfId="3785"/>
    <cellStyle name="Normal 6 5 2 4" xfId="888"/>
    <cellStyle name="Normal 6 5 2 4 2" xfId="1384"/>
    <cellStyle name="Normal 6 5 2 4 2 2" xfId="2403"/>
    <cellStyle name="Normal 6 5 2 4 3" xfId="1907"/>
    <cellStyle name="Normal 6 5 2 4 4" xfId="2905"/>
    <cellStyle name="Normal 6 5 2 4 5" xfId="3407"/>
    <cellStyle name="Normal 6 5 2 4 6" xfId="3909"/>
    <cellStyle name="Normal 6 5 2 5" xfId="1136"/>
    <cellStyle name="Normal 6 5 2 5 2" xfId="2155"/>
    <cellStyle name="Normal 6 5 2 6" xfId="1659"/>
    <cellStyle name="Normal 6 5 2 7" xfId="2657"/>
    <cellStyle name="Normal 6 5 2 8" xfId="3159"/>
    <cellStyle name="Normal 6 5 2 9" xfId="3661"/>
    <cellStyle name="Normal 6 5 3" xfId="660"/>
    <cellStyle name="Normal 6 5 3 2" xfId="716"/>
    <cellStyle name="Normal 6 5 3 2 2" xfId="840"/>
    <cellStyle name="Normal 6 5 3 2 2 2" xfId="1088"/>
    <cellStyle name="Normal 6 5 3 2 2 2 2" xfId="1584"/>
    <cellStyle name="Normal 6 5 3 2 2 2 2 2" xfId="2603"/>
    <cellStyle name="Normal 6 5 3 2 2 2 3" xfId="2107"/>
    <cellStyle name="Normal 6 5 3 2 2 2 4" xfId="3105"/>
    <cellStyle name="Normal 6 5 3 2 2 2 5" xfId="3607"/>
    <cellStyle name="Normal 6 5 3 2 2 2 6" xfId="4109"/>
    <cellStyle name="Normal 6 5 3 2 2 3" xfId="1336"/>
    <cellStyle name="Normal 6 5 3 2 2 3 2" xfId="2355"/>
    <cellStyle name="Normal 6 5 3 2 2 4" xfId="1859"/>
    <cellStyle name="Normal 6 5 3 2 2 5" xfId="2857"/>
    <cellStyle name="Normal 6 5 3 2 2 6" xfId="3359"/>
    <cellStyle name="Normal 6 5 3 2 2 7" xfId="3861"/>
    <cellStyle name="Normal 6 5 3 2 3" xfId="964"/>
    <cellStyle name="Normal 6 5 3 2 3 2" xfId="1460"/>
    <cellStyle name="Normal 6 5 3 2 3 2 2" xfId="2479"/>
    <cellStyle name="Normal 6 5 3 2 3 3" xfId="1983"/>
    <cellStyle name="Normal 6 5 3 2 3 4" xfId="2981"/>
    <cellStyle name="Normal 6 5 3 2 3 5" xfId="3483"/>
    <cellStyle name="Normal 6 5 3 2 3 6" xfId="3985"/>
    <cellStyle name="Normal 6 5 3 2 4" xfId="1212"/>
    <cellStyle name="Normal 6 5 3 2 4 2" xfId="2231"/>
    <cellStyle name="Normal 6 5 3 2 5" xfId="1735"/>
    <cellStyle name="Normal 6 5 3 2 6" xfId="2733"/>
    <cellStyle name="Normal 6 5 3 2 7" xfId="3235"/>
    <cellStyle name="Normal 6 5 3 2 8" xfId="3737"/>
    <cellStyle name="Normal 6 5 3 3" xfId="784"/>
    <cellStyle name="Normal 6 5 3 3 2" xfId="1032"/>
    <cellStyle name="Normal 6 5 3 3 2 2" xfId="1528"/>
    <cellStyle name="Normal 6 5 3 3 2 2 2" xfId="2547"/>
    <cellStyle name="Normal 6 5 3 3 2 3" xfId="2051"/>
    <cellStyle name="Normal 6 5 3 3 2 4" xfId="3049"/>
    <cellStyle name="Normal 6 5 3 3 2 5" xfId="3551"/>
    <cellStyle name="Normal 6 5 3 3 2 6" xfId="4053"/>
    <cellStyle name="Normal 6 5 3 3 3" xfId="1280"/>
    <cellStyle name="Normal 6 5 3 3 3 2" xfId="2299"/>
    <cellStyle name="Normal 6 5 3 3 4" xfId="1803"/>
    <cellStyle name="Normal 6 5 3 3 5" xfId="2801"/>
    <cellStyle name="Normal 6 5 3 3 6" xfId="3303"/>
    <cellStyle name="Normal 6 5 3 3 7" xfId="3805"/>
    <cellStyle name="Normal 6 5 3 4" xfId="908"/>
    <cellStyle name="Normal 6 5 3 4 2" xfId="1404"/>
    <cellStyle name="Normal 6 5 3 4 2 2" xfId="2423"/>
    <cellStyle name="Normal 6 5 3 4 3" xfId="1927"/>
    <cellStyle name="Normal 6 5 3 4 4" xfId="2925"/>
    <cellStyle name="Normal 6 5 3 4 5" xfId="3427"/>
    <cellStyle name="Normal 6 5 3 4 6" xfId="3929"/>
    <cellStyle name="Normal 6 5 3 5" xfId="1156"/>
    <cellStyle name="Normal 6 5 3 5 2" xfId="2175"/>
    <cellStyle name="Normal 6 5 3 6" xfId="1679"/>
    <cellStyle name="Normal 6 5 3 7" xfId="2677"/>
    <cellStyle name="Normal 6 5 3 8" xfId="3179"/>
    <cellStyle name="Normal 6 5 3 9" xfId="3681"/>
    <cellStyle name="Normal 6 5 4" xfId="714"/>
    <cellStyle name="Normal 6 5 4 2" xfId="838"/>
    <cellStyle name="Normal 6 5 4 2 2" xfId="1086"/>
    <cellStyle name="Normal 6 5 4 2 2 2" xfId="1582"/>
    <cellStyle name="Normal 6 5 4 2 2 2 2" xfId="2601"/>
    <cellStyle name="Normal 6 5 4 2 2 3" xfId="2105"/>
    <cellStyle name="Normal 6 5 4 2 2 4" xfId="3103"/>
    <cellStyle name="Normal 6 5 4 2 2 5" xfId="3605"/>
    <cellStyle name="Normal 6 5 4 2 2 6" xfId="4107"/>
    <cellStyle name="Normal 6 5 4 2 3" xfId="1334"/>
    <cellStyle name="Normal 6 5 4 2 3 2" xfId="2353"/>
    <cellStyle name="Normal 6 5 4 2 4" xfId="1857"/>
    <cellStyle name="Normal 6 5 4 2 5" xfId="2855"/>
    <cellStyle name="Normal 6 5 4 2 6" xfId="3357"/>
    <cellStyle name="Normal 6 5 4 2 7" xfId="3859"/>
    <cellStyle name="Normal 6 5 4 3" xfId="962"/>
    <cellStyle name="Normal 6 5 4 3 2" xfId="1458"/>
    <cellStyle name="Normal 6 5 4 3 2 2" xfId="2477"/>
    <cellStyle name="Normal 6 5 4 3 3" xfId="1981"/>
    <cellStyle name="Normal 6 5 4 3 4" xfId="2979"/>
    <cellStyle name="Normal 6 5 4 3 5" xfId="3481"/>
    <cellStyle name="Normal 6 5 4 3 6" xfId="3983"/>
    <cellStyle name="Normal 6 5 4 4" xfId="1210"/>
    <cellStyle name="Normal 6 5 4 4 2" xfId="2229"/>
    <cellStyle name="Normal 6 5 4 5" xfId="1733"/>
    <cellStyle name="Normal 6 5 4 6" xfId="2731"/>
    <cellStyle name="Normal 6 5 4 7" xfId="3233"/>
    <cellStyle name="Normal 6 5 4 8" xfId="3735"/>
    <cellStyle name="Normal 6 5 5" xfId="742"/>
    <cellStyle name="Normal 6 5 5 2" xfId="990"/>
    <cellStyle name="Normal 6 5 5 2 2" xfId="1486"/>
    <cellStyle name="Normal 6 5 5 2 2 2" xfId="2505"/>
    <cellStyle name="Normal 6 5 5 2 3" xfId="2009"/>
    <cellStyle name="Normal 6 5 5 2 4" xfId="3007"/>
    <cellStyle name="Normal 6 5 5 2 5" xfId="3509"/>
    <cellStyle name="Normal 6 5 5 2 6" xfId="4011"/>
    <cellStyle name="Normal 6 5 5 3" xfId="1238"/>
    <cellStyle name="Normal 6 5 5 3 2" xfId="2257"/>
    <cellStyle name="Normal 6 5 5 4" xfId="1761"/>
    <cellStyle name="Normal 6 5 5 5" xfId="2759"/>
    <cellStyle name="Normal 6 5 5 6" xfId="3261"/>
    <cellStyle name="Normal 6 5 5 7" xfId="3763"/>
    <cellStyle name="Normal 6 5 6" xfId="866"/>
    <cellStyle name="Normal 6 5 6 2" xfId="1362"/>
    <cellStyle name="Normal 6 5 6 2 2" xfId="2381"/>
    <cellStyle name="Normal 6 5 6 3" xfId="1885"/>
    <cellStyle name="Normal 6 5 6 4" xfId="2883"/>
    <cellStyle name="Normal 6 5 6 5" xfId="3385"/>
    <cellStyle name="Normal 6 5 6 6" xfId="3887"/>
    <cellStyle name="Normal 6 5 7" xfId="1114"/>
    <cellStyle name="Normal 6 5 7 2" xfId="2133"/>
    <cellStyle name="Normal 6 5 8" xfId="1637"/>
    <cellStyle name="Normal 6 5 9" xfId="2635"/>
    <cellStyle name="Normal 6 6" xfId="612"/>
    <cellStyle name="Normal 6 6 10" xfId="3139"/>
    <cellStyle name="Normal 6 6 11" xfId="3641"/>
    <cellStyle name="Normal 6 6 2" xfId="642"/>
    <cellStyle name="Normal 6 6 2 2" xfId="718"/>
    <cellStyle name="Normal 6 6 2 2 2" xfId="842"/>
    <cellStyle name="Normal 6 6 2 2 2 2" xfId="1090"/>
    <cellStyle name="Normal 6 6 2 2 2 2 2" xfId="1586"/>
    <cellStyle name="Normal 6 6 2 2 2 2 2 2" xfId="2605"/>
    <cellStyle name="Normal 6 6 2 2 2 2 3" xfId="2109"/>
    <cellStyle name="Normal 6 6 2 2 2 2 4" xfId="3107"/>
    <cellStyle name="Normal 6 6 2 2 2 2 5" xfId="3609"/>
    <cellStyle name="Normal 6 6 2 2 2 2 6" xfId="4111"/>
    <cellStyle name="Normal 6 6 2 2 2 3" xfId="1338"/>
    <cellStyle name="Normal 6 6 2 2 2 3 2" xfId="2357"/>
    <cellStyle name="Normal 6 6 2 2 2 4" xfId="1861"/>
    <cellStyle name="Normal 6 6 2 2 2 5" xfId="2859"/>
    <cellStyle name="Normal 6 6 2 2 2 6" xfId="3361"/>
    <cellStyle name="Normal 6 6 2 2 2 7" xfId="3863"/>
    <cellStyle name="Normal 6 6 2 2 3" xfId="966"/>
    <cellStyle name="Normal 6 6 2 2 3 2" xfId="1462"/>
    <cellStyle name="Normal 6 6 2 2 3 2 2" xfId="2481"/>
    <cellStyle name="Normal 6 6 2 2 3 3" xfId="1985"/>
    <cellStyle name="Normal 6 6 2 2 3 4" xfId="2983"/>
    <cellStyle name="Normal 6 6 2 2 3 5" xfId="3485"/>
    <cellStyle name="Normal 6 6 2 2 3 6" xfId="3987"/>
    <cellStyle name="Normal 6 6 2 2 4" xfId="1214"/>
    <cellStyle name="Normal 6 6 2 2 4 2" xfId="2233"/>
    <cellStyle name="Normal 6 6 2 2 5" xfId="1737"/>
    <cellStyle name="Normal 6 6 2 2 6" xfId="2735"/>
    <cellStyle name="Normal 6 6 2 2 7" xfId="3237"/>
    <cellStyle name="Normal 6 6 2 2 8" xfId="3739"/>
    <cellStyle name="Normal 6 6 2 3" xfId="766"/>
    <cellStyle name="Normal 6 6 2 3 2" xfId="1014"/>
    <cellStyle name="Normal 6 6 2 3 2 2" xfId="1510"/>
    <cellStyle name="Normal 6 6 2 3 2 2 2" xfId="2529"/>
    <cellStyle name="Normal 6 6 2 3 2 3" xfId="2033"/>
    <cellStyle name="Normal 6 6 2 3 2 4" xfId="3031"/>
    <cellStyle name="Normal 6 6 2 3 2 5" xfId="3533"/>
    <cellStyle name="Normal 6 6 2 3 2 6" xfId="4035"/>
    <cellStyle name="Normal 6 6 2 3 3" xfId="1262"/>
    <cellStyle name="Normal 6 6 2 3 3 2" xfId="2281"/>
    <cellStyle name="Normal 6 6 2 3 4" xfId="1785"/>
    <cellStyle name="Normal 6 6 2 3 5" xfId="2783"/>
    <cellStyle name="Normal 6 6 2 3 6" xfId="3285"/>
    <cellStyle name="Normal 6 6 2 3 7" xfId="3787"/>
    <cellStyle name="Normal 6 6 2 4" xfId="890"/>
    <cellStyle name="Normal 6 6 2 4 2" xfId="1386"/>
    <cellStyle name="Normal 6 6 2 4 2 2" xfId="2405"/>
    <cellStyle name="Normal 6 6 2 4 3" xfId="1909"/>
    <cellStyle name="Normal 6 6 2 4 4" xfId="2907"/>
    <cellStyle name="Normal 6 6 2 4 5" xfId="3409"/>
    <cellStyle name="Normal 6 6 2 4 6" xfId="3911"/>
    <cellStyle name="Normal 6 6 2 5" xfId="1138"/>
    <cellStyle name="Normal 6 6 2 5 2" xfId="2157"/>
    <cellStyle name="Normal 6 6 2 6" xfId="1661"/>
    <cellStyle name="Normal 6 6 2 7" xfId="2659"/>
    <cellStyle name="Normal 6 6 2 8" xfId="3161"/>
    <cellStyle name="Normal 6 6 2 9" xfId="3663"/>
    <cellStyle name="Normal 6 6 3" xfId="662"/>
    <cellStyle name="Normal 6 6 3 2" xfId="719"/>
    <cellStyle name="Normal 6 6 3 2 2" xfId="843"/>
    <cellStyle name="Normal 6 6 3 2 2 2" xfId="1091"/>
    <cellStyle name="Normal 6 6 3 2 2 2 2" xfId="1587"/>
    <cellStyle name="Normal 6 6 3 2 2 2 2 2" xfId="2606"/>
    <cellStyle name="Normal 6 6 3 2 2 2 3" xfId="2110"/>
    <cellStyle name="Normal 6 6 3 2 2 2 4" xfId="3108"/>
    <cellStyle name="Normal 6 6 3 2 2 2 5" xfId="3610"/>
    <cellStyle name="Normal 6 6 3 2 2 2 6" xfId="4112"/>
    <cellStyle name="Normal 6 6 3 2 2 3" xfId="1339"/>
    <cellStyle name="Normal 6 6 3 2 2 3 2" xfId="2358"/>
    <cellStyle name="Normal 6 6 3 2 2 4" xfId="1862"/>
    <cellStyle name="Normal 6 6 3 2 2 5" xfId="2860"/>
    <cellStyle name="Normal 6 6 3 2 2 6" xfId="3362"/>
    <cellStyle name="Normal 6 6 3 2 2 7" xfId="3864"/>
    <cellStyle name="Normal 6 6 3 2 3" xfId="967"/>
    <cellStyle name="Normal 6 6 3 2 3 2" xfId="1463"/>
    <cellStyle name="Normal 6 6 3 2 3 2 2" xfId="2482"/>
    <cellStyle name="Normal 6 6 3 2 3 3" xfId="1986"/>
    <cellStyle name="Normal 6 6 3 2 3 4" xfId="2984"/>
    <cellStyle name="Normal 6 6 3 2 3 5" xfId="3486"/>
    <cellStyle name="Normal 6 6 3 2 3 6" xfId="3988"/>
    <cellStyle name="Normal 6 6 3 2 4" xfId="1215"/>
    <cellStyle name="Normal 6 6 3 2 4 2" xfId="2234"/>
    <cellStyle name="Normal 6 6 3 2 5" xfId="1738"/>
    <cellStyle name="Normal 6 6 3 2 6" xfId="2736"/>
    <cellStyle name="Normal 6 6 3 2 7" xfId="3238"/>
    <cellStyle name="Normal 6 6 3 2 8" xfId="3740"/>
    <cellStyle name="Normal 6 6 3 3" xfId="786"/>
    <cellStyle name="Normal 6 6 3 3 2" xfId="1034"/>
    <cellStyle name="Normal 6 6 3 3 2 2" xfId="1530"/>
    <cellStyle name="Normal 6 6 3 3 2 2 2" xfId="2549"/>
    <cellStyle name="Normal 6 6 3 3 2 3" xfId="2053"/>
    <cellStyle name="Normal 6 6 3 3 2 4" xfId="3051"/>
    <cellStyle name="Normal 6 6 3 3 2 5" xfId="3553"/>
    <cellStyle name="Normal 6 6 3 3 2 6" xfId="4055"/>
    <cellStyle name="Normal 6 6 3 3 3" xfId="1282"/>
    <cellStyle name="Normal 6 6 3 3 3 2" xfId="2301"/>
    <cellStyle name="Normal 6 6 3 3 4" xfId="1805"/>
    <cellStyle name="Normal 6 6 3 3 5" xfId="2803"/>
    <cellStyle name="Normal 6 6 3 3 6" xfId="3305"/>
    <cellStyle name="Normal 6 6 3 3 7" xfId="3807"/>
    <cellStyle name="Normal 6 6 3 4" xfId="910"/>
    <cellStyle name="Normal 6 6 3 4 2" xfId="1406"/>
    <cellStyle name="Normal 6 6 3 4 2 2" xfId="2425"/>
    <cellStyle name="Normal 6 6 3 4 3" xfId="1929"/>
    <cellStyle name="Normal 6 6 3 4 4" xfId="2927"/>
    <cellStyle name="Normal 6 6 3 4 5" xfId="3429"/>
    <cellStyle name="Normal 6 6 3 4 6" xfId="3931"/>
    <cellStyle name="Normal 6 6 3 5" xfId="1158"/>
    <cellStyle name="Normal 6 6 3 5 2" xfId="2177"/>
    <cellStyle name="Normal 6 6 3 6" xfId="1681"/>
    <cellStyle name="Normal 6 6 3 7" xfId="2679"/>
    <cellStyle name="Normal 6 6 3 8" xfId="3181"/>
    <cellStyle name="Normal 6 6 3 9" xfId="3683"/>
    <cellStyle name="Normal 6 6 4" xfId="717"/>
    <cellStyle name="Normal 6 6 4 2" xfId="841"/>
    <cellStyle name="Normal 6 6 4 2 2" xfId="1089"/>
    <cellStyle name="Normal 6 6 4 2 2 2" xfId="1585"/>
    <cellStyle name="Normal 6 6 4 2 2 2 2" xfId="2604"/>
    <cellStyle name="Normal 6 6 4 2 2 3" xfId="2108"/>
    <cellStyle name="Normal 6 6 4 2 2 4" xfId="3106"/>
    <cellStyle name="Normal 6 6 4 2 2 5" xfId="3608"/>
    <cellStyle name="Normal 6 6 4 2 2 6" xfId="4110"/>
    <cellStyle name="Normal 6 6 4 2 3" xfId="1337"/>
    <cellStyle name="Normal 6 6 4 2 3 2" xfId="2356"/>
    <cellStyle name="Normal 6 6 4 2 4" xfId="1860"/>
    <cellStyle name="Normal 6 6 4 2 5" xfId="2858"/>
    <cellStyle name="Normal 6 6 4 2 6" xfId="3360"/>
    <cellStyle name="Normal 6 6 4 2 7" xfId="3862"/>
    <cellStyle name="Normal 6 6 4 3" xfId="965"/>
    <cellStyle name="Normal 6 6 4 3 2" xfId="1461"/>
    <cellStyle name="Normal 6 6 4 3 2 2" xfId="2480"/>
    <cellStyle name="Normal 6 6 4 3 3" xfId="1984"/>
    <cellStyle name="Normal 6 6 4 3 4" xfId="2982"/>
    <cellStyle name="Normal 6 6 4 3 5" xfId="3484"/>
    <cellStyle name="Normal 6 6 4 3 6" xfId="3986"/>
    <cellStyle name="Normal 6 6 4 4" xfId="1213"/>
    <cellStyle name="Normal 6 6 4 4 2" xfId="2232"/>
    <cellStyle name="Normal 6 6 4 5" xfId="1736"/>
    <cellStyle name="Normal 6 6 4 6" xfId="2734"/>
    <cellStyle name="Normal 6 6 4 7" xfId="3236"/>
    <cellStyle name="Normal 6 6 4 8" xfId="3738"/>
    <cellStyle name="Normal 6 6 5" xfId="744"/>
    <cellStyle name="Normal 6 6 5 2" xfId="992"/>
    <cellStyle name="Normal 6 6 5 2 2" xfId="1488"/>
    <cellStyle name="Normal 6 6 5 2 2 2" xfId="2507"/>
    <cellStyle name="Normal 6 6 5 2 3" xfId="2011"/>
    <cellStyle name="Normal 6 6 5 2 4" xfId="3009"/>
    <cellStyle name="Normal 6 6 5 2 5" xfId="3511"/>
    <cellStyle name="Normal 6 6 5 2 6" xfId="4013"/>
    <cellStyle name="Normal 6 6 5 3" xfId="1240"/>
    <cellStyle name="Normal 6 6 5 3 2" xfId="2259"/>
    <cellStyle name="Normal 6 6 5 4" xfId="1763"/>
    <cellStyle name="Normal 6 6 5 5" xfId="2761"/>
    <cellStyle name="Normal 6 6 5 6" xfId="3263"/>
    <cellStyle name="Normal 6 6 5 7" xfId="3765"/>
    <cellStyle name="Normal 6 6 6" xfId="868"/>
    <cellStyle name="Normal 6 6 6 2" xfId="1364"/>
    <cellStyle name="Normal 6 6 6 2 2" xfId="2383"/>
    <cellStyle name="Normal 6 6 6 3" xfId="1887"/>
    <cellStyle name="Normal 6 6 6 4" xfId="2885"/>
    <cellStyle name="Normal 6 6 6 5" xfId="3387"/>
    <cellStyle name="Normal 6 6 6 6" xfId="3889"/>
    <cellStyle name="Normal 6 6 7" xfId="1116"/>
    <cellStyle name="Normal 6 6 7 2" xfId="2135"/>
    <cellStyle name="Normal 6 6 8" xfId="1639"/>
    <cellStyle name="Normal 6 6 9" xfId="2637"/>
    <cellStyle name="Normal 6 7" xfId="614"/>
    <cellStyle name="Normal 6 7 10" xfId="3141"/>
    <cellStyle name="Normal 6 7 11" xfId="3643"/>
    <cellStyle name="Normal 6 7 2" xfId="644"/>
    <cellStyle name="Normal 6 7 2 2" xfId="721"/>
    <cellStyle name="Normal 6 7 2 2 2" xfId="845"/>
    <cellStyle name="Normal 6 7 2 2 2 2" xfId="1093"/>
    <cellStyle name="Normal 6 7 2 2 2 2 2" xfId="1589"/>
    <cellStyle name="Normal 6 7 2 2 2 2 2 2" xfId="2608"/>
    <cellStyle name="Normal 6 7 2 2 2 2 3" xfId="2112"/>
    <cellStyle name="Normal 6 7 2 2 2 2 4" xfId="3110"/>
    <cellStyle name="Normal 6 7 2 2 2 2 5" xfId="3612"/>
    <cellStyle name="Normal 6 7 2 2 2 2 6" xfId="4114"/>
    <cellStyle name="Normal 6 7 2 2 2 3" xfId="1341"/>
    <cellStyle name="Normal 6 7 2 2 2 3 2" xfId="2360"/>
    <cellStyle name="Normal 6 7 2 2 2 4" xfId="1864"/>
    <cellStyle name="Normal 6 7 2 2 2 5" xfId="2862"/>
    <cellStyle name="Normal 6 7 2 2 2 6" xfId="3364"/>
    <cellStyle name="Normal 6 7 2 2 2 7" xfId="3866"/>
    <cellStyle name="Normal 6 7 2 2 3" xfId="969"/>
    <cellStyle name="Normal 6 7 2 2 3 2" xfId="1465"/>
    <cellStyle name="Normal 6 7 2 2 3 2 2" xfId="2484"/>
    <cellStyle name="Normal 6 7 2 2 3 3" xfId="1988"/>
    <cellStyle name="Normal 6 7 2 2 3 4" xfId="2986"/>
    <cellStyle name="Normal 6 7 2 2 3 5" xfId="3488"/>
    <cellStyle name="Normal 6 7 2 2 3 6" xfId="3990"/>
    <cellStyle name="Normal 6 7 2 2 4" xfId="1217"/>
    <cellStyle name="Normal 6 7 2 2 4 2" xfId="2236"/>
    <cellStyle name="Normal 6 7 2 2 5" xfId="1740"/>
    <cellStyle name="Normal 6 7 2 2 6" xfId="2738"/>
    <cellStyle name="Normal 6 7 2 2 7" xfId="3240"/>
    <cellStyle name="Normal 6 7 2 2 8" xfId="3742"/>
    <cellStyle name="Normal 6 7 2 3" xfId="768"/>
    <cellStyle name="Normal 6 7 2 3 2" xfId="1016"/>
    <cellStyle name="Normal 6 7 2 3 2 2" xfId="1512"/>
    <cellStyle name="Normal 6 7 2 3 2 2 2" xfId="2531"/>
    <cellStyle name="Normal 6 7 2 3 2 3" xfId="2035"/>
    <cellStyle name="Normal 6 7 2 3 2 4" xfId="3033"/>
    <cellStyle name="Normal 6 7 2 3 2 5" xfId="3535"/>
    <cellStyle name="Normal 6 7 2 3 2 6" xfId="4037"/>
    <cellStyle name="Normal 6 7 2 3 3" xfId="1264"/>
    <cellStyle name="Normal 6 7 2 3 3 2" xfId="2283"/>
    <cellStyle name="Normal 6 7 2 3 4" xfId="1787"/>
    <cellStyle name="Normal 6 7 2 3 5" xfId="2785"/>
    <cellStyle name="Normal 6 7 2 3 6" xfId="3287"/>
    <cellStyle name="Normal 6 7 2 3 7" xfId="3789"/>
    <cellStyle name="Normal 6 7 2 4" xfId="892"/>
    <cellStyle name="Normal 6 7 2 4 2" xfId="1388"/>
    <cellStyle name="Normal 6 7 2 4 2 2" xfId="2407"/>
    <cellStyle name="Normal 6 7 2 4 3" xfId="1911"/>
    <cellStyle name="Normal 6 7 2 4 4" xfId="2909"/>
    <cellStyle name="Normal 6 7 2 4 5" xfId="3411"/>
    <cellStyle name="Normal 6 7 2 4 6" xfId="3913"/>
    <cellStyle name="Normal 6 7 2 5" xfId="1140"/>
    <cellStyle name="Normal 6 7 2 5 2" xfId="2159"/>
    <cellStyle name="Normal 6 7 2 6" xfId="1663"/>
    <cellStyle name="Normal 6 7 2 7" xfId="2661"/>
    <cellStyle name="Normal 6 7 2 8" xfId="3163"/>
    <cellStyle name="Normal 6 7 2 9" xfId="3665"/>
    <cellStyle name="Normal 6 7 3" xfId="664"/>
    <cellStyle name="Normal 6 7 3 2" xfId="722"/>
    <cellStyle name="Normal 6 7 3 2 2" xfId="846"/>
    <cellStyle name="Normal 6 7 3 2 2 2" xfId="1094"/>
    <cellStyle name="Normal 6 7 3 2 2 2 2" xfId="1590"/>
    <cellStyle name="Normal 6 7 3 2 2 2 2 2" xfId="2609"/>
    <cellStyle name="Normal 6 7 3 2 2 2 3" xfId="2113"/>
    <cellStyle name="Normal 6 7 3 2 2 2 4" xfId="3111"/>
    <cellStyle name="Normal 6 7 3 2 2 2 5" xfId="3613"/>
    <cellStyle name="Normal 6 7 3 2 2 2 6" xfId="4115"/>
    <cellStyle name="Normal 6 7 3 2 2 3" xfId="1342"/>
    <cellStyle name="Normal 6 7 3 2 2 3 2" xfId="2361"/>
    <cellStyle name="Normal 6 7 3 2 2 4" xfId="1865"/>
    <cellStyle name="Normal 6 7 3 2 2 5" xfId="2863"/>
    <cellStyle name="Normal 6 7 3 2 2 6" xfId="3365"/>
    <cellStyle name="Normal 6 7 3 2 2 7" xfId="3867"/>
    <cellStyle name="Normal 6 7 3 2 3" xfId="970"/>
    <cellStyle name="Normal 6 7 3 2 3 2" xfId="1466"/>
    <cellStyle name="Normal 6 7 3 2 3 2 2" xfId="2485"/>
    <cellStyle name="Normal 6 7 3 2 3 3" xfId="1989"/>
    <cellStyle name="Normal 6 7 3 2 3 4" xfId="2987"/>
    <cellStyle name="Normal 6 7 3 2 3 5" xfId="3489"/>
    <cellStyle name="Normal 6 7 3 2 3 6" xfId="3991"/>
    <cellStyle name="Normal 6 7 3 2 4" xfId="1218"/>
    <cellStyle name="Normal 6 7 3 2 4 2" xfId="2237"/>
    <cellStyle name="Normal 6 7 3 2 5" xfId="1741"/>
    <cellStyle name="Normal 6 7 3 2 6" xfId="2739"/>
    <cellStyle name="Normal 6 7 3 2 7" xfId="3241"/>
    <cellStyle name="Normal 6 7 3 2 8" xfId="3743"/>
    <cellStyle name="Normal 6 7 3 3" xfId="788"/>
    <cellStyle name="Normal 6 7 3 3 2" xfId="1036"/>
    <cellStyle name="Normal 6 7 3 3 2 2" xfId="1532"/>
    <cellStyle name="Normal 6 7 3 3 2 2 2" xfId="2551"/>
    <cellStyle name="Normal 6 7 3 3 2 3" xfId="2055"/>
    <cellStyle name="Normal 6 7 3 3 2 4" xfId="3053"/>
    <cellStyle name="Normal 6 7 3 3 2 5" xfId="3555"/>
    <cellStyle name="Normal 6 7 3 3 2 6" xfId="4057"/>
    <cellStyle name="Normal 6 7 3 3 3" xfId="1284"/>
    <cellStyle name="Normal 6 7 3 3 3 2" xfId="2303"/>
    <cellStyle name="Normal 6 7 3 3 4" xfId="1807"/>
    <cellStyle name="Normal 6 7 3 3 5" xfId="2805"/>
    <cellStyle name="Normal 6 7 3 3 6" xfId="3307"/>
    <cellStyle name="Normal 6 7 3 3 7" xfId="3809"/>
    <cellStyle name="Normal 6 7 3 4" xfId="912"/>
    <cellStyle name="Normal 6 7 3 4 2" xfId="1408"/>
    <cellStyle name="Normal 6 7 3 4 2 2" xfId="2427"/>
    <cellStyle name="Normal 6 7 3 4 3" xfId="1931"/>
    <cellStyle name="Normal 6 7 3 4 4" xfId="2929"/>
    <cellStyle name="Normal 6 7 3 4 5" xfId="3431"/>
    <cellStyle name="Normal 6 7 3 4 6" xfId="3933"/>
    <cellStyle name="Normal 6 7 3 5" xfId="1160"/>
    <cellStyle name="Normal 6 7 3 5 2" xfId="2179"/>
    <cellStyle name="Normal 6 7 3 6" xfId="1683"/>
    <cellStyle name="Normal 6 7 3 7" xfId="2681"/>
    <cellStyle name="Normal 6 7 3 8" xfId="3183"/>
    <cellStyle name="Normal 6 7 3 9" xfId="3685"/>
    <cellStyle name="Normal 6 7 4" xfId="720"/>
    <cellStyle name="Normal 6 7 4 2" xfId="844"/>
    <cellStyle name="Normal 6 7 4 2 2" xfId="1092"/>
    <cellStyle name="Normal 6 7 4 2 2 2" xfId="1588"/>
    <cellStyle name="Normal 6 7 4 2 2 2 2" xfId="2607"/>
    <cellStyle name="Normal 6 7 4 2 2 3" xfId="2111"/>
    <cellStyle name="Normal 6 7 4 2 2 4" xfId="3109"/>
    <cellStyle name="Normal 6 7 4 2 2 5" xfId="3611"/>
    <cellStyle name="Normal 6 7 4 2 2 6" xfId="4113"/>
    <cellStyle name="Normal 6 7 4 2 3" xfId="1340"/>
    <cellStyle name="Normal 6 7 4 2 3 2" xfId="2359"/>
    <cellStyle name="Normal 6 7 4 2 4" xfId="1863"/>
    <cellStyle name="Normal 6 7 4 2 5" xfId="2861"/>
    <cellStyle name="Normal 6 7 4 2 6" xfId="3363"/>
    <cellStyle name="Normal 6 7 4 2 7" xfId="3865"/>
    <cellStyle name="Normal 6 7 4 3" xfId="968"/>
    <cellStyle name="Normal 6 7 4 3 2" xfId="1464"/>
    <cellStyle name="Normal 6 7 4 3 2 2" xfId="2483"/>
    <cellStyle name="Normal 6 7 4 3 3" xfId="1987"/>
    <cellStyle name="Normal 6 7 4 3 4" xfId="2985"/>
    <cellStyle name="Normal 6 7 4 3 5" xfId="3487"/>
    <cellStyle name="Normal 6 7 4 3 6" xfId="3989"/>
    <cellStyle name="Normal 6 7 4 4" xfId="1216"/>
    <cellStyle name="Normal 6 7 4 4 2" xfId="2235"/>
    <cellStyle name="Normal 6 7 4 5" xfId="1739"/>
    <cellStyle name="Normal 6 7 4 6" xfId="2737"/>
    <cellStyle name="Normal 6 7 4 7" xfId="3239"/>
    <cellStyle name="Normal 6 7 4 8" xfId="3741"/>
    <cellStyle name="Normal 6 7 5" xfId="746"/>
    <cellStyle name="Normal 6 7 5 2" xfId="994"/>
    <cellStyle name="Normal 6 7 5 2 2" xfId="1490"/>
    <cellStyle name="Normal 6 7 5 2 2 2" xfId="2509"/>
    <cellStyle name="Normal 6 7 5 2 3" xfId="2013"/>
    <cellStyle name="Normal 6 7 5 2 4" xfId="3011"/>
    <cellStyle name="Normal 6 7 5 2 5" xfId="3513"/>
    <cellStyle name="Normal 6 7 5 2 6" xfId="4015"/>
    <cellStyle name="Normal 6 7 5 3" xfId="1242"/>
    <cellStyle name="Normal 6 7 5 3 2" xfId="2261"/>
    <cellStyle name="Normal 6 7 5 4" xfId="1765"/>
    <cellStyle name="Normal 6 7 5 5" xfId="2763"/>
    <cellStyle name="Normal 6 7 5 6" xfId="3265"/>
    <cellStyle name="Normal 6 7 5 7" xfId="3767"/>
    <cellStyle name="Normal 6 7 6" xfId="870"/>
    <cellStyle name="Normal 6 7 6 2" xfId="1366"/>
    <cellStyle name="Normal 6 7 6 2 2" xfId="2385"/>
    <cellStyle name="Normal 6 7 6 3" xfId="1889"/>
    <cellStyle name="Normal 6 7 6 4" xfId="2887"/>
    <cellStyle name="Normal 6 7 6 5" xfId="3389"/>
    <cellStyle name="Normal 6 7 6 6" xfId="3891"/>
    <cellStyle name="Normal 6 7 7" xfId="1118"/>
    <cellStyle name="Normal 6 7 7 2" xfId="2137"/>
    <cellStyle name="Normal 6 7 8" xfId="1641"/>
    <cellStyle name="Normal 6 7 9" xfId="2639"/>
    <cellStyle name="Normal 6 8" xfId="616"/>
    <cellStyle name="Normal 6 8 10" xfId="3143"/>
    <cellStyle name="Normal 6 8 11" xfId="3645"/>
    <cellStyle name="Normal 6 8 2" xfId="646"/>
    <cellStyle name="Normal 6 8 2 2" xfId="724"/>
    <cellStyle name="Normal 6 8 2 2 2" xfId="848"/>
    <cellStyle name="Normal 6 8 2 2 2 2" xfId="1096"/>
    <cellStyle name="Normal 6 8 2 2 2 2 2" xfId="1592"/>
    <cellStyle name="Normal 6 8 2 2 2 2 2 2" xfId="2611"/>
    <cellStyle name="Normal 6 8 2 2 2 2 3" xfId="2115"/>
    <cellStyle name="Normal 6 8 2 2 2 2 4" xfId="3113"/>
    <cellStyle name="Normal 6 8 2 2 2 2 5" xfId="3615"/>
    <cellStyle name="Normal 6 8 2 2 2 2 6" xfId="4117"/>
    <cellStyle name="Normal 6 8 2 2 2 3" xfId="1344"/>
    <cellStyle name="Normal 6 8 2 2 2 3 2" xfId="2363"/>
    <cellStyle name="Normal 6 8 2 2 2 4" xfId="1867"/>
    <cellStyle name="Normal 6 8 2 2 2 5" xfId="2865"/>
    <cellStyle name="Normal 6 8 2 2 2 6" xfId="3367"/>
    <cellStyle name="Normal 6 8 2 2 2 7" xfId="3869"/>
    <cellStyle name="Normal 6 8 2 2 3" xfId="972"/>
    <cellStyle name="Normal 6 8 2 2 3 2" xfId="1468"/>
    <cellStyle name="Normal 6 8 2 2 3 2 2" xfId="2487"/>
    <cellStyle name="Normal 6 8 2 2 3 3" xfId="1991"/>
    <cellStyle name="Normal 6 8 2 2 3 4" xfId="2989"/>
    <cellStyle name="Normal 6 8 2 2 3 5" xfId="3491"/>
    <cellStyle name="Normal 6 8 2 2 3 6" xfId="3993"/>
    <cellStyle name="Normal 6 8 2 2 4" xfId="1220"/>
    <cellStyle name="Normal 6 8 2 2 4 2" xfId="2239"/>
    <cellStyle name="Normal 6 8 2 2 5" xfId="1743"/>
    <cellStyle name="Normal 6 8 2 2 6" xfId="2741"/>
    <cellStyle name="Normal 6 8 2 2 7" xfId="3243"/>
    <cellStyle name="Normal 6 8 2 2 8" xfId="3745"/>
    <cellStyle name="Normal 6 8 2 3" xfId="770"/>
    <cellStyle name="Normal 6 8 2 3 2" xfId="1018"/>
    <cellStyle name="Normal 6 8 2 3 2 2" xfId="1514"/>
    <cellStyle name="Normal 6 8 2 3 2 2 2" xfId="2533"/>
    <cellStyle name="Normal 6 8 2 3 2 3" xfId="2037"/>
    <cellStyle name="Normal 6 8 2 3 2 4" xfId="3035"/>
    <cellStyle name="Normal 6 8 2 3 2 5" xfId="3537"/>
    <cellStyle name="Normal 6 8 2 3 2 6" xfId="4039"/>
    <cellStyle name="Normal 6 8 2 3 3" xfId="1266"/>
    <cellStyle name="Normal 6 8 2 3 3 2" xfId="2285"/>
    <cellStyle name="Normal 6 8 2 3 4" xfId="1789"/>
    <cellStyle name="Normal 6 8 2 3 5" xfId="2787"/>
    <cellStyle name="Normal 6 8 2 3 6" xfId="3289"/>
    <cellStyle name="Normal 6 8 2 3 7" xfId="3791"/>
    <cellStyle name="Normal 6 8 2 4" xfId="894"/>
    <cellStyle name="Normal 6 8 2 4 2" xfId="1390"/>
    <cellStyle name="Normal 6 8 2 4 2 2" xfId="2409"/>
    <cellStyle name="Normal 6 8 2 4 3" xfId="1913"/>
    <cellStyle name="Normal 6 8 2 4 4" xfId="2911"/>
    <cellStyle name="Normal 6 8 2 4 5" xfId="3413"/>
    <cellStyle name="Normal 6 8 2 4 6" xfId="3915"/>
    <cellStyle name="Normal 6 8 2 5" xfId="1142"/>
    <cellStyle name="Normal 6 8 2 5 2" xfId="2161"/>
    <cellStyle name="Normal 6 8 2 6" xfId="1665"/>
    <cellStyle name="Normal 6 8 2 7" xfId="2663"/>
    <cellStyle name="Normal 6 8 2 8" xfId="3165"/>
    <cellStyle name="Normal 6 8 2 9" xfId="3667"/>
    <cellStyle name="Normal 6 8 3" xfId="666"/>
    <cellStyle name="Normal 6 8 3 2" xfId="725"/>
    <cellStyle name="Normal 6 8 3 2 2" xfId="849"/>
    <cellStyle name="Normal 6 8 3 2 2 2" xfId="1097"/>
    <cellStyle name="Normal 6 8 3 2 2 2 2" xfId="1593"/>
    <cellStyle name="Normal 6 8 3 2 2 2 2 2" xfId="2612"/>
    <cellStyle name="Normal 6 8 3 2 2 2 3" xfId="2116"/>
    <cellStyle name="Normal 6 8 3 2 2 2 4" xfId="3114"/>
    <cellStyle name="Normal 6 8 3 2 2 2 5" xfId="3616"/>
    <cellStyle name="Normal 6 8 3 2 2 2 6" xfId="4118"/>
    <cellStyle name="Normal 6 8 3 2 2 3" xfId="1345"/>
    <cellStyle name="Normal 6 8 3 2 2 3 2" xfId="2364"/>
    <cellStyle name="Normal 6 8 3 2 2 4" xfId="1868"/>
    <cellStyle name="Normal 6 8 3 2 2 5" xfId="2866"/>
    <cellStyle name="Normal 6 8 3 2 2 6" xfId="3368"/>
    <cellStyle name="Normal 6 8 3 2 2 7" xfId="3870"/>
    <cellStyle name="Normal 6 8 3 2 3" xfId="973"/>
    <cellStyle name="Normal 6 8 3 2 3 2" xfId="1469"/>
    <cellStyle name="Normal 6 8 3 2 3 2 2" xfId="2488"/>
    <cellStyle name="Normal 6 8 3 2 3 3" xfId="1992"/>
    <cellStyle name="Normal 6 8 3 2 3 4" xfId="2990"/>
    <cellStyle name="Normal 6 8 3 2 3 5" xfId="3492"/>
    <cellStyle name="Normal 6 8 3 2 3 6" xfId="3994"/>
    <cellStyle name="Normal 6 8 3 2 4" xfId="1221"/>
    <cellStyle name="Normal 6 8 3 2 4 2" xfId="2240"/>
    <cellStyle name="Normal 6 8 3 2 5" xfId="1744"/>
    <cellStyle name="Normal 6 8 3 2 6" xfId="2742"/>
    <cellStyle name="Normal 6 8 3 2 7" xfId="3244"/>
    <cellStyle name="Normal 6 8 3 2 8" xfId="3746"/>
    <cellStyle name="Normal 6 8 3 3" xfId="790"/>
    <cellStyle name="Normal 6 8 3 3 2" xfId="1038"/>
    <cellStyle name="Normal 6 8 3 3 2 2" xfId="1534"/>
    <cellStyle name="Normal 6 8 3 3 2 2 2" xfId="2553"/>
    <cellStyle name="Normal 6 8 3 3 2 3" xfId="2057"/>
    <cellStyle name="Normal 6 8 3 3 2 4" xfId="3055"/>
    <cellStyle name="Normal 6 8 3 3 2 5" xfId="3557"/>
    <cellStyle name="Normal 6 8 3 3 2 6" xfId="4059"/>
    <cellStyle name="Normal 6 8 3 3 3" xfId="1286"/>
    <cellStyle name="Normal 6 8 3 3 3 2" xfId="2305"/>
    <cellStyle name="Normal 6 8 3 3 4" xfId="1809"/>
    <cellStyle name="Normal 6 8 3 3 5" xfId="2807"/>
    <cellStyle name="Normal 6 8 3 3 6" xfId="3309"/>
    <cellStyle name="Normal 6 8 3 3 7" xfId="3811"/>
    <cellStyle name="Normal 6 8 3 4" xfId="914"/>
    <cellStyle name="Normal 6 8 3 4 2" xfId="1410"/>
    <cellStyle name="Normal 6 8 3 4 2 2" xfId="2429"/>
    <cellStyle name="Normal 6 8 3 4 3" xfId="1933"/>
    <cellStyle name="Normal 6 8 3 4 4" xfId="2931"/>
    <cellStyle name="Normal 6 8 3 4 5" xfId="3433"/>
    <cellStyle name="Normal 6 8 3 4 6" xfId="3935"/>
    <cellStyle name="Normal 6 8 3 5" xfId="1162"/>
    <cellStyle name="Normal 6 8 3 5 2" xfId="2181"/>
    <cellStyle name="Normal 6 8 3 6" xfId="1685"/>
    <cellStyle name="Normal 6 8 3 7" xfId="2683"/>
    <cellStyle name="Normal 6 8 3 8" xfId="3185"/>
    <cellStyle name="Normal 6 8 3 9" xfId="3687"/>
    <cellStyle name="Normal 6 8 4" xfId="723"/>
    <cellStyle name="Normal 6 8 4 2" xfId="847"/>
    <cellStyle name="Normal 6 8 4 2 2" xfId="1095"/>
    <cellStyle name="Normal 6 8 4 2 2 2" xfId="1591"/>
    <cellStyle name="Normal 6 8 4 2 2 2 2" xfId="2610"/>
    <cellStyle name="Normal 6 8 4 2 2 3" xfId="2114"/>
    <cellStyle name="Normal 6 8 4 2 2 4" xfId="3112"/>
    <cellStyle name="Normal 6 8 4 2 2 5" xfId="3614"/>
    <cellStyle name="Normal 6 8 4 2 2 6" xfId="4116"/>
    <cellStyle name="Normal 6 8 4 2 3" xfId="1343"/>
    <cellStyle name="Normal 6 8 4 2 3 2" xfId="2362"/>
    <cellStyle name="Normal 6 8 4 2 4" xfId="1866"/>
    <cellStyle name="Normal 6 8 4 2 5" xfId="2864"/>
    <cellStyle name="Normal 6 8 4 2 6" xfId="3366"/>
    <cellStyle name="Normal 6 8 4 2 7" xfId="3868"/>
    <cellStyle name="Normal 6 8 4 3" xfId="971"/>
    <cellStyle name="Normal 6 8 4 3 2" xfId="1467"/>
    <cellStyle name="Normal 6 8 4 3 2 2" xfId="2486"/>
    <cellStyle name="Normal 6 8 4 3 3" xfId="1990"/>
    <cellStyle name="Normal 6 8 4 3 4" xfId="2988"/>
    <cellStyle name="Normal 6 8 4 3 5" xfId="3490"/>
    <cellStyle name="Normal 6 8 4 3 6" xfId="3992"/>
    <cellStyle name="Normal 6 8 4 4" xfId="1219"/>
    <cellStyle name="Normal 6 8 4 4 2" xfId="2238"/>
    <cellStyle name="Normal 6 8 4 5" xfId="1742"/>
    <cellStyle name="Normal 6 8 4 6" xfId="2740"/>
    <cellStyle name="Normal 6 8 4 7" xfId="3242"/>
    <cellStyle name="Normal 6 8 4 8" xfId="3744"/>
    <cellStyle name="Normal 6 8 5" xfId="748"/>
    <cellStyle name="Normal 6 8 5 2" xfId="996"/>
    <cellStyle name="Normal 6 8 5 2 2" xfId="1492"/>
    <cellStyle name="Normal 6 8 5 2 2 2" xfId="2511"/>
    <cellStyle name="Normal 6 8 5 2 3" xfId="2015"/>
    <cellStyle name="Normal 6 8 5 2 4" xfId="3013"/>
    <cellStyle name="Normal 6 8 5 2 5" xfId="3515"/>
    <cellStyle name="Normal 6 8 5 2 6" xfId="4017"/>
    <cellStyle name="Normal 6 8 5 3" xfId="1244"/>
    <cellStyle name="Normal 6 8 5 3 2" xfId="2263"/>
    <cellStyle name="Normal 6 8 5 4" xfId="1767"/>
    <cellStyle name="Normal 6 8 5 5" xfId="2765"/>
    <cellStyle name="Normal 6 8 5 6" xfId="3267"/>
    <cellStyle name="Normal 6 8 5 7" xfId="3769"/>
    <cellStyle name="Normal 6 8 6" xfId="872"/>
    <cellStyle name="Normal 6 8 6 2" xfId="1368"/>
    <cellStyle name="Normal 6 8 6 2 2" xfId="2387"/>
    <cellStyle name="Normal 6 8 6 3" xfId="1891"/>
    <cellStyle name="Normal 6 8 6 4" xfId="2889"/>
    <cellStyle name="Normal 6 8 6 5" xfId="3391"/>
    <cellStyle name="Normal 6 8 6 6" xfId="3893"/>
    <cellStyle name="Normal 6 8 7" xfId="1120"/>
    <cellStyle name="Normal 6 8 7 2" xfId="2139"/>
    <cellStyle name="Normal 6 8 8" xfId="1643"/>
    <cellStyle name="Normal 6 8 9" xfId="2641"/>
    <cellStyle name="Normal 6 9" xfId="630"/>
    <cellStyle name="Normal 7" xfId="166"/>
    <cellStyle name="Normal 7 2" xfId="490"/>
    <cellStyle name="Normal 8" xfId="491"/>
    <cellStyle name="Normal 8 2" xfId="4325"/>
    <cellStyle name="Normal 8 3" xfId="4212"/>
    <cellStyle name="Normal 9" xfId="492"/>
    <cellStyle name="Normal 9 2" xfId="4216"/>
    <cellStyle name="Note" xfId="70" builtinId="10" customBuiltin="1"/>
    <cellStyle name="Note 10" xfId="493"/>
    <cellStyle name="Note 11" xfId="494"/>
    <cellStyle name="Note 2" xfId="71"/>
    <cellStyle name="Note 2 2" xfId="146"/>
    <cellStyle name="Note 2 2 2" xfId="496"/>
    <cellStyle name="Note 2 2 2 2" xfId="4306"/>
    <cellStyle name="Note 2 3" xfId="495"/>
    <cellStyle name="Note 2 3 2" xfId="4261"/>
    <cellStyle name="Note 2_Allocators" xfId="497"/>
    <cellStyle name="Note 3" xfId="72"/>
    <cellStyle name="Note 3 2" xfId="147"/>
    <cellStyle name="Note 3 2 2" xfId="499"/>
    <cellStyle name="Note 3 2 2 2" xfId="4307"/>
    <cellStyle name="Note 3 3" xfId="500"/>
    <cellStyle name="Note 3 3 2" xfId="4262"/>
    <cellStyle name="Note 3 4" xfId="498"/>
    <cellStyle name="Note 3_Allocators" xfId="501"/>
    <cellStyle name="Note 4" xfId="73"/>
    <cellStyle name="Note 4 2" xfId="148"/>
    <cellStyle name="Note 4 2 2" xfId="503"/>
    <cellStyle name="Note 4 2 2 2" xfId="4308"/>
    <cellStyle name="Note 4 3" xfId="502"/>
    <cellStyle name="Note 4 3 2" xfId="4263"/>
    <cellStyle name="Note 4_Allocators" xfId="504"/>
    <cellStyle name="Note 5" xfId="505"/>
    <cellStyle name="Note 5 2" xfId="4260"/>
    <cellStyle name="Note 5 3" xfId="4195"/>
    <cellStyle name="Note 6" xfId="506"/>
    <cellStyle name="Note 6 2" xfId="507"/>
    <cellStyle name="Note 6 2 2" xfId="4326"/>
    <cellStyle name="Note 6 3" xfId="4213"/>
    <cellStyle name="Note 6_Allocators" xfId="508"/>
    <cellStyle name="Note 7" xfId="509"/>
    <cellStyle name="Note 7 2" xfId="510"/>
    <cellStyle name="Note 7 3" xfId="4217"/>
    <cellStyle name="Note 8" xfId="511"/>
    <cellStyle name="Note 9" xfId="512"/>
    <cellStyle name="nPlosion" xfId="513"/>
    <cellStyle name="nvision" xfId="514"/>
    <cellStyle name="Output" xfId="74" builtinId="21" customBuiltin="1"/>
    <cellStyle name="Output 2" xfId="515"/>
    <cellStyle name="Output 3" xfId="516"/>
    <cellStyle name="Output 4" xfId="517"/>
    <cellStyle name="Output 5" xfId="518"/>
    <cellStyle name="Output 6" xfId="519"/>
    <cellStyle name="Output 7" xfId="4139"/>
    <cellStyle name="Percent" xfId="75" builtinId="5"/>
    <cellStyle name="Percent 10" xfId="520"/>
    <cellStyle name="Percent 11" xfId="521"/>
    <cellStyle name="Percent 12" xfId="522"/>
    <cellStyle name="Percent 13" xfId="523"/>
    <cellStyle name="Percent 13 10" xfId="3129"/>
    <cellStyle name="Percent 13 11" xfId="3631"/>
    <cellStyle name="Percent 13 2" xfId="631"/>
    <cellStyle name="Percent 13 2 2" xfId="727"/>
    <cellStyle name="Percent 13 2 2 2" xfId="851"/>
    <cellStyle name="Percent 13 2 2 2 2" xfId="1099"/>
    <cellStyle name="Percent 13 2 2 2 2 2" xfId="1595"/>
    <cellStyle name="Percent 13 2 2 2 2 2 2" xfId="2614"/>
    <cellStyle name="Percent 13 2 2 2 2 3" xfId="2118"/>
    <cellStyle name="Percent 13 2 2 2 2 4" xfId="3116"/>
    <cellStyle name="Percent 13 2 2 2 2 5" xfId="3618"/>
    <cellStyle name="Percent 13 2 2 2 2 6" xfId="4120"/>
    <cellStyle name="Percent 13 2 2 2 3" xfId="1347"/>
    <cellStyle name="Percent 13 2 2 2 3 2" xfId="2366"/>
    <cellStyle name="Percent 13 2 2 2 4" xfId="1870"/>
    <cellStyle name="Percent 13 2 2 2 5" xfId="2868"/>
    <cellStyle name="Percent 13 2 2 2 6" xfId="3370"/>
    <cellStyle name="Percent 13 2 2 2 7" xfId="3872"/>
    <cellStyle name="Percent 13 2 2 3" xfId="975"/>
    <cellStyle name="Percent 13 2 2 3 2" xfId="1471"/>
    <cellStyle name="Percent 13 2 2 3 2 2" xfId="2490"/>
    <cellStyle name="Percent 13 2 2 3 3" xfId="1994"/>
    <cellStyle name="Percent 13 2 2 3 4" xfId="2992"/>
    <cellStyle name="Percent 13 2 2 3 5" xfId="3494"/>
    <cellStyle name="Percent 13 2 2 3 6" xfId="3996"/>
    <cellStyle name="Percent 13 2 2 4" xfId="1223"/>
    <cellStyle name="Percent 13 2 2 4 2" xfId="2242"/>
    <cellStyle name="Percent 13 2 2 5" xfId="1746"/>
    <cellStyle name="Percent 13 2 2 6" xfId="2744"/>
    <cellStyle name="Percent 13 2 2 7" xfId="3246"/>
    <cellStyle name="Percent 13 2 2 8" xfId="3748"/>
    <cellStyle name="Percent 13 2 3" xfId="756"/>
    <cellStyle name="Percent 13 2 3 2" xfId="1004"/>
    <cellStyle name="Percent 13 2 3 2 2" xfId="1500"/>
    <cellStyle name="Percent 13 2 3 2 2 2" xfId="2519"/>
    <cellStyle name="Percent 13 2 3 2 3" xfId="2023"/>
    <cellStyle name="Percent 13 2 3 2 4" xfId="3021"/>
    <cellStyle name="Percent 13 2 3 2 5" xfId="3523"/>
    <cellStyle name="Percent 13 2 3 2 6" xfId="4025"/>
    <cellStyle name="Percent 13 2 3 3" xfId="1252"/>
    <cellStyle name="Percent 13 2 3 3 2" xfId="2271"/>
    <cellStyle name="Percent 13 2 3 4" xfId="1775"/>
    <cellStyle name="Percent 13 2 3 5" xfId="2773"/>
    <cellStyle name="Percent 13 2 3 6" xfId="3275"/>
    <cellStyle name="Percent 13 2 3 7" xfId="3777"/>
    <cellStyle name="Percent 13 2 4" xfId="880"/>
    <cellStyle name="Percent 13 2 4 2" xfId="1376"/>
    <cellStyle name="Percent 13 2 4 2 2" xfId="2395"/>
    <cellStyle name="Percent 13 2 4 3" xfId="1899"/>
    <cellStyle name="Percent 13 2 4 4" xfId="2897"/>
    <cellStyle name="Percent 13 2 4 5" xfId="3399"/>
    <cellStyle name="Percent 13 2 4 6" xfId="3901"/>
    <cellStyle name="Percent 13 2 5" xfId="1128"/>
    <cellStyle name="Percent 13 2 5 2" xfId="2147"/>
    <cellStyle name="Percent 13 2 6" xfId="1651"/>
    <cellStyle name="Percent 13 2 7" xfId="2649"/>
    <cellStyle name="Percent 13 2 8" xfId="3151"/>
    <cellStyle name="Percent 13 2 9" xfId="3653"/>
    <cellStyle name="Percent 13 3" xfId="652"/>
    <cellStyle name="Percent 13 3 2" xfId="728"/>
    <cellStyle name="Percent 13 3 2 2" xfId="852"/>
    <cellStyle name="Percent 13 3 2 2 2" xfId="1100"/>
    <cellStyle name="Percent 13 3 2 2 2 2" xfId="1596"/>
    <cellStyle name="Percent 13 3 2 2 2 2 2" xfId="2615"/>
    <cellStyle name="Percent 13 3 2 2 2 3" xfId="2119"/>
    <cellStyle name="Percent 13 3 2 2 2 4" xfId="3117"/>
    <cellStyle name="Percent 13 3 2 2 2 5" xfId="3619"/>
    <cellStyle name="Percent 13 3 2 2 2 6" xfId="4121"/>
    <cellStyle name="Percent 13 3 2 2 3" xfId="1348"/>
    <cellStyle name="Percent 13 3 2 2 3 2" xfId="2367"/>
    <cellStyle name="Percent 13 3 2 2 4" xfId="1871"/>
    <cellStyle name="Percent 13 3 2 2 5" xfId="2869"/>
    <cellStyle name="Percent 13 3 2 2 6" xfId="3371"/>
    <cellStyle name="Percent 13 3 2 2 7" xfId="3873"/>
    <cellStyle name="Percent 13 3 2 3" xfId="976"/>
    <cellStyle name="Percent 13 3 2 3 2" xfId="1472"/>
    <cellStyle name="Percent 13 3 2 3 2 2" xfId="2491"/>
    <cellStyle name="Percent 13 3 2 3 3" xfId="1995"/>
    <cellStyle name="Percent 13 3 2 3 4" xfId="2993"/>
    <cellStyle name="Percent 13 3 2 3 5" xfId="3495"/>
    <cellStyle name="Percent 13 3 2 3 6" xfId="3997"/>
    <cellStyle name="Percent 13 3 2 4" xfId="1224"/>
    <cellStyle name="Percent 13 3 2 4 2" xfId="2243"/>
    <cellStyle name="Percent 13 3 2 5" xfId="1747"/>
    <cellStyle name="Percent 13 3 2 6" xfId="2745"/>
    <cellStyle name="Percent 13 3 2 7" xfId="3247"/>
    <cellStyle name="Percent 13 3 2 8" xfId="3749"/>
    <cellStyle name="Percent 13 3 3" xfId="776"/>
    <cellStyle name="Percent 13 3 3 2" xfId="1024"/>
    <cellStyle name="Percent 13 3 3 2 2" xfId="1520"/>
    <cellStyle name="Percent 13 3 3 2 2 2" xfId="2539"/>
    <cellStyle name="Percent 13 3 3 2 3" xfId="2043"/>
    <cellStyle name="Percent 13 3 3 2 4" xfId="3041"/>
    <cellStyle name="Percent 13 3 3 2 5" xfId="3543"/>
    <cellStyle name="Percent 13 3 3 2 6" xfId="4045"/>
    <cellStyle name="Percent 13 3 3 3" xfId="1272"/>
    <cellStyle name="Percent 13 3 3 3 2" xfId="2291"/>
    <cellStyle name="Percent 13 3 3 4" xfId="1795"/>
    <cellStyle name="Percent 13 3 3 5" xfId="2793"/>
    <cellStyle name="Percent 13 3 3 6" xfId="3295"/>
    <cellStyle name="Percent 13 3 3 7" xfId="3797"/>
    <cellStyle name="Percent 13 3 4" xfId="900"/>
    <cellStyle name="Percent 13 3 4 2" xfId="1396"/>
    <cellStyle name="Percent 13 3 4 2 2" xfId="2415"/>
    <cellStyle name="Percent 13 3 4 3" xfId="1919"/>
    <cellStyle name="Percent 13 3 4 4" xfId="2917"/>
    <cellStyle name="Percent 13 3 4 5" xfId="3419"/>
    <cellStyle name="Percent 13 3 4 6" xfId="3921"/>
    <cellStyle name="Percent 13 3 5" xfId="1148"/>
    <cellStyle name="Percent 13 3 5 2" xfId="2167"/>
    <cellStyle name="Percent 13 3 6" xfId="1671"/>
    <cellStyle name="Percent 13 3 7" xfId="2669"/>
    <cellStyle name="Percent 13 3 8" xfId="3171"/>
    <cellStyle name="Percent 13 3 9" xfId="3673"/>
    <cellStyle name="Percent 13 4" xfId="726"/>
    <cellStyle name="Percent 13 4 2" xfId="850"/>
    <cellStyle name="Percent 13 4 2 2" xfId="1098"/>
    <cellStyle name="Percent 13 4 2 2 2" xfId="1594"/>
    <cellStyle name="Percent 13 4 2 2 2 2" xfId="2613"/>
    <cellStyle name="Percent 13 4 2 2 3" xfId="2117"/>
    <cellStyle name="Percent 13 4 2 2 4" xfId="3115"/>
    <cellStyle name="Percent 13 4 2 2 5" xfId="3617"/>
    <cellStyle name="Percent 13 4 2 2 6" xfId="4119"/>
    <cellStyle name="Percent 13 4 2 3" xfId="1346"/>
    <cellStyle name="Percent 13 4 2 3 2" xfId="2365"/>
    <cellStyle name="Percent 13 4 2 4" xfId="1869"/>
    <cellStyle name="Percent 13 4 2 5" xfId="2867"/>
    <cellStyle name="Percent 13 4 2 6" xfId="3369"/>
    <cellStyle name="Percent 13 4 2 7" xfId="3871"/>
    <cellStyle name="Percent 13 4 3" xfId="974"/>
    <cellStyle name="Percent 13 4 3 2" xfId="1470"/>
    <cellStyle name="Percent 13 4 3 2 2" xfId="2489"/>
    <cellStyle name="Percent 13 4 3 3" xfId="1993"/>
    <cellStyle name="Percent 13 4 3 4" xfId="2991"/>
    <cellStyle name="Percent 13 4 3 5" xfId="3493"/>
    <cellStyle name="Percent 13 4 3 6" xfId="3995"/>
    <cellStyle name="Percent 13 4 4" xfId="1222"/>
    <cellStyle name="Percent 13 4 4 2" xfId="2241"/>
    <cellStyle name="Percent 13 4 5" xfId="1745"/>
    <cellStyle name="Percent 13 4 6" xfId="2743"/>
    <cellStyle name="Percent 13 4 7" xfId="3245"/>
    <cellStyle name="Percent 13 4 8" xfId="3747"/>
    <cellStyle name="Percent 13 5" xfId="734"/>
    <cellStyle name="Percent 13 5 2" xfId="982"/>
    <cellStyle name="Percent 13 5 2 2" xfId="1478"/>
    <cellStyle name="Percent 13 5 2 2 2" xfId="2497"/>
    <cellStyle name="Percent 13 5 2 3" xfId="2001"/>
    <cellStyle name="Percent 13 5 2 4" xfId="2999"/>
    <cellStyle name="Percent 13 5 2 5" xfId="3501"/>
    <cellStyle name="Percent 13 5 2 6" xfId="4003"/>
    <cellStyle name="Percent 13 5 3" xfId="1230"/>
    <cellStyle name="Percent 13 5 3 2" xfId="2249"/>
    <cellStyle name="Percent 13 5 4" xfId="1753"/>
    <cellStyle name="Percent 13 5 5" xfId="2751"/>
    <cellStyle name="Percent 13 5 6" xfId="3253"/>
    <cellStyle name="Percent 13 5 7" xfId="3755"/>
    <cellStyle name="Percent 13 6" xfId="858"/>
    <cellStyle name="Percent 13 6 2" xfId="1354"/>
    <cellStyle name="Percent 13 6 2 2" xfId="2373"/>
    <cellStyle name="Percent 13 6 3" xfId="1877"/>
    <cellStyle name="Percent 13 6 4" xfId="2875"/>
    <cellStyle name="Percent 13 6 5" xfId="3377"/>
    <cellStyle name="Percent 13 6 6" xfId="3879"/>
    <cellStyle name="Percent 13 7" xfId="1106"/>
    <cellStyle name="Percent 13 7 2" xfId="2125"/>
    <cellStyle name="Percent 13 8" xfId="1629"/>
    <cellStyle name="Percent 13 9" xfId="2627"/>
    <cellStyle name="Percent 2" xfId="76"/>
    <cellStyle name="Percent 2 2" xfId="77"/>
    <cellStyle name="Percent 2 2 2" xfId="78"/>
    <cellStyle name="Percent 2 2 2 2" xfId="149"/>
    <cellStyle name="Percent 2 2 2 2 2" xfId="4309"/>
    <cellStyle name="Percent 2 2 2 3" xfId="4265"/>
    <cellStyle name="Percent 2 2 3" xfId="79"/>
    <cellStyle name="Percent 2 2 3 2" xfId="150"/>
    <cellStyle name="Percent 2 2 3 2 2" xfId="4310"/>
    <cellStyle name="Percent 2 2 3 3" xfId="4266"/>
    <cellStyle name="Percent 2 2 4" xfId="80"/>
    <cellStyle name="Percent 2 2 4 2" xfId="151"/>
    <cellStyle name="Percent 2 2 4 2 2" xfId="4311"/>
    <cellStyle name="Percent 2 2 4 3" xfId="4267"/>
    <cellStyle name="Percent 2 2 5" xfId="4264"/>
    <cellStyle name="Percent 2 3" xfId="81"/>
    <cellStyle name="Percent 2 3 2" xfId="82"/>
    <cellStyle name="Percent 2 3 2 2" xfId="152"/>
    <cellStyle name="Percent 2 3 2 2 2" xfId="4312"/>
    <cellStyle name="Percent 2 3 2 3" xfId="4269"/>
    <cellStyle name="Percent 2 3 3" xfId="83"/>
    <cellStyle name="Percent 2 3 3 2" xfId="153"/>
    <cellStyle name="Percent 2 3 3 2 2" xfId="4313"/>
    <cellStyle name="Percent 2 3 3 3" xfId="4270"/>
    <cellStyle name="Percent 2 3 4" xfId="84"/>
    <cellStyle name="Percent 2 3 4 2" xfId="154"/>
    <cellStyle name="Percent 2 3 4 2 2" xfId="4314"/>
    <cellStyle name="Percent 2 3 4 3" xfId="4271"/>
    <cellStyle name="Percent 2 3 5" xfId="4268"/>
    <cellStyle name="Percent 2 4" xfId="85"/>
    <cellStyle name="Percent 2 4 2" xfId="155"/>
    <cellStyle name="Percent 2 4 2 2" xfId="4315"/>
    <cellStyle name="Percent 2 4 3" xfId="4272"/>
    <cellStyle name="Percent 2 5" xfId="86"/>
    <cellStyle name="Percent 2 5 2" xfId="156"/>
    <cellStyle name="Percent 2 5 2 2" xfId="4316"/>
    <cellStyle name="Percent 2 5 3" xfId="4273"/>
    <cellStyle name="Percent 2 6" xfId="87"/>
    <cellStyle name="Percent 2 6 2" xfId="157"/>
    <cellStyle name="Percent 2 6 2 2" xfId="4317"/>
    <cellStyle name="Percent 2 6 3" xfId="4274"/>
    <cellStyle name="Percent 2 7" xfId="100"/>
    <cellStyle name="Percent 2 7 2" xfId="1607"/>
    <cellStyle name="Percent 3" xfId="88"/>
    <cellStyle name="Percent 3 2" xfId="89"/>
    <cellStyle name="Percent 3 2 2" xfId="158"/>
    <cellStyle name="Percent 3 2 2 2" xfId="4318"/>
    <cellStyle name="Percent 3 2 3" xfId="4276"/>
    <cellStyle name="Percent 3 3" xfId="90"/>
    <cellStyle name="Percent 3 3 2" xfId="159"/>
    <cellStyle name="Percent 3 3 2 2" xfId="4319"/>
    <cellStyle name="Percent 3 3 3" xfId="4277"/>
    <cellStyle name="Percent 3 4" xfId="91"/>
    <cellStyle name="Percent 3 4 2" xfId="160"/>
    <cellStyle name="Percent 3 4 2 2" xfId="4320"/>
    <cellStyle name="Percent 3 4 3" xfId="603"/>
    <cellStyle name="Percent 3 4 3 2" xfId="4278"/>
    <cellStyle name="Percent 3 5" xfId="118"/>
    <cellStyle name="Percent 3 5 2" xfId="632"/>
    <cellStyle name="Percent 3 5 2 2" xfId="4283"/>
    <cellStyle name="Percent 3 5 3" xfId="1616"/>
    <cellStyle name="Percent 3 6" xfId="179"/>
    <cellStyle name="Percent 3 6 2" xfId="4275"/>
    <cellStyle name="Percent 3 7" xfId="4329"/>
    <cellStyle name="Percent 4" xfId="165"/>
    <cellStyle name="Percent 4 2" xfId="525"/>
    <cellStyle name="Percent 4 3" xfId="526"/>
    <cellStyle name="Percent 4 4" xfId="527"/>
    <cellStyle name="Percent 4 5" xfId="524"/>
    <cellStyle name="Percent 5" xfId="528"/>
    <cellStyle name="Percent 5 2" xfId="529"/>
    <cellStyle name="Percent 6" xfId="530"/>
    <cellStyle name="Percent 6 2" xfId="531"/>
    <cellStyle name="Percent 6 3" xfId="4232"/>
    <cellStyle name="Percent 7" xfId="532"/>
    <cellStyle name="Percent 8" xfId="533"/>
    <cellStyle name="Percent 9" xfId="534"/>
    <cellStyle name="PSChar" xfId="92"/>
    <cellStyle name="PSChar 2" xfId="119"/>
    <cellStyle name="PSChar 2 2" xfId="180"/>
    <cellStyle name="PSChar 2 3" xfId="535"/>
    <cellStyle name="PSChar 3" xfId="102"/>
    <cellStyle name="PSChar 3 2" xfId="537"/>
    <cellStyle name="PSChar 3 3" xfId="536"/>
    <cellStyle name="PSChar 4" xfId="538"/>
    <cellStyle name="PSChar 5" xfId="539"/>
    <cellStyle name="PSChar 6" xfId="540"/>
    <cellStyle name="PSDate" xfId="120"/>
    <cellStyle name="PSDate 2" xfId="181"/>
    <cellStyle name="PSDate 2 2" xfId="541"/>
    <cellStyle name="PSDate 2 3" xfId="542"/>
    <cellStyle name="PSDate 3" xfId="543"/>
    <cellStyle name="PSDate 3 2" xfId="544"/>
    <cellStyle name="PSDate 4" xfId="545"/>
    <cellStyle name="PSDate 5" xfId="546"/>
    <cellStyle name="PSDate 6" xfId="547"/>
    <cellStyle name="PSDec" xfId="103"/>
    <cellStyle name="PSDec 2" xfId="121"/>
    <cellStyle name="PSDec 2 2" xfId="182"/>
    <cellStyle name="PSDec 2 3" xfId="548"/>
    <cellStyle name="PSDec 3" xfId="168"/>
    <cellStyle name="PSDec 3 2" xfId="549"/>
    <cellStyle name="PSDec 4" xfId="550"/>
    <cellStyle name="PSDec 5" xfId="551"/>
    <cellStyle name="PSDec 6" xfId="552"/>
    <cellStyle name="PSHeading" xfId="104"/>
    <cellStyle name="PSHeading 10" xfId="553"/>
    <cellStyle name="PSHeading 11" xfId="554"/>
    <cellStyle name="PSHeading 2" xfId="122"/>
    <cellStyle name="PSHeading 2 2" xfId="555"/>
    <cellStyle name="PSHeading 2 3" xfId="556"/>
    <cellStyle name="PSHeading 2_108 Summary" xfId="557"/>
    <cellStyle name="PSHeading 3" xfId="558"/>
    <cellStyle name="PSHeading 3 2" xfId="559"/>
    <cellStyle name="PSHeading 3_108 Summary" xfId="560"/>
    <cellStyle name="PSHeading 4" xfId="561"/>
    <cellStyle name="PSHeading 5" xfId="562"/>
    <cellStyle name="PSHeading 6" xfId="563"/>
    <cellStyle name="PSHeading 7" xfId="564"/>
    <cellStyle name="PSHeading 8" xfId="565"/>
    <cellStyle name="PSHeading 9" xfId="566"/>
    <cellStyle name="PSHeading_101 check" xfId="567"/>
    <cellStyle name="PSInt" xfId="105"/>
    <cellStyle name="PSInt 2" xfId="169"/>
    <cellStyle name="PSInt 2 2" xfId="568"/>
    <cellStyle name="PSInt 2 3" xfId="569"/>
    <cellStyle name="PSInt 3" xfId="570"/>
    <cellStyle name="PSInt 3 2" xfId="571"/>
    <cellStyle name="PSInt 4" xfId="572"/>
    <cellStyle name="PSInt 5" xfId="573"/>
    <cellStyle name="PSInt 6" xfId="574"/>
    <cellStyle name="PSSpacer" xfId="123"/>
    <cellStyle name="PSSpacer 2" xfId="183"/>
    <cellStyle name="PSSpacer 2 2" xfId="575"/>
    <cellStyle name="PSSpacer 2 3" xfId="576"/>
    <cellStyle name="PSSpacer 3" xfId="577"/>
    <cellStyle name="PSSpacer 3 2" xfId="578"/>
    <cellStyle name="PSSpacer 4" xfId="579"/>
    <cellStyle name="PSSpacer 5" xfId="580"/>
    <cellStyle name="PSSpacer 6" xfId="581"/>
    <cellStyle name="Title" xfId="93" builtinId="15" customBuiltin="1"/>
    <cellStyle name="Title 2" xfId="582"/>
    <cellStyle name="Title 2 2" xfId="4198"/>
    <cellStyle name="Title 3" xfId="583"/>
    <cellStyle name="Title 4" xfId="584"/>
    <cellStyle name="Title 5" xfId="585"/>
    <cellStyle name="Title 6" xfId="4130"/>
    <cellStyle name="Total" xfId="94" builtinId="25" customBuiltin="1"/>
    <cellStyle name="Total 2" xfId="586"/>
    <cellStyle name="Total 2 2" xfId="4199"/>
    <cellStyle name="Total 3" xfId="587"/>
    <cellStyle name="Total 4" xfId="588"/>
    <cellStyle name="Total 5" xfId="589"/>
    <cellStyle name="Total 6" xfId="590"/>
    <cellStyle name="Total 7" xfId="591"/>
    <cellStyle name="Total 8" xfId="592"/>
    <cellStyle name="Total 9" xfId="4145"/>
    <cellStyle name="Warning Text" xfId="95" builtinId="11" customBuiltin="1"/>
    <cellStyle name="Warning Text 2" xfId="593"/>
    <cellStyle name="Warning Text 3" xfId="594"/>
    <cellStyle name="Warning Text 4" xfId="595"/>
    <cellStyle name="Warning Text 5" xfId="596"/>
    <cellStyle name="Warning Text 6" xfId="597"/>
    <cellStyle name="Warning Text 7" xfId="414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CC"/>
      <color rgb="FFCCFF99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E4537"/>
  <sheetViews>
    <sheetView showWhiteSpace="0" zoomScale="90" zoomScaleNormal="90" workbookViewId="0">
      <pane xSplit="7" ySplit="4" topLeftCell="H800" activePane="bottomRight" state="frozen"/>
      <selection pane="topRight" activeCell="H1" sqref="H1"/>
      <selection pane="bottomLeft" activeCell="A5" sqref="A5"/>
      <selection pane="bottomRight" activeCell="H919" sqref="H919"/>
    </sheetView>
  </sheetViews>
  <sheetFormatPr defaultRowHeight="12.75" outlineLevelRow="1" outlineLevelCol="1"/>
  <cols>
    <col min="1" max="1" width="3.7109375" style="49" customWidth="1"/>
    <col min="2" max="2" width="3.7109375" style="97" customWidth="1"/>
    <col min="3" max="3" width="3.7109375" style="48" customWidth="1"/>
    <col min="4" max="4" width="52.5703125" style="48" customWidth="1"/>
    <col min="5" max="5" width="15.7109375" style="1" bestFit="1" customWidth="1"/>
    <col min="6" max="6" width="21.85546875" style="86" bestFit="1" customWidth="1"/>
    <col min="7" max="7" width="14" style="1" bestFit="1" customWidth="1"/>
    <col min="8" max="8" width="15.7109375" style="1" customWidth="1"/>
    <col min="9" max="9" width="15" bestFit="1" customWidth="1"/>
    <col min="10" max="11" width="15" style="43" customWidth="1"/>
    <col min="12" max="14" width="14.28515625" hidden="1" customWidth="1" outlineLevel="1"/>
    <col min="15" max="15" width="14.28515625" customWidth="1" collapsed="1"/>
    <col min="16" max="19" width="14.28515625" hidden="1" customWidth="1" outlineLevel="1"/>
    <col min="20" max="20" width="14.28515625" customWidth="1" collapsed="1"/>
    <col min="21" max="24" width="14.28515625" hidden="1" customWidth="1" outlineLevel="1"/>
    <col min="25" max="25" width="14.28515625" customWidth="1" collapsed="1"/>
    <col min="26" max="27" width="14.28515625" hidden="1" customWidth="1" outlineLevel="1"/>
    <col min="28" max="28" width="14.28515625" customWidth="1" collapsed="1"/>
    <col min="29" max="31" width="14.28515625" customWidth="1"/>
    <col min="32" max="34" width="14.28515625" style="1" customWidth="1"/>
    <col min="35" max="16384" width="9.140625" style="1"/>
  </cols>
  <sheetData>
    <row r="1" spans="1:31">
      <c r="D1" s="31"/>
      <c r="E1" s="2"/>
      <c r="F1" s="166"/>
      <c r="G1" s="2"/>
      <c r="H1" s="2"/>
    </row>
    <row r="2" spans="1:31">
      <c r="A2" s="152"/>
      <c r="B2" s="153"/>
      <c r="C2" s="154"/>
      <c r="D2" s="182"/>
      <c r="E2" s="155"/>
      <c r="F2" s="155" t="s">
        <v>0</v>
      </c>
      <c r="G2" s="155"/>
      <c r="H2" s="155" t="s">
        <v>3</v>
      </c>
      <c r="I2" s="153"/>
      <c r="J2" s="153"/>
      <c r="K2" s="153"/>
      <c r="L2" s="153"/>
      <c r="M2" s="153"/>
      <c r="N2" s="153"/>
      <c r="O2" s="155" t="s">
        <v>3</v>
      </c>
      <c r="P2" s="153"/>
      <c r="Q2" s="153"/>
      <c r="R2" s="153"/>
      <c r="S2" s="153"/>
      <c r="T2" s="155" t="s">
        <v>3</v>
      </c>
      <c r="U2" s="155"/>
      <c r="V2" s="153"/>
      <c r="W2" s="153"/>
      <c r="X2" s="153"/>
      <c r="Y2" s="155" t="s">
        <v>3</v>
      </c>
      <c r="Z2" s="153"/>
      <c r="AA2" s="153"/>
      <c r="AB2" s="155" t="s">
        <v>3</v>
      </c>
      <c r="AC2" s="155"/>
      <c r="AD2" s="155"/>
      <c r="AE2" s="153"/>
    </row>
    <row r="3" spans="1:31">
      <c r="A3" s="152"/>
      <c r="B3" s="153"/>
      <c r="C3" s="154"/>
      <c r="D3" s="183" t="s">
        <v>11</v>
      </c>
      <c r="E3" s="156" t="s">
        <v>12</v>
      </c>
      <c r="F3" s="156" t="s">
        <v>1</v>
      </c>
      <c r="G3" s="156" t="s">
        <v>82</v>
      </c>
      <c r="H3" s="156" t="s">
        <v>4</v>
      </c>
      <c r="I3" s="156" t="str">
        <f>Allocators!E1</f>
        <v>RS</v>
      </c>
      <c r="J3" s="156" t="str">
        <f>Allocators!F1</f>
        <v>RS NMS</v>
      </c>
      <c r="K3" s="156" t="str">
        <f>Allocators!G1</f>
        <v>C&amp;I NMS</v>
      </c>
      <c r="L3" s="156" t="str">
        <f>Allocators!H1</f>
        <v>GS-SEC</v>
      </c>
      <c r="M3" s="156" t="str">
        <f>Allocators!I1</f>
        <v>GS-PRI</v>
      </c>
      <c r="N3" s="156" t="str">
        <f>Allocators!J1</f>
        <v>GS-SUB</v>
      </c>
      <c r="O3" s="156" t="s">
        <v>608</v>
      </c>
      <c r="P3" s="156" t="str">
        <f>Allocators!K1</f>
        <v>LGS-SEC</v>
      </c>
      <c r="Q3" s="156" t="str">
        <f>Allocators!L1</f>
        <v>LGS-PRI</v>
      </c>
      <c r="R3" s="156" t="str">
        <f>Allocators!M1</f>
        <v>LGS-SUB</v>
      </c>
      <c r="S3" s="156" t="str">
        <f>Allocators!N1</f>
        <v>LGS-TRA</v>
      </c>
      <c r="T3" s="156" t="s">
        <v>83</v>
      </c>
      <c r="U3" s="156" t="str">
        <f>Allocators!O1</f>
        <v>IGS-SEC</v>
      </c>
      <c r="V3" s="156" t="str">
        <f>Allocators!P1</f>
        <v>IGS-PRI</v>
      </c>
      <c r="W3" s="156" t="str">
        <f>Allocators!Q1</f>
        <v>IGS-SUB</v>
      </c>
      <c r="X3" s="156" t="str">
        <f>Allocators!R1</f>
        <v>IGS-TRA</v>
      </c>
      <c r="Y3" s="156" t="s">
        <v>419</v>
      </c>
      <c r="Z3" s="156" t="str">
        <f>Allocators!S1</f>
        <v>PS-SEC</v>
      </c>
      <c r="AA3" s="156" t="str">
        <f>Allocators!T1</f>
        <v>PS-PRI</v>
      </c>
      <c r="AB3" s="156" t="s">
        <v>426</v>
      </c>
      <c r="AC3" s="156" t="str">
        <f>Allocators!U1</f>
        <v>MW</v>
      </c>
      <c r="AD3" s="156" t="str">
        <f>Allocators!V1</f>
        <v>OL</v>
      </c>
      <c r="AE3" s="156" t="str">
        <f>Allocators!W1</f>
        <v>SL</v>
      </c>
    </row>
    <row r="4" spans="1:31">
      <c r="A4" s="157"/>
      <c r="B4" s="158"/>
      <c r="C4" s="159"/>
      <c r="D4" s="184"/>
      <c r="E4" s="158"/>
      <c r="F4" s="158"/>
      <c r="G4" s="158"/>
      <c r="H4" s="160">
        <v>1</v>
      </c>
      <c r="I4" s="160">
        <f t="shared" ref="I4:N4" si="0">H4+1</f>
        <v>2</v>
      </c>
      <c r="J4" s="160">
        <f t="shared" si="0"/>
        <v>3</v>
      </c>
      <c r="K4" s="160">
        <f t="shared" si="0"/>
        <v>4</v>
      </c>
      <c r="L4" s="160">
        <f t="shared" si="0"/>
        <v>5</v>
      </c>
      <c r="M4" s="160">
        <f t="shared" si="0"/>
        <v>6</v>
      </c>
      <c r="N4" s="160">
        <f t="shared" si="0"/>
        <v>7</v>
      </c>
      <c r="O4" s="160"/>
      <c r="P4" s="160">
        <f>N4+1</f>
        <v>8</v>
      </c>
      <c r="Q4" s="160">
        <f>P4+1</f>
        <v>9</v>
      </c>
      <c r="R4" s="160">
        <f>Q4+1</f>
        <v>10</v>
      </c>
      <c r="S4" s="160">
        <f>R4+1</f>
        <v>11</v>
      </c>
      <c r="T4" s="160"/>
      <c r="U4" s="160">
        <f>+S4+1</f>
        <v>12</v>
      </c>
      <c r="V4" s="160">
        <f>U4+1</f>
        <v>13</v>
      </c>
      <c r="W4" s="160">
        <f>V4+1</f>
        <v>14</v>
      </c>
      <c r="X4" s="160">
        <f>+W4+1</f>
        <v>15</v>
      </c>
      <c r="Y4" s="160"/>
      <c r="Z4" s="160">
        <f>X4+1</f>
        <v>16</v>
      </c>
      <c r="AA4" s="160">
        <f>Z4+1</f>
        <v>17</v>
      </c>
      <c r="AB4" s="160"/>
      <c r="AC4" s="160">
        <f>+AA4+1</f>
        <v>18</v>
      </c>
      <c r="AD4" s="160">
        <f>+AC4+1</f>
        <v>19</v>
      </c>
      <c r="AE4" s="160">
        <f>+AD4+1</f>
        <v>20</v>
      </c>
    </row>
    <row r="5" spans="1:31"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.75">
      <c r="A6" s="144" t="s">
        <v>9</v>
      </c>
      <c r="I6" s="1"/>
      <c r="J6" s="44"/>
      <c r="K6" s="44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>
      <c r="B7" s="97" t="s">
        <v>2</v>
      </c>
      <c r="I7" s="1"/>
      <c r="J7" s="44"/>
      <c r="K7" s="44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1" hidden="1" outlineLevel="1">
      <c r="F8" s="167" t="str">
        <f>F15</f>
        <v>PROD_DEMAND</v>
      </c>
      <c r="G8" s="48" t="s">
        <v>28</v>
      </c>
      <c r="H8" s="4">
        <f t="shared" ref="H8:H15" si="1">SUBTOTAL(9,I8:AE8)</f>
        <v>1195068515</v>
      </c>
      <c r="I8" s="5">
        <f t="shared" ref="I8:N8" si="2">VLOOKUP(CONCATENATE($F8," ",$G8),AllocFactorMatrix,(I$4+1),FALSE)*$E15</f>
        <v>614588995.11671638</v>
      </c>
      <c r="J8" s="47">
        <f t="shared" si="2"/>
        <v>137494.09372315925</v>
      </c>
      <c r="K8" s="47">
        <f t="shared" si="2"/>
        <v>240742.35434776239</v>
      </c>
      <c r="L8" s="5">
        <f t="shared" si="2"/>
        <v>143240704.37877199</v>
      </c>
      <c r="M8" s="5">
        <f t="shared" si="2"/>
        <v>1993192.5783837379</v>
      </c>
      <c r="N8" s="5">
        <f t="shared" si="2"/>
        <v>277599.31973419373</v>
      </c>
      <c r="O8" s="5">
        <f t="shared" ref="O8:O15" si="3">SUBTOTAL(9,L8:N8)</f>
        <v>145511496.27688992</v>
      </c>
      <c r="P8" s="5">
        <f>VLOOKUP(CONCATENATE($F8," ",$G8),AllocFactorMatrix,(P$4+1),FALSE)*$E15</f>
        <v>85198526.53803955</v>
      </c>
      <c r="Q8" s="5">
        <f>VLOOKUP(CONCATENATE($F8," ",$G8),AllocFactorMatrix,(Q$4+1),FALSE)*$E15</f>
        <v>15289640.555606289</v>
      </c>
      <c r="R8" s="5">
        <f>VLOOKUP(CONCATENATE($F8," ",$G8),AllocFactorMatrix,(R$4+1),FALSE)*$E15</f>
        <v>3100583.0767228673</v>
      </c>
      <c r="S8" s="5">
        <f>VLOOKUP(CONCATENATE($F8," ",$G8),AllocFactorMatrix,(S$4+1),FALSE)*$E15</f>
        <v>117743.24018676401</v>
      </c>
      <c r="T8" s="5">
        <f>SUBTOTAL(9,P8:S8)</f>
        <v>103706493.41055547</v>
      </c>
      <c r="U8" s="5">
        <f>VLOOKUP(CONCATENATE($F8," ",$G8),AllocFactorMatrix,(U$4+1),FALSE)*$E15</f>
        <v>4040782.0946262074</v>
      </c>
      <c r="V8" s="5">
        <f>VLOOKUP(CONCATENATE($F8," ",$G8),AllocFactorMatrix,(V$4+1),FALSE)*$E15</f>
        <v>54552891.625496984</v>
      </c>
      <c r="W8" s="5">
        <f>VLOOKUP(CONCATENATE($F8," ",$G8),AllocFactorMatrix,(W$4+1),FALSE)*$E15</f>
        <v>208642911.30920377</v>
      </c>
      <c r="X8" s="5">
        <f>VLOOKUP(CONCATENATE($F8," ",$G8),AllocFactorMatrix,(X$4+1),FALSE)*$E15</f>
        <v>37797598.482023433</v>
      </c>
      <c r="Y8" s="5">
        <f>SUBTOTAL(9,U8:X8)</f>
        <v>305034183.51135039</v>
      </c>
      <c r="Z8" s="5">
        <f>VLOOKUP(CONCATENATE($F8," ",$G8),AllocFactorMatrix,(Z$4+1),FALSE)*$E15</f>
        <v>23418448.132076696</v>
      </c>
      <c r="AA8" s="5">
        <f>VLOOKUP(CONCATENATE($F8," ",$G8),AllocFactorMatrix,(AA$4+1),FALSE)*$E15</f>
        <v>467726.47501716495</v>
      </c>
      <c r="AB8" s="5">
        <f t="shared" ref="AB8:AB15" si="4">SUBTOTAL(9,Z8:AA8)</f>
        <v>23886174.607093859</v>
      </c>
      <c r="AC8" s="5">
        <f>VLOOKUP(CONCATENATE($F8," ",$G8),AllocFactorMatrix,(AC$4+1),FALSE)*$E15</f>
        <v>308927.21731042815</v>
      </c>
      <c r="AD8" s="5">
        <f>VLOOKUP(CONCATENATE($F8," ",$G8),AllocFactorMatrix,(AD$4+1),FALSE)*$E15</f>
        <v>1372430.5909260367</v>
      </c>
      <c r="AE8" s="5">
        <f>VLOOKUP(CONCATENATE($F8," ",$G8),AllocFactorMatrix,(AE$4+1),FALSE)*$E15</f>
        <v>281577.82108666719</v>
      </c>
    </row>
    <row r="9" spans="1:31" hidden="1" outlineLevel="1">
      <c r="F9" s="167" t="str">
        <f>F15</f>
        <v>PROD_DEMAND</v>
      </c>
      <c r="G9" s="48" t="s">
        <v>32</v>
      </c>
      <c r="H9" s="4">
        <f t="shared" si="1"/>
        <v>0</v>
      </c>
      <c r="I9" s="5">
        <f t="shared" ref="I9:N9" si="5">VLOOKUP(CONCATENATE($F9," ",$G9),AllocFactorMatrix,(I$4+1),FALSE)*$E15</f>
        <v>0</v>
      </c>
      <c r="J9" s="47">
        <f t="shared" si="5"/>
        <v>0</v>
      </c>
      <c r="K9" s="47">
        <f t="shared" si="5"/>
        <v>0</v>
      </c>
      <c r="L9" s="5">
        <f t="shared" si="5"/>
        <v>0</v>
      </c>
      <c r="M9" s="5">
        <f t="shared" si="5"/>
        <v>0</v>
      </c>
      <c r="N9" s="5">
        <f t="shared" si="5"/>
        <v>0</v>
      </c>
      <c r="O9" s="5">
        <f t="shared" si="3"/>
        <v>0</v>
      </c>
      <c r="P9" s="5">
        <f>VLOOKUP(CONCATENATE($F9," ",$G9),AllocFactorMatrix,(P$4+1),FALSE)*$E15</f>
        <v>0</v>
      </c>
      <c r="Q9" s="5">
        <f>VLOOKUP(CONCATENATE($F9," ",$G9),AllocFactorMatrix,(Q$4+1),FALSE)*$E15</f>
        <v>0</v>
      </c>
      <c r="R9" s="5">
        <f>VLOOKUP(CONCATENATE($F9," ",$G9),AllocFactorMatrix,(R$4+1),FALSE)*$E15</f>
        <v>0</v>
      </c>
      <c r="S9" s="5">
        <f>VLOOKUP(CONCATENATE($F9," ",$G9),AllocFactorMatrix,(S$4+1),FALSE)*$E15</f>
        <v>0</v>
      </c>
      <c r="T9" s="5">
        <f t="shared" ref="T9:T15" si="6">SUBTOTAL(9,P9:S9)</f>
        <v>0</v>
      </c>
      <c r="U9" s="5">
        <f>VLOOKUP(CONCATENATE($F9," ",$G9),AllocFactorMatrix,(U$4+1),FALSE)*$E15</f>
        <v>0</v>
      </c>
      <c r="V9" s="5">
        <f>VLOOKUP(CONCATENATE($F9," ",$G9),AllocFactorMatrix,(V$4+1),FALSE)*$E15</f>
        <v>0</v>
      </c>
      <c r="W9" s="5">
        <f>VLOOKUP(CONCATENATE($F9," ",$G9),AllocFactorMatrix,(W$4+1),FALSE)*$E15</f>
        <v>0</v>
      </c>
      <c r="X9" s="5">
        <f>VLOOKUP(CONCATENATE($F9," ",$G9),AllocFactorMatrix,(X$4+1),FALSE)*$E15</f>
        <v>0</v>
      </c>
      <c r="Y9" s="5">
        <f t="shared" ref="Y9:Y15" si="7">SUBTOTAL(9,U9:X9)</f>
        <v>0</v>
      </c>
      <c r="Z9" s="5">
        <f>VLOOKUP(CONCATENATE($F9," ",$G9),AllocFactorMatrix,(Z$4+1),FALSE)*$E15</f>
        <v>0</v>
      </c>
      <c r="AA9" s="5">
        <f>VLOOKUP(CONCATENATE($F9," ",$G9),AllocFactorMatrix,(AA$4+1),FALSE)*$E15</f>
        <v>0</v>
      </c>
      <c r="AB9" s="5">
        <f t="shared" si="4"/>
        <v>0</v>
      </c>
      <c r="AC9" s="5">
        <f>VLOOKUP(CONCATENATE($F9," ",$G9),AllocFactorMatrix,(AC$4+1),FALSE)*$E15</f>
        <v>0</v>
      </c>
      <c r="AD9" s="5">
        <f>VLOOKUP(CONCATENATE($F9," ",$G9),AllocFactorMatrix,(AD$4+1),FALSE)*$E15</f>
        <v>0</v>
      </c>
      <c r="AE9" s="5">
        <f>VLOOKUP(CONCATENATE($F9," ",$G9),AllocFactorMatrix,(AE$4+1),FALSE)*$E15</f>
        <v>0</v>
      </c>
    </row>
    <row r="10" spans="1:31" hidden="1" outlineLevel="1">
      <c r="F10" s="167" t="str">
        <f>F15</f>
        <v>PROD_DEMAND</v>
      </c>
      <c r="G10" s="48" t="s">
        <v>34</v>
      </c>
      <c r="H10" s="4">
        <f t="shared" si="1"/>
        <v>0</v>
      </c>
      <c r="I10" s="5">
        <f t="shared" ref="I10:N10" si="8">VLOOKUP(CONCATENATE($F10," ",$G10),AllocFactorMatrix,(I$4+1),FALSE)*$E15</f>
        <v>0</v>
      </c>
      <c r="J10" s="47">
        <f t="shared" si="8"/>
        <v>0</v>
      </c>
      <c r="K10" s="47">
        <f t="shared" si="8"/>
        <v>0</v>
      </c>
      <c r="L10" s="5">
        <f t="shared" si="8"/>
        <v>0</v>
      </c>
      <c r="M10" s="5">
        <f t="shared" si="8"/>
        <v>0</v>
      </c>
      <c r="N10" s="5">
        <f t="shared" si="8"/>
        <v>0</v>
      </c>
      <c r="O10" s="5">
        <f t="shared" si="3"/>
        <v>0</v>
      </c>
      <c r="P10" s="5">
        <f>VLOOKUP(CONCATENATE($F10," ",$G10),AllocFactorMatrix,(P$4+1),FALSE)*$E15</f>
        <v>0</v>
      </c>
      <c r="Q10" s="5">
        <f>VLOOKUP(CONCATENATE($F10," ",$G10),AllocFactorMatrix,(Q$4+1),FALSE)*$E15</f>
        <v>0</v>
      </c>
      <c r="R10" s="5">
        <f>VLOOKUP(CONCATENATE($F10," ",$G10),AllocFactorMatrix,(R$4+1),FALSE)*$E15</f>
        <v>0</v>
      </c>
      <c r="S10" s="5">
        <f>VLOOKUP(CONCATENATE($F10," ",$G10),AllocFactorMatrix,(S$4+1),FALSE)*$E15</f>
        <v>0</v>
      </c>
      <c r="T10" s="5">
        <f t="shared" si="6"/>
        <v>0</v>
      </c>
      <c r="U10" s="5">
        <f>VLOOKUP(CONCATENATE($F10," ",$G10),AllocFactorMatrix,(U$4+1),FALSE)*$E15</f>
        <v>0</v>
      </c>
      <c r="V10" s="5">
        <f>VLOOKUP(CONCATENATE($F10," ",$G10),AllocFactorMatrix,(V$4+1),FALSE)*$E15</f>
        <v>0</v>
      </c>
      <c r="W10" s="5">
        <f>VLOOKUP(CONCATENATE($F10," ",$G10),AllocFactorMatrix,(W$4+1),FALSE)*$E15</f>
        <v>0</v>
      </c>
      <c r="X10" s="5">
        <f>VLOOKUP(CONCATENATE($F10," ",$G10),AllocFactorMatrix,(X$4+1),FALSE)*$E15</f>
        <v>0</v>
      </c>
      <c r="Y10" s="5">
        <f t="shared" si="7"/>
        <v>0</v>
      </c>
      <c r="Z10" s="5">
        <f>VLOOKUP(CONCATENATE($F10," ",$G10),AllocFactorMatrix,(Z$4+1),FALSE)*$E15</f>
        <v>0</v>
      </c>
      <c r="AA10" s="5">
        <f>VLOOKUP(CONCATENATE($F10," ",$G10),AllocFactorMatrix,(AA$4+1),FALSE)*$E15</f>
        <v>0</v>
      </c>
      <c r="AB10" s="5">
        <f t="shared" si="4"/>
        <v>0</v>
      </c>
      <c r="AC10" s="5">
        <f>VLOOKUP(CONCATENATE($F10," ",$G10),AllocFactorMatrix,(AC$4+1),FALSE)*$E15</f>
        <v>0</v>
      </c>
      <c r="AD10" s="5">
        <f>VLOOKUP(CONCATENATE($F10," ",$G10),AllocFactorMatrix,(AD$4+1),FALSE)*$E15</f>
        <v>0</v>
      </c>
      <c r="AE10" s="5">
        <f>VLOOKUP(CONCATENATE($F10," ",$G10),AllocFactorMatrix,(AE$4+1),FALSE)*$E15</f>
        <v>0</v>
      </c>
    </row>
    <row r="11" spans="1:31" hidden="1" outlineLevel="1">
      <c r="F11" s="167" t="str">
        <f>F15</f>
        <v>PROD_DEMAND</v>
      </c>
      <c r="G11" s="48" t="s">
        <v>36</v>
      </c>
      <c r="H11" s="4">
        <f t="shared" si="1"/>
        <v>0</v>
      </c>
      <c r="I11" s="5">
        <f t="shared" ref="I11:N11" si="9">VLOOKUP(CONCATENATE($F11," ",$G11),AllocFactorMatrix,(I$4+1),FALSE)*$E15</f>
        <v>0</v>
      </c>
      <c r="J11" s="47">
        <f t="shared" si="9"/>
        <v>0</v>
      </c>
      <c r="K11" s="47">
        <f t="shared" si="9"/>
        <v>0</v>
      </c>
      <c r="L11" s="5">
        <f t="shared" si="9"/>
        <v>0</v>
      </c>
      <c r="M11" s="5">
        <f t="shared" si="9"/>
        <v>0</v>
      </c>
      <c r="N11" s="5">
        <f t="shared" si="9"/>
        <v>0</v>
      </c>
      <c r="O11" s="5">
        <f t="shared" si="3"/>
        <v>0</v>
      </c>
      <c r="P11" s="5">
        <f>VLOOKUP(CONCATENATE($F11," ",$G11),AllocFactorMatrix,(P$4+1),FALSE)*$E15</f>
        <v>0</v>
      </c>
      <c r="Q11" s="5">
        <f>VLOOKUP(CONCATENATE($F11," ",$G11),AllocFactorMatrix,(Q$4+1),FALSE)*$E15</f>
        <v>0</v>
      </c>
      <c r="R11" s="5">
        <f>VLOOKUP(CONCATENATE($F11," ",$G11),AllocFactorMatrix,(R$4+1),FALSE)*$E15</f>
        <v>0</v>
      </c>
      <c r="S11" s="5">
        <f>VLOOKUP(CONCATENATE($F11," ",$G11),AllocFactorMatrix,(S$4+1),FALSE)*$E15</f>
        <v>0</v>
      </c>
      <c r="T11" s="5">
        <f t="shared" si="6"/>
        <v>0</v>
      </c>
      <c r="U11" s="5">
        <f>VLOOKUP(CONCATENATE($F11," ",$G11),AllocFactorMatrix,(U$4+1),FALSE)*$E15</f>
        <v>0</v>
      </c>
      <c r="V11" s="5">
        <f>VLOOKUP(CONCATENATE($F11," ",$G11),AllocFactorMatrix,(V$4+1),FALSE)*$E15</f>
        <v>0</v>
      </c>
      <c r="W11" s="5">
        <f>VLOOKUP(CONCATENATE($F11," ",$G11),AllocFactorMatrix,(W$4+1),FALSE)*$E15</f>
        <v>0</v>
      </c>
      <c r="X11" s="5">
        <f>VLOOKUP(CONCATENATE($F11," ",$G11),AllocFactorMatrix,(X$4+1),FALSE)*$E15</f>
        <v>0</v>
      </c>
      <c r="Y11" s="5">
        <f t="shared" si="7"/>
        <v>0</v>
      </c>
      <c r="Z11" s="5">
        <f>VLOOKUP(CONCATENATE($F11," ",$G11),AllocFactorMatrix,(Z$4+1),FALSE)*$E15</f>
        <v>0</v>
      </c>
      <c r="AA11" s="5">
        <f>VLOOKUP(CONCATENATE($F11," ",$G11),AllocFactorMatrix,(AA$4+1),FALSE)*$E15</f>
        <v>0</v>
      </c>
      <c r="AB11" s="5">
        <f t="shared" si="4"/>
        <v>0</v>
      </c>
      <c r="AC11" s="5">
        <f>VLOOKUP(CONCATENATE($F11," ",$G11),AllocFactorMatrix,(AC$4+1),FALSE)*$E15</f>
        <v>0</v>
      </c>
      <c r="AD11" s="5">
        <f>VLOOKUP(CONCATENATE($F11," ",$G11),AllocFactorMatrix,(AD$4+1),FALSE)*$E15</f>
        <v>0</v>
      </c>
      <c r="AE11" s="5">
        <f>VLOOKUP(CONCATENATE($F11," ",$G11),AllocFactorMatrix,(AE$4+1),FALSE)*$E15</f>
        <v>0</v>
      </c>
    </row>
    <row r="12" spans="1:31" hidden="1" outlineLevel="1">
      <c r="F12" s="167" t="str">
        <f>F15</f>
        <v>PROD_DEMAND</v>
      </c>
      <c r="G12" s="48" t="s">
        <v>38</v>
      </c>
      <c r="H12" s="4">
        <f t="shared" si="1"/>
        <v>0</v>
      </c>
      <c r="I12" s="5">
        <f t="shared" ref="I12:N12" si="10">VLOOKUP(CONCATENATE($F12," ",$G12),AllocFactorMatrix,(I$4+1),FALSE)*$E15</f>
        <v>0</v>
      </c>
      <c r="J12" s="47">
        <f t="shared" si="10"/>
        <v>0</v>
      </c>
      <c r="K12" s="47">
        <f t="shared" si="10"/>
        <v>0</v>
      </c>
      <c r="L12" s="5">
        <f t="shared" si="10"/>
        <v>0</v>
      </c>
      <c r="M12" s="5">
        <f t="shared" si="10"/>
        <v>0</v>
      </c>
      <c r="N12" s="5">
        <f t="shared" si="10"/>
        <v>0</v>
      </c>
      <c r="O12" s="5">
        <f t="shared" si="3"/>
        <v>0</v>
      </c>
      <c r="P12" s="5">
        <f>VLOOKUP(CONCATENATE($F12," ",$G12),AllocFactorMatrix,(P$4+1),FALSE)*$E15</f>
        <v>0</v>
      </c>
      <c r="Q12" s="5">
        <f>VLOOKUP(CONCATENATE($F12," ",$G12),AllocFactorMatrix,(Q$4+1),FALSE)*$E15</f>
        <v>0</v>
      </c>
      <c r="R12" s="5">
        <f>VLOOKUP(CONCATENATE($F12," ",$G12),AllocFactorMatrix,(R$4+1),FALSE)*$E15</f>
        <v>0</v>
      </c>
      <c r="S12" s="5">
        <f>VLOOKUP(CONCATENATE($F12," ",$G12),AllocFactorMatrix,(S$4+1),FALSE)*$E15</f>
        <v>0</v>
      </c>
      <c r="T12" s="5">
        <f t="shared" si="6"/>
        <v>0</v>
      </c>
      <c r="U12" s="5">
        <f>VLOOKUP(CONCATENATE($F12," ",$G12),AllocFactorMatrix,(U$4+1),FALSE)*$E15</f>
        <v>0</v>
      </c>
      <c r="V12" s="5">
        <f>VLOOKUP(CONCATENATE($F12," ",$G12),AllocFactorMatrix,(V$4+1),FALSE)*$E15</f>
        <v>0</v>
      </c>
      <c r="W12" s="5">
        <f>VLOOKUP(CONCATENATE($F12," ",$G12),AllocFactorMatrix,(W$4+1),FALSE)*$E15</f>
        <v>0</v>
      </c>
      <c r="X12" s="5">
        <f>VLOOKUP(CONCATENATE($F12," ",$G12),AllocFactorMatrix,(X$4+1),FALSE)*$E15</f>
        <v>0</v>
      </c>
      <c r="Y12" s="5">
        <f t="shared" si="7"/>
        <v>0</v>
      </c>
      <c r="Z12" s="5">
        <f>VLOOKUP(CONCATENATE($F12," ",$G12),AllocFactorMatrix,(Z$4+1),FALSE)*$E15</f>
        <v>0</v>
      </c>
      <c r="AA12" s="5">
        <f>VLOOKUP(CONCATENATE($F12," ",$G12),AllocFactorMatrix,(AA$4+1),FALSE)*$E15</f>
        <v>0</v>
      </c>
      <c r="AB12" s="5">
        <f t="shared" si="4"/>
        <v>0</v>
      </c>
      <c r="AC12" s="5">
        <f>VLOOKUP(CONCATENATE($F12," ",$G12),AllocFactorMatrix,(AC$4+1),FALSE)*$E15</f>
        <v>0</v>
      </c>
      <c r="AD12" s="5">
        <f>VLOOKUP(CONCATENATE($F12," ",$G12),AllocFactorMatrix,(AD$4+1),FALSE)*$E15</f>
        <v>0</v>
      </c>
      <c r="AE12" s="5">
        <f>VLOOKUP(CONCATENATE($F12," ",$G12),AllocFactorMatrix,(AE$4+1),FALSE)*$E15</f>
        <v>0</v>
      </c>
    </row>
    <row r="13" spans="1:31" hidden="1" outlineLevel="1">
      <c r="F13" s="167" t="str">
        <f>F15</f>
        <v>PROD_DEMAND</v>
      </c>
      <c r="G13" s="48" t="s">
        <v>30</v>
      </c>
      <c r="H13" s="4">
        <f t="shared" si="1"/>
        <v>0</v>
      </c>
      <c r="I13" s="5">
        <f t="shared" ref="I13:N13" si="11">VLOOKUP(CONCATENATE($F13," ",$G13),AllocFactorMatrix,(I$4+1),FALSE)*$E15</f>
        <v>0</v>
      </c>
      <c r="J13" s="47">
        <f t="shared" si="11"/>
        <v>0</v>
      </c>
      <c r="K13" s="47">
        <f t="shared" si="11"/>
        <v>0</v>
      </c>
      <c r="L13" s="5">
        <f t="shared" si="11"/>
        <v>0</v>
      </c>
      <c r="M13" s="5">
        <f t="shared" si="11"/>
        <v>0</v>
      </c>
      <c r="N13" s="5">
        <f t="shared" si="11"/>
        <v>0</v>
      </c>
      <c r="O13" s="5">
        <f t="shared" si="3"/>
        <v>0</v>
      </c>
      <c r="P13" s="5">
        <f>VLOOKUP(CONCATENATE($F13," ",$G13),AllocFactorMatrix,(P$4+1),FALSE)*$E15</f>
        <v>0</v>
      </c>
      <c r="Q13" s="5">
        <f>VLOOKUP(CONCATENATE($F13," ",$G13),AllocFactorMatrix,(Q$4+1),FALSE)*$E15</f>
        <v>0</v>
      </c>
      <c r="R13" s="5">
        <f>VLOOKUP(CONCATENATE($F13," ",$G13),AllocFactorMatrix,(R$4+1),FALSE)*$E15</f>
        <v>0</v>
      </c>
      <c r="S13" s="5">
        <f>VLOOKUP(CONCATENATE($F13," ",$G13),AllocFactorMatrix,(S$4+1),FALSE)*$E15</f>
        <v>0</v>
      </c>
      <c r="T13" s="5">
        <f t="shared" si="6"/>
        <v>0</v>
      </c>
      <c r="U13" s="5">
        <f>VLOOKUP(CONCATENATE($F13," ",$G13),AllocFactorMatrix,(U$4+1),FALSE)*$E15</f>
        <v>0</v>
      </c>
      <c r="V13" s="5">
        <f>VLOOKUP(CONCATENATE($F13," ",$G13),AllocFactorMatrix,(V$4+1),FALSE)*$E15</f>
        <v>0</v>
      </c>
      <c r="W13" s="5">
        <f>VLOOKUP(CONCATENATE($F13," ",$G13),AllocFactorMatrix,(W$4+1),FALSE)*$E15</f>
        <v>0</v>
      </c>
      <c r="X13" s="5">
        <f>VLOOKUP(CONCATENATE($F13," ",$G13),AllocFactorMatrix,(X$4+1),FALSE)*$E15</f>
        <v>0</v>
      </c>
      <c r="Y13" s="5">
        <f t="shared" si="7"/>
        <v>0</v>
      </c>
      <c r="Z13" s="5">
        <f>VLOOKUP(CONCATENATE($F13," ",$G13),AllocFactorMatrix,(Z$4+1),FALSE)*$E15</f>
        <v>0</v>
      </c>
      <c r="AA13" s="5">
        <f>VLOOKUP(CONCATENATE($F13," ",$G13),AllocFactorMatrix,(AA$4+1),FALSE)*$E15</f>
        <v>0</v>
      </c>
      <c r="AB13" s="5">
        <f t="shared" si="4"/>
        <v>0</v>
      </c>
      <c r="AC13" s="5">
        <f>VLOOKUP(CONCATENATE($F13," ",$G13),AllocFactorMatrix,(AC$4+1),FALSE)*$E15</f>
        <v>0</v>
      </c>
      <c r="AD13" s="5">
        <f>VLOOKUP(CONCATENATE($F13," ",$G13),AllocFactorMatrix,(AD$4+1),FALSE)*$E15</f>
        <v>0</v>
      </c>
      <c r="AE13" s="5">
        <f>VLOOKUP(CONCATENATE($F13," ",$G13),AllocFactorMatrix,(AE$4+1),FALSE)*$E15</f>
        <v>0</v>
      </c>
    </row>
    <row r="14" spans="1:31" hidden="1" outlineLevel="1">
      <c r="F14" s="167" t="str">
        <f>F15</f>
        <v>PROD_DEMAND</v>
      </c>
      <c r="G14" s="48" t="s">
        <v>40</v>
      </c>
      <c r="H14" s="4">
        <f t="shared" si="1"/>
        <v>0</v>
      </c>
      <c r="I14" s="5">
        <f t="shared" ref="I14:N14" si="12">VLOOKUP(CONCATENATE($F14," ",$G14),AllocFactorMatrix,(I$4+1),FALSE)*$E15</f>
        <v>0</v>
      </c>
      <c r="J14" s="47">
        <f t="shared" si="12"/>
        <v>0</v>
      </c>
      <c r="K14" s="47">
        <f t="shared" si="12"/>
        <v>0</v>
      </c>
      <c r="L14" s="5">
        <f t="shared" si="12"/>
        <v>0</v>
      </c>
      <c r="M14" s="5">
        <f t="shared" si="12"/>
        <v>0</v>
      </c>
      <c r="N14" s="5">
        <f t="shared" si="12"/>
        <v>0</v>
      </c>
      <c r="O14" s="5">
        <f t="shared" si="3"/>
        <v>0</v>
      </c>
      <c r="P14" s="5">
        <f>VLOOKUP(CONCATENATE($F14," ",$G14),AllocFactorMatrix,(P$4+1),FALSE)*$E15</f>
        <v>0</v>
      </c>
      <c r="Q14" s="5">
        <f>VLOOKUP(CONCATENATE($F14," ",$G14),AllocFactorMatrix,(Q$4+1),FALSE)*$E15</f>
        <v>0</v>
      </c>
      <c r="R14" s="5">
        <f>VLOOKUP(CONCATENATE($F14," ",$G14),AllocFactorMatrix,(R$4+1),FALSE)*$E15</f>
        <v>0</v>
      </c>
      <c r="S14" s="5">
        <f>VLOOKUP(CONCATENATE($F14," ",$G14),AllocFactorMatrix,(S$4+1),FALSE)*$E15</f>
        <v>0</v>
      </c>
      <c r="T14" s="5">
        <f t="shared" si="6"/>
        <v>0</v>
      </c>
      <c r="U14" s="5">
        <f>VLOOKUP(CONCATENATE($F14," ",$G14),AllocFactorMatrix,(U$4+1),FALSE)*$E15</f>
        <v>0</v>
      </c>
      <c r="V14" s="5">
        <f>VLOOKUP(CONCATENATE($F14," ",$G14),AllocFactorMatrix,(V$4+1),FALSE)*$E15</f>
        <v>0</v>
      </c>
      <c r="W14" s="5">
        <f>VLOOKUP(CONCATENATE($F14," ",$G14),AllocFactorMatrix,(W$4+1),FALSE)*$E15</f>
        <v>0</v>
      </c>
      <c r="X14" s="5">
        <f>VLOOKUP(CONCATENATE($F14," ",$G14),AllocFactorMatrix,(X$4+1),FALSE)*$E15</f>
        <v>0</v>
      </c>
      <c r="Y14" s="5">
        <f t="shared" si="7"/>
        <v>0</v>
      </c>
      <c r="Z14" s="5">
        <f>VLOOKUP(CONCATENATE($F14," ",$G14),AllocFactorMatrix,(Z$4+1),FALSE)*$E15</f>
        <v>0</v>
      </c>
      <c r="AA14" s="5">
        <f>VLOOKUP(CONCATENATE($F14," ",$G14),AllocFactorMatrix,(AA$4+1),FALSE)*$E15</f>
        <v>0</v>
      </c>
      <c r="AB14" s="5">
        <f t="shared" si="4"/>
        <v>0</v>
      </c>
      <c r="AC14" s="5">
        <f>VLOOKUP(CONCATENATE($F14," ",$G14),AllocFactorMatrix,(AC$4+1),FALSE)*$E15</f>
        <v>0</v>
      </c>
      <c r="AD14" s="5">
        <f>VLOOKUP(CONCATENATE($F14," ",$G14),AllocFactorMatrix,(AD$4+1),FALSE)*$E15</f>
        <v>0</v>
      </c>
      <c r="AE14" s="5">
        <f>VLOOKUP(CONCATENATE($F14," ",$G14),AllocFactorMatrix,(AE$4+1),FALSE)*$E15</f>
        <v>0</v>
      </c>
    </row>
    <row r="15" spans="1:31" collapsed="1">
      <c r="C15" s="48" t="s">
        <v>568</v>
      </c>
      <c r="E15" s="36">
        <v>1195068515</v>
      </c>
      <c r="F15" s="88" t="s">
        <v>27</v>
      </c>
      <c r="G15" s="48" t="s">
        <v>81</v>
      </c>
      <c r="H15" s="4">
        <f t="shared" si="1"/>
        <v>1195068515</v>
      </c>
      <c r="I15" s="5">
        <f t="shared" ref="I15:N15" si="13">VLOOKUP(CONCATENATE($F15," ",$G15),AllocFactorMatrix,(I$4+1),FALSE)*$E15</f>
        <v>614588995.11671638</v>
      </c>
      <c r="J15" s="47">
        <f t="shared" si="13"/>
        <v>137494.09372315925</v>
      </c>
      <c r="K15" s="47">
        <f t="shared" si="13"/>
        <v>240742.35434776239</v>
      </c>
      <c r="L15" s="5">
        <f t="shared" si="13"/>
        <v>143240704.37877199</v>
      </c>
      <c r="M15" s="5">
        <f t="shared" si="13"/>
        <v>1993192.5783837379</v>
      </c>
      <c r="N15" s="5">
        <f t="shared" si="13"/>
        <v>277599.31973419373</v>
      </c>
      <c r="O15" s="5">
        <f t="shared" si="3"/>
        <v>145511496.27688992</v>
      </c>
      <c r="P15" s="5">
        <f>VLOOKUP(CONCATENATE($F15," ",$G15),AllocFactorMatrix,(P$4+1),FALSE)*$E15</f>
        <v>85198526.53803955</v>
      </c>
      <c r="Q15" s="5">
        <f>VLOOKUP(CONCATENATE($F15," ",$G15),AllocFactorMatrix,(Q$4+1),FALSE)*$E15</f>
        <v>15289640.555606289</v>
      </c>
      <c r="R15" s="5">
        <f>VLOOKUP(CONCATENATE($F15," ",$G15),AllocFactorMatrix,(R$4+1),FALSE)*$E15</f>
        <v>3100583.0767228673</v>
      </c>
      <c r="S15" s="5">
        <f>VLOOKUP(CONCATENATE($F15," ",$G15),AllocFactorMatrix,(S$4+1),FALSE)*$E15</f>
        <v>117743.24018676401</v>
      </c>
      <c r="T15" s="5">
        <f t="shared" si="6"/>
        <v>103706493.41055547</v>
      </c>
      <c r="U15" s="5">
        <f>VLOOKUP(CONCATENATE($F15," ",$G15),AllocFactorMatrix,(U$4+1),FALSE)*$E15</f>
        <v>4040782.0946262074</v>
      </c>
      <c r="V15" s="5">
        <f>VLOOKUP(CONCATENATE($F15," ",$G15),AllocFactorMatrix,(V$4+1),FALSE)*$E15</f>
        <v>54552891.625496984</v>
      </c>
      <c r="W15" s="5">
        <f>VLOOKUP(CONCATENATE($F15," ",$G15),AllocFactorMatrix,(W$4+1),FALSE)*$E15</f>
        <v>208642911.30920377</v>
      </c>
      <c r="X15" s="5">
        <f>VLOOKUP(CONCATENATE($F15," ",$G15),AllocFactorMatrix,(X$4+1),FALSE)*$E15</f>
        <v>37797598.482023433</v>
      </c>
      <c r="Y15" s="5">
        <f t="shared" si="7"/>
        <v>305034183.51135039</v>
      </c>
      <c r="Z15" s="5">
        <f>VLOOKUP(CONCATENATE($F15," ",$G15),AllocFactorMatrix,(Z$4+1),FALSE)*$E15</f>
        <v>23418448.132076696</v>
      </c>
      <c r="AA15" s="5">
        <f>VLOOKUP(CONCATENATE($F15," ",$G15),AllocFactorMatrix,(AA$4+1),FALSE)*$E15</f>
        <v>467726.47501716495</v>
      </c>
      <c r="AB15" s="5">
        <f t="shared" si="4"/>
        <v>23886174.607093859</v>
      </c>
      <c r="AC15" s="5">
        <f>VLOOKUP(CONCATENATE($F15," ",$G15),AllocFactorMatrix,(AC$4+1),FALSE)*$E15</f>
        <v>308927.21731042815</v>
      </c>
      <c r="AD15" s="5">
        <f>VLOOKUP(CONCATENATE($F15," ",$G15),AllocFactorMatrix,(AD$4+1),FALSE)*$E15</f>
        <v>1372430.5909260367</v>
      </c>
      <c r="AE15" s="5">
        <f>VLOOKUP(CONCATENATE($F15," ",$G15),AllocFactorMatrix,(AE$4+1),FALSE)*$E15</f>
        <v>281577.82108666719</v>
      </c>
    </row>
    <row r="16" spans="1:31">
      <c r="E16" s="3"/>
      <c r="F16" s="167"/>
      <c r="G16" s="3"/>
      <c r="H16" s="3"/>
      <c r="I16" s="5"/>
      <c r="J16" s="47"/>
      <c r="K16" s="47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</row>
    <row r="17" spans="3:31">
      <c r="C17" s="48" t="s">
        <v>569</v>
      </c>
      <c r="E17" s="3"/>
      <c r="F17" s="167"/>
      <c r="G17" s="3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</row>
    <row r="18" spans="3:31" hidden="1" outlineLevel="1">
      <c r="F18" s="167" t="str">
        <f>F25</f>
        <v>PROD_DEMAND</v>
      </c>
      <c r="G18" s="48" t="str">
        <f>$G$8</f>
        <v>PRODUCTION</v>
      </c>
      <c r="H18" s="4">
        <f t="shared" ref="H18:H33" si="14">SUBTOTAL(9,I18:AE18)</f>
        <v>12011524.279999999</v>
      </c>
      <c r="I18" s="5">
        <f t="shared" ref="I18:N18" si="15">VLOOKUP(CONCATENATE($F18," ",$G18),AllocFactorMatrix,(I$4+1),FALSE)*$E25</f>
        <v>6177177.7470559832</v>
      </c>
      <c r="J18" s="47">
        <f t="shared" si="15"/>
        <v>1381.9405535190783</v>
      </c>
      <c r="K18" s="47">
        <f t="shared" si="15"/>
        <v>2419.6793725023467</v>
      </c>
      <c r="L18" s="5">
        <f t="shared" si="15"/>
        <v>1439699.2113292534</v>
      </c>
      <c r="M18" s="5">
        <f t="shared" si="15"/>
        <v>20033.396202369258</v>
      </c>
      <c r="N18" s="5">
        <f t="shared" si="15"/>
        <v>2790.1253587111287</v>
      </c>
      <c r="O18" s="5">
        <f t="shared" ref="O18:O33" si="16">SUBTOTAL(9,L18:N18)</f>
        <v>1462522.732890334</v>
      </c>
      <c r="P18" s="5">
        <f>VLOOKUP(CONCATENATE($F18," ",$G18),AllocFactorMatrix,(P$4+1),FALSE)*$E25</f>
        <v>856322.5934639289</v>
      </c>
      <c r="Q18" s="5">
        <f>VLOOKUP(CONCATENATE($F18," ",$G18),AllocFactorMatrix,(Q$4+1),FALSE)*$E25</f>
        <v>153674.77802403457</v>
      </c>
      <c r="R18" s="5">
        <f>VLOOKUP(CONCATENATE($F18," ",$G18),AllocFactorMatrix,(R$4+1),FALSE)*$E25</f>
        <v>31163.676760586251</v>
      </c>
      <c r="S18" s="5">
        <f>VLOOKUP(CONCATENATE($F18," ",$G18),AllocFactorMatrix,(S$4+1),FALSE)*$E25</f>
        <v>1183.4265320839681</v>
      </c>
      <c r="T18" s="5">
        <f>SUBTOTAL(9,P18:S18)</f>
        <v>1042344.4747806337</v>
      </c>
      <c r="U18" s="5">
        <f>VLOOKUP(CONCATENATE($F18," ",$G18),AllocFactorMatrix,(U$4+1),FALSE)*$E25</f>
        <v>40613.531049131474</v>
      </c>
      <c r="V18" s="5">
        <f>VLOOKUP(CONCATENATE($F18," ",$G18),AllocFactorMatrix,(V$4+1),FALSE)*$E25</f>
        <v>548306.12143092533</v>
      </c>
      <c r="W18" s="5">
        <f>VLOOKUP(CONCATENATE($F18," ",$G18),AllocFactorMatrix,(W$4+1),FALSE)*$E25</f>
        <v>2097050.8080370503</v>
      </c>
      <c r="X18" s="5">
        <f>VLOOKUP(CONCATENATE($F18," ",$G18),AllocFactorMatrix,(X$4+1),FALSE)*$E25</f>
        <v>379900.20337245316</v>
      </c>
      <c r="Y18" s="5">
        <f>SUBTOTAL(9,U18:X18)</f>
        <v>3065870.6638895604</v>
      </c>
      <c r="Z18" s="5">
        <f>VLOOKUP(CONCATENATE($F18," ",$G18),AllocFactorMatrix,(Z$4+1),FALSE)*$E25</f>
        <v>235376.67908384302</v>
      </c>
      <c r="AA18" s="5">
        <f>VLOOKUP(CONCATENATE($F18," ",$G18),AllocFactorMatrix,(AA$4+1),FALSE)*$E25</f>
        <v>4701.0759973602771</v>
      </c>
      <c r="AB18" s="5">
        <f t="shared" ref="AB18:AB33" si="17">SUBTOTAL(9,Z18:AA18)</f>
        <v>240077.7550812033</v>
      </c>
      <c r="AC18" s="5">
        <f>VLOOKUP(CONCATENATE($F18," ",$G18),AllocFactorMatrix,(AC$4+1),FALSE)*$E25</f>
        <v>3104.9991903410191</v>
      </c>
      <c r="AD18" s="5">
        <f>VLOOKUP(CONCATENATE($F18," ",$G18),AllocFactorMatrix,(AD$4+1),FALSE)*$E25</f>
        <v>13794.174274202878</v>
      </c>
      <c r="AE18" s="5">
        <f>VLOOKUP(CONCATENATE($F18," ",$G18),AllocFactorMatrix,(AE$4+1),FALSE)*$E25</f>
        <v>2830.1129117203782</v>
      </c>
    </row>
    <row r="19" spans="3:31" hidden="1" outlineLevel="1">
      <c r="F19" s="167" t="str">
        <f>F25</f>
        <v>PROD_DEMAND</v>
      </c>
      <c r="G19" s="48" t="str">
        <f>$G$9</f>
        <v>BULKTRAN</v>
      </c>
      <c r="H19" s="4">
        <f t="shared" si="14"/>
        <v>0</v>
      </c>
      <c r="I19" s="5">
        <f t="shared" ref="I19:N19" si="18">VLOOKUP(CONCATENATE($F19," ",$G19),AllocFactorMatrix,(I$4+1),FALSE)*$E25</f>
        <v>0</v>
      </c>
      <c r="J19" s="47">
        <f t="shared" si="18"/>
        <v>0</v>
      </c>
      <c r="K19" s="47">
        <f t="shared" si="18"/>
        <v>0</v>
      </c>
      <c r="L19" s="5">
        <f t="shared" si="18"/>
        <v>0</v>
      </c>
      <c r="M19" s="5">
        <f t="shared" si="18"/>
        <v>0</v>
      </c>
      <c r="N19" s="5">
        <f t="shared" si="18"/>
        <v>0</v>
      </c>
      <c r="O19" s="5">
        <f t="shared" si="16"/>
        <v>0</v>
      </c>
      <c r="P19" s="5">
        <f>VLOOKUP(CONCATENATE($F19," ",$G19),AllocFactorMatrix,(P$4+1),FALSE)*$E25</f>
        <v>0</v>
      </c>
      <c r="Q19" s="5">
        <f>VLOOKUP(CONCATENATE($F19," ",$G19),AllocFactorMatrix,(Q$4+1),FALSE)*$E25</f>
        <v>0</v>
      </c>
      <c r="R19" s="5">
        <f>VLOOKUP(CONCATENATE($F19," ",$G19),AllocFactorMatrix,(R$4+1),FALSE)*$E25</f>
        <v>0</v>
      </c>
      <c r="S19" s="5">
        <f>VLOOKUP(CONCATENATE($F19," ",$G19),AllocFactorMatrix,(S$4+1),FALSE)*$E25</f>
        <v>0</v>
      </c>
      <c r="T19" s="5">
        <f t="shared" ref="T19:T33" si="19">SUBTOTAL(9,P19:S19)</f>
        <v>0</v>
      </c>
      <c r="U19" s="5">
        <f>VLOOKUP(CONCATENATE($F19," ",$G19),AllocFactorMatrix,(U$4+1),FALSE)*$E25</f>
        <v>0</v>
      </c>
      <c r="V19" s="5">
        <f>VLOOKUP(CONCATENATE($F19," ",$G19),AllocFactorMatrix,(V$4+1),FALSE)*$E25</f>
        <v>0</v>
      </c>
      <c r="W19" s="5">
        <f>VLOOKUP(CONCATENATE($F19," ",$G19),AllocFactorMatrix,(W$4+1),FALSE)*$E25</f>
        <v>0</v>
      </c>
      <c r="X19" s="5">
        <f>VLOOKUP(CONCATENATE($F19," ",$G19),AllocFactorMatrix,(X$4+1),FALSE)*$E25</f>
        <v>0</v>
      </c>
      <c r="Y19" s="5">
        <f t="shared" ref="Y19:Y25" si="20">SUBTOTAL(9,U19:X19)</f>
        <v>0</v>
      </c>
      <c r="Z19" s="5">
        <f>VLOOKUP(CONCATENATE($F19," ",$G19),AllocFactorMatrix,(Z$4+1),FALSE)*$E25</f>
        <v>0</v>
      </c>
      <c r="AA19" s="5">
        <f>VLOOKUP(CONCATENATE($F19," ",$G19),AllocFactorMatrix,(AA$4+1),FALSE)*$E25</f>
        <v>0</v>
      </c>
      <c r="AB19" s="5">
        <f t="shared" si="17"/>
        <v>0</v>
      </c>
      <c r="AC19" s="5">
        <f>VLOOKUP(CONCATENATE($F19," ",$G19),AllocFactorMatrix,(AC$4+1),FALSE)*$E25</f>
        <v>0</v>
      </c>
      <c r="AD19" s="5">
        <f>VLOOKUP(CONCATENATE($F19," ",$G19),AllocFactorMatrix,(AD$4+1),FALSE)*$E25</f>
        <v>0</v>
      </c>
      <c r="AE19" s="5">
        <f>VLOOKUP(CONCATENATE($F19," ",$G19),AllocFactorMatrix,(AE$4+1),FALSE)*$E25</f>
        <v>0</v>
      </c>
    </row>
    <row r="20" spans="3:31" hidden="1" outlineLevel="1">
      <c r="F20" s="167" t="str">
        <f>F25</f>
        <v>PROD_DEMAND</v>
      </c>
      <c r="G20" s="48" t="str">
        <f>$G$10</f>
        <v>SUBTRAN</v>
      </c>
      <c r="H20" s="4">
        <f t="shared" si="14"/>
        <v>0</v>
      </c>
      <c r="I20" s="5">
        <f t="shared" ref="I20:N20" si="21">VLOOKUP(CONCATENATE($F20," ",$G20),AllocFactorMatrix,(I$4+1),FALSE)*$E25</f>
        <v>0</v>
      </c>
      <c r="J20" s="47">
        <f t="shared" si="21"/>
        <v>0</v>
      </c>
      <c r="K20" s="47">
        <f t="shared" si="21"/>
        <v>0</v>
      </c>
      <c r="L20" s="5">
        <f t="shared" si="21"/>
        <v>0</v>
      </c>
      <c r="M20" s="5">
        <f t="shared" si="21"/>
        <v>0</v>
      </c>
      <c r="N20" s="5">
        <f t="shared" si="21"/>
        <v>0</v>
      </c>
      <c r="O20" s="5">
        <f t="shared" si="16"/>
        <v>0</v>
      </c>
      <c r="P20" s="5">
        <f>VLOOKUP(CONCATENATE($F20," ",$G20),AllocFactorMatrix,(P$4+1),FALSE)*$E25</f>
        <v>0</v>
      </c>
      <c r="Q20" s="5">
        <f>VLOOKUP(CONCATENATE($F20," ",$G20),AllocFactorMatrix,(Q$4+1),FALSE)*$E25</f>
        <v>0</v>
      </c>
      <c r="R20" s="5">
        <f>VLOOKUP(CONCATENATE($F20," ",$G20),AllocFactorMatrix,(R$4+1),FALSE)*$E25</f>
        <v>0</v>
      </c>
      <c r="S20" s="5">
        <f>VLOOKUP(CONCATENATE($F20," ",$G20),AllocFactorMatrix,(S$4+1),FALSE)*$E25</f>
        <v>0</v>
      </c>
      <c r="T20" s="5">
        <f t="shared" si="19"/>
        <v>0</v>
      </c>
      <c r="U20" s="5">
        <f>VLOOKUP(CONCATENATE($F20," ",$G20),AllocFactorMatrix,(U$4+1),FALSE)*$E25</f>
        <v>0</v>
      </c>
      <c r="V20" s="5">
        <f>VLOOKUP(CONCATENATE($F20," ",$G20),AllocFactorMatrix,(V$4+1),FALSE)*$E25</f>
        <v>0</v>
      </c>
      <c r="W20" s="5">
        <f>VLOOKUP(CONCATENATE($F20," ",$G20),AllocFactorMatrix,(W$4+1),FALSE)*$E25</f>
        <v>0</v>
      </c>
      <c r="X20" s="5">
        <f>VLOOKUP(CONCATENATE($F20," ",$G20),AllocFactorMatrix,(X$4+1),FALSE)*$E25</f>
        <v>0</v>
      </c>
      <c r="Y20" s="5">
        <f t="shared" si="20"/>
        <v>0</v>
      </c>
      <c r="Z20" s="5">
        <f>VLOOKUP(CONCATENATE($F20," ",$G20),AllocFactorMatrix,(Z$4+1),FALSE)*$E25</f>
        <v>0</v>
      </c>
      <c r="AA20" s="5">
        <f>VLOOKUP(CONCATENATE($F20," ",$G20),AllocFactorMatrix,(AA$4+1),FALSE)*$E25</f>
        <v>0</v>
      </c>
      <c r="AB20" s="5">
        <f t="shared" si="17"/>
        <v>0</v>
      </c>
      <c r="AC20" s="5">
        <f>VLOOKUP(CONCATENATE($F20," ",$G20),AllocFactorMatrix,(AC$4+1),FALSE)*$E25</f>
        <v>0</v>
      </c>
      <c r="AD20" s="5">
        <f>VLOOKUP(CONCATENATE($F20," ",$G20),AllocFactorMatrix,(AD$4+1),FALSE)*$E25</f>
        <v>0</v>
      </c>
      <c r="AE20" s="5">
        <f>VLOOKUP(CONCATENATE($F20," ",$G20),AllocFactorMatrix,(AE$4+1),FALSE)*$E25</f>
        <v>0</v>
      </c>
    </row>
    <row r="21" spans="3:31" hidden="1" outlineLevel="1">
      <c r="F21" s="167" t="str">
        <f>F25</f>
        <v>PROD_DEMAND</v>
      </c>
      <c r="G21" s="48" t="str">
        <f>$G$11</f>
        <v>DISTPRI</v>
      </c>
      <c r="H21" s="4">
        <f t="shared" si="14"/>
        <v>0</v>
      </c>
      <c r="I21" s="5">
        <f t="shared" ref="I21:N21" si="22">VLOOKUP(CONCATENATE($F21," ",$G21),AllocFactorMatrix,(I$4+1),FALSE)*$E25</f>
        <v>0</v>
      </c>
      <c r="J21" s="47">
        <f t="shared" si="22"/>
        <v>0</v>
      </c>
      <c r="K21" s="47">
        <f t="shared" si="22"/>
        <v>0</v>
      </c>
      <c r="L21" s="5">
        <f t="shared" si="22"/>
        <v>0</v>
      </c>
      <c r="M21" s="5">
        <f t="shared" si="22"/>
        <v>0</v>
      </c>
      <c r="N21" s="5">
        <f t="shared" si="22"/>
        <v>0</v>
      </c>
      <c r="O21" s="5">
        <f t="shared" si="16"/>
        <v>0</v>
      </c>
      <c r="P21" s="5">
        <f>VLOOKUP(CONCATENATE($F21," ",$G21),AllocFactorMatrix,(P$4+1),FALSE)*$E25</f>
        <v>0</v>
      </c>
      <c r="Q21" s="5">
        <f>VLOOKUP(CONCATENATE($F21," ",$G21),AllocFactorMatrix,(Q$4+1),FALSE)*$E25</f>
        <v>0</v>
      </c>
      <c r="R21" s="5">
        <f>VLOOKUP(CONCATENATE($F21," ",$G21),AllocFactorMatrix,(R$4+1),FALSE)*$E25</f>
        <v>0</v>
      </c>
      <c r="S21" s="5">
        <f>VLOOKUP(CONCATENATE($F21," ",$G21),AllocFactorMatrix,(S$4+1),FALSE)*$E25</f>
        <v>0</v>
      </c>
      <c r="T21" s="5">
        <f t="shared" si="19"/>
        <v>0</v>
      </c>
      <c r="U21" s="5">
        <f>VLOOKUP(CONCATENATE($F21," ",$G21),AllocFactorMatrix,(U$4+1),FALSE)*$E25</f>
        <v>0</v>
      </c>
      <c r="V21" s="5">
        <f>VLOOKUP(CONCATENATE($F21," ",$G21),AllocFactorMatrix,(V$4+1),FALSE)*$E25</f>
        <v>0</v>
      </c>
      <c r="W21" s="5">
        <f>VLOOKUP(CONCATENATE($F21," ",$G21),AllocFactorMatrix,(W$4+1),FALSE)*$E25</f>
        <v>0</v>
      </c>
      <c r="X21" s="5">
        <f>VLOOKUP(CONCATENATE($F21," ",$G21),AllocFactorMatrix,(X$4+1),FALSE)*$E25</f>
        <v>0</v>
      </c>
      <c r="Y21" s="5">
        <f t="shared" si="20"/>
        <v>0</v>
      </c>
      <c r="Z21" s="5">
        <f>VLOOKUP(CONCATENATE($F21," ",$G21),AllocFactorMatrix,(Z$4+1),FALSE)*$E25</f>
        <v>0</v>
      </c>
      <c r="AA21" s="5">
        <f>VLOOKUP(CONCATENATE($F21," ",$G21),AllocFactorMatrix,(AA$4+1),FALSE)*$E25</f>
        <v>0</v>
      </c>
      <c r="AB21" s="5">
        <f t="shared" si="17"/>
        <v>0</v>
      </c>
      <c r="AC21" s="5">
        <f>VLOOKUP(CONCATENATE($F21," ",$G21),AllocFactorMatrix,(AC$4+1),FALSE)*$E25</f>
        <v>0</v>
      </c>
      <c r="AD21" s="5">
        <f>VLOOKUP(CONCATENATE($F21," ",$G21),AllocFactorMatrix,(AD$4+1),FALSE)*$E25</f>
        <v>0</v>
      </c>
      <c r="AE21" s="5">
        <f>VLOOKUP(CONCATENATE($F21," ",$G21),AllocFactorMatrix,(AE$4+1),FALSE)*$E25</f>
        <v>0</v>
      </c>
    </row>
    <row r="22" spans="3:31" hidden="1" outlineLevel="1">
      <c r="F22" s="167" t="str">
        <f>F25</f>
        <v>PROD_DEMAND</v>
      </c>
      <c r="G22" s="48" t="str">
        <f>$G$12</f>
        <v>DISTSEC</v>
      </c>
      <c r="H22" s="4">
        <f t="shared" si="14"/>
        <v>0</v>
      </c>
      <c r="I22" s="5">
        <f t="shared" ref="I22:N22" si="23">VLOOKUP(CONCATENATE($F22," ",$G22),AllocFactorMatrix,(I$4+1),FALSE)*$E25</f>
        <v>0</v>
      </c>
      <c r="J22" s="47">
        <f t="shared" si="23"/>
        <v>0</v>
      </c>
      <c r="K22" s="47">
        <f t="shared" si="23"/>
        <v>0</v>
      </c>
      <c r="L22" s="5">
        <f t="shared" si="23"/>
        <v>0</v>
      </c>
      <c r="M22" s="5">
        <f t="shared" si="23"/>
        <v>0</v>
      </c>
      <c r="N22" s="5">
        <f t="shared" si="23"/>
        <v>0</v>
      </c>
      <c r="O22" s="5">
        <f t="shared" si="16"/>
        <v>0</v>
      </c>
      <c r="P22" s="5">
        <f>VLOOKUP(CONCATENATE($F22," ",$G22),AllocFactorMatrix,(P$4+1),FALSE)*$E25</f>
        <v>0</v>
      </c>
      <c r="Q22" s="5">
        <f>VLOOKUP(CONCATENATE($F22," ",$G22),AllocFactorMatrix,(Q$4+1),FALSE)*$E25</f>
        <v>0</v>
      </c>
      <c r="R22" s="5">
        <f>VLOOKUP(CONCATENATE($F22," ",$G22),AllocFactorMatrix,(R$4+1),FALSE)*$E25</f>
        <v>0</v>
      </c>
      <c r="S22" s="5">
        <f>VLOOKUP(CONCATENATE($F22," ",$G22),AllocFactorMatrix,(S$4+1),FALSE)*$E25</f>
        <v>0</v>
      </c>
      <c r="T22" s="5">
        <f t="shared" si="19"/>
        <v>0</v>
      </c>
      <c r="U22" s="5">
        <f>VLOOKUP(CONCATENATE($F22," ",$G22),AllocFactorMatrix,(U$4+1),FALSE)*$E25</f>
        <v>0</v>
      </c>
      <c r="V22" s="5">
        <f>VLOOKUP(CONCATENATE($F22," ",$G22),AllocFactorMatrix,(V$4+1),FALSE)*$E25</f>
        <v>0</v>
      </c>
      <c r="W22" s="5">
        <f>VLOOKUP(CONCATENATE($F22," ",$G22),AllocFactorMatrix,(W$4+1),FALSE)*$E25</f>
        <v>0</v>
      </c>
      <c r="X22" s="5">
        <f>VLOOKUP(CONCATENATE($F22," ",$G22),AllocFactorMatrix,(X$4+1),FALSE)*$E25</f>
        <v>0</v>
      </c>
      <c r="Y22" s="5">
        <f t="shared" si="20"/>
        <v>0</v>
      </c>
      <c r="Z22" s="5">
        <f>VLOOKUP(CONCATENATE($F22," ",$G22),AllocFactorMatrix,(Z$4+1),FALSE)*$E25</f>
        <v>0</v>
      </c>
      <c r="AA22" s="5">
        <f>VLOOKUP(CONCATENATE($F22," ",$G22),AllocFactorMatrix,(AA$4+1),FALSE)*$E25</f>
        <v>0</v>
      </c>
      <c r="AB22" s="5">
        <f t="shared" si="17"/>
        <v>0</v>
      </c>
      <c r="AC22" s="5">
        <f>VLOOKUP(CONCATENATE($F22," ",$G22),AllocFactorMatrix,(AC$4+1),FALSE)*$E25</f>
        <v>0</v>
      </c>
      <c r="AD22" s="5">
        <f>VLOOKUP(CONCATENATE($F22," ",$G22),AllocFactorMatrix,(AD$4+1),FALSE)*$E25</f>
        <v>0</v>
      </c>
      <c r="AE22" s="5">
        <f>VLOOKUP(CONCATENATE($F22," ",$G22),AllocFactorMatrix,(AE$4+1),FALSE)*$E25</f>
        <v>0</v>
      </c>
    </row>
    <row r="23" spans="3:31" hidden="1" outlineLevel="1">
      <c r="F23" s="167" t="str">
        <f>F25</f>
        <v>PROD_DEMAND</v>
      </c>
      <c r="G23" s="48" t="str">
        <f>$G$13</f>
        <v>ENERGY</v>
      </c>
      <c r="H23" s="4">
        <f t="shared" si="14"/>
        <v>0</v>
      </c>
      <c r="I23" s="5">
        <f t="shared" ref="I23:N23" si="24">VLOOKUP(CONCATENATE($F23," ",$G23),AllocFactorMatrix,(I$4+1),FALSE)*$E25</f>
        <v>0</v>
      </c>
      <c r="J23" s="47">
        <f t="shared" si="24"/>
        <v>0</v>
      </c>
      <c r="K23" s="47">
        <f t="shared" si="24"/>
        <v>0</v>
      </c>
      <c r="L23" s="5">
        <f t="shared" si="24"/>
        <v>0</v>
      </c>
      <c r="M23" s="5">
        <f t="shared" si="24"/>
        <v>0</v>
      </c>
      <c r="N23" s="5">
        <f t="shared" si="24"/>
        <v>0</v>
      </c>
      <c r="O23" s="5">
        <f t="shared" si="16"/>
        <v>0</v>
      </c>
      <c r="P23" s="5">
        <f>VLOOKUP(CONCATENATE($F23," ",$G23),AllocFactorMatrix,(P$4+1),FALSE)*$E25</f>
        <v>0</v>
      </c>
      <c r="Q23" s="5">
        <f>VLOOKUP(CONCATENATE($F23," ",$G23),AllocFactorMatrix,(Q$4+1),FALSE)*$E25</f>
        <v>0</v>
      </c>
      <c r="R23" s="5">
        <f>VLOOKUP(CONCATENATE($F23," ",$G23),AllocFactorMatrix,(R$4+1),FALSE)*$E25</f>
        <v>0</v>
      </c>
      <c r="S23" s="5">
        <f>VLOOKUP(CONCATENATE($F23," ",$G23),AllocFactorMatrix,(S$4+1),FALSE)*$E25</f>
        <v>0</v>
      </c>
      <c r="T23" s="5">
        <f t="shared" si="19"/>
        <v>0</v>
      </c>
      <c r="U23" s="5">
        <f>VLOOKUP(CONCATENATE($F23," ",$G23),AllocFactorMatrix,(U$4+1),FALSE)*$E25</f>
        <v>0</v>
      </c>
      <c r="V23" s="5">
        <f>VLOOKUP(CONCATENATE($F23," ",$G23),AllocFactorMatrix,(V$4+1),FALSE)*$E25</f>
        <v>0</v>
      </c>
      <c r="W23" s="5">
        <f>VLOOKUP(CONCATENATE($F23," ",$G23),AllocFactorMatrix,(W$4+1),FALSE)*$E25</f>
        <v>0</v>
      </c>
      <c r="X23" s="5">
        <f>VLOOKUP(CONCATENATE($F23," ",$G23),AllocFactorMatrix,(X$4+1),FALSE)*$E25</f>
        <v>0</v>
      </c>
      <c r="Y23" s="5">
        <f t="shared" si="20"/>
        <v>0</v>
      </c>
      <c r="Z23" s="5">
        <f>VLOOKUP(CONCATENATE($F23," ",$G23),AllocFactorMatrix,(Z$4+1),FALSE)*$E25</f>
        <v>0</v>
      </c>
      <c r="AA23" s="5">
        <f>VLOOKUP(CONCATENATE($F23," ",$G23),AllocFactorMatrix,(AA$4+1),FALSE)*$E25</f>
        <v>0</v>
      </c>
      <c r="AB23" s="5">
        <f t="shared" si="17"/>
        <v>0</v>
      </c>
      <c r="AC23" s="5">
        <f>VLOOKUP(CONCATENATE($F23," ",$G23),AllocFactorMatrix,(AC$4+1),FALSE)*$E25</f>
        <v>0</v>
      </c>
      <c r="AD23" s="5">
        <f>VLOOKUP(CONCATENATE($F23," ",$G23),AllocFactorMatrix,(AD$4+1),FALSE)*$E25</f>
        <v>0</v>
      </c>
      <c r="AE23" s="5">
        <f>VLOOKUP(CONCATENATE($F23," ",$G23),AllocFactorMatrix,(AE$4+1),FALSE)*$E25</f>
        <v>0</v>
      </c>
    </row>
    <row r="24" spans="3:31" hidden="1" outlineLevel="1">
      <c r="F24" s="167" t="str">
        <f>F25</f>
        <v>PROD_DEMAND</v>
      </c>
      <c r="G24" s="48" t="str">
        <f>$G$14</f>
        <v>CUSTOMER</v>
      </c>
      <c r="H24" s="4">
        <f t="shared" si="14"/>
        <v>0</v>
      </c>
      <c r="I24" s="5">
        <f t="shared" ref="I24:N24" si="25">VLOOKUP(CONCATENATE($F24," ",$G24),AllocFactorMatrix,(I$4+1),FALSE)*$E25</f>
        <v>0</v>
      </c>
      <c r="J24" s="47">
        <f t="shared" si="25"/>
        <v>0</v>
      </c>
      <c r="K24" s="47">
        <f t="shared" si="25"/>
        <v>0</v>
      </c>
      <c r="L24" s="5">
        <f t="shared" si="25"/>
        <v>0</v>
      </c>
      <c r="M24" s="5">
        <f t="shared" si="25"/>
        <v>0</v>
      </c>
      <c r="N24" s="5">
        <f t="shared" si="25"/>
        <v>0</v>
      </c>
      <c r="O24" s="5">
        <f t="shared" si="16"/>
        <v>0</v>
      </c>
      <c r="P24" s="5">
        <f>VLOOKUP(CONCATENATE($F24," ",$G24),AllocFactorMatrix,(P$4+1),FALSE)*$E25</f>
        <v>0</v>
      </c>
      <c r="Q24" s="5">
        <f>VLOOKUP(CONCATENATE($F24," ",$G24),AllocFactorMatrix,(Q$4+1),FALSE)*$E25</f>
        <v>0</v>
      </c>
      <c r="R24" s="5">
        <f>VLOOKUP(CONCATENATE($F24," ",$G24),AllocFactorMatrix,(R$4+1),FALSE)*$E25</f>
        <v>0</v>
      </c>
      <c r="S24" s="5">
        <f>VLOOKUP(CONCATENATE($F24," ",$G24),AllocFactorMatrix,(S$4+1),FALSE)*$E25</f>
        <v>0</v>
      </c>
      <c r="T24" s="5">
        <f t="shared" si="19"/>
        <v>0</v>
      </c>
      <c r="U24" s="5">
        <f>VLOOKUP(CONCATENATE($F24," ",$G24),AllocFactorMatrix,(U$4+1),FALSE)*$E25</f>
        <v>0</v>
      </c>
      <c r="V24" s="5">
        <f>VLOOKUP(CONCATENATE($F24," ",$G24),AllocFactorMatrix,(V$4+1),FALSE)*$E25</f>
        <v>0</v>
      </c>
      <c r="W24" s="5">
        <f>VLOOKUP(CONCATENATE($F24," ",$G24),AllocFactorMatrix,(W$4+1),FALSE)*$E25</f>
        <v>0</v>
      </c>
      <c r="X24" s="5">
        <f>VLOOKUP(CONCATENATE($F24," ",$G24),AllocFactorMatrix,(X$4+1),FALSE)*$E25</f>
        <v>0</v>
      </c>
      <c r="Y24" s="5">
        <f t="shared" si="20"/>
        <v>0</v>
      </c>
      <c r="Z24" s="5">
        <f>VLOOKUP(CONCATENATE($F24," ",$G24),AllocFactorMatrix,(Z$4+1),FALSE)*$E25</f>
        <v>0</v>
      </c>
      <c r="AA24" s="5">
        <f>VLOOKUP(CONCATENATE($F24," ",$G24),AllocFactorMatrix,(AA$4+1),FALSE)*$E25</f>
        <v>0</v>
      </c>
      <c r="AB24" s="5">
        <f t="shared" si="17"/>
        <v>0</v>
      </c>
      <c r="AC24" s="5">
        <f>VLOOKUP(CONCATENATE($F24," ",$G24),AllocFactorMatrix,(AC$4+1),FALSE)*$E25</f>
        <v>0</v>
      </c>
      <c r="AD24" s="5">
        <f>VLOOKUP(CONCATENATE($F24," ",$G24),AllocFactorMatrix,(AD$4+1),FALSE)*$E25</f>
        <v>0</v>
      </c>
      <c r="AE24" s="5">
        <f>VLOOKUP(CONCATENATE($F24," ",$G24),AllocFactorMatrix,(AE$4+1),FALSE)*$E25</f>
        <v>0</v>
      </c>
    </row>
    <row r="25" spans="3:31" collapsed="1">
      <c r="D25" s="48" t="s">
        <v>80</v>
      </c>
      <c r="E25" s="54">
        <v>12011524.279999999</v>
      </c>
      <c r="F25" s="88" t="s">
        <v>27</v>
      </c>
      <c r="G25" s="48" t="str">
        <f>$G$15</f>
        <v>TOTAL</v>
      </c>
      <c r="H25" s="4">
        <f t="shared" si="14"/>
        <v>12011524.279999999</v>
      </c>
      <c r="I25" s="5">
        <f t="shared" ref="I25:N25" si="26">VLOOKUP(CONCATENATE($F25," ",$G25),AllocFactorMatrix,(I$4+1),FALSE)*$E25</f>
        <v>6177177.7470559832</v>
      </c>
      <c r="J25" s="47">
        <f t="shared" si="26"/>
        <v>1381.9405535190783</v>
      </c>
      <c r="K25" s="47">
        <f t="shared" si="26"/>
        <v>2419.6793725023467</v>
      </c>
      <c r="L25" s="5">
        <f t="shared" si="26"/>
        <v>1439699.2113292534</v>
      </c>
      <c r="M25" s="5">
        <f t="shared" si="26"/>
        <v>20033.396202369258</v>
      </c>
      <c r="N25" s="5">
        <f t="shared" si="26"/>
        <v>2790.1253587111287</v>
      </c>
      <c r="O25" s="5">
        <f t="shared" si="16"/>
        <v>1462522.732890334</v>
      </c>
      <c r="P25" s="5">
        <f>VLOOKUP(CONCATENATE($F25," ",$G25),AllocFactorMatrix,(P$4+1),FALSE)*$E25</f>
        <v>856322.5934639289</v>
      </c>
      <c r="Q25" s="5">
        <f>VLOOKUP(CONCATENATE($F25," ",$G25),AllocFactorMatrix,(Q$4+1),FALSE)*$E25</f>
        <v>153674.77802403457</v>
      </c>
      <c r="R25" s="5">
        <f>VLOOKUP(CONCATENATE($F25," ",$G25),AllocFactorMatrix,(R$4+1),FALSE)*$E25</f>
        <v>31163.676760586251</v>
      </c>
      <c r="S25" s="5">
        <f>VLOOKUP(CONCATENATE($F25," ",$G25),AllocFactorMatrix,(S$4+1),FALSE)*$E25</f>
        <v>1183.4265320839681</v>
      </c>
      <c r="T25" s="5">
        <f t="shared" si="19"/>
        <v>1042344.4747806337</v>
      </c>
      <c r="U25" s="5">
        <f>VLOOKUP(CONCATENATE($F25," ",$G25),AllocFactorMatrix,(U$4+1),FALSE)*$E25</f>
        <v>40613.531049131474</v>
      </c>
      <c r="V25" s="5">
        <f>VLOOKUP(CONCATENATE($F25," ",$G25),AllocFactorMatrix,(V$4+1),FALSE)*$E25</f>
        <v>548306.12143092533</v>
      </c>
      <c r="W25" s="5">
        <f>VLOOKUP(CONCATENATE($F25," ",$G25),AllocFactorMatrix,(W$4+1),FALSE)*$E25</f>
        <v>2097050.8080370503</v>
      </c>
      <c r="X25" s="5">
        <f>VLOOKUP(CONCATENATE($F25," ",$G25),AllocFactorMatrix,(X$4+1),FALSE)*$E25</f>
        <v>379900.20337245316</v>
      </c>
      <c r="Y25" s="5">
        <f t="shared" si="20"/>
        <v>3065870.6638895604</v>
      </c>
      <c r="Z25" s="5">
        <f>VLOOKUP(CONCATENATE($F25," ",$G25),AllocFactorMatrix,(Z$4+1),FALSE)*$E25</f>
        <v>235376.67908384302</v>
      </c>
      <c r="AA25" s="5">
        <f>VLOOKUP(CONCATENATE($F25," ",$G25),AllocFactorMatrix,(AA$4+1),FALSE)*$E25</f>
        <v>4701.0759973602771</v>
      </c>
      <c r="AB25" s="5">
        <f t="shared" si="17"/>
        <v>240077.7550812033</v>
      </c>
      <c r="AC25" s="5">
        <f>VLOOKUP(CONCATENATE($F25," ",$G25),AllocFactorMatrix,(AC$4+1),FALSE)*$E25</f>
        <v>3104.9991903410191</v>
      </c>
      <c r="AD25" s="5">
        <f>VLOOKUP(CONCATENATE($F25," ",$G25),AllocFactorMatrix,(AD$4+1),FALSE)*$E25</f>
        <v>13794.174274202878</v>
      </c>
      <c r="AE25" s="5">
        <f>VLOOKUP(CONCATENATE($F25," ",$G25),AllocFactorMatrix,(AE$4+1),FALSE)*$E25</f>
        <v>2830.1129117203782</v>
      </c>
    </row>
    <row r="26" spans="3:31" hidden="1" outlineLevel="1">
      <c r="E26" s="48"/>
      <c r="F26" s="167" t="str">
        <f>F33</f>
        <v>TRANS_TOTAL</v>
      </c>
      <c r="G26" s="48" t="str">
        <f>$G$8</f>
        <v>PRODUCTION</v>
      </c>
      <c r="H26" s="4">
        <f t="shared" si="14"/>
        <v>0</v>
      </c>
      <c r="I26" s="5">
        <f t="shared" ref="I26:N26" si="27">VLOOKUP(CONCATENATE($F26," ",$G26),AllocFactorMatrix,(I$4+1),FALSE)*$E33</f>
        <v>0</v>
      </c>
      <c r="J26" s="47">
        <f t="shared" si="27"/>
        <v>0</v>
      </c>
      <c r="K26" s="47">
        <f t="shared" si="27"/>
        <v>0</v>
      </c>
      <c r="L26" s="5">
        <f t="shared" si="27"/>
        <v>0</v>
      </c>
      <c r="M26" s="5">
        <f t="shared" si="27"/>
        <v>0</v>
      </c>
      <c r="N26" s="5">
        <f t="shared" si="27"/>
        <v>0</v>
      </c>
      <c r="O26" s="5">
        <f t="shared" si="16"/>
        <v>0</v>
      </c>
      <c r="P26" s="5">
        <f>VLOOKUP(CONCATENATE($F26," ",$G26),AllocFactorMatrix,(P$4+1),FALSE)*$E33</f>
        <v>0</v>
      </c>
      <c r="Q26" s="5">
        <f>VLOOKUP(CONCATENATE($F26," ",$G26),AllocFactorMatrix,(Q$4+1),FALSE)*$E33</f>
        <v>0</v>
      </c>
      <c r="R26" s="5">
        <f>VLOOKUP(CONCATENATE($F26," ",$G26),AllocFactorMatrix,(R$4+1),FALSE)*$E33</f>
        <v>0</v>
      </c>
      <c r="S26" s="5">
        <f>VLOOKUP(CONCATENATE($F26," ",$G26),AllocFactorMatrix,(S$4+1),FALSE)*$E33</f>
        <v>0</v>
      </c>
      <c r="T26" s="5">
        <f t="shared" si="19"/>
        <v>0</v>
      </c>
      <c r="U26" s="5">
        <f>VLOOKUP(CONCATENATE($F26," ",$G26),AllocFactorMatrix,(U$4+1),FALSE)*$E33</f>
        <v>0</v>
      </c>
      <c r="V26" s="5">
        <f>VLOOKUP(CONCATENATE($F26," ",$G26),AllocFactorMatrix,(V$4+1),FALSE)*$E33</f>
        <v>0</v>
      </c>
      <c r="W26" s="5">
        <f>VLOOKUP(CONCATENATE($F26," ",$G26),AllocFactorMatrix,(W$4+1),FALSE)*$E33</f>
        <v>0</v>
      </c>
      <c r="X26" s="5">
        <f>VLOOKUP(CONCATENATE($F26," ",$G26),AllocFactorMatrix,(X$4+1),FALSE)*$E33</f>
        <v>0</v>
      </c>
      <c r="Y26" s="5">
        <f>SUBTOTAL(9,U26:X26)</f>
        <v>0</v>
      </c>
      <c r="Z26" s="5">
        <f>VLOOKUP(CONCATENATE($F26," ",$G26),AllocFactorMatrix,(Z$4+1),FALSE)*$E33</f>
        <v>0</v>
      </c>
      <c r="AA26" s="5">
        <f>VLOOKUP(CONCATENATE($F26," ",$G26),AllocFactorMatrix,(AA$4+1),FALSE)*$E33</f>
        <v>0</v>
      </c>
      <c r="AB26" s="5">
        <f t="shared" si="17"/>
        <v>0</v>
      </c>
      <c r="AC26" s="5">
        <f>VLOOKUP(CONCATENATE($F26," ",$G26),AllocFactorMatrix,(AC$4+1),FALSE)*$E33</f>
        <v>0</v>
      </c>
      <c r="AD26" s="5">
        <f>VLOOKUP(CONCATENATE($F26," ",$G26),AllocFactorMatrix,(AD$4+1),FALSE)*$E33</f>
        <v>0</v>
      </c>
      <c r="AE26" s="5">
        <f>VLOOKUP(CONCATENATE($F26," ",$G26),AllocFactorMatrix,(AE$4+1),FALSE)*$E33</f>
        <v>0</v>
      </c>
    </row>
    <row r="27" spans="3:31" hidden="1" outlineLevel="1">
      <c r="E27" s="48"/>
      <c r="F27" s="167" t="str">
        <f>F33</f>
        <v>TRANS_TOTAL</v>
      </c>
      <c r="G27" s="48" t="str">
        <f>$G$9</f>
        <v>BULKTRAN</v>
      </c>
      <c r="H27" s="4">
        <f t="shared" si="14"/>
        <v>495941232.29976004</v>
      </c>
      <c r="I27" s="5">
        <f t="shared" ref="I27:N27" si="28">VLOOKUP(CONCATENATE($F27," ",$G27),AllocFactorMatrix,(I$4+1),FALSE)*$E33</f>
        <v>255048158.13514718</v>
      </c>
      <c r="J27" s="47">
        <f t="shared" si="28"/>
        <v>57058.645106219963</v>
      </c>
      <c r="K27" s="47">
        <f t="shared" si="28"/>
        <v>99905.619120067597</v>
      </c>
      <c r="L27" s="5">
        <f t="shared" si="28"/>
        <v>59443429.856483005</v>
      </c>
      <c r="M27" s="5">
        <f t="shared" si="28"/>
        <v>827154.56990712113</v>
      </c>
      <c r="N27" s="5">
        <f t="shared" si="28"/>
        <v>115200.88345273754</v>
      </c>
      <c r="O27" s="5">
        <f t="shared" si="16"/>
        <v>60385785.309842862</v>
      </c>
      <c r="P27" s="5">
        <f>VLOOKUP(CONCATENATE($F27," ",$G27),AllocFactorMatrix,(P$4+1),FALSE)*$E33</f>
        <v>35356518.652321063</v>
      </c>
      <c r="Q27" s="5">
        <f>VLOOKUP(CONCATENATE($F27," ",$G27),AllocFactorMatrix,(Q$4+1),FALSE)*$E33</f>
        <v>6345044.7262161952</v>
      </c>
      <c r="R27" s="5">
        <f>VLOOKUP(CONCATENATE($F27," ",$G27),AllocFactorMatrix,(R$4+1),FALSE)*$E33</f>
        <v>1286710.3204687142</v>
      </c>
      <c r="S27" s="5">
        <f>VLOOKUP(CONCATENATE($F27," ",$G27),AllocFactorMatrix,(S$4+1),FALSE)*$E33</f>
        <v>48862.242541123567</v>
      </c>
      <c r="T27" s="5">
        <f t="shared" si="19"/>
        <v>43037135.941547103</v>
      </c>
      <c r="U27" s="5">
        <f>VLOOKUP(CONCATENATE($F27," ",$G27),AllocFactorMatrix,(U$4+1),FALSE)*$E33</f>
        <v>1676883.31364309</v>
      </c>
      <c r="V27" s="5">
        <f>VLOOKUP(CONCATENATE($F27," ",$G27),AllocFactorMatrix,(V$4+1),FALSE)*$E33</f>
        <v>22638893.049796589</v>
      </c>
      <c r="W27" s="5">
        <f>VLOOKUP(CONCATENATE($F27," ",$G27),AllocFactorMatrix,(W$4+1),FALSE)*$E33</f>
        <v>86584677.988354549</v>
      </c>
      <c r="X27" s="5">
        <f>VLOOKUP(CONCATENATE($F27," ",$G27),AllocFactorMatrix,(X$4+1),FALSE)*$E33</f>
        <v>15685617.46365332</v>
      </c>
      <c r="Y27" s="5">
        <f t="shared" ref="Y27:Y33" si="29">SUBTOTAL(9,U27:X27)</f>
        <v>126586071.81544755</v>
      </c>
      <c r="Z27" s="5">
        <f>VLOOKUP(CONCATENATE($F27," ",$G27),AllocFactorMatrix,(Z$4+1),FALSE)*$E33</f>
        <v>9718416.8768517245</v>
      </c>
      <c r="AA27" s="5">
        <f>VLOOKUP(CONCATENATE($F27," ",$G27),AllocFactorMatrix,(AA$4+1),FALSE)*$E33</f>
        <v>194101.71173259945</v>
      </c>
      <c r="AB27" s="5">
        <f t="shared" si="17"/>
        <v>9912518.5885843243</v>
      </c>
      <c r="AC27" s="5">
        <f>VLOOKUP(CONCATENATE($F27," ",$G27),AllocFactorMatrix,(AC$4+1),FALSE)*$E33</f>
        <v>128201.64109492041</v>
      </c>
      <c r="AD27" s="5">
        <f>VLOOKUP(CONCATENATE($F27," ",$G27),AllocFactorMatrix,(AD$4+1),FALSE)*$E33</f>
        <v>569544.68297555856</v>
      </c>
      <c r="AE27" s="5">
        <f>VLOOKUP(CONCATENATE($F27," ",$G27),AllocFactorMatrix,(AE$4+1),FALSE)*$E33</f>
        <v>116851.92089426193</v>
      </c>
    </row>
    <row r="28" spans="3:31" hidden="1" outlineLevel="1">
      <c r="E28" s="48"/>
      <c r="F28" s="167" t="str">
        <f>F33</f>
        <v>TRANS_TOTAL</v>
      </c>
      <c r="G28" s="48" t="str">
        <f>$G$10</f>
        <v>SUBTRAN</v>
      </c>
      <c r="H28" s="4">
        <f t="shared" si="14"/>
        <v>137444760.42023998</v>
      </c>
      <c r="I28" s="5">
        <f t="shared" ref="I28:N28" si="30">VLOOKUP(CONCATENATE($F28," ",$G28),AllocFactorMatrix,(I$4+1),FALSE)*$E33</f>
        <v>70216428.646057993</v>
      </c>
      <c r="J28" s="47">
        <f t="shared" si="30"/>
        <v>11433.680477339134</v>
      </c>
      <c r="K28" s="47">
        <f t="shared" si="30"/>
        <v>21280.042542801966</v>
      </c>
      <c r="L28" s="5">
        <f t="shared" si="30"/>
        <v>16455315.785266457</v>
      </c>
      <c r="M28" s="5">
        <f t="shared" si="30"/>
        <v>229976.10061135306</v>
      </c>
      <c r="N28" s="5">
        <f t="shared" si="30"/>
        <v>41624.605683825444</v>
      </c>
      <c r="O28" s="5">
        <f t="shared" si="16"/>
        <v>16726916.491561636</v>
      </c>
      <c r="P28" s="5">
        <f>VLOOKUP(CONCATENATE($F28," ",$G28),AllocFactorMatrix,(P$4+1),FALSE)*$E33</f>
        <v>9500204.8447081205</v>
      </c>
      <c r="Q28" s="5">
        <f>VLOOKUP(CONCATENATE($F28," ",$G28),AllocFactorMatrix,(Q$4+1),FALSE)*$E33</f>
        <v>1709654.5467046138</v>
      </c>
      <c r="R28" s="5">
        <f>VLOOKUP(CONCATENATE($F28," ",$G28),AllocFactorMatrix,(R$4+1),FALSE)*$E33</f>
        <v>448771.13707172999</v>
      </c>
      <c r="S28" s="5">
        <f>VLOOKUP(CONCATENATE($F28," ",$G28),AllocFactorMatrix,(S$4+1),FALSE)*$E33</f>
        <v>0</v>
      </c>
      <c r="T28" s="5">
        <f t="shared" si="19"/>
        <v>11658630.528484466</v>
      </c>
      <c r="U28" s="5">
        <f>VLOOKUP(CONCATENATE($F28," ",$G28),AllocFactorMatrix,(U$4+1),FALSE)*$E33</f>
        <v>428845.42968414031</v>
      </c>
      <c r="V28" s="5">
        <f>VLOOKUP(CONCATENATE($F28," ",$G28),AllocFactorMatrix,(V$4+1),FALSE)*$E33</f>
        <v>6017117.2211251259</v>
      </c>
      <c r="W28" s="5">
        <f>VLOOKUP(CONCATENATE($F28," ",$G28),AllocFactorMatrix,(W$4+1),FALSE)*$E33</f>
        <v>29669029.426723804</v>
      </c>
      <c r="X28" s="5">
        <f>VLOOKUP(CONCATENATE($F28," ",$G28),AllocFactorMatrix,(X$4+1),FALSE)*$E33</f>
        <v>0</v>
      </c>
      <c r="Y28" s="5">
        <f t="shared" si="29"/>
        <v>36114992.077533074</v>
      </c>
      <c r="Z28" s="5">
        <f>VLOOKUP(CONCATENATE($F28," ",$G28),AllocFactorMatrix,(Z$4+1),FALSE)*$E33</f>
        <v>2608035.0877938457</v>
      </c>
      <c r="AA28" s="5">
        <f>VLOOKUP(CONCATENATE($F28," ",$G28),AllocFactorMatrix,(AA$4+1),FALSE)*$E33</f>
        <v>52365.476993534219</v>
      </c>
      <c r="AB28" s="5">
        <f t="shared" si="17"/>
        <v>2660400.5647873799</v>
      </c>
      <c r="AC28" s="5">
        <f>VLOOKUP(CONCATENATE($F28," ",$G28),AllocFactorMatrix,(AC$4+1),FALSE)*$E33</f>
        <v>34678.388795283136</v>
      </c>
      <c r="AD28" s="5">
        <f>VLOOKUP(CONCATENATE($F28," ",$G28),AllocFactorMatrix,(AD$4+1),FALSE)*$E33</f>
        <v>0</v>
      </c>
      <c r="AE28" s="5">
        <f>VLOOKUP(CONCATENATE($F28," ",$G28),AllocFactorMatrix,(AE$4+1),FALSE)*$E33</f>
        <v>0</v>
      </c>
    </row>
    <row r="29" spans="3:31" hidden="1" outlineLevel="1">
      <c r="E29" s="48"/>
      <c r="F29" s="167" t="str">
        <f>F33</f>
        <v>TRANS_TOTAL</v>
      </c>
      <c r="G29" s="48" t="str">
        <f>$G$11</f>
        <v>DISTPRI</v>
      </c>
      <c r="H29" s="4">
        <f t="shared" si="14"/>
        <v>0</v>
      </c>
      <c r="I29" s="5">
        <f t="shared" ref="I29:N29" si="31">VLOOKUP(CONCATENATE($F29," ",$G29),AllocFactorMatrix,(I$4+1),FALSE)*$E33</f>
        <v>0</v>
      </c>
      <c r="J29" s="47">
        <f t="shared" si="31"/>
        <v>0</v>
      </c>
      <c r="K29" s="47">
        <f t="shared" si="31"/>
        <v>0</v>
      </c>
      <c r="L29" s="5">
        <f t="shared" si="31"/>
        <v>0</v>
      </c>
      <c r="M29" s="5">
        <f t="shared" si="31"/>
        <v>0</v>
      </c>
      <c r="N29" s="5">
        <f t="shared" si="31"/>
        <v>0</v>
      </c>
      <c r="O29" s="5">
        <f t="shared" si="16"/>
        <v>0</v>
      </c>
      <c r="P29" s="5">
        <f>VLOOKUP(CONCATENATE($F29," ",$G29),AllocFactorMatrix,(P$4+1),FALSE)*$E33</f>
        <v>0</v>
      </c>
      <c r="Q29" s="5">
        <f>VLOOKUP(CONCATENATE($F29," ",$G29),AllocFactorMatrix,(Q$4+1),FALSE)*$E33</f>
        <v>0</v>
      </c>
      <c r="R29" s="5">
        <f>VLOOKUP(CONCATENATE($F29," ",$G29),AllocFactorMatrix,(R$4+1),FALSE)*$E33</f>
        <v>0</v>
      </c>
      <c r="S29" s="5">
        <f>VLOOKUP(CONCATENATE($F29," ",$G29),AllocFactorMatrix,(S$4+1),FALSE)*$E33</f>
        <v>0</v>
      </c>
      <c r="T29" s="5">
        <f t="shared" si="19"/>
        <v>0</v>
      </c>
      <c r="U29" s="5">
        <f>VLOOKUP(CONCATENATE($F29," ",$G29),AllocFactorMatrix,(U$4+1),FALSE)*$E33</f>
        <v>0</v>
      </c>
      <c r="V29" s="5">
        <f>VLOOKUP(CONCATENATE($F29," ",$G29),AllocFactorMatrix,(V$4+1),FALSE)*$E33</f>
        <v>0</v>
      </c>
      <c r="W29" s="5">
        <f>VLOOKUP(CONCATENATE($F29," ",$G29),AllocFactorMatrix,(W$4+1),FALSE)*$E33</f>
        <v>0</v>
      </c>
      <c r="X29" s="5">
        <f>VLOOKUP(CONCATENATE($F29," ",$G29),AllocFactorMatrix,(X$4+1),FALSE)*$E33</f>
        <v>0</v>
      </c>
      <c r="Y29" s="5">
        <f t="shared" si="29"/>
        <v>0</v>
      </c>
      <c r="Z29" s="5">
        <f>VLOOKUP(CONCATENATE($F29," ",$G29),AllocFactorMatrix,(Z$4+1),FALSE)*$E33</f>
        <v>0</v>
      </c>
      <c r="AA29" s="5">
        <f>VLOOKUP(CONCATENATE($F29," ",$G29),AllocFactorMatrix,(AA$4+1),FALSE)*$E33</f>
        <v>0</v>
      </c>
      <c r="AB29" s="5">
        <f t="shared" si="17"/>
        <v>0</v>
      </c>
      <c r="AC29" s="5">
        <f>VLOOKUP(CONCATENATE($F29," ",$G29),AllocFactorMatrix,(AC$4+1),FALSE)*$E33</f>
        <v>0</v>
      </c>
      <c r="AD29" s="5">
        <f>VLOOKUP(CONCATENATE($F29," ",$G29),AllocFactorMatrix,(AD$4+1),FALSE)*$E33</f>
        <v>0</v>
      </c>
      <c r="AE29" s="5">
        <f>VLOOKUP(CONCATENATE($F29," ",$G29),AllocFactorMatrix,(AE$4+1),FALSE)*$E33</f>
        <v>0</v>
      </c>
    </row>
    <row r="30" spans="3:31" hidden="1" outlineLevel="1">
      <c r="E30" s="48"/>
      <c r="F30" s="167" t="str">
        <f>F33</f>
        <v>TRANS_TOTAL</v>
      </c>
      <c r="G30" s="48" t="str">
        <f>$G$12</f>
        <v>DISTSEC</v>
      </c>
      <c r="H30" s="4">
        <f t="shared" si="14"/>
        <v>0</v>
      </c>
      <c r="I30" s="5">
        <f t="shared" ref="I30:N30" si="32">VLOOKUP(CONCATENATE($F30," ",$G30),AllocFactorMatrix,(I$4+1),FALSE)*$E33</f>
        <v>0</v>
      </c>
      <c r="J30" s="47">
        <f t="shared" si="32"/>
        <v>0</v>
      </c>
      <c r="K30" s="47">
        <f t="shared" si="32"/>
        <v>0</v>
      </c>
      <c r="L30" s="5">
        <f t="shared" si="32"/>
        <v>0</v>
      </c>
      <c r="M30" s="5">
        <f t="shared" si="32"/>
        <v>0</v>
      </c>
      <c r="N30" s="5">
        <f t="shared" si="32"/>
        <v>0</v>
      </c>
      <c r="O30" s="5">
        <f t="shared" si="16"/>
        <v>0</v>
      </c>
      <c r="P30" s="5">
        <f>VLOOKUP(CONCATENATE($F30," ",$G30),AllocFactorMatrix,(P$4+1),FALSE)*$E33</f>
        <v>0</v>
      </c>
      <c r="Q30" s="5">
        <f>VLOOKUP(CONCATENATE($F30," ",$G30),AllocFactorMatrix,(Q$4+1),FALSE)*$E33</f>
        <v>0</v>
      </c>
      <c r="R30" s="5">
        <f>VLOOKUP(CONCATENATE($F30," ",$G30),AllocFactorMatrix,(R$4+1),FALSE)*$E33</f>
        <v>0</v>
      </c>
      <c r="S30" s="5">
        <f>VLOOKUP(CONCATENATE($F30," ",$G30),AllocFactorMatrix,(S$4+1),FALSE)*$E33</f>
        <v>0</v>
      </c>
      <c r="T30" s="5">
        <f t="shared" si="19"/>
        <v>0</v>
      </c>
      <c r="U30" s="5">
        <f>VLOOKUP(CONCATENATE($F30," ",$G30),AllocFactorMatrix,(U$4+1),FALSE)*$E33</f>
        <v>0</v>
      </c>
      <c r="V30" s="5">
        <f>VLOOKUP(CONCATENATE($F30," ",$G30),AllocFactorMatrix,(V$4+1),FALSE)*$E33</f>
        <v>0</v>
      </c>
      <c r="W30" s="5">
        <f>VLOOKUP(CONCATENATE($F30," ",$G30),AllocFactorMatrix,(W$4+1),FALSE)*$E33</f>
        <v>0</v>
      </c>
      <c r="X30" s="5">
        <f>VLOOKUP(CONCATENATE($F30," ",$G30),AllocFactorMatrix,(X$4+1),FALSE)*$E33</f>
        <v>0</v>
      </c>
      <c r="Y30" s="5">
        <f t="shared" si="29"/>
        <v>0</v>
      </c>
      <c r="Z30" s="5">
        <f>VLOOKUP(CONCATENATE($F30," ",$G30),AllocFactorMatrix,(Z$4+1),FALSE)*$E33</f>
        <v>0</v>
      </c>
      <c r="AA30" s="5">
        <f>VLOOKUP(CONCATENATE($F30," ",$G30),AllocFactorMatrix,(AA$4+1),FALSE)*$E33</f>
        <v>0</v>
      </c>
      <c r="AB30" s="5">
        <f t="shared" si="17"/>
        <v>0</v>
      </c>
      <c r="AC30" s="5">
        <f>VLOOKUP(CONCATENATE($F30," ",$G30),AllocFactorMatrix,(AC$4+1),FALSE)*$E33</f>
        <v>0</v>
      </c>
      <c r="AD30" s="5">
        <f>VLOOKUP(CONCATENATE($F30," ",$G30),AllocFactorMatrix,(AD$4+1),FALSE)*$E33</f>
        <v>0</v>
      </c>
      <c r="AE30" s="5">
        <f>VLOOKUP(CONCATENATE($F30," ",$G30),AllocFactorMatrix,(AE$4+1),FALSE)*$E33</f>
        <v>0</v>
      </c>
    </row>
    <row r="31" spans="3:31" hidden="1" outlineLevel="1">
      <c r="E31" s="48"/>
      <c r="F31" s="167" t="str">
        <f>F33</f>
        <v>TRANS_TOTAL</v>
      </c>
      <c r="G31" s="48" t="str">
        <f>$G$13</f>
        <v>ENERGY</v>
      </c>
      <c r="H31" s="4">
        <f t="shared" si="14"/>
        <v>0</v>
      </c>
      <c r="I31" s="5">
        <f t="shared" ref="I31:N31" si="33">VLOOKUP(CONCATENATE($F31," ",$G31),AllocFactorMatrix,(I$4+1),FALSE)*$E33</f>
        <v>0</v>
      </c>
      <c r="J31" s="47">
        <f t="shared" si="33"/>
        <v>0</v>
      </c>
      <c r="K31" s="47">
        <f t="shared" si="33"/>
        <v>0</v>
      </c>
      <c r="L31" s="5">
        <f t="shared" si="33"/>
        <v>0</v>
      </c>
      <c r="M31" s="5">
        <f t="shared" si="33"/>
        <v>0</v>
      </c>
      <c r="N31" s="5">
        <f t="shared" si="33"/>
        <v>0</v>
      </c>
      <c r="O31" s="5">
        <f t="shared" si="16"/>
        <v>0</v>
      </c>
      <c r="P31" s="5">
        <f>VLOOKUP(CONCATENATE($F31," ",$G31),AllocFactorMatrix,(P$4+1),FALSE)*$E33</f>
        <v>0</v>
      </c>
      <c r="Q31" s="5">
        <f>VLOOKUP(CONCATENATE($F31," ",$G31),AllocFactorMatrix,(Q$4+1),FALSE)*$E33</f>
        <v>0</v>
      </c>
      <c r="R31" s="5">
        <f>VLOOKUP(CONCATENATE($F31," ",$G31),AllocFactorMatrix,(R$4+1),FALSE)*$E33</f>
        <v>0</v>
      </c>
      <c r="S31" s="5">
        <f>VLOOKUP(CONCATENATE($F31," ",$G31),AllocFactorMatrix,(S$4+1),FALSE)*$E33</f>
        <v>0</v>
      </c>
      <c r="T31" s="5">
        <f t="shared" si="19"/>
        <v>0</v>
      </c>
      <c r="U31" s="5">
        <f>VLOOKUP(CONCATENATE($F31," ",$G31),AllocFactorMatrix,(U$4+1),FALSE)*$E33</f>
        <v>0</v>
      </c>
      <c r="V31" s="5">
        <f>VLOOKUP(CONCATENATE($F31," ",$G31),AllocFactorMatrix,(V$4+1),FALSE)*$E33</f>
        <v>0</v>
      </c>
      <c r="W31" s="5">
        <f>VLOOKUP(CONCATENATE($F31," ",$G31),AllocFactorMatrix,(W$4+1),FALSE)*$E33</f>
        <v>0</v>
      </c>
      <c r="X31" s="5">
        <f>VLOOKUP(CONCATENATE($F31," ",$G31),AllocFactorMatrix,(X$4+1),FALSE)*$E33</f>
        <v>0</v>
      </c>
      <c r="Y31" s="5">
        <f t="shared" si="29"/>
        <v>0</v>
      </c>
      <c r="Z31" s="5">
        <f>VLOOKUP(CONCATENATE($F31," ",$G31),AllocFactorMatrix,(Z$4+1),FALSE)*$E33</f>
        <v>0</v>
      </c>
      <c r="AA31" s="5">
        <f>VLOOKUP(CONCATENATE($F31," ",$G31),AllocFactorMatrix,(AA$4+1),FALSE)*$E33</f>
        <v>0</v>
      </c>
      <c r="AB31" s="5">
        <f t="shared" si="17"/>
        <v>0</v>
      </c>
      <c r="AC31" s="5">
        <f>VLOOKUP(CONCATENATE($F31," ",$G31),AllocFactorMatrix,(AC$4+1),FALSE)*$E33</f>
        <v>0</v>
      </c>
      <c r="AD31" s="5">
        <f>VLOOKUP(CONCATENATE($F31," ",$G31),AllocFactorMatrix,(AD$4+1),FALSE)*$E33</f>
        <v>0</v>
      </c>
      <c r="AE31" s="5">
        <f>VLOOKUP(CONCATENATE($F31," ",$G31),AllocFactorMatrix,(AE$4+1),FALSE)*$E33</f>
        <v>0</v>
      </c>
    </row>
    <row r="32" spans="3:31" hidden="1" outlineLevel="1">
      <c r="E32" s="48"/>
      <c r="F32" s="167" t="str">
        <f>F33</f>
        <v>TRANS_TOTAL</v>
      </c>
      <c r="G32" s="48" t="str">
        <f>$G$14</f>
        <v>CUSTOMER</v>
      </c>
      <c r="H32" s="4">
        <f t="shared" si="14"/>
        <v>0</v>
      </c>
      <c r="I32" s="5">
        <f t="shared" ref="I32:N32" si="34">VLOOKUP(CONCATENATE($F32," ",$G32),AllocFactorMatrix,(I$4+1),FALSE)*$E33</f>
        <v>0</v>
      </c>
      <c r="J32" s="47">
        <f t="shared" si="34"/>
        <v>0</v>
      </c>
      <c r="K32" s="47">
        <f t="shared" si="34"/>
        <v>0</v>
      </c>
      <c r="L32" s="5">
        <f t="shared" si="34"/>
        <v>0</v>
      </c>
      <c r="M32" s="5">
        <f t="shared" si="34"/>
        <v>0</v>
      </c>
      <c r="N32" s="5">
        <f t="shared" si="34"/>
        <v>0</v>
      </c>
      <c r="O32" s="5">
        <f t="shared" si="16"/>
        <v>0</v>
      </c>
      <c r="P32" s="5">
        <f>VLOOKUP(CONCATENATE($F32," ",$G32),AllocFactorMatrix,(P$4+1),FALSE)*$E33</f>
        <v>0</v>
      </c>
      <c r="Q32" s="5">
        <f>VLOOKUP(CONCATENATE($F32," ",$G32),AllocFactorMatrix,(Q$4+1),FALSE)*$E33</f>
        <v>0</v>
      </c>
      <c r="R32" s="5">
        <f>VLOOKUP(CONCATENATE($F32," ",$G32),AllocFactorMatrix,(R$4+1),FALSE)*$E33</f>
        <v>0</v>
      </c>
      <c r="S32" s="5">
        <f>VLOOKUP(CONCATENATE($F32," ",$G32),AllocFactorMatrix,(S$4+1),FALSE)*$E33</f>
        <v>0</v>
      </c>
      <c r="T32" s="5">
        <f t="shared" si="19"/>
        <v>0</v>
      </c>
      <c r="U32" s="5">
        <f>VLOOKUP(CONCATENATE($F32," ",$G32),AllocFactorMatrix,(U$4+1),FALSE)*$E33</f>
        <v>0</v>
      </c>
      <c r="V32" s="5">
        <f>VLOOKUP(CONCATENATE($F32," ",$G32),AllocFactorMatrix,(V$4+1),FALSE)*$E33</f>
        <v>0</v>
      </c>
      <c r="W32" s="5">
        <f>VLOOKUP(CONCATENATE($F32," ",$G32),AllocFactorMatrix,(W$4+1),FALSE)*$E33</f>
        <v>0</v>
      </c>
      <c r="X32" s="5">
        <f>VLOOKUP(CONCATENATE($F32," ",$G32),AllocFactorMatrix,(X$4+1),FALSE)*$E33</f>
        <v>0</v>
      </c>
      <c r="Y32" s="5">
        <f t="shared" si="29"/>
        <v>0</v>
      </c>
      <c r="Z32" s="5">
        <f>VLOOKUP(CONCATENATE($F32," ",$G32),AllocFactorMatrix,(Z$4+1),FALSE)*$E33</f>
        <v>0</v>
      </c>
      <c r="AA32" s="5">
        <f>VLOOKUP(CONCATENATE($F32," ",$G32),AllocFactorMatrix,(AA$4+1),FALSE)*$E33</f>
        <v>0</v>
      </c>
      <c r="AB32" s="5">
        <f t="shared" si="17"/>
        <v>0</v>
      </c>
      <c r="AC32" s="5">
        <f>VLOOKUP(CONCATENATE($F32," ",$G32),AllocFactorMatrix,(AC$4+1),FALSE)*$E33</f>
        <v>0</v>
      </c>
      <c r="AD32" s="5">
        <f>VLOOKUP(CONCATENATE($F32," ",$G32),AllocFactorMatrix,(AD$4+1),FALSE)*$E33</f>
        <v>0</v>
      </c>
      <c r="AE32" s="5">
        <f>VLOOKUP(CONCATENATE($F32," ",$G32),AllocFactorMatrix,(AE$4+1),FALSE)*$E33</f>
        <v>0</v>
      </c>
    </row>
    <row r="33" spans="3:31" collapsed="1">
      <c r="D33" s="48" t="s">
        <v>177</v>
      </c>
      <c r="E33" s="54">
        <f>645397517-E25</f>
        <v>633385992.72000003</v>
      </c>
      <c r="F33" s="88" t="s">
        <v>181</v>
      </c>
      <c r="G33" s="48" t="str">
        <f>$G$15</f>
        <v>TOTAL</v>
      </c>
      <c r="H33" s="4">
        <f t="shared" si="14"/>
        <v>633385992.72000015</v>
      </c>
      <c r="I33" s="5">
        <f t="shared" ref="I33:N33" si="35">VLOOKUP(CONCATENATE($F33," ",$G33),AllocFactorMatrix,(I$4+1),FALSE)*$E33</f>
        <v>325264586.78120518</v>
      </c>
      <c r="J33" s="47">
        <f t="shared" si="35"/>
        <v>68492.325583559097</v>
      </c>
      <c r="K33" s="47">
        <f t="shared" si="35"/>
        <v>121185.66166286956</v>
      </c>
      <c r="L33" s="5">
        <f t="shared" si="35"/>
        <v>75898745.641749457</v>
      </c>
      <c r="M33" s="5">
        <f t="shared" si="35"/>
        <v>1057130.6705184742</v>
      </c>
      <c r="N33" s="5">
        <f t="shared" si="35"/>
        <v>156825.489136563</v>
      </c>
      <c r="O33" s="5">
        <f t="shared" si="16"/>
        <v>77112701.801404491</v>
      </c>
      <c r="P33" s="5">
        <f>VLOOKUP(CONCATENATE($F33," ",$G33),AllocFactorMatrix,(P$4+1),FALSE)*$E33</f>
        <v>44856723.497029185</v>
      </c>
      <c r="Q33" s="5">
        <f>VLOOKUP(CONCATENATE($F33," ",$G33),AllocFactorMatrix,(Q$4+1),FALSE)*$E33</f>
        <v>8054699.2729208097</v>
      </c>
      <c r="R33" s="5">
        <f>VLOOKUP(CONCATENATE($F33," ",$G33),AllocFactorMatrix,(R$4+1),FALSE)*$E33</f>
        <v>1735481.4575404441</v>
      </c>
      <c r="S33" s="5">
        <f>VLOOKUP(CONCATENATE($F33," ",$G33),AllocFactorMatrix,(S$4+1),FALSE)*$E33</f>
        <v>48862.242541123567</v>
      </c>
      <c r="T33" s="5">
        <f t="shared" si="19"/>
        <v>54695766.470031567</v>
      </c>
      <c r="U33" s="5">
        <f>VLOOKUP(CONCATENATE($F33," ",$G33),AllocFactorMatrix,(U$4+1),FALSE)*$E33</f>
        <v>2105728.7433272302</v>
      </c>
      <c r="V33" s="5">
        <f>VLOOKUP(CONCATENATE($F33," ",$G33),AllocFactorMatrix,(V$4+1),FALSE)*$E33</f>
        <v>28656010.270921715</v>
      </c>
      <c r="W33" s="5">
        <f>VLOOKUP(CONCATENATE($F33," ",$G33),AllocFactorMatrix,(W$4+1),FALSE)*$E33</f>
        <v>116253707.41507836</v>
      </c>
      <c r="X33" s="5">
        <f>VLOOKUP(CONCATENATE($F33," ",$G33),AllocFactorMatrix,(X$4+1),FALSE)*$E33</f>
        <v>15685617.46365332</v>
      </c>
      <c r="Y33" s="5">
        <f t="shared" si="29"/>
        <v>162701063.89298064</v>
      </c>
      <c r="Z33" s="5">
        <f>VLOOKUP(CONCATENATE($F33," ",$G33),AllocFactorMatrix,(Z$4+1),FALSE)*$E33</f>
        <v>12326451.96464557</v>
      </c>
      <c r="AA33" s="5">
        <f>VLOOKUP(CONCATENATE($F33," ",$G33),AllocFactorMatrix,(AA$4+1),FALSE)*$E33</f>
        <v>246467.18872613367</v>
      </c>
      <c r="AB33" s="5">
        <f t="shared" si="17"/>
        <v>12572919.153371703</v>
      </c>
      <c r="AC33" s="5">
        <f>VLOOKUP(CONCATENATE($F33," ",$G33),AllocFactorMatrix,(AC$4+1),FALSE)*$E33</f>
        <v>162880.02989020356</v>
      </c>
      <c r="AD33" s="5">
        <f>VLOOKUP(CONCATENATE($F33," ",$G33),AllocFactorMatrix,(AD$4+1),FALSE)*$E33</f>
        <v>569544.68297555856</v>
      </c>
      <c r="AE33" s="5">
        <f>VLOOKUP(CONCATENATE($F33," ",$G33),AllocFactorMatrix,(AE$4+1),FALSE)*$E33</f>
        <v>116851.92089426193</v>
      </c>
    </row>
    <row r="34" spans="3:31" hidden="1" outlineLevel="1">
      <c r="E34" s="51"/>
      <c r="F34" s="99"/>
      <c r="G34" s="48" t="str">
        <f>$G$8</f>
        <v>PRODUCTION</v>
      </c>
      <c r="H34" s="4">
        <f t="shared" ref="H34:AE34" si="36">H18+H26</f>
        <v>12011524.279999999</v>
      </c>
      <c r="I34" s="4">
        <f t="shared" si="36"/>
        <v>6177177.7470559832</v>
      </c>
      <c r="J34" s="46">
        <f t="shared" ref="J34:K34" si="37">J18+J26</f>
        <v>1381.9405535190783</v>
      </c>
      <c r="K34" s="46">
        <f t="shared" si="37"/>
        <v>2419.6793725023467</v>
      </c>
      <c r="L34" s="4">
        <f t="shared" si="36"/>
        <v>1439699.2113292534</v>
      </c>
      <c r="M34" s="4">
        <f t="shared" ref="M34:N41" si="38">M18+M26</f>
        <v>20033.396202369258</v>
      </c>
      <c r="N34" s="4">
        <f t="shared" si="38"/>
        <v>2790.1253587111287</v>
      </c>
      <c r="O34" s="4">
        <f t="shared" si="36"/>
        <v>1462522.732890334</v>
      </c>
      <c r="P34" s="4">
        <f t="shared" si="36"/>
        <v>856322.5934639289</v>
      </c>
      <c r="Q34" s="4">
        <f t="shared" si="36"/>
        <v>153674.77802403457</v>
      </c>
      <c r="R34" s="4">
        <f t="shared" si="36"/>
        <v>31163.676760586251</v>
      </c>
      <c r="S34" s="4">
        <f t="shared" ref="S34:S41" si="39">S18+S26</f>
        <v>1183.4265320839681</v>
      </c>
      <c r="T34" s="4">
        <f t="shared" si="36"/>
        <v>1042344.4747806337</v>
      </c>
      <c r="U34" s="4">
        <f t="shared" ref="U34:U41" si="40">U18+U26</f>
        <v>40613.531049131474</v>
      </c>
      <c r="V34" s="4">
        <f t="shared" si="36"/>
        <v>548306.12143092533</v>
      </c>
      <c r="W34" s="4">
        <f t="shared" si="36"/>
        <v>2097050.8080370503</v>
      </c>
      <c r="X34" s="4">
        <f t="shared" ref="X34:X41" si="41">X18+X26</f>
        <v>379900.20337245316</v>
      </c>
      <c r="Y34" s="4">
        <f t="shared" si="36"/>
        <v>3065870.6638895604</v>
      </c>
      <c r="Z34" s="4">
        <f t="shared" si="36"/>
        <v>235376.67908384302</v>
      </c>
      <c r="AA34" s="4">
        <f t="shared" si="36"/>
        <v>4701.0759973602771</v>
      </c>
      <c r="AB34" s="4">
        <f t="shared" si="36"/>
        <v>240077.7550812033</v>
      </c>
      <c r="AC34" s="4">
        <f t="shared" ref="AC34:AD41" si="42">AC18+AC26</f>
        <v>3104.9991903410191</v>
      </c>
      <c r="AD34" s="4">
        <f t="shared" si="42"/>
        <v>13794.174274202878</v>
      </c>
      <c r="AE34" s="4">
        <f t="shared" si="36"/>
        <v>2830.1129117203782</v>
      </c>
    </row>
    <row r="35" spans="3:31" hidden="1" outlineLevel="1">
      <c r="E35" s="51"/>
      <c r="F35" s="99"/>
      <c r="G35" s="48" t="str">
        <f>$G$9</f>
        <v>BULKTRAN</v>
      </c>
      <c r="H35" s="4">
        <f t="shared" ref="H35:AE35" si="43">H19+H27</f>
        <v>495941232.29976004</v>
      </c>
      <c r="I35" s="4">
        <f t="shared" si="43"/>
        <v>255048158.13514718</v>
      </c>
      <c r="J35" s="46">
        <f t="shared" ref="J35:K35" si="44">J19+J27</f>
        <v>57058.645106219963</v>
      </c>
      <c r="K35" s="46">
        <f t="shared" si="44"/>
        <v>99905.619120067597</v>
      </c>
      <c r="L35" s="4">
        <f t="shared" si="43"/>
        <v>59443429.856483005</v>
      </c>
      <c r="M35" s="4">
        <f t="shared" si="38"/>
        <v>827154.56990712113</v>
      </c>
      <c r="N35" s="4">
        <f t="shared" si="38"/>
        <v>115200.88345273754</v>
      </c>
      <c r="O35" s="4">
        <f t="shared" si="43"/>
        <v>60385785.309842862</v>
      </c>
      <c r="P35" s="4">
        <f t="shared" si="43"/>
        <v>35356518.652321063</v>
      </c>
      <c r="Q35" s="4">
        <f t="shared" si="43"/>
        <v>6345044.7262161952</v>
      </c>
      <c r="R35" s="4">
        <f t="shared" si="43"/>
        <v>1286710.3204687142</v>
      </c>
      <c r="S35" s="4">
        <f t="shared" si="39"/>
        <v>48862.242541123567</v>
      </c>
      <c r="T35" s="4">
        <f t="shared" si="43"/>
        <v>43037135.941547103</v>
      </c>
      <c r="U35" s="4">
        <f t="shared" si="40"/>
        <v>1676883.31364309</v>
      </c>
      <c r="V35" s="4">
        <f t="shared" si="43"/>
        <v>22638893.049796589</v>
      </c>
      <c r="W35" s="4">
        <f t="shared" si="43"/>
        <v>86584677.988354549</v>
      </c>
      <c r="X35" s="4">
        <f t="shared" si="41"/>
        <v>15685617.46365332</v>
      </c>
      <c r="Y35" s="4">
        <f t="shared" si="43"/>
        <v>126586071.81544755</v>
      </c>
      <c r="Z35" s="4">
        <f t="shared" si="43"/>
        <v>9718416.8768517245</v>
      </c>
      <c r="AA35" s="4">
        <f t="shared" si="43"/>
        <v>194101.71173259945</v>
      </c>
      <c r="AB35" s="4">
        <f t="shared" si="43"/>
        <v>9912518.5885843243</v>
      </c>
      <c r="AC35" s="4">
        <f t="shared" si="42"/>
        <v>128201.64109492041</v>
      </c>
      <c r="AD35" s="4">
        <f t="shared" si="42"/>
        <v>569544.68297555856</v>
      </c>
      <c r="AE35" s="4">
        <f t="shared" si="43"/>
        <v>116851.92089426193</v>
      </c>
    </row>
    <row r="36" spans="3:31" hidden="1" outlineLevel="1">
      <c r="E36" s="51"/>
      <c r="F36" s="99"/>
      <c r="G36" s="48" t="str">
        <f>$G$10</f>
        <v>SUBTRAN</v>
      </c>
      <c r="H36" s="4">
        <f t="shared" ref="H36:AE36" si="45">H20+H28</f>
        <v>137444760.42023998</v>
      </c>
      <c r="I36" s="4">
        <f t="shared" si="45"/>
        <v>70216428.646057993</v>
      </c>
      <c r="J36" s="46">
        <f t="shared" ref="J36:K36" si="46">J20+J28</f>
        <v>11433.680477339134</v>
      </c>
      <c r="K36" s="46">
        <f t="shared" si="46"/>
        <v>21280.042542801966</v>
      </c>
      <c r="L36" s="4">
        <f t="shared" si="45"/>
        <v>16455315.785266457</v>
      </c>
      <c r="M36" s="4">
        <f t="shared" si="38"/>
        <v>229976.10061135306</v>
      </c>
      <c r="N36" s="4">
        <f t="shared" si="38"/>
        <v>41624.605683825444</v>
      </c>
      <c r="O36" s="4">
        <f t="shared" si="45"/>
        <v>16726916.491561636</v>
      </c>
      <c r="P36" s="4">
        <f t="shared" si="45"/>
        <v>9500204.8447081205</v>
      </c>
      <c r="Q36" s="4">
        <f t="shared" si="45"/>
        <v>1709654.5467046138</v>
      </c>
      <c r="R36" s="4">
        <f t="shared" si="45"/>
        <v>448771.13707172999</v>
      </c>
      <c r="S36" s="4">
        <f t="shared" si="39"/>
        <v>0</v>
      </c>
      <c r="T36" s="4">
        <f t="shared" si="45"/>
        <v>11658630.528484466</v>
      </c>
      <c r="U36" s="4">
        <f t="shared" si="40"/>
        <v>428845.42968414031</v>
      </c>
      <c r="V36" s="4">
        <f t="shared" si="45"/>
        <v>6017117.2211251259</v>
      </c>
      <c r="W36" s="4">
        <f t="shared" si="45"/>
        <v>29669029.426723804</v>
      </c>
      <c r="X36" s="4">
        <f t="shared" si="41"/>
        <v>0</v>
      </c>
      <c r="Y36" s="4">
        <f t="shared" si="45"/>
        <v>36114992.077533074</v>
      </c>
      <c r="Z36" s="4">
        <f t="shared" si="45"/>
        <v>2608035.0877938457</v>
      </c>
      <c r="AA36" s="4">
        <f t="shared" si="45"/>
        <v>52365.476993534219</v>
      </c>
      <c r="AB36" s="4">
        <f t="shared" si="45"/>
        <v>2660400.5647873799</v>
      </c>
      <c r="AC36" s="4">
        <f t="shared" si="42"/>
        <v>34678.388795283136</v>
      </c>
      <c r="AD36" s="4">
        <f t="shared" si="42"/>
        <v>0</v>
      </c>
      <c r="AE36" s="4">
        <f t="shared" si="45"/>
        <v>0</v>
      </c>
    </row>
    <row r="37" spans="3:31" hidden="1" outlineLevel="1">
      <c r="E37" s="51"/>
      <c r="F37" s="99"/>
      <c r="G37" s="48" t="str">
        <f>$G$11</f>
        <v>DISTPRI</v>
      </c>
      <c r="H37" s="4">
        <f t="shared" ref="H37:AE37" si="47">H21+H29</f>
        <v>0</v>
      </c>
      <c r="I37" s="4">
        <f t="shared" si="47"/>
        <v>0</v>
      </c>
      <c r="J37" s="46">
        <f t="shared" ref="J37:K37" si="48">J21+J29</f>
        <v>0</v>
      </c>
      <c r="K37" s="46">
        <f t="shared" si="48"/>
        <v>0</v>
      </c>
      <c r="L37" s="4">
        <f t="shared" si="47"/>
        <v>0</v>
      </c>
      <c r="M37" s="4">
        <f t="shared" si="38"/>
        <v>0</v>
      </c>
      <c r="N37" s="4">
        <f t="shared" si="38"/>
        <v>0</v>
      </c>
      <c r="O37" s="4">
        <f t="shared" si="47"/>
        <v>0</v>
      </c>
      <c r="P37" s="4">
        <f t="shared" si="47"/>
        <v>0</v>
      </c>
      <c r="Q37" s="4">
        <f t="shared" si="47"/>
        <v>0</v>
      </c>
      <c r="R37" s="4">
        <f t="shared" si="47"/>
        <v>0</v>
      </c>
      <c r="S37" s="4">
        <f t="shared" si="39"/>
        <v>0</v>
      </c>
      <c r="T37" s="4">
        <f t="shared" si="47"/>
        <v>0</v>
      </c>
      <c r="U37" s="4">
        <f t="shared" si="40"/>
        <v>0</v>
      </c>
      <c r="V37" s="4">
        <f t="shared" si="47"/>
        <v>0</v>
      </c>
      <c r="W37" s="4">
        <f t="shared" si="47"/>
        <v>0</v>
      </c>
      <c r="X37" s="4">
        <f t="shared" si="41"/>
        <v>0</v>
      </c>
      <c r="Y37" s="4">
        <f t="shared" si="47"/>
        <v>0</v>
      </c>
      <c r="Z37" s="4">
        <f t="shared" si="47"/>
        <v>0</v>
      </c>
      <c r="AA37" s="4">
        <f t="shared" si="47"/>
        <v>0</v>
      </c>
      <c r="AB37" s="4">
        <f t="shared" si="47"/>
        <v>0</v>
      </c>
      <c r="AC37" s="4">
        <f t="shared" si="42"/>
        <v>0</v>
      </c>
      <c r="AD37" s="4">
        <f t="shared" si="42"/>
        <v>0</v>
      </c>
      <c r="AE37" s="4">
        <f t="shared" si="47"/>
        <v>0</v>
      </c>
    </row>
    <row r="38" spans="3:31" hidden="1" outlineLevel="1">
      <c r="E38" s="51"/>
      <c r="F38" s="99"/>
      <c r="G38" s="48" t="str">
        <f>$G$12</f>
        <v>DISTSEC</v>
      </c>
      <c r="H38" s="4">
        <f t="shared" ref="H38:AE38" si="49">H22+H30</f>
        <v>0</v>
      </c>
      <c r="I38" s="4">
        <f t="shared" si="49"/>
        <v>0</v>
      </c>
      <c r="J38" s="46">
        <f t="shared" ref="J38:K38" si="50">J22+J30</f>
        <v>0</v>
      </c>
      <c r="K38" s="46">
        <f t="shared" si="50"/>
        <v>0</v>
      </c>
      <c r="L38" s="4">
        <f t="shared" si="49"/>
        <v>0</v>
      </c>
      <c r="M38" s="4">
        <f t="shared" si="38"/>
        <v>0</v>
      </c>
      <c r="N38" s="4">
        <f t="shared" si="38"/>
        <v>0</v>
      </c>
      <c r="O38" s="4">
        <f t="shared" si="49"/>
        <v>0</v>
      </c>
      <c r="P38" s="4">
        <f t="shared" si="49"/>
        <v>0</v>
      </c>
      <c r="Q38" s="4">
        <f t="shared" si="49"/>
        <v>0</v>
      </c>
      <c r="R38" s="4">
        <f t="shared" si="49"/>
        <v>0</v>
      </c>
      <c r="S38" s="4">
        <f t="shared" si="39"/>
        <v>0</v>
      </c>
      <c r="T38" s="4">
        <f t="shared" si="49"/>
        <v>0</v>
      </c>
      <c r="U38" s="4">
        <f t="shared" si="40"/>
        <v>0</v>
      </c>
      <c r="V38" s="4">
        <f t="shared" si="49"/>
        <v>0</v>
      </c>
      <c r="W38" s="4">
        <f t="shared" si="49"/>
        <v>0</v>
      </c>
      <c r="X38" s="4">
        <f t="shared" si="41"/>
        <v>0</v>
      </c>
      <c r="Y38" s="4">
        <f t="shared" si="49"/>
        <v>0</v>
      </c>
      <c r="Z38" s="4">
        <f t="shared" si="49"/>
        <v>0</v>
      </c>
      <c r="AA38" s="4">
        <f t="shared" si="49"/>
        <v>0</v>
      </c>
      <c r="AB38" s="4">
        <f t="shared" si="49"/>
        <v>0</v>
      </c>
      <c r="AC38" s="4">
        <f t="shared" si="42"/>
        <v>0</v>
      </c>
      <c r="AD38" s="4">
        <f t="shared" si="42"/>
        <v>0</v>
      </c>
      <c r="AE38" s="4">
        <f t="shared" si="49"/>
        <v>0</v>
      </c>
    </row>
    <row r="39" spans="3:31" hidden="1" outlineLevel="1">
      <c r="E39" s="51"/>
      <c r="F39" s="99"/>
      <c r="G39" s="48" t="str">
        <f>$G$13</f>
        <v>ENERGY</v>
      </c>
      <c r="H39" s="4">
        <f t="shared" ref="H39:AE39" si="51">H23+H31</f>
        <v>0</v>
      </c>
      <c r="I39" s="4">
        <f t="shared" si="51"/>
        <v>0</v>
      </c>
      <c r="J39" s="46">
        <f t="shared" ref="J39:K39" si="52">J23+J31</f>
        <v>0</v>
      </c>
      <c r="K39" s="46">
        <f t="shared" si="52"/>
        <v>0</v>
      </c>
      <c r="L39" s="4">
        <f t="shared" si="51"/>
        <v>0</v>
      </c>
      <c r="M39" s="4">
        <f t="shared" si="38"/>
        <v>0</v>
      </c>
      <c r="N39" s="4">
        <f t="shared" si="38"/>
        <v>0</v>
      </c>
      <c r="O39" s="4">
        <f t="shared" si="51"/>
        <v>0</v>
      </c>
      <c r="P39" s="4">
        <f t="shared" si="51"/>
        <v>0</v>
      </c>
      <c r="Q39" s="4">
        <f t="shared" si="51"/>
        <v>0</v>
      </c>
      <c r="R39" s="4">
        <f t="shared" si="51"/>
        <v>0</v>
      </c>
      <c r="S39" s="4">
        <f t="shared" si="39"/>
        <v>0</v>
      </c>
      <c r="T39" s="4">
        <f t="shared" si="51"/>
        <v>0</v>
      </c>
      <c r="U39" s="4">
        <f t="shared" si="40"/>
        <v>0</v>
      </c>
      <c r="V39" s="4">
        <f t="shared" si="51"/>
        <v>0</v>
      </c>
      <c r="W39" s="4">
        <f t="shared" si="51"/>
        <v>0</v>
      </c>
      <c r="X39" s="4">
        <f t="shared" si="41"/>
        <v>0</v>
      </c>
      <c r="Y39" s="4">
        <f t="shared" si="51"/>
        <v>0</v>
      </c>
      <c r="Z39" s="4">
        <f t="shared" si="51"/>
        <v>0</v>
      </c>
      <c r="AA39" s="4">
        <f t="shared" si="51"/>
        <v>0</v>
      </c>
      <c r="AB39" s="4">
        <f t="shared" si="51"/>
        <v>0</v>
      </c>
      <c r="AC39" s="4">
        <f t="shared" si="42"/>
        <v>0</v>
      </c>
      <c r="AD39" s="4">
        <f t="shared" si="42"/>
        <v>0</v>
      </c>
      <c r="AE39" s="4">
        <f t="shared" si="51"/>
        <v>0</v>
      </c>
    </row>
    <row r="40" spans="3:31" hidden="1" outlineLevel="1">
      <c r="E40" s="51"/>
      <c r="F40" s="99"/>
      <c r="G40" s="48" t="str">
        <f>$G$14</f>
        <v>CUSTOMER</v>
      </c>
      <c r="H40" s="4">
        <f t="shared" ref="H40:AE41" si="53">H24+H32</f>
        <v>0</v>
      </c>
      <c r="I40" s="4">
        <f t="shared" si="53"/>
        <v>0</v>
      </c>
      <c r="J40" s="46">
        <f t="shared" ref="J40:K40" si="54">J24+J32</f>
        <v>0</v>
      </c>
      <c r="K40" s="46">
        <f t="shared" si="54"/>
        <v>0</v>
      </c>
      <c r="L40" s="4">
        <f t="shared" si="53"/>
        <v>0</v>
      </c>
      <c r="M40" s="4">
        <f t="shared" si="38"/>
        <v>0</v>
      </c>
      <c r="N40" s="4">
        <f t="shared" si="38"/>
        <v>0</v>
      </c>
      <c r="O40" s="4">
        <f t="shared" si="53"/>
        <v>0</v>
      </c>
      <c r="P40" s="4">
        <f t="shared" si="53"/>
        <v>0</v>
      </c>
      <c r="Q40" s="4">
        <f t="shared" si="53"/>
        <v>0</v>
      </c>
      <c r="R40" s="4">
        <f t="shared" si="53"/>
        <v>0</v>
      </c>
      <c r="S40" s="4">
        <f t="shared" si="39"/>
        <v>0</v>
      </c>
      <c r="T40" s="4">
        <f t="shared" si="53"/>
        <v>0</v>
      </c>
      <c r="U40" s="4">
        <f t="shared" si="40"/>
        <v>0</v>
      </c>
      <c r="V40" s="4">
        <f t="shared" si="53"/>
        <v>0</v>
      </c>
      <c r="W40" s="4">
        <f t="shared" si="53"/>
        <v>0</v>
      </c>
      <c r="X40" s="4">
        <f t="shared" si="41"/>
        <v>0</v>
      </c>
      <c r="Y40" s="4">
        <f t="shared" si="53"/>
        <v>0</v>
      </c>
      <c r="Z40" s="4">
        <f t="shared" si="53"/>
        <v>0</v>
      </c>
      <c r="AA40" s="4">
        <f t="shared" si="53"/>
        <v>0</v>
      </c>
      <c r="AB40" s="4">
        <f t="shared" si="53"/>
        <v>0</v>
      </c>
      <c r="AC40" s="4">
        <f t="shared" si="42"/>
        <v>0</v>
      </c>
      <c r="AD40" s="4">
        <f t="shared" si="42"/>
        <v>0</v>
      </c>
      <c r="AE40" s="4">
        <f t="shared" si="53"/>
        <v>0</v>
      </c>
    </row>
    <row r="41" spans="3:31" collapsed="1">
      <c r="D41" s="48" t="s">
        <v>3</v>
      </c>
      <c r="E41" s="46">
        <f>E25+E33</f>
        <v>645397517</v>
      </c>
      <c r="F41" s="167"/>
      <c r="G41" s="48" t="str">
        <f>$G$15</f>
        <v>TOTAL</v>
      </c>
      <c r="H41" s="4">
        <f>H25+H33</f>
        <v>645397517.00000012</v>
      </c>
      <c r="I41" s="4">
        <f t="shared" si="53"/>
        <v>331441764.52826118</v>
      </c>
      <c r="J41" s="46">
        <f t="shared" ref="J41:K41" si="55">J25+J33</f>
        <v>69874.266137078172</v>
      </c>
      <c r="K41" s="46">
        <f t="shared" si="55"/>
        <v>123605.34103537191</v>
      </c>
      <c r="L41" s="4">
        <f t="shared" si="53"/>
        <v>77338444.853078708</v>
      </c>
      <c r="M41" s="4">
        <f t="shared" si="38"/>
        <v>1077164.0667208435</v>
      </c>
      <c r="N41" s="4">
        <f t="shared" si="38"/>
        <v>159615.61449527415</v>
      </c>
      <c r="O41" s="4">
        <f t="shared" si="53"/>
        <v>78575224.534294829</v>
      </c>
      <c r="P41" s="4">
        <f t="shared" si="53"/>
        <v>45713046.090493113</v>
      </c>
      <c r="Q41" s="4">
        <f t="shared" si="53"/>
        <v>8208374.0509448443</v>
      </c>
      <c r="R41" s="4">
        <f t="shared" si="53"/>
        <v>1766645.1343010303</v>
      </c>
      <c r="S41" s="4">
        <f t="shared" si="39"/>
        <v>50045.669073207537</v>
      </c>
      <c r="T41" s="4">
        <f t="shared" si="53"/>
        <v>55738110.944812201</v>
      </c>
      <c r="U41" s="4">
        <f t="shared" si="40"/>
        <v>2146342.2743763616</v>
      </c>
      <c r="V41" s="4">
        <f t="shared" si="53"/>
        <v>29204316.392352641</v>
      </c>
      <c r="W41" s="4">
        <f t="shared" si="53"/>
        <v>118350758.22311541</v>
      </c>
      <c r="X41" s="4">
        <f t="shared" si="41"/>
        <v>16065517.667025773</v>
      </c>
      <c r="Y41" s="4">
        <f t="shared" si="53"/>
        <v>165766934.55687019</v>
      </c>
      <c r="Z41" s="4">
        <f t="shared" si="53"/>
        <v>12561828.643729413</v>
      </c>
      <c r="AA41" s="4">
        <f t="shared" si="53"/>
        <v>251168.26472349395</v>
      </c>
      <c r="AB41" s="4">
        <f t="shared" si="53"/>
        <v>12812996.908452906</v>
      </c>
      <c r="AC41" s="4">
        <f t="shared" si="42"/>
        <v>165985.02908054457</v>
      </c>
      <c r="AD41" s="4">
        <f t="shared" si="42"/>
        <v>583338.85724976147</v>
      </c>
      <c r="AE41" s="4">
        <f t="shared" si="53"/>
        <v>119682.03380598231</v>
      </c>
    </row>
    <row r="42" spans="3:31">
      <c r="E42" s="4"/>
      <c r="F42" s="167"/>
      <c r="G42" s="3"/>
      <c r="H42" s="4"/>
      <c r="I42" s="4"/>
      <c r="J42" s="46"/>
      <c r="K42" s="46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</row>
    <row r="43" spans="3:31">
      <c r="C43" s="48" t="s">
        <v>592</v>
      </c>
      <c r="E43" s="3"/>
      <c r="F43" s="167"/>
      <c r="G43" s="3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</row>
    <row r="44" spans="3:31" hidden="1" outlineLevel="1">
      <c r="F44" s="167" t="str">
        <f>F51</f>
        <v>DIST_CPD</v>
      </c>
      <c r="G44" s="48" t="str">
        <f>$G$8</f>
        <v>PRODUCTION</v>
      </c>
      <c r="H44" s="4">
        <f t="shared" ref="H44:H75" si="56">SUBTOTAL(9,I44:AE44)</f>
        <v>0</v>
      </c>
      <c r="I44" s="5">
        <f t="shared" ref="I44:N44" si="57">VLOOKUP(CONCATENATE($F44," ",$G44),AllocFactorMatrix,(I$4+1),FALSE)*$E51</f>
        <v>0</v>
      </c>
      <c r="J44" s="47">
        <f t="shared" si="57"/>
        <v>0</v>
      </c>
      <c r="K44" s="47">
        <f t="shared" si="57"/>
        <v>0</v>
      </c>
      <c r="L44" s="5">
        <f t="shared" si="57"/>
        <v>0</v>
      </c>
      <c r="M44" s="5">
        <f t="shared" si="57"/>
        <v>0</v>
      </c>
      <c r="N44" s="5">
        <f t="shared" si="57"/>
        <v>0</v>
      </c>
      <c r="O44" s="5">
        <f t="shared" ref="O44:O51" si="58">SUBTOTAL(9,L44:N44)</f>
        <v>0</v>
      </c>
      <c r="P44" s="5">
        <f>VLOOKUP(CONCATENATE($F44," ",$G44),AllocFactorMatrix,(P$4+1),FALSE)*$E51</f>
        <v>0</v>
      </c>
      <c r="Q44" s="5">
        <f>VLOOKUP(CONCATENATE($F44," ",$G44),AllocFactorMatrix,(Q$4+1),FALSE)*$E51</f>
        <v>0</v>
      </c>
      <c r="R44" s="5">
        <f>VLOOKUP(CONCATENATE($F44," ",$G44),AllocFactorMatrix,(R$4+1),FALSE)*$E51</f>
        <v>0</v>
      </c>
      <c r="S44" s="5">
        <f>VLOOKUP(CONCATENATE($F44," ",$G44),AllocFactorMatrix,(S$4+1),FALSE)*$E51</f>
        <v>0</v>
      </c>
      <c r="T44" s="5">
        <f>SUBTOTAL(9,P44:S44)</f>
        <v>0</v>
      </c>
      <c r="U44" s="5">
        <f>VLOOKUP(CONCATENATE($F44," ",$G44),AllocFactorMatrix,(U$4+1),FALSE)*$E51</f>
        <v>0</v>
      </c>
      <c r="V44" s="5">
        <f>VLOOKUP(CONCATENATE($F44," ",$G44),AllocFactorMatrix,(V$4+1),FALSE)*$E51</f>
        <v>0</v>
      </c>
      <c r="W44" s="5">
        <f>VLOOKUP(CONCATENATE($F44," ",$G44),AllocFactorMatrix,(W$4+1),FALSE)*$E51</f>
        <v>0</v>
      </c>
      <c r="X44" s="5">
        <f>VLOOKUP(CONCATENATE($F44," ",$G44),AllocFactorMatrix,(X$4+1),FALSE)*$E51</f>
        <v>0</v>
      </c>
      <c r="Y44" s="5">
        <f>SUBTOTAL(9,U44:X44)</f>
        <v>0</v>
      </c>
      <c r="Z44" s="5">
        <f>VLOOKUP(CONCATENATE($F44," ",$G44),AllocFactorMatrix,(Z$4+1),FALSE)*$E51</f>
        <v>0</v>
      </c>
      <c r="AA44" s="5">
        <f>VLOOKUP(CONCATENATE($F44," ",$G44),AllocFactorMatrix,(AA$4+1),FALSE)*$E51</f>
        <v>0</v>
      </c>
      <c r="AB44" s="5">
        <f t="shared" ref="AB44:AB75" si="59">SUBTOTAL(9,Z44:AA44)</f>
        <v>0</v>
      </c>
      <c r="AC44" s="5">
        <f>VLOOKUP(CONCATENATE($F44," ",$G44),AllocFactorMatrix,(AC$4+1),FALSE)*$E51</f>
        <v>0</v>
      </c>
      <c r="AD44" s="5">
        <f>VLOOKUP(CONCATENATE($F44," ",$G44),AllocFactorMatrix,(AD$4+1),FALSE)*$E51</f>
        <v>0</v>
      </c>
      <c r="AE44" s="5">
        <f>VLOOKUP(CONCATENATE($F44," ",$G44),AllocFactorMatrix,(AE$4+1),FALSE)*$E51</f>
        <v>0</v>
      </c>
    </row>
    <row r="45" spans="3:31" hidden="1" outlineLevel="1">
      <c r="F45" s="167" t="str">
        <f>F51</f>
        <v>DIST_CPD</v>
      </c>
      <c r="G45" s="48" t="str">
        <f>$G$9</f>
        <v>BULKTRAN</v>
      </c>
      <c r="H45" s="4">
        <f t="shared" si="56"/>
        <v>0</v>
      </c>
      <c r="I45" s="5">
        <f t="shared" ref="I45:N45" si="60">VLOOKUP(CONCATENATE($F45," ",$G45),AllocFactorMatrix,(I$4+1),FALSE)*$E51</f>
        <v>0</v>
      </c>
      <c r="J45" s="47">
        <f t="shared" si="60"/>
        <v>0</v>
      </c>
      <c r="K45" s="47">
        <f t="shared" si="60"/>
        <v>0</v>
      </c>
      <c r="L45" s="5">
        <f t="shared" si="60"/>
        <v>0</v>
      </c>
      <c r="M45" s="5">
        <f t="shared" si="60"/>
        <v>0</v>
      </c>
      <c r="N45" s="5">
        <f t="shared" si="60"/>
        <v>0</v>
      </c>
      <c r="O45" s="5">
        <f t="shared" si="58"/>
        <v>0</v>
      </c>
      <c r="P45" s="5">
        <f>VLOOKUP(CONCATENATE($F45," ",$G45),AllocFactorMatrix,(P$4+1),FALSE)*$E51</f>
        <v>0</v>
      </c>
      <c r="Q45" s="5">
        <f>VLOOKUP(CONCATENATE($F45," ",$G45),AllocFactorMatrix,(Q$4+1),FALSE)*$E51</f>
        <v>0</v>
      </c>
      <c r="R45" s="5">
        <f>VLOOKUP(CONCATENATE($F45," ",$G45),AllocFactorMatrix,(R$4+1),FALSE)*$E51</f>
        <v>0</v>
      </c>
      <c r="S45" s="5">
        <f>VLOOKUP(CONCATENATE($F45," ",$G45),AllocFactorMatrix,(S$4+1),FALSE)*$E51</f>
        <v>0</v>
      </c>
      <c r="T45" s="5">
        <f t="shared" ref="T45:T108" si="61">SUBTOTAL(9,P45:S45)</f>
        <v>0</v>
      </c>
      <c r="U45" s="5">
        <f>VLOOKUP(CONCATENATE($F45," ",$G45),AllocFactorMatrix,(U$4+1),FALSE)*$E51</f>
        <v>0</v>
      </c>
      <c r="V45" s="5">
        <f>VLOOKUP(CONCATENATE($F45," ",$G45),AllocFactorMatrix,(V$4+1),FALSE)*$E51</f>
        <v>0</v>
      </c>
      <c r="W45" s="5">
        <f>VLOOKUP(CONCATENATE($F45," ",$G45),AllocFactorMatrix,(W$4+1),FALSE)*$E51</f>
        <v>0</v>
      </c>
      <c r="X45" s="5">
        <f>VLOOKUP(CONCATENATE($F45," ",$G45),AllocFactorMatrix,(X$4+1),FALSE)*$E51</f>
        <v>0</v>
      </c>
      <c r="Y45" s="5">
        <f t="shared" ref="Y45:Y51" si="62">SUBTOTAL(9,U45:X45)</f>
        <v>0</v>
      </c>
      <c r="Z45" s="5">
        <f>VLOOKUP(CONCATENATE($F45," ",$G45),AllocFactorMatrix,(Z$4+1),FALSE)*$E51</f>
        <v>0</v>
      </c>
      <c r="AA45" s="5">
        <f>VLOOKUP(CONCATENATE($F45," ",$G45),AllocFactorMatrix,(AA$4+1),FALSE)*$E51</f>
        <v>0</v>
      </c>
      <c r="AB45" s="5">
        <f t="shared" si="59"/>
        <v>0</v>
      </c>
      <c r="AC45" s="5">
        <f>VLOOKUP(CONCATENATE($F45," ",$G45),AllocFactorMatrix,(AC$4+1),FALSE)*$E51</f>
        <v>0</v>
      </c>
      <c r="AD45" s="5">
        <f>VLOOKUP(CONCATENATE($F45," ",$G45),AllocFactorMatrix,(AD$4+1),FALSE)*$E51</f>
        <v>0</v>
      </c>
      <c r="AE45" s="5">
        <f>VLOOKUP(CONCATENATE($F45," ",$G45),AllocFactorMatrix,(AE$4+1),FALSE)*$E51</f>
        <v>0</v>
      </c>
    </row>
    <row r="46" spans="3:31" hidden="1" outlineLevel="1">
      <c r="F46" s="167" t="str">
        <f>F51</f>
        <v>DIST_CPD</v>
      </c>
      <c r="G46" s="48" t="str">
        <f>$G$10</f>
        <v>SUBTRAN</v>
      </c>
      <c r="H46" s="4">
        <f t="shared" si="56"/>
        <v>0</v>
      </c>
      <c r="I46" s="5">
        <f t="shared" ref="I46:N46" si="63">VLOOKUP(CONCATENATE($F46," ",$G46),AllocFactorMatrix,(I$4+1),FALSE)*$E51</f>
        <v>0</v>
      </c>
      <c r="J46" s="47">
        <f t="shared" si="63"/>
        <v>0</v>
      </c>
      <c r="K46" s="47">
        <f t="shared" si="63"/>
        <v>0</v>
      </c>
      <c r="L46" s="5">
        <f t="shared" si="63"/>
        <v>0</v>
      </c>
      <c r="M46" s="5">
        <f t="shared" si="63"/>
        <v>0</v>
      </c>
      <c r="N46" s="5">
        <f t="shared" si="63"/>
        <v>0</v>
      </c>
      <c r="O46" s="5">
        <f t="shared" si="58"/>
        <v>0</v>
      </c>
      <c r="P46" s="5">
        <f>VLOOKUP(CONCATENATE($F46," ",$G46),AllocFactorMatrix,(P$4+1),FALSE)*$E51</f>
        <v>0</v>
      </c>
      <c r="Q46" s="5">
        <f>VLOOKUP(CONCATENATE($F46," ",$G46),AllocFactorMatrix,(Q$4+1),FALSE)*$E51</f>
        <v>0</v>
      </c>
      <c r="R46" s="5">
        <f>VLOOKUP(CONCATENATE($F46," ",$G46),AllocFactorMatrix,(R$4+1),FALSE)*$E51</f>
        <v>0</v>
      </c>
      <c r="S46" s="5">
        <f>VLOOKUP(CONCATENATE($F46," ",$G46),AllocFactorMatrix,(S$4+1),FALSE)*$E51</f>
        <v>0</v>
      </c>
      <c r="T46" s="5">
        <f t="shared" si="61"/>
        <v>0</v>
      </c>
      <c r="U46" s="5">
        <f>VLOOKUP(CONCATENATE($F46," ",$G46),AllocFactorMatrix,(U$4+1),FALSE)*$E51</f>
        <v>0</v>
      </c>
      <c r="V46" s="5">
        <f>VLOOKUP(CONCATENATE($F46," ",$G46),AllocFactorMatrix,(V$4+1),FALSE)*$E51</f>
        <v>0</v>
      </c>
      <c r="W46" s="5">
        <f>VLOOKUP(CONCATENATE($F46," ",$G46),AllocFactorMatrix,(W$4+1),FALSE)*$E51</f>
        <v>0</v>
      </c>
      <c r="X46" s="5">
        <f>VLOOKUP(CONCATENATE($F46," ",$G46),AllocFactorMatrix,(X$4+1),FALSE)*$E51</f>
        <v>0</v>
      </c>
      <c r="Y46" s="5">
        <f t="shared" si="62"/>
        <v>0</v>
      </c>
      <c r="Z46" s="5">
        <f>VLOOKUP(CONCATENATE($F46," ",$G46),AllocFactorMatrix,(Z$4+1),FALSE)*$E51</f>
        <v>0</v>
      </c>
      <c r="AA46" s="5">
        <f>VLOOKUP(CONCATENATE($F46," ",$G46),AllocFactorMatrix,(AA$4+1),FALSE)*$E51</f>
        <v>0</v>
      </c>
      <c r="AB46" s="5">
        <f t="shared" si="59"/>
        <v>0</v>
      </c>
      <c r="AC46" s="5">
        <f>VLOOKUP(CONCATENATE($F46," ",$G46),AllocFactorMatrix,(AC$4+1),FALSE)*$E51</f>
        <v>0</v>
      </c>
      <c r="AD46" s="5">
        <f>VLOOKUP(CONCATENATE($F46," ",$G46),AllocFactorMatrix,(AD$4+1),FALSE)*$E51</f>
        <v>0</v>
      </c>
      <c r="AE46" s="5">
        <f>VLOOKUP(CONCATENATE($F46," ",$G46),AllocFactorMatrix,(AE$4+1),FALSE)*$E51</f>
        <v>0</v>
      </c>
    </row>
    <row r="47" spans="3:31" hidden="1" outlineLevel="1">
      <c r="F47" s="167" t="str">
        <f>F51</f>
        <v>DIST_CPD</v>
      </c>
      <c r="G47" s="48" t="str">
        <f>$G$11</f>
        <v>DISTPRI</v>
      </c>
      <c r="H47" s="4">
        <f t="shared" si="56"/>
        <v>7866117.8000000007</v>
      </c>
      <c r="I47" s="5">
        <f t="shared" ref="I47:N47" si="64">VLOOKUP(CONCATENATE($F47," ",$G47),AllocFactorMatrix,(I$4+1),FALSE)*$E51</f>
        <v>5149943.904963851</v>
      </c>
      <c r="J47" s="47">
        <f t="shared" si="64"/>
        <v>845.62825735304284</v>
      </c>
      <c r="K47" s="47">
        <f t="shared" si="64"/>
        <v>1564.6544945193893</v>
      </c>
      <c r="L47" s="5">
        <f t="shared" si="64"/>
        <v>1204950.1768883578</v>
      </c>
      <c r="M47" s="5">
        <f t="shared" si="64"/>
        <v>16837.893955270189</v>
      </c>
      <c r="N47" s="5">
        <f t="shared" si="64"/>
        <v>0</v>
      </c>
      <c r="O47" s="5">
        <f t="shared" si="58"/>
        <v>1221788.0708436281</v>
      </c>
      <c r="P47" s="5">
        <f>VLOOKUP(CONCATENATE($F47," ",$G47),AllocFactorMatrix,(P$4+1),FALSE)*$E51</f>
        <v>698775.57263717835</v>
      </c>
      <c r="Q47" s="5">
        <f>VLOOKUP(CONCATENATE($F47," ",$G47),AllocFactorMatrix,(Q$4+1),FALSE)*$E51</f>
        <v>125740.72888812869</v>
      </c>
      <c r="R47" s="5">
        <f>VLOOKUP(CONCATENATE($F47," ",$G47),AllocFactorMatrix,(R$4+1),FALSE)*$E51</f>
        <v>0</v>
      </c>
      <c r="S47" s="5">
        <f>VLOOKUP(CONCATENATE($F47," ",$G47),AllocFactorMatrix,(S$4+1),FALSE)*$E51</f>
        <v>0</v>
      </c>
      <c r="T47" s="5">
        <f t="shared" si="61"/>
        <v>824516.301525307</v>
      </c>
      <c r="U47" s="5">
        <f>VLOOKUP(CONCATENATE($F47," ",$G47),AllocFactorMatrix,(U$4+1),FALSE)*$E51</f>
        <v>31642.996388152304</v>
      </c>
      <c r="V47" s="5">
        <f>VLOOKUP(CONCATENATE($F47," ",$G47),AllocFactorMatrix,(V$4+1),FALSE)*$E51</f>
        <v>437555.0130668481</v>
      </c>
      <c r="W47" s="5">
        <f>VLOOKUP(CONCATENATE($F47," ",$G47),AllocFactorMatrix,(W$4+1),FALSE)*$E51</f>
        <v>0</v>
      </c>
      <c r="X47" s="5">
        <f>VLOOKUP(CONCATENATE($F47," ",$G47),AllocFactorMatrix,(X$4+1),FALSE)*$E51</f>
        <v>0</v>
      </c>
      <c r="Y47" s="5">
        <f t="shared" si="62"/>
        <v>469198.0094550004</v>
      </c>
      <c r="Z47" s="5">
        <f>VLOOKUP(CONCATENATE($F47," ",$G47),AllocFactorMatrix,(Z$4+1),FALSE)*$E51</f>
        <v>191881.2559210716</v>
      </c>
      <c r="AA47" s="5">
        <f>VLOOKUP(CONCATENATE($F47," ",$G47),AllocFactorMatrix,(AA$4+1),FALSE)*$E51</f>
        <v>3851.3594049280528</v>
      </c>
      <c r="AB47" s="5">
        <f t="shared" si="59"/>
        <v>195732.61532599965</v>
      </c>
      <c r="AC47" s="5">
        <f>VLOOKUP(CONCATENATE($F47," ",$G47),AllocFactorMatrix,(AC$4+1),FALSE)*$E51</f>
        <v>2528.6151343435631</v>
      </c>
      <c r="AD47" s="5">
        <f>VLOOKUP(CONCATENATE($F47," ",$G47),AllocFactorMatrix,(AD$4+1),FALSE)*$E51</f>
        <v>0</v>
      </c>
      <c r="AE47" s="5">
        <f>VLOOKUP(CONCATENATE($F47," ",$G47),AllocFactorMatrix,(AE$4+1),FALSE)*$E51</f>
        <v>0</v>
      </c>
    </row>
    <row r="48" spans="3:31" hidden="1" outlineLevel="1">
      <c r="F48" s="167" t="str">
        <f>F51</f>
        <v>DIST_CPD</v>
      </c>
      <c r="G48" s="48" t="str">
        <f>$G$12</f>
        <v>DISTSEC</v>
      </c>
      <c r="H48" s="4">
        <f t="shared" si="56"/>
        <v>0</v>
      </c>
      <c r="I48" s="5">
        <f t="shared" ref="I48:N48" si="65">VLOOKUP(CONCATENATE($F48," ",$G48),AllocFactorMatrix,(I$4+1),FALSE)*$E51</f>
        <v>0</v>
      </c>
      <c r="J48" s="47">
        <f t="shared" si="65"/>
        <v>0</v>
      </c>
      <c r="K48" s="47">
        <f t="shared" si="65"/>
        <v>0</v>
      </c>
      <c r="L48" s="5">
        <f t="shared" si="65"/>
        <v>0</v>
      </c>
      <c r="M48" s="5">
        <f t="shared" si="65"/>
        <v>0</v>
      </c>
      <c r="N48" s="5">
        <f t="shared" si="65"/>
        <v>0</v>
      </c>
      <c r="O48" s="5">
        <f t="shared" si="58"/>
        <v>0</v>
      </c>
      <c r="P48" s="5">
        <f>VLOOKUP(CONCATENATE($F48," ",$G48),AllocFactorMatrix,(P$4+1),FALSE)*$E51</f>
        <v>0</v>
      </c>
      <c r="Q48" s="5">
        <f>VLOOKUP(CONCATENATE($F48," ",$G48),AllocFactorMatrix,(Q$4+1),FALSE)*$E51</f>
        <v>0</v>
      </c>
      <c r="R48" s="5">
        <f>VLOOKUP(CONCATENATE($F48," ",$G48),AllocFactorMatrix,(R$4+1),FALSE)*$E51</f>
        <v>0</v>
      </c>
      <c r="S48" s="5">
        <f>VLOOKUP(CONCATENATE($F48," ",$G48),AllocFactorMatrix,(S$4+1),FALSE)*$E51</f>
        <v>0</v>
      </c>
      <c r="T48" s="5">
        <f t="shared" si="61"/>
        <v>0</v>
      </c>
      <c r="U48" s="5">
        <f>VLOOKUP(CONCATENATE($F48," ",$G48),AllocFactorMatrix,(U$4+1),FALSE)*$E51</f>
        <v>0</v>
      </c>
      <c r="V48" s="5">
        <f>VLOOKUP(CONCATENATE($F48," ",$G48),AllocFactorMatrix,(V$4+1),FALSE)*$E51</f>
        <v>0</v>
      </c>
      <c r="W48" s="5">
        <f>VLOOKUP(CONCATENATE($F48," ",$G48),AllocFactorMatrix,(W$4+1),FALSE)*$E51</f>
        <v>0</v>
      </c>
      <c r="X48" s="5">
        <f>VLOOKUP(CONCATENATE($F48," ",$G48),AllocFactorMatrix,(X$4+1),FALSE)*$E51</f>
        <v>0</v>
      </c>
      <c r="Y48" s="5">
        <f t="shared" si="62"/>
        <v>0</v>
      </c>
      <c r="Z48" s="5">
        <f>VLOOKUP(CONCATENATE($F48," ",$G48),AllocFactorMatrix,(Z$4+1),FALSE)*$E51</f>
        <v>0</v>
      </c>
      <c r="AA48" s="5">
        <f>VLOOKUP(CONCATENATE($F48," ",$G48),AllocFactorMatrix,(AA$4+1),FALSE)*$E51</f>
        <v>0</v>
      </c>
      <c r="AB48" s="5">
        <f t="shared" si="59"/>
        <v>0</v>
      </c>
      <c r="AC48" s="5">
        <f>VLOOKUP(CONCATENATE($F48," ",$G48),AllocFactorMatrix,(AC$4+1),FALSE)*$E51</f>
        <v>0</v>
      </c>
      <c r="AD48" s="5">
        <f>VLOOKUP(CONCATENATE($F48," ",$G48),AllocFactorMatrix,(AD$4+1),FALSE)*$E51</f>
        <v>0</v>
      </c>
      <c r="AE48" s="5">
        <f>VLOOKUP(CONCATENATE($F48," ",$G48),AllocFactorMatrix,(AE$4+1),FALSE)*$E51</f>
        <v>0</v>
      </c>
    </row>
    <row r="49" spans="4:31" hidden="1" outlineLevel="1">
      <c r="F49" s="167" t="str">
        <f>F51</f>
        <v>DIST_CPD</v>
      </c>
      <c r="G49" s="48" t="str">
        <f>$G$13</f>
        <v>ENERGY</v>
      </c>
      <c r="H49" s="4">
        <f t="shared" si="56"/>
        <v>0</v>
      </c>
      <c r="I49" s="5">
        <f t="shared" ref="I49:N49" si="66">VLOOKUP(CONCATENATE($F49," ",$G49),AllocFactorMatrix,(I$4+1),FALSE)*$E51</f>
        <v>0</v>
      </c>
      <c r="J49" s="47">
        <f t="shared" si="66"/>
        <v>0</v>
      </c>
      <c r="K49" s="47">
        <f t="shared" si="66"/>
        <v>0</v>
      </c>
      <c r="L49" s="5">
        <f t="shared" si="66"/>
        <v>0</v>
      </c>
      <c r="M49" s="5">
        <f t="shared" si="66"/>
        <v>0</v>
      </c>
      <c r="N49" s="5">
        <f t="shared" si="66"/>
        <v>0</v>
      </c>
      <c r="O49" s="5">
        <f t="shared" si="58"/>
        <v>0</v>
      </c>
      <c r="P49" s="5">
        <f>VLOOKUP(CONCATENATE($F49," ",$G49),AllocFactorMatrix,(P$4+1),FALSE)*$E51</f>
        <v>0</v>
      </c>
      <c r="Q49" s="5">
        <f>VLOOKUP(CONCATENATE($F49," ",$G49),AllocFactorMatrix,(Q$4+1),FALSE)*$E51</f>
        <v>0</v>
      </c>
      <c r="R49" s="5">
        <f>VLOOKUP(CONCATENATE($F49," ",$G49),AllocFactorMatrix,(R$4+1),FALSE)*$E51</f>
        <v>0</v>
      </c>
      <c r="S49" s="5">
        <f>VLOOKUP(CONCATENATE($F49," ",$G49),AllocFactorMatrix,(S$4+1),FALSE)*$E51</f>
        <v>0</v>
      </c>
      <c r="T49" s="5">
        <f t="shared" si="61"/>
        <v>0</v>
      </c>
      <c r="U49" s="5">
        <f>VLOOKUP(CONCATENATE($F49," ",$G49),AllocFactorMatrix,(U$4+1),FALSE)*$E51</f>
        <v>0</v>
      </c>
      <c r="V49" s="5">
        <f>VLOOKUP(CONCATENATE($F49," ",$G49),AllocFactorMatrix,(V$4+1),FALSE)*$E51</f>
        <v>0</v>
      </c>
      <c r="W49" s="5">
        <f>VLOOKUP(CONCATENATE($F49," ",$G49),AllocFactorMatrix,(W$4+1),FALSE)*$E51</f>
        <v>0</v>
      </c>
      <c r="X49" s="5">
        <f>VLOOKUP(CONCATENATE($F49," ",$G49),AllocFactorMatrix,(X$4+1),FALSE)*$E51</f>
        <v>0</v>
      </c>
      <c r="Y49" s="5">
        <f t="shared" si="62"/>
        <v>0</v>
      </c>
      <c r="Z49" s="5">
        <f>VLOOKUP(CONCATENATE($F49," ",$G49),AllocFactorMatrix,(Z$4+1),FALSE)*$E51</f>
        <v>0</v>
      </c>
      <c r="AA49" s="5">
        <f>VLOOKUP(CONCATENATE($F49," ",$G49),AllocFactorMatrix,(AA$4+1),FALSE)*$E51</f>
        <v>0</v>
      </c>
      <c r="AB49" s="5">
        <f t="shared" si="59"/>
        <v>0</v>
      </c>
      <c r="AC49" s="5">
        <f>VLOOKUP(CONCATENATE($F49," ",$G49),AllocFactorMatrix,(AC$4+1),FALSE)*$E51</f>
        <v>0</v>
      </c>
      <c r="AD49" s="5">
        <f>VLOOKUP(CONCATENATE($F49," ",$G49),AllocFactorMatrix,(AD$4+1),FALSE)*$E51</f>
        <v>0</v>
      </c>
      <c r="AE49" s="5">
        <f>VLOOKUP(CONCATENATE($F49," ",$G49),AllocFactorMatrix,(AE$4+1),FALSE)*$E51</f>
        <v>0</v>
      </c>
    </row>
    <row r="50" spans="4:31" hidden="1" outlineLevel="1">
      <c r="F50" s="167" t="str">
        <f>F51</f>
        <v>DIST_CPD</v>
      </c>
      <c r="G50" s="48" t="str">
        <f>$G$14</f>
        <v>CUSTOMER</v>
      </c>
      <c r="H50" s="4">
        <f t="shared" si="56"/>
        <v>0</v>
      </c>
      <c r="I50" s="5">
        <f t="shared" ref="I50:N50" si="67">VLOOKUP(CONCATENATE($F50," ",$G50),AllocFactorMatrix,(I$4+1),FALSE)*$E51</f>
        <v>0</v>
      </c>
      <c r="J50" s="47">
        <f t="shared" si="67"/>
        <v>0</v>
      </c>
      <c r="K50" s="47">
        <f t="shared" si="67"/>
        <v>0</v>
      </c>
      <c r="L50" s="5">
        <f t="shared" si="67"/>
        <v>0</v>
      </c>
      <c r="M50" s="5">
        <f t="shared" si="67"/>
        <v>0</v>
      </c>
      <c r="N50" s="5">
        <f t="shared" si="67"/>
        <v>0</v>
      </c>
      <c r="O50" s="5">
        <f t="shared" si="58"/>
        <v>0</v>
      </c>
      <c r="P50" s="5">
        <f>VLOOKUP(CONCATENATE($F50," ",$G50),AllocFactorMatrix,(P$4+1),FALSE)*$E51</f>
        <v>0</v>
      </c>
      <c r="Q50" s="5">
        <f>VLOOKUP(CONCATENATE($F50," ",$G50),AllocFactorMatrix,(Q$4+1),FALSE)*$E51</f>
        <v>0</v>
      </c>
      <c r="R50" s="5">
        <f>VLOOKUP(CONCATENATE($F50," ",$G50),AllocFactorMatrix,(R$4+1),FALSE)*$E51</f>
        <v>0</v>
      </c>
      <c r="S50" s="5">
        <f>VLOOKUP(CONCATENATE($F50," ",$G50),AllocFactorMatrix,(S$4+1),FALSE)*$E51</f>
        <v>0</v>
      </c>
      <c r="T50" s="5">
        <f t="shared" si="61"/>
        <v>0</v>
      </c>
      <c r="U50" s="5">
        <f>VLOOKUP(CONCATENATE($F50," ",$G50),AllocFactorMatrix,(U$4+1),FALSE)*$E51</f>
        <v>0</v>
      </c>
      <c r="V50" s="5">
        <f>VLOOKUP(CONCATENATE($F50," ",$G50),AllocFactorMatrix,(V$4+1),FALSE)*$E51</f>
        <v>0</v>
      </c>
      <c r="W50" s="5">
        <f>VLOOKUP(CONCATENATE($F50," ",$G50),AllocFactorMatrix,(W$4+1),FALSE)*$E51</f>
        <v>0</v>
      </c>
      <c r="X50" s="5">
        <f>VLOOKUP(CONCATENATE($F50," ",$G50),AllocFactorMatrix,(X$4+1),FALSE)*$E51</f>
        <v>0</v>
      </c>
      <c r="Y50" s="5">
        <f t="shared" si="62"/>
        <v>0</v>
      </c>
      <c r="Z50" s="5">
        <f>VLOOKUP(CONCATENATE($F50," ",$G50),AllocFactorMatrix,(Z$4+1),FALSE)*$E51</f>
        <v>0</v>
      </c>
      <c r="AA50" s="5">
        <f>VLOOKUP(CONCATENATE($F50," ",$G50),AllocFactorMatrix,(AA$4+1),FALSE)*$E51</f>
        <v>0</v>
      </c>
      <c r="AB50" s="5">
        <f t="shared" si="59"/>
        <v>0</v>
      </c>
      <c r="AC50" s="5">
        <f>VLOOKUP(CONCATENATE($F50," ",$G50),AllocFactorMatrix,(AC$4+1),FALSE)*$E51</f>
        <v>0</v>
      </c>
      <c r="AD50" s="5">
        <f>VLOOKUP(CONCATENATE($F50," ",$G50),AllocFactorMatrix,(AD$4+1),FALSE)*$E51</f>
        <v>0</v>
      </c>
      <c r="AE50" s="5">
        <f>VLOOKUP(CONCATENATE($F50," ",$G50),AllocFactorMatrix,(AE$4+1),FALSE)*$E51</f>
        <v>0</v>
      </c>
    </row>
    <row r="51" spans="4:31" collapsed="1">
      <c r="D51" s="48" t="s">
        <v>84</v>
      </c>
      <c r="E51" s="50">
        <v>7866117.8000000007</v>
      </c>
      <c r="F51" s="88" t="s">
        <v>35</v>
      </c>
      <c r="G51" s="48" t="str">
        <f>$G$15</f>
        <v>TOTAL</v>
      </c>
      <c r="H51" s="4">
        <f t="shared" si="56"/>
        <v>7866117.8000000007</v>
      </c>
      <c r="I51" s="5">
        <f t="shared" ref="I51:N51" si="68">VLOOKUP(CONCATENATE($F51," ",$G51),AllocFactorMatrix,(I$4+1),FALSE)*$E51</f>
        <v>5149943.904963851</v>
      </c>
      <c r="J51" s="47">
        <f t="shared" si="68"/>
        <v>845.62825735304284</v>
      </c>
      <c r="K51" s="47">
        <f t="shared" si="68"/>
        <v>1564.6544945193893</v>
      </c>
      <c r="L51" s="5">
        <f t="shared" si="68"/>
        <v>1204950.1768883578</v>
      </c>
      <c r="M51" s="5">
        <f t="shared" si="68"/>
        <v>16837.893955270189</v>
      </c>
      <c r="N51" s="5">
        <f t="shared" si="68"/>
        <v>0</v>
      </c>
      <c r="O51" s="5">
        <f t="shared" si="58"/>
        <v>1221788.0708436281</v>
      </c>
      <c r="P51" s="5">
        <f>VLOOKUP(CONCATENATE($F51," ",$G51),AllocFactorMatrix,(P$4+1),FALSE)*$E51</f>
        <v>698775.57263717835</v>
      </c>
      <c r="Q51" s="5">
        <f>VLOOKUP(CONCATENATE($F51," ",$G51),AllocFactorMatrix,(Q$4+1),FALSE)*$E51</f>
        <v>125740.72888812869</v>
      </c>
      <c r="R51" s="5">
        <f>VLOOKUP(CONCATENATE($F51," ",$G51),AllocFactorMatrix,(R$4+1),FALSE)*$E51</f>
        <v>0</v>
      </c>
      <c r="S51" s="5">
        <f>VLOOKUP(CONCATENATE($F51," ",$G51),AllocFactorMatrix,(S$4+1),FALSE)*$E51</f>
        <v>0</v>
      </c>
      <c r="T51" s="5">
        <f t="shared" si="61"/>
        <v>824516.301525307</v>
      </c>
      <c r="U51" s="5">
        <f>VLOOKUP(CONCATENATE($F51," ",$G51),AllocFactorMatrix,(U$4+1),FALSE)*$E51</f>
        <v>31642.996388152304</v>
      </c>
      <c r="V51" s="5">
        <f>VLOOKUP(CONCATENATE($F51," ",$G51),AllocFactorMatrix,(V$4+1),FALSE)*$E51</f>
        <v>437555.0130668481</v>
      </c>
      <c r="W51" s="5">
        <f>VLOOKUP(CONCATENATE($F51," ",$G51),AllocFactorMatrix,(W$4+1),FALSE)*$E51</f>
        <v>0</v>
      </c>
      <c r="X51" s="5">
        <f>VLOOKUP(CONCATENATE($F51," ",$G51),AllocFactorMatrix,(X$4+1),FALSE)*$E51</f>
        <v>0</v>
      </c>
      <c r="Y51" s="5">
        <f t="shared" si="62"/>
        <v>469198.0094550004</v>
      </c>
      <c r="Z51" s="5">
        <f>VLOOKUP(CONCATENATE($F51," ",$G51),AllocFactorMatrix,(Z$4+1),FALSE)*$E51</f>
        <v>191881.2559210716</v>
      </c>
      <c r="AA51" s="5">
        <f>VLOOKUP(CONCATENATE($F51," ",$G51),AllocFactorMatrix,(AA$4+1),FALSE)*$E51</f>
        <v>3851.3594049280528</v>
      </c>
      <c r="AB51" s="5">
        <f t="shared" si="59"/>
        <v>195732.61532599965</v>
      </c>
      <c r="AC51" s="5">
        <f>VLOOKUP(CONCATENATE($F51," ",$G51),AllocFactorMatrix,(AC$4+1),FALSE)*$E51</f>
        <v>2528.6151343435631</v>
      </c>
      <c r="AD51" s="5">
        <f>VLOOKUP(CONCATENATE($F51," ",$G51),AllocFactorMatrix,(AD$4+1),FALSE)*$E51</f>
        <v>0</v>
      </c>
      <c r="AE51" s="5">
        <f>VLOOKUP(CONCATENATE($F51," ",$G51),AllocFactorMatrix,(AE$4+1),FALSE)*$E51</f>
        <v>0</v>
      </c>
    </row>
    <row r="52" spans="4:31" hidden="1" outlineLevel="1">
      <c r="E52" s="45"/>
      <c r="F52" s="167" t="str">
        <f>F59</f>
        <v>DIST_CPD</v>
      </c>
      <c r="G52" s="48" t="str">
        <f>$G$8</f>
        <v>PRODUCTION</v>
      </c>
      <c r="H52" s="4">
        <f t="shared" si="56"/>
        <v>0</v>
      </c>
      <c r="I52" s="5">
        <f t="shared" ref="I52:N52" si="69">VLOOKUP(CONCATENATE($F52," ",$G52),AllocFactorMatrix,(I$4+1),FALSE)*$E59</f>
        <v>0</v>
      </c>
      <c r="J52" s="47">
        <f t="shared" si="69"/>
        <v>0</v>
      </c>
      <c r="K52" s="47">
        <f t="shared" si="69"/>
        <v>0</v>
      </c>
      <c r="L52" s="5">
        <f t="shared" si="69"/>
        <v>0</v>
      </c>
      <c r="M52" s="5">
        <f t="shared" si="69"/>
        <v>0</v>
      </c>
      <c r="N52" s="5">
        <f t="shared" si="69"/>
        <v>0</v>
      </c>
      <c r="O52" s="5">
        <f t="shared" ref="O52:O99" si="70">SUBTOTAL(9,L52:N52)</f>
        <v>0</v>
      </c>
      <c r="P52" s="5">
        <f>VLOOKUP(CONCATENATE($F52," ",$G52),AllocFactorMatrix,(P$4+1),FALSE)*$E59</f>
        <v>0</v>
      </c>
      <c r="Q52" s="5">
        <f>VLOOKUP(CONCATENATE($F52," ",$G52),AllocFactorMatrix,(Q$4+1),FALSE)*$E59</f>
        <v>0</v>
      </c>
      <c r="R52" s="5">
        <f>VLOOKUP(CONCATENATE($F52," ",$G52),AllocFactorMatrix,(R$4+1),FALSE)*$E59</f>
        <v>0</v>
      </c>
      <c r="S52" s="5">
        <f>VLOOKUP(CONCATENATE($F52," ",$G52),AllocFactorMatrix,(S$4+1),FALSE)*$E59</f>
        <v>0</v>
      </c>
      <c r="T52" s="5">
        <f t="shared" si="61"/>
        <v>0</v>
      </c>
      <c r="U52" s="5">
        <f>VLOOKUP(CONCATENATE($F52," ",$G52),AllocFactorMatrix,(U$4+1),FALSE)*$E59</f>
        <v>0</v>
      </c>
      <c r="V52" s="5">
        <f>VLOOKUP(CONCATENATE($F52," ",$G52),AllocFactorMatrix,(V$4+1),FALSE)*$E59</f>
        <v>0</v>
      </c>
      <c r="W52" s="5">
        <f>VLOOKUP(CONCATENATE($F52," ",$G52),AllocFactorMatrix,(W$4+1),FALSE)*$E59</f>
        <v>0</v>
      </c>
      <c r="X52" s="5">
        <f>VLOOKUP(CONCATENATE($F52," ",$G52),AllocFactorMatrix,(X$4+1),FALSE)*$E59</f>
        <v>0</v>
      </c>
      <c r="Y52" s="5">
        <f>SUBTOTAL(9,U52:X52)</f>
        <v>0</v>
      </c>
      <c r="Z52" s="5">
        <f>VLOOKUP(CONCATENATE($F52," ",$G52),AllocFactorMatrix,(Z$4+1),FALSE)*$E59</f>
        <v>0</v>
      </c>
      <c r="AA52" s="5">
        <f>VLOOKUP(CONCATENATE($F52," ",$G52),AllocFactorMatrix,(AA$4+1),FALSE)*$E59</f>
        <v>0</v>
      </c>
      <c r="AB52" s="5">
        <f t="shared" si="59"/>
        <v>0</v>
      </c>
      <c r="AC52" s="5">
        <f>VLOOKUP(CONCATENATE($F52," ",$G52),AllocFactorMatrix,(AC$4+1),FALSE)*$E59</f>
        <v>0</v>
      </c>
      <c r="AD52" s="5">
        <f>VLOOKUP(CONCATENATE($F52," ",$G52),AllocFactorMatrix,(AD$4+1),FALSE)*$E59</f>
        <v>0</v>
      </c>
      <c r="AE52" s="5">
        <f>VLOOKUP(CONCATENATE($F52," ",$G52),AllocFactorMatrix,(AE$4+1),FALSE)*$E59</f>
        <v>0</v>
      </c>
    </row>
    <row r="53" spans="4:31" hidden="1" outlineLevel="1">
      <c r="E53" s="45"/>
      <c r="F53" s="167" t="str">
        <f>F59</f>
        <v>DIST_CPD</v>
      </c>
      <c r="G53" s="48" t="str">
        <f>$G$9</f>
        <v>BULKTRAN</v>
      </c>
      <c r="H53" s="4">
        <f t="shared" si="56"/>
        <v>0</v>
      </c>
      <c r="I53" s="5">
        <f t="shared" ref="I53:N53" si="71">VLOOKUP(CONCATENATE($F53," ",$G53),AllocFactorMatrix,(I$4+1),FALSE)*$E59</f>
        <v>0</v>
      </c>
      <c r="J53" s="47">
        <f t="shared" si="71"/>
        <v>0</v>
      </c>
      <c r="K53" s="47">
        <f t="shared" si="71"/>
        <v>0</v>
      </c>
      <c r="L53" s="5">
        <f t="shared" si="71"/>
        <v>0</v>
      </c>
      <c r="M53" s="5">
        <f t="shared" si="71"/>
        <v>0</v>
      </c>
      <c r="N53" s="5">
        <f t="shared" si="71"/>
        <v>0</v>
      </c>
      <c r="O53" s="5">
        <f t="shared" si="70"/>
        <v>0</v>
      </c>
      <c r="P53" s="5">
        <f>VLOOKUP(CONCATENATE($F53," ",$G53),AllocFactorMatrix,(P$4+1),FALSE)*$E59</f>
        <v>0</v>
      </c>
      <c r="Q53" s="5">
        <f>VLOOKUP(CONCATENATE($F53," ",$G53),AllocFactorMatrix,(Q$4+1),FALSE)*$E59</f>
        <v>0</v>
      </c>
      <c r="R53" s="5">
        <f>VLOOKUP(CONCATENATE($F53," ",$G53),AllocFactorMatrix,(R$4+1),FALSE)*$E59</f>
        <v>0</v>
      </c>
      <c r="S53" s="5">
        <f>VLOOKUP(CONCATENATE($F53," ",$G53),AllocFactorMatrix,(S$4+1),FALSE)*$E59</f>
        <v>0</v>
      </c>
      <c r="T53" s="5">
        <f t="shared" si="61"/>
        <v>0</v>
      </c>
      <c r="U53" s="5">
        <f>VLOOKUP(CONCATENATE($F53," ",$G53),AllocFactorMatrix,(U$4+1),FALSE)*$E59</f>
        <v>0</v>
      </c>
      <c r="V53" s="5">
        <f>VLOOKUP(CONCATENATE($F53," ",$G53),AllocFactorMatrix,(V$4+1),FALSE)*$E59</f>
        <v>0</v>
      </c>
      <c r="W53" s="5">
        <f>VLOOKUP(CONCATENATE($F53," ",$G53),AllocFactorMatrix,(W$4+1),FALSE)*$E59</f>
        <v>0</v>
      </c>
      <c r="X53" s="5">
        <f>VLOOKUP(CONCATENATE($F53," ",$G53),AllocFactorMatrix,(X$4+1),FALSE)*$E59</f>
        <v>0</v>
      </c>
      <c r="Y53" s="5">
        <f t="shared" ref="Y53:Y59" si="72">SUBTOTAL(9,U53:X53)</f>
        <v>0</v>
      </c>
      <c r="Z53" s="5">
        <f>VLOOKUP(CONCATENATE($F53," ",$G53),AllocFactorMatrix,(Z$4+1),FALSE)*$E59</f>
        <v>0</v>
      </c>
      <c r="AA53" s="5">
        <f>VLOOKUP(CONCATENATE($F53," ",$G53),AllocFactorMatrix,(AA$4+1),FALSE)*$E59</f>
        <v>0</v>
      </c>
      <c r="AB53" s="5">
        <f t="shared" si="59"/>
        <v>0</v>
      </c>
      <c r="AC53" s="5">
        <f>VLOOKUP(CONCATENATE($F53," ",$G53),AllocFactorMatrix,(AC$4+1),FALSE)*$E59</f>
        <v>0</v>
      </c>
      <c r="AD53" s="5">
        <f>VLOOKUP(CONCATENATE($F53," ",$G53),AllocFactorMatrix,(AD$4+1),FALSE)*$E59</f>
        <v>0</v>
      </c>
      <c r="AE53" s="5">
        <f>VLOOKUP(CONCATENATE($F53," ",$G53),AllocFactorMatrix,(AE$4+1),FALSE)*$E59</f>
        <v>0</v>
      </c>
    </row>
    <row r="54" spans="4:31" hidden="1" outlineLevel="1">
      <c r="E54" s="45"/>
      <c r="F54" s="167" t="str">
        <f>F59</f>
        <v>DIST_CPD</v>
      </c>
      <c r="G54" s="48" t="str">
        <f>$G$10</f>
        <v>SUBTRAN</v>
      </c>
      <c r="H54" s="4">
        <f t="shared" si="56"/>
        <v>0</v>
      </c>
      <c r="I54" s="5">
        <f t="shared" ref="I54:N54" si="73">VLOOKUP(CONCATENATE($F54," ",$G54),AllocFactorMatrix,(I$4+1),FALSE)*$E59</f>
        <v>0</v>
      </c>
      <c r="J54" s="47">
        <f t="shared" si="73"/>
        <v>0</v>
      </c>
      <c r="K54" s="47">
        <f t="shared" si="73"/>
        <v>0</v>
      </c>
      <c r="L54" s="5">
        <f t="shared" si="73"/>
        <v>0</v>
      </c>
      <c r="M54" s="5">
        <f t="shared" si="73"/>
        <v>0</v>
      </c>
      <c r="N54" s="5">
        <f t="shared" si="73"/>
        <v>0</v>
      </c>
      <c r="O54" s="5">
        <f t="shared" si="70"/>
        <v>0</v>
      </c>
      <c r="P54" s="5">
        <f>VLOOKUP(CONCATENATE($F54," ",$G54),AllocFactorMatrix,(P$4+1),FALSE)*$E59</f>
        <v>0</v>
      </c>
      <c r="Q54" s="5">
        <f>VLOOKUP(CONCATENATE($F54," ",$G54),AllocFactorMatrix,(Q$4+1),FALSE)*$E59</f>
        <v>0</v>
      </c>
      <c r="R54" s="5">
        <f>VLOOKUP(CONCATENATE($F54," ",$G54),AllocFactorMatrix,(R$4+1),FALSE)*$E59</f>
        <v>0</v>
      </c>
      <c r="S54" s="5">
        <f>VLOOKUP(CONCATENATE($F54," ",$G54),AllocFactorMatrix,(S$4+1),FALSE)*$E59</f>
        <v>0</v>
      </c>
      <c r="T54" s="5">
        <f t="shared" si="61"/>
        <v>0</v>
      </c>
      <c r="U54" s="5">
        <f>VLOOKUP(CONCATENATE($F54," ",$G54),AllocFactorMatrix,(U$4+1),FALSE)*$E59</f>
        <v>0</v>
      </c>
      <c r="V54" s="5">
        <f>VLOOKUP(CONCATENATE($F54," ",$G54),AllocFactorMatrix,(V$4+1),FALSE)*$E59</f>
        <v>0</v>
      </c>
      <c r="W54" s="5">
        <f>VLOOKUP(CONCATENATE($F54," ",$G54),AllocFactorMatrix,(W$4+1),FALSE)*$E59</f>
        <v>0</v>
      </c>
      <c r="X54" s="5">
        <f>VLOOKUP(CONCATENATE($F54," ",$G54),AllocFactorMatrix,(X$4+1),FALSE)*$E59</f>
        <v>0</v>
      </c>
      <c r="Y54" s="5">
        <f t="shared" si="72"/>
        <v>0</v>
      </c>
      <c r="Z54" s="5">
        <f>VLOOKUP(CONCATENATE($F54," ",$G54),AllocFactorMatrix,(Z$4+1),FALSE)*$E59</f>
        <v>0</v>
      </c>
      <c r="AA54" s="5">
        <f>VLOOKUP(CONCATENATE($F54," ",$G54),AllocFactorMatrix,(AA$4+1),FALSE)*$E59</f>
        <v>0</v>
      </c>
      <c r="AB54" s="5">
        <f t="shared" si="59"/>
        <v>0</v>
      </c>
      <c r="AC54" s="5">
        <f>VLOOKUP(CONCATENATE($F54," ",$G54),AllocFactorMatrix,(AC$4+1),FALSE)*$E59</f>
        <v>0</v>
      </c>
      <c r="AD54" s="5">
        <f>VLOOKUP(CONCATENATE($F54," ",$G54),AllocFactorMatrix,(AD$4+1),FALSE)*$E59</f>
        <v>0</v>
      </c>
      <c r="AE54" s="5">
        <f>VLOOKUP(CONCATENATE($F54," ",$G54),AllocFactorMatrix,(AE$4+1),FALSE)*$E59</f>
        <v>0</v>
      </c>
    </row>
    <row r="55" spans="4:31" hidden="1" outlineLevel="1">
      <c r="E55" s="45"/>
      <c r="F55" s="167" t="str">
        <f>F59</f>
        <v>DIST_CPD</v>
      </c>
      <c r="G55" s="48" t="str">
        <f>$G$11</f>
        <v>DISTPRI</v>
      </c>
      <c r="H55" s="4">
        <f t="shared" si="56"/>
        <v>6899650.4800000014</v>
      </c>
      <c r="I55" s="5">
        <f t="shared" ref="I55:N55" si="74">VLOOKUP(CONCATENATE($F55," ",$G55),AllocFactorMatrix,(I$4+1),FALSE)*$E59</f>
        <v>4517198.1705965437</v>
      </c>
      <c r="J55" s="47">
        <f t="shared" si="74"/>
        <v>741.73049019778034</v>
      </c>
      <c r="K55" s="47">
        <f t="shared" si="74"/>
        <v>1372.4138652163158</v>
      </c>
      <c r="L55" s="5">
        <f t="shared" si="74"/>
        <v>1056904.4702513663</v>
      </c>
      <c r="M55" s="5">
        <f t="shared" si="74"/>
        <v>14769.113057354549</v>
      </c>
      <c r="N55" s="5">
        <f t="shared" si="74"/>
        <v>0</v>
      </c>
      <c r="O55" s="5">
        <f t="shared" si="70"/>
        <v>1071673.5833087207</v>
      </c>
      <c r="P55" s="5">
        <f>VLOOKUP(CONCATENATE($F55," ",$G55),AllocFactorMatrix,(P$4+1),FALSE)*$E59</f>
        <v>612920.80003663083</v>
      </c>
      <c r="Q55" s="5">
        <f>VLOOKUP(CONCATENATE($F55," ",$G55),AllocFactorMatrix,(Q$4+1),FALSE)*$E59</f>
        <v>110291.64608093296</v>
      </c>
      <c r="R55" s="5">
        <f>VLOOKUP(CONCATENATE($F55," ",$G55),AllocFactorMatrix,(R$4+1),FALSE)*$E59</f>
        <v>0</v>
      </c>
      <c r="S55" s="5">
        <f>VLOOKUP(CONCATENATE($F55," ",$G55),AllocFactorMatrix,(S$4+1),FALSE)*$E59</f>
        <v>0</v>
      </c>
      <c r="T55" s="5">
        <f t="shared" si="61"/>
        <v>723212.44611756376</v>
      </c>
      <c r="U55" s="5">
        <f>VLOOKUP(CONCATENATE($F55," ",$G55),AllocFactorMatrix,(U$4+1),FALSE)*$E59</f>
        <v>27755.192684522637</v>
      </c>
      <c r="V55" s="5">
        <f>VLOOKUP(CONCATENATE($F55," ",$G55),AllocFactorMatrix,(V$4+1),FALSE)*$E59</f>
        <v>383794.9968068219</v>
      </c>
      <c r="W55" s="5">
        <f>VLOOKUP(CONCATENATE($F55," ",$G55),AllocFactorMatrix,(W$4+1),FALSE)*$E59</f>
        <v>0</v>
      </c>
      <c r="X55" s="5">
        <f>VLOOKUP(CONCATENATE($F55," ",$G55),AllocFactorMatrix,(X$4+1),FALSE)*$E59</f>
        <v>0</v>
      </c>
      <c r="Y55" s="5">
        <f t="shared" si="72"/>
        <v>411550.18949134456</v>
      </c>
      <c r="Z55" s="5">
        <f>VLOOKUP(CONCATENATE($F55," ",$G55),AllocFactorMatrix,(Z$4+1),FALSE)*$E59</f>
        <v>168305.84453220677</v>
      </c>
      <c r="AA55" s="5">
        <f>VLOOKUP(CONCATENATE($F55," ",$G55),AllocFactorMatrix,(AA$4+1),FALSE)*$E59</f>
        <v>3378.1637197022847</v>
      </c>
      <c r="AB55" s="5">
        <f t="shared" si="59"/>
        <v>171684.00825190905</v>
      </c>
      <c r="AC55" s="5">
        <f>VLOOKUP(CONCATENATE($F55," ",$G55),AllocFactorMatrix,(AC$4+1),FALSE)*$E59</f>
        <v>2217.9378785058152</v>
      </c>
      <c r="AD55" s="5">
        <f>VLOOKUP(CONCATENATE($F55," ",$G55),AllocFactorMatrix,(AD$4+1),FALSE)*$E59</f>
        <v>0</v>
      </c>
      <c r="AE55" s="5">
        <f>VLOOKUP(CONCATENATE($F55," ",$G55),AllocFactorMatrix,(AE$4+1),FALSE)*$E59</f>
        <v>0</v>
      </c>
    </row>
    <row r="56" spans="4:31" hidden="1" outlineLevel="1">
      <c r="E56" s="45"/>
      <c r="F56" s="167" t="str">
        <f>F59</f>
        <v>DIST_CPD</v>
      </c>
      <c r="G56" s="48" t="str">
        <f>$G$12</f>
        <v>DISTSEC</v>
      </c>
      <c r="H56" s="4">
        <f t="shared" si="56"/>
        <v>0</v>
      </c>
      <c r="I56" s="5">
        <f t="shared" ref="I56:N56" si="75">VLOOKUP(CONCATENATE($F56," ",$G56),AllocFactorMatrix,(I$4+1),FALSE)*$E59</f>
        <v>0</v>
      </c>
      <c r="J56" s="47">
        <f t="shared" si="75"/>
        <v>0</v>
      </c>
      <c r="K56" s="47">
        <f t="shared" si="75"/>
        <v>0</v>
      </c>
      <c r="L56" s="5">
        <f t="shared" si="75"/>
        <v>0</v>
      </c>
      <c r="M56" s="5">
        <f t="shared" si="75"/>
        <v>0</v>
      </c>
      <c r="N56" s="5">
        <f t="shared" si="75"/>
        <v>0</v>
      </c>
      <c r="O56" s="5">
        <f t="shared" si="70"/>
        <v>0</v>
      </c>
      <c r="P56" s="5">
        <f>VLOOKUP(CONCATENATE($F56," ",$G56),AllocFactorMatrix,(P$4+1),FALSE)*$E59</f>
        <v>0</v>
      </c>
      <c r="Q56" s="5">
        <f>VLOOKUP(CONCATENATE($F56," ",$G56),AllocFactorMatrix,(Q$4+1),FALSE)*$E59</f>
        <v>0</v>
      </c>
      <c r="R56" s="5">
        <f>VLOOKUP(CONCATENATE($F56," ",$G56),AllocFactorMatrix,(R$4+1),FALSE)*$E59</f>
        <v>0</v>
      </c>
      <c r="S56" s="5">
        <f>VLOOKUP(CONCATENATE($F56," ",$G56),AllocFactorMatrix,(S$4+1),FALSE)*$E59</f>
        <v>0</v>
      </c>
      <c r="T56" s="5">
        <f t="shared" si="61"/>
        <v>0</v>
      </c>
      <c r="U56" s="5">
        <f>VLOOKUP(CONCATENATE($F56," ",$G56),AllocFactorMatrix,(U$4+1),FALSE)*$E59</f>
        <v>0</v>
      </c>
      <c r="V56" s="5">
        <f>VLOOKUP(CONCATENATE($F56," ",$G56),AllocFactorMatrix,(V$4+1),FALSE)*$E59</f>
        <v>0</v>
      </c>
      <c r="W56" s="5">
        <f>VLOOKUP(CONCATENATE($F56," ",$G56),AllocFactorMatrix,(W$4+1),FALSE)*$E59</f>
        <v>0</v>
      </c>
      <c r="X56" s="5">
        <f>VLOOKUP(CONCATENATE($F56," ",$G56),AllocFactorMatrix,(X$4+1),FALSE)*$E59</f>
        <v>0</v>
      </c>
      <c r="Y56" s="5">
        <f t="shared" si="72"/>
        <v>0</v>
      </c>
      <c r="Z56" s="5">
        <f>VLOOKUP(CONCATENATE($F56," ",$G56),AllocFactorMatrix,(Z$4+1),FALSE)*$E59</f>
        <v>0</v>
      </c>
      <c r="AA56" s="5">
        <f>VLOOKUP(CONCATENATE($F56," ",$G56),AllocFactorMatrix,(AA$4+1),FALSE)*$E59</f>
        <v>0</v>
      </c>
      <c r="AB56" s="5">
        <f t="shared" si="59"/>
        <v>0</v>
      </c>
      <c r="AC56" s="5">
        <f>VLOOKUP(CONCATENATE($F56," ",$G56),AllocFactorMatrix,(AC$4+1),FALSE)*$E59</f>
        <v>0</v>
      </c>
      <c r="AD56" s="5">
        <f>VLOOKUP(CONCATENATE($F56," ",$G56),AllocFactorMatrix,(AD$4+1),FALSE)*$E59</f>
        <v>0</v>
      </c>
      <c r="AE56" s="5">
        <f>VLOOKUP(CONCATENATE($F56," ",$G56),AllocFactorMatrix,(AE$4+1),FALSE)*$E59</f>
        <v>0</v>
      </c>
    </row>
    <row r="57" spans="4:31" hidden="1" outlineLevel="1">
      <c r="E57" s="45"/>
      <c r="F57" s="167" t="str">
        <f>F59</f>
        <v>DIST_CPD</v>
      </c>
      <c r="G57" s="48" t="str">
        <f>$G$13</f>
        <v>ENERGY</v>
      </c>
      <c r="H57" s="4">
        <f t="shared" si="56"/>
        <v>0</v>
      </c>
      <c r="I57" s="5">
        <f t="shared" ref="I57:N57" si="76">VLOOKUP(CONCATENATE($F57," ",$G57),AllocFactorMatrix,(I$4+1),FALSE)*$E59</f>
        <v>0</v>
      </c>
      <c r="J57" s="47">
        <f t="shared" si="76"/>
        <v>0</v>
      </c>
      <c r="K57" s="47">
        <f t="shared" si="76"/>
        <v>0</v>
      </c>
      <c r="L57" s="5">
        <f t="shared" si="76"/>
        <v>0</v>
      </c>
      <c r="M57" s="5">
        <f t="shared" si="76"/>
        <v>0</v>
      </c>
      <c r="N57" s="5">
        <f t="shared" si="76"/>
        <v>0</v>
      </c>
      <c r="O57" s="5">
        <f t="shared" si="70"/>
        <v>0</v>
      </c>
      <c r="P57" s="5">
        <f>VLOOKUP(CONCATENATE($F57," ",$G57),AllocFactorMatrix,(P$4+1),FALSE)*$E59</f>
        <v>0</v>
      </c>
      <c r="Q57" s="5">
        <f>VLOOKUP(CONCATENATE($F57," ",$G57),AllocFactorMatrix,(Q$4+1),FALSE)*$E59</f>
        <v>0</v>
      </c>
      <c r="R57" s="5">
        <f>VLOOKUP(CONCATENATE($F57," ",$G57),AllocFactorMatrix,(R$4+1),FALSE)*$E59</f>
        <v>0</v>
      </c>
      <c r="S57" s="5">
        <f>VLOOKUP(CONCATENATE($F57," ",$G57),AllocFactorMatrix,(S$4+1),FALSE)*$E59</f>
        <v>0</v>
      </c>
      <c r="T57" s="5">
        <f t="shared" si="61"/>
        <v>0</v>
      </c>
      <c r="U57" s="5">
        <f>VLOOKUP(CONCATENATE($F57," ",$G57),AllocFactorMatrix,(U$4+1),FALSE)*$E59</f>
        <v>0</v>
      </c>
      <c r="V57" s="5">
        <f>VLOOKUP(CONCATENATE($F57," ",$G57),AllocFactorMatrix,(V$4+1),FALSE)*$E59</f>
        <v>0</v>
      </c>
      <c r="W57" s="5">
        <f>VLOOKUP(CONCATENATE($F57," ",$G57),AllocFactorMatrix,(W$4+1),FALSE)*$E59</f>
        <v>0</v>
      </c>
      <c r="X57" s="5">
        <f>VLOOKUP(CONCATENATE($F57," ",$G57),AllocFactorMatrix,(X$4+1),FALSE)*$E59</f>
        <v>0</v>
      </c>
      <c r="Y57" s="5">
        <f t="shared" si="72"/>
        <v>0</v>
      </c>
      <c r="Z57" s="5">
        <f>VLOOKUP(CONCATENATE($F57," ",$G57),AllocFactorMatrix,(Z$4+1),FALSE)*$E59</f>
        <v>0</v>
      </c>
      <c r="AA57" s="5">
        <f>VLOOKUP(CONCATENATE($F57," ",$G57),AllocFactorMatrix,(AA$4+1),FALSE)*$E59</f>
        <v>0</v>
      </c>
      <c r="AB57" s="5">
        <f t="shared" si="59"/>
        <v>0</v>
      </c>
      <c r="AC57" s="5">
        <f>VLOOKUP(CONCATENATE($F57," ",$G57),AllocFactorMatrix,(AC$4+1),FALSE)*$E59</f>
        <v>0</v>
      </c>
      <c r="AD57" s="5">
        <f>VLOOKUP(CONCATENATE($F57," ",$G57),AllocFactorMatrix,(AD$4+1),FALSE)*$E59</f>
        <v>0</v>
      </c>
      <c r="AE57" s="5">
        <f>VLOOKUP(CONCATENATE($F57," ",$G57),AllocFactorMatrix,(AE$4+1),FALSE)*$E59</f>
        <v>0</v>
      </c>
    </row>
    <row r="58" spans="4:31" hidden="1" outlineLevel="1">
      <c r="E58" s="45"/>
      <c r="F58" s="167" t="str">
        <f>F59</f>
        <v>DIST_CPD</v>
      </c>
      <c r="G58" s="48" t="str">
        <f>$G$14</f>
        <v>CUSTOMER</v>
      </c>
      <c r="H58" s="4">
        <f t="shared" si="56"/>
        <v>0</v>
      </c>
      <c r="I58" s="5">
        <f t="shared" ref="I58:N58" si="77">VLOOKUP(CONCATENATE($F58," ",$G58),AllocFactorMatrix,(I$4+1),FALSE)*$E59</f>
        <v>0</v>
      </c>
      <c r="J58" s="47">
        <f t="shared" si="77"/>
        <v>0</v>
      </c>
      <c r="K58" s="47">
        <f t="shared" si="77"/>
        <v>0</v>
      </c>
      <c r="L58" s="5">
        <f t="shared" si="77"/>
        <v>0</v>
      </c>
      <c r="M58" s="5">
        <f t="shared" si="77"/>
        <v>0</v>
      </c>
      <c r="N58" s="5">
        <f t="shared" si="77"/>
        <v>0</v>
      </c>
      <c r="O58" s="5">
        <f t="shared" si="70"/>
        <v>0</v>
      </c>
      <c r="P58" s="5">
        <f>VLOOKUP(CONCATENATE($F58," ",$G58),AllocFactorMatrix,(P$4+1),FALSE)*$E59</f>
        <v>0</v>
      </c>
      <c r="Q58" s="5">
        <f>VLOOKUP(CONCATENATE($F58," ",$G58),AllocFactorMatrix,(Q$4+1),FALSE)*$E59</f>
        <v>0</v>
      </c>
      <c r="R58" s="5">
        <f>VLOOKUP(CONCATENATE($F58," ",$G58),AllocFactorMatrix,(R$4+1),FALSE)*$E59</f>
        <v>0</v>
      </c>
      <c r="S58" s="5">
        <f>VLOOKUP(CONCATENATE($F58," ",$G58),AllocFactorMatrix,(S$4+1),FALSE)*$E59</f>
        <v>0</v>
      </c>
      <c r="T58" s="5">
        <f t="shared" si="61"/>
        <v>0</v>
      </c>
      <c r="U58" s="5">
        <f>VLOOKUP(CONCATENATE($F58," ",$G58),AllocFactorMatrix,(U$4+1),FALSE)*$E59</f>
        <v>0</v>
      </c>
      <c r="V58" s="5">
        <f>VLOOKUP(CONCATENATE($F58," ",$G58),AllocFactorMatrix,(V$4+1),FALSE)*$E59</f>
        <v>0</v>
      </c>
      <c r="W58" s="5">
        <f>VLOOKUP(CONCATENATE($F58," ",$G58),AllocFactorMatrix,(W$4+1),FALSE)*$E59</f>
        <v>0</v>
      </c>
      <c r="X58" s="5">
        <f>VLOOKUP(CONCATENATE($F58," ",$G58),AllocFactorMatrix,(X$4+1),FALSE)*$E59</f>
        <v>0</v>
      </c>
      <c r="Y58" s="5">
        <f t="shared" si="72"/>
        <v>0</v>
      </c>
      <c r="Z58" s="5">
        <f>VLOOKUP(CONCATENATE($F58," ",$G58),AllocFactorMatrix,(Z$4+1),FALSE)*$E59</f>
        <v>0</v>
      </c>
      <c r="AA58" s="5">
        <f>VLOOKUP(CONCATENATE($F58," ",$G58),AllocFactorMatrix,(AA$4+1),FALSE)*$E59</f>
        <v>0</v>
      </c>
      <c r="AB58" s="5">
        <f t="shared" si="59"/>
        <v>0</v>
      </c>
      <c r="AC58" s="5">
        <f>VLOOKUP(CONCATENATE($F58," ",$G58),AllocFactorMatrix,(AC$4+1),FALSE)*$E59</f>
        <v>0</v>
      </c>
      <c r="AD58" s="5">
        <f>VLOOKUP(CONCATENATE($F58," ",$G58),AllocFactorMatrix,(AD$4+1),FALSE)*$E59</f>
        <v>0</v>
      </c>
      <c r="AE58" s="5">
        <f>VLOOKUP(CONCATENATE($F58," ",$G58),AllocFactorMatrix,(AE$4+1),FALSE)*$E59</f>
        <v>0</v>
      </c>
    </row>
    <row r="59" spans="4:31" collapsed="1">
      <c r="D59" s="48" t="s">
        <v>85</v>
      </c>
      <c r="E59" s="50">
        <v>6899650.4800000004</v>
      </c>
      <c r="F59" s="88" t="s">
        <v>35</v>
      </c>
      <c r="G59" s="48" t="str">
        <f>$G$15</f>
        <v>TOTAL</v>
      </c>
      <c r="H59" s="4">
        <f t="shared" si="56"/>
        <v>6899650.4800000014</v>
      </c>
      <c r="I59" s="5">
        <f t="shared" ref="I59:N59" si="78">VLOOKUP(CONCATENATE($F59," ",$G59),AllocFactorMatrix,(I$4+1),FALSE)*$E59</f>
        <v>4517198.1705965437</v>
      </c>
      <c r="J59" s="47">
        <f t="shared" si="78"/>
        <v>741.73049019778034</v>
      </c>
      <c r="K59" s="47">
        <f t="shared" si="78"/>
        <v>1372.4138652163158</v>
      </c>
      <c r="L59" s="5">
        <f t="shared" si="78"/>
        <v>1056904.4702513663</v>
      </c>
      <c r="M59" s="5">
        <f t="shared" si="78"/>
        <v>14769.113057354549</v>
      </c>
      <c r="N59" s="5">
        <f t="shared" si="78"/>
        <v>0</v>
      </c>
      <c r="O59" s="5">
        <f t="shared" si="70"/>
        <v>1071673.5833087207</v>
      </c>
      <c r="P59" s="5">
        <f>VLOOKUP(CONCATENATE($F59," ",$G59),AllocFactorMatrix,(P$4+1),FALSE)*$E59</f>
        <v>612920.80003663083</v>
      </c>
      <c r="Q59" s="5">
        <f>VLOOKUP(CONCATENATE($F59," ",$G59),AllocFactorMatrix,(Q$4+1),FALSE)*$E59</f>
        <v>110291.64608093296</v>
      </c>
      <c r="R59" s="5">
        <f>VLOOKUP(CONCATENATE($F59," ",$G59),AllocFactorMatrix,(R$4+1),FALSE)*$E59</f>
        <v>0</v>
      </c>
      <c r="S59" s="5">
        <f>VLOOKUP(CONCATENATE($F59," ",$G59),AllocFactorMatrix,(S$4+1),FALSE)*$E59</f>
        <v>0</v>
      </c>
      <c r="T59" s="5">
        <f t="shared" si="61"/>
        <v>723212.44611756376</v>
      </c>
      <c r="U59" s="5">
        <f>VLOOKUP(CONCATENATE($F59," ",$G59),AllocFactorMatrix,(U$4+1),FALSE)*$E59</f>
        <v>27755.192684522637</v>
      </c>
      <c r="V59" s="5">
        <f>VLOOKUP(CONCATENATE($F59," ",$G59),AllocFactorMatrix,(V$4+1),FALSE)*$E59</f>
        <v>383794.9968068219</v>
      </c>
      <c r="W59" s="5">
        <f>VLOOKUP(CONCATENATE($F59," ",$G59),AllocFactorMatrix,(W$4+1),FALSE)*$E59</f>
        <v>0</v>
      </c>
      <c r="X59" s="5">
        <f>VLOOKUP(CONCATENATE($F59," ",$G59),AllocFactorMatrix,(X$4+1),FALSE)*$E59</f>
        <v>0</v>
      </c>
      <c r="Y59" s="5">
        <f t="shared" si="72"/>
        <v>411550.18949134456</v>
      </c>
      <c r="Z59" s="5">
        <f>VLOOKUP(CONCATENATE($F59," ",$G59),AllocFactorMatrix,(Z$4+1),FALSE)*$E59</f>
        <v>168305.84453220677</v>
      </c>
      <c r="AA59" s="5">
        <f>VLOOKUP(CONCATENATE($F59," ",$G59),AllocFactorMatrix,(AA$4+1),FALSE)*$E59</f>
        <v>3378.1637197022847</v>
      </c>
      <c r="AB59" s="5">
        <f t="shared" si="59"/>
        <v>171684.00825190905</v>
      </c>
      <c r="AC59" s="5">
        <f>VLOOKUP(CONCATENATE($F59," ",$G59),AllocFactorMatrix,(AC$4+1),FALSE)*$E59</f>
        <v>2217.9378785058152</v>
      </c>
      <c r="AD59" s="5">
        <f>VLOOKUP(CONCATENATE($F59," ",$G59),AllocFactorMatrix,(AD$4+1),FALSE)*$E59</f>
        <v>0</v>
      </c>
      <c r="AE59" s="5">
        <f>VLOOKUP(CONCATENATE($F59," ",$G59),AllocFactorMatrix,(AE$4+1),FALSE)*$E59</f>
        <v>0</v>
      </c>
    </row>
    <row r="60" spans="4:31" hidden="1" outlineLevel="1">
      <c r="E60" s="45"/>
      <c r="F60" s="167" t="str">
        <f>F67</f>
        <v>DIST_CPD</v>
      </c>
      <c r="G60" s="48" t="str">
        <f>$G$8</f>
        <v>PRODUCTION</v>
      </c>
      <c r="H60" s="4">
        <f t="shared" si="56"/>
        <v>0</v>
      </c>
      <c r="I60" s="5">
        <f t="shared" ref="I60:N60" si="79">VLOOKUP(CONCATENATE($F60," ",$G60),AllocFactorMatrix,(I$4+1),FALSE)*$E67</f>
        <v>0</v>
      </c>
      <c r="J60" s="47">
        <f t="shared" si="79"/>
        <v>0</v>
      </c>
      <c r="K60" s="47">
        <f t="shared" si="79"/>
        <v>0</v>
      </c>
      <c r="L60" s="5">
        <f t="shared" si="79"/>
        <v>0</v>
      </c>
      <c r="M60" s="5">
        <f t="shared" si="79"/>
        <v>0</v>
      </c>
      <c r="N60" s="5">
        <f t="shared" si="79"/>
        <v>0</v>
      </c>
      <c r="O60" s="5">
        <f t="shared" si="70"/>
        <v>0</v>
      </c>
      <c r="P60" s="5">
        <f>VLOOKUP(CONCATENATE($F60," ",$G60),AllocFactorMatrix,(P$4+1),FALSE)*$E67</f>
        <v>0</v>
      </c>
      <c r="Q60" s="5">
        <f>VLOOKUP(CONCATENATE($F60," ",$G60),AllocFactorMatrix,(Q$4+1),FALSE)*$E67</f>
        <v>0</v>
      </c>
      <c r="R60" s="5">
        <f>VLOOKUP(CONCATENATE($F60," ",$G60),AllocFactorMatrix,(R$4+1),FALSE)*$E67</f>
        <v>0</v>
      </c>
      <c r="S60" s="5">
        <f>VLOOKUP(CONCATENATE($F60," ",$G60),AllocFactorMatrix,(S$4+1),FALSE)*$E67</f>
        <v>0</v>
      </c>
      <c r="T60" s="5">
        <f t="shared" si="61"/>
        <v>0</v>
      </c>
      <c r="U60" s="5">
        <f>VLOOKUP(CONCATENATE($F60," ",$G60),AllocFactorMatrix,(U$4+1),FALSE)*$E67</f>
        <v>0</v>
      </c>
      <c r="V60" s="5">
        <f>VLOOKUP(CONCATENATE($F60," ",$G60),AllocFactorMatrix,(V$4+1),FALSE)*$E67</f>
        <v>0</v>
      </c>
      <c r="W60" s="5">
        <f>VLOOKUP(CONCATENATE($F60," ",$G60),AllocFactorMatrix,(W$4+1),FALSE)*$E67</f>
        <v>0</v>
      </c>
      <c r="X60" s="5">
        <f>VLOOKUP(CONCATENATE($F60," ",$G60),AllocFactorMatrix,(X$4+1),FALSE)*$E67</f>
        <v>0</v>
      </c>
      <c r="Y60" s="5">
        <f>SUBTOTAL(9,U60:X60)</f>
        <v>0</v>
      </c>
      <c r="Z60" s="5">
        <f>VLOOKUP(CONCATENATE($F60," ",$G60),AllocFactorMatrix,(Z$4+1),FALSE)*$E67</f>
        <v>0</v>
      </c>
      <c r="AA60" s="5">
        <f>VLOOKUP(CONCATENATE($F60," ",$G60),AllocFactorMatrix,(AA$4+1),FALSE)*$E67</f>
        <v>0</v>
      </c>
      <c r="AB60" s="5">
        <f t="shared" si="59"/>
        <v>0</v>
      </c>
      <c r="AC60" s="5">
        <f>VLOOKUP(CONCATENATE($F60," ",$G60),AllocFactorMatrix,(AC$4+1),FALSE)*$E67</f>
        <v>0</v>
      </c>
      <c r="AD60" s="5">
        <f>VLOOKUP(CONCATENATE($F60," ",$G60),AllocFactorMatrix,(AD$4+1),FALSE)*$E67</f>
        <v>0</v>
      </c>
      <c r="AE60" s="5">
        <f>VLOOKUP(CONCATENATE($F60," ",$G60),AllocFactorMatrix,(AE$4+1),FALSE)*$E67</f>
        <v>0</v>
      </c>
    </row>
    <row r="61" spans="4:31" hidden="1" outlineLevel="1">
      <c r="E61" s="45"/>
      <c r="F61" s="167" t="str">
        <f>F67</f>
        <v>DIST_CPD</v>
      </c>
      <c r="G61" s="48" t="str">
        <f>$G$9</f>
        <v>BULKTRAN</v>
      </c>
      <c r="H61" s="4">
        <f t="shared" si="56"/>
        <v>0</v>
      </c>
      <c r="I61" s="5">
        <f t="shared" ref="I61:N61" si="80">VLOOKUP(CONCATENATE($F61," ",$G61),AllocFactorMatrix,(I$4+1),FALSE)*$E67</f>
        <v>0</v>
      </c>
      <c r="J61" s="47">
        <f t="shared" si="80"/>
        <v>0</v>
      </c>
      <c r="K61" s="47">
        <f t="shared" si="80"/>
        <v>0</v>
      </c>
      <c r="L61" s="5">
        <f t="shared" si="80"/>
        <v>0</v>
      </c>
      <c r="M61" s="5">
        <f t="shared" si="80"/>
        <v>0</v>
      </c>
      <c r="N61" s="5">
        <f t="shared" si="80"/>
        <v>0</v>
      </c>
      <c r="O61" s="5">
        <f t="shared" si="70"/>
        <v>0</v>
      </c>
      <c r="P61" s="5">
        <f>VLOOKUP(CONCATENATE($F61," ",$G61),AllocFactorMatrix,(P$4+1),FALSE)*$E67</f>
        <v>0</v>
      </c>
      <c r="Q61" s="5">
        <f>VLOOKUP(CONCATENATE($F61," ",$G61),AllocFactorMatrix,(Q$4+1),FALSE)*$E67</f>
        <v>0</v>
      </c>
      <c r="R61" s="5">
        <f>VLOOKUP(CONCATENATE($F61," ",$G61),AllocFactorMatrix,(R$4+1),FALSE)*$E67</f>
        <v>0</v>
      </c>
      <c r="S61" s="5">
        <f>VLOOKUP(CONCATENATE($F61," ",$G61),AllocFactorMatrix,(S$4+1),FALSE)*$E67</f>
        <v>0</v>
      </c>
      <c r="T61" s="5">
        <f t="shared" si="61"/>
        <v>0</v>
      </c>
      <c r="U61" s="5">
        <f>VLOOKUP(CONCATENATE($F61," ",$G61),AllocFactorMatrix,(U$4+1),FALSE)*$E67</f>
        <v>0</v>
      </c>
      <c r="V61" s="5">
        <f>VLOOKUP(CONCATENATE($F61," ",$G61),AllocFactorMatrix,(V$4+1),FALSE)*$E67</f>
        <v>0</v>
      </c>
      <c r="W61" s="5">
        <f>VLOOKUP(CONCATENATE($F61," ",$G61),AllocFactorMatrix,(W$4+1),FALSE)*$E67</f>
        <v>0</v>
      </c>
      <c r="X61" s="5">
        <f>VLOOKUP(CONCATENATE($F61," ",$G61),AllocFactorMatrix,(X$4+1),FALSE)*$E67</f>
        <v>0</v>
      </c>
      <c r="Y61" s="5">
        <f t="shared" ref="Y61:Y67" si="81">SUBTOTAL(9,U61:X61)</f>
        <v>0</v>
      </c>
      <c r="Z61" s="5">
        <f>VLOOKUP(CONCATENATE($F61," ",$G61),AllocFactorMatrix,(Z$4+1),FALSE)*$E67</f>
        <v>0</v>
      </c>
      <c r="AA61" s="5">
        <f>VLOOKUP(CONCATENATE($F61," ",$G61),AllocFactorMatrix,(AA$4+1),FALSE)*$E67</f>
        <v>0</v>
      </c>
      <c r="AB61" s="5">
        <f t="shared" si="59"/>
        <v>0</v>
      </c>
      <c r="AC61" s="5">
        <f>VLOOKUP(CONCATENATE($F61," ",$G61),AllocFactorMatrix,(AC$4+1),FALSE)*$E67</f>
        <v>0</v>
      </c>
      <c r="AD61" s="5">
        <f>VLOOKUP(CONCATENATE($F61," ",$G61),AllocFactorMatrix,(AD$4+1),FALSE)*$E67</f>
        <v>0</v>
      </c>
      <c r="AE61" s="5">
        <f>VLOOKUP(CONCATENATE($F61," ",$G61),AllocFactorMatrix,(AE$4+1),FALSE)*$E67</f>
        <v>0</v>
      </c>
    </row>
    <row r="62" spans="4:31" hidden="1" outlineLevel="1">
      <c r="E62" s="45"/>
      <c r="F62" s="167" t="str">
        <f>F67</f>
        <v>DIST_CPD</v>
      </c>
      <c r="G62" s="48" t="str">
        <f>$G$10</f>
        <v>SUBTRAN</v>
      </c>
      <c r="H62" s="4">
        <f t="shared" si="56"/>
        <v>0</v>
      </c>
      <c r="I62" s="5">
        <f t="shared" ref="I62:N62" si="82">VLOOKUP(CONCATENATE($F62," ",$G62),AllocFactorMatrix,(I$4+1),FALSE)*$E67</f>
        <v>0</v>
      </c>
      <c r="J62" s="47">
        <f t="shared" si="82"/>
        <v>0</v>
      </c>
      <c r="K62" s="47">
        <f t="shared" si="82"/>
        <v>0</v>
      </c>
      <c r="L62" s="5">
        <f t="shared" si="82"/>
        <v>0</v>
      </c>
      <c r="M62" s="5">
        <f t="shared" si="82"/>
        <v>0</v>
      </c>
      <c r="N62" s="5">
        <f t="shared" si="82"/>
        <v>0</v>
      </c>
      <c r="O62" s="5">
        <f t="shared" si="70"/>
        <v>0</v>
      </c>
      <c r="P62" s="5">
        <f>VLOOKUP(CONCATENATE($F62," ",$G62),AllocFactorMatrix,(P$4+1),FALSE)*$E67</f>
        <v>0</v>
      </c>
      <c r="Q62" s="5">
        <f>VLOOKUP(CONCATENATE($F62," ",$G62),AllocFactorMatrix,(Q$4+1),FALSE)*$E67</f>
        <v>0</v>
      </c>
      <c r="R62" s="5">
        <f>VLOOKUP(CONCATENATE($F62," ",$G62),AllocFactorMatrix,(R$4+1),FALSE)*$E67</f>
        <v>0</v>
      </c>
      <c r="S62" s="5">
        <f>VLOOKUP(CONCATENATE($F62," ",$G62),AllocFactorMatrix,(S$4+1),FALSE)*$E67</f>
        <v>0</v>
      </c>
      <c r="T62" s="5">
        <f t="shared" si="61"/>
        <v>0</v>
      </c>
      <c r="U62" s="5">
        <f>VLOOKUP(CONCATENATE($F62," ",$G62),AllocFactorMatrix,(U$4+1),FALSE)*$E67</f>
        <v>0</v>
      </c>
      <c r="V62" s="5">
        <f>VLOOKUP(CONCATENATE($F62," ",$G62),AllocFactorMatrix,(V$4+1),FALSE)*$E67</f>
        <v>0</v>
      </c>
      <c r="W62" s="5">
        <f>VLOOKUP(CONCATENATE($F62," ",$G62),AllocFactorMatrix,(W$4+1),FALSE)*$E67</f>
        <v>0</v>
      </c>
      <c r="X62" s="5">
        <f>VLOOKUP(CONCATENATE($F62," ",$G62),AllocFactorMatrix,(X$4+1),FALSE)*$E67</f>
        <v>0</v>
      </c>
      <c r="Y62" s="5">
        <f t="shared" si="81"/>
        <v>0</v>
      </c>
      <c r="Z62" s="5">
        <f>VLOOKUP(CONCATENATE($F62," ",$G62),AllocFactorMatrix,(Z$4+1),FALSE)*$E67</f>
        <v>0</v>
      </c>
      <c r="AA62" s="5">
        <f>VLOOKUP(CONCATENATE($F62," ",$G62),AllocFactorMatrix,(AA$4+1),FALSE)*$E67</f>
        <v>0</v>
      </c>
      <c r="AB62" s="5">
        <f t="shared" si="59"/>
        <v>0</v>
      </c>
      <c r="AC62" s="5">
        <f>VLOOKUP(CONCATENATE($F62," ",$G62),AllocFactorMatrix,(AC$4+1),FALSE)*$E67</f>
        <v>0</v>
      </c>
      <c r="AD62" s="5">
        <f>VLOOKUP(CONCATENATE($F62," ",$G62),AllocFactorMatrix,(AD$4+1),FALSE)*$E67</f>
        <v>0</v>
      </c>
      <c r="AE62" s="5">
        <f>VLOOKUP(CONCATENATE($F62," ",$G62),AllocFactorMatrix,(AE$4+1),FALSE)*$E67</f>
        <v>0</v>
      </c>
    </row>
    <row r="63" spans="4:31" hidden="1" outlineLevel="1">
      <c r="E63" s="45"/>
      <c r="F63" s="167" t="str">
        <f>F67</f>
        <v>DIST_CPD</v>
      </c>
      <c r="G63" s="48" t="str">
        <f>$G$11</f>
        <v>DISTPRI</v>
      </c>
      <c r="H63" s="4">
        <f t="shared" si="56"/>
        <v>126872130.29000002</v>
      </c>
      <c r="I63" s="5">
        <f t="shared" ref="I63:N63" si="83">VLOOKUP(CONCATENATE($F63," ",$G63),AllocFactorMatrix,(I$4+1),FALSE)*$E67</f>
        <v>83063128.560923025</v>
      </c>
      <c r="J63" s="47">
        <f t="shared" si="83"/>
        <v>13639.08616316436</v>
      </c>
      <c r="K63" s="47">
        <f t="shared" si="83"/>
        <v>25236.216127795342</v>
      </c>
      <c r="L63" s="5">
        <f t="shared" si="83"/>
        <v>19434567.307794228</v>
      </c>
      <c r="M63" s="5">
        <f t="shared" si="83"/>
        <v>271577.35620260384</v>
      </c>
      <c r="N63" s="5">
        <f t="shared" si="83"/>
        <v>0</v>
      </c>
      <c r="O63" s="5">
        <f t="shared" si="70"/>
        <v>19706144.663996831</v>
      </c>
      <c r="P63" s="5">
        <f>VLOOKUP(CONCATENATE($F63," ",$G63),AllocFactorMatrix,(P$4+1),FALSE)*$E67</f>
        <v>11270508.241701318</v>
      </c>
      <c r="Q63" s="5">
        <f>VLOOKUP(CONCATENATE($F63," ",$G63),AllocFactorMatrix,(Q$4+1),FALSE)*$E67</f>
        <v>2028064.4841416217</v>
      </c>
      <c r="R63" s="5">
        <f>VLOOKUP(CONCATENATE($F63," ",$G63),AllocFactorMatrix,(R$4+1),FALSE)*$E67</f>
        <v>0</v>
      </c>
      <c r="S63" s="5">
        <f>VLOOKUP(CONCATENATE($F63," ",$G63),AllocFactorMatrix,(S$4+1),FALSE)*$E67</f>
        <v>0</v>
      </c>
      <c r="T63" s="5">
        <f t="shared" si="61"/>
        <v>13298572.72584294</v>
      </c>
      <c r="U63" s="5">
        <f>VLOOKUP(CONCATENATE($F63," ",$G63),AllocFactorMatrix,(U$4+1),FALSE)*$E67</f>
        <v>510367.94294177211</v>
      </c>
      <c r="V63" s="5">
        <f>VLOOKUP(CONCATENATE($F63," ",$G63),AllocFactorMatrix,(V$4+1),FALSE)*$E67</f>
        <v>7057297.8994618915</v>
      </c>
      <c r="W63" s="5">
        <f>VLOOKUP(CONCATENATE($F63," ",$G63),AllocFactorMatrix,(W$4+1),FALSE)*$E67</f>
        <v>0</v>
      </c>
      <c r="X63" s="5">
        <f>VLOOKUP(CONCATENATE($F63," ",$G63),AllocFactorMatrix,(X$4+1),FALSE)*$E67</f>
        <v>0</v>
      </c>
      <c r="Y63" s="5">
        <f t="shared" si="81"/>
        <v>7567665.8424036633</v>
      </c>
      <c r="Z63" s="5">
        <f>VLOOKUP(CONCATENATE($F63," ",$G63),AllocFactorMatrix,(Z$4+1),FALSE)*$E67</f>
        <v>3094840.9775184174</v>
      </c>
      <c r="AA63" s="5">
        <f>VLOOKUP(CONCATENATE($F63," ",$G63),AllocFactorMatrix,(AA$4+1),FALSE)*$E67</f>
        <v>62118.339012879864</v>
      </c>
      <c r="AB63" s="5">
        <f t="shared" si="59"/>
        <v>3156959.3165312973</v>
      </c>
      <c r="AC63" s="5">
        <f>VLOOKUP(CONCATENATE($F63," ",$G63),AllocFactorMatrix,(AC$4+1),FALSE)*$E67</f>
        <v>40783.878011298322</v>
      </c>
      <c r="AD63" s="5">
        <f>VLOOKUP(CONCATENATE($F63," ",$G63),AllocFactorMatrix,(AD$4+1),FALSE)*$E67</f>
        <v>0</v>
      </c>
      <c r="AE63" s="5">
        <f>VLOOKUP(CONCATENATE($F63," ",$G63),AllocFactorMatrix,(AE$4+1),FALSE)*$E67</f>
        <v>0</v>
      </c>
    </row>
    <row r="64" spans="4:31" hidden="1" outlineLevel="1">
      <c r="E64" s="45"/>
      <c r="F64" s="167" t="str">
        <f>F67</f>
        <v>DIST_CPD</v>
      </c>
      <c r="G64" s="48" t="str">
        <f>$G$12</f>
        <v>DISTSEC</v>
      </c>
      <c r="H64" s="4">
        <f t="shared" si="56"/>
        <v>0</v>
      </c>
      <c r="I64" s="5">
        <f t="shared" ref="I64:N64" si="84">VLOOKUP(CONCATENATE($F64," ",$G64),AllocFactorMatrix,(I$4+1),FALSE)*$E67</f>
        <v>0</v>
      </c>
      <c r="J64" s="47">
        <f t="shared" si="84"/>
        <v>0</v>
      </c>
      <c r="K64" s="47">
        <f t="shared" si="84"/>
        <v>0</v>
      </c>
      <c r="L64" s="5">
        <f t="shared" si="84"/>
        <v>0</v>
      </c>
      <c r="M64" s="5">
        <f t="shared" si="84"/>
        <v>0</v>
      </c>
      <c r="N64" s="5">
        <f t="shared" si="84"/>
        <v>0</v>
      </c>
      <c r="O64" s="5">
        <f t="shared" si="70"/>
        <v>0</v>
      </c>
      <c r="P64" s="5">
        <f>VLOOKUP(CONCATENATE($F64," ",$G64),AllocFactorMatrix,(P$4+1),FALSE)*$E67</f>
        <v>0</v>
      </c>
      <c r="Q64" s="5">
        <f>VLOOKUP(CONCATENATE($F64," ",$G64),AllocFactorMatrix,(Q$4+1),FALSE)*$E67</f>
        <v>0</v>
      </c>
      <c r="R64" s="5">
        <f>VLOOKUP(CONCATENATE($F64," ",$G64),AllocFactorMatrix,(R$4+1),FALSE)*$E67</f>
        <v>0</v>
      </c>
      <c r="S64" s="5">
        <f>VLOOKUP(CONCATENATE($F64," ",$G64),AllocFactorMatrix,(S$4+1),FALSE)*$E67</f>
        <v>0</v>
      </c>
      <c r="T64" s="5">
        <f t="shared" si="61"/>
        <v>0</v>
      </c>
      <c r="U64" s="5">
        <f>VLOOKUP(CONCATENATE($F64," ",$G64),AllocFactorMatrix,(U$4+1),FALSE)*$E67</f>
        <v>0</v>
      </c>
      <c r="V64" s="5">
        <f>VLOOKUP(CONCATENATE($F64," ",$G64),AllocFactorMatrix,(V$4+1),FALSE)*$E67</f>
        <v>0</v>
      </c>
      <c r="W64" s="5">
        <f>VLOOKUP(CONCATENATE($F64," ",$G64),AllocFactorMatrix,(W$4+1),FALSE)*$E67</f>
        <v>0</v>
      </c>
      <c r="X64" s="5">
        <f>VLOOKUP(CONCATENATE($F64," ",$G64),AllocFactorMatrix,(X$4+1),FALSE)*$E67</f>
        <v>0</v>
      </c>
      <c r="Y64" s="5">
        <f t="shared" si="81"/>
        <v>0</v>
      </c>
      <c r="Z64" s="5">
        <f>VLOOKUP(CONCATENATE($F64," ",$G64),AllocFactorMatrix,(Z$4+1),FALSE)*$E67</f>
        <v>0</v>
      </c>
      <c r="AA64" s="5">
        <f>VLOOKUP(CONCATENATE($F64," ",$G64),AllocFactorMatrix,(AA$4+1),FALSE)*$E67</f>
        <v>0</v>
      </c>
      <c r="AB64" s="5">
        <f t="shared" si="59"/>
        <v>0</v>
      </c>
      <c r="AC64" s="5">
        <f>VLOOKUP(CONCATENATE($F64," ",$G64),AllocFactorMatrix,(AC$4+1),FALSE)*$E67</f>
        <v>0</v>
      </c>
      <c r="AD64" s="5">
        <f>VLOOKUP(CONCATENATE($F64," ",$G64),AllocFactorMatrix,(AD$4+1),FALSE)*$E67</f>
        <v>0</v>
      </c>
      <c r="AE64" s="5">
        <f>VLOOKUP(CONCATENATE($F64," ",$G64),AllocFactorMatrix,(AE$4+1),FALSE)*$E67</f>
        <v>0</v>
      </c>
    </row>
    <row r="65" spans="4:31" hidden="1" outlineLevel="1">
      <c r="E65" s="45"/>
      <c r="F65" s="167" t="str">
        <f>F67</f>
        <v>DIST_CPD</v>
      </c>
      <c r="G65" s="48" t="str">
        <f>$G$13</f>
        <v>ENERGY</v>
      </c>
      <c r="H65" s="4">
        <f t="shared" si="56"/>
        <v>0</v>
      </c>
      <c r="I65" s="5">
        <f t="shared" ref="I65:N65" si="85">VLOOKUP(CONCATENATE($F65," ",$G65),AllocFactorMatrix,(I$4+1),FALSE)*$E67</f>
        <v>0</v>
      </c>
      <c r="J65" s="47">
        <f t="shared" si="85"/>
        <v>0</v>
      </c>
      <c r="K65" s="47">
        <f t="shared" si="85"/>
        <v>0</v>
      </c>
      <c r="L65" s="5">
        <f t="shared" si="85"/>
        <v>0</v>
      </c>
      <c r="M65" s="5">
        <f t="shared" si="85"/>
        <v>0</v>
      </c>
      <c r="N65" s="5">
        <f t="shared" si="85"/>
        <v>0</v>
      </c>
      <c r="O65" s="5">
        <f t="shared" si="70"/>
        <v>0</v>
      </c>
      <c r="P65" s="5">
        <f>VLOOKUP(CONCATENATE($F65," ",$G65),AllocFactorMatrix,(P$4+1),FALSE)*$E67</f>
        <v>0</v>
      </c>
      <c r="Q65" s="5">
        <f>VLOOKUP(CONCATENATE($F65," ",$G65),AllocFactorMatrix,(Q$4+1),FALSE)*$E67</f>
        <v>0</v>
      </c>
      <c r="R65" s="5">
        <f>VLOOKUP(CONCATENATE($F65," ",$G65),AllocFactorMatrix,(R$4+1),FALSE)*$E67</f>
        <v>0</v>
      </c>
      <c r="S65" s="5">
        <f>VLOOKUP(CONCATENATE($F65," ",$G65),AllocFactorMatrix,(S$4+1),FALSE)*$E67</f>
        <v>0</v>
      </c>
      <c r="T65" s="5">
        <f t="shared" si="61"/>
        <v>0</v>
      </c>
      <c r="U65" s="5">
        <f>VLOOKUP(CONCATENATE($F65," ",$G65),AllocFactorMatrix,(U$4+1),FALSE)*$E67</f>
        <v>0</v>
      </c>
      <c r="V65" s="5">
        <f>VLOOKUP(CONCATENATE($F65," ",$G65),AllocFactorMatrix,(V$4+1),FALSE)*$E67</f>
        <v>0</v>
      </c>
      <c r="W65" s="5">
        <f>VLOOKUP(CONCATENATE($F65," ",$G65),AllocFactorMatrix,(W$4+1),FALSE)*$E67</f>
        <v>0</v>
      </c>
      <c r="X65" s="5">
        <f>VLOOKUP(CONCATENATE($F65," ",$G65),AllocFactorMatrix,(X$4+1),FALSE)*$E67</f>
        <v>0</v>
      </c>
      <c r="Y65" s="5">
        <f t="shared" si="81"/>
        <v>0</v>
      </c>
      <c r="Z65" s="5">
        <f>VLOOKUP(CONCATENATE($F65," ",$G65),AllocFactorMatrix,(Z$4+1),FALSE)*$E67</f>
        <v>0</v>
      </c>
      <c r="AA65" s="5">
        <f>VLOOKUP(CONCATENATE($F65," ",$G65),AllocFactorMatrix,(AA$4+1),FALSE)*$E67</f>
        <v>0</v>
      </c>
      <c r="AB65" s="5">
        <f t="shared" si="59"/>
        <v>0</v>
      </c>
      <c r="AC65" s="5">
        <f>VLOOKUP(CONCATENATE($F65," ",$G65),AllocFactorMatrix,(AC$4+1),FALSE)*$E67</f>
        <v>0</v>
      </c>
      <c r="AD65" s="5">
        <f>VLOOKUP(CONCATENATE($F65," ",$G65),AllocFactorMatrix,(AD$4+1),FALSE)*$E67</f>
        <v>0</v>
      </c>
      <c r="AE65" s="5">
        <f>VLOOKUP(CONCATENATE($F65," ",$G65),AllocFactorMatrix,(AE$4+1),FALSE)*$E67</f>
        <v>0</v>
      </c>
    </row>
    <row r="66" spans="4:31" hidden="1" outlineLevel="1">
      <c r="E66" s="45"/>
      <c r="F66" s="167" t="str">
        <f>F67</f>
        <v>DIST_CPD</v>
      </c>
      <c r="G66" s="48" t="str">
        <f>$G$14</f>
        <v>CUSTOMER</v>
      </c>
      <c r="H66" s="4">
        <f t="shared" si="56"/>
        <v>0</v>
      </c>
      <c r="I66" s="5">
        <f t="shared" ref="I66:N66" si="86">VLOOKUP(CONCATENATE($F66," ",$G66),AllocFactorMatrix,(I$4+1),FALSE)*$E67</f>
        <v>0</v>
      </c>
      <c r="J66" s="47">
        <f t="shared" si="86"/>
        <v>0</v>
      </c>
      <c r="K66" s="47">
        <f t="shared" si="86"/>
        <v>0</v>
      </c>
      <c r="L66" s="5">
        <f t="shared" si="86"/>
        <v>0</v>
      </c>
      <c r="M66" s="5">
        <f t="shared" si="86"/>
        <v>0</v>
      </c>
      <c r="N66" s="5">
        <f t="shared" si="86"/>
        <v>0</v>
      </c>
      <c r="O66" s="5">
        <f t="shared" si="70"/>
        <v>0</v>
      </c>
      <c r="P66" s="5">
        <f>VLOOKUP(CONCATENATE($F66," ",$G66),AllocFactorMatrix,(P$4+1),FALSE)*$E67</f>
        <v>0</v>
      </c>
      <c r="Q66" s="5">
        <f>VLOOKUP(CONCATENATE($F66," ",$G66),AllocFactorMatrix,(Q$4+1),FALSE)*$E67</f>
        <v>0</v>
      </c>
      <c r="R66" s="5">
        <f>VLOOKUP(CONCATENATE($F66," ",$G66),AllocFactorMatrix,(R$4+1),FALSE)*$E67</f>
        <v>0</v>
      </c>
      <c r="S66" s="5">
        <f>VLOOKUP(CONCATENATE($F66," ",$G66),AllocFactorMatrix,(S$4+1),FALSE)*$E67</f>
        <v>0</v>
      </c>
      <c r="T66" s="5">
        <f t="shared" si="61"/>
        <v>0</v>
      </c>
      <c r="U66" s="5">
        <f>VLOOKUP(CONCATENATE($F66," ",$G66),AllocFactorMatrix,(U$4+1),FALSE)*$E67</f>
        <v>0</v>
      </c>
      <c r="V66" s="5">
        <f>VLOOKUP(CONCATENATE($F66," ",$G66),AllocFactorMatrix,(V$4+1),FALSE)*$E67</f>
        <v>0</v>
      </c>
      <c r="W66" s="5">
        <f>VLOOKUP(CONCATENATE($F66," ",$G66),AllocFactorMatrix,(W$4+1),FALSE)*$E67</f>
        <v>0</v>
      </c>
      <c r="X66" s="5">
        <f>VLOOKUP(CONCATENATE($F66," ",$G66),AllocFactorMatrix,(X$4+1),FALSE)*$E67</f>
        <v>0</v>
      </c>
      <c r="Y66" s="5">
        <f t="shared" si="81"/>
        <v>0</v>
      </c>
      <c r="Z66" s="5">
        <f>VLOOKUP(CONCATENATE($F66," ",$G66),AllocFactorMatrix,(Z$4+1),FALSE)*$E67</f>
        <v>0</v>
      </c>
      <c r="AA66" s="5">
        <f>VLOOKUP(CONCATENATE($F66," ",$G66),AllocFactorMatrix,(AA$4+1),FALSE)*$E67</f>
        <v>0</v>
      </c>
      <c r="AB66" s="5">
        <f t="shared" si="59"/>
        <v>0</v>
      </c>
      <c r="AC66" s="5">
        <f>VLOOKUP(CONCATENATE($F66," ",$G66),AllocFactorMatrix,(AC$4+1),FALSE)*$E67</f>
        <v>0</v>
      </c>
      <c r="AD66" s="5">
        <f>VLOOKUP(CONCATENATE($F66," ",$G66),AllocFactorMatrix,(AD$4+1),FALSE)*$E67</f>
        <v>0</v>
      </c>
      <c r="AE66" s="5">
        <f>VLOOKUP(CONCATENATE($F66," ",$G66),AllocFactorMatrix,(AE$4+1),FALSE)*$E67</f>
        <v>0</v>
      </c>
    </row>
    <row r="67" spans="4:31" collapsed="1">
      <c r="D67" s="48" t="s">
        <v>86</v>
      </c>
      <c r="E67" s="50">
        <v>126872130.28999999</v>
      </c>
      <c r="F67" s="88" t="s">
        <v>35</v>
      </c>
      <c r="G67" s="48" t="str">
        <f>$G$15</f>
        <v>TOTAL</v>
      </c>
      <c r="H67" s="4">
        <f t="shared" si="56"/>
        <v>126872130.29000002</v>
      </c>
      <c r="I67" s="5">
        <f t="shared" ref="I67:N67" si="87">VLOOKUP(CONCATENATE($F67," ",$G67),AllocFactorMatrix,(I$4+1),FALSE)*$E67</f>
        <v>83063128.560923025</v>
      </c>
      <c r="J67" s="47">
        <f t="shared" si="87"/>
        <v>13639.08616316436</v>
      </c>
      <c r="K67" s="47">
        <f t="shared" si="87"/>
        <v>25236.216127795342</v>
      </c>
      <c r="L67" s="5">
        <f t="shared" si="87"/>
        <v>19434567.307794228</v>
      </c>
      <c r="M67" s="5">
        <f t="shared" si="87"/>
        <v>271577.35620260384</v>
      </c>
      <c r="N67" s="5">
        <f t="shared" si="87"/>
        <v>0</v>
      </c>
      <c r="O67" s="5">
        <f t="shared" si="70"/>
        <v>19706144.663996831</v>
      </c>
      <c r="P67" s="5">
        <f>VLOOKUP(CONCATENATE($F67," ",$G67),AllocFactorMatrix,(P$4+1),FALSE)*$E67</f>
        <v>11270508.241701318</v>
      </c>
      <c r="Q67" s="5">
        <f>VLOOKUP(CONCATENATE($F67," ",$G67),AllocFactorMatrix,(Q$4+1),FALSE)*$E67</f>
        <v>2028064.4841416217</v>
      </c>
      <c r="R67" s="5">
        <f>VLOOKUP(CONCATENATE($F67," ",$G67),AllocFactorMatrix,(R$4+1),FALSE)*$E67</f>
        <v>0</v>
      </c>
      <c r="S67" s="5">
        <f>VLOOKUP(CONCATENATE($F67," ",$G67),AllocFactorMatrix,(S$4+1),FALSE)*$E67</f>
        <v>0</v>
      </c>
      <c r="T67" s="5">
        <f t="shared" si="61"/>
        <v>13298572.72584294</v>
      </c>
      <c r="U67" s="5">
        <f>VLOOKUP(CONCATENATE($F67," ",$G67),AllocFactorMatrix,(U$4+1),FALSE)*$E67</f>
        <v>510367.94294177211</v>
      </c>
      <c r="V67" s="5">
        <f>VLOOKUP(CONCATENATE($F67," ",$G67),AllocFactorMatrix,(V$4+1),FALSE)*$E67</f>
        <v>7057297.8994618915</v>
      </c>
      <c r="W67" s="5">
        <f>VLOOKUP(CONCATENATE($F67," ",$G67),AllocFactorMatrix,(W$4+1),FALSE)*$E67</f>
        <v>0</v>
      </c>
      <c r="X67" s="5">
        <f>VLOOKUP(CONCATENATE($F67," ",$G67),AllocFactorMatrix,(X$4+1),FALSE)*$E67</f>
        <v>0</v>
      </c>
      <c r="Y67" s="5">
        <f t="shared" si="81"/>
        <v>7567665.8424036633</v>
      </c>
      <c r="Z67" s="5">
        <f>VLOOKUP(CONCATENATE($F67," ",$G67),AllocFactorMatrix,(Z$4+1),FALSE)*$E67</f>
        <v>3094840.9775184174</v>
      </c>
      <c r="AA67" s="5">
        <f>VLOOKUP(CONCATENATE($F67," ",$G67),AllocFactorMatrix,(AA$4+1),FALSE)*$E67</f>
        <v>62118.339012879864</v>
      </c>
      <c r="AB67" s="5">
        <f t="shared" si="59"/>
        <v>3156959.3165312973</v>
      </c>
      <c r="AC67" s="5">
        <f>VLOOKUP(CONCATENATE($F67," ",$G67),AllocFactorMatrix,(AC$4+1),FALSE)*$E67</f>
        <v>40783.878011298322</v>
      </c>
      <c r="AD67" s="5">
        <f>VLOOKUP(CONCATENATE($F67," ",$G67),AllocFactorMatrix,(AD$4+1),FALSE)*$E67</f>
        <v>0</v>
      </c>
      <c r="AE67" s="5">
        <f>VLOOKUP(CONCATENATE($F67," ",$G67),AllocFactorMatrix,(AE$4+1),FALSE)*$E67</f>
        <v>0</v>
      </c>
    </row>
    <row r="68" spans="4:31" hidden="1" outlineLevel="1">
      <c r="E68" s="45"/>
      <c r="F68" s="167" t="str">
        <f>F75</f>
        <v>DIST_CPD</v>
      </c>
      <c r="G68" s="48" t="str">
        <f>$G$8</f>
        <v>PRODUCTION</v>
      </c>
      <c r="H68" s="4">
        <f t="shared" si="56"/>
        <v>0</v>
      </c>
      <c r="I68" s="5">
        <f t="shared" ref="I68:N68" si="88">VLOOKUP(CONCATENATE($F68," ",$G68),AllocFactorMatrix,(I$4+1),FALSE)*$E75</f>
        <v>0</v>
      </c>
      <c r="J68" s="47">
        <f t="shared" si="88"/>
        <v>0</v>
      </c>
      <c r="K68" s="47">
        <f t="shared" si="88"/>
        <v>0</v>
      </c>
      <c r="L68" s="5">
        <f t="shared" si="88"/>
        <v>0</v>
      </c>
      <c r="M68" s="5">
        <f t="shared" si="88"/>
        <v>0</v>
      </c>
      <c r="N68" s="5">
        <f t="shared" si="88"/>
        <v>0</v>
      </c>
      <c r="O68" s="5">
        <f t="shared" ref="O68:O75" si="89">SUBTOTAL(9,L68:N68)</f>
        <v>0</v>
      </c>
      <c r="P68" s="5">
        <f>VLOOKUP(CONCATENATE($F68," ",$G68),AllocFactorMatrix,(P$4+1),FALSE)*$E75</f>
        <v>0</v>
      </c>
      <c r="Q68" s="5">
        <f>VLOOKUP(CONCATENATE($F68," ",$G68),AllocFactorMatrix,(Q$4+1),FALSE)*$E75</f>
        <v>0</v>
      </c>
      <c r="R68" s="5">
        <f>VLOOKUP(CONCATENATE($F68," ",$G68),AllocFactorMatrix,(R$4+1),FALSE)*$E75</f>
        <v>0</v>
      </c>
      <c r="S68" s="5">
        <f>VLOOKUP(CONCATENATE($F68," ",$G68),AllocFactorMatrix,(S$4+1),FALSE)*$E75</f>
        <v>0</v>
      </c>
      <c r="T68" s="5">
        <f t="shared" si="61"/>
        <v>0</v>
      </c>
      <c r="U68" s="5">
        <f>VLOOKUP(CONCATENATE($F68," ",$G68),AllocFactorMatrix,(U$4+1),FALSE)*$E75</f>
        <v>0</v>
      </c>
      <c r="V68" s="5">
        <f>VLOOKUP(CONCATENATE($F68," ",$G68),AllocFactorMatrix,(V$4+1),FALSE)*$E75</f>
        <v>0</v>
      </c>
      <c r="W68" s="5">
        <f>VLOOKUP(CONCATENATE($F68," ",$G68),AllocFactorMatrix,(W$4+1),FALSE)*$E75</f>
        <v>0</v>
      </c>
      <c r="X68" s="5">
        <f>VLOOKUP(CONCATENATE($F68," ",$G68),AllocFactorMatrix,(X$4+1),FALSE)*$E75</f>
        <v>0</v>
      </c>
      <c r="Y68" s="5">
        <f>SUBTOTAL(9,U68:X68)</f>
        <v>0</v>
      </c>
      <c r="Z68" s="5">
        <f>VLOOKUP(CONCATENATE($F68," ",$G68),AllocFactorMatrix,(Z$4+1),FALSE)*$E75</f>
        <v>0</v>
      </c>
      <c r="AA68" s="5">
        <f>VLOOKUP(CONCATENATE($F68," ",$G68),AllocFactorMatrix,(AA$4+1),FALSE)*$E75</f>
        <v>0</v>
      </c>
      <c r="AB68" s="5">
        <f t="shared" si="59"/>
        <v>0</v>
      </c>
      <c r="AC68" s="5">
        <f>VLOOKUP(CONCATENATE($F68," ",$G68),AllocFactorMatrix,(AC$4+1),FALSE)*$E75</f>
        <v>0</v>
      </c>
      <c r="AD68" s="5">
        <f>VLOOKUP(CONCATENATE($F68," ",$G68),AllocFactorMatrix,(AD$4+1),FALSE)*$E75</f>
        <v>0</v>
      </c>
      <c r="AE68" s="5">
        <f>VLOOKUP(CONCATENATE($F68," ",$G68),AllocFactorMatrix,(AE$4+1),FALSE)*$E75</f>
        <v>0</v>
      </c>
    </row>
    <row r="69" spans="4:31" hidden="1" outlineLevel="1">
      <c r="E69" s="45"/>
      <c r="F69" s="167" t="str">
        <f>F75</f>
        <v>DIST_CPD</v>
      </c>
      <c r="G69" s="48" t="str">
        <f>$G$9</f>
        <v>BULKTRAN</v>
      </c>
      <c r="H69" s="4">
        <f t="shared" si="56"/>
        <v>0</v>
      </c>
      <c r="I69" s="5">
        <f t="shared" ref="I69:N69" si="90">VLOOKUP(CONCATENATE($F69," ",$G69),AllocFactorMatrix,(I$4+1),FALSE)*$E75</f>
        <v>0</v>
      </c>
      <c r="J69" s="47">
        <f t="shared" si="90"/>
        <v>0</v>
      </c>
      <c r="K69" s="47">
        <f t="shared" si="90"/>
        <v>0</v>
      </c>
      <c r="L69" s="5">
        <f t="shared" si="90"/>
        <v>0</v>
      </c>
      <c r="M69" s="5">
        <f t="shared" si="90"/>
        <v>0</v>
      </c>
      <c r="N69" s="5">
        <f t="shared" si="90"/>
        <v>0</v>
      </c>
      <c r="O69" s="5">
        <f t="shared" si="89"/>
        <v>0</v>
      </c>
      <c r="P69" s="5">
        <f>VLOOKUP(CONCATENATE($F69," ",$G69),AllocFactorMatrix,(P$4+1),FALSE)*$E75</f>
        <v>0</v>
      </c>
      <c r="Q69" s="5">
        <f>VLOOKUP(CONCATENATE($F69," ",$G69),AllocFactorMatrix,(Q$4+1),FALSE)*$E75</f>
        <v>0</v>
      </c>
      <c r="R69" s="5">
        <f>VLOOKUP(CONCATENATE($F69," ",$G69),AllocFactorMatrix,(R$4+1),FALSE)*$E75</f>
        <v>0</v>
      </c>
      <c r="S69" s="5">
        <f>VLOOKUP(CONCATENATE($F69," ",$G69),AllocFactorMatrix,(S$4+1),FALSE)*$E75</f>
        <v>0</v>
      </c>
      <c r="T69" s="5">
        <f t="shared" si="61"/>
        <v>0</v>
      </c>
      <c r="U69" s="5">
        <f>VLOOKUP(CONCATENATE($F69," ",$G69),AllocFactorMatrix,(U$4+1),FALSE)*$E75</f>
        <v>0</v>
      </c>
      <c r="V69" s="5">
        <f>VLOOKUP(CONCATENATE($F69," ",$G69),AllocFactorMatrix,(V$4+1),FALSE)*$E75</f>
        <v>0</v>
      </c>
      <c r="W69" s="5">
        <f>VLOOKUP(CONCATENATE($F69," ",$G69),AllocFactorMatrix,(W$4+1),FALSE)*$E75</f>
        <v>0</v>
      </c>
      <c r="X69" s="5">
        <f>VLOOKUP(CONCATENATE($F69," ",$G69),AllocFactorMatrix,(X$4+1),FALSE)*$E75</f>
        <v>0</v>
      </c>
      <c r="Y69" s="5">
        <f t="shared" ref="Y69:Y75" si="91">SUBTOTAL(9,U69:X69)</f>
        <v>0</v>
      </c>
      <c r="Z69" s="5">
        <f>VLOOKUP(CONCATENATE($F69," ",$G69),AllocFactorMatrix,(Z$4+1),FALSE)*$E75</f>
        <v>0</v>
      </c>
      <c r="AA69" s="5">
        <f>VLOOKUP(CONCATENATE($F69," ",$G69),AllocFactorMatrix,(AA$4+1),FALSE)*$E75</f>
        <v>0</v>
      </c>
      <c r="AB69" s="5">
        <f t="shared" si="59"/>
        <v>0</v>
      </c>
      <c r="AC69" s="5">
        <f>VLOOKUP(CONCATENATE($F69," ",$G69),AllocFactorMatrix,(AC$4+1),FALSE)*$E75</f>
        <v>0</v>
      </c>
      <c r="AD69" s="5">
        <f>VLOOKUP(CONCATENATE($F69," ",$G69),AllocFactorMatrix,(AD$4+1),FALSE)*$E75</f>
        <v>0</v>
      </c>
      <c r="AE69" s="5">
        <f>VLOOKUP(CONCATENATE($F69," ",$G69),AllocFactorMatrix,(AE$4+1),FALSE)*$E75</f>
        <v>0</v>
      </c>
    </row>
    <row r="70" spans="4:31" hidden="1" outlineLevel="1">
      <c r="E70" s="45"/>
      <c r="F70" s="167" t="str">
        <f>F75</f>
        <v>DIST_CPD</v>
      </c>
      <c r="G70" s="48" t="str">
        <f>$G$10</f>
        <v>SUBTRAN</v>
      </c>
      <c r="H70" s="4">
        <f t="shared" si="56"/>
        <v>0</v>
      </c>
      <c r="I70" s="5">
        <f t="shared" ref="I70:N70" si="92">VLOOKUP(CONCATENATE($F70," ",$G70),AllocFactorMatrix,(I$4+1),FALSE)*$E75</f>
        <v>0</v>
      </c>
      <c r="J70" s="47">
        <f t="shared" si="92"/>
        <v>0</v>
      </c>
      <c r="K70" s="47">
        <f t="shared" si="92"/>
        <v>0</v>
      </c>
      <c r="L70" s="5">
        <f t="shared" si="92"/>
        <v>0</v>
      </c>
      <c r="M70" s="5">
        <f t="shared" si="92"/>
        <v>0</v>
      </c>
      <c r="N70" s="5">
        <f t="shared" si="92"/>
        <v>0</v>
      </c>
      <c r="O70" s="5">
        <f t="shared" si="89"/>
        <v>0</v>
      </c>
      <c r="P70" s="5">
        <f>VLOOKUP(CONCATENATE($F70," ",$G70),AllocFactorMatrix,(P$4+1),FALSE)*$E75</f>
        <v>0</v>
      </c>
      <c r="Q70" s="5">
        <f>VLOOKUP(CONCATENATE($F70," ",$G70),AllocFactorMatrix,(Q$4+1),FALSE)*$E75</f>
        <v>0</v>
      </c>
      <c r="R70" s="5">
        <f>VLOOKUP(CONCATENATE($F70," ",$G70),AllocFactorMatrix,(R$4+1),FALSE)*$E75</f>
        <v>0</v>
      </c>
      <c r="S70" s="5">
        <f>VLOOKUP(CONCATENATE($F70," ",$G70),AllocFactorMatrix,(S$4+1),FALSE)*$E75</f>
        <v>0</v>
      </c>
      <c r="T70" s="5">
        <f t="shared" si="61"/>
        <v>0</v>
      </c>
      <c r="U70" s="5">
        <f>VLOOKUP(CONCATENATE($F70," ",$G70),AllocFactorMatrix,(U$4+1),FALSE)*$E75</f>
        <v>0</v>
      </c>
      <c r="V70" s="5">
        <f>VLOOKUP(CONCATENATE($F70," ",$G70),AllocFactorMatrix,(V$4+1),FALSE)*$E75</f>
        <v>0</v>
      </c>
      <c r="W70" s="5">
        <f>VLOOKUP(CONCATENATE($F70," ",$G70),AllocFactorMatrix,(W$4+1),FALSE)*$E75</f>
        <v>0</v>
      </c>
      <c r="X70" s="5">
        <f>VLOOKUP(CONCATENATE($F70," ",$G70),AllocFactorMatrix,(X$4+1),FALSE)*$E75</f>
        <v>0</v>
      </c>
      <c r="Y70" s="5">
        <f t="shared" si="91"/>
        <v>0</v>
      </c>
      <c r="Z70" s="5">
        <f>VLOOKUP(CONCATENATE($F70," ",$G70),AllocFactorMatrix,(Z$4+1),FALSE)*$E75</f>
        <v>0</v>
      </c>
      <c r="AA70" s="5">
        <f>VLOOKUP(CONCATENATE($F70," ",$G70),AllocFactorMatrix,(AA$4+1),FALSE)*$E75</f>
        <v>0</v>
      </c>
      <c r="AB70" s="5">
        <f t="shared" si="59"/>
        <v>0</v>
      </c>
      <c r="AC70" s="5">
        <f>VLOOKUP(CONCATENATE($F70," ",$G70),AllocFactorMatrix,(AC$4+1),FALSE)*$E75</f>
        <v>0</v>
      </c>
      <c r="AD70" s="5">
        <f>VLOOKUP(CONCATENATE($F70," ",$G70),AllocFactorMatrix,(AD$4+1),FALSE)*$E75</f>
        <v>0</v>
      </c>
      <c r="AE70" s="5">
        <f>VLOOKUP(CONCATENATE($F70," ",$G70),AllocFactorMatrix,(AE$4+1),FALSE)*$E75</f>
        <v>0</v>
      </c>
    </row>
    <row r="71" spans="4:31" hidden="1" outlineLevel="1">
      <c r="E71" s="45"/>
      <c r="F71" s="167" t="str">
        <f>F75</f>
        <v>DIST_CPD</v>
      </c>
      <c r="G71" s="48" t="str">
        <f>$G$11</f>
        <v>DISTPRI</v>
      </c>
      <c r="H71" s="4">
        <f t="shared" si="56"/>
        <v>0</v>
      </c>
      <c r="I71" s="5">
        <f t="shared" ref="I71:N71" si="93">VLOOKUP(CONCATENATE($F71," ",$G71),AllocFactorMatrix,(I$4+1),FALSE)*$E75</f>
        <v>0</v>
      </c>
      <c r="J71" s="47">
        <f t="shared" si="93"/>
        <v>0</v>
      </c>
      <c r="K71" s="47">
        <f t="shared" si="93"/>
        <v>0</v>
      </c>
      <c r="L71" s="5">
        <f t="shared" si="93"/>
        <v>0</v>
      </c>
      <c r="M71" s="5">
        <f t="shared" si="93"/>
        <v>0</v>
      </c>
      <c r="N71" s="5">
        <f t="shared" si="93"/>
        <v>0</v>
      </c>
      <c r="O71" s="5">
        <f t="shared" si="89"/>
        <v>0</v>
      </c>
      <c r="P71" s="5">
        <f>VLOOKUP(CONCATENATE($F71," ",$G71),AllocFactorMatrix,(P$4+1),FALSE)*$E75</f>
        <v>0</v>
      </c>
      <c r="Q71" s="5">
        <f>VLOOKUP(CONCATENATE($F71," ",$G71),AllocFactorMatrix,(Q$4+1),FALSE)*$E75</f>
        <v>0</v>
      </c>
      <c r="R71" s="5">
        <f>VLOOKUP(CONCATENATE($F71," ",$G71),AllocFactorMatrix,(R$4+1),FALSE)*$E75</f>
        <v>0</v>
      </c>
      <c r="S71" s="5">
        <f>VLOOKUP(CONCATENATE($F71," ",$G71),AllocFactorMatrix,(S$4+1),FALSE)*$E75</f>
        <v>0</v>
      </c>
      <c r="T71" s="5">
        <f t="shared" si="61"/>
        <v>0</v>
      </c>
      <c r="U71" s="5">
        <f>VLOOKUP(CONCATENATE($F71," ",$G71),AllocFactorMatrix,(U$4+1),FALSE)*$E75</f>
        <v>0</v>
      </c>
      <c r="V71" s="5">
        <f>VLOOKUP(CONCATENATE($F71," ",$G71),AllocFactorMatrix,(V$4+1),FALSE)*$E75</f>
        <v>0</v>
      </c>
      <c r="W71" s="5">
        <f>VLOOKUP(CONCATENATE($F71," ",$G71),AllocFactorMatrix,(W$4+1),FALSE)*$E75</f>
        <v>0</v>
      </c>
      <c r="X71" s="5">
        <f>VLOOKUP(CONCATENATE($F71," ",$G71),AllocFactorMatrix,(X$4+1),FALSE)*$E75</f>
        <v>0</v>
      </c>
      <c r="Y71" s="5">
        <f t="shared" si="91"/>
        <v>0</v>
      </c>
      <c r="Z71" s="5">
        <f>VLOOKUP(CONCATENATE($F71," ",$G71),AllocFactorMatrix,(Z$4+1),FALSE)*$E75</f>
        <v>0</v>
      </c>
      <c r="AA71" s="5">
        <f>VLOOKUP(CONCATENATE($F71," ",$G71),AllocFactorMatrix,(AA$4+1),FALSE)*$E75</f>
        <v>0</v>
      </c>
      <c r="AB71" s="5">
        <f t="shared" si="59"/>
        <v>0</v>
      </c>
      <c r="AC71" s="5">
        <f>VLOOKUP(CONCATENATE($F71," ",$G71),AllocFactorMatrix,(AC$4+1),FALSE)*$E75</f>
        <v>0</v>
      </c>
      <c r="AD71" s="5">
        <f>VLOOKUP(CONCATENATE($F71," ",$G71),AllocFactorMatrix,(AD$4+1),FALSE)*$E75</f>
        <v>0</v>
      </c>
      <c r="AE71" s="5">
        <f>VLOOKUP(CONCATENATE($F71," ",$G71),AllocFactorMatrix,(AE$4+1),FALSE)*$E75</f>
        <v>0</v>
      </c>
    </row>
    <row r="72" spans="4:31" hidden="1" outlineLevel="1">
      <c r="E72" s="45"/>
      <c r="F72" s="167" t="str">
        <f>F75</f>
        <v>DIST_CPD</v>
      </c>
      <c r="G72" s="48" t="str">
        <f>$G$12</f>
        <v>DISTSEC</v>
      </c>
      <c r="H72" s="4">
        <f t="shared" si="56"/>
        <v>0</v>
      </c>
      <c r="I72" s="5">
        <f t="shared" ref="I72:N72" si="94">VLOOKUP(CONCATENATE($F72," ",$G72),AllocFactorMatrix,(I$4+1),FALSE)*$E75</f>
        <v>0</v>
      </c>
      <c r="J72" s="47">
        <f t="shared" si="94"/>
        <v>0</v>
      </c>
      <c r="K72" s="47">
        <f t="shared" si="94"/>
        <v>0</v>
      </c>
      <c r="L72" s="5">
        <f t="shared" si="94"/>
        <v>0</v>
      </c>
      <c r="M72" s="5">
        <f t="shared" si="94"/>
        <v>0</v>
      </c>
      <c r="N72" s="5">
        <f t="shared" si="94"/>
        <v>0</v>
      </c>
      <c r="O72" s="5">
        <f t="shared" si="89"/>
        <v>0</v>
      </c>
      <c r="P72" s="5">
        <f>VLOOKUP(CONCATENATE($F72," ",$G72),AllocFactorMatrix,(P$4+1),FALSE)*$E75</f>
        <v>0</v>
      </c>
      <c r="Q72" s="5">
        <f>VLOOKUP(CONCATENATE($F72," ",$G72),AllocFactorMatrix,(Q$4+1),FALSE)*$E75</f>
        <v>0</v>
      </c>
      <c r="R72" s="5">
        <f>VLOOKUP(CONCATENATE($F72," ",$G72),AllocFactorMatrix,(R$4+1),FALSE)*$E75</f>
        <v>0</v>
      </c>
      <c r="S72" s="5">
        <f>VLOOKUP(CONCATENATE($F72," ",$G72),AllocFactorMatrix,(S$4+1),FALSE)*$E75</f>
        <v>0</v>
      </c>
      <c r="T72" s="5">
        <f t="shared" si="61"/>
        <v>0</v>
      </c>
      <c r="U72" s="5">
        <f>VLOOKUP(CONCATENATE($F72," ",$G72),AllocFactorMatrix,(U$4+1),FALSE)*$E75</f>
        <v>0</v>
      </c>
      <c r="V72" s="5">
        <f>VLOOKUP(CONCATENATE($F72," ",$G72),AllocFactorMatrix,(V$4+1),FALSE)*$E75</f>
        <v>0</v>
      </c>
      <c r="W72" s="5">
        <f>VLOOKUP(CONCATENATE($F72," ",$G72),AllocFactorMatrix,(W$4+1),FALSE)*$E75</f>
        <v>0</v>
      </c>
      <c r="X72" s="5">
        <f>VLOOKUP(CONCATENATE($F72," ",$G72),AllocFactorMatrix,(X$4+1),FALSE)*$E75</f>
        <v>0</v>
      </c>
      <c r="Y72" s="5">
        <f t="shared" si="91"/>
        <v>0</v>
      </c>
      <c r="Z72" s="5">
        <f>VLOOKUP(CONCATENATE($F72," ",$G72),AllocFactorMatrix,(Z$4+1),FALSE)*$E75</f>
        <v>0</v>
      </c>
      <c r="AA72" s="5">
        <f>VLOOKUP(CONCATENATE($F72," ",$G72),AllocFactorMatrix,(AA$4+1),FALSE)*$E75</f>
        <v>0</v>
      </c>
      <c r="AB72" s="5">
        <f t="shared" si="59"/>
        <v>0</v>
      </c>
      <c r="AC72" s="5">
        <f>VLOOKUP(CONCATENATE($F72," ",$G72),AllocFactorMatrix,(AC$4+1),FALSE)*$E75</f>
        <v>0</v>
      </c>
      <c r="AD72" s="5">
        <f>VLOOKUP(CONCATENATE($F72," ",$G72),AllocFactorMatrix,(AD$4+1),FALSE)*$E75</f>
        <v>0</v>
      </c>
      <c r="AE72" s="5">
        <f>VLOOKUP(CONCATENATE($F72," ",$G72),AllocFactorMatrix,(AE$4+1),FALSE)*$E75</f>
        <v>0</v>
      </c>
    </row>
    <row r="73" spans="4:31" hidden="1" outlineLevel="1">
      <c r="E73" s="45"/>
      <c r="F73" s="167" t="str">
        <f>F75</f>
        <v>DIST_CPD</v>
      </c>
      <c r="G73" s="48" t="str">
        <f>$G$13</f>
        <v>ENERGY</v>
      </c>
      <c r="H73" s="4">
        <f t="shared" si="56"/>
        <v>0</v>
      </c>
      <c r="I73" s="5">
        <f t="shared" ref="I73:N73" si="95">VLOOKUP(CONCATENATE($F73," ",$G73),AllocFactorMatrix,(I$4+1),FALSE)*$E75</f>
        <v>0</v>
      </c>
      <c r="J73" s="47">
        <f t="shared" si="95"/>
        <v>0</v>
      </c>
      <c r="K73" s="47">
        <f t="shared" si="95"/>
        <v>0</v>
      </c>
      <c r="L73" s="5">
        <f t="shared" si="95"/>
        <v>0</v>
      </c>
      <c r="M73" s="5">
        <f t="shared" si="95"/>
        <v>0</v>
      </c>
      <c r="N73" s="5">
        <f t="shared" si="95"/>
        <v>0</v>
      </c>
      <c r="O73" s="5">
        <f t="shared" si="89"/>
        <v>0</v>
      </c>
      <c r="P73" s="5">
        <f>VLOOKUP(CONCATENATE($F73," ",$G73),AllocFactorMatrix,(P$4+1),FALSE)*$E75</f>
        <v>0</v>
      </c>
      <c r="Q73" s="5">
        <f>VLOOKUP(CONCATENATE($F73," ",$G73),AllocFactorMatrix,(Q$4+1),FALSE)*$E75</f>
        <v>0</v>
      </c>
      <c r="R73" s="5">
        <f>VLOOKUP(CONCATENATE($F73," ",$G73),AllocFactorMatrix,(R$4+1),FALSE)*$E75</f>
        <v>0</v>
      </c>
      <c r="S73" s="5">
        <f>VLOOKUP(CONCATENATE($F73," ",$G73),AllocFactorMatrix,(S$4+1),FALSE)*$E75</f>
        <v>0</v>
      </c>
      <c r="T73" s="5">
        <f t="shared" si="61"/>
        <v>0</v>
      </c>
      <c r="U73" s="5">
        <f>VLOOKUP(CONCATENATE($F73," ",$G73),AllocFactorMatrix,(U$4+1),FALSE)*$E75</f>
        <v>0</v>
      </c>
      <c r="V73" s="5">
        <f>VLOOKUP(CONCATENATE($F73," ",$G73),AllocFactorMatrix,(V$4+1),FALSE)*$E75</f>
        <v>0</v>
      </c>
      <c r="W73" s="5">
        <f>VLOOKUP(CONCATENATE($F73," ",$G73),AllocFactorMatrix,(W$4+1),FALSE)*$E75</f>
        <v>0</v>
      </c>
      <c r="X73" s="5">
        <f>VLOOKUP(CONCATENATE($F73," ",$G73),AllocFactorMatrix,(X$4+1),FALSE)*$E75</f>
        <v>0</v>
      </c>
      <c r="Y73" s="5">
        <f t="shared" si="91"/>
        <v>0</v>
      </c>
      <c r="Z73" s="5">
        <f>VLOOKUP(CONCATENATE($F73," ",$G73),AllocFactorMatrix,(Z$4+1),FALSE)*$E75</f>
        <v>0</v>
      </c>
      <c r="AA73" s="5">
        <f>VLOOKUP(CONCATENATE($F73," ",$G73),AllocFactorMatrix,(AA$4+1),FALSE)*$E75</f>
        <v>0</v>
      </c>
      <c r="AB73" s="5">
        <f t="shared" si="59"/>
        <v>0</v>
      </c>
      <c r="AC73" s="5">
        <f>VLOOKUP(CONCATENATE($F73," ",$G73),AllocFactorMatrix,(AC$4+1),FALSE)*$E75</f>
        <v>0</v>
      </c>
      <c r="AD73" s="5">
        <f>VLOOKUP(CONCATENATE($F73," ",$G73),AllocFactorMatrix,(AD$4+1),FALSE)*$E75</f>
        <v>0</v>
      </c>
      <c r="AE73" s="5">
        <f>VLOOKUP(CONCATENATE($F73," ",$G73),AllocFactorMatrix,(AE$4+1),FALSE)*$E75</f>
        <v>0</v>
      </c>
    </row>
    <row r="74" spans="4:31" hidden="1" outlineLevel="1">
      <c r="E74" s="45"/>
      <c r="F74" s="167" t="str">
        <f>F75</f>
        <v>DIST_CPD</v>
      </c>
      <c r="G74" s="48" t="str">
        <f>$G$14</f>
        <v>CUSTOMER</v>
      </c>
      <c r="H74" s="4">
        <f t="shared" si="56"/>
        <v>0</v>
      </c>
      <c r="I74" s="5">
        <f t="shared" ref="I74:N74" si="96">VLOOKUP(CONCATENATE($F74," ",$G74),AllocFactorMatrix,(I$4+1),FALSE)*$E75</f>
        <v>0</v>
      </c>
      <c r="J74" s="47">
        <f t="shared" si="96"/>
        <v>0</v>
      </c>
      <c r="K74" s="47">
        <f t="shared" si="96"/>
        <v>0</v>
      </c>
      <c r="L74" s="5">
        <f t="shared" si="96"/>
        <v>0</v>
      </c>
      <c r="M74" s="5">
        <f t="shared" si="96"/>
        <v>0</v>
      </c>
      <c r="N74" s="5">
        <f t="shared" si="96"/>
        <v>0</v>
      </c>
      <c r="O74" s="5">
        <f t="shared" si="89"/>
        <v>0</v>
      </c>
      <c r="P74" s="5">
        <f>VLOOKUP(CONCATENATE($F74," ",$G74),AllocFactorMatrix,(P$4+1),FALSE)*$E75</f>
        <v>0</v>
      </c>
      <c r="Q74" s="5">
        <f>VLOOKUP(CONCATENATE($F74," ",$G74),AllocFactorMatrix,(Q$4+1),FALSE)*$E75</f>
        <v>0</v>
      </c>
      <c r="R74" s="5">
        <f>VLOOKUP(CONCATENATE($F74," ",$G74),AllocFactorMatrix,(R$4+1),FALSE)*$E75</f>
        <v>0</v>
      </c>
      <c r="S74" s="5">
        <f>VLOOKUP(CONCATENATE($F74," ",$G74),AllocFactorMatrix,(S$4+1),FALSE)*$E75</f>
        <v>0</v>
      </c>
      <c r="T74" s="5">
        <f t="shared" si="61"/>
        <v>0</v>
      </c>
      <c r="U74" s="5">
        <f>VLOOKUP(CONCATENATE($F74," ",$G74),AllocFactorMatrix,(U$4+1),FALSE)*$E75</f>
        <v>0</v>
      </c>
      <c r="V74" s="5">
        <f>VLOOKUP(CONCATENATE($F74," ",$G74),AllocFactorMatrix,(V$4+1),FALSE)*$E75</f>
        <v>0</v>
      </c>
      <c r="W74" s="5">
        <f>VLOOKUP(CONCATENATE($F74," ",$G74),AllocFactorMatrix,(W$4+1),FALSE)*$E75</f>
        <v>0</v>
      </c>
      <c r="X74" s="5">
        <f>VLOOKUP(CONCATENATE($F74," ",$G74),AllocFactorMatrix,(X$4+1),FALSE)*$E75</f>
        <v>0</v>
      </c>
      <c r="Y74" s="5">
        <f t="shared" si="91"/>
        <v>0</v>
      </c>
      <c r="Z74" s="5">
        <f>VLOOKUP(CONCATENATE($F74," ",$G74),AllocFactorMatrix,(Z$4+1),FALSE)*$E75</f>
        <v>0</v>
      </c>
      <c r="AA74" s="5">
        <f>VLOOKUP(CONCATENATE($F74," ",$G74),AllocFactorMatrix,(AA$4+1),FALSE)*$E75</f>
        <v>0</v>
      </c>
      <c r="AB74" s="5">
        <f t="shared" si="59"/>
        <v>0</v>
      </c>
      <c r="AC74" s="5">
        <f>VLOOKUP(CONCATENATE($F74," ",$G74),AllocFactorMatrix,(AC$4+1),FALSE)*$E75</f>
        <v>0</v>
      </c>
      <c r="AD74" s="5">
        <f>VLOOKUP(CONCATENATE($F74," ",$G74),AllocFactorMatrix,(AD$4+1),FALSE)*$E75</f>
        <v>0</v>
      </c>
      <c r="AE74" s="5">
        <f>VLOOKUP(CONCATENATE($F74," ",$G74),AllocFactorMatrix,(AE$4+1),FALSE)*$E75</f>
        <v>0</v>
      </c>
    </row>
    <row r="75" spans="4:31" collapsed="1">
      <c r="D75" s="48" t="s">
        <v>172</v>
      </c>
      <c r="E75" s="50">
        <v>0</v>
      </c>
      <c r="F75" s="88" t="s">
        <v>35</v>
      </c>
      <c r="G75" s="48" t="str">
        <f>$G$15</f>
        <v>TOTAL</v>
      </c>
      <c r="H75" s="4">
        <f t="shared" si="56"/>
        <v>0</v>
      </c>
      <c r="I75" s="5">
        <f t="shared" ref="I75:N75" si="97">VLOOKUP(CONCATENATE($F75," ",$G75),AllocFactorMatrix,(I$4+1),FALSE)*$E75</f>
        <v>0</v>
      </c>
      <c r="J75" s="47">
        <f t="shared" si="97"/>
        <v>0</v>
      </c>
      <c r="K75" s="47">
        <f t="shared" si="97"/>
        <v>0</v>
      </c>
      <c r="L75" s="5">
        <f t="shared" si="97"/>
        <v>0</v>
      </c>
      <c r="M75" s="5">
        <f t="shared" si="97"/>
        <v>0</v>
      </c>
      <c r="N75" s="5">
        <f t="shared" si="97"/>
        <v>0</v>
      </c>
      <c r="O75" s="5">
        <f t="shared" si="89"/>
        <v>0</v>
      </c>
      <c r="P75" s="5">
        <f>VLOOKUP(CONCATENATE($F75," ",$G75),AllocFactorMatrix,(P$4+1),FALSE)*$E75</f>
        <v>0</v>
      </c>
      <c r="Q75" s="5">
        <f>VLOOKUP(CONCATENATE($F75," ",$G75),AllocFactorMatrix,(Q$4+1),FALSE)*$E75</f>
        <v>0</v>
      </c>
      <c r="R75" s="5">
        <f>VLOOKUP(CONCATENATE($F75," ",$G75),AllocFactorMatrix,(R$4+1),FALSE)*$E75</f>
        <v>0</v>
      </c>
      <c r="S75" s="5">
        <f>VLOOKUP(CONCATENATE($F75," ",$G75),AllocFactorMatrix,(S$4+1),FALSE)*$E75</f>
        <v>0</v>
      </c>
      <c r="T75" s="5">
        <f t="shared" si="61"/>
        <v>0</v>
      </c>
      <c r="U75" s="5">
        <f>VLOOKUP(CONCATENATE($F75," ",$G75),AllocFactorMatrix,(U$4+1),FALSE)*$E75</f>
        <v>0</v>
      </c>
      <c r="V75" s="5">
        <f>VLOOKUP(CONCATENATE($F75," ",$G75),AllocFactorMatrix,(V$4+1),FALSE)*$E75</f>
        <v>0</v>
      </c>
      <c r="W75" s="5">
        <f>VLOOKUP(CONCATENATE($F75," ",$G75),AllocFactorMatrix,(W$4+1),FALSE)*$E75</f>
        <v>0</v>
      </c>
      <c r="X75" s="5">
        <f>VLOOKUP(CONCATENATE($F75," ",$G75),AllocFactorMatrix,(X$4+1),FALSE)*$E75</f>
        <v>0</v>
      </c>
      <c r="Y75" s="5">
        <f t="shared" si="91"/>
        <v>0</v>
      </c>
      <c r="Z75" s="5">
        <f>VLOOKUP(CONCATENATE($F75," ",$G75),AllocFactorMatrix,(Z$4+1),FALSE)*$E75</f>
        <v>0</v>
      </c>
      <c r="AA75" s="5">
        <f>VLOOKUP(CONCATENATE($F75," ",$G75),AllocFactorMatrix,(AA$4+1),FALSE)*$E75</f>
        <v>0</v>
      </c>
      <c r="AB75" s="5">
        <f t="shared" si="59"/>
        <v>0</v>
      </c>
      <c r="AC75" s="5">
        <f>VLOOKUP(CONCATENATE($F75," ",$G75),AllocFactorMatrix,(AC$4+1),FALSE)*$E75</f>
        <v>0</v>
      </c>
      <c r="AD75" s="5">
        <f>VLOOKUP(CONCATENATE($F75," ",$G75),AllocFactorMatrix,(AD$4+1),FALSE)*$E75</f>
        <v>0</v>
      </c>
      <c r="AE75" s="5">
        <f>VLOOKUP(CONCATENATE($F75," ",$G75),AllocFactorMatrix,(AE$4+1),FALSE)*$E75</f>
        <v>0</v>
      </c>
    </row>
    <row r="76" spans="4:31" hidden="1" outlineLevel="1">
      <c r="E76" s="45"/>
      <c r="F76" s="167" t="str">
        <f>F83</f>
        <v>DIST_POLES</v>
      </c>
      <c r="G76" s="48" t="str">
        <f>$G$8</f>
        <v>PRODUCTION</v>
      </c>
      <c r="H76" s="4">
        <f t="shared" ref="H76:H107" si="98">SUBTOTAL(9,I76:AE76)</f>
        <v>0</v>
      </c>
      <c r="I76" s="5">
        <f t="shared" ref="I76:N76" si="99">VLOOKUP(CONCATENATE($F76," ",$G76),AllocFactorMatrix,(I$4+1),FALSE)*$E83</f>
        <v>0</v>
      </c>
      <c r="J76" s="47">
        <f t="shared" si="99"/>
        <v>0</v>
      </c>
      <c r="K76" s="47">
        <f t="shared" si="99"/>
        <v>0</v>
      </c>
      <c r="L76" s="5">
        <f t="shared" si="99"/>
        <v>0</v>
      </c>
      <c r="M76" s="5">
        <f t="shared" si="99"/>
        <v>0</v>
      </c>
      <c r="N76" s="5">
        <f t="shared" si="99"/>
        <v>0</v>
      </c>
      <c r="O76" s="5">
        <f t="shared" si="70"/>
        <v>0</v>
      </c>
      <c r="P76" s="5">
        <f>VLOOKUP(CONCATENATE($F76," ",$G76),AllocFactorMatrix,(P$4+1),FALSE)*$E83</f>
        <v>0</v>
      </c>
      <c r="Q76" s="5">
        <f>VLOOKUP(CONCATENATE($F76," ",$G76),AllocFactorMatrix,(Q$4+1),FALSE)*$E83</f>
        <v>0</v>
      </c>
      <c r="R76" s="5">
        <f>VLOOKUP(CONCATENATE($F76," ",$G76),AllocFactorMatrix,(R$4+1),FALSE)*$E83</f>
        <v>0</v>
      </c>
      <c r="S76" s="5">
        <f>VLOOKUP(CONCATENATE($F76," ",$G76),AllocFactorMatrix,(S$4+1),FALSE)*$E83</f>
        <v>0</v>
      </c>
      <c r="T76" s="5">
        <f t="shared" si="61"/>
        <v>0</v>
      </c>
      <c r="U76" s="5">
        <f>VLOOKUP(CONCATENATE($F76," ",$G76),AllocFactorMatrix,(U$4+1),FALSE)*$E83</f>
        <v>0</v>
      </c>
      <c r="V76" s="5">
        <f>VLOOKUP(CONCATENATE($F76," ",$G76),AllocFactorMatrix,(V$4+1),FALSE)*$E83</f>
        <v>0</v>
      </c>
      <c r="W76" s="5">
        <f>VLOOKUP(CONCATENATE($F76," ",$G76),AllocFactorMatrix,(W$4+1),FALSE)*$E83</f>
        <v>0</v>
      </c>
      <c r="X76" s="5">
        <f>VLOOKUP(CONCATENATE($F76," ",$G76),AllocFactorMatrix,(X$4+1),FALSE)*$E83</f>
        <v>0</v>
      </c>
      <c r="Y76" s="5">
        <f>SUBTOTAL(9,U76:X76)</f>
        <v>0</v>
      </c>
      <c r="Z76" s="5">
        <f>VLOOKUP(CONCATENATE($F76," ",$G76),AllocFactorMatrix,(Z$4+1),FALSE)*$E83</f>
        <v>0</v>
      </c>
      <c r="AA76" s="5">
        <f>VLOOKUP(CONCATENATE($F76," ",$G76),AllocFactorMatrix,(AA$4+1),FALSE)*$E83</f>
        <v>0</v>
      </c>
      <c r="AB76" s="5">
        <f t="shared" ref="AB76:AB107" si="100">SUBTOTAL(9,Z76:AA76)</f>
        <v>0</v>
      </c>
      <c r="AC76" s="5">
        <f>VLOOKUP(CONCATENATE($F76," ",$G76),AllocFactorMatrix,(AC$4+1),FALSE)*$E83</f>
        <v>0</v>
      </c>
      <c r="AD76" s="5">
        <f>VLOOKUP(CONCATENATE($F76," ",$G76),AllocFactorMatrix,(AD$4+1),FALSE)*$E83</f>
        <v>0</v>
      </c>
      <c r="AE76" s="5">
        <f>VLOOKUP(CONCATENATE($F76," ",$G76),AllocFactorMatrix,(AE$4+1),FALSE)*$E83</f>
        <v>0</v>
      </c>
    </row>
    <row r="77" spans="4:31" hidden="1" outlineLevel="1">
      <c r="E77" s="45"/>
      <c r="F77" s="167" t="str">
        <f>F83</f>
        <v>DIST_POLES</v>
      </c>
      <c r="G77" s="48" t="str">
        <f>$G$9</f>
        <v>BULKTRAN</v>
      </c>
      <c r="H77" s="4">
        <f t="shared" si="98"/>
        <v>0</v>
      </c>
      <c r="I77" s="5">
        <f t="shared" ref="I77:N77" si="101">VLOOKUP(CONCATENATE($F77," ",$G77),AllocFactorMatrix,(I$4+1),FALSE)*$E83</f>
        <v>0</v>
      </c>
      <c r="J77" s="47">
        <f t="shared" si="101"/>
        <v>0</v>
      </c>
      <c r="K77" s="47">
        <f t="shared" si="101"/>
        <v>0</v>
      </c>
      <c r="L77" s="5">
        <f t="shared" si="101"/>
        <v>0</v>
      </c>
      <c r="M77" s="5">
        <f t="shared" si="101"/>
        <v>0</v>
      </c>
      <c r="N77" s="5">
        <f t="shared" si="101"/>
        <v>0</v>
      </c>
      <c r="O77" s="5">
        <f t="shared" si="70"/>
        <v>0</v>
      </c>
      <c r="P77" s="5">
        <f>VLOOKUP(CONCATENATE($F77," ",$G77),AllocFactorMatrix,(P$4+1),FALSE)*$E83</f>
        <v>0</v>
      </c>
      <c r="Q77" s="5">
        <f>VLOOKUP(CONCATENATE($F77," ",$G77),AllocFactorMatrix,(Q$4+1),FALSE)*$E83</f>
        <v>0</v>
      </c>
      <c r="R77" s="5">
        <f>VLOOKUP(CONCATENATE($F77," ",$G77),AllocFactorMatrix,(R$4+1),FALSE)*$E83</f>
        <v>0</v>
      </c>
      <c r="S77" s="5">
        <f>VLOOKUP(CONCATENATE($F77," ",$G77),AllocFactorMatrix,(S$4+1),FALSE)*$E83</f>
        <v>0</v>
      </c>
      <c r="T77" s="5">
        <f t="shared" si="61"/>
        <v>0</v>
      </c>
      <c r="U77" s="5">
        <f>VLOOKUP(CONCATENATE($F77," ",$G77),AllocFactorMatrix,(U$4+1),FALSE)*$E83</f>
        <v>0</v>
      </c>
      <c r="V77" s="5">
        <f>VLOOKUP(CONCATENATE($F77," ",$G77),AllocFactorMatrix,(V$4+1),FALSE)*$E83</f>
        <v>0</v>
      </c>
      <c r="W77" s="5">
        <f>VLOOKUP(CONCATENATE($F77," ",$G77),AllocFactorMatrix,(W$4+1),FALSE)*$E83</f>
        <v>0</v>
      </c>
      <c r="X77" s="5">
        <f>VLOOKUP(CONCATENATE($F77," ",$G77),AllocFactorMatrix,(X$4+1),FALSE)*$E83</f>
        <v>0</v>
      </c>
      <c r="Y77" s="5">
        <f t="shared" ref="Y77:Y83" si="102">SUBTOTAL(9,U77:X77)</f>
        <v>0</v>
      </c>
      <c r="Z77" s="5">
        <f>VLOOKUP(CONCATENATE($F77," ",$G77),AllocFactorMatrix,(Z$4+1),FALSE)*$E83</f>
        <v>0</v>
      </c>
      <c r="AA77" s="5">
        <f>VLOOKUP(CONCATENATE($F77," ",$G77),AllocFactorMatrix,(AA$4+1),FALSE)*$E83</f>
        <v>0</v>
      </c>
      <c r="AB77" s="5">
        <f t="shared" si="100"/>
        <v>0</v>
      </c>
      <c r="AC77" s="5">
        <f>VLOOKUP(CONCATENATE($F77," ",$G77),AllocFactorMatrix,(AC$4+1),FALSE)*$E83</f>
        <v>0</v>
      </c>
      <c r="AD77" s="5">
        <f>VLOOKUP(CONCATENATE($F77," ",$G77),AllocFactorMatrix,(AD$4+1),FALSE)*$E83</f>
        <v>0</v>
      </c>
      <c r="AE77" s="5">
        <f>VLOOKUP(CONCATENATE($F77," ",$G77),AllocFactorMatrix,(AE$4+1),FALSE)*$E83</f>
        <v>0</v>
      </c>
    </row>
    <row r="78" spans="4:31" hidden="1" outlineLevel="1">
      <c r="E78" s="45"/>
      <c r="F78" s="167" t="str">
        <f>F83</f>
        <v>DIST_POLES</v>
      </c>
      <c r="G78" s="48" t="str">
        <f>$G$10</f>
        <v>SUBTRAN</v>
      </c>
      <c r="H78" s="4">
        <f t="shared" si="98"/>
        <v>0</v>
      </c>
      <c r="I78" s="5">
        <f t="shared" ref="I78:N78" si="103">VLOOKUP(CONCATENATE($F78," ",$G78),AllocFactorMatrix,(I$4+1),FALSE)*$E83</f>
        <v>0</v>
      </c>
      <c r="J78" s="47">
        <f t="shared" si="103"/>
        <v>0</v>
      </c>
      <c r="K78" s="47">
        <f t="shared" si="103"/>
        <v>0</v>
      </c>
      <c r="L78" s="5">
        <f t="shared" si="103"/>
        <v>0</v>
      </c>
      <c r="M78" s="5">
        <f t="shared" si="103"/>
        <v>0</v>
      </c>
      <c r="N78" s="5">
        <f t="shared" si="103"/>
        <v>0</v>
      </c>
      <c r="O78" s="5">
        <f t="shared" si="70"/>
        <v>0</v>
      </c>
      <c r="P78" s="5">
        <f>VLOOKUP(CONCATENATE($F78," ",$G78),AllocFactorMatrix,(P$4+1),FALSE)*$E83</f>
        <v>0</v>
      </c>
      <c r="Q78" s="5">
        <f>VLOOKUP(CONCATENATE($F78," ",$G78),AllocFactorMatrix,(Q$4+1),FALSE)*$E83</f>
        <v>0</v>
      </c>
      <c r="R78" s="5">
        <f>VLOOKUP(CONCATENATE($F78," ",$G78),AllocFactorMatrix,(R$4+1),FALSE)*$E83</f>
        <v>0</v>
      </c>
      <c r="S78" s="5">
        <f>VLOOKUP(CONCATENATE($F78," ",$G78),AllocFactorMatrix,(S$4+1),FALSE)*$E83</f>
        <v>0</v>
      </c>
      <c r="T78" s="5">
        <f t="shared" si="61"/>
        <v>0</v>
      </c>
      <c r="U78" s="5">
        <f>VLOOKUP(CONCATENATE($F78," ",$G78),AllocFactorMatrix,(U$4+1),FALSE)*$E83</f>
        <v>0</v>
      </c>
      <c r="V78" s="5">
        <f>VLOOKUP(CONCATENATE($F78," ",$G78),AllocFactorMatrix,(V$4+1),FALSE)*$E83</f>
        <v>0</v>
      </c>
      <c r="W78" s="5">
        <f>VLOOKUP(CONCATENATE($F78," ",$G78),AllocFactorMatrix,(W$4+1),FALSE)*$E83</f>
        <v>0</v>
      </c>
      <c r="X78" s="5">
        <f>VLOOKUP(CONCATENATE($F78," ",$G78),AllocFactorMatrix,(X$4+1),FALSE)*$E83</f>
        <v>0</v>
      </c>
      <c r="Y78" s="5">
        <f t="shared" si="102"/>
        <v>0</v>
      </c>
      <c r="Z78" s="5">
        <f>VLOOKUP(CONCATENATE($F78," ",$G78),AllocFactorMatrix,(Z$4+1),FALSE)*$E83</f>
        <v>0</v>
      </c>
      <c r="AA78" s="5">
        <f>VLOOKUP(CONCATENATE($F78," ",$G78),AllocFactorMatrix,(AA$4+1),FALSE)*$E83</f>
        <v>0</v>
      </c>
      <c r="AB78" s="5">
        <f t="shared" si="100"/>
        <v>0</v>
      </c>
      <c r="AC78" s="5">
        <f>VLOOKUP(CONCATENATE($F78," ",$G78),AllocFactorMatrix,(AC$4+1),FALSE)*$E83</f>
        <v>0</v>
      </c>
      <c r="AD78" s="5">
        <f>VLOOKUP(CONCATENATE($F78," ",$G78),AllocFactorMatrix,(AD$4+1),FALSE)*$E83</f>
        <v>0</v>
      </c>
      <c r="AE78" s="5">
        <f>VLOOKUP(CONCATENATE($F78," ",$G78),AllocFactorMatrix,(AE$4+1),FALSE)*$E83</f>
        <v>0</v>
      </c>
    </row>
    <row r="79" spans="4:31" hidden="1" outlineLevel="1">
      <c r="E79" s="45"/>
      <c r="F79" s="167" t="str">
        <f>F83</f>
        <v>DIST_POLES</v>
      </c>
      <c r="G79" s="48" t="str">
        <f>$G$11</f>
        <v>DISTPRI</v>
      </c>
      <c r="H79" s="4">
        <f t="shared" si="98"/>
        <v>135758625.82632494</v>
      </c>
      <c r="I79" s="5">
        <f t="shared" ref="I79:N79" si="104">VLOOKUP(CONCATENATE($F79," ",$G79),AllocFactorMatrix,(I$4+1),FALSE)*$E83</f>
        <v>88881113.326392069</v>
      </c>
      <c r="J79" s="47">
        <f t="shared" si="104"/>
        <v>14594.407698567506</v>
      </c>
      <c r="K79" s="47">
        <f t="shared" si="104"/>
        <v>27003.834606816501</v>
      </c>
      <c r="L79" s="5">
        <f t="shared" si="104"/>
        <v>20795821.313984208</v>
      </c>
      <c r="M79" s="5">
        <f t="shared" si="104"/>
        <v>290599.42951488256</v>
      </c>
      <c r="N79" s="5">
        <f t="shared" si="104"/>
        <v>0</v>
      </c>
      <c r="O79" s="5">
        <f t="shared" si="70"/>
        <v>21086420.743499089</v>
      </c>
      <c r="P79" s="5">
        <f>VLOOKUP(CONCATENATE($F79," ",$G79),AllocFactorMatrix,(P$4+1),FALSE)*$E83</f>
        <v>12059927.643370228</v>
      </c>
      <c r="Q79" s="5">
        <f>VLOOKUP(CONCATENATE($F79," ",$G79),AllocFactorMatrix,(Q$4+1),FALSE)*$E83</f>
        <v>2170116.0595704303</v>
      </c>
      <c r="R79" s="5">
        <f>VLOOKUP(CONCATENATE($F79," ",$G79),AllocFactorMatrix,(R$4+1),FALSE)*$E83</f>
        <v>0</v>
      </c>
      <c r="S79" s="5">
        <f>VLOOKUP(CONCATENATE($F79," ",$G79),AllocFactorMatrix,(S$4+1),FALSE)*$E83</f>
        <v>0</v>
      </c>
      <c r="T79" s="5">
        <f t="shared" si="61"/>
        <v>14230043.702940658</v>
      </c>
      <c r="U79" s="5">
        <f>VLOOKUP(CONCATENATE($F79," ",$G79),AllocFactorMatrix,(U$4+1),FALSE)*$E83</f>
        <v>546115.60822073102</v>
      </c>
      <c r="V79" s="5">
        <f>VLOOKUP(CONCATENATE($F79," ",$G79),AllocFactorMatrix,(V$4+1),FALSE)*$E83</f>
        <v>7551611.7108460953</v>
      </c>
      <c r="W79" s="5">
        <f>VLOOKUP(CONCATENATE($F79," ",$G79),AllocFactorMatrix,(W$4+1),FALSE)*$E83</f>
        <v>0</v>
      </c>
      <c r="X79" s="5">
        <f>VLOOKUP(CONCATENATE($F79," ",$G79),AllocFactorMatrix,(X$4+1),FALSE)*$E83</f>
        <v>0</v>
      </c>
      <c r="Y79" s="5">
        <f t="shared" si="102"/>
        <v>8097727.3190668263</v>
      </c>
      <c r="Z79" s="5">
        <f>VLOOKUP(CONCATENATE($F79," ",$G79),AllocFactorMatrix,(Z$4+1),FALSE)*$E83</f>
        <v>3311612.7024787301</v>
      </c>
      <c r="AA79" s="5">
        <f>VLOOKUP(CONCATENATE($F79," ",$G79),AllocFactorMatrix,(AA$4+1),FALSE)*$E83</f>
        <v>66469.289383935335</v>
      </c>
      <c r="AB79" s="5">
        <f t="shared" si="100"/>
        <v>3378081.9918626654</v>
      </c>
      <c r="AC79" s="5">
        <f>VLOOKUP(CONCATENATE($F79," ",$G79),AllocFactorMatrix,(AC$4+1),FALSE)*$E83</f>
        <v>43640.50025822522</v>
      </c>
      <c r="AD79" s="5">
        <f>VLOOKUP(CONCATENATE($F79," ",$G79),AllocFactorMatrix,(AD$4+1),FALSE)*$E83</f>
        <v>0</v>
      </c>
      <c r="AE79" s="5">
        <f>VLOOKUP(CONCATENATE($F79," ",$G79),AllocFactorMatrix,(AE$4+1),FALSE)*$E83</f>
        <v>0</v>
      </c>
    </row>
    <row r="80" spans="4:31" hidden="1" outlineLevel="1">
      <c r="E80" s="45"/>
      <c r="F80" s="167" t="str">
        <f>F83</f>
        <v>DIST_POLES</v>
      </c>
      <c r="G80" s="48" t="str">
        <f>$G$12</f>
        <v>DISTSEC</v>
      </c>
      <c r="H80" s="4">
        <f t="shared" si="98"/>
        <v>101374804.33367534</v>
      </c>
      <c r="I80" s="5">
        <f t="shared" ref="I80:N80" si="105">VLOOKUP(CONCATENATE($F80," ",$G80),AllocFactorMatrix,(I$4+1),FALSE)*$E83</f>
        <v>75212112.994565085</v>
      </c>
      <c r="J80" s="47">
        <f t="shared" si="105"/>
        <v>18644.695148502218</v>
      </c>
      <c r="K80" s="47">
        <f t="shared" si="105"/>
        <v>24150.01851912295</v>
      </c>
      <c r="L80" s="5">
        <f t="shared" si="105"/>
        <v>15160265.880768942</v>
      </c>
      <c r="M80" s="5">
        <f t="shared" si="105"/>
        <v>0</v>
      </c>
      <c r="N80" s="5">
        <f t="shared" si="105"/>
        <v>0</v>
      </c>
      <c r="O80" s="5">
        <f t="shared" si="70"/>
        <v>15160265.880768942</v>
      </c>
      <c r="P80" s="5">
        <f>VLOOKUP(CONCATENATE($F80," ",$G80),AllocFactorMatrix,(P$4+1),FALSE)*$E83</f>
        <v>7567911.1225016937</v>
      </c>
      <c r="Q80" s="5">
        <f>VLOOKUP(CONCATENATE($F80," ",$G80),AllocFactorMatrix,(Q$4+1),FALSE)*$E83</f>
        <v>0</v>
      </c>
      <c r="R80" s="5">
        <f>VLOOKUP(CONCATENATE($F80," ",$G80),AllocFactorMatrix,(R$4+1),FALSE)*$E83</f>
        <v>0</v>
      </c>
      <c r="S80" s="5">
        <f>VLOOKUP(CONCATENATE($F80," ",$G80),AllocFactorMatrix,(S$4+1),FALSE)*$E83</f>
        <v>0</v>
      </c>
      <c r="T80" s="5">
        <f t="shared" si="61"/>
        <v>7567911.1225016937</v>
      </c>
      <c r="U80" s="5">
        <f>VLOOKUP(CONCATENATE($F80," ",$G80),AllocFactorMatrix,(U$4+1),FALSE)*$E83</f>
        <v>283414.04711955541</v>
      </c>
      <c r="V80" s="5">
        <f>VLOOKUP(CONCATENATE($F80," ",$G80),AllocFactorMatrix,(V$4+1),FALSE)*$E83</f>
        <v>0</v>
      </c>
      <c r="W80" s="5">
        <f>VLOOKUP(CONCATENATE($F80," ",$G80),AllocFactorMatrix,(W$4+1),FALSE)*$E83</f>
        <v>0</v>
      </c>
      <c r="X80" s="5">
        <f>VLOOKUP(CONCATENATE($F80," ",$G80),AllocFactorMatrix,(X$4+1),FALSE)*$E83</f>
        <v>0</v>
      </c>
      <c r="Y80" s="5">
        <f t="shared" si="102"/>
        <v>283414.04711955541</v>
      </c>
      <c r="Z80" s="5">
        <f>VLOOKUP(CONCATENATE($F80," ",$G80),AllocFactorMatrix,(Z$4+1),FALSE)*$E83</f>
        <v>2141864.4084178982</v>
      </c>
      <c r="AA80" s="5">
        <f>VLOOKUP(CONCATENATE($F80," ",$G80),AllocFactorMatrix,(AA$4+1),FALSE)*$E83</f>
        <v>0</v>
      </c>
      <c r="AB80" s="5">
        <f t="shared" si="100"/>
        <v>2141864.4084178982</v>
      </c>
      <c r="AC80" s="5">
        <f>VLOOKUP(CONCATENATE($F80," ",$G80),AllocFactorMatrix,(AC$4+1),FALSE)*$E83</f>
        <v>25324.487504855373</v>
      </c>
      <c r="AD80" s="5">
        <f>VLOOKUP(CONCATENATE($F80," ",$G80),AllocFactorMatrix,(AD$4+1),FALSE)*$E83</f>
        <v>779480.38496828754</v>
      </c>
      <c r="AE80" s="5">
        <f>VLOOKUP(CONCATENATE($F80," ",$G80),AllocFactorMatrix,(AE$4+1),FALSE)*$E83</f>
        <v>161636.29416142474</v>
      </c>
    </row>
    <row r="81" spans="4:31" hidden="1" outlineLevel="1">
      <c r="E81" s="45"/>
      <c r="F81" s="167" t="str">
        <f>F83</f>
        <v>DIST_POLES</v>
      </c>
      <c r="G81" s="48" t="str">
        <f>$G$13</f>
        <v>ENERGY</v>
      </c>
      <c r="H81" s="4">
        <f t="shared" si="98"/>
        <v>0</v>
      </c>
      <c r="I81" s="5">
        <f t="shared" ref="I81:N81" si="106">VLOOKUP(CONCATENATE($F81," ",$G81),AllocFactorMatrix,(I$4+1),FALSE)*$E83</f>
        <v>0</v>
      </c>
      <c r="J81" s="47">
        <f t="shared" si="106"/>
        <v>0</v>
      </c>
      <c r="K81" s="47">
        <f t="shared" si="106"/>
        <v>0</v>
      </c>
      <c r="L81" s="5">
        <f t="shared" si="106"/>
        <v>0</v>
      </c>
      <c r="M81" s="5">
        <f t="shared" si="106"/>
        <v>0</v>
      </c>
      <c r="N81" s="5">
        <f t="shared" si="106"/>
        <v>0</v>
      </c>
      <c r="O81" s="5">
        <f t="shared" si="70"/>
        <v>0</v>
      </c>
      <c r="P81" s="5">
        <f>VLOOKUP(CONCATENATE($F81," ",$G81),AllocFactorMatrix,(P$4+1),FALSE)*$E83</f>
        <v>0</v>
      </c>
      <c r="Q81" s="5">
        <f>VLOOKUP(CONCATENATE($F81," ",$G81),AllocFactorMatrix,(Q$4+1),FALSE)*$E83</f>
        <v>0</v>
      </c>
      <c r="R81" s="5">
        <f>VLOOKUP(CONCATENATE($F81," ",$G81),AllocFactorMatrix,(R$4+1),FALSE)*$E83</f>
        <v>0</v>
      </c>
      <c r="S81" s="5">
        <f>VLOOKUP(CONCATENATE($F81," ",$G81),AllocFactorMatrix,(S$4+1),FALSE)*$E83</f>
        <v>0</v>
      </c>
      <c r="T81" s="5">
        <f t="shared" si="61"/>
        <v>0</v>
      </c>
      <c r="U81" s="5">
        <f>VLOOKUP(CONCATENATE($F81," ",$G81),AllocFactorMatrix,(U$4+1),FALSE)*$E83</f>
        <v>0</v>
      </c>
      <c r="V81" s="5">
        <f>VLOOKUP(CONCATENATE($F81," ",$G81),AllocFactorMatrix,(V$4+1),FALSE)*$E83</f>
        <v>0</v>
      </c>
      <c r="W81" s="5">
        <f>VLOOKUP(CONCATENATE($F81," ",$G81),AllocFactorMatrix,(W$4+1),FALSE)*$E83</f>
        <v>0</v>
      </c>
      <c r="X81" s="5">
        <f>VLOOKUP(CONCATENATE($F81," ",$G81),AllocFactorMatrix,(X$4+1),FALSE)*$E83</f>
        <v>0</v>
      </c>
      <c r="Y81" s="5">
        <f t="shared" si="102"/>
        <v>0</v>
      </c>
      <c r="Z81" s="5">
        <f>VLOOKUP(CONCATENATE($F81," ",$G81),AllocFactorMatrix,(Z$4+1),FALSE)*$E83</f>
        <v>0</v>
      </c>
      <c r="AA81" s="5">
        <f>VLOOKUP(CONCATENATE($F81," ",$G81),AllocFactorMatrix,(AA$4+1),FALSE)*$E83</f>
        <v>0</v>
      </c>
      <c r="AB81" s="5">
        <f t="shared" si="100"/>
        <v>0</v>
      </c>
      <c r="AC81" s="5">
        <f>VLOOKUP(CONCATENATE($F81," ",$G81),AllocFactorMatrix,(AC$4+1),FALSE)*$E83</f>
        <v>0</v>
      </c>
      <c r="AD81" s="5">
        <f>VLOOKUP(CONCATENATE($F81," ",$G81),AllocFactorMatrix,(AD$4+1),FALSE)*$E83</f>
        <v>0</v>
      </c>
      <c r="AE81" s="5">
        <f>VLOOKUP(CONCATENATE($F81," ",$G81),AllocFactorMatrix,(AE$4+1),FALSE)*$E83</f>
        <v>0</v>
      </c>
    </row>
    <row r="82" spans="4:31" hidden="1" outlineLevel="1">
      <c r="E82" s="45"/>
      <c r="F82" s="167" t="str">
        <f>F83</f>
        <v>DIST_POLES</v>
      </c>
      <c r="G82" s="48" t="str">
        <f>$G$14</f>
        <v>CUSTOMER</v>
      </c>
      <c r="H82" s="4">
        <f t="shared" si="98"/>
        <v>0</v>
      </c>
      <c r="I82" s="5">
        <f t="shared" ref="I82:N82" si="107">VLOOKUP(CONCATENATE($F82," ",$G82),AllocFactorMatrix,(I$4+1),FALSE)*$E83</f>
        <v>0</v>
      </c>
      <c r="J82" s="47">
        <f t="shared" si="107"/>
        <v>0</v>
      </c>
      <c r="K82" s="47">
        <f t="shared" si="107"/>
        <v>0</v>
      </c>
      <c r="L82" s="5">
        <f t="shared" si="107"/>
        <v>0</v>
      </c>
      <c r="M82" s="5">
        <f t="shared" si="107"/>
        <v>0</v>
      </c>
      <c r="N82" s="5">
        <f t="shared" si="107"/>
        <v>0</v>
      </c>
      <c r="O82" s="5">
        <f t="shared" si="70"/>
        <v>0</v>
      </c>
      <c r="P82" s="5">
        <f>VLOOKUP(CONCATENATE($F82," ",$G82),AllocFactorMatrix,(P$4+1),FALSE)*$E83</f>
        <v>0</v>
      </c>
      <c r="Q82" s="5">
        <f>VLOOKUP(CONCATENATE($F82," ",$G82),AllocFactorMatrix,(Q$4+1),FALSE)*$E83</f>
        <v>0</v>
      </c>
      <c r="R82" s="5">
        <f>VLOOKUP(CONCATENATE($F82," ",$G82),AllocFactorMatrix,(R$4+1),FALSE)*$E83</f>
        <v>0</v>
      </c>
      <c r="S82" s="5">
        <f>VLOOKUP(CONCATENATE($F82," ",$G82),AllocFactorMatrix,(S$4+1),FALSE)*$E83</f>
        <v>0</v>
      </c>
      <c r="T82" s="5">
        <f t="shared" si="61"/>
        <v>0</v>
      </c>
      <c r="U82" s="5">
        <f>VLOOKUP(CONCATENATE($F82," ",$G82),AllocFactorMatrix,(U$4+1),FALSE)*$E83</f>
        <v>0</v>
      </c>
      <c r="V82" s="5">
        <f>VLOOKUP(CONCATENATE($F82," ",$G82),AllocFactorMatrix,(V$4+1),FALSE)*$E83</f>
        <v>0</v>
      </c>
      <c r="W82" s="5">
        <f>VLOOKUP(CONCATENATE($F82," ",$G82),AllocFactorMatrix,(W$4+1),FALSE)*$E83</f>
        <v>0</v>
      </c>
      <c r="X82" s="5">
        <f>VLOOKUP(CONCATENATE($F82," ",$G82),AllocFactorMatrix,(X$4+1),FALSE)*$E83</f>
        <v>0</v>
      </c>
      <c r="Y82" s="5">
        <f t="shared" si="102"/>
        <v>0</v>
      </c>
      <c r="Z82" s="5">
        <f>VLOOKUP(CONCATENATE($F82," ",$G82),AllocFactorMatrix,(Z$4+1),FALSE)*$E83</f>
        <v>0</v>
      </c>
      <c r="AA82" s="5">
        <f>VLOOKUP(CONCATENATE($F82," ",$G82),AllocFactorMatrix,(AA$4+1),FALSE)*$E83</f>
        <v>0</v>
      </c>
      <c r="AB82" s="5">
        <f t="shared" si="100"/>
        <v>0</v>
      </c>
      <c r="AC82" s="5">
        <f>VLOOKUP(CONCATENATE($F82," ",$G82),AllocFactorMatrix,(AC$4+1),FALSE)*$E83</f>
        <v>0</v>
      </c>
      <c r="AD82" s="5">
        <f>VLOOKUP(CONCATENATE($F82," ",$G82),AllocFactorMatrix,(AD$4+1),FALSE)*$E83</f>
        <v>0</v>
      </c>
      <c r="AE82" s="5">
        <f>VLOOKUP(CONCATENATE($F82," ",$G82),AllocFactorMatrix,(AE$4+1),FALSE)*$E83</f>
        <v>0</v>
      </c>
    </row>
    <row r="83" spans="4:31" collapsed="1">
      <c r="D83" s="48" t="s">
        <v>87</v>
      </c>
      <c r="E83" s="50">
        <v>237133430.16</v>
      </c>
      <c r="F83" s="88" t="s">
        <v>57</v>
      </c>
      <c r="G83" s="48" t="str">
        <f>$G$15</f>
        <v>TOTAL</v>
      </c>
      <c r="H83" s="4">
        <f t="shared" si="98"/>
        <v>237133430.16000026</v>
      </c>
      <c r="I83" s="5">
        <f t="shared" ref="I83:N83" si="108">VLOOKUP(CONCATENATE($F83," ",$G83),AllocFactorMatrix,(I$4+1),FALSE)*$E83</f>
        <v>164093226.32095715</v>
      </c>
      <c r="J83" s="47">
        <f t="shared" si="108"/>
        <v>33239.102847069727</v>
      </c>
      <c r="K83" s="47">
        <f t="shared" si="108"/>
        <v>51153.853125939451</v>
      </c>
      <c r="L83" s="5">
        <f t="shared" si="108"/>
        <v>35956087.194753148</v>
      </c>
      <c r="M83" s="5">
        <f t="shared" si="108"/>
        <v>290599.42951488256</v>
      </c>
      <c r="N83" s="5">
        <f t="shared" si="108"/>
        <v>0</v>
      </c>
      <c r="O83" s="5">
        <f t="shared" si="70"/>
        <v>36246686.624268033</v>
      </c>
      <c r="P83" s="5">
        <f>VLOOKUP(CONCATENATE($F83," ",$G83),AllocFactorMatrix,(P$4+1),FALSE)*$E83</f>
        <v>19627838.765871923</v>
      </c>
      <c r="Q83" s="5">
        <f>VLOOKUP(CONCATENATE($F83," ",$G83),AllocFactorMatrix,(Q$4+1),FALSE)*$E83</f>
        <v>2170116.0595704303</v>
      </c>
      <c r="R83" s="5">
        <f>VLOOKUP(CONCATENATE($F83," ",$G83),AllocFactorMatrix,(R$4+1),FALSE)*$E83</f>
        <v>0</v>
      </c>
      <c r="S83" s="5">
        <f>VLOOKUP(CONCATENATE($F83," ",$G83),AllocFactorMatrix,(S$4+1),FALSE)*$E83</f>
        <v>0</v>
      </c>
      <c r="T83" s="5">
        <f t="shared" si="61"/>
        <v>21797954.825442355</v>
      </c>
      <c r="U83" s="5">
        <f>VLOOKUP(CONCATENATE($F83," ",$G83),AllocFactorMatrix,(U$4+1),FALSE)*$E83</f>
        <v>829529.65534028644</v>
      </c>
      <c r="V83" s="5">
        <f>VLOOKUP(CONCATENATE($F83," ",$G83),AllocFactorMatrix,(V$4+1),FALSE)*$E83</f>
        <v>7551611.7108460953</v>
      </c>
      <c r="W83" s="5">
        <f>VLOOKUP(CONCATENATE($F83," ",$G83),AllocFactorMatrix,(W$4+1),FALSE)*$E83</f>
        <v>0</v>
      </c>
      <c r="X83" s="5">
        <f>VLOOKUP(CONCATENATE($F83," ",$G83),AllocFactorMatrix,(X$4+1),FALSE)*$E83</f>
        <v>0</v>
      </c>
      <c r="Y83" s="5">
        <f t="shared" si="102"/>
        <v>8381141.3661863822</v>
      </c>
      <c r="Z83" s="5">
        <f>VLOOKUP(CONCATENATE($F83," ",$G83),AllocFactorMatrix,(Z$4+1),FALSE)*$E83</f>
        <v>5453477.1108966284</v>
      </c>
      <c r="AA83" s="5">
        <f>VLOOKUP(CONCATENATE($F83," ",$G83),AllocFactorMatrix,(AA$4+1),FALSE)*$E83</f>
        <v>66469.289383935335</v>
      </c>
      <c r="AB83" s="5">
        <f t="shared" si="100"/>
        <v>5519946.4002805641</v>
      </c>
      <c r="AC83" s="5">
        <f>VLOOKUP(CONCATENATE($F83," ",$G83),AllocFactorMatrix,(AC$4+1),FALSE)*$E83</f>
        <v>68964.987763080586</v>
      </c>
      <c r="AD83" s="5">
        <f>VLOOKUP(CONCATENATE($F83," ",$G83),AllocFactorMatrix,(AD$4+1),FALSE)*$E83</f>
        <v>779480.38496828754</v>
      </c>
      <c r="AE83" s="5">
        <f>VLOOKUP(CONCATENATE($F83," ",$G83),AllocFactorMatrix,(AE$4+1),FALSE)*$E83</f>
        <v>161636.29416142474</v>
      </c>
    </row>
    <row r="84" spans="4:31" hidden="1" outlineLevel="1">
      <c r="E84" s="45"/>
      <c r="F84" s="167" t="str">
        <f>F91</f>
        <v>DIST_OHLINES</v>
      </c>
      <c r="G84" s="48" t="str">
        <f>$G$8</f>
        <v>PRODUCTION</v>
      </c>
      <c r="H84" s="4">
        <f t="shared" si="98"/>
        <v>0</v>
      </c>
      <c r="I84" s="5">
        <f t="shared" ref="I84:N84" si="109">VLOOKUP(CONCATENATE($F84," ",$G84),AllocFactorMatrix,(I$4+1),FALSE)*$E91</f>
        <v>0</v>
      </c>
      <c r="J84" s="47">
        <f t="shared" si="109"/>
        <v>0</v>
      </c>
      <c r="K84" s="47">
        <f t="shared" si="109"/>
        <v>0</v>
      </c>
      <c r="L84" s="5">
        <f t="shared" si="109"/>
        <v>0</v>
      </c>
      <c r="M84" s="5">
        <f t="shared" si="109"/>
        <v>0</v>
      </c>
      <c r="N84" s="5">
        <f t="shared" si="109"/>
        <v>0</v>
      </c>
      <c r="O84" s="5">
        <f t="shared" si="70"/>
        <v>0</v>
      </c>
      <c r="P84" s="5">
        <f>VLOOKUP(CONCATENATE($F84," ",$G84),AllocFactorMatrix,(P$4+1),FALSE)*$E91</f>
        <v>0</v>
      </c>
      <c r="Q84" s="5">
        <f>VLOOKUP(CONCATENATE($F84," ",$G84),AllocFactorMatrix,(Q$4+1),FALSE)*$E91</f>
        <v>0</v>
      </c>
      <c r="R84" s="5">
        <f>VLOOKUP(CONCATENATE($F84," ",$G84),AllocFactorMatrix,(R$4+1),FALSE)*$E91</f>
        <v>0</v>
      </c>
      <c r="S84" s="5">
        <f>VLOOKUP(CONCATENATE($F84," ",$G84),AllocFactorMatrix,(S$4+1),FALSE)*$E91</f>
        <v>0</v>
      </c>
      <c r="T84" s="5">
        <f t="shared" si="61"/>
        <v>0</v>
      </c>
      <c r="U84" s="5">
        <f>VLOOKUP(CONCATENATE($F84," ",$G84),AllocFactorMatrix,(U$4+1),FALSE)*$E91</f>
        <v>0</v>
      </c>
      <c r="V84" s="5">
        <f>VLOOKUP(CONCATENATE($F84," ",$G84),AllocFactorMatrix,(V$4+1),FALSE)*$E91</f>
        <v>0</v>
      </c>
      <c r="W84" s="5">
        <f>VLOOKUP(CONCATENATE($F84," ",$G84),AllocFactorMatrix,(W$4+1),FALSE)*$E91</f>
        <v>0</v>
      </c>
      <c r="X84" s="5">
        <f>VLOOKUP(CONCATENATE($F84," ",$G84),AllocFactorMatrix,(X$4+1),FALSE)*$E91</f>
        <v>0</v>
      </c>
      <c r="Y84" s="5">
        <f>SUBTOTAL(9,U84:X84)</f>
        <v>0</v>
      </c>
      <c r="Z84" s="5">
        <f>VLOOKUP(CONCATENATE($F84," ",$G84),AllocFactorMatrix,(Z$4+1),FALSE)*$E91</f>
        <v>0</v>
      </c>
      <c r="AA84" s="5">
        <f>VLOOKUP(CONCATENATE($F84," ",$G84),AllocFactorMatrix,(AA$4+1),FALSE)*$E91</f>
        <v>0</v>
      </c>
      <c r="AB84" s="5">
        <f t="shared" si="100"/>
        <v>0</v>
      </c>
      <c r="AC84" s="5">
        <f>VLOOKUP(CONCATENATE($F84," ",$G84),AllocFactorMatrix,(AC$4+1),FALSE)*$E91</f>
        <v>0</v>
      </c>
      <c r="AD84" s="5">
        <f>VLOOKUP(CONCATENATE($F84," ",$G84),AllocFactorMatrix,(AD$4+1),FALSE)*$E91</f>
        <v>0</v>
      </c>
      <c r="AE84" s="5">
        <f>VLOOKUP(CONCATENATE($F84," ",$G84),AllocFactorMatrix,(AE$4+1),FALSE)*$E91</f>
        <v>0</v>
      </c>
    </row>
    <row r="85" spans="4:31" hidden="1" outlineLevel="1">
      <c r="E85" s="45"/>
      <c r="F85" s="167" t="str">
        <f>F91</f>
        <v>DIST_OHLINES</v>
      </c>
      <c r="G85" s="48" t="str">
        <f>$G$9</f>
        <v>BULKTRAN</v>
      </c>
      <c r="H85" s="4">
        <f t="shared" si="98"/>
        <v>0</v>
      </c>
      <c r="I85" s="5">
        <f t="shared" ref="I85:N85" si="110">VLOOKUP(CONCATENATE($F85," ",$G85),AllocFactorMatrix,(I$4+1),FALSE)*$E91</f>
        <v>0</v>
      </c>
      <c r="J85" s="47">
        <f t="shared" si="110"/>
        <v>0</v>
      </c>
      <c r="K85" s="47">
        <f t="shared" si="110"/>
        <v>0</v>
      </c>
      <c r="L85" s="5">
        <f t="shared" si="110"/>
        <v>0</v>
      </c>
      <c r="M85" s="5">
        <f t="shared" si="110"/>
        <v>0</v>
      </c>
      <c r="N85" s="5">
        <f t="shared" si="110"/>
        <v>0</v>
      </c>
      <c r="O85" s="5">
        <f t="shared" si="70"/>
        <v>0</v>
      </c>
      <c r="P85" s="5">
        <f>VLOOKUP(CONCATENATE($F85," ",$G85),AllocFactorMatrix,(P$4+1),FALSE)*$E91</f>
        <v>0</v>
      </c>
      <c r="Q85" s="5">
        <f>VLOOKUP(CONCATENATE($F85," ",$G85),AllocFactorMatrix,(Q$4+1),FALSE)*$E91</f>
        <v>0</v>
      </c>
      <c r="R85" s="5">
        <f>VLOOKUP(CONCATENATE($F85," ",$G85),AllocFactorMatrix,(R$4+1),FALSE)*$E91</f>
        <v>0</v>
      </c>
      <c r="S85" s="5">
        <f>VLOOKUP(CONCATENATE($F85," ",$G85),AllocFactorMatrix,(S$4+1),FALSE)*$E91</f>
        <v>0</v>
      </c>
      <c r="T85" s="5">
        <f t="shared" si="61"/>
        <v>0</v>
      </c>
      <c r="U85" s="5">
        <f>VLOOKUP(CONCATENATE($F85," ",$G85),AllocFactorMatrix,(U$4+1),FALSE)*$E91</f>
        <v>0</v>
      </c>
      <c r="V85" s="5">
        <f>VLOOKUP(CONCATENATE($F85," ",$G85),AllocFactorMatrix,(V$4+1),FALSE)*$E91</f>
        <v>0</v>
      </c>
      <c r="W85" s="5">
        <f>VLOOKUP(CONCATENATE($F85," ",$G85),AllocFactorMatrix,(W$4+1),FALSE)*$E91</f>
        <v>0</v>
      </c>
      <c r="X85" s="5">
        <f>VLOOKUP(CONCATENATE($F85," ",$G85),AllocFactorMatrix,(X$4+1),FALSE)*$E91</f>
        <v>0</v>
      </c>
      <c r="Y85" s="5">
        <f t="shared" ref="Y85:Y91" si="111">SUBTOTAL(9,U85:X85)</f>
        <v>0</v>
      </c>
      <c r="Z85" s="5">
        <f>VLOOKUP(CONCATENATE($F85," ",$G85),AllocFactorMatrix,(Z$4+1),FALSE)*$E91</f>
        <v>0</v>
      </c>
      <c r="AA85" s="5">
        <f>VLOOKUP(CONCATENATE($F85," ",$G85),AllocFactorMatrix,(AA$4+1),FALSE)*$E91</f>
        <v>0</v>
      </c>
      <c r="AB85" s="5">
        <f t="shared" si="100"/>
        <v>0</v>
      </c>
      <c r="AC85" s="5">
        <f>VLOOKUP(CONCATENATE($F85," ",$G85),AllocFactorMatrix,(AC$4+1),FALSE)*$E91</f>
        <v>0</v>
      </c>
      <c r="AD85" s="5">
        <f>VLOOKUP(CONCATENATE($F85," ",$G85),AllocFactorMatrix,(AD$4+1),FALSE)*$E91</f>
        <v>0</v>
      </c>
      <c r="AE85" s="5">
        <f>VLOOKUP(CONCATENATE($F85," ",$G85),AllocFactorMatrix,(AE$4+1),FALSE)*$E91</f>
        <v>0</v>
      </c>
    </row>
    <row r="86" spans="4:31" hidden="1" outlineLevel="1">
      <c r="E86" s="45"/>
      <c r="F86" s="167" t="str">
        <f>F91</f>
        <v>DIST_OHLINES</v>
      </c>
      <c r="G86" s="48" t="str">
        <f>$G$10</f>
        <v>SUBTRAN</v>
      </c>
      <c r="H86" s="4">
        <f t="shared" si="98"/>
        <v>0</v>
      </c>
      <c r="I86" s="5">
        <f t="shared" ref="I86:N86" si="112">VLOOKUP(CONCATENATE($F86," ",$G86),AllocFactorMatrix,(I$4+1),FALSE)*$E91</f>
        <v>0</v>
      </c>
      <c r="J86" s="47">
        <f t="shared" si="112"/>
        <v>0</v>
      </c>
      <c r="K86" s="47">
        <f t="shared" si="112"/>
        <v>0</v>
      </c>
      <c r="L86" s="5">
        <f t="shared" si="112"/>
        <v>0</v>
      </c>
      <c r="M86" s="5">
        <f t="shared" si="112"/>
        <v>0</v>
      </c>
      <c r="N86" s="5">
        <f t="shared" si="112"/>
        <v>0</v>
      </c>
      <c r="O86" s="5">
        <f t="shared" si="70"/>
        <v>0</v>
      </c>
      <c r="P86" s="5">
        <f>VLOOKUP(CONCATENATE($F86," ",$G86),AllocFactorMatrix,(P$4+1),FALSE)*$E91</f>
        <v>0</v>
      </c>
      <c r="Q86" s="5">
        <f>VLOOKUP(CONCATENATE($F86," ",$G86),AllocFactorMatrix,(Q$4+1),FALSE)*$E91</f>
        <v>0</v>
      </c>
      <c r="R86" s="5">
        <f>VLOOKUP(CONCATENATE($F86," ",$G86),AllocFactorMatrix,(R$4+1),FALSE)*$E91</f>
        <v>0</v>
      </c>
      <c r="S86" s="5">
        <f>VLOOKUP(CONCATENATE($F86," ",$G86),AllocFactorMatrix,(S$4+1),FALSE)*$E91</f>
        <v>0</v>
      </c>
      <c r="T86" s="5">
        <f t="shared" si="61"/>
        <v>0</v>
      </c>
      <c r="U86" s="5">
        <f>VLOOKUP(CONCATENATE($F86," ",$G86),AllocFactorMatrix,(U$4+1),FALSE)*$E91</f>
        <v>0</v>
      </c>
      <c r="V86" s="5">
        <f>VLOOKUP(CONCATENATE($F86," ",$G86),AllocFactorMatrix,(V$4+1),FALSE)*$E91</f>
        <v>0</v>
      </c>
      <c r="W86" s="5">
        <f>VLOOKUP(CONCATENATE($F86," ",$G86),AllocFactorMatrix,(W$4+1),FALSE)*$E91</f>
        <v>0</v>
      </c>
      <c r="X86" s="5">
        <f>VLOOKUP(CONCATENATE($F86," ",$G86),AllocFactorMatrix,(X$4+1),FALSE)*$E91</f>
        <v>0</v>
      </c>
      <c r="Y86" s="5">
        <f t="shared" si="111"/>
        <v>0</v>
      </c>
      <c r="Z86" s="5">
        <f>VLOOKUP(CONCATENATE($F86," ",$G86),AllocFactorMatrix,(Z$4+1),FALSE)*$E91</f>
        <v>0</v>
      </c>
      <c r="AA86" s="5">
        <f>VLOOKUP(CONCATENATE($F86," ",$G86),AllocFactorMatrix,(AA$4+1),FALSE)*$E91</f>
        <v>0</v>
      </c>
      <c r="AB86" s="5">
        <f t="shared" si="100"/>
        <v>0</v>
      </c>
      <c r="AC86" s="5">
        <f>VLOOKUP(CONCATENATE($F86," ",$G86),AllocFactorMatrix,(AC$4+1),FALSE)*$E91</f>
        <v>0</v>
      </c>
      <c r="AD86" s="5">
        <f>VLOOKUP(CONCATENATE($F86," ",$G86),AllocFactorMatrix,(AD$4+1),FALSE)*$E91</f>
        <v>0</v>
      </c>
      <c r="AE86" s="5">
        <f>VLOOKUP(CONCATENATE($F86," ",$G86),AllocFactorMatrix,(AE$4+1),FALSE)*$E91</f>
        <v>0</v>
      </c>
    </row>
    <row r="87" spans="4:31" hidden="1" outlineLevel="1">
      <c r="E87" s="45"/>
      <c r="F87" s="167" t="str">
        <f>F91</f>
        <v>DIST_OHLINES</v>
      </c>
      <c r="G87" s="48" t="str">
        <f>$G$11</f>
        <v>DISTPRI</v>
      </c>
      <c r="H87" s="4">
        <f t="shared" si="98"/>
        <v>219442875.77614048</v>
      </c>
      <c r="I87" s="5">
        <f t="shared" ref="I87:N87" si="113">VLOOKUP(CONCATENATE($F87," ",$G87),AllocFactorMatrix,(I$4+1),FALSE)*$E91</f>
        <v>143669155.39849582</v>
      </c>
      <c r="J87" s="47">
        <f t="shared" si="113"/>
        <v>23590.683657333218</v>
      </c>
      <c r="K87" s="47">
        <f t="shared" si="113"/>
        <v>43649.52198826697</v>
      </c>
      <c r="L87" s="5">
        <f t="shared" si="113"/>
        <v>33614768.899513602</v>
      </c>
      <c r="M87" s="5">
        <f t="shared" si="113"/>
        <v>469730.55394087569</v>
      </c>
      <c r="N87" s="5">
        <f t="shared" si="113"/>
        <v>0</v>
      </c>
      <c r="O87" s="5">
        <f t="shared" si="70"/>
        <v>34084499.45345448</v>
      </c>
      <c r="P87" s="5">
        <f>VLOOKUP(CONCATENATE($F87," ",$G87),AllocFactorMatrix,(P$4+1),FALSE)*$E91</f>
        <v>19493900.940769251</v>
      </c>
      <c r="Q87" s="5">
        <f>VLOOKUP(CONCATENATE($F87," ",$G87),AllocFactorMatrix,(Q$4+1),FALSE)*$E91</f>
        <v>3507817.6873220718</v>
      </c>
      <c r="R87" s="5">
        <f>VLOOKUP(CONCATENATE($F87," ",$G87),AllocFactorMatrix,(R$4+1),FALSE)*$E91</f>
        <v>0</v>
      </c>
      <c r="S87" s="5">
        <f>VLOOKUP(CONCATENATE($F87," ",$G87),AllocFactorMatrix,(S$4+1),FALSE)*$E91</f>
        <v>0</v>
      </c>
      <c r="T87" s="5">
        <f t="shared" si="61"/>
        <v>23001718.628091324</v>
      </c>
      <c r="U87" s="5">
        <f>VLOOKUP(CONCATENATE($F87," ",$G87),AllocFactorMatrix,(U$4+1),FALSE)*$E91</f>
        <v>882751.86084680399</v>
      </c>
      <c r="V87" s="5">
        <f>VLOOKUP(CONCATENATE($F87," ",$G87),AllocFactorMatrix,(V$4+1),FALSE)*$E91</f>
        <v>12206571.630246354</v>
      </c>
      <c r="W87" s="5">
        <f>VLOOKUP(CONCATENATE($F87," ",$G87),AllocFactorMatrix,(W$4+1),FALSE)*$E91</f>
        <v>0</v>
      </c>
      <c r="X87" s="5">
        <f>VLOOKUP(CONCATENATE($F87," ",$G87),AllocFactorMatrix,(X$4+1),FALSE)*$E91</f>
        <v>0</v>
      </c>
      <c r="Y87" s="5">
        <f t="shared" si="111"/>
        <v>13089323.491093159</v>
      </c>
      <c r="Z87" s="5">
        <f>VLOOKUP(CONCATENATE($F87," ",$G87),AllocFactorMatrix,(Z$4+1),FALSE)*$E91</f>
        <v>5352954.9998421753</v>
      </c>
      <c r="AA87" s="5">
        <f>VLOOKUP(CONCATENATE($F87," ",$G87),AllocFactorMatrix,(AA$4+1),FALSE)*$E91</f>
        <v>107442.24850852056</v>
      </c>
      <c r="AB87" s="5">
        <f t="shared" si="100"/>
        <v>5460397.2483506957</v>
      </c>
      <c r="AC87" s="5">
        <f>VLOOKUP(CONCATENATE($F87," ",$G87),AllocFactorMatrix,(AC$4+1),FALSE)*$E91</f>
        <v>70541.351009442456</v>
      </c>
      <c r="AD87" s="5">
        <f>VLOOKUP(CONCATENATE($F87," ",$G87),AllocFactorMatrix,(AD$4+1),FALSE)*$E91</f>
        <v>0</v>
      </c>
      <c r="AE87" s="5">
        <f>VLOOKUP(CONCATENATE($F87," ",$G87),AllocFactorMatrix,(AE$4+1),FALSE)*$E91</f>
        <v>0</v>
      </c>
    </row>
    <row r="88" spans="4:31" hidden="1" outlineLevel="1">
      <c r="E88" s="45"/>
      <c r="F88" s="167" t="str">
        <f>F91</f>
        <v>DIST_OHLINES</v>
      </c>
      <c r="G88" s="48" t="str">
        <f>$G$12</f>
        <v>DISTSEC</v>
      </c>
      <c r="H88" s="4">
        <f t="shared" si="98"/>
        <v>42974469.913859591</v>
      </c>
      <c r="I88" s="5">
        <f t="shared" ref="I88:N88" si="114">VLOOKUP(CONCATENATE($F88," ",$G88),AllocFactorMatrix,(I$4+1),FALSE)*$E91</f>
        <v>31883668.809894316</v>
      </c>
      <c r="J88" s="47">
        <f t="shared" si="114"/>
        <v>7903.797161226471</v>
      </c>
      <c r="K88" s="47">
        <f t="shared" si="114"/>
        <v>10237.595535604365</v>
      </c>
      <c r="L88" s="5">
        <f t="shared" si="114"/>
        <v>6426689.4941152129</v>
      </c>
      <c r="M88" s="5">
        <f t="shared" si="114"/>
        <v>0</v>
      </c>
      <c r="N88" s="5">
        <f t="shared" si="114"/>
        <v>0</v>
      </c>
      <c r="O88" s="5">
        <f t="shared" si="70"/>
        <v>6426689.4941152129</v>
      </c>
      <c r="P88" s="5">
        <f>VLOOKUP(CONCATENATE($F88," ",$G88),AllocFactorMatrix,(P$4+1),FALSE)*$E91</f>
        <v>3208163.7146664886</v>
      </c>
      <c r="Q88" s="5">
        <f>VLOOKUP(CONCATENATE($F88," ",$G88),AllocFactorMatrix,(Q$4+1),FALSE)*$E91</f>
        <v>0</v>
      </c>
      <c r="R88" s="5">
        <f>VLOOKUP(CONCATENATE($F88," ",$G88),AllocFactorMatrix,(R$4+1),FALSE)*$E91</f>
        <v>0</v>
      </c>
      <c r="S88" s="5">
        <f>VLOOKUP(CONCATENATE($F88," ",$G88),AllocFactorMatrix,(S$4+1),FALSE)*$E91</f>
        <v>0</v>
      </c>
      <c r="T88" s="5">
        <f t="shared" si="61"/>
        <v>3208163.7146664886</v>
      </c>
      <c r="U88" s="5">
        <f>VLOOKUP(CONCATENATE($F88," ",$G88),AllocFactorMatrix,(U$4+1),FALSE)*$E91</f>
        <v>120143.94031297405</v>
      </c>
      <c r="V88" s="5">
        <f>VLOOKUP(CONCATENATE($F88," ",$G88),AllocFactorMatrix,(V$4+1),FALSE)*$E91</f>
        <v>0</v>
      </c>
      <c r="W88" s="5">
        <f>VLOOKUP(CONCATENATE($F88," ",$G88),AllocFactorMatrix,(W$4+1),FALSE)*$E91</f>
        <v>0</v>
      </c>
      <c r="X88" s="5">
        <f>VLOOKUP(CONCATENATE($F88," ",$G88),AllocFactorMatrix,(X$4+1),FALSE)*$E91</f>
        <v>0</v>
      </c>
      <c r="Y88" s="5">
        <f t="shared" si="111"/>
        <v>120143.94031297405</v>
      </c>
      <c r="Z88" s="5">
        <f>VLOOKUP(CONCATENATE($F88," ",$G88),AllocFactorMatrix,(Z$4+1),FALSE)*$E91</f>
        <v>907972.0368796346</v>
      </c>
      <c r="AA88" s="5">
        <f>VLOOKUP(CONCATENATE($F88," ",$G88),AllocFactorMatrix,(AA$4+1),FALSE)*$E91</f>
        <v>0</v>
      </c>
      <c r="AB88" s="5">
        <f t="shared" si="100"/>
        <v>907972.0368796346</v>
      </c>
      <c r="AC88" s="5">
        <f>VLOOKUP(CONCATENATE($F88," ",$G88),AllocFactorMatrix,(AC$4+1),FALSE)*$E91</f>
        <v>10735.472522138316</v>
      </c>
      <c r="AD88" s="5">
        <f>VLOOKUP(CONCATENATE($F88," ",$G88),AllocFactorMatrix,(AD$4+1),FALSE)*$E91</f>
        <v>330434.73250025156</v>
      </c>
      <c r="AE88" s="5">
        <f>VLOOKUP(CONCATENATE($F88," ",$G88),AllocFactorMatrix,(AE$4+1),FALSE)*$E91</f>
        <v>68520.320271734992</v>
      </c>
    </row>
    <row r="89" spans="4:31" hidden="1" outlineLevel="1">
      <c r="E89" s="45"/>
      <c r="F89" s="167" t="str">
        <f>F91</f>
        <v>DIST_OHLINES</v>
      </c>
      <c r="G89" s="48" t="str">
        <f>$G$13</f>
        <v>ENERGY</v>
      </c>
      <c r="H89" s="4">
        <f t="shared" si="98"/>
        <v>0</v>
      </c>
      <c r="I89" s="5">
        <f t="shared" ref="I89:N89" si="115">VLOOKUP(CONCATENATE($F89," ",$G89),AllocFactorMatrix,(I$4+1),FALSE)*$E91</f>
        <v>0</v>
      </c>
      <c r="J89" s="47">
        <f t="shared" si="115"/>
        <v>0</v>
      </c>
      <c r="K89" s="47">
        <f t="shared" si="115"/>
        <v>0</v>
      </c>
      <c r="L89" s="5">
        <f t="shared" si="115"/>
        <v>0</v>
      </c>
      <c r="M89" s="5">
        <f t="shared" si="115"/>
        <v>0</v>
      </c>
      <c r="N89" s="5">
        <f t="shared" si="115"/>
        <v>0</v>
      </c>
      <c r="O89" s="5">
        <f t="shared" si="70"/>
        <v>0</v>
      </c>
      <c r="P89" s="5">
        <f>VLOOKUP(CONCATENATE($F89," ",$G89),AllocFactorMatrix,(P$4+1),FALSE)*$E91</f>
        <v>0</v>
      </c>
      <c r="Q89" s="5">
        <f>VLOOKUP(CONCATENATE($F89," ",$G89),AllocFactorMatrix,(Q$4+1),FALSE)*$E91</f>
        <v>0</v>
      </c>
      <c r="R89" s="5">
        <f>VLOOKUP(CONCATENATE($F89," ",$G89),AllocFactorMatrix,(R$4+1),FALSE)*$E91</f>
        <v>0</v>
      </c>
      <c r="S89" s="5">
        <f>VLOOKUP(CONCATENATE($F89," ",$G89),AllocFactorMatrix,(S$4+1),FALSE)*$E91</f>
        <v>0</v>
      </c>
      <c r="T89" s="5">
        <f t="shared" si="61"/>
        <v>0</v>
      </c>
      <c r="U89" s="5">
        <f>VLOOKUP(CONCATENATE($F89," ",$G89),AllocFactorMatrix,(U$4+1),FALSE)*$E91</f>
        <v>0</v>
      </c>
      <c r="V89" s="5">
        <f>VLOOKUP(CONCATENATE($F89," ",$G89),AllocFactorMatrix,(V$4+1),FALSE)*$E91</f>
        <v>0</v>
      </c>
      <c r="W89" s="5">
        <f>VLOOKUP(CONCATENATE($F89," ",$G89),AllocFactorMatrix,(W$4+1),FALSE)*$E91</f>
        <v>0</v>
      </c>
      <c r="X89" s="5">
        <f>VLOOKUP(CONCATENATE($F89," ",$G89),AllocFactorMatrix,(X$4+1),FALSE)*$E91</f>
        <v>0</v>
      </c>
      <c r="Y89" s="5">
        <f t="shared" si="111"/>
        <v>0</v>
      </c>
      <c r="Z89" s="5">
        <f>VLOOKUP(CONCATENATE($F89," ",$G89),AllocFactorMatrix,(Z$4+1),FALSE)*$E91</f>
        <v>0</v>
      </c>
      <c r="AA89" s="5">
        <f>VLOOKUP(CONCATENATE($F89," ",$G89),AllocFactorMatrix,(AA$4+1),FALSE)*$E91</f>
        <v>0</v>
      </c>
      <c r="AB89" s="5">
        <f t="shared" si="100"/>
        <v>0</v>
      </c>
      <c r="AC89" s="5">
        <f>VLOOKUP(CONCATENATE($F89," ",$G89),AllocFactorMatrix,(AC$4+1),FALSE)*$E91</f>
        <v>0</v>
      </c>
      <c r="AD89" s="5">
        <f>VLOOKUP(CONCATENATE($F89," ",$G89),AllocFactorMatrix,(AD$4+1),FALSE)*$E91</f>
        <v>0</v>
      </c>
      <c r="AE89" s="5">
        <f>VLOOKUP(CONCATENATE($F89," ",$G89),AllocFactorMatrix,(AE$4+1),FALSE)*$E91</f>
        <v>0</v>
      </c>
    </row>
    <row r="90" spans="4:31" hidden="1" outlineLevel="1">
      <c r="E90" s="45"/>
      <c r="F90" s="167" t="str">
        <f>F91</f>
        <v>DIST_OHLINES</v>
      </c>
      <c r="G90" s="48" t="str">
        <f>$G$14</f>
        <v>CUSTOMER</v>
      </c>
      <c r="H90" s="4">
        <f t="shared" si="98"/>
        <v>0</v>
      </c>
      <c r="I90" s="5">
        <f t="shared" ref="I90:N90" si="116">VLOOKUP(CONCATENATE($F90," ",$G90),AllocFactorMatrix,(I$4+1),FALSE)*$E91</f>
        <v>0</v>
      </c>
      <c r="J90" s="47">
        <f t="shared" si="116"/>
        <v>0</v>
      </c>
      <c r="K90" s="47">
        <f t="shared" si="116"/>
        <v>0</v>
      </c>
      <c r="L90" s="5">
        <f t="shared" si="116"/>
        <v>0</v>
      </c>
      <c r="M90" s="5">
        <f t="shared" si="116"/>
        <v>0</v>
      </c>
      <c r="N90" s="5">
        <f t="shared" si="116"/>
        <v>0</v>
      </c>
      <c r="O90" s="5">
        <f t="shared" si="70"/>
        <v>0</v>
      </c>
      <c r="P90" s="5">
        <f>VLOOKUP(CONCATENATE($F90," ",$G90),AllocFactorMatrix,(P$4+1),FALSE)*$E91</f>
        <v>0</v>
      </c>
      <c r="Q90" s="5">
        <f>VLOOKUP(CONCATENATE($F90," ",$G90),AllocFactorMatrix,(Q$4+1),FALSE)*$E91</f>
        <v>0</v>
      </c>
      <c r="R90" s="5">
        <f>VLOOKUP(CONCATENATE($F90," ",$G90),AllocFactorMatrix,(R$4+1),FALSE)*$E91</f>
        <v>0</v>
      </c>
      <c r="S90" s="5">
        <f>VLOOKUP(CONCATENATE($F90," ",$G90),AllocFactorMatrix,(S$4+1),FALSE)*$E91</f>
        <v>0</v>
      </c>
      <c r="T90" s="5">
        <f t="shared" si="61"/>
        <v>0</v>
      </c>
      <c r="U90" s="5">
        <f>VLOOKUP(CONCATENATE($F90," ",$G90),AllocFactorMatrix,(U$4+1),FALSE)*$E91</f>
        <v>0</v>
      </c>
      <c r="V90" s="5">
        <f>VLOOKUP(CONCATENATE($F90," ",$G90),AllocFactorMatrix,(V$4+1),FALSE)*$E91</f>
        <v>0</v>
      </c>
      <c r="W90" s="5">
        <f>VLOOKUP(CONCATENATE($F90," ",$G90),AllocFactorMatrix,(W$4+1),FALSE)*$E91</f>
        <v>0</v>
      </c>
      <c r="X90" s="5">
        <f>VLOOKUP(CONCATENATE($F90," ",$G90),AllocFactorMatrix,(X$4+1),FALSE)*$E91</f>
        <v>0</v>
      </c>
      <c r="Y90" s="5">
        <f t="shared" si="111"/>
        <v>0</v>
      </c>
      <c r="Z90" s="5">
        <f>VLOOKUP(CONCATENATE($F90," ",$G90),AllocFactorMatrix,(Z$4+1),FALSE)*$E91</f>
        <v>0</v>
      </c>
      <c r="AA90" s="5">
        <f>VLOOKUP(CONCATENATE($F90," ",$G90),AllocFactorMatrix,(AA$4+1),FALSE)*$E91</f>
        <v>0</v>
      </c>
      <c r="AB90" s="5">
        <f t="shared" si="100"/>
        <v>0</v>
      </c>
      <c r="AC90" s="5">
        <f>VLOOKUP(CONCATENATE($F90," ",$G90),AllocFactorMatrix,(AC$4+1),FALSE)*$E91</f>
        <v>0</v>
      </c>
      <c r="AD90" s="5">
        <f>VLOOKUP(CONCATENATE($F90," ",$G90),AllocFactorMatrix,(AD$4+1),FALSE)*$E91</f>
        <v>0</v>
      </c>
      <c r="AE90" s="5">
        <f>VLOOKUP(CONCATENATE($F90," ",$G90),AllocFactorMatrix,(AE$4+1),FALSE)*$E91</f>
        <v>0</v>
      </c>
    </row>
    <row r="91" spans="4:31" collapsed="1">
      <c r="D91" s="48" t="s">
        <v>88</v>
      </c>
      <c r="E91" s="50">
        <v>262417345.69000003</v>
      </c>
      <c r="F91" s="88" t="s">
        <v>58</v>
      </c>
      <c r="G91" s="48" t="str">
        <f>$G$15</f>
        <v>TOTAL</v>
      </c>
      <c r="H91" s="4">
        <f t="shared" si="98"/>
        <v>262417345.69000006</v>
      </c>
      <c r="I91" s="5">
        <f t="shared" ref="I91:N91" si="117">VLOOKUP(CONCATENATE($F91," ",$G91),AllocFactorMatrix,(I$4+1),FALSE)*$E91</f>
        <v>175552824.20839012</v>
      </c>
      <c r="J91" s="47">
        <f t="shared" si="117"/>
        <v>31494.480818559688</v>
      </c>
      <c r="K91" s="47">
        <f t="shared" si="117"/>
        <v>53887.117523871333</v>
      </c>
      <c r="L91" s="5">
        <f t="shared" si="117"/>
        <v>40041458.393628813</v>
      </c>
      <c r="M91" s="5">
        <f t="shared" si="117"/>
        <v>469730.55394087569</v>
      </c>
      <c r="N91" s="5">
        <f t="shared" si="117"/>
        <v>0</v>
      </c>
      <c r="O91" s="5">
        <f t="shared" si="70"/>
        <v>40511188.947569691</v>
      </c>
      <c r="P91" s="5">
        <f>VLOOKUP(CONCATENATE($F91," ",$G91),AllocFactorMatrix,(P$4+1),FALSE)*$E91</f>
        <v>22702064.655435737</v>
      </c>
      <c r="Q91" s="5">
        <f>VLOOKUP(CONCATENATE($F91," ",$G91),AllocFactorMatrix,(Q$4+1),FALSE)*$E91</f>
        <v>3507817.6873220718</v>
      </c>
      <c r="R91" s="5">
        <f>VLOOKUP(CONCATENATE($F91," ",$G91),AllocFactorMatrix,(R$4+1),FALSE)*$E91</f>
        <v>0</v>
      </c>
      <c r="S91" s="5">
        <f>VLOOKUP(CONCATENATE($F91," ",$G91),AllocFactorMatrix,(S$4+1),FALSE)*$E91</f>
        <v>0</v>
      </c>
      <c r="T91" s="5">
        <f t="shared" si="61"/>
        <v>26209882.34275781</v>
      </c>
      <c r="U91" s="5">
        <f>VLOOKUP(CONCATENATE($F91," ",$G91),AllocFactorMatrix,(U$4+1),FALSE)*$E91</f>
        <v>1002895.801159778</v>
      </c>
      <c r="V91" s="5">
        <f>VLOOKUP(CONCATENATE($F91," ",$G91),AllocFactorMatrix,(V$4+1),FALSE)*$E91</f>
        <v>12206571.630246354</v>
      </c>
      <c r="W91" s="5">
        <f>VLOOKUP(CONCATENATE($F91," ",$G91),AllocFactorMatrix,(W$4+1),FALSE)*$E91</f>
        <v>0</v>
      </c>
      <c r="X91" s="5">
        <f>VLOOKUP(CONCATENATE($F91," ",$G91),AllocFactorMatrix,(X$4+1),FALSE)*$E91</f>
        <v>0</v>
      </c>
      <c r="Y91" s="5">
        <f t="shared" si="111"/>
        <v>13209467.431406133</v>
      </c>
      <c r="Z91" s="5">
        <f>VLOOKUP(CONCATENATE($F91," ",$G91),AllocFactorMatrix,(Z$4+1),FALSE)*$E91</f>
        <v>6260927.0367218107</v>
      </c>
      <c r="AA91" s="5">
        <f>VLOOKUP(CONCATENATE($F91," ",$G91),AllocFactorMatrix,(AA$4+1),FALSE)*$E91</f>
        <v>107442.24850852056</v>
      </c>
      <c r="AB91" s="5">
        <f t="shared" si="100"/>
        <v>6368369.2852303311</v>
      </c>
      <c r="AC91" s="5">
        <f>VLOOKUP(CONCATENATE($F91," ",$G91),AllocFactorMatrix,(AC$4+1),FALSE)*$E91</f>
        <v>81276.823531580783</v>
      </c>
      <c r="AD91" s="5">
        <f>VLOOKUP(CONCATENATE($F91," ",$G91),AllocFactorMatrix,(AD$4+1),FALSE)*$E91</f>
        <v>330434.73250025156</v>
      </c>
      <c r="AE91" s="5">
        <f>VLOOKUP(CONCATENATE($F91," ",$G91),AllocFactorMatrix,(AE$4+1),FALSE)*$E91</f>
        <v>68520.320271734992</v>
      </c>
    </row>
    <row r="92" spans="4:31" hidden="1" outlineLevel="1">
      <c r="E92" s="45"/>
      <c r="F92" s="167" t="str">
        <f>F99</f>
        <v>DIST_UGLINES</v>
      </c>
      <c r="G92" s="48" t="str">
        <f>$G$8</f>
        <v>PRODUCTION</v>
      </c>
      <c r="H92" s="4">
        <f t="shared" si="98"/>
        <v>0</v>
      </c>
      <c r="I92" s="5">
        <f t="shared" ref="I92:N92" si="118">VLOOKUP(CONCATENATE($F92," ",$G92),AllocFactorMatrix,(I$4+1),FALSE)*$E99</f>
        <v>0</v>
      </c>
      <c r="J92" s="47">
        <f t="shared" si="118"/>
        <v>0</v>
      </c>
      <c r="K92" s="47">
        <f t="shared" si="118"/>
        <v>0</v>
      </c>
      <c r="L92" s="5">
        <f t="shared" si="118"/>
        <v>0</v>
      </c>
      <c r="M92" s="5">
        <f t="shared" si="118"/>
        <v>0</v>
      </c>
      <c r="N92" s="5">
        <f t="shared" si="118"/>
        <v>0</v>
      </c>
      <c r="O92" s="5">
        <f t="shared" si="70"/>
        <v>0</v>
      </c>
      <c r="P92" s="5">
        <f>VLOOKUP(CONCATENATE($F92," ",$G92),AllocFactorMatrix,(P$4+1),FALSE)*$E99</f>
        <v>0</v>
      </c>
      <c r="Q92" s="5">
        <f>VLOOKUP(CONCATENATE($F92," ",$G92),AllocFactorMatrix,(Q$4+1),FALSE)*$E99</f>
        <v>0</v>
      </c>
      <c r="R92" s="5">
        <f>VLOOKUP(CONCATENATE($F92," ",$G92),AllocFactorMatrix,(R$4+1),FALSE)*$E99</f>
        <v>0</v>
      </c>
      <c r="S92" s="5">
        <f>VLOOKUP(CONCATENATE($F92," ",$G92),AllocFactorMatrix,(S$4+1),FALSE)*$E99</f>
        <v>0</v>
      </c>
      <c r="T92" s="5">
        <f t="shared" si="61"/>
        <v>0</v>
      </c>
      <c r="U92" s="5">
        <f>VLOOKUP(CONCATENATE($F92," ",$G92),AllocFactorMatrix,(U$4+1),FALSE)*$E99</f>
        <v>0</v>
      </c>
      <c r="V92" s="5">
        <f>VLOOKUP(CONCATENATE($F92," ",$G92),AllocFactorMatrix,(V$4+1),FALSE)*$E99</f>
        <v>0</v>
      </c>
      <c r="W92" s="5">
        <f>VLOOKUP(CONCATENATE($F92," ",$G92),AllocFactorMatrix,(W$4+1),FALSE)*$E99</f>
        <v>0</v>
      </c>
      <c r="X92" s="5">
        <f>VLOOKUP(CONCATENATE($F92," ",$G92),AllocFactorMatrix,(X$4+1),FALSE)*$E99</f>
        <v>0</v>
      </c>
      <c r="Y92" s="5">
        <f>SUBTOTAL(9,U92:X92)</f>
        <v>0</v>
      </c>
      <c r="Z92" s="5">
        <f>VLOOKUP(CONCATENATE($F92," ",$G92),AllocFactorMatrix,(Z$4+1),FALSE)*$E99</f>
        <v>0</v>
      </c>
      <c r="AA92" s="5">
        <f>VLOOKUP(CONCATENATE($F92," ",$G92),AllocFactorMatrix,(AA$4+1),FALSE)*$E99</f>
        <v>0</v>
      </c>
      <c r="AB92" s="5">
        <f t="shared" si="100"/>
        <v>0</v>
      </c>
      <c r="AC92" s="5">
        <f>VLOOKUP(CONCATENATE($F92," ",$G92),AllocFactorMatrix,(AC$4+1),FALSE)*$E99</f>
        <v>0</v>
      </c>
      <c r="AD92" s="5">
        <f>VLOOKUP(CONCATENATE($F92," ",$G92),AllocFactorMatrix,(AD$4+1),FALSE)*$E99</f>
        <v>0</v>
      </c>
      <c r="AE92" s="5">
        <f>VLOOKUP(CONCATENATE($F92," ",$G92),AllocFactorMatrix,(AE$4+1),FALSE)*$E99</f>
        <v>0</v>
      </c>
    </row>
    <row r="93" spans="4:31" hidden="1" outlineLevel="1">
      <c r="E93" s="45"/>
      <c r="F93" s="167" t="str">
        <f>F99</f>
        <v>DIST_UGLINES</v>
      </c>
      <c r="G93" s="48" t="str">
        <f>$G$9</f>
        <v>BULKTRAN</v>
      </c>
      <c r="H93" s="4">
        <f t="shared" si="98"/>
        <v>0</v>
      </c>
      <c r="I93" s="5">
        <f t="shared" ref="I93:N93" si="119">VLOOKUP(CONCATENATE($F93," ",$G93),AllocFactorMatrix,(I$4+1),FALSE)*$E99</f>
        <v>0</v>
      </c>
      <c r="J93" s="47">
        <f t="shared" si="119"/>
        <v>0</v>
      </c>
      <c r="K93" s="47">
        <f t="shared" si="119"/>
        <v>0</v>
      </c>
      <c r="L93" s="5">
        <f t="shared" si="119"/>
        <v>0</v>
      </c>
      <c r="M93" s="5">
        <f t="shared" si="119"/>
        <v>0</v>
      </c>
      <c r="N93" s="5">
        <f t="shared" si="119"/>
        <v>0</v>
      </c>
      <c r="O93" s="5">
        <f t="shared" si="70"/>
        <v>0</v>
      </c>
      <c r="P93" s="5">
        <f>VLOOKUP(CONCATENATE($F93," ",$G93),AllocFactorMatrix,(P$4+1),FALSE)*$E99</f>
        <v>0</v>
      </c>
      <c r="Q93" s="5">
        <f>VLOOKUP(CONCATENATE($F93," ",$G93),AllocFactorMatrix,(Q$4+1),FALSE)*$E99</f>
        <v>0</v>
      </c>
      <c r="R93" s="5">
        <f>VLOOKUP(CONCATENATE($F93," ",$G93),AllocFactorMatrix,(R$4+1),FALSE)*$E99</f>
        <v>0</v>
      </c>
      <c r="S93" s="5">
        <f>VLOOKUP(CONCATENATE($F93," ",$G93),AllocFactorMatrix,(S$4+1),FALSE)*$E99</f>
        <v>0</v>
      </c>
      <c r="T93" s="5">
        <f t="shared" si="61"/>
        <v>0</v>
      </c>
      <c r="U93" s="5">
        <f>VLOOKUP(CONCATENATE($F93," ",$G93),AllocFactorMatrix,(U$4+1),FALSE)*$E99</f>
        <v>0</v>
      </c>
      <c r="V93" s="5">
        <f>VLOOKUP(CONCATENATE($F93," ",$G93),AllocFactorMatrix,(V$4+1),FALSE)*$E99</f>
        <v>0</v>
      </c>
      <c r="W93" s="5">
        <f>VLOOKUP(CONCATENATE($F93," ",$G93),AllocFactorMatrix,(W$4+1),FALSE)*$E99</f>
        <v>0</v>
      </c>
      <c r="X93" s="5">
        <f>VLOOKUP(CONCATENATE($F93," ",$G93),AllocFactorMatrix,(X$4+1),FALSE)*$E99</f>
        <v>0</v>
      </c>
      <c r="Y93" s="5">
        <f t="shared" ref="Y93:Y99" si="120">SUBTOTAL(9,U93:X93)</f>
        <v>0</v>
      </c>
      <c r="Z93" s="5">
        <f>VLOOKUP(CONCATENATE($F93," ",$G93),AllocFactorMatrix,(Z$4+1),FALSE)*$E99</f>
        <v>0</v>
      </c>
      <c r="AA93" s="5">
        <f>VLOOKUP(CONCATENATE($F93," ",$G93),AllocFactorMatrix,(AA$4+1),FALSE)*$E99</f>
        <v>0</v>
      </c>
      <c r="AB93" s="5">
        <f t="shared" si="100"/>
        <v>0</v>
      </c>
      <c r="AC93" s="5">
        <f>VLOOKUP(CONCATENATE($F93," ",$G93),AllocFactorMatrix,(AC$4+1),FALSE)*$E99</f>
        <v>0</v>
      </c>
      <c r="AD93" s="5">
        <f>VLOOKUP(CONCATENATE($F93," ",$G93),AllocFactorMatrix,(AD$4+1),FALSE)*$E99</f>
        <v>0</v>
      </c>
      <c r="AE93" s="5">
        <f>VLOOKUP(CONCATENATE($F93," ",$G93),AllocFactorMatrix,(AE$4+1),FALSE)*$E99</f>
        <v>0</v>
      </c>
    </row>
    <row r="94" spans="4:31" hidden="1" outlineLevel="1">
      <c r="E94" s="45"/>
      <c r="F94" s="167" t="str">
        <f>F99</f>
        <v>DIST_UGLINES</v>
      </c>
      <c r="G94" s="48" t="str">
        <f>$G$10</f>
        <v>SUBTRAN</v>
      </c>
      <c r="H94" s="4">
        <f t="shared" si="98"/>
        <v>0</v>
      </c>
      <c r="I94" s="5">
        <f t="shared" ref="I94:N94" si="121">VLOOKUP(CONCATENATE($F94," ",$G94),AllocFactorMatrix,(I$4+1),FALSE)*$E99</f>
        <v>0</v>
      </c>
      <c r="J94" s="47">
        <f t="shared" si="121"/>
        <v>0</v>
      </c>
      <c r="K94" s="47">
        <f t="shared" si="121"/>
        <v>0</v>
      </c>
      <c r="L94" s="5">
        <f t="shared" si="121"/>
        <v>0</v>
      </c>
      <c r="M94" s="5">
        <f t="shared" si="121"/>
        <v>0</v>
      </c>
      <c r="N94" s="5">
        <f t="shared" si="121"/>
        <v>0</v>
      </c>
      <c r="O94" s="5">
        <f t="shared" si="70"/>
        <v>0</v>
      </c>
      <c r="P94" s="5">
        <f>VLOOKUP(CONCATENATE($F94," ",$G94),AllocFactorMatrix,(P$4+1),FALSE)*$E99</f>
        <v>0</v>
      </c>
      <c r="Q94" s="5">
        <f>VLOOKUP(CONCATENATE($F94," ",$G94),AllocFactorMatrix,(Q$4+1),FALSE)*$E99</f>
        <v>0</v>
      </c>
      <c r="R94" s="5">
        <f>VLOOKUP(CONCATENATE($F94," ",$G94),AllocFactorMatrix,(R$4+1),FALSE)*$E99</f>
        <v>0</v>
      </c>
      <c r="S94" s="5">
        <f>VLOOKUP(CONCATENATE($F94," ",$G94),AllocFactorMatrix,(S$4+1),FALSE)*$E99</f>
        <v>0</v>
      </c>
      <c r="T94" s="5">
        <f t="shared" si="61"/>
        <v>0</v>
      </c>
      <c r="U94" s="5">
        <f>VLOOKUP(CONCATENATE($F94," ",$G94),AllocFactorMatrix,(U$4+1),FALSE)*$E99</f>
        <v>0</v>
      </c>
      <c r="V94" s="5">
        <f>VLOOKUP(CONCATENATE($F94," ",$G94),AllocFactorMatrix,(V$4+1),FALSE)*$E99</f>
        <v>0</v>
      </c>
      <c r="W94" s="5">
        <f>VLOOKUP(CONCATENATE($F94," ",$G94),AllocFactorMatrix,(W$4+1),FALSE)*$E99</f>
        <v>0</v>
      </c>
      <c r="X94" s="5">
        <f>VLOOKUP(CONCATENATE($F94," ",$G94),AllocFactorMatrix,(X$4+1),FALSE)*$E99</f>
        <v>0</v>
      </c>
      <c r="Y94" s="5">
        <f t="shared" si="120"/>
        <v>0</v>
      </c>
      <c r="Z94" s="5">
        <f>VLOOKUP(CONCATENATE($F94," ",$G94),AllocFactorMatrix,(Z$4+1),FALSE)*$E99</f>
        <v>0</v>
      </c>
      <c r="AA94" s="5">
        <f>VLOOKUP(CONCATENATE($F94," ",$G94),AllocFactorMatrix,(AA$4+1),FALSE)*$E99</f>
        <v>0</v>
      </c>
      <c r="AB94" s="5">
        <f t="shared" si="100"/>
        <v>0</v>
      </c>
      <c r="AC94" s="5">
        <f>VLOOKUP(CONCATENATE($F94," ",$G94),AllocFactorMatrix,(AC$4+1),FALSE)*$E99</f>
        <v>0</v>
      </c>
      <c r="AD94" s="5">
        <f>VLOOKUP(CONCATENATE($F94," ",$G94),AllocFactorMatrix,(AD$4+1),FALSE)*$E99</f>
        <v>0</v>
      </c>
      <c r="AE94" s="5">
        <f>VLOOKUP(CONCATENATE($F94," ",$G94),AllocFactorMatrix,(AE$4+1),FALSE)*$E99</f>
        <v>0</v>
      </c>
    </row>
    <row r="95" spans="4:31" hidden="1" outlineLevel="1">
      <c r="E95" s="45"/>
      <c r="F95" s="167" t="str">
        <f>F99</f>
        <v>DIST_UGLINES</v>
      </c>
      <c r="G95" s="48" t="str">
        <f>$G$11</f>
        <v>DISTPRI</v>
      </c>
      <c r="H95" s="4">
        <f t="shared" si="98"/>
        <v>6184131.2857233593</v>
      </c>
      <c r="I95" s="5">
        <f t="shared" ref="I95:N95" si="122">VLOOKUP(CONCATENATE($F95," ",$G95),AllocFactorMatrix,(I$4+1),FALSE)*$E99</f>
        <v>4048748.065075668</v>
      </c>
      <c r="J95" s="47">
        <f t="shared" si="122"/>
        <v>664.81030355134988</v>
      </c>
      <c r="K95" s="47">
        <f t="shared" si="122"/>
        <v>1230.0894872061315</v>
      </c>
      <c r="L95" s="5">
        <f t="shared" si="122"/>
        <v>947299.5798045625</v>
      </c>
      <c r="M95" s="5">
        <f t="shared" si="122"/>
        <v>13237.501578539619</v>
      </c>
      <c r="N95" s="5">
        <f t="shared" si="122"/>
        <v>0</v>
      </c>
      <c r="O95" s="5">
        <f t="shared" si="70"/>
        <v>960537.08138310211</v>
      </c>
      <c r="P95" s="5">
        <f>VLOOKUP(CONCATENATE($F95," ",$G95),AllocFactorMatrix,(P$4+1),FALSE)*$E99</f>
        <v>549358.65319037437</v>
      </c>
      <c r="Q95" s="5">
        <f>VLOOKUP(CONCATENATE($F95," ",$G95),AllocFactorMatrix,(Q$4+1),FALSE)*$E99</f>
        <v>98853.99572921927</v>
      </c>
      <c r="R95" s="5">
        <f>VLOOKUP(CONCATENATE($F95," ",$G95),AllocFactorMatrix,(R$4+1),FALSE)*$E99</f>
        <v>0</v>
      </c>
      <c r="S95" s="5">
        <f>VLOOKUP(CONCATENATE($F95," ",$G95),AllocFactorMatrix,(S$4+1),FALSE)*$E99</f>
        <v>0</v>
      </c>
      <c r="T95" s="5">
        <f t="shared" si="61"/>
        <v>648212.64891959366</v>
      </c>
      <c r="U95" s="5">
        <f>VLOOKUP(CONCATENATE($F95," ",$G95),AllocFactorMatrix,(U$4+1),FALSE)*$E99</f>
        <v>24876.876867773826</v>
      </c>
      <c r="V95" s="5">
        <f>VLOOKUP(CONCATENATE($F95," ",$G95),AllocFactorMatrix,(V$4+1),FALSE)*$E99</f>
        <v>343994.04055858258</v>
      </c>
      <c r="W95" s="5">
        <f>VLOOKUP(CONCATENATE($F95," ",$G95),AllocFactorMatrix,(W$4+1),FALSE)*$E99</f>
        <v>0</v>
      </c>
      <c r="X95" s="5">
        <f>VLOOKUP(CONCATENATE($F95," ",$G95),AllocFactorMatrix,(X$4+1),FALSE)*$E99</f>
        <v>0</v>
      </c>
      <c r="Y95" s="5">
        <f t="shared" si="120"/>
        <v>368870.91742635641</v>
      </c>
      <c r="Z95" s="5">
        <f>VLOOKUP(CONCATENATE($F95," ",$G95),AllocFactorMatrix,(Z$4+1),FALSE)*$E99</f>
        <v>150851.90789863194</v>
      </c>
      <c r="AA95" s="5">
        <f>VLOOKUP(CONCATENATE($F95," ",$G95),AllocFactorMatrix,(AA$4+1),FALSE)*$E99</f>
        <v>3027.8356864399448</v>
      </c>
      <c r="AB95" s="5">
        <f t="shared" si="100"/>
        <v>153879.74358507188</v>
      </c>
      <c r="AC95" s="5">
        <f>VLOOKUP(CONCATENATE($F95," ",$G95),AllocFactorMatrix,(AC$4+1),FALSE)*$E99</f>
        <v>1987.9295428105083</v>
      </c>
      <c r="AD95" s="5">
        <f>VLOOKUP(CONCATENATE($F95," ",$G95),AllocFactorMatrix,(AD$4+1),FALSE)*$E99</f>
        <v>0</v>
      </c>
      <c r="AE95" s="5">
        <f>VLOOKUP(CONCATENATE($F95," ",$G95),AllocFactorMatrix,(AE$4+1),FALSE)*$E99</f>
        <v>0</v>
      </c>
    </row>
    <row r="96" spans="4:31" hidden="1" outlineLevel="1">
      <c r="E96" s="45"/>
      <c r="F96" s="167" t="str">
        <f>F99</f>
        <v>DIST_UGLINES</v>
      </c>
      <c r="G96" s="48" t="str">
        <f>$G$12</f>
        <v>DISTSEC</v>
      </c>
      <c r="H96" s="4">
        <f t="shared" si="98"/>
        <v>1376173.6442766397</v>
      </c>
      <c r="I96" s="5">
        <f t="shared" ref="I96:N96" si="123">VLOOKUP(CONCATENATE($F96," ",$G96),AllocFactorMatrix,(I$4+1),FALSE)*$E99</f>
        <v>1021012.3542413001</v>
      </c>
      <c r="J96" s="47">
        <f t="shared" si="123"/>
        <v>253.10370005239974</v>
      </c>
      <c r="K96" s="47">
        <f t="shared" si="123"/>
        <v>327.83904455606103</v>
      </c>
      <c r="L96" s="5">
        <f t="shared" si="123"/>
        <v>205802.20580914238</v>
      </c>
      <c r="M96" s="5">
        <f t="shared" si="123"/>
        <v>0</v>
      </c>
      <c r="N96" s="5">
        <f t="shared" si="123"/>
        <v>0</v>
      </c>
      <c r="O96" s="5">
        <f t="shared" si="70"/>
        <v>205802.20580914238</v>
      </c>
      <c r="P96" s="5">
        <f>VLOOKUP(CONCATENATE($F96," ",$G96),AllocFactorMatrix,(P$4+1),FALSE)*$E99</f>
        <v>102735.19043977307</v>
      </c>
      <c r="Q96" s="5">
        <f>VLOOKUP(CONCATENATE($F96," ",$G96),AllocFactorMatrix,(Q$4+1),FALSE)*$E99</f>
        <v>0</v>
      </c>
      <c r="R96" s="5">
        <f>VLOOKUP(CONCATENATE($F96," ",$G96),AllocFactorMatrix,(R$4+1),FALSE)*$E99</f>
        <v>0</v>
      </c>
      <c r="S96" s="5">
        <f>VLOOKUP(CONCATENATE($F96," ",$G96),AllocFactorMatrix,(S$4+1),FALSE)*$E99</f>
        <v>0</v>
      </c>
      <c r="T96" s="5">
        <f t="shared" si="61"/>
        <v>102735.19043977307</v>
      </c>
      <c r="U96" s="5">
        <f>VLOOKUP(CONCATENATE($F96," ",$G96),AllocFactorMatrix,(U$4+1),FALSE)*$E99</f>
        <v>3847.3755350484853</v>
      </c>
      <c r="V96" s="5">
        <f>VLOOKUP(CONCATENATE($F96," ",$G96),AllocFactorMatrix,(V$4+1),FALSE)*$E99</f>
        <v>0</v>
      </c>
      <c r="W96" s="5">
        <f>VLOOKUP(CONCATENATE($F96," ",$G96),AllocFactorMatrix,(W$4+1),FALSE)*$E99</f>
        <v>0</v>
      </c>
      <c r="X96" s="5">
        <f>VLOOKUP(CONCATENATE($F96," ",$G96),AllocFactorMatrix,(X$4+1),FALSE)*$E99</f>
        <v>0</v>
      </c>
      <c r="Y96" s="5">
        <f t="shared" si="120"/>
        <v>3847.3755350484853</v>
      </c>
      <c r="Z96" s="5">
        <f>VLOOKUP(CONCATENATE($F96," ",$G96),AllocFactorMatrix,(Z$4+1),FALSE)*$E99</f>
        <v>29076.034896964455</v>
      </c>
      <c r="AA96" s="5">
        <f>VLOOKUP(CONCATENATE($F96," ",$G96),AllocFactorMatrix,(AA$4+1),FALSE)*$E99</f>
        <v>0</v>
      </c>
      <c r="AB96" s="5">
        <f t="shared" si="100"/>
        <v>29076.034896964455</v>
      </c>
      <c r="AC96" s="5">
        <f>VLOOKUP(CONCATENATE($F96," ",$G96),AllocFactorMatrix,(AC$4+1),FALSE)*$E99</f>
        <v>343.78258471684217</v>
      </c>
      <c r="AD96" s="5">
        <f>VLOOKUP(CONCATENATE($F96," ",$G96),AllocFactorMatrix,(AD$4+1),FALSE)*$E99</f>
        <v>10581.528310458396</v>
      </c>
      <c r="AE96" s="5">
        <f>VLOOKUP(CONCATENATE($F96," ",$G96),AllocFactorMatrix,(AE$4+1),FALSE)*$E99</f>
        <v>2194.2297146274968</v>
      </c>
    </row>
    <row r="97" spans="4:31" hidden="1" outlineLevel="1">
      <c r="E97" s="45"/>
      <c r="F97" s="167" t="str">
        <f>F99</f>
        <v>DIST_UGLINES</v>
      </c>
      <c r="G97" s="48" t="str">
        <f>$G$13</f>
        <v>ENERGY</v>
      </c>
      <c r="H97" s="4">
        <f t="shared" si="98"/>
        <v>0</v>
      </c>
      <c r="I97" s="5">
        <f t="shared" ref="I97:N97" si="124">VLOOKUP(CONCATENATE($F97," ",$G97),AllocFactorMatrix,(I$4+1),FALSE)*$E99</f>
        <v>0</v>
      </c>
      <c r="J97" s="47">
        <f t="shared" si="124"/>
        <v>0</v>
      </c>
      <c r="K97" s="47">
        <f t="shared" si="124"/>
        <v>0</v>
      </c>
      <c r="L97" s="5">
        <f t="shared" si="124"/>
        <v>0</v>
      </c>
      <c r="M97" s="5">
        <f t="shared" si="124"/>
        <v>0</v>
      </c>
      <c r="N97" s="5">
        <f t="shared" si="124"/>
        <v>0</v>
      </c>
      <c r="O97" s="5">
        <f t="shared" si="70"/>
        <v>0</v>
      </c>
      <c r="P97" s="5">
        <f>VLOOKUP(CONCATENATE($F97," ",$G97),AllocFactorMatrix,(P$4+1),FALSE)*$E99</f>
        <v>0</v>
      </c>
      <c r="Q97" s="5">
        <f>VLOOKUP(CONCATENATE($F97," ",$G97),AllocFactorMatrix,(Q$4+1),FALSE)*$E99</f>
        <v>0</v>
      </c>
      <c r="R97" s="5">
        <f>VLOOKUP(CONCATENATE($F97," ",$G97),AllocFactorMatrix,(R$4+1),FALSE)*$E99</f>
        <v>0</v>
      </c>
      <c r="S97" s="5">
        <f>VLOOKUP(CONCATENATE($F97," ",$G97),AllocFactorMatrix,(S$4+1),FALSE)*$E99</f>
        <v>0</v>
      </c>
      <c r="T97" s="5">
        <f t="shared" si="61"/>
        <v>0</v>
      </c>
      <c r="U97" s="5">
        <f>VLOOKUP(CONCATENATE($F97," ",$G97),AllocFactorMatrix,(U$4+1),FALSE)*$E99</f>
        <v>0</v>
      </c>
      <c r="V97" s="5">
        <f>VLOOKUP(CONCATENATE($F97," ",$G97),AllocFactorMatrix,(V$4+1),FALSE)*$E99</f>
        <v>0</v>
      </c>
      <c r="W97" s="5">
        <f>VLOOKUP(CONCATENATE($F97," ",$G97),AllocFactorMatrix,(W$4+1),FALSE)*$E99</f>
        <v>0</v>
      </c>
      <c r="X97" s="5">
        <f>VLOOKUP(CONCATENATE($F97," ",$G97),AllocFactorMatrix,(X$4+1),FALSE)*$E99</f>
        <v>0</v>
      </c>
      <c r="Y97" s="5">
        <f t="shared" si="120"/>
        <v>0</v>
      </c>
      <c r="Z97" s="5">
        <f>VLOOKUP(CONCATENATE($F97," ",$G97),AllocFactorMatrix,(Z$4+1),FALSE)*$E99</f>
        <v>0</v>
      </c>
      <c r="AA97" s="5">
        <f>VLOOKUP(CONCATENATE($F97," ",$G97),AllocFactorMatrix,(AA$4+1),FALSE)*$E99</f>
        <v>0</v>
      </c>
      <c r="AB97" s="5">
        <f t="shared" si="100"/>
        <v>0</v>
      </c>
      <c r="AC97" s="5">
        <f>VLOOKUP(CONCATENATE($F97," ",$G97),AllocFactorMatrix,(AC$4+1),FALSE)*$E99</f>
        <v>0</v>
      </c>
      <c r="AD97" s="5">
        <f>VLOOKUP(CONCATENATE($F97," ",$G97),AllocFactorMatrix,(AD$4+1),FALSE)*$E99</f>
        <v>0</v>
      </c>
      <c r="AE97" s="5">
        <f>VLOOKUP(CONCATENATE($F97," ",$G97),AllocFactorMatrix,(AE$4+1),FALSE)*$E99</f>
        <v>0</v>
      </c>
    </row>
    <row r="98" spans="4:31" hidden="1" outlineLevel="1">
      <c r="E98" s="45"/>
      <c r="F98" s="167" t="str">
        <f>F99</f>
        <v>DIST_UGLINES</v>
      </c>
      <c r="G98" s="48" t="str">
        <f>$G$14</f>
        <v>CUSTOMER</v>
      </c>
      <c r="H98" s="4">
        <f t="shared" si="98"/>
        <v>0</v>
      </c>
      <c r="I98" s="5">
        <f t="shared" ref="I98:N98" si="125">VLOOKUP(CONCATENATE($F98," ",$G98),AllocFactorMatrix,(I$4+1),FALSE)*$E99</f>
        <v>0</v>
      </c>
      <c r="J98" s="47">
        <f t="shared" si="125"/>
        <v>0</v>
      </c>
      <c r="K98" s="47">
        <f t="shared" si="125"/>
        <v>0</v>
      </c>
      <c r="L98" s="5">
        <f t="shared" si="125"/>
        <v>0</v>
      </c>
      <c r="M98" s="5">
        <f t="shared" si="125"/>
        <v>0</v>
      </c>
      <c r="N98" s="5">
        <f t="shared" si="125"/>
        <v>0</v>
      </c>
      <c r="O98" s="5">
        <f t="shared" si="70"/>
        <v>0</v>
      </c>
      <c r="P98" s="5">
        <f>VLOOKUP(CONCATENATE($F98," ",$G98),AllocFactorMatrix,(P$4+1),FALSE)*$E99</f>
        <v>0</v>
      </c>
      <c r="Q98" s="5">
        <f>VLOOKUP(CONCATENATE($F98," ",$G98),AllocFactorMatrix,(Q$4+1),FALSE)*$E99</f>
        <v>0</v>
      </c>
      <c r="R98" s="5">
        <f>VLOOKUP(CONCATENATE($F98," ",$G98),AllocFactorMatrix,(R$4+1),FALSE)*$E99</f>
        <v>0</v>
      </c>
      <c r="S98" s="5">
        <f>VLOOKUP(CONCATENATE($F98," ",$G98),AllocFactorMatrix,(S$4+1),FALSE)*$E99</f>
        <v>0</v>
      </c>
      <c r="T98" s="5">
        <f t="shared" si="61"/>
        <v>0</v>
      </c>
      <c r="U98" s="5">
        <f>VLOOKUP(CONCATENATE($F98," ",$G98),AllocFactorMatrix,(U$4+1),FALSE)*$E99</f>
        <v>0</v>
      </c>
      <c r="V98" s="5">
        <f>VLOOKUP(CONCATENATE($F98," ",$G98),AllocFactorMatrix,(V$4+1),FALSE)*$E99</f>
        <v>0</v>
      </c>
      <c r="W98" s="5">
        <f>VLOOKUP(CONCATENATE($F98," ",$G98),AllocFactorMatrix,(W$4+1),FALSE)*$E99</f>
        <v>0</v>
      </c>
      <c r="X98" s="5">
        <f>VLOOKUP(CONCATENATE($F98," ",$G98),AllocFactorMatrix,(X$4+1),FALSE)*$E99</f>
        <v>0</v>
      </c>
      <c r="Y98" s="5">
        <f t="shared" si="120"/>
        <v>0</v>
      </c>
      <c r="Z98" s="5">
        <f>VLOOKUP(CONCATENATE($F98," ",$G98),AllocFactorMatrix,(Z$4+1),FALSE)*$E99</f>
        <v>0</v>
      </c>
      <c r="AA98" s="5">
        <f>VLOOKUP(CONCATENATE($F98," ",$G98),AllocFactorMatrix,(AA$4+1),FALSE)*$E99</f>
        <v>0</v>
      </c>
      <c r="AB98" s="5">
        <f t="shared" si="100"/>
        <v>0</v>
      </c>
      <c r="AC98" s="5">
        <f>VLOOKUP(CONCATENATE($F98," ",$G98),AllocFactorMatrix,(AC$4+1),FALSE)*$E99</f>
        <v>0</v>
      </c>
      <c r="AD98" s="5">
        <f>VLOOKUP(CONCATENATE($F98," ",$G98),AllocFactorMatrix,(AD$4+1),FALSE)*$E99</f>
        <v>0</v>
      </c>
      <c r="AE98" s="5">
        <f>VLOOKUP(CONCATENATE($F98," ",$G98),AllocFactorMatrix,(AE$4+1),FALSE)*$E99</f>
        <v>0</v>
      </c>
    </row>
    <row r="99" spans="4:31" collapsed="1">
      <c r="D99" s="48" t="s">
        <v>89</v>
      </c>
      <c r="E99" s="50">
        <v>7560304.9300000006</v>
      </c>
      <c r="F99" s="88" t="s">
        <v>59</v>
      </c>
      <c r="G99" s="48" t="str">
        <f>$G$15</f>
        <v>TOTAL</v>
      </c>
      <c r="H99" s="4">
        <f t="shared" si="98"/>
        <v>7560304.9299999988</v>
      </c>
      <c r="I99" s="5">
        <f t="shared" ref="I99:N99" si="126">VLOOKUP(CONCATENATE($F99," ",$G99),AllocFactorMatrix,(I$4+1),FALSE)*$E99</f>
        <v>5069760.4193169679</v>
      </c>
      <c r="J99" s="47">
        <f t="shared" si="126"/>
        <v>917.91400360374951</v>
      </c>
      <c r="K99" s="47">
        <f t="shared" si="126"/>
        <v>1557.9285317621925</v>
      </c>
      <c r="L99" s="5">
        <f t="shared" si="126"/>
        <v>1153101.7856137049</v>
      </c>
      <c r="M99" s="5">
        <f t="shared" si="126"/>
        <v>13237.501578539619</v>
      </c>
      <c r="N99" s="5">
        <f t="shared" si="126"/>
        <v>0</v>
      </c>
      <c r="O99" s="5">
        <f t="shared" si="70"/>
        <v>1166339.2871922445</v>
      </c>
      <c r="P99" s="5">
        <f>VLOOKUP(CONCATENATE($F99," ",$G99),AllocFactorMatrix,(P$4+1),FALSE)*$E99</f>
        <v>652093.8436301474</v>
      </c>
      <c r="Q99" s="5">
        <f>VLOOKUP(CONCATENATE($F99," ",$G99),AllocFactorMatrix,(Q$4+1),FALSE)*$E99</f>
        <v>98853.99572921927</v>
      </c>
      <c r="R99" s="5">
        <f>VLOOKUP(CONCATENATE($F99," ",$G99),AllocFactorMatrix,(R$4+1),FALSE)*$E99</f>
        <v>0</v>
      </c>
      <c r="S99" s="5">
        <f>VLOOKUP(CONCATENATE($F99," ",$G99),AllocFactorMatrix,(S$4+1),FALSE)*$E99</f>
        <v>0</v>
      </c>
      <c r="T99" s="5">
        <f t="shared" si="61"/>
        <v>750947.83935936668</v>
      </c>
      <c r="U99" s="5">
        <f>VLOOKUP(CONCATENATE($F99," ",$G99),AllocFactorMatrix,(U$4+1),FALSE)*$E99</f>
        <v>28724.252402822312</v>
      </c>
      <c r="V99" s="5">
        <f>VLOOKUP(CONCATENATE($F99," ",$G99),AllocFactorMatrix,(V$4+1),FALSE)*$E99</f>
        <v>343994.04055858258</v>
      </c>
      <c r="W99" s="5">
        <f>VLOOKUP(CONCATENATE($F99," ",$G99),AllocFactorMatrix,(W$4+1),FALSE)*$E99</f>
        <v>0</v>
      </c>
      <c r="X99" s="5">
        <f>VLOOKUP(CONCATENATE($F99," ",$G99),AllocFactorMatrix,(X$4+1),FALSE)*$E99</f>
        <v>0</v>
      </c>
      <c r="Y99" s="5">
        <f t="shared" si="120"/>
        <v>372718.29296140489</v>
      </c>
      <c r="Z99" s="5">
        <f>VLOOKUP(CONCATENATE($F99," ",$G99),AllocFactorMatrix,(Z$4+1),FALSE)*$E99</f>
        <v>179927.94279559641</v>
      </c>
      <c r="AA99" s="5">
        <f>VLOOKUP(CONCATENATE($F99," ",$G99),AllocFactorMatrix,(AA$4+1),FALSE)*$E99</f>
        <v>3027.8356864399448</v>
      </c>
      <c r="AB99" s="5">
        <f t="shared" si="100"/>
        <v>182955.77848203634</v>
      </c>
      <c r="AC99" s="5">
        <f>VLOOKUP(CONCATENATE($F99," ",$G99),AllocFactorMatrix,(AC$4+1),FALSE)*$E99</f>
        <v>2331.7121275273503</v>
      </c>
      <c r="AD99" s="5">
        <f>VLOOKUP(CONCATENATE($F99," ",$G99),AllocFactorMatrix,(AD$4+1),FALSE)*$E99</f>
        <v>10581.528310458396</v>
      </c>
      <c r="AE99" s="5">
        <f>VLOOKUP(CONCATENATE($F99," ",$G99),AllocFactorMatrix,(AE$4+1),FALSE)*$E99</f>
        <v>2194.2297146274968</v>
      </c>
    </row>
    <row r="100" spans="4:31" hidden="1" outlineLevel="1">
      <c r="E100" s="45"/>
      <c r="F100" s="167" t="str">
        <f>F107</f>
        <v>DIST_UGLINES</v>
      </c>
      <c r="G100" s="48" t="str">
        <f>$G$8</f>
        <v>PRODUCTION</v>
      </c>
      <c r="H100" s="4">
        <f t="shared" si="98"/>
        <v>0</v>
      </c>
      <c r="I100" s="5">
        <f t="shared" ref="I100:N100" si="127">VLOOKUP(CONCATENATE($F100," ",$G100),AllocFactorMatrix,(I$4+1),FALSE)*$E107</f>
        <v>0</v>
      </c>
      <c r="J100" s="47">
        <f t="shared" si="127"/>
        <v>0</v>
      </c>
      <c r="K100" s="47">
        <f t="shared" si="127"/>
        <v>0</v>
      </c>
      <c r="L100" s="5">
        <f t="shared" si="127"/>
        <v>0</v>
      </c>
      <c r="M100" s="5">
        <f t="shared" si="127"/>
        <v>0</v>
      </c>
      <c r="N100" s="5">
        <f t="shared" si="127"/>
        <v>0</v>
      </c>
      <c r="O100" s="5">
        <f t="shared" ref="O100:O131" si="128">SUBTOTAL(9,L100:N100)</f>
        <v>0</v>
      </c>
      <c r="P100" s="5">
        <f>VLOOKUP(CONCATENATE($F100," ",$G100),AllocFactorMatrix,(P$4+1),FALSE)*$E107</f>
        <v>0</v>
      </c>
      <c r="Q100" s="5">
        <f>VLOOKUP(CONCATENATE($F100," ",$G100),AllocFactorMatrix,(Q$4+1),FALSE)*$E107</f>
        <v>0</v>
      </c>
      <c r="R100" s="5">
        <f>VLOOKUP(CONCATENATE($F100," ",$G100),AllocFactorMatrix,(R$4+1),FALSE)*$E107</f>
        <v>0</v>
      </c>
      <c r="S100" s="5">
        <f>VLOOKUP(CONCATENATE($F100," ",$G100),AllocFactorMatrix,(S$4+1),FALSE)*$E107</f>
        <v>0</v>
      </c>
      <c r="T100" s="5">
        <f t="shared" si="61"/>
        <v>0</v>
      </c>
      <c r="U100" s="5">
        <f>VLOOKUP(CONCATENATE($F100," ",$G100),AllocFactorMatrix,(U$4+1),FALSE)*$E107</f>
        <v>0</v>
      </c>
      <c r="V100" s="5">
        <f>VLOOKUP(CONCATENATE($F100," ",$G100),AllocFactorMatrix,(V$4+1),FALSE)*$E107</f>
        <v>0</v>
      </c>
      <c r="W100" s="5">
        <f>VLOOKUP(CONCATENATE($F100," ",$G100),AllocFactorMatrix,(W$4+1),FALSE)*$E107</f>
        <v>0</v>
      </c>
      <c r="X100" s="5">
        <f>VLOOKUP(CONCATENATE($F100," ",$G100),AllocFactorMatrix,(X$4+1),FALSE)*$E107</f>
        <v>0</v>
      </c>
      <c r="Y100" s="5">
        <f>SUBTOTAL(9,U100:X100)</f>
        <v>0</v>
      </c>
      <c r="Z100" s="5">
        <f>VLOOKUP(CONCATENATE($F100," ",$G100),AllocFactorMatrix,(Z$4+1),FALSE)*$E107</f>
        <v>0</v>
      </c>
      <c r="AA100" s="5">
        <f>VLOOKUP(CONCATENATE($F100," ",$G100),AllocFactorMatrix,(AA$4+1),FALSE)*$E107</f>
        <v>0</v>
      </c>
      <c r="AB100" s="5">
        <f t="shared" si="100"/>
        <v>0</v>
      </c>
      <c r="AC100" s="5">
        <f>VLOOKUP(CONCATENATE($F100," ",$G100),AllocFactorMatrix,(AC$4+1),FALSE)*$E107</f>
        <v>0</v>
      </c>
      <c r="AD100" s="5">
        <f>VLOOKUP(CONCATENATE($F100," ",$G100),AllocFactorMatrix,(AD$4+1),FALSE)*$E107</f>
        <v>0</v>
      </c>
      <c r="AE100" s="5">
        <f>VLOOKUP(CONCATENATE($F100," ",$G100),AllocFactorMatrix,(AE$4+1),FALSE)*$E107</f>
        <v>0</v>
      </c>
    </row>
    <row r="101" spans="4:31" hidden="1" outlineLevel="1">
      <c r="E101" s="45"/>
      <c r="F101" s="167" t="str">
        <f>F107</f>
        <v>DIST_UGLINES</v>
      </c>
      <c r="G101" s="48" t="str">
        <f>$G$9</f>
        <v>BULKTRAN</v>
      </c>
      <c r="H101" s="4">
        <f t="shared" si="98"/>
        <v>0</v>
      </c>
      <c r="I101" s="5">
        <f t="shared" ref="I101:N101" si="129">VLOOKUP(CONCATENATE($F101," ",$G101),AllocFactorMatrix,(I$4+1),FALSE)*$E107</f>
        <v>0</v>
      </c>
      <c r="J101" s="47">
        <f t="shared" si="129"/>
        <v>0</v>
      </c>
      <c r="K101" s="47">
        <f t="shared" si="129"/>
        <v>0</v>
      </c>
      <c r="L101" s="5">
        <f t="shared" si="129"/>
        <v>0</v>
      </c>
      <c r="M101" s="5">
        <f t="shared" si="129"/>
        <v>0</v>
      </c>
      <c r="N101" s="5">
        <f t="shared" si="129"/>
        <v>0</v>
      </c>
      <c r="O101" s="5">
        <f t="shared" si="128"/>
        <v>0</v>
      </c>
      <c r="P101" s="5">
        <f>VLOOKUP(CONCATENATE($F101," ",$G101),AllocFactorMatrix,(P$4+1),FALSE)*$E107</f>
        <v>0</v>
      </c>
      <c r="Q101" s="5">
        <f>VLOOKUP(CONCATENATE($F101," ",$G101),AllocFactorMatrix,(Q$4+1),FALSE)*$E107</f>
        <v>0</v>
      </c>
      <c r="R101" s="5">
        <f>VLOOKUP(CONCATENATE($F101," ",$G101),AllocFactorMatrix,(R$4+1),FALSE)*$E107</f>
        <v>0</v>
      </c>
      <c r="S101" s="5">
        <f>VLOOKUP(CONCATENATE($F101," ",$G101),AllocFactorMatrix,(S$4+1),FALSE)*$E107</f>
        <v>0</v>
      </c>
      <c r="T101" s="5">
        <f t="shared" si="61"/>
        <v>0</v>
      </c>
      <c r="U101" s="5">
        <f>VLOOKUP(CONCATENATE($F101," ",$G101),AllocFactorMatrix,(U$4+1),FALSE)*$E107</f>
        <v>0</v>
      </c>
      <c r="V101" s="5">
        <f>VLOOKUP(CONCATENATE($F101," ",$G101),AllocFactorMatrix,(V$4+1),FALSE)*$E107</f>
        <v>0</v>
      </c>
      <c r="W101" s="5">
        <f>VLOOKUP(CONCATENATE($F101," ",$G101),AllocFactorMatrix,(W$4+1),FALSE)*$E107</f>
        <v>0</v>
      </c>
      <c r="X101" s="5">
        <f>VLOOKUP(CONCATENATE($F101," ",$G101),AllocFactorMatrix,(X$4+1),FALSE)*$E107</f>
        <v>0</v>
      </c>
      <c r="Y101" s="5">
        <f t="shared" ref="Y101:Y107" si="130">SUBTOTAL(9,U101:X101)</f>
        <v>0</v>
      </c>
      <c r="Z101" s="5">
        <f>VLOOKUP(CONCATENATE($F101," ",$G101),AllocFactorMatrix,(Z$4+1),FALSE)*$E107</f>
        <v>0</v>
      </c>
      <c r="AA101" s="5">
        <f>VLOOKUP(CONCATENATE($F101," ",$G101),AllocFactorMatrix,(AA$4+1),FALSE)*$E107</f>
        <v>0</v>
      </c>
      <c r="AB101" s="5">
        <f t="shared" si="100"/>
        <v>0</v>
      </c>
      <c r="AC101" s="5">
        <f>VLOOKUP(CONCATENATE($F101," ",$G101),AllocFactorMatrix,(AC$4+1),FALSE)*$E107</f>
        <v>0</v>
      </c>
      <c r="AD101" s="5">
        <f>VLOOKUP(CONCATENATE($F101," ",$G101),AllocFactorMatrix,(AD$4+1),FALSE)*$E107</f>
        <v>0</v>
      </c>
      <c r="AE101" s="5">
        <f>VLOOKUP(CONCATENATE($F101," ",$G101),AllocFactorMatrix,(AE$4+1),FALSE)*$E107</f>
        <v>0</v>
      </c>
    </row>
    <row r="102" spans="4:31" hidden="1" outlineLevel="1">
      <c r="E102" s="45"/>
      <c r="F102" s="167" t="str">
        <f>F107</f>
        <v>DIST_UGLINES</v>
      </c>
      <c r="G102" s="48" t="str">
        <f>$G$10</f>
        <v>SUBTRAN</v>
      </c>
      <c r="H102" s="4">
        <f t="shared" si="98"/>
        <v>0</v>
      </c>
      <c r="I102" s="5">
        <f t="shared" ref="I102:N102" si="131">VLOOKUP(CONCATENATE($F102," ",$G102),AllocFactorMatrix,(I$4+1),FALSE)*$E107</f>
        <v>0</v>
      </c>
      <c r="J102" s="47">
        <f t="shared" si="131"/>
        <v>0</v>
      </c>
      <c r="K102" s="47">
        <f t="shared" si="131"/>
        <v>0</v>
      </c>
      <c r="L102" s="5">
        <f t="shared" si="131"/>
        <v>0</v>
      </c>
      <c r="M102" s="5">
        <f t="shared" si="131"/>
        <v>0</v>
      </c>
      <c r="N102" s="5">
        <f t="shared" si="131"/>
        <v>0</v>
      </c>
      <c r="O102" s="5">
        <f t="shared" si="128"/>
        <v>0</v>
      </c>
      <c r="P102" s="5">
        <f>VLOOKUP(CONCATENATE($F102," ",$G102),AllocFactorMatrix,(P$4+1),FALSE)*$E107</f>
        <v>0</v>
      </c>
      <c r="Q102" s="5">
        <f>VLOOKUP(CONCATENATE($F102," ",$G102),AllocFactorMatrix,(Q$4+1),FALSE)*$E107</f>
        <v>0</v>
      </c>
      <c r="R102" s="5">
        <f>VLOOKUP(CONCATENATE($F102," ",$G102),AllocFactorMatrix,(R$4+1),FALSE)*$E107</f>
        <v>0</v>
      </c>
      <c r="S102" s="5">
        <f>VLOOKUP(CONCATENATE($F102," ",$G102),AllocFactorMatrix,(S$4+1),FALSE)*$E107</f>
        <v>0</v>
      </c>
      <c r="T102" s="5">
        <f t="shared" si="61"/>
        <v>0</v>
      </c>
      <c r="U102" s="5">
        <f>VLOOKUP(CONCATENATE($F102," ",$G102),AllocFactorMatrix,(U$4+1),FALSE)*$E107</f>
        <v>0</v>
      </c>
      <c r="V102" s="5">
        <f>VLOOKUP(CONCATENATE($F102," ",$G102),AllocFactorMatrix,(V$4+1),FALSE)*$E107</f>
        <v>0</v>
      </c>
      <c r="W102" s="5">
        <f>VLOOKUP(CONCATENATE($F102," ",$G102),AllocFactorMatrix,(W$4+1),FALSE)*$E107</f>
        <v>0</v>
      </c>
      <c r="X102" s="5">
        <f>VLOOKUP(CONCATENATE($F102," ",$G102),AllocFactorMatrix,(X$4+1),FALSE)*$E107</f>
        <v>0</v>
      </c>
      <c r="Y102" s="5">
        <f t="shared" si="130"/>
        <v>0</v>
      </c>
      <c r="Z102" s="5">
        <f>VLOOKUP(CONCATENATE($F102," ",$G102),AllocFactorMatrix,(Z$4+1),FALSE)*$E107</f>
        <v>0</v>
      </c>
      <c r="AA102" s="5">
        <f>VLOOKUP(CONCATENATE($F102," ",$G102),AllocFactorMatrix,(AA$4+1),FALSE)*$E107</f>
        <v>0</v>
      </c>
      <c r="AB102" s="5">
        <f t="shared" si="100"/>
        <v>0</v>
      </c>
      <c r="AC102" s="5">
        <f>VLOOKUP(CONCATENATE($F102," ",$G102),AllocFactorMatrix,(AC$4+1),FALSE)*$E107</f>
        <v>0</v>
      </c>
      <c r="AD102" s="5">
        <f>VLOOKUP(CONCATENATE($F102," ",$G102),AllocFactorMatrix,(AD$4+1),FALSE)*$E107</f>
        <v>0</v>
      </c>
      <c r="AE102" s="5">
        <f>VLOOKUP(CONCATENATE($F102," ",$G102),AllocFactorMatrix,(AE$4+1),FALSE)*$E107</f>
        <v>0</v>
      </c>
    </row>
    <row r="103" spans="4:31" hidden="1" outlineLevel="1">
      <c r="E103" s="45"/>
      <c r="F103" s="167" t="str">
        <f>F107</f>
        <v>DIST_UGLINES</v>
      </c>
      <c r="G103" s="48" t="str">
        <f>$G$11</f>
        <v>DISTPRI</v>
      </c>
      <c r="H103" s="4">
        <f t="shared" si="98"/>
        <v>9696778.6967084985</v>
      </c>
      <c r="I103" s="5">
        <f t="shared" ref="I103:N103" si="132">VLOOKUP(CONCATENATE($F103," ",$G103),AllocFactorMatrix,(I$4+1),FALSE)*$E107</f>
        <v>6348476.7984147444</v>
      </c>
      <c r="J103" s="47">
        <f t="shared" si="132"/>
        <v>1042.4290965024343</v>
      </c>
      <c r="K103" s="47">
        <f t="shared" si="132"/>
        <v>1928.7924178004066</v>
      </c>
      <c r="L103" s="5">
        <f t="shared" si="132"/>
        <v>1485375.060852275</v>
      </c>
      <c r="M103" s="5">
        <f t="shared" si="132"/>
        <v>20756.532708282186</v>
      </c>
      <c r="N103" s="5">
        <f t="shared" si="132"/>
        <v>0</v>
      </c>
      <c r="O103" s="5">
        <f t="shared" si="128"/>
        <v>1506131.5935605571</v>
      </c>
      <c r="P103" s="5">
        <f>VLOOKUP(CONCATENATE($F103," ",$G103),AllocFactorMatrix,(P$4+1),FALSE)*$E107</f>
        <v>861399.77290048613</v>
      </c>
      <c r="Q103" s="5">
        <f>VLOOKUP(CONCATENATE($F103," ",$G103),AllocFactorMatrix,(Q$4+1),FALSE)*$E107</f>
        <v>155004.03784837865</v>
      </c>
      <c r="R103" s="5">
        <f>VLOOKUP(CONCATENATE($F103," ",$G103),AllocFactorMatrix,(R$4+1),FALSE)*$E107</f>
        <v>0</v>
      </c>
      <c r="S103" s="5">
        <f>VLOOKUP(CONCATENATE($F103," ",$G103),AllocFactorMatrix,(S$4+1),FALSE)*$E107</f>
        <v>0</v>
      </c>
      <c r="T103" s="5">
        <f t="shared" si="61"/>
        <v>1016403.8107488648</v>
      </c>
      <c r="U103" s="5">
        <f>VLOOKUP(CONCATENATE($F103," ",$G103),AllocFactorMatrix,(U$4+1),FALSE)*$E107</f>
        <v>39007.187672254186</v>
      </c>
      <c r="V103" s="5">
        <f>VLOOKUP(CONCATENATE($F103," ",$G103),AllocFactorMatrix,(V$4+1),FALSE)*$E107</f>
        <v>539386.03987657302</v>
      </c>
      <c r="W103" s="5">
        <f>VLOOKUP(CONCATENATE($F103," ",$G103),AllocFactorMatrix,(W$4+1),FALSE)*$E107</f>
        <v>0</v>
      </c>
      <c r="X103" s="5">
        <f>VLOOKUP(CONCATENATE($F103," ",$G103),AllocFactorMatrix,(X$4+1),FALSE)*$E107</f>
        <v>0</v>
      </c>
      <c r="Y103" s="5">
        <f t="shared" si="130"/>
        <v>578393.22754882718</v>
      </c>
      <c r="Z103" s="5">
        <f>VLOOKUP(CONCATENATE($F103," ",$G103),AllocFactorMatrix,(Z$4+1),FALSE)*$E107</f>
        <v>236537.27569565739</v>
      </c>
      <c r="AA103" s="5">
        <f>VLOOKUP(CONCATENATE($F103," ",$G103),AllocFactorMatrix,(AA$4+1),FALSE)*$E107</f>
        <v>4747.6761447780827</v>
      </c>
      <c r="AB103" s="5">
        <f t="shared" si="100"/>
        <v>241284.95184043547</v>
      </c>
      <c r="AC103" s="5">
        <f>VLOOKUP(CONCATENATE($F103," ",$G103),AllocFactorMatrix,(AC$4+1),FALSE)*$E107</f>
        <v>3117.0930807669006</v>
      </c>
      <c r="AD103" s="5">
        <f>VLOOKUP(CONCATENATE($F103," ",$G103),AllocFactorMatrix,(AD$4+1),FALSE)*$E107</f>
        <v>0</v>
      </c>
      <c r="AE103" s="5">
        <f>VLOOKUP(CONCATENATE($F103," ",$G103),AllocFactorMatrix,(AE$4+1),FALSE)*$E107</f>
        <v>0</v>
      </c>
    </row>
    <row r="104" spans="4:31" hidden="1" outlineLevel="1">
      <c r="E104" s="45"/>
      <c r="F104" s="167" t="str">
        <f>F107</f>
        <v>DIST_UGLINES</v>
      </c>
      <c r="G104" s="48" t="str">
        <f>$G$12</f>
        <v>DISTSEC</v>
      </c>
      <c r="H104" s="4">
        <f t="shared" si="98"/>
        <v>2157853.8132915003</v>
      </c>
      <c r="I104" s="5">
        <f t="shared" ref="I104:N104" si="133">VLOOKUP(CONCATENATE($F104," ",$G104),AllocFactorMatrix,(I$4+1),FALSE)*$E107</f>
        <v>1600957.4163697856</v>
      </c>
      <c r="J104" s="47">
        <f t="shared" si="133"/>
        <v>396.86909176591456</v>
      </c>
      <c r="K104" s="47">
        <f t="shared" si="133"/>
        <v>514.05484720860579</v>
      </c>
      <c r="L104" s="5">
        <f t="shared" si="133"/>
        <v>322699.88343112636</v>
      </c>
      <c r="M104" s="5">
        <f t="shared" si="133"/>
        <v>0</v>
      </c>
      <c r="N104" s="5">
        <f t="shared" si="133"/>
        <v>0</v>
      </c>
      <c r="O104" s="5">
        <f t="shared" si="128"/>
        <v>322699.88343112636</v>
      </c>
      <c r="P104" s="5">
        <f>VLOOKUP(CONCATENATE($F104," ",$G104),AllocFactorMatrix,(P$4+1),FALSE)*$E107</f>
        <v>161089.78933848042</v>
      </c>
      <c r="Q104" s="5">
        <f>VLOOKUP(CONCATENATE($F104," ",$G104),AllocFactorMatrix,(Q$4+1),FALSE)*$E107</f>
        <v>0</v>
      </c>
      <c r="R104" s="5">
        <f>VLOOKUP(CONCATENATE($F104," ",$G104),AllocFactorMatrix,(R$4+1),FALSE)*$E107</f>
        <v>0</v>
      </c>
      <c r="S104" s="5">
        <f>VLOOKUP(CONCATENATE($F104," ",$G104),AllocFactorMatrix,(S$4+1),FALSE)*$E107</f>
        <v>0</v>
      </c>
      <c r="T104" s="5">
        <f t="shared" si="61"/>
        <v>161089.78933848042</v>
      </c>
      <c r="U104" s="5">
        <f>VLOOKUP(CONCATENATE($F104," ",$G104),AllocFactorMatrix,(U$4+1),FALSE)*$E107</f>
        <v>6032.7226901897475</v>
      </c>
      <c r="V104" s="5">
        <f>VLOOKUP(CONCATENATE($F104," ",$G104),AllocFactorMatrix,(V$4+1),FALSE)*$E107</f>
        <v>0</v>
      </c>
      <c r="W104" s="5">
        <f>VLOOKUP(CONCATENATE($F104," ",$G104),AllocFactorMatrix,(W$4+1),FALSE)*$E107</f>
        <v>0</v>
      </c>
      <c r="X104" s="5">
        <f>VLOOKUP(CONCATENATE($F104," ",$G104),AllocFactorMatrix,(X$4+1),FALSE)*$E107</f>
        <v>0</v>
      </c>
      <c r="Y104" s="5">
        <f t="shared" si="130"/>
        <v>6032.7226901897475</v>
      </c>
      <c r="Z104" s="5">
        <f>VLOOKUP(CONCATENATE($F104," ",$G104),AllocFactorMatrix,(Z$4+1),FALSE)*$E107</f>
        <v>45591.508774163856</v>
      </c>
      <c r="AA104" s="5">
        <f>VLOOKUP(CONCATENATE($F104," ",$G104),AllocFactorMatrix,(AA$4+1),FALSE)*$E107</f>
        <v>0</v>
      </c>
      <c r="AB104" s="5">
        <f t="shared" si="100"/>
        <v>45591.508774163856</v>
      </c>
      <c r="AC104" s="5">
        <f>VLOOKUP(CONCATENATE($F104," ",$G104),AllocFactorMatrix,(AC$4+1),FALSE)*$E107</f>
        <v>539.05447503638004</v>
      </c>
      <c r="AD104" s="5">
        <f>VLOOKUP(CONCATENATE($F104," ",$G104),AllocFactorMatrix,(AD$4+1),FALSE)*$E107</f>
        <v>16591.940493945851</v>
      </c>
      <c r="AE104" s="5">
        <f>VLOOKUP(CONCATENATE($F104," ",$G104),AllocFactorMatrix,(AE$4+1),FALSE)*$E107</f>
        <v>3440.5737797974166</v>
      </c>
    </row>
    <row r="105" spans="4:31" hidden="1" outlineLevel="1">
      <c r="E105" s="45"/>
      <c r="F105" s="167" t="str">
        <f>F107</f>
        <v>DIST_UGLINES</v>
      </c>
      <c r="G105" s="48" t="str">
        <f>$G$13</f>
        <v>ENERGY</v>
      </c>
      <c r="H105" s="4">
        <f t="shared" si="98"/>
        <v>0</v>
      </c>
      <c r="I105" s="5">
        <f t="shared" ref="I105:N105" si="134">VLOOKUP(CONCATENATE($F105," ",$G105),AllocFactorMatrix,(I$4+1),FALSE)*$E107</f>
        <v>0</v>
      </c>
      <c r="J105" s="47">
        <f t="shared" si="134"/>
        <v>0</v>
      </c>
      <c r="K105" s="47">
        <f t="shared" si="134"/>
        <v>0</v>
      </c>
      <c r="L105" s="5">
        <f t="shared" si="134"/>
        <v>0</v>
      </c>
      <c r="M105" s="5">
        <f t="shared" si="134"/>
        <v>0</v>
      </c>
      <c r="N105" s="5">
        <f t="shared" si="134"/>
        <v>0</v>
      </c>
      <c r="O105" s="5">
        <f t="shared" si="128"/>
        <v>0</v>
      </c>
      <c r="P105" s="5">
        <f>VLOOKUP(CONCATENATE($F105," ",$G105),AllocFactorMatrix,(P$4+1),FALSE)*$E107</f>
        <v>0</v>
      </c>
      <c r="Q105" s="5">
        <f>VLOOKUP(CONCATENATE($F105," ",$G105),AllocFactorMatrix,(Q$4+1),FALSE)*$E107</f>
        <v>0</v>
      </c>
      <c r="R105" s="5">
        <f>VLOOKUP(CONCATENATE($F105," ",$G105),AllocFactorMatrix,(R$4+1),FALSE)*$E107</f>
        <v>0</v>
      </c>
      <c r="S105" s="5">
        <f>VLOOKUP(CONCATENATE($F105," ",$G105),AllocFactorMatrix,(S$4+1),FALSE)*$E107</f>
        <v>0</v>
      </c>
      <c r="T105" s="5">
        <f t="shared" si="61"/>
        <v>0</v>
      </c>
      <c r="U105" s="5">
        <f>VLOOKUP(CONCATENATE($F105," ",$G105),AllocFactorMatrix,(U$4+1),FALSE)*$E107</f>
        <v>0</v>
      </c>
      <c r="V105" s="5">
        <f>VLOOKUP(CONCATENATE($F105," ",$G105),AllocFactorMatrix,(V$4+1),FALSE)*$E107</f>
        <v>0</v>
      </c>
      <c r="W105" s="5">
        <f>VLOOKUP(CONCATENATE($F105," ",$G105),AllocFactorMatrix,(W$4+1),FALSE)*$E107</f>
        <v>0</v>
      </c>
      <c r="X105" s="5">
        <f>VLOOKUP(CONCATENATE($F105," ",$G105),AllocFactorMatrix,(X$4+1),FALSE)*$E107</f>
        <v>0</v>
      </c>
      <c r="Y105" s="5">
        <f t="shared" si="130"/>
        <v>0</v>
      </c>
      <c r="Z105" s="5">
        <f>VLOOKUP(CONCATENATE($F105," ",$G105),AllocFactorMatrix,(Z$4+1),FALSE)*$E107</f>
        <v>0</v>
      </c>
      <c r="AA105" s="5">
        <f>VLOOKUP(CONCATENATE($F105," ",$G105),AllocFactorMatrix,(AA$4+1),FALSE)*$E107</f>
        <v>0</v>
      </c>
      <c r="AB105" s="5">
        <f t="shared" si="100"/>
        <v>0</v>
      </c>
      <c r="AC105" s="5">
        <f>VLOOKUP(CONCATENATE($F105," ",$G105),AllocFactorMatrix,(AC$4+1),FALSE)*$E107</f>
        <v>0</v>
      </c>
      <c r="AD105" s="5">
        <f>VLOOKUP(CONCATENATE($F105," ",$G105),AllocFactorMatrix,(AD$4+1),FALSE)*$E107</f>
        <v>0</v>
      </c>
      <c r="AE105" s="5">
        <f>VLOOKUP(CONCATENATE($F105," ",$G105),AllocFactorMatrix,(AE$4+1),FALSE)*$E107</f>
        <v>0</v>
      </c>
    </row>
    <row r="106" spans="4:31" hidden="1" outlineLevel="1">
      <c r="E106" s="45"/>
      <c r="F106" s="167" t="str">
        <f>F107</f>
        <v>DIST_UGLINES</v>
      </c>
      <c r="G106" s="48" t="str">
        <f>$G$14</f>
        <v>CUSTOMER</v>
      </c>
      <c r="H106" s="4">
        <f t="shared" si="98"/>
        <v>0</v>
      </c>
      <c r="I106" s="5">
        <f t="shared" ref="I106:N106" si="135">VLOOKUP(CONCATENATE($F106," ",$G106),AllocFactorMatrix,(I$4+1),FALSE)*$E107</f>
        <v>0</v>
      </c>
      <c r="J106" s="47">
        <f t="shared" si="135"/>
        <v>0</v>
      </c>
      <c r="K106" s="47">
        <f t="shared" si="135"/>
        <v>0</v>
      </c>
      <c r="L106" s="5">
        <f t="shared" si="135"/>
        <v>0</v>
      </c>
      <c r="M106" s="5">
        <f t="shared" si="135"/>
        <v>0</v>
      </c>
      <c r="N106" s="5">
        <f t="shared" si="135"/>
        <v>0</v>
      </c>
      <c r="O106" s="5">
        <f t="shared" si="128"/>
        <v>0</v>
      </c>
      <c r="P106" s="5">
        <f>VLOOKUP(CONCATENATE($F106," ",$G106),AllocFactorMatrix,(P$4+1),FALSE)*$E107</f>
        <v>0</v>
      </c>
      <c r="Q106" s="5">
        <f>VLOOKUP(CONCATENATE($F106," ",$G106),AllocFactorMatrix,(Q$4+1),FALSE)*$E107</f>
        <v>0</v>
      </c>
      <c r="R106" s="5">
        <f>VLOOKUP(CONCATENATE($F106," ",$G106),AllocFactorMatrix,(R$4+1),FALSE)*$E107</f>
        <v>0</v>
      </c>
      <c r="S106" s="5">
        <f>VLOOKUP(CONCATENATE($F106," ",$G106),AllocFactorMatrix,(S$4+1),FALSE)*$E107</f>
        <v>0</v>
      </c>
      <c r="T106" s="5">
        <f t="shared" si="61"/>
        <v>0</v>
      </c>
      <c r="U106" s="5">
        <f>VLOOKUP(CONCATENATE($F106," ",$G106),AllocFactorMatrix,(U$4+1),FALSE)*$E107</f>
        <v>0</v>
      </c>
      <c r="V106" s="5">
        <f>VLOOKUP(CONCATENATE($F106," ",$G106),AllocFactorMatrix,(V$4+1),FALSE)*$E107</f>
        <v>0</v>
      </c>
      <c r="W106" s="5">
        <f>VLOOKUP(CONCATENATE($F106," ",$G106),AllocFactorMatrix,(W$4+1),FALSE)*$E107</f>
        <v>0</v>
      </c>
      <c r="X106" s="5">
        <f>VLOOKUP(CONCATENATE($F106," ",$G106),AllocFactorMatrix,(X$4+1),FALSE)*$E107</f>
        <v>0</v>
      </c>
      <c r="Y106" s="5">
        <f t="shared" si="130"/>
        <v>0</v>
      </c>
      <c r="Z106" s="5">
        <f>VLOOKUP(CONCATENATE($F106," ",$G106),AllocFactorMatrix,(Z$4+1),FALSE)*$E107</f>
        <v>0</v>
      </c>
      <c r="AA106" s="5">
        <f>VLOOKUP(CONCATENATE($F106," ",$G106),AllocFactorMatrix,(AA$4+1),FALSE)*$E107</f>
        <v>0</v>
      </c>
      <c r="AB106" s="5">
        <f t="shared" si="100"/>
        <v>0</v>
      </c>
      <c r="AC106" s="5">
        <f>VLOOKUP(CONCATENATE($F106," ",$G106),AllocFactorMatrix,(AC$4+1),FALSE)*$E107</f>
        <v>0</v>
      </c>
      <c r="AD106" s="5">
        <f>VLOOKUP(CONCATENATE($F106," ",$G106),AllocFactorMatrix,(AD$4+1),FALSE)*$E107</f>
        <v>0</v>
      </c>
      <c r="AE106" s="5">
        <f>VLOOKUP(CONCATENATE($F106," ",$G106),AllocFactorMatrix,(AE$4+1),FALSE)*$E107</f>
        <v>0</v>
      </c>
    </row>
    <row r="107" spans="4:31" collapsed="1">
      <c r="D107" s="48" t="s">
        <v>90</v>
      </c>
      <c r="E107" s="50">
        <v>11854632.51</v>
      </c>
      <c r="F107" s="88" t="s">
        <v>59</v>
      </c>
      <c r="G107" s="48" t="str">
        <f>$G$15</f>
        <v>TOTAL</v>
      </c>
      <c r="H107" s="4">
        <f t="shared" si="98"/>
        <v>11854632.51</v>
      </c>
      <c r="I107" s="5">
        <f t="shared" ref="I107:N107" si="136">VLOOKUP(CONCATENATE($F107," ",$G107),AllocFactorMatrix,(I$4+1),FALSE)*$E107</f>
        <v>7949434.21478453</v>
      </c>
      <c r="J107" s="47">
        <f t="shared" si="136"/>
        <v>1439.2981882683489</v>
      </c>
      <c r="K107" s="47">
        <f t="shared" si="136"/>
        <v>2442.8472650090125</v>
      </c>
      <c r="L107" s="5">
        <f t="shared" si="136"/>
        <v>1808074.9442834016</v>
      </c>
      <c r="M107" s="5">
        <f t="shared" si="136"/>
        <v>20756.532708282186</v>
      </c>
      <c r="N107" s="5">
        <f t="shared" si="136"/>
        <v>0</v>
      </c>
      <c r="O107" s="5">
        <f t="shared" si="128"/>
        <v>1828831.4769916837</v>
      </c>
      <c r="P107" s="5">
        <f>VLOOKUP(CONCATENATE($F107," ",$G107),AllocFactorMatrix,(P$4+1),FALSE)*$E107</f>
        <v>1022489.5622389667</v>
      </c>
      <c r="Q107" s="5">
        <f>VLOOKUP(CONCATENATE($F107," ",$G107),AllocFactorMatrix,(Q$4+1),FALSE)*$E107</f>
        <v>155004.03784837865</v>
      </c>
      <c r="R107" s="5">
        <f>VLOOKUP(CONCATENATE($F107," ",$G107),AllocFactorMatrix,(R$4+1),FALSE)*$E107</f>
        <v>0</v>
      </c>
      <c r="S107" s="5">
        <f>VLOOKUP(CONCATENATE($F107," ",$G107),AllocFactorMatrix,(S$4+1),FALSE)*$E107</f>
        <v>0</v>
      </c>
      <c r="T107" s="5">
        <f t="shared" si="61"/>
        <v>1177493.6000873453</v>
      </c>
      <c r="U107" s="5">
        <f>VLOOKUP(CONCATENATE($F107," ",$G107),AllocFactorMatrix,(U$4+1),FALSE)*$E107</f>
        <v>45039.91036244393</v>
      </c>
      <c r="V107" s="5">
        <f>VLOOKUP(CONCATENATE($F107," ",$G107),AllocFactorMatrix,(V$4+1),FALSE)*$E107</f>
        <v>539386.03987657302</v>
      </c>
      <c r="W107" s="5">
        <f>VLOOKUP(CONCATENATE($F107," ",$G107),AllocFactorMatrix,(W$4+1),FALSE)*$E107</f>
        <v>0</v>
      </c>
      <c r="X107" s="5">
        <f>VLOOKUP(CONCATENATE($F107," ",$G107),AllocFactorMatrix,(X$4+1),FALSE)*$E107</f>
        <v>0</v>
      </c>
      <c r="Y107" s="5">
        <f t="shared" si="130"/>
        <v>584425.95023901691</v>
      </c>
      <c r="Z107" s="5">
        <f>VLOOKUP(CONCATENATE($F107," ",$G107),AllocFactorMatrix,(Z$4+1),FALSE)*$E107</f>
        <v>282128.78446982126</v>
      </c>
      <c r="AA107" s="5">
        <f>VLOOKUP(CONCATENATE($F107," ",$G107),AllocFactorMatrix,(AA$4+1),FALSE)*$E107</f>
        <v>4747.6761447780827</v>
      </c>
      <c r="AB107" s="5">
        <f t="shared" si="100"/>
        <v>286876.46061459935</v>
      </c>
      <c r="AC107" s="5">
        <f>VLOOKUP(CONCATENATE($F107," ",$G107),AllocFactorMatrix,(AC$4+1),FALSE)*$E107</f>
        <v>3656.1475558032803</v>
      </c>
      <c r="AD107" s="5">
        <f>VLOOKUP(CONCATENATE($F107," ",$G107),AllocFactorMatrix,(AD$4+1),FALSE)*$E107</f>
        <v>16591.940493945851</v>
      </c>
      <c r="AE107" s="5">
        <f>VLOOKUP(CONCATENATE($F107," ",$G107),AllocFactorMatrix,(AE$4+1),FALSE)*$E107</f>
        <v>3440.5737797974166</v>
      </c>
    </row>
    <row r="108" spans="4:31" hidden="1" outlineLevel="1">
      <c r="E108" s="45"/>
      <c r="F108" s="167" t="str">
        <f>F115</f>
        <v>DIST_TRANSF</v>
      </c>
      <c r="G108" s="48" t="str">
        <f>$G$8</f>
        <v>PRODUCTION</v>
      </c>
      <c r="H108" s="4">
        <f t="shared" ref="H108:H139" si="137">SUBTOTAL(9,I108:AE108)</f>
        <v>0</v>
      </c>
      <c r="I108" s="5">
        <f t="shared" ref="I108:N108" si="138">VLOOKUP(CONCATENATE($F108," ",$G108),AllocFactorMatrix,(I$4+1),FALSE)*$E115</f>
        <v>0</v>
      </c>
      <c r="J108" s="47">
        <f t="shared" si="138"/>
        <v>0</v>
      </c>
      <c r="K108" s="47">
        <f t="shared" si="138"/>
        <v>0</v>
      </c>
      <c r="L108" s="5">
        <f t="shared" si="138"/>
        <v>0</v>
      </c>
      <c r="M108" s="5">
        <f t="shared" si="138"/>
        <v>0</v>
      </c>
      <c r="N108" s="5">
        <f t="shared" si="138"/>
        <v>0</v>
      </c>
      <c r="O108" s="5">
        <f t="shared" si="128"/>
        <v>0</v>
      </c>
      <c r="P108" s="5">
        <f>VLOOKUP(CONCATENATE($F108," ",$G108),AllocFactorMatrix,(P$4+1),FALSE)*$E115</f>
        <v>0</v>
      </c>
      <c r="Q108" s="5">
        <f>VLOOKUP(CONCATENATE($F108," ",$G108),AllocFactorMatrix,(Q$4+1),FALSE)*$E115</f>
        <v>0</v>
      </c>
      <c r="R108" s="5">
        <f>VLOOKUP(CONCATENATE($F108," ",$G108),AllocFactorMatrix,(R$4+1),FALSE)*$E115</f>
        <v>0</v>
      </c>
      <c r="S108" s="5">
        <f>VLOOKUP(CONCATENATE($F108," ",$G108),AllocFactorMatrix,(S$4+1),FALSE)*$E115</f>
        <v>0</v>
      </c>
      <c r="T108" s="5">
        <f t="shared" si="61"/>
        <v>0</v>
      </c>
      <c r="U108" s="5">
        <f>VLOOKUP(CONCATENATE($F108," ",$G108),AllocFactorMatrix,(U$4+1),FALSE)*$E115</f>
        <v>0</v>
      </c>
      <c r="V108" s="5">
        <f>VLOOKUP(CONCATENATE($F108," ",$G108),AllocFactorMatrix,(V$4+1),FALSE)*$E115</f>
        <v>0</v>
      </c>
      <c r="W108" s="5">
        <f>VLOOKUP(CONCATENATE($F108," ",$G108),AllocFactorMatrix,(W$4+1),FALSE)*$E115</f>
        <v>0</v>
      </c>
      <c r="X108" s="5">
        <f>VLOOKUP(CONCATENATE($F108," ",$G108),AllocFactorMatrix,(X$4+1),FALSE)*$E115</f>
        <v>0</v>
      </c>
      <c r="Y108" s="5">
        <f>SUBTOTAL(9,U108:X108)</f>
        <v>0</v>
      </c>
      <c r="Z108" s="5">
        <f>VLOOKUP(CONCATENATE($F108," ",$G108),AllocFactorMatrix,(Z$4+1),FALSE)*$E115</f>
        <v>0</v>
      </c>
      <c r="AA108" s="5">
        <f>VLOOKUP(CONCATENATE($F108," ",$G108),AllocFactorMatrix,(AA$4+1),FALSE)*$E115</f>
        <v>0</v>
      </c>
      <c r="AB108" s="5">
        <f t="shared" ref="AB108:AB139" si="139">SUBTOTAL(9,Z108:AA108)</f>
        <v>0</v>
      </c>
      <c r="AC108" s="5">
        <f>VLOOKUP(CONCATENATE($F108," ",$G108),AllocFactorMatrix,(AC$4+1),FALSE)*$E115</f>
        <v>0</v>
      </c>
      <c r="AD108" s="5">
        <f>VLOOKUP(CONCATENATE($F108," ",$G108),AllocFactorMatrix,(AD$4+1),FALSE)*$E115</f>
        <v>0</v>
      </c>
      <c r="AE108" s="5">
        <f>VLOOKUP(CONCATENATE($F108," ",$G108),AllocFactorMatrix,(AE$4+1),FALSE)*$E115</f>
        <v>0</v>
      </c>
    </row>
    <row r="109" spans="4:31" hidden="1" outlineLevel="1">
      <c r="E109" s="45"/>
      <c r="F109" s="167" t="str">
        <f>F115</f>
        <v>DIST_TRANSF</v>
      </c>
      <c r="G109" s="48" t="str">
        <f>$G$9</f>
        <v>BULKTRAN</v>
      </c>
      <c r="H109" s="4">
        <f t="shared" si="137"/>
        <v>0</v>
      </c>
      <c r="I109" s="5">
        <f t="shared" ref="I109:N109" si="140">VLOOKUP(CONCATENATE($F109," ",$G109),AllocFactorMatrix,(I$4+1),FALSE)*$E115</f>
        <v>0</v>
      </c>
      <c r="J109" s="47">
        <f t="shared" si="140"/>
        <v>0</v>
      </c>
      <c r="K109" s="47">
        <f t="shared" si="140"/>
        <v>0</v>
      </c>
      <c r="L109" s="5">
        <f t="shared" si="140"/>
        <v>0</v>
      </c>
      <c r="M109" s="5">
        <f t="shared" si="140"/>
        <v>0</v>
      </c>
      <c r="N109" s="5">
        <f t="shared" si="140"/>
        <v>0</v>
      </c>
      <c r="O109" s="5">
        <f t="shared" si="128"/>
        <v>0</v>
      </c>
      <c r="P109" s="5">
        <f>VLOOKUP(CONCATENATE($F109," ",$G109),AllocFactorMatrix,(P$4+1),FALSE)*$E115</f>
        <v>0</v>
      </c>
      <c r="Q109" s="5">
        <f>VLOOKUP(CONCATENATE($F109," ",$G109),AllocFactorMatrix,(Q$4+1),FALSE)*$E115</f>
        <v>0</v>
      </c>
      <c r="R109" s="5">
        <f>VLOOKUP(CONCATENATE($F109," ",$G109),AllocFactorMatrix,(R$4+1),FALSE)*$E115</f>
        <v>0</v>
      </c>
      <c r="S109" s="5">
        <f>VLOOKUP(CONCATENATE($F109," ",$G109),AllocFactorMatrix,(S$4+1),FALSE)*$E115</f>
        <v>0</v>
      </c>
      <c r="T109" s="5">
        <f t="shared" ref="T109:T147" si="141">SUBTOTAL(9,P109:S109)</f>
        <v>0</v>
      </c>
      <c r="U109" s="5">
        <f>VLOOKUP(CONCATENATE($F109," ",$G109),AllocFactorMatrix,(U$4+1),FALSE)*$E115</f>
        <v>0</v>
      </c>
      <c r="V109" s="5">
        <f>VLOOKUP(CONCATENATE($F109," ",$G109),AllocFactorMatrix,(V$4+1),FALSE)*$E115</f>
        <v>0</v>
      </c>
      <c r="W109" s="5">
        <f>VLOOKUP(CONCATENATE($F109," ",$G109),AllocFactorMatrix,(W$4+1),FALSE)*$E115</f>
        <v>0</v>
      </c>
      <c r="X109" s="5">
        <f>VLOOKUP(CONCATENATE($F109," ",$G109),AllocFactorMatrix,(X$4+1),FALSE)*$E115</f>
        <v>0</v>
      </c>
      <c r="Y109" s="5">
        <f t="shared" ref="Y109:Y115" si="142">SUBTOTAL(9,U109:X109)</f>
        <v>0</v>
      </c>
      <c r="Z109" s="5">
        <f>VLOOKUP(CONCATENATE($F109," ",$G109),AllocFactorMatrix,(Z$4+1),FALSE)*$E115</f>
        <v>0</v>
      </c>
      <c r="AA109" s="5">
        <f>VLOOKUP(CONCATENATE($F109," ",$G109),AllocFactorMatrix,(AA$4+1),FALSE)*$E115</f>
        <v>0</v>
      </c>
      <c r="AB109" s="5">
        <f t="shared" si="139"/>
        <v>0</v>
      </c>
      <c r="AC109" s="5">
        <f>VLOOKUP(CONCATENATE($F109," ",$G109),AllocFactorMatrix,(AC$4+1),FALSE)*$E115</f>
        <v>0</v>
      </c>
      <c r="AD109" s="5">
        <f>VLOOKUP(CONCATENATE($F109," ",$G109),AllocFactorMatrix,(AD$4+1),FALSE)*$E115</f>
        <v>0</v>
      </c>
      <c r="AE109" s="5">
        <f>VLOOKUP(CONCATENATE($F109," ",$G109),AllocFactorMatrix,(AE$4+1),FALSE)*$E115</f>
        <v>0</v>
      </c>
    </row>
    <row r="110" spans="4:31" hidden="1" outlineLevel="1">
      <c r="E110" s="45"/>
      <c r="F110" s="167" t="str">
        <f>F115</f>
        <v>DIST_TRANSF</v>
      </c>
      <c r="G110" s="48" t="str">
        <f>$G$10</f>
        <v>SUBTRAN</v>
      </c>
      <c r="H110" s="4">
        <f t="shared" si="137"/>
        <v>0</v>
      </c>
      <c r="I110" s="5">
        <f t="shared" ref="I110:N110" si="143">VLOOKUP(CONCATENATE($F110," ",$G110),AllocFactorMatrix,(I$4+1),FALSE)*$E115</f>
        <v>0</v>
      </c>
      <c r="J110" s="47">
        <f t="shared" si="143"/>
        <v>0</v>
      </c>
      <c r="K110" s="47">
        <f t="shared" si="143"/>
        <v>0</v>
      </c>
      <c r="L110" s="5">
        <f t="shared" si="143"/>
        <v>0</v>
      </c>
      <c r="M110" s="5">
        <f t="shared" si="143"/>
        <v>0</v>
      </c>
      <c r="N110" s="5">
        <f t="shared" si="143"/>
        <v>0</v>
      </c>
      <c r="O110" s="5">
        <f t="shared" si="128"/>
        <v>0</v>
      </c>
      <c r="P110" s="5">
        <f>VLOOKUP(CONCATENATE($F110," ",$G110),AllocFactorMatrix,(P$4+1),FALSE)*$E115</f>
        <v>0</v>
      </c>
      <c r="Q110" s="5">
        <f>VLOOKUP(CONCATENATE($F110," ",$G110),AllocFactorMatrix,(Q$4+1),FALSE)*$E115</f>
        <v>0</v>
      </c>
      <c r="R110" s="5">
        <f>VLOOKUP(CONCATENATE($F110," ",$G110),AllocFactorMatrix,(R$4+1),FALSE)*$E115</f>
        <v>0</v>
      </c>
      <c r="S110" s="5">
        <f>VLOOKUP(CONCATENATE($F110," ",$G110),AllocFactorMatrix,(S$4+1),FALSE)*$E115</f>
        <v>0</v>
      </c>
      <c r="T110" s="5">
        <f t="shared" si="141"/>
        <v>0</v>
      </c>
      <c r="U110" s="5">
        <f>VLOOKUP(CONCATENATE($F110," ",$G110),AllocFactorMatrix,(U$4+1),FALSE)*$E115</f>
        <v>0</v>
      </c>
      <c r="V110" s="5">
        <f>VLOOKUP(CONCATENATE($F110," ",$G110),AllocFactorMatrix,(V$4+1),FALSE)*$E115</f>
        <v>0</v>
      </c>
      <c r="W110" s="5">
        <f>VLOOKUP(CONCATENATE($F110," ",$G110),AllocFactorMatrix,(W$4+1),FALSE)*$E115</f>
        <v>0</v>
      </c>
      <c r="X110" s="5">
        <f>VLOOKUP(CONCATENATE($F110," ",$G110),AllocFactorMatrix,(X$4+1),FALSE)*$E115</f>
        <v>0</v>
      </c>
      <c r="Y110" s="5">
        <f t="shared" si="142"/>
        <v>0</v>
      </c>
      <c r="Z110" s="5">
        <f>VLOOKUP(CONCATENATE($F110," ",$G110),AllocFactorMatrix,(Z$4+1),FALSE)*$E115</f>
        <v>0</v>
      </c>
      <c r="AA110" s="5">
        <f>VLOOKUP(CONCATENATE($F110," ",$G110),AllocFactorMatrix,(AA$4+1),FALSE)*$E115</f>
        <v>0</v>
      </c>
      <c r="AB110" s="5">
        <f t="shared" si="139"/>
        <v>0</v>
      </c>
      <c r="AC110" s="5">
        <f>VLOOKUP(CONCATENATE($F110," ",$G110),AllocFactorMatrix,(AC$4+1),FALSE)*$E115</f>
        <v>0</v>
      </c>
      <c r="AD110" s="5">
        <f>VLOOKUP(CONCATENATE($F110," ",$G110),AllocFactorMatrix,(AD$4+1),FALSE)*$E115</f>
        <v>0</v>
      </c>
      <c r="AE110" s="5">
        <f>VLOOKUP(CONCATENATE($F110," ",$G110),AllocFactorMatrix,(AE$4+1),FALSE)*$E115</f>
        <v>0</v>
      </c>
    </row>
    <row r="111" spans="4:31" hidden="1" outlineLevel="1">
      <c r="E111" s="45"/>
      <c r="F111" s="167" t="str">
        <f>F115</f>
        <v>DIST_TRANSF</v>
      </c>
      <c r="G111" s="48" t="str">
        <f>$G$11</f>
        <v>DISTPRI</v>
      </c>
      <c r="H111" s="4">
        <f t="shared" si="137"/>
        <v>29431751.406096563</v>
      </c>
      <c r="I111" s="5">
        <f t="shared" ref="I111:N111" si="144">VLOOKUP(CONCATENATE($F111," ",$G111),AllocFactorMatrix,(I$4+1),FALSE)*$E115</f>
        <v>19268954.854227863</v>
      </c>
      <c r="J111" s="47">
        <f t="shared" si="144"/>
        <v>3163.9903298149698</v>
      </c>
      <c r="K111" s="47">
        <f t="shared" si="144"/>
        <v>5854.2883910442251</v>
      </c>
      <c r="L111" s="5">
        <f t="shared" si="144"/>
        <v>4508423.9728662875</v>
      </c>
      <c r="M111" s="5">
        <f t="shared" si="144"/>
        <v>63000.417956330137</v>
      </c>
      <c r="N111" s="5">
        <f t="shared" si="144"/>
        <v>0</v>
      </c>
      <c r="O111" s="5">
        <f t="shared" si="128"/>
        <v>4571424.3908226173</v>
      </c>
      <c r="P111" s="5">
        <f>VLOOKUP(CONCATENATE($F111," ",$G111),AllocFactorMatrix,(P$4+1),FALSE)*$E115</f>
        <v>2614528.4707673974</v>
      </c>
      <c r="Q111" s="5">
        <f>VLOOKUP(CONCATENATE($F111," ",$G111),AllocFactorMatrix,(Q$4+1),FALSE)*$E115</f>
        <v>470469.67364978796</v>
      </c>
      <c r="R111" s="5">
        <f>VLOOKUP(CONCATENATE($F111," ",$G111),AllocFactorMatrix,(R$4+1),FALSE)*$E115</f>
        <v>0</v>
      </c>
      <c r="S111" s="5">
        <f>VLOOKUP(CONCATENATE($F111," ",$G111),AllocFactorMatrix,(S$4+1),FALSE)*$E115</f>
        <v>0</v>
      </c>
      <c r="T111" s="5">
        <f t="shared" si="141"/>
        <v>3084998.1444171853</v>
      </c>
      <c r="U111" s="5">
        <f>VLOOKUP(CONCATENATE($F111," ",$G111),AllocFactorMatrix,(U$4+1),FALSE)*$E115</f>
        <v>118394.97285943391</v>
      </c>
      <c r="V111" s="5">
        <f>VLOOKUP(CONCATENATE($F111," ",$G111),AllocFactorMatrix,(V$4+1),FALSE)*$E115</f>
        <v>1637149.4425210371</v>
      </c>
      <c r="W111" s="5">
        <f>VLOOKUP(CONCATENATE($F111," ",$G111),AllocFactorMatrix,(W$4+1),FALSE)*$E115</f>
        <v>0</v>
      </c>
      <c r="X111" s="5">
        <f>VLOOKUP(CONCATENATE($F111," ",$G111),AllocFactorMatrix,(X$4+1),FALSE)*$E115</f>
        <v>0</v>
      </c>
      <c r="Y111" s="5">
        <f t="shared" si="142"/>
        <v>1755544.4153804709</v>
      </c>
      <c r="Z111" s="5">
        <f>VLOOKUP(CONCATENATE($F111," ",$G111),AllocFactorMatrix,(Z$4+1),FALSE)*$E115</f>
        <v>717940.10302751535</v>
      </c>
      <c r="AA111" s="5">
        <f>VLOOKUP(CONCATENATE($F111," ",$G111),AllocFactorMatrix,(AA$4+1),FALSE)*$E115</f>
        <v>14410.190066232472</v>
      </c>
      <c r="AB111" s="5">
        <f t="shared" si="139"/>
        <v>732350.29309374781</v>
      </c>
      <c r="AC111" s="5">
        <f>VLOOKUP(CONCATENATE($F111," ",$G111),AllocFactorMatrix,(AC$4+1),FALSE)*$E115</f>
        <v>9461.0294338197182</v>
      </c>
      <c r="AD111" s="5">
        <f>VLOOKUP(CONCATENATE($F111," ",$G111),AllocFactorMatrix,(AD$4+1),FALSE)*$E115</f>
        <v>0</v>
      </c>
      <c r="AE111" s="5">
        <f>VLOOKUP(CONCATENATE($F111," ",$G111),AllocFactorMatrix,(AE$4+1),FALSE)*$E115</f>
        <v>0</v>
      </c>
    </row>
    <row r="112" spans="4:31" hidden="1" outlineLevel="1">
      <c r="E112" s="45"/>
      <c r="F112" s="167" t="str">
        <f>F115</f>
        <v>DIST_TRANSF</v>
      </c>
      <c r="G112" s="48" t="str">
        <f>$G$12</f>
        <v>DISTSEC</v>
      </c>
      <c r="H112" s="4">
        <f t="shared" si="137"/>
        <v>113279892.14390349</v>
      </c>
      <c r="I112" s="5">
        <f t="shared" ref="I112:N112" si="145">VLOOKUP(CONCATENATE($F112," ",$G112),AllocFactorMatrix,(I$4+1),FALSE)*$E115</f>
        <v>84044749.619400024</v>
      </c>
      <c r="J112" s="47">
        <f t="shared" si="145"/>
        <v>20834.260242085522</v>
      </c>
      <c r="K112" s="47">
        <f t="shared" si="145"/>
        <v>26986.10873876432</v>
      </c>
      <c r="L112" s="5">
        <f t="shared" si="145"/>
        <v>16940632.291567579</v>
      </c>
      <c r="M112" s="5">
        <f t="shared" si="145"/>
        <v>0</v>
      </c>
      <c r="N112" s="5">
        <f t="shared" si="145"/>
        <v>0</v>
      </c>
      <c r="O112" s="5">
        <f t="shared" si="128"/>
        <v>16940632.291567579</v>
      </c>
      <c r="P112" s="5">
        <f>VLOOKUP(CONCATENATE($F112," ",$G112),AllocFactorMatrix,(P$4+1),FALSE)*$E115</f>
        <v>8456659.0421211645</v>
      </c>
      <c r="Q112" s="5">
        <f>VLOOKUP(CONCATENATE($F112," ",$G112),AllocFactorMatrix,(Q$4+1),FALSE)*$E115</f>
        <v>0</v>
      </c>
      <c r="R112" s="5">
        <f>VLOOKUP(CONCATENATE($F112," ",$G112),AllocFactorMatrix,(R$4+1),FALSE)*$E115</f>
        <v>0</v>
      </c>
      <c r="S112" s="5">
        <f>VLOOKUP(CONCATENATE($F112," ",$G112),AllocFactorMatrix,(S$4+1),FALSE)*$E115</f>
        <v>0</v>
      </c>
      <c r="T112" s="5">
        <f t="shared" si="141"/>
        <v>8456659.0421211645</v>
      </c>
      <c r="U112" s="5">
        <f>VLOOKUP(CONCATENATE($F112," ",$G112),AllocFactorMatrix,(U$4+1),FALSE)*$E115</f>
        <v>316697.16060902446</v>
      </c>
      <c r="V112" s="5">
        <f>VLOOKUP(CONCATENATE($F112," ",$G112),AllocFactorMatrix,(V$4+1),FALSE)*$E115</f>
        <v>0</v>
      </c>
      <c r="W112" s="5">
        <f>VLOOKUP(CONCATENATE($F112," ",$G112),AllocFactorMatrix,(W$4+1),FALSE)*$E115</f>
        <v>0</v>
      </c>
      <c r="X112" s="5">
        <f>VLOOKUP(CONCATENATE($F112," ",$G112),AllocFactorMatrix,(X$4+1),FALSE)*$E115</f>
        <v>0</v>
      </c>
      <c r="Y112" s="5">
        <f t="shared" si="142"/>
        <v>316697.16060902446</v>
      </c>
      <c r="Z112" s="5">
        <f>VLOOKUP(CONCATENATE($F112," ",$G112),AllocFactorMatrix,(Z$4+1),FALSE)*$E115</f>
        <v>2393397.1637945413</v>
      </c>
      <c r="AA112" s="5">
        <f>VLOOKUP(CONCATENATE($F112," ",$G112),AllocFactorMatrix,(AA$4+1),FALSE)*$E115</f>
        <v>0</v>
      </c>
      <c r="AB112" s="5">
        <f t="shared" si="139"/>
        <v>2393397.1637945413</v>
      </c>
      <c r="AC112" s="5">
        <f>VLOOKUP(CONCATENATE($F112," ",$G112),AllocFactorMatrix,(AC$4+1),FALSE)*$E115</f>
        <v>28298.503084722463</v>
      </c>
      <c r="AD112" s="5">
        <f>VLOOKUP(CONCATENATE($F112," ",$G112),AllocFactorMatrix,(AD$4+1),FALSE)*$E115</f>
        <v>871019.72248309513</v>
      </c>
      <c r="AE112" s="5">
        <f>VLOOKUP(CONCATENATE($F112," ",$G112),AllocFactorMatrix,(AE$4+1),FALSE)*$E115</f>
        <v>180618.27186248946</v>
      </c>
    </row>
    <row r="113" spans="4:31" hidden="1" outlineLevel="1">
      <c r="E113" s="45"/>
      <c r="F113" s="167" t="str">
        <f>F115</f>
        <v>DIST_TRANSF</v>
      </c>
      <c r="G113" s="48" t="str">
        <f>$G$13</f>
        <v>ENERGY</v>
      </c>
      <c r="H113" s="4">
        <f t="shared" si="137"/>
        <v>0</v>
      </c>
      <c r="I113" s="5">
        <f t="shared" ref="I113:N113" si="146">VLOOKUP(CONCATENATE($F113," ",$G113),AllocFactorMatrix,(I$4+1),FALSE)*$E115</f>
        <v>0</v>
      </c>
      <c r="J113" s="47">
        <f t="shared" si="146"/>
        <v>0</v>
      </c>
      <c r="K113" s="47">
        <f t="shared" si="146"/>
        <v>0</v>
      </c>
      <c r="L113" s="5">
        <f t="shared" si="146"/>
        <v>0</v>
      </c>
      <c r="M113" s="5">
        <f t="shared" si="146"/>
        <v>0</v>
      </c>
      <c r="N113" s="5">
        <f t="shared" si="146"/>
        <v>0</v>
      </c>
      <c r="O113" s="5">
        <f t="shared" si="128"/>
        <v>0</v>
      </c>
      <c r="P113" s="5">
        <f>VLOOKUP(CONCATENATE($F113," ",$G113),AllocFactorMatrix,(P$4+1),FALSE)*$E115</f>
        <v>0</v>
      </c>
      <c r="Q113" s="5">
        <f>VLOOKUP(CONCATENATE($F113," ",$G113),AllocFactorMatrix,(Q$4+1),FALSE)*$E115</f>
        <v>0</v>
      </c>
      <c r="R113" s="5">
        <f>VLOOKUP(CONCATENATE($F113," ",$G113),AllocFactorMatrix,(R$4+1),FALSE)*$E115</f>
        <v>0</v>
      </c>
      <c r="S113" s="5">
        <f>VLOOKUP(CONCATENATE($F113," ",$G113),AllocFactorMatrix,(S$4+1),FALSE)*$E115</f>
        <v>0</v>
      </c>
      <c r="T113" s="5">
        <f t="shared" si="141"/>
        <v>0</v>
      </c>
      <c r="U113" s="5">
        <f>VLOOKUP(CONCATENATE($F113," ",$G113),AllocFactorMatrix,(U$4+1),FALSE)*$E115</f>
        <v>0</v>
      </c>
      <c r="V113" s="5">
        <f>VLOOKUP(CONCATENATE($F113," ",$G113),AllocFactorMatrix,(V$4+1),FALSE)*$E115</f>
        <v>0</v>
      </c>
      <c r="W113" s="5">
        <f>VLOOKUP(CONCATENATE($F113," ",$G113),AllocFactorMatrix,(W$4+1),FALSE)*$E115</f>
        <v>0</v>
      </c>
      <c r="X113" s="5">
        <f>VLOOKUP(CONCATENATE($F113," ",$G113),AllocFactorMatrix,(X$4+1),FALSE)*$E115</f>
        <v>0</v>
      </c>
      <c r="Y113" s="5">
        <f t="shared" si="142"/>
        <v>0</v>
      </c>
      <c r="Z113" s="5">
        <f>VLOOKUP(CONCATENATE($F113," ",$G113),AllocFactorMatrix,(Z$4+1),FALSE)*$E115</f>
        <v>0</v>
      </c>
      <c r="AA113" s="5">
        <f>VLOOKUP(CONCATENATE($F113," ",$G113),AllocFactorMatrix,(AA$4+1),FALSE)*$E115</f>
        <v>0</v>
      </c>
      <c r="AB113" s="5">
        <f t="shared" si="139"/>
        <v>0</v>
      </c>
      <c r="AC113" s="5">
        <f>VLOOKUP(CONCATENATE($F113," ",$G113),AllocFactorMatrix,(AC$4+1),FALSE)*$E115</f>
        <v>0</v>
      </c>
      <c r="AD113" s="5">
        <f>VLOOKUP(CONCATENATE($F113," ",$G113),AllocFactorMatrix,(AD$4+1),FALSE)*$E115</f>
        <v>0</v>
      </c>
      <c r="AE113" s="5">
        <f>VLOOKUP(CONCATENATE($F113," ",$G113),AllocFactorMatrix,(AE$4+1),FALSE)*$E115</f>
        <v>0</v>
      </c>
    </row>
    <row r="114" spans="4:31" hidden="1" outlineLevel="1">
      <c r="E114" s="45"/>
      <c r="F114" s="167" t="str">
        <f>F115</f>
        <v>DIST_TRANSF</v>
      </c>
      <c r="G114" s="48" t="str">
        <f>$G$14</f>
        <v>CUSTOMER</v>
      </c>
      <c r="H114" s="4">
        <f t="shared" si="137"/>
        <v>0</v>
      </c>
      <c r="I114" s="5">
        <f t="shared" ref="I114:N114" si="147">VLOOKUP(CONCATENATE($F114," ",$G114),AllocFactorMatrix,(I$4+1),FALSE)*$E115</f>
        <v>0</v>
      </c>
      <c r="J114" s="47">
        <f t="shared" si="147"/>
        <v>0</v>
      </c>
      <c r="K114" s="47">
        <f t="shared" si="147"/>
        <v>0</v>
      </c>
      <c r="L114" s="5">
        <f t="shared" si="147"/>
        <v>0</v>
      </c>
      <c r="M114" s="5">
        <f t="shared" si="147"/>
        <v>0</v>
      </c>
      <c r="N114" s="5">
        <f t="shared" si="147"/>
        <v>0</v>
      </c>
      <c r="O114" s="5">
        <f t="shared" si="128"/>
        <v>0</v>
      </c>
      <c r="P114" s="5">
        <f>VLOOKUP(CONCATENATE($F114," ",$G114),AllocFactorMatrix,(P$4+1),FALSE)*$E115</f>
        <v>0</v>
      </c>
      <c r="Q114" s="5">
        <f>VLOOKUP(CONCATENATE($F114," ",$G114),AllocFactorMatrix,(Q$4+1),FALSE)*$E115</f>
        <v>0</v>
      </c>
      <c r="R114" s="5">
        <f>VLOOKUP(CONCATENATE($F114," ",$G114),AllocFactorMatrix,(R$4+1),FALSE)*$E115</f>
        <v>0</v>
      </c>
      <c r="S114" s="5">
        <f>VLOOKUP(CONCATENATE($F114," ",$G114),AllocFactorMatrix,(S$4+1),FALSE)*$E115</f>
        <v>0</v>
      </c>
      <c r="T114" s="5">
        <f t="shared" si="141"/>
        <v>0</v>
      </c>
      <c r="U114" s="5">
        <f>VLOOKUP(CONCATENATE($F114," ",$G114),AllocFactorMatrix,(U$4+1),FALSE)*$E115</f>
        <v>0</v>
      </c>
      <c r="V114" s="5">
        <f>VLOOKUP(CONCATENATE($F114," ",$G114),AllocFactorMatrix,(V$4+1),FALSE)*$E115</f>
        <v>0</v>
      </c>
      <c r="W114" s="5">
        <f>VLOOKUP(CONCATENATE($F114," ",$G114),AllocFactorMatrix,(W$4+1),FALSE)*$E115</f>
        <v>0</v>
      </c>
      <c r="X114" s="5">
        <f>VLOOKUP(CONCATENATE($F114," ",$G114),AllocFactorMatrix,(X$4+1),FALSE)*$E115</f>
        <v>0</v>
      </c>
      <c r="Y114" s="5">
        <f t="shared" si="142"/>
        <v>0</v>
      </c>
      <c r="Z114" s="5">
        <f>VLOOKUP(CONCATENATE($F114," ",$G114),AllocFactorMatrix,(Z$4+1),FALSE)*$E115</f>
        <v>0</v>
      </c>
      <c r="AA114" s="5">
        <f>VLOOKUP(CONCATENATE($F114," ",$G114),AllocFactorMatrix,(AA$4+1),FALSE)*$E115</f>
        <v>0</v>
      </c>
      <c r="AB114" s="5">
        <f t="shared" si="139"/>
        <v>0</v>
      </c>
      <c r="AC114" s="5">
        <f>VLOOKUP(CONCATENATE($F114," ",$G114),AllocFactorMatrix,(AC$4+1),FALSE)*$E115</f>
        <v>0</v>
      </c>
      <c r="AD114" s="5">
        <f>VLOOKUP(CONCATENATE($F114," ",$G114),AllocFactorMatrix,(AD$4+1),FALSE)*$E115</f>
        <v>0</v>
      </c>
      <c r="AE114" s="5">
        <f>VLOOKUP(CONCATENATE($F114," ",$G114),AllocFactorMatrix,(AE$4+1),FALSE)*$E115</f>
        <v>0</v>
      </c>
    </row>
    <row r="115" spans="4:31" collapsed="1">
      <c r="D115" s="48" t="s">
        <v>91</v>
      </c>
      <c r="E115" s="50">
        <v>142711643.55000001</v>
      </c>
      <c r="F115" s="88" t="s">
        <v>60</v>
      </c>
      <c r="G115" s="48" t="str">
        <f>$G$15</f>
        <v>TOTAL</v>
      </c>
      <c r="H115" s="4">
        <f t="shared" si="137"/>
        <v>142711643.55000004</v>
      </c>
      <c r="I115" s="5">
        <f t="shared" ref="I115:N115" si="148">VLOOKUP(CONCATENATE($F115," ",$G115),AllocFactorMatrix,(I$4+1),FALSE)*$E115</f>
        <v>103313704.4736279</v>
      </c>
      <c r="J115" s="47">
        <f t="shared" si="148"/>
        <v>23998.250571900495</v>
      </c>
      <c r="K115" s="47">
        <f t="shared" si="148"/>
        <v>32840.397129808545</v>
      </c>
      <c r="L115" s="5">
        <f t="shared" si="148"/>
        <v>21449056.264433868</v>
      </c>
      <c r="M115" s="5">
        <f t="shared" si="148"/>
        <v>63000.417956330137</v>
      </c>
      <c r="N115" s="5">
        <f t="shared" si="148"/>
        <v>0</v>
      </c>
      <c r="O115" s="5">
        <f t="shared" si="128"/>
        <v>21512056.682390198</v>
      </c>
      <c r="P115" s="5">
        <f>VLOOKUP(CONCATENATE($F115," ",$G115),AllocFactorMatrix,(P$4+1),FALSE)*$E115</f>
        <v>11071187.512888562</v>
      </c>
      <c r="Q115" s="5">
        <f>VLOOKUP(CONCATENATE($F115," ",$G115),AllocFactorMatrix,(Q$4+1),FALSE)*$E115</f>
        <v>470469.67364978796</v>
      </c>
      <c r="R115" s="5">
        <f>VLOOKUP(CONCATENATE($F115," ",$G115),AllocFactorMatrix,(R$4+1),FALSE)*$E115</f>
        <v>0</v>
      </c>
      <c r="S115" s="5">
        <f>VLOOKUP(CONCATENATE($F115," ",$G115),AllocFactorMatrix,(S$4+1),FALSE)*$E115</f>
        <v>0</v>
      </c>
      <c r="T115" s="5">
        <f t="shared" si="141"/>
        <v>11541657.18653835</v>
      </c>
      <c r="U115" s="5">
        <f>VLOOKUP(CONCATENATE($F115," ",$G115),AllocFactorMatrix,(U$4+1),FALSE)*$E115</f>
        <v>435092.13346845837</v>
      </c>
      <c r="V115" s="5">
        <f>VLOOKUP(CONCATENATE($F115," ",$G115),AllocFactorMatrix,(V$4+1),FALSE)*$E115</f>
        <v>1637149.4425210371</v>
      </c>
      <c r="W115" s="5">
        <f>VLOOKUP(CONCATENATE($F115," ",$G115),AllocFactorMatrix,(W$4+1),FALSE)*$E115</f>
        <v>0</v>
      </c>
      <c r="X115" s="5">
        <f>VLOOKUP(CONCATENATE($F115," ",$G115),AllocFactorMatrix,(X$4+1),FALSE)*$E115</f>
        <v>0</v>
      </c>
      <c r="Y115" s="5">
        <f t="shared" si="142"/>
        <v>2072241.5759894955</v>
      </c>
      <c r="Z115" s="5">
        <f>VLOOKUP(CONCATENATE($F115," ",$G115),AllocFactorMatrix,(Z$4+1),FALSE)*$E115</f>
        <v>3111337.2668220564</v>
      </c>
      <c r="AA115" s="5">
        <f>VLOOKUP(CONCATENATE($F115," ",$G115),AllocFactorMatrix,(AA$4+1),FALSE)*$E115</f>
        <v>14410.190066232472</v>
      </c>
      <c r="AB115" s="5">
        <f t="shared" si="139"/>
        <v>3125747.4568882887</v>
      </c>
      <c r="AC115" s="5">
        <f>VLOOKUP(CONCATENATE($F115," ",$G115),AllocFactorMatrix,(AC$4+1),FALSE)*$E115</f>
        <v>37759.532518542183</v>
      </c>
      <c r="AD115" s="5">
        <f>VLOOKUP(CONCATENATE($F115," ",$G115),AllocFactorMatrix,(AD$4+1),FALSE)*$E115</f>
        <v>871019.72248309513</v>
      </c>
      <c r="AE115" s="5">
        <f>VLOOKUP(CONCATENATE($F115," ",$G115),AllocFactorMatrix,(AE$4+1),FALSE)*$E115</f>
        <v>180618.27186248946</v>
      </c>
    </row>
    <row r="116" spans="4:31" hidden="1" outlineLevel="1">
      <c r="E116" s="45"/>
      <c r="F116" s="167" t="str">
        <f>F123</f>
        <v>DIST_SERV</v>
      </c>
      <c r="G116" s="48" t="str">
        <f>$G$8</f>
        <v>PRODUCTION</v>
      </c>
      <c r="H116" s="4">
        <f t="shared" si="137"/>
        <v>0</v>
      </c>
      <c r="I116" s="5">
        <f t="shared" ref="I116:N116" si="149">VLOOKUP(CONCATENATE($F116," ",$G116),AllocFactorMatrix,(I$4+1),FALSE)*$E123</f>
        <v>0</v>
      </c>
      <c r="J116" s="47">
        <f t="shared" si="149"/>
        <v>0</v>
      </c>
      <c r="K116" s="47">
        <f t="shared" si="149"/>
        <v>0</v>
      </c>
      <c r="L116" s="5">
        <f t="shared" si="149"/>
        <v>0</v>
      </c>
      <c r="M116" s="5">
        <f t="shared" si="149"/>
        <v>0</v>
      </c>
      <c r="N116" s="5">
        <f t="shared" si="149"/>
        <v>0</v>
      </c>
      <c r="O116" s="5">
        <f t="shared" si="128"/>
        <v>0</v>
      </c>
      <c r="P116" s="5">
        <f>VLOOKUP(CONCATENATE($F116," ",$G116),AllocFactorMatrix,(P$4+1),FALSE)*$E123</f>
        <v>0</v>
      </c>
      <c r="Q116" s="5">
        <f>VLOOKUP(CONCATENATE($F116," ",$G116),AllocFactorMatrix,(Q$4+1),FALSE)*$E123</f>
        <v>0</v>
      </c>
      <c r="R116" s="5">
        <f>VLOOKUP(CONCATENATE($F116," ",$G116),AllocFactorMatrix,(R$4+1),FALSE)*$E123</f>
        <v>0</v>
      </c>
      <c r="S116" s="5">
        <f>VLOOKUP(CONCATENATE($F116," ",$G116),AllocFactorMatrix,(S$4+1),FALSE)*$E123</f>
        <v>0</v>
      </c>
      <c r="T116" s="5">
        <f t="shared" si="141"/>
        <v>0</v>
      </c>
      <c r="U116" s="5">
        <f>VLOOKUP(CONCATENATE($F116," ",$G116),AllocFactorMatrix,(U$4+1),FALSE)*$E123</f>
        <v>0</v>
      </c>
      <c r="V116" s="5">
        <f>VLOOKUP(CONCATENATE($F116," ",$G116),AllocFactorMatrix,(V$4+1),FALSE)*$E123</f>
        <v>0</v>
      </c>
      <c r="W116" s="5">
        <f>VLOOKUP(CONCATENATE($F116," ",$G116),AllocFactorMatrix,(W$4+1),FALSE)*$E123</f>
        <v>0</v>
      </c>
      <c r="X116" s="5">
        <f>VLOOKUP(CONCATENATE($F116," ",$G116),AllocFactorMatrix,(X$4+1),FALSE)*$E123</f>
        <v>0</v>
      </c>
      <c r="Y116" s="5">
        <f>SUBTOTAL(9,U116:X116)</f>
        <v>0</v>
      </c>
      <c r="Z116" s="5">
        <f>VLOOKUP(CONCATENATE($F116," ",$G116),AllocFactorMatrix,(Z$4+1),FALSE)*$E123</f>
        <v>0</v>
      </c>
      <c r="AA116" s="5">
        <f>VLOOKUP(CONCATENATE($F116," ",$G116),AllocFactorMatrix,(AA$4+1),FALSE)*$E123</f>
        <v>0</v>
      </c>
      <c r="AB116" s="5">
        <f t="shared" si="139"/>
        <v>0</v>
      </c>
      <c r="AC116" s="5">
        <f>VLOOKUP(CONCATENATE($F116," ",$G116),AllocFactorMatrix,(AC$4+1),FALSE)*$E123</f>
        <v>0</v>
      </c>
      <c r="AD116" s="5">
        <f>VLOOKUP(CONCATENATE($F116," ",$G116),AllocFactorMatrix,(AD$4+1),FALSE)*$E123</f>
        <v>0</v>
      </c>
      <c r="AE116" s="5">
        <f>VLOOKUP(CONCATENATE($F116," ",$G116),AllocFactorMatrix,(AE$4+1),FALSE)*$E123</f>
        <v>0</v>
      </c>
    </row>
    <row r="117" spans="4:31" hidden="1" outlineLevel="1">
      <c r="E117" s="45"/>
      <c r="F117" s="167" t="str">
        <f>F123</f>
        <v>DIST_SERV</v>
      </c>
      <c r="G117" s="48" t="str">
        <f>$G$9</f>
        <v>BULKTRAN</v>
      </c>
      <c r="H117" s="4">
        <f t="shared" si="137"/>
        <v>0</v>
      </c>
      <c r="I117" s="5">
        <f t="shared" ref="I117:N117" si="150">VLOOKUP(CONCATENATE($F117," ",$G117),AllocFactorMatrix,(I$4+1),FALSE)*$E123</f>
        <v>0</v>
      </c>
      <c r="J117" s="47">
        <f t="shared" si="150"/>
        <v>0</v>
      </c>
      <c r="K117" s="47">
        <f t="shared" si="150"/>
        <v>0</v>
      </c>
      <c r="L117" s="5">
        <f t="shared" si="150"/>
        <v>0</v>
      </c>
      <c r="M117" s="5">
        <f t="shared" si="150"/>
        <v>0</v>
      </c>
      <c r="N117" s="5">
        <f t="shared" si="150"/>
        <v>0</v>
      </c>
      <c r="O117" s="5">
        <f t="shared" si="128"/>
        <v>0</v>
      </c>
      <c r="P117" s="5">
        <f>VLOOKUP(CONCATENATE($F117," ",$G117),AllocFactorMatrix,(P$4+1),FALSE)*$E123</f>
        <v>0</v>
      </c>
      <c r="Q117" s="5">
        <f>VLOOKUP(CONCATENATE($F117," ",$G117),AllocFactorMatrix,(Q$4+1),FALSE)*$E123</f>
        <v>0</v>
      </c>
      <c r="R117" s="5">
        <f>VLOOKUP(CONCATENATE($F117," ",$G117),AllocFactorMatrix,(R$4+1),FALSE)*$E123</f>
        <v>0</v>
      </c>
      <c r="S117" s="5">
        <f>VLOOKUP(CONCATENATE($F117," ",$G117),AllocFactorMatrix,(S$4+1),FALSE)*$E123</f>
        <v>0</v>
      </c>
      <c r="T117" s="5">
        <f t="shared" si="141"/>
        <v>0</v>
      </c>
      <c r="U117" s="5">
        <f>VLOOKUP(CONCATENATE($F117," ",$G117),AllocFactorMatrix,(U$4+1),FALSE)*$E123</f>
        <v>0</v>
      </c>
      <c r="V117" s="5">
        <f>VLOOKUP(CONCATENATE($F117," ",$G117),AllocFactorMatrix,(V$4+1),FALSE)*$E123</f>
        <v>0</v>
      </c>
      <c r="W117" s="5">
        <f>VLOOKUP(CONCATENATE($F117," ",$G117),AllocFactorMatrix,(W$4+1),FALSE)*$E123</f>
        <v>0</v>
      </c>
      <c r="X117" s="5">
        <f>VLOOKUP(CONCATENATE($F117," ",$G117),AllocFactorMatrix,(X$4+1),FALSE)*$E123</f>
        <v>0</v>
      </c>
      <c r="Y117" s="5">
        <f t="shared" ref="Y117:Y123" si="151">SUBTOTAL(9,U117:X117)</f>
        <v>0</v>
      </c>
      <c r="Z117" s="5">
        <f>VLOOKUP(CONCATENATE($F117," ",$G117),AllocFactorMatrix,(Z$4+1),FALSE)*$E123</f>
        <v>0</v>
      </c>
      <c r="AA117" s="5">
        <f>VLOOKUP(CONCATENATE($F117," ",$G117),AllocFactorMatrix,(AA$4+1),FALSE)*$E123</f>
        <v>0</v>
      </c>
      <c r="AB117" s="5">
        <f t="shared" si="139"/>
        <v>0</v>
      </c>
      <c r="AC117" s="5">
        <f>VLOOKUP(CONCATENATE($F117," ",$G117),AllocFactorMatrix,(AC$4+1),FALSE)*$E123</f>
        <v>0</v>
      </c>
      <c r="AD117" s="5">
        <f>VLOOKUP(CONCATENATE($F117," ",$G117),AllocFactorMatrix,(AD$4+1),FALSE)*$E123</f>
        <v>0</v>
      </c>
      <c r="AE117" s="5">
        <f>VLOOKUP(CONCATENATE($F117," ",$G117),AllocFactorMatrix,(AE$4+1),FALSE)*$E123</f>
        <v>0</v>
      </c>
    </row>
    <row r="118" spans="4:31" hidden="1" outlineLevel="1">
      <c r="E118" s="45"/>
      <c r="F118" s="167" t="str">
        <f>F123</f>
        <v>DIST_SERV</v>
      </c>
      <c r="G118" s="48" t="str">
        <f>$G$10</f>
        <v>SUBTRAN</v>
      </c>
      <c r="H118" s="4">
        <f t="shared" si="137"/>
        <v>0</v>
      </c>
      <c r="I118" s="5">
        <f t="shared" ref="I118:N118" si="152">VLOOKUP(CONCATENATE($F118," ",$G118),AllocFactorMatrix,(I$4+1),FALSE)*$E123</f>
        <v>0</v>
      </c>
      <c r="J118" s="47">
        <f t="shared" si="152"/>
        <v>0</v>
      </c>
      <c r="K118" s="47">
        <f t="shared" si="152"/>
        <v>0</v>
      </c>
      <c r="L118" s="5">
        <f t="shared" si="152"/>
        <v>0</v>
      </c>
      <c r="M118" s="5">
        <f t="shared" si="152"/>
        <v>0</v>
      </c>
      <c r="N118" s="5">
        <f t="shared" si="152"/>
        <v>0</v>
      </c>
      <c r="O118" s="5">
        <f t="shared" si="128"/>
        <v>0</v>
      </c>
      <c r="P118" s="5">
        <f>VLOOKUP(CONCATENATE($F118," ",$G118),AllocFactorMatrix,(P$4+1),FALSE)*$E123</f>
        <v>0</v>
      </c>
      <c r="Q118" s="5">
        <f>VLOOKUP(CONCATENATE($F118," ",$G118),AllocFactorMatrix,(Q$4+1),FALSE)*$E123</f>
        <v>0</v>
      </c>
      <c r="R118" s="5">
        <f>VLOOKUP(CONCATENATE($F118," ",$G118),AllocFactorMatrix,(R$4+1),FALSE)*$E123</f>
        <v>0</v>
      </c>
      <c r="S118" s="5">
        <f>VLOOKUP(CONCATENATE($F118," ",$G118),AllocFactorMatrix,(S$4+1),FALSE)*$E123</f>
        <v>0</v>
      </c>
      <c r="T118" s="5">
        <f t="shared" si="141"/>
        <v>0</v>
      </c>
      <c r="U118" s="5">
        <f>VLOOKUP(CONCATENATE($F118," ",$G118),AllocFactorMatrix,(U$4+1),FALSE)*$E123</f>
        <v>0</v>
      </c>
      <c r="V118" s="5">
        <f>VLOOKUP(CONCATENATE($F118," ",$G118),AllocFactorMatrix,(V$4+1),FALSE)*$E123</f>
        <v>0</v>
      </c>
      <c r="W118" s="5">
        <f>VLOOKUP(CONCATENATE($F118," ",$G118),AllocFactorMatrix,(W$4+1),FALSE)*$E123</f>
        <v>0</v>
      </c>
      <c r="X118" s="5">
        <f>VLOOKUP(CONCATENATE($F118," ",$G118),AllocFactorMatrix,(X$4+1),FALSE)*$E123</f>
        <v>0</v>
      </c>
      <c r="Y118" s="5">
        <f t="shared" si="151"/>
        <v>0</v>
      </c>
      <c r="Z118" s="5">
        <f>VLOOKUP(CONCATENATE($F118," ",$G118),AllocFactorMatrix,(Z$4+1),FALSE)*$E123</f>
        <v>0</v>
      </c>
      <c r="AA118" s="5">
        <f>VLOOKUP(CONCATENATE($F118," ",$G118),AllocFactorMatrix,(AA$4+1),FALSE)*$E123</f>
        <v>0</v>
      </c>
      <c r="AB118" s="5">
        <f t="shared" si="139"/>
        <v>0</v>
      </c>
      <c r="AC118" s="5">
        <f>VLOOKUP(CONCATENATE($F118," ",$G118),AllocFactorMatrix,(AC$4+1),FALSE)*$E123</f>
        <v>0</v>
      </c>
      <c r="AD118" s="5">
        <f>VLOOKUP(CONCATENATE($F118," ",$G118),AllocFactorMatrix,(AD$4+1),FALSE)*$E123</f>
        <v>0</v>
      </c>
      <c r="AE118" s="5">
        <f>VLOOKUP(CONCATENATE($F118," ",$G118),AllocFactorMatrix,(AE$4+1),FALSE)*$E123</f>
        <v>0</v>
      </c>
    </row>
    <row r="119" spans="4:31" hidden="1" outlineLevel="1">
      <c r="E119" s="45"/>
      <c r="F119" s="167" t="str">
        <f>F123</f>
        <v>DIST_SERV</v>
      </c>
      <c r="G119" s="48" t="str">
        <f>$G$11</f>
        <v>DISTPRI</v>
      </c>
      <c r="H119" s="4">
        <f t="shared" si="137"/>
        <v>0</v>
      </c>
      <c r="I119" s="5">
        <f t="shared" ref="I119:N119" si="153">VLOOKUP(CONCATENATE($F119," ",$G119),AllocFactorMatrix,(I$4+1),FALSE)*$E123</f>
        <v>0</v>
      </c>
      <c r="J119" s="47">
        <f t="shared" si="153"/>
        <v>0</v>
      </c>
      <c r="K119" s="47">
        <f t="shared" si="153"/>
        <v>0</v>
      </c>
      <c r="L119" s="5">
        <f t="shared" si="153"/>
        <v>0</v>
      </c>
      <c r="M119" s="5">
        <f t="shared" si="153"/>
        <v>0</v>
      </c>
      <c r="N119" s="5">
        <f t="shared" si="153"/>
        <v>0</v>
      </c>
      <c r="O119" s="5">
        <f t="shared" si="128"/>
        <v>0</v>
      </c>
      <c r="P119" s="5">
        <f>VLOOKUP(CONCATENATE($F119," ",$G119),AllocFactorMatrix,(P$4+1),FALSE)*$E123</f>
        <v>0</v>
      </c>
      <c r="Q119" s="5">
        <f>VLOOKUP(CONCATENATE($F119," ",$G119),AllocFactorMatrix,(Q$4+1),FALSE)*$E123</f>
        <v>0</v>
      </c>
      <c r="R119" s="5">
        <f>VLOOKUP(CONCATENATE($F119," ",$G119),AllocFactorMatrix,(R$4+1),FALSE)*$E123</f>
        <v>0</v>
      </c>
      <c r="S119" s="5">
        <f>VLOOKUP(CONCATENATE($F119," ",$G119),AllocFactorMatrix,(S$4+1),FALSE)*$E123</f>
        <v>0</v>
      </c>
      <c r="T119" s="5">
        <f t="shared" si="141"/>
        <v>0</v>
      </c>
      <c r="U119" s="5">
        <f>VLOOKUP(CONCATENATE($F119," ",$G119),AllocFactorMatrix,(U$4+1),FALSE)*$E123</f>
        <v>0</v>
      </c>
      <c r="V119" s="5">
        <f>VLOOKUP(CONCATENATE($F119," ",$G119),AllocFactorMatrix,(V$4+1),FALSE)*$E123</f>
        <v>0</v>
      </c>
      <c r="W119" s="5">
        <f>VLOOKUP(CONCATENATE($F119," ",$G119),AllocFactorMatrix,(W$4+1),FALSE)*$E123</f>
        <v>0</v>
      </c>
      <c r="X119" s="5">
        <f>VLOOKUP(CONCATENATE($F119," ",$G119),AllocFactorMatrix,(X$4+1),FALSE)*$E123</f>
        <v>0</v>
      </c>
      <c r="Y119" s="5">
        <f t="shared" si="151"/>
        <v>0</v>
      </c>
      <c r="Z119" s="5">
        <f>VLOOKUP(CONCATENATE($F119," ",$G119),AllocFactorMatrix,(Z$4+1),FALSE)*$E123</f>
        <v>0</v>
      </c>
      <c r="AA119" s="5">
        <f>VLOOKUP(CONCATENATE($F119," ",$G119),AllocFactorMatrix,(AA$4+1),FALSE)*$E123</f>
        <v>0</v>
      </c>
      <c r="AB119" s="5">
        <f t="shared" si="139"/>
        <v>0</v>
      </c>
      <c r="AC119" s="5">
        <f>VLOOKUP(CONCATENATE($F119," ",$G119),AllocFactorMatrix,(AC$4+1),FALSE)*$E123</f>
        <v>0</v>
      </c>
      <c r="AD119" s="5">
        <f>VLOOKUP(CONCATENATE($F119," ",$G119),AllocFactorMatrix,(AD$4+1),FALSE)*$E123</f>
        <v>0</v>
      </c>
      <c r="AE119" s="5">
        <f>VLOOKUP(CONCATENATE($F119," ",$G119),AllocFactorMatrix,(AE$4+1),FALSE)*$E123</f>
        <v>0</v>
      </c>
    </row>
    <row r="120" spans="4:31" hidden="1" outlineLevel="1">
      <c r="E120" s="45"/>
      <c r="F120" s="167" t="str">
        <f>F123</f>
        <v>DIST_SERV</v>
      </c>
      <c r="G120" s="48" t="str">
        <f>$G$12</f>
        <v>DISTSEC</v>
      </c>
      <c r="H120" s="4">
        <f t="shared" si="137"/>
        <v>0</v>
      </c>
      <c r="I120" s="5">
        <f t="shared" ref="I120:N120" si="154">VLOOKUP(CONCATENATE($F120," ",$G120),AllocFactorMatrix,(I$4+1),FALSE)*$E123</f>
        <v>0</v>
      </c>
      <c r="J120" s="47">
        <f t="shared" si="154"/>
        <v>0</v>
      </c>
      <c r="K120" s="47">
        <f t="shared" si="154"/>
        <v>0</v>
      </c>
      <c r="L120" s="5">
        <f t="shared" si="154"/>
        <v>0</v>
      </c>
      <c r="M120" s="5">
        <f t="shared" si="154"/>
        <v>0</v>
      </c>
      <c r="N120" s="5">
        <f t="shared" si="154"/>
        <v>0</v>
      </c>
      <c r="O120" s="5">
        <f t="shared" si="128"/>
        <v>0</v>
      </c>
      <c r="P120" s="5">
        <f>VLOOKUP(CONCATENATE($F120," ",$G120),AllocFactorMatrix,(P$4+1),FALSE)*$E123</f>
        <v>0</v>
      </c>
      <c r="Q120" s="5">
        <f>VLOOKUP(CONCATENATE($F120," ",$G120),AllocFactorMatrix,(Q$4+1),FALSE)*$E123</f>
        <v>0</v>
      </c>
      <c r="R120" s="5">
        <f>VLOOKUP(CONCATENATE($F120," ",$G120),AllocFactorMatrix,(R$4+1),FALSE)*$E123</f>
        <v>0</v>
      </c>
      <c r="S120" s="5">
        <f>VLOOKUP(CONCATENATE($F120," ",$G120),AllocFactorMatrix,(S$4+1),FALSE)*$E123</f>
        <v>0</v>
      </c>
      <c r="T120" s="5">
        <f t="shared" si="141"/>
        <v>0</v>
      </c>
      <c r="U120" s="5">
        <f>VLOOKUP(CONCATENATE($F120," ",$G120),AllocFactorMatrix,(U$4+1),FALSE)*$E123</f>
        <v>0</v>
      </c>
      <c r="V120" s="5">
        <f>VLOOKUP(CONCATENATE($F120," ",$G120),AllocFactorMatrix,(V$4+1),FALSE)*$E123</f>
        <v>0</v>
      </c>
      <c r="W120" s="5">
        <f>VLOOKUP(CONCATENATE($F120," ",$G120),AllocFactorMatrix,(W$4+1),FALSE)*$E123</f>
        <v>0</v>
      </c>
      <c r="X120" s="5">
        <f>VLOOKUP(CONCATENATE($F120," ",$G120),AllocFactorMatrix,(X$4+1),FALSE)*$E123</f>
        <v>0</v>
      </c>
      <c r="Y120" s="5">
        <f t="shared" si="151"/>
        <v>0</v>
      </c>
      <c r="Z120" s="5">
        <f>VLOOKUP(CONCATENATE($F120," ",$G120),AllocFactorMatrix,(Z$4+1),FALSE)*$E123</f>
        <v>0</v>
      </c>
      <c r="AA120" s="5">
        <f>VLOOKUP(CONCATENATE($F120," ",$G120),AllocFactorMatrix,(AA$4+1),FALSE)*$E123</f>
        <v>0</v>
      </c>
      <c r="AB120" s="5">
        <f t="shared" si="139"/>
        <v>0</v>
      </c>
      <c r="AC120" s="5">
        <f>VLOOKUP(CONCATENATE($F120," ",$G120),AllocFactorMatrix,(AC$4+1),FALSE)*$E123</f>
        <v>0</v>
      </c>
      <c r="AD120" s="5">
        <f>VLOOKUP(CONCATENATE($F120," ",$G120),AllocFactorMatrix,(AD$4+1),FALSE)*$E123</f>
        <v>0</v>
      </c>
      <c r="AE120" s="5">
        <f>VLOOKUP(CONCATENATE($F120," ",$G120),AllocFactorMatrix,(AE$4+1),FALSE)*$E123</f>
        <v>0</v>
      </c>
    </row>
    <row r="121" spans="4:31" hidden="1" outlineLevel="1">
      <c r="E121" s="45"/>
      <c r="F121" s="167" t="str">
        <f>F123</f>
        <v>DIST_SERV</v>
      </c>
      <c r="G121" s="48" t="str">
        <f>$G$13</f>
        <v>ENERGY</v>
      </c>
      <c r="H121" s="4">
        <f t="shared" si="137"/>
        <v>0</v>
      </c>
      <c r="I121" s="5">
        <f t="shared" ref="I121:N121" si="155">VLOOKUP(CONCATENATE($F121," ",$G121),AllocFactorMatrix,(I$4+1),FALSE)*$E123</f>
        <v>0</v>
      </c>
      <c r="J121" s="47">
        <f t="shared" si="155"/>
        <v>0</v>
      </c>
      <c r="K121" s="47">
        <f t="shared" si="155"/>
        <v>0</v>
      </c>
      <c r="L121" s="5">
        <f t="shared" si="155"/>
        <v>0</v>
      </c>
      <c r="M121" s="5">
        <f t="shared" si="155"/>
        <v>0</v>
      </c>
      <c r="N121" s="5">
        <f t="shared" si="155"/>
        <v>0</v>
      </c>
      <c r="O121" s="5">
        <f t="shared" si="128"/>
        <v>0</v>
      </c>
      <c r="P121" s="5">
        <f>VLOOKUP(CONCATENATE($F121," ",$G121),AllocFactorMatrix,(P$4+1),FALSE)*$E123</f>
        <v>0</v>
      </c>
      <c r="Q121" s="5">
        <f>VLOOKUP(CONCATENATE($F121," ",$G121),AllocFactorMatrix,(Q$4+1),FALSE)*$E123</f>
        <v>0</v>
      </c>
      <c r="R121" s="5">
        <f>VLOOKUP(CONCATENATE($F121," ",$G121),AllocFactorMatrix,(R$4+1),FALSE)*$E123</f>
        <v>0</v>
      </c>
      <c r="S121" s="5">
        <f>VLOOKUP(CONCATENATE($F121," ",$G121),AllocFactorMatrix,(S$4+1),FALSE)*$E123</f>
        <v>0</v>
      </c>
      <c r="T121" s="5">
        <f t="shared" si="141"/>
        <v>0</v>
      </c>
      <c r="U121" s="5">
        <f>VLOOKUP(CONCATENATE($F121," ",$G121),AllocFactorMatrix,(U$4+1),FALSE)*$E123</f>
        <v>0</v>
      </c>
      <c r="V121" s="5">
        <f>VLOOKUP(CONCATENATE($F121," ",$G121),AllocFactorMatrix,(V$4+1),FALSE)*$E123</f>
        <v>0</v>
      </c>
      <c r="W121" s="5">
        <f>VLOOKUP(CONCATENATE($F121," ",$G121),AllocFactorMatrix,(W$4+1),FALSE)*$E123</f>
        <v>0</v>
      </c>
      <c r="X121" s="5">
        <f>VLOOKUP(CONCATENATE($F121," ",$G121),AllocFactorMatrix,(X$4+1),FALSE)*$E123</f>
        <v>0</v>
      </c>
      <c r="Y121" s="5">
        <f t="shared" si="151"/>
        <v>0</v>
      </c>
      <c r="Z121" s="5">
        <f>VLOOKUP(CONCATENATE($F121," ",$G121),AllocFactorMatrix,(Z$4+1),FALSE)*$E123</f>
        <v>0</v>
      </c>
      <c r="AA121" s="5">
        <f>VLOOKUP(CONCATENATE($F121," ",$G121),AllocFactorMatrix,(AA$4+1),FALSE)*$E123</f>
        <v>0</v>
      </c>
      <c r="AB121" s="5">
        <f t="shared" si="139"/>
        <v>0</v>
      </c>
      <c r="AC121" s="5">
        <f>VLOOKUP(CONCATENATE($F121," ",$G121),AllocFactorMatrix,(AC$4+1),FALSE)*$E123</f>
        <v>0</v>
      </c>
      <c r="AD121" s="5">
        <f>VLOOKUP(CONCATENATE($F121," ",$G121),AllocFactorMatrix,(AD$4+1),FALSE)*$E123</f>
        <v>0</v>
      </c>
      <c r="AE121" s="5">
        <f>VLOOKUP(CONCATENATE($F121," ",$G121),AllocFactorMatrix,(AE$4+1),FALSE)*$E123</f>
        <v>0</v>
      </c>
    </row>
    <row r="122" spans="4:31" hidden="1" outlineLevel="1">
      <c r="E122" s="45"/>
      <c r="F122" s="167" t="str">
        <f>F123</f>
        <v>DIST_SERV</v>
      </c>
      <c r="G122" s="48" t="str">
        <f>$G$14</f>
        <v>CUSTOMER</v>
      </c>
      <c r="H122" s="4">
        <f t="shared" si="137"/>
        <v>66236428.609999992</v>
      </c>
      <c r="I122" s="5">
        <f t="shared" ref="I122:N122" si="156">VLOOKUP(CONCATENATE($F122," ",$G122),AllocFactorMatrix,(I$4+1),FALSE)*$E123</f>
        <v>42233543.709880225</v>
      </c>
      <c r="J122" s="47">
        <f t="shared" si="156"/>
        <v>8527.1162904033299</v>
      </c>
      <c r="K122" s="47">
        <f t="shared" si="156"/>
        <v>2526.55297493432</v>
      </c>
      <c r="L122" s="5">
        <f t="shared" si="156"/>
        <v>9575635.7750010714</v>
      </c>
      <c r="M122" s="5">
        <f t="shared" si="156"/>
        <v>0</v>
      </c>
      <c r="N122" s="5">
        <f t="shared" si="156"/>
        <v>0</v>
      </c>
      <c r="O122" s="5">
        <f t="shared" si="128"/>
        <v>9575635.7750010714</v>
      </c>
      <c r="P122" s="5">
        <f>VLOOKUP(CONCATENATE($F122," ",$G122),AllocFactorMatrix,(P$4+1),FALSE)*$E123</f>
        <v>171173.96405180017</v>
      </c>
      <c r="Q122" s="5">
        <f>VLOOKUP(CONCATENATE($F122," ",$G122),AllocFactorMatrix,(Q$4+1),FALSE)*$E123</f>
        <v>0</v>
      </c>
      <c r="R122" s="5">
        <f>VLOOKUP(CONCATENATE($F122," ",$G122),AllocFactorMatrix,(R$4+1),FALSE)*$E123</f>
        <v>0</v>
      </c>
      <c r="S122" s="5">
        <f>VLOOKUP(CONCATENATE($F122," ",$G122),AllocFactorMatrix,(S$4+1),FALSE)*$E123</f>
        <v>0</v>
      </c>
      <c r="T122" s="5">
        <f t="shared" si="141"/>
        <v>171173.96405180017</v>
      </c>
      <c r="U122" s="5">
        <f>VLOOKUP(CONCATENATE($F122," ",$G122),AllocFactorMatrix,(U$4+1),FALSE)*$E123</f>
        <v>1579.0956093339501</v>
      </c>
      <c r="V122" s="5">
        <f>VLOOKUP(CONCATENATE($F122," ",$G122),AllocFactorMatrix,(V$4+1),FALSE)*$E123</f>
        <v>0</v>
      </c>
      <c r="W122" s="5">
        <f>VLOOKUP(CONCATENATE($F122," ",$G122),AllocFactorMatrix,(W$4+1),FALSE)*$E123</f>
        <v>0</v>
      </c>
      <c r="X122" s="5">
        <f>VLOOKUP(CONCATENATE($F122," ",$G122),AllocFactorMatrix,(X$4+1),FALSE)*$E123</f>
        <v>0</v>
      </c>
      <c r="Y122" s="5">
        <f t="shared" si="151"/>
        <v>1579.0956093339501</v>
      </c>
      <c r="Z122" s="5">
        <f>VLOOKUP(CONCATENATE($F122," ",$G122),AllocFactorMatrix,(Z$4+1),FALSE)*$E123</f>
        <v>48320.325645618868</v>
      </c>
      <c r="AA122" s="5">
        <f>VLOOKUP(CONCATENATE($F122," ",$G122),AllocFactorMatrix,(AA$4+1),FALSE)*$E123</f>
        <v>0</v>
      </c>
      <c r="AB122" s="5">
        <f t="shared" si="139"/>
        <v>48320.325645618868</v>
      </c>
      <c r="AC122" s="5">
        <f>VLOOKUP(CONCATENATE($F122," ",$G122),AllocFactorMatrix,(AC$4+1),FALSE)*$E123</f>
        <v>2842.3720968011103</v>
      </c>
      <c r="AD122" s="5">
        <f>VLOOKUP(CONCATENATE($F122," ",$G122),AllocFactorMatrix,(AD$4+1),FALSE)*$E123</f>
        <v>14174909.646747135</v>
      </c>
      <c r="AE122" s="5">
        <f>VLOOKUP(CONCATENATE($F122," ",$G122),AllocFactorMatrix,(AE$4+1),FALSE)*$E123</f>
        <v>17370.051702673452</v>
      </c>
    </row>
    <row r="123" spans="4:31" collapsed="1">
      <c r="D123" s="48" t="s">
        <v>92</v>
      </c>
      <c r="E123" s="50">
        <v>66236428.609999999</v>
      </c>
      <c r="F123" s="88" t="s">
        <v>44</v>
      </c>
      <c r="G123" s="48" t="str">
        <f>$G$15</f>
        <v>TOTAL</v>
      </c>
      <c r="H123" s="4">
        <f t="shared" si="137"/>
        <v>66236428.609999992</v>
      </c>
      <c r="I123" s="5">
        <f t="shared" ref="I123:N123" si="157">VLOOKUP(CONCATENATE($F123," ",$G123),AllocFactorMatrix,(I$4+1),FALSE)*$E123</f>
        <v>42233543.709880225</v>
      </c>
      <c r="J123" s="47">
        <f t="shared" si="157"/>
        <v>8527.1162904033299</v>
      </c>
      <c r="K123" s="47">
        <f t="shared" si="157"/>
        <v>2526.55297493432</v>
      </c>
      <c r="L123" s="5">
        <f t="shared" si="157"/>
        <v>9575635.7750010714</v>
      </c>
      <c r="M123" s="5">
        <f t="shared" si="157"/>
        <v>0</v>
      </c>
      <c r="N123" s="5">
        <f t="shared" si="157"/>
        <v>0</v>
      </c>
      <c r="O123" s="5">
        <f t="shared" si="128"/>
        <v>9575635.7750010714</v>
      </c>
      <c r="P123" s="5">
        <f>VLOOKUP(CONCATENATE($F123," ",$G123),AllocFactorMatrix,(P$4+1),FALSE)*$E123</f>
        <v>171173.96405180017</v>
      </c>
      <c r="Q123" s="5">
        <f>VLOOKUP(CONCATENATE($F123," ",$G123),AllocFactorMatrix,(Q$4+1),FALSE)*$E123</f>
        <v>0</v>
      </c>
      <c r="R123" s="5">
        <f>VLOOKUP(CONCATENATE($F123," ",$G123),AllocFactorMatrix,(R$4+1),FALSE)*$E123</f>
        <v>0</v>
      </c>
      <c r="S123" s="5">
        <f>VLOOKUP(CONCATENATE($F123," ",$G123),AllocFactorMatrix,(S$4+1),FALSE)*$E123</f>
        <v>0</v>
      </c>
      <c r="T123" s="5">
        <f t="shared" si="141"/>
        <v>171173.96405180017</v>
      </c>
      <c r="U123" s="5">
        <f>VLOOKUP(CONCATENATE($F123," ",$G123),AllocFactorMatrix,(U$4+1),FALSE)*$E123</f>
        <v>1579.0956093339501</v>
      </c>
      <c r="V123" s="5">
        <f>VLOOKUP(CONCATENATE($F123," ",$G123),AllocFactorMatrix,(V$4+1),FALSE)*$E123</f>
        <v>0</v>
      </c>
      <c r="W123" s="5">
        <f>VLOOKUP(CONCATENATE($F123," ",$G123),AllocFactorMatrix,(W$4+1),FALSE)*$E123</f>
        <v>0</v>
      </c>
      <c r="X123" s="5">
        <f>VLOOKUP(CONCATENATE($F123," ",$G123),AllocFactorMatrix,(X$4+1),FALSE)*$E123</f>
        <v>0</v>
      </c>
      <c r="Y123" s="5">
        <f t="shared" si="151"/>
        <v>1579.0956093339501</v>
      </c>
      <c r="Z123" s="5">
        <f>VLOOKUP(CONCATENATE($F123," ",$G123),AllocFactorMatrix,(Z$4+1),FALSE)*$E123</f>
        <v>48320.325645618868</v>
      </c>
      <c r="AA123" s="5">
        <f>VLOOKUP(CONCATENATE($F123," ",$G123),AllocFactorMatrix,(AA$4+1),FALSE)*$E123</f>
        <v>0</v>
      </c>
      <c r="AB123" s="5">
        <f t="shared" si="139"/>
        <v>48320.325645618868</v>
      </c>
      <c r="AC123" s="5">
        <f>VLOOKUP(CONCATENATE($F123," ",$G123),AllocFactorMatrix,(AC$4+1),FALSE)*$E123</f>
        <v>2842.3720968011103</v>
      </c>
      <c r="AD123" s="5">
        <f>VLOOKUP(CONCATENATE($F123," ",$G123),AllocFactorMatrix,(AD$4+1),FALSE)*$E123</f>
        <v>14174909.646747135</v>
      </c>
      <c r="AE123" s="5">
        <f>VLOOKUP(CONCATENATE($F123," ",$G123),AllocFactorMatrix,(AE$4+1),FALSE)*$E123</f>
        <v>17370.051702673452</v>
      </c>
    </row>
    <row r="124" spans="4:31" hidden="1" outlineLevel="1">
      <c r="E124" s="45"/>
      <c r="F124" s="167" t="str">
        <f>F131</f>
        <v>DIST_METERS</v>
      </c>
      <c r="G124" s="48" t="str">
        <f>$G$8</f>
        <v>PRODUCTION</v>
      </c>
      <c r="H124" s="4">
        <f t="shared" si="137"/>
        <v>0</v>
      </c>
      <c r="I124" s="5">
        <f t="shared" ref="I124:N124" si="158">VLOOKUP(CONCATENATE($F124," ",$G124),AllocFactorMatrix,(I$4+1),FALSE)*$E131</f>
        <v>0</v>
      </c>
      <c r="J124" s="47">
        <f t="shared" si="158"/>
        <v>0</v>
      </c>
      <c r="K124" s="47">
        <f t="shared" si="158"/>
        <v>0</v>
      </c>
      <c r="L124" s="5">
        <f t="shared" si="158"/>
        <v>0</v>
      </c>
      <c r="M124" s="5">
        <f t="shared" si="158"/>
        <v>0</v>
      </c>
      <c r="N124" s="5">
        <f t="shared" si="158"/>
        <v>0</v>
      </c>
      <c r="O124" s="5">
        <f t="shared" si="128"/>
        <v>0</v>
      </c>
      <c r="P124" s="5">
        <f>VLOOKUP(CONCATENATE($F124," ",$G124),AllocFactorMatrix,(P$4+1),FALSE)*$E131</f>
        <v>0</v>
      </c>
      <c r="Q124" s="5">
        <f>VLOOKUP(CONCATENATE($F124," ",$G124),AllocFactorMatrix,(Q$4+1),FALSE)*$E131</f>
        <v>0</v>
      </c>
      <c r="R124" s="5">
        <f>VLOOKUP(CONCATENATE($F124," ",$G124),AllocFactorMatrix,(R$4+1),FALSE)*$E131</f>
        <v>0</v>
      </c>
      <c r="S124" s="5">
        <f>VLOOKUP(CONCATENATE($F124," ",$G124),AllocFactorMatrix,(S$4+1),FALSE)*$E131</f>
        <v>0</v>
      </c>
      <c r="T124" s="5">
        <f t="shared" si="141"/>
        <v>0</v>
      </c>
      <c r="U124" s="5">
        <f>VLOOKUP(CONCATENATE($F124," ",$G124),AllocFactorMatrix,(U$4+1),FALSE)*$E131</f>
        <v>0</v>
      </c>
      <c r="V124" s="5">
        <f>VLOOKUP(CONCATENATE($F124," ",$G124),AllocFactorMatrix,(V$4+1),FALSE)*$E131</f>
        <v>0</v>
      </c>
      <c r="W124" s="5">
        <f>VLOOKUP(CONCATENATE($F124," ",$G124),AllocFactorMatrix,(W$4+1),FALSE)*$E131</f>
        <v>0</v>
      </c>
      <c r="X124" s="5">
        <f>VLOOKUP(CONCATENATE($F124," ",$G124),AllocFactorMatrix,(X$4+1),FALSE)*$E131</f>
        <v>0</v>
      </c>
      <c r="Y124" s="5">
        <f>SUBTOTAL(9,U124:X124)</f>
        <v>0</v>
      </c>
      <c r="Z124" s="5">
        <f>VLOOKUP(CONCATENATE($F124," ",$G124),AllocFactorMatrix,(Z$4+1),FALSE)*$E131</f>
        <v>0</v>
      </c>
      <c r="AA124" s="5">
        <f>VLOOKUP(CONCATENATE($F124," ",$G124),AllocFactorMatrix,(AA$4+1),FALSE)*$E131</f>
        <v>0</v>
      </c>
      <c r="AB124" s="5">
        <f t="shared" si="139"/>
        <v>0</v>
      </c>
      <c r="AC124" s="5">
        <f>VLOOKUP(CONCATENATE($F124," ",$G124),AllocFactorMatrix,(AC$4+1),FALSE)*$E131</f>
        <v>0</v>
      </c>
      <c r="AD124" s="5">
        <f>VLOOKUP(CONCATENATE($F124," ",$G124),AllocFactorMatrix,(AD$4+1),FALSE)*$E131</f>
        <v>0</v>
      </c>
      <c r="AE124" s="5">
        <f>VLOOKUP(CONCATENATE($F124," ",$G124),AllocFactorMatrix,(AE$4+1),FALSE)*$E131</f>
        <v>0</v>
      </c>
    </row>
    <row r="125" spans="4:31" hidden="1" outlineLevel="1">
      <c r="E125" s="45"/>
      <c r="F125" s="167" t="str">
        <f>F131</f>
        <v>DIST_METERS</v>
      </c>
      <c r="G125" s="48" t="str">
        <f>$G$9</f>
        <v>BULKTRAN</v>
      </c>
      <c r="H125" s="4">
        <f t="shared" si="137"/>
        <v>0</v>
      </c>
      <c r="I125" s="5">
        <f t="shared" ref="I125:N125" si="159">VLOOKUP(CONCATENATE($F125," ",$G125),AllocFactorMatrix,(I$4+1),FALSE)*$E131</f>
        <v>0</v>
      </c>
      <c r="J125" s="47">
        <f t="shared" si="159"/>
        <v>0</v>
      </c>
      <c r="K125" s="47">
        <f t="shared" si="159"/>
        <v>0</v>
      </c>
      <c r="L125" s="5">
        <f t="shared" si="159"/>
        <v>0</v>
      </c>
      <c r="M125" s="5">
        <f t="shared" si="159"/>
        <v>0</v>
      </c>
      <c r="N125" s="5">
        <f t="shared" si="159"/>
        <v>0</v>
      </c>
      <c r="O125" s="5">
        <f t="shared" si="128"/>
        <v>0</v>
      </c>
      <c r="P125" s="5">
        <f>VLOOKUP(CONCATENATE($F125," ",$G125),AllocFactorMatrix,(P$4+1),FALSE)*$E131</f>
        <v>0</v>
      </c>
      <c r="Q125" s="5">
        <f>VLOOKUP(CONCATENATE($F125," ",$G125),AllocFactorMatrix,(Q$4+1),FALSE)*$E131</f>
        <v>0</v>
      </c>
      <c r="R125" s="5">
        <f>VLOOKUP(CONCATENATE($F125," ",$G125),AllocFactorMatrix,(R$4+1),FALSE)*$E131</f>
        <v>0</v>
      </c>
      <c r="S125" s="5">
        <f>VLOOKUP(CONCATENATE($F125," ",$G125),AllocFactorMatrix,(S$4+1),FALSE)*$E131</f>
        <v>0</v>
      </c>
      <c r="T125" s="5">
        <f t="shared" si="141"/>
        <v>0</v>
      </c>
      <c r="U125" s="5">
        <f>VLOOKUP(CONCATENATE($F125," ",$G125),AllocFactorMatrix,(U$4+1),FALSE)*$E131</f>
        <v>0</v>
      </c>
      <c r="V125" s="5">
        <f>VLOOKUP(CONCATENATE($F125," ",$G125),AllocFactorMatrix,(V$4+1),FALSE)*$E131</f>
        <v>0</v>
      </c>
      <c r="W125" s="5">
        <f>VLOOKUP(CONCATENATE($F125," ",$G125),AllocFactorMatrix,(W$4+1),FALSE)*$E131</f>
        <v>0</v>
      </c>
      <c r="X125" s="5">
        <f>VLOOKUP(CONCATENATE($F125," ",$G125),AllocFactorMatrix,(X$4+1),FALSE)*$E131</f>
        <v>0</v>
      </c>
      <c r="Y125" s="5">
        <f t="shared" ref="Y125:Y131" si="160">SUBTOTAL(9,U125:X125)</f>
        <v>0</v>
      </c>
      <c r="Z125" s="5">
        <f>VLOOKUP(CONCATENATE($F125," ",$G125),AllocFactorMatrix,(Z$4+1),FALSE)*$E131</f>
        <v>0</v>
      </c>
      <c r="AA125" s="5">
        <f>VLOOKUP(CONCATENATE($F125," ",$G125),AllocFactorMatrix,(AA$4+1),FALSE)*$E131</f>
        <v>0</v>
      </c>
      <c r="AB125" s="5">
        <f t="shared" si="139"/>
        <v>0</v>
      </c>
      <c r="AC125" s="5">
        <f>VLOOKUP(CONCATENATE($F125," ",$G125),AllocFactorMatrix,(AC$4+1),FALSE)*$E131</f>
        <v>0</v>
      </c>
      <c r="AD125" s="5">
        <f>VLOOKUP(CONCATENATE($F125," ",$G125),AllocFactorMatrix,(AD$4+1),FALSE)*$E131</f>
        <v>0</v>
      </c>
      <c r="AE125" s="5">
        <f>VLOOKUP(CONCATENATE($F125," ",$G125),AllocFactorMatrix,(AE$4+1),FALSE)*$E131</f>
        <v>0</v>
      </c>
    </row>
    <row r="126" spans="4:31" hidden="1" outlineLevel="1">
      <c r="E126" s="45"/>
      <c r="F126" s="167" t="str">
        <f>F131</f>
        <v>DIST_METERS</v>
      </c>
      <c r="G126" s="48" t="str">
        <f>$G$10</f>
        <v>SUBTRAN</v>
      </c>
      <c r="H126" s="4">
        <f t="shared" si="137"/>
        <v>0</v>
      </c>
      <c r="I126" s="5">
        <f t="shared" ref="I126:N126" si="161">VLOOKUP(CONCATENATE($F126," ",$G126),AllocFactorMatrix,(I$4+1),FALSE)*$E131</f>
        <v>0</v>
      </c>
      <c r="J126" s="47">
        <f t="shared" si="161"/>
        <v>0</v>
      </c>
      <c r="K126" s="47">
        <f t="shared" si="161"/>
        <v>0</v>
      </c>
      <c r="L126" s="5">
        <f t="shared" si="161"/>
        <v>0</v>
      </c>
      <c r="M126" s="5">
        <f t="shared" si="161"/>
        <v>0</v>
      </c>
      <c r="N126" s="5">
        <f t="shared" si="161"/>
        <v>0</v>
      </c>
      <c r="O126" s="5">
        <f t="shared" si="128"/>
        <v>0</v>
      </c>
      <c r="P126" s="5">
        <f>VLOOKUP(CONCATENATE($F126," ",$G126),AllocFactorMatrix,(P$4+1),FALSE)*$E131</f>
        <v>0</v>
      </c>
      <c r="Q126" s="5">
        <f>VLOOKUP(CONCATENATE($F126," ",$G126),AllocFactorMatrix,(Q$4+1),FALSE)*$E131</f>
        <v>0</v>
      </c>
      <c r="R126" s="5">
        <f>VLOOKUP(CONCATENATE($F126," ",$G126),AllocFactorMatrix,(R$4+1),FALSE)*$E131</f>
        <v>0</v>
      </c>
      <c r="S126" s="5">
        <f>VLOOKUP(CONCATENATE($F126," ",$G126),AllocFactorMatrix,(S$4+1),FALSE)*$E131</f>
        <v>0</v>
      </c>
      <c r="T126" s="5">
        <f t="shared" si="141"/>
        <v>0</v>
      </c>
      <c r="U126" s="5">
        <f>VLOOKUP(CONCATENATE($F126," ",$G126),AllocFactorMatrix,(U$4+1),FALSE)*$E131</f>
        <v>0</v>
      </c>
      <c r="V126" s="5">
        <f>VLOOKUP(CONCATENATE($F126," ",$G126),AllocFactorMatrix,(V$4+1),FALSE)*$E131</f>
        <v>0</v>
      </c>
      <c r="W126" s="5">
        <f>VLOOKUP(CONCATENATE($F126," ",$G126),AllocFactorMatrix,(W$4+1),FALSE)*$E131</f>
        <v>0</v>
      </c>
      <c r="X126" s="5">
        <f>VLOOKUP(CONCATENATE($F126," ",$G126),AllocFactorMatrix,(X$4+1),FALSE)*$E131</f>
        <v>0</v>
      </c>
      <c r="Y126" s="5">
        <f t="shared" si="160"/>
        <v>0</v>
      </c>
      <c r="Z126" s="5">
        <f>VLOOKUP(CONCATENATE($F126," ",$G126),AllocFactorMatrix,(Z$4+1),FALSE)*$E131</f>
        <v>0</v>
      </c>
      <c r="AA126" s="5">
        <f>VLOOKUP(CONCATENATE($F126," ",$G126),AllocFactorMatrix,(AA$4+1),FALSE)*$E131</f>
        <v>0</v>
      </c>
      <c r="AB126" s="5">
        <f t="shared" si="139"/>
        <v>0</v>
      </c>
      <c r="AC126" s="5">
        <f>VLOOKUP(CONCATENATE($F126," ",$G126),AllocFactorMatrix,(AC$4+1),FALSE)*$E131</f>
        <v>0</v>
      </c>
      <c r="AD126" s="5">
        <f>VLOOKUP(CONCATENATE($F126," ",$G126),AllocFactorMatrix,(AD$4+1),FALSE)*$E131</f>
        <v>0</v>
      </c>
      <c r="AE126" s="5">
        <f>VLOOKUP(CONCATENATE($F126," ",$G126),AllocFactorMatrix,(AE$4+1),FALSE)*$E131</f>
        <v>0</v>
      </c>
    </row>
    <row r="127" spans="4:31" hidden="1" outlineLevel="1">
      <c r="E127" s="45"/>
      <c r="F127" s="167" t="str">
        <f>F131</f>
        <v>DIST_METERS</v>
      </c>
      <c r="G127" s="48" t="str">
        <f>$G$11</f>
        <v>DISTPRI</v>
      </c>
      <c r="H127" s="4">
        <f t="shared" si="137"/>
        <v>0</v>
      </c>
      <c r="I127" s="5">
        <f t="shared" ref="I127:N127" si="162">VLOOKUP(CONCATENATE($F127," ",$G127),AllocFactorMatrix,(I$4+1),FALSE)*$E131</f>
        <v>0</v>
      </c>
      <c r="J127" s="47">
        <f t="shared" si="162"/>
        <v>0</v>
      </c>
      <c r="K127" s="47">
        <f t="shared" si="162"/>
        <v>0</v>
      </c>
      <c r="L127" s="5">
        <f t="shared" si="162"/>
        <v>0</v>
      </c>
      <c r="M127" s="5">
        <f t="shared" si="162"/>
        <v>0</v>
      </c>
      <c r="N127" s="5">
        <f t="shared" si="162"/>
        <v>0</v>
      </c>
      <c r="O127" s="5">
        <f t="shared" si="128"/>
        <v>0</v>
      </c>
      <c r="P127" s="5">
        <f>VLOOKUP(CONCATENATE($F127," ",$G127),AllocFactorMatrix,(P$4+1),FALSE)*$E131</f>
        <v>0</v>
      </c>
      <c r="Q127" s="5">
        <f>VLOOKUP(CONCATENATE($F127," ",$G127),AllocFactorMatrix,(Q$4+1),FALSE)*$E131</f>
        <v>0</v>
      </c>
      <c r="R127" s="5">
        <f>VLOOKUP(CONCATENATE($F127," ",$G127),AllocFactorMatrix,(R$4+1),FALSE)*$E131</f>
        <v>0</v>
      </c>
      <c r="S127" s="5">
        <f>VLOOKUP(CONCATENATE($F127," ",$G127),AllocFactorMatrix,(S$4+1),FALSE)*$E131</f>
        <v>0</v>
      </c>
      <c r="T127" s="5">
        <f t="shared" si="141"/>
        <v>0</v>
      </c>
      <c r="U127" s="5">
        <f>VLOOKUP(CONCATENATE($F127," ",$G127),AllocFactorMatrix,(U$4+1),FALSE)*$E131</f>
        <v>0</v>
      </c>
      <c r="V127" s="5">
        <f>VLOOKUP(CONCATENATE($F127," ",$G127),AllocFactorMatrix,(V$4+1),FALSE)*$E131</f>
        <v>0</v>
      </c>
      <c r="W127" s="5">
        <f>VLOOKUP(CONCATENATE($F127," ",$G127),AllocFactorMatrix,(W$4+1),FALSE)*$E131</f>
        <v>0</v>
      </c>
      <c r="X127" s="5">
        <f>VLOOKUP(CONCATENATE($F127," ",$G127),AllocFactorMatrix,(X$4+1),FALSE)*$E131</f>
        <v>0</v>
      </c>
      <c r="Y127" s="5">
        <f t="shared" si="160"/>
        <v>0</v>
      </c>
      <c r="Z127" s="5">
        <f>VLOOKUP(CONCATENATE($F127," ",$G127),AllocFactorMatrix,(Z$4+1),FALSE)*$E131</f>
        <v>0</v>
      </c>
      <c r="AA127" s="5">
        <f>VLOOKUP(CONCATENATE($F127," ",$G127),AllocFactorMatrix,(AA$4+1),FALSE)*$E131</f>
        <v>0</v>
      </c>
      <c r="AB127" s="5">
        <f t="shared" si="139"/>
        <v>0</v>
      </c>
      <c r="AC127" s="5">
        <f>VLOOKUP(CONCATENATE($F127," ",$G127),AllocFactorMatrix,(AC$4+1),FALSE)*$E131</f>
        <v>0</v>
      </c>
      <c r="AD127" s="5">
        <f>VLOOKUP(CONCATENATE($F127," ",$G127),AllocFactorMatrix,(AD$4+1),FALSE)*$E131</f>
        <v>0</v>
      </c>
      <c r="AE127" s="5">
        <f>VLOOKUP(CONCATENATE($F127," ",$G127),AllocFactorMatrix,(AE$4+1),FALSE)*$E131</f>
        <v>0</v>
      </c>
    </row>
    <row r="128" spans="4:31" hidden="1" outlineLevel="1">
      <c r="E128" s="45"/>
      <c r="F128" s="167" t="str">
        <f>F131</f>
        <v>DIST_METERS</v>
      </c>
      <c r="G128" s="48" t="str">
        <f>$G$12</f>
        <v>DISTSEC</v>
      </c>
      <c r="H128" s="4">
        <f t="shared" si="137"/>
        <v>0</v>
      </c>
      <c r="I128" s="5">
        <f t="shared" ref="I128:N128" si="163">VLOOKUP(CONCATENATE($F128," ",$G128),AllocFactorMatrix,(I$4+1),FALSE)*$E131</f>
        <v>0</v>
      </c>
      <c r="J128" s="47">
        <f t="shared" si="163"/>
        <v>0</v>
      </c>
      <c r="K128" s="47">
        <f t="shared" si="163"/>
        <v>0</v>
      </c>
      <c r="L128" s="5">
        <f t="shared" si="163"/>
        <v>0</v>
      </c>
      <c r="M128" s="5">
        <f t="shared" si="163"/>
        <v>0</v>
      </c>
      <c r="N128" s="5">
        <f t="shared" si="163"/>
        <v>0</v>
      </c>
      <c r="O128" s="5">
        <f t="shared" si="128"/>
        <v>0</v>
      </c>
      <c r="P128" s="5">
        <f>VLOOKUP(CONCATENATE($F128," ",$G128),AllocFactorMatrix,(P$4+1),FALSE)*$E131</f>
        <v>0</v>
      </c>
      <c r="Q128" s="5">
        <f>VLOOKUP(CONCATENATE($F128," ",$G128),AllocFactorMatrix,(Q$4+1),FALSE)*$E131</f>
        <v>0</v>
      </c>
      <c r="R128" s="5">
        <f>VLOOKUP(CONCATENATE($F128," ",$G128),AllocFactorMatrix,(R$4+1),FALSE)*$E131</f>
        <v>0</v>
      </c>
      <c r="S128" s="5">
        <f>VLOOKUP(CONCATENATE($F128," ",$G128),AllocFactorMatrix,(S$4+1),FALSE)*$E131</f>
        <v>0</v>
      </c>
      <c r="T128" s="5">
        <f t="shared" si="141"/>
        <v>0</v>
      </c>
      <c r="U128" s="5">
        <f>VLOOKUP(CONCATENATE($F128," ",$G128),AllocFactorMatrix,(U$4+1),FALSE)*$E131</f>
        <v>0</v>
      </c>
      <c r="V128" s="5">
        <f>VLOOKUP(CONCATENATE($F128," ",$G128),AllocFactorMatrix,(V$4+1),FALSE)*$E131</f>
        <v>0</v>
      </c>
      <c r="W128" s="5">
        <f>VLOOKUP(CONCATENATE($F128," ",$G128),AllocFactorMatrix,(W$4+1),FALSE)*$E131</f>
        <v>0</v>
      </c>
      <c r="X128" s="5">
        <f>VLOOKUP(CONCATENATE($F128," ",$G128),AllocFactorMatrix,(X$4+1),FALSE)*$E131</f>
        <v>0</v>
      </c>
      <c r="Y128" s="5">
        <f t="shared" si="160"/>
        <v>0</v>
      </c>
      <c r="Z128" s="5">
        <f>VLOOKUP(CONCATENATE($F128," ",$G128),AllocFactorMatrix,(Z$4+1),FALSE)*$E131</f>
        <v>0</v>
      </c>
      <c r="AA128" s="5">
        <f>VLOOKUP(CONCATENATE($F128," ",$G128),AllocFactorMatrix,(AA$4+1),FALSE)*$E131</f>
        <v>0</v>
      </c>
      <c r="AB128" s="5">
        <f t="shared" si="139"/>
        <v>0</v>
      </c>
      <c r="AC128" s="5">
        <f>VLOOKUP(CONCATENATE($F128," ",$G128),AllocFactorMatrix,(AC$4+1),FALSE)*$E131</f>
        <v>0</v>
      </c>
      <c r="AD128" s="5">
        <f>VLOOKUP(CONCATENATE($F128," ",$G128),AllocFactorMatrix,(AD$4+1),FALSE)*$E131</f>
        <v>0</v>
      </c>
      <c r="AE128" s="5">
        <f>VLOOKUP(CONCATENATE($F128," ",$G128),AllocFactorMatrix,(AE$4+1),FALSE)*$E131</f>
        <v>0</v>
      </c>
    </row>
    <row r="129" spans="4:31" hidden="1" outlineLevel="1">
      <c r="E129" s="45"/>
      <c r="F129" s="167" t="str">
        <f>F131</f>
        <v>DIST_METERS</v>
      </c>
      <c r="G129" s="48" t="str">
        <f>$G$13</f>
        <v>ENERGY</v>
      </c>
      <c r="H129" s="4">
        <f t="shared" si="137"/>
        <v>0</v>
      </c>
      <c r="I129" s="5">
        <f t="shared" ref="I129:N129" si="164">VLOOKUP(CONCATENATE($F129," ",$G129),AllocFactorMatrix,(I$4+1),FALSE)*$E131</f>
        <v>0</v>
      </c>
      <c r="J129" s="47">
        <f t="shared" si="164"/>
        <v>0</v>
      </c>
      <c r="K129" s="47">
        <f t="shared" si="164"/>
        <v>0</v>
      </c>
      <c r="L129" s="5">
        <f t="shared" si="164"/>
        <v>0</v>
      </c>
      <c r="M129" s="5">
        <f t="shared" si="164"/>
        <v>0</v>
      </c>
      <c r="N129" s="5">
        <f t="shared" si="164"/>
        <v>0</v>
      </c>
      <c r="O129" s="5">
        <f t="shared" si="128"/>
        <v>0</v>
      </c>
      <c r="P129" s="5">
        <f>VLOOKUP(CONCATENATE($F129," ",$G129),AllocFactorMatrix,(P$4+1),FALSE)*$E131</f>
        <v>0</v>
      </c>
      <c r="Q129" s="5">
        <f>VLOOKUP(CONCATENATE($F129," ",$G129),AllocFactorMatrix,(Q$4+1),FALSE)*$E131</f>
        <v>0</v>
      </c>
      <c r="R129" s="5">
        <f>VLOOKUP(CONCATENATE($F129," ",$G129),AllocFactorMatrix,(R$4+1),FALSE)*$E131</f>
        <v>0</v>
      </c>
      <c r="S129" s="5">
        <f>VLOOKUP(CONCATENATE($F129," ",$G129),AllocFactorMatrix,(S$4+1),FALSE)*$E131</f>
        <v>0</v>
      </c>
      <c r="T129" s="5">
        <f t="shared" si="141"/>
        <v>0</v>
      </c>
      <c r="U129" s="5">
        <f>VLOOKUP(CONCATENATE($F129," ",$G129),AllocFactorMatrix,(U$4+1),FALSE)*$E131</f>
        <v>0</v>
      </c>
      <c r="V129" s="5">
        <f>VLOOKUP(CONCATENATE($F129," ",$G129),AllocFactorMatrix,(V$4+1),FALSE)*$E131</f>
        <v>0</v>
      </c>
      <c r="W129" s="5">
        <f>VLOOKUP(CONCATENATE($F129," ",$G129),AllocFactorMatrix,(W$4+1),FALSE)*$E131</f>
        <v>0</v>
      </c>
      <c r="X129" s="5">
        <f>VLOOKUP(CONCATENATE($F129," ",$G129),AllocFactorMatrix,(X$4+1),FALSE)*$E131</f>
        <v>0</v>
      </c>
      <c r="Y129" s="5">
        <f t="shared" si="160"/>
        <v>0</v>
      </c>
      <c r="Z129" s="5">
        <f>VLOOKUP(CONCATENATE($F129," ",$G129),AllocFactorMatrix,(Z$4+1),FALSE)*$E131</f>
        <v>0</v>
      </c>
      <c r="AA129" s="5">
        <f>VLOOKUP(CONCATENATE($F129," ",$G129),AllocFactorMatrix,(AA$4+1),FALSE)*$E131</f>
        <v>0</v>
      </c>
      <c r="AB129" s="5">
        <f t="shared" si="139"/>
        <v>0</v>
      </c>
      <c r="AC129" s="5">
        <f>VLOOKUP(CONCATENATE($F129," ",$G129),AllocFactorMatrix,(AC$4+1),FALSE)*$E131</f>
        <v>0</v>
      </c>
      <c r="AD129" s="5">
        <f>VLOOKUP(CONCATENATE($F129," ",$G129),AllocFactorMatrix,(AD$4+1),FALSE)*$E131</f>
        <v>0</v>
      </c>
      <c r="AE129" s="5">
        <f>VLOOKUP(CONCATENATE($F129," ",$G129),AllocFactorMatrix,(AE$4+1),FALSE)*$E131</f>
        <v>0</v>
      </c>
    </row>
    <row r="130" spans="4:31" hidden="1" outlineLevel="1">
      <c r="E130" s="45"/>
      <c r="F130" s="167" t="str">
        <f>F131</f>
        <v>DIST_METERS</v>
      </c>
      <c r="G130" s="48" t="str">
        <f>$G$14</f>
        <v>CUSTOMER</v>
      </c>
      <c r="H130" s="4">
        <f t="shared" si="137"/>
        <v>25229878.410000004</v>
      </c>
      <c r="I130" s="5">
        <f t="shared" ref="I130:N130" si="165">VLOOKUP(CONCATENATE($F130," ",$G130),AllocFactorMatrix,(I$4+1),FALSE)*$E131</f>
        <v>11284882.710261708</v>
      </c>
      <c r="J130" s="47">
        <f t="shared" si="165"/>
        <v>2272.3001211763903</v>
      </c>
      <c r="K130" s="47">
        <f t="shared" si="165"/>
        <v>3619.1896321562613</v>
      </c>
      <c r="L130" s="5">
        <f t="shared" si="165"/>
        <v>8507963.0696672183</v>
      </c>
      <c r="M130" s="5">
        <f t="shared" si="165"/>
        <v>1223062.9223659097</v>
      </c>
      <c r="N130" s="5">
        <f t="shared" si="165"/>
        <v>206021.10199190906</v>
      </c>
      <c r="O130" s="5">
        <f t="shared" si="128"/>
        <v>9937047.0940250363</v>
      </c>
      <c r="P130" s="5">
        <f>VLOOKUP(CONCATENATE($F130," ",$G130),AllocFactorMatrix,(P$4+1),FALSE)*$E131</f>
        <v>1303220.0058997567</v>
      </c>
      <c r="Q130" s="5">
        <f>VLOOKUP(CONCATENATE($F130," ",$G130),AllocFactorMatrix,(Q$4+1),FALSE)*$E131</f>
        <v>430231.46421306761</v>
      </c>
      <c r="R130" s="5">
        <f>VLOOKUP(CONCATENATE($F130," ",$G130),AllocFactorMatrix,(R$4+1),FALSE)*$E131</f>
        <v>506687.63442786038</v>
      </c>
      <c r="S130" s="5">
        <f>VLOOKUP(CONCATENATE($F130," ",$G130),AllocFactorMatrix,(S$4+1),FALSE)*$E131</f>
        <v>63335.081684388395</v>
      </c>
      <c r="T130" s="5">
        <f t="shared" si="141"/>
        <v>2303474.1862250729</v>
      </c>
      <c r="U130" s="5">
        <f>VLOOKUP(CONCATENATE($F130," ",$G130),AllocFactorMatrix,(U$4+1),FALSE)*$E131</f>
        <v>8124.2776819257597</v>
      </c>
      <c r="V130" s="5">
        <f>VLOOKUP(CONCATENATE($F130," ",$G130),AllocFactorMatrix,(V$4+1),FALSE)*$E131</f>
        <v>305060.65436340118</v>
      </c>
      <c r="W130" s="5">
        <f>VLOOKUP(CONCATENATE($F130," ",$G130),AllocFactorMatrix,(W$4+1),FALSE)*$E131</f>
        <v>851716.57028775488</v>
      </c>
      <c r="X130" s="5">
        <f>VLOOKUP(CONCATENATE($F130," ",$G130),AllocFactorMatrix,(X$4+1),FALSE)*$E131</f>
        <v>253339.55107613659</v>
      </c>
      <c r="Y130" s="5">
        <f t="shared" si="160"/>
        <v>1418241.0534092183</v>
      </c>
      <c r="Z130" s="5">
        <f>VLOOKUP(CONCATENATE($F130," ",$G130),AllocFactorMatrix,(Z$4+1),FALSE)*$E131</f>
        <v>248590.95188110607</v>
      </c>
      <c r="AA130" s="5">
        <f>VLOOKUP(CONCATENATE($F130," ",$G130),AllocFactorMatrix,(AA$4+1),FALSE)*$E131</f>
        <v>5621.218289184264</v>
      </c>
      <c r="AB130" s="5">
        <f t="shared" si="139"/>
        <v>254212.17017029034</v>
      </c>
      <c r="AC130" s="5">
        <f>VLOOKUP(CONCATENATE($F130," ",$G130),AllocFactorMatrix,(AC$4+1),FALSE)*$E131</f>
        <v>26129.706155340184</v>
      </c>
      <c r="AD130" s="5">
        <f>VLOOKUP(CONCATENATE($F130," ",$G130),AllocFactorMatrix,(AD$4+1),FALSE)*$E131</f>
        <v>0</v>
      </c>
      <c r="AE130" s="5">
        <f>VLOOKUP(CONCATENATE($F130," ",$G130),AllocFactorMatrix,(AE$4+1),FALSE)*$E131</f>
        <v>0</v>
      </c>
    </row>
    <row r="131" spans="4:31" collapsed="1">
      <c r="D131" s="48" t="s">
        <v>93</v>
      </c>
      <c r="E131" s="50">
        <v>25229878.41</v>
      </c>
      <c r="F131" s="88" t="s">
        <v>45</v>
      </c>
      <c r="G131" s="48" t="str">
        <f>$G$15</f>
        <v>TOTAL</v>
      </c>
      <c r="H131" s="4">
        <f t="shared" si="137"/>
        <v>25229878.410000004</v>
      </c>
      <c r="I131" s="5">
        <f t="shared" ref="I131:N131" si="166">VLOOKUP(CONCATENATE($F131," ",$G131),AllocFactorMatrix,(I$4+1),FALSE)*$E131</f>
        <v>11284882.710261708</v>
      </c>
      <c r="J131" s="47">
        <f t="shared" si="166"/>
        <v>2272.3001211763903</v>
      </c>
      <c r="K131" s="47">
        <f t="shared" si="166"/>
        <v>3619.1896321562613</v>
      </c>
      <c r="L131" s="5">
        <f t="shared" si="166"/>
        <v>8507963.0696672183</v>
      </c>
      <c r="M131" s="5">
        <f t="shared" si="166"/>
        <v>1223062.9223659097</v>
      </c>
      <c r="N131" s="5">
        <f t="shared" si="166"/>
        <v>206021.10199190906</v>
      </c>
      <c r="O131" s="5">
        <f t="shared" si="128"/>
        <v>9937047.0940250363</v>
      </c>
      <c r="P131" s="5">
        <f>VLOOKUP(CONCATENATE($F131," ",$G131),AllocFactorMatrix,(P$4+1),FALSE)*$E131</f>
        <v>1303220.0058997567</v>
      </c>
      <c r="Q131" s="5">
        <f>VLOOKUP(CONCATENATE($F131," ",$G131),AllocFactorMatrix,(Q$4+1),FALSE)*$E131</f>
        <v>430231.46421306761</v>
      </c>
      <c r="R131" s="5">
        <f>VLOOKUP(CONCATENATE($F131," ",$G131),AllocFactorMatrix,(R$4+1),FALSE)*$E131</f>
        <v>506687.63442786038</v>
      </c>
      <c r="S131" s="5">
        <f>VLOOKUP(CONCATENATE($F131," ",$G131),AllocFactorMatrix,(S$4+1),FALSE)*$E131</f>
        <v>63335.081684388395</v>
      </c>
      <c r="T131" s="5">
        <f t="shared" si="141"/>
        <v>2303474.1862250729</v>
      </c>
      <c r="U131" s="5">
        <f>VLOOKUP(CONCATENATE($F131," ",$G131),AllocFactorMatrix,(U$4+1),FALSE)*$E131</f>
        <v>8124.2776819257597</v>
      </c>
      <c r="V131" s="5">
        <f>VLOOKUP(CONCATENATE($F131," ",$G131),AllocFactorMatrix,(V$4+1),FALSE)*$E131</f>
        <v>305060.65436340118</v>
      </c>
      <c r="W131" s="5">
        <f>VLOOKUP(CONCATENATE($F131," ",$G131),AllocFactorMatrix,(W$4+1),FALSE)*$E131</f>
        <v>851716.57028775488</v>
      </c>
      <c r="X131" s="5">
        <f>VLOOKUP(CONCATENATE($F131," ",$G131),AllocFactorMatrix,(X$4+1),FALSE)*$E131</f>
        <v>253339.55107613659</v>
      </c>
      <c r="Y131" s="5">
        <f t="shared" si="160"/>
        <v>1418241.0534092183</v>
      </c>
      <c r="Z131" s="5">
        <f>VLOOKUP(CONCATENATE($F131," ",$G131),AllocFactorMatrix,(Z$4+1),FALSE)*$E131</f>
        <v>248590.95188110607</v>
      </c>
      <c r="AA131" s="5">
        <f>VLOOKUP(CONCATENATE($F131," ",$G131),AllocFactorMatrix,(AA$4+1),FALSE)*$E131</f>
        <v>5621.218289184264</v>
      </c>
      <c r="AB131" s="5">
        <f t="shared" si="139"/>
        <v>254212.17017029034</v>
      </c>
      <c r="AC131" s="5">
        <f>VLOOKUP(CONCATENATE($F131," ",$G131),AllocFactorMatrix,(AC$4+1),FALSE)*$E131</f>
        <v>26129.706155340184</v>
      </c>
      <c r="AD131" s="5">
        <f>VLOOKUP(CONCATENATE($F131," ",$G131),AllocFactorMatrix,(AD$4+1),FALSE)*$E131</f>
        <v>0</v>
      </c>
      <c r="AE131" s="5">
        <f>VLOOKUP(CONCATENATE($F131," ",$G131),AllocFactorMatrix,(AE$4+1),FALSE)*$E131</f>
        <v>0</v>
      </c>
    </row>
    <row r="132" spans="4:31" hidden="1" outlineLevel="1">
      <c r="E132" s="45"/>
      <c r="F132" s="167" t="str">
        <f>F139</f>
        <v>DIST_OL</v>
      </c>
      <c r="G132" s="48" t="str">
        <f>$G$8</f>
        <v>PRODUCTION</v>
      </c>
      <c r="H132" s="4">
        <f t="shared" si="137"/>
        <v>0</v>
      </c>
      <c r="I132" s="5">
        <f t="shared" ref="I132:N132" si="167">VLOOKUP(CONCATENATE($F132," ",$G132),AllocFactorMatrix,(I$4+1),FALSE)*$E139</f>
        <v>0</v>
      </c>
      <c r="J132" s="47">
        <f t="shared" si="167"/>
        <v>0</v>
      </c>
      <c r="K132" s="47">
        <f t="shared" si="167"/>
        <v>0</v>
      </c>
      <c r="L132" s="5">
        <f t="shared" si="167"/>
        <v>0</v>
      </c>
      <c r="M132" s="5">
        <f t="shared" si="167"/>
        <v>0</v>
      </c>
      <c r="N132" s="5">
        <f t="shared" si="167"/>
        <v>0</v>
      </c>
      <c r="O132" s="5">
        <f t="shared" ref="O132:O147" si="168">SUBTOTAL(9,L132:N132)</f>
        <v>0</v>
      </c>
      <c r="P132" s="5">
        <f>VLOOKUP(CONCATENATE($F132," ",$G132),AllocFactorMatrix,(P$4+1),FALSE)*$E139</f>
        <v>0</v>
      </c>
      <c r="Q132" s="5">
        <f>VLOOKUP(CONCATENATE($F132," ",$G132),AllocFactorMatrix,(Q$4+1),FALSE)*$E139</f>
        <v>0</v>
      </c>
      <c r="R132" s="5">
        <f>VLOOKUP(CONCATENATE($F132," ",$G132),AllocFactorMatrix,(R$4+1),FALSE)*$E139</f>
        <v>0</v>
      </c>
      <c r="S132" s="5">
        <f>VLOOKUP(CONCATENATE($F132," ",$G132),AllocFactorMatrix,(S$4+1),FALSE)*$E139</f>
        <v>0</v>
      </c>
      <c r="T132" s="5">
        <f t="shared" si="141"/>
        <v>0</v>
      </c>
      <c r="U132" s="5">
        <f>VLOOKUP(CONCATENATE($F132," ",$G132),AllocFactorMatrix,(U$4+1),FALSE)*$E139</f>
        <v>0</v>
      </c>
      <c r="V132" s="5">
        <f>VLOOKUP(CONCATENATE($F132," ",$G132),AllocFactorMatrix,(V$4+1),FALSE)*$E139</f>
        <v>0</v>
      </c>
      <c r="W132" s="5">
        <f>VLOOKUP(CONCATENATE($F132," ",$G132),AllocFactorMatrix,(W$4+1),FALSE)*$E139</f>
        <v>0</v>
      </c>
      <c r="X132" s="5">
        <f>VLOOKUP(CONCATENATE($F132," ",$G132),AllocFactorMatrix,(X$4+1),FALSE)*$E139</f>
        <v>0</v>
      </c>
      <c r="Y132" s="5">
        <f>SUBTOTAL(9,U132:X132)</f>
        <v>0</v>
      </c>
      <c r="Z132" s="5">
        <f>VLOOKUP(CONCATENATE($F132," ",$G132),AllocFactorMatrix,(Z$4+1),FALSE)*$E139</f>
        <v>0</v>
      </c>
      <c r="AA132" s="5">
        <f>VLOOKUP(CONCATENATE($F132," ",$G132),AllocFactorMatrix,(AA$4+1),FALSE)*$E139</f>
        <v>0</v>
      </c>
      <c r="AB132" s="5">
        <f t="shared" si="139"/>
        <v>0</v>
      </c>
      <c r="AC132" s="5">
        <f>VLOOKUP(CONCATENATE($F132," ",$G132),AllocFactorMatrix,(AC$4+1),FALSE)*$E139</f>
        <v>0</v>
      </c>
      <c r="AD132" s="5">
        <f>VLOOKUP(CONCATENATE($F132," ",$G132),AllocFactorMatrix,(AD$4+1),FALSE)*$E139</f>
        <v>0</v>
      </c>
      <c r="AE132" s="5">
        <f>VLOOKUP(CONCATENATE($F132," ",$G132),AllocFactorMatrix,(AE$4+1),FALSE)*$E139</f>
        <v>0</v>
      </c>
    </row>
    <row r="133" spans="4:31" hidden="1" outlineLevel="1">
      <c r="E133" s="45"/>
      <c r="F133" s="167" t="str">
        <f>F139</f>
        <v>DIST_OL</v>
      </c>
      <c r="G133" s="48" t="str">
        <f>$G$9</f>
        <v>BULKTRAN</v>
      </c>
      <c r="H133" s="4">
        <f t="shared" si="137"/>
        <v>0</v>
      </c>
      <c r="I133" s="5">
        <f t="shared" ref="I133:N133" si="169">VLOOKUP(CONCATENATE($F133," ",$G133),AllocFactorMatrix,(I$4+1),FALSE)*$E139</f>
        <v>0</v>
      </c>
      <c r="J133" s="47">
        <f t="shared" si="169"/>
        <v>0</v>
      </c>
      <c r="K133" s="47">
        <f t="shared" si="169"/>
        <v>0</v>
      </c>
      <c r="L133" s="5">
        <f t="shared" si="169"/>
        <v>0</v>
      </c>
      <c r="M133" s="5">
        <f t="shared" si="169"/>
        <v>0</v>
      </c>
      <c r="N133" s="5">
        <f t="shared" si="169"/>
        <v>0</v>
      </c>
      <c r="O133" s="5">
        <f t="shared" si="168"/>
        <v>0</v>
      </c>
      <c r="P133" s="5">
        <f>VLOOKUP(CONCATENATE($F133," ",$G133),AllocFactorMatrix,(P$4+1),FALSE)*$E139</f>
        <v>0</v>
      </c>
      <c r="Q133" s="5">
        <f>VLOOKUP(CONCATENATE($F133," ",$G133),AllocFactorMatrix,(Q$4+1),FALSE)*$E139</f>
        <v>0</v>
      </c>
      <c r="R133" s="5">
        <f>VLOOKUP(CONCATENATE($F133," ",$G133),AllocFactorMatrix,(R$4+1),FALSE)*$E139</f>
        <v>0</v>
      </c>
      <c r="S133" s="5">
        <f>VLOOKUP(CONCATENATE($F133," ",$G133),AllocFactorMatrix,(S$4+1),FALSE)*$E139</f>
        <v>0</v>
      </c>
      <c r="T133" s="5">
        <f t="shared" si="141"/>
        <v>0</v>
      </c>
      <c r="U133" s="5">
        <f>VLOOKUP(CONCATENATE($F133," ",$G133),AllocFactorMatrix,(U$4+1),FALSE)*$E139</f>
        <v>0</v>
      </c>
      <c r="V133" s="5">
        <f>VLOOKUP(CONCATENATE($F133," ",$G133),AllocFactorMatrix,(V$4+1),FALSE)*$E139</f>
        <v>0</v>
      </c>
      <c r="W133" s="5">
        <f>VLOOKUP(CONCATENATE($F133," ",$G133),AllocFactorMatrix,(W$4+1),FALSE)*$E139</f>
        <v>0</v>
      </c>
      <c r="X133" s="5">
        <f>VLOOKUP(CONCATENATE($F133," ",$G133),AllocFactorMatrix,(X$4+1),FALSE)*$E139</f>
        <v>0</v>
      </c>
      <c r="Y133" s="5">
        <f t="shared" ref="Y133:Y139" si="170">SUBTOTAL(9,U133:X133)</f>
        <v>0</v>
      </c>
      <c r="Z133" s="5">
        <f>VLOOKUP(CONCATENATE($F133," ",$G133),AllocFactorMatrix,(Z$4+1),FALSE)*$E139</f>
        <v>0</v>
      </c>
      <c r="AA133" s="5">
        <f>VLOOKUP(CONCATENATE($F133," ",$G133),AllocFactorMatrix,(AA$4+1),FALSE)*$E139</f>
        <v>0</v>
      </c>
      <c r="AB133" s="5">
        <f t="shared" si="139"/>
        <v>0</v>
      </c>
      <c r="AC133" s="5">
        <f>VLOOKUP(CONCATENATE($F133," ",$G133),AllocFactorMatrix,(AC$4+1),FALSE)*$E139</f>
        <v>0</v>
      </c>
      <c r="AD133" s="5">
        <f>VLOOKUP(CONCATENATE($F133," ",$G133),AllocFactorMatrix,(AD$4+1),FALSE)*$E139</f>
        <v>0</v>
      </c>
      <c r="AE133" s="5">
        <f>VLOOKUP(CONCATENATE($F133," ",$G133),AllocFactorMatrix,(AE$4+1),FALSE)*$E139</f>
        <v>0</v>
      </c>
    </row>
    <row r="134" spans="4:31" hidden="1" outlineLevel="1">
      <c r="E134" s="45"/>
      <c r="F134" s="167" t="str">
        <f>F139</f>
        <v>DIST_OL</v>
      </c>
      <c r="G134" s="48" t="str">
        <f>$G$10</f>
        <v>SUBTRAN</v>
      </c>
      <c r="H134" s="4">
        <f t="shared" si="137"/>
        <v>0</v>
      </c>
      <c r="I134" s="5">
        <f t="shared" ref="I134:N134" si="171">VLOOKUP(CONCATENATE($F134," ",$G134),AllocFactorMatrix,(I$4+1),FALSE)*$E139</f>
        <v>0</v>
      </c>
      <c r="J134" s="47">
        <f t="shared" si="171"/>
        <v>0</v>
      </c>
      <c r="K134" s="47">
        <f t="shared" si="171"/>
        <v>0</v>
      </c>
      <c r="L134" s="5">
        <f t="shared" si="171"/>
        <v>0</v>
      </c>
      <c r="M134" s="5">
        <f t="shared" si="171"/>
        <v>0</v>
      </c>
      <c r="N134" s="5">
        <f t="shared" si="171"/>
        <v>0</v>
      </c>
      <c r="O134" s="5">
        <f t="shared" si="168"/>
        <v>0</v>
      </c>
      <c r="P134" s="5">
        <f>VLOOKUP(CONCATENATE($F134," ",$G134),AllocFactorMatrix,(P$4+1),FALSE)*$E139</f>
        <v>0</v>
      </c>
      <c r="Q134" s="5">
        <f>VLOOKUP(CONCATENATE($F134," ",$G134),AllocFactorMatrix,(Q$4+1),FALSE)*$E139</f>
        <v>0</v>
      </c>
      <c r="R134" s="5">
        <f>VLOOKUP(CONCATENATE($F134," ",$G134),AllocFactorMatrix,(R$4+1),FALSE)*$E139</f>
        <v>0</v>
      </c>
      <c r="S134" s="5">
        <f>VLOOKUP(CONCATENATE($F134," ",$G134),AllocFactorMatrix,(S$4+1),FALSE)*$E139</f>
        <v>0</v>
      </c>
      <c r="T134" s="5">
        <f t="shared" si="141"/>
        <v>0</v>
      </c>
      <c r="U134" s="5">
        <f>VLOOKUP(CONCATENATE($F134," ",$G134),AllocFactorMatrix,(U$4+1),FALSE)*$E139</f>
        <v>0</v>
      </c>
      <c r="V134" s="5">
        <f>VLOOKUP(CONCATENATE($F134," ",$G134),AllocFactorMatrix,(V$4+1),FALSE)*$E139</f>
        <v>0</v>
      </c>
      <c r="W134" s="5">
        <f>VLOOKUP(CONCATENATE($F134," ",$G134),AllocFactorMatrix,(W$4+1),FALSE)*$E139</f>
        <v>0</v>
      </c>
      <c r="X134" s="5">
        <f>VLOOKUP(CONCATENATE($F134," ",$G134),AllocFactorMatrix,(X$4+1),FALSE)*$E139</f>
        <v>0</v>
      </c>
      <c r="Y134" s="5">
        <f t="shared" si="170"/>
        <v>0</v>
      </c>
      <c r="Z134" s="5">
        <f>VLOOKUP(CONCATENATE($F134," ",$G134),AllocFactorMatrix,(Z$4+1),FALSE)*$E139</f>
        <v>0</v>
      </c>
      <c r="AA134" s="5">
        <f>VLOOKUP(CONCATENATE($F134," ",$G134),AllocFactorMatrix,(AA$4+1),FALSE)*$E139</f>
        <v>0</v>
      </c>
      <c r="AB134" s="5">
        <f t="shared" si="139"/>
        <v>0</v>
      </c>
      <c r="AC134" s="5">
        <f>VLOOKUP(CONCATENATE($F134," ",$G134),AllocFactorMatrix,(AC$4+1),FALSE)*$E139</f>
        <v>0</v>
      </c>
      <c r="AD134" s="5">
        <f>VLOOKUP(CONCATENATE($F134," ",$G134),AllocFactorMatrix,(AD$4+1),FALSE)*$E139</f>
        <v>0</v>
      </c>
      <c r="AE134" s="5">
        <f>VLOOKUP(CONCATENATE($F134," ",$G134),AllocFactorMatrix,(AE$4+1),FALSE)*$E139</f>
        <v>0</v>
      </c>
    </row>
    <row r="135" spans="4:31" hidden="1" outlineLevel="1">
      <c r="E135" s="45"/>
      <c r="F135" s="167" t="str">
        <f>F139</f>
        <v>DIST_OL</v>
      </c>
      <c r="G135" s="48" t="str">
        <f>$G$11</f>
        <v>DISTPRI</v>
      </c>
      <c r="H135" s="4">
        <f t="shared" si="137"/>
        <v>0</v>
      </c>
      <c r="I135" s="5">
        <f t="shared" ref="I135:N135" si="172">VLOOKUP(CONCATENATE($F135," ",$G135),AllocFactorMatrix,(I$4+1),FALSE)*$E139</f>
        <v>0</v>
      </c>
      <c r="J135" s="47">
        <f t="shared" si="172"/>
        <v>0</v>
      </c>
      <c r="K135" s="47">
        <f t="shared" si="172"/>
        <v>0</v>
      </c>
      <c r="L135" s="5">
        <f t="shared" si="172"/>
        <v>0</v>
      </c>
      <c r="M135" s="5">
        <f t="shared" si="172"/>
        <v>0</v>
      </c>
      <c r="N135" s="5">
        <f t="shared" si="172"/>
        <v>0</v>
      </c>
      <c r="O135" s="5">
        <f t="shared" si="168"/>
        <v>0</v>
      </c>
      <c r="P135" s="5">
        <f>VLOOKUP(CONCATENATE($F135," ",$G135),AllocFactorMatrix,(P$4+1),FALSE)*$E139</f>
        <v>0</v>
      </c>
      <c r="Q135" s="5">
        <f>VLOOKUP(CONCATENATE($F135," ",$G135),AllocFactorMatrix,(Q$4+1),FALSE)*$E139</f>
        <v>0</v>
      </c>
      <c r="R135" s="5">
        <f>VLOOKUP(CONCATENATE($F135," ",$G135),AllocFactorMatrix,(R$4+1),FALSE)*$E139</f>
        <v>0</v>
      </c>
      <c r="S135" s="5">
        <f>VLOOKUP(CONCATENATE($F135," ",$G135),AllocFactorMatrix,(S$4+1),FALSE)*$E139</f>
        <v>0</v>
      </c>
      <c r="T135" s="5">
        <f t="shared" si="141"/>
        <v>0</v>
      </c>
      <c r="U135" s="5">
        <f>VLOOKUP(CONCATENATE($F135," ",$G135),AllocFactorMatrix,(U$4+1),FALSE)*$E139</f>
        <v>0</v>
      </c>
      <c r="V135" s="5">
        <f>VLOOKUP(CONCATENATE($F135," ",$G135),AllocFactorMatrix,(V$4+1),FALSE)*$E139</f>
        <v>0</v>
      </c>
      <c r="W135" s="5">
        <f>VLOOKUP(CONCATENATE($F135," ",$G135),AllocFactorMatrix,(W$4+1),FALSE)*$E139</f>
        <v>0</v>
      </c>
      <c r="X135" s="5">
        <f>VLOOKUP(CONCATENATE($F135," ",$G135),AllocFactorMatrix,(X$4+1),FALSE)*$E139</f>
        <v>0</v>
      </c>
      <c r="Y135" s="5">
        <f t="shared" si="170"/>
        <v>0</v>
      </c>
      <c r="Z135" s="5">
        <f>VLOOKUP(CONCATENATE($F135," ",$G135),AllocFactorMatrix,(Z$4+1),FALSE)*$E139</f>
        <v>0</v>
      </c>
      <c r="AA135" s="5">
        <f>VLOOKUP(CONCATENATE($F135," ",$G135),AllocFactorMatrix,(AA$4+1),FALSE)*$E139</f>
        <v>0</v>
      </c>
      <c r="AB135" s="5">
        <f t="shared" si="139"/>
        <v>0</v>
      </c>
      <c r="AC135" s="5">
        <f>VLOOKUP(CONCATENATE($F135," ",$G135),AllocFactorMatrix,(AC$4+1),FALSE)*$E139</f>
        <v>0</v>
      </c>
      <c r="AD135" s="5">
        <f>VLOOKUP(CONCATENATE($F135," ",$G135),AllocFactorMatrix,(AD$4+1),FALSE)*$E139</f>
        <v>0</v>
      </c>
      <c r="AE135" s="5">
        <f>VLOOKUP(CONCATENATE($F135," ",$G135),AllocFactorMatrix,(AE$4+1),FALSE)*$E139</f>
        <v>0</v>
      </c>
    </row>
    <row r="136" spans="4:31" hidden="1" outlineLevel="1">
      <c r="E136" s="45"/>
      <c r="F136" s="167" t="str">
        <f>F139</f>
        <v>DIST_OL</v>
      </c>
      <c r="G136" s="48" t="str">
        <f>$G$12</f>
        <v>DISTSEC</v>
      </c>
      <c r="H136" s="4">
        <f t="shared" si="137"/>
        <v>0</v>
      </c>
      <c r="I136" s="5">
        <f t="shared" ref="I136:N136" si="173">VLOOKUP(CONCATENATE($F136," ",$G136),AllocFactorMatrix,(I$4+1),FALSE)*$E139</f>
        <v>0</v>
      </c>
      <c r="J136" s="47">
        <f t="shared" si="173"/>
        <v>0</v>
      </c>
      <c r="K136" s="47">
        <f t="shared" si="173"/>
        <v>0</v>
      </c>
      <c r="L136" s="5">
        <f t="shared" si="173"/>
        <v>0</v>
      </c>
      <c r="M136" s="5">
        <f t="shared" si="173"/>
        <v>0</v>
      </c>
      <c r="N136" s="5">
        <f t="shared" si="173"/>
        <v>0</v>
      </c>
      <c r="O136" s="5">
        <f t="shared" si="168"/>
        <v>0</v>
      </c>
      <c r="P136" s="5">
        <f>VLOOKUP(CONCATENATE($F136," ",$G136),AllocFactorMatrix,(P$4+1),FALSE)*$E139</f>
        <v>0</v>
      </c>
      <c r="Q136" s="5">
        <f>VLOOKUP(CONCATENATE($F136," ",$G136),AllocFactorMatrix,(Q$4+1),FALSE)*$E139</f>
        <v>0</v>
      </c>
      <c r="R136" s="5">
        <f>VLOOKUP(CONCATENATE($F136," ",$G136),AllocFactorMatrix,(R$4+1),FALSE)*$E139</f>
        <v>0</v>
      </c>
      <c r="S136" s="5">
        <f>VLOOKUP(CONCATENATE($F136," ",$G136),AllocFactorMatrix,(S$4+1),FALSE)*$E139</f>
        <v>0</v>
      </c>
      <c r="T136" s="5">
        <f t="shared" si="141"/>
        <v>0</v>
      </c>
      <c r="U136" s="5">
        <f>VLOOKUP(CONCATENATE($F136," ",$G136),AllocFactorMatrix,(U$4+1),FALSE)*$E139</f>
        <v>0</v>
      </c>
      <c r="V136" s="5">
        <f>VLOOKUP(CONCATENATE($F136," ",$G136),AllocFactorMatrix,(V$4+1),FALSE)*$E139</f>
        <v>0</v>
      </c>
      <c r="W136" s="5">
        <f>VLOOKUP(CONCATENATE($F136," ",$G136),AllocFactorMatrix,(W$4+1),FALSE)*$E139</f>
        <v>0</v>
      </c>
      <c r="X136" s="5">
        <f>VLOOKUP(CONCATENATE($F136," ",$G136),AllocFactorMatrix,(X$4+1),FALSE)*$E139</f>
        <v>0</v>
      </c>
      <c r="Y136" s="5">
        <f t="shared" si="170"/>
        <v>0</v>
      </c>
      <c r="Z136" s="5">
        <f>VLOOKUP(CONCATENATE($F136," ",$G136),AllocFactorMatrix,(Z$4+1),FALSE)*$E139</f>
        <v>0</v>
      </c>
      <c r="AA136" s="5">
        <f>VLOOKUP(CONCATENATE($F136," ",$G136),AllocFactorMatrix,(AA$4+1),FALSE)*$E139</f>
        <v>0</v>
      </c>
      <c r="AB136" s="5">
        <f t="shared" si="139"/>
        <v>0</v>
      </c>
      <c r="AC136" s="5">
        <f>VLOOKUP(CONCATENATE($F136," ",$G136),AllocFactorMatrix,(AC$4+1),FALSE)*$E139</f>
        <v>0</v>
      </c>
      <c r="AD136" s="5">
        <f>VLOOKUP(CONCATENATE($F136," ",$G136),AllocFactorMatrix,(AD$4+1),FALSE)*$E139</f>
        <v>0</v>
      </c>
      <c r="AE136" s="5">
        <f>VLOOKUP(CONCATENATE($F136," ",$G136),AllocFactorMatrix,(AE$4+1),FALSE)*$E139</f>
        <v>0</v>
      </c>
    </row>
    <row r="137" spans="4:31" hidden="1" outlineLevel="1">
      <c r="E137" s="45"/>
      <c r="F137" s="167" t="str">
        <f>F139</f>
        <v>DIST_OL</v>
      </c>
      <c r="G137" s="48" t="str">
        <f>$G$13</f>
        <v>ENERGY</v>
      </c>
      <c r="H137" s="4">
        <f t="shared" si="137"/>
        <v>0</v>
      </c>
      <c r="I137" s="5">
        <f t="shared" ref="I137:N137" si="174">VLOOKUP(CONCATENATE($F137," ",$G137),AllocFactorMatrix,(I$4+1),FALSE)*$E139</f>
        <v>0</v>
      </c>
      <c r="J137" s="47">
        <f t="shared" si="174"/>
        <v>0</v>
      </c>
      <c r="K137" s="47">
        <f t="shared" si="174"/>
        <v>0</v>
      </c>
      <c r="L137" s="5">
        <f t="shared" si="174"/>
        <v>0</v>
      </c>
      <c r="M137" s="5">
        <f t="shared" si="174"/>
        <v>0</v>
      </c>
      <c r="N137" s="5">
        <f t="shared" si="174"/>
        <v>0</v>
      </c>
      <c r="O137" s="5">
        <f t="shared" si="168"/>
        <v>0</v>
      </c>
      <c r="P137" s="5">
        <f>VLOOKUP(CONCATENATE($F137," ",$G137),AllocFactorMatrix,(P$4+1),FALSE)*$E139</f>
        <v>0</v>
      </c>
      <c r="Q137" s="5">
        <f>VLOOKUP(CONCATENATE($F137," ",$G137),AllocFactorMatrix,(Q$4+1),FALSE)*$E139</f>
        <v>0</v>
      </c>
      <c r="R137" s="5">
        <f>VLOOKUP(CONCATENATE($F137," ",$G137),AllocFactorMatrix,(R$4+1),FALSE)*$E139</f>
        <v>0</v>
      </c>
      <c r="S137" s="5">
        <f>VLOOKUP(CONCATENATE($F137," ",$G137),AllocFactorMatrix,(S$4+1),FALSE)*$E139</f>
        <v>0</v>
      </c>
      <c r="T137" s="5">
        <f t="shared" si="141"/>
        <v>0</v>
      </c>
      <c r="U137" s="5">
        <f>VLOOKUP(CONCATENATE($F137," ",$G137),AllocFactorMatrix,(U$4+1),FALSE)*$E139</f>
        <v>0</v>
      </c>
      <c r="V137" s="5">
        <f>VLOOKUP(CONCATENATE($F137," ",$G137),AllocFactorMatrix,(V$4+1),FALSE)*$E139</f>
        <v>0</v>
      </c>
      <c r="W137" s="5">
        <f>VLOOKUP(CONCATENATE($F137," ",$G137),AllocFactorMatrix,(W$4+1),FALSE)*$E139</f>
        <v>0</v>
      </c>
      <c r="X137" s="5">
        <f>VLOOKUP(CONCATENATE($F137," ",$G137),AllocFactorMatrix,(X$4+1),FALSE)*$E139</f>
        <v>0</v>
      </c>
      <c r="Y137" s="5">
        <f t="shared" si="170"/>
        <v>0</v>
      </c>
      <c r="Z137" s="5">
        <f>VLOOKUP(CONCATENATE($F137," ",$G137),AllocFactorMatrix,(Z$4+1),FALSE)*$E139</f>
        <v>0</v>
      </c>
      <c r="AA137" s="5">
        <f>VLOOKUP(CONCATENATE($F137," ",$G137),AllocFactorMatrix,(AA$4+1),FALSE)*$E139</f>
        <v>0</v>
      </c>
      <c r="AB137" s="5">
        <f t="shared" si="139"/>
        <v>0</v>
      </c>
      <c r="AC137" s="5">
        <f>VLOOKUP(CONCATENATE($F137," ",$G137),AllocFactorMatrix,(AC$4+1),FALSE)*$E139</f>
        <v>0</v>
      </c>
      <c r="AD137" s="5">
        <f>VLOOKUP(CONCATENATE($F137," ",$G137),AllocFactorMatrix,(AD$4+1),FALSE)*$E139</f>
        <v>0</v>
      </c>
      <c r="AE137" s="5">
        <f>VLOOKUP(CONCATENATE($F137," ",$G137),AllocFactorMatrix,(AE$4+1),FALSE)*$E139</f>
        <v>0</v>
      </c>
    </row>
    <row r="138" spans="4:31" hidden="1" outlineLevel="1">
      <c r="E138" s="45"/>
      <c r="F138" s="167" t="str">
        <f>F139</f>
        <v>DIST_OL</v>
      </c>
      <c r="G138" s="48" t="str">
        <f>$G$14</f>
        <v>CUSTOMER</v>
      </c>
      <c r="H138" s="4">
        <f t="shared" si="137"/>
        <v>18637644.810000002</v>
      </c>
      <c r="I138" s="5">
        <f t="shared" ref="I138:N138" si="175">VLOOKUP(CONCATENATE($F138," ",$G138),AllocFactorMatrix,(I$4+1),FALSE)*$E139</f>
        <v>0</v>
      </c>
      <c r="J138" s="47">
        <f t="shared" si="175"/>
        <v>0</v>
      </c>
      <c r="K138" s="47">
        <f t="shared" si="175"/>
        <v>0</v>
      </c>
      <c r="L138" s="5">
        <f t="shared" si="175"/>
        <v>0</v>
      </c>
      <c r="M138" s="5">
        <f t="shared" si="175"/>
        <v>0</v>
      </c>
      <c r="N138" s="5">
        <f t="shared" si="175"/>
        <v>0</v>
      </c>
      <c r="O138" s="5">
        <f t="shared" si="168"/>
        <v>0</v>
      </c>
      <c r="P138" s="5">
        <f>VLOOKUP(CONCATENATE($F138," ",$G138),AllocFactorMatrix,(P$4+1),FALSE)*$E139</f>
        <v>0</v>
      </c>
      <c r="Q138" s="5">
        <f>VLOOKUP(CONCATENATE($F138," ",$G138),AllocFactorMatrix,(Q$4+1),FALSE)*$E139</f>
        <v>0</v>
      </c>
      <c r="R138" s="5">
        <f>VLOOKUP(CONCATENATE($F138," ",$G138),AllocFactorMatrix,(R$4+1),FALSE)*$E139</f>
        <v>0</v>
      </c>
      <c r="S138" s="5">
        <f>VLOOKUP(CONCATENATE($F138," ",$G138),AllocFactorMatrix,(S$4+1),FALSE)*$E139</f>
        <v>0</v>
      </c>
      <c r="T138" s="5">
        <f t="shared" si="141"/>
        <v>0</v>
      </c>
      <c r="U138" s="5">
        <f>VLOOKUP(CONCATENATE($F138," ",$G138),AllocFactorMatrix,(U$4+1),FALSE)*$E139</f>
        <v>0</v>
      </c>
      <c r="V138" s="5">
        <f>VLOOKUP(CONCATENATE($F138," ",$G138),AllocFactorMatrix,(V$4+1),FALSE)*$E139</f>
        <v>0</v>
      </c>
      <c r="W138" s="5">
        <f>VLOOKUP(CONCATENATE($F138," ",$G138),AllocFactorMatrix,(W$4+1),FALSE)*$E139</f>
        <v>0</v>
      </c>
      <c r="X138" s="5">
        <f>VLOOKUP(CONCATENATE($F138," ",$G138),AllocFactorMatrix,(X$4+1),FALSE)*$E139</f>
        <v>0</v>
      </c>
      <c r="Y138" s="5">
        <f t="shared" si="170"/>
        <v>0</v>
      </c>
      <c r="Z138" s="5">
        <f>VLOOKUP(CONCATENATE($F138," ",$G138),AllocFactorMatrix,(Z$4+1),FALSE)*$E139</f>
        <v>0</v>
      </c>
      <c r="AA138" s="5">
        <f>VLOOKUP(CONCATENATE($F138," ",$G138),AllocFactorMatrix,(AA$4+1),FALSE)*$E139</f>
        <v>0</v>
      </c>
      <c r="AB138" s="5">
        <f t="shared" si="139"/>
        <v>0</v>
      </c>
      <c r="AC138" s="5">
        <f>VLOOKUP(CONCATENATE($F138," ",$G138),AllocFactorMatrix,(AC$4+1),FALSE)*$E139</f>
        <v>0</v>
      </c>
      <c r="AD138" s="5">
        <f>VLOOKUP(CONCATENATE($F138," ",$G138),AllocFactorMatrix,(AD$4+1),FALSE)*$E139</f>
        <v>18637644.810000002</v>
      </c>
      <c r="AE138" s="5">
        <f>VLOOKUP(CONCATENATE($F138," ",$G138),AllocFactorMatrix,(AE$4+1),FALSE)*$E139</f>
        <v>0</v>
      </c>
    </row>
    <row r="139" spans="4:31" collapsed="1">
      <c r="D139" s="48" t="s">
        <v>94</v>
      </c>
      <c r="E139" s="50">
        <v>18637644.810000002</v>
      </c>
      <c r="F139" s="88" t="s">
        <v>47</v>
      </c>
      <c r="G139" s="48" t="str">
        <f>$G$15</f>
        <v>TOTAL</v>
      </c>
      <c r="H139" s="4">
        <f t="shared" si="137"/>
        <v>18637644.810000002</v>
      </c>
      <c r="I139" s="5">
        <f t="shared" ref="I139:N139" si="176">VLOOKUP(CONCATENATE($F139," ",$G139),AllocFactorMatrix,(I$4+1),FALSE)*$E139</f>
        <v>0</v>
      </c>
      <c r="J139" s="47">
        <f t="shared" si="176"/>
        <v>0</v>
      </c>
      <c r="K139" s="47">
        <f t="shared" si="176"/>
        <v>0</v>
      </c>
      <c r="L139" s="5">
        <f t="shared" si="176"/>
        <v>0</v>
      </c>
      <c r="M139" s="5">
        <f t="shared" si="176"/>
        <v>0</v>
      </c>
      <c r="N139" s="5">
        <f t="shared" si="176"/>
        <v>0</v>
      </c>
      <c r="O139" s="5">
        <f t="shared" si="168"/>
        <v>0</v>
      </c>
      <c r="P139" s="5">
        <f>VLOOKUP(CONCATENATE($F139," ",$G139),AllocFactorMatrix,(P$4+1),FALSE)*$E139</f>
        <v>0</v>
      </c>
      <c r="Q139" s="5">
        <f>VLOOKUP(CONCATENATE($F139," ",$G139),AllocFactorMatrix,(Q$4+1),FALSE)*$E139</f>
        <v>0</v>
      </c>
      <c r="R139" s="5">
        <f>VLOOKUP(CONCATENATE($F139," ",$G139),AllocFactorMatrix,(R$4+1),FALSE)*$E139</f>
        <v>0</v>
      </c>
      <c r="S139" s="5">
        <f>VLOOKUP(CONCATENATE($F139," ",$G139),AllocFactorMatrix,(S$4+1),FALSE)*$E139</f>
        <v>0</v>
      </c>
      <c r="T139" s="5">
        <f t="shared" si="141"/>
        <v>0</v>
      </c>
      <c r="U139" s="5">
        <f>VLOOKUP(CONCATENATE($F139," ",$G139),AllocFactorMatrix,(U$4+1),FALSE)*$E139</f>
        <v>0</v>
      </c>
      <c r="V139" s="5">
        <f>VLOOKUP(CONCATENATE($F139," ",$G139),AllocFactorMatrix,(V$4+1),FALSE)*$E139</f>
        <v>0</v>
      </c>
      <c r="W139" s="5">
        <f>VLOOKUP(CONCATENATE($F139," ",$G139),AllocFactorMatrix,(W$4+1),FALSE)*$E139</f>
        <v>0</v>
      </c>
      <c r="X139" s="5">
        <f>VLOOKUP(CONCATENATE($F139," ",$G139),AllocFactorMatrix,(X$4+1),FALSE)*$E139</f>
        <v>0</v>
      </c>
      <c r="Y139" s="5">
        <f t="shared" si="170"/>
        <v>0</v>
      </c>
      <c r="Z139" s="5">
        <f>VLOOKUP(CONCATENATE($F139," ",$G139),AllocFactorMatrix,(Z$4+1),FALSE)*$E139</f>
        <v>0</v>
      </c>
      <c r="AA139" s="5">
        <f>VLOOKUP(CONCATENATE($F139," ",$G139),AllocFactorMatrix,(AA$4+1),FALSE)*$E139</f>
        <v>0</v>
      </c>
      <c r="AB139" s="5">
        <f t="shared" si="139"/>
        <v>0</v>
      </c>
      <c r="AC139" s="5">
        <f>VLOOKUP(CONCATENATE($F139," ",$G139),AllocFactorMatrix,(AC$4+1),FALSE)*$E139</f>
        <v>0</v>
      </c>
      <c r="AD139" s="5">
        <f>VLOOKUP(CONCATENATE($F139," ",$G139),AllocFactorMatrix,(AD$4+1),FALSE)*$E139</f>
        <v>18637644.810000002</v>
      </c>
      <c r="AE139" s="5">
        <f>VLOOKUP(CONCATENATE($F139," ",$G139),AllocFactorMatrix,(AE$4+1),FALSE)*$E139</f>
        <v>0</v>
      </c>
    </row>
    <row r="140" spans="4:31" hidden="1" outlineLevel="1">
      <c r="E140" s="45"/>
      <c r="F140" s="167" t="str">
        <f>F147</f>
        <v>DIST_SL</v>
      </c>
      <c r="G140" s="48" t="str">
        <f>$G$8</f>
        <v>PRODUCTION</v>
      </c>
      <c r="H140" s="4">
        <f t="shared" ref="H140:H147" si="177">SUBTOTAL(9,I140:AE140)</f>
        <v>0</v>
      </c>
      <c r="I140" s="5">
        <f t="shared" ref="I140:N140" si="178">VLOOKUP(CONCATENATE($F140," ",$G140),AllocFactorMatrix,(I$4+1),FALSE)*$E147</f>
        <v>0</v>
      </c>
      <c r="J140" s="47">
        <f t="shared" si="178"/>
        <v>0</v>
      </c>
      <c r="K140" s="47">
        <f t="shared" si="178"/>
        <v>0</v>
      </c>
      <c r="L140" s="5">
        <f t="shared" si="178"/>
        <v>0</v>
      </c>
      <c r="M140" s="5">
        <f t="shared" si="178"/>
        <v>0</v>
      </c>
      <c r="N140" s="5">
        <f t="shared" si="178"/>
        <v>0</v>
      </c>
      <c r="O140" s="5">
        <f t="shared" si="168"/>
        <v>0</v>
      </c>
      <c r="P140" s="5">
        <f>VLOOKUP(CONCATENATE($F140," ",$G140),AllocFactorMatrix,(P$4+1),FALSE)*$E147</f>
        <v>0</v>
      </c>
      <c r="Q140" s="5">
        <f>VLOOKUP(CONCATENATE($F140," ",$G140),AllocFactorMatrix,(Q$4+1),FALSE)*$E147</f>
        <v>0</v>
      </c>
      <c r="R140" s="5">
        <f>VLOOKUP(CONCATENATE($F140," ",$G140),AllocFactorMatrix,(R$4+1),FALSE)*$E147</f>
        <v>0</v>
      </c>
      <c r="S140" s="5">
        <f>VLOOKUP(CONCATENATE($F140," ",$G140),AllocFactorMatrix,(S$4+1),FALSE)*$E147</f>
        <v>0</v>
      </c>
      <c r="T140" s="5">
        <f t="shared" si="141"/>
        <v>0</v>
      </c>
      <c r="U140" s="5">
        <f>VLOOKUP(CONCATENATE($F140," ",$G140),AllocFactorMatrix,(U$4+1),FALSE)*$E147</f>
        <v>0</v>
      </c>
      <c r="V140" s="5">
        <f>VLOOKUP(CONCATENATE($F140," ",$G140),AllocFactorMatrix,(V$4+1),FALSE)*$E147</f>
        <v>0</v>
      </c>
      <c r="W140" s="5">
        <f>VLOOKUP(CONCATENATE($F140," ",$G140),AllocFactorMatrix,(W$4+1),FALSE)*$E147</f>
        <v>0</v>
      </c>
      <c r="X140" s="5">
        <f>VLOOKUP(CONCATENATE($F140," ",$G140),AllocFactorMatrix,(X$4+1),FALSE)*$E147</f>
        <v>0</v>
      </c>
      <c r="Y140" s="5">
        <f>SUBTOTAL(9,U140:X140)</f>
        <v>0</v>
      </c>
      <c r="Z140" s="5">
        <f>VLOOKUP(CONCATENATE($F140," ",$G140),AllocFactorMatrix,(Z$4+1),FALSE)*$E147</f>
        <v>0</v>
      </c>
      <c r="AA140" s="5">
        <f>VLOOKUP(CONCATENATE($F140," ",$G140),AllocFactorMatrix,(AA$4+1),FALSE)*$E147</f>
        <v>0</v>
      </c>
      <c r="AB140" s="5">
        <f t="shared" ref="AB140:AB147" si="179">SUBTOTAL(9,Z140:AA140)</f>
        <v>0</v>
      </c>
      <c r="AC140" s="5">
        <f>VLOOKUP(CONCATENATE($F140," ",$G140),AllocFactorMatrix,(AC$4+1),FALSE)*$E147</f>
        <v>0</v>
      </c>
      <c r="AD140" s="5">
        <f>VLOOKUP(CONCATENATE($F140," ",$G140),AllocFactorMatrix,(AD$4+1),FALSE)*$E147</f>
        <v>0</v>
      </c>
      <c r="AE140" s="5">
        <f>VLOOKUP(CONCATENATE($F140," ",$G140),AllocFactorMatrix,(AE$4+1),FALSE)*$E147</f>
        <v>0</v>
      </c>
    </row>
    <row r="141" spans="4:31" hidden="1" outlineLevel="1">
      <c r="E141" s="45"/>
      <c r="F141" s="167" t="str">
        <f>F147</f>
        <v>DIST_SL</v>
      </c>
      <c r="G141" s="48" t="str">
        <f>$G$9</f>
        <v>BULKTRAN</v>
      </c>
      <c r="H141" s="4">
        <f t="shared" si="177"/>
        <v>0</v>
      </c>
      <c r="I141" s="5">
        <f t="shared" ref="I141:N141" si="180">VLOOKUP(CONCATENATE($F141," ",$G141),AllocFactorMatrix,(I$4+1),FALSE)*$E147</f>
        <v>0</v>
      </c>
      <c r="J141" s="47">
        <f t="shared" si="180"/>
        <v>0</v>
      </c>
      <c r="K141" s="47">
        <f t="shared" si="180"/>
        <v>0</v>
      </c>
      <c r="L141" s="5">
        <f t="shared" si="180"/>
        <v>0</v>
      </c>
      <c r="M141" s="5">
        <f t="shared" si="180"/>
        <v>0</v>
      </c>
      <c r="N141" s="5">
        <f t="shared" si="180"/>
        <v>0</v>
      </c>
      <c r="O141" s="5">
        <f t="shared" si="168"/>
        <v>0</v>
      </c>
      <c r="P141" s="5">
        <f>VLOOKUP(CONCATENATE($F141," ",$G141),AllocFactorMatrix,(P$4+1),FALSE)*$E147</f>
        <v>0</v>
      </c>
      <c r="Q141" s="5">
        <f>VLOOKUP(CONCATENATE($F141," ",$G141),AllocFactorMatrix,(Q$4+1),FALSE)*$E147</f>
        <v>0</v>
      </c>
      <c r="R141" s="5">
        <f>VLOOKUP(CONCATENATE($F141," ",$G141),AllocFactorMatrix,(R$4+1),FALSE)*$E147</f>
        <v>0</v>
      </c>
      <c r="S141" s="5">
        <f>VLOOKUP(CONCATENATE($F141," ",$G141),AllocFactorMatrix,(S$4+1),FALSE)*$E147</f>
        <v>0</v>
      </c>
      <c r="T141" s="5">
        <f t="shared" si="141"/>
        <v>0</v>
      </c>
      <c r="U141" s="5">
        <f>VLOOKUP(CONCATENATE($F141," ",$G141),AllocFactorMatrix,(U$4+1),FALSE)*$E147</f>
        <v>0</v>
      </c>
      <c r="V141" s="5">
        <f>VLOOKUP(CONCATENATE($F141," ",$G141),AllocFactorMatrix,(V$4+1),FALSE)*$E147</f>
        <v>0</v>
      </c>
      <c r="W141" s="5">
        <f>VLOOKUP(CONCATENATE($F141," ",$G141),AllocFactorMatrix,(W$4+1),FALSE)*$E147</f>
        <v>0</v>
      </c>
      <c r="X141" s="5">
        <f>VLOOKUP(CONCATENATE($F141," ",$G141),AllocFactorMatrix,(X$4+1),FALSE)*$E147</f>
        <v>0</v>
      </c>
      <c r="Y141" s="5">
        <f t="shared" ref="Y141:Y147" si="181">SUBTOTAL(9,U141:X141)</f>
        <v>0</v>
      </c>
      <c r="Z141" s="5">
        <f>VLOOKUP(CONCATENATE($F141," ",$G141),AllocFactorMatrix,(Z$4+1),FALSE)*$E147</f>
        <v>0</v>
      </c>
      <c r="AA141" s="5">
        <f>VLOOKUP(CONCATENATE($F141," ",$G141),AllocFactorMatrix,(AA$4+1),FALSE)*$E147</f>
        <v>0</v>
      </c>
      <c r="AB141" s="5">
        <f t="shared" si="179"/>
        <v>0</v>
      </c>
      <c r="AC141" s="5">
        <f>VLOOKUP(CONCATENATE($F141," ",$G141),AllocFactorMatrix,(AC$4+1),FALSE)*$E147</f>
        <v>0</v>
      </c>
      <c r="AD141" s="5">
        <f>VLOOKUP(CONCATENATE($F141," ",$G141),AllocFactorMatrix,(AD$4+1),FALSE)*$E147</f>
        <v>0</v>
      </c>
      <c r="AE141" s="5">
        <f>VLOOKUP(CONCATENATE($F141," ",$G141),AllocFactorMatrix,(AE$4+1),FALSE)*$E147</f>
        <v>0</v>
      </c>
    </row>
    <row r="142" spans="4:31" hidden="1" outlineLevel="1">
      <c r="E142" s="45"/>
      <c r="F142" s="167" t="str">
        <f>F147</f>
        <v>DIST_SL</v>
      </c>
      <c r="G142" s="48" t="str">
        <f>$G$10</f>
        <v>SUBTRAN</v>
      </c>
      <c r="H142" s="4">
        <f t="shared" si="177"/>
        <v>0</v>
      </c>
      <c r="I142" s="5">
        <f t="shared" ref="I142:N142" si="182">VLOOKUP(CONCATENATE($F142," ",$G142),AllocFactorMatrix,(I$4+1),FALSE)*$E147</f>
        <v>0</v>
      </c>
      <c r="J142" s="47">
        <f t="shared" si="182"/>
        <v>0</v>
      </c>
      <c r="K142" s="47">
        <f t="shared" si="182"/>
        <v>0</v>
      </c>
      <c r="L142" s="5">
        <f t="shared" si="182"/>
        <v>0</v>
      </c>
      <c r="M142" s="5">
        <f t="shared" si="182"/>
        <v>0</v>
      </c>
      <c r="N142" s="5">
        <f t="shared" si="182"/>
        <v>0</v>
      </c>
      <c r="O142" s="5">
        <f t="shared" si="168"/>
        <v>0</v>
      </c>
      <c r="P142" s="5">
        <f>VLOOKUP(CONCATENATE($F142," ",$G142),AllocFactorMatrix,(P$4+1),FALSE)*$E147</f>
        <v>0</v>
      </c>
      <c r="Q142" s="5">
        <f>VLOOKUP(CONCATENATE($F142," ",$G142),AllocFactorMatrix,(Q$4+1),FALSE)*$E147</f>
        <v>0</v>
      </c>
      <c r="R142" s="5">
        <f>VLOOKUP(CONCATENATE($F142," ",$G142),AllocFactorMatrix,(R$4+1),FALSE)*$E147</f>
        <v>0</v>
      </c>
      <c r="S142" s="5">
        <f>VLOOKUP(CONCATENATE($F142," ",$G142),AllocFactorMatrix,(S$4+1),FALSE)*$E147</f>
        <v>0</v>
      </c>
      <c r="T142" s="5">
        <f t="shared" si="141"/>
        <v>0</v>
      </c>
      <c r="U142" s="5">
        <f>VLOOKUP(CONCATENATE($F142," ",$G142),AllocFactorMatrix,(U$4+1),FALSE)*$E147</f>
        <v>0</v>
      </c>
      <c r="V142" s="5">
        <f>VLOOKUP(CONCATENATE($F142," ",$G142),AllocFactorMatrix,(V$4+1),FALSE)*$E147</f>
        <v>0</v>
      </c>
      <c r="W142" s="5">
        <f>VLOOKUP(CONCATENATE($F142," ",$G142),AllocFactorMatrix,(W$4+1),FALSE)*$E147</f>
        <v>0</v>
      </c>
      <c r="X142" s="5">
        <f>VLOOKUP(CONCATENATE($F142," ",$G142),AllocFactorMatrix,(X$4+1),FALSE)*$E147</f>
        <v>0</v>
      </c>
      <c r="Y142" s="5">
        <f t="shared" si="181"/>
        <v>0</v>
      </c>
      <c r="Z142" s="5">
        <f>VLOOKUP(CONCATENATE($F142," ",$G142),AllocFactorMatrix,(Z$4+1),FALSE)*$E147</f>
        <v>0</v>
      </c>
      <c r="AA142" s="5">
        <f>VLOOKUP(CONCATENATE($F142," ",$G142),AllocFactorMatrix,(AA$4+1),FALSE)*$E147</f>
        <v>0</v>
      </c>
      <c r="AB142" s="5">
        <f t="shared" si="179"/>
        <v>0</v>
      </c>
      <c r="AC142" s="5">
        <f>VLOOKUP(CONCATENATE($F142," ",$G142),AllocFactorMatrix,(AC$4+1),FALSE)*$E147</f>
        <v>0</v>
      </c>
      <c r="AD142" s="5">
        <f>VLOOKUP(CONCATENATE($F142," ",$G142),AllocFactorMatrix,(AD$4+1),FALSE)*$E147</f>
        <v>0</v>
      </c>
      <c r="AE142" s="5">
        <f>VLOOKUP(CONCATENATE($F142," ",$G142),AllocFactorMatrix,(AE$4+1),FALSE)*$E147</f>
        <v>0</v>
      </c>
    </row>
    <row r="143" spans="4:31" hidden="1" outlineLevel="1">
      <c r="E143" s="45"/>
      <c r="F143" s="167" t="str">
        <f>F147</f>
        <v>DIST_SL</v>
      </c>
      <c r="G143" s="48" t="str">
        <f>$G$11</f>
        <v>DISTPRI</v>
      </c>
      <c r="H143" s="4">
        <f t="shared" si="177"/>
        <v>0</v>
      </c>
      <c r="I143" s="5">
        <f t="shared" ref="I143:N143" si="183">VLOOKUP(CONCATENATE($F143," ",$G143),AllocFactorMatrix,(I$4+1),FALSE)*$E147</f>
        <v>0</v>
      </c>
      <c r="J143" s="47">
        <f t="shared" si="183"/>
        <v>0</v>
      </c>
      <c r="K143" s="47">
        <f t="shared" si="183"/>
        <v>0</v>
      </c>
      <c r="L143" s="5">
        <f t="shared" si="183"/>
        <v>0</v>
      </c>
      <c r="M143" s="5">
        <f t="shared" si="183"/>
        <v>0</v>
      </c>
      <c r="N143" s="5">
        <f t="shared" si="183"/>
        <v>0</v>
      </c>
      <c r="O143" s="5">
        <f t="shared" si="168"/>
        <v>0</v>
      </c>
      <c r="P143" s="5">
        <f>VLOOKUP(CONCATENATE($F143," ",$G143),AllocFactorMatrix,(P$4+1),FALSE)*$E147</f>
        <v>0</v>
      </c>
      <c r="Q143" s="5">
        <f>VLOOKUP(CONCATENATE($F143," ",$G143),AllocFactorMatrix,(Q$4+1),FALSE)*$E147</f>
        <v>0</v>
      </c>
      <c r="R143" s="5">
        <f>VLOOKUP(CONCATENATE($F143," ",$G143),AllocFactorMatrix,(R$4+1),FALSE)*$E147</f>
        <v>0</v>
      </c>
      <c r="S143" s="5">
        <f>VLOOKUP(CONCATENATE($F143," ",$G143),AllocFactorMatrix,(S$4+1),FALSE)*$E147</f>
        <v>0</v>
      </c>
      <c r="T143" s="5">
        <f t="shared" si="141"/>
        <v>0</v>
      </c>
      <c r="U143" s="5">
        <f>VLOOKUP(CONCATENATE($F143," ",$G143),AllocFactorMatrix,(U$4+1),FALSE)*$E147</f>
        <v>0</v>
      </c>
      <c r="V143" s="5">
        <f>VLOOKUP(CONCATENATE($F143," ",$G143),AllocFactorMatrix,(V$4+1),FALSE)*$E147</f>
        <v>0</v>
      </c>
      <c r="W143" s="5">
        <f>VLOOKUP(CONCATENATE($F143," ",$G143),AllocFactorMatrix,(W$4+1),FALSE)*$E147</f>
        <v>0</v>
      </c>
      <c r="X143" s="5">
        <f>VLOOKUP(CONCATENATE($F143," ",$G143),AllocFactorMatrix,(X$4+1),FALSE)*$E147</f>
        <v>0</v>
      </c>
      <c r="Y143" s="5">
        <f t="shared" si="181"/>
        <v>0</v>
      </c>
      <c r="Z143" s="5">
        <f>VLOOKUP(CONCATENATE($F143," ",$G143),AllocFactorMatrix,(Z$4+1),FALSE)*$E147</f>
        <v>0</v>
      </c>
      <c r="AA143" s="5">
        <f>VLOOKUP(CONCATENATE($F143," ",$G143),AllocFactorMatrix,(AA$4+1),FALSE)*$E147</f>
        <v>0</v>
      </c>
      <c r="AB143" s="5">
        <f t="shared" si="179"/>
        <v>0</v>
      </c>
      <c r="AC143" s="5">
        <f>VLOOKUP(CONCATENATE($F143," ",$G143),AllocFactorMatrix,(AC$4+1),FALSE)*$E147</f>
        <v>0</v>
      </c>
      <c r="AD143" s="5">
        <f>VLOOKUP(CONCATENATE($F143," ",$G143),AllocFactorMatrix,(AD$4+1),FALSE)*$E147</f>
        <v>0</v>
      </c>
      <c r="AE143" s="5">
        <f>VLOOKUP(CONCATENATE($F143," ",$G143),AllocFactorMatrix,(AE$4+1),FALSE)*$E147</f>
        <v>0</v>
      </c>
    </row>
    <row r="144" spans="4:31" hidden="1" outlineLevel="1">
      <c r="E144" s="45"/>
      <c r="F144" s="167" t="str">
        <f>F147</f>
        <v>DIST_SL</v>
      </c>
      <c r="G144" s="48" t="str">
        <f>$G$12</f>
        <v>DISTSEC</v>
      </c>
      <c r="H144" s="4">
        <f t="shared" si="177"/>
        <v>0</v>
      </c>
      <c r="I144" s="5">
        <f t="shared" ref="I144:N144" si="184">VLOOKUP(CONCATENATE($F144," ",$G144),AllocFactorMatrix,(I$4+1),FALSE)*$E147</f>
        <v>0</v>
      </c>
      <c r="J144" s="47">
        <f t="shared" si="184"/>
        <v>0</v>
      </c>
      <c r="K144" s="47">
        <f t="shared" si="184"/>
        <v>0</v>
      </c>
      <c r="L144" s="5">
        <f t="shared" si="184"/>
        <v>0</v>
      </c>
      <c r="M144" s="5">
        <f t="shared" si="184"/>
        <v>0</v>
      </c>
      <c r="N144" s="5">
        <f t="shared" si="184"/>
        <v>0</v>
      </c>
      <c r="O144" s="5">
        <f t="shared" si="168"/>
        <v>0</v>
      </c>
      <c r="P144" s="5">
        <f>VLOOKUP(CONCATENATE($F144," ",$G144),AllocFactorMatrix,(P$4+1),FALSE)*$E147</f>
        <v>0</v>
      </c>
      <c r="Q144" s="5">
        <f>VLOOKUP(CONCATENATE($F144," ",$G144),AllocFactorMatrix,(Q$4+1),FALSE)*$E147</f>
        <v>0</v>
      </c>
      <c r="R144" s="5">
        <f>VLOOKUP(CONCATENATE($F144," ",$G144),AllocFactorMatrix,(R$4+1),FALSE)*$E147</f>
        <v>0</v>
      </c>
      <c r="S144" s="5">
        <f>VLOOKUP(CONCATENATE($F144," ",$G144),AllocFactorMatrix,(S$4+1),FALSE)*$E147</f>
        <v>0</v>
      </c>
      <c r="T144" s="5">
        <f t="shared" si="141"/>
        <v>0</v>
      </c>
      <c r="U144" s="5">
        <f>VLOOKUP(CONCATENATE($F144," ",$G144),AllocFactorMatrix,(U$4+1),FALSE)*$E147</f>
        <v>0</v>
      </c>
      <c r="V144" s="5">
        <f>VLOOKUP(CONCATENATE($F144," ",$G144),AllocFactorMatrix,(V$4+1),FALSE)*$E147</f>
        <v>0</v>
      </c>
      <c r="W144" s="5">
        <f>VLOOKUP(CONCATENATE($F144," ",$G144),AllocFactorMatrix,(W$4+1),FALSE)*$E147</f>
        <v>0</v>
      </c>
      <c r="X144" s="5">
        <f>VLOOKUP(CONCATENATE($F144," ",$G144),AllocFactorMatrix,(X$4+1),FALSE)*$E147</f>
        <v>0</v>
      </c>
      <c r="Y144" s="5">
        <f t="shared" si="181"/>
        <v>0</v>
      </c>
      <c r="Z144" s="5">
        <f>VLOOKUP(CONCATENATE($F144," ",$G144),AllocFactorMatrix,(Z$4+1),FALSE)*$E147</f>
        <v>0</v>
      </c>
      <c r="AA144" s="5">
        <f>VLOOKUP(CONCATENATE($F144," ",$G144),AllocFactorMatrix,(AA$4+1),FALSE)*$E147</f>
        <v>0</v>
      </c>
      <c r="AB144" s="5">
        <f t="shared" si="179"/>
        <v>0</v>
      </c>
      <c r="AC144" s="5">
        <f>VLOOKUP(CONCATENATE($F144," ",$G144),AllocFactorMatrix,(AC$4+1),FALSE)*$E147</f>
        <v>0</v>
      </c>
      <c r="AD144" s="5">
        <f>VLOOKUP(CONCATENATE($F144," ",$G144),AllocFactorMatrix,(AD$4+1),FALSE)*$E147</f>
        <v>0</v>
      </c>
      <c r="AE144" s="5">
        <f>VLOOKUP(CONCATENATE($F144," ",$G144),AllocFactorMatrix,(AE$4+1),FALSE)*$E147</f>
        <v>0</v>
      </c>
    </row>
    <row r="145" spans="4:31" hidden="1" outlineLevel="1">
      <c r="E145" s="45"/>
      <c r="F145" s="167" t="str">
        <f>F147</f>
        <v>DIST_SL</v>
      </c>
      <c r="G145" s="48" t="str">
        <f>$G$13</f>
        <v>ENERGY</v>
      </c>
      <c r="H145" s="4">
        <f t="shared" si="177"/>
        <v>0</v>
      </c>
      <c r="I145" s="5">
        <f t="shared" ref="I145:N145" si="185">VLOOKUP(CONCATENATE($F145," ",$G145),AllocFactorMatrix,(I$4+1),FALSE)*$E147</f>
        <v>0</v>
      </c>
      <c r="J145" s="47">
        <f t="shared" si="185"/>
        <v>0</v>
      </c>
      <c r="K145" s="47">
        <f t="shared" si="185"/>
        <v>0</v>
      </c>
      <c r="L145" s="5">
        <f t="shared" si="185"/>
        <v>0</v>
      </c>
      <c r="M145" s="5">
        <f t="shared" si="185"/>
        <v>0</v>
      </c>
      <c r="N145" s="5">
        <f t="shared" si="185"/>
        <v>0</v>
      </c>
      <c r="O145" s="5">
        <f t="shared" si="168"/>
        <v>0</v>
      </c>
      <c r="P145" s="5">
        <f>VLOOKUP(CONCATENATE($F145," ",$G145),AllocFactorMatrix,(P$4+1),FALSE)*$E147</f>
        <v>0</v>
      </c>
      <c r="Q145" s="5">
        <f>VLOOKUP(CONCATENATE($F145," ",$G145),AllocFactorMatrix,(Q$4+1),FALSE)*$E147</f>
        <v>0</v>
      </c>
      <c r="R145" s="5">
        <f>VLOOKUP(CONCATENATE($F145," ",$G145),AllocFactorMatrix,(R$4+1),FALSE)*$E147</f>
        <v>0</v>
      </c>
      <c r="S145" s="5">
        <f>VLOOKUP(CONCATENATE($F145," ",$G145),AllocFactorMatrix,(S$4+1),FALSE)*$E147</f>
        <v>0</v>
      </c>
      <c r="T145" s="5">
        <f t="shared" si="141"/>
        <v>0</v>
      </c>
      <c r="U145" s="5">
        <f>VLOOKUP(CONCATENATE($F145," ",$G145),AllocFactorMatrix,(U$4+1),FALSE)*$E147</f>
        <v>0</v>
      </c>
      <c r="V145" s="5">
        <f>VLOOKUP(CONCATENATE($F145," ",$G145),AllocFactorMatrix,(V$4+1),FALSE)*$E147</f>
        <v>0</v>
      </c>
      <c r="W145" s="5">
        <f>VLOOKUP(CONCATENATE($F145," ",$G145),AllocFactorMatrix,(W$4+1),FALSE)*$E147</f>
        <v>0</v>
      </c>
      <c r="X145" s="5">
        <f>VLOOKUP(CONCATENATE($F145," ",$G145),AllocFactorMatrix,(X$4+1),FALSE)*$E147</f>
        <v>0</v>
      </c>
      <c r="Y145" s="5">
        <f t="shared" si="181"/>
        <v>0</v>
      </c>
      <c r="Z145" s="5">
        <f>VLOOKUP(CONCATENATE($F145," ",$G145),AllocFactorMatrix,(Z$4+1),FALSE)*$E147</f>
        <v>0</v>
      </c>
      <c r="AA145" s="5">
        <f>VLOOKUP(CONCATENATE($F145," ",$G145),AllocFactorMatrix,(AA$4+1),FALSE)*$E147</f>
        <v>0</v>
      </c>
      <c r="AB145" s="5">
        <f t="shared" si="179"/>
        <v>0</v>
      </c>
      <c r="AC145" s="5">
        <f>VLOOKUP(CONCATENATE($F145," ",$G145),AllocFactorMatrix,(AC$4+1),FALSE)*$E147</f>
        <v>0</v>
      </c>
      <c r="AD145" s="5">
        <f>VLOOKUP(CONCATENATE($F145," ",$G145),AllocFactorMatrix,(AD$4+1),FALSE)*$E147</f>
        <v>0</v>
      </c>
      <c r="AE145" s="5">
        <f>VLOOKUP(CONCATENATE($F145," ",$G145),AllocFactorMatrix,(AE$4+1),FALSE)*$E147</f>
        <v>0</v>
      </c>
    </row>
    <row r="146" spans="4:31" hidden="1" outlineLevel="1">
      <c r="E146" s="45"/>
      <c r="F146" s="167" t="str">
        <f>F147</f>
        <v>DIST_SL</v>
      </c>
      <c r="G146" s="48" t="str">
        <f>$G$14</f>
        <v>CUSTOMER</v>
      </c>
      <c r="H146" s="4">
        <f t="shared" si="177"/>
        <v>4366835.4300000006</v>
      </c>
      <c r="I146" s="5">
        <f t="shared" ref="I146:N146" si="186">VLOOKUP(CONCATENATE($F146," ",$G146),AllocFactorMatrix,(I$4+1),FALSE)*$E147</f>
        <v>0</v>
      </c>
      <c r="J146" s="47">
        <f t="shared" si="186"/>
        <v>0</v>
      </c>
      <c r="K146" s="47">
        <f t="shared" si="186"/>
        <v>0</v>
      </c>
      <c r="L146" s="5">
        <f t="shared" si="186"/>
        <v>0</v>
      </c>
      <c r="M146" s="5">
        <f t="shared" si="186"/>
        <v>0</v>
      </c>
      <c r="N146" s="5">
        <f t="shared" si="186"/>
        <v>0</v>
      </c>
      <c r="O146" s="5">
        <f t="shared" si="168"/>
        <v>0</v>
      </c>
      <c r="P146" s="5">
        <f>VLOOKUP(CONCATENATE($F146," ",$G146),AllocFactorMatrix,(P$4+1),FALSE)*$E147</f>
        <v>0</v>
      </c>
      <c r="Q146" s="5">
        <f>VLOOKUP(CONCATENATE($F146," ",$G146),AllocFactorMatrix,(Q$4+1),FALSE)*$E147</f>
        <v>0</v>
      </c>
      <c r="R146" s="5">
        <f>VLOOKUP(CONCATENATE($F146," ",$G146),AllocFactorMatrix,(R$4+1),FALSE)*$E147</f>
        <v>0</v>
      </c>
      <c r="S146" s="5">
        <f>VLOOKUP(CONCATENATE($F146," ",$G146),AllocFactorMatrix,(S$4+1),FALSE)*$E147</f>
        <v>0</v>
      </c>
      <c r="T146" s="5">
        <f t="shared" si="141"/>
        <v>0</v>
      </c>
      <c r="U146" s="5">
        <f>VLOOKUP(CONCATENATE($F146," ",$G146),AllocFactorMatrix,(U$4+1),FALSE)*$E147</f>
        <v>0</v>
      </c>
      <c r="V146" s="5">
        <f>VLOOKUP(CONCATENATE($F146," ",$G146),AllocFactorMatrix,(V$4+1),FALSE)*$E147</f>
        <v>0</v>
      </c>
      <c r="W146" s="5">
        <f>VLOOKUP(CONCATENATE($F146," ",$G146),AllocFactorMatrix,(W$4+1),FALSE)*$E147</f>
        <v>0</v>
      </c>
      <c r="X146" s="5">
        <f>VLOOKUP(CONCATENATE($F146," ",$G146),AllocFactorMatrix,(X$4+1),FALSE)*$E147</f>
        <v>0</v>
      </c>
      <c r="Y146" s="5">
        <f t="shared" si="181"/>
        <v>0</v>
      </c>
      <c r="Z146" s="5">
        <f>VLOOKUP(CONCATENATE($F146," ",$G146),AllocFactorMatrix,(Z$4+1),FALSE)*$E147</f>
        <v>0</v>
      </c>
      <c r="AA146" s="5">
        <f>VLOOKUP(CONCATENATE($F146," ",$G146),AllocFactorMatrix,(AA$4+1),FALSE)*$E147</f>
        <v>0</v>
      </c>
      <c r="AB146" s="5">
        <f t="shared" si="179"/>
        <v>0</v>
      </c>
      <c r="AC146" s="5">
        <f>VLOOKUP(CONCATENATE($F146," ",$G146),AllocFactorMatrix,(AC$4+1),FALSE)*$E147</f>
        <v>0</v>
      </c>
      <c r="AD146" s="5">
        <f>VLOOKUP(CONCATENATE($F146," ",$G146),AllocFactorMatrix,(AD$4+1),FALSE)*$E147</f>
        <v>0</v>
      </c>
      <c r="AE146" s="5">
        <f>VLOOKUP(CONCATENATE($F146," ",$G146),AllocFactorMatrix,(AE$4+1),FALSE)*$E147</f>
        <v>4366835.4300000006</v>
      </c>
    </row>
    <row r="147" spans="4:31" collapsed="1">
      <c r="D147" s="48" t="s">
        <v>95</v>
      </c>
      <c r="E147" s="50">
        <v>4366835.4300000006</v>
      </c>
      <c r="F147" s="88" t="s">
        <v>49</v>
      </c>
      <c r="G147" s="48" t="str">
        <f>$G$15</f>
        <v>TOTAL</v>
      </c>
      <c r="H147" s="4">
        <f t="shared" si="177"/>
        <v>4366835.4300000006</v>
      </c>
      <c r="I147" s="5">
        <f t="shared" ref="I147:N147" si="187">VLOOKUP(CONCATENATE($F147," ",$G147),AllocFactorMatrix,(I$4+1),FALSE)*$E147</f>
        <v>0</v>
      </c>
      <c r="J147" s="47">
        <f t="shared" si="187"/>
        <v>0</v>
      </c>
      <c r="K147" s="47">
        <f t="shared" si="187"/>
        <v>0</v>
      </c>
      <c r="L147" s="5">
        <f t="shared" si="187"/>
        <v>0</v>
      </c>
      <c r="M147" s="5">
        <f t="shared" si="187"/>
        <v>0</v>
      </c>
      <c r="N147" s="5">
        <f t="shared" si="187"/>
        <v>0</v>
      </c>
      <c r="O147" s="5">
        <f t="shared" si="168"/>
        <v>0</v>
      </c>
      <c r="P147" s="5">
        <f>VLOOKUP(CONCATENATE($F147," ",$G147),AllocFactorMatrix,(P$4+1),FALSE)*$E147</f>
        <v>0</v>
      </c>
      <c r="Q147" s="5">
        <f>VLOOKUP(CONCATENATE($F147," ",$G147),AllocFactorMatrix,(Q$4+1),FALSE)*$E147</f>
        <v>0</v>
      </c>
      <c r="R147" s="5">
        <f>VLOOKUP(CONCATENATE($F147," ",$G147),AllocFactorMatrix,(R$4+1),FALSE)*$E147</f>
        <v>0</v>
      </c>
      <c r="S147" s="5">
        <f>VLOOKUP(CONCATENATE($F147," ",$G147),AllocFactorMatrix,(S$4+1),FALSE)*$E147</f>
        <v>0</v>
      </c>
      <c r="T147" s="5">
        <f t="shared" si="141"/>
        <v>0</v>
      </c>
      <c r="U147" s="5">
        <f>VLOOKUP(CONCATENATE($F147," ",$G147),AllocFactorMatrix,(U$4+1),FALSE)*$E147</f>
        <v>0</v>
      </c>
      <c r="V147" s="5">
        <f>VLOOKUP(CONCATENATE($F147," ",$G147),AllocFactorMatrix,(V$4+1),FALSE)*$E147</f>
        <v>0</v>
      </c>
      <c r="W147" s="5">
        <f>VLOOKUP(CONCATENATE($F147," ",$G147),AllocFactorMatrix,(W$4+1),FALSE)*$E147</f>
        <v>0</v>
      </c>
      <c r="X147" s="5">
        <f>VLOOKUP(CONCATENATE($F147," ",$G147),AllocFactorMatrix,(X$4+1),FALSE)*$E147</f>
        <v>0</v>
      </c>
      <c r="Y147" s="5">
        <f t="shared" si="181"/>
        <v>0</v>
      </c>
      <c r="Z147" s="5">
        <f>VLOOKUP(CONCATENATE($F147," ",$G147),AllocFactorMatrix,(Z$4+1),FALSE)*$E147</f>
        <v>0</v>
      </c>
      <c r="AA147" s="5">
        <f>VLOOKUP(CONCATENATE($F147," ",$G147),AllocFactorMatrix,(AA$4+1),FALSE)*$E147</f>
        <v>0</v>
      </c>
      <c r="AB147" s="5">
        <f t="shared" si="179"/>
        <v>0</v>
      </c>
      <c r="AC147" s="5">
        <f>VLOOKUP(CONCATENATE($F147," ",$G147),AllocFactorMatrix,(AC$4+1),FALSE)*$E147</f>
        <v>0</v>
      </c>
      <c r="AD147" s="5">
        <f>VLOOKUP(CONCATENATE($F147," ",$G147),AllocFactorMatrix,(AD$4+1),FALSE)*$E147</f>
        <v>0</v>
      </c>
      <c r="AE147" s="5">
        <f>VLOOKUP(CONCATENATE($F147," ",$G147),AllocFactorMatrix,(AE$4+1),FALSE)*$E147</f>
        <v>4366835.4300000006</v>
      </c>
    </row>
    <row r="148" spans="4:31" hidden="1" outlineLevel="1">
      <c r="E148" s="9"/>
      <c r="F148" s="99"/>
      <c r="G148" s="48" t="str">
        <f>$G$8</f>
        <v>PRODUCTION</v>
      </c>
      <c r="H148" s="4">
        <f t="shared" ref="H148:H155" si="188">H44+H52+H60+H76+H84+H92+H100+H108+H116+H124+H132+H140+H68</f>
        <v>0</v>
      </c>
      <c r="I148" s="4">
        <f>I44+I52+I60+I76+I84+I92+I100+I108+I116+I124+I132+I140+I68</f>
        <v>0</v>
      </c>
      <c r="J148" s="46">
        <f>J44+J52+J60+J76+J84+J92+J100+J108+J116+J124+J132+J140+J68</f>
        <v>0</v>
      </c>
      <c r="K148" s="46">
        <f>K44+K52+K60+K76+K84+K92+K100+K108+K116+K124+K132+K140+K68</f>
        <v>0</v>
      </c>
      <c r="L148" s="4">
        <f t="shared" ref="I148:AE154" si="189">L44+L52+L60+L76+L84+L92+L100+L108+L116+L124+L132+L140+L68</f>
        <v>0</v>
      </c>
      <c r="M148" s="4">
        <f t="shared" si="189"/>
        <v>0</v>
      </c>
      <c r="N148" s="4">
        <f t="shared" ref="N148:N155" si="190">N44+N52+N60+N76+N84+N92+N100+N108+N116+N124+N132+N140+N68</f>
        <v>0</v>
      </c>
      <c r="O148" s="4">
        <f t="shared" si="189"/>
        <v>0</v>
      </c>
      <c r="P148" s="4">
        <f t="shared" si="189"/>
        <v>0</v>
      </c>
      <c r="Q148" s="4">
        <f t="shared" si="189"/>
        <v>0</v>
      </c>
      <c r="R148" s="4">
        <f t="shared" si="189"/>
        <v>0</v>
      </c>
      <c r="S148" s="4">
        <f t="shared" ref="S148:S155" si="191">S44+S52+S60+S76+S84+S92+S100+S108+S116+S124+S132+S140+S68</f>
        <v>0</v>
      </c>
      <c r="T148" s="4">
        <f t="shared" si="189"/>
        <v>0</v>
      </c>
      <c r="U148" s="4">
        <f t="shared" ref="U148:U155" si="192">U44+U52+U60+U76+U84+U92+U100+U108+U116+U124+U132+U140+U68</f>
        <v>0</v>
      </c>
      <c r="V148" s="4">
        <f t="shared" si="189"/>
        <v>0</v>
      </c>
      <c r="W148" s="4">
        <f t="shared" si="189"/>
        <v>0</v>
      </c>
      <c r="X148" s="4">
        <f t="shared" ref="X148:X155" si="193">X44+X52+X60+X76+X84+X92+X100+X108+X116+X124+X132+X140+X68</f>
        <v>0</v>
      </c>
      <c r="Y148" s="4">
        <f t="shared" si="189"/>
        <v>0</v>
      </c>
      <c r="Z148" s="4">
        <f t="shared" si="189"/>
        <v>0</v>
      </c>
      <c r="AA148" s="4">
        <f t="shared" si="189"/>
        <v>0</v>
      </c>
      <c r="AB148" s="4">
        <f t="shared" si="189"/>
        <v>0</v>
      </c>
      <c r="AC148" s="4">
        <f t="shared" ref="AC148:AD155" si="194">AC44+AC52+AC60+AC76+AC84+AC92+AC100+AC108+AC116+AC124+AC132+AC140+AC68</f>
        <v>0</v>
      </c>
      <c r="AD148" s="4">
        <f t="shared" si="194"/>
        <v>0</v>
      </c>
      <c r="AE148" s="4">
        <f t="shared" si="189"/>
        <v>0</v>
      </c>
    </row>
    <row r="149" spans="4:31" hidden="1" outlineLevel="1">
      <c r="E149" s="9"/>
      <c r="F149" s="99"/>
      <c r="G149" s="48" t="str">
        <f>$G$9</f>
        <v>BULKTRAN</v>
      </c>
      <c r="H149" s="4">
        <f t="shared" si="188"/>
        <v>0</v>
      </c>
      <c r="I149" s="4">
        <f t="shared" ref="I149:Z149" si="195">I45+I53+I61+I77+I85+I93+I101+I109+I117+I125+I133+I141+I69</f>
        <v>0</v>
      </c>
      <c r="J149" s="46">
        <f t="shared" ref="J149:K149" si="196">J45+J53+J61+J77+J85+J93+J101+J109+J117+J125+J133+J141+J69</f>
        <v>0</v>
      </c>
      <c r="K149" s="46">
        <f t="shared" si="196"/>
        <v>0</v>
      </c>
      <c r="L149" s="4">
        <f t="shared" si="195"/>
        <v>0</v>
      </c>
      <c r="M149" s="4">
        <f t="shared" si="195"/>
        <v>0</v>
      </c>
      <c r="N149" s="4">
        <f t="shared" si="190"/>
        <v>0</v>
      </c>
      <c r="O149" s="4">
        <f t="shared" si="195"/>
        <v>0</v>
      </c>
      <c r="P149" s="4">
        <f t="shared" si="195"/>
        <v>0</v>
      </c>
      <c r="Q149" s="4">
        <f t="shared" si="195"/>
        <v>0</v>
      </c>
      <c r="R149" s="4">
        <f t="shared" si="195"/>
        <v>0</v>
      </c>
      <c r="S149" s="4">
        <f t="shared" si="191"/>
        <v>0</v>
      </c>
      <c r="T149" s="4">
        <f t="shared" si="195"/>
        <v>0</v>
      </c>
      <c r="U149" s="4">
        <f t="shared" si="192"/>
        <v>0</v>
      </c>
      <c r="V149" s="4">
        <f t="shared" si="195"/>
        <v>0</v>
      </c>
      <c r="W149" s="4">
        <f t="shared" si="195"/>
        <v>0</v>
      </c>
      <c r="X149" s="4">
        <f t="shared" si="193"/>
        <v>0</v>
      </c>
      <c r="Y149" s="4">
        <f t="shared" si="195"/>
        <v>0</v>
      </c>
      <c r="Z149" s="4">
        <f t="shared" si="195"/>
        <v>0</v>
      </c>
      <c r="AA149" s="4">
        <f t="shared" si="189"/>
        <v>0</v>
      </c>
      <c r="AB149" s="4">
        <f t="shared" si="189"/>
        <v>0</v>
      </c>
      <c r="AC149" s="4">
        <f t="shared" si="194"/>
        <v>0</v>
      </c>
      <c r="AD149" s="4">
        <f t="shared" si="194"/>
        <v>0</v>
      </c>
      <c r="AE149" s="4">
        <f t="shared" si="189"/>
        <v>0</v>
      </c>
    </row>
    <row r="150" spans="4:31" hidden="1" outlineLevel="1">
      <c r="E150" s="9"/>
      <c r="F150" s="99"/>
      <c r="G150" s="48" t="str">
        <f>$G$10</f>
        <v>SUBTRAN</v>
      </c>
      <c r="H150" s="4">
        <f t="shared" si="188"/>
        <v>0</v>
      </c>
      <c r="I150" s="4">
        <f t="shared" si="189"/>
        <v>0</v>
      </c>
      <c r="J150" s="46">
        <f t="shared" ref="J150:K150" si="197">J46+J54+J62+J78+J86+J94+J102+J110+J118+J126+J134+J142+J70</f>
        <v>0</v>
      </c>
      <c r="K150" s="46">
        <f t="shared" si="197"/>
        <v>0</v>
      </c>
      <c r="L150" s="4">
        <f t="shared" si="189"/>
        <v>0</v>
      </c>
      <c r="M150" s="4">
        <f t="shared" si="189"/>
        <v>0</v>
      </c>
      <c r="N150" s="4">
        <f t="shared" si="190"/>
        <v>0</v>
      </c>
      <c r="O150" s="4">
        <f t="shared" si="189"/>
        <v>0</v>
      </c>
      <c r="P150" s="4">
        <f t="shared" si="189"/>
        <v>0</v>
      </c>
      <c r="Q150" s="4">
        <f t="shared" si="189"/>
        <v>0</v>
      </c>
      <c r="R150" s="4">
        <f t="shared" si="189"/>
        <v>0</v>
      </c>
      <c r="S150" s="4">
        <f t="shared" si="191"/>
        <v>0</v>
      </c>
      <c r="T150" s="4">
        <f t="shared" si="189"/>
        <v>0</v>
      </c>
      <c r="U150" s="4">
        <f t="shared" si="192"/>
        <v>0</v>
      </c>
      <c r="V150" s="4">
        <f t="shared" si="189"/>
        <v>0</v>
      </c>
      <c r="W150" s="4">
        <f t="shared" si="189"/>
        <v>0</v>
      </c>
      <c r="X150" s="4">
        <f t="shared" si="193"/>
        <v>0</v>
      </c>
      <c r="Y150" s="4">
        <f t="shared" si="189"/>
        <v>0</v>
      </c>
      <c r="Z150" s="4">
        <f t="shared" si="189"/>
        <v>0</v>
      </c>
      <c r="AA150" s="4">
        <f t="shared" si="189"/>
        <v>0</v>
      </c>
      <c r="AB150" s="4">
        <f t="shared" si="189"/>
        <v>0</v>
      </c>
      <c r="AC150" s="4">
        <f t="shared" si="194"/>
        <v>0</v>
      </c>
      <c r="AD150" s="4">
        <f t="shared" si="194"/>
        <v>0</v>
      </c>
      <c r="AE150" s="4">
        <f t="shared" si="189"/>
        <v>0</v>
      </c>
    </row>
    <row r="151" spans="4:31" hidden="1" outlineLevel="1">
      <c r="E151" s="9"/>
      <c r="F151" s="99"/>
      <c r="G151" s="48" t="str">
        <f>$G$11</f>
        <v>DISTPRI</v>
      </c>
      <c r="H151" s="4">
        <f t="shared" si="188"/>
        <v>542152061.56099391</v>
      </c>
      <c r="I151" s="4">
        <f>I47+I55+I63+I79+I87+I95+I103+I111+I119+I127+I135+I143+I71</f>
        <v>354946719.07908958</v>
      </c>
      <c r="J151" s="46">
        <f>J47+J55+J63+J79+J87+J95+J103+J111+J119+J127+J135+J143+J71</f>
        <v>58282.765996484661</v>
      </c>
      <c r="K151" s="46">
        <f>K47+K55+K63+K79+K87+K95+K103+K111+K119+K127+K135+K143+K71</f>
        <v>107839.81137866527</v>
      </c>
      <c r="L151" s="4">
        <f t="shared" si="189"/>
        <v>83048110.781954885</v>
      </c>
      <c r="M151" s="4">
        <f t="shared" si="189"/>
        <v>1160508.7989141387</v>
      </c>
      <c r="N151" s="4">
        <f t="shared" si="190"/>
        <v>0</v>
      </c>
      <c r="O151" s="4">
        <f t="shared" si="189"/>
        <v>84208619.580869034</v>
      </c>
      <c r="P151" s="4">
        <f t="shared" si="189"/>
        <v>48161320.095372871</v>
      </c>
      <c r="Q151" s="4">
        <f t="shared" si="189"/>
        <v>8666358.3132305704</v>
      </c>
      <c r="R151" s="4">
        <f t="shared" si="189"/>
        <v>0</v>
      </c>
      <c r="S151" s="4">
        <f t="shared" si="191"/>
        <v>0</v>
      </c>
      <c r="T151" s="4">
        <f t="shared" si="189"/>
        <v>56827678.408603445</v>
      </c>
      <c r="U151" s="4">
        <f t="shared" si="192"/>
        <v>2180912.6384814437</v>
      </c>
      <c r="V151" s="4">
        <f t="shared" si="189"/>
        <v>30157360.773384206</v>
      </c>
      <c r="W151" s="4">
        <f t="shared" si="189"/>
        <v>0</v>
      </c>
      <c r="X151" s="4">
        <f t="shared" si="193"/>
        <v>0</v>
      </c>
      <c r="Y151" s="4">
        <f t="shared" si="189"/>
        <v>32338273.411865648</v>
      </c>
      <c r="Z151" s="4">
        <f t="shared" si="189"/>
        <v>13224925.066914406</v>
      </c>
      <c r="AA151" s="4">
        <f t="shared" si="189"/>
        <v>265445.10192741657</v>
      </c>
      <c r="AB151" s="4">
        <f t="shared" si="189"/>
        <v>13490370.168841824</v>
      </c>
      <c r="AC151" s="4">
        <f t="shared" si="194"/>
        <v>174278.33434921253</v>
      </c>
      <c r="AD151" s="4">
        <f t="shared" si="194"/>
        <v>0</v>
      </c>
      <c r="AE151" s="4">
        <f t="shared" si="189"/>
        <v>0</v>
      </c>
    </row>
    <row r="152" spans="4:31" hidden="1" outlineLevel="1">
      <c r="E152" s="9"/>
      <c r="F152" s="99"/>
      <c r="G152" s="48" t="str">
        <f>$G$12</f>
        <v>DISTSEC</v>
      </c>
      <c r="H152" s="4">
        <f t="shared" si="188"/>
        <v>261163193.84900656</v>
      </c>
      <c r="I152" s="4">
        <f t="shared" si="189"/>
        <v>193762501.19447049</v>
      </c>
      <c r="J152" s="46">
        <f t="shared" ref="J152:K152" si="198">J48+J56+J64+J80+J88+J96+J104+J112+J120+J128+J136+J144+J72</f>
        <v>48032.725343632526</v>
      </c>
      <c r="K152" s="46">
        <f t="shared" si="198"/>
        <v>62215.616685256304</v>
      </c>
      <c r="L152" s="4">
        <f t="shared" si="189"/>
        <v>39056089.755692005</v>
      </c>
      <c r="M152" s="4">
        <f t="shared" si="189"/>
        <v>0</v>
      </c>
      <c r="N152" s="4">
        <f t="shared" si="190"/>
        <v>0</v>
      </c>
      <c r="O152" s="4">
        <f t="shared" si="189"/>
        <v>39056089.755692005</v>
      </c>
      <c r="P152" s="4">
        <f t="shared" si="189"/>
        <v>19496558.859067604</v>
      </c>
      <c r="Q152" s="4">
        <f t="shared" si="189"/>
        <v>0</v>
      </c>
      <c r="R152" s="4">
        <f t="shared" si="189"/>
        <v>0</v>
      </c>
      <c r="S152" s="4">
        <f t="shared" si="191"/>
        <v>0</v>
      </c>
      <c r="T152" s="4">
        <f t="shared" si="189"/>
        <v>19496558.859067604</v>
      </c>
      <c r="U152" s="4">
        <f t="shared" si="192"/>
        <v>730135.24626679206</v>
      </c>
      <c r="V152" s="4">
        <f t="shared" si="189"/>
        <v>0</v>
      </c>
      <c r="W152" s="4">
        <f t="shared" si="189"/>
        <v>0</v>
      </c>
      <c r="X152" s="4">
        <f t="shared" si="193"/>
        <v>0</v>
      </c>
      <c r="Y152" s="4">
        <f t="shared" si="189"/>
        <v>730135.24626679206</v>
      </c>
      <c r="Z152" s="4">
        <f t="shared" si="189"/>
        <v>5517901.1527632028</v>
      </c>
      <c r="AA152" s="4">
        <f t="shared" si="189"/>
        <v>0</v>
      </c>
      <c r="AB152" s="4">
        <f t="shared" si="189"/>
        <v>5517901.1527632028</v>
      </c>
      <c r="AC152" s="4">
        <f t="shared" si="194"/>
        <v>65241.300171469375</v>
      </c>
      <c r="AD152" s="4">
        <f t="shared" si="194"/>
        <v>2008108.3087560385</v>
      </c>
      <c r="AE152" s="4">
        <f t="shared" si="189"/>
        <v>416409.68979007413</v>
      </c>
    </row>
    <row r="153" spans="4:31" hidden="1" outlineLevel="1">
      <c r="E153" s="9"/>
      <c r="F153" s="99"/>
      <c r="G153" s="48" t="str">
        <f>$G$13</f>
        <v>ENERGY</v>
      </c>
      <c r="H153" s="4">
        <f t="shared" si="188"/>
        <v>0</v>
      </c>
      <c r="I153" s="4">
        <f t="shared" si="189"/>
        <v>0</v>
      </c>
      <c r="J153" s="46">
        <f t="shared" ref="J153:K153" si="199">J49+J57+J65+J81+J89+J97+J105+J113+J121+J129+J137+J145+J73</f>
        <v>0</v>
      </c>
      <c r="K153" s="46">
        <f t="shared" si="199"/>
        <v>0</v>
      </c>
      <c r="L153" s="4">
        <f t="shared" si="189"/>
        <v>0</v>
      </c>
      <c r="M153" s="4">
        <f t="shared" si="189"/>
        <v>0</v>
      </c>
      <c r="N153" s="4">
        <f t="shared" si="190"/>
        <v>0</v>
      </c>
      <c r="O153" s="4">
        <f t="shared" si="189"/>
        <v>0</v>
      </c>
      <c r="P153" s="4">
        <f t="shared" si="189"/>
        <v>0</v>
      </c>
      <c r="Q153" s="4">
        <f t="shared" si="189"/>
        <v>0</v>
      </c>
      <c r="R153" s="4">
        <f t="shared" si="189"/>
        <v>0</v>
      </c>
      <c r="S153" s="4">
        <f t="shared" si="191"/>
        <v>0</v>
      </c>
      <c r="T153" s="4">
        <f t="shared" si="189"/>
        <v>0</v>
      </c>
      <c r="U153" s="4">
        <f t="shared" si="192"/>
        <v>0</v>
      </c>
      <c r="V153" s="4">
        <f t="shared" si="189"/>
        <v>0</v>
      </c>
      <c r="W153" s="4">
        <f t="shared" si="189"/>
        <v>0</v>
      </c>
      <c r="X153" s="4">
        <f t="shared" si="193"/>
        <v>0</v>
      </c>
      <c r="Y153" s="4">
        <f t="shared" si="189"/>
        <v>0</v>
      </c>
      <c r="Z153" s="4">
        <f t="shared" si="189"/>
        <v>0</v>
      </c>
      <c r="AA153" s="4">
        <f t="shared" si="189"/>
        <v>0</v>
      </c>
      <c r="AB153" s="4">
        <f t="shared" si="189"/>
        <v>0</v>
      </c>
      <c r="AC153" s="4">
        <f t="shared" si="194"/>
        <v>0</v>
      </c>
      <c r="AD153" s="4">
        <f t="shared" si="194"/>
        <v>0</v>
      </c>
      <c r="AE153" s="4">
        <f t="shared" si="189"/>
        <v>0</v>
      </c>
    </row>
    <row r="154" spans="4:31" hidden="1" outlineLevel="1">
      <c r="E154" s="9"/>
      <c r="F154" s="99"/>
      <c r="G154" s="48" t="str">
        <f>$G$14</f>
        <v>CUSTOMER</v>
      </c>
      <c r="H154" s="4">
        <f t="shared" si="188"/>
        <v>114470787.26000001</v>
      </c>
      <c r="I154" s="4">
        <f t="shared" si="189"/>
        <v>53518426.420141935</v>
      </c>
      <c r="J154" s="46">
        <f t="shared" ref="J154:K154" si="200">J50+J58+J66+J82+J90+J98+J106+J114+J122+J130+J138+J146+J74</f>
        <v>10799.416411579721</v>
      </c>
      <c r="K154" s="46">
        <f t="shared" si="200"/>
        <v>6145.7426070905813</v>
      </c>
      <c r="L154" s="4">
        <f t="shared" si="189"/>
        <v>18083598.844668292</v>
      </c>
      <c r="M154" s="4">
        <f t="shared" si="189"/>
        <v>1223062.9223659097</v>
      </c>
      <c r="N154" s="4">
        <f t="shared" si="190"/>
        <v>206021.10199190906</v>
      </c>
      <c r="O154" s="4">
        <f t="shared" si="189"/>
        <v>19512682.86902611</v>
      </c>
      <c r="P154" s="4">
        <f t="shared" si="189"/>
        <v>1474393.9699515568</v>
      </c>
      <c r="Q154" s="4">
        <f t="shared" si="189"/>
        <v>430231.46421306761</v>
      </c>
      <c r="R154" s="4">
        <f t="shared" si="189"/>
        <v>506687.63442786038</v>
      </c>
      <c r="S154" s="4">
        <f t="shared" si="191"/>
        <v>63335.081684388395</v>
      </c>
      <c r="T154" s="4">
        <f t="shared" si="189"/>
        <v>2474648.1502768733</v>
      </c>
      <c r="U154" s="4">
        <f t="shared" si="192"/>
        <v>9703.3732912597097</v>
      </c>
      <c r="V154" s="4">
        <f t="shared" si="189"/>
        <v>305060.65436340118</v>
      </c>
      <c r="W154" s="4">
        <f t="shared" si="189"/>
        <v>851716.57028775488</v>
      </c>
      <c r="X154" s="4">
        <f t="shared" si="193"/>
        <v>253339.55107613659</v>
      </c>
      <c r="Y154" s="4">
        <f t="shared" si="189"/>
        <v>1419820.1490185524</v>
      </c>
      <c r="Z154" s="4">
        <f t="shared" si="189"/>
        <v>296911.27752672497</v>
      </c>
      <c r="AA154" s="4">
        <f t="shared" si="189"/>
        <v>5621.218289184264</v>
      </c>
      <c r="AB154" s="4">
        <f t="shared" si="189"/>
        <v>302532.49581590923</v>
      </c>
      <c r="AC154" s="4">
        <f t="shared" si="194"/>
        <v>28972.078252141295</v>
      </c>
      <c r="AD154" s="4">
        <f t="shared" si="194"/>
        <v>32812554.456747137</v>
      </c>
      <c r="AE154" s="4">
        <f t="shared" si="189"/>
        <v>4384205.4817026742</v>
      </c>
    </row>
    <row r="155" spans="4:31" collapsed="1">
      <c r="D155" s="48" t="s">
        <v>3</v>
      </c>
      <c r="E155" s="4">
        <f>E51+E59+E67+E75+E83+E91+E99+E107+E115+E123+E131+E139+E147</f>
        <v>917786042.66999996</v>
      </c>
      <c r="F155" s="167"/>
      <c r="G155" s="48" t="str">
        <f>$G$15</f>
        <v>TOTAL</v>
      </c>
      <c r="H155" s="4">
        <f t="shared" si="188"/>
        <v>917786042.6700002</v>
      </c>
      <c r="I155" s="4">
        <f>I51+I59+I67+I83+I91+I99+I107+I115+I123+I131+I139+I147+I75</f>
        <v>602227646.69370198</v>
      </c>
      <c r="J155" s="46">
        <f>J51+J59+J67+J83+J91+J99+J107+J115+J123+J131+J139+J147+J75</f>
        <v>117114.90775169691</v>
      </c>
      <c r="K155" s="46">
        <f>K51+K59+K67+K83+K91+K99+K107+K115+K123+K131+K139+K147+K75</f>
        <v>176201.17067101214</v>
      </c>
      <c r="L155" s="4">
        <f t="shared" ref="L155:AE155" si="201">L51+L59+L67+L83+L91+L99+L107+L115+L123+L131+L139+L147+L75</f>
        <v>140187799.38231519</v>
      </c>
      <c r="M155" s="4">
        <f t="shared" si="201"/>
        <v>2383571.7212800486</v>
      </c>
      <c r="N155" s="4">
        <f t="shared" si="190"/>
        <v>206021.10199190906</v>
      </c>
      <c r="O155" s="4">
        <f t="shared" si="201"/>
        <v>142777392.20558715</v>
      </c>
      <c r="P155" s="4">
        <f t="shared" si="201"/>
        <v>69132272.924392015</v>
      </c>
      <c r="Q155" s="4">
        <f t="shared" si="201"/>
        <v>9096589.7774436381</v>
      </c>
      <c r="R155" s="4">
        <f t="shared" si="201"/>
        <v>506687.63442786038</v>
      </c>
      <c r="S155" s="4">
        <f t="shared" si="191"/>
        <v>63335.081684388395</v>
      </c>
      <c r="T155" s="4">
        <f t="shared" si="201"/>
        <v>78798885.417947903</v>
      </c>
      <c r="U155" s="4">
        <f t="shared" si="192"/>
        <v>2920751.2580394959</v>
      </c>
      <c r="V155" s="4">
        <f t="shared" si="201"/>
        <v>30462421.427747607</v>
      </c>
      <c r="W155" s="4">
        <f t="shared" si="201"/>
        <v>851716.57028775488</v>
      </c>
      <c r="X155" s="4">
        <f t="shared" si="193"/>
        <v>253339.55107613659</v>
      </c>
      <c r="Y155" s="4">
        <f t="shared" si="201"/>
        <v>34488228.80715099</v>
      </c>
      <c r="Z155" s="4">
        <f t="shared" si="201"/>
        <v>19039737.497204334</v>
      </c>
      <c r="AA155" s="4">
        <f t="shared" si="201"/>
        <v>271066.32021660084</v>
      </c>
      <c r="AB155" s="4">
        <f t="shared" si="201"/>
        <v>19310803.817420933</v>
      </c>
      <c r="AC155" s="4">
        <f t="shared" si="194"/>
        <v>268491.71277282317</v>
      </c>
      <c r="AD155" s="4">
        <f t="shared" si="194"/>
        <v>34820662.765503176</v>
      </c>
      <c r="AE155" s="4">
        <f t="shared" si="201"/>
        <v>4800615.171492748</v>
      </c>
    </row>
    <row r="156" spans="4:31">
      <c r="E156" s="4"/>
      <c r="F156" s="167"/>
      <c r="G156" s="7"/>
      <c r="H156" s="4"/>
      <c r="I156" s="4"/>
      <c r="J156" s="46"/>
      <c r="K156" s="46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</row>
    <row r="157" spans="4:31" hidden="1" outlineLevel="1">
      <c r="E157" s="9"/>
      <c r="F157" s="99"/>
      <c r="G157" s="48" t="str">
        <f>$G$8</f>
        <v>PRODUCTION</v>
      </c>
      <c r="H157" s="4">
        <f t="shared" ref="H157:AE157" si="202">H8+H34+H148</f>
        <v>1207080039.28</v>
      </c>
      <c r="I157" s="4">
        <f t="shared" si="202"/>
        <v>620766172.86377239</v>
      </c>
      <c r="J157" s="46">
        <f t="shared" ref="J157:K157" si="203">J8+J34+J148</f>
        <v>138876.03427667834</v>
      </c>
      <c r="K157" s="46">
        <f t="shared" si="203"/>
        <v>243162.03372026474</v>
      </c>
      <c r="L157" s="4">
        <f t="shared" si="202"/>
        <v>144680403.59010124</v>
      </c>
      <c r="M157" s="4">
        <f t="shared" si="202"/>
        <v>2013225.9745861073</v>
      </c>
      <c r="N157" s="4">
        <f t="shared" si="202"/>
        <v>280389.44509290485</v>
      </c>
      <c r="O157" s="4">
        <f t="shared" si="202"/>
        <v>146974019.00978026</v>
      </c>
      <c r="P157" s="4">
        <f t="shared" si="202"/>
        <v>86054849.131503478</v>
      </c>
      <c r="Q157" s="4">
        <f t="shared" si="202"/>
        <v>15443315.333630323</v>
      </c>
      <c r="R157" s="4">
        <f t="shared" si="202"/>
        <v>3131746.7534834538</v>
      </c>
      <c r="S157" s="4">
        <f t="shared" si="202"/>
        <v>118926.66671884798</v>
      </c>
      <c r="T157" s="4">
        <f t="shared" si="202"/>
        <v>104748837.8853361</v>
      </c>
      <c r="U157" s="4">
        <f t="shared" si="202"/>
        <v>4081395.6256753388</v>
      </c>
      <c r="V157" s="4">
        <f t="shared" si="202"/>
        <v>55101197.74692791</v>
      </c>
      <c r="W157" s="4">
        <f t="shared" si="202"/>
        <v>210739962.11724082</v>
      </c>
      <c r="X157" s="4">
        <f t="shared" si="202"/>
        <v>38177498.685395889</v>
      </c>
      <c r="Y157" s="4">
        <f t="shared" si="202"/>
        <v>308100054.17523998</v>
      </c>
      <c r="Z157" s="4">
        <f t="shared" si="202"/>
        <v>23653824.811160538</v>
      </c>
      <c r="AA157" s="4">
        <f t="shared" si="202"/>
        <v>472427.55101452523</v>
      </c>
      <c r="AB157" s="4">
        <f t="shared" si="202"/>
        <v>24126252.362175062</v>
      </c>
      <c r="AC157" s="4">
        <f t="shared" si="202"/>
        <v>312032.21650076919</v>
      </c>
      <c r="AD157" s="4">
        <f t="shared" si="202"/>
        <v>1386224.7652002396</v>
      </c>
      <c r="AE157" s="4">
        <f t="shared" si="202"/>
        <v>284407.93399838754</v>
      </c>
    </row>
    <row r="158" spans="4:31" hidden="1" outlineLevel="1">
      <c r="E158" s="9"/>
      <c r="F158" s="99"/>
      <c r="G158" s="48" t="str">
        <f>$G$9</f>
        <v>BULKTRAN</v>
      </c>
      <c r="H158" s="4">
        <f>H9+H35+H149</f>
        <v>495941232.29976004</v>
      </c>
      <c r="I158" s="4">
        <f t="shared" ref="I158:AE158" si="204">I9+I35+I149</f>
        <v>255048158.13514718</v>
      </c>
      <c r="J158" s="46">
        <f t="shared" ref="J158:K158" si="205">J9+J35+J149</f>
        <v>57058.645106219963</v>
      </c>
      <c r="K158" s="46">
        <f t="shared" si="205"/>
        <v>99905.619120067597</v>
      </c>
      <c r="L158" s="4">
        <f t="shared" si="204"/>
        <v>59443429.856483005</v>
      </c>
      <c r="M158" s="4">
        <f t="shared" si="204"/>
        <v>827154.56990712113</v>
      </c>
      <c r="N158" s="4">
        <f t="shared" si="204"/>
        <v>115200.88345273754</v>
      </c>
      <c r="O158" s="4">
        <f t="shared" si="204"/>
        <v>60385785.309842862</v>
      </c>
      <c r="P158" s="4">
        <f t="shared" si="204"/>
        <v>35356518.652321063</v>
      </c>
      <c r="Q158" s="4">
        <f t="shared" si="204"/>
        <v>6345044.7262161952</v>
      </c>
      <c r="R158" s="4">
        <f t="shared" si="204"/>
        <v>1286710.3204687142</v>
      </c>
      <c r="S158" s="4">
        <f t="shared" si="204"/>
        <v>48862.242541123567</v>
      </c>
      <c r="T158" s="4">
        <f t="shared" si="204"/>
        <v>43037135.941547103</v>
      </c>
      <c r="U158" s="4">
        <f t="shared" si="204"/>
        <v>1676883.31364309</v>
      </c>
      <c r="V158" s="4">
        <f t="shared" si="204"/>
        <v>22638893.049796589</v>
      </c>
      <c r="W158" s="4">
        <f t="shared" si="204"/>
        <v>86584677.988354549</v>
      </c>
      <c r="X158" s="4">
        <f t="shared" si="204"/>
        <v>15685617.46365332</v>
      </c>
      <c r="Y158" s="4">
        <f t="shared" si="204"/>
        <v>126586071.81544755</v>
      </c>
      <c r="Z158" s="4">
        <f t="shared" si="204"/>
        <v>9718416.8768517245</v>
      </c>
      <c r="AA158" s="4">
        <f t="shared" si="204"/>
        <v>194101.71173259945</v>
      </c>
      <c r="AB158" s="4">
        <f t="shared" si="204"/>
        <v>9912518.5885843243</v>
      </c>
      <c r="AC158" s="4">
        <f t="shared" si="204"/>
        <v>128201.64109492041</v>
      </c>
      <c r="AD158" s="4">
        <f t="shared" si="204"/>
        <v>569544.68297555856</v>
      </c>
      <c r="AE158" s="4">
        <f t="shared" si="204"/>
        <v>116851.92089426193</v>
      </c>
    </row>
    <row r="159" spans="4:31" hidden="1" outlineLevel="1">
      <c r="E159" s="9"/>
      <c r="F159" s="99"/>
      <c r="G159" s="48" t="str">
        <f>$G$10</f>
        <v>SUBTRAN</v>
      </c>
      <c r="H159" s="4">
        <f t="shared" ref="H159:AE159" si="206">H10+H36+H150</f>
        <v>137444760.42023998</v>
      </c>
      <c r="I159" s="4">
        <f t="shared" si="206"/>
        <v>70216428.646057993</v>
      </c>
      <c r="J159" s="46">
        <f t="shared" ref="J159:K159" si="207">J10+J36+J150</f>
        <v>11433.680477339134</v>
      </c>
      <c r="K159" s="46">
        <f t="shared" si="207"/>
        <v>21280.042542801966</v>
      </c>
      <c r="L159" s="4">
        <f t="shared" si="206"/>
        <v>16455315.785266457</v>
      </c>
      <c r="M159" s="4">
        <f t="shared" si="206"/>
        <v>229976.10061135306</v>
      </c>
      <c r="N159" s="4">
        <f t="shared" si="206"/>
        <v>41624.605683825444</v>
      </c>
      <c r="O159" s="4">
        <f t="shared" si="206"/>
        <v>16726916.491561636</v>
      </c>
      <c r="P159" s="4">
        <f t="shared" si="206"/>
        <v>9500204.8447081205</v>
      </c>
      <c r="Q159" s="4">
        <f t="shared" si="206"/>
        <v>1709654.5467046138</v>
      </c>
      <c r="R159" s="4">
        <f t="shared" si="206"/>
        <v>448771.13707172999</v>
      </c>
      <c r="S159" s="4">
        <f t="shared" si="206"/>
        <v>0</v>
      </c>
      <c r="T159" s="4">
        <f t="shared" si="206"/>
        <v>11658630.528484466</v>
      </c>
      <c r="U159" s="4">
        <f t="shared" si="206"/>
        <v>428845.42968414031</v>
      </c>
      <c r="V159" s="4">
        <f t="shared" si="206"/>
        <v>6017117.2211251259</v>
      </c>
      <c r="W159" s="4">
        <f t="shared" si="206"/>
        <v>29669029.426723804</v>
      </c>
      <c r="X159" s="4">
        <f t="shared" si="206"/>
        <v>0</v>
      </c>
      <c r="Y159" s="4">
        <f t="shared" si="206"/>
        <v>36114992.077533074</v>
      </c>
      <c r="Z159" s="4">
        <f t="shared" si="206"/>
        <v>2608035.0877938457</v>
      </c>
      <c r="AA159" s="4">
        <f t="shared" si="206"/>
        <v>52365.476993534219</v>
      </c>
      <c r="AB159" s="4">
        <f t="shared" si="206"/>
        <v>2660400.5647873799</v>
      </c>
      <c r="AC159" s="4">
        <f t="shared" si="206"/>
        <v>34678.388795283136</v>
      </c>
      <c r="AD159" s="4">
        <f t="shared" si="206"/>
        <v>0</v>
      </c>
      <c r="AE159" s="4">
        <f t="shared" si="206"/>
        <v>0</v>
      </c>
    </row>
    <row r="160" spans="4:31" hidden="1" outlineLevel="1">
      <c r="E160" s="9"/>
      <c r="F160" s="99"/>
      <c r="G160" s="48" t="str">
        <f>$G$11</f>
        <v>DISTPRI</v>
      </c>
      <c r="H160" s="4">
        <f t="shared" ref="H160:AE160" si="208">H11+H37+H151</f>
        <v>542152061.56099391</v>
      </c>
      <c r="I160" s="4">
        <f t="shared" si="208"/>
        <v>354946719.07908958</v>
      </c>
      <c r="J160" s="46">
        <f t="shared" ref="J160:K160" si="209">J11+J37+J151</f>
        <v>58282.765996484661</v>
      </c>
      <c r="K160" s="46">
        <f t="shared" si="209"/>
        <v>107839.81137866527</v>
      </c>
      <c r="L160" s="4">
        <f t="shared" si="208"/>
        <v>83048110.781954885</v>
      </c>
      <c r="M160" s="4">
        <f t="shared" si="208"/>
        <v>1160508.7989141387</v>
      </c>
      <c r="N160" s="4">
        <f t="shared" si="208"/>
        <v>0</v>
      </c>
      <c r="O160" s="4">
        <f t="shared" si="208"/>
        <v>84208619.580869034</v>
      </c>
      <c r="P160" s="4">
        <f t="shared" si="208"/>
        <v>48161320.095372871</v>
      </c>
      <c r="Q160" s="4">
        <f t="shared" si="208"/>
        <v>8666358.3132305704</v>
      </c>
      <c r="R160" s="4">
        <f t="shared" si="208"/>
        <v>0</v>
      </c>
      <c r="S160" s="4">
        <f t="shared" si="208"/>
        <v>0</v>
      </c>
      <c r="T160" s="4">
        <f t="shared" si="208"/>
        <v>56827678.408603445</v>
      </c>
      <c r="U160" s="4">
        <f t="shared" si="208"/>
        <v>2180912.6384814437</v>
      </c>
      <c r="V160" s="4">
        <f t="shared" si="208"/>
        <v>30157360.773384206</v>
      </c>
      <c r="W160" s="4">
        <f t="shared" si="208"/>
        <v>0</v>
      </c>
      <c r="X160" s="4">
        <f t="shared" si="208"/>
        <v>0</v>
      </c>
      <c r="Y160" s="4">
        <f t="shared" si="208"/>
        <v>32338273.411865648</v>
      </c>
      <c r="Z160" s="4">
        <f t="shared" si="208"/>
        <v>13224925.066914406</v>
      </c>
      <c r="AA160" s="4">
        <f t="shared" si="208"/>
        <v>265445.10192741657</v>
      </c>
      <c r="AB160" s="4">
        <f t="shared" si="208"/>
        <v>13490370.168841824</v>
      </c>
      <c r="AC160" s="4">
        <f t="shared" si="208"/>
        <v>174278.33434921253</v>
      </c>
      <c r="AD160" s="4">
        <f t="shared" si="208"/>
        <v>0</v>
      </c>
      <c r="AE160" s="4">
        <f t="shared" si="208"/>
        <v>0</v>
      </c>
    </row>
    <row r="161" spans="2:31" hidden="1" outlineLevel="1">
      <c r="E161" s="9"/>
      <c r="F161" s="99"/>
      <c r="G161" s="48" t="str">
        <f>$G$12</f>
        <v>DISTSEC</v>
      </c>
      <c r="H161" s="4">
        <f t="shared" ref="H161:AE161" si="210">H12+H38+H152</f>
        <v>261163193.84900656</v>
      </c>
      <c r="I161" s="4">
        <f t="shared" si="210"/>
        <v>193762501.19447049</v>
      </c>
      <c r="J161" s="46">
        <f t="shared" ref="J161:K161" si="211">J12+J38+J152</f>
        <v>48032.725343632526</v>
      </c>
      <c r="K161" s="46">
        <f t="shared" si="211"/>
        <v>62215.616685256304</v>
      </c>
      <c r="L161" s="4">
        <f t="shared" si="210"/>
        <v>39056089.755692005</v>
      </c>
      <c r="M161" s="4">
        <f t="shared" si="210"/>
        <v>0</v>
      </c>
      <c r="N161" s="4">
        <f t="shared" si="210"/>
        <v>0</v>
      </c>
      <c r="O161" s="4">
        <f t="shared" si="210"/>
        <v>39056089.755692005</v>
      </c>
      <c r="P161" s="4">
        <f t="shared" si="210"/>
        <v>19496558.859067604</v>
      </c>
      <c r="Q161" s="4">
        <f t="shared" si="210"/>
        <v>0</v>
      </c>
      <c r="R161" s="4">
        <f t="shared" si="210"/>
        <v>0</v>
      </c>
      <c r="S161" s="4">
        <f t="shared" si="210"/>
        <v>0</v>
      </c>
      <c r="T161" s="4">
        <f t="shared" si="210"/>
        <v>19496558.859067604</v>
      </c>
      <c r="U161" s="4">
        <f t="shared" si="210"/>
        <v>730135.24626679206</v>
      </c>
      <c r="V161" s="4">
        <f t="shared" si="210"/>
        <v>0</v>
      </c>
      <c r="W161" s="4">
        <f t="shared" si="210"/>
        <v>0</v>
      </c>
      <c r="X161" s="4">
        <f t="shared" si="210"/>
        <v>0</v>
      </c>
      <c r="Y161" s="4">
        <f t="shared" si="210"/>
        <v>730135.24626679206</v>
      </c>
      <c r="Z161" s="4">
        <f t="shared" si="210"/>
        <v>5517901.1527632028</v>
      </c>
      <c r="AA161" s="4">
        <f t="shared" si="210"/>
        <v>0</v>
      </c>
      <c r="AB161" s="4">
        <f t="shared" si="210"/>
        <v>5517901.1527632028</v>
      </c>
      <c r="AC161" s="4">
        <f t="shared" si="210"/>
        <v>65241.300171469375</v>
      </c>
      <c r="AD161" s="4">
        <f t="shared" si="210"/>
        <v>2008108.3087560385</v>
      </c>
      <c r="AE161" s="4">
        <f t="shared" si="210"/>
        <v>416409.68979007413</v>
      </c>
    </row>
    <row r="162" spans="2:31" hidden="1" outlineLevel="1">
      <c r="E162" s="9"/>
      <c r="F162" s="99"/>
      <c r="G162" s="48" t="str">
        <f>$G$13</f>
        <v>ENERGY</v>
      </c>
      <c r="H162" s="4">
        <f t="shared" ref="H162:AE162" si="212">H13+H39+H153</f>
        <v>0</v>
      </c>
      <c r="I162" s="4">
        <f t="shared" si="212"/>
        <v>0</v>
      </c>
      <c r="J162" s="46">
        <f t="shared" ref="J162:K162" si="213">J13+J39+J153</f>
        <v>0</v>
      </c>
      <c r="K162" s="46">
        <f t="shared" si="213"/>
        <v>0</v>
      </c>
      <c r="L162" s="4">
        <f t="shared" si="212"/>
        <v>0</v>
      </c>
      <c r="M162" s="4">
        <f t="shared" si="212"/>
        <v>0</v>
      </c>
      <c r="N162" s="4">
        <f t="shared" si="212"/>
        <v>0</v>
      </c>
      <c r="O162" s="4">
        <f t="shared" si="212"/>
        <v>0</v>
      </c>
      <c r="P162" s="4">
        <f t="shared" si="212"/>
        <v>0</v>
      </c>
      <c r="Q162" s="4">
        <f t="shared" si="212"/>
        <v>0</v>
      </c>
      <c r="R162" s="4">
        <f t="shared" si="212"/>
        <v>0</v>
      </c>
      <c r="S162" s="4">
        <f t="shared" si="212"/>
        <v>0</v>
      </c>
      <c r="T162" s="4">
        <f t="shared" si="212"/>
        <v>0</v>
      </c>
      <c r="U162" s="4">
        <f t="shared" si="212"/>
        <v>0</v>
      </c>
      <c r="V162" s="4">
        <f t="shared" si="212"/>
        <v>0</v>
      </c>
      <c r="W162" s="4">
        <f t="shared" si="212"/>
        <v>0</v>
      </c>
      <c r="X162" s="4">
        <f t="shared" si="212"/>
        <v>0</v>
      </c>
      <c r="Y162" s="4">
        <f t="shared" si="212"/>
        <v>0</v>
      </c>
      <c r="Z162" s="4">
        <f t="shared" si="212"/>
        <v>0</v>
      </c>
      <c r="AA162" s="4">
        <f t="shared" si="212"/>
        <v>0</v>
      </c>
      <c r="AB162" s="4">
        <f t="shared" si="212"/>
        <v>0</v>
      </c>
      <c r="AC162" s="4">
        <f t="shared" si="212"/>
        <v>0</v>
      </c>
      <c r="AD162" s="4">
        <f t="shared" si="212"/>
        <v>0</v>
      </c>
      <c r="AE162" s="4">
        <f t="shared" si="212"/>
        <v>0</v>
      </c>
    </row>
    <row r="163" spans="2:31" hidden="1" outlineLevel="1">
      <c r="E163" s="9"/>
      <c r="F163" s="99"/>
      <c r="G163" s="48" t="str">
        <f>$G$14</f>
        <v>CUSTOMER</v>
      </c>
      <c r="H163" s="4">
        <f t="shared" ref="H163:AE163" si="214">H14+H40+H154</f>
        <v>114470787.26000001</v>
      </c>
      <c r="I163" s="4">
        <f t="shared" si="214"/>
        <v>53518426.420141935</v>
      </c>
      <c r="J163" s="46">
        <f t="shared" ref="J163:K163" si="215">J14+J40+J154</f>
        <v>10799.416411579721</v>
      </c>
      <c r="K163" s="46">
        <f t="shared" si="215"/>
        <v>6145.7426070905813</v>
      </c>
      <c r="L163" s="4">
        <f t="shared" si="214"/>
        <v>18083598.844668292</v>
      </c>
      <c r="M163" s="4">
        <f t="shared" si="214"/>
        <v>1223062.9223659097</v>
      </c>
      <c r="N163" s="4">
        <f t="shared" si="214"/>
        <v>206021.10199190906</v>
      </c>
      <c r="O163" s="4">
        <f t="shared" si="214"/>
        <v>19512682.86902611</v>
      </c>
      <c r="P163" s="4">
        <f t="shared" si="214"/>
        <v>1474393.9699515568</v>
      </c>
      <c r="Q163" s="4">
        <f t="shared" si="214"/>
        <v>430231.46421306761</v>
      </c>
      <c r="R163" s="4">
        <f t="shared" si="214"/>
        <v>506687.63442786038</v>
      </c>
      <c r="S163" s="4">
        <f t="shared" si="214"/>
        <v>63335.081684388395</v>
      </c>
      <c r="T163" s="4">
        <f t="shared" si="214"/>
        <v>2474648.1502768733</v>
      </c>
      <c r="U163" s="4">
        <f t="shared" si="214"/>
        <v>9703.3732912597097</v>
      </c>
      <c r="V163" s="4">
        <f t="shared" si="214"/>
        <v>305060.65436340118</v>
      </c>
      <c r="W163" s="4">
        <f t="shared" si="214"/>
        <v>851716.57028775488</v>
      </c>
      <c r="X163" s="4">
        <f t="shared" si="214"/>
        <v>253339.55107613659</v>
      </c>
      <c r="Y163" s="4">
        <f t="shared" si="214"/>
        <v>1419820.1490185524</v>
      </c>
      <c r="Z163" s="4">
        <f t="shared" si="214"/>
        <v>296911.27752672497</v>
      </c>
      <c r="AA163" s="4">
        <f t="shared" si="214"/>
        <v>5621.218289184264</v>
      </c>
      <c r="AB163" s="4">
        <f t="shared" si="214"/>
        <v>302532.49581590923</v>
      </c>
      <c r="AC163" s="4">
        <f t="shared" si="214"/>
        <v>28972.078252141295</v>
      </c>
      <c r="AD163" s="4">
        <f t="shared" si="214"/>
        <v>32812554.456747137</v>
      </c>
      <c r="AE163" s="4">
        <f t="shared" si="214"/>
        <v>4384205.4817026742</v>
      </c>
    </row>
    <row r="164" spans="2:31" collapsed="1">
      <c r="B164" s="97" t="s">
        <v>132</v>
      </c>
      <c r="E164" s="4">
        <f>E15+E41+E155</f>
        <v>2758252074.6700001</v>
      </c>
      <c r="F164" s="167"/>
      <c r="G164" s="48" t="str">
        <f>$G$15</f>
        <v>TOTAL</v>
      </c>
      <c r="H164" s="4">
        <f>H15+H41+H155</f>
        <v>2758252074.6700001</v>
      </c>
      <c r="I164" s="4">
        <f t="shared" ref="I164:AE164" si="216">I15+I41+I155</f>
        <v>1548258406.3386796</v>
      </c>
      <c r="J164" s="46">
        <f t="shared" ref="J164:K164" si="217">J15+J41+J155</f>
        <v>324483.26761193434</v>
      </c>
      <c r="K164" s="46">
        <f t="shared" si="217"/>
        <v>540548.86605414643</v>
      </c>
      <c r="L164" s="4">
        <f t="shared" si="216"/>
        <v>360766948.6141659</v>
      </c>
      <c r="M164" s="4">
        <f t="shared" si="216"/>
        <v>5453928.3663846301</v>
      </c>
      <c r="N164" s="4">
        <f t="shared" si="216"/>
        <v>643236.03622137697</v>
      </c>
      <c r="O164" s="4">
        <f t="shared" si="216"/>
        <v>366864113.01677191</v>
      </c>
      <c r="P164" s="4">
        <f>P15+P41+P155</f>
        <v>200043845.55292469</v>
      </c>
      <c r="Q164" s="4">
        <f t="shared" si="216"/>
        <v>32594604.383994773</v>
      </c>
      <c r="R164" s="4">
        <f t="shared" si="216"/>
        <v>5373915.8454517582</v>
      </c>
      <c r="S164" s="4">
        <f t="shared" si="216"/>
        <v>231123.99094435995</v>
      </c>
      <c r="T164" s="4">
        <f t="shared" si="216"/>
        <v>238243489.77331555</v>
      </c>
      <c r="U164" s="4">
        <f t="shared" si="216"/>
        <v>9107875.6270420663</v>
      </c>
      <c r="V164" s="4">
        <f t="shared" si="216"/>
        <v>114219629.44559723</v>
      </c>
      <c r="W164" s="4">
        <f t="shared" si="216"/>
        <v>327845386.10260695</v>
      </c>
      <c r="X164" s="4">
        <f t="shared" si="216"/>
        <v>54116455.700125344</v>
      </c>
      <c r="Y164" s="4">
        <f t="shared" si="216"/>
        <v>505289346.87537158</v>
      </c>
      <c r="Z164" s="4">
        <f t="shared" si="216"/>
        <v>55020014.27301044</v>
      </c>
      <c r="AA164" s="4">
        <f t="shared" si="216"/>
        <v>989961.0599572598</v>
      </c>
      <c r="AB164" s="4">
        <f t="shared" si="216"/>
        <v>56009975.332967699</v>
      </c>
      <c r="AC164" s="4">
        <f t="shared" si="216"/>
        <v>743403.95916379592</v>
      </c>
      <c r="AD164" s="4">
        <f t="shared" si="216"/>
        <v>36776432.213678971</v>
      </c>
      <c r="AE164" s="4">
        <f t="shared" si="216"/>
        <v>5201875.0263853977</v>
      </c>
    </row>
    <row r="165" spans="2:31">
      <c r="I165" s="5"/>
      <c r="J165" s="47"/>
      <c r="K165" s="47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</row>
    <row r="166" spans="2:31" hidden="1" outlineLevel="1">
      <c r="F166" s="167" t="str">
        <f>F173</f>
        <v>LABOR_M</v>
      </c>
      <c r="G166" s="48" t="str">
        <f>$G$8</f>
        <v>PRODUCTION</v>
      </c>
      <c r="H166" s="4">
        <f t="shared" ref="H166:H173" ca="1" si="218">SUBTOTAL(9,I166:AE166)</f>
        <v>43245611.196830228</v>
      </c>
      <c r="I166" s="5">
        <f t="shared" ref="I166:N166" ca="1" si="219">VLOOKUP(CONCATENATE($F166," ",$G166),AllocFactorMatrix,(I$4+1),FALSE)*$E173</f>
        <v>22239960.634113189</v>
      </c>
      <c r="J166" s="47">
        <f t="shared" ca="1" si="219"/>
        <v>4975.460439615269</v>
      </c>
      <c r="K166" s="47">
        <f t="shared" ca="1" si="219"/>
        <v>8711.6764637823708</v>
      </c>
      <c r="L166" s="5">
        <f t="shared" ca="1" si="219"/>
        <v>5183411.4373973506</v>
      </c>
      <c r="M166" s="5">
        <f t="shared" ca="1" si="219"/>
        <v>72127.104181295173</v>
      </c>
      <c r="N166" s="5">
        <f t="shared" ca="1" si="219"/>
        <v>10045.409195412936</v>
      </c>
      <c r="O166" s="5">
        <f t="shared" ref="O166:O173" ca="1" si="220">SUBTOTAL(9,L166:N166)</f>
        <v>5265583.9507740587</v>
      </c>
      <c r="P166" s="5">
        <f ca="1">VLOOKUP(CONCATENATE($F166," ",$G166),AllocFactorMatrix,(P$4+1),FALSE)*$E173</f>
        <v>3083055.3285950115</v>
      </c>
      <c r="Q166" s="5">
        <f ca="1">VLOOKUP(CONCATENATE($F166," ",$G166),AllocFactorMatrix,(Q$4+1),FALSE)*$E173</f>
        <v>553281.96041298565</v>
      </c>
      <c r="R166" s="5">
        <f ca="1">VLOOKUP(CONCATENATE($F166," ",$G166),AllocFactorMatrix,(R$4+1),FALSE)*$E173</f>
        <v>112199.9354316758</v>
      </c>
      <c r="S166" s="5">
        <f ca="1">VLOOKUP(CONCATENATE($F166," ",$G166),AllocFactorMatrix,(S$4+1),FALSE)*$E173</f>
        <v>4260.7418087420638</v>
      </c>
      <c r="T166" s="5">
        <f ca="1">SUBTOTAL(9,P166:S166)</f>
        <v>3752797.9662484154</v>
      </c>
      <c r="U166" s="5">
        <f ca="1">VLOOKUP(CONCATENATE($F166," ",$G166),AllocFactorMatrix,(U$4+1),FALSE)*$E173</f>
        <v>146222.65518836645</v>
      </c>
      <c r="V166" s="5">
        <f ca="1">VLOOKUP(CONCATENATE($F166," ",$G166),AllocFactorMatrix,(V$4+1),FALSE)*$E173</f>
        <v>1974090.2812581046</v>
      </c>
      <c r="W166" s="5">
        <f ca="1">VLOOKUP(CONCATENATE($F166," ",$G166),AllocFactorMatrix,(W$4+1),FALSE)*$E173</f>
        <v>7550102.8670749944</v>
      </c>
      <c r="X166" s="5">
        <f ca="1">VLOOKUP(CONCATENATE($F166," ",$G166),AllocFactorMatrix,(X$4+1),FALSE)*$E173</f>
        <v>1367771.1592355734</v>
      </c>
      <c r="Y166" s="5">
        <f ca="1">SUBTOTAL(9,U166:X166)</f>
        <v>11038186.96275704</v>
      </c>
      <c r="Z166" s="5">
        <f ca="1">VLOOKUP(CONCATENATE($F166," ",$G166),AllocFactorMatrix,(Z$4+1),FALSE)*$E173</f>
        <v>847436.85407269117</v>
      </c>
      <c r="AA166" s="5">
        <f ca="1">VLOOKUP(CONCATENATE($F166," ",$G166),AllocFactorMatrix,(AA$4+1),FALSE)*$E173</f>
        <v>16925.487560900408</v>
      </c>
      <c r="AB166" s="5">
        <f t="shared" ref="AB166:AB173" ca="1" si="221">SUBTOTAL(9,Z166:AA166)</f>
        <v>864362.34163359157</v>
      </c>
      <c r="AC166" s="5">
        <f ca="1">VLOOKUP(CONCATENATE($F166," ",$G166),AllocFactorMatrix,(AC$4+1),FALSE)*$E173</f>
        <v>11179.063091562957</v>
      </c>
      <c r="AD166" s="5">
        <f ca="1">VLOOKUP(CONCATENATE($F166," ",$G166),AllocFactorMatrix,(AD$4+1),FALSE)*$E173</f>
        <v>49663.763194215957</v>
      </c>
      <c r="AE166" s="5">
        <f ca="1">VLOOKUP(CONCATENATE($F166," ",$G166),AllocFactorMatrix,(AE$4+1),FALSE)*$E173</f>
        <v>10189.378114747356</v>
      </c>
    </row>
    <row r="167" spans="2:31" hidden="1" outlineLevel="1">
      <c r="F167" s="167" t="str">
        <f>F173</f>
        <v>LABOR_M</v>
      </c>
      <c r="G167" s="48" t="str">
        <f>$G$9</f>
        <v>BULKTRAN</v>
      </c>
      <c r="H167" s="4">
        <f t="shared" ca="1" si="218"/>
        <v>6703411.8061850229</v>
      </c>
      <c r="I167" s="5">
        <f t="shared" ref="I167:N167" ca="1" si="222">VLOOKUP(CONCATENATE($F167," ",$G167),AllocFactorMatrix,(I$4+1),FALSE)*$E173</f>
        <v>3447369.81529195</v>
      </c>
      <c r="J167" s="47">
        <f t="shared" ca="1" si="222"/>
        <v>771.23572378988661</v>
      </c>
      <c r="K167" s="47">
        <f t="shared" ca="1" si="222"/>
        <v>1350.378760822395</v>
      </c>
      <c r="L167" s="5">
        <f t="shared" ca="1" si="222"/>
        <v>803469.77332836331</v>
      </c>
      <c r="M167" s="5">
        <f t="shared" ca="1" si="222"/>
        <v>11180.271669978572</v>
      </c>
      <c r="N167" s="5">
        <f t="shared" ca="1" si="222"/>
        <v>1557.1178839860245</v>
      </c>
      <c r="O167" s="5">
        <f t="shared" ca="1" si="220"/>
        <v>816207.16288232792</v>
      </c>
      <c r="P167" s="5">
        <f ca="1">VLOOKUP(CONCATENATE($F167," ",$G167),AllocFactorMatrix,(P$4+1),FALSE)*$E173</f>
        <v>477897.96274957532</v>
      </c>
      <c r="Q167" s="5">
        <f ca="1">VLOOKUP(CONCATENATE($F167," ",$G167),AllocFactorMatrix,(Q$4+1),FALSE)*$E173</f>
        <v>85763.080297347085</v>
      </c>
      <c r="R167" s="5">
        <f ca="1">VLOOKUP(CONCATENATE($F167," ",$G167),AllocFactorMatrix,(R$4+1),FALSE)*$E173</f>
        <v>17391.877487929218</v>
      </c>
      <c r="S167" s="5">
        <f ca="1">VLOOKUP(CONCATENATE($F167," ",$G167),AllocFactorMatrix,(S$4+1),FALSE)*$E173</f>
        <v>660.44868261501176</v>
      </c>
      <c r="T167" s="5">
        <f t="shared" ref="T167:T173" ca="1" si="223">SUBTOTAL(9,P167:S167)</f>
        <v>581713.36921746668</v>
      </c>
      <c r="U167" s="5">
        <f ca="1">VLOOKUP(CONCATENATE($F167," ",$G167),AllocFactorMatrix,(U$4+1),FALSE)*$E173</f>
        <v>22665.668168270877</v>
      </c>
      <c r="V167" s="5">
        <f ca="1">VLOOKUP(CONCATENATE($F167," ",$G167),AllocFactorMatrix,(V$4+1),FALSE)*$E173</f>
        <v>305999.60855289269</v>
      </c>
      <c r="W167" s="5">
        <f ca="1">VLOOKUP(CONCATENATE($F167," ",$G167),AllocFactorMatrix,(W$4+1),FALSE)*$E173</f>
        <v>1170325.6653422331</v>
      </c>
      <c r="X167" s="5">
        <f ca="1">VLOOKUP(CONCATENATE($F167," ",$G167),AllocFactorMatrix,(X$4+1),FALSE)*$E173</f>
        <v>212015.34868470347</v>
      </c>
      <c r="Y167" s="5">
        <f t="shared" ref="Y167:Y173" ca="1" si="224">SUBTOTAL(9,U167:X167)</f>
        <v>1711006.2907481003</v>
      </c>
      <c r="Z167" s="5">
        <f ca="1">VLOOKUP(CONCATENATE($F167," ",$G167),AllocFactorMatrix,(Z$4+1),FALSE)*$E173</f>
        <v>131359.41556546994</v>
      </c>
      <c r="AA167" s="5">
        <f ca="1">VLOOKUP(CONCATENATE($F167," ",$G167),AllocFactorMatrix,(AA$4+1),FALSE)*$E173</f>
        <v>2623.5844517210439</v>
      </c>
      <c r="AB167" s="5">
        <f t="shared" ca="1" si="221"/>
        <v>133983.00001719099</v>
      </c>
      <c r="AC167" s="5">
        <f ca="1">VLOOKUP(CONCATENATE($F167," ",$G167),AllocFactorMatrix,(AC$4+1),FALSE)*$E173</f>
        <v>1732.8432050363249</v>
      </c>
      <c r="AD167" s="5">
        <f ca="1">VLOOKUP(CONCATENATE($F167," ",$G167),AllocFactorMatrix,(AD$4+1),FALSE)*$E173</f>
        <v>7698.2761330491785</v>
      </c>
      <c r="AE167" s="5">
        <f ca="1">VLOOKUP(CONCATENATE($F167," ",$G167),AllocFactorMatrix,(AE$4+1),FALSE)*$E173</f>
        <v>1579.4342052699908</v>
      </c>
    </row>
    <row r="168" spans="2:31" hidden="1" outlineLevel="1">
      <c r="F168" s="167" t="str">
        <f>F173</f>
        <v>LABOR_M</v>
      </c>
      <c r="G168" s="48" t="str">
        <f>$G$10</f>
        <v>SUBTRAN</v>
      </c>
      <c r="H168" s="4">
        <f t="shared" ca="1" si="218"/>
        <v>1857778.2400282884</v>
      </c>
      <c r="I168" s="5">
        <f t="shared" ref="I168:N168" ca="1" si="225">VLOOKUP(CONCATENATE($F168," ",$G168),AllocFactorMatrix,(I$4+1),FALSE)*$E173</f>
        <v>949083.49239579751</v>
      </c>
      <c r="J168" s="47">
        <f t="shared" ca="1" si="225"/>
        <v>154.54385259424436</v>
      </c>
      <c r="K168" s="47">
        <f t="shared" ca="1" si="225"/>
        <v>287.63264501330411</v>
      </c>
      <c r="L168" s="5">
        <f t="shared" ca="1" si="225"/>
        <v>222419.01040965476</v>
      </c>
      <c r="M168" s="5">
        <f t="shared" ca="1" si="225"/>
        <v>3108.4822305049506</v>
      </c>
      <c r="N168" s="5">
        <f t="shared" ca="1" si="225"/>
        <v>562.62084093080432</v>
      </c>
      <c r="O168" s="5">
        <f t="shared" ca="1" si="220"/>
        <v>226090.11348109052</v>
      </c>
      <c r="P168" s="5">
        <f ca="1">VLOOKUP(CONCATENATE($F168," ",$G168),AllocFactorMatrix,(P$4+1),FALSE)*$E173</f>
        <v>128409.94289158061</v>
      </c>
      <c r="Q168" s="5">
        <f ca="1">VLOOKUP(CONCATENATE($F168," ",$G168),AllocFactorMatrix,(Q$4+1),FALSE)*$E173</f>
        <v>23108.622002920158</v>
      </c>
      <c r="R168" s="5">
        <f ca="1">VLOOKUP(CONCATENATE($F168," ",$G168),AllocFactorMatrix,(R$4+1),FALSE)*$E173</f>
        <v>6065.8351082682211</v>
      </c>
      <c r="S168" s="5">
        <f ca="1">VLOOKUP(CONCATENATE($F168," ",$G168),AllocFactorMatrix,(S$4+1),FALSE)*$E173</f>
        <v>0</v>
      </c>
      <c r="T168" s="5">
        <f t="shared" ca="1" si="223"/>
        <v>157584.40000276899</v>
      </c>
      <c r="U168" s="5">
        <f ca="1">VLOOKUP(CONCATENATE($F168," ",$G168),AllocFactorMatrix,(U$4+1),FALSE)*$E173</f>
        <v>5796.5083948405763</v>
      </c>
      <c r="V168" s="5">
        <f ca="1">VLOOKUP(CONCATENATE($F168," ",$G168),AllocFactorMatrix,(V$4+1),FALSE)*$E173</f>
        <v>81330.633535445668</v>
      </c>
      <c r="W168" s="5">
        <f ca="1">VLOOKUP(CONCATENATE($F168," ",$G168),AllocFactorMatrix,(W$4+1),FALSE)*$E173</f>
        <v>401022.7607309334</v>
      </c>
      <c r="X168" s="5">
        <f ca="1">VLOOKUP(CONCATENATE($F168," ",$G168),AllocFactorMatrix,(X$4+1),FALSE)*$E173</f>
        <v>0</v>
      </c>
      <c r="Y168" s="5">
        <f t="shared" ca="1" si="224"/>
        <v>488149.90266121965</v>
      </c>
      <c r="Z168" s="5">
        <f ca="1">VLOOKUP(CONCATENATE($F168," ",$G168),AllocFactorMatrix,(Z$4+1),FALSE)*$E173</f>
        <v>35251.622692051053</v>
      </c>
      <c r="AA168" s="5">
        <f ca="1">VLOOKUP(CONCATENATE($F168," ",$G168),AllocFactorMatrix,(AA$4+1),FALSE)*$E173</f>
        <v>707.80030748239028</v>
      </c>
      <c r="AB168" s="5">
        <f t="shared" ca="1" si="221"/>
        <v>35959.422999533446</v>
      </c>
      <c r="AC168" s="5">
        <f ca="1">VLOOKUP(CONCATENATE($F168," ",$G168),AllocFactorMatrix,(AC$4+1),FALSE)*$E173</f>
        <v>468.73199026385282</v>
      </c>
      <c r="AD168" s="5">
        <f ca="1">VLOOKUP(CONCATENATE($F168," ",$G168),AllocFactorMatrix,(AD$4+1),FALSE)*$E173</f>
        <v>0</v>
      </c>
      <c r="AE168" s="5">
        <f ca="1">VLOOKUP(CONCATENATE($F168," ",$G168),AllocFactorMatrix,(AE$4+1),FALSE)*$E173</f>
        <v>0</v>
      </c>
    </row>
    <row r="169" spans="2:31" hidden="1" outlineLevel="1">
      <c r="F169" s="167" t="str">
        <f>F173</f>
        <v>LABOR_M</v>
      </c>
      <c r="G169" s="48" t="str">
        <f>$G$11</f>
        <v>DISTPRI</v>
      </c>
      <c r="H169" s="4">
        <f t="shared" ca="1" si="218"/>
        <v>15175408.710410163</v>
      </c>
      <c r="I169" s="5">
        <f t="shared" ref="I169:N169" ca="1" si="226">VLOOKUP(CONCATENATE($F169," ",$G169),AllocFactorMatrix,(I$4+1),FALSE)*$E173</f>
        <v>9935333.4873159546</v>
      </c>
      <c r="J169" s="47">
        <f t="shared" ca="1" si="226"/>
        <v>1631.3961662771339</v>
      </c>
      <c r="K169" s="47">
        <f t="shared" ca="1" si="226"/>
        <v>3018.5501982835722</v>
      </c>
      <c r="L169" s="5">
        <f t="shared" ca="1" si="226"/>
        <v>2324604.3187863058</v>
      </c>
      <c r="M169" s="5">
        <f t="shared" ca="1" si="226"/>
        <v>32483.86676764104</v>
      </c>
      <c r="N169" s="5">
        <f t="shared" ca="1" si="226"/>
        <v>0</v>
      </c>
      <c r="O169" s="5">
        <f t="shared" ca="1" si="220"/>
        <v>2357088.185553947</v>
      </c>
      <c r="P169" s="5">
        <f ca="1">VLOOKUP(CONCATENATE($F169," ",$G169),AllocFactorMatrix,(P$4+1),FALSE)*$E173</f>
        <v>1348086.2073563251</v>
      </c>
      <c r="Q169" s="5">
        <f ca="1">VLOOKUP(CONCATENATE($F169," ",$G169),AllocFactorMatrix,(Q$4+1),FALSE)*$E173</f>
        <v>242580.52077763568</v>
      </c>
      <c r="R169" s="5">
        <f ca="1">VLOOKUP(CONCATENATE($F169," ",$G169),AllocFactorMatrix,(R$4+1),FALSE)*$E173</f>
        <v>0</v>
      </c>
      <c r="S169" s="5">
        <f ca="1">VLOOKUP(CONCATENATE($F169," ",$G169),AllocFactorMatrix,(S$4+1),FALSE)*$E173</f>
        <v>0</v>
      </c>
      <c r="T169" s="5">
        <f t="shared" ca="1" si="223"/>
        <v>1590666.7281339609</v>
      </c>
      <c r="U169" s="5">
        <f ca="1">VLOOKUP(CONCATENATE($F169," ",$G169),AllocFactorMatrix,(U$4+1),FALSE)*$E173</f>
        <v>61046.047773686201</v>
      </c>
      <c r="V169" s="5">
        <f ca="1">VLOOKUP(CONCATENATE($F169," ",$G169),AllocFactorMatrix,(V$4+1),FALSE)*$E173</f>
        <v>844136.3739274632</v>
      </c>
      <c r="W169" s="5">
        <f ca="1">VLOOKUP(CONCATENATE($F169," ",$G169),AllocFactorMatrix,(W$4+1),FALSE)*$E173</f>
        <v>0</v>
      </c>
      <c r="X169" s="5">
        <f ca="1">VLOOKUP(CONCATENATE($F169," ",$G169),AllocFactorMatrix,(X$4+1),FALSE)*$E173</f>
        <v>0</v>
      </c>
      <c r="Y169" s="5">
        <f t="shared" ca="1" si="224"/>
        <v>905182.42170114943</v>
      </c>
      <c r="Z169" s="5">
        <f ca="1">VLOOKUP(CONCATENATE($F169," ",$G169),AllocFactorMatrix,(Z$4+1),FALSE)*$E173</f>
        <v>370179.61801551835</v>
      </c>
      <c r="AA169" s="5">
        <f ca="1">VLOOKUP(CONCATENATE($F169," ",$G169),AllocFactorMatrix,(AA$4+1),FALSE)*$E173</f>
        <v>7430.0887104011108</v>
      </c>
      <c r="AB169" s="5">
        <f t="shared" ca="1" si="221"/>
        <v>377609.70672591944</v>
      </c>
      <c r="AC169" s="5">
        <f ca="1">VLOOKUP(CONCATENATE($F169," ",$G169),AllocFactorMatrix,(AC$4+1),FALSE)*$E173</f>
        <v>4878.234614664967</v>
      </c>
      <c r="AD169" s="5">
        <f ca="1">VLOOKUP(CONCATENATE($F169," ",$G169),AllocFactorMatrix,(AD$4+1),FALSE)*$E173</f>
        <v>0</v>
      </c>
      <c r="AE169" s="5">
        <f ca="1">VLOOKUP(CONCATENATE($F169," ",$G169),AllocFactorMatrix,(AE$4+1),FALSE)*$E173</f>
        <v>0</v>
      </c>
    </row>
    <row r="170" spans="2:31" hidden="1" outlineLevel="1">
      <c r="F170" s="167" t="str">
        <f>F173</f>
        <v>LABOR_M</v>
      </c>
      <c r="G170" s="48" t="str">
        <f>$G$12</f>
        <v>DISTSEC</v>
      </c>
      <c r="H170" s="4">
        <f t="shared" ca="1" si="218"/>
        <v>6012087.9435725762</v>
      </c>
      <c r="I170" s="5">
        <f t="shared" ref="I170:N170" ca="1" si="227">VLOOKUP(CONCATENATE($F170," ",$G170),AllocFactorMatrix,(I$4+1),FALSE)*$E173</f>
        <v>4460495.294835642</v>
      </c>
      <c r="J170" s="47">
        <f t="shared" ca="1" si="227"/>
        <v>1105.7337930334256</v>
      </c>
      <c r="K170" s="47">
        <f t="shared" ca="1" si="227"/>
        <v>1432.2299917637679</v>
      </c>
      <c r="L170" s="5">
        <f t="shared" ca="1" si="227"/>
        <v>899087.81893301732</v>
      </c>
      <c r="M170" s="5">
        <f t="shared" ca="1" si="227"/>
        <v>0</v>
      </c>
      <c r="N170" s="5">
        <f t="shared" ca="1" si="227"/>
        <v>0</v>
      </c>
      <c r="O170" s="5">
        <f t="shared" ca="1" si="220"/>
        <v>899087.81893301732</v>
      </c>
      <c r="P170" s="5">
        <f ca="1">VLOOKUP(CONCATENATE($F170," ",$G170),AllocFactorMatrix,(P$4+1),FALSE)*$E173</f>
        <v>448819.08790532738</v>
      </c>
      <c r="Q170" s="5">
        <f ca="1">VLOOKUP(CONCATENATE($F170," ",$G170),AllocFactorMatrix,(Q$4+1),FALSE)*$E173</f>
        <v>0</v>
      </c>
      <c r="R170" s="5">
        <f ca="1">VLOOKUP(CONCATENATE($F170," ",$G170),AllocFactorMatrix,(R$4+1),FALSE)*$E173</f>
        <v>0</v>
      </c>
      <c r="S170" s="5">
        <f ca="1">VLOOKUP(CONCATENATE($F170," ",$G170),AllocFactorMatrix,(S$4+1),FALSE)*$E173</f>
        <v>0</v>
      </c>
      <c r="T170" s="5">
        <f t="shared" ca="1" si="223"/>
        <v>448819.08790532738</v>
      </c>
      <c r="U170" s="5">
        <f ca="1">VLOOKUP(CONCATENATE($F170," ",$G170),AllocFactorMatrix,(U$4+1),FALSE)*$E173</f>
        <v>16808.024310638019</v>
      </c>
      <c r="V170" s="5">
        <f ca="1">VLOOKUP(CONCATENATE($F170," ",$G170),AllocFactorMatrix,(V$4+1),FALSE)*$E173</f>
        <v>0</v>
      </c>
      <c r="W170" s="5">
        <f ca="1">VLOOKUP(CONCATENATE($F170," ",$G170),AllocFactorMatrix,(W$4+1),FALSE)*$E173</f>
        <v>0</v>
      </c>
      <c r="X170" s="5">
        <f ca="1">VLOOKUP(CONCATENATE($F170," ",$G170),AllocFactorMatrix,(X$4+1),FALSE)*$E173</f>
        <v>0</v>
      </c>
      <c r="Y170" s="5">
        <f t="shared" ca="1" si="224"/>
        <v>16808.024310638019</v>
      </c>
      <c r="Z170" s="5">
        <f ca="1">VLOOKUP(CONCATENATE($F170," ",$G170),AllocFactorMatrix,(Z$4+1),FALSE)*$E173</f>
        <v>127024.43443670205</v>
      </c>
      <c r="AA170" s="5">
        <f ca="1">VLOOKUP(CONCATENATE($F170," ",$G170),AllocFactorMatrix,(AA$4+1),FALSE)*$E173</f>
        <v>0</v>
      </c>
      <c r="AB170" s="5">
        <f t="shared" ca="1" si="221"/>
        <v>127024.43443670205</v>
      </c>
      <c r="AC170" s="5">
        <f ca="1">VLOOKUP(CONCATENATE($F170," ",$G170),AllocFactorMatrix,(AC$4+1),FALSE)*$E173</f>
        <v>1501.8825141595739</v>
      </c>
      <c r="AD170" s="5">
        <f ca="1">VLOOKUP(CONCATENATE($F170," ",$G170),AllocFactorMatrix,(AD$4+1),FALSE)*$E173</f>
        <v>46227.508457566728</v>
      </c>
      <c r="AE170" s="5">
        <f ca="1">VLOOKUP(CONCATENATE($F170," ",$G170),AllocFactorMatrix,(AE$4+1),FALSE)*$E173</f>
        <v>9585.9283947228469</v>
      </c>
    </row>
    <row r="171" spans="2:31" hidden="1" outlineLevel="1">
      <c r="F171" s="167" t="str">
        <f>F173</f>
        <v>LABOR_M</v>
      </c>
      <c r="G171" s="48" t="str">
        <f>$G$13</f>
        <v>ENERGY</v>
      </c>
      <c r="H171" s="4">
        <f t="shared" ca="1" si="218"/>
        <v>17297092.853749789</v>
      </c>
      <c r="I171" s="5">
        <f t="shared" ref="I171:N171" ca="1" si="228">VLOOKUP(CONCATENATE($F171," ",$G171),AllocFactorMatrix,(I$4+1),FALSE)*$E173</f>
        <v>6767030.9830413172</v>
      </c>
      <c r="J171" s="47">
        <f t="shared" ca="1" si="228"/>
        <v>1082.9100977037658</v>
      </c>
      <c r="K171" s="47">
        <f t="shared" ca="1" si="228"/>
        <v>3122.463590549215</v>
      </c>
      <c r="L171" s="5">
        <f t="shared" ca="1" si="228"/>
        <v>1951298.9928012015</v>
      </c>
      <c r="M171" s="5">
        <f t="shared" ca="1" si="228"/>
        <v>27214.814533927885</v>
      </c>
      <c r="N171" s="5">
        <f t="shared" ca="1" si="228"/>
        <v>3804.6080069790032</v>
      </c>
      <c r="O171" s="5">
        <f t="shared" ca="1" si="220"/>
        <v>1982318.4153421086</v>
      </c>
      <c r="P171" s="5">
        <f ca="1">VLOOKUP(CONCATENATE($F171," ",$G171),AllocFactorMatrix,(P$4+1),FALSE)*$E173</f>
        <v>1265041.9412842549</v>
      </c>
      <c r="Q171" s="5">
        <f ca="1">VLOOKUP(CONCATENATE($F171," ",$G171),AllocFactorMatrix,(Q$4+1),FALSE)*$E173</f>
        <v>225934.45654700467</v>
      </c>
      <c r="R171" s="5">
        <f ca="1">VLOOKUP(CONCATENATE($F171," ",$G171),AllocFactorMatrix,(R$4+1),FALSE)*$E173</f>
        <v>46008.529420922743</v>
      </c>
      <c r="S171" s="5">
        <f ca="1">VLOOKUP(CONCATENATE($F171," ",$G171),AllocFactorMatrix,(S$4+1),FALSE)*$E173</f>
        <v>1737.7577269001201</v>
      </c>
      <c r="T171" s="5">
        <f t="shared" ca="1" si="223"/>
        <v>1538722.6849790823</v>
      </c>
      <c r="U171" s="5">
        <f ca="1">VLOOKUP(CONCATENATE($F171," ",$G171),AllocFactorMatrix,(U$4+1),FALSE)*$E173</f>
        <v>66346.642615288467</v>
      </c>
      <c r="V171" s="5">
        <f ca="1">VLOOKUP(CONCATENATE($F171," ",$G171),AllocFactorMatrix,(V$4+1),FALSE)*$E173</f>
        <v>1048953.0345491921</v>
      </c>
      <c r="W171" s="5">
        <f ca="1">VLOOKUP(CONCATENATE($F171," ",$G171),AllocFactorMatrix,(W$4+1),FALSE)*$E173</f>
        <v>4511376.2788919769</v>
      </c>
      <c r="X171" s="5">
        <f ca="1">VLOOKUP(CONCATENATE($F171," ",$G171),AllocFactorMatrix,(X$4+1),FALSE)*$E173</f>
        <v>848636.99821651552</v>
      </c>
      <c r="Y171" s="5">
        <f t="shared" ca="1" si="224"/>
        <v>6475312.9542729724</v>
      </c>
      <c r="Z171" s="5">
        <f ca="1">VLOOKUP(CONCATENATE($F171," ",$G171),AllocFactorMatrix,(Z$4+1),FALSE)*$E173</f>
        <v>347999.97523427318</v>
      </c>
      <c r="AA171" s="5">
        <f ca="1">VLOOKUP(CONCATENATE($F171," ",$G171),AllocFactorMatrix,(AA$4+1),FALSE)*$E173</f>
        <v>6982.5500851452689</v>
      </c>
      <c r="AB171" s="5">
        <f t="shared" ca="1" si="221"/>
        <v>354982.52531941846</v>
      </c>
      <c r="AC171" s="5">
        <f ca="1">VLOOKUP(CONCATENATE($F171," ",$G171),AllocFactorMatrix,(AC$4+1),FALSE)*$E173</f>
        <v>6228.4646182581064</v>
      </c>
      <c r="AD171" s="5">
        <f ca="1">VLOOKUP(CONCATENATE($F171," ",$G171),AllocFactorMatrix,(AD$4+1),FALSE)*$E173</f>
        <v>139515.47431922573</v>
      </c>
      <c r="AE171" s="5">
        <f ca="1">VLOOKUP(CONCATENATE($F171," ",$G171),AllocFactorMatrix,(AE$4+1),FALSE)*$E173</f>
        <v>28775.978169141214</v>
      </c>
    </row>
    <row r="172" spans="2:31" hidden="1" outlineLevel="1">
      <c r="F172" s="167" t="str">
        <f>F173</f>
        <v>LABOR_M</v>
      </c>
      <c r="G172" s="48" t="str">
        <f>$G$14</f>
        <v>CUSTOMER</v>
      </c>
      <c r="H172" s="4">
        <f t="shared" ca="1" si="218"/>
        <v>11447200.249223949</v>
      </c>
      <c r="I172" s="5">
        <f t="shared" ref="I172:N172" ca="1" si="229">VLOOKUP(CONCATENATE($F172," ",$G172),AllocFactorMatrix,(I$4+1),FALSE)*$E173</f>
        <v>8836946.7861365546</v>
      </c>
      <c r="J172" s="47">
        <f t="shared" ca="1" si="229"/>
        <v>1783.4411775853036</v>
      </c>
      <c r="K172" s="47">
        <f t="shared" ca="1" si="229"/>
        <v>523.10138274896258</v>
      </c>
      <c r="L172" s="5">
        <f t="shared" ca="1" si="229"/>
        <v>1789349.9760024445</v>
      </c>
      <c r="M172" s="5">
        <f t="shared" ca="1" si="229"/>
        <v>45746.69772841128</v>
      </c>
      <c r="N172" s="5">
        <f t="shared" ca="1" si="229"/>
        <v>7375.7925328975471</v>
      </c>
      <c r="O172" s="5">
        <f t="shared" ca="1" si="220"/>
        <v>1842472.4662637534</v>
      </c>
      <c r="P172" s="5">
        <f ca="1">VLOOKUP(CONCATENATE($F172," ",$G172),AllocFactorMatrix,(P$4+1),FALSE)*$E173</f>
        <v>73288.680577843654</v>
      </c>
      <c r="Q172" s="5">
        <f ca="1">VLOOKUP(CONCATENATE($F172," ",$G172),AllocFactorMatrix,(Q$4+1),FALSE)*$E173</f>
        <v>17726.968251828544</v>
      </c>
      <c r="R172" s="5">
        <f ca="1">VLOOKUP(CONCATENATE($F172," ",$G172),AllocFactorMatrix,(R$4+1),FALSE)*$E173</f>
        <v>18045.379861737991</v>
      </c>
      <c r="S172" s="5">
        <f ca="1">VLOOKUP(CONCATENATE($F172," ",$G172),AllocFactorMatrix,(S$4+1),FALSE)*$E173</f>
        <v>2229.0264288695193</v>
      </c>
      <c r="T172" s="5">
        <f t="shared" ca="1" si="223"/>
        <v>111290.05512027971</v>
      </c>
      <c r="U172" s="5">
        <f ca="1">VLOOKUP(CONCATENATE($F172," ",$G172),AllocFactorMatrix,(U$4+1),FALSE)*$E173</f>
        <v>557.82651118598778</v>
      </c>
      <c r="V172" s="5">
        <f ca="1">VLOOKUP(CONCATENATE($F172," ",$G172),AllocFactorMatrix,(V$4+1),FALSE)*$E173</f>
        <v>12887.595930883914</v>
      </c>
      <c r="W172" s="5">
        <f ca="1">VLOOKUP(CONCATENATE($F172," ",$G172),AllocFactorMatrix,(W$4+1),FALSE)*$E173</f>
        <v>30312.854980709548</v>
      </c>
      <c r="X172" s="5">
        <f ca="1">VLOOKUP(CONCATENATE($F172," ",$G172),AllocFactorMatrix,(X$4+1),FALSE)*$E173</f>
        <v>8926.0296917979649</v>
      </c>
      <c r="Y172" s="5">
        <f t="shared" ca="1" si="224"/>
        <v>52684.307114577416</v>
      </c>
      <c r="Z172" s="5">
        <f ca="1">VLOOKUP(CONCATENATE($F172," ",$G172),AllocFactorMatrix,(Z$4+1),FALSE)*$E173</f>
        <v>16263.573041365295</v>
      </c>
      <c r="AA172" s="5">
        <f ca="1">VLOOKUP(CONCATENATE($F172," ",$G172),AllocFactorMatrix,(AA$4+1),FALSE)*$E173</f>
        <v>242.9490304535511</v>
      </c>
      <c r="AB172" s="5">
        <f t="shared" ca="1" si="221"/>
        <v>16506.522071818847</v>
      </c>
      <c r="AC172" s="5">
        <f ca="1">VLOOKUP(CONCATENATE($F172," ",$G172),AllocFactorMatrix,(AC$4+1),FALSE)*$E173</f>
        <v>1323.9848453504585</v>
      </c>
      <c r="AD172" s="5">
        <f ca="1">VLOOKUP(CONCATENATE($F172," ",$G172),AllocFactorMatrix,(AD$4+1),FALSE)*$E173</f>
        <v>481063.8643524606</v>
      </c>
      <c r="AE172" s="5">
        <f ca="1">VLOOKUP(CONCATENATE($F172," ",$G172),AllocFactorMatrix,(AE$4+1),FALSE)*$E173</f>
        <v>102605.7207588138</v>
      </c>
    </row>
    <row r="173" spans="2:31" collapsed="1">
      <c r="D173" s="48" t="s">
        <v>571</v>
      </c>
      <c r="E173" s="54">
        <v>101738591</v>
      </c>
      <c r="F173" s="88" t="s">
        <v>67</v>
      </c>
      <c r="G173" s="48" t="str">
        <f>$G$15</f>
        <v>TOTAL</v>
      </c>
      <c r="H173" s="4">
        <f t="shared" ca="1" si="218"/>
        <v>101738591.00000001</v>
      </c>
      <c r="I173" s="5">
        <f t="shared" ref="I173:N173" ca="1" si="230">VLOOKUP(CONCATENATE($F173," ",$G173),AllocFactorMatrix,(I$4+1),FALSE)*$E173</f>
        <v>56636220.493130408</v>
      </c>
      <c r="J173" s="47">
        <f t="shared" ca="1" si="230"/>
        <v>11504.72125059903</v>
      </c>
      <c r="K173" s="47">
        <f t="shared" ca="1" si="230"/>
        <v>18446.033032963587</v>
      </c>
      <c r="L173" s="5">
        <f t="shared" ca="1" si="230"/>
        <v>13173641.32765834</v>
      </c>
      <c r="M173" s="5">
        <f t="shared" ca="1" si="230"/>
        <v>191861.23711175891</v>
      </c>
      <c r="N173" s="5">
        <f t="shared" ca="1" si="230"/>
        <v>23345.548460206319</v>
      </c>
      <c r="O173" s="5">
        <f t="shared" ca="1" si="220"/>
        <v>13388848.113230305</v>
      </c>
      <c r="P173" s="5">
        <f ca="1">VLOOKUP(CONCATENATE($F173," ",$G173),AllocFactorMatrix,(P$4+1),FALSE)*$E173</f>
        <v>6824599.1513599185</v>
      </c>
      <c r="Q173" s="5">
        <f ca="1">VLOOKUP(CONCATENATE($F173," ",$G173),AllocFactorMatrix,(Q$4+1),FALSE)*$E173</f>
        <v>1148395.6082897217</v>
      </c>
      <c r="R173" s="5">
        <f ca="1">VLOOKUP(CONCATENATE($F173," ",$G173),AllocFactorMatrix,(R$4+1),FALSE)*$E173</f>
        <v>199711.55731053394</v>
      </c>
      <c r="S173" s="5">
        <f ca="1">VLOOKUP(CONCATENATE($F173," ",$G173),AllocFactorMatrix,(S$4+1),FALSE)*$E173</f>
        <v>8887.9746471267154</v>
      </c>
      <c r="T173" s="5">
        <f t="shared" ca="1" si="223"/>
        <v>8181594.2916073008</v>
      </c>
      <c r="U173" s="5">
        <f ca="1">VLOOKUP(CONCATENATE($F173," ",$G173),AllocFactorMatrix,(U$4+1),FALSE)*$E173</f>
        <v>319443.37296227651</v>
      </c>
      <c r="V173" s="5">
        <f ca="1">VLOOKUP(CONCATENATE($F173," ",$G173),AllocFactorMatrix,(V$4+1),FALSE)*$E173</f>
        <v>4267397.5277539818</v>
      </c>
      <c r="W173" s="5">
        <f ca="1">VLOOKUP(CONCATENATE($F173," ",$G173),AllocFactorMatrix,(W$4+1),FALSE)*$E173</f>
        <v>13663140.427020844</v>
      </c>
      <c r="X173" s="5">
        <f ca="1">VLOOKUP(CONCATENATE($F173," ",$G173),AllocFactorMatrix,(X$4+1),FALSE)*$E173</f>
        <v>2437349.5358285904</v>
      </c>
      <c r="Y173" s="5">
        <f t="shared" ca="1" si="224"/>
        <v>20687330.863565691</v>
      </c>
      <c r="Z173" s="5">
        <f ca="1">VLOOKUP(CONCATENATE($F173," ",$G173),AllocFactorMatrix,(Z$4+1),FALSE)*$E173</f>
        <v>1875515.493058071</v>
      </c>
      <c r="AA173" s="5">
        <f ca="1">VLOOKUP(CONCATENATE($F173," ",$G173),AllocFactorMatrix,(AA$4+1),FALSE)*$E173</f>
        <v>34912.460146103775</v>
      </c>
      <c r="AB173" s="5">
        <f t="shared" ca="1" si="221"/>
        <v>1910427.9532041748</v>
      </c>
      <c r="AC173" s="5">
        <f ca="1">VLOOKUP(CONCATENATE($F173," ",$G173),AllocFactorMatrix,(AC$4+1),FALSE)*$E173</f>
        <v>27313.204879296241</v>
      </c>
      <c r="AD173" s="5">
        <f ca="1">VLOOKUP(CONCATENATE($F173," ",$G173),AllocFactorMatrix,(AD$4+1),FALSE)*$E173</f>
        <v>724168.8864565182</v>
      </c>
      <c r="AE173" s="5">
        <f ca="1">VLOOKUP(CONCATENATE($F173," ",$G173),AllocFactorMatrix,(AE$4+1),FALSE)*$E173</f>
        <v>152736.43964269519</v>
      </c>
    </row>
    <row r="174" spans="2:31">
      <c r="I174" s="5"/>
      <c r="J174" s="47"/>
      <c r="K174" s="47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</row>
    <row r="175" spans="2:31" hidden="1" outlineLevel="1">
      <c r="F175" s="167" t="str">
        <f>F182</f>
        <v>BULK_TRANS</v>
      </c>
      <c r="G175" s="48" t="str">
        <f>$G$8</f>
        <v>PRODUCTION</v>
      </c>
      <c r="H175" s="4">
        <f t="shared" ref="H175:H182" si="231">SUBTOTAL(9,I175:AE175)</f>
        <v>0</v>
      </c>
      <c r="I175" s="5">
        <f t="shared" ref="I175:N175" si="232">VLOOKUP(CONCATENATE($F175," ",$G175),AllocFactorMatrix,(I$4+1),FALSE)*$E182</f>
        <v>0</v>
      </c>
      <c r="J175" s="47">
        <f t="shared" si="232"/>
        <v>0</v>
      </c>
      <c r="K175" s="47">
        <f t="shared" si="232"/>
        <v>0</v>
      </c>
      <c r="L175" s="5">
        <f t="shared" si="232"/>
        <v>0</v>
      </c>
      <c r="M175" s="5">
        <f t="shared" si="232"/>
        <v>0</v>
      </c>
      <c r="N175" s="5">
        <f t="shared" si="232"/>
        <v>0</v>
      </c>
      <c r="O175" s="5">
        <f t="shared" ref="O175:O182" si="233">SUBTOTAL(9,L175:N175)</f>
        <v>0</v>
      </c>
      <c r="P175" s="5">
        <f>VLOOKUP(CONCATENATE($F175," ",$G175),AllocFactorMatrix,(P$4+1),FALSE)*$E182</f>
        <v>0</v>
      </c>
      <c r="Q175" s="5">
        <f>VLOOKUP(CONCATENATE($F175," ",$G175),AllocFactorMatrix,(Q$4+1),FALSE)*$E182</f>
        <v>0</v>
      </c>
      <c r="R175" s="5">
        <f>VLOOKUP(CONCATENATE($F175," ",$G175),AllocFactorMatrix,(R$4+1),FALSE)*$E182</f>
        <v>0</v>
      </c>
      <c r="S175" s="5">
        <f>VLOOKUP(CONCATENATE($F175," ",$G175),AllocFactorMatrix,(S$4+1),FALSE)*$E182</f>
        <v>0</v>
      </c>
      <c r="T175" s="5">
        <f>SUBTOTAL(9,P175:S175)</f>
        <v>0</v>
      </c>
      <c r="U175" s="5">
        <f>VLOOKUP(CONCATENATE($F175," ",$G175),AllocFactorMatrix,(U$4+1),FALSE)*$E182</f>
        <v>0</v>
      </c>
      <c r="V175" s="5">
        <f>VLOOKUP(CONCATENATE($F175," ",$G175),AllocFactorMatrix,(V$4+1),FALSE)*$E182</f>
        <v>0</v>
      </c>
      <c r="W175" s="5">
        <f>VLOOKUP(CONCATENATE($F175," ",$G175),AllocFactorMatrix,(W$4+1),FALSE)*$E182</f>
        <v>0</v>
      </c>
      <c r="X175" s="5">
        <f>VLOOKUP(CONCATENATE($F175," ",$G175),AllocFactorMatrix,(X$4+1),FALSE)*$E182</f>
        <v>0</v>
      </c>
      <c r="Y175" s="5">
        <f>SUBTOTAL(9,U175:X175)</f>
        <v>0</v>
      </c>
      <c r="Z175" s="5">
        <f>VLOOKUP(CONCATENATE($F175," ",$G175),AllocFactorMatrix,(Z$4+1),FALSE)*$E182</f>
        <v>0</v>
      </c>
      <c r="AA175" s="5">
        <f>VLOOKUP(CONCATENATE($F175," ",$G175),AllocFactorMatrix,(AA$4+1),FALSE)*$E182</f>
        <v>0</v>
      </c>
      <c r="AB175" s="5">
        <f t="shared" ref="AB175:AB182" si="234">SUBTOTAL(9,Z175:AA175)</f>
        <v>0</v>
      </c>
      <c r="AC175" s="5">
        <f>VLOOKUP(CONCATENATE($F175," ",$G175),AllocFactorMatrix,(AC$4+1),FALSE)*$E182</f>
        <v>0</v>
      </c>
      <c r="AD175" s="5">
        <f>VLOOKUP(CONCATENATE($F175," ",$G175),AllocFactorMatrix,(AD$4+1),FALSE)*$E182</f>
        <v>0</v>
      </c>
      <c r="AE175" s="5">
        <f>VLOOKUP(CONCATENATE($F175," ",$G175),AllocFactorMatrix,(AE$4+1),FALSE)*$E182</f>
        <v>0</v>
      </c>
    </row>
    <row r="176" spans="2:31" hidden="1" outlineLevel="1">
      <c r="F176" s="167" t="str">
        <f>F182</f>
        <v>BULK_TRANS</v>
      </c>
      <c r="G176" s="48" t="str">
        <f>$G$9</f>
        <v>BULKTRAN</v>
      </c>
      <c r="H176" s="4">
        <f t="shared" si="231"/>
        <v>482062.00000000012</v>
      </c>
      <c r="I176" s="5">
        <f t="shared" ref="I176:N176" si="235">VLOOKUP(CONCATENATE($F176," ",$G176),AllocFactorMatrix,(I$4+1),FALSE)*$E182</f>
        <v>247910.47245015448</v>
      </c>
      <c r="J176" s="47">
        <f t="shared" si="235"/>
        <v>55.461822461596356</v>
      </c>
      <c r="K176" s="47">
        <f t="shared" si="235"/>
        <v>97.109696527810399</v>
      </c>
      <c r="L176" s="5">
        <f t="shared" si="235"/>
        <v>57779.867486710231</v>
      </c>
      <c r="M176" s="5">
        <f t="shared" si="235"/>
        <v>804.00612070415184</v>
      </c>
      <c r="N176" s="5">
        <f t="shared" si="235"/>
        <v>111.97691311422834</v>
      </c>
      <c r="O176" s="5">
        <f t="shared" si="233"/>
        <v>58695.850520528613</v>
      </c>
      <c r="P176" s="5">
        <f>VLOOKUP(CONCATENATE($F176," ",$G176),AllocFactorMatrix,(P$4+1),FALSE)*$E182</f>
        <v>34367.04388449261</v>
      </c>
      <c r="Q176" s="5">
        <f>VLOOKUP(CONCATENATE($F176," ",$G176),AllocFactorMatrix,(Q$4+1),FALSE)*$E182</f>
        <v>6167.4745949747321</v>
      </c>
      <c r="R176" s="5">
        <f>VLOOKUP(CONCATENATE($F176," ",$G176),AllocFactorMatrix,(R$4+1),FALSE)*$E182</f>
        <v>1250.7009099232932</v>
      </c>
      <c r="S176" s="5">
        <f>VLOOKUP(CONCATENATE($F176," ",$G176),AllocFactorMatrix,(S$4+1),FALSE)*$E182</f>
        <v>47.494801459907791</v>
      </c>
      <c r="T176" s="5">
        <f t="shared" ref="T176:T182" si="236">SUBTOTAL(9,P176:S176)</f>
        <v>41832.714190850544</v>
      </c>
      <c r="U176" s="5">
        <f>VLOOKUP(CONCATENATE($F176," ",$G176),AllocFactorMatrix,(U$4+1),FALSE)*$E182</f>
        <v>1629.9546625573169</v>
      </c>
      <c r="V176" s="5">
        <f>VLOOKUP(CONCATENATE($F176," ",$G176),AllocFactorMatrix,(V$4+1),FALSE)*$E182</f>
        <v>22005.329161207403</v>
      </c>
      <c r="W176" s="5">
        <f>VLOOKUP(CONCATENATE($F176," ",$G176),AllocFactorMatrix,(W$4+1),FALSE)*$E182</f>
        <v>84161.550445948611</v>
      </c>
      <c r="X176" s="5">
        <f>VLOOKUP(CONCATENATE($F176," ",$G176),AllocFactorMatrix,(X$4+1),FALSE)*$E182</f>
        <v>15246.645435589257</v>
      </c>
      <c r="Y176" s="5">
        <f t="shared" ref="Y176:Y182" si="237">SUBTOTAL(9,U176:X176)</f>
        <v>123043.4797053026</v>
      </c>
      <c r="Z176" s="5">
        <f>VLOOKUP(CONCATENATE($F176," ",$G176),AllocFactorMatrix,(Z$4+1),FALSE)*$E182</f>
        <v>9446.4407703395609</v>
      </c>
      <c r="AA176" s="5">
        <f>VLOOKUP(CONCATENATE($F176," ",$G176),AllocFactorMatrix,(AA$4+1),FALSE)*$E182</f>
        <v>188.66965129587118</v>
      </c>
      <c r="AB176" s="5">
        <f t="shared" si="234"/>
        <v>9635.1104216354324</v>
      </c>
      <c r="AC176" s="5">
        <f>VLOOKUP(CONCATENATE($F176," ",$G176),AllocFactorMatrix,(AC$4+1),FALSE)*$E182</f>
        <v>124.61383624611651</v>
      </c>
      <c r="AD176" s="5">
        <f>VLOOKUP(CONCATENATE($F176," ",$G176),AllocFactorMatrix,(AD$4+1),FALSE)*$E182</f>
        <v>553.60561107493254</v>
      </c>
      <c r="AE176" s="5">
        <f>VLOOKUP(CONCATENATE($F176," ",$G176),AllocFactorMatrix,(AE$4+1),FALSE)*$E182</f>
        <v>113.58174521791409</v>
      </c>
    </row>
    <row r="177" spans="2:31" hidden="1" outlineLevel="1">
      <c r="F177" s="167" t="str">
        <f>F182</f>
        <v>BULK_TRANS</v>
      </c>
      <c r="G177" s="48" t="str">
        <f>$G$10</f>
        <v>SUBTRAN</v>
      </c>
      <c r="H177" s="4">
        <f t="shared" si="231"/>
        <v>0</v>
      </c>
      <c r="I177" s="5">
        <f t="shared" ref="I177:N177" si="238">VLOOKUP(CONCATENATE($F177," ",$G177),AllocFactorMatrix,(I$4+1),FALSE)*$E182</f>
        <v>0</v>
      </c>
      <c r="J177" s="47">
        <f t="shared" si="238"/>
        <v>0</v>
      </c>
      <c r="K177" s="47">
        <f t="shared" si="238"/>
        <v>0</v>
      </c>
      <c r="L177" s="5">
        <f t="shared" si="238"/>
        <v>0</v>
      </c>
      <c r="M177" s="5">
        <f t="shared" si="238"/>
        <v>0</v>
      </c>
      <c r="N177" s="5">
        <f t="shared" si="238"/>
        <v>0</v>
      </c>
      <c r="O177" s="5">
        <f t="shared" si="233"/>
        <v>0</v>
      </c>
      <c r="P177" s="5">
        <f>VLOOKUP(CONCATENATE($F177," ",$G177),AllocFactorMatrix,(P$4+1),FALSE)*$E182</f>
        <v>0</v>
      </c>
      <c r="Q177" s="5">
        <f>VLOOKUP(CONCATENATE($F177," ",$G177),AllocFactorMatrix,(Q$4+1),FALSE)*$E182</f>
        <v>0</v>
      </c>
      <c r="R177" s="5">
        <f>VLOOKUP(CONCATENATE($F177," ",$G177),AllocFactorMatrix,(R$4+1),FALSE)*$E182</f>
        <v>0</v>
      </c>
      <c r="S177" s="5">
        <f>VLOOKUP(CONCATENATE($F177," ",$G177),AllocFactorMatrix,(S$4+1),FALSE)*$E182</f>
        <v>0</v>
      </c>
      <c r="T177" s="5">
        <f t="shared" si="236"/>
        <v>0</v>
      </c>
      <c r="U177" s="5">
        <f>VLOOKUP(CONCATENATE($F177," ",$G177),AllocFactorMatrix,(U$4+1),FALSE)*$E182</f>
        <v>0</v>
      </c>
      <c r="V177" s="5">
        <f>VLOOKUP(CONCATENATE($F177," ",$G177),AllocFactorMatrix,(V$4+1),FALSE)*$E182</f>
        <v>0</v>
      </c>
      <c r="W177" s="5">
        <f>VLOOKUP(CONCATENATE($F177," ",$G177),AllocFactorMatrix,(W$4+1),FALSE)*$E182</f>
        <v>0</v>
      </c>
      <c r="X177" s="5">
        <f>VLOOKUP(CONCATENATE($F177," ",$G177),AllocFactorMatrix,(X$4+1),FALSE)*$E182</f>
        <v>0</v>
      </c>
      <c r="Y177" s="5">
        <f t="shared" si="237"/>
        <v>0</v>
      </c>
      <c r="Z177" s="5">
        <f>VLOOKUP(CONCATENATE($F177," ",$G177),AllocFactorMatrix,(Z$4+1),FALSE)*$E182</f>
        <v>0</v>
      </c>
      <c r="AA177" s="5">
        <f>VLOOKUP(CONCATENATE($F177," ",$G177),AllocFactorMatrix,(AA$4+1),FALSE)*$E182</f>
        <v>0</v>
      </c>
      <c r="AB177" s="5">
        <f t="shared" si="234"/>
        <v>0</v>
      </c>
      <c r="AC177" s="5">
        <f>VLOOKUP(CONCATENATE($F177," ",$G177),AllocFactorMatrix,(AC$4+1),FALSE)*$E182</f>
        <v>0</v>
      </c>
      <c r="AD177" s="5">
        <f>VLOOKUP(CONCATENATE($F177," ",$G177),AllocFactorMatrix,(AD$4+1),FALSE)*$E182</f>
        <v>0</v>
      </c>
      <c r="AE177" s="5">
        <f>VLOOKUP(CONCATENATE($F177," ",$G177),AllocFactorMatrix,(AE$4+1),FALSE)*$E182</f>
        <v>0</v>
      </c>
    </row>
    <row r="178" spans="2:31" hidden="1" outlineLevel="1">
      <c r="F178" s="167" t="str">
        <f>F182</f>
        <v>BULK_TRANS</v>
      </c>
      <c r="G178" s="48" t="str">
        <f>$G$11</f>
        <v>DISTPRI</v>
      </c>
      <c r="H178" s="4">
        <f t="shared" si="231"/>
        <v>0</v>
      </c>
      <c r="I178" s="5">
        <f t="shared" ref="I178:N178" si="239">VLOOKUP(CONCATENATE($F178," ",$G178),AllocFactorMatrix,(I$4+1),FALSE)*$E182</f>
        <v>0</v>
      </c>
      <c r="J178" s="47">
        <f t="shared" si="239"/>
        <v>0</v>
      </c>
      <c r="K178" s="47">
        <f t="shared" si="239"/>
        <v>0</v>
      </c>
      <c r="L178" s="5">
        <f t="shared" si="239"/>
        <v>0</v>
      </c>
      <c r="M178" s="5">
        <f t="shared" si="239"/>
        <v>0</v>
      </c>
      <c r="N178" s="5">
        <f t="shared" si="239"/>
        <v>0</v>
      </c>
      <c r="O178" s="5">
        <f t="shared" si="233"/>
        <v>0</v>
      </c>
      <c r="P178" s="5">
        <f>VLOOKUP(CONCATENATE($F178," ",$G178),AllocFactorMatrix,(P$4+1),FALSE)*$E182</f>
        <v>0</v>
      </c>
      <c r="Q178" s="5">
        <f>VLOOKUP(CONCATENATE($F178," ",$G178),AllocFactorMatrix,(Q$4+1),FALSE)*$E182</f>
        <v>0</v>
      </c>
      <c r="R178" s="5">
        <f>VLOOKUP(CONCATENATE($F178," ",$G178),AllocFactorMatrix,(R$4+1),FALSE)*$E182</f>
        <v>0</v>
      </c>
      <c r="S178" s="5">
        <f>VLOOKUP(CONCATENATE($F178," ",$G178),AllocFactorMatrix,(S$4+1),FALSE)*$E182</f>
        <v>0</v>
      </c>
      <c r="T178" s="5">
        <f t="shared" si="236"/>
        <v>0</v>
      </c>
      <c r="U178" s="5">
        <f>VLOOKUP(CONCATENATE($F178," ",$G178),AllocFactorMatrix,(U$4+1),FALSE)*$E182</f>
        <v>0</v>
      </c>
      <c r="V178" s="5">
        <f>VLOOKUP(CONCATENATE($F178," ",$G178),AllocFactorMatrix,(V$4+1),FALSE)*$E182</f>
        <v>0</v>
      </c>
      <c r="W178" s="5">
        <f>VLOOKUP(CONCATENATE($F178," ",$G178),AllocFactorMatrix,(W$4+1),FALSE)*$E182</f>
        <v>0</v>
      </c>
      <c r="X178" s="5">
        <f>VLOOKUP(CONCATENATE($F178," ",$G178),AllocFactorMatrix,(X$4+1),FALSE)*$E182</f>
        <v>0</v>
      </c>
      <c r="Y178" s="5">
        <f t="shared" si="237"/>
        <v>0</v>
      </c>
      <c r="Z178" s="5">
        <f>VLOOKUP(CONCATENATE($F178," ",$G178),AllocFactorMatrix,(Z$4+1),FALSE)*$E182</f>
        <v>0</v>
      </c>
      <c r="AA178" s="5">
        <f>VLOOKUP(CONCATENATE($F178," ",$G178),AllocFactorMatrix,(AA$4+1),FALSE)*$E182</f>
        <v>0</v>
      </c>
      <c r="AB178" s="5">
        <f t="shared" si="234"/>
        <v>0</v>
      </c>
      <c r="AC178" s="5">
        <f>VLOOKUP(CONCATENATE($F178," ",$G178),AllocFactorMatrix,(AC$4+1),FALSE)*$E182</f>
        <v>0</v>
      </c>
      <c r="AD178" s="5">
        <f>VLOOKUP(CONCATENATE($F178," ",$G178),AllocFactorMatrix,(AD$4+1),FALSE)*$E182</f>
        <v>0</v>
      </c>
      <c r="AE178" s="5">
        <f>VLOOKUP(CONCATENATE($F178," ",$G178),AllocFactorMatrix,(AE$4+1),FALSE)*$E182</f>
        <v>0</v>
      </c>
    </row>
    <row r="179" spans="2:31" hidden="1" outlineLevel="1">
      <c r="F179" s="167" t="str">
        <f>F182</f>
        <v>BULK_TRANS</v>
      </c>
      <c r="G179" s="48" t="str">
        <f>$G$12</f>
        <v>DISTSEC</v>
      </c>
      <c r="H179" s="4">
        <f t="shared" si="231"/>
        <v>0</v>
      </c>
      <c r="I179" s="5">
        <f t="shared" ref="I179:N179" si="240">VLOOKUP(CONCATENATE($F179," ",$G179),AllocFactorMatrix,(I$4+1),FALSE)*$E182</f>
        <v>0</v>
      </c>
      <c r="J179" s="47">
        <f t="shared" si="240"/>
        <v>0</v>
      </c>
      <c r="K179" s="47">
        <f t="shared" si="240"/>
        <v>0</v>
      </c>
      <c r="L179" s="5">
        <f t="shared" si="240"/>
        <v>0</v>
      </c>
      <c r="M179" s="5">
        <f t="shared" si="240"/>
        <v>0</v>
      </c>
      <c r="N179" s="5">
        <f t="shared" si="240"/>
        <v>0</v>
      </c>
      <c r="O179" s="5">
        <f t="shared" si="233"/>
        <v>0</v>
      </c>
      <c r="P179" s="5">
        <f>VLOOKUP(CONCATENATE($F179," ",$G179),AllocFactorMatrix,(P$4+1),FALSE)*$E182</f>
        <v>0</v>
      </c>
      <c r="Q179" s="5">
        <f>VLOOKUP(CONCATENATE($F179," ",$G179),AllocFactorMatrix,(Q$4+1),FALSE)*$E182</f>
        <v>0</v>
      </c>
      <c r="R179" s="5">
        <f>VLOOKUP(CONCATENATE($F179," ",$G179),AllocFactorMatrix,(R$4+1),FALSE)*$E182</f>
        <v>0</v>
      </c>
      <c r="S179" s="5">
        <f>VLOOKUP(CONCATENATE($F179," ",$G179),AllocFactorMatrix,(S$4+1),FALSE)*$E182</f>
        <v>0</v>
      </c>
      <c r="T179" s="5">
        <f t="shared" si="236"/>
        <v>0</v>
      </c>
      <c r="U179" s="5">
        <f>VLOOKUP(CONCATENATE($F179," ",$G179),AllocFactorMatrix,(U$4+1),FALSE)*$E182</f>
        <v>0</v>
      </c>
      <c r="V179" s="5">
        <f>VLOOKUP(CONCATENATE($F179," ",$G179),AllocFactorMatrix,(V$4+1),FALSE)*$E182</f>
        <v>0</v>
      </c>
      <c r="W179" s="5">
        <f>VLOOKUP(CONCATENATE($F179," ",$G179),AllocFactorMatrix,(W$4+1),FALSE)*$E182</f>
        <v>0</v>
      </c>
      <c r="X179" s="5">
        <f>VLOOKUP(CONCATENATE($F179," ",$G179),AllocFactorMatrix,(X$4+1),FALSE)*$E182</f>
        <v>0</v>
      </c>
      <c r="Y179" s="5">
        <f t="shared" si="237"/>
        <v>0</v>
      </c>
      <c r="Z179" s="5">
        <f>VLOOKUP(CONCATENATE($F179," ",$G179),AllocFactorMatrix,(Z$4+1),FALSE)*$E182</f>
        <v>0</v>
      </c>
      <c r="AA179" s="5">
        <f>VLOOKUP(CONCATENATE($F179," ",$G179),AllocFactorMatrix,(AA$4+1),FALSE)*$E182</f>
        <v>0</v>
      </c>
      <c r="AB179" s="5">
        <f t="shared" si="234"/>
        <v>0</v>
      </c>
      <c r="AC179" s="5">
        <f>VLOOKUP(CONCATENATE($F179," ",$G179),AllocFactorMatrix,(AC$4+1),FALSE)*$E182</f>
        <v>0</v>
      </c>
      <c r="AD179" s="5">
        <f>VLOOKUP(CONCATENATE($F179," ",$G179),AllocFactorMatrix,(AD$4+1),FALSE)*$E182</f>
        <v>0</v>
      </c>
      <c r="AE179" s="5">
        <f>VLOOKUP(CONCATENATE($F179," ",$G179),AllocFactorMatrix,(AE$4+1),FALSE)*$E182</f>
        <v>0</v>
      </c>
    </row>
    <row r="180" spans="2:31" hidden="1" outlineLevel="1">
      <c r="F180" s="167" t="str">
        <f>F182</f>
        <v>BULK_TRANS</v>
      </c>
      <c r="G180" s="48" t="str">
        <f>$G$13</f>
        <v>ENERGY</v>
      </c>
      <c r="H180" s="4">
        <f t="shared" si="231"/>
        <v>0</v>
      </c>
      <c r="I180" s="5">
        <f t="shared" ref="I180:N180" si="241">VLOOKUP(CONCATENATE($F180," ",$G180),AllocFactorMatrix,(I$4+1),FALSE)*$E182</f>
        <v>0</v>
      </c>
      <c r="J180" s="47">
        <f t="shared" si="241"/>
        <v>0</v>
      </c>
      <c r="K180" s="47">
        <f t="shared" si="241"/>
        <v>0</v>
      </c>
      <c r="L180" s="5">
        <f t="shared" si="241"/>
        <v>0</v>
      </c>
      <c r="M180" s="5">
        <f t="shared" si="241"/>
        <v>0</v>
      </c>
      <c r="N180" s="5">
        <f t="shared" si="241"/>
        <v>0</v>
      </c>
      <c r="O180" s="5">
        <f t="shared" si="233"/>
        <v>0</v>
      </c>
      <c r="P180" s="5">
        <f>VLOOKUP(CONCATENATE($F180," ",$G180),AllocFactorMatrix,(P$4+1),FALSE)*$E182</f>
        <v>0</v>
      </c>
      <c r="Q180" s="5">
        <f>VLOOKUP(CONCATENATE($F180," ",$G180),AllocFactorMatrix,(Q$4+1),FALSE)*$E182</f>
        <v>0</v>
      </c>
      <c r="R180" s="5">
        <f>VLOOKUP(CONCATENATE($F180," ",$G180),AllocFactorMatrix,(R$4+1),FALSE)*$E182</f>
        <v>0</v>
      </c>
      <c r="S180" s="5">
        <f>VLOOKUP(CONCATENATE($F180," ",$G180),AllocFactorMatrix,(S$4+1),FALSE)*$E182</f>
        <v>0</v>
      </c>
      <c r="T180" s="5">
        <f t="shared" si="236"/>
        <v>0</v>
      </c>
      <c r="U180" s="5">
        <f>VLOOKUP(CONCATENATE($F180," ",$G180),AllocFactorMatrix,(U$4+1),FALSE)*$E182</f>
        <v>0</v>
      </c>
      <c r="V180" s="5">
        <f>VLOOKUP(CONCATENATE($F180," ",$G180),AllocFactorMatrix,(V$4+1),FALSE)*$E182</f>
        <v>0</v>
      </c>
      <c r="W180" s="5">
        <f>VLOOKUP(CONCATENATE($F180," ",$G180),AllocFactorMatrix,(W$4+1),FALSE)*$E182</f>
        <v>0</v>
      </c>
      <c r="X180" s="5">
        <f>VLOOKUP(CONCATENATE($F180," ",$G180),AllocFactorMatrix,(X$4+1),FALSE)*$E182</f>
        <v>0</v>
      </c>
      <c r="Y180" s="5">
        <f t="shared" si="237"/>
        <v>0</v>
      </c>
      <c r="Z180" s="5">
        <f>VLOOKUP(CONCATENATE($F180," ",$G180),AllocFactorMatrix,(Z$4+1),FALSE)*$E182</f>
        <v>0</v>
      </c>
      <c r="AA180" s="5">
        <f>VLOOKUP(CONCATENATE($F180," ",$G180),AllocFactorMatrix,(AA$4+1),FALSE)*$E182</f>
        <v>0</v>
      </c>
      <c r="AB180" s="5">
        <f t="shared" si="234"/>
        <v>0</v>
      </c>
      <c r="AC180" s="5">
        <f>VLOOKUP(CONCATENATE($F180," ",$G180),AllocFactorMatrix,(AC$4+1),FALSE)*$E182</f>
        <v>0</v>
      </c>
      <c r="AD180" s="5">
        <f>VLOOKUP(CONCATENATE($F180," ",$G180),AllocFactorMatrix,(AD$4+1),FALSE)*$E182</f>
        <v>0</v>
      </c>
      <c r="AE180" s="5">
        <f>VLOOKUP(CONCATENATE($F180," ",$G180),AllocFactorMatrix,(AE$4+1),FALSE)*$E182</f>
        <v>0</v>
      </c>
    </row>
    <row r="181" spans="2:31" hidden="1" outlineLevel="1">
      <c r="F181" s="167" t="str">
        <f>F182</f>
        <v>BULK_TRANS</v>
      </c>
      <c r="G181" s="48" t="str">
        <f>$G$14</f>
        <v>CUSTOMER</v>
      </c>
      <c r="H181" s="4">
        <f t="shared" si="231"/>
        <v>0</v>
      </c>
      <c r="I181" s="5">
        <f t="shared" ref="I181:N181" si="242">VLOOKUP(CONCATENATE($F181," ",$G181),AllocFactorMatrix,(I$4+1),FALSE)*$E182</f>
        <v>0</v>
      </c>
      <c r="J181" s="47">
        <f t="shared" si="242"/>
        <v>0</v>
      </c>
      <c r="K181" s="47">
        <f t="shared" si="242"/>
        <v>0</v>
      </c>
      <c r="L181" s="5">
        <f t="shared" si="242"/>
        <v>0</v>
      </c>
      <c r="M181" s="5">
        <f t="shared" si="242"/>
        <v>0</v>
      </c>
      <c r="N181" s="5">
        <f t="shared" si="242"/>
        <v>0</v>
      </c>
      <c r="O181" s="5">
        <f t="shared" si="233"/>
        <v>0</v>
      </c>
      <c r="P181" s="5">
        <f>VLOOKUP(CONCATENATE($F181," ",$G181),AllocFactorMatrix,(P$4+1),FALSE)*$E182</f>
        <v>0</v>
      </c>
      <c r="Q181" s="5">
        <f>VLOOKUP(CONCATENATE($F181," ",$G181),AllocFactorMatrix,(Q$4+1),FALSE)*$E182</f>
        <v>0</v>
      </c>
      <c r="R181" s="5">
        <f>VLOOKUP(CONCATENATE($F181," ",$G181),AllocFactorMatrix,(R$4+1),FALSE)*$E182</f>
        <v>0</v>
      </c>
      <c r="S181" s="5">
        <f>VLOOKUP(CONCATENATE($F181," ",$G181),AllocFactorMatrix,(S$4+1),FALSE)*$E182</f>
        <v>0</v>
      </c>
      <c r="T181" s="5">
        <f t="shared" si="236"/>
        <v>0</v>
      </c>
      <c r="U181" s="5">
        <f>VLOOKUP(CONCATENATE($F181," ",$G181),AllocFactorMatrix,(U$4+1),FALSE)*$E182</f>
        <v>0</v>
      </c>
      <c r="V181" s="5">
        <f>VLOOKUP(CONCATENATE($F181," ",$G181),AllocFactorMatrix,(V$4+1),FALSE)*$E182</f>
        <v>0</v>
      </c>
      <c r="W181" s="5">
        <f>VLOOKUP(CONCATENATE($F181," ",$G181),AllocFactorMatrix,(W$4+1),FALSE)*$E182</f>
        <v>0</v>
      </c>
      <c r="X181" s="5">
        <f>VLOOKUP(CONCATENATE($F181," ",$G181),AllocFactorMatrix,(X$4+1),FALSE)*$E182</f>
        <v>0</v>
      </c>
      <c r="Y181" s="5">
        <f t="shared" si="237"/>
        <v>0</v>
      </c>
      <c r="Z181" s="5">
        <f>VLOOKUP(CONCATENATE($F181," ",$G181),AllocFactorMatrix,(Z$4+1),FALSE)*$E182</f>
        <v>0</v>
      </c>
      <c r="AA181" s="5">
        <f>VLOOKUP(CONCATENATE($F181," ",$G181),AllocFactorMatrix,(AA$4+1),FALSE)*$E182</f>
        <v>0</v>
      </c>
      <c r="AB181" s="5">
        <f t="shared" si="234"/>
        <v>0</v>
      </c>
      <c r="AC181" s="5">
        <f>VLOOKUP(CONCATENATE($F181," ",$G181),AllocFactorMatrix,(AC$4+1),FALSE)*$E182</f>
        <v>0</v>
      </c>
      <c r="AD181" s="5">
        <f>VLOOKUP(CONCATENATE($F181," ",$G181),AllocFactorMatrix,(AD$4+1),FALSE)*$E182</f>
        <v>0</v>
      </c>
      <c r="AE181" s="5">
        <f>VLOOKUP(CONCATENATE($F181," ",$G181),AllocFactorMatrix,(AE$4+1),FALSE)*$E182</f>
        <v>0</v>
      </c>
    </row>
    <row r="182" spans="2:31" collapsed="1">
      <c r="B182" s="48"/>
      <c r="D182" s="48" t="s">
        <v>572</v>
      </c>
      <c r="E182" s="54">
        <v>482062</v>
      </c>
      <c r="F182" s="88" t="s">
        <v>31</v>
      </c>
      <c r="G182" s="48" t="str">
        <f>$G$15</f>
        <v>TOTAL</v>
      </c>
      <c r="H182" s="4">
        <f t="shared" si="231"/>
        <v>482062.00000000012</v>
      </c>
      <c r="I182" s="5">
        <f t="shared" ref="I182:N182" si="243">VLOOKUP(CONCATENATE($F182," ",$G182),AllocFactorMatrix,(I$4+1),FALSE)*$E182</f>
        <v>247910.47245015448</v>
      </c>
      <c r="J182" s="47">
        <f t="shared" si="243"/>
        <v>55.461822461596356</v>
      </c>
      <c r="K182" s="47">
        <f t="shared" si="243"/>
        <v>97.109696527810399</v>
      </c>
      <c r="L182" s="5">
        <f t="shared" si="243"/>
        <v>57779.867486710231</v>
      </c>
      <c r="M182" s="5">
        <f t="shared" si="243"/>
        <v>804.00612070415184</v>
      </c>
      <c r="N182" s="5">
        <f t="shared" si="243"/>
        <v>111.97691311422834</v>
      </c>
      <c r="O182" s="5">
        <f t="shared" si="233"/>
        <v>58695.850520528613</v>
      </c>
      <c r="P182" s="5">
        <f>VLOOKUP(CONCATENATE($F182," ",$G182),AllocFactorMatrix,(P$4+1),FALSE)*$E182</f>
        <v>34367.04388449261</v>
      </c>
      <c r="Q182" s="5">
        <f>VLOOKUP(CONCATENATE($F182," ",$G182),AllocFactorMatrix,(Q$4+1),FALSE)*$E182</f>
        <v>6167.4745949747321</v>
      </c>
      <c r="R182" s="5">
        <f>VLOOKUP(CONCATENATE($F182," ",$G182),AllocFactorMatrix,(R$4+1),FALSE)*$E182</f>
        <v>1250.7009099232932</v>
      </c>
      <c r="S182" s="5">
        <f>VLOOKUP(CONCATENATE($F182," ",$G182),AllocFactorMatrix,(S$4+1),FALSE)*$E182</f>
        <v>47.494801459907791</v>
      </c>
      <c r="T182" s="5">
        <f t="shared" si="236"/>
        <v>41832.714190850544</v>
      </c>
      <c r="U182" s="5">
        <f>VLOOKUP(CONCATENATE($F182," ",$G182),AllocFactorMatrix,(U$4+1),FALSE)*$E182</f>
        <v>1629.9546625573169</v>
      </c>
      <c r="V182" s="5">
        <f>VLOOKUP(CONCATENATE($F182," ",$G182),AllocFactorMatrix,(V$4+1),FALSE)*$E182</f>
        <v>22005.329161207403</v>
      </c>
      <c r="W182" s="5">
        <f>VLOOKUP(CONCATENATE($F182," ",$G182),AllocFactorMatrix,(W$4+1),FALSE)*$E182</f>
        <v>84161.550445948611</v>
      </c>
      <c r="X182" s="5">
        <f>VLOOKUP(CONCATENATE($F182," ",$G182),AllocFactorMatrix,(X$4+1),FALSE)*$E182</f>
        <v>15246.645435589257</v>
      </c>
      <c r="Y182" s="5">
        <f t="shared" si="237"/>
        <v>123043.4797053026</v>
      </c>
      <c r="Z182" s="5">
        <f>VLOOKUP(CONCATENATE($F182," ",$G182),AllocFactorMatrix,(Z$4+1),FALSE)*$E182</f>
        <v>9446.4407703395609</v>
      </c>
      <c r="AA182" s="5">
        <f>VLOOKUP(CONCATENATE($F182," ",$G182),AllocFactorMatrix,(AA$4+1),FALSE)*$E182</f>
        <v>188.66965129587118</v>
      </c>
      <c r="AB182" s="5">
        <f t="shared" si="234"/>
        <v>9635.1104216354324</v>
      </c>
      <c r="AC182" s="5">
        <f>VLOOKUP(CONCATENATE($F182," ",$G182),AllocFactorMatrix,(AC$4+1),FALSE)*$E182</f>
        <v>124.61383624611651</v>
      </c>
      <c r="AD182" s="5">
        <f>VLOOKUP(CONCATENATE($F182," ",$G182),AllocFactorMatrix,(AD$4+1),FALSE)*$E182</f>
        <v>553.60561107493254</v>
      </c>
      <c r="AE182" s="5">
        <f>VLOOKUP(CONCATENATE($F182," ",$G182),AllocFactorMatrix,(AE$4+1),FALSE)*$E182</f>
        <v>113.58174521791409</v>
      </c>
    </row>
    <row r="183" spans="2:31">
      <c r="E183" s="45"/>
      <c r="I183" s="5"/>
      <c r="J183" s="47"/>
      <c r="K183" s="47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</row>
    <row r="184" spans="2:31" hidden="1" outlineLevel="1">
      <c r="E184" s="9"/>
      <c r="F184" s="99"/>
      <c r="G184" s="48" t="str">
        <f>$G$8</f>
        <v>PRODUCTION</v>
      </c>
      <c r="H184" s="4">
        <f t="shared" ref="H184:AE184" ca="1" si="244">H166+H157+H175</f>
        <v>1250325650.4768302</v>
      </c>
      <c r="I184" s="46">
        <f t="shared" ca="1" si="244"/>
        <v>643006133.49788558</v>
      </c>
      <c r="J184" s="46">
        <f t="shared" ref="J184:K184" ca="1" si="245">J166+J157+J175</f>
        <v>143851.49471629362</v>
      </c>
      <c r="K184" s="46">
        <f t="shared" ca="1" si="245"/>
        <v>251873.71018404712</v>
      </c>
      <c r="L184" s="46">
        <f t="shared" ca="1" si="244"/>
        <v>149863815.0274986</v>
      </c>
      <c r="M184" s="46">
        <f t="shared" ca="1" si="244"/>
        <v>2085353.0787674026</v>
      </c>
      <c r="N184" s="46">
        <f t="shared" ca="1" si="244"/>
        <v>290434.85428831779</v>
      </c>
      <c r="O184" s="46">
        <f t="shared" ca="1" si="244"/>
        <v>152239602.9605543</v>
      </c>
      <c r="P184" s="46">
        <f t="shared" ca="1" si="244"/>
        <v>89137904.46009849</v>
      </c>
      <c r="Q184" s="46">
        <f t="shared" ca="1" si="244"/>
        <v>15996597.29404331</v>
      </c>
      <c r="R184" s="46">
        <f t="shared" ca="1" si="244"/>
        <v>3243946.6889151298</v>
      </c>
      <c r="S184" s="46">
        <f t="shared" ca="1" si="244"/>
        <v>123187.40852759004</v>
      </c>
      <c r="T184" s="46">
        <f t="shared" ca="1" si="244"/>
        <v>108501635.85158452</v>
      </c>
      <c r="U184" s="46">
        <f t="shared" ca="1" si="244"/>
        <v>4227618.2808637051</v>
      </c>
      <c r="V184" s="46">
        <f t="shared" ca="1" si="244"/>
        <v>57075288.028186016</v>
      </c>
      <c r="W184" s="46">
        <f t="shared" ca="1" si="244"/>
        <v>218290064.98431581</v>
      </c>
      <c r="X184" s="46">
        <f t="shared" ca="1" si="244"/>
        <v>39545269.844631463</v>
      </c>
      <c r="Y184" s="46">
        <f t="shared" ca="1" si="244"/>
        <v>319138241.13799703</v>
      </c>
      <c r="Z184" s="46">
        <f t="shared" ca="1" si="244"/>
        <v>24501261.665233228</v>
      </c>
      <c r="AA184" s="46">
        <f t="shared" ca="1" si="244"/>
        <v>489353.03857542563</v>
      </c>
      <c r="AB184" s="46">
        <f t="shared" ca="1" si="244"/>
        <v>24990614.703808654</v>
      </c>
      <c r="AC184" s="46">
        <f t="shared" ca="1" si="244"/>
        <v>323211.27959233214</v>
      </c>
      <c r="AD184" s="46">
        <f t="shared" ca="1" si="244"/>
        <v>1435888.5283944556</v>
      </c>
      <c r="AE184" s="46">
        <f t="shared" ca="1" si="244"/>
        <v>294597.31211313489</v>
      </c>
    </row>
    <row r="185" spans="2:31" hidden="1" outlineLevel="1">
      <c r="E185" s="9"/>
      <c r="F185" s="99"/>
      <c r="G185" s="48" t="str">
        <f>$G$9</f>
        <v>BULKTRAN</v>
      </c>
      <c r="H185" s="46">
        <f t="shared" ref="H185:AE185" ca="1" si="246">H167+H158+H176</f>
        <v>503126706.10594505</v>
      </c>
      <c r="I185" s="46">
        <f t="shared" ca="1" si="246"/>
        <v>258743438.42288929</v>
      </c>
      <c r="J185" s="46">
        <f t="shared" ref="J185:K185" ca="1" si="247">J167+J158+J176</f>
        <v>57885.342652471445</v>
      </c>
      <c r="K185" s="46">
        <f t="shared" ca="1" si="247"/>
        <v>101353.1075774178</v>
      </c>
      <c r="L185" s="46">
        <f t="shared" ca="1" si="246"/>
        <v>60304679.497298077</v>
      </c>
      <c r="M185" s="46">
        <f t="shared" ca="1" si="246"/>
        <v>839138.84769780387</v>
      </c>
      <c r="N185" s="46">
        <f t="shared" ca="1" si="246"/>
        <v>116869.97824983779</v>
      </c>
      <c r="O185" s="46">
        <f t="shared" ca="1" si="246"/>
        <v>61260688.323245719</v>
      </c>
      <c r="P185" s="46">
        <f t="shared" ca="1" si="246"/>
        <v>35868783.658955134</v>
      </c>
      <c r="Q185" s="46">
        <f t="shared" ca="1" si="246"/>
        <v>6436975.2811085172</v>
      </c>
      <c r="R185" s="46">
        <f t="shared" ca="1" si="246"/>
        <v>1305352.8988665668</v>
      </c>
      <c r="S185" s="46">
        <f t="shared" ca="1" si="246"/>
        <v>49570.186025198484</v>
      </c>
      <c r="T185" s="46">
        <f t="shared" ca="1" si="246"/>
        <v>43660682.024955422</v>
      </c>
      <c r="U185" s="46">
        <f t="shared" ca="1" si="246"/>
        <v>1701178.9364739181</v>
      </c>
      <c r="V185" s="46">
        <f t="shared" ca="1" si="246"/>
        <v>22966897.987510689</v>
      </c>
      <c r="W185" s="46">
        <f t="shared" ca="1" si="246"/>
        <v>87839165.20414272</v>
      </c>
      <c r="X185" s="46">
        <f t="shared" ca="1" si="246"/>
        <v>15912879.457773613</v>
      </c>
      <c r="Y185" s="46">
        <f t="shared" ca="1" si="246"/>
        <v>128420121.58590096</v>
      </c>
      <c r="Z185" s="46">
        <f t="shared" ca="1" si="246"/>
        <v>9859222.7331875339</v>
      </c>
      <c r="AA185" s="46">
        <f t="shared" ca="1" si="246"/>
        <v>196913.96583561637</v>
      </c>
      <c r="AB185" s="46">
        <f t="shared" ca="1" si="246"/>
        <v>10056136.69902315</v>
      </c>
      <c r="AC185" s="46">
        <f t="shared" ca="1" si="246"/>
        <v>130059.09813620285</v>
      </c>
      <c r="AD185" s="46">
        <f t="shared" ca="1" si="246"/>
        <v>577796.56471968268</v>
      </c>
      <c r="AE185" s="46">
        <f t="shared" ca="1" si="246"/>
        <v>118544.93684474984</v>
      </c>
    </row>
    <row r="186" spans="2:31" hidden="1" outlineLevel="1">
      <c r="E186" s="9"/>
      <c r="F186" s="99"/>
      <c r="G186" s="48" t="str">
        <f>$G$10</f>
        <v>SUBTRAN</v>
      </c>
      <c r="H186" s="46">
        <f t="shared" ref="H186:AE186" ca="1" si="248">H168+H159+H177</f>
        <v>139302538.66026828</v>
      </c>
      <c r="I186" s="46">
        <f t="shared" ca="1" si="248"/>
        <v>71165512.138453797</v>
      </c>
      <c r="J186" s="46">
        <f t="shared" ref="J186:K186" ca="1" si="249">J168+J159+J177</f>
        <v>11588.224329933379</v>
      </c>
      <c r="K186" s="46">
        <f t="shared" ca="1" si="249"/>
        <v>21567.675187815272</v>
      </c>
      <c r="L186" s="46">
        <f t="shared" ca="1" si="248"/>
        <v>16677734.795676112</v>
      </c>
      <c r="M186" s="46">
        <f t="shared" ca="1" si="248"/>
        <v>233084.58284185801</v>
      </c>
      <c r="N186" s="46">
        <f t="shared" ca="1" si="248"/>
        <v>42187.226524756246</v>
      </c>
      <c r="O186" s="46">
        <f t="shared" ca="1" si="248"/>
        <v>16953006.605042726</v>
      </c>
      <c r="P186" s="46">
        <f t="shared" ca="1" si="248"/>
        <v>9628614.7875997014</v>
      </c>
      <c r="Q186" s="46">
        <f t="shared" ca="1" si="248"/>
        <v>1732763.168707534</v>
      </c>
      <c r="R186" s="46">
        <f t="shared" ca="1" si="248"/>
        <v>454836.97217999824</v>
      </c>
      <c r="S186" s="46">
        <f t="shared" ca="1" si="248"/>
        <v>0</v>
      </c>
      <c r="T186" s="46">
        <f t="shared" ca="1" si="248"/>
        <v>11816214.928487234</v>
      </c>
      <c r="U186" s="46">
        <f t="shared" ca="1" si="248"/>
        <v>434641.93807898089</v>
      </c>
      <c r="V186" s="46">
        <f t="shared" ca="1" si="248"/>
        <v>6098447.8546605716</v>
      </c>
      <c r="W186" s="46">
        <f t="shared" ca="1" si="248"/>
        <v>30070052.187454738</v>
      </c>
      <c r="X186" s="46">
        <f t="shared" ca="1" si="248"/>
        <v>0</v>
      </c>
      <c r="Y186" s="46">
        <f t="shared" ca="1" si="248"/>
        <v>36603141.980194293</v>
      </c>
      <c r="Z186" s="46">
        <f t="shared" ca="1" si="248"/>
        <v>2643286.7104858966</v>
      </c>
      <c r="AA186" s="46">
        <f t="shared" ca="1" si="248"/>
        <v>53073.277301016613</v>
      </c>
      <c r="AB186" s="46">
        <f t="shared" ca="1" si="248"/>
        <v>2696359.9877869133</v>
      </c>
      <c r="AC186" s="46">
        <f t="shared" ca="1" si="248"/>
        <v>35147.120785546991</v>
      </c>
      <c r="AD186" s="46">
        <f t="shared" ca="1" si="248"/>
        <v>0</v>
      </c>
      <c r="AE186" s="46">
        <f t="shared" ca="1" si="248"/>
        <v>0</v>
      </c>
    </row>
    <row r="187" spans="2:31" hidden="1" outlineLevel="1">
      <c r="E187" s="9"/>
      <c r="F187" s="99"/>
      <c r="G187" s="48" t="str">
        <f>$G$11</f>
        <v>DISTPRI</v>
      </c>
      <c r="H187" s="46">
        <f t="shared" ref="H187:AE187" ca="1" si="250">H169+H160+H178</f>
        <v>557327470.27140403</v>
      </c>
      <c r="I187" s="46">
        <f t="shared" ca="1" si="250"/>
        <v>364882052.56640553</v>
      </c>
      <c r="J187" s="46">
        <f t="shared" ref="J187:K187" ca="1" si="251">J169+J160+J178</f>
        <v>59914.162162761793</v>
      </c>
      <c r="K187" s="46">
        <f t="shared" ca="1" si="251"/>
        <v>110858.36157694884</v>
      </c>
      <c r="L187" s="46">
        <f t="shared" ca="1" si="250"/>
        <v>85372715.100741193</v>
      </c>
      <c r="M187" s="46">
        <f t="shared" ca="1" si="250"/>
        <v>1192992.6656817799</v>
      </c>
      <c r="N187" s="46">
        <f t="shared" ca="1" si="250"/>
        <v>0</v>
      </c>
      <c r="O187" s="46">
        <f t="shared" ca="1" si="250"/>
        <v>86565707.766422987</v>
      </c>
      <c r="P187" s="46">
        <f t="shared" ca="1" si="250"/>
        <v>49509406.302729197</v>
      </c>
      <c r="Q187" s="46">
        <f t="shared" ca="1" si="250"/>
        <v>8908938.8340082057</v>
      </c>
      <c r="R187" s="46">
        <f t="shared" ca="1" si="250"/>
        <v>0</v>
      </c>
      <c r="S187" s="46">
        <f t="shared" ca="1" si="250"/>
        <v>0</v>
      </c>
      <c r="T187" s="46">
        <f t="shared" ca="1" si="250"/>
        <v>58418345.136737406</v>
      </c>
      <c r="U187" s="46">
        <f t="shared" ca="1" si="250"/>
        <v>2241958.68625513</v>
      </c>
      <c r="V187" s="46">
        <f t="shared" ca="1" si="250"/>
        <v>31001497.147311669</v>
      </c>
      <c r="W187" s="46">
        <f t="shared" ca="1" si="250"/>
        <v>0</v>
      </c>
      <c r="X187" s="46">
        <f t="shared" ca="1" si="250"/>
        <v>0</v>
      </c>
      <c r="Y187" s="46">
        <f t="shared" ca="1" si="250"/>
        <v>33243455.833566796</v>
      </c>
      <c r="Z187" s="46">
        <f t="shared" ca="1" si="250"/>
        <v>13595104.684929924</v>
      </c>
      <c r="AA187" s="46">
        <f t="shared" ca="1" si="250"/>
        <v>272875.19063781766</v>
      </c>
      <c r="AB187" s="46">
        <f t="shared" ca="1" si="250"/>
        <v>13867979.875567744</v>
      </c>
      <c r="AC187" s="46">
        <f t="shared" ca="1" si="250"/>
        <v>179156.56896387751</v>
      </c>
      <c r="AD187" s="46">
        <f t="shared" ca="1" si="250"/>
        <v>0</v>
      </c>
      <c r="AE187" s="46">
        <f t="shared" ca="1" si="250"/>
        <v>0</v>
      </c>
    </row>
    <row r="188" spans="2:31" hidden="1" outlineLevel="1">
      <c r="E188" s="9"/>
      <c r="F188" s="99"/>
      <c r="G188" s="48" t="str">
        <f>$G$12</f>
        <v>DISTSEC</v>
      </c>
      <c r="H188" s="46">
        <f t="shared" ref="H188:AE188" ca="1" si="252">H170+H161+H179</f>
        <v>267175281.79257914</v>
      </c>
      <c r="I188" s="46">
        <f t="shared" ca="1" si="252"/>
        <v>198222996.48930615</v>
      </c>
      <c r="J188" s="46">
        <f t="shared" ref="J188:K188" ca="1" si="253">J170+J161+J179</f>
        <v>49138.459136665952</v>
      </c>
      <c r="K188" s="46">
        <f t="shared" ca="1" si="253"/>
        <v>63647.846677020068</v>
      </c>
      <c r="L188" s="46">
        <f t="shared" ca="1" si="252"/>
        <v>39955177.574625023</v>
      </c>
      <c r="M188" s="46">
        <f t="shared" ca="1" si="252"/>
        <v>0</v>
      </c>
      <c r="N188" s="46">
        <f t="shared" ca="1" si="252"/>
        <v>0</v>
      </c>
      <c r="O188" s="46">
        <f t="shared" ca="1" si="252"/>
        <v>39955177.574625023</v>
      </c>
      <c r="P188" s="46">
        <f t="shared" ca="1" si="252"/>
        <v>19945377.946972933</v>
      </c>
      <c r="Q188" s="46">
        <f t="shared" ca="1" si="252"/>
        <v>0</v>
      </c>
      <c r="R188" s="46">
        <f t="shared" ca="1" si="252"/>
        <v>0</v>
      </c>
      <c r="S188" s="46">
        <f t="shared" ca="1" si="252"/>
        <v>0</v>
      </c>
      <c r="T188" s="46">
        <f t="shared" ca="1" si="252"/>
        <v>19945377.946972933</v>
      </c>
      <c r="U188" s="46">
        <f t="shared" ca="1" si="252"/>
        <v>746943.27057743003</v>
      </c>
      <c r="V188" s="46">
        <f t="shared" ca="1" si="252"/>
        <v>0</v>
      </c>
      <c r="W188" s="46">
        <f t="shared" ca="1" si="252"/>
        <v>0</v>
      </c>
      <c r="X188" s="46">
        <f t="shared" ca="1" si="252"/>
        <v>0</v>
      </c>
      <c r="Y188" s="46">
        <f t="shared" ca="1" si="252"/>
        <v>746943.27057743003</v>
      </c>
      <c r="Z188" s="46">
        <f t="shared" ca="1" si="252"/>
        <v>5644925.587199905</v>
      </c>
      <c r="AA188" s="46">
        <f t="shared" ca="1" si="252"/>
        <v>0</v>
      </c>
      <c r="AB188" s="46">
        <f t="shared" ca="1" si="252"/>
        <v>5644925.587199905</v>
      </c>
      <c r="AC188" s="46">
        <f t="shared" ca="1" si="252"/>
        <v>66743.182685628955</v>
      </c>
      <c r="AD188" s="46">
        <f t="shared" ca="1" si="252"/>
        <v>2054335.8172136052</v>
      </c>
      <c r="AE188" s="46">
        <f t="shared" ca="1" si="252"/>
        <v>425995.618184797</v>
      </c>
    </row>
    <row r="189" spans="2:31" hidden="1" outlineLevel="1">
      <c r="E189" s="9"/>
      <c r="F189" s="99"/>
      <c r="G189" s="48" t="str">
        <f>$G$13</f>
        <v>ENERGY</v>
      </c>
      <c r="H189" s="46">
        <f t="shared" ref="H189:AE189" ca="1" si="254">H171+H162+H180</f>
        <v>17297092.853749789</v>
      </c>
      <c r="I189" s="46">
        <f t="shared" ca="1" si="254"/>
        <v>6767030.9830413172</v>
      </c>
      <c r="J189" s="46">
        <f t="shared" ref="J189:K189" ca="1" si="255">J171+J162+J180</f>
        <v>1082.9100977037658</v>
      </c>
      <c r="K189" s="46">
        <f t="shared" ca="1" si="255"/>
        <v>3122.463590549215</v>
      </c>
      <c r="L189" s="46">
        <f t="shared" ca="1" si="254"/>
        <v>1951298.9928012015</v>
      </c>
      <c r="M189" s="46">
        <f t="shared" ca="1" si="254"/>
        <v>27214.814533927885</v>
      </c>
      <c r="N189" s="46">
        <f t="shared" ca="1" si="254"/>
        <v>3804.6080069790032</v>
      </c>
      <c r="O189" s="46">
        <f t="shared" ca="1" si="254"/>
        <v>1982318.4153421086</v>
      </c>
      <c r="P189" s="46">
        <f t="shared" ca="1" si="254"/>
        <v>1265041.9412842549</v>
      </c>
      <c r="Q189" s="46">
        <f t="shared" ca="1" si="254"/>
        <v>225934.45654700467</v>
      </c>
      <c r="R189" s="46">
        <f t="shared" ca="1" si="254"/>
        <v>46008.529420922743</v>
      </c>
      <c r="S189" s="46">
        <f t="shared" ca="1" si="254"/>
        <v>1737.7577269001201</v>
      </c>
      <c r="T189" s="46">
        <f t="shared" ca="1" si="254"/>
        <v>1538722.6849790823</v>
      </c>
      <c r="U189" s="46">
        <f t="shared" ca="1" si="254"/>
        <v>66346.642615288467</v>
      </c>
      <c r="V189" s="46">
        <f t="shared" ca="1" si="254"/>
        <v>1048953.0345491921</v>
      </c>
      <c r="W189" s="46">
        <f t="shared" ca="1" si="254"/>
        <v>4511376.2788919769</v>
      </c>
      <c r="X189" s="46">
        <f t="shared" ca="1" si="254"/>
        <v>848636.99821651552</v>
      </c>
      <c r="Y189" s="46">
        <f t="shared" ca="1" si="254"/>
        <v>6475312.9542729724</v>
      </c>
      <c r="Z189" s="46">
        <f t="shared" ca="1" si="254"/>
        <v>347999.97523427318</v>
      </c>
      <c r="AA189" s="46">
        <f t="shared" ca="1" si="254"/>
        <v>6982.5500851452689</v>
      </c>
      <c r="AB189" s="46">
        <f t="shared" ca="1" si="254"/>
        <v>354982.52531941846</v>
      </c>
      <c r="AC189" s="46">
        <f t="shared" ca="1" si="254"/>
        <v>6228.4646182581064</v>
      </c>
      <c r="AD189" s="46">
        <f t="shared" ca="1" si="254"/>
        <v>139515.47431922573</v>
      </c>
      <c r="AE189" s="46">
        <f t="shared" ca="1" si="254"/>
        <v>28775.978169141214</v>
      </c>
    </row>
    <row r="190" spans="2:31" hidden="1" outlineLevel="1">
      <c r="E190" s="9"/>
      <c r="F190" s="99"/>
      <c r="G190" s="48" t="str">
        <f>$G$14</f>
        <v>CUSTOMER</v>
      </c>
      <c r="H190" s="46">
        <f t="shared" ref="H190:AE190" ca="1" si="256">H172+H163+H181</f>
        <v>125917987.50922395</v>
      </c>
      <c r="I190" s="46">
        <f t="shared" ca="1" si="256"/>
        <v>62355373.206278488</v>
      </c>
      <c r="J190" s="46">
        <f t="shared" ref="J190:K190" ca="1" si="257">J172+J163+J181</f>
        <v>12582.857589165025</v>
      </c>
      <c r="K190" s="46">
        <f t="shared" ca="1" si="257"/>
        <v>6668.8439898395436</v>
      </c>
      <c r="L190" s="46">
        <f t="shared" ca="1" si="256"/>
        <v>19872948.820670735</v>
      </c>
      <c r="M190" s="46">
        <f t="shared" ca="1" si="256"/>
        <v>1268809.620094321</v>
      </c>
      <c r="N190" s="46">
        <f t="shared" ca="1" si="256"/>
        <v>213396.89452480662</v>
      </c>
      <c r="O190" s="46">
        <f t="shared" ca="1" si="256"/>
        <v>21355155.335289862</v>
      </c>
      <c r="P190" s="46">
        <f t="shared" ca="1" si="256"/>
        <v>1547682.6505294004</v>
      </c>
      <c r="Q190" s="46">
        <f t="shared" ca="1" si="256"/>
        <v>447958.43246489618</v>
      </c>
      <c r="R190" s="46">
        <f t="shared" ca="1" si="256"/>
        <v>524733.01428959833</v>
      </c>
      <c r="S190" s="46">
        <f t="shared" ca="1" si="256"/>
        <v>65564.108113257913</v>
      </c>
      <c r="T190" s="46">
        <f t="shared" ca="1" si="256"/>
        <v>2585938.2053971528</v>
      </c>
      <c r="U190" s="46">
        <f t="shared" ca="1" si="256"/>
        <v>10261.199802445697</v>
      </c>
      <c r="V190" s="46">
        <f t="shared" ca="1" si="256"/>
        <v>317948.25029428507</v>
      </c>
      <c r="W190" s="46">
        <f t="shared" ca="1" si="256"/>
        <v>882029.42526846437</v>
      </c>
      <c r="X190" s="46">
        <f t="shared" ca="1" si="256"/>
        <v>262265.58076793456</v>
      </c>
      <c r="Y190" s="46">
        <f t="shared" ca="1" si="256"/>
        <v>1472504.4561331298</v>
      </c>
      <c r="Z190" s="46">
        <f t="shared" ca="1" si="256"/>
        <v>313174.85056809027</v>
      </c>
      <c r="AA190" s="46">
        <f t="shared" ca="1" si="256"/>
        <v>5864.1673196378151</v>
      </c>
      <c r="AB190" s="46">
        <f t="shared" ca="1" si="256"/>
        <v>319039.01788772806</v>
      </c>
      <c r="AC190" s="46">
        <f t="shared" ca="1" si="256"/>
        <v>30296.063097491755</v>
      </c>
      <c r="AD190" s="46">
        <f t="shared" ca="1" si="256"/>
        <v>33293618.321099598</v>
      </c>
      <c r="AE190" s="46">
        <f t="shared" ca="1" si="256"/>
        <v>4486811.2024614876</v>
      </c>
    </row>
    <row r="191" spans="2:31" collapsed="1">
      <c r="B191" s="97" t="s">
        <v>133</v>
      </c>
      <c r="E191" s="46">
        <f>E173+E164+E182</f>
        <v>2860472727.6700001</v>
      </c>
      <c r="F191" s="99"/>
      <c r="G191" s="48" t="str">
        <f>$G$15</f>
        <v>TOTAL</v>
      </c>
      <c r="H191" s="46">
        <f ca="1">H173+H164+H182</f>
        <v>2860472727.6700001</v>
      </c>
      <c r="I191" s="46">
        <f ca="1">I173+I164+I182</f>
        <v>1605142537.3042603</v>
      </c>
      <c r="J191" s="46">
        <f ca="1">J173+J164+J182</f>
        <v>336043.45068499492</v>
      </c>
      <c r="K191" s="46">
        <f ca="1">K173+K164+K182</f>
        <v>559092.0087836379</v>
      </c>
      <c r="L191" s="46">
        <f t="shared" ref="L191:AE191" ca="1" si="258">L173+L164+L182</f>
        <v>373998369.80931097</v>
      </c>
      <c r="M191" s="46">
        <f t="shared" ca="1" si="258"/>
        <v>5646593.6096170936</v>
      </c>
      <c r="N191" s="46">
        <f t="shared" ca="1" si="258"/>
        <v>666693.56159469753</v>
      </c>
      <c r="O191" s="46">
        <f t="shared" ca="1" si="258"/>
        <v>380311656.98052275</v>
      </c>
      <c r="P191" s="46">
        <f t="shared" ca="1" si="258"/>
        <v>206902811.74816909</v>
      </c>
      <c r="Q191" s="46">
        <f t="shared" ca="1" si="258"/>
        <v>33749167.466879465</v>
      </c>
      <c r="R191" s="46">
        <f t="shared" ca="1" si="258"/>
        <v>5574878.1036722148</v>
      </c>
      <c r="S191" s="46">
        <f t="shared" ca="1" si="258"/>
        <v>240059.46039294658</v>
      </c>
      <c r="T191" s="46">
        <f t="shared" ca="1" si="258"/>
        <v>246466916.77911368</v>
      </c>
      <c r="U191" s="46">
        <f t="shared" ca="1" si="258"/>
        <v>9428948.9546669014</v>
      </c>
      <c r="V191" s="46">
        <f t="shared" ca="1" si="258"/>
        <v>118509032.30251242</v>
      </c>
      <c r="W191" s="46">
        <f t="shared" ca="1" si="258"/>
        <v>341592688.08007377</v>
      </c>
      <c r="X191" s="46">
        <f t="shared" ca="1" si="258"/>
        <v>56569051.881389521</v>
      </c>
      <c r="Y191" s="46">
        <f t="shared" ca="1" si="258"/>
        <v>526099721.21864253</v>
      </c>
      <c r="Z191" s="46">
        <f t="shared" ca="1" si="258"/>
        <v>56904976.206838854</v>
      </c>
      <c r="AA191" s="46">
        <f t="shared" ca="1" si="258"/>
        <v>1025062.1897546594</v>
      </c>
      <c r="AB191" s="46">
        <f t="shared" ca="1" si="258"/>
        <v>57930038.396593511</v>
      </c>
      <c r="AC191" s="46">
        <f t="shared" ca="1" si="258"/>
        <v>770841.77787933825</v>
      </c>
      <c r="AD191" s="46">
        <f t="shared" ca="1" si="258"/>
        <v>37501154.705746569</v>
      </c>
      <c r="AE191" s="46">
        <f t="shared" ca="1" si="258"/>
        <v>5354725.04777331</v>
      </c>
    </row>
    <row r="192" spans="2:31">
      <c r="I192" s="5"/>
      <c r="J192" s="47"/>
      <c r="K192" s="47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</row>
    <row r="193" spans="2:31" hidden="1" outlineLevel="1">
      <c r="F193" s="167" t="str">
        <f>F200</f>
        <v>PROD_DEMAND</v>
      </c>
      <c r="G193" s="48" t="str">
        <f>$G$8</f>
        <v>PRODUCTION</v>
      </c>
      <c r="H193" s="4">
        <f t="shared" ref="H193:H200" si="259">SUBTOTAL(9,I193:AE193)</f>
        <v>-323850066</v>
      </c>
      <c r="I193" s="5">
        <f t="shared" ref="I193:N193" si="260">VLOOKUP(CONCATENATE($F193," ",$G193),AllocFactorMatrix,(I$4+1),FALSE)*$E200</f>
        <v>-166546674.21425813</v>
      </c>
      <c r="J193" s="47">
        <f t="shared" si="260"/>
        <v>-37259.346027416104</v>
      </c>
      <c r="K193" s="47">
        <f t="shared" si="260"/>
        <v>-65238.458185402233</v>
      </c>
      <c r="L193" s="5">
        <f t="shared" si="260"/>
        <v>-38816612.591414303</v>
      </c>
      <c r="M193" s="5">
        <f t="shared" si="260"/>
        <v>-540132.67018442345</v>
      </c>
      <c r="N193" s="5">
        <f t="shared" si="260"/>
        <v>-75226.279404970963</v>
      </c>
      <c r="O193" s="5">
        <f t="shared" ref="O193:O200" si="261">SUBTOTAL(9,L193:N193)</f>
        <v>-39431971.541003697</v>
      </c>
      <c r="P193" s="5">
        <f>VLOOKUP(CONCATENATE($F193," ",$G193),AllocFactorMatrix,(P$4+1),FALSE)*$E200</f>
        <v>-23087838.141603839</v>
      </c>
      <c r="Q193" s="5">
        <f>VLOOKUP(CONCATENATE($F193," ",$G193),AllocFactorMatrix,(Q$4+1),FALSE)*$E200</f>
        <v>-4143319.8522926308</v>
      </c>
      <c r="R193" s="5">
        <f>VLOOKUP(CONCATENATE($F193," ",$G193),AllocFactorMatrix,(R$4+1),FALSE)*$E200</f>
        <v>-840222.98423214979</v>
      </c>
      <c r="S193" s="5">
        <f>VLOOKUP(CONCATENATE($F193," ",$G193),AllocFactorMatrix,(S$4+1),FALSE)*$E200</f>
        <v>-31907.087858922783</v>
      </c>
      <c r="T193" s="5">
        <f>SUBTOTAL(9,P193:S193)</f>
        <v>-28103288.065987542</v>
      </c>
      <c r="U193" s="5">
        <f>VLOOKUP(CONCATENATE($F193," ",$G193),AllocFactorMatrix,(U$4+1),FALSE)*$E200</f>
        <v>-1095006.2959664832</v>
      </c>
      <c r="V193" s="5">
        <f>VLOOKUP(CONCATENATE($F193," ",$G193),AllocFactorMatrix,(V$4+1),FALSE)*$E200</f>
        <v>-14783217.306505682</v>
      </c>
      <c r="W193" s="5">
        <f>VLOOKUP(CONCATENATE($F193," ",$G193),AllocFactorMatrix,(W$4+1),FALSE)*$E200</f>
        <v>-56539871.772889771</v>
      </c>
      <c r="X193" s="5">
        <f>VLOOKUP(CONCATENATE($F193," ",$G193),AllocFactorMatrix,(X$4+1),FALSE)*$E200</f>
        <v>-10242722.161452634</v>
      </c>
      <c r="Y193" s="5">
        <f>SUBTOTAL(9,U193:X193)</f>
        <v>-82660817.53681457</v>
      </c>
      <c r="Z193" s="5">
        <f>VLOOKUP(CONCATENATE($F193," ",$G193),AllocFactorMatrix,(Z$4+1),FALSE)*$E200</f>
        <v>-6346134.868418497</v>
      </c>
      <c r="AA193" s="5">
        <f>VLOOKUP(CONCATENATE($F193," ",$G193),AllocFactorMatrix,(AA$4+1),FALSE)*$E200</f>
        <v>-126748.59048081961</v>
      </c>
      <c r="AB193" s="5">
        <f t="shared" ref="AB193:AB200" si="262">SUBTOTAL(9,Z193:AA193)</f>
        <v>-6472883.4588993164</v>
      </c>
      <c r="AC193" s="5">
        <f>VLOOKUP(CONCATENATE($F193," ",$G193),AllocFactorMatrix,(AC$4+1),FALSE)*$E200</f>
        <v>-83715.785713908219</v>
      </c>
      <c r="AD193" s="5">
        <f>VLOOKUP(CONCATENATE($F193," ",$G193),AllocFactorMatrix,(AD$4+1),FALSE)*$E200</f>
        <v>-371913.18478657771</v>
      </c>
      <c r="AE193" s="5">
        <f>VLOOKUP(CONCATENATE($F193," ",$G193),AllocFactorMatrix,(AE$4+1),FALSE)*$E200</f>
        <v>-76304.408323445256</v>
      </c>
    </row>
    <row r="194" spans="2:31" hidden="1" outlineLevel="1">
      <c r="F194" s="167" t="str">
        <f>F200</f>
        <v>PROD_DEMAND</v>
      </c>
      <c r="G194" s="48" t="str">
        <f>$G$9</f>
        <v>BULKTRAN</v>
      </c>
      <c r="H194" s="4">
        <f t="shared" si="259"/>
        <v>0</v>
      </c>
      <c r="I194" s="5">
        <f t="shared" ref="I194:N194" si="263">VLOOKUP(CONCATENATE($F194," ",$G194),AllocFactorMatrix,(I$4+1),FALSE)*$E200</f>
        <v>0</v>
      </c>
      <c r="J194" s="47">
        <f t="shared" si="263"/>
        <v>0</v>
      </c>
      <c r="K194" s="47">
        <f t="shared" si="263"/>
        <v>0</v>
      </c>
      <c r="L194" s="5">
        <f t="shared" si="263"/>
        <v>0</v>
      </c>
      <c r="M194" s="5">
        <f t="shared" si="263"/>
        <v>0</v>
      </c>
      <c r="N194" s="5">
        <f t="shared" si="263"/>
        <v>0</v>
      </c>
      <c r="O194" s="5">
        <f t="shared" si="261"/>
        <v>0</v>
      </c>
      <c r="P194" s="5">
        <f>VLOOKUP(CONCATENATE($F194," ",$G194),AllocFactorMatrix,(P$4+1),FALSE)*$E200</f>
        <v>0</v>
      </c>
      <c r="Q194" s="5">
        <f>VLOOKUP(CONCATENATE($F194," ",$G194),AllocFactorMatrix,(Q$4+1),FALSE)*$E200</f>
        <v>0</v>
      </c>
      <c r="R194" s="5">
        <f>VLOOKUP(CONCATENATE($F194," ",$G194),AllocFactorMatrix,(R$4+1),FALSE)*$E200</f>
        <v>0</v>
      </c>
      <c r="S194" s="5">
        <f>VLOOKUP(CONCATENATE($F194," ",$G194),AllocFactorMatrix,(S$4+1),FALSE)*$E200</f>
        <v>0</v>
      </c>
      <c r="T194" s="5">
        <f t="shared" ref="T194:T200" si="264">SUBTOTAL(9,P194:S194)</f>
        <v>0</v>
      </c>
      <c r="U194" s="5">
        <f>VLOOKUP(CONCATENATE($F194," ",$G194),AllocFactorMatrix,(U$4+1),FALSE)*$E200</f>
        <v>0</v>
      </c>
      <c r="V194" s="5">
        <f>VLOOKUP(CONCATENATE($F194," ",$G194),AllocFactorMatrix,(V$4+1),FALSE)*$E200</f>
        <v>0</v>
      </c>
      <c r="W194" s="5">
        <f>VLOOKUP(CONCATENATE($F194," ",$G194),AllocFactorMatrix,(W$4+1),FALSE)*$E200</f>
        <v>0</v>
      </c>
      <c r="X194" s="5">
        <f>VLOOKUP(CONCATENATE($F194," ",$G194),AllocFactorMatrix,(X$4+1),FALSE)*$E200</f>
        <v>0</v>
      </c>
      <c r="Y194" s="5">
        <f t="shared" ref="Y194:Y200" si="265">SUBTOTAL(9,U194:X194)</f>
        <v>0</v>
      </c>
      <c r="Z194" s="5">
        <f>VLOOKUP(CONCATENATE($F194," ",$G194),AllocFactorMatrix,(Z$4+1),FALSE)*$E200</f>
        <v>0</v>
      </c>
      <c r="AA194" s="5">
        <f>VLOOKUP(CONCATENATE($F194," ",$G194),AllocFactorMatrix,(AA$4+1),FALSE)*$E200</f>
        <v>0</v>
      </c>
      <c r="AB194" s="5">
        <f t="shared" si="262"/>
        <v>0</v>
      </c>
      <c r="AC194" s="5">
        <f>VLOOKUP(CONCATENATE($F194," ",$G194),AllocFactorMatrix,(AC$4+1),FALSE)*$E200</f>
        <v>0</v>
      </c>
      <c r="AD194" s="5">
        <f>VLOOKUP(CONCATENATE($F194," ",$G194),AllocFactorMatrix,(AD$4+1),FALSE)*$E200</f>
        <v>0</v>
      </c>
      <c r="AE194" s="5">
        <f>VLOOKUP(CONCATENATE($F194," ",$G194),AllocFactorMatrix,(AE$4+1),FALSE)*$E200</f>
        <v>0</v>
      </c>
    </row>
    <row r="195" spans="2:31" hidden="1" outlineLevel="1">
      <c r="F195" s="167" t="str">
        <f>F200</f>
        <v>PROD_DEMAND</v>
      </c>
      <c r="G195" s="48" t="str">
        <f>$G$10</f>
        <v>SUBTRAN</v>
      </c>
      <c r="H195" s="4">
        <f t="shared" si="259"/>
        <v>0</v>
      </c>
      <c r="I195" s="5">
        <f t="shared" ref="I195:N195" si="266">VLOOKUP(CONCATENATE($F195," ",$G195),AllocFactorMatrix,(I$4+1),FALSE)*$E200</f>
        <v>0</v>
      </c>
      <c r="J195" s="47">
        <f t="shared" si="266"/>
        <v>0</v>
      </c>
      <c r="K195" s="47">
        <f t="shared" si="266"/>
        <v>0</v>
      </c>
      <c r="L195" s="5">
        <f t="shared" si="266"/>
        <v>0</v>
      </c>
      <c r="M195" s="5">
        <f t="shared" si="266"/>
        <v>0</v>
      </c>
      <c r="N195" s="5">
        <f t="shared" si="266"/>
        <v>0</v>
      </c>
      <c r="O195" s="5">
        <f t="shared" si="261"/>
        <v>0</v>
      </c>
      <c r="P195" s="5">
        <f>VLOOKUP(CONCATENATE($F195," ",$G195),AllocFactorMatrix,(P$4+1),FALSE)*$E200</f>
        <v>0</v>
      </c>
      <c r="Q195" s="5">
        <f>VLOOKUP(CONCATENATE($F195," ",$G195),AllocFactorMatrix,(Q$4+1),FALSE)*$E200</f>
        <v>0</v>
      </c>
      <c r="R195" s="5">
        <f>VLOOKUP(CONCATENATE($F195," ",$G195),AllocFactorMatrix,(R$4+1),FALSE)*$E200</f>
        <v>0</v>
      </c>
      <c r="S195" s="5">
        <f>VLOOKUP(CONCATENATE($F195," ",$G195),AllocFactorMatrix,(S$4+1),FALSE)*$E200</f>
        <v>0</v>
      </c>
      <c r="T195" s="5">
        <f t="shared" si="264"/>
        <v>0</v>
      </c>
      <c r="U195" s="5">
        <f>VLOOKUP(CONCATENATE($F195," ",$G195),AllocFactorMatrix,(U$4+1),FALSE)*$E200</f>
        <v>0</v>
      </c>
      <c r="V195" s="5">
        <f>VLOOKUP(CONCATENATE($F195," ",$G195),AllocFactorMatrix,(V$4+1),FALSE)*$E200</f>
        <v>0</v>
      </c>
      <c r="W195" s="5">
        <f>VLOOKUP(CONCATENATE($F195," ",$G195),AllocFactorMatrix,(W$4+1),FALSE)*$E200</f>
        <v>0</v>
      </c>
      <c r="X195" s="5">
        <f>VLOOKUP(CONCATENATE($F195," ",$G195),AllocFactorMatrix,(X$4+1),FALSE)*$E200</f>
        <v>0</v>
      </c>
      <c r="Y195" s="5">
        <f t="shared" si="265"/>
        <v>0</v>
      </c>
      <c r="Z195" s="5">
        <f>VLOOKUP(CONCATENATE($F195," ",$G195),AllocFactorMatrix,(Z$4+1),FALSE)*$E200</f>
        <v>0</v>
      </c>
      <c r="AA195" s="5">
        <f>VLOOKUP(CONCATENATE($F195," ",$G195),AllocFactorMatrix,(AA$4+1),FALSE)*$E200</f>
        <v>0</v>
      </c>
      <c r="AB195" s="5">
        <f t="shared" si="262"/>
        <v>0</v>
      </c>
      <c r="AC195" s="5">
        <f>VLOOKUP(CONCATENATE($F195," ",$G195),AllocFactorMatrix,(AC$4+1),FALSE)*$E200</f>
        <v>0</v>
      </c>
      <c r="AD195" s="5">
        <f>VLOOKUP(CONCATENATE($F195," ",$G195),AllocFactorMatrix,(AD$4+1),FALSE)*$E200</f>
        <v>0</v>
      </c>
      <c r="AE195" s="5">
        <f>VLOOKUP(CONCATENATE($F195," ",$G195),AllocFactorMatrix,(AE$4+1),FALSE)*$E200</f>
        <v>0</v>
      </c>
    </row>
    <row r="196" spans="2:31" hidden="1" outlineLevel="1">
      <c r="F196" s="167" t="str">
        <f>F200</f>
        <v>PROD_DEMAND</v>
      </c>
      <c r="G196" s="48" t="str">
        <f>$G$11</f>
        <v>DISTPRI</v>
      </c>
      <c r="H196" s="4">
        <f t="shared" si="259"/>
        <v>0</v>
      </c>
      <c r="I196" s="5">
        <f t="shared" ref="I196:N196" si="267">VLOOKUP(CONCATENATE($F196," ",$G196),AllocFactorMatrix,(I$4+1),FALSE)*$E200</f>
        <v>0</v>
      </c>
      <c r="J196" s="47">
        <f t="shared" si="267"/>
        <v>0</v>
      </c>
      <c r="K196" s="47">
        <f t="shared" si="267"/>
        <v>0</v>
      </c>
      <c r="L196" s="5">
        <f t="shared" si="267"/>
        <v>0</v>
      </c>
      <c r="M196" s="5">
        <f t="shared" si="267"/>
        <v>0</v>
      </c>
      <c r="N196" s="5">
        <f t="shared" si="267"/>
        <v>0</v>
      </c>
      <c r="O196" s="5">
        <f t="shared" si="261"/>
        <v>0</v>
      </c>
      <c r="P196" s="5">
        <f>VLOOKUP(CONCATENATE($F196," ",$G196),AllocFactorMatrix,(P$4+1),FALSE)*$E200</f>
        <v>0</v>
      </c>
      <c r="Q196" s="5">
        <f>VLOOKUP(CONCATENATE($F196," ",$G196),AllocFactorMatrix,(Q$4+1),FALSE)*$E200</f>
        <v>0</v>
      </c>
      <c r="R196" s="5">
        <f>VLOOKUP(CONCATENATE($F196," ",$G196),AllocFactorMatrix,(R$4+1),FALSE)*$E200</f>
        <v>0</v>
      </c>
      <c r="S196" s="5">
        <f>VLOOKUP(CONCATENATE($F196," ",$G196),AllocFactorMatrix,(S$4+1),FALSE)*$E200</f>
        <v>0</v>
      </c>
      <c r="T196" s="5">
        <f t="shared" si="264"/>
        <v>0</v>
      </c>
      <c r="U196" s="5">
        <f>VLOOKUP(CONCATENATE($F196," ",$G196),AllocFactorMatrix,(U$4+1),FALSE)*$E200</f>
        <v>0</v>
      </c>
      <c r="V196" s="5">
        <f>VLOOKUP(CONCATENATE($F196," ",$G196),AllocFactorMatrix,(V$4+1),FALSE)*$E200</f>
        <v>0</v>
      </c>
      <c r="W196" s="5">
        <f>VLOOKUP(CONCATENATE($F196," ",$G196),AllocFactorMatrix,(W$4+1),FALSE)*$E200</f>
        <v>0</v>
      </c>
      <c r="X196" s="5">
        <f>VLOOKUP(CONCATENATE($F196," ",$G196),AllocFactorMatrix,(X$4+1),FALSE)*$E200</f>
        <v>0</v>
      </c>
      <c r="Y196" s="5">
        <f t="shared" si="265"/>
        <v>0</v>
      </c>
      <c r="Z196" s="5">
        <f>VLOOKUP(CONCATENATE($F196," ",$G196),AllocFactorMatrix,(Z$4+1),FALSE)*$E200</f>
        <v>0</v>
      </c>
      <c r="AA196" s="5">
        <f>VLOOKUP(CONCATENATE($F196," ",$G196),AllocFactorMatrix,(AA$4+1),FALSE)*$E200</f>
        <v>0</v>
      </c>
      <c r="AB196" s="5">
        <f t="shared" si="262"/>
        <v>0</v>
      </c>
      <c r="AC196" s="5">
        <f>VLOOKUP(CONCATENATE($F196," ",$G196),AllocFactorMatrix,(AC$4+1),FALSE)*$E200</f>
        <v>0</v>
      </c>
      <c r="AD196" s="5">
        <f>VLOOKUP(CONCATENATE($F196," ",$G196),AllocFactorMatrix,(AD$4+1),FALSE)*$E200</f>
        <v>0</v>
      </c>
      <c r="AE196" s="5">
        <f>VLOOKUP(CONCATENATE($F196," ",$G196),AllocFactorMatrix,(AE$4+1),FALSE)*$E200</f>
        <v>0</v>
      </c>
    </row>
    <row r="197" spans="2:31" hidden="1" outlineLevel="1">
      <c r="F197" s="167" t="str">
        <f>F200</f>
        <v>PROD_DEMAND</v>
      </c>
      <c r="G197" s="48" t="str">
        <f>$G$12</f>
        <v>DISTSEC</v>
      </c>
      <c r="H197" s="4">
        <f t="shared" si="259"/>
        <v>0</v>
      </c>
      <c r="I197" s="5">
        <f t="shared" ref="I197:N197" si="268">VLOOKUP(CONCATENATE($F197," ",$G197),AllocFactorMatrix,(I$4+1),FALSE)*$E200</f>
        <v>0</v>
      </c>
      <c r="J197" s="47">
        <f t="shared" si="268"/>
        <v>0</v>
      </c>
      <c r="K197" s="47">
        <f t="shared" si="268"/>
        <v>0</v>
      </c>
      <c r="L197" s="5">
        <f t="shared" si="268"/>
        <v>0</v>
      </c>
      <c r="M197" s="5">
        <f t="shared" si="268"/>
        <v>0</v>
      </c>
      <c r="N197" s="5">
        <f t="shared" si="268"/>
        <v>0</v>
      </c>
      <c r="O197" s="5">
        <f t="shared" si="261"/>
        <v>0</v>
      </c>
      <c r="P197" s="5">
        <f>VLOOKUP(CONCATENATE($F197," ",$G197),AllocFactorMatrix,(P$4+1),FALSE)*$E200</f>
        <v>0</v>
      </c>
      <c r="Q197" s="5">
        <f>VLOOKUP(CONCATENATE($F197," ",$G197),AllocFactorMatrix,(Q$4+1),FALSE)*$E200</f>
        <v>0</v>
      </c>
      <c r="R197" s="5">
        <f>VLOOKUP(CONCATENATE($F197," ",$G197),AllocFactorMatrix,(R$4+1),FALSE)*$E200</f>
        <v>0</v>
      </c>
      <c r="S197" s="5">
        <f>VLOOKUP(CONCATENATE($F197," ",$G197),AllocFactorMatrix,(S$4+1),FALSE)*$E200</f>
        <v>0</v>
      </c>
      <c r="T197" s="5">
        <f t="shared" si="264"/>
        <v>0</v>
      </c>
      <c r="U197" s="5">
        <f>VLOOKUP(CONCATENATE($F197," ",$G197),AllocFactorMatrix,(U$4+1),FALSE)*$E200</f>
        <v>0</v>
      </c>
      <c r="V197" s="5">
        <f>VLOOKUP(CONCATENATE($F197," ",$G197),AllocFactorMatrix,(V$4+1),FALSE)*$E200</f>
        <v>0</v>
      </c>
      <c r="W197" s="5">
        <f>VLOOKUP(CONCATENATE($F197," ",$G197),AllocFactorMatrix,(W$4+1),FALSE)*$E200</f>
        <v>0</v>
      </c>
      <c r="X197" s="5">
        <f>VLOOKUP(CONCATENATE($F197," ",$G197),AllocFactorMatrix,(X$4+1),FALSE)*$E200</f>
        <v>0</v>
      </c>
      <c r="Y197" s="5">
        <f t="shared" si="265"/>
        <v>0</v>
      </c>
      <c r="Z197" s="5">
        <f>VLOOKUP(CONCATENATE($F197," ",$G197),AllocFactorMatrix,(Z$4+1),FALSE)*$E200</f>
        <v>0</v>
      </c>
      <c r="AA197" s="5">
        <f>VLOOKUP(CONCATENATE($F197," ",$G197),AllocFactorMatrix,(AA$4+1),FALSE)*$E200</f>
        <v>0</v>
      </c>
      <c r="AB197" s="5">
        <f t="shared" si="262"/>
        <v>0</v>
      </c>
      <c r="AC197" s="5">
        <f>VLOOKUP(CONCATENATE($F197," ",$G197),AllocFactorMatrix,(AC$4+1),FALSE)*$E200</f>
        <v>0</v>
      </c>
      <c r="AD197" s="5">
        <f>VLOOKUP(CONCATENATE($F197," ",$G197),AllocFactorMatrix,(AD$4+1),FALSE)*$E200</f>
        <v>0</v>
      </c>
      <c r="AE197" s="5">
        <f>VLOOKUP(CONCATENATE($F197," ",$G197),AllocFactorMatrix,(AE$4+1),FALSE)*$E200</f>
        <v>0</v>
      </c>
    </row>
    <row r="198" spans="2:31" hidden="1" outlineLevel="1">
      <c r="F198" s="167" t="str">
        <f>F200</f>
        <v>PROD_DEMAND</v>
      </c>
      <c r="G198" s="48" t="str">
        <f>$G$13</f>
        <v>ENERGY</v>
      </c>
      <c r="H198" s="4">
        <f t="shared" si="259"/>
        <v>0</v>
      </c>
      <c r="I198" s="5">
        <f t="shared" ref="I198:N198" si="269">VLOOKUP(CONCATENATE($F198," ",$G198),AllocFactorMatrix,(I$4+1),FALSE)*$E200</f>
        <v>0</v>
      </c>
      <c r="J198" s="47">
        <f t="shared" si="269"/>
        <v>0</v>
      </c>
      <c r="K198" s="47">
        <f t="shared" si="269"/>
        <v>0</v>
      </c>
      <c r="L198" s="5">
        <f t="shared" si="269"/>
        <v>0</v>
      </c>
      <c r="M198" s="5">
        <f t="shared" si="269"/>
        <v>0</v>
      </c>
      <c r="N198" s="5">
        <f t="shared" si="269"/>
        <v>0</v>
      </c>
      <c r="O198" s="5">
        <f t="shared" si="261"/>
        <v>0</v>
      </c>
      <c r="P198" s="5">
        <f>VLOOKUP(CONCATENATE($F198," ",$G198),AllocFactorMatrix,(P$4+1),FALSE)*$E200</f>
        <v>0</v>
      </c>
      <c r="Q198" s="5">
        <f>VLOOKUP(CONCATENATE($F198," ",$G198),AllocFactorMatrix,(Q$4+1),FALSE)*$E200</f>
        <v>0</v>
      </c>
      <c r="R198" s="5">
        <f>VLOOKUP(CONCATENATE($F198," ",$G198),AllocFactorMatrix,(R$4+1),FALSE)*$E200</f>
        <v>0</v>
      </c>
      <c r="S198" s="5">
        <f>VLOOKUP(CONCATENATE($F198," ",$G198),AllocFactorMatrix,(S$4+1),FALSE)*$E200</f>
        <v>0</v>
      </c>
      <c r="T198" s="5">
        <f t="shared" si="264"/>
        <v>0</v>
      </c>
      <c r="U198" s="5">
        <f>VLOOKUP(CONCATENATE($F198," ",$G198),AllocFactorMatrix,(U$4+1),FALSE)*$E200</f>
        <v>0</v>
      </c>
      <c r="V198" s="5">
        <f>VLOOKUP(CONCATENATE($F198," ",$G198),AllocFactorMatrix,(V$4+1),FALSE)*$E200</f>
        <v>0</v>
      </c>
      <c r="W198" s="5">
        <f>VLOOKUP(CONCATENATE($F198," ",$G198),AllocFactorMatrix,(W$4+1),FALSE)*$E200</f>
        <v>0</v>
      </c>
      <c r="X198" s="5">
        <f>VLOOKUP(CONCATENATE($F198," ",$G198),AllocFactorMatrix,(X$4+1),FALSE)*$E200</f>
        <v>0</v>
      </c>
      <c r="Y198" s="5">
        <f t="shared" si="265"/>
        <v>0</v>
      </c>
      <c r="Z198" s="5">
        <f>VLOOKUP(CONCATENATE($F198," ",$G198),AllocFactorMatrix,(Z$4+1),FALSE)*$E200</f>
        <v>0</v>
      </c>
      <c r="AA198" s="5">
        <f>VLOOKUP(CONCATENATE($F198," ",$G198),AllocFactorMatrix,(AA$4+1),FALSE)*$E200</f>
        <v>0</v>
      </c>
      <c r="AB198" s="5">
        <f t="shared" si="262"/>
        <v>0</v>
      </c>
      <c r="AC198" s="5">
        <f>VLOOKUP(CONCATENATE($F198," ",$G198),AllocFactorMatrix,(AC$4+1),FALSE)*$E200</f>
        <v>0</v>
      </c>
      <c r="AD198" s="5">
        <f>VLOOKUP(CONCATENATE($F198," ",$G198),AllocFactorMatrix,(AD$4+1),FALSE)*$E200</f>
        <v>0</v>
      </c>
      <c r="AE198" s="5">
        <f>VLOOKUP(CONCATENATE($F198," ",$G198),AllocFactorMatrix,(AE$4+1),FALSE)*$E200</f>
        <v>0</v>
      </c>
    </row>
    <row r="199" spans="2:31" hidden="1" outlineLevel="1">
      <c r="F199" s="167" t="str">
        <f>F200</f>
        <v>PROD_DEMAND</v>
      </c>
      <c r="G199" s="48" t="str">
        <f>$G$14</f>
        <v>CUSTOMER</v>
      </c>
      <c r="H199" s="4">
        <f t="shared" si="259"/>
        <v>0</v>
      </c>
      <c r="I199" s="5">
        <f t="shared" ref="I199:N199" si="270">VLOOKUP(CONCATENATE($F199," ",$G199),AllocFactorMatrix,(I$4+1),FALSE)*$E200</f>
        <v>0</v>
      </c>
      <c r="J199" s="47">
        <f t="shared" si="270"/>
        <v>0</v>
      </c>
      <c r="K199" s="47">
        <f t="shared" si="270"/>
        <v>0</v>
      </c>
      <c r="L199" s="5">
        <f t="shared" si="270"/>
        <v>0</v>
      </c>
      <c r="M199" s="5">
        <f t="shared" si="270"/>
        <v>0</v>
      </c>
      <c r="N199" s="5">
        <f t="shared" si="270"/>
        <v>0</v>
      </c>
      <c r="O199" s="5">
        <f t="shared" si="261"/>
        <v>0</v>
      </c>
      <c r="P199" s="5">
        <f>VLOOKUP(CONCATENATE($F199," ",$G199),AllocFactorMatrix,(P$4+1),FALSE)*$E200</f>
        <v>0</v>
      </c>
      <c r="Q199" s="5">
        <f>VLOOKUP(CONCATENATE($F199," ",$G199),AllocFactorMatrix,(Q$4+1),FALSE)*$E200</f>
        <v>0</v>
      </c>
      <c r="R199" s="5">
        <f>VLOOKUP(CONCATENATE($F199," ",$G199),AllocFactorMatrix,(R$4+1),FALSE)*$E200</f>
        <v>0</v>
      </c>
      <c r="S199" s="5">
        <f>VLOOKUP(CONCATENATE($F199," ",$G199),AllocFactorMatrix,(S$4+1),FALSE)*$E200</f>
        <v>0</v>
      </c>
      <c r="T199" s="5">
        <f t="shared" si="264"/>
        <v>0</v>
      </c>
      <c r="U199" s="5">
        <f>VLOOKUP(CONCATENATE($F199," ",$G199),AllocFactorMatrix,(U$4+1),FALSE)*$E200</f>
        <v>0</v>
      </c>
      <c r="V199" s="5">
        <f>VLOOKUP(CONCATENATE($F199," ",$G199),AllocFactorMatrix,(V$4+1),FALSE)*$E200</f>
        <v>0</v>
      </c>
      <c r="W199" s="5">
        <f>VLOOKUP(CONCATENATE($F199," ",$G199),AllocFactorMatrix,(W$4+1),FALSE)*$E200</f>
        <v>0</v>
      </c>
      <c r="X199" s="5">
        <f>VLOOKUP(CONCATENATE($F199," ",$G199),AllocFactorMatrix,(X$4+1),FALSE)*$E200</f>
        <v>0</v>
      </c>
      <c r="Y199" s="5">
        <f t="shared" si="265"/>
        <v>0</v>
      </c>
      <c r="Z199" s="5">
        <f>VLOOKUP(CONCATENATE($F199," ",$G199),AllocFactorMatrix,(Z$4+1),FALSE)*$E200</f>
        <v>0</v>
      </c>
      <c r="AA199" s="5">
        <f>VLOOKUP(CONCATENATE($F199," ",$G199),AllocFactorMatrix,(AA$4+1),FALSE)*$E200</f>
        <v>0</v>
      </c>
      <c r="AB199" s="5">
        <f t="shared" si="262"/>
        <v>0</v>
      </c>
      <c r="AC199" s="5">
        <f>VLOOKUP(CONCATENATE($F199," ",$G199),AllocFactorMatrix,(AC$4+1),FALSE)*$E200</f>
        <v>0</v>
      </c>
      <c r="AD199" s="5">
        <f>VLOOKUP(CONCATENATE($F199," ",$G199),AllocFactorMatrix,(AD$4+1),FALSE)*$E200</f>
        <v>0</v>
      </c>
      <c r="AE199" s="5">
        <f>VLOOKUP(CONCATENATE($F199," ",$G199),AllocFactorMatrix,(AE$4+1),FALSE)*$E200</f>
        <v>0</v>
      </c>
    </row>
    <row r="200" spans="2:31" collapsed="1">
      <c r="B200" s="48"/>
      <c r="D200" s="96" t="s">
        <v>604</v>
      </c>
      <c r="E200" s="54">
        <v>-323850066</v>
      </c>
      <c r="F200" s="88" t="s">
        <v>27</v>
      </c>
      <c r="G200" s="48" t="str">
        <f>$G$15</f>
        <v>TOTAL</v>
      </c>
      <c r="H200" s="4">
        <f t="shared" si="259"/>
        <v>-323850066</v>
      </c>
      <c r="I200" s="5">
        <f t="shared" ref="I200:N200" si="271">VLOOKUP(CONCATENATE($F200," ",$G200),AllocFactorMatrix,(I$4+1),FALSE)*$E200</f>
        <v>-166546674.21425813</v>
      </c>
      <c r="J200" s="47">
        <f t="shared" si="271"/>
        <v>-37259.346027416104</v>
      </c>
      <c r="K200" s="47">
        <f t="shared" si="271"/>
        <v>-65238.458185402233</v>
      </c>
      <c r="L200" s="5">
        <f t="shared" si="271"/>
        <v>-38816612.591414303</v>
      </c>
      <c r="M200" s="5">
        <f t="shared" si="271"/>
        <v>-540132.67018442345</v>
      </c>
      <c r="N200" s="5">
        <f t="shared" si="271"/>
        <v>-75226.279404970963</v>
      </c>
      <c r="O200" s="5">
        <f t="shared" si="261"/>
        <v>-39431971.541003697</v>
      </c>
      <c r="P200" s="5">
        <f>VLOOKUP(CONCATENATE($F200," ",$G200),AllocFactorMatrix,(P$4+1),FALSE)*$E200</f>
        <v>-23087838.141603839</v>
      </c>
      <c r="Q200" s="5">
        <f>VLOOKUP(CONCATENATE($F200," ",$G200),AllocFactorMatrix,(Q$4+1),FALSE)*$E200</f>
        <v>-4143319.8522926308</v>
      </c>
      <c r="R200" s="5">
        <f>VLOOKUP(CONCATENATE($F200," ",$G200),AllocFactorMatrix,(R$4+1),FALSE)*$E200</f>
        <v>-840222.98423214979</v>
      </c>
      <c r="S200" s="5">
        <f>VLOOKUP(CONCATENATE($F200," ",$G200),AllocFactorMatrix,(S$4+1),FALSE)*$E200</f>
        <v>-31907.087858922783</v>
      </c>
      <c r="T200" s="5">
        <f t="shared" si="264"/>
        <v>-28103288.065987542</v>
      </c>
      <c r="U200" s="5">
        <f>VLOOKUP(CONCATENATE($F200," ",$G200),AllocFactorMatrix,(U$4+1),FALSE)*$E200</f>
        <v>-1095006.2959664832</v>
      </c>
      <c r="V200" s="5">
        <f>VLOOKUP(CONCATENATE($F200," ",$G200),AllocFactorMatrix,(V$4+1),FALSE)*$E200</f>
        <v>-14783217.306505682</v>
      </c>
      <c r="W200" s="5">
        <f>VLOOKUP(CONCATENATE($F200," ",$G200),AllocFactorMatrix,(W$4+1),FALSE)*$E200</f>
        <v>-56539871.772889771</v>
      </c>
      <c r="X200" s="5">
        <f>VLOOKUP(CONCATENATE($F200," ",$G200),AllocFactorMatrix,(X$4+1),FALSE)*$E200</f>
        <v>-10242722.161452634</v>
      </c>
      <c r="Y200" s="5">
        <f t="shared" si="265"/>
        <v>-82660817.53681457</v>
      </c>
      <c r="Z200" s="5">
        <f>VLOOKUP(CONCATENATE($F200," ",$G200),AllocFactorMatrix,(Z$4+1),FALSE)*$E200</f>
        <v>-6346134.868418497</v>
      </c>
      <c r="AA200" s="5">
        <f>VLOOKUP(CONCATENATE($F200," ",$G200),AllocFactorMatrix,(AA$4+1),FALSE)*$E200</f>
        <v>-126748.59048081961</v>
      </c>
      <c r="AB200" s="5">
        <f t="shared" si="262"/>
        <v>-6472883.4588993164</v>
      </c>
      <c r="AC200" s="5">
        <f>VLOOKUP(CONCATENATE($F200," ",$G200),AllocFactorMatrix,(AC$4+1),FALSE)*$E200</f>
        <v>-83715.785713908219</v>
      </c>
      <c r="AD200" s="5">
        <f>VLOOKUP(CONCATENATE($F200," ",$G200),AllocFactorMatrix,(AD$4+1),FALSE)*$E200</f>
        <v>-371913.18478657771</v>
      </c>
      <c r="AE200" s="5">
        <f>VLOOKUP(CONCATENATE($F200," ",$G200),AllocFactorMatrix,(AE$4+1),FALSE)*$E200</f>
        <v>-76304.408323445256</v>
      </c>
    </row>
    <row r="201" spans="2:31" hidden="1" outlineLevel="1">
      <c r="F201" s="167"/>
      <c r="G201" s="48" t="str">
        <f>$G$8</f>
        <v>PRODUCTION</v>
      </c>
      <c r="H201" s="51">
        <f t="shared" ref="H201:AE201" si="272">+H193</f>
        <v>-323850066</v>
      </c>
      <c r="I201" s="51">
        <f t="shared" si="272"/>
        <v>-166546674.21425813</v>
      </c>
      <c r="J201" s="51">
        <f t="shared" ref="J201:K201" si="273">+J193</f>
        <v>-37259.346027416104</v>
      </c>
      <c r="K201" s="51">
        <f t="shared" si="273"/>
        <v>-65238.458185402233</v>
      </c>
      <c r="L201" s="51">
        <f t="shared" si="272"/>
        <v>-38816612.591414303</v>
      </c>
      <c r="M201" s="51">
        <f t="shared" si="272"/>
        <v>-540132.67018442345</v>
      </c>
      <c r="N201" s="51">
        <f t="shared" si="272"/>
        <v>-75226.279404970963</v>
      </c>
      <c r="O201" s="51">
        <f t="shared" si="272"/>
        <v>-39431971.541003697</v>
      </c>
      <c r="P201" s="51">
        <f t="shared" si="272"/>
        <v>-23087838.141603839</v>
      </c>
      <c r="Q201" s="51">
        <f t="shared" si="272"/>
        <v>-4143319.8522926308</v>
      </c>
      <c r="R201" s="51">
        <f t="shared" si="272"/>
        <v>-840222.98423214979</v>
      </c>
      <c r="S201" s="51">
        <f t="shared" si="272"/>
        <v>-31907.087858922783</v>
      </c>
      <c r="T201" s="51">
        <f t="shared" si="272"/>
        <v>-28103288.065987542</v>
      </c>
      <c r="U201" s="51">
        <f t="shared" si="272"/>
        <v>-1095006.2959664832</v>
      </c>
      <c r="V201" s="51">
        <f t="shared" si="272"/>
        <v>-14783217.306505682</v>
      </c>
      <c r="W201" s="51">
        <f t="shared" si="272"/>
        <v>-56539871.772889771</v>
      </c>
      <c r="X201" s="51">
        <f t="shared" si="272"/>
        <v>-10242722.161452634</v>
      </c>
      <c r="Y201" s="51">
        <f t="shared" si="272"/>
        <v>-82660817.53681457</v>
      </c>
      <c r="Z201" s="51">
        <f t="shared" si="272"/>
        <v>-6346134.868418497</v>
      </c>
      <c r="AA201" s="51">
        <f t="shared" si="272"/>
        <v>-126748.59048081961</v>
      </c>
      <c r="AB201" s="51">
        <f t="shared" si="272"/>
        <v>-6472883.4588993164</v>
      </c>
      <c r="AC201" s="51">
        <f t="shared" si="272"/>
        <v>-83715.785713908219</v>
      </c>
      <c r="AD201" s="51">
        <f t="shared" si="272"/>
        <v>-371913.18478657771</v>
      </c>
      <c r="AE201" s="51">
        <f t="shared" si="272"/>
        <v>-76304.408323445256</v>
      </c>
    </row>
    <row r="202" spans="2:31" hidden="1" outlineLevel="1">
      <c r="F202" s="167"/>
      <c r="G202" s="48" t="str">
        <f>$G$9</f>
        <v>BULKTRAN</v>
      </c>
      <c r="H202" s="51">
        <f t="shared" ref="H202:AE202" si="274">+H194</f>
        <v>0</v>
      </c>
      <c r="I202" s="51">
        <f t="shared" si="274"/>
        <v>0</v>
      </c>
      <c r="J202" s="51">
        <f t="shared" ref="J202:K202" si="275">+J194</f>
        <v>0</v>
      </c>
      <c r="K202" s="51">
        <f t="shared" si="275"/>
        <v>0</v>
      </c>
      <c r="L202" s="51">
        <f t="shared" si="274"/>
        <v>0</v>
      </c>
      <c r="M202" s="51">
        <f t="shared" si="274"/>
        <v>0</v>
      </c>
      <c r="N202" s="51">
        <f t="shared" si="274"/>
        <v>0</v>
      </c>
      <c r="O202" s="51">
        <f t="shared" si="274"/>
        <v>0</v>
      </c>
      <c r="P202" s="51">
        <f t="shared" si="274"/>
        <v>0</v>
      </c>
      <c r="Q202" s="51">
        <f t="shared" si="274"/>
        <v>0</v>
      </c>
      <c r="R202" s="51">
        <f t="shared" si="274"/>
        <v>0</v>
      </c>
      <c r="S202" s="51">
        <f t="shared" si="274"/>
        <v>0</v>
      </c>
      <c r="T202" s="51">
        <f t="shared" si="274"/>
        <v>0</v>
      </c>
      <c r="U202" s="51">
        <f t="shared" si="274"/>
        <v>0</v>
      </c>
      <c r="V202" s="51">
        <f t="shared" si="274"/>
        <v>0</v>
      </c>
      <c r="W202" s="51">
        <f t="shared" si="274"/>
        <v>0</v>
      </c>
      <c r="X202" s="51">
        <f t="shared" si="274"/>
        <v>0</v>
      </c>
      <c r="Y202" s="51">
        <f t="shared" si="274"/>
        <v>0</v>
      </c>
      <c r="Z202" s="51">
        <f t="shared" si="274"/>
        <v>0</v>
      </c>
      <c r="AA202" s="51">
        <f t="shared" si="274"/>
        <v>0</v>
      </c>
      <c r="AB202" s="51">
        <f t="shared" si="274"/>
        <v>0</v>
      </c>
      <c r="AC202" s="51">
        <f t="shared" si="274"/>
        <v>0</v>
      </c>
      <c r="AD202" s="51">
        <f t="shared" si="274"/>
        <v>0</v>
      </c>
      <c r="AE202" s="51">
        <f t="shared" si="274"/>
        <v>0</v>
      </c>
    </row>
    <row r="203" spans="2:31" hidden="1" outlineLevel="1">
      <c r="F203" s="167"/>
      <c r="G203" s="48" t="str">
        <f>$G$10</f>
        <v>SUBTRAN</v>
      </c>
      <c r="H203" s="51">
        <f t="shared" ref="H203:AE203" si="276">+H195</f>
        <v>0</v>
      </c>
      <c r="I203" s="51">
        <f t="shared" si="276"/>
        <v>0</v>
      </c>
      <c r="J203" s="51">
        <f t="shared" ref="J203:K203" si="277">+J195</f>
        <v>0</v>
      </c>
      <c r="K203" s="51">
        <f t="shared" si="277"/>
        <v>0</v>
      </c>
      <c r="L203" s="51">
        <f t="shared" si="276"/>
        <v>0</v>
      </c>
      <c r="M203" s="51">
        <f t="shared" si="276"/>
        <v>0</v>
      </c>
      <c r="N203" s="51">
        <f t="shared" si="276"/>
        <v>0</v>
      </c>
      <c r="O203" s="51">
        <f t="shared" si="276"/>
        <v>0</v>
      </c>
      <c r="P203" s="51">
        <f t="shared" si="276"/>
        <v>0</v>
      </c>
      <c r="Q203" s="51">
        <f t="shared" si="276"/>
        <v>0</v>
      </c>
      <c r="R203" s="51">
        <f t="shared" si="276"/>
        <v>0</v>
      </c>
      <c r="S203" s="51">
        <f t="shared" si="276"/>
        <v>0</v>
      </c>
      <c r="T203" s="51">
        <f t="shared" si="276"/>
        <v>0</v>
      </c>
      <c r="U203" s="51">
        <f t="shared" si="276"/>
        <v>0</v>
      </c>
      <c r="V203" s="51">
        <f t="shared" si="276"/>
        <v>0</v>
      </c>
      <c r="W203" s="51">
        <f t="shared" si="276"/>
        <v>0</v>
      </c>
      <c r="X203" s="51">
        <f t="shared" si="276"/>
        <v>0</v>
      </c>
      <c r="Y203" s="51">
        <f t="shared" si="276"/>
        <v>0</v>
      </c>
      <c r="Z203" s="51">
        <f t="shared" si="276"/>
        <v>0</v>
      </c>
      <c r="AA203" s="51">
        <f t="shared" si="276"/>
        <v>0</v>
      </c>
      <c r="AB203" s="51">
        <f t="shared" si="276"/>
        <v>0</v>
      </c>
      <c r="AC203" s="51">
        <f t="shared" si="276"/>
        <v>0</v>
      </c>
      <c r="AD203" s="51">
        <f t="shared" si="276"/>
        <v>0</v>
      </c>
      <c r="AE203" s="51">
        <f t="shared" si="276"/>
        <v>0</v>
      </c>
    </row>
    <row r="204" spans="2:31" hidden="1" outlineLevel="1">
      <c r="F204" s="167"/>
      <c r="G204" s="48" t="str">
        <f>$G$11</f>
        <v>DISTPRI</v>
      </c>
      <c r="H204" s="51">
        <f t="shared" ref="H204:AE204" si="278">+H196</f>
        <v>0</v>
      </c>
      <c r="I204" s="51">
        <f t="shared" si="278"/>
        <v>0</v>
      </c>
      <c r="J204" s="51">
        <f t="shared" ref="J204:K204" si="279">+J196</f>
        <v>0</v>
      </c>
      <c r="K204" s="51">
        <f t="shared" si="279"/>
        <v>0</v>
      </c>
      <c r="L204" s="51">
        <f t="shared" si="278"/>
        <v>0</v>
      </c>
      <c r="M204" s="51">
        <f t="shared" si="278"/>
        <v>0</v>
      </c>
      <c r="N204" s="51">
        <f t="shared" si="278"/>
        <v>0</v>
      </c>
      <c r="O204" s="51">
        <f t="shared" si="278"/>
        <v>0</v>
      </c>
      <c r="P204" s="51">
        <f t="shared" si="278"/>
        <v>0</v>
      </c>
      <c r="Q204" s="51">
        <f t="shared" si="278"/>
        <v>0</v>
      </c>
      <c r="R204" s="51">
        <f t="shared" si="278"/>
        <v>0</v>
      </c>
      <c r="S204" s="51">
        <f t="shared" si="278"/>
        <v>0</v>
      </c>
      <c r="T204" s="51">
        <f t="shared" si="278"/>
        <v>0</v>
      </c>
      <c r="U204" s="51">
        <f t="shared" si="278"/>
        <v>0</v>
      </c>
      <c r="V204" s="51">
        <f t="shared" si="278"/>
        <v>0</v>
      </c>
      <c r="W204" s="51">
        <f t="shared" si="278"/>
        <v>0</v>
      </c>
      <c r="X204" s="51">
        <f t="shared" si="278"/>
        <v>0</v>
      </c>
      <c r="Y204" s="51">
        <f t="shared" si="278"/>
        <v>0</v>
      </c>
      <c r="Z204" s="51">
        <f t="shared" si="278"/>
        <v>0</v>
      </c>
      <c r="AA204" s="51">
        <f t="shared" si="278"/>
        <v>0</v>
      </c>
      <c r="AB204" s="51">
        <f t="shared" si="278"/>
        <v>0</v>
      </c>
      <c r="AC204" s="51">
        <f t="shared" si="278"/>
        <v>0</v>
      </c>
      <c r="AD204" s="51">
        <f t="shared" si="278"/>
        <v>0</v>
      </c>
      <c r="AE204" s="51">
        <f t="shared" si="278"/>
        <v>0</v>
      </c>
    </row>
    <row r="205" spans="2:31" hidden="1" outlineLevel="1">
      <c r="F205" s="167"/>
      <c r="G205" s="48" t="str">
        <f>$G$12</f>
        <v>DISTSEC</v>
      </c>
      <c r="H205" s="51">
        <f t="shared" ref="H205:AE205" si="280">+H197</f>
        <v>0</v>
      </c>
      <c r="I205" s="51">
        <f t="shared" si="280"/>
        <v>0</v>
      </c>
      <c r="J205" s="51">
        <f t="shared" ref="J205:K205" si="281">+J197</f>
        <v>0</v>
      </c>
      <c r="K205" s="51">
        <f t="shared" si="281"/>
        <v>0</v>
      </c>
      <c r="L205" s="51">
        <f t="shared" si="280"/>
        <v>0</v>
      </c>
      <c r="M205" s="51">
        <f t="shared" si="280"/>
        <v>0</v>
      </c>
      <c r="N205" s="51">
        <f t="shared" si="280"/>
        <v>0</v>
      </c>
      <c r="O205" s="51">
        <f t="shared" si="280"/>
        <v>0</v>
      </c>
      <c r="P205" s="51">
        <f t="shared" si="280"/>
        <v>0</v>
      </c>
      <c r="Q205" s="51">
        <f t="shared" si="280"/>
        <v>0</v>
      </c>
      <c r="R205" s="51">
        <f t="shared" si="280"/>
        <v>0</v>
      </c>
      <c r="S205" s="51">
        <f t="shared" si="280"/>
        <v>0</v>
      </c>
      <c r="T205" s="51">
        <f t="shared" si="280"/>
        <v>0</v>
      </c>
      <c r="U205" s="51">
        <f t="shared" si="280"/>
        <v>0</v>
      </c>
      <c r="V205" s="51">
        <f t="shared" si="280"/>
        <v>0</v>
      </c>
      <c r="W205" s="51">
        <f t="shared" si="280"/>
        <v>0</v>
      </c>
      <c r="X205" s="51">
        <f t="shared" si="280"/>
        <v>0</v>
      </c>
      <c r="Y205" s="51">
        <f t="shared" si="280"/>
        <v>0</v>
      </c>
      <c r="Z205" s="51">
        <f t="shared" si="280"/>
        <v>0</v>
      </c>
      <c r="AA205" s="51">
        <f t="shared" si="280"/>
        <v>0</v>
      </c>
      <c r="AB205" s="51">
        <f t="shared" si="280"/>
        <v>0</v>
      </c>
      <c r="AC205" s="51">
        <f t="shared" si="280"/>
        <v>0</v>
      </c>
      <c r="AD205" s="51">
        <f t="shared" si="280"/>
        <v>0</v>
      </c>
      <c r="AE205" s="51">
        <f t="shared" si="280"/>
        <v>0</v>
      </c>
    </row>
    <row r="206" spans="2:31" hidden="1" outlineLevel="1">
      <c r="F206" s="167"/>
      <c r="G206" s="48" t="str">
        <f>$G$13</f>
        <v>ENERGY</v>
      </c>
      <c r="H206" s="51">
        <f t="shared" ref="H206:AE206" si="282">+H198</f>
        <v>0</v>
      </c>
      <c r="I206" s="51">
        <f t="shared" si="282"/>
        <v>0</v>
      </c>
      <c r="J206" s="51">
        <f t="shared" ref="J206:K206" si="283">+J198</f>
        <v>0</v>
      </c>
      <c r="K206" s="51">
        <f t="shared" si="283"/>
        <v>0</v>
      </c>
      <c r="L206" s="51">
        <f t="shared" si="282"/>
        <v>0</v>
      </c>
      <c r="M206" s="51">
        <f t="shared" si="282"/>
        <v>0</v>
      </c>
      <c r="N206" s="51">
        <f t="shared" si="282"/>
        <v>0</v>
      </c>
      <c r="O206" s="51">
        <f t="shared" si="282"/>
        <v>0</v>
      </c>
      <c r="P206" s="51">
        <f t="shared" si="282"/>
        <v>0</v>
      </c>
      <c r="Q206" s="51">
        <f t="shared" si="282"/>
        <v>0</v>
      </c>
      <c r="R206" s="51">
        <f t="shared" si="282"/>
        <v>0</v>
      </c>
      <c r="S206" s="51">
        <f t="shared" si="282"/>
        <v>0</v>
      </c>
      <c r="T206" s="51">
        <f t="shared" si="282"/>
        <v>0</v>
      </c>
      <c r="U206" s="51">
        <f t="shared" si="282"/>
        <v>0</v>
      </c>
      <c r="V206" s="51">
        <f t="shared" si="282"/>
        <v>0</v>
      </c>
      <c r="W206" s="51">
        <f t="shared" si="282"/>
        <v>0</v>
      </c>
      <c r="X206" s="51">
        <f t="shared" si="282"/>
        <v>0</v>
      </c>
      <c r="Y206" s="51">
        <f t="shared" si="282"/>
        <v>0</v>
      </c>
      <c r="Z206" s="51">
        <f t="shared" si="282"/>
        <v>0</v>
      </c>
      <c r="AA206" s="51">
        <f t="shared" si="282"/>
        <v>0</v>
      </c>
      <c r="AB206" s="51">
        <f t="shared" si="282"/>
        <v>0</v>
      </c>
      <c r="AC206" s="51">
        <f t="shared" si="282"/>
        <v>0</v>
      </c>
      <c r="AD206" s="51">
        <f t="shared" si="282"/>
        <v>0</v>
      </c>
      <c r="AE206" s="51">
        <f t="shared" si="282"/>
        <v>0</v>
      </c>
    </row>
    <row r="207" spans="2:31" hidden="1" outlineLevel="1">
      <c r="F207" s="167"/>
      <c r="G207" s="48" t="str">
        <f>$G$14</f>
        <v>CUSTOMER</v>
      </c>
      <c r="H207" s="51">
        <f t="shared" ref="H207:AE207" si="284">+H199</f>
        <v>0</v>
      </c>
      <c r="I207" s="51">
        <f t="shared" si="284"/>
        <v>0</v>
      </c>
      <c r="J207" s="51">
        <f t="shared" ref="J207:K207" si="285">+J199</f>
        <v>0</v>
      </c>
      <c r="K207" s="51">
        <f t="shared" si="285"/>
        <v>0</v>
      </c>
      <c r="L207" s="51">
        <f t="shared" si="284"/>
        <v>0</v>
      </c>
      <c r="M207" s="51">
        <f t="shared" si="284"/>
        <v>0</v>
      </c>
      <c r="N207" s="51">
        <f t="shared" si="284"/>
        <v>0</v>
      </c>
      <c r="O207" s="51">
        <f t="shared" si="284"/>
        <v>0</v>
      </c>
      <c r="P207" s="51">
        <f t="shared" si="284"/>
        <v>0</v>
      </c>
      <c r="Q207" s="51">
        <f t="shared" si="284"/>
        <v>0</v>
      </c>
      <c r="R207" s="51">
        <f t="shared" si="284"/>
        <v>0</v>
      </c>
      <c r="S207" s="51">
        <f t="shared" si="284"/>
        <v>0</v>
      </c>
      <c r="T207" s="51">
        <f t="shared" si="284"/>
        <v>0</v>
      </c>
      <c r="U207" s="51">
        <f t="shared" si="284"/>
        <v>0</v>
      </c>
      <c r="V207" s="51">
        <f t="shared" si="284"/>
        <v>0</v>
      </c>
      <c r="W207" s="51">
        <f t="shared" si="284"/>
        <v>0</v>
      </c>
      <c r="X207" s="51">
        <f t="shared" si="284"/>
        <v>0</v>
      </c>
      <c r="Y207" s="51">
        <f t="shared" si="284"/>
        <v>0</v>
      </c>
      <c r="Z207" s="51">
        <f t="shared" si="284"/>
        <v>0</v>
      </c>
      <c r="AA207" s="51">
        <f t="shared" si="284"/>
        <v>0</v>
      </c>
      <c r="AB207" s="51">
        <f t="shared" si="284"/>
        <v>0</v>
      </c>
      <c r="AC207" s="51">
        <f t="shared" si="284"/>
        <v>0</v>
      </c>
      <c r="AD207" s="51">
        <f t="shared" si="284"/>
        <v>0</v>
      </c>
      <c r="AE207" s="51">
        <f t="shared" si="284"/>
        <v>0</v>
      </c>
    </row>
    <row r="208" spans="2:31" collapsed="1">
      <c r="B208" s="48"/>
      <c r="C208" s="48" t="s">
        <v>314</v>
      </c>
      <c r="E208" s="9">
        <f>+E200</f>
        <v>-323850066</v>
      </c>
      <c r="F208" s="99"/>
      <c r="G208" s="48" t="str">
        <f>$G$15</f>
        <v>TOTAL</v>
      </c>
      <c r="H208" s="51">
        <f t="shared" ref="H208:AE208" si="286">+H200</f>
        <v>-323850066</v>
      </c>
      <c r="I208" s="51">
        <f t="shared" si="286"/>
        <v>-166546674.21425813</v>
      </c>
      <c r="J208" s="51">
        <f t="shared" ref="J208:K208" si="287">+J200</f>
        <v>-37259.346027416104</v>
      </c>
      <c r="K208" s="51">
        <f t="shared" si="287"/>
        <v>-65238.458185402233</v>
      </c>
      <c r="L208" s="51">
        <f t="shared" si="286"/>
        <v>-38816612.591414303</v>
      </c>
      <c r="M208" s="51">
        <f t="shared" si="286"/>
        <v>-540132.67018442345</v>
      </c>
      <c r="N208" s="51">
        <f t="shared" si="286"/>
        <v>-75226.279404970963</v>
      </c>
      <c r="O208" s="51">
        <f t="shared" si="286"/>
        <v>-39431971.541003697</v>
      </c>
      <c r="P208" s="51">
        <f t="shared" si="286"/>
        <v>-23087838.141603839</v>
      </c>
      <c r="Q208" s="51">
        <f t="shared" si="286"/>
        <v>-4143319.8522926308</v>
      </c>
      <c r="R208" s="51">
        <f t="shared" si="286"/>
        <v>-840222.98423214979</v>
      </c>
      <c r="S208" s="51">
        <f t="shared" si="286"/>
        <v>-31907.087858922783</v>
      </c>
      <c r="T208" s="51">
        <f t="shared" si="286"/>
        <v>-28103288.065987542</v>
      </c>
      <c r="U208" s="51">
        <f t="shared" si="286"/>
        <v>-1095006.2959664832</v>
      </c>
      <c r="V208" s="51">
        <f t="shared" si="286"/>
        <v>-14783217.306505682</v>
      </c>
      <c r="W208" s="51">
        <f t="shared" si="286"/>
        <v>-56539871.772889771</v>
      </c>
      <c r="X208" s="51">
        <f t="shared" si="286"/>
        <v>-10242722.161452634</v>
      </c>
      <c r="Y208" s="51">
        <f t="shared" si="286"/>
        <v>-82660817.53681457</v>
      </c>
      <c r="Z208" s="51">
        <f t="shared" si="286"/>
        <v>-6346134.868418497</v>
      </c>
      <c r="AA208" s="51">
        <f t="shared" si="286"/>
        <v>-126748.59048081961</v>
      </c>
      <c r="AB208" s="51">
        <f t="shared" si="286"/>
        <v>-6472883.4588993164</v>
      </c>
      <c r="AC208" s="51">
        <f t="shared" si="286"/>
        <v>-83715.785713908219</v>
      </c>
      <c r="AD208" s="51">
        <f t="shared" si="286"/>
        <v>-371913.18478657771</v>
      </c>
      <c r="AE208" s="51">
        <f t="shared" si="286"/>
        <v>-76304.408323445256</v>
      </c>
    </row>
    <row r="209" spans="2:31">
      <c r="F209" s="168"/>
      <c r="I209" s="5"/>
      <c r="J209" s="47"/>
      <c r="K209" s="47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</row>
    <row r="210" spans="2:31" hidden="1" outlineLevel="1">
      <c r="E210" s="9"/>
      <c r="F210" s="99"/>
      <c r="G210" s="48" t="str">
        <f>$G$8</f>
        <v>PRODUCTION</v>
      </c>
      <c r="H210" s="4">
        <f t="shared" ref="H210:AE210" ca="1" si="288">+H201+H184</f>
        <v>926475584.47683024</v>
      </c>
      <c r="I210" s="4">
        <f t="shared" ca="1" si="288"/>
        <v>476459459.28362745</v>
      </c>
      <c r="J210" s="46">
        <f t="shared" ref="J210:K210" ca="1" si="289">+J201+J184</f>
        <v>106592.14868887751</v>
      </c>
      <c r="K210" s="46">
        <f t="shared" ca="1" si="289"/>
        <v>186635.25199864488</v>
      </c>
      <c r="L210" s="4">
        <f t="shared" ca="1" si="288"/>
        <v>111047202.4360843</v>
      </c>
      <c r="M210" s="4">
        <f t="shared" ca="1" si="288"/>
        <v>1545220.4085829791</v>
      </c>
      <c r="N210" s="4">
        <f t="shared" ca="1" si="288"/>
        <v>215208.57488334682</v>
      </c>
      <c r="O210" s="4">
        <f t="shared" ca="1" si="288"/>
        <v>112807631.4195506</v>
      </c>
      <c r="P210" s="4">
        <f t="shared" ca="1" si="288"/>
        <v>66050066.318494648</v>
      </c>
      <c r="Q210" s="4">
        <f t="shared" ca="1" si="288"/>
        <v>11853277.441750679</v>
      </c>
      <c r="R210" s="4">
        <f t="shared" ca="1" si="288"/>
        <v>2403723.7046829797</v>
      </c>
      <c r="S210" s="4">
        <f t="shared" ca="1" si="288"/>
        <v>91280.320668667264</v>
      </c>
      <c r="T210" s="4">
        <f t="shared" ca="1" si="288"/>
        <v>80398347.785596982</v>
      </c>
      <c r="U210" s="4">
        <f t="shared" ca="1" si="288"/>
        <v>3132611.9848972219</v>
      </c>
      <c r="V210" s="4">
        <f t="shared" ca="1" si="288"/>
        <v>42292070.721680336</v>
      </c>
      <c r="W210" s="4">
        <f t="shared" ca="1" si="288"/>
        <v>161750193.21142605</v>
      </c>
      <c r="X210" s="4">
        <f t="shared" ca="1" si="288"/>
        <v>29302547.683178827</v>
      </c>
      <c r="Y210" s="4">
        <f t="shared" ca="1" si="288"/>
        <v>236477423.60118246</v>
      </c>
      <c r="Z210" s="4">
        <f t="shared" ca="1" si="288"/>
        <v>18155126.796814732</v>
      </c>
      <c r="AA210" s="4">
        <f t="shared" ca="1" si="288"/>
        <v>362604.44809460605</v>
      </c>
      <c r="AB210" s="4">
        <f t="shared" ca="1" si="288"/>
        <v>18517731.244909339</v>
      </c>
      <c r="AC210" s="4">
        <f t="shared" ca="1" si="288"/>
        <v>239495.49387842393</v>
      </c>
      <c r="AD210" s="4">
        <f t="shared" ca="1" si="288"/>
        <v>1063975.3436078778</v>
      </c>
      <c r="AE210" s="4">
        <f t="shared" ca="1" si="288"/>
        <v>218292.90378968965</v>
      </c>
    </row>
    <row r="211" spans="2:31" hidden="1" outlineLevel="1">
      <c r="E211" s="9"/>
      <c r="F211" s="99"/>
      <c r="G211" s="48" t="str">
        <f>$G$9</f>
        <v>BULKTRAN</v>
      </c>
      <c r="H211" s="4">
        <f t="shared" ref="H211:AE211" ca="1" si="290">+H202+H185</f>
        <v>503126706.10594505</v>
      </c>
      <c r="I211" s="4">
        <f t="shared" ca="1" si="290"/>
        <v>258743438.42288929</v>
      </c>
      <c r="J211" s="46">
        <f t="shared" ref="J211:K211" ca="1" si="291">+J202+J185</f>
        <v>57885.342652471445</v>
      </c>
      <c r="K211" s="46">
        <f t="shared" ca="1" si="291"/>
        <v>101353.1075774178</v>
      </c>
      <c r="L211" s="4">
        <f t="shared" ca="1" si="290"/>
        <v>60304679.497298077</v>
      </c>
      <c r="M211" s="4">
        <f t="shared" ca="1" si="290"/>
        <v>839138.84769780387</v>
      </c>
      <c r="N211" s="4">
        <f t="shared" ca="1" si="290"/>
        <v>116869.97824983779</v>
      </c>
      <c r="O211" s="4">
        <f t="shared" ca="1" si="290"/>
        <v>61260688.323245719</v>
      </c>
      <c r="P211" s="4">
        <f t="shared" ca="1" si="290"/>
        <v>35868783.658955134</v>
      </c>
      <c r="Q211" s="4">
        <f t="shared" ca="1" si="290"/>
        <v>6436975.2811085172</v>
      </c>
      <c r="R211" s="4">
        <f t="shared" ca="1" si="290"/>
        <v>1305352.8988665668</v>
      </c>
      <c r="S211" s="4">
        <f t="shared" ca="1" si="290"/>
        <v>49570.186025198484</v>
      </c>
      <c r="T211" s="4">
        <f t="shared" ca="1" si="290"/>
        <v>43660682.024955422</v>
      </c>
      <c r="U211" s="4">
        <f t="shared" ca="1" si="290"/>
        <v>1701178.9364739181</v>
      </c>
      <c r="V211" s="4">
        <f t="shared" ca="1" si="290"/>
        <v>22966897.987510689</v>
      </c>
      <c r="W211" s="4">
        <f t="shared" ca="1" si="290"/>
        <v>87839165.20414272</v>
      </c>
      <c r="X211" s="4">
        <f t="shared" ca="1" si="290"/>
        <v>15912879.457773613</v>
      </c>
      <c r="Y211" s="4">
        <f t="shared" ca="1" si="290"/>
        <v>128420121.58590096</v>
      </c>
      <c r="Z211" s="4">
        <f t="shared" ca="1" si="290"/>
        <v>9859222.7331875339</v>
      </c>
      <c r="AA211" s="4">
        <f t="shared" ca="1" si="290"/>
        <v>196913.96583561637</v>
      </c>
      <c r="AB211" s="4">
        <f t="shared" ca="1" si="290"/>
        <v>10056136.69902315</v>
      </c>
      <c r="AC211" s="4">
        <f t="shared" ca="1" si="290"/>
        <v>130059.09813620285</v>
      </c>
      <c r="AD211" s="4">
        <f t="shared" ca="1" si="290"/>
        <v>577796.56471968268</v>
      </c>
      <c r="AE211" s="4">
        <f t="shared" ca="1" si="290"/>
        <v>118544.93684474984</v>
      </c>
    </row>
    <row r="212" spans="2:31" hidden="1" outlineLevel="1">
      <c r="E212" s="9"/>
      <c r="F212" s="99"/>
      <c r="G212" s="48" t="str">
        <f>$G$10</f>
        <v>SUBTRAN</v>
      </c>
      <c r="H212" s="4">
        <f t="shared" ref="H212:AE212" ca="1" si="292">+H203+H186</f>
        <v>139302538.66026828</v>
      </c>
      <c r="I212" s="4">
        <f t="shared" ca="1" si="292"/>
        <v>71165512.138453797</v>
      </c>
      <c r="J212" s="46">
        <f t="shared" ref="J212:K212" ca="1" si="293">+J203+J186</f>
        <v>11588.224329933379</v>
      </c>
      <c r="K212" s="46">
        <f t="shared" ca="1" si="293"/>
        <v>21567.675187815272</v>
      </c>
      <c r="L212" s="4">
        <f t="shared" ca="1" si="292"/>
        <v>16677734.795676112</v>
      </c>
      <c r="M212" s="4">
        <f t="shared" ca="1" si="292"/>
        <v>233084.58284185801</v>
      </c>
      <c r="N212" s="4">
        <f t="shared" ca="1" si="292"/>
        <v>42187.226524756246</v>
      </c>
      <c r="O212" s="4">
        <f t="shared" ca="1" si="292"/>
        <v>16953006.605042726</v>
      </c>
      <c r="P212" s="4">
        <f t="shared" ca="1" si="292"/>
        <v>9628614.7875997014</v>
      </c>
      <c r="Q212" s="4">
        <f t="shared" ca="1" si="292"/>
        <v>1732763.168707534</v>
      </c>
      <c r="R212" s="4">
        <f t="shared" ca="1" si="292"/>
        <v>454836.97217999824</v>
      </c>
      <c r="S212" s="4">
        <f t="shared" ca="1" si="292"/>
        <v>0</v>
      </c>
      <c r="T212" s="4">
        <f t="shared" ca="1" si="292"/>
        <v>11816214.928487234</v>
      </c>
      <c r="U212" s="4">
        <f t="shared" ca="1" si="292"/>
        <v>434641.93807898089</v>
      </c>
      <c r="V212" s="4">
        <f t="shared" ca="1" si="292"/>
        <v>6098447.8546605716</v>
      </c>
      <c r="W212" s="4">
        <f t="shared" ca="1" si="292"/>
        <v>30070052.187454738</v>
      </c>
      <c r="X212" s="4">
        <f t="shared" ca="1" si="292"/>
        <v>0</v>
      </c>
      <c r="Y212" s="4">
        <f t="shared" ca="1" si="292"/>
        <v>36603141.980194293</v>
      </c>
      <c r="Z212" s="4">
        <f t="shared" ca="1" si="292"/>
        <v>2643286.7104858966</v>
      </c>
      <c r="AA212" s="4">
        <f t="shared" ca="1" si="292"/>
        <v>53073.277301016613</v>
      </c>
      <c r="AB212" s="4">
        <f t="shared" ca="1" si="292"/>
        <v>2696359.9877869133</v>
      </c>
      <c r="AC212" s="4">
        <f t="shared" ca="1" si="292"/>
        <v>35147.120785546991</v>
      </c>
      <c r="AD212" s="4">
        <f t="shared" ca="1" si="292"/>
        <v>0</v>
      </c>
      <c r="AE212" s="4">
        <f t="shared" ca="1" si="292"/>
        <v>0</v>
      </c>
    </row>
    <row r="213" spans="2:31" hidden="1" outlineLevel="1">
      <c r="E213" s="9"/>
      <c r="F213" s="99"/>
      <c r="G213" s="48" t="str">
        <f>$G$11</f>
        <v>DISTPRI</v>
      </c>
      <c r="H213" s="4">
        <f t="shared" ref="H213:AE213" ca="1" si="294">+H204+H187</f>
        <v>557327470.27140403</v>
      </c>
      <c r="I213" s="4">
        <f t="shared" ca="1" si="294"/>
        <v>364882052.56640553</v>
      </c>
      <c r="J213" s="46">
        <f t="shared" ref="J213:K213" ca="1" si="295">+J204+J187</f>
        <v>59914.162162761793</v>
      </c>
      <c r="K213" s="46">
        <f t="shared" ca="1" si="295"/>
        <v>110858.36157694884</v>
      </c>
      <c r="L213" s="4">
        <f t="shared" ca="1" si="294"/>
        <v>85372715.100741193</v>
      </c>
      <c r="M213" s="4">
        <f t="shared" ca="1" si="294"/>
        <v>1192992.6656817799</v>
      </c>
      <c r="N213" s="4">
        <f t="shared" ca="1" si="294"/>
        <v>0</v>
      </c>
      <c r="O213" s="4">
        <f t="shared" ca="1" si="294"/>
        <v>86565707.766422987</v>
      </c>
      <c r="P213" s="4">
        <f t="shared" ca="1" si="294"/>
        <v>49509406.302729197</v>
      </c>
      <c r="Q213" s="4">
        <f t="shared" ca="1" si="294"/>
        <v>8908938.8340082057</v>
      </c>
      <c r="R213" s="4">
        <f t="shared" ca="1" si="294"/>
        <v>0</v>
      </c>
      <c r="S213" s="4">
        <f t="shared" ca="1" si="294"/>
        <v>0</v>
      </c>
      <c r="T213" s="4">
        <f t="shared" ca="1" si="294"/>
        <v>58418345.136737406</v>
      </c>
      <c r="U213" s="4">
        <f t="shared" ca="1" si="294"/>
        <v>2241958.68625513</v>
      </c>
      <c r="V213" s="4">
        <f t="shared" ca="1" si="294"/>
        <v>31001497.147311669</v>
      </c>
      <c r="W213" s="4">
        <f t="shared" ca="1" si="294"/>
        <v>0</v>
      </c>
      <c r="X213" s="4">
        <f t="shared" ca="1" si="294"/>
        <v>0</v>
      </c>
      <c r="Y213" s="4">
        <f t="shared" ca="1" si="294"/>
        <v>33243455.833566796</v>
      </c>
      <c r="Z213" s="4">
        <f t="shared" ca="1" si="294"/>
        <v>13595104.684929924</v>
      </c>
      <c r="AA213" s="4">
        <f t="shared" ca="1" si="294"/>
        <v>272875.19063781766</v>
      </c>
      <c r="AB213" s="4">
        <f t="shared" ca="1" si="294"/>
        <v>13867979.875567744</v>
      </c>
      <c r="AC213" s="4">
        <f t="shared" ca="1" si="294"/>
        <v>179156.56896387751</v>
      </c>
      <c r="AD213" s="4">
        <f t="shared" ca="1" si="294"/>
        <v>0</v>
      </c>
      <c r="AE213" s="4">
        <f t="shared" ca="1" si="294"/>
        <v>0</v>
      </c>
    </row>
    <row r="214" spans="2:31" hidden="1" outlineLevel="1">
      <c r="E214" s="9"/>
      <c r="F214" s="99"/>
      <c r="G214" s="48" t="str">
        <f>$G$12</f>
        <v>DISTSEC</v>
      </c>
      <c r="H214" s="4">
        <f t="shared" ref="H214:AE214" ca="1" si="296">+H205+H188</f>
        <v>267175281.79257914</v>
      </c>
      <c r="I214" s="4">
        <f t="shared" ca="1" si="296"/>
        <v>198222996.48930615</v>
      </c>
      <c r="J214" s="46">
        <f t="shared" ref="J214:K214" ca="1" si="297">+J205+J188</f>
        <v>49138.459136665952</v>
      </c>
      <c r="K214" s="46">
        <f t="shared" ca="1" si="297"/>
        <v>63647.846677020068</v>
      </c>
      <c r="L214" s="4">
        <f t="shared" ca="1" si="296"/>
        <v>39955177.574625023</v>
      </c>
      <c r="M214" s="4">
        <f t="shared" ca="1" si="296"/>
        <v>0</v>
      </c>
      <c r="N214" s="4">
        <f t="shared" ca="1" si="296"/>
        <v>0</v>
      </c>
      <c r="O214" s="4">
        <f t="shared" ca="1" si="296"/>
        <v>39955177.574625023</v>
      </c>
      <c r="P214" s="4">
        <f t="shared" ca="1" si="296"/>
        <v>19945377.946972933</v>
      </c>
      <c r="Q214" s="4">
        <f t="shared" ca="1" si="296"/>
        <v>0</v>
      </c>
      <c r="R214" s="4">
        <f t="shared" ca="1" si="296"/>
        <v>0</v>
      </c>
      <c r="S214" s="4">
        <f t="shared" ca="1" si="296"/>
        <v>0</v>
      </c>
      <c r="T214" s="4">
        <f t="shared" ca="1" si="296"/>
        <v>19945377.946972933</v>
      </c>
      <c r="U214" s="4">
        <f t="shared" ca="1" si="296"/>
        <v>746943.27057743003</v>
      </c>
      <c r="V214" s="4">
        <f t="shared" ca="1" si="296"/>
        <v>0</v>
      </c>
      <c r="W214" s="4">
        <f t="shared" ca="1" si="296"/>
        <v>0</v>
      </c>
      <c r="X214" s="4">
        <f t="shared" ca="1" si="296"/>
        <v>0</v>
      </c>
      <c r="Y214" s="4">
        <f t="shared" ca="1" si="296"/>
        <v>746943.27057743003</v>
      </c>
      <c r="Z214" s="4">
        <f t="shared" ca="1" si="296"/>
        <v>5644925.587199905</v>
      </c>
      <c r="AA214" s="4">
        <f t="shared" ca="1" si="296"/>
        <v>0</v>
      </c>
      <c r="AB214" s="4">
        <f t="shared" ca="1" si="296"/>
        <v>5644925.587199905</v>
      </c>
      <c r="AC214" s="4">
        <f t="shared" ca="1" si="296"/>
        <v>66743.182685628955</v>
      </c>
      <c r="AD214" s="4">
        <f t="shared" ca="1" si="296"/>
        <v>2054335.8172136052</v>
      </c>
      <c r="AE214" s="4">
        <f t="shared" ca="1" si="296"/>
        <v>425995.618184797</v>
      </c>
    </row>
    <row r="215" spans="2:31" hidden="1" outlineLevel="1">
      <c r="E215" s="9"/>
      <c r="F215" s="99"/>
      <c r="G215" s="48" t="str">
        <f>$G$13</f>
        <v>ENERGY</v>
      </c>
      <c r="H215" s="4">
        <f t="shared" ref="H215:AE215" ca="1" si="298">+H206+H189</f>
        <v>17297092.853749789</v>
      </c>
      <c r="I215" s="4">
        <f t="shared" ca="1" si="298"/>
        <v>6767030.9830413172</v>
      </c>
      <c r="J215" s="46">
        <f t="shared" ref="J215:K215" ca="1" si="299">+J206+J189</f>
        <v>1082.9100977037658</v>
      </c>
      <c r="K215" s="46">
        <f t="shared" ca="1" si="299"/>
        <v>3122.463590549215</v>
      </c>
      <c r="L215" s="4">
        <f t="shared" ca="1" si="298"/>
        <v>1951298.9928012015</v>
      </c>
      <c r="M215" s="4">
        <f t="shared" ca="1" si="298"/>
        <v>27214.814533927885</v>
      </c>
      <c r="N215" s="4">
        <f t="shared" ca="1" si="298"/>
        <v>3804.6080069790032</v>
      </c>
      <c r="O215" s="4">
        <f t="shared" ca="1" si="298"/>
        <v>1982318.4153421086</v>
      </c>
      <c r="P215" s="4">
        <f t="shared" ca="1" si="298"/>
        <v>1265041.9412842549</v>
      </c>
      <c r="Q215" s="4">
        <f t="shared" ca="1" si="298"/>
        <v>225934.45654700467</v>
      </c>
      <c r="R215" s="4">
        <f t="shared" ca="1" si="298"/>
        <v>46008.529420922743</v>
      </c>
      <c r="S215" s="4">
        <f t="shared" ca="1" si="298"/>
        <v>1737.7577269001201</v>
      </c>
      <c r="T215" s="4">
        <f t="shared" ca="1" si="298"/>
        <v>1538722.6849790823</v>
      </c>
      <c r="U215" s="4">
        <f t="shared" ca="1" si="298"/>
        <v>66346.642615288467</v>
      </c>
      <c r="V215" s="4">
        <f t="shared" ca="1" si="298"/>
        <v>1048953.0345491921</v>
      </c>
      <c r="W215" s="4">
        <f t="shared" ca="1" si="298"/>
        <v>4511376.2788919769</v>
      </c>
      <c r="X215" s="4">
        <f t="shared" ca="1" si="298"/>
        <v>848636.99821651552</v>
      </c>
      <c r="Y215" s="4">
        <f t="shared" ca="1" si="298"/>
        <v>6475312.9542729724</v>
      </c>
      <c r="Z215" s="4">
        <f t="shared" ca="1" si="298"/>
        <v>347999.97523427318</v>
      </c>
      <c r="AA215" s="4">
        <f t="shared" ca="1" si="298"/>
        <v>6982.5500851452689</v>
      </c>
      <c r="AB215" s="4">
        <f t="shared" ca="1" si="298"/>
        <v>354982.52531941846</v>
      </c>
      <c r="AC215" s="4">
        <f t="shared" ca="1" si="298"/>
        <v>6228.4646182581064</v>
      </c>
      <c r="AD215" s="4">
        <f t="shared" ca="1" si="298"/>
        <v>139515.47431922573</v>
      </c>
      <c r="AE215" s="4">
        <f t="shared" ca="1" si="298"/>
        <v>28775.978169141214</v>
      </c>
    </row>
    <row r="216" spans="2:31" hidden="1" outlineLevel="1">
      <c r="E216" s="9"/>
      <c r="F216" s="99"/>
      <c r="G216" s="48" t="str">
        <f>$G$14</f>
        <v>CUSTOMER</v>
      </c>
      <c r="H216" s="4">
        <f t="shared" ref="H216:AE216" ca="1" si="300">+H207+H190</f>
        <v>125917987.50922395</v>
      </c>
      <c r="I216" s="4">
        <f t="shared" ca="1" si="300"/>
        <v>62355373.206278488</v>
      </c>
      <c r="J216" s="46">
        <f t="shared" ref="J216:K216" ca="1" si="301">+J207+J190</f>
        <v>12582.857589165025</v>
      </c>
      <c r="K216" s="46">
        <f t="shared" ca="1" si="301"/>
        <v>6668.8439898395436</v>
      </c>
      <c r="L216" s="4">
        <f t="shared" ca="1" si="300"/>
        <v>19872948.820670735</v>
      </c>
      <c r="M216" s="4">
        <f t="shared" ca="1" si="300"/>
        <v>1268809.620094321</v>
      </c>
      <c r="N216" s="4">
        <f t="shared" ca="1" si="300"/>
        <v>213396.89452480662</v>
      </c>
      <c r="O216" s="4">
        <f t="shared" ca="1" si="300"/>
        <v>21355155.335289862</v>
      </c>
      <c r="P216" s="4">
        <f t="shared" ca="1" si="300"/>
        <v>1547682.6505294004</v>
      </c>
      <c r="Q216" s="4">
        <f t="shared" ca="1" si="300"/>
        <v>447958.43246489618</v>
      </c>
      <c r="R216" s="4">
        <f t="shared" ca="1" si="300"/>
        <v>524733.01428959833</v>
      </c>
      <c r="S216" s="4">
        <f t="shared" ca="1" si="300"/>
        <v>65564.108113257913</v>
      </c>
      <c r="T216" s="4">
        <f t="shared" ca="1" si="300"/>
        <v>2585938.2053971528</v>
      </c>
      <c r="U216" s="4">
        <f t="shared" ca="1" si="300"/>
        <v>10261.199802445697</v>
      </c>
      <c r="V216" s="4">
        <f t="shared" ca="1" si="300"/>
        <v>317948.25029428507</v>
      </c>
      <c r="W216" s="4">
        <f t="shared" ca="1" si="300"/>
        <v>882029.42526846437</v>
      </c>
      <c r="X216" s="4">
        <f t="shared" ca="1" si="300"/>
        <v>262265.58076793456</v>
      </c>
      <c r="Y216" s="4">
        <f t="shared" ca="1" si="300"/>
        <v>1472504.4561331298</v>
      </c>
      <c r="Z216" s="4">
        <f t="shared" ca="1" si="300"/>
        <v>313174.85056809027</v>
      </c>
      <c r="AA216" s="4">
        <f t="shared" ca="1" si="300"/>
        <v>5864.1673196378151</v>
      </c>
      <c r="AB216" s="4">
        <f t="shared" ca="1" si="300"/>
        <v>319039.01788772806</v>
      </c>
      <c r="AC216" s="4">
        <f t="shared" ca="1" si="300"/>
        <v>30296.063097491755</v>
      </c>
      <c r="AD216" s="4">
        <f t="shared" ca="1" si="300"/>
        <v>33293618.321099598</v>
      </c>
      <c r="AE216" s="4">
        <f t="shared" ca="1" si="300"/>
        <v>4486811.2024614876</v>
      </c>
    </row>
    <row r="217" spans="2:31" collapsed="1">
      <c r="B217" s="97" t="s">
        <v>395</v>
      </c>
      <c r="E217" s="4">
        <f>+E208+E191</f>
        <v>2536622661.6700001</v>
      </c>
      <c r="F217" s="167"/>
      <c r="G217" s="48" t="str">
        <f>$G$15</f>
        <v>TOTAL</v>
      </c>
      <c r="H217" s="4">
        <f ca="1">+H208+H191</f>
        <v>2536622661.6700001</v>
      </c>
      <c r="I217" s="4">
        <f t="shared" ref="I217:AE217" ca="1" si="302">+I208+I191</f>
        <v>1438595863.0900021</v>
      </c>
      <c r="J217" s="46">
        <f t="shared" ref="J217:K217" ca="1" si="303">+J208+J191</f>
        <v>298784.10465757881</v>
      </c>
      <c r="K217" s="46">
        <f t="shared" ca="1" si="303"/>
        <v>493853.55059823568</v>
      </c>
      <c r="L217" s="4">
        <f t="shared" ca="1" si="302"/>
        <v>335181757.2178967</v>
      </c>
      <c r="M217" s="4">
        <f t="shared" ca="1" si="302"/>
        <v>5106460.9394326704</v>
      </c>
      <c r="N217" s="4">
        <f t="shared" ca="1" si="302"/>
        <v>591467.2821897266</v>
      </c>
      <c r="O217" s="4">
        <f t="shared" ca="1" si="302"/>
        <v>340879685.43951905</v>
      </c>
      <c r="P217" s="4">
        <f t="shared" ca="1" si="302"/>
        <v>183814973.60656527</v>
      </c>
      <c r="Q217" s="4">
        <f t="shared" ca="1" si="302"/>
        <v>29605847.614586834</v>
      </c>
      <c r="R217" s="4">
        <f t="shared" ca="1" si="302"/>
        <v>4734655.1194400648</v>
      </c>
      <c r="S217" s="4">
        <f t="shared" ca="1" si="302"/>
        <v>208152.3725340238</v>
      </c>
      <c r="T217" s="4">
        <f t="shared" ca="1" si="302"/>
        <v>218363628.71312612</v>
      </c>
      <c r="U217" s="4">
        <f t="shared" ca="1" si="302"/>
        <v>8333942.6587004177</v>
      </c>
      <c r="V217" s="4">
        <f t="shared" ca="1" si="302"/>
        <v>103725814.99600674</v>
      </c>
      <c r="W217" s="4">
        <f t="shared" ca="1" si="302"/>
        <v>285052816.30718398</v>
      </c>
      <c r="X217" s="4">
        <f t="shared" ca="1" si="302"/>
        <v>46326329.719936885</v>
      </c>
      <c r="Y217" s="4">
        <f t="shared" ca="1" si="302"/>
        <v>443438903.68182796</v>
      </c>
      <c r="Z217" s="4">
        <f t="shared" ca="1" si="302"/>
        <v>50558841.338420354</v>
      </c>
      <c r="AA217" s="4">
        <f t="shared" ca="1" si="302"/>
        <v>898313.59927383985</v>
      </c>
      <c r="AB217" s="4">
        <f t="shared" ca="1" si="302"/>
        <v>51457154.937694192</v>
      </c>
      <c r="AC217" s="4">
        <f t="shared" ca="1" si="302"/>
        <v>687125.99216542998</v>
      </c>
      <c r="AD217" s="4">
        <f t="shared" ca="1" si="302"/>
        <v>37129241.520959988</v>
      </c>
      <c r="AE217" s="4">
        <f t="shared" ca="1" si="302"/>
        <v>5278420.6394498646</v>
      </c>
    </row>
    <row r="218" spans="2:31">
      <c r="I218" s="5"/>
      <c r="J218" s="47"/>
      <c r="K218" s="47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</row>
    <row r="219" spans="2:31">
      <c r="B219" s="97" t="s">
        <v>197</v>
      </c>
      <c r="E219" s="3"/>
      <c r="F219" s="167"/>
      <c r="G219" s="3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</row>
    <row r="220" spans="2:31" hidden="1" outlineLevel="1">
      <c r="F220" s="167" t="str">
        <f>F227</f>
        <v>RB_GUP-Land_P</v>
      </c>
      <c r="G220" s="48" t="str">
        <f>$G$8</f>
        <v>PRODUCTION</v>
      </c>
      <c r="H220" s="4">
        <f t="shared" ref="H220:H259" si="304">SUBTOTAL(9,I220:AE220)</f>
        <v>-493022673.00000012</v>
      </c>
      <c r="I220" s="5">
        <f t="shared" ref="I220:N220" si="305">VLOOKUP(CONCATENATE($F220," ",$G220),AllocFactorMatrix,(I$4+1),FALSE)*$E227</f>
        <v>-253547227.93347749</v>
      </c>
      <c r="J220" s="47">
        <f t="shared" si="305"/>
        <v>-56722.861290596797</v>
      </c>
      <c r="K220" s="47">
        <f t="shared" si="305"/>
        <v>-99317.685601353965</v>
      </c>
      <c r="L220" s="5">
        <f t="shared" si="305"/>
        <v>-59093611.846367627</v>
      </c>
      <c r="M220" s="5">
        <f t="shared" si="305"/>
        <v>-822286.85674855427</v>
      </c>
      <c r="N220" s="5">
        <f t="shared" si="305"/>
        <v>-114522.93899512016</v>
      </c>
      <c r="O220" s="5">
        <f t="shared" ref="O220:O227" si="306">SUBTOTAL(9,L220:N220)</f>
        <v>-60030421.642111301</v>
      </c>
      <c r="P220" s="5">
        <f>VLOOKUP(CONCATENATE($F220," ",$G220),AllocFactorMatrix,(P$4+1),FALSE)*$E227</f>
        <v>-35148449.450570367</v>
      </c>
      <c r="Q220" s="5">
        <f>VLOOKUP(CONCATENATE($F220," ",$G220),AllocFactorMatrix,(Q$4+1),FALSE)*$E227</f>
        <v>-6307704.8397800168</v>
      </c>
      <c r="R220" s="5">
        <f>VLOOKUP(CONCATENATE($F220," ",$G220),AllocFactorMatrix,(R$4+1),FALSE)*$E227</f>
        <v>-1279138.1725460922</v>
      </c>
      <c r="S220" s="5">
        <f>VLOOKUP(CONCATENATE($F220," ",$G220),AllocFactorMatrix,(S$4+1),FALSE)*$E227</f>
        <v>-48574.693648053661</v>
      </c>
      <c r="T220" s="5">
        <f>SUBTOTAL(9,P220:S220)</f>
        <v>-42783867.156544529</v>
      </c>
      <c r="U220" s="5">
        <f>VLOOKUP(CONCATENATE($F220," ",$G220),AllocFactorMatrix,(U$4+1),FALSE)*$E227</f>
        <v>-1667015.0408097329</v>
      </c>
      <c r="V220" s="5">
        <f>VLOOKUP(CONCATENATE($F220," ",$G220),AllocFactorMatrix,(V$4+1),FALSE)*$E227</f>
        <v>-22505665.668115973</v>
      </c>
      <c r="W220" s="5">
        <f>VLOOKUP(CONCATENATE($F220," ",$G220),AllocFactorMatrix,(W$4+1),FALSE)*$E227</f>
        <v>-86075136.734872133</v>
      </c>
      <c r="X220" s="5">
        <f>VLOOKUP(CONCATENATE($F220," ",$G220),AllocFactorMatrix,(X$4+1),FALSE)*$E227</f>
        <v>-15593309.339747714</v>
      </c>
      <c r="Y220" s="5">
        <f>SUBTOTAL(9,U220:X220)</f>
        <v>-125841126.78354555</v>
      </c>
      <c r="Z220" s="5">
        <f>VLOOKUP(CONCATENATE($F220," ",$G220),AllocFactorMatrix,(Z$4+1),FALSE)*$E227</f>
        <v>-9661225.0684123412</v>
      </c>
      <c r="AA220" s="5">
        <f>VLOOKUP(CONCATENATE($F220," ",$G220),AllocFactorMatrix,(AA$4+1),FALSE)*$E227</f>
        <v>-192959.44462718139</v>
      </c>
      <c r="AB220" s="5">
        <f t="shared" ref="AB220:AB259" si="307">SUBTOTAL(9,Z220:AA220)</f>
        <v>-9854184.5130395219</v>
      </c>
      <c r="AC220" s="5">
        <f>VLOOKUP(CONCATENATE($F220," ",$G220),AllocFactorMatrix,(AC$4+1),FALSE)*$E227</f>
        <v>-127447.18861649465</v>
      </c>
      <c r="AD220" s="5">
        <f>VLOOKUP(CONCATENATE($F220," ",$G220),AllocFactorMatrix,(AD$4+1),FALSE)*$E227</f>
        <v>-566192.97550929466</v>
      </c>
      <c r="AE220" s="5">
        <f>VLOOKUP(CONCATENATE($F220," ",$G220),AllocFactorMatrix,(AE$4+1),FALSE)*$E227</f>
        <v>-116164.26026390999</v>
      </c>
    </row>
    <row r="221" spans="2:31" hidden="1" outlineLevel="1">
      <c r="F221" s="167" t="str">
        <f>F227</f>
        <v>RB_GUP-Land_P</v>
      </c>
      <c r="G221" s="48" t="str">
        <f>$G$9</f>
        <v>BULKTRAN</v>
      </c>
      <c r="H221" s="4">
        <f t="shared" si="304"/>
        <v>0</v>
      </c>
      <c r="I221" s="5">
        <f t="shared" ref="I221:N221" si="308">VLOOKUP(CONCATENATE($F221," ",$G221),AllocFactorMatrix,(I$4+1),FALSE)*$E227</f>
        <v>0</v>
      </c>
      <c r="J221" s="47">
        <f t="shared" si="308"/>
        <v>0</v>
      </c>
      <c r="K221" s="47">
        <f t="shared" si="308"/>
        <v>0</v>
      </c>
      <c r="L221" s="5">
        <f t="shared" si="308"/>
        <v>0</v>
      </c>
      <c r="M221" s="5">
        <f t="shared" si="308"/>
        <v>0</v>
      </c>
      <c r="N221" s="5">
        <f t="shared" si="308"/>
        <v>0</v>
      </c>
      <c r="O221" s="5">
        <f t="shared" si="306"/>
        <v>0</v>
      </c>
      <c r="P221" s="5">
        <f>VLOOKUP(CONCATENATE($F221," ",$G221),AllocFactorMatrix,(P$4+1),FALSE)*$E227</f>
        <v>0</v>
      </c>
      <c r="Q221" s="5">
        <f>VLOOKUP(CONCATENATE($F221," ",$G221),AllocFactorMatrix,(Q$4+1),FALSE)*$E227</f>
        <v>0</v>
      </c>
      <c r="R221" s="5">
        <f>VLOOKUP(CONCATENATE($F221," ",$G221),AllocFactorMatrix,(R$4+1),FALSE)*$E227</f>
        <v>0</v>
      </c>
      <c r="S221" s="5">
        <f>VLOOKUP(CONCATENATE($F221," ",$G221),AllocFactorMatrix,(S$4+1),FALSE)*$E227</f>
        <v>0</v>
      </c>
      <c r="T221" s="5">
        <f t="shared" ref="T221:T252" si="309">SUBTOTAL(9,P221:S221)</f>
        <v>0</v>
      </c>
      <c r="U221" s="5">
        <f>VLOOKUP(CONCATENATE($F221," ",$G221),AllocFactorMatrix,(U$4+1),FALSE)*$E227</f>
        <v>0</v>
      </c>
      <c r="V221" s="5">
        <f>VLOOKUP(CONCATENATE($F221," ",$G221),AllocFactorMatrix,(V$4+1),FALSE)*$E227</f>
        <v>0</v>
      </c>
      <c r="W221" s="5">
        <f>VLOOKUP(CONCATENATE($F221," ",$G221),AllocFactorMatrix,(W$4+1),FALSE)*$E227</f>
        <v>0</v>
      </c>
      <c r="X221" s="5">
        <f>VLOOKUP(CONCATENATE($F221," ",$G221),AllocFactorMatrix,(X$4+1),FALSE)*$E227</f>
        <v>0</v>
      </c>
      <c r="Y221" s="5">
        <f t="shared" ref="Y221:Y227" si="310">SUBTOTAL(9,U221:X221)</f>
        <v>0</v>
      </c>
      <c r="Z221" s="5">
        <f>VLOOKUP(CONCATENATE($F221," ",$G221),AllocFactorMatrix,(Z$4+1),FALSE)*$E227</f>
        <v>0</v>
      </c>
      <c r="AA221" s="5">
        <f>VLOOKUP(CONCATENATE($F221," ",$G221),AllocFactorMatrix,(AA$4+1),FALSE)*$E227</f>
        <v>0</v>
      </c>
      <c r="AB221" s="5">
        <f t="shared" si="307"/>
        <v>0</v>
      </c>
      <c r="AC221" s="5">
        <f>VLOOKUP(CONCATENATE($F221," ",$G221),AllocFactorMatrix,(AC$4+1),FALSE)*$E227</f>
        <v>0</v>
      </c>
      <c r="AD221" s="5">
        <f>VLOOKUP(CONCATENATE($F221," ",$G221),AllocFactorMatrix,(AD$4+1),FALSE)*$E227</f>
        <v>0</v>
      </c>
      <c r="AE221" s="5">
        <f>VLOOKUP(CONCATENATE($F221," ",$G221),AllocFactorMatrix,(AE$4+1),FALSE)*$E227</f>
        <v>0</v>
      </c>
    </row>
    <row r="222" spans="2:31" hidden="1" outlineLevel="1">
      <c r="F222" s="167" t="str">
        <f>F227</f>
        <v>RB_GUP-Land_P</v>
      </c>
      <c r="G222" s="48" t="str">
        <f>$G$10</f>
        <v>SUBTRAN</v>
      </c>
      <c r="H222" s="4">
        <f t="shared" si="304"/>
        <v>0</v>
      </c>
      <c r="I222" s="5">
        <f t="shared" ref="I222:N222" si="311">VLOOKUP(CONCATENATE($F222," ",$G222),AllocFactorMatrix,(I$4+1),FALSE)*$E227</f>
        <v>0</v>
      </c>
      <c r="J222" s="47">
        <f t="shared" si="311"/>
        <v>0</v>
      </c>
      <c r="K222" s="47">
        <f t="shared" si="311"/>
        <v>0</v>
      </c>
      <c r="L222" s="5">
        <f t="shared" si="311"/>
        <v>0</v>
      </c>
      <c r="M222" s="5">
        <f t="shared" si="311"/>
        <v>0</v>
      </c>
      <c r="N222" s="5">
        <f t="shared" si="311"/>
        <v>0</v>
      </c>
      <c r="O222" s="5">
        <f t="shared" si="306"/>
        <v>0</v>
      </c>
      <c r="P222" s="5">
        <f>VLOOKUP(CONCATENATE($F222," ",$G222),AllocFactorMatrix,(P$4+1),FALSE)*$E227</f>
        <v>0</v>
      </c>
      <c r="Q222" s="5">
        <f>VLOOKUP(CONCATENATE($F222," ",$G222),AllocFactorMatrix,(Q$4+1),FALSE)*$E227</f>
        <v>0</v>
      </c>
      <c r="R222" s="5">
        <f>VLOOKUP(CONCATENATE($F222," ",$G222),AllocFactorMatrix,(R$4+1),FALSE)*$E227</f>
        <v>0</v>
      </c>
      <c r="S222" s="5">
        <f>VLOOKUP(CONCATENATE($F222," ",$G222),AllocFactorMatrix,(S$4+1),FALSE)*$E227</f>
        <v>0</v>
      </c>
      <c r="T222" s="5">
        <f t="shared" si="309"/>
        <v>0</v>
      </c>
      <c r="U222" s="5">
        <f>VLOOKUP(CONCATENATE($F222," ",$G222),AllocFactorMatrix,(U$4+1),FALSE)*$E227</f>
        <v>0</v>
      </c>
      <c r="V222" s="5">
        <f>VLOOKUP(CONCATENATE($F222," ",$G222),AllocFactorMatrix,(V$4+1),FALSE)*$E227</f>
        <v>0</v>
      </c>
      <c r="W222" s="5">
        <f>VLOOKUP(CONCATENATE($F222," ",$G222),AllocFactorMatrix,(W$4+1),FALSE)*$E227</f>
        <v>0</v>
      </c>
      <c r="X222" s="5">
        <f>VLOOKUP(CONCATENATE($F222," ",$G222),AllocFactorMatrix,(X$4+1),FALSE)*$E227</f>
        <v>0</v>
      </c>
      <c r="Y222" s="5">
        <f t="shared" si="310"/>
        <v>0</v>
      </c>
      <c r="Z222" s="5">
        <f>VLOOKUP(CONCATENATE($F222," ",$G222),AllocFactorMatrix,(Z$4+1),FALSE)*$E227</f>
        <v>0</v>
      </c>
      <c r="AA222" s="5">
        <f>VLOOKUP(CONCATENATE($F222," ",$G222),AllocFactorMatrix,(AA$4+1),FALSE)*$E227</f>
        <v>0</v>
      </c>
      <c r="AB222" s="5">
        <f t="shared" si="307"/>
        <v>0</v>
      </c>
      <c r="AC222" s="5">
        <f>VLOOKUP(CONCATENATE($F222," ",$G222),AllocFactorMatrix,(AC$4+1),FALSE)*$E227</f>
        <v>0</v>
      </c>
      <c r="AD222" s="5">
        <f>VLOOKUP(CONCATENATE($F222," ",$G222),AllocFactorMatrix,(AD$4+1),FALSE)*$E227</f>
        <v>0</v>
      </c>
      <c r="AE222" s="5">
        <f>VLOOKUP(CONCATENATE($F222," ",$G222),AllocFactorMatrix,(AE$4+1),FALSE)*$E227</f>
        <v>0</v>
      </c>
    </row>
    <row r="223" spans="2:31" hidden="1" outlineLevel="1">
      <c r="F223" s="167" t="str">
        <f>F227</f>
        <v>RB_GUP-Land_P</v>
      </c>
      <c r="G223" s="48" t="str">
        <f>$G$11</f>
        <v>DISTPRI</v>
      </c>
      <c r="H223" s="4">
        <f t="shared" si="304"/>
        <v>0</v>
      </c>
      <c r="I223" s="5">
        <f t="shared" ref="I223:N223" si="312">VLOOKUP(CONCATENATE($F223," ",$G223),AllocFactorMatrix,(I$4+1),FALSE)*$E227</f>
        <v>0</v>
      </c>
      <c r="J223" s="47">
        <f t="shared" si="312"/>
        <v>0</v>
      </c>
      <c r="K223" s="47">
        <f t="shared" si="312"/>
        <v>0</v>
      </c>
      <c r="L223" s="5">
        <f t="shared" si="312"/>
        <v>0</v>
      </c>
      <c r="M223" s="5">
        <f t="shared" si="312"/>
        <v>0</v>
      </c>
      <c r="N223" s="5">
        <f t="shared" si="312"/>
        <v>0</v>
      </c>
      <c r="O223" s="5">
        <f t="shared" si="306"/>
        <v>0</v>
      </c>
      <c r="P223" s="5">
        <f>VLOOKUP(CONCATENATE($F223," ",$G223),AllocFactorMatrix,(P$4+1),FALSE)*$E227</f>
        <v>0</v>
      </c>
      <c r="Q223" s="5">
        <f>VLOOKUP(CONCATENATE($F223," ",$G223),AllocFactorMatrix,(Q$4+1),FALSE)*$E227</f>
        <v>0</v>
      </c>
      <c r="R223" s="5">
        <f>VLOOKUP(CONCATENATE($F223," ",$G223),AllocFactorMatrix,(R$4+1),FALSE)*$E227</f>
        <v>0</v>
      </c>
      <c r="S223" s="5">
        <f>VLOOKUP(CONCATENATE($F223," ",$G223),AllocFactorMatrix,(S$4+1),FALSE)*$E227</f>
        <v>0</v>
      </c>
      <c r="T223" s="5">
        <f t="shared" si="309"/>
        <v>0</v>
      </c>
      <c r="U223" s="5">
        <f>VLOOKUP(CONCATENATE($F223," ",$G223),AllocFactorMatrix,(U$4+1),FALSE)*$E227</f>
        <v>0</v>
      </c>
      <c r="V223" s="5">
        <f>VLOOKUP(CONCATENATE($F223," ",$G223),AllocFactorMatrix,(V$4+1),FALSE)*$E227</f>
        <v>0</v>
      </c>
      <c r="W223" s="5">
        <f>VLOOKUP(CONCATENATE($F223," ",$G223),AllocFactorMatrix,(W$4+1),FALSE)*$E227</f>
        <v>0</v>
      </c>
      <c r="X223" s="5">
        <f>VLOOKUP(CONCATENATE($F223," ",$G223),AllocFactorMatrix,(X$4+1),FALSE)*$E227</f>
        <v>0</v>
      </c>
      <c r="Y223" s="5">
        <f t="shared" si="310"/>
        <v>0</v>
      </c>
      <c r="Z223" s="5">
        <f>VLOOKUP(CONCATENATE($F223," ",$G223),AllocFactorMatrix,(Z$4+1),FALSE)*$E227</f>
        <v>0</v>
      </c>
      <c r="AA223" s="5">
        <f>VLOOKUP(CONCATENATE($F223," ",$G223),AllocFactorMatrix,(AA$4+1),FALSE)*$E227</f>
        <v>0</v>
      </c>
      <c r="AB223" s="5">
        <f t="shared" si="307"/>
        <v>0</v>
      </c>
      <c r="AC223" s="5">
        <f>VLOOKUP(CONCATENATE($F223," ",$G223),AllocFactorMatrix,(AC$4+1),FALSE)*$E227</f>
        <v>0</v>
      </c>
      <c r="AD223" s="5">
        <f>VLOOKUP(CONCATENATE($F223," ",$G223),AllocFactorMatrix,(AD$4+1),FALSE)*$E227</f>
        <v>0</v>
      </c>
      <c r="AE223" s="5">
        <f>VLOOKUP(CONCATENATE($F223," ",$G223),AllocFactorMatrix,(AE$4+1),FALSE)*$E227</f>
        <v>0</v>
      </c>
    </row>
    <row r="224" spans="2:31" hidden="1" outlineLevel="1">
      <c r="F224" s="167" t="str">
        <f>F227</f>
        <v>RB_GUP-Land_P</v>
      </c>
      <c r="G224" s="48" t="str">
        <f>$G$12</f>
        <v>DISTSEC</v>
      </c>
      <c r="H224" s="4">
        <f t="shared" si="304"/>
        <v>0</v>
      </c>
      <c r="I224" s="5">
        <f t="shared" ref="I224:N224" si="313">VLOOKUP(CONCATENATE($F224," ",$G224),AllocFactorMatrix,(I$4+1),FALSE)*$E227</f>
        <v>0</v>
      </c>
      <c r="J224" s="47">
        <f t="shared" si="313"/>
        <v>0</v>
      </c>
      <c r="K224" s="47">
        <f t="shared" si="313"/>
        <v>0</v>
      </c>
      <c r="L224" s="5">
        <f t="shared" si="313"/>
        <v>0</v>
      </c>
      <c r="M224" s="5">
        <f t="shared" si="313"/>
        <v>0</v>
      </c>
      <c r="N224" s="5">
        <f t="shared" si="313"/>
        <v>0</v>
      </c>
      <c r="O224" s="5">
        <f t="shared" si="306"/>
        <v>0</v>
      </c>
      <c r="P224" s="5">
        <f>VLOOKUP(CONCATENATE($F224," ",$G224),AllocFactorMatrix,(P$4+1),FALSE)*$E227</f>
        <v>0</v>
      </c>
      <c r="Q224" s="5">
        <f>VLOOKUP(CONCATENATE($F224," ",$G224),AllocFactorMatrix,(Q$4+1),FALSE)*$E227</f>
        <v>0</v>
      </c>
      <c r="R224" s="5">
        <f>VLOOKUP(CONCATENATE($F224," ",$G224),AllocFactorMatrix,(R$4+1),FALSE)*$E227</f>
        <v>0</v>
      </c>
      <c r="S224" s="5">
        <f>VLOOKUP(CONCATENATE($F224," ",$G224),AllocFactorMatrix,(S$4+1),FALSE)*$E227</f>
        <v>0</v>
      </c>
      <c r="T224" s="5">
        <f t="shared" si="309"/>
        <v>0</v>
      </c>
      <c r="U224" s="5">
        <f>VLOOKUP(CONCATENATE($F224," ",$G224),AllocFactorMatrix,(U$4+1),FALSE)*$E227</f>
        <v>0</v>
      </c>
      <c r="V224" s="5">
        <f>VLOOKUP(CONCATENATE($F224," ",$G224),AllocFactorMatrix,(V$4+1),FALSE)*$E227</f>
        <v>0</v>
      </c>
      <c r="W224" s="5">
        <f>VLOOKUP(CONCATENATE($F224," ",$G224),AllocFactorMatrix,(W$4+1),FALSE)*$E227</f>
        <v>0</v>
      </c>
      <c r="X224" s="5">
        <f>VLOOKUP(CONCATENATE($F224," ",$G224),AllocFactorMatrix,(X$4+1),FALSE)*$E227</f>
        <v>0</v>
      </c>
      <c r="Y224" s="5">
        <f t="shared" si="310"/>
        <v>0</v>
      </c>
      <c r="Z224" s="5">
        <f>VLOOKUP(CONCATENATE($F224," ",$G224),AllocFactorMatrix,(Z$4+1),FALSE)*$E227</f>
        <v>0</v>
      </c>
      <c r="AA224" s="5">
        <f>VLOOKUP(CONCATENATE($F224," ",$G224),AllocFactorMatrix,(AA$4+1),FALSE)*$E227</f>
        <v>0</v>
      </c>
      <c r="AB224" s="5">
        <f t="shared" si="307"/>
        <v>0</v>
      </c>
      <c r="AC224" s="5">
        <f>VLOOKUP(CONCATENATE($F224," ",$G224),AllocFactorMatrix,(AC$4+1),FALSE)*$E227</f>
        <v>0</v>
      </c>
      <c r="AD224" s="5">
        <f>VLOOKUP(CONCATENATE($F224," ",$G224),AllocFactorMatrix,(AD$4+1),FALSE)*$E227</f>
        <v>0</v>
      </c>
      <c r="AE224" s="5">
        <f>VLOOKUP(CONCATENATE($F224," ",$G224),AllocFactorMatrix,(AE$4+1),FALSE)*$E227</f>
        <v>0</v>
      </c>
    </row>
    <row r="225" spans="4:31" hidden="1" outlineLevel="1">
      <c r="F225" s="167" t="str">
        <f>F227</f>
        <v>RB_GUP-Land_P</v>
      </c>
      <c r="G225" s="48" t="str">
        <f>$G$13</f>
        <v>ENERGY</v>
      </c>
      <c r="H225" s="4">
        <f t="shared" si="304"/>
        <v>0</v>
      </c>
      <c r="I225" s="5">
        <f t="shared" ref="I225:N225" si="314">VLOOKUP(CONCATENATE($F225," ",$G225),AllocFactorMatrix,(I$4+1),FALSE)*$E227</f>
        <v>0</v>
      </c>
      <c r="J225" s="47">
        <f t="shared" si="314"/>
        <v>0</v>
      </c>
      <c r="K225" s="47">
        <f t="shared" si="314"/>
        <v>0</v>
      </c>
      <c r="L225" s="5">
        <f t="shared" si="314"/>
        <v>0</v>
      </c>
      <c r="M225" s="5">
        <f t="shared" si="314"/>
        <v>0</v>
      </c>
      <c r="N225" s="5">
        <f t="shared" si="314"/>
        <v>0</v>
      </c>
      <c r="O225" s="5">
        <f t="shared" si="306"/>
        <v>0</v>
      </c>
      <c r="P225" s="5">
        <f>VLOOKUP(CONCATENATE($F225," ",$G225),AllocFactorMatrix,(P$4+1),FALSE)*$E227</f>
        <v>0</v>
      </c>
      <c r="Q225" s="5">
        <f>VLOOKUP(CONCATENATE($F225," ",$G225),AllocFactorMatrix,(Q$4+1),FALSE)*$E227</f>
        <v>0</v>
      </c>
      <c r="R225" s="5">
        <f>VLOOKUP(CONCATENATE($F225," ",$G225),AllocFactorMatrix,(R$4+1),FALSE)*$E227</f>
        <v>0</v>
      </c>
      <c r="S225" s="5">
        <f>VLOOKUP(CONCATENATE($F225," ",$G225),AllocFactorMatrix,(S$4+1),FALSE)*$E227</f>
        <v>0</v>
      </c>
      <c r="T225" s="5">
        <f t="shared" si="309"/>
        <v>0</v>
      </c>
      <c r="U225" s="5">
        <f>VLOOKUP(CONCATENATE($F225," ",$G225),AllocFactorMatrix,(U$4+1),FALSE)*$E227</f>
        <v>0</v>
      </c>
      <c r="V225" s="5">
        <f>VLOOKUP(CONCATENATE($F225," ",$G225),AllocFactorMatrix,(V$4+1),FALSE)*$E227</f>
        <v>0</v>
      </c>
      <c r="W225" s="5">
        <f>VLOOKUP(CONCATENATE($F225," ",$G225),AllocFactorMatrix,(W$4+1),FALSE)*$E227</f>
        <v>0</v>
      </c>
      <c r="X225" s="5">
        <f>VLOOKUP(CONCATENATE($F225," ",$G225),AllocFactorMatrix,(X$4+1),FALSE)*$E227</f>
        <v>0</v>
      </c>
      <c r="Y225" s="5">
        <f t="shared" si="310"/>
        <v>0</v>
      </c>
      <c r="Z225" s="5">
        <f>VLOOKUP(CONCATENATE($F225," ",$G225),AllocFactorMatrix,(Z$4+1),FALSE)*$E227</f>
        <v>0</v>
      </c>
      <c r="AA225" s="5">
        <f>VLOOKUP(CONCATENATE($F225," ",$G225),AllocFactorMatrix,(AA$4+1),FALSE)*$E227</f>
        <v>0</v>
      </c>
      <c r="AB225" s="5">
        <f t="shared" si="307"/>
        <v>0</v>
      </c>
      <c r="AC225" s="5">
        <f>VLOOKUP(CONCATENATE($F225," ",$G225),AllocFactorMatrix,(AC$4+1),FALSE)*$E227</f>
        <v>0</v>
      </c>
      <c r="AD225" s="5">
        <f>VLOOKUP(CONCATENATE($F225," ",$G225),AllocFactorMatrix,(AD$4+1),FALSE)*$E227</f>
        <v>0</v>
      </c>
      <c r="AE225" s="5">
        <f>VLOOKUP(CONCATENATE($F225," ",$G225),AllocFactorMatrix,(AE$4+1),FALSE)*$E227</f>
        <v>0</v>
      </c>
    </row>
    <row r="226" spans="4:31" hidden="1" outlineLevel="1">
      <c r="F226" s="167" t="str">
        <f>F227</f>
        <v>RB_GUP-Land_P</v>
      </c>
      <c r="G226" s="48" t="str">
        <f>$G$14</f>
        <v>CUSTOMER</v>
      </c>
      <c r="H226" s="4">
        <f t="shared" si="304"/>
        <v>0</v>
      </c>
      <c r="I226" s="5">
        <f t="shared" ref="I226:N226" si="315">VLOOKUP(CONCATENATE($F226," ",$G226),AllocFactorMatrix,(I$4+1),FALSE)*$E227</f>
        <v>0</v>
      </c>
      <c r="J226" s="47">
        <f t="shared" si="315"/>
        <v>0</v>
      </c>
      <c r="K226" s="47">
        <f t="shared" si="315"/>
        <v>0</v>
      </c>
      <c r="L226" s="5">
        <f t="shared" si="315"/>
        <v>0</v>
      </c>
      <c r="M226" s="5">
        <f t="shared" si="315"/>
        <v>0</v>
      </c>
      <c r="N226" s="5">
        <f t="shared" si="315"/>
        <v>0</v>
      </c>
      <c r="O226" s="5">
        <f t="shared" si="306"/>
        <v>0</v>
      </c>
      <c r="P226" s="5">
        <f>VLOOKUP(CONCATENATE($F226," ",$G226),AllocFactorMatrix,(P$4+1),FALSE)*$E227</f>
        <v>0</v>
      </c>
      <c r="Q226" s="5">
        <f>VLOOKUP(CONCATENATE($F226," ",$G226),AllocFactorMatrix,(Q$4+1),FALSE)*$E227</f>
        <v>0</v>
      </c>
      <c r="R226" s="5">
        <f>VLOOKUP(CONCATENATE($F226," ",$G226),AllocFactorMatrix,(R$4+1),FALSE)*$E227</f>
        <v>0</v>
      </c>
      <c r="S226" s="5">
        <f>VLOOKUP(CONCATENATE($F226," ",$G226),AllocFactorMatrix,(S$4+1),FALSE)*$E227</f>
        <v>0</v>
      </c>
      <c r="T226" s="5">
        <f t="shared" si="309"/>
        <v>0</v>
      </c>
      <c r="U226" s="5">
        <f>VLOOKUP(CONCATENATE($F226," ",$G226),AllocFactorMatrix,(U$4+1),FALSE)*$E227</f>
        <v>0</v>
      </c>
      <c r="V226" s="5">
        <f>VLOOKUP(CONCATENATE($F226," ",$G226),AllocFactorMatrix,(V$4+1),FALSE)*$E227</f>
        <v>0</v>
      </c>
      <c r="W226" s="5">
        <f>VLOOKUP(CONCATENATE($F226," ",$G226),AllocFactorMatrix,(W$4+1),FALSE)*$E227</f>
        <v>0</v>
      </c>
      <c r="X226" s="5">
        <f>VLOOKUP(CONCATENATE($F226," ",$G226),AllocFactorMatrix,(X$4+1),FALSE)*$E227</f>
        <v>0</v>
      </c>
      <c r="Y226" s="5">
        <f t="shared" si="310"/>
        <v>0</v>
      </c>
      <c r="Z226" s="5">
        <f>VLOOKUP(CONCATENATE($F226," ",$G226),AllocFactorMatrix,(Z$4+1),FALSE)*$E227</f>
        <v>0</v>
      </c>
      <c r="AA226" s="5">
        <f>VLOOKUP(CONCATENATE($F226," ",$G226),AllocFactorMatrix,(AA$4+1),FALSE)*$E227</f>
        <v>0</v>
      </c>
      <c r="AB226" s="5">
        <f t="shared" si="307"/>
        <v>0</v>
      </c>
      <c r="AC226" s="5">
        <f>VLOOKUP(CONCATENATE($F226," ",$G226),AllocFactorMatrix,(AC$4+1),FALSE)*$E227</f>
        <v>0</v>
      </c>
      <c r="AD226" s="5">
        <f>VLOOKUP(CONCATENATE($F226," ",$G226),AllocFactorMatrix,(AD$4+1),FALSE)*$E227</f>
        <v>0</v>
      </c>
      <c r="AE226" s="5">
        <f>VLOOKUP(CONCATENATE($F226," ",$G226),AllocFactorMatrix,(AE$4+1),FALSE)*$E227</f>
        <v>0</v>
      </c>
    </row>
    <row r="227" spans="4:31" collapsed="1">
      <c r="D227" s="48" t="s">
        <v>198</v>
      </c>
      <c r="E227" s="54">
        <f>-493022672-1</f>
        <v>-493022673</v>
      </c>
      <c r="F227" s="87" t="s">
        <v>540</v>
      </c>
      <c r="G227" s="48" t="str">
        <f>$G$15</f>
        <v>TOTAL</v>
      </c>
      <c r="H227" s="4">
        <f t="shared" si="304"/>
        <v>-493022673.00000012</v>
      </c>
      <c r="I227" s="5">
        <f t="shared" ref="I227:N227" si="316">VLOOKUP(CONCATENATE($F227," ",$G227),AllocFactorMatrix,(I$4+1),FALSE)*$E227</f>
        <v>-253547227.93347749</v>
      </c>
      <c r="J227" s="47">
        <f t="shared" si="316"/>
        <v>-56722.861290596797</v>
      </c>
      <c r="K227" s="47">
        <f t="shared" si="316"/>
        <v>-99317.685601353965</v>
      </c>
      <c r="L227" s="5">
        <f t="shared" si="316"/>
        <v>-59093611.846367627</v>
      </c>
      <c r="M227" s="5">
        <f t="shared" si="316"/>
        <v>-822286.85674855427</v>
      </c>
      <c r="N227" s="5">
        <f t="shared" si="316"/>
        <v>-114522.93899512016</v>
      </c>
      <c r="O227" s="5">
        <f t="shared" si="306"/>
        <v>-60030421.642111301</v>
      </c>
      <c r="P227" s="5">
        <f>VLOOKUP(CONCATENATE($F227," ",$G227),AllocFactorMatrix,(P$4+1),FALSE)*$E227</f>
        <v>-35148449.450570367</v>
      </c>
      <c r="Q227" s="5">
        <f>VLOOKUP(CONCATENATE($F227," ",$G227),AllocFactorMatrix,(Q$4+1),FALSE)*$E227</f>
        <v>-6307704.8397800168</v>
      </c>
      <c r="R227" s="5">
        <f>VLOOKUP(CONCATENATE($F227," ",$G227),AllocFactorMatrix,(R$4+1),FALSE)*$E227</f>
        <v>-1279138.1725460922</v>
      </c>
      <c r="S227" s="5">
        <f>VLOOKUP(CONCATENATE($F227," ",$G227),AllocFactorMatrix,(S$4+1),FALSE)*$E227</f>
        <v>-48574.693648053661</v>
      </c>
      <c r="T227" s="5">
        <f t="shared" si="309"/>
        <v>-42783867.156544529</v>
      </c>
      <c r="U227" s="5">
        <f>VLOOKUP(CONCATENATE($F227," ",$G227),AllocFactorMatrix,(U$4+1),FALSE)*$E227</f>
        <v>-1667015.0408097329</v>
      </c>
      <c r="V227" s="5">
        <f>VLOOKUP(CONCATENATE($F227," ",$G227),AllocFactorMatrix,(V$4+1),FALSE)*$E227</f>
        <v>-22505665.668115973</v>
      </c>
      <c r="W227" s="5">
        <f>VLOOKUP(CONCATENATE($F227," ",$G227),AllocFactorMatrix,(W$4+1),FALSE)*$E227</f>
        <v>-86075136.734872133</v>
      </c>
      <c r="X227" s="5">
        <f>VLOOKUP(CONCATENATE($F227," ",$G227),AllocFactorMatrix,(X$4+1),FALSE)*$E227</f>
        <v>-15593309.339747714</v>
      </c>
      <c r="Y227" s="5">
        <f t="shared" si="310"/>
        <v>-125841126.78354555</v>
      </c>
      <c r="Z227" s="5">
        <f>VLOOKUP(CONCATENATE($F227," ",$G227),AllocFactorMatrix,(Z$4+1),FALSE)*$E227</f>
        <v>-9661225.0684123412</v>
      </c>
      <c r="AA227" s="5">
        <f>VLOOKUP(CONCATENATE($F227," ",$G227),AllocFactorMatrix,(AA$4+1),FALSE)*$E227</f>
        <v>-192959.44462718139</v>
      </c>
      <c r="AB227" s="5">
        <f t="shared" si="307"/>
        <v>-9854184.5130395219</v>
      </c>
      <c r="AC227" s="5">
        <f>VLOOKUP(CONCATENATE($F227," ",$G227),AllocFactorMatrix,(AC$4+1),FALSE)*$E227</f>
        <v>-127447.18861649465</v>
      </c>
      <c r="AD227" s="5">
        <f>VLOOKUP(CONCATENATE($F227," ",$G227),AllocFactorMatrix,(AD$4+1),FALSE)*$E227</f>
        <v>-566192.97550929466</v>
      </c>
      <c r="AE227" s="5">
        <f>VLOOKUP(CONCATENATE($F227," ",$G227),AllocFactorMatrix,(AE$4+1),FALSE)*$E227</f>
        <v>-116164.26026390999</v>
      </c>
    </row>
    <row r="228" spans="4:31" hidden="1" outlineLevel="1">
      <c r="E228" s="48"/>
      <c r="F228" s="167" t="str">
        <f>F235</f>
        <v>RB_GUP-Land_P</v>
      </c>
      <c r="G228" s="48" t="str">
        <f>$G$8</f>
        <v>PRODUCTION</v>
      </c>
      <c r="H228" s="4">
        <f t="shared" si="304"/>
        <v>-139328.86000000002</v>
      </c>
      <c r="I228" s="5">
        <f t="shared" ref="I228:N228" si="317">VLOOKUP(CONCATENATE($F228," ",$G228),AllocFactorMatrix,(I$4+1),FALSE)*$E235</f>
        <v>-71652.782232454381</v>
      </c>
      <c r="J228" s="47">
        <f t="shared" si="317"/>
        <v>-16.029955684324033</v>
      </c>
      <c r="K228" s="47">
        <f t="shared" si="317"/>
        <v>-28.06730941697495</v>
      </c>
      <c r="L228" s="5">
        <f t="shared" si="317"/>
        <v>-16699.932929528568</v>
      </c>
      <c r="M228" s="5">
        <f t="shared" si="317"/>
        <v>-232.37935417172864</v>
      </c>
      <c r="N228" s="5">
        <f t="shared" si="317"/>
        <v>-32.364334153126535</v>
      </c>
      <c r="O228" s="5">
        <f t="shared" ref="O228:O259" si="318">SUBTOTAL(9,L228:N228)</f>
        <v>-16964.676617853424</v>
      </c>
      <c r="P228" s="5">
        <f>VLOOKUP(CONCATENATE($F228," ",$G228),AllocFactorMatrix,(P$4+1),FALSE)*$E235</f>
        <v>-9932.9983404548111</v>
      </c>
      <c r="Q228" s="5">
        <f>VLOOKUP(CONCATENATE($F228," ",$G228),AllocFactorMatrix,(Q$4+1),FALSE)*$E235</f>
        <v>-1782.565737180676</v>
      </c>
      <c r="R228" s="5">
        <f>VLOOKUP(CONCATENATE($F228," ",$G228),AllocFactorMatrix,(R$4+1),FALSE)*$E235</f>
        <v>-361.48614074657434</v>
      </c>
      <c r="S228" s="5">
        <f>VLOOKUP(CONCATENATE($F228," ",$G228),AllocFactorMatrix,(S$4+1),FALSE)*$E235</f>
        <v>-13.727272722876494</v>
      </c>
      <c r="T228" s="5">
        <f t="shared" si="309"/>
        <v>-12090.777491104938</v>
      </c>
      <c r="U228" s="5">
        <f>VLOOKUP(CONCATENATE($F228," ",$G228),AllocFactorMatrix,(U$4+1),FALSE)*$E235</f>
        <v>-471.10065714741177</v>
      </c>
      <c r="V228" s="5">
        <f>VLOOKUP(CONCATENATE($F228," ",$G228),AllocFactorMatrix,(V$4+1),FALSE)*$E235</f>
        <v>-6360.13090838063</v>
      </c>
      <c r="W228" s="5">
        <f>VLOOKUP(CONCATENATE($F228," ",$G228),AllocFactorMatrix,(W$4+1),FALSE)*$E235</f>
        <v>-24324.947578250329</v>
      </c>
      <c r="X228" s="5">
        <f>VLOOKUP(CONCATENATE($F228," ",$G228),AllocFactorMatrix,(X$4+1),FALSE)*$E235</f>
        <v>-4406.6898601525399</v>
      </c>
      <c r="Y228" s="5">
        <f>SUBTOTAL(9,U228:X228)</f>
        <v>-35562.869003930908</v>
      </c>
      <c r="Z228" s="5">
        <f>VLOOKUP(CONCATENATE($F228," ",$G228),AllocFactorMatrix,(Z$4+1),FALSE)*$E235</f>
        <v>-2730.2749928202866</v>
      </c>
      <c r="AA228" s="5">
        <f>VLOOKUP(CONCATENATE($F228," ",$G228),AllocFactorMatrix,(AA$4+1),FALSE)*$E235</f>
        <v>-54.530594470527134</v>
      </c>
      <c r="AB228" s="5">
        <f t="shared" si="307"/>
        <v>-2784.8055872908135</v>
      </c>
      <c r="AC228" s="5">
        <f>VLOOKUP(CONCATENATE($F228," ",$G228),AllocFactorMatrix,(AC$4+1),FALSE)*$E235</f>
        <v>-36.016744203853634</v>
      </c>
      <c r="AD228" s="5">
        <f>VLOOKUP(CONCATENATE($F228," ",$G228),AllocFactorMatrix,(AD$4+1),FALSE)*$E235</f>
        <v>-160.00688434407547</v>
      </c>
      <c r="AE228" s="5">
        <f>VLOOKUP(CONCATENATE($F228," ",$G228),AllocFactorMatrix,(AE$4+1),FALSE)*$E235</f>
        <v>-32.828173716290486</v>
      </c>
    </row>
    <row r="229" spans="4:31" hidden="1" outlineLevel="1">
      <c r="E229" s="48"/>
      <c r="F229" s="167" t="str">
        <f>F235</f>
        <v>RB_GUP-Land_P</v>
      </c>
      <c r="G229" s="48" t="str">
        <f>$G$9</f>
        <v>BULKTRAN</v>
      </c>
      <c r="H229" s="4">
        <f t="shared" si="304"/>
        <v>0</v>
      </c>
      <c r="I229" s="5">
        <f t="shared" ref="I229:N229" si="319">VLOOKUP(CONCATENATE($F229," ",$G229),AllocFactorMatrix,(I$4+1),FALSE)*$E235</f>
        <v>0</v>
      </c>
      <c r="J229" s="47">
        <f t="shared" si="319"/>
        <v>0</v>
      </c>
      <c r="K229" s="47">
        <f t="shared" si="319"/>
        <v>0</v>
      </c>
      <c r="L229" s="5">
        <f t="shared" si="319"/>
        <v>0</v>
      </c>
      <c r="M229" s="5">
        <f t="shared" si="319"/>
        <v>0</v>
      </c>
      <c r="N229" s="5">
        <f t="shared" si="319"/>
        <v>0</v>
      </c>
      <c r="O229" s="5">
        <f t="shared" si="318"/>
        <v>0</v>
      </c>
      <c r="P229" s="5">
        <f>VLOOKUP(CONCATENATE($F229," ",$G229),AllocFactorMatrix,(P$4+1),FALSE)*$E235</f>
        <v>0</v>
      </c>
      <c r="Q229" s="5">
        <f>VLOOKUP(CONCATENATE($F229," ",$G229),AllocFactorMatrix,(Q$4+1),FALSE)*$E235</f>
        <v>0</v>
      </c>
      <c r="R229" s="5">
        <f>VLOOKUP(CONCATENATE($F229," ",$G229),AllocFactorMatrix,(R$4+1),FALSE)*$E235</f>
        <v>0</v>
      </c>
      <c r="S229" s="5">
        <f>VLOOKUP(CONCATENATE($F229," ",$G229),AllocFactorMatrix,(S$4+1),FALSE)*$E235</f>
        <v>0</v>
      </c>
      <c r="T229" s="5">
        <f t="shared" si="309"/>
        <v>0</v>
      </c>
      <c r="U229" s="5">
        <f>VLOOKUP(CONCATENATE($F229," ",$G229),AllocFactorMatrix,(U$4+1),FALSE)*$E235</f>
        <v>0</v>
      </c>
      <c r="V229" s="5">
        <f>VLOOKUP(CONCATENATE($F229," ",$G229),AllocFactorMatrix,(V$4+1),FALSE)*$E235</f>
        <v>0</v>
      </c>
      <c r="W229" s="5">
        <f>VLOOKUP(CONCATENATE($F229," ",$G229),AllocFactorMatrix,(W$4+1),FALSE)*$E235</f>
        <v>0</v>
      </c>
      <c r="X229" s="5">
        <f>VLOOKUP(CONCATENATE($F229," ",$G229),AllocFactorMatrix,(X$4+1),FALSE)*$E235</f>
        <v>0</v>
      </c>
      <c r="Y229" s="5">
        <f t="shared" ref="Y229:Y235" si="320">SUBTOTAL(9,U229:X229)</f>
        <v>0</v>
      </c>
      <c r="Z229" s="5">
        <f>VLOOKUP(CONCATENATE($F229," ",$G229),AllocFactorMatrix,(Z$4+1),FALSE)*$E235</f>
        <v>0</v>
      </c>
      <c r="AA229" s="5">
        <f>VLOOKUP(CONCATENATE($F229," ",$G229),AllocFactorMatrix,(AA$4+1),FALSE)*$E235</f>
        <v>0</v>
      </c>
      <c r="AB229" s="5">
        <f t="shared" si="307"/>
        <v>0</v>
      </c>
      <c r="AC229" s="5">
        <f>VLOOKUP(CONCATENATE($F229," ",$G229),AllocFactorMatrix,(AC$4+1),FALSE)*$E235</f>
        <v>0</v>
      </c>
      <c r="AD229" s="5">
        <f>VLOOKUP(CONCATENATE($F229," ",$G229),AllocFactorMatrix,(AD$4+1),FALSE)*$E235</f>
        <v>0</v>
      </c>
      <c r="AE229" s="5">
        <f>VLOOKUP(CONCATENATE($F229," ",$G229),AllocFactorMatrix,(AE$4+1),FALSE)*$E235</f>
        <v>0</v>
      </c>
    </row>
    <row r="230" spans="4:31" hidden="1" outlineLevel="1">
      <c r="E230" s="48"/>
      <c r="F230" s="167" t="str">
        <f>F235</f>
        <v>RB_GUP-Land_P</v>
      </c>
      <c r="G230" s="48" t="str">
        <f>$G$10</f>
        <v>SUBTRAN</v>
      </c>
      <c r="H230" s="4">
        <f t="shared" si="304"/>
        <v>0</v>
      </c>
      <c r="I230" s="5">
        <f t="shared" ref="I230:N230" si="321">VLOOKUP(CONCATENATE($F230," ",$G230),AllocFactorMatrix,(I$4+1),FALSE)*$E235</f>
        <v>0</v>
      </c>
      <c r="J230" s="47">
        <f t="shared" si="321"/>
        <v>0</v>
      </c>
      <c r="K230" s="47">
        <f t="shared" si="321"/>
        <v>0</v>
      </c>
      <c r="L230" s="5">
        <f t="shared" si="321"/>
        <v>0</v>
      </c>
      <c r="M230" s="5">
        <f t="shared" si="321"/>
        <v>0</v>
      </c>
      <c r="N230" s="5">
        <f t="shared" si="321"/>
        <v>0</v>
      </c>
      <c r="O230" s="5">
        <f t="shared" si="318"/>
        <v>0</v>
      </c>
      <c r="P230" s="5">
        <f>VLOOKUP(CONCATENATE($F230," ",$G230),AllocFactorMatrix,(P$4+1),FALSE)*$E235</f>
        <v>0</v>
      </c>
      <c r="Q230" s="5">
        <f>VLOOKUP(CONCATENATE($F230," ",$G230),AllocFactorMatrix,(Q$4+1),FALSE)*$E235</f>
        <v>0</v>
      </c>
      <c r="R230" s="5">
        <f>VLOOKUP(CONCATENATE($F230," ",$G230),AllocFactorMatrix,(R$4+1),FALSE)*$E235</f>
        <v>0</v>
      </c>
      <c r="S230" s="5">
        <f>VLOOKUP(CONCATENATE($F230," ",$G230),AllocFactorMatrix,(S$4+1),FALSE)*$E235</f>
        <v>0</v>
      </c>
      <c r="T230" s="5">
        <f t="shared" si="309"/>
        <v>0</v>
      </c>
      <c r="U230" s="5">
        <f>VLOOKUP(CONCATENATE($F230," ",$G230),AllocFactorMatrix,(U$4+1),FALSE)*$E235</f>
        <v>0</v>
      </c>
      <c r="V230" s="5">
        <f>VLOOKUP(CONCATENATE($F230," ",$G230),AllocFactorMatrix,(V$4+1),FALSE)*$E235</f>
        <v>0</v>
      </c>
      <c r="W230" s="5">
        <f>VLOOKUP(CONCATENATE($F230," ",$G230),AllocFactorMatrix,(W$4+1),FALSE)*$E235</f>
        <v>0</v>
      </c>
      <c r="X230" s="5">
        <f>VLOOKUP(CONCATENATE($F230," ",$G230),AllocFactorMatrix,(X$4+1),FALSE)*$E235</f>
        <v>0</v>
      </c>
      <c r="Y230" s="5">
        <f t="shared" si="320"/>
        <v>0</v>
      </c>
      <c r="Z230" s="5">
        <f>VLOOKUP(CONCATENATE($F230," ",$G230),AllocFactorMatrix,(Z$4+1),FALSE)*$E235</f>
        <v>0</v>
      </c>
      <c r="AA230" s="5">
        <f>VLOOKUP(CONCATENATE($F230," ",$G230),AllocFactorMatrix,(AA$4+1),FALSE)*$E235</f>
        <v>0</v>
      </c>
      <c r="AB230" s="5">
        <f t="shared" si="307"/>
        <v>0</v>
      </c>
      <c r="AC230" s="5">
        <f>VLOOKUP(CONCATENATE($F230," ",$G230),AllocFactorMatrix,(AC$4+1),FALSE)*$E235</f>
        <v>0</v>
      </c>
      <c r="AD230" s="5">
        <f>VLOOKUP(CONCATENATE($F230," ",$G230),AllocFactorMatrix,(AD$4+1),FALSE)*$E235</f>
        <v>0</v>
      </c>
      <c r="AE230" s="5">
        <f>VLOOKUP(CONCATENATE($F230," ",$G230),AllocFactorMatrix,(AE$4+1),FALSE)*$E235</f>
        <v>0</v>
      </c>
    </row>
    <row r="231" spans="4:31" hidden="1" outlineLevel="1">
      <c r="E231" s="48"/>
      <c r="F231" s="167" t="str">
        <f>F235</f>
        <v>RB_GUP-Land_P</v>
      </c>
      <c r="G231" s="48" t="str">
        <f>$G$11</f>
        <v>DISTPRI</v>
      </c>
      <c r="H231" s="4">
        <f t="shared" si="304"/>
        <v>0</v>
      </c>
      <c r="I231" s="5">
        <f t="shared" ref="I231:N231" si="322">VLOOKUP(CONCATENATE($F231," ",$G231),AllocFactorMatrix,(I$4+1),FALSE)*$E235</f>
        <v>0</v>
      </c>
      <c r="J231" s="47">
        <f t="shared" si="322"/>
        <v>0</v>
      </c>
      <c r="K231" s="47">
        <f t="shared" si="322"/>
        <v>0</v>
      </c>
      <c r="L231" s="5">
        <f t="shared" si="322"/>
        <v>0</v>
      </c>
      <c r="M231" s="5">
        <f t="shared" si="322"/>
        <v>0</v>
      </c>
      <c r="N231" s="5">
        <f t="shared" si="322"/>
        <v>0</v>
      </c>
      <c r="O231" s="5">
        <f t="shared" si="318"/>
        <v>0</v>
      </c>
      <c r="P231" s="5">
        <f>VLOOKUP(CONCATENATE($F231," ",$G231),AllocFactorMatrix,(P$4+1),FALSE)*$E235</f>
        <v>0</v>
      </c>
      <c r="Q231" s="5">
        <f>VLOOKUP(CONCATENATE($F231," ",$G231),AllocFactorMatrix,(Q$4+1),FALSE)*$E235</f>
        <v>0</v>
      </c>
      <c r="R231" s="5">
        <f>VLOOKUP(CONCATENATE($F231," ",$G231),AllocFactorMatrix,(R$4+1),FALSE)*$E235</f>
        <v>0</v>
      </c>
      <c r="S231" s="5">
        <f>VLOOKUP(CONCATENATE($F231," ",$G231),AllocFactorMatrix,(S$4+1),FALSE)*$E235</f>
        <v>0</v>
      </c>
      <c r="T231" s="5">
        <f t="shared" si="309"/>
        <v>0</v>
      </c>
      <c r="U231" s="5">
        <f>VLOOKUP(CONCATENATE($F231," ",$G231),AllocFactorMatrix,(U$4+1),FALSE)*$E235</f>
        <v>0</v>
      </c>
      <c r="V231" s="5">
        <f>VLOOKUP(CONCATENATE($F231," ",$G231),AllocFactorMatrix,(V$4+1),FALSE)*$E235</f>
        <v>0</v>
      </c>
      <c r="W231" s="5">
        <f>VLOOKUP(CONCATENATE($F231," ",$G231),AllocFactorMatrix,(W$4+1),FALSE)*$E235</f>
        <v>0</v>
      </c>
      <c r="X231" s="5">
        <f>VLOOKUP(CONCATENATE($F231," ",$G231),AllocFactorMatrix,(X$4+1),FALSE)*$E235</f>
        <v>0</v>
      </c>
      <c r="Y231" s="5">
        <f t="shared" si="320"/>
        <v>0</v>
      </c>
      <c r="Z231" s="5">
        <f>VLOOKUP(CONCATENATE($F231," ",$G231),AllocFactorMatrix,(Z$4+1),FALSE)*$E235</f>
        <v>0</v>
      </c>
      <c r="AA231" s="5">
        <f>VLOOKUP(CONCATENATE($F231," ",$G231),AllocFactorMatrix,(AA$4+1),FALSE)*$E235</f>
        <v>0</v>
      </c>
      <c r="AB231" s="5">
        <f t="shared" si="307"/>
        <v>0</v>
      </c>
      <c r="AC231" s="5">
        <f>VLOOKUP(CONCATENATE($F231," ",$G231),AllocFactorMatrix,(AC$4+1),FALSE)*$E235</f>
        <v>0</v>
      </c>
      <c r="AD231" s="5">
        <f>VLOOKUP(CONCATENATE($F231," ",$G231),AllocFactorMatrix,(AD$4+1),FALSE)*$E235</f>
        <v>0</v>
      </c>
      <c r="AE231" s="5">
        <f>VLOOKUP(CONCATENATE($F231," ",$G231),AllocFactorMatrix,(AE$4+1),FALSE)*$E235</f>
        <v>0</v>
      </c>
    </row>
    <row r="232" spans="4:31" hidden="1" outlineLevel="1">
      <c r="E232" s="48"/>
      <c r="F232" s="167" t="str">
        <f>F235</f>
        <v>RB_GUP-Land_P</v>
      </c>
      <c r="G232" s="48" t="str">
        <f>$G$12</f>
        <v>DISTSEC</v>
      </c>
      <c r="H232" s="4">
        <f t="shared" si="304"/>
        <v>0</v>
      </c>
      <c r="I232" s="5">
        <f t="shared" ref="I232:N232" si="323">VLOOKUP(CONCATENATE($F232," ",$G232),AllocFactorMatrix,(I$4+1),FALSE)*$E235</f>
        <v>0</v>
      </c>
      <c r="J232" s="47">
        <f t="shared" si="323"/>
        <v>0</v>
      </c>
      <c r="K232" s="47">
        <f t="shared" si="323"/>
        <v>0</v>
      </c>
      <c r="L232" s="5">
        <f t="shared" si="323"/>
        <v>0</v>
      </c>
      <c r="M232" s="5">
        <f t="shared" si="323"/>
        <v>0</v>
      </c>
      <c r="N232" s="5">
        <f t="shared" si="323"/>
        <v>0</v>
      </c>
      <c r="O232" s="5">
        <f t="shared" si="318"/>
        <v>0</v>
      </c>
      <c r="P232" s="5">
        <f>VLOOKUP(CONCATENATE($F232," ",$G232),AllocFactorMatrix,(P$4+1),FALSE)*$E235</f>
        <v>0</v>
      </c>
      <c r="Q232" s="5">
        <f>VLOOKUP(CONCATENATE($F232," ",$G232),AllocFactorMatrix,(Q$4+1),FALSE)*$E235</f>
        <v>0</v>
      </c>
      <c r="R232" s="5">
        <f>VLOOKUP(CONCATENATE($F232," ",$G232),AllocFactorMatrix,(R$4+1),FALSE)*$E235</f>
        <v>0</v>
      </c>
      <c r="S232" s="5">
        <f>VLOOKUP(CONCATENATE($F232," ",$G232),AllocFactorMatrix,(S$4+1),FALSE)*$E235</f>
        <v>0</v>
      </c>
      <c r="T232" s="5">
        <f t="shared" si="309"/>
        <v>0</v>
      </c>
      <c r="U232" s="5">
        <f>VLOOKUP(CONCATENATE($F232," ",$G232),AllocFactorMatrix,(U$4+1),FALSE)*$E235</f>
        <v>0</v>
      </c>
      <c r="V232" s="5">
        <f>VLOOKUP(CONCATENATE($F232," ",$G232),AllocFactorMatrix,(V$4+1),FALSE)*$E235</f>
        <v>0</v>
      </c>
      <c r="W232" s="5">
        <f>VLOOKUP(CONCATENATE($F232," ",$G232),AllocFactorMatrix,(W$4+1),FALSE)*$E235</f>
        <v>0</v>
      </c>
      <c r="X232" s="5">
        <f>VLOOKUP(CONCATENATE($F232," ",$G232),AllocFactorMatrix,(X$4+1),FALSE)*$E235</f>
        <v>0</v>
      </c>
      <c r="Y232" s="5">
        <f t="shared" si="320"/>
        <v>0</v>
      </c>
      <c r="Z232" s="5">
        <f>VLOOKUP(CONCATENATE($F232," ",$G232),AllocFactorMatrix,(Z$4+1),FALSE)*$E235</f>
        <v>0</v>
      </c>
      <c r="AA232" s="5">
        <f>VLOOKUP(CONCATENATE($F232," ",$G232),AllocFactorMatrix,(AA$4+1),FALSE)*$E235</f>
        <v>0</v>
      </c>
      <c r="AB232" s="5">
        <f t="shared" si="307"/>
        <v>0</v>
      </c>
      <c r="AC232" s="5">
        <f>VLOOKUP(CONCATENATE($F232," ",$G232),AllocFactorMatrix,(AC$4+1),FALSE)*$E235</f>
        <v>0</v>
      </c>
      <c r="AD232" s="5">
        <f>VLOOKUP(CONCATENATE($F232," ",$G232),AllocFactorMatrix,(AD$4+1),FALSE)*$E235</f>
        <v>0</v>
      </c>
      <c r="AE232" s="5">
        <f>VLOOKUP(CONCATENATE($F232," ",$G232),AllocFactorMatrix,(AE$4+1),FALSE)*$E235</f>
        <v>0</v>
      </c>
    </row>
    <row r="233" spans="4:31" hidden="1" outlineLevel="1">
      <c r="E233" s="48"/>
      <c r="F233" s="167" t="str">
        <f>F235</f>
        <v>RB_GUP-Land_P</v>
      </c>
      <c r="G233" s="48" t="str">
        <f>$G$13</f>
        <v>ENERGY</v>
      </c>
      <c r="H233" s="4">
        <f t="shared" si="304"/>
        <v>0</v>
      </c>
      <c r="I233" s="5">
        <f t="shared" ref="I233:N233" si="324">VLOOKUP(CONCATENATE($F233," ",$G233),AllocFactorMatrix,(I$4+1),FALSE)*$E235</f>
        <v>0</v>
      </c>
      <c r="J233" s="47">
        <f t="shared" si="324"/>
        <v>0</v>
      </c>
      <c r="K233" s="47">
        <f t="shared" si="324"/>
        <v>0</v>
      </c>
      <c r="L233" s="5">
        <f t="shared" si="324"/>
        <v>0</v>
      </c>
      <c r="M233" s="5">
        <f t="shared" si="324"/>
        <v>0</v>
      </c>
      <c r="N233" s="5">
        <f t="shared" si="324"/>
        <v>0</v>
      </c>
      <c r="O233" s="5">
        <f t="shared" si="318"/>
        <v>0</v>
      </c>
      <c r="P233" s="5">
        <f>VLOOKUP(CONCATENATE($F233," ",$G233),AllocFactorMatrix,(P$4+1),FALSE)*$E235</f>
        <v>0</v>
      </c>
      <c r="Q233" s="5">
        <f>VLOOKUP(CONCATENATE($F233," ",$G233),AllocFactorMatrix,(Q$4+1),FALSE)*$E235</f>
        <v>0</v>
      </c>
      <c r="R233" s="5">
        <f>VLOOKUP(CONCATENATE($F233," ",$G233),AllocFactorMatrix,(R$4+1),FALSE)*$E235</f>
        <v>0</v>
      </c>
      <c r="S233" s="5">
        <f>VLOOKUP(CONCATENATE($F233," ",$G233),AllocFactorMatrix,(S$4+1),FALSE)*$E235</f>
        <v>0</v>
      </c>
      <c r="T233" s="5">
        <f t="shared" si="309"/>
        <v>0</v>
      </c>
      <c r="U233" s="5">
        <f>VLOOKUP(CONCATENATE($F233," ",$G233),AllocFactorMatrix,(U$4+1),FALSE)*$E235</f>
        <v>0</v>
      </c>
      <c r="V233" s="5">
        <f>VLOOKUP(CONCATENATE($F233," ",$G233),AllocFactorMatrix,(V$4+1),FALSE)*$E235</f>
        <v>0</v>
      </c>
      <c r="W233" s="5">
        <f>VLOOKUP(CONCATENATE($F233," ",$G233),AllocFactorMatrix,(W$4+1),FALSE)*$E235</f>
        <v>0</v>
      </c>
      <c r="X233" s="5">
        <f>VLOOKUP(CONCATENATE($F233," ",$G233),AllocFactorMatrix,(X$4+1),FALSE)*$E235</f>
        <v>0</v>
      </c>
      <c r="Y233" s="5">
        <f t="shared" si="320"/>
        <v>0</v>
      </c>
      <c r="Z233" s="5">
        <f>VLOOKUP(CONCATENATE($F233," ",$G233),AllocFactorMatrix,(Z$4+1),FALSE)*$E235</f>
        <v>0</v>
      </c>
      <c r="AA233" s="5">
        <f>VLOOKUP(CONCATENATE($F233," ",$G233),AllocFactorMatrix,(AA$4+1),FALSE)*$E235</f>
        <v>0</v>
      </c>
      <c r="AB233" s="5">
        <f t="shared" si="307"/>
        <v>0</v>
      </c>
      <c r="AC233" s="5">
        <f>VLOOKUP(CONCATENATE($F233," ",$G233),AllocFactorMatrix,(AC$4+1),FALSE)*$E235</f>
        <v>0</v>
      </c>
      <c r="AD233" s="5">
        <f>VLOOKUP(CONCATENATE($F233," ",$G233),AllocFactorMatrix,(AD$4+1),FALSE)*$E235</f>
        <v>0</v>
      </c>
      <c r="AE233" s="5">
        <f>VLOOKUP(CONCATENATE($F233," ",$G233),AllocFactorMatrix,(AE$4+1),FALSE)*$E235</f>
        <v>0</v>
      </c>
    </row>
    <row r="234" spans="4:31" hidden="1" outlineLevel="1">
      <c r="E234" s="48"/>
      <c r="F234" s="167" t="str">
        <f>F235</f>
        <v>RB_GUP-Land_P</v>
      </c>
      <c r="G234" s="48" t="str">
        <f>$G$14</f>
        <v>CUSTOMER</v>
      </c>
      <c r="H234" s="4">
        <f t="shared" si="304"/>
        <v>0</v>
      </c>
      <c r="I234" s="5">
        <f t="shared" ref="I234:N234" si="325">VLOOKUP(CONCATENATE($F234," ",$G234),AllocFactorMatrix,(I$4+1),FALSE)*$E235</f>
        <v>0</v>
      </c>
      <c r="J234" s="47">
        <f t="shared" si="325"/>
        <v>0</v>
      </c>
      <c r="K234" s="47">
        <f t="shared" si="325"/>
        <v>0</v>
      </c>
      <c r="L234" s="5">
        <f t="shared" si="325"/>
        <v>0</v>
      </c>
      <c r="M234" s="5">
        <f t="shared" si="325"/>
        <v>0</v>
      </c>
      <c r="N234" s="5">
        <f t="shared" si="325"/>
        <v>0</v>
      </c>
      <c r="O234" s="5">
        <f t="shared" si="318"/>
        <v>0</v>
      </c>
      <c r="P234" s="5">
        <f>VLOOKUP(CONCATENATE($F234," ",$G234),AllocFactorMatrix,(P$4+1),FALSE)*$E235</f>
        <v>0</v>
      </c>
      <c r="Q234" s="5">
        <f>VLOOKUP(CONCATENATE($F234," ",$G234),AllocFactorMatrix,(Q$4+1),FALSE)*$E235</f>
        <v>0</v>
      </c>
      <c r="R234" s="5">
        <f>VLOOKUP(CONCATENATE($F234," ",$G234),AllocFactorMatrix,(R$4+1),FALSE)*$E235</f>
        <v>0</v>
      </c>
      <c r="S234" s="5">
        <f>VLOOKUP(CONCATENATE($F234," ",$G234),AllocFactorMatrix,(S$4+1),FALSE)*$E235</f>
        <v>0</v>
      </c>
      <c r="T234" s="5">
        <f t="shared" si="309"/>
        <v>0</v>
      </c>
      <c r="U234" s="5">
        <f>VLOOKUP(CONCATENATE($F234," ",$G234),AllocFactorMatrix,(U$4+1),FALSE)*$E235</f>
        <v>0</v>
      </c>
      <c r="V234" s="5">
        <f>VLOOKUP(CONCATENATE($F234," ",$G234),AllocFactorMatrix,(V$4+1),FALSE)*$E235</f>
        <v>0</v>
      </c>
      <c r="W234" s="5">
        <f>VLOOKUP(CONCATENATE($F234," ",$G234),AllocFactorMatrix,(W$4+1),FALSE)*$E235</f>
        <v>0</v>
      </c>
      <c r="X234" s="5">
        <f>VLOOKUP(CONCATENATE($F234," ",$G234),AllocFactorMatrix,(X$4+1),FALSE)*$E235</f>
        <v>0</v>
      </c>
      <c r="Y234" s="5">
        <f t="shared" si="320"/>
        <v>0</v>
      </c>
      <c r="Z234" s="5">
        <f>VLOOKUP(CONCATENATE($F234," ",$G234),AllocFactorMatrix,(Z$4+1),FALSE)*$E235</f>
        <v>0</v>
      </c>
      <c r="AA234" s="5">
        <f>VLOOKUP(CONCATENATE($F234," ",$G234),AllocFactorMatrix,(AA$4+1),FALSE)*$E235</f>
        <v>0</v>
      </c>
      <c r="AB234" s="5">
        <f t="shared" si="307"/>
        <v>0</v>
      </c>
      <c r="AC234" s="5">
        <f>VLOOKUP(CONCATENATE($F234," ",$G234),AllocFactorMatrix,(AC$4+1),FALSE)*$E235</f>
        <v>0</v>
      </c>
      <c r="AD234" s="5">
        <f>VLOOKUP(CONCATENATE($F234," ",$G234),AllocFactorMatrix,(AD$4+1),FALSE)*$E235</f>
        <v>0</v>
      </c>
      <c r="AE234" s="5">
        <f>VLOOKUP(CONCATENATE($F234," ",$G234),AllocFactorMatrix,(AE$4+1),FALSE)*$E235</f>
        <v>0</v>
      </c>
    </row>
    <row r="235" spans="4:31" collapsed="1">
      <c r="D235" s="48" t="s">
        <v>199</v>
      </c>
      <c r="E235" s="54">
        <v>-139328.85999999999</v>
      </c>
      <c r="F235" s="87" t="s">
        <v>540</v>
      </c>
      <c r="G235" s="48" t="str">
        <f>$G$15</f>
        <v>TOTAL</v>
      </c>
      <c r="H235" s="4">
        <f t="shared" si="304"/>
        <v>-139328.86000000002</v>
      </c>
      <c r="I235" s="5">
        <f t="shared" ref="I235:N235" si="326">VLOOKUP(CONCATENATE($F235," ",$G235),AllocFactorMatrix,(I$4+1),FALSE)*$E235</f>
        <v>-71652.782232454381</v>
      </c>
      <c r="J235" s="47">
        <f t="shared" si="326"/>
        <v>-16.029955684324033</v>
      </c>
      <c r="K235" s="47">
        <f t="shared" si="326"/>
        <v>-28.06730941697495</v>
      </c>
      <c r="L235" s="5">
        <f t="shared" si="326"/>
        <v>-16699.932929528568</v>
      </c>
      <c r="M235" s="5">
        <f t="shared" si="326"/>
        <v>-232.37935417172864</v>
      </c>
      <c r="N235" s="5">
        <f t="shared" si="326"/>
        <v>-32.364334153126535</v>
      </c>
      <c r="O235" s="5">
        <f t="shared" si="318"/>
        <v>-16964.676617853424</v>
      </c>
      <c r="P235" s="5">
        <f>VLOOKUP(CONCATENATE($F235," ",$G235),AllocFactorMatrix,(P$4+1),FALSE)*$E235</f>
        <v>-9932.9983404548111</v>
      </c>
      <c r="Q235" s="5">
        <f>VLOOKUP(CONCATENATE($F235," ",$G235),AllocFactorMatrix,(Q$4+1),FALSE)*$E235</f>
        <v>-1782.565737180676</v>
      </c>
      <c r="R235" s="5">
        <f>VLOOKUP(CONCATENATE($F235," ",$G235),AllocFactorMatrix,(R$4+1),FALSE)*$E235</f>
        <v>-361.48614074657434</v>
      </c>
      <c r="S235" s="5">
        <f>VLOOKUP(CONCATENATE($F235," ",$G235),AllocFactorMatrix,(S$4+1),FALSE)*$E235</f>
        <v>-13.727272722876494</v>
      </c>
      <c r="T235" s="5">
        <f t="shared" si="309"/>
        <v>-12090.777491104938</v>
      </c>
      <c r="U235" s="5">
        <f>VLOOKUP(CONCATENATE($F235," ",$G235),AllocFactorMatrix,(U$4+1),FALSE)*$E235</f>
        <v>-471.10065714741177</v>
      </c>
      <c r="V235" s="5">
        <f>VLOOKUP(CONCATENATE($F235," ",$G235),AllocFactorMatrix,(V$4+1),FALSE)*$E235</f>
        <v>-6360.13090838063</v>
      </c>
      <c r="W235" s="5">
        <f>VLOOKUP(CONCATENATE($F235," ",$G235),AllocFactorMatrix,(W$4+1),FALSE)*$E235</f>
        <v>-24324.947578250329</v>
      </c>
      <c r="X235" s="5">
        <f>VLOOKUP(CONCATENATE($F235," ",$G235),AllocFactorMatrix,(X$4+1),FALSE)*$E235</f>
        <v>-4406.6898601525399</v>
      </c>
      <c r="Y235" s="5">
        <f t="shared" si="320"/>
        <v>-35562.869003930908</v>
      </c>
      <c r="Z235" s="5">
        <f>VLOOKUP(CONCATENATE($F235," ",$G235),AllocFactorMatrix,(Z$4+1),FALSE)*$E235</f>
        <v>-2730.2749928202866</v>
      </c>
      <c r="AA235" s="5">
        <f>VLOOKUP(CONCATENATE($F235," ",$G235),AllocFactorMatrix,(AA$4+1),FALSE)*$E235</f>
        <v>-54.530594470527134</v>
      </c>
      <c r="AB235" s="5">
        <f t="shared" si="307"/>
        <v>-2784.8055872908135</v>
      </c>
      <c r="AC235" s="5">
        <f>VLOOKUP(CONCATENATE($F235," ",$G235),AllocFactorMatrix,(AC$4+1),FALSE)*$E235</f>
        <v>-36.016744203853634</v>
      </c>
      <c r="AD235" s="5">
        <f>VLOOKUP(CONCATENATE($F235," ",$G235),AllocFactorMatrix,(AD$4+1),FALSE)*$E235</f>
        <v>-160.00688434407547</v>
      </c>
      <c r="AE235" s="5">
        <f>VLOOKUP(CONCATENATE($F235," ",$G235),AllocFactorMatrix,(AE$4+1),FALSE)*$E235</f>
        <v>-32.828173716290486</v>
      </c>
    </row>
    <row r="236" spans="4:31" hidden="1" outlineLevel="1">
      <c r="E236" s="48"/>
      <c r="F236" s="167" t="str">
        <f>F243</f>
        <v>RB_GUP-Land_T</v>
      </c>
      <c r="G236" s="48" t="str">
        <f>$G$8</f>
        <v>PRODUCTION</v>
      </c>
      <c r="H236" s="4">
        <f t="shared" si="304"/>
        <v>-4432164.5996695403</v>
      </c>
      <c r="I236" s="5">
        <f t="shared" ref="I236:N236" si="327">VLOOKUP(CONCATENATE($F236," ",$G236),AllocFactorMatrix,(I$4+1),FALSE)*$E243</f>
        <v>-2279333.4049996175</v>
      </c>
      <c r="J236" s="47">
        <f t="shared" si="327"/>
        <v>-509.92595588833871</v>
      </c>
      <c r="K236" s="47">
        <f t="shared" si="327"/>
        <v>-892.84398943541157</v>
      </c>
      <c r="L236" s="5">
        <f t="shared" si="327"/>
        <v>-531238.47813806974</v>
      </c>
      <c r="M236" s="5">
        <f t="shared" si="327"/>
        <v>-7392.1766621359438</v>
      </c>
      <c r="N236" s="5">
        <f t="shared" si="327"/>
        <v>-1029.5358486774624</v>
      </c>
      <c r="O236" s="5">
        <f t="shared" si="318"/>
        <v>-539660.19064888323</v>
      </c>
      <c r="P236" s="5">
        <f>VLOOKUP(CONCATENATE($F236," ",$G236),AllocFactorMatrix,(P$4+1),FALSE)*$E243</f>
        <v>-315976.77331990021</v>
      </c>
      <c r="Q236" s="5">
        <f>VLOOKUP(CONCATENATE($F236," ",$G236),AllocFactorMatrix,(Q$4+1),FALSE)*$E243</f>
        <v>-56704.869019354868</v>
      </c>
      <c r="R236" s="5">
        <f>VLOOKUP(CONCATENATE($F236," ",$G236),AllocFactorMatrix,(R$4+1),FALSE)*$E243</f>
        <v>-11499.168774424252</v>
      </c>
      <c r="S236" s="5">
        <f>VLOOKUP(CONCATENATE($F236," ",$G236),AllocFactorMatrix,(S$4+1),FALSE)*$E243</f>
        <v>-436.67573403200521</v>
      </c>
      <c r="T236" s="5">
        <f t="shared" si="309"/>
        <v>-384617.48684771132</v>
      </c>
      <c r="U236" s="5">
        <f>VLOOKUP(CONCATENATE($F236," ",$G236),AllocFactorMatrix,(U$4+1),FALSE)*$E243</f>
        <v>-14986.095884871345</v>
      </c>
      <c r="V236" s="5">
        <f>VLOOKUP(CONCATENATE($F236," ",$G236),AllocFactorMatrix,(V$4+1),FALSE)*$E243</f>
        <v>-202320.94816098193</v>
      </c>
      <c r="W236" s="5">
        <f>VLOOKUP(CONCATENATE($F236," ",$G236),AllocFactorMatrix,(W$4+1),FALSE)*$E243</f>
        <v>-773796.40905077709</v>
      </c>
      <c r="X236" s="5">
        <f>VLOOKUP(CONCATENATE($F236," ",$G236),AllocFactorMatrix,(X$4+1),FALSE)*$E243</f>
        <v>-140180.39622150653</v>
      </c>
      <c r="Y236" s="5">
        <f>SUBTOTAL(9,U236:X236)</f>
        <v>-1131283.8493181369</v>
      </c>
      <c r="Z236" s="5">
        <f>VLOOKUP(CONCATENATE($F236," ",$G236),AllocFactorMatrix,(Z$4+1),FALSE)*$E243</f>
        <v>-86852.272892644658</v>
      </c>
      <c r="AA236" s="5">
        <f>VLOOKUP(CONCATENATE($F236," ",$G236),AllocFactorMatrix,(AA$4+1),FALSE)*$E243</f>
        <v>-1734.6626564748033</v>
      </c>
      <c r="AB236" s="5">
        <f t="shared" si="307"/>
        <v>-88586.935549119458</v>
      </c>
      <c r="AC236" s="5">
        <f>VLOOKUP(CONCATENATE($F236," ",$G236),AllocFactorMatrix,(AC$4+1),FALSE)*$E243</f>
        <v>-1145.7219893687009</v>
      </c>
      <c r="AD236" s="5">
        <f>VLOOKUP(CONCATENATE($F236," ",$G236),AllocFactorMatrix,(AD$4+1),FALSE)*$E243</f>
        <v>-5089.949408135757</v>
      </c>
      <c r="AE236" s="5">
        <f>VLOOKUP(CONCATENATE($F236," ",$G236),AllocFactorMatrix,(AE$4+1),FALSE)*$E243</f>
        <v>-1044.2909632444041</v>
      </c>
    </row>
    <row r="237" spans="4:31" hidden="1" outlineLevel="1">
      <c r="E237" s="48"/>
      <c r="F237" s="167" t="str">
        <f>F243</f>
        <v>RB_GUP-Land_T</v>
      </c>
      <c r="G237" s="48" t="str">
        <f>$G$9</f>
        <v>BULKTRAN</v>
      </c>
      <c r="H237" s="4">
        <f t="shared" si="304"/>
        <v>-170089262.51047963</v>
      </c>
      <c r="I237" s="5">
        <f t="shared" ref="I237:N237" si="328">VLOOKUP(CONCATENATE($F237," ",$G237),AllocFactorMatrix,(I$4+1),FALSE)*$E243</f>
        <v>-87471962.999928117</v>
      </c>
      <c r="J237" s="47">
        <f t="shared" si="328"/>
        <v>-19568.977600350321</v>
      </c>
      <c r="K237" s="47">
        <f t="shared" si="328"/>
        <v>-34263.884448539313</v>
      </c>
      <c r="L237" s="5">
        <f t="shared" si="328"/>
        <v>-20386869.425027862</v>
      </c>
      <c r="M237" s="5">
        <f t="shared" si="328"/>
        <v>-283683.02858238318</v>
      </c>
      <c r="N237" s="5">
        <f t="shared" si="328"/>
        <v>-39509.587085891755</v>
      </c>
      <c r="O237" s="5">
        <f t="shared" si="318"/>
        <v>-20710062.040696137</v>
      </c>
      <c r="P237" s="5">
        <f>VLOOKUP(CONCATENATE($F237," ",$G237),AllocFactorMatrix,(P$4+1),FALSE)*$E243</f>
        <v>-12125961.285018601</v>
      </c>
      <c r="Q237" s="5">
        <f>VLOOKUP(CONCATENATE($F237," ",$G237),AllocFactorMatrix,(Q$4+1),FALSE)*$E243</f>
        <v>-2176112.6274449569</v>
      </c>
      <c r="R237" s="5">
        <f>VLOOKUP(CONCATENATE($F237," ",$G237),AllocFactorMatrix,(R$4+1),FALSE)*$E243</f>
        <v>-441293.43401894107</v>
      </c>
      <c r="S237" s="5">
        <f>VLOOKUP(CONCATENATE($F237," ",$G237),AllocFactorMatrix,(S$4+1),FALSE)*$E243</f>
        <v>-16757.918594283237</v>
      </c>
      <c r="T237" s="5">
        <f t="shared" si="309"/>
        <v>-14760125.265076783</v>
      </c>
      <c r="U237" s="5">
        <f>VLOOKUP(CONCATENATE($F237," ",$G237),AllocFactorMatrix,(U$4+1),FALSE)*$E243</f>
        <v>-575108.15305892529</v>
      </c>
      <c r="V237" s="5">
        <f>VLOOKUP(CONCATENATE($F237," ",$G237),AllocFactorMatrix,(V$4+1),FALSE)*$E243</f>
        <v>-7764292.162273977</v>
      </c>
      <c r="W237" s="5">
        <f>VLOOKUP(CONCATENATE($F237," ",$G237),AllocFactorMatrix,(W$4+1),FALSE)*$E243</f>
        <v>-29695300.702170931</v>
      </c>
      <c r="X237" s="5">
        <f>VLOOKUP(CONCATENATE($F237," ",$G237),AllocFactorMatrix,(X$4+1),FALSE)*$E243</f>
        <v>-5379579.1369121531</v>
      </c>
      <c r="Y237" s="5">
        <f t="shared" ref="Y237:Y243" si="329">SUBTOTAL(9,U237:X237)</f>
        <v>-43414280.154415987</v>
      </c>
      <c r="Z237" s="5">
        <f>VLOOKUP(CONCATENATE($F237," ",$G237),AllocFactorMatrix,(Z$4+1),FALSE)*$E243</f>
        <v>-3333052.893561373</v>
      </c>
      <c r="AA237" s="5">
        <f>VLOOKUP(CONCATENATE($F237," ",$G237),AllocFactorMatrix,(AA$4+1),FALSE)*$E243</f>
        <v>-66569.615209296884</v>
      </c>
      <c r="AB237" s="5">
        <f t="shared" si="307"/>
        <v>-3399622.5087706698</v>
      </c>
      <c r="AC237" s="5">
        <f>VLOOKUP(CONCATENATE($F237," ",$G237),AllocFactorMatrix,(AC$4+1),FALSE)*$E243</f>
        <v>-43968.359890851447</v>
      </c>
      <c r="AD237" s="5">
        <f>VLOOKUP(CONCATENATE($F237," ",$G237),AllocFactorMatrix,(AD$4+1),FALSE)*$E243</f>
        <v>-195332.48857905969</v>
      </c>
      <c r="AE237" s="5">
        <f>VLOOKUP(CONCATENATE($F237," ",$G237),AllocFactorMatrix,(AE$4+1),FALSE)*$E243</f>
        <v>-40075.831073115507</v>
      </c>
    </row>
    <row r="238" spans="4:31" hidden="1" outlineLevel="1">
      <c r="E238" s="48"/>
      <c r="F238" s="167" t="str">
        <f>F243</f>
        <v>RB_GUP-Land_T</v>
      </c>
      <c r="G238" s="48" t="str">
        <f>$G$10</f>
        <v>SUBTRAN</v>
      </c>
      <c r="H238" s="4">
        <f t="shared" si="304"/>
        <v>-50716111.239850789</v>
      </c>
      <c r="I238" s="5">
        <f t="shared" ref="I238:N238" si="330">VLOOKUP(CONCATENATE($F238," ",$G238),AllocFactorMatrix,(I$4+1),FALSE)*$E243</f>
        <v>-25909348.564400561</v>
      </c>
      <c r="J238" s="47">
        <f t="shared" si="330"/>
        <v>-4218.9444631914148</v>
      </c>
      <c r="K238" s="47">
        <f t="shared" si="330"/>
        <v>-7852.1800430202084</v>
      </c>
      <c r="L238" s="5">
        <f t="shared" si="330"/>
        <v>-6071891.1604981897</v>
      </c>
      <c r="M238" s="5">
        <f t="shared" si="330"/>
        <v>-84859.498939436817</v>
      </c>
      <c r="N238" s="5">
        <f t="shared" si="330"/>
        <v>-15359.175029453856</v>
      </c>
      <c r="O238" s="5">
        <f t="shared" si="318"/>
        <v>-6172109.8344670804</v>
      </c>
      <c r="P238" s="5">
        <f>VLOOKUP(CONCATENATE($F238," ",$G238),AllocFactorMatrix,(P$4+1),FALSE)*$E243</f>
        <v>-3505506.0973763773</v>
      </c>
      <c r="Q238" s="5">
        <f>VLOOKUP(CONCATENATE($F238," ",$G238),AllocFactorMatrix,(Q$4+1),FALSE)*$E243</f>
        <v>-630850.02227279893</v>
      </c>
      <c r="R238" s="5">
        <f>VLOOKUP(CONCATENATE($F238," ",$G238),AllocFactorMatrix,(R$4+1),FALSE)*$E243</f>
        <v>-165593.26699231955</v>
      </c>
      <c r="S238" s="5">
        <f>VLOOKUP(CONCATENATE($F238," ",$G238),AllocFactorMatrix,(S$4+1),FALSE)*$E243</f>
        <v>0</v>
      </c>
      <c r="T238" s="5">
        <f t="shared" si="309"/>
        <v>-4301949.3866414959</v>
      </c>
      <c r="U238" s="5">
        <f>VLOOKUP(CONCATENATE($F238," ",$G238),AllocFactorMatrix,(U$4+1),FALSE)*$E243</f>
        <v>-158240.82671513528</v>
      </c>
      <c r="V238" s="5">
        <f>VLOOKUP(CONCATENATE($F238," ",$G238),AllocFactorMatrix,(V$4+1),FALSE)*$E243</f>
        <v>-2220272.2417119192</v>
      </c>
      <c r="W238" s="5">
        <f>VLOOKUP(CONCATENATE($F238," ",$G238),AllocFactorMatrix,(W$4+1),FALSE)*$E243</f>
        <v>-10947654.840995679</v>
      </c>
      <c r="X238" s="5">
        <f>VLOOKUP(CONCATENATE($F238," ",$G238),AllocFactorMatrix,(X$4+1),FALSE)*$E243</f>
        <v>0</v>
      </c>
      <c r="Y238" s="5">
        <f t="shared" si="329"/>
        <v>-13326167.909422733</v>
      </c>
      <c r="Z238" s="5">
        <f>VLOOKUP(CONCATENATE($F238," ",$G238),AllocFactorMatrix,(Z$4+1),FALSE)*$E243</f>
        <v>-962345.8706288297</v>
      </c>
      <c r="AA238" s="5">
        <f>VLOOKUP(CONCATENATE($F238," ",$G238),AllocFactorMatrix,(AA$4+1),FALSE)*$E243</f>
        <v>-19322.477977420542</v>
      </c>
      <c r="AB238" s="5">
        <f t="shared" si="307"/>
        <v>-981668.34860625025</v>
      </c>
      <c r="AC238" s="5">
        <f>VLOOKUP(CONCATENATE($F238," ",$G238),AllocFactorMatrix,(AC$4+1),FALSE)*$E243</f>
        <v>-12796.07180646941</v>
      </c>
      <c r="AD238" s="5">
        <f>VLOOKUP(CONCATENATE($F238," ",$G238),AllocFactorMatrix,(AD$4+1),FALSE)*$E243</f>
        <v>0</v>
      </c>
      <c r="AE238" s="5">
        <f>VLOOKUP(CONCATENATE($F238," ",$G238),AllocFactorMatrix,(AE$4+1),FALSE)*$E243</f>
        <v>0</v>
      </c>
    </row>
    <row r="239" spans="4:31" hidden="1" outlineLevel="1">
      <c r="E239" s="48"/>
      <c r="F239" s="167" t="str">
        <f>F243</f>
        <v>RB_GUP-Land_T</v>
      </c>
      <c r="G239" s="48" t="str">
        <f>$G$11</f>
        <v>DISTPRI</v>
      </c>
      <c r="H239" s="4">
        <f t="shared" si="304"/>
        <v>0</v>
      </c>
      <c r="I239" s="5">
        <f t="shared" ref="I239:N239" si="331">VLOOKUP(CONCATENATE($F239," ",$G239),AllocFactorMatrix,(I$4+1),FALSE)*$E243</f>
        <v>0</v>
      </c>
      <c r="J239" s="47">
        <f t="shared" si="331"/>
        <v>0</v>
      </c>
      <c r="K239" s="47">
        <f t="shared" si="331"/>
        <v>0</v>
      </c>
      <c r="L239" s="5">
        <f t="shared" si="331"/>
        <v>0</v>
      </c>
      <c r="M239" s="5">
        <f t="shared" si="331"/>
        <v>0</v>
      </c>
      <c r="N239" s="5">
        <f t="shared" si="331"/>
        <v>0</v>
      </c>
      <c r="O239" s="5">
        <f t="shared" si="318"/>
        <v>0</v>
      </c>
      <c r="P239" s="5">
        <f>VLOOKUP(CONCATENATE($F239," ",$G239),AllocFactorMatrix,(P$4+1),FALSE)*$E243</f>
        <v>0</v>
      </c>
      <c r="Q239" s="5">
        <f>VLOOKUP(CONCATENATE($F239," ",$G239),AllocFactorMatrix,(Q$4+1),FALSE)*$E243</f>
        <v>0</v>
      </c>
      <c r="R239" s="5">
        <f>VLOOKUP(CONCATENATE($F239," ",$G239),AllocFactorMatrix,(R$4+1),FALSE)*$E243</f>
        <v>0</v>
      </c>
      <c r="S239" s="5">
        <f>VLOOKUP(CONCATENATE($F239," ",$G239),AllocFactorMatrix,(S$4+1),FALSE)*$E243</f>
        <v>0</v>
      </c>
      <c r="T239" s="5">
        <f t="shared" si="309"/>
        <v>0</v>
      </c>
      <c r="U239" s="5">
        <f>VLOOKUP(CONCATENATE($F239," ",$G239),AllocFactorMatrix,(U$4+1),FALSE)*$E243</f>
        <v>0</v>
      </c>
      <c r="V239" s="5">
        <f>VLOOKUP(CONCATENATE($F239," ",$G239),AllocFactorMatrix,(V$4+1),FALSE)*$E243</f>
        <v>0</v>
      </c>
      <c r="W239" s="5">
        <f>VLOOKUP(CONCATENATE($F239," ",$G239),AllocFactorMatrix,(W$4+1),FALSE)*$E243</f>
        <v>0</v>
      </c>
      <c r="X239" s="5">
        <f>VLOOKUP(CONCATENATE($F239," ",$G239),AllocFactorMatrix,(X$4+1),FALSE)*$E243</f>
        <v>0</v>
      </c>
      <c r="Y239" s="5">
        <f t="shared" si="329"/>
        <v>0</v>
      </c>
      <c r="Z239" s="5">
        <f>VLOOKUP(CONCATENATE($F239," ",$G239),AllocFactorMatrix,(Z$4+1),FALSE)*$E243</f>
        <v>0</v>
      </c>
      <c r="AA239" s="5">
        <f>VLOOKUP(CONCATENATE($F239," ",$G239),AllocFactorMatrix,(AA$4+1),FALSE)*$E243</f>
        <v>0</v>
      </c>
      <c r="AB239" s="5">
        <f t="shared" si="307"/>
        <v>0</v>
      </c>
      <c r="AC239" s="5">
        <f>VLOOKUP(CONCATENATE($F239," ",$G239),AllocFactorMatrix,(AC$4+1),FALSE)*$E243</f>
        <v>0</v>
      </c>
      <c r="AD239" s="5">
        <f>VLOOKUP(CONCATENATE($F239," ",$G239),AllocFactorMatrix,(AD$4+1),FALSE)*$E243</f>
        <v>0</v>
      </c>
      <c r="AE239" s="5">
        <f>VLOOKUP(CONCATENATE($F239," ",$G239),AllocFactorMatrix,(AE$4+1),FALSE)*$E243</f>
        <v>0</v>
      </c>
    </row>
    <row r="240" spans="4:31" hidden="1" outlineLevel="1">
      <c r="E240" s="48"/>
      <c r="F240" s="167" t="str">
        <f>F243</f>
        <v>RB_GUP-Land_T</v>
      </c>
      <c r="G240" s="48" t="str">
        <f>$G$12</f>
        <v>DISTSEC</v>
      </c>
      <c r="H240" s="4">
        <f t="shared" si="304"/>
        <v>0</v>
      </c>
      <c r="I240" s="5">
        <f t="shared" ref="I240:N240" si="332">VLOOKUP(CONCATENATE($F240," ",$G240),AllocFactorMatrix,(I$4+1),FALSE)*$E243</f>
        <v>0</v>
      </c>
      <c r="J240" s="47">
        <f t="shared" si="332"/>
        <v>0</v>
      </c>
      <c r="K240" s="47">
        <f t="shared" si="332"/>
        <v>0</v>
      </c>
      <c r="L240" s="5">
        <f t="shared" si="332"/>
        <v>0</v>
      </c>
      <c r="M240" s="5">
        <f t="shared" si="332"/>
        <v>0</v>
      </c>
      <c r="N240" s="5">
        <f t="shared" si="332"/>
        <v>0</v>
      </c>
      <c r="O240" s="5">
        <f t="shared" si="318"/>
        <v>0</v>
      </c>
      <c r="P240" s="5">
        <f>VLOOKUP(CONCATENATE($F240," ",$G240),AllocFactorMatrix,(P$4+1),FALSE)*$E243</f>
        <v>0</v>
      </c>
      <c r="Q240" s="5">
        <f>VLOOKUP(CONCATENATE($F240," ",$G240),AllocFactorMatrix,(Q$4+1),FALSE)*$E243</f>
        <v>0</v>
      </c>
      <c r="R240" s="5">
        <f>VLOOKUP(CONCATENATE($F240," ",$G240),AllocFactorMatrix,(R$4+1),FALSE)*$E243</f>
        <v>0</v>
      </c>
      <c r="S240" s="5">
        <f>VLOOKUP(CONCATENATE($F240," ",$G240),AllocFactorMatrix,(S$4+1),FALSE)*$E243</f>
        <v>0</v>
      </c>
      <c r="T240" s="5">
        <f t="shared" si="309"/>
        <v>0</v>
      </c>
      <c r="U240" s="5">
        <f>VLOOKUP(CONCATENATE($F240," ",$G240),AllocFactorMatrix,(U$4+1),FALSE)*$E243</f>
        <v>0</v>
      </c>
      <c r="V240" s="5">
        <f>VLOOKUP(CONCATENATE($F240," ",$G240),AllocFactorMatrix,(V$4+1),FALSE)*$E243</f>
        <v>0</v>
      </c>
      <c r="W240" s="5">
        <f>VLOOKUP(CONCATENATE($F240," ",$G240),AllocFactorMatrix,(W$4+1),FALSE)*$E243</f>
        <v>0</v>
      </c>
      <c r="X240" s="5">
        <f>VLOOKUP(CONCATENATE($F240," ",$G240),AllocFactorMatrix,(X$4+1),FALSE)*$E243</f>
        <v>0</v>
      </c>
      <c r="Y240" s="5">
        <f t="shared" si="329"/>
        <v>0</v>
      </c>
      <c r="Z240" s="5">
        <f>VLOOKUP(CONCATENATE($F240," ",$G240),AllocFactorMatrix,(Z$4+1),FALSE)*$E243</f>
        <v>0</v>
      </c>
      <c r="AA240" s="5">
        <f>VLOOKUP(CONCATENATE($F240," ",$G240),AllocFactorMatrix,(AA$4+1),FALSE)*$E243</f>
        <v>0</v>
      </c>
      <c r="AB240" s="5">
        <f t="shared" si="307"/>
        <v>0</v>
      </c>
      <c r="AC240" s="5">
        <f>VLOOKUP(CONCATENATE($F240," ",$G240),AllocFactorMatrix,(AC$4+1),FALSE)*$E243</f>
        <v>0</v>
      </c>
      <c r="AD240" s="5">
        <f>VLOOKUP(CONCATENATE($F240," ",$G240),AllocFactorMatrix,(AD$4+1),FALSE)*$E243</f>
        <v>0</v>
      </c>
      <c r="AE240" s="5">
        <f>VLOOKUP(CONCATENATE($F240," ",$G240),AllocFactorMatrix,(AE$4+1),FALSE)*$E243</f>
        <v>0</v>
      </c>
    </row>
    <row r="241" spans="4:31" hidden="1" outlineLevel="1">
      <c r="E241" s="48"/>
      <c r="F241" s="167" t="str">
        <f>F243</f>
        <v>RB_GUP-Land_T</v>
      </c>
      <c r="G241" s="48" t="str">
        <f>$G$13</f>
        <v>ENERGY</v>
      </c>
      <c r="H241" s="4">
        <f t="shared" si="304"/>
        <v>0</v>
      </c>
      <c r="I241" s="5">
        <f t="shared" ref="I241:N241" si="333">VLOOKUP(CONCATENATE($F241," ",$G241),AllocFactorMatrix,(I$4+1),FALSE)*$E243</f>
        <v>0</v>
      </c>
      <c r="J241" s="47">
        <f t="shared" si="333"/>
        <v>0</v>
      </c>
      <c r="K241" s="47">
        <f t="shared" si="333"/>
        <v>0</v>
      </c>
      <c r="L241" s="5">
        <f t="shared" si="333"/>
        <v>0</v>
      </c>
      <c r="M241" s="5">
        <f t="shared" si="333"/>
        <v>0</v>
      </c>
      <c r="N241" s="5">
        <f t="shared" si="333"/>
        <v>0</v>
      </c>
      <c r="O241" s="5">
        <f t="shared" si="318"/>
        <v>0</v>
      </c>
      <c r="P241" s="5">
        <f>VLOOKUP(CONCATENATE($F241," ",$G241),AllocFactorMatrix,(P$4+1),FALSE)*$E243</f>
        <v>0</v>
      </c>
      <c r="Q241" s="5">
        <f>VLOOKUP(CONCATENATE($F241," ",$G241),AllocFactorMatrix,(Q$4+1),FALSE)*$E243</f>
        <v>0</v>
      </c>
      <c r="R241" s="5">
        <f>VLOOKUP(CONCATENATE($F241," ",$G241),AllocFactorMatrix,(R$4+1),FALSE)*$E243</f>
        <v>0</v>
      </c>
      <c r="S241" s="5">
        <f>VLOOKUP(CONCATENATE($F241," ",$G241),AllocFactorMatrix,(S$4+1),FALSE)*$E243</f>
        <v>0</v>
      </c>
      <c r="T241" s="5">
        <f t="shared" si="309"/>
        <v>0</v>
      </c>
      <c r="U241" s="5">
        <f>VLOOKUP(CONCATENATE($F241," ",$G241),AllocFactorMatrix,(U$4+1),FALSE)*$E243</f>
        <v>0</v>
      </c>
      <c r="V241" s="5">
        <f>VLOOKUP(CONCATENATE($F241," ",$G241),AllocFactorMatrix,(V$4+1),FALSE)*$E243</f>
        <v>0</v>
      </c>
      <c r="W241" s="5">
        <f>VLOOKUP(CONCATENATE($F241," ",$G241),AllocFactorMatrix,(W$4+1),FALSE)*$E243</f>
        <v>0</v>
      </c>
      <c r="X241" s="5">
        <f>VLOOKUP(CONCATENATE($F241," ",$G241),AllocFactorMatrix,(X$4+1),FALSE)*$E243</f>
        <v>0</v>
      </c>
      <c r="Y241" s="5">
        <f t="shared" si="329"/>
        <v>0</v>
      </c>
      <c r="Z241" s="5">
        <f>VLOOKUP(CONCATENATE($F241," ",$G241),AllocFactorMatrix,(Z$4+1),FALSE)*$E243</f>
        <v>0</v>
      </c>
      <c r="AA241" s="5">
        <f>VLOOKUP(CONCATENATE($F241," ",$G241),AllocFactorMatrix,(AA$4+1),FALSE)*$E243</f>
        <v>0</v>
      </c>
      <c r="AB241" s="5">
        <f t="shared" si="307"/>
        <v>0</v>
      </c>
      <c r="AC241" s="5">
        <f>VLOOKUP(CONCATENATE($F241," ",$G241),AllocFactorMatrix,(AC$4+1),FALSE)*$E243</f>
        <v>0</v>
      </c>
      <c r="AD241" s="5">
        <f>VLOOKUP(CONCATENATE($F241," ",$G241),AllocFactorMatrix,(AD$4+1),FALSE)*$E243</f>
        <v>0</v>
      </c>
      <c r="AE241" s="5">
        <f>VLOOKUP(CONCATENATE($F241," ",$G241),AllocFactorMatrix,(AE$4+1),FALSE)*$E243</f>
        <v>0</v>
      </c>
    </row>
    <row r="242" spans="4:31" hidden="1" outlineLevel="1">
      <c r="E242" s="48"/>
      <c r="F242" s="167" t="str">
        <f>F243</f>
        <v>RB_GUP-Land_T</v>
      </c>
      <c r="G242" s="48" t="str">
        <f>$G$14</f>
        <v>CUSTOMER</v>
      </c>
      <c r="H242" s="4">
        <f t="shared" si="304"/>
        <v>0</v>
      </c>
      <c r="I242" s="5">
        <f t="shared" ref="I242:N242" si="334">VLOOKUP(CONCATENATE($F242," ",$G242),AllocFactorMatrix,(I$4+1),FALSE)*$E243</f>
        <v>0</v>
      </c>
      <c r="J242" s="47">
        <f t="shared" si="334"/>
        <v>0</v>
      </c>
      <c r="K242" s="47">
        <f t="shared" si="334"/>
        <v>0</v>
      </c>
      <c r="L242" s="5">
        <f t="shared" si="334"/>
        <v>0</v>
      </c>
      <c r="M242" s="5">
        <f t="shared" si="334"/>
        <v>0</v>
      </c>
      <c r="N242" s="5">
        <f t="shared" si="334"/>
        <v>0</v>
      </c>
      <c r="O242" s="5">
        <f t="shared" si="318"/>
        <v>0</v>
      </c>
      <c r="P242" s="5">
        <f>VLOOKUP(CONCATENATE($F242," ",$G242),AllocFactorMatrix,(P$4+1),FALSE)*$E243</f>
        <v>0</v>
      </c>
      <c r="Q242" s="5">
        <f>VLOOKUP(CONCATENATE($F242," ",$G242),AllocFactorMatrix,(Q$4+1),FALSE)*$E243</f>
        <v>0</v>
      </c>
      <c r="R242" s="5">
        <f>VLOOKUP(CONCATENATE($F242," ",$G242),AllocFactorMatrix,(R$4+1),FALSE)*$E243</f>
        <v>0</v>
      </c>
      <c r="S242" s="5">
        <f>VLOOKUP(CONCATENATE($F242," ",$G242),AllocFactorMatrix,(S$4+1),FALSE)*$E243</f>
        <v>0</v>
      </c>
      <c r="T242" s="5">
        <f t="shared" si="309"/>
        <v>0</v>
      </c>
      <c r="U242" s="5">
        <f>VLOOKUP(CONCATENATE($F242," ",$G242),AllocFactorMatrix,(U$4+1),FALSE)*$E243</f>
        <v>0</v>
      </c>
      <c r="V242" s="5">
        <f>VLOOKUP(CONCATENATE($F242," ",$G242),AllocFactorMatrix,(V$4+1),FALSE)*$E243</f>
        <v>0</v>
      </c>
      <c r="W242" s="5">
        <f>VLOOKUP(CONCATENATE($F242," ",$G242),AllocFactorMatrix,(W$4+1),FALSE)*$E243</f>
        <v>0</v>
      </c>
      <c r="X242" s="5">
        <f>VLOOKUP(CONCATENATE($F242," ",$G242),AllocFactorMatrix,(X$4+1),FALSE)*$E243</f>
        <v>0</v>
      </c>
      <c r="Y242" s="5">
        <f t="shared" si="329"/>
        <v>0</v>
      </c>
      <c r="Z242" s="5">
        <f>VLOOKUP(CONCATENATE($F242," ",$G242),AllocFactorMatrix,(Z$4+1),FALSE)*$E243</f>
        <v>0</v>
      </c>
      <c r="AA242" s="5">
        <f>VLOOKUP(CONCATENATE($F242," ",$G242),AllocFactorMatrix,(AA$4+1),FALSE)*$E243</f>
        <v>0</v>
      </c>
      <c r="AB242" s="5">
        <f t="shared" si="307"/>
        <v>0</v>
      </c>
      <c r="AC242" s="5">
        <f>VLOOKUP(CONCATENATE($F242," ",$G242),AllocFactorMatrix,(AC$4+1),FALSE)*$E243</f>
        <v>0</v>
      </c>
      <c r="AD242" s="5">
        <f>VLOOKUP(CONCATENATE($F242," ",$G242),AllocFactorMatrix,(AD$4+1),FALSE)*$E243</f>
        <v>0</v>
      </c>
      <c r="AE242" s="5">
        <f>VLOOKUP(CONCATENATE($F242," ",$G242),AllocFactorMatrix,(AE$4+1),FALSE)*$E243</f>
        <v>0</v>
      </c>
    </row>
    <row r="243" spans="4:31" collapsed="1">
      <c r="D243" s="48" t="s">
        <v>200</v>
      </c>
      <c r="E243" s="54">
        <f>-226539575-E235-E268</f>
        <v>-225237538.34999999</v>
      </c>
      <c r="F243" s="87" t="s">
        <v>541</v>
      </c>
      <c r="G243" s="48" t="str">
        <f>$G$15</f>
        <v>TOTAL</v>
      </c>
      <c r="H243" s="4">
        <f t="shared" si="304"/>
        <v>-225237538.34999999</v>
      </c>
      <c r="I243" s="5">
        <f t="shared" ref="I243:N243" si="335">VLOOKUP(CONCATENATE($F243," ",$G243),AllocFactorMatrix,(I$4+1),FALSE)*$E243</f>
        <v>-115660644.96932831</v>
      </c>
      <c r="J243" s="47">
        <f t="shared" si="335"/>
        <v>-24297.848019430079</v>
      </c>
      <c r="K243" s="47">
        <f t="shared" si="335"/>
        <v>-43008.908480994935</v>
      </c>
      <c r="L243" s="5">
        <f t="shared" si="335"/>
        <v>-26989999.06366412</v>
      </c>
      <c r="M243" s="5">
        <f t="shared" si="335"/>
        <v>-375934.70418395597</v>
      </c>
      <c r="N243" s="5">
        <f t="shared" si="335"/>
        <v>-55898.297964023077</v>
      </c>
      <c r="O243" s="5">
        <f t="shared" si="318"/>
        <v>-27421832.065812096</v>
      </c>
      <c r="P243" s="5">
        <f>VLOOKUP(CONCATENATE($F243," ",$G243),AllocFactorMatrix,(P$4+1),FALSE)*$E243</f>
        <v>-15947444.155714877</v>
      </c>
      <c r="Q243" s="5">
        <f>VLOOKUP(CONCATENATE($F243," ",$G243),AllocFactorMatrix,(Q$4+1),FALSE)*$E243</f>
        <v>-2863667.5187371108</v>
      </c>
      <c r="R243" s="5">
        <f>VLOOKUP(CONCATENATE($F243," ",$G243),AllocFactorMatrix,(R$4+1),FALSE)*$E243</f>
        <v>-618385.86978568486</v>
      </c>
      <c r="S243" s="5">
        <f>VLOOKUP(CONCATENATE($F243," ",$G243),AllocFactorMatrix,(S$4+1),FALSE)*$E243</f>
        <v>-17194.594328315241</v>
      </c>
      <c r="T243" s="5">
        <f t="shared" si="309"/>
        <v>-19446692.138565987</v>
      </c>
      <c r="U243" s="5">
        <f>VLOOKUP(CONCATENATE($F243," ",$G243),AllocFactorMatrix,(U$4+1),FALSE)*$E243</f>
        <v>-748335.07565893198</v>
      </c>
      <c r="V243" s="5">
        <f>VLOOKUP(CONCATENATE($F243," ",$G243),AllocFactorMatrix,(V$4+1),FALSE)*$E243</f>
        <v>-10186885.352146877</v>
      </c>
      <c r="W243" s="5">
        <f>VLOOKUP(CONCATENATE($F243," ",$G243),AllocFactorMatrix,(W$4+1),FALSE)*$E243</f>
        <v>-41416751.952217385</v>
      </c>
      <c r="X243" s="5">
        <f>VLOOKUP(CONCATENATE($F243," ",$G243),AllocFactorMatrix,(X$4+1),FALSE)*$E243</f>
        <v>-5519759.5331336595</v>
      </c>
      <c r="Y243" s="5">
        <f t="shared" si="329"/>
        <v>-57871731.913156852</v>
      </c>
      <c r="Z243" s="5">
        <f>VLOOKUP(CONCATENATE($F243," ",$G243),AllocFactorMatrix,(Z$4+1),FALSE)*$E243</f>
        <v>-4382251.0370828472</v>
      </c>
      <c r="AA243" s="5">
        <f>VLOOKUP(CONCATENATE($F243," ",$G243),AllocFactorMatrix,(AA$4+1),FALSE)*$E243</f>
        <v>-87626.755843192223</v>
      </c>
      <c r="AB243" s="5">
        <f t="shared" si="307"/>
        <v>-4469877.7929260395</v>
      </c>
      <c r="AC243" s="5">
        <f>VLOOKUP(CONCATENATE($F243," ",$G243),AllocFactorMatrix,(AC$4+1),FALSE)*$E243</f>
        <v>-57910.153686689548</v>
      </c>
      <c r="AD243" s="5">
        <f>VLOOKUP(CONCATENATE($F243," ",$G243),AllocFactorMatrix,(AD$4+1),FALSE)*$E243</f>
        <v>-200422.43798719544</v>
      </c>
      <c r="AE243" s="5">
        <f>VLOOKUP(CONCATENATE($F243," ",$G243),AllocFactorMatrix,(AE$4+1),FALSE)*$E243</f>
        <v>-41120.122036359906</v>
      </c>
    </row>
    <row r="244" spans="4:31" hidden="1" outlineLevel="1">
      <c r="E244" s="48"/>
      <c r="F244" s="167" t="str">
        <f>F251</f>
        <v>RB_GUP-Land_D</v>
      </c>
      <c r="G244" s="48" t="str">
        <f>$G$8</f>
        <v>PRODUCTION</v>
      </c>
      <c r="H244" s="4">
        <f t="shared" si="304"/>
        <v>0</v>
      </c>
      <c r="I244" s="5">
        <f t="shared" ref="I244:N244" si="336">VLOOKUP(CONCATENATE($F244," ",$G244),AllocFactorMatrix,(I$4+1),FALSE)*$E251</f>
        <v>0</v>
      </c>
      <c r="J244" s="47">
        <f t="shared" si="336"/>
        <v>0</v>
      </c>
      <c r="K244" s="47">
        <f t="shared" si="336"/>
        <v>0</v>
      </c>
      <c r="L244" s="5">
        <f t="shared" si="336"/>
        <v>0</v>
      </c>
      <c r="M244" s="5">
        <f t="shared" si="336"/>
        <v>0</v>
      </c>
      <c r="N244" s="5">
        <f t="shared" si="336"/>
        <v>0</v>
      </c>
      <c r="O244" s="5">
        <f t="shared" si="318"/>
        <v>0</v>
      </c>
      <c r="P244" s="5">
        <f>VLOOKUP(CONCATENATE($F244," ",$G244),AllocFactorMatrix,(P$4+1),FALSE)*$E251</f>
        <v>0</v>
      </c>
      <c r="Q244" s="5">
        <f>VLOOKUP(CONCATENATE($F244," ",$G244),AllocFactorMatrix,(Q$4+1),FALSE)*$E251</f>
        <v>0</v>
      </c>
      <c r="R244" s="5">
        <f>VLOOKUP(CONCATENATE($F244," ",$G244),AllocFactorMatrix,(R$4+1),FALSE)*$E251</f>
        <v>0</v>
      </c>
      <c r="S244" s="5">
        <f>VLOOKUP(CONCATENATE($F244," ",$G244),AllocFactorMatrix,(S$4+1),FALSE)*$E251</f>
        <v>0</v>
      </c>
      <c r="T244" s="5">
        <f t="shared" si="309"/>
        <v>0</v>
      </c>
      <c r="U244" s="5">
        <f>VLOOKUP(CONCATENATE($F244," ",$G244),AllocFactorMatrix,(U$4+1),FALSE)*$E251</f>
        <v>0</v>
      </c>
      <c r="V244" s="5">
        <f>VLOOKUP(CONCATENATE($F244," ",$G244),AllocFactorMatrix,(V$4+1),FALSE)*$E251</f>
        <v>0</v>
      </c>
      <c r="W244" s="5">
        <f>VLOOKUP(CONCATENATE($F244," ",$G244),AllocFactorMatrix,(W$4+1),FALSE)*$E251</f>
        <v>0</v>
      </c>
      <c r="X244" s="5">
        <f>VLOOKUP(CONCATENATE($F244," ",$G244),AllocFactorMatrix,(X$4+1),FALSE)*$E251</f>
        <v>0</v>
      </c>
      <c r="Y244" s="5">
        <f>SUBTOTAL(9,U244:X244)</f>
        <v>0</v>
      </c>
      <c r="Z244" s="5">
        <f>VLOOKUP(CONCATENATE($F244," ",$G244),AllocFactorMatrix,(Z$4+1),FALSE)*$E251</f>
        <v>0</v>
      </c>
      <c r="AA244" s="5">
        <f>VLOOKUP(CONCATENATE($F244," ",$G244),AllocFactorMatrix,(AA$4+1),FALSE)*$E251</f>
        <v>0</v>
      </c>
      <c r="AB244" s="5">
        <f t="shared" si="307"/>
        <v>0</v>
      </c>
      <c r="AC244" s="5">
        <f>VLOOKUP(CONCATENATE($F244," ",$G244),AllocFactorMatrix,(AC$4+1),FALSE)*$E251</f>
        <v>0</v>
      </c>
      <c r="AD244" s="5">
        <f>VLOOKUP(CONCATENATE($F244," ",$G244),AllocFactorMatrix,(AD$4+1),FALSE)*$E251</f>
        <v>0</v>
      </c>
      <c r="AE244" s="5">
        <f>VLOOKUP(CONCATENATE($F244," ",$G244),AllocFactorMatrix,(AE$4+1),FALSE)*$E251</f>
        <v>0</v>
      </c>
    </row>
    <row r="245" spans="4:31" hidden="1" outlineLevel="1">
      <c r="E245" s="48"/>
      <c r="F245" s="167" t="str">
        <f>F251</f>
        <v>RB_GUP-Land_D</v>
      </c>
      <c r="G245" s="48" t="str">
        <f>$G$9</f>
        <v>BULKTRAN</v>
      </c>
      <c r="H245" s="4">
        <f t="shared" si="304"/>
        <v>0</v>
      </c>
      <c r="I245" s="5">
        <f t="shared" ref="I245:N245" si="337">VLOOKUP(CONCATENATE($F245," ",$G245),AllocFactorMatrix,(I$4+1),FALSE)*$E251</f>
        <v>0</v>
      </c>
      <c r="J245" s="47">
        <f t="shared" si="337"/>
        <v>0</v>
      </c>
      <c r="K245" s="47">
        <f t="shared" si="337"/>
        <v>0</v>
      </c>
      <c r="L245" s="5">
        <f t="shared" si="337"/>
        <v>0</v>
      </c>
      <c r="M245" s="5">
        <f t="shared" si="337"/>
        <v>0</v>
      </c>
      <c r="N245" s="5">
        <f t="shared" si="337"/>
        <v>0</v>
      </c>
      <c r="O245" s="5">
        <f t="shared" si="318"/>
        <v>0</v>
      </c>
      <c r="P245" s="5">
        <f>VLOOKUP(CONCATENATE($F245," ",$G245),AllocFactorMatrix,(P$4+1),FALSE)*$E251</f>
        <v>0</v>
      </c>
      <c r="Q245" s="5">
        <f>VLOOKUP(CONCATENATE($F245," ",$G245),AllocFactorMatrix,(Q$4+1),FALSE)*$E251</f>
        <v>0</v>
      </c>
      <c r="R245" s="5">
        <f>VLOOKUP(CONCATENATE($F245," ",$G245),AllocFactorMatrix,(R$4+1),FALSE)*$E251</f>
        <v>0</v>
      </c>
      <c r="S245" s="5">
        <f>VLOOKUP(CONCATENATE($F245," ",$G245),AllocFactorMatrix,(S$4+1),FALSE)*$E251</f>
        <v>0</v>
      </c>
      <c r="T245" s="5">
        <f t="shared" si="309"/>
        <v>0</v>
      </c>
      <c r="U245" s="5">
        <f>VLOOKUP(CONCATENATE($F245," ",$G245),AllocFactorMatrix,(U$4+1),FALSE)*$E251</f>
        <v>0</v>
      </c>
      <c r="V245" s="5">
        <f>VLOOKUP(CONCATENATE($F245," ",$G245),AllocFactorMatrix,(V$4+1),FALSE)*$E251</f>
        <v>0</v>
      </c>
      <c r="W245" s="5">
        <f>VLOOKUP(CONCATENATE($F245," ",$G245),AllocFactorMatrix,(W$4+1),FALSE)*$E251</f>
        <v>0</v>
      </c>
      <c r="X245" s="5">
        <f>VLOOKUP(CONCATENATE($F245," ",$G245),AllocFactorMatrix,(X$4+1),FALSE)*$E251</f>
        <v>0</v>
      </c>
      <c r="Y245" s="5">
        <f t="shared" ref="Y245:Y251" si="338">SUBTOTAL(9,U245:X245)</f>
        <v>0</v>
      </c>
      <c r="Z245" s="5">
        <f>VLOOKUP(CONCATENATE($F245," ",$G245),AllocFactorMatrix,(Z$4+1),FALSE)*$E251</f>
        <v>0</v>
      </c>
      <c r="AA245" s="5">
        <f>VLOOKUP(CONCATENATE($F245," ",$G245),AllocFactorMatrix,(AA$4+1),FALSE)*$E251</f>
        <v>0</v>
      </c>
      <c r="AB245" s="5">
        <f t="shared" si="307"/>
        <v>0</v>
      </c>
      <c r="AC245" s="5">
        <f>VLOOKUP(CONCATENATE($F245," ",$G245),AllocFactorMatrix,(AC$4+1),FALSE)*$E251</f>
        <v>0</v>
      </c>
      <c r="AD245" s="5">
        <f>VLOOKUP(CONCATENATE($F245," ",$G245),AllocFactorMatrix,(AD$4+1),FALSE)*$E251</f>
        <v>0</v>
      </c>
      <c r="AE245" s="5">
        <f>VLOOKUP(CONCATENATE($F245," ",$G245),AllocFactorMatrix,(AE$4+1),FALSE)*$E251</f>
        <v>0</v>
      </c>
    </row>
    <row r="246" spans="4:31" hidden="1" outlineLevel="1">
      <c r="E246" s="48"/>
      <c r="F246" s="167" t="str">
        <f>F251</f>
        <v>RB_GUP-Land_D</v>
      </c>
      <c r="G246" s="48" t="str">
        <f>$G$10</f>
        <v>SUBTRAN</v>
      </c>
      <c r="H246" s="4">
        <f t="shared" si="304"/>
        <v>0</v>
      </c>
      <c r="I246" s="5">
        <f t="shared" ref="I246:N246" si="339">VLOOKUP(CONCATENATE($F246," ",$G246),AllocFactorMatrix,(I$4+1),FALSE)*$E251</f>
        <v>0</v>
      </c>
      <c r="J246" s="47">
        <f t="shared" si="339"/>
        <v>0</v>
      </c>
      <c r="K246" s="47">
        <f t="shared" si="339"/>
        <v>0</v>
      </c>
      <c r="L246" s="5">
        <f t="shared" si="339"/>
        <v>0</v>
      </c>
      <c r="M246" s="5">
        <f t="shared" si="339"/>
        <v>0</v>
      </c>
      <c r="N246" s="5">
        <f t="shared" si="339"/>
        <v>0</v>
      </c>
      <c r="O246" s="5">
        <f t="shared" si="318"/>
        <v>0</v>
      </c>
      <c r="P246" s="5">
        <f>VLOOKUP(CONCATENATE($F246," ",$G246),AllocFactorMatrix,(P$4+1),FALSE)*$E251</f>
        <v>0</v>
      </c>
      <c r="Q246" s="5">
        <f>VLOOKUP(CONCATENATE($F246," ",$G246),AllocFactorMatrix,(Q$4+1),FALSE)*$E251</f>
        <v>0</v>
      </c>
      <c r="R246" s="5">
        <f>VLOOKUP(CONCATENATE($F246," ",$G246),AllocFactorMatrix,(R$4+1),FALSE)*$E251</f>
        <v>0</v>
      </c>
      <c r="S246" s="5">
        <f>VLOOKUP(CONCATENATE($F246," ",$G246),AllocFactorMatrix,(S$4+1),FALSE)*$E251</f>
        <v>0</v>
      </c>
      <c r="T246" s="5">
        <f t="shared" si="309"/>
        <v>0</v>
      </c>
      <c r="U246" s="5">
        <f>VLOOKUP(CONCATENATE($F246," ",$G246),AllocFactorMatrix,(U$4+1),FALSE)*$E251</f>
        <v>0</v>
      </c>
      <c r="V246" s="5">
        <f>VLOOKUP(CONCATENATE($F246," ",$G246),AllocFactorMatrix,(V$4+1),FALSE)*$E251</f>
        <v>0</v>
      </c>
      <c r="W246" s="5">
        <f>VLOOKUP(CONCATENATE($F246," ",$G246),AllocFactorMatrix,(W$4+1),FALSE)*$E251</f>
        <v>0</v>
      </c>
      <c r="X246" s="5">
        <f>VLOOKUP(CONCATENATE($F246," ",$G246),AllocFactorMatrix,(X$4+1),FALSE)*$E251</f>
        <v>0</v>
      </c>
      <c r="Y246" s="5">
        <f t="shared" si="338"/>
        <v>0</v>
      </c>
      <c r="Z246" s="5">
        <f>VLOOKUP(CONCATENATE($F246," ",$G246),AllocFactorMatrix,(Z$4+1),FALSE)*$E251</f>
        <v>0</v>
      </c>
      <c r="AA246" s="5">
        <f>VLOOKUP(CONCATENATE($F246," ",$G246),AllocFactorMatrix,(AA$4+1),FALSE)*$E251</f>
        <v>0</v>
      </c>
      <c r="AB246" s="5">
        <f t="shared" si="307"/>
        <v>0</v>
      </c>
      <c r="AC246" s="5">
        <f>VLOOKUP(CONCATENATE($F246," ",$G246),AllocFactorMatrix,(AC$4+1),FALSE)*$E251</f>
        <v>0</v>
      </c>
      <c r="AD246" s="5">
        <f>VLOOKUP(CONCATENATE($F246," ",$G246),AllocFactorMatrix,(AD$4+1),FALSE)*$E251</f>
        <v>0</v>
      </c>
      <c r="AE246" s="5">
        <f>VLOOKUP(CONCATENATE($F246," ",$G246),AllocFactorMatrix,(AE$4+1),FALSE)*$E251</f>
        <v>0</v>
      </c>
    </row>
    <row r="247" spans="4:31" hidden="1" outlineLevel="1">
      <c r="E247" s="48"/>
      <c r="F247" s="167" t="str">
        <f>F251</f>
        <v>RB_GUP-Land_D</v>
      </c>
      <c r="G247" s="48" t="str">
        <f>$G$11</f>
        <v>DISTPRI</v>
      </c>
      <c r="H247" s="4">
        <f t="shared" si="304"/>
        <v>-159532658.44582048</v>
      </c>
      <c r="I247" s="5">
        <f t="shared" ref="I247:N247" si="340">VLOOKUP(CONCATENATE($F247," ",$G247),AllocFactorMatrix,(I$4+1),FALSE)*$E251</f>
        <v>-104445962.14993535</v>
      </c>
      <c r="J247" s="47">
        <f t="shared" si="340"/>
        <v>-17150.17844665857</v>
      </c>
      <c r="K247" s="47">
        <f t="shared" si="340"/>
        <v>-31732.742555658082</v>
      </c>
      <c r="L247" s="5">
        <f t="shared" si="340"/>
        <v>-24437582.795131966</v>
      </c>
      <c r="M247" s="5">
        <f t="shared" si="340"/>
        <v>-341489.16322014184</v>
      </c>
      <c r="N247" s="5">
        <f t="shared" si="340"/>
        <v>0</v>
      </c>
      <c r="O247" s="5">
        <f t="shared" si="318"/>
        <v>-24779071.958352108</v>
      </c>
      <c r="P247" s="5">
        <f>VLOOKUP(CONCATENATE($F247," ",$G247),AllocFactorMatrix,(P$4+1),FALSE)*$E251</f>
        <v>-14171860.579027889</v>
      </c>
      <c r="Q247" s="5">
        <f>VLOOKUP(CONCATENATE($F247," ",$G247),AllocFactorMatrix,(Q$4+1),FALSE)*$E251</f>
        <v>-2550146.4972261591</v>
      </c>
      <c r="R247" s="5">
        <f>VLOOKUP(CONCATENATE($F247," ",$G247),AllocFactorMatrix,(R$4+1),FALSE)*$E251</f>
        <v>0</v>
      </c>
      <c r="S247" s="5">
        <f>VLOOKUP(CONCATENATE($F247," ",$G247),AllocFactorMatrix,(S$4+1),FALSE)*$E251</f>
        <v>0</v>
      </c>
      <c r="T247" s="5">
        <f t="shared" si="309"/>
        <v>-16722007.076254047</v>
      </c>
      <c r="U247" s="5">
        <f>VLOOKUP(CONCATENATE($F247," ",$G247),AllocFactorMatrix,(U$4+1),FALSE)*$E251</f>
        <v>-641751.30138445564</v>
      </c>
      <c r="V247" s="5">
        <f>VLOOKUP(CONCATENATE($F247," ",$G247),AllocFactorMatrix,(V$4+1),FALSE)*$E251</f>
        <v>-8874048.9559983443</v>
      </c>
      <c r="W247" s="5">
        <f>VLOOKUP(CONCATENATE($F247," ",$G247),AllocFactorMatrix,(W$4+1),FALSE)*$E251</f>
        <v>0</v>
      </c>
      <c r="X247" s="5">
        <f>VLOOKUP(CONCATENATE($F247," ",$G247),AllocFactorMatrix,(X$4+1),FALSE)*$E251</f>
        <v>0</v>
      </c>
      <c r="Y247" s="5">
        <f t="shared" si="338"/>
        <v>-9515800.2573828008</v>
      </c>
      <c r="Z247" s="5">
        <f>VLOOKUP(CONCATENATE($F247," ",$G247),AllocFactorMatrix,(Z$4+1),FALSE)*$E251</f>
        <v>-3891541.8814362753</v>
      </c>
      <c r="AA247" s="5">
        <f>VLOOKUP(CONCATENATE($F247," ",$G247),AllocFactorMatrix,(AA$4+1),FALSE)*$E251</f>
        <v>-78109.3825595245</v>
      </c>
      <c r="AB247" s="5">
        <f t="shared" si="307"/>
        <v>-3969651.2639957997</v>
      </c>
      <c r="AC247" s="5">
        <f>VLOOKUP(CONCATENATE($F247," ",$G247),AllocFactorMatrix,(AC$4+1),FALSE)*$E251</f>
        <v>-51282.818898054655</v>
      </c>
      <c r="AD247" s="5">
        <f>VLOOKUP(CONCATENATE($F247," ",$G247),AllocFactorMatrix,(AD$4+1),FALSE)*$E251</f>
        <v>0</v>
      </c>
      <c r="AE247" s="5">
        <f>VLOOKUP(CONCATENATE($F247," ",$G247),AllocFactorMatrix,(AE$4+1),FALSE)*$E251</f>
        <v>0</v>
      </c>
    </row>
    <row r="248" spans="4:31" hidden="1" outlineLevel="1">
      <c r="E248" s="48"/>
      <c r="F248" s="167" t="str">
        <f>F251</f>
        <v>RB_GUP-Land_D</v>
      </c>
      <c r="G248" s="48" t="str">
        <f>$G$12</f>
        <v>DISTSEC</v>
      </c>
      <c r="H248" s="4">
        <f t="shared" si="304"/>
        <v>-77960051.548576996</v>
      </c>
      <c r="I248" s="5">
        <f t="shared" ref="I248:N248" si="341">VLOOKUP(CONCATENATE($F248," ",$G248),AllocFactorMatrix,(I$4+1),FALSE)*$E251</f>
        <v>-57840212.315812089</v>
      </c>
      <c r="J248" s="47">
        <f t="shared" si="341"/>
        <v>-14338.290509547145</v>
      </c>
      <c r="K248" s="47">
        <f t="shared" si="341"/>
        <v>-18572.03770724807</v>
      </c>
      <c r="L248" s="5">
        <f t="shared" si="341"/>
        <v>-11658667.233178273</v>
      </c>
      <c r="M248" s="5">
        <f t="shared" si="341"/>
        <v>0</v>
      </c>
      <c r="N248" s="5">
        <f t="shared" si="341"/>
        <v>0</v>
      </c>
      <c r="O248" s="5">
        <f t="shared" si="318"/>
        <v>-11658667.233178273</v>
      </c>
      <c r="P248" s="5">
        <f>VLOOKUP(CONCATENATE($F248," ",$G248),AllocFactorMatrix,(P$4+1),FALSE)*$E251</f>
        <v>-5819934.697810242</v>
      </c>
      <c r="Q248" s="5">
        <f>VLOOKUP(CONCATENATE($F248," ",$G248),AllocFactorMatrix,(Q$4+1),FALSE)*$E251</f>
        <v>0</v>
      </c>
      <c r="R248" s="5">
        <f>VLOOKUP(CONCATENATE($F248," ",$G248),AllocFactorMatrix,(R$4+1),FALSE)*$E251</f>
        <v>0</v>
      </c>
      <c r="S248" s="5">
        <f>VLOOKUP(CONCATENATE($F248," ",$G248),AllocFactorMatrix,(S$4+1),FALSE)*$E251</f>
        <v>0</v>
      </c>
      <c r="T248" s="5">
        <f t="shared" si="309"/>
        <v>-5819934.697810242</v>
      </c>
      <c r="U248" s="5">
        <f>VLOOKUP(CONCATENATE($F248," ",$G248),AllocFactorMatrix,(U$4+1),FALSE)*$E251</f>
        <v>-217953.30573764379</v>
      </c>
      <c r="V248" s="5">
        <f>VLOOKUP(CONCATENATE($F248," ",$G248),AllocFactorMatrix,(V$4+1),FALSE)*$E251</f>
        <v>0</v>
      </c>
      <c r="W248" s="5">
        <f>VLOOKUP(CONCATENATE($F248," ",$G248),AllocFactorMatrix,(W$4+1),FALSE)*$E251</f>
        <v>0</v>
      </c>
      <c r="X248" s="5">
        <f>VLOOKUP(CONCATENATE($F248," ",$G248),AllocFactorMatrix,(X$4+1),FALSE)*$E251</f>
        <v>0</v>
      </c>
      <c r="Y248" s="5">
        <f t="shared" si="338"/>
        <v>-217953.30573764379</v>
      </c>
      <c r="Z248" s="5">
        <f>VLOOKUP(CONCATENATE($F248," ",$G248),AllocFactorMatrix,(Z$4+1),FALSE)*$E251</f>
        <v>-1647153.4597562053</v>
      </c>
      <c r="AA248" s="5">
        <f>VLOOKUP(CONCATENATE($F248," ",$G248),AllocFactorMatrix,(AA$4+1),FALSE)*$E251</f>
        <v>0</v>
      </c>
      <c r="AB248" s="5">
        <f t="shared" si="307"/>
        <v>-1647153.4597562053</v>
      </c>
      <c r="AC248" s="5">
        <f>VLOOKUP(CONCATENATE($F248," ",$G248),AllocFactorMatrix,(AC$4+1),FALSE)*$E251</f>
        <v>-19475.237109424274</v>
      </c>
      <c r="AD248" s="5">
        <f>VLOOKUP(CONCATENATE($F248," ",$G248),AllocFactorMatrix,(AD$4+1),FALSE)*$E251</f>
        <v>-599442.15323181543</v>
      </c>
      <c r="AE248" s="5">
        <f>VLOOKUP(CONCATENATE($F248," ",$G248),AllocFactorMatrix,(AE$4+1),FALSE)*$E251</f>
        <v>-124302.81772449927</v>
      </c>
    </row>
    <row r="249" spans="4:31" hidden="1" outlineLevel="1">
      <c r="E249" s="48"/>
      <c r="F249" s="167" t="str">
        <f>F251</f>
        <v>RB_GUP-Land_D</v>
      </c>
      <c r="G249" s="48" t="str">
        <f>$G$13</f>
        <v>ENERGY</v>
      </c>
      <c r="H249" s="4">
        <f t="shared" si="304"/>
        <v>0</v>
      </c>
      <c r="I249" s="5">
        <f t="shared" ref="I249:N249" si="342">VLOOKUP(CONCATENATE($F249," ",$G249),AllocFactorMatrix,(I$4+1),FALSE)*$E251</f>
        <v>0</v>
      </c>
      <c r="J249" s="47">
        <f t="shared" si="342"/>
        <v>0</v>
      </c>
      <c r="K249" s="47">
        <f t="shared" si="342"/>
        <v>0</v>
      </c>
      <c r="L249" s="5">
        <f t="shared" si="342"/>
        <v>0</v>
      </c>
      <c r="M249" s="5">
        <f t="shared" si="342"/>
        <v>0</v>
      </c>
      <c r="N249" s="5">
        <f t="shared" si="342"/>
        <v>0</v>
      </c>
      <c r="O249" s="5">
        <f t="shared" si="318"/>
        <v>0</v>
      </c>
      <c r="P249" s="5">
        <f>VLOOKUP(CONCATENATE($F249," ",$G249),AllocFactorMatrix,(P$4+1),FALSE)*$E251</f>
        <v>0</v>
      </c>
      <c r="Q249" s="5">
        <f>VLOOKUP(CONCATENATE($F249," ",$G249),AllocFactorMatrix,(Q$4+1),FALSE)*$E251</f>
        <v>0</v>
      </c>
      <c r="R249" s="5">
        <f>VLOOKUP(CONCATENATE($F249," ",$G249),AllocFactorMatrix,(R$4+1),FALSE)*$E251</f>
        <v>0</v>
      </c>
      <c r="S249" s="5">
        <f>VLOOKUP(CONCATENATE($F249," ",$G249),AllocFactorMatrix,(S$4+1),FALSE)*$E251</f>
        <v>0</v>
      </c>
      <c r="T249" s="5">
        <f t="shared" si="309"/>
        <v>0</v>
      </c>
      <c r="U249" s="5">
        <f>VLOOKUP(CONCATENATE($F249," ",$G249),AllocFactorMatrix,(U$4+1),FALSE)*$E251</f>
        <v>0</v>
      </c>
      <c r="V249" s="5">
        <f>VLOOKUP(CONCATENATE($F249," ",$G249),AllocFactorMatrix,(V$4+1),FALSE)*$E251</f>
        <v>0</v>
      </c>
      <c r="W249" s="5">
        <f>VLOOKUP(CONCATENATE($F249," ",$G249),AllocFactorMatrix,(W$4+1),FALSE)*$E251</f>
        <v>0</v>
      </c>
      <c r="X249" s="5">
        <f>VLOOKUP(CONCATENATE($F249," ",$G249),AllocFactorMatrix,(X$4+1),FALSE)*$E251</f>
        <v>0</v>
      </c>
      <c r="Y249" s="5">
        <f t="shared" si="338"/>
        <v>0</v>
      </c>
      <c r="Z249" s="5">
        <f>VLOOKUP(CONCATENATE($F249," ",$G249),AllocFactorMatrix,(Z$4+1),FALSE)*$E251</f>
        <v>0</v>
      </c>
      <c r="AA249" s="5">
        <f>VLOOKUP(CONCATENATE($F249," ",$G249),AllocFactorMatrix,(AA$4+1),FALSE)*$E251</f>
        <v>0</v>
      </c>
      <c r="AB249" s="5">
        <f t="shared" si="307"/>
        <v>0</v>
      </c>
      <c r="AC249" s="5">
        <f>VLOOKUP(CONCATENATE($F249," ",$G249),AllocFactorMatrix,(AC$4+1),FALSE)*$E251</f>
        <v>0</v>
      </c>
      <c r="AD249" s="5">
        <f>VLOOKUP(CONCATENATE($F249," ",$G249),AllocFactorMatrix,(AD$4+1),FALSE)*$E251</f>
        <v>0</v>
      </c>
      <c r="AE249" s="5">
        <f>VLOOKUP(CONCATENATE($F249," ",$G249),AllocFactorMatrix,(AE$4+1),FALSE)*$E251</f>
        <v>0</v>
      </c>
    </row>
    <row r="250" spans="4:31" hidden="1" outlineLevel="1">
      <c r="E250" s="48"/>
      <c r="F250" s="167" t="str">
        <f>F251</f>
        <v>RB_GUP-Land_D</v>
      </c>
      <c r="G250" s="48" t="str">
        <f>$G$14</f>
        <v>CUSTOMER</v>
      </c>
      <c r="H250" s="4">
        <f t="shared" si="304"/>
        <v>-34170774.005602606</v>
      </c>
      <c r="I250" s="5">
        <f t="shared" ref="I250:N250" si="343">VLOOKUP(CONCATENATE($F250," ",$G250),AllocFactorMatrix,(I$4+1),FALSE)*$E251</f>
        <v>-15975831.896608047</v>
      </c>
      <c r="J250" s="47">
        <f t="shared" si="343"/>
        <v>-3223.7431612513797</v>
      </c>
      <c r="K250" s="47">
        <f t="shared" si="343"/>
        <v>-1834.5709569246415</v>
      </c>
      <c r="L250" s="5">
        <f t="shared" si="343"/>
        <v>-5398150.7782035032</v>
      </c>
      <c r="M250" s="5">
        <f t="shared" si="343"/>
        <v>-365097.57393274514</v>
      </c>
      <c r="N250" s="5">
        <f t="shared" si="343"/>
        <v>-61499.53787389311</v>
      </c>
      <c r="O250" s="5">
        <f t="shared" si="318"/>
        <v>-5824747.8900101418</v>
      </c>
      <c r="P250" s="5">
        <f>VLOOKUP(CONCATENATE($F250," ",$G250),AllocFactorMatrix,(P$4+1),FALSE)*$E251</f>
        <v>-440122.62297109928</v>
      </c>
      <c r="Q250" s="5">
        <f>VLOOKUP(CONCATENATE($F250," ",$G250),AllocFactorMatrix,(Q$4+1),FALSE)*$E251</f>
        <v>-128428.76759755974</v>
      </c>
      <c r="R250" s="5">
        <f>VLOOKUP(CONCATENATE($F250," ",$G250),AllocFactorMatrix,(R$4+1),FALSE)*$E251</f>
        <v>-151251.7652922431</v>
      </c>
      <c r="S250" s="5">
        <f>VLOOKUP(CONCATENATE($F250," ",$G250),AllocFactorMatrix,(S$4+1),FALSE)*$E251</f>
        <v>-18906.210175247616</v>
      </c>
      <c r="T250" s="5">
        <f t="shared" si="309"/>
        <v>-738709.36603614979</v>
      </c>
      <c r="U250" s="5">
        <f>VLOOKUP(CONCATENATE($F250," ",$G250),AllocFactorMatrix,(U$4+1),FALSE)*$E251</f>
        <v>-2896.5623786139404</v>
      </c>
      <c r="V250" s="5">
        <f>VLOOKUP(CONCATENATE($F250," ",$G250),AllocFactorMatrix,(V$4+1),FALSE)*$E251</f>
        <v>-91063.920566706787</v>
      </c>
      <c r="W250" s="5">
        <f>VLOOKUP(CONCATENATE($F250," ",$G250),AllocFactorMatrix,(W$4+1),FALSE)*$E251</f>
        <v>-254246.65223997887</v>
      </c>
      <c r="X250" s="5">
        <f>VLOOKUP(CONCATENATE($F250," ",$G250),AllocFactorMatrix,(X$4+1),FALSE)*$E251</f>
        <v>-75624.609157628001</v>
      </c>
      <c r="Y250" s="5">
        <f t="shared" si="338"/>
        <v>-423831.74434292759</v>
      </c>
      <c r="Z250" s="5">
        <f>VLOOKUP(CONCATENATE($F250," ",$G250),AllocFactorMatrix,(Z$4+1),FALSE)*$E251</f>
        <v>-88631.243017804649</v>
      </c>
      <c r="AA250" s="5">
        <f>VLOOKUP(CONCATENATE($F250," ",$G250),AllocFactorMatrix,(AA$4+1),FALSE)*$E251</f>
        <v>-1677.9947477743558</v>
      </c>
      <c r="AB250" s="5">
        <f t="shared" si="307"/>
        <v>-90309.237765579004</v>
      </c>
      <c r="AC250" s="5">
        <f>VLOOKUP(CONCATENATE($F250," ",$G250),AllocFactorMatrix,(AC$4+1),FALSE)*$E251</f>
        <v>-8648.4802116189676</v>
      </c>
      <c r="AD250" s="5">
        <f>VLOOKUP(CONCATENATE($F250," ",$G250),AllocFactorMatrix,(AD$4+1),FALSE)*$E251</f>
        <v>-9794904.0949754287</v>
      </c>
      <c r="AE250" s="5">
        <f>VLOOKUP(CONCATENATE($F250," ",$G250),AllocFactorMatrix,(AE$4+1),FALSE)*$E251</f>
        <v>-1308732.9815345434</v>
      </c>
    </row>
    <row r="251" spans="4:31" collapsed="1">
      <c r="D251" s="48" t="s">
        <v>8</v>
      </c>
      <c r="E251" s="54">
        <v>-271663484</v>
      </c>
      <c r="F251" s="87" t="s">
        <v>542</v>
      </c>
      <c r="G251" s="48" t="str">
        <f>$G$15</f>
        <v>TOTAL</v>
      </c>
      <c r="H251" s="4">
        <f t="shared" si="304"/>
        <v>-271663484.00000006</v>
      </c>
      <c r="I251" s="5">
        <f t="shared" ref="I251:N251" si="344">VLOOKUP(CONCATENATE($F251," ",$G251),AllocFactorMatrix,(I$4+1),FALSE)*$E251</f>
        <v>-178262006.36235547</v>
      </c>
      <c r="J251" s="47">
        <f t="shared" si="344"/>
        <v>-34712.212117457093</v>
      </c>
      <c r="K251" s="47">
        <f t="shared" si="344"/>
        <v>-52139.351219830794</v>
      </c>
      <c r="L251" s="5">
        <f t="shared" si="344"/>
        <v>-41494400.806513742</v>
      </c>
      <c r="M251" s="5">
        <f t="shared" si="344"/>
        <v>-706586.73715288693</v>
      </c>
      <c r="N251" s="5">
        <f t="shared" si="344"/>
        <v>-61499.53787389311</v>
      </c>
      <c r="O251" s="5">
        <f t="shared" si="318"/>
        <v>-42262487.081540525</v>
      </c>
      <c r="P251" s="5">
        <f>VLOOKUP(CONCATENATE($F251," ",$G251),AllocFactorMatrix,(P$4+1),FALSE)*$E251</f>
        <v>-20431917.89980923</v>
      </c>
      <c r="Q251" s="5">
        <f>VLOOKUP(CONCATENATE($F251," ",$G251),AllocFactorMatrix,(Q$4+1),FALSE)*$E251</f>
        <v>-2678575.2648237189</v>
      </c>
      <c r="R251" s="5">
        <f>VLOOKUP(CONCATENATE($F251," ",$G251),AllocFactorMatrix,(R$4+1),FALSE)*$E251</f>
        <v>-151251.7652922431</v>
      </c>
      <c r="S251" s="5">
        <f>VLOOKUP(CONCATENATE($F251," ",$G251),AllocFactorMatrix,(S$4+1),FALSE)*$E251</f>
        <v>-18906.210175247616</v>
      </c>
      <c r="T251" s="5">
        <f t="shared" si="309"/>
        <v>-23280651.140100438</v>
      </c>
      <c r="U251" s="5">
        <f>VLOOKUP(CONCATENATE($F251," ",$G251),AllocFactorMatrix,(U$4+1),FALSE)*$E251</f>
        <v>-862601.16950071324</v>
      </c>
      <c r="V251" s="5">
        <f>VLOOKUP(CONCATENATE($F251," ",$G251),AllocFactorMatrix,(V$4+1),FALSE)*$E251</f>
        <v>-8965112.8765650503</v>
      </c>
      <c r="W251" s="5">
        <f>VLOOKUP(CONCATENATE($F251," ",$G251),AllocFactorMatrix,(W$4+1),FALSE)*$E251</f>
        <v>-254246.65223997887</v>
      </c>
      <c r="X251" s="5">
        <f>VLOOKUP(CONCATENATE($F251," ",$G251),AllocFactorMatrix,(X$4+1),FALSE)*$E251</f>
        <v>-75624.609157628001</v>
      </c>
      <c r="Y251" s="5">
        <f t="shared" si="338"/>
        <v>-10157585.307463368</v>
      </c>
      <c r="Z251" s="5">
        <f>VLOOKUP(CONCATENATE($F251," ",$G251),AllocFactorMatrix,(Z$4+1),FALSE)*$E251</f>
        <v>-5627326.584210285</v>
      </c>
      <c r="AA251" s="5">
        <f>VLOOKUP(CONCATENATE($F251," ",$G251),AllocFactorMatrix,(AA$4+1),FALSE)*$E251</f>
        <v>-79787.377307298855</v>
      </c>
      <c r="AB251" s="5">
        <f t="shared" si="307"/>
        <v>-5707113.9615175836</v>
      </c>
      <c r="AC251" s="5">
        <f>VLOOKUP(CONCATENATE($F251," ",$G251),AllocFactorMatrix,(AC$4+1),FALSE)*$E251</f>
        <v>-79406.536219097892</v>
      </c>
      <c r="AD251" s="5">
        <f>VLOOKUP(CONCATENATE($F251," ",$G251),AllocFactorMatrix,(AD$4+1),FALSE)*$E251</f>
        <v>-10394346.248207245</v>
      </c>
      <c r="AE251" s="5">
        <f>VLOOKUP(CONCATENATE($F251," ",$G251),AllocFactorMatrix,(AE$4+1),FALSE)*$E251</f>
        <v>-1433035.7992590428</v>
      </c>
    </row>
    <row r="252" spans="4:31" hidden="1" outlineLevel="1">
      <c r="E252" s="48"/>
      <c r="F252" s="167" t="str">
        <f>F259</f>
        <v>RB_GUP-Land_G</v>
      </c>
      <c r="G252" s="48" t="str">
        <f>$G$8</f>
        <v>PRODUCTION</v>
      </c>
      <c r="H252" s="4">
        <f t="shared" ca="1" si="304"/>
        <v>-16323041.845551936</v>
      </c>
      <c r="I252" s="5">
        <f t="shared" ref="I252:N252" ca="1" si="345">VLOOKUP(CONCATENATE($F252," ",$G252),AllocFactorMatrix,(I$4+1),FALSE)*$E259</f>
        <v>-8394465.8897702489</v>
      </c>
      <c r="J252" s="47">
        <f t="shared" ca="1" si="345"/>
        <v>-1877.9859206309798</v>
      </c>
      <c r="K252" s="47">
        <f t="shared" ca="1" si="345"/>
        <v>-3288.2194407198667</v>
      </c>
      <c r="L252" s="5">
        <f t="shared" ca="1" si="345"/>
        <v>-1956476.9569391848</v>
      </c>
      <c r="M252" s="5">
        <f t="shared" ca="1" si="345"/>
        <v>-27224.351955420185</v>
      </c>
      <c r="N252" s="5">
        <f t="shared" ca="1" si="345"/>
        <v>-3791.6364253960755</v>
      </c>
      <c r="O252" s="5">
        <f t="shared" ca="1" si="318"/>
        <v>-1987492.9453200009</v>
      </c>
      <c r="P252" s="5">
        <f ca="1">VLOOKUP(CONCATENATE($F252," ",$G252),AllocFactorMatrix,(P$4+1),FALSE)*$E259</f>
        <v>-1163698.2285151966</v>
      </c>
      <c r="Q252" s="5">
        <f ca="1">VLOOKUP(CONCATENATE($F252," ",$G252),AllocFactorMatrix,(Q$4+1),FALSE)*$E259</f>
        <v>-208836.0955544122</v>
      </c>
      <c r="R252" s="5">
        <f ca="1">VLOOKUP(CONCATENATE($F252," ",$G252),AllocFactorMatrix,(R$4+1),FALSE)*$E259</f>
        <v>-42349.829044703401</v>
      </c>
      <c r="S252" s="5">
        <f ca="1">VLOOKUP(CONCATENATE($F252," ",$G252),AllocFactorMatrix,(S$4+1),FALSE)*$E259</f>
        <v>-1608.2156064494945</v>
      </c>
      <c r="T252" s="5">
        <f t="shared" ca="1" si="309"/>
        <v>-1416492.3687207615</v>
      </c>
      <c r="U252" s="5">
        <f ca="1">VLOOKUP(CONCATENATE($F252," ",$G252),AllocFactorMatrix,(U$4+1),FALSE)*$E259</f>
        <v>-55191.693523396607</v>
      </c>
      <c r="V252" s="5">
        <f ca="1">VLOOKUP(CONCATENATE($F252," ",$G252),AllocFactorMatrix,(V$4+1),FALSE)*$E259</f>
        <v>-745119.73298773367</v>
      </c>
      <c r="W252" s="5">
        <f ca="1">VLOOKUP(CONCATENATE($F252," ",$G252),AllocFactorMatrix,(W$4+1),FALSE)*$E259</f>
        <v>-2849783.8653860921</v>
      </c>
      <c r="X252" s="5">
        <f ca="1">VLOOKUP(CONCATENATE($F252," ",$G252),AllocFactorMatrix,(X$4+1),FALSE)*$E259</f>
        <v>-516264.7780771291</v>
      </c>
      <c r="Y252" s="5">
        <f ca="1">SUBTOTAL(9,U252:X252)</f>
        <v>-4166360.0699743517</v>
      </c>
      <c r="Z252" s="5">
        <f ca="1">VLOOKUP(CONCATENATE($F252," ",$G252),AllocFactorMatrix,(Z$4+1),FALSE)*$E259</f>
        <v>-319864.76425393537</v>
      </c>
      <c r="AA252" s="5">
        <f ca="1">VLOOKUP(CONCATENATE($F252," ",$G252),AllocFactorMatrix,(AA$4+1),FALSE)*$E259</f>
        <v>-6388.519761126573</v>
      </c>
      <c r="AB252" s="5">
        <f t="shared" ca="1" si="307"/>
        <v>-326253.28401506192</v>
      </c>
      <c r="AC252" s="5">
        <f ca="1">VLOOKUP(CONCATENATE($F252," ",$G252),AllocFactorMatrix,(AC$4+1),FALSE)*$E259</f>
        <v>-4219.5337188579861</v>
      </c>
      <c r="AD252" s="5">
        <f ca="1">VLOOKUP(CONCATENATE($F252," ",$G252),AllocFactorMatrix,(AD$4+1),FALSE)*$E259</f>
        <v>-18745.571224258474</v>
      </c>
      <c r="AE252" s="5">
        <f ca="1">VLOOKUP(CONCATENATE($F252," ",$G252),AllocFactorMatrix,(AE$4+1),FALSE)*$E259</f>
        <v>-3845.9774470562556</v>
      </c>
    </row>
    <row r="253" spans="4:31" hidden="1" outlineLevel="1">
      <c r="E253" s="48"/>
      <c r="F253" s="167" t="str">
        <f>F259</f>
        <v>RB_GUP-Land_G</v>
      </c>
      <c r="G253" s="48" t="str">
        <f>$G$9</f>
        <v>BULKTRAN</v>
      </c>
      <c r="H253" s="4">
        <f t="shared" ca="1" si="304"/>
        <v>-2530200.6005258057</v>
      </c>
      <c r="I253" s="5">
        <f t="shared" ref="I253:N253" ca="1" si="346">VLOOKUP(CONCATENATE($F253," ",$G253),AllocFactorMatrix,(I$4+1),FALSE)*$E259</f>
        <v>-1301208.6127303378</v>
      </c>
      <c r="J253" s="47">
        <f t="shared" ca="1" si="346"/>
        <v>-291.10267247487894</v>
      </c>
      <c r="K253" s="47">
        <f t="shared" ca="1" si="346"/>
        <v>-509.70002296704985</v>
      </c>
      <c r="L253" s="5">
        <f t="shared" ca="1" si="346"/>
        <v>-303269.40396292211</v>
      </c>
      <c r="M253" s="5">
        <f t="shared" ca="1" si="346"/>
        <v>-4219.9898963868754</v>
      </c>
      <c r="N253" s="5">
        <f t="shared" ca="1" si="346"/>
        <v>-587.73363759567019</v>
      </c>
      <c r="O253" s="5">
        <f t="shared" ca="1" si="318"/>
        <v>-308077.12749690464</v>
      </c>
      <c r="P253" s="5">
        <f ca="1">VLOOKUP(CONCATENATE($F253," ",$G253),AllocFactorMatrix,(P$4+1),FALSE)*$E259</f>
        <v>-180382.43021611156</v>
      </c>
      <c r="Q253" s="5">
        <f ca="1">VLOOKUP(CONCATENATE($F253," ",$G253),AllocFactorMatrix,(Q$4+1),FALSE)*$E259</f>
        <v>-32371.246694268793</v>
      </c>
      <c r="R253" s="5">
        <f ca="1">VLOOKUP(CONCATENATE($F253," ",$G253),AllocFactorMatrix,(R$4+1),FALSE)*$E259</f>
        <v>-6564.5584870121756</v>
      </c>
      <c r="S253" s="5">
        <f ca="1">VLOOKUP(CONCATENATE($F253," ",$G253),AllocFactorMatrix,(S$4+1),FALSE)*$E259</f>
        <v>-249.28613990671599</v>
      </c>
      <c r="T253" s="5">
        <f t="shared" ref="T253:T261" ca="1" si="347">SUBTOTAL(9,P253:S253)</f>
        <v>-219567.52153729924</v>
      </c>
      <c r="U253" s="5">
        <f ca="1">VLOOKUP(CONCATENATE($F253," ",$G253),AllocFactorMatrix,(U$4+1),FALSE)*$E259</f>
        <v>-8555.1490597315715</v>
      </c>
      <c r="V253" s="5">
        <f ca="1">VLOOKUP(CONCATENATE($F253," ",$G253),AllocFactorMatrix,(V$4+1),FALSE)*$E259</f>
        <v>-115499.45247386114</v>
      </c>
      <c r="W253" s="5">
        <f ca="1">VLOOKUP(CONCATENATE($F253," ",$G253),AllocFactorMatrix,(W$4+1),FALSE)*$E259</f>
        <v>-441739.04078629013</v>
      </c>
      <c r="X253" s="5">
        <f ca="1">VLOOKUP(CONCATENATE($F253," ",$G253),AllocFactorMatrix,(X$4+1),FALSE)*$E259</f>
        <v>-80025.124231181006</v>
      </c>
      <c r="Y253" s="5">
        <f t="shared" ref="Y253:Y259" ca="1" si="348">SUBTOTAL(9,U253:X253)</f>
        <v>-645818.76655106386</v>
      </c>
      <c r="Z253" s="5">
        <f ca="1">VLOOKUP(CONCATENATE($F253," ",$G253),AllocFactorMatrix,(Z$4+1),FALSE)*$E259</f>
        <v>-49581.568574051496</v>
      </c>
      <c r="AA253" s="5">
        <f ca="1">VLOOKUP(CONCATENATE($F253," ",$G253),AllocFactorMatrix,(AA$4+1),FALSE)*$E259</f>
        <v>-990.27109585448193</v>
      </c>
      <c r="AB253" s="5">
        <f t="shared" ca="1" si="307"/>
        <v>-50571.839669905981</v>
      </c>
      <c r="AC253" s="5">
        <f ca="1">VLOOKUP(CONCATENATE($F253," ",$G253),AllocFactorMatrix,(AC$4+1),FALSE)*$E259</f>
        <v>-654.06110272899627</v>
      </c>
      <c r="AD253" s="5">
        <f ca="1">VLOOKUP(CONCATENATE($F253," ",$G253),AllocFactorMatrix,(AD$4+1),FALSE)*$E259</f>
        <v>-2905.7118163145706</v>
      </c>
      <c r="AE253" s="5">
        <f ca="1">VLOOKUP(CONCATENATE($F253," ",$G253),AllocFactorMatrix,(AE$4+1),FALSE)*$E259</f>
        <v>-596.15692578783</v>
      </c>
    </row>
    <row r="254" spans="4:31" hidden="1" outlineLevel="1">
      <c r="E254" s="48"/>
      <c r="F254" s="167" t="str">
        <f>F259</f>
        <v>RB_GUP-Land_G</v>
      </c>
      <c r="G254" s="48" t="str">
        <f>$G$10</f>
        <v>SUBTRAN</v>
      </c>
      <c r="H254" s="4">
        <f t="shared" ca="1" si="304"/>
        <v>-701217.79095031833</v>
      </c>
      <c r="I254" s="5">
        <f t="shared" ref="I254:N254" ca="1" si="349">VLOOKUP(CONCATENATE($F254," ",$G254),AllocFactorMatrix,(I$4+1),FALSE)*$E259</f>
        <v>-358231.25474602269</v>
      </c>
      <c r="J254" s="47">
        <f t="shared" ca="1" si="349"/>
        <v>-58.332526771029961</v>
      </c>
      <c r="K254" s="47">
        <f t="shared" ca="1" si="349"/>
        <v>-108.56684807458724</v>
      </c>
      <c r="L254" s="5">
        <f t="shared" ca="1" si="349"/>
        <v>-83951.982957039261</v>
      </c>
      <c r="M254" s="5">
        <f t="shared" ca="1" si="349"/>
        <v>-1173.2956043503875</v>
      </c>
      <c r="N254" s="5">
        <f t="shared" ca="1" si="349"/>
        <v>-212.36105296082056</v>
      </c>
      <c r="O254" s="5">
        <f t="shared" ca="1" si="318"/>
        <v>-85337.639614350483</v>
      </c>
      <c r="P254" s="5">
        <f ca="1">VLOOKUP(CONCATENATE($F254," ",$G254),AllocFactorMatrix,(P$4+1),FALSE)*$E259</f>
        <v>-48468.291074998924</v>
      </c>
      <c r="Q254" s="5">
        <f ca="1">VLOOKUP(CONCATENATE($F254," ",$G254),AllocFactorMatrix,(Q$4+1),FALSE)*$E259</f>
        <v>-8722.3418401901108</v>
      </c>
      <c r="R254" s="5">
        <f ca="1">VLOOKUP(CONCATENATE($F254," ",$G254),AllocFactorMatrix,(R$4+1),FALSE)*$E259</f>
        <v>-2289.5474837857614</v>
      </c>
      <c r="S254" s="5">
        <f ca="1">VLOOKUP(CONCATENATE($F254," ",$G254),AllocFactorMatrix,(S$4+1),FALSE)*$E259</f>
        <v>0</v>
      </c>
      <c r="T254" s="5">
        <f t="shared" ca="1" si="347"/>
        <v>-59480.1803989748</v>
      </c>
      <c r="U254" s="5">
        <f ca="1">VLOOKUP(CONCATENATE($F254," ",$G254),AllocFactorMatrix,(U$4+1),FALSE)*$E259</f>
        <v>-2187.890203619339</v>
      </c>
      <c r="V254" s="5">
        <f ca="1">VLOOKUP(CONCATENATE($F254," ",$G254),AllocFactorMatrix,(V$4+1),FALSE)*$E259</f>
        <v>-30698.221109235539</v>
      </c>
      <c r="W254" s="5">
        <f ca="1">VLOOKUP(CONCATENATE($F254," ",$G254),AllocFactorMatrix,(W$4+1),FALSE)*$E259</f>
        <v>-151365.91028015252</v>
      </c>
      <c r="X254" s="5">
        <f ca="1">VLOOKUP(CONCATENATE($F254," ",$G254),AllocFactorMatrix,(X$4+1),FALSE)*$E259</f>
        <v>0</v>
      </c>
      <c r="Y254" s="5">
        <f t="shared" ca="1" si="348"/>
        <v>-184252.02159300738</v>
      </c>
      <c r="Z254" s="5">
        <f ca="1">VLOOKUP(CONCATENATE($F254," ",$G254),AllocFactorMatrix,(Z$4+1),FALSE)*$E259</f>
        <v>-13305.713490948003</v>
      </c>
      <c r="AA254" s="5">
        <f ca="1">VLOOKUP(CONCATENATE($F254," ",$G254),AllocFactorMatrix,(AA$4+1),FALSE)*$E259</f>
        <v>-267.15899527340696</v>
      </c>
      <c r="AB254" s="5">
        <f t="shared" ca="1" si="307"/>
        <v>-13572.872486221409</v>
      </c>
      <c r="AC254" s="5">
        <f ca="1">VLOOKUP(CONCATENATE($F254," ",$G254),AllocFactorMatrix,(AC$4+1),FALSE)*$E259</f>
        <v>-176.92273689003838</v>
      </c>
      <c r="AD254" s="5">
        <f ca="1">VLOOKUP(CONCATENATE($F254," ",$G254),AllocFactorMatrix,(AD$4+1),FALSE)*$E259</f>
        <v>0</v>
      </c>
      <c r="AE254" s="5">
        <f ca="1">VLOOKUP(CONCATENATE($F254," ",$G254),AllocFactorMatrix,(AE$4+1),FALSE)*$E259</f>
        <v>0</v>
      </c>
    </row>
    <row r="255" spans="4:31" hidden="1" outlineLevel="1">
      <c r="E255" s="48"/>
      <c r="F255" s="167" t="str">
        <f>F259</f>
        <v>RB_GUP-Land_G</v>
      </c>
      <c r="G255" s="48" t="str">
        <f>$G$11</f>
        <v>DISTPRI</v>
      </c>
      <c r="H255" s="4">
        <f t="shared" ca="1" si="304"/>
        <v>-5727953.0696408525</v>
      </c>
      <c r="I255" s="5">
        <f t="shared" ref="I255:N255" ca="1" si="350">VLOOKUP(CONCATENATE($F255," ",$G255),AllocFactorMatrix,(I$4+1),FALSE)*$E259</f>
        <v>-3750088.3852662221</v>
      </c>
      <c r="J255" s="47">
        <f t="shared" ca="1" si="350"/>
        <v>-615.76995102722776</v>
      </c>
      <c r="K255" s="47">
        <f t="shared" ca="1" si="350"/>
        <v>-1139.350788111728</v>
      </c>
      <c r="L255" s="5">
        <f t="shared" ca="1" si="350"/>
        <v>-877421.14216392173</v>
      </c>
      <c r="M255" s="5">
        <f t="shared" ca="1" si="350"/>
        <v>-12261.024919735757</v>
      </c>
      <c r="N255" s="5">
        <f t="shared" ca="1" si="350"/>
        <v>0</v>
      </c>
      <c r="O255" s="5">
        <f t="shared" ca="1" si="318"/>
        <v>-889682.16708365746</v>
      </c>
      <c r="P255" s="5">
        <f ca="1">VLOOKUP(CONCATENATE($F255," ",$G255),AllocFactorMatrix,(P$4+1),FALSE)*$E259</f>
        <v>-508834.69940879481</v>
      </c>
      <c r="Q255" s="5">
        <f ca="1">VLOOKUP(CONCATENATE($F255," ",$G255),AllocFactorMatrix,(Q$4+1),FALSE)*$E259</f>
        <v>-91561.938471558984</v>
      </c>
      <c r="R255" s="5">
        <f ca="1">VLOOKUP(CONCATENATE($F255," ",$G255),AllocFactorMatrix,(R$4+1),FALSE)*$E259</f>
        <v>0</v>
      </c>
      <c r="S255" s="5">
        <f ca="1">VLOOKUP(CONCATENATE($F255," ",$G255),AllocFactorMatrix,(S$4+1),FALSE)*$E259</f>
        <v>0</v>
      </c>
      <c r="T255" s="5">
        <f t="shared" ca="1" si="347"/>
        <v>-600396.63788035384</v>
      </c>
      <c r="U255" s="5">
        <f ca="1">VLOOKUP(CONCATENATE($F255," ",$G255),AllocFactorMatrix,(U$4+1),FALSE)*$E259</f>
        <v>-23041.810827464516</v>
      </c>
      <c r="V255" s="5">
        <f ca="1">VLOOKUP(CONCATENATE($F255," ",$G255),AllocFactorMatrix,(V$4+1),FALSE)*$E259</f>
        <v>-318618.99909927556</v>
      </c>
      <c r="W255" s="5">
        <f ca="1">VLOOKUP(CONCATENATE($F255," ",$G255),AllocFactorMatrix,(W$4+1),FALSE)*$E259</f>
        <v>0</v>
      </c>
      <c r="X255" s="5">
        <f ca="1">VLOOKUP(CONCATENATE($F255," ",$G255),AllocFactorMatrix,(X$4+1),FALSE)*$E259</f>
        <v>0</v>
      </c>
      <c r="Y255" s="5">
        <f t="shared" ca="1" si="348"/>
        <v>-341660.80992674007</v>
      </c>
      <c r="Z255" s="5">
        <f ca="1">VLOOKUP(CONCATENATE($F255," ",$G255),AllocFactorMatrix,(Z$4+1),FALSE)*$E259</f>
        <v>-139724.17611895464</v>
      </c>
      <c r="AA255" s="5">
        <f ca="1">VLOOKUP(CONCATENATE($F255," ",$G255),AllocFactorMatrix,(AA$4+1),FALSE)*$E259</f>
        <v>-2804.4845610814277</v>
      </c>
      <c r="AB255" s="5">
        <f t="shared" ca="1" si="307"/>
        <v>-142528.66068003606</v>
      </c>
      <c r="AC255" s="5">
        <f ca="1">VLOOKUP(CONCATENATE($F255," ",$G255),AllocFactorMatrix,(AC$4+1),FALSE)*$E259</f>
        <v>-1841.2880647049967</v>
      </c>
      <c r="AD255" s="5">
        <f ca="1">VLOOKUP(CONCATENATE($F255," ",$G255),AllocFactorMatrix,(AD$4+1),FALSE)*$E259</f>
        <v>0</v>
      </c>
      <c r="AE255" s="5">
        <f ca="1">VLOOKUP(CONCATENATE($F255," ",$G255),AllocFactorMatrix,(AE$4+1),FALSE)*$E259</f>
        <v>0</v>
      </c>
    </row>
    <row r="256" spans="4:31" hidden="1" outlineLevel="1">
      <c r="E256" s="48"/>
      <c r="F256" s="167" t="str">
        <f>F259</f>
        <v>RB_GUP-Land_G</v>
      </c>
      <c r="G256" s="48" t="str">
        <f>$G$12</f>
        <v>DISTSEC</v>
      </c>
      <c r="H256" s="4">
        <f t="shared" ca="1" si="304"/>
        <v>-2269260.633996231</v>
      </c>
      <c r="I256" s="5">
        <f t="shared" ref="I256:N256" ca="1" si="351">VLOOKUP(CONCATENATE($F256," ",$G256),AllocFactorMatrix,(I$4+1),FALSE)*$E259</f>
        <v>-1683612.4946437674</v>
      </c>
      <c r="J256" s="47">
        <f t="shared" ca="1" si="351"/>
        <v>-417.35885964419947</v>
      </c>
      <c r="K256" s="47">
        <f t="shared" ca="1" si="351"/>
        <v>-540.59474339740791</v>
      </c>
      <c r="L256" s="5">
        <f t="shared" ca="1" si="351"/>
        <v>-339360.40409911866</v>
      </c>
      <c r="M256" s="5">
        <f t="shared" ca="1" si="351"/>
        <v>0</v>
      </c>
      <c r="N256" s="5">
        <f t="shared" ca="1" si="351"/>
        <v>0</v>
      </c>
      <c r="O256" s="5">
        <f t="shared" ca="1" si="318"/>
        <v>-339360.40409911866</v>
      </c>
      <c r="P256" s="5">
        <f ca="1">VLOOKUP(CONCATENATE($F256," ",$G256),AllocFactorMatrix,(P$4+1),FALSE)*$E259</f>
        <v>-169406.61838762724</v>
      </c>
      <c r="Q256" s="5">
        <f ca="1">VLOOKUP(CONCATENATE($F256," ",$G256),AllocFactorMatrix,(Q$4+1),FALSE)*$E259</f>
        <v>0</v>
      </c>
      <c r="R256" s="5">
        <f ca="1">VLOOKUP(CONCATENATE($F256," ",$G256),AllocFactorMatrix,(R$4+1),FALSE)*$E259</f>
        <v>0</v>
      </c>
      <c r="S256" s="5">
        <f ca="1">VLOOKUP(CONCATENATE($F256," ",$G256),AllocFactorMatrix,(S$4+1),FALSE)*$E259</f>
        <v>0</v>
      </c>
      <c r="T256" s="5">
        <f t="shared" ca="1" si="347"/>
        <v>-169406.61838762724</v>
      </c>
      <c r="U256" s="5">
        <f ca="1">VLOOKUP(CONCATENATE($F256," ",$G256),AllocFactorMatrix,(U$4+1),FALSE)*$E259</f>
        <v>-6344.1832956151738</v>
      </c>
      <c r="V256" s="5">
        <f ca="1">VLOOKUP(CONCATENATE($F256," ",$G256),AllocFactorMatrix,(V$4+1),FALSE)*$E259</f>
        <v>0</v>
      </c>
      <c r="W256" s="5">
        <f ca="1">VLOOKUP(CONCATENATE($F256," ",$G256),AllocFactorMatrix,(W$4+1),FALSE)*$E259</f>
        <v>0</v>
      </c>
      <c r="X256" s="5">
        <f ca="1">VLOOKUP(CONCATENATE($F256," ",$G256),AllocFactorMatrix,(X$4+1),FALSE)*$E259</f>
        <v>0</v>
      </c>
      <c r="Y256" s="5">
        <f t="shared" ca="1" si="348"/>
        <v>-6344.1832956151738</v>
      </c>
      <c r="Z256" s="5">
        <f ca="1">VLOOKUP(CONCATENATE($F256," ",$G256),AllocFactorMatrix,(Z$4+1),FALSE)*$E259</f>
        <v>-47945.331360464945</v>
      </c>
      <c r="AA256" s="5">
        <f ca="1">VLOOKUP(CONCATENATE($F256," ",$G256),AllocFactorMatrix,(AA$4+1),FALSE)*$E259</f>
        <v>0</v>
      </c>
      <c r="AB256" s="5">
        <f t="shared" ca="1" si="307"/>
        <v>-47945.331360464945</v>
      </c>
      <c r="AC256" s="5">
        <f ca="1">VLOOKUP(CONCATENATE($F256," ",$G256),AllocFactorMatrix,(AC$4+1),FALSE)*$E259</f>
        <v>-566.88506526475896</v>
      </c>
      <c r="AD256" s="5">
        <f ca="1">VLOOKUP(CONCATENATE($F256," ",$G256),AllocFactorMatrix,(AD$4+1),FALSE)*$E259</f>
        <v>-17448.557994337621</v>
      </c>
      <c r="AE256" s="5">
        <f ca="1">VLOOKUP(CONCATENATE($F256," ",$G256),AllocFactorMatrix,(AE$4+1),FALSE)*$E259</f>
        <v>-3618.2055469942011</v>
      </c>
    </row>
    <row r="257" spans="4:31" hidden="1" outlineLevel="1">
      <c r="E257" s="48"/>
      <c r="F257" s="167" t="str">
        <f>F259</f>
        <v>RB_GUP-Land_G</v>
      </c>
      <c r="G257" s="48" t="str">
        <f>$G$13</f>
        <v>ENERGY</v>
      </c>
      <c r="H257" s="4">
        <f t="shared" ca="1" si="304"/>
        <v>-6528782.0577467056</v>
      </c>
      <c r="I257" s="5">
        <f t="shared" ref="I257:N257" ca="1" si="352">VLOOKUP(CONCATENATE($F257," ",$G257),AllocFactorMatrix,(I$4+1),FALSE)*$E259</f>
        <v>-2554213.6380864992</v>
      </c>
      <c r="J257" s="47">
        <f t="shared" ca="1" si="352"/>
        <v>-408.74406328392814</v>
      </c>
      <c r="K257" s="47">
        <f t="shared" ca="1" si="352"/>
        <v>-1178.5728641403275</v>
      </c>
      <c r="L257" s="5">
        <f t="shared" ca="1" si="352"/>
        <v>-736517.16859101725</v>
      </c>
      <c r="M257" s="5">
        <f t="shared" ca="1" si="352"/>
        <v>-10272.222872151266</v>
      </c>
      <c r="N257" s="5">
        <f t="shared" ca="1" si="352"/>
        <v>-1436.0480517013073</v>
      </c>
      <c r="O257" s="5">
        <f t="shared" ca="1" si="318"/>
        <v>-748225.43951486982</v>
      </c>
      <c r="P257" s="5">
        <f ca="1">VLOOKUP(CONCATENATE($F257," ",$G257),AllocFactorMatrix,(P$4+1),FALSE)*$E259</f>
        <v>-477489.66825735837</v>
      </c>
      <c r="Q257" s="5">
        <f ca="1">VLOOKUP(CONCATENATE($F257," ",$G257),AllocFactorMatrix,(Q$4+1),FALSE)*$E259</f>
        <v>-85278.88695533367</v>
      </c>
      <c r="R257" s="5">
        <f ca="1">VLOOKUP(CONCATENATE($F257," ",$G257),AllocFactorMatrix,(R$4+1),FALSE)*$E259</f>
        <v>-17365.904428356789</v>
      </c>
      <c r="S257" s="5">
        <f ca="1">VLOOKUP(CONCATENATE($F257," ",$G257),AllocFactorMatrix,(S$4+1),FALSE)*$E259</f>
        <v>-655.9160874040557</v>
      </c>
      <c r="T257" s="5">
        <f t="shared" ca="1" si="347"/>
        <v>-580790.37572845281</v>
      </c>
      <c r="U257" s="5">
        <f ca="1">VLOOKUP(CONCATENATE($F257," ",$G257),AllocFactorMatrix,(U$4+1),FALSE)*$E259</f>
        <v>-25042.518622111944</v>
      </c>
      <c r="V257" s="5">
        <f ca="1">VLOOKUP(CONCATENATE($F257," ",$G257),AllocFactorMatrix,(V$4+1),FALSE)*$E259</f>
        <v>-395926.98086829594</v>
      </c>
      <c r="W257" s="5">
        <f ca="1">VLOOKUP(CONCATENATE($F257," ",$G257),AllocFactorMatrix,(W$4+1),FALSE)*$E259</f>
        <v>-1702817.5054855449</v>
      </c>
      <c r="X257" s="5">
        <f ca="1">VLOOKUP(CONCATENATE($F257," ",$G257),AllocFactorMatrix,(X$4+1),FALSE)*$E259</f>
        <v>-320317.75826970185</v>
      </c>
      <c r="Y257" s="5">
        <f t="shared" ca="1" si="348"/>
        <v>-2444104.7632456543</v>
      </c>
      <c r="Z257" s="5">
        <f ca="1">VLOOKUP(CONCATENATE($F257," ",$G257),AllocFactorMatrix,(Z$4+1),FALSE)*$E259</f>
        <v>-131352.47718308214</v>
      </c>
      <c r="AA257" s="5">
        <f ca="1">VLOOKUP(CONCATENATE($F257," ",$G257),AllocFactorMatrix,(AA$4+1),FALSE)*$E259</f>
        <v>-2635.5612529033397</v>
      </c>
      <c r="AB257" s="5">
        <f t="shared" ca="1" si="307"/>
        <v>-133988.03843598548</v>
      </c>
      <c r="AC257" s="5">
        <f ca="1">VLOOKUP(CONCATENATE($F257," ",$G257),AllocFactorMatrix,(AC$4+1),FALSE)*$E259</f>
        <v>-2350.9319393043693</v>
      </c>
      <c r="AD257" s="5">
        <f ca="1">VLOOKUP(CONCATENATE($F257," ",$G257),AllocFactorMatrix,(AD$4+1),FALSE)*$E259</f>
        <v>-52660.070291287069</v>
      </c>
      <c r="AE257" s="5">
        <f ca="1">VLOOKUP(CONCATENATE($F257," ",$G257),AllocFactorMatrix,(AE$4+1),FALSE)*$E259</f>
        <v>-10861.483577228521</v>
      </c>
    </row>
    <row r="258" spans="4:31" hidden="1" outlineLevel="1">
      <c r="E258" s="48"/>
      <c r="F258" s="167" t="str">
        <f>F259</f>
        <v>RB_GUP-Land_G</v>
      </c>
      <c r="G258" s="48" t="str">
        <f>$G$14</f>
        <v>CUSTOMER</v>
      </c>
      <c r="H258" s="4">
        <f t="shared" ca="1" si="304"/>
        <v>-4320742.001588149</v>
      </c>
      <c r="I258" s="5">
        <f t="shared" ref="I258:N258" ca="1" si="353">VLOOKUP(CONCATENATE($F258," ",$G258),AllocFactorMatrix,(I$4+1),FALSE)*$E259</f>
        <v>-3335502.6830467274</v>
      </c>
      <c r="J258" s="47">
        <f t="shared" ca="1" si="353"/>
        <v>-673.15929096960303</v>
      </c>
      <c r="K258" s="47">
        <f t="shared" ca="1" si="353"/>
        <v>-197.44444635582482</v>
      </c>
      <c r="L258" s="5">
        <f t="shared" ca="1" si="353"/>
        <v>-675389.5650055263</v>
      </c>
      <c r="M258" s="5">
        <f t="shared" ca="1" si="353"/>
        <v>-17267.07614139135</v>
      </c>
      <c r="N258" s="5">
        <f t="shared" ca="1" si="353"/>
        <v>-2783.9904865865533</v>
      </c>
      <c r="O258" s="5">
        <f t="shared" ca="1" si="318"/>
        <v>-695440.63163350418</v>
      </c>
      <c r="P258" s="5">
        <f ca="1">VLOOKUP(CONCATENATE($F258," ",$G258),AllocFactorMatrix,(P$4+1),FALSE)*$E259</f>
        <v>-27662.788587553063</v>
      </c>
      <c r="Q258" s="5">
        <f ca="1">VLOOKUP(CONCATENATE($F258," ",$G258),AllocFactorMatrix,(Q$4+1),FALSE)*$E259</f>
        <v>-6691.0383865860904</v>
      </c>
      <c r="R258" s="5">
        <f ca="1">VLOOKUP(CONCATENATE($F258," ",$G258),AllocFactorMatrix,(R$4+1),FALSE)*$E259</f>
        <v>-6811.2227449249149</v>
      </c>
      <c r="S258" s="5">
        <f ca="1">VLOOKUP(CONCATENATE($F258," ",$G258),AllocFactorMatrix,(S$4+1),FALSE)*$E259</f>
        <v>-841.34529877901832</v>
      </c>
      <c r="T258" s="5">
        <f t="shared" ca="1" si="347"/>
        <v>-42006.39501784309</v>
      </c>
      <c r="U258" s="5">
        <f ca="1">VLOOKUP(CONCATENATE($F258," ",$G258),AllocFactorMatrix,(U$4+1),FALSE)*$E259</f>
        <v>-210.55143476188243</v>
      </c>
      <c r="V258" s="5">
        <f ca="1">VLOOKUP(CONCATENATE($F258," ",$G258),AllocFactorMatrix,(V$4+1),FALSE)*$E259</f>
        <v>-4864.4188819743695</v>
      </c>
      <c r="W258" s="5">
        <f ca="1">VLOOKUP(CONCATENATE($F258," ",$G258),AllocFactorMatrix,(W$4+1),FALSE)*$E259</f>
        <v>-11441.577228639959</v>
      </c>
      <c r="X258" s="5">
        <f ca="1">VLOOKUP(CONCATENATE($F258," ",$G258),AllocFactorMatrix,(X$4+1),FALSE)*$E259</f>
        <v>-3369.1269967421977</v>
      </c>
      <c r="Y258" s="5">
        <f t="shared" ca="1" si="348"/>
        <v>-19885.67454211841</v>
      </c>
      <c r="Z258" s="5">
        <f ca="1">VLOOKUP(CONCATENATE($F258," ",$G258),AllocFactorMatrix,(Z$4+1),FALSE)*$E259</f>
        <v>-6138.6803415523127</v>
      </c>
      <c r="AA258" s="5">
        <f ca="1">VLOOKUP(CONCATENATE($F258," ",$G258),AllocFactorMatrix,(AA$4+1),FALSE)*$E259</f>
        <v>-91.701032328576773</v>
      </c>
      <c r="AB258" s="5">
        <f t="shared" ca="1" si="307"/>
        <v>-6230.3813738808894</v>
      </c>
      <c r="AC258" s="5">
        <f ca="1">VLOOKUP(CONCATENATE($F258," ",$G258),AllocFactorMatrix,(AC$4+1),FALSE)*$E259</f>
        <v>-499.73764817818591</v>
      </c>
      <c r="AD258" s="5">
        <f ca="1">VLOOKUP(CONCATENATE($F258," ",$G258),AllocFactorMatrix,(AD$4+1),FALSE)*$E259</f>
        <v>-181577.39874384529</v>
      </c>
      <c r="AE258" s="5">
        <f ca="1">VLOOKUP(CONCATENATE($F258," ",$G258),AllocFactorMatrix,(AE$4+1),FALSE)*$E259</f>
        <v>-38728.495844727404</v>
      </c>
    </row>
    <row r="259" spans="4:31" collapsed="1">
      <c r="D259" s="96" t="s">
        <v>148</v>
      </c>
      <c r="E259" s="54">
        <v>-38401198</v>
      </c>
      <c r="F259" s="87" t="s">
        <v>543</v>
      </c>
      <c r="G259" s="48" t="str">
        <f>$G$15</f>
        <v>TOTAL</v>
      </c>
      <c r="H259" s="4">
        <f t="shared" ca="1" si="304"/>
        <v>-38401198.000000007</v>
      </c>
      <c r="I259" s="5">
        <f t="shared" ref="I259:N259" ca="1" si="354">VLOOKUP(CONCATENATE($F259," ",$G259),AllocFactorMatrix,(I$4+1),FALSE)*$E259</f>
        <v>-21377322.958289828</v>
      </c>
      <c r="J259" s="47">
        <f t="shared" ca="1" si="354"/>
        <v>-4342.4532848018471</v>
      </c>
      <c r="K259" s="47">
        <f t="shared" ca="1" si="354"/>
        <v>-6962.4491537667927</v>
      </c>
      <c r="L259" s="5">
        <f t="shared" ca="1" si="354"/>
        <v>-4972386.6237187302</v>
      </c>
      <c r="M259" s="5">
        <f t="shared" ca="1" si="354"/>
        <v>-72417.961389435819</v>
      </c>
      <c r="N259" s="5">
        <f t="shared" ca="1" si="354"/>
        <v>-8811.7696542404265</v>
      </c>
      <c r="O259" s="5">
        <f t="shared" ca="1" si="318"/>
        <v>-5053616.3547624061</v>
      </c>
      <c r="P259" s="5">
        <f ca="1">VLOOKUP(CONCATENATE($F259," ",$G259),AllocFactorMatrix,(P$4+1),FALSE)*$E259</f>
        <v>-2575942.7244476406</v>
      </c>
      <c r="Q259" s="5">
        <f ca="1">VLOOKUP(CONCATENATE($F259," ",$G259),AllocFactorMatrix,(Q$4+1),FALSE)*$E259</f>
        <v>-433461.54790234979</v>
      </c>
      <c r="R259" s="5">
        <f ca="1">VLOOKUP(CONCATENATE($F259," ",$G259),AllocFactorMatrix,(R$4+1),FALSE)*$E259</f>
        <v>-75381.062188783049</v>
      </c>
      <c r="S259" s="5">
        <f ca="1">VLOOKUP(CONCATENATE($F259," ",$G259),AllocFactorMatrix,(S$4+1),FALSE)*$E259</f>
        <v>-3354.763132539284</v>
      </c>
      <c r="T259" s="5">
        <f t="shared" ca="1" si="347"/>
        <v>-3088140.0976713127</v>
      </c>
      <c r="U259" s="5">
        <f ca="1">VLOOKUP(CONCATENATE($F259," ",$G259),AllocFactorMatrix,(U$4+1),FALSE)*$E259</f>
        <v>-120573.79696670103</v>
      </c>
      <c r="V259" s="5">
        <f ca="1">VLOOKUP(CONCATENATE($F259," ",$G259),AllocFactorMatrix,(V$4+1),FALSE)*$E259</f>
        <v>-1610727.8054203761</v>
      </c>
      <c r="W259" s="5">
        <f ca="1">VLOOKUP(CONCATENATE($F259," ",$G259),AllocFactorMatrix,(W$4+1),FALSE)*$E259</f>
        <v>-5157147.89916672</v>
      </c>
      <c r="X259" s="5">
        <f ca="1">VLOOKUP(CONCATENATE($F259," ",$G259),AllocFactorMatrix,(X$4+1),FALSE)*$E259</f>
        <v>-919976.78757475433</v>
      </c>
      <c r="Y259" s="5">
        <f t="shared" ca="1" si="348"/>
        <v>-7808426.2891285513</v>
      </c>
      <c r="Z259" s="5">
        <f ca="1">VLOOKUP(CONCATENATE($F259," ",$G259),AllocFactorMatrix,(Z$4+1),FALSE)*$E259</f>
        <v>-707912.71132298897</v>
      </c>
      <c r="AA259" s="5">
        <f ca="1">VLOOKUP(CONCATENATE($F259," ",$G259),AllocFactorMatrix,(AA$4+1),FALSE)*$E259</f>
        <v>-13177.696698567805</v>
      </c>
      <c r="AB259" s="5">
        <f t="shared" ca="1" si="307"/>
        <v>-721090.4080215568</v>
      </c>
      <c r="AC259" s="5">
        <f ca="1">VLOOKUP(CONCATENATE($F259," ",$G259),AllocFactorMatrix,(AC$4+1),FALSE)*$E259</f>
        <v>-10309.36027592933</v>
      </c>
      <c r="AD259" s="5">
        <f ca="1">VLOOKUP(CONCATENATE($F259," ",$G259),AllocFactorMatrix,(AD$4+1),FALSE)*$E259</f>
        <v>-273337.31007004302</v>
      </c>
      <c r="AE259" s="5">
        <f ca="1">VLOOKUP(CONCATENATE($F259," ",$G259),AllocFactorMatrix,(AE$4+1),FALSE)*$E259</f>
        <v>-57650.319341794209</v>
      </c>
    </row>
    <row r="260" spans="4:31">
      <c r="E260" s="7"/>
      <c r="F260" s="96"/>
      <c r="G260" s="7"/>
      <c r="H260" s="4"/>
      <c r="I260" s="5"/>
      <c r="J260" s="47"/>
      <c r="K260" s="47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</row>
    <row r="261" spans="4:31" hidden="1" outlineLevel="1">
      <c r="E261" s="7"/>
      <c r="F261" s="167" t="str">
        <f>F268</f>
        <v>BULK_TRANS</v>
      </c>
      <c r="G261" s="48" t="str">
        <f>$G$8</f>
        <v>PRODUCTION</v>
      </c>
      <c r="H261" s="4">
        <f t="shared" ref="H261:H268" si="355">SUBTOTAL(9,I261:AE261)</f>
        <v>0</v>
      </c>
      <c r="I261" s="5">
        <f t="shared" ref="I261:N261" si="356">VLOOKUP(CONCATENATE($F261," ",$G261),AllocFactorMatrix,(I$4+1),FALSE)*$E268</f>
        <v>0</v>
      </c>
      <c r="J261" s="47">
        <f t="shared" si="356"/>
        <v>0</v>
      </c>
      <c r="K261" s="47">
        <f t="shared" si="356"/>
        <v>0</v>
      </c>
      <c r="L261" s="5">
        <f t="shared" si="356"/>
        <v>0</v>
      </c>
      <c r="M261" s="5">
        <f t="shared" si="356"/>
        <v>0</v>
      </c>
      <c r="N261" s="5">
        <f t="shared" si="356"/>
        <v>0</v>
      </c>
      <c r="O261" s="5">
        <f t="shared" ref="O261:O268" si="357">SUBTOTAL(9,L261:N261)</f>
        <v>0</v>
      </c>
      <c r="P261" s="5">
        <f>VLOOKUP(CONCATENATE($F261," ",$G261),AllocFactorMatrix,(P$4+1),FALSE)*$E268</f>
        <v>0</v>
      </c>
      <c r="Q261" s="5">
        <f>VLOOKUP(CONCATENATE($F261," ",$G261),AllocFactorMatrix,(Q$4+1),FALSE)*$E268</f>
        <v>0</v>
      </c>
      <c r="R261" s="5">
        <f>VLOOKUP(CONCATENATE($F261," ",$G261),AllocFactorMatrix,(R$4+1),FALSE)*$E268</f>
        <v>0</v>
      </c>
      <c r="S261" s="5">
        <f>VLOOKUP(CONCATENATE($F261," ",$G261),AllocFactorMatrix,(S$4+1),FALSE)*$E268</f>
        <v>0</v>
      </c>
      <c r="T261" s="5">
        <f t="shared" si="347"/>
        <v>0</v>
      </c>
      <c r="U261" s="5">
        <f>VLOOKUP(CONCATENATE($F261," ",$G261),AllocFactorMatrix,(U$4+1),FALSE)*$E268</f>
        <v>0</v>
      </c>
      <c r="V261" s="5">
        <f>VLOOKUP(CONCATENATE($F261," ",$G261),AllocFactorMatrix,(V$4+1),FALSE)*$E268</f>
        <v>0</v>
      </c>
      <c r="W261" s="5">
        <f>VLOOKUP(CONCATENATE($F261," ",$G261),AllocFactorMatrix,(W$4+1),FALSE)*$E268</f>
        <v>0</v>
      </c>
      <c r="X261" s="5">
        <f>VLOOKUP(CONCATENATE($F261," ",$G261),AllocFactorMatrix,(X$4+1),FALSE)*$E268</f>
        <v>0</v>
      </c>
      <c r="Y261" s="5">
        <f>SUBTOTAL(9,U261:X261)</f>
        <v>0</v>
      </c>
      <c r="Z261" s="5">
        <f>VLOOKUP(CONCATENATE($F261," ",$G261),AllocFactorMatrix,(Z$4+1),FALSE)*$E268</f>
        <v>0</v>
      </c>
      <c r="AA261" s="5">
        <f>VLOOKUP(CONCATENATE($F261," ",$G261),AllocFactorMatrix,(AA$4+1),FALSE)*$E268</f>
        <v>0</v>
      </c>
      <c r="AB261" s="5">
        <f t="shared" ref="AB261:AB268" si="358">SUBTOTAL(9,Z261:AA261)</f>
        <v>0</v>
      </c>
      <c r="AC261" s="5">
        <f>VLOOKUP(CONCATENATE($F261," ",$G261),AllocFactorMatrix,(AC$4+1),FALSE)*$E268</f>
        <v>0</v>
      </c>
      <c r="AD261" s="5">
        <f>VLOOKUP(CONCATENATE($F261," ",$G261),AllocFactorMatrix,(AD$4+1),FALSE)*$E268</f>
        <v>0</v>
      </c>
      <c r="AE261" s="5">
        <f>VLOOKUP(CONCATENATE($F261," ",$G261),AllocFactorMatrix,(AE$4+1),FALSE)*$E268</f>
        <v>0</v>
      </c>
    </row>
    <row r="262" spans="4:31" hidden="1" outlineLevel="1">
      <c r="E262" s="7"/>
      <c r="F262" s="167" t="str">
        <f>F268</f>
        <v>BULK_TRANS</v>
      </c>
      <c r="G262" s="48" t="str">
        <f>$G$9</f>
        <v>BULKTRAN</v>
      </c>
      <c r="H262" s="4">
        <f t="shared" si="355"/>
        <v>-1162707.7900000003</v>
      </c>
      <c r="I262" s="5">
        <f t="shared" ref="I262:N262" si="359">VLOOKUP(CONCATENATE($F262," ",$G262),AllocFactorMatrix,(I$4+1),FALSE)*$E268</f>
        <v>-597946.81501627387</v>
      </c>
      <c r="J262" s="47">
        <f t="shared" si="359"/>
        <v>-133.77095274818396</v>
      </c>
      <c r="K262" s="47">
        <f t="shared" si="359"/>
        <v>-234.22339997224654</v>
      </c>
      <c r="L262" s="5">
        <f t="shared" si="359"/>
        <v>-139361.95350798385</v>
      </c>
      <c r="M262" s="5">
        <f t="shared" si="359"/>
        <v>-1939.2198093821908</v>
      </c>
      <c r="N262" s="5">
        <f t="shared" si="359"/>
        <v>-270.08233210264751</v>
      </c>
      <c r="O262" s="5">
        <f t="shared" si="357"/>
        <v>-141571.25564946869</v>
      </c>
      <c r="P262" s="5">
        <f>VLOOKUP(CONCATENATE($F262," ",$G262),AllocFactorMatrix,(P$4+1),FALSE)*$E268</f>
        <v>-82891.473801650878</v>
      </c>
      <c r="Q262" s="5">
        <f>VLOOKUP(CONCATENATE($F262," ",$G262),AllocFactorMatrix,(Q$4+1),FALSE)*$E268</f>
        <v>-14875.619227825913</v>
      </c>
      <c r="R262" s="5">
        <f>VLOOKUP(CONCATENATE($F262," ",$G262),AllocFactorMatrix,(R$4+1),FALSE)*$E268</f>
        <v>-3016.6237764600851</v>
      </c>
      <c r="S262" s="5">
        <f>VLOOKUP(CONCATENATE($F262," ",$G262),AllocFactorMatrix,(S$4+1),FALSE)*$E268</f>
        <v>-114.55492372752501</v>
      </c>
      <c r="T262" s="5">
        <f t="shared" ref="T262:T268" si="360">SUBTOTAL(9,P262:S262)</f>
        <v>-100898.2717296644</v>
      </c>
      <c r="U262" s="5">
        <f>VLOOKUP(CONCATENATE($F262," ",$G262),AllocFactorMatrix,(U$4+1),FALSE)*$E268</f>
        <v>-3931.3635663093414</v>
      </c>
      <c r="V262" s="5">
        <f>VLOOKUP(CONCATENATE($F262," ",$G262),AllocFactorMatrix,(V$4+1),FALSE)*$E268</f>
        <v>-53075.678309532828</v>
      </c>
      <c r="W262" s="5">
        <f>VLOOKUP(CONCATENATE($F262," ",$G262),AllocFactorMatrix,(W$4+1),FALSE)*$E268</f>
        <v>-202993.16337313963</v>
      </c>
      <c r="X262" s="5">
        <f>VLOOKUP(CONCATENATE($F262," ",$G262),AllocFactorMatrix,(X$4+1),FALSE)*$E268</f>
        <v>-36774.09424374369</v>
      </c>
      <c r="Y262" s="5">
        <f t="shared" ref="Y262:Y268" si="361">SUBTOTAL(9,U262:X262)</f>
        <v>-296774.29949272552</v>
      </c>
      <c r="Z262" s="5">
        <f>VLOOKUP(CONCATENATE($F262," ",$G262),AllocFactorMatrix,(Z$4+1),FALSE)*$E268</f>
        <v>-22784.310465142262</v>
      </c>
      <c r="AA262" s="5">
        <f>VLOOKUP(CONCATENATE($F262," ",$G262),AllocFactorMatrix,(AA$4+1),FALSE)*$E268</f>
        <v>-455.0611193130614</v>
      </c>
      <c r="AB262" s="5">
        <f t="shared" si="358"/>
        <v>-23239.371584455323</v>
      </c>
      <c r="AC262" s="5">
        <f>VLOOKUP(CONCATENATE($F262," ",$G262),AllocFactorMatrix,(AC$4+1),FALSE)*$E268</f>
        <v>-300.56191557339935</v>
      </c>
      <c r="AD262" s="5">
        <f>VLOOKUP(CONCATENATE($F262," ",$G262),AllocFactorMatrix,(AD$4+1),FALSE)*$E268</f>
        <v>-1335.2671577194101</v>
      </c>
      <c r="AE262" s="5">
        <f>VLOOKUP(CONCATENATE($F262," ",$G262),AllocFactorMatrix,(AE$4+1),FALSE)*$E268</f>
        <v>-273.95310139912289</v>
      </c>
    </row>
    <row r="263" spans="4:31" hidden="1" outlineLevel="1">
      <c r="E263" s="7"/>
      <c r="F263" s="167" t="str">
        <f>F268</f>
        <v>BULK_TRANS</v>
      </c>
      <c r="G263" s="48" t="str">
        <f>$G$10</f>
        <v>SUBTRAN</v>
      </c>
      <c r="H263" s="4">
        <f t="shared" si="355"/>
        <v>0</v>
      </c>
      <c r="I263" s="5">
        <f t="shared" ref="I263:N263" si="362">VLOOKUP(CONCATENATE($F263," ",$G263),AllocFactorMatrix,(I$4+1),FALSE)*$E268</f>
        <v>0</v>
      </c>
      <c r="J263" s="47">
        <f t="shared" si="362"/>
        <v>0</v>
      </c>
      <c r="K263" s="47">
        <f t="shared" si="362"/>
        <v>0</v>
      </c>
      <c r="L263" s="5">
        <f t="shared" si="362"/>
        <v>0</v>
      </c>
      <c r="M263" s="5">
        <f t="shared" si="362"/>
        <v>0</v>
      </c>
      <c r="N263" s="5">
        <f t="shared" si="362"/>
        <v>0</v>
      </c>
      <c r="O263" s="5">
        <f t="shared" si="357"/>
        <v>0</v>
      </c>
      <c r="P263" s="5">
        <f>VLOOKUP(CONCATENATE($F263," ",$G263),AllocFactorMatrix,(P$4+1),FALSE)*$E268</f>
        <v>0</v>
      </c>
      <c r="Q263" s="5">
        <f>VLOOKUP(CONCATENATE($F263," ",$G263),AllocFactorMatrix,(Q$4+1),FALSE)*$E268</f>
        <v>0</v>
      </c>
      <c r="R263" s="5">
        <f>VLOOKUP(CONCATENATE($F263," ",$G263),AllocFactorMatrix,(R$4+1),FALSE)*$E268</f>
        <v>0</v>
      </c>
      <c r="S263" s="5">
        <f>VLOOKUP(CONCATENATE($F263," ",$G263),AllocFactorMatrix,(S$4+1),FALSE)*$E268</f>
        <v>0</v>
      </c>
      <c r="T263" s="5">
        <f t="shared" si="360"/>
        <v>0</v>
      </c>
      <c r="U263" s="5">
        <f>VLOOKUP(CONCATENATE($F263," ",$G263),AllocFactorMatrix,(U$4+1),FALSE)*$E268</f>
        <v>0</v>
      </c>
      <c r="V263" s="5">
        <f>VLOOKUP(CONCATENATE($F263," ",$G263),AllocFactorMatrix,(V$4+1),FALSE)*$E268</f>
        <v>0</v>
      </c>
      <c r="W263" s="5">
        <f>VLOOKUP(CONCATENATE($F263," ",$G263),AllocFactorMatrix,(W$4+1),FALSE)*$E268</f>
        <v>0</v>
      </c>
      <c r="X263" s="5">
        <f>VLOOKUP(CONCATENATE($F263," ",$G263),AllocFactorMatrix,(X$4+1),FALSE)*$E268</f>
        <v>0</v>
      </c>
      <c r="Y263" s="5">
        <f t="shared" si="361"/>
        <v>0</v>
      </c>
      <c r="Z263" s="5">
        <f>VLOOKUP(CONCATENATE($F263," ",$G263),AllocFactorMatrix,(Z$4+1),FALSE)*$E268</f>
        <v>0</v>
      </c>
      <c r="AA263" s="5">
        <f>VLOOKUP(CONCATENATE($F263," ",$G263),AllocFactorMatrix,(AA$4+1),FALSE)*$E268</f>
        <v>0</v>
      </c>
      <c r="AB263" s="5">
        <f t="shared" si="358"/>
        <v>0</v>
      </c>
      <c r="AC263" s="5">
        <f>VLOOKUP(CONCATENATE($F263," ",$G263),AllocFactorMatrix,(AC$4+1),FALSE)*$E268</f>
        <v>0</v>
      </c>
      <c r="AD263" s="5">
        <f>VLOOKUP(CONCATENATE($F263," ",$G263),AllocFactorMatrix,(AD$4+1),FALSE)*$E268</f>
        <v>0</v>
      </c>
      <c r="AE263" s="5">
        <f>VLOOKUP(CONCATENATE($F263," ",$G263),AllocFactorMatrix,(AE$4+1),FALSE)*$E268</f>
        <v>0</v>
      </c>
    </row>
    <row r="264" spans="4:31" hidden="1" outlineLevel="1">
      <c r="E264" s="7"/>
      <c r="F264" s="167" t="str">
        <f>F268</f>
        <v>BULK_TRANS</v>
      </c>
      <c r="G264" s="48" t="str">
        <f>$G$11</f>
        <v>DISTPRI</v>
      </c>
      <c r="H264" s="4">
        <f t="shared" si="355"/>
        <v>0</v>
      </c>
      <c r="I264" s="5">
        <f t="shared" ref="I264:N264" si="363">VLOOKUP(CONCATENATE($F264," ",$G264),AllocFactorMatrix,(I$4+1),FALSE)*$E268</f>
        <v>0</v>
      </c>
      <c r="J264" s="47">
        <f t="shared" si="363"/>
        <v>0</v>
      </c>
      <c r="K264" s="47">
        <f t="shared" si="363"/>
        <v>0</v>
      </c>
      <c r="L264" s="5">
        <f t="shared" si="363"/>
        <v>0</v>
      </c>
      <c r="M264" s="5">
        <f t="shared" si="363"/>
        <v>0</v>
      </c>
      <c r="N264" s="5">
        <f t="shared" si="363"/>
        <v>0</v>
      </c>
      <c r="O264" s="5">
        <f t="shared" si="357"/>
        <v>0</v>
      </c>
      <c r="P264" s="5">
        <f>VLOOKUP(CONCATENATE($F264," ",$G264),AllocFactorMatrix,(P$4+1),FALSE)*$E268</f>
        <v>0</v>
      </c>
      <c r="Q264" s="5">
        <f>VLOOKUP(CONCATENATE($F264," ",$G264),AllocFactorMatrix,(Q$4+1),FALSE)*$E268</f>
        <v>0</v>
      </c>
      <c r="R264" s="5">
        <f>VLOOKUP(CONCATENATE($F264," ",$G264),AllocFactorMatrix,(R$4+1),FALSE)*$E268</f>
        <v>0</v>
      </c>
      <c r="S264" s="5">
        <f>VLOOKUP(CONCATENATE($F264," ",$G264),AllocFactorMatrix,(S$4+1),FALSE)*$E268</f>
        <v>0</v>
      </c>
      <c r="T264" s="5">
        <f t="shared" si="360"/>
        <v>0</v>
      </c>
      <c r="U264" s="5">
        <f>VLOOKUP(CONCATENATE($F264," ",$G264),AllocFactorMatrix,(U$4+1),FALSE)*$E268</f>
        <v>0</v>
      </c>
      <c r="V264" s="5">
        <f>VLOOKUP(CONCATENATE($F264," ",$G264),AllocFactorMatrix,(V$4+1),FALSE)*$E268</f>
        <v>0</v>
      </c>
      <c r="W264" s="5">
        <f>VLOOKUP(CONCATENATE($F264," ",$G264),AllocFactorMatrix,(W$4+1),FALSE)*$E268</f>
        <v>0</v>
      </c>
      <c r="X264" s="5">
        <f>VLOOKUP(CONCATENATE($F264," ",$G264),AllocFactorMatrix,(X$4+1),FALSE)*$E268</f>
        <v>0</v>
      </c>
      <c r="Y264" s="5">
        <f t="shared" si="361"/>
        <v>0</v>
      </c>
      <c r="Z264" s="5">
        <f>VLOOKUP(CONCATENATE($F264," ",$G264),AllocFactorMatrix,(Z$4+1),FALSE)*$E268</f>
        <v>0</v>
      </c>
      <c r="AA264" s="5">
        <f>VLOOKUP(CONCATENATE($F264," ",$G264),AllocFactorMatrix,(AA$4+1),FALSE)*$E268</f>
        <v>0</v>
      </c>
      <c r="AB264" s="5">
        <f t="shared" si="358"/>
        <v>0</v>
      </c>
      <c r="AC264" s="5">
        <f>VLOOKUP(CONCATENATE($F264," ",$G264),AllocFactorMatrix,(AC$4+1),FALSE)*$E268</f>
        <v>0</v>
      </c>
      <c r="AD264" s="5">
        <f>VLOOKUP(CONCATENATE($F264," ",$G264),AllocFactorMatrix,(AD$4+1),FALSE)*$E268</f>
        <v>0</v>
      </c>
      <c r="AE264" s="5">
        <f>VLOOKUP(CONCATENATE($F264," ",$G264),AllocFactorMatrix,(AE$4+1),FALSE)*$E268</f>
        <v>0</v>
      </c>
    </row>
    <row r="265" spans="4:31" hidden="1" outlineLevel="1">
      <c r="E265" s="7"/>
      <c r="F265" s="167" t="str">
        <f>F268</f>
        <v>BULK_TRANS</v>
      </c>
      <c r="G265" s="48" t="str">
        <f>$G$12</f>
        <v>DISTSEC</v>
      </c>
      <c r="H265" s="4">
        <f t="shared" si="355"/>
        <v>0</v>
      </c>
      <c r="I265" s="5">
        <f t="shared" ref="I265:N265" si="364">VLOOKUP(CONCATENATE($F265," ",$G265),AllocFactorMatrix,(I$4+1),FALSE)*$E268</f>
        <v>0</v>
      </c>
      <c r="J265" s="47">
        <f t="shared" si="364"/>
        <v>0</v>
      </c>
      <c r="K265" s="47">
        <f t="shared" si="364"/>
        <v>0</v>
      </c>
      <c r="L265" s="5">
        <f t="shared" si="364"/>
        <v>0</v>
      </c>
      <c r="M265" s="5">
        <f t="shared" si="364"/>
        <v>0</v>
      </c>
      <c r="N265" s="5">
        <f t="shared" si="364"/>
        <v>0</v>
      </c>
      <c r="O265" s="5">
        <f t="shared" si="357"/>
        <v>0</v>
      </c>
      <c r="P265" s="5">
        <f>VLOOKUP(CONCATENATE($F265," ",$G265),AllocFactorMatrix,(P$4+1),FALSE)*$E268</f>
        <v>0</v>
      </c>
      <c r="Q265" s="5">
        <f>VLOOKUP(CONCATENATE($F265," ",$G265),AllocFactorMatrix,(Q$4+1),FALSE)*$E268</f>
        <v>0</v>
      </c>
      <c r="R265" s="5">
        <f>VLOOKUP(CONCATENATE($F265," ",$G265),AllocFactorMatrix,(R$4+1),FALSE)*$E268</f>
        <v>0</v>
      </c>
      <c r="S265" s="5">
        <f>VLOOKUP(CONCATENATE($F265," ",$G265),AllocFactorMatrix,(S$4+1),FALSE)*$E268</f>
        <v>0</v>
      </c>
      <c r="T265" s="5">
        <f t="shared" si="360"/>
        <v>0</v>
      </c>
      <c r="U265" s="5">
        <f>VLOOKUP(CONCATENATE($F265," ",$G265),AllocFactorMatrix,(U$4+1),FALSE)*$E268</f>
        <v>0</v>
      </c>
      <c r="V265" s="5">
        <f>VLOOKUP(CONCATENATE($F265," ",$G265),AllocFactorMatrix,(V$4+1),FALSE)*$E268</f>
        <v>0</v>
      </c>
      <c r="W265" s="5">
        <f>VLOOKUP(CONCATENATE($F265," ",$G265),AllocFactorMatrix,(W$4+1),FALSE)*$E268</f>
        <v>0</v>
      </c>
      <c r="X265" s="5">
        <f>VLOOKUP(CONCATENATE($F265," ",$G265),AllocFactorMatrix,(X$4+1),FALSE)*$E268</f>
        <v>0</v>
      </c>
      <c r="Y265" s="5">
        <f t="shared" si="361"/>
        <v>0</v>
      </c>
      <c r="Z265" s="5">
        <f>VLOOKUP(CONCATENATE($F265," ",$G265),AllocFactorMatrix,(Z$4+1),FALSE)*$E268</f>
        <v>0</v>
      </c>
      <c r="AA265" s="5">
        <f>VLOOKUP(CONCATENATE($F265," ",$G265),AllocFactorMatrix,(AA$4+1),FALSE)*$E268</f>
        <v>0</v>
      </c>
      <c r="AB265" s="5">
        <f t="shared" si="358"/>
        <v>0</v>
      </c>
      <c r="AC265" s="5">
        <f>VLOOKUP(CONCATENATE($F265," ",$G265),AllocFactorMatrix,(AC$4+1),FALSE)*$E268</f>
        <v>0</v>
      </c>
      <c r="AD265" s="5">
        <f>VLOOKUP(CONCATENATE($F265," ",$G265),AllocFactorMatrix,(AD$4+1),FALSE)*$E268</f>
        <v>0</v>
      </c>
      <c r="AE265" s="5">
        <f>VLOOKUP(CONCATENATE($F265," ",$G265),AllocFactorMatrix,(AE$4+1),FALSE)*$E268</f>
        <v>0</v>
      </c>
    </row>
    <row r="266" spans="4:31" hidden="1" outlineLevel="1">
      <c r="E266" s="7"/>
      <c r="F266" s="167" t="str">
        <f>F268</f>
        <v>BULK_TRANS</v>
      </c>
      <c r="G266" s="48" t="str">
        <f>$G$13</f>
        <v>ENERGY</v>
      </c>
      <c r="H266" s="4">
        <f t="shared" si="355"/>
        <v>0</v>
      </c>
      <c r="I266" s="5">
        <f t="shared" ref="I266:N266" si="365">VLOOKUP(CONCATENATE($F266," ",$G266),AllocFactorMatrix,(I$4+1),FALSE)*$E268</f>
        <v>0</v>
      </c>
      <c r="J266" s="47">
        <f t="shared" si="365"/>
        <v>0</v>
      </c>
      <c r="K266" s="47">
        <f t="shared" si="365"/>
        <v>0</v>
      </c>
      <c r="L266" s="5">
        <f t="shared" si="365"/>
        <v>0</v>
      </c>
      <c r="M266" s="5">
        <f t="shared" si="365"/>
        <v>0</v>
      </c>
      <c r="N266" s="5">
        <f t="shared" si="365"/>
        <v>0</v>
      </c>
      <c r="O266" s="5">
        <f t="shared" si="357"/>
        <v>0</v>
      </c>
      <c r="P266" s="5">
        <f>VLOOKUP(CONCATENATE($F266," ",$G266),AllocFactorMatrix,(P$4+1),FALSE)*$E268</f>
        <v>0</v>
      </c>
      <c r="Q266" s="5">
        <f>VLOOKUP(CONCATENATE($F266," ",$G266),AllocFactorMatrix,(Q$4+1),FALSE)*$E268</f>
        <v>0</v>
      </c>
      <c r="R266" s="5">
        <f>VLOOKUP(CONCATENATE($F266," ",$G266),AllocFactorMatrix,(R$4+1),FALSE)*$E268</f>
        <v>0</v>
      </c>
      <c r="S266" s="5">
        <f>VLOOKUP(CONCATENATE($F266," ",$G266),AllocFactorMatrix,(S$4+1),FALSE)*$E268</f>
        <v>0</v>
      </c>
      <c r="T266" s="5">
        <f t="shared" si="360"/>
        <v>0</v>
      </c>
      <c r="U266" s="5">
        <f>VLOOKUP(CONCATENATE($F266," ",$G266),AllocFactorMatrix,(U$4+1),FALSE)*$E268</f>
        <v>0</v>
      </c>
      <c r="V266" s="5">
        <f>VLOOKUP(CONCATENATE($F266," ",$G266),AllocFactorMatrix,(V$4+1),FALSE)*$E268</f>
        <v>0</v>
      </c>
      <c r="W266" s="5">
        <f>VLOOKUP(CONCATENATE($F266," ",$G266),AllocFactorMatrix,(W$4+1),FALSE)*$E268</f>
        <v>0</v>
      </c>
      <c r="X266" s="5">
        <f>VLOOKUP(CONCATENATE($F266," ",$G266),AllocFactorMatrix,(X$4+1),FALSE)*$E268</f>
        <v>0</v>
      </c>
      <c r="Y266" s="5">
        <f t="shared" si="361"/>
        <v>0</v>
      </c>
      <c r="Z266" s="5">
        <f>VLOOKUP(CONCATENATE($F266," ",$G266),AllocFactorMatrix,(Z$4+1),FALSE)*$E268</f>
        <v>0</v>
      </c>
      <c r="AA266" s="5">
        <f>VLOOKUP(CONCATENATE($F266," ",$G266),AllocFactorMatrix,(AA$4+1),FALSE)*$E268</f>
        <v>0</v>
      </c>
      <c r="AB266" s="5">
        <f t="shared" si="358"/>
        <v>0</v>
      </c>
      <c r="AC266" s="5">
        <f>VLOOKUP(CONCATENATE($F266," ",$G266),AllocFactorMatrix,(AC$4+1),FALSE)*$E268</f>
        <v>0</v>
      </c>
      <c r="AD266" s="5">
        <f>VLOOKUP(CONCATENATE($F266," ",$G266),AllocFactorMatrix,(AD$4+1),FALSE)*$E268</f>
        <v>0</v>
      </c>
      <c r="AE266" s="5">
        <f>VLOOKUP(CONCATENATE($F266," ",$G266),AllocFactorMatrix,(AE$4+1),FALSE)*$E268</f>
        <v>0</v>
      </c>
    </row>
    <row r="267" spans="4:31" hidden="1" outlineLevel="1">
      <c r="E267" s="7"/>
      <c r="F267" s="167" t="str">
        <f>F268</f>
        <v>BULK_TRANS</v>
      </c>
      <c r="G267" s="48" t="str">
        <f>$G$14</f>
        <v>CUSTOMER</v>
      </c>
      <c r="H267" s="4">
        <f t="shared" si="355"/>
        <v>0</v>
      </c>
      <c r="I267" s="5">
        <f t="shared" ref="I267:N267" si="366">VLOOKUP(CONCATENATE($F267," ",$G267),AllocFactorMatrix,(I$4+1),FALSE)*$E268</f>
        <v>0</v>
      </c>
      <c r="J267" s="47">
        <f t="shared" si="366"/>
        <v>0</v>
      </c>
      <c r="K267" s="47">
        <f t="shared" si="366"/>
        <v>0</v>
      </c>
      <c r="L267" s="5">
        <f t="shared" si="366"/>
        <v>0</v>
      </c>
      <c r="M267" s="5">
        <f t="shared" si="366"/>
        <v>0</v>
      </c>
      <c r="N267" s="5">
        <f t="shared" si="366"/>
        <v>0</v>
      </c>
      <c r="O267" s="5">
        <f t="shared" si="357"/>
        <v>0</v>
      </c>
      <c r="P267" s="5">
        <f>VLOOKUP(CONCATENATE($F267," ",$G267),AllocFactorMatrix,(P$4+1),FALSE)*$E268</f>
        <v>0</v>
      </c>
      <c r="Q267" s="5">
        <f>VLOOKUP(CONCATENATE($F267," ",$G267),AllocFactorMatrix,(Q$4+1),FALSE)*$E268</f>
        <v>0</v>
      </c>
      <c r="R267" s="5">
        <f>VLOOKUP(CONCATENATE($F267," ",$G267),AllocFactorMatrix,(R$4+1),FALSE)*$E268</f>
        <v>0</v>
      </c>
      <c r="S267" s="5">
        <f>VLOOKUP(CONCATENATE($F267," ",$G267),AllocFactorMatrix,(S$4+1),FALSE)*$E268</f>
        <v>0</v>
      </c>
      <c r="T267" s="5">
        <f t="shared" si="360"/>
        <v>0</v>
      </c>
      <c r="U267" s="5">
        <f>VLOOKUP(CONCATENATE($F267," ",$G267),AllocFactorMatrix,(U$4+1),FALSE)*$E268</f>
        <v>0</v>
      </c>
      <c r="V267" s="5">
        <f>VLOOKUP(CONCATENATE($F267," ",$G267),AllocFactorMatrix,(V$4+1),FALSE)*$E268</f>
        <v>0</v>
      </c>
      <c r="W267" s="5">
        <f>VLOOKUP(CONCATENATE($F267," ",$G267),AllocFactorMatrix,(W$4+1),FALSE)*$E268</f>
        <v>0</v>
      </c>
      <c r="X267" s="5">
        <f>VLOOKUP(CONCATENATE($F267," ",$G267),AllocFactorMatrix,(X$4+1),FALSE)*$E268</f>
        <v>0</v>
      </c>
      <c r="Y267" s="5">
        <f t="shared" si="361"/>
        <v>0</v>
      </c>
      <c r="Z267" s="5">
        <f>VLOOKUP(CONCATENATE($F267," ",$G267),AllocFactorMatrix,(Z$4+1),FALSE)*$E268</f>
        <v>0</v>
      </c>
      <c r="AA267" s="5">
        <f>VLOOKUP(CONCATENATE($F267," ",$G267),AllocFactorMatrix,(AA$4+1),FALSE)*$E268</f>
        <v>0</v>
      </c>
      <c r="AB267" s="5">
        <f t="shared" si="358"/>
        <v>0</v>
      </c>
      <c r="AC267" s="5">
        <f>VLOOKUP(CONCATENATE($F267," ",$G267),AllocFactorMatrix,(AC$4+1),FALSE)*$E268</f>
        <v>0</v>
      </c>
      <c r="AD267" s="5">
        <f>VLOOKUP(CONCATENATE($F267," ",$G267),AllocFactorMatrix,(AD$4+1),FALSE)*$E268</f>
        <v>0</v>
      </c>
      <c r="AE267" s="5">
        <f>VLOOKUP(CONCATENATE($F267," ",$G267),AllocFactorMatrix,(AE$4+1),FALSE)*$E268</f>
        <v>0</v>
      </c>
    </row>
    <row r="268" spans="4:31" collapsed="1">
      <c r="D268" s="48" t="s">
        <v>202</v>
      </c>
      <c r="E268" s="54">
        <f>-1180414*0.985</f>
        <v>-1162707.79</v>
      </c>
      <c r="F268" s="88" t="s">
        <v>31</v>
      </c>
      <c r="G268" s="48" t="str">
        <f>$G$15</f>
        <v>TOTAL</v>
      </c>
      <c r="H268" s="4">
        <f t="shared" si="355"/>
        <v>-1162707.7900000003</v>
      </c>
      <c r="I268" s="5">
        <f t="shared" ref="I268:N268" si="367">VLOOKUP(CONCATENATE($F268," ",$G268),AllocFactorMatrix,(I$4+1),FALSE)*$E268</f>
        <v>-597946.81501627387</v>
      </c>
      <c r="J268" s="47">
        <f t="shared" si="367"/>
        <v>-133.77095274818396</v>
      </c>
      <c r="K268" s="47">
        <f t="shared" si="367"/>
        <v>-234.22339997224654</v>
      </c>
      <c r="L268" s="5">
        <f t="shared" si="367"/>
        <v>-139361.95350798385</v>
      </c>
      <c r="M268" s="5">
        <f t="shared" si="367"/>
        <v>-1939.2198093821908</v>
      </c>
      <c r="N268" s="5">
        <f t="shared" si="367"/>
        <v>-270.08233210264751</v>
      </c>
      <c r="O268" s="5">
        <f t="shared" si="357"/>
        <v>-141571.25564946869</v>
      </c>
      <c r="P268" s="5">
        <f>VLOOKUP(CONCATENATE($F268," ",$G268),AllocFactorMatrix,(P$4+1),FALSE)*$E268</f>
        <v>-82891.473801650878</v>
      </c>
      <c r="Q268" s="5">
        <f>VLOOKUP(CONCATENATE($F268," ",$G268),AllocFactorMatrix,(Q$4+1),FALSE)*$E268</f>
        <v>-14875.619227825913</v>
      </c>
      <c r="R268" s="5">
        <f>VLOOKUP(CONCATENATE($F268," ",$G268),AllocFactorMatrix,(R$4+1),FALSE)*$E268</f>
        <v>-3016.6237764600851</v>
      </c>
      <c r="S268" s="5">
        <f>VLOOKUP(CONCATENATE($F268," ",$G268),AllocFactorMatrix,(S$4+1),FALSE)*$E268</f>
        <v>-114.55492372752501</v>
      </c>
      <c r="T268" s="5">
        <f t="shared" si="360"/>
        <v>-100898.2717296644</v>
      </c>
      <c r="U268" s="5">
        <f>VLOOKUP(CONCATENATE($F268," ",$G268),AllocFactorMatrix,(U$4+1),FALSE)*$E268</f>
        <v>-3931.3635663093414</v>
      </c>
      <c r="V268" s="5">
        <f>VLOOKUP(CONCATENATE($F268," ",$G268),AllocFactorMatrix,(V$4+1),FALSE)*$E268</f>
        <v>-53075.678309532828</v>
      </c>
      <c r="W268" s="5">
        <f>VLOOKUP(CONCATENATE($F268," ",$G268),AllocFactorMatrix,(W$4+1),FALSE)*$E268</f>
        <v>-202993.16337313963</v>
      </c>
      <c r="X268" s="5">
        <f>VLOOKUP(CONCATENATE($F268," ",$G268),AllocFactorMatrix,(X$4+1),FALSE)*$E268</f>
        <v>-36774.09424374369</v>
      </c>
      <c r="Y268" s="5">
        <f t="shared" si="361"/>
        <v>-296774.29949272552</v>
      </c>
      <c r="Z268" s="5">
        <f>VLOOKUP(CONCATENATE($F268," ",$G268),AllocFactorMatrix,(Z$4+1),FALSE)*$E268</f>
        <v>-22784.310465142262</v>
      </c>
      <c r="AA268" s="5">
        <f>VLOOKUP(CONCATENATE($F268," ",$G268),AllocFactorMatrix,(AA$4+1),FALSE)*$E268</f>
        <v>-455.0611193130614</v>
      </c>
      <c r="AB268" s="5">
        <f t="shared" si="358"/>
        <v>-23239.371584455323</v>
      </c>
      <c r="AC268" s="5">
        <f>VLOOKUP(CONCATENATE($F268," ",$G268),AllocFactorMatrix,(AC$4+1),FALSE)*$E268</f>
        <v>-300.56191557339935</v>
      </c>
      <c r="AD268" s="5">
        <f>VLOOKUP(CONCATENATE($F268," ",$G268),AllocFactorMatrix,(AD$4+1),FALSE)*$E268</f>
        <v>-1335.2671577194101</v>
      </c>
      <c r="AE268" s="5">
        <f>VLOOKUP(CONCATENATE($F268," ",$G268),AllocFactorMatrix,(AE$4+1),FALSE)*$E268</f>
        <v>-273.95310139912289</v>
      </c>
    </row>
    <row r="269" spans="4:31">
      <c r="E269" s="141"/>
      <c r="F269" s="96"/>
      <c r="G269" s="7"/>
      <c r="H269" s="4"/>
      <c r="I269" s="5"/>
      <c r="J269" s="47"/>
      <c r="K269" s="47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</row>
    <row r="270" spans="4:31" hidden="1" outlineLevel="1">
      <c r="E270" s="9"/>
      <c r="F270" s="99"/>
      <c r="G270" s="48" t="str">
        <f>$G$8</f>
        <v>PRODUCTION</v>
      </c>
      <c r="H270" s="4">
        <f t="shared" ref="H270:X270" ca="1" si="368">H228+H236+H244+H252+H220+H261</f>
        <v>-513917208.30522162</v>
      </c>
      <c r="I270" s="4">
        <f t="shared" ca="1" si="368"/>
        <v>-264292680.01047981</v>
      </c>
      <c r="J270" s="46">
        <f t="shared" ref="J270:K270" ca="1" si="369">J228+J236+J244+J252+J220+J261</f>
        <v>-59126.80312280044</v>
      </c>
      <c r="K270" s="46">
        <f t="shared" ca="1" si="369"/>
        <v>-103526.81634092622</v>
      </c>
      <c r="L270" s="4">
        <f t="shared" ca="1" si="368"/>
        <v>-61598027.214374408</v>
      </c>
      <c r="M270" s="4">
        <f t="shared" ca="1" si="368"/>
        <v>-857135.76472028217</v>
      </c>
      <c r="N270" s="4">
        <f t="shared" ca="1" si="368"/>
        <v>-119376.47560334683</v>
      </c>
      <c r="O270" s="4">
        <f t="shared" ca="1" si="368"/>
        <v>-62574539.454698041</v>
      </c>
      <c r="P270" s="4">
        <f t="shared" ca="1" si="368"/>
        <v>-36638057.450745918</v>
      </c>
      <c r="Q270" s="4">
        <f t="shared" ca="1" si="368"/>
        <v>-6575028.3700909643</v>
      </c>
      <c r="R270" s="4">
        <f t="shared" ca="1" si="368"/>
        <v>-1333348.6565059663</v>
      </c>
      <c r="S270" s="4">
        <f t="shared" ca="1" si="368"/>
        <v>-50633.312261258034</v>
      </c>
      <c r="T270" s="4">
        <f t="shared" ca="1" si="368"/>
        <v>-44597067.789604105</v>
      </c>
      <c r="U270" s="4">
        <f t="shared" ca="1" si="368"/>
        <v>-1737663.9308751482</v>
      </c>
      <c r="V270" s="4">
        <f t="shared" ca="1" si="368"/>
        <v>-23459466.48017307</v>
      </c>
      <c r="W270" s="4">
        <f t="shared" ca="1" si="368"/>
        <v>-89723041.956887245</v>
      </c>
      <c r="X270" s="4">
        <f t="shared" ca="1" si="368"/>
        <v>-16254161.203906503</v>
      </c>
      <c r="Y270" s="4">
        <f t="shared" ref="I270:AE277" ca="1" si="370">Y228+Y236+Y244+Y252+Y220+Y261</f>
        <v>-131174333.57184197</v>
      </c>
      <c r="Z270" s="4">
        <f t="shared" ca="1" si="370"/>
        <v>-10070672.380551741</v>
      </c>
      <c r="AA270" s="4">
        <f t="shared" ca="1" si="370"/>
        <v>-201137.1576392533</v>
      </c>
      <c r="AB270" s="4">
        <f t="shared" ca="1" si="370"/>
        <v>-10271809.538190994</v>
      </c>
      <c r="AC270" s="4">
        <f t="shared" ca="1" si="370"/>
        <v>-132848.46106892519</v>
      </c>
      <c r="AD270" s="4">
        <f t="shared" ca="1" si="370"/>
        <v>-590188.50302603294</v>
      </c>
      <c r="AE270" s="4">
        <f t="shared" ca="1" si="370"/>
        <v>-121087.35684792695</v>
      </c>
    </row>
    <row r="271" spans="4:31" hidden="1" outlineLevel="1">
      <c r="E271" s="9"/>
      <c r="F271" s="99"/>
      <c r="G271" s="48" t="str">
        <f>$G$9</f>
        <v>BULKTRAN</v>
      </c>
      <c r="H271" s="4">
        <f t="shared" ref="H271:H277" ca="1" si="371">H229+H237+H245+H253+H221+H262</f>
        <v>-173782170.90100542</v>
      </c>
      <c r="I271" s="4">
        <f t="shared" ca="1" si="370"/>
        <v>-89371118.427674726</v>
      </c>
      <c r="J271" s="46">
        <f t="shared" ref="J271:K271" ca="1" si="372">J229+J237+J245+J253+J221+J262</f>
        <v>-19993.851225573384</v>
      </c>
      <c r="K271" s="46">
        <f t="shared" ca="1" si="372"/>
        <v>-35007.80787147861</v>
      </c>
      <c r="L271" s="4">
        <f t="shared" ca="1" si="370"/>
        <v>-20829500.782498766</v>
      </c>
      <c r="M271" s="4">
        <f t="shared" ca="1" si="370"/>
        <v>-289842.23828815221</v>
      </c>
      <c r="N271" s="4">
        <f t="shared" ca="1" si="370"/>
        <v>-40367.403055590075</v>
      </c>
      <c r="O271" s="4">
        <f t="shared" ca="1" si="370"/>
        <v>-21159710.423842512</v>
      </c>
      <c r="P271" s="4">
        <f t="shared" ca="1" si="370"/>
        <v>-12389235.189036362</v>
      </c>
      <c r="Q271" s="4">
        <f t="shared" ca="1" si="370"/>
        <v>-2223359.4933670517</v>
      </c>
      <c r="R271" s="4">
        <f t="shared" ca="1" si="370"/>
        <v>-450874.61628241331</v>
      </c>
      <c r="S271" s="4">
        <f t="shared" ca="1" si="370"/>
        <v>-17121.759657917479</v>
      </c>
      <c r="T271" s="4">
        <f t="shared" ca="1" si="370"/>
        <v>-15080591.058343746</v>
      </c>
      <c r="U271" s="4">
        <f t="shared" ca="1" si="370"/>
        <v>-587594.66568496625</v>
      </c>
      <c r="V271" s="4">
        <f t="shared" ca="1" si="370"/>
        <v>-7932867.2930573709</v>
      </c>
      <c r="W271" s="4">
        <f t="shared" ca="1" si="370"/>
        <v>-30340032.906330358</v>
      </c>
      <c r="X271" s="4">
        <f t="shared" ca="1" si="370"/>
        <v>-5496378.3553870777</v>
      </c>
      <c r="Y271" s="4">
        <f t="shared" ca="1" si="370"/>
        <v>-44356873.220459774</v>
      </c>
      <c r="Z271" s="4">
        <f t="shared" ca="1" si="370"/>
        <v>-3405418.7726005665</v>
      </c>
      <c r="AA271" s="4">
        <f t="shared" ca="1" si="370"/>
        <v>-68014.947424464423</v>
      </c>
      <c r="AB271" s="4">
        <f t="shared" ca="1" si="370"/>
        <v>-3473433.7200250314</v>
      </c>
      <c r="AC271" s="4">
        <f t="shared" ca="1" si="370"/>
        <v>-44922.982909153849</v>
      </c>
      <c r="AD271" s="4">
        <f t="shared" ca="1" si="370"/>
        <v>-199573.46755309368</v>
      </c>
      <c r="AE271" s="4">
        <f t="shared" ca="1" si="370"/>
        <v>-40945.941100302458</v>
      </c>
    </row>
    <row r="272" spans="4:31" hidden="1" outlineLevel="1">
      <c r="E272" s="9"/>
      <c r="F272" s="99"/>
      <c r="G272" s="48" t="str">
        <f>$G$10</f>
        <v>SUBTRAN</v>
      </c>
      <c r="H272" s="4">
        <f t="shared" ca="1" si="371"/>
        <v>-51417329.03080111</v>
      </c>
      <c r="I272" s="4">
        <f t="shared" ca="1" si="370"/>
        <v>-26267579.819146585</v>
      </c>
      <c r="J272" s="46">
        <f t="shared" ref="J272:K272" ca="1" si="373">J230+J238+J246+J254+J222+J263</f>
        <v>-4277.2769899624445</v>
      </c>
      <c r="K272" s="46">
        <f t="shared" ca="1" si="373"/>
        <v>-7960.7468910947955</v>
      </c>
      <c r="L272" s="4">
        <f t="shared" ca="1" si="370"/>
        <v>-6155843.1434552288</v>
      </c>
      <c r="M272" s="4">
        <f t="shared" ca="1" si="370"/>
        <v>-86032.794543787211</v>
      </c>
      <c r="N272" s="4">
        <f t="shared" ca="1" si="370"/>
        <v>-15571.536082414677</v>
      </c>
      <c r="O272" s="4">
        <f t="shared" ca="1" si="370"/>
        <v>-6257447.4740814306</v>
      </c>
      <c r="P272" s="4">
        <f t="shared" ca="1" si="370"/>
        <v>-3553974.3884513765</v>
      </c>
      <c r="Q272" s="4">
        <f t="shared" ca="1" si="370"/>
        <v>-639572.36411298905</v>
      </c>
      <c r="R272" s="4">
        <f t="shared" ca="1" si="370"/>
        <v>-167882.8144761053</v>
      </c>
      <c r="S272" s="4">
        <f t="shared" ca="1" si="370"/>
        <v>0</v>
      </c>
      <c r="T272" s="4">
        <f t="shared" ca="1" si="370"/>
        <v>-4361429.5670404704</v>
      </c>
      <c r="U272" s="4">
        <f t="shared" ca="1" si="370"/>
        <v>-160428.71691875462</v>
      </c>
      <c r="V272" s="4">
        <f t="shared" ca="1" si="370"/>
        <v>-2250970.4628211549</v>
      </c>
      <c r="W272" s="4">
        <f t="shared" ca="1" si="370"/>
        <v>-11099020.751275832</v>
      </c>
      <c r="X272" s="4">
        <f t="shared" ca="1" si="370"/>
        <v>0</v>
      </c>
      <c r="Y272" s="4">
        <f t="shared" ca="1" si="370"/>
        <v>-13510419.931015741</v>
      </c>
      <c r="Z272" s="4">
        <f t="shared" ca="1" si="370"/>
        <v>-975651.58411977766</v>
      </c>
      <c r="AA272" s="4">
        <f t="shared" ca="1" si="370"/>
        <v>-19589.636972693948</v>
      </c>
      <c r="AB272" s="4">
        <f t="shared" ca="1" si="370"/>
        <v>-995241.22109247162</v>
      </c>
      <c r="AC272" s="4">
        <f t="shared" ca="1" si="370"/>
        <v>-12972.994543359449</v>
      </c>
      <c r="AD272" s="4">
        <f t="shared" ca="1" si="370"/>
        <v>0</v>
      </c>
      <c r="AE272" s="4">
        <f t="shared" ca="1" si="370"/>
        <v>0</v>
      </c>
    </row>
    <row r="273" spans="4:31" hidden="1" outlineLevel="1">
      <c r="E273" s="9"/>
      <c r="F273" s="99"/>
      <c r="G273" s="48" t="str">
        <f>$G$11</f>
        <v>DISTPRI</v>
      </c>
      <c r="H273" s="4">
        <f t="shared" ca="1" si="371"/>
        <v>-165260611.51546133</v>
      </c>
      <c r="I273" s="4">
        <f t="shared" ca="1" si="370"/>
        <v>-108196050.53520158</v>
      </c>
      <c r="J273" s="46">
        <f t="shared" ref="J273:K273" ca="1" si="374">J231+J239+J247+J255+J223+J264</f>
        <v>-17765.948397685799</v>
      </c>
      <c r="K273" s="46">
        <f t="shared" ca="1" si="374"/>
        <v>-32872.093343769811</v>
      </c>
      <c r="L273" s="4">
        <f t="shared" ca="1" si="370"/>
        <v>-25315003.937295888</v>
      </c>
      <c r="M273" s="4">
        <f t="shared" ca="1" si="370"/>
        <v>-353750.18813987757</v>
      </c>
      <c r="N273" s="4">
        <f t="shared" ca="1" si="370"/>
        <v>0</v>
      </c>
      <c r="O273" s="4">
        <f t="shared" ca="1" si="370"/>
        <v>-25668754.125435766</v>
      </c>
      <c r="P273" s="4">
        <f t="shared" ca="1" si="370"/>
        <v>-14680695.278436685</v>
      </c>
      <c r="Q273" s="4">
        <f t="shared" ca="1" si="370"/>
        <v>-2641708.4356977181</v>
      </c>
      <c r="R273" s="4">
        <f t="shared" ca="1" si="370"/>
        <v>0</v>
      </c>
      <c r="S273" s="4">
        <f t="shared" ca="1" si="370"/>
        <v>0</v>
      </c>
      <c r="T273" s="4">
        <f t="shared" ca="1" si="370"/>
        <v>-17322403.714134403</v>
      </c>
      <c r="U273" s="4">
        <f t="shared" ca="1" si="370"/>
        <v>-664793.1122119202</v>
      </c>
      <c r="V273" s="4">
        <f t="shared" ca="1" si="370"/>
        <v>-9192667.9550976194</v>
      </c>
      <c r="W273" s="4">
        <f t="shared" ca="1" si="370"/>
        <v>0</v>
      </c>
      <c r="X273" s="4">
        <f t="shared" ca="1" si="370"/>
        <v>0</v>
      </c>
      <c r="Y273" s="4">
        <f t="shared" ca="1" si="370"/>
        <v>-9857461.0673095416</v>
      </c>
      <c r="Z273" s="4">
        <f t="shared" ca="1" si="370"/>
        <v>-4031266.0575552299</v>
      </c>
      <c r="AA273" s="4">
        <f t="shared" ca="1" si="370"/>
        <v>-80913.867120605923</v>
      </c>
      <c r="AB273" s="4">
        <f t="shared" ca="1" si="370"/>
        <v>-4112179.9246758358</v>
      </c>
      <c r="AC273" s="4">
        <f t="shared" ca="1" si="370"/>
        <v>-53124.106962759652</v>
      </c>
      <c r="AD273" s="4">
        <f t="shared" ca="1" si="370"/>
        <v>0</v>
      </c>
      <c r="AE273" s="4">
        <f t="shared" ca="1" si="370"/>
        <v>0</v>
      </c>
    </row>
    <row r="274" spans="4:31" hidden="1" outlineLevel="1">
      <c r="E274" s="9"/>
      <c r="F274" s="99"/>
      <c r="G274" s="48" t="str">
        <f>$G$12</f>
        <v>DISTSEC</v>
      </c>
      <c r="H274" s="4">
        <f t="shared" ca="1" si="371"/>
        <v>-80229312.182573229</v>
      </c>
      <c r="I274" s="4">
        <f t="shared" ca="1" si="370"/>
        <v>-59523824.810455859</v>
      </c>
      <c r="J274" s="46">
        <f t="shared" ref="J274:K274" ca="1" si="375">J232+J240+J248+J256+J224+J265</f>
        <v>-14755.649369191344</v>
      </c>
      <c r="K274" s="46">
        <f t="shared" ca="1" si="375"/>
        <v>-19112.632450645477</v>
      </c>
      <c r="L274" s="4">
        <f t="shared" ca="1" si="370"/>
        <v>-11998027.637277391</v>
      </c>
      <c r="M274" s="4">
        <f t="shared" ca="1" si="370"/>
        <v>0</v>
      </c>
      <c r="N274" s="4">
        <f t="shared" ca="1" si="370"/>
        <v>0</v>
      </c>
      <c r="O274" s="4">
        <f t="shared" ca="1" si="370"/>
        <v>-11998027.637277391</v>
      </c>
      <c r="P274" s="4">
        <f t="shared" ca="1" si="370"/>
        <v>-5989341.3161978694</v>
      </c>
      <c r="Q274" s="4">
        <f t="shared" ca="1" si="370"/>
        <v>0</v>
      </c>
      <c r="R274" s="4">
        <f t="shared" ca="1" si="370"/>
        <v>0</v>
      </c>
      <c r="S274" s="4">
        <f t="shared" ca="1" si="370"/>
        <v>0</v>
      </c>
      <c r="T274" s="4">
        <f t="shared" ca="1" si="370"/>
        <v>-5989341.3161978694</v>
      </c>
      <c r="U274" s="4">
        <f t="shared" ca="1" si="370"/>
        <v>-224297.48903325896</v>
      </c>
      <c r="V274" s="4">
        <f t="shared" ca="1" si="370"/>
        <v>0</v>
      </c>
      <c r="W274" s="4">
        <f t="shared" ca="1" si="370"/>
        <v>0</v>
      </c>
      <c r="X274" s="4">
        <f t="shared" ca="1" si="370"/>
        <v>0</v>
      </c>
      <c r="Y274" s="4">
        <f t="shared" ca="1" si="370"/>
        <v>-224297.48903325896</v>
      </c>
      <c r="Z274" s="4">
        <f t="shared" ca="1" si="370"/>
        <v>-1695098.7911166702</v>
      </c>
      <c r="AA274" s="4">
        <f t="shared" ca="1" si="370"/>
        <v>0</v>
      </c>
      <c r="AB274" s="4">
        <f t="shared" ca="1" si="370"/>
        <v>-1695098.7911166702</v>
      </c>
      <c r="AC274" s="4">
        <f t="shared" ca="1" si="370"/>
        <v>-20042.122174689033</v>
      </c>
      <c r="AD274" s="4">
        <f t="shared" ca="1" si="370"/>
        <v>-616890.71122615307</v>
      </c>
      <c r="AE274" s="4">
        <f t="shared" ca="1" si="370"/>
        <v>-127921.02327149347</v>
      </c>
    </row>
    <row r="275" spans="4:31" hidden="1" outlineLevel="1">
      <c r="E275" s="9"/>
      <c r="F275" s="99"/>
      <c r="G275" s="48" t="str">
        <f>$G$13</f>
        <v>ENERGY</v>
      </c>
      <c r="H275" s="4">
        <f t="shared" ca="1" si="371"/>
        <v>-6528782.0577467056</v>
      </c>
      <c r="I275" s="4">
        <f t="shared" ca="1" si="370"/>
        <v>-2554213.6380864992</v>
      </c>
      <c r="J275" s="46">
        <f t="shared" ref="J275:K275" ca="1" si="376">J233+J241+J249+J257+J225+J266</f>
        <v>-408.74406328392814</v>
      </c>
      <c r="K275" s="46">
        <f t="shared" ca="1" si="376"/>
        <v>-1178.5728641403275</v>
      </c>
      <c r="L275" s="4">
        <f t="shared" ca="1" si="370"/>
        <v>-736517.16859101725</v>
      </c>
      <c r="M275" s="4">
        <f t="shared" ca="1" si="370"/>
        <v>-10272.222872151266</v>
      </c>
      <c r="N275" s="4">
        <f t="shared" ca="1" si="370"/>
        <v>-1436.0480517013073</v>
      </c>
      <c r="O275" s="4">
        <f t="shared" ca="1" si="370"/>
        <v>-748225.43951486982</v>
      </c>
      <c r="P275" s="4">
        <f t="shared" ca="1" si="370"/>
        <v>-477489.66825735837</v>
      </c>
      <c r="Q275" s="4">
        <f t="shared" ca="1" si="370"/>
        <v>-85278.88695533367</v>
      </c>
      <c r="R275" s="4">
        <f t="shared" ca="1" si="370"/>
        <v>-17365.904428356789</v>
      </c>
      <c r="S275" s="4">
        <f t="shared" ca="1" si="370"/>
        <v>-655.9160874040557</v>
      </c>
      <c r="T275" s="4">
        <f t="shared" ca="1" si="370"/>
        <v>-580790.37572845281</v>
      </c>
      <c r="U275" s="4">
        <f t="shared" ca="1" si="370"/>
        <v>-25042.518622111944</v>
      </c>
      <c r="V275" s="4">
        <f t="shared" ca="1" si="370"/>
        <v>-395926.98086829594</v>
      </c>
      <c r="W275" s="4">
        <f t="shared" ca="1" si="370"/>
        <v>-1702817.5054855449</v>
      </c>
      <c r="X275" s="4">
        <f t="shared" ca="1" si="370"/>
        <v>-320317.75826970185</v>
      </c>
      <c r="Y275" s="4">
        <f t="shared" ca="1" si="370"/>
        <v>-2444104.7632456543</v>
      </c>
      <c r="Z275" s="4">
        <f t="shared" ca="1" si="370"/>
        <v>-131352.47718308214</v>
      </c>
      <c r="AA275" s="4">
        <f t="shared" ca="1" si="370"/>
        <v>-2635.5612529033397</v>
      </c>
      <c r="AB275" s="4">
        <f t="shared" ca="1" si="370"/>
        <v>-133988.03843598548</v>
      </c>
      <c r="AC275" s="4">
        <f t="shared" ca="1" si="370"/>
        <v>-2350.9319393043693</v>
      </c>
      <c r="AD275" s="4">
        <f t="shared" ca="1" si="370"/>
        <v>-52660.070291287069</v>
      </c>
      <c r="AE275" s="4">
        <f t="shared" ca="1" si="370"/>
        <v>-10861.483577228521</v>
      </c>
    </row>
    <row r="276" spans="4:31" hidden="1" outlineLevel="1">
      <c r="E276" s="9"/>
      <c r="F276" s="99"/>
      <c r="G276" s="48" t="str">
        <f>$G$14</f>
        <v>CUSTOMER</v>
      </c>
      <c r="H276" s="4">
        <f t="shared" ca="1" si="371"/>
        <v>-38491516.007190756</v>
      </c>
      <c r="I276" s="4">
        <f t="shared" ca="1" si="370"/>
        <v>-19311334.579654776</v>
      </c>
      <c r="J276" s="46">
        <f t="shared" ref="J276:K276" ca="1" si="377">J234+J242+J250+J258+J226+J267</f>
        <v>-3896.9024522209829</v>
      </c>
      <c r="K276" s="46">
        <f t="shared" ca="1" si="377"/>
        <v>-2032.0154032804662</v>
      </c>
      <c r="L276" s="4">
        <f t="shared" ca="1" si="370"/>
        <v>-6073540.3432090292</v>
      </c>
      <c r="M276" s="4">
        <f t="shared" ca="1" si="370"/>
        <v>-382364.6500741365</v>
      </c>
      <c r="N276" s="4">
        <f t="shared" ca="1" si="370"/>
        <v>-64283.528360479664</v>
      </c>
      <c r="O276" s="4">
        <f t="shared" ca="1" si="370"/>
        <v>-6520188.5216436461</v>
      </c>
      <c r="P276" s="4">
        <f t="shared" ca="1" si="370"/>
        <v>-467785.41155865235</v>
      </c>
      <c r="Q276" s="4">
        <f t="shared" ca="1" si="370"/>
        <v>-135119.80598414582</v>
      </c>
      <c r="R276" s="4">
        <f t="shared" ca="1" si="370"/>
        <v>-158062.98803716802</v>
      </c>
      <c r="S276" s="4">
        <f t="shared" ca="1" si="370"/>
        <v>-19747.555474026634</v>
      </c>
      <c r="T276" s="4">
        <f t="shared" ca="1" si="370"/>
        <v>-780715.7610539929</v>
      </c>
      <c r="U276" s="4">
        <f t="shared" ca="1" si="370"/>
        <v>-3107.1138133758227</v>
      </c>
      <c r="V276" s="4">
        <f t="shared" ca="1" si="370"/>
        <v>-95928.339448681159</v>
      </c>
      <c r="W276" s="4">
        <f t="shared" ca="1" si="370"/>
        <v>-265688.22946861881</v>
      </c>
      <c r="X276" s="4">
        <f t="shared" ca="1" si="370"/>
        <v>-78993.736154370199</v>
      </c>
      <c r="Y276" s="4">
        <f t="shared" ca="1" si="370"/>
        <v>-443717.41888504598</v>
      </c>
      <c r="Z276" s="4">
        <f t="shared" ca="1" si="370"/>
        <v>-94769.923359356966</v>
      </c>
      <c r="AA276" s="4">
        <f t="shared" ca="1" si="370"/>
        <v>-1769.6957801029325</v>
      </c>
      <c r="AB276" s="4">
        <f t="shared" ca="1" si="370"/>
        <v>-96539.619139459886</v>
      </c>
      <c r="AC276" s="4">
        <f t="shared" ca="1" si="370"/>
        <v>-9148.2178597971542</v>
      </c>
      <c r="AD276" s="4">
        <f t="shared" ca="1" si="370"/>
        <v>-9976481.4937192742</v>
      </c>
      <c r="AE276" s="4">
        <f t="shared" ca="1" si="370"/>
        <v>-1347461.4773792708</v>
      </c>
    </row>
    <row r="277" spans="4:31" collapsed="1">
      <c r="D277" s="48" t="s">
        <v>201</v>
      </c>
      <c r="E277" s="4">
        <f>E235+E243+E251+E259+E227+E268</f>
        <v>-1029626930</v>
      </c>
      <c r="F277" s="167"/>
      <c r="G277" s="48" t="str">
        <f>$G$15</f>
        <v>TOTAL</v>
      </c>
      <c r="H277" s="4">
        <f t="shared" ca="1" si="371"/>
        <v>-1029626930.0000001</v>
      </c>
      <c r="I277" s="4">
        <f t="shared" ca="1" si="370"/>
        <v>-569516801.82069981</v>
      </c>
      <c r="J277" s="46">
        <f t="shared" ref="J277:K277" ca="1" si="378">J235+J243+J251+J259+J227+J268</f>
        <v>-120225.17562071832</v>
      </c>
      <c r="K277" s="46">
        <f t="shared" ca="1" si="378"/>
        <v>-201690.68516533572</v>
      </c>
      <c r="L277" s="4">
        <f t="shared" ca="1" si="370"/>
        <v>-132706460.22670172</v>
      </c>
      <c r="M277" s="4">
        <f t="shared" ca="1" si="370"/>
        <v>-1979397.8586383872</v>
      </c>
      <c r="N277" s="4">
        <f t="shared" ca="1" si="370"/>
        <v>-241034.99115353252</v>
      </c>
      <c r="O277" s="4">
        <f t="shared" ca="1" si="370"/>
        <v>-134926893.07649365</v>
      </c>
      <c r="P277" s="4">
        <f t="shared" ca="1" si="370"/>
        <v>-74196578.702684224</v>
      </c>
      <c r="Q277" s="4">
        <f t="shared" ca="1" si="370"/>
        <v>-12300067.356208203</v>
      </c>
      <c r="R277" s="4">
        <f t="shared" ca="1" si="370"/>
        <v>-2127534.97973001</v>
      </c>
      <c r="S277" s="4">
        <f t="shared" ca="1" si="370"/>
        <v>-88158.543480606197</v>
      </c>
      <c r="T277" s="4">
        <f t="shared" ca="1" si="370"/>
        <v>-88712339.582103029</v>
      </c>
      <c r="U277" s="4">
        <f t="shared" ca="1" si="370"/>
        <v>-3402927.5471595358</v>
      </c>
      <c r="V277" s="4">
        <f t="shared" ca="1" si="370"/>
        <v>-43327827.51146619</v>
      </c>
      <c r="W277" s="4">
        <f t="shared" ca="1" si="370"/>
        <v>-133130601.34944761</v>
      </c>
      <c r="X277" s="4">
        <f t="shared" ca="1" si="370"/>
        <v>-22149851.05371765</v>
      </c>
      <c r="Y277" s="4">
        <f t="shared" ca="1" si="370"/>
        <v>-202011207.46179098</v>
      </c>
      <c r="Z277" s="4">
        <f t="shared" ca="1" si="370"/>
        <v>-20404229.986486424</v>
      </c>
      <c r="AA277" s="4">
        <f t="shared" ca="1" si="370"/>
        <v>-374060.86619002389</v>
      </c>
      <c r="AB277" s="4">
        <f t="shared" ca="1" si="370"/>
        <v>-20778290.852676447</v>
      </c>
      <c r="AC277" s="4">
        <f t="shared" ca="1" si="370"/>
        <v>-275409.81745798863</v>
      </c>
      <c r="AD277" s="4">
        <f t="shared" ca="1" si="370"/>
        <v>-11435794.245815841</v>
      </c>
      <c r="AE277" s="4">
        <f t="shared" ca="1" si="370"/>
        <v>-1648277.2821762224</v>
      </c>
    </row>
    <row r="278" spans="4:31">
      <c r="E278" s="7"/>
      <c r="F278" s="96"/>
      <c r="G278" s="7"/>
      <c r="H278" s="4"/>
      <c r="I278" s="5"/>
      <c r="J278" s="47"/>
      <c r="K278" s="47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</row>
    <row r="279" spans="4:31" hidden="1" outlineLevel="1">
      <c r="E279" s="7"/>
      <c r="F279" s="167" t="str">
        <f>F286</f>
        <v>PROD_DEMAND</v>
      </c>
      <c r="G279" s="48" t="str">
        <f>$G$8</f>
        <v>PRODUCTION</v>
      </c>
      <c r="H279" s="4">
        <f t="shared" ref="H279:H286" si="379">SUBTOTAL(9,I279:AE279)</f>
        <v>121568119</v>
      </c>
      <c r="I279" s="5">
        <f t="shared" ref="I279:N279" si="380">VLOOKUP(CONCATENATE($F279," ",$G279),AllocFactorMatrix,(I$4+1),FALSE)*$E286</f>
        <v>62518949.463277757</v>
      </c>
      <c r="J279" s="47">
        <f t="shared" si="380"/>
        <v>13986.560718264909</v>
      </c>
      <c r="K279" s="47">
        <f t="shared" si="380"/>
        <v>24489.470531895779</v>
      </c>
      <c r="L279" s="5">
        <f t="shared" si="380"/>
        <v>14571133.601961201</v>
      </c>
      <c r="M279" s="5">
        <f t="shared" si="380"/>
        <v>202757.13862219109</v>
      </c>
      <c r="N279" s="5">
        <f t="shared" si="380"/>
        <v>28238.738375402278</v>
      </c>
      <c r="O279" s="5">
        <f t="shared" ref="O279:O286" si="381">SUBTOTAL(9,L279:N279)</f>
        <v>14802129.478958795</v>
      </c>
      <c r="P279" s="5">
        <f>VLOOKUP(CONCATENATE($F279," ",$G279),AllocFactorMatrix,(P$4+1),FALSE)*$E286</f>
        <v>8666804.0223627258</v>
      </c>
      <c r="Q279" s="5">
        <f>VLOOKUP(CONCATENATE($F279," ",$G279),AllocFactorMatrix,(Q$4+1),FALSE)*$E286</f>
        <v>1555335.7980744489</v>
      </c>
      <c r="R279" s="5">
        <f>VLOOKUP(CONCATENATE($F279," ",$G279),AllocFactorMatrix,(R$4+1),FALSE)*$E286</f>
        <v>315406.22793533443</v>
      </c>
      <c r="S279" s="5">
        <f>VLOOKUP(CONCATENATE($F279," ",$G279),AllocFactorMatrix,(S$4+1),FALSE)*$E286</f>
        <v>11977.408872218602</v>
      </c>
      <c r="T279" s="5">
        <f t="shared" ref="T279:T286" si="382">SUBTOTAL(9,P279:S279)</f>
        <v>10549523.457244728</v>
      </c>
      <c r="U279" s="5">
        <f>VLOOKUP(CONCATENATE($F279," ",$G279),AllocFactorMatrix,(U$4+1),FALSE)*$E286</f>
        <v>411047.79547521425</v>
      </c>
      <c r="V279" s="5">
        <f>VLOOKUP(CONCATENATE($F279," ",$G279),AllocFactorMatrix,(V$4+1),FALSE)*$E286</f>
        <v>5549382.5983044337</v>
      </c>
      <c r="W279" s="5">
        <f>VLOOKUP(CONCATENATE($F279," ",$G279),AllocFactorMatrix,(W$4+1),FALSE)*$E286</f>
        <v>21224160.750769787</v>
      </c>
      <c r="X279" s="5">
        <f>VLOOKUP(CONCATENATE($F279," ",$G279),AllocFactorMatrix,(X$4+1),FALSE)*$E286</f>
        <v>3844953.5675172936</v>
      </c>
      <c r="Y279" s="5">
        <f>SUBTOTAL(9,U279:X279)</f>
        <v>31029544.712066732</v>
      </c>
      <c r="Z279" s="5">
        <f>VLOOKUP(CONCATENATE($F279," ",$G279),AllocFactorMatrix,(Z$4+1),FALSE)*$E286</f>
        <v>2382237.2136677261</v>
      </c>
      <c r="AA279" s="5">
        <f>VLOOKUP(CONCATENATE($F279," ",$G279),AllocFactorMatrix,(AA$4+1),FALSE)*$E286</f>
        <v>47579.387341099216</v>
      </c>
      <c r="AB279" s="5">
        <f t="shared" ref="AB279:AB286" si="383">SUBTOTAL(9,Z279:AA279)</f>
        <v>2429816.6010088255</v>
      </c>
      <c r="AC279" s="5">
        <f>VLOOKUP(CONCATENATE($F279," ",$G279),AllocFactorMatrix,(AC$4+1),FALSE)*$E286</f>
        <v>31425.562840079503</v>
      </c>
      <c r="AD279" s="5">
        <f>VLOOKUP(CONCATENATE($F279," ",$G279),AllocFactorMatrix,(AD$4+1),FALSE)*$E286</f>
        <v>139610.24267879466</v>
      </c>
      <c r="AE279" s="5">
        <f>VLOOKUP(CONCATENATE($F279," ",$G279),AllocFactorMatrix,(AE$4+1),FALSE)*$E286</f>
        <v>28643.450674143704</v>
      </c>
    </row>
    <row r="280" spans="4:31" hidden="1" outlineLevel="1">
      <c r="E280" s="7"/>
      <c r="F280" s="167" t="str">
        <f>F286</f>
        <v>PROD_DEMAND</v>
      </c>
      <c r="G280" s="48" t="str">
        <f>$G$9</f>
        <v>BULKTRAN</v>
      </c>
      <c r="H280" s="4">
        <f t="shared" si="379"/>
        <v>0</v>
      </c>
      <c r="I280" s="5">
        <f t="shared" ref="I280:N280" si="384">VLOOKUP(CONCATENATE($F280," ",$G280),AllocFactorMatrix,(I$4+1),FALSE)*$E286</f>
        <v>0</v>
      </c>
      <c r="J280" s="47">
        <f t="shared" si="384"/>
        <v>0</v>
      </c>
      <c r="K280" s="47">
        <f t="shared" si="384"/>
        <v>0</v>
      </c>
      <c r="L280" s="5">
        <f t="shared" si="384"/>
        <v>0</v>
      </c>
      <c r="M280" s="5">
        <f t="shared" si="384"/>
        <v>0</v>
      </c>
      <c r="N280" s="5">
        <f t="shared" si="384"/>
        <v>0</v>
      </c>
      <c r="O280" s="5">
        <f t="shared" si="381"/>
        <v>0</v>
      </c>
      <c r="P280" s="5">
        <f>VLOOKUP(CONCATENATE($F280," ",$G280),AllocFactorMatrix,(P$4+1),FALSE)*$E286</f>
        <v>0</v>
      </c>
      <c r="Q280" s="5">
        <f>VLOOKUP(CONCATENATE($F280," ",$G280),AllocFactorMatrix,(Q$4+1),FALSE)*$E286</f>
        <v>0</v>
      </c>
      <c r="R280" s="5">
        <f>VLOOKUP(CONCATENATE($F280," ",$G280),AllocFactorMatrix,(R$4+1),FALSE)*$E286</f>
        <v>0</v>
      </c>
      <c r="S280" s="5">
        <f>VLOOKUP(CONCATENATE($F280," ",$G280),AllocFactorMatrix,(S$4+1),FALSE)*$E286</f>
        <v>0</v>
      </c>
      <c r="T280" s="5">
        <f t="shared" si="382"/>
        <v>0</v>
      </c>
      <c r="U280" s="5">
        <f>VLOOKUP(CONCATENATE($F280," ",$G280),AllocFactorMatrix,(U$4+1),FALSE)*$E286</f>
        <v>0</v>
      </c>
      <c r="V280" s="5">
        <f>VLOOKUP(CONCATENATE($F280," ",$G280),AllocFactorMatrix,(V$4+1),FALSE)*$E286</f>
        <v>0</v>
      </c>
      <c r="W280" s="5">
        <f>VLOOKUP(CONCATENATE($F280," ",$G280),AllocFactorMatrix,(W$4+1),FALSE)*$E286</f>
        <v>0</v>
      </c>
      <c r="X280" s="5">
        <f>VLOOKUP(CONCATENATE($F280," ",$G280),AllocFactorMatrix,(X$4+1),FALSE)*$E286</f>
        <v>0</v>
      </c>
      <c r="Y280" s="5">
        <f t="shared" ref="Y280:Y286" si="385">SUBTOTAL(9,U280:X280)</f>
        <v>0</v>
      </c>
      <c r="Z280" s="5">
        <f>VLOOKUP(CONCATENATE($F280," ",$G280),AllocFactorMatrix,(Z$4+1),FALSE)*$E286</f>
        <v>0</v>
      </c>
      <c r="AA280" s="5">
        <f>VLOOKUP(CONCATENATE($F280," ",$G280),AllocFactorMatrix,(AA$4+1),FALSE)*$E286</f>
        <v>0</v>
      </c>
      <c r="AB280" s="5">
        <f t="shared" si="383"/>
        <v>0</v>
      </c>
      <c r="AC280" s="5">
        <f>VLOOKUP(CONCATENATE($F280," ",$G280),AllocFactorMatrix,(AC$4+1),FALSE)*$E286</f>
        <v>0</v>
      </c>
      <c r="AD280" s="5">
        <f>VLOOKUP(CONCATENATE($F280," ",$G280),AllocFactorMatrix,(AD$4+1),FALSE)*$E286</f>
        <v>0</v>
      </c>
      <c r="AE280" s="5">
        <f>VLOOKUP(CONCATENATE($F280," ",$G280),AllocFactorMatrix,(AE$4+1),FALSE)*$E286</f>
        <v>0</v>
      </c>
    </row>
    <row r="281" spans="4:31" hidden="1" outlineLevel="1">
      <c r="E281" s="7"/>
      <c r="F281" s="167" t="str">
        <f>F286</f>
        <v>PROD_DEMAND</v>
      </c>
      <c r="G281" s="48" t="str">
        <f>$G$10</f>
        <v>SUBTRAN</v>
      </c>
      <c r="H281" s="4">
        <f t="shared" si="379"/>
        <v>0</v>
      </c>
      <c r="I281" s="5">
        <f t="shared" ref="I281:N281" si="386">VLOOKUP(CONCATENATE($F281," ",$G281),AllocFactorMatrix,(I$4+1),FALSE)*$E286</f>
        <v>0</v>
      </c>
      <c r="J281" s="47">
        <f t="shared" si="386"/>
        <v>0</v>
      </c>
      <c r="K281" s="47">
        <f t="shared" si="386"/>
        <v>0</v>
      </c>
      <c r="L281" s="5">
        <f t="shared" si="386"/>
        <v>0</v>
      </c>
      <c r="M281" s="5">
        <f t="shared" si="386"/>
        <v>0</v>
      </c>
      <c r="N281" s="5">
        <f t="shared" si="386"/>
        <v>0</v>
      </c>
      <c r="O281" s="5">
        <f t="shared" si="381"/>
        <v>0</v>
      </c>
      <c r="P281" s="5">
        <f>VLOOKUP(CONCATENATE($F281," ",$G281),AllocFactorMatrix,(P$4+1),FALSE)*$E286</f>
        <v>0</v>
      </c>
      <c r="Q281" s="5">
        <f>VLOOKUP(CONCATENATE($F281," ",$G281),AllocFactorMatrix,(Q$4+1),FALSE)*$E286</f>
        <v>0</v>
      </c>
      <c r="R281" s="5">
        <f>VLOOKUP(CONCATENATE($F281," ",$G281),AllocFactorMatrix,(R$4+1),FALSE)*$E286</f>
        <v>0</v>
      </c>
      <c r="S281" s="5">
        <f>VLOOKUP(CONCATENATE($F281," ",$G281),AllocFactorMatrix,(S$4+1),FALSE)*$E286</f>
        <v>0</v>
      </c>
      <c r="T281" s="5">
        <f t="shared" si="382"/>
        <v>0</v>
      </c>
      <c r="U281" s="5">
        <f>VLOOKUP(CONCATENATE($F281," ",$G281),AllocFactorMatrix,(U$4+1),FALSE)*$E286</f>
        <v>0</v>
      </c>
      <c r="V281" s="5">
        <f>VLOOKUP(CONCATENATE($F281," ",$G281),AllocFactorMatrix,(V$4+1),FALSE)*$E286</f>
        <v>0</v>
      </c>
      <c r="W281" s="5">
        <f>VLOOKUP(CONCATENATE($F281," ",$G281),AllocFactorMatrix,(W$4+1),FALSE)*$E286</f>
        <v>0</v>
      </c>
      <c r="X281" s="5">
        <f>VLOOKUP(CONCATENATE($F281," ",$G281),AllocFactorMatrix,(X$4+1),FALSE)*$E286</f>
        <v>0</v>
      </c>
      <c r="Y281" s="5">
        <f t="shared" si="385"/>
        <v>0</v>
      </c>
      <c r="Z281" s="5">
        <f>VLOOKUP(CONCATENATE($F281," ",$G281),AllocFactorMatrix,(Z$4+1),FALSE)*$E286</f>
        <v>0</v>
      </c>
      <c r="AA281" s="5">
        <f>VLOOKUP(CONCATENATE($F281," ",$G281),AllocFactorMatrix,(AA$4+1),FALSE)*$E286</f>
        <v>0</v>
      </c>
      <c r="AB281" s="5">
        <f t="shared" si="383"/>
        <v>0</v>
      </c>
      <c r="AC281" s="5">
        <f>VLOOKUP(CONCATENATE($F281," ",$G281),AllocFactorMatrix,(AC$4+1),FALSE)*$E286</f>
        <v>0</v>
      </c>
      <c r="AD281" s="5">
        <f>VLOOKUP(CONCATENATE($F281," ",$G281),AllocFactorMatrix,(AD$4+1),FALSE)*$E286</f>
        <v>0</v>
      </c>
      <c r="AE281" s="5">
        <f>VLOOKUP(CONCATENATE($F281," ",$G281),AllocFactorMatrix,(AE$4+1),FALSE)*$E286</f>
        <v>0</v>
      </c>
    </row>
    <row r="282" spans="4:31" hidden="1" outlineLevel="1">
      <c r="E282" s="7"/>
      <c r="F282" s="167" t="str">
        <f>F286</f>
        <v>PROD_DEMAND</v>
      </c>
      <c r="G282" s="48" t="str">
        <f>$G$11</f>
        <v>DISTPRI</v>
      </c>
      <c r="H282" s="4">
        <f t="shared" si="379"/>
        <v>0</v>
      </c>
      <c r="I282" s="5">
        <f t="shared" ref="I282:N282" si="387">VLOOKUP(CONCATENATE($F282," ",$G282),AllocFactorMatrix,(I$4+1),FALSE)*$E286</f>
        <v>0</v>
      </c>
      <c r="J282" s="47">
        <f t="shared" si="387"/>
        <v>0</v>
      </c>
      <c r="K282" s="47">
        <f t="shared" si="387"/>
        <v>0</v>
      </c>
      <c r="L282" s="5">
        <f t="shared" si="387"/>
        <v>0</v>
      </c>
      <c r="M282" s="5">
        <f t="shared" si="387"/>
        <v>0</v>
      </c>
      <c r="N282" s="5">
        <f t="shared" si="387"/>
        <v>0</v>
      </c>
      <c r="O282" s="5">
        <f t="shared" si="381"/>
        <v>0</v>
      </c>
      <c r="P282" s="5">
        <f>VLOOKUP(CONCATENATE($F282," ",$G282),AllocFactorMatrix,(P$4+1),FALSE)*$E286</f>
        <v>0</v>
      </c>
      <c r="Q282" s="5">
        <f>VLOOKUP(CONCATENATE($F282," ",$G282),AllocFactorMatrix,(Q$4+1),FALSE)*$E286</f>
        <v>0</v>
      </c>
      <c r="R282" s="5">
        <f>VLOOKUP(CONCATENATE($F282," ",$G282),AllocFactorMatrix,(R$4+1),FALSE)*$E286</f>
        <v>0</v>
      </c>
      <c r="S282" s="5">
        <f>VLOOKUP(CONCATENATE($F282," ",$G282),AllocFactorMatrix,(S$4+1),FALSE)*$E286</f>
        <v>0</v>
      </c>
      <c r="T282" s="5">
        <f t="shared" si="382"/>
        <v>0</v>
      </c>
      <c r="U282" s="5">
        <f>VLOOKUP(CONCATENATE($F282," ",$G282),AllocFactorMatrix,(U$4+1),FALSE)*$E286</f>
        <v>0</v>
      </c>
      <c r="V282" s="5">
        <f>VLOOKUP(CONCATENATE($F282," ",$G282),AllocFactorMatrix,(V$4+1),FALSE)*$E286</f>
        <v>0</v>
      </c>
      <c r="W282" s="5">
        <f>VLOOKUP(CONCATENATE($F282," ",$G282),AllocFactorMatrix,(W$4+1),FALSE)*$E286</f>
        <v>0</v>
      </c>
      <c r="X282" s="5">
        <f>VLOOKUP(CONCATENATE($F282," ",$G282),AllocFactorMatrix,(X$4+1),FALSE)*$E286</f>
        <v>0</v>
      </c>
      <c r="Y282" s="5">
        <f t="shared" si="385"/>
        <v>0</v>
      </c>
      <c r="Z282" s="5">
        <f>VLOOKUP(CONCATENATE($F282," ",$G282),AllocFactorMatrix,(Z$4+1),FALSE)*$E286</f>
        <v>0</v>
      </c>
      <c r="AA282" s="5">
        <f>VLOOKUP(CONCATENATE($F282," ",$G282),AllocFactorMatrix,(AA$4+1),FALSE)*$E286</f>
        <v>0</v>
      </c>
      <c r="AB282" s="5">
        <f t="shared" si="383"/>
        <v>0</v>
      </c>
      <c r="AC282" s="5">
        <f>VLOOKUP(CONCATENATE($F282," ",$G282),AllocFactorMatrix,(AC$4+1),FALSE)*$E286</f>
        <v>0</v>
      </c>
      <c r="AD282" s="5">
        <f>VLOOKUP(CONCATENATE($F282," ",$G282),AllocFactorMatrix,(AD$4+1),FALSE)*$E286</f>
        <v>0</v>
      </c>
      <c r="AE282" s="5">
        <f>VLOOKUP(CONCATENATE($F282," ",$G282),AllocFactorMatrix,(AE$4+1),FALSE)*$E286</f>
        <v>0</v>
      </c>
    </row>
    <row r="283" spans="4:31" hidden="1" outlineLevel="1">
      <c r="E283" s="7"/>
      <c r="F283" s="167" t="str">
        <f>F286</f>
        <v>PROD_DEMAND</v>
      </c>
      <c r="G283" s="48" t="str">
        <f>$G$12</f>
        <v>DISTSEC</v>
      </c>
      <c r="H283" s="4">
        <f t="shared" si="379"/>
        <v>0</v>
      </c>
      <c r="I283" s="5">
        <f t="shared" ref="I283:N283" si="388">VLOOKUP(CONCATENATE($F283," ",$G283),AllocFactorMatrix,(I$4+1),FALSE)*$E286</f>
        <v>0</v>
      </c>
      <c r="J283" s="47">
        <f t="shared" si="388"/>
        <v>0</v>
      </c>
      <c r="K283" s="47">
        <f t="shared" si="388"/>
        <v>0</v>
      </c>
      <c r="L283" s="5">
        <f t="shared" si="388"/>
        <v>0</v>
      </c>
      <c r="M283" s="5">
        <f t="shared" si="388"/>
        <v>0</v>
      </c>
      <c r="N283" s="5">
        <f t="shared" si="388"/>
        <v>0</v>
      </c>
      <c r="O283" s="5">
        <f t="shared" si="381"/>
        <v>0</v>
      </c>
      <c r="P283" s="5">
        <f>VLOOKUP(CONCATENATE($F283," ",$G283),AllocFactorMatrix,(P$4+1),FALSE)*$E286</f>
        <v>0</v>
      </c>
      <c r="Q283" s="5">
        <f>VLOOKUP(CONCATENATE($F283," ",$G283),AllocFactorMatrix,(Q$4+1),FALSE)*$E286</f>
        <v>0</v>
      </c>
      <c r="R283" s="5">
        <f>VLOOKUP(CONCATENATE($F283," ",$G283),AllocFactorMatrix,(R$4+1),FALSE)*$E286</f>
        <v>0</v>
      </c>
      <c r="S283" s="5">
        <f>VLOOKUP(CONCATENATE($F283," ",$G283),AllocFactorMatrix,(S$4+1),FALSE)*$E286</f>
        <v>0</v>
      </c>
      <c r="T283" s="5">
        <f t="shared" si="382"/>
        <v>0</v>
      </c>
      <c r="U283" s="5">
        <f>VLOOKUP(CONCATENATE($F283," ",$G283),AllocFactorMatrix,(U$4+1),FALSE)*$E286</f>
        <v>0</v>
      </c>
      <c r="V283" s="5">
        <f>VLOOKUP(CONCATENATE($F283," ",$G283),AllocFactorMatrix,(V$4+1),FALSE)*$E286</f>
        <v>0</v>
      </c>
      <c r="W283" s="5">
        <f>VLOOKUP(CONCATENATE($F283," ",$G283),AllocFactorMatrix,(W$4+1),FALSE)*$E286</f>
        <v>0</v>
      </c>
      <c r="X283" s="5">
        <f>VLOOKUP(CONCATENATE($F283," ",$G283),AllocFactorMatrix,(X$4+1),FALSE)*$E286</f>
        <v>0</v>
      </c>
      <c r="Y283" s="5">
        <f t="shared" si="385"/>
        <v>0</v>
      </c>
      <c r="Z283" s="5">
        <f>VLOOKUP(CONCATENATE($F283," ",$G283),AllocFactorMatrix,(Z$4+1),FALSE)*$E286</f>
        <v>0</v>
      </c>
      <c r="AA283" s="5">
        <f>VLOOKUP(CONCATENATE($F283," ",$G283),AllocFactorMatrix,(AA$4+1),FALSE)*$E286</f>
        <v>0</v>
      </c>
      <c r="AB283" s="5">
        <f t="shared" si="383"/>
        <v>0</v>
      </c>
      <c r="AC283" s="5">
        <f>VLOOKUP(CONCATENATE($F283," ",$G283),AllocFactorMatrix,(AC$4+1),FALSE)*$E286</f>
        <v>0</v>
      </c>
      <c r="AD283" s="5">
        <f>VLOOKUP(CONCATENATE($F283," ",$G283),AllocFactorMatrix,(AD$4+1),FALSE)*$E286</f>
        <v>0</v>
      </c>
      <c r="AE283" s="5">
        <f>VLOOKUP(CONCATENATE($F283," ",$G283),AllocFactorMatrix,(AE$4+1),FALSE)*$E286</f>
        <v>0</v>
      </c>
    </row>
    <row r="284" spans="4:31" hidden="1" outlineLevel="1">
      <c r="E284" s="7"/>
      <c r="F284" s="167" t="str">
        <f>F286</f>
        <v>PROD_DEMAND</v>
      </c>
      <c r="G284" s="48" t="str">
        <f>$G$13</f>
        <v>ENERGY</v>
      </c>
      <c r="H284" s="4">
        <f t="shared" si="379"/>
        <v>0</v>
      </c>
      <c r="I284" s="5">
        <f t="shared" ref="I284:N284" si="389">VLOOKUP(CONCATENATE($F284," ",$G284),AllocFactorMatrix,(I$4+1),FALSE)*$E286</f>
        <v>0</v>
      </c>
      <c r="J284" s="47">
        <f t="shared" si="389"/>
        <v>0</v>
      </c>
      <c r="K284" s="47">
        <f t="shared" si="389"/>
        <v>0</v>
      </c>
      <c r="L284" s="5">
        <f t="shared" si="389"/>
        <v>0</v>
      </c>
      <c r="M284" s="5">
        <f t="shared" si="389"/>
        <v>0</v>
      </c>
      <c r="N284" s="5">
        <f t="shared" si="389"/>
        <v>0</v>
      </c>
      <c r="O284" s="5">
        <f t="shared" si="381"/>
        <v>0</v>
      </c>
      <c r="P284" s="5">
        <f>VLOOKUP(CONCATENATE($F284," ",$G284),AllocFactorMatrix,(P$4+1),FALSE)*$E286</f>
        <v>0</v>
      </c>
      <c r="Q284" s="5">
        <f>VLOOKUP(CONCATENATE($F284," ",$G284),AllocFactorMatrix,(Q$4+1),FALSE)*$E286</f>
        <v>0</v>
      </c>
      <c r="R284" s="5">
        <f>VLOOKUP(CONCATENATE($F284," ",$G284),AllocFactorMatrix,(R$4+1),FALSE)*$E286</f>
        <v>0</v>
      </c>
      <c r="S284" s="5">
        <f>VLOOKUP(CONCATENATE($F284," ",$G284),AllocFactorMatrix,(S$4+1),FALSE)*$E286</f>
        <v>0</v>
      </c>
      <c r="T284" s="5">
        <f t="shared" si="382"/>
        <v>0</v>
      </c>
      <c r="U284" s="5">
        <f>VLOOKUP(CONCATENATE($F284," ",$G284),AllocFactorMatrix,(U$4+1),FALSE)*$E286</f>
        <v>0</v>
      </c>
      <c r="V284" s="5">
        <f>VLOOKUP(CONCATENATE($F284," ",$G284),AllocFactorMatrix,(V$4+1),FALSE)*$E286</f>
        <v>0</v>
      </c>
      <c r="W284" s="5">
        <f>VLOOKUP(CONCATENATE($F284," ",$G284),AllocFactorMatrix,(W$4+1),FALSE)*$E286</f>
        <v>0</v>
      </c>
      <c r="X284" s="5">
        <f>VLOOKUP(CONCATENATE($F284," ",$G284),AllocFactorMatrix,(X$4+1),FALSE)*$E286</f>
        <v>0</v>
      </c>
      <c r="Y284" s="5">
        <f t="shared" si="385"/>
        <v>0</v>
      </c>
      <c r="Z284" s="5">
        <f>VLOOKUP(CONCATENATE($F284," ",$G284),AllocFactorMatrix,(Z$4+1),FALSE)*$E286</f>
        <v>0</v>
      </c>
      <c r="AA284" s="5">
        <f>VLOOKUP(CONCATENATE($F284," ",$G284),AllocFactorMatrix,(AA$4+1),FALSE)*$E286</f>
        <v>0</v>
      </c>
      <c r="AB284" s="5">
        <f t="shared" si="383"/>
        <v>0</v>
      </c>
      <c r="AC284" s="5">
        <f>VLOOKUP(CONCATENATE($F284," ",$G284),AllocFactorMatrix,(AC$4+1),FALSE)*$E286</f>
        <v>0</v>
      </c>
      <c r="AD284" s="5">
        <f>VLOOKUP(CONCATENATE($F284," ",$G284),AllocFactorMatrix,(AD$4+1),FALSE)*$E286</f>
        <v>0</v>
      </c>
      <c r="AE284" s="5">
        <f>VLOOKUP(CONCATENATE($F284," ",$G284),AllocFactorMatrix,(AE$4+1),FALSE)*$E286</f>
        <v>0</v>
      </c>
    </row>
    <row r="285" spans="4:31" hidden="1" outlineLevel="1">
      <c r="E285" s="7"/>
      <c r="F285" s="167" t="str">
        <f>F286</f>
        <v>PROD_DEMAND</v>
      </c>
      <c r="G285" s="48" t="str">
        <f>$G$14</f>
        <v>CUSTOMER</v>
      </c>
      <c r="H285" s="4">
        <f t="shared" si="379"/>
        <v>0</v>
      </c>
      <c r="I285" s="5">
        <f t="shared" ref="I285:N285" si="390">VLOOKUP(CONCATENATE($F285," ",$G285),AllocFactorMatrix,(I$4+1),FALSE)*$E286</f>
        <v>0</v>
      </c>
      <c r="J285" s="47">
        <f t="shared" si="390"/>
        <v>0</v>
      </c>
      <c r="K285" s="47">
        <f t="shared" si="390"/>
        <v>0</v>
      </c>
      <c r="L285" s="5">
        <f t="shared" si="390"/>
        <v>0</v>
      </c>
      <c r="M285" s="5">
        <f t="shared" si="390"/>
        <v>0</v>
      </c>
      <c r="N285" s="5">
        <f t="shared" si="390"/>
        <v>0</v>
      </c>
      <c r="O285" s="5">
        <f t="shared" si="381"/>
        <v>0</v>
      </c>
      <c r="P285" s="5">
        <f>VLOOKUP(CONCATENATE($F285," ",$G285),AllocFactorMatrix,(P$4+1),FALSE)*$E286</f>
        <v>0</v>
      </c>
      <c r="Q285" s="5">
        <f>VLOOKUP(CONCATENATE($F285," ",$G285),AllocFactorMatrix,(Q$4+1),FALSE)*$E286</f>
        <v>0</v>
      </c>
      <c r="R285" s="5">
        <f>VLOOKUP(CONCATENATE($F285," ",$G285),AllocFactorMatrix,(R$4+1),FALSE)*$E286</f>
        <v>0</v>
      </c>
      <c r="S285" s="5">
        <f>VLOOKUP(CONCATENATE($F285," ",$G285),AllocFactorMatrix,(S$4+1),FALSE)*$E286</f>
        <v>0</v>
      </c>
      <c r="T285" s="5">
        <f t="shared" si="382"/>
        <v>0</v>
      </c>
      <c r="U285" s="5">
        <f>VLOOKUP(CONCATENATE($F285," ",$G285),AllocFactorMatrix,(U$4+1),FALSE)*$E286</f>
        <v>0</v>
      </c>
      <c r="V285" s="5">
        <f>VLOOKUP(CONCATENATE($F285," ",$G285),AllocFactorMatrix,(V$4+1),FALSE)*$E286</f>
        <v>0</v>
      </c>
      <c r="W285" s="5">
        <f>VLOOKUP(CONCATENATE($F285," ",$G285),AllocFactorMatrix,(W$4+1),FALSE)*$E286</f>
        <v>0</v>
      </c>
      <c r="X285" s="5">
        <f>VLOOKUP(CONCATENATE($F285," ",$G285),AllocFactorMatrix,(X$4+1),FALSE)*$E286</f>
        <v>0</v>
      </c>
      <c r="Y285" s="5">
        <f t="shared" si="385"/>
        <v>0</v>
      </c>
      <c r="Z285" s="5">
        <f>VLOOKUP(CONCATENATE($F285," ",$G285),AllocFactorMatrix,(Z$4+1),FALSE)*$E286</f>
        <v>0</v>
      </c>
      <c r="AA285" s="5">
        <f>VLOOKUP(CONCATENATE($F285," ",$G285),AllocFactorMatrix,(AA$4+1),FALSE)*$E286</f>
        <v>0</v>
      </c>
      <c r="AB285" s="5">
        <f t="shared" si="383"/>
        <v>0</v>
      </c>
      <c r="AC285" s="5">
        <f>VLOOKUP(CONCATENATE($F285," ",$G285),AllocFactorMatrix,(AC$4+1),FALSE)*$E286</f>
        <v>0</v>
      </c>
      <c r="AD285" s="5">
        <f>VLOOKUP(CONCATENATE($F285," ",$G285),AllocFactorMatrix,(AD$4+1),FALSE)*$E286</f>
        <v>0</v>
      </c>
      <c r="AE285" s="5">
        <f>VLOOKUP(CONCATENATE($F285," ",$G285),AllocFactorMatrix,(AE$4+1),FALSE)*$E286</f>
        <v>0</v>
      </c>
    </row>
    <row r="286" spans="4:31" collapsed="1">
      <c r="D286" s="96" t="str">
        <f>D200</f>
        <v>Adj 4 - Remove FGD from Base Rates (Mitchell)</v>
      </c>
      <c r="E286" s="54">
        <v>121568119</v>
      </c>
      <c r="F286" s="88" t="s">
        <v>27</v>
      </c>
      <c r="G286" s="48" t="str">
        <f>$G$15</f>
        <v>TOTAL</v>
      </c>
      <c r="H286" s="4">
        <f t="shared" si="379"/>
        <v>121568119</v>
      </c>
      <c r="I286" s="5">
        <f t="shared" ref="I286:N286" si="391">VLOOKUP(CONCATENATE($F286," ",$G286),AllocFactorMatrix,(I$4+1),FALSE)*$E286</f>
        <v>62518949.463277757</v>
      </c>
      <c r="J286" s="47">
        <f t="shared" si="391"/>
        <v>13986.560718264909</v>
      </c>
      <c r="K286" s="47">
        <f t="shared" si="391"/>
        <v>24489.470531895779</v>
      </c>
      <c r="L286" s="5">
        <f t="shared" si="391"/>
        <v>14571133.601961201</v>
      </c>
      <c r="M286" s="5">
        <f t="shared" si="391"/>
        <v>202757.13862219109</v>
      </c>
      <c r="N286" s="5">
        <f t="shared" si="391"/>
        <v>28238.738375402278</v>
      </c>
      <c r="O286" s="5">
        <f t="shared" si="381"/>
        <v>14802129.478958795</v>
      </c>
      <c r="P286" s="5">
        <f>VLOOKUP(CONCATENATE($F286," ",$G286),AllocFactorMatrix,(P$4+1),FALSE)*$E286</f>
        <v>8666804.0223627258</v>
      </c>
      <c r="Q286" s="5">
        <f>VLOOKUP(CONCATENATE($F286," ",$G286),AllocFactorMatrix,(Q$4+1),FALSE)*$E286</f>
        <v>1555335.7980744489</v>
      </c>
      <c r="R286" s="5">
        <f>VLOOKUP(CONCATENATE($F286," ",$G286),AllocFactorMatrix,(R$4+1),FALSE)*$E286</f>
        <v>315406.22793533443</v>
      </c>
      <c r="S286" s="5">
        <f>VLOOKUP(CONCATENATE($F286," ",$G286),AllocFactorMatrix,(S$4+1),FALSE)*$E286</f>
        <v>11977.408872218602</v>
      </c>
      <c r="T286" s="5">
        <f t="shared" si="382"/>
        <v>10549523.457244728</v>
      </c>
      <c r="U286" s="5">
        <f>VLOOKUP(CONCATENATE($F286," ",$G286),AllocFactorMatrix,(U$4+1),FALSE)*$E286</f>
        <v>411047.79547521425</v>
      </c>
      <c r="V286" s="5">
        <f>VLOOKUP(CONCATENATE($F286," ",$G286),AllocFactorMatrix,(V$4+1),FALSE)*$E286</f>
        <v>5549382.5983044337</v>
      </c>
      <c r="W286" s="5">
        <f>VLOOKUP(CONCATENATE($F286," ",$G286),AllocFactorMatrix,(W$4+1),FALSE)*$E286</f>
        <v>21224160.750769787</v>
      </c>
      <c r="X286" s="5">
        <f>VLOOKUP(CONCATENATE($F286," ",$G286),AllocFactorMatrix,(X$4+1),FALSE)*$E286</f>
        <v>3844953.5675172936</v>
      </c>
      <c r="Y286" s="5">
        <f t="shared" si="385"/>
        <v>31029544.712066732</v>
      </c>
      <c r="Z286" s="5">
        <f>VLOOKUP(CONCATENATE($F286," ",$G286),AllocFactorMatrix,(Z$4+1),FALSE)*$E286</f>
        <v>2382237.2136677261</v>
      </c>
      <c r="AA286" s="5">
        <f>VLOOKUP(CONCATENATE($F286," ",$G286),AllocFactorMatrix,(AA$4+1),FALSE)*$E286</f>
        <v>47579.387341099216</v>
      </c>
      <c r="AB286" s="5">
        <f t="shared" si="383"/>
        <v>2429816.6010088255</v>
      </c>
      <c r="AC286" s="5">
        <f>VLOOKUP(CONCATENATE($F286," ",$G286),AllocFactorMatrix,(AC$4+1),FALSE)*$E286</f>
        <v>31425.562840079503</v>
      </c>
      <c r="AD286" s="5">
        <f>VLOOKUP(CONCATENATE($F286," ",$G286),AllocFactorMatrix,(AD$4+1),FALSE)*$E286</f>
        <v>139610.24267879466</v>
      </c>
      <c r="AE286" s="5">
        <f>VLOOKUP(CONCATENATE($F286," ",$G286),AllocFactorMatrix,(AE$4+1),FALSE)*$E286</f>
        <v>28643.450674143704</v>
      </c>
    </row>
    <row r="287" spans="4:31" hidden="1" outlineLevel="1">
      <c r="E287" s="7"/>
      <c r="F287" s="167"/>
      <c r="G287" s="48" t="str">
        <f>$G$8</f>
        <v>PRODUCTION</v>
      </c>
      <c r="H287" s="51">
        <f t="shared" ref="H287:AE287" si="392">H279</f>
        <v>121568119</v>
      </c>
      <c r="I287" s="51">
        <f t="shared" si="392"/>
        <v>62518949.463277757</v>
      </c>
      <c r="J287" s="51">
        <f t="shared" ref="J287:K287" si="393">J279</f>
        <v>13986.560718264909</v>
      </c>
      <c r="K287" s="51">
        <f t="shared" si="393"/>
        <v>24489.470531895779</v>
      </c>
      <c r="L287" s="51">
        <f t="shared" si="392"/>
        <v>14571133.601961201</v>
      </c>
      <c r="M287" s="51">
        <f t="shared" si="392"/>
        <v>202757.13862219109</v>
      </c>
      <c r="N287" s="51">
        <f t="shared" si="392"/>
        <v>28238.738375402278</v>
      </c>
      <c r="O287" s="51">
        <f t="shared" si="392"/>
        <v>14802129.478958795</v>
      </c>
      <c r="P287" s="51">
        <f t="shared" si="392"/>
        <v>8666804.0223627258</v>
      </c>
      <c r="Q287" s="51">
        <f t="shared" si="392"/>
        <v>1555335.7980744489</v>
      </c>
      <c r="R287" s="51">
        <f t="shared" si="392"/>
        <v>315406.22793533443</v>
      </c>
      <c r="S287" s="51">
        <f t="shared" si="392"/>
        <v>11977.408872218602</v>
      </c>
      <c r="T287" s="51">
        <f t="shared" si="392"/>
        <v>10549523.457244728</v>
      </c>
      <c r="U287" s="51">
        <f t="shared" si="392"/>
        <v>411047.79547521425</v>
      </c>
      <c r="V287" s="51">
        <f t="shared" si="392"/>
        <v>5549382.5983044337</v>
      </c>
      <c r="W287" s="51">
        <f t="shared" si="392"/>
        <v>21224160.750769787</v>
      </c>
      <c r="X287" s="51">
        <f t="shared" si="392"/>
        <v>3844953.5675172936</v>
      </c>
      <c r="Y287" s="51">
        <f t="shared" si="392"/>
        <v>31029544.712066732</v>
      </c>
      <c r="Z287" s="51">
        <f t="shared" si="392"/>
        <v>2382237.2136677261</v>
      </c>
      <c r="AA287" s="51">
        <f t="shared" si="392"/>
        <v>47579.387341099216</v>
      </c>
      <c r="AB287" s="51">
        <f t="shared" si="392"/>
        <v>2429816.6010088255</v>
      </c>
      <c r="AC287" s="51">
        <f t="shared" si="392"/>
        <v>31425.562840079503</v>
      </c>
      <c r="AD287" s="51">
        <f t="shared" si="392"/>
        <v>139610.24267879466</v>
      </c>
      <c r="AE287" s="51">
        <f t="shared" si="392"/>
        <v>28643.450674143704</v>
      </c>
    </row>
    <row r="288" spans="4:31" hidden="1" outlineLevel="1">
      <c r="E288" s="7"/>
      <c r="F288" s="167"/>
      <c r="G288" s="48" t="str">
        <f>$G$9</f>
        <v>BULKTRAN</v>
      </c>
      <c r="H288" s="51">
        <f t="shared" ref="H288:AE288" si="394">H280</f>
        <v>0</v>
      </c>
      <c r="I288" s="51">
        <f t="shared" si="394"/>
        <v>0</v>
      </c>
      <c r="J288" s="51">
        <f t="shared" ref="J288:K288" si="395">J280</f>
        <v>0</v>
      </c>
      <c r="K288" s="51">
        <f t="shared" si="395"/>
        <v>0</v>
      </c>
      <c r="L288" s="51">
        <f t="shared" si="394"/>
        <v>0</v>
      </c>
      <c r="M288" s="51">
        <f t="shared" si="394"/>
        <v>0</v>
      </c>
      <c r="N288" s="51">
        <f t="shared" si="394"/>
        <v>0</v>
      </c>
      <c r="O288" s="51">
        <f t="shared" si="394"/>
        <v>0</v>
      </c>
      <c r="P288" s="51">
        <f t="shared" si="394"/>
        <v>0</v>
      </c>
      <c r="Q288" s="51">
        <f t="shared" si="394"/>
        <v>0</v>
      </c>
      <c r="R288" s="51">
        <f t="shared" si="394"/>
        <v>0</v>
      </c>
      <c r="S288" s="51">
        <f t="shared" si="394"/>
        <v>0</v>
      </c>
      <c r="T288" s="51">
        <f t="shared" si="394"/>
        <v>0</v>
      </c>
      <c r="U288" s="51">
        <f t="shared" si="394"/>
        <v>0</v>
      </c>
      <c r="V288" s="51">
        <f t="shared" si="394"/>
        <v>0</v>
      </c>
      <c r="W288" s="51">
        <f t="shared" si="394"/>
        <v>0</v>
      </c>
      <c r="X288" s="51">
        <f t="shared" si="394"/>
        <v>0</v>
      </c>
      <c r="Y288" s="51">
        <f t="shared" si="394"/>
        <v>0</v>
      </c>
      <c r="Z288" s="51">
        <f t="shared" si="394"/>
        <v>0</v>
      </c>
      <c r="AA288" s="51">
        <f t="shared" si="394"/>
        <v>0</v>
      </c>
      <c r="AB288" s="51">
        <f t="shared" si="394"/>
        <v>0</v>
      </c>
      <c r="AC288" s="51">
        <f t="shared" si="394"/>
        <v>0</v>
      </c>
      <c r="AD288" s="51">
        <f t="shared" si="394"/>
        <v>0</v>
      </c>
      <c r="AE288" s="51">
        <f t="shared" si="394"/>
        <v>0</v>
      </c>
    </row>
    <row r="289" spans="1:31" hidden="1" outlineLevel="1">
      <c r="E289" s="7"/>
      <c r="F289" s="167"/>
      <c r="G289" s="48" t="str">
        <f>$G$10</f>
        <v>SUBTRAN</v>
      </c>
      <c r="H289" s="51">
        <f t="shared" ref="H289:AE289" si="396">H281</f>
        <v>0</v>
      </c>
      <c r="I289" s="51">
        <f t="shared" si="396"/>
        <v>0</v>
      </c>
      <c r="J289" s="51">
        <f t="shared" ref="J289:K289" si="397">J281</f>
        <v>0</v>
      </c>
      <c r="K289" s="51">
        <f t="shared" si="397"/>
        <v>0</v>
      </c>
      <c r="L289" s="51">
        <f t="shared" si="396"/>
        <v>0</v>
      </c>
      <c r="M289" s="51">
        <f t="shared" si="396"/>
        <v>0</v>
      </c>
      <c r="N289" s="51">
        <f t="shared" si="396"/>
        <v>0</v>
      </c>
      <c r="O289" s="51">
        <f t="shared" si="396"/>
        <v>0</v>
      </c>
      <c r="P289" s="51">
        <f t="shared" si="396"/>
        <v>0</v>
      </c>
      <c r="Q289" s="51">
        <f t="shared" si="396"/>
        <v>0</v>
      </c>
      <c r="R289" s="51">
        <f t="shared" si="396"/>
        <v>0</v>
      </c>
      <c r="S289" s="51">
        <f t="shared" si="396"/>
        <v>0</v>
      </c>
      <c r="T289" s="51">
        <f t="shared" si="396"/>
        <v>0</v>
      </c>
      <c r="U289" s="51">
        <f t="shared" si="396"/>
        <v>0</v>
      </c>
      <c r="V289" s="51">
        <f t="shared" si="396"/>
        <v>0</v>
      </c>
      <c r="W289" s="51">
        <f t="shared" si="396"/>
        <v>0</v>
      </c>
      <c r="X289" s="51">
        <f t="shared" si="396"/>
        <v>0</v>
      </c>
      <c r="Y289" s="51">
        <f t="shared" si="396"/>
        <v>0</v>
      </c>
      <c r="Z289" s="51">
        <f t="shared" si="396"/>
        <v>0</v>
      </c>
      <c r="AA289" s="51">
        <f t="shared" si="396"/>
        <v>0</v>
      </c>
      <c r="AB289" s="51">
        <f t="shared" si="396"/>
        <v>0</v>
      </c>
      <c r="AC289" s="51">
        <f t="shared" si="396"/>
        <v>0</v>
      </c>
      <c r="AD289" s="51">
        <f t="shared" si="396"/>
        <v>0</v>
      </c>
      <c r="AE289" s="51">
        <f t="shared" si="396"/>
        <v>0</v>
      </c>
    </row>
    <row r="290" spans="1:31" hidden="1" outlineLevel="1">
      <c r="E290" s="7"/>
      <c r="F290" s="167"/>
      <c r="G290" s="48" t="str">
        <f>$G$11</f>
        <v>DISTPRI</v>
      </c>
      <c r="H290" s="51">
        <f t="shared" ref="H290:AE290" si="398">H282</f>
        <v>0</v>
      </c>
      <c r="I290" s="51">
        <f t="shared" si="398"/>
        <v>0</v>
      </c>
      <c r="J290" s="51">
        <f t="shared" ref="J290:K290" si="399">J282</f>
        <v>0</v>
      </c>
      <c r="K290" s="51">
        <f t="shared" si="399"/>
        <v>0</v>
      </c>
      <c r="L290" s="51">
        <f t="shared" si="398"/>
        <v>0</v>
      </c>
      <c r="M290" s="51">
        <f t="shared" si="398"/>
        <v>0</v>
      </c>
      <c r="N290" s="51">
        <f t="shared" si="398"/>
        <v>0</v>
      </c>
      <c r="O290" s="51">
        <f t="shared" si="398"/>
        <v>0</v>
      </c>
      <c r="P290" s="51">
        <f t="shared" si="398"/>
        <v>0</v>
      </c>
      <c r="Q290" s="51">
        <f t="shared" si="398"/>
        <v>0</v>
      </c>
      <c r="R290" s="51">
        <f t="shared" si="398"/>
        <v>0</v>
      </c>
      <c r="S290" s="51">
        <f t="shared" si="398"/>
        <v>0</v>
      </c>
      <c r="T290" s="51">
        <f t="shared" si="398"/>
        <v>0</v>
      </c>
      <c r="U290" s="51">
        <f t="shared" si="398"/>
        <v>0</v>
      </c>
      <c r="V290" s="51">
        <f t="shared" si="398"/>
        <v>0</v>
      </c>
      <c r="W290" s="51">
        <f t="shared" si="398"/>
        <v>0</v>
      </c>
      <c r="X290" s="51">
        <f t="shared" si="398"/>
        <v>0</v>
      </c>
      <c r="Y290" s="51">
        <f t="shared" si="398"/>
        <v>0</v>
      </c>
      <c r="Z290" s="51">
        <f t="shared" si="398"/>
        <v>0</v>
      </c>
      <c r="AA290" s="51">
        <f t="shared" si="398"/>
        <v>0</v>
      </c>
      <c r="AB290" s="51">
        <f t="shared" si="398"/>
        <v>0</v>
      </c>
      <c r="AC290" s="51">
        <f t="shared" si="398"/>
        <v>0</v>
      </c>
      <c r="AD290" s="51">
        <f t="shared" si="398"/>
        <v>0</v>
      </c>
      <c r="AE290" s="51">
        <f t="shared" si="398"/>
        <v>0</v>
      </c>
    </row>
    <row r="291" spans="1:31" hidden="1" outlineLevel="1">
      <c r="E291" s="7"/>
      <c r="F291" s="167"/>
      <c r="G291" s="48" t="str">
        <f>$G$12</f>
        <v>DISTSEC</v>
      </c>
      <c r="H291" s="51">
        <f t="shared" ref="H291:AE291" si="400">H283</f>
        <v>0</v>
      </c>
      <c r="I291" s="51">
        <f t="shared" si="400"/>
        <v>0</v>
      </c>
      <c r="J291" s="51">
        <f t="shared" ref="J291:K291" si="401">J283</f>
        <v>0</v>
      </c>
      <c r="K291" s="51">
        <f t="shared" si="401"/>
        <v>0</v>
      </c>
      <c r="L291" s="51">
        <f t="shared" si="400"/>
        <v>0</v>
      </c>
      <c r="M291" s="51">
        <f t="shared" si="400"/>
        <v>0</v>
      </c>
      <c r="N291" s="51">
        <f t="shared" si="400"/>
        <v>0</v>
      </c>
      <c r="O291" s="51">
        <f t="shared" si="400"/>
        <v>0</v>
      </c>
      <c r="P291" s="51">
        <f t="shared" si="400"/>
        <v>0</v>
      </c>
      <c r="Q291" s="51">
        <f t="shared" si="400"/>
        <v>0</v>
      </c>
      <c r="R291" s="51">
        <f t="shared" si="400"/>
        <v>0</v>
      </c>
      <c r="S291" s="51">
        <f t="shared" si="400"/>
        <v>0</v>
      </c>
      <c r="T291" s="51">
        <f t="shared" si="400"/>
        <v>0</v>
      </c>
      <c r="U291" s="51">
        <f t="shared" si="400"/>
        <v>0</v>
      </c>
      <c r="V291" s="51">
        <f t="shared" si="400"/>
        <v>0</v>
      </c>
      <c r="W291" s="51">
        <f t="shared" si="400"/>
        <v>0</v>
      </c>
      <c r="X291" s="51">
        <f t="shared" si="400"/>
        <v>0</v>
      </c>
      <c r="Y291" s="51">
        <f t="shared" si="400"/>
        <v>0</v>
      </c>
      <c r="Z291" s="51">
        <f t="shared" si="400"/>
        <v>0</v>
      </c>
      <c r="AA291" s="51">
        <f t="shared" si="400"/>
        <v>0</v>
      </c>
      <c r="AB291" s="51">
        <f t="shared" si="400"/>
        <v>0</v>
      </c>
      <c r="AC291" s="51">
        <f t="shared" si="400"/>
        <v>0</v>
      </c>
      <c r="AD291" s="51">
        <f t="shared" si="400"/>
        <v>0</v>
      </c>
      <c r="AE291" s="51">
        <f t="shared" si="400"/>
        <v>0</v>
      </c>
    </row>
    <row r="292" spans="1:31" hidden="1" outlineLevel="1">
      <c r="E292" s="7"/>
      <c r="F292" s="167"/>
      <c r="G292" s="48" t="str">
        <f>$G$13</f>
        <v>ENERGY</v>
      </c>
      <c r="H292" s="51">
        <f t="shared" ref="H292:AE292" si="402">H284</f>
        <v>0</v>
      </c>
      <c r="I292" s="51">
        <f t="shared" si="402"/>
        <v>0</v>
      </c>
      <c r="J292" s="51">
        <f t="shared" ref="J292:K292" si="403">J284</f>
        <v>0</v>
      </c>
      <c r="K292" s="51">
        <f t="shared" si="403"/>
        <v>0</v>
      </c>
      <c r="L292" s="51">
        <f t="shared" si="402"/>
        <v>0</v>
      </c>
      <c r="M292" s="51">
        <f t="shared" si="402"/>
        <v>0</v>
      </c>
      <c r="N292" s="51">
        <f t="shared" si="402"/>
        <v>0</v>
      </c>
      <c r="O292" s="51">
        <f t="shared" si="402"/>
        <v>0</v>
      </c>
      <c r="P292" s="51">
        <f t="shared" si="402"/>
        <v>0</v>
      </c>
      <c r="Q292" s="51">
        <f t="shared" si="402"/>
        <v>0</v>
      </c>
      <c r="R292" s="51">
        <f t="shared" si="402"/>
        <v>0</v>
      </c>
      <c r="S292" s="51">
        <f t="shared" si="402"/>
        <v>0</v>
      </c>
      <c r="T292" s="51">
        <f t="shared" si="402"/>
        <v>0</v>
      </c>
      <c r="U292" s="51">
        <f t="shared" si="402"/>
        <v>0</v>
      </c>
      <c r="V292" s="51">
        <f t="shared" si="402"/>
        <v>0</v>
      </c>
      <c r="W292" s="51">
        <f t="shared" si="402"/>
        <v>0</v>
      </c>
      <c r="X292" s="51">
        <f t="shared" si="402"/>
        <v>0</v>
      </c>
      <c r="Y292" s="51">
        <f t="shared" si="402"/>
        <v>0</v>
      </c>
      <c r="Z292" s="51">
        <f t="shared" si="402"/>
        <v>0</v>
      </c>
      <c r="AA292" s="51">
        <f t="shared" si="402"/>
        <v>0</v>
      </c>
      <c r="AB292" s="51">
        <f t="shared" si="402"/>
        <v>0</v>
      </c>
      <c r="AC292" s="51">
        <f t="shared" si="402"/>
        <v>0</v>
      </c>
      <c r="AD292" s="51">
        <f t="shared" si="402"/>
        <v>0</v>
      </c>
      <c r="AE292" s="51">
        <f t="shared" si="402"/>
        <v>0</v>
      </c>
    </row>
    <row r="293" spans="1:31" hidden="1" outlineLevel="1">
      <c r="E293" s="7"/>
      <c r="F293" s="167"/>
      <c r="G293" s="48" t="str">
        <f>$G$14</f>
        <v>CUSTOMER</v>
      </c>
      <c r="H293" s="51">
        <f t="shared" ref="H293:AE293" si="404">H285</f>
        <v>0</v>
      </c>
      <c r="I293" s="51">
        <f t="shared" si="404"/>
        <v>0</v>
      </c>
      <c r="J293" s="51">
        <f t="shared" ref="J293:K293" si="405">J285</f>
        <v>0</v>
      </c>
      <c r="K293" s="51">
        <f t="shared" si="405"/>
        <v>0</v>
      </c>
      <c r="L293" s="51">
        <f t="shared" si="404"/>
        <v>0</v>
      </c>
      <c r="M293" s="51">
        <f t="shared" si="404"/>
        <v>0</v>
      </c>
      <c r="N293" s="51">
        <f t="shared" si="404"/>
        <v>0</v>
      </c>
      <c r="O293" s="51">
        <f t="shared" si="404"/>
        <v>0</v>
      </c>
      <c r="P293" s="51">
        <f t="shared" si="404"/>
        <v>0</v>
      </c>
      <c r="Q293" s="51">
        <f t="shared" si="404"/>
        <v>0</v>
      </c>
      <c r="R293" s="51">
        <f t="shared" si="404"/>
        <v>0</v>
      </c>
      <c r="S293" s="51">
        <f t="shared" si="404"/>
        <v>0</v>
      </c>
      <c r="T293" s="51">
        <f t="shared" si="404"/>
        <v>0</v>
      </c>
      <c r="U293" s="51">
        <f t="shared" si="404"/>
        <v>0</v>
      </c>
      <c r="V293" s="51">
        <f t="shared" si="404"/>
        <v>0</v>
      </c>
      <c r="W293" s="51">
        <f t="shared" si="404"/>
        <v>0</v>
      </c>
      <c r="X293" s="51">
        <f t="shared" si="404"/>
        <v>0</v>
      </c>
      <c r="Y293" s="51">
        <f t="shared" si="404"/>
        <v>0</v>
      </c>
      <c r="Z293" s="51">
        <f t="shared" si="404"/>
        <v>0</v>
      </c>
      <c r="AA293" s="51">
        <f t="shared" si="404"/>
        <v>0</v>
      </c>
      <c r="AB293" s="51">
        <f t="shared" si="404"/>
        <v>0</v>
      </c>
      <c r="AC293" s="51">
        <f t="shared" si="404"/>
        <v>0</v>
      </c>
      <c r="AD293" s="51">
        <f t="shared" si="404"/>
        <v>0</v>
      </c>
      <c r="AE293" s="51">
        <f t="shared" si="404"/>
        <v>0</v>
      </c>
    </row>
    <row r="294" spans="1:31" collapsed="1">
      <c r="C294" s="48" t="s">
        <v>203</v>
      </c>
      <c r="E294" s="51">
        <f>E286</f>
        <v>121568119</v>
      </c>
      <c r="F294" s="167"/>
      <c r="G294" s="48" t="str">
        <f>$G$15</f>
        <v>TOTAL</v>
      </c>
      <c r="H294" s="9">
        <f>H286</f>
        <v>121568119</v>
      </c>
      <c r="I294" s="51">
        <f t="shared" ref="I294:AE294" si="406">I286</f>
        <v>62518949.463277757</v>
      </c>
      <c r="J294" s="51">
        <f t="shared" ref="J294:K294" si="407">J286</f>
        <v>13986.560718264909</v>
      </c>
      <c r="K294" s="51">
        <f t="shared" si="407"/>
        <v>24489.470531895779</v>
      </c>
      <c r="L294" s="51">
        <f t="shared" si="406"/>
        <v>14571133.601961201</v>
      </c>
      <c r="M294" s="51">
        <f t="shared" si="406"/>
        <v>202757.13862219109</v>
      </c>
      <c r="N294" s="51">
        <f t="shared" si="406"/>
        <v>28238.738375402278</v>
      </c>
      <c r="O294" s="51">
        <f t="shared" si="406"/>
        <v>14802129.478958795</v>
      </c>
      <c r="P294" s="51">
        <f t="shared" si="406"/>
        <v>8666804.0223627258</v>
      </c>
      <c r="Q294" s="51">
        <f t="shared" si="406"/>
        <v>1555335.7980744489</v>
      </c>
      <c r="R294" s="51">
        <f t="shared" si="406"/>
        <v>315406.22793533443</v>
      </c>
      <c r="S294" s="51">
        <f t="shared" si="406"/>
        <v>11977.408872218602</v>
      </c>
      <c r="T294" s="51">
        <f t="shared" si="406"/>
        <v>10549523.457244728</v>
      </c>
      <c r="U294" s="51">
        <f t="shared" si="406"/>
        <v>411047.79547521425</v>
      </c>
      <c r="V294" s="51">
        <f t="shared" si="406"/>
        <v>5549382.5983044337</v>
      </c>
      <c r="W294" s="51">
        <f t="shared" si="406"/>
        <v>21224160.750769787</v>
      </c>
      <c r="X294" s="51">
        <f t="shared" si="406"/>
        <v>3844953.5675172936</v>
      </c>
      <c r="Y294" s="51">
        <f t="shared" si="406"/>
        <v>31029544.712066732</v>
      </c>
      <c r="Z294" s="51">
        <f t="shared" si="406"/>
        <v>2382237.2136677261</v>
      </c>
      <c r="AA294" s="51">
        <f t="shared" si="406"/>
        <v>47579.387341099216</v>
      </c>
      <c r="AB294" s="51">
        <f t="shared" si="406"/>
        <v>2429816.6010088255</v>
      </c>
      <c r="AC294" s="51">
        <f t="shared" si="406"/>
        <v>31425.562840079503</v>
      </c>
      <c r="AD294" s="51">
        <f t="shared" si="406"/>
        <v>139610.24267879466</v>
      </c>
      <c r="AE294" s="51">
        <f t="shared" si="406"/>
        <v>28643.450674143704</v>
      </c>
    </row>
    <row r="295" spans="1:31" s="44" customFormat="1">
      <c r="A295" s="49"/>
      <c r="B295" s="97"/>
      <c r="C295" s="48"/>
      <c r="D295" s="48"/>
      <c r="E295" s="51"/>
      <c r="F295" s="167"/>
      <c r="G295" s="48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</row>
    <row r="296" spans="1:31" s="44" customFormat="1" hidden="1" outlineLevel="1">
      <c r="A296" s="49"/>
      <c r="B296" s="97"/>
      <c r="C296" s="48"/>
      <c r="D296" s="48"/>
      <c r="E296" s="48"/>
      <c r="F296" s="167"/>
      <c r="G296" s="48" t="str">
        <f>$G$8</f>
        <v>PRODUCTION</v>
      </c>
      <c r="H296" s="51">
        <f t="shared" ref="H296:AE296" ca="1" si="408">+H270+H287</f>
        <v>-392349089.30522162</v>
      </c>
      <c r="I296" s="51">
        <f t="shared" ca="1" si="408"/>
        <v>-201773730.54720205</v>
      </c>
      <c r="J296" s="51">
        <f t="shared" ref="J296:K296" ca="1" si="409">+J270+J287</f>
        <v>-45140.242404535529</v>
      </c>
      <c r="K296" s="51">
        <f t="shared" ca="1" si="409"/>
        <v>-79037.345809030434</v>
      </c>
      <c r="L296" s="51">
        <f t="shared" ca="1" si="408"/>
        <v>-47026893.612413205</v>
      </c>
      <c r="M296" s="51">
        <f t="shared" ca="1" si="408"/>
        <v>-654378.62609809102</v>
      </c>
      <c r="N296" s="51">
        <f t="shared" ca="1" si="408"/>
        <v>-91137.737227944555</v>
      </c>
      <c r="O296" s="51">
        <f t="shared" ca="1" si="408"/>
        <v>-47772409.975739248</v>
      </c>
      <c r="P296" s="51">
        <f t="shared" ca="1" si="408"/>
        <v>-27971253.428383194</v>
      </c>
      <c r="Q296" s="51">
        <f t="shared" ca="1" si="408"/>
        <v>-5019692.5720165148</v>
      </c>
      <c r="R296" s="51">
        <f t="shared" ca="1" si="408"/>
        <v>-1017942.4285706319</v>
      </c>
      <c r="S296" s="51">
        <f t="shared" ca="1" si="408"/>
        <v>-38655.903389039435</v>
      </c>
      <c r="T296" s="51">
        <f t="shared" ca="1" si="408"/>
        <v>-34047544.332359374</v>
      </c>
      <c r="U296" s="51">
        <f t="shared" ca="1" si="408"/>
        <v>-1326616.1353999339</v>
      </c>
      <c r="V296" s="51">
        <f t="shared" ca="1" si="408"/>
        <v>-17910083.881868638</v>
      </c>
      <c r="W296" s="51">
        <f t="shared" ca="1" si="408"/>
        <v>-68498881.206117451</v>
      </c>
      <c r="X296" s="51">
        <f t="shared" ca="1" si="408"/>
        <v>-12409207.636389209</v>
      </c>
      <c r="Y296" s="51">
        <f t="shared" ca="1" si="408"/>
        <v>-100144788.85977525</v>
      </c>
      <c r="Z296" s="51">
        <f t="shared" ca="1" si="408"/>
        <v>-7688435.1668840144</v>
      </c>
      <c r="AA296" s="51">
        <f t="shared" ca="1" si="408"/>
        <v>-153557.77029815409</v>
      </c>
      <c r="AB296" s="51">
        <f t="shared" ca="1" si="408"/>
        <v>-7841992.9371821694</v>
      </c>
      <c r="AC296" s="51">
        <f t="shared" ca="1" si="408"/>
        <v>-101422.89822884568</v>
      </c>
      <c r="AD296" s="51">
        <f t="shared" ca="1" si="408"/>
        <v>-450578.26034723828</v>
      </c>
      <c r="AE296" s="51">
        <f t="shared" ca="1" si="408"/>
        <v>-92443.906173783238</v>
      </c>
    </row>
    <row r="297" spans="1:31" s="44" customFormat="1" hidden="1" outlineLevel="1">
      <c r="A297" s="49"/>
      <c r="B297" s="97"/>
      <c r="C297" s="48"/>
      <c r="D297" s="48"/>
      <c r="E297" s="48"/>
      <c r="F297" s="167"/>
      <c r="G297" s="48" t="str">
        <f>$G$9</f>
        <v>BULKTRAN</v>
      </c>
      <c r="H297" s="51">
        <f t="shared" ref="H297:AE297" ca="1" si="410">+H271+H288</f>
        <v>-173782170.90100542</v>
      </c>
      <c r="I297" s="51">
        <f t="shared" ca="1" si="410"/>
        <v>-89371118.427674726</v>
      </c>
      <c r="J297" s="51">
        <f t="shared" ref="J297:K297" ca="1" si="411">+J271+J288</f>
        <v>-19993.851225573384</v>
      </c>
      <c r="K297" s="51">
        <f t="shared" ca="1" si="411"/>
        <v>-35007.80787147861</v>
      </c>
      <c r="L297" s="51">
        <f t="shared" ca="1" si="410"/>
        <v>-20829500.782498766</v>
      </c>
      <c r="M297" s="51">
        <f t="shared" ca="1" si="410"/>
        <v>-289842.23828815221</v>
      </c>
      <c r="N297" s="51">
        <f t="shared" ca="1" si="410"/>
        <v>-40367.403055590075</v>
      </c>
      <c r="O297" s="51">
        <f t="shared" ca="1" si="410"/>
        <v>-21159710.423842512</v>
      </c>
      <c r="P297" s="51">
        <f t="shared" ca="1" si="410"/>
        <v>-12389235.189036362</v>
      </c>
      <c r="Q297" s="51">
        <f t="shared" ca="1" si="410"/>
        <v>-2223359.4933670517</v>
      </c>
      <c r="R297" s="51">
        <f t="shared" ca="1" si="410"/>
        <v>-450874.61628241331</v>
      </c>
      <c r="S297" s="51">
        <f t="shared" ca="1" si="410"/>
        <v>-17121.759657917479</v>
      </c>
      <c r="T297" s="51">
        <f t="shared" ca="1" si="410"/>
        <v>-15080591.058343746</v>
      </c>
      <c r="U297" s="51">
        <f t="shared" ca="1" si="410"/>
        <v>-587594.66568496625</v>
      </c>
      <c r="V297" s="51">
        <f t="shared" ca="1" si="410"/>
        <v>-7932867.2930573709</v>
      </c>
      <c r="W297" s="51">
        <f t="shared" ca="1" si="410"/>
        <v>-30340032.906330358</v>
      </c>
      <c r="X297" s="51">
        <f t="shared" ca="1" si="410"/>
        <v>-5496378.3553870777</v>
      </c>
      <c r="Y297" s="51">
        <f t="shared" ca="1" si="410"/>
        <v>-44356873.220459774</v>
      </c>
      <c r="Z297" s="51">
        <f t="shared" ca="1" si="410"/>
        <v>-3405418.7726005665</v>
      </c>
      <c r="AA297" s="51">
        <f t="shared" ca="1" si="410"/>
        <v>-68014.947424464423</v>
      </c>
      <c r="AB297" s="51">
        <f t="shared" ca="1" si="410"/>
        <v>-3473433.7200250314</v>
      </c>
      <c r="AC297" s="51">
        <f t="shared" ca="1" si="410"/>
        <v>-44922.982909153849</v>
      </c>
      <c r="AD297" s="51">
        <f t="shared" ca="1" si="410"/>
        <v>-199573.46755309368</v>
      </c>
      <c r="AE297" s="51">
        <f t="shared" ca="1" si="410"/>
        <v>-40945.941100302458</v>
      </c>
    </row>
    <row r="298" spans="1:31" s="44" customFormat="1" hidden="1" outlineLevel="1">
      <c r="A298" s="49"/>
      <c r="B298" s="97"/>
      <c r="C298" s="48"/>
      <c r="D298" s="48"/>
      <c r="E298" s="48"/>
      <c r="F298" s="167"/>
      <c r="G298" s="48" t="str">
        <f>$G$10</f>
        <v>SUBTRAN</v>
      </c>
      <c r="H298" s="51">
        <f t="shared" ref="H298:AE298" ca="1" si="412">+H272+H289</f>
        <v>-51417329.03080111</v>
      </c>
      <c r="I298" s="51">
        <f t="shared" ca="1" si="412"/>
        <v>-26267579.819146585</v>
      </c>
      <c r="J298" s="51">
        <f t="shared" ref="J298:K298" ca="1" si="413">+J272+J289</f>
        <v>-4277.2769899624445</v>
      </c>
      <c r="K298" s="51">
        <f t="shared" ca="1" si="413"/>
        <v>-7960.7468910947955</v>
      </c>
      <c r="L298" s="51">
        <f t="shared" ca="1" si="412"/>
        <v>-6155843.1434552288</v>
      </c>
      <c r="M298" s="51">
        <f t="shared" ca="1" si="412"/>
        <v>-86032.794543787211</v>
      </c>
      <c r="N298" s="51">
        <f t="shared" ca="1" si="412"/>
        <v>-15571.536082414677</v>
      </c>
      <c r="O298" s="51">
        <f t="shared" ca="1" si="412"/>
        <v>-6257447.4740814306</v>
      </c>
      <c r="P298" s="51">
        <f t="shared" ca="1" si="412"/>
        <v>-3553974.3884513765</v>
      </c>
      <c r="Q298" s="51">
        <f t="shared" ca="1" si="412"/>
        <v>-639572.36411298905</v>
      </c>
      <c r="R298" s="51">
        <f t="shared" ca="1" si="412"/>
        <v>-167882.8144761053</v>
      </c>
      <c r="S298" s="51">
        <f t="shared" ca="1" si="412"/>
        <v>0</v>
      </c>
      <c r="T298" s="51">
        <f t="shared" ca="1" si="412"/>
        <v>-4361429.5670404704</v>
      </c>
      <c r="U298" s="51">
        <f t="shared" ca="1" si="412"/>
        <v>-160428.71691875462</v>
      </c>
      <c r="V298" s="51">
        <f t="shared" ca="1" si="412"/>
        <v>-2250970.4628211549</v>
      </c>
      <c r="W298" s="51">
        <f t="shared" ca="1" si="412"/>
        <v>-11099020.751275832</v>
      </c>
      <c r="X298" s="51">
        <f t="shared" ca="1" si="412"/>
        <v>0</v>
      </c>
      <c r="Y298" s="51">
        <f t="shared" ca="1" si="412"/>
        <v>-13510419.931015741</v>
      </c>
      <c r="Z298" s="51">
        <f t="shared" ca="1" si="412"/>
        <v>-975651.58411977766</v>
      </c>
      <c r="AA298" s="51">
        <f t="shared" ca="1" si="412"/>
        <v>-19589.636972693948</v>
      </c>
      <c r="AB298" s="51">
        <f t="shared" ca="1" si="412"/>
        <v>-995241.22109247162</v>
      </c>
      <c r="AC298" s="51">
        <f t="shared" ca="1" si="412"/>
        <v>-12972.994543359449</v>
      </c>
      <c r="AD298" s="51">
        <f t="shared" ca="1" si="412"/>
        <v>0</v>
      </c>
      <c r="AE298" s="51">
        <f t="shared" ca="1" si="412"/>
        <v>0</v>
      </c>
    </row>
    <row r="299" spans="1:31" s="44" customFormat="1" hidden="1" outlineLevel="1">
      <c r="A299" s="49"/>
      <c r="B299" s="97"/>
      <c r="C299" s="48"/>
      <c r="D299" s="48"/>
      <c r="E299" s="48"/>
      <c r="F299" s="167"/>
      <c r="G299" s="48" t="str">
        <f>$G$11</f>
        <v>DISTPRI</v>
      </c>
      <c r="H299" s="51">
        <f t="shared" ref="H299:AE299" ca="1" si="414">+H273+H290</f>
        <v>-165260611.51546133</v>
      </c>
      <c r="I299" s="51">
        <f t="shared" ca="1" si="414"/>
        <v>-108196050.53520158</v>
      </c>
      <c r="J299" s="51">
        <f t="shared" ref="J299:K299" ca="1" si="415">+J273+J290</f>
        <v>-17765.948397685799</v>
      </c>
      <c r="K299" s="51">
        <f t="shared" ca="1" si="415"/>
        <v>-32872.093343769811</v>
      </c>
      <c r="L299" s="51">
        <f t="shared" ca="1" si="414"/>
        <v>-25315003.937295888</v>
      </c>
      <c r="M299" s="51">
        <f t="shared" ca="1" si="414"/>
        <v>-353750.18813987757</v>
      </c>
      <c r="N299" s="51">
        <f t="shared" ca="1" si="414"/>
        <v>0</v>
      </c>
      <c r="O299" s="51">
        <f t="shared" ca="1" si="414"/>
        <v>-25668754.125435766</v>
      </c>
      <c r="P299" s="51">
        <f t="shared" ca="1" si="414"/>
        <v>-14680695.278436685</v>
      </c>
      <c r="Q299" s="51">
        <f t="shared" ca="1" si="414"/>
        <v>-2641708.4356977181</v>
      </c>
      <c r="R299" s="51">
        <f t="shared" ca="1" si="414"/>
        <v>0</v>
      </c>
      <c r="S299" s="51">
        <f t="shared" ca="1" si="414"/>
        <v>0</v>
      </c>
      <c r="T299" s="51">
        <f t="shared" ca="1" si="414"/>
        <v>-17322403.714134403</v>
      </c>
      <c r="U299" s="51">
        <f t="shared" ca="1" si="414"/>
        <v>-664793.1122119202</v>
      </c>
      <c r="V299" s="51">
        <f t="shared" ca="1" si="414"/>
        <v>-9192667.9550976194</v>
      </c>
      <c r="W299" s="51">
        <f t="shared" ca="1" si="414"/>
        <v>0</v>
      </c>
      <c r="X299" s="51">
        <f t="shared" ca="1" si="414"/>
        <v>0</v>
      </c>
      <c r="Y299" s="51">
        <f t="shared" ca="1" si="414"/>
        <v>-9857461.0673095416</v>
      </c>
      <c r="Z299" s="51">
        <f t="shared" ca="1" si="414"/>
        <v>-4031266.0575552299</v>
      </c>
      <c r="AA299" s="51">
        <f t="shared" ca="1" si="414"/>
        <v>-80913.867120605923</v>
      </c>
      <c r="AB299" s="51">
        <f t="shared" ca="1" si="414"/>
        <v>-4112179.9246758358</v>
      </c>
      <c r="AC299" s="51">
        <f t="shared" ca="1" si="414"/>
        <v>-53124.106962759652</v>
      </c>
      <c r="AD299" s="51">
        <f t="shared" ca="1" si="414"/>
        <v>0</v>
      </c>
      <c r="AE299" s="51">
        <f t="shared" ca="1" si="414"/>
        <v>0</v>
      </c>
    </row>
    <row r="300" spans="1:31" s="44" customFormat="1" hidden="1" outlineLevel="1">
      <c r="A300" s="49"/>
      <c r="B300" s="97"/>
      <c r="C300" s="48"/>
      <c r="D300" s="48"/>
      <c r="E300" s="48"/>
      <c r="F300" s="167"/>
      <c r="G300" s="48" t="str">
        <f>$G$12</f>
        <v>DISTSEC</v>
      </c>
      <c r="H300" s="51">
        <f t="shared" ref="H300:AE300" ca="1" si="416">+H274+H291</f>
        <v>-80229312.182573229</v>
      </c>
      <c r="I300" s="51">
        <f t="shared" ca="1" si="416"/>
        <v>-59523824.810455859</v>
      </c>
      <c r="J300" s="51">
        <f t="shared" ref="J300:K300" ca="1" si="417">+J274+J291</f>
        <v>-14755.649369191344</v>
      </c>
      <c r="K300" s="51">
        <f t="shared" ca="1" si="417"/>
        <v>-19112.632450645477</v>
      </c>
      <c r="L300" s="51">
        <f t="shared" ca="1" si="416"/>
        <v>-11998027.637277391</v>
      </c>
      <c r="M300" s="51">
        <f t="shared" ca="1" si="416"/>
        <v>0</v>
      </c>
      <c r="N300" s="51">
        <f t="shared" ca="1" si="416"/>
        <v>0</v>
      </c>
      <c r="O300" s="51">
        <f t="shared" ca="1" si="416"/>
        <v>-11998027.637277391</v>
      </c>
      <c r="P300" s="51">
        <f t="shared" ca="1" si="416"/>
        <v>-5989341.3161978694</v>
      </c>
      <c r="Q300" s="51">
        <f t="shared" ca="1" si="416"/>
        <v>0</v>
      </c>
      <c r="R300" s="51">
        <f t="shared" ca="1" si="416"/>
        <v>0</v>
      </c>
      <c r="S300" s="51">
        <f t="shared" ca="1" si="416"/>
        <v>0</v>
      </c>
      <c r="T300" s="51">
        <f t="shared" ca="1" si="416"/>
        <v>-5989341.3161978694</v>
      </c>
      <c r="U300" s="51">
        <f t="shared" ca="1" si="416"/>
        <v>-224297.48903325896</v>
      </c>
      <c r="V300" s="51">
        <f t="shared" ca="1" si="416"/>
        <v>0</v>
      </c>
      <c r="W300" s="51">
        <f t="shared" ca="1" si="416"/>
        <v>0</v>
      </c>
      <c r="X300" s="51">
        <f t="shared" ca="1" si="416"/>
        <v>0</v>
      </c>
      <c r="Y300" s="51">
        <f t="shared" ca="1" si="416"/>
        <v>-224297.48903325896</v>
      </c>
      <c r="Z300" s="51">
        <f t="shared" ca="1" si="416"/>
        <v>-1695098.7911166702</v>
      </c>
      <c r="AA300" s="51">
        <f t="shared" ca="1" si="416"/>
        <v>0</v>
      </c>
      <c r="AB300" s="51">
        <f t="shared" ca="1" si="416"/>
        <v>-1695098.7911166702</v>
      </c>
      <c r="AC300" s="51">
        <f t="shared" ca="1" si="416"/>
        <v>-20042.122174689033</v>
      </c>
      <c r="AD300" s="51">
        <f t="shared" ca="1" si="416"/>
        <v>-616890.71122615307</v>
      </c>
      <c r="AE300" s="51">
        <f t="shared" ca="1" si="416"/>
        <v>-127921.02327149347</v>
      </c>
    </row>
    <row r="301" spans="1:31" s="44" customFormat="1" hidden="1" outlineLevel="1">
      <c r="A301" s="49"/>
      <c r="B301" s="97"/>
      <c r="C301" s="48"/>
      <c r="D301" s="48"/>
      <c r="E301" s="48"/>
      <c r="F301" s="167"/>
      <c r="G301" s="48" t="str">
        <f>$G$13</f>
        <v>ENERGY</v>
      </c>
      <c r="H301" s="51">
        <f t="shared" ref="H301:AE301" ca="1" si="418">+H275+H292</f>
        <v>-6528782.0577467056</v>
      </c>
      <c r="I301" s="51">
        <f t="shared" ca="1" si="418"/>
        <v>-2554213.6380864992</v>
      </c>
      <c r="J301" s="51">
        <f t="shared" ref="J301:K301" ca="1" si="419">+J275+J292</f>
        <v>-408.74406328392814</v>
      </c>
      <c r="K301" s="51">
        <f t="shared" ca="1" si="419"/>
        <v>-1178.5728641403275</v>
      </c>
      <c r="L301" s="51">
        <f t="shared" ca="1" si="418"/>
        <v>-736517.16859101725</v>
      </c>
      <c r="M301" s="51">
        <f t="shared" ca="1" si="418"/>
        <v>-10272.222872151266</v>
      </c>
      <c r="N301" s="51">
        <f t="shared" ca="1" si="418"/>
        <v>-1436.0480517013073</v>
      </c>
      <c r="O301" s="51">
        <f t="shared" ca="1" si="418"/>
        <v>-748225.43951486982</v>
      </c>
      <c r="P301" s="51">
        <f t="shared" ca="1" si="418"/>
        <v>-477489.66825735837</v>
      </c>
      <c r="Q301" s="51">
        <f t="shared" ca="1" si="418"/>
        <v>-85278.88695533367</v>
      </c>
      <c r="R301" s="51">
        <f t="shared" ca="1" si="418"/>
        <v>-17365.904428356789</v>
      </c>
      <c r="S301" s="51">
        <f t="shared" ca="1" si="418"/>
        <v>-655.9160874040557</v>
      </c>
      <c r="T301" s="51">
        <f t="shared" ca="1" si="418"/>
        <v>-580790.37572845281</v>
      </c>
      <c r="U301" s="51">
        <f t="shared" ca="1" si="418"/>
        <v>-25042.518622111944</v>
      </c>
      <c r="V301" s="51">
        <f t="shared" ca="1" si="418"/>
        <v>-395926.98086829594</v>
      </c>
      <c r="W301" s="51">
        <f t="shared" ca="1" si="418"/>
        <v>-1702817.5054855449</v>
      </c>
      <c r="X301" s="51">
        <f t="shared" ca="1" si="418"/>
        <v>-320317.75826970185</v>
      </c>
      <c r="Y301" s="51">
        <f t="shared" ca="1" si="418"/>
        <v>-2444104.7632456543</v>
      </c>
      <c r="Z301" s="51">
        <f t="shared" ca="1" si="418"/>
        <v>-131352.47718308214</v>
      </c>
      <c r="AA301" s="51">
        <f t="shared" ca="1" si="418"/>
        <v>-2635.5612529033397</v>
      </c>
      <c r="AB301" s="51">
        <f t="shared" ca="1" si="418"/>
        <v>-133988.03843598548</v>
      </c>
      <c r="AC301" s="51">
        <f t="shared" ca="1" si="418"/>
        <v>-2350.9319393043693</v>
      </c>
      <c r="AD301" s="51">
        <f t="shared" ca="1" si="418"/>
        <v>-52660.070291287069</v>
      </c>
      <c r="AE301" s="51">
        <f t="shared" ca="1" si="418"/>
        <v>-10861.483577228521</v>
      </c>
    </row>
    <row r="302" spans="1:31" s="44" customFormat="1" hidden="1" outlineLevel="1">
      <c r="A302" s="49"/>
      <c r="B302" s="97"/>
      <c r="C302" s="48"/>
      <c r="D302" s="48"/>
      <c r="E302" s="48"/>
      <c r="F302" s="167"/>
      <c r="G302" s="48" t="str">
        <f>$G$14</f>
        <v>CUSTOMER</v>
      </c>
      <c r="H302" s="51">
        <f t="shared" ref="H302:AE302" ca="1" si="420">+H276+H293</f>
        <v>-38491516.007190756</v>
      </c>
      <c r="I302" s="51">
        <f t="shared" ca="1" si="420"/>
        <v>-19311334.579654776</v>
      </c>
      <c r="J302" s="51">
        <f t="shared" ref="J302:K302" ca="1" si="421">+J276+J293</f>
        <v>-3896.9024522209829</v>
      </c>
      <c r="K302" s="51">
        <f t="shared" ca="1" si="421"/>
        <v>-2032.0154032804662</v>
      </c>
      <c r="L302" s="51">
        <f t="shared" ca="1" si="420"/>
        <v>-6073540.3432090292</v>
      </c>
      <c r="M302" s="51">
        <f t="shared" ca="1" si="420"/>
        <v>-382364.6500741365</v>
      </c>
      <c r="N302" s="51">
        <f t="shared" ca="1" si="420"/>
        <v>-64283.528360479664</v>
      </c>
      <c r="O302" s="51">
        <f t="shared" ca="1" si="420"/>
        <v>-6520188.5216436461</v>
      </c>
      <c r="P302" s="51">
        <f t="shared" ca="1" si="420"/>
        <v>-467785.41155865235</v>
      </c>
      <c r="Q302" s="51">
        <f t="shared" ca="1" si="420"/>
        <v>-135119.80598414582</v>
      </c>
      <c r="R302" s="51">
        <f t="shared" ca="1" si="420"/>
        <v>-158062.98803716802</v>
      </c>
      <c r="S302" s="51">
        <f t="shared" ca="1" si="420"/>
        <v>-19747.555474026634</v>
      </c>
      <c r="T302" s="51">
        <f t="shared" ca="1" si="420"/>
        <v>-780715.7610539929</v>
      </c>
      <c r="U302" s="51">
        <f t="shared" ca="1" si="420"/>
        <v>-3107.1138133758227</v>
      </c>
      <c r="V302" s="51">
        <f t="shared" ca="1" si="420"/>
        <v>-95928.339448681159</v>
      </c>
      <c r="W302" s="51">
        <f t="shared" ca="1" si="420"/>
        <v>-265688.22946861881</v>
      </c>
      <c r="X302" s="51">
        <f t="shared" ca="1" si="420"/>
        <v>-78993.736154370199</v>
      </c>
      <c r="Y302" s="51">
        <f t="shared" ca="1" si="420"/>
        <v>-443717.41888504598</v>
      </c>
      <c r="Z302" s="51">
        <f t="shared" ca="1" si="420"/>
        <v>-94769.923359356966</v>
      </c>
      <c r="AA302" s="51">
        <f t="shared" ca="1" si="420"/>
        <v>-1769.6957801029325</v>
      </c>
      <c r="AB302" s="51">
        <f t="shared" ca="1" si="420"/>
        <v>-96539.619139459886</v>
      </c>
      <c r="AC302" s="51">
        <f t="shared" ca="1" si="420"/>
        <v>-9148.2178597971542</v>
      </c>
      <c r="AD302" s="51">
        <f t="shared" ca="1" si="420"/>
        <v>-9976481.4937192742</v>
      </c>
      <c r="AE302" s="51">
        <f t="shared" ca="1" si="420"/>
        <v>-1347461.4773792708</v>
      </c>
    </row>
    <row r="303" spans="1:31" s="44" customFormat="1" collapsed="1">
      <c r="A303" s="49"/>
      <c r="B303" s="97" t="s">
        <v>356</v>
      </c>
      <c r="C303" s="48"/>
      <c r="D303" s="48"/>
      <c r="E303" s="51">
        <f>+E277+E294</f>
        <v>-908058811</v>
      </c>
      <c r="F303" s="167"/>
      <c r="G303" s="48" t="str">
        <f>$G$15</f>
        <v>TOTAL</v>
      </c>
      <c r="H303" s="51">
        <f t="shared" ref="H303:AE303" ca="1" si="422">+H277+H294</f>
        <v>-908058811.00000012</v>
      </c>
      <c r="I303" s="51">
        <f t="shared" ca="1" si="422"/>
        <v>-506997852.35742205</v>
      </c>
      <c r="J303" s="51">
        <f t="shared" ref="J303:K303" ca="1" si="423">+J277+J294</f>
        <v>-106238.61490245341</v>
      </c>
      <c r="K303" s="51">
        <f t="shared" ca="1" si="423"/>
        <v>-177201.21463343993</v>
      </c>
      <c r="L303" s="51">
        <f t="shared" ca="1" si="422"/>
        <v>-118135326.62474053</v>
      </c>
      <c r="M303" s="51">
        <f t="shared" ca="1" si="422"/>
        <v>-1776640.7200161961</v>
      </c>
      <c r="N303" s="51">
        <f t="shared" ca="1" si="422"/>
        <v>-212796.25277813023</v>
      </c>
      <c r="O303" s="51">
        <f t="shared" ca="1" si="422"/>
        <v>-120124763.59753485</v>
      </c>
      <c r="P303" s="51">
        <f t="shared" ca="1" si="422"/>
        <v>-65529774.6803215</v>
      </c>
      <c r="Q303" s="51">
        <f t="shared" ca="1" si="422"/>
        <v>-10744731.558133755</v>
      </c>
      <c r="R303" s="51">
        <f t="shared" ca="1" si="422"/>
        <v>-1812128.7517946756</v>
      </c>
      <c r="S303" s="51">
        <f t="shared" ca="1" si="422"/>
        <v>-76181.134608387598</v>
      </c>
      <c r="T303" s="51">
        <f t="shared" ca="1" si="422"/>
        <v>-78162816.124858305</v>
      </c>
      <c r="U303" s="51">
        <f t="shared" ca="1" si="422"/>
        <v>-2991879.7516843216</v>
      </c>
      <c r="V303" s="51">
        <f t="shared" ca="1" si="422"/>
        <v>-37778444.913161755</v>
      </c>
      <c r="W303" s="51">
        <f t="shared" ca="1" si="422"/>
        <v>-111906440.59867781</v>
      </c>
      <c r="X303" s="51">
        <f t="shared" ca="1" si="422"/>
        <v>-18304897.486200355</v>
      </c>
      <c r="Y303" s="51">
        <f t="shared" ca="1" si="422"/>
        <v>-170981662.74972424</v>
      </c>
      <c r="Z303" s="51">
        <f t="shared" ca="1" si="422"/>
        <v>-18021992.772818699</v>
      </c>
      <c r="AA303" s="51">
        <f t="shared" ca="1" si="422"/>
        <v>-326481.47884892469</v>
      </c>
      <c r="AB303" s="51">
        <f t="shared" ca="1" si="422"/>
        <v>-18348474.251667622</v>
      </c>
      <c r="AC303" s="51">
        <f t="shared" ca="1" si="422"/>
        <v>-243984.25461790912</v>
      </c>
      <c r="AD303" s="51">
        <f t="shared" ca="1" si="422"/>
        <v>-11296184.003137046</v>
      </c>
      <c r="AE303" s="51">
        <f t="shared" ca="1" si="422"/>
        <v>-1619633.8315020788</v>
      </c>
    </row>
    <row r="304" spans="1:31">
      <c r="E304" s="48"/>
      <c r="F304" s="101"/>
      <c r="G304" s="7"/>
      <c r="H304" s="4"/>
      <c r="I304" s="5"/>
      <c r="J304" s="47"/>
      <c r="K304" s="47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</row>
    <row r="305" spans="1:31" hidden="1" outlineLevel="1">
      <c r="E305" s="9"/>
      <c r="F305" s="99"/>
      <c r="G305" s="48" t="str">
        <f>$G$8</f>
        <v>PRODUCTION</v>
      </c>
      <c r="H305" s="46">
        <f t="shared" ref="H305:AE305" ca="1" si="424">+H210+H296</f>
        <v>534126495.17160863</v>
      </c>
      <c r="I305" s="46">
        <f t="shared" ca="1" si="424"/>
        <v>274685728.7364254</v>
      </c>
      <c r="J305" s="46">
        <f t="shared" ref="J305:K305" ca="1" si="425">+J210+J296</f>
        <v>61451.906284341982</v>
      </c>
      <c r="K305" s="46">
        <f t="shared" ca="1" si="425"/>
        <v>107597.90618961444</v>
      </c>
      <c r="L305" s="46">
        <f t="shared" ca="1" si="424"/>
        <v>64020308.823671095</v>
      </c>
      <c r="M305" s="46">
        <f t="shared" ca="1" si="424"/>
        <v>890841.7824848881</v>
      </c>
      <c r="N305" s="46">
        <f t="shared" ca="1" si="424"/>
        <v>124070.83765540227</v>
      </c>
      <c r="O305" s="46">
        <f t="shared" ca="1" si="424"/>
        <v>65035221.44381135</v>
      </c>
      <c r="P305" s="46">
        <f t="shared" ca="1" si="424"/>
        <v>38078812.890111454</v>
      </c>
      <c r="Q305" s="46">
        <f t="shared" ca="1" si="424"/>
        <v>6833584.8697341643</v>
      </c>
      <c r="R305" s="46">
        <f t="shared" ca="1" si="424"/>
        <v>1385781.2761123478</v>
      </c>
      <c r="S305" s="46">
        <f t="shared" ca="1" si="424"/>
        <v>52624.417279627829</v>
      </c>
      <c r="T305" s="46">
        <f t="shared" ca="1" si="424"/>
        <v>46350803.453237608</v>
      </c>
      <c r="U305" s="46">
        <f t="shared" ca="1" si="424"/>
        <v>1805995.849497288</v>
      </c>
      <c r="V305" s="46">
        <f t="shared" ca="1" si="424"/>
        <v>24381986.839811698</v>
      </c>
      <c r="W305" s="46">
        <f t="shared" ca="1" si="424"/>
        <v>93251312.005308598</v>
      </c>
      <c r="X305" s="46">
        <f t="shared" ca="1" si="424"/>
        <v>16893340.046789616</v>
      </c>
      <c r="Y305" s="46">
        <f t="shared" ca="1" si="424"/>
        <v>136332634.74140722</v>
      </c>
      <c r="Z305" s="46">
        <f t="shared" ca="1" si="424"/>
        <v>10466691.629930718</v>
      </c>
      <c r="AA305" s="46">
        <f t="shared" ca="1" si="424"/>
        <v>209046.67779645196</v>
      </c>
      <c r="AB305" s="46">
        <f t="shared" ca="1" si="424"/>
        <v>10675738.307727169</v>
      </c>
      <c r="AC305" s="46">
        <f t="shared" ca="1" si="424"/>
        <v>138072.59564957826</v>
      </c>
      <c r="AD305" s="46">
        <f t="shared" ca="1" si="424"/>
        <v>613397.08326063957</v>
      </c>
      <c r="AE305" s="46">
        <f t="shared" ca="1" si="424"/>
        <v>125848.99761590641</v>
      </c>
    </row>
    <row r="306" spans="1:31" hidden="1" outlineLevel="1">
      <c r="E306" s="9"/>
      <c r="F306" s="99"/>
      <c r="G306" s="48" t="str">
        <f>$G$9</f>
        <v>BULKTRAN</v>
      </c>
      <c r="H306" s="46">
        <f t="shared" ref="H306:AE306" ca="1" si="426">+H211+H297</f>
        <v>329344535.2049396</v>
      </c>
      <c r="I306" s="46">
        <f t="shared" ca="1" si="426"/>
        <v>169372319.99521458</v>
      </c>
      <c r="J306" s="46">
        <f t="shared" ref="J306:K306" ca="1" si="427">+J211+J297</f>
        <v>37891.491426898065</v>
      </c>
      <c r="K306" s="46">
        <f t="shared" ca="1" si="427"/>
        <v>66345.299705939193</v>
      </c>
      <c r="L306" s="46">
        <f t="shared" ca="1" si="426"/>
        <v>39475178.714799315</v>
      </c>
      <c r="M306" s="46">
        <f t="shared" ca="1" si="426"/>
        <v>549296.60940965172</v>
      </c>
      <c r="N306" s="46">
        <f t="shared" ca="1" si="426"/>
        <v>76502.575194247707</v>
      </c>
      <c r="O306" s="46">
        <f t="shared" ca="1" si="426"/>
        <v>40100977.899403207</v>
      </c>
      <c r="P306" s="46">
        <f t="shared" ca="1" si="426"/>
        <v>23479548.469918773</v>
      </c>
      <c r="Q306" s="46">
        <f t="shared" ca="1" si="426"/>
        <v>4213615.7877414655</v>
      </c>
      <c r="R306" s="46">
        <f t="shared" ca="1" si="426"/>
        <v>854478.28258415358</v>
      </c>
      <c r="S306" s="46">
        <f t="shared" ca="1" si="426"/>
        <v>32448.426367281005</v>
      </c>
      <c r="T306" s="46">
        <f t="shared" ca="1" si="426"/>
        <v>28580090.966611676</v>
      </c>
      <c r="U306" s="46">
        <f t="shared" ca="1" si="426"/>
        <v>1113584.2707889518</v>
      </c>
      <c r="V306" s="46">
        <f t="shared" ca="1" si="426"/>
        <v>15034030.694453318</v>
      </c>
      <c r="W306" s="46">
        <f t="shared" ca="1" si="426"/>
        <v>57499132.297812358</v>
      </c>
      <c r="X306" s="46">
        <f t="shared" ca="1" si="426"/>
        <v>10416501.102386534</v>
      </c>
      <c r="Y306" s="46">
        <f t="shared" ca="1" si="426"/>
        <v>84063248.365441188</v>
      </c>
      <c r="Z306" s="46">
        <f t="shared" ca="1" si="426"/>
        <v>6453803.9605869669</v>
      </c>
      <c r="AA306" s="46">
        <f t="shared" ca="1" si="426"/>
        <v>128899.01841115195</v>
      </c>
      <c r="AB306" s="46">
        <f t="shared" ca="1" si="426"/>
        <v>6582702.978998119</v>
      </c>
      <c r="AC306" s="46">
        <f t="shared" ca="1" si="426"/>
        <v>85136.115227049013</v>
      </c>
      <c r="AD306" s="46">
        <f t="shared" ca="1" si="426"/>
        <v>378223.097166589</v>
      </c>
      <c r="AE306" s="46">
        <f t="shared" ca="1" si="426"/>
        <v>77598.995744447384</v>
      </c>
    </row>
    <row r="307" spans="1:31" hidden="1" outlineLevel="1">
      <c r="E307" s="9"/>
      <c r="F307" s="99"/>
      <c r="G307" s="48" t="str">
        <f>$G$10</f>
        <v>SUBTRAN</v>
      </c>
      <c r="H307" s="46">
        <f t="shared" ref="H307:AE307" ca="1" si="428">+H212+H298</f>
        <v>87885209.62946716</v>
      </c>
      <c r="I307" s="46">
        <f t="shared" ca="1" si="428"/>
        <v>44897932.319307208</v>
      </c>
      <c r="J307" s="46">
        <f t="shared" ref="J307:K307" ca="1" si="429">+J212+J298</f>
        <v>7310.9473399709341</v>
      </c>
      <c r="K307" s="46">
        <f t="shared" ca="1" si="429"/>
        <v>13606.928296720476</v>
      </c>
      <c r="L307" s="46">
        <f t="shared" ca="1" si="428"/>
        <v>10521891.652220882</v>
      </c>
      <c r="M307" s="46">
        <f t="shared" ca="1" si="428"/>
        <v>147051.78829807078</v>
      </c>
      <c r="N307" s="46">
        <f t="shared" ca="1" si="428"/>
        <v>26615.690442341569</v>
      </c>
      <c r="O307" s="46">
        <f t="shared" ca="1" si="428"/>
        <v>10695559.130961295</v>
      </c>
      <c r="P307" s="46">
        <f t="shared" ca="1" si="428"/>
        <v>6074640.3991483245</v>
      </c>
      <c r="Q307" s="46">
        <f t="shared" ca="1" si="428"/>
        <v>1093190.8045945449</v>
      </c>
      <c r="R307" s="46">
        <f t="shared" ca="1" si="428"/>
        <v>286954.15770389291</v>
      </c>
      <c r="S307" s="46">
        <f t="shared" ca="1" si="428"/>
        <v>0</v>
      </c>
      <c r="T307" s="46">
        <f t="shared" ca="1" si="428"/>
        <v>7454785.3614467634</v>
      </c>
      <c r="U307" s="46">
        <f t="shared" ca="1" si="428"/>
        <v>274213.22116022627</v>
      </c>
      <c r="V307" s="46">
        <f t="shared" ca="1" si="428"/>
        <v>3847477.3918394167</v>
      </c>
      <c r="W307" s="46">
        <f t="shared" ca="1" si="428"/>
        <v>18971031.436178908</v>
      </c>
      <c r="X307" s="46">
        <f t="shared" ca="1" si="428"/>
        <v>0</v>
      </c>
      <c r="Y307" s="46">
        <f t="shared" ca="1" si="428"/>
        <v>23092722.049178552</v>
      </c>
      <c r="Z307" s="46">
        <f t="shared" ca="1" si="428"/>
        <v>1667635.1263661189</v>
      </c>
      <c r="AA307" s="46">
        <f t="shared" ca="1" si="428"/>
        <v>33483.640328322668</v>
      </c>
      <c r="AB307" s="46">
        <f t="shared" ca="1" si="428"/>
        <v>1701118.7666944417</v>
      </c>
      <c r="AC307" s="46">
        <f t="shared" ca="1" si="428"/>
        <v>22174.126242187544</v>
      </c>
      <c r="AD307" s="46">
        <f t="shared" ca="1" si="428"/>
        <v>0</v>
      </c>
      <c r="AE307" s="46">
        <f t="shared" ca="1" si="428"/>
        <v>0</v>
      </c>
    </row>
    <row r="308" spans="1:31" hidden="1" outlineLevel="1">
      <c r="E308" s="9"/>
      <c r="F308" s="99"/>
      <c r="G308" s="48" t="str">
        <f>$G$11</f>
        <v>DISTPRI</v>
      </c>
      <c r="H308" s="46">
        <f t="shared" ref="H308:AE308" ca="1" si="430">+H213+H299</f>
        <v>392066858.7559427</v>
      </c>
      <c r="I308" s="46">
        <f t="shared" ca="1" si="430"/>
        <v>256686002.03120396</v>
      </c>
      <c r="J308" s="46">
        <f t="shared" ref="J308:K308" ca="1" si="431">+J213+J299</f>
        <v>42148.213765075998</v>
      </c>
      <c r="K308" s="46">
        <f t="shared" ca="1" si="431"/>
        <v>77986.268233179027</v>
      </c>
      <c r="L308" s="46">
        <f t="shared" ca="1" si="430"/>
        <v>60057711.163445309</v>
      </c>
      <c r="M308" s="46">
        <f t="shared" ca="1" si="430"/>
        <v>839242.47754190234</v>
      </c>
      <c r="N308" s="46">
        <f t="shared" ca="1" si="430"/>
        <v>0</v>
      </c>
      <c r="O308" s="46">
        <f t="shared" ca="1" si="430"/>
        <v>60896953.640987217</v>
      </c>
      <c r="P308" s="46">
        <f t="shared" ca="1" si="430"/>
        <v>34828711.024292514</v>
      </c>
      <c r="Q308" s="46">
        <f t="shared" ca="1" si="430"/>
        <v>6267230.3983104881</v>
      </c>
      <c r="R308" s="46">
        <f t="shared" ca="1" si="430"/>
        <v>0</v>
      </c>
      <c r="S308" s="46">
        <f t="shared" ca="1" si="430"/>
        <v>0</v>
      </c>
      <c r="T308" s="46">
        <f t="shared" ca="1" si="430"/>
        <v>41095941.422603004</v>
      </c>
      <c r="U308" s="46">
        <f t="shared" ca="1" si="430"/>
        <v>1577165.5740432097</v>
      </c>
      <c r="V308" s="46">
        <f t="shared" ca="1" si="430"/>
        <v>21808829.192214049</v>
      </c>
      <c r="W308" s="46">
        <f t="shared" ca="1" si="430"/>
        <v>0</v>
      </c>
      <c r="X308" s="46">
        <f t="shared" ca="1" si="430"/>
        <v>0</v>
      </c>
      <c r="Y308" s="46">
        <f t="shared" ca="1" si="430"/>
        <v>23385994.766257256</v>
      </c>
      <c r="Z308" s="46">
        <f t="shared" ca="1" si="430"/>
        <v>9563838.6273746938</v>
      </c>
      <c r="AA308" s="46">
        <f t="shared" ca="1" si="430"/>
        <v>191961.32351721174</v>
      </c>
      <c r="AB308" s="46">
        <f t="shared" ca="1" si="430"/>
        <v>9755799.9508919083</v>
      </c>
      <c r="AC308" s="46">
        <f t="shared" ca="1" si="430"/>
        <v>126032.46200111785</v>
      </c>
      <c r="AD308" s="46">
        <f t="shared" ca="1" si="430"/>
        <v>0</v>
      </c>
      <c r="AE308" s="46">
        <f t="shared" ca="1" si="430"/>
        <v>0</v>
      </c>
    </row>
    <row r="309" spans="1:31" hidden="1" outlineLevel="1">
      <c r="E309" s="9"/>
      <c r="F309" s="99"/>
      <c r="G309" s="48" t="str">
        <f>$G$12</f>
        <v>DISTSEC</v>
      </c>
      <c r="H309" s="46">
        <f t="shared" ref="H309:AE309" ca="1" si="432">+H214+H300</f>
        <v>186945969.61000592</v>
      </c>
      <c r="I309" s="46">
        <f t="shared" ca="1" si="432"/>
        <v>138699171.67885029</v>
      </c>
      <c r="J309" s="46">
        <f t="shared" ref="J309:K309" ca="1" si="433">+J214+J300</f>
        <v>34382.80976747461</v>
      </c>
      <c r="K309" s="46">
        <f t="shared" ca="1" si="433"/>
        <v>44535.214226374592</v>
      </c>
      <c r="L309" s="46">
        <f t="shared" ca="1" si="432"/>
        <v>27957149.937347632</v>
      </c>
      <c r="M309" s="46">
        <f t="shared" ca="1" si="432"/>
        <v>0</v>
      </c>
      <c r="N309" s="46">
        <f t="shared" ca="1" si="432"/>
        <v>0</v>
      </c>
      <c r="O309" s="46">
        <f t="shared" ca="1" si="432"/>
        <v>27957149.937347632</v>
      </c>
      <c r="P309" s="46">
        <f t="shared" ca="1" si="432"/>
        <v>13956036.630775064</v>
      </c>
      <c r="Q309" s="46">
        <f t="shared" ca="1" si="432"/>
        <v>0</v>
      </c>
      <c r="R309" s="46">
        <f t="shared" ca="1" si="432"/>
        <v>0</v>
      </c>
      <c r="S309" s="46">
        <f t="shared" ca="1" si="432"/>
        <v>0</v>
      </c>
      <c r="T309" s="46">
        <f t="shared" ca="1" si="432"/>
        <v>13956036.630775064</v>
      </c>
      <c r="U309" s="46">
        <f t="shared" ca="1" si="432"/>
        <v>522645.78154417104</v>
      </c>
      <c r="V309" s="46">
        <f t="shared" ca="1" si="432"/>
        <v>0</v>
      </c>
      <c r="W309" s="46">
        <f t="shared" ca="1" si="432"/>
        <v>0</v>
      </c>
      <c r="X309" s="46">
        <f t="shared" ca="1" si="432"/>
        <v>0</v>
      </c>
      <c r="Y309" s="46">
        <f t="shared" ca="1" si="432"/>
        <v>522645.78154417104</v>
      </c>
      <c r="Z309" s="46">
        <f t="shared" ca="1" si="432"/>
        <v>3949826.7960832347</v>
      </c>
      <c r="AA309" s="46">
        <f t="shared" ca="1" si="432"/>
        <v>0</v>
      </c>
      <c r="AB309" s="46">
        <f t="shared" ca="1" si="432"/>
        <v>3949826.7960832347</v>
      </c>
      <c r="AC309" s="46">
        <f t="shared" ca="1" si="432"/>
        <v>46701.060510939918</v>
      </c>
      <c r="AD309" s="46">
        <f t="shared" ca="1" si="432"/>
        <v>1437445.105987452</v>
      </c>
      <c r="AE309" s="46">
        <f t="shared" ca="1" si="432"/>
        <v>298074.5949133035</v>
      </c>
    </row>
    <row r="310" spans="1:31" hidden="1" outlineLevel="1">
      <c r="E310" s="9"/>
      <c r="F310" s="99"/>
      <c r="G310" s="48" t="str">
        <f>$G$13</f>
        <v>ENERGY</v>
      </c>
      <c r="H310" s="46">
        <f t="shared" ref="H310:AE310" ca="1" si="434">+H215+H301</f>
        <v>10768310.796003085</v>
      </c>
      <c r="I310" s="46">
        <f t="shared" ca="1" si="434"/>
        <v>4212817.3449548185</v>
      </c>
      <c r="J310" s="46">
        <f t="shared" ref="J310:K310" ca="1" si="435">+J215+J301</f>
        <v>674.16603441983762</v>
      </c>
      <c r="K310" s="46">
        <f t="shared" ca="1" si="435"/>
        <v>1943.8907264088875</v>
      </c>
      <c r="L310" s="46">
        <f t="shared" ca="1" si="434"/>
        <v>1214781.8242101842</v>
      </c>
      <c r="M310" s="46">
        <f t="shared" ca="1" si="434"/>
        <v>16942.59166177662</v>
      </c>
      <c r="N310" s="46">
        <f t="shared" ca="1" si="434"/>
        <v>2368.5599552776957</v>
      </c>
      <c r="O310" s="46">
        <f t="shared" ca="1" si="434"/>
        <v>1234092.9758272388</v>
      </c>
      <c r="P310" s="46">
        <f t="shared" ca="1" si="434"/>
        <v>787552.27302689652</v>
      </c>
      <c r="Q310" s="46">
        <f t="shared" ca="1" si="434"/>
        <v>140655.569591671</v>
      </c>
      <c r="R310" s="46">
        <f t="shared" ca="1" si="434"/>
        <v>28642.624992565954</v>
      </c>
      <c r="S310" s="46">
        <f t="shared" ca="1" si="434"/>
        <v>1081.8416394960645</v>
      </c>
      <c r="T310" s="46">
        <f t="shared" ca="1" si="434"/>
        <v>957932.30925062951</v>
      </c>
      <c r="U310" s="46">
        <f t="shared" ca="1" si="434"/>
        <v>41304.123993176523</v>
      </c>
      <c r="V310" s="46">
        <f t="shared" ca="1" si="434"/>
        <v>653026.05368089606</v>
      </c>
      <c r="W310" s="46">
        <f t="shared" ca="1" si="434"/>
        <v>2808558.773406432</v>
      </c>
      <c r="X310" s="46">
        <f t="shared" ca="1" si="434"/>
        <v>528319.23994681367</v>
      </c>
      <c r="Y310" s="46">
        <f t="shared" ca="1" si="434"/>
        <v>4031208.1910273181</v>
      </c>
      <c r="Z310" s="46">
        <f t="shared" ca="1" si="434"/>
        <v>216647.49805119104</v>
      </c>
      <c r="AA310" s="46">
        <f t="shared" ca="1" si="434"/>
        <v>4346.9888322419292</v>
      </c>
      <c r="AB310" s="46">
        <f t="shared" ca="1" si="434"/>
        <v>220994.48688343298</v>
      </c>
      <c r="AC310" s="46">
        <f t="shared" ca="1" si="434"/>
        <v>3877.5326789537371</v>
      </c>
      <c r="AD310" s="46">
        <f t="shared" ca="1" si="434"/>
        <v>86855.404027938668</v>
      </c>
      <c r="AE310" s="46">
        <f t="shared" ca="1" si="434"/>
        <v>17914.494591912691</v>
      </c>
    </row>
    <row r="311" spans="1:31" hidden="1" outlineLevel="1">
      <c r="E311" s="9"/>
      <c r="F311" s="99"/>
      <c r="G311" s="48" t="str">
        <f>$G$14</f>
        <v>CUSTOMER</v>
      </c>
      <c r="H311" s="46">
        <f t="shared" ref="H311:AE311" ca="1" si="436">+H216+H302</f>
        <v>87426471.502033204</v>
      </c>
      <c r="I311" s="46">
        <f t="shared" ca="1" si="436"/>
        <v>43044038.626623712</v>
      </c>
      <c r="J311" s="46">
        <f t="shared" ref="J311:K311" ca="1" si="437">+J216+J302</f>
        <v>8685.9551369440414</v>
      </c>
      <c r="K311" s="46">
        <f t="shared" ca="1" si="437"/>
        <v>4636.8285865590769</v>
      </c>
      <c r="L311" s="46">
        <f t="shared" ca="1" si="436"/>
        <v>13799408.477461707</v>
      </c>
      <c r="M311" s="46">
        <f t="shared" ca="1" si="436"/>
        <v>886444.97002018453</v>
      </c>
      <c r="N311" s="46">
        <f t="shared" ca="1" si="436"/>
        <v>149113.36616432696</v>
      </c>
      <c r="O311" s="46">
        <f t="shared" ca="1" si="436"/>
        <v>14834966.813646216</v>
      </c>
      <c r="P311" s="46">
        <f t="shared" ca="1" si="436"/>
        <v>1079897.2389707481</v>
      </c>
      <c r="Q311" s="46">
        <f t="shared" ca="1" si="436"/>
        <v>312838.62648075039</v>
      </c>
      <c r="R311" s="46">
        <f t="shared" ca="1" si="436"/>
        <v>366670.02625243028</v>
      </c>
      <c r="S311" s="46">
        <f t="shared" ca="1" si="436"/>
        <v>45816.552639231275</v>
      </c>
      <c r="T311" s="46">
        <f t="shared" ca="1" si="436"/>
        <v>1805222.4443431599</v>
      </c>
      <c r="U311" s="46">
        <f t="shared" ca="1" si="436"/>
        <v>7154.0859890698739</v>
      </c>
      <c r="V311" s="46">
        <f t="shared" ca="1" si="436"/>
        <v>222019.91084560391</v>
      </c>
      <c r="W311" s="46">
        <f t="shared" ca="1" si="436"/>
        <v>616341.1957998455</v>
      </c>
      <c r="X311" s="46">
        <f t="shared" ca="1" si="436"/>
        <v>183271.84461356438</v>
      </c>
      <c r="Y311" s="46">
        <f t="shared" ca="1" si="436"/>
        <v>1028787.0372480839</v>
      </c>
      <c r="Z311" s="46">
        <f t="shared" ca="1" si="436"/>
        <v>218404.92720873331</v>
      </c>
      <c r="AA311" s="46">
        <f t="shared" ca="1" si="436"/>
        <v>4094.4715395348826</v>
      </c>
      <c r="AB311" s="46">
        <f t="shared" ca="1" si="436"/>
        <v>222499.39874826817</v>
      </c>
      <c r="AC311" s="46">
        <f t="shared" ca="1" si="436"/>
        <v>21147.845237694601</v>
      </c>
      <c r="AD311" s="46">
        <f t="shared" ca="1" si="436"/>
        <v>23317136.827380322</v>
      </c>
      <c r="AE311" s="46">
        <f t="shared" ca="1" si="436"/>
        <v>3139349.7250822168</v>
      </c>
    </row>
    <row r="312" spans="1:31" s="48" customFormat="1" collapsed="1">
      <c r="A312" s="49"/>
      <c r="B312" s="97" t="s">
        <v>136</v>
      </c>
      <c r="E312" s="53">
        <f>+E217+E303</f>
        <v>1628563850.6700001</v>
      </c>
      <c r="F312" s="99"/>
      <c r="G312" s="48" t="str">
        <f>$G$15</f>
        <v>TOTAL</v>
      </c>
      <c r="H312" s="53">
        <f t="shared" ref="H312:AE312" ca="1" si="438">+H217+H303</f>
        <v>1628563850.6700001</v>
      </c>
      <c r="I312" s="53">
        <f t="shared" ca="1" si="438"/>
        <v>931598010.73257995</v>
      </c>
      <c r="J312" s="53">
        <f t="shared" ref="J312:K312" ca="1" si="439">+J217+J303</f>
        <v>192545.4897551254</v>
      </c>
      <c r="K312" s="53">
        <f t="shared" ca="1" si="439"/>
        <v>316652.33596479578</v>
      </c>
      <c r="L312" s="53">
        <f t="shared" ca="1" si="438"/>
        <v>217046430.59315616</v>
      </c>
      <c r="M312" s="53">
        <f t="shared" ca="1" si="438"/>
        <v>3329820.219416474</v>
      </c>
      <c r="N312" s="53">
        <f t="shared" ca="1" si="438"/>
        <v>378671.02941159636</v>
      </c>
      <c r="O312" s="53">
        <f t="shared" ca="1" si="438"/>
        <v>220754921.84198421</v>
      </c>
      <c r="P312" s="53">
        <f t="shared" ca="1" si="438"/>
        <v>118285198.92624377</v>
      </c>
      <c r="Q312" s="53">
        <f t="shared" ca="1" si="438"/>
        <v>18861116.056453079</v>
      </c>
      <c r="R312" s="53">
        <f t="shared" ca="1" si="438"/>
        <v>2922526.3676453894</v>
      </c>
      <c r="S312" s="53">
        <f t="shared" ca="1" si="438"/>
        <v>131971.2379256362</v>
      </c>
      <c r="T312" s="53">
        <f t="shared" ca="1" si="438"/>
        <v>140200812.5882678</v>
      </c>
      <c r="U312" s="53">
        <f t="shared" ca="1" si="438"/>
        <v>5342062.9070160966</v>
      </c>
      <c r="V312" s="53">
        <f t="shared" ca="1" si="438"/>
        <v>65947370.082844988</v>
      </c>
      <c r="W312" s="53">
        <f t="shared" ca="1" si="438"/>
        <v>173146375.70850617</v>
      </c>
      <c r="X312" s="53">
        <f t="shared" ca="1" si="438"/>
        <v>28021432.23373653</v>
      </c>
      <c r="Y312" s="53">
        <f t="shared" ca="1" si="438"/>
        <v>272457240.93210375</v>
      </c>
      <c r="Z312" s="53">
        <f t="shared" ca="1" si="438"/>
        <v>32536848.565601654</v>
      </c>
      <c r="AA312" s="53">
        <f t="shared" ca="1" si="438"/>
        <v>571832.12042491511</v>
      </c>
      <c r="AB312" s="53">
        <f t="shared" ca="1" si="438"/>
        <v>33108680.686026569</v>
      </c>
      <c r="AC312" s="53">
        <f t="shared" ca="1" si="438"/>
        <v>443141.7375475209</v>
      </c>
      <c r="AD312" s="53">
        <f t="shared" ca="1" si="438"/>
        <v>25833057.517822944</v>
      </c>
      <c r="AE312" s="53">
        <f t="shared" ca="1" si="438"/>
        <v>3658786.8079477856</v>
      </c>
    </row>
    <row r="313" spans="1:31">
      <c r="I313" s="5"/>
      <c r="J313" s="47"/>
      <c r="K313" s="47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</row>
    <row r="314" spans="1:31" hidden="1" outlineLevel="1">
      <c r="E314" s="7"/>
      <c r="F314" s="167" t="str">
        <f>F321</f>
        <v>RB_GUP_EPIS_T</v>
      </c>
      <c r="G314" s="48" t="str">
        <f>$G$8</f>
        <v>PRODUCTION</v>
      </c>
      <c r="H314" s="4">
        <f t="shared" ref="H314:H329" si="440">SUBTOTAL(9,I314:AE314)</f>
        <v>0</v>
      </c>
      <c r="I314" s="5">
        <f t="shared" ref="I314:N314" si="441">VLOOKUP(CONCATENATE($F314," ",$G314),AllocFactorMatrix,(I$4+1),FALSE)*$E321</f>
        <v>0</v>
      </c>
      <c r="J314" s="47">
        <f t="shared" si="441"/>
        <v>0</v>
      </c>
      <c r="K314" s="47">
        <f t="shared" si="441"/>
        <v>0</v>
      </c>
      <c r="L314" s="5">
        <f t="shared" si="441"/>
        <v>0</v>
      </c>
      <c r="M314" s="5">
        <f t="shared" si="441"/>
        <v>0</v>
      </c>
      <c r="N314" s="5">
        <f t="shared" si="441"/>
        <v>0</v>
      </c>
      <c r="O314" s="5">
        <f t="shared" ref="O314:O321" si="442">SUBTOTAL(9,L314:N314)</f>
        <v>0</v>
      </c>
      <c r="P314" s="5">
        <f>VLOOKUP(CONCATENATE($F314," ",$G314),AllocFactorMatrix,(P$4+1),FALSE)*$E321</f>
        <v>0</v>
      </c>
      <c r="Q314" s="5">
        <f>VLOOKUP(CONCATENATE($F314," ",$G314),AllocFactorMatrix,(Q$4+1),FALSE)*$E321</f>
        <v>0</v>
      </c>
      <c r="R314" s="5">
        <f>VLOOKUP(CONCATENATE($F314," ",$G314),AllocFactorMatrix,(R$4+1),FALSE)*$E321</f>
        <v>0</v>
      </c>
      <c r="S314" s="5">
        <f>VLOOKUP(CONCATENATE($F314," ",$G314),AllocFactorMatrix,(S$4+1),FALSE)*$E321</f>
        <v>0</v>
      </c>
      <c r="T314" s="5">
        <f t="shared" ref="T314:T321" si="443">SUBTOTAL(9,P314:S314)</f>
        <v>0</v>
      </c>
      <c r="U314" s="5">
        <f>VLOOKUP(CONCATENATE($F314," ",$G314),AllocFactorMatrix,(U$4+1),FALSE)*$E321</f>
        <v>0</v>
      </c>
      <c r="V314" s="5">
        <f>VLOOKUP(CONCATENATE($F314," ",$G314),AllocFactorMatrix,(V$4+1),FALSE)*$E321</f>
        <v>0</v>
      </c>
      <c r="W314" s="5">
        <f>VLOOKUP(CONCATENATE($F314," ",$G314),AllocFactorMatrix,(W$4+1),FALSE)*$E321</f>
        <v>0</v>
      </c>
      <c r="X314" s="5">
        <f>VLOOKUP(CONCATENATE($F314," ",$G314),AllocFactorMatrix,(X$4+1),FALSE)*$E321</f>
        <v>0</v>
      </c>
      <c r="Y314" s="5">
        <f>SUBTOTAL(9,U314:X314)</f>
        <v>0</v>
      </c>
      <c r="Z314" s="5">
        <f>VLOOKUP(CONCATENATE($F314," ",$G314),AllocFactorMatrix,(Z$4+1),FALSE)*$E321</f>
        <v>0</v>
      </c>
      <c r="AA314" s="5">
        <f>VLOOKUP(CONCATENATE($F314," ",$G314),AllocFactorMatrix,(AA$4+1),FALSE)*$E321</f>
        <v>0</v>
      </c>
      <c r="AB314" s="5">
        <f t="shared" ref="AB314:AB321" si="444">SUBTOTAL(9,Z314:AA314)</f>
        <v>0</v>
      </c>
      <c r="AC314" s="5">
        <f>VLOOKUP(CONCATENATE($F314," ",$G314),AllocFactorMatrix,(AC$4+1),FALSE)*$E321</f>
        <v>0</v>
      </c>
      <c r="AD314" s="5">
        <f>VLOOKUP(CONCATENATE($F314," ",$G314),AllocFactorMatrix,(AD$4+1),FALSE)*$E321</f>
        <v>0</v>
      </c>
      <c r="AE314" s="5">
        <f>VLOOKUP(CONCATENATE($F314," ",$G314),AllocFactorMatrix,(AE$4+1),FALSE)*$E321</f>
        <v>0</v>
      </c>
    </row>
    <row r="315" spans="1:31" hidden="1" outlineLevel="1">
      <c r="E315" s="7"/>
      <c r="F315" s="167" t="str">
        <f>F321</f>
        <v>RB_GUP_EPIS_T</v>
      </c>
      <c r="G315" s="48" t="str">
        <f>$G$9</f>
        <v>BULKTRAN</v>
      </c>
      <c r="H315" s="4">
        <f t="shared" si="440"/>
        <v>0</v>
      </c>
      <c r="I315" s="5">
        <f t="shared" ref="I315:N315" si="445">VLOOKUP(CONCATENATE($F315," ",$G315),AllocFactorMatrix,(I$4+1),FALSE)*$E321</f>
        <v>0</v>
      </c>
      <c r="J315" s="47">
        <f t="shared" si="445"/>
        <v>0</v>
      </c>
      <c r="K315" s="47">
        <f t="shared" si="445"/>
        <v>0</v>
      </c>
      <c r="L315" s="5">
        <f t="shared" si="445"/>
        <v>0</v>
      </c>
      <c r="M315" s="5">
        <f t="shared" si="445"/>
        <v>0</v>
      </c>
      <c r="N315" s="5">
        <f t="shared" si="445"/>
        <v>0</v>
      </c>
      <c r="O315" s="5">
        <f t="shared" si="442"/>
        <v>0</v>
      </c>
      <c r="P315" s="5">
        <f>VLOOKUP(CONCATENATE($F315," ",$G315),AllocFactorMatrix,(P$4+1),FALSE)*$E321</f>
        <v>0</v>
      </c>
      <c r="Q315" s="5">
        <f>VLOOKUP(CONCATENATE($F315," ",$G315),AllocFactorMatrix,(Q$4+1),FALSE)*$E321</f>
        <v>0</v>
      </c>
      <c r="R315" s="5">
        <f>VLOOKUP(CONCATENATE($F315," ",$G315),AllocFactorMatrix,(R$4+1),FALSE)*$E321</f>
        <v>0</v>
      </c>
      <c r="S315" s="5">
        <f>VLOOKUP(CONCATENATE($F315," ",$G315),AllocFactorMatrix,(S$4+1),FALSE)*$E321</f>
        <v>0</v>
      </c>
      <c r="T315" s="5">
        <f t="shared" si="443"/>
        <v>0</v>
      </c>
      <c r="U315" s="5">
        <f>VLOOKUP(CONCATENATE($F315," ",$G315),AllocFactorMatrix,(U$4+1),FALSE)*$E321</f>
        <v>0</v>
      </c>
      <c r="V315" s="5">
        <f>VLOOKUP(CONCATENATE($F315," ",$G315),AllocFactorMatrix,(V$4+1),FALSE)*$E321</f>
        <v>0</v>
      </c>
      <c r="W315" s="5">
        <f>VLOOKUP(CONCATENATE($F315," ",$G315),AllocFactorMatrix,(W$4+1),FALSE)*$E321</f>
        <v>0</v>
      </c>
      <c r="X315" s="5">
        <f>VLOOKUP(CONCATENATE($F315," ",$G315),AllocFactorMatrix,(X$4+1),FALSE)*$E321</f>
        <v>0</v>
      </c>
      <c r="Y315" s="5">
        <f t="shared" ref="Y315:Y321" si="446">SUBTOTAL(9,U315:X315)</f>
        <v>0</v>
      </c>
      <c r="Z315" s="5">
        <f>VLOOKUP(CONCATENATE($F315," ",$G315),AllocFactorMatrix,(Z$4+1),FALSE)*$E321</f>
        <v>0</v>
      </c>
      <c r="AA315" s="5">
        <f>VLOOKUP(CONCATENATE($F315," ",$G315),AllocFactorMatrix,(AA$4+1),FALSE)*$E321</f>
        <v>0</v>
      </c>
      <c r="AB315" s="5">
        <f t="shared" si="444"/>
        <v>0</v>
      </c>
      <c r="AC315" s="5">
        <f>VLOOKUP(CONCATENATE($F315," ",$G315),AllocFactorMatrix,(AC$4+1),FALSE)*$E321</f>
        <v>0</v>
      </c>
      <c r="AD315" s="5">
        <f>VLOOKUP(CONCATENATE($F315," ",$G315),AllocFactorMatrix,(AD$4+1),FALSE)*$E321</f>
        <v>0</v>
      </c>
      <c r="AE315" s="5">
        <f>VLOOKUP(CONCATENATE($F315," ",$G315),AllocFactorMatrix,(AE$4+1),FALSE)*$E321</f>
        <v>0</v>
      </c>
    </row>
    <row r="316" spans="1:31" hidden="1" outlineLevel="1">
      <c r="E316" s="7"/>
      <c r="F316" s="167" t="str">
        <f>F321</f>
        <v>RB_GUP_EPIS_T</v>
      </c>
      <c r="G316" s="48" t="str">
        <f>$G$10</f>
        <v>SUBTRAN</v>
      </c>
      <c r="H316" s="4">
        <f t="shared" si="440"/>
        <v>0</v>
      </c>
      <c r="I316" s="5">
        <f t="shared" ref="I316:N316" si="447">VLOOKUP(CONCATENATE($F316," ",$G316),AllocFactorMatrix,(I$4+1),FALSE)*$E321</f>
        <v>0</v>
      </c>
      <c r="J316" s="47">
        <f t="shared" si="447"/>
        <v>0</v>
      </c>
      <c r="K316" s="47">
        <f t="shared" si="447"/>
        <v>0</v>
      </c>
      <c r="L316" s="5">
        <f t="shared" si="447"/>
        <v>0</v>
      </c>
      <c r="M316" s="5">
        <f t="shared" si="447"/>
        <v>0</v>
      </c>
      <c r="N316" s="5">
        <f t="shared" si="447"/>
        <v>0</v>
      </c>
      <c r="O316" s="5">
        <f t="shared" si="442"/>
        <v>0</v>
      </c>
      <c r="P316" s="5">
        <f>VLOOKUP(CONCATENATE($F316," ",$G316),AllocFactorMatrix,(P$4+1),FALSE)*$E321</f>
        <v>0</v>
      </c>
      <c r="Q316" s="5">
        <f>VLOOKUP(CONCATENATE($F316," ",$G316),AllocFactorMatrix,(Q$4+1),FALSE)*$E321</f>
        <v>0</v>
      </c>
      <c r="R316" s="5">
        <f>VLOOKUP(CONCATENATE($F316," ",$G316),AllocFactorMatrix,(R$4+1),FALSE)*$E321</f>
        <v>0</v>
      </c>
      <c r="S316" s="5">
        <f>VLOOKUP(CONCATENATE($F316," ",$G316),AllocFactorMatrix,(S$4+1),FALSE)*$E321</f>
        <v>0</v>
      </c>
      <c r="T316" s="5">
        <f t="shared" si="443"/>
        <v>0</v>
      </c>
      <c r="U316" s="5">
        <f>VLOOKUP(CONCATENATE($F316," ",$G316),AllocFactorMatrix,(U$4+1),FALSE)*$E321</f>
        <v>0</v>
      </c>
      <c r="V316" s="5">
        <f>VLOOKUP(CONCATENATE($F316," ",$G316),AllocFactorMatrix,(V$4+1),FALSE)*$E321</f>
        <v>0</v>
      </c>
      <c r="W316" s="5">
        <f>VLOOKUP(CONCATENATE($F316," ",$G316),AllocFactorMatrix,(W$4+1),FALSE)*$E321</f>
        <v>0</v>
      </c>
      <c r="X316" s="5">
        <f>VLOOKUP(CONCATENATE($F316," ",$G316),AllocFactorMatrix,(X$4+1),FALSE)*$E321</f>
        <v>0</v>
      </c>
      <c r="Y316" s="5">
        <f t="shared" si="446"/>
        <v>0</v>
      </c>
      <c r="Z316" s="5">
        <f>VLOOKUP(CONCATENATE($F316," ",$G316),AllocFactorMatrix,(Z$4+1),FALSE)*$E321</f>
        <v>0</v>
      </c>
      <c r="AA316" s="5">
        <f>VLOOKUP(CONCATENATE($F316," ",$G316),AllocFactorMatrix,(AA$4+1),FALSE)*$E321</f>
        <v>0</v>
      </c>
      <c r="AB316" s="5">
        <f t="shared" si="444"/>
        <v>0</v>
      </c>
      <c r="AC316" s="5">
        <f>VLOOKUP(CONCATENATE($F316," ",$G316),AllocFactorMatrix,(AC$4+1),FALSE)*$E321</f>
        <v>0</v>
      </c>
      <c r="AD316" s="5">
        <f>VLOOKUP(CONCATENATE($F316," ",$G316),AllocFactorMatrix,(AD$4+1),FALSE)*$E321</f>
        <v>0</v>
      </c>
      <c r="AE316" s="5">
        <f>VLOOKUP(CONCATENATE($F316," ",$G316),AllocFactorMatrix,(AE$4+1),FALSE)*$E321</f>
        <v>0</v>
      </c>
    </row>
    <row r="317" spans="1:31" hidden="1" outlineLevel="1">
      <c r="E317" s="7"/>
      <c r="F317" s="167" t="str">
        <f>F321</f>
        <v>RB_GUP_EPIS_T</v>
      </c>
      <c r="G317" s="48" t="str">
        <f>$G$11</f>
        <v>DISTPRI</v>
      </c>
      <c r="H317" s="4">
        <f t="shared" si="440"/>
        <v>0</v>
      </c>
      <c r="I317" s="5">
        <f t="shared" ref="I317:N317" si="448">VLOOKUP(CONCATENATE($F317," ",$G317),AllocFactorMatrix,(I$4+1),FALSE)*$E321</f>
        <v>0</v>
      </c>
      <c r="J317" s="47">
        <f t="shared" si="448"/>
        <v>0</v>
      </c>
      <c r="K317" s="47">
        <f t="shared" si="448"/>
        <v>0</v>
      </c>
      <c r="L317" s="5">
        <f t="shared" si="448"/>
        <v>0</v>
      </c>
      <c r="M317" s="5">
        <f t="shared" si="448"/>
        <v>0</v>
      </c>
      <c r="N317" s="5">
        <f t="shared" si="448"/>
        <v>0</v>
      </c>
      <c r="O317" s="5">
        <f t="shared" si="442"/>
        <v>0</v>
      </c>
      <c r="P317" s="5">
        <f>VLOOKUP(CONCATENATE($F317," ",$G317),AllocFactorMatrix,(P$4+1),FALSE)*$E321</f>
        <v>0</v>
      </c>
      <c r="Q317" s="5">
        <f>VLOOKUP(CONCATENATE($F317," ",$G317),AllocFactorMatrix,(Q$4+1),FALSE)*$E321</f>
        <v>0</v>
      </c>
      <c r="R317" s="5">
        <f>VLOOKUP(CONCATENATE($F317," ",$G317),AllocFactorMatrix,(R$4+1),FALSE)*$E321</f>
        <v>0</v>
      </c>
      <c r="S317" s="5">
        <f>VLOOKUP(CONCATENATE($F317," ",$G317),AllocFactorMatrix,(S$4+1),FALSE)*$E321</f>
        <v>0</v>
      </c>
      <c r="T317" s="5">
        <f t="shared" si="443"/>
        <v>0</v>
      </c>
      <c r="U317" s="5">
        <f>VLOOKUP(CONCATENATE($F317," ",$G317),AllocFactorMatrix,(U$4+1),FALSE)*$E321</f>
        <v>0</v>
      </c>
      <c r="V317" s="5">
        <f>VLOOKUP(CONCATENATE($F317," ",$G317),AllocFactorMatrix,(V$4+1),FALSE)*$E321</f>
        <v>0</v>
      </c>
      <c r="W317" s="5">
        <f>VLOOKUP(CONCATENATE($F317," ",$G317),AllocFactorMatrix,(W$4+1),FALSE)*$E321</f>
        <v>0</v>
      </c>
      <c r="X317" s="5">
        <f>VLOOKUP(CONCATENATE($F317," ",$G317),AllocFactorMatrix,(X$4+1),FALSE)*$E321</f>
        <v>0</v>
      </c>
      <c r="Y317" s="5">
        <f t="shared" si="446"/>
        <v>0</v>
      </c>
      <c r="Z317" s="5">
        <f>VLOOKUP(CONCATENATE($F317," ",$G317),AllocFactorMatrix,(Z$4+1),FALSE)*$E321</f>
        <v>0</v>
      </c>
      <c r="AA317" s="5">
        <f>VLOOKUP(CONCATENATE($F317," ",$G317),AllocFactorMatrix,(AA$4+1),FALSE)*$E321</f>
        <v>0</v>
      </c>
      <c r="AB317" s="5">
        <f t="shared" si="444"/>
        <v>0</v>
      </c>
      <c r="AC317" s="5">
        <f>VLOOKUP(CONCATENATE($F317," ",$G317),AllocFactorMatrix,(AC$4+1),FALSE)*$E321</f>
        <v>0</v>
      </c>
      <c r="AD317" s="5">
        <f>VLOOKUP(CONCATENATE($F317," ",$G317),AllocFactorMatrix,(AD$4+1),FALSE)*$E321</f>
        <v>0</v>
      </c>
      <c r="AE317" s="5">
        <f>VLOOKUP(CONCATENATE($F317," ",$G317),AllocFactorMatrix,(AE$4+1),FALSE)*$E321</f>
        <v>0</v>
      </c>
    </row>
    <row r="318" spans="1:31" hidden="1" outlineLevel="1">
      <c r="E318" s="7"/>
      <c r="F318" s="167" t="str">
        <f>F321</f>
        <v>RB_GUP_EPIS_T</v>
      </c>
      <c r="G318" s="48" t="str">
        <f>$G$12</f>
        <v>DISTSEC</v>
      </c>
      <c r="H318" s="4">
        <f t="shared" si="440"/>
        <v>0</v>
      </c>
      <c r="I318" s="5">
        <f t="shared" ref="I318:N318" si="449">VLOOKUP(CONCATENATE($F318," ",$G318),AllocFactorMatrix,(I$4+1),FALSE)*$E321</f>
        <v>0</v>
      </c>
      <c r="J318" s="47">
        <f t="shared" si="449"/>
        <v>0</v>
      </c>
      <c r="K318" s="47">
        <f t="shared" si="449"/>
        <v>0</v>
      </c>
      <c r="L318" s="5">
        <f t="shared" si="449"/>
        <v>0</v>
      </c>
      <c r="M318" s="5">
        <f t="shared" si="449"/>
        <v>0</v>
      </c>
      <c r="N318" s="5">
        <f t="shared" si="449"/>
        <v>0</v>
      </c>
      <c r="O318" s="5">
        <f t="shared" si="442"/>
        <v>0</v>
      </c>
      <c r="P318" s="5">
        <f>VLOOKUP(CONCATENATE($F318," ",$G318),AllocFactorMatrix,(P$4+1),FALSE)*$E321</f>
        <v>0</v>
      </c>
      <c r="Q318" s="5">
        <f>VLOOKUP(CONCATENATE($F318," ",$G318),AllocFactorMatrix,(Q$4+1),FALSE)*$E321</f>
        <v>0</v>
      </c>
      <c r="R318" s="5">
        <f>VLOOKUP(CONCATENATE($F318," ",$G318),AllocFactorMatrix,(R$4+1),FALSE)*$E321</f>
        <v>0</v>
      </c>
      <c r="S318" s="5">
        <f>VLOOKUP(CONCATENATE($F318," ",$G318),AllocFactorMatrix,(S$4+1),FALSE)*$E321</f>
        <v>0</v>
      </c>
      <c r="T318" s="5">
        <f t="shared" si="443"/>
        <v>0</v>
      </c>
      <c r="U318" s="5">
        <f>VLOOKUP(CONCATENATE($F318," ",$G318),AllocFactorMatrix,(U$4+1),FALSE)*$E321</f>
        <v>0</v>
      </c>
      <c r="V318" s="5">
        <f>VLOOKUP(CONCATENATE($F318," ",$G318),AllocFactorMatrix,(V$4+1),FALSE)*$E321</f>
        <v>0</v>
      </c>
      <c r="W318" s="5">
        <f>VLOOKUP(CONCATENATE($F318," ",$G318),AllocFactorMatrix,(W$4+1),FALSE)*$E321</f>
        <v>0</v>
      </c>
      <c r="X318" s="5">
        <f>VLOOKUP(CONCATENATE($F318," ",$G318),AllocFactorMatrix,(X$4+1),FALSE)*$E321</f>
        <v>0</v>
      </c>
      <c r="Y318" s="5">
        <f t="shared" si="446"/>
        <v>0</v>
      </c>
      <c r="Z318" s="5">
        <f>VLOOKUP(CONCATENATE($F318," ",$G318),AllocFactorMatrix,(Z$4+1),FALSE)*$E321</f>
        <v>0</v>
      </c>
      <c r="AA318" s="5">
        <f>VLOOKUP(CONCATENATE($F318," ",$G318),AllocFactorMatrix,(AA$4+1),FALSE)*$E321</f>
        <v>0</v>
      </c>
      <c r="AB318" s="5">
        <f t="shared" si="444"/>
        <v>0</v>
      </c>
      <c r="AC318" s="5">
        <f>VLOOKUP(CONCATENATE($F318," ",$G318),AllocFactorMatrix,(AC$4+1),FALSE)*$E321</f>
        <v>0</v>
      </c>
      <c r="AD318" s="5">
        <f>VLOOKUP(CONCATENATE($F318," ",$G318),AllocFactorMatrix,(AD$4+1),FALSE)*$E321</f>
        <v>0</v>
      </c>
      <c r="AE318" s="5">
        <f>VLOOKUP(CONCATENATE($F318," ",$G318),AllocFactorMatrix,(AE$4+1),FALSE)*$E321</f>
        <v>0</v>
      </c>
    </row>
    <row r="319" spans="1:31" hidden="1" outlineLevel="1">
      <c r="E319" s="7"/>
      <c r="F319" s="167" t="str">
        <f>F321</f>
        <v>RB_GUP_EPIS_T</v>
      </c>
      <c r="G319" s="48" t="str">
        <f>$G$13</f>
        <v>ENERGY</v>
      </c>
      <c r="H319" s="4">
        <f t="shared" si="440"/>
        <v>0</v>
      </c>
      <c r="I319" s="5">
        <f t="shared" ref="I319:N319" si="450">VLOOKUP(CONCATENATE($F319," ",$G319),AllocFactorMatrix,(I$4+1),FALSE)*$E321</f>
        <v>0</v>
      </c>
      <c r="J319" s="47">
        <f t="shared" si="450"/>
        <v>0</v>
      </c>
      <c r="K319" s="47">
        <f t="shared" si="450"/>
        <v>0</v>
      </c>
      <c r="L319" s="5">
        <f t="shared" si="450"/>
        <v>0</v>
      </c>
      <c r="M319" s="5">
        <f t="shared" si="450"/>
        <v>0</v>
      </c>
      <c r="N319" s="5">
        <f t="shared" si="450"/>
        <v>0</v>
      </c>
      <c r="O319" s="5">
        <f t="shared" si="442"/>
        <v>0</v>
      </c>
      <c r="P319" s="5">
        <f>VLOOKUP(CONCATENATE($F319," ",$G319),AllocFactorMatrix,(P$4+1),FALSE)*$E321</f>
        <v>0</v>
      </c>
      <c r="Q319" s="5">
        <f>VLOOKUP(CONCATENATE($F319," ",$G319),AllocFactorMatrix,(Q$4+1),FALSE)*$E321</f>
        <v>0</v>
      </c>
      <c r="R319" s="5">
        <f>VLOOKUP(CONCATENATE($F319," ",$G319),AllocFactorMatrix,(R$4+1),FALSE)*$E321</f>
        <v>0</v>
      </c>
      <c r="S319" s="5">
        <f>VLOOKUP(CONCATENATE($F319," ",$G319),AllocFactorMatrix,(S$4+1),FALSE)*$E321</f>
        <v>0</v>
      </c>
      <c r="T319" s="5">
        <f t="shared" si="443"/>
        <v>0</v>
      </c>
      <c r="U319" s="5">
        <f>VLOOKUP(CONCATENATE($F319," ",$G319),AllocFactorMatrix,(U$4+1),FALSE)*$E321</f>
        <v>0</v>
      </c>
      <c r="V319" s="5">
        <f>VLOOKUP(CONCATENATE($F319," ",$G319),AllocFactorMatrix,(V$4+1),FALSE)*$E321</f>
        <v>0</v>
      </c>
      <c r="W319" s="5">
        <f>VLOOKUP(CONCATENATE($F319," ",$G319),AllocFactorMatrix,(W$4+1),FALSE)*$E321</f>
        <v>0</v>
      </c>
      <c r="X319" s="5">
        <f>VLOOKUP(CONCATENATE($F319," ",$G319),AllocFactorMatrix,(X$4+1),FALSE)*$E321</f>
        <v>0</v>
      </c>
      <c r="Y319" s="5">
        <f t="shared" si="446"/>
        <v>0</v>
      </c>
      <c r="Z319" s="5">
        <f>VLOOKUP(CONCATENATE($F319," ",$G319),AllocFactorMatrix,(Z$4+1),FALSE)*$E321</f>
        <v>0</v>
      </c>
      <c r="AA319" s="5">
        <f>VLOOKUP(CONCATENATE($F319," ",$G319),AllocFactorMatrix,(AA$4+1),FALSE)*$E321</f>
        <v>0</v>
      </c>
      <c r="AB319" s="5">
        <f t="shared" si="444"/>
        <v>0</v>
      </c>
      <c r="AC319" s="5">
        <f>VLOOKUP(CONCATENATE($F319," ",$G319),AllocFactorMatrix,(AC$4+1),FALSE)*$E321</f>
        <v>0</v>
      </c>
      <c r="AD319" s="5">
        <f>VLOOKUP(CONCATENATE($F319," ",$G319),AllocFactorMatrix,(AD$4+1),FALSE)*$E321</f>
        <v>0</v>
      </c>
      <c r="AE319" s="5">
        <f>VLOOKUP(CONCATENATE($F319," ",$G319),AllocFactorMatrix,(AE$4+1),FALSE)*$E321</f>
        <v>0</v>
      </c>
    </row>
    <row r="320" spans="1:31" hidden="1" outlineLevel="1">
      <c r="E320" s="7"/>
      <c r="F320" s="167" t="str">
        <f>F321</f>
        <v>RB_GUP_EPIS_T</v>
      </c>
      <c r="G320" s="48" t="str">
        <f>$G$14</f>
        <v>CUSTOMER</v>
      </c>
      <c r="H320" s="4">
        <f t="shared" si="440"/>
        <v>0</v>
      </c>
      <c r="I320" s="5">
        <f t="shared" ref="I320:N320" si="451">VLOOKUP(CONCATENATE($F320," ",$G320),AllocFactorMatrix,(I$4+1),FALSE)*$E321</f>
        <v>0</v>
      </c>
      <c r="J320" s="47">
        <f t="shared" si="451"/>
        <v>0</v>
      </c>
      <c r="K320" s="47">
        <f t="shared" si="451"/>
        <v>0</v>
      </c>
      <c r="L320" s="5">
        <f t="shared" si="451"/>
        <v>0</v>
      </c>
      <c r="M320" s="5">
        <f t="shared" si="451"/>
        <v>0</v>
      </c>
      <c r="N320" s="5">
        <f t="shared" si="451"/>
        <v>0</v>
      </c>
      <c r="O320" s="5">
        <f t="shared" si="442"/>
        <v>0</v>
      </c>
      <c r="P320" s="5">
        <f>VLOOKUP(CONCATENATE($F320," ",$G320),AllocFactorMatrix,(P$4+1),FALSE)*$E321</f>
        <v>0</v>
      </c>
      <c r="Q320" s="5">
        <f>VLOOKUP(CONCATENATE($F320," ",$G320),AllocFactorMatrix,(Q$4+1),FALSE)*$E321</f>
        <v>0</v>
      </c>
      <c r="R320" s="5">
        <f>VLOOKUP(CONCATENATE($F320," ",$G320),AllocFactorMatrix,(R$4+1),FALSE)*$E321</f>
        <v>0</v>
      </c>
      <c r="S320" s="5">
        <f>VLOOKUP(CONCATENATE($F320," ",$G320),AllocFactorMatrix,(S$4+1),FALSE)*$E321</f>
        <v>0</v>
      </c>
      <c r="T320" s="5">
        <f t="shared" si="443"/>
        <v>0</v>
      </c>
      <c r="U320" s="5">
        <f>VLOOKUP(CONCATENATE($F320," ",$G320),AllocFactorMatrix,(U$4+1),FALSE)*$E321</f>
        <v>0</v>
      </c>
      <c r="V320" s="5">
        <f>VLOOKUP(CONCATENATE($F320," ",$G320),AllocFactorMatrix,(V$4+1),FALSE)*$E321</f>
        <v>0</v>
      </c>
      <c r="W320" s="5">
        <f>VLOOKUP(CONCATENATE($F320," ",$G320),AllocFactorMatrix,(W$4+1),FALSE)*$E321</f>
        <v>0</v>
      </c>
      <c r="X320" s="5">
        <f>VLOOKUP(CONCATENATE($F320," ",$G320),AllocFactorMatrix,(X$4+1),FALSE)*$E321</f>
        <v>0</v>
      </c>
      <c r="Y320" s="5">
        <f t="shared" si="446"/>
        <v>0</v>
      </c>
      <c r="Z320" s="5">
        <f>VLOOKUP(CONCATENATE($F320," ",$G320),AllocFactorMatrix,(Z$4+1),FALSE)*$E321</f>
        <v>0</v>
      </c>
      <c r="AA320" s="5">
        <f>VLOOKUP(CONCATENATE($F320," ",$G320),AllocFactorMatrix,(AA$4+1),FALSE)*$E321</f>
        <v>0</v>
      </c>
      <c r="AB320" s="5">
        <f t="shared" si="444"/>
        <v>0</v>
      </c>
      <c r="AC320" s="5">
        <f>VLOOKUP(CONCATENATE($F320," ",$G320),AllocFactorMatrix,(AC$4+1),FALSE)*$E321</f>
        <v>0</v>
      </c>
      <c r="AD320" s="5">
        <f>VLOOKUP(CONCATENATE($F320," ",$G320),AllocFactorMatrix,(AD$4+1),FALSE)*$E321</f>
        <v>0</v>
      </c>
      <c r="AE320" s="5">
        <f>VLOOKUP(CONCATENATE($F320," ",$G320),AllocFactorMatrix,(AE$4+1),FALSE)*$E321</f>
        <v>0</v>
      </c>
    </row>
    <row r="321" spans="1:31" collapsed="1">
      <c r="D321" s="48" t="s">
        <v>204</v>
      </c>
      <c r="E321" s="36">
        <v>0</v>
      </c>
      <c r="F321" s="88" t="s">
        <v>62</v>
      </c>
      <c r="G321" s="48" t="str">
        <f>$G$15</f>
        <v>TOTAL</v>
      </c>
      <c r="H321" s="4">
        <f t="shared" si="440"/>
        <v>0</v>
      </c>
      <c r="I321" s="5">
        <f t="shared" ref="I321:N321" si="452">VLOOKUP(CONCATENATE($F321," ",$G321),AllocFactorMatrix,(I$4+1),FALSE)*$E321</f>
        <v>0</v>
      </c>
      <c r="J321" s="47">
        <f t="shared" si="452"/>
        <v>0</v>
      </c>
      <c r="K321" s="47">
        <f t="shared" si="452"/>
        <v>0</v>
      </c>
      <c r="L321" s="5">
        <f t="shared" si="452"/>
        <v>0</v>
      </c>
      <c r="M321" s="5">
        <f t="shared" si="452"/>
        <v>0</v>
      </c>
      <c r="N321" s="5">
        <f t="shared" si="452"/>
        <v>0</v>
      </c>
      <c r="O321" s="5">
        <f t="shared" si="442"/>
        <v>0</v>
      </c>
      <c r="P321" s="5">
        <f>VLOOKUP(CONCATENATE($F321," ",$G321),AllocFactorMatrix,(P$4+1),FALSE)*$E321</f>
        <v>0</v>
      </c>
      <c r="Q321" s="5">
        <f>VLOOKUP(CONCATENATE($F321," ",$G321),AllocFactorMatrix,(Q$4+1),FALSE)*$E321</f>
        <v>0</v>
      </c>
      <c r="R321" s="5">
        <f>VLOOKUP(CONCATENATE($F321," ",$G321),AllocFactorMatrix,(R$4+1),FALSE)*$E321</f>
        <v>0</v>
      </c>
      <c r="S321" s="5">
        <f>VLOOKUP(CONCATENATE($F321," ",$G321),AllocFactorMatrix,(S$4+1),FALSE)*$E321</f>
        <v>0</v>
      </c>
      <c r="T321" s="5">
        <f t="shared" si="443"/>
        <v>0</v>
      </c>
      <c r="U321" s="5">
        <f>VLOOKUP(CONCATENATE($F321," ",$G321),AllocFactorMatrix,(U$4+1),FALSE)*$E321</f>
        <v>0</v>
      </c>
      <c r="V321" s="5">
        <f>VLOOKUP(CONCATENATE($F321," ",$G321),AllocFactorMatrix,(V$4+1),FALSE)*$E321</f>
        <v>0</v>
      </c>
      <c r="W321" s="5">
        <f>VLOOKUP(CONCATENATE($F321," ",$G321),AllocFactorMatrix,(W$4+1),FALSE)*$E321</f>
        <v>0</v>
      </c>
      <c r="X321" s="5">
        <f>VLOOKUP(CONCATENATE($F321," ",$G321),AllocFactorMatrix,(X$4+1),FALSE)*$E321</f>
        <v>0</v>
      </c>
      <c r="Y321" s="5">
        <f t="shared" si="446"/>
        <v>0</v>
      </c>
      <c r="Z321" s="5">
        <f>VLOOKUP(CONCATENATE($F321," ",$G321),AllocFactorMatrix,(Z$4+1),FALSE)*$E321</f>
        <v>0</v>
      </c>
      <c r="AA321" s="5">
        <f>VLOOKUP(CONCATENATE($F321," ",$G321),AllocFactorMatrix,(AA$4+1),FALSE)*$E321</f>
        <v>0</v>
      </c>
      <c r="AB321" s="5">
        <f t="shared" si="444"/>
        <v>0</v>
      </c>
      <c r="AC321" s="5">
        <f>VLOOKUP(CONCATENATE($F321," ",$G321),AllocFactorMatrix,(AC$4+1),FALSE)*$E321</f>
        <v>0</v>
      </c>
      <c r="AD321" s="5">
        <f>VLOOKUP(CONCATENATE($F321," ",$G321),AllocFactorMatrix,(AD$4+1),FALSE)*$E321</f>
        <v>0</v>
      </c>
      <c r="AE321" s="5">
        <f>VLOOKUP(CONCATENATE($F321," ",$G321),AllocFactorMatrix,(AE$4+1),FALSE)*$E321</f>
        <v>0</v>
      </c>
    </row>
    <row r="322" spans="1:31" hidden="1" outlineLevel="1">
      <c r="E322" s="7"/>
      <c r="F322" s="167" t="str">
        <f>F329</f>
        <v>RB_GUP_EPIS_D</v>
      </c>
      <c r="G322" s="48" t="str">
        <f>$G$8</f>
        <v>PRODUCTION</v>
      </c>
      <c r="H322" s="4">
        <f t="shared" si="440"/>
        <v>0</v>
      </c>
      <c r="I322" s="5">
        <f t="shared" ref="I322:N322" si="453">VLOOKUP(CONCATENATE($F322," ",$G322),AllocFactorMatrix,(I$4+1),FALSE)*$E329</f>
        <v>0</v>
      </c>
      <c r="J322" s="47">
        <f t="shared" si="453"/>
        <v>0</v>
      </c>
      <c r="K322" s="47">
        <f t="shared" si="453"/>
        <v>0</v>
      </c>
      <c r="L322" s="5">
        <f t="shared" si="453"/>
        <v>0</v>
      </c>
      <c r="M322" s="5">
        <f t="shared" si="453"/>
        <v>0</v>
      </c>
      <c r="N322" s="5">
        <f t="shared" si="453"/>
        <v>0</v>
      </c>
      <c r="O322" s="5">
        <f t="shared" ref="O322:O329" si="454">SUBTOTAL(9,L322:N322)</f>
        <v>0</v>
      </c>
      <c r="P322" s="5">
        <f>VLOOKUP(CONCATENATE($F322," ",$G322),AllocFactorMatrix,(P$4+1),FALSE)*$E329</f>
        <v>0</v>
      </c>
      <c r="Q322" s="5">
        <f>VLOOKUP(CONCATENATE($F322," ",$G322),AllocFactorMatrix,(Q$4+1),FALSE)*$E329</f>
        <v>0</v>
      </c>
      <c r="R322" s="5">
        <f>VLOOKUP(CONCATENATE($F322," ",$G322),AllocFactorMatrix,(R$4+1),FALSE)*$E329</f>
        <v>0</v>
      </c>
      <c r="S322" s="5">
        <f>VLOOKUP(CONCATENATE($F322," ",$G322),AllocFactorMatrix,(S$4+1),FALSE)*$E329</f>
        <v>0</v>
      </c>
      <c r="T322" s="5">
        <f t="shared" ref="T322:T329" si="455">SUBTOTAL(9,P322:S322)</f>
        <v>0</v>
      </c>
      <c r="U322" s="5">
        <f>VLOOKUP(CONCATENATE($F322," ",$G322),AllocFactorMatrix,(U$4+1),FALSE)*$E329</f>
        <v>0</v>
      </c>
      <c r="V322" s="5">
        <f>VLOOKUP(CONCATENATE($F322," ",$G322),AllocFactorMatrix,(V$4+1),FALSE)*$E329</f>
        <v>0</v>
      </c>
      <c r="W322" s="5">
        <f>VLOOKUP(CONCATENATE($F322," ",$G322),AllocFactorMatrix,(W$4+1),FALSE)*$E329</f>
        <v>0</v>
      </c>
      <c r="X322" s="5">
        <f>VLOOKUP(CONCATENATE($F322," ",$G322),AllocFactorMatrix,(X$4+1),FALSE)*$E329</f>
        <v>0</v>
      </c>
      <c r="Y322" s="5">
        <f>SUBTOTAL(9,U322:X322)</f>
        <v>0</v>
      </c>
      <c r="Z322" s="5">
        <f>VLOOKUP(CONCATENATE($F322," ",$G322),AllocFactorMatrix,(Z$4+1),FALSE)*$E329</f>
        <v>0</v>
      </c>
      <c r="AA322" s="5">
        <f>VLOOKUP(CONCATENATE($F322," ",$G322),AllocFactorMatrix,(AA$4+1),FALSE)*$E329</f>
        <v>0</v>
      </c>
      <c r="AB322" s="5">
        <f t="shared" ref="AB322:AB329" si="456">SUBTOTAL(9,Z322:AA322)</f>
        <v>0</v>
      </c>
      <c r="AC322" s="5">
        <f>VLOOKUP(CONCATENATE($F322," ",$G322),AllocFactorMatrix,(AC$4+1),FALSE)*$E329</f>
        <v>0</v>
      </c>
      <c r="AD322" s="5">
        <f>VLOOKUP(CONCATENATE($F322," ",$G322),AllocFactorMatrix,(AD$4+1),FALSE)*$E329</f>
        <v>0</v>
      </c>
      <c r="AE322" s="5">
        <f>VLOOKUP(CONCATENATE($F322," ",$G322),AllocFactorMatrix,(AE$4+1),FALSE)*$E329</f>
        <v>0</v>
      </c>
    </row>
    <row r="323" spans="1:31" hidden="1" outlineLevel="1">
      <c r="E323" s="7"/>
      <c r="F323" s="167" t="str">
        <f>F329</f>
        <v>RB_GUP_EPIS_D</v>
      </c>
      <c r="G323" s="48" t="str">
        <f>$G$9</f>
        <v>BULKTRAN</v>
      </c>
      <c r="H323" s="4">
        <f t="shared" si="440"/>
        <v>0</v>
      </c>
      <c r="I323" s="5">
        <f t="shared" ref="I323:N323" si="457">VLOOKUP(CONCATENATE($F323," ",$G323),AllocFactorMatrix,(I$4+1),FALSE)*$E329</f>
        <v>0</v>
      </c>
      <c r="J323" s="47">
        <f t="shared" si="457"/>
        <v>0</v>
      </c>
      <c r="K323" s="47">
        <f t="shared" si="457"/>
        <v>0</v>
      </c>
      <c r="L323" s="5">
        <f t="shared" si="457"/>
        <v>0</v>
      </c>
      <c r="M323" s="5">
        <f t="shared" si="457"/>
        <v>0</v>
      </c>
      <c r="N323" s="5">
        <f t="shared" si="457"/>
        <v>0</v>
      </c>
      <c r="O323" s="5">
        <f t="shared" si="454"/>
        <v>0</v>
      </c>
      <c r="P323" s="5">
        <f>VLOOKUP(CONCATENATE($F323," ",$G323),AllocFactorMatrix,(P$4+1),FALSE)*$E329</f>
        <v>0</v>
      </c>
      <c r="Q323" s="5">
        <f>VLOOKUP(CONCATENATE($F323," ",$G323),AllocFactorMatrix,(Q$4+1),FALSE)*$E329</f>
        <v>0</v>
      </c>
      <c r="R323" s="5">
        <f>VLOOKUP(CONCATENATE($F323," ",$G323),AllocFactorMatrix,(R$4+1),FALSE)*$E329</f>
        <v>0</v>
      </c>
      <c r="S323" s="5">
        <f>VLOOKUP(CONCATENATE($F323," ",$G323),AllocFactorMatrix,(S$4+1),FALSE)*$E329</f>
        <v>0</v>
      </c>
      <c r="T323" s="5">
        <f t="shared" si="455"/>
        <v>0</v>
      </c>
      <c r="U323" s="5">
        <f>VLOOKUP(CONCATENATE($F323," ",$G323),AllocFactorMatrix,(U$4+1),FALSE)*$E329</f>
        <v>0</v>
      </c>
      <c r="V323" s="5">
        <f>VLOOKUP(CONCATENATE($F323," ",$G323),AllocFactorMatrix,(V$4+1),FALSE)*$E329</f>
        <v>0</v>
      </c>
      <c r="W323" s="5">
        <f>VLOOKUP(CONCATENATE($F323," ",$G323),AllocFactorMatrix,(W$4+1),FALSE)*$E329</f>
        <v>0</v>
      </c>
      <c r="X323" s="5">
        <f>VLOOKUP(CONCATENATE($F323," ",$G323),AllocFactorMatrix,(X$4+1),FALSE)*$E329</f>
        <v>0</v>
      </c>
      <c r="Y323" s="5">
        <f t="shared" ref="Y323:Y329" si="458">SUBTOTAL(9,U323:X323)</f>
        <v>0</v>
      </c>
      <c r="Z323" s="5">
        <f>VLOOKUP(CONCATENATE($F323," ",$G323),AllocFactorMatrix,(Z$4+1),FALSE)*$E329</f>
        <v>0</v>
      </c>
      <c r="AA323" s="5">
        <f>VLOOKUP(CONCATENATE($F323," ",$G323),AllocFactorMatrix,(AA$4+1),FALSE)*$E329</f>
        <v>0</v>
      </c>
      <c r="AB323" s="5">
        <f t="shared" si="456"/>
        <v>0</v>
      </c>
      <c r="AC323" s="5">
        <f>VLOOKUP(CONCATENATE($F323," ",$G323),AllocFactorMatrix,(AC$4+1),FALSE)*$E329</f>
        <v>0</v>
      </c>
      <c r="AD323" s="5">
        <f>VLOOKUP(CONCATENATE($F323," ",$G323),AllocFactorMatrix,(AD$4+1),FALSE)*$E329</f>
        <v>0</v>
      </c>
      <c r="AE323" s="5">
        <f>VLOOKUP(CONCATENATE($F323," ",$G323),AllocFactorMatrix,(AE$4+1),FALSE)*$E329</f>
        <v>0</v>
      </c>
    </row>
    <row r="324" spans="1:31" hidden="1" outlineLevel="1">
      <c r="E324" s="7"/>
      <c r="F324" s="167" t="str">
        <f>F329</f>
        <v>RB_GUP_EPIS_D</v>
      </c>
      <c r="G324" s="48" t="str">
        <f>$G$10</f>
        <v>SUBTRAN</v>
      </c>
      <c r="H324" s="4">
        <f t="shared" si="440"/>
        <v>0</v>
      </c>
      <c r="I324" s="5">
        <f t="shared" ref="I324:N324" si="459">VLOOKUP(CONCATENATE($F324," ",$G324),AllocFactorMatrix,(I$4+1),FALSE)*$E329</f>
        <v>0</v>
      </c>
      <c r="J324" s="47">
        <f t="shared" si="459"/>
        <v>0</v>
      </c>
      <c r="K324" s="47">
        <f t="shared" si="459"/>
        <v>0</v>
      </c>
      <c r="L324" s="5">
        <f t="shared" si="459"/>
        <v>0</v>
      </c>
      <c r="M324" s="5">
        <f t="shared" si="459"/>
        <v>0</v>
      </c>
      <c r="N324" s="5">
        <f t="shared" si="459"/>
        <v>0</v>
      </c>
      <c r="O324" s="5">
        <f t="shared" si="454"/>
        <v>0</v>
      </c>
      <c r="P324" s="5">
        <f>VLOOKUP(CONCATENATE($F324," ",$G324),AllocFactorMatrix,(P$4+1),FALSE)*$E329</f>
        <v>0</v>
      </c>
      <c r="Q324" s="5">
        <f>VLOOKUP(CONCATENATE($F324," ",$G324),AllocFactorMatrix,(Q$4+1),FALSE)*$E329</f>
        <v>0</v>
      </c>
      <c r="R324" s="5">
        <f>VLOOKUP(CONCATENATE($F324," ",$G324),AllocFactorMatrix,(R$4+1),FALSE)*$E329</f>
        <v>0</v>
      </c>
      <c r="S324" s="5">
        <f>VLOOKUP(CONCATENATE($F324," ",$G324),AllocFactorMatrix,(S$4+1),FALSE)*$E329</f>
        <v>0</v>
      </c>
      <c r="T324" s="5">
        <f t="shared" si="455"/>
        <v>0</v>
      </c>
      <c r="U324" s="5">
        <f>VLOOKUP(CONCATENATE($F324," ",$G324),AllocFactorMatrix,(U$4+1),FALSE)*$E329</f>
        <v>0</v>
      </c>
      <c r="V324" s="5">
        <f>VLOOKUP(CONCATENATE($F324," ",$G324),AllocFactorMatrix,(V$4+1),FALSE)*$E329</f>
        <v>0</v>
      </c>
      <c r="W324" s="5">
        <f>VLOOKUP(CONCATENATE($F324," ",$G324),AllocFactorMatrix,(W$4+1),FALSE)*$E329</f>
        <v>0</v>
      </c>
      <c r="X324" s="5">
        <f>VLOOKUP(CONCATENATE($F324," ",$G324),AllocFactorMatrix,(X$4+1),FALSE)*$E329</f>
        <v>0</v>
      </c>
      <c r="Y324" s="5">
        <f t="shared" si="458"/>
        <v>0</v>
      </c>
      <c r="Z324" s="5">
        <f>VLOOKUP(CONCATENATE($F324," ",$G324),AllocFactorMatrix,(Z$4+1),FALSE)*$E329</f>
        <v>0</v>
      </c>
      <c r="AA324" s="5">
        <f>VLOOKUP(CONCATENATE($F324," ",$G324),AllocFactorMatrix,(AA$4+1),FALSE)*$E329</f>
        <v>0</v>
      </c>
      <c r="AB324" s="5">
        <f t="shared" si="456"/>
        <v>0</v>
      </c>
      <c r="AC324" s="5">
        <f>VLOOKUP(CONCATENATE($F324," ",$G324),AllocFactorMatrix,(AC$4+1),FALSE)*$E329</f>
        <v>0</v>
      </c>
      <c r="AD324" s="5">
        <f>VLOOKUP(CONCATENATE($F324," ",$G324),AllocFactorMatrix,(AD$4+1),FALSE)*$E329</f>
        <v>0</v>
      </c>
      <c r="AE324" s="5">
        <f>VLOOKUP(CONCATENATE($F324," ",$G324),AllocFactorMatrix,(AE$4+1),FALSE)*$E329</f>
        <v>0</v>
      </c>
    </row>
    <row r="325" spans="1:31" hidden="1" outlineLevel="1">
      <c r="E325" s="7"/>
      <c r="F325" s="167" t="str">
        <f>F329</f>
        <v>RB_GUP_EPIS_D</v>
      </c>
      <c r="G325" s="48" t="str">
        <f>$G$11</f>
        <v>DISTPRI</v>
      </c>
      <c r="H325" s="4">
        <f t="shared" si="440"/>
        <v>328196.01489507034</v>
      </c>
      <c r="I325" s="5">
        <f t="shared" ref="I325:N325" si="460">VLOOKUP(CONCATENATE($F325," ",$G325),AllocFactorMatrix,(I$4+1),FALSE)*$E329</f>
        <v>214869.78831442012</v>
      </c>
      <c r="J325" s="47">
        <f t="shared" si="460"/>
        <v>35.281930833267147</v>
      </c>
      <c r="K325" s="47">
        <f t="shared" si="460"/>
        <v>65.281678058384017</v>
      </c>
      <c r="L325" s="5">
        <f t="shared" si="460"/>
        <v>50273.827097004447</v>
      </c>
      <c r="M325" s="5">
        <f t="shared" si="460"/>
        <v>702.52312968736214</v>
      </c>
      <c r="N325" s="5">
        <f t="shared" si="460"/>
        <v>0</v>
      </c>
      <c r="O325" s="5">
        <f t="shared" si="454"/>
        <v>50976.350226691808</v>
      </c>
      <c r="P325" s="5">
        <f>VLOOKUP(CONCATENATE($F325," ",$G325),AllocFactorMatrix,(P$4+1),FALSE)*$E329</f>
        <v>29154.833944330541</v>
      </c>
      <c r="Q325" s="5">
        <f>VLOOKUP(CONCATENATE($F325," ",$G325),AllocFactorMatrix,(Q$4+1),FALSE)*$E329</f>
        <v>5246.2481722667908</v>
      </c>
      <c r="R325" s="5">
        <f>VLOOKUP(CONCATENATE($F325," ",$G325),AllocFactorMatrix,(R$4+1),FALSE)*$E329</f>
        <v>0</v>
      </c>
      <c r="S325" s="5">
        <f>VLOOKUP(CONCATENATE($F325," ",$G325),AllocFactorMatrix,(S$4+1),FALSE)*$E329</f>
        <v>0</v>
      </c>
      <c r="T325" s="5">
        <f t="shared" si="455"/>
        <v>34401.082116597332</v>
      </c>
      <c r="U325" s="5">
        <f>VLOOKUP(CONCATENATE($F325," ",$G325),AllocFactorMatrix,(U$4+1),FALSE)*$E329</f>
        <v>1320.2326202044276</v>
      </c>
      <c r="V325" s="5">
        <f>VLOOKUP(CONCATENATE($F325," ",$G325),AllocFactorMatrix,(V$4+1),FALSE)*$E329</f>
        <v>18255.995554236419</v>
      </c>
      <c r="W325" s="5">
        <f>VLOOKUP(CONCATENATE($F325," ",$G325),AllocFactorMatrix,(W$4+1),FALSE)*$E329</f>
        <v>0</v>
      </c>
      <c r="X325" s="5">
        <f>VLOOKUP(CONCATENATE($F325," ",$G325),AllocFactorMatrix,(X$4+1),FALSE)*$E329</f>
        <v>0</v>
      </c>
      <c r="Y325" s="5">
        <f t="shared" si="458"/>
        <v>19576.228174440846</v>
      </c>
      <c r="Z325" s="5">
        <f>VLOOKUP(CONCATENATE($F325," ",$G325),AllocFactorMatrix,(Z$4+1),FALSE)*$E329</f>
        <v>8005.8124131266886</v>
      </c>
      <c r="AA325" s="5">
        <f>VLOOKUP(CONCATENATE($F325," ",$G325),AllocFactorMatrix,(AA$4+1),FALSE)*$E329</f>
        <v>160.68928037488024</v>
      </c>
      <c r="AB325" s="5">
        <f t="shared" si="456"/>
        <v>8166.5016935015692</v>
      </c>
      <c r="AC325" s="5">
        <f>VLOOKUP(CONCATENATE($F325," ",$G325),AllocFactorMatrix,(AC$4+1),FALSE)*$E329</f>
        <v>105.5007605269934</v>
      </c>
      <c r="AD325" s="5">
        <f>VLOOKUP(CONCATENATE($F325," ",$G325),AllocFactorMatrix,(AD$4+1),FALSE)*$E329</f>
        <v>0</v>
      </c>
      <c r="AE325" s="5">
        <f>VLOOKUP(CONCATENATE($F325," ",$G325),AllocFactorMatrix,(AE$4+1),FALSE)*$E329</f>
        <v>0</v>
      </c>
    </row>
    <row r="326" spans="1:31" hidden="1" outlineLevel="1">
      <c r="E326" s="7"/>
      <c r="F326" s="167" t="str">
        <f>F329</f>
        <v>RB_GUP_EPIS_D</v>
      </c>
      <c r="G326" s="48" t="str">
        <f>$G$12</f>
        <v>DISTSEC</v>
      </c>
      <c r="H326" s="4">
        <f t="shared" si="440"/>
        <v>158097.19363922358</v>
      </c>
      <c r="I326" s="5">
        <f t="shared" ref="I326:N326" si="461">VLOOKUP(CONCATENATE($F326," ",$G326),AllocFactorMatrix,(I$4+1),FALSE)*$E329</f>
        <v>117295.65418423149</v>
      </c>
      <c r="J326" s="47">
        <f t="shared" si="461"/>
        <v>29.076988099871173</v>
      </c>
      <c r="K326" s="47">
        <f t="shared" si="461"/>
        <v>37.662712932510303</v>
      </c>
      <c r="L326" s="5">
        <f t="shared" si="461"/>
        <v>23642.911138797215</v>
      </c>
      <c r="M326" s="5">
        <f t="shared" si="461"/>
        <v>0</v>
      </c>
      <c r="N326" s="5">
        <f t="shared" si="461"/>
        <v>0</v>
      </c>
      <c r="O326" s="5">
        <f t="shared" si="454"/>
        <v>23642.911138797215</v>
      </c>
      <c r="P326" s="5">
        <f>VLOOKUP(CONCATENATE($F326," ",$G326),AllocFactorMatrix,(P$4+1),FALSE)*$E329</f>
        <v>11802.395260270154</v>
      </c>
      <c r="Q326" s="5">
        <f>VLOOKUP(CONCATENATE($F326," ",$G326),AllocFactorMatrix,(Q$4+1),FALSE)*$E329</f>
        <v>0</v>
      </c>
      <c r="R326" s="5">
        <f>VLOOKUP(CONCATENATE($F326," ",$G326),AllocFactorMatrix,(R$4+1),FALSE)*$E329</f>
        <v>0</v>
      </c>
      <c r="S326" s="5">
        <f>VLOOKUP(CONCATENATE($F326," ",$G326),AllocFactorMatrix,(S$4+1),FALSE)*$E329</f>
        <v>0</v>
      </c>
      <c r="T326" s="5">
        <f t="shared" si="455"/>
        <v>11802.395260270154</v>
      </c>
      <c r="U326" s="5">
        <f>VLOOKUP(CONCATENATE($F326," ",$G326),AllocFactorMatrix,(U$4+1),FALSE)*$E329</f>
        <v>441.99311438426219</v>
      </c>
      <c r="V326" s="5">
        <f>VLOOKUP(CONCATENATE($F326," ",$G326),AllocFactorMatrix,(V$4+1),FALSE)*$E329</f>
        <v>0</v>
      </c>
      <c r="W326" s="5">
        <f>VLOOKUP(CONCATENATE($F326," ",$G326),AllocFactorMatrix,(W$4+1),FALSE)*$E329</f>
        <v>0</v>
      </c>
      <c r="X326" s="5">
        <f>VLOOKUP(CONCATENATE($F326," ",$G326),AllocFactorMatrix,(X$4+1),FALSE)*$E329</f>
        <v>0</v>
      </c>
      <c r="Y326" s="5">
        <f t="shared" si="458"/>
        <v>441.99311438426219</v>
      </c>
      <c r="Z326" s="5">
        <f>VLOOKUP(CONCATENATE($F326," ",$G326),AllocFactorMatrix,(Z$4+1),FALSE)*$E329</f>
        <v>3340.3048652210273</v>
      </c>
      <c r="AA326" s="5">
        <f>VLOOKUP(CONCATENATE($F326," ",$G326),AllocFactorMatrix,(AA$4+1),FALSE)*$E329</f>
        <v>0</v>
      </c>
      <c r="AB326" s="5">
        <f t="shared" si="456"/>
        <v>3340.3048652210273</v>
      </c>
      <c r="AC326" s="5">
        <f>VLOOKUP(CONCATENATE($F326," ",$G326),AllocFactorMatrix,(AC$4+1),FALSE)*$E329</f>
        <v>39.494334230139977</v>
      </c>
      <c r="AD326" s="5">
        <f>VLOOKUP(CONCATENATE($F326," ",$G326),AllocFactorMatrix,(AD$4+1),FALSE)*$E329</f>
        <v>1215.6241599705982</v>
      </c>
      <c r="AE326" s="5">
        <f>VLOOKUP(CONCATENATE($F326," ",$G326),AllocFactorMatrix,(AE$4+1),FALSE)*$E329</f>
        <v>252.07688108628474</v>
      </c>
    </row>
    <row r="327" spans="1:31" hidden="1" outlineLevel="1">
      <c r="E327" s="7"/>
      <c r="F327" s="167" t="str">
        <f>F329</f>
        <v>RB_GUP_EPIS_D</v>
      </c>
      <c r="G327" s="48" t="str">
        <f>$G$13</f>
        <v>ENERGY</v>
      </c>
      <c r="H327" s="4">
        <f t="shared" si="440"/>
        <v>0</v>
      </c>
      <c r="I327" s="5">
        <f t="shared" ref="I327:N327" si="462">VLOOKUP(CONCATENATE($F327," ",$G327),AllocFactorMatrix,(I$4+1),FALSE)*$E329</f>
        <v>0</v>
      </c>
      <c r="J327" s="47">
        <f t="shared" si="462"/>
        <v>0</v>
      </c>
      <c r="K327" s="47">
        <f t="shared" si="462"/>
        <v>0</v>
      </c>
      <c r="L327" s="5">
        <f t="shared" si="462"/>
        <v>0</v>
      </c>
      <c r="M327" s="5">
        <f t="shared" si="462"/>
        <v>0</v>
      </c>
      <c r="N327" s="5">
        <f t="shared" si="462"/>
        <v>0</v>
      </c>
      <c r="O327" s="5">
        <f t="shared" si="454"/>
        <v>0</v>
      </c>
      <c r="P327" s="5">
        <f>VLOOKUP(CONCATENATE($F327," ",$G327),AllocFactorMatrix,(P$4+1),FALSE)*$E329</f>
        <v>0</v>
      </c>
      <c r="Q327" s="5">
        <f>VLOOKUP(CONCATENATE($F327," ",$G327),AllocFactorMatrix,(Q$4+1),FALSE)*$E329</f>
        <v>0</v>
      </c>
      <c r="R327" s="5">
        <f>VLOOKUP(CONCATENATE($F327," ",$G327),AllocFactorMatrix,(R$4+1),FALSE)*$E329</f>
        <v>0</v>
      </c>
      <c r="S327" s="5">
        <f>VLOOKUP(CONCATENATE($F327," ",$G327),AllocFactorMatrix,(S$4+1),FALSE)*$E329</f>
        <v>0</v>
      </c>
      <c r="T327" s="5">
        <f t="shared" si="455"/>
        <v>0</v>
      </c>
      <c r="U327" s="5">
        <f>VLOOKUP(CONCATENATE($F327," ",$G327),AllocFactorMatrix,(U$4+1),FALSE)*$E329</f>
        <v>0</v>
      </c>
      <c r="V327" s="5">
        <f>VLOOKUP(CONCATENATE($F327," ",$G327),AllocFactorMatrix,(V$4+1),FALSE)*$E329</f>
        <v>0</v>
      </c>
      <c r="W327" s="5">
        <f>VLOOKUP(CONCATENATE($F327," ",$G327),AllocFactorMatrix,(W$4+1),FALSE)*$E329</f>
        <v>0</v>
      </c>
      <c r="X327" s="5">
        <f>VLOOKUP(CONCATENATE($F327," ",$G327),AllocFactorMatrix,(X$4+1),FALSE)*$E329</f>
        <v>0</v>
      </c>
      <c r="Y327" s="5">
        <f t="shared" si="458"/>
        <v>0</v>
      </c>
      <c r="Z327" s="5">
        <f>VLOOKUP(CONCATENATE($F327," ",$G327),AllocFactorMatrix,(Z$4+1),FALSE)*$E329</f>
        <v>0</v>
      </c>
      <c r="AA327" s="5">
        <f>VLOOKUP(CONCATENATE($F327," ",$G327),AllocFactorMatrix,(AA$4+1),FALSE)*$E329</f>
        <v>0</v>
      </c>
      <c r="AB327" s="5">
        <f t="shared" si="456"/>
        <v>0</v>
      </c>
      <c r="AC327" s="5">
        <f>VLOOKUP(CONCATENATE($F327," ",$G327),AllocFactorMatrix,(AC$4+1),FALSE)*$E329</f>
        <v>0</v>
      </c>
      <c r="AD327" s="5">
        <f>VLOOKUP(CONCATENATE($F327," ",$G327),AllocFactorMatrix,(AD$4+1),FALSE)*$E329</f>
        <v>0</v>
      </c>
      <c r="AE327" s="5">
        <f>VLOOKUP(CONCATENATE($F327," ",$G327),AllocFactorMatrix,(AE$4+1),FALSE)*$E329</f>
        <v>0</v>
      </c>
    </row>
    <row r="328" spans="1:31" hidden="1" outlineLevel="1">
      <c r="E328" s="7"/>
      <c r="F328" s="167" t="str">
        <f>F329</f>
        <v>RB_GUP_EPIS_D</v>
      </c>
      <c r="G328" s="48" t="str">
        <f>$G$14</f>
        <v>CUSTOMER</v>
      </c>
      <c r="H328" s="4">
        <f t="shared" si="440"/>
        <v>69295.791465706279</v>
      </c>
      <c r="I328" s="5">
        <f t="shared" ref="I328:N328" si="463">VLOOKUP(CONCATENATE($F328," ",$G328),AllocFactorMatrix,(I$4+1),FALSE)*$E329</f>
        <v>32397.80039565442</v>
      </c>
      <c r="J328" s="47">
        <f t="shared" si="463"/>
        <v>6.5375116701905904</v>
      </c>
      <c r="K328" s="47">
        <f t="shared" si="463"/>
        <v>3.7203736280380237</v>
      </c>
      <c r="L328" s="5">
        <f t="shared" si="463"/>
        <v>10947.048801572302</v>
      </c>
      <c r="M328" s="5">
        <f t="shared" si="463"/>
        <v>740.39076035358949</v>
      </c>
      <c r="N328" s="5">
        <f t="shared" si="463"/>
        <v>124.71649459997201</v>
      </c>
      <c r="O328" s="5">
        <f t="shared" si="454"/>
        <v>11812.156056525864</v>
      </c>
      <c r="P328" s="5">
        <f>VLOOKUP(CONCATENATE($F328," ",$G328),AllocFactorMatrix,(P$4+1),FALSE)*$E329</f>
        <v>892.53598691514662</v>
      </c>
      <c r="Q328" s="5">
        <f>VLOOKUP(CONCATENATE($F328," ",$G328),AllocFactorMatrix,(Q$4+1),FALSE)*$E329</f>
        <v>260.44400095177792</v>
      </c>
      <c r="R328" s="5">
        <f>VLOOKUP(CONCATENATE($F328," ",$G328),AllocFactorMatrix,(R$4+1),FALSE)*$E329</f>
        <v>306.72734497593626</v>
      </c>
      <c r="S328" s="5">
        <f>VLOOKUP(CONCATENATE($F328," ",$G328),AllocFactorMatrix,(S$4+1),FALSE)*$E329</f>
        <v>38.340389875159588</v>
      </c>
      <c r="T328" s="5">
        <f t="shared" si="455"/>
        <v>1498.0477227180206</v>
      </c>
      <c r="U328" s="5">
        <f>VLOOKUP(CONCATENATE($F328," ",$G328),AllocFactorMatrix,(U$4+1),FALSE)*$E329</f>
        <v>5.8740133461106838</v>
      </c>
      <c r="V328" s="5">
        <f>VLOOKUP(CONCATENATE($F328," ",$G328),AllocFactorMatrix,(V$4+1),FALSE)*$E329</f>
        <v>184.67086664778259</v>
      </c>
      <c r="W328" s="5">
        <f>VLOOKUP(CONCATENATE($F328," ",$G328),AllocFactorMatrix,(W$4+1),FALSE)*$E329</f>
        <v>515.59332520787655</v>
      </c>
      <c r="X328" s="5">
        <f>VLOOKUP(CONCATENATE($F328," ",$G328),AllocFactorMatrix,(X$4+1),FALSE)*$E329</f>
        <v>153.36108994789842</v>
      </c>
      <c r="Y328" s="5">
        <f t="shared" si="458"/>
        <v>859.49929514966823</v>
      </c>
      <c r="Z328" s="5">
        <f>VLOOKUP(CONCATENATE($F328," ",$G328),AllocFactorMatrix,(Z$4+1),FALSE)*$E329</f>
        <v>179.73757727879172</v>
      </c>
      <c r="AA328" s="5">
        <f>VLOOKUP(CONCATENATE($F328," ",$G328),AllocFactorMatrix,(AA$4+1),FALSE)*$E329</f>
        <v>3.4028487064196238</v>
      </c>
      <c r="AB328" s="5">
        <f t="shared" si="456"/>
        <v>183.14042598521135</v>
      </c>
      <c r="AC328" s="5">
        <f>VLOOKUP(CONCATENATE($F328," ",$G328),AllocFactorMatrix,(AC$4+1),FALSE)*$E329</f>
        <v>17.538475456873584</v>
      </c>
      <c r="AD328" s="5">
        <f>VLOOKUP(CONCATENATE($F328," ",$G328),AllocFactorMatrix,(AD$4+1),FALSE)*$E329</f>
        <v>19863.33793553296</v>
      </c>
      <c r="AE328" s="5">
        <f>VLOOKUP(CONCATENATE($F328," ",$G328),AllocFactorMatrix,(AE$4+1),FALSE)*$E329</f>
        <v>2654.0132733850378</v>
      </c>
    </row>
    <row r="329" spans="1:31" s="48" customFormat="1" collapsed="1">
      <c r="A329" s="49"/>
      <c r="B329" s="97"/>
      <c r="D329" s="48" t="s">
        <v>304</v>
      </c>
      <c r="E329" s="54">
        <v>555589</v>
      </c>
      <c r="F329" s="88" t="s">
        <v>63</v>
      </c>
      <c r="G329" s="48" t="str">
        <f>$G$15</f>
        <v>TOTAL</v>
      </c>
      <c r="H329" s="53">
        <f t="shared" si="440"/>
        <v>555589.00000000023</v>
      </c>
      <c r="I329" s="55">
        <f t="shared" ref="I329:N329" si="464">VLOOKUP(CONCATENATE($F329," ",$G329),AllocFactorMatrix,(I$4+1),FALSE)*$E329</f>
        <v>364563.24289430608</v>
      </c>
      <c r="J329" s="55">
        <f t="shared" si="464"/>
        <v>70.896430603328923</v>
      </c>
      <c r="K329" s="55">
        <f t="shared" si="464"/>
        <v>106.66476461893237</v>
      </c>
      <c r="L329" s="55">
        <f t="shared" si="464"/>
        <v>84863.787037373957</v>
      </c>
      <c r="M329" s="55">
        <f t="shared" si="464"/>
        <v>1442.9138900409516</v>
      </c>
      <c r="N329" s="55">
        <f t="shared" si="464"/>
        <v>124.71649459997201</v>
      </c>
      <c r="O329" s="55">
        <f t="shared" si="454"/>
        <v>86431.417422014871</v>
      </c>
      <c r="P329" s="55">
        <f>VLOOKUP(CONCATENATE($F329," ",$G329),AllocFactorMatrix,(P$4+1),FALSE)*$E329</f>
        <v>41849.765191515835</v>
      </c>
      <c r="Q329" s="55">
        <f>VLOOKUP(CONCATENATE($F329," ",$G329),AllocFactorMatrix,(Q$4+1),FALSE)*$E329</f>
        <v>5506.6921732185683</v>
      </c>
      <c r="R329" s="55">
        <f>VLOOKUP(CONCATENATE($F329," ",$G329),AllocFactorMatrix,(R$4+1),FALSE)*$E329</f>
        <v>306.72734497593626</v>
      </c>
      <c r="S329" s="55">
        <f>VLOOKUP(CONCATENATE($F329," ",$G329),AllocFactorMatrix,(S$4+1),FALSE)*$E329</f>
        <v>38.340389875159588</v>
      </c>
      <c r="T329" s="55">
        <f t="shared" si="455"/>
        <v>47701.525099585495</v>
      </c>
      <c r="U329" s="55">
        <f>VLOOKUP(CONCATENATE($F329," ",$G329),AllocFactorMatrix,(U$4+1),FALSE)*$E329</f>
        <v>1768.0997479348005</v>
      </c>
      <c r="V329" s="55">
        <f>VLOOKUP(CONCATENATE($F329," ",$G329),AllocFactorMatrix,(V$4+1),FALSE)*$E329</f>
        <v>18440.666420884201</v>
      </c>
      <c r="W329" s="55">
        <f>VLOOKUP(CONCATENATE($F329," ",$G329),AllocFactorMatrix,(W$4+1),FALSE)*$E329</f>
        <v>515.59332520787655</v>
      </c>
      <c r="X329" s="55">
        <f>VLOOKUP(CONCATENATE($F329," ",$G329),AllocFactorMatrix,(X$4+1),FALSE)*$E329</f>
        <v>153.36108994789842</v>
      </c>
      <c r="Y329" s="55">
        <f t="shared" si="458"/>
        <v>20877.720583974777</v>
      </c>
      <c r="Z329" s="55">
        <f>VLOOKUP(CONCATENATE($F329," ",$G329),AllocFactorMatrix,(Z$4+1),FALSE)*$E329</f>
        <v>11525.854855626507</v>
      </c>
      <c r="AA329" s="55">
        <f>VLOOKUP(CONCATENATE($F329," ",$G329),AllocFactorMatrix,(AA$4+1),FALSE)*$E329</f>
        <v>164.09212908129984</v>
      </c>
      <c r="AB329" s="55">
        <f t="shared" si="456"/>
        <v>11689.946984707807</v>
      </c>
      <c r="AC329" s="55">
        <f>VLOOKUP(CONCATENATE($F329," ",$G329),AllocFactorMatrix,(AC$4+1),FALSE)*$E329</f>
        <v>162.53357021400697</v>
      </c>
      <c r="AD329" s="55">
        <f>VLOOKUP(CONCATENATE($F329," ",$G329),AllocFactorMatrix,(AD$4+1),FALSE)*$E329</f>
        <v>21078.962095503557</v>
      </c>
      <c r="AE329" s="55">
        <f>VLOOKUP(CONCATENATE($F329," ",$G329),AllocFactorMatrix,(AE$4+1),FALSE)*$E329</f>
        <v>2906.090154471322</v>
      </c>
    </row>
    <row r="330" spans="1:31" s="44" customFormat="1">
      <c r="A330" s="49"/>
      <c r="B330" s="97"/>
      <c r="C330" s="48"/>
      <c r="D330" s="48"/>
      <c r="E330" s="51"/>
      <c r="F330" s="167"/>
      <c r="G330" s="48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</row>
    <row r="331" spans="1:31" s="44" customFormat="1" hidden="1" outlineLevel="1">
      <c r="A331" s="49"/>
      <c r="B331" s="97"/>
      <c r="C331" s="48"/>
      <c r="D331" s="48"/>
      <c r="E331" s="48"/>
      <c r="F331" s="167"/>
      <c r="G331" s="48" t="str">
        <f>$G$8</f>
        <v>PRODUCTION</v>
      </c>
      <c r="H331" s="51">
        <f t="shared" ref="H331:AE331" si="465">+H314+H322</f>
        <v>0</v>
      </c>
      <c r="I331" s="51">
        <f t="shared" si="465"/>
        <v>0</v>
      </c>
      <c r="J331" s="51">
        <f t="shared" ref="J331:K331" si="466">+J314+J322</f>
        <v>0</v>
      </c>
      <c r="K331" s="51">
        <f t="shared" si="466"/>
        <v>0</v>
      </c>
      <c r="L331" s="51">
        <f t="shared" si="465"/>
        <v>0</v>
      </c>
      <c r="M331" s="51">
        <f t="shared" si="465"/>
        <v>0</v>
      </c>
      <c r="N331" s="51">
        <f t="shared" si="465"/>
        <v>0</v>
      </c>
      <c r="O331" s="51">
        <f t="shared" si="465"/>
        <v>0</v>
      </c>
      <c r="P331" s="51">
        <f t="shared" si="465"/>
        <v>0</v>
      </c>
      <c r="Q331" s="51">
        <f t="shared" si="465"/>
        <v>0</v>
      </c>
      <c r="R331" s="51">
        <f t="shared" si="465"/>
        <v>0</v>
      </c>
      <c r="S331" s="51">
        <f t="shared" si="465"/>
        <v>0</v>
      </c>
      <c r="T331" s="51">
        <f t="shared" si="465"/>
        <v>0</v>
      </c>
      <c r="U331" s="51">
        <f t="shared" si="465"/>
        <v>0</v>
      </c>
      <c r="V331" s="51">
        <f t="shared" si="465"/>
        <v>0</v>
      </c>
      <c r="W331" s="51">
        <f t="shared" si="465"/>
        <v>0</v>
      </c>
      <c r="X331" s="51">
        <f t="shared" si="465"/>
        <v>0</v>
      </c>
      <c r="Y331" s="51">
        <f t="shared" si="465"/>
        <v>0</v>
      </c>
      <c r="Z331" s="51">
        <f t="shared" si="465"/>
        <v>0</v>
      </c>
      <c r="AA331" s="51">
        <f t="shared" si="465"/>
        <v>0</v>
      </c>
      <c r="AB331" s="51">
        <f t="shared" si="465"/>
        <v>0</v>
      </c>
      <c r="AC331" s="51">
        <f t="shared" si="465"/>
        <v>0</v>
      </c>
      <c r="AD331" s="51">
        <f t="shared" si="465"/>
        <v>0</v>
      </c>
      <c r="AE331" s="51">
        <f t="shared" si="465"/>
        <v>0</v>
      </c>
    </row>
    <row r="332" spans="1:31" s="44" customFormat="1" hidden="1" outlineLevel="1">
      <c r="A332" s="49"/>
      <c r="B332" s="97"/>
      <c r="C332" s="48"/>
      <c r="D332" s="48"/>
      <c r="E332" s="48"/>
      <c r="F332" s="167"/>
      <c r="G332" s="48" t="str">
        <f>$G$9</f>
        <v>BULKTRAN</v>
      </c>
      <c r="H332" s="51">
        <f t="shared" ref="H332:AE332" si="467">+H315+H323</f>
        <v>0</v>
      </c>
      <c r="I332" s="51">
        <f t="shared" si="467"/>
        <v>0</v>
      </c>
      <c r="J332" s="51">
        <f t="shared" ref="J332:K332" si="468">+J315+J323</f>
        <v>0</v>
      </c>
      <c r="K332" s="51">
        <f t="shared" si="468"/>
        <v>0</v>
      </c>
      <c r="L332" s="51">
        <f t="shared" si="467"/>
        <v>0</v>
      </c>
      <c r="M332" s="51">
        <f t="shared" si="467"/>
        <v>0</v>
      </c>
      <c r="N332" s="51">
        <f t="shared" si="467"/>
        <v>0</v>
      </c>
      <c r="O332" s="51">
        <f t="shared" si="467"/>
        <v>0</v>
      </c>
      <c r="P332" s="51">
        <f t="shared" si="467"/>
        <v>0</v>
      </c>
      <c r="Q332" s="51">
        <f t="shared" si="467"/>
        <v>0</v>
      </c>
      <c r="R332" s="51">
        <f t="shared" si="467"/>
        <v>0</v>
      </c>
      <c r="S332" s="51">
        <f t="shared" si="467"/>
        <v>0</v>
      </c>
      <c r="T332" s="51">
        <f t="shared" si="467"/>
        <v>0</v>
      </c>
      <c r="U332" s="51">
        <f t="shared" si="467"/>
        <v>0</v>
      </c>
      <c r="V332" s="51">
        <f t="shared" si="467"/>
        <v>0</v>
      </c>
      <c r="W332" s="51">
        <f t="shared" si="467"/>
        <v>0</v>
      </c>
      <c r="X332" s="51">
        <f t="shared" si="467"/>
        <v>0</v>
      </c>
      <c r="Y332" s="51">
        <f t="shared" si="467"/>
        <v>0</v>
      </c>
      <c r="Z332" s="51">
        <f t="shared" si="467"/>
        <v>0</v>
      </c>
      <c r="AA332" s="51">
        <f t="shared" si="467"/>
        <v>0</v>
      </c>
      <c r="AB332" s="51">
        <f t="shared" si="467"/>
        <v>0</v>
      </c>
      <c r="AC332" s="51">
        <f t="shared" si="467"/>
        <v>0</v>
      </c>
      <c r="AD332" s="51">
        <f t="shared" si="467"/>
        <v>0</v>
      </c>
      <c r="AE332" s="51">
        <f t="shared" si="467"/>
        <v>0</v>
      </c>
    </row>
    <row r="333" spans="1:31" s="44" customFormat="1" hidden="1" outlineLevel="1">
      <c r="A333" s="49"/>
      <c r="B333" s="97"/>
      <c r="C333" s="48"/>
      <c r="D333" s="48"/>
      <c r="E333" s="48"/>
      <c r="F333" s="167"/>
      <c r="G333" s="48" t="str">
        <f>$G$10</f>
        <v>SUBTRAN</v>
      </c>
      <c r="H333" s="51">
        <f t="shared" ref="H333:AE333" si="469">+H316+H324</f>
        <v>0</v>
      </c>
      <c r="I333" s="51">
        <f t="shared" si="469"/>
        <v>0</v>
      </c>
      <c r="J333" s="51">
        <f t="shared" ref="J333:K333" si="470">+J316+J324</f>
        <v>0</v>
      </c>
      <c r="K333" s="51">
        <f t="shared" si="470"/>
        <v>0</v>
      </c>
      <c r="L333" s="51">
        <f t="shared" si="469"/>
        <v>0</v>
      </c>
      <c r="M333" s="51">
        <f t="shared" si="469"/>
        <v>0</v>
      </c>
      <c r="N333" s="51">
        <f t="shared" si="469"/>
        <v>0</v>
      </c>
      <c r="O333" s="51">
        <f t="shared" si="469"/>
        <v>0</v>
      </c>
      <c r="P333" s="51">
        <f t="shared" si="469"/>
        <v>0</v>
      </c>
      <c r="Q333" s="51">
        <f t="shared" si="469"/>
        <v>0</v>
      </c>
      <c r="R333" s="51">
        <f t="shared" si="469"/>
        <v>0</v>
      </c>
      <c r="S333" s="51">
        <f t="shared" si="469"/>
        <v>0</v>
      </c>
      <c r="T333" s="51">
        <f t="shared" si="469"/>
        <v>0</v>
      </c>
      <c r="U333" s="51">
        <f t="shared" si="469"/>
        <v>0</v>
      </c>
      <c r="V333" s="51">
        <f t="shared" si="469"/>
        <v>0</v>
      </c>
      <c r="W333" s="51">
        <f t="shared" si="469"/>
        <v>0</v>
      </c>
      <c r="X333" s="51">
        <f t="shared" si="469"/>
        <v>0</v>
      </c>
      <c r="Y333" s="51">
        <f t="shared" si="469"/>
        <v>0</v>
      </c>
      <c r="Z333" s="51">
        <f t="shared" si="469"/>
        <v>0</v>
      </c>
      <c r="AA333" s="51">
        <f t="shared" si="469"/>
        <v>0</v>
      </c>
      <c r="AB333" s="51">
        <f t="shared" si="469"/>
        <v>0</v>
      </c>
      <c r="AC333" s="51">
        <f t="shared" si="469"/>
        <v>0</v>
      </c>
      <c r="AD333" s="51">
        <f t="shared" si="469"/>
        <v>0</v>
      </c>
      <c r="AE333" s="51">
        <f t="shared" si="469"/>
        <v>0</v>
      </c>
    </row>
    <row r="334" spans="1:31" s="44" customFormat="1" hidden="1" outlineLevel="1">
      <c r="A334" s="49"/>
      <c r="B334" s="97"/>
      <c r="C334" s="48"/>
      <c r="D334" s="48"/>
      <c r="E334" s="48"/>
      <c r="F334" s="167"/>
      <c r="G334" s="48" t="str">
        <f>$G$11</f>
        <v>DISTPRI</v>
      </c>
      <c r="H334" s="51">
        <f t="shared" ref="H334:AE334" si="471">+H317+H325</f>
        <v>328196.01489507034</v>
      </c>
      <c r="I334" s="51">
        <f t="shared" si="471"/>
        <v>214869.78831442012</v>
      </c>
      <c r="J334" s="51">
        <f t="shared" ref="J334:K334" si="472">+J317+J325</f>
        <v>35.281930833267147</v>
      </c>
      <c r="K334" s="51">
        <f t="shared" si="472"/>
        <v>65.281678058384017</v>
      </c>
      <c r="L334" s="51">
        <f t="shared" si="471"/>
        <v>50273.827097004447</v>
      </c>
      <c r="M334" s="51">
        <f t="shared" si="471"/>
        <v>702.52312968736214</v>
      </c>
      <c r="N334" s="51">
        <f t="shared" si="471"/>
        <v>0</v>
      </c>
      <c r="O334" s="51">
        <f t="shared" si="471"/>
        <v>50976.350226691808</v>
      </c>
      <c r="P334" s="51">
        <f t="shared" si="471"/>
        <v>29154.833944330541</v>
      </c>
      <c r="Q334" s="51">
        <f t="shared" si="471"/>
        <v>5246.2481722667908</v>
      </c>
      <c r="R334" s="51">
        <f t="shared" si="471"/>
        <v>0</v>
      </c>
      <c r="S334" s="51">
        <f t="shared" si="471"/>
        <v>0</v>
      </c>
      <c r="T334" s="51">
        <f t="shared" si="471"/>
        <v>34401.082116597332</v>
      </c>
      <c r="U334" s="51">
        <f t="shared" si="471"/>
        <v>1320.2326202044276</v>
      </c>
      <c r="V334" s="51">
        <f t="shared" si="471"/>
        <v>18255.995554236419</v>
      </c>
      <c r="W334" s="51">
        <f t="shared" si="471"/>
        <v>0</v>
      </c>
      <c r="X334" s="51">
        <f t="shared" si="471"/>
        <v>0</v>
      </c>
      <c r="Y334" s="51">
        <f t="shared" si="471"/>
        <v>19576.228174440846</v>
      </c>
      <c r="Z334" s="51">
        <f t="shared" si="471"/>
        <v>8005.8124131266886</v>
      </c>
      <c r="AA334" s="51">
        <f t="shared" si="471"/>
        <v>160.68928037488024</v>
      </c>
      <c r="AB334" s="51">
        <f t="shared" si="471"/>
        <v>8166.5016935015692</v>
      </c>
      <c r="AC334" s="51">
        <f t="shared" si="471"/>
        <v>105.5007605269934</v>
      </c>
      <c r="AD334" s="51">
        <f t="shared" si="471"/>
        <v>0</v>
      </c>
      <c r="AE334" s="51">
        <f t="shared" si="471"/>
        <v>0</v>
      </c>
    </row>
    <row r="335" spans="1:31" s="44" customFormat="1" hidden="1" outlineLevel="1">
      <c r="A335" s="49"/>
      <c r="B335" s="97"/>
      <c r="C335" s="48"/>
      <c r="D335" s="48"/>
      <c r="E335" s="48"/>
      <c r="F335" s="167"/>
      <c r="G335" s="48" t="str">
        <f>$G$12</f>
        <v>DISTSEC</v>
      </c>
      <c r="H335" s="51">
        <f t="shared" ref="H335:AE335" si="473">+H318+H326</f>
        <v>158097.19363922358</v>
      </c>
      <c r="I335" s="51">
        <f t="shared" si="473"/>
        <v>117295.65418423149</v>
      </c>
      <c r="J335" s="51">
        <f t="shared" ref="J335:K335" si="474">+J318+J326</f>
        <v>29.076988099871173</v>
      </c>
      <c r="K335" s="51">
        <f t="shared" si="474"/>
        <v>37.662712932510303</v>
      </c>
      <c r="L335" s="51">
        <f t="shared" si="473"/>
        <v>23642.911138797215</v>
      </c>
      <c r="M335" s="51">
        <f t="shared" si="473"/>
        <v>0</v>
      </c>
      <c r="N335" s="51">
        <f t="shared" si="473"/>
        <v>0</v>
      </c>
      <c r="O335" s="51">
        <f t="shared" si="473"/>
        <v>23642.911138797215</v>
      </c>
      <c r="P335" s="51">
        <f t="shared" si="473"/>
        <v>11802.395260270154</v>
      </c>
      <c r="Q335" s="51">
        <f t="shared" si="473"/>
        <v>0</v>
      </c>
      <c r="R335" s="51">
        <f t="shared" si="473"/>
        <v>0</v>
      </c>
      <c r="S335" s="51">
        <f t="shared" si="473"/>
        <v>0</v>
      </c>
      <c r="T335" s="51">
        <f t="shared" si="473"/>
        <v>11802.395260270154</v>
      </c>
      <c r="U335" s="51">
        <f t="shared" si="473"/>
        <v>441.99311438426219</v>
      </c>
      <c r="V335" s="51">
        <f t="shared" si="473"/>
        <v>0</v>
      </c>
      <c r="W335" s="51">
        <f t="shared" si="473"/>
        <v>0</v>
      </c>
      <c r="X335" s="51">
        <f t="shared" si="473"/>
        <v>0</v>
      </c>
      <c r="Y335" s="51">
        <f t="shared" si="473"/>
        <v>441.99311438426219</v>
      </c>
      <c r="Z335" s="51">
        <f t="shared" si="473"/>
        <v>3340.3048652210273</v>
      </c>
      <c r="AA335" s="51">
        <f t="shared" si="473"/>
        <v>0</v>
      </c>
      <c r="AB335" s="51">
        <f t="shared" si="473"/>
        <v>3340.3048652210273</v>
      </c>
      <c r="AC335" s="51">
        <f t="shared" si="473"/>
        <v>39.494334230139977</v>
      </c>
      <c r="AD335" s="51">
        <f t="shared" si="473"/>
        <v>1215.6241599705982</v>
      </c>
      <c r="AE335" s="51">
        <f t="shared" si="473"/>
        <v>252.07688108628474</v>
      </c>
    </row>
    <row r="336" spans="1:31" s="44" customFormat="1" hidden="1" outlineLevel="1">
      <c r="A336" s="49"/>
      <c r="B336" s="97"/>
      <c r="C336" s="48"/>
      <c r="D336" s="48"/>
      <c r="E336" s="48"/>
      <c r="F336" s="167"/>
      <c r="G336" s="48" t="str">
        <f>$G$13</f>
        <v>ENERGY</v>
      </c>
      <c r="H336" s="51">
        <f t="shared" ref="H336:AE336" si="475">+H319+H327</f>
        <v>0</v>
      </c>
      <c r="I336" s="51">
        <f t="shared" si="475"/>
        <v>0</v>
      </c>
      <c r="J336" s="51">
        <f t="shared" ref="J336:K336" si="476">+J319+J327</f>
        <v>0</v>
      </c>
      <c r="K336" s="51">
        <f t="shared" si="476"/>
        <v>0</v>
      </c>
      <c r="L336" s="51">
        <f t="shared" si="475"/>
        <v>0</v>
      </c>
      <c r="M336" s="51">
        <f t="shared" si="475"/>
        <v>0</v>
      </c>
      <c r="N336" s="51">
        <f t="shared" si="475"/>
        <v>0</v>
      </c>
      <c r="O336" s="51">
        <f t="shared" si="475"/>
        <v>0</v>
      </c>
      <c r="P336" s="51">
        <f t="shared" si="475"/>
        <v>0</v>
      </c>
      <c r="Q336" s="51">
        <f t="shared" si="475"/>
        <v>0</v>
      </c>
      <c r="R336" s="51">
        <f t="shared" si="475"/>
        <v>0</v>
      </c>
      <c r="S336" s="51">
        <f t="shared" si="475"/>
        <v>0</v>
      </c>
      <c r="T336" s="51">
        <f t="shared" si="475"/>
        <v>0</v>
      </c>
      <c r="U336" s="51">
        <f t="shared" si="475"/>
        <v>0</v>
      </c>
      <c r="V336" s="51">
        <f t="shared" si="475"/>
        <v>0</v>
      </c>
      <c r="W336" s="51">
        <f t="shared" si="475"/>
        <v>0</v>
      </c>
      <c r="X336" s="51">
        <f t="shared" si="475"/>
        <v>0</v>
      </c>
      <c r="Y336" s="51">
        <f t="shared" si="475"/>
        <v>0</v>
      </c>
      <c r="Z336" s="51">
        <f t="shared" si="475"/>
        <v>0</v>
      </c>
      <c r="AA336" s="51">
        <f t="shared" si="475"/>
        <v>0</v>
      </c>
      <c r="AB336" s="51">
        <f t="shared" si="475"/>
        <v>0</v>
      </c>
      <c r="AC336" s="51">
        <f t="shared" si="475"/>
        <v>0</v>
      </c>
      <c r="AD336" s="51">
        <f t="shared" si="475"/>
        <v>0</v>
      </c>
      <c r="AE336" s="51">
        <f t="shared" si="475"/>
        <v>0</v>
      </c>
    </row>
    <row r="337" spans="1:31" s="44" customFormat="1" hidden="1" outlineLevel="1">
      <c r="A337" s="49"/>
      <c r="B337" s="97"/>
      <c r="C337" s="48"/>
      <c r="D337" s="48"/>
      <c r="E337" s="48"/>
      <c r="F337" s="167"/>
      <c r="G337" s="48" t="str">
        <f>$G$14</f>
        <v>CUSTOMER</v>
      </c>
      <c r="H337" s="51">
        <f t="shared" ref="H337:AE337" si="477">+H320+H328</f>
        <v>69295.791465706279</v>
      </c>
      <c r="I337" s="51">
        <f t="shared" si="477"/>
        <v>32397.80039565442</v>
      </c>
      <c r="J337" s="51">
        <f t="shared" ref="J337:K337" si="478">+J320+J328</f>
        <v>6.5375116701905904</v>
      </c>
      <c r="K337" s="51">
        <f t="shared" si="478"/>
        <v>3.7203736280380237</v>
      </c>
      <c r="L337" s="51">
        <f t="shared" si="477"/>
        <v>10947.048801572302</v>
      </c>
      <c r="M337" s="51">
        <f t="shared" si="477"/>
        <v>740.39076035358949</v>
      </c>
      <c r="N337" s="51">
        <f t="shared" si="477"/>
        <v>124.71649459997201</v>
      </c>
      <c r="O337" s="51">
        <f t="shared" si="477"/>
        <v>11812.156056525864</v>
      </c>
      <c r="P337" s="51">
        <f t="shared" si="477"/>
        <v>892.53598691514662</v>
      </c>
      <c r="Q337" s="51">
        <f t="shared" si="477"/>
        <v>260.44400095177792</v>
      </c>
      <c r="R337" s="51">
        <f t="shared" si="477"/>
        <v>306.72734497593626</v>
      </c>
      <c r="S337" s="51">
        <f t="shared" si="477"/>
        <v>38.340389875159588</v>
      </c>
      <c r="T337" s="51">
        <f t="shared" si="477"/>
        <v>1498.0477227180206</v>
      </c>
      <c r="U337" s="51">
        <f t="shared" si="477"/>
        <v>5.8740133461106838</v>
      </c>
      <c r="V337" s="51">
        <f t="shared" si="477"/>
        <v>184.67086664778259</v>
      </c>
      <c r="W337" s="51">
        <f t="shared" si="477"/>
        <v>515.59332520787655</v>
      </c>
      <c r="X337" s="51">
        <f t="shared" si="477"/>
        <v>153.36108994789842</v>
      </c>
      <c r="Y337" s="51">
        <f t="shared" si="477"/>
        <v>859.49929514966823</v>
      </c>
      <c r="Z337" s="51">
        <f t="shared" si="477"/>
        <v>179.73757727879172</v>
      </c>
      <c r="AA337" s="51">
        <f t="shared" si="477"/>
        <v>3.4028487064196238</v>
      </c>
      <c r="AB337" s="51">
        <f t="shared" si="477"/>
        <v>183.14042598521135</v>
      </c>
      <c r="AC337" s="51">
        <f t="shared" si="477"/>
        <v>17.538475456873584</v>
      </c>
      <c r="AD337" s="51">
        <f t="shared" si="477"/>
        <v>19863.33793553296</v>
      </c>
      <c r="AE337" s="51">
        <f t="shared" si="477"/>
        <v>2654.0132733850378</v>
      </c>
    </row>
    <row r="338" spans="1:31" s="44" customFormat="1" collapsed="1">
      <c r="A338" s="49"/>
      <c r="B338" s="97"/>
      <c r="C338" s="48" t="s">
        <v>357</v>
      </c>
      <c r="D338" s="48"/>
      <c r="E338" s="51">
        <f>+E321+E329</f>
        <v>555589</v>
      </c>
      <c r="F338" s="167"/>
      <c r="G338" s="48" t="str">
        <f>$G$15</f>
        <v>TOTAL</v>
      </c>
      <c r="H338" s="51">
        <f t="shared" ref="H338:AE338" si="479">+H321+H329</f>
        <v>555589.00000000023</v>
      </c>
      <c r="I338" s="51">
        <f t="shared" si="479"/>
        <v>364563.24289430608</v>
      </c>
      <c r="J338" s="51">
        <f t="shared" ref="J338:K338" si="480">+J321+J329</f>
        <v>70.896430603328923</v>
      </c>
      <c r="K338" s="51">
        <f t="shared" si="480"/>
        <v>106.66476461893237</v>
      </c>
      <c r="L338" s="51">
        <f t="shared" si="479"/>
        <v>84863.787037373957</v>
      </c>
      <c r="M338" s="51">
        <f t="shared" si="479"/>
        <v>1442.9138900409516</v>
      </c>
      <c r="N338" s="51">
        <f t="shared" si="479"/>
        <v>124.71649459997201</v>
      </c>
      <c r="O338" s="51">
        <f t="shared" si="479"/>
        <v>86431.417422014871</v>
      </c>
      <c r="P338" s="51">
        <f t="shared" si="479"/>
        <v>41849.765191515835</v>
      </c>
      <c r="Q338" s="51">
        <f t="shared" si="479"/>
        <v>5506.6921732185683</v>
      </c>
      <c r="R338" s="51">
        <f t="shared" si="479"/>
        <v>306.72734497593626</v>
      </c>
      <c r="S338" s="51">
        <f t="shared" si="479"/>
        <v>38.340389875159588</v>
      </c>
      <c r="T338" s="51">
        <f t="shared" si="479"/>
        <v>47701.525099585495</v>
      </c>
      <c r="U338" s="51">
        <f t="shared" si="479"/>
        <v>1768.0997479348005</v>
      </c>
      <c r="V338" s="51">
        <f t="shared" si="479"/>
        <v>18440.666420884201</v>
      </c>
      <c r="W338" s="51">
        <f t="shared" si="479"/>
        <v>515.59332520787655</v>
      </c>
      <c r="X338" s="51">
        <f t="shared" si="479"/>
        <v>153.36108994789842</v>
      </c>
      <c r="Y338" s="51">
        <f t="shared" si="479"/>
        <v>20877.720583974777</v>
      </c>
      <c r="Z338" s="51">
        <f t="shared" si="479"/>
        <v>11525.854855626507</v>
      </c>
      <c r="AA338" s="51">
        <f t="shared" si="479"/>
        <v>164.09212908129984</v>
      </c>
      <c r="AB338" s="51">
        <f t="shared" si="479"/>
        <v>11689.946984707807</v>
      </c>
      <c r="AC338" s="51">
        <f t="shared" si="479"/>
        <v>162.53357021400697</v>
      </c>
      <c r="AD338" s="51">
        <f t="shared" si="479"/>
        <v>21078.962095503557</v>
      </c>
      <c r="AE338" s="51">
        <f t="shared" si="479"/>
        <v>2906.090154471322</v>
      </c>
    </row>
    <row r="339" spans="1:31">
      <c r="E339" s="7"/>
      <c r="F339" s="96"/>
      <c r="G339" s="7"/>
      <c r="H339" s="4"/>
      <c r="I339" s="5"/>
      <c r="J339" s="47"/>
      <c r="K339" s="47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</row>
    <row r="340" spans="1:31">
      <c r="B340" s="97" t="s">
        <v>137</v>
      </c>
      <c r="I340" s="5"/>
      <c r="J340" s="47"/>
      <c r="K340" s="47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</row>
    <row r="341" spans="1:31">
      <c r="I341" s="5"/>
      <c r="J341" s="47"/>
      <c r="K341" s="47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</row>
    <row r="342" spans="1:31">
      <c r="C342" s="48" t="s">
        <v>186</v>
      </c>
      <c r="E342" s="3"/>
      <c r="F342" s="167"/>
      <c r="G342" s="3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</row>
    <row r="343" spans="1:31" s="48" customFormat="1" hidden="1" outlineLevel="1">
      <c r="A343" s="49"/>
      <c r="B343" s="97"/>
      <c r="E343" s="53"/>
      <c r="F343" s="167" t="str">
        <f>F350</f>
        <v>EXP_OM_LPP</v>
      </c>
      <c r="G343" s="48" t="str">
        <f>$G$8</f>
        <v>PRODUCTION</v>
      </c>
      <c r="H343" s="53">
        <f t="shared" ref="H343:H350" ca="1" si="481">SUBTOTAL(9,I343:AE343)</f>
        <v>9286891.8633333016</v>
      </c>
      <c r="I343" s="55">
        <f t="shared" ref="I343:N343" ca="1" si="482">VLOOKUP(CONCATENATE($F343," ",$G343),AllocFactorMatrix,(I$4+1),FALSE)*$E350</f>
        <v>4772093.1035248544</v>
      </c>
      <c r="J343" s="55">
        <f t="shared" ca="1" si="482"/>
        <v>1066.7644084029052</v>
      </c>
      <c r="K343" s="55">
        <f t="shared" ca="1" si="482"/>
        <v>1868.1237676960036</v>
      </c>
      <c r="L343" s="55">
        <f t="shared" ca="1" si="482"/>
        <v>1113888.0599729365</v>
      </c>
      <c r="M343" s="55">
        <f t="shared" ca="1" si="482"/>
        <v>15487.473425427717</v>
      </c>
      <c r="N343" s="55">
        <f t="shared" ca="1" si="482"/>
        <v>2156.3042317845252</v>
      </c>
      <c r="O343" s="55">
        <f t="shared" ref="O343:O350" ca="1" si="483">SUBTOTAL(9,L343:N343)</f>
        <v>1131531.8376301487</v>
      </c>
      <c r="P343" s="55">
        <f ca="1">VLOOKUP(CONCATENATE($F343," ",$G343),AllocFactorMatrix,(P$4+1),FALSE)*$E350</f>
        <v>662342.34555736068</v>
      </c>
      <c r="Q343" s="55">
        <f ca="1">VLOOKUP(CONCATENATE($F343," ",$G343),AllocFactorMatrix,(Q$4+1),FALSE)*$E350</f>
        <v>118978.54698933115</v>
      </c>
      <c r="R343" s="55">
        <f ca="1">VLOOKUP(CONCATENATE($F343," ",$G343),AllocFactorMatrix,(R$4+1),FALSE)*$E350</f>
        <v>24106.879386492583</v>
      </c>
      <c r="S343" s="55">
        <f ca="1">VLOOKUP(CONCATENATE($F343," ",$G343),AllocFactorMatrix,(S$4+1),FALSE)*$E350</f>
        <v>913.44440790545104</v>
      </c>
      <c r="T343" s="55">
        <f ca="1">SUBTOTAL(9,P343:S343)</f>
        <v>806341.21634108981</v>
      </c>
      <c r="U343" s="55">
        <f ca="1">VLOOKUP(CONCATENATE($F343," ",$G343),AllocFactorMatrix,(U$4+1),FALSE)*$E350</f>
        <v>31406.908408518353</v>
      </c>
      <c r="V343" s="55">
        <f ca="1">VLOOKUP(CONCATENATE($F343," ",$G343),AllocFactorMatrix,(V$4+1),FALSE)*$E350</f>
        <v>424565.71909557743</v>
      </c>
      <c r="W343" s="55">
        <f ca="1">VLOOKUP(CONCATENATE($F343," ",$G343),AllocFactorMatrix,(W$4+1),FALSE)*$E350</f>
        <v>1622641.1570519605</v>
      </c>
      <c r="X343" s="55">
        <f ca="1">VLOOKUP(CONCATENATE($F343," ",$G343),AllocFactorMatrix,(X$4+1),FALSE)*$E350</f>
        <v>294326.88173105562</v>
      </c>
      <c r="Y343" s="55">
        <f ca="1">SUBTOTAL(9,U343:X343)</f>
        <v>2372940.666287112</v>
      </c>
      <c r="Z343" s="55">
        <f ca="1">VLOOKUP(CONCATENATE($F343," ",$G343),AllocFactorMatrix,(Z$4+1),FALSE)*$E350</f>
        <v>182125.81539886235</v>
      </c>
      <c r="AA343" s="55">
        <f ca="1">VLOOKUP(CONCATENATE($F343," ",$G343),AllocFactorMatrix,(AA$4+1),FALSE)*$E350</f>
        <v>3635.5805207066228</v>
      </c>
      <c r="AB343" s="55">
        <f t="shared" ref="AB343:AB350" ca="1" si="484">SUBTOTAL(9,Z343:AA343)</f>
        <v>185761.39591956898</v>
      </c>
      <c r="AC343" s="55">
        <f ca="1">VLOOKUP(CONCATENATE($F343," ",$G343),AllocFactorMatrix,(AC$4+1),FALSE)*$E350</f>
        <v>2403.5970589203448</v>
      </c>
      <c r="AD343" s="55">
        <f ca="1">VLOOKUP(CONCATENATE($F343," ",$G343),AllocFactorMatrix,(AD$4+1),FALSE)*$E350</f>
        <v>10690.718143530339</v>
      </c>
      <c r="AE343" s="55">
        <f ca="1">VLOOKUP(CONCATENATE($F343," ",$G343),AllocFactorMatrix,(AE$4+1),FALSE)*$E350</f>
        <v>2194.4402519763321</v>
      </c>
    </row>
    <row r="344" spans="1:31" s="48" customFormat="1" hidden="1" outlineLevel="1">
      <c r="A344" s="49"/>
      <c r="B344" s="97"/>
      <c r="F344" s="167" t="str">
        <f>F350</f>
        <v>EXP_OM_LPP</v>
      </c>
      <c r="G344" s="48" t="str">
        <f>$G$9</f>
        <v>BULKTRAN</v>
      </c>
      <c r="H344" s="53">
        <f t="shared" ca="1" si="481"/>
        <v>406768.41461852664</v>
      </c>
      <c r="I344" s="55">
        <f t="shared" ref="I344:N344" ca="1" si="485">VLOOKUP(CONCATENATE($F344," ",$G344),AllocFactorMatrix,(I$4+1),FALSE)*$E350</f>
        <v>206455.99295290012</v>
      </c>
      <c r="J344" s="55">
        <f t="shared" ca="1" si="485"/>
        <v>42.779325034598834</v>
      </c>
      <c r="K344" s="55">
        <f t="shared" ca="1" si="485"/>
        <v>72.154641252246464</v>
      </c>
      <c r="L344" s="55">
        <f t="shared" ca="1" si="485"/>
        <v>49039.404312230377</v>
      </c>
      <c r="M344" s="55">
        <f t="shared" ca="1" si="485"/>
        <v>677.03564548418206</v>
      </c>
      <c r="N344" s="55">
        <f t="shared" ca="1" si="485"/>
        <v>91.721004308121024</v>
      </c>
      <c r="O344" s="55">
        <f t="shared" ca="1" si="483"/>
        <v>49808.160962022681</v>
      </c>
      <c r="P344" s="55">
        <f ca="1">VLOOKUP(CONCATENATE($F344," ",$G344),AllocFactorMatrix,(P$4+1),FALSE)*$E350</f>
        <v>29105.329699810885</v>
      </c>
      <c r="Q344" s="55">
        <f ca="1">VLOOKUP(CONCATENATE($F344," ",$G344),AllocFactorMatrix,(Q$4+1),FALSE)*$E350</f>
        <v>5328.3958234165111</v>
      </c>
      <c r="R344" s="55">
        <f ca="1">VLOOKUP(CONCATENATE($F344," ",$G344),AllocFactorMatrix,(R$4+1),FALSE)*$E350</f>
        <v>1067.4937923027908</v>
      </c>
      <c r="S344" s="55">
        <f ca="1">VLOOKUP(CONCATENATE($F344," ",$G344),AllocFactorMatrix,(S$4+1),FALSE)*$E350</f>
        <v>38.977332989114821</v>
      </c>
      <c r="T344" s="55">
        <f t="shared" ref="T344:T350" ca="1" si="486">SUBTOTAL(9,P344:S344)</f>
        <v>35540.196648519304</v>
      </c>
      <c r="U344" s="55">
        <f ca="1">VLOOKUP(CONCATENATE($F344," ",$G344),AllocFactorMatrix,(U$4+1),FALSE)*$E350</f>
        <v>1372.8303004275256</v>
      </c>
      <c r="V344" s="55">
        <f ca="1">VLOOKUP(CONCATENATE($F344," ",$G344),AllocFactorMatrix,(V$4+1),FALSE)*$E350</f>
        <v>19045.823453778346</v>
      </c>
      <c r="W344" s="55">
        <f ca="1">VLOOKUP(CONCATENATE($F344," ",$G344),AllocFactorMatrix,(W$4+1),FALSE)*$E350</f>
        <v>72252.250188542021</v>
      </c>
      <c r="X344" s="55">
        <f ca="1">VLOOKUP(CONCATENATE($F344," ",$G344),AllocFactorMatrix,(X$4+1),FALSE)*$E350</f>
        <v>13310.49661250652</v>
      </c>
      <c r="Y344" s="55">
        <f t="shared" ref="Y344:Y350" ca="1" si="487">SUBTOTAL(9,U344:X344)</f>
        <v>105981.40055525441</v>
      </c>
      <c r="Z344" s="55">
        <f ca="1">VLOOKUP(CONCATENATE($F344," ",$G344),AllocFactorMatrix,(Z$4+1),FALSE)*$E350</f>
        <v>8024.3617050369094</v>
      </c>
      <c r="AA344" s="55">
        <f ca="1">VLOOKUP(CONCATENATE($F344," ",$G344),AllocFactorMatrix,(AA$4+1),FALSE)*$E350</f>
        <v>159.09499905668227</v>
      </c>
      <c r="AB344" s="55">
        <f t="shared" ca="1" si="484"/>
        <v>8183.4567040935917</v>
      </c>
      <c r="AC344" s="55">
        <f ca="1">VLOOKUP(CONCATENATE($F344," ",$G344),AllocFactorMatrix,(AC$4+1),FALSE)*$E350</f>
        <v>106.33161120268002</v>
      </c>
      <c r="AD344" s="55">
        <f ca="1">VLOOKUP(CONCATENATE($F344," ",$G344),AllocFactorMatrix,(AD$4+1),FALSE)*$E350</f>
        <v>479.14951049185566</v>
      </c>
      <c r="AE344" s="55">
        <f ca="1">VLOOKUP(CONCATENATE($F344," ",$G344),AllocFactorMatrix,(AE$4+1),FALSE)*$E350</f>
        <v>98.791707752892876</v>
      </c>
    </row>
    <row r="345" spans="1:31" s="48" customFormat="1" hidden="1" outlineLevel="1">
      <c r="A345" s="49"/>
      <c r="B345" s="97"/>
      <c r="F345" s="167" t="str">
        <f>F350</f>
        <v>EXP_OM_LPP</v>
      </c>
      <c r="G345" s="48" t="str">
        <f>$G$10</f>
        <v>SUBTRAN</v>
      </c>
      <c r="H345" s="53">
        <f t="shared" ca="1" si="481"/>
        <v>112706.95946097633</v>
      </c>
      <c r="I345" s="55">
        <f t="shared" ref="I345:N345" ca="1" si="488">VLOOKUP(CONCATENATE($F345," ",$G345),AllocFactorMatrix,(I$4+1),FALSE)*$E350</f>
        <v>56883.144808681609</v>
      </c>
      <c r="J345" s="55">
        <f t="shared" ca="1" si="488"/>
        <v>8.6125683591227951</v>
      </c>
      <c r="K345" s="55">
        <f t="shared" ca="1" si="488"/>
        <v>15.473017886384136</v>
      </c>
      <c r="L345" s="55">
        <f t="shared" ca="1" si="488"/>
        <v>13574.128363108357</v>
      </c>
      <c r="M345" s="55">
        <f t="shared" ca="1" si="488"/>
        <v>188.28430865916326</v>
      </c>
      <c r="N345" s="55">
        <f t="shared" ca="1" si="488"/>
        <v>33.269304515477039</v>
      </c>
      <c r="O345" s="55">
        <f t="shared" ca="1" si="483"/>
        <v>13795.681976282998</v>
      </c>
      <c r="P345" s="55">
        <f ca="1">VLOOKUP(CONCATENATE($F345," ",$G345),AllocFactorMatrix,(P$4+1),FALSE)*$E350</f>
        <v>7820.6692012189515</v>
      </c>
      <c r="Q345" s="55">
        <f ca="1">VLOOKUP(CONCATENATE($F345," ",$G345),AllocFactorMatrix,(Q$4+1),FALSE)*$E350</f>
        <v>1434.4255487924979</v>
      </c>
      <c r="R345" s="55">
        <f ca="1">VLOOKUP(CONCATENATE($F345," ",$G345),AllocFactorMatrix,(R$4+1),FALSE)*$E350</f>
        <v>372.17955790593794</v>
      </c>
      <c r="S345" s="55">
        <f ca="1">VLOOKUP(CONCATENATE($F345," ",$G345),AllocFactorMatrix,(S$4+1),FALSE)*$E350</f>
        <v>0</v>
      </c>
      <c r="T345" s="55">
        <f t="shared" ca="1" si="486"/>
        <v>9627.274307917387</v>
      </c>
      <c r="U345" s="55">
        <f ca="1">VLOOKUP(CONCATENATE($F345," ",$G345),AllocFactorMatrix,(U$4+1),FALSE)*$E350</f>
        <v>351.18191695765324</v>
      </c>
      <c r="V345" s="55">
        <f ca="1">VLOOKUP(CONCATENATE($F345," ",$G345),AllocFactorMatrix,(V$4+1),FALSE)*$E350</f>
        <v>5057.2142698370399</v>
      </c>
      <c r="W345" s="55">
        <f ca="1">VLOOKUP(CONCATENATE($F345," ",$G345),AllocFactorMatrix,(W$4+1),FALSE)*$E350</f>
        <v>24743.507209689604</v>
      </c>
      <c r="X345" s="55">
        <f ca="1">VLOOKUP(CONCATENATE($F345," ",$G345),AllocFactorMatrix,(X$4+1),FALSE)*$E350</f>
        <v>4.8519120982763122E-155</v>
      </c>
      <c r="Y345" s="55">
        <f t="shared" ca="1" si="487"/>
        <v>30151.903396484297</v>
      </c>
      <c r="Z345" s="55">
        <f ca="1">VLOOKUP(CONCATENATE($F345," ",$G345),AllocFactorMatrix,(Z$4+1),FALSE)*$E350</f>
        <v>2153.1850232145957</v>
      </c>
      <c r="AA345" s="55">
        <f ca="1">VLOOKUP(CONCATENATE($F345," ",$G345),AllocFactorMatrix,(AA$4+1),FALSE)*$E350</f>
        <v>42.930544732285519</v>
      </c>
      <c r="AB345" s="55">
        <f t="shared" ca="1" si="484"/>
        <v>2196.1155679468811</v>
      </c>
      <c r="AC345" s="55">
        <f ca="1">VLOOKUP(CONCATENATE($F345," ",$G345),AllocFactorMatrix,(AC$4+1),FALSE)*$E350</f>
        <v>28.753817416955052</v>
      </c>
      <c r="AD345" s="55">
        <f ca="1">VLOOKUP(CONCATENATE($F345," ",$G345),AllocFactorMatrix,(AD$4+1),FALSE)*$E350</f>
        <v>0</v>
      </c>
      <c r="AE345" s="55">
        <f ca="1">VLOOKUP(CONCATENATE($F345," ",$G345),AllocFactorMatrix,(AE$4+1),FALSE)*$E350</f>
        <v>0</v>
      </c>
    </row>
    <row r="346" spans="1:31" s="48" customFormat="1" hidden="1" outlineLevel="1">
      <c r="A346" s="49"/>
      <c r="B346" s="97"/>
      <c r="F346" s="167" t="str">
        <f>F350</f>
        <v>EXP_OM_LPP</v>
      </c>
      <c r="G346" s="48" t="str">
        <f>$G$11</f>
        <v>DISTPRI</v>
      </c>
      <c r="H346" s="53">
        <f t="shared" ca="1" si="481"/>
        <v>4004824.6454126225</v>
      </c>
      <c r="I346" s="55">
        <f t="shared" ref="I346:N346" ca="1" si="489">VLOOKUP(CONCATENATE($F346," ",$G346),AllocFactorMatrix,(I$4+1),FALSE)*$E350</f>
        <v>2619795.9735543719</v>
      </c>
      <c r="J346" s="55">
        <f t="shared" ca="1" si="489"/>
        <v>428.20594641484615</v>
      </c>
      <c r="K346" s="55">
        <f t="shared" ca="1" si="489"/>
        <v>790.79286174252297</v>
      </c>
      <c r="L346" s="55">
        <f t="shared" ca="1" si="489"/>
        <v>614260.24616283563</v>
      </c>
      <c r="M346" s="55">
        <f t="shared" ca="1" si="489"/>
        <v>8575.3113488057024</v>
      </c>
      <c r="N346" s="55">
        <f t="shared" ca="1" si="489"/>
        <v>0</v>
      </c>
      <c r="O346" s="55">
        <f t="shared" ca="1" si="483"/>
        <v>622835.55751164129</v>
      </c>
      <c r="P346" s="55">
        <f ca="1">VLOOKUP(CONCATENATE($F346," ",$G346),AllocFactorMatrix,(P$4+1),FALSE)*$E350</f>
        <v>356119.20253570721</v>
      </c>
      <c r="Q346" s="55">
        <f ca="1">VLOOKUP(CONCATENATE($F346," ",$G346),AllocFactorMatrix,(Q$4+1),FALSE)*$E350</f>
        <v>64201.522212285781</v>
      </c>
      <c r="R346" s="55">
        <f ca="1">VLOOKUP(CONCATENATE($F346," ",$G346),AllocFactorMatrix,(R$4+1),FALSE)*$E350</f>
        <v>0</v>
      </c>
      <c r="S346" s="55">
        <f ca="1">VLOOKUP(CONCATENATE($F346," ",$G346),AllocFactorMatrix,(S$4+1),FALSE)*$E350</f>
        <v>0</v>
      </c>
      <c r="T346" s="55">
        <f t="shared" ca="1" si="486"/>
        <v>420320.72474799299</v>
      </c>
      <c r="U346" s="55">
        <f ca="1">VLOOKUP(CONCATENATE($F346," ",$G346),AllocFactorMatrix,(U$4+1),FALSE)*$E350</f>
        <v>16118.576799329468</v>
      </c>
      <c r="V346" s="55">
        <f ca="1">VLOOKUP(CONCATENATE($F346," ",$G346),AllocFactorMatrix,(V$4+1),FALSE)*$E350</f>
        <v>223453.1254644586</v>
      </c>
      <c r="W346" s="55">
        <f ca="1">VLOOKUP(CONCATENATE($F346," ",$G346),AllocFactorMatrix,(W$4+1),FALSE)*$E350</f>
        <v>-7.2847734347017674E-83</v>
      </c>
      <c r="X346" s="55">
        <f ca="1">VLOOKUP(CONCATENATE($F346," ",$G346),AllocFactorMatrix,(X$4+1),FALSE)*$E350</f>
        <v>7.5501558938658277E-155</v>
      </c>
      <c r="Y346" s="55">
        <f t="shared" ca="1" si="487"/>
        <v>239571.70226378806</v>
      </c>
      <c r="Z346" s="55">
        <f ca="1">VLOOKUP(CONCATENATE($F346," ",$G346),AllocFactorMatrix,(Z$4+1),FALSE)*$E350</f>
        <v>97829.725198310145</v>
      </c>
      <c r="AA346" s="55">
        <f ca="1">VLOOKUP(CONCATENATE($F346," ",$G346),AllocFactorMatrix,(AA$4+1),FALSE)*$E350</f>
        <v>1962.0545967264309</v>
      </c>
      <c r="AB346" s="55">
        <f t="shared" ca="1" si="484"/>
        <v>99791.779795036578</v>
      </c>
      <c r="AC346" s="55">
        <f ca="1">VLOOKUP(CONCATENATE($F346," ",$G346),AllocFactorMatrix,(AC$4+1),FALSE)*$E350</f>
        <v>1289.9087316322111</v>
      </c>
      <c r="AD346" s="55">
        <f ca="1">VLOOKUP(CONCATENATE($F346," ",$G346),AllocFactorMatrix,(AD$4+1),FALSE)*$E350</f>
        <v>0</v>
      </c>
      <c r="AE346" s="55">
        <f ca="1">VLOOKUP(CONCATENATE($F346," ",$G346),AllocFactorMatrix,(AE$4+1),FALSE)*$E350</f>
        <v>0</v>
      </c>
    </row>
    <row r="347" spans="1:31" s="48" customFormat="1" hidden="1" outlineLevel="1">
      <c r="A347" s="49"/>
      <c r="B347" s="97"/>
      <c r="F347" s="167" t="str">
        <f>F350</f>
        <v>EXP_OM_LPP</v>
      </c>
      <c r="G347" s="48" t="str">
        <f>$G$12</f>
        <v>DISTSEC</v>
      </c>
      <c r="H347" s="53">
        <f t="shared" ca="1" si="481"/>
        <v>1588519.614785271</v>
      </c>
      <c r="I347" s="55">
        <f t="shared" ref="I347:N347" ca="1" si="490">VLOOKUP(CONCATENATE($F347," ",$G347),AllocFactorMatrix,(I$4+1),FALSE)*$E350</f>
        <v>1177786.9547137916</v>
      </c>
      <c r="J347" s="55">
        <f t="shared" ca="1" si="490"/>
        <v>290.07813837441415</v>
      </c>
      <c r="K347" s="55">
        <f t="shared" ca="1" si="490"/>
        <v>374.13087648010173</v>
      </c>
      <c r="L347" s="55">
        <f t="shared" ca="1" si="490"/>
        <v>238005.99183455954</v>
      </c>
      <c r="M347" s="55">
        <f t="shared" ca="1" si="490"/>
        <v>0</v>
      </c>
      <c r="N347" s="55">
        <f t="shared" ca="1" si="490"/>
        <v>0</v>
      </c>
      <c r="O347" s="55">
        <f t="shared" ca="1" si="483"/>
        <v>238005.99183455954</v>
      </c>
      <c r="P347" s="55">
        <f ca="1">VLOOKUP(CONCATENATE($F347," ",$G347),AllocFactorMatrix,(P$4+1),FALSE)*$E350</f>
        <v>118771.2413120507</v>
      </c>
      <c r="Q347" s="55">
        <f ca="1">VLOOKUP(CONCATENATE($F347," ",$G347),AllocFactorMatrix,(Q$4+1),FALSE)*$E350</f>
        <v>0</v>
      </c>
      <c r="R347" s="55">
        <f ca="1">VLOOKUP(CONCATENATE($F347," ",$G347),AllocFactorMatrix,(R$4+1),FALSE)*$E350</f>
        <v>0</v>
      </c>
      <c r="S347" s="55">
        <f ca="1">VLOOKUP(CONCATENATE($F347," ",$G347),AllocFactorMatrix,(S$4+1),FALSE)*$E350</f>
        <v>0</v>
      </c>
      <c r="T347" s="55">
        <f t="shared" ca="1" si="486"/>
        <v>118771.2413120507</v>
      </c>
      <c r="U347" s="55">
        <f ca="1">VLOOKUP(CONCATENATE($F347," ",$G347),AllocFactorMatrix,(U$4+1),FALSE)*$E350</f>
        <v>4445.2622061134698</v>
      </c>
      <c r="V347" s="55">
        <f ca="1">VLOOKUP(CONCATENATE($F347," ",$G347),AllocFactorMatrix,(V$4+1),FALSE)*$E350</f>
        <v>7.6408231891986764E-126</v>
      </c>
      <c r="W347" s="55">
        <f ca="1">VLOOKUP(CONCATENATE($F347," ",$G347),AllocFactorMatrix,(W$4+1),FALSE)*$E350</f>
        <v>-2.763722577614308E-84</v>
      </c>
      <c r="X347" s="55">
        <f ca="1">VLOOKUP(CONCATENATE($F347," ",$G347),AllocFactorMatrix,(X$4+1),FALSE)*$E350</f>
        <v>0</v>
      </c>
      <c r="Y347" s="55">
        <f t="shared" ca="1" si="487"/>
        <v>4445.2622061134698</v>
      </c>
      <c r="Z347" s="55">
        <f ca="1">VLOOKUP(CONCATENATE($F347," ",$G347),AllocFactorMatrix,(Z$4+1),FALSE)*$E350</f>
        <v>33630.934184561222</v>
      </c>
      <c r="AA347" s="55">
        <f ca="1">VLOOKUP(CONCATENATE($F347," ",$G347),AllocFactorMatrix,(AA$4+1),FALSE)*$E350</f>
        <v>0</v>
      </c>
      <c r="AB347" s="55">
        <f t="shared" ca="1" si="484"/>
        <v>33630.934184561222</v>
      </c>
      <c r="AC347" s="55">
        <f ca="1">VLOOKUP(CONCATENATE($F347," ",$G347),AllocFactorMatrix,(AC$4+1),FALSE)*$E350</f>
        <v>397.89622574322749</v>
      </c>
      <c r="AD347" s="55">
        <f ca="1">VLOOKUP(CONCATENATE($F347," ",$G347),AllocFactorMatrix,(AD$4+1),FALSE)*$E350</f>
        <v>12270.768046944262</v>
      </c>
      <c r="AE347" s="55">
        <f ca="1">VLOOKUP(CONCATENATE($F347," ",$G347),AllocFactorMatrix,(AE$4+1),FALSE)*$E350</f>
        <v>2546.3572466517576</v>
      </c>
    </row>
    <row r="348" spans="1:31" s="48" customFormat="1" hidden="1" outlineLevel="1">
      <c r="A348" s="49"/>
      <c r="B348" s="97"/>
      <c r="F348" s="167" t="str">
        <f>F350</f>
        <v>EXP_OM_LPP</v>
      </c>
      <c r="G348" s="48" t="str">
        <f>$G$13</f>
        <v>ENERGY</v>
      </c>
      <c r="H348" s="53">
        <f t="shared" ca="1" si="481"/>
        <v>2835407.7367626023</v>
      </c>
      <c r="I348" s="55">
        <f t="shared" ref="I348:N348" ca="1" si="491">VLOOKUP(CONCATENATE($F348," ",$G348),AllocFactorMatrix,(I$4+1),FALSE)*$E350</f>
        <v>1110482.7092880777</v>
      </c>
      <c r="J348" s="55">
        <f t="shared" ca="1" si="491"/>
        <v>180.96686688114642</v>
      </c>
      <c r="K348" s="55">
        <f t="shared" ca="1" si="491"/>
        <v>524.08103750671728</v>
      </c>
      <c r="L348" s="55">
        <f t="shared" ca="1" si="491"/>
        <v>320204.93082302349</v>
      </c>
      <c r="M348" s="55">
        <f t="shared" ca="1" si="491"/>
        <v>4463.9404321771808</v>
      </c>
      <c r="N348" s="55">
        <f t="shared" ca="1" si="491"/>
        <v>627.75497595480238</v>
      </c>
      <c r="O348" s="55">
        <f t="shared" ca="1" si="483"/>
        <v>325296.62623115547</v>
      </c>
      <c r="P348" s="55">
        <f ca="1">VLOOKUP(CONCATENATE($F348," ",$G348),AllocFactorMatrix,(P$4+1),FALSE)*$E350</f>
        <v>207502.3080297329</v>
      </c>
      <c r="Q348" s="55">
        <f ca="1">VLOOKUP(CONCATENATE($F348," ",$G348),AllocFactorMatrix,(Q$4+1),FALSE)*$E350</f>
        <v>36983.504805204931</v>
      </c>
      <c r="R348" s="55">
        <f ca="1">VLOOKUP(CONCATENATE($F348," ",$G348),AllocFactorMatrix,(R$4+1),FALSE)*$E350</f>
        <v>7535.1955889274168</v>
      </c>
      <c r="S348" s="55">
        <f ca="1">VLOOKUP(CONCATENATE($F348," ",$G348),AllocFactorMatrix,(S$4+1),FALSE)*$E350</f>
        <v>285.41983149536355</v>
      </c>
      <c r="T348" s="55">
        <f t="shared" ca="1" si="486"/>
        <v>252306.4282553606</v>
      </c>
      <c r="U348" s="55">
        <f ca="1">VLOOKUP(CONCATENATE($F348," ",$G348),AllocFactorMatrix,(U$4+1),FALSE)*$E350</f>
        <v>10891.085666195455</v>
      </c>
      <c r="V348" s="55">
        <f ca="1">VLOOKUP(CONCATENATE($F348," ",$G348),AllocFactorMatrix,(V$4+1),FALSE)*$E350</f>
        <v>171694.3973422506</v>
      </c>
      <c r="W348" s="55">
        <f ca="1">VLOOKUP(CONCATENATE($F348," ",$G348),AllocFactorMatrix,(W$4+1),FALSE)*$E350</f>
        <v>738301.05215354543</v>
      </c>
      <c r="X348" s="55">
        <f ca="1">VLOOKUP(CONCATENATE($F348," ",$G348),AllocFactorMatrix,(X$4+1),FALSE)*$E350</f>
        <v>138828.5465007399</v>
      </c>
      <c r="Y348" s="55">
        <f t="shared" ca="1" si="487"/>
        <v>1059715.0816627315</v>
      </c>
      <c r="Z348" s="55">
        <f ca="1">VLOOKUP(CONCATENATE($F348," ",$G348),AllocFactorMatrix,(Z$4+1),FALSE)*$E350</f>
        <v>57105.241549351158</v>
      </c>
      <c r="AA348" s="55">
        <f ca="1">VLOOKUP(CONCATENATE($F348," ",$G348),AllocFactorMatrix,(AA$4+1),FALSE)*$E350</f>
        <v>1145.997635519366</v>
      </c>
      <c r="AB348" s="55">
        <f t="shared" ca="1" si="484"/>
        <v>58251.239184870523</v>
      </c>
      <c r="AC348" s="55">
        <f ca="1">VLOOKUP(CONCATENATE($F348," ",$G348),AllocFactorMatrix,(AC$4+1),FALSE)*$E350</f>
        <v>1022.3530796946542</v>
      </c>
      <c r="AD348" s="55">
        <f ca="1">VLOOKUP(CONCATENATE($F348," ",$G348),AllocFactorMatrix,(AD$4+1),FALSE)*$E350</f>
        <v>22903.080382641743</v>
      </c>
      <c r="AE348" s="55">
        <f ca="1">VLOOKUP(CONCATENATE($F348," ",$G348),AllocFactorMatrix,(AE$4+1),FALSE)*$E350</f>
        <v>4725.1707736810104</v>
      </c>
    </row>
    <row r="349" spans="1:31" s="48" customFormat="1" hidden="1" outlineLevel="1">
      <c r="A349" s="49"/>
      <c r="B349" s="97"/>
      <c r="F349" s="167" t="str">
        <f>F350</f>
        <v>EXP_OM_LPP</v>
      </c>
      <c r="G349" s="48" t="str">
        <f>$G$14</f>
        <v>CUSTOMER</v>
      </c>
      <c r="H349" s="53">
        <f t="shared" ca="1" si="481"/>
        <v>1528449.1103876347</v>
      </c>
      <c r="I349" s="55">
        <f t="shared" ref="I349:N349" ca="1" si="492">VLOOKUP(CONCATENATE($F349," ",$G349),AllocFactorMatrix,(I$4+1),FALSE)*$E350</f>
        <v>1099613.8970735974</v>
      </c>
      <c r="J349" s="55">
        <f t="shared" ca="1" si="492"/>
        <v>221.72523646948898</v>
      </c>
      <c r="K349" s="55">
        <f t="shared" ca="1" si="492"/>
        <v>82.539344054336354</v>
      </c>
      <c r="L349" s="55">
        <f t="shared" ca="1" si="492"/>
        <v>256902.167036239</v>
      </c>
      <c r="M349" s="55">
        <f t="shared" ca="1" si="492"/>
        <v>11515.145543940187</v>
      </c>
      <c r="N349" s="55">
        <f t="shared" ca="1" si="492"/>
        <v>1898.5835415529755</v>
      </c>
      <c r="O349" s="55">
        <f t="shared" ca="1" si="483"/>
        <v>270315.89612173219</v>
      </c>
      <c r="P349" s="55">
        <f ca="1">VLOOKUP(CONCATENATE($F349," ",$G349),AllocFactorMatrix,(P$4+1),FALSE)*$E350</f>
        <v>15223.678373459192</v>
      </c>
      <c r="Q349" s="55">
        <f ca="1">VLOOKUP(CONCATENATE($F349," ",$G349),AllocFactorMatrix,(Q$4+1),FALSE)*$E350</f>
        <v>4247.2682378849177</v>
      </c>
      <c r="R349" s="55">
        <f ca="1">VLOOKUP(CONCATENATE($F349," ",$G349),AllocFactorMatrix,(R$4+1),FALSE)*$E350</f>
        <v>4668.8442103570478</v>
      </c>
      <c r="S349" s="55">
        <f ca="1">VLOOKUP(CONCATENATE($F349," ",$G349),AllocFactorMatrix,(S$4+1),FALSE)*$E350</f>
        <v>578.83241825245261</v>
      </c>
      <c r="T349" s="55">
        <f t="shared" ca="1" si="486"/>
        <v>24718.623239953609</v>
      </c>
      <c r="U349" s="55">
        <f ca="1">VLOOKUP(CONCATENATE($F349," ",$G349),AllocFactorMatrix,(U$4+1),FALSE)*$E350</f>
        <v>106.80710797169272</v>
      </c>
      <c r="V349" s="55">
        <f ca="1">VLOOKUP(CONCATENATE($F349," ",$G349),AllocFactorMatrix,(V$4+1),FALSE)*$E350</f>
        <v>3048.3954313760642</v>
      </c>
      <c r="W349" s="55">
        <f ca="1">VLOOKUP(CONCATENATE($F349," ",$G349),AllocFactorMatrix,(W$4+1),FALSE)*$E350</f>
        <v>7849.003000383309</v>
      </c>
      <c r="X349" s="55">
        <f ca="1">VLOOKUP(CONCATENATE($F349," ",$G349),AllocFactorMatrix,(X$4+1),FALSE)*$E350</f>
        <v>2327.7462742992834</v>
      </c>
      <c r="Y349" s="55">
        <f t="shared" ca="1" si="487"/>
        <v>13331.951814030348</v>
      </c>
      <c r="Z349" s="55">
        <f ca="1">VLOOKUP(CONCATENATE($F349," ",$G349),AllocFactorMatrix,(Z$4+1),FALSE)*$E350</f>
        <v>3180.5256992670784</v>
      </c>
      <c r="AA349" s="55">
        <f ca="1">VLOOKUP(CONCATENATE($F349," ",$G349),AllocFactorMatrix,(AA$4+1),FALSE)*$E350</f>
        <v>56.728624195278968</v>
      </c>
      <c r="AB349" s="55">
        <f t="shared" ca="1" si="484"/>
        <v>3237.2543234623572</v>
      </c>
      <c r="AC349" s="55">
        <f ca="1">VLOOKUP(CONCATENATE($F349," ",$G349),AllocFactorMatrix,(AC$4+1),FALSE)*$E350</f>
        <v>288.45809229768207</v>
      </c>
      <c r="AD349" s="55">
        <f ca="1">VLOOKUP(CONCATENATE($F349," ",$G349),AllocFactorMatrix,(AD$4+1),FALSE)*$E350</f>
        <v>89712.080725439315</v>
      </c>
      <c r="AE349" s="55">
        <f ca="1">VLOOKUP(CONCATENATE($F349," ",$G349),AllocFactorMatrix,(AE$4+1),FALSE)*$E350</f>
        <v>26926.684416597414</v>
      </c>
    </row>
    <row r="350" spans="1:31" s="48" customFormat="1" collapsed="1">
      <c r="A350" s="49"/>
      <c r="B350" s="97"/>
      <c r="D350" s="48" t="s">
        <v>184</v>
      </c>
      <c r="E350" s="54">
        <f>SUM(E1132,E1148:E1244,E1268:E1276,E1390,E1455,E1554,E1652,E1711,E1720,E1729,E1843,E1852)/8</f>
        <v>19763568.344760936</v>
      </c>
      <c r="F350" s="56" t="s">
        <v>557</v>
      </c>
      <c r="G350" s="48" t="str">
        <f>$G$15</f>
        <v>TOTAL</v>
      </c>
      <c r="H350" s="53">
        <f t="shared" ca="1" si="481"/>
        <v>19763568.344760936</v>
      </c>
      <c r="I350" s="55">
        <f t="shared" ref="I350:N350" ca="1" si="493">VLOOKUP(CONCATENATE($F350," ",$G350),AllocFactorMatrix,(I$4+1),FALSE)*$E350</f>
        <v>11043111.775916271</v>
      </c>
      <c r="J350" s="55">
        <f t="shared" ca="1" si="493"/>
        <v>2239.1324899365222</v>
      </c>
      <c r="K350" s="55">
        <f t="shared" ca="1" si="493"/>
        <v>3727.2955466183134</v>
      </c>
      <c r="L350" s="55">
        <f t="shared" ca="1" si="493"/>
        <v>2605874.9285049331</v>
      </c>
      <c r="M350" s="55">
        <f t="shared" ca="1" si="493"/>
        <v>40907.190704494111</v>
      </c>
      <c r="N350" s="55">
        <f t="shared" ca="1" si="493"/>
        <v>4807.6330581158991</v>
      </c>
      <c r="O350" s="55">
        <f t="shared" ca="1" si="483"/>
        <v>2651589.7522675432</v>
      </c>
      <c r="P350" s="55">
        <f ca="1">VLOOKUP(CONCATENATE($F350," ",$G350),AllocFactorMatrix,(P$4+1),FALSE)*$E350</f>
        <v>1396884.77470934</v>
      </c>
      <c r="Q350" s="55">
        <f ca="1">VLOOKUP(CONCATENATE($F350," ",$G350),AllocFactorMatrix,(Q$4+1),FALSE)*$E350</f>
        <v>231173.6636169159</v>
      </c>
      <c r="R350" s="55">
        <f ca="1">VLOOKUP(CONCATENATE($F350," ",$G350),AllocFactorMatrix,(R$4+1),FALSE)*$E350</f>
        <v>37750.592535985772</v>
      </c>
      <c r="S350" s="55">
        <f ca="1">VLOOKUP(CONCATENATE($F350," ",$G350),AllocFactorMatrix,(S$4+1),FALSE)*$E350</f>
        <v>1816.6739906423816</v>
      </c>
      <c r="T350" s="55">
        <f t="shared" ca="1" si="486"/>
        <v>1667625.7048528842</v>
      </c>
      <c r="U350" s="55">
        <f ca="1">VLOOKUP(CONCATENATE($F350," ",$G350),AllocFactorMatrix,(U$4+1),FALSE)*$E350</f>
        <v>64692.652405513632</v>
      </c>
      <c r="V350" s="55">
        <f ca="1">VLOOKUP(CONCATENATE($F350," ",$G350),AllocFactorMatrix,(V$4+1),FALSE)*$E350</f>
        <v>846864.67505727801</v>
      </c>
      <c r="W350" s="55">
        <f ca="1">VLOOKUP(CONCATENATE($F350," ",$G350),AllocFactorMatrix,(W$4+1),FALSE)*$E350</f>
        <v>2465786.9696041206</v>
      </c>
      <c r="X350" s="55">
        <f ca="1">VLOOKUP(CONCATENATE($F350," ",$G350),AllocFactorMatrix,(X$4+1),FALSE)*$E350</f>
        <v>448793.67111860157</v>
      </c>
      <c r="Y350" s="55">
        <f t="shared" ca="1" si="487"/>
        <v>3826137.9681855137</v>
      </c>
      <c r="Z350" s="55">
        <f ca="1">VLOOKUP(CONCATENATE($F350," ",$G350),AllocFactorMatrix,(Z$4+1),FALSE)*$E350</f>
        <v>384049.78875860351</v>
      </c>
      <c r="AA350" s="55">
        <f ca="1">VLOOKUP(CONCATENATE($F350," ",$G350),AllocFactorMatrix,(AA$4+1),FALSE)*$E350</f>
        <v>7002.3869209366703</v>
      </c>
      <c r="AB350" s="55">
        <f t="shared" ca="1" si="484"/>
        <v>391052.1756795402</v>
      </c>
      <c r="AC350" s="55">
        <f ca="1">VLOOKUP(CONCATENATE($F350," ",$G350),AllocFactorMatrix,(AC$4+1),FALSE)*$E350</f>
        <v>5537.298616907754</v>
      </c>
      <c r="AD350" s="55">
        <f ca="1">VLOOKUP(CONCATENATE($F350," ",$G350),AllocFactorMatrix,(AD$4+1),FALSE)*$E350</f>
        <v>136055.79680904764</v>
      </c>
      <c r="AE350" s="55">
        <f ca="1">VLOOKUP(CONCATENATE($F350," ",$G350),AllocFactorMatrix,(AE$4+1),FALSE)*$E350</f>
        <v>36491.444396659412</v>
      </c>
    </row>
    <row r="351" spans="1:31" s="48" customFormat="1" hidden="1" outlineLevel="1">
      <c r="A351" s="49"/>
      <c r="B351" s="97"/>
      <c r="E351" s="51"/>
      <c r="F351" s="99"/>
      <c r="G351" s="48" t="str">
        <f>$G$8</f>
        <v>PRODUCTION</v>
      </c>
      <c r="H351" s="53">
        <f t="shared" ref="H351:AE351" ca="1" si="494">H343</f>
        <v>9286891.8633333016</v>
      </c>
      <c r="I351" s="53">
        <f t="shared" ca="1" si="494"/>
        <v>4772093.1035248544</v>
      </c>
      <c r="J351" s="53">
        <f t="shared" ref="J351:K351" ca="1" si="495">J343</f>
        <v>1066.7644084029052</v>
      </c>
      <c r="K351" s="53">
        <f t="shared" ca="1" si="495"/>
        <v>1868.1237676960036</v>
      </c>
      <c r="L351" s="53">
        <f t="shared" ca="1" si="494"/>
        <v>1113888.0599729365</v>
      </c>
      <c r="M351" s="53">
        <f t="shared" ca="1" si="494"/>
        <v>15487.473425427717</v>
      </c>
      <c r="N351" s="53">
        <f t="shared" ca="1" si="494"/>
        <v>2156.3042317845252</v>
      </c>
      <c r="O351" s="53">
        <f t="shared" ca="1" si="494"/>
        <v>1131531.8376301487</v>
      </c>
      <c r="P351" s="53">
        <f t="shared" ca="1" si="494"/>
        <v>662342.34555736068</v>
      </c>
      <c r="Q351" s="53">
        <f t="shared" ca="1" si="494"/>
        <v>118978.54698933115</v>
      </c>
      <c r="R351" s="53">
        <f t="shared" ca="1" si="494"/>
        <v>24106.879386492583</v>
      </c>
      <c r="S351" s="53">
        <f t="shared" ca="1" si="494"/>
        <v>913.44440790545104</v>
      </c>
      <c r="T351" s="53">
        <f t="shared" ca="1" si="494"/>
        <v>806341.21634108981</v>
      </c>
      <c r="U351" s="53">
        <f t="shared" ca="1" si="494"/>
        <v>31406.908408518353</v>
      </c>
      <c r="V351" s="53">
        <f t="shared" ca="1" si="494"/>
        <v>424565.71909557743</v>
      </c>
      <c r="W351" s="53">
        <f t="shared" ca="1" si="494"/>
        <v>1622641.1570519605</v>
      </c>
      <c r="X351" s="53">
        <f t="shared" ca="1" si="494"/>
        <v>294326.88173105562</v>
      </c>
      <c r="Y351" s="53">
        <f t="shared" ca="1" si="494"/>
        <v>2372940.666287112</v>
      </c>
      <c r="Z351" s="53">
        <f t="shared" ca="1" si="494"/>
        <v>182125.81539886235</v>
      </c>
      <c r="AA351" s="53">
        <f t="shared" ca="1" si="494"/>
        <v>3635.5805207066228</v>
      </c>
      <c r="AB351" s="53">
        <f t="shared" ca="1" si="494"/>
        <v>185761.39591956898</v>
      </c>
      <c r="AC351" s="53">
        <f t="shared" ca="1" si="494"/>
        <v>2403.5970589203448</v>
      </c>
      <c r="AD351" s="53">
        <f t="shared" ca="1" si="494"/>
        <v>10690.718143530339</v>
      </c>
      <c r="AE351" s="53">
        <f t="shared" ca="1" si="494"/>
        <v>2194.4402519763321</v>
      </c>
    </row>
    <row r="352" spans="1:31" s="48" customFormat="1" hidden="1" outlineLevel="1">
      <c r="A352" s="49"/>
      <c r="B352" s="97"/>
      <c r="E352" s="51"/>
      <c r="F352" s="99"/>
      <c r="G352" s="48" t="str">
        <f>$G$9</f>
        <v>BULKTRAN</v>
      </c>
      <c r="H352" s="53">
        <f t="shared" ref="H352:AE352" ca="1" si="496">H344</f>
        <v>406768.41461852664</v>
      </c>
      <c r="I352" s="53">
        <f t="shared" ca="1" si="496"/>
        <v>206455.99295290012</v>
      </c>
      <c r="J352" s="53">
        <f t="shared" ref="J352:K352" ca="1" si="497">J344</f>
        <v>42.779325034598834</v>
      </c>
      <c r="K352" s="53">
        <f t="shared" ca="1" si="497"/>
        <v>72.154641252246464</v>
      </c>
      <c r="L352" s="53">
        <f t="shared" ca="1" si="496"/>
        <v>49039.404312230377</v>
      </c>
      <c r="M352" s="53">
        <f t="shared" ca="1" si="496"/>
        <v>677.03564548418206</v>
      </c>
      <c r="N352" s="53">
        <f t="shared" ca="1" si="496"/>
        <v>91.721004308121024</v>
      </c>
      <c r="O352" s="53">
        <f t="shared" ca="1" si="496"/>
        <v>49808.160962022681</v>
      </c>
      <c r="P352" s="53">
        <f t="shared" ca="1" si="496"/>
        <v>29105.329699810885</v>
      </c>
      <c r="Q352" s="53">
        <f t="shared" ca="1" si="496"/>
        <v>5328.3958234165111</v>
      </c>
      <c r="R352" s="53">
        <f t="shared" ca="1" si="496"/>
        <v>1067.4937923027908</v>
      </c>
      <c r="S352" s="53">
        <f t="shared" ca="1" si="496"/>
        <v>38.977332989114821</v>
      </c>
      <c r="T352" s="53">
        <f t="shared" ca="1" si="496"/>
        <v>35540.196648519304</v>
      </c>
      <c r="U352" s="53">
        <f t="shared" ca="1" si="496"/>
        <v>1372.8303004275256</v>
      </c>
      <c r="V352" s="53">
        <f t="shared" ca="1" si="496"/>
        <v>19045.823453778346</v>
      </c>
      <c r="W352" s="53">
        <f t="shared" ca="1" si="496"/>
        <v>72252.250188542021</v>
      </c>
      <c r="X352" s="53">
        <f t="shared" ca="1" si="496"/>
        <v>13310.49661250652</v>
      </c>
      <c r="Y352" s="53">
        <f t="shared" ca="1" si="496"/>
        <v>105981.40055525441</v>
      </c>
      <c r="Z352" s="53">
        <f t="shared" ca="1" si="496"/>
        <v>8024.3617050369094</v>
      </c>
      <c r="AA352" s="53">
        <f t="shared" ca="1" si="496"/>
        <v>159.09499905668227</v>
      </c>
      <c r="AB352" s="53">
        <f t="shared" ca="1" si="496"/>
        <v>8183.4567040935917</v>
      </c>
      <c r="AC352" s="53">
        <f t="shared" ca="1" si="496"/>
        <v>106.33161120268002</v>
      </c>
      <c r="AD352" s="53">
        <f t="shared" ca="1" si="496"/>
        <v>479.14951049185566</v>
      </c>
      <c r="AE352" s="53">
        <f t="shared" ca="1" si="496"/>
        <v>98.791707752892876</v>
      </c>
    </row>
    <row r="353" spans="1:31" s="48" customFormat="1" hidden="1" outlineLevel="1">
      <c r="A353" s="49"/>
      <c r="B353" s="97"/>
      <c r="E353" s="51"/>
      <c r="F353" s="99"/>
      <c r="G353" s="48" t="str">
        <f>$G$10</f>
        <v>SUBTRAN</v>
      </c>
      <c r="H353" s="53">
        <f t="shared" ref="H353:AE353" ca="1" si="498">H345</f>
        <v>112706.95946097633</v>
      </c>
      <c r="I353" s="53">
        <f t="shared" ca="1" si="498"/>
        <v>56883.144808681609</v>
      </c>
      <c r="J353" s="53">
        <f t="shared" ref="J353:K353" ca="1" si="499">J345</f>
        <v>8.6125683591227951</v>
      </c>
      <c r="K353" s="53">
        <f t="shared" ca="1" si="499"/>
        <v>15.473017886384136</v>
      </c>
      <c r="L353" s="53">
        <f t="shared" ca="1" si="498"/>
        <v>13574.128363108357</v>
      </c>
      <c r="M353" s="53">
        <f t="shared" ca="1" si="498"/>
        <v>188.28430865916326</v>
      </c>
      <c r="N353" s="53">
        <f t="shared" ca="1" si="498"/>
        <v>33.269304515477039</v>
      </c>
      <c r="O353" s="53">
        <f t="shared" ca="1" si="498"/>
        <v>13795.681976282998</v>
      </c>
      <c r="P353" s="53">
        <f t="shared" ca="1" si="498"/>
        <v>7820.6692012189515</v>
      </c>
      <c r="Q353" s="53">
        <f t="shared" ca="1" si="498"/>
        <v>1434.4255487924979</v>
      </c>
      <c r="R353" s="53">
        <f t="shared" ca="1" si="498"/>
        <v>372.17955790593794</v>
      </c>
      <c r="S353" s="53">
        <f t="shared" ca="1" si="498"/>
        <v>0</v>
      </c>
      <c r="T353" s="53">
        <f t="shared" ca="1" si="498"/>
        <v>9627.274307917387</v>
      </c>
      <c r="U353" s="53">
        <f t="shared" ca="1" si="498"/>
        <v>351.18191695765324</v>
      </c>
      <c r="V353" s="53">
        <f t="shared" ca="1" si="498"/>
        <v>5057.2142698370399</v>
      </c>
      <c r="W353" s="53">
        <f t="shared" ca="1" si="498"/>
        <v>24743.507209689604</v>
      </c>
      <c r="X353" s="53">
        <f t="shared" ca="1" si="498"/>
        <v>4.8519120982763122E-155</v>
      </c>
      <c r="Y353" s="53">
        <f t="shared" ca="1" si="498"/>
        <v>30151.903396484297</v>
      </c>
      <c r="Z353" s="53">
        <f t="shared" ca="1" si="498"/>
        <v>2153.1850232145957</v>
      </c>
      <c r="AA353" s="53">
        <f t="shared" ca="1" si="498"/>
        <v>42.930544732285519</v>
      </c>
      <c r="AB353" s="53">
        <f t="shared" ca="1" si="498"/>
        <v>2196.1155679468811</v>
      </c>
      <c r="AC353" s="53">
        <f t="shared" ca="1" si="498"/>
        <v>28.753817416955052</v>
      </c>
      <c r="AD353" s="53">
        <f t="shared" ca="1" si="498"/>
        <v>0</v>
      </c>
      <c r="AE353" s="53">
        <f t="shared" ca="1" si="498"/>
        <v>0</v>
      </c>
    </row>
    <row r="354" spans="1:31" s="48" customFormat="1" hidden="1" outlineLevel="1">
      <c r="A354" s="49"/>
      <c r="B354" s="97"/>
      <c r="E354" s="51"/>
      <c r="F354" s="99"/>
      <c r="G354" s="48" t="str">
        <f>$G$11</f>
        <v>DISTPRI</v>
      </c>
      <c r="H354" s="53">
        <f t="shared" ref="H354:AE354" ca="1" si="500">H346</f>
        <v>4004824.6454126225</v>
      </c>
      <c r="I354" s="53">
        <f t="shared" ca="1" si="500"/>
        <v>2619795.9735543719</v>
      </c>
      <c r="J354" s="53">
        <f t="shared" ref="J354:K354" ca="1" si="501">J346</f>
        <v>428.20594641484615</v>
      </c>
      <c r="K354" s="53">
        <f t="shared" ca="1" si="501"/>
        <v>790.79286174252297</v>
      </c>
      <c r="L354" s="53">
        <f t="shared" ca="1" si="500"/>
        <v>614260.24616283563</v>
      </c>
      <c r="M354" s="53">
        <f t="shared" ca="1" si="500"/>
        <v>8575.3113488057024</v>
      </c>
      <c r="N354" s="53">
        <f t="shared" ca="1" si="500"/>
        <v>0</v>
      </c>
      <c r="O354" s="53">
        <f t="shared" ca="1" si="500"/>
        <v>622835.55751164129</v>
      </c>
      <c r="P354" s="53">
        <f t="shared" ca="1" si="500"/>
        <v>356119.20253570721</v>
      </c>
      <c r="Q354" s="53">
        <f t="shared" ca="1" si="500"/>
        <v>64201.522212285781</v>
      </c>
      <c r="R354" s="53">
        <f t="shared" ca="1" si="500"/>
        <v>0</v>
      </c>
      <c r="S354" s="53">
        <f t="shared" ca="1" si="500"/>
        <v>0</v>
      </c>
      <c r="T354" s="53">
        <f t="shared" ca="1" si="500"/>
        <v>420320.72474799299</v>
      </c>
      <c r="U354" s="53">
        <f t="shared" ca="1" si="500"/>
        <v>16118.576799329468</v>
      </c>
      <c r="V354" s="53">
        <f t="shared" ca="1" si="500"/>
        <v>223453.1254644586</v>
      </c>
      <c r="W354" s="53">
        <f t="shared" ca="1" si="500"/>
        <v>-7.2847734347017674E-83</v>
      </c>
      <c r="X354" s="53">
        <f t="shared" ca="1" si="500"/>
        <v>7.5501558938658277E-155</v>
      </c>
      <c r="Y354" s="53">
        <f t="shared" ca="1" si="500"/>
        <v>239571.70226378806</v>
      </c>
      <c r="Z354" s="53">
        <f t="shared" ca="1" si="500"/>
        <v>97829.725198310145</v>
      </c>
      <c r="AA354" s="53">
        <f t="shared" ca="1" si="500"/>
        <v>1962.0545967264309</v>
      </c>
      <c r="AB354" s="53">
        <f t="shared" ca="1" si="500"/>
        <v>99791.779795036578</v>
      </c>
      <c r="AC354" s="53">
        <f t="shared" ca="1" si="500"/>
        <v>1289.9087316322111</v>
      </c>
      <c r="AD354" s="53">
        <f t="shared" ca="1" si="500"/>
        <v>0</v>
      </c>
      <c r="AE354" s="53">
        <f t="shared" ca="1" si="500"/>
        <v>0</v>
      </c>
    </row>
    <row r="355" spans="1:31" s="48" customFormat="1" hidden="1" outlineLevel="1">
      <c r="A355" s="49"/>
      <c r="B355" s="97"/>
      <c r="E355" s="51"/>
      <c r="F355" s="99"/>
      <c r="G355" s="48" t="str">
        <f>$G$12</f>
        <v>DISTSEC</v>
      </c>
      <c r="H355" s="53">
        <f t="shared" ref="H355:AE355" ca="1" si="502">H347</f>
        <v>1588519.614785271</v>
      </c>
      <c r="I355" s="53">
        <f t="shared" ca="1" si="502"/>
        <v>1177786.9547137916</v>
      </c>
      <c r="J355" s="53">
        <f t="shared" ref="J355:K355" ca="1" si="503">J347</f>
        <v>290.07813837441415</v>
      </c>
      <c r="K355" s="53">
        <f t="shared" ca="1" si="503"/>
        <v>374.13087648010173</v>
      </c>
      <c r="L355" s="53">
        <f t="shared" ca="1" si="502"/>
        <v>238005.99183455954</v>
      </c>
      <c r="M355" s="53">
        <f t="shared" ca="1" si="502"/>
        <v>0</v>
      </c>
      <c r="N355" s="53">
        <f t="shared" ca="1" si="502"/>
        <v>0</v>
      </c>
      <c r="O355" s="53">
        <f t="shared" ca="1" si="502"/>
        <v>238005.99183455954</v>
      </c>
      <c r="P355" s="53">
        <f t="shared" ca="1" si="502"/>
        <v>118771.2413120507</v>
      </c>
      <c r="Q355" s="53">
        <f t="shared" ca="1" si="502"/>
        <v>0</v>
      </c>
      <c r="R355" s="53">
        <f t="shared" ca="1" si="502"/>
        <v>0</v>
      </c>
      <c r="S355" s="53">
        <f t="shared" ca="1" si="502"/>
        <v>0</v>
      </c>
      <c r="T355" s="53">
        <f t="shared" ca="1" si="502"/>
        <v>118771.2413120507</v>
      </c>
      <c r="U355" s="53">
        <f t="shared" ca="1" si="502"/>
        <v>4445.2622061134698</v>
      </c>
      <c r="V355" s="53">
        <f t="shared" ca="1" si="502"/>
        <v>7.6408231891986764E-126</v>
      </c>
      <c r="W355" s="53">
        <f t="shared" ca="1" si="502"/>
        <v>-2.763722577614308E-84</v>
      </c>
      <c r="X355" s="53">
        <f t="shared" ca="1" si="502"/>
        <v>0</v>
      </c>
      <c r="Y355" s="53">
        <f t="shared" ca="1" si="502"/>
        <v>4445.2622061134698</v>
      </c>
      <c r="Z355" s="53">
        <f t="shared" ca="1" si="502"/>
        <v>33630.934184561222</v>
      </c>
      <c r="AA355" s="53">
        <f t="shared" ca="1" si="502"/>
        <v>0</v>
      </c>
      <c r="AB355" s="53">
        <f t="shared" ca="1" si="502"/>
        <v>33630.934184561222</v>
      </c>
      <c r="AC355" s="53">
        <f t="shared" ca="1" si="502"/>
        <v>397.89622574322749</v>
      </c>
      <c r="AD355" s="53">
        <f t="shared" ca="1" si="502"/>
        <v>12270.768046944262</v>
      </c>
      <c r="AE355" s="53">
        <f t="shared" ca="1" si="502"/>
        <v>2546.3572466517576</v>
      </c>
    </row>
    <row r="356" spans="1:31" s="48" customFormat="1" hidden="1" outlineLevel="1">
      <c r="A356" s="49"/>
      <c r="B356" s="97"/>
      <c r="E356" s="51"/>
      <c r="F356" s="99"/>
      <c r="G356" s="48" t="str">
        <f>$G$13</f>
        <v>ENERGY</v>
      </c>
      <c r="H356" s="53">
        <f t="shared" ref="H356:AE356" ca="1" si="504">H348</f>
        <v>2835407.7367626023</v>
      </c>
      <c r="I356" s="53">
        <f t="shared" ca="1" si="504"/>
        <v>1110482.7092880777</v>
      </c>
      <c r="J356" s="53">
        <f t="shared" ref="J356:K356" ca="1" si="505">J348</f>
        <v>180.96686688114642</v>
      </c>
      <c r="K356" s="53">
        <f t="shared" ca="1" si="505"/>
        <v>524.08103750671728</v>
      </c>
      <c r="L356" s="53">
        <f t="shared" ca="1" si="504"/>
        <v>320204.93082302349</v>
      </c>
      <c r="M356" s="53">
        <f t="shared" ca="1" si="504"/>
        <v>4463.9404321771808</v>
      </c>
      <c r="N356" s="53">
        <f t="shared" ca="1" si="504"/>
        <v>627.75497595480238</v>
      </c>
      <c r="O356" s="53">
        <f t="shared" ca="1" si="504"/>
        <v>325296.62623115547</v>
      </c>
      <c r="P356" s="53">
        <f t="shared" ca="1" si="504"/>
        <v>207502.3080297329</v>
      </c>
      <c r="Q356" s="53">
        <f t="shared" ca="1" si="504"/>
        <v>36983.504805204931</v>
      </c>
      <c r="R356" s="53">
        <f t="shared" ca="1" si="504"/>
        <v>7535.1955889274168</v>
      </c>
      <c r="S356" s="53">
        <f t="shared" ca="1" si="504"/>
        <v>285.41983149536355</v>
      </c>
      <c r="T356" s="53">
        <f t="shared" ca="1" si="504"/>
        <v>252306.4282553606</v>
      </c>
      <c r="U356" s="53">
        <f t="shared" ca="1" si="504"/>
        <v>10891.085666195455</v>
      </c>
      <c r="V356" s="53">
        <f t="shared" ca="1" si="504"/>
        <v>171694.3973422506</v>
      </c>
      <c r="W356" s="53">
        <f t="shared" ca="1" si="504"/>
        <v>738301.05215354543</v>
      </c>
      <c r="X356" s="53">
        <f t="shared" ca="1" si="504"/>
        <v>138828.5465007399</v>
      </c>
      <c r="Y356" s="53">
        <f t="shared" ca="1" si="504"/>
        <v>1059715.0816627315</v>
      </c>
      <c r="Z356" s="53">
        <f t="shared" ca="1" si="504"/>
        <v>57105.241549351158</v>
      </c>
      <c r="AA356" s="53">
        <f t="shared" ca="1" si="504"/>
        <v>1145.997635519366</v>
      </c>
      <c r="AB356" s="53">
        <f t="shared" ca="1" si="504"/>
        <v>58251.239184870523</v>
      </c>
      <c r="AC356" s="53">
        <f t="shared" ca="1" si="504"/>
        <v>1022.3530796946542</v>
      </c>
      <c r="AD356" s="53">
        <f t="shared" ca="1" si="504"/>
        <v>22903.080382641743</v>
      </c>
      <c r="AE356" s="53">
        <f t="shared" ca="1" si="504"/>
        <v>4725.1707736810104</v>
      </c>
    </row>
    <row r="357" spans="1:31" s="48" customFormat="1" hidden="1" outlineLevel="1">
      <c r="A357" s="49"/>
      <c r="B357" s="97"/>
      <c r="E357" s="51"/>
      <c r="F357" s="99"/>
      <c r="G357" s="48" t="str">
        <f>$G$14</f>
        <v>CUSTOMER</v>
      </c>
      <c r="H357" s="53">
        <f t="shared" ref="H357:AE357" ca="1" si="506">H349</f>
        <v>1528449.1103876347</v>
      </c>
      <c r="I357" s="53">
        <f t="shared" ca="1" si="506"/>
        <v>1099613.8970735974</v>
      </c>
      <c r="J357" s="53">
        <f t="shared" ref="J357:K357" ca="1" si="507">J349</f>
        <v>221.72523646948898</v>
      </c>
      <c r="K357" s="53">
        <f t="shared" ca="1" si="507"/>
        <v>82.539344054336354</v>
      </c>
      <c r="L357" s="53">
        <f t="shared" ca="1" si="506"/>
        <v>256902.167036239</v>
      </c>
      <c r="M357" s="53">
        <f t="shared" ca="1" si="506"/>
        <v>11515.145543940187</v>
      </c>
      <c r="N357" s="53">
        <f t="shared" ca="1" si="506"/>
        <v>1898.5835415529755</v>
      </c>
      <c r="O357" s="53">
        <f t="shared" ca="1" si="506"/>
        <v>270315.89612173219</v>
      </c>
      <c r="P357" s="53">
        <f t="shared" ca="1" si="506"/>
        <v>15223.678373459192</v>
      </c>
      <c r="Q357" s="53">
        <f t="shared" ca="1" si="506"/>
        <v>4247.2682378849177</v>
      </c>
      <c r="R357" s="53">
        <f t="shared" ca="1" si="506"/>
        <v>4668.8442103570478</v>
      </c>
      <c r="S357" s="53">
        <f t="shared" ca="1" si="506"/>
        <v>578.83241825245261</v>
      </c>
      <c r="T357" s="53">
        <f t="shared" ca="1" si="506"/>
        <v>24718.623239953609</v>
      </c>
      <c r="U357" s="53">
        <f t="shared" ca="1" si="506"/>
        <v>106.80710797169272</v>
      </c>
      <c r="V357" s="53">
        <f t="shared" ca="1" si="506"/>
        <v>3048.3954313760642</v>
      </c>
      <c r="W357" s="53">
        <f t="shared" ca="1" si="506"/>
        <v>7849.003000383309</v>
      </c>
      <c r="X357" s="53">
        <f t="shared" ca="1" si="506"/>
        <v>2327.7462742992834</v>
      </c>
      <c r="Y357" s="53">
        <f t="shared" ca="1" si="506"/>
        <v>13331.951814030348</v>
      </c>
      <c r="Z357" s="53">
        <f t="shared" ca="1" si="506"/>
        <v>3180.5256992670784</v>
      </c>
      <c r="AA357" s="53">
        <f t="shared" ca="1" si="506"/>
        <v>56.728624195278968</v>
      </c>
      <c r="AB357" s="53">
        <f t="shared" ca="1" si="506"/>
        <v>3237.2543234623572</v>
      </c>
      <c r="AC357" s="53">
        <f t="shared" ca="1" si="506"/>
        <v>288.45809229768207</v>
      </c>
      <c r="AD357" s="53">
        <f t="shared" ca="1" si="506"/>
        <v>89712.080725439315</v>
      </c>
      <c r="AE357" s="53">
        <f t="shared" ca="1" si="506"/>
        <v>26926.684416597414</v>
      </c>
    </row>
    <row r="358" spans="1:31" s="48" customFormat="1" collapsed="1">
      <c r="A358" s="49"/>
      <c r="B358" s="97"/>
      <c r="D358" s="48" t="s">
        <v>185</v>
      </c>
      <c r="E358" s="53">
        <f>E350</f>
        <v>19763568.344760936</v>
      </c>
      <c r="F358" s="99"/>
      <c r="G358" s="48" t="str">
        <f>$G$15</f>
        <v>TOTAL</v>
      </c>
      <c r="H358" s="53">
        <f ca="1">H350</f>
        <v>19763568.344760936</v>
      </c>
      <c r="I358" s="53">
        <f ca="1">I350</f>
        <v>11043111.775916271</v>
      </c>
      <c r="J358" s="53">
        <f ca="1">J350</f>
        <v>2239.1324899365222</v>
      </c>
      <c r="K358" s="53">
        <f ca="1">K350</f>
        <v>3727.2955466183134</v>
      </c>
      <c r="L358" s="53">
        <f t="shared" ref="L358:AE358" ca="1" si="508">L350</f>
        <v>2605874.9285049331</v>
      </c>
      <c r="M358" s="53">
        <f t="shared" ca="1" si="508"/>
        <v>40907.190704494111</v>
      </c>
      <c r="N358" s="53">
        <f t="shared" ca="1" si="508"/>
        <v>4807.6330581158991</v>
      </c>
      <c r="O358" s="53">
        <f t="shared" ca="1" si="508"/>
        <v>2651589.7522675432</v>
      </c>
      <c r="P358" s="53">
        <f t="shared" ca="1" si="508"/>
        <v>1396884.77470934</v>
      </c>
      <c r="Q358" s="53">
        <f t="shared" ca="1" si="508"/>
        <v>231173.6636169159</v>
      </c>
      <c r="R358" s="53">
        <f t="shared" ca="1" si="508"/>
        <v>37750.592535985772</v>
      </c>
      <c r="S358" s="53">
        <f t="shared" ca="1" si="508"/>
        <v>1816.6739906423816</v>
      </c>
      <c r="T358" s="53">
        <f t="shared" ca="1" si="508"/>
        <v>1667625.7048528842</v>
      </c>
      <c r="U358" s="53">
        <f t="shared" ca="1" si="508"/>
        <v>64692.652405513632</v>
      </c>
      <c r="V358" s="53">
        <f t="shared" ca="1" si="508"/>
        <v>846864.67505727801</v>
      </c>
      <c r="W358" s="53">
        <f t="shared" ca="1" si="508"/>
        <v>2465786.9696041206</v>
      </c>
      <c r="X358" s="53">
        <f t="shared" ca="1" si="508"/>
        <v>448793.67111860157</v>
      </c>
      <c r="Y358" s="53">
        <f t="shared" ca="1" si="508"/>
        <v>3826137.9681855137</v>
      </c>
      <c r="Z358" s="53">
        <f t="shared" ca="1" si="508"/>
        <v>384049.78875860351</v>
      </c>
      <c r="AA358" s="53">
        <f t="shared" ca="1" si="508"/>
        <v>7002.3869209366703</v>
      </c>
      <c r="AB358" s="53">
        <f t="shared" ca="1" si="508"/>
        <v>391052.1756795402</v>
      </c>
      <c r="AC358" s="53">
        <f t="shared" ca="1" si="508"/>
        <v>5537.298616907754</v>
      </c>
      <c r="AD358" s="53">
        <f t="shared" ca="1" si="508"/>
        <v>136055.79680904764</v>
      </c>
      <c r="AE358" s="53">
        <f t="shared" ca="1" si="508"/>
        <v>36491.444396659412</v>
      </c>
    </row>
    <row r="359" spans="1:31" s="48" customFormat="1">
      <c r="A359" s="49"/>
      <c r="B359" s="97"/>
      <c r="E359" s="53"/>
      <c r="F359" s="99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</row>
    <row r="360" spans="1:31">
      <c r="C360" s="96" t="s">
        <v>505</v>
      </c>
      <c r="E360" s="4"/>
      <c r="F360" s="99"/>
      <c r="G360" s="7"/>
      <c r="H360" s="4"/>
      <c r="I360" s="4"/>
      <c r="J360" s="46"/>
      <c r="K360" s="46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</row>
    <row r="361" spans="1:31" hidden="1" outlineLevel="1">
      <c r="E361" s="48"/>
      <c r="F361" s="167" t="str">
        <f>F368</f>
        <v>PROD_ENERGY</v>
      </c>
      <c r="G361" s="48" t="str">
        <f>$G$8</f>
        <v>PRODUCTION</v>
      </c>
      <c r="H361" s="4">
        <f t="shared" ref="H361:H424" si="509">SUBTOTAL(9,I361:AE361)</f>
        <v>0</v>
      </c>
      <c r="I361" s="5">
        <f t="shared" ref="I361:N361" si="510">VLOOKUP(CONCATENATE($F361," ",$G361),AllocFactorMatrix,(I$4+1),FALSE)*$E368</f>
        <v>0</v>
      </c>
      <c r="J361" s="47">
        <f t="shared" si="510"/>
        <v>0</v>
      </c>
      <c r="K361" s="47">
        <f t="shared" si="510"/>
        <v>0</v>
      </c>
      <c r="L361" s="5">
        <f t="shared" si="510"/>
        <v>0</v>
      </c>
      <c r="M361" s="5">
        <f t="shared" si="510"/>
        <v>0</v>
      </c>
      <c r="N361" s="5">
        <f t="shared" si="510"/>
        <v>0</v>
      </c>
      <c r="O361" s="5">
        <f t="shared" ref="O361:O368" si="511">SUBTOTAL(9,L361:N361)</f>
        <v>0</v>
      </c>
      <c r="P361" s="5">
        <f>VLOOKUP(CONCATENATE($F361," ",$G361),AllocFactorMatrix,(P$4+1),FALSE)*$E368</f>
        <v>0</v>
      </c>
      <c r="Q361" s="5">
        <f>VLOOKUP(CONCATENATE($F361," ",$G361),AllocFactorMatrix,(Q$4+1),FALSE)*$E368</f>
        <v>0</v>
      </c>
      <c r="R361" s="5">
        <f>VLOOKUP(CONCATENATE($F361," ",$G361),AllocFactorMatrix,(R$4+1),FALSE)*$E368</f>
        <v>0</v>
      </c>
      <c r="S361" s="5">
        <f>VLOOKUP(CONCATENATE($F361," ",$G361),AllocFactorMatrix,(S$4+1),FALSE)*$E368</f>
        <v>0</v>
      </c>
      <c r="T361" s="5">
        <f>SUBTOTAL(9,P361:S361)</f>
        <v>0</v>
      </c>
      <c r="U361" s="5">
        <f>VLOOKUP(CONCATENATE($F361," ",$G361),AllocFactorMatrix,(U$4+1),FALSE)*$E368</f>
        <v>0</v>
      </c>
      <c r="V361" s="5">
        <f>VLOOKUP(CONCATENATE($F361," ",$G361),AllocFactorMatrix,(V$4+1),FALSE)*$E368</f>
        <v>0</v>
      </c>
      <c r="W361" s="5">
        <f>VLOOKUP(CONCATENATE($F361," ",$G361),AllocFactorMatrix,(W$4+1),FALSE)*$E368</f>
        <v>0</v>
      </c>
      <c r="X361" s="5">
        <f>VLOOKUP(CONCATENATE($F361," ",$G361),AllocFactorMatrix,(X$4+1),FALSE)*$E368</f>
        <v>0</v>
      </c>
      <c r="Y361" s="5">
        <f>SUBTOTAL(9,U361:X361)</f>
        <v>0</v>
      </c>
      <c r="Z361" s="5">
        <f>VLOOKUP(CONCATENATE($F361," ",$G361),AllocFactorMatrix,(Z$4+1),FALSE)*$E368</f>
        <v>0</v>
      </c>
      <c r="AA361" s="5">
        <f>VLOOKUP(CONCATENATE($F361," ",$G361),AllocFactorMatrix,(AA$4+1),FALSE)*$E368</f>
        <v>0</v>
      </c>
      <c r="AB361" s="5">
        <f t="shared" ref="AB361:AB368" si="512">SUBTOTAL(9,Z361:AA361)</f>
        <v>0</v>
      </c>
      <c r="AC361" s="5">
        <f>VLOOKUP(CONCATENATE($F361," ",$G361),AllocFactorMatrix,(AC$4+1),FALSE)*$E368</f>
        <v>0</v>
      </c>
      <c r="AD361" s="5">
        <f>VLOOKUP(CONCATENATE($F361," ",$G361),AllocFactorMatrix,(AD$4+1),FALSE)*$E368</f>
        <v>0</v>
      </c>
      <c r="AE361" s="5">
        <f>VLOOKUP(CONCATENATE($F361," ",$G361),AllocFactorMatrix,(AE$4+1),FALSE)*$E368</f>
        <v>0</v>
      </c>
    </row>
    <row r="362" spans="1:31" hidden="1" outlineLevel="1">
      <c r="E362" s="48"/>
      <c r="F362" s="167" t="str">
        <f>F368</f>
        <v>PROD_ENERGY</v>
      </c>
      <c r="G362" s="48" t="str">
        <f>$G$9</f>
        <v>BULKTRAN</v>
      </c>
      <c r="H362" s="4">
        <f t="shared" si="509"/>
        <v>0</v>
      </c>
      <c r="I362" s="5">
        <f t="shared" ref="I362:N362" si="513">VLOOKUP(CONCATENATE($F362," ",$G362),AllocFactorMatrix,(I$4+1),FALSE)*$E368</f>
        <v>0</v>
      </c>
      <c r="J362" s="47">
        <f t="shared" si="513"/>
        <v>0</v>
      </c>
      <c r="K362" s="47">
        <f t="shared" si="513"/>
        <v>0</v>
      </c>
      <c r="L362" s="5">
        <f t="shared" si="513"/>
        <v>0</v>
      </c>
      <c r="M362" s="5">
        <f t="shared" si="513"/>
        <v>0</v>
      </c>
      <c r="N362" s="5">
        <f t="shared" si="513"/>
        <v>0</v>
      </c>
      <c r="O362" s="5">
        <f t="shared" si="511"/>
        <v>0</v>
      </c>
      <c r="P362" s="5">
        <f>VLOOKUP(CONCATENATE($F362," ",$G362),AllocFactorMatrix,(P$4+1),FALSE)*$E368</f>
        <v>0</v>
      </c>
      <c r="Q362" s="5">
        <f>VLOOKUP(CONCATENATE($F362," ",$G362),AllocFactorMatrix,(Q$4+1),FALSE)*$E368</f>
        <v>0</v>
      </c>
      <c r="R362" s="5">
        <f>VLOOKUP(CONCATENATE($F362," ",$G362),AllocFactorMatrix,(R$4+1),FALSE)*$E368</f>
        <v>0</v>
      </c>
      <c r="S362" s="5">
        <f>VLOOKUP(CONCATENATE($F362," ",$G362),AllocFactorMatrix,(S$4+1),FALSE)*$E368</f>
        <v>0</v>
      </c>
      <c r="T362" s="5">
        <f t="shared" ref="T362:T368" si="514">SUBTOTAL(9,P362:S362)</f>
        <v>0</v>
      </c>
      <c r="U362" s="5">
        <f>VLOOKUP(CONCATENATE($F362," ",$G362),AllocFactorMatrix,(U$4+1),FALSE)*$E368</f>
        <v>0</v>
      </c>
      <c r="V362" s="5">
        <f>VLOOKUP(CONCATENATE($F362," ",$G362),AllocFactorMatrix,(V$4+1),FALSE)*$E368</f>
        <v>0</v>
      </c>
      <c r="W362" s="5">
        <f>VLOOKUP(CONCATENATE($F362," ",$G362),AllocFactorMatrix,(W$4+1),FALSE)*$E368</f>
        <v>0</v>
      </c>
      <c r="X362" s="5">
        <f>VLOOKUP(CONCATENATE($F362," ",$G362),AllocFactorMatrix,(X$4+1),FALSE)*$E368</f>
        <v>0</v>
      </c>
      <c r="Y362" s="5">
        <f t="shared" ref="Y362:Y368" si="515">SUBTOTAL(9,U362:X362)</f>
        <v>0</v>
      </c>
      <c r="Z362" s="5">
        <f>VLOOKUP(CONCATENATE($F362," ",$G362),AllocFactorMatrix,(Z$4+1),FALSE)*$E368</f>
        <v>0</v>
      </c>
      <c r="AA362" s="5">
        <f>VLOOKUP(CONCATENATE($F362," ",$G362),AllocFactorMatrix,(AA$4+1),FALSE)*$E368</f>
        <v>0</v>
      </c>
      <c r="AB362" s="5">
        <f t="shared" si="512"/>
        <v>0</v>
      </c>
      <c r="AC362" s="5">
        <f>VLOOKUP(CONCATENATE($F362," ",$G362),AllocFactorMatrix,(AC$4+1),FALSE)*$E368</f>
        <v>0</v>
      </c>
      <c r="AD362" s="5">
        <f>VLOOKUP(CONCATENATE($F362," ",$G362),AllocFactorMatrix,(AD$4+1),FALSE)*$E368</f>
        <v>0</v>
      </c>
      <c r="AE362" s="5">
        <f>VLOOKUP(CONCATENATE($F362," ",$G362),AllocFactorMatrix,(AE$4+1),FALSE)*$E368</f>
        <v>0</v>
      </c>
    </row>
    <row r="363" spans="1:31" hidden="1" outlineLevel="1">
      <c r="E363" s="48"/>
      <c r="F363" s="167" t="str">
        <f>F368</f>
        <v>PROD_ENERGY</v>
      </c>
      <c r="G363" s="48" t="str">
        <f>$G$10</f>
        <v>SUBTRAN</v>
      </c>
      <c r="H363" s="4">
        <f t="shared" si="509"/>
        <v>0</v>
      </c>
      <c r="I363" s="5">
        <f t="shared" ref="I363:N363" si="516">VLOOKUP(CONCATENATE($F363," ",$G363),AllocFactorMatrix,(I$4+1),FALSE)*$E368</f>
        <v>0</v>
      </c>
      <c r="J363" s="47">
        <f t="shared" si="516"/>
        <v>0</v>
      </c>
      <c r="K363" s="47">
        <f t="shared" si="516"/>
        <v>0</v>
      </c>
      <c r="L363" s="5">
        <f t="shared" si="516"/>
        <v>0</v>
      </c>
      <c r="M363" s="5">
        <f t="shared" si="516"/>
        <v>0</v>
      </c>
      <c r="N363" s="5">
        <f t="shared" si="516"/>
        <v>0</v>
      </c>
      <c r="O363" s="5">
        <f t="shared" si="511"/>
        <v>0</v>
      </c>
      <c r="P363" s="5">
        <f>VLOOKUP(CONCATENATE($F363," ",$G363),AllocFactorMatrix,(P$4+1),FALSE)*$E368</f>
        <v>0</v>
      </c>
      <c r="Q363" s="5">
        <f>VLOOKUP(CONCATENATE($F363," ",$G363),AllocFactorMatrix,(Q$4+1),FALSE)*$E368</f>
        <v>0</v>
      </c>
      <c r="R363" s="5">
        <f>VLOOKUP(CONCATENATE($F363," ",$G363),AllocFactorMatrix,(R$4+1),FALSE)*$E368</f>
        <v>0</v>
      </c>
      <c r="S363" s="5">
        <f>VLOOKUP(CONCATENATE($F363," ",$G363),AllocFactorMatrix,(S$4+1),FALSE)*$E368</f>
        <v>0</v>
      </c>
      <c r="T363" s="5">
        <f t="shared" si="514"/>
        <v>0</v>
      </c>
      <c r="U363" s="5">
        <f>VLOOKUP(CONCATENATE($F363," ",$G363),AllocFactorMatrix,(U$4+1),FALSE)*$E368</f>
        <v>0</v>
      </c>
      <c r="V363" s="5">
        <f>VLOOKUP(CONCATENATE($F363," ",$G363),AllocFactorMatrix,(V$4+1),FALSE)*$E368</f>
        <v>0</v>
      </c>
      <c r="W363" s="5">
        <f>VLOOKUP(CONCATENATE($F363," ",$G363),AllocFactorMatrix,(W$4+1),FALSE)*$E368</f>
        <v>0</v>
      </c>
      <c r="X363" s="5">
        <f>VLOOKUP(CONCATENATE($F363," ",$G363),AllocFactorMatrix,(X$4+1),FALSE)*$E368</f>
        <v>0</v>
      </c>
      <c r="Y363" s="5">
        <f t="shared" si="515"/>
        <v>0</v>
      </c>
      <c r="Z363" s="5">
        <f>VLOOKUP(CONCATENATE($F363," ",$G363),AllocFactorMatrix,(Z$4+1),FALSE)*$E368</f>
        <v>0</v>
      </c>
      <c r="AA363" s="5">
        <f>VLOOKUP(CONCATENATE($F363," ",$G363),AllocFactorMatrix,(AA$4+1),FALSE)*$E368</f>
        <v>0</v>
      </c>
      <c r="AB363" s="5">
        <f t="shared" si="512"/>
        <v>0</v>
      </c>
      <c r="AC363" s="5">
        <f>VLOOKUP(CONCATENATE($F363," ",$G363),AllocFactorMatrix,(AC$4+1),FALSE)*$E368</f>
        <v>0</v>
      </c>
      <c r="AD363" s="5">
        <f>VLOOKUP(CONCATENATE($F363," ",$G363),AllocFactorMatrix,(AD$4+1),FALSE)*$E368</f>
        <v>0</v>
      </c>
      <c r="AE363" s="5">
        <f>VLOOKUP(CONCATENATE($F363," ",$G363),AllocFactorMatrix,(AE$4+1),FALSE)*$E368</f>
        <v>0</v>
      </c>
    </row>
    <row r="364" spans="1:31" hidden="1" outlineLevel="1">
      <c r="E364" s="48"/>
      <c r="F364" s="167" t="str">
        <f>F368</f>
        <v>PROD_ENERGY</v>
      </c>
      <c r="G364" s="48" t="str">
        <f>$G$11</f>
        <v>DISTPRI</v>
      </c>
      <c r="H364" s="4">
        <f t="shared" si="509"/>
        <v>0</v>
      </c>
      <c r="I364" s="5">
        <f t="shared" ref="I364:N364" si="517">VLOOKUP(CONCATENATE($F364," ",$G364),AllocFactorMatrix,(I$4+1),FALSE)*$E368</f>
        <v>0</v>
      </c>
      <c r="J364" s="47">
        <f t="shared" si="517"/>
        <v>0</v>
      </c>
      <c r="K364" s="47">
        <f t="shared" si="517"/>
        <v>0</v>
      </c>
      <c r="L364" s="5">
        <f t="shared" si="517"/>
        <v>0</v>
      </c>
      <c r="M364" s="5">
        <f t="shared" si="517"/>
        <v>0</v>
      </c>
      <c r="N364" s="5">
        <f t="shared" si="517"/>
        <v>0</v>
      </c>
      <c r="O364" s="5">
        <f t="shared" si="511"/>
        <v>0</v>
      </c>
      <c r="P364" s="5">
        <f>VLOOKUP(CONCATENATE($F364," ",$G364),AllocFactorMatrix,(P$4+1),FALSE)*$E368</f>
        <v>0</v>
      </c>
      <c r="Q364" s="5">
        <f>VLOOKUP(CONCATENATE($F364," ",$G364),AllocFactorMatrix,(Q$4+1),FALSE)*$E368</f>
        <v>0</v>
      </c>
      <c r="R364" s="5">
        <f>VLOOKUP(CONCATENATE($F364," ",$G364),AllocFactorMatrix,(R$4+1),FALSE)*$E368</f>
        <v>0</v>
      </c>
      <c r="S364" s="5">
        <f>VLOOKUP(CONCATENATE($F364," ",$G364),AllocFactorMatrix,(S$4+1),FALSE)*$E368</f>
        <v>0</v>
      </c>
      <c r="T364" s="5">
        <f t="shared" si="514"/>
        <v>0</v>
      </c>
      <c r="U364" s="5">
        <f>VLOOKUP(CONCATENATE($F364," ",$G364),AllocFactorMatrix,(U$4+1),FALSE)*$E368</f>
        <v>0</v>
      </c>
      <c r="V364" s="5">
        <f>VLOOKUP(CONCATENATE($F364," ",$G364),AllocFactorMatrix,(V$4+1),FALSE)*$E368</f>
        <v>0</v>
      </c>
      <c r="W364" s="5">
        <f>VLOOKUP(CONCATENATE($F364," ",$G364),AllocFactorMatrix,(W$4+1),FALSE)*$E368</f>
        <v>0</v>
      </c>
      <c r="X364" s="5">
        <f>VLOOKUP(CONCATENATE($F364," ",$G364),AllocFactorMatrix,(X$4+1),FALSE)*$E368</f>
        <v>0</v>
      </c>
      <c r="Y364" s="5">
        <f t="shared" si="515"/>
        <v>0</v>
      </c>
      <c r="Z364" s="5">
        <f>VLOOKUP(CONCATENATE($F364," ",$G364),AllocFactorMatrix,(Z$4+1),FALSE)*$E368</f>
        <v>0</v>
      </c>
      <c r="AA364" s="5">
        <f>VLOOKUP(CONCATENATE($F364," ",$G364),AllocFactorMatrix,(AA$4+1),FALSE)*$E368</f>
        <v>0</v>
      </c>
      <c r="AB364" s="5">
        <f t="shared" si="512"/>
        <v>0</v>
      </c>
      <c r="AC364" s="5">
        <f>VLOOKUP(CONCATENATE($F364," ",$G364),AllocFactorMatrix,(AC$4+1),FALSE)*$E368</f>
        <v>0</v>
      </c>
      <c r="AD364" s="5">
        <f>VLOOKUP(CONCATENATE($F364," ",$G364),AllocFactorMatrix,(AD$4+1),FALSE)*$E368</f>
        <v>0</v>
      </c>
      <c r="AE364" s="5">
        <f>VLOOKUP(CONCATENATE($F364," ",$G364),AllocFactorMatrix,(AE$4+1),FALSE)*$E368</f>
        <v>0</v>
      </c>
    </row>
    <row r="365" spans="1:31" hidden="1" outlineLevel="1">
      <c r="E365" s="48"/>
      <c r="F365" s="167" t="str">
        <f>F368</f>
        <v>PROD_ENERGY</v>
      </c>
      <c r="G365" s="48" t="str">
        <f>$G$12</f>
        <v>DISTSEC</v>
      </c>
      <c r="H365" s="4">
        <f t="shared" si="509"/>
        <v>0</v>
      </c>
      <c r="I365" s="5">
        <f t="shared" ref="I365:N365" si="518">VLOOKUP(CONCATENATE($F365," ",$G365),AllocFactorMatrix,(I$4+1),FALSE)*$E368</f>
        <v>0</v>
      </c>
      <c r="J365" s="47">
        <f t="shared" si="518"/>
        <v>0</v>
      </c>
      <c r="K365" s="47">
        <f t="shared" si="518"/>
        <v>0</v>
      </c>
      <c r="L365" s="5">
        <f t="shared" si="518"/>
        <v>0</v>
      </c>
      <c r="M365" s="5">
        <f t="shared" si="518"/>
        <v>0</v>
      </c>
      <c r="N365" s="5">
        <f t="shared" si="518"/>
        <v>0</v>
      </c>
      <c r="O365" s="5">
        <f t="shared" si="511"/>
        <v>0</v>
      </c>
      <c r="P365" s="5">
        <f>VLOOKUP(CONCATENATE($F365," ",$G365),AllocFactorMatrix,(P$4+1),FALSE)*$E368</f>
        <v>0</v>
      </c>
      <c r="Q365" s="5">
        <f>VLOOKUP(CONCATENATE($F365," ",$G365),AllocFactorMatrix,(Q$4+1),FALSE)*$E368</f>
        <v>0</v>
      </c>
      <c r="R365" s="5">
        <f>VLOOKUP(CONCATENATE($F365," ",$G365),AllocFactorMatrix,(R$4+1),FALSE)*$E368</f>
        <v>0</v>
      </c>
      <c r="S365" s="5">
        <f>VLOOKUP(CONCATENATE($F365," ",$G365),AllocFactorMatrix,(S$4+1),FALSE)*$E368</f>
        <v>0</v>
      </c>
      <c r="T365" s="5">
        <f t="shared" si="514"/>
        <v>0</v>
      </c>
      <c r="U365" s="5">
        <f>VLOOKUP(CONCATENATE($F365," ",$G365),AllocFactorMatrix,(U$4+1),FALSE)*$E368</f>
        <v>0</v>
      </c>
      <c r="V365" s="5">
        <f>VLOOKUP(CONCATENATE($F365," ",$G365),AllocFactorMatrix,(V$4+1),FALSE)*$E368</f>
        <v>0</v>
      </c>
      <c r="W365" s="5">
        <f>VLOOKUP(CONCATENATE($F365," ",$G365),AllocFactorMatrix,(W$4+1),FALSE)*$E368</f>
        <v>0</v>
      </c>
      <c r="X365" s="5">
        <f>VLOOKUP(CONCATENATE($F365," ",$G365),AllocFactorMatrix,(X$4+1),FALSE)*$E368</f>
        <v>0</v>
      </c>
      <c r="Y365" s="5">
        <f t="shared" si="515"/>
        <v>0</v>
      </c>
      <c r="Z365" s="5">
        <f>VLOOKUP(CONCATENATE($F365," ",$G365),AllocFactorMatrix,(Z$4+1),FALSE)*$E368</f>
        <v>0</v>
      </c>
      <c r="AA365" s="5">
        <f>VLOOKUP(CONCATENATE($F365," ",$G365),AllocFactorMatrix,(AA$4+1),FALSE)*$E368</f>
        <v>0</v>
      </c>
      <c r="AB365" s="5">
        <f t="shared" si="512"/>
        <v>0</v>
      </c>
      <c r="AC365" s="5">
        <f>VLOOKUP(CONCATENATE($F365," ",$G365),AllocFactorMatrix,(AC$4+1),FALSE)*$E368</f>
        <v>0</v>
      </c>
      <c r="AD365" s="5">
        <f>VLOOKUP(CONCATENATE($F365," ",$G365),AllocFactorMatrix,(AD$4+1),FALSE)*$E368</f>
        <v>0</v>
      </c>
      <c r="AE365" s="5">
        <f>VLOOKUP(CONCATENATE($F365," ",$G365),AllocFactorMatrix,(AE$4+1),FALSE)*$E368</f>
        <v>0</v>
      </c>
    </row>
    <row r="366" spans="1:31" hidden="1" outlineLevel="1">
      <c r="E366" s="48"/>
      <c r="F366" s="167" t="str">
        <f>F368</f>
        <v>PROD_ENERGY</v>
      </c>
      <c r="G366" s="48" t="str">
        <f>$G$13</f>
        <v>ENERGY</v>
      </c>
      <c r="H366" s="4">
        <f t="shared" si="509"/>
        <v>-480400.99999999988</v>
      </c>
      <c r="I366" s="5">
        <f t="shared" ref="I366:N366" si="519">VLOOKUP(CONCATENATE($F366," ",$G366),AllocFactorMatrix,(I$4+1),FALSE)*$E368</f>
        <v>-187944.20997626093</v>
      </c>
      <c r="J366" s="47">
        <f t="shared" si="519"/>
        <v>-30.076215595628693</v>
      </c>
      <c r="K366" s="47">
        <f t="shared" si="519"/>
        <v>-86.721777124428485</v>
      </c>
      <c r="L366" s="5">
        <f t="shared" si="519"/>
        <v>-54194.424194090672</v>
      </c>
      <c r="M366" s="5">
        <f t="shared" si="519"/>
        <v>-755.85095295821429</v>
      </c>
      <c r="N366" s="5">
        <f t="shared" si="519"/>
        <v>-105.66732263129931</v>
      </c>
      <c r="O366" s="5">
        <f t="shared" si="511"/>
        <v>-55055.942469680187</v>
      </c>
      <c r="P366" s="5">
        <f>VLOOKUP(CONCATENATE($F366," ",$G366),AllocFactorMatrix,(P$4+1),FALSE)*$E368</f>
        <v>-35134.656371064688</v>
      </c>
      <c r="Q366" s="5">
        <f>VLOOKUP(CONCATENATE($F366," ",$G366),AllocFactorMatrix,(Q$4+1),FALSE)*$E368</f>
        <v>-6274.9931319301277</v>
      </c>
      <c r="R366" s="5">
        <f>VLOOKUP(CONCATENATE($F366," ",$G366),AllocFactorMatrix,(R$4+1),FALSE)*$E368</f>
        <v>-1277.8184015789197</v>
      </c>
      <c r="S366" s="5">
        <f>VLOOKUP(CONCATENATE($F366," ",$G366),AllocFactorMatrix,(S$4+1),FALSE)*$E368</f>
        <v>-48.263633479863429</v>
      </c>
      <c r="T366" s="5">
        <f t="shared" si="514"/>
        <v>-42735.731538053602</v>
      </c>
      <c r="U366" s="5">
        <f>VLOOKUP(CONCATENATE($F366," ",$G366),AllocFactorMatrix,(U$4+1),FALSE)*$E368</f>
        <v>-1842.6792136990546</v>
      </c>
      <c r="V366" s="5">
        <f>VLOOKUP(CONCATENATE($F366," ",$G366),AllocFactorMatrix,(V$4+1),FALSE)*$E368</f>
        <v>-29133.108725910759</v>
      </c>
      <c r="W366" s="5">
        <f>VLOOKUP(CONCATENATE($F366," ",$G366),AllocFactorMatrix,(W$4+1),FALSE)*$E368</f>
        <v>-125296.75906122854</v>
      </c>
      <c r="X366" s="5">
        <f>VLOOKUP(CONCATENATE($F366," ",$G366),AllocFactorMatrix,(X$4+1),FALSE)*$E368</f>
        <v>-23569.629071617735</v>
      </c>
      <c r="Y366" s="5">
        <f t="shared" si="515"/>
        <v>-179842.17607245609</v>
      </c>
      <c r="Z366" s="5">
        <f>VLOOKUP(CONCATENATE($F366," ",$G366),AllocFactorMatrix,(Z$4+1),FALSE)*$E368</f>
        <v>-9665.1811674976198</v>
      </c>
      <c r="AA366" s="5">
        <f>VLOOKUP(CONCATENATE($F366," ",$G366),AllocFactorMatrix,(AA$4+1),FALSE)*$E368</f>
        <v>-193.92993214618011</v>
      </c>
      <c r="AB366" s="5">
        <f t="shared" si="512"/>
        <v>-9859.1110996438001</v>
      </c>
      <c r="AC366" s="5">
        <f>VLOOKUP(CONCATENATE($F366," ",$G366),AllocFactorMatrix,(AC$4+1),FALSE)*$E368</f>
        <v>-172.98633107743021</v>
      </c>
      <c r="AD366" s="5">
        <f>VLOOKUP(CONCATENATE($F366," ",$G366),AllocFactorMatrix,(AD$4+1),FALSE)*$E368</f>
        <v>-3874.8345716315312</v>
      </c>
      <c r="AE366" s="5">
        <f>VLOOKUP(CONCATENATE($F366," ",$G366),AllocFactorMatrix,(AE$4+1),FALSE)*$E368</f>
        <v>-799.20994847621137</v>
      </c>
    </row>
    <row r="367" spans="1:31" hidden="1" outlineLevel="1">
      <c r="E367" s="48"/>
      <c r="F367" s="167" t="str">
        <f>F368</f>
        <v>PROD_ENERGY</v>
      </c>
      <c r="G367" s="48" t="str">
        <f>$G$14</f>
        <v>CUSTOMER</v>
      </c>
      <c r="H367" s="4">
        <f t="shared" si="509"/>
        <v>0</v>
      </c>
      <c r="I367" s="5">
        <f t="shared" ref="I367:N367" si="520">VLOOKUP(CONCATENATE($F367," ",$G367),AllocFactorMatrix,(I$4+1),FALSE)*$E368</f>
        <v>0</v>
      </c>
      <c r="J367" s="47">
        <f t="shared" si="520"/>
        <v>0</v>
      </c>
      <c r="K367" s="47">
        <f t="shared" si="520"/>
        <v>0</v>
      </c>
      <c r="L367" s="5">
        <f t="shared" si="520"/>
        <v>0</v>
      </c>
      <c r="M367" s="5">
        <f t="shared" si="520"/>
        <v>0</v>
      </c>
      <c r="N367" s="5">
        <f t="shared" si="520"/>
        <v>0</v>
      </c>
      <c r="O367" s="5">
        <f t="shared" si="511"/>
        <v>0</v>
      </c>
      <c r="P367" s="5">
        <f>VLOOKUP(CONCATENATE($F367," ",$G367),AllocFactorMatrix,(P$4+1),FALSE)*$E368</f>
        <v>0</v>
      </c>
      <c r="Q367" s="5">
        <f>VLOOKUP(CONCATENATE($F367," ",$G367),AllocFactorMatrix,(Q$4+1),FALSE)*$E368</f>
        <v>0</v>
      </c>
      <c r="R367" s="5">
        <f>VLOOKUP(CONCATENATE($F367," ",$G367),AllocFactorMatrix,(R$4+1),FALSE)*$E368</f>
        <v>0</v>
      </c>
      <c r="S367" s="5">
        <f>VLOOKUP(CONCATENATE($F367," ",$G367),AllocFactorMatrix,(S$4+1),FALSE)*$E368</f>
        <v>0</v>
      </c>
      <c r="T367" s="5">
        <f t="shared" si="514"/>
        <v>0</v>
      </c>
      <c r="U367" s="5">
        <f>VLOOKUP(CONCATENATE($F367," ",$G367),AllocFactorMatrix,(U$4+1),FALSE)*$E368</f>
        <v>0</v>
      </c>
      <c r="V367" s="5">
        <f>VLOOKUP(CONCATENATE($F367," ",$G367),AllocFactorMatrix,(V$4+1),FALSE)*$E368</f>
        <v>0</v>
      </c>
      <c r="W367" s="5">
        <f>VLOOKUP(CONCATENATE($F367," ",$G367),AllocFactorMatrix,(W$4+1),FALSE)*$E368</f>
        <v>0</v>
      </c>
      <c r="X367" s="5">
        <f>VLOOKUP(CONCATENATE($F367," ",$G367),AllocFactorMatrix,(X$4+1),FALSE)*$E368</f>
        <v>0</v>
      </c>
      <c r="Y367" s="5">
        <f t="shared" si="515"/>
        <v>0</v>
      </c>
      <c r="Z367" s="5">
        <f>VLOOKUP(CONCATENATE($F367," ",$G367),AllocFactorMatrix,(Z$4+1),FALSE)*$E368</f>
        <v>0</v>
      </c>
      <c r="AA367" s="5">
        <f>VLOOKUP(CONCATENATE($F367," ",$G367),AllocFactorMatrix,(AA$4+1),FALSE)*$E368</f>
        <v>0</v>
      </c>
      <c r="AB367" s="5">
        <f t="shared" si="512"/>
        <v>0</v>
      </c>
      <c r="AC367" s="5">
        <f>VLOOKUP(CONCATENATE($F367," ",$G367),AllocFactorMatrix,(AC$4+1),FALSE)*$E368</f>
        <v>0</v>
      </c>
      <c r="AD367" s="5">
        <f>VLOOKUP(CONCATENATE($F367," ",$G367),AllocFactorMatrix,(AD$4+1),FALSE)*$E368</f>
        <v>0</v>
      </c>
      <c r="AE367" s="5">
        <f>VLOOKUP(CONCATENATE($F367," ",$G367),AllocFactorMatrix,(AE$4+1),FALSE)*$E368</f>
        <v>0</v>
      </c>
    </row>
    <row r="368" spans="1:31" collapsed="1">
      <c r="D368" s="48" t="str">
        <f>+D1880</f>
        <v>Adj 3 - Env Surcharge - Remove Mitchell FGD Expenses</v>
      </c>
      <c r="E368" s="54">
        <f>+ROUND(E1880/8,0)</f>
        <v>-480401</v>
      </c>
      <c r="F368" s="88" t="str">
        <f>+F1880</f>
        <v>PROD_ENERGY</v>
      </c>
      <c r="G368" s="48" t="str">
        <f>$G$15</f>
        <v>TOTAL</v>
      </c>
      <c r="H368" s="4">
        <f t="shared" si="509"/>
        <v>-480400.99999999988</v>
      </c>
      <c r="I368" s="5">
        <f t="shared" ref="I368:N368" si="521">VLOOKUP(CONCATENATE($F368," ",$G368),AllocFactorMatrix,(I$4+1),FALSE)*$E368</f>
        <v>-187944.20997626093</v>
      </c>
      <c r="J368" s="47">
        <f t="shared" si="521"/>
        <v>-30.076215595628693</v>
      </c>
      <c r="K368" s="47">
        <f t="shared" si="521"/>
        <v>-86.721777124428485</v>
      </c>
      <c r="L368" s="5">
        <f t="shared" si="521"/>
        <v>-54194.424194090672</v>
      </c>
      <c r="M368" s="5">
        <f t="shared" si="521"/>
        <v>-755.85095295821429</v>
      </c>
      <c r="N368" s="5">
        <f t="shared" si="521"/>
        <v>-105.66732263129931</v>
      </c>
      <c r="O368" s="5">
        <f t="shared" si="511"/>
        <v>-55055.942469680187</v>
      </c>
      <c r="P368" s="5">
        <f>VLOOKUP(CONCATENATE($F368," ",$G368),AllocFactorMatrix,(P$4+1),FALSE)*$E368</f>
        <v>-35134.656371064688</v>
      </c>
      <c r="Q368" s="5">
        <f>VLOOKUP(CONCATENATE($F368," ",$G368),AllocFactorMatrix,(Q$4+1),FALSE)*$E368</f>
        <v>-6274.9931319301277</v>
      </c>
      <c r="R368" s="5">
        <f>VLOOKUP(CONCATENATE($F368," ",$G368),AllocFactorMatrix,(R$4+1),FALSE)*$E368</f>
        <v>-1277.8184015789197</v>
      </c>
      <c r="S368" s="5">
        <f>VLOOKUP(CONCATENATE($F368," ",$G368),AllocFactorMatrix,(S$4+1),FALSE)*$E368</f>
        <v>-48.263633479863429</v>
      </c>
      <c r="T368" s="5">
        <f t="shared" si="514"/>
        <v>-42735.731538053602</v>
      </c>
      <c r="U368" s="5">
        <f>VLOOKUP(CONCATENATE($F368," ",$G368),AllocFactorMatrix,(U$4+1),FALSE)*$E368</f>
        <v>-1842.6792136990546</v>
      </c>
      <c r="V368" s="5">
        <f>VLOOKUP(CONCATENATE($F368," ",$G368),AllocFactorMatrix,(V$4+1),FALSE)*$E368</f>
        <v>-29133.108725910759</v>
      </c>
      <c r="W368" s="5">
        <f>VLOOKUP(CONCATENATE($F368," ",$G368),AllocFactorMatrix,(W$4+1),FALSE)*$E368</f>
        <v>-125296.75906122854</v>
      </c>
      <c r="X368" s="5">
        <f>VLOOKUP(CONCATENATE($F368," ",$G368),AllocFactorMatrix,(X$4+1),FALSE)*$E368</f>
        <v>-23569.629071617735</v>
      </c>
      <c r="Y368" s="5">
        <f t="shared" si="515"/>
        <v>-179842.17607245609</v>
      </c>
      <c r="Z368" s="5">
        <f>VLOOKUP(CONCATENATE($F368," ",$G368),AllocFactorMatrix,(Z$4+1),FALSE)*$E368</f>
        <v>-9665.1811674976198</v>
      </c>
      <c r="AA368" s="5">
        <f>VLOOKUP(CONCATENATE($F368," ",$G368),AllocFactorMatrix,(AA$4+1),FALSE)*$E368</f>
        <v>-193.92993214618011</v>
      </c>
      <c r="AB368" s="5">
        <f t="shared" si="512"/>
        <v>-9859.1110996438001</v>
      </c>
      <c r="AC368" s="5">
        <f>VLOOKUP(CONCATENATE($F368," ",$G368),AllocFactorMatrix,(AC$4+1),FALSE)*$E368</f>
        <v>-172.98633107743021</v>
      </c>
      <c r="AD368" s="5">
        <f>VLOOKUP(CONCATENATE($F368," ",$G368),AllocFactorMatrix,(AD$4+1),FALSE)*$E368</f>
        <v>-3874.8345716315312</v>
      </c>
      <c r="AE368" s="5">
        <f>VLOOKUP(CONCATENATE($F368," ",$G368),AllocFactorMatrix,(AE$4+1),FALSE)*$E368</f>
        <v>-799.20994847621137</v>
      </c>
    </row>
    <row r="369" spans="4:31" hidden="1" outlineLevel="1">
      <c r="E369" s="48"/>
      <c r="F369" s="167" t="str">
        <f>F376</f>
        <v>PROD_ENERGY</v>
      </c>
      <c r="G369" s="48" t="str">
        <f>$G$8</f>
        <v>PRODUCTION</v>
      </c>
      <c r="H369" s="4">
        <f t="shared" si="509"/>
        <v>0</v>
      </c>
      <c r="I369" s="5">
        <f t="shared" ref="I369:N369" si="522">VLOOKUP(CONCATENATE($F369," ",$G369),AllocFactorMatrix,(I$4+1),FALSE)*$E376</f>
        <v>0</v>
      </c>
      <c r="J369" s="47">
        <f t="shared" si="522"/>
        <v>0</v>
      </c>
      <c r="K369" s="47">
        <f t="shared" si="522"/>
        <v>0</v>
      </c>
      <c r="L369" s="5">
        <f t="shared" si="522"/>
        <v>0</v>
      </c>
      <c r="M369" s="5">
        <f t="shared" si="522"/>
        <v>0</v>
      </c>
      <c r="N369" s="5">
        <f t="shared" si="522"/>
        <v>0</v>
      </c>
      <c r="O369" s="5">
        <f t="shared" ref="O369:O376" si="523">SUBTOTAL(9,L369:N369)</f>
        <v>0</v>
      </c>
      <c r="P369" s="5">
        <f>VLOOKUP(CONCATENATE($F369," ",$G369),AllocFactorMatrix,(P$4+1),FALSE)*$E376</f>
        <v>0</v>
      </c>
      <c r="Q369" s="5">
        <f>VLOOKUP(CONCATENATE($F369," ",$G369),AllocFactorMatrix,(Q$4+1),FALSE)*$E376</f>
        <v>0</v>
      </c>
      <c r="R369" s="5">
        <f>VLOOKUP(CONCATENATE($F369," ",$G369),AllocFactorMatrix,(R$4+1),FALSE)*$E376</f>
        <v>0</v>
      </c>
      <c r="S369" s="5">
        <f>VLOOKUP(CONCATENATE($F369," ",$G369),AllocFactorMatrix,(S$4+1),FALSE)*$E376</f>
        <v>0</v>
      </c>
      <c r="T369" s="5">
        <f>SUBTOTAL(9,P369:S369)</f>
        <v>0</v>
      </c>
      <c r="U369" s="5">
        <f>VLOOKUP(CONCATENATE($F369," ",$G369),AllocFactorMatrix,(U$4+1),FALSE)*$E376</f>
        <v>0</v>
      </c>
      <c r="V369" s="5">
        <f>VLOOKUP(CONCATENATE($F369," ",$G369),AllocFactorMatrix,(V$4+1),FALSE)*$E376</f>
        <v>0</v>
      </c>
      <c r="W369" s="5">
        <f>VLOOKUP(CONCATENATE($F369," ",$G369),AllocFactorMatrix,(W$4+1),FALSE)*$E376</f>
        <v>0</v>
      </c>
      <c r="X369" s="5">
        <f>VLOOKUP(CONCATENATE($F369," ",$G369),AllocFactorMatrix,(X$4+1),FALSE)*$E376</f>
        <v>0</v>
      </c>
      <c r="Y369" s="5">
        <f>SUBTOTAL(9,U369:X369)</f>
        <v>0</v>
      </c>
      <c r="Z369" s="5">
        <f>VLOOKUP(CONCATENATE($F369," ",$G369),AllocFactorMatrix,(Z$4+1),FALSE)*$E376</f>
        <v>0</v>
      </c>
      <c r="AA369" s="5">
        <f>VLOOKUP(CONCATENATE($F369," ",$G369),AllocFactorMatrix,(AA$4+1),FALSE)*$E376</f>
        <v>0</v>
      </c>
      <c r="AB369" s="5">
        <f t="shared" ref="AB369:AB376" si="524">SUBTOTAL(9,Z369:AA369)</f>
        <v>0</v>
      </c>
      <c r="AC369" s="5">
        <f>VLOOKUP(CONCATENATE($F369," ",$G369),AllocFactorMatrix,(AC$4+1),FALSE)*$E376</f>
        <v>0</v>
      </c>
      <c r="AD369" s="5">
        <f>VLOOKUP(CONCATENATE($F369," ",$G369),AllocFactorMatrix,(AD$4+1),FALSE)*$E376</f>
        <v>0</v>
      </c>
      <c r="AE369" s="5">
        <f>VLOOKUP(CONCATENATE($F369," ",$G369),AllocFactorMatrix,(AE$4+1),FALSE)*$E376</f>
        <v>0</v>
      </c>
    </row>
    <row r="370" spans="4:31" hidden="1" outlineLevel="1">
      <c r="E370" s="48"/>
      <c r="F370" s="167" t="str">
        <f>F376</f>
        <v>PROD_ENERGY</v>
      </c>
      <c r="G370" s="48" t="str">
        <f>$G$9</f>
        <v>BULKTRAN</v>
      </c>
      <c r="H370" s="4">
        <f t="shared" si="509"/>
        <v>0</v>
      </c>
      <c r="I370" s="5">
        <f t="shared" ref="I370:N370" si="525">VLOOKUP(CONCATENATE($F370," ",$G370),AllocFactorMatrix,(I$4+1),FALSE)*$E376</f>
        <v>0</v>
      </c>
      <c r="J370" s="47">
        <f t="shared" si="525"/>
        <v>0</v>
      </c>
      <c r="K370" s="47">
        <f t="shared" si="525"/>
        <v>0</v>
      </c>
      <c r="L370" s="5">
        <f t="shared" si="525"/>
        <v>0</v>
      </c>
      <c r="M370" s="5">
        <f t="shared" si="525"/>
        <v>0</v>
      </c>
      <c r="N370" s="5">
        <f t="shared" si="525"/>
        <v>0</v>
      </c>
      <c r="O370" s="5">
        <f t="shared" si="523"/>
        <v>0</v>
      </c>
      <c r="P370" s="5">
        <f>VLOOKUP(CONCATENATE($F370," ",$G370),AllocFactorMatrix,(P$4+1),FALSE)*$E376</f>
        <v>0</v>
      </c>
      <c r="Q370" s="5">
        <f>VLOOKUP(CONCATENATE($F370," ",$G370),AllocFactorMatrix,(Q$4+1),FALSE)*$E376</f>
        <v>0</v>
      </c>
      <c r="R370" s="5">
        <f>VLOOKUP(CONCATENATE($F370," ",$G370),AllocFactorMatrix,(R$4+1),FALSE)*$E376</f>
        <v>0</v>
      </c>
      <c r="S370" s="5">
        <f>VLOOKUP(CONCATENATE($F370," ",$G370),AllocFactorMatrix,(S$4+1),FALSE)*$E376</f>
        <v>0</v>
      </c>
      <c r="T370" s="5">
        <f t="shared" ref="T370:T376" si="526">SUBTOTAL(9,P370:S370)</f>
        <v>0</v>
      </c>
      <c r="U370" s="5">
        <f>VLOOKUP(CONCATENATE($F370," ",$G370),AllocFactorMatrix,(U$4+1),FALSE)*$E376</f>
        <v>0</v>
      </c>
      <c r="V370" s="5">
        <f>VLOOKUP(CONCATENATE($F370," ",$G370),AllocFactorMatrix,(V$4+1),FALSE)*$E376</f>
        <v>0</v>
      </c>
      <c r="W370" s="5">
        <f>VLOOKUP(CONCATENATE($F370," ",$G370),AllocFactorMatrix,(W$4+1),FALSE)*$E376</f>
        <v>0</v>
      </c>
      <c r="X370" s="5">
        <f>VLOOKUP(CONCATENATE($F370," ",$G370),AllocFactorMatrix,(X$4+1),FALSE)*$E376</f>
        <v>0</v>
      </c>
      <c r="Y370" s="5">
        <f t="shared" ref="Y370:Y376" si="527">SUBTOTAL(9,U370:X370)</f>
        <v>0</v>
      </c>
      <c r="Z370" s="5">
        <f>VLOOKUP(CONCATENATE($F370," ",$G370),AllocFactorMatrix,(Z$4+1),FALSE)*$E376</f>
        <v>0</v>
      </c>
      <c r="AA370" s="5">
        <f>VLOOKUP(CONCATENATE($F370," ",$G370),AllocFactorMatrix,(AA$4+1),FALSE)*$E376</f>
        <v>0</v>
      </c>
      <c r="AB370" s="5">
        <f t="shared" si="524"/>
        <v>0</v>
      </c>
      <c r="AC370" s="5">
        <f>VLOOKUP(CONCATENATE($F370," ",$G370),AllocFactorMatrix,(AC$4+1),FALSE)*$E376</f>
        <v>0</v>
      </c>
      <c r="AD370" s="5">
        <f>VLOOKUP(CONCATENATE($F370," ",$G370),AllocFactorMatrix,(AD$4+1),FALSE)*$E376</f>
        <v>0</v>
      </c>
      <c r="AE370" s="5">
        <f>VLOOKUP(CONCATENATE($F370," ",$G370),AllocFactorMatrix,(AE$4+1),FALSE)*$E376</f>
        <v>0</v>
      </c>
    </row>
    <row r="371" spans="4:31" hidden="1" outlineLevel="1">
      <c r="E371" s="48"/>
      <c r="F371" s="167" t="str">
        <f>F376</f>
        <v>PROD_ENERGY</v>
      </c>
      <c r="G371" s="48" t="str">
        <f>$G$10</f>
        <v>SUBTRAN</v>
      </c>
      <c r="H371" s="4">
        <f t="shared" si="509"/>
        <v>0</v>
      </c>
      <c r="I371" s="5">
        <f t="shared" ref="I371:N371" si="528">VLOOKUP(CONCATENATE($F371," ",$G371),AllocFactorMatrix,(I$4+1),FALSE)*$E376</f>
        <v>0</v>
      </c>
      <c r="J371" s="47">
        <f t="shared" si="528"/>
        <v>0</v>
      </c>
      <c r="K371" s="47">
        <f t="shared" si="528"/>
        <v>0</v>
      </c>
      <c r="L371" s="5">
        <f t="shared" si="528"/>
        <v>0</v>
      </c>
      <c r="M371" s="5">
        <f t="shared" si="528"/>
        <v>0</v>
      </c>
      <c r="N371" s="5">
        <f t="shared" si="528"/>
        <v>0</v>
      </c>
      <c r="O371" s="5">
        <f t="shared" si="523"/>
        <v>0</v>
      </c>
      <c r="P371" s="5">
        <f>VLOOKUP(CONCATENATE($F371," ",$G371),AllocFactorMatrix,(P$4+1),FALSE)*$E376</f>
        <v>0</v>
      </c>
      <c r="Q371" s="5">
        <f>VLOOKUP(CONCATENATE($F371," ",$G371),AllocFactorMatrix,(Q$4+1),FALSE)*$E376</f>
        <v>0</v>
      </c>
      <c r="R371" s="5">
        <f>VLOOKUP(CONCATENATE($F371," ",$G371),AllocFactorMatrix,(R$4+1),FALSE)*$E376</f>
        <v>0</v>
      </c>
      <c r="S371" s="5">
        <f>VLOOKUP(CONCATENATE($F371," ",$G371),AllocFactorMatrix,(S$4+1),FALSE)*$E376</f>
        <v>0</v>
      </c>
      <c r="T371" s="5">
        <f t="shared" si="526"/>
        <v>0</v>
      </c>
      <c r="U371" s="5">
        <f>VLOOKUP(CONCATENATE($F371," ",$G371),AllocFactorMatrix,(U$4+1),FALSE)*$E376</f>
        <v>0</v>
      </c>
      <c r="V371" s="5">
        <f>VLOOKUP(CONCATENATE($F371," ",$G371),AllocFactorMatrix,(V$4+1),FALSE)*$E376</f>
        <v>0</v>
      </c>
      <c r="W371" s="5">
        <f>VLOOKUP(CONCATENATE($F371," ",$G371),AllocFactorMatrix,(W$4+1),FALSE)*$E376</f>
        <v>0</v>
      </c>
      <c r="X371" s="5">
        <f>VLOOKUP(CONCATENATE($F371," ",$G371),AllocFactorMatrix,(X$4+1),FALSE)*$E376</f>
        <v>0</v>
      </c>
      <c r="Y371" s="5">
        <f t="shared" si="527"/>
        <v>0</v>
      </c>
      <c r="Z371" s="5">
        <f>VLOOKUP(CONCATENATE($F371," ",$G371),AllocFactorMatrix,(Z$4+1),FALSE)*$E376</f>
        <v>0</v>
      </c>
      <c r="AA371" s="5">
        <f>VLOOKUP(CONCATENATE($F371," ",$G371),AllocFactorMatrix,(AA$4+1),FALSE)*$E376</f>
        <v>0</v>
      </c>
      <c r="AB371" s="5">
        <f t="shared" si="524"/>
        <v>0</v>
      </c>
      <c r="AC371" s="5">
        <f>VLOOKUP(CONCATENATE($F371," ",$G371),AllocFactorMatrix,(AC$4+1),FALSE)*$E376</f>
        <v>0</v>
      </c>
      <c r="AD371" s="5">
        <f>VLOOKUP(CONCATENATE($F371," ",$G371),AllocFactorMatrix,(AD$4+1),FALSE)*$E376</f>
        <v>0</v>
      </c>
      <c r="AE371" s="5">
        <f>VLOOKUP(CONCATENATE($F371," ",$G371),AllocFactorMatrix,(AE$4+1),FALSE)*$E376</f>
        <v>0</v>
      </c>
    </row>
    <row r="372" spans="4:31" hidden="1" outlineLevel="1">
      <c r="E372" s="48"/>
      <c r="F372" s="167" t="str">
        <f>F376</f>
        <v>PROD_ENERGY</v>
      </c>
      <c r="G372" s="48" t="str">
        <f>$G$11</f>
        <v>DISTPRI</v>
      </c>
      <c r="H372" s="4">
        <f t="shared" si="509"/>
        <v>0</v>
      </c>
      <c r="I372" s="5">
        <f t="shared" ref="I372:N372" si="529">VLOOKUP(CONCATENATE($F372," ",$G372),AllocFactorMatrix,(I$4+1),FALSE)*$E376</f>
        <v>0</v>
      </c>
      <c r="J372" s="47">
        <f t="shared" si="529"/>
        <v>0</v>
      </c>
      <c r="K372" s="47">
        <f t="shared" si="529"/>
        <v>0</v>
      </c>
      <c r="L372" s="5">
        <f t="shared" si="529"/>
        <v>0</v>
      </c>
      <c r="M372" s="5">
        <f t="shared" si="529"/>
        <v>0</v>
      </c>
      <c r="N372" s="5">
        <f t="shared" si="529"/>
        <v>0</v>
      </c>
      <c r="O372" s="5">
        <f t="shared" si="523"/>
        <v>0</v>
      </c>
      <c r="P372" s="5">
        <f>VLOOKUP(CONCATENATE($F372," ",$G372),AllocFactorMatrix,(P$4+1),FALSE)*$E376</f>
        <v>0</v>
      </c>
      <c r="Q372" s="5">
        <f>VLOOKUP(CONCATENATE($F372," ",$G372),AllocFactorMatrix,(Q$4+1),FALSE)*$E376</f>
        <v>0</v>
      </c>
      <c r="R372" s="5">
        <f>VLOOKUP(CONCATENATE($F372," ",$G372),AllocFactorMatrix,(R$4+1),FALSE)*$E376</f>
        <v>0</v>
      </c>
      <c r="S372" s="5">
        <f>VLOOKUP(CONCATENATE($F372," ",$G372),AllocFactorMatrix,(S$4+1),FALSE)*$E376</f>
        <v>0</v>
      </c>
      <c r="T372" s="5">
        <f t="shared" si="526"/>
        <v>0</v>
      </c>
      <c r="U372" s="5">
        <f>VLOOKUP(CONCATENATE($F372," ",$G372),AllocFactorMatrix,(U$4+1),FALSE)*$E376</f>
        <v>0</v>
      </c>
      <c r="V372" s="5">
        <f>VLOOKUP(CONCATENATE($F372," ",$G372),AllocFactorMatrix,(V$4+1),FALSE)*$E376</f>
        <v>0</v>
      </c>
      <c r="W372" s="5">
        <f>VLOOKUP(CONCATENATE($F372," ",$G372),AllocFactorMatrix,(W$4+1),FALSE)*$E376</f>
        <v>0</v>
      </c>
      <c r="X372" s="5">
        <f>VLOOKUP(CONCATENATE($F372," ",$G372),AllocFactorMatrix,(X$4+1),FALSE)*$E376</f>
        <v>0</v>
      </c>
      <c r="Y372" s="5">
        <f t="shared" si="527"/>
        <v>0</v>
      </c>
      <c r="Z372" s="5">
        <f>VLOOKUP(CONCATENATE($F372," ",$G372),AllocFactorMatrix,(Z$4+1),FALSE)*$E376</f>
        <v>0</v>
      </c>
      <c r="AA372" s="5">
        <f>VLOOKUP(CONCATENATE($F372," ",$G372),AllocFactorMatrix,(AA$4+1),FALSE)*$E376</f>
        <v>0</v>
      </c>
      <c r="AB372" s="5">
        <f t="shared" si="524"/>
        <v>0</v>
      </c>
      <c r="AC372" s="5">
        <f>VLOOKUP(CONCATENATE($F372," ",$G372),AllocFactorMatrix,(AC$4+1),FALSE)*$E376</f>
        <v>0</v>
      </c>
      <c r="AD372" s="5">
        <f>VLOOKUP(CONCATENATE($F372," ",$G372),AllocFactorMatrix,(AD$4+1),FALSE)*$E376</f>
        <v>0</v>
      </c>
      <c r="AE372" s="5">
        <f>VLOOKUP(CONCATENATE($F372," ",$G372),AllocFactorMatrix,(AE$4+1),FALSE)*$E376</f>
        <v>0</v>
      </c>
    </row>
    <row r="373" spans="4:31" hidden="1" outlineLevel="1">
      <c r="E373" s="48"/>
      <c r="F373" s="167" t="str">
        <f>F376</f>
        <v>PROD_ENERGY</v>
      </c>
      <c r="G373" s="48" t="str">
        <f>$G$12</f>
        <v>DISTSEC</v>
      </c>
      <c r="H373" s="4">
        <f t="shared" si="509"/>
        <v>0</v>
      </c>
      <c r="I373" s="5">
        <f t="shared" ref="I373:N373" si="530">VLOOKUP(CONCATENATE($F373," ",$G373),AllocFactorMatrix,(I$4+1),FALSE)*$E376</f>
        <v>0</v>
      </c>
      <c r="J373" s="47">
        <f t="shared" si="530"/>
        <v>0</v>
      </c>
      <c r="K373" s="47">
        <f t="shared" si="530"/>
        <v>0</v>
      </c>
      <c r="L373" s="5">
        <f t="shared" si="530"/>
        <v>0</v>
      </c>
      <c r="M373" s="5">
        <f t="shared" si="530"/>
        <v>0</v>
      </c>
      <c r="N373" s="5">
        <f t="shared" si="530"/>
        <v>0</v>
      </c>
      <c r="O373" s="5">
        <f t="shared" si="523"/>
        <v>0</v>
      </c>
      <c r="P373" s="5">
        <f>VLOOKUP(CONCATENATE($F373," ",$G373),AllocFactorMatrix,(P$4+1),FALSE)*$E376</f>
        <v>0</v>
      </c>
      <c r="Q373" s="5">
        <f>VLOOKUP(CONCATENATE($F373," ",$G373),AllocFactorMatrix,(Q$4+1),FALSE)*$E376</f>
        <v>0</v>
      </c>
      <c r="R373" s="5">
        <f>VLOOKUP(CONCATENATE($F373," ",$G373),AllocFactorMatrix,(R$4+1),FALSE)*$E376</f>
        <v>0</v>
      </c>
      <c r="S373" s="5">
        <f>VLOOKUP(CONCATENATE($F373," ",$G373),AllocFactorMatrix,(S$4+1),FALSE)*$E376</f>
        <v>0</v>
      </c>
      <c r="T373" s="5">
        <f t="shared" si="526"/>
        <v>0</v>
      </c>
      <c r="U373" s="5">
        <f>VLOOKUP(CONCATENATE($F373," ",$G373),AllocFactorMatrix,(U$4+1),FALSE)*$E376</f>
        <v>0</v>
      </c>
      <c r="V373" s="5">
        <f>VLOOKUP(CONCATENATE($F373," ",$G373),AllocFactorMatrix,(V$4+1),FALSE)*$E376</f>
        <v>0</v>
      </c>
      <c r="W373" s="5">
        <f>VLOOKUP(CONCATENATE($F373," ",$G373),AllocFactorMatrix,(W$4+1),FALSE)*$E376</f>
        <v>0</v>
      </c>
      <c r="X373" s="5">
        <f>VLOOKUP(CONCATENATE($F373," ",$G373),AllocFactorMatrix,(X$4+1),FALSE)*$E376</f>
        <v>0</v>
      </c>
      <c r="Y373" s="5">
        <f t="shared" si="527"/>
        <v>0</v>
      </c>
      <c r="Z373" s="5">
        <f>VLOOKUP(CONCATENATE($F373," ",$G373),AllocFactorMatrix,(Z$4+1),FALSE)*$E376</f>
        <v>0</v>
      </c>
      <c r="AA373" s="5">
        <f>VLOOKUP(CONCATENATE($F373," ",$G373),AllocFactorMatrix,(AA$4+1),FALSE)*$E376</f>
        <v>0</v>
      </c>
      <c r="AB373" s="5">
        <f t="shared" si="524"/>
        <v>0</v>
      </c>
      <c r="AC373" s="5">
        <f>VLOOKUP(CONCATENATE($F373," ",$G373),AllocFactorMatrix,(AC$4+1),FALSE)*$E376</f>
        <v>0</v>
      </c>
      <c r="AD373" s="5">
        <f>VLOOKUP(CONCATENATE($F373," ",$G373),AllocFactorMatrix,(AD$4+1),FALSE)*$E376</f>
        <v>0</v>
      </c>
      <c r="AE373" s="5">
        <f>VLOOKUP(CONCATENATE($F373," ",$G373),AllocFactorMatrix,(AE$4+1),FALSE)*$E376</f>
        <v>0</v>
      </c>
    </row>
    <row r="374" spans="4:31" hidden="1" outlineLevel="1">
      <c r="E374" s="48"/>
      <c r="F374" s="167" t="str">
        <f>F376</f>
        <v>PROD_ENERGY</v>
      </c>
      <c r="G374" s="48" t="str">
        <f>$G$13</f>
        <v>ENERGY</v>
      </c>
      <c r="H374" s="4">
        <f t="shared" si="509"/>
        <v>352862.99999999988</v>
      </c>
      <c r="I374" s="5">
        <f t="shared" ref="I374:N374" si="531">VLOOKUP(CONCATENATE($F374," ",$G374),AllocFactorMatrix,(I$4+1),FALSE)*$E376</f>
        <v>138048.33413097259</v>
      </c>
      <c r="J374" s="47">
        <f t="shared" si="531"/>
        <v>22.091510350145665</v>
      </c>
      <c r="K374" s="47">
        <f t="shared" si="531"/>
        <v>63.698673486227563</v>
      </c>
      <c r="L374" s="5">
        <f t="shared" si="531"/>
        <v>39806.759570440976</v>
      </c>
      <c r="M374" s="5">
        <f t="shared" si="531"/>
        <v>555.1858443543922</v>
      </c>
      <c r="N374" s="5">
        <f t="shared" si="531"/>
        <v>77.614510514441406</v>
      </c>
      <c r="O374" s="5">
        <f t="shared" si="523"/>
        <v>40439.559925309804</v>
      </c>
      <c r="P374" s="5">
        <f>VLOOKUP(CONCATENATE($F374," ",$G374),AllocFactorMatrix,(P$4+1),FALSE)*$E376</f>
        <v>25807.024238215574</v>
      </c>
      <c r="Q374" s="5">
        <f>VLOOKUP(CONCATENATE($F374," ",$G374),AllocFactorMatrix,(Q$4+1),FALSE)*$E376</f>
        <v>4609.0930316803269</v>
      </c>
      <c r="R374" s="5">
        <f>VLOOKUP(CONCATENATE($F374," ",$G374),AllocFactorMatrix,(R$4+1),FALSE)*$E376</f>
        <v>938.58013333931945</v>
      </c>
      <c r="S374" s="5">
        <f>VLOOKUP(CONCATENATE($F374," ",$G374),AllocFactorMatrix,(S$4+1),FALSE)*$E376</f>
        <v>35.450489280007851</v>
      </c>
      <c r="T374" s="5">
        <f t="shared" si="526"/>
        <v>31390.14789251523</v>
      </c>
      <c r="U374" s="5">
        <f>VLOOKUP(CONCATENATE($F374," ",$G374),AllocFactorMatrix,(U$4+1),FALSE)*$E376</f>
        <v>1353.4803536701413</v>
      </c>
      <c r="V374" s="5">
        <f>VLOOKUP(CONCATENATE($F374," ",$G374),AllocFactorMatrix,(V$4+1),FALSE)*$E376</f>
        <v>21398.781735156772</v>
      </c>
      <c r="W374" s="5">
        <f>VLOOKUP(CONCATENATE($F374," ",$G374),AllocFactorMatrix,(W$4+1),FALSE)*$E376</f>
        <v>92032.677476987534</v>
      </c>
      <c r="X374" s="5">
        <f>VLOOKUP(CONCATENATE($F374," ",$G374),AllocFactorMatrix,(X$4+1),FALSE)*$E376</f>
        <v>17312.307890904158</v>
      </c>
      <c r="Y374" s="5">
        <f t="shared" si="527"/>
        <v>132097.24745671861</v>
      </c>
      <c r="Z374" s="5">
        <f>VLOOKUP(CONCATENATE($F374," ",$G374),AllocFactorMatrix,(Z$4+1),FALSE)*$E376</f>
        <v>7099.2458848060533</v>
      </c>
      <c r="AA374" s="5">
        <f>VLOOKUP(CONCATENATE($F374," ",$G374),AllocFactorMatrix,(AA$4+1),FALSE)*$E376</f>
        <v>142.4449525435991</v>
      </c>
      <c r="AB374" s="5">
        <f t="shared" si="524"/>
        <v>7241.6908373496526</v>
      </c>
      <c r="AC374" s="5">
        <f>VLOOKUP(CONCATENATE($F374," ",$G374),AllocFactorMatrix,(AC$4+1),FALSE)*$E376</f>
        <v>127.06150849597577</v>
      </c>
      <c r="AD374" s="5">
        <f>VLOOKUP(CONCATENATE($F374," ",$G374),AllocFactorMatrix,(AD$4+1),FALSE)*$E376</f>
        <v>2846.134274178482</v>
      </c>
      <c r="AE374" s="5">
        <f>VLOOKUP(CONCATENATE($F374," ",$G374),AllocFactorMatrix,(AE$4+1),FALSE)*$E376</f>
        <v>587.03379062316981</v>
      </c>
    </row>
    <row r="375" spans="4:31" hidden="1" outlineLevel="1">
      <c r="E375" s="48"/>
      <c r="F375" s="167" t="str">
        <f>F376</f>
        <v>PROD_ENERGY</v>
      </c>
      <c r="G375" s="48" t="str">
        <f>$G$14</f>
        <v>CUSTOMER</v>
      </c>
      <c r="H375" s="4">
        <f t="shared" si="509"/>
        <v>0</v>
      </c>
      <c r="I375" s="5">
        <f t="shared" ref="I375:N375" si="532">VLOOKUP(CONCATENATE($F375," ",$G375),AllocFactorMatrix,(I$4+1),FALSE)*$E376</f>
        <v>0</v>
      </c>
      <c r="J375" s="47">
        <f t="shared" si="532"/>
        <v>0</v>
      </c>
      <c r="K375" s="47">
        <f t="shared" si="532"/>
        <v>0</v>
      </c>
      <c r="L375" s="5">
        <f t="shared" si="532"/>
        <v>0</v>
      </c>
      <c r="M375" s="5">
        <f t="shared" si="532"/>
        <v>0</v>
      </c>
      <c r="N375" s="5">
        <f t="shared" si="532"/>
        <v>0</v>
      </c>
      <c r="O375" s="5">
        <f t="shared" si="523"/>
        <v>0</v>
      </c>
      <c r="P375" s="5">
        <f>VLOOKUP(CONCATENATE($F375," ",$G375),AllocFactorMatrix,(P$4+1),FALSE)*$E376</f>
        <v>0</v>
      </c>
      <c r="Q375" s="5">
        <f>VLOOKUP(CONCATENATE($F375," ",$G375),AllocFactorMatrix,(Q$4+1),FALSE)*$E376</f>
        <v>0</v>
      </c>
      <c r="R375" s="5">
        <f>VLOOKUP(CONCATENATE($F375," ",$G375),AllocFactorMatrix,(R$4+1),FALSE)*$E376</f>
        <v>0</v>
      </c>
      <c r="S375" s="5">
        <f>VLOOKUP(CONCATENATE($F375," ",$G375),AllocFactorMatrix,(S$4+1),FALSE)*$E376</f>
        <v>0</v>
      </c>
      <c r="T375" s="5">
        <f t="shared" si="526"/>
        <v>0</v>
      </c>
      <c r="U375" s="5">
        <f>VLOOKUP(CONCATENATE($F375," ",$G375),AllocFactorMatrix,(U$4+1),FALSE)*$E376</f>
        <v>0</v>
      </c>
      <c r="V375" s="5">
        <f>VLOOKUP(CONCATENATE($F375," ",$G375),AllocFactorMatrix,(V$4+1),FALSE)*$E376</f>
        <v>0</v>
      </c>
      <c r="W375" s="5">
        <f>VLOOKUP(CONCATENATE($F375," ",$G375),AllocFactorMatrix,(W$4+1),FALSE)*$E376</f>
        <v>0</v>
      </c>
      <c r="X375" s="5">
        <f>VLOOKUP(CONCATENATE($F375," ",$G375),AllocFactorMatrix,(X$4+1),FALSE)*$E376</f>
        <v>0</v>
      </c>
      <c r="Y375" s="5">
        <f t="shared" si="527"/>
        <v>0</v>
      </c>
      <c r="Z375" s="5">
        <f>VLOOKUP(CONCATENATE($F375," ",$G375),AllocFactorMatrix,(Z$4+1),FALSE)*$E376</f>
        <v>0</v>
      </c>
      <c r="AA375" s="5">
        <f>VLOOKUP(CONCATENATE($F375," ",$G375),AllocFactorMatrix,(AA$4+1),FALSE)*$E376</f>
        <v>0</v>
      </c>
      <c r="AB375" s="5">
        <f t="shared" si="524"/>
        <v>0</v>
      </c>
      <c r="AC375" s="5">
        <f>VLOOKUP(CONCATENATE($F375," ",$G375),AllocFactorMatrix,(AC$4+1),FALSE)*$E376</f>
        <v>0</v>
      </c>
      <c r="AD375" s="5">
        <f>VLOOKUP(CONCATENATE($F375," ",$G375),AllocFactorMatrix,(AD$4+1),FALSE)*$E376</f>
        <v>0</v>
      </c>
      <c r="AE375" s="5">
        <f>VLOOKUP(CONCATENATE($F375," ",$G375),AllocFactorMatrix,(AE$4+1),FALSE)*$E376</f>
        <v>0</v>
      </c>
    </row>
    <row r="376" spans="4:31" collapsed="1">
      <c r="D376" s="48" t="str">
        <f>+D1888</f>
        <v>Adj 6 - Fuel Under (Over) Revenue &amp; Expense</v>
      </c>
      <c r="E376" s="54">
        <f>+ROUND(E1888/8,0)</f>
        <v>352863</v>
      </c>
      <c r="F376" s="88" t="str">
        <f>+F1888</f>
        <v>PROD_ENERGY</v>
      </c>
      <c r="G376" s="48" t="str">
        <f>$G$15</f>
        <v>TOTAL</v>
      </c>
      <c r="H376" s="4">
        <f t="shared" si="509"/>
        <v>352862.99999999988</v>
      </c>
      <c r="I376" s="5">
        <f t="shared" ref="I376:N376" si="533">VLOOKUP(CONCATENATE($F376," ",$G376),AllocFactorMatrix,(I$4+1),FALSE)*$E376</f>
        <v>138048.33413097259</v>
      </c>
      <c r="J376" s="47">
        <f t="shared" si="533"/>
        <v>22.091510350145665</v>
      </c>
      <c r="K376" s="47">
        <f t="shared" si="533"/>
        <v>63.698673486227563</v>
      </c>
      <c r="L376" s="5">
        <f t="shared" si="533"/>
        <v>39806.759570440976</v>
      </c>
      <c r="M376" s="5">
        <f t="shared" si="533"/>
        <v>555.1858443543922</v>
      </c>
      <c r="N376" s="5">
        <f t="shared" si="533"/>
        <v>77.614510514441406</v>
      </c>
      <c r="O376" s="5">
        <f t="shared" si="523"/>
        <v>40439.559925309804</v>
      </c>
      <c r="P376" s="5">
        <f>VLOOKUP(CONCATENATE($F376," ",$G376),AllocFactorMatrix,(P$4+1),FALSE)*$E376</f>
        <v>25807.024238215574</v>
      </c>
      <c r="Q376" s="5">
        <f>VLOOKUP(CONCATENATE($F376," ",$G376),AllocFactorMatrix,(Q$4+1),FALSE)*$E376</f>
        <v>4609.0930316803269</v>
      </c>
      <c r="R376" s="5">
        <f>VLOOKUP(CONCATENATE($F376," ",$G376),AllocFactorMatrix,(R$4+1),FALSE)*$E376</f>
        <v>938.58013333931945</v>
      </c>
      <c r="S376" s="5">
        <f>VLOOKUP(CONCATENATE($F376," ",$G376),AllocFactorMatrix,(S$4+1),FALSE)*$E376</f>
        <v>35.450489280007851</v>
      </c>
      <c r="T376" s="5">
        <f t="shared" si="526"/>
        <v>31390.14789251523</v>
      </c>
      <c r="U376" s="5">
        <f>VLOOKUP(CONCATENATE($F376," ",$G376),AllocFactorMatrix,(U$4+1),FALSE)*$E376</f>
        <v>1353.4803536701413</v>
      </c>
      <c r="V376" s="5">
        <f>VLOOKUP(CONCATENATE($F376," ",$G376),AllocFactorMatrix,(V$4+1),FALSE)*$E376</f>
        <v>21398.781735156772</v>
      </c>
      <c r="W376" s="5">
        <f>VLOOKUP(CONCATENATE($F376," ",$G376),AllocFactorMatrix,(W$4+1),FALSE)*$E376</f>
        <v>92032.677476987534</v>
      </c>
      <c r="X376" s="5">
        <f>VLOOKUP(CONCATENATE($F376," ",$G376),AllocFactorMatrix,(X$4+1),FALSE)*$E376</f>
        <v>17312.307890904158</v>
      </c>
      <c r="Y376" s="5">
        <f t="shared" si="527"/>
        <v>132097.24745671861</v>
      </c>
      <c r="Z376" s="5">
        <f>VLOOKUP(CONCATENATE($F376," ",$G376),AllocFactorMatrix,(Z$4+1),FALSE)*$E376</f>
        <v>7099.2458848060533</v>
      </c>
      <c r="AA376" s="5">
        <f>VLOOKUP(CONCATENATE($F376," ",$G376),AllocFactorMatrix,(AA$4+1),FALSE)*$E376</f>
        <v>142.4449525435991</v>
      </c>
      <c r="AB376" s="5">
        <f t="shared" si="524"/>
        <v>7241.6908373496526</v>
      </c>
      <c r="AC376" s="5">
        <f>VLOOKUP(CONCATENATE($F376," ",$G376),AllocFactorMatrix,(AC$4+1),FALSE)*$E376</f>
        <v>127.06150849597577</v>
      </c>
      <c r="AD376" s="5">
        <f>VLOOKUP(CONCATENATE($F376," ",$G376),AllocFactorMatrix,(AD$4+1),FALSE)*$E376</f>
        <v>2846.134274178482</v>
      </c>
      <c r="AE376" s="5">
        <f>VLOOKUP(CONCATENATE($F376," ",$G376),AllocFactorMatrix,(AE$4+1),FALSE)*$E376</f>
        <v>587.03379062316981</v>
      </c>
    </row>
    <row r="377" spans="4:31" hidden="1" outlineLevel="1">
      <c r="E377" s="48"/>
      <c r="F377" s="167" t="str">
        <f>F384</f>
        <v>PROD_ENERGY</v>
      </c>
      <c r="G377" s="48" t="str">
        <f>$G$8</f>
        <v>PRODUCTION</v>
      </c>
      <c r="H377" s="4">
        <f t="shared" si="509"/>
        <v>0</v>
      </c>
      <c r="I377" s="5">
        <f t="shared" ref="I377:N377" si="534">VLOOKUP(CONCATENATE($F377," ",$G377),AllocFactorMatrix,(I$4+1),FALSE)*$E384</f>
        <v>0</v>
      </c>
      <c r="J377" s="47">
        <f t="shared" si="534"/>
        <v>0</v>
      </c>
      <c r="K377" s="47">
        <f t="shared" si="534"/>
        <v>0</v>
      </c>
      <c r="L377" s="5">
        <f t="shared" si="534"/>
        <v>0</v>
      </c>
      <c r="M377" s="5">
        <f t="shared" si="534"/>
        <v>0</v>
      </c>
      <c r="N377" s="5">
        <f t="shared" si="534"/>
        <v>0</v>
      </c>
      <c r="O377" s="5">
        <f t="shared" ref="O377:O384" si="535">SUBTOTAL(9,L377:N377)</f>
        <v>0</v>
      </c>
      <c r="P377" s="5">
        <f>VLOOKUP(CONCATENATE($F377," ",$G377),AllocFactorMatrix,(P$4+1),FALSE)*$E384</f>
        <v>0</v>
      </c>
      <c r="Q377" s="5">
        <f>VLOOKUP(CONCATENATE($F377," ",$G377),AllocFactorMatrix,(Q$4+1),FALSE)*$E384</f>
        <v>0</v>
      </c>
      <c r="R377" s="5">
        <f>VLOOKUP(CONCATENATE($F377," ",$G377),AllocFactorMatrix,(R$4+1),FALSE)*$E384</f>
        <v>0</v>
      </c>
      <c r="S377" s="5">
        <f>VLOOKUP(CONCATENATE($F377," ",$G377),AllocFactorMatrix,(S$4+1),FALSE)*$E384</f>
        <v>0</v>
      </c>
      <c r="T377" s="5">
        <f>SUBTOTAL(9,P377:S377)</f>
        <v>0</v>
      </c>
      <c r="U377" s="5">
        <f>VLOOKUP(CONCATENATE($F377," ",$G377),AllocFactorMatrix,(U$4+1),FALSE)*$E384</f>
        <v>0</v>
      </c>
      <c r="V377" s="5">
        <f>VLOOKUP(CONCATENATE($F377," ",$G377),AllocFactorMatrix,(V$4+1),FALSE)*$E384</f>
        <v>0</v>
      </c>
      <c r="W377" s="5">
        <f>VLOOKUP(CONCATENATE($F377," ",$G377),AllocFactorMatrix,(W$4+1),FALSE)*$E384</f>
        <v>0</v>
      </c>
      <c r="X377" s="5">
        <f>VLOOKUP(CONCATENATE($F377," ",$G377),AllocFactorMatrix,(X$4+1),FALSE)*$E384</f>
        <v>0</v>
      </c>
      <c r="Y377" s="5">
        <f>SUBTOTAL(9,U377:X377)</f>
        <v>0</v>
      </c>
      <c r="Z377" s="5">
        <f>VLOOKUP(CONCATENATE($F377," ",$G377),AllocFactorMatrix,(Z$4+1),FALSE)*$E384</f>
        <v>0</v>
      </c>
      <c r="AA377" s="5">
        <f>VLOOKUP(CONCATENATE($F377," ",$G377),AllocFactorMatrix,(AA$4+1),FALSE)*$E384</f>
        <v>0</v>
      </c>
      <c r="AB377" s="5">
        <f t="shared" ref="AB377:AB384" si="536">SUBTOTAL(9,Z377:AA377)</f>
        <v>0</v>
      </c>
      <c r="AC377" s="5">
        <f>VLOOKUP(CONCATENATE($F377," ",$G377),AllocFactorMatrix,(AC$4+1),FALSE)*$E384</f>
        <v>0</v>
      </c>
      <c r="AD377" s="5">
        <f>VLOOKUP(CONCATENATE($F377," ",$G377),AllocFactorMatrix,(AD$4+1),FALSE)*$E384</f>
        <v>0</v>
      </c>
      <c r="AE377" s="5">
        <f>VLOOKUP(CONCATENATE($F377," ",$G377),AllocFactorMatrix,(AE$4+1),FALSE)*$E384</f>
        <v>0</v>
      </c>
    </row>
    <row r="378" spans="4:31" hidden="1" outlineLevel="1">
      <c r="E378" s="48"/>
      <c r="F378" s="167" t="str">
        <f>F384</f>
        <v>PROD_ENERGY</v>
      </c>
      <c r="G378" s="48" t="str">
        <f>$G$9</f>
        <v>BULKTRAN</v>
      </c>
      <c r="H378" s="4">
        <f t="shared" si="509"/>
        <v>0</v>
      </c>
      <c r="I378" s="5">
        <f t="shared" ref="I378:N378" si="537">VLOOKUP(CONCATENATE($F378," ",$G378),AllocFactorMatrix,(I$4+1),FALSE)*$E384</f>
        <v>0</v>
      </c>
      <c r="J378" s="47">
        <f t="shared" si="537"/>
        <v>0</v>
      </c>
      <c r="K378" s="47">
        <f t="shared" si="537"/>
        <v>0</v>
      </c>
      <c r="L378" s="5">
        <f t="shared" si="537"/>
        <v>0</v>
      </c>
      <c r="M378" s="5">
        <f t="shared" si="537"/>
        <v>0</v>
      </c>
      <c r="N378" s="5">
        <f t="shared" si="537"/>
        <v>0</v>
      </c>
      <c r="O378" s="5">
        <f t="shared" si="535"/>
        <v>0</v>
      </c>
      <c r="P378" s="5">
        <f>VLOOKUP(CONCATENATE($F378," ",$G378),AllocFactorMatrix,(P$4+1),FALSE)*$E384</f>
        <v>0</v>
      </c>
      <c r="Q378" s="5">
        <f>VLOOKUP(CONCATENATE($F378," ",$G378),AllocFactorMatrix,(Q$4+1),FALSE)*$E384</f>
        <v>0</v>
      </c>
      <c r="R378" s="5">
        <f>VLOOKUP(CONCATENATE($F378," ",$G378),AllocFactorMatrix,(R$4+1),FALSE)*$E384</f>
        <v>0</v>
      </c>
      <c r="S378" s="5">
        <f>VLOOKUP(CONCATENATE($F378," ",$G378),AllocFactorMatrix,(S$4+1),FALSE)*$E384</f>
        <v>0</v>
      </c>
      <c r="T378" s="5">
        <f t="shared" ref="T378:T384" si="538">SUBTOTAL(9,P378:S378)</f>
        <v>0</v>
      </c>
      <c r="U378" s="5">
        <f>VLOOKUP(CONCATENATE($F378," ",$G378),AllocFactorMatrix,(U$4+1),FALSE)*$E384</f>
        <v>0</v>
      </c>
      <c r="V378" s="5">
        <f>VLOOKUP(CONCATENATE($F378," ",$G378),AllocFactorMatrix,(V$4+1),FALSE)*$E384</f>
        <v>0</v>
      </c>
      <c r="W378" s="5">
        <f>VLOOKUP(CONCATENATE($F378," ",$G378),AllocFactorMatrix,(W$4+1),FALSE)*$E384</f>
        <v>0</v>
      </c>
      <c r="X378" s="5">
        <f>VLOOKUP(CONCATENATE($F378," ",$G378),AllocFactorMatrix,(X$4+1),FALSE)*$E384</f>
        <v>0</v>
      </c>
      <c r="Y378" s="5">
        <f t="shared" ref="Y378:Y384" si="539">SUBTOTAL(9,U378:X378)</f>
        <v>0</v>
      </c>
      <c r="Z378" s="5">
        <f>VLOOKUP(CONCATENATE($F378," ",$G378),AllocFactorMatrix,(Z$4+1),FALSE)*$E384</f>
        <v>0</v>
      </c>
      <c r="AA378" s="5">
        <f>VLOOKUP(CONCATENATE($F378," ",$G378),AllocFactorMatrix,(AA$4+1),FALSE)*$E384</f>
        <v>0</v>
      </c>
      <c r="AB378" s="5">
        <f t="shared" si="536"/>
        <v>0</v>
      </c>
      <c r="AC378" s="5">
        <f>VLOOKUP(CONCATENATE($F378," ",$G378),AllocFactorMatrix,(AC$4+1),FALSE)*$E384</f>
        <v>0</v>
      </c>
      <c r="AD378" s="5">
        <f>VLOOKUP(CONCATENATE($F378," ",$G378),AllocFactorMatrix,(AD$4+1),FALSE)*$E384</f>
        <v>0</v>
      </c>
      <c r="AE378" s="5">
        <f>VLOOKUP(CONCATENATE($F378," ",$G378),AllocFactorMatrix,(AE$4+1),FALSE)*$E384</f>
        <v>0</v>
      </c>
    </row>
    <row r="379" spans="4:31" hidden="1" outlineLevel="1">
      <c r="E379" s="48"/>
      <c r="F379" s="167" t="str">
        <f>F384</f>
        <v>PROD_ENERGY</v>
      </c>
      <c r="G379" s="48" t="str">
        <f>$G$10</f>
        <v>SUBTRAN</v>
      </c>
      <c r="H379" s="4">
        <f t="shared" si="509"/>
        <v>0</v>
      </c>
      <c r="I379" s="5">
        <f t="shared" ref="I379:N379" si="540">VLOOKUP(CONCATENATE($F379," ",$G379),AllocFactorMatrix,(I$4+1),FALSE)*$E384</f>
        <v>0</v>
      </c>
      <c r="J379" s="47">
        <f t="shared" si="540"/>
        <v>0</v>
      </c>
      <c r="K379" s="47">
        <f t="shared" si="540"/>
        <v>0</v>
      </c>
      <c r="L379" s="5">
        <f t="shared" si="540"/>
        <v>0</v>
      </c>
      <c r="M379" s="5">
        <f t="shared" si="540"/>
        <v>0</v>
      </c>
      <c r="N379" s="5">
        <f t="shared" si="540"/>
        <v>0</v>
      </c>
      <c r="O379" s="5">
        <f t="shared" si="535"/>
        <v>0</v>
      </c>
      <c r="P379" s="5">
        <f>VLOOKUP(CONCATENATE($F379," ",$G379),AllocFactorMatrix,(P$4+1),FALSE)*$E384</f>
        <v>0</v>
      </c>
      <c r="Q379" s="5">
        <f>VLOOKUP(CONCATENATE($F379," ",$G379),AllocFactorMatrix,(Q$4+1),FALSE)*$E384</f>
        <v>0</v>
      </c>
      <c r="R379" s="5">
        <f>VLOOKUP(CONCATENATE($F379," ",$G379),AllocFactorMatrix,(R$4+1),FALSE)*$E384</f>
        <v>0</v>
      </c>
      <c r="S379" s="5">
        <f>VLOOKUP(CONCATENATE($F379," ",$G379),AllocFactorMatrix,(S$4+1),FALSE)*$E384</f>
        <v>0</v>
      </c>
      <c r="T379" s="5">
        <f t="shared" si="538"/>
        <v>0</v>
      </c>
      <c r="U379" s="5">
        <f>VLOOKUP(CONCATENATE($F379," ",$G379),AllocFactorMatrix,(U$4+1),FALSE)*$E384</f>
        <v>0</v>
      </c>
      <c r="V379" s="5">
        <f>VLOOKUP(CONCATENATE($F379," ",$G379),AllocFactorMatrix,(V$4+1),FALSE)*$E384</f>
        <v>0</v>
      </c>
      <c r="W379" s="5">
        <f>VLOOKUP(CONCATENATE($F379," ",$G379),AllocFactorMatrix,(W$4+1),FALSE)*$E384</f>
        <v>0</v>
      </c>
      <c r="X379" s="5">
        <f>VLOOKUP(CONCATENATE($F379," ",$G379),AllocFactorMatrix,(X$4+1),FALSE)*$E384</f>
        <v>0</v>
      </c>
      <c r="Y379" s="5">
        <f t="shared" si="539"/>
        <v>0</v>
      </c>
      <c r="Z379" s="5">
        <f>VLOOKUP(CONCATENATE($F379," ",$G379),AllocFactorMatrix,(Z$4+1),FALSE)*$E384</f>
        <v>0</v>
      </c>
      <c r="AA379" s="5">
        <f>VLOOKUP(CONCATENATE($F379," ",$G379),AllocFactorMatrix,(AA$4+1),FALSE)*$E384</f>
        <v>0</v>
      </c>
      <c r="AB379" s="5">
        <f t="shared" si="536"/>
        <v>0</v>
      </c>
      <c r="AC379" s="5">
        <f>VLOOKUP(CONCATENATE($F379," ",$G379),AllocFactorMatrix,(AC$4+1),FALSE)*$E384</f>
        <v>0</v>
      </c>
      <c r="AD379" s="5">
        <f>VLOOKUP(CONCATENATE($F379," ",$G379),AllocFactorMatrix,(AD$4+1),FALSE)*$E384</f>
        <v>0</v>
      </c>
      <c r="AE379" s="5">
        <f>VLOOKUP(CONCATENATE($F379," ",$G379),AllocFactorMatrix,(AE$4+1),FALSE)*$E384</f>
        <v>0</v>
      </c>
    </row>
    <row r="380" spans="4:31" hidden="1" outlineLevel="1">
      <c r="E380" s="48"/>
      <c r="F380" s="167" t="str">
        <f>F384</f>
        <v>PROD_ENERGY</v>
      </c>
      <c r="G380" s="48" t="str">
        <f>$G$11</f>
        <v>DISTPRI</v>
      </c>
      <c r="H380" s="4">
        <f t="shared" si="509"/>
        <v>0</v>
      </c>
      <c r="I380" s="5">
        <f t="shared" ref="I380:N380" si="541">VLOOKUP(CONCATENATE($F380," ",$G380),AllocFactorMatrix,(I$4+1),FALSE)*$E384</f>
        <v>0</v>
      </c>
      <c r="J380" s="47">
        <f t="shared" si="541"/>
        <v>0</v>
      </c>
      <c r="K380" s="47">
        <f t="shared" si="541"/>
        <v>0</v>
      </c>
      <c r="L380" s="5">
        <f t="shared" si="541"/>
        <v>0</v>
      </c>
      <c r="M380" s="5">
        <f t="shared" si="541"/>
        <v>0</v>
      </c>
      <c r="N380" s="5">
        <f t="shared" si="541"/>
        <v>0</v>
      </c>
      <c r="O380" s="5">
        <f t="shared" si="535"/>
        <v>0</v>
      </c>
      <c r="P380" s="5">
        <f>VLOOKUP(CONCATENATE($F380," ",$G380),AllocFactorMatrix,(P$4+1),FALSE)*$E384</f>
        <v>0</v>
      </c>
      <c r="Q380" s="5">
        <f>VLOOKUP(CONCATENATE($F380," ",$G380),AllocFactorMatrix,(Q$4+1),FALSE)*$E384</f>
        <v>0</v>
      </c>
      <c r="R380" s="5">
        <f>VLOOKUP(CONCATENATE($F380," ",$G380),AllocFactorMatrix,(R$4+1),FALSE)*$E384</f>
        <v>0</v>
      </c>
      <c r="S380" s="5">
        <f>VLOOKUP(CONCATENATE($F380," ",$G380),AllocFactorMatrix,(S$4+1),FALSE)*$E384</f>
        <v>0</v>
      </c>
      <c r="T380" s="5">
        <f t="shared" si="538"/>
        <v>0</v>
      </c>
      <c r="U380" s="5">
        <f>VLOOKUP(CONCATENATE($F380," ",$G380),AllocFactorMatrix,(U$4+1),FALSE)*$E384</f>
        <v>0</v>
      </c>
      <c r="V380" s="5">
        <f>VLOOKUP(CONCATENATE($F380," ",$G380),AllocFactorMatrix,(V$4+1),FALSE)*$E384</f>
        <v>0</v>
      </c>
      <c r="W380" s="5">
        <f>VLOOKUP(CONCATENATE($F380," ",$G380),AllocFactorMatrix,(W$4+1),FALSE)*$E384</f>
        <v>0</v>
      </c>
      <c r="X380" s="5">
        <f>VLOOKUP(CONCATENATE($F380," ",$G380),AllocFactorMatrix,(X$4+1),FALSE)*$E384</f>
        <v>0</v>
      </c>
      <c r="Y380" s="5">
        <f t="shared" si="539"/>
        <v>0</v>
      </c>
      <c r="Z380" s="5">
        <f>VLOOKUP(CONCATENATE($F380," ",$G380),AllocFactorMatrix,(Z$4+1),FALSE)*$E384</f>
        <v>0</v>
      </c>
      <c r="AA380" s="5">
        <f>VLOOKUP(CONCATENATE($F380," ",$G380),AllocFactorMatrix,(AA$4+1),FALSE)*$E384</f>
        <v>0</v>
      </c>
      <c r="AB380" s="5">
        <f t="shared" si="536"/>
        <v>0</v>
      </c>
      <c r="AC380" s="5">
        <f>VLOOKUP(CONCATENATE($F380," ",$G380),AllocFactorMatrix,(AC$4+1),FALSE)*$E384</f>
        <v>0</v>
      </c>
      <c r="AD380" s="5">
        <f>VLOOKUP(CONCATENATE($F380," ",$G380),AllocFactorMatrix,(AD$4+1),FALSE)*$E384</f>
        <v>0</v>
      </c>
      <c r="AE380" s="5">
        <f>VLOOKUP(CONCATENATE($F380," ",$G380),AllocFactorMatrix,(AE$4+1),FALSE)*$E384</f>
        <v>0</v>
      </c>
    </row>
    <row r="381" spans="4:31" hidden="1" outlineLevel="1">
      <c r="E381" s="48"/>
      <c r="F381" s="167" t="str">
        <f>F384</f>
        <v>PROD_ENERGY</v>
      </c>
      <c r="G381" s="48" t="str">
        <f>$G$12</f>
        <v>DISTSEC</v>
      </c>
      <c r="H381" s="4">
        <f t="shared" si="509"/>
        <v>0</v>
      </c>
      <c r="I381" s="5">
        <f t="shared" ref="I381:N381" si="542">VLOOKUP(CONCATENATE($F381," ",$G381),AllocFactorMatrix,(I$4+1),FALSE)*$E384</f>
        <v>0</v>
      </c>
      <c r="J381" s="47">
        <f t="shared" si="542"/>
        <v>0</v>
      </c>
      <c r="K381" s="47">
        <f t="shared" si="542"/>
        <v>0</v>
      </c>
      <c r="L381" s="5">
        <f t="shared" si="542"/>
        <v>0</v>
      </c>
      <c r="M381" s="5">
        <f t="shared" si="542"/>
        <v>0</v>
      </c>
      <c r="N381" s="5">
        <f t="shared" si="542"/>
        <v>0</v>
      </c>
      <c r="O381" s="5">
        <f t="shared" si="535"/>
        <v>0</v>
      </c>
      <c r="P381" s="5">
        <f>VLOOKUP(CONCATENATE($F381," ",$G381),AllocFactorMatrix,(P$4+1),FALSE)*$E384</f>
        <v>0</v>
      </c>
      <c r="Q381" s="5">
        <f>VLOOKUP(CONCATENATE($F381," ",$G381),AllocFactorMatrix,(Q$4+1),FALSE)*$E384</f>
        <v>0</v>
      </c>
      <c r="R381" s="5">
        <f>VLOOKUP(CONCATENATE($F381," ",$G381),AllocFactorMatrix,(R$4+1),FALSE)*$E384</f>
        <v>0</v>
      </c>
      <c r="S381" s="5">
        <f>VLOOKUP(CONCATENATE($F381," ",$G381),AllocFactorMatrix,(S$4+1),FALSE)*$E384</f>
        <v>0</v>
      </c>
      <c r="T381" s="5">
        <f t="shared" si="538"/>
        <v>0</v>
      </c>
      <c r="U381" s="5">
        <f>VLOOKUP(CONCATENATE($F381," ",$G381),AllocFactorMatrix,(U$4+1),FALSE)*$E384</f>
        <v>0</v>
      </c>
      <c r="V381" s="5">
        <f>VLOOKUP(CONCATENATE($F381," ",$G381),AllocFactorMatrix,(V$4+1),FALSE)*$E384</f>
        <v>0</v>
      </c>
      <c r="W381" s="5">
        <f>VLOOKUP(CONCATENATE($F381," ",$G381),AllocFactorMatrix,(W$4+1),FALSE)*$E384</f>
        <v>0</v>
      </c>
      <c r="X381" s="5">
        <f>VLOOKUP(CONCATENATE($F381," ",$G381),AllocFactorMatrix,(X$4+1),FALSE)*$E384</f>
        <v>0</v>
      </c>
      <c r="Y381" s="5">
        <f t="shared" si="539"/>
        <v>0</v>
      </c>
      <c r="Z381" s="5">
        <f>VLOOKUP(CONCATENATE($F381," ",$G381),AllocFactorMatrix,(Z$4+1),FALSE)*$E384</f>
        <v>0</v>
      </c>
      <c r="AA381" s="5">
        <f>VLOOKUP(CONCATENATE($F381," ",$G381),AllocFactorMatrix,(AA$4+1),FALSE)*$E384</f>
        <v>0</v>
      </c>
      <c r="AB381" s="5">
        <f t="shared" si="536"/>
        <v>0</v>
      </c>
      <c r="AC381" s="5">
        <f>VLOOKUP(CONCATENATE($F381," ",$G381),AllocFactorMatrix,(AC$4+1),FALSE)*$E384</f>
        <v>0</v>
      </c>
      <c r="AD381" s="5">
        <f>VLOOKUP(CONCATENATE($F381," ",$G381),AllocFactorMatrix,(AD$4+1),FALSE)*$E384</f>
        <v>0</v>
      </c>
      <c r="AE381" s="5">
        <f>VLOOKUP(CONCATENATE($F381," ",$G381),AllocFactorMatrix,(AE$4+1),FALSE)*$E384</f>
        <v>0</v>
      </c>
    </row>
    <row r="382" spans="4:31" hidden="1" outlineLevel="1">
      <c r="E382" s="48"/>
      <c r="F382" s="167" t="str">
        <f>F384</f>
        <v>PROD_ENERGY</v>
      </c>
      <c r="G382" s="48" t="str">
        <f>$G$13</f>
        <v>ENERGY</v>
      </c>
      <c r="H382" s="4">
        <f t="shared" si="509"/>
        <v>262326.99999999994</v>
      </c>
      <c r="I382" s="5">
        <f t="shared" ref="I382:N382" si="543">VLOOKUP(CONCATENATE($F382," ",$G382),AllocFactorMatrix,(I$4+1),FALSE)*$E384</f>
        <v>102628.51403398953</v>
      </c>
      <c r="J382" s="47">
        <f t="shared" si="543"/>
        <v>16.423370077403021</v>
      </c>
      <c r="K382" s="47">
        <f t="shared" si="543"/>
        <v>47.355154605673071</v>
      </c>
      <c r="L382" s="5">
        <f t="shared" si="543"/>
        <v>29593.320404335591</v>
      </c>
      <c r="M382" s="5">
        <f t="shared" si="543"/>
        <v>412.73875977916254</v>
      </c>
      <c r="N382" s="5">
        <f t="shared" si="543"/>
        <v>57.700528816344793</v>
      </c>
      <c r="O382" s="5">
        <f t="shared" si="535"/>
        <v>30063.7596929311</v>
      </c>
      <c r="P382" s="5">
        <f>VLOOKUP(CONCATENATE($F382," ",$G382),AllocFactorMatrix,(P$4+1),FALSE)*$E384</f>
        <v>19185.574138797143</v>
      </c>
      <c r="Q382" s="5">
        <f>VLOOKUP(CONCATENATE($F382," ",$G382),AllocFactorMatrix,(Q$4+1),FALSE)*$E384</f>
        <v>3426.5126911056277</v>
      </c>
      <c r="R382" s="5">
        <f>VLOOKUP(CONCATENATE($F382," ",$G382),AllocFactorMatrix,(R$4+1),FALSE)*$E384</f>
        <v>697.76346808394089</v>
      </c>
      <c r="S382" s="5">
        <f>VLOOKUP(CONCATENATE($F382," ",$G382),AllocFactorMatrix,(S$4+1),FALSE)*$E384</f>
        <v>26.354762333700666</v>
      </c>
      <c r="T382" s="5">
        <f t="shared" si="538"/>
        <v>23336.205060320412</v>
      </c>
      <c r="U382" s="5">
        <f>VLOOKUP(CONCATENATE($F382," ",$G382),AllocFactorMatrix,(U$4+1),FALSE)*$E384</f>
        <v>1006.2104577051919</v>
      </c>
      <c r="V382" s="5">
        <f>VLOOKUP(CONCATENATE($F382," ",$G382),AllocFactorMatrix,(V$4+1),FALSE)*$E384</f>
        <v>15908.37865188039</v>
      </c>
      <c r="W382" s="5">
        <f>VLOOKUP(CONCATENATE($F382," ",$G382),AllocFactorMatrix,(W$4+1),FALSE)*$E384</f>
        <v>68419.347408217101</v>
      </c>
      <c r="X382" s="5">
        <f>VLOOKUP(CONCATENATE($F382," ",$G382),AllocFactorMatrix,(X$4+1),FALSE)*$E384</f>
        <v>12870.393869850948</v>
      </c>
      <c r="Y382" s="5">
        <f t="shared" si="539"/>
        <v>98204.330387653623</v>
      </c>
      <c r="Z382" s="5">
        <f>VLOOKUP(CONCATENATE($F382," ",$G382),AllocFactorMatrix,(Z$4+1),FALSE)*$E384</f>
        <v>5277.7533354971119</v>
      </c>
      <c r="AA382" s="5">
        <f>VLOOKUP(CONCATENATE($F382," ",$G382),AllocFactorMatrix,(AA$4+1),FALSE)*$E384</f>
        <v>105.89706788726708</v>
      </c>
      <c r="AB382" s="5">
        <f t="shared" si="536"/>
        <v>5383.6504033843794</v>
      </c>
      <c r="AC382" s="5">
        <f>VLOOKUP(CONCATENATE($F382," ",$G382),AllocFactorMatrix,(AC$4+1),FALSE)*$E384</f>
        <v>94.460638659263907</v>
      </c>
      <c r="AD382" s="5">
        <f>VLOOKUP(CONCATENATE($F382," ",$G382),AllocFactorMatrix,(AD$4+1),FALSE)*$E384</f>
        <v>2115.8859550092207</v>
      </c>
      <c r="AE382" s="5">
        <f>VLOOKUP(CONCATENATE($F382," ",$G382),AllocFactorMatrix,(AE$4+1),FALSE)*$E384</f>
        <v>436.41530336930833</v>
      </c>
    </row>
    <row r="383" spans="4:31" hidden="1" outlineLevel="1">
      <c r="E383" s="48"/>
      <c r="F383" s="167" t="str">
        <f>F384</f>
        <v>PROD_ENERGY</v>
      </c>
      <c r="G383" s="48" t="str">
        <f>$G$14</f>
        <v>CUSTOMER</v>
      </c>
      <c r="H383" s="4">
        <f t="shared" si="509"/>
        <v>0</v>
      </c>
      <c r="I383" s="5">
        <f t="shared" ref="I383:N383" si="544">VLOOKUP(CONCATENATE($F383," ",$G383),AllocFactorMatrix,(I$4+1),FALSE)*$E384</f>
        <v>0</v>
      </c>
      <c r="J383" s="47">
        <f t="shared" si="544"/>
        <v>0</v>
      </c>
      <c r="K383" s="47">
        <f t="shared" si="544"/>
        <v>0</v>
      </c>
      <c r="L383" s="5">
        <f t="shared" si="544"/>
        <v>0</v>
      </c>
      <c r="M383" s="5">
        <f t="shared" si="544"/>
        <v>0</v>
      </c>
      <c r="N383" s="5">
        <f t="shared" si="544"/>
        <v>0</v>
      </c>
      <c r="O383" s="5">
        <f t="shared" si="535"/>
        <v>0</v>
      </c>
      <c r="P383" s="5">
        <f>VLOOKUP(CONCATENATE($F383," ",$G383),AllocFactorMatrix,(P$4+1),FALSE)*$E384</f>
        <v>0</v>
      </c>
      <c r="Q383" s="5">
        <f>VLOOKUP(CONCATENATE($F383," ",$G383),AllocFactorMatrix,(Q$4+1),FALSE)*$E384</f>
        <v>0</v>
      </c>
      <c r="R383" s="5">
        <f>VLOOKUP(CONCATENATE($F383," ",$G383),AllocFactorMatrix,(R$4+1),FALSE)*$E384</f>
        <v>0</v>
      </c>
      <c r="S383" s="5">
        <f>VLOOKUP(CONCATENATE($F383," ",$G383),AllocFactorMatrix,(S$4+1),FALSE)*$E384</f>
        <v>0</v>
      </c>
      <c r="T383" s="5">
        <f t="shared" si="538"/>
        <v>0</v>
      </c>
      <c r="U383" s="5">
        <f>VLOOKUP(CONCATENATE($F383," ",$G383),AllocFactorMatrix,(U$4+1),FALSE)*$E384</f>
        <v>0</v>
      </c>
      <c r="V383" s="5">
        <f>VLOOKUP(CONCATENATE($F383," ",$G383),AllocFactorMatrix,(V$4+1),FALSE)*$E384</f>
        <v>0</v>
      </c>
      <c r="W383" s="5">
        <f>VLOOKUP(CONCATENATE($F383," ",$G383),AllocFactorMatrix,(W$4+1),FALSE)*$E384</f>
        <v>0</v>
      </c>
      <c r="X383" s="5">
        <f>VLOOKUP(CONCATENATE($F383," ",$G383),AllocFactorMatrix,(X$4+1),FALSE)*$E384</f>
        <v>0</v>
      </c>
      <c r="Y383" s="5">
        <f t="shared" si="539"/>
        <v>0</v>
      </c>
      <c r="Z383" s="5">
        <f>VLOOKUP(CONCATENATE($F383," ",$G383),AllocFactorMatrix,(Z$4+1),FALSE)*$E384</f>
        <v>0</v>
      </c>
      <c r="AA383" s="5">
        <f>VLOOKUP(CONCATENATE($F383," ",$G383),AllocFactorMatrix,(AA$4+1),FALSE)*$E384</f>
        <v>0</v>
      </c>
      <c r="AB383" s="5">
        <f t="shared" si="536"/>
        <v>0</v>
      </c>
      <c r="AC383" s="5">
        <f>VLOOKUP(CONCATENATE($F383," ",$G383),AllocFactorMatrix,(AC$4+1),FALSE)*$E384</f>
        <v>0</v>
      </c>
      <c r="AD383" s="5">
        <f>VLOOKUP(CONCATENATE($F383," ",$G383),AllocFactorMatrix,(AD$4+1),FALSE)*$E384</f>
        <v>0</v>
      </c>
      <c r="AE383" s="5">
        <f>VLOOKUP(CONCATENATE($F383," ",$G383),AllocFactorMatrix,(AE$4+1),FALSE)*$E384</f>
        <v>0</v>
      </c>
    </row>
    <row r="384" spans="4:31" collapsed="1">
      <c r="D384" s="48" t="str">
        <f>+D1896</f>
        <v>Adj 8 - Remove PPA Rider Revenue, Expense</v>
      </c>
      <c r="E384" s="54">
        <f>+ROUND(E1896/8,0)</f>
        <v>262327</v>
      </c>
      <c r="F384" s="88" t="str">
        <f>+F1896</f>
        <v>PROD_ENERGY</v>
      </c>
      <c r="G384" s="48" t="str">
        <f>$G$15</f>
        <v>TOTAL</v>
      </c>
      <c r="H384" s="4">
        <f t="shared" si="509"/>
        <v>262326.99999999994</v>
      </c>
      <c r="I384" s="5">
        <f t="shared" ref="I384:N384" si="545">VLOOKUP(CONCATENATE($F384," ",$G384),AllocFactorMatrix,(I$4+1),FALSE)*$E384</f>
        <v>102628.51403398953</v>
      </c>
      <c r="J384" s="47">
        <f t="shared" si="545"/>
        <v>16.423370077403021</v>
      </c>
      <c r="K384" s="47">
        <f t="shared" si="545"/>
        <v>47.355154605673071</v>
      </c>
      <c r="L384" s="5">
        <f t="shared" si="545"/>
        <v>29593.320404335591</v>
      </c>
      <c r="M384" s="5">
        <f t="shared" si="545"/>
        <v>412.73875977916254</v>
      </c>
      <c r="N384" s="5">
        <f t="shared" si="545"/>
        <v>57.700528816344793</v>
      </c>
      <c r="O384" s="5">
        <f t="shared" si="535"/>
        <v>30063.7596929311</v>
      </c>
      <c r="P384" s="5">
        <f>VLOOKUP(CONCATENATE($F384," ",$G384),AllocFactorMatrix,(P$4+1),FALSE)*$E384</f>
        <v>19185.574138797143</v>
      </c>
      <c r="Q384" s="5">
        <f>VLOOKUP(CONCATENATE($F384," ",$G384),AllocFactorMatrix,(Q$4+1),FALSE)*$E384</f>
        <v>3426.5126911056277</v>
      </c>
      <c r="R384" s="5">
        <f>VLOOKUP(CONCATENATE($F384," ",$G384),AllocFactorMatrix,(R$4+1),FALSE)*$E384</f>
        <v>697.76346808394089</v>
      </c>
      <c r="S384" s="5">
        <f>VLOOKUP(CONCATENATE($F384," ",$G384),AllocFactorMatrix,(S$4+1),FALSE)*$E384</f>
        <v>26.354762333700666</v>
      </c>
      <c r="T384" s="5">
        <f t="shared" si="538"/>
        <v>23336.205060320412</v>
      </c>
      <c r="U384" s="5">
        <f>VLOOKUP(CONCATENATE($F384," ",$G384),AllocFactorMatrix,(U$4+1),FALSE)*$E384</f>
        <v>1006.2104577051919</v>
      </c>
      <c r="V384" s="5">
        <f>VLOOKUP(CONCATENATE($F384," ",$G384),AllocFactorMatrix,(V$4+1),FALSE)*$E384</f>
        <v>15908.37865188039</v>
      </c>
      <c r="W384" s="5">
        <f>VLOOKUP(CONCATENATE($F384," ",$G384),AllocFactorMatrix,(W$4+1),FALSE)*$E384</f>
        <v>68419.347408217101</v>
      </c>
      <c r="X384" s="5">
        <f>VLOOKUP(CONCATENATE($F384," ",$G384),AllocFactorMatrix,(X$4+1),FALSE)*$E384</f>
        <v>12870.393869850948</v>
      </c>
      <c r="Y384" s="5">
        <f t="shared" si="539"/>
        <v>98204.330387653623</v>
      </c>
      <c r="Z384" s="5">
        <f>VLOOKUP(CONCATENATE($F384," ",$G384),AllocFactorMatrix,(Z$4+1),FALSE)*$E384</f>
        <v>5277.7533354971119</v>
      </c>
      <c r="AA384" s="5">
        <f>VLOOKUP(CONCATENATE($F384," ",$G384),AllocFactorMatrix,(AA$4+1),FALSE)*$E384</f>
        <v>105.89706788726708</v>
      </c>
      <c r="AB384" s="5">
        <f t="shared" si="536"/>
        <v>5383.6504033843794</v>
      </c>
      <c r="AC384" s="5">
        <f>VLOOKUP(CONCATENATE($F384," ",$G384),AllocFactorMatrix,(AC$4+1),FALSE)*$E384</f>
        <v>94.460638659263907</v>
      </c>
      <c r="AD384" s="5">
        <f>VLOOKUP(CONCATENATE($F384," ",$G384),AllocFactorMatrix,(AD$4+1),FALSE)*$E384</f>
        <v>2115.8859550092207</v>
      </c>
      <c r="AE384" s="5">
        <f>VLOOKUP(CONCATENATE($F384," ",$G384),AllocFactorMatrix,(AE$4+1),FALSE)*$E384</f>
        <v>436.41530336930833</v>
      </c>
    </row>
    <row r="385" spans="4:31" hidden="1" outlineLevel="1">
      <c r="E385" s="48"/>
      <c r="F385" s="167" t="str">
        <f>F392</f>
        <v>CUST_TOTAL</v>
      </c>
      <c r="G385" s="48" t="str">
        <f>$G$8</f>
        <v>PRODUCTION</v>
      </c>
      <c r="H385" s="4">
        <f t="shared" si="509"/>
        <v>0</v>
      </c>
      <c r="I385" s="5">
        <f t="shared" ref="I385:N385" si="546">VLOOKUP(CONCATENATE($F385," ",$G385),AllocFactorMatrix,(I$4+1),FALSE)*$E392</f>
        <v>0</v>
      </c>
      <c r="J385" s="47">
        <f t="shared" si="546"/>
        <v>0</v>
      </c>
      <c r="K385" s="47">
        <f t="shared" si="546"/>
        <v>0</v>
      </c>
      <c r="L385" s="5">
        <f t="shared" si="546"/>
        <v>0</v>
      </c>
      <c r="M385" s="5">
        <f t="shared" si="546"/>
        <v>0</v>
      </c>
      <c r="N385" s="5">
        <f t="shared" si="546"/>
        <v>0</v>
      </c>
      <c r="O385" s="5">
        <f t="shared" ref="O385:O392" si="547">SUBTOTAL(9,L385:N385)</f>
        <v>0</v>
      </c>
      <c r="P385" s="5">
        <f>VLOOKUP(CONCATENATE($F385," ",$G385),AllocFactorMatrix,(P$4+1),FALSE)*$E392</f>
        <v>0</v>
      </c>
      <c r="Q385" s="5">
        <f>VLOOKUP(CONCATENATE($F385," ",$G385),AllocFactorMatrix,(Q$4+1),FALSE)*$E392</f>
        <v>0</v>
      </c>
      <c r="R385" s="5">
        <f>VLOOKUP(CONCATENATE($F385," ",$G385),AllocFactorMatrix,(R$4+1),FALSE)*$E392</f>
        <v>0</v>
      </c>
      <c r="S385" s="5">
        <f>VLOOKUP(CONCATENATE($F385," ",$G385),AllocFactorMatrix,(S$4+1),FALSE)*$E392</f>
        <v>0</v>
      </c>
      <c r="T385" s="5">
        <f>SUBTOTAL(9,P385:S385)</f>
        <v>0</v>
      </c>
      <c r="U385" s="5">
        <f>VLOOKUP(CONCATENATE($F385," ",$G385),AllocFactorMatrix,(U$4+1),FALSE)*$E392</f>
        <v>0</v>
      </c>
      <c r="V385" s="5">
        <f>VLOOKUP(CONCATENATE($F385," ",$G385),AllocFactorMatrix,(V$4+1),FALSE)*$E392</f>
        <v>0</v>
      </c>
      <c r="W385" s="5">
        <f>VLOOKUP(CONCATENATE($F385," ",$G385),AllocFactorMatrix,(W$4+1),FALSE)*$E392</f>
        <v>0</v>
      </c>
      <c r="X385" s="5">
        <f>VLOOKUP(CONCATENATE($F385," ",$G385),AllocFactorMatrix,(X$4+1),FALSE)*$E392</f>
        <v>0</v>
      </c>
      <c r="Y385" s="5">
        <f>SUBTOTAL(9,U385:X385)</f>
        <v>0</v>
      </c>
      <c r="Z385" s="5">
        <f>VLOOKUP(CONCATENATE($F385," ",$G385),AllocFactorMatrix,(Z$4+1),FALSE)*$E392</f>
        <v>0</v>
      </c>
      <c r="AA385" s="5">
        <f>VLOOKUP(CONCATENATE($F385," ",$G385),AllocFactorMatrix,(AA$4+1),FALSE)*$E392</f>
        <v>0</v>
      </c>
      <c r="AB385" s="5">
        <f t="shared" ref="AB385:AB392" si="548">SUBTOTAL(9,Z385:AA385)</f>
        <v>0</v>
      </c>
      <c r="AC385" s="5">
        <f>VLOOKUP(CONCATENATE($F385," ",$G385),AllocFactorMatrix,(AC$4+1),FALSE)*$E392</f>
        <v>0</v>
      </c>
      <c r="AD385" s="5">
        <f>VLOOKUP(CONCATENATE($F385," ",$G385),AllocFactorMatrix,(AD$4+1),FALSE)*$E392</f>
        <v>0</v>
      </c>
      <c r="AE385" s="5">
        <f>VLOOKUP(CONCATENATE($F385," ",$G385),AllocFactorMatrix,(AE$4+1),FALSE)*$E392</f>
        <v>0</v>
      </c>
    </row>
    <row r="386" spans="4:31" hidden="1" outlineLevel="1">
      <c r="E386" s="48"/>
      <c r="F386" s="167" t="str">
        <f>F392</f>
        <v>CUST_TOTAL</v>
      </c>
      <c r="G386" s="48" t="str">
        <f>$G$9</f>
        <v>BULKTRAN</v>
      </c>
      <c r="H386" s="4">
        <f t="shared" si="509"/>
        <v>0</v>
      </c>
      <c r="I386" s="5">
        <f t="shared" ref="I386:N386" si="549">VLOOKUP(CONCATENATE($F386," ",$G386),AllocFactorMatrix,(I$4+1),FALSE)*$E392</f>
        <v>0</v>
      </c>
      <c r="J386" s="47">
        <f t="shared" si="549"/>
        <v>0</v>
      </c>
      <c r="K386" s="47">
        <f t="shared" si="549"/>
        <v>0</v>
      </c>
      <c r="L386" s="5">
        <f t="shared" si="549"/>
        <v>0</v>
      </c>
      <c r="M386" s="5">
        <f t="shared" si="549"/>
        <v>0</v>
      </c>
      <c r="N386" s="5">
        <f t="shared" si="549"/>
        <v>0</v>
      </c>
      <c r="O386" s="5">
        <f t="shared" si="547"/>
        <v>0</v>
      </c>
      <c r="P386" s="5">
        <f>VLOOKUP(CONCATENATE($F386," ",$G386),AllocFactorMatrix,(P$4+1),FALSE)*$E392</f>
        <v>0</v>
      </c>
      <c r="Q386" s="5">
        <f>VLOOKUP(CONCATENATE($F386," ",$G386),AllocFactorMatrix,(Q$4+1),FALSE)*$E392</f>
        <v>0</v>
      </c>
      <c r="R386" s="5">
        <f>VLOOKUP(CONCATENATE($F386," ",$G386),AllocFactorMatrix,(R$4+1),FALSE)*$E392</f>
        <v>0</v>
      </c>
      <c r="S386" s="5">
        <f>VLOOKUP(CONCATENATE($F386," ",$G386),AllocFactorMatrix,(S$4+1),FALSE)*$E392</f>
        <v>0</v>
      </c>
      <c r="T386" s="5">
        <f t="shared" ref="T386:T392" si="550">SUBTOTAL(9,P386:S386)</f>
        <v>0</v>
      </c>
      <c r="U386" s="5">
        <f>VLOOKUP(CONCATENATE($F386," ",$G386),AllocFactorMatrix,(U$4+1),FALSE)*$E392</f>
        <v>0</v>
      </c>
      <c r="V386" s="5">
        <f>VLOOKUP(CONCATENATE($F386," ",$G386),AllocFactorMatrix,(V$4+1),FALSE)*$E392</f>
        <v>0</v>
      </c>
      <c r="W386" s="5">
        <f>VLOOKUP(CONCATENATE($F386," ",$G386),AllocFactorMatrix,(W$4+1),FALSE)*$E392</f>
        <v>0</v>
      </c>
      <c r="X386" s="5">
        <f>VLOOKUP(CONCATENATE($F386," ",$G386),AllocFactorMatrix,(X$4+1),FALSE)*$E392</f>
        <v>0</v>
      </c>
      <c r="Y386" s="5">
        <f t="shared" ref="Y386:Y392" si="551">SUBTOTAL(9,U386:X386)</f>
        <v>0</v>
      </c>
      <c r="Z386" s="5">
        <f>VLOOKUP(CONCATENATE($F386," ",$G386),AllocFactorMatrix,(Z$4+1),FALSE)*$E392</f>
        <v>0</v>
      </c>
      <c r="AA386" s="5">
        <f>VLOOKUP(CONCATENATE($F386," ",$G386),AllocFactorMatrix,(AA$4+1),FALSE)*$E392</f>
        <v>0</v>
      </c>
      <c r="AB386" s="5">
        <f t="shared" si="548"/>
        <v>0</v>
      </c>
      <c r="AC386" s="5">
        <f>VLOOKUP(CONCATENATE($F386," ",$G386),AllocFactorMatrix,(AC$4+1),FALSE)*$E392</f>
        <v>0</v>
      </c>
      <c r="AD386" s="5">
        <f>VLOOKUP(CONCATENATE($F386," ",$G386),AllocFactorMatrix,(AD$4+1),FALSE)*$E392</f>
        <v>0</v>
      </c>
      <c r="AE386" s="5">
        <f>VLOOKUP(CONCATENATE($F386," ",$G386),AllocFactorMatrix,(AE$4+1),FALSE)*$E392</f>
        <v>0</v>
      </c>
    </row>
    <row r="387" spans="4:31" hidden="1" outlineLevel="1">
      <c r="E387" s="48"/>
      <c r="F387" s="167" t="str">
        <f>F392</f>
        <v>CUST_TOTAL</v>
      </c>
      <c r="G387" s="48" t="str">
        <f>$G$10</f>
        <v>SUBTRAN</v>
      </c>
      <c r="H387" s="4">
        <f t="shared" si="509"/>
        <v>0</v>
      </c>
      <c r="I387" s="5">
        <f t="shared" ref="I387:N387" si="552">VLOOKUP(CONCATENATE($F387," ",$G387),AllocFactorMatrix,(I$4+1),FALSE)*$E392</f>
        <v>0</v>
      </c>
      <c r="J387" s="47">
        <f t="shared" si="552"/>
        <v>0</v>
      </c>
      <c r="K387" s="47">
        <f t="shared" si="552"/>
        <v>0</v>
      </c>
      <c r="L387" s="5">
        <f t="shared" si="552"/>
        <v>0</v>
      </c>
      <c r="M387" s="5">
        <f t="shared" si="552"/>
        <v>0</v>
      </c>
      <c r="N387" s="5">
        <f t="shared" si="552"/>
        <v>0</v>
      </c>
      <c r="O387" s="5">
        <f t="shared" si="547"/>
        <v>0</v>
      </c>
      <c r="P387" s="5">
        <f>VLOOKUP(CONCATENATE($F387," ",$G387),AllocFactorMatrix,(P$4+1),FALSE)*$E392</f>
        <v>0</v>
      </c>
      <c r="Q387" s="5">
        <f>VLOOKUP(CONCATENATE($F387," ",$G387),AllocFactorMatrix,(Q$4+1),FALSE)*$E392</f>
        <v>0</v>
      </c>
      <c r="R387" s="5">
        <f>VLOOKUP(CONCATENATE($F387," ",$G387),AllocFactorMatrix,(R$4+1),FALSE)*$E392</f>
        <v>0</v>
      </c>
      <c r="S387" s="5">
        <f>VLOOKUP(CONCATENATE($F387," ",$G387),AllocFactorMatrix,(S$4+1),FALSE)*$E392</f>
        <v>0</v>
      </c>
      <c r="T387" s="5">
        <f t="shared" si="550"/>
        <v>0</v>
      </c>
      <c r="U387" s="5">
        <f>VLOOKUP(CONCATENATE($F387," ",$G387),AllocFactorMatrix,(U$4+1),FALSE)*$E392</f>
        <v>0</v>
      </c>
      <c r="V387" s="5">
        <f>VLOOKUP(CONCATENATE($F387," ",$G387),AllocFactorMatrix,(V$4+1),FALSE)*$E392</f>
        <v>0</v>
      </c>
      <c r="W387" s="5">
        <f>VLOOKUP(CONCATENATE($F387," ",$G387),AllocFactorMatrix,(W$4+1),FALSE)*$E392</f>
        <v>0</v>
      </c>
      <c r="X387" s="5">
        <f>VLOOKUP(CONCATENATE($F387," ",$G387),AllocFactorMatrix,(X$4+1),FALSE)*$E392</f>
        <v>0</v>
      </c>
      <c r="Y387" s="5">
        <f t="shared" si="551"/>
        <v>0</v>
      </c>
      <c r="Z387" s="5">
        <f>VLOOKUP(CONCATENATE($F387," ",$G387),AllocFactorMatrix,(Z$4+1),FALSE)*$E392</f>
        <v>0</v>
      </c>
      <c r="AA387" s="5">
        <f>VLOOKUP(CONCATENATE($F387," ",$G387),AllocFactorMatrix,(AA$4+1),FALSE)*$E392</f>
        <v>0</v>
      </c>
      <c r="AB387" s="5">
        <f t="shared" si="548"/>
        <v>0</v>
      </c>
      <c r="AC387" s="5">
        <f>VLOOKUP(CONCATENATE($F387," ",$G387),AllocFactorMatrix,(AC$4+1),FALSE)*$E392</f>
        <v>0</v>
      </c>
      <c r="AD387" s="5">
        <f>VLOOKUP(CONCATENATE($F387," ",$G387),AllocFactorMatrix,(AD$4+1),FALSE)*$E392</f>
        <v>0</v>
      </c>
      <c r="AE387" s="5">
        <f>VLOOKUP(CONCATENATE($F387," ",$G387),AllocFactorMatrix,(AE$4+1),FALSE)*$E392</f>
        <v>0</v>
      </c>
    </row>
    <row r="388" spans="4:31" hidden="1" outlineLevel="1">
      <c r="E388" s="48"/>
      <c r="F388" s="167" t="str">
        <f>F392</f>
        <v>CUST_TOTAL</v>
      </c>
      <c r="G388" s="48" t="str">
        <f>$G$11</f>
        <v>DISTPRI</v>
      </c>
      <c r="H388" s="4">
        <f t="shared" si="509"/>
        <v>0</v>
      </c>
      <c r="I388" s="5">
        <f t="shared" ref="I388:N388" si="553">VLOOKUP(CONCATENATE($F388," ",$G388),AllocFactorMatrix,(I$4+1),FALSE)*$E392</f>
        <v>0</v>
      </c>
      <c r="J388" s="47">
        <f t="shared" si="553"/>
        <v>0</v>
      </c>
      <c r="K388" s="47">
        <f t="shared" si="553"/>
        <v>0</v>
      </c>
      <c r="L388" s="5">
        <f t="shared" si="553"/>
        <v>0</v>
      </c>
      <c r="M388" s="5">
        <f t="shared" si="553"/>
        <v>0</v>
      </c>
      <c r="N388" s="5">
        <f t="shared" si="553"/>
        <v>0</v>
      </c>
      <c r="O388" s="5">
        <f t="shared" si="547"/>
        <v>0</v>
      </c>
      <c r="P388" s="5">
        <f>VLOOKUP(CONCATENATE($F388," ",$G388),AllocFactorMatrix,(P$4+1),FALSE)*$E392</f>
        <v>0</v>
      </c>
      <c r="Q388" s="5">
        <f>VLOOKUP(CONCATENATE($F388," ",$G388),AllocFactorMatrix,(Q$4+1),FALSE)*$E392</f>
        <v>0</v>
      </c>
      <c r="R388" s="5">
        <f>VLOOKUP(CONCATENATE($F388," ",$G388),AllocFactorMatrix,(R$4+1),FALSE)*$E392</f>
        <v>0</v>
      </c>
      <c r="S388" s="5">
        <f>VLOOKUP(CONCATENATE($F388," ",$G388),AllocFactorMatrix,(S$4+1),FALSE)*$E392</f>
        <v>0</v>
      </c>
      <c r="T388" s="5">
        <f t="shared" si="550"/>
        <v>0</v>
      </c>
      <c r="U388" s="5">
        <f>VLOOKUP(CONCATENATE($F388," ",$G388),AllocFactorMatrix,(U$4+1),FALSE)*$E392</f>
        <v>0</v>
      </c>
      <c r="V388" s="5">
        <f>VLOOKUP(CONCATENATE($F388," ",$G388),AllocFactorMatrix,(V$4+1),FALSE)*$E392</f>
        <v>0</v>
      </c>
      <c r="W388" s="5">
        <f>VLOOKUP(CONCATENATE($F388," ",$G388),AllocFactorMatrix,(W$4+1),FALSE)*$E392</f>
        <v>0</v>
      </c>
      <c r="X388" s="5">
        <f>VLOOKUP(CONCATENATE($F388," ",$G388),AllocFactorMatrix,(X$4+1),FALSE)*$E392</f>
        <v>0</v>
      </c>
      <c r="Y388" s="5">
        <f t="shared" si="551"/>
        <v>0</v>
      </c>
      <c r="Z388" s="5">
        <f>VLOOKUP(CONCATENATE($F388," ",$G388),AllocFactorMatrix,(Z$4+1),FALSE)*$E392</f>
        <v>0</v>
      </c>
      <c r="AA388" s="5">
        <f>VLOOKUP(CONCATENATE($F388," ",$G388),AllocFactorMatrix,(AA$4+1),FALSE)*$E392</f>
        <v>0</v>
      </c>
      <c r="AB388" s="5">
        <f t="shared" si="548"/>
        <v>0</v>
      </c>
      <c r="AC388" s="5">
        <f>VLOOKUP(CONCATENATE($F388," ",$G388),AllocFactorMatrix,(AC$4+1),FALSE)*$E392</f>
        <v>0</v>
      </c>
      <c r="AD388" s="5">
        <f>VLOOKUP(CONCATENATE($F388," ",$G388),AllocFactorMatrix,(AD$4+1),FALSE)*$E392</f>
        <v>0</v>
      </c>
      <c r="AE388" s="5">
        <f>VLOOKUP(CONCATENATE($F388," ",$G388),AllocFactorMatrix,(AE$4+1),FALSE)*$E392</f>
        <v>0</v>
      </c>
    </row>
    <row r="389" spans="4:31" hidden="1" outlineLevel="1">
      <c r="E389" s="48"/>
      <c r="F389" s="167" t="str">
        <f>F392</f>
        <v>CUST_TOTAL</v>
      </c>
      <c r="G389" s="48" t="str">
        <f>$G$12</f>
        <v>DISTSEC</v>
      </c>
      <c r="H389" s="4">
        <f t="shared" si="509"/>
        <v>0</v>
      </c>
      <c r="I389" s="5">
        <f t="shared" ref="I389:N389" si="554">VLOOKUP(CONCATENATE($F389," ",$G389),AllocFactorMatrix,(I$4+1),FALSE)*$E392</f>
        <v>0</v>
      </c>
      <c r="J389" s="47">
        <f t="shared" si="554"/>
        <v>0</v>
      </c>
      <c r="K389" s="47">
        <f t="shared" si="554"/>
        <v>0</v>
      </c>
      <c r="L389" s="5">
        <f t="shared" si="554"/>
        <v>0</v>
      </c>
      <c r="M389" s="5">
        <f t="shared" si="554"/>
        <v>0</v>
      </c>
      <c r="N389" s="5">
        <f t="shared" si="554"/>
        <v>0</v>
      </c>
      <c r="O389" s="5">
        <f t="shared" si="547"/>
        <v>0</v>
      </c>
      <c r="P389" s="5">
        <f>VLOOKUP(CONCATENATE($F389," ",$G389),AllocFactorMatrix,(P$4+1),FALSE)*$E392</f>
        <v>0</v>
      </c>
      <c r="Q389" s="5">
        <f>VLOOKUP(CONCATENATE($F389," ",$G389),AllocFactorMatrix,(Q$4+1),FALSE)*$E392</f>
        <v>0</v>
      </c>
      <c r="R389" s="5">
        <f>VLOOKUP(CONCATENATE($F389," ",$G389),AllocFactorMatrix,(R$4+1),FALSE)*$E392</f>
        <v>0</v>
      </c>
      <c r="S389" s="5">
        <f>VLOOKUP(CONCATENATE($F389," ",$G389),AllocFactorMatrix,(S$4+1),FALSE)*$E392</f>
        <v>0</v>
      </c>
      <c r="T389" s="5">
        <f t="shared" si="550"/>
        <v>0</v>
      </c>
      <c r="U389" s="5">
        <f>VLOOKUP(CONCATENATE($F389," ",$G389),AllocFactorMatrix,(U$4+1),FALSE)*$E392</f>
        <v>0</v>
      </c>
      <c r="V389" s="5">
        <f>VLOOKUP(CONCATENATE($F389," ",$G389),AllocFactorMatrix,(V$4+1),FALSE)*$E392</f>
        <v>0</v>
      </c>
      <c r="W389" s="5">
        <f>VLOOKUP(CONCATENATE($F389," ",$G389),AllocFactorMatrix,(W$4+1),FALSE)*$E392</f>
        <v>0</v>
      </c>
      <c r="X389" s="5">
        <f>VLOOKUP(CONCATENATE($F389," ",$G389),AllocFactorMatrix,(X$4+1),FALSE)*$E392</f>
        <v>0</v>
      </c>
      <c r="Y389" s="5">
        <f t="shared" si="551"/>
        <v>0</v>
      </c>
      <c r="Z389" s="5">
        <f>VLOOKUP(CONCATENATE($F389," ",$G389),AllocFactorMatrix,(Z$4+1),FALSE)*$E392</f>
        <v>0</v>
      </c>
      <c r="AA389" s="5">
        <f>VLOOKUP(CONCATENATE($F389," ",$G389),AllocFactorMatrix,(AA$4+1),FALSE)*$E392</f>
        <v>0</v>
      </c>
      <c r="AB389" s="5">
        <f t="shared" si="548"/>
        <v>0</v>
      </c>
      <c r="AC389" s="5">
        <f>VLOOKUP(CONCATENATE($F389," ",$G389),AllocFactorMatrix,(AC$4+1),FALSE)*$E392</f>
        <v>0</v>
      </c>
      <c r="AD389" s="5">
        <f>VLOOKUP(CONCATENATE($F389," ",$G389),AllocFactorMatrix,(AD$4+1),FALSE)*$E392</f>
        <v>0</v>
      </c>
      <c r="AE389" s="5">
        <f>VLOOKUP(CONCATENATE($F389," ",$G389),AllocFactorMatrix,(AE$4+1),FALSE)*$E392</f>
        <v>0</v>
      </c>
    </row>
    <row r="390" spans="4:31" hidden="1" outlineLevel="1">
      <c r="E390" s="48"/>
      <c r="F390" s="167" t="str">
        <f>F392</f>
        <v>CUST_TOTAL</v>
      </c>
      <c r="G390" s="48" t="str">
        <f>$G$13</f>
        <v>ENERGY</v>
      </c>
      <c r="H390" s="4">
        <f t="shared" si="509"/>
        <v>0</v>
      </c>
      <c r="I390" s="5">
        <f t="shared" ref="I390:N390" si="555">VLOOKUP(CONCATENATE($F390," ",$G390),AllocFactorMatrix,(I$4+1),FALSE)*$E392</f>
        <v>0</v>
      </c>
      <c r="J390" s="47">
        <f t="shared" si="555"/>
        <v>0</v>
      </c>
      <c r="K390" s="47">
        <f t="shared" si="555"/>
        <v>0</v>
      </c>
      <c r="L390" s="5">
        <f t="shared" si="555"/>
        <v>0</v>
      </c>
      <c r="M390" s="5">
        <f t="shared" si="555"/>
        <v>0</v>
      </c>
      <c r="N390" s="5">
        <f t="shared" si="555"/>
        <v>0</v>
      </c>
      <c r="O390" s="5">
        <f t="shared" si="547"/>
        <v>0</v>
      </c>
      <c r="P390" s="5">
        <f>VLOOKUP(CONCATENATE($F390," ",$G390),AllocFactorMatrix,(P$4+1),FALSE)*$E392</f>
        <v>0</v>
      </c>
      <c r="Q390" s="5">
        <f>VLOOKUP(CONCATENATE($F390," ",$G390),AllocFactorMatrix,(Q$4+1),FALSE)*$E392</f>
        <v>0</v>
      </c>
      <c r="R390" s="5">
        <f>VLOOKUP(CONCATENATE($F390," ",$G390),AllocFactorMatrix,(R$4+1),FALSE)*$E392</f>
        <v>0</v>
      </c>
      <c r="S390" s="5">
        <f>VLOOKUP(CONCATENATE($F390," ",$G390),AllocFactorMatrix,(S$4+1),FALSE)*$E392</f>
        <v>0</v>
      </c>
      <c r="T390" s="5">
        <f t="shared" si="550"/>
        <v>0</v>
      </c>
      <c r="U390" s="5">
        <f>VLOOKUP(CONCATENATE($F390," ",$G390),AllocFactorMatrix,(U$4+1),FALSE)*$E392</f>
        <v>0</v>
      </c>
      <c r="V390" s="5">
        <f>VLOOKUP(CONCATENATE($F390," ",$G390),AllocFactorMatrix,(V$4+1),FALSE)*$E392</f>
        <v>0</v>
      </c>
      <c r="W390" s="5">
        <f>VLOOKUP(CONCATENATE($F390," ",$G390),AllocFactorMatrix,(W$4+1),FALSE)*$E392</f>
        <v>0</v>
      </c>
      <c r="X390" s="5">
        <f>VLOOKUP(CONCATENATE($F390," ",$G390),AllocFactorMatrix,(X$4+1),FALSE)*$E392</f>
        <v>0</v>
      </c>
      <c r="Y390" s="5">
        <f t="shared" si="551"/>
        <v>0</v>
      </c>
      <c r="Z390" s="5">
        <f>VLOOKUP(CONCATENATE($F390," ",$G390),AllocFactorMatrix,(Z$4+1),FALSE)*$E392</f>
        <v>0</v>
      </c>
      <c r="AA390" s="5">
        <f>VLOOKUP(CONCATENATE($F390," ",$G390),AllocFactorMatrix,(AA$4+1),FALSE)*$E392</f>
        <v>0</v>
      </c>
      <c r="AB390" s="5">
        <f t="shared" si="548"/>
        <v>0</v>
      </c>
      <c r="AC390" s="5">
        <f>VLOOKUP(CONCATENATE($F390," ",$G390),AllocFactorMatrix,(AC$4+1),FALSE)*$E392</f>
        <v>0</v>
      </c>
      <c r="AD390" s="5">
        <f>VLOOKUP(CONCATENATE($F390," ",$G390),AllocFactorMatrix,(AD$4+1),FALSE)*$E392</f>
        <v>0</v>
      </c>
      <c r="AE390" s="5">
        <f>VLOOKUP(CONCATENATE($F390," ",$G390),AllocFactorMatrix,(AE$4+1),FALSE)*$E392</f>
        <v>0</v>
      </c>
    </row>
    <row r="391" spans="4:31" hidden="1" outlineLevel="1">
      <c r="E391" s="48"/>
      <c r="F391" s="167" t="str">
        <f>F392</f>
        <v>CUST_TOTAL</v>
      </c>
      <c r="G391" s="48" t="str">
        <f>$G$14</f>
        <v>CUSTOMER</v>
      </c>
      <c r="H391" s="4">
        <f t="shared" si="509"/>
        <v>62235.000000000007</v>
      </c>
      <c r="I391" s="5">
        <f t="shared" ref="I391:N391" si="556">VLOOKUP(CONCATENATE($F391," ",$G391),AllocFactorMatrix,(I$4+1),FALSE)*$E392</f>
        <v>39640.956265152636</v>
      </c>
      <c r="J391" s="47">
        <f t="shared" si="556"/>
        <v>8.0036628291902243</v>
      </c>
      <c r="K391" s="47">
        <f t="shared" si="556"/>
        <v>2.3714556530933999</v>
      </c>
      <c r="L391" s="5">
        <f t="shared" si="556"/>
        <v>8987.8169252239841</v>
      </c>
      <c r="M391" s="5">
        <f t="shared" si="556"/>
        <v>22.232396747750624</v>
      </c>
      <c r="N391" s="5">
        <f t="shared" si="556"/>
        <v>1.7785917398200499</v>
      </c>
      <c r="O391" s="5">
        <f t="shared" si="547"/>
        <v>9011.8279137115551</v>
      </c>
      <c r="P391" s="5">
        <f>VLOOKUP(CONCATENATE($F391," ",$G391),AllocFactorMatrix,(P$4+1),FALSE)*$E392</f>
        <v>160.66612049707783</v>
      </c>
      <c r="Q391" s="5">
        <f>VLOOKUP(CONCATENATE($F391," ",$G391),AllocFactorMatrix,(Q$4+1),FALSE)*$E392</f>
        <v>16.600189571653797</v>
      </c>
      <c r="R391" s="5">
        <f>VLOOKUP(CONCATENATE($F391," ",$G391),AllocFactorMatrix,(R$4+1),FALSE)*$E392</f>
        <v>3.5571834796400998</v>
      </c>
      <c r="S391" s="5">
        <f>VLOOKUP(CONCATENATE($F391," ",$G391),AllocFactorMatrix,(S$4+1),FALSE)*$E392</f>
        <v>0.29643195663667499</v>
      </c>
      <c r="T391" s="5">
        <f t="shared" si="550"/>
        <v>181.11992550500838</v>
      </c>
      <c r="U391" s="5">
        <f>VLOOKUP(CONCATENATE($F391," ",$G391),AllocFactorMatrix,(U$4+1),FALSE)*$E392</f>
        <v>1.4821597831833748</v>
      </c>
      <c r="V391" s="5">
        <f>VLOOKUP(CONCATENATE($F391," ",$G391),AllocFactorMatrix,(V$4+1),FALSE)*$E392</f>
        <v>13.043006092013698</v>
      </c>
      <c r="W391" s="5">
        <f>VLOOKUP(CONCATENATE($F391," ",$G391),AllocFactorMatrix,(W$4+1),FALSE)*$E392</f>
        <v>5.6322071760968244</v>
      </c>
      <c r="X391" s="5">
        <f>VLOOKUP(CONCATENATE($F391," ",$G391),AllocFactorMatrix,(X$4+1),FALSE)*$E392</f>
        <v>1.1857278265466999</v>
      </c>
      <c r="Y391" s="5">
        <f t="shared" si="551"/>
        <v>21.343100877840598</v>
      </c>
      <c r="Z391" s="5">
        <f>VLOOKUP(CONCATENATE($F391," ",$G391),AllocFactorMatrix,(Z$4+1),FALSE)*$E392</f>
        <v>45.354089365411269</v>
      </c>
      <c r="AA391" s="5">
        <f>VLOOKUP(CONCATENATE($F391," ",$G391),AllocFactorMatrix,(AA$4+1),FALSE)*$E392</f>
        <v>0.29643195663667499</v>
      </c>
      <c r="AB391" s="5">
        <f t="shared" si="548"/>
        <v>45.650521322047943</v>
      </c>
      <c r="AC391" s="5">
        <f>VLOOKUP(CONCATENATE($F391," ",$G391),AllocFactorMatrix,(AC$4+1),FALSE)*$E392</f>
        <v>2.6678876097300748</v>
      </c>
      <c r="AD391" s="5">
        <f>VLOOKUP(CONCATENATE($F391," ",$G391),AllocFactorMatrix,(AD$4+1),FALSE)*$E392</f>
        <v>13304.755509723884</v>
      </c>
      <c r="AE391" s="5">
        <f>VLOOKUP(CONCATENATE($F391," ",$G391),AllocFactorMatrix,(AE$4+1),FALSE)*$E392</f>
        <v>16.303757615017123</v>
      </c>
    </row>
    <row r="392" spans="4:31" collapsed="1">
      <c r="D392" s="48" t="str">
        <f>+D1904</f>
        <v>Adj 9 - Remove DSM Rider</v>
      </c>
      <c r="E392" s="54">
        <f>+ROUND(E1904/8,0)</f>
        <v>62235</v>
      </c>
      <c r="F392" s="169" t="str">
        <f>+F1904</f>
        <v>CUST_TOTAL</v>
      </c>
      <c r="G392" s="48" t="str">
        <f>$G$15</f>
        <v>TOTAL</v>
      </c>
      <c r="H392" s="4">
        <f t="shared" si="509"/>
        <v>62235.000000000007</v>
      </c>
      <c r="I392" s="5">
        <f t="shared" ref="I392:N392" si="557">VLOOKUP(CONCATENATE($F392," ",$G392),AllocFactorMatrix,(I$4+1),FALSE)*$E392</f>
        <v>39640.956265152636</v>
      </c>
      <c r="J392" s="47">
        <f t="shared" si="557"/>
        <v>8.0036628291902243</v>
      </c>
      <c r="K392" s="47">
        <f t="shared" si="557"/>
        <v>2.3714556530933999</v>
      </c>
      <c r="L392" s="5">
        <f t="shared" si="557"/>
        <v>8987.8169252239841</v>
      </c>
      <c r="M392" s="5">
        <f t="shared" si="557"/>
        <v>22.232396747750624</v>
      </c>
      <c r="N392" s="5">
        <f t="shared" si="557"/>
        <v>1.7785917398200499</v>
      </c>
      <c r="O392" s="5">
        <f t="shared" si="547"/>
        <v>9011.8279137115551</v>
      </c>
      <c r="P392" s="5">
        <f>VLOOKUP(CONCATENATE($F392," ",$G392),AllocFactorMatrix,(P$4+1),FALSE)*$E392</f>
        <v>160.66612049707783</v>
      </c>
      <c r="Q392" s="5">
        <f>VLOOKUP(CONCATENATE($F392," ",$G392),AllocFactorMatrix,(Q$4+1),FALSE)*$E392</f>
        <v>16.600189571653797</v>
      </c>
      <c r="R392" s="5">
        <f>VLOOKUP(CONCATENATE($F392," ",$G392),AllocFactorMatrix,(R$4+1),FALSE)*$E392</f>
        <v>3.5571834796400998</v>
      </c>
      <c r="S392" s="5">
        <f>VLOOKUP(CONCATENATE($F392," ",$G392),AllocFactorMatrix,(S$4+1),FALSE)*$E392</f>
        <v>0.29643195663667499</v>
      </c>
      <c r="T392" s="5">
        <f t="shared" si="550"/>
        <v>181.11992550500838</v>
      </c>
      <c r="U392" s="5">
        <f>VLOOKUP(CONCATENATE($F392," ",$G392),AllocFactorMatrix,(U$4+1),FALSE)*$E392</f>
        <v>1.4821597831833748</v>
      </c>
      <c r="V392" s="5">
        <f>VLOOKUP(CONCATENATE($F392," ",$G392),AllocFactorMatrix,(V$4+1),FALSE)*$E392</f>
        <v>13.043006092013698</v>
      </c>
      <c r="W392" s="5">
        <f>VLOOKUP(CONCATENATE($F392," ",$G392),AllocFactorMatrix,(W$4+1),FALSE)*$E392</f>
        <v>5.6322071760968244</v>
      </c>
      <c r="X392" s="5">
        <f>VLOOKUP(CONCATENATE($F392," ",$G392),AllocFactorMatrix,(X$4+1),FALSE)*$E392</f>
        <v>1.1857278265466999</v>
      </c>
      <c r="Y392" s="5">
        <f t="shared" si="551"/>
        <v>21.343100877840598</v>
      </c>
      <c r="Z392" s="5">
        <f>VLOOKUP(CONCATENATE($F392," ",$G392),AllocFactorMatrix,(Z$4+1),FALSE)*$E392</f>
        <v>45.354089365411269</v>
      </c>
      <c r="AA392" s="5">
        <f>VLOOKUP(CONCATENATE($F392," ",$G392),AllocFactorMatrix,(AA$4+1),FALSE)*$E392</f>
        <v>0.29643195663667499</v>
      </c>
      <c r="AB392" s="5">
        <f t="shared" si="548"/>
        <v>45.650521322047943</v>
      </c>
      <c r="AC392" s="5">
        <f>VLOOKUP(CONCATENATE($F392," ",$G392),AllocFactorMatrix,(AC$4+1),FALSE)*$E392</f>
        <v>2.6678876097300748</v>
      </c>
      <c r="AD392" s="5">
        <f>VLOOKUP(CONCATENATE($F392," ",$G392),AllocFactorMatrix,(AD$4+1),FALSE)*$E392</f>
        <v>13304.755509723884</v>
      </c>
      <c r="AE392" s="5">
        <f>VLOOKUP(CONCATENATE($F392," ",$G392),AllocFactorMatrix,(AE$4+1),FALSE)*$E392</f>
        <v>16.303757615017123</v>
      </c>
    </row>
    <row r="393" spans="4:31" hidden="1" outlineLevel="1">
      <c r="E393" s="51"/>
      <c r="F393" s="167" t="str">
        <f>F400</f>
        <v>CUST_TOTAL</v>
      </c>
      <c r="G393" s="48" t="str">
        <f>$G$8</f>
        <v>PRODUCTION</v>
      </c>
      <c r="H393" s="4">
        <f t="shared" si="509"/>
        <v>0</v>
      </c>
      <c r="I393" s="5">
        <f t="shared" ref="I393:N393" si="558">VLOOKUP(CONCATENATE($F393," ",$G393),AllocFactorMatrix,(I$4+1),FALSE)*$E400</f>
        <v>0</v>
      </c>
      <c r="J393" s="47">
        <f t="shared" si="558"/>
        <v>0</v>
      </c>
      <c r="K393" s="47">
        <f t="shared" si="558"/>
        <v>0</v>
      </c>
      <c r="L393" s="5">
        <f t="shared" si="558"/>
        <v>0</v>
      </c>
      <c r="M393" s="5">
        <f t="shared" si="558"/>
        <v>0</v>
      </c>
      <c r="N393" s="5">
        <f t="shared" si="558"/>
        <v>0</v>
      </c>
      <c r="O393" s="5">
        <f t="shared" ref="O393:O400" si="559">SUBTOTAL(9,L393:N393)</f>
        <v>0</v>
      </c>
      <c r="P393" s="5">
        <f>VLOOKUP(CONCATENATE($F393," ",$G393),AllocFactorMatrix,(P$4+1),FALSE)*$E400</f>
        <v>0</v>
      </c>
      <c r="Q393" s="5">
        <f>VLOOKUP(CONCATENATE($F393," ",$G393),AllocFactorMatrix,(Q$4+1),FALSE)*$E400</f>
        <v>0</v>
      </c>
      <c r="R393" s="5">
        <f>VLOOKUP(CONCATENATE($F393," ",$G393),AllocFactorMatrix,(R$4+1),FALSE)*$E400</f>
        <v>0</v>
      </c>
      <c r="S393" s="5">
        <f>VLOOKUP(CONCATENATE($F393," ",$G393),AllocFactorMatrix,(S$4+1),FALSE)*$E400</f>
        <v>0</v>
      </c>
      <c r="T393" s="5">
        <f>SUBTOTAL(9,P393:S393)</f>
        <v>0</v>
      </c>
      <c r="U393" s="5">
        <f>VLOOKUP(CONCATENATE($F393," ",$G393),AllocFactorMatrix,(U$4+1),FALSE)*$E400</f>
        <v>0</v>
      </c>
      <c r="V393" s="5">
        <f>VLOOKUP(CONCATENATE($F393," ",$G393),AllocFactorMatrix,(V$4+1),FALSE)*$E400</f>
        <v>0</v>
      </c>
      <c r="W393" s="5">
        <f>VLOOKUP(CONCATENATE($F393," ",$G393),AllocFactorMatrix,(W$4+1),FALSE)*$E400</f>
        <v>0</v>
      </c>
      <c r="X393" s="5">
        <f>VLOOKUP(CONCATENATE($F393," ",$G393),AllocFactorMatrix,(X$4+1),FALSE)*$E400</f>
        <v>0</v>
      </c>
      <c r="Y393" s="5">
        <f>SUBTOTAL(9,U393:X393)</f>
        <v>0</v>
      </c>
      <c r="Z393" s="5">
        <f>VLOOKUP(CONCATENATE($F393," ",$G393),AllocFactorMatrix,(Z$4+1),FALSE)*$E400</f>
        <v>0</v>
      </c>
      <c r="AA393" s="5">
        <f>VLOOKUP(CONCATENATE($F393," ",$G393),AllocFactorMatrix,(AA$4+1),FALSE)*$E400</f>
        <v>0</v>
      </c>
      <c r="AB393" s="5">
        <f t="shared" ref="AB393:AB400" si="560">SUBTOTAL(9,Z393:AA393)</f>
        <v>0</v>
      </c>
      <c r="AC393" s="5">
        <f>VLOOKUP(CONCATENATE($F393," ",$G393),AllocFactorMatrix,(AC$4+1),FALSE)*$E400</f>
        <v>0</v>
      </c>
      <c r="AD393" s="5">
        <f>VLOOKUP(CONCATENATE($F393," ",$G393),AllocFactorMatrix,(AD$4+1),FALSE)*$E400</f>
        <v>0</v>
      </c>
      <c r="AE393" s="5">
        <f>VLOOKUP(CONCATENATE($F393," ",$G393),AllocFactorMatrix,(AE$4+1),FALSE)*$E400</f>
        <v>0</v>
      </c>
    </row>
    <row r="394" spans="4:31" hidden="1" outlineLevel="1">
      <c r="E394" s="51"/>
      <c r="F394" s="167" t="str">
        <f>F400</f>
        <v>CUST_TOTAL</v>
      </c>
      <c r="G394" s="48" t="str">
        <f>$G$9</f>
        <v>BULKTRAN</v>
      </c>
      <c r="H394" s="4">
        <f t="shared" si="509"/>
        <v>0</v>
      </c>
      <c r="I394" s="5">
        <f t="shared" ref="I394:N394" si="561">VLOOKUP(CONCATENATE($F394," ",$G394),AllocFactorMatrix,(I$4+1),FALSE)*$E400</f>
        <v>0</v>
      </c>
      <c r="J394" s="47">
        <f t="shared" si="561"/>
        <v>0</v>
      </c>
      <c r="K394" s="47">
        <f t="shared" si="561"/>
        <v>0</v>
      </c>
      <c r="L394" s="5">
        <f t="shared" si="561"/>
        <v>0</v>
      </c>
      <c r="M394" s="5">
        <f t="shared" si="561"/>
        <v>0</v>
      </c>
      <c r="N394" s="5">
        <f t="shared" si="561"/>
        <v>0</v>
      </c>
      <c r="O394" s="5">
        <f t="shared" si="559"/>
        <v>0</v>
      </c>
      <c r="P394" s="5">
        <f>VLOOKUP(CONCATENATE($F394," ",$G394),AllocFactorMatrix,(P$4+1),FALSE)*$E400</f>
        <v>0</v>
      </c>
      <c r="Q394" s="5">
        <f>VLOOKUP(CONCATENATE($F394," ",$G394),AllocFactorMatrix,(Q$4+1),FALSE)*$E400</f>
        <v>0</v>
      </c>
      <c r="R394" s="5">
        <f>VLOOKUP(CONCATENATE($F394," ",$G394),AllocFactorMatrix,(R$4+1),FALSE)*$E400</f>
        <v>0</v>
      </c>
      <c r="S394" s="5">
        <f>VLOOKUP(CONCATENATE($F394," ",$G394),AllocFactorMatrix,(S$4+1),FALSE)*$E400</f>
        <v>0</v>
      </c>
      <c r="T394" s="5">
        <f t="shared" ref="T394:T400" si="562">SUBTOTAL(9,P394:S394)</f>
        <v>0</v>
      </c>
      <c r="U394" s="5">
        <f>VLOOKUP(CONCATENATE($F394," ",$G394),AllocFactorMatrix,(U$4+1),FALSE)*$E400</f>
        <v>0</v>
      </c>
      <c r="V394" s="5">
        <f>VLOOKUP(CONCATENATE($F394," ",$G394),AllocFactorMatrix,(V$4+1),FALSE)*$E400</f>
        <v>0</v>
      </c>
      <c r="W394" s="5">
        <f>VLOOKUP(CONCATENATE($F394," ",$G394),AllocFactorMatrix,(W$4+1),FALSE)*$E400</f>
        <v>0</v>
      </c>
      <c r="X394" s="5">
        <f>VLOOKUP(CONCATENATE($F394," ",$G394),AllocFactorMatrix,(X$4+1),FALSE)*$E400</f>
        <v>0</v>
      </c>
      <c r="Y394" s="5">
        <f t="shared" ref="Y394:Y400" si="563">SUBTOTAL(9,U394:X394)</f>
        <v>0</v>
      </c>
      <c r="Z394" s="5">
        <f>VLOOKUP(CONCATENATE($F394," ",$G394),AllocFactorMatrix,(Z$4+1),FALSE)*$E400</f>
        <v>0</v>
      </c>
      <c r="AA394" s="5">
        <f>VLOOKUP(CONCATENATE($F394," ",$G394),AllocFactorMatrix,(AA$4+1),FALSE)*$E400</f>
        <v>0</v>
      </c>
      <c r="AB394" s="5">
        <f t="shared" si="560"/>
        <v>0</v>
      </c>
      <c r="AC394" s="5">
        <f>VLOOKUP(CONCATENATE($F394," ",$G394),AllocFactorMatrix,(AC$4+1),FALSE)*$E400</f>
        <v>0</v>
      </c>
      <c r="AD394" s="5">
        <f>VLOOKUP(CONCATENATE($F394," ",$G394),AllocFactorMatrix,(AD$4+1),FALSE)*$E400</f>
        <v>0</v>
      </c>
      <c r="AE394" s="5">
        <f>VLOOKUP(CONCATENATE($F394," ",$G394),AllocFactorMatrix,(AE$4+1),FALSE)*$E400</f>
        <v>0</v>
      </c>
    </row>
    <row r="395" spans="4:31" hidden="1" outlineLevel="1">
      <c r="E395" s="51"/>
      <c r="F395" s="167" t="str">
        <f>F400</f>
        <v>CUST_TOTAL</v>
      </c>
      <c r="G395" s="48" t="str">
        <f>$G$10</f>
        <v>SUBTRAN</v>
      </c>
      <c r="H395" s="4">
        <f t="shared" si="509"/>
        <v>0</v>
      </c>
      <c r="I395" s="5">
        <f t="shared" ref="I395:N395" si="564">VLOOKUP(CONCATENATE($F395," ",$G395),AllocFactorMatrix,(I$4+1),FALSE)*$E400</f>
        <v>0</v>
      </c>
      <c r="J395" s="47">
        <f t="shared" si="564"/>
        <v>0</v>
      </c>
      <c r="K395" s="47">
        <f t="shared" si="564"/>
        <v>0</v>
      </c>
      <c r="L395" s="5">
        <f t="shared" si="564"/>
        <v>0</v>
      </c>
      <c r="M395" s="5">
        <f t="shared" si="564"/>
        <v>0</v>
      </c>
      <c r="N395" s="5">
        <f t="shared" si="564"/>
        <v>0</v>
      </c>
      <c r="O395" s="5">
        <f t="shared" si="559"/>
        <v>0</v>
      </c>
      <c r="P395" s="5">
        <f>VLOOKUP(CONCATENATE($F395," ",$G395),AllocFactorMatrix,(P$4+1),FALSE)*$E400</f>
        <v>0</v>
      </c>
      <c r="Q395" s="5">
        <f>VLOOKUP(CONCATENATE($F395," ",$G395),AllocFactorMatrix,(Q$4+1),FALSE)*$E400</f>
        <v>0</v>
      </c>
      <c r="R395" s="5">
        <f>VLOOKUP(CONCATENATE($F395," ",$G395),AllocFactorMatrix,(R$4+1),FALSE)*$E400</f>
        <v>0</v>
      </c>
      <c r="S395" s="5">
        <f>VLOOKUP(CONCATENATE($F395," ",$G395),AllocFactorMatrix,(S$4+1),FALSE)*$E400</f>
        <v>0</v>
      </c>
      <c r="T395" s="5">
        <f t="shared" si="562"/>
        <v>0</v>
      </c>
      <c r="U395" s="5">
        <f>VLOOKUP(CONCATENATE($F395," ",$G395),AllocFactorMatrix,(U$4+1),FALSE)*$E400</f>
        <v>0</v>
      </c>
      <c r="V395" s="5">
        <f>VLOOKUP(CONCATENATE($F395," ",$G395),AllocFactorMatrix,(V$4+1),FALSE)*$E400</f>
        <v>0</v>
      </c>
      <c r="W395" s="5">
        <f>VLOOKUP(CONCATENATE($F395," ",$G395),AllocFactorMatrix,(W$4+1),FALSE)*$E400</f>
        <v>0</v>
      </c>
      <c r="X395" s="5">
        <f>VLOOKUP(CONCATENATE($F395," ",$G395),AllocFactorMatrix,(X$4+1),FALSE)*$E400</f>
        <v>0</v>
      </c>
      <c r="Y395" s="5">
        <f t="shared" si="563"/>
        <v>0</v>
      </c>
      <c r="Z395" s="5">
        <f>VLOOKUP(CONCATENATE($F395," ",$G395),AllocFactorMatrix,(Z$4+1),FALSE)*$E400</f>
        <v>0</v>
      </c>
      <c r="AA395" s="5">
        <f>VLOOKUP(CONCATENATE($F395," ",$G395),AllocFactorMatrix,(AA$4+1),FALSE)*$E400</f>
        <v>0</v>
      </c>
      <c r="AB395" s="5">
        <f t="shared" si="560"/>
        <v>0</v>
      </c>
      <c r="AC395" s="5">
        <f>VLOOKUP(CONCATENATE($F395," ",$G395),AllocFactorMatrix,(AC$4+1),FALSE)*$E400</f>
        <v>0</v>
      </c>
      <c r="AD395" s="5">
        <f>VLOOKUP(CONCATENATE($F395," ",$G395),AllocFactorMatrix,(AD$4+1),FALSE)*$E400</f>
        <v>0</v>
      </c>
      <c r="AE395" s="5">
        <f>VLOOKUP(CONCATENATE($F395," ",$G395),AllocFactorMatrix,(AE$4+1),FALSE)*$E400</f>
        <v>0</v>
      </c>
    </row>
    <row r="396" spans="4:31" hidden="1" outlineLevel="1">
      <c r="E396" s="51"/>
      <c r="F396" s="167" t="str">
        <f>F400</f>
        <v>CUST_TOTAL</v>
      </c>
      <c r="G396" s="48" t="str">
        <f>$G$11</f>
        <v>DISTPRI</v>
      </c>
      <c r="H396" s="4">
        <f t="shared" si="509"/>
        <v>0</v>
      </c>
      <c r="I396" s="5">
        <f t="shared" ref="I396:N396" si="565">VLOOKUP(CONCATENATE($F396," ",$G396),AllocFactorMatrix,(I$4+1),FALSE)*$E400</f>
        <v>0</v>
      </c>
      <c r="J396" s="47">
        <f t="shared" si="565"/>
        <v>0</v>
      </c>
      <c r="K396" s="47">
        <f t="shared" si="565"/>
        <v>0</v>
      </c>
      <c r="L396" s="5">
        <f t="shared" si="565"/>
        <v>0</v>
      </c>
      <c r="M396" s="5">
        <f t="shared" si="565"/>
        <v>0</v>
      </c>
      <c r="N396" s="5">
        <f t="shared" si="565"/>
        <v>0</v>
      </c>
      <c r="O396" s="5">
        <f t="shared" si="559"/>
        <v>0</v>
      </c>
      <c r="P396" s="5">
        <f>VLOOKUP(CONCATENATE($F396," ",$G396),AllocFactorMatrix,(P$4+1),FALSE)*$E400</f>
        <v>0</v>
      </c>
      <c r="Q396" s="5">
        <f>VLOOKUP(CONCATENATE($F396," ",$G396),AllocFactorMatrix,(Q$4+1),FALSE)*$E400</f>
        <v>0</v>
      </c>
      <c r="R396" s="5">
        <f>VLOOKUP(CONCATENATE($F396," ",$G396),AllocFactorMatrix,(R$4+1),FALSE)*$E400</f>
        <v>0</v>
      </c>
      <c r="S396" s="5">
        <f>VLOOKUP(CONCATENATE($F396," ",$G396),AllocFactorMatrix,(S$4+1),FALSE)*$E400</f>
        <v>0</v>
      </c>
      <c r="T396" s="5">
        <f t="shared" si="562"/>
        <v>0</v>
      </c>
      <c r="U396" s="5">
        <f>VLOOKUP(CONCATENATE($F396," ",$G396),AllocFactorMatrix,(U$4+1),FALSE)*$E400</f>
        <v>0</v>
      </c>
      <c r="V396" s="5">
        <f>VLOOKUP(CONCATENATE($F396," ",$G396),AllocFactorMatrix,(V$4+1),FALSE)*$E400</f>
        <v>0</v>
      </c>
      <c r="W396" s="5">
        <f>VLOOKUP(CONCATENATE($F396," ",$G396),AllocFactorMatrix,(W$4+1),FALSE)*$E400</f>
        <v>0</v>
      </c>
      <c r="X396" s="5">
        <f>VLOOKUP(CONCATENATE($F396," ",$G396),AllocFactorMatrix,(X$4+1),FALSE)*$E400</f>
        <v>0</v>
      </c>
      <c r="Y396" s="5">
        <f t="shared" si="563"/>
        <v>0</v>
      </c>
      <c r="Z396" s="5">
        <f>VLOOKUP(CONCATENATE($F396," ",$G396),AllocFactorMatrix,(Z$4+1),FALSE)*$E400</f>
        <v>0</v>
      </c>
      <c r="AA396" s="5">
        <f>VLOOKUP(CONCATENATE($F396," ",$G396),AllocFactorMatrix,(AA$4+1),FALSE)*$E400</f>
        <v>0</v>
      </c>
      <c r="AB396" s="5">
        <f t="shared" si="560"/>
        <v>0</v>
      </c>
      <c r="AC396" s="5">
        <f>VLOOKUP(CONCATENATE($F396," ",$G396),AllocFactorMatrix,(AC$4+1),FALSE)*$E400</f>
        <v>0</v>
      </c>
      <c r="AD396" s="5">
        <f>VLOOKUP(CONCATENATE($F396," ",$G396),AllocFactorMatrix,(AD$4+1),FALSE)*$E400</f>
        <v>0</v>
      </c>
      <c r="AE396" s="5">
        <f>VLOOKUP(CONCATENATE($F396," ",$G396),AllocFactorMatrix,(AE$4+1),FALSE)*$E400</f>
        <v>0</v>
      </c>
    </row>
    <row r="397" spans="4:31" hidden="1" outlineLevel="1">
      <c r="E397" s="51"/>
      <c r="F397" s="167" t="str">
        <f>F400</f>
        <v>CUST_TOTAL</v>
      </c>
      <c r="G397" s="48" t="str">
        <f>$G$12</f>
        <v>DISTSEC</v>
      </c>
      <c r="H397" s="4">
        <f t="shared" si="509"/>
        <v>0</v>
      </c>
      <c r="I397" s="5">
        <f t="shared" ref="I397:N397" si="566">VLOOKUP(CONCATENATE($F397," ",$G397),AllocFactorMatrix,(I$4+1),FALSE)*$E400</f>
        <v>0</v>
      </c>
      <c r="J397" s="47">
        <f t="shared" si="566"/>
        <v>0</v>
      </c>
      <c r="K397" s="47">
        <f t="shared" si="566"/>
        <v>0</v>
      </c>
      <c r="L397" s="5">
        <f t="shared" si="566"/>
        <v>0</v>
      </c>
      <c r="M397" s="5">
        <f t="shared" si="566"/>
        <v>0</v>
      </c>
      <c r="N397" s="5">
        <f t="shared" si="566"/>
        <v>0</v>
      </c>
      <c r="O397" s="5">
        <f t="shared" si="559"/>
        <v>0</v>
      </c>
      <c r="P397" s="5">
        <f>VLOOKUP(CONCATENATE($F397," ",$G397),AllocFactorMatrix,(P$4+1),FALSE)*$E400</f>
        <v>0</v>
      </c>
      <c r="Q397" s="5">
        <f>VLOOKUP(CONCATENATE($F397," ",$G397),AllocFactorMatrix,(Q$4+1),FALSE)*$E400</f>
        <v>0</v>
      </c>
      <c r="R397" s="5">
        <f>VLOOKUP(CONCATENATE($F397," ",$G397),AllocFactorMatrix,(R$4+1),FALSE)*$E400</f>
        <v>0</v>
      </c>
      <c r="S397" s="5">
        <f>VLOOKUP(CONCATENATE($F397," ",$G397),AllocFactorMatrix,(S$4+1),FALSE)*$E400</f>
        <v>0</v>
      </c>
      <c r="T397" s="5">
        <f t="shared" si="562"/>
        <v>0</v>
      </c>
      <c r="U397" s="5">
        <f>VLOOKUP(CONCATENATE($F397," ",$G397),AllocFactorMatrix,(U$4+1),FALSE)*$E400</f>
        <v>0</v>
      </c>
      <c r="V397" s="5">
        <f>VLOOKUP(CONCATENATE($F397," ",$G397),AllocFactorMatrix,(V$4+1),FALSE)*$E400</f>
        <v>0</v>
      </c>
      <c r="W397" s="5">
        <f>VLOOKUP(CONCATENATE($F397," ",$G397),AllocFactorMatrix,(W$4+1),FALSE)*$E400</f>
        <v>0</v>
      </c>
      <c r="X397" s="5">
        <f>VLOOKUP(CONCATENATE($F397," ",$G397),AllocFactorMatrix,(X$4+1),FALSE)*$E400</f>
        <v>0</v>
      </c>
      <c r="Y397" s="5">
        <f t="shared" si="563"/>
        <v>0</v>
      </c>
      <c r="Z397" s="5">
        <f>VLOOKUP(CONCATENATE($F397," ",$G397),AllocFactorMatrix,(Z$4+1),FALSE)*$E400</f>
        <v>0</v>
      </c>
      <c r="AA397" s="5">
        <f>VLOOKUP(CONCATENATE($F397," ",$G397),AllocFactorMatrix,(AA$4+1),FALSE)*$E400</f>
        <v>0</v>
      </c>
      <c r="AB397" s="5">
        <f t="shared" si="560"/>
        <v>0</v>
      </c>
      <c r="AC397" s="5">
        <f>VLOOKUP(CONCATENATE($F397," ",$G397),AllocFactorMatrix,(AC$4+1),FALSE)*$E400</f>
        <v>0</v>
      </c>
      <c r="AD397" s="5">
        <f>VLOOKUP(CONCATENATE($F397," ",$G397),AllocFactorMatrix,(AD$4+1),FALSE)*$E400</f>
        <v>0</v>
      </c>
      <c r="AE397" s="5">
        <f>VLOOKUP(CONCATENATE($F397," ",$G397),AllocFactorMatrix,(AE$4+1),FALSE)*$E400</f>
        <v>0</v>
      </c>
    </row>
    <row r="398" spans="4:31" hidden="1" outlineLevel="1">
      <c r="E398" s="51"/>
      <c r="F398" s="167" t="str">
        <f>F400</f>
        <v>CUST_TOTAL</v>
      </c>
      <c r="G398" s="48" t="str">
        <f>$G$13</f>
        <v>ENERGY</v>
      </c>
      <c r="H398" s="4">
        <f t="shared" si="509"/>
        <v>0</v>
      </c>
      <c r="I398" s="5">
        <f t="shared" ref="I398:N398" si="567">VLOOKUP(CONCATENATE($F398," ",$G398),AllocFactorMatrix,(I$4+1),FALSE)*$E400</f>
        <v>0</v>
      </c>
      <c r="J398" s="47">
        <f t="shared" si="567"/>
        <v>0</v>
      </c>
      <c r="K398" s="47">
        <f t="shared" si="567"/>
        <v>0</v>
      </c>
      <c r="L398" s="5">
        <f t="shared" si="567"/>
        <v>0</v>
      </c>
      <c r="M398" s="5">
        <f t="shared" si="567"/>
        <v>0</v>
      </c>
      <c r="N398" s="5">
        <f t="shared" si="567"/>
        <v>0</v>
      </c>
      <c r="O398" s="5">
        <f t="shared" si="559"/>
        <v>0</v>
      </c>
      <c r="P398" s="5">
        <f>VLOOKUP(CONCATENATE($F398," ",$G398),AllocFactorMatrix,(P$4+1),FALSE)*$E400</f>
        <v>0</v>
      </c>
      <c r="Q398" s="5">
        <f>VLOOKUP(CONCATENATE($F398," ",$G398),AllocFactorMatrix,(Q$4+1),FALSE)*$E400</f>
        <v>0</v>
      </c>
      <c r="R398" s="5">
        <f>VLOOKUP(CONCATENATE($F398," ",$G398),AllocFactorMatrix,(R$4+1),FALSE)*$E400</f>
        <v>0</v>
      </c>
      <c r="S398" s="5">
        <f>VLOOKUP(CONCATENATE($F398," ",$G398),AllocFactorMatrix,(S$4+1),FALSE)*$E400</f>
        <v>0</v>
      </c>
      <c r="T398" s="5">
        <f t="shared" si="562"/>
        <v>0</v>
      </c>
      <c r="U398" s="5">
        <f>VLOOKUP(CONCATENATE($F398," ",$G398),AllocFactorMatrix,(U$4+1),FALSE)*$E400</f>
        <v>0</v>
      </c>
      <c r="V398" s="5">
        <f>VLOOKUP(CONCATENATE($F398," ",$G398),AllocFactorMatrix,(V$4+1),FALSE)*$E400</f>
        <v>0</v>
      </c>
      <c r="W398" s="5">
        <f>VLOOKUP(CONCATENATE($F398," ",$G398),AllocFactorMatrix,(W$4+1),FALSE)*$E400</f>
        <v>0</v>
      </c>
      <c r="X398" s="5">
        <f>VLOOKUP(CONCATENATE($F398," ",$G398),AllocFactorMatrix,(X$4+1),FALSE)*$E400</f>
        <v>0</v>
      </c>
      <c r="Y398" s="5">
        <f t="shared" si="563"/>
        <v>0</v>
      </c>
      <c r="Z398" s="5">
        <f>VLOOKUP(CONCATENATE($F398," ",$G398),AllocFactorMatrix,(Z$4+1),FALSE)*$E400</f>
        <v>0</v>
      </c>
      <c r="AA398" s="5">
        <f>VLOOKUP(CONCATENATE($F398," ",$G398),AllocFactorMatrix,(AA$4+1),FALSE)*$E400</f>
        <v>0</v>
      </c>
      <c r="AB398" s="5">
        <f t="shared" si="560"/>
        <v>0</v>
      </c>
      <c r="AC398" s="5">
        <f>VLOOKUP(CONCATENATE($F398," ",$G398),AllocFactorMatrix,(AC$4+1),FALSE)*$E400</f>
        <v>0</v>
      </c>
      <c r="AD398" s="5">
        <f>VLOOKUP(CONCATENATE($F398," ",$G398),AllocFactorMatrix,(AD$4+1),FALSE)*$E400</f>
        <v>0</v>
      </c>
      <c r="AE398" s="5">
        <f>VLOOKUP(CONCATENATE($F398," ",$G398),AllocFactorMatrix,(AE$4+1),FALSE)*$E400</f>
        <v>0</v>
      </c>
    </row>
    <row r="399" spans="4:31" hidden="1" outlineLevel="1">
      <c r="E399" s="51"/>
      <c r="F399" s="167" t="str">
        <f>F400</f>
        <v>CUST_TOTAL</v>
      </c>
      <c r="G399" s="48" t="str">
        <f>$G$14</f>
        <v>CUSTOMER</v>
      </c>
      <c r="H399" s="4">
        <f t="shared" si="509"/>
        <v>-60309.999999999985</v>
      </c>
      <c r="I399" s="5">
        <f t="shared" ref="I399:N399" si="568">VLOOKUP(CONCATENATE($F399," ",$G399),AllocFactorMatrix,(I$4+1),FALSE)*$E400</f>
        <v>-38414.815977365717</v>
      </c>
      <c r="J399" s="47">
        <f t="shared" si="568"/>
        <v>-7.7561003491357337</v>
      </c>
      <c r="K399" s="47">
        <f t="shared" si="568"/>
        <v>-2.2981038071513287</v>
      </c>
      <c r="L399" s="5">
        <f t="shared" si="568"/>
        <v>-8709.8134291035349</v>
      </c>
      <c r="M399" s="5">
        <f t="shared" si="568"/>
        <v>-21.544723192043705</v>
      </c>
      <c r="N399" s="5">
        <f t="shared" si="568"/>
        <v>-1.7235778553634966</v>
      </c>
      <c r="O399" s="5">
        <f t="shared" si="559"/>
        <v>-8733.0817301509433</v>
      </c>
      <c r="P399" s="5">
        <f>VLOOKUP(CONCATENATE($F399," ",$G399),AllocFactorMatrix,(P$4+1),FALSE)*$E400</f>
        <v>-155.6965329345025</v>
      </c>
      <c r="Q399" s="5">
        <f>VLOOKUP(CONCATENATE($F399," ",$G399),AllocFactorMatrix,(Q$4+1),FALSE)*$E400</f>
        <v>-16.086726650059301</v>
      </c>
      <c r="R399" s="5">
        <f>VLOOKUP(CONCATENATE($F399," ",$G399),AllocFactorMatrix,(R$4+1),FALSE)*$E400</f>
        <v>-3.4471557107269932</v>
      </c>
      <c r="S399" s="5">
        <f>VLOOKUP(CONCATENATE($F399," ",$G399),AllocFactorMatrix,(S$4+1),FALSE)*$E400</f>
        <v>-0.28726297589391608</v>
      </c>
      <c r="T399" s="5">
        <f t="shared" si="562"/>
        <v>-175.51767827118272</v>
      </c>
      <c r="U399" s="5">
        <f>VLOOKUP(CONCATENATE($F399," ",$G399),AllocFactorMatrix,(U$4+1),FALSE)*$E400</f>
        <v>-1.4363148794695804</v>
      </c>
      <c r="V399" s="5">
        <f>VLOOKUP(CONCATENATE($F399," ",$G399),AllocFactorMatrix,(V$4+1),FALSE)*$E400</f>
        <v>-12.639570939332307</v>
      </c>
      <c r="W399" s="5">
        <f>VLOOKUP(CONCATENATE($F399," ",$G399),AllocFactorMatrix,(W$4+1),FALSE)*$E400</f>
        <v>-5.4579965419844054</v>
      </c>
      <c r="X399" s="5">
        <f>VLOOKUP(CONCATENATE($F399," ",$G399),AllocFactorMatrix,(X$4+1),FALSE)*$E400</f>
        <v>-1.1490519035756643</v>
      </c>
      <c r="Y399" s="5">
        <f t="shared" si="563"/>
        <v>-20.682934264361958</v>
      </c>
      <c r="Z399" s="5">
        <f>VLOOKUP(CONCATENATE($F399," ",$G399),AllocFactorMatrix,(Z$4+1),FALSE)*$E400</f>
        <v>-43.95123531176916</v>
      </c>
      <c r="AA399" s="5">
        <f>VLOOKUP(CONCATENATE($F399," ",$G399),AllocFactorMatrix,(AA$4+1),FALSE)*$E400</f>
        <v>-0.28726297589391608</v>
      </c>
      <c r="AB399" s="5">
        <f t="shared" si="560"/>
        <v>-44.238498287663077</v>
      </c>
      <c r="AC399" s="5">
        <f>VLOOKUP(CONCATENATE($F399," ",$G399),AllocFactorMatrix,(AC$4+1),FALSE)*$E400</f>
        <v>-2.5853667830452447</v>
      </c>
      <c r="AD399" s="5">
        <f>VLOOKUP(CONCATENATE($F399," ",$G399),AllocFactorMatrix,(AD$4+1),FALSE)*$E400</f>
        <v>-12893.224147046636</v>
      </c>
      <c r="AE399" s="5">
        <f>VLOOKUP(CONCATENATE($F399," ",$G399),AllocFactorMatrix,(AE$4+1),FALSE)*$E400</f>
        <v>-15.799463674165384</v>
      </c>
    </row>
    <row r="400" spans="4:31" collapsed="1">
      <c r="D400" s="48" t="str">
        <f>+D1912</f>
        <v>Adj 10 - Remove HEAP Surcharge</v>
      </c>
      <c r="E400" s="54">
        <f>+ROUND(E1912/8,0)</f>
        <v>-60310</v>
      </c>
      <c r="F400" s="88" t="str">
        <f>+F1912</f>
        <v>CUST_TOTAL</v>
      </c>
      <c r="G400" s="48" t="str">
        <f>$G$15</f>
        <v>TOTAL</v>
      </c>
      <c r="H400" s="4">
        <f t="shared" si="509"/>
        <v>-60309.999999999985</v>
      </c>
      <c r="I400" s="5">
        <f t="shared" ref="I400:N400" si="569">VLOOKUP(CONCATENATE($F400," ",$G400),AllocFactorMatrix,(I$4+1),FALSE)*$E400</f>
        <v>-38414.815977365717</v>
      </c>
      <c r="J400" s="47">
        <f t="shared" si="569"/>
        <v>-7.7561003491357337</v>
      </c>
      <c r="K400" s="47">
        <f t="shared" si="569"/>
        <v>-2.2981038071513287</v>
      </c>
      <c r="L400" s="5">
        <f t="shared" si="569"/>
        <v>-8709.8134291035349</v>
      </c>
      <c r="M400" s="5">
        <f t="shared" si="569"/>
        <v>-21.544723192043705</v>
      </c>
      <c r="N400" s="5">
        <f t="shared" si="569"/>
        <v>-1.7235778553634966</v>
      </c>
      <c r="O400" s="5">
        <f t="shared" si="559"/>
        <v>-8733.0817301509433</v>
      </c>
      <c r="P400" s="5">
        <f>VLOOKUP(CONCATENATE($F400," ",$G400),AllocFactorMatrix,(P$4+1),FALSE)*$E400</f>
        <v>-155.6965329345025</v>
      </c>
      <c r="Q400" s="5">
        <f>VLOOKUP(CONCATENATE($F400," ",$G400),AllocFactorMatrix,(Q$4+1),FALSE)*$E400</f>
        <v>-16.086726650059301</v>
      </c>
      <c r="R400" s="5">
        <f>VLOOKUP(CONCATENATE($F400," ",$G400),AllocFactorMatrix,(R$4+1),FALSE)*$E400</f>
        <v>-3.4471557107269932</v>
      </c>
      <c r="S400" s="5">
        <f>VLOOKUP(CONCATENATE($F400," ",$G400),AllocFactorMatrix,(S$4+1),FALSE)*$E400</f>
        <v>-0.28726297589391608</v>
      </c>
      <c r="T400" s="5">
        <f t="shared" si="562"/>
        <v>-175.51767827118272</v>
      </c>
      <c r="U400" s="5">
        <f>VLOOKUP(CONCATENATE($F400," ",$G400),AllocFactorMatrix,(U$4+1),FALSE)*$E400</f>
        <v>-1.4363148794695804</v>
      </c>
      <c r="V400" s="5">
        <f>VLOOKUP(CONCATENATE($F400," ",$G400),AllocFactorMatrix,(V$4+1),FALSE)*$E400</f>
        <v>-12.639570939332307</v>
      </c>
      <c r="W400" s="5">
        <f>VLOOKUP(CONCATENATE($F400," ",$G400),AllocFactorMatrix,(W$4+1),FALSE)*$E400</f>
        <v>-5.4579965419844054</v>
      </c>
      <c r="X400" s="5">
        <f>VLOOKUP(CONCATENATE($F400," ",$G400),AllocFactorMatrix,(X$4+1),FALSE)*$E400</f>
        <v>-1.1490519035756643</v>
      </c>
      <c r="Y400" s="5">
        <f t="shared" si="563"/>
        <v>-20.682934264361958</v>
      </c>
      <c r="Z400" s="5">
        <f>VLOOKUP(CONCATENATE($F400," ",$G400),AllocFactorMatrix,(Z$4+1),FALSE)*$E400</f>
        <v>-43.95123531176916</v>
      </c>
      <c r="AA400" s="5">
        <f>VLOOKUP(CONCATENATE($F400," ",$G400),AllocFactorMatrix,(AA$4+1),FALSE)*$E400</f>
        <v>-0.28726297589391608</v>
      </c>
      <c r="AB400" s="5">
        <f t="shared" si="560"/>
        <v>-44.238498287663077</v>
      </c>
      <c r="AC400" s="5">
        <f>VLOOKUP(CONCATENATE($F400," ",$G400),AllocFactorMatrix,(AC$4+1),FALSE)*$E400</f>
        <v>-2.5853667830452447</v>
      </c>
      <c r="AD400" s="5">
        <f>VLOOKUP(CONCATENATE($F400," ",$G400),AllocFactorMatrix,(AD$4+1),FALSE)*$E400</f>
        <v>-12893.224147046636</v>
      </c>
      <c r="AE400" s="5">
        <f>VLOOKUP(CONCATENATE($F400," ",$G400),AllocFactorMatrix,(AE$4+1),FALSE)*$E400</f>
        <v>-15.799463674165384</v>
      </c>
    </row>
    <row r="401" spans="4:31" hidden="1" outlineLevel="1">
      <c r="E401" s="48"/>
      <c r="F401" s="167" t="str">
        <f>F408</f>
        <v>CUST_TOTAL</v>
      </c>
      <c r="G401" s="48" t="str">
        <f>$G$8</f>
        <v>PRODUCTION</v>
      </c>
      <c r="H401" s="4">
        <f t="shared" si="509"/>
        <v>0</v>
      </c>
      <c r="I401" s="5">
        <f t="shared" ref="I401:N401" si="570">VLOOKUP(CONCATENATE($F401," ",$G401),AllocFactorMatrix,(I$4+1),FALSE)*$E408</f>
        <v>0</v>
      </c>
      <c r="J401" s="47">
        <f t="shared" si="570"/>
        <v>0</v>
      </c>
      <c r="K401" s="47">
        <f t="shared" si="570"/>
        <v>0</v>
      </c>
      <c r="L401" s="5">
        <f t="shared" si="570"/>
        <v>0</v>
      </c>
      <c r="M401" s="5">
        <f t="shared" si="570"/>
        <v>0</v>
      </c>
      <c r="N401" s="5">
        <f t="shared" si="570"/>
        <v>0</v>
      </c>
      <c r="O401" s="5">
        <f t="shared" ref="O401:O408" si="571">SUBTOTAL(9,L401:N401)</f>
        <v>0</v>
      </c>
      <c r="P401" s="5">
        <f>VLOOKUP(CONCATENATE($F401," ",$G401),AllocFactorMatrix,(P$4+1),FALSE)*$E408</f>
        <v>0</v>
      </c>
      <c r="Q401" s="5">
        <f>VLOOKUP(CONCATENATE($F401," ",$G401),AllocFactorMatrix,(Q$4+1),FALSE)*$E408</f>
        <v>0</v>
      </c>
      <c r="R401" s="5">
        <f>VLOOKUP(CONCATENATE($F401," ",$G401),AllocFactorMatrix,(R$4+1),FALSE)*$E408</f>
        <v>0</v>
      </c>
      <c r="S401" s="5">
        <f>VLOOKUP(CONCATENATE($F401," ",$G401),AllocFactorMatrix,(S$4+1),FALSE)*$E408</f>
        <v>0</v>
      </c>
      <c r="T401" s="5">
        <f>SUBTOTAL(9,P401:S401)</f>
        <v>0</v>
      </c>
      <c r="U401" s="5">
        <f>VLOOKUP(CONCATENATE($F401," ",$G401),AllocFactorMatrix,(U$4+1),FALSE)*$E408</f>
        <v>0</v>
      </c>
      <c r="V401" s="5">
        <f>VLOOKUP(CONCATENATE($F401," ",$G401),AllocFactorMatrix,(V$4+1),FALSE)*$E408</f>
        <v>0</v>
      </c>
      <c r="W401" s="5">
        <f>VLOOKUP(CONCATENATE($F401," ",$G401),AllocFactorMatrix,(W$4+1),FALSE)*$E408</f>
        <v>0</v>
      </c>
      <c r="X401" s="5">
        <f>VLOOKUP(CONCATENATE($F401," ",$G401),AllocFactorMatrix,(X$4+1),FALSE)*$E408</f>
        <v>0</v>
      </c>
      <c r="Y401" s="5">
        <f>SUBTOTAL(9,U401:X401)</f>
        <v>0</v>
      </c>
      <c r="Z401" s="5">
        <f>VLOOKUP(CONCATENATE($F401," ",$G401),AllocFactorMatrix,(Z$4+1),FALSE)*$E408</f>
        <v>0</v>
      </c>
      <c r="AA401" s="5">
        <f>VLOOKUP(CONCATENATE($F401," ",$G401),AllocFactorMatrix,(AA$4+1),FALSE)*$E408</f>
        <v>0</v>
      </c>
      <c r="AB401" s="5">
        <f t="shared" ref="AB401:AB432" si="572">SUBTOTAL(9,Z401:AA401)</f>
        <v>0</v>
      </c>
      <c r="AC401" s="5">
        <f>VLOOKUP(CONCATENATE($F401," ",$G401),AllocFactorMatrix,(AC$4+1),FALSE)*$E408</f>
        <v>0</v>
      </c>
      <c r="AD401" s="5">
        <f>VLOOKUP(CONCATENATE($F401," ",$G401),AllocFactorMatrix,(AD$4+1),FALSE)*$E408</f>
        <v>0</v>
      </c>
      <c r="AE401" s="5">
        <f>VLOOKUP(CONCATENATE($F401," ",$G401),AllocFactorMatrix,(AE$4+1),FALSE)*$E408</f>
        <v>0</v>
      </c>
    </row>
    <row r="402" spans="4:31" hidden="1" outlineLevel="1">
      <c r="E402" s="48"/>
      <c r="F402" s="167" t="str">
        <f>F408</f>
        <v>CUST_TOTAL</v>
      </c>
      <c r="G402" s="48" t="str">
        <f>$G$9</f>
        <v>BULKTRAN</v>
      </c>
      <c r="H402" s="4">
        <f t="shared" si="509"/>
        <v>0</v>
      </c>
      <c r="I402" s="5">
        <f t="shared" ref="I402:N402" si="573">VLOOKUP(CONCATENATE($F402," ",$G402),AllocFactorMatrix,(I$4+1),FALSE)*$E408</f>
        <v>0</v>
      </c>
      <c r="J402" s="47">
        <f t="shared" si="573"/>
        <v>0</v>
      </c>
      <c r="K402" s="47">
        <f t="shared" si="573"/>
        <v>0</v>
      </c>
      <c r="L402" s="5">
        <f t="shared" si="573"/>
        <v>0</v>
      </c>
      <c r="M402" s="5">
        <f t="shared" si="573"/>
        <v>0</v>
      </c>
      <c r="N402" s="5">
        <f t="shared" si="573"/>
        <v>0</v>
      </c>
      <c r="O402" s="5">
        <f t="shared" si="571"/>
        <v>0</v>
      </c>
      <c r="P402" s="5">
        <f>VLOOKUP(CONCATENATE($F402," ",$G402),AllocFactorMatrix,(P$4+1),FALSE)*$E408</f>
        <v>0</v>
      </c>
      <c r="Q402" s="5">
        <f>VLOOKUP(CONCATENATE($F402," ",$G402),AllocFactorMatrix,(Q$4+1),FALSE)*$E408</f>
        <v>0</v>
      </c>
      <c r="R402" s="5">
        <f>VLOOKUP(CONCATENATE($F402," ",$G402),AllocFactorMatrix,(R$4+1),FALSE)*$E408</f>
        <v>0</v>
      </c>
      <c r="S402" s="5">
        <f>VLOOKUP(CONCATENATE($F402," ",$G402),AllocFactorMatrix,(S$4+1),FALSE)*$E408</f>
        <v>0</v>
      </c>
      <c r="T402" s="5">
        <f t="shared" ref="T402:T408" si="574">SUBTOTAL(9,P402:S402)</f>
        <v>0</v>
      </c>
      <c r="U402" s="5">
        <f>VLOOKUP(CONCATENATE($F402," ",$G402),AllocFactorMatrix,(U$4+1),FALSE)*$E408</f>
        <v>0</v>
      </c>
      <c r="V402" s="5">
        <f>VLOOKUP(CONCATENATE($F402," ",$G402),AllocFactorMatrix,(V$4+1),FALSE)*$E408</f>
        <v>0</v>
      </c>
      <c r="W402" s="5">
        <f>VLOOKUP(CONCATENATE($F402," ",$G402),AllocFactorMatrix,(W$4+1),FALSE)*$E408</f>
        <v>0</v>
      </c>
      <c r="X402" s="5">
        <f>VLOOKUP(CONCATENATE($F402," ",$G402),AllocFactorMatrix,(X$4+1),FALSE)*$E408</f>
        <v>0</v>
      </c>
      <c r="Y402" s="5">
        <f t="shared" ref="Y402:Y408" si="575">SUBTOTAL(9,U402:X402)</f>
        <v>0</v>
      </c>
      <c r="Z402" s="5">
        <f>VLOOKUP(CONCATENATE($F402," ",$G402),AllocFactorMatrix,(Z$4+1),FALSE)*$E408</f>
        <v>0</v>
      </c>
      <c r="AA402" s="5">
        <f>VLOOKUP(CONCATENATE($F402," ",$G402),AllocFactorMatrix,(AA$4+1),FALSE)*$E408</f>
        <v>0</v>
      </c>
      <c r="AB402" s="5">
        <f t="shared" si="572"/>
        <v>0</v>
      </c>
      <c r="AC402" s="5">
        <f>VLOOKUP(CONCATENATE($F402," ",$G402),AllocFactorMatrix,(AC$4+1),FALSE)*$E408</f>
        <v>0</v>
      </c>
      <c r="AD402" s="5">
        <f>VLOOKUP(CONCATENATE($F402," ",$G402),AllocFactorMatrix,(AD$4+1),FALSE)*$E408</f>
        <v>0</v>
      </c>
      <c r="AE402" s="5">
        <f>VLOOKUP(CONCATENATE($F402," ",$G402),AllocFactorMatrix,(AE$4+1),FALSE)*$E408</f>
        <v>0</v>
      </c>
    </row>
    <row r="403" spans="4:31" hidden="1" outlineLevel="1">
      <c r="E403" s="48"/>
      <c r="F403" s="167" t="str">
        <f>F408</f>
        <v>CUST_TOTAL</v>
      </c>
      <c r="G403" s="48" t="str">
        <f>$G$10</f>
        <v>SUBTRAN</v>
      </c>
      <c r="H403" s="4">
        <f t="shared" si="509"/>
        <v>0</v>
      </c>
      <c r="I403" s="5">
        <f t="shared" ref="I403:N403" si="576">VLOOKUP(CONCATENATE($F403," ",$G403),AllocFactorMatrix,(I$4+1),FALSE)*$E408</f>
        <v>0</v>
      </c>
      <c r="J403" s="47">
        <f t="shared" si="576"/>
        <v>0</v>
      </c>
      <c r="K403" s="47">
        <f t="shared" si="576"/>
        <v>0</v>
      </c>
      <c r="L403" s="5">
        <f t="shared" si="576"/>
        <v>0</v>
      </c>
      <c r="M403" s="5">
        <f t="shared" si="576"/>
        <v>0</v>
      </c>
      <c r="N403" s="5">
        <f t="shared" si="576"/>
        <v>0</v>
      </c>
      <c r="O403" s="5">
        <f t="shared" si="571"/>
        <v>0</v>
      </c>
      <c r="P403" s="5">
        <f>VLOOKUP(CONCATENATE($F403," ",$G403),AllocFactorMatrix,(P$4+1),FALSE)*$E408</f>
        <v>0</v>
      </c>
      <c r="Q403" s="5">
        <f>VLOOKUP(CONCATENATE($F403," ",$G403),AllocFactorMatrix,(Q$4+1),FALSE)*$E408</f>
        <v>0</v>
      </c>
      <c r="R403" s="5">
        <f>VLOOKUP(CONCATENATE($F403," ",$G403),AllocFactorMatrix,(R$4+1),FALSE)*$E408</f>
        <v>0</v>
      </c>
      <c r="S403" s="5">
        <f>VLOOKUP(CONCATENATE($F403," ",$G403),AllocFactorMatrix,(S$4+1),FALSE)*$E408</f>
        <v>0</v>
      </c>
      <c r="T403" s="5">
        <f t="shared" si="574"/>
        <v>0</v>
      </c>
      <c r="U403" s="5">
        <f>VLOOKUP(CONCATENATE($F403," ",$G403),AllocFactorMatrix,(U$4+1),FALSE)*$E408</f>
        <v>0</v>
      </c>
      <c r="V403" s="5">
        <f>VLOOKUP(CONCATENATE($F403," ",$G403),AllocFactorMatrix,(V$4+1),FALSE)*$E408</f>
        <v>0</v>
      </c>
      <c r="W403" s="5">
        <f>VLOOKUP(CONCATENATE($F403," ",$G403),AllocFactorMatrix,(W$4+1),FALSE)*$E408</f>
        <v>0</v>
      </c>
      <c r="X403" s="5">
        <f>VLOOKUP(CONCATENATE($F403," ",$G403),AllocFactorMatrix,(X$4+1),FALSE)*$E408</f>
        <v>0</v>
      </c>
      <c r="Y403" s="5">
        <f t="shared" si="575"/>
        <v>0</v>
      </c>
      <c r="Z403" s="5">
        <f>VLOOKUP(CONCATENATE($F403," ",$G403),AllocFactorMatrix,(Z$4+1),FALSE)*$E408</f>
        <v>0</v>
      </c>
      <c r="AA403" s="5">
        <f>VLOOKUP(CONCATENATE($F403," ",$G403),AllocFactorMatrix,(AA$4+1),FALSE)*$E408</f>
        <v>0</v>
      </c>
      <c r="AB403" s="5">
        <f t="shared" si="572"/>
        <v>0</v>
      </c>
      <c r="AC403" s="5">
        <f>VLOOKUP(CONCATENATE($F403," ",$G403),AllocFactorMatrix,(AC$4+1),FALSE)*$E408</f>
        <v>0</v>
      </c>
      <c r="AD403" s="5">
        <f>VLOOKUP(CONCATENATE($F403," ",$G403),AllocFactorMatrix,(AD$4+1),FALSE)*$E408</f>
        <v>0</v>
      </c>
      <c r="AE403" s="5">
        <f>VLOOKUP(CONCATENATE($F403," ",$G403),AllocFactorMatrix,(AE$4+1),FALSE)*$E408</f>
        <v>0</v>
      </c>
    </row>
    <row r="404" spans="4:31" hidden="1" outlineLevel="1">
      <c r="E404" s="48"/>
      <c r="F404" s="167" t="str">
        <f>F408</f>
        <v>CUST_TOTAL</v>
      </c>
      <c r="G404" s="48" t="str">
        <f>$G$11</f>
        <v>DISTPRI</v>
      </c>
      <c r="H404" s="4">
        <f t="shared" si="509"/>
        <v>0</v>
      </c>
      <c r="I404" s="5">
        <f t="shared" ref="I404:N404" si="577">VLOOKUP(CONCATENATE($F404," ",$G404),AllocFactorMatrix,(I$4+1),FALSE)*$E408</f>
        <v>0</v>
      </c>
      <c r="J404" s="47">
        <f t="shared" si="577"/>
        <v>0</v>
      </c>
      <c r="K404" s="47">
        <f t="shared" si="577"/>
        <v>0</v>
      </c>
      <c r="L404" s="5">
        <f t="shared" si="577"/>
        <v>0</v>
      </c>
      <c r="M404" s="5">
        <f t="shared" si="577"/>
        <v>0</v>
      </c>
      <c r="N404" s="5">
        <f t="shared" si="577"/>
        <v>0</v>
      </c>
      <c r="O404" s="5">
        <f t="shared" si="571"/>
        <v>0</v>
      </c>
      <c r="P404" s="5">
        <f>VLOOKUP(CONCATENATE($F404," ",$G404),AllocFactorMatrix,(P$4+1),FALSE)*$E408</f>
        <v>0</v>
      </c>
      <c r="Q404" s="5">
        <f>VLOOKUP(CONCATENATE($F404," ",$G404),AllocFactorMatrix,(Q$4+1),FALSE)*$E408</f>
        <v>0</v>
      </c>
      <c r="R404" s="5">
        <f>VLOOKUP(CONCATENATE($F404," ",$G404),AllocFactorMatrix,(R$4+1),FALSE)*$E408</f>
        <v>0</v>
      </c>
      <c r="S404" s="5">
        <f>VLOOKUP(CONCATENATE($F404," ",$G404),AllocFactorMatrix,(S$4+1),FALSE)*$E408</f>
        <v>0</v>
      </c>
      <c r="T404" s="5">
        <f t="shared" si="574"/>
        <v>0</v>
      </c>
      <c r="U404" s="5">
        <f>VLOOKUP(CONCATENATE($F404," ",$G404),AllocFactorMatrix,(U$4+1),FALSE)*$E408</f>
        <v>0</v>
      </c>
      <c r="V404" s="5">
        <f>VLOOKUP(CONCATENATE($F404," ",$G404),AllocFactorMatrix,(V$4+1),FALSE)*$E408</f>
        <v>0</v>
      </c>
      <c r="W404" s="5">
        <f>VLOOKUP(CONCATENATE($F404," ",$G404),AllocFactorMatrix,(W$4+1),FALSE)*$E408</f>
        <v>0</v>
      </c>
      <c r="X404" s="5">
        <f>VLOOKUP(CONCATENATE($F404," ",$G404),AllocFactorMatrix,(X$4+1),FALSE)*$E408</f>
        <v>0</v>
      </c>
      <c r="Y404" s="5">
        <f t="shared" si="575"/>
        <v>0</v>
      </c>
      <c r="Z404" s="5">
        <f>VLOOKUP(CONCATENATE($F404," ",$G404),AllocFactorMatrix,(Z$4+1),FALSE)*$E408</f>
        <v>0</v>
      </c>
      <c r="AA404" s="5">
        <f>VLOOKUP(CONCATENATE($F404," ",$G404),AllocFactorMatrix,(AA$4+1),FALSE)*$E408</f>
        <v>0</v>
      </c>
      <c r="AB404" s="5">
        <f t="shared" si="572"/>
        <v>0</v>
      </c>
      <c r="AC404" s="5">
        <f>VLOOKUP(CONCATENATE($F404," ",$G404),AllocFactorMatrix,(AC$4+1),FALSE)*$E408</f>
        <v>0</v>
      </c>
      <c r="AD404" s="5">
        <f>VLOOKUP(CONCATENATE($F404," ",$G404),AllocFactorMatrix,(AD$4+1),FALSE)*$E408</f>
        <v>0</v>
      </c>
      <c r="AE404" s="5">
        <f>VLOOKUP(CONCATENATE($F404," ",$G404),AllocFactorMatrix,(AE$4+1),FALSE)*$E408</f>
        <v>0</v>
      </c>
    </row>
    <row r="405" spans="4:31" hidden="1" outlineLevel="1">
      <c r="E405" s="48"/>
      <c r="F405" s="167" t="str">
        <f>F408</f>
        <v>CUST_TOTAL</v>
      </c>
      <c r="G405" s="48" t="str">
        <f>$G$12</f>
        <v>DISTSEC</v>
      </c>
      <c r="H405" s="4">
        <f t="shared" si="509"/>
        <v>0</v>
      </c>
      <c r="I405" s="5">
        <f t="shared" ref="I405:N405" si="578">VLOOKUP(CONCATENATE($F405," ",$G405),AllocFactorMatrix,(I$4+1),FALSE)*$E408</f>
        <v>0</v>
      </c>
      <c r="J405" s="47">
        <f t="shared" si="578"/>
        <v>0</v>
      </c>
      <c r="K405" s="47">
        <f t="shared" si="578"/>
        <v>0</v>
      </c>
      <c r="L405" s="5">
        <f t="shared" si="578"/>
        <v>0</v>
      </c>
      <c r="M405" s="5">
        <f t="shared" si="578"/>
        <v>0</v>
      </c>
      <c r="N405" s="5">
        <f t="shared" si="578"/>
        <v>0</v>
      </c>
      <c r="O405" s="5">
        <f t="shared" si="571"/>
        <v>0</v>
      </c>
      <c r="P405" s="5">
        <f>VLOOKUP(CONCATENATE($F405," ",$G405),AllocFactorMatrix,(P$4+1),FALSE)*$E408</f>
        <v>0</v>
      </c>
      <c r="Q405" s="5">
        <f>VLOOKUP(CONCATENATE($F405," ",$G405),AllocFactorMatrix,(Q$4+1),FALSE)*$E408</f>
        <v>0</v>
      </c>
      <c r="R405" s="5">
        <f>VLOOKUP(CONCATENATE($F405," ",$G405),AllocFactorMatrix,(R$4+1),FALSE)*$E408</f>
        <v>0</v>
      </c>
      <c r="S405" s="5">
        <f>VLOOKUP(CONCATENATE($F405," ",$G405),AllocFactorMatrix,(S$4+1),FALSE)*$E408</f>
        <v>0</v>
      </c>
      <c r="T405" s="5">
        <f t="shared" si="574"/>
        <v>0</v>
      </c>
      <c r="U405" s="5">
        <f>VLOOKUP(CONCATENATE($F405," ",$G405),AllocFactorMatrix,(U$4+1),FALSE)*$E408</f>
        <v>0</v>
      </c>
      <c r="V405" s="5">
        <f>VLOOKUP(CONCATENATE($F405," ",$G405),AllocFactorMatrix,(V$4+1),FALSE)*$E408</f>
        <v>0</v>
      </c>
      <c r="W405" s="5">
        <f>VLOOKUP(CONCATENATE($F405," ",$G405),AllocFactorMatrix,(W$4+1),FALSE)*$E408</f>
        <v>0</v>
      </c>
      <c r="X405" s="5">
        <f>VLOOKUP(CONCATENATE($F405," ",$G405),AllocFactorMatrix,(X$4+1),FALSE)*$E408</f>
        <v>0</v>
      </c>
      <c r="Y405" s="5">
        <f t="shared" si="575"/>
        <v>0</v>
      </c>
      <c r="Z405" s="5">
        <f>VLOOKUP(CONCATENATE($F405," ",$G405),AllocFactorMatrix,(Z$4+1),FALSE)*$E408</f>
        <v>0</v>
      </c>
      <c r="AA405" s="5">
        <f>VLOOKUP(CONCATENATE($F405," ",$G405),AllocFactorMatrix,(AA$4+1),FALSE)*$E408</f>
        <v>0</v>
      </c>
      <c r="AB405" s="5">
        <f t="shared" si="572"/>
        <v>0</v>
      </c>
      <c r="AC405" s="5">
        <f>VLOOKUP(CONCATENATE($F405," ",$G405),AllocFactorMatrix,(AC$4+1),FALSE)*$E408</f>
        <v>0</v>
      </c>
      <c r="AD405" s="5">
        <f>VLOOKUP(CONCATENATE($F405," ",$G405),AllocFactorMatrix,(AD$4+1),FALSE)*$E408</f>
        <v>0</v>
      </c>
      <c r="AE405" s="5">
        <f>VLOOKUP(CONCATENATE($F405," ",$G405),AllocFactorMatrix,(AE$4+1),FALSE)*$E408</f>
        <v>0</v>
      </c>
    </row>
    <row r="406" spans="4:31" hidden="1" outlineLevel="1">
      <c r="E406" s="48"/>
      <c r="F406" s="167" t="str">
        <f>F408</f>
        <v>CUST_TOTAL</v>
      </c>
      <c r="G406" s="48" t="str">
        <f>$G$13</f>
        <v>ENERGY</v>
      </c>
      <c r="H406" s="4">
        <f t="shared" si="509"/>
        <v>0</v>
      </c>
      <c r="I406" s="5">
        <f t="shared" ref="I406:N406" si="579">VLOOKUP(CONCATENATE($F406," ",$G406),AllocFactorMatrix,(I$4+1),FALSE)*$E408</f>
        <v>0</v>
      </c>
      <c r="J406" s="47">
        <f t="shared" si="579"/>
        <v>0</v>
      </c>
      <c r="K406" s="47">
        <f t="shared" si="579"/>
        <v>0</v>
      </c>
      <c r="L406" s="5">
        <f t="shared" si="579"/>
        <v>0</v>
      </c>
      <c r="M406" s="5">
        <f t="shared" si="579"/>
        <v>0</v>
      </c>
      <c r="N406" s="5">
        <f t="shared" si="579"/>
        <v>0</v>
      </c>
      <c r="O406" s="5">
        <f t="shared" si="571"/>
        <v>0</v>
      </c>
      <c r="P406" s="5">
        <f>VLOOKUP(CONCATENATE($F406," ",$G406),AllocFactorMatrix,(P$4+1),FALSE)*$E408</f>
        <v>0</v>
      </c>
      <c r="Q406" s="5">
        <f>VLOOKUP(CONCATENATE($F406," ",$G406),AllocFactorMatrix,(Q$4+1),FALSE)*$E408</f>
        <v>0</v>
      </c>
      <c r="R406" s="5">
        <f>VLOOKUP(CONCATENATE($F406," ",$G406),AllocFactorMatrix,(R$4+1),FALSE)*$E408</f>
        <v>0</v>
      </c>
      <c r="S406" s="5">
        <f>VLOOKUP(CONCATENATE($F406," ",$G406),AllocFactorMatrix,(S$4+1),FALSE)*$E408</f>
        <v>0</v>
      </c>
      <c r="T406" s="5">
        <f t="shared" si="574"/>
        <v>0</v>
      </c>
      <c r="U406" s="5">
        <f>VLOOKUP(CONCATENATE($F406," ",$G406),AllocFactorMatrix,(U$4+1),FALSE)*$E408</f>
        <v>0</v>
      </c>
      <c r="V406" s="5">
        <f>VLOOKUP(CONCATENATE($F406," ",$G406),AllocFactorMatrix,(V$4+1),FALSE)*$E408</f>
        <v>0</v>
      </c>
      <c r="W406" s="5">
        <f>VLOOKUP(CONCATENATE($F406," ",$G406),AllocFactorMatrix,(W$4+1),FALSE)*$E408</f>
        <v>0</v>
      </c>
      <c r="X406" s="5">
        <f>VLOOKUP(CONCATENATE($F406," ",$G406),AllocFactorMatrix,(X$4+1),FALSE)*$E408</f>
        <v>0</v>
      </c>
      <c r="Y406" s="5">
        <f t="shared" si="575"/>
        <v>0</v>
      </c>
      <c r="Z406" s="5">
        <f>VLOOKUP(CONCATENATE($F406," ",$G406),AllocFactorMatrix,(Z$4+1),FALSE)*$E408</f>
        <v>0</v>
      </c>
      <c r="AA406" s="5">
        <f>VLOOKUP(CONCATENATE($F406," ",$G406),AllocFactorMatrix,(AA$4+1),FALSE)*$E408</f>
        <v>0</v>
      </c>
      <c r="AB406" s="5">
        <f t="shared" si="572"/>
        <v>0</v>
      </c>
      <c r="AC406" s="5">
        <f>VLOOKUP(CONCATENATE($F406," ",$G406),AllocFactorMatrix,(AC$4+1),FALSE)*$E408</f>
        <v>0</v>
      </c>
      <c r="AD406" s="5">
        <f>VLOOKUP(CONCATENATE($F406," ",$G406),AllocFactorMatrix,(AD$4+1),FALSE)*$E408</f>
        <v>0</v>
      </c>
      <c r="AE406" s="5">
        <f>VLOOKUP(CONCATENATE($F406," ",$G406),AllocFactorMatrix,(AE$4+1),FALSE)*$E408</f>
        <v>0</v>
      </c>
    </row>
    <row r="407" spans="4:31" hidden="1" outlineLevel="1">
      <c r="E407" s="48"/>
      <c r="F407" s="167" t="str">
        <f>F408</f>
        <v>CUST_TOTAL</v>
      </c>
      <c r="G407" s="48" t="str">
        <f>$G$14</f>
        <v>CUSTOMER</v>
      </c>
      <c r="H407" s="4">
        <f t="shared" si="509"/>
        <v>-46278</v>
      </c>
      <c r="I407" s="5">
        <f t="shared" ref="I407:N407" si="580">VLOOKUP(CONCATENATE($F407," ",$G407),AllocFactorMatrix,(I$4+1),FALSE)*$E408</f>
        <v>-29477.049474391159</v>
      </c>
      <c r="J407" s="47">
        <f t="shared" si="580"/>
        <v>-5.9515306243956809</v>
      </c>
      <c r="K407" s="47">
        <f t="shared" si="580"/>
        <v>-1.763416481302424</v>
      </c>
      <c r="L407" s="5">
        <f t="shared" si="580"/>
        <v>-6683.3484641361865</v>
      </c>
      <c r="M407" s="5">
        <f t="shared" si="580"/>
        <v>-16.532029512210226</v>
      </c>
      <c r="N407" s="5">
        <f t="shared" si="580"/>
        <v>-1.322562360976818</v>
      </c>
      <c r="O407" s="5">
        <f t="shared" si="571"/>
        <v>-6701.2030560093735</v>
      </c>
      <c r="P407" s="5">
        <f>VLOOKUP(CONCATENATE($F407," ",$G407),AllocFactorMatrix,(P$4+1),FALSE)*$E408</f>
        <v>-119.47146660823921</v>
      </c>
      <c r="Q407" s="5">
        <f>VLOOKUP(CONCATENATE($F407," ",$G407),AllocFactorMatrix,(Q$4+1),FALSE)*$E408</f>
        <v>-12.343915369116967</v>
      </c>
      <c r="R407" s="5">
        <f>VLOOKUP(CONCATENATE($F407," ",$G407),AllocFactorMatrix,(R$4+1),FALSE)*$E408</f>
        <v>-2.645124721953636</v>
      </c>
      <c r="S407" s="5">
        <f>VLOOKUP(CONCATENATE($F407," ",$G407),AllocFactorMatrix,(S$4+1),FALSE)*$E408</f>
        <v>-0.220427060162803</v>
      </c>
      <c r="T407" s="5">
        <f t="shared" si="574"/>
        <v>-134.68093375947259</v>
      </c>
      <c r="U407" s="5">
        <f>VLOOKUP(CONCATENATE($F407," ",$G407),AllocFactorMatrix,(U$4+1),FALSE)*$E408</f>
        <v>-1.1021353008140151</v>
      </c>
      <c r="V407" s="5">
        <f>VLOOKUP(CONCATENATE($F407," ",$G407),AllocFactorMatrix,(V$4+1),FALSE)*$E408</f>
        <v>-9.6987906471633316</v>
      </c>
      <c r="W407" s="5">
        <f>VLOOKUP(CONCATENATE($F407," ",$G407),AllocFactorMatrix,(W$4+1),FALSE)*$E408</f>
        <v>-4.1881141430932569</v>
      </c>
      <c r="X407" s="5">
        <f>VLOOKUP(CONCATENATE($F407," ",$G407),AllocFactorMatrix,(X$4+1),FALSE)*$E408</f>
        <v>-0.88170824065121201</v>
      </c>
      <c r="Y407" s="5">
        <f t="shared" si="575"/>
        <v>-15.870748331721817</v>
      </c>
      <c r="Z407" s="5">
        <f>VLOOKUP(CONCATENATE($F407," ",$G407),AllocFactorMatrix,(Z$4+1),FALSE)*$E408</f>
        <v>-33.725340204908861</v>
      </c>
      <c r="AA407" s="5">
        <f>VLOOKUP(CONCATENATE($F407," ",$G407),AllocFactorMatrix,(AA$4+1),FALSE)*$E408</f>
        <v>-0.220427060162803</v>
      </c>
      <c r="AB407" s="5">
        <f t="shared" si="572"/>
        <v>-33.945767265071666</v>
      </c>
      <c r="AC407" s="5">
        <f>VLOOKUP(CONCATENATE($F407," ",$G407),AllocFactorMatrix,(AC$4+1),FALSE)*$E408</f>
        <v>-1.9838435414652269</v>
      </c>
      <c r="AD407" s="5">
        <f>VLOOKUP(CONCATENATE($F407," ",$G407),AllocFactorMatrix,(AD$4+1),FALSE)*$E408</f>
        <v>-9893.427741287087</v>
      </c>
      <c r="AE407" s="5">
        <f>VLOOKUP(CONCATENATE($F407," ",$G407),AllocFactorMatrix,(AE$4+1),FALSE)*$E408</f>
        <v>-12.123488308954164</v>
      </c>
    </row>
    <row r="408" spans="4:31" collapsed="1">
      <c r="D408" s="48" t="str">
        <f>+D1920</f>
        <v>Adj 11 - Remove Economic Development Surcharge</v>
      </c>
      <c r="E408" s="54">
        <f>+ROUND(E1920/8,0)</f>
        <v>-46278</v>
      </c>
      <c r="F408" s="88" t="str">
        <f>+F1920</f>
        <v>CUST_TOTAL</v>
      </c>
      <c r="G408" s="48" t="str">
        <f>$G$15</f>
        <v>TOTAL</v>
      </c>
      <c r="H408" s="4">
        <f t="shared" si="509"/>
        <v>-46278</v>
      </c>
      <c r="I408" s="5">
        <f t="shared" ref="I408:N408" si="581">VLOOKUP(CONCATENATE($F408," ",$G408),AllocFactorMatrix,(I$4+1),FALSE)*$E408</f>
        <v>-29477.049474391159</v>
      </c>
      <c r="J408" s="47">
        <f t="shared" si="581"/>
        <v>-5.9515306243956809</v>
      </c>
      <c r="K408" s="47">
        <f t="shared" si="581"/>
        <v>-1.763416481302424</v>
      </c>
      <c r="L408" s="5">
        <f t="shared" si="581"/>
        <v>-6683.3484641361865</v>
      </c>
      <c r="M408" s="5">
        <f t="shared" si="581"/>
        <v>-16.532029512210226</v>
      </c>
      <c r="N408" s="5">
        <f t="shared" si="581"/>
        <v>-1.322562360976818</v>
      </c>
      <c r="O408" s="5">
        <f t="shared" si="571"/>
        <v>-6701.2030560093735</v>
      </c>
      <c r="P408" s="5">
        <f>VLOOKUP(CONCATENATE($F408," ",$G408),AllocFactorMatrix,(P$4+1),FALSE)*$E408</f>
        <v>-119.47146660823921</v>
      </c>
      <c r="Q408" s="5">
        <f>VLOOKUP(CONCATENATE($F408," ",$G408),AllocFactorMatrix,(Q$4+1),FALSE)*$E408</f>
        <v>-12.343915369116967</v>
      </c>
      <c r="R408" s="5">
        <f>VLOOKUP(CONCATENATE($F408," ",$G408),AllocFactorMatrix,(R$4+1),FALSE)*$E408</f>
        <v>-2.645124721953636</v>
      </c>
      <c r="S408" s="5">
        <f>VLOOKUP(CONCATENATE($F408," ",$G408),AllocFactorMatrix,(S$4+1),FALSE)*$E408</f>
        <v>-0.220427060162803</v>
      </c>
      <c r="T408" s="5">
        <f t="shared" si="574"/>
        <v>-134.68093375947259</v>
      </c>
      <c r="U408" s="5">
        <f>VLOOKUP(CONCATENATE($F408," ",$G408),AllocFactorMatrix,(U$4+1),FALSE)*$E408</f>
        <v>-1.1021353008140151</v>
      </c>
      <c r="V408" s="5">
        <f>VLOOKUP(CONCATENATE($F408," ",$G408),AllocFactorMatrix,(V$4+1),FALSE)*$E408</f>
        <v>-9.6987906471633316</v>
      </c>
      <c r="W408" s="5">
        <f>VLOOKUP(CONCATENATE($F408," ",$G408),AllocFactorMatrix,(W$4+1),FALSE)*$E408</f>
        <v>-4.1881141430932569</v>
      </c>
      <c r="X408" s="5">
        <f>VLOOKUP(CONCATENATE($F408," ",$G408),AllocFactorMatrix,(X$4+1),FALSE)*$E408</f>
        <v>-0.88170824065121201</v>
      </c>
      <c r="Y408" s="5">
        <f t="shared" si="575"/>
        <v>-15.870748331721817</v>
      </c>
      <c r="Z408" s="5">
        <f>VLOOKUP(CONCATENATE($F408," ",$G408),AllocFactorMatrix,(Z$4+1),FALSE)*$E408</f>
        <v>-33.725340204908861</v>
      </c>
      <c r="AA408" s="5">
        <f>VLOOKUP(CONCATENATE($F408," ",$G408),AllocFactorMatrix,(AA$4+1),FALSE)*$E408</f>
        <v>-0.220427060162803</v>
      </c>
      <c r="AB408" s="5">
        <f t="shared" si="572"/>
        <v>-33.945767265071666</v>
      </c>
      <c r="AC408" s="5">
        <f>VLOOKUP(CONCATENATE($F408," ",$G408),AllocFactorMatrix,(AC$4+1),FALSE)*$E408</f>
        <v>-1.9838435414652269</v>
      </c>
      <c r="AD408" s="5">
        <f>VLOOKUP(CONCATENATE($F408," ",$G408),AllocFactorMatrix,(AD$4+1),FALSE)*$E408</f>
        <v>-9893.427741287087</v>
      </c>
      <c r="AE408" s="5">
        <f>VLOOKUP(CONCATENATE($F408," ",$G408),AllocFactorMatrix,(AE$4+1),FALSE)*$E408</f>
        <v>-12.123488308954164</v>
      </c>
    </row>
    <row r="409" spans="4:31" hidden="1" outlineLevel="1">
      <c r="E409" s="48"/>
      <c r="F409" s="167" t="str">
        <f>F416</f>
        <v>CUST_SPEC_OM</v>
      </c>
      <c r="G409" s="48" t="str">
        <f>$G$8</f>
        <v>PRODUCTION</v>
      </c>
      <c r="H409" s="4">
        <f t="shared" ca="1" si="509"/>
        <v>-268488.56156410428</v>
      </c>
      <c r="I409" s="5">
        <f t="shared" ref="I409:N409" si="582">VLOOKUP(CONCATENATE($F409," ",$G409),AllocFactorMatrix,(I$4+1),FALSE)*$E416</f>
        <v>0</v>
      </c>
      <c r="J409" s="47">
        <f t="shared" si="582"/>
        <v>0</v>
      </c>
      <c r="K409" s="47">
        <f t="shared" si="582"/>
        <v>0</v>
      </c>
      <c r="L409" s="5">
        <f t="shared" si="582"/>
        <v>0</v>
      </c>
      <c r="M409" s="5">
        <f t="shared" si="582"/>
        <v>0</v>
      </c>
      <c r="N409" s="5">
        <f t="shared" si="582"/>
        <v>0</v>
      </c>
      <c r="O409" s="5">
        <f t="shared" ref="O409:O416" si="583">SUBTOTAL(9,L409:N409)</f>
        <v>0</v>
      </c>
      <c r="P409" s="5">
        <f>VLOOKUP(CONCATENATE($F409," ",$G409),AllocFactorMatrix,(P$4+1),FALSE)*$E416</f>
        <v>0</v>
      </c>
      <c r="Q409" s="5">
        <f ca="1">VLOOKUP(CONCATENATE($F409," ",$G409),AllocFactorMatrix,(Q$4+1),FALSE)*$E416</f>
        <v>-581.42492918759592</v>
      </c>
      <c r="R409" s="5">
        <f ca="1">VLOOKUP(CONCATENATE($F409," ",$G409),AllocFactorMatrix,(R$4+1),FALSE)*$E416</f>
        <v>-820.4579929510079</v>
      </c>
      <c r="S409" s="5">
        <f>VLOOKUP(CONCATENATE($F409," ",$G409),AllocFactorMatrix,(S$4+1),FALSE)*$E416</f>
        <v>0</v>
      </c>
      <c r="T409" s="5">
        <f ca="1">SUBTOTAL(9,P409:S409)</f>
        <v>-1401.8829221386038</v>
      </c>
      <c r="U409" s="5">
        <f>VLOOKUP(CONCATENATE($F409," ",$G409),AllocFactorMatrix,(U$4+1),FALSE)*$E416</f>
        <v>0</v>
      </c>
      <c r="V409" s="5">
        <f ca="1">VLOOKUP(CONCATENATE($F409," ",$G409),AllocFactorMatrix,(V$4+1),FALSE)*$E416</f>
        <v>-76715.833544111738</v>
      </c>
      <c r="W409" s="5">
        <f ca="1">VLOOKUP(CONCATENATE($F409," ",$G409),AllocFactorMatrix,(W$4+1),FALSE)*$E416</f>
        <v>-142674.1184170006</v>
      </c>
      <c r="X409" s="5">
        <f ca="1">VLOOKUP(CONCATENATE($F409," ",$G409),AllocFactorMatrix,(X$4+1),FALSE)*$E416</f>
        <v>-47696.726680853433</v>
      </c>
      <c r="Y409" s="5">
        <f ca="1">SUBTOTAL(9,U409:X409)</f>
        <v>-267086.67864196573</v>
      </c>
      <c r="Z409" s="5">
        <f>VLOOKUP(CONCATENATE($F409," ",$G409),AllocFactorMatrix,(Z$4+1),FALSE)*$E416</f>
        <v>0</v>
      </c>
      <c r="AA409" s="5">
        <f>VLOOKUP(CONCATENATE($F409," ",$G409),AllocFactorMatrix,(AA$4+1),FALSE)*$E416</f>
        <v>0</v>
      </c>
      <c r="AB409" s="5">
        <f t="shared" si="572"/>
        <v>0</v>
      </c>
      <c r="AC409" s="5">
        <f>VLOOKUP(CONCATENATE($F409," ",$G409),AllocFactorMatrix,(AC$4+1),FALSE)*$E416</f>
        <v>0</v>
      </c>
      <c r="AD409" s="5">
        <f>VLOOKUP(CONCATENATE($F409," ",$G409),AllocFactorMatrix,(AD$4+1),FALSE)*$E416</f>
        <v>0</v>
      </c>
      <c r="AE409" s="5">
        <f>VLOOKUP(CONCATENATE($F409," ",$G409),AllocFactorMatrix,(AE$4+1),FALSE)*$E416</f>
        <v>0</v>
      </c>
    </row>
    <row r="410" spans="4:31" hidden="1" outlineLevel="1">
      <c r="E410" s="48"/>
      <c r="F410" s="167" t="str">
        <f>F416</f>
        <v>CUST_SPEC_OM</v>
      </c>
      <c r="G410" s="48" t="str">
        <f>$G$9</f>
        <v>BULKTRAN</v>
      </c>
      <c r="H410" s="4">
        <f t="shared" ca="1" si="509"/>
        <v>-5781.3474940340084</v>
      </c>
      <c r="I410" s="5">
        <f t="shared" ref="I410:N410" si="584">VLOOKUP(CONCATENATE($F410," ",$G410),AllocFactorMatrix,(I$4+1),FALSE)*$E416</f>
        <v>0</v>
      </c>
      <c r="J410" s="47">
        <f t="shared" si="584"/>
        <v>0</v>
      </c>
      <c r="K410" s="47">
        <f t="shared" si="584"/>
        <v>0</v>
      </c>
      <c r="L410" s="5">
        <f t="shared" si="584"/>
        <v>0</v>
      </c>
      <c r="M410" s="5">
        <f t="shared" si="584"/>
        <v>0</v>
      </c>
      <c r="N410" s="5">
        <f t="shared" si="584"/>
        <v>0</v>
      </c>
      <c r="O410" s="5">
        <f t="shared" si="583"/>
        <v>0</v>
      </c>
      <c r="P410" s="5">
        <f>VLOOKUP(CONCATENATE($F410," ",$G410),AllocFactorMatrix,(P$4+1),FALSE)*$E416</f>
        <v>0</v>
      </c>
      <c r="Q410" s="5">
        <f ca="1">VLOOKUP(CONCATENATE($F410," ",$G410),AllocFactorMatrix,(Q$4+1),FALSE)*$E416</f>
        <v>-12.533168343846555</v>
      </c>
      <c r="R410" s="5">
        <f ca="1">VLOOKUP(CONCATENATE($F410," ",$G410),AllocFactorMatrix,(R$4+1),FALSE)*$E416</f>
        <v>-17.451793766921398</v>
      </c>
      <c r="S410" s="5">
        <f>VLOOKUP(CONCATENATE($F410," ",$G410),AllocFactorMatrix,(S$4+1),FALSE)*$E416</f>
        <v>0</v>
      </c>
      <c r="T410" s="5">
        <f t="shared" ref="T410:T416" ca="1" si="585">SUBTOTAL(9,P410:S410)</f>
        <v>-29.984962110767952</v>
      </c>
      <c r="U410" s="5">
        <f>VLOOKUP(CONCATENATE($F410," ",$G410),AllocFactorMatrix,(U$4+1),FALSE)*$E416</f>
        <v>0</v>
      </c>
      <c r="V410" s="5">
        <f ca="1">VLOOKUP(CONCATENATE($F410," ",$G410),AllocFactorMatrix,(V$4+1),FALSE)*$E416</f>
        <v>-1656.9488085394999</v>
      </c>
      <c r="W410" s="5">
        <f ca="1">VLOOKUP(CONCATENATE($F410," ",$G410),AllocFactorMatrix,(W$4+1),FALSE)*$E416</f>
        <v>-3054.4264944189713</v>
      </c>
      <c r="X410" s="5">
        <f ca="1">VLOOKUP(CONCATENATE($F410," ",$G410),AllocFactorMatrix,(X$4+1),FALSE)*$E416</f>
        <v>-1039.9872289647406</v>
      </c>
      <c r="Y410" s="5">
        <f t="shared" ref="Y410:Y416" ca="1" si="586">SUBTOTAL(9,U410:X410)</f>
        <v>-5751.3625319232124</v>
      </c>
      <c r="Z410" s="5">
        <f>VLOOKUP(CONCATENATE($F410," ",$G410),AllocFactorMatrix,(Z$4+1),FALSE)*$E416</f>
        <v>0</v>
      </c>
      <c r="AA410" s="5">
        <f>VLOOKUP(CONCATENATE($F410," ",$G410),AllocFactorMatrix,(AA$4+1),FALSE)*$E416</f>
        <v>0</v>
      </c>
      <c r="AB410" s="5">
        <f t="shared" si="572"/>
        <v>0</v>
      </c>
      <c r="AC410" s="5">
        <f>VLOOKUP(CONCATENATE($F410," ",$G410),AllocFactorMatrix,(AC$4+1),FALSE)*$E416</f>
        <v>0</v>
      </c>
      <c r="AD410" s="5">
        <f>VLOOKUP(CONCATENATE($F410," ",$G410),AllocFactorMatrix,(AD$4+1),FALSE)*$E416</f>
        <v>0</v>
      </c>
      <c r="AE410" s="5">
        <f>VLOOKUP(CONCATENATE($F410," ",$G410),AllocFactorMatrix,(AE$4+1),FALSE)*$E416</f>
        <v>0</v>
      </c>
    </row>
    <row r="411" spans="4:31" hidden="1" outlineLevel="1">
      <c r="E411" s="48"/>
      <c r="F411" s="167" t="str">
        <f>F416</f>
        <v>CUST_SPEC_OM</v>
      </c>
      <c r="G411" s="48" t="str">
        <f>$G$10</f>
        <v>SUBTRAN</v>
      </c>
      <c r="H411" s="4">
        <f t="shared" ca="1" si="509"/>
        <v>-1495.3234737602238</v>
      </c>
      <c r="I411" s="5">
        <f t="shared" ref="I411:N411" si="587">VLOOKUP(CONCATENATE($F411," ",$G411),AllocFactorMatrix,(I$4+1),FALSE)*$E416</f>
        <v>0</v>
      </c>
      <c r="J411" s="47">
        <f t="shared" si="587"/>
        <v>0</v>
      </c>
      <c r="K411" s="47">
        <f t="shared" si="587"/>
        <v>0</v>
      </c>
      <c r="L411" s="5">
        <f t="shared" si="587"/>
        <v>0</v>
      </c>
      <c r="M411" s="5">
        <f t="shared" si="587"/>
        <v>0</v>
      </c>
      <c r="N411" s="5">
        <f t="shared" si="587"/>
        <v>0</v>
      </c>
      <c r="O411" s="5">
        <f t="shared" si="583"/>
        <v>0</v>
      </c>
      <c r="P411" s="5">
        <f>VLOOKUP(CONCATENATE($F411," ",$G411),AllocFactorMatrix,(P$4+1),FALSE)*$E416</f>
        <v>0</v>
      </c>
      <c r="Q411" s="5">
        <f ca="1">VLOOKUP(CONCATENATE($F411," ",$G411),AllocFactorMatrix,(Q$4+1),FALSE)*$E416</f>
        <v>-3.3736122621952491</v>
      </c>
      <c r="R411" s="5">
        <f ca="1">VLOOKUP(CONCATENATE($F411," ",$G411),AllocFactorMatrix,(R$4+1),FALSE)*$E416</f>
        <v>-6.0843084275916324</v>
      </c>
      <c r="S411" s="5">
        <f>VLOOKUP(CONCATENATE($F411," ",$G411),AllocFactorMatrix,(S$4+1),FALSE)*$E416</f>
        <v>0</v>
      </c>
      <c r="T411" s="5">
        <f t="shared" ca="1" si="585"/>
        <v>-9.4579206897868815</v>
      </c>
      <c r="U411" s="5">
        <f>VLOOKUP(CONCATENATE($F411," ",$G411),AllocFactorMatrix,(U$4+1),FALSE)*$E416</f>
        <v>0</v>
      </c>
      <c r="V411" s="5">
        <f ca="1">VLOOKUP(CONCATENATE($F411," ",$G411),AllocFactorMatrix,(V$4+1),FALSE)*$E416</f>
        <v>-439.91584525506738</v>
      </c>
      <c r="W411" s="5">
        <f ca="1">VLOOKUP(CONCATENATE($F411," ",$G411),AllocFactorMatrix,(W$4+1),FALSE)*$E416</f>
        <v>-1045.9497078153613</v>
      </c>
      <c r="X411" s="5">
        <f ca="1">VLOOKUP(CONCATENATE($F411," ",$G411),AllocFactorMatrix,(X$4+1),FALSE)*$E416</f>
        <v>-2.7205880563507183E-156</v>
      </c>
      <c r="Y411" s="5">
        <f t="shared" ca="1" si="586"/>
        <v>-1485.8655530704286</v>
      </c>
      <c r="Z411" s="5">
        <f>VLOOKUP(CONCATENATE($F411," ",$G411),AllocFactorMatrix,(Z$4+1),FALSE)*$E416</f>
        <v>0</v>
      </c>
      <c r="AA411" s="5">
        <f>VLOOKUP(CONCATENATE($F411," ",$G411),AllocFactorMatrix,(AA$4+1),FALSE)*$E416</f>
        <v>0</v>
      </c>
      <c r="AB411" s="5">
        <f t="shared" si="572"/>
        <v>0</v>
      </c>
      <c r="AC411" s="5">
        <f>VLOOKUP(CONCATENATE($F411," ",$G411),AllocFactorMatrix,(AC$4+1),FALSE)*$E416</f>
        <v>0</v>
      </c>
      <c r="AD411" s="5">
        <f>VLOOKUP(CONCATENATE($F411," ",$G411),AllocFactorMatrix,(AD$4+1),FALSE)*$E416</f>
        <v>0</v>
      </c>
      <c r="AE411" s="5">
        <f>VLOOKUP(CONCATENATE($F411," ",$G411),AllocFactorMatrix,(AE$4+1),FALSE)*$E416</f>
        <v>0</v>
      </c>
    </row>
    <row r="412" spans="4:31" hidden="1" outlineLevel="1">
      <c r="E412" s="48"/>
      <c r="F412" s="167" t="str">
        <f>F416</f>
        <v>CUST_SPEC_OM</v>
      </c>
      <c r="G412" s="48" t="str">
        <f>$G$11</f>
        <v>DISTPRI</v>
      </c>
      <c r="H412" s="4">
        <f t="shared" ca="1" si="509"/>
        <v>-20800.395072168056</v>
      </c>
      <c r="I412" s="5">
        <f t="shared" ref="I412:N412" si="588">VLOOKUP(CONCATENATE($F412," ",$G412),AllocFactorMatrix,(I$4+1),FALSE)*$E416</f>
        <v>0</v>
      </c>
      <c r="J412" s="47">
        <f t="shared" si="588"/>
        <v>0</v>
      </c>
      <c r="K412" s="47">
        <f t="shared" si="588"/>
        <v>0</v>
      </c>
      <c r="L412" s="5">
        <f t="shared" si="588"/>
        <v>0</v>
      </c>
      <c r="M412" s="5">
        <f t="shared" si="588"/>
        <v>0</v>
      </c>
      <c r="N412" s="5">
        <f t="shared" si="588"/>
        <v>0</v>
      </c>
      <c r="O412" s="5">
        <f t="shared" si="583"/>
        <v>0</v>
      </c>
      <c r="P412" s="5">
        <f>VLOOKUP(CONCATENATE($F412," ",$G412),AllocFactorMatrix,(P$4+1),FALSE)*$E416</f>
        <v>0</v>
      </c>
      <c r="Q412" s="5">
        <f ca="1">VLOOKUP(CONCATENATE($F412," ",$G412),AllocFactorMatrix,(Q$4+1),FALSE)*$E416</f>
        <v>-160.36994688680323</v>
      </c>
      <c r="R412" s="5">
        <f ca="1">VLOOKUP(CONCATENATE($F412," ",$G412),AllocFactorMatrix,(R$4+1),FALSE)*$E416</f>
        <v>0</v>
      </c>
      <c r="S412" s="5">
        <f>VLOOKUP(CONCATENATE($F412," ",$G412),AllocFactorMatrix,(S$4+1),FALSE)*$E416</f>
        <v>0</v>
      </c>
      <c r="T412" s="5">
        <f t="shared" ca="1" si="585"/>
        <v>-160.36994688680323</v>
      </c>
      <c r="U412" s="5">
        <f>VLOOKUP(CONCATENATE($F412," ",$G412),AllocFactorMatrix,(U$4+1),FALSE)*$E416</f>
        <v>0</v>
      </c>
      <c r="V412" s="5">
        <f ca="1">VLOOKUP(CONCATENATE($F412," ",$G412),AllocFactorMatrix,(V$4+1),FALSE)*$E416</f>
        <v>-20640.02512528126</v>
      </c>
      <c r="W412" s="5">
        <f ca="1">VLOOKUP(CONCATENATE($F412," ",$G412),AllocFactorMatrix,(W$4+1),FALSE)*$E416</f>
        <v>2.3690667780885565E-84</v>
      </c>
      <c r="X412" s="5">
        <f ca="1">VLOOKUP(CONCATENATE($F412," ",$G412),AllocFactorMatrix,(X$4+1),FALSE)*$E416</f>
        <v>-4.2335606112350421E-156</v>
      </c>
      <c r="Y412" s="5">
        <f t="shared" ca="1" si="586"/>
        <v>-20640.02512528126</v>
      </c>
      <c r="Z412" s="5">
        <f>VLOOKUP(CONCATENATE($F412," ",$G412),AllocFactorMatrix,(Z$4+1),FALSE)*$E416</f>
        <v>0</v>
      </c>
      <c r="AA412" s="5">
        <f>VLOOKUP(CONCATENATE($F412," ",$G412),AllocFactorMatrix,(AA$4+1),FALSE)*$E416</f>
        <v>0</v>
      </c>
      <c r="AB412" s="5">
        <f t="shared" si="572"/>
        <v>0</v>
      </c>
      <c r="AC412" s="5">
        <f>VLOOKUP(CONCATENATE($F412," ",$G412),AllocFactorMatrix,(AC$4+1),FALSE)*$E416</f>
        <v>0</v>
      </c>
      <c r="AD412" s="5">
        <f>VLOOKUP(CONCATENATE($F412," ",$G412),AllocFactorMatrix,(AD$4+1),FALSE)*$E416</f>
        <v>0</v>
      </c>
      <c r="AE412" s="5">
        <f>VLOOKUP(CONCATENATE($F412," ",$G412),AllocFactorMatrix,(AE$4+1),FALSE)*$E416</f>
        <v>0</v>
      </c>
    </row>
    <row r="413" spans="4:31" hidden="1" outlineLevel="1">
      <c r="E413" s="48"/>
      <c r="F413" s="167" t="str">
        <f>F416</f>
        <v>CUST_SPEC_OM</v>
      </c>
      <c r="G413" s="48" t="str">
        <f>$G$12</f>
        <v>DISTSEC</v>
      </c>
      <c r="H413" s="4">
        <f t="shared" ca="1" si="509"/>
        <v>5.0143373759019214E-85</v>
      </c>
      <c r="I413" s="5">
        <f t="shared" ref="I413:N413" si="589">VLOOKUP(CONCATENATE($F413," ",$G413),AllocFactorMatrix,(I$4+1),FALSE)*$E416</f>
        <v>0</v>
      </c>
      <c r="J413" s="47">
        <f t="shared" si="589"/>
        <v>0</v>
      </c>
      <c r="K413" s="47">
        <f t="shared" si="589"/>
        <v>0</v>
      </c>
      <c r="L413" s="5">
        <f t="shared" si="589"/>
        <v>0</v>
      </c>
      <c r="M413" s="5">
        <f t="shared" si="589"/>
        <v>0</v>
      </c>
      <c r="N413" s="5">
        <f t="shared" si="589"/>
        <v>0</v>
      </c>
      <c r="O413" s="5">
        <f t="shared" si="583"/>
        <v>0</v>
      </c>
      <c r="P413" s="5">
        <f>VLOOKUP(CONCATENATE($F413," ",$G413),AllocFactorMatrix,(P$4+1),FALSE)*$E416</f>
        <v>0</v>
      </c>
      <c r="Q413" s="5">
        <f ca="1">VLOOKUP(CONCATENATE($F413," ",$G413),AllocFactorMatrix,(Q$4+1),FALSE)*$E416</f>
        <v>0</v>
      </c>
      <c r="R413" s="5">
        <f ca="1">VLOOKUP(CONCATENATE($F413," ",$G413),AllocFactorMatrix,(R$4+1),FALSE)*$E416</f>
        <v>0</v>
      </c>
      <c r="S413" s="5">
        <f>VLOOKUP(CONCATENATE($F413," ",$G413),AllocFactorMatrix,(S$4+1),FALSE)*$E416</f>
        <v>0</v>
      </c>
      <c r="T413" s="5">
        <f t="shared" ca="1" si="585"/>
        <v>0</v>
      </c>
      <c r="U413" s="5">
        <f>VLOOKUP(CONCATENATE($F413," ",$G413),AllocFactorMatrix,(U$4+1),FALSE)*$E416</f>
        <v>0</v>
      </c>
      <c r="V413" s="5">
        <f ca="1">VLOOKUP(CONCATENATE($F413," ",$G413),AllocFactorMatrix,(V$4+1),FALSE)*$E416</f>
        <v>-5.1330937952451605E-127</v>
      </c>
      <c r="W413" s="5">
        <f ca="1">VLOOKUP(CONCATENATE($F413," ",$G413),AllocFactorMatrix,(W$4+1),FALSE)*$E416</f>
        <v>8.9878475990617769E-86</v>
      </c>
      <c r="X413" s="5">
        <f ca="1">VLOOKUP(CONCATENATE($F413," ",$G413),AllocFactorMatrix,(X$4+1),FALSE)*$E416</f>
        <v>0</v>
      </c>
      <c r="Y413" s="5">
        <f t="shared" ca="1" si="586"/>
        <v>8.9878475990617769E-86</v>
      </c>
      <c r="Z413" s="5">
        <f>VLOOKUP(CONCATENATE($F413," ",$G413),AllocFactorMatrix,(Z$4+1),FALSE)*$E416</f>
        <v>0</v>
      </c>
      <c r="AA413" s="5">
        <f>VLOOKUP(CONCATENATE($F413," ",$G413),AllocFactorMatrix,(AA$4+1),FALSE)*$E416</f>
        <v>0</v>
      </c>
      <c r="AB413" s="5">
        <f t="shared" si="572"/>
        <v>0</v>
      </c>
      <c r="AC413" s="5">
        <f>VLOOKUP(CONCATENATE($F413," ",$G413),AllocFactorMatrix,(AC$4+1),FALSE)*$E416</f>
        <v>0</v>
      </c>
      <c r="AD413" s="5">
        <f>VLOOKUP(CONCATENATE($F413," ",$G413),AllocFactorMatrix,(AD$4+1),FALSE)*$E416</f>
        <v>0</v>
      </c>
      <c r="AE413" s="5">
        <f>VLOOKUP(CONCATENATE($F413," ",$G413),AllocFactorMatrix,(AE$4+1),FALSE)*$E416</f>
        <v>0</v>
      </c>
    </row>
    <row r="414" spans="4:31" hidden="1" outlineLevel="1">
      <c r="E414" s="48"/>
      <c r="F414" s="167" t="str">
        <f>F416</f>
        <v>CUST_SPEC_OM</v>
      </c>
      <c r="G414" s="48" t="str">
        <f>$G$13</f>
        <v>ENERGY</v>
      </c>
      <c r="H414" s="4">
        <f t="shared" ca="1" si="509"/>
        <v>-504064.7045615103</v>
      </c>
      <c r="I414" s="5">
        <f t="shared" ref="I414:N414" si="590">VLOOKUP(CONCATENATE($F414," ",$G414),AllocFactorMatrix,(I$4+1),FALSE)*$E416</f>
        <v>0</v>
      </c>
      <c r="J414" s="47">
        <f t="shared" si="590"/>
        <v>0</v>
      </c>
      <c r="K414" s="47">
        <f t="shared" si="590"/>
        <v>0</v>
      </c>
      <c r="L414" s="5">
        <f t="shared" si="590"/>
        <v>0</v>
      </c>
      <c r="M414" s="5">
        <f t="shared" si="590"/>
        <v>0</v>
      </c>
      <c r="N414" s="5">
        <f t="shared" si="590"/>
        <v>0</v>
      </c>
      <c r="O414" s="5">
        <f t="shared" si="583"/>
        <v>0</v>
      </c>
      <c r="P414" s="5">
        <f>VLOOKUP(CONCATENATE($F414," ",$G414),AllocFactorMatrix,(P$4+1),FALSE)*$E416</f>
        <v>0</v>
      </c>
      <c r="Q414" s="5">
        <f ca="1">VLOOKUP(CONCATENATE($F414," ",$G414),AllocFactorMatrix,(Q$4+1),FALSE)*$E416</f>
        <v>-766.23257877501487</v>
      </c>
      <c r="R414" s="5">
        <f ca="1">VLOOKUP(CONCATENATE($F414," ",$G414),AllocFactorMatrix,(R$4+1),FALSE)*$E416</f>
        <v>-1086.3423016089118</v>
      </c>
      <c r="S414" s="5">
        <f>VLOOKUP(CONCATENATE($F414," ",$G414),AllocFactorMatrix,(S$4+1),FALSE)*$E416</f>
        <v>0</v>
      </c>
      <c r="T414" s="5">
        <f t="shared" ca="1" si="585"/>
        <v>-1852.5748803839267</v>
      </c>
      <c r="U414" s="5">
        <f>VLOOKUP(CONCATENATE($F414," ",$G414),AllocFactorMatrix,(U$4+1),FALSE)*$E416</f>
        <v>0</v>
      </c>
      <c r="V414" s="5">
        <f ca="1">VLOOKUP(CONCATENATE($F414," ",$G414),AllocFactorMatrix,(V$4+1),FALSE)*$E416</f>
        <v>-131544.08819071035</v>
      </c>
      <c r="W414" s="5">
        <f ca="1">VLOOKUP(CONCATENATE($F414," ",$G414),AllocFactorMatrix,(W$4+1),FALSE)*$E416</f>
        <v>-275205.52330903424</v>
      </c>
      <c r="X414" s="5">
        <f ca="1">VLOOKUP(CONCATENATE($F414," ",$G414),AllocFactorMatrix,(X$4+1),FALSE)*$E416</f>
        <v>-95462.518181381805</v>
      </c>
      <c r="Y414" s="5">
        <f t="shared" ca="1" si="586"/>
        <v>-502212.12968112639</v>
      </c>
      <c r="Z414" s="5">
        <f>VLOOKUP(CONCATENATE($F414," ",$G414),AllocFactorMatrix,(Z$4+1),FALSE)*$E416</f>
        <v>0</v>
      </c>
      <c r="AA414" s="5">
        <f>VLOOKUP(CONCATENATE($F414," ",$G414),AllocFactorMatrix,(AA$4+1),FALSE)*$E416</f>
        <v>0</v>
      </c>
      <c r="AB414" s="5">
        <f t="shared" si="572"/>
        <v>0</v>
      </c>
      <c r="AC414" s="5">
        <f>VLOOKUP(CONCATENATE($F414," ",$G414),AllocFactorMatrix,(AC$4+1),FALSE)*$E416</f>
        <v>0</v>
      </c>
      <c r="AD414" s="5">
        <f>VLOOKUP(CONCATENATE($F414," ",$G414),AllocFactorMatrix,(AD$4+1),FALSE)*$E416</f>
        <v>0</v>
      </c>
      <c r="AE414" s="5">
        <f>VLOOKUP(CONCATENATE($F414," ",$G414),AllocFactorMatrix,(AE$4+1),FALSE)*$E416</f>
        <v>0</v>
      </c>
    </row>
    <row r="415" spans="4:31" hidden="1" outlineLevel="1">
      <c r="E415" s="48"/>
      <c r="F415" s="167" t="str">
        <f>F416</f>
        <v>CUST_SPEC_OM</v>
      </c>
      <c r="G415" s="48" t="str">
        <f>$G$14</f>
        <v>CUSTOMER</v>
      </c>
      <c r="H415" s="4">
        <f t="shared" ca="1" si="509"/>
        <v>-921.66783442298527</v>
      </c>
      <c r="I415" s="5">
        <f t="shared" ref="I415:N415" si="591">VLOOKUP(CONCATENATE($F415," ",$G415),AllocFactorMatrix,(I$4+1),FALSE)*$E416</f>
        <v>0</v>
      </c>
      <c r="J415" s="47">
        <f t="shared" si="591"/>
        <v>0</v>
      </c>
      <c r="K415" s="47">
        <f t="shared" si="591"/>
        <v>0</v>
      </c>
      <c r="L415" s="5">
        <f t="shared" si="591"/>
        <v>0</v>
      </c>
      <c r="M415" s="5">
        <f t="shared" si="591"/>
        <v>0</v>
      </c>
      <c r="N415" s="5">
        <f t="shared" si="591"/>
        <v>0</v>
      </c>
      <c r="O415" s="5">
        <f t="shared" si="583"/>
        <v>0</v>
      </c>
      <c r="P415" s="5">
        <f>VLOOKUP(CONCATENATE($F415," ",$G415),AllocFactorMatrix,(P$4+1),FALSE)*$E416</f>
        <v>0</v>
      </c>
      <c r="Q415" s="5">
        <f ca="1">VLOOKUP(CONCATENATE($F415," ",$G415),AllocFactorMatrix,(Q$4+1),FALSE)*$E416</f>
        <v>-10.614747804703537</v>
      </c>
      <c r="R415" s="5">
        <f ca="1">VLOOKUP(CONCATENATE($F415," ",$G415),AllocFactorMatrix,(R$4+1),FALSE)*$E416</f>
        <v>-81.532981663763081</v>
      </c>
      <c r="S415" s="5">
        <f>VLOOKUP(CONCATENATE($F415," ",$G415),AllocFactorMatrix,(S$4+1),FALSE)*$E416</f>
        <v>0</v>
      </c>
      <c r="T415" s="5">
        <f t="shared" ca="1" si="585"/>
        <v>-92.147729468466622</v>
      </c>
      <c r="U415" s="5">
        <f>VLOOKUP(CONCATENATE($F415," ",$G415),AllocFactorMatrix,(U$4+1),FALSE)*$E416</f>
        <v>0</v>
      </c>
      <c r="V415" s="5">
        <f ca="1">VLOOKUP(CONCATENATE($F415," ",$G415),AllocFactorMatrix,(V$4+1),FALSE)*$E416</f>
        <v>-281.5675059698807</v>
      </c>
      <c r="W415" s="5">
        <f ca="1">VLOOKUP(CONCATENATE($F415," ",$G415),AllocFactorMatrix,(W$4+1),FALSE)*$E416</f>
        <v>-354.18376293669411</v>
      </c>
      <c r="X415" s="5">
        <f ca="1">VLOOKUP(CONCATENATE($F415," ",$G415),AllocFactorMatrix,(X$4+1),FALSE)*$E416</f>
        <v>-193.76883604794386</v>
      </c>
      <c r="Y415" s="5">
        <f t="shared" ca="1" si="586"/>
        <v>-829.52010495451862</v>
      </c>
      <c r="Z415" s="5">
        <f>VLOOKUP(CONCATENATE($F415," ",$G415),AllocFactorMatrix,(Z$4+1),FALSE)*$E416</f>
        <v>0</v>
      </c>
      <c r="AA415" s="5">
        <f>VLOOKUP(CONCATENATE($F415," ",$G415),AllocFactorMatrix,(AA$4+1),FALSE)*$E416</f>
        <v>0</v>
      </c>
      <c r="AB415" s="5">
        <f t="shared" si="572"/>
        <v>0</v>
      </c>
      <c r="AC415" s="5">
        <f>VLOOKUP(CONCATENATE($F415," ",$G415),AllocFactorMatrix,(AC$4+1),FALSE)*$E416</f>
        <v>0</v>
      </c>
      <c r="AD415" s="5">
        <f>VLOOKUP(CONCATENATE($F415," ",$G415),AllocFactorMatrix,(AD$4+1),FALSE)*$E416</f>
        <v>0</v>
      </c>
      <c r="AE415" s="5">
        <f>VLOOKUP(CONCATENATE($F415," ",$G415),AllocFactorMatrix,(AE$4+1),FALSE)*$E416</f>
        <v>0</v>
      </c>
    </row>
    <row r="416" spans="4:31" collapsed="1">
      <c r="D416" s="48" t="str">
        <f>+D1928</f>
        <v>Adj 12 - Specific Customer Adjustment</v>
      </c>
      <c r="E416" s="54">
        <f>+ROUND(E1928/8,0)</f>
        <v>-801552</v>
      </c>
      <c r="F416" s="169" t="str">
        <f>+F1928</f>
        <v>CUST_SPEC_OM</v>
      </c>
      <c r="G416" s="48" t="str">
        <f>$G$15</f>
        <v>TOTAL</v>
      </c>
      <c r="H416" s="4">
        <f t="shared" ca="1" si="509"/>
        <v>-801551.99999999988</v>
      </c>
      <c r="I416" s="5">
        <f t="shared" ref="I416:N416" si="592">VLOOKUP(CONCATENATE($F416," ",$G416),AllocFactorMatrix,(I$4+1),FALSE)*$E416</f>
        <v>0</v>
      </c>
      <c r="J416" s="47">
        <f t="shared" si="592"/>
        <v>0</v>
      </c>
      <c r="K416" s="47">
        <f t="shared" si="592"/>
        <v>0</v>
      </c>
      <c r="L416" s="5">
        <f t="shared" si="592"/>
        <v>0</v>
      </c>
      <c r="M416" s="5">
        <f t="shared" si="592"/>
        <v>0</v>
      </c>
      <c r="N416" s="5">
        <f t="shared" si="592"/>
        <v>0</v>
      </c>
      <c r="O416" s="5">
        <f t="shared" si="583"/>
        <v>0</v>
      </c>
      <c r="P416" s="5">
        <f>VLOOKUP(CONCATENATE($F416," ",$G416),AllocFactorMatrix,(P$4+1),FALSE)*$E416</f>
        <v>0</v>
      </c>
      <c r="Q416" s="5">
        <f ca="1">VLOOKUP(CONCATENATE($F416," ",$G416),AllocFactorMatrix,(Q$4+1),FALSE)*$E416</f>
        <v>-1534.5489832601595</v>
      </c>
      <c r="R416" s="5">
        <f ca="1">VLOOKUP(CONCATENATE($F416," ",$G416),AllocFactorMatrix,(R$4+1),FALSE)*$E416</f>
        <v>-2011.8693784181958</v>
      </c>
      <c r="S416" s="5">
        <f>VLOOKUP(CONCATENATE($F416," ",$G416),AllocFactorMatrix,(S$4+1),FALSE)*$E416</f>
        <v>0</v>
      </c>
      <c r="T416" s="5">
        <f t="shared" ca="1" si="585"/>
        <v>-3546.4183616783553</v>
      </c>
      <c r="U416" s="5">
        <f>VLOOKUP(CONCATENATE($F416," ",$G416),AllocFactorMatrix,(U$4+1),FALSE)*$E416</f>
        <v>0</v>
      </c>
      <c r="V416" s="5">
        <f ca="1">VLOOKUP(CONCATENATE($F416," ",$G416),AllocFactorMatrix,(V$4+1),FALSE)*$E416</f>
        <v>-231278.37901986775</v>
      </c>
      <c r="W416" s="5">
        <f ca="1">VLOOKUP(CONCATENATE($F416," ",$G416),AllocFactorMatrix,(W$4+1),FALSE)*$E416</f>
        <v>-422334.20169120585</v>
      </c>
      <c r="X416" s="5">
        <f ca="1">VLOOKUP(CONCATENATE($F416," ",$G416),AllocFactorMatrix,(X$4+1),FALSE)*$E416</f>
        <v>-144393.00092724795</v>
      </c>
      <c r="Y416" s="5">
        <f t="shared" ca="1" si="586"/>
        <v>-798005.58163832151</v>
      </c>
      <c r="Z416" s="5">
        <f>VLOOKUP(CONCATENATE($F416," ",$G416),AllocFactorMatrix,(Z$4+1),FALSE)*$E416</f>
        <v>0</v>
      </c>
      <c r="AA416" s="5">
        <f>VLOOKUP(CONCATENATE($F416," ",$G416),AllocFactorMatrix,(AA$4+1),FALSE)*$E416</f>
        <v>0</v>
      </c>
      <c r="AB416" s="5">
        <f t="shared" si="572"/>
        <v>0</v>
      </c>
      <c r="AC416" s="5">
        <f>VLOOKUP(CONCATENATE($F416," ",$G416),AllocFactorMatrix,(AC$4+1),FALSE)*$E416</f>
        <v>0</v>
      </c>
      <c r="AD416" s="5">
        <f>VLOOKUP(CONCATENATE($F416," ",$G416),AllocFactorMatrix,(AD$4+1),FALSE)*$E416</f>
        <v>0</v>
      </c>
      <c r="AE416" s="5">
        <f>VLOOKUP(CONCATENATE($F416," ",$G416),AllocFactorMatrix,(AE$4+1),FALSE)*$E416</f>
        <v>0</v>
      </c>
    </row>
    <row r="417" spans="4:31" hidden="1" outlineLevel="1">
      <c r="E417" s="48"/>
      <c r="F417" s="167" t="str">
        <f>F424</f>
        <v>REVYEC_EXP_OM</v>
      </c>
      <c r="G417" s="48" t="str">
        <f>$G$8</f>
        <v>PRODUCTION</v>
      </c>
      <c r="H417" s="4">
        <f t="shared" ca="1" si="509"/>
        <v>-419422.26334918424</v>
      </c>
      <c r="I417" s="5">
        <f t="shared" ref="I417:N417" ca="1" si="593">VLOOKUP(CONCATENATE($F417," ",$G417),AllocFactorMatrix,(I$4+1),FALSE)*$E424</f>
        <v>-2324.5155788420598</v>
      </c>
      <c r="J417" s="47">
        <f t="shared" ca="1" si="593"/>
        <v>599.27320994053377</v>
      </c>
      <c r="K417" s="47">
        <f t="shared" ca="1" si="593"/>
        <v>1812.1347506870031</v>
      </c>
      <c r="L417" s="5">
        <f t="shared" ca="1" si="593"/>
        <v>-9815.8348588393364</v>
      </c>
      <c r="M417" s="5">
        <f t="shared" ca="1" si="593"/>
        <v>-269.56339176447023</v>
      </c>
      <c r="N417" s="5">
        <f t="shared" ca="1" si="593"/>
        <v>1113.3949763643059</v>
      </c>
      <c r="O417" s="5">
        <f t="shared" ref="O417:O424" ca="1" si="594">SUBTOTAL(9,L417:N417)</f>
        <v>-8972.0032742395015</v>
      </c>
      <c r="P417" s="5">
        <f ca="1">VLOOKUP(CONCATENATE($F417," ",$G417),AllocFactorMatrix,(P$4+1),FALSE)*$E424</f>
        <v>-28663.79027580957</v>
      </c>
      <c r="Q417" s="5">
        <f ca="1">VLOOKUP(CONCATENATE($F417," ",$G417),AllocFactorMatrix,(Q$4+1),FALSE)*$E424</f>
        <v>-28578.845047916388</v>
      </c>
      <c r="R417" s="5">
        <f ca="1">VLOOKUP(CONCATENATE($F417," ",$G417),AllocFactorMatrix,(R$4+1),FALSE)*$E424</f>
        <v>-3117.7183413337534</v>
      </c>
      <c r="S417" s="5">
        <f ca="1">VLOOKUP(CONCATENATE($F417," ",$G417),AllocFactorMatrix,(S$4+1),FALSE)*$E424</f>
        <v>111.93882150719584</v>
      </c>
      <c r="T417" s="5">
        <f ca="1">SUBTOTAL(9,P417:S417)</f>
        <v>-60248.41484355252</v>
      </c>
      <c r="U417" s="5">
        <f ca="1">VLOOKUP(CONCATENATE($F417," ",$G417),AllocFactorMatrix,(U$4+1),FALSE)*$E424</f>
        <v>898.503311074473</v>
      </c>
      <c r="V417" s="5">
        <f ca="1">VLOOKUP(CONCATENATE($F417," ",$G417),AllocFactorMatrix,(V$4+1),FALSE)*$E424</f>
        <v>-30240.42662983439</v>
      </c>
      <c r="W417" s="5">
        <f ca="1">VLOOKUP(CONCATENATE($F417," ",$G417),AllocFactorMatrix,(W$4+1),FALSE)*$E424</f>
        <v>-271316.78272869351</v>
      </c>
      <c r="X417" s="5">
        <f ca="1">VLOOKUP(CONCATENATE($F417," ",$G417),AllocFactorMatrix,(X$4+1),FALSE)*$E424</f>
        <v>-46104.876211823001</v>
      </c>
      <c r="Y417" s="5">
        <f ca="1">SUBTOTAL(9,U417:X417)</f>
        <v>-346763.58225927647</v>
      </c>
      <c r="Z417" s="5">
        <f ca="1">VLOOKUP(CONCATENATE($F417," ",$G417),AllocFactorMatrix,(Z$4+1),FALSE)*$E424</f>
        <v>-3430.1915985245569</v>
      </c>
      <c r="AA417" s="5">
        <f ca="1">VLOOKUP(CONCATENATE($F417," ",$G417),AllocFactorMatrix,(AA$4+1),FALSE)*$E424</f>
        <v>0</v>
      </c>
      <c r="AB417" s="5">
        <f t="shared" ca="1" si="572"/>
        <v>-3430.1915985245569</v>
      </c>
      <c r="AC417" s="5">
        <f ca="1">VLOOKUP(CONCATENATE($F417," ",$G417),AllocFactorMatrix,(AC$4+1),FALSE)*$E424</f>
        <v>0</v>
      </c>
      <c r="AD417" s="5">
        <f ca="1">VLOOKUP(CONCATENATE($F417," ",$G417),AllocFactorMatrix,(AD$4+1),FALSE)*$E424</f>
        <v>-104.86409068638294</v>
      </c>
      <c r="AE417" s="5">
        <f ca="1">VLOOKUP(CONCATENATE($F417," ",$G417),AllocFactorMatrix,(AE$4+1),FALSE)*$E424</f>
        <v>9.9003353096797735</v>
      </c>
    </row>
    <row r="418" spans="4:31" hidden="1" outlineLevel="1">
      <c r="E418" s="48"/>
      <c r="F418" s="167" t="str">
        <f>F424</f>
        <v>REVYEC_EXP_OM</v>
      </c>
      <c r="G418" s="48" t="str">
        <f>$G$9</f>
        <v>BULKTRAN</v>
      </c>
      <c r="H418" s="4">
        <f t="shared" ca="1" si="509"/>
        <v>-8995.0736494558296</v>
      </c>
      <c r="I418" s="5">
        <f t="shared" ref="I418:N418" ca="1" si="595">VLOOKUP(CONCATENATE($F418," ",$G418),AllocFactorMatrix,(I$4+1),FALSE)*$E424</f>
        <v>-48.115177929706398</v>
      </c>
      <c r="J418" s="47">
        <f t="shared" ca="1" si="595"/>
        <v>12.664584300692534</v>
      </c>
      <c r="K418" s="47">
        <f t="shared" ca="1" si="595"/>
        <v>37.971660208529379</v>
      </c>
      <c r="L418" s="5">
        <f t="shared" ca="1" si="595"/>
        <v>-207.44038944070743</v>
      </c>
      <c r="M418" s="5">
        <f t="shared" ca="1" si="595"/>
        <v>-5.6484593724934866</v>
      </c>
      <c r="N418" s="5">
        <f t="shared" ca="1" si="595"/>
        <v>22.610152348747604</v>
      </c>
      <c r="O418" s="5">
        <f t="shared" ca="1" si="594"/>
        <v>-190.47869646445332</v>
      </c>
      <c r="P418" s="5">
        <f ca="1">VLOOKUP(CONCATENATE($F418," ",$G418),AllocFactorMatrix,(P$4+1),FALSE)*$E424</f>
        <v>-604.36773922155567</v>
      </c>
      <c r="Q418" s="5">
        <f ca="1">VLOOKUP(CONCATENATE($F418," ",$G418),AllocFactorMatrix,(Q$4+1),FALSE)*$E424</f>
        <v>-616.04423559670636</v>
      </c>
      <c r="R418" s="5">
        <f ca="1">VLOOKUP(CONCATENATE($F418," ",$G418),AllocFactorMatrix,(R$4+1),FALSE)*$E424</f>
        <v>-66.316347678696943</v>
      </c>
      <c r="S418" s="5">
        <f ca="1">VLOOKUP(CONCATENATE($F418," ",$G418),AllocFactorMatrix,(S$4+1),FALSE)*$E424</f>
        <v>2.2796866415907795</v>
      </c>
      <c r="T418" s="5">
        <f t="shared" ref="T418:T424" ca="1" si="596">SUBTOTAL(9,P418:S418)</f>
        <v>-1284.4486358553681</v>
      </c>
      <c r="U418" s="5">
        <f ca="1">VLOOKUP(CONCATENATE($F418," ",$G418),AllocFactorMatrix,(U$4+1),FALSE)*$E424</f>
        <v>18.828692061745681</v>
      </c>
      <c r="V418" s="5">
        <f ca="1">VLOOKUP(CONCATENATE($F418," ",$G418),AllocFactorMatrix,(V$4+1),FALSE)*$E424</f>
        <v>-653.14859474503055</v>
      </c>
      <c r="W418" s="5">
        <f ca="1">VLOOKUP(CONCATENATE($F418," ",$G418),AllocFactorMatrix,(W$4+1),FALSE)*$E424</f>
        <v>-5808.4618201382891</v>
      </c>
      <c r="X418" s="5">
        <f ca="1">VLOOKUP(CONCATENATE($F418," ",$G418),AllocFactorMatrix,(X$4+1),FALSE)*$E424</f>
        <v>-1005.2782610036804</v>
      </c>
      <c r="Y418" s="5">
        <f t="shared" ref="Y418:Y424" ca="1" si="597">SUBTOTAL(9,U418:X418)</f>
        <v>-7448.0599838252538</v>
      </c>
      <c r="Z418" s="5">
        <f ca="1">VLOOKUP(CONCATENATE($F418," ",$G418),AllocFactorMatrix,(Z$4+1),FALSE)*$E424</f>
        <v>-72.558474233850788</v>
      </c>
      <c r="AA418" s="5">
        <f ca="1">VLOOKUP(CONCATENATE($F418," ",$G418),AllocFactorMatrix,(AA$4+1),FALSE)*$E424</f>
        <v>0</v>
      </c>
      <c r="AB418" s="5">
        <f t="shared" ca="1" si="572"/>
        <v>-72.558474233850788</v>
      </c>
      <c r="AC418" s="5">
        <f ca="1">VLOOKUP(CONCATENATE($F418," ",$G418),AllocFactorMatrix,(AC$4+1),FALSE)*$E424</f>
        <v>0</v>
      </c>
      <c r="AD418" s="5">
        <f ca="1">VLOOKUP(CONCATENATE($F418," ",$G418),AllocFactorMatrix,(AD$4+1),FALSE)*$E424</f>
        <v>-2.263793876516826</v>
      </c>
      <c r="AE418" s="5">
        <f ca="1">VLOOKUP(CONCATENATE($F418," ",$G418),AllocFactorMatrix,(AE$4+1),FALSE)*$E424</f>
        <v>0.21486822014443127</v>
      </c>
    </row>
    <row r="419" spans="4:31" hidden="1" outlineLevel="1">
      <c r="E419" s="48"/>
      <c r="F419" s="167" t="str">
        <f>F424</f>
        <v>REVYEC_EXP_OM</v>
      </c>
      <c r="G419" s="48" t="str">
        <f>$G$10</f>
        <v>SUBTRAN</v>
      </c>
      <c r="H419" s="4">
        <f t="shared" ca="1" si="509"/>
        <v>-2578.4147416065548</v>
      </c>
      <c r="I419" s="5">
        <f t="shared" ref="I419:N419" ca="1" si="598">VLOOKUP(CONCATENATE($F419," ",$G419),AllocFactorMatrix,(I$4+1),FALSE)*$E424</f>
        <v>-13.258393578901762</v>
      </c>
      <c r="J419" s="47">
        <f t="shared" ca="1" si="598"/>
        <v>3.5055660127473405</v>
      </c>
      <c r="K419" s="47">
        <f t="shared" ca="1" si="598"/>
        <v>10.560444176794524</v>
      </c>
      <c r="L419" s="5">
        <f t="shared" ca="1" si="598"/>
        <v>-57.41964849605457</v>
      </c>
      <c r="M419" s="5">
        <f t="shared" ca="1" si="598"/>
        <v>-1.5709147179904022</v>
      </c>
      <c r="N419" s="5">
        <f t="shared" ca="1" si="598"/>
        <v>8.2058209078799837</v>
      </c>
      <c r="O419" s="5">
        <f t="shared" ca="1" si="594"/>
        <v>-50.784742306164993</v>
      </c>
      <c r="P419" s="5">
        <f ca="1">VLOOKUP(CONCATENATE($F419," ",$G419),AllocFactorMatrix,(P$4+1),FALSE)*$E424</f>
        <v>-162.39739617258263</v>
      </c>
      <c r="Q419" s="5">
        <f ca="1">VLOOKUP(CONCATENATE($F419," ",$G419),AllocFactorMatrix,(Q$4+1),FALSE)*$E424</f>
        <v>-165.82354359615167</v>
      </c>
      <c r="R419" s="5">
        <f ca="1">VLOOKUP(CONCATENATE($F419," ",$G419),AllocFactorMatrix,(R$4+1),FALSE)*$E424</f>
        <v>-23.120208642012312</v>
      </c>
      <c r="S419" s="5">
        <f ca="1">VLOOKUP(CONCATENATE($F419," ",$G419),AllocFactorMatrix,(S$4+1),FALSE)*$E424</f>
        <v>0</v>
      </c>
      <c r="T419" s="5">
        <f t="shared" ca="1" si="596"/>
        <v>-351.3411484107466</v>
      </c>
      <c r="U419" s="5">
        <f ca="1">VLOOKUP(CONCATENATE($F419," ",$G419),AllocFactorMatrix,(U$4+1),FALSE)*$E424</f>
        <v>4.8167812760458286</v>
      </c>
      <c r="V419" s="5">
        <f ca="1">VLOOKUP(CONCATENATE($F419," ",$G419),AllocFactorMatrix,(V$4+1),FALSE)*$E424</f>
        <v>-173.40935015830937</v>
      </c>
      <c r="W419" s="5">
        <f ca="1">VLOOKUP(CONCATENATE($F419," ",$G419),AllocFactorMatrix,(W$4+1),FALSE)*$E424</f>
        <v>-1989.0342605170504</v>
      </c>
      <c r="X419" s="5">
        <f ca="1">VLOOKUP(CONCATENATE($F419," ",$G419),AllocFactorMatrix,(X$4+1),FALSE)*$E424</f>
        <v>-2.6297900147467654E-156</v>
      </c>
      <c r="Y419" s="5">
        <f t="shared" ca="1" si="597"/>
        <v>-2157.6268293993139</v>
      </c>
      <c r="Z419" s="5">
        <f ca="1">VLOOKUP(CONCATENATE($F419," ",$G419),AllocFactorMatrix,(Z$4+1),FALSE)*$E424</f>
        <v>-19.469638100955923</v>
      </c>
      <c r="AA419" s="5">
        <f ca="1">VLOOKUP(CONCATENATE($F419," ",$G419),AllocFactorMatrix,(AA$4+1),FALSE)*$E424</f>
        <v>0</v>
      </c>
      <c r="AB419" s="5">
        <f t="shared" ca="1" si="572"/>
        <v>-19.469638100955923</v>
      </c>
      <c r="AC419" s="5">
        <f ca="1">VLOOKUP(CONCATENATE($F419," ",$G419),AllocFactorMatrix,(AC$4+1),FALSE)*$E424</f>
        <v>0</v>
      </c>
      <c r="AD419" s="5">
        <f ca="1">VLOOKUP(CONCATENATE($F419," ",$G419),AllocFactorMatrix,(AD$4+1),FALSE)*$E424</f>
        <v>0</v>
      </c>
      <c r="AE419" s="5">
        <f ca="1">VLOOKUP(CONCATENATE($F419," ",$G419),AllocFactorMatrix,(AE$4+1),FALSE)*$E424</f>
        <v>0</v>
      </c>
    </row>
    <row r="420" spans="4:31" hidden="1" outlineLevel="1">
      <c r="E420" s="48"/>
      <c r="F420" s="167" t="str">
        <f>F424</f>
        <v>REVYEC_EXP_OM</v>
      </c>
      <c r="G420" s="48" t="str">
        <f>$G$11</f>
        <v>DISTPRI</v>
      </c>
      <c r="H420" s="4">
        <f t="shared" ca="1" si="509"/>
        <v>-27410.035896243728</v>
      </c>
      <c r="I420" s="5">
        <f t="shared" ref="I420:N420" ca="1" si="599">VLOOKUP(CONCATENATE($F420," ",$G420),AllocFactorMatrix,(I$4+1),FALSE)*$E424</f>
        <v>-651.48520283999835</v>
      </c>
      <c r="J420" s="47">
        <f t="shared" ca="1" si="599"/>
        <v>168.85246798375215</v>
      </c>
      <c r="K420" s="47">
        <f t="shared" ca="1" si="599"/>
        <v>512.44436160144789</v>
      </c>
      <c r="L420" s="5">
        <f t="shared" ca="1" si="599"/>
        <v>-2765.7300772721592</v>
      </c>
      <c r="M420" s="5">
        <f t="shared" ca="1" si="599"/>
        <v>-76.22845936346387</v>
      </c>
      <c r="N420" s="5">
        <f t="shared" ca="1" si="599"/>
        <v>0</v>
      </c>
      <c r="O420" s="5">
        <f t="shared" ca="1" si="594"/>
        <v>-2841.9585366356232</v>
      </c>
      <c r="P420" s="5">
        <f ca="1">VLOOKUP(CONCATENATE($F420," ",$G420),AllocFactorMatrix,(P$4+1),FALSE)*$E424</f>
        <v>-7873.2313904243929</v>
      </c>
      <c r="Q420" s="5">
        <f ca="1">VLOOKUP(CONCATENATE($F420," ",$G420),AllocFactorMatrix,(Q$4+1),FALSE)*$E424</f>
        <v>-7882.6820666675812</v>
      </c>
      <c r="R420" s="5">
        <f ca="1">VLOOKUP(CONCATENATE($F420," ",$G420),AllocFactorMatrix,(R$4+1),FALSE)*$E424</f>
        <v>0</v>
      </c>
      <c r="S420" s="5">
        <f ca="1">VLOOKUP(CONCATENATE($F420," ",$G420),AllocFactorMatrix,(S$4+1),FALSE)*$E424</f>
        <v>0</v>
      </c>
      <c r="T420" s="5">
        <f t="shared" ca="1" si="596"/>
        <v>-15755.913457091974</v>
      </c>
      <c r="U420" s="5">
        <f ca="1">VLOOKUP(CONCATENATE($F420," ",$G420),AllocFactorMatrix,(U$4+1),FALSE)*$E424</f>
        <v>235.54418066725947</v>
      </c>
      <c r="V420" s="5">
        <f ca="1">VLOOKUP(CONCATENATE($F420," ",$G420),AllocFactorMatrix,(V$4+1),FALSE)*$E424</f>
        <v>-8136.0409788171228</v>
      </c>
      <c r="W420" s="5">
        <f ca="1">VLOOKUP(CONCATENATE($F420," ",$G420),AllocFactorMatrix,(W$4+1),FALSE)*$E424</f>
        <v>4.505144895458689E-84</v>
      </c>
      <c r="X420" s="5">
        <f ca="1">VLOOKUP(CONCATENATE($F420," ",$G420),AllocFactorMatrix,(X$4+1),FALSE)*$E424</f>
        <v>-4.0922679919373634E-156</v>
      </c>
      <c r="Y420" s="5">
        <f t="shared" ca="1" si="597"/>
        <v>-7900.496798149863</v>
      </c>
      <c r="Z420" s="5">
        <f ca="1">VLOOKUP(CONCATENATE($F420," ",$G420),AllocFactorMatrix,(Z$4+1),FALSE)*$E424</f>
        <v>-941.4787311114701</v>
      </c>
      <c r="AA420" s="5">
        <f ca="1">VLOOKUP(CONCATENATE($F420," ",$G420),AllocFactorMatrix,(AA$4+1),FALSE)*$E424</f>
        <v>0</v>
      </c>
      <c r="AB420" s="5">
        <f t="shared" ca="1" si="572"/>
        <v>-941.4787311114701</v>
      </c>
      <c r="AC420" s="5">
        <f ca="1">VLOOKUP(CONCATENATE($F420," ",$G420),AllocFactorMatrix,(AC$4+1),FALSE)*$E424</f>
        <v>0</v>
      </c>
      <c r="AD420" s="5">
        <f ca="1">VLOOKUP(CONCATENATE($F420," ",$G420),AllocFactorMatrix,(AD$4+1),FALSE)*$E424</f>
        <v>0</v>
      </c>
      <c r="AE420" s="5">
        <f ca="1">VLOOKUP(CONCATENATE($F420," ",$G420),AllocFactorMatrix,(AE$4+1),FALSE)*$E424</f>
        <v>0</v>
      </c>
    </row>
    <row r="421" spans="4:31" hidden="1" outlineLevel="1">
      <c r="E421" s="48"/>
      <c r="F421" s="167" t="str">
        <f>F424</f>
        <v>REVYEC_EXP_OM</v>
      </c>
      <c r="G421" s="48" t="str">
        <f>$G$12</f>
        <v>DISTSEC</v>
      </c>
      <c r="H421" s="4">
        <f t="shared" ca="1" si="509"/>
        <v>-4241.7911180224137</v>
      </c>
      <c r="I421" s="5">
        <f t="shared" ref="I421:N421" ca="1" si="600">VLOOKUP(CONCATENATE($F421," ",$G421),AllocFactorMatrix,(I$4+1),FALSE)*$E424</f>
        <v>-293.05380663822115</v>
      </c>
      <c r="J421" s="47">
        <f t="shared" ca="1" si="600"/>
        <v>65.463345923392424</v>
      </c>
      <c r="K421" s="47">
        <f t="shared" ca="1" si="600"/>
        <v>0</v>
      </c>
      <c r="L421" s="5">
        <f t="shared" ca="1" si="600"/>
        <v>-1072.2611694169618</v>
      </c>
      <c r="M421" s="5">
        <f t="shared" ca="1" si="600"/>
        <v>0</v>
      </c>
      <c r="N421" s="5">
        <f t="shared" ca="1" si="600"/>
        <v>0</v>
      </c>
      <c r="O421" s="5">
        <f t="shared" ca="1" si="594"/>
        <v>-1072.2611694169618</v>
      </c>
      <c r="P421" s="5">
        <f ca="1">VLOOKUP(CONCATENATE($F421," ",$G421),AllocFactorMatrix,(P$4+1),FALSE)*$E424</f>
        <v>-2627.3803756100629</v>
      </c>
      <c r="Q421" s="5">
        <f ca="1">VLOOKUP(CONCATENATE($F421," ",$G421),AllocFactorMatrix,(Q$4+1),FALSE)*$E424</f>
        <v>0</v>
      </c>
      <c r="R421" s="5">
        <f ca="1">VLOOKUP(CONCATENATE($F421," ",$G421),AllocFactorMatrix,(R$4+1),FALSE)*$E424</f>
        <v>0</v>
      </c>
      <c r="S421" s="5">
        <f ca="1">VLOOKUP(CONCATENATE($F421," ",$G421),AllocFactorMatrix,(S$4+1),FALSE)*$E424</f>
        <v>0</v>
      </c>
      <c r="T421" s="5">
        <f t="shared" ca="1" si="596"/>
        <v>-2627.3803756100629</v>
      </c>
      <c r="U421" s="5">
        <f ca="1">VLOOKUP(CONCATENATE($F421," ",$G421),AllocFactorMatrix,(U$4+1),FALSE)*$E424</f>
        <v>64.997078348267834</v>
      </c>
      <c r="V421" s="5">
        <f ca="1">VLOOKUP(CONCATENATE($F421," ",$G421),AllocFactorMatrix,(V$4+1),FALSE)*$E424</f>
        <v>-2.0234016776981727E-127</v>
      </c>
      <c r="W421" s="5">
        <f ca="1">VLOOKUP(CONCATENATE($F421," ",$G421),AllocFactorMatrix,(W$4+1),FALSE)*$E424</f>
        <v>1.7091774747161733E-85</v>
      </c>
      <c r="X421" s="5">
        <f ca="1">VLOOKUP(CONCATENATE($F421," ",$G421),AllocFactorMatrix,(X$4+1),FALSE)*$E424</f>
        <v>0</v>
      </c>
      <c r="Y421" s="5">
        <f t="shared" ca="1" si="597"/>
        <v>64.997078348267834</v>
      </c>
      <c r="Z421" s="5">
        <f ca="1">VLOOKUP(CONCATENATE($F421," ",$G421),AllocFactorMatrix,(Z$4+1),FALSE)*$E424</f>
        <v>-323.84307373523109</v>
      </c>
      <c r="AA421" s="5">
        <f ca="1">VLOOKUP(CONCATENATE($F421," ",$G421),AllocFactorMatrix,(AA$4+1),FALSE)*$E424</f>
        <v>0</v>
      </c>
      <c r="AB421" s="5">
        <f t="shared" ca="1" si="572"/>
        <v>-323.84307373523109</v>
      </c>
      <c r="AC421" s="5">
        <f ca="1">VLOOKUP(CONCATENATE($F421," ",$G421),AllocFactorMatrix,(AC$4+1),FALSE)*$E424</f>
        <v>0</v>
      </c>
      <c r="AD421" s="5">
        <f ca="1">VLOOKUP(CONCATENATE($F421," ",$G421),AllocFactorMatrix,(AD$4+1),FALSE)*$E424</f>
        <v>-61.593482730834722</v>
      </c>
      <c r="AE421" s="5">
        <f ca="1">VLOOKUP(CONCATENATE($F421," ",$G421),AllocFactorMatrix,(AE$4+1),FALSE)*$E424</f>
        <v>5.8803658372393004</v>
      </c>
    </row>
    <row r="422" spans="4:31" hidden="1" outlineLevel="1">
      <c r="E422" s="48"/>
      <c r="F422" s="167" t="str">
        <f>F424</f>
        <v>REVYEC_EXP_OM</v>
      </c>
      <c r="G422" s="48" t="str">
        <f>$G$13</f>
        <v>ENERGY</v>
      </c>
      <c r="H422" s="4">
        <f t="shared" ca="1" si="509"/>
        <v>-761444.22757846129</v>
      </c>
      <c r="I422" s="5">
        <f t="shared" ref="I422:N422" ca="1" si="601">VLOOKUP(CONCATENATE($F422," ",$G422),AllocFactorMatrix,(I$4+1),FALSE)*$E424</f>
        <v>-2286.0431627189564</v>
      </c>
      <c r="J422" s="47">
        <f t="shared" ca="1" si="601"/>
        <v>728.5588225908939</v>
      </c>
      <c r="K422" s="47">
        <f t="shared" ca="1" si="601"/>
        <v>2208.9802644705996</v>
      </c>
      <c r="L422" s="5">
        <f t="shared" ca="1" si="601"/>
        <v>-11933.47703330886</v>
      </c>
      <c r="M422" s="5">
        <f t="shared" ca="1" si="601"/>
        <v>-328.59599000886925</v>
      </c>
      <c r="N422" s="5">
        <f t="shared" ca="1" si="601"/>
        <v>1363.6220646592656</v>
      </c>
      <c r="O422" s="5">
        <f t="shared" ca="1" si="594"/>
        <v>-10898.450958658465</v>
      </c>
      <c r="P422" s="5">
        <f ca="1">VLOOKUP(CONCATENATE($F422," ",$G422),AllocFactorMatrix,(P$4+1),FALSE)*$E424</f>
        <v>-37986.810570693553</v>
      </c>
      <c r="Q422" s="5">
        <f ca="1">VLOOKUP(CONCATENATE($F422," ",$G422),AllocFactorMatrix,(Q$4+1),FALSE)*$E424</f>
        <v>-37662.716268588418</v>
      </c>
      <c r="R422" s="5">
        <f ca="1">VLOOKUP(CONCATENATE($F422," ",$G422),AllocFactorMatrix,(R$4+1),FALSE)*$E424</f>
        <v>-4128.0715744030449</v>
      </c>
      <c r="S422" s="5">
        <f ca="1">VLOOKUP(CONCATENATE($F422," ",$G422),AllocFactorMatrix,(S$4+1),FALSE)*$E424</f>
        <v>147.64806540569285</v>
      </c>
      <c r="T422" s="5">
        <f t="shared" ca="1" si="596"/>
        <v>-79629.950348279322</v>
      </c>
      <c r="U422" s="5">
        <f ca="1">VLOOKUP(CONCATENATE($F422," ",$G422),AllocFactorMatrix,(U$4+1),FALSE)*$E424</f>
        <v>1317.0192945609267</v>
      </c>
      <c r="V422" s="5">
        <f ca="1">VLOOKUP(CONCATENATE($F422," ",$G422),AllocFactorMatrix,(V$4+1),FALSE)*$E424</f>
        <v>-51853.04211329871</v>
      </c>
      <c r="W422" s="5">
        <f ca="1">VLOOKUP(CONCATENATE($F422," ",$G422),AllocFactorMatrix,(W$4+1),FALSE)*$E424</f>
        <v>-523345.63550719281</v>
      </c>
      <c r="X422" s="5">
        <f ca="1">VLOOKUP(CONCATENATE($F422," ",$G422),AllocFactorMatrix,(X$4+1),FALSE)*$E424</f>
        <v>-92276.512245195394</v>
      </c>
      <c r="Y422" s="5">
        <f t="shared" ca="1" si="597"/>
        <v>-666158.17057112604</v>
      </c>
      <c r="Z422" s="5">
        <f ca="1">VLOOKUP(CONCATENATE($F422," ",$G422),AllocFactorMatrix,(Z$4+1),FALSE)*$E424</f>
        <v>-4548.8332422817366</v>
      </c>
      <c r="AA422" s="5">
        <f ca="1">VLOOKUP(CONCATENATE($F422," ",$G422),AllocFactorMatrix,(AA$4+1),FALSE)*$E424</f>
        <v>0</v>
      </c>
      <c r="AB422" s="5">
        <f t="shared" ca="1" si="572"/>
        <v>-4548.8332422817366</v>
      </c>
      <c r="AC422" s="5">
        <f ca="1">VLOOKUP(CONCATENATE($F422," ",$G422),AllocFactorMatrix,(AC$4+1),FALSE)*$E424</f>
        <v>0</v>
      </c>
      <c r="AD422" s="5">
        <f ca="1">VLOOKUP(CONCATENATE($F422," ",$G422),AllocFactorMatrix,(AD$4+1),FALSE)*$E424</f>
        <v>-950.51326422929924</v>
      </c>
      <c r="AE422" s="5">
        <f ca="1">VLOOKUP(CONCATENATE($F422," ",$G422),AllocFactorMatrix,(AE$4+1),FALSE)*$E424</f>
        <v>90.194881770878737</v>
      </c>
    </row>
    <row r="423" spans="4:31" hidden="1" outlineLevel="1">
      <c r="E423" s="48"/>
      <c r="F423" s="167" t="str">
        <f>F424</f>
        <v>REVYEC_EXP_OM</v>
      </c>
      <c r="G423" s="48" t="str">
        <f>$G$14</f>
        <v>CUSTOMER</v>
      </c>
      <c r="H423" s="4">
        <f t="shared" ca="1" si="509"/>
        <v>-2691.1936670260152</v>
      </c>
      <c r="I423" s="5">
        <f t="shared" ref="I423:N423" ca="1" si="602">VLOOKUP(CONCATENATE($F423," ",$G423),AllocFactorMatrix,(I$4+1),FALSE)*$E424</f>
        <v>-262.73726921819525</v>
      </c>
      <c r="J423" s="47">
        <f t="shared" ca="1" si="602"/>
        <v>68.203025277455581</v>
      </c>
      <c r="K423" s="47">
        <f t="shared" ca="1" si="602"/>
        <v>690.18302436964325</v>
      </c>
      <c r="L423" s="5">
        <f t="shared" ca="1" si="602"/>
        <v>-1117.1359271394438</v>
      </c>
      <c r="M423" s="5">
        <f t="shared" ca="1" si="602"/>
        <v>-102.66790420348589</v>
      </c>
      <c r="N423" s="5">
        <f t="shared" ca="1" si="602"/>
        <v>502.63851322304384</v>
      </c>
      <c r="O423" s="5">
        <f t="shared" ca="1" si="594"/>
        <v>-717.1653181198858</v>
      </c>
      <c r="P423" s="5">
        <f ca="1">VLOOKUP(CONCATENATE($F423," ",$G423),AllocFactorMatrix,(P$4+1),FALSE)*$E424</f>
        <v>-334.20992382056568</v>
      </c>
      <c r="Q423" s="5">
        <f ca="1">VLOOKUP(CONCATENATE($F423," ",$G423),AllocFactorMatrix,(Q$4+1),FALSE)*$E424</f>
        <v>-521.7478947062059</v>
      </c>
      <c r="R423" s="5">
        <f ca="1">VLOOKUP(CONCATENATE($F423," ",$G423),AllocFactorMatrix,(R$4+1),FALSE)*$E424</f>
        <v>-309.82314090506003</v>
      </c>
      <c r="S423" s="5">
        <f ca="1">VLOOKUP(CONCATENATE($F423," ",$G423),AllocFactorMatrix,(S$4+1),FALSE)*$E424</f>
        <v>36.364473979074027</v>
      </c>
      <c r="T423" s="5">
        <f t="shared" ca="1" si="596"/>
        <v>-1129.4164854527576</v>
      </c>
      <c r="U423" s="5">
        <f ca="1">VLOOKUP(CONCATENATE($F423," ",$G423),AllocFactorMatrix,(U$4+1),FALSE)*$E424</f>
        <v>1.5431435979452559</v>
      </c>
      <c r="V423" s="5">
        <f ca="1">VLOOKUP(CONCATENATE($F423," ",$G423),AllocFactorMatrix,(V$4+1),FALSE)*$E424</f>
        <v>-110.99040592098444</v>
      </c>
      <c r="W423" s="5">
        <f ca="1">VLOOKUP(CONCATENATE($F423," ",$G423),AllocFactorMatrix,(W$4+1),FALSE)*$E424</f>
        <v>-673.53490682775191</v>
      </c>
      <c r="X423" s="5">
        <f ca="1">VLOOKUP(CONCATENATE($F423," ",$G423),AllocFactorMatrix,(X$4+1),FALSE)*$E424</f>
        <v>-187.30191401762724</v>
      </c>
      <c r="Y423" s="5">
        <f t="shared" ca="1" si="597"/>
        <v>-970.28408316841842</v>
      </c>
      <c r="Z423" s="5">
        <f ca="1">VLOOKUP(CONCATENATE($F423," ",$G423),AllocFactorMatrix,(Z$4+1),FALSE)*$E424</f>
        <v>-30.271175075416107</v>
      </c>
      <c r="AA423" s="5">
        <f ca="1">VLOOKUP(CONCATENATE($F423," ",$G423),AllocFactorMatrix,(AA$4+1),FALSE)*$E424</f>
        <v>0</v>
      </c>
      <c r="AB423" s="5">
        <f t="shared" ca="1" si="572"/>
        <v>-30.271175075416107</v>
      </c>
      <c r="AC423" s="5">
        <f ca="1">VLOOKUP(CONCATENATE($F423," ",$G423),AllocFactorMatrix,(AC$4+1),FALSE)*$E424</f>
        <v>0</v>
      </c>
      <c r="AD423" s="5">
        <f ca="1">VLOOKUP(CONCATENATE($F423," ",$G423),AllocFactorMatrix,(AD$4+1),FALSE)*$E424</f>
        <v>-402.21975616720675</v>
      </c>
      <c r="AE423" s="5">
        <f ca="1">VLOOKUP(CONCATENATE($F423," ",$G423),AllocFactorMatrix,(AE$4+1),FALSE)*$E424</f>
        <v>62.514370528765497</v>
      </c>
    </row>
    <row r="424" spans="4:31" collapsed="1">
      <c r="D424" s="48" t="str">
        <f>+D1936</f>
        <v>Adj 13 - Customer Annualization Adjustment</v>
      </c>
      <c r="E424" s="54">
        <f>+ROUND(E1936/8,0)</f>
        <v>-1226783</v>
      </c>
      <c r="F424" s="89" t="str">
        <f>+F1936</f>
        <v>REVYEC_EXP_OM</v>
      </c>
      <c r="G424" s="48" t="str">
        <f>$G$15</f>
        <v>TOTAL</v>
      </c>
      <c r="H424" s="4">
        <f t="shared" ca="1" si="509"/>
        <v>-1226782.9999999998</v>
      </c>
      <c r="I424" s="5">
        <f t="shared" ref="I424:N424" ca="1" si="603">VLOOKUP(CONCATENATE($F424," ",$G424),AllocFactorMatrix,(I$4+1),FALSE)*$E424</f>
        <v>-5879.2085917660388</v>
      </c>
      <c r="J424" s="47">
        <f t="shared" ca="1" si="603"/>
        <v>1646.521022029468</v>
      </c>
      <c r="K424" s="47">
        <f t="shared" ca="1" si="603"/>
        <v>5272.2745055140167</v>
      </c>
      <c r="L424" s="5">
        <f t="shared" ca="1" si="603"/>
        <v>-26969.299103913527</v>
      </c>
      <c r="M424" s="5">
        <f t="shared" ca="1" si="603"/>
        <v>-784.27511943077297</v>
      </c>
      <c r="N424" s="5">
        <f t="shared" ca="1" si="603"/>
        <v>3010.4715275032427</v>
      </c>
      <c r="O424" s="5">
        <f t="shared" ca="1" si="594"/>
        <v>-24743.102695841058</v>
      </c>
      <c r="P424" s="5">
        <f ca="1">VLOOKUP(CONCATENATE($F424," ",$G424),AllocFactorMatrix,(P$4+1),FALSE)*$E424</f>
        <v>-78252.187671752283</v>
      </c>
      <c r="Q424" s="5">
        <f ca="1">VLOOKUP(CONCATENATE($F424," ",$G424),AllocFactorMatrix,(Q$4+1),FALSE)*$E424</f>
        <v>-75427.859057071444</v>
      </c>
      <c r="R424" s="5">
        <f ca="1">VLOOKUP(CONCATENATE($F424," ",$G424),AllocFactorMatrix,(R$4+1),FALSE)*$E424</f>
        <v>-7645.0496129625681</v>
      </c>
      <c r="S424" s="5">
        <f ca="1">VLOOKUP(CONCATENATE($F424," ",$G424),AllocFactorMatrix,(S$4+1),FALSE)*$E424</f>
        <v>298.23104753355346</v>
      </c>
      <c r="T424" s="5">
        <f t="shared" ca="1" si="596"/>
        <v>-161026.86529425278</v>
      </c>
      <c r="U424" s="5">
        <f ca="1">VLOOKUP(CONCATENATE($F424," ",$G424),AllocFactorMatrix,(U$4+1),FALSE)*$E424</f>
        <v>2541.2524815866636</v>
      </c>
      <c r="V424" s="5">
        <f ca="1">VLOOKUP(CONCATENATE($F424," ",$G424),AllocFactorMatrix,(V$4+1),FALSE)*$E424</f>
        <v>-91167.05807277454</v>
      </c>
      <c r="W424" s="5">
        <f ca="1">VLOOKUP(CONCATENATE($F424," ",$G424),AllocFactorMatrix,(W$4+1),FALSE)*$E424</f>
        <v>-803133.44922336924</v>
      </c>
      <c r="X424" s="5">
        <f ca="1">VLOOKUP(CONCATENATE($F424," ",$G424),AllocFactorMatrix,(X$4+1),FALSE)*$E424</f>
        <v>-139573.96863203973</v>
      </c>
      <c r="Y424" s="5">
        <f t="shared" ca="1" si="597"/>
        <v>-1031333.2234465969</v>
      </c>
      <c r="Z424" s="5">
        <f ca="1">VLOOKUP(CONCATENATE($F424," ",$G424),AllocFactorMatrix,(Z$4+1),FALSE)*$E424</f>
        <v>-9366.6459330632188</v>
      </c>
      <c r="AA424" s="5">
        <f ca="1">VLOOKUP(CONCATENATE($F424," ",$G424),AllocFactorMatrix,(AA$4+1),FALSE)*$E424</f>
        <v>0</v>
      </c>
      <c r="AB424" s="5">
        <f t="shared" ca="1" si="572"/>
        <v>-9366.6459330632188</v>
      </c>
      <c r="AC424" s="5">
        <f ca="1">VLOOKUP(CONCATENATE($F424," ",$G424),AllocFactorMatrix,(AC$4+1),FALSE)*$E424</f>
        <v>0</v>
      </c>
      <c r="AD424" s="5">
        <f ca="1">VLOOKUP(CONCATENATE($F424," ",$G424),AllocFactorMatrix,(AD$4+1),FALSE)*$E424</f>
        <v>-1521.4543876902408</v>
      </c>
      <c r="AE424" s="5">
        <f ca="1">VLOOKUP(CONCATENATE($F424," ",$G424),AllocFactorMatrix,(AE$4+1),FALSE)*$E424</f>
        <v>168.70482166670774</v>
      </c>
    </row>
    <row r="425" spans="4:31" hidden="1" outlineLevel="1">
      <c r="E425" s="48"/>
      <c r="F425" s="167" t="str">
        <f>F432</f>
        <v>WEATHER_FXNL_OM</v>
      </c>
      <c r="G425" s="48" t="str">
        <f>$G$8</f>
        <v>PRODUCTION</v>
      </c>
      <c r="H425" s="4">
        <f t="shared" ref="H425:H488" ca="1" si="604">SUBTOTAL(9,I425:AE425)</f>
        <v>141496.05369552996</v>
      </c>
      <c r="I425" s="5">
        <f t="shared" ref="I425:N425" ca="1" si="605">VLOOKUP(CONCATENATE($F425," ",$G425),AllocFactorMatrix,(I$4+1),FALSE)*$E432</f>
        <v>137074.61787137424</v>
      </c>
      <c r="J425" s="47">
        <f t="shared" ca="1" si="605"/>
        <v>0</v>
      </c>
      <c r="K425" s="47">
        <f t="shared" ca="1" si="605"/>
        <v>0</v>
      </c>
      <c r="L425" s="5">
        <f t="shared" ca="1" si="605"/>
        <v>3865.9862248782938</v>
      </c>
      <c r="M425" s="5">
        <f t="shared" ca="1" si="605"/>
        <v>7.5784289498511628</v>
      </c>
      <c r="N425" s="5">
        <f t="shared" ca="1" si="605"/>
        <v>0</v>
      </c>
      <c r="O425" s="5">
        <f t="shared" ref="O425:O432" ca="1" si="606">SUBTOTAL(9,L425:N425)</f>
        <v>3873.5646538281449</v>
      </c>
      <c r="P425" s="5">
        <f ca="1">VLOOKUP(CONCATENATE($F425," ",$G425),AllocFactorMatrix,(P$4+1),FALSE)*$E432</f>
        <v>302.28661378634513</v>
      </c>
      <c r="Q425" s="5">
        <f ca="1">VLOOKUP(CONCATENATE($F425," ",$G425),AllocFactorMatrix,(Q$4+1),FALSE)*$E432</f>
        <v>76.821542255244111</v>
      </c>
      <c r="R425" s="5">
        <f ca="1">VLOOKUP(CONCATENATE($F425," ",$G425),AllocFactorMatrix,(R$4+1),FALSE)*$E432</f>
        <v>-33.485299823460089</v>
      </c>
      <c r="S425" s="5">
        <f ca="1">VLOOKUP(CONCATENATE($F425," ",$G425),AllocFactorMatrix,(S$4+1),FALSE)*$E432</f>
        <v>-2.9607309573190213</v>
      </c>
      <c r="T425" s="5">
        <f ca="1">SUBTOTAL(9,P425:S425)</f>
        <v>342.66212526081017</v>
      </c>
      <c r="U425" s="5">
        <f ca="1">VLOOKUP(CONCATENATE($F425," ",$G425),AllocFactorMatrix,(U$4+1),FALSE)*$E432</f>
        <v>52.995740267781706</v>
      </c>
      <c r="V425" s="5">
        <f ca="1">VLOOKUP(CONCATENATE($F425," ",$G425),AllocFactorMatrix,(V$4+1),FALSE)*$E432</f>
        <v>-29.830523282177289</v>
      </c>
      <c r="W425" s="5">
        <f ca="1">VLOOKUP(CONCATENATE($F425," ",$G425),AllocFactorMatrix,(W$4+1),FALSE)*$E432</f>
        <v>-71.756798462637562</v>
      </c>
      <c r="X425" s="5">
        <f ca="1">VLOOKUP(CONCATENATE($F425," ",$G425),AllocFactorMatrix,(X$4+1),FALSE)*$E432</f>
        <v>-33.428972378085597</v>
      </c>
      <c r="Y425" s="5">
        <f ca="1">SUBTOTAL(9,U425:X425)</f>
        <v>-82.020553855118749</v>
      </c>
      <c r="Z425" s="5">
        <f ca="1">VLOOKUP(CONCATENATE($F425," ",$G425),AllocFactorMatrix,(Z$4+1),FALSE)*$E432</f>
        <v>260.58577088928115</v>
      </c>
      <c r="AA425" s="5">
        <f ca="1">VLOOKUP(CONCATENATE($F425," ",$G425),AllocFactorMatrix,(AA$4+1),FALSE)*$E432</f>
        <v>26.643828032712495</v>
      </c>
      <c r="AB425" s="5">
        <f t="shared" ca="1" si="572"/>
        <v>287.22959892199367</v>
      </c>
      <c r="AC425" s="5">
        <f ca="1">VLOOKUP(CONCATENATE($F425," ",$G425),AllocFactorMatrix,(AC$4+1),FALSE)*$E432</f>
        <v>0</v>
      </c>
      <c r="AD425" s="5">
        <f ca="1">VLOOKUP(CONCATENATE($F425," ",$G425),AllocFactorMatrix,(AD$4+1),FALSE)*$E432</f>
        <v>0</v>
      </c>
      <c r="AE425" s="5">
        <f ca="1">VLOOKUP(CONCATENATE($F425," ",$G425),AllocFactorMatrix,(AE$4+1),FALSE)*$E432</f>
        <v>0</v>
      </c>
    </row>
    <row r="426" spans="4:31" hidden="1" outlineLevel="1">
      <c r="E426" s="48"/>
      <c r="F426" s="167" t="str">
        <f>F432</f>
        <v>WEATHER_FXNL_OM</v>
      </c>
      <c r="G426" s="48" t="str">
        <f>$G$9</f>
        <v>BULKTRAN</v>
      </c>
      <c r="H426" s="4">
        <f t="shared" ca="1" si="604"/>
        <v>2930.6983155903749</v>
      </c>
      <c r="I426" s="5">
        <f t="shared" ref="I426:N426" ca="1" si="607">VLOOKUP(CONCATENATE($F426," ",$G426),AllocFactorMatrix,(I$4+1),FALSE)*$E432</f>
        <v>2837.309282226071</v>
      </c>
      <c r="J426" s="47">
        <f t="shared" ca="1" si="607"/>
        <v>0</v>
      </c>
      <c r="K426" s="47">
        <f t="shared" ca="1" si="607"/>
        <v>0</v>
      </c>
      <c r="L426" s="5">
        <f t="shared" ca="1" si="607"/>
        <v>81.700812981687733</v>
      </c>
      <c r="M426" s="5">
        <f t="shared" ca="1" si="607"/>
        <v>0.15879918912715235</v>
      </c>
      <c r="N426" s="5">
        <f t="shared" ca="1" si="607"/>
        <v>0</v>
      </c>
      <c r="O426" s="5">
        <f t="shared" ca="1" si="606"/>
        <v>81.859612170814884</v>
      </c>
      <c r="P426" s="5">
        <f ca="1">VLOOKUP(CONCATENATE($F426," ",$G426),AllocFactorMatrix,(P$4+1),FALSE)*$E432</f>
        <v>6.3736259445483618</v>
      </c>
      <c r="Q426" s="5">
        <f ca="1">VLOOKUP(CONCATENATE($F426," ",$G426),AllocFactorMatrix,(Q$4+1),FALSE)*$E432</f>
        <v>1.6559615406656298</v>
      </c>
      <c r="R426" s="5">
        <f ca="1">VLOOKUP(CONCATENATE($F426," ",$G426),AllocFactorMatrix,(R$4+1),FALSE)*$E432</f>
        <v>-0.71225894776242382</v>
      </c>
      <c r="S426" s="5">
        <f ca="1">VLOOKUP(CONCATENATE($F426," ",$G426),AllocFactorMatrix,(S$4+1),FALSE)*$E432</f>
        <v>-6.0296675647157572E-2</v>
      </c>
      <c r="T426" s="5">
        <f t="shared" ref="T426:T432" ca="1" si="608">SUBTOTAL(9,P426:S426)</f>
        <v>7.2570318618044096</v>
      </c>
      <c r="U426" s="5">
        <f ca="1">VLOOKUP(CONCATENATE($F426," ",$G426),AllocFactorMatrix,(U$4+1),FALSE)*$E432</f>
        <v>1.1105584829654687</v>
      </c>
      <c r="V426" s="5">
        <f ca="1">VLOOKUP(CONCATENATE($F426," ",$G426),AllocFactorMatrix,(V$4+1),FALSE)*$E432</f>
        <v>-0.64429528725764917</v>
      </c>
      <c r="W426" s="5">
        <f ca="1">VLOOKUP(CONCATENATE($F426," ",$G426),AllocFactorMatrix,(W$4+1),FALSE)*$E432</f>
        <v>-1.5361991986406864</v>
      </c>
      <c r="X426" s="5">
        <f ca="1">VLOOKUP(CONCATENATE($F426," ",$G426),AllocFactorMatrix,(X$4+1),FALSE)*$E432</f>
        <v>-0.72889078077091285</v>
      </c>
      <c r="Y426" s="5">
        <f t="shared" ref="Y426:Y432" ca="1" si="609">SUBTOTAL(9,U426:X426)</f>
        <v>-1.7988267837037799</v>
      </c>
      <c r="Z426" s="5">
        <f ca="1">VLOOKUP(CONCATENATE($F426," ",$G426),AllocFactorMatrix,(Z$4+1),FALSE)*$E432</f>
        <v>5.5121428059327382</v>
      </c>
      <c r="AA426" s="5">
        <f ca="1">VLOOKUP(CONCATENATE($F426," ",$G426),AllocFactorMatrix,(AA$4+1),FALSE)*$E432</f>
        <v>0.5590733094419561</v>
      </c>
      <c r="AB426" s="5">
        <f t="shared" ca="1" si="572"/>
        <v>6.0712161153746944</v>
      </c>
      <c r="AC426" s="5">
        <f ca="1">VLOOKUP(CONCATENATE($F426," ",$G426),AllocFactorMatrix,(AC$4+1),FALSE)*$E432</f>
        <v>0</v>
      </c>
      <c r="AD426" s="5">
        <f ca="1">VLOOKUP(CONCATENATE($F426," ",$G426),AllocFactorMatrix,(AD$4+1),FALSE)*$E432</f>
        <v>0</v>
      </c>
      <c r="AE426" s="5">
        <f ca="1">VLOOKUP(CONCATENATE($F426," ",$G426),AllocFactorMatrix,(AE$4+1),FALSE)*$E432</f>
        <v>0</v>
      </c>
    </row>
    <row r="427" spans="4:31" hidden="1" outlineLevel="1">
      <c r="E427" s="48"/>
      <c r="F427" s="167" t="str">
        <f>F432</f>
        <v>WEATHER_FXNL_OM</v>
      </c>
      <c r="G427" s="48" t="str">
        <f>$G$10</f>
        <v>SUBTRAN</v>
      </c>
      <c r="H427" s="4">
        <f t="shared" ca="1" si="604"/>
        <v>807.62168878099556</v>
      </c>
      <c r="I427" s="5">
        <f t="shared" ref="I427:N427" ca="1" si="610">VLOOKUP(CONCATENATE($F427," ",$G427),AllocFactorMatrix,(I$4+1),FALSE)*$E432</f>
        <v>781.83568652250585</v>
      </c>
      <c r="J427" s="47">
        <f t="shared" ca="1" si="610"/>
        <v>0</v>
      </c>
      <c r="K427" s="47">
        <f t="shared" ca="1" si="610"/>
        <v>0</v>
      </c>
      <c r="L427" s="5">
        <f t="shared" ca="1" si="610"/>
        <v>22.614843598677751</v>
      </c>
      <c r="M427" s="5">
        <f t="shared" ca="1" si="610"/>
        <v>4.4164252047131591E-2</v>
      </c>
      <c r="N427" s="5">
        <f t="shared" ca="1" si="610"/>
        <v>0</v>
      </c>
      <c r="O427" s="5">
        <f t="shared" ca="1" si="606"/>
        <v>22.659007850724883</v>
      </c>
      <c r="P427" s="5">
        <f ca="1">VLOOKUP(CONCATENATE($F427," ",$G427),AllocFactorMatrix,(P$4+1),FALSE)*$E432</f>
        <v>1.7126332039262409</v>
      </c>
      <c r="Q427" s="5">
        <f ca="1">VLOOKUP(CONCATENATE($F427," ",$G427),AllocFactorMatrix,(Q$4+1),FALSE)*$E432</f>
        <v>0.44574300815612677</v>
      </c>
      <c r="R427" s="5">
        <f ca="1">VLOOKUP(CONCATENATE($F427," ",$G427),AllocFactorMatrix,(R$4+1),FALSE)*$E432</f>
        <v>-0.24831849243557372</v>
      </c>
      <c r="S427" s="5">
        <f ca="1">VLOOKUP(CONCATENATE($F427," ",$G427),AllocFactorMatrix,(S$4+1),FALSE)*$E432</f>
        <v>0</v>
      </c>
      <c r="T427" s="5">
        <f t="shared" ca="1" si="608"/>
        <v>1.910057719646794</v>
      </c>
      <c r="U427" s="5">
        <f ca="1">VLOOKUP(CONCATENATE($F427," ",$G427),AllocFactorMatrix,(U$4+1),FALSE)*$E432</f>
        <v>0.28410456175923959</v>
      </c>
      <c r="V427" s="5">
        <f ca="1">VLOOKUP(CONCATENATE($F427," ",$G427),AllocFactorMatrix,(V$4+1),FALSE)*$E432</f>
        <v>-0.17105881873178488</v>
      </c>
      <c r="W427" s="5">
        <f ca="1">VLOOKUP(CONCATENATE($F427," ",$G427),AllocFactorMatrix,(W$4+1),FALSE)*$E432</f>
        <v>-0.52605197928328906</v>
      </c>
      <c r="X427" s="5">
        <f ca="1">VLOOKUP(CONCATENATE($F427," ",$G427),AllocFactorMatrix,(X$4+1),FALSE)*$E432</f>
        <v>-1.9067652922271864E-159</v>
      </c>
      <c r="Y427" s="5">
        <f t="shared" ca="1" si="609"/>
        <v>-0.41300623625583432</v>
      </c>
      <c r="Z427" s="5">
        <f ca="1">VLOOKUP(CONCATENATE($F427," ",$G427),AllocFactorMatrix,(Z$4+1),FALSE)*$E432</f>
        <v>1.4790750043394691</v>
      </c>
      <c r="AA427" s="5">
        <f ca="1">VLOOKUP(CONCATENATE($F427," ",$G427),AllocFactorMatrix,(AA$4+1),FALSE)*$E432</f>
        <v>0.15086792002986774</v>
      </c>
      <c r="AB427" s="5">
        <f t="shared" ca="1" si="572"/>
        <v>1.6299429243693369</v>
      </c>
      <c r="AC427" s="5">
        <f ca="1">VLOOKUP(CONCATENATE($F427," ",$G427),AllocFactorMatrix,(AC$4+1),FALSE)*$E432</f>
        <v>0</v>
      </c>
      <c r="AD427" s="5">
        <f ca="1">VLOOKUP(CONCATENATE($F427," ",$G427),AllocFactorMatrix,(AD$4+1),FALSE)*$E432</f>
        <v>0</v>
      </c>
      <c r="AE427" s="5">
        <f ca="1">VLOOKUP(CONCATENATE($F427," ",$G427),AllocFactorMatrix,(AE$4+1),FALSE)*$E432</f>
        <v>0</v>
      </c>
    </row>
    <row r="428" spans="4:31" hidden="1" outlineLevel="1">
      <c r="E428" s="48"/>
      <c r="F428" s="167" t="str">
        <f>F432</f>
        <v>WEATHER_FXNL_OM</v>
      </c>
      <c r="G428" s="48" t="str">
        <f>$G$11</f>
        <v>DISTPRI</v>
      </c>
      <c r="H428" s="4">
        <f t="shared" ca="1" si="604"/>
        <v>39697.889349522702</v>
      </c>
      <c r="I428" s="5">
        <f t="shared" ref="I428:N428" ca="1" si="611">VLOOKUP(CONCATENATE($F428," ",$G428),AllocFactorMatrix,(I$4+1),FALSE)*$E432</f>
        <v>38417.503432105499</v>
      </c>
      <c r="J428" s="47">
        <f t="shared" ca="1" si="611"/>
        <v>0</v>
      </c>
      <c r="K428" s="47">
        <f t="shared" ca="1" si="611"/>
        <v>0</v>
      </c>
      <c r="L428" s="5">
        <f t="shared" ca="1" si="611"/>
        <v>1089.2883319891187</v>
      </c>
      <c r="M428" s="5">
        <f t="shared" ca="1" si="611"/>
        <v>2.1430653452653661</v>
      </c>
      <c r="N428" s="5">
        <f t="shared" ca="1" si="611"/>
        <v>0</v>
      </c>
      <c r="O428" s="5">
        <f t="shared" ca="1" si="606"/>
        <v>1091.431397334384</v>
      </c>
      <c r="P428" s="5">
        <f ca="1">VLOOKUP(CONCATENATE($F428," ",$G428),AllocFactorMatrix,(P$4+1),FALSE)*$E432</f>
        <v>83.030626224484138</v>
      </c>
      <c r="Q428" s="5">
        <f ca="1">VLOOKUP(CONCATENATE($F428," ",$G428),AllocFactorMatrix,(Q$4+1),FALSE)*$E432</f>
        <v>21.18909257717916</v>
      </c>
      <c r="R428" s="5">
        <f ca="1">VLOOKUP(CONCATENATE($F428," ",$G428),AllocFactorMatrix,(R$4+1),FALSE)*$E432</f>
        <v>0</v>
      </c>
      <c r="S428" s="5">
        <f ca="1">VLOOKUP(CONCATENATE($F428," ",$G428),AllocFactorMatrix,(S$4+1),FALSE)*$E432</f>
        <v>0</v>
      </c>
      <c r="T428" s="5">
        <f t="shared" ca="1" si="608"/>
        <v>104.2197188016633</v>
      </c>
      <c r="U428" s="5">
        <f ca="1">VLOOKUP(CONCATENATE($F428," ",$G428),AllocFactorMatrix,(U$4+1),FALSE)*$E432</f>
        <v>13.892924006370059</v>
      </c>
      <c r="V428" s="5">
        <f ca="1">VLOOKUP(CONCATENATE($F428," ",$G428),AllocFactorMatrix,(V$4+1),FALSE)*$E432</f>
        <v>-8.0257584595023221</v>
      </c>
      <c r="W428" s="5">
        <f ca="1">VLOOKUP(CONCATENATE($F428," ",$G428),AllocFactorMatrix,(W$4+1),FALSE)*$E432</f>
        <v>1.1915030506302004E-87</v>
      </c>
      <c r="X428" s="5">
        <f ca="1">VLOOKUP(CONCATENATE($F428," ",$G428),AllocFactorMatrix,(X$4+1),FALSE)*$E432</f>
        <v>-2.9671549932741655E-159</v>
      </c>
      <c r="Y428" s="5">
        <f t="shared" ca="1" si="609"/>
        <v>5.8671655468677368</v>
      </c>
      <c r="Z428" s="5">
        <f ca="1">VLOOKUP(CONCATENATE($F428," ",$G428),AllocFactorMatrix,(Z$4+1),FALSE)*$E432</f>
        <v>71.522523997805877</v>
      </c>
      <c r="AA428" s="5">
        <f ca="1">VLOOKUP(CONCATENATE($F428," ",$G428),AllocFactorMatrix,(AA$4+1),FALSE)*$E432</f>
        <v>7.3451117364754266</v>
      </c>
      <c r="AB428" s="5">
        <f t="shared" ca="1" si="572"/>
        <v>78.867635734281308</v>
      </c>
      <c r="AC428" s="5">
        <f ca="1">VLOOKUP(CONCATENATE($F428," ",$G428),AllocFactorMatrix,(AC$4+1),FALSE)*$E432</f>
        <v>0</v>
      </c>
      <c r="AD428" s="5">
        <f ca="1">VLOOKUP(CONCATENATE($F428," ",$G428),AllocFactorMatrix,(AD$4+1),FALSE)*$E432</f>
        <v>0</v>
      </c>
      <c r="AE428" s="5">
        <f ca="1">VLOOKUP(CONCATENATE($F428," ",$G428),AllocFactorMatrix,(AE$4+1),FALSE)*$E432</f>
        <v>0</v>
      </c>
    </row>
    <row r="429" spans="4:31" hidden="1" outlineLevel="1">
      <c r="E429" s="48"/>
      <c r="F429" s="167" t="str">
        <f>F432</f>
        <v>WEATHER_FXNL_OM</v>
      </c>
      <c r="G429" s="48" t="str">
        <f>$G$12</f>
        <v>DISTSEC</v>
      </c>
      <c r="H429" s="4">
        <f t="shared" ca="1" si="604"/>
        <v>17759.578420436632</v>
      </c>
      <c r="I429" s="5">
        <f t="shared" ref="I429:N429" ca="1" si="612">VLOOKUP(CONCATENATE($F429," ",$G429),AllocFactorMatrix,(I$4+1),FALSE)*$E432</f>
        <v>17281.122538527481</v>
      </c>
      <c r="J429" s="47">
        <f t="shared" ca="1" si="612"/>
        <v>0</v>
      </c>
      <c r="K429" s="47">
        <f t="shared" ca="1" si="612"/>
        <v>0</v>
      </c>
      <c r="L429" s="5">
        <f t="shared" ca="1" si="612"/>
        <v>422.31220981727353</v>
      </c>
      <c r="M429" s="5">
        <f t="shared" ca="1" si="612"/>
        <v>0</v>
      </c>
      <c r="N429" s="5">
        <f t="shared" ca="1" si="612"/>
        <v>0</v>
      </c>
      <c r="O429" s="5">
        <f t="shared" ca="1" si="606"/>
        <v>422.31220981727353</v>
      </c>
      <c r="P429" s="5">
        <f ca="1">VLOOKUP(CONCATENATE($F429," ",$G429),AllocFactorMatrix,(P$4+1),FALSE)*$E432</f>
        <v>27.708195923486596</v>
      </c>
      <c r="Q429" s="5">
        <f ca="1">VLOOKUP(CONCATENATE($F429," ",$G429),AllocFactorMatrix,(Q$4+1),FALSE)*$E432</f>
        <v>0</v>
      </c>
      <c r="R429" s="5">
        <f ca="1">VLOOKUP(CONCATENATE($F429," ",$G429),AllocFactorMatrix,(R$4+1),FALSE)*$E432</f>
        <v>0</v>
      </c>
      <c r="S429" s="5">
        <f ca="1">VLOOKUP(CONCATENATE($F429," ",$G429),AllocFactorMatrix,(S$4+1),FALSE)*$E432</f>
        <v>0</v>
      </c>
      <c r="T429" s="5">
        <f t="shared" ca="1" si="608"/>
        <v>27.708195923486596</v>
      </c>
      <c r="U429" s="5">
        <f ca="1">VLOOKUP(CONCATENATE($F429," ",$G429),AllocFactorMatrix,(U$4+1),FALSE)*$E432</f>
        <v>3.8336734432177915</v>
      </c>
      <c r="V429" s="5">
        <f ca="1">VLOOKUP(CONCATENATE($F429," ",$G429),AllocFactorMatrix,(V$4+1),FALSE)*$E432</f>
        <v>-1.9959748450183319E-130</v>
      </c>
      <c r="W429" s="5">
        <f ca="1">VLOOKUP(CONCATENATE($F429," ",$G429),AllocFactorMatrix,(W$4+1),FALSE)*$E432</f>
        <v>4.5203655430607369E-89</v>
      </c>
      <c r="X429" s="5">
        <f ca="1">VLOOKUP(CONCATENATE($F429," ",$G429),AllocFactorMatrix,(X$4+1),FALSE)*$E432</f>
        <v>0</v>
      </c>
      <c r="Y429" s="5">
        <f t="shared" ca="1" si="609"/>
        <v>3.8336734432177915</v>
      </c>
      <c r="Z429" s="5">
        <f ca="1">VLOOKUP(CONCATENATE($F429," ",$G429),AllocFactorMatrix,(Z$4+1),FALSE)*$E432</f>
        <v>24.601802725173741</v>
      </c>
      <c r="AA429" s="5">
        <f ca="1">VLOOKUP(CONCATENATE($F429," ",$G429),AllocFactorMatrix,(AA$4+1),FALSE)*$E432</f>
        <v>0</v>
      </c>
      <c r="AB429" s="5">
        <f t="shared" ca="1" si="572"/>
        <v>24.601802725173741</v>
      </c>
      <c r="AC429" s="5">
        <f ca="1">VLOOKUP(CONCATENATE($F429," ",$G429),AllocFactorMatrix,(AC$4+1),FALSE)*$E432</f>
        <v>0</v>
      </c>
      <c r="AD429" s="5">
        <f ca="1">VLOOKUP(CONCATENATE($F429," ",$G429),AllocFactorMatrix,(AD$4+1),FALSE)*$E432</f>
        <v>0</v>
      </c>
      <c r="AE429" s="5">
        <f ca="1">VLOOKUP(CONCATENATE($F429," ",$G429),AllocFactorMatrix,(AE$4+1),FALSE)*$E432</f>
        <v>0</v>
      </c>
    </row>
    <row r="430" spans="4:31" hidden="1" outlineLevel="1">
      <c r="E430" s="48"/>
      <c r="F430" s="167" t="str">
        <f>F432</f>
        <v>WEATHER_FXNL_OM</v>
      </c>
      <c r="G430" s="48" t="str">
        <f>$G$13</f>
        <v>ENERGY</v>
      </c>
      <c r="H430" s="4">
        <f t="shared" ca="1" si="604"/>
        <v>140171.08561464574</v>
      </c>
      <c r="I430" s="5">
        <f t="shared" ref="I430:N430" ca="1" si="613">VLOOKUP(CONCATENATE($F430," ",$G430),AllocFactorMatrix,(I$4+1),FALSE)*$E432</f>
        <v>134805.93368329501</v>
      </c>
      <c r="J430" s="47">
        <f t="shared" ca="1" si="613"/>
        <v>0</v>
      </c>
      <c r="K430" s="47">
        <f t="shared" ca="1" si="613"/>
        <v>0</v>
      </c>
      <c r="L430" s="5">
        <f t="shared" ca="1" si="613"/>
        <v>4700.0238379243383</v>
      </c>
      <c r="M430" s="5">
        <f t="shared" ca="1" si="613"/>
        <v>9.2380547194778426</v>
      </c>
      <c r="N430" s="5">
        <f t="shared" ca="1" si="613"/>
        <v>0</v>
      </c>
      <c r="O430" s="5">
        <f t="shared" ca="1" si="606"/>
        <v>4709.2618926438163</v>
      </c>
      <c r="P430" s="5">
        <f ca="1">VLOOKUP(CONCATENATE($F430," ",$G430),AllocFactorMatrix,(P$4+1),FALSE)*$E432</f>
        <v>400.60662687897013</v>
      </c>
      <c r="Q430" s="5">
        <f ca="1">VLOOKUP(CONCATENATE($F430," ",$G430),AllocFactorMatrix,(Q$4+1),FALSE)*$E432</f>
        <v>101.239498811922</v>
      </c>
      <c r="R430" s="5">
        <f ca="1">VLOOKUP(CONCATENATE($F430," ",$G430),AllocFactorMatrix,(R$4+1),FALSE)*$E432</f>
        <v>-44.336819182471274</v>
      </c>
      <c r="S430" s="5">
        <f ca="1">VLOOKUP(CONCATENATE($F430," ",$G430),AllocFactorMatrix,(S$4+1),FALSE)*$E432</f>
        <v>-3.9052242300656799</v>
      </c>
      <c r="T430" s="5">
        <f t="shared" ca="1" si="608"/>
        <v>453.60408227835512</v>
      </c>
      <c r="U430" s="5">
        <f ca="1">VLOOKUP(CONCATENATE($F430," ",$G430),AllocFactorMatrix,(U$4+1),FALSE)*$E432</f>
        <v>77.680751536399001</v>
      </c>
      <c r="V430" s="5">
        <f ca="1">VLOOKUP(CONCATENATE($F430," ",$G430),AllocFactorMatrix,(V$4+1),FALSE)*$E432</f>
        <v>-51.150183790279009</v>
      </c>
      <c r="W430" s="5">
        <f ca="1">VLOOKUP(CONCATENATE($F430," ",$G430),AllocFactorMatrix,(W$4+1),FALSE)*$E432</f>
        <v>-138.41240086848146</v>
      </c>
      <c r="X430" s="5">
        <f ca="1">VLOOKUP(CONCATENATE($F430," ",$G430),AllocFactorMatrix,(X$4+1),FALSE)*$E432</f>
        <v>-66.906349879748305</v>
      </c>
      <c r="Y430" s="5">
        <f t="shared" ca="1" si="609"/>
        <v>-178.78818300210975</v>
      </c>
      <c r="Z430" s="5">
        <f ca="1">VLOOKUP(CONCATENATE($F430," ",$G430),AllocFactorMatrix,(Z$4+1),FALSE)*$E432</f>
        <v>345.56705741936963</v>
      </c>
      <c r="AA430" s="5">
        <f ca="1">VLOOKUP(CONCATENATE($F430," ",$G430),AllocFactorMatrix,(AA$4+1),FALSE)*$E432</f>
        <v>35.507082011321714</v>
      </c>
      <c r="AB430" s="5">
        <f t="shared" ca="1" si="572"/>
        <v>381.07413943069133</v>
      </c>
      <c r="AC430" s="5">
        <f ca="1">VLOOKUP(CONCATENATE($F430," ",$G430),AllocFactorMatrix,(AC$4+1),FALSE)*$E432</f>
        <v>0</v>
      </c>
      <c r="AD430" s="5">
        <f ca="1">VLOOKUP(CONCATENATE($F430," ",$G430),AllocFactorMatrix,(AD$4+1),FALSE)*$E432</f>
        <v>0</v>
      </c>
      <c r="AE430" s="5">
        <f ca="1">VLOOKUP(CONCATENATE($F430," ",$G430),AllocFactorMatrix,(AE$4+1),FALSE)*$E432</f>
        <v>0</v>
      </c>
    </row>
    <row r="431" spans="4:31" hidden="1" outlineLevel="1">
      <c r="E431" s="48"/>
      <c r="F431" s="167" t="str">
        <f>F432</f>
        <v>WEATHER_FXNL_OM</v>
      </c>
      <c r="G431" s="48" t="str">
        <f>$G$14</f>
        <v>CUSTOMER</v>
      </c>
      <c r="H431" s="4">
        <f t="shared" ca="1" si="604"/>
        <v>15939.072915493407</v>
      </c>
      <c r="I431" s="5">
        <f t="shared" ref="I431:N431" ca="1" si="614">VLOOKUP(CONCATENATE($F431," ",$G431),AllocFactorMatrix,(I$4+1),FALSE)*$E432</f>
        <v>15493.383269383339</v>
      </c>
      <c r="J431" s="47">
        <f t="shared" ca="1" si="614"/>
        <v>0</v>
      </c>
      <c r="K431" s="47">
        <f t="shared" ca="1" si="614"/>
        <v>0</v>
      </c>
      <c r="L431" s="5">
        <f t="shared" ca="1" si="614"/>
        <v>439.98622305147541</v>
      </c>
      <c r="M431" s="5">
        <f t="shared" ca="1" si="614"/>
        <v>2.8863764190801957</v>
      </c>
      <c r="N431" s="5">
        <f t="shared" ca="1" si="614"/>
        <v>0</v>
      </c>
      <c r="O431" s="5">
        <f t="shared" ca="1" si="606"/>
        <v>442.8725994705556</v>
      </c>
      <c r="P431" s="5">
        <f ca="1">VLOOKUP(CONCATENATE($F431," ",$G431),AllocFactorMatrix,(P$4+1),FALSE)*$E432</f>
        <v>3.5245578199325487</v>
      </c>
      <c r="Q431" s="5">
        <f ca="1">VLOOKUP(CONCATENATE($F431," ",$G431),AllocFactorMatrix,(Q$4+1),FALSE)*$E432</f>
        <v>1.4024876748012494</v>
      </c>
      <c r="R431" s="5">
        <f ca="1">VLOOKUP(CONCATENATE($F431," ",$G431),AllocFactorMatrix,(R$4+1),FALSE)*$E432</f>
        <v>-3.3276003890120029</v>
      </c>
      <c r="S431" s="5">
        <f ca="1">VLOOKUP(CONCATENATE($F431," ",$G431),AllocFactorMatrix,(S$4+1),FALSE)*$E432</f>
        <v>-0.96182381060305666</v>
      </c>
      <c r="T431" s="5">
        <f t="shared" ca="1" si="608"/>
        <v>0.63762129511873888</v>
      </c>
      <c r="U431" s="5">
        <f ca="1">VLOOKUP(CONCATENATE($F431," ",$G431),AllocFactorMatrix,(U$4+1),FALSE)*$E432</f>
        <v>9.1018070055635628E-2</v>
      </c>
      <c r="V431" s="5">
        <f ca="1">VLOOKUP(CONCATENATE($F431," ",$G431),AllocFactorMatrix,(V$4+1),FALSE)*$E432</f>
        <v>-0.1094859516518126</v>
      </c>
      <c r="W431" s="5">
        <f ca="1">VLOOKUP(CONCATENATE($F431," ",$G431),AllocFactorMatrix,(W$4+1),FALSE)*$E432</f>
        <v>-0.17813387023359786</v>
      </c>
      <c r="X431" s="5">
        <f ca="1">VLOOKUP(CONCATENATE($F431," ",$G431),AllocFactorMatrix,(X$4+1),FALSE)*$E432</f>
        <v>-0.13580581978554782</v>
      </c>
      <c r="Y431" s="5">
        <f t="shared" ca="1" si="609"/>
        <v>-0.33240757161532264</v>
      </c>
      <c r="Z431" s="5">
        <f ca="1">VLOOKUP(CONCATENATE($F431," ",$G431),AllocFactorMatrix,(Z$4+1),FALSE)*$E432</f>
        <v>2.2996492371285329</v>
      </c>
      <c r="AA431" s="5">
        <f ca="1">VLOOKUP(CONCATENATE($F431," ",$G431),AllocFactorMatrix,(AA$4+1),FALSE)*$E432</f>
        <v>0.21218367888212375</v>
      </c>
      <c r="AB431" s="5">
        <f t="shared" ca="1" si="572"/>
        <v>2.5118329160106567</v>
      </c>
      <c r="AC431" s="5">
        <f ca="1">VLOOKUP(CONCATENATE($F431," ",$G431),AllocFactorMatrix,(AC$4+1),FALSE)*$E432</f>
        <v>0</v>
      </c>
      <c r="AD431" s="5">
        <f ca="1">VLOOKUP(CONCATENATE($F431," ",$G431),AllocFactorMatrix,(AD$4+1),FALSE)*$E432</f>
        <v>0</v>
      </c>
      <c r="AE431" s="5">
        <f ca="1">VLOOKUP(CONCATENATE($F431," ",$G431),AllocFactorMatrix,(AE$4+1),FALSE)*$E432</f>
        <v>0</v>
      </c>
    </row>
    <row r="432" spans="4:31" collapsed="1">
      <c r="D432" s="48" t="str">
        <f>+D1944</f>
        <v>Adj 14 - Weather Normalization Adjustment</v>
      </c>
      <c r="E432" s="54">
        <f>+ROUND(E1944/8,0)</f>
        <v>358802</v>
      </c>
      <c r="F432" s="88" t="str">
        <f>+F1944</f>
        <v>WEATHER_FXNL_OM</v>
      </c>
      <c r="G432" s="48" t="str">
        <f>$G$15</f>
        <v>TOTAL</v>
      </c>
      <c r="H432" s="4">
        <f t="shared" ca="1" si="604"/>
        <v>358801.99999999988</v>
      </c>
      <c r="I432" s="5">
        <f t="shared" ref="I432:N432" ca="1" si="615">VLOOKUP(CONCATENATE($F432," ",$G432),AllocFactorMatrix,(I$4+1),FALSE)*$E432</f>
        <v>346691.70576343418</v>
      </c>
      <c r="J432" s="47">
        <f t="shared" ca="1" si="615"/>
        <v>0</v>
      </c>
      <c r="K432" s="47">
        <f t="shared" ca="1" si="615"/>
        <v>0</v>
      </c>
      <c r="L432" s="5">
        <f t="shared" ca="1" si="615"/>
        <v>10621.912484240867</v>
      </c>
      <c r="M432" s="5">
        <f t="shared" ca="1" si="615"/>
        <v>22.048888874848846</v>
      </c>
      <c r="N432" s="5">
        <f t="shared" ca="1" si="615"/>
        <v>0</v>
      </c>
      <c r="O432" s="5">
        <f t="shared" ca="1" si="606"/>
        <v>10643.961373115717</v>
      </c>
      <c r="P432" s="5">
        <f ca="1">VLOOKUP(CONCATENATE($F432," ",$G432),AllocFactorMatrix,(P$4+1),FALSE)*$E432</f>
        <v>825.24287978169309</v>
      </c>
      <c r="Q432" s="5">
        <f ca="1">VLOOKUP(CONCATENATE($F432," ",$G432),AllocFactorMatrix,(Q$4+1),FALSE)*$E432</f>
        <v>202.7543258679683</v>
      </c>
      <c r="R432" s="5">
        <f ca="1">VLOOKUP(CONCATENATE($F432," ",$G432),AllocFactorMatrix,(R$4+1),FALSE)*$E432</f>
        <v>-82.110296835141355</v>
      </c>
      <c r="S432" s="5">
        <f ca="1">VLOOKUP(CONCATENATE($F432," ",$G432),AllocFactorMatrix,(S$4+1),FALSE)*$E432</f>
        <v>-7.8880756736349138</v>
      </c>
      <c r="T432" s="5">
        <f t="shared" ca="1" si="608"/>
        <v>937.99883314088504</v>
      </c>
      <c r="U432" s="5">
        <f ca="1">VLOOKUP(CONCATENATE($F432," ",$G432),AllocFactorMatrix,(U$4+1),FALSE)*$E432</f>
        <v>149.8887703685489</v>
      </c>
      <c r="V432" s="5">
        <f ca="1">VLOOKUP(CONCATENATE($F432," ",$G432),AllocFactorMatrix,(V$4+1),FALSE)*$E432</f>
        <v>-89.931305589599859</v>
      </c>
      <c r="W432" s="5">
        <f ca="1">VLOOKUP(CONCATENATE($F432," ",$G432),AllocFactorMatrix,(W$4+1),FALSE)*$E432</f>
        <v>-212.40958437927657</v>
      </c>
      <c r="X432" s="5">
        <f ca="1">VLOOKUP(CONCATENATE($F432," ",$G432),AllocFactorMatrix,(X$4+1),FALSE)*$E432</f>
        <v>-101.20001885839038</v>
      </c>
      <c r="Y432" s="5">
        <f t="shared" ca="1" si="609"/>
        <v>-253.6521384587179</v>
      </c>
      <c r="Z432" s="5">
        <f ca="1">VLOOKUP(CONCATENATE($F432," ",$G432),AllocFactorMatrix,(Z$4+1),FALSE)*$E432</f>
        <v>711.56802207903115</v>
      </c>
      <c r="AA432" s="5">
        <f ca="1">VLOOKUP(CONCATENATE($F432," ",$G432),AllocFactorMatrix,(AA$4+1),FALSE)*$E432</f>
        <v>70.418146688863587</v>
      </c>
      <c r="AB432" s="5">
        <f t="shared" ca="1" si="572"/>
        <v>781.9861687678947</v>
      </c>
      <c r="AC432" s="5">
        <f ca="1">VLOOKUP(CONCATENATE($F432," ",$G432),AllocFactorMatrix,(AC$4+1),FALSE)*$E432</f>
        <v>0</v>
      </c>
      <c r="AD432" s="5">
        <f ca="1">VLOOKUP(CONCATENATE($F432," ",$G432),AllocFactorMatrix,(AD$4+1),FALSE)*$E432</f>
        <v>0</v>
      </c>
      <c r="AE432" s="5">
        <f ca="1">VLOOKUP(CONCATENATE($F432," ",$G432),AllocFactorMatrix,(AE$4+1),FALSE)*$E432</f>
        <v>0</v>
      </c>
    </row>
    <row r="433" spans="4:31" hidden="1" outlineLevel="1">
      <c r="E433" s="48"/>
      <c r="F433" s="167" t="str">
        <f>F440</f>
        <v>TDOMX</v>
      </c>
      <c r="G433" s="48" t="str">
        <f>$G$8</f>
        <v>PRODUCTION</v>
      </c>
      <c r="H433" s="4">
        <f t="shared" ca="1" si="604"/>
        <v>-1.8082809510993242E-12</v>
      </c>
      <c r="I433" s="5">
        <f t="shared" ref="I433:N433" ca="1" si="616">VLOOKUP(CONCATENATE($F433," ",$G433),AllocFactorMatrix,(I$4+1),FALSE)*$E440</f>
        <v>1.3483323572062395E-12</v>
      </c>
      <c r="J433" s="47">
        <f t="shared" ca="1" si="616"/>
        <v>-1.2377966323259399E-15</v>
      </c>
      <c r="K433" s="47">
        <f t="shared" ca="1" si="616"/>
        <v>1.3523298846654071E-15</v>
      </c>
      <c r="L433" s="5">
        <f t="shared" ca="1" si="616"/>
        <v>1.7180753111934852E-13</v>
      </c>
      <c r="M433" s="5">
        <f t="shared" ca="1" si="616"/>
        <v>-5.7237925604440445E-15</v>
      </c>
      <c r="N433" s="5">
        <f t="shared" ca="1" si="616"/>
        <v>6.8006555395448629E-16</v>
      </c>
      <c r="O433" s="5">
        <f t="shared" ref="O433:O440" ca="1" si="617">SUBTOTAL(9,L433:N433)</f>
        <v>1.6676380411285897E-13</v>
      </c>
      <c r="P433" s="5">
        <f ca="1">VLOOKUP(CONCATENATE($F433," ",$G433),AllocFactorMatrix,(P$4+1),FALSE)*$E440</f>
        <v>2.5471413482432229E-13</v>
      </c>
      <c r="Q433" s="5">
        <f ca="1">VLOOKUP(CONCATENATE($F433," ",$G433),AllocFactorMatrix,(Q$4+1),FALSE)*$E440</f>
        <v>-1.2602175751374716E-14</v>
      </c>
      <c r="R433" s="5">
        <f ca="1">VLOOKUP(CONCATENATE($F433," ",$G433),AllocFactorMatrix,(R$4+1),FALSE)*$E440</f>
        <v>-1.4705720354044543E-15</v>
      </c>
      <c r="S433" s="5">
        <f ca="1">VLOOKUP(CONCATENATE($F433," ",$G433),AllocFactorMatrix,(S$4+1),FALSE)*$E440</f>
        <v>-3.0418071830334618E-16</v>
      </c>
      <c r="T433" s="5">
        <f ca="1">SUBTOTAL(9,P433:S433)</f>
        <v>2.4033720631923979E-13</v>
      </c>
      <c r="U433" s="5">
        <f ca="1">VLOOKUP(CONCATENATE($F433," ",$G433),AllocFactorMatrix,(U$4+1),FALSE)*$E440</f>
        <v>-2.0814599137204826E-14</v>
      </c>
      <c r="V433" s="5">
        <f ca="1">VLOOKUP(CONCATENATE($F433," ",$G433),AllocFactorMatrix,(V$4+1),FALSE)*$E440</f>
        <v>2.4435724167179793E-13</v>
      </c>
      <c r="W433" s="5">
        <f ca="1">VLOOKUP(CONCATENATE($F433," ",$G433),AllocFactorMatrix,(W$4+1),FALSE)*$E440</f>
        <v>1.2293365437632585E-13</v>
      </c>
      <c r="X433" s="5">
        <f ca="1">VLOOKUP(CONCATENATE($F433," ",$G433),AllocFactorMatrix,(X$4+1),FALSE)*$E440</f>
        <v>-1.7022966631851552E-13</v>
      </c>
      <c r="Y433" s="5">
        <f ca="1">SUBTOTAL(9,U433:X433)</f>
        <v>1.7624663059240346E-13</v>
      </c>
      <c r="Z433" s="5">
        <f ca="1">VLOOKUP(CONCATENATE($F433," ",$G433),AllocFactorMatrix,(Z$4+1),FALSE)*$E440</f>
        <v>1.6124873593351015E-14</v>
      </c>
      <c r="AA433" s="5">
        <f ca="1">VLOOKUP(CONCATENATE($F433," ",$G433),AllocFactorMatrix,(AA$4+1),FALSE)*$E440</f>
        <v>-2.7048114932259311E-15</v>
      </c>
      <c r="AB433" s="5">
        <f t="shared" ref="AB433:AB456" ca="1" si="618">SUBTOTAL(9,Z433:AA433)</f>
        <v>1.3420062100125084E-14</v>
      </c>
      <c r="AC433" s="5">
        <f ca="1">VLOOKUP(CONCATENATE($F433," ",$G433),AllocFactorMatrix,(AC$4+1),FALSE)*$E440</f>
        <v>6.3974552989834887E-16</v>
      </c>
      <c r="AD433" s="5">
        <f ca="1">VLOOKUP(CONCATENATE($F433," ",$G433),AllocFactorMatrix,(AD$4+1),FALSE)*$E440</f>
        <v>2.7066430925729166E-16</v>
      </c>
      <c r="AE433" s="5">
        <f ca="1">VLOOKUP(CONCATENATE($F433," ",$G433),AllocFactorMatrix,(AE$4+1),FALSE)*$E440</f>
        <v>-4.0098122366101687E-16</v>
      </c>
    </row>
    <row r="434" spans="4:31" hidden="1" outlineLevel="1">
      <c r="E434" s="48"/>
      <c r="F434" s="167" t="str">
        <f>F440</f>
        <v>TDOMX</v>
      </c>
      <c r="G434" s="48" t="str">
        <f>$G$9</f>
        <v>BULKTRAN</v>
      </c>
      <c r="H434" s="4">
        <f t="shared" ca="1" si="604"/>
        <v>-944.09350334590829</v>
      </c>
      <c r="I434" s="5">
        <f t="shared" ref="I434:N434" ca="1" si="619">VLOOKUP(CONCATENATE($F434," ",$G434),AllocFactorMatrix,(I$4+1),FALSE)*$E440</f>
        <v>-485.51984278289081</v>
      </c>
      <c r="J434" s="47">
        <f t="shared" ca="1" si="619"/>
        <v>-0.10861911179416166</v>
      </c>
      <c r="K434" s="47">
        <f t="shared" ca="1" si="619"/>
        <v>-0.19018431986715065</v>
      </c>
      <c r="L434" s="5">
        <f t="shared" ca="1" si="619"/>
        <v>-113.15888312787678</v>
      </c>
      <c r="M434" s="5">
        <f t="shared" ca="1" si="619"/>
        <v>-1.574604418533581</v>
      </c>
      <c r="N434" s="5">
        <f t="shared" ca="1" si="619"/>
        <v>-0.21930099488421068</v>
      </c>
      <c r="O434" s="5">
        <f t="shared" ca="1" si="617"/>
        <v>-114.95278854129457</v>
      </c>
      <c r="P434" s="5">
        <f ca="1">VLOOKUP(CONCATENATE($F434," ",$G434),AllocFactorMatrix,(P$4+1),FALSE)*$E440</f>
        <v>-67.306078596846973</v>
      </c>
      <c r="Q434" s="5">
        <f ca="1">VLOOKUP(CONCATENATE($F434," ",$G434),AllocFactorMatrix,(Q$4+1),FALSE)*$E440</f>
        <v>-12.07868012240457</v>
      </c>
      <c r="R434" s="5">
        <f ca="1">VLOOKUP(CONCATENATE($F434," ",$G434),AllocFactorMatrix,(R$4+1),FALSE)*$E440</f>
        <v>-2.4494330681269192</v>
      </c>
      <c r="S434" s="5">
        <f ca="1">VLOOKUP(CONCATENATE($F434," ",$G434),AllocFactorMatrix,(S$4+1),FALSE)*$E440</f>
        <v>-9.301611307467221E-2</v>
      </c>
      <c r="T434" s="5">
        <f t="shared" ref="T434:T440" ca="1" si="620">SUBTOTAL(9,P434:S434)</f>
        <v>-81.927207900453141</v>
      </c>
      <c r="U434" s="5">
        <f ca="1">VLOOKUP(CONCATENATE($F434," ",$G434),AllocFactorMatrix,(U$4+1),FALSE)*$E440</f>
        <v>-3.1921819344165985</v>
      </c>
      <c r="V434" s="5">
        <f ca="1">VLOOKUP(CONCATENATE($F434," ",$G434),AllocFactorMatrix,(V$4+1),FALSE)*$E440</f>
        <v>-43.096299438835949</v>
      </c>
      <c r="W434" s="5">
        <f ca="1">VLOOKUP(CONCATENATE($F434," ",$G434),AllocFactorMatrix,(W$4+1),FALSE)*$E440</f>
        <v>-164.82604521314522</v>
      </c>
      <c r="X434" s="5">
        <f ca="1">VLOOKUP(CONCATENATE($F434," ",$G434),AllocFactorMatrix,(X$4+1),FALSE)*$E440</f>
        <v>-29.859766800864513</v>
      </c>
      <c r="Y434" s="5">
        <f t="shared" ref="Y434:Y440" ca="1" si="621">SUBTOTAL(9,U434:X434)</f>
        <v>-240.97429338726229</v>
      </c>
      <c r="Z434" s="5">
        <f ca="1">VLOOKUP(CONCATENATE($F434," ",$G434),AllocFactorMatrix,(Z$4+1),FALSE)*$E440</f>
        <v>-18.500365847172162</v>
      </c>
      <c r="AA434" s="5">
        <f ca="1">VLOOKUP(CONCATENATE($F434," ",$G434),AllocFactorMatrix,(AA$4+1),FALSE)*$E440</f>
        <v>-0.36949975743155428</v>
      </c>
      <c r="AB434" s="5">
        <f t="shared" ca="1" si="618"/>
        <v>-18.869865604603717</v>
      </c>
      <c r="AC434" s="5">
        <f ca="1">VLOOKUP(CONCATENATE($F434," ",$G434),AllocFactorMatrix,(AC$4+1),FALSE)*$E440</f>
        <v>-0.24404975548159658</v>
      </c>
      <c r="AD434" s="5">
        <f ca="1">VLOOKUP(CONCATENATE($F434," ",$G434),AllocFactorMatrix,(AD$4+1),FALSE)*$E440</f>
        <v>-1.0842079666758313</v>
      </c>
      <c r="AE434" s="5">
        <f ca="1">VLOOKUP(CONCATENATE($F434," ",$G434),AllocFactorMatrix,(AE$4+1),FALSE)*$E440</f>
        <v>-0.22244397558596815</v>
      </c>
    </row>
    <row r="435" spans="4:31" hidden="1" outlineLevel="1">
      <c r="E435" s="48"/>
      <c r="F435" s="167" t="str">
        <f>F440</f>
        <v>TDOMX</v>
      </c>
      <c r="G435" s="48" t="str">
        <f>$G$10</f>
        <v>SUBTRAN</v>
      </c>
      <c r="H435" s="4">
        <f t="shared" ca="1" si="604"/>
        <v>-261.64532595921077</v>
      </c>
      <c r="I435" s="5">
        <f t="shared" ref="I435:N435" ca="1" si="622">VLOOKUP(CONCATENATE($F435," ",$G435),AllocFactorMatrix,(I$4+1),FALSE)*$E440</f>
        <v>-133.66679315106217</v>
      </c>
      <c r="J435" s="47">
        <f t="shared" ca="1" si="622"/>
        <v>-2.1765610025875719E-2</v>
      </c>
      <c r="K435" s="47">
        <f t="shared" ca="1" si="622"/>
        <v>-4.0509537435356222E-2</v>
      </c>
      <c r="L435" s="5">
        <f t="shared" ca="1" si="622"/>
        <v>-31.324995214322946</v>
      </c>
      <c r="M435" s="5">
        <f t="shared" ca="1" si="622"/>
        <v>-0.43779167443930295</v>
      </c>
      <c r="N435" s="5">
        <f t="shared" ca="1" si="622"/>
        <v>-7.9238258983238302E-2</v>
      </c>
      <c r="O435" s="5">
        <f t="shared" ca="1" si="617"/>
        <v>-31.842025147745488</v>
      </c>
      <c r="P435" s="5">
        <f ca="1">VLOOKUP(CONCATENATE($F435," ",$G435),AllocFactorMatrix,(P$4+1),FALSE)*$E440</f>
        <v>-18.084968722510041</v>
      </c>
      <c r="Q435" s="5">
        <f ca="1">VLOOKUP(CONCATENATE($F435," ",$G435),AllocFactorMatrix,(Q$4+1),FALSE)*$E440</f>
        <v>-3.2545665602855682</v>
      </c>
      <c r="R435" s="5">
        <f ca="1">VLOOKUP(CONCATENATE($F435," ",$G435),AllocFactorMatrix,(R$4+1),FALSE)*$E440</f>
        <v>-0.85429862936359025</v>
      </c>
      <c r="S435" s="5">
        <f ca="1">VLOOKUP(CONCATENATE($F435," ",$G435),AllocFactorMatrix,(S$4+1),FALSE)*$E440</f>
        <v>0</v>
      </c>
      <c r="T435" s="5">
        <f t="shared" ca="1" si="620"/>
        <v>-22.193833912159199</v>
      </c>
      <c r="U435" s="5">
        <f ca="1">VLOOKUP(CONCATENATE($F435," ",$G435),AllocFactorMatrix,(U$4+1),FALSE)*$E440</f>
        <v>-0.81636725832803203</v>
      </c>
      <c r="V435" s="5">
        <f ca="1">VLOOKUP(CONCATENATE($F435," ",$G435),AllocFactorMatrix,(V$4+1),FALSE)*$E440</f>
        <v>-11.454424249003399</v>
      </c>
      <c r="W435" s="5">
        <f ca="1">VLOOKUP(CONCATENATE($F435," ",$G435),AllocFactorMatrix,(W$4+1),FALSE)*$E440</f>
        <v>-56.479147342639976</v>
      </c>
      <c r="X435" s="5">
        <f ca="1">VLOOKUP(CONCATENATE($F435," ",$G435),AllocFactorMatrix,(X$4+1),FALSE)*$E440</f>
        <v>0</v>
      </c>
      <c r="Y435" s="5">
        <f t="shared" ca="1" si="621"/>
        <v>-68.749938849971414</v>
      </c>
      <c r="Z435" s="5">
        <f ca="1">VLOOKUP(CONCATENATE($F435," ",$G435),AllocFactorMatrix,(Z$4+1),FALSE)*$E440</f>
        <v>-4.9647595773930462</v>
      </c>
      <c r="AA435" s="5">
        <f ca="1">VLOOKUP(CONCATENATE($F435," ",$G435),AllocFactorMatrix,(AA$4+1),FALSE)*$E440</f>
        <v>-9.9685009854804052E-2</v>
      </c>
      <c r="AB435" s="5">
        <f t="shared" ca="1" si="618"/>
        <v>-5.0644445872478503</v>
      </c>
      <c r="AC435" s="5">
        <f ca="1">VLOOKUP(CONCATENATE($F435," ",$G435),AllocFactorMatrix,(AC$4+1),FALSE)*$E440</f>
        <v>-6.601516356345552E-2</v>
      </c>
      <c r="AD435" s="5">
        <f ca="1">VLOOKUP(CONCATENATE($F435," ",$G435),AllocFactorMatrix,(AD$4+1),FALSE)*$E440</f>
        <v>0</v>
      </c>
      <c r="AE435" s="5">
        <f ca="1">VLOOKUP(CONCATENATE($F435," ",$G435),AllocFactorMatrix,(AE$4+1),FALSE)*$E440</f>
        <v>0</v>
      </c>
    </row>
    <row r="436" spans="4:31" hidden="1" outlineLevel="1">
      <c r="E436" s="48"/>
      <c r="F436" s="167" t="str">
        <f>F440</f>
        <v>TDOMX</v>
      </c>
      <c r="G436" s="48" t="str">
        <f>$G$11</f>
        <v>DISTPRI</v>
      </c>
      <c r="H436" s="4">
        <f t="shared" ca="1" si="604"/>
        <v>43782.058758068655</v>
      </c>
      <c r="I436" s="5">
        <f t="shared" ref="I436:N436" ca="1" si="623">VLOOKUP(CONCATENATE($F436," ",$G436),AllocFactorMatrix,(I$4+1),FALSE)*$E440</f>
        <v>28664.094840772006</v>
      </c>
      <c r="J436" s="47">
        <f t="shared" ca="1" si="623"/>
        <v>4.7066859399072447</v>
      </c>
      <c r="K436" s="47">
        <f t="shared" ca="1" si="623"/>
        <v>8.7087171533490242</v>
      </c>
      <c r="L436" s="5">
        <f t="shared" ca="1" si="623"/>
        <v>6706.6373510286448</v>
      </c>
      <c r="M436" s="5">
        <f t="shared" ca="1" si="623"/>
        <v>93.718106091898107</v>
      </c>
      <c r="N436" s="5">
        <f t="shared" ca="1" si="623"/>
        <v>0</v>
      </c>
      <c r="O436" s="5">
        <f t="shared" ca="1" si="617"/>
        <v>6800.3554571205432</v>
      </c>
      <c r="P436" s="5">
        <f ca="1">VLOOKUP(CONCATENATE($F436," ",$G436),AllocFactorMatrix,(P$4+1),FALSE)*$E440</f>
        <v>3889.3179529937893</v>
      </c>
      <c r="Q436" s="5">
        <f ca="1">VLOOKUP(CONCATENATE($F436," ",$G436),AllocFactorMatrix,(Q$4+1),FALSE)*$E440</f>
        <v>699.86086153736858</v>
      </c>
      <c r="R436" s="5">
        <f ca="1">VLOOKUP(CONCATENATE($F436," ",$G436),AllocFactorMatrix,(R$4+1),FALSE)*$E440</f>
        <v>0</v>
      </c>
      <c r="S436" s="5">
        <f ca="1">VLOOKUP(CONCATENATE($F436," ",$G436),AllocFactorMatrix,(S$4+1),FALSE)*$E440</f>
        <v>0</v>
      </c>
      <c r="T436" s="5">
        <f t="shared" ca="1" si="620"/>
        <v>4589.1788145311575</v>
      </c>
      <c r="U436" s="5">
        <f ca="1">VLOOKUP(CONCATENATE($F436," ",$G436),AllocFactorMatrix,(U$4+1),FALSE)*$E440</f>
        <v>176.12188914173623</v>
      </c>
      <c r="V436" s="5">
        <f ca="1">VLOOKUP(CONCATENATE($F436," ",$G436),AllocFactorMatrix,(V$4+1),FALSE)*$E440</f>
        <v>2435.3893215253192</v>
      </c>
      <c r="W436" s="5">
        <f ca="1">VLOOKUP(CONCATENATE($F436," ",$G436),AllocFactorMatrix,(W$4+1),FALSE)*$E440</f>
        <v>0</v>
      </c>
      <c r="X436" s="5">
        <f ca="1">VLOOKUP(CONCATENATE($F436," ",$G436),AllocFactorMatrix,(X$4+1),FALSE)*$E440</f>
        <v>0</v>
      </c>
      <c r="Y436" s="5">
        <f t="shared" ca="1" si="621"/>
        <v>2611.5112106670554</v>
      </c>
      <c r="Z436" s="5">
        <f ca="1">VLOOKUP(CONCATENATE($F436," ",$G436),AllocFactorMatrix,(Z$4+1),FALSE)*$E440</f>
        <v>1067.9927042674551</v>
      </c>
      <c r="AA436" s="5">
        <f ca="1">VLOOKUP(CONCATENATE($F436," ",$G436),AllocFactorMatrix,(AA$4+1),FALSE)*$E440</f>
        <v>21.436297809448043</v>
      </c>
      <c r="AB436" s="5">
        <f t="shared" ca="1" si="618"/>
        <v>1089.4290020769031</v>
      </c>
      <c r="AC436" s="5">
        <f ca="1">VLOOKUP(CONCATENATE($F436," ",$G436),AllocFactorMatrix,(AC$4+1),FALSE)*$E440</f>
        <v>14.074029807737118</v>
      </c>
      <c r="AD436" s="5">
        <f ca="1">VLOOKUP(CONCATENATE($F436," ",$G436),AllocFactorMatrix,(AD$4+1),FALSE)*$E440</f>
        <v>0</v>
      </c>
      <c r="AE436" s="5">
        <f ca="1">VLOOKUP(CONCATENATE($F436," ",$G436),AllocFactorMatrix,(AE$4+1),FALSE)*$E440</f>
        <v>0</v>
      </c>
    </row>
    <row r="437" spans="4:31" hidden="1" outlineLevel="1">
      <c r="E437" s="48"/>
      <c r="F437" s="167" t="str">
        <f>F440</f>
        <v>TDOMX</v>
      </c>
      <c r="G437" s="48" t="str">
        <f>$G$12</f>
        <v>DISTSEC</v>
      </c>
      <c r="H437" s="4">
        <f t="shared" ca="1" si="604"/>
        <v>17345.271723957165</v>
      </c>
      <c r="I437" s="5">
        <f t="shared" ref="I437:N437" ca="1" si="624">VLOOKUP(CONCATENATE($F437," ",$G437),AllocFactorMatrix,(I$4+1),FALSE)*$E440</f>
        <v>12868.824215232922</v>
      </c>
      <c r="J437" s="47">
        <f t="shared" ca="1" si="624"/>
        <v>3.1901151936792296</v>
      </c>
      <c r="K437" s="47">
        <f t="shared" ca="1" si="624"/>
        <v>4.1320783414191595</v>
      </c>
      <c r="L437" s="5">
        <f t="shared" ca="1" si="624"/>
        <v>2593.9278782116726</v>
      </c>
      <c r="M437" s="5">
        <f t="shared" ca="1" si="624"/>
        <v>0</v>
      </c>
      <c r="N437" s="5">
        <f t="shared" ca="1" si="624"/>
        <v>0</v>
      </c>
      <c r="O437" s="5">
        <f t="shared" ca="1" si="617"/>
        <v>2593.9278782116726</v>
      </c>
      <c r="P437" s="5">
        <f ca="1">VLOOKUP(CONCATENATE($F437," ",$G437),AllocFactorMatrix,(P$4+1),FALSE)*$E440</f>
        <v>1294.872780917854</v>
      </c>
      <c r="Q437" s="5">
        <f ca="1">VLOOKUP(CONCATENATE($F437," ",$G437),AllocFactorMatrix,(Q$4+1),FALSE)*$E440</f>
        <v>0</v>
      </c>
      <c r="R437" s="5">
        <f ca="1">VLOOKUP(CONCATENATE($F437," ",$G437),AllocFactorMatrix,(R$4+1),FALSE)*$E440</f>
        <v>0</v>
      </c>
      <c r="S437" s="5">
        <f ca="1">VLOOKUP(CONCATENATE($F437," ",$G437),AllocFactorMatrix,(S$4+1),FALSE)*$E440</f>
        <v>0</v>
      </c>
      <c r="T437" s="5">
        <f t="shared" ca="1" si="620"/>
        <v>1294.872780917854</v>
      </c>
      <c r="U437" s="5">
        <f ca="1">VLOOKUP(CONCATENATE($F437," ",$G437),AllocFactorMatrix,(U$4+1),FALSE)*$E440</f>
        <v>48.492262845651595</v>
      </c>
      <c r="V437" s="5">
        <f ca="1">VLOOKUP(CONCATENATE($F437," ",$G437),AllocFactorMatrix,(V$4+1),FALSE)*$E440</f>
        <v>0</v>
      </c>
      <c r="W437" s="5">
        <f ca="1">VLOOKUP(CONCATENATE($F437," ",$G437),AllocFactorMatrix,(W$4+1),FALSE)*$E440</f>
        <v>0</v>
      </c>
      <c r="X437" s="5">
        <f ca="1">VLOOKUP(CONCATENATE($F437," ",$G437),AllocFactorMatrix,(X$4+1),FALSE)*$E440</f>
        <v>0</v>
      </c>
      <c r="Y437" s="5">
        <f t="shared" ca="1" si="621"/>
        <v>48.492262845651595</v>
      </c>
      <c r="Z437" s="5">
        <f ca="1">VLOOKUP(CONCATENATE($F437," ",$G437),AllocFactorMatrix,(Z$4+1),FALSE)*$E440</f>
        <v>366.47390250537893</v>
      </c>
      <c r="AA437" s="5">
        <f ca="1">VLOOKUP(CONCATENATE($F437," ",$G437),AllocFactorMatrix,(AA$4+1),FALSE)*$E440</f>
        <v>0</v>
      </c>
      <c r="AB437" s="5">
        <f t="shared" ca="1" si="618"/>
        <v>366.47390250537893</v>
      </c>
      <c r="AC437" s="5">
        <f ca="1">VLOOKUP(CONCATENATE($F437," ",$G437),AllocFactorMatrix,(AC$4+1),FALSE)*$E440</f>
        <v>4.3330304796036776</v>
      </c>
      <c r="AD437" s="5">
        <f ca="1">VLOOKUP(CONCATENATE($F437," ",$G437),AllocFactorMatrix,(AD$4+1),FALSE)*$E440</f>
        <v>133.36942221133756</v>
      </c>
      <c r="AE437" s="5">
        <f ca="1">VLOOKUP(CONCATENATE($F437," ",$G437),AllocFactorMatrix,(AE$4+1),FALSE)*$E440</f>
        <v>27.656038017644342</v>
      </c>
    </row>
    <row r="438" spans="4:31" hidden="1" outlineLevel="1">
      <c r="E438" s="48"/>
      <c r="F438" s="167" t="str">
        <f>F440</f>
        <v>TDOMX</v>
      </c>
      <c r="G438" s="48" t="str">
        <f>$G$13</f>
        <v>ENERGY</v>
      </c>
      <c r="H438" s="4">
        <f t="shared" ca="1" si="604"/>
        <v>-7.937122516770141E-15</v>
      </c>
      <c r="I438" s="5">
        <f t="shared" ref="I438:N438" ca="1" si="625">VLOOKUP(CONCATENATE($F438," ",$G438),AllocFactorMatrix,(I$4+1),FALSE)*$E440</f>
        <v>0</v>
      </c>
      <c r="J438" s="47">
        <f t="shared" ca="1" si="625"/>
        <v>0</v>
      </c>
      <c r="K438" s="47">
        <f t="shared" ca="1" si="625"/>
        <v>0</v>
      </c>
      <c r="L438" s="5">
        <f t="shared" ca="1" si="625"/>
        <v>0</v>
      </c>
      <c r="M438" s="5">
        <f t="shared" ca="1" si="625"/>
        <v>0</v>
      </c>
      <c r="N438" s="5">
        <f t="shared" ca="1" si="625"/>
        <v>0</v>
      </c>
      <c r="O438" s="5">
        <f t="shared" ca="1" si="617"/>
        <v>0</v>
      </c>
      <c r="P438" s="5">
        <f ca="1">VLOOKUP(CONCATENATE($F438," ",$G438),AllocFactorMatrix,(P$4+1),FALSE)*$E440</f>
        <v>0</v>
      </c>
      <c r="Q438" s="5">
        <f ca="1">VLOOKUP(CONCATENATE($F438," ",$G438),AllocFactorMatrix,(Q$4+1),FALSE)*$E440</f>
        <v>0</v>
      </c>
      <c r="R438" s="5">
        <f ca="1">VLOOKUP(CONCATENATE($F438," ",$G438),AllocFactorMatrix,(R$4+1),FALSE)*$E440</f>
        <v>0</v>
      </c>
      <c r="S438" s="5">
        <f ca="1">VLOOKUP(CONCATENATE($F438," ",$G438),AllocFactorMatrix,(S$4+1),FALSE)*$E440</f>
        <v>0</v>
      </c>
      <c r="T438" s="5">
        <f t="shared" ca="1" si="620"/>
        <v>0</v>
      </c>
      <c r="U438" s="5">
        <f ca="1">VLOOKUP(CONCATENATE($F438," ",$G438),AllocFactorMatrix,(U$4+1),FALSE)*$E440</f>
        <v>0</v>
      </c>
      <c r="V438" s="5">
        <f ca="1">VLOOKUP(CONCATENATE($F438," ",$G438),AllocFactorMatrix,(V$4+1),FALSE)*$E440</f>
        <v>0</v>
      </c>
      <c r="W438" s="5">
        <f ca="1">VLOOKUP(CONCATENATE($F438," ",$G438),AllocFactorMatrix,(W$4+1),FALSE)*$E440</f>
        <v>0</v>
      </c>
      <c r="X438" s="5">
        <f ca="1">VLOOKUP(CONCATENATE($F438," ",$G438),AllocFactorMatrix,(X$4+1),FALSE)*$E440</f>
        <v>0</v>
      </c>
      <c r="Y438" s="5">
        <f t="shared" ca="1" si="621"/>
        <v>0</v>
      </c>
      <c r="Z438" s="5">
        <f ca="1">VLOOKUP(CONCATENATE($F438," ",$G438),AllocFactorMatrix,(Z$4+1),FALSE)*$E440</f>
        <v>0</v>
      </c>
      <c r="AA438" s="5">
        <f ca="1">VLOOKUP(CONCATENATE($F438," ",$G438),AllocFactorMatrix,(AA$4+1),FALSE)*$E440</f>
        <v>0</v>
      </c>
      <c r="AB438" s="5">
        <f t="shared" ca="1" si="618"/>
        <v>0</v>
      </c>
      <c r="AC438" s="5">
        <f ca="1">VLOOKUP(CONCATENATE($F438," ",$G438),AllocFactorMatrix,(AC$4+1),FALSE)*$E440</f>
        <v>0</v>
      </c>
      <c r="AD438" s="5">
        <f ca="1">VLOOKUP(CONCATENATE($F438," ",$G438),AllocFactorMatrix,(AD$4+1),FALSE)*$E440</f>
        <v>0</v>
      </c>
      <c r="AE438" s="5">
        <f ca="1">VLOOKUP(CONCATENATE($F438," ",$G438),AllocFactorMatrix,(AE$4+1),FALSE)*$E440</f>
        <v>0</v>
      </c>
    </row>
    <row r="439" spans="4:31" hidden="1" outlineLevel="1">
      <c r="E439" s="48"/>
      <c r="F439" s="167" t="str">
        <f>F440</f>
        <v>TDOMX</v>
      </c>
      <c r="G439" s="48" t="str">
        <f>$G$14</f>
        <v>CUSTOMER</v>
      </c>
      <c r="H439" s="4">
        <f t="shared" ca="1" si="604"/>
        <v>4044.4083472793145</v>
      </c>
      <c r="I439" s="5">
        <f t="shared" ref="I439:N439" ca="1" si="626">VLOOKUP(CONCATENATE($F439," ",$G439),AllocFactorMatrix,(I$4+1),FALSE)*$E440</f>
        <v>1736.1880886678614</v>
      </c>
      <c r="J439" s="47">
        <f t="shared" ca="1" si="626"/>
        <v>0.34993191281960445</v>
      </c>
      <c r="K439" s="47">
        <f t="shared" ca="1" si="626"/>
        <v>0.39590821363244044</v>
      </c>
      <c r="L439" s="5">
        <f t="shared" ca="1" si="626"/>
        <v>983.80050014389349</v>
      </c>
      <c r="M439" s="5">
        <f t="shared" ca="1" si="626"/>
        <v>121.41113364242524</v>
      </c>
      <c r="N439" s="5">
        <f t="shared" ca="1" si="626"/>
        <v>20.436584469154919</v>
      </c>
      <c r="O439" s="5">
        <f t="shared" ca="1" si="617"/>
        <v>1125.6482182554737</v>
      </c>
      <c r="P439" s="5">
        <f ca="1">VLOOKUP(CONCATENATE($F439," ",$G439),AllocFactorMatrix,(P$4+1),FALSE)*$E440</f>
        <v>131.77471609290831</v>
      </c>
      <c r="Q439" s="5">
        <f ca="1">VLOOKUP(CONCATENATE($F439," ",$G439),AllocFactorMatrix,(Q$4+1),FALSE)*$E440</f>
        <v>42.742814218719658</v>
      </c>
      <c r="R439" s="5">
        <f ca="1">VLOOKUP(CONCATENATE($F439," ",$G439),AllocFactorMatrix,(R$4+1),FALSE)*$E440</f>
        <v>50.261669995668314</v>
      </c>
      <c r="S439" s="5">
        <f ca="1">VLOOKUP(CONCATENATE($F439," ",$G439),AllocFactorMatrix,(S$4+1),FALSE)*$E440</f>
        <v>6.2826221886467835</v>
      </c>
      <c r="T439" s="5">
        <f t="shared" ca="1" si="620"/>
        <v>231.06182249594309</v>
      </c>
      <c r="U439" s="5">
        <f ca="1">VLOOKUP(CONCATENATE($F439," ",$G439),AllocFactorMatrix,(U$4+1),FALSE)*$E440</f>
        <v>0.82896105225047878</v>
      </c>
      <c r="V439" s="5">
        <f ca="1">VLOOKUP(CONCATENATE($F439," ",$G439),AllocFactorMatrix,(V$4+1),FALSE)*$E440</f>
        <v>30.312300569889004</v>
      </c>
      <c r="W439" s="5">
        <f ca="1">VLOOKUP(CONCATENATE($F439," ",$G439),AllocFactorMatrix,(W$4+1),FALSE)*$E440</f>
        <v>84.487353305916244</v>
      </c>
      <c r="X439" s="5">
        <f ca="1">VLOOKUP(CONCATENATE($F439," ",$G439),AllocFactorMatrix,(X$4+1),FALSE)*$E440</f>
        <v>25.130411811643356</v>
      </c>
      <c r="Y439" s="5">
        <f t="shared" ca="1" si="621"/>
        <v>140.7590267396991</v>
      </c>
      <c r="Z439" s="5">
        <f ca="1">VLOOKUP(CONCATENATE($F439," ",$G439),AllocFactorMatrix,(Z$4+1),FALSE)*$E440</f>
        <v>25.365023277530401</v>
      </c>
      <c r="AA439" s="5">
        <f ca="1">VLOOKUP(CONCATENATE($F439," ",$G439),AllocFactorMatrix,(AA$4+1),FALSE)*$E440</f>
        <v>0.55877217874516849</v>
      </c>
      <c r="AB439" s="5">
        <f t="shared" ca="1" si="618"/>
        <v>25.92379545627557</v>
      </c>
      <c r="AC439" s="5">
        <f ca="1">VLOOKUP(CONCATENATE($F439," ",$G439),AllocFactorMatrix,(AC$4+1),FALSE)*$E440</f>
        <v>2.6334861335270441</v>
      </c>
      <c r="AD439" s="5">
        <f ca="1">VLOOKUP(CONCATENATE($F439," ",$G439),AllocFactorMatrix,(AD$4+1),FALSE)*$E440</f>
        <v>491.99460813707304</v>
      </c>
      <c r="AE439" s="5">
        <f ca="1">VLOOKUP(CONCATENATE($F439," ",$G439),AllocFactorMatrix,(AE$4+1),FALSE)*$E440</f>
        <v>289.4534612670094</v>
      </c>
    </row>
    <row r="440" spans="4:31" collapsed="1">
      <c r="D440" s="48" t="str">
        <f>+D1952</f>
        <v>Adj 16 - Normalization of Major Storms</v>
      </c>
      <c r="E440" s="54">
        <f>+ROUND(E1952/8,0)</f>
        <v>63966</v>
      </c>
      <c r="F440" s="88" t="str">
        <f>+F1952</f>
        <v>TDOMX</v>
      </c>
      <c r="G440" s="48" t="str">
        <f>$G$15</f>
        <v>TOTAL</v>
      </c>
      <c r="H440" s="4">
        <f t="shared" ca="1" si="604"/>
        <v>63966</v>
      </c>
      <c r="I440" s="5">
        <f t="shared" ref="I440:N440" ca="1" si="627">VLOOKUP(CONCATENATE($F440," ",$G440),AllocFactorMatrix,(I$4+1),FALSE)*$E440</f>
        <v>42649.920508738825</v>
      </c>
      <c r="J440" s="47">
        <f t="shared" ca="1" si="627"/>
        <v>8.1163483245860437</v>
      </c>
      <c r="K440" s="47">
        <f t="shared" ca="1" si="627"/>
        <v>13.006009851098121</v>
      </c>
      <c r="L440" s="5">
        <f t="shared" ca="1" si="627"/>
        <v>10139.881851042011</v>
      </c>
      <c r="M440" s="5">
        <f t="shared" ca="1" si="627"/>
        <v>213.11684364135047</v>
      </c>
      <c r="N440" s="5">
        <f t="shared" ca="1" si="627"/>
        <v>20.13804521528747</v>
      </c>
      <c r="O440" s="5">
        <f t="shared" ca="1" si="617"/>
        <v>10373.136739898649</v>
      </c>
      <c r="P440" s="5">
        <f ca="1">VLOOKUP(CONCATENATE($F440," ",$G440),AllocFactorMatrix,(P$4+1),FALSE)*$E440</f>
        <v>5230.5744026851944</v>
      </c>
      <c r="Q440" s="5">
        <f ca="1">VLOOKUP(CONCATENATE($F440," ",$G440),AllocFactorMatrix,(Q$4+1),FALSE)*$E440</f>
        <v>727.27042907339808</v>
      </c>
      <c r="R440" s="5">
        <f ca="1">VLOOKUP(CONCATENATE($F440," ",$G440),AllocFactorMatrix,(R$4+1),FALSE)*$E440</f>
        <v>46.957938298177822</v>
      </c>
      <c r="S440" s="5">
        <f ca="1">VLOOKUP(CONCATENATE($F440," ",$G440),AllocFactorMatrix,(S$4+1),FALSE)*$E440</f>
        <v>6.1896060755721107</v>
      </c>
      <c r="T440" s="5">
        <f t="shared" ca="1" si="620"/>
        <v>6010.9923761323425</v>
      </c>
      <c r="U440" s="5">
        <f ca="1">VLOOKUP(CONCATENATE($F440," ",$G440),AllocFactorMatrix,(U$4+1),FALSE)*$E440</f>
        <v>221.43456384689364</v>
      </c>
      <c r="V440" s="5">
        <f ca="1">VLOOKUP(CONCATENATE($F440," ",$G440),AllocFactorMatrix,(V$4+1),FALSE)*$E440</f>
        <v>2411.150898407368</v>
      </c>
      <c r="W440" s="5">
        <f ca="1">VLOOKUP(CONCATENATE($F440," ",$G440),AllocFactorMatrix,(W$4+1),FALSE)*$E440</f>
        <v>-136.81783924986942</v>
      </c>
      <c r="X440" s="5">
        <f ca="1">VLOOKUP(CONCATENATE($F440," ",$G440),AllocFactorMatrix,(X$4+1),FALSE)*$E440</f>
        <v>-4.7293549892215818</v>
      </c>
      <c r="Y440" s="5">
        <f t="shared" ca="1" si="621"/>
        <v>2491.0382680151706</v>
      </c>
      <c r="Z440" s="5">
        <f ca="1">VLOOKUP(CONCATENATE($F440," ",$G440),AllocFactorMatrix,(Z$4+1),FALSE)*$E440</f>
        <v>1436.3665046257991</v>
      </c>
      <c r="AA440" s="5">
        <f ca="1">VLOOKUP(CONCATENATE($F440," ",$G440),AllocFactorMatrix,(AA$4+1),FALSE)*$E440</f>
        <v>21.525885220906854</v>
      </c>
      <c r="AB440" s="5">
        <f t="shared" ca="1" si="618"/>
        <v>1457.892389846706</v>
      </c>
      <c r="AC440" s="5">
        <f ca="1">VLOOKUP(CONCATENATE($F440," ",$G440),AllocFactorMatrix,(AC$4+1),FALSE)*$E440</f>
        <v>20.730481501822783</v>
      </c>
      <c r="AD440" s="5">
        <f ca="1">VLOOKUP(CONCATENATE($F440," ",$G440),AllocFactorMatrix,(AD$4+1),FALSE)*$E440</f>
        <v>624.27982238173468</v>
      </c>
      <c r="AE440" s="5">
        <f ca="1">VLOOKUP(CONCATENATE($F440," ",$G440),AllocFactorMatrix,(AE$4+1),FALSE)*$E440</f>
        <v>316.8870553090677</v>
      </c>
    </row>
    <row r="441" spans="4:31" hidden="1" outlineLevel="1">
      <c r="E441" s="48"/>
      <c r="F441" s="167" t="str">
        <f>F448</f>
        <v>PROD_DEMAND</v>
      </c>
      <c r="G441" s="48" t="str">
        <f>$G$8</f>
        <v>PRODUCTION</v>
      </c>
      <c r="H441" s="4">
        <f t="shared" si="604"/>
        <v>45142.999999999993</v>
      </c>
      <c r="I441" s="5">
        <f t="shared" ref="I441:N441" si="628">VLOOKUP(CONCATENATE($F441," ",$G441),AllocFactorMatrix,(I$4+1),FALSE)*$E448</f>
        <v>23215.732536099764</v>
      </c>
      <c r="J441" s="47">
        <f t="shared" si="628"/>
        <v>5.1937573411383688</v>
      </c>
      <c r="K441" s="47">
        <f t="shared" si="628"/>
        <v>9.0938987730933878</v>
      </c>
      <c r="L441" s="5">
        <f t="shared" si="628"/>
        <v>5410.8321293787103</v>
      </c>
      <c r="M441" s="5">
        <f t="shared" si="628"/>
        <v>75.291660215796981</v>
      </c>
      <c r="N441" s="5">
        <f t="shared" si="628"/>
        <v>10.48614864626461</v>
      </c>
      <c r="O441" s="5">
        <f t="shared" ref="O441:O448" si="629">SUBTOTAL(9,L441:N441)</f>
        <v>5496.609938240772</v>
      </c>
      <c r="P441" s="5">
        <f>VLOOKUP(CONCATENATE($F441," ",$G441),AllocFactorMatrix,(P$4+1),FALSE)*$E448</f>
        <v>3218.3234979684148</v>
      </c>
      <c r="Q441" s="5">
        <f>VLOOKUP(CONCATENATE($F441," ",$G441),AllocFactorMatrix,(Q$4+1),FALSE)*$E448</f>
        <v>577.55704793355278</v>
      </c>
      <c r="R441" s="5">
        <f>VLOOKUP(CONCATENATE($F441," ",$G441),AllocFactorMatrix,(R$4+1),FALSE)*$E448</f>
        <v>117.12267545806812</v>
      </c>
      <c r="S441" s="5">
        <f>VLOOKUP(CONCATENATE($F441," ",$G441),AllocFactorMatrix,(S$4+1),FALSE)*$E448</f>
        <v>4.4476806350731177</v>
      </c>
      <c r="T441" s="5">
        <f>SUBTOTAL(9,P441:S441)</f>
        <v>3917.4509019951088</v>
      </c>
      <c r="U441" s="5">
        <f>VLOOKUP(CONCATENATE($F441," ",$G441),AllocFactorMatrix,(U$4+1),FALSE)*$E448</f>
        <v>152.63813229797196</v>
      </c>
      <c r="V441" s="5">
        <f>VLOOKUP(CONCATENATE($F441," ",$G441),AllocFactorMatrix,(V$4+1),FALSE)*$E448</f>
        <v>2060.702926852533</v>
      </c>
      <c r="W441" s="5">
        <f>VLOOKUP(CONCATENATE($F441," ",$G441),AllocFactorMatrix,(W$4+1),FALSE)*$E448</f>
        <v>7881.3614675735862</v>
      </c>
      <c r="X441" s="5">
        <f>VLOOKUP(CONCATENATE($F441," ",$G441),AllocFactorMatrix,(X$4+1),FALSE)*$E448</f>
        <v>1427.7817270367832</v>
      </c>
      <c r="Y441" s="5">
        <f>SUBTOTAL(9,U441:X441)</f>
        <v>11522.484253760875</v>
      </c>
      <c r="Z441" s="5">
        <f>VLOOKUP(CONCATENATE($F441," ",$G441),AllocFactorMatrix,(Z$4+1),FALSE)*$E448</f>
        <v>884.61790328928396</v>
      </c>
      <c r="AA441" s="5">
        <f>VLOOKUP(CONCATENATE($F441," ",$G441),AllocFactorMatrix,(AA$4+1),FALSE)*$E448</f>
        <v>17.668088479178014</v>
      </c>
      <c r="AB441" s="5">
        <f t="shared" si="618"/>
        <v>902.28599176846194</v>
      </c>
      <c r="AC441" s="5">
        <f>VLOOKUP(CONCATENATE($F441," ",$G441),AllocFactorMatrix,(AC$4+1),FALSE)*$E448</f>
        <v>11.669541282362927</v>
      </c>
      <c r="AD441" s="5">
        <f>VLOOKUP(CONCATENATE($F441," ",$G441),AllocFactorMatrix,(AD$4+1),FALSE)*$E448</f>
        <v>51.842746577734147</v>
      </c>
      <c r="AE441" s="5">
        <f>VLOOKUP(CONCATENATE($F441," ",$G441),AllocFactorMatrix,(AE$4+1),FALSE)*$E448</f>
        <v>10.636434160693637</v>
      </c>
    </row>
    <row r="442" spans="4:31" hidden="1" outlineLevel="1">
      <c r="E442" s="48"/>
      <c r="F442" s="167" t="str">
        <f>F448</f>
        <v>PROD_DEMAND</v>
      </c>
      <c r="G442" s="48" t="str">
        <f>$G$9</f>
        <v>BULKTRAN</v>
      </c>
      <c r="H442" s="4">
        <f t="shared" si="604"/>
        <v>0</v>
      </c>
      <c r="I442" s="5">
        <f t="shared" ref="I442:N442" si="630">VLOOKUP(CONCATENATE($F442," ",$G442),AllocFactorMatrix,(I$4+1),FALSE)*$E448</f>
        <v>0</v>
      </c>
      <c r="J442" s="47">
        <f t="shared" si="630"/>
        <v>0</v>
      </c>
      <c r="K442" s="47">
        <f t="shared" si="630"/>
        <v>0</v>
      </c>
      <c r="L442" s="5">
        <f t="shared" si="630"/>
        <v>0</v>
      </c>
      <c r="M442" s="5">
        <f t="shared" si="630"/>
        <v>0</v>
      </c>
      <c r="N442" s="5">
        <f t="shared" si="630"/>
        <v>0</v>
      </c>
      <c r="O442" s="5">
        <f t="shared" si="629"/>
        <v>0</v>
      </c>
      <c r="P442" s="5">
        <f>VLOOKUP(CONCATENATE($F442," ",$G442),AllocFactorMatrix,(P$4+1),FALSE)*$E448</f>
        <v>0</v>
      </c>
      <c r="Q442" s="5">
        <f>VLOOKUP(CONCATENATE($F442," ",$G442),AllocFactorMatrix,(Q$4+1),FALSE)*$E448</f>
        <v>0</v>
      </c>
      <c r="R442" s="5">
        <f>VLOOKUP(CONCATENATE($F442," ",$G442),AllocFactorMatrix,(R$4+1),FALSE)*$E448</f>
        <v>0</v>
      </c>
      <c r="S442" s="5">
        <f>VLOOKUP(CONCATENATE($F442," ",$G442),AllocFactorMatrix,(S$4+1),FALSE)*$E448</f>
        <v>0</v>
      </c>
      <c r="T442" s="5">
        <f t="shared" ref="T442:T448" si="631">SUBTOTAL(9,P442:S442)</f>
        <v>0</v>
      </c>
      <c r="U442" s="5">
        <f>VLOOKUP(CONCATENATE($F442," ",$G442),AllocFactorMatrix,(U$4+1),FALSE)*$E448</f>
        <v>0</v>
      </c>
      <c r="V442" s="5">
        <f>VLOOKUP(CONCATENATE($F442," ",$G442),AllocFactorMatrix,(V$4+1),FALSE)*$E448</f>
        <v>0</v>
      </c>
      <c r="W442" s="5">
        <f>VLOOKUP(CONCATENATE($F442," ",$G442),AllocFactorMatrix,(W$4+1),FALSE)*$E448</f>
        <v>0</v>
      </c>
      <c r="X442" s="5">
        <f>VLOOKUP(CONCATENATE($F442," ",$G442),AllocFactorMatrix,(X$4+1),FALSE)*$E448</f>
        <v>0</v>
      </c>
      <c r="Y442" s="5">
        <f t="shared" ref="Y442:Y448" si="632">SUBTOTAL(9,U442:X442)</f>
        <v>0</v>
      </c>
      <c r="Z442" s="5">
        <f>VLOOKUP(CONCATENATE($F442," ",$G442),AllocFactorMatrix,(Z$4+1),FALSE)*$E448</f>
        <v>0</v>
      </c>
      <c r="AA442" s="5">
        <f>VLOOKUP(CONCATENATE($F442," ",$G442),AllocFactorMatrix,(AA$4+1),FALSE)*$E448</f>
        <v>0</v>
      </c>
      <c r="AB442" s="5">
        <f t="shared" si="618"/>
        <v>0</v>
      </c>
      <c r="AC442" s="5">
        <f>VLOOKUP(CONCATENATE($F442," ",$G442),AllocFactorMatrix,(AC$4+1),FALSE)*$E448</f>
        <v>0</v>
      </c>
      <c r="AD442" s="5">
        <f>VLOOKUP(CONCATENATE($F442," ",$G442),AllocFactorMatrix,(AD$4+1),FALSE)*$E448</f>
        <v>0</v>
      </c>
      <c r="AE442" s="5">
        <f>VLOOKUP(CONCATENATE($F442," ",$G442),AllocFactorMatrix,(AE$4+1),FALSE)*$E448</f>
        <v>0</v>
      </c>
    </row>
    <row r="443" spans="4:31" hidden="1" outlineLevel="1">
      <c r="E443" s="48"/>
      <c r="F443" s="167" t="str">
        <f>F448</f>
        <v>PROD_DEMAND</v>
      </c>
      <c r="G443" s="48" t="str">
        <f>$G$10</f>
        <v>SUBTRAN</v>
      </c>
      <c r="H443" s="4">
        <f t="shared" si="604"/>
        <v>0</v>
      </c>
      <c r="I443" s="5">
        <f t="shared" ref="I443:N443" si="633">VLOOKUP(CONCATENATE($F443," ",$G443),AllocFactorMatrix,(I$4+1),FALSE)*$E448</f>
        <v>0</v>
      </c>
      <c r="J443" s="47">
        <f t="shared" si="633"/>
        <v>0</v>
      </c>
      <c r="K443" s="47">
        <f t="shared" si="633"/>
        <v>0</v>
      </c>
      <c r="L443" s="5">
        <f t="shared" si="633"/>
        <v>0</v>
      </c>
      <c r="M443" s="5">
        <f t="shared" si="633"/>
        <v>0</v>
      </c>
      <c r="N443" s="5">
        <f t="shared" si="633"/>
        <v>0</v>
      </c>
      <c r="O443" s="5">
        <f t="shared" si="629"/>
        <v>0</v>
      </c>
      <c r="P443" s="5">
        <f>VLOOKUP(CONCATENATE($F443," ",$G443),AllocFactorMatrix,(P$4+1),FALSE)*$E448</f>
        <v>0</v>
      </c>
      <c r="Q443" s="5">
        <f>VLOOKUP(CONCATENATE($F443," ",$G443),AllocFactorMatrix,(Q$4+1),FALSE)*$E448</f>
        <v>0</v>
      </c>
      <c r="R443" s="5">
        <f>VLOOKUP(CONCATENATE($F443," ",$G443),AllocFactorMatrix,(R$4+1),FALSE)*$E448</f>
        <v>0</v>
      </c>
      <c r="S443" s="5">
        <f>VLOOKUP(CONCATENATE($F443," ",$G443),AllocFactorMatrix,(S$4+1),FALSE)*$E448</f>
        <v>0</v>
      </c>
      <c r="T443" s="5">
        <f t="shared" si="631"/>
        <v>0</v>
      </c>
      <c r="U443" s="5">
        <f>VLOOKUP(CONCATENATE($F443," ",$G443),AllocFactorMatrix,(U$4+1),FALSE)*$E448</f>
        <v>0</v>
      </c>
      <c r="V443" s="5">
        <f>VLOOKUP(CONCATENATE($F443," ",$G443),AllocFactorMatrix,(V$4+1),FALSE)*$E448</f>
        <v>0</v>
      </c>
      <c r="W443" s="5">
        <f>VLOOKUP(CONCATENATE($F443," ",$G443),AllocFactorMatrix,(W$4+1),FALSE)*$E448</f>
        <v>0</v>
      </c>
      <c r="X443" s="5">
        <f>VLOOKUP(CONCATENATE($F443," ",$G443),AllocFactorMatrix,(X$4+1),FALSE)*$E448</f>
        <v>0</v>
      </c>
      <c r="Y443" s="5">
        <f t="shared" si="632"/>
        <v>0</v>
      </c>
      <c r="Z443" s="5">
        <f>VLOOKUP(CONCATENATE($F443," ",$G443),AllocFactorMatrix,(Z$4+1),FALSE)*$E448</f>
        <v>0</v>
      </c>
      <c r="AA443" s="5">
        <f>VLOOKUP(CONCATENATE($F443," ",$G443),AllocFactorMatrix,(AA$4+1),FALSE)*$E448</f>
        <v>0</v>
      </c>
      <c r="AB443" s="5">
        <f t="shared" si="618"/>
        <v>0</v>
      </c>
      <c r="AC443" s="5">
        <f>VLOOKUP(CONCATENATE($F443," ",$G443),AllocFactorMatrix,(AC$4+1),FALSE)*$E448</f>
        <v>0</v>
      </c>
      <c r="AD443" s="5">
        <f>VLOOKUP(CONCATENATE($F443," ",$G443),AllocFactorMatrix,(AD$4+1),FALSE)*$E448</f>
        <v>0</v>
      </c>
      <c r="AE443" s="5">
        <f>VLOOKUP(CONCATENATE($F443," ",$G443),AllocFactorMatrix,(AE$4+1),FALSE)*$E448</f>
        <v>0</v>
      </c>
    </row>
    <row r="444" spans="4:31" hidden="1" outlineLevel="1">
      <c r="E444" s="48"/>
      <c r="F444" s="167" t="str">
        <f>F448</f>
        <v>PROD_DEMAND</v>
      </c>
      <c r="G444" s="48" t="str">
        <f>$G$11</f>
        <v>DISTPRI</v>
      </c>
      <c r="H444" s="4">
        <f t="shared" si="604"/>
        <v>0</v>
      </c>
      <c r="I444" s="5">
        <f t="shared" ref="I444:N444" si="634">VLOOKUP(CONCATENATE($F444," ",$G444),AllocFactorMatrix,(I$4+1),FALSE)*$E448</f>
        <v>0</v>
      </c>
      <c r="J444" s="47">
        <f t="shared" si="634"/>
        <v>0</v>
      </c>
      <c r="K444" s="47">
        <f t="shared" si="634"/>
        <v>0</v>
      </c>
      <c r="L444" s="5">
        <f t="shared" si="634"/>
        <v>0</v>
      </c>
      <c r="M444" s="5">
        <f t="shared" si="634"/>
        <v>0</v>
      </c>
      <c r="N444" s="5">
        <f t="shared" si="634"/>
        <v>0</v>
      </c>
      <c r="O444" s="5">
        <f t="shared" si="629"/>
        <v>0</v>
      </c>
      <c r="P444" s="5">
        <f>VLOOKUP(CONCATENATE($F444," ",$G444),AllocFactorMatrix,(P$4+1),FALSE)*$E448</f>
        <v>0</v>
      </c>
      <c r="Q444" s="5">
        <f>VLOOKUP(CONCATENATE($F444," ",$G444),AllocFactorMatrix,(Q$4+1),FALSE)*$E448</f>
        <v>0</v>
      </c>
      <c r="R444" s="5">
        <f>VLOOKUP(CONCATENATE($F444," ",$G444),AllocFactorMatrix,(R$4+1),FALSE)*$E448</f>
        <v>0</v>
      </c>
      <c r="S444" s="5">
        <f>VLOOKUP(CONCATENATE($F444," ",$G444),AllocFactorMatrix,(S$4+1),FALSE)*$E448</f>
        <v>0</v>
      </c>
      <c r="T444" s="5">
        <f t="shared" si="631"/>
        <v>0</v>
      </c>
      <c r="U444" s="5">
        <f>VLOOKUP(CONCATENATE($F444," ",$G444),AllocFactorMatrix,(U$4+1),FALSE)*$E448</f>
        <v>0</v>
      </c>
      <c r="V444" s="5">
        <f>VLOOKUP(CONCATENATE($F444," ",$G444),AllocFactorMatrix,(V$4+1),FALSE)*$E448</f>
        <v>0</v>
      </c>
      <c r="W444" s="5">
        <f>VLOOKUP(CONCATENATE($F444," ",$G444),AllocFactorMatrix,(W$4+1),FALSE)*$E448</f>
        <v>0</v>
      </c>
      <c r="X444" s="5">
        <f>VLOOKUP(CONCATENATE($F444," ",$G444),AllocFactorMatrix,(X$4+1),FALSE)*$E448</f>
        <v>0</v>
      </c>
      <c r="Y444" s="5">
        <f t="shared" si="632"/>
        <v>0</v>
      </c>
      <c r="Z444" s="5">
        <f>VLOOKUP(CONCATENATE($F444," ",$G444),AllocFactorMatrix,(Z$4+1),FALSE)*$E448</f>
        <v>0</v>
      </c>
      <c r="AA444" s="5">
        <f>VLOOKUP(CONCATENATE($F444," ",$G444),AllocFactorMatrix,(AA$4+1),FALSE)*$E448</f>
        <v>0</v>
      </c>
      <c r="AB444" s="5">
        <f t="shared" si="618"/>
        <v>0</v>
      </c>
      <c r="AC444" s="5">
        <f>VLOOKUP(CONCATENATE($F444," ",$G444),AllocFactorMatrix,(AC$4+1),FALSE)*$E448</f>
        <v>0</v>
      </c>
      <c r="AD444" s="5">
        <f>VLOOKUP(CONCATENATE($F444," ",$G444),AllocFactorMatrix,(AD$4+1),FALSE)*$E448</f>
        <v>0</v>
      </c>
      <c r="AE444" s="5">
        <f>VLOOKUP(CONCATENATE($F444," ",$G444),AllocFactorMatrix,(AE$4+1),FALSE)*$E448</f>
        <v>0</v>
      </c>
    </row>
    <row r="445" spans="4:31" hidden="1" outlineLevel="1">
      <c r="E445" s="48"/>
      <c r="F445" s="167" t="str">
        <f>F448</f>
        <v>PROD_DEMAND</v>
      </c>
      <c r="G445" s="48" t="str">
        <f>$G$12</f>
        <v>DISTSEC</v>
      </c>
      <c r="H445" s="4">
        <f t="shared" si="604"/>
        <v>0</v>
      </c>
      <c r="I445" s="5">
        <f t="shared" ref="I445:N445" si="635">VLOOKUP(CONCATENATE($F445," ",$G445),AllocFactorMatrix,(I$4+1),FALSE)*$E448</f>
        <v>0</v>
      </c>
      <c r="J445" s="47">
        <f t="shared" si="635"/>
        <v>0</v>
      </c>
      <c r="K445" s="47">
        <f t="shared" si="635"/>
        <v>0</v>
      </c>
      <c r="L445" s="5">
        <f t="shared" si="635"/>
        <v>0</v>
      </c>
      <c r="M445" s="5">
        <f t="shared" si="635"/>
        <v>0</v>
      </c>
      <c r="N445" s="5">
        <f t="shared" si="635"/>
        <v>0</v>
      </c>
      <c r="O445" s="5">
        <f t="shared" si="629"/>
        <v>0</v>
      </c>
      <c r="P445" s="5">
        <f>VLOOKUP(CONCATENATE($F445," ",$G445),AllocFactorMatrix,(P$4+1),FALSE)*$E448</f>
        <v>0</v>
      </c>
      <c r="Q445" s="5">
        <f>VLOOKUP(CONCATENATE($F445," ",$G445),AllocFactorMatrix,(Q$4+1),FALSE)*$E448</f>
        <v>0</v>
      </c>
      <c r="R445" s="5">
        <f>VLOOKUP(CONCATENATE($F445," ",$G445),AllocFactorMatrix,(R$4+1),FALSE)*$E448</f>
        <v>0</v>
      </c>
      <c r="S445" s="5">
        <f>VLOOKUP(CONCATENATE($F445," ",$G445),AllocFactorMatrix,(S$4+1),FALSE)*$E448</f>
        <v>0</v>
      </c>
      <c r="T445" s="5">
        <f t="shared" si="631"/>
        <v>0</v>
      </c>
      <c r="U445" s="5">
        <f>VLOOKUP(CONCATENATE($F445," ",$G445),AllocFactorMatrix,(U$4+1),FALSE)*$E448</f>
        <v>0</v>
      </c>
      <c r="V445" s="5">
        <f>VLOOKUP(CONCATENATE($F445," ",$G445),AllocFactorMatrix,(V$4+1),FALSE)*$E448</f>
        <v>0</v>
      </c>
      <c r="W445" s="5">
        <f>VLOOKUP(CONCATENATE($F445," ",$G445),AllocFactorMatrix,(W$4+1),FALSE)*$E448</f>
        <v>0</v>
      </c>
      <c r="X445" s="5">
        <f>VLOOKUP(CONCATENATE($F445," ",$G445),AllocFactorMatrix,(X$4+1),FALSE)*$E448</f>
        <v>0</v>
      </c>
      <c r="Y445" s="5">
        <f t="shared" si="632"/>
        <v>0</v>
      </c>
      <c r="Z445" s="5">
        <f>VLOOKUP(CONCATENATE($F445," ",$G445),AllocFactorMatrix,(Z$4+1),FALSE)*$E448</f>
        <v>0</v>
      </c>
      <c r="AA445" s="5">
        <f>VLOOKUP(CONCATENATE($F445," ",$G445),AllocFactorMatrix,(AA$4+1),FALSE)*$E448</f>
        <v>0</v>
      </c>
      <c r="AB445" s="5">
        <f t="shared" si="618"/>
        <v>0</v>
      </c>
      <c r="AC445" s="5">
        <f>VLOOKUP(CONCATENATE($F445," ",$G445),AllocFactorMatrix,(AC$4+1),FALSE)*$E448</f>
        <v>0</v>
      </c>
      <c r="AD445" s="5">
        <f>VLOOKUP(CONCATENATE($F445," ",$G445),AllocFactorMatrix,(AD$4+1),FALSE)*$E448</f>
        <v>0</v>
      </c>
      <c r="AE445" s="5">
        <f>VLOOKUP(CONCATENATE($F445," ",$G445),AllocFactorMatrix,(AE$4+1),FALSE)*$E448</f>
        <v>0</v>
      </c>
    </row>
    <row r="446" spans="4:31" hidden="1" outlineLevel="1">
      <c r="E446" s="48"/>
      <c r="F446" s="167" t="str">
        <f>F448</f>
        <v>PROD_DEMAND</v>
      </c>
      <c r="G446" s="48" t="str">
        <f>$G$13</f>
        <v>ENERGY</v>
      </c>
      <c r="H446" s="4">
        <f t="shared" si="604"/>
        <v>0</v>
      </c>
      <c r="I446" s="5">
        <f t="shared" ref="I446:N446" si="636">VLOOKUP(CONCATENATE($F446," ",$G446),AllocFactorMatrix,(I$4+1),FALSE)*$E448</f>
        <v>0</v>
      </c>
      <c r="J446" s="47">
        <f t="shared" si="636"/>
        <v>0</v>
      </c>
      <c r="K446" s="47">
        <f t="shared" si="636"/>
        <v>0</v>
      </c>
      <c r="L446" s="5">
        <f t="shared" si="636"/>
        <v>0</v>
      </c>
      <c r="M446" s="5">
        <f t="shared" si="636"/>
        <v>0</v>
      </c>
      <c r="N446" s="5">
        <f t="shared" si="636"/>
        <v>0</v>
      </c>
      <c r="O446" s="5">
        <f t="shared" si="629"/>
        <v>0</v>
      </c>
      <c r="P446" s="5">
        <f>VLOOKUP(CONCATENATE($F446," ",$G446),AllocFactorMatrix,(P$4+1),FALSE)*$E448</f>
        <v>0</v>
      </c>
      <c r="Q446" s="5">
        <f>VLOOKUP(CONCATENATE($F446," ",$G446),AllocFactorMatrix,(Q$4+1),FALSE)*$E448</f>
        <v>0</v>
      </c>
      <c r="R446" s="5">
        <f>VLOOKUP(CONCATENATE($F446," ",$G446),AllocFactorMatrix,(R$4+1),FALSE)*$E448</f>
        <v>0</v>
      </c>
      <c r="S446" s="5">
        <f>VLOOKUP(CONCATENATE($F446," ",$G446),AllocFactorMatrix,(S$4+1),FALSE)*$E448</f>
        <v>0</v>
      </c>
      <c r="T446" s="5">
        <f t="shared" si="631"/>
        <v>0</v>
      </c>
      <c r="U446" s="5">
        <f>VLOOKUP(CONCATENATE($F446," ",$G446),AllocFactorMatrix,(U$4+1),FALSE)*$E448</f>
        <v>0</v>
      </c>
      <c r="V446" s="5">
        <f>VLOOKUP(CONCATENATE($F446," ",$G446),AllocFactorMatrix,(V$4+1),FALSE)*$E448</f>
        <v>0</v>
      </c>
      <c r="W446" s="5">
        <f>VLOOKUP(CONCATENATE($F446," ",$G446),AllocFactorMatrix,(W$4+1),FALSE)*$E448</f>
        <v>0</v>
      </c>
      <c r="X446" s="5">
        <f>VLOOKUP(CONCATENATE($F446," ",$G446),AllocFactorMatrix,(X$4+1),FALSE)*$E448</f>
        <v>0</v>
      </c>
      <c r="Y446" s="5">
        <f t="shared" si="632"/>
        <v>0</v>
      </c>
      <c r="Z446" s="5">
        <f>VLOOKUP(CONCATENATE($F446," ",$G446),AllocFactorMatrix,(Z$4+1),FALSE)*$E448</f>
        <v>0</v>
      </c>
      <c r="AA446" s="5">
        <f>VLOOKUP(CONCATENATE($F446," ",$G446),AllocFactorMatrix,(AA$4+1),FALSE)*$E448</f>
        <v>0</v>
      </c>
      <c r="AB446" s="5">
        <f t="shared" si="618"/>
        <v>0</v>
      </c>
      <c r="AC446" s="5">
        <f>VLOOKUP(CONCATENATE($F446," ",$G446),AllocFactorMatrix,(AC$4+1),FALSE)*$E448</f>
        <v>0</v>
      </c>
      <c r="AD446" s="5">
        <f>VLOOKUP(CONCATENATE($F446," ",$G446),AllocFactorMatrix,(AD$4+1),FALSE)*$E448</f>
        <v>0</v>
      </c>
      <c r="AE446" s="5">
        <f>VLOOKUP(CONCATENATE($F446," ",$G446),AllocFactorMatrix,(AE$4+1),FALSE)*$E448</f>
        <v>0</v>
      </c>
    </row>
    <row r="447" spans="4:31" hidden="1" outlineLevel="1">
      <c r="E447" s="48"/>
      <c r="F447" s="167" t="str">
        <f>F448</f>
        <v>PROD_DEMAND</v>
      </c>
      <c r="G447" s="48" t="str">
        <f>$G$14</f>
        <v>CUSTOMER</v>
      </c>
      <c r="H447" s="4">
        <f t="shared" si="604"/>
        <v>0</v>
      </c>
      <c r="I447" s="5">
        <f t="shared" ref="I447:N447" si="637">VLOOKUP(CONCATENATE($F447," ",$G447),AllocFactorMatrix,(I$4+1),FALSE)*$E448</f>
        <v>0</v>
      </c>
      <c r="J447" s="47">
        <f t="shared" si="637"/>
        <v>0</v>
      </c>
      <c r="K447" s="47">
        <f t="shared" si="637"/>
        <v>0</v>
      </c>
      <c r="L447" s="5">
        <f t="shared" si="637"/>
        <v>0</v>
      </c>
      <c r="M447" s="5">
        <f t="shared" si="637"/>
        <v>0</v>
      </c>
      <c r="N447" s="5">
        <f t="shared" si="637"/>
        <v>0</v>
      </c>
      <c r="O447" s="5">
        <f t="shared" si="629"/>
        <v>0</v>
      </c>
      <c r="P447" s="5">
        <f>VLOOKUP(CONCATENATE($F447," ",$G447),AllocFactorMatrix,(P$4+1),FALSE)*$E448</f>
        <v>0</v>
      </c>
      <c r="Q447" s="5">
        <f>VLOOKUP(CONCATENATE($F447," ",$G447),AllocFactorMatrix,(Q$4+1),FALSE)*$E448</f>
        <v>0</v>
      </c>
      <c r="R447" s="5">
        <f>VLOOKUP(CONCATENATE($F447," ",$G447),AllocFactorMatrix,(R$4+1),FALSE)*$E448</f>
        <v>0</v>
      </c>
      <c r="S447" s="5">
        <f>VLOOKUP(CONCATENATE($F447," ",$G447),AllocFactorMatrix,(S$4+1),FALSE)*$E448</f>
        <v>0</v>
      </c>
      <c r="T447" s="5">
        <f t="shared" si="631"/>
        <v>0</v>
      </c>
      <c r="U447" s="5">
        <f>VLOOKUP(CONCATENATE($F447," ",$G447),AllocFactorMatrix,(U$4+1),FALSE)*$E448</f>
        <v>0</v>
      </c>
      <c r="V447" s="5">
        <f>VLOOKUP(CONCATENATE($F447," ",$G447),AllocFactorMatrix,(V$4+1),FALSE)*$E448</f>
        <v>0</v>
      </c>
      <c r="W447" s="5">
        <f>VLOOKUP(CONCATENATE($F447," ",$G447),AllocFactorMatrix,(W$4+1),FALSE)*$E448</f>
        <v>0</v>
      </c>
      <c r="X447" s="5">
        <f>VLOOKUP(CONCATENATE($F447," ",$G447),AllocFactorMatrix,(X$4+1),FALSE)*$E448</f>
        <v>0</v>
      </c>
      <c r="Y447" s="5">
        <f t="shared" si="632"/>
        <v>0</v>
      </c>
      <c r="Z447" s="5">
        <f>VLOOKUP(CONCATENATE($F447," ",$G447),AllocFactorMatrix,(Z$4+1),FALSE)*$E448</f>
        <v>0</v>
      </c>
      <c r="AA447" s="5">
        <f>VLOOKUP(CONCATENATE($F447," ",$G447),AllocFactorMatrix,(AA$4+1),FALSE)*$E448</f>
        <v>0</v>
      </c>
      <c r="AB447" s="5">
        <f t="shared" si="618"/>
        <v>0</v>
      </c>
      <c r="AC447" s="5">
        <f>VLOOKUP(CONCATENATE($F447," ",$G447),AllocFactorMatrix,(AC$4+1),FALSE)*$E448</f>
        <v>0</v>
      </c>
      <c r="AD447" s="5">
        <f>VLOOKUP(CONCATENATE($F447," ",$G447),AllocFactorMatrix,(AD$4+1),FALSE)*$E448</f>
        <v>0</v>
      </c>
      <c r="AE447" s="5">
        <f>VLOOKUP(CONCATENATE($F447," ",$G447),AllocFactorMatrix,(AE$4+1),FALSE)*$E448</f>
        <v>0</v>
      </c>
    </row>
    <row r="448" spans="4:31" collapsed="1">
      <c r="D448" s="48" t="str">
        <f>+D1960</f>
        <v>Adj 17 - Amortization of Big Sandy Operation Rider</v>
      </c>
      <c r="E448" s="54">
        <f>+ROUND(E1960/8,0)</f>
        <v>45143</v>
      </c>
      <c r="F448" s="88" t="str">
        <f>+F1960</f>
        <v>PROD_DEMAND</v>
      </c>
      <c r="G448" s="48" t="str">
        <f>$G$15</f>
        <v>TOTAL</v>
      </c>
      <c r="H448" s="4">
        <f t="shared" si="604"/>
        <v>45142.999999999993</v>
      </c>
      <c r="I448" s="5">
        <f t="shared" ref="I448:N448" si="638">VLOOKUP(CONCATENATE($F448," ",$G448),AllocFactorMatrix,(I$4+1),FALSE)*$E448</f>
        <v>23215.732536099764</v>
      </c>
      <c r="J448" s="47">
        <f t="shared" si="638"/>
        <v>5.1937573411383688</v>
      </c>
      <c r="K448" s="47">
        <f t="shared" si="638"/>
        <v>9.0938987730933878</v>
      </c>
      <c r="L448" s="5">
        <f t="shared" si="638"/>
        <v>5410.8321293787103</v>
      </c>
      <c r="M448" s="5">
        <f t="shared" si="638"/>
        <v>75.291660215796981</v>
      </c>
      <c r="N448" s="5">
        <f t="shared" si="638"/>
        <v>10.48614864626461</v>
      </c>
      <c r="O448" s="5">
        <f t="shared" si="629"/>
        <v>5496.609938240772</v>
      </c>
      <c r="P448" s="5">
        <f>VLOOKUP(CONCATENATE($F448," ",$G448),AllocFactorMatrix,(P$4+1),FALSE)*$E448</f>
        <v>3218.3234979684148</v>
      </c>
      <c r="Q448" s="5">
        <f>VLOOKUP(CONCATENATE($F448," ",$G448),AllocFactorMatrix,(Q$4+1),FALSE)*$E448</f>
        <v>577.55704793355278</v>
      </c>
      <c r="R448" s="5">
        <f>VLOOKUP(CONCATENATE($F448," ",$G448),AllocFactorMatrix,(R$4+1),FALSE)*$E448</f>
        <v>117.12267545806812</v>
      </c>
      <c r="S448" s="5">
        <f>VLOOKUP(CONCATENATE($F448," ",$G448),AllocFactorMatrix,(S$4+1),FALSE)*$E448</f>
        <v>4.4476806350731177</v>
      </c>
      <c r="T448" s="5">
        <f t="shared" si="631"/>
        <v>3917.4509019951088</v>
      </c>
      <c r="U448" s="5">
        <f>VLOOKUP(CONCATENATE($F448," ",$G448),AllocFactorMatrix,(U$4+1),FALSE)*$E448</f>
        <v>152.63813229797196</v>
      </c>
      <c r="V448" s="5">
        <f>VLOOKUP(CONCATENATE($F448," ",$G448),AllocFactorMatrix,(V$4+1),FALSE)*$E448</f>
        <v>2060.702926852533</v>
      </c>
      <c r="W448" s="5">
        <f>VLOOKUP(CONCATENATE($F448," ",$G448),AllocFactorMatrix,(W$4+1),FALSE)*$E448</f>
        <v>7881.3614675735862</v>
      </c>
      <c r="X448" s="5">
        <f>VLOOKUP(CONCATENATE($F448," ",$G448),AllocFactorMatrix,(X$4+1),FALSE)*$E448</f>
        <v>1427.7817270367832</v>
      </c>
      <c r="Y448" s="5">
        <f t="shared" si="632"/>
        <v>11522.484253760875</v>
      </c>
      <c r="Z448" s="5">
        <f>VLOOKUP(CONCATENATE($F448," ",$G448),AllocFactorMatrix,(Z$4+1),FALSE)*$E448</f>
        <v>884.61790328928396</v>
      </c>
      <c r="AA448" s="5">
        <f>VLOOKUP(CONCATENATE($F448," ",$G448),AllocFactorMatrix,(AA$4+1),FALSE)*$E448</f>
        <v>17.668088479178014</v>
      </c>
      <c r="AB448" s="5">
        <f t="shared" si="618"/>
        <v>902.28599176846194</v>
      </c>
      <c r="AC448" s="5">
        <f>VLOOKUP(CONCATENATE($F448," ",$G448),AllocFactorMatrix,(AC$4+1),FALSE)*$E448</f>
        <v>11.669541282362927</v>
      </c>
      <c r="AD448" s="5">
        <f>VLOOKUP(CONCATENATE($F448," ",$G448),AllocFactorMatrix,(AD$4+1),FALSE)*$E448</f>
        <v>51.842746577734147</v>
      </c>
      <c r="AE448" s="5">
        <f>VLOOKUP(CONCATENATE($F448," ",$G448),AllocFactorMatrix,(AE$4+1),FALSE)*$E448</f>
        <v>10.636434160693637</v>
      </c>
    </row>
    <row r="449" spans="1:31" hidden="1" outlineLevel="1">
      <c r="E449" s="48"/>
      <c r="F449" s="167" t="str">
        <f>F456</f>
        <v>RSALE</v>
      </c>
      <c r="G449" s="48" t="str">
        <f>$G$8</f>
        <v>PRODUCTION</v>
      </c>
      <c r="H449" s="4">
        <f t="shared" ca="1" si="604"/>
        <v>33125.262151132265</v>
      </c>
      <c r="I449" s="5">
        <f t="shared" ref="I449:N449" ca="1" si="639">VLOOKUP(CONCATENATE($F449," ",$G449),AllocFactorMatrix,(I$4+1),FALSE)*$E456</f>
        <v>15080.156385214505</v>
      </c>
      <c r="J449" s="47">
        <f t="shared" ca="1" si="639"/>
        <v>2.9536918119931714</v>
      </c>
      <c r="K449" s="47">
        <f t="shared" ca="1" si="639"/>
        <v>5.3203302935442611</v>
      </c>
      <c r="L449" s="5">
        <f t="shared" ca="1" si="639"/>
        <v>4354.2509749551837</v>
      </c>
      <c r="M449" s="5">
        <f t="shared" ca="1" si="639"/>
        <v>54.417503766263735</v>
      </c>
      <c r="N449" s="5">
        <f t="shared" ca="1" si="639"/>
        <v>7.2298911546565101</v>
      </c>
      <c r="O449" s="5">
        <f t="shared" ref="O449:O456" ca="1" si="640">SUBTOTAL(9,L449:N449)</f>
        <v>4415.898369876104</v>
      </c>
      <c r="P449" s="5">
        <f ca="1">VLOOKUP(CONCATENATE($F449," ",$G449),AllocFactorMatrix,(P$4+1),FALSE)*$E456</f>
        <v>2494.1894920059453</v>
      </c>
      <c r="Q449" s="5">
        <f ca="1">VLOOKUP(CONCATENATE($F449," ",$G449),AllocFactorMatrix,(Q$4+1),FALSE)*$E456</f>
        <v>505.60868226531301</v>
      </c>
      <c r="R449" s="5">
        <f ca="1">VLOOKUP(CONCATENATE($F449," ",$G449),AllocFactorMatrix,(R$4+1),FALSE)*$E456</f>
        <v>92.087596371668923</v>
      </c>
      <c r="S449" s="5">
        <f ca="1">VLOOKUP(CONCATENATE($F449," ",$G449),AllocFactorMatrix,(S$4+1),FALSE)*$E456</f>
        <v>2.4888203813555707</v>
      </c>
      <c r="T449" s="5">
        <f ca="1">SUBTOTAL(9,P449:S449)</f>
        <v>3094.3745910242828</v>
      </c>
      <c r="U449" s="5">
        <f ca="1">VLOOKUP(CONCATENATE($F449," ",$G449),AllocFactorMatrix,(U$4+1),FALSE)*$E456</f>
        <v>114.99368712282583</v>
      </c>
      <c r="V449" s="5">
        <f ca="1">VLOOKUP(CONCATENATE($F449," ",$G449),AllocFactorMatrix,(V$4+1),FALSE)*$E456</f>
        <v>1831.4247681580189</v>
      </c>
      <c r="W449" s="5">
        <f ca="1">VLOOKUP(CONCATENATE($F449," ",$G449),AllocFactorMatrix,(W$4+1),FALSE)*$E456</f>
        <v>6424.6140261343944</v>
      </c>
      <c r="X449" s="5">
        <f ca="1">VLOOKUP(CONCATENATE($F449," ",$G449),AllocFactorMatrix,(X$4+1),FALSE)*$E456</f>
        <v>1350.2636074326374</v>
      </c>
      <c r="Y449" s="5">
        <f ca="1">SUBTOTAL(9,U449:X449)</f>
        <v>9721.2960888478774</v>
      </c>
      <c r="Z449" s="5">
        <f ca="1">VLOOKUP(CONCATENATE($F449," ",$G449),AllocFactorMatrix,(Z$4+1),FALSE)*$E456</f>
        <v>719.95852186841478</v>
      </c>
      <c r="AA449" s="5">
        <f ca="1">VLOOKUP(CONCATENATE($F449," ",$G449),AllocFactorMatrix,(AA$4+1),FALSE)*$E456</f>
        <v>13.403605254419306</v>
      </c>
      <c r="AB449" s="5">
        <f t="shared" ca="1" si="618"/>
        <v>733.36212712283407</v>
      </c>
      <c r="AC449" s="5">
        <f ca="1">VLOOKUP(CONCATENATE($F449," ",$G449),AllocFactorMatrix,(AC$4+1),FALSE)*$E456</f>
        <v>10.032293016276409</v>
      </c>
      <c r="AD449" s="5">
        <f ca="1">VLOOKUP(CONCATENATE($F449," ",$G449),AllocFactorMatrix,(AD$4+1),FALSE)*$E456</f>
        <v>50.895356196080058</v>
      </c>
      <c r="AE449" s="5">
        <f ca="1">VLOOKUP(CONCATENATE($F449," ",$G449),AllocFactorMatrix,(AE$4+1),FALSE)*$E456</f>
        <v>10.972917728779565</v>
      </c>
    </row>
    <row r="450" spans="1:31" hidden="1" outlineLevel="1">
      <c r="E450" s="48"/>
      <c r="F450" s="167" t="str">
        <f>F456</f>
        <v>RSALE</v>
      </c>
      <c r="G450" s="48" t="str">
        <f>$G$9</f>
        <v>BULKTRAN</v>
      </c>
      <c r="H450" s="4">
        <f t="shared" ca="1" si="604"/>
        <v>-1393.2161003624226</v>
      </c>
      <c r="I450" s="5">
        <f t="shared" ref="I450:N450" ca="1" si="641">VLOOKUP(CONCATENATE($F450," ",$G450),AllocFactorMatrix,(I$4+1),FALSE)*$E456</f>
        <v>-2091.8743708474285</v>
      </c>
      <c r="J450" s="47">
        <f t="shared" ca="1" si="641"/>
        <v>-2.1831660201772096</v>
      </c>
      <c r="K450" s="47">
        <f t="shared" ca="1" si="641"/>
        <v>-5.2058670667307299</v>
      </c>
      <c r="L450" s="5">
        <f t="shared" ca="1" si="641"/>
        <v>-23.969629682616528</v>
      </c>
      <c r="M450" s="5">
        <f t="shared" ca="1" si="641"/>
        <v>-3.0242640969112369</v>
      </c>
      <c r="N450" s="5">
        <f t="shared" ca="1" si="641"/>
        <v>-1.7156077828974934</v>
      </c>
      <c r="O450" s="5">
        <f t="shared" ca="1" si="640"/>
        <v>-28.70950156242526</v>
      </c>
      <c r="P450" s="5">
        <f ca="1">VLOOKUP(CONCATENATE($F450," ",$G450),AllocFactorMatrix,(P$4+1),FALSE)*$E456</f>
        <v>-45.934739289217646</v>
      </c>
      <c r="Q450" s="5">
        <f ca="1">VLOOKUP(CONCATENATE($F450," ",$G450),AllocFactorMatrix,(Q$4+1),FALSE)*$E456</f>
        <v>44.686609551162199</v>
      </c>
      <c r="R450" s="5">
        <f ca="1">VLOOKUP(CONCATENATE($F450," ",$G450),AllocFactorMatrix,(R$4+1),FALSE)*$E456</f>
        <v>2.4947403191939657</v>
      </c>
      <c r="S450" s="5">
        <f ca="1">VLOOKUP(CONCATENATE($F450," ",$G450),AllocFactorMatrix,(S$4+1),FALSE)*$E456</f>
        <v>-0.69041466258562356</v>
      </c>
      <c r="T450" s="5">
        <f t="shared" ref="T450:T456" ca="1" si="642">SUBTOTAL(9,P450:S450)</f>
        <v>0.55619591855289552</v>
      </c>
      <c r="U450" s="5">
        <f ca="1">VLOOKUP(CONCATENATE($F450," ",$G450),AllocFactorMatrix,(U$4+1),FALSE)*$E456</f>
        <v>-5.9892650339019786</v>
      </c>
      <c r="V450" s="5">
        <f ca="1">VLOOKUP(CONCATENATE($F450," ",$G450),AllocFactorMatrix,(V$4+1),FALSE)*$E456</f>
        <v>176.6992896445409</v>
      </c>
      <c r="W450" s="5">
        <f ca="1">VLOOKUP(CONCATENATE($F450," ",$G450),AllocFactorMatrix,(W$4+1),FALSE)*$E456</f>
        <v>378.71458255680085</v>
      </c>
      <c r="X450" s="5">
        <f ca="1">VLOOKUP(CONCATENATE($F450," ",$G450),AllocFactorMatrix,(X$4+1),FALSE)*$E456</f>
        <v>179.98557087028979</v>
      </c>
      <c r="Y450" s="5">
        <f t="shared" ref="Y450:Y456" ca="1" si="643">SUBTOTAL(9,U450:X450)</f>
        <v>729.41017803772957</v>
      </c>
      <c r="Z450" s="5">
        <f ca="1">VLOOKUP(CONCATENATE($F450," ",$G450),AllocFactorMatrix,(Z$4+1),FALSE)*$E456</f>
        <v>-0.4461891340877478</v>
      </c>
      <c r="AA450" s="5">
        <f ca="1">VLOOKUP(CONCATENATE($F450," ",$G450),AllocFactorMatrix,(AA$4+1),FALSE)*$E456</f>
        <v>-0.59872612298882699</v>
      </c>
      <c r="AB450" s="5">
        <f t="shared" ca="1" si="618"/>
        <v>-1.0449152570765747</v>
      </c>
      <c r="AC450" s="5">
        <f ca="1">VLOOKUP(CONCATENATE($F450," ",$G450),AllocFactorMatrix,(AC$4+1),FALSE)*$E456</f>
        <v>0.23429918437460515</v>
      </c>
      <c r="AD450" s="5">
        <f ca="1">VLOOKUP(CONCATENATE($F450," ",$G450),AllocFactorMatrix,(AD$4+1),FALSE)*$E456</f>
        <v>4.4446323225004853</v>
      </c>
      <c r="AE450" s="5">
        <f ca="1">VLOOKUP(CONCATENATE($F450," ",$G450),AllocFactorMatrix,(AE$4+1),FALSE)*$E456</f>
        <v>1.1564149282572433</v>
      </c>
    </row>
    <row r="451" spans="1:31" hidden="1" outlineLevel="1">
      <c r="E451" s="48"/>
      <c r="F451" s="167" t="str">
        <f>F456</f>
        <v>RSALE</v>
      </c>
      <c r="G451" s="48" t="str">
        <f>$G$10</f>
        <v>SUBTRAN</v>
      </c>
      <c r="H451" s="4">
        <f t="shared" ca="1" si="604"/>
        <v>-395.4526631955116</v>
      </c>
      <c r="I451" s="5">
        <f t="shared" ref="I451:N451" ca="1" si="644">VLOOKUP(CONCATENATE($F451," ",$G451),AllocFactorMatrix,(I$4+1),FALSE)*$E456</f>
        <v>-552.00254253885646</v>
      </c>
      <c r="J451" s="47">
        <f t="shared" ca="1" si="644"/>
        <v>-0.41697138139121931</v>
      </c>
      <c r="K451" s="47">
        <f t="shared" ca="1" si="644"/>
        <v>-1.0560712528245508</v>
      </c>
      <c r="L451" s="5">
        <f t="shared" ca="1" si="644"/>
        <v>-6.836120617149958</v>
      </c>
      <c r="M451" s="5">
        <f t="shared" ca="1" si="644"/>
        <v>-0.81258074545221037</v>
      </c>
      <c r="N451" s="5">
        <f t="shared" ca="1" si="644"/>
        <v>-0.5543178011204799</v>
      </c>
      <c r="O451" s="5">
        <f t="shared" ca="1" si="640"/>
        <v>-8.2030191637226491</v>
      </c>
      <c r="P451" s="5">
        <f ca="1">VLOOKUP(CONCATENATE($F451," ",$G451),AllocFactorMatrix,(P$4+1),FALSE)*$E456</f>
        <v>-12.063456132969494</v>
      </c>
      <c r="Q451" s="5">
        <f ca="1">VLOOKUP(CONCATENATE($F451," ",$G451),AllocFactorMatrix,(Q$4+1),FALSE)*$E456</f>
        <v>11.425924233841112</v>
      </c>
      <c r="R451" s="5">
        <f ca="1">VLOOKUP(CONCATENATE($F451," ",$G451),AllocFactorMatrix,(R$4+1),FALSE)*$E456</f>
        <v>0.81218706822652587</v>
      </c>
      <c r="S451" s="5">
        <f ca="1">VLOOKUP(CONCATENATE($F451," ",$G451),AllocFactorMatrix,(S$4+1),FALSE)*$E456</f>
        <v>0</v>
      </c>
      <c r="T451" s="5">
        <f t="shared" ca="1" si="642"/>
        <v>0.17465516909814427</v>
      </c>
      <c r="U451" s="5">
        <f ca="1">VLOOKUP(CONCATENATE($F451," ",$G451),AllocFactorMatrix,(U$4+1),FALSE)*$E456</f>
        <v>-1.4745898903821759</v>
      </c>
      <c r="V451" s="5">
        <f ca="1">VLOOKUP(CONCATENATE($F451," ",$G451),AllocFactorMatrix,(V$4+1),FALSE)*$E456</f>
        <v>44.623451938927204</v>
      </c>
      <c r="W451" s="5">
        <f ca="1">VLOOKUP(CONCATENATE($F451," ",$G451),AllocFactorMatrix,(W$4+1),FALSE)*$E456</f>
        <v>123.17861469929878</v>
      </c>
      <c r="X451" s="5">
        <f ca="1">VLOOKUP(CONCATENATE($F451," ",$G451),AllocFactorMatrix,(X$4+1),FALSE)*$E456</f>
        <v>5.1050121057069234E-156</v>
      </c>
      <c r="Y451" s="5">
        <f t="shared" ca="1" si="643"/>
        <v>166.3274767478438</v>
      </c>
      <c r="Z451" s="5">
        <f ca="1">VLOOKUP(CONCATENATE($F451," ",$G451),AllocFactorMatrix,(Z$4+1),FALSE)*$E456</f>
        <v>-0.18021986539161197</v>
      </c>
      <c r="AA451" s="5">
        <f ca="1">VLOOKUP(CONCATENATE($F451," ",$G451),AllocFactorMatrix,(AA$4+1),FALSE)*$E456</f>
        <v>-0.15569979780390691</v>
      </c>
      <c r="AB451" s="5">
        <f t="shared" ca="1" si="618"/>
        <v>-0.33591966319551891</v>
      </c>
      <c r="AC451" s="5">
        <f ca="1">VLOOKUP(CONCATENATE($F451," ",$G451),AllocFactorMatrix,(AC$4+1),FALSE)*$E456</f>
        <v>5.9728887536578901E-2</v>
      </c>
      <c r="AD451" s="5">
        <f ca="1">VLOOKUP(CONCATENATE($F451," ",$G451),AllocFactorMatrix,(AD$4+1),FALSE)*$E456</f>
        <v>0</v>
      </c>
      <c r="AE451" s="5">
        <f ca="1">VLOOKUP(CONCATENATE($F451," ",$G451),AllocFactorMatrix,(AE$4+1),FALSE)*$E456</f>
        <v>0</v>
      </c>
    </row>
    <row r="452" spans="1:31" hidden="1" outlineLevel="1">
      <c r="E452" s="48"/>
      <c r="F452" s="167" t="str">
        <f>F456</f>
        <v>RSALE</v>
      </c>
      <c r="G452" s="48" t="str">
        <f>$G$11</f>
        <v>DISTPRI</v>
      </c>
      <c r="H452" s="4">
        <f t="shared" ca="1" si="604"/>
        <v>7996.3689507082381</v>
      </c>
      <c r="I452" s="5">
        <f t="shared" ref="I452:N452" ca="1" si="645">VLOOKUP(CONCATENATE($F452," ",$G452),AllocFactorMatrix,(I$4+1),FALSE)*$E456</f>
        <v>4147.7747988072833</v>
      </c>
      <c r="J452" s="47">
        <f t="shared" ca="1" si="645"/>
        <v>-0.30943910745434033</v>
      </c>
      <c r="K452" s="47">
        <f t="shared" ca="1" si="645"/>
        <v>-1.3328089540303616</v>
      </c>
      <c r="L452" s="5">
        <f t="shared" ca="1" si="645"/>
        <v>1623.4078179952555</v>
      </c>
      <c r="M452" s="5">
        <f t="shared" ca="1" si="645"/>
        <v>18.498297148482582</v>
      </c>
      <c r="N452" s="5">
        <f t="shared" ca="1" si="645"/>
        <v>0</v>
      </c>
      <c r="O452" s="5">
        <f t="shared" ca="1" si="640"/>
        <v>1641.9061151437381</v>
      </c>
      <c r="P452" s="5">
        <f ca="1">VLOOKUP(CONCATENATE($F452," ",$G452),AllocFactorMatrix,(P$4+1),FALSE)*$E456</f>
        <v>889.59579316252075</v>
      </c>
      <c r="Q452" s="5">
        <f ca="1">VLOOKUP(CONCATENATE($F452," ",$G452),AllocFactorMatrix,(Q$4+1),FALSE)*$E456</f>
        <v>220.40217282684813</v>
      </c>
      <c r="R452" s="5">
        <f ca="1">VLOOKUP(CONCATENATE($F452," ",$G452),AllocFactorMatrix,(R$4+1),FALSE)*$E456</f>
        <v>0</v>
      </c>
      <c r="S452" s="5">
        <f ca="1">VLOOKUP(CONCATENATE($F452," ",$G452),AllocFactorMatrix,(S$4+1),FALSE)*$E456</f>
        <v>0</v>
      </c>
      <c r="T452" s="5">
        <f t="shared" ca="1" si="642"/>
        <v>1109.9979659893688</v>
      </c>
      <c r="U452" s="5">
        <f ca="1">VLOOKUP(CONCATENATE($F452," ",$G452),AllocFactorMatrix,(U$4+1),FALSE)*$E456</f>
        <v>36.387378683133825</v>
      </c>
      <c r="V452" s="5">
        <f ca="1">VLOOKUP(CONCATENATE($F452," ",$G452),AllocFactorMatrix,(V$4+1),FALSE)*$E456</f>
        <v>788.81471658248302</v>
      </c>
      <c r="W452" s="5">
        <f ca="1">VLOOKUP(CONCATENATE($F452," ",$G452),AllocFactorMatrix,(W$4+1),FALSE)*$E456</f>
        <v>-7.9046111976141383E-84</v>
      </c>
      <c r="X452" s="5">
        <f ca="1">VLOOKUP(CONCATENATE($F452," ",$G452),AllocFactorMatrix,(X$4+1),FALSE)*$E456</f>
        <v>7.9440097960250587E-156</v>
      </c>
      <c r="Y452" s="5">
        <f t="shared" ca="1" si="643"/>
        <v>825.20209526561689</v>
      </c>
      <c r="Z452" s="5">
        <f ca="1">VLOOKUP(CONCATENATE($F452," ",$G452),AllocFactorMatrix,(Z$4+1),FALSE)*$E456</f>
        <v>264.7479809316003</v>
      </c>
      <c r="AA452" s="5">
        <f ca="1">VLOOKUP(CONCATENATE($F452," ",$G452),AllocFactorMatrix,(AA$4+1),FALSE)*$E456</f>
        <v>4.5378133970197903</v>
      </c>
      <c r="AB452" s="5">
        <f t="shared" ca="1" si="618"/>
        <v>269.28579432862011</v>
      </c>
      <c r="AC452" s="5">
        <f ca="1">VLOOKUP(CONCATENATE($F452," ",$G452),AllocFactorMatrix,(AC$4+1),FALSE)*$E456</f>
        <v>3.8444292350980458</v>
      </c>
      <c r="AD452" s="5">
        <f ca="1">VLOOKUP(CONCATENATE($F452," ",$G452),AllocFactorMatrix,(AD$4+1),FALSE)*$E456</f>
        <v>0</v>
      </c>
      <c r="AE452" s="5">
        <f ca="1">VLOOKUP(CONCATENATE($F452," ",$G452),AllocFactorMatrix,(AE$4+1),FALSE)*$E456</f>
        <v>0</v>
      </c>
    </row>
    <row r="453" spans="1:31" hidden="1" outlineLevel="1">
      <c r="E453" s="48"/>
      <c r="F453" s="167" t="str">
        <f>F456</f>
        <v>RSALE</v>
      </c>
      <c r="G453" s="48" t="str">
        <f>$G$12</f>
        <v>DISTSEC</v>
      </c>
      <c r="H453" s="4">
        <f t="shared" ca="1" si="604"/>
        <v>3090.8885288290367</v>
      </c>
      <c r="I453" s="5">
        <f t="shared" ref="I453:N453" ca="1" si="646">VLOOKUP(CONCATENATE($F453," ",$G453),AllocFactorMatrix,(I$4+1),FALSE)*$E456</f>
        <v>1906.0351167267022</v>
      </c>
      <c r="J453" s="47">
        <f t="shared" ca="1" si="646"/>
        <v>-0.4781714640869642</v>
      </c>
      <c r="K453" s="47">
        <f t="shared" ca="1" si="646"/>
        <v>-1.4246410619559291</v>
      </c>
      <c r="L453" s="5">
        <f t="shared" ca="1" si="646"/>
        <v>687.74932323763267</v>
      </c>
      <c r="M453" s="5">
        <f t="shared" ca="1" si="646"/>
        <v>0</v>
      </c>
      <c r="N453" s="5">
        <f t="shared" ca="1" si="646"/>
        <v>0</v>
      </c>
      <c r="O453" s="5">
        <f t="shared" ca="1" si="640"/>
        <v>687.74932323763267</v>
      </c>
      <c r="P453" s="5">
        <f ca="1">VLOOKUP(CONCATENATE($F453," ",$G453),AllocFactorMatrix,(P$4+1),FALSE)*$E456</f>
        <v>323.25174784402816</v>
      </c>
      <c r="Q453" s="5">
        <f ca="1">VLOOKUP(CONCATENATE($F453," ",$G453),AllocFactorMatrix,(Q$4+1),FALSE)*$E456</f>
        <v>0</v>
      </c>
      <c r="R453" s="5">
        <f ca="1">VLOOKUP(CONCATENATE($F453," ",$G453),AllocFactorMatrix,(R$4+1),FALSE)*$E456</f>
        <v>0</v>
      </c>
      <c r="S453" s="5">
        <f ca="1">VLOOKUP(CONCATENATE($F453," ",$G453),AllocFactorMatrix,(S$4+1),FALSE)*$E456</f>
        <v>0</v>
      </c>
      <c r="T453" s="5">
        <f t="shared" ca="1" si="642"/>
        <v>323.25174784402816</v>
      </c>
      <c r="U453" s="5">
        <f ca="1">VLOOKUP(CONCATENATE($F453," ",$G453),AllocFactorMatrix,(U$4+1),FALSE)*$E456</f>
        <v>10.769814245865309</v>
      </c>
      <c r="V453" s="5">
        <f ca="1">VLOOKUP(CONCATENATE($F453," ",$G453),AllocFactorMatrix,(V$4+1),FALSE)*$E456</f>
        <v>8.3104102000988181E-127</v>
      </c>
      <c r="W453" s="5">
        <f ca="1">VLOOKUP(CONCATENATE($F453," ",$G453),AllocFactorMatrix,(W$4+1),FALSE)*$E456</f>
        <v>-2.9988787750134645E-85</v>
      </c>
      <c r="X453" s="5">
        <f ca="1">VLOOKUP(CONCATENATE($F453," ",$G453),AllocFactorMatrix,(X$4+1),FALSE)*$E456</f>
        <v>0</v>
      </c>
      <c r="Y453" s="5">
        <f t="shared" ca="1" si="643"/>
        <v>10.769814245865309</v>
      </c>
      <c r="Z453" s="5">
        <f ca="1">VLOOKUP(CONCATENATE($F453," ",$G453),AllocFactorMatrix,(Z$4+1),FALSE)*$E456</f>
        <v>99.733425804322209</v>
      </c>
      <c r="AA453" s="5">
        <f ca="1">VLOOKUP(CONCATENATE($F453," ",$G453),AllocFactorMatrix,(AA$4+1),FALSE)*$E456</f>
        <v>0</v>
      </c>
      <c r="AB453" s="5">
        <f t="shared" ca="1" si="618"/>
        <v>99.733425804322209</v>
      </c>
      <c r="AC453" s="5">
        <f ca="1">VLOOKUP(CONCATENATE($F453," ",$G453),AllocFactorMatrix,(AC$4+1),FALSE)*$E456</f>
        <v>1.3092682752441507</v>
      </c>
      <c r="AD453" s="5">
        <f ca="1">VLOOKUP(CONCATENATE($F453," ",$G453),AllocFactorMatrix,(AD$4+1),FALSE)*$E456</f>
        <v>52.193736985309705</v>
      </c>
      <c r="AE453" s="5">
        <f ca="1">VLOOKUP(CONCATENATE($F453," ",$G453),AllocFactorMatrix,(AE$4+1),FALSE)*$E456</f>
        <v>11.748908235962398</v>
      </c>
    </row>
    <row r="454" spans="1:31" hidden="1" outlineLevel="1">
      <c r="E454" s="48"/>
      <c r="F454" s="167" t="str">
        <f>F456</f>
        <v>RSALE</v>
      </c>
      <c r="G454" s="48" t="str">
        <f>$G$13</f>
        <v>ENERGY</v>
      </c>
      <c r="H454" s="4">
        <f t="shared" ca="1" si="604"/>
        <v>20471.572232880433</v>
      </c>
      <c r="I454" s="5">
        <f t="shared" ref="I454:N454" ca="1" si="647">VLOOKUP(CONCATENATE($F454," ",$G454),AllocFactorMatrix,(I$4+1),FALSE)*$E456</f>
        <v>8614.977156031322</v>
      </c>
      <c r="J454" s="47">
        <f t="shared" ca="1" si="647"/>
        <v>3.0187457789801333</v>
      </c>
      <c r="K454" s="47">
        <f t="shared" ca="1" si="647"/>
        <v>9.8521289771794063</v>
      </c>
      <c r="L454" s="5">
        <f t="shared" ca="1" si="647"/>
        <v>2480.658435651033</v>
      </c>
      <c r="M454" s="5">
        <f t="shared" ca="1" si="647"/>
        <v>33.608713852718239</v>
      </c>
      <c r="N454" s="5">
        <f t="shared" ca="1" si="647"/>
        <v>6.5603190126752828</v>
      </c>
      <c r="O454" s="5">
        <f t="shared" ca="1" si="640"/>
        <v>2520.8274685164265</v>
      </c>
      <c r="P454" s="5">
        <f ca="1">VLOOKUP(CONCATENATE($F454," ",$G454),AllocFactorMatrix,(P$4+1),FALSE)*$E456</f>
        <v>1563.4543729699915</v>
      </c>
      <c r="Q454" s="5">
        <f ca="1">VLOOKUP(CONCATENATE($F454," ",$G454),AllocFactorMatrix,(Q$4+1),FALSE)*$E456</f>
        <v>240.9487640191436</v>
      </c>
      <c r="R454" s="5">
        <f ca="1">VLOOKUP(CONCATENATE($F454," ",$G454),AllocFactorMatrix,(R$4+1),FALSE)*$E456</f>
        <v>51.078671514542435</v>
      </c>
      <c r="S454" s="5">
        <f ca="1">VLOOKUP(CONCATENATE($F454," ",$G454),AllocFactorMatrix,(S$4+1),FALSE)*$E456</f>
        <v>2.338346674362894</v>
      </c>
      <c r="T454" s="5">
        <f t="shared" ca="1" si="642"/>
        <v>1857.8201551780403</v>
      </c>
      <c r="U454" s="5">
        <f ca="1">VLOOKUP(CONCATENATE($F454," ",$G454),AllocFactorMatrix,(U$4+1),FALSE)*$E456</f>
        <v>86.213263906469464</v>
      </c>
      <c r="V454" s="5">
        <f ca="1">VLOOKUP(CONCATENATE($F454," ",$G454),AllocFactorMatrix,(V$4+1),FALSE)*$E456</f>
        <v>1113.5839466320961</v>
      </c>
      <c r="W454" s="5">
        <f ca="1">VLOOKUP(CONCATENATE($F454," ",$G454),AllocFactorMatrix,(W$4+1),FALSE)*$E456</f>
        <v>4724.6261498149861</v>
      </c>
      <c r="X454" s="5">
        <f ca="1">VLOOKUP(CONCATENATE($F454," ",$G454),AllocFactorMatrix,(X$4+1),FALSE)*$E456</f>
        <v>861.78268311134627</v>
      </c>
      <c r="Y454" s="5">
        <f t="shared" ca="1" si="643"/>
        <v>6786.2060434648974</v>
      </c>
      <c r="Z454" s="5">
        <f ca="1">VLOOKUP(CONCATENATE($F454," ",$G454),AllocFactorMatrix,(Z$4+1),FALSE)*$E456</f>
        <v>441.91541118031626</v>
      </c>
      <c r="AA454" s="5">
        <f ca="1">VLOOKUP(CONCATENATE($F454," ",$G454),AllocFactorMatrix,(AA$4+1),FALSE)*$E456</f>
        <v>8.9637410569784244</v>
      </c>
      <c r="AB454" s="5">
        <f t="shared" ca="1" si="618"/>
        <v>450.8791522372947</v>
      </c>
      <c r="AC454" s="5">
        <f ca="1">VLOOKUP(CONCATENATE($F454," ",$G454),AllocFactorMatrix,(AC$4+1),FALSE)*$E456</f>
        <v>8.0552133517841646</v>
      </c>
      <c r="AD454" s="5">
        <f ca="1">VLOOKUP(CONCATENATE($F454," ",$G454),AllocFactorMatrix,(AD$4+1),FALSE)*$E456</f>
        <v>181.8035448895468</v>
      </c>
      <c r="AE454" s="5">
        <f ca="1">VLOOKUP(CONCATENATE($F454," ",$G454),AllocFactorMatrix,(AE$4+1),FALSE)*$E456</f>
        <v>38.132624454970056</v>
      </c>
    </row>
    <row r="455" spans="1:31" hidden="1" outlineLevel="1">
      <c r="E455" s="48"/>
      <c r="F455" s="167" t="str">
        <f>F456</f>
        <v>RSALE</v>
      </c>
      <c r="G455" s="48" t="str">
        <f>$G$14</f>
        <v>CUSTOMER</v>
      </c>
      <c r="H455" s="4">
        <f t="shared" ca="1" si="604"/>
        <v>3078.5769000079517</v>
      </c>
      <c r="I455" s="5">
        <f t="shared" ref="I455:N455" ca="1" si="648">VLOOKUP(CONCATENATE($F455," ",$G455),AllocFactorMatrix,(I$4+1),FALSE)*$E456</f>
        <v>1537.4937261494351</v>
      </c>
      <c r="J455" s="47">
        <f t="shared" ca="1" si="648"/>
        <v>0.22325994046135661</v>
      </c>
      <c r="K455" s="47">
        <f t="shared" ca="1" si="648"/>
        <v>1.1128878375542348</v>
      </c>
      <c r="L455" s="5">
        <f t="shared" ca="1" si="648"/>
        <v>527.39126501228361</v>
      </c>
      <c r="M455" s="5">
        <f t="shared" ca="1" si="648"/>
        <v>23.385330200891502</v>
      </c>
      <c r="N455" s="5">
        <f t="shared" ca="1" si="648"/>
        <v>2.6494901030228029</v>
      </c>
      <c r="O455" s="5">
        <f t="shared" ca="1" si="640"/>
        <v>553.42608531619794</v>
      </c>
      <c r="P455" s="5">
        <f ca="1">VLOOKUP(CONCATENATE($F455," ",$G455),AllocFactorMatrix,(P$4+1),FALSE)*$E456</f>
        <v>33.697568178790988</v>
      </c>
      <c r="Q455" s="5">
        <f ca="1">VLOOKUP(CONCATENATE($F455," ",$G455),AllocFactorMatrix,(Q$4+1),FALSE)*$E456</f>
        <v>12.404256721236109</v>
      </c>
      <c r="R455" s="5">
        <f ca="1">VLOOKUP(CONCATENATE($F455," ",$G455),AllocFactorMatrix,(R$4+1),FALSE)*$E456</f>
        <v>11.774633793812514</v>
      </c>
      <c r="S455" s="5">
        <f ca="1">VLOOKUP(CONCATENATE($F455," ",$G455),AllocFactorMatrix,(S$4+1),FALSE)*$E456</f>
        <v>0.60361638482201985</v>
      </c>
      <c r="T455" s="5">
        <f t="shared" ca="1" si="642"/>
        <v>58.480075078661628</v>
      </c>
      <c r="U455" s="5">
        <f ca="1">VLOOKUP(CONCATENATE($F455," ",$G455),AllocFactorMatrix,(U$4+1),FALSE)*$E456</f>
        <v>0.21436819347629904</v>
      </c>
      <c r="V455" s="5">
        <f ca="1">VLOOKUP(CONCATENATE($F455," ",$G455),AllocFactorMatrix,(V$4+1),FALSE)*$E456</f>
        <v>9.0572450897383945</v>
      </c>
      <c r="W455" s="5">
        <f ca="1">VLOOKUP(CONCATENATE($F455," ",$G455),AllocFactorMatrix,(W$4+1),FALSE)*$E456</f>
        <v>21.498114636106912</v>
      </c>
      <c r="X455" s="5">
        <f ca="1">VLOOKUP(CONCATENATE($F455," ",$G455),AllocFactorMatrix,(X$4+1),FALSE)*$E456</f>
        <v>8.1105634761185712</v>
      </c>
      <c r="Y455" s="5">
        <f t="shared" ca="1" si="643"/>
        <v>38.880291395440175</v>
      </c>
      <c r="Z455" s="5">
        <f ca="1">VLOOKUP(CONCATENATE($F455," ",$G455),AllocFactorMatrix,(Z$4+1),FALSE)*$E456</f>
        <v>7.4281902266477564</v>
      </c>
      <c r="AA455" s="5">
        <f ca="1">VLOOKUP(CONCATENATE($F455," ",$G455),AllocFactorMatrix,(AA$4+1),FALSE)*$E456</f>
        <v>0.11932499777894867</v>
      </c>
      <c r="AB455" s="5">
        <f t="shared" ca="1" si="618"/>
        <v>7.5475152244267054</v>
      </c>
      <c r="AC455" s="5">
        <f ca="1">VLOOKUP(CONCATENATE($F455," ",$G455),AllocFactorMatrix,(AC$4+1),FALSE)*$E456</f>
        <v>0.75661698559390278</v>
      </c>
      <c r="AD455" s="5">
        <f ca="1">VLOOKUP(CONCATENATE($F455," ",$G455),AllocFactorMatrix,(AD$4+1),FALSE)*$E456</f>
        <v>751.33715599477875</v>
      </c>
      <c r="AE455" s="5">
        <f ca="1">VLOOKUP(CONCATENATE($F455," ",$G455),AllocFactorMatrix,(AE$4+1),FALSE)*$E456</f>
        <v>129.31928608540315</v>
      </c>
    </row>
    <row r="456" spans="1:31" collapsed="1">
      <c r="D456" s="48" t="str">
        <f>+D1968</f>
        <v>Adj 18 - Rate Case Expense</v>
      </c>
      <c r="E456" s="54">
        <f>+ROUND(E1968/8,0)</f>
        <v>65974</v>
      </c>
      <c r="F456" s="88" t="str">
        <f>+F1968</f>
        <v>RSALE</v>
      </c>
      <c r="G456" s="48" t="str">
        <f>$G$15</f>
        <v>TOTAL</v>
      </c>
      <c r="H456" s="4">
        <f t="shared" ca="1" si="604"/>
        <v>65974</v>
      </c>
      <c r="I456" s="5">
        <f t="shared" ref="I456:N456" ca="1" si="649">VLOOKUP(CONCATENATE($F456," ",$G456),AllocFactorMatrix,(I$4+1),FALSE)*$E456</f>
        <v>28642.560269542962</v>
      </c>
      <c r="J456" s="47">
        <f t="shared" ca="1" si="649"/>
        <v>2.8079495583249305</v>
      </c>
      <c r="K456" s="47">
        <f t="shared" ca="1" si="649"/>
        <v>7.2659587727363384</v>
      </c>
      <c r="L456" s="5">
        <f t="shared" ca="1" si="649"/>
        <v>9642.6520665516236</v>
      </c>
      <c r="M456" s="5">
        <f t="shared" ca="1" si="649"/>
        <v>126.07300012599259</v>
      </c>
      <c r="N456" s="5">
        <f t="shared" ca="1" si="649"/>
        <v>14.169774686336607</v>
      </c>
      <c r="O456" s="5">
        <f t="shared" ca="1" si="640"/>
        <v>9782.8948413639537</v>
      </c>
      <c r="P456" s="5">
        <f ca="1">VLOOKUP(CONCATENATE($F456," ",$G456),AllocFactorMatrix,(P$4+1),FALSE)*$E456</f>
        <v>5246.1907787390901</v>
      </c>
      <c r="Q456" s="5">
        <f ca="1">VLOOKUP(CONCATENATE($F456," ",$G456),AllocFactorMatrix,(Q$4+1),FALSE)*$E456</f>
        <v>1035.4764096175445</v>
      </c>
      <c r="R456" s="5">
        <f ca="1">VLOOKUP(CONCATENATE($F456," ",$G456),AllocFactorMatrix,(R$4+1),FALSE)*$E456</f>
        <v>158.24782906744431</v>
      </c>
      <c r="S456" s="5">
        <f ca="1">VLOOKUP(CONCATENATE($F456," ",$G456),AllocFactorMatrix,(S$4+1),FALSE)*$E456</f>
        <v>4.7403687779548607</v>
      </c>
      <c r="T456" s="5">
        <f t="shared" ca="1" si="642"/>
        <v>6444.6553862020337</v>
      </c>
      <c r="U456" s="5">
        <f ca="1">VLOOKUP(CONCATENATE($F456," ",$G456),AllocFactorMatrix,(U$4+1),FALSE)*$E456</f>
        <v>241.11465722748665</v>
      </c>
      <c r="V456" s="5">
        <f ca="1">VLOOKUP(CONCATENATE($F456," ",$G456),AllocFactorMatrix,(V$4+1),FALSE)*$E456</f>
        <v>3964.2034180458045</v>
      </c>
      <c r="W456" s="5">
        <f ca="1">VLOOKUP(CONCATENATE($F456," ",$G456),AllocFactorMatrix,(W$4+1),FALSE)*$E456</f>
        <v>11672.631487841585</v>
      </c>
      <c r="X456" s="5">
        <f ca="1">VLOOKUP(CONCATENATE($F456," ",$G456),AllocFactorMatrix,(X$4+1),FALSE)*$E456</f>
        <v>2400.1424248903918</v>
      </c>
      <c r="Y456" s="5">
        <f t="shared" ca="1" si="643"/>
        <v>18278.091988005268</v>
      </c>
      <c r="Z456" s="5">
        <f ca="1">VLOOKUP(CONCATENATE($F456," ",$G456),AllocFactorMatrix,(Z$4+1),FALSE)*$E456</f>
        <v>1533.1571210118218</v>
      </c>
      <c r="AA456" s="5">
        <f ca="1">VLOOKUP(CONCATENATE($F456," ",$G456),AllocFactorMatrix,(AA$4+1),FALSE)*$E456</f>
        <v>26.270058785403734</v>
      </c>
      <c r="AB456" s="5">
        <f t="shared" ca="1" si="618"/>
        <v>1559.4271797972256</v>
      </c>
      <c r="AC456" s="5">
        <f ca="1">VLOOKUP(CONCATENATE($F456," ",$G456),AllocFactorMatrix,(AC$4+1),FALSE)*$E456</f>
        <v>24.291848935907854</v>
      </c>
      <c r="AD456" s="5">
        <f ca="1">VLOOKUP(CONCATENATE($F456," ",$G456),AllocFactorMatrix,(AD$4+1),FALSE)*$E456</f>
        <v>1040.674426388216</v>
      </c>
      <c r="AE456" s="5">
        <f ca="1">VLOOKUP(CONCATENATE($F456," ",$G456),AllocFactorMatrix,(AE$4+1),FALSE)*$E456</f>
        <v>191.33015143337244</v>
      </c>
    </row>
    <row r="457" spans="1:31" s="48" customFormat="1" hidden="1" outlineLevel="1">
      <c r="A457" s="49"/>
      <c r="B457" s="97"/>
      <c r="F457" s="167" t="str">
        <f>F464</f>
        <v>LABOR_M</v>
      </c>
      <c r="G457" s="48" t="str">
        <f>$G$8</f>
        <v>PRODUCTION</v>
      </c>
      <c r="H457" s="53">
        <f t="shared" ca="1" si="604"/>
        <v>-5950.0732178729477</v>
      </c>
      <c r="I457" s="55">
        <f t="shared" ref="I457:N457" ca="1" si="650">VLOOKUP(CONCATENATE($F457," ",$G457),AllocFactorMatrix,(I$4+1),FALSE)*$E464</f>
        <v>-3059.9496798251948</v>
      </c>
      <c r="J457" s="55">
        <f t="shared" ca="1" si="650"/>
        <v>-0.68456319818439926</v>
      </c>
      <c r="K457" s="55">
        <f t="shared" ca="1" si="650"/>
        <v>-1.198621348510966</v>
      </c>
      <c r="L457" s="55">
        <f t="shared" ca="1" si="650"/>
        <v>-713.17474114309402</v>
      </c>
      <c r="M457" s="55">
        <f t="shared" ca="1" si="650"/>
        <v>-9.9238174463195552</v>
      </c>
      <c r="N457" s="55">
        <f t="shared" ca="1" si="650"/>
        <v>-1.3821268462169904</v>
      </c>
      <c r="O457" s="55">
        <f t="shared" ref="O457:O464" ca="1" si="651">SUBTOTAL(9,L457:N457)</f>
        <v>-724.48068543563056</v>
      </c>
      <c r="P457" s="55">
        <f ca="1">VLOOKUP(CONCATENATE($F457," ",$G457),AllocFactorMatrix,(P$4+1),FALSE)*$E464</f>
        <v>-424.19113598371905</v>
      </c>
      <c r="Q457" s="55">
        <f ca="1">VLOOKUP(CONCATENATE($F457," ",$G457),AllocFactorMatrix,(Q$4+1),FALSE)*$E464</f>
        <v>-76.12490801903256</v>
      </c>
      <c r="R457" s="55">
        <f ca="1">VLOOKUP(CONCATENATE($F457," ",$G457),AllocFactorMatrix,(R$4+1),FALSE)*$E464</f>
        <v>-15.437354505652607</v>
      </c>
      <c r="S457" s="55">
        <f ca="1">VLOOKUP(CONCATENATE($F457," ",$G457),AllocFactorMatrix,(S$4+1),FALSE)*$E464</f>
        <v>-0.58622655624129305</v>
      </c>
      <c r="T457" s="55">
        <f ca="1">SUBTOTAL(9,P457:S457)</f>
        <v>-516.33962506464547</v>
      </c>
      <c r="U457" s="55">
        <f ca="1">VLOOKUP(CONCATENATE($F457," ",$G457),AllocFactorMatrix,(U$4+1),FALSE)*$E464</f>
        <v>-20.118469375369603</v>
      </c>
      <c r="V457" s="55">
        <f ca="1">VLOOKUP(CONCATENATE($F457," ",$G457),AllocFactorMatrix,(V$4+1),FALSE)*$E464</f>
        <v>-271.6109539697768</v>
      </c>
      <c r="W457" s="55">
        <f ca="1">VLOOKUP(CONCATENATE($F457," ",$G457),AllocFactorMatrix,(W$4+1),FALSE)*$E464</f>
        <v>-1038.8028661937708</v>
      </c>
      <c r="X457" s="55">
        <f ca="1">VLOOKUP(CONCATENATE($F457," ",$G457),AllocFactorMatrix,(X$4+1),FALSE)*$E464</f>
        <v>-188.18877378574621</v>
      </c>
      <c r="Y457" s="55">
        <f ca="1">SUBTOTAL(9,U457:X457)</f>
        <v>-1518.7210633246634</v>
      </c>
      <c r="Z457" s="55">
        <f ca="1">VLOOKUP(CONCATENATE($F457," ",$G457),AllocFactorMatrix,(Z$4+1),FALSE)*$E464</f>
        <v>-116.59706475893235</v>
      </c>
      <c r="AA457" s="55">
        <f ca="1">VLOOKUP(CONCATENATE($F457," ",$G457),AllocFactorMatrix,(AA$4+1),FALSE)*$E464</f>
        <v>-2.3287424422605176</v>
      </c>
      <c r="AB457" s="55">
        <f t="shared" ref="AB457:AB464" ca="1" si="652">SUBTOTAL(9,Z457:AA457)</f>
        <v>-118.92580720119287</v>
      </c>
      <c r="AC457" s="55">
        <f ca="1">VLOOKUP(CONCATENATE($F457," ",$G457),AllocFactorMatrix,(AC$4+1),FALSE)*$E464</f>
        <v>-1.5381039153146741</v>
      </c>
      <c r="AD457" s="55">
        <f ca="1">VLOOKUP(CONCATENATE($F457," ",$G457),AllocFactorMatrix,(AD$4+1),FALSE)*$E464</f>
        <v>-6.8331333308187352</v>
      </c>
      <c r="AE457" s="55">
        <f ca="1">VLOOKUP(CONCATENATE($F457," ",$G457),AllocFactorMatrix,(AE$4+1),FALSE)*$E464</f>
        <v>-1.4019352287887836</v>
      </c>
    </row>
    <row r="458" spans="1:31" s="48" customFormat="1" hidden="1" outlineLevel="1">
      <c r="A458" s="49"/>
      <c r="B458" s="97"/>
      <c r="F458" s="167" t="str">
        <f>F464</f>
        <v>LABOR_M</v>
      </c>
      <c r="G458" s="48" t="str">
        <f>$G$9</f>
        <v>BULKTRAN</v>
      </c>
      <c r="H458" s="53">
        <f t="shared" ca="1" si="604"/>
        <v>-922.30841355939333</v>
      </c>
      <c r="I458" s="55">
        <f t="shared" ref="I458:N458" ca="1" si="653">VLOOKUP(CONCATENATE($F458," ",$G458),AllocFactorMatrix,(I$4+1),FALSE)*$E464</f>
        <v>-474.31640442569835</v>
      </c>
      <c r="J458" s="55">
        <f t="shared" ca="1" si="653"/>
        <v>-0.10611271058010655</v>
      </c>
      <c r="K458" s="55">
        <f t="shared" ca="1" si="653"/>
        <v>-0.18579579005563274</v>
      </c>
      <c r="L458" s="55">
        <f t="shared" ca="1" si="653"/>
        <v>-110.54772605461412</v>
      </c>
      <c r="M458" s="55">
        <f t="shared" ca="1" si="653"/>
        <v>-1.5382702010917377</v>
      </c>
      <c r="N458" s="55">
        <f t="shared" ca="1" si="653"/>
        <v>-0.21424059371960802</v>
      </c>
      <c r="O458" s="55">
        <f t="shared" ca="1" si="651"/>
        <v>-112.30023684942546</v>
      </c>
      <c r="P458" s="55">
        <f ca="1">VLOOKUP(CONCATENATE($F458," ",$G458),AllocFactorMatrix,(P$4+1),FALSE)*$E464</f>
        <v>-65.75298140868253</v>
      </c>
      <c r="Q458" s="55">
        <f ca="1">VLOOKUP(CONCATENATE($F458," ",$G458),AllocFactorMatrix,(Q$4+1),FALSE)*$E464</f>
        <v>-11.79996288726138</v>
      </c>
      <c r="R458" s="55">
        <f ca="1">VLOOKUP(CONCATENATE($F458," ",$G458),AllocFactorMatrix,(R$4+1),FALSE)*$E464</f>
        <v>-2.3929120570977158</v>
      </c>
      <c r="S458" s="55">
        <f ca="1">VLOOKUP(CONCATENATE($F458," ",$G458),AllocFactorMatrix,(S$4+1),FALSE)*$E464</f>
        <v>-9.0869753240881188E-2</v>
      </c>
      <c r="T458" s="55">
        <f t="shared" ref="T458:T464" ca="1" si="654">SUBTOTAL(9,P458:S458)</f>
        <v>-80.036726106282515</v>
      </c>
      <c r="U458" s="55">
        <f ca="1">VLOOKUP(CONCATENATE($F458," ",$G458),AllocFactorMatrix,(U$4+1),FALSE)*$E464</f>
        <v>-3.1185218892942572</v>
      </c>
      <c r="V458" s="55">
        <f ca="1">VLOOKUP(CONCATENATE($F458," ",$G458),AllocFactorMatrix,(V$4+1),FALSE)*$E464</f>
        <v>-42.101846294720083</v>
      </c>
      <c r="W458" s="55">
        <f ca="1">VLOOKUP(CONCATENATE($F458," ",$G458),AllocFactorMatrix,(W$4+1),FALSE)*$E464</f>
        <v>-161.02266114006412</v>
      </c>
      <c r="X458" s="55">
        <f ca="1">VLOOKUP(CONCATENATE($F458," ",$G458),AllocFactorMatrix,(X$4+1),FALSE)*$E464</f>
        <v>-29.170748500816952</v>
      </c>
      <c r="Y458" s="55">
        <f t="shared" ref="Y458:Y464" ca="1" si="655">SUBTOTAL(9,U458:X458)</f>
        <v>-235.41377782489542</v>
      </c>
      <c r="Z458" s="55">
        <f ca="1">VLOOKUP(CONCATENATE($F458," ",$G458),AllocFactorMatrix,(Z$4+1),FALSE)*$E464</f>
        <v>-18.0734673147326</v>
      </c>
      <c r="AA458" s="55">
        <f ca="1">VLOOKUP(CONCATENATE($F458," ",$G458),AllocFactorMatrix,(AA$4+1),FALSE)*$E464</f>
        <v>-0.36097349878957113</v>
      </c>
      <c r="AB458" s="55">
        <f t="shared" ca="1" si="652"/>
        <v>-18.434440813522173</v>
      </c>
      <c r="AC458" s="55">
        <f ca="1">VLOOKUP(CONCATENATE($F458," ",$G458),AllocFactorMatrix,(AC$4+1),FALSE)*$E464</f>
        <v>-0.23841827320076092</v>
      </c>
      <c r="AD458" s="55">
        <f ca="1">VLOOKUP(CONCATENATE($F458," ",$G458),AllocFactorMatrix,(AD$4+1),FALSE)*$E464</f>
        <v>-1.0591897160284283</v>
      </c>
      <c r="AE458" s="55">
        <f ca="1">VLOOKUP(CONCATENATE($F458," ",$G458),AllocFactorMatrix,(AE$4+1),FALSE)*$E464</f>
        <v>-0.21731104970157616</v>
      </c>
    </row>
    <row r="459" spans="1:31" s="48" customFormat="1" hidden="1" outlineLevel="1">
      <c r="A459" s="49"/>
      <c r="B459" s="97"/>
      <c r="F459" s="167" t="str">
        <f>F464</f>
        <v>LABOR_M</v>
      </c>
      <c r="G459" s="48" t="str">
        <f>$G$10</f>
        <v>SUBTRAN</v>
      </c>
      <c r="H459" s="53">
        <f t="shared" ca="1" si="604"/>
        <v>-255.60782342578327</v>
      </c>
      <c r="I459" s="55">
        <f t="shared" ref="I459:N459" ca="1" si="656">VLOOKUP(CONCATENATE($F459," ",$G459),AllocFactorMatrix,(I$4+1),FALSE)*$E464</f>
        <v>-130.58241318239186</v>
      </c>
      <c r="J459" s="55">
        <f t="shared" ca="1" si="656"/>
        <v>-2.1263365526796342E-2</v>
      </c>
      <c r="K459" s="55">
        <f t="shared" ca="1" si="656"/>
        <v>-3.9574774186682329E-2</v>
      </c>
      <c r="L459" s="55">
        <f t="shared" ca="1" si="656"/>
        <v>-30.602166563466042</v>
      </c>
      <c r="M459" s="55">
        <f t="shared" ca="1" si="656"/>
        <v>-0.4276895702497816</v>
      </c>
      <c r="N459" s="55">
        <f t="shared" ca="1" si="656"/>
        <v>-7.7409825061852872E-2</v>
      </c>
      <c r="O459" s="55">
        <f t="shared" ca="1" si="651"/>
        <v>-31.107265958777678</v>
      </c>
      <c r="P459" s="55">
        <f ca="1">VLOOKUP(CONCATENATE($F459," ",$G459),AllocFactorMatrix,(P$4+1),FALSE)*$E464</f>
        <v>-17.667655536888116</v>
      </c>
      <c r="Q459" s="55">
        <f ca="1">VLOOKUP(CONCATENATE($F459," ",$G459),AllocFactorMatrix,(Q$4+1),FALSE)*$E464</f>
        <v>-3.179466981185894</v>
      </c>
      <c r="R459" s="55">
        <f ca="1">VLOOKUP(CONCATENATE($F459," ",$G459),AllocFactorMatrix,(R$4+1),FALSE)*$E464</f>
        <v>-0.83458556886775204</v>
      </c>
      <c r="S459" s="55">
        <f ca="1">VLOOKUP(CONCATENATE($F459," ",$G459),AllocFactorMatrix,(S$4+1),FALSE)*$E464</f>
        <v>0</v>
      </c>
      <c r="T459" s="55">
        <f t="shared" ca="1" si="654"/>
        <v>-21.681708086941761</v>
      </c>
      <c r="U459" s="55">
        <f ca="1">VLOOKUP(CONCATENATE($F459," ",$G459),AllocFactorMatrix,(U$4+1),FALSE)*$E464</f>
        <v>-0.79752946953018433</v>
      </c>
      <c r="V459" s="55">
        <f ca="1">VLOOKUP(CONCATENATE($F459," ",$G459),AllocFactorMatrix,(V$4+1),FALSE)*$E464</f>
        <v>-11.190111805550448</v>
      </c>
      <c r="W459" s="55">
        <f ca="1">VLOOKUP(CONCATENATE($F459," ",$G459),AllocFactorMatrix,(W$4+1),FALSE)*$E464</f>
        <v>-55.175883109208833</v>
      </c>
      <c r="X459" s="55">
        <f ca="1">VLOOKUP(CONCATENATE($F459," ",$G459),AllocFactorMatrix,(X$4+1),FALSE)*$E464</f>
        <v>0</v>
      </c>
      <c r="Y459" s="55">
        <f t="shared" ca="1" si="655"/>
        <v>-67.16352438428946</v>
      </c>
      <c r="Z459" s="55">
        <f ca="1">VLOOKUP(CONCATENATE($F459," ",$G459),AllocFactorMatrix,(Z$4+1),FALSE)*$E464</f>
        <v>-4.8501970549536182</v>
      </c>
      <c r="AA459" s="55">
        <f ca="1">VLOOKUP(CONCATENATE($F459," ",$G459),AllocFactorMatrix,(AA$4+1),FALSE)*$E464</f>
        <v>-9.7384764293998324E-2</v>
      </c>
      <c r="AB459" s="55">
        <f t="shared" ca="1" si="652"/>
        <v>-4.9475818192476169</v>
      </c>
      <c r="AC459" s="55">
        <f ca="1">VLOOKUP(CONCATENATE($F459," ",$G459),AllocFactorMatrix,(AC$4+1),FALSE)*$E464</f>
        <v>-6.4491854420447123E-2</v>
      </c>
      <c r="AD459" s="55">
        <f ca="1">VLOOKUP(CONCATENATE($F459," ",$G459),AllocFactorMatrix,(AD$4+1),FALSE)*$E464</f>
        <v>0</v>
      </c>
      <c r="AE459" s="55">
        <f ca="1">VLOOKUP(CONCATENATE($F459," ",$G459),AllocFactorMatrix,(AE$4+1),FALSE)*$E464</f>
        <v>0</v>
      </c>
    </row>
    <row r="460" spans="1:31" s="48" customFormat="1" hidden="1" outlineLevel="1">
      <c r="A460" s="49"/>
      <c r="B460" s="97"/>
      <c r="F460" s="167" t="str">
        <f>F464</f>
        <v>LABOR_M</v>
      </c>
      <c r="G460" s="48" t="str">
        <f>$G$11</f>
        <v>DISTPRI</v>
      </c>
      <c r="H460" s="53">
        <f t="shared" ca="1" si="604"/>
        <v>-2087.9527526415372</v>
      </c>
      <c r="I460" s="55">
        <f t="shared" ref="I460:N460" ca="1" si="657">VLOOKUP(CONCATENATE($F460," ",$G460),AllocFactorMatrix,(I$4+1),FALSE)*$E464</f>
        <v>-1366.9817597085528</v>
      </c>
      <c r="J460" s="55">
        <f t="shared" ca="1" si="657"/>
        <v>-0.22446038726393727</v>
      </c>
      <c r="K460" s="55">
        <f t="shared" ca="1" si="657"/>
        <v>-0.41531600998458335</v>
      </c>
      <c r="L460" s="55">
        <f t="shared" ca="1" si="657"/>
        <v>-319.83744746740899</v>
      </c>
      <c r="M460" s="55">
        <f t="shared" ca="1" si="657"/>
        <v>-4.4693873046997403</v>
      </c>
      <c r="N460" s="55">
        <f t="shared" ca="1" si="657"/>
        <v>0</v>
      </c>
      <c r="O460" s="55">
        <f t="shared" ca="1" si="651"/>
        <v>-324.30683477210874</v>
      </c>
      <c r="P460" s="55">
        <f ca="1">VLOOKUP(CONCATENATE($F460," ",$G460),AllocFactorMatrix,(P$4+1),FALSE)*$E464</f>
        <v>-185.48036241797215</v>
      </c>
      <c r="Q460" s="55">
        <f ca="1">VLOOKUP(CONCATENATE($F460," ",$G460),AllocFactorMatrix,(Q$4+1),FALSE)*$E464</f>
        <v>-33.376146617219653</v>
      </c>
      <c r="R460" s="55">
        <f ca="1">VLOOKUP(CONCATENATE($F460," ",$G460),AllocFactorMatrix,(R$4+1),FALSE)*$E464</f>
        <v>0</v>
      </c>
      <c r="S460" s="55">
        <f ca="1">VLOOKUP(CONCATENATE($F460," ",$G460),AllocFactorMatrix,(S$4+1),FALSE)*$E464</f>
        <v>0</v>
      </c>
      <c r="T460" s="55">
        <f t="shared" ca="1" si="654"/>
        <v>-218.85650903519181</v>
      </c>
      <c r="U460" s="55">
        <f ca="1">VLOOKUP(CONCATENATE($F460," ",$G460),AllocFactorMatrix,(U$4+1),FALSE)*$E464</f>
        <v>-8.3991980657178509</v>
      </c>
      <c r="V460" s="55">
        <f ca="1">VLOOKUP(CONCATENATE($F460," ",$G460),AllocFactorMatrix,(V$4+1),FALSE)*$E464</f>
        <v>-116.14295859706402</v>
      </c>
      <c r="W460" s="55">
        <f ca="1">VLOOKUP(CONCATENATE($F460," ",$G460),AllocFactorMatrix,(W$4+1),FALSE)*$E464</f>
        <v>0</v>
      </c>
      <c r="X460" s="55">
        <f ca="1">VLOOKUP(CONCATENATE($F460," ",$G460),AllocFactorMatrix,(X$4+1),FALSE)*$E464</f>
        <v>0</v>
      </c>
      <c r="Y460" s="55">
        <f t="shared" ca="1" si="655"/>
        <v>-124.54215666278188</v>
      </c>
      <c r="Z460" s="55">
        <f ca="1">VLOOKUP(CONCATENATE($F460," ",$G460),AllocFactorMatrix,(Z$4+1),FALSE)*$E464</f>
        <v>-50.932239596096096</v>
      </c>
      <c r="AA460" s="55">
        <f ca="1">VLOOKUP(CONCATENATE($F460," ",$G460),AllocFactorMatrix,(AA$4+1),FALSE)*$E464</f>
        <v>-1.0222903693269623</v>
      </c>
      <c r="AB460" s="55">
        <f t="shared" ca="1" si="652"/>
        <v>-51.954529965423056</v>
      </c>
      <c r="AC460" s="55">
        <f ca="1">VLOOKUP(CONCATENATE($F460," ",$G460),AllocFactorMatrix,(AC$4+1),FALSE)*$E464</f>
        <v>-0.67118610022897029</v>
      </c>
      <c r="AD460" s="55">
        <f ca="1">VLOOKUP(CONCATENATE($F460," ",$G460),AllocFactorMatrix,(AD$4+1),FALSE)*$E464</f>
        <v>0</v>
      </c>
      <c r="AE460" s="55">
        <f ca="1">VLOOKUP(CONCATENATE($F460," ",$G460),AllocFactorMatrix,(AE$4+1),FALSE)*$E464</f>
        <v>0</v>
      </c>
    </row>
    <row r="461" spans="1:31" s="48" customFormat="1" hidden="1" outlineLevel="1">
      <c r="A461" s="49"/>
      <c r="B461" s="97"/>
      <c r="F461" s="167" t="str">
        <f>F464</f>
        <v>LABOR_M</v>
      </c>
      <c r="G461" s="48" t="str">
        <f>$G$12</f>
        <v>DISTSEC</v>
      </c>
      <c r="H461" s="53">
        <f t="shared" ca="1" si="604"/>
        <v>-827.19060886275622</v>
      </c>
      <c r="I461" s="55">
        <f t="shared" ref="I461:N461" ca="1" si="658">VLOOKUP(CONCATENATE($F461," ",$G461),AllocFactorMatrix,(I$4+1),FALSE)*$E464</f>
        <v>-613.71022070778747</v>
      </c>
      <c r="J461" s="55">
        <f t="shared" ca="1" si="658"/>
        <v>-0.1521356004908884</v>
      </c>
      <c r="K461" s="55">
        <f t="shared" ca="1" si="658"/>
        <v>-0.19705752976969398</v>
      </c>
      <c r="L461" s="55">
        <f t="shared" ca="1" si="658"/>
        <v>-123.7036130117467</v>
      </c>
      <c r="M461" s="55">
        <f t="shared" ca="1" si="658"/>
        <v>0</v>
      </c>
      <c r="N461" s="55">
        <f t="shared" ca="1" si="658"/>
        <v>0</v>
      </c>
      <c r="O461" s="55">
        <f t="shared" ca="1" si="651"/>
        <v>-123.7036130117467</v>
      </c>
      <c r="P461" s="55">
        <f ca="1">VLOOKUP(CONCATENATE($F461," ",$G461),AllocFactorMatrix,(P$4+1),FALSE)*$E464</f>
        <v>-61.752079822874414</v>
      </c>
      <c r="Q461" s="55">
        <f ca="1">VLOOKUP(CONCATENATE($F461," ",$G461),AllocFactorMatrix,(Q$4+1),FALSE)*$E464</f>
        <v>0</v>
      </c>
      <c r="R461" s="55">
        <f ca="1">VLOOKUP(CONCATENATE($F461," ",$G461),AllocFactorMatrix,(R$4+1),FALSE)*$E464</f>
        <v>0</v>
      </c>
      <c r="S461" s="55">
        <f ca="1">VLOOKUP(CONCATENATE($F461," ",$G461),AllocFactorMatrix,(S$4+1),FALSE)*$E464</f>
        <v>0</v>
      </c>
      <c r="T461" s="55">
        <f t="shared" ca="1" si="654"/>
        <v>-61.752079822874414</v>
      </c>
      <c r="U461" s="55">
        <f ca="1">VLOOKUP(CONCATENATE($F461," ",$G461),AllocFactorMatrix,(U$4+1),FALSE)*$E464</f>
        <v>-2.3125809192729139</v>
      </c>
      <c r="V461" s="55">
        <f ca="1">VLOOKUP(CONCATENATE($F461," ",$G461),AllocFactorMatrix,(V$4+1),FALSE)*$E464</f>
        <v>0</v>
      </c>
      <c r="W461" s="55">
        <f ca="1">VLOOKUP(CONCATENATE($F461," ",$G461),AllocFactorMatrix,(W$4+1),FALSE)*$E464</f>
        <v>0</v>
      </c>
      <c r="X461" s="55">
        <f ca="1">VLOOKUP(CONCATENATE($F461," ",$G461),AllocFactorMatrix,(X$4+1),FALSE)*$E464</f>
        <v>0</v>
      </c>
      <c r="Y461" s="55">
        <f t="shared" ca="1" si="655"/>
        <v>-2.3125809192729139</v>
      </c>
      <c r="Z461" s="55">
        <f ca="1">VLOOKUP(CONCATENATE($F461," ",$G461),AllocFactorMatrix,(Z$4+1),FALSE)*$E464</f>
        <v>-17.477026325683589</v>
      </c>
      <c r="AA461" s="55">
        <f ca="1">VLOOKUP(CONCATENATE($F461," ",$G461),AllocFactorMatrix,(AA$4+1),FALSE)*$E464</f>
        <v>0</v>
      </c>
      <c r="AB461" s="55">
        <f t="shared" ca="1" si="652"/>
        <v>-17.477026325683589</v>
      </c>
      <c r="AC461" s="55">
        <f ca="1">VLOOKUP(CONCATENATE($F461," ",$G461),AllocFactorMatrix,(AC$4+1),FALSE)*$E464</f>
        <v>-0.20664087468250583</v>
      </c>
      <c r="AD461" s="55">
        <f ca="1">VLOOKUP(CONCATENATE($F461," ",$G461),AllocFactorMatrix,(AD$4+1),FALSE)*$E464</f>
        <v>-6.3603462268218269</v>
      </c>
      <c r="AE461" s="55">
        <f ca="1">VLOOKUP(CONCATENATE($F461," ",$G461),AllocFactorMatrix,(AE$4+1),FALSE)*$E464</f>
        <v>-1.3189078436257331</v>
      </c>
    </row>
    <row r="462" spans="1:31" s="48" customFormat="1" hidden="1" outlineLevel="1">
      <c r="A462" s="49"/>
      <c r="B462" s="97"/>
      <c r="F462" s="167" t="str">
        <f>F464</f>
        <v>LABOR_M</v>
      </c>
      <c r="G462" s="48" t="str">
        <f>$G$13</f>
        <v>ENERGY</v>
      </c>
      <c r="H462" s="53">
        <f t="shared" ca="1" si="604"/>
        <v>-2379.8708374759153</v>
      </c>
      <c r="I462" s="55">
        <f t="shared" ref="I462:N462" ca="1" si="659">VLOOKUP(CONCATENATE($F462," ",$G462),AllocFactorMatrix,(I$4+1),FALSE)*$E464</f>
        <v>-931.06164307516667</v>
      </c>
      <c r="J462" s="55">
        <f t="shared" ca="1" si="659"/>
        <v>-0.14899533597489387</v>
      </c>
      <c r="K462" s="55">
        <f t="shared" ca="1" si="659"/>
        <v>-0.42961323634320736</v>
      </c>
      <c r="L462" s="55">
        <f t="shared" ca="1" si="659"/>
        <v>-268.47514824764204</v>
      </c>
      <c r="M462" s="55">
        <f t="shared" ca="1" si="659"/>
        <v>-3.7444294254667096</v>
      </c>
      <c r="N462" s="55">
        <f t="shared" ca="1" si="659"/>
        <v>-0.52346806023382109</v>
      </c>
      <c r="O462" s="55">
        <f t="shared" ca="1" si="651"/>
        <v>-272.74304573334257</v>
      </c>
      <c r="P462" s="55">
        <f ca="1">VLOOKUP(CONCATENATE($F462," ",$G462),AllocFactorMatrix,(P$4+1),FALSE)*$E464</f>
        <v>-174.05447549491814</v>
      </c>
      <c r="Q462" s="55">
        <f ca="1">VLOOKUP(CONCATENATE($F462," ",$G462),AllocFactorMatrix,(Q$4+1),FALSE)*$E464</f>
        <v>-31.08584944669591</v>
      </c>
      <c r="R462" s="55">
        <f ca="1">VLOOKUP(CONCATENATE($F462," ",$G462),AllocFactorMatrix,(R$4+1),FALSE)*$E464</f>
        <v>-6.3302173590557835</v>
      </c>
      <c r="S462" s="55">
        <f ca="1">VLOOKUP(CONCATENATE($F462," ",$G462),AllocFactorMatrix,(S$4+1),FALSE)*$E464</f>
        <v>-0.239094451987721</v>
      </c>
      <c r="T462" s="55">
        <f t="shared" ca="1" si="654"/>
        <v>-211.70963675265753</v>
      </c>
      <c r="U462" s="55">
        <f ca="1">VLOOKUP(CONCATENATE($F462," ",$G462),AllocFactorMatrix,(U$4+1),FALSE)*$E464</f>
        <v>-9.1284958264146585</v>
      </c>
      <c r="V462" s="55">
        <f ca="1">VLOOKUP(CONCATENATE($F462," ",$G462),AllocFactorMatrix,(V$4+1),FALSE)*$E464</f>
        <v>-144.32325465977399</v>
      </c>
      <c r="W462" s="55">
        <f ca="1">VLOOKUP(CONCATENATE($F462," ",$G462),AllocFactorMatrix,(W$4+1),FALSE)*$E464</f>
        <v>-620.71082891181277</v>
      </c>
      <c r="X462" s="55">
        <f ca="1">VLOOKUP(CONCATENATE($F462," ",$G462),AllocFactorMatrix,(X$4+1),FALSE)*$E464</f>
        <v>-116.76219008217623</v>
      </c>
      <c r="Y462" s="55">
        <f t="shared" ca="1" si="655"/>
        <v>-890.9247694801777</v>
      </c>
      <c r="Z462" s="55">
        <f ca="1">VLOOKUP(CONCATENATE($F462," ",$G462),AllocFactorMatrix,(Z$4+1),FALSE)*$E464</f>
        <v>-47.880588923522204</v>
      </c>
      <c r="AA462" s="55">
        <f ca="1">VLOOKUP(CONCATENATE($F462," ",$G462),AllocFactorMatrix,(AA$4+1),FALSE)*$E464</f>
        <v>-0.96071446568257934</v>
      </c>
      <c r="AB462" s="55">
        <f t="shared" ca="1" si="652"/>
        <v>-48.841303389204782</v>
      </c>
      <c r="AC462" s="55">
        <f ca="1">VLOOKUP(CONCATENATE($F462," ",$G462),AllocFactorMatrix,(AC$4+1),FALSE)*$E464</f>
        <v>-0.85696142308848156</v>
      </c>
      <c r="AD462" s="55">
        <f ca="1">VLOOKUP(CONCATENATE($F462," ",$G462),AllocFactorMatrix,(AD$4+1),FALSE)*$E464</f>
        <v>-19.195642384319257</v>
      </c>
      <c r="AE462" s="55">
        <f ca="1">VLOOKUP(CONCATENATE($F462," ",$G462),AllocFactorMatrix,(AE$4+1),FALSE)*$E464</f>
        <v>-3.9592266656380044</v>
      </c>
    </row>
    <row r="463" spans="1:31" s="48" customFormat="1" hidden="1" outlineLevel="1">
      <c r="A463" s="49"/>
      <c r="B463" s="97"/>
      <c r="F463" s="167" t="str">
        <f>F464</f>
        <v>LABOR_M</v>
      </c>
      <c r="G463" s="48" t="str">
        <f>$G$14</f>
        <v>CUSTOMER</v>
      </c>
      <c r="H463" s="53">
        <f t="shared" ca="1" si="604"/>
        <v>-1574.9963461616735</v>
      </c>
      <c r="I463" s="55">
        <f t="shared" ref="I463:N463" ca="1" si="660">VLOOKUP(CONCATENATE($F463," ",$G463),AllocFactorMatrix,(I$4+1),FALSE)*$E464</f>
        <v>-1215.8570302230694</v>
      </c>
      <c r="J463" s="55">
        <f t="shared" ca="1" si="660"/>
        <v>-0.245379942443267</v>
      </c>
      <c r="K463" s="55">
        <f t="shared" ca="1" si="660"/>
        <v>-7.1972425445915381E-2</v>
      </c>
      <c r="L463" s="55">
        <f t="shared" ca="1" si="660"/>
        <v>-246.1929216621667</v>
      </c>
      <c r="M463" s="55">
        <f t="shared" ca="1" si="660"/>
        <v>-6.2941924839739638</v>
      </c>
      <c r="N463" s="55">
        <f t="shared" ca="1" si="660"/>
        <v>-1.0148198717977122</v>
      </c>
      <c r="O463" s="55">
        <f t="shared" ca="1" si="651"/>
        <v>-253.50193401793837</v>
      </c>
      <c r="P463" s="55">
        <f ca="1">VLOOKUP(CONCATENATE($F463," ",$G463),AllocFactorMatrix,(P$4+1),FALSE)*$E464</f>
        <v>-10.083636313861033</v>
      </c>
      <c r="Q463" s="55">
        <f ca="1">VLOOKUP(CONCATENATE($F463," ",$G463),AllocFactorMatrix,(Q$4+1),FALSE)*$E464</f>
        <v>-2.4390164946268613</v>
      </c>
      <c r="R463" s="55">
        <f ca="1">VLOOKUP(CONCATENATE($F463," ",$G463),AllocFactorMatrix,(R$4+1),FALSE)*$E464</f>
        <v>-2.4828260822346988</v>
      </c>
      <c r="S463" s="55">
        <f ca="1">VLOOKUP(CONCATENATE($F463," ",$G463),AllocFactorMatrix,(S$4+1),FALSE)*$E464</f>
        <v>-0.30668708544740447</v>
      </c>
      <c r="T463" s="55">
        <f t="shared" ca="1" si="654"/>
        <v>-15.312165976169997</v>
      </c>
      <c r="U463" s="55">
        <f ca="1">VLOOKUP(CONCATENATE($F463," ",$G463),AllocFactorMatrix,(U$4+1),FALSE)*$E464</f>
        <v>-7.6750183257221008E-2</v>
      </c>
      <c r="V463" s="55">
        <f ca="1">VLOOKUP(CONCATENATE($F463," ",$G463),AllocFactorMatrix,(V$4+1),FALSE)*$E464</f>
        <v>-1.7731773761297029</v>
      </c>
      <c r="W463" s="55">
        <f ca="1">VLOOKUP(CONCATENATE($F463," ",$G463),AllocFactorMatrix,(W$4+1),FALSE)*$E464</f>
        <v>-4.1706823325278037</v>
      </c>
      <c r="X463" s="55">
        <f ca="1">VLOOKUP(CONCATENATE($F463," ",$G463),AllocFactorMatrix,(X$4+1),FALSE)*$E464</f>
        <v>-1.2281137609404078</v>
      </c>
      <c r="Y463" s="55">
        <f t="shared" ca="1" si="655"/>
        <v>-7.2487236528551353</v>
      </c>
      <c r="Z463" s="55">
        <f ca="1">VLOOKUP(CONCATENATE($F463," ",$G463),AllocFactorMatrix,(Z$4+1),FALSE)*$E464</f>
        <v>-2.2376710075828687</v>
      </c>
      <c r="AA463" s="55">
        <f ca="1">VLOOKUP(CONCATENATE($F463," ",$G463),AllocFactorMatrix,(AA$4+1),FALSE)*$E464</f>
        <v>-3.3426849092974054E-2</v>
      </c>
      <c r="AB463" s="55">
        <f t="shared" ca="1" si="652"/>
        <v>-2.2710978566758429</v>
      </c>
      <c r="AC463" s="55">
        <f ca="1">VLOOKUP(CONCATENATE($F463," ",$G463),AllocFactorMatrix,(AC$4+1),FALSE)*$E464</f>
        <v>-0.18216430641560308</v>
      </c>
      <c r="AD463" s="55">
        <f ca="1">VLOOKUP(CONCATENATE($F463," ",$G463),AllocFactorMatrix,(AD$4+1),FALSE)*$E464</f>
        <v>-66.188571190314036</v>
      </c>
      <c r="AE463" s="55">
        <f ca="1">VLOOKUP(CONCATENATE($F463," ",$G463),AllocFactorMatrix,(AE$4+1),FALSE)*$E464</f>
        <v>-14.11730657034434</v>
      </c>
    </row>
    <row r="464" spans="1:31" s="48" customFormat="1" collapsed="1">
      <c r="A464" s="49"/>
      <c r="B464" s="97"/>
      <c r="D464" s="48" t="str">
        <f>+D1976</f>
        <v>Adj 19 - Eliminate Advertising Expense A&amp;G</v>
      </c>
      <c r="E464" s="54">
        <f>+ROUND(E1976/8,0)</f>
        <v>-13998</v>
      </c>
      <c r="F464" s="88" t="str">
        <f>+F1976</f>
        <v>LABOR_M</v>
      </c>
      <c r="G464" s="48" t="str">
        <f>$G$15</f>
        <v>TOTAL</v>
      </c>
      <c r="H464" s="53">
        <f t="shared" ca="1" si="604"/>
        <v>-13998.000000000007</v>
      </c>
      <c r="I464" s="55">
        <f t="shared" ref="I464:N464" ca="1" si="661">VLOOKUP(CONCATENATE($F464," ",$G464),AllocFactorMatrix,(I$4+1),FALSE)*$E464</f>
        <v>-7792.4591511478611</v>
      </c>
      <c r="J464" s="55">
        <f t="shared" ca="1" si="661"/>
        <v>-1.5829105404642887</v>
      </c>
      <c r="K464" s="55">
        <f t="shared" ca="1" si="661"/>
        <v>-2.5379511142966811</v>
      </c>
      <c r="L464" s="55">
        <f t="shared" ca="1" si="661"/>
        <v>-1812.5337641501389</v>
      </c>
      <c r="M464" s="55">
        <f t="shared" ca="1" si="661"/>
        <v>-26.397786431801489</v>
      </c>
      <c r="N464" s="55">
        <f t="shared" ca="1" si="661"/>
        <v>-3.2120651970299847</v>
      </c>
      <c r="O464" s="55">
        <f t="shared" ca="1" si="651"/>
        <v>-1842.1436157789703</v>
      </c>
      <c r="P464" s="55">
        <f ca="1">VLOOKUP(CONCATENATE($F464," ",$G464),AllocFactorMatrix,(P$4+1),FALSE)*$E464</f>
        <v>-938.98232697891547</v>
      </c>
      <c r="Q464" s="55">
        <f ca="1">VLOOKUP(CONCATENATE($F464," ",$G464),AllocFactorMatrix,(Q$4+1),FALSE)*$E464</f>
        <v>-158.00535044602222</v>
      </c>
      <c r="R464" s="55">
        <f ca="1">VLOOKUP(CONCATENATE($F464," ",$G464),AllocFactorMatrix,(R$4+1),FALSE)*$E464</f>
        <v>-27.477895572908555</v>
      </c>
      <c r="S464" s="55">
        <f ca="1">VLOOKUP(CONCATENATE($F464," ",$G464),AllocFactorMatrix,(S$4+1),FALSE)*$E464</f>
        <v>-1.2228778469172996</v>
      </c>
      <c r="T464" s="55">
        <f t="shared" ca="1" si="654"/>
        <v>-1125.6884508447636</v>
      </c>
      <c r="U464" s="55">
        <f ca="1">VLOOKUP(CONCATENATE($F464," ",$G464),AllocFactorMatrix,(U$4+1),FALSE)*$E464</f>
        <v>-43.951545728856679</v>
      </c>
      <c r="V464" s="55">
        <f ca="1">VLOOKUP(CONCATENATE($F464," ",$G464),AllocFactorMatrix,(V$4+1),FALSE)*$E464</f>
        <v>-587.14230270301505</v>
      </c>
      <c r="W464" s="55">
        <f ca="1">VLOOKUP(CONCATENATE($F464," ",$G464),AllocFactorMatrix,(W$4+1),FALSE)*$E464</f>
        <v>-1879.8829216873839</v>
      </c>
      <c r="X464" s="55">
        <f ca="1">VLOOKUP(CONCATENATE($F464," ",$G464),AllocFactorMatrix,(X$4+1),FALSE)*$E464</f>
        <v>-335.3498261296798</v>
      </c>
      <c r="Y464" s="55">
        <f t="shared" ca="1" si="655"/>
        <v>-2846.3265962489359</v>
      </c>
      <c r="Z464" s="55">
        <f ca="1">VLOOKUP(CONCATENATE($F464," ",$G464),AllocFactorMatrix,(Z$4+1),FALSE)*$E464</f>
        <v>-258.04825498150331</v>
      </c>
      <c r="AA464" s="55">
        <f ca="1">VLOOKUP(CONCATENATE($F464," ",$G464),AllocFactorMatrix,(AA$4+1),FALSE)*$E464</f>
        <v>-4.8035323894466027</v>
      </c>
      <c r="AB464" s="55">
        <f t="shared" ca="1" si="652"/>
        <v>-262.85178737094992</v>
      </c>
      <c r="AC464" s="55">
        <f ca="1">VLOOKUP(CONCATENATE($F464," ",$G464),AllocFactorMatrix,(AC$4+1),FALSE)*$E464</f>
        <v>-3.7579667473514431</v>
      </c>
      <c r="AD464" s="55">
        <f ca="1">VLOOKUP(CONCATENATE($F464," ",$G464),AllocFactorMatrix,(AD$4+1),FALSE)*$E464</f>
        <v>-99.636882848302292</v>
      </c>
      <c r="AE464" s="55">
        <f ca="1">VLOOKUP(CONCATENATE($F464," ",$G464),AllocFactorMatrix,(AE$4+1),FALSE)*$E464</f>
        <v>-21.014687358098438</v>
      </c>
    </row>
    <row r="465" spans="4:31" hidden="1" outlineLevel="1">
      <c r="E465" s="48"/>
      <c r="F465" s="167" t="str">
        <f>F472</f>
        <v>RB_GUP</v>
      </c>
      <c r="G465" s="48" t="str">
        <f>$G$8</f>
        <v>PRODUCTION</v>
      </c>
      <c r="H465" s="4">
        <f t="shared" ca="1" si="604"/>
        <v>-5006.3421053186221</v>
      </c>
      <c r="I465" s="5">
        <f t="shared" ref="I465:N465" ca="1" si="662">VLOOKUP(CONCATENATE($F465," ",$G465),AllocFactorMatrix,(I$4+1),FALSE)*$E472</f>
        <v>-2574.6162040912591</v>
      </c>
      <c r="J465" s="47">
        <f t="shared" ca="1" si="662"/>
        <v>-0.57598577989386412</v>
      </c>
      <c r="K465" s="47">
        <f t="shared" ca="1" si="662"/>
        <v>-1.0085100309957862</v>
      </c>
      <c r="L465" s="5">
        <f t="shared" ca="1" si="662"/>
        <v>-600.05929411247484</v>
      </c>
      <c r="M465" s="5">
        <f t="shared" ca="1" si="662"/>
        <v>-8.3498174405264898</v>
      </c>
      <c r="N465" s="5">
        <f t="shared" ca="1" si="662"/>
        <v>-1.1629100301358875</v>
      </c>
      <c r="O465" s="5">
        <f t="shared" ref="O465:O472" ca="1" si="663">SUBTOTAL(9,L465:N465)</f>
        <v>-609.57202158313726</v>
      </c>
      <c r="P465" s="5">
        <f ca="1">VLOOKUP(CONCATENATE($F465," ",$G465),AllocFactorMatrix,(P$4+1),FALSE)*$E472</f>
        <v>-356.9108928608108</v>
      </c>
      <c r="Q465" s="5">
        <f ca="1">VLOOKUP(CONCATENATE($F465," ",$G465),AllocFactorMatrix,(Q$4+1),FALSE)*$E472</f>
        <v>-64.050864304394253</v>
      </c>
      <c r="R465" s="5">
        <f ca="1">VLOOKUP(CONCATENATE($F465," ",$G465),AllocFactorMatrix,(R$4+1),FALSE)*$E472</f>
        <v>-12.988861653706982</v>
      </c>
      <c r="S465" s="5">
        <f ca="1">VLOOKUP(CONCATENATE($F465," ",$G465),AllocFactorMatrix,(S$4+1),FALSE)*$E472</f>
        <v>-0.49324614745091849</v>
      </c>
      <c r="T465" s="5">
        <f ca="1">SUBTOTAL(9,P465:S465)</f>
        <v>-434.44386496636298</v>
      </c>
      <c r="U465" s="5">
        <f ca="1">VLOOKUP(CONCATENATE($F465," ",$G465),AllocFactorMatrix,(U$4+1),FALSE)*$E472</f>
        <v>-16.927512761680237</v>
      </c>
      <c r="V465" s="5">
        <f ca="1">VLOOKUP(CONCATENATE($F465," ",$G465),AllocFactorMatrix,(V$4+1),FALSE)*$E472</f>
        <v>-228.53119706831967</v>
      </c>
      <c r="W465" s="5">
        <f ca="1">VLOOKUP(CONCATENATE($F465," ",$G465),AllocFactorMatrix,(W$4+1),FALSE)*$E472</f>
        <v>-874.0400895454311</v>
      </c>
      <c r="X465" s="5">
        <f ca="1">VLOOKUP(CONCATENATE($F465," ",$G465),AllocFactorMatrix,(X$4+1),FALSE)*$E472</f>
        <v>-158.34046867219251</v>
      </c>
      <c r="Y465" s="5">
        <f ca="1">SUBTOTAL(9,U465:X465)</f>
        <v>-1277.8392680476236</v>
      </c>
      <c r="Z465" s="5">
        <f ca="1">VLOOKUP(CONCATENATE($F465," ",$G465),AllocFactorMatrix,(Z$4+1),FALSE)*$E472</f>
        <v>-98.103800286995082</v>
      </c>
      <c r="AA465" s="5">
        <f ca="1">VLOOKUP(CONCATENATE($F465," ",$G465),AllocFactorMatrix,(AA$4+1),FALSE)*$E472</f>
        <v>-1.9593845175066726</v>
      </c>
      <c r="AB465" s="5">
        <f t="shared" ref="AB465:AB488" ca="1" si="664">SUBTOTAL(9,Z465:AA465)</f>
        <v>-100.06318480450176</v>
      </c>
      <c r="AC465" s="5">
        <f ca="1">VLOOKUP(CONCATENATE($F465," ",$G465),AllocFactorMatrix,(AC$4+1),FALSE)*$E472</f>
        <v>-1.2941478384610543</v>
      </c>
      <c r="AD465" s="5">
        <f ca="1">VLOOKUP(CONCATENATE($F465," ",$G465),AllocFactorMatrix,(AD$4+1),FALSE)*$E472</f>
        <v>-5.7493415379454902</v>
      </c>
      <c r="AE465" s="5">
        <f ca="1">VLOOKUP(CONCATENATE($F465," ",$G465),AllocFactorMatrix,(AE$4+1),FALSE)*$E472</f>
        <v>-1.17957663844073</v>
      </c>
    </row>
    <row r="466" spans="4:31" hidden="1" outlineLevel="1">
      <c r="E466" s="48"/>
      <c r="F466" s="167" t="str">
        <f>F472</f>
        <v>RB_GUP</v>
      </c>
      <c r="G466" s="48" t="str">
        <f>$G$9</f>
        <v>BULKTRAN</v>
      </c>
      <c r="H466" s="4">
        <f t="shared" ca="1" si="604"/>
        <v>-2718.7164511311007</v>
      </c>
      <c r="I466" s="5">
        <f t="shared" ref="I466:N466" ca="1" si="665">VLOOKUP(CONCATENATE($F466," ",$G466),AllocFactorMatrix,(I$4+1),FALSE)*$E472</f>
        <v>-1398.156834303302</v>
      </c>
      <c r="J466" s="47">
        <f t="shared" ca="1" si="665"/>
        <v>-0.31279165156360467</v>
      </c>
      <c r="K466" s="47">
        <f t="shared" ca="1" si="665"/>
        <v>-0.54767587885895774</v>
      </c>
      <c r="L466" s="5">
        <f t="shared" ca="1" si="665"/>
        <v>-325.86488103251048</v>
      </c>
      <c r="M466" s="5">
        <f t="shared" ca="1" si="665"/>
        <v>-4.5344056722340165</v>
      </c>
      <c r="N466" s="5">
        <f t="shared" ca="1" si="665"/>
        <v>-0.63152348832832794</v>
      </c>
      <c r="O466" s="5">
        <f t="shared" ca="1" si="663"/>
        <v>-331.03081019307285</v>
      </c>
      <c r="P466" s="5">
        <f ca="1">VLOOKUP(CONCATENATE($F466," ",$G466),AllocFactorMatrix,(P$4+1),FALSE)*$E472</f>
        <v>-193.8220552242544</v>
      </c>
      <c r="Q466" s="5">
        <f ca="1">VLOOKUP(CONCATENATE($F466," ",$G466),AllocFactorMatrix,(Q$4+1),FALSE)*$E472</f>
        <v>-34.783108071764467</v>
      </c>
      <c r="R466" s="5">
        <f ca="1">VLOOKUP(CONCATENATE($F466," ",$G466),AllocFactorMatrix,(R$4+1),FALSE)*$E472</f>
        <v>-7.0536593617690135</v>
      </c>
      <c r="S466" s="5">
        <f ca="1">VLOOKUP(CONCATENATE($F466," ",$G466),AllocFactorMatrix,(S$4+1),FALSE)*$E472</f>
        <v>-0.26785952444344646</v>
      </c>
      <c r="T466" s="5">
        <f t="shared" ref="T466:T472" ca="1" si="666">SUBTOTAL(9,P466:S466)</f>
        <v>-235.92668218223133</v>
      </c>
      <c r="U466" s="5">
        <f ca="1">VLOOKUP(CONCATENATE($F466," ",$G466),AllocFactorMatrix,(U$4+1),FALSE)*$E472</f>
        <v>-9.1925614458148921</v>
      </c>
      <c r="V466" s="5">
        <f ca="1">VLOOKUP(CONCATENATE($F466," ",$G466),AllocFactorMatrix,(V$4+1),FALSE)*$E472</f>
        <v>-124.1048877595195</v>
      </c>
      <c r="W466" s="5">
        <f ca="1">VLOOKUP(CONCATENATE($F466," ",$G466),AllocFactorMatrix,(W$4+1),FALSE)*$E472</f>
        <v>-474.65137627545931</v>
      </c>
      <c r="X466" s="5">
        <f ca="1">VLOOKUP(CONCATENATE($F466," ",$G466),AllocFactorMatrix,(X$4+1),FALSE)*$E472</f>
        <v>-85.987499056759106</v>
      </c>
      <c r="Y466" s="5">
        <f t="shared" ref="Y466:Y472" ca="1" si="667">SUBTOTAL(9,U466:X466)</f>
        <v>-693.93632453755288</v>
      </c>
      <c r="Z466" s="5">
        <f ca="1">VLOOKUP(CONCATENATE($F466," ",$G466),AllocFactorMatrix,(Z$4+1),FALSE)*$E472</f>
        <v>-53.275707122647518</v>
      </c>
      <c r="AA466" s="5">
        <f ca="1">VLOOKUP(CONCATENATE($F466," ",$G466),AllocFactorMatrix,(AA$4+1),FALSE)*$E472</f>
        <v>-1.0640525177409814</v>
      </c>
      <c r="AB466" s="5">
        <f t="shared" ca="1" si="664"/>
        <v>-54.3397596403885</v>
      </c>
      <c r="AC466" s="5">
        <f ca="1">VLOOKUP(CONCATENATE($F466," ",$G466),AllocFactorMatrix,(AC$4+1),FALSE)*$E472</f>
        <v>-0.70279276657540724</v>
      </c>
      <c r="AD466" s="5">
        <f ca="1">VLOOKUP(CONCATENATE($F466," ",$G466),AllocFactorMatrix,(AD$4+1),FALSE)*$E472</f>
        <v>-3.1222056131118086</v>
      </c>
      <c r="AE466" s="5">
        <f ca="1">VLOOKUP(CONCATENATE($F466," ",$G466),AllocFactorMatrix,(AE$4+1),FALSE)*$E472</f>
        <v>-0.64057436444300575</v>
      </c>
    </row>
    <row r="467" spans="4:31" hidden="1" outlineLevel="1">
      <c r="E467" s="48"/>
      <c r="F467" s="167" t="str">
        <f>F472</f>
        <v>RB_GUP</v>
      </c>
      <c r="G467" s="48" t="str">
        <f>$G$10</f>
        <v>SUBTRAN</v>
      </c>
      <c r="H467" s="4">
        <f t="shared" ca="1" si="604"/>
        <v>-752.74100727272514</v>
      </c>
      <c r="I467" s="5">
        <f t="shared" ref="I467:N467" ca="1" si="668">VLOOKUP(CONCATENATE($F467," ",$G467),AllocFactorMatrix,(I$4+1),FALSE)*$E472</f>
        <v>-384.55292922423962</v>
      </c>
      <c r="J467" s="47">
        <f t="shared" ca="1" si="668"/>
        <v>-6.2618612255803049E-2</v>
      </c>
      <c r="K467" s="47">
        <f t="shared" ca="1" si="668"/>
        <v>-0.11654398908695211</v>
      </c>
      <c r="L467" s="5">
        <f t="shared" ca="1" si="668"/>
        <v>-90.120503257599694</v>
      </c>
      <c r="M467" s="5">
        <f t="shared" ca="1" si="668"/>
        <v>-1.2595055722280637</v>
      </c>
      <c r="N467" s="5">
        <f t="shared" ca="1" si="668"/>
        <v>-0.22796465659347728</v>
      </c>
      <c r="O467" s="5">
        <f t="shared" ca="1" si="663"/>
        <v>-91.60797348642123</v>
      </c>
      <c r="P467" s="5">
        <f ca="1">VLOOKUP(CONCATENATE($F467," ",$G467),AllocFactorMatrix,(P$4+1),FALSE)*$E472</f>
        <v>-52.029584410769118</v>
      </c>
      <c r="Q467" s="5">
        <f ca="1">VLOOKUP(CONCATENATE($F467," ",$G467),AllocFactorMatrix,(Q$4+1),FALSE)*$E472</f>
        <v>-9.36323132027748</v>
      </c>
      <c r="R467" s="5">
        <f ca="1">VLOOKUP(CONCATENATE($F467," ",$G467),AllocFactorMatrix,(R$4+1),FALSE)*$E472</f>
        <v>-2.4577760310501797</v>
      </c>
      <c r="S467" s="5">
        <f ca="1">VLOOKUP(CONCATENATE($F467," ",$G467),AllocFactorMatrix,(S$4+1),FALSE)*$E472</f>
        <v>0</v>
      </c>
      <c r="T467" s="5">
        <f t="shared" ca="1" si="666"/>
        <v>-63.850591762096776</v>
      </c>
      <c r="U467" s="5">
        <f ca="1">VLOOKUP(CONCATENATE($F467," ",$G467),AllocFactorMatrix,(U$4+1),FALSE)*$E472</f>
        <v>-2.3486493025834383</v>
      </c>
      <c r="V467" s="5">
        <f ca="1">VLOOKUP(CONCATENATE($F467," ",$G467),AllocFactorMatrix,(V$4+1),FALSE)*$E472</f>
        <v>-32.953827152517654</v>
      </c>
      <c r="W467" s="5">
        <f ca="1">VLOOKUP(CONCATENATE($F467," ",$G467),AllocFactorMatrix,(W$4+1),FALSE)*$E472</f>
        <v>-162.48778801892729</v>
      </c>
      <c r="X467" s="5">
        <f ca="1">VLOOKUP(CONCATENATE($F467," ",$G467),AllocFactorMatrix,(X$4+1),FALSE)*$E472</f>
        <v>0</v>
      </c>
      <c r="Y467" s="5">
        <f t="shared" ca="1" si="667"/>
        <v>-197.79026447402839</v>
      </c>
      <c r="Z467" s="5">
        <f ca="1">VLOOKUP(CONCATENATE($F467," ",$G467),AllocFactorMatrix,(Z$4+1),FALSE)*$E472</f>
        <v>-14.283374302418693</v>
      </c>
      <c r="AA467" s="5">
        <f ca="1">VLOOKUP(CONCATENATE($F467," ",$G467),AllocFactorMatrix,(AA$4+1),FALSE)*$E472</f>
        <v>-0.28678897455173602</v>
      </c>
      <c r="AB467" s="5">
        <f t="shared" ca="1" si="664"/>
        <v>-14.57016327697043</v>
      </c>
      <c r="AC467" s="5">
        <f ca="1">VLOOKUP(CONCATENATE($F467," ",$G467),AllocFactorMatrix,(AC$4+1),FALSE)*$E472</f>
        <v>-0.1899224476258215</v>
      </c>
      <c r="AD467" s="5">
        <f ca="1">VLOOKUP(CONCATENATE($F467," ",$G467),AllocFactorMatrix,(AD$4+1),FALSE)*$E472</f>
        <v>0</v>
      </c>
      <c r="AE467" s="5">
        <f ca="1">VLOOKUP(CONCATENATE($F467," ",$G467),AllocFactorMatrix,(AE$4+1),FALSE)*$E472</f>
        <v>0</v>
      </c>
    </row>
    <row r="468" spans="4:31" hidden="1" outlineLevel="1">
      <c r="E468" s="48"/>
      <c r="F468" s="167" t="str">
        <f>F472</f>
        <v>RB_GUP</v>
      </c>
      <c r="G468" s="48" t="str">
        <f>$G$11</f>
        <v>DISTPRI</v>
      </c>
      <c r="H468" s="4">
        <f t="shared" ca="1" si="604"/>
        <v>-3011.5979607233999</v>
      </c>
      <c r="I468" s="5">
        <f t="shared" ref="I468:N468" ca="1" si="669">VLOOKUP(CONCATENATE($F468," ",$G468),AllocFactorMatrix,(I$4+1),FALSE)*$E472</f>
        <v>-1971.691876013989</v>
      </c>
      <c r="J468" s="47">
        <f t="shared" ca="1" si="669"/>
        <v>-0.32375466527776964</v>
      </c>
      <c r="K468" s="47">
        <f t="shared" ca="1" si="669"/>
        <v>-0.59903886577077359</v>
      </c>
      <c r="L468" s="5">
        <f t="shared" ca="1" si="669"/>
        <v>-461.32356363774227</v>
      </c>
      <c r="M468" s="5">
        <f t="shared" ca="1" si="669"/>
        <v>-6.4465049199452054</v>
      </c>
      <c r="N468" s="5">
        <f t="shared" ca="1" si="669"/>
        <v>0</v>
      </c>
      <c r="O468" s="5">
        <f t="shared" ca="1" si="663"/>
        <v>-467.77006855768747</v>
      </c>
      <c r="P468" s="5">
        <f ca="1">VLOOKUP(CONCATENATE($F468," ",$G468),AllocFactorMatrix,(P$4+1),FALSE)*$E472</f>
        <v>-267.53109260039969</v>
      </c>
      <c r="Q468" s="5">
        <f ca="1">VLOOKUP(CONCATENATE($F468," ",$G468),AllocFactorMatrix,(Q$4+1),FALSE)*$E472</f>
        <v>-48.140713415118462</v>
      </c>
      <c r="R468" s="5">
        <f ca="1">VLOOKUP(CONCATENATE($F468," ",$G468),AllocFactorMatrix,(R$4+1),FALSE)*$E472</f>
        <v>0</v>
      </c>
      <c r="S468" s="5">
        <f ca="1">VLOOKUP(CONCATENATE($F468," ",$G468),AllocFactorMatrix,(S$4+1),FALSE)*$E472</f>
        <v>0</v>
      </c>
      <c r="T468" s="5">
        <f t="shared" ca="1" si="666"/>
        <v>-315.67180601551814</v>
      </c>
      <c r="U468" s="5">
        <f ca="1">VLOOKUP(CONCATENATE($F468," ",$G468),AllocFactorMatrix,(U$4+1),FALSE)*$E472</f>
        <v>-12.114741454003825</v>
      </c>
      <c r="V468" s="5">
        <f ca="1">VLOOKUP(CONCATENATE($F468," ",$G468),AllocFactorMatrix,(V$4+1),FALSE)*$E472</f>
        <v>-167.52098284828892</v>
      </c>
      <c r="W468" s="5">
        <f ca="1">VLOOKUP(CONCATENATE($F468," ",$G468),AllocFactorMatrix,(W$4+1),FALSE)*$E472</f>
        <v>0</v>
      </c>
      <c r="X468" s="5">
        <f ca="1">VLOOKUP(CONCATENATE($F468," ",$G468),AllocFactorMatrix,(X$4+1),FALSE)*$E472</f>
        <v>0</v>
      </c>
      <c r="Y468" s="5">
        <f t="shared" ca="1" si="667"/>
        <v>-179.63572430229274</v>
      </c>
      <c r="Z468" s="5">
        <f ca="1">VLOOKUP(CONCATENATE($F468," ",$G468),AllocFactorMatrix,(Z$4+1),FALSE)*$E472</f>
        <v>-73.463074635488411</v>
      </c>
      <c r="AA468" s="5">
        <f ca="1">VLOOKUP(CONCATENATE($F468," ",$G468),AllocFactorMatrix,(AA$4+1),FALSE)*$E472</f>
        <v>-1.4745197599118343</v>
      </c>
      <c r="AB468" s="5">
        <f t="shared" ca="1" si="664"/>
        <v>-74.937594395400239</v>
      </c>
      <c r="AC468" s="5">
        <f ca="1">VLOOKUP(CONCATENATE($F468," ",$G468),AllocFactorMatrix,(AC$4+1),FALSE)*$E472</f>
        <v>-0.96809790746375557</v>
      </c>
      <c r="AD468" s="5">
        <f ca="1">VLOOKUP(CONCATENATE($F468," ",$G468),AllocFactorMatrix,(AD$4+1),FALSE)*$E472</f>
        <v>0</v>
      </c>
      <c r="AE468" s="5">
        <f ca="1">VLOOKUP(CONCATENATE($F468," ",$G468),AllocFactorMatrix,(AE$4+1),FALSE)*$E472</f>
        <v>0</v>
      </c>
    </row>
    <row r="469" spans="4:31" hidden="1" outlineLevel="1">
      <c r="E469" s="48"/>
      <c r="F469" s="167" t="str">
        <f>F472</f>
        <v>RB_GUP</v>
      </c>
      <c r="G469" s="48" t="str">
        <f>$G$12</f>
        <v>DISTSEC</v>
      </c>
      <c r="H469" s="4">
        <f t="shared" ca="1" si="604"/>
        <v>-1443.7194947710002</v>
      </c>
      <c r="I469" s="5">
        <f t="shared" ref="I469:N469" ca="1" si="670">VLOOKUP(CONCATENATE($F469," ",$G469),AllocFactorMatrix,(I$4+1),FALSE)*$E472</f>
        <v>-1071.1260503720875</v>
      </c>
      <c r="J469" s="47">
        <f t="shared" ca="1" si="670"/>
        <v>-0.26552662702415925</v>
      </c>
      <c r="K469" s="47">
        <f t="shared" ca="1" si="670"/>
        <v>-0.34393015862578108</v>
      </c>
      <c r="L469" s="5">
        <f t="shared" ca="1" si="670"/>
        <v>-215.90346380286073</v>
      </c>
      <c r="M469" s="5">
        <f t="shared" ca="1" si="670"/>
        <v>0</v>
      </c>
      <c r="N469" s="5">
        <f t="shared" ca="1" si="670"/>
        <v>0</v>
      </c>
      <c r="O469" s="5">
        <f t="shared" ca="1" si="663"/>
        <v>-215.90346380286073</v>
      </c>
      <c r="P469" s="5">
        <f ca="1">VLOOKUP(CONCATENATE($F469," ",$G469),AllocFactorMatrix,(P$4+1),FALSE)*$E472</f>
        <v>-107.77767606127482</v>
      </c>
      <c r="Q469" s="5">
        <f ca="1">VLOOKUP(CONCATENATE($F469," ",$G469),AllocFactorMatrix,(Q$4+1),FALSE)*$E472</f>
        <v>0</v>
      </c>
      <c r="R469" s="5">
        <f ca="1">VLOOKUP(CONCATENATE($F469," ",$G469),AllocFactorMatrix,(R$4+1),FALSE)*$E472</f>
        <v>0</v>
      </c>
      <c r="S469" s="5">
        <f ca="1">VLOOKUP(CONCATENATE($F469," ",$G469),AllocFactorMatrix,(S$4+1),FALSE)*$E472</f>
        <v>0</v>
      </c>
      <c r="T469" s="5">
        <f t="shared" ca="1" si="666"/>
        <v>-107.77767606127482</v>
      </c>
      <c r="U469" s="5">
        <f ca="1">VLOOKUP(CONCATENATE($F469," ",$G469),AllocFactorMatrix,(U$4+1),FALSE)*$E472</f>
        <v>-4.0362138068514914</v>
      </c>
      <c r="V469" s="5">
        <f ca="1">VLOOKUP(CONCATENATE($F469," ",$G469),AllocFactorMatrix,(V$4+1),FALSE)*$E472</f>
        <v>0</v>
      </c>
      <c r="W469" s="5">
        <f ca="1">VLOOKUP(CONCATENATE($F469," ",$G469),AllocFactorMatrix,(W$4+1),FALSE)*$E472</f>
        <v>0</v>
      </c>
      <c r="X469" s="5">
        <f ca="1">VLOOKUP(CONCATENATE($F469," ",$G469),AllocFactorMatrix,(X$4+1),FALSE)*$E472</f>
        <v>0</v>
      </c>
      <c r="Y469" s="5">
        <f t="shared" ca="1" si="667"/>
        <v>-4.0362138068514914</v>
      </c>
      <c r="Z469" s="5">
        <f ca="1">VLOOKUP(CONCATENATE($F469," ",$G469),AllocFactorMatrix,(Z$4+1),FALSE)*$E472</f>
        <v>-30.503155314716313</v>
      </c>
      <c r="AA469" s="5">
        <f ca="1">VLOOKUP(CONCATENATE($F469," ",$G469),AllocFactorMatrix,(AA$4+1),FALSE)*$E472</f>
        <v>0</v>
      </c>
      <c r="AB469" s="5">
        <f t="shared" ca="1" si="664"/>
        <v>-30.503155314716313</v>
      </c>
      <c r="AC469" s="5">
        <f ca="1">VLOOKUP(CONCATENATE($F469," ",$G469),AllocFactorMatrix,(AC$4+1),FALSE)*$E472</f>
        <v>-0.36065624536746038</v>
      </c>
      <c r="AD469" s="5">
        <f ca="1">VLOOKUP(CONCATENATE($F469," ",$G469),AllocFactorMatrix,(AD$4+1),FALSE)*$E472</f>
        <v>-11.100894694368296</v>
      </c>
      <c r="AE469" s="5">
        <f ca="1">VLOOKUP(CONCATENATE($F469," ",$G469),AllocFactorMatrix,(AE$4+1),FALSE)*$E472</f>
        <v>-2.3019276878236168</v>
      </c>
    </row>
    <row r="470" spans="4:31" hidden="1" outlineLevel="1">
      <c r="E470" s="48"/>
      <c r="F470" s="167" t="str">
        <f>F472</f>
        <v>RB_GUP</v>
      </c>
      <c r="G470" s="48" t="str">
        <f>$G$13</f>
        <v>ENERGY</v>
      </c>
      <c r="H470" s="4">
        <f t="shared" ca="1" si="604"/>
        <v>-93.467292289448338</v>
      </c>
      <c r="I470" s="5">
        <f t="shared" ref="I470:N470" ca="1" si="671">VLOOKUP(CONCATENATE($F470," ",$G470),AllocFactorMatrix,(I$4+1),FALSE)*$E472</f>
        <v>-36.56661082712283</v>
      </c>
      <c r="J470" s="47">
        <f t="shared" ca="1" si="671"/>
        <v>-5.851658164818749E-3</v>
      </c>
      <c r="K470" s="47">
        <f t="shared" ca="1" si="671"/>
        <v>-1.687267447476036E-2</v>
      </c>
      <c r="L470" s="5">
        <f t="shared" ca="1" si="671"/>
        <v>-10.544120613003352</v>
      </c>
      <c r="M470" s="5">
        <f t="shared" ca="1" si="671"/>
        <v>-0.1470591067616501</v>
      </c>
      <c r="N470" s="5">
        <f t="shared" ca="1" si="671"/>
        <v>-2.0558738491017071E-2</v>
      </c>
      <c r="O470" s="5">
        <f t="shared" ca="1" si="663"/>
        <v>-10.71173845825602</v>
      </c>
      <c r="P470" s="5">
        <f ca="1">VLOOKUP(CONCATENATE($F470," ",$G470),AllocFactorMatrix,(P$4+1),FALSE)*$E472</f>
        <v>-6.8358333902794373</v>
      </c>
      <c r="Q470" s="5">
        <f ca="1">VLOOKUP(CONCATENATE($F470," ",$G470),AllocFactorMatrix,(Q$4+1),FALSE)*$E472</f>
        <v>-1.2208688515977157</v>
      </c>
      <c r="R470" s="5">
        <f ca="1">VLOOKUP(CONCATENATE($F470," ",$G470),AllocFactorMatrix,(R$4+1),FALSE)*$E472</f>
        <v>-0.248613608283939</v>
      </c>
      <c r="S470" s="5">
        <f ca="1">VLOOKUP(CONCATENATE($F470," ",$G470),AllocFactorMatrix,(S$4+1),FALSE)*$E472</f>
        <v>-9.3902201232162318E-3</v>
      </c>
      <c r="T470" s="5">
        <f t="shared" ca="1" si="666"/>
        <v>-8.3147060702843074</v>
      </c>
      <c r="U470" s="5">
        <f ca="1">VLOOKUP(CONCATENATE($F470," ",$G470),AllocFactorMatrix,(U$4+1),FALSE)*$E472</f>
        <v>-0.35851348490636026</v>
      </c>
      <c r="V470" s="5">
        <f ca="1">VLOOKUP(CONCATENATE($F470," ",$G470),AllocFactorMatrix,(V$4+1),FALSE)*$E472</f>
        <v>-5.6681663622369216</v>
      </c>
      <c r="W470" s="5">
        <f ca="1">VLOOKUP(CONCATENATE($F470," ",$G470),AllocFactorMatrix,(W$4+1),FALSE)*$E472</f>
        <v>-24.377860999657443</v>
      </c>
      <c r="X470" s="5">
        <f ca="1">VLOOKUP(CONCATENATE($F470," ",$G470),AllocFactorMatrix,(X$4+1),FALSE)*$E472</f>
        <v>-4.5857302744806399</v>
      </c>
      <c r="Y470" s="5">
        <f t="shared" ca="1" si="667"/>
        <v>-34.990271121281367</v>
      </c>
      <c r="Z470" s="5">
        <f ca="1">VLOOKUP(CONCATENATE($F470," ",$G470),AllocFactorMatrix,(Z$4+1),FALSE)*$E472</f>
        <v>-1.8804671789046474</v>
      </c>
      <c r="AA470" s="5">
        <f ca="1">VLOOKUP(CONCATENATE($F470," ",$G470),AllocFactorMatrix,(AA$4+1),FALSE)*$E472</f>
        <v>-3.773119883509797E-2</v>
      </c>
      <c r="AB470" s="5">
        <f t="shared" ca="1" si="664"/>
        <v>-1.9181983777397453</v>
      </c>
      <c r="AC470" s="5">
        <f ca="1">VLOOKUP(CONCATENATE($F470," ",$G470),AllocFactorMatrix,(AC$4+1),FALSE)*$E472</f>
        <v>-3.3656391158414435E-2</v>
      </c>
      <c r="AD470" s="5">
        <f ca="1">VLOOKUP(CONCATENATE($F470," ",$G470),AllocFactorMatrix,(AD$4+1),FALSE)*$E472</f>
        <v>-0.75389163527957637</v>
      </c>
      <c r="AE470" s="5">
        <f ca="1">VLOOKUP(CONCATENATE($F470," ",$G470),AllocFactorMatrix,(AE$4+1),FALSE)*$E472</f>
        <v>-0.15549507568648063</v>
      </c>
    </row>
    <row r="471" spans="4:31" hidden="1" outlineLevel="1">
      <c r="E471" s="48"/>
      <c r="F471" s="167" t="str">
        <f>F472</f>
        <v>RB_GUP</v>
      </c>
      <c r="G471" s="48" t="str">
        <f>$G$14</f>
        <v>CUSTOMER</v>
      </c>
      <c r="H471" s="4">
        <f t="shared" ca="1" si="604"/>
        <v>-680.41568849370697</v>
      </c>
      <c r="I471" s="5">
        <f t="shared" ref="I471:N471" ca="1" si="672">VLOOKUP(CONCATENATE($F471," ",$G471),AllocFactorMatrix,(I$4+1),FALSE)*$E472</f>
        <v>-336.94609507894222</v>
      </c>
      <c r="J471" s="47">
        <f t="shared" ca="1" si="672"/>
        <v>-6.7993254014823104E-2</v>
      </c>
      <c r="K471" s="47">
        <f t="shared" ca="1" si="672"/>
        <v>-3.6036043495941347E-2</v>
      </c>
      <c r="L471" s="5">
        <f t="shared" ca="1" si="672"/>
        <v>-107.38629501385856</v>
      </c>
      <c r="M471" s="5">
        <f t="shared" ca="1" si="672"/>
        <v>-6.8561925766219458</v>
      </c>
      <c r="N471" s="5">
        <f t="shared" ca="1" si="672"/>
        <v>-1.1531203585975272</v>
      </c>
      <c r="O471" s="5">
        <f t="shared" ca="1" si="663"/>
        <v>-115.39560794907804</v>
      </c>
      <c r="P471" s="5">
        <f ca="1">VLOOKUP(CONCATENATE($F471," ",$G471),AllocFactorMatrix,(P$4+1),FALSE)*$E472</f>
        <v>-8.3631225137916552</v>
      </c>
      <c r="Q471" s="5">
        <f ca="1">VLOOKUP(CONCATENATE($F471," ",$G471),AllocFactorMatrix,(Q$4+1),FALSE)*$E472</f>
        <v>-2.4206068669882175</v>
      </c>
      <c r="R471" s="5">
        <f ca="1">VLOOKUP(CONCATENATE($F471," ",$G471),AllocFactorMatrix,(R$4+1),FALSE)*$E472</f>
        <v>-2.8354691990854839</v>
      </c>
      <c r="S471" s="5">
        <f ca="1">VLOOKUP(CONCATENATE($F471," ",$G471),AllocFactorMatrix,(S$4+1),FALSE)*$E472</f>
        <v>-0.35428494883695877</v>
      </c>
      <c r="T471" s="5">
        <f t="shared" ca="1" si="666"/>
        <v>-13.973483528702316</v>
      </c>
      <c r="U471" s="5">
        <f ca="1">VLOOKUP(CONCATENATE($F471," ",$G471),AllocFactorMatrix,(U$4+1),FALSE)*$E472</f>
        <v>-5.544784717783971E-2</v>
      </c>
      <c r="V471" s="5">
        <f ca="1">VLOOKUP(CONCATENATE($F471," ",$G471),AllocFactorMatrix,(V$4+1),FALSE)*$E472</f>
        <v>-1.7180784247644365</v>
      </c>
      <c r="W471" s="5">
        <f ca="1">VLOOKUP(CONCATENATE($F471," ",$G471),AllocFactorMatrix,(W$4+1),FALSE)*$E472</f>
        <v>-4.7661709858711649</v>
      </c>
      <c r="X471" s="5">
        <f ca="1">VLOOKUP(CONCATENATE($F471," ",$G471),AllocFactorMatrix,(X$4+1),FALSE)*$E472</f>
        <v>-1.4171892295637589</v>
      </c>
      <c r="Y471" s="5">
        <f t="shared" ca="1" si="667"/>
        <v>-7.9568864873771998</v>
      </c>
      <c r="Z471" s="5">
        <f ca="1">VLOOKUP(CONCATENATE($F471," ",$G471),AllocFactorMatrix,(Z$4+1),FALSE)*$E472</f>
        <v>-1.692284682937705</v>
      </c>
      <c r="AA471" s="5">
        <f ca="1">VLOOKUP(CONCATENATE($F471," ",$G471),AllocFactorMatrix,(AA$4+1),FALSE)*$E472</f>
        <v>-3.1687859083209799E-2</v>
      </c>
      <c r="AB471" s="5">
        <f t="shared" ca="1" si="664"/>
        <v>-1.7239725420209147</v>
      </c>
      <c r="AC471" s="5">
        <f ca="1">VLOOKUP(CONCATENATE($F471," ",$G471),AllocFactorMatrix,(AC$4+1),FALSE)*$E472</f>
        <v>-0.163709069997792</v>
      </c>
      <c r="AD471" s="5">
        <f ca="1">VLOOKUP(CONCATENATE($F471," ",$G471),AllocFactorMatrix,(AD$4+1),FALSE)*$E472</f>
        <v>-179.90678441186355</v>
      </c>
      <c r="AE471" s="5">
        <f ca="1">VLOOKUP(CONCATENATE($F471," ",$G471),AllocFactorMatrix,(AE$4+1),FALSE)*$E472</f>
        <v>-24.245120128214204</v>
      </c>
    </row>
    <row r="472" spans="4:31" collapsed="1">
      <c r="D472" s="48" t="str">
        <f>+D1984</f>
        <v>Adj 20 - Annualization of Lease Costs</v>
      </c>
      <c r="E472" s="54">
        <f>+ROUND(E1984/8,0)</f>
        <v>-13707</v>
      </c>
      <c r="F472" s="169" t="str">
        <f>+F1984</f>
        <v>RB_GUP</v>
      </c>
      <c r="G472" s="48" t="str">
        <f>$G$15</f>
        <v>TOTAL</v>
      </c>
      <c r="H472" s="4">
        <f t="shared" ca="1" si="604"/>
        <v>-13707.000000000002</v>
      </c>
      <c r="I472" s="5">
        <f t="shared" ref="I472:N472" ca="1" si="673">VLOOKUP(CONCATENATE($F472," ",$G472),AllocFactorMatrix,(I$4+1),FALSE)*$E472</f>
        <v>-7773.6565999109416</v>
      </c>
      <c r="J472" s="47">
        <f t="shared" ca="1" si="673"/>
        <v>-1.6145222481948425</v>
      </c>
      <c r="K472" s="47">
        <f t="shared" ca="1" si="673"/>
        <v>-2.6686076413089523</v>
      </c>
      <c r="L472" s="5">
        <f t="shared" ca="1" si="673"/>
        <v>-1811.2021214700503</v>
      </c>
      <c r="M472" s="5">
        <f t="shared" ca="1" si="673"/>
        <v>-27.593485288317371</v>
      </c>
      <c r="N472" s="5">
        <f t="shared" ca="1" si="673"/>
        <v>-3.1960772721462369</v>
      </c>
      <c r="O472" s="5">
        <f t="shared" ca="1" si="663"/>
        <v>-1841.9916840305141</v>
      </c>
      <c r="P472" s="5">
        <f ca="1">VLOOKUP(CONCATENATE($F472," ",$G472),AllocFactorMatrix,(P$4+1),FALSE)*$E472</f>
        <v>-993.27025706157985</v>
      </c>
      <c r="Q472" s="5">
        <f ca="1">VLOOKUP(CONCATENATE($F472," ",$G472),AllocFactorMatrix,(Q$4+1),FALSE)*$E472</f>
        <v>-159.9793928301406</v>
      </c>
      <c r="R472" s="5">
        <f ca="1">VLOOKUP(CONCATENATE($F472," ",$G472),AllocFactorMatrix,(R$4+1),FALSE)*$E472</f>
        <v>-25.584379853895594</v>
      </c>
      <c r="S472" s="5">
        <f ca="1">VLOOKUP(CONCATENATE($F472," ",$G472),AllocFactorMatrix,(S$4+1),FALSE)*$E472</f>
        <v>-1.1247808408545401</v>
      </c>
      <c r="T472" s="5">
        <f t="shared" ca="1" si="666"/>
        <v>-1179.9588105864707</v>
      </c>
      <c r="U472" s="5">
        <f ca="1">VLOOKUP(CONCATENATE($F472," ",$G472),AllocFactorMatrix,(U$4+1),FALSE)*$E472</f>
        <v>-45.03364010301808</v>
      </c>
      <c r="V472" s="5">
        <f ca="1">VLOOKUP(CONCATENATE($F472," ",$G472),AllocFactorMatrix,(V$4+1),FALSE)*$E472</f>
        <v>-560.49713961564714</v>
      </c>
      <c r="W472" s="5">
        <f ca="1">VLOOKUP(CONCATENATE($F472," ",$G472),AllocFactorMatrix,(W$4+1),FALSE)*$E472</f>
        <v>-1540.3232858253461</v>
      </c>
      <c r="X472" s="5">
        <f ca="1">VLOOKUP(CONCATENATE($F472," ",$G472),AllocFactorMatrix,(X$4+1),FALSE)*$E472</f>
        <v>-250.33088723299602</v>
      </c>
      <c r="Y472" s="5">
        <f t="shared" ca="1" si="667"/>
        <v>-2396.1849527770073</v>
      </c>
      <c r="Z472" s="5">
        <f ca="1">VLOOKUP(CONCATENATE($F472," ",$G472),AllocFactorMatrix,(Z$4+1),FALSE)*$E472</f>
        <v>-273.20186352410832</v>
      </c>
      <c r="AA472" s="5">
        <f ca="1">VLOOKUP(CONCATENATE($F472," ",$G472),AllocFactorMatrix,(AA$4+1),FALSE)*$E472</f>
        <v>-4.8541648276295311</v>
      </c>
      <c r="AB472" s="5">
        <f t="shared" ca="1" si="664"/>
        <v>-278.05602835173784</v>
      </c>
      <c r="AC472" s="5">
        <f ca="1">VLOOKUP(CONCATENATE($F472," ",$G472),AllocFactorMatrix,(AC$4+1),FALSE)*$E472</f>
        <v>-3.712982666649705</v>
      </c>
      <c r="AD472" s="5">
        <f ca="1">VLOOKUP(CONCATENATE($F472," ",$G472),AllocFactorMatrix,(AD$4+1),FALSE)*$E472</f>
        <v>-200.63311789256872</v>
      </c>
      <c r="AE472" s="5">
        <f ca="1">VLOOKUP(CONCATENATE($F472," ",$G472),AllocFactorMatrix,(AE$4+1),FALSE)*$E472</f>
        <v>-28.522693894608036</v>
      </c>
    </row>
    <row r="473" spans="4:31" hidden="1" outlineLevel="1">
      <c r="E473" s="48"/>
      <c r="F473" s="167" t="str">
        <f>F480</f>
        <v>LABOR_M</v>
      </c>
      <c r="G473" s="48" t="str">
        <f>$G$8</f>
        <v>PRODUCTION</v>
      </c>
      <c r="H473" s="4">
        <f t="shared" ca="1" si="604"/>
        <v>-469.69787867906888</v>
      </c>
      <c r="I473" s="5">
        <f t="shared" ref="I473:N473" ca="1" si="674">VLOOKUP(CONCATENATE($F473," ",$G473),AllocFactorMatrix,(I$4+1),FALSE)*$E480</f>
        <v>-241.5519642953879</v>
      </c>
      <c r="J473" s="47">
        <f t="shared" ca="1" si="674"/>
        <v>-5.4039315187438292E-2</v>
      </c>
      <c r="K473" s="47">
        <f t="shared" ca="1" si="674"/>
        <v>-9.46189877200041E-2</v>
      </c>
      <c r="L473" s="5">
        <f t="shared" ca="1" si="674"/>
        <v>-56.297906055373545</v>
      </c>
      <c r="M473" s="5">
        <f t="shared" ca="1" si="674"/>
        <v>-0.78338464624825754</v>
      </c>
      <c r="N473" s="5">
        <f t="shared" ca="1" si="674"/>
        <v>-0.10910488391697203</v>
      </c>
      <c r="O473" s="5">
        <f t="shared" ref="O473:O480" ca="1" si="675">SUBTOTAL(9,L473:N473)</f>
        <v>-57.190395585538774</v>
      </c>
      <c r="P473" s="5">
        <f ca="1">VLOOKUP(CONCATENATE($F473," ",$G473),AllocFactorMatrix,(P$4+1),FALSE)*$E480</f>
        <v>-33.485584030719352</v>
      </c>
      <c r="Q473" s="5">
        <f ca="1">VLOOKUP(CONCATENATE($F473," ",$G473),AllocFactorMatrix,(Q$4+1),FALSE)*$E480</f>
        <v>-6.0092887098893399</v>
      </c>
      <c r="R473" s="5">
        <f ca="1">VLOOKUP(CONCATENATE($F473," ",$G473),AllocFactorMatrix,(R$4+1),FALSE)*$E480</f>
        <v>-1.2186224266856787</v>
      </c>
      <c r="S473" s="5">
        <f ca="1">VLOOKUP(CONCATENATE($F473," ",$G473),AllocFactorMatrix,(S$4+1),FALSE)*$E480</f>
        <v>-4.627663556555428E-2</v>
      </c>
      <c r="T473" s="5">
        <f ca="1">SUBTOTAL(9,P473:S473)</f>
        <v>-40.759771802859923</v>
      </c>
      <c r="U473" s="5">
        <f ca="1">VLOOKUP(CONCATENATE($F473," ",$G473),AllocFactorMatrix,(U$4+1),FALSE)*$E480</f>
        <v>-1.5881489255453216</v>
      </c>
      <c r="V473" s="5">
        <f ca="1">VLOOKUP(CONCATENATE($F473," ",$G473),AllocFactorMatrix,(V$4+1),FALSE)*$E480</f>
        <v>-21.44092757083893</v>
      </c>
      <c r="W473" s="5">
        <f ca="1">VLOOKUP(CONCATENATE($F473," ",$G473),AllocFactorMatrix,(W$4+1),FALSE)*$E480</f>
        <v>-82.002940930426959</v>
      </c>
      <c r="X473" s="5">
        <f ca="1">VLOOKUP(CONCATENATE($F473," ",$G473),AllocFactorMatrix,(X$4+1),FALSE)*$E480</f>
        <v>-14.855593301418029</v>
      </c>
      <c r="Y473" s="5">
        <f ca="1">SUBTOTAL(9,U473:X473)</f>
        <v>-119.88761072822923</v>
      </c>
      <c r="Z473" s="5">
        <f ca="1">VLOOKUP(CONCATENATE($F473," ",$G473),AllocFactorMatrix,(Z$4+1),FALSE)*$E480</f>
        <v>-9.2041546334205062</v>
      </c>
      <c r="AA473" s="5">
        <f ca="1">VLOOKUP(CONCATENATE($F473," ",$G473),AllocFactorMatrix,(AA$4+1),FALSE)*$E480</f>
        <v>-0.18383057570351993</v>
      </c>
      <c r="AB473" s="5">
        <f t="shared" ca="1" si="664"/>
        <v>-9.387985209124027</v>
      </c>
      <c r="AC473" s="5">
        <f ca="1">VLOOKUP(CONCATENATE($F473," ",$G473),AllocFactorMatrix,(AC$4+1),FALSE)*$E480</f>
        <v>-0.12141769012878376</v>
      </c>
      <c r="AD473" s="5">
        <f ca="1">VLOOKUP(CONCATENATE($F473," ",$G473),AllocFactorMatrix,(AD$4+1),FALSE)*$E480</f>
        <v>-0.53940651025537234</v>
      </c>
      <c r="AE473" s="5">
        <f ca="1">VLOOKUP(CONCATENATE($F473," ",$G473),AllocFactorMatrix,(AE$4+1),FALSE)*$E480</f>
        <v>-0.11066855463720573</v>
      </c>
    </row>
    <row r="474" spans="4:31" hidden="1" outlineLevel="1">
      <c r="E474" s="48"/>
      <c r="F474" s="167" t="str">
        <f>F480</f>
        <v>LABOR_M</v>
      </c>
      <c r="G474" s="48" t="str">
        <f>$G$9</f>
        <v>BULKTRAN</v>
      </c>
      <c r="H474" s="4">
        <f t="shared" ca="1" si="604"/>
        <v>-72.806886482578193</v>
      </c>
      <c r="I474" s="5">
        <f t="shared" ref="I474:N474" ca="1" si="676">VLOOKUP(CONCATENATE($F474," ",$G474),AllocFactorMatrix,(I$4+1),FALSE)*$E480</f>
        <v>-37.442465130046912</v>
      </c>
      <c r="J474" s="47">
        <f t="shared" ca="1" si="676"/>
        <v>-8.3765213024016086E-3</v>
      </c>
      <c r="K474" s="47">
        <f t="shared" ca="1" si="676"/>
        <v>-1.4666691528180752E-2</v>
      </c>
      <c r="L474" s="5">
        <f t="shared" ca="1" si="676"/>
        <v>-8.7266207522752257</v>
      </c>
      <c r="M474" s="5">
        <f t="shared" ca="1" si="676"/>
        <v>-0.12143081670284113</v>
      </c>
      <c r="N474" s="5">
        <f t="shared" ca="1" si="676"/>
        <v>-1.6912120021443555E-2</v>
      </c>
      <c r="O474" s="5">
        <f t="shared" ca="1" si="675"/>
        <v>-8.8649636889995094</v>
      </c>
      <c r="P474" s="5">
        <f ca="1">VLOOKUP(CONCATENATE($F474," ",$G474),AllocFactorMatrix,(P$4+1),FALSE)*$E480</f>
        <v>-5.190530394098742</v>
      </c>
      <c r="Q474" s="5">
        <f ca="1">VLOOKUP(CONCATENATE($F474," ",$G474),AllocFactorMatrix,(Q$4+1),FALSE)*$E480</f>
        <v>-0.93148728321358931</v>
      </c>
      <c r="R474" s="5">
        <f ca="1">VLOOKUP(CONCATENATE($F474," ",$G474),AllocFactorMatrix,(R$4+1),FALSE)*$E480</f>
        <v>-0.1888961153802669</v>
      </c>
      <c r="S474" s="5">
        <f ca="1">VLOOKUP(CONCATENATE($F474," ",$G474),AllocFactorMatrix,(S$4+1),FALSE)*$E480</f>
        <v>-7.1732445585922068E-3</v>
      </c>
      <c r="T474" s="5">
        <f t="shared" ref="T474:T480" ca="1" si="677">SUBTOTAL(9,P474:S474)</f>
        <v>-6.3180870372511899</v>
      </c>
      <c r="U474" s="5">
        <f ca="1">VLOOKUP(CONCATENATE($F474," ",$G474),AllocFactorMatrix,(U$4+1),FALSE)*$E480</f>
        <v>-0.24617564564010247</v>
      </c>
      <c r="V474" s="5">
        <f ca="1">VLOOKUP(CONCATENATE($F474," ",$G474),AllocFactorMatrix,(V$4+1),FALSE)*$E480</f>
        <v>-3.32351337017186</v>
      </c>
      <c r="W474" s="5">
        <f ca="1">VLOOKUP(CONCATENATE($F474," ",$G474),AllocFactorMatrix,(W$4+1),FALSE)*$E480</f>
        <v>-12.711104483481273</v>
      </c>
      <c r="X474" s="5">
        <f ca="1">VLOOKUP(CONCATENATE($F474," ",$G474),AllocFactorMatrix,(X$4+1),FALSE)*$E480</f>
        <v>-2.3027344687385862</v>
      </c>
      <c r="Y474" s="5">
        <f t="shared" ref="Y474:Y480" ca="1" si="678">SUBTOTAL(9,U474:X474)</f>
        <v>-18.58352796803182</v>
      </c>
      <c r="Z474" s="5">
        <f ca="1">VLOOKUP(CONCATENATE($F474," ",$G474),AllocFactorMatrix,(Z$4+1),FALSE)*$E480</f>
        <v>-1.4267167725946224</v>
      </c>
      <c r="AA474" s="5">
        <f ca="1">VLOOKUP(CONCATENATE($F474," ",$G474),AllocFactorMatrix,(AA$4+1),FALSE)*$E480</f>
        <v>-2.8495193324937572E-2</v>
      </c>
      <c r="AB474" s="5">
        <f t="shared" ca="1" si="664"/>
        <v>-1.4552119659195599</v>
      </c>
      <c r="AC474" s="5">
        <f ca="1">VLOOKUP(CONCATENATE($F474," ",$G474),AllocFactorMatrix,(AC$4+1),FALSE)*$E480</f>
        <v>-1.8820702377971198E-2</v>
      </c>
      <c r="AD474" s="5">
        <f ca="1">VLOOKUP(CONCATENATE($F474," ",$G474),AllocFactorMatrix,(AD$4+1),FALSE)*$E480</f>
        <v>-8.361227576878219E-2</v>
      </c>
      <c r="AE474" s="5">
        <f ca="1">VLOOKUP(CONCATENATE($F474," ",$G474),AllocFactorMatrix,(AE$4+1),FALSE)*$E480</f>
        <v>-1.7154501351638925E-2</v>
      </c>
    </row>
    <row r="475" spans="4:31" hidden="1" outlineLevel="1">
      <c r="E475" s="48"/>
      <c r="F475" s="167" t="str">
        <f>F480</f>
        <v>LABOR_M</v>
      </c>
      <c r="G475" s="48" t="str">
        <f>$G$10</f>
        <v>SUBTRAN</v>
      </c>
      <c r="H475" s="4">
        <f t="shared" ca="1" si="604"/>
        <v>-20.177642869373521</v>
      </c>
      <c r="I475" s="5">
        <f t="shared" ref="I475:N475" ca="1" si="679">VLOOKUP(CONCATENATE($F475," ",$G475),AllocFactorMatrix,(I$4+1),FALSE)*$E480</f>
        <v>-10.308155919884483</v>
      </c>
      <c r="J475" s="47">
        <f t="shared" ca="1" si="679"/>
        <v>-1.678526854344189E-3</v>
      </c>
      <c r="K475" s="47">
        <f t="shared" ca="1" si="679"/>
        <v>-3.1240266806889538E-3</v>
      </c>
      <c r="L475" s="5">
        <f t="shared" ca="1" si="679"/>
        <v>-2.4157303938155432</v>
      </c>
      <c r="M475" s="5">
        <f t="shared" ca="1" si="679"/>
        <v>-3.3761749901843739E-2</v>
      </c>
      <c r="N475" s="5">
        <f t="shared" ca="1" si="679"/>
        <v>-6.1107198666486224E-3</v>
      </c>
      <c r="O475" s="5">
        <f t="shared" ca="1" si="675"/>
        <v>-2.4556028635840357</v>
      </c>
      <c r="P475" s="5">
        <f ca="1">VLOOKUP(CONCATENATE($F475," ",$G475),AllocFactorMatrix,(P$4+1),FALSE)*$E480</f>
        <v>-1.3946820523118564</v>
      </c>
      <c r="Q475" s="5">
        <f ca="1">VLOOKUP(CONCATENATE($F475," ",$G475),AllocFactorMatrix,(Q$4+1),FALSE)*$E480</f>
        <v>-0.25098664196388148</v>
      </c>
      <c r="R475" s="5">
        <f ca="1">VLOOKUP(CONCATENATE($F475," ",$G475),AllocFactorMatrix,(R$4+1),FALSE)*$E480</f>
        <v>-6.5882058408263042E-2</v>
      </c>
      <c r="S475" s="5">
        <f ca="1">VLOOKUP(CONCATENATE($F475," ",$G475),AllocFactorMatrix,(S$4+1),FALSE)*$E480</f>
        <v>0</v>
      </c>
      <c r="T475" s="5">
        <f t="shared" ca="1" si="677"/>
        <v>-1.711550752684001</v>
      </c>
      <c r="U475" s="5">
        <f ca="1">VLOOKUP(CONCATENATE($F475," ",$G475),AllocFactorMatrix,(U$4+1),FALSE)*$E480</f>
        <v>-6.2956855538709361E-2</v>
      </c>
      <c r="V475" s="5">
        <f ca="1">VLOOKUP(CONCATENATE($F475," ",$G475),AllocFactorMatrix,(V$4+1),FALSE)*$E480</f>
        <v>-0.88334573118540116</v>
      </c>
      <c r="W475" s="5">
        <f ca="1">VLOOKUP(CONCATENATE($F475," ",$G475),AllocFactorMatrix,(W$4+1),FALSE)*$E480</f>
        <v>-4.3555758562420177</v>
      </c>
      <c r="X475" s="5">
        <f ca="1">VLOOKUP(CONCATENATE($F475," ",$G475),AllocFactorMatrix,(X$4+1),FALSE)*$E480</f>
        <v>0</v>
      </c>
      <c r="Y475" s="5">
        <f t="shared" ca="1" si="678"/>
        <v>-5.3018784429661281</v>
      </c>
      <c r="Z475" s="5">
        <f ca="1">VLOOKUP(CONCATENATE($F475," ",$G475),AllocFactorMatrix,(Z$4+1),FALSE)*$E480</f>
        <v>-0.3828738209546898</v>
      </c>
      <c r="AA475" s="5">
        <f ca="1">VLOOKUP(CONCATENATE($F475," ",$G475),AllocFactorMatrix,(AA$4+1),FALSE)*$E480</f>
        <v>-7.6875385444255002E-3</v>
      </c>
      <c r="AB475" s="5">
        <f t="shared" ca="1" si="664"/>
        <v>-0.3905613594991153</v>
      </c>
      <c r="AC475" s="5">
        <f ca="1">VLOOKUP(CONCATENATE($F475," ",$G475),AllocFactorMatrix,(AC$4+1),FALSE)*$E480</f>
        <v>-5.090977220645383E-3</v>
      </c>
      <c r="AD475" s="5">
        <f ca="1">VLOOKUP(CONCATENATE($F475," ",$G475),AllocFactorMatrix,(AD$4+1),FALSE)*$E480</f>
        <v>0</v>
      </c>
      <c r="AE475" s="5">
        <f ca="1">VLOOKUP(CONCATENATE($F475," ",$G475),AllocFactorMatrix,(AE$4+1),FALSE)*$E480</f>
        <v>0</v>
      </c>
    </row>
    <row r="476" spans="4:31" hidden="1" outlineLevel="1">
      <c r="E476" s="48"/>
      <c r="F476" s="167" t="str">
        <f>F480</f>
        <v>LABOR_M</v>
      </c>
      <c r="G476" s="48" t="str">
        <f>$G$11</f>
        <v>DISTPRI</v>
      </c>
      <c r="H476" s="4">
        <f t="shared" ca="1" si="604"/>
        <v>-164.82267407264601</v>
      </c>
      <c r="I476" s="5">
        <f t="shared" ref="I476:N476" ca="1" si="680">VLOOKUP(CONCATENATE($F476," ",$G476),AllocFactorMatrix,(I$4+1),FALSE)*$E480</f>
        <v>-107.90933308172245</v>
      </c>
      <c r="J476" s="47">
        <f t="shared" ca="1" si="680"/>
        <v>-1.7718868976043054E-2</v>
      </c>
      <c r="K476" s="47">
        <f t="shared" ca="1" si="680"/>
        <v>-3.2784982928487257E-2</v>
      </c>
      <c r="L476" s="5">
        <f t="shared" ca="1" si="680"/>
        <v>-25.247919663629588</v>
      </c>
      <c r="M476" s="5">
        <f t="shared" ca="1" si="680"/>
        <v>-0.35281275694336428</v>
      </c>
      <c r="N476" s="5">
        <f t="shared" ca="1" si="680"/>
        <v>0</v>
      </c>
      <c r="O476" s="5">
        <f t="shared" ca="1" si="675"/>
        <v>-25.600732420572953</v>
      </c>
      <c r="P476" s="5">
        <f ca="1">VLOOKUP(CONCATENATE($F476," ",$G476),AllocFactorMatrix,(P$4+1),FALSE)*$E480</f>
        <v>-14.641791718235407</v>
      </c>
      <c r="Q476" s="5">
        <f ca="1">VLOOKUP(CONCATENATE($F476," ",$G476),AllocFactorMatrix,(Q$4+1),FALSE)*$E480</f>
        <v>-2.6347079591389999</v>
      </c>
      <c r="R476" s="5">
        <f ca="1">VLOOKUP(CONCATENATE($F476," ",$G476),AllocFactorMatrix,(R$4+1),FALSE)*$E480</f>
        <v>0</v>
      </c>
      <c r="S476" s="5">
        <f ca="1">VLOOKUP(CONCATENATE($F476," ",$G476),AllocFactorMatrix,(S$4+1),FALSE)*$E480</f>
        <v>0</v>
      </c>
      <c r="T476" s="5">
        <f t="shared" ca="1" si="677"/>
        <v>-17.276499677374407</v>
      </c>
      <c r="U476" s="5">
        <f ca="1">VLOOKUP(CONCATENATE($F476," ",$G476),AllocFactorMatrix,(U$4+1),FALSE)*$E480</f>
        <v>-0.66303142324747999</v>
      </c>
      <c r="V476" s="5">
        <f ca="1">VLOOKUP(CONCATENATE($F476," ",$G476),AllocFactorMatrix,(V$4+1),FALSE)*$E480</f>
        <v>-9.1683075617770928</v>
      </c>
      <c r="W476" s="5">
        <f ca="1">VLOOKUP(CONCATENATE($F476," ",$G476),AllocFactorMatrix,(W$4+1),FALSE)*$E480</f>
        <v>0</v>
      </c>
      <c r="X476" s="5">
        <f ca="1">VLOOKUP(CONCATENATE($F476," ",$G476),AllocFactorMatrix,(X$4+1),FALSE)*$E480</f>
        <v>0</v>
      </c>
      <c r="Y476" s="5">
        <f t="shared" ca="1" si="678"/>
        <v>-9.8313389850245727</v>
      </c>
      <c r="Z476" s="5">
        <f ca="1">VLOOKUP(CONCATENATE($F476," ",$G476),AllocFactorMatrix,(Z$4+1),FALSE)*$E480</f>
        <v>-4.0205832800175871</v>
      </c>
      <c r="AA476" s="5">
        <f ca="1">VLOOKUP(CONCATENATE($F476," ",$G476),AllocFactorMatrix,(AA$4+1),FALSE)*$E480</f>
        <v>-8.0699446928582164E-2</v>
      </c>
      <c r="AB476" s="5">
        <f t="shared" ca="1" si="664"/>
        <v>-4.1012827269461694</v>
      </c>
      <c r="AC476" s="5">
        <f ca="1">VLOOKUP(CONCATENATE($F476," ",$G476),AllocFactorMatrix,(AC$4+1),FALSE)*$E480</f>
        <v>-5.2983329100800981E-2</v>
      </c>
      <c r="AD476" s="5">
        <f ca="1">VLOOKUP(CONCATENATE($F476," ",$G476),AllocFactorMatrix,(AD$4+1),FALSE)*$E480</f>
        <v>0</v>
      </c>
      <c r="AE476" s="5">
        <f ca="1">VLOOKUP(CONCATENATE($F476," ",$G476),AllocFactorMatrix,(AE$4+1),FALSE)*$E480</f>
        <v>0</v>
      </c>
    </row>
    <row r="477" spans="4:31" hidden="1" outlineLevel="1">
      <c r="E477" s="48"/>
      <c r="F477" s="167" t="str">
        <f>F480</f>
        <v>LABOR_M</v>
      </c>
      <c r="G477" s="48" t="str">
        <f>$G$12</f>
        <v>DISTSEC</v>
      </c>
      <c r="H477" s="4">
        <f t="shared" ca="1" si="604"/>
        <v>-65.298301385436901</v>
      </c>
      <c r="I477" s="5">
        <f t="shared" ref="I477:N477" ca="1" si="681">VLOOKUP(CONCATENATE($F477," ",$G477),AllocFactorMatrix,(I$4+1),FALSE)*$E480</f>
        <v>-48.446191876132673</v>
      </c>
      <c r="J477" s="47">
        <f t="shared" ca="1" si="681"/>
        <v>-1.2009561261782516E-2</v>
      </c>
      <c r="K477" s="47">
        <f t="shared" ca="1" si="681"/>
        <v>-1.5555691555615935E-2</v>
      </c>
      <c r="L477" s="5">
        <f t="shared" ca="1" si="681"/>
        <v>-9.7651444762094659</v>
      </c>
      <c r="M477" s="5">
        <f t="shared" ca="1" si="681"/>
        <v>0</v>
      </c>
      <c r="N477" s="5">
        <f t="shared" ca="1" si="681"/>
        <v>0</v>
      </c>
      <c r="O477" s="5">
        <f t="shared" ca="1" si="675"/>
        <v>-9.7651444762094659</v>
      </c>
      <c r="P477" s="5">
        <f ca="1">VLOOKUP(CONCATENATE($F477," ",$G477),AllocFactorMatrix,(P$4+1),FALSE)*$E480</f>
        <v>-4.8746998288524237</v>
      </c>
      <c r="Q477" s="5">
        <f ca="1">VLOOKUP(CONCATENATE($F477," ",$G477),AllocFactorMatrix,(Q$4+1),FALSE)*$E480</f>
        <v>0</v>
      </c>
      <c r="R477" s="5">
        <f ca="1">VLOOKUP(CONCATENATE($F477," ",$G477),AllocFactorMatrix,(R$4+1),FALSE)*$E480</f>
        <v>0</v>
      </c>
      <c r="S477" s="5">
        <f ca="1">VLOOKUP(CONCATENATE($F477," ",$G477),AllocFactorMatrix,(S$4+1),FALSE)*$E480</f>
        <v>0</v>
      </c>
      <c r="T477" s="5">
        <f t="shared" ca="1" si="677"/>
        <v>-4.8746998288524237</v>
      </c>
      <c r="U477" s="5">
        <f ca="1">VLOOKUP(CONCATENATE($F477," ",$G477),AllocFactorMatrix,(U$4+1),FALSE)*$E480</f>
        <v>-0.18255478752654447</v>
      </c>
      <c r="V477" s="5">
        <f ca="1">VLOOKUP(CONCATENATE($F477," ",$G477),AllocFactorMatrix,(V$4+1),FALSE)*$E480</f>
        <v>0</v>
      </c>
      <c r="W477" s="5">
        <f ca="1">VLOOKUP(CONCATENATE($F477," ",$G477),AllocFactorMatrix,(W$4+1),FALSE)*$E480</f>
        <v>0</v>
      </c>
      <c r="X477" s="5">
        <f ca="1">VLOOKUP(CONCATENATE($F477," ",$G477),AllocFactorMatrix,(X$4+1),FALSE)*$E480</f>
        <v>0</v>
      </c>
      <c r="Y477" s="5">
        <f t="shared" ca="1" si="678"/>
        <v>-0.18255478752654447</v>
      </c>
      <c r="Z477" s="5">
        <f ca="1">VLOOKUP(CONCATENATE($F477," ",$G477),AllocFactorMatrix,(Z$4+1),FALSE)*$E480</f>
        <v>-1.3796338112502047</v>
      </c>
      <c r="AA477" s="5">
        <f ca="1">VLOOKUP(CONCATENATE($F477," ",$G477),AllocFactorMatrix,(AA$4+1),FALSE)*$E480</f>
        <v>0</v>
      </c>
      <c r="AB477" s="5">
        <f t="shared" ca="1" si="664"/>
        <v>-1.3796338112502047</v>
      </c>
      <c r="AC477" s="5">
        <f ca="1">VLOOKUP(CONCATENATE($F477," ",$G477),AllocFactorMatrix,(AC$4+1),FALSE)*$E480</f>
        <v>-1.6312199351633729E-2</v>
      </c>
      <c r="AD477" s="5">
        <f ca="1">VLOOKUP(CONCATENATE($F477," ",$G477),AllocFactorMatrix,(AD$4+1),FALSE)*$E480</f>
        <v>-0.50208476786956124</v>
      </c>
      <c r="AE477" s="5">
        <f ca="1">VLOOKUP(CONCATENATE($F477," ",$G477),AllocFactorMatrix,(AE$4+1),FALSE)*$E480</f>
        <v>-0.10411438542694922</v>
      </c>
    </row>
    <row r="478" spans="4:31" hidden="1" outlineLevel="1">
      <c r="E478" s="48"/>
      <c r="F478" s="167" t="str">
        <f>F480</f>
        <v>LABOR_M</v>
      </c>
      <c r="G478" s="48" t="str">
        <f>$G$13</f>
        <v>ENERGY</v>
      </c>
      <c r="H478" s="4">
        <f t="shared" ca="1" si="604"/>
        <v>-187.8666434784173</v>
      </c>
      <c r="I478" s="5">
        <f t="shared" ref="I478:N478" ca="1" si="682">VLOOKUP(CONCATENATE($F478," ",$G478),AllocFactorMatrix,(I$4+1),FALSE)*$E480</f>
        <v>-73.497865094874925</v>
      </c>
      <c r="J478" s="47">
        <f t="shared" ca="1" si="682"/>
        <v>-1.1761669256483621E-2</v>
      </c>
      <c r="K478" s="47">
        <f t="shared" ca="1" si="682"/>
        <v>-3.3913603811919144E-2</v>
      </c>
      <c r="L478" s="5">
        <f t="shared" ca="1" si="682"/>
        <v>-21.19338754205204</v>
      </c>
      <c r="M478" s="5">
        <f t="shared" ca="1" si="682"/>
        <v>-0.2955846917517298</v>
      </c>
      <c r="N478" s="5">
        <f t="shared" ca="1" si="682"/>
        <v>-4.1322489395511669E-2</v>
      </c>
      <c r="O478" s="5">
        <f t="shared" ca="1" si="675"/>
        <v>-21.530294723199283</v>
      </c>
      <c r="P478" s="5">
        <f ca="1">VLOOKUP(CONCATENATE($F478," ",$G478),AllocFactorMatrix,(P$4+1),FALSE)*$E480</f>
        <v>-13.739833934982464</v>
      </c>
      <c r="Q478" s="5">
        <f ca="1">VLOOKUP(CONCATENATE($F478," ",$G478),AllocFactorMatrix,(Q$4+1),FALSE)*$E480</f>
        <v>-2.4539122473638364</v>
      </c>
      <c r="R478" s="5">
        <f ca="1">VLOOKUP(CONCATENATE($F478," ",$G478),AllocFactorMatrix,(R$4+1),FALSE)*$E480</f>
        <v>-0.49970639961113311</v>
      </c>
      <c r="S478" s="5">
        <f ca="1">VLOOKUP(CONCATENATE($F478," ",$G478),AllocFactorMatrix,(S$4+1),FALSE)*$E480</f>
        <v>-1.8874079829006407E-2</v>
      </c>
      <c r="T478" s="5">
        <f t="shared" ca="1" si="677"/>
        <v>-16.712326661786438</v>
      </c>
      <c r="U478" s="5">
        <f ca="1">VLOOKUP(CONCATENATE($F478," ",$G478),AllocFactorMatrix,(U$4+1),FALSE)*$E480</f>
        <v>-0.72060207802458898</v>
      </c>
      <c r="V478" s="5">
        <f ca="1">VLOOKUP(CONCATENATE($F478," ",$G478),AllocFactorMatrix,(V$4+1),FALSE)*$E480</f>
        <v>-11.392855865055742</v>
      </c>
      <c r="W478" s="5">
        <f ca="1">VLOOKUP(CONCATENATE($F478," ",$G478),AllocFactorMatrix,(W$4+1),FALSE)*$E480</f>
        <v>-48.998818827514867</v>
      </c>
      <c r="X478" s="5">
        <f ca="1">VLOOKUP(CONCATENATE($F478," ",$G478),AllocFactorMatrix,(X$4+1),FALSE)*$E480</f>
        <v>-9.2171896014291139</v>
      </c>
      <c r="Y478" s="5">
        <f t="shared" ca="1" si="678"/>
        <v>-70.329466372024314</v>
      </c>
      <c r="Z478" s="5">
        <f ca="1">VLOOKUP(CONCATENATE($F478," ",$G478),AllocFactorMatrix,(Z$4+1),FALSE)*$E480</f>
        <v>-3.7796864380977309</v>
      </c>
      <c r="AA478" s="5">
        <f ca="1">VLOOKUP(CONCATENATE($F478," ",$G478),AllocFactorMatrix,(AA$4+1),FALSE)*$E480</f>
        <v>-7.5838654420577953E-2</v>
      </c>
      <c r="AB478" s="5">
        <f t="shared" ca="1" si="664"/>
        <v>-3.8555250925183087</v>
      </c>
      <c r="AC478" s="5">
        <f ca="1">VLOOKUP(CONCATENATE($F478," ",$G478),AllocFactorMatrix,(AC$4+1),FALSE)*$E480</f>
        <v>-6.7648404951619667E-2</v>
      </c>
      <c r="AD478" s="5">
        <f ca="1">VLOOKUP(CONCATENATE($F478," ",$G478),AllocFactorMatrix,(AD$4+1),FALSE)*$E480</f>
        <v>-1.5153011026341463</v>
      </c>
      <c r="AE478" s="5">
        <f ca="1">VLOOKUP(CONCATENATE($F478," ",$G478),AllocFactorMatrix,(AE$4+1),FALSE)*$E480</f>
        <v>-0.31254075335976533</v>
      </c>
    </row>
    <row r="479" spans="4:31" hidden="1" outlineLevel="1">
      <c r="E479" s="48"/>
      <c r="F479" s="167" t="str">
        <f>F480</f>
        <v>LABOR_M</v>
      </c>
      <c r="G479" s="48" t="str">
        <f>$G$14</f>
        <v>CUSTOMER</v>
      </c>
      <c r="H479" s="4">
        <f t="shared" ca="1" si="604"/>
        <v>-124.32997303247953</v>
      </c>
      <c r="I479" s="5">
        <f t="shared" ref="I479:N479" ca="1" si="683">VLOOKUP(CONCATENATE($F479," ",$G479),AllocFactorMatrix,(I$4+1),FALSE)*$E480</f>
        <v>-95.979569824009985</v>
      </c>
      <c r="J479" s="47">
        <f t="shared" ca="1" si="683"/>
        <v>-1.9370255493628377E-2</v>
      </c>
      <c r="K479" s="47">
        <f t="shared" ca="1" si="683"/>
        <v>-5.6814923644618156E-3</v>
      </c>
      <c r="L479" s="5">
        <f t="shared" ca="1" si="683"/>
        <v>-19.434431950042448</v>
      </c>
      <c r="M479" s="5">
        <f t="shared" ca="1" si="683"/>
        <v>-0.49686260142814903</v>
      </c>
      <c r="N479" s="5">
        <f t="shared" ca="1" si="683"/>
        <v>-8.0109726985031562E-2</v>
      </c>
      <c r="O479" s="5">
        <f t="shared" ca="1" si="675"/>
        <v>-20.011404278455629</v>
      </c>
      <c r="P479" s="5">
        <f ca="1">VLOOKUP(CONCATENATE($F479," ",$G479),AllocFactorMatrix,(P$4+1),FALSE)*$E480</f>
        <v>-0.79600072344738126</v>
      </c>
      <c r="Q479" s="5">
        <f ca="1">VLOOKUP(CONCATENATE($F479," ",$G479),AllocFactorMatrix,(Q$4+1),FALSE)*$E480</f>
        <v>-0.19253559269629103</v>
      </c>
      <c r="R479" s="5">
        <f ca="1">VLOOKUP(CONCATENATE($F479," ",$G479),AllocFactorMatrix,(R$4+1),FALSE)*$E480</f>
        <v>-0.19599391490708259</v>
      </c>
      <c r="S479" s="5">
        <f ca="1">VLOOKUP(CONCATENATE($F479," ",$G479),AllocFactorMatrix,(S$4+1),FALSE)*$E480</f>
        <v>-2.4209832077395479E-2</v>
      </c>
      <c r="T479" s="5">
        <f t="shared" ca="1" si="677"/>
        <v>-1.2087400631281504</v>
      </c>
      <c r="U479" s="5">
        <f ca="1">VLOOKUP(CONCATENATE($F479," ",$G479),AllocFactorMatrix,(U$4+1),FALSE)*$E480</f>
        <v>-6.0586478424938719E-3</v>
      </c>
      <c r="V479" s="5">
        <f ca="1">VLOOKUP(CONCATENATE($F479," ",$G479),AllocFactorMatrix,(V$4+1),FALSE)*$E480</f>
        <v>-0.13997435352359777</v>
      </c>
      <c r="W479" s="5">
        <f ca="1">VLOOKUP(CONCATENATE($F479," ",$G479),AllocFactorMatrix,(W$4+1),FALSE)*$E480</f>
        <v>-0.32923303167904155</v>
      </c>
      <c r="X479" s="5">
        <f ca="1">VLOOKUP(CONCATENATE($F479," ",$G479),AllocFactorMatrix,(X$4+1),FALSE)*$E480</f>
        <v>-9.6947114290552264E-2</v>
      </c>
      <c r="Y479" s="5">
        <f t="shared" ca="1" si="678"/>
        <v>-0.57221314733568551</v>
      </c>
      <c r="Z479" s="5">
        <f ca="1">VLOOKUP(CONCATENATE($F479," ",$G479),AllocFactorMatrix,(Z$4+1),FALSE)*$E480</f>
        <v>-0.17664141044285397</v>
      </c>
      <c r="AA479" s="5">
        <f ca="1">VLOOKUP(CONCATENATE($F479," ",$G479),AllocFactorMatrix,(AA$4+1),FALSE)*$E480</f>
        <v>-2.6387104048961516E-3</v>
      </c>
      <c r="AB479" s="5">
        <f t="shared" ca="1" si="664"/>
        <v>-0.17928012084775014</v>
      </c>
      <c r="AC479" s="5">
        <f ca="1">VLOOKUP(CONCATENATE($F479," ",$G479),AllocFactorMatrix,(AC$4+1),FALSE)*$E480</f>
        <v>-1.4380022759625761E-2</v>
      </c>
      <c r="AD479" s="5">
        <f ca="1">VLOOKUP(CONCATENATE($F479," ",$G479),AllocFactorMatrix,(AD$4+1),FALSE)*$E480</f>
        <v>-5.2249157854905715</v>
      </c>
      <c r="AE479" s="5">
        <f ca="1">VLOOKUP(CONCATENATE($F479," ",$G479),AllocFactorMatrix,(AE$4+1),FALSE)*$E480</f>
        <v>-1.1144180425939774</v>
      </c>
    </row>
    <row r="480" spans="4:31" collapsed="1">
      <c r="D480" s="48" t="str">
        <f>+D1992</f>
        <v>Adj 21 - Pension &amp; OPEB Expense Adjustment</v>
      </c>
      <c r="E480" s="54">
        <f>+ROUND(E1992/8,0)</f>
        <v>-1105</v>
      </c>
      <c r="F480" s="88" t="str">
        <f>+F1992</f>
        <v>LABOR_M</v>
      </c>
      <c r="G480" s="48" t="str">
        <f>$G$15</f>
        <v>TOTAL</v>
      </c>
      <c r="H480" s="4">
        <f t="shared" ca="1" si="604"/>
        <v>-1105.0000000000005</v>
      </c>
      <c r="I480" s="5">
        <f t="shared" ref="I480:N480" ca="1" si="684">VLOOKUP(CONCATENATE($F480," ",$G480),AllocFactorMatrix,(I$4+1),FALSE)*$E480</f>
        <v>-615.13554522205936</v>
      </c>
      <c r="J480" s="47">
        <f t="shared" ca="1" si="684"/>
        <v>-0.12495471833212167</v>
      </c>
      <c r="K480" s="47">
        <f t="shared" ca="1" si="684"/>
        <v>-0.20034547658935797</v>
      </c>
      <c r="L480" s="5">
        <f t="shared" ca="1" si="684"/>
        <v>-143.08114083339788</v>
      </c>
      <c r="M480" s="5">
        <f t="shared" ca="1" si="684"/>
        <v>-2.0838372629761857</v>
      </c>
      <c r="N480" s="5">
        <f t="shared" ca="1" si="684"/>
        <v>-0.25355994018560746</v>
      </c>
      <c r="O480" s="5">
        <f t="shared" ca="1" si="675"/>
        <v>-145.41853803655965</v>
      </c>
      <c r="P480" s="5">
        <f ca="1">VLOOKUP(CONCATENATE($F480," ",$G480),AllocFactorMatrix,(P$4+1),FALSE)*$E480</f>
        <v>-74.123122682647633</v>
      </c>
      <c r="Q480" s="5">
        <f ca="1">VLOOKUP(CONCATENATE($F480," ",$G480),AllocFactorMatrix,(Q$4+1),FALSE)*$E480</f>
        <v>-12.472918434265935</v>
      </c>
      <c r="R480" s="5">
        <f ca="1">VLOOKUP(CONCATENATE($F480," ",$G480),AllocFactorMatrix,(R$4+1),FALSE)*$E480</f>
        <v>-2.1691009149924243</v>
      </c>
      <c r="S480" s="5">
        <f ca="1">VLOOKUP(CONCATENATE($F480," ",$G480),AllocFactorMatrix,(S$4+1),FALSE)*$E480</f>
        <v>-9.6533792030548377E-2</v>
      </c>
      <c r="T480" s="5">
        <f t="shared" ca="1" si="677"/>
        <v>-88.861675823936537</v>
      </c>
      <c r="U480" s="5">
        <f ca="1">VLOOKUP(CONCATENATE($F480," ",$G480),AllocFactorMatrix,(U$4+1),FALSE)*$E480</f>
        <v>-3.4695283633652401</v>
      </c>
      <c r="V480" s="5">
        <f ca="1">VLOOKUP(CONCATENATE($F480," ",$G480),AllocFactorMatrix,(V$4+1),FALSE)*$E480</f>
        <v>-46.348924452552623</v>
      </c>
      <c r="W480" s="5">
        <f ca="1">VLOOKUP(CONCATENATE($F480," ",$G480),AllocFactorMatrix,(W$4+1),FALSE)*$E480</f>
        <v>-148.39767312934413</v>
      </c>
      <c r="X480" s="5">
        <f ca="1">VLOOKUP(CONCATENATE($F480," ",$G480),AllocFactorMatrix,(X$4+1),FALSE)*$E480</f>
        <v>-26.472464485876284</v>
      </c>
      <c r="Y480" s="5">
        <f t="shared" ca="1" si="678"/>
        <v>-224.68859043113827</v>
      </c>
      <c r="Z480" s="5">
        <f ca="1">VLOOKUP(CONCATENATE($F480," ",$G480),AllocFactorMatrix,(Z$4+1),FALSE)*$E480</f>
        <v>-20.370290166778194</v>
      </c>
      <c r="AA480" s="5">
        <f ca="1">VLOOKUP(CONCATENATE($F480," ",$G480),AllocFactorMatrix,(AA$4+1),FALSE)*$E480</f>
        <v>-0.37919011932693925</v>
      </c>
      <c r="AB480" s="5">
        <f t="shared" ca="1" si="664"/>
        <v>-20.749480286105133</v>
      </c>
      <c r="AC480" s="5">
        <f ca="1">VLOOKUP(CONCATENATE($F480," ",$G480),AllocFactorMatrix,(AC$4+1),FALSE)*$E480</f>
        <v>-0.29665332589108045</v>
      </c>
      <c r="AD480" s="5">
        <f ca="1">VLOOKUP(CONCATENATE($F480," ",$G480),AllocFactorMatrix,(AD$4+1),FALSE)*$E480</f>
        <v>-7.8653204420184331</v>
      </c>
      <c r="AE480" s="5">
        <f ca="1">VLOOKUP(CONCATENATE($F480," ",$G480),AllocFactorMatrix,(AE$4+1),FALSE)*$E480</f>
        <v>-1.6588962373695366</v>
      </c>
    </row>
    <row r="481" spans="4:31" hidden="1" outlineLevel="1">
      <c r="E481" s="48"/>
      <c r="F481" s="167" t="str">
        <f>F488</f>
        <v>LABOR_M</v>
      </c>
      <c r="G481" s="48" t="str">
        <f>$G$8</f>
        <v>PRODUCTION</v>
      </c>
      <c r="H481" s="4">
        <f t="shared" ca="1" si="604"/>
        <v>-20384.462868718034</v>
      </c>
      <c r="I481" s="5">
        <f t="shared" ref="I481:N481" ca="1" si="685">VLOOKUP(CONCATENATE($F481," ",$G481),AllocFactorMatrix,(I$4+1),FALSE)*$E488</f>
        <v>-10483.136651357125</v>
      </c>
      <c r="J481" s="47">
        <f t="shared" ca="1" si="685"/>
        <v>-2.3452573747771863</v>
      </c>
      <c r="K481" s="47">
        <f t="shared" ca="1" si="685"/>
        <v>-4.1063784390049927</v>
      </c>
      <c r="L481" s="5">
        <f t="shared" ca="1" si="685"/>
        <v>-2443.27817447194</v>
      </c>
      <c r="M481" s="5">
        <f t="shared" ca="1" si="685"/>
        <v>-33.998184701793157</v>
      </c>
      <c r="N481" s="5">
        <f t="shared" ca="1" si="685"/>
        <v>-4.7350532245450774</v>
      </c>
      <c r="O481" s="5">
        <f t="shared" ref="O481:O488" ca="1" si="686">SUBTOTAL(9,L481:N481)</f>
        <v>-2482.011412398278</v>
      </c>
      <c r="P481" s="5">
        <f ca="1">VLOOKUP(CONCATENATE($F481," ",$G481),AllocFactorMatrix,(P$4+1),FALSE)*$E488</f>
        <v>-1453.2440432372646</v>
      </c>
      <c r="Q481" s="5">
        <f ca="1">VLOOKUP(CONCATENATE($F481," ",$G481),AllocFactorMatrix,(Q$4+1),FALSE)*$E488</f>
        <v>-260.79769173887166</v>
      </c>
      <c r="R481" s="5">
        <f ca="1">VLOOKUP(CONCATENATE($F481," ",$G481),AllocFactorMatrix,(R$4+1),FALSE)*$E488</f>
        <v>-52.887110492432946</v>
      </c>
      <c r="S481" s="5">
        <f ca="1">VLOOKUP(CONCATENATE($F481," ",$G481),AllocFactorMatrix,(S$4+1),FALSE)*$E488</f>
        <v>-2.0083641042368519</v>
      </c>
      <c r="T481" s="5">
        <f ca="1">SUBTOTAL(9,P481:S481)</f>
        <v>-1768.9372095728058</v>
      </c>
      <c r="U481" s="5">
        <f ca="1">VLOOKUP(CONCATENATE($F481," ",$G481),AllocFactorMatrix,(U$4+1),FALSE)*$E488</f>
        <v>-68.924226129820312</v>
      </c>
      <c r="V481" s="5">
        <f ca="1">VLOOKUP(CONCATENATE($F481," ",$G481),AllocFactorMatrix,(V$4+1),FALSE)*$E488</f>
        <v>-930.51685302004682</v>
      </c>
      <c r="W481" s="5">
        <f ca="1">VLOOKUP(CONCATENATE($F481," ",$G481),AllocFactorMatrix,(W$4+1),FALSE)*$E488</f>
        <v>-3558.8534255742584</v>
      </c>
      <c r="X481" s="5">
        <f ca="1">VLOOKUP(CONCATENATE($F481," ",$G481),AllocFactorMatrix,(X$4+1),FALSE)*$E488</f>
        <v>-644.7193053057041</v>
      </c>
      <c r="Y481" s="5">
        <f ca="1">SUBTOTAL(9,U481:X481)</f>
        <v>-5203.01381002983</v>
      </c>
      <c r="Z481" s="5">
        <f ca="1">VLOOKUP(CONCATENATE($F481," ",$G481),AllocFactorMatrix,(Z$4+1),FALSE)*$E488</f>
        <v>-399.45198153874549</v>
      </c>
      <c r="AA481" s="5">
        <f ca="1">VLOOKUP(CONCATENATE($F481," ",$G481),AllocFactorMatrix,(AA$4+1),FALSE)*$E488</f>
        <v>-7.9780806230208166</v>
      </c>
      <c r="AB481" s="5">
        <f t="shared" ca="1" si="664"/>
        <v>-407.43006216176633</v>
      </c>
      <c r="AC481" s="5">
        <f ca="1">VLOOKUP(CONCATENATE($F481," ",$G481),AllocFactorMatrix,(AC$4+1),FALSE)*$E488</f>
        <v>-5.2694178713266551</v>
      </c>
      <c r="AD481" s="5">
        <f ca="1">VLOOKUP(CONCATENATE($F481," ",$G481),AllocFactorMatrix,(AD$4+1),FALSE)*$E488</f>
        <v>-23.409754394395147</v>
      </c>
      <c r="AE481" s="5">
        <f ca="1">VLOOKUP(CONCATENATE($F481," ",$G481),AllocFactorMatrix,(AE$4+1),FALSE)*$E488</f>
        <v>-4.8029151187165962</v>
      </c>
    </row>
    <row r="482" spans="4:31" hidden="1" outlineLevel="1">
      <c r="E482" s="48"/>
      <c r="F482" s="167" t="str">
        <f>F488</f>
        <v>LABOR_M</v>
      </c>
      <c r="G482" s="48" t="str">
        <f>$G$9</f>
        <v>BULKTRAN</v>
      </c>
      <c r="H482" s="4">
        <f t="shared" ca="1" si="604"/>
        <v>-3159.7529847588412</v>
      </c>
      <c r="I482" s="5">
        <f t="shared" ref="I482:N482" ca="1" si="687">VLOOKUP(CONCATENATE($F482," ",$G482),AllocFactorMatrix,(I$4+1),FALSE)*$E488</f>
        <v>-1624.9691020602079</v>
      </c>
      <c r="J482" s="47">
        <f t="shared" ca="1" si="687"/>
        <v>-0.36353344396196524</v>
      </c>
      <c r="K482" s="47">
        <f t="shared" ca="1" si="687"/>
        <v>-0.6365211392990372</v>
      </c>
      <c r="L482" s="5">
        <f t="shared" ca="1" si="687"/>
        <v>-378.72744325439885</v>
      </c>
      <c r="M482" s="5">
        <f t="shared" ca="1" si="687"/>
        <v>-5.269987552761493</v>
      </c>
      <c r="N482" s="5">
        <f t="shared" ca="1" si="687"/>
        <v>-0.73397070384465801</v>
      </c>
      <c r="O482" s="5">
        <f t="shared" ca="1" si="686"/>
        <v>-384.731401511005</v>
      </c>
      <c r="P482" s="5">
        <f ca="1">VLOOKUP(CONCATENATE($F482," ",$G482),AllocFactorMatrix,(P$4+1),FALSE)*$E488</f>
        <v>-225.26432179131154</v>
      </c>
      <c r="Q482" s="5">
        <f ca="1">VLOOKUP(CONCATENATE($F482," ",$G482),AllocFactorMatrix,(Q$4+1),FALSE)*$E488</f>
        <v>-40.425705116552841</v>
      </c>
      <c r="R482" s="5">
        <f ca="1">VLOOKUP(CONCATENATE($F482," ",$G482),AllocFactorMatrix,(R$4+1),FALSE)*$E488</f>
        <v>-8.1979204607928331</v>
      </c>
      <c r="S482" s="5">
        <f ca="1">VLOOKUP(CONCATENATE($F482," ",$G482),AllocFactorMatrix,(S$4+1),FALSE)*$E488</f>
        <v>-0.31131232221886684</v>
      </c>
      <c r="T482" s="5">
        <f t="shared" ref="T482:T488" ca="1" si="688">SUBTOTAL(9,P482:S482)</f>
        <v>-274.19925969087603</v>
      </c>
      <c r="U482" s="5">
        <f ca="1">VLOOKUP(CONCATENATE($F482," ",$G482),AllocFactorMatrix,(U$4+1),FALSE)*$E488</f>
        <v>-10.683800237390727</v>
      </c>
      <c r="V482" s="5">
        <f ca="1">VLOOKUP(CONCATENATE($F482," ",$G482),AllocFactorMatrix,(V$4+1),FALSE)*$E488</f>
        <v>-144.23747256105133</v>
      </c>
      <c r="W482" s="5">
        <f ca="1">VLOOKUP(CONCATENATE($F482," ",$G482),AllocFactorMatrix,(W$4+1),FALSE)*$E488</f>
        <v>-551.65043132111123</v>
      </c>
      <c r="X482" s="5">
        <f ca="1">VLOOKUP(CONCATENATE($F482," ",$G482),AllocFactorMatrix,(X$4+1),FALSE)*$E488</f>
        <v>-99.936592020658509</v>
      </c>
      <c r="Y482" s="5">
        <f t="shared" ref="Y482:Y488" ca="1" si="689">SUBTOTAL(9,U482:X482)</f>
        <v>-806.50829614021177</v>
      </c>
      <c r="Z482" s="5">
        <f ca="1">VLOOKUP(CONCATENATE($F482," ",$G482),AllocFactorMatrix,(Z$4+1),FALSE)*$E488</f>
        <v>-61.918216784206074</v>
      </c>
      <c r="AA482" s="5">
        <f ca="1">VLOOKUP(CONCATENATE($F482," ",$G482),AllocFactorMatrix,(AA$4+1),FALSE)*$E488</f>
        <v>-1.2366656027970191</v>
      </c>
      <c r="AB482" s="5">
        <f t="shared" ca="1" si="664"/>
        <v>-63.154882387003092</v>
      </c>
      <c r="AC482" s="5">
        <f ca="1">VLOOKUP(CONCATENATE($F482," ",$G482),AllocFactorMatrix,(AC$4+1),FALSE)*$E488</f>
        <v>-0.81680145089410561</v>
      </c>
      <c r="AD482" s="5">
        <f ca="1">VLOOKUP(CONCATENATE($F482," ",$G482),AllocFactorMatrix,(AD$4+1),FALSE)*$E488</f>
        <v>-3.6286971011472571</v>
      </c>
      <c r="AE482" s="5">
        <f ca="1">VLOOKUP(CONCATENATE($F482," ",$G482),AllocFactorMatrix,(AE$4+1),FALSE)*$E488</f>
        <v>-0.74448983422551696</v>
      </c>
    </row>
    <row r="483" spans="4:31" hidden="1" outlineLevel="1">
      <c r="E483" s="48"/>
      <c r="F483" s="167" t="str">
        <f>F488</f>
        <v>LABOR_M</v>
      </c>
      <c r="G483" s="48" t="str">
        <f>$G$10</f>
        <v>SUBTRAN</v>
      </c>
      <c r="H483" s="4">
        <f t="shared" ca="1" si="604"/>
        <v>-875.69144022052171</v>
      </c>
      <c r="I483" s="5">
        <f t="shared" ref="I483:N483" ca="1" si="690">VLOOKUP(CONCATENATE($F483," ",$G483),AllocFactorMatrix,(I$4+1),FALSE)*$E488</f>
        <v>-447.36463827509527</v>
      </c>
      <c r="J483" s="47">
        <f t="shared" ca="1" si="690"/>
        <v>-7.284654644971035E-2</v>
      </c>
      <c r="K483" s="47">
        <f t="shared" ca="1" si="690"/>
        <v>-0.13557993076843392</v>
      </c>
      <c r="L483" s="5">
        <f t="shared" ca="1" si="690"/>
        <v>-104.84051291024271</v>
      </c>
      <c r="M483" s="5">
        <f t="shared" ca="1" si="690"/>
        <v>-1.4652293921201978</v>
      </c>
      <c r="N483" s="5">
        <f t="shared" ca="1" si="690"/>
        <v>-0.26519971214932248</v>
      </c>
      <c r="O483" s="5">
        <f t="shared" ca="1" si="686"/>
        <v>-106.57094201451223</v>
      </c>
      <c r="P483" s="5">
        <f ca="1">VLOOKUP(CONCATENATE($F483," ",$G483),AllocFactorMatrix,(P$4+1),FALSE)*$E488</f>
        <v>-60.527938914631122</v>
      </c>
      <c r="Q483" s="5">
        <f ca="1">VLOOKUP(CONCATENATE($F483," ",$G483),AllocFactorMatrix,(Q$4+1),FALSE)*$E488</f>
        <v>-10.892593123999909</v>
      </c>
      <c r="R483" s="5">
        <f ca="1">VLOOKUP(CONCATENATE($F483," ",$G483),AllocFactorMatrix,(R$4+1),FALSE)*$E488</f>
        <v>-2.8592217131463005</v>
      </c>
      <c r="S483" s="5">
        <f ca="1">VLOOKUP(CONCATENATE($F483," ",$G483),AllocFactorMatrix,(S$4+1),FALSE)*$E488</f>
        <v>0</v>
      </c>
      <c r="T483" s="5">
        <f t="shared" ca="1" si="688"/>
        <v>-74.279753751777321</v>
      </c>
      <c r="U483" s="5">
        <f ca="1">VLOOKUP(CONCATENATE($F483," ",$G483),AllocFactorMatrix,(U$4+1),FALSE)*$E488</f>
        <v>-2.732270555850087</v>
      </c>
      <c r="V483" s="5">
        <f ca="1">VLOOKUP(CONCATENATE($F483," ",$G483),AllocFactorMatrix,(V$4+1),FALSE)*$E488</f>
        <v>-38.336405325544881</v>
      </c>
      <c r="W483" s="5">
        <f ca="1">VLOOKUP(CONCATENATE($F483," ",$G483),AllocFactorMatrix,(W$4+1),FALSE)*$E488</f>
        <v>-189.0280504632961</v>
      </c>
      <c r="X483" s="5">
        <f ca="1">VLOOKUP(CONCATENATE($F483," ",$G483),AllocFactorMatrix,(X$4+1),FALSE)*$E488</f>
        <v>0</v>
      </c>
      <c r="Y483" s="5">
        <f t="shared" ca="1" si="689"/>
        <v>-230.09672634469106</v>
      </c>
      <c r="Z483" s="5">
        <f ca="1">VLOOKUP(CONCATENATE($F483," ",$G483),AllocFactorMatrix,(Z$4+1),FALSE)*$E488</f>
        <v>-16.616377337287876</v>
      </c>
      <c r="AA483" s="5">
        <f ca="1">VLOOKUP(CONCATENATE($F483," ",$G483),AllocFactorMatrix,(AA$4+1),FALSE)*$E488</f>
        <v>-0.33363221577961022</v>
      </c>
      <c r="AB483" s="5">
        <f t="shared" ca="1" si="664"/>
        <v>-16.950009553067485</v>
      </c>
      <c r="AC483" s="5">
        <f ca="1">VLOOKUP(CONCATENATE($F483," ",$G483),AllocFactorMatrix,(AC$4+1),FALSE)*$E488</f>
        <v>-0.22094380415680542</v>
      </c>
      <c r="AD483" s="5">
        <f ca="1">VLOOKUP(CONCATENATE($F483," ",$G483),AllocFactorMatrix,(AD$4+1),FALSE)*$E488</f>
        <v>0</v>
      </c>
      <c r="AE483" s="5">
        <f ca="1">VLOOKUP(CONCATENATE($F483," ",$G483),AllocFactorMatrix,(AE$4+1),FALSE)*$E488</f>
        <v>0</v>
      </c>
    </row>
    <row r="484" spans="4:31" hidden="1" outlineLevel="1">
      <c r="E484" s="48"/>
      <c r="F484" s="167" t="str">
        <f>F488</f>
        <v>LABOR_M</v>
      </c>
      <c r="G484" s="48" t="str">
        <f>$G$11</f>
        <v>DISTPRI</v>
      </c>
      <c r="H484" s="4">
        <f t="shared" ca="1" si="604"/>
        <v>-7153.1548939618206</v>
      </c>
      <c r="I484" s="5">
        <f t="shared" ref="I484:N484" ca="1" si="691">VLOOKUP(CONCATENATE($F484," ",$G484),AllocFactorMatrix,(I$4+1),FALSE)*$E488</f>
        <v>-4683.167400241703</v>
      </c>
      <c r="J484" s="47">
        <f t="shared" ca="1" si="691"/>
        <v>-0.76898287838472468</v>
      </c>
      <c r="K484" s="47">
        <f t="shared" ca="1" si="691"/>
        <v>-1.4228385894285382</v>
      </c>
      <c r="L484" s="5">
        <f t="shared" ca="1" si="691"/>
        <v>-1095.7368646054483</v>
      </c>
      <c r="M484" s="5">
        <f t="shared" ca="1" si="691"/>
        <v>-15.311754363779166</v>
      </c>
      <c r="N484" s="5">
        <f t="shared" ca="1" si="691"/>
        <v>0</v>
      </c>
      <c r="O484" s="5">
        <f t="shared" ca="1" si="686"/>
        <v>-1111.0486189692274</v>
      </c>
      <c r="P484" s="5">
        <f ca="1">VLOOKUP(CONCATENATE($F484," ",$G484),AllocFactorMatrix,(P$4+1),FALSE)*$E488</f>
        <v>-635.4405100811739</v>
      </c>
      <c r="Q484" s="5">
        <f ca="1">VLOOKUP(CONCATENATE($F484," ",$G484),AllocFactorMatrix,(Q$4+1),FALSE)*$E488</f>
        <v>-114.34394107553835</v>
      </c>
      <c r="R484" s="5">
        <f ca="1">VLOOKUP(CONCATENATE($F484," ",$G484),AllocFactorMatrix,(R$4+1),FALSE)*$E488</f>
        <v>0</v>
      </c>
      <c r="S484" s="5">
        <f ca="1">VLOOKUP(CONCATENATE($F484," ",$G484),AllocFactorMatrix,(S$4+1),FALSE)*$E488</f>
        <v>0</v>
      </c>
      <c r="T484" s="5">
        <f t="shared" ca="1" si="688"/>
        <v>-749.78445115671229</v>
      </c>
      <c r="U484" s="5">
        <f ca="1">VLOOKUP(CONCATENATE($F484," ",$G484),AllocFactorMatrix,(U$4+1),FALSE)*$E488</f>
        <v>-28.774963740503303</v>
      </c>
      <c r="V484" s="5">
        <f ca="1">VLOOKUP(CONCATENATE($F484," ",$G484),AllocFactorMatrix,(V$4+1),FALSE)*$E488</f>
        <v>-397.89625107021021</v>
      </c>
      <c r="W484" s="5">
        <f ca="1">VLOOKUP(CONCATENATE($F484," ",$G484),AllocFactorMatrix,(W$4+1),FALSE)*$E488</f>
        <v>0</v>
      </c>
      <c r="X484" s="5">
        <f ca="1">VLOOKUP(CONCATENATE($F484," ",$G484),AllocFactorMatrix,(X$4+1),FALSE)*$E488</f>
        <v>0</v>
      </c>
      <c r="Y484" s="5">
        <f t="shared" ca="1" si="689"/>
        <v>-426.67121481071354</v>
      </c>
      <c r="Z484" s="5">
        <f ca="1">VLOOKUP(CONCATENATE($F484," ",$G484),AllocFactorMatrix,(Z$4+1),FALSE)*$E488</f>
        <v>-174.48967581585831</v>
      </c>
      <c r="AA484" s="5">
        <f ca="1">VLOOKUP(CONCATENATE($F484," ",$G484),AllocFactorMatrix,(AA$4+1),FALSE)*$E488</f>
        <v>-3.5022829655267751</v>
      </c>
      <c r="AB484" s="5">
        <f t="shared" ca="1" si="664"/>
        <v>-177.99195878138508</v>
      </c>
      <c r="AC484" s="5">
        <f ca="1">VLOOKUP(CONCATENATE($F484," ",$G484),AllocFactorMatrix,(AC$4+1),FALSE)*$E488</f>
        <v>-2.299428534260644</v>
      </c>
      <c r="AD484" s="5">
        <f ca="1">VLOOKUP(CONCATENATE($F484," ",$G484),AllocFactorMatrix,(AD$4+1),FALSE)*$E488</f>
        <v>0</v>
      </c>
      <c r="AE484" s="5">
        <f ca="1">VLOOKUP(CONCATENATE($F484," ",$G484),AllocFactorMatrix,(AE$4+1),FALSE)*$E488</f>
        <v>0</v>
      </c>
    </row>
    <row r="485" spans="4:31" hidden="1" outlineLevel="1">
      <c r="E485" s="48"/>
      <c r="F485" s="167" t="str">
        <f>F488</f>
        <v>LABOR_M</v>
      </c>
      <c r="G485" s="48" t="str">
        <f>$G$12</f>
        <v>DISTSEC</v>
      </c>
      <c r="H485" s="4">
        <f t="shared" ca="1" si="604"/>
        <v>-2833.8871866425438</v>
      </c>
      <c r="I485" s="5">
        <f t="shared" ref="I485:N485" ca="1" si="692">VLOOKUP(CONCATENATE($F485," ",$G485),AllocFactorMatrix,(I$4+1),FALSE)*$E488</f>
        <v>-2102.5208847165777</v>
      </c>
      <c r="J485" s="47">
        <f t="shared" ca="1" si="692"/>
        <v>-0.52120409038012883</v>
      </c>
      <c r="K485" s="47">
        <f t="shared" ca="1" si="692"/>
        <v>-0.67510293596481252</v>
      </c>
      <c r="L485" s="5">
        <f t="shared" ca="1" si="692"/>
        <v>-423.79843303267074</v>
      </c>
      <c r="M485" s="5">
        <f t="shared" ca="1" si="692"/>
        <v>0</v>
      </c>
      <c r="N485" s="5">
        <f t="shared" ca="1" si="692"/>
        <v>0</v>
      </c>
      <c r="O485" s="5">
        <f t="shared" ca="1" si="686"/>
        <v>-423.79843303267074</v>
      </c>
      <c r="P485" s="5">
        <f ca="1">VLOOKUP(CONCATENATE($F485," ",$G485),AllocFactorMatrix,(P$4+1),FALSE)*$E488</f>
        <v>-211.5575610791374</v>
      </c>
      <c r="Q485" s="5">
        <f ca="1">VLOOKUP(CONCATENATE($F485," ",$G485),AllocFactorMatrix,(Q$4+1),FALSE)*$E488</f>
        <v>0</v>
      </c>
      <c r="R485" s="5">
        <f ca="1">VLOOKUP(CONCATENATE($F485," ",$G485),AllocFactorMatrix,(R$4+1),FALSE)*$E488</f>
        <v>0</v>
      </c>
      <c r="S485" s="5">
        <f ca="1">VLOOKUP(CONCATENATE($F485," ",$G485),AllocFactorMatrix,(S$4+1),FALSE)*$E488</f>
        <v>0</v>
      </c>
      <c r="T485" s="5">
        <f t="shared" ca="1" si="688"/>
        <v>-211.5575610791374</v>
      </c>
      <c r="U485" s="5">
        <f ca="1">VLOOKUP(CONCATENATE($F485," ",$G485),AllocFactorMatrix,(U$4+1),FALSE)*$E488</f>
        <v>-7.9227125706995176</v>
      </c>
      <c r="V485" s="5">
        <f ca="1">VLOOKUP(CONCATENATE($F485," ",$G485),AllocFactorMatrix,(V$4+1),FALSE)*$E488</f>
        <v>0</v>
      </c>
      <c r="W485" s="5">
        <f ca="1">VLOOKUP(CONCATENATE($F485," ",$G485),AllocFactorMatrix,(W$4+1),FALSE)*$E488</f>
        <v>0</v>
      </c>
      <c r="X485" s="5">
        <f ca="1">VLOOKUP(CONCATENATE($F485," ",$G485),AllocFactorMatrix,(X$4+1),FALSE)*$E488</f>
        <v>0</v>
      </c>
      <c r="Y485" s="5">
        <f t="shared" ca="1" si="689"/>
        <v>-7.9227125706995176</v>
      </c>
      <c r="Z485" s="5">
        <f ca="1">VLOOKUP(CONCATENATE($F485," ",$G485),AllocFactorMatrix,(Z$4+1),FALSE)*$E488</f>
        <v>-59.87485887087314</v>
      </c>
      <c r="AA485" s="5">
        <f ca="1">VLOOKUP(CONCATENATE($F485," ",$G485),AllocFactorMatrix,(AA$4+1),FALSE)*$E488</f>
        <v>0</v>
      </c>
      <c r="AB485" s="5">
        <f t="shared" ca="1" si="664"/>
        <v>-59.87485887087314</v>
      </c>
      <c r="AC485" s="5">
        <f ca="1">VLOOKUP(CONCATENATE($F485," ",$G485),AllocFactorMatrix,(AC$4+1),FALSE)*$E488</f>
        <v>-0.70793468968954487</v>
      </c>
      <c r="AD485" s="5">
        <f ca="1">VLOOKUP(CONCATENATE($F485," ",$G485),AllocFactorMatrix,(AD$4+1),FALSE)*$E488</f>
        <v>-21.790024550183421</v>
      </c>
      <c r="AE485" s="5">
        <f ca="1">VLOOKUP(CONCATENATE($F485," ",$G485),AllocFactorMatrix,(AE$4+1),FALSE)*$E488</f>
        <v>-4.5184701063663137</v>
      </c>
    </row>
    <row r="486" spans="4:31" hidden="1" outlineLevel="1">
      <c r="E486" s="48"/>
      <c r="F486" s="167" t="str">
        <f>F488</f>
        <v>LABOR_M</v>
      </c>
      <c r="G486" s="48" t="str">
        <f>$G$13</f>
        <v>ENERGY</v>
      </c>
      <c r="H486" s="4">
        <f t="shared" ca="1" si="604"/>
        <v>-8153.242311901342</v>
      </c>
      <c r="I486" s="5">
        <f t="shared" ref="I486:N486" ca="1" si="693">VLOOKUP(CONCATENATE($F486," ",$G486),AllocFactorMatrix,(I$4+1),FALSE)*$E488</f>
        <v>-3189.7408312125081</v>
      </c>
      <c r="J486" s="47">
        <f t="shared" ca="1" si="693"/>
        <v>-0.51044580168681319</v>
      </c>
      <c r="K486" s="47">
        <f t="shared" ca="1" si="693"/>
        <v>-1.4718197143931171</v>
      </c>
      <c r="L486" s="5">
        <f t="shared" ca="1" si="693"/>
        <v>-919.77383978882142</v>
      </c>
      <c r="M486" s="5">
        <f t="shared" ca="1" si="693"/>
        <v>-12.828108124566475</v>
      </c>
      <c r="N486" s="5">
        <f t="shared" ca="1" si="693"/>
        <v>-1.7933586438472013</v>
      </c>
      <c r="O486" s="5">
        <f t="shared" ca="1" si="686"/>
        <v>-934.39530655723513</v>
      </c>
      <c r="P486" s="5">
        <f ca="1">VLOOKUP(CONCATENATE($F486," ",$G486),AllocFactorMatrix,(P$4+1),FALSE)*$E488</f>
        <v>-596.29635853938373</v>
      </c>
      <c r="Q486" s="5">
        <f ca="1">VLOOKUP(CONCATENATE($F486," ",$G486),AllocFactorMatrix,(Q$4+1),FALSE)*$E488</f>
        <v>-106.497570800525</v>
      </c>
      <c r="R486" s="5">
        <f ca="1">VLOOKUP(CONCATENATE($F486," ",$G486),AllocFactorMatrix,(R$4+1),FALSE)*$E488</f>
        <v>-21.686805520137103</v>
      </c>
      <c r="S486" s="5">
        <f ca="1">VLOOKUP(CONCATENATE($F486," ",$G486),AllocFactorMatrix,(S$4+1),FALSE)*$E488</f>
        <v>-0.81911798396364821</v>
      </c>
      <c r="T486" s="5">
        <f t="shared" ca="1" si="688"/>
        <v>-725.29985284400948</v>
      </c>
      <c r="U486" s="5">
        <f ca="1">VLOOKUP(CONCATENATE($F486," ",$G486),AllocFactorMatrix,(U$4+1),FALSE)*$E488</f>
        <v>-31.273478057689765</v>
      </c>
      <c r="V486" s="5">
        <f ca="1">VLOOKUP(CONCATENATE($F486," ",$G486),AllocFactorMatrix,(V$4+1),FALSE)*$E488</f>
        <v>-494.43963426661821</v>
      </c>
      <c r="W486" s="5">
        <f ca="1">VLOOKUP(CONCATENATE($F486," ",$G486),AllocFactorMatrix,(W$4+1),FALSE)*$E488</f>
        <v>-2126.5043942916768</v>
      </c>
      <c r="X486" s="5">
        <f ca="1">VLOOKUP(CONCATENATE($F486," ",$G486),AllocFactorMatrix,(X$4+1),FALSE)*$E488</f>
        <v>-400.01768735396797</v>
      </c>
      <c r="Y486" s="5">
        <f t="shared" ca="1" si="689"/>
        <v>-3052.2351939699529</v>
      </c>
      <c r="Z486" s="5">
        <f ca="1">VLOOKUP(CONCATENATE($F486," ",$G486),AllocFactorMatrix,(Z$4+1),FALSE)*$E488</f>
        <v>-164.03497088272832</v>
      </c>
      <c r="AA486" s="5">
        <f ca="1">VLOOKUP(CONCATENATE($F486," ",$G486),AllocFactorMatrix,(AA$4+1),FALSE)*$E488</f>
        <v>-3.291328969586639</v>
      </c>
      <c r="AB486" s="5">
        <f t="shared" ca="1" si="664"/>
        <v>-167.32629985231495</v>
      </c>
      <c r="AC486" s="5">
        <f ca="1">VLOOKUP(CONCATENATE($F486," ",$G486),AllocFactorMatrix,(AC$4+1),FALSE)*$E488</f>
        <v>-2.9358795546243193</v>
      </c>
      <c r="AD486" s="5">
        <f ca="1">VLOOKUP(CONCATENATE($F486," ",$G486),AllocFactorMatrix,(AD$4+1),FALSE)*$E488</f>
        <v>-65.762696541106891</v>
      </c>
      <c r="AE486" s="5">
        <f ca="1">VLOOKUP(CONCATENATE($F486," ",$G486),AllocFactorMatrix,(AE$4+1),FALSE)*$E488</f>
        <v>-13.563985853503082</v>
      </c>
    </row>
    <row r="487" spans="4:31" hidden="1" outlineLevel="1">
      <c r="E487" s="48"/>
      <c r="F487" s="167" t="str">
        <f>F488</f>
        <v>LABOR_M</v>
      </c>
      <c r="G487" s="48" t="str">
        <f>$G$14</f>
        <v>CUSTOMER</v>
      </c>
      <c r="H487" s="4">
        <f t="shared" ca="1" si="604"/>
        <v>-5395.8083137969143</v>
      </c>
      <c r="I487" s="5">
        <f t="shared" ref="I487:N487" ca="1" si="694">VLOOKUP(CONCATENATE($F487," ",$G487),AllocFactorMatrix,(I$4+1),FALSE)*$E488</f>
        <v>-4165.4264710228263</v>
      </c>
      <c r="J487" s="47">
        <f t="shared" ca="1" si="694"/>
        <v>-0.84065155878049092</v>
      </c>
      <c r="K487" s="47">
        <f t="shared" ca="1" si="694"/>
        <v>-0.24657162699559351</v>
      </c>
      <c r="L487" s="5">
        <f t="shared" ca="1" si="694"/>
        <v>-843.4367589106206</v>
      </c>
      <c r="M487" s="5">
        <f t="shared" ca="1" si="694"/>
        <v>-21.56338725256861</v>
      </c>
      <c r="N487" s="5">
        <f t="shared" ca="1" si="694"/>
        <v>-3.4766896536598857</v>
      </c>
      <c r="O487" s="5">
        <f t="shared" ca="1" si="686"/>
        <v>-868.47683581684907</v>
      </c>
      <c r="P487" s="5">
        <f ca="1">VLOOKUP(CONCATENATE($F487," ",$G487),AllocFactorMatrix,(P$4+1),FALSE)*$E488</f>
        <v>-34.545711034970694</v>
      </c>
      <c r="Q487" s="5">
        <f ca="1">VLOOKUP(CONCATENATE($F487," ",$G487),AllocFactorMatrix,(Q$4+1),FALSE)*$E488</f>
        <v>-8.355870482663649</v>
      </c>
      <c r="R487" s="5">
        <f ca="1">VLOOKUP(CONCATENATE($F487," ",$G487),AllocFactorMatrix,(R$4+1),FALSE)*$E488</f>
        <v>-8.5059585369086452</v>
      </c>
      <c r="S487" s="5">
        <f ca="1">VLOOKUP(CONCATENATE($F487," ",$G487),AllocFactorMatrix,(S$4+1),FALSE)*$E488</f>
        <v>-1.0506848028086675</v>
      </c>
      <c r="T487" s="5">
        <f t="shared" ca="1" si="688"/>
        <v>-52.458224857351652</v>
      </c>
      <c r="U487" s="5">
        <f ca="1">VLOOKUP(CONCATENATE($F487," ",$G487),AllocFactorMatrix,(U$4+1),FALSE)*$E488</f>
        <v>-0.26293983342501004</v>
      </c>
      <c r="V487" s="5">
        <f ca="1">VLOOKUP(CONCATENATE($F487," ",$G487),AllocFactorMatrix,(V$4+1),FALSE)*$E488</f>
        <v>-6.0747602693010458</v>
      </c>
      <c r="W487" s="5">
        <f ca="1">VLOOKUP(CONCATENATE($F487," ",$G487),AllocFactorMatrix,(W$4+1),FALSE)*$E488</f>
        <v>-14.288415626425444</v>
      </c>
      <c r="X487" s="5">
        <f ca="1">VLOOKUP(CONCATENATE($F487," ",$G487),AllocFactorMatrix,(X$4+1),FALSE)*$E488</f>
        <v>-4.2074170252649088</v>
      </c>
      <c r="Y487" s="5">
        <f t="shared" ca="1" si="689"/>
        <v>-24.83353275441641</v>
      </c>
      <c r="Z487" s="5">
        <f ca="1">VLOOKUP(CONCATENATE($F487," ",$G487),AllocFactorMatrix,(Z$4+1),FALSE)*$E488</f>
        <v>-7.6660773567398239</v>
      </c>
      <c r="AA487" s="5">
        <f ca="1">VLOOKUP(CONCATENATE($F487," ",$G487),AllocFactorMatrix,(AA$4+1),FALSE)*$E488</f>
        <v>-0.11451764359927588</v>
      </c>
      <c r="AB487" s="5">
        <f t="shared" ca="1" si="664"/>
        <v>-7.7805950003391002</v>
      </c>
      <c r="AC487" s="5">
        <f ca="1">VLOOKUP(CONCATENATE($F487," ",$G487),AllocFactorMatrix,(AC$4+1),FALSE)*$E488</f>
        <v>-0.6240799741725005</v>
      </c>
      <c r="AD487" s="5">
        <f ca="1">VLOOKUP(CONCATENATE($F487," ",$G487),AllocFactorMatrix,(AD$4+1),FALSE)*$E488</f>
        <v>-226.75661665971569</v>
      </c>
      <c r="AE487" s="5">
        <f ca="1">VLOOKUP(CONCATENATE($F487," ",$G487),AllocFactorMatrix,(AE$4+1),FALSE)*$E488</f>
        <v>-48.364734525463149</v>
      </c>
    </row>
    <row r="488" spans="4:31" collapsed="1">
      <c r="D488" s="48" t="str">
        <f>+D2000</f>
        <v>Adj 22 - Employee Related Group Benefit Expenses</v>
      </c>
      <c r="E488" s="54">
        <f>+ROUND(E2000/8,0)</f>
        <v>-47956</v>
      </c>
      <c r="F488" s="88" t="str">
        <f>+F2000</f>
        <v>LABOR_M</v>
      </c>
      <c r="G488" s="48" t="str">
        <f>$G$15</f>
        <v>TOTAL</v>
      </c>
      <c r="H488" s="4">
        <f t="shared" ca="1" si="604"/>
        <v>-47956.000000000015</v>
      </c>
      <c r="I488" s="5">
        <f t="shared" ref="I488:N488" ca="1" si="695">VLOOKUP(CONCATENATE($F488," ",$G488),AllocFactorMatrix,(I$4+1),FALSE)*$E488</f>
        <v>-26696.325978886041</v>
      </c>
      <c r="J488" s="47">
        <f t="shared" ca="1" si="695"/>
        <v>-5.4229216944210199</v>
      </c>
      <c r="K488" s="47">
        <f t="shared" ca="1" si="695"/>
        <v>-8.694812375854525</v>
      </c>
      <c r="L488" s="5">
        <f t="shared" ca="1" si="695"/>
        <v>-6209.5920269741437</v>
      </c>
      <c r="M488" s="5">
        <f t="shared" ca="1" si="695"/>
        <v>-90.436651387589094</v>
      </c>
      <c r="N488" s="5">
        <f t="shared" ca="1" si="695"/>
        <v>-11.004271938046145</v>
      </c>
      <c r="O488" s="5">
        <f t="shared" ca="1" si="686"/>
        <v>-6311.0329502997793</v>
      </c>
      <c r="P488" s="5">
        <f ca="1">VLOOKUP(CONCATENATE($F488," ",$G488),AllocFactorMatrix,(P$4+1),FALSE)*$E488</f>
        <v>-3216.8764446778732</v>
      </c>
      <c r="Q488" s="5">
        <f ca="1">VLOOKUP(CONCATENATE($F488," ",$G488),AllocFactorMatrix,(Q$4+1),FALSE)*$E488</f>
        <v>-541.31337233815134</v>
      </c>
      <c r="R488" s="5">
        <f ca="1">VLOOKUP(CONCATENATE($F488," ",$G488),AllocFactorMatrix,(R$4+1),FALSE)*$E488</f>
        <v>-94.137016723417815</v>
      </c>
      <c r="S488" s="5">
        <f ca="1">VLOOKUP(CONCATENATE($F488," ",$G488),AllocFactorMatrix,(S$4+1),FALSE)*$E488</f>
        <v>-4.1894792132280338</v>
      </c>
      <c r="T488" s="5">
        <f t="shared" ca="1" si="688"/>
        <v>-3856.5163129526704</v>
      </c>
      <c r="U488" s="5">
        <f ca="1">VLOOKUP(CONCATENATE($F488," ",$G488),AllocFactorMatrix,(U$4+1),FALSE)*$E488</f>
        <v>-150.5743911253787</v>
      </c>
      <c r="V488" s="5">
        <f ca="1">VLOOKUP(CONCATENATE($F488," ",$G488),AllocFactorMatrix,(V$4+1),FALSE)*$E488</f>
        <v>-2011.5013765127724</v>
      </c>
      <c r="W488" s="5">
        <f ca="1">VLOOKUP(CONCATENATE($F488," ",$G488),AllocFactorMatrix,(W$4+1),FALSE)*$E488</f>
        <v>-6440.3247172767669</v>
      </c>
      <c r="X488" s="5">
        <f ca="1">VLOOKUP(CONCATENATE($F488," ",$G488),AllocFactorMatrix,(X$4+1),FALSE)*$E488</f>
        <v>-1148.8810017055955</v>
      </c>
      <c r="Y488" s="5">
        <f t="shared" ca="1" si="689"/>
        <v>-9751.2814866205117</v>
      </c>
      <c r="Z488" s="5">
        <f ca="1">VLOOKUP(CONCATENATE($F488," ",$G488),AllocFactorMatrix,(Z$4+1),FALSE)*$E488</f>
        <v>-884.05215858643896</v>
      </c>
      <c r="AA488" s="5">
        <f ca="1">VLOOKUP(CONCATENATE($F488," ",$G488),AllocFactorMatrix,(AA$4+1),FALSE)*$E488</f>
        <v>-16.456508020310135</v>
      </c>
      <c r="AB488" s="5">
        <f t="shared" ca="1" si="664"/>
        <v>-900.5086666067491</v>
      </c>
      <c r="AC488" s="5">
        <f ca="1">VLOOKUP(CONCATENATE($F488," ",$G488),AllocFactorMatrix,(AC$4+1),FALSE)*$E488</f>
        <v>-12.874485879124576</v>
      </c>
      <c r="AD488" s="5">
        <f ca="1">VLOOKUP(CONCATENATE($F488," ",$G488),AllocFactorMatrix,(AD$4+1),FALSE)*$E488</f>
        <v>-341.34778924654842</v>
      </c>
      <c r="AE488" s="5">
        <f ca="1">VLOOKUP(CONCATENATE($F488," ",$G488),AllocFactorMatrix,(AE$4+1),FALSE)*$E488</f>
        <v>-71.994595438274658</v>
      </c>
    </row>
    <row r="489" spans="4:31" hidden="1" outlineLevel="1">
      <c r="E489" s="48"/>
      <c r="F489" s="167" t="str">
        <f>F496</f>
        <v>TRAN_LSE</v>
      </c>
      <c r="G489" s="48" t="str">
        <f>$G$8</f>
        <v>PRODUCTION</v>
      </c>
      <c r="H489" s="4">
        <f t="shared" ref="H489:H552" si="696">SUBTOTAL(9,I489:AE489)</f>
        <v>1530108.0000000002</v>
      </c>
      <c r="I489" s="5">
        <f t="shared" ref="I489:N489" si="697">VLOOKUP(CONCATENATE($F489," ",$G489),AllocFactorMatrix,(I$4+1),FALSE)*$E496</f>
        <v>786890.06223216304</v>
      </c>
      <c r="J489" s="47">
        <f t="shared" si="697"/>
        <v>176.04079608653717</v>
      </c>
      <c r="K489" s="47">
        <f t="shared" si="697"/>
        <v>308.23488168487648</v>
      </c>
      <c r="L489" s="5">
        <f t="shared" si="697"/>
        <v>183398.47878562348</v>
      </c>
      <c r="M489" s="5">
        <f t="shared" si="697"/>
        <v>2551.9874981607932</v>
      </c>
      <c r="N489" s="5">
        <f t="shared" si="697"/>
        <v>355.42475982629975</v>
      </c>
      <c r="O489" s="5">
        <f t="shared" ref="O489:O496" si="698">SUBTOTAL(9,L489:N489)</f>
        <v>186305.89104361058</v>
      </c>
      <c r="P489" s="5">
        <f>VLOOKUP(CONCATENATE($F489," ",$G489),AllocFactorMatrix,(P$4+1),FALSE)*$E496</f>
        <v>109084.07794850708</v>
      </c>
      <c r="Q489" s="5">
        <f>VLOOKUP(CONCATENATE($F489," ",$G489),AllocFactorMatrix,(Q$4+1),FALSE)*$E496</f>
        <v>19576.117216390416</v>
      </c>
      <c r="R489" s="5">
        <f>VLOOKUP(CONCATENATE($F489," ",$G489),AllocFactorMatrix,(R$4+1),FALSE)*$E496</f>
        <v>3969.8368008283383</v>
      </c>
      <c r="S489" s="5">
        <f>VLOOKUP(CONCATENATE($F489," ",$G489),AllocFactorMatrix,(S$4+1),FALSE)*$E496</f>
        <v>150.7527572640378</v>
      </c>
      <c r="T489" s="5">
        <f>SUBTOTAL(9,P489:S489)</f>
        <v>132780.78472298986</v>
      </c>
      <c r="U489" s="5">
        <f>VLOOKUP(CONCATENATE($F489," ",$G489),AllocFactorMatrix,(U$4+1),FALSE)*$E496</f>
        <v>5173.6222079654717</v>
      </c>
      <c r="V489" s="5">
        <f>VLOOKUP(CONCATENATE($F489," ",$G489),AllocFactorMatrix,(V$4+1),FALSE)*$E496</f>
        <v>69846.887313658284</v>
      </c>
      <c r="W489" s="5">
        <f>VLOOKUP(CONCATENATE($F489," ",$G489),AllocFactorMatrix,(W$4+1),FALSE)*$E496</f>
        <v>267136.30535024445</v>
      </c>
      <c r="X489" s="5">
        <f>VLOOKUP(CONCATENATE($F489," ",$G489),AllocFactorMatrix,(X$4+1),FALSE)*$E496</f>
        <v>48394.219320665405</v>
      </c>
      <c r="Y489" s="5">
        <f>SUBTOTAL(9,U489:X489)</f>
        <v>390551.03419253364</v>
      </c>
      <c r="Z489" s="5">
        <f>VLOOKUP(CONCATENATE($F489," ",$G489),AllocFactorMatrix,(Z$4+1),FALSE)*$E496</f>
        <v>29983.849783270045</v>
      </c>
      <c r="AA489" s="5">
        <f>VLOOKUP(CONCATENATE($F489," ",$G489),AllocFactorMatrix,(AA$4+1),FALSE)*$E496</f>
        <v>598.85438554589007</v>
      </c>
      <c r="AB489" s="5">
        <f t="shared" ref="AB489:AB512" si="699">SUBTOTAL(9,Z489:AA489)</f>
        <v>30582.704168815933</v>
      </c>
      <c r="AC489" s="5">
        <f>VLOOKUP(CONCATENATE($F489," ",$G489),AllocFactorMatrix,(AC$4+1),FALSE)*$E496</f>
        <v>395.53548661971456</v>
      </c>
      <c r="AD489" s="5">
        <f>VLOOKUP(CONCATENATE($F489," ",$G489),AllocFactorMatrix,(AD$4+1),FALSE)*$E496</f>
        <v>1757.1938347155403</v>
      </c>
      <c r="AE489" s="5">
        <f>VLOOKUP(CONCATENATE($F489," ",$G489),AllocFactorMatrix,(AE$4+1),FALSE)*$E496</f>
        <v>360.51864078042263</v>
      </c>
    </row>
    <row r="490" spans="4:31" hidden="1" outlineLevel="1">
      <c r="E490" s="48"/>
      <c r="F490" s="167" t="str">
        <f>F496</f>
        <v>TRAN_LSE</v>
      </c>
      <c r="G490" s="48" t="str">
        <f>$G$9</f>
        <v>BULKTRAN</v>
      </c>
      <c r="H490" s="4">
        <f t="shared" si="696"/>
        <v>0</v>
      </c>
      <c r="I490" s="5">
        <f t="shared" ref="I490:N490" si="700">VLOOKUP(CONCATENATE($F490," ",$G490),AllocFactorMatrix,(I$4+1),FALSE)*$E496</f>
        <v>0</v>
      </c>
      <c r="J490" s="47">
        <f t="shared" si="700"/>
        <v>0</v>
      </c>
      <c r="K490" s="47">
        <f t="shared" si="700"/>
        <v>0</v>
      </c>
      <c r="L490" s="5">
        <f t="shared" si="700"/>
        <v>0</v>
      </c>
      <c r="M490" s="5">
        <f t="shared" si="700"/>
        <v>0</v>
      </c>
      <c r="N490" s="5">
        <f t="shared" si="700"/>
        <v>0</v>
      </c>
      <c r="O490" s="5">
        <f t="shared" si="698"/>
        <v>0</v>
      </c>
      <c r="P490" s="5">
        <f>VLOOKUP(CONCATENATE($F490," ",$G490),AllocFactorMatrix,(P$4+1),FALSE)*$E496</f>
        <v>0</v>
      </c>
      <c r="Q490" s="5">
        <f>VLOOKUP(CONCATENATE($F490," ",$G490),AllocFactorMatrix,(Q$4+1),FALSE)*$E496</f>
        <v>0</v>
      </c>
      <c r="R490" s="5">
        <f>VLOOKUP(CONCATENATE($F490," ",$G490),AllocFactorMatrix,(R$4+1),FALSE)*$E496</f>
        <v>0</v>
      </c>
      <c r="S490" s="5">
        <f>VLOOKUP(CONCATENATE($F490," ",$G490),AllocFactorMatrix,(S$4+1),FALSE)*$E496</f>
        <v>0</v>
      </c>
      <c r="T490" s="5">
        <f t="shared" ref="T490:T496" si="701">SUBTOTAL(9,P490:S490)</f>
        <v>0</v>
      </c>
      <c r="U490" s="5">
        <f>VLOOKUP(CONCATENATE($F490," ",$G490),AllocFactorMatrix,(U$4+1),FALSE)*$E496</f>
        <v>0</v>
      </c>
      <c r="V490" s="5">
        <f>VLOOKUP(CONCATENATE($F490," ",$G490),AllocFactorMatrix,(V$4+1),FALSE)*$E496</f>
        <v>0</v>
      </c>
      <c r="W490" s="5">
        <f>VLOOKUP(CONCATENATE($F490," ",$G490),AllocFactorMatrix,(W$4+1),FALSE)*$E496</f>
        <v>0</v>
      </c>
      <c r="X490" s="5">
        <f>VLOOKUP(CONCATENATE($F490," ",$G490),AllocFactorMatrix,(X$4+1),FALSE)*$E496</f>
        <v>0</v>
      </c>
      <c r="Y490" s="5">
        <f t="shared" ref="Y490:Y496" si="702">SUBTOTAL(9,U490:X490)</f>
        <v>0</v>
      </c>
      <c r="Z490" s="5">
        <f>VLOOKUP(CONCATENATE($F490," ",$G490),AllocFactorMatrix,(Z$4+1),FALSE)*$E496</f>
        <v>0</v>
      </c>
      <c r="AA490" s="5">
        <f>VLOOKUP(CONCATENATE($F490," ",$G490),AllocFactorMatrix,(AA$4+1),FALSE)*$E496</f>
        <v>0</v>
      </c>
      <c r="AB490" s="5">
        <f t="shared" si="699"/>
        <v>0</v>
      </c>
      <c r="AC490" s="5">
        <f>VLOOKUP(CONCATENATE($F490," ",$G490),AllocFactorMatrix,(AC$4+1),FALSE)*$E496</f>
        <v>0</v>
      </c>
      <c r="AD490" s="5">
        <f>VLOOKUP(CONCATENATE($F490," ",$G490),AllocFactorMatrix,(AD$4+1),FALSE)*$E496</f>
        <v>0</v>
      </c>
      <c r="AE490" s="5">
        <f>VLOOKUP(CONCATENATE($F490," ",$G490),AllocFactorMatrix,(AE$4+1),FALSE)*$E496</f>
        <v>0</v>
      </c>
    </row>
    <row r="491" spans="4:31" hidden="1" outlineLevel="1">
      <c r="E491" s="48"/>
      <c r="F491" s="167" t="str">
        <f>F496</f>
        <v>TRAN_LSE</v>
      </c>
      <c r="G491" s="48" t="str">
        <f>$G$10</f>
        <v>SUBTRAN</v>
      </c>
      <c r="H491" s="4">
        <f t="shared" si="696"/>
        <v>0</v>
      </c>
      <c r="I491" s="5">
        <f t="shared" ref="I491:N491" si="703">VLOOKUP(CONCATENATE($F491," ",$G491),AllocFactorMatrix,(I$4+1),FALSE)*$E496</f>
        <v>0</v>
      </c>
      <c r="J491" s="47">
        <f t="shared" si="703"/>
        <v>0</v>
      </c>
      <c r="K491" s="47">
        <f t="shared" si="703"/>
        <v>0</v>
      </c>
      <c r="L491" s="5">
        <f t="shared" si="703"/>
        <v>0</v>
      </c>
      <c r="M491" s="5">
        <f t="shared" si="703"/>
        <v>0</v>
      </c>
      <c r="N491" s="5">
        <f t="shared" si="703"/>
        <v>0</v>
      </c>
      <c r="O491" s="5">
        <f t="shared" si="698"/>
        <v>0</v>
      </c>
      <c r="P491" s="5">
        <f>VLOOKUP(CONCATENATE($F491," ",$G491),AllocFactorMatrix,(P$4+1),FALSE)*$E496</f>
        <v>0</v>
      </c>
      <c r="Q491" s="5">
        <f>VLOOKUP(CONCATENATE($F491," ",$G491),AllocFactorMatrix,(Q$4+1),FALSE)*$E496</f>
        <v>0</v>
      </c>
      <c r="R491" s="5">
        <f>VLOOKUP(CONCATENATE($F491," ",$G491),AllocFactorMatrix,(R$4+1),FALSE)*$E496</f>
        <v>0</v>
      </c>
      <c r="S491" s="5">
        <f>VLOOKUP(CONCATENATE($F491," ",$G491),AllocFactorMatrix,(S$4+1),FALSE)*$E496</f>
        <v>0</v>
      </c>
      <c r="T491" s="5">
        <f t="shared" si="701"/>
        <v>0</v>
      </c>
      <c r="U491" s="5">
        <f>VLOOKUP(CONCATENATE($F491," ",$G491),AllocFactorMatrix,(U$4+1),FALSE)*$E496</f>
        <v>0</v>
      </c>
      <c r="V491" s="5">
        <f>VLOOKUP(CONCATENATE($F491," ",$G491),AllocFactorMatrix,(V$4+1),FALSE)*$E496</f>
        <v>0</v>
      </c>
      <c r="W491" s="5">
        <f>VLOOKUP(CONCATENATE($F491," ",$G491),AllocFactorMatrix,(W$4+1),FALSE)*$E496</f>
        <v>0</v>
      </c>
      <c r="X491" s="5">
        <f>VLOOKUP(CONCATENATE($F491," ",$G491),AllocFactorMatrix,(X$4+1),FALSE)*$E496</f>
        <v>0</v>
      </c>
      <c r="Y491" s="5">
        <f t="shared" si="702"/>
        <v>0</v>
      </c>
      <c r="Z491" s="5">
        <f>VLOOKUP(CONCATENATE($F491," ",$G491),AllocFactorMatrix,(Z$4+1),FALSE)*$E496</f>
        <v>0</v>
      </c>
      <c r="AA491" s="5">
        <f>VLOOKUP(CONCATENATE($F491," ",$G491),AllocFactorMatrix,(AA$4+1),FALSE)*$E496</f>
        <v>0</v>
      </c>
      <c r="AB491" s="5">
        <f t="shared" si="699"/>
        <v>0</v>
      </c>
      <c r="AC491" s="5">
        <f>VLOOKUP(CONCATENATE($F491," ",$G491),AllocFactorMatrix,(AC$4+1),FALSE)*$E496</f>
        <v>0</v>
      </c>
      <c r="AD491" s="5">
        <f>VLOOKUP(CONCATENATE($F491," ",$G491),AllocFactorMatrix,(AD$4+1),FALSE)*$E496</f>
        <v>0</v>
      </c>
      <c r="AE491" s="5">
        <f>VLOOKUP(CONCATENATE($F491," ",$G491),AllocFactorMatrix,(AE$4+1),FALSE)*$E496</f>
        <v>0</v>
      </c>
    </row>
    <row r="492" spans="4:31" hidden="1" outlineLevel="1">
      <c r="E492" s="48"/>
      <c r="F492" s="167" t="str">
        <f>F496</f>
        <v>TRAN_LSE</v>
      </c>
      <c r="G492" s="48" t="str">
        <f>$G$11</f>
        <v>DISTPRI</v>
      </c>
      <c r="H492" s="4">
        <f t="shared" si="696"/>
        <v>0</v>
      </c>
      <c r="I492" s="5">
        <f t="shared" ref="I492:N492" si="704">VLOOKUP(CONCATENATE($F492," ",$G492),AllocFactorMatrix,(I$4+1),FALSE)*$E496</f>
        <v>0</v>
      </c>
      <c r="J492" s="47">
        <f t="shared" si="704"/>
        <v>0</v>
      </c>
      <c r="K492" s="47">
        <f t="shared" si="704"/>
        <v>0</v>
      </c>
      <c r="L492" s="5">
        <f t="shared" si="704"/>
        <v>0</v>
      </c>
      <c r="M492" s="5">
        <f t="shared" si="704"/>
        <v>0</v>
      </c>
      <c r="N492" s="5">
        <f t="shared" si="704"/>
        <v>0</v>
      </c>
      <c r="O492" s="5">
        <f t="shared" si="698"/>
        <v>0</v>
      </c>
      <c r="P492" s="5">
        <f>VLOOKUP(CONCATENATE($F492," ",$G492),AllocFactorMatrix,(P$4+1),FALSE)*$E496</f>
        <v>0</v>
      </c>
      <c r="Q492" s="5">
        <f>VLOOKUP(CONCATENATE($F492," ",$G492),AllocFactorMatrix,(Q$4+1),FALSE)*$E496</f>
        <v>0</v>
      </c>
      <c r="R492" s="5">
        <f>VLOOKUP(CONCATENATE($F492," ",$G492),AllocFactorMatrix,(R$4+1),FALSE)*$E496</f>
        <v>0</v>
      </c>
      <c r="S492" s="5">
        <f>VLOOKUP(CONCATENATE($F492," ",$G492),AllocFactorMatrix,(S$4+1),FALSE)*$E496</f>
        <v>0</v>
      </c>
      <c r="T492" s="5">
        <f t="shared" si="701"/>
        <v>0</v>
      </c>
      <c r="U492" s="5">
        <f>VLOOKUP(CONCATENATE($F492," ",$G492),AllocFactorMatrix,(U$4+1),FALSE)*$E496</f>
        <v>0</v>
      </c>
      <c r="V492" s="5">
        <f>VLOOKUP(CONCATENATE($F492," ",$G492),AllocFactorMatrix,(V$4+1),FALSE)*$E496</f>
        <v>0</v>
      </c>
      <c r="W492" s="5">
        <f>VLOOKUP(CONCATENATE($F492," ",$G492),AllocFactorMatrix,(W$4+1),FALSE)*$E496</f>
        <v>0</v>
      </c>
      <c r="X492" s="5">
        <f>VLOOKUP(CONCATENATE($F492," ",$G492),AllocFactorMatrix,(X$4+1),FALSE)*$E496</f>
        <v>0</v>
      </c>
      <c r="Y492" s="5">
        <f t="shared" si="702"/>
        <v>0</v>
      </c>
      <c r="Z492" s="5">
        <f>VLOOKUP(CONCATENATE($F492," ",$G492),AllocFactorMatrix,(Z$4+1),FALSE)*$E496</f>
        <v>0</v>
      </c>
      <c r="AA492" s="5">
        <f>VLOOKUP(CONCATENATE($F492," ",$G492),AllocFactorMatrix,(AA$4+1),FALSE)*$E496</f>
        <v>0</v>
      </c>
      <c r="AB492" s="5">
        <f t="shared" si="699"/>
        <v>0</v>
      </c>
      <c r="AC492" s="5">
        <f>VLOOKUP(CONCATENATE($F492," ",$G492),AllocFactorMatrix,(AC$4+1),FALSE)*$E496</f>
        <v>0</v>
      </c>
      <c r="AD492" s="5">
        <f>VLOOKUP(CONCATENATE($F492," ",$G492),AllocFactorMatrix,(AD$4+1),FALSE)*$E496</f>
        <v>0</v>
      </c>
      <c r="AE492" s="5">
        <f>VLOOKUP(CONCATENATE($F492," ",$G492),AllocFactorMatrix,(AE$4+1),FALSE)*$E496</f>
        <v>0</v>
      </c>
    </row>
    <row r="493" spans="4:31" hidden="1" outlineLevel="1">
      <c r="E493" s="48"/>
      <c r="F493" s="167" t="str">
        <f>F496</f>
        <v>TRAN_LSE</v>
      </c>
      <c r="G493" s="48" t="str">
        <f>$G$12</f>
        <v>DISTSEC</v>
      </c>
      <c r="H493" s="4">
        <f t="shared" si="696"/>
        <v>0</v>
      </c>
      <c r="I493" s="5">
        <f t="shared" ref="I493:N493" si="705">VLOOKUP(CONCATENATE($F493," ",$G493),AllocFactorMatrix,(I$4+1),FALSE)*$E496</f>
        <v>0</v>
      </c>
      <c r="J493" s="47">
        <f t="shared" si="705"/>
        <v>0</v>
      </c>
      <c r="K493" s="47">
        <f t="shared" si="705"/>
        <v>0</v>
      </c>
      <c r="L493" s="5">
        <f t="shared" si="705"/>
        <v>0</v>
      </c>
      <c r="M493" s="5">
        <f t="shared" si="705"/>
        <v>0</v>
      </c>
      <c r="N493" s="5">
        <f t="shared" si="705"/>
        <v>0</v>
      </c>
      <c r="O493" s="5">
        <f t="shared" si="698"/>
        <v>0</v>
      </c>
      <c r="P493" s="5">
        <f>VLOOKUP(CONCATENATE($F493," ",$G493),AllocFactorMatrix,(P$4+1),FALSE)*$E496</f>
        <v>0</v>
      </c>
      <c r="Q493" s="5">
        <f>VLOOKUP(CONCATENATE($F493," ",$G493),AllocFactorMatrix,(Q$4+1),FALSE)*$E496</f>
        <v>0</v>
      </c>
      <c r="R493" s="5">
        <f>VLOOKUP(CONCATENATE($F493," ",$G493),AllocFactorMatrix,(R$4+1),FALSE)*$E496</f>
        <v>0</v>
      </c>
      <c r="S493" s="5">
        <f>VLOOKUP(CONCATENATE($F493," ",$G493),AllocFactorMatrix,(S$4+1),FALSE)*$E496</f>
        <v>0</v>
      </c>
      <c r="T493" s="5">
        <f t="shared" si="701"/>
        <v>0</v>
      </c>
      <c r="U493" s="5">
        <f>VLOOKUP(CONCATENATE($F493," ",$G493),AllocFactorMatrix,(U$4+1),FALSE)*$E496</f>
        <v>0</v>
      </c>
      <c r="V493" s="5">
        <f>VLOOKUP(CONCATENATE($F493," ",$G493),AllocFactorMatrix,(V$4+1),FALSE)*$E496</f>
        <v>0</v>
      </c>
      <c r="W493" s="5">
        <f>VLOOKUP(CONCATENATE($F493," ",$G493),AllocFactorMatrix,(W$4+1),FALSE)*$E496</f>
        <v>0</v>
      </c>
      <c r="X493" s="5">
        <f>VLOOKUP(CONCATENATE($F493," ",$G493),AllocFactorMatrix,(X$4+1),FALSE)*$E496</f>
        <v>0</v>
      </c>
      <c r="Y493" s="5">
        <f t="shared" si="702"/>
        <v>0</v>
      </c>
      <c r="Z493" s="5">
        <f>VLOOKUP(CONCATENATE($F493," ",$G493),AllocFactorMatrix,(Z$4+1),FALSE)*$E496</f>
        <v>0</v>
      </c>
      <c r="AA493" s="5">
        <f>VLOOKUP(CONCATENATE($F493," ",$G493),AllocFactorMatrix,(AA$4+1),FALSE)*$E496</f>
        <v>0</v>
      </c>
      <c r="AB493" s="5">
        <f t="shared" si="699"/>
        <v>0</v>
      </c>
      <c r="AC493" s="5">
        <f>VLOOKUP(CONCATENATE($F493," ",$G493),AllocFactorMatrix,(AC$4+1),FALSE)*$E496</f>
        <v>0</v>
      </c>
      <c r="AD493" s="5">
        <f>VLOOKUP(CONCATENATE($F493," ",$G493),AllocFactorMatrix,(AD$4+1),FALSE)*$E496</f>
        <v>0</v>
      </c>
      <c r="AE493" s="5">
        <f>VLOOKUP(CONCATENATE($F493," ",$G493),AllocFactorMatrix,(AE$4+1),FALSE)*$E496</f>
        <v>0</v>
      </c>
    </row>
    <row r="494" spans="4:31" hidden="1" outlineLevel="1">
      <c r="E494" s="48"/>
      <c r="F494" s="167" t="str">
        <f>F496</f>
        <v>TRAN_LSE</v>
      </c>
      <c r="G494" s="48" t="str">
        <f>$G$13</f>
        <v>ENERGY</v>
      </c>
      <c r="H494" s="4">
        <f t="shared" si="696"/>
        <v>0</v>
      </c>
      <c r="I494" s="5">
        <f t="shared" ref="I494:N494" si="706">VLOOKUP(CONCATENATE($F494," ",$G494),AllocFactorMatrix,(I$4+1),FALSE)*$E496</f>
        <v>0</v>
      </c>
      <c r="J494" s="47">
        <f t="shared" si="706"/>
        <v>0</v>
      </c>
      <c r="K494" s="47">
        <f t="shared" si="706"/>
        <v>0</v>
      </c>
      <c r="L494" s="5">
        <f t="shared" si="706"/>
        <v>0</v>
      </c>
      <c r="M494" s="5">
        <f t="shared" si="706"/>
        <v>0</v>
      </c>
      <c r="N494" s="5">
        <f t="shared" si="706"/>
        <v>0</v>
      </c>
      <c r="O494" s="5">
        <f t="shared" si="698"/>
        <v>0</v>
      </c>
      <c r="P494" s="5">
        <f>VLOOKUP(CONCATENATE($F494," ",$G494),AllocFactorMatrix,(P$4+1),FALSE)*$E496</f>
        <v>0</v>
      </c>
      <c r="Q494" s="5">
        <f>VLOOKUP(CONCATENATE($F494," ",$G494),AllocFactorMatrix,(Q$4+1),FALSE)*$E496</f>
        <v>0</v>
      </c>
      <c r="R494" s="5">
        <f>VLOOKUP(CONCATENATE($F494," ",$G494),AllocFactorMatrix,(R$4+1),FALSE)*$E496</f>
        <v>0</v>
      </c>
      <c r="S494" s="5">
        <f>VLOOKUP(CONCATENATE($F494," ",$G494),AllocFactorMatrix,(S$4+1),FALSE)*$E496</f>
        <v>0</v>
      </c>
      <c r="T494" s="5">
        <f t="shared" si="701"/>
        <v>0</v>
      </c>
      <c r="U494" s="5">
        <f>VLOOKUP(CONCATENATE($F494," ",$G494),AllocFactorMatrix,(U$4+1),FALSE)*$E496</f>
        <v>0</v>
      </c>
      <c r="V494" s="5">
        <f>VLOOKUP(CONCATENATE($F494," ",$G494),AllocFactorMatrix,(V$4+1),FALSE)*$E496</f>
        <v>0</v>
      </c>
      <c r="W494" s="5">
        <f>VLOOKUP(CONCATENATE($F494," ",$G494),AllocFactorMatrix,(W$4+1),FALSE)*$E496</f>
        <v>0</v>
      </c>
      <c r="X494" s="5">
        <f>VLOOKUP(CONCATENATE($F494," ",$G494),AllocFactorMatrix,(X$4+1),FALSE)*$E496</f>
        <v>0</v>
      </c>
      <c r="Y494" s="5">
        <f t="shared" si="702"/>
        <v>0</v>
      </c>
      <c r="Z494" s="5">
        <f>VLOOKUP(CONCATENATE($F494," ",$G494),AllocFactorMatrix,(Z$4+1),FALSE)*$E496</f>
        <v>0</v>
      </c>
      <c r="AA494" s="5">
        <f>VLOOKUP(CONCATENATE($F494," ",$G494),AllocFactorMatrix,(AA$4+1),FALSE)*$E496</f>
        <v>0</v>
      </c>
      <c r="AB494" s="5">
        <f t="shared" si="699"/>
        <v>0</v>
      </c>
      <c r="AC494" s="5">
        <f>VLOOKUP(CONCATENATE($F494," ",$G494),AllocFactorMatrix,(AC$4+1),FALSE)*$E496</f>
        <v>0</v>
      </c>
      <c r="AD494" s="5">
        <f>VLOOKUP(CONCATENATE($F494," ",$G494),AllocFactorMatrix,(AD$4+1),FALSE)*$E496</f>
        <v>0</v>
      </c>
      <c r="AE494" s="5">
        <f>VLOOKUP(CONCATENATE($F494," ",$G494),AllocFactorMatrix,(AE$4+1),FALSE)*$E496</f>
        <v>0</v>
      </c>
    </row>
    <row r="495" spans="4:31" hidden="1" outlineLevel="1">
      <c r="E495" s="48"/>
      <c r="F495" s="167" t="str">
        <f>F496</f>
        <v>TRAN_LSE</v>
      </c>
      <c r="G495" s="48" t="str">
        <f>$G$14</f>
        <v>CUSTOMER</v>
      </c>
      <c r="H495" s="4">
        <f t="shared" si="696"/>
        <v>0</v>
      </c>
      <c r="I495" s="5">
        <f t="shared" ref="I495:N495" si="707">VLOOKUP(CONCATENATE($F495," ",$G495),AllocFactorMatrix,(I$4+1),FALSE)*$E496</f>
        <v>0</v>
      </c>
      <c r="J495" s="47">
        <f t="shared" si="707"/>
        <v>0</v>
      </c>
      <c r="K495" s="47">
        <f t="shared" si="707"/>
        <v>0</v>
      </c>
      <c r="L495" s="5">
        <f t="shared" si="707"/>
        <v>0</v>
      </c>
      <c r="M495" s="5">
        <f t="shared" si="707"/>
        <v>0</v>
      </c>
      <c r="N495" s="5">
        <f t="shared" si="707"/>
        <v>0</v>
      </c>
      <c r="O495" s="5">
        <f t="shared" si="698"/>
        <v>0</v>
      </c>
      <c r="P495" s="5">
        <f>VLOOKUP(CONCATENATE($F495," ",$G495),AllocFactorMatrix,(P$4+1),FALSE)*$E496</f>
        <v>0</v>
      </c>
      <c r="Q495" s="5">
        <f>VLOOKUP(CONCATENATE($F495," ",$G495),AllocFactorMatrix,(Q$4+1),FALSE)*$E496</f>
        <v>0</v>
      </c>
      <c r="R495" s="5">
        <f>VLOOKUP(CONCATENATE($F495," ",$G495),AllocFactorMatrix,(R$4+1),FALSE)*$E496</f>
        <v>0</v>
      </c>
      <c r="S495" s="5">
        <f>VLOOKUP(CONCATENATE($F495," ",$G495),AllocFactorMatrix,(S$4+1),FALSE)*$E496</f>
        <v>0</v>
      </c>
      <c r="T495" s="5">
        <f t="shared" si="701"/>
        <v>0</v>
      </c>
      <c r="U495" s="5">
        <f>VLOOKUP(CONCATENATE($F495," ",$G495),AllocFactorMatrix,(U$4+1),FALSE)*$E496</f>
        <v>0</v>
      </c>
      <c r="V495" s="5">
        <f>VLOOKUP(CONCATENATE($F495," ",$G495),AllocFactorMatrix,(V$4+1),FALSE)*$E496</f>
        <v>0</v>
      </c>
      <c r="W495" s="5">
        <f>VLOOKUP(CONCATENATE($F495," ",$G495),AllocFactorMatrix,(W$4+1),FALSE)*$E496</f>
        <v>0</v>
      </c>
      <c r="X495" s="5">
        <f>VLOOKUP(CONCATENATE($F495," ",$G495),AllocFactorMatrix,(X$4+1),FALSE)*$E496</f>
        <v>0</v>
      </c>
      <c r="Y495" s="5">
        <f t="shared" si="702"/>
        <v>0</v>
      </c>
      <c r="Z495" s="5">
        <f>VLOOKUP(CONCATENATE($F495," ",$G495),AllocFactorMatrix,(Z$4+1),FALSE)*$E496</f>
        <v>0</v>
      </c>
      <c r="AA495" s="5">
        <f>VLOOKUP(CONCATENATE($F495," ",$G495),AllocFactorMatrix,(AA$4+1),FALSE)*$E496</f>
        <v>0</v>
      </c>
      <c r="AB495" s="5">
        <f t="shared" si="699"/>
        <v>0</v>
      </c>
      <c r="AC495" s="5">
        <f>VLOOKUP(CONCATENATE($F495," ",$G495),AllocFactorMatrix,(AC$4+1),FALSE)*$E496</f>
        <v>0</v>
      </c>
      <c r="AD495" s="5">
        <f>VLOOKUP(CONCATENATE($F495," ",$G495),AllocFactorMatrix,(AD$4+1),FALSE)*$E496</f>
        <v>0</v>
      </c>
      <c r="AE495" s="5">
        <f>VLOOKUP(CONCATENATE($F495," ",$G495),AllocFactorMatrix,(AE$4+1),FALSE)*$E496</f>
        <v>0</v>
      </c>
    </row>
    <row r="496" spans="4:31" collapsed="1">
      <c r="D496" s="48" t="str">
        <f>+D2008</f>
        <v>Adj 23 - PJM LSE OATT Expense</v>
      </c>
      <c r="E496" s="54">
        <f>+ROUND(E2008/8,0)</f>
        <v>1530108</v>
      </c>
      <c r="F496" s="88" t="str">
        <f>+F2008</f>
        <v>TRAN_LSE</v>
      </c>
      <c r="G496" s="48" t="str">
        <f>$G$15</f>
        <v>TOTAL</v>
      </c>
      <c r="H496" s="4">
        <f t="shared" si="696"/>
        <v>1530108.0000000002</v>
      </c>
      <c r="I496" s="5">
        <f t="shared" ref="I496:N496" si="708">VLOOKUP(CONCATENATE($F496," ",$G496),AllocFactorMatrix,(I$4+1),FALSE)*$E496</f>
        <v>786890.06223216304</v>
      </c>
      <c r="J496" s="47">
        <f t="shared" si="708"/>
        <v>176.04079608653717</v>
      </c>
      <c r="K496" s="47">
        <f t="shared" si="708"/>
        <v>308.23488168487648</v>
      </c>
      <c r="L496" s="5">
        <f t="shared" si="708"/>
        <v>183398.47878562348</v>
      </c>
      <c r="M496" s="5">
        <f t="shared" si="708"/>
        <v>2551.9874981607932</v>
      </c>
      <c r="N496" s="5">
        <f t="shared" si="708"/>
        <v>355.42475982629975</v>
      </c>
      <c r="O496" s="5">
        <f t="shared" si="698"/>
        <v>186305.89104361058</v>
      </c>
      <c r="P496" s="5">
        <f>VLOOKUP(CONCATENATE($F496," ",$G496),AllocFactorMatrix,(P$4+1),FALSE)*$E496</f>
        <v>109084.07794850708</v>
      </c>
      <c r="Q496" s="5">
        <f>VLOOKUP(CONCATENATE($F496," ",$G496),AllocFactorMatrix,(Q$4+1),FALSE)*$E496</f>
        <v>19576.117216390416</v>
      </c>
      <c r="R496" s="5">
        <f>VLOOKUP(CONCATENATE($F496," ",$G496),AllocFactorMatrix,(R$4+1),FALSE)*$E496</f>
        <v>3969.8368008283383</v>
      </c>
      <c r="S496" s="5">
        <f>VLOOKUP(CONCATENATE($F496," ",$G496),AllocFactorMatrix,(S$4+1),FALSE)*$E496</f>
        <v>150.7527572640378</v>
      </c>
      <c r="T496" s="5">
        <f t="shared" si="701"/>
        <v>132780.78472298986</v>
      </c>
      <c r="U496" s="5">
        <f>VLOOKUP(CONCATENATE($F496," ",$G496),AllocFactorMatrix,(U$4+1),FALSE)*$E496</f>
        <v>5173.6222079654717</v>
      </c>
      <c r="V496" s="5">
        <f>VLOOKUP(CONCATENATE($F496," ",$G496),AllocFactorMatrix,(V$4+1),FALSE)*$E496</f>
        <v>69846.887313658284</v>
      </c>
      <c r="W496" s="5">
        <f>VLOOKUP(CONCATENATE($F496," ",$G496),AllocFactorMatrix,(W$4+1),FALSE)*$E496</f>
        <v>267136.30535024445</v>
      </c>
      <c r="X496" s="5">
        <f>VLOOKUP(CONCATENATE($F496," ",$G496),AllocFactorMatrix,(X$4+1),FALSE)*$E496</f>
        <v>48394.219320665405</v>
      </c>
      <c r="Y496" s="5">
        <f t="shared" si="702"/>
        <v>390551.03419253364</v>
      </c>
      <c r="Z496" s="5">
        <f>VLOOKUP(CONCATENATE($F496," ",$G496),AllocFactorMatrix,(Z$4+1),FALSE)*$E496</f>
        <v>29983.849783270045</v>
      </c>
      <c r="AA496" s="5">
        <f>VLOOKUP(CONCATENATE($F496," ",$G496),AllocFactorMatrix,(AA$4+1),FALSE)*$E496</f>
        <v>598.85438554589007</v>
      </c>
      <c r="AB496" s="5">
        <f t="shared" si="699"/>
        <v>30582.704168815933</v>
      </c>
      <c r="AC496" s="5">
        <f>VLOOKUP(CONCATENATE($F496," ",$G496),AllocFactorMatrix,(AC$4+1),FALSE)*$E496</f>
        <v>395.53548661971456</v>
      </c>
      <c r="AD496" s="5">
        <f>VLOOKUP(CONCATENATE($F496," ",$G496),AllocFactorMatrix,(AD$4+1),FALSE)*$E496</f>
        <v>1757.1938347155403</v>
      </c>
      <c r="AE496" s="5">
        <f>VLOOKUP(CONCATENATE($F496," ",$G496),AllocFactorMatrix,(AE$4+1),FALSE)*$E496</f>
        <v>360.51864078042263</v>
      </c>
    </row>
    <row r="497" spans="4:31" hidden="1" outlineLevel="1">
      <c r="E497" s="48"/>
      <c r="F497" s="167" t="str">
        <f>F504</f>
        <v>TRAN_LSE</v>
      </c>
      <c r="G497" s="48" t="str">
        <f>$G$8</f>
        <v>PRODUCTION</v>
      </c>
      <c r="H497" s="4">
        <f t="shared" si="696"/>
        <v>26055</v>
      </c>
      <c r="I497" s="5">
        <f t="shared" ref="I497:N497" si="709">VLOOKUP(CONCATENATE($F497," ",$G497),AllocFactorMatrix,(I$4+1),FALSE)*$E504</f>
        <v>13399.329048314896</v>
      </c>
      <c r="J497" s="47">
        <f t="shared" si="709"/>
        <v>2.997659604442775</v>
      </c>
      <c r="K497" s="47">
        <f t="shared" si="709"/>
        <v>5.2486882248177622</v>
      </c>
      <c r="L497" s="5">
        <f t="shared" si="709"/>
        <v>3122.947768889137</v>
      </c>
      <c r="M497" s="5">
        <f t="shared" si="709"/>
        <v>43.455778457847074</v>
      </c>
      <c r="N497" s="5">
        <f t="shared" si="709"/>
        <v>6.0522473689924103</v>
      </c>
      <c r="O497" s="5">
        <f t="shared" ref="O497:O504" si="710">SUBTOTAL(9,L497:N497)</f>
        <v>3172.4557947159765</v>
      </c>
      <c r="P497" s="5">
        <f>VLOOKUP(CONCATENATE($F497," ",$G497),AllocFactorMatrix,(P$4+1),FALSE)*$E504</f>
        <v>1857.5065622481238</v>
      </c>
      <c r="Q497" s="5">
        <f>VLOOKUP(CONCATENATE($F497," ",$G497),AllocFactorMatrix,(Q$4+1),FALSE)*$E504</f>
        <v>333.34623050990666</v>
      </c>
      <c r="R497" s="5">
        <f>VLOOKUP(CONCATENATE($F497," ",$G497),AllocFactorMatrix,(R$4+1),FALSE)*$E504</f>
        <v>67.599213810778295</v>
      </c>
      <c r="S497" s="5">
        <f>VLOOKUP(CONCATENATE($F497," ",$G497),AllocFactorMatrix,(S$4+1),FALSE)*$E504</f>
        <v>2.5670495746146709</v>
      </c>
      <c r="T497" s="5">
        <f>SUBTOTAL(9,P497:S497)</f>
        <v>2261.0190561434233</v>
      </c>
      <c r="U497" s="5">
        <f>VLOOKUP(CONCATENATE($F497," ",$G497),AllocFactorMatrix,(U$4+1),FALSE)*$E504</f>
        <v>88.097524245700541</v>
      </c>
      <c r="V497" s="5">
        <f>VLOOKUP(CONCATENATE($F497," ",$G497),AllocFactorMatrix,(V$4+1),FALSE)*$E504</f>
        <v>1189.3674491979432</v>
      </c>
      <c r="W497" s="5">
        <f>VLOOKUP(CONCATENATE($F497," ",$G497),AllocFactorMatrix,(W$4+1),FALSE)*$E504</f>
        <v>4548.8530456024146</v>
      </c>
      <c r="X497" s="5">
        <f>VLOOKUP(CONCATENATE($F497," ",$G497),AllocFactorMatrix,(X$4+1),FALSE)*$E504</f>
        <v>824.0669184135611</v>
      </c>
      <c r="Y497" s="5">
        <f>SUBTOTAL(9,U497:X497)</f>
        <v>6650.3849374596193</v>
      </c>
      <c r="Z497" s="5">
        <f>VLOOKUP(CONCATENATE($F497," ",$G497),AllocFactorMatrix,(Z$4+1),FALSE)*$E504</f>
        <v>510.57128392446879</v>
      </c>
      <c r="AA497" s="5">
        <f>VLOOKUP(CONCATENATE($F497," ",$G497),AllocFactorMatrix,(AA$4+1),FALSE)*$E504</f>
        <v>10.1974181008126</v>
      </c>
      <c r="AB497" s="5">
        <f t="shared" si="699"/>
        <v>520.76870202528141</v>
      </c>
      <c r="AC497" s="5">
        <f>VLOOKUP(CONCATENATE($F497," ",$G497),AllocFactorMatrix,(AC$4+1),FALSE)*$E504</f>
        <v>6.7352612389953279</v>
      </c>
      <c r="AD497" s="5">
        <f>VLOOKUP(CONCATENATE($F497," ",$G497),AllocFactorMatrix,(AD$4+1),FALSE)*$E504</f>
        <v>29.921865230110164</v>
      </c>
      <c r="AE497" s="5">
        <f>VLOOKUP(CONCATENATE($F497," ",$G497),AllocFactorMatrix,(AE$4+1),FALSE)*$E504</f>
        <v>6.1389870424400836</v>
      </c>
    </row>
    <row r="498" spans="4:31" hidden="1" outlineLevel="1">
      <c r="E498" s="48"/>
      <c r="F498" s="167" t="str">
        <f>F504</f>
        <v>TRAN_LSE</v>
      </c>
      <c r="G498" s="48" t="str">
        <f>$G$9</f>
        <v>BULKTRAN</v>
      </c>
      <c r="H498" s="4">
        <f t="shared" si="696"/>
        <v>0</v>
      </c>
      <c r="I498" s="5">
        <f t="shared" ref="I498:N498" si="711">VLOOKUP(CONCATENATE($F498," ",$G498),AllocFactorMatrix,(I$4+1),FALSE)*$E504</f>
        <v>0</v>
      </c>
      <c r="J498" s="47">
        <f t="shared" si="711"/>
        <v>0</v>
      </c>
      <c r="K498" s="47">
        <f t="shared" si="711"/>
        <v>0</v>
      </c>
      <c r="L498" s="5">
        <f t="shared" si="711"/>
        <v>0</v>
      </c>
      <c r="M498" s="5">
        <f t="shared" si="711"/>
        <v>0</v>
      </c>
      <c r="N498" s="5">
        <f t="shared" si="711"/>
        <v>0</v>
      </c>
      <c r="O498" s="5">
        <f t="shared" si="710"/>
        <v>0</v>
      </c>
      <c r="P498" s="5">
        <f>VLOOKUP(CONCATENATE($F498," ",$G498),AllocFactorMatrix,(P$4+1),FALSE)*$E504</f>
        <v>0</v>
      </c>
      <c r="Q498" s="5">
        <f>VLOOKUP(CONCATENATE($F498," ",$G498),AllocFactorMatrix,(Q$4+1),FALSE)*$E504</f>
        <v>0</v>
      </c>
      <c r="R498" s="5">
        <f>VLOOKUP(CONCATENATE($F498," ",$G498),AllocFactorMatrix,(R$4+1),FALSE)*$E504</f>
        <v>0</v>
      </c>
      <c r="S498" s="5">
        <f>VLOOKUP(CONCATENATE($F498," ",$G498),AllocFactorMatrix,(S$4+1),FALSE)*$E504</f>
        <v>0</v>
      </c>
      <c r="T498" s="5">
        <f t="shared" ref="T498:T504" si="712">SUBTOTAL(9,P498:S498)</f>
        <v>0</v>
      </c>
      <c r="U498" s="5">
        <f>VLOOKUP(CONCATENATE($F498," ",$G498),AllocFactorMatrix,(U$4+1),FALSE)*$E504</f>
        <v>0</v>
      </c>
      <c r="V498" s="5">
        <f>VLOOKUP(CONCATENATE($F498," ",$G498),AllocFactorMatrix,(V$4+1),FALSE)*$E504</f>
        <v>0</v>
      </c>
      <c r="W498" s="5">
        <f>VLOOKUP(CONCATENATE($F498," ",$G498),AllocFactorMatrix,(W$4+1),FALSE)*$E504</f>
        <v>0</v>
      </c>
      <c r="X498" s="5">
        <f>VLOOKUP(CONCATENATE($F498," ",$G498),AllocFactorMatrix,(X$4+1),FALSE)*$E504</f>
        <v>0</v>
      </c>
      <c r="Y498" s="5">
        <f t="shared" ref="Y498:Y504" si="713">SUBTOTAL(9,U498:X498)</f>
        <v>0</v>
      </c>
      <c r="Z498" s="5">
        <f>VLOOKUP(CONCATENATE($F498," ",$G498),AllocFactorMatrix,(Z$4+1),FALSE)*$E504</f>
        <v>0</v>
      </c>
      <c r="AA498" s="5">
        <f>VLOOKUP(CONCATENATE($F498," ",$G498),AllocFactorMatrix,(AA$4+1),FALSE)*$E504</f>
        <v>0</v>
      </c>
      <c r="AB498" s="5">
        <f t="shared" si="699"/>
        <v>0</v>
      </c>
      <c r="AC498" s="5">
        <f>VLOOKUP(CONCATENATE($F498," ",$G498),AllocFactorMatrix,(AC$4+1),FALSE)*$E504</f>
        <v>0</v>
      </c>
      <c r="AD498" s="5">
        <f>VLOOKUP(CONCATENATE($F498," ",$G498),AllocFactorMatrix,(AD$4+1),FALSE)*$E504</f>
        <v>0</v>
      </c>
      <c r="AE498" s="5">
        <f>VLOOKUP(CONCATENATE($F498," ",$G498),AllocFactorMatrix,(AE$4+1),FALSE)*$E504</f>
        <v>0</v>
      </c>
    </row>
    <row r="499" spans="4:31" hidden="1" outlineLevel="1">
      <c r="E499" s="48"/>
      <c r="F499" s="167" t="str">
        <f>F504</f>
        <v>TRAN_LSE</v>
      </c>
      <c r="G499" s="48" t="str">
        <f>$G$10</f>
        <v>SUBTRAN</v>
      </c>
      <c r="H499" s="4">
        <f t="shared" si="696"/>
        <v>0</v>
      </c>
      <c r="I499" s="5">
        <f t="shared" ref="I499:N499" si="714">VLOOKUP(CONCATENATE($F499," ",$G499),AllocFactorMatrix,(I$4+1),FALSE)*$E504</f>
        <v>0</v>
      </c>
      <c r="J499" s="47">
        <f t="shared" si="714"/>
        <v>0</v>
      </c>
      <c r="K499" s="47">
        <f t="shared" si="714"/>
        <v>0</v>
      </c>
      <c r="L499" s="5">
        <f t="shared" si="714"/>
        <v>0</v>
      </c>
      <c r="M499" s="5">
        <f t="shared" si="714"/>
        <v>0</v>
      </c>
      <c r="N499" s="5">
        <f t="shared" si="714"/>
        <v>0</v>
      </c>
      <c r="O499" s="5">
        <f t="shared" si="710"/>
        <v>0</v>
      </c>
      <c r="P499" s="5">
        <f>VLOOKUP(CONCATENATE($F499," ",$G499),AllocFactorMatrix,(P$4+1),FALSE)*$E504</f>
        <v>0</v>
      </c>
      <c r="Q499" s="5">
        <f>VLOOKUP(CONCATENATE($F499," ",$G499),AllocFactorMatrix,(Q$4+1),FALSE)*$E504</f>
        <v>0</v>
      </c>
      <c r="R499" s="5">
        <f>VLOOKUP(CONCATENATE($F499," ",$G499),AllocFactorMatrix,(R$4+1),FALSE)*$E504</f>
        <v>0</v>
      </c>
      <c r="S499" s="5">
        <f>VLOOKUP(CONCATENATE($F499," ",$G499),AllocFactorMatrix,(S$4+1),FALSE)*$E504</f>
        <v>0</v>
      </c>
      <c r="T499" s="5">
        <f t="shared" si="712"/>
        <v>0</v>
      </c>
      <c r="U499" s="5">
        <f>VLOOKUP(CONCATENATE($F499," ",$G499),AllocFactorMatrix,(U$4+1),FALSE)*$E504</f>
        <v>0</v>
      </c>
      <c r="V499" s="5">
        <f>VLOOKUP(CONCATENATE($F499," ",$G499),AllocFactorMatrix,(V$4+1),FALSE)*$E504</f>
        <v>0</v>
      </c>
      <c r="W499" s="5">
        <f>VLOOKUP(CONCATENATE($F499," ",$G499),AllocFactorMatrix,(W$4+1),FALSE)*$E504</f>
        <v>0</v>
      </c>
      <c r="X499" s="5">
        <f>VLOOKUP(CONCATENATE($F499," ",$G499),AllocFactorMatrix,(X$4+1),FALSE)*$E504</f>
        <v>0</v>
      </c>
      <c r="Y499" s="5">
        <f t="shared" si="713"/>
        <v>0</v>
      </c>
      <c r="Z499" s="5">
        <f>VLOOKUP(CONCATENATE($F499," ",$G499),AllocFactorMatrix,(Z$4+1),FALSE)*$E504</f>
        <v>0</v>
      </c>
      <c r="AA499" s="5">
        <f>VLOOKUP(CONCATENATE($F499," ",$G499),AllocFactorMatrix,(AA$4+1),FALSE)*$E504</f>
        <v>0</v>
      </c>
      <c r="AB499" s="5">
        <f t="shared" si="699"/>
        <v>0</v>
      </c>
      <c r="AC499" s="5">
        <f>VLOOKUP(CONCATENATE($F499," ",$G499),AllocFactorMatrix,(AC$4+1),FALSE)*$E504</f>
        <v>0</v>
      </c>
      <c r="AD499" s="5">
        <f>VLOOKUP(CONCATENATE($F499," ",$G499),AllocFactorMatrix,(AD$4+1),FALSE)*$E504</f>
        <v>0</v>
      </c>
      <c r="AE499" s="5">
        <f>VLOOKUP(CONCATENATE($F499," ",$G499),AllocFactorMatrix,(AE$4+1),FALSE)*$E504</f>
        <v>0</v>
      </c>
    </row>
    <row r="500" spans="4:31" hidden="1" outlineLevel="1">
      <c r="E500" s="48"/>
      <c r="F500" s="167" t="str">
        <f>F504</f>
        <v>TRAN_LSE</v>
      </c>
      <c r="G500" s="48" t="str">
        <f>$G$11</f>
        <v>DISTPRI</v>
      </c>
      <c r="H500" s="4">
        <f t="shared" si="696"/>
        <v>0</v>
      </c>
      <c r="I500" s="5">
        <f t="shared" ref="I500:N500" si="715">VLOOKUP(CONCATENATE($F500," ",$G500),AllocFactorMatrix,(I$4+1),FALSE)*$E504</f>
        <v>0</v>
      </c>
      <c r="J500" s="47">
        <f t="shared" si="715"/>
        <v>0</v>
      </c>
      <c r="K500" s="47">
        <f t="shared" si="715"/>
        <v>0</v>
      </c>
      <c r="L500" s="5">
        <f t="shared" si="715"/>
        <v>0</v>
      </c>
      <c r="M500" s="5">
        <f t="shared" si="715"/>
        <v>0</v>
      </c>
      <c r="N500" s="5">
        <f t="shared" si="715"/>
        <v>0</v>
      </c>
      <c r="O500" s="5">
        <f t="shared" si="710"/>
        <v>0</v>
      </c>
      <c r="P500" s="5">
        <f>VLOOKUP(CONCATENATE($F500," ",$G500),AllocFactorMatrix,(P$4+1),FALSE)*$E504</f>
        <v>0</v>
      </c>
      <c r="Q500" s="5">
        <f>VLOOKUP(CONCATENATE($F500," ",$G500),AllocFactorMatrix,(Q$4+1),FALSE)*$E504</f>
        <v>0</v>
      </c>
      <c r="R500" s="5">
        <f>VLOOKUP(CONCATENATE($F500," ",$G500),AllocFactorMatrix,(R$4+1),FALSE)*$E504</f>
        <v>0</v>
      </c>
      <c r="S500" s="5">
        <f>VLOOKUP(CONCATENATE($F500," ",$G500),AllocFactorMatrix,(S$4+1),FALSE)*$E504</f>
        <v>0</v>
      </c>
      <c r="T500" s="5">
        <f t="shared" si="712"/>
        <v>0</v>
      </c>
      <c r="U500" s="5">
        <f>VLOOKUP(CONCATENATE($F500," ",$G500),AllocFactorMatrix,(U$4+1),FALSE)*$E504</f>
        <v>0</v>
      </c>
      <c r="V500" s="5">
        <f>VLOOKUP(CONCATENATE($F500," ",$G500),AllocFactorMatrix,(V$4+1),FALSE)*$E504</f>
        <v>0</v>
      </c>
      <c r="W500" s="5">
        <f>VLOOKUP(CONCATENATE($F500," ",$G500),AllocFactorMatrix,(W$4+1),FALSE)*$E504</f>
        <v>0</v>
      </c>
      <c r="X500" s="5">
        <f>VLOOKUP(CONCATENATE($F500," ",$G500),AllocFactorMatrix,(X$4+1),FALSE)*$E504</f>
        <v>0</v>
      </c>
      <c r="Y500" s="5">
        <f t="shared" si="713"/>
        <v>0</v>
      </c>
      <c r="Z500" s="5">
        <f>VLOOKUP(CONCATENATE($F500," ",$G500),AllocFactorMatrix,(Z$4+1),FALSE)*$E504</f>
        <v>0</v>
      </c>
      <c r="AA500" s="5">
        <f>VLOOKUP(CONCATENATE($F500," ",$G500),AllocFactorMatrix,(AA$4+1),FALSE)*$E504</f>
        <v>0</v>
      </c>
      <c r="AB500" s="5">
        <f t="shared" si="699"/>
        <v>0</v>
      </c>
      <c r="AC500" s="5">
        <f>VLOOKUP(CONCATENATE($F500," ",$G500),AllocFactorMatrix,(AC$4+1),FALSE)*$E504</f>
        <v>0</v>
      </c>
      <c r="AD500" s="5">
        <f>VLOOKUP(CONCATENATE($F500," ",$G500),AllocFactorMatrix,(AD$4+1),FALSE)*$E504</f>
        <v>0</v>
      </c>
      <c r="AE500" s="5">
        <f>VLOOKUP(CONCATENATE($F500," ",$G500),AllocFactorMatrix,(AE$4+1),FALSE)*$E504</f>
        <v>0</v>
      </c>
    </row>
    <row r="501" spans="4:31" hidden="1" outlineLevel="1">
      <c r="E501" s="48"/>
      <c r="F501" s="167" t="str">
        <f>F504</f>
        <v>TRAN_LSE</v>
      </c>
      <c r="G501" s="48" t="str">
        <f>$G$12</f>
        <v>DISTSEC</v>
      </c>
      <c r="H501" s="4">
        <f t="shared" si="696"/>
        <v>0</v>
      </c>
      <c r="I501" s="5">
        <f t="shared" ref="I501:N501" si="716">VLOOKUP(CONCATENATE($F501," ",$G501),AllocFactorMatrix,(I$4+1),FALSE)*$E504</f>
        <v>0</v>
      </c>
      <c r="J501" s="47">
        <f t="shared" si="716"/>
        <v>0</v>
      </c>
      <c r="K501" s="47">
        <f t="shared" si="716"/>
        <v>0</v>
      </c>
      <c r="L501" s="5">
        <f t="shared" si="716"/>
        <v>0</v>
      </c>
      <c r="M501" s="5">
        <f t="shared" si="716"/>
        <v>0</v>
      </c>
      <c r="N501" s="5">
        <f t="shared" si="716"/>
        <v>0</v>
      </c>
      <c r="O501" s="5">
        <f t="shared" si="710"/>
        <v>0</v>
      </c>
      <c r="P501" s="5">
        <f>VLOOKUP(CONCATENATE($F501," ",$G501),AllocFactorMatrix,(P$4+1),FALSE)*$E504</f>
        <v>0</v>
      </c>
      <c r="Q501" s="5">
        <f>VLOOKUP(CONCATENATE($F501," ",$G501),AllocFactorMatrix,(Q$4+1),FALSE)*$E504</f>
        <v>0</v>
      </c>
      <c r="R501" s="5">
        <f>VLOOKUP(CONCATENATE($F501," ",$G501),AllocFactorMatrix,(R$4+1),FALSE)*$E504</f>
        <v>0</v>
      </c>
      <c r="S501" s="5">
        <f>VLOOKUP(CONCATENATE($F501," ",$G501),AllocFactorMatrix,(S$4+1),FALSE)*$E504</f>
        <v>0</v>
      </c>
      <c r="T501" s="5">
        <f t="shared" si="712"/>
        <v>0</v>
      </c>
      <c r="U501" s="5">
        <f>VLOOKUP(CONCATENATE($F501," ",$G501),AllocFactorMatrix,(U$4+1),FALSE)*$E504</f>
        <v>0</v>
      </c>
      <c r="V501" s="5">
        <f>VLOOKUP(CONCATENATE($F501," ",$G501),AllocFactorMatrix,(V$4+1),FALSE)*$E504</f>
        <v>0</v>
      </c>
      <c r="W501" s="5">
        <f>VLOOKUP(CONCATENATE($F501," ",$G501),AllocFactorMatrix,(W$4+1),FALSE)*$E504</f>
        <v>0</v>
      </c>
      <c r="X501" s="5">
        <f>VLOOKUP(CONCATENATE($F501," ",$G501),AllocFactorMatrix,(X$4+1),FALSE)*$E504</f>
        <v>0</v>
      </c>
      <c r="Y501" s="5">
        <f t="shared" si="713"/>
        <v>0</v>
      </c>
      <c r="Z501" s="5">
        <f>VLOOKUP(CONCATENATE($F501," ",$G501),AllocFactorMatrix,(Z$4+1),FALSE)*$E504</f>
        <v>0</v>
      </c>
      <c r="AA501" s="5">
        <f>VLOOKUP(CONCATENATE($F501," ",$G501),AllocFactorMatrix,(AA$4+1),FALSE)*$E504</f>
        <v>0</v>
      </c>
      <c r="AB501" s="5">
        <f t="shared" si="699"/>
        <v>0</v>
      </c>
      <c r="AC501" s="5">
        <f>VLOOKUP(CONCATENATE($F501," ",$G501),AllocFactorMatrix,(AC$4+1),FALSE)*$E504</f>
        <v>0</v>
      </c>
      <c r="AD501" s="5">
        <f>VLOOKUP(CONCATENATE($F501," ",$G501),AllocFactorMatrix,(AD$4+1),FALSE)*$E504</f>
        <v>0</v>
      </c>
      <c r="AE501" s="5">
        <f>VLOOKUP(CONCATENATE($F501," ",$G501),AllocFactorMatrix,(AE$4+1),FALSE)*$E504</f>
        <v>0</v>
      </c>
    </row>
    <row r="502" spans="4:31" hidden="1" outlineLevel="1">
      <c r="E502" s="48"/>
      <c r="F502" s="167" t="str">
        <f>F504</f>
        <v>TRAN_LSE</v>
      </c>
      <c r="G502" s="48" t="str">
        <f>$G$13</f>
        <v>ENERGY</v>
      </c>
      <c r="H502" s="4">
        <f t="shared" si="696"/>
        <v>0</v>
      </c>
      <c r="I502" s="5">
        <f t="shared" ref="I502:N502" si="717">VLOOKUP(CONCATENATE($F502," ",$G502),AllocFactorMatrix,(I$4+1),FALSE)*$E504</f>
        <v>0</v>
      </c>
      <c r="J502" s="47">
        <f t="shared" si="717"/>
        <v>0</v>
      </c>
      <c r="K502" s="47">
        <f t="shared" si="717"/>
        <v>0</v>
      </c>
      <c r="L502" s="5">
        <f t="shared" si="717"/>
        <v>0</v>
      </c>
      <c r="M502" s="5">
        <f t="shared" si="717"/>
        <v>0</v>
      </c>
      <c r="N502" s="5">
        <f t="shared" si="717"/>
        <v>0</v>
      </c>
      <c r="O502" s="5">
        <f t="shared" si="710"/>
        <v>0</v>
      </c>
      <c r="P502" s="5">
        <f>VLOOKUP(CONCATENATE($F502," ",$G502),AllocFactorMatrix,(P$4+1),FALSE)*$E504</f>
        <v>0</v>
      </c>
      <c r="Q502" s="5">
        <f>VLOOKUP(CONCATENATE($F502," ",$G502),AllocFactorMatrix,(Q$4+1),FALSE)*$E504</f>
        <v>0</v>
      </c>
      <c r="R502" s="5">
        <f>VLOOKUP(CONCATENATE($F502," ",$G502),AllocFactorMatrix,(R$4+1),FALSE)*$E504</f>
        <v>0</v>
      </c>
      <c r="S502" s="5">
        <f>VLOOKUP(CONCATENATE($F502," ",$G502),AllocFactorMatrix,(S$4+1),FALSE)*$E504</f>
        <v>0</v>
      </c>
      <c r="T502" s="5">
        <f t="shared" si="712"/>
        <v>0</v>
      </c>
      <c r="U502" s="5">
        <f>VLOOKUP(CONCATENATE($F502," ",$G502),AllocFactorMatrix,(U$4+1),FALSE)*$E504</f>
        <v>0</v>
      </c>
      <c r="V502" s="5">
        <f>VLOOKUP(CONCATENATE($F502," ",$G502),AllocFactorMatrix,(V$4+1),FALSE)*$E504</f>
        <v>0</v>
      </c>
      <c r="W502" s="5">
        <f>VLOOKUP(CONCATENATE($F502," ",$G502),AllocFactorMatrix,(W$4+1),FALSE)*$E504</f>
        <v>0</v>
      </c>
      <c r="X502" s="5">
        <f>VLOOKUP(CONCATENATE($F502," ",$G502),AllocFactorMatrix,(X$4+1),FALSE)*$E504</f>
        <v>0</v>
      </c>
      <c r="Y502" s="5">
        <f t="shared" si="713"/>
        <v>0</v>
      </c>
      <c r="Z502" s="5">
        <f>VLOOKUP(CONCATENATE($F502," ",$G502),AllocFactorMatrix,(Z$4+1),FALSE)*$E504</f>
        <v>0</v>
      </c>
      <c r="AA502" s="5">
        <f>VLOOKUP(CONCATENATE($F502," ",$G502),AllocFactorMatrix,(AA$4+1),FALSE)*$E504</f>
        <v>0</v>
      </c>
      <c r="AB502" s="5">
        <f t="shared" si="699"/>
        <v>0</v>
      </c>
      <c r="AC502" s="5">
        <f>VLOOKUP(CONCATENATE($F502," ",$G502),AllocFactorMatrix,(AC$4+1),FALSE)*$E504</f>
        <v>0</v>
      </c>
      <c r="AD502" s="5">
        <f>VLOOKUP(CONCATENATE($F502," ",$G502),AllocFactorMatrix,(AD$4+1),FALSE)*$E504</f>
        <v>0</v>
      </c>
      <c r="AE502" s="5">
        <f>VLOOKUP(CONCATENATE($F502," ",$G502),AllocFactorMatrix,(AE$4+1),FALSE)*$E504</f>
        <v>0</v>
      </c>
    </row>
    <row r="503" spans="4:31" hidden="1" outlineLevel="1">
      <c r="E503" s="48"/>
      <c r="F503" s="167" t="str">
        <f>F504</f>
        <v>TRAN_LSE</v>
      </c>
      <c r="G503" s="48" t="str">
        <f>$G$14</f>
        <v>CUSTOMER</v>
      </c>
      <c r="H503" s="4">
        <f t="shared" si="696"/>
        <v>0</v>
      </c>
      <c r="I503" s="5">
        <f t="shared" ref="I503:N503" si="718">VLOOKUP(CONCATENATE($F503," ",$G503),AllocFactorMatrix,(I$4+1),FALSE)*$E504</f>
        <v>0</v>
      </c>
      <c r="J503" s="47">
        <f t="shared" si="718"/>
        <v>0</v>
      </c>
      <c r="K503" s="47">
        <f t="shared" si="718"/>
        <v>0</v>
      </c>
      <c r="L503" s="5">
        <f t="shared" si="718"/>
        <v>0</v>
      </c>
      <c r="M503" s="5">
        <f t="shared" si="718"/>
        <v>0</v>
      </c>
      <c r="N503" s="5">
        <f t="shared" si="718"/>
        <v>0</v>
      </c>
      <c r="O503" s="5">
        <f t="shared" si="710"/>
        <v>0</v>
      </c>
      <c r="P503" s="5">
        <f>VLOOKUP(CONCATENATE($F503," ",$G503),AllocFactorMatrix,(P$4+1),FALSE)*$E504</f>
        <v>0</v>
      </c>
      <c r="Q503" s="5">
        <f>VLOOKUP(CONCATENATE($F503," ",$G503),AllocFactorMatrix,(Q$4+1),FALSE)*$E504</f>
        <v>0</v>
      </c>
      <c r="R503" s="5">
        <f>VLOOKUP(CONCATENATE($F503," ",$G503),AllocFactorMatrix,(R$4+1),FALSE)*$E504</f>
        <v>0</v>
      </c>
      <c r="S503" s="5">
        <f>VLOOKUP(CONCATENATE($F503," ",$G503),AllocFactorMatrix,(S$4+1),FALSE)*$E504</f>
        <v>0</v>
      </c>
      <c r="T503" s="5">
        <f t="shared" si="712"/>
        <v>0</v>
      </c>
      <c r="U503" s="5">
        <f>VLOOKUP(CONCATENATE($F503," ",$G503),AllocFactorMatrix,(U$4+1),FALSE)*$E504</f>
        <v>0</v>
      </c>
      <c r="V503" s="5">
        <f>VLOOKUP(CONCATENATE($F503," ",$G503),AllocFactorMatrix,(V$4+1),FALSE)*$E504</f>
        <v>0</v>
      </c>
      <c r="W503" s="5">
        <f>VLOOKUP(CONCATENATE($F503," ",$G503),AllocFactorMatrix,(W$4+1),FALSE)*$E504</f>
        <v>0</v>
      </c>
      <c r="X503" s="5">
        <f>VLOOKUP(CONCATENATE($F503," ",$G503),AllocFactorMatrix,(X$4+1),FALSE)*$E504</f>
        <v>0</v>
      </c>
      <c r="Y503" s="5">
        <f t="shared" si="713"/>
        <v>0</v>
      </c>
      <c r="Z503" s="5">
        <f>VLOOKUP(CONCATENATE($F503," ",$G503),AllocFactorMatrix,(Z$4+1),FALSE)*$E504</f>
        <v>0</v>
      </c>
      <c r="AA503" s="5">
        <f>VLOOKUP(CONCATENATE($F503," ",$G503),AllocFactorMatrix,(AA$4+1),FALSE)*$E504</f>
        <v>0</v>
      </c>
      <c r="AB503" s="5">
        <f t="shared" si="699"/>
        <v>0</v>
      </c>
      <c r="AC503" s="5">
        <f>VLOOKUP(CONCATENATE($F503," ",$G503),AllocFactorMatrix,(AC$4+1),FALSE)*$E504</f>
        <v>0</v>
      </c>
      <c r="AD503" s="5">
        <f>VLOOKUP(CONCATENATE($F503," ",$G503),AllocFactorMatrix,(AD$4+1),FALSE)*$E504</f>
        <v>0</v>
      </c>
      <c r="AE503" s="5">
        <f>VLOOKUP(CONCATENATE($F503," ",$G503),AllocFactorMatrix,(AE$4+1),FALSE)*$E504</f>
        <v>0</v>
      </c>
    </row>
    <row r="504" spans="4:31" collapsed="1">
      <c r="D504" s="48" t="str">
        <f>+D2016</f>
        <v>Adj 24 - Annualize PJM Admin Fees</v>
      </c>
      <c r="E504" s="54">
        <f>+ROUND(E2016/8,0)</f>
        <v>26055</v>
      </c>
      <c r="F504" s="88" t="str">
        <f>+F2016</f>
        <v>TRAN_LSE</v>
      </c>
      <c r="G504" s="48" t="str">
        <f>$G$15</f>
        <v>TOTAL</v>
      </c>
      <c r="H504" s="4">
        <f t="shared" si="696"/>
        <v>26055</v>
      </c>
      <c r="I504" s="5">
        <f t="shared" ref="I504:N504" si="719">VLOOKUP(CONCATENATE($F504," ",$G504),AllocFactorMatrix,(I$4+1),FALSE)*$E504</f>
        <v>13399.329048314896</v>
      </c>
      <c r="J504" s="47">
        <f t="shared" si="719"/>
        <v>2.997659604442775</v>
      </c>
      <c r="K504" s="47">
        <f t="shared" si="719"/>
        <v>5.2486882248177622</v>
      </c>
      <c r="L504" s="5">
        <f t="shared" si="719"/>
        <v>3122.947768889137</v>
      </c>
      <c r="M504" s="5">
        <f t="shared" si="719"/>
        <v>43.455778457847074</v>
      </c>
      <c r="N504" s="5">
        <f t="shared" si="719"/>
        <v>6.0522473689924103</v>
      </c>
      <c r="O504" s="5">
        <f t="shared" si="710"/>
        <v>3172.4557947159765</v>
      </c>
      <c r="P504" s="5">
        <f>VLOOKUP(CONCATENATE($F504," ",$G504),AllocFactorMatrix,(P$4+1),FALSE)*$E504</f>
        <v>1857.5065622481238</v>
      </c>
      <c r="Q504" s="5">
        <f>VLOOKUP(CONCATENATE($F504," ",$G504),AllocFactorMatrix,(Q$4+1),FALSE)*$E504</f>
        <v>333.34623050990666</v>
      </c>
      <c r="R504" s="5">
        <f>VLOOKUP(CONCATENATE($F504," ",$G504),AllocFactorMatrix,(R$4+1),FALSE)*$E504</f>
        <v>67.599213810778295</v>
      </c>
      <c r="S504" s="5">
        <f>VLOOKUP(CONCATENATE($F504," ",$G504),AllocFactorMatrix,(S$4+1),FALSE)*$E504</f>
        <v>2.5670495746146709</v>
      </c>
      <c r="T504" s="5">
        <f t="shared" si="712"/>
        <v>2261.0190561434233</v>
      </c>
      <c r="U504" s="5">
        <f>VLOOKUP(CONCATENATE($F504," ",$G504),AllocFactorMatrix,(U$4+1),FALSE)*$E504</f>
        <v>88.097524245700541</v>
      </c>
      <c r="V504" s="5">
        <f>VLOOKUP(CONCATENATE($F504," ",$G504),AllocFactorMatrix,(V$4+1),FALSE)*$E504</f>
        <v>1189.3674491979432</v>
      </c>
      <c r="W504" s="5">
        <f>VLOOKUP(CONCATENATE($F504," ",$G504),AllocFactorMatrix,(W$4+1),FALSE)*$E504</f>
        <v>4548.8530456024146</v>
      </c>
      <c r="X504" s="5">
        <f>VLOOKUP(CONCATENATE($F504," ",$G504),AllocFactorMatrix,(X$4+1),FALSE)*$E504</f>
        <v>824.0669184135611</v>
      </c>
      <c r="Y504" s="5">
        <f t="shared" si="713"/>
        <v>6650.3849374596193</v>
      </c>
      <c r="Z504" s="5">
        <f>VLOOKUP(CONCATENATE($F504," ",$G504),AllocFactorMatrix,(Z$4+1),FALSE)*$E504</f>
        <v>510.57128392446879</v>
      </c>
      <c r="AA504" s="5">
        <f>VLOOKUP(CONCATENATE($F504," ",$G504),AllocFactorMatrix,(AA$4+1),FALSE)*$E504</f>
        <v>10.1974181008126</v>
      </c>
      <c r="AB504" s="5">
        <f t="shared" si="699"/>
        <v>520.76870202528141</v>
      </c>
      <c r="AC504" s="5">
        <f>VLOOKUP(CONCATENATE($F504," ",$G504),AllocFactorMatrix,(AC$4+1),FALSE)*$E504</f>
        <v>6.7352612389953279</v>
      </c>
      <c r="AD504" s="5">
        <f>VLOOKUP(CONCATENATE($F504," ",$G504),AllocFactorMatrix,(AD$4+1),FALSE)*$E504</f>
        <v>29.921865230110164</v>
      </c>
      <c r="AE504" s="5">
        <f>VLOOKUP(CONCATENATE($F504," ",$G504),AllocFactorMatrix,(AE$4+1),FALSE)*$E504</f>
        <v>6.1389870424400836</v>
      </c>
    </row>
    <row r="505" spans="4:31" hidden="1" outlineLevel="1">
      <c r="E505" s="48"/>
      <c r="F505" s="167" t="str">
        <f>F512</f>
        <v>LABOR_PROD</v>
      </c>
      <c r="G505" s="48" t="str">
        <f>$G$8</f>
        <v>PRODUCTION</v>
      </c>
      <c r="H505" s="4">
        <f t="shared" si="696"/>
        <v>-137611.18897714515</v>
      </c>
      <c r="I505" s="5">
        <f t="shared" ref="I505:N505" si="720">VLOOKUP(CONCATENATE($F505," ",$G505),AllocFactorMatrix,(I$4+1),FALSE)*$E512</f>
        <v>-70769.433960261435</v>
      </c>
      <c r="J505" s="47">
        <f t="shared" si="720"/>
        <v>-15.832335533146379</v>
      </c>
      <c r="K505" s="47">
        <f t="shared" si="720"/>
        <v>-27.72129062320144</v>
      </c>
      <c r="L505" s="5">
        <f t="shared" si="720"/>
        <v>-16494.053179441828</v>
      </c>
      <c r="M505" s="5">
        <f t="shared" si="720"/>
        <v>-229.51454006953549</v>
      </c>
      <c r="N505" s="5">
        <f t="shared" si="720"/>
        <v>-31.965340872417741</v>
      </c>
      <c r="O505" s="5">
        <f t="shared" ref="O505:O512" si="721">SUBTOTAL(9,L505:N505)</f>
        <v>-16755.533060383783</v>
      </c>
      <c r="P505" s="5">
        <f>VLOOKUP(CONCATENATE($F505," ",$G505),AllocFactorMatrix,(P$4+1),FALSE)*$E512</f>
        <v>-9810.5425662565249</v>
      </c>
      <c r="Q505" s="5">
        <f>VLOOKUP(CONCATENATE($F505," ",$G505),AllocFactorMatrix,(Q$4+1),FALSE)*$E512</f>
        <v>-1760.5899490123875</v>
      </c>
      <c r="R505" s="5">
        <f>VLOOKUP(CONCATENATE($F505," ",$G505),AllocFactorMatrix,(R$4+1),FALSE)*$E512</f>
        <v>-357.0296751648994</v>
      </c>
      <c r="S505" s="5">
        <f>VLOOKUP(CONCATENATE($F505," ",$G505),AllocFactorMatrix,(S$4+1),FALSE)*$E512</f>
        <v>-13.558040457724028</v>
      </c>
      <c r="T505" s="5">
        <f>SUBTOTAL(9,P505:S505)</f>
        <v>-11941.720230891538</v>
      </c>
      <c r="U505" s="5">
        <f>VLOOKUP(CONCATENATE($F505," ",$G505),AllocFactorMatrix,(U$4+1),FALSE)*$E512</f>
        <v>-465.29284426765395</v>
      </c>
      <c r="V505" s="5">
        <f>VLOOKUP(CONCATENATE($F505," ",$G505),AllocFactorMatrix,(V$4+1),FALSE)*$E512</f>
        <v>-6281.7220807846197</v>
      </c>
      <c r="W505" s="5">
        <f>VLOOKUP(CONCATENATE($F505," ",$G505),AllocFactorMatrix,(W$4+1),FALSE)*$E512</f>
        <v>-24025.065288338366</v>
      </c>
      <c r="X505" s="5">
        <f>VLOOKUP(CONCATENATE($F505," ",$G505),AllocFactorMatrix,(X$4+1),FALSE)*$E512</f>
        <v>-4352.3634020196587</v>
      </c>
      <c r="Y505" s="5">
        <f>SUBTOTAL(9,U505:X505)</f>
        <v>-35124.443615410302</v>
      </c>
      <c r="Z505" s="5">
        <f>VLOOKUP(CONCATENATE($F505," ",$G505),AllocFactorMatrix,(Z$4+1),FALSE)*$E512</f>
        <v>-2696.6156760097369</v>
      </c>
      <c r="AA505" s="5">
        <f>VLOOKUP(CONCATENATE($F505," ",$G505),AllocFactorMatrix,(AA$4+1),FALSE)*$E512</f>
        <v>-53.858331581265908</v>
      </c>
      <c r="AB505" s="5">
        <f t="shared" si="699"/>
        <v>-2750.4740075910026</v>
      </c>
      <c r="AC505" s="5">
        <f>VLOOKUP(CONCATENATE($F505," ",$G505),AllocFactorMatrix,(AC$4+1),FALSE)*$E512</f>
        <v>-35.572723360960538</v>
      </c>
      <c r="AD505" s="5">
        <f>VLOOKUP(CONCATENATE($F505," ",$G505),AllocFactorMatrix,(AD$4+1),FALSE)*$E512</f>
        <v>-158.03429095104045</v>
      </c>
      <c r="AE505" s="5">
        <f>VLOOKUP(CONCATENATE($F505," ",$G505),AllocFactorMatrix,(AE$4+1),FALSE)*$E512</f>
        <v>-32.423462138762922</v>
      </c>
    </row>
    <row r="506" spans="4:31" hidden="1" outlineLevel="1">
      <c r="E506" s="48"/>
      <c r="F506" s="167" t="str">
        <f>F512</f>
        <v>LABOR_PROD</v>
      </c>
      <c r="G506" s="48" t="str">
        <f>$G$9</f>
        <v>BULKTRAN</v>
      </c>
      <c r="H506" s="4">
        <f t="shared" si="696"/>
        <v>0</v>
      </c>
      <c r="I506" s="5">
        <f t="shared" ref="I506:N506" si="722">VLOOKUP(CONCATENATE($F506," ",$G506),AllocFactorMatrix,(I$4+1),FALSE)*$E512</f>
        <v>0</v>
      </c>
      <c r="J506" s="47">
        <f t="shared" si="722"/>
        <v>0</v>
      </c>
      <c r="K506" s="47">
        <f t="shared" si="722"/>
        <v>0</v>
      </c>
      <c r="L506" s="5">
        <f t="shared" si="722"/>
        <v>0</v>
      </c>
      <c r="M506" s="5">
        <f t="shared" si="722"/>
        <v>0</v>
      </c>
      <c r="N506" s="5">
        <f t="shared" si="722"/>
        <v>0</v>
      </c>
      <c r="O506" s="5">
        <f t="shared" si="721"/>
        <v>0</v>
      </c>
      <c r="P506" s="5">
        <f>VLOOKUP(CONCATENATE($F506," ",$G506),AllocFactorMatrix,(P$4+1),FALSE)*$E512</f>
        <v>0</v>
      </c>
      <c r="Q506" s="5">
        <f>VLOOKUP(CONCATENATE($F506," ",$G506),AllocFactorMatrix,(Q$4+1),FALSE)*$E512</f>
        <v>0</v>
      </c>
      <c r="R506" s="5">
        <f>VLOOKUP(CONCATENATE($F506," ",$G506),AllocFactorMatrix,(R$4+1),FALSE)*$E512</f>
        <v>0</v>
      </c>
      <c r="S506" s="5">
        <f>VLOOKUP(CONCATENATE($F506," ",$G506),AllocFactorMatrix,(S$4+1),FALSE)*$E512</f>
        <v>0</v>
      </c>
      <c r="T506" s="5">
        <f t="shared" ref="T506:T512" si="723">SUBTOTAL(9,P506:S506)</f>
        <v>0</v>
      </c>
      <c r="U506" s="5">
        <f>VLOOKUP(CONCATENATE($F506," ",$G506),AllocFactorMatrix,(U$4+1),FALSE)*$E512</f>
        <v>0</v>
      </c>
      <c r="V506" s="5">
        <f>VLOOKUP(CONCATENATE($F506," ",$G506),AllocFactorMatrix,(V$4+1),FALSE)*$E512</f>
        <v>0</v>
      </c>
      <c r="W506" s="5">
        <f>VLOOKUP(CONCATENATE($F506," ",$G506),AllocFactorMatrix,(W$4+1),FALSE)*$E512</f>
        <v>0</v>
      </c>
      <c r="X506" s="5">
        <f>VLOOKUP(CONCATENATE($F506," ",$G506),AllocFactorMatrix,(X$4+1),FALSE)*$E512</f>
        <v>0</v>
      </c>
      <c r="Y506" s="5">
        <f t="shared" ref="Y506:Y512" si="724">SUBTOTAL(9,U506:X506)</f>
        <v>0</v>
      </c>
      <c r="Z506" s="5">
        <f>VLOOKUP(CONCATENATE($F506," ",$G506),AllocFactorMatrix,(Z$4+1),FALSE)*$E512</f>
        <v>0</v>
      </c>
      <c r="AA506" s="5">
        <f>VLOOKUP(CONCATENATE($F506," ",$G506),AllocFactorMatrix,(AA$4+1),FALSE)*$E512</f>
        <v>0</v>
      </c>
      <c r="AB506" s="5">
        <f t="shared" si="699"/>
        <v>0</v>
      </c>
      <c r="AC506" s="5">
        <f>VLOOKUP(CONCATENATE($F506," ",$G506),AllocFactorMatrix,(AC$4+1),FALSE)*$E512</f>
        <v>0</v>
      </c>
      <c r="AD506" s="5">
        <f>VLOOKUP(CONCATENATE($F506," ",$G506),AllocFactorMatrix,(AD$4+1),FALSE)*$E512</f>
        <v>0</v>
      </c>
      <c r="AE506" s="5">
        <f>VLOOKUP(CONCATENATE($F506," ",$G506),AllocFactorMatrix,(AE$4+1),FALSE)*$E512</f>
        <v>0</v>
      </c>
    </row>
    <row r="507" spans="4:31" hidden="1" outlineLevel="1">
      <c r="E507" s="48"/>
      <c r="F507" s="167" t="str">
        <f>F512</f>
        <v>LABOR_PROD</v>
      </c>
      <c r="G507" s="48" t="str">
        <f>$G$10</f>
        <v>SUBTRAN</v>
      </c>
      <c r="H507" s="4">
        <f t="shared" si="696"/>
        <v>0</v>
      </c>
      <c r="I507" s="5">
        <f t="shared" ref="I507:N507" si="725">VLOOKUP(CONCATENATE($F507," ",$G507),AllocFactorMatrix,(I$4+1),FALSE)*$E512</f>
        <v>0</v>
      </c>
      <c r="J507" s="47">
        <f t="shared" si="725"/>
        <v>0</v>
      </c>
      <c r="K507" s="47">
        <f t="shared" si="725"/>
        <v>0</v>
      </c>
      <c r="L507" s="5">
        <f t="shared" si="725"/>
        <v>0</v>
      </c>
      <c r="M507" s="5">
        <f t="shared" si="725"/>
        <v>0</v>
      </c>
      <c r="N507" s="5">
        <f t="shared" si="725"/>
        <v>0</v>
      </c>
      <c r="O507" s="5">
        <f t="shared" si="721"/>
        <v>0</v>
      </c>
      <c r="P507" s="5">
        <f>VLOOKUP(CONCATENATE($F507," ",$G507),AllocFactorMatrix,(P$4+1),FALSE)*$E512</f>
        <v>0</v>
      </c>
      <c r="Q507" s="5">
        <f>VLOOKUP(CONCATENATE($F507," ",$G507),AllocFactorMatrix,(Q$4+1),FALSE)*$E512</f>
        <v>0</v>
      </c>
      <c r="R507" s="5">
        <f>VLOOKUP(CONCATENATE($F507," ",$G507),AllocFactorMatrix,(R$4+1),FALSE)*$E512</f>
        <v>0</v>
      </c>
      <c r="S507" s="5">
        <f>VLOOKUP(CONCATENATE($F507," ",$G507),AllocFactorMatrix,(S$4+1),FALSE)*$E512</f>
        <v>0</v>
      </c>
      <c r="T507" s="5">
        <f t="shared" si="723"/>
        <v>0</v>
      </c>
      <c r="U507" s="5">
        <f>VLOOKUP(CONCATENATE($F507," ",$G507),AllocFactorMatrix,(U$4+1),FALSE)*$E512</f>
        <v>0</v>
      </c>
      <c r="V507" s="5">
        <f>VLOOKUP(CONCATENATE($F507," ",$G507),AllocFactorMatrix,(V$4+1),FALSE)*$E512</f>
        <v>0</v>
      </c>
      <c r="W507" s="5">
        <f>VLOOKUP(CONCATENATE($F507," ",$G507),AllocFactorMatrix,(W$4+1),FALSE)*$E512</f>
        <v>0</v>
      </c>
      <c r="X507" s="5">
        <f>VLOOKUP(CONCATENATE($F507," ",$G507),AllocFactorMatrix,(X$4+1),FALSE)*$E512</f>
        <v>0</v>
      </c>
      <c r="Y507" s="5">
        <f t="shared" si="724"/>
        <v>0</v>
      </c>
      <c r="Z507" s="5">
        <f>VLOOKUP(CONCATENATE($F507," ",$G507),AllocFactorMatrix,(Z$4+1),FALSE)*$E512</f>
        <v>0</v>
      </c>
      <c r="AA507" s="5">
        <f>VLOOKUP(CONCATENATE($F507," ",$G507),AllocFactorMatrix,(AA$4+1),FALSE)*$E512</f>
        <v>0</v>
      </c>
      <c r="AB507" s="5">
        <f t="shared" si="699"/>
        <v>0</v>
      </c>
      <c r="AC507" s="5">
        <f>VLOOKUP(CONCATENATE($F507," ",$G507),AllocFactorMatrix,(AC$4+1),FALSE)*$E512</f>
        <v>0</v>
      </c>
      <c r="AD507" s="5">
        <f>VLOOKUP(CONCATENATE($F507," ",$G507),AllocFactorMatrix,(AD$4+1),FALSE)*$E512</f>
        <v>0</v>
      </c>
      <c r="AE507" s="5">
        <f>VLOOKUP(CONCATENATE($F507," ",$G507),AllocFactorMatrix,(AE$4+1),FALSE)*$E512</f>
        <v>0</v>
      </c>
    </row>
    <row r="508" spans="4:31" hidden="1" outlineLevel="1">
      <c r="E508" s="48"/>
      <c r="F508" s="167" t="str">
        <f>F512</f>
        <v>LABOR_PROD</v>
      </c>
      <c r="G508" s="48" t="str">
        <f>$G$11</f>
        <v>DISTPRI</v>
      </c>
      <c r="H508" s="4">
        <f t="shared" si="696"/>
        <v>0</v>
      </c>
      <c r="I508" s="5">
        <f t="shared" ref="I508:N508" si="726">VLOOKUP(CONCATENATE($F508," ",$G508),AllocFactorMatrix,(I$4+1),FALSE)*$E512</f>
        <v>0</v>
      </c>
      <c r="J508" s="47">
        <f t="shared" si="726"/>
        <v>0</v>
      </c>
      <c r="K508" s="47">
        <f t="shared" si="726"/>
        <v>0</v>
      </c>
      <c r="L508" s="5">
        <f t="shared" si="726"/>
        <v>0</v>
      </c>
      <c r="M508" s="5">
        <f t="shared" si="726"/>
        <v>0</v>
      </c>
      <c r="N508" s="5">
        <f t="shared" si="726"/>
        <v>0</v>
      </c>
      <c r="O508" s="5">
        <f t="shared" si="721"/>
        <v>0</v>
      </c>
      <c r="P508" s="5">
        <f>VLOOKUP(CONCATENATE($F508," ",$G508),AllocFactorMatrix,(P$4+1),FALSE)*$E512</f>
        <v>0</v>
      </c>
      <c r="Q508" s="5">
        <f>VLOOKUP(CONCATENATE($F508," ",$G508),AllocFactorMatrix,(Q$4+1),FALSE)*$E512</f>
        <v>0</v>
      </c>
      <c r="R508" s="5">
        <f>VLOOKUP(CONCATENATE($F508," ",$G508),AllocFactorMatrix,(R$4+1),FALSE)*$E512</f>
        <v>0</v>
      </c>
      <c r="S508" s="5">
        <f>VLOOKUP(CONCATENATE($F508," ",$G508),AllocFactorMatrix,(S$4+1),FALSE)*$E512</f>
        <v>0</v>
      </c>
      <c r="T508" s="5">
        <f t="shared" si="723"/>
        <v>0</v>
      </c>
      <c r="U508" s="5">
        <f>VLOOKUP(CONCATENATE($F508," ",$G508),AllocFactorMatrix,(U$4+1),FALSE)*$E512</f>
        <v>0</v>
      </c>
      <c r="V508" s="5">
        <f>VLOOKUP(CONCATENATE($F508," ",$G508),AllocFactorMatrix,(V$4+1),FALSE)*$E512</f>
        <v>0</v>
      </c>
      <c r="W508" s="5">
        <f>VLOOKUP(CONCATENATE($F508," ",$G508),AllocFactorMatrix,(W$4+1),FALSE)*$E512</f>
        <v>0</v>
      </c>
      <c r="X508" s="5">
        <f>VLOOKUP(CONCATENATE($F508," ",$G508),AllocFactorMatrix,(X$4+1),FALSE)*$E512</f>
        <v>0</v>
      </c>
      <c r="Y508" s="5">
        <f t="shared" si="724"/>
        <v>0</v>
      </c>
      <c r="Z508" s="5">
        <f>VLOOKUP(CONCATENATE($F508," ",$G508),AllocFactorMatrix,(Z$4+1),FALSE)*$E512</f>
        <v>0</v>
      </c>
      <c r="AA508" s="5">
        <f>VLOOKUP(CONCATENATE($F508," ",$G508),AllocFactorMatrix,(AA$4+1),FALSE)*$E512</f>
        <v>0</v>
      </c>
      <c r="AB508" s="5">
        <f t="shared" si="699"/>
        <v>0</v>
      </c>
      <c r="AC508" s="5">
        <f>VLOOKUP(CONCATENATE($F508," ",$G508),AllocFactorMatrix,(AC$4+1),FALSE)*$E512</f>
        <v>0</v>
      </c>
      <c r="AD508" s="5">
        <f>VLOOKUP(CONCATENATE($F508," ",$G508),AllocFactorMatrix,(AD$4+1),FALSE)*$E512</f>
        <v>0</v>
      </c>
      <c r="AE508" s="5">
        <f>VLOOKUP(CONCATENATE($F508," ",$G508),AllocFactorMatrix,(AE$4+1),FALSE)*$E512</f>
        <v>0</v>
      </c>
    </row>
    <row r="509" spans="4:31" hidden="1" outlineLevel="1">
      <c r="E509" s="48"/>
      <c r="F509" s="167" t="str">
        <f>F512</f>
        <v>LABOR_PROD</v>
      </c>
      <c r="G509" s="48" t="str">
        <f>$G$12</f>
        <v>DISTSEC</v>
      </c>
      <c r="H509" s="4">
        <f t="shared" si="696"/>
        <v>0</v>
      </c>
      <c r="I509" s="5">
        <f t="shared" ref="I509:N509" si="727">VLOOKUP(CONCATENATE($F509," ",$G509),AllocFactorMatrix,(I$4+1),FALSE)*$E512</f>
        <v>0</v>
      </c>
      <c r="J509" s="47">
        <f t="shared" si="727"/>
        <v>0</v>
      </c>
      <c r="K509" s="47">
        <f t="shared" si="727"/>
        <v>0</v>
      </c>
      <c r="L509" s="5">
        <f t="shared" si="727"/>
        <v>0</v>
      </c>
      <c r="M509" s="5">
        <f t="shared" si="727"/>
        <v>0</v>
      </c>
      <c r="N509" s="5">
        <f t="shared" si="727"/>
        <v>0</v>
      </c>
      <c r="O509" s="5">
        <f t="shared" si="721"/>
        <v>0</v>
      </c>
      <c r="P509" s="5">
        <f>VLOOKUP(CONCATENATE($F509," ",$G509),AllocFactorMatrix,(P$4+1),FALSE)*$E512</f>
        <v>0</v>
      </c>
      <c r="Q509" s="5">
        <f>VLOOKUP(CONCATENATE($F509," ",$G509),AllocFactorMatrix,(Q$4+1),FALSE)*$E512</f>
        <v>0</v>
      </c>
      <c r="R509" s="5">
        <f>VLOOKUP(CONCATENATE($F509," ",$G509),AllocFactorMatrix,(R$4+1),FALSE)*$E512</f>
        <v>0</v>
      </c>
      <c r="S509" s="5">
        <f>VLOOKUP(CONCATENATE($F509," ",$G509),AllocFactorMatrix,(S$4+1),FALSE)*$E512</f>
        <v>0</v>
      </c>
      <c r="T509" s="5">
        <f t="shared" si="723"/>
        <v>0</v>
      </c>
      <c r="U509" s="5">
        <f>VLOOKUP(CONCATENATE($F509," ",$G509),AllocFactorMatrix,(U$4+1),FALSE)*$E512</f>
        <v>0</v>
      </c>
      <c r="V509" s="5">
        <f>VLOOKUP(CONCATENATE($F509," ",$G509),AllocFactorMatrix,(V$4+1),FALSE)*$E512</f>
        <v>0</v>
      </c>
      <c r="W509" s="5">
        <f>VLOOKUP(CONCATENATE($F509," ",$G509),AllocFactorMatrix,(W$4+1),FALSE)*$E512</f>
        <v>0</v>
      </c>
      <c r="X509" s="5">
        <f>VLOOKUP(CONCATENATE($F509," ",$G509),AllocFactorMatrix,(X$4+1),FALSE)*$E512</f>
        <v>0</v>
      </c>
      <c r="Y509" s="5">
        <f t="shared" si="724"/>
        <v>0</v>
      </c>
      <c r="Z509" s="5">
        <f>VLOOKUP(CONCATENATE($F509," ",$G509),AllocFactorMatrix,(Z$4+1),FALSE)*$E512</f>
        <v>0</v>
      </c>
      <c r="AA509" s="5">
        <f>VLOOKUP(CONCATENATE($F509," ",$G509),AllocFactorMatrix,(AA$4+1),FALSE)*$E512</f>
        <v>0</v>
      </c>
      <c r="AB509" s="5">
        <f t="shared" si="699"/>
        <v>0</v>
      </c>
      <c r="AC509" s="5">
        <f>VLOOKUP(CONCATENATE($F509," ",$G509),AllocFactorMatrix,(AC$4+1),FALSE)*$E512</f>
        <v>0</v>
      </c>
      <c r="AD509" s="5">
        <f>VLOOKUP(CONCATENATE($F509," ",$G509),AllocFactorMatrix,(AD$4+1),FALSE)*$E512</f>
        <v>0</v>
      </c>
      <c r="AE509" s="5">
        <f>VLOOKUP(CONCATENATE($F509," ",$G509),AllocFactorMatrix,(AE$4+1),FALSE)*$E512</f>
        <v>0</v>
      </c>
    </row>
    <row r="510" spans="4:31" hidden="1" outlineLevel="1">
      <c r="E510" s="48"/>
      <c r="F510" s="167" t="str">
        <f>F512</f>
        <v>LABOR_PROD</v>
      </c>
      <c r="G510" s="48" t="str">
        <f>$G$13</f>
        <v>ENERGY</v>
      </c>
      <c r="H510" s="4">
        <f t="shared" si="696"/>
        <v>-55040.811022854854</v>
      </c>
      <c r="I510" s="5">
        <f t="shared" ref="I510:N510" si="728">VLOOKUP(CONCATENATE($F510," ",$G510),AllocFactorMatrix,(I$4+1),FALSE)*$E512</f>
        <v>-21533.264385675997</v>
      </c>
      <c r="J510" s="47">
        <f t="shared" si="728"/>
        <v>-3.4459114341594614</v>
      </c>
      <c r="K510" s="47">
        <f t="shared" si="728"/>
        <v>-9.9359429856969648</v>
      </c>
      <c r="L510" s="5">
        <f t="shared" si="728"/>
        <v>-6209.198275106377</v>
      </c>
      <c r="M510" s="5">
        <f t="shared" si="728"/>
        <v>-86.59983943251126</v>
      </c>
      <c r="N510" s="5">
        <f t="shared" si="728"/>
        <v>-12.106584158318535</v>
      </c>
      <c r="O510" s="5">
        <f t="shared" si="721"/>
        <v>-6307.9046986972071</v>
      </c>
      <c r="P510" s="5">
        <f>VLOOKUP(CONCATENATE($F510," ",$G510),AllocFactorMatrix,(P$4+1),FALSE)*$E512</f>
        <v>-4025.47035012982</v>
      </c>
      <c r="Q510" s="5">
        <f>VLOOKUP(CONCATENATE($F510," ",$G510),AllocFactorMatrix,(Q$4+1),FALSE)*$E512</f>
        <v>-718.94253164393592</v>
      </c>
      <c r="R510" s="5">
        <f>VLOOKUP(CONCATENATE($F510," ",$G510),AllocFactorMatrix,(R$4+1),FALSE)*$E512</f>
        <v>-146.4030282260691</v>
      </c>
      <c r="S510" s="5">
        <f>VLOOKUP(CONCATENATE($F510," ",$G510),AllocFactorMatrix,(S$4+1),FALSE)*$E512</f>
        <v>-5.5296919232921979</v>
      </c>
      <c r="T510" s="5">
        <f t="shared" si="723"/>
        <v>-4896.3456019231171</v>
      </c>
      <c r="U510" s="5">
        <f>VLOOKUP(CONCATENATE($F510," ",$G510),AllocFactorMatrix,(U$4+1),FALSE)*$E512</f>
        <v>-211.12062293157692</v>
      </c>
      <c r="V510" s="5">
        <f>VLOOKUP(CONCATENATE($F510," ",$G510),AllocFactorMatrix,(V$4+1),FALSE)*$E512</f>
        <v>-3337.8571899124663</v>
      </c>
      <c r="W510" s="5">
        <f>VLOOKUP(CONCATENATE($F510," ",$G510),AllocFactorMatrix,(W$4+1),FALSE)*$E512</f>
        <v>-14355.580519743424</v>
      </c>
      <c r="X510" s="5">
        <f>VLOOKUP(CONCATENATE($F510," ",$G510),AllocFactorMatrix,(X$4+1),FALSE)*$E512</f>
        <v>-2700.4346360846425</v>
      </c>
      <c r="Y510" s="5">
        <f t="shared" si="724"/>
        <v>-20604.992968672112</v>
      </c>
      <c r="Z510" s="5">
        <f>VLOOKUP(CONCATENATE($F510," ",$G510),AllocFactorMatrix,(Z$4+1),FALSE)*$E512</f>
        <v>-1107.3653263458909</v>
      </c>
      <c r="AA510" s="5">
        <f>VLOOKUP(CONCATENATE($F510," ",$G510),AllocFactorMatrix,(AA$4+1),FALSE)*$E512</f>
        <v>-22.219064379410053</v>
      </c>
      <c r="AB510" s="5">
        <f t="shared" si="699"/>
        <v>-1129.5843907253011</v>
      </c>
      <c r="AC510" s="5">
        <f>VLOOKUP(CONCATENATE($F510," ",$G510),AllocFactorMatrix,(AC$4+1),FALSE)*$E512</f>
        <v>-19.819500705389547</v>
      </c>
      <c r="AD510" s="5">
        <f>VLOOKUP(CONCATENATE($F510," ",$G510),AllocFactorMatrix,(AD$4+1),FALSE)*$E512</f>
        <v>-443.95002800159858</v>
      </c>
      <c r="AE510" s="5">
        <f>VLOOKUP(CONCATENATE($F510," ",$G510),AllocFactorMatrix,(AE$4+1),FALSE)*$E512</f>
        <v>-91.567594034285378</v>
      </c>
    </row>
    <row r="511" spans="4:31" hidden="1" outlineLevel="1">
      <c r="E511" s="48"/>
      <c r="F511" s="167" t="str">
        <f>F512</f>
        <v>LABOR_PROD</v>
      </c>
      <c r="G511" s="48" t="str">
        <f>$G$14</f>
        <v>CUSTOMER</v>
      </c>
      <c r="H511" s="4">
        <f t="shared" si="696"/>
        <v>0</v>
      </c>
      <c r="I511" s="5">
        <f t="shared" ref="I511:N511" si="729">VLOOKUP(CONCATENATE($F511," ",$G511),AllocFactorMatrix,(I$4+1),FALSE)*$E512</f>
        <v>0</v>
      </c>
      <c r="J511" s="47">
        <f t="shared" si="729"/>
        <v>0</v>
      </c>
      <c r="K511" s="47">
        <f t="shared" si="729"/>
        <v>0</v>
      </c>
      <c r="L511" s="5">
        <f t="shared" si="729"/>
        <v>0</v>
      </c>
      <c r="M511" s="5">
        <f t="shared" si="729"/>
        <v>0</v>
      </c>
      <c r="N511" s="5">
        <f t="shared" si="729"/>
        <v>0</v>
      </c>
      <c r="O511" s="5">
        <f t="shared" si="721"/>
        <v>0</v>
      </c>
      <c r="P511" s="5">
        <f>VLOOKUP(CONCATENATE($F511," ",$G511),AllocFactorMatrix,(P$4+1),FALSE)*$E512</f>
        <v>0</v>
      </c>
      <c r="Q511" s="5">
        <f>VLOOKUP(CONCATENATE($F511," ",$G511),AllocFactorMatrix,(Q$4+1),FALSE)*$E512</f>
        <v>0</v>
      </c>
      <c r="R511" s="5">
        <f>VLOOKUP(CONCATENATE($F511," ",$G511),AllocFactorMatrix,(R$4+1),FALSE)*$E512</f>
        <v>0</v>
      </c>
      <c r="S511" s="5">
        <f>VLOOKUP(CONCATENATE($F511," ",$G511),AllocFactorMatrix,(S$4+1),FALSE)*$E512</f>
        <v>0</v>
      </c>
      <c r="T511" s="5">
        <f t="shared" si="723"/>
        <v>0</v>
      </c>
      <c r="U511" s="5">
        <f>VLOOKUP(CONCATENATE($F511," ",$G511),AllocFactorMatrix,(U$4+1),FALSE)*$E512</f>
        <v>0</v>
      </c>
      <c r="V511" s="5">
        <f>VLOOKUP(CONCATENATE($F511," ",$G511),AllocFactorMatrix,(V$4+1),FALSE)*$E512</f>
        <v>0</v>
      </c>
      <c r="W511" s="5">
        <f>VLOOKUP(CONCATENATE($F511," ",$G511),AllocFactorMatrix,(W$4+1),FALSE)*$E512</f>
        <v>0</v>
      </c>
      <c r="X511" s="5">
        <f>VLOOKUP(CONCATENATE($F511," ",$G511),AllocFactorMatrix,(X$4+1),FALSE)*$E512</f>
        <v>0</v>
      </c>
      <c r="Y511" s="5">
        <f t="shared" si="724"/>
        <v>0</v>
      </c>
      <c r="Z511" s="5">
        <f>VLOOKUP(CONCATENATE($F511," ",$G511),AllocFactorMatrix,(Z$4+1),FALSE)*$E512</f>
        <v>0</v>
      </c>
      <c r="AA511" s="5">
        <f>VLOOKUP(CONCATENATE($F511," ",$G511),AllocFactorMatrix,(AA$4+1),FALSE)*$E512</f>
        <v>0</v>
      </c>
      <c r="AB511" s="5">
        <f t="shared" si="699"/>
        <v>0</v>
      </c>
      <c r="AC511" s="5">
        <f>VLOOKUP(CONCATENATE($F511," ",$G511),AllocFactorMatrix,(AC$4+1),FALSE)*$E512</f>
        <v>0</v>
      </c>
      <c r="AD511" s="5">
        <f>VLOOKUP(CONCATENATE($F511," ",$G511),AllocFactorMatrix,(AD$4+1),FALSE)*$E512</f>
        <v>0</v>
      </c>
      <c r="AE511" s="5">
        <f>VLOOKUP(CONCATENATE($F511," ",$G511),AllocFactorMatrix,(AE$4+1),FALSE)*$E512</f>
        <v>0</v>
      </c>
    </row>
    <row r="512" spans="4:31" collapsed="1">
      <c r="D512" s="48" t="str">
        <f>+D2024</f>
        <v>Adj 26 - Severance Related Payroll Expenses - Big Sandy Plant</v>
      </c>
      <c r="E512" s="54">
        <f>+ROUND(E2024/8,0)</f>
        <v>-192652</v>
      </c>
      <c r="F512" s="88" t="str">
        <f>+F2024</f>
        <v>LABOR_PROD</v>
      </c>
      <c r="G512" s="48" t="str">
        <f>$G$15</f>
        <v>TOTAL</v>
      </c>
      <c r="H512" s="4">
        <f t="shared" si="696"/>
        <v>-192652</v>
      </c>
      <c r="I512" s="5">
        <f t="shared" ref="I512:N512" si="730">VLOOKUP(CONCATENATE($F512," ",$G512),AllocFactorMatrix,(I$4+1),FALSE)*$E512</f>
        <v>-92302.698345937431</v>
      </c>
      <c r="J512" s="47">
        <f t="shared" si="730"/>
        <v>-19.278246967305844</v>
      </c>
      <c r="K512" s="47">
        <f t="shared" si="730"/>
        <v>-37.657233608898409</v>
      </c>
      <c r="L512" s="5">
        <f t="shared" si="730"/>
        <v>-22703.251454548204</v>
      </c>
      <c r="M512" s="5">
        <f t="shared" si="730"/>
        <v>-316.11437950204675</v>
      </c>
      <c r="N512" s="5">
        <f t="shared" si="730"/>
        <v>-44.071925030736274</v>
      </c>
      <c r="O512" s="5">
        <f t="shared" si="721"/>
        <v>-23063.437759080989</v>
      </c>
      <c r="P512" s="5">
        <f>VLOOKUP(CONCATENATE($F512," ",$G512),AllocFactorMatrix,(P$4+1),FALSE)*$E512</f>
        <v>-13836.012916386346</v>
      </c>
      <c r="Q512" s="5">
        <f>VLOOKUP(CONCATENATE($F512," ",$G512),AllocFactorMatrix,(Q$4+1),FALSE)*$E512</f>
        <v>-2479.5324806563235</v>
      </c>
      <c r="R512" s="5">
        <f>VLOOKUP(CONCATENATE($F512," ",$G512),AllocFactorMatrix,(R$4+1),FALSE)*$E512</f>
        <v>-503.43270339096841</v>
      </c>
      <c r="S512" s="5">
        <f>VLOOKUP(CONCATENATE($F512," ",$G512),AllocFactorMatrix,(S$4+1),FALSE)*$E512</f>
        <v>-19.087732381016224</v>
      </c>
      <c r="T512" s="5">
        <f t="shared" si="723"/>
        <v>-16838.065832814653</v>
      </c>
      <c r="U512" s="5">
        <f>VLOOKUP(CONCATENATE($F512," ",$G512),AllocFactorMatrix,(U$4+1),FALSE)*$E512</f>
        <v>-676.41346719923092</v>
      </c>
      <c r="V512" s="5">
        <f>VLOOKUP(CONCATENATE($F512," ",$G512),AllocFactorMatrix,(V$4+1),FALSE)*$E512</f>
        <v>-9619.579270697086</v>
      </c>
      <c r="W512" s="5">
        <f>VLOOKUP(CONCATENATE($F512," ",$G512),AllocFactorMatrix,(W$4+1),FALSE)*$E512</f>
        <v>-38380.64580808179</v>
      </c>
      <c r="X512" s="5">
        <f>VLOOKUP(CONCATENATE($F512," ",$G512),AllocFactorMatrix,(X$4+1),FALSE)*$E512</f>
        <v>-7052.7980381043008</v>
      </c>
      <c r="Y512" s="5">
        <f t="shared" si="724"/>
        <v>-55729.43658408241</v>
      </c>
      <c r="Z512" s="5">
        <f>VLOOKUP(CONCATENATE($F512," ",$G512),AllocFactorMatrix,(Z$4+1),FALSE)*$E512</f>
        <v>-3803.9810023556279</v>
      </c>
      <c r="AA512" s="5">
        <f>VLOOKUP(CONCATENATE($F512," ",$G512),AllocFactorMatrix,(AA$4+1),FALSE)*$E512</f>
        <v>-76.077395960675958</v>
      </c>
      <c r="AB512" s="5">
        <f t="shared" si="699"/>
        <v>-3880.0583983163037</v>
      </c>
      <c r="AC512" s="5">
        <f>VLOOKUP(CONCATENATE($F512," ",$G512),AllocFactorMatrix,(AC$4+1),FALSE)*$E512</f>
        <v>-55.392224066350096</v>
      </c>
      <c r="AD512" s="5">
        <f>VLOOKUP(CONCATENATE($F512," ",$G512),AllocFactorMatrix,(AD$4+1),FALSE)*$E512</f>
        <v>-601.984318952639</v>
      </c>
      <c r="AE512" s="5">
        <f>VLOOKUP(CONCATENATE($F512," ",$G512),AllocFactorMatrix,(AE$4+1),FALSE)*$E512</f>
        <v>-123.99105617304831</v>
      </c>
    </row>
    <row r="513" spans="4:31" hidden="1" outlineLevel="1">
      <c r="E513" s="48"/>
      <c r="F513" s="167" t="str">
        <f>F520</f>
        <v>LABOR_M</v>
      </c>
      <c r="G513" s="48" t="str">
        <f>$G$8</f>
        <v>PRODUCTION</v>
      </c>
      <c r="H513" s="4">
        <f t="shared" ca="1" si="696"/>
        <v>-79391.693475369306</v>
      </c>
      <c r="I513" s="5">
        <f t="shared" ref="I513:N513" ca="1" si="731">VLOOKUP(CONCATENATE($F513," ",$G513),AllocFactorMatrix,(I$4+1),FALSE)*$E520</f>
        <v>-40828.83993780188</v>
      </c>
      <c r="J513" s="47">
        <f t="shared" ca="1" si="731"/>
        <v>-9.1341113974061425</v>
      </c>
      <c r="K513" s="47">
        <f t="shared" ca="1" si="731"/>
        <v>-15.99317776597626</v>
      </c>
      <c r="L513" s="5">
        <f t="shared" ca="1" si="731"/>
        <v>-9515.8745732962852</v>
      </c>
      <c r="M513" s="5">
        <f t="shared" ca="1" si="731"/>
        <v>-132.41327357739212</v>
      </c>
      <c r="N513" s="5">
        <f t="shared" ca="1" si="731"/>
        <v>-18.441687505513531</v>
      </c>
      <c r="O513" s="5">
        <f t="shared" ref="O513:O520" ca="1" si="732">SUBTOTAL(9,L513:N513)</f>
        <v>-9666.729534379192</v>
      </c>
      <c r="P513" s="5">
        <f ca="1">VLOOKUP(CONCATENATE($F513," ",$G513),AllocFactorMatrix,(P$4+1),FALSE)*$E520</f>
        <v>-5659.972812070233</v>
      </c>
      <c r="Q513" s="5">
        <f ca="1">VLOOKUP(CONCATENATE($F513," ",$G513),AllocFactorMatrix,(Q$4+1),FALSE)*$E520</f>
        <v>-1015.7329400810692</v>
      </c>
      <c r="R513" s="5">
        <f ca="1">VLOOKUP(CONCATENATE($F513," ",$G513),AllocFactorMatrix,(R$4+1),FALSE)*$E520</f>
        <v>-205.98027488164493</v>
      </c>
      <c r="S513" s="5">
        <f ca="1">VLOOKUP(CONCATENATE($F513," ",$G513),AllocFactorMatrix,(S$4+1),FALSE)*$E520</f>
        <v>-7.8220077898247977</v>
      </c>
      <c r="T513" s="5">
        <f ca="1">SUBTOTAL(9,P513:S513)</f>
        <v>-6889.5080348227721</v>
      </c>
      <c r="U513" s="5">
        <f ca="1">VLOOKUP(CONCATENATE($F513," ",$G513),AllocFactorMatrix,(U$4+1),FALSE)*$E520</f>
        <v>-268.44028558255877</v>
      </c>
      <c r="V513" s="5">
        <f ca="1">VLOOKUP(CONCATENATE($F513," ",$G513),AllocFactorMatrix,(V$4+1),FALSE)*$E520</f>
        <v>-3624.0988661026618</v>
      </c>
      <c r="W513" s="5">
        <f ca="1">VLOOKUP(CONCATENATE($F513," ",$G513),AllocFactorMatrix,(W$4+1),FALSE)*$E520</f>
        <v>-13860.723341430314</v>
      </c>
      <c r="X513" s="5">
        <f ca="1">VLOOKUP(CONCATENATE($F513," ",$G513),AllocFactorMatrix,(X$4+1),FALSE)*$E520</f>
        <v>-2510.9985872147986</v>
      </c>
      <c r="Y513" s="5">
        <f ca="1">SUBTOTAL(9,U513:X513)</f>
        <v>-20264.261080330332</v>
      </c>
      <c r="Z513" s="5">
        <f ca="1">VLOOKUP(CONCATENATE($F513," ",$G513),AllocFactorMatrix,(Z$4+1),FALSE)*$E520</f>
        <v>-1555.752019599199</v>
      </c>
      <c r="AA513" s="5">
        <f ca="1">VLOOKUP(CONCATENATE($F513," ",$G513),AllocFactorMatrix,(AA$4+1),FALSE)*$E520</f>
        <v>-31.072358169253338</v>
      </c>
      <c r="AB513" s="5">
        <f t="shared" ref="AB513:AB520" ca="1" si="733">SUBTOTAL(9,Z513:AA513)</f>
        <v>-1586.8243777684525</v>
      </c>
      <c r="AC513" s="5">
        <f ca="1">VLOOKUP(CONCATENATE($F513," ",$G513),AllocFactorMatrix,(AC$4+1),FALSE)*$E520</f>
        <v>-20.522886039641254</v>
      </c>
      <c r="AD513" s="5">
        <f ca="1">VLOOKUP(CONCATENATE($F513," ",$G513),AllocFactorMatrix,(AD$4+1),FALSE)*$E520</f>
        <v>-91.174344753798351</v>
      </c>
      <c r="AE513" s="5">
        <f ca="1">VLOOKUP(CONCATENATE($F513," ",$G513),AllocFactorMatrix,(AE$4+1),FALSE)*$E520</f>
        <v>-18.705990309831765</v>
      </c>
    </row>
    <row r="514" spans="4:31" hidden="1" outlineLevel="1">
      <c r="E514" s="48"/>
      <c r="F514" s="167" t="str">
        <f>F520</f>
        <v>LABOR_M</v>
      </c>
      <c r="G514" s="48" t="str">
        <f>$G$9</f>
        <v>BULKTRAN</v>
      </c>
      <c r="H514" s="4">
        <f t="shared" ca="1" si="696"/>
        <v>-12306.340473107279</v>
      </c>
      <c r="I514" s="5">
        <f t="shared" ref="I514:N514" ca="1" si="734">VLOOKUP(CONCATENATE($F514," ",$G514),AllocFactorMatrix,(I$4+1),FALSE)*$E520</f>
        <v>-6328.7931444927708</v>
      </c>
      <c r="J514" s="47">
        <f t="shared" ca="1" si="734"/>
        <v>-1.4158595169738104</v>
      </c>
      <c r="K514" s="47">
        <f t="shared" ca="1" si="734"/>
        <v>-2.4790690589827693</v>
      </c>
      <c r="L514" s="5">
        <f t="shared" ca="1" si="734"/>
        <v>-1475.0358289648916</v>
      </c>
      <c r="M514" s="5">
        <f t="shared" ca="1" si="734"/>
        <v>-20.525104787034529</v>
      </c>
      <c r="N514" s="5">
        <f t="shared" ca="1" si="734"/>
        <v>-2.8586074362037284</v>
      </c>
      <c r="O514" s="5">
        <f t="shared" ca="1" si="732"/>
        <v>-1498.4195411881299</v>
      </c>
      <c r="P514" s="5">
        <f ca="1">VLOOKUP(CONCATENATE($F514," ",$G514),AllocFactorMatrix,(P$4+1),FALSE)*$E520</f>
        <v>-877.34055597990277</v>
      </c>
      <c r="Q514" s="5">
        <f ca="1">VLOOKUP(CONCATENATE($F514," ",$G514),AllocFactorMatrix,(Q$4+1),FALSE)*$E520</f>
        <v>-157.44664011060468</v>
      </c>
      <c r="R514" s="5">
        <f ca="1">VLOOKUP(CONCATENATE($F514," ",$G514),AllocFactorMatrix,(R$4+1),FALSE)*$E520</f>
        <v>-31.928571900587649</v>
      </c>
      <c r="S514" s="5">
        <f ca="1">VLOOKUP(CONCATENATE($F514," ",$G514),AllocFactorMatrix,(S$4+1),FALSE)*$E520</f>
        <v>-1.2124730791231306</v>
      </c>
      <c r="T514" s="5">
        <f t="shared" ref="T514:T520" ca="1" si="735">SUBTOTAL(9,P514:S514)</f>
        <v>-1067.9282410702183</v>
      </c>
      <c r="U514" s="5">
        <f ca="1">VLOOKUP(CONCATENATE($F514," ",$G514),AllocFactorMatrix,(U$4+1),FALSE)*$E520</f>
        <v>-41.610367614868899</v>
      </c>
      <c r="V514" s="5">
        <f ca="1">VLOOKUP(CONCATENATE($F514," ",$G514),AllocFactorMatrix,(V$4+1),FALSE)*$E520</f>
        <v>-561.76399069126614</v>
      </c>
      <c r="W514" s="5">
        <f ca="1">VLOOKUP(CONCATENATE($F514," ",$G514),AllocFactorMatrix,(W$4+1),FALSE)*$E520</f>
        <v>-2148.5217555676154</v>
      </c>
      <c r="X514" s="5">
        <f ca="1">VLOOKUP(CONCATENATE($F514," ",$G514),AllocFactorMatrix,(X$4+1),FALSE)*$E520</f>
        <v>-389.22464289470543</v>
      </c>
      <c r="Y514" s="5">
        <f t="shared" ref="Y514:Y520" ca="1" si="736">SUBTOTAL(9,U514:X514)</f>
        <v>-3141.120756768456</v>
      </c>
      <c r="Z514" s="5">
        <f ca="1">VLOOKUP(CONCATENATE($F514," ",$G514),AllocFactorMatrix,(Z$4+1),FALSE)*$E520</f>
        <v>-241.15386896050731</v>
      </c>
      <c r="AA514" s="5">
        <f ca="1">VLOOKUP(CONCATENATE($F514," ",$G514),AllocFactorMatrix,(AA$4+1),FALSE)*$E520</f>
        <v>-4.8164612970725926</v>
      </c>
      <c r="AB514" s="5">
        <f t="shared" ca="1" si="733"/>
        <v>-245.97033025757992</v>
      </c>
      <c r="AC514" s="5">
        <f ca="1">VLOOKUP(CONCATENATE($F514," ",$G514),AllocFactorMatrix,(AC$4+1),FALSE)*$E520</f>
        <v>-3.1812096711724616</v>
      </c>
      <c r="AD514" s="5">
        <f ca="1">VLOOKUP(CONCATENATE($F514," ",$G514),AllocFactorMatrix,(AD$4+1),FALSE)*$E520</f>
        <v>-14.132744621460899</v>
      </c>
      <c r="AE514" s="5">
        <f ca="1">VLOOKUP(CONCATENATE($F514," ",$G514),AllocFactorMatrix,(AE$4+1),FALSE)*$E520</f>
        <v>-2.8995764614953488</v>
      </c>
    </row>
    <row r="515" spans="4:31" hidden="1" outlineLevel="1">
      <c r="E515" s="48"/>
      <c r="F515" s="167" t="str">
        <f>F520</f>
        <v>LABOR_M</v>
      </c>
      <c r="G515" s="48" t="str">
        <f>$G$10</f>
        <v>SUBTRAN</v>
      </c>
      <c r="H515" s="4">
        <f t="shared" ca="1" si="696"/>
        <v>-3410.5694542327951</v>
      </c>
      <c r="I515" s="5">
        <f t="shared" ref="I515:N515" ca="1" si="737">VLOOKUP(CONCATENATE($F515," ",$G515),AllocFactorMatrix,(I$4+1),FALSE)*$E520</f>
        <v>-1742.3582098972165</v>
      </c>
      <c r="J515" s="47">
        <f t="shared" ca="1" si="737"/>
        <v>-0.28371660924899178</v>
      </c>
      <c r="K515" s="47">
        <f t="shared" ca="1" si="737"/>
        <v>-0.52804532424043382</v>
      </c>
      <c r="L515" s="5">
        <f t="shared" ca="1" si="737"/>
        <v>-408.32402199538291</v>
      </c>
      <c r="M515" s="5">
        <f t="shared" ca="1" si="737"/>
        <v>-5.7066523420062127</v>
      </c>
      <c r="N515" s="5">
        <f t="shared" ca="1" si="737"/>
        <v>-1.0328775593604493</v>
      </c>
      <c r="O515" s="5">
        <f t="shared" ca="1" si="732"/>
        <v>-415.06355189674957</v>
      </c>
      <c r="P515" s="5">
        <f ca="1">VLOOKUP(CONCATENATE($F515," ",$G515),AllocFactorMatrix,(P$4+1),FALSE)*$E520</f>
        <v>-235.73913151180724</v>
      </c>
      <c r="Q515" s="5">
        <f ca="1">VLOOKUP(CONCATENATE($F515," ",$G515),AllocFactorMatrix,(Q$4+1),FALSE)*$E520</f>
        <v>-42.423556608872367</v>
      </c>
      <c r="R515" s="5">
        <f ca="1">VLOOKUP(CONCATENATE($F515," ",$G515),AllocFactorMatrix,(R$4+1),FALSE)*$E520</f>
        <v>-11.135856524165908</v>
      </c>
      <c r="S515" s="5">
        <f ca="1">VLOOKUP(CONCATENATE($F515," ",$G515),AllocFactorMatrix,(S$4+1),FALSE)*$E520</f>
        <v>0</v>
      </c>
      <c r="T515" s="5">
        <f t="shared" ca="1" si="735"/>
        <v>-289.29854464484549</v>
      </c>
      <c r="U515" s="5">
        <f ca="1">VLOOKUP(CONCATENATE($F515," ",$G515),AllocFactorMatrix,(U$4+1),FALSE)*$E520</f>
        <v>-10.641417821938861</v>
      </c>
      <c r="V515" s="5">
        <f ca="1">VLOOKUP(CONCATENATE($F515," ",$G515),AllocFactorMatrix,(V$4+1),FALSE)*$E520</f>
        <v>-149.30941080737855</v>
      </c>
      <c r="W515" s="5">
        <f ca="1">VLOOKUP(CONCATENATE($F515," ",$G515),AllocFactorMatrix,(W$4+1),FALSE)*$E520</f>
        <v>-736.21057063312469</v>
      </c>
      <c r="X515" s="5">
        <f ca="1">VLOOKUP(CONCATENATE($F515," ",$G515),AllocFactorMatrix,(X$4+1),FALSE)*$E520</f>
        <v>0</v>
      </c>
      <c r="Y515" s="5">
        <f t="shared" ca="1" si="736"/>
        <v>-896.16139926244205</v>
      </c>
      <c r="Z515" s="5">
        <f ca="1">VLOOKUP(CONCATENATE($F515," ",$G515),AllocFactorMatrix,(Z$4+1),FALSE)*$E520</f>
        <v>-64.716070505712381</v>
      </c>
      <c r="AA515" s="5">
        <f ca="1">VLOOKUP(CONCATENATE($F515," ",$G515),AllocFactorMatrix,(AA$4+1),FALSE)*$E520</f>
        <v>-1.2994027254616043</v>
      </c>
      <c r="AB515" s="5">
        <f t="shared" ca="1" si="733"/>
        <v>-66.015473231173985</v>
      </c>
      <c r="AC515" s="5">
        <f ca="1">VLOOKUP(CONCATENATE($F515," ",$G515),AllocFactorMatrix,(AC$4+1),FALSE)*$E520</f>
        <v>-0.86051336686519586</v>
      </c>
      <c r="AD515" s="5">
        <f ca="1">VLOOKUP(CONCATENATE($F515," ",$G515),AllocFactorMatrix,(AD$4+1),FALSE)*$E520</f>
        <v>0</v>
      </c>
      <c r="AE515" s="5">
        <f ca="1">VLOOKUP(CONCATENATE($F515," ",$G515),AllocFactorMatrix,(AE$4+1),FALSE)*$E520</f>
        <v>0</v>
      </c>
    </row>
    <row r="516" spans="4:31" hidden="1" outlineLevel="1">
      <c r="E516" s="48"/>
      <c r="F516" s="167" t="str">
        <f>F520</f>
        <v>LABOR_M</v>
      </c>
      <c r="G516" s="48" t="str">
        <f>$G$11</f>
        <v>DISTPRI</v>
      </c>
      <c r="H516" s="4">
        <f t="shared" ca="1" si="696"/>
        <v>-27859.506742007648</v>
      </c>
      <c r="I516" s="5">
        <f t="shared" ref="I516:N516" ca="1" si="738">VLOOKUP(CONCATENATE($F516," ",$G516),AllocFactorMatrix,(I$4+1),FALSE)*$E520</f>
        <v>-18239.606955962634</v>
      </c>
      <c r="J516" s="47">
        <f t="shared" ca="1" si="738"/>
        <v>-2.9949699122175941</v>
      </c>
      <c r="K516" s="47">
        <f t="shared" ca="1" si="738"/>
        <v>-5.5415522049486032</v>
      </c>
      <c r="L516" s="5">
        <f t="shared" ca="1" si="738"/>
        <v>-4267.5838870356711</v>
      </c>
      <c r="M516" s="5">
        <f t="shared" ca="1" si="738"/>
        <v>-59.634934550313901</v>
      </c>
      <c r="N516" s="5">
        <f t="shared" ca="1" si="738"/>
        <v>0</v>
      </c>
      <c r="O516" s="5">
        <f t="shared" ca="1" si="732"/>
        <v>-4327.2188215859851</v>
      </c>
      <c r="P516" s="5">
        <f ca="1">VLOOKUP(CONCATENATE($F516," ",$G516),AllocFactorMatrix,(P$4+1),FALSE)*$E520</f>
        <v>-2474.8603150890658</v>
      </c>
      <c r="Q516" s="5">
        <f ca="1">VLOOKUP(CONCATENATE($F516," ",$G516),AllocFactorMatrix,(Q$4+1),FALSE)*$E520</f>
        <v>-445.33717562731829</v>
      </c>
      <c r="R516" s="5">
        <f ca="1">VLOOKUP(CONCATENATE($F516," ",$G516),AllocFactorMatrix,(R$4+1),FALSE)*$E520</f>
        <v>0</v>
      </c>
      <c r="S516" s="5">
        <f ca="1">VLOOKUP(CONCATENATE($F516," ",$G516),AllocFactorMatrix,(S$4+1),FALSE)*$E520</f>
        <v>0</v>
      </c>
      <c r="T516" s="5">
        <f t="shared" ca="1" si="735"/>
        <v>-2920.197490716384</v>
      </c>
      <c r="U516" s="5">
        <f ca="1">VLOOKUP(CONCATENATE($F516," ",$G516),AllocFactorMatrix,(U$4+1),FALSE)*$E520</f>
        <v>-112.07031138194395</v>
      </c>
      <c r="V516" s="5">
        <f ca="1">VLOOKUP(CONCATENATE($F516," ",$G516),AllocFactorMatrix,(V$4+1),FALSE)*$E520</f>
        <v>-1549.6928912677977</v>
      </c>
      <c r="W516" s="5">
        <f ca="1">VLOOKUP(CONCATENATE($F516," ",$G516),AllocFactorMatrix,(W$4+1),FALSE)*$E520</f>
        <v>0</v>
      </c>
      <c r="X516" s="5">
        <f ca="1">VLOOKUP(CONCATENATE($F516," ",$G516),AllocFactorMatrix,(X$4+1),FALSE)*$E520</f>
        <v>0</v>
      </c>
      <c r="Y516" s="5">
        <f t="shared" ca="1" si="736"/>
        <v>-1661.7632026497417</v>
      </c>
      <c r="Z516" s="5">
        <f ca="1">VLOOKUP(CONCATENATE($F516," ",$G516),AllocFactorMatrix,(Z$4+1),FALSE)*$E520</f>
        <v>-679.58773043012206</v>
      </c>
      <c r="AA516" s="5">
        <f ca="1">VLOOKUP(CONCATENATE($F516," ",$G516),AllocFactorMatrix,(AA$4+1),FALSE)*$E520</f>
        <v>-13.640397466141117</v>
      </c>
      <c r="AB516" s="5">
        <f t="shared" ca="1" si="733"/>
        <v>-693.22812789626323</v>
      </c>
      <c r="AC516" s="5">
        <f ca="1">VLOOKUP(CONCATENATE($F516," ",$G516),AllocFactorMatrix,(AC$4+1),FALSE)*$E520</f>
        <v>-8.9556210794589166</v>
      </c>
      <c r="AD516" s="5">
        <f ca="1">VLOOKUP(CONCATENATE($F516," ",$G516),AllocFactorMatrix,(AD$4+1),FALSE)*$E520</f>
        <v>0</v>
      </c>
      <c r="AE516" s="5">
        <f ca="1">VLOOKUP(CONCATENATE($F516," ",$G516),AllocFactorMatrix,(AE$4+1),FALSE)*$E520</f>
        <v>0</v>
      </c>
    </row>
    <row r="517" spans="4:31" hidden="1" outlineLevel="1">
      <c r="E517" s="48"/>
      <c r="F517" s="167" t="str">
        <f>F520</f>
        <v>LABOR_M</v>
      </c>
      <c r="G517" s="48" t="str">
        <f>$G$12</f>
        <v>DISTSEC</v>
      </c>
      <c r="H517" s="4">
        <f t="shared" ca="1" si="696"/>
        <v>-11037.185738701335</v>
      </c>
      <c r="I517" s="5">
        <f t="shared" ref="I517:N517" ca="1" si="739">VLOOKUP(CONCATENATE($F517," ",$G517),AllocFactorMatrix,(I$4+1),FALSE)*$E520</f>
        <v>-8188.7217082938278</v>
      </c>
      <c r="J517" s="47">
        <f t="shared" ca="1" si="739"/>
        <v>-2.0299419046782168</v>
      </c>
      <c r="K517" s="47">
        <f t="shared" ca="1" si="739"/>
        <v>-2.6293341993666663</v>
      </c>
      <c r="L517" s="5">
        <f t="shared" ca="1" si="739"/>
        <v>-1650.5745335240028</v>
      </c>
      <c r="M517" s="5">
        <f t="shared" ca="1" si="739"/>
        <v>0</v>
      </c>
      <c r="N517" s="5">
        <f t="shared" ca="1" si="739"/>
        <v>0</v>
      </c>
      <c r="O517" s="5">
        <f t="shared" ca="1" si="732"/>
        <v>-1650.5745335240028</v>
      </c>
      <c r="P517" s="5">
        <f ca="1">VLOOKUP(CONCATENATE($F517," ",$G517),AllocFactorMatrix,(P$4+1),FALSE)*$E520</f>
        <v>-823.95661586779318</v>
      </c>
      <c r="Q517" s="5">
        <f ca="1">VLOOKUP(CONCATENATE($F517," ",$G517),AllocFactorMatrix,(Q$4+1),FALSE)*$E520</f>
        <v>0</v>
      </c>
      <c r="R517" s="5">
        <f ca="1">VLOOKUP(CONCATENATE($F517," ",$G517),AllocFactorMatrix,(R$4+1),FALSE)*$E520</f>
        <v>0</v>
      </c>
      <c r="S517" s="5">
        <f ca="1">VLOOKUP(CONCATENATE($F517," ",$G517),AllocFactorMatrix,(S$4+1),FALSE)*$E520</f>
        <v>0</v>
      </c>
      <c r="T517" s="5">
        <f t="shared" ca="1" si="735"/>
        <v>-823.95661586779318</v>
      </c>
      <c r="U517" s="5">
        <f ca="1">VLOOKUP(CONCATENATE($F517," ",$G517),AllocFactorMatrix,(U$4+1),FALSE)*$E520</f>
        <v>-30.856715330561396</v>
      </c>
      <c r="V517" s="5">
        <f ca="1">VLOOKUP(CONCATENATE($F517," ",$G517),AllocFactorMatrix,(V$4+1),FALSE)*$E520</f>
        <v>0</v>
      </c>
      <c r="W517" s="5">
        <f ca="1">VLOOKUP(CONCATENATE($F517," ",$G517),AllocFactorMatrix,(W$4+1),FALSE)*$E520</f>
        <v>0</v>
      </c>
      <c r="X517" s="5">
        <f ca="1">VLOOKUP(CONCATENATE($F517," ",$G517),AllocFactorMatrix,(X$4+1),FALSE)*$E520</f>
        <v>0</v>
      </c>
      <c r="Y517" s="5">
        <f t="shared" ca="1" si="736"/>
        <v>-30.856715330561396</v>
      </c>
      <c r="Z517" s="5">
        <f ca="1">VLOOKUP(CONCATENATE($F517," ",$G517),AllocFactorMatrix,(Z$4+1),FALSE)*$E520</f>
        <v>-233.19557022285699</v>
      </c>
      <c r="AA517" s="5">
        <f ca="1">VLOOKUP(CONCATENATE($F517," ",$G517),AllocFactorMatrix,(AA$4+1),FALSE)*$E520</f>
        <v>0</v>
      </c>
      <c r="AB517" s="5">
        <f t="shared" ca="1" si="733"/>
        <v>-233.19557022285699</v>
      </c>
      <c r="AC517" s="5">
        <f ca="1">VLOOKUP(CONCATENATE($F517," ",$G517),AllocFactorMatrix,(AC$4+1),FALSE)*$E520</f>
        <v>-2.7572045555668687</v>
      </c>
      <c r="AD517" s="5">
        <f ca="1">VLOOKUP(CONCATENATE($F517," ",$G517),AllocFactorMatrix,(AD$4+1),FALSE)*$E520</f>
        <v>-84.865957030621999</v>
      </c>
      <c r="AE517" s="5">
        <f ca="1">VLOOKUP(CONCATENATE($F517," ",$G517),AllocFactorMatrix,(AE$4+1),FALSE)*$E520</f>
        <v>-17.598157772052886</v>
      </c>
    </row>
    <row r="518" spans="4:31" hidden="1" outlineLevel="1">
      <c r="E518" s="48"/>
      <c r="F518" s="167" t="str">
        <f>F520</f>
        <v>LABOR_M</v>
      </c>
      <c r="G518" s="48" t="str">
        <f>$G$13</f>
        <v>ENERGY</v>
      </c>
      <c r="H518" s="4">
        <f t="shared" ca="1" si="696"/>
        <v>-31754.563199711672</v>
      </c>
      <c r="I518" s="5">
        <f t="shared" ref="I518:N518" ca="1" si="740">VLOOKUP(CONCATENATE($F518," ",$G518),AllocFactorMatrix,(I$4+1),FALSE)*$E520</f>
        <v>-12423.134618185759</v>
      </c>
      <c r="J518" s="47">
        <f t="shared" ca="1" si="740"/>
        <v>-1.9880414256830121</v>
      </c>
      <c r="K518" s="47">
        <f t="shared" ca="1" si="740"/>
        <v>-5.7323197755395459</v>
      </c>
      <c r="L518" s="5">
        <f t="shared" ca="1" si="740"/>
        <v>-3582.2578806939091</v>
      </c>
      <c r="M518" s="5">
        <f t="shared" ca="1" si="740"/>
        <v>-49.961837829800309</v>
      </c>
      <c r="N518" s="5">
        <f t="shared" ca="1" si="740"/>
        <v>-6.9846225853816213</v>
      </c>
      <c r="O518" s="5">
        <f t="shared" ca="1" si="732"/>
        <v>-3639.2043411090913</v>
      </c>
      <c r="P518" s="5">
        <f ca="1">VLOOKUP(CONCATENATE($F518," ",$G518),AllocFactorMatrix,(P$4+1),FALSE)*$E520</f>
        <v>-2322.4049621776921</v>
      </c>
      <c r="Q518" s="5">
        <f ca="1">VLOOKUP(CONCATENATE($F518," ",$G518),AllocFactorMatrix,(Q$4+1),FALSE)*$E520</f>
        <v>-414.77779185645295</v>
      </c>
      <c r="R518" s="5">
        <f ca="1">VLOOKUP(CONCATENATE($F518," ",$G518),AllocFactorMatrix,(R$4+1),FALSE)*$E520</f>
        <v>-84.463948223863696</v>
      </c>
      <c r="S518" s="5">
        <f ca="1">VLOOKUP(CONCATENATE($F518," ",$G518),AllocFactorMatrix,(S$4+1),FALSE)*$E520</f>
        <v>-3.1902319095589791</v>
      </c>
      <c r="T518" s="5">
        <f t="shared" ca="1" si="735"/>
        <v>-2824.8369341675675</v>
      </c>
      <c r="U518" s="5">
        <f ca="1">VLOOKUP(CONCATENATE($F518," ",$G518),AllocFactorMatrix,(U$4+1),FALSE)*$E520</f>
        <v>-121.80131504347747</v>
      </c>
      <c r="V518" s="5">
        <f ca="1">VLOOKUP(CONCATENATE($F518," ",$G518),AllocFactorMatrix,(V$4+1),FALSE)*$E520</f>
        <v>-1925.701949498449</v>
      </c>
      <c r="W518" s="5">
        <f ca="1">VLOOKUP(CONCATENATE($F518," ",$G518),AllocFactorMatrix,(W$4+1),FALSE)*$E520</f>
        <v>-8282.1306665240627</v>
      </c>
      <c r="X518" s="5">
        <f ca="1">VLOOKUP(CONCATENATE($F518," ",$G518),AllocFactorMatrix,(X$4+1),FALSE)*$E520</f>
        <v>-1557.9552830831881</v>
      </c>
      <c r="Y518" s="5">
        <f t="shared" ca="1" si="736"/>
        <v>-11887.589214149179</v>
      </c>
      <c r="Z518" s="5">
        <f ca="1">VLOOKUP(CONCATENATE($F518," ",$G518),AllocFactorMatrix,(Z$4+1),FALSE)*$E520</f>
        <v>-638.86962395991281</v>
      </c>
      <c r="AA518" s="5">
        <f ca="1">VLOOKUP(CONCATENATE($F518," ",$G518),AllocFactorMatrix,(AA$4+1),FALSE)*$E520</f>
        <v>-12.818791565070994</v>
      </c>
      <c r="AB518" s="5">
        <f t="shared" ca="1" si="733"/>
        <v>-651.68841552498384</v>
      </c>
      <c r="AC518" s="5">
        <f ca="1">VLOOKUP(CONCATENATE($F518," ",$G518),AllocFactorMatrix,(AC$4+1),FALSE)*$E520</f>
        <v>-11.434417045102952</v>
      </c>
      <c r="AD518" s="5">
        <f ca="1">VLOOKUP(CONCATENATE($F518," ",$G518),AllocFactorMatrix,(AD$4+1),FALSE)*$E520</f>
        <v>-256.12702574162233</v>
      </c>
      <c r="AE518" s="5">
        <f ca="1">VLOOKUP(CONCATENATE($F518," ",$G518),AllocFactorMatrix,(AE$4+1),FALSE)*$E520</f>
        <v>-52.827872587122329</v>
      </c>
    </row>
    <row r="519" spans="4:31" hidden="1" outlineLevel="1">
      <c r="E519" s="48"/>
      <c r="F519" s="167" t="str">
        <f>F520</f>
        <v>LABOR_M</v>
      </c>
      <c r="G519" s="48" t="str">
        <f>$G$14</f>
        <v>CUSTOMER</v>
      </c>
      <c r="H519" s="4">
        <f t="shared" ca="1" si="696"/>
        <v>-21015.140916870019</v>
      </c>
      <c r="I519" s="5">
        <f t="shared" ref="I519:N519" ca="1" si="741">VLOOKUP(CONCATENATE($F519," ",$G519),AllocFactorMatrix,(I$4+1),FALSE)*$E520</f>
        <v>-16223.153080433904</v>
      </c>
      <c r="J519" s="47">
        <f t="shared" ca="1" si="741"/>
        <v>-3.2740990677126156</v>
      </c>
      <c r="K519" s="47">
        <f t="shared" ca="1" si="741"/>
        <v>-0.96032645825552554</v>
      </c>
      <c r="L519" s="5">
        <f t="shared" ca="1" si="741"/>
        <v>-3284.9466311938268</v>
      </c>
      <c r="M519" s="5">
        <f t="shared" ca="1" si="741"/>
        <v>-83.983269123748897</v>
      </c>
      <c r="N519" s="5">
        <f t="shared" ca="1" si="741"/>
        <v>-13.540718785184861</v>
      </c>
      <c r="O519" s="5">
        <f t="shared" ca="1" si="732"/>
        <v>-3382.4706191027603</v>
      </c>
      <c r="P519" s="5">
        <f ca="1">VLOOKUP(CONCATENATE($F519," ",$G519),AllocFactorMatrix,(P$4+1),FALSE)*$E520</f>
        <v>-134.54573314197705</v>
      </c>
      <c r="Q519" s="5">
        <f ca="1">VLOOKUP(CONCATENATE($F519," ",$G519),AllocFactorMatrix,(Q$4+1),FALSE)*$E520</f>
        <v>-32.54374237633462</v>
      </c>
      <c r="R519" s="5">
        <f ca="1">VLOOKUP(CONCATENATE($F519," ",$G519),AllocFactorMatrix,(R$4+1),FALSE)*$E520</f>
        <v>-33.12829272105914</v>
      </c>
      <c r="S519" s="5">
        <f ca="1">VLOOKUP(CONCATENATE($F519," ",$G519),AllocFactorMatrix,(S$4+1),FALSE)*$E520</f>
        <v>-4.0921189015887247</v>
      </c>
      <c r="T519" s="5">
        <f t="shared" ca="1" si="735"/>
        <v>-204.30988714095952</v>
      </c>
      <c r="U519" s="5">
        <f ca="1">VLOOKUP(CONCATENATE($F519," ",$G519),AllocFactorMatrix,(U$4+1),FALSE)*$E520</f>
        <v>-1.0240759735581837</v>
      </c>
      <c r="V519" s="5">
        <f ca="1">VLOOKUP(CONCATENATE($F519," ",$G519),AllocFactorMatrix,(V$4+1),FALSE)*$E520</f>
        <v>-23.659465954180973</v>
      </c>
      <c r="W519" s="5">
        <f ca="1">VLOOKUP(CONCATENATE($F519," ",$G519),AllocFactorMatrix,(W$4+1),FALSE)*$E520</f>
        <v>-55.649320807106776</v>
      </c>
      <c r="X519" s="5">
        <f ca="1">VLOOKUP(CONCATENATE($F519," ",$G519),AllocFactorMatrix,(X$4+1),FALSE)*$E520</f>
        <v>-16.386694363455113</v>
      </c>
      <c r="Y519" s="5">
        <f t="shared" ca="1" si="736"/>
        <v>-96.719557098301038</v>
      </c>
      <c r="Z519" s="5">
        <f ca="1">VLOOKUP(CONCATENATE($F519," ",$G519),AllocFactorMatrix,(Z$4+1),FALSE)*$E520</f>
        <v>-29.857194059243486</v>
      </c>
      <c r="AA519" s="5">
        <f ca="1">VLOOKUP(CONCATENATE($F519," ",$G519),AllocFactorMatrix,(AA$4+1),FALSE)*$E520</f>
        <v>-0.44601369762396265</v>
      </c>
      <c r="AB519" s="5">
        <f t="shared" ca="1" si="733"/>
        <v>-30.303207756867447</v>
      </c>
      <c r="AC519" s="5">
        <f ca="1">VLOOKUP(CONCATENATE($F519," ",$G519),AllocFactorMatrix,(AC$4+1),FALSE)*$E520</f>
        <v>-2.4306142542344813</v>
      </c>
      <c r="AD519" s="5">
        <f ca="1">VLOOKUP(CONCATENATE($F519," ",$G519),AllocFactorMatrix,(AD$4+1),FALSE)*$E520</f>
        <v>-883.1526206651597</v>
      </c>
      <c r="AE519" s="5">
        <f ca="1">VLOOKUP(CONCATENATE($F519," ",$G519),AllocFactorMatrix,(AE$4+1),FALSE)*$E520</f>
        <v>-188.36690489184627</v>
      </c>
    </row>
    <row r="520" spans="4:31" collapsed="1">
      <c r="D520" s="48" t="str">
        <f>+D2032</f>
        <v>Adjs 27-33 - Total Incentive Compensation &amp; Payroll Adjs</v>
      </c>
      <c r="E520" s="54">
        <f>+ROUND(E2032/8,0)</f>
        <v>-186775</v>
      </c>
      <c r="F520" s="88" t="str">
        <f>+F2032</f>
        <v>LABOR_M</v>
      </c>
      <c r="G520" s="48" t="str">
        <f>$G$15</f>
        <v>TOTAL</v>
      </c>
      <c r="H520" s="4">
        <f t="shared" ca="1" si="696"/>
        <v>-186775.00000000009</v>
      </c>
      <c r="I520" s="5">
        <f t="shared" ref="I520:N520" ca="1" si="742">VLOOKUP(CONCATENATE($F520," ",$G520),AllocFactorMatrix,(I$4+1),FALSE)*$E520</f>
        <v>-103974.607655068</v>
      </c>
      <c r="J520" s="47">
        <f t="shared" ca="1" si="742"/>
        <v>-21.120739833920386</v>
      </c>
      <c r="K520" s="47">
        <f t="shared" ca="1" si="742"/>
        <v>-33.863824787309802</v>
      </c>
      <c r="L520" s="5">
        <f t="shared" ca="1" si="742"/>
        <v>-24184.597356703973</v>
      </c>
      <c r="M520" s="5">
        <f t="shared" ca="1" si="742"/>
        <v>-352.22507221029599</v>
      </c>
      <c r="N520" s="5">
        <f t="shared" ca="1" si="742"/>
        <v>-42.858513871644192</v>
      </c>
      <c r="O520" s="5">
        <f t="shared" ca="1" si="732"/>
        <v>-24579.680942785912</v>
      </c>
      <c r="P520" s="5">
        <f ca="1">VLOOKUP(CONCATENATE($F520," ",$G520),AllocFactorMatrix,(P$4+1),FALSE)*$E520</f>
        <v>-12528.820125838472</v>
      </c>
      <c r="Q520" s="5">
        <f ca="1">VLOOKUP(CONCATENATE($F520," ",$G520),AllocFactorMatrix,(Q$4+1),FALSE)*$E520</f>
        <v>-2108.2618466606518</v>
      </c>
      <c r="R520" s="5">
        <f ca="1">VLOOKUP(CONCATENATE($F520," ",$G520),AllocFactorMatrix,(R$4+1),FALSE)*$E520</f>
        <v>-366.63694425132127</v>
      </c>
      <c r="S520" s="5">
        <f ca="1">VLOOKUP(CONCATENATE($F520," ",$G520),AllocFactorMatrix,(S$4+1),FALSE)*$E520</f>
        <v>-16.316831680095632</v>
      </c>
      <c r="T520" s="5">
        <f t="shared" ca="1" si="735"/>
        <v>-15020.035748430539</v>
      </c>
      <c r="U520" s="5">
        <f ca="1">VLOOKUP(CONCATENATE($F520," ",$G520),AllocFactorMatrix,(U$4+1),FALSE)*$E520</f>
        <v>-586.44448874890747</v>
      </c>
      <c r="V520" s="5">
        <f ca="1">VLOOKUP(CONCATENATE($F520," ",$G520),AllocFactorMatrix,(V$4+1),FALSE)*$E520</f>
        <v>-7834.226574321734</v>
      </c>
      <c r="W520" s="5">
        <f ca="1">VLOOKUP(CONCATENATE($F520," ",$G520),AllocFactorMatrix,(W$4+1),FALSE)*$E520</f>
        <v>-25083.23565496222</v>
      </c>
      <c r="X520" s="5">
        <f ca="1">VLOOKUP(CONCATENATE($F520," ",$G520),AllocFactorMatrix,(X$4+1),FALSE)*$E520</f>
        <v>-4474.5652075561475</v>
      </c>
      <c r="Y520" s="5">
        <f t="shared" ca="1" si="736"/>
        <v>-37978.471925589009</v>
      </c>
      <c r="Z520" s="5">
        <f ca="1">VLOOKUP(CONCATENATE($F520," ",$G520),AllocFactorMatrix,(Z$4+1),FALSE)*$E520</f>
        <v>-3443.132077737554</v>
      </c>
      <c r="AA520" s="5">
        <f ca="1">VLOOKUP(CONCATENATE($F520," ",$G520),AllocFactorMatrix,(AA$4+1),FALSE)*$E520</f>
        <v>-64.093424920623605</v>
      </c>
      <c r="AB520" s="5">
        <f t="shared" ca="1" si="733"/>
        <v>-3507.2255026581774</v>
      </c>
      <c r="AC520" s="5">
        <f ca="1">VLOOKUP(CONCATENATE($F520," ",$G520),AllocFactorMatrix,(AC$4+1),FALSE)*$E520</f>
        <v>-50.142466012042135</v>
      </c>
      <c r="AD520" s="5">
        <f ca="1">VLOOKUP(CONCATENATE($F520," ",$G520),AllocFactorMatrix,(AD$4+1),FALSE)*$E520</f>
        <v>-1329.4526928126631</v>
      </c>
      <c r="AE520" s="5">
        <f ca="1">VLOOKUP(CONCATENATE($F520," ",$G520),AllocFactorMatrix,(AE$4+1),FALSE)*$E520</f>
        <v>-280.39850202234857</v>
      </c>
    </row>
    <row r="521" spans="4:31" hidden="1" outlineLevel="1">
      <c r="E521" s="48"/>
      <c r="F521" s="167" t="str">
        <f>F528</f>
        <v>RB_GUP</v>
      </c>
      <c r="G521" s="48" t="str">
        <f>$G$8</f>
        <v>PRODUCTION</v>
      </c>
      <c r="H521" s="4">
        <f t="shared" ca="1" si="696"/>
        <v>-1258.2511529016308</v>
      </c>
      <c r="I521" s="5">
        <f t="shared" ref="I521:N521" ca="1" si="743">VLOOKUP(CONCATENATE($F521," ",$G521),AllocFactorMatrix,(I$4+1),FALSE)*$E528</f>
        <v>-647.08198899061699</v>
      </c>
      <c r="J521" s="47">
        <f t="shared" ca="1" si="743"/>
        <v>-0.14476333345986445</v>
      </c>
      <c r="K521" s="47">
        <f t="shared" ca="1" si="743"/>
        <v>-0.25347027480706819</v>
      </c>
      <c r="L521" s="5">
        <f t="shared" ca="1" si="743"/>
        <v>-150.81376436984576</v>
      </c>
      <c r="M521" s="5">
        <f t="shared" ca="1" si="743"/>
        <v>-2.0985716117760091</v>
      </c>
      <c r="N521" s="5">
        <f t="shared" ca="1" si="743"/>
        <v>-0.29227584838536025</v>
      </c>
      <c r="O521" s="5">
        <f t="shared" ref="O521:O528" ca="1" si="744">SUBTOTAL(9,L521:N521)</f>
        <v>-153.20461183000714</v>
      </c>
      <c r="P521" s="5">
        <f ca="1">VLOOKUP(CONCATENATE($F521," ",$G521),AllocFactorMatrix,(P$4+1),FALSE)*$E528</f>
        <v>-89.702927402458116</v>
      </c>
      <c r="Q521" s="5">
        <f ca="1">VLOOKUP(CONCATENATE($F521," ",$G521),AllocFactorMatrix,(Q$4+1),FALSE)*$E528</f>
        <v>-16.097995734196996</v>
      </c>
      <c r="R521" s="5">
        <f ca="1">VLOOKUP(CONCATENATE($F521," ",$G521),AllocFactorMatrix,(R$4+1),FALSE)*$E528</f>
        <v>-3.2645092578259685</v>
      </c>
      <c r="S521" s="5">
        <f ca="1">VLOOKUP(CONCATENATE($F521," ",$G521),AllocFactorMatrix,(S$4+1),FALSE)*$E528</f>
        <v>-0.12396826278313375</v>
      </c>
      <c r="T521" s="5">
        <f ca="1">SUBTOTAL(9,P521:S521)</f>
        <v>-109.18940065726422</v>
      </c>
      <c r="U521" s="5">
        <f ca="1">VLOOKUP(CONCATENATE($F521," ",$G521),AllocFactorMatrix,(U$4+1),FALSE)*$E528</f>
        <v>-4.2544160986348887</v>
      </c>
      <c r="V521" s="5">
        <f ca="1">VLOOKUP(CONCATENATE($F521," ",$G521),AllocFactorMatrix,(V$4+1),FALSE)*$E528</f>
        <v>-57.437074042486415</v>
      </c>
      <c r="W521" s="5">
        <f ca="1">VLOOKUP(CONCATENATE($F521," ",$G521),AllocFactorMatrix,(W$4+1),FALSE)*$E528</f>
        <v>-219.67375125731454</v>
      </c>
      <c r="X521" s="5">
        <f ca="1">VLOOKUP(CONCATENATE($F521," ",$G521),AllocFactorMatrix,(X$4+1),FALSE)*$E528</f>
        <v>-39.795937446246676</v>
      </c>
      <c r="Y521" s="5">
        <f ca="1">SUBTOTAL(9,U521:X521)</f>
        <v>-321.16117884468252</v>
      </c>
      <c r="Z521" s="5">
        <f ca="1">VLOOKUP(CONCATENATE($F521," ",$G521),AllocFactorMatrix,(Z$4+1),FALSE)*$E528</f>
        <v>-24.6565690514845</v>
      </c>
      <c r="AA521" s="5">
        <f ca="1">VLOOKUP(CONCATENATE($F521," ",$G521),AllocFactorMatrix,(AA$4+1),FALSE)*$E528</f>
        <v>-0.49245492542573044</v>
      </c>
      <c r="AB521" s="5">
        <f t="shared" ref="AB521:AB528" ca="1" si="745">SUBTOTAL(9,Z521:AA521)</f>
        <v>-25.149023976910229</v>
      </c>
      <c r="AC521" s="5">
        <f ca="1">VLOOKUP(CONCATENATE($F521," ",$G521),AllocFactorMatrix,(AC$4+1),FALSE)*$E528</f>
        <v>-0.32526003527382596</v>
      </c>
      <c r="AD521" s="5">
        <f ca="1">VLOOKUP(CONCATENATE($F521," ",$G521),AllocFactorMatrix,(AD$4+1),FALSE)*$E528</f>
        <v>-1.4449902676167077</v>
      </c>
      <c r="AE521" s="5">
        <f ca="1">VLOOKUP(CONCATENATE($F521," ",$G521),AllocFactorMatrix,(AE$4+1),FALSE)*$E528</f>
        <v>-0.29646469099207085</v>
      </c>
    </row>
    <row r="522" spans="4:31" hidden="1" outlineLevel="1">
      <c r="E522" s="48"/>
      <c r="F522" s="167" t="str">
        <f>F528</f>
        <v>RB_GUP</v>
      </c>
      <c r="G522" s="48" t="str">
        <f>$G$9</f>
        <v>BULKTRAN</v>
      </c>
      <c r="H522" s="4">
        <f t="shared" ca="1" si="696"/>
        <v>-683.29891107803621</v>
      </c>
      <c r="I522" s="5">
        <f t="shared" ref="I522:N522" ca="1" si="746">VLOOKUP(CONCATENATE($F522," ",$G522),AllocFactorMatrix,(I$4+1),FALSE)*$E528</f>
        <v>-351.40076560698009</v>
      </c>
      <c r="J522" s="47">
        <f t="shared" ca="1" si="746"/>
        <v>-7.8614375110280729E-2</v>
      </c>
      <c r="K522" s="47">
        <f t="shared" ca="1" si="746"/>
        <v>-0.13764816536580649</v>
      </c>
      <c r="L522" s="5">
        <f t="shared" ca="1" si="746"/>
        <v>-81.900088652294343</v>
      </c>
      <c r="M522" s="5">
        <f t="shared" ca="1" si="746"/>
        <v>-1.1396386912414231</v>
      </c>
      <c r="N522" s="5">
        <f t="shared" ca="1" si="746"/>
        <v>-0.15872170550018894</v>
      </c>
      <c r="O522" s="5">
        <f t="shared" ca="1" si="744"/>
        <v>-83.198449049035958</v>
      </c>
      <c r="P522" s="5">
        <f ca="1">VLOOKUP(CONCATENATE($F522," ",$G522),AllocFactorMatrix,(P$4+1),FALSE)*$E528</f>
        <v>-48.713575563402379</v>
      </c>
      <c r="Q522" s="5">
        <f ca="1">VLOOKUP(CONCATENATE($F522," ",$G522),AllocFactorMatrix,(Q$4+1),FALSE)*$E528</f>
        <v>-8.7420885173435892</v>
      </c>
      <c r="R522" s="5">
        <f ca="1">VLOOKUP(CONCATENATE($F522," ",$G522),AllocFactorMatrix,(R$4+1),FALSE)*$E528</f>
        <v>-1.7728063399207887</v>
      </c>
      <c r="S522" s="5">
        <f ca="1">VLOOKUP(CONCATENATE($F522," ",$G522),AllocFactorMatrix,(S$4+1),FALSE)*$E528</f>
        <v>-6.7321519056516607E-2</v>
      </c>
      <c r="T522" s="5">
        <f t="shared" ref="T522:T528" ca="1" si="747">SUBTOTAL(9,P522:S522)</f>
        <v>-59.295791939723273</v>
      </c>
      <c r="U522" s="5">
        <f ca="1">VLOOKUP(CONCATENATE($F522," ",$G522),AllocFactorMatrix,(U$4+1),FALSE)*$E528</f>
        <v>-2.3103796732204205</v>
      </c>
      <c r="V522" s="5">
        <f ca="1">VLOOKUP(CONCATENATE($F522," ",$G522),AllocFactorMatrix,(V$4+1),FALSE)*$E528</f>
        <v>-31.191459716316093</v>
      </c>
      <c r="W522" s="5">
        <f ca="1">VLOOKUP(CONCATENATE($F522," ",$G522),AllocFactorMatrix,(W$4+1),FALSE)*$E528</f>
        <v>-119.29481223235992</v>
      </c>
      <c r="X522" s="5">
        <f ca="1">VLOOKUP(CONCATENATE($F522," ",$G522),AllocFactorMatrix,(X$4+1),FALSE)*$E528</f>
        <v>-21.611361658315833</v>
      </c>
      <c r="Y522" s="5">
        <f t="shared" ref="Y522:Y528" ca="1" si="748">SUBTOTAL(9,U522:X522)</f>
        <v>-174.40801328021229</v>
      </c>
      <c r="Z522" s="5">
        <f ca="1">VLOOKUP(CONCATENATE($F522," ",$G522),AllocFactorMatrix,(Z$4+1),FALSE)*$E528</f>
        <v>-13.38986000127823</v>
      </c>
      <c r="AA522" s="5">
        <f ca="1">VLOOKUP(CONCATENATE($F522," ",$G522),AllocFactorMatrix,(AA$4+1),FALSE)*$E528</f>
        <v>-0.26742984778709278</v>
      </c>
      <c r="AB522" s="5">
        <f t="shared" ca="1" si="745"/>
        <v>-13.657289849065322</v>
      </c>
      <c r="AC522" s="5">
        <f ca="1">VLOOKUP(CONCATENATE($F522," ",$G522),AllocFactorMatrix,(AC$4+1),FALSE)*$E528</f>
        <v>-0.17663391557979702</v>
      </c>
      <c r="AD522" s="5">
        <f ca="1">VLOOKUP(CONCATENATE($F522," ",$G522),AllocFactorMatrix,(AD$4+1),FALSE)*$E528</f>
        <v>-0.78470842176772315</v>
      </c>
      <c r="AE522" s="5">
        <f ca="1">VLOOKUP(CONCATENATE($F522," ",$G522),AllocFactorMatrix,(AE$4+1),FALSE)*$E528</f>
        <v>-0.16099647519560478</v>
      </c>
    </row>
    <row r="523" spans="4:31" hidden="1" outlineLevel="1">
      <c r="E523" s="48"/>
      <c r="F523" s="167" t="str">
        <f>F528</f>
        <v>RB_GUP</v>
      </c>
      <c r="G523" s="48" t="str">
        <f>$G$10</f>
        <v>SUBTRAN</v>
      </c>
      <c r="H523" s="4">
        <f t="shared" ca="1" si="696"/>
        <v>-189.18747866451724</v>
      </c>
      <c r="I523" s="5">
        <f t="shared" ref="I523:N523" ca="1" si="749">VLOOKUP(CONCATENATE($F523," ",$G523),AllocFactorMatrix,(I$4+1),FALSE)*$E528</f>
        <v>-96.650240109251158</v>
      </c>
      <c r="J523" s="47">
        <f t="shared" ca="1" si="749"/>
        <v>-1.5738025769405521E-2</v>
      </c>
      <c r="K523" s="47">
        <f t="shared" ca="1" si="749"/>
        <v>-2.929116819176698E-2</v>
      </c>
      <c r="L523" s="5">
        <f t="shared" ca="1" si="749"/>
        <v>-22.650115541141822</v>
      </c>
      <c r="M523" s="5">
        <f t="shared" ca="1" si="749"/>
        <v>-0.31655334473813962</v>
      </c>
      <c r="N523" s="5">
        <f t="shared" ca="1" si="749"/>
        <v>-5.7294684611113242E-2</v>
      </c>
      <c r="O523" s="5">
        <f t="shared" ca="1" si="744"/>
        <v>-23.023963570491073</v>
      </c>
      <c r="P523" s="5">
        <f ca="1">VLOOKUP(CONCATENATE($F523," ",$G523),AllocFactorMatrix,(P$4+1),FALSE)*$E528</f>
        <v>-13.076670190056147</v>
      </c>
      <c r="Q523" s="5">
        <f ca="1">VLOOKUP(CONCATENATE($F523," ",$G523),AllocFactorMatrix,(Q$4+1),FALSE)*$E528</f>
        <v>-2.3532743779350636</v>
      </c>
      <c r="R523" s="5">
        <f ca="1">VLOOKUP(CONCATENATE($F523," ",$G523),AllocFactorMatrix,(R$4+1),FALSE)*$E528</f>
        <v>-0.61771638046019328</v>
      </c>
      <c r="S523" s="5">
        <f ca="1">VLOOKUP(CONCATENATE($F523," ",$G523),AllocFactorMatrix,(S$4+1),FALSE)*$E528</f>
        <v>0</v>
      </c>
      <c r="T523" s="5">
        <f t="shared" ca="1" si="747"/>
        <v>-16.047660948451405</v>
      </c>
      <c r="U523" s="5">
        <f ca="1">VLOOKUP(CONCATENATE($F523," ",$G523),AllocFactorMatrix,(U$4+1),FALSE)*$E528</f>
        <v>-0.59028940303494171</v>
      </c>
      <c r="V523" s="5">
        <f ca="1">VLOOKUP(CONCATENATE($F523," ",$G523),AllocFactorMatrix,(V$4+1),FALSE)*$E528</f>
        <v>-8.2823327161613278</v>
      </c>
      <c r="W523" s="5">
        <f ca="1">VLOOKUP(CONCATENATE($F523," ",$G523),AllocFactorMatrix,(W$4+1),FALSE)*$E528</f>
        <v>-40.838289175253848</v>
      </c>
      <c r="X523" s="5">
        <f ca="1">VLOOKUP(CONCATENATE($F523," ",$G523),AllocFactorMatrix,(X$4+1),FALSE)*$E528</f>
        <v>0</v>
      </c>
      <c r="Y523" s="5">
        <f t="shared" ca="1" si="748"/>
        <v>-49.710911294450113</v>
      </c>
      <c r="Z523" s="5">
        <f ca="1">VLOOKUP(CONCATENATE($F523," ",$G523),AllocFactorMatrix,(Z$4+1),FALSE)*$E528</f>
        <v>-3.5898609813841396</v>
      </c>
      <c r="AA523" s="5">
        <f ca="1">VLOOKUP(CONCATENATE($F523," ",$G523),AllocFactorMatrix,(AA$4+1),FALSE)*$E528</f>
        <v>-7.2079084944242408E-2</v>
      </c>
      <c r="AB523" s="5">
        <f t="shared" ca="1" si="745"/>
        <v>-3.6619400663283819</v>
      </c>
      <c r="AC523" s="5">
        <f ca="1">VLOOKUP(CONCATENATE($F523," ",$G523),AllocFactorMatrix,(AC$4+1),FALSE)*$E528</f>
        <v>-4.7733481583931932E-2</v>
      </c>
      <c r="AD523" s="5">
        <f ca="1">VLOOKUP(CONCATENATE($F523," ",$G523),AllocFactorMatrix,(AD$4+1),FALSE)*$E528</f>
        <v>0</v>
      </c>
      <c r="AE523" s="5">
        <f ca="1">VLOOKUP(CONCATENATE($F523," ",$G523),AllocFactorMatrix,(AE$4+1),FALSE)*$E528</f>
        <v>0</v>
      </c>
    </row>
    <row r="524" spans="4:31" hidden="1" outlineLevel="1">
      <c r="E524" s="48"/>
      <c r="F524" s="167" t="str">
        <f>F528</f>
        <v>RB_GUP</v>
      </c>
      <c r="G524" s="48" t="str">
        <f>$G$11</f>
        <v>DISTPRI</v>
      </c>
      <c r="H524" s="4">
        <f t="shared" ca="1" si="696"/>
        <v>-756.90924160590328</v>
      </c>
      <c r="I524" s="5">
        <f t="shared" ref="I524:N524" ca="1" si="750">VLOOKUP(CONCATENATE($F524," ",$G524),AllocFactorMatrix,(I$4+1),FALSE)*$E528</f>
        <v>-495.54815151880007</v>
      </c>
      <c r="J524" s="47">
        <f t="shared" ca="1" si="750"/>
        <v>-8.1369725095346637E-2</v>
      </c>
      <c r="K524" s="47">
        <f t="shared" ca="1" si="750"/>
        <v>-0.15055729864888853</v>
      </c>
      <c r="L524" s="5">
        <f t="shared" ca="1" si="750"/>
        <v>-115.94511393682222</v>
      </c>
      <c r="M524" s="5">
        <f t="shared" ca="1" si="750"/>
        <v>-1.6202093418845285</v>
      </c>
      <c r="N524" s="5">
        <f t="shared" ca="1" si="750"/>
        <v>0</v>
      </c>
      <c r="O524" s="5">
        <f t="shared" ca="1" si="744"/>
        <v>-117.56532327870676</v>
      </c>
      <c r="P524" s="5">
        <f ca="1">VLOOKUP(CONCATENATE($F524," ",$G524),AllocFactorMatrix,(P$4+1),FALSE)*$E528</f>
        <v>-67.238973809613839</v>
      </c>
      <c r="Q524" s="5">
        <f ca="1">VLOOKUP(CONCATENATE($F524," ",$G524),AllocFactorMatrix,(Q$4+1),FALSE)*$E528</f>
        <v>-12.099274656386015</v>
      </c>
      <c r="R524" s="5">
        <f ca="1">VLOOKUP(CONCATENATE($F524," ",$G524),AllocFactorMatrix,(R$4+1),FALSE)*$E528</f>
        <v>0</v>
      </c>
      <c r="S524" s="5">
        <f ca="1">VLOOKUP(CONCATENATE($F524," ",$G524),AllocFactorMatrix,(S$4+1),FALSE)*$E528</f>
        <v>0</v>
      </c>
      <c r="T524" s="5">
        <f t="shared" ca="1" si="747"/>
        <v>-79.338248465999854</v>
      </c>
      <c r="U524" s="5">
        <f ca="1">VLOOKUP(CONCATENATE($F524," ",$G524),AllocFactorMatrix,(U$4+1),FALSE)*$E528</f>
        <v>-3.0448153723676352</v>
      </c>
      <c r="V524" s="5">
        <f ca="1">VLOOKUP(CONCATENATE($F524," ",$G524),AllocFactorMatrix,(V$4+1),FALSE)*$E528</f>
        <v>-42.10328926186294</v>
      </c>
      <c r="W524" s="5">
        <f ca="1">VLOOKUP(CONCATENATE($F524," ",$G524),AllocFactorMatrix,(W$4+1),FALSE)*$E528</f>
        <v>0</v>
      </c>
      <c r="X524" s="5">
        <f ca="1">VLOOKUP(CONCATENATE($F524," ",$G524),AllocFactorMatrix,(X$4+1),FALSE)*$E528</f>
        <v>0</v>
      </c>
      <c r="Y524" s="5">
        <f t="shared" ca="1" si="748"/>
        <v>-45.148104634230577</v>
      </c>
      <c r="Z524" s="5">
        <f ca="1">VLOOKUP(CONCATENATE($F524," ",$G524),AllocFactorMatrix,(Z$4+1),FALSE)*$E528</f>
        <v>-18.463580077278586</v>
      </c>
      <c r="AA524" s="5">
        <f ca="1">VLOOKUP(CONCATENATE($F524," ",$G524),AllocFactorMatrix,(AA$4+1),FALSE)*$E528</f>
        <v>-0.37059316939492737</v>
      </c>
      <c r="AB524" s="5">
        <f t="shared" ca="1" si="745"/>
        <v>-18.834173246673512</v>
      </c>
      <c r="AC524" s="5">
        <f ca="1">VLOOKUP(CONCATENATE($F524," ",$G524),AllocFactorMatrix,(AC$4+1),FALSE)*$E528</f>
        <v>-0.2433134377480585</v>
      </c>
      <c r="AD524" s="5">
        <f ca="1">VLOOKUP(CONCATENATE($F524," ",$G524),AllocFactorMatrix,(AD$4+1),FALSE)*$E528</f>
        <v>0</v>
      </c>
      <c r="AE524" s="5">
        <f ca="1">VLOOKUP(CONCATENATE($F524," ",$G524),AllocFactorMatrix,(AE$4+1),FALSE)*$E528</f>
        <v>0</v>
      </c>
    </row>
    <row r="525" spans="4:31" hidden="1" outlineLevel="1">
      <c r="E525" s="48"/>
      <c r="F525" s="167" t="str">
        <f>F528</f>
        <v>RB_GUP</v>
      </c>
      <c r="G525" s="48" t="str">
        <f>$G$12</f>
        <v>DISTSEC</v>
      </c>
      <c r="H525" s="4">
        <f t="shared" ca="1" si="696"/>
        <v>-362.85209451273778</v>
      </c>
      <c r="I525" s="5">
        <f t="shared" ref="I525:N525" ca="1" si="751">VLOOKUP(CONCATENATE($F525," ",$G525),AllocFactorMatrix,(I$4+1),FALSE)*$E528</f>
        <v>-269.2076489043439</v>
      </c>
      <c r="J525" s="47">
        <f t="shared" ca="1" si="751"/>
        <v>-6.6735188596937958E-2</v>
      </c>
      <c r="K525" s="47">
        <f t="shared" ca="1" si="751"/>
        <v>-8.6440460820443252E-2</v>
      </c>
      <c r="L525" s="5">
        <f t="shared" ca="1" si="751"/>
        <v>-54.263327701236975</v>
      </c>
      <c r="M525" s="5">
        <f t="shared" ca="1" si="751"/>
        <v>0</v>
      </c>
      <c r="N525" s="5">
        <f t="shared" ca="1" si="751"/>
        <v>0</v>
      </c>
      <c r="O525" s="5">
        <f t="shared" ca="1" si="744"/>
        <v>-54.263327701236975</v>
      </c>
      <c r="P525" s="5">
        <f ca="1">VLOOKUP(CONCATENATE($F525," ",$G525),AllocFactorMatrix,(P$4+1),FALSE)*$E528</f>
        <v>-27.08791814628232</v>
      </c>
      <c r="Q525" s="5">
        <f ca="1">VLOOKUP(CONCATENATE($F525," ",$G525),AllocFactorMatrix,(Q$4+1),FALSE)*$E528</f>
        <v>0</v>
      </c>
      <c r="R525" s="5">
        <f ca="1">VLOOKUP(CONCATENATE($F525," ",$G525),AllocFactorMatrix,(R$4+1),FALSE)*$E528</f>
        <v>0</v>
      </c>
      <c r="S525" s="5">
        <f ca="1">VLOOKUP(CONCATENATE($F525," ",$G525),AllocFactorMatrix,(S$4+1),FALSE)*$E528</f>
        <v>0</v>
      </c>
      <c r="T525" s="5">
        <f t="shared" ca="1" si="747"/>
        <v>-27.08791814628232</v>
      </c>
      <c r="U525" s="5">
        <f ca="1">VLOOKUP(CONCATENATE($F525," ",$G525),AllocFactorMatrix,(U$4+1),FALSE)*$E528</f>
        <v>-1.014427414066053</v>
      </c>
      <c r="V525" s="5">
        <f ca="1">VLOOKUP(CONCATENATE($F525," ",$G525),AllocFactorMatrix,(V$4+1),FALSE)*$E528</f>
        <v>0</v>
      </c>
      <c r="W525" s="5">
        <f ca="1">VLOOKUP(CONCATENATE($F525," ",$G525),AllocFactorMatrix,(W$4+1),FALSE)*$E528</f>
        <v>0</v>
      </c>
      <c r="X525" s="5">
        <f ca="1">VLOOKUP(CONCATENATE($F525," ",$G525),AllocFactorMatrix,(X$4+1),FALSE)*$E528</f>
        <v>0</v>
      </c>
      <c r="Y525" s="5">
        <f t="shared" ca="1" si="748"/>
        <v>-1.014427414066053</v>
      </c>
      <c r="Z525" s="5">
        <f ca="1">VLOOKUP(CONCATENATE($F525," ",$G525),AllocFactorMatrix,(Z$4+1),FALSE)*$E528</f>
        <v>-7.6664018427954836</v>
      </c>
      <c r="AA525" s="5">
        <f ca="1">VLOOKUP(CONCATENATE($F525," ",$G525),AllocFactorMatrix,(AA$4+1),FALSE)*$E528</f>
        <v>0</v>
      </c>
      <c r="AB525" s="5">
        <f t="shared" ca="1" si="745"/>
        <v>-7.6664018427954836</v>
      </c>
      <c r="AC525" s="5">
        <f ca="1">VLOOKUP(CONCATENATE($F525," ",$G525),AllocFactorMatrix,(AC$4+1),FALSE)*$E528</f>
        <v>-9.0644252228124403E-2</v>
      </c>
      <c r="AD525" s="5">
        <f ca="1">VLOOKUP(CONCATENATE($F525," ",$G525),AllocFactorMatrix,(AD$4+1),FALSE)*$E528</f>
        <v>-2.7900038098853712</v>
      </c>
      <c r="AE525" s="5">
        <f ca="1">VLOOKUP(CONCATENATE($F525," ",$G525),AllocFactorMatrix,(AE$4+1),FALSE)*$E528</f>
        <v>-0.57854679248211571</v>
      </c>
    </row>
    <row r="526" spans="4:31" hidden="1" outlineLevel="1">
      <c r="E526" s="48"/>
      <c r="F526" s="167" t="str">
        <f>F528</f>
        <v>RB_GUP</v>
      </c>
      <c r="G526" s="48" t="str">
        <f>$G$13</f>
        <v>ENERGY</v>
      </c>
      <c r="H526" s="4">
        <f t="shared" ca="1" si="696"/>
        <v>-23.491268836153019</v>
      </c>
      <c r="I526" s="5">
        <f t="shared" ref="I526:N526" ca="1" si="752">VLOOKUP(CONCATENATE($F526," ",$G526),AllocFactorMatrix,(I$4+1),FALSE)*$E528</f>
        <v>-9.1903388268357897</v>
      </c>
      <c r="J526" s="47">
        <f t="shared" ca="1" si="752"/>
        <v>-1.470705652425811E-3</v>
      </c>
      <c r="K526" s="47">
        <f t="shared" ca="1" si="752"/>
        <v>-4.2406335132085396E-3</v>
      </c>
      <c r="L526" s="5">
        <f t="shared" ca="1" si="752"/>
        <v>-2.650068980214237</v>
      </c>
      <c r="M526" s="5">
        <f t="shared" ca="1" si="752"/>
        <v>-3.6960576551680502E-2</v>
      </c>
      <c r="N526" s="5">
        <f t="shared" ca="1" si="752"/>
        <v>-5.1670572774169263E-3</v>
      </c>
      <c r="O526" s="5">
        <f t="shared" ca="1" si="744"/>
        <v>-2.6921966140433344</v>
      </c>
      <c r="P526" s="5">
        <f ca="1">VLOOKUP(CONCATENATE($F526," ",$G526),AllocFactorMatrix,(P$4+1),FALSE)*$E528</f>
        <v>-1.718059825600982</v>
      </c>
      <c r="Q526" s="5">
        <f ca="1">VLOOKUP(CONCATENATE($F526," ",$G526),AllocFactorMatrix,(Q$4+1),FALSE)*$E528</f>
        <v>-0.30684272224076248</v>
      </c>
      <c r="R526" s="5">
        <f ca="1">VLOOKUP(CONCATENATE($F526," ",$G526),AllocFactorMatrix,(R$4+1),FALSE)*$E528</f>
        <v>-6.2484415301537158E-2</v>
      </c>
      <c r="S526" s="5">
        <f ca="1">VLOOKUP(CONCATENATE($F526," ",$G526),AllocFactorMatrix,(S$4+1),FALSE)*$E528</f>
        <v>-2.3600575125468678E-3</v>
      </c>
      <c r="T526" s="5">
        <f t="shared" ca="1" si="747"/>
        <v>-2.0897470206558286</v>
      </c>
      <c r="U526" s="5">
        <f ca="1">VLOOKUP(CONCATENATE($F526," ",$G526),AllocFactorMatrix,(U$4+1),FALSE)*$E528</f>
        <v>-9.0105709163377193E-2</v>
      </c>
      <c r="V526" s="5">
        <f ca="1">VLOOKUP(CONCATENATE($F526," ",$G526),AllocFactorMatrix,(V$4+1),FALSE)*$E528</f>
        <v>-1.4245883940983581</v>
      </c>
      <c r="W526" s="5">
        <f ca="1">VLOOKUP(CONCATENATE($F526," ",$G526),AllocFactorMatrix,(W$4+1),FALSE)*$E528</f>
        <v>-6.1269228236536</v>
      </c>
      <c r="X526" s="5">
        <f ca="1">VLOOKUP(CONCATENATE($F526," ",$G526),AllocFactorMatrix,(X$4+1),FALSE)*$E528</f>
        <v>-1.1525381772514631</v>
      </c>
      <c r="Y526" s="5">
        <f t="shared" ca="1" si="748"/>
        <v>-8.7941551041667978</v>
      </c>
      <c r="Z526" s="5">
        <f ca="1">VLOOKUP(CONCATENATE($F526," ",$G526),AllocFactorMatrix,(Z$4+1),FALSE)*$E528</f>
        <v>-0.47262051735073396</v>
      </c>
      <c r="AA526" s="5">
        <f ca="1">VLOOKUP(CONCATENATE($F526," ",$G526),AllocFactorMatrix,(AA$4+1),FALSE)*$E528</f>
        <v>-9.4830364038018897E-3</v>
      </c>
      <c r="AB526" s="5">
        <f t="shared" ca="1" si="745"/>
        <v>-0.48210355375453584</v>
      </c>
      <c r="AC526" s="5">
        <f ca="1">VLOOKUP(CONCATENATE($F526," ",$G526),AllocFactorMatrix,(AC$4+1),FALSE)*$E528</f>
        <v>-8.4589091369911534E-3</v>
      </c>
      <c r="AD526" s="5">
        <f ca="1">VLOOKUP(CONCATENATE($F526," ",$G526),AllocFactorMatrix,(AD$4+1),FALSE)*$E528</f>
        <v>-0.18947666765434745</v>
      </c>
      <c r="AE526" s="5">
        <f ca="1">VLOOKUP(CONCATENATE($F526," ",$G526),AllocFactorMatrix,(AE$4+1),FALSE)*$E528</f>
        <v>-3.908080073976259E-2</v>
      </c>
    </row>
    <row r="527" spans="4:31" hidden="1" outlineLevel="1">
      <c r="E527" s="48"/>
      <c r="F527" s="167" t="str">
        <f>F528</f>
        <v>RB_GUP</v>
      </c>
      <c r="G527" s="48" t="str">
        <f>$G$14</f>
        <v>CUSTOMER</v>
      </c>
      <c r="H527" s="4">
        <f t="shared" ca="1" si="696"/>
        <v>-171.00985240102284</v>
      </c>
      <c r="I527" s="5">
        <f t="shared" ref="I527:N527" ca="1" si="753">VLOOKUP(CONCATENATE($F527," ",$G527),AllocFactorMatrix,(I$4+1),FALSE)*$E528</f>
        <v>-84.68514609666272</v>
      </c>
      <c r="J527" s="47">
        <f t="shared" ca="1" si="753"/>
        <v>-1.7088842203331553E-2</v>
      </c>
      <c r="K527" s="47">
        <f t="shared" ca="1" si="753"/>
        <v>-9.0569905773340582E-3</v>
      </c>
      <c r="L527" s="5">
        <f t="shared" ca="1" si="753"/>
        <v>-26.989551785419327</v>
      </c>
      <c r="M527" s="5">
        <f t="shared" ca="1" si="753"/>
        <v>-1.7231767291502593</v>
      </c>
      <c r="N527" s="5">
        <f t="shared" ca="1" si="753"/>
        <v>-0.28981539617483626</v>
      </c>
      <c r="O527" s="5">
        <f t="shared" ca="1" si="744"/>
        <v>-29.002543910744425</v>
      </c>
      <c r="P527" s="5">
        <f ca="1">VLOOKUP(CONCATENATE($F527," ",$G527),AllocFactorMatrix,(P$4+1),FALSE)*$E528</f>
        <v>-2.1019155949523789</v>
      </c>
      <c r="Q527" s="5">
        <f ca="1">VLOOKUP(CONCATENATE($F527," ",$G527),AllocFactorMatrix,(Q$4+1),FALSE)*$E528</f>
        <v>-0.60837460106328223</v>
      </c>
      <c r="R527" s="5">
        <f ca="1">VLOOKUP(CONCATENATE($F527," ",$G527),AllocFactorMatrix,(R$4+1),FALSE)*$E528</f>
        <v>-0.71264254693583517</v>
      </c>
      <c r="S527" s="5">
        <f ca="1">VLOOKUP(CONCATENATE($F527," ",$G527),AllocFactorMatrix,(S$4+1),FALSE)*$E528</f>
        <v>-8.9042945118795E-2</v>
      </c>
      <c r="T527" s="5">
        <f t="shared" ca="1" si="747"/>
        <v>-3.511975688070291</v>
      </c>
      <c r="U527" s="5">
        <f ca="1">VLOOKUP(CONCATENATE($F527," ",$G527),AllocFactorMatrix,(U$4+1),FALSE)*$E528</f>
        <v>-1.3935787081612154E-2</v>
      </c>
      <c r="V527" s="5">
        <f ca="1">VLOOKUP(CONCATENATE($F527," ",$G527),AllocFactorMatrix,(V$4+1),FALSE)*$E528</f>
        <v>-0.43180711850247927</v>
      </c>
      <c r="W527" s="5">
        <f ca="1">VLOOKUP(CONCATENATE($F527," ",$G527),AllocFactorMatrix,(W$4+1),FALSE)*$E528</f>
        <v>-1.1978886004469369</v>
      </c>
      <c r="X527" s="5">
        <f ca="1">VLOOKUP(CONCATENATE($F527," ",$G527),AllocFactorMatrix,(X$4+1),FALSE)*$E528</f>
        <v>-0.35618420484767999</v>
      </c>
      <c r="Y527" s="5">
        <f t="shared" ca="1" si="748"/>
        <v>-1.9998157108787082</v>
      </c>
      <c r="Z527" s="5">
        <f ca="1">VLOOKUP(CONCATENATE($F527," ",$G527),AllocFactorMatrix,(Z$4+1),FALSE)*$E528</f>
        <v>-0.42532434031665523</v>
      </c>
      <c r="AA527" s="5">
        <f ca="1">VLOOKUP(CONCATENATE($F527," ",$G527),AllocFactorMatrix,(AA$4+1),FALSE)*$E528</f>
        <v>-7.9641551427487977E-3</v>
      </c>
      <c r="AB527" s="5">
        <f t="shared" ca="1" si="745"/>
        <v>-0.43328849545940401</v>
      </c>
      <c r="AC527" s="5">
        <f ca="1">VLOOKUP(CONCATENATE($F527," ",$G527),AllocFactorMatrix,(AC$4+1),FALSE)*$E528</f>
        <v>-4.1145235729364078E-2</v>
      </c>
      <c r="AD527" s="5">
        <f ca="1">VLOOKUP(CONCATENATE($F527," ",$G527),AllocFactorMatrix,(AD$4+1),FALSE)*$E528</f>
        <v>-45.216230560944766</v>
      </c>
      <c r="AE527" s="5">
        <f ca="1">VLOOKUP(CONCATENATE($F527," ",$G527),AllocFactorMatrix,(AE$4+1),FALSE)*$E528</f>
        <v>-6.0935608697525305</v>
      </c>
    </row>
    <row r="528" spans="4:31" collapsed="1">
      <c r="D528" s="48" t="str">
        <f>+D2040</f>
        <v>Adj 34 - Remove Non-Recoverable Business Expenses</v>
      </c>
      <c r="E528" s="54">
        <f>+ROUND(E2040/8,0)</f>
        <v>-3445</v>
      </c>
      <c r="F528" s="88" t="str">
        <f>+F2040</f>
        <v>RB_GUP</v>
      </c>
      <c r="G528" s="48" t="str">
        <f>$G$15</f>
        <v>TOTAL</v>
      </c>
      <c r="H528" s="4">
        <f t="shared" ca="1" si="696"/>
        <v>-3445</v>
      </c>
      <c r="I528" s="5">
        <f t="shared" ref="I528:N528" ca="1" si="754">VLOOKUP(CONCATENATE($F528," ",$G528),AllocFactorMatrix,(I$4+1),FALSE)*$E528</f>
        <v>-1953.7642800534904</v>
      </c>
      <c r="J528" s="47">
        <f t="shared" ca="1" si="754"/>
        <v>-0.40578019588759262</v>
      </c>
      <c r="K528" s="47">
        <f t="shared" ca="1" si="754"/>
        <v>-0.67070499192451594</v>
      </c>
      <c r="L528" s="5">
        <f t="shared" ca="1" si="754"/>
        <v>-455.21203096697479</v>
      </c>
      <c r="M528" s="5">
        <f t="shared" ca="1" si="754"/>
        <v>-6.9351102953420405</v>
      </c>
      <c r="N528" s="5">
        <f t="shared" ca="1" si="754"/>
        <v>-0.80327469194891565</v>
      </c>
      <c r="O528" s="5">
        <f t="shared" ca="1" si="744"/>
        <v>-462.95041595426574</v>
      </c>
      <c r="P528" s="5">
        <f ca="1">VLOOKUP(CONCATENATE($F528," ",$G528),AllocFactorMatrix,(P$4+1),FALSE)*$E528</f>
        <v>-249.64004053236613</v>
      </c>
      <c r="Q528" s="5">
        <f ca="1">VLOOKUP(CONCATENATE($F528," ",$G528),AllocFactorMatrix,(Q$4+1),FALSE)*$E528</f>
        <v>-40.20785060916571</v>
      </c>
      <c r="R528" s="5">
        <f ca="1">VLOOKUP(CONCATENATE($F528," ",$G528),AllocFactorMatrix,(R$4+1),FALSE)*$E528</f>
        <v>-6.430158940444322</v>
      </c>
      <c r="S528" s="5">
        <f ca="1">VLOOKUP(CONCATENATE($F528," ",$G528),AllocFactorMatrix,(S$4+1),FALSE)*$E528</f>
        <v>-0.28269278447099222</v>
      </c>
      <c r="T528" s="5">
        <f t="shared" ca="1" si="747"/>
        <v>-296.56074286644713</v>
      </c>
      <c r="U528" s="5">
        <f ca="1">VLOOKUP(CONCATENATE($F528," ",$G528),AllocFactorMatrix,(U$4+1),FALSE)*$E528</f>
        <v>-11.318369457568927</v>
      </c>
      <c r="V528" s="5">
        <f ca="1">VLOOKUP(CONCATENATE($F528," ",$G528),AllocFactorMatrix,(V$4+1),FALSE)*$E528</f>
        <v>-140.87055124942762</v>
      </c>
      <c r="W528" s="5">
        <f ca="1">VLOOKUP(CONCATENATE($F528," ",$G528),AllocFactorMatrix,(W$4+1),FALSE)*$E528</f>
        <v>-387.13166408902879</v>
      </c>
      <c r="X528" s="5">
        <f ca="1">VLOOKUP(CONCATENATE($F528," ",$G528),AllocFactorMatrix,(X$4+1),FALSE)*$E528</f>
        <v>-62.916021486661656</v>
      </c>
      <c r="Y528" s="5">
        <f t="shared" ca="1" si="748"/>
        <v>-602.23660628268692</v>
      </c>
      <c r="Z528" s="5">
        <f ca="1">VLOOKUP(CONCATENATE($F528," ",$G528),AllocFactorMatrix,(Z$4+1),FALSE)*$E528</f>
        <v>-68.664216811888323</v>
      </c>
      <c r="AA528" s="5">
        <f ca="1">VLOOKUP(CONCATENATE($F528," ",$G528),AllocFactorMatrix,(AA$4+1),FALSE)*$E528</f>
        <v>-1.2200042190985434</v>
      </c>
      <c r="AB528" s="5">
        <f t="shared" ca="1" si="745"/>
        <v>-69.884221030986865</v>
      </c>
      <c r="AC528" s="5">
        <f ca="1">VLOOKUP(CONCATENATE($F528," ",$G528),AllocFactorMatrix,(AC$4+1),FALSE)*$E528</f>
        <v>-0.93318926728009299</v>
      </c>
      <c r="AD528" s="5">
        <f ca="1">VLOOKUP(CONCATENATE($F528," ",$G528),AllocFactorMatrix,(AD$4+1),FALSE)*$E528</f>
        <v>-50.425409727868917</v>
      </c>
      <c r="AE528" s="5">
        <f ca="1">VLOOKUP(CONCATENATE($F528," ",$G528),AllocFactorMatrix,(AE$4+1),FALSE)*$E528</f>
        <v>-7.1686496291620845</v>
      </c>
    </row>
    <row r="529" spans="4:31" hidden="1" outlineLevel="1">
      <c r="E529" s="48"/>
      <c r="F529" s="167" t="str">
        <f>F536</f>
        <v>PROD_DEMAND</v>
      </c>
      <c r="G529" s="48" t="str">
        <f>$G$8</f>
        <v>PRODUCTION</v>
      </c>
      <c r="H529" s="4">
        <f t="shared" si="696"/>
        <v>0</v>
      </c>
      <c r="I529" s="5">
        <f t="shared" ref="I529:N529" si="755">VLOOKUP(CONCATENATE($F529," ",$G529),AllocFactorMatrix,(I$4+1),FALSE)*$E536</f>
        <v>0</v>
      </c>
      <c r="J529" s="47">
        <f t="shared" si="755"/>
        <v>0</v>
      </c>
      <c r="K529" s="47">
        <f t="shared" si="755"/>
        <v>0</v>
      </c>
      <c r="L529" s="5">
        <f t="shared" si="755"/>
        <v>0</v>
      </c>
      <c r="M529" s="5">
        <f t="shared" si="755"/>
        <v>0</v>
      </c>
      <c r="N529" s="5">
        <f t="shared" si="755"/>
        <v>0</v>
      </c>
      <c r="O529" s="5">
        <f t="shared" ref="O529:O536" si="756">SUBTOTAL(9,L529:N529)</f>
        <v>0</v>
      </c>
      <c r="P529" s="5">
        <f>VLOOKUP(CONCATENATE($F529," ",$G529),AllocFactorMatrix,(P$4+1),FALSE)*$E536</f>
        <v>0</v>
      </c>
      <c r="Q529" s="5">
        <f>VLOOKUP(CONCATENATE($F529," ",$G529),AllocFactorMatrix,(Q$4+1),FALSE)*$E536</f>
        <v>0</v>
      </c>
      <c r="R529" s="5">
        <f>VLOOKUP(CONCATENATE($F529," ",$G529),AllocFactorMatrix,(R$4+1),FALSE)*$E536</f>
        <v>0</v>
      </c>
      <c r="S529" s="5">
        <f>VLOOKUP(CONCATENATE($F529," ",$G529),AllocFactorMatrix,(S$4+1),FALSE)*$E536</f>
        <v>0</v>
      </c>
      <c r="T529" s="5">
        <f>SUBTOTAL(9,P529:S529)</f>
        <v>0</v>
      </c>
      <c r="U529" s="5">
        <f>VLOOKUP(CONCATENATE($F529," ",$G529),AllocFactorMatrix,(U$4+1),FALSE)*$E536</f>
        <v>0</v>
      </c>
      <c r="V529" s="5">
        <f>VLOOKUP(CONCATENATE($F529," ",$G529),AllocFactorMatrix,(V$4+1),FALSE)*$E536</f>
        <v>0</v>
      </c>
      <c r="W529" s="5">
        <f>VLOOKUP(CONCATENATE($F529," ",$G529),AllocFactorMatrix,(W$4+1),FALSE)*$E536</f>
        <v>0</v>
      </c>
      <c r="X529" s="5">
        <f>VLOOKUP(CONCATENATE($F529," ",$G529),AllocFactorMatrix,(X$4+1),FALSE)*$E536</f>
        <v>0</v>
      </c>
      <c r="Y529" s="5">
        <f>SUBTOTAL(9,U529:X529)</f>
        <v>0</v>
      </c>
      <c r="Z529" s="5">
        <f>VLOOKUP(CONCATENATE($F529," ",$G529),AllocFactorMatrix,(Z$4+1),FALSE)*$E536</f>
        <v>0</v>
      </c>
      <c r="AA529" s="5">
        <f>VLOOKUP(CONCATENATE($F529," ",$G529),AllocFactorMatrix,(AA$4+1),FALSE)*$E536</f>
        <v>0</v>
      </c>
      <c r="AB529" s="5">
        <f t="shared" ref="AB529:AB536" si="757">SUBTOTAL(9,Z529:AA529)</f>
        <v>0</v>
      </c>
      <c r="AC529" s="5">
        <f>VLOOKUP(CONCATENATE($F529," ",$G529),AllocFactorMatrix,(AC$4+1),FALSE)*$E536</f>
        <v>0</v>
      </c>
      <c r="AD529" s="5">
        <f>VLOOKUP(CONCATENATE($F529," ",$G529),AllocFactorMatrix,(AD$4+1),FALSE)*$E536</f>
        <v>0</v>
      </c>
      <c r="AE529" s="5">
        <f>VLOOKUP(CONCATENATE($F529," ",$G529),AllocFactorMatrix,(AE$4+1),FALSE)*$E536</f>
        <v>0</v>
      </c>
    </row>
    <row r="530" spans="4:31" hidden="1" outlineLevel="1">
      <c r="E530" s="48"/>
      <c r="F530" s="167" t="str">
        <f>F536</f>
        <v>PROD_DEMAND</v>
      </c>
      <c r="G530" s="48" t="str">
        <f>$G$9</f>
        <v>BULKTRAN</v>
      </c>
      <c r="H530" s="4">
        <f t="shared" si="696"/>
        <v>0</v>
      </c>
      <c r="I530" s="5">
        <f t="shared" ref="I530:N530" si="758">VLOOKUP(CONCATENATE($F530," ",$G530),AllocFactorMatrix,(I$4+1),FALSE)*$E536</f>
        <v>0</v>
      </c>
      <c r="J530" s="47">
        <f t="shared" si="758"/>
        <v>0</v>
      </c>
      <c r="K530" s="47">
        <f t="shared" si="758"/>
        <v>0</v>
      </c>
      <c r="L530" s="5">
        <f t="shared" si="758"/>
        <v>0</v>
      </c>
      <c r="M530" s="5">
        <f t="shared" si="758"/>
        <v>0</v>
      </c>
      <c r="N530" s="5">
        <f t="shared" si="758"/>
        <v>0</v>
      </c>
      <c r="O530" s="5">
        <f t="shared" si="756"/>
        <v>0</v>
      </c>
      <c r="P530" s="5">
        <f>VLOOKUP(CONCATENATE($F530," ",$G530),AllocFactorMatrix,(P$4+1),FALSE)*$E536</f>
        <v>0</v>
      </c>
      <c r="Q530" s="5">
        <f>VLOOKUP(CONCATENATE($F530," ",$G530),AllocFactorMatrix,(Q$4+1),FALSE)*$E536</f>
        <v>0</v>
      </c>
      <c r="R530" s="5">
        <f>VLOOKUP(CONCATENATE($F530," ",$G530),AllocFactorMatrix,(R$4+1),FALSE)*$E536</f>
        <v>0</v>
      </c>
      <c r="S530" s="5">
        <f>VLOOKUP(CONCATENATE($F530," ",$G530),AllocFactorMatrix,(S$4+1),FALSE)*$E536</f>
        <v>0</v>
      </c>
      <c r="T530" s="5">
        <f t="shared" ref="T530:T536" si="759">SUBTOTAL(9,P530:S530)</f>
        <v>0</v>
      </c>
      <c r="U530" s="5">
        <f>VLOOKUP(CONCATENATE($F530," ",$G530),AllocFactorMatrix,(U$4+1),FALSE)*$E536</f>
        <v>0</v>
      </c>
      <c r="V530" s="5">
        <f>VLOOKUP(CONCATENATE($F530," ",$G530),AllocFactorMatrix,(V$4+1),FALSE)*$E536</f>
        <v>0</v>
      </c>
      <c r="W530" s="5">
        <f>VLOOKUP(CONCATENATE($F530," ",$G530),AllocFactorMatrix,(W$4+1),FALSE)*$E536</f>
        <v>0</v>
      </c>
      <c r="X530" s="5">
        <f>VLOOKUP(CONCATENATE($F530," ",$G530),AllocFactorMatrix,(X$4+1),FALSE)*$E536</f>
        <v>0</v>
      </c>
      <c r="Y530" s="5">
        <f t="shared" ref="Y530:Y536" si="760">SUBTOTAL(9,U530:X530)</f>
        <v>0</v>
      </c>
      <c r="Z530" s="5">
        <f>VLOOKUP(CONCATENATE($F530," ",$G530),AllocFactorMatrix,(Z$4+1),FALSE)*$E536</f>
        <v>0</v>
      </c>
      <c r="AA530" s="5">
        <f>VLOOKUP(CONCATENATE($F530," ",$G530),AllocFactorMatrix,(AA$4+1),FALSE)*$E536</f>
        <v>0</v>
      </c>
      <c r="AB530" s="5">
        <f t="shared" si="757"/>
        <v>0</v>
      </c>
      <c r="AC530" s="5">
        <f>VLOOKUP(CONCATENATE($F530," ",$G530),AllocFactorMatrix,(AC$4+1),FALSE)*$E536</f>
        <v>0</v>
      </c>
      <c r="AD530" s="5">
        <f>VLOOKUP(CONCATENATE($F530," ",$G530),AllocFactorMatrix,(AD$4+1),FALSE)*$E536</f>
        <v>0</v>
      </c>
      <c r="AE530" s="5">
        <f>VLOOKUP(CONCATENATE($F530," ",$G530),AllocFactorMatrix,(AE$4+1),FALSE)*$E536</f>
        <v>0</v>
      </c>
    </row>
    <row r="531" spans="4:31" hidden="1" outlineLevel="1">
      <c r="E531" s="48"/>
      <c r="F531" s="167" t="str">
        <f>F536</f>
        <v>PROD_DEMAND</v>
      </c>
      <c r="G531" s="48" t="str">
        <f>$G$10</f>
        <v>SUBTRAN</v>
      </c>
      <c r="H531" s="4">
        <f t="shared" si="696"/>
        <v>0</v>
      </c>
      <c r="I531" s="5">
        <f t="shared" ref="I531:N531" si="761">VLOOKUP(CONCATENATE($F531," ",$G531),AllocFactorMatrix,(I$4+1),FALSE)*$E536</f>
        <v>0</v>
      </c>
      <c r="J531" s="47">
        <f t="shared" si="761"/>
        <v>0</v>
      </c>
      <c r="K531" s="47">
        <f t="shared" si="761"/>
        <v>0</v>
      </c>
      <c r="L531" s="5">
        <f t="shared" si="761"/>
        <v>0</v>
      </c>
      <c r="M531" s="5">
        <f t="shared" si="761"/>
        <v>0</v>
      </c>
      <c r="N531" s="5">
        <f t="shared" si="761"/>
        <v>0</v>
      </c>
      <c r="O531" s="5">
        <f t="shared" si="756"/>
        <v>0</v>
      </c>
      <c r="P531" s="5">
        <f>VLOOKUP(CONCATENATE($F531," ",$G531),AllocFactorMatrix,(P$4+1),FALSE)*$E536</f>
        <v>0</v>
      </c>
      <c r="Q531" s="5">
        <f>VLOOKUP(CONCATENATE($F531," ",$G531),AllocFactorMatrix,(Q$4+1),FALSE)*$E536</f>
        <v>0</v>
      </c>
      <c r="R531" s="5">
        <f>VLOOKUP(CONCATENATE($F531," ",$G531),AllocFactorMatrix,(R$4+1),FALSE)*$E536</f>
        <v>0</v>
      </c>
      <c r="S531" s="5">
        <f>VLOOKUP(CONCATENATE($F531," ",$G531),AllocFactorMatrix,(S$4+1),FALSE)*$E536</f>
        <v>0</v>
      </c>
      <c r="T531" s="5">
        <f t="shared" si="759"/>
        <v>0</v>
      </c>
      <c r="U531" s="5">
        <f>VLOOKUP(CONCATENATE($F531," ",$G531),AllocFactorMatrix,(U$4+1),FALSE)*$E536</f>
        <v>0</v>
      </c>
      <c r="V531" s="5">
        <f>VLOOKUP(CONCATENATE($F531," ",$G531),AllocFactorMatrix,(V$4+1),FALSE)*$E536</f>
        <v>0</v>
      </c>
      <c r="W531" s="5">
        <f>VLOOKUP(CONCATENATE($F531," ",$G531),AllocFactorMatrix,(W$4+1),FALSE)*$E536</f>
        <v>0</v>
      </c>
      <c r="X531" s="5">
        <f>VLOOKUP(CONCATENATE($F531," ",$G531),AllocFactorMatrix,(X$4+1),FALSE)*$E536</f>
        <v>0</v>
      </c>
      <c r="Y531" s="5">
        <f t="shared" si="760"/>
        <v>0</v>
      </c>
      <c r="Z531" s="5">
        <f>VLOOKUP(CONCATENATE($F531," ",$G531),AllocFactorMatrix,(Z$4+1),FALSE)*$E536</f>
        <v>0</v>
      </c>
      <c r="AA531" s="5">
        <f>VLOOKUP(CONCATENATE($F531," ",$G531),AllocFactorMatrix,(AA$4+1),FALSE)*$E536</f>
        <v>0</v>
      </c>
      <c r="AB531" s="5">
        <f t="shared" si="757"/>
        <v>0</v>
      </c>
      <c r="AC531" s="5">
        <f>VLOOKUP(CONCATENATE($F531," ",$G531),AllocFactorMatrix,(AC$4+1),FALSE)*$E536</f>
        <v>0</v>
      </c>
      <c r="AD531" s="5">
        <f>VLOOKUP(CONCATENATE($F531," ",$G531),AllocFactorMatrix,(AD$4+1),FALSE)*$E536</f>
        <v>0</v>
      </c>
      <c r="AE531" s="5">
        <f>VLOOKUP(CONCATENATE($F531," ",$G531),AllocFactorMatrix,(AE$4+1),FALSE)*$E536</f>
        <v>0</v>
      </c>
    </row>
    <row r="532" spans="4:31" hidden="1" outlineLevel="1">
      <c r="E532" s="48"/>
      <c r="F532" s="167" t="str">
        <f>F536</f>
        <v>PROD_DEMAND</v>
      </c>
      <c r="G532" s="48" t="str">
        <f>$G$11</f>
        <v>DISTPRI</v>
      </c>
      <c r="H532" s="4">
        <f t="shared" si="696"/>
        <v>0</v>
      </c>
      <c r="I532" s="5">
        <f t="shared" ref="I532:N532" si="762">VLOOKUP(CONCATENATE($F532," ",$G532),AllocFactorMatrix,(I$4+1),FALSE)*$E536</f>
        <v>0</v>
      </c>
      <c r="J532" s="47">
        <f t="shared" si="762"/>
        <v>0</v>
      </c>
      <c r="K532" s="47">
        <f t="shared" si="762"/>
        <v>0</v>
      </c>
      <c r="L532" s="5">
        <f t="shared" si="762"/>
        <v>0</v>
      </c>
      <c r="M532" s="5">
        <f t="shared" si="762"/>
        <v>0</v>
      </c>
      <c r="N532" s="5">
        <f t="shared" si="762"/>
        <v>0</v>
      </c>
      <c r="O532" s="5">
        <f t="shared" si="756"/>
        <v>0</v>
      </c>
      <c r="P532" s="5">
        <f>VLOOKUP(CONCATENATE($F532," ",$G532),AllocFactorMatrix,(P$4+1),FALSE)*$E536</f>
        <v>0</v>
      </c>
      <c r="Q532" s="5">
        <f>VLOOKUP(CONCATENATE($F532," ",$G532),AllocFactorMatrix,(Q$4+1),FALSE)*$E536</f>
        <v>0</v>
      </c>
      <c r="R532" s="5">
        <f>VLOOKUP(CONCATENATE($F532," ",$G532),AllocFactorMatrix,(R$4+1),FALSE)*$E536</f>
        <v>0</v>
      </c>
      <c r="S532" s="5">
        <f>VLOOKUP(CONCATENATE($F532," ",$G532),AllocFactorMatrix,(S$4+1),FALSE)*$E536</f>
        <v>0</v>
      </c>
      <c r="T532" s="5">
        <f t="shared" si="759"/>
        <v>0</v>
      </c>
      <c r="U532" s="5">
        <f>VLOOKUP(CONCATENATE($F532," ",$G532),AllocFactorMatrix,(U$4+1),FALSE)*$E536</f>
        <v>0</v>
      </c>
      <c r="V532" s="5">
        <f>VLOOKUP(CONCATENATE($F532," ",$G532),AllocFactorMatrix,(V$4+1),FALSE)*$E536</f>
        <v>0</v>
      </c>
      <c r="W532" s="5">
        <f>VLOOKUP(CONCATENATE($F532," ",$G532),AllocFactorMatrix,(W$4+1),FALSE)*$E536</f>
        <v>0</v>
      </c>
      <c r="X532" s="5">
        <f>VLOOKUP(CONCATENATE($F532," ",$G532),AllocFactorMatrix,(X$4+1),FALSE)*$E536</f>
        <v>0</v>
      </c>
      <c r="Y532" s="5">
        <f t="shared" si="760"/>
        <v>0</v>
      </c>
      <c r="Z532" s="5">
        <f>VLOOKUP(CONCATENATE($F532," ",$G532),AllocFactorMatrix,(Z$4+1),FALSE)*$E536</f>
        <v>0</v>
      </c>
      <c r="AA532" s="5">
        <f>VLOOKUP(CONCATENATE($F532," ",$G532),AllocFactorMatrix,(AA$4+1),FALSE)*$E536</f>
        <v>0</v>
      </c>
      <c r="AB532" s="5">
        <f t="shared" si="757"/>
        <v>0</v>
      </c>
      <c r="AC532" s="5">
        <f>VLOOKUP(CONCATENATE($F532," ",$G532),AllocFactorMatrix,(AC$4+1),FALSE)*$E536</f>
        <v>0</v>
      </c>
      <c r="AD532" s="5">
        <f>VLOOKUP(CONCATENATE($F532," ",$G532),AllocFactorMatrix,(AD$4+1),FALSE)*$E536</f>
        <v>0</v>
      </c>
      <c r="AE532" s="5">
        <f>VLOOKUP(CONCATENATE($F532," ",$G532),AllocFactorMatrix,(AE$4+1),FALSE)*$E536</f>
        <v>0</v>
      </c>
    </row>
    <row r="533" spans="4:31" hidden="1" outlineLevel="1">
      <c r="E533" s="48"/>
      <c r="F533" s="167" t="str">
        <f>F536</f>
        <v>PROD_DEMAND</v>
      </c>
      <c r="G533" s="48" t="str">
        <f>$G$12</f>
        <v>DISTSEC</v>
      </c>
      <c r="H533" s="4">
        <f t="shared" si="696"/>
        <v>0</v>
      </c>
      <c r="I533" s="5">
        <f t="shared" ref="I533:N533" si="763">VLOOKUP(CONCATENATE($F533," ",$G533),AllocFactorMatrix,(I$4+1),FALSE)*$E536</f>
        <v>0</v>
      </c>
      <c r="J533" s="47">
        <f t="shared" si="763"/>
        <v>0</v>
      </c>
      <c r="K533" s="47">
        <f t="shared" si="763"/>
        <v>0</v>
      </c>
      <c r="L533" s="5">
        <f t="shared" si="763"/>
        <v>0</v>
      </c>
      <c r="M533" s="5">
        <f t="shared" si="763"/>
        <v>0</v>
      </c>
      <c r="N533" s="5">
        <f t="shared" si="763"/>
        <v>0</v>
      </c>
      <c r="O533" s="5">
        <f t="shared" si="756"/>
        <v>0</v>
      </c>
      <c r="P533" s="5">
        <f>VLOOKUP(CONCATENATE($F533," ",$G533),AllocFactorMatrix,(P$4+1),FALSE)*$E536</f>
        <v>0</v>
      </c>
      <c r="Q533" s="5">
        <f>VLOOKUP(CONCATENATE($F533," ",$G533),AllocFactorMatrix,(Q$4+1),FALSE)*$E536</f>
        <v>0</v>
      </c>
      <c r="R533" s="5">
        <f>VLOOKUP(CONCATENATE($F533," ",$G533),AllocFactorMatrix,(R$4+1),FALSE)*$E536</f>
        <v>0</v>
      </c>
      <c r="S533" s="5">
        <f>VLOOKUP(CONCATENATE($F533," ",$G533),AllocFactorMatrix,(S$4+1),FALSE)*$E536</f>
        <v>0</v>
      </c>
      <c r="T533" s="5">
        <f t="shared" si="759"/>
        <v>0</v>
      </c>
      <c r="U533" s="5">
        <f>VLOOKUP(CONCATENATE($F533," ",$G533),AllocFactorMatrix,(U$4+1),FALSE)*$E536</f>
        <v>0</v>
      </c>
      <c r="V533" s="5">
        <f>VLOOKUP(CONCATENATE($F533," ",$G533),AllocFactorMatrix,(V$4+1),FALSE)*$E536</f>
        <v>0</v>
      </c>
      <c r="W533" s="5">
        <f>VLOOKUP(CONCATENATE($F533," ",$G533),AllocFactorMatrix,(W$4+1),FALSE)*$E536</f>
        <v>0</v>
      </c>
      <c r="X533" s="5">
        <f>VLOOKUP(CONCATENATE($F533," ",$G533),AllocFactorMatrix,(X$4+1),FALSE)*$E536</f>
        <v>0</v>
      </c>
      <c r="Y533" s="5">
        <f t="shared" si="760"/>
        <v>0</v>
      </c>
      <c r="Z533" s="5">
        <f>VLOOKUP(CONCATENATE($F533," ",$G533),AllocFactorMatrix,(Z$4+1),FALSE)*$E536</f>
        <v>0</v>
      </c>
      <c r="AA533" s="5">
        <f>VLOOKUP(CONCATENATE($F533," ",$G533),AllocFactorMatrix,(AA$4+1),FALSE)*$E536</f>
        <v>0</v>
      </c>
      <c r="AB533" s="5">
        <f t="shared" si="757"/>
        <v>0</v>
      </c>
      <c r="AC533" s="5">
        <f>VLOOKUP(CONCATENATE($F533," ",$G533),AllocFactorMatrix,(AC$4+1),FALSE)*$E536</f>
        <v>0</v>
      </c>
      <c r="AD533" s="5">
        <f>VLOOKUP(CONCATENATE($F533," ",$G533),AllocFactorMatrix,(AD$4+1),FALSE)*$E536</f>
        <v>0</v>
      </c>
      <c r="AE533" s="5">
        <f>VLOOKUP(CONCATENATE($F533," ",$G533),AllocFactorMatrix,(AE$4+1),FALSE)*$E536</f>
        <v>0</v>
      </c>
    </row>
    <row r="534" spans="4:31" hidden="1" outlineLevel="1">
      <c r="E534" s="48"/>
      <c r="F534" s="167" t="str">
        <f>F536</f>
        <v>PROD_DEMAND</v>
      </c>
      <c r="G534" s="48" t="str">
        <f>$G$13</f>
        <v>ENERGY</v>
      </c>
      <c r="H534" s="4">
        <f t="shared" si="696"/>
        <v>0</v>
      </c>
      <c r="I534" s="5">
        <f t="shared" ref="I534:N534" si="764">VLOOKUP(CONCATENATE($F534," ",$G534),AllocFactorMatrix,(I$4+1),FALSE)*$E536</f>
        <v>0</v>
      </c>
      <c r="J534" s="47">
        <f t="shared" si="764"/>
        <v>0</v>
      </c>
      <c r="K534" s="47">
        <f t="shared" si="764"/>
        <v>0</v>
      </c>
      <c r="L534" s="5">
        <f t="shared" si="764"/>
        <v>0</v>
      </c>
      <c r="M534" s="5">
        <f t="shared" si="764"/>
        <v>0</v>
      </c>
      <c r="N534" s="5">
        <f t="shared" si="764"/>
        <v>0</v>
      </c>
      <c r="O534" s="5">
        <f t="shared" si="756"/>
        <v>0</v>
      </c>
      <c r="P534" s="5">
        <f>VLOOKUP(CONCATENATE($F534," ",$G534),AllocFactorMatrix,(P$4+1),FALSE)*$E536</f>
        <v>0</v>
      </c>
      <c r="Q534" s="5">
        <f>VLOOKUP(CONCATENATE($F534," ",$G534),AllocFactorMatrix,(Q$4+1),FALSE)*$E536</f>
        <v>0</v>
      </c>
      <c r="R534" s="5">
        <f>VLOOKUP(CONCATENATE($F534," ",$G534),AllocFactorMatrix,(R$4+1),FALSE)*$E536</f>
        <v>0</v>
      </c>
      <c r="S534" s="5">
        <f>VLOOKUP(CONCATENATE($F534," ",$G534),AllocFactorMatrix,(S$4+1),FALSE)*$E536</f>
        <v>0</v>
      </c>
      <c r="T534" s="5">
        <f t="shared" si="759"/>
        <v>0</v>
      </c>
      <c r="U534" s="5">
        <f>VLOOKUP(CONCATENATE($F534," ",$G534),AllocFactorMatrix,(U$4+1),FALSE)*$E536</f>
        <v>0</v>
      </c>
      <c r="V534" s="5">
        <f>VLOOKUP(CONCATENATE($F534," ",$G534),AllocFactorMatrix,(V$4+1),FALSE)*$E536</f>
        <v>0</v>
      </c>
      <c r="W534" s="5">
        <f>VLOOKUP(CONCATENATE($F534," ",$G534),AllocFactorMatrix,(W$4+1),FALSE)*$E536</f>
        <v>0</v>
      </c>
      <c r="X534" s="5">
        <f>VLOOKUP(CONCATENATE($F534," ",$G534),AllocFactorMatrix,(X$4+1),FALSE)*$E536</f>
        <v>0</v>
      </c>
      <c r="Y534" s="5">
        <f t="shared" si="760"/>
        <v>0</v>
      </c>
      <c r="Z534" s="5">
        <f>VLOOKUP(CONCATENATE($F534," ",$G534),AllocFactorMatrix,(Z$4+1),FALSE)*$E536</f>
        <v>0</v>
      </c>
      <c r="AA534" s="5">
        <f>VLOOKUP(CONCATENATE($F534," ",$G534),AllocFactorMatrix,(AA$4+1),FALSE)*$E536</f>
        <v>0</v>
      </c>
      <c r="AB534" s="5">
        <f t="shared" si="757"/>
        <v>0</v>
      </c>
      <c r="AC534" s="5">
        <f>VLOOKUP(CONCATENATE($F534," ",$G534),AllocFactorMatrix,(AC$4+1),FALSE)*$E536</f>
        <v>0</v>
      </c>
      <c r="AD534" s="5">
        <f>VLOOKUP(CONCATENATE($F534," ",$G534),AllocFactorMatrix,(AD$4+1),FALSE)*$E536</f>
        <v>0</v>
      </c>
      <c r="AE534" s="5">
        <f>VLOOKUP(CONCATENATE($F534," ",$G534),AllocFactorMatrix,(AE$4+1),FALSE)*$E536</f>
        <v>0</v>
      </c>
    </row>
    <row r="535" spans="4:31" hidden="1" outlineLevel="1">
      <c r="E535" s="48"/>
      <c r="F535" s="167" t="str">
        <f>F536</f>
        <v>PROD_DEMAND</v>
      </c>
      <c r="G535" s="48" t="str">
        <f>$G$14</f>
        <v>CUSTOMER</v>
      </c>
      <c r="H535" s="4">
        <f t="shared" si="696"/>
        <v>0</v>
      </c>
      <c r="I535" s="5">
        <f t="shared" ref="I535:N535" si="765">VLOOKUP(CONCATENATE($F535," ",$G535),AllocFactorMatrix,(I$4+1),FALSE)*$E536</f>
        <v>0</v>
      </c>
      <c r="J535" s="47">
        <f t="shared" si="765"/>
        <v>0</v>
      </c>
      <c r="K535" s="47">
        <f t="shared" si="765"/>
        <v>0</v>
      </c>
      <c r="L535" s="5">
        <f t="shared" si="765"/>
        <v>0</v>
      </c>
      <c r="M535" s="5">
        <f t="shared" si="765"/>
        <v>0</v>
      </c>
      <c r="N535" s="5">
        <f t="shared" si="765"/>
        <v>0</v>
      </c>
      <c r="O535" s="5">
        <f t="shared" si="756"/>
        <v>0</v>
      </c>
      <c r="P535" s="5">
        <f>VLOOKUP(CONCATENATE($F535," ",$G535),AllocFactorMatrix,(P$4+1),FALSE)*$E536</f>
        <v>0</v>
      </c>
      <c r="Q535" s="5">
        <f>VLOOKUP(CONCATENATE($F535," ",$G535),AllocFactorMatrix,(Q$4+1),FALSE)*$E536</f>
        <v>0</v>
      </c>
      <c r="R535" s="5">
        <f>VLOOKUP(CONCATENATE($F535," ",$G535),AllocFactorMatrix,(R$4+1),FALSE)*$E536</f>
        <v>0</v>
      </c>
      <c r="S535" s="5">
        <f>VLOOKUP(CONCATENATE($F535," ",$G535),AllocFactorMatrix,(S$4+1),FALSE)*$E536</f>
        <v>0</v>
      </c>
      <c r="T535" s="5">
        <f t="shared" si="759"/>
        <v>0</v>
      </c>
      <c r="U535" s="5">
        <f>VLOOKUP(CONCATENATE($F535," ",$G535),AllocFactorMatrix,(U$4+1),FALSE)*$E536</f>
        <v>0</v>
      </c>
      <c r="V535" s="5">
        <f>VLOOKUP(CONCATENATE($F535," ",$G535),AllocFactorMatrix,(V$4+1),FALSE)*$E536</f>
        <v>0</v>
      </c>
      <c r="W535" s="5">
        <f>VLOOKUP(CONCATENATE($F535," ",$G535),AllocFactorMatrix,(W$4+1),FALSE)*$E536</f>
        <v>0</v>
      </c>
      <c r="X535" s="5">
        <f>VLOOKUP(CONCATENATE($F535," ",$G535),AllocFactorMatrix,(X$4+1),FALSE)*$E536</f>
        <v>0</v>
      </c>
      <c r="Y535" s="5">
        <f t="shared" si="760"/>
        <v>0</v>
      </c>
      <c r="Z535" s="5">
        <f>VLOOKUP(CONCATENATE($F535," ",$G535),AllocFactorMatrix,(Z$4+1),FALSE)*$E536</f>
        <v>0</v>
      </c>
      <c r="AA535" s="5">
        <f>VLOOKUP(CONCATENATE($F535," ",$G535),AllocFactorMatrix,(AA$4+1),FALSE)*$E536</f>
        <v>0</v>
      </c>
      <c r="AB535" s="5">
        <f t="shared" si="757"/>
        <v>0</v>
      </c>
      <c r="AC535" s="5">
        <f>VLOOKUP(CONCATENATE($F535," ",$G535),AllocFactorMatrix,(AC$4+1),FALSE)*$E536</f>
        <v>0</v>
      </c>
      <c r="AD535" s="5">
        <f>VLOOKUP(CONCATENATE($F535," ",$G535),AllocFactorMatrix,(AD$4+1),FALSE)*$E536</f>
        <v>0</v>
      </c>
      <c r="AE535" s="5">
        <f>VLOOKUP(CONCATENATE($F535," ",$G535),AllocFactorMatrix,(AE$4+1),FALSE)*$E536</f>
        <v>0</v>
      </c>
    </row>
    <row r="536" spans="4:31" collapsed="1">
      <c r="D536" s="48" t="str">
        <f>+D2048</f>
        <v>Adj 35 - Plant Maintenance Normalization</v>
      </c>
      <c r="E536" s="54">
        <f>+ROUND(E2048/8,0)</f>
        <v>0</v>
      </c>
      <c r="F536" s="88" t="str">
        <f>+F2048</f>
        <v>PROD_DEMAND</v>
      </c>
      <c r="G536" s="48" t="str">
        <f>$G$15</f>
        <v>TOTAL</v>
      </c>
      <c r="H536" s="4">
        <f t="shared" si="696"/>
        <v>0</v>
      </c>
      <c r="I536" s="5">
        <f t="shared" ref="I536:N536" si="766">VLOOKUP(CONCATENATE($F536," ",$G536),AllocFactorMatrix,(I$4+1),FALSE)*$E536</f>
        <v>0</v>
      </c>
      <c r="J536" s="47">
        <f t="shared" si="766"/>
        <v>0</v>
      </c>
      <c r="K536" s="47">
        <f t="shared" si="766"/>
        <v>0</v>
      </c>
      <c r="L536" s="5">
        <f t="shared" si="766"/>
        <v>0</v>
      </c>
      <c r="M536" s="5">
        <f t="shared" si="766"/>
        <v>0</v>
      </c>
      <c r="N536" s="5">
        <f t="shared" si="766"/>
        <v>0</v>
      </c>
      <c r="O536" s="5">
        <f t="shared" si="756"/>
        <v>0</v>
      </c>
      <c r="P536" s="5">
        <f>VLOOKUP(CONCATENATE($F536," ",$G536),AllocFactorMatrix,(P$4+1),FALSE)*$E536</f>
        <v>0</v>
      </c>
      <c r="Q536" s="5">
        <f>VLOOKUP(CONCATENATE($F536," ",$G536),AllocFactorMatrix,(Q$4+1),FALSE)*$E536</f>
        <v>0</v>
      </c>
      <c r="R536" s="5">
        <f>VLOOKUP(CONCATENATE($F536," ",$G536),AllocFactorMatrix,(R$4+1),FALSE)*$E536</f>
        <v>0</v>
      </c>
      <c r="S536" s="5">
        <f>VLOOKUP(CONCATENATE($F536," ",$G536),AllocFactorMatrix,(S$4+1),FALSE)*$E536</f>
        <v>0</v>
      </c>
      <c r="T536" s="5">
        <f t="shared" si="759"/>
        <v>0</v>
      </c>
      <c r="U536" s="5">
        <f>VLOOKUP(CONCATENATE($F536," ",$G536),AllocFactorMatrix,(U$4+1),FALSE)*$E536</f>
        <v>0</v>
      </c>
      <c r="V536" s="5">
        <f>VLOOKUP(CONCATENATE($F536," ",$G536),AllocFactorMatrix,(V$4+1),FALSE)*$E536</f>
        <v>0</v>
      </c>
      <c r="W536" s="5">
        <f>VLOOKUP(CONCATENATE($F536," ",$G536),AllocFactorMatrix,(W$4+1),FALSE)*$E536</f>
        <v>0</v>
      </c>
      <c r="X536" s="5">
        <f>VLOOKUP(CONCATENATE($F536," ",$G536),AllocFactorMatrix,(X$4+1),FALSE)*$E536</f>
        <v>0</v>
      </c>
      <c r="Y536" s="5">
        <f t="shared" si="760"/>
        <v>0</v>
      </c>
      <c r="Z536" s="5">
        <f>VLOOKUP(CONCATENATE($F536," ",$G536),AllocFactorMatrix,(Z$4+1),FALSE)*$E536</f>
        <v>0</v>
      </c>
      <c r="AA536" s="5">
        <f>VLOOKUP(CONCATENATE($F536," ",$G536),AllocFactorMatrix,(AA$4+1),FALSE)*$E536</f>
        <v>0</v>
      </c>
      <c r="AB536" s="5">
        <f t="shared" si="757"/>
        <v>0</v>
      </c>
      <c r="AC536" s="5">
        <f>VLOOKUP(CONCATENATE($F536," ",$G536),AllocFactorMatrix,(AC$4+1),FALSE)*$E536</f>
        <v>0</v>
      </c>
      <c r="AD536" s="5">
        <f>VLOOKUP(CONCATENATE($F536," ",$G536),AllocFactorMatrix,(AD$4+1),FALSE)*$E536</f>
        <v>0</v>
      </c>
      <c r="AE536" s="5">
        <f>VLOOKUP(CONCATENATE($F536," ",$G536),AllocFactorMatrix,(AE$4+1),FALSE)*$E536</f>
        <v>0</v>
      </c>
    </row>
    <row r="537" spans="4:31" hidden="1" outlineLevel="1">
      <c r="E537" s="51"/>
      <c r="F537" s="167" t="str">
        <f>F544</f>
        <v>TOTOHLINES</v>
      </c>
      <c r="G537" s="48" t="str">
        <f>$G$8</f>
        <v>PRODUCTION</v>
      </c>
      <c r="H537" s="4">
        <f t="shared" si="696"/>
        <v>0</v>
      </c>
      <c r="I537" s="5">
        <f t="shared" ref="I537:N537" si="767">VLOOKUP(CONCATENATE($F537," ",$G537),AllocFactorMatrix,(I$4+1),FALSE)*$E544</f>
        <v>0</v>
      </c>
      <c r="J537" s="47">
        <f t="shared" si="767"/>
        <v>0</v>
      </c>
      <c r="K537" s="47">
        <f t="shared" si="767"/>
        <v>0</v>
      </c>
      <c r="L537" s="5">
        <f t="shared" si="767"/>
        <v>0</v>
      </c>
      <c r="M537" s="5">
        <f t="shared" si="767"/>
        <v>0</v>
      </c>
      <c r="N537" s="5">
        <f t="shared" si="767"/>
        <v>0</v>
      </c>
      <c r="O537" s="5">
        <f t="shared" ref="O537:O544" si="768">SUBTOTAL(9,L537:N537)</f>
        <v>0</v>
      </c>
      <c r="P537" s="5">
        <f>VLOOKUP(CONCATENATE($F537," ",$G537),AllocFactorMatrix,(P$4+1),FALSE)*$E544</f>
        <v>0</v>
      </c>
      <c r="Q537" s="5">
        <f>VLOOKUP(CONCATENATE($F537," ",$G537),AllocFactorMatrix,(Q$4+1),FALSE)*$E544</f>
        <v>0</v>
      </c>
      <c r="R537" s="5">
        <f>VLOOKUP(CONCATENATE($F537," ",$G537),AllocFactorMatrix,(R$4+1),FALSE)*$E544</f>
        <v>0</v>
      </c>
      <c r="S537" s="5">
        <f>VLOOKUP(CONCATENATE($F537," ",$G537),AllocFactorMatrix,(S$4+1),FALSE)*$E544</f>
        <v>0</v>
      </c>
      <c r="T537" s="5">
        <f>SUBTOTAL(9,P537:S537)</f>
        <v>0</v>
      </c>
      <c r="U537" s="5">
        <f>VLOOKUP(CONCATENATE($F537," ",$G537),AllocFactorMatrix,(U$4+1),FALSE)*$E544</f>
        <v>0</v>
      </c>
      <c r="V537" s="5">
        <f>VLOOKUP(CONCATENATE($F537," ",$G537),AllocFactorMatrix,(V$4+1),FALSE)*$E544</f>
        <v>0</v>
      </c>
      <c r="W537" s="5">
        <f>VLOOKUP(CONCATENATE($F537," ",$G537),AllocFactorMatrix,(W$4+1),FALSE)*$E544</f>
        <v>0</v>
      </c>
      <c r="X537" s="5">
        <f>VLOOKUP(CONCATENATE($F537," ",$G537),AllocFactorMatrix,(X$4+1),FALSE)*$E544</f>
        <v>0</v>
      </c>
      <c r="Y537" s="5">
        <f>SUBTOTAL(9,U537:X537)</f>
        <v>0</v>
      </c>
      <c r="Z537" s="5">
        <f>VLOOKUP(CONCATENATE($F537," ",$G537),AllocFactorMatrix,(Z$4+1),FALSE)*$E544</f>
        <v>0</v>
      </c>
      <c r="AA537" s="5">
        <f>VLOOKUP(CONCATENATE($F537," ",$G537),AllocFactorMatrix,(AA$4+1),FALSE)*$E544</f>
        <v>0</v>
      </c>
      <c r="AB537" s="5">
        <f t="shared" ref="AB537:AB552" si="769">SUBTOTAL(9,Z537:AA537)</f>
        <v>0</v>
      </c>
      <c r="AC537" s="5">
        <f>VLOOKUP(CONCATENATE($F537," ",$G537),AllocFactorMatrix,(AC$4+1),FALSE)*$E544</f>
        <v>0</v>
      </c>
      <c r="AD537" s="5">
        <f>VLOOKUP(CONCATENATE($F537," ",$G537),AllocFactorMatrix,(AD$4+1),FALSE)*$E544</f>
        <v>0</v>
      </c>
      <c r="AE537" s="5">
        <f>VLOOKUP(CONCATENATE($F537," ",$G537),AllocFactorMatrix,(AE$4+1),FALSE)*$E544</f>
        <v>0</v>
      </c>
    </row>
    <row r="538" spans="4:31" hidden="1" outlineLevel="1">
      <c r="E538" s="51"/>
      <c r="F538" s="167" t="str">
        <f>F544</f>
        <v>TOTOHLINES</v>
      </c>
      <c r="G538" s="48" t="str">
        <f>$G$9</f>
        <v>BULKTRAN</v>
      </c>
      <c r="H538" s="4">
        <f t="shared" si="696"/>
        <v>0</v>
      </c>
      <c r="I538" s="5">
        <f t="shared" ref="I538:N538" si="770">VLOOKUP(CONCATENATE($F538," ",$G538),AllocFactorMatrix,(I$4+1),FALSE)*$E544</f>
        <v>0</v>
      </c>
      <c r="J538" s="47">
        <f t="shared" si="770"/>
        <v>0</v>
      </c>
      <c r="K538" s="47">
        <f t="shared" si="770"/>
        <v>0</v>
      </c>
      <c r="L538" s="5">
        <f t="shared" si="770"/>
        <v>0</v>
      </c>
      <c r="M538" s="5">
        <f t="shared" si="770"/>
        <v>0</v>
      </c>
      <c r="N538" s="5">
        <f t="shared" si="770"/>
        <v>0</v>
      </c>
      <c r="O538" s="5">
        <f t="shared" si="768"/>
        <v>0</v>
      </c>
      <c r="P538" s="5">
        <f>VLOOKUP(CONCATENATE($F538," ",$G538),AllocFactorMatrix,(P$4+1),FALSE)*$E544</f>
        <v>0</v>
      </c>
      <c r="Q538" s="5">
        <f>VLOOKUP(CONCATENATE($F538," ",$G538),AllocFactorMatrix,(Q$4+1),FALSE)*$E544</f>
        <v>0</v>
      </c>
      <c r="R538" s="5">
        <f>VLOOKUP(CONCATENATE($F538," ",$G538),AllocFactorMatrix,(R$4+1),FALSE)*$E544</f>
        <v>0</v>
      </c>
      <c r="S538" s="5">
        <f>VLOOKUP(CONCATENATE($F538," ",$G538),AllocFactorMatrix,(S$4+1),FALSE)*$E544</f>
        <v>0</v>
      </c>
      <c r="T538" s="5">
        <f t="shared" ref="T538:T544" si="771">SUBTOTAL(9,P538:S538)</f>
        <v>0</v>
      </c>
      <c r="U538" s="5">
        <f>VLOOKUP(CONCATENATE($F538," ",$G538),AllocFactorMatrix,(U$4+1),FALSE)*$E544</f>
        <v>0</v>
      </c>
      <c r="V538" s="5">
        <f>VLOOKUP(CONCATENATE($F538," ",$G538),AllocFactorMatrix,(V$4+1),FALSE)*$E544</f>
        <v>0</v>
      </c>
      <c r="W538" s="5">
        <f>VLOOKUP(CONCATENATE($F538," ",$G538),AllocFactorMatrix,(W$4+1),FALSE)*$E544</f>
        <v>0</v>
      </c>
      <c r="X538" s="5">
        <f>VLOOKUP(CONCATENATE($F538," ",$G538),AllocFactorMatrix,(X$4+1),FALSE)*$E544</f>
        <v>0</v>
      </c>
      <c r="Y538" s="5">
        <f t="shared" ref="Y538:Y544" si="772">SUBTOTAL(9,U538:X538)</f>
        <v>0</v>
      </c>
      <c r="Z538" s="5">
        <f>VLOOKUP(CONCATENATE($F538," ",$G538),AllocFactorMatrix,(Z$4+1),FALSE)*$E544</f>
        <v>0</v>
      </c>
      <c r="AA538" s="5">
        <f>VLOOKUP(CONCATENATE($F538," ",$G538),AllocFactorMatrix,(AA$4+1),FALSE)*$E544</f>
        <v>0</v>
      </c>
      <c r="AB538" s="5">
        <f t="shared" si="769"/>
        <v>0</v>
      </c>
      <c r="AC538" s="5">
        <f>VLOOKUP(CONCATENATE($F538," ",$G538),AllocFactorMatrix,(AC$4+1),FALSE)*$E544</f>
        <v>0</v>
      </c>
      <c r="AD538" s="5">
        <f>VLOOKUP(CONCATENATE($F538," ",$G538),AllocFactorMatrix,(AD$4+1),FALSE)*$E544</f>
        <v>0</v>
      </c>
      <c r="AE538" s="5">
        <f>VLOOKUP(CONCATENATE($F538," ",$G538),AllocFactorMatrix,(AE$4+1),FALSE)*$E544</f>
        <v>0</v>
      </c>
    </row>
    <row r="539" spans="4:31" hidden="1" outlineLevel="1">
      <c r="E539" s="51"/>
      <c r="F539" s="167" t="str">
        <f>F544</f>
        <v>TOTOHLINES</v>
      </c>
      <c r="G539" s="48" t="str">
        <f>$G$10</f>
        <v>SUBTRAN</v>
      </c>
      <c r="H539" s="4">
        <f t="shared" si="696"/>
        <v>0</v>
      </c>
      <c r="I539" s="5">
        <f t="shared" ref="I539:N539" si="773">VLOOKUP(CONCATENATE($F539," ",$G539),AllocFactorMatrix,(I$4+1),FALSE)*$E544</f>
        <v>0</v>
      </c>
      <c r="J539" s="47">
        <f t="shared" si="773"/>
        <v>0</v>
      </c>
      <c r="K539" s="47">
        <f t="shared" si="773"/>
        <v>0</v>
      </c>
      <c r="L539" s="5">
        <f t="shared" si="773"/>
        <v>0</v>
      </c>
      <c r="M539" s="5">
        <f t="shared" si="773"/>
        <v>0</v>
      </c>
      <c r="N539" s="5">
        <f t="shared" si="773"/>
        <v>0</v>
      </c>
      <c r="O539" s="5">
        <f t="shared" si="768"/>
        <v>0</v>
      </c>
      <c r="P539" s="5">
        <f>VLOOKUP(CONCATENATE($F539," ",$G539),AllocFactorMatrix,(P$4+1),FALSE)*$E544</f>
        <v>0</v>
      </c>
      <c r="Q539" s="5">
        <f>VLOOKUP(CONCATENATE($F539," ",$G539),AllocFactorMatrix,(Q$4+1),FALSE)*$E544</f>
        <v>0</v>
      </c>
      <c r="R539" s="5">
        <f>VLOOKUP(CONCATENATE($F539," ",$G539),AllocFactorMatrix,(R$4+1),FALSE)*$E544</f>
        <v>0</v>
      </c>
      <c r="S539" s="5">
        <f>VLOOKUP(CONCATENATE($F539," ",$G539),AllocFactorMatrix,(S$4+1),FALSE)*$E544</f>
        <v>0</v>
      </c>
      <c r="T539" s="5">
        <f t="shared" si="771"/>
        <v>0</v>
      </c>
      <c r="U539" s="5">
        <f>VLOOKUP(CONCATENATE($F539," ",$G539),AllocFactorMatrix,(U$4+1),FALSE)*$E544</f>
        <v>0</v>
      </c>
      <c r="V539" s="5">
        <f>VLOOKUP(CONCATENATE($F539," ",$G539),AllocFactorMatrix,(V$4+1),FALSE)*$E544</f>
        <v>0</v>
      </c>
      <c r="W539" s="5">
        <f>VLOOKUP(CONCATENATE($F539," ",$G539),AllocFactorMatrix,(W$4+1),FALSE)*$E544</f>
        <v>0</v>
      </c>
      <c r="X539" s="5">
        <f>VLOOKUP(CONCATENATE($F539," ",$G539),AllocFactorMatrix,(X$4+1),FALSE)*$E544</f>
        <v>0</v>
      </c>
      <c r="Y539" s="5">
        <f t="shared" si="772"/>
        <v>0</v>
      </c>
      <c r="Z539" s="5">
        <f>VLOOKUP(CONCATENATE($F539," ",$G539),AllocFactorMatrix,(Z$4+1),FALSE)*$E544</f>
        <v>0</v>
      </c>
      <c r="AA539" s="5">
        <f>VLOOKUP(CONCATENATE($F539," ",$G539),AllocFactorMatrix,(AA$4+1),FALSE)*$E544</f>
        <v>0</v>
      </c>
      <c r="AB539" s="5">
        <f t="shared" si="769"/>
        <v>0</v>
      </c>
      <c r="AC539" s="5">
        <f>VLOOKUP(CONCATENATE($F539," ",$G539),AllocFactorMatrix,(AC$4+1),FALSE)*$E544</f>
        <v>0</v>
      </c>
      <c r="AD539" s="5">
        <f>VLOOKUP(CONCATENATE($F539," ",$G539),AllocFactorMatrix,(AD$4+1),FALSE)*$E544</f>
        <v>0</v>
      </c>
      <c r="AE539" s="5">
        <f>VLOOKUP(CONCATENATE($F539," ",$G539),AllocFactorMatrix,(AE$4+1),FALSE)*$E544</f>
        <v>0</v>
      </c>
    </row>
    <row r="540" spans="4:31" hidden="1" outlineLevel="1">
      <c r="E540" s="51"/>
      <c r="F540" s="167" t="str">
        <f>F544</f>
        <v>TOTOHLINES</v>
      </c>
      <c r="G540" s="48" t="str">
        <f>$G$11</f>
        <v>DISTPRI</v>
      </c>
      <c r="H540" s="4">
        <f t="shared" si="696"/>
        <v>-23406.78624981772</v>
      </c>
      <c r="I540" s="5">
        <f t="shared" ref="I540:N540" si="774">VLOOKUP(CONCATENATE($F540," ",$G540),AllocFactorMatrix,(I$4+1),FALSE)*$E544</f>
        <v>-15324.412784924274</v>
      </c>
      <c r="J540" s="47">
        <f t="shared" si="774"/>
        <v>-2.5162908018830477</v>
      </c>
      <c r="K540" s="47">
        <f t="shared" si="774"/>
        <v>-4.6558587398769857</v>
      </c>
      <c r="L540" s="5">
        <f t="shared" si="774"/>
        <v>-3585.5058300939545</v>
      </c>
      <c r="M540" s="5">
        <f t="shared" si="774"/>
        <v>-50.103620963838985</v>
      </c>
      <c r="N540" s="5">
        <f t="shared" si="774"/>
        <v>0</v>
      </c>
      <c r="O540" s="5">
        <f t="shared" si="768"/>
        <v>-3635.6094510577936</v>
      </c>
      <c r="P540" s="5">
        <f>VLOOKUP(CONCATENATE($F540," ",$G540),AllocFactorMatrix,(P$4+1),FALSE)*$E544</f>
        <v>-2079.3091180648735</v>
      </c>
      <c r="Q540" s="5">
        <f>VLOOKUP(CONCATENATE($F540," ",$G540),AllocFactorMatrix,(Q$4+1),FALSE)*$E544</f>
        <v>-374.15996541276149</v>
      </c>
      <c r="R540" s="5">
        <f>VLOOKUP(CONCATENATE($F540," ",$G540),AllocFactorMatrix,(R$4+1),FALSE)*$E544</f>
        <v>0</v>
      </c>
      <c r="S540" s="5">
        <f>VLOOKUP(CONCATENATE($F540," ",$G540),AllocFactorMatrix,(S$4+1),FALSE)*$E544</f>
        <v>0</v>
      </c>
      <c r="T540" s="5">
        <f t="shared" si="771"/>
        <v>-2453.4690834776347</v>
      </c>
      <c r="U540" s="5">
        <f>VLOOKUP(CONCATENATE($F540," ",$G540),AllocFactorMatrix,(U$4+1),FALSE)*$E544</f>
        <v>-94.158372858493777</v>
      </c>
      <c r="V540" s="5">
        <f>VLOOKUP(CONCATENATE($F540," ",$G540),AllocFactorMatrix,(V$4+1),FALSE)*$E544</f>
        <v>-1302.0090626397571</v>
      </c>
      <c r="W540" s="5">
        <f>VLOOKUP(CONCATENATE($F540," ",$G540),AllocFactorMatrix,(W$4+1),FALSE)*$E544</f>
        <v>0</v>
      </c>
      <c r="X540" s="5">
        <f>VLOOKUP(CONCATENATE($F540," ",$G540),AllocFactorMatrix,(X$4+1),FALSE)*$E544</f>
        <v>0</v>
      </c>
      <c r="Y540" s="5">
        <f t="shared" si="772"/>
        <v>-1396.1674354982508</v>
      </c>
      <c r="Z540" s="5">
        <f>VLOOKUP(CONCATENATE($F540," ",$G540),AllocFactorMatrix,(Z$4+1),FALSE)*$E544</f>
        <v>-570.97079612653295</v>
      </c>
      <c r="AA540" s="5">
        <f>VLOOKUP(CONCATENATE($F540," ",$G540),AllocFactorMatrix,(AA$4+1),FALSE)*$E544</f>
        <v>-11.460284304714589</v>
      </c>
      <c r="AB540" s="5">
        <f t="shared" si="769"/>
        <v>-582.43108043124755</v>
      </c>
      <c r="AC540" s="5">
        <f>VLOOKUP(CONCATENATE($F540," ",$G540),AllocFactorMatrix,(AC$4+1),FALSE)*$E544</f>
        <v>-7.5242648867569555</v>
      </c>
      <c r="AD540" s="5">
        <f>VLOOKUP(CONCATENATE($F540," ",$G540),AllocFactorMatrix,(AD$4+1),FALSE)*$E544</f>
        <v>0</v>
      </c>
      <c r="AE540" s="5">
        <f>VLOOKUP(CONCATENATE($F540," ",$G540),AllocFactorMatrix,(AE$4+1),FALSE)*$E544</f>
        <v>0</v>
      </c>
    </row>
    <row r="541" spans="4:31" hidden="1" outlineLevel="1">
      <c r="E541" s="51"/>
      <c r="F541" s="167" t="str">
        <f>F544</f>
        <v>TOTOHLINES</v>
      </c>
      <c r="G541" s="48" t="str">
        <f>$G$12</f>
        <v>DISTSEC</v>
      </c>
      <c r="H541" s="4">
        <f t="shared" si="696"/>
        <v>-9512.2137501822854</v>
      </c>
      <c r="I541" s="5">
        <f t="shared" ref="I541:N541" si="775">VLOOKUP(CONCATENATE($F541," ",$G541),AllocFactorMatrix,(I$4+1),FALSE)*$E544</f>
        <v>-7057.3127130516023</v>
      </c>
      <c r="J541" s="47">
        <f t="shared" si="775"/>
        <v>-1.7494714463347742</v>
      </c>
      <c r="K541" s="47">
        <f t="shared" si="775"/>
        <v>-2.2660476608037037</v>
      </c>
      <c r="L541" s="5">
        <f t="shared" si="775"/>
        <v>-1422.5200286730994</v>
      </c>
      <c r="M541" s="5">
        <f t="shared" si="775"/>
        <v>0</v>
      </c>
      <c r="N541" s="5">
        <f t="shared" si="775"/>
        <v>0</v>
      </c>
      <c r="O541" s="5">
        <f t="shared" si="768"/>
        <v>-1422.5200286730994</v>
      </c>
      <c r="P541" s="5">
        <f>VLOOKUP(CONCATENATE($F541," ",$G541),AllocFactorMatrix,(P$4+1),FALSE)*$E544</f>
        <v>-710.11321514042879</v>
      </c>
      <c r="Q541" s="5">
        <f>VLOOKUP(CONCATENATE($F541," ",$G541),AllocFactorMatrix,(Q$4+1),FALSE)*$E544</f>
        <v>0</v>
      </c>
      <c r="R541" s="5">
        <f>VLOOKUP(CONCATENATE($F541," ",$G541),AllocFactorMatrix,(R$4+1),FALSE)*$E544</f>
        <v>0</v>
      </c>
      <c r="S541" s="5">
        <f>VLOOKUP(CONCATENATE($F541," ",$G541),AllocFactorMatrix,(S$4+1),FALSE)*$E544</f>
        <v>0</v>
      </c>
      <c r="T541" s="5">
        <f t="shared" si="771"/>
        <v>-710.11321514042879</v>
      </c>
      <c r="U541" s="5">
        <f>VLOOKUP(CONCATENATE($F541," ",$G541),AllocFactorMatrix,(U$4+1),FALSE)*$E544</f>
        <v>-26.59334352086049</v>
      </c>
      <c r="V541" s="5">
        <f>VLOOKUP(CONCATENATE($F541," ",$G541),AllocFactorMatrix,(V$4+1),FALSE)*$E544</f>
        <v>0</v>
      </c>
      <c r="W541" s="5">
        <f>VLOOKUP(CONCATENATE($F541," ",$G541),AllocFactorMatrix,(W$4+1),FALSE)*$E544</f>
        <v>0</v>
      </c>
      <c r="X541" s="5">
        <f>VLOOKUP(CONCATENATE($F541," ",$G541),AllocFactorMatrix,(X$4+1),FALSE)*$E544</f>
        <v>0</v>
      </c>
      <c r="Y541" s="5">
        <f t="shared" si="772"/>
        <v>-26.59334352086049</v>
      </c>
      <c r="Z541" s="5">
        <f>VLOOKUP(CONCATENATE($F541," ",$G541),AllocFactorMatrix,(Z$4+1),FALSE)*$E544</f>
        <v>-200.97569815985187</v>
      </c>
      <c r="AA541" s="5">
        <f>VLOOKUP(CONCATENATE($F541," ",$G541),AllocFactorMatrix,(AA$4+1),FALSE)*$E544</f>
        <v>0</v>
      </c>
      <c r="AB541" s="5">
        <f t="shared" si="769"/>
        <v>-200.97569815985187</v>
      </c>
      <c r="AC541" s="5">
        <f>VLOOKUP(CONCATENATE($F541," ",$G541),AllocFactorMatrix,(AC$4+1),FALSE)*$E544</f>
        <v>-2.3762505865570756</v>
      </c>
      <c r="AD541" s="5">
        <f>VLOOKUP(CONCATENATE($F541," ",$G541),AllocFactorMatrix,(AD$4+1),FALSE)*$E544</f>
        <v>-73.140304285940815</v>
      </c>
      <c r="AE541" s="5">
        <f>VLOOKUP(CONCATENATE($F541," ",$G541),AllocFactorMatrix,(AE$4+1),FALSE)*$E544</f>
        <v>-15.166677656807767</v>
      </c>
    </row>
    <row r="542" spans="4:31" hidden="1" outlineLevel="1">
      <c r="E542" s="51"/>
      <c r="F542" s="167" t="str">
        <f>F544</f>
        <v>TOTOHLINES</v>
      </c>
      <c r="G542" s="48" t="str">
        <f>$G$13</f>
        <v>ENERGY</v>
      </c>
      <c r="H542" s="4">
        <f t="shared" si="696"/>
        <v>0</v>
      </c>
      <c r="I542" s="5">
        <f t="shared" ref="I542:N542" si="776">VLOOKUP(CONCATENATE($F542," ",$G542),AllocFactorMatrix,(I$4+1),FALSE)*$E544</f>
        <v>0</v>
      </c>
      <c r="J542" s="47">
        <f t="shared" si="776"/>
        <v>0</v>
      </c>
      <c r="K542" s="47">
        <f t="shared" si="776"/>
        <v>0</v>
      </c>
      <c r="L542" s="5">
        <f t="shared" si="776"/>
        <v>0</v>
      </c>
      <c r="M542" s="5">
        <f t="shared" si="776"/>
        <v>0</v>
      </c>
      <c r="N542" s="5">
        <f t="shared" si="776"/>
        <v>0</v>
      </c>
      <c r="O542" s="5">
        <f t="shared" si="768"/>
        <v>0</v>
      </c>
      <c r="P542" s="5">
        <f>VLOOKUP(CONCATENATE($F542," ",$G542),AllocFactorMatrix,(P$4+1),FALSE)*$E544</f>
        <v>0</v>
      </c>
      <c r="Q542" s="5">
        <f>VLOOKUP(CONCATENATE($F542," ",$G542),AllocFactorMatrix,(Q$4+1),FALSE)*$E544</f>
        <v>0</v>
      </c>
      <c r="R542" s="5">
        <f>VLOOKUP(CONCATENATE($F542," ",$G542),AllocFactorMatrix,(R$4+1),FALSE)*$E544</f>
        <v>0</v>
      </c>
      <c r="S542" s="5">
        <f>VLOOKUP(CONCATENATE($F542," ",$G542),AllocFactorMatrix,(S$4+1),FALSE)*$E544</f>
        <v>0</v>
      </c>
      <c r="T542" s="5">
        <f t="shared" si="771"/>
        <v>0</v>
      </c>
      <c r="U542" s="5">
        <f>VLOOKUP(CONCATENATE($F542," ",$G542),AllocFactorMatrix,(U$4+1),FALSE)*$E544</f>
        <v>0</v>
      </c>
      <c r="V542" s="5">
        <f>VLOOKUP(CONCATENATE($F542," ",$G542),AllocFactorMatrix,(V$4+1),FALSE)*$E544</f>
        <v>0</v>
      </c>
      <c r="W542" s="5">
        <f>VLOOKUP(CONCATENATE($F542," ",$G542),AllocFactorMatrix,(W$4+1),FALSE)*$E544</f>
        <v>0</v>
      </c>
      <c r="X542" s="5">
        <f>VLOOKUP(CONCATENATE($F542," ",$G542),AllocFactorMatrix,(X$4+1),FALSE)*$E544</f>
        <v>0</v>
      </c>
      <c r="Y542" s="5">
        <f t="shared" si="772"/>
        <v>0</v>
      </c>
      <c r="Z542" s="5">
        <f>VLOOKUP(CONCATENATE($F542," ",$G542),AllocFactorMatrix,(Z$4+1),FALSE)*$E544</f>
        <v>0</v>
      </c>
      <c r="AA542" s="5">
        <f>VLOOKUP(CONCATENATE($F542," ",$G542),AllocFactorMatrix,(AA$4+1),FALSE)*$E544</f>
        <v>0</v>
      </c>
      <c r="AB542" s="5">
        <f t="shared" si="769"/>
        <v>0</v>
      </c>
      <c r="AC542" s="5">
        <f>VLOOKUP(CONCATENATE($F542," ",$G542),AllocFactorMatrix,(AC$4+1),FALSE)*$E544</f>
        <v>0</v>
      </c>
      <c r="AD542" s="5">
        <f>VLOOKUP(CONCATENATE($F542," ",$G542),AllocFactorMatrix,(AD$4+1),FALSE)*$E544</f>
        <v>0</v>
      </c>
      <c r="AE542" s="5">
        <f>VLOOKUP(CONCATENATE($F542," ",$G542),AllocFactorMatrix,(AE$4+1),FALSE)*$E544</f>
        <v>0</v>
      </c>
    </row>
    <row r="543" spans="4:31" hidden="1" outlineLevel="1">
      <c r="E543" s="51"/>
      <c r="F543" s="167" t="str">
        <f>F544</f>
        <v>TOTOHLINES</v>
      </c>
      <c r="G543" s="48" t="str">
        <f>$G$14</f>
        <v>CUSTOMER</v>
      </c>
      <c r="H543" s="4">
        <f t="shared" si="696"/>
        <v>0</v>
      </c>
      <c r="I543" s="5">
        <f t="shared" ref="I543:N543" si="777">VLOOKUP(CONCATENATE($F543," ",$G543),AllocFactorMatrix,(I$4+1),FALSE)*$E544</f>
        <v>0</v>
      </c>
      <c r="J543" s="47">
        <f t="shared" si="777"/>
        <v>0</v>
      </c>
      <c r="K543" s="47">
        <f t="shared" si="777"/>
        <v>0</v>
      </c>
      <c r="L543" s="5">
        <f t="shared" si="777"/>
        <v>0</v>
      </c>
      <c r="M543" s="5">
        <f t="shared" si="777"/>
        <v>0</v>
      </c>
      <c r="N543" s="5">
        <f t="shared" si="777"/>
        <v>0</v>
      </c>
      <c r="O543" s="5">
        <f t="shared" si="768"/>
        <v>0</v>
      </c>
      <c r="P543" s="5">
        <f>VLOOKUP(CONCATENATE($F543," ",$G543),AllocFactorMatrix,(P$4+1),FALSE)*$E544</f>
        <v>0</v>
      </c>
      <c r="Q543" s="5">
        <f>VLOOKUP(CONCATENATE($F543," ",$G543),AllocFactorMatrix,(Q$4+1),FALSE)*$E544</f>
        <v>0</v>
      </c>
      <c r="R543" s="5">
        <f>VLOOKUP(CONCATENATE($F543," ",$G543),AllocFactorMatrix,(R$4+1),FALSE)*$E544</f>
        <v>0</v>
      </c>
      <c r="S543" s="5">
        <f>VLOOKUP(CONCATENATE($F543," ",$G543),AllocFactorMatrix,(S$4+1),FALSE)*$E544</f>
        <v>0</v>
      </c>
      <c r="T543" s="5">
        <f t="shared" si="771"/>
        <v>0</v>
      </c>
      <c r="U543" s="5">
        <f>VLOOKUP(CONCATENATE($F543," ",$G543),AllocFactorMatrix,(U$4+1),FALSE)*$E544</f>
        <v>0</v>
      </c>
      <c r="V543" s="5">
        <f>VLOOKUP(CONCATENATE($F543," ",$G543),AllocFactorMatrix,(V$4+1),FALSE)*$E544</f>
        <v>0</v>
      </c>
      <c r="W543" s="5">
        <f>VLOOKUP(CONCATENATE($F543," ",$G543),AllocFactorMatrix,(W$4+1),FALSE)*$E544</f>
        <v>0</v>
      </c>
      <c r="X543" s="5">
        <f>VLOOKUP(CONCATENATE($F543," ",$G543),AllocFactorMatrix,(X$4+1),FALSE)*$E544</f>
        <v>0</v>
      </c>
      <c r="Y543" s="5">
        <f t="shared" si="772"/>
        <v>0</v>
      </c>
      <c r="Z543" s="5">
        <f>VLOOKUP(CONCATENATE($F543," ",$G543),AllocFactorMatrix,(Z$4+1),FALSE)*$E544</f>
        <v>0</v>
      </c>
      <c r="AA543" s="5">
        <f>VLOOKUP(CONCATENATE($F543," ",$G543),AllocFactorMatrix,(AA$4+1),FALSE)*$E544</f>
        <v>0</v>
      </c>
      <c r="AB543" s="5">
        <f t="shared" si="769"/>
        <v>0</v>
      </c>
      <c r="AC543" s="5">
        <f>VLOOKUP(CONCATENATE($F543," ",$G543),AllocFactorMatrix,(AC$4+1),FALSE)*$E544</f>
        <v>0</v>
      </c>
      <c r="AD543" s="5">
        <f>VLOOKUP(CONCATENATE($F543," ",$G543),AllocFactorMatrix,(AD$4+1),FALSE)*$E544</f>
        <v>0</v>
      </c>
      <c r="AE543" s="5">
        <f>VLOOKUP(CONCATENATE($F543," ",$G543),AllocFactorMatrix,(AE$4+1),FALSE)*$E544</f>
        <v>0</v>
      </c>
    </row>
    <row r="544" spans="4:31" collapsed="1">
      <c r="D544" s="48" t="str">
        <f>+D2056</f>
        <v>Adj 47 - Veg Management Tree Trimming</v>
      </c>
      <c r="E544" s="54">
        <f>+ROUND(E2056/8,0)</f>
        <v>-32919</v>
      </c>
      <c r="F544" s="89" t="str">
        <f>+F2056</f>
        <v>TOTOHLINES</v>
      </c>
      <c r="G544" s="48" t="str">
        <f>$G$15</f>
        <v>TOTAL</v>
      </c>
      <c r="H544" s="4">
        <f t="shared" si="696"/>
        <v>-32919.000000000007</v>
      </c>
      <c r="I544" s="5">
        <f t="shared" ref="I544:N544" si="778">VLOOKUP(CONCATENATE($F544," ",$G544),AllocFactorMatrix,(I$4+1),FALSE)*$E544</f>
        <v>-22381.725497975876</v>
      </c>
      <c r="J544" s="47">
        <f t="shared" si="778"/>
        <v>-4.2657622482178219</v>
      </c>
      <c r="K544" s="47">
        <f t="shared" si="778"/>
        <v>-6.9219064006806885</v>
      </c>
      <c r="L544" s="5">
        <f t="shared" si="778"/>
        <v>-5008.0258587670533</v>
      </c>
      <c r="M544" s="5">
        <f t="shared" si="778"/>
        <v>-50.103620963838985</v>
      </c>
      <c r="N544" s="5">
        <f t="shared" si="778"/>
        <v>0</v>
      </c>
      <c r="O544" s="5">
        <f t="shared" si="768"/>
        <v>-5058.1294797308919</v>
      </c>
      <c r="P544" s="5">
        <f>VLOOKUP(CONCATENATE($F544," ",$G544),AllocFactorMatrix,(P$4+1),FALSE)*$E544</f>
        <v>-2789.4223332053025</v>
      </c>
      <c r="Q544" s="5">
        <f>VLOOKUP(CONCATENATE($F544," ",$G544),AllocFactorMatrix,(Q$4+1),FALSE)*$E544</f>
        <v>-374.15996541276149</v>
      </c>
      <c r="R544" s="5">
        <f>VLOOKUP(CONCATENATE($F544," ",$G544),AllocFactorMatrix,(R$4+1),FALSE)*$E544</f>
        <v>0</v>
      </c>
      <c r="S544" s="5">
        <f>VLOOKUP(CONCATENATE($F544," ",$G544),AllocFactorMatrix,(S$4+1),FALSE)*$E544</f>
        <v>0</v>
      </c>
      <c r="T544" s="5">
        <f t="shared" si="771"/>
        <v>-3163.5822986180638</v>
      </c>
      <c r="U544" s="5">
        <f>VLOOKUP(CONCATENATE($F544," ",$G544),AllocFactorMatrix,(U$4+1),FALSE)*$E544</f>
        <v>-120.75171637935426</v>
      </c>
      <c r="V544" s="5">
        <f>VLOOKUP(CONCATENATE($F544," ",$G544),AllocFactorMatrix,(V$4+1),FALSE)*$E544</f>
        <v>-1302.0090626397571</v>
      </c>
      <c r="W544" s="5">
        <f>VLOOKUP(CONCATENATE($F544," ",$G544),AllocFactorMatrix,(W$4+1),FALSE)*$E544</f>
        <v>0</v>
      </c>
      <c r="X544" s="5">
        <f>VLOOKUP(CONCATENATE($F544," ",$G544),AllocFactorMatrix,(X$4+1),FALSE)*$E544</f>
        <v>0</v>
      </c>
      <c r="Y544" s="5">
        <f t="shared" si="772"/>
        <v>-1422.7607790191114</v>
      </c>
      <c r="Z544" s="5">
        <f>VLOOKUP(CONCATENATE($F544," ",$G544),AllocFactorMatrix,(Z$4+1),FALSE)*$E544</f>
        <v>-771.94649428638479</v>
      </c>
      <c r="AA544" s="5">
        <f>VLOOKUP(CONCATENATE($F544," ",$G544),AllocFactorMatrix,(AA$4+1),FALSE)*$E544</f>
        <v>-11.460284304714589</v>
      </c>
      <c r="AB544" s="5">
        <f t="shared" si="769"/>
        <v>-783.4067785910994</v>
      </c>
      <c r="AC544" s="5">
        <f>VLOOKUP(CONCATENATE($F544," ",$G544),AllocFactorMatrix,(AC$4+1),FALSE)*$E544</f>
        <v>-9.9005154733140319</v>
      </c>
      <c r="AD544" s="5">
        <f>VLOOKUP(CONCATENATE($F544," ",$G544),AllocFactorMatrix,(AD$4+1),FALSE)*$E544</f>
        <v>-73.140304285940815</v>
      </c>
      <c r="AE544" s="5">
        <f>VLOOKUP(CONCATENATE($F544," ",$G544),AllocFactorMatrix,(AE$4+1),FALSE)*$E544</f>
        <v>-15.166677656807767</v>
      </c>
    </row>
    <row r="545" spans="4:31" hidden="1" outlineLevel="1">
      <c r="E545" s="48"/>
      <c r="F545" s="167" t="str">
        <f>F552</f>
        <v>CUST_TOTAL</v>
      </c>
      <c r="G545" s="48" t="str">
        <f>$G$8</f>
        <v>PRODUCTION</v>
      </c>
      <c r="H545" s="4">
        <f t="shared" si="696"/>
        <v>0</v>
      </c>
      <c r="I545" s="5">
        <f t="shared" ref="I545:N545" si="779">VLOOKUP(CONCATENATE($F545," ",$G545),AllocFactorMatrix,(I$4+1),FALSE)*$E552</f>
        <v>0</v>
      </c>
      <c r="J545" s="47">
        <f t="shared" si="779"/>
        <v>0</v>
      </c>
      <c r="K545" s="47">
        <f t="shared" si="779"/>
        <v>0</v>
      </c>
      <c r="L545" s="5">
        <f t="shared" si="779"/>
        <v>0</v>
      </c>
      <c r="M545" s="5">
        <f t="shared" si="779"/>
        <v>0</v>
      </c>
      <c r="N545" s="5">
        <f t="shared" si="779"/>
        <v>0</v>
      </c>
      <c r="O545" s="5">
        <f t="shared" ref="O545:O552" si="780">SUBTOTAL(9,L545:N545)</f>
        <v>0</v>
      </c>
      <c r="P545" s="5">
        <f>VLOOKUP(CONCATENATE($F545," ",$G545),AllocFactorMatrix,(P$4+1),FALSE)*$E552</f>
        <v>0</v>
      </c>
      <c r="Q545" s="5">
        <f>VLOOKUP(CONCATENATE($F545," ",$G545),AllocFactorMatrix,(Q$4+1),FALSE)*$E552</f>
        <v>0</v>
      </c>
      <c r="R545" s="5">
        <f>VLOOKUP(CONCATENATE($F545," ",$G545),AllocFactorMatrix,(R$4+1),FALSE)*$E552</f>
        <v>0</v>
      </c>
      <c r="S545" s="5">
        <f>VLOOKUP(CONCATENATE($F545," ",$G545),AllocFactorMatrix,(S$4+1),FALSE)*$E552</f>
        <v>0</v>
      </c>
      <c r="T545" s="5">
        <f>SUBTOTAL(9,P545:S545)</f>
        <v>0</v>
      </c>
      <c r="U545" s="5">
        <f>VLOOKUP(CONCATENATE($F545," ",$G545),AllocFactorMatrix,(U$4+1),FALSE)*$E552</f>
        <v>0</v>
      </c>
      <c r="V545" s="5">
        <f>VLOOKUP(CONCATENATE($F545," ",$G545),AllocFactorMatrix,(V$4+1),FALSE)*$E552</f>
        <v>0</v>
      </c>
      <c r="W545" s="5">
        <f>VLOOKUP(CONCATENATE($F545," ",$G545),AllocFactorMatrix,(W$4+1),FALSE)*$E552</f>
        <v>0</v>
      </c>
      <c r="X545" s="5">
        <f>VLOOKUP(CONCATENATE($F545," ",$G545),AllocFactorMatrix,(X$4+1),FALSE)*$E552</f>
        <v>0</v>
      </c>
      <c r="Y545" s="5">
        <f>SUBTOTAL(9,U545:X545)</f>
        <v>0</v>
      </c>
      <c r="Z545" s="5">
        <f>VLOOKUP(CONCATENATE($F545," ",$G545),AllocFactorMatrix,(Z$4+1),FALSE)*$E552</f>
        <v>0</v>
      </c>
      <c r="AA545" s="5">
        <f>VLOOKUP(CONCATENATE($F545," ",$G545),AllocFactorMatrix,(AA$4+1),FALSE)*$E552</f>
        <v>0</v>
      </c>
      <c r="AB545" s="5">
        <f t="shared" si="769"/>
        <v>0</v>
      </c>
      <c r="AC545" s="5">
        <f>VLOOKUP(CONCATENATE($F545," ",$G545),AllocFactorMatrix,(AC$4+1),FALSE)*$E552</f>
        <v>0</v>
      </c>
      <c r="AD545" s="5">
        <f>VLOOKUP(CONCATENATE($F545," ",$G545),AllocFactorMatrix,(AD$4+1),FALSE)*$E552</f>
        <v>0</v>
      </c>
      <c r="AE545" s="5">
        <f>VLOOKUP(CONCATENATE($F545," ",$G545),AllocFactorMatrix,(AE$4+1),FALSE)*$E552</f>
        <v>0</v>
      </c>
    </row>
    <row r="546" spans="4:31" hidden="1" outlineLevel="1">
      <c r="E546" s="48"/>
      <c r="F546" s="167" t="str">
        <f>F552</f>
        <v>CUST_TOTAL</v>
      </c>
      <c r="G546" s="48" t="str">
        <f>$G$9</f>
        <v>BULKTRAN</v>
      </c>
      <c r="H546" s="4">
        <f t="shared" si="696"/>
        <v>0</v>
      </c>
      <c r="I546" s="5">
        <f t="shared" ref="I546:N546" si="781">VLOOKUP(CONCATENATE($F546," ",$G546),AllocFactorMatrix,(I$4+1),FALSE)*$E552</f>
        <v>0</v>
      </c>
      <c r="J546" s="47">
        <f t="shared" si="781"/>
        <v>0</v>
      </c>
      <c r="K546" s="47">
        <f t="shared" si="781"/>
        <v>0</v>
      </c>
      <c r="L546" s="5">
        <f t="shared" si="781"/>
        <v>0</v>
      </c>
      <c r="M546" s="5">
        <f t="shared" si="781"/>
        <v>0</v>
      </c>
      <c r="N546" s="5">
        <f t="shared" si="781"/>
        <v>0</v>
      </c>
      <c r="O546" s="5">
        <f t="shared" si="780"/>
        <v>0</v>
      </c>
      <c r="P546" s="5">
        <f>VLOOKUP(CONCATENATE($F546," ",$G546),AllocFactorMatrix,(P$4+1),FALSE)*$E552</f>
        <v>0</v>
      </c>
      <c r="Q546" s="5">
        <f>VLOOKUP(CONCATENATE($F546," ",$G546),AllocFactorMatrix,(Q$4+1),FALSE)*$E552</f>
        <v>0</v>
      </c>
      <c r="R546" s="5">
        <f>VLOOKUP(CONCATENATE($F546," ",$G546),AllocFactorMatrix,(R$4+1),FALSE)*$E552</f>
        <v>0</v>
      </c>
      <c r="S546" s="5">
        <f>VLOOKUP(CONCATENATE($F546," ",$G546),AllocFactorMatrix,(S$4+1),FALSE)*$E552</f>
        <v>0</v>
      </c>
      <c r="T546" s="5">
        <f t="shared" ref="T546:T552" si="782">SUBTOTAL(9,P546:S546)</f>
        <v>0</v>
      </c>
      <c r="U546" s="5">
        <f>VLOOKUP(CONCATENATE($F546," ",$G546),AllocFactorMatrix,(U$4+1),FALSE)*$E552</f>
        <v>0</v>
      </c>
      <c r="V546" s="5">
        <f>VLOOKUP(CONCATENATE($F546," ",$G546),AllocFactorMatrix,(V$4+1),FALSE)*$E552</f>
        <v>0</v>
      </c>
      <c r="W546" s="5">
        <f>VLOOKUP(CONCATENATE($F546," ",$G546),AllocFactorMatrix,(W$4+1),FALSE)*$E552</f>
        <v>0</v>
      </c>
      <c r="X546" s="5">
        <f>VLOOKUP(CONCATENATE($F546," ",$G546),AllocFactorMatrix,(X$4+1),FALSE)*$E552</f>
        <v>0</v>
      </c>
      <c r="Y546" s="5">
        <f t="shared" ref="Y546:Y552" si="783">SUBTOTAL(9,U546:X546)</f>
        <v>0</v>
      </c>
      <c r="Z546" s="5">
        <f>VLOOKUP(CONCATENATE($F546," ",$G546),AllocFactorMatrix,(Z$4+1),FALSE)*$E552</f>
        <v>0</v>
      </c>
      <c r="AA546" s="5">
        <f>VLOOKUP(CONCATENATE($F546," ",$G546),AllocFactorMatrix,(AA$4+1),FALSE)*$E552</f>
        <v>0</v>
      </c>
      <c r="AB546" s="5">
        <f t="shared" si="769"/>
        <v>0</v>
      </c>
      <c r="AC546" s="5">
        <f>VLOOKUP(CONCATENATE($F546," ",$G546),AllocFactorMatrix,(AC$4+1),FALSE)*$E552</f>
        <v>0</v>
      </c>
      <c r="AD546" s="5">
        <f>VLOOKUP(CONCATENATE($F546," ",$G546),AllocFactorMatrix,(AD$4+1),FALSE)*$E552</f>
        <v>0</v>
      </c>
      <c r="AE546" s="5">
        <f>VLOOKUP(CONCATENATE($F546," ",$G546),AllocFactorMatrix,(AE$4+1),FALSE)*$E552</f>
        <v>0</v>
      </c>
    </row>
    <row r="547" spans="4:31" hidden="1" outlineLevel="1">
      <c r="E547" s="48"/>
      <c r="F547" s="167" t="str">
        <f>F552</f>
        <v>CUST_TOTAL</v>
      </c>
      <c r="G547" s="48" t="str">
        <f>$G$10</f>
        <v>SUBTRAN</v>
      </c>
      <c r="H547" s="4">
        <f t="shared" si="696"/>
        <v>0</v>
      </c>
      <c r="I547" s="5">
        <f t="shared" ref="I547:N547" si="784">VLOOKUP(CONCATENATE($F547," ",$G547),AllocFactorMatrix,(I$4+1),FALSE)*$E552</f>
        <v>0</v>
      </c>
      <c r="J547" s="47">
        <f t="shared" si="784"/>
        <v>0</v>
      </c>
      <c r="K547" s="47">
        <f t="shared" si="784"/>
        <v>0</v>
      </c>
      <c r="L547" s="5">
        <f t="shared" si="784"/>
        <v>0</v>
      </c>
      <c r="M547" s="5">
        <f t="shared" si="784"/>
        <v>0</v>
      </c>
      <c r="N547" s="5">
        <f t="shared" si="784"/>
        <v>0</v>
      </c>
      <c r="O547" s="5">
        <f t="shared" si="780"/>
        <v>0</v>
      </c>
      <c r="P547" s="5">
        <f>VLOOKUP(CONCATENATE($F547," ",$G547),AllocFactorMatrix,(P$4+1),FALSE)*$E552</f>
        <v>0</v>
      </c>
      <c r="Q547" s="5">
        <f>VLOOKUP(CONCATENATE($F547," ",$G547),AllocFactorMatrix,(Q$4+1),FALSE)*$E552</f>
        <v>0</v>
      </c>
      <c r="R547" s="5">
        <f>VLOOKUP(CONCATENATE($F547," ",$G547),AllocFactorMatrix,(R$4+1),FALSE)*$E552</f>
        <v>0</v>
      </c>
      <c r="S547" s="5">
        <f>VLOOKUP(CONCATENATE($F547," ",$G547),AllocFactorMatrix,(S$4+1),FALSE)*$E552</f>
        <v>0</v>
      </c>
      <c r="T547" s="5">
        <f t="shared" si="782"/>
        <v>0</v>
      </c>
      <c r="U547" s="5">
        <f>VLOOKUP(CONCATENATE($F547," ",$G547),AllocFactorMatrix,(U$4+1),FALSE)*$E552</f>
        <v>0</v>
      </c>
      <c r="V547" s="5">
        <f>VLOOKUP(CONCATENATE($F547," ",$G547),AllocFactorMatrix,(V$4+1),FALSE)*$E552</f>
        <v>0</v>
      </c>
      <c r="W547" s="5">
        <f>VLOOKUP(CONCATENATE($F547," ",$G547),AllocFactorMatrix,(W$4+1),FALSE)*$E552</f>
        <v>0</v>
      </c>
      <c r="X547" s="5">
        <f>VLOOKUP(CONCATENATE($F547," ",$G547),AllocFactorMatrix,(X$4+1),FALSE)*$E552</f>
        <v>0</v>
      </c>
      <c r="Y547" s="5">
        <f t="shared" si="783"/>
        <v>0</v>
      </c>
      <c r="Z547" s="5">
        <f>VLOOKUP(CONCATENATE($F547," ",$G547),AllocFactorMatrix,(Z$4+1),FALSE)*$E552</f>
        <v>0</v>
      </c>
      <c r="AA547" s="5">
        <f>VLOOKUP(CONCATENATE($F547," ",$G547),AllocFactorMatrix,(AA$4+1),FALSE)*$E552</f>
        <v>0</v>
      </c>
      <c r="AB547" s="5">
        <f t="shared" si="769"/>
        <v>0</v>
      </c>
      <c r="AC547" s="5">
        <f>VLOOKUP(CONCATENATE($F547," ",$G547),AllocFactorMatrix,(AC$4+1),FALSE)*$E552</f>
        <v>0</v>
      </c>
      <c r="AD547" s="5">
        <f>VLOOKUP(CONCATENATE($F547," ",$G547),AllocFactorMatrix,(AD$4+1),FALSE)*$E552</f>
        <v>0</v>
      </c>
      <c r="AE547" s="5">
        <f>VLOOKUP(CONCATENATE($F547," ",$G547),AllocFactorMatrix,(AE$4+1),FALSE)*$E552</f>
        <v>0</v>
      </c>
    </row>
    <row r="548" spans="4:31" hidden="1" outlineLevel="1">
      <c r="E548" s="48"/>
      <c r="F548" s="167" t="str">
        <f>F552</f>
        <v>CUST_TOTAL</v>
      </c>
      <c r="G548" s="48" t="str">
        <f>$G$11</f>
        <v>DISTPRI</v>
      </c>
      <c r="H548" s="4">
        <f t="shared" si="696"/>
        <v>0</v>
      </c>
      <c r="I548" s="5">
        <f t="shared" ref="I548:N548" si="785">VLOOKUP(CONCATENATE($F548," ",$G548),AllocFactorMatrix,(I$4+1),FALSE)*$E552</f>
        <v>0</v>
      </c>
      <c r="J548" s="47">
        <f t="shared" si="785"/>
        <v>0</v>
      </c>
      <c r="K548" s="47">
        <f t="shared" si="785"/>
        <v>0</v>
      </c>
      <c r="L548" s="5">
        <f t="shared" si="785"/>
        <v>0</v>
      </c>
      <c r="M548" s="5">
        <f t="shared" si="785"/>
        <v>0</v>
      </c>
      <c r="N548" s="5">
        <f t="shared" si="785"/>
        <v>0</v>
      </c>
      <c r="O548" s="5">
        <f t="shared" si="780"/>
        <v>0</v>
      </c>
      <c r="P548" s="5">
        <f>VLOOKUP(CONCATENATE($F548," ",$G548),AllocFactorMatrix,(P$4+1),FALSE)*$E552</f>
        <v>0</v>
      </c>
      <c r="Q548" s="5">
        <f>VLOOKUP(CONCATENATE($F548," ",$G548),AllocFactorMatrix,(Q$4+1),FALSE)*$E552</f>
        <v>0</v>
      </c>
      <c r="R548" s="5">
        <f>VLOOKUP(CONCATENATE($F548," ",$G548),AllocFactorMatrix,(R$4+1),FALSE)*$E552</f>
        <v>0</v>
      </c>
      <c r="S548" s="5">
        <f>VLOOKUP(CONCATENATE($F548," ",$G548),AllocFactorMatrix,(S$4+1),FALSE)*$E552</f>
        <v>0</v>
      </c>
      <c r="T548" s="5">
        <f t="shared" si="782"/>
        <v>0</v>
      </c>
      <c r="U548" s="5">
        <f>VLOOKUP(CONCATENATE($F548," ",$G548),AllocFactorMatrix,(U$4+1),FALSE)*$E552</f>
        <v>0</v>
      </c>
      <c r="V548" s="5">
        <f>VLOOKUP(CONCATENATE($F548," ",$G548),AllocFactorMatrix,(V$4+1),FALSE)*$E552</f>
        <v>0</v>
      </c>
      <c r="W548" s="5">
        <f>VLOOKUP(CONCATENATE($F548," ",$G548),AllocFactorMatrix,(W$4+1),FALSE)*$E552</f>
        <v>0</v>
      </c>
      <c r="X548" s="5">
        <f>VLOOKUP(CONCATENATE($F548," ",$G548),AllocFactorMatrix,(X$4+1),FALSE)*$E552</f>
        <v>0</v>
      </c>
      <c r="Y548" s="5">
        <f t="shared" si="783"/>
        <v>0</v>
      </c>
      <c r="Z548" s="5">
        <f>VLOOKUP(CONCATENATE($F548," ",$G548),AllocFactorMatrix,(Z$4+1),FALSE)*$E552</f>
        <v>0</v>
      </c>
      <c r="AA548" s="5">
        <f>VLOOKUP(CONCATENATE($F548," ",$G548),AllocFactorMatrix,(AA$4+1),FALSE)*$E552</f>
        <v>0</v>
      </c>
      <c r="AB548" s="5">
        <f t="shared" si="769"/>
        <v>0</v>
      </c>
      <c r="AC548" s="5">
        <f>VLOOKUP(CONCATENATE($F548," ",$G548),AllocFactorMatrix,(AC$4+1),FALSE)*$E552</f>
        <v>0</v>
      </c>
      <c r="AD548" s="5">
        <f>VLOOKUP(CONCATENATE($F548," ",$G548),AllocFactorMatrix,(AD$4+1),FALSE)*$E552</f>
        <v>0</v>
      </c>
      <c r="AE548" s="5">
        <f>VLOOKUP(CONCATENATE($F548," ",$G548),AllocFactorMatrix,(AE$4+1),FALSE)*$E552</f>
        <v>0</v>
      </c>
    </row>
    <row r="549" spans="4:31" hidden="1" outlineLevel="1">
      <c r="E549" s="48"/>
      <c r="F549" s="167" t="str">
        <f>F552</f>
        <v>CUST_TOTAL</v>
      </c>
      <c r="G549" s="48" t="str">
        <f>$G$12</f>
        <v>DISTSEC</v>
      </c>
      <c r="H549" s="4">
        <f t="shared" si="696"/>
        <v>0</v>
      </c>
      <c r="I549" s="5">
        <f t="shared" ref="I549:N549" si="786">VLOOKUP(CONCATENATE($F549," ",$G549),AllocFactorMatrix,(I$4+1),FALSE)*$E552</f>
        <v>0</v>
      </c>
      <c r="J549" s="47">
        <f t="shared" si="786"/>
        <v>0</v>
      </c>
      <c r="K549" s="47">
        <f t="shared" si="786"/>
        <v>0</v>
      </c>
      <c r="L549" s="5">
        <f t="shared" si="786"/>
        <v>0</v>
      </c>
      <c r="M549" s="5">
        <f t="shared" si="786"/>
        <v>0</v>
      </c>
      <c r="N549" s="5">
        <f t="shared" si="786"/>
        <v>0</v>
      </c>
      <c r="O549" s="5">
        <f t="shared" si="780"/>
        <v>0</v>
      </c>
      <c r="P549" s="5">
        <f>VLOOKUP(CONCATENATE($F549," ",$G549),AllocFactorMatrix,(P$4+1),FALSE)*$E552</f>
        <v>0</v>
      </c>
      <c r="Q549" s="5">
        <f>VLOOKUP(CONCATENATE($F549," ",$G549),AllocFactorMatrix,(Q$4+1),FALSE)*$E552</f>
        <v>0</v>
      </c>
      <c r="R549" s="5">
        <f>VLOOKUP(CONCATENATE($F549," ",$G549),AllocFactorMatrix,(R$4+1),FALSE)*$E552</f>
        <v>0</v>
      </c>
      <c r="S549" s="5">
        <f>VLOOKUP(CONCATENATE($F549," ",$G549),AllocFactorMatrix,(S$4+1),FALSE)*$E552</f>
        <v>0</v>
      </c>
      <c r="T549" s="5">
        <f t="shared" si="782"/>
        <v>0</v>
      </c>
      <c r="U549" s="5">
        <f>VLOOKUP(CONCATENATE($F549," ",$G549),AllocFactorMatrix,(U$4+1),FALSE)*$E552</f>
        <v>0</v>
      </c>
      <c r="V549" s="5">
        <f>VLOOKUP(CONCATENATE($F549," ",$G549),AllocFactorMatrix,(V$4+1),FALSE)*$E552</f>
        <v>0</v>
      </c>
      <c r="W549" s="5">
        <f>VLOOKUP(CONCATENATE($F549," ",$G549),AllocFactorMatrix,(W$4+1),FALSE)*$E552</f>
        <v>0</v>
      </c>
      <c r="X549" s="5">
        <f>VLOOKUP(CONCATENATE($F549," ",$G549),AllocFactorMatrix,(X$4+1),FALSE)*$E552</f>
        <v>0</v>
      </c>
      <c r="Y549" s="5">
        <f t="shared" si="783"/>
        <v>0</v>
      </c>
      <c r="Z549" s="5">
        <f>VLOOKUP(CONCATENATE($F549," ",$G549),AllocFactorMatrix,(Z$4+1),FALSE)*$E552</f>
        <v>0</v>
      </c>
      <c r="AA549" s="5">
        <f>VLOOKUP(CONCATENATE($F549," ",$G549),AllocFactorMatrix,(AA$4+1),FALSE)*$E552</f>
        <v>0</v>
      </c>
      <c r="AB549" s="5">
        <f t="shared" si="769"/>
        <v>0</v>
      </c>
      <c r="AC549" s="5">
        <f>VLOOKUP(CONCATENATE($F549," ",$G549),AllocFactorMatrix,(AC$4+1),FALSE)*$E552</f>
        <v>0</v>
      </c>
      <c r="AD549" s="5">
        <f>VLOOKUP(CONCATENATE($F549," ",$G549),AllocFactorMatrix,(AD$4+1),FALSE)*$E552</f>
        <v>0</v>
      </c>
      <c r="AE549" s="5">
        <f>VLOOKUP(CONCATENATE($F549," ",$G549),AllocFactorMatrix,(AE$4+1),FALSE)*$E552</f>
        <v>0</v>
      </c>
    </row>
    <row r="550" spans="4:31" hidden="1" outlineLevel="1">
      <c r="E550" s="48"/>
      <c r="F550" s="167" t="str">
        <f>F552</f>
        <v>CUST_TOTAL</v>
      </c>
      <c r="G550" s="48" t="str">
        <f>$G$13</f>
        <v>ENERGY</v>
      </c>
      <c r="H550" s="4">
        <f t="shared" si="696"/>
        <v>0</v>
      </c>
      <c r="I550" s="5">
        <f t="shared" ref="I550:N550" si="787">VLOOKUP(CONCATENATE($F550," ",$G550),AllocFactorMatrix,(I$4+1),FALSE)*$E552</f>
        <v>0</v>
      </c>
      <c r="J550" s="47">
        <f t="shared" si="787"/>
        <v>0</v>
      </c>
      <c r="K550" s="47">
        <f t="shared" si="787"/>
        <v>0</v>
      </c>
      <c r="L550" s="5">
        <f t="shared" si="787"/>
        <v>0</v>
      </c>
      <c r="M550" s="5">
        <f t="shared" si="787"/>
        <v>0</v>
      </c>
      <c r="N550" s="5">
        <f t="shared" si="787"/>
        <v>0</v>
      </c>
      <c r="O550" s="5">
        <f t="shared" si="780"/>
        <v>0</v>
      </c>
      <c r="P550" s="5">
        <f>VLOOKUP(CONCATENATE($F550," ",$G550),AllocFactorMatrix,(P$4+1),FALSE)*$E552</f>
        <v>0</v>
      </c>
      <c r="Q550" s="5">
        <f>VLOOKUP(CONCATENATE($F550," ",$G550),AllocFactorMatrix,(Q$4+1),FALSE)*$E552</f>
        <v>0</v>
      </c>
      <c r="R550" s="5">
        <f>VLOOKUP(CONCATENATE($F550," ",$G550),AllocFactorMatrix,(R$4+1),FALSE)*$E552</f>
        <v>0</v>
      </c>
      <c r="S550" s="5">
        <f>VLOOKUP(CONCATENATE($F550," ",$G550),AllocFactorMatrix,(S$4+1),FALSE)*$E552</f>
        <v>0</v>
      </c>
      <c r="T550" s="5">
        <f t="shared" si="782"/>
        <v>0</v>
      </c>
      <c r="U550" s="5">
        <f>VLOOKUP(CONCATENATE($F550," ",$G550),AllocFactorMatrix,(U$4+1),FALSE)*$E552</f>
        <v>0</v>
      </c>
      <c r="V550" s="5">
        <f>VLOOKUP(CONCATENATE($F550," ",$G550),AllocFactorMatrix,(V$4+1),FALSE)*$E552</f>
        <v>0</v>
      </c>
      <c r="W550" s="5">
        <f>VLOOKUP(CONCATENATE($F550," ",$G550),AllocFactorMatrix,(W$4+1),FALSE)*$E552</f>
        <v>0</v>
      </c>
      <c r="X550" s="5">
        <f>VLOOKUP(CONCATENATE($F550," ",$G550),AllocFactorMatrix,(X$4+1),FALSE)*$E552</f>
        <v>0</v>
      </c>
      <c r="Y550" s="5">
        <f t="shared" si="783"/>
        <v>0</v>
      </c>
      <c r="Z550" s="5">
        <f>VLOOKUP(CONCATENATE($F550," ",$G550),AllocFactorMatrix,(Z$4+1),FALSE)*$E552</f>
        <v>0</v>
      </c>
      <c r="AA550" s="5">
        <f>VLOOKUP(CONCATENATE($F550," ",$G550),AllocFactorMatrix,(AA$4+1),FALSE)*$E552</f>
        <v>0</v>
      </c>
      <c r="AB550" s="5">
        <f t="shared" si="769"/>
        <v>0</v>
      </c>
      <c r="AC550" s="5">
        <f>VLOOKUP(CONCATENATE($F550," ",$G550),AllocFactorMatrix,(AC$4+1),FALSE)*$E552</f>
        <v>0</v>
      </c>
      <c r="AD550" s="5">
        <f>VLOOKUP(CONCATENATE($F550," ",$G550),AllocFactorMatrix,(AD$4+1),FALSE)*$E552</f>
        <v>0</v>
      </c>
      <c r="AE550" s="5">
        <f>VLOOKUP(CONCATENATE($F550," ",$G550),AllocFactorMatrix,(AE$4+1),FALSE)*$E552</f>
        <v>0</v>
      </c>
    </row>
    <row r="551" spans="4:31" hidden="1" outlineLevel="1">
      <c r="E551" s="48"/>
      <c r="F551" s="167" t="str">
        <f>F552</f>
        <v>CUST_TOTAL</v>
      </c>
      <c r="G551" s="48" t="str">
        <f>$G$14</f>
        <v>CUSTOMER</v>
      </c>
      <c r="H551" s="4">
        <f t="shared" si="696"/>
        <v>-1187.0000000000002</v>
      </c>
      <c r="I551" s="5">
        <f t="shared" ref="I551:N551" si="788">VLOOKUP(CONCATENATE($F551," ",$G551),AllocFactorMatrix,(I$4+1),FALSE)*$E552</f>
        <v>-756.06676446912797</v>
      </c>
      <c r="J551" s="47">
        <f t="shared" si="788"/>
        <v>-0.15265281237645692</v>
      </c>
      <c r="K551" s="47">
        <f t="shared" si="788"/>
        <v>-4.5230462926357608E-2</v>
      </c>
      <c r="L551" s="5">
        <f t="shared" si="788"/>
        <v>-171.42345449089532</v>
      </c>
      <c r="M551" s="5">
        <f t="shared" si="788"/>
        <v>-0.42403558993460255</v>
      </c>
      <c r="N551" s="5">
        <f t="shared" si="788"/>
        <v>-3.3922847194768201E-2</v>
      </c>
      <c r="O551" s="5">
        <f t="shared" si="780"/>
        <v>-171.88141292802467</v>
      </c>
      <c r="P551" s="5">
        <f>VLOOKUP(CONCATENATE($F551," ",$G551),AllocFactorMatrix,(P$4+1),FALSE)*$E552</f>
        <v>-3.0643638632607275</v>
      </c>
      <c r="Q551" s="5">
        <f>VLOOKUP(CONCATENATE($F551," ",$G551),AllocFactorMatrix,(Q$4+1),FALSE)*$E552</f>
        <v>-0.31661324048450323</v>
      </c>
      <c r="R551" s="5">
        <f>VLOOKUP(CONCATENATE($F551," ",$G551),AllocFactorMatrix,(R$4+1),FALSE)*$E552</f>
        <v>-6.7845694389536401E-2</v>
      </c>
      <c r="S551" s="5">
        <f>VLOOKUP(CONCATENATE($F551," ",$G551),AllocFactorMatrix,(S$4+1),FALSE)*$E552</f>
        <v>-5.653807865794701E-3</v>
      </c>
      <c r="T551" s="5">
        <f t="shared" si="782"/>
        <v>-3.4544766060005618</v>
      </c>
      <c r="U551" s="5">
        <f>VLOOKUP(CONCATENATE($F551," ",$G551),AllocFactorMatrix,(U$4+1),FALSE)*$E552</f>
        <v>-2.8269039328973504E-2</v>
      </c>
      <c r="V551" s="5">
        <f>VLOOKUP(CONCATENATE($F551," ",$G551),AllocFactorMatrix,(V$4+1),FALSE)*$E552</f>
        <v>-0.24876754609496682</v>
      </c>
      <c r="W551" s="5">
        <f>VLOOKUP(CONCATENATE($F551," ",$G551),AllocFactorMatrix,(W$4+1),FALSE)*$E552</f>
        <v>-0.10742234945009931</v>
      </c>
      <c r="X551" s="5">
        <f>VLOOKUP(CONCATENATE($F551," ",$G551),AllocFactorMatrix,(X$4+1),FALSE)*$E552</f>
        <v>-2.2615231463178804E-2</v>
      </c>
      <c r="Y551" s="5">
        <f t="shared" si="783"/>
        <v>-0.40707416633721843</v>
      </c>
      <c r="Z551" s="5">
        <f>VLOOKUP(CONCATENATE($F551," ",$G551),AllocFactorMatrix,(Z$4+1),FALSE)*$E552</f>
        <v>-0.86503260346658917</v>
      </c>
      <c r="AA551" s="5">
        <f>VLOOKUP(CONCATENATE($F551," ",$G551),AllocFactorMatrix,(AA$4+1),FALSE)*$E552</f>
        <v>-5.653807865794701E-3</v>
      </c>
      <c r="AB551" s="5">
        <f t="shared" si="769"/>
        <v>-0.87068641133238389</v>
      </c>
      <c r="AC551" s="5">
        <f>VLOOKUP(CONCATENATE($F551," ",$G551),AllocFactorMatrix,(AC$4+1),FALSE)*$E552</f>
        <v>-5.0884270792152304E-2</v>
      </c>
      <c r="AD551" s="5">
        <f>VLOOKUP(CONCATENATE($F551," ",$G551),AllocFactorMatrix,(AD$4+1),FALSE)*$E552</f>
        <v>-253.75985844046355</v>
      </c>
      <c r="AE551" s="5">
        <f>VLOOKUP(CONCATENATE($F551," ",$G551),AllocFactorMatrix,(AE$4+1),FALSE)*$E552</f>
        <v>-0.31095943261870851</v>
      </c>
    </row>
    <row r="552" spans="4:31" collapsed="1">
      <c r="D552" s="48" t="str">
        <f>+D2064</f>
        <v>Adj 48 - Eliminate Tariff Insert Expense</v>
      </c>
      <c r="E552" s="54">
        <f>+ROUND(E2064/8,0)</f>
        <v>-1187</v>
      </c>
      <c r="F552" s="89" t="str">
        <f>+F2064</f>
        <v>CUST_TOTAL</v>
      </c>
      <c r="G552" s="48" t="str">
        <f>$G$15</f>
        <v>TOTAL</v>
      </c>
      <c r="H552" s="4">
        <f t="shared" si="696"/>
        <v>-1187.0000000000002</v>
      </c>
      <c r="I552" s="5">
        <f t="shared" ref="I552:N552" si="789">VLOOKUP(CONCATENATE($F552," ",$G552),AllocFactorMatrix,(I$4+1),FALSE)*$E552</f>
        <v>-756.06676446912797</v>
      </c>
      <c r="J552" s="47">
        <f t="shared" si="789"/>
        <v>-0.15265281237645692</v>
      </c>
      <c r="K552" s="47">
        <f t="shared" si="789"/>
        <v>-4.5230462926357608E-2</v>
      </c>
      <c r="L552" s="5">
        <f t="shared" si="789"/>
        <v>-171.42345449089532</v>
      </c>
      <c r="M552" s="5">
        <f t="shared" si="789"/>
        <v>-0.42403558993460255</v>
      </c>
      <c r="N552" s="5">
        <f t="shared" si="789"/>
        <v>-3.3922847194768201E-2</v>
      </c>
      <c r="O552" s="5">
        <f t="shared" si="780"/>
        <v>-171.88141292802467</v>
      </c>
      <c r="P552" s="5">
        <f>VLOOKUP(CONCATENATE($F552," ",$G552),AllocFactorMatrix,(P$4+1),FALSE)*$E552</f>
        <v>-3.0643638632607275</v>
      </c>
      <c r="Q552" s="5">
        <f>VLOOKUP(CONCATENATE($F552," ",$G552),AllocFactorMatrix,(Q$4+1),FALSE)*$E552</f>
        <v>-0.31661324048450323</v>
      </c>
      <c r="R552" s="5">
        <f>VLOOKUP(CONCATENATE($F552," ",$G552),AllocFactorMatrix,(R$4+1),FALSE)*$E552</f>
        <v>-6.7845694389536401E-2</v>
      </c>
      <c r="S552" s="5">
        <f>VLOOKUP(CONCATENATE($F552," ",$G552),AllocFactorMatrix,(S$4+1),FALSE)*$E552</f>
        <v>-5.653807865794701E-3</v>
      </c>
      <c r="T552" s="5">
        <f t="shared" si="782"/>
        <v>-3.4544766060005618</v>
      </c>
      <c r="U552" s="5">
        <f>VLOOKUP(CONCATENATE($F552," ",$G552),AllocFactorMatrix,(U$4+1),FALSE)*$E552</f>
        <v>-2.8269039328973504E-2</v>
      </c>
      <c r="V552" s="5">
        <f>VLOOKUP(CONCATENATE($F552," ",$G552),AllocFactorMatrix,(V$4+1),FALSE)*$E552</f>
        <v>-0.24876754609496682</v>
      </c>
      <c r="W552" s="5">
        <f>VLOOKUP(CONCATENATE($F552," ",$G552),AllocFactorMatrix,(W$4+1),FALSE)*$E552</f>
        <v>-0.10742234945009931</v>
      </c>
      <c r="X552" s="5">
        <f>VLOOKUP(CONCATENATE($F552," ",$G552),AllocFactorMatrix,(X$4+1),FALSE)*$E552</f>
        <v>-2.2615231463178804E-2</v>
      </c>
      <c r="Y552" s="5">
        <f t="shared" si="783"/>
        <v>-0.40707416633721843</v>
      </c>
      <c r="Z552" s="5">
        <f>VLOOKUP(CONCATENATE($F552," ",$G552),AllocFactorMatrix,(Z$4+1),FALSE)*$E552</f>
        <v>-0.86503260346658917</v>
      </c>
      <c r="AA552" s="5">
        <f>VLOOKUP(CONCATENATE($F552," ",$G552),AllocFactorMatrix,(AA$4+1),FALSE)*$E552</f>
        <v>-5.653807865794701E-3</v>
      </c>
      <c r="AB552" s="5">
        <f t="shared" si="769"/>
        <v>-0.87068641133238389</v>
      </c>
      <c r="AC552" s="5">
        <f>VLOOKUP(CONCATENATE($F552," ",$G552),AllocFactorMatrix,(AC$4+1),FALSE)*$E552</f>
        <v>-5.0884270792152304E-2</v>
      </c>
      <c r="AD552" s="5">
        <f>VLOOKUP(CONCATENATE($F552," ",$G552),AllocFactorMatrix,(AD$4+1),FALSE)*$E552</f>
        <v>-253.75985844046355</v>
      </c>
      <c r="AE552" s="5">
        <f>VLOOKUP(CONCATENATE($F552," ",$G552),AllocFactorMatrix,(AE$4+1),FALSE)*$E552</f>
        <v>-0.31095943261870851</v>
      </c>
    </row>
    <row r="553" spans="4:31" hidden="1" outlineLevel="1">
      <c r="E553" s="51">
        <f t="shared" ref="E553:E559" si="790">+ROUND(E2065/8,0)</f>
        <v>0</v>
      </c>
      <c r="F553" s="167" t="str">
        <f>F560</f>
        <v>PROD_DEMAND</v>
      </c>
      <c r="G553" s="48" t="str">
        <f>$G$8</f>
        <v>PRODUCTION</v>
      </c>
      <c r="H553" s="4">
        <f t="shared" ref="H553:H616" si="791">SUBTOTAL(9,I553:AE553)</f>
        <v>211939.00000000006</v>
      </c>
      <c r="I553" s="5">
        <f t="shared" ref="I553:N553" si="792">VLOOKUP(CONCATENATE($F553," ",$G553),AllocFactorMatrix,(I$4+1),FALSE)*$E560</f>
        <v>108994.06636617964</v>
      </c>
      <c r="J553" s="47">
        <f t="shared" si="792"/>
        <v>24.383841063365853</v>
      </c>
      <c r="K553" s="47">
        <f t="shared" si="792"/>
        <v>42.694367057365255</v>
      </c>
      <c r="L553" s="5">
        <f t="shared" si="792"/>
        <v>25402.971682617339</v>
      </c>
      <c r="M553" s="5">
        <f t="shared" si="792"/>
        <v>353.4820276560219</v>
      </c>
      <c r="N553" s="5">
        <f t="shared" si="792"/>
        <v>49.230752452000864</v>
      </c>
      <c r="O553" s="5">
        <f t="shared" ref="O553:O560" si="793">SUBTOTAL(9,L553:N553)</f>
        <v>25805.684462725359</v>
      </c>
      <c r="P553" s="5">
        <f>VLOOKUP(CONCATENATE($F553," ",$G553),AllocFactorMatrix,(P$4+1),FALSE)*$E560</f>
        <v>15109.502333383423</v>
      </c>
      <c r="Q553" s="5">
        <f>VLOOKUP(CONCATENATE($F553," ",$G553),AllocFactorMatrix,(Q$4+1),FALSE)*$E560</f>
        <v>2711.5358567660378</v>
      </c>
      <c r="R553" s="5">
        <f>VLOOKUP(CONCATENATE($F553," ",$G553),AllocFactorMatrix,(R$4+1),FALSE)*$E560</f>
        <v>549.87180103022615</v>
      </c>
      <c r="S553" s="5">
        <f>VLOOKUP(CONCATENATE($F553," ",$G553),AllocFactorMatrix,(S$4+1),FALSE)*$E560</f>
        <v>20.881132980013767</v>
      </c>
      <c r="T553" s="5">
        <f>SUBTOTAL(9,P553:S553)</f>
        <v>18391.791124159703</v>
      </c>
      <c r="U553" s="5">
        <f>VLOOKUP(CONCATENATE($F553," ",$G553),AllocFactorMatrix,(U$4+1),FALSE)*$E560</f>
        <v>716.6110608754376</v>
      </c>
      <c r="V553" s="5">
        <f>VLOOKUP(CONCATENATE($F553," ",$G553),AllocFactorMatrix,(V$4+1),FALSE)*$E560</f>
        <v>9674.6631285957737</v>
      </c>
      <c r="W553" s="5">
        <f>VLOOKUP(CONCATENATE($F553," ",$G553),AllocFactorMatrix,(W$4+1),FALSE)*$E560</f>
        <v>37001.702768448667</v>
      </c>
      <c r="X553" s="5">
        <f>VLOOKUP(CONCATENATE($F553," ",$G553),AllocFactorMatrix,(X$4+1),FALSE)*$E560</f>
        <v>6703.2016358338788</v>
      </c>
      <c r="Y553" s="5">
        <f>SUBTOTAL(9,U553:X553)</f>
        <v>54096.178593753757</v>
      </c>
      <c r="Z553" s="5">
        <f>VLOOKUP(CONCATENATE($F553," ",$G553),AllocFactorMatrix,(Z$4+1),FALSE)*$E560</f>
        <v>4153.1363401906729</v>
      </c>
      <c r="AA553" s="5">
        <f>VLOOKUP(CONCATENATE($F553," ",$G553),AllocFactorMatrix,(AA$4+1),FALSE)*$E560</f>
        <v>82.948785064982602</v>
      </c>
      <c r="AB553" s="5">
        <f t="shared" ref="AB553:AB560" si="794">SUBTOTAL(9,Z553:AA553)</f>
        <v>4236.0851252556558</v>
      </c>
      <c r="AC553" s="5">
        <f>VLOOKUP(CONCATENATE($F553," ",$G553),AllocFactorMatrix,(AC$4+1),FALSE)*$E560</f>
        <v>54.786587285796614</v>
      </c>
      <c r="AD553" s="5">
        <f>VLOOKUP(CONCATENATE($F553," ",$G553),AllocFactorMatrix,(AD$4+1),FALSE)*$E560</f>
        <v>243.3932141625146</v>
      </c>
      <c r="AE553" s="5">
        <f>VLOOKUP(CONCATENATE($F553," ",$G553),AllocFactorMatrix,(AE$4+1),FALSE)*$E560</f>
        <v>49.93631835684932</v>
      </c>
    </row>
    <row r="554" spans="4:31" hidden="1" outlineLevel="1">
      <c r="E554" s="51">
        <f t="shared" si="790"/>
        <v>0</v>
      </c>
      <c r="F554" s="167" t="str">
        <f>F560</f>
        <v>PROD_DEMAND</v>
      </c>
      <c r="G554" s="48" t="str">
        <f>$G$9</f>
        <v>BULKTRAN</v>
      </c>
      <c r="H554" s="4">
        <f t="shared" si="791"/>
        <v>0</v>
      </c>
      <c r="I554" s="5">
        <f t="shared" ref="I554:N554" si="795">VLOOKUP(CONCATENATE($F554," ",$G554),AllocFactorMatrix,(I$4+1),FALSE)*$E560</f>
        <v>0</v>
      </c>
      <c r="J554" s="47">
        <f t="shared" si="795"/>
        <v>0</v>
      </c>
      <c r="K554" s="47">
        <f t="shared" si="795"/>
        <v>0</v>
      </c>
      <c r="L554" s="5">
        <f t="shared" si="795"/>
        <v>0</v>
      </c>
      <c r="M554" s="5">
        <f t="shared" si="795"/>
        <v>0</v>
      </c>
      <c r="N554" s="5">
        <f t="shared" si="795"/>
        <v>0</v>
      </c>
      <c r="O554" s="5">
        <f t="shared" si="793"/>
        <v>0</v>
      </c>
      <c r="P554" s="5">
        <f>VLOOKUP(CONCATENATE($F554," ",$G554),AllocFactorMatrix,(P$4+1),FALSE)*$E560</f>
        <v>0</v>
      </c>
      <c r="Q554" s="5">
        <f>VLOOKUP(CONCATENATE($F554," ",$G554),AllocFactorMatrix,(Q$4+1),FALSE)*$E560</f>
        <v>0</v>
      </c>
      <c r="R554" s="5">
        <f>VLOOKUP(CONCATENATE($F554," ",$G554),AllocFactorMatrix,(R$4+1),FALSE)*$E560</f>
        <v>0</v>
      </c>
      <c r="S554" s="5">
        <f>VLOOKUP(CONCATENATE($F554," ",$G554),AllocFactorMatrix,(S$4+1),FALSE)*$E560</f>
        <v>0</v>
      </c>
      <c r="T554" s="5">
        <f t="shared" ref="T554:T560" si="796">SUBTOTAL(9,P554:S554)</f>
        <v>0</v>
      </c>
      <c r="U554" s="5">
        <f>VLOOKUP(CONCATENATE($F554," ",$G554),AllocFactorMatrix,(U$4+1),FALSE)*$E560</f>
        <v>0</v>
      </c>
      <c r="V554" s="5">
        <f>VLOOKUP(CONCATENATE($F554," ",$G554),AllocFactorMatrix,(V$4+1),FALSE)*$E560</f>
        <v>0</v>
      </c>
      <c r="W554" s="5">
        <f>VLOOKUP(CONCATENATE($F554," ",$G554),AllocFactorMatrix,(W$4+1),FALSE)*$E560</f>
        <v>0</v>
      </c>
      <c r="X554" s="5">
        <f>VLOOKUP(CONCATENATE($F554," ",$G554),AllocFactorMatrix,(X$4+1),FALSE)*$E560</f>
        <v>0</v>
      </c>
      <c r="Y554" s="5">
        <f t="shared" ref="Y554:Y560" si="797">SUBTOTAL(9,U554:X554)</f>
        <v>0</v>
      </c>
      <c r="Z554" s="5">
        <f>VLOOKUP(CONCATENATE($F554," ",$G554),AllocFactorMatrix,(Z$4+1),FALSE)*$E560</f>
        <v>0</v>
      </c>
      <c r="AA554" s="5">
        <f>VLOOKUP(CONCATENATE($F554," ",$G554),AllocFactorMatrix,(AA$4+1),FALSE)*$E560</f>
        <v>0</v>
      </c>
      <c r="AB554" s="5">
        <f t="shared" si="794"/>
        <v>0</v>
      </c>
      <c r="AC554" s="5">
        <f>VLOOKUP(CONCATENATE($F554," ",$G554),AllocFactorMatrix,(AC$4+1),FALSE)*$E560</f>
        <v>0</v>
      </c>
      <c r="AD554" s="5">
        <f>VLOOKUP(CONCATENATE($F554," ",$G554),AllocFactorMatrix,(AD$4+1),FALSE)*$E560</f>
        <v>0</v>
      </c>
      <c r="AE554" s="5">
        <f>VLOOKUP(CONCATENATE($F554," ",$G554),AllocFactorMatrix,(AE$4+1),FALSE)*$E560</f>
        <v>0</v>
      </c>
    </row>
    <row r="555" spans="4:31" hidden="1" outlineLevel="1">
      <c r="E555" s="51">
        <f t="shared" si="790"/>
        <v>0</v>
      </c>
      <c r="F555" s="167" t="str">
        <f>F560</f>
        <v>PROD_DEMAND</v>
      </c>
      <c r="G555" s="48" t="str">
        <f>$G$10</f>
        <v>SUBTRAN</v>
      </c>
      <c r="H555" s="4">
        <f t="shared" si="791"/>
        <v>0</v>
      </c>
      <c r="I555" s="5">
        <f t="shared" ref="I555:N555" si="798">VLOOKUP(CONCATENATE($F555," ",$G555),AllocFactorMatrix,(I$4+1),FALSE)*$E560</f>
        <v>0</v>
      </c>
      <c r="J555" s="47">
        <f t="shared" si="798"/>
        <v>0</v>
      </c>
      <c r="K555" s="47">
        <f t="shared" si="798"/>
        <v>0</v>
      </c>
      <c r="L555" s="5">
        <f t="shared" si="798"/>
        <v>0</v>
      </c>
      <c r="M555" s="5">
        <f t="shared" si="798"/>
        <v>0</v>
      </c>
      <c r="N555" s="5">
        <f t="shared" si="798"/>
        <v>0</v>
      </c>
      <c r="O555" s="5">
        <f t="shared" si="793"/>
        <v>0</v>
      </c>
      <c r="P555" s="5">
        <f>VLOOKUP(CONCATENATE($F555," ",$G555),AllocFactorMatrix,(P$4+1),FALSE)*$E560</f>
        <v>0</v>
      </c>
      <c r="Q555" s="5">
        <f>VLOOKUP(CONCATENATE($F555," ",$G555),AllocFactorMatrix,(Q$4+1),FALSE)*$E560</f>
        <v>0</v>
      </c>
      <c r="R555" s="5">
        <f>VLOOKUP(CONCATENATE($F555," ",$G555),AllocFactorMatrix,(R$4+1),FALSE)*$E560</f>
        <v>0</v>
      </c>
      <c r="S555" s="5">
        <f>VLOOKUP(CONCATENATE($F555," ",$G555),AllocFactorMatrix,(S$4+1),FALSE)*$E560</f>
        <v>0</v>
      </c>
      <c r="T555" s="5">
        <f t="shared" si="796"/>
        <v>0</v>
      </c>
      <c r="U555" s="5">
        <f>VLOOKUP(CONCATENATE($F555," ",$G555),AllocFactorMatrix,(U$4+1),FALSE)*$E560</f>
        <v>0</v>
      </c>
      <c r="V555" s="5">
        <f>VLOOKUP(CONCATENATE($F555," ",$G555),AllocFactorMatrix,(V$4+1),FALSE)*$E560</f>
        <v>0</v>
      </c>
      <c r="W555" s="5">
        <f>VLOOKUP(CONCATENATE($F555," ",$G555),AllocFactorMatrix,(W$4+1),FALSE)*$E560</f>
        <v>0</v>
      </c>
      <c r="X555" s="5">
        <f>VLOOKUP(CONCATENATE($F555," ",$G555),AllocFactorMatrix,(X$4+1),FALSE)*$E560</f>
        <v>0</v>
      </c>
      <c r="Y555" s="5">
        <f t="shared" si="797"/>
        <v>0</v>
      </c>
      <c r="Z555" s="5">
        <f>VLOOKUP(CONCATENATE($F555," ",$G555),AllocFactorMatrix,(Z$4+1),FALSE)*$E560</f>
        <v>0</v>
      </c>
      <c r="AA555" s="5">
        <f>VLOOKUP(CONCATENATE($F555," ",$G555),AllocFactorMatrix,(AA$4+1),FALSE)*$E560</f>
        <v>0</v>
      </c>
      <c r="AB555" s="5">
        <f t="shared" si="794"/>
        <v>0</v>
      </c>
      <c r="AC555" s="5">
        <f>VLOOKUP(CONCATENATE($F555," ",$G555),AllocFactorMatrix,(AC$4+1),FALSE)*$E560</f>
        <v>0</v>
      </c>
      <c r="AD555" s="5">
        <f>VLOOKUP(CONCATENATE($F555," ",$G555),AllocFactorMatrix,(AD$4+1),FALSE)*$E560</f>
        <v>0</v>
      </c>
      <c r="AE555" s="5">
        <f>VLOOKUP(CONCATENATE($F555," ",$G555),AllocFactorMatrix,(AE$4+1),FALSE)*$E560</f>
        <v>0</v>
      </c>
    </row>
    <row r="556" spans="4:31" hidden="1" outlineLevel="1">
      <c r="E556" s="51">
        <f t="shared" si="790"/>
        <v>0</v>
      </c>
      <c r="F556" s="167" t="str">
        <f>F560</f>
        <v>PROD_DEMAND</v>
      </c>
      <c r="G556" s="48" t="str">
        <f>$G$11</f>
        <v>DISTPRI</v>
      </c>
      <c r="H556" s="4">
        <f t="shared" si="791"/>
        <v>0</v>
      </c>
      <c r="I556" s="5">
        <f t="shared" ref="I556:N556" si="799">VLOOKUP(CONCATENATE($F556," ",$G556),AllocFactorMatrix,(I$4+1),FALSE)*$E560</f>
        <v>0</v>
      </c>
      <c r="J556" s="47">
        <f t="shared" si="799"/>
        <v>0</v>
      </c>
      <c r="K556" s="47">
        <f t="shared" si="799"/>
        <v>0</v>
      </c>
      <c r="L556" s="5">
        <f t="shared" si="799"/>
        <v>0</v>
      </c>
      <c r="M556" s="5">
        <f t="shared" si="799"/>
        <v>0</v>
      </c>
      <c r="N556" s="5">
        <f t="shared" si="799"/>
        <v>0</v>
      </c>
      <c r="O556" s="5">
        <f t="shared" si="793"/>
        <v>0</v>
      </c>
      <c r="P556" s="5">
        <f>VLOOKUP(CONCATENATE($F556," ",$G556),AllocFactorMatrix,(P$4+1),FALSE)*$E560</f>
        <v>0</v>
      </c>
      <c r="Q556" s="5">
        <f>VLOOKUP(CONCATENATE($F556," ",$G556),AllocFactorMatrix,(Q$4+1),FALSE)*$E560</f>
        <v>0</v>
      </c>
      <c r="R556" s="5">
        <f>VLOOKUP(CONCATENATE($F556," ",$G556),AllocFactorMatrix,(R$4+1),FALSE)*$E560</f>
        <v>0</v>
      </c>
      <c r="S556" s="5">
        <f>VLOOKUP(CONCATENATE($F556," ",$G556),AllocFactorMatrix,(S$4+1),FALSE)*$E560</f>
        <v>0</v>
      </c>
      <c r="T556" s="5">
        <f t="shared" si="796"/>
        <v>0</v>
      </c>
      <c r="U556" s="5">
        <f>VLOOKUP(CONCATENATE($F556," ",$G556),AllocFactorMatrix,(U$4+1),FALSE)*$E560</f>
        <v>0</v>
      </c>
      <c r="V556" s="5">
        <f>VLOOKUP(CONCATENATE($F556," ",$G556),AllocFactorMatrix,(V$4+1),FALSE)*$E560</f>
        <v>0</v>
      </c>
      <c r="W556" s="5">
        <f>VLOOKUP(CONCATENATE($F556," ",$G556),AllocFactorMatrix,(W$4+1),FALSE)*$E560</f>
        <v>0</v>
      </c>
      <c r="X556" s="5">
        <f>VLOOKUP(CONCATENATE($F556," ",$G556),AllocFactorMatrix,(X$4+1),FALSE)*$E560</f>
        <v>0</v>
      </c>
      <c r="Y556" s="5">
        <f t="shared" si="797"/>
        <v>0</v>
      </c>
      <c r="Z556" s="5">
        <f>VLOOKUP(CONCATENATE($F556," ",$G556),AllocFactorMatrix,(Z$4+1),FALSE)*$E560</f>
        <v>0</v>
      </c>
      <c r="AA556" s="5">
        <f>VLOOKUP(CONCATENATE($F556," ",$G556),AllocFactorMatrix,(AA$4+1),FALSE)*$E560</f>
        <v>0</v>
      </c>
      <c r="AB556" s="5">
        <f t="shared" si="794"/>
        <v>0</v>
      </c>
      <c r="AC556" s="5">
        <f>VLOOKUP(CONCATENATE($F556," ",$G556),AllocFactorMatrix,(AC$4+1),FALSE)*$E560</f>
        <v>0</v>
      </c>
      <c r="AD556" s="5">
        <f>VLOOKUP(CONCATENATE($F556," ",$G556),AllocFactorMatrix,(AD$4+1),FALSE)*$E560</f>
        <v>0</v>
      </c>
      <c r="AE556" s="5">
        <f>VLOOKUP(CONCATENATE($F556," ",$G556),AllocFactorMatrix,(AE$4+1),FALSE)*$E560</f>
        <v>0</v>
      </c>
    </row>
    <row r="557" spans="4:31" hidden="1" outlineLevel="1">
      <c r="E557" s="51">
        <f t="shared" si="790"/>
        <v>0</v>
      </c>
      <c r="F557" s="167" t="str">
        <f>F560</f>
        <v>PROD_DEMAND</v>
      </c>
      <c r="G557" s="48" t="str">
        <f>$G$12</f>
        <v>DISTSEC</v>
      </c>
      <c r="H557" s="4">
        <f t="shared" si="791"/>
        <v>0</v>
      </c>
      <c r="I557" s="5">
        <f t="shared" ref="I557:N557" si="800">VLOOKUP(CONCATENATE($F557," ",$G557),AllocFactorMatrix,(I$4+1),FALSE)*$E560</f>
        <v>0</v>
      </c>
      <c r="J557" s="47">
        <f t="shared" si="800"/>
        <v>0</v>
      </c>
      <c r="K557" s="47">
        <f t="shared" si="800"/>
        <v>0</v>
      </c>
      <c r="L557" s="5">
        <f t="shared" si="800"/>
        <v>0</v>
      </c>
      <c r="M557" s="5">
        <f t="shared" si="800"/>
        <v>0</v>
      </c>
      <c r="N557" s="5">
        <f t="shared" si="800"/>
        <v>0</v>
      </c>
      <c r="O557" s="5">
        <f t="shared" si="793"/>
        <v>0</v>
      </c>
      <c r="P557" s="5">
        <f>VLOOKUP(CONCATENATE($F557," ",$G557),AllocFactorMatrix,(P$4+1),FALSE)*$E560</f>
        <v>0</v>
      </c>
      <c r="Q557" s="5">
        <f>VLOOKUP(CONCATENATE($F557," ",$G557),AllocFactorMatrix,(Q$4+1),FALSE)*$E560</f>
        <v>0</v>
      </c>
      <c r="R557" s="5">
        <f>VLOOKUP(CONCATENATE($F557," ",$G557),AllocFactorMatrix,(R$4+1),FALSE)*$E560</f>
        <v>0</v>
      </c>
      <c r="S557" s="5">
        <f>VLOOKUP(CONCATENATE($F557," ",$G557),AllocFactorMatrix,(S$4+1),FALSE)*$E560</f>
        <v>0</v>
      </c>
      <c r="T557" s="5">
        <f t="shared" si="796"/>
        <v>0</v>
      </c>
      <c r="U557" s="5">
        <f>VLOOKUP(CONCATENATE($F557," ",$G557),AllocFactorMatrix,(U$4+1),FALSE)*$E560</f>
        <v>0</v>
      </c>
      <c r="V557" s="5">
        <f>VLOOKUP(CONCATENATE($F557," ",$G557),AllocFactorMatrix,(V$4+1),FALSE)*$E560</f>
        <v>0</v>
      </c>
      <c r="W557" s="5">
        <f>VLOOKUP(CONCATENATE($F557," ",$G557),AllocFactorMatrix,(W$4+1),FALSE)*$E560</f>
        <v>0</v>
      </c>
      <c r="X557" s="5">
        <f>VLOOKUP(CONCATENATE($F557," ",$G557),AllocFactorMatrix,(X$4+1),FALSE)*$E560</f>
        <v>0</v>
      </c>
      <c r="Y557" s="5">
        <f t="shared" si="797"/>
        <v>0</v>
      </c>
      <c r="Z557" s="5">
        <f>VLOOKUP(CONCATENATE($F557," ",$G557),AllocFactorMatrix,(Z$4+1),FALSE)*$E560</f>
        <v>0</v>
      </c>
      <c r="AA557" s="5">
        <f>VLOOKUP(CONCATENATE($F557," ",$G557),AllocFactorMatrix,(AA$4+1),FALSE)*$E560</f>
        <v>0</v>
      </c>
      <c r="AB557" s="5">
        <f t="shared" si="794"/>
        <v>0</v>
      </c>
      <c r="AC557" s="5">
        <f>VLOOKUP(CONCATENATE($F557," ",$G557),AllocFactorMatrix,(AC$4+1),FALSE)*$E560</f>
        <v>0</v>
      </c>
      <c r="AD557" s="5">
        <f>VLOOKUP(CONCATENATE($F557," ",$G557),AllocFactorMatrix,(AD$4+1),FALSE)*$E560</f>
        <v>0</v>
      </c>
      <c r="AE557" s="5">
        <f>VLOOKUP(CONCATENATE($F557," ",$G557),AllocFactorMatrix,(AE$4+1),FALSE)*$E560</f>
        <v>0</v>
      </c>
    </row>
    <row r="558" spans="4:31" hidden="1" outlineLevel="1">
      <c r="E558" s="51">
        <f t="shared" si="790"/>
        <v>0</v>
      </c>
      <c r="F558" s="167" t="str">
        <f>F560</f>
        <v>PROD_DEMAND</v>
      </c>
      <c r="G558" s="48" t="str">
        <f>$G$13</f>
        <v>ENERGY</v>
      </c>
      <c r="H558" s="4">
        <f t="shared" si="791"/>
        <v>0</v>
      </c>
      <c r="I558" s="5">
        <f t="shared" ref="I558:N558" si="801">VLOOKUP(CONCATENATE($F558," ",$G558),AllocFactorMatrix,(I$4+1),FALSE)*$E560</f>
        <v>0</v>
      </c>
      <c r="J558" s="47">
        <f t="shared" si="801"/>
        <v>0</v>
      </c>
      <c r="K558" s="47">
        <f t="shared" si="801"/>
        <v>0</v>
      </c>
      <c r="L558" s="5">
        <f t="shared" si="801"/>
        <v>0</v>
      </c>
      <c r="M558" s="5">
        <f t="shared" si="801"/>
        <v>0</v>
      </c>
      <c r="N558" s="5">
        <f t="shared" si="801"/>
        <v>0</v>
      </c>
      <c r="O558" s="5">
        <f t="shared" si="793"/>
        <v>0</v>
      </c>
      <c r="P558" s="5">
        <f>VLOOKUP(CONCATENATE($F558," ",$G558),AllocFactorMatrix,(P$4+1),FALSE)*$E560</f>
        <v>0</v>
      </c>
      <c r="Q558" s="5">
        <f>VLOOKUP(CONCATENATE($F558," ",$G558),AllocFactorMatrix,(Q$4+1),FALSE)*$E560</f>
        <v>0</v>
      </c>
      <c r="R558" s="5">
        <f>VLOOKUP(CONCATENATE($F558," ",$G558),AllocFactorMatrix,(R$4+1),FALSE)*$E560</f>
        <v>0</v>
      </c>
      <c r="S558" s="5">
        <f>VLOOKUP(CONCATENATE($F558," ",$G558),AllocFactorMatrix,(S$4+1),FALSE)*$E560</f>
        <v>0</v>
      </c>
      <c r="T558" s="5">
        <f t="shared" si="796"/>
        <v>0</v>
      </c>
      <c r="U558" s="5">
        <f>VLOOKUP(CONCATENATE($F558," ",$G558),AllocFactorMatrix,(U$4+1),FALSE)*$E560</f>
        <v>0</v>
      </c>
      <c r="V558" s="5">
        <f>VLOOKUP(CONCATENATE($F558," ",$G558),AllocFactorMatrix,(V$4+1),FALSE)*$E560</f>
        <v>0</v>
      </c>
      <c r="W558" s="5">
        <f>VLOOKUP(CONCATENATE($F558," ",$G558),AllocFactorMatrix,(W$4+1),FALSE)*$E560</f>
        <v>0</v>
      </c>
      <c r="X558" s="5">
        <f>VLOOKUP(CONCATENATE($F558," ",$G558),AllocFactorMatrix,(X$4+1),FALSE)*$E560</f>
        <v>0</v>
      </c>
      <c r="Y558" s="5">
        <f t="shared" si="797"/>
        <v>0</v>
      </c>
      <c r="Z558" s="5">
        <f>VLOOKUP(CONCATENATE($F558," ",$G558),AllocFactorMatrix,(Z$4+1),FALSE)*$E560</f>
        <v>0</v>
      </c>
      <c r="AA558" s="5">
        <f>VLOOKUP(CONCATENATE($F558," ",$G558),AllocFactorMatrix,(AA$4+1),FALSE)*$E560</f>
        <v>0</v>
      </c>
      <c r="AB558" s="5">
        <f t="shared" si="794"/>
        <v>0</v>
      </c>
      <c r="AC558" s="5">
        <f>VLOOKUP(CONCATENATE($F558," ",$G558),AllocFactorMatrix,(AC$4+1),FALSE)*$E560</f>
        <v>0</v>
      </c>
      <c r="AD558" s="5">
        <f>VLOOKUP(CONCATENATE($F558," ",$G558),AllocFactorMatrix,(AD$4+1),FALSE)*$E560</f>
        <v>0</v>
      </c>
      <c r="AE558" s="5">
        <f>VLOOKUP(CONCATENATE($F558," ",$G558),AllocFactorMatrix,(AE$4+1),FALSE)*$E560</f>
        <v>0</v>
      </c>
    </row>
    <row r="559" spans="4:31" hidden="1" outlineLevel="1">
      <c r="E559" s="51">
        <f t="shared" si="790"/>
        <v>0</v>
      </c>
      <c r="F559" s="167" t="str">
        <f>F560</f>
        <v>PROD_DEMAND</v>
      </c>
      <c r="G559" s="48" t="str">
        <f>$G$14</f>
        <v>CUSTOMER</v>
      </c>
      <c r="H559" s="4">
        <f t="shared" si="791"/>
        <v>0</v>
      </c>
      <c r="I559" s="5">
        <f t="shared" ref="I559:N559" si="802">VLOOKUP(CONCATENATE($F559," ",$G559),AllocFactorMatrix,(I$4+1),FALSE)*$E560</f>
        <v>0</v>
      </c>
      <c r="J559" s="47">
        <f t="shared" si="802"/>
        <v>0</v>
      </c>
      <c r="K559" s="47">
        <f t="shared" si="802"/>
        <v>0</v>
      </c>
      <c r="L559" s="5">
        <f t="shared" si="802"/>
        <v>0</v>
      </c>
      <c r="M559" s="5">
        <f t="shared" si="802"/>
        <v>0</v>
      </c>
      <c r="N559" s="5">
        <f t="shared" si="802"/>
        <v>0</v>
      </c>
      <c r="O559" s="5">
        <f t="shared" si="793"/>
        <v>0</v>
      </c>
      <c r="P559" s="5">
        <f>VLOOKUP(CONCATENATE($F559," ",$G559),AllocFactorMatrix,(P$4+1),FALSE)*$E560</f>
        <v>0</v>
      </c>
      <c r="Q559" s="5">
        <f>VLOOKUP(CONCATENATE($F559," ",$G559),AllocFactorMatrix,(Q$4+1),FALSE)*$E560</f>
        <v>0</v>
      </c>
      <c r="R559" s="5">
        <f>VLOOKUP(CONCATENATE($F559," ",$G559),AllocFactorMatrix,(R$4+1),FALSE)*$E560</f>
        <v>0</v>
      </c>
      <c r="S559" s="5">
        <f>VLOOKUP(CONCATENATE($F559," ",$G559),AllocFactorMatrix,(S$4+1),FALSE)*$E560</f>
        <v>0</v>
      </c>
      <c r="T559" s="5">
        <f t="shared" si="796"/>
        <v>0</v>
      </c>
      <c r="U559" s="5">
        <f>VLOOKUP(CONCATENATE($F559," ",$G559),AllocFactorMatrix,(U$4+1),FALSE)*$E560</f>
        <v>0</v>
      </c>
      <c r="V559" s="5">
        <f>VLOOKUP(CONCATENATE($F559," ",$G559),AllocFactorMatrix,(V$4+1),FALSE)*$E560</f>
        <v>0</v>
      </c>
      <c r="W559" s="5">
        <f>VLOOKUP(CONCATENATE($F559," ",$G559),AllocFactorMatrix,(W$4+1),FALSE)*$E560</f>
        <v>0</v>
      </c>
      <c r="X559" s="5">
        <f>VLOOKUP(CONCATENATE($F559," ",$G559),AllocFactorMatrix,(X$4+1),FALSE)*$E560</f>
        <v>0</v>
      </c>
      <c r="Y559" s="5">
        <f t="shared" si="797"/>
        <v>0</v>
      </c>
      <c r="Z559" s="5">
        <f>VLOOKUP(CONCATENATE($F559," ",$G559),AllocFactorMatrix,(Z$4+1),FALSE)*$E560</f>
        <v>0</v>
      </c>
      <c r="AA559" s="5">
        <f>VLOOKUP(CONCATENATE($F559," ",$G559),AllocFactorMatrix,(AA$4+1),FALSE)*$E560</f>
        <v>0</v>
      </c>
      <c r="AB559" s="5">
        <f t="shared" si="794"/>
        <v>0</v>
      </c>
      <c r="AC559" s="5">
        <f>VLOOKUP(CONCATENATE($F559," ",$G559),AllocFactorMatrix,(AC$4+1),FALSE)*$E560</f>
        <v>0</v>
      </c>
      <c r="AD559" s="5">
        <f>VLOOKUP(CONCATENATE($F559," ",$G559),AllocFactorMatrix,(AD$4+1),FALSE)*$E560</f>
        <v>0</v>
      </c>
      <c r="AE559" s="5">
        <f>VLOOKUP(CONCATENATE($F559," ",$G559),AllocFactorMatrix,(AE$4+1),FALSE)*$E560</f>
        <v>0</v>
      </c>
    </row>
    <row r="560" spans="4:31" collapsed="1">
      <c r="D560" s="48" t="str">
        <f>+D2072</f>
        <v>Adj 49 - Rockport UPA Demand Expense</v>
      </c>
      <c r="E560" s="54">
        <f>+ROUND(E2072/8,0)</f>
        <v>211939</v>
      </c>
      <c r="F560" s="88" t="str">
        <f>+F2072</f>
        <v>PROD_DEMAND</v>
      </c>
      <c r="G560" s="48" t="str">
        <f>$G$15</f>
        <v>TOTAL</v>
      </c>
      <c r="H560" s="4">
        <f t="shared" si="791"/>
        <v>211939.00000000006</v>
      </c>
      <c r="I560" s="5">
        <f t="shared" ref="I560:N560" si="803">VLOOKUP(CONCATENATE($F560," ",$G560),AllocFactorMatrix,(I$4+1),FALSE)*$E560</f>
        <v>108994.06636617964</v>
      </c>
      <c r="J560" s="47">
        <f t="shared" si="803"/>
        <v>24.383841063365853</v>
      </c>
      <c r="K560" s="47">
        <f t="shared" si="803"/>
        <v>42.694367057365255</v>
      </c>
      <c r="L560" s="5">
        <f t="shared" si="803"/>
        <v>25402.971682617339</v>
      </c>
      <c r="M560" s="5">
        <f t="shared" si="803"/>
        <v>353.4820276560219</v>
      </c>
      <c r="N560" s="5">
        <f t="shared" si="803"/>
        <v>49.230752452000864</v>
      </c>
      <c r="O560" s="5">
        <f t="shared" si="793"/>
        <v>25805.684462725359</v>
      </c>
      <c r="P560" s="5">
        <f>VLOOKUP(CONCATENATE($F560," ",$G560),AllocFactorMatrix,(P$4+1),FALSE)*$E560</f>
        <v>15109.502333383423</v>
      </c>
      <c r="Q560" s="5">
        <f>VLOOKUP(CONCATENATE($F560," ",$G560),AllocFactorMatrix,(Q$4+1),FALSE)*$E560</f>
        <v>2711.5358567660378</v>
      </c>
      <c r="R560" s="5">
        <f>VLOOKUP(CONCATENATE($F560," ",$G560),AllocFactorMatrix,(R$4+1),FALSE)*$E560</f>
        <v>549.87180103022615</v>
      </c>
      <c r="S560" s="5">
        <f>VLOOKUP(CONCATENATE($F560," ",$G560),AllocFactorMatrix,(S$4+1),FALSE)*$E560</f>
        <v>20.881132980013767</v>
      </c>
      <c r="T560" s="5">
        <f t="shared" si="796"/>
        <v>18391.791124159703</v>
      </c>
      <c r="U560" s="5">
        <f>VLOOKUP(CONCATENATE($F560," ",$G560),AllocFactorMatrix,(U$4+1),FALSE)*$E560</f>
        <v>716.6110608754376</v>
      </c>
      <c r="V560" s="5">
        <f>VLOOKUP(CONCATENATE($F560," ",$G560),AllocFactorMatrix,(V$4+1),FALSE)*$E560</f>
        <v>9674.6631285957737</v>
      </c>
      <c r="W560" s="5">
        <f>VLOOKUP(CONCATENATE($F560," ",$G560),AllocFactorMatrix,(W$4+1),FALSE)*$E560</f>
        <v>37001.702768448667</v>
      </c>
      <c r="X560" s="5">
        <f>VLOOKUP(CONCATENATE($F560," ",$G560),AllocFactorMatrix,(X$4+1),FALSE)*$E560</f>
        <v>6703.2016358338788</v>
      </c>
      <c r="Y560" s="5">
        <f t="shared" si="797"/>
        <v>54096.178593753757</v>
      </c>
      <c r="Z560" s="5">
        <f>VLOOKUP(CONCATENATE($F560," ",$G560),AllocFactorMatrix,(Z$4+1),FALSE)*$E560</f>
        <v>4153.1363401906729</v>
      </c>
      <c r="AA560" s="5">
        <f>VLOOKUP(CONCATENATE($F560," ",$G560),AllocFactorMatrix,(AA$4+1),FALSE)*$E560</f>
        <v>82.948785064982602</v>
      </c>
      <c r="AB560" s="5">
        <f t="shared" si="794"/>
        <v>4236.0851252556558</v>
      </c>
      <c r="AC560" s="5">
        <f>VLOOKUP(CONCATENATE($F560," ",$G560),AllocFactorMatrix,(AC$4+1),FALSE)*$E560</f>
        <v>54.786587285796614</v>
      </c>
      <c r="AD560" s="5">
        <f>VLOOKUP(CONCATENATE($F560," ",$G560),AllocFactorMatrix,(AD$4+1),FALSE)*$E560</f>
        <v>243.3932141625146</v>
      </c>
      <c r="AE560" s="5">
        <f>VLOOKUP(CONCATENATE($F560," ",$G560),AllocFactorMatrix,(AE$4+1),FALSE)*$E560</f>
        <v>49.93631835684932</v>
      </c>
    </row>
    <row r="561" spans="4:31" hidden="1" outlineLevel="1">
      <c r="E561" s="48"/>
      <c r="F561" s="167" t="str">
        <f>F568</f>
        <v>PROD_DEMAND</v>
      </c>
      <c r="G561" s="48" t="str">
        <f>$G$8</f>
        <v>PRODUCTION</v>
      </c>
      <c r="H561" s="4">
        <f t="shared" si="791"/>
        <v>6441</v>
      </c>
      <c r="I561" s="5">
        <f t="shared" ref="I561:N561" si="804">VLOOKUP(CONCATENATE($F561," ",$G561),AllocFactorMatrix,(I$4+1),FALSE)*$E568</f>
        <v>3312.419052012905</v>
      </c>
      <c r="J561" s="47">
        <f t="shared" si="804"/>
        <v>0.74104492466766125</v>
      </c>
      <c r="K561" s="47">
        <f t="shared" si="804"/>
        <v>1.2975168242583461</v>
      </c>
      <c r="L561" s="5">
        <f t="shared" si="804"/>
        <v>772.01713987391793</v>
      </c>
      <c r="M561" s="5">
        <f t="shared" si="804"/>
        <v>10.74260867576254</v>
      </c>
      <c r="N561" s="5">
        <f t="shared" si="804"/>
        <v>1.4961629362379627</v>
      </c>
      <c r="O561" s="5">
        <f t="shared" ref="O561:O568" si="805">SUBTOTAL(9,L561:N561)</f>
        <v>784.25591148591843</v>
      </c>
      <c r="P561" s="5">
        <f>VLOOKUP(CONCATENATE($F561," ",$G561),AllocFactorMatrix,(P$4+1),FALSE)*$E568</f>
        <v>459.19016570486144</v>
      </c>
      <c r="Q561" s="5">
        <f>VLOOKUP(CONCATENATE($F561," ",$G561),AllocFactorMatrix,(Q$4+1),FALSE)*$E568</f>
        <v>82.405798146778309</v>
      </c>
      <c r="R561" s="5">
        <f>VLOOKUP(CONCATENATE($F561," ",$G561),AllocFactorMatrix,(R$4+1),FALSE)*$E568</f>
        <v>16.711054928237306</v>
      </c>
      <c r="S561" s="5">
        <f>VLOOKUP(CONCATENATE($F561," ",$G561),AllocFactorMatrix,(S$4+1),FALSE)*$E568</f>
        <v>0.6345947537936325</v>
      </c>
      <c r="T561" s="5">
        <f>SUBTOTAL(9,P561:S561)</f>
        <v>558.94161353367076</v>
      </c>
      <c r="U561" s="5">
        <f>VLOOKUP(CONCATENATE($F561," ",$G561),AllocFactorMatrix,(U$4+1),FALSE)*$E568</f>
        <v>21.778397761142092</v>
      </c>
      <c r="V561" s="5">
        <f>VLOOKUP(CONCATENATE($F561," ",$G561),AllocFactorMatrix,(V$4+1),FALSE)*$E568</f>
        <v>294.02094570270395</v>
      </c>
      <c r="W561" s="5">
        <f>VLOOKUP(CONCATENATE($F561," ",$G561),AllocFactorMatrix,(W$4+1),FALSE)*$E568</f>
        <v>1124.512088532917</v>
      </c>
      <c r="X561" s="5">
        <f>VLOOKUP(CONCATENATE($F561," ",$G561),AllocFactorMatrix,(X$4+1),FALSE)*$E568</f>
        <v>203.71579433896554</v>
      </c>
      <c r="Y561" s="5">
        <f>SUBTOTAL(9,U561:X561)</f>
        <v>1644.0272263357285</v>
      </c>
      <c r="Z561" s="5">
        <f>VLOOKUP(CONCATENATE($F561," ",$G561),AllocFactorMatrix,(Z$4+1),FALSE)*$E568</f>
        <v>126.21721895058543</v>
      </c>
      <c r="AA561" s="5">
        <f>VLOOKUP(CONCATENATE($F561," ",$G561),AllocFactorMatrix,(AA$4+1),FALSE)*$E568</f>
        <v>2.5208815961364017</v>
      </c>
      <c r="AB561" s="5">
        <f t="shared" ref="AB561:AB576" si="806">SUBTOTAL(9,Z561:AA561)</f>
        <v>128.73810054672182</v>
      </c>
      <c r="AC561" s="5">
        <f>VLOOKUP(CONCATENATE($F561," ",$G561),AllocFactorMatrix,(AC$4+1),FALSE)*$E568</f>
        <v>1.6650093126221035</v>
      </c>
      <c r="AD561" s="5">
        <f>VLOOKUP(CONCATENATE($F561," ",$G561),AllocFactorMatrix,(AD$4+1),FALSE)*$E568</f>
        <v>7.3969193608574004</v>
      </c>
      <c r="AE561" s="5">
        <f>VLOOKUP(CONCATENATE($F561," ",$G561),AllocFactorMatrix,(AE$4+1),FALSE)*$E568</f>
        <v>1.5176056626504157</v>
      </c>
    </row>
    <row r="562" spans="4:31" hidden="1" outlineLevel="1">
      <c r="E562" s="48"/>
      <c r="F562" s="167" t="str">
        <f>F568</f>
        <v>PROD_DEMAND</v>
      </c>
      <c r="G562" s="48" t="str">
        <f>$G$9</f>
        <v>BULKTRAN</v>
      </c>
      <c r="H562" s="4">
        <f t="shared" si="791"/>
        <v>0</v>
      </c>
      <c r="I562" s="5">
        <f t="shared" ref="I562:N562" si="807">VLOOKUP(CONCATENATE($F562," ",$G562),AllocFactorMatrix,(I$4+1),FALSE)*$E568</f>
        <v>0</v>
      </c>
      <c r="J562" s="47">
        <f t="shared" si="807"/>
        <v>0</v>
      </c>
      <c r="K562" s="47">
        <f t="shared" si="807"/>
        <v>0</v>
      </c>
      <c r="L562" s="5">
        <f t="shared" si="807"/>
        <v>0</v>
      </c>
      <c r="M562" s="5">
        <f t="shared" si="807"/>
        <v>0</v>
      </c>
      <c r="N562" s="5">
        <f t="shared" si="807"/>
        <v>0</v>
      </c>
      <c r="O562" s="5">
        <f t="shared" si="805"/>
        <v>0</v>
      </c>
      <c r="P562" s="5">
        <f>VLOOKUP(CONCATENATE($F562," ",$G562),AllocFactorMatrix,(P$4+1),FALSE)*$E568</f>
        <v>0</v>
      </c>
      <c r="Q562" s="5">
        <f>VLOOKUP(CONCATENATE($F562," ",$G562),AllocFactorMatrix,(Q$4+1),FALSE)*$E568</f>
        <v>0</v>
      </c>
      <c r="R562" s="5">
        <f>VLOOKUP(CONCATENATE($F562," ",$G562),AllocFactorMatrix,(R$4+1),FALSE)*$E568</f>
        <v>0</v>
      </c>
      <c r="S562" s="5">
        <f>VLOOKUP(CONCATENATE($F562," ",$G562),AllocFactorMatrix,(S$4+1),FALSE)*$E568</f>
        <v>0</v>
      </c>
      <c r="T562" s="5">
        <f t="shared" ref="T562:T568" si="808">SUBTOTAL(9,P562:S562)</f>
        <v>0</v>
      </c>
      <c r="U562" s="5">
        <f>VLOOKUP(CONCATENATE($F562," ",$G562),AllocFactorMatrix,(U$4+1),FALSE)*$E568</f>
        <v>0</v>
      </c>
      <c r="V562" s="5">
        <f>VLOOKUP(CONCATENATE($F562," ",$G562),AllocFactorMatrix,(V$4+1),FALSE)*$E568</f>
        <v>0</v>
      </c>
      <c r="W562" s="5">
        <f>VLOOKUP(CONCATENATE($F562," ",$G562),AllocFactorMatrix,(W$4+1),FALSE)*$E568</f>
        <v>0</v>
      </c>
      <c r="X562" s="5">
        <f>VLOOKUP(CONCATENATE($F562," ",$G562),AllocFactorMatrix,(X$4+1),FALSE)*$E568</f>
        <v>0</v>
      </c>
      <c r="Y562" s="5">
        <f t="shared" ref="Y562:Y568" si="809">SUBTOTAL(9,U562:X562)</f>
        <v>0</v>
      </c>
      <c r="Z562" s="5">
        <f>VLOOKUP(CONCATENATE($F562," ",$G562),AllocFactorMatrix,(Z$4+1),FALSE)*$E568</f>
        <v>0</v>
      </c>
      <c r="AA562" s="5">
        <f>VLOOKUP(CONCATENATE($F562," ",$G562),AllocFactorMatrix,(AA$4+1),FALSE)*$E568</f>
        <v>0</v>
      </c>
      <c r="AB562" s="5">
        <f t="shared" si="806"/>
        <v>0</v>
      </c>
      <c r="AC562" s="5">
        <f>VLOOKUP(CONCATENATE($F562," ",$G562),AllocFactorMatrix,(AC$4+1),FALSE)*$E568</f>
        <v>0</v>
      </c>
      <c r="AD562" s="5">
        <f>VLOOKUP(CONCATENATE($F562," ",$G562),AllocFactorMatrix,(AD$4+1),FALSE)*$E568</f>
        <v>0</v>
      </c>
      <c r="AE562" s="5">
        <f>VLOOKUP(CONCATENATE($F562," ",$G562),AllocFactorMatrix,(AE$4+1),FALSE)*$E568</f>
        <v>0</v>
      </c>
    </row>
    <row r="563" spans="4:31" hidden="1" outlineLevel="1">
      <c r="E563" s="48"/>
      <c r="F563" s="167" t="str">
        <f>F568</f>
        <v>PROD_DEMAND</v>
      </c>
      <c r="G563" s="48" t="str">
        <f>$G$10</f>
        <v>SUBTRAN</v>
      </c>
      <c r="H563" s="4">
        <f t="shared" si="791"/>
        <v>0</v>
      </c>
      <c r="I563" s="5">
        <f t="shared" ref="I563:N563" si="810">VLOOKUP(CONCATENATE($F563," ",$G563),AllocFactorMatrix,(I$4+1),FALSE)*$E568</f>
        <v>0</v>
      </c>
      <c r="J563" s="47">
        <f t="shared" si="810"/>
        <v>0</v>
      </c>
      <c r="K563" s="47">
        <f t="shared" si="810"/>
        <v>0</v>
      </c>
      <c r="L563" s="5">
        <f t="shared" si="810"/>
        <v>0</v>
      </c>
      <c r="M563" s="5">
        <f t="shared" si="810"/>
        <v>0</v>
      </c>
      <c r="N563" s="5">
        <f t="shared" si="810"/>
        <v>0</v>
      </c>
      <c r="O563" s="5">
        <f t="shared" si="805"/>
        <v>0</v>
      </c>
      <c r="P563" s="5">
        <f>VLOOKUP(CONCATENATE($F563," ",$G563),AllocFactorMatrix,(P$4+1),FALSE)*$E568</f>
        <v>0</v>
      </c>
      <c r="Q563" s="5">
        <f>VLOOKUP(CONCATENATE($F563," ",$G563),AllocFactorMatrix,(Q$4+1),FALSE)*$E568</f>
        <v>0</v>
      </c>
      <c r="R563" s="5">
        <f>VLOOKUP(CONCATENATE($F563," ",$G563),AllocFactorMatrix,(R$4+1),FALSE)*$E568</f>
        <v>0</v>
      </c>
      <c r="S563" s="5">
        <f>VLOOKUP(CONCATENATE($F563," ",$G563),AllocFactorMatrix,(S$4+1),FALSE)*$E568</f>
        <v>0</v>
      </c>
      <c r="T563" s="5">
        <f t="shared" si="808"/>
        <v>0</v>
      </c>
      <c r="U563" s="5">
        <f>VLOOKUP(CONCATENATE($F563," ",$G563),AllocFactorMatrix,(U$4+1),FALSE)*$E568</f>
        <v>0</v>
      </c>
      <c r="V563" s="5">
        <f>VLOOKUP(CONCATENATE($F563," ",$G563),AllocFactorMatrix,(V$4+1),FALSE)*$E568</f>
        <v>0</v>
      </c>
      <c r="W563" s="5">
        <f>VLOOKUP(CONCATENATE($F563," ",$G563),AllocFactorMatrix,(W$4+1),FALSE)*$E568</f>
        <v>0</v>
      </c>
      <c r="X563" s="5">
        <f>VLOOKUP(CONCATENATE($F563," ",$G563),AllocFactorMatrix,(X$4+1),FALSE)*$E568</f>
        <v>0</v>
      </c>
      <c r="Y563" s="5">
        <f t="shared" si="809"/>
        <v>0</v>
      </c>
      <c r="Z563" s="5">
        <f>VLOOKUP(CONCATENATE($F563," ",$G563),AllocFactorMatrix,(Z$4+1),FALSE)*$E568</f>
        <v>0</v>
      </c>
      <c r="AA563" s="5">
        <f>VLOOKUP(CONCATENATE($F563," ",$G563),AllocFactorMatrix,(AA$4+1),FALSE)*$E568</f>
        <v>0</v>
      </c>
      <c r="AB563" s="5">
        <f t="shared" si="806"/>
        <v>0</v>
      </c>
      <c r="AC563" s="5">
        <f>VLOOKUP(CONCATENATE($F563," ",$G563),AllocFactorMatrix,(AC$4+1),FALSE)*$E568</f>
        <v>0</v>
      </c>
      <c r="AD563" s="5">
        <f>VLOOKUP(CONCATENATE($F563," ",$G563),AllocFactorMatrix,(AD$4+1),FALSE)*$E568</f>
        <v>0</v>
      </c>
      <c r="AE563" s="5">
        <f>VLOOKUP(CONCATENATE($F563," ",$G563),AllocFactorMatrix,(AE$4+1),FALSE)*$E568</f>
        <v>0</v>
      </c>
    </row>
    <row r="564" spans="4:31" hidden="1" outlineLevel="1">
      <c r="E564" s="48"/>
      <c r="F564" s="167" t="str">
        <f>F568</f>
        <v>PROD_DEMAND</v>
      </c>
      <c r="G564" s="48" t="str">
        <f>$G$11</f>
        <v>DISTPRI</v>
      </c>
      <c r="H564" s="4">
        <f t="shared" si="791"/>
        <v>0</v>
      </c>
      <c r="I564" s="5">
        <f t="shared" ref="I564:N564" si="811">VLOOKUP(CONCATENATE($F564," ",$G564),AllocFactorMatrix,(I$4+1),FALSE)*$E568</f>
        <v>0</v>
      </c>
      <c r="J564" s="47">
        <f t="shared" si="811"/>
        <v>0</v>
      </c>
      <c r="K564" s="47">
        <f t="shared" si="811"/>
        <v>0</v>
      </c>
      <c r="L564" s="5">
        <f t="shared" si="811"/>
        <v>0</v>
      </c>
      <c r="M564" s="5">
        <f t="shared" si="811"/>
        <v>0</v>
      </c>
      <c r="N564" s="5">
        <f t="shared" si="811"/>
        <v>0</v>
      </c>
      <c r="O564" s="5">
        <f t="shared" si="805"/>
        <v>0</v>
      </c>
      <c r="P564" s="5">
        <f>VLOOKUP(CONCATENATE($F564," ",$G564),AllocFactorMatrix,(P$4+1),FALSE)*$E568</f>
        <v>0</v>
      </c>
      <c r="Q564" s="5">
        <f>VLOOKUP(CONCATENATE($F564," ",$G564),AllocFactorMatrix,(Q$4+1),FALSE)*$E568</f>
        <v>0</v>
      </c>
      <c r="R564" s="5">
        <f>VLOOKUP(CONCATENATE($F564," ",$G564),AllocFactorMatrix,(R$4+1),FALSE)*$E568</f>
        <v>0</v>
      </c>
      <c r="S564" s="5">
        <f>VLOOKUP(CONCATENATE($F564," ",$G564),AllocFactorMatrix,(S$4+1),FALSE)*$E568</f>
        <v>0</v>
      </c>
      <c r="T564" s="5">
        <f t="shared" si="808"/>
        <v>0</v>
      </c>
      <c r="U564" s="5">
        <f>VLOOKUP(CONCATENATE($F564," ",$G564),AllocFactorMatrix,(U$4+1),FALSE)*$E568</f>
        <v>0</v>
      </c>
      <c r="V564" s="5">
        <f>VLOOKUP(CONCATENATE($F564," ",$G564),AllocFactorMatrix,(V$4+1),FALSE)*$E568</f>
        <v>0</v>
      </c>
      <c r="W564" s="5">
        <f>VLOOKUP(CONCATENATE($F564," ",$G564),AllocFactorMatrix,(W$4+1),FALSE)*$E568</f>
        <v>0</v>
      </c>
      <c r="X564" s="5">
        <f>VLOOKUP(CONCATENATE($F564," ",$G564),AllocFactorMatrix,(X$4+1),FALSE)*$E568</f>
        <v>0</v>
      </c>
      <c r="Y564" s="5">
        <f t="shared" si="809"/>
        <v>0</v>
      </c>
      <c r="Z564" s="5">
        <f>VLOOKUP(CONCATENATE($F564," ",$G564),AllocFactorMatrix,(Z$4+1),FALSE)*$E568</f>
        <v>0</v>
      </c>
      <c r="AA564" s="5">
        <f>VLOOKUP(CONCATENATE($F564," ",$G564),AllocFactorMatrix,(AA$4+1),FALSE)*$E568</f>
        <v>0</v>
      </c>
      <c r="AB564" s="5">
        <f t="shared" si="806"/>
        <v>0</v>
      </c>
      <c r="AC564" s="5">
        <f>VLOOKUP(CONCATENATE($F564," ",$G564),AllocFactorMatrix,(AC$4+1),FALSE)*$E568</f>
        <v>0</v>
      </c>
      <c r="AD564" s="5">
        <f>VLOOKUP(CONCATENATE($F564," ",$G564),AllocFactorMatrix,(AD$4+1),FALSE)*$E568</f>
        <v>0</v>
      </c>
      <c r="AE564" s="5">
        <f>VLOOKUP(CONCATENATE($F564," ",$G564),AllocFactorMatrix,(AE$4+1),FALSE)*$E568</f>
        <v>0</v>
      </c>
    </row>
    <row r="565" spans="4:31" hidden="1" outlineLevel="1">
      <c r="E565" s="48"/>
      <c r="F565" s="167" t="str">
        <f>F568</f>
        <v>PROD_DEMAND</v>
      </c>
      <c r="G565" s="48" t="str">
        <f>$G$12</f>
        <v>DISTSEC</v>
      </c>
      <c r="H565" s="4">
        <f t="shared" si="791"/>
        <v>0</v>
      </c>
      <c r="I565" s="5">
        <f t="shared" ref="I565:N565" si="812">VLOOKUP(CONCATENATE($F565," ",$G565),AllocFactorMatrix,(I$4+1),FALSE)*$E568</f>
        <v>0</v>
      </c>
      <c r="J565" s="47">
        <f t="shared" si="812"/>
        <v>0</v>
      </c>
      <c r="K565" s="47">
        <f t="shared" si="812"/>
        <v>0</v>
      </c>
      <c r="L565" s="5">
        <f t="shared" si="812"/>
        <v>0</v>
      </c>
      <c r="M565" s="5">
        <f t="shared" si="812"/>
        <v>0</v>
      </c>
      <c r="N565" s="5">
        <f t="shared" si="812"/>
        <v>0</v>
      </c>
      <c r="O565" s="5">
        <f t="shared" si="805"/>
        <v>0</v>
      </c>
      <c r="P565" s="5">
        <f>VLOOKUP(CONCATENATE($F565," ",$G565),AllocFactorMatrix,(P$4+1),FALSE)*$E568</f>
        <v>0</v>
      </c>
      <c r="Q565" s="5">
        <f>VLOOKUP(CONCATENATE($F565," ",$G565),AllocFactorMatrix,(Q$4+1),FALSE)*$E568</f>
        <v>0</v>
      </c>
      <c r="R565" s="5">
        <f>VLOOKUP(CONCATENATE($F565," ",$G565),AllocFactorMatrix,(R$4+1),FALSE)*$E568</f>
        <v>0</v>
      </c>
      <c r="S565" s="5">
        <f>VLOOKUP(CONCATENATE($F565," ",$G565),AllocFactorMatrix,(S$4+1),FALSE)*$E568</f>
        <v>0</v>
      </c>
      <c r="T565" s="5">
        <f t="shared" si="808"/>
        <v>0</v>
      </c>
      <c r="U565" s="5">
        <f>VLOOKUP(CONCATENATE($F565," ",$G565),AllocFactorMatrix,(U$4+1),FALSE)*$E568</f>
        <v>0</v>
      </c>
      <c r="V565" s="5">
        <f>VLOOKUP(CONCATENATE($F565," ",$G565),AllocFactorMatrix,(V$4+1),FALSE)*$E568</f>
        <v>0</v>
      </c>
      <c r="W565" s="5">
        <f>VLOOKUP(CONCATENATE($F565," ",$G565),AllocFactorMatrix,(W$4+1),FALSE)*$E568</f>
        <v>0</v>
      </c>
      <c r="X565" s="5">
        <f>VLOOKUP(CONCATENATE($F565," ",$G565),AllocFactorMatrix,(X$4+1),FALSE)*$E568</f>
        <v>0</v>
      </c>
      <c r="Y565" s="5">
        <f t="shared" si="809"/>
        <v>0</v>
      </c>
      <c r="Z565" s="5">
        <f>VLOOKUP(CONCATENATE($F565," ",$G565),AllocFactorMatrix,(Z$4+1),FALSE)*$E568</f>
        <v>0</v>
      </c>
      <c r="AA565" s="5">
        <f>VLOOKUP(CONCATENATE($F565," ",$G565),AllocFactorMatrix,(AA$4+1),FALSE)*$E568</f>
        <v>0</v>
      </c>
      <c r="AB565" s="5">
        <f t="shared" si="806"/>
        <v>0</v>
      </c>
      <c r="AC565" s="5">
        <f>VLOOKUP(CONCATENATE($F565," ",$G565),AllocFactorMatrix,(AC$4+1),FALSE)*$E568</f>
        <v>0</v>
      </c>
      <c r="AD565" s="5">
        <f>VLOOKUP(CONCATENATE($F565," ",$G565),AllocFactorMatrix,(AD$4+1),FALSE)*$E568</f>
        <v>0</v>
      </c>
      <c r="AE565" s="5">
        <f>VLOOKUP(CONCATENATE($F565," ",$G565),AllocFactorMatrix,(AE$4+1),FALSE)*$E568</f>
        <v>0</v>
      </c>
    </row>
    <row r="566" spans="4:31" hidden="1" outlineLevel="1">
      <c r="E566" s="48"/>
      <c r="F566" s="167" t="str">
        <f>F568</f>
        <v>PROD_DEMAND</v>
      </c>
      <c r="G566" s="48" t="str">
        <f>$G$13</f>
        <v>ENERGY</v>
      </c>
      <c r="H566" s="4">
        <f t="shared" si="791"/>
        <v>0</v>
      </c>
      <c r="I566" s="5">
        <f t="shared" ref="I566:N566" si="813">VLOOKUP(CONCATENATE($F566," ",$G566),AllocFactorMatrix,(I$4+1),FALSE)*$E568</f>
        <v>0</v>
      </c>
      <c r="J566" s="47">
        <f t="shared" si="813"/>
        <v>0</v>
      </c>
      <c r="K566" s="47">
        <f t="shared" si="813"/>
        <v>0</v>
      </c>
      <c r="L566" s="5">
        <f t="shared" si="813"/>
        <v>0</v>
      </c>
      <c r="M566" s="5">
        <f t="shared" si="813"/>
        <v>0</v>
      </c>
      <c r="N566" s="5">
        <f t="shared" si="813"/>
        <v>0</v>
      </c>
      <c r="O566" s="5">
        <f t="shared" si="805"/>
        <v>0</v>
      </c>
      <c r="P566" s="5">
        <f>VLOOKUP(CONCATENATE($F566," ",$G566),AllocFactorMatrix,(P$4+1),FALSE)*$E568</f>
        <v>0</v>
      </c>
      <c r="Q566" s="5">
        <f>VLOOKUP(CONCATENATE($F566," ",$G566),AllocFactorMatrix,(Q$4+1),FALSE)*$E568</f>
        <v>0</v>
      </c>
      <c r="R566" s="5">
        <f>VLOOKUP(CONCATENATE($F566," ",$G566),AllocFactorMatrix,(R$4+1),FALSE)*$E568</f>
        <v>0</v>
      </c>
      <c r="S566" s="5">
        <f>VLOOKUP(CONCATENATE($F566," ",$G566),AllocFactorMatrix,(S$4+1),FALSE)*$E568</f>
        <v>0</v>
      </c>
      <c r="T566" s="5">
        <f t="shared" si="808"/>
        <v>0</v>
      </c>
      <c r="U566" s="5">
        <f>VLOOKUP(CONCATENATE($F566," ",$G566),AllocFactorMatrix,(U$4+1),FALSE)*$E568</f>
        <v>0</v>
      </c>
      <c r="V566" s="5">
        <f>VLOOKUP(CONCATENATE($F566," ",$G566),AllocFactorMatrix,(V$4+1),FALSE)*$E568</f>
        <v>0</v>
      </c>
      <c r="W566" s="5">
        <f>VLOOKUP(CONCATENATE($F566," ",$G566),AllocFactorMatrix,(W$4+1),FALSE)*$E568</f>
        <v>0</v>
      </c>
      <c r="X566" s="5">
        <f>VLOOKUP(CONCATENATE($F566," ",$G566),AllocFactorMatrix,(X$4+1),FALSE)*$E568</f>
        <v>0</v>
      </c>
      <c r="Y566" s="5">
        <f t="shared" si="809"/>
        <v>0</v>
      </c>
      <c r="Z566" s="5">
        <f>VLOOKUP(CONCATENATE($F566," ",$G566),AllocFactorMatrix,(Z$4+1),FALSE)*$E568</f>
        <v>0</v>
      </c>
      <c r="AA566" s="5">
        <f>VLOOKUP(CONCATENATE($F566," ",$G566),AllocFactorMatrix,(AA$4+1),FALSE)*$E568</f>
        <v>0</v>
      </c>
      <c r="AB566" s="5">
        <f t="shared" si="806"/>
        <v>0</v>
      </c>
      <c r="AC566" s="5">
        <f>VLOOKUP(CONCATENATE($F566," ",$G566),AllocFactorMatrix,(AC$4+1),FALSE)*$E568</f>
        <v>0</v>
      </c>
      <c r="AD566" s="5">
        <f>VLOOKUP(CONCATENATE($F566," ",$G566),AllocFactorMatrix,(AD$4+1),FALSE)*$E568</f>
        <v>0</v>
      </c>
      <c r="AE566" s="5">
        <f>VLOOKUP(CONCATENATE($F566," ",$G566),AllocFactorMatrix,(AE$4+1),FALSE)*$E568</f>
        <v>0</v>
      </c>
    </row>
    <row r="567" spans="4:31" hidden="1" outlineLevel="1">
      <c r="E567" s="48"/>
      <c r="F567" s="167" t="str">
        <f>F568</f>
        <v>PROD_DEMAND</v>
      </c>
      <c r="G567" s="48" t="str">
        <f>$G$14</f>
        <v>CUSTOMER</v>
      </c>
      <c r="H567" s="4">
        <f t="shared" si="791"/>
        <v>0</v>
      </c>
      <c r="I567" s="5">
        <f t="shared" ref="I567:N567" si="814">VLOOKUP(CONCATENATE($F567," ",$G567),AllocFactorMatrix,(I$4+1),FALSE)*$E568</f>
        <v>0</v>
      </c>
      <c r="J567" s="47">
        <f t="shared" si="814"/>
        <v>0</v>
      </c>
      <c r="K567" s="47">
        <f t="shared" si="814"/>
        <v>0</v>
      </c>
      <c r="L567" s="5">
        <f t="shared" si="814"/>
        <v>0</v>
      </c>
      <c r="M567" s="5">
        <f t="shared" si="814"/>
        <v>0</v>
      </c>
      <c r="N567" s="5">
        <f t="shared" si="814"/>
        <v>0</v>
      </c>
      <c r="O567" s="5">
        <f t="shared" si="805"/>
        <v>0</v>
      </c>
      <c r="P567" s="5">
        <f>VLOOKUP(CONCATENATE($F567," ",$G567),AllocFactorMatrix,(P$4+1),FALSE)*$E568</f>
        <v>0</v>
      </c>
      <c r="Q567" s="5">
        <f>VLOOKUP(CONCATENATE($F567," ",$G567),AllocFactorMatrix,(Q$4+1),FALSE)*$E568</f>
        <v>0</v>
      </c>
      <c r="R567" s="5">
        <f>VLOOKUP(CONCATENATE($F567," ",$G567),AllocFactorMatrix,(R$4+1),FALSE)*$E568</f>
        <v>0</v>
      </c>
      <c r="S567" s="5">
        <f>VLOOKUP(CONCATENATE($F567," ",$G567),AllocFactorMatrix,(S$4+1),FALSE)*$E568</f>
        <v>0</v>
      </c>
      <c r="T567" s="5">
        <f t="shared" si="808"/>
        <v>0</v>
      </c>
      <c r="U567" s="5">
        <f>VLOOKUP(CONCATENATE($F567," ",$G567),AllocFactorMatrix,(U$4+1),FALSE)*$E568</f>
        <v>0</v>
      </c>
      <c r="V567" s="5">
        <f>VLOOKUP(CONCATENATE($F567," ",$G567),AllocFactorMatrix,(V$4+1),FALSE)*$E568</f>
        <v>0</v>
      </c>
      <c r="W567" s="5">
        <f>VLOOKUP(CONCATENATE($F567," ",$G567),AllocFactorMatrix,(W$4+1),FALSE)*$E568</f>
        <v>0</v>
      </c>
      <c r="X567" s="5">
        <f>VLOOKUP(CONCATENATE($F567," ",$G567),AllocFactorMatrix,(X$4+1),FALSE)*$E568</f>
        <v>0</v>
      </c>
      <c r="Y567" s="5">
        <f t="shared" si="809"/>
        <v>0</v>
      </c>
      <c r="Z567" s="5">
        <f>VLOOKUP(CONCATENATE($F567," ",$G567),AllocFactorMatrix,(Z$4+1),FALSE)*$E568</f>
        <v>0</v>
      </c>
      <c r="AA567" s="5">
        <f>VLOOKUP(CONCATENATE($F567," ",$G567),AllocFactorMatrix,(AA$4+1),FALSE)*$E568</f>
        <v>0</v>
      </c>
      <c r="AB567" s="5">
        <f t="shared" si="806"/>
        <v>0</v>
      </c>
      <c r="AC567" s="5">
        <f>VLOOKUP(CONCATENATE($F567," ",$G567),AllocFactorMatrix,(AC$4+1),FALSE)*$E568</f>
        <v>0</v>
      </c>
      <c r="AD567" s="5">
        <f>VLOOKUP(CONCATENATE($F567," ",$G567),AllocFactorMatrix,(AD$4+1),FALSE)*$E568</f>
        <v>0</v>
      </c>
      <c r="AE567" s="5">
        <f>VLOOKUP(CONCATENATE($F567," ",$G567),AllocFactorMatrix,(AE$4+1),FALSE)*$E568</f>
        <v>0</v>
      </c>
    </row>
    <row r="568" spans="4:31" collapsed="1">
      <c r="D568" s="48" t="str">
        <f>+D2080</f>
        <v>Adj 50 - PJM Capacity Performance Insurance Premium</v>
      </c>
      <c r="E568" s="54">
        <f>+ROUND(E2080/8,0)</f>
        <v>6441</v>
      </c>
      <c r="F568" s="88" t="str">
        <f>+F2080</f>
        <v>PROD_DEMAND</v>
      </c>
      <c r="G568" s="48" t="str">
        <f>$G$15</f>
        <v>TOTAL</v>
      </c>
      <c r="H568" s="4">
        <f t="shared" si="791"/>
        <v>6441</v>
      </c>
      <c r="I568" s="5">
        <f t="shared" ref="I568:N568" si="815">VLOOKUP(CONCATENATE($F568," ",$G568),AllocFactorMatrix,(I$4+1),FALSE)*$E568</f>
        <v>3312.419052012905</v>
      </c>
      <c r="J568" s="47">
        <f t="shared" si="815"/>
        <v>0.74104492466766125</v>
      </c>
      <c r="K568" s="47">
        <f t="shared" si="815"/>
        <v>1.2975168242583461</v>
      </c>
      <c r="L568" s="5">
        <f t="shared" si="815"/>
        <v>772.01713987391793</v>
      </c>
      <c r="M568" s="5">
        <f t="shared" si="815"/>
        <v>10.74260867576254</v>
      </c>
      <c r="N568" s="5">
        <f t="shared" si="815"/>
        <v>1.4961629362379627</v>
      </c>
      <c r="O568" s="5">
        <f t="shared" si="805"/>
        <v>784.25591148591843</v>
      </c>
      <c r="P568" s="5">
        <f>VLOOKUP(CONCATENATE($F568," ",$G568),AllocFactorMatrix,(P$4+1),FALSE)*$E568</f>
        <v>459.19016570486144</v>
      </c>
      <c r="Q568" s="5">
        <f>VLOOKUP(CONCATENATE($F568," ",$G568),AllocFactorMatrix,(Q$4+1),FALSE)*$E568</f>
        <v>82.405798146778309</v>
      </c>
      <c r="R568" s="5">
        <f>VLOOKUP(CONCATENATE($F568," ",$G568),AllocFactorMatrix,(R$4+1),FALSE)*$E568</f>
        <v>16.711054928237306</v>
      </c>
      <c r="S568" s="5">
        <f>VLOOKUP(CONCATENATE($F568," ",$G568),AllocFactorMatrix,(S$4+1),FALSE)*$E568</f>
        <v>0.6345947537936325</v>
      </c>
      <c r="T568" s="5">
        <f t="shared" si="808"/>
        <v>558.94161353367076</v>
      </c>
      <c r="U568" s="5">
        <f>VLOOKUP(CONCATENATE($F568," ",$G568),AllocFactorMatrix,(U$4+1),FALSE)*$E568</f>
        <v>21.778397761142092</v>
      </c>
      <c r="V568" s="5">
        <f>VLOOKUP(CONCATENATE($F568," ",$G568),AllocFactorMatrix,(V$4+1),FALSE)*$E568</f>
        <v>294.02094570270395</v>
      </c>
      <c r="W568" s="5">
        <f>VLOOKUP(CONCATENATE($F568," ",$G568),AllocFactorMatrix,(W$4+1),FALSE)*$E568</f>
        <v>1124.512088532917</v>
      </c>
      <c r="X568" s="5">
        <f>VLOOKUP(CONCATENATE($F568," ",$G568),AllocFactorMatrix,(X$4+1),FALSE)*$E568</f>
        <v>203.71579433896554</v>
      </c>
      <c r="Y568" s="5">
        <f t="shared" si="809"/>
        <v>1644.0272263357285</v>
      </c>
      <c r="Z568" s="5">
        <f>VLOOKUP(CONCATENATE($F568," ",$G568),AllocFactorMatrix,(Z$4+1),FALSE)*$E568</f>
        <v>126.21721895058543</v>
      </c>
      <c r="AA568" s="5">
        <f>VLOOKUP(CONCATENATE($F568," ",$G568),AllocFactorMatrix,(AA$4+1),FALSE)*$E568</f>
        <v>2.5208815961364017</v>
      </c>
      <c r="AB568" s="5">
        <f t="shared" si="806"/>
        <v>128.73810054672182</v>
      </c>
      <c r="AC568" s="5">
        <f>VLOOKUP(CONCATENATE($F568," ",$G568),AllocFactorMatrix,(AC$4+1),FALSE)*$E568</f>
        <v>1.6650093126221035</v>
      </c>
      <c r="AD568" s="5">
        <f>VLOOKUP(CONCATENATE($F568," ",$G568),AllocFactorMatrix,(AD$4+1),FALSE)*$E568</f>
        <v>7.3969193608574004</v>
      </c>
      <c r="AE568" s="5">
        <f>VLOOKUP(CONCATENATE($F568," ",$G568),AllocFactorMatrix,(AE$4+1),FALSE)*$E568</f>
        <v>1.5176056626504157</v>
      </c>
    </row>
    <row r="569" spans="4:31" hidden="1" outlineLevel="1">
      <c r="E569" s="48"/>
      <c r="F569" s="167" t="str">
        <f>F576</f>
        <v>TRANS_TOTAL</v>
      </c>
      <c r="G569" s="48" t="str">
        <f>$G$8</f>
        <v>PRODUCTION</v>
      </c>
      <c r="H569" s="4">
        <f t="shared" si="791"/>
        <v>0</v>
      </c>
      <c r="I569" s="5">
        <f t="shared" ref="I569:N569" si="816">VLOOKUP(CONCATENATE($F569," ",$G569),AllocFactorMatrix,(I$4+1),FALSE)*$E576</f>
        <v>0</v>
      </c>
      <c r="J569" s="47">
        <f t="shared" si="816"/>
        <v>0</v>
      </c>
      <c r="K569" s="47">
        <f t="shared" si="816"/>
        <v>0</v>
      </c>
      <c r="L569" s="5">
        <f t="shared" si="816"/>
        <v>0</v>
      </c>
      <c r="M569" s="5">
        <f t="shared" si="816"/>
        <v>0</v>
      </c>
      <c r="N569" s="5">
        <f t="shared" si="816"/>
        <v>0</v>
      </c>
      <c r="O569" s="5">
        <f t="shared" ref="O569:O576" si="817">SUBTOTAL(9,L569:N569)</f>
        <v>0</v>
      </c>
      <c r="P569" s="5">
        <f>VLOOKUP(CONCATENATE($F569," ",$G569),AllocFactorMatrix,(P$4+1),FALSE)*$E576</f>
        <v>0</v>
      </c>
      <c r="Q569" s="5">
        <f>VLOOKUP(CONCATENATE($F569," ",$G569),AllocFactorMatrix,(Q$4+1),FALSE)*$E576</f>
        <v>0</v>
      </c>
      <c r="R569" s="5">
        <f>VLOOKUP(CONCATENATE($F569," ",$G569),AllocFactorMatrix,(R$4+1),FALSE)*$E576</f>
        <v>0</v>
      </c>
      <c r="S569" s="5">
        <f>VLOOKUP(CONCATENATE($F569," ",$G569),AllocFactorMatrix,(S$4+1),FALSE)*$E576</f>
        <v>0</v>
      </c>
      <c r="T569" s="5">
        <f>SUBTOTAL(9,P569:S569)</f>
        <v>0</v>
      </c>
      <c r="U569" s="5">
        <f>VLOOKUP(CONCATENATE($F569," ",$G569),AllocFactorMatrix,(U$4+1),FALSE)*$E576</f>
        <v>0</v>
      </c>
      <c r="V569" s="5">
        <f>VLOOKUP(CONCATENATE($F569," ",$G569),AllocFactorMatrix,(V$4+1),FALSE)*$E576</f>
        <v>0</v>
      </c>
      <c r="W569" s="5">
        <f>VLOOKUP(CONCATENATE($F569," ",$G569),AllocFactorMatrix,(W$4+1),FALSE)*$E576</f>
        <v>0</v>
      </c>
      <c r="X569" s="5">
        <f>VLOOKUP(CONCATENATE($F569," ",$G569),AllocFactorMatrix,(X$4+1),FALSE)*$E576</f>
        <v>0</v>
      </c>
      <c r="Y569" s="5">
        <f>SUBTOTAL(9,U569:X569)</f>
        <v>0</v>
      </c>
      <c r="Z569" s="5">
        <f>VLOOKUP(CONCATENATE($F569," ",$G569),AllocFactorMatrix,(Z$4+1),FALSE)*$E576</f>
        <v>0</v>
      </c>
      <c r="AA569" s="5">
        <f>VLOOKUP(CONCATENATE($F569," ",$G569),AllocFactorMatrix,(AA$4+1),FALSE)*$E576</f>
        <v>0</v>
      </c>
      <c r="AB569" s="5">
        <f t="shared" si="806"/>
        <v>0</v>
      </c>
      <c r="AC569" s="5">
        <f>VLOOKUP(CONCATENATE($F569," ",$G569),AllocFactorMatrix,(AC$4+1),FALSE)*$E576</f>
        <v>0</v>
      </c>
      <c r="AD569" s="5">
        <f>VLOOKUP(CONCATENATE($F569," ",$G569),AllocFactorMatrix,(AD$4+1),FALSE)*$E576</f>
        <v>0</v>
      </c>
      <c r="AE569" s="5">
        <f>VLOOKUP(CONCATENATE($F569," ",$G569),AllocFactorMatrix,(AE$4+1),FALSE)*$E576</f>
        <v>0</v>
      </c>
    </row>
    <row r="570" spans="4:31" hidden="1" outlineLevel="1">
      <c r="E570" s="48"/>
      <c r="F570" s="167" t="str">
        <f>F576</f>
        <v>TRANS_TOTAL</v>
      </c>
      <c r="G570" s="48" t="str">
        <f>$G$9</f>
        <v>BULKTRAN</v>
      </c>
      <c r="H570" s="4">
        <f t="shared" si="791"/>
        <v>-3245.5350000000008</v>
      </c>
      <c r="I570" s="5">
        <f t="shared" ref="I570:N570" si="818">VLOOKUP(CONCATENATE($F570," ",$G570),AllocFactorMatrix,(I$4+1),FALSE)*$E576</f>
        <v>-1669.0842987074529</v>
      </c>
      <c r="J570" s="47">
        <f t="shared" si="818"/>
        <v>-0.37340276969123715</v>
      </c>
      <c r="K570" s="47">
        <f t="shared" si="818"/>
        <v>-0.65380162493701466</v>
      </c>
      <c r="L570" s="5">
        <f t="shared" si="818"/>
        <v>-389.00926068323179</v>
      </c>
      <c r="M570" s="5">
        <f t="shared" si="818"/>
        <v>-5.413058911425396</v>
      </c>
      <c r="N570" s="5">
        <f t="shared" si="818"/>
        <v>-0.75389678237278013</v>
      </c>
      <c r="O570" s="5">
        <f t="shared" si="817"/>
        <v>-395.17621637703002</v>
      </c>
      <c r="P570" s="5">
        <f>VLOOKUP(CONCATENATE($F570," ",$G570),AllocFactorMatrix,(P$4+1),FALSE)*$E576</f>
        <v>-231.37987182905255</v>
      </c>
      <c r="Q570" s="5">
        <f>VLOOKUP(CONCATENATE($F570," ",$G570),AllocFactorMatrix,(Q$4+1),FALSE)*$E576</f>
        <v>-41.523195480252156</v>
      </c>
      <c r="R570" s="5">
        <f>VLOOKUP(CONCATENATE($F570," ",$G570),AllocFactorMatrix,(R$4+1),FALSE)*$E576</f>
        <v>-8.4204803068648761</v>
      </c>
      <c r="S570" s="5">
        <f>VLOOKUP(CONCATENATE($F570," ",$G570),AllocFactorMatrix,(S$4+1),FALSE)*$E576</f>
        <v>-0.31976393172700157</v>
      </c>
      <c r="T570" s="5">
        <f t="shared" ref="T570:T576" si="819">SUBTOTAL(9,P570:S570)</f>
        <v>-281.64331154789653</v>
      </c>
      <c r="U570" s="5">
        <f>VLOOKUP(CONCATENATE($F570," ",$G570),AllocFactorMatrix,(U$4+1),FALSE)*$E576</f>
        <v>-10.973847566792159</v>
      </c>
      <c r="V570" s="5">
        <f>VLOOKUP(CONCATENATE($F570," ",$G570),AllocFactorMatrix,(V$4+1),FALSE)*$E576</f>
        <v>-148.15327899568783</v>
      </c>
      <c r="W570" s="5">
        <f>VLOOKUP(CONCATENATE($F570," ",$G570),AllocFactorMatrix,(W$4+1),FALSE)*$E576</f>
        <v>-566.62681901206031</v>
      </c>
      <c r="X570" s="5">
        <f>VLOOKUP(CONCATENATE($F570," ",$G570),AllocFactorMatrix,(X$4+1),FALSE)*$E576</f>
        <v>-102.64970355223016</v>
      </c>
      <c r="Y570" s="5">
        <f t="shared" ref="Y570:Y576" si="820">SUBTOTAL(9,U570:X570)</f>
        <v>-828.40364912677046</v>
      </c>
      <c r="Z570" s="5">
        <f>VLOOKUP(CONCATENATE($F570," ",$G570),AllocFactorMatrix,(Z$4+1),FALSE)*$E576</f>
        <v>-63.599192936933441</v>
      </c>
      <c r="AA570" s="5">
        <f>VLOOKUP(CONCATENATE($F570," ",$G570),AllocFactorMatrix,(AA$4+1),FALSE)*$E576</f>
        <v>-1.2702390080913766</v>
      </c>
      <c r="AB570" s="5">
        <f t="shared" si="806"/>
        <v>-64.869431945024814</v>
      </c>
      <c r="AC570" s="5">
        <f>VLOOKUP(CONCATENATE($F570," ",$G570),AllocFactorMatrix,(AC$4+1),FALSE)*$E576</f>
        <v>-0.83897624583775476</v>
      </c>
      <c r="AD570" s="5">
        <f>VLOOKUP(CONCATENATE($F570," ",$G570),AllocFactorMatrix,(AD$4+1),FALSE)*$E576</f>
        <v>-3.7272101657879717</v>
      </c>
      <c r="AE570" s="5">
        <f>VLOOKUP(CONCATENATE($F570," ",$G570),AllocFactorMatrix,(AE$4+1),FALSE)*$E576</f>
        <v>-0.76470148957151329</v>
      </c>
    </row>
    <row r="571" spans="4:31" hidden="1" outlineLevel="1">
      <c r="E571" s="48"/>
      <c r="F571" s="167" t="str">
        <f>F576</f>
        <v>TRANS_TOTAL</v>
      </c>
      <c r="G571" s="48" t="str">
        <f>$G$10</f>
        <v>SUBTRAN</v>
      </c>
      <c r="H571" s="4">
        <f t="shared" si="791"/>
        <v>-899.46499999999969</v>
      </c>
      <c r="I571" s="5">
        <f t="shared" ref="I571:N571" si="821">VLOOKUP(CONCATENATE($F571," ",$G571),AllocFactorMatrix,(I$4+1),FALSE)*$E576</f>
        <v>-459.50984089187637</v>
      </c>
      <c r="J571" s="47">
        <f t="shared" si="821"/>
        <v>-7.4824208497331721E-2</v>
      </c>
      <c r="K571" s="47">
        <f t="shared" si="821"/>
        <v>-0.13926069940562633</v>
      </c>
      <c r="L571" s="5">
        <f t="shared" si="821"/>
        <v>-107.68675770207908</v>
      </c>
      <c r="M571" s="5">
        <f t="shared" si="821"/>
        <v>-1.5050079224841031</v>
      </c>
      <c r="N571" s="5">
        <f t="shared" si="821"/>
        <v>-0.27239944132412841</v>
      </c>
      <c r="O571" s="5">
        <f t="shared" si="817"/>
        <v>-109.4641650658873</v>
      </c>
      <c r="P571" s="5">
        <f>VLOOKUP(CONCATENATE($F571," ",$G571),AllocFactorMatrix,(P$4+1),FALSE)*$E576</f>
        <v>-62.171171345626973</v>
      </c>
      <c r="Q571" s="5">
        <f>VLOOKUP(CONCATENATE($F571," ",$G571),AllocFactorMatrix,(Q$4+1),FALSE)*$E576</f>
        <v>-11.188308831489033</v>
      </c>
      <c r="R571" s="5">
        <f>VLOOKUP(CONCATENATE($F571," ",$G571),AllocFactorMatrix,(R$4+1),FALSE)*$E576</f>
        <v>-2.9368448063938115</v>
      </c>
      <c r="S571" s="5">
        <f>VLOOKUP(CONCATENATE($F571," ",$G571),AllocFactorMatrix,(S$4+1),FALSE)*$E576</f>
        <v>0</v>
      </c>
      <c r="T571" s="5">
        <f t="shared" si="819"/>
        <v>-76.29632498350982</v>
      </c>
      <c r="U571" s="5">
        <f>VLOOKUP(CONCATENATE($F571," ",$G571),AllocFactorMatrix,(U$4+1),FALSE)*$E576</f>
        <v>-2.8064471372460025</v>
      </c>
      <c r="V571" s="5">
        <f>VLOOKUP(CONCATENATE($F571," ",$G571),AllocFactorMatrix,(V$4+1),FALSE)*$E576</f>
        <v>-39.377174690046004</v>
      </c>
      <c r="W571" s="5">
        <f>VLOOKUP(CONCATENATE($F571," ",$G571),AllocFactorMatrix,(W$4+1),FALSE)*$E576</f>
        <v>-194.15984626634287</v>
      </c>
      <c r="X571" s="5">
        <f>VLOOKUP(CONCATENATE($F571," ",$G571),AllocFactorMatrix,(X$4+1),FALSE)*$E576</f>
        <v>0</v>
      </c>
      <c r="Y571" s="5">
        <f t="shared" si="820"/>
        <v>-236.34346809363487</v>
      </c>
      <c r="Z571" s="5">
        <f>VLOOKUP(CONCATENATE($F571," ",$G571),AllocFactorMatrix,(Z$4+1),FALSE)*$E576</f>
        <v>-17.067484224717273</v>
      </c>
      <c r="AA571" s="5">
        <f>VLOOKUP(CONCATENATE($F571," ",$G571),AllocFactorMatrix,(AA$4+1),FALSE)*$E576</f>
        <v>-0.34268977311304777</v>
      </c>
      <c r="AB571" s="5">
        <f t="shared" si="806"/>
        <v>-17.41017399783032</v>
      </c>
      <c r="AC571" s="5">
        <f>VLOOKUP(CONCATENATE($F571," ",$G571),AllocFactorMatrix,(AC$4+1),FALSE)*$E576</f>
        <v>-0.22694205935809569</v>
      </c>
      <c r="AD571" s="5">
        <f>VLOOKUP(CONCATENATE($F571," ",$G571),AllocFactorMatrix,(AD$4+1),FALSE)*$E576</f>
        <v>0</v>
      </c>
      <c r="AE571" s="5">
        <f>VLOOKUP(CONCATENATE($F571," ",$G571),AllocFactorMatrix,(AE$4+1),FALSE)*$E576</f>
        <v>0</v>
      </c>
    </row>
    <row r="572" spans="4:31" hidden="1" outlineLevel="1">
      <c r="E572" s="48"/>
      <c r="F572" s="167" t="str">
        <f>F576</f>
        <v>TRANS_TOTAL</v>
      </c>
      <c r="G572" s="48" t="str">
        <f>$G$11</f>
        <v>DISTPRI</v>
      </c>
      <c r="H572" s="4">
        <f t="shared" si="791"/>
        <v>0</v>
      </c>
      <c r="I572" s="5">
        <f t="shared" ref="I572:N572" si="822">VLOOKUP(CONCATENATE($F572," ",$G572),AllocFactorMatrix,(I$4+1),FALSE)*$E576</f>
        <v>0</v>
      </c>
      <c r="J572" s="47">
        <f t="shared" si="822"/>
        <v>0</v>
      </c>
      <c r="K572" s="47">
        <f t="shared" si="822"/>
        <v>0</v>
      </c>
      <c r="L572" s="5">
        <f t="shared" si="822"/>
        <v>0</v>
      </c>
      <c r="M572" s="5">
        <f t="shared" si="822"/>
        <v>0</v>
      </c>
      <c r="N572" s="5">
        <f t="shared" si="822"/>
        <v>0</v>
      </c>
      <c r="O572" s="5">
        <f t="shared" si="817"/>
        <v>0</v>
      </c>
      <c r="P572" s="5">
        <f>VLOOKUP(CONCATENATE($F572," ",$G572),AllocFactorMatrix,(P$4+1),FALSE)*$E576</f>
        <v>0</v>
      </c>
      <c r="Q572" s="5">
        <f>VLOOKUP(CONCATENATE($F572," ",$G572),AllocFactorMatrix,(Q$4+1),FALSE)*$E576</f>
        <v>0</v>
      </c>
      <c r="R572" s="5">
        <f>VLOOKUP(CONCATENATE($F572," ",$G572),AllocFactorMatrix,(R$4+1),FALSE)*$E576</f>
        <v>0</v>
      </c>
      <c r="S572" s="5">
        <f>VLOOKUP(CONCATENATE($F572," ",$G572),AllocFactorMatrix,(S$4+1),FALSE)*$E576</f>
        <v>0</v>
      </c>
      <c r="T572" s="5">
        <f t="shared" si="819"/>
        <v>0</v>
      </c>
      <c r="U572" s="5">
        <f>VLOOKUP(CONCATENATE($F572," ",$G572),AllocFactorMatrix,(U$4+1),FALSE)*$E576</f>
        <v>0</v>
      </c>
      <c r="V572" s="5">
        <f>VLOOKUP(CONCATENATE($F572," ",$G572),AllocFactorMatrix,(V$4+1),FALSE)*$E576</f>
        <v>0</v>
      </c>
      <c r="W572" s="5">
        <f>VLOOKUP(CONCATENATE($F572," ",$G572),AllocFactorMatrix,(W$4+1),FALSE)*$E576</f>
        <v>0</v>
      </c>
      <c r="X572" s="5">
        <f>VLOOKUP(CONCATENATE($F572," ",$G572),AllocFactorMatrix,(X$4+1),FALSE)*$E576</f>
        <v>0</v>
      </c>
      <c r="Y572" s="5">
        <f t="shared" si="820"/>
        <v>0</v>
      </c>
      <c r="Z572" s="5">
        <f>VLOOKUP(CONCATENATE($F572," ",$G572),AllocFactorMatrix,(Z$4+1),FALSE)*$E576</f>
        <v>0</v>
      </c>
      <c r="AA572" s="5">
        <f>VLOOKUP(CONCATENATE($F572," ",$G572),AllocFactorMatrix,(AA$4+1),FALSE)*$E576</f>
        <v>0</v>
      </c>
      <c r="AB572" s="5">
        <f t="shared" si="806"/>
        <v>0</v>
      </c>
      <c r="AC572" s="5">
        <f>VLOOKUP(CONCATENATE($F572," ",$G572),AllocFactorMatrix,(AC$4+1),FALSE)*$E576</f>
        <v>0</v>
      </c>
      <c r="AD572" s="5">
        <f>VLOOKUP(CONCATENATE($F572," ",$G572),AllocFactorMatrix,(AD$4+1),FALSE)*$E576</f>
        <v>0</v>
      </c>
      <c r="AE572" s="5">
        <f>VLOOKUP(CONCATENATE($F572," ",$G572),AllocFactorMatrix,(AE$4+1),FALSE)*$E576</f>
        <v>0</v>
      </c>
    </row>
    <row r="573" spans="4:31" hidden="1" outlineLevel="1">
      <c r="E573" s="48"/>
      <c r="F573" s="167" t="str">
        <f>F576</f>
        <v>TRANS_TOTAL</v>
      </c>
      <c r="G573" s="48" t="str">
        <f>$G$12</f>
        <v>DISTSEC</v>
      </c>
      <c r="H573" s="4">
        <f t="shared" si="791"/>
        <v>0</v>
      </c>
      <c r="I573" s="5">
        <f t="shared" ref="I573:N573" si="823">VLOOKUP(CONCATENATE($F573," ",$G573),AllocFactorMatrix,(I$4+1),FALSE)*$E576</f>
        <v>0</v>
      </c>
      <c r="J573" s="47">
        <f t="shared" si="823"/>
        <v>0</v>
      </c>
      <c r="K573" s="47">
        <f t="shared" si="823"/>
        <v>0</v>
      </c>
      <c r="L573" s="5">
        <f t="shared" si="823"/>
        <v>0</v>
      </c>
      <c r="M573" s="5">
        <f t="shared" si="823"/>
        <v>0</v>
      </c>
      <c r="N573" s="5">
        <f t="shared" si="823"/>
        <v>0</v>
      </c>
      <c r="O573" s="5">
        <f t="shared" si="817"/>
        <v>0</v>
      </c>
      <c r="P573" s="5">
        <f>VLOOKUP(CONCATENATE($F573," ",$G573),AllocFactorMatrix,(P$4+1),FALSE)*$E576</f>
        <v>0</v>
      </c>
      <c r="Q573" s="5">
        <f>VLOOKUP(CONCATENATE($F573," ",$G573),AllocFactorMatrix,(Q$4+1),FALSE)*$E576</f>
        <v>0</v>
      </c>
      <c r="R573" s="5">
        <f>VLOOKUP(CONCATENATE($F573," ",$G573),AllocFactorMatrix,(R$4+1),FALSE)*$E576</f>
        <v>0</v>
      </c>
      <c r="S573" s="5">
        <f>VLOOKUP(CONCATENATE($F573," ",$G573),AllocFactorMatrix,(S$4+1),FALSE)*$E576</f>
        <v>0</v>
      </c>
      <c r="T573" s="5">
        <f t="shared" si="819"/>
        <v>0</v>
      </c>
      <c r="U573" s="5">
        <f>VLOOKUP(CONCATENATE($F573," ",$G573),AllocFactorMatrix,(U$4+1),FALSE)*$E576</f>
        <v>0</v>
      </c>
      <c r="V573" s="5">
        <f>VLOOKUP(CONCATENATE($F573," ",$G573),AllocFactorMatrix,(V$4+1),FALSE)*$E576</f>
        <v>0</v>
      </c>
      <c r="W573" s="5">
        <f>VLOOKUP(CONCATENATE($F573," ",$G573),AllocFactorMatrix,(W$4+1),FALSE)*$E576</f>
        <v>0</v>
      </c>
      <c r="X573" s="5">
        <f>VLOOKUP(CONCATENATE($F573," ",$G573),AllocFactorMatrix,(X$4+1),FALSE)*$E576</f>
        <v>0</v>
      </c>
      <c r="Y573" s="5">
        <f t="shared" si="820"/>
        <v>0</v>
      </c>
      <c r="Z573" s="5">
        <f>VLOOKUP(CONCATENATE($F573," ",$G573),AllocFactorMatrix,(Z$4+1),FALSE)*$E576</f>
        <v>0</v>
      </c>
      <c r="AA573" s="5">
        <f>VLOOKUP(CONCATENATE($F573," ",$G573),AllocFactorMatrix,(AA$4+1),FALSE)*$E576</f>
        <v>0</v>
      </c>
      <c r="AB573" s="5">
        <f t="shared" si="806"/>
        <v>0</v>
      </c>
      <c r="AC573" s="5">
        <f>VLOOKUP(CONCATENATE($F573," ",$G573),AllocFactorMatrix,(AC$4+1),FALSE)*$E576</f>
        <v>0</v>
      </c>
      <c r="AD573" s="5">
        <f>VLOOKUP(CONCATENATE($F573," ",$G573),AllocFactorMatrix,(AD$4+1),FALSE)*$E576</f>
        <v>0</v>
      </c>
      <c r="AE573" s="5">
        <f>VLOOKUP(CONCATENATE($F573," ",$G573),AllocFactorMatrix,(AE$4+1),FALSE)*$E576</f>
        <v>0</v>
      </c>
    </row>
    <row r="574" spans="4:31" hidden="1" outlineLevel="1">
      <c r="E574" s="48"/>
      <c r="F574" s="167" t="str">
        <f>F576</f>
        <v>TRANS_TOTAL</v>
      </c>
      <c r="G574" s="48" t="str">
        <f>$G$13</f>
        <v>ENERGY</v>
      </c>
      <c r="H574" s="4">
        <f t="shared" si="791"/>
        <v>0</v>
      </c>
      <c r="I574" s="5">
        <f t="shared" ref="I574:N574" si="824">VLOOKUP(CONCATENATE($F574," ",$G574),AllocFactorMatrix,(I$4+1),FALSE)*$E576</f>
        <v>0</v>
      </c>
      <c r="J574" s="47">
        <f t="shared" si="824"/>
        <v>0</v>
      </c>
      <c r="K574" s="47">
        <f t="shared" si="824"/>
        <v>0</v>
      </c>
      <c r="L574" s="5">
        <f t="shared" si="824"/>
        <v>0</v>
      </c>
      <c r="M574" s="5">
        <f t="shared" si="824"/>
        <v>0</v>
      </c>
      <c r="N574" s="5">
        <f t="shared" si="824"/>
        <v>0</v>
      </c>
      <c r="O574" s="5">
        <f t="shared" si="817"/>
        <v>0</v>
      </c>
      <c r="P574" s="5">
        <f>VLOOKUP(CONCATENATE($F574," ",$G574),AllocFactorMatrix,(P$4+1),FALSE)*$E576</f>
        <v>0</v>
      </c>
      <c r="Q574" s="5">
        <f>VLOOKUP(CONCATENATE($F574," ",$G574),AllocFactorMatrix,(Q$4+1),FALSE)*$E576</f>
        <v>0</v>
      </c>
      <c r="R574" s="5">
        <f>VLOOKUP(CONCATENATE($F574," ",$G574),AllocFactorMatrix,(R$4+1),FALSE)*$E576</f>
        <v>0</v>
      </c>
      <c r="S574" s="5">
        <f>VLOOKUP(CONCATENATE($F574," ",$G574),AllocFactorMatrix,(S$4+1),FALSE)*$E576</f>
        <v>0</v>
      </c>
      <c r="T574" s="5">
        <f t="shared" si="819"/>
        <v>0</v>
      </c>
      <c r="U574" s="5">
        <f>VLOOKUP(CONCATENATE($F574," ",$G574),AllocFactorMatrix,(U$4+1),FALSE)*$E576</f>
        <v>0</v>
      </c>
      <c r="V574" s="5">
        <f>VLOOKUP(CONCATENATE($F574," ",$G574),AllocFactorMatrix,(V$4+1),FALSE)*$E576</f>
        <v>0</v>
      </c>
      <c r="W574" s="5">
        <f>VLOOKUP(CONCATENATE($F574," ",$G574),AllocFactorMatrix,(W$4+1),FALSE)*$E576</f>
        <v>0</v>
      </c>
      <c r="X574" s="5">
        <f>VLOOKUP(CONCATENATE($F574," ",$G574),AllocFactorMatrix,(X$4+1),FALSE)*$E576</f>
        <v>0</v>
      </c>
      <c r="Y574" s="5">
        <f t="shared" si="820"/>
        <v>0</v>
      </c>
      <c r="Z574" s="5">
        <f>VLOOKUP(CONCATENATE($F574," ",$G574),AllocFactorMatrix,(Z$4+1),FALSE)*$E576</f>
        <v>0</v>
      </c>
      <c r="AA574" s="5">
        <f>VLOOKUP(CONCATENATE($F574," ",$G574),AllocFactorMatrix,(AA$4+1),FALSE)*$E576</f>
        <v>0</v>
      </c>
      <c r="AB574" s="5">
        <f t="shared" si="806"/>
        <v>0</v>
      </c>
      <c r="AC574" s="5">
        <f>VLOOKUP(CONCATENATE($F574," ",$G574),AllocFactorMatrix,(AC$4+1),FALSE)*$E576</f>
        <v>0</v>
      </c>
      <c r="AD574" s="5">
        <f>VLOOKUP(CONCATENATE($F574," ",$G574),AllocFactorMatrix,(AD$4+1),FALSE)*$E576</f>
        <v>0</v>
      </c>
      <c r="AE574" s="5">
        <f>VLOOKUP(CONCATENATE($F574," ",$G574),AllocFactorMatrix,(AE$4+1),FALSE)*$E576</f>
        <v>0</v>
      </c>
    </row>
    <row r="575" spans="4:31" hidden="1" outlineLevel="1">
      <c r="E575" s="48"/>
      <c r="F575" s="167" t="str">
        <f>F576</f>
        <v>TRANS_TOTAL</v>
      </c>
      <c r="G575" s="48" t="str">
        <f>$G$14</f>
        <v>CUSTOMER</v>
      </c>
      <c r="H575" s="4">
        <f t="shared" si="791"/>
        <v>0</v>
      </c>
      <c r="I575" s="5">
        <f t="shared" ref="I575:N575" si="825">VLOOKUP(CONCATENATE($F575," ",$G575),AllocFactorMatrix,(I$4+1),FALSE)*$E576</f>
        <v>0</v>
      </c>
      <c r="J575" s="47">
        <f t="shared" si="825"/>
        <v>0</v>
      </c>
      <c r="K575" s="47">
        <f t="shared" si="825"/>
        <v>0</v>
      </c>
      <c r="L575" s="5">
        <f t="shared" si="825"/>
        <v>0</v>
      </c>
      <c r="M575" s="5">
        <f t="shared" si="825"/>
        <v>0</v>
      </c>
      <c r="N575" s="5">
        <f t="shared" si="825"/>
        <v>0</v>
      </c>
      <c r="O575" s="5">
        <f t="shared" si="817"/>
        <v>0</v>
      </c>
      <c r="P575" s="5">
        <f>VLOOKUP(CONCATENATE($F575," ",$G575),AllocFactorMatrix,(P$4+1),FALSE)*$E576</f>
        <v>0</v>
      </c>
      <c r="Q575" s="5">
        <f>VLOOKUP(CONCATENATE($F575," ",$G575),AllocFactorMatrix,(Q$4+1),FALSE)*$E576</f>
        <v>0</v>
      </c>
      <c r="R575" s="5">
        <f>VLOOKUP(CONCATENATE($F575," ",$G575),AllocFactorMatrix,(R$4+1),FALSE)*$E576</f>
        <v>0</v>
      </c>
      <c r="S575" s="5">
        <f>VLOOKUP(CONCATENATE($F575," ",$G575),AllocFactorMatrix,(S$4+1),FALSE)*$E576</f>
        <v>0</v>
      </c>
      <c r="T575" s="5">
        <f t="shared" si="819"/>
        <v>0</v>
      </c>
      <c r="U575" s="5">
        <f>VLOOKUP(CONCATENATE($F575," ",$G575),AllocFactorMatrix,(U$4+1),FALSE)*$E576</f>
        <v>0</v>
      </c>
      <c r="V575" s="5">
        <f>VLOOKUP(CONCATENATE($F575," ",$G575),AllocFactorMatrix,(V$4+1),FALSE)*$E576</f>
        <v>0</v>
      </c>
      <c r="W575" s="5">
        <f>VLOOKUP(CONCATENATE($F575," ",$G575),AllocFactorMatrix,(W$4+1),FALSE)*$E576</f>
        <v>0</v>
      </c>
      <c r="X575" s="5">
        <f>VLOOKUP(CONCATENATE($F575," ",$G575),AllocFactorMatrix,(X$4+1),FALSE)*$E576</f>
        <v>0</v>
      </c>
      <c r="Y575" s="5">
        <f t="shared" si="820"/>
        <v>0</v>
      </c>
      <c r="Z575" s="5">
        <f>VLOOKUP(CONCATENATE($F575," ",$G575),AllocFactorMatrix,(Z$4+1),FALSE)*$E576</f>
        <v>0</v>
      </c>
      <c r="AA575" s="5">
        <f>VLOOKUP(CONCATENATE($F575," ",$G575),AllocFactorMatrix,(AA$4+1),FALSE)*$E576</f>
        <v>0</v>
      </c>
      <c r="AB575" s="5">
        <f t="shared" si="806"/>
        <v>0</v>
      </c>
      <c r="AC575" s="5">
        <f>VLOOKUP(CONCATENATE($F575," ",$G575),AllocFactorMatrix,(AC$4+1),FALSE)*$E576</f>
        <v>0</v>
      </c>
      <c r="AD575" s="5">
        <f>VLOOKUP(CONCATENATE($F575," ",$G575),AllocFactorMatrix,(AD$4+1),FALSE)*$E576</f>
        <v>0</v>
      </c>
      <c r="AE575" s="5">
        <f>VLOOKUP(CONCATENATE($F575," ",$G575),AllocFactorMatrix,(AE$4+1),FALSE)*$E576</f>
        <v>0</v>
      </c>
    </row>
    <row r="576" spans="4:31" collapsed="1">
      <c r="D576" s="48" t="str">
        <f>+D2088</f>
        <v>Adj 51 - Def and Amortize GreenHat Default Charges</v>
      </c>
      <c r="E576" s="54">
        <f>+ROUND(E2088/8,0)</f>
        <v>-4145</v>
      </c>
      <c r="F576" s="88" t="str">
        <f>+F2088</f>
        <v>TRANS_TOTAL</v>
      </c>
      <c r="G576" s="48" t="str">
        <f>$G$15</f>
        <v>TOTAL</v>
      </c>
      <c r="H576" s="4">
        <f t="shared" si="791"/>
        <v>-4145.0000000000009</v>
      </c>
      <c r="I576" s="5">
        <f t="shared" ref="I576:N576" si="826">VLOOKUP(CONCATENATE($F576," ",$G576),AllocFactorMatrix,(I$4+1),FALSE)*$E576</f>
        <v>-2128.5941395993291</v>
      </c>
      <c r="J576" s="47">
        <f t="shared" si="826"/>
        <v>-0.44822697818856883</v>
      </c>
      <c r="K576" s="47">
        <f t="shared" si="826"/>
        <v>-0.79306232434264112</v>
      </c>
      <c r="L576" s="5">
        <f t="shared" si="826"/>
        <v>-496.69601838531088</v>
      </c>
      <c r="M576" s="5">
        <f t="shared" si="826"/>
        <v>-6.9180668339094993</v>
      </c>
      <c r="N576" s="5">
        <f t="shared" si="826"/>
        <v>-1.0262962236969086</v>
      </c>
      <c r="O576" s="5">
        <f t="shared" si="817"/>
        <v>-504.64038144291732</v>
      </c>
      <c r="P576" s="5">
        <f>VLOOKUP(CONCATENATE($F576," ",$G576),AllocFactorMatrix,(P$4+1),FALSE)*$E576</f>
        <v>-293.55104317467953</v>
      </c>
      <c r="Q576" s="5">
        <f>VLOOKUP(CONCATENATE($F576," ",$G576),AllocFactorMatrix,(Q$4+1),FALSE)*$E576</f>
        <v>-52.711504311741187</v>
      </c>
      <c r="R576" s="5">
        <f>VLOOKUP(CONCATENATE($F576," ",$G576),AllocFactorMatrix,(R$4+1),FALSE)*$E576</f>
        <v>-11.357325113258687</v>
      </c>
      <c r="S576" s="5">
        <f>VLOOKUP(CONCATENATE($F576," ",$G576),AllocFactorMatrix,(S$4+1),FALSE)*$E576</f>
        <v>-0.31976393172700157</v>
      </c>
      <c r="T576" s="5">
        <f t="shared" si="819"/>
        <v>-357.93963653140639</v>
      </c>
      <c r="U576" s="5">
        <f>VLOOKUP(CONCATENATE($F576," ",$G576),AllocFactorMatrix,(U$4+1),FALSE)*$E576</f>
        <v>-13.780294704038161</v>
      </c>
      <c r="V576" s="5">
        <f>VLOOKUP(CONCATENATE($F576," ",$G576),AllocFactorMatrix,(V$4+1),FALSE)*$E576</f>
        <v>-187.53045368573382</v>
      </c>
      <c r="W576" s="5">
        <f>VLOOKUP(CONCATENATE($F576," ",$G576),AllocFactorMatrix,(W$4+1),FALSE)*$E576</f>
        <v>-760.78666527840323</v>
      </c>
      <c r="X576" s="5">
        <f>VLOOKUP(CONCATENATE($F576," ",$G576),AllocFactorMatrix,(X$4+1),FALSE)*$E576</f>
        <v>-102.64970355223016</v>
      </c>
      <c r="Y576" s="5">
        <f t="shared" si="820"/>
        <v>-1064.7471172204055</v>
      </c>
      <c r="Z576" s="5">
        <f>VLOOKUP(CONCATENATE($F576," ",$G576),AllocFactorMatrix,(Z$4+1),FALSE)*$E576</f>
        <v>-80.666677161650711</v>
      </c>
      <c r="AA576" s="5">
        <f>VLOOKUP(CONCATENATE($F576," ",$G576),AllocFactorMatrix,(AA$4+1),FALSE)*$E576</f>
        <v>-1.6129287812044244</v>
      </c>
      <c r="AB576" s="5">
        <f t="shared" si="806"/>
        <v>-82.279605942855142</v>
      </c>
      <c r="AC576" s="5">
        <f>VLOOKUP(CONCATENATE($F576," ",$G576),AllocFactorMatrix,(AC$4+1),FALSE)*$E576</f>
        <v>-1.0659183051958505</v>
      </c>
      <c r="AD576" s="5">
        <f>VLOOKUP(CONCATENATE($F576," ",$G576),AllocFactorMatrix,(AD$4+1),FALSE)*$E576</f>
        <v>-3.7272101657879717</v>
      </c>
      <c r="AE576" s="5">
        <f>VLOOKUP(CONCATENATE($F576," ",$G576),AllocFactorMatrix,(AE$4+1),FALSE)*$E576</f>
        <v>-0.76470148957151329</v>
      </c>
    </row>
    <row r="577" spans="1:31" hidden="1" outlineLevel="1">
      <c r="E577" s="48"/>
      <c r="F577" s="167" t="str">
        <f>F584</f>
        <v>RB_GUP_EPIS_D</v>
      </c>
      <c r="G577" s="48" t="str">
        <f>$G$8</f>
        <v>PRODUCTION</v>
      </c>
      <c r="H577" s="4">
        <f t="shared" si="791"/>
        <v>0</v>
      </c>
      <c r="I577" s="5">
        <f t="shared" ref="I577:N577" si="827">VLOOKUP(CONCATENATE($F577," ",$G577),AllocFactorMatrix,(I$4+1),FALSE)*$E584</f>
        <v>0</v>
      </c>
      <c r="J577" s="47">
        <f t="shared" si="827"/>
        <v>0</v>
      </c>
      <c r="K577" s="47">
        <f t="shared" si="827"/>
        <v>0</v>
      </c>
      <c r="L577" s="5">
        <f t="shared" si="827"/>
        <v>0</v>
      </c>
      <c r="M577" s="5">
        <f t="shared" si="827"/>
        <v>0</v>
      </c>
      <c r="N577" s="5">
        <f t="shared" si="827"/>
        <v>0</v>
      </c>
      <c r="O577" s="5">
        <f t="shared" ref="O577:O584" si="828">SUBTOTAL(9,L577:N577)</f>
        <v>0</v>
      </c>
      <c r="P577" s="5">
        <f>VLOOKUP(CONCATENATE($F577," ",$G577),AllocFactorMatrix,(P$4+1),FALSE)*$E584</f>
        <v>0</v>
      </c>
      <c r="Q577" s="5">
        <f>VLOOKUP(CONCATENATE($F577," ",$G577),AllocFactorMatrix,(Q$4+1),FALSE)*$E584</f>
        <v>0</v>
      </c>
      <c r="R577" s="5">
        <f>VLOOKUP(CONCATENATE($F577," ",$G577),AllocFactorMatrix,(R$4+1),FALSE)*$E584</f>
        <v>0</v>
      </c>
      <c r="S577" s="5">
        <f>VLOOKUP(CONCATENATE($F577," ",$G577),AllocFactorMatrix,(S$4+1),FALSE)*$E584</f>
        <v>0</v>
      </c>
      <c r="T577" s="5">
        <f>SUBTOTAL(9,P577:S577)</f>
        <v>0</v>
      </c>
      <c r="U577" s="5">
        <f>VLOOKUP(CONCATENATE($F577," ",$G577),AllocFactorMatrix,(U$4+1),FALSE)*$E584</f>
        <v>0</v>
      </c>
      <c r="V577" s="5">
        <f>VLOOKUP(CONCATENATE($F577," ",$G577),AllocFactorMatrix,(V$4+1),FALSE)*$E584</f>
        <v>0</v>
      </c>
      <c r="W577" s="5">
        <f>VLOOKUP(CONCATENATE($F577," ",$G577),AllocFactorMatrix,(W$4+1),FALSE)*$E584</f>
        <v>0</v>
      </c>
      <c r="X577" s="5">
        <f>VLOOKUP(CONCATENATE($F577," ",$G577),AllocFactorMatrix,(X$4+1),FALSE)*$E584</f>
        <v>0</v>
      </c>
      <c r="Y577" s="5">
        <f>SUBTOTAL(9,U577:X577)</f>
        <v>0</v>
      </c>
      <c r="Z577" s="5">
        <f>VLOOKUP(CONCATENATE($F577," ",$G577),AllocFactorMatrix,(Z$4+1),FALSE)*$E584</f>
        <v>0</v>
      </c>
      <c r="AA577" s="5">
        <f>VLOOKUP(CONCATENATE($F577," ",$G577),AllocFactorMatrix,(AA$4+1),FALSE)*$E584</f>
        <v>0</v>
      </c>
      <c r="AB577" s="5">
        <f t="shared" ref="AB577:AB584" si="829">SUBTOTAL(9,Z577:AA577)</f>
        <v>0</v>
      </c>
      <c r="AC577" s="5">
        <f>VLOOKUP(CONCATENATE($F577," ",$G577),AllocFactorMatrix,(AC$4+1),FALSE)*$E584</f>
        <v>0</v>
      </c>
      <c r="AD577" s="5">
        <f>VLOOKUP(CONCATENATE($F577," ",$G577),AllocFactorMatrix,(AD$4+1),FALSE)*$E584</f>
        <v>0</v>
      </c>
      <c r="AE577" s="5">
        <f>VLOOKUP(CONCATENATE($F577," ",$G577),AllocFactorMatrix,(AE$4+1),FALSE)*$E584</f>
        <v>0</v>
      </c>
    </row>
    <row r="578" spans="1:31" hidden="1" outlineLevel="1">
      <c r="E578" s="48"/>
      <c r="F578" s="167" t="str">
        <f>F584</f>
        <v>RB_GUP_EPIS_D</v>
      </c>
      <c r="G578" s="48" t="str">
        <f>$G$9</f>
        <v>BULKTRAN</v>
      </c>
      <c r="H578" s="4">
        <f t="shared" si="791"/>
        <v>0</v>
      </c>
      <c r="I578" s="5">
        <f t="shared" ref="I578:N578" si="830">VLOOKUP(CONCATENATE($F578," ",$G578),AllocFactorMatrix,(I$4+1),FALSE)*$E584</f>
        <v>0</v>
      </c>
      <c r="J578" s="47">
        <f t="shared" si="830"/>
        <v>0</v>
      </c>
      <c r="K578" s="47">
        <f t="shared" si="830"/>
        <v>0</v>
      </c>
      <c r="L578" s="5">
        <f t="shared" si="830"/>
        <v>0</v>
      </c>
      <c r="M578" s="5">
        <f t="shared" si="830"/>
        <v>0</v>
      </c>
      <c r="N578" s="5">
        <f t="shared" si="830"/>
        <v>0</v>
      </c>
      <c r="O578" s="5">
        <f t="shared" si="828"/>
        <v>0</v>
      </c>
      <c r="P578" s="5">
        <f>VLOOKUP(CONCATENATE($F578," ",$G578),AllocFactorMatrix,(P$4+1),FALSE)*$E584</f>
        <v>0</v>
      </c>
      <c r="Q578" s="5">
        <f>VLOOKUP(CONCATENATE($F578," ",$G578),AllocFactorMatrix,(Q$4+1),FALSE)*$E584</f>
        <v>0</v>
      </c>
      <c r="R578" s="5">
        <f>VLOOKUP(CONCATENATE($F578," ",$G578),AllocFactorMatrix,(R$4+1),FALSE)*$E584</f>
        <v>0</v>
      </c>
      <c r="S578" s="5">
        <f>VLOOKUP(CONCATENATE($F578," ",$G578),AllocFactorMatrix,(S$4+1),FALSE)*$E584</f>
        <v>0</v>
      </c>
      <c r="T578" s="5">
        <f t="shared" ref="T578:T584" si="831">SUBTOTAL(9,P578:S578)</f>
        <v>0</v>
      </c>
      <c r="U578" s="5">
        <f>VLOOKUP(CONCATENATE($F578," ",$G578),AllocFactorMatrix,(U$4+1),FALSE)*$E584</f>
        <v>0</v>
      </c>
      <c r="V578" s="5">
        <f>VLOOKUP(CONCATENATE($F578," ",$G578),AllocFactorMatrix,(V$4+1),FALSE)*$E584</f>
        <v>0</v>
      </c>
      <c r="W578" s="5">
        <f>VLOOKUP(CONCATENATE($F578," ",$G578),AllocFactorMatrix,(W$4+1),FALSE)*$E584</f>
        <v>0</v>
      </c>
      <c r="X578" s="5">
        <f>VLOOKUP(CONCATENATE($F578," ",$G578),AllocFactorMatrix,(X$4+1),FALSE)*$E584</f>
        <v>0</v>
      </c>
      <c r="Y578" s="5">
        <f t="shared" ref="Y578:Y584" si="832">SUBTOTAL(9,U578:X578)</f>
        <v>0</v>
      </c>
      <c r="Z578" s="5">
        <f>VLOOKUP(CONCATENATE($F578," ",$G578),AllocFactorMatrix,(Z$4+1),FALSE)*$E584</f>
        <v>0</v>
      </c>
      <c r="AA578" s="5">
        <f>VLOOKUP(CONCATENATE($F578," ",$G578),AllocFactorMatrix,(AA$4+1),FALSE)*$E584</f>
        <v>0</v>
      </c>
      <c r="AB578" s="5">
        <f t="shared" si="829"/>
        <v>0</v>
      </c>
      <c r="AC578" s="5">
        <f>VLOOKUP(CONCATENATE($F578," ",$G578),AllocFactorMatrix,(AC$4+1),FALSE)*$E584</f>
        <v>0</v>
      </c>
      <c r="AD578" s="5">
        <f>VLOOKUP(CONCATENATE($F578," ",$G578),AllocFactorMatrix,(AD$4+1),FALSE)*$E584</f>
        <v>0</v>
      </c>
      <c r="AE578" s="5">
        <f>VLOOKUP(CONCATENATE($F578," ",$G578),AllocFactorMatrix,(AE$4+1),FALSE)*$E584</f>
        <v>0</v>
      </c>
    </row>
    <row r="579" spans="1:31" hidden="1" outlineLevel="1">
      <c r="E579" s="48"/>
      <c r="F579" s="167" t="str">
        <f>F584</f>
        <v>RB_GUP_EPIS_D</v>
      </c>
      <c r="G579" s="48" t="str">
        <f>$G$10</f>
        <v>SUBTRAN</v>
      </c>
      <c r="H579" s="4">
        <f t="shared" si="791"/>
        <v>0</v>
      </c>
      <c r="I579" s="5">
        <f t="shared" ref="I579:N579" si="833">VLOOKUP(CONCATENATE($F579," ",$G579),AllocFactorMatrix,(I$4+1),FALSE)*$E584</f>
        <v>0</v>
      </c>
      <c r="J579" s="47">
        <f t="shared" si="833"/>
        <v>0</v>
      </c>
      <c r="K579" s="47">
        <f t="shared" si="833"/>
        <v>0</v>
      </c>
      <c r="L579" s="5">
        <f t="shared" si="833"/>
        <v>0</v>
      </c>
      <c r="M579" s="5">
        <f t="shared" si="833"/>
        <v>0</v>
      </c>
      <c r="N579" s="5">
        <f t="shared" si="833"/>
        <v>0</v>
      </c>
      <c r="O579" s="5">
        <f t="shared" si="828"/>
        <v>0</v>
      </c>
      <c r="P579" s="5">
        <f>VLOOKUP(CONCATENATE($F579," ",$G579),AllocFactorMatrix,(P$4+1),FALSE)*$E584</f>
        <v>0</v>
      </c>
      <c r="Q579" s="5">
        <f>VLOOKUP(CONCATENATE($F579," ",$G579),AllocFactorMatrix,(Q$4+1),FALSE)*$E584</f>
        <v>0</v>
      </c>
      <c r="R579" s="5">
        <f>VLOOKUP(CONCATENATE($F579," ",$G579),AllocFactorMatrix,(R$4+1),FALSE)*$E584</f>
        <v>0</v>
      </c>
      <c r="S579" s="5">
        <f>VLOOKUP(CONCATENATE($F579," ",$G579),AllocFactorMatrix,(S$4+1),FALSE)*$E584</f>
        <v>0</v>
      </c>
      <c r="T579" s="5">
        <f t="shared" si="831"/>
        <v>0</v>
      </c>
      <c r="U579" s="5">
        <f>VLOOKUP(CONCATENATE($F579," ",$G579),AllocFactorMatrix,(U$4+1),FALSE)*$E584</f>
        <v>0</v>
      </c>
      <c r="V579" s="5">
        <f>VLOOKUP(CONCATENATE($F579," ",$G579),AllocFactorMatrix,(V$4+1),FALSE)*$E584</f>
        <v>0</v>
      </c>
      <c r="W579" s="5">
        <f>VLOOKUP(CONCATENATE($F579," ",$G579),AllocFactorMatrix,(W$4+1),FALSE)*$E584</f>
        <v>0</v>
      </c>
      <c r="X579" s="5">
        <f>VLOOKUP(CONCATENATE($F579," ",$G579),AllocFactorMatrix,(X$4+1),FALSE)*$E584</f>
        <v>0</v>
      </c>
      <c r="Y579" s="5">
        <f t="shared" si="832"/>
        <v>0</v>
      </c>
      <c r="Z579" s="5">
        <f>VLOOKUP(CONCATENATE($F579," ",$G579),AllocFactorMatrix,(Z$4+1),FALSE)*$E584</f>
        <v>0</v>
      </c>
      <c r="AA579" s="5">
        <f>VLOOKUP(CONCATENATE($F579," ",$G579),AllocFactorMatrix,(AA$4+1),FALSE)*$E584</f>
        <v>0</v>
      </c>
      <c r="AB579" s="5">
        <f t="shared" si="829"/>
        <v>0</v>
      </c>
      <c r="AC579" s="5">
        <f>VLOOKUP(CONCATENATE($F579," ",$G579),AllocFactorMatrix,(AC$4+1),FALSE)*$E584</f>
        <v>0</v>
      </c>
      <c r="AD579" s="5">
        <f>VLOOKUP(CONCATENATE($F579," ",$G579),AllocFactorMatrix,(AD$4+1),FALSE)*$E584</f>
        <v>0</v>
      </c>
      <c r="AE579" s="5">
        <f>VLOOKUP(CONCATENATE($F579," ",$G579),AllocFactorMatrix,(AE$4+1),FALSE)*$E584</f>
        <v>0</v>
      </c>
    </row>
    <row r="580" spans="1:31" hidden="1" outlineLevel="1">
      <c r="E580" s="48"/>
      <c r="F580" s="167" t="str">
        <f>F584</f>
        <v>RB_GUP_EPIS_D</v>
      </c>
      <c r="G580" s="48" t="str">
        <f>$G$11</f>
        <v>DISTPRI</v>
      </c>
      <c r="H580" s="4">
        <f t="shared" si="791"/>
        <v>16727.340810893857</v>
      </c>
      <c r="I580" s="5">
        <f t="shared" ref="I580:N580" si="834">VLOOKUP(CONCATENATE($F580," ",$G580),AllocFactorMatrix,(I$4+1),FALSE)*$E584</f>
        <v>10951.382759016889</v>
      </c>
      <c r="J580" s="47">
        <f t="shared" si="834"/>
        <v>1.798232930107734</v>
      </c>
      <c r="K580" s="47">
        <f t="shared" si="834"/>
        <v>3.3272459994335026</v>
      </c>
      <c r="L580" s="5">
        <f t="shared" si="834"/>
        <v>2562.3328789912593</v>
      </c>
      <c r="M580" s="5">
        <f t="shared" si="834"/>
        <v>35.805869920673437</v>
      </c>
      <c r="N580" s="5">
        <f t="shared" si="834"/>
        <v>0</v>
      </c>
      <c r="O580" s="5">
        <f t="shared" si="828"/>
        <v>2598.1387489119329</v>
      </c>
      <c r="P580" s="5">
        <f>VLOOKUP(CONCATENATE($F580," ",$G580),AllocFactorMatrix,(P$4+1),FALSE)*$E584</f>
        <v>1485.9499248574177</v>
      </c>
      <c r="Q580" s="5">
        <f>VLOOKUP(CONCATENATE($F580," ",$G580),AllocFactorMatrix,(Q$4+1),FALSE)*$E584</f>
        <v>267.38832031245886</v>
      </c>
      <c r="R580" s="5">
        <f>VLOOKUP(CONCATENATE($F580," ",$G580),AllocFactorMatrix,(R$4+1),FALSE)*$E584</f>
        <v>0</v>
      </c>
      <c r="S580" s="5">
        <f>VLOOKUP(CONCATENATE($F580," ",$G580),AllocFactorMatrix,(S$4+1),FALSE)*$E584</f>
        <v>0</v>
      </c>
      <c r="T580" s="5">
        <f t="shared" si="831"/>
        <v>1753.3382451698767</v>
      </c>
      <c r="U580" s="5">
        <f>VLOOKUP(CONCATENATE($F580," ",$G580),AllocFactorMatrix,(U$4+1),FALSE)*$E584</f>
        <v>67.28899799371257</v>
      </c>
      <c r="V580" s="5">
        <f>VLOOKUP(CONCATENATE($F580," ",$G580),AllocFactorMatrix,(V$4+1),FALSE)*$E584</f>
        <v>930.46303312216878</v>
      </c>
      <c r="W580" s="5">
        <f>VLOOKUP(CONCATENATE($F580," ",$G580),AllocFactorMatrix,(W$4+1),FALSE)*$E584</f>
        <v>0</v>
      </c>
      <c r="X580" s="5">
        <f>VLOOKUP(CONCATENATE($F580," ",$G580),AllocFactorMatrix,(X$4+1),FALSE)*$E584</f>
        <v>0</v>
      </c>
      <c r="Y580" s="5">
        <f t="shared" si="832"/>
        <v>997.75203111588132</v>
      </c>
      <c r="Z580" s="5">
        <f>VLOOKUP(CONCATENATE($F580," ",$G580),AllocFactorMatrix,(Z$4+1),FALSE)*$E584</f>
        <v>408.03649838731224</v>
      </c>
      <c r="AA580" s="5">
        <f>VLOOKUP(CONCATENATE($F580," ",$G580),AllocFactorMatrix,(AA$4+1),FALSE)*$E584</f>
        <v>8.1899360001286627</v>
      </c>
      <c r="AB580" s="5">
        <f t="shared" si="829"/>
        <v>416.22643438744092</v>
      </c>
      <c r="AC580" s="5">
        <f>VLOOKUP(CONCATENATE($F580," ",$G580),AllocFactorMatrix,(AC$4+1),FALSE)*$E584</f>
        <v>5.3771133622927598</v>
      </c>
      <c r="AD580" s="5">
        <f>VLOOKUP(CONCATENATE($F580," ",$G580),AllocFactorMatrix,(AD$4+1),FALSE)*$E584</f>
        <v>0</v>
      </c>
      <c r="AE580" s="5">
        <f>VLOOKUP(CONCATENATE($F580," ",$G580),AllocFactorMatrix,(AE$4+1),FALSE)*$E584</f>
        <v>0</v>
      </c>
    </row>
    <row r="581" spans="1:31" hidden="1" outlineLevel="1">
      <c r="E581" s="48"/>
      <c r="F581" s="167" t="str">
        <f>F584</f>
        <v>RB_GUP_EPIS_D</v>
      </c>
      <c r="G581" s="48" t="str">
        <f>$G$12</f>
        <v>DISTSEC</v>
      </c>
      <c r="H581" s="4">
        <f t="shared" si="791"/>
        <v>8057.8237371184341</v>
      </c>
      <c r="I581" s="5">
        <f t="shared" ref="I581:N581" si="835">VLOOKUP(CONCATENATE($F581," ",$G581),AllocFactorMatrix,(I$4+1),FALSE)*$E584</f>
        <v>5978.2699793100346</v>
      </c>
      <c r="J581" s="47">
        <f t="shared" si="835"/>
        <v>1.4819823143079722</v>
      </c>
      <c r="K581" s="47">
        <f t="shared" si="835"/>
        <v>1.9195755173516649</v>
      </c>
      <c r="L581" s="5">
        <f t="shared" si="835"/>
        <v>1205.0208242375584</v>
      </c>
      <c r="M581" s="5">
        <f t="shared" si="835"/>
        <v>0</v>
      </c>
      <c r="N581" s="5">
        <f t="shared" si="835"/>
        <v>0</v>
      </c>
      <c r="O581" s="5">
        <f t="shared" si="828"/>
        <v>1205.0208242375584</v>
      </c>
      <c r="P581" s="5">
        <f>VLOOKUP(CONCATENATE($F581," ",$G581),AllocFactorMatrix,(P$4+1),FALSE)*$E584</f>
        <v>601.53895520802234</v>
      </c>
      <c r="Q581" s="5">
        <f>VLOOKUP(CONCATENATE($F581," ",$G581),AllocFactorMatrix,(Q$4+1),FALSE)*$E584</f>
        <v>0</v>
      </c>
      <c r="R581" s="5">
        <f>VLOOKUP(CONCATENATE($F581," ",$G581),AllocFactorMatrix,(R$4+1),FALSE)*$E584</f>
        <v>0</v>
      </c>
      <c r="S581" s="5">
        <f>VLOOKUP(CONCATENATE($F581," ",$G581),AllocFactorMatrix,(S$4+1),FALSE)*$E584</f>
        <v>0</v>
      </c>
      <c r="T581" s="5">
        <f t="shared" si="831"/>
        <v>601.53895520802234</v>
      </c>
      <c r="U581" s="5">
        <f>VLOOKUP(CONCATENATE($F581," ",$G581),AllocFactorMatrix,(U$4+1),FALSE)*$E584</f>
        <v>22.527298092689296</v>
      </c>
      <c r="V581" s="5">
        <f>VLOOKUP(CONCATENATE($F581," ",$G581),AllocFactorMatrix,(V$4+1),FALSE)*$E584</f>
        <v>0</v>
      </c>
      <c r="W581" s="5">
        <f>VLOOKUP(CONCATENATE($F581," ",$G581),AllocFactorMatrix,(W$4+1),FALSE)*$E584</f>
        <v>0</v>
      </c>
      <c r="X581" s="5">
        <f>VLOOKUP(CONCATENATE($F581," ",$G581),AllocFactorMatrix,(X$4+1),FALSE)*$E584</f>
        <v>0</v>
      </c>
      <c r="Y581" s="5">
        <f t="shared" si="832"/>
        <v>22.527298092689296</v>
      </c>
      <c r="Z581" s="5">
        <f>VLOOKUP(CONCATENATE($F581," ",$G581),AllocFactorMatrix,(Z$4+1),FALSE)*$E584</f>
        <v>170.24709428815876</v>
      </c>
      <c r="AA581" s="5">
        <f>VLOOKUP(CONCATENATE($F581," ",$G581),AllocFactorMatrix,(AA$4+1),FALSE)*$E584</f>
        <v>0</v>
      </c>
      <c r="AB581" s="5">
        <f t="shared" si="829"/>
        <v>170.24709428815876</v>
      </c>
      <c r="AC581" s="5">
        <f>VLOOKUP(CONCATENATE($F581," ",$G581),AllocFactorMatrix,(AC$4+1),FALSE)*$E584</f>
        <v>2.0129287340009858</v>
      </c>
      <c r="AD581" s="5">
        <f>VLOOKUP(CONCATENATE($F581," ",$G581),AllocFactorMatrix,(AD$4+1),FALSE)*$E584</f>
        <v>61.957362974946285</v>
      </c>
      <c r="AE581" s="5">
        <f>VLOOKUP(CONCATENATE($F581," ",$G581),AllocFactorMatrix,(AE$4+1),FALSE)*$E584</f>
        <v>12.847736441362814</v>
      </c>
    </row>
    <row r="582" spans="1:31" hidden="1" outlineLevel="1">
      <c r="E582" s="48"/>
      <c r="F582" s="167" t="str">
        <f>F584</f>
        <v>RB_GUP_EPIS_D</v>
      </c>
      <c r="G582" s="48" t="str">
        <f>$G$13</f>
        <v>ENERGY</v>
      </c>
      <c r="H582" s="4">
        <f t="shared" si="791"/>
        <v>0</v>
      </c>
      <c r="I582" s="5">
        <f t="shared" ref="I582:N582" si="836">VLOOKUP(CONCATENATE($F582," ",$G582),AllocFactorMatrix,(I$4+1),FALSE)*$E584</f>
        <v>0</v>
      </c>
      <c r="J582" s="47">
        <f t="shared" si="836"/>
        <v>0</v>
      </c>
      <c r="K582" s="47">
        <f t="shared" si="836"/>
        <v>0</v>
      </c>
      <c r="L582" s="5">
        <f t="shared" si="836"/>
        <v>0</v>
      </c>
      <c r="M582" s="5">
        <f t="shared" si="836"/>
        <v>0</v>
      </c>
      <c r="N582" s="5">
        <f t="shared" si="836"/>
        <v>0</v>
      </c>
      <c r="O582" s="5">
        <f t="shared" si="828"/>
        <v>0</v>
      </c>
      <c r="P582" s="5">
        <f>VLOOKUP(CONCATENATE($F582," ",$G582),AllocFactorMatrix,(P$4+1),FALSE)*$E584</f>
        <v>0</v>
      </c>
      <c r="Q582" s="5">
        <f>VLOOKUP(CONCATENATE($F582," ",$G582),AllocFactorMatrix,(Q$4+1),FALSE)*$E584</f>
        <v>0</v>
      </c>
      <c r="R582" s="5">
        <f>VLOOKUP(CONCATENATE($F582," ",$G582),AllocFactorMatrix,(R$4+1),FALSE)*$E584</f>
        <v>0</v>
      </c>
      <c r="S582" s="5">
        <f>VLOOKUP(CONCATENATE($F582," ",$G582),AllocFactorMatrix,(S$4+1),FALSE)*$E584</f>
        <v>0</v>
      </c>
      <c r="T582" s="5">
        <f t="shared" si="831"/>
        <v>0</v>
      </c>
      <c r="U582" s="5">
        <f>VLOOKUP(CONCATENATE($F582," ",$G582),AllocFactorMatrix,(U$4+1),FALSE)*$E584</f>
        <v>0</v>
      </c>
      <c r="V582" s="5">
        <f>VLOOKUP(CONCATENATE($F582," ",$G582),AllocFactorMatrix,(V$4+1),FALSE)*$E584</f>
        <v>0</v>
      </c>
      <c r="W582" s="5">
        <f>VLOOKUP(CONCATENATE($F582," ",$G582),AllocFactorMatrix,(W$4+1),FALSE)*$E584</f>
        <v>0</v>
      </c>
      <c r="X582" s="5">
        <f>VLOOKUP(CONCATENATE($F582," ",$G582),AllocFactorMatrix,(X$4+1),FALSE)*$E584</f>
        <v>0</v>
      </c>
      <c r="Y582" s="5">
        <f t="shared" si="832"/>
        <v>0</v>
      </c>
      <c r="Z582" s="5">
        <f>VLOOKUP(CONCATENATE($F582," ",$G582),AllocFactorMatrix,(Z$4+1),FALSE)*$E584</f>
        <v>0</v>
      </c>
      <c r="AA582" s="5">
        <f>VLOOKUP(CONCATENATE($F582," ",$G582),AllocFactorMatrix,(AA$4+1),FALSE)*$E584</f>
        <v>0</v>
      </c>
      <c r="AB582" s="5">
        <f t="shared" si="829"/>
        <v>0</v>
      </c>
      <c r="AC582" s="5">
        <f>VLOOKUP(CONCATENATE($F582," ",$G582),AllocFactorMatrix,(AC$4+1),FALSE)*$E584</f>
        <v>0</v>
      </c>
      <c r="AD582" s="5">
        <f>VLOOKUP(CONCATENATE($F582," ",$G582),AllocFactorMatrix,(AD$4+1),FALSE)*$E584</f>
        <v>0</v>
      </c>
      <c r="AE582" s="5">
        <f>VLOOKUP(CONCATENATE($F582," ",$G582),AllocFactorMatrix,(AE$4+1),FALSE)*$E584</f>
        <v>0</v>
      </c>
    </row>
    <row r="583" spans="1:31" hidden="1" outlineLevel="1">
      <c r="E583" s="48"/>
      <c r="F583" s="167" t="str">
        <f>F584</f>
        <v>RB_GUP_EPIS_D</v>
      </c>
      <c r="G583" s="48" t="str">
        <f>$G$14</f>
        <v>CUSTOMER</v>
      </c>
      <c r="H583" s="4">
        <f t="shared" si="791"/>
        <v>3531.8354519877194</v>
      </c>
      <c r="I583" s="5">
        <f t="shared" ref="I583:N583" si="837">VLOOKUP(CONCATENATE($F583," ",$G583),AllocFactorMatrix,(I$4+1),FALSE)*$E584</f>
        <v>1651.2359204443326</v>
      </c>
      <c r="J583" s="47">
        <f t="shared" si="837"/>
        <v>0.33320083364643099</v>
      </c>
      <c r="K583" s="47">
        <f t="shared" si="837"/>
        <v>0.18961826102596113</v>
      </c>
      <c r="L583" s="5">
        <f t="shared" si="837"/>
        <v>557.94405741316496</v>
      </c>
      <c r="M583" s="5">
        <f t="shared" si="837"/>
        <v>37.735889589125406</v>
      </c>
      <c r="N583" s="5">
        <f t="shared" si="837"/>
        <v>6.3564918988450234</v>
      </c>
      <c r="O583" s="5">
        <f t="shared" si="828"/>
        <v>602.0364389011354</v>
      </c>
      <c r="P583" s="5">
        <f>VLOOKUP(CONCATENATE($F583," ",$G583),AllocFactorMatrix,(P$4+1),FALSE)*$E584</f>
        <v>45.490356255210607</v>
      </c>
      <c r="Q583" s="5">
        <f>VLOOKUP(CONCATENATE($F583," ",$G583),AllocFactorMatrix,(Q$4+1),FALSE)*$E584</f>
        <v>13.274187888801785</v>
      </c>
      <c r="R583" s="5">
        <f>VLOOKUP(CONCATENATE($F583," ",$G583),AllocFactorMatrix,(R$4+1),FALSE)*$E584</f>
        <v>15.633135695061615</v>
      </c>
      <c r="S583" s="5">
        <f>VLOOKUP(CONCATENATE($F583," ",$G583),AllocFactorMatrix,(S$4+1),FALSE)*$E584</f>
        <v>1.9541150384454948</v>
      </c>
      <c r="T583" s="5">
        <f t="shared" si="831"/>
        <v>76.351794877519495</v>
      </c>
      <c r="U583" s="5">
        <f>VLOOKUP(CONCATENATE($F583," ",$G583),AllocFactorMatrix,(U$4+1),FALSE)*$E584</f>
        <v>0.29938396174477216</v>
      </c>
      <c r="V583" s="5">
        <f>VLOOKUP(CONCATENATE($F583," ",$G583),AllocFactorMatrix,(V$4+1),FALSE)*$E584</f>
        <v>9.4122182600182143</v>
      </c>
      <c r="W583" s="5">
        <f>VLOOKUP(CONCATENATE($F583," ",$G583),AllocFactorMatrix,(W$4+1),FALSE)*$E584</f>
        <v>26.278519174986258</v>
      </c>
      <c r="X583" s="5">
        <f>VLOOKUP(CONCATENATE($F583," ",$G583),AllocFactorMatrix,(X$4+1),FALSE)*$E584</f>
        <v>7.8164362218377974</v>
      </c>
      <c r="Y583" s="5">
        <f t="shared" si="832"/>
        <v>43.806557618587043</v>
      </c>
      <c r="Z583" s="5">
        <f>VLOOKUP(CONCATENATE($F583," ",$G583),AllocFactorMatrix,(Z$4+1),FALSE)*$E584</f>
        <v>9.1607806774495995</v>
      </c>
      <c r="AA583" s="5">
        <f>VLOOKUP(CONCATENATE($F583," ",$G583),AllocFactorMatrix,(AA$4+1),FALSE)*$E584</f>
        <v>0.17343479950050214</v>
      </c>
      <c r="AB583" s="5">
        <f t="shared" si="829"/>
        <v>9.3342154769501011</v>
      </c>
      <c r="AC583" s="5">
        <f>VLOOKUP(CONCATENATE($F583," ",$G583),AllocFactorMatrix,(AC$4+1),FALSE)*$E584</f>
        <v>0.89389280477527322</v>
      </c>
      <c r="AD583" s="5">
        <f>VLOOKUP(CONCATENATE($F583," ",$G583),AllocFactorMatrix,(AD$4+1),FALSE)*$E584</f>
        <v>1012.385306981396</v>
      </c>
      <c r="AE583" s="5">
        <f>VLOOKUP(CONCATENATE($F583," ",$G583),AllocFactorMatrix,(AE$4+1),FALSE)*$E584</f>
        <v>135.26850578835095</v>
      </c>
    </row>
    <row r="584" spans="1:31" collapsed="1">
      <c r="D584" s="48" t="str">
        <f>+D2096</f>
        <v>Adj 52 - Removal of Pole Rental Rev &amp; Exp to prior periods</v>
      </c>
      <c r="E584" s="54">
        <f>+ROUND(E2096/8,0)</f>
        <v>28317</v>
      </c>
      <c r="F584" s="88" t="str">
        <f>+F2096</f>
        <v>RB_GUP_EPIS_D</v>
      </c>
      <c r="G584" s="48" t="str">
        <f>$G$15</f>
        <v>TOTAL</v>
      </c>
      <c r="H584" s="4">
        <f t="shared" si="791"/>
        <v>28317.000000000018</v>
      </c>
      <c r="I584" s="5">
        <f t="shared" ref="I584:N584" si="838">VLOOKUP(CONCATENATE($F584," ",$G584),AllocFactorMatrix,(I$4+1),FALSE)*$E584</f>
        <v>18580.888658771259</v>
      </c>
      <c r="J584" s="47">
        <f t="shared" si="838"/>
        <v>3.6134160780621376</v>
      </c>
      <c r="K584" s="47">
        <f t="shared" si="838"/>
        <v>5.4364397778111293</v>
      </c>
      <c r="L584" s="5">
        <f t="shared" si="838"/>
        <v>4325.2977606419827</v>
      </c>
      <c r="M584" s="5">
        <f t="shared" si="838"/>
        <v>73.541759509798837</v>
      </c>
      <c r="N584" s="5">
        <f t="shared" si="838"/>
        <v>6.3564918988450234</v>
      </c>
      <c r="O584" s="5">
        <f t="shared" si="828"/>
        <v>4405.1960120506265</v>
      </c>
      <c r="P584" s="5">
        <f>VLOOKUP(CONCATENATE($F584," ",$G584),AllocFactorMatrix,(P$4+1),FALSE)*$E584</f>
        <v>2132.9792363206507</v>
      </c>
      <c r="Q584" s="5">
        <f>VLOOKUP(CONCATENATE($F584," ",$G584),AllocFactorMatrix,(Q$4+1),FALSE)*$E584</f>
        <v>280.66250820126066</v>
      </c>
      <c r="R584" s="5">
        <f>VLOOKUP(CONCATENATE($F584," ",$G584),AllocFactorMatrix,(R$4+1),FALSE)*$E584</f>
        <v>15.633135695061615</v>
      </c>
      <c r="S584" s="5">
        <f>VLOOKUP(CONCATENATE($F584," ",$G584),AllocFactorMatrix,(S$4+1),FALSE)*$E584</f>
        <v>1.9541150384454948</v>
      </c>
      <c r="T584" s="5">
        <f t="shared" si="831"/>
        <v>2431.2289952554188</v>
      </c>
      <c r="U584" s="5">
        <f>VLOOKUP(CONCATENATE($F584," ",$G584),AllocFactorMatrix,(U$4+1),FALSE)*$E584</f>
        <v>90.115680048146643</v>
      </c>
      <c r="V584" s="5">
        <f>VLOOKUP(CONCATENATE($F584," ",$G584),AllocFactorMatrix,(V$4+1),FALSE)*$E584</f>
        <v>939.87525138218712</v>
      </c>
      <c r="W584" s="5">
        <f>VLOOKUP(CONCATENATE($F584," ",$G584),AllocFactorMatrix,(W$4+1),FALSE)*$E584</f>
        <v>26.278519174986258</v>
      </c>
      <c r="X584" s="5">
        <f>VLOOKUP(CONCATENATE($F584," ",$G584),AllocFactorMatrix,(X$4+1),FALSE)*$E584</f>
        <v>7.8164362218377974</v>
      </c>
      <c r="Y584" s="5">
        <f t="shared" si="832"/>
        <v>1064.085886827158</v>
      </c>
      <c r="Z584" s="5">
        <f>VLOOKUP(CONCATENATE($F584," ",$G584),AllocFactorMatrix,(Z$4+1),FALSE)*$E584</f>
        <v>587.44437335292059</v>
      </c>
      <c r="AA584" s="5">
        <f>VLOOKUP(CONCATENATE($F584," ",$G584),AllocFactorMatrix,(AA$4+1),FALSE)*$E584</f>
        <v>8.3633707996291644</v>
      </c>
      <c r="AB584" s="5">
        <f t="shared" si="829"/>
        <v>595.80774415254973</v>
      </c>
      <c r="AC584" s="5">
        <f>VLOOKUP(CONCATENATE($F584," ",$G584),AllocFactorMatrix,(AC$4+1),FALSE)*$E584</f>
        <v>8.2839349010690189</v>
      </c>
      <c r="AD584" s="5">
        <f>VLOOKUP(CONCATENATE($F584," ",$G584),AllocFactorMatrix,(AD$4+1),FALSE)*$E584</f>
        <v>1074.3426699563422</v>
      </c>
      <c r="AE584" s="5">
        <f>VLOOKUP(CONCATENATE($F584," ",$G584),AllocFactorMatrix,(AE$4+1),FALSE)*$E584</f>
        <v>148.11624222971375</v>
      </c>
    </row>
    <row r="585" spans="1:31" s="44" customFormat="1" hidden="1" outlineLevel="1">
      <c r="A585" s="49"/>
      <c r="B585" s="97"/>
      <c r="C585" s="48"/>
      <c r="D585" s="48"/>
      <c r="E585" s="51">
        <f t="shared" ref="E585:E599" si="839">+ROUND(E2097/8,0)</f>
        <v>0</v>
      </c>
      <c r="F585" s="167" t="str">
        <f>F592</f>
        <v>LABOR_M</v>
      </c>
      <c r="G585" s="48" t="str">
        <f>$G$8</f>
        <v>PRODUCTION</v>
      </c>
      <c r="H585" s="46">
        <f t="shared" ca="1" si="791"/>
        <v>-7597.203787901356</v>
      </c>
      <c r="I585" s="47">
        <f t="shared" ref="I585:N585" ca="1" si="840">VLOOKUP(CONCATENATE($F585," ",$G585),AllocFactorMatrix,(I$4+1),FALSE)*$E592</f>
        <v>-3907.021047829383</v>
      </c>
      <c r="J585" s="47">
        <f t="shared" ca="1" si="840"/>
        <v>-0.87406758402270102</v>
      </c>
      <c r="K585" s="47">
        <f t="shared" ca="1" si="840"/>
        <v>-1.5304300158548718</v>
      </c>
      <c r="L585" s="47">
        <f t="shared" ca="1" si="840"/>
        <v>-910.59952482144024</v>
      </c>
      <c r="M585" s="47">
        <f t="shared" ca="1" si="840"/>
        <v>-12.670980798547609</v>
      </c>
      <c r="N585" s="47">
        <f t="shared" ca="1" si="840"/>
        <v>-1.7647344708127068</v>
      </c>
      <c r="O585" s="47">
        <f t="shared" ref="O585:O592" ca="1" si="841">SUBTOTAL(9,L585:N585)</f>
        <v>-925.03524009080058</v>
      </c>
      <c r="P585" s="47">
        <f ca="1">VLOOKUP(CONCATENATE($F585," ",$G585),AllocFactorMatrix,(P$4+1),FALSE)*$E592</f>
        <v>-541.61795781090234</v>
      </c>
      <c r="Q585" s="47">
        <f ca="1">VLOOKUP(CONCATENATE($F585," ",$G585),AllocFactorMatrix,(Q$4+1),FALSE)*$E592</f>
        <v>-97.198205531087936</v>
      </c>
      <c r="R585" s="47">
        <f ca="1">VLOOKUP(CONCATENATE($F585," ",$G585),AllocFactorMatrix,(R$4+1),FALSE)*$E592</f>
        <v>-19.710804191993788</v>
      </c>
      <c r="S585" s="47">
        <f ca="1">VLOOKUP(CONCATENATE($F585," ",$G585),AllocFactorMatrix,(S$4+1),FALSE)*$E592</f>
        <v>-0.74850887553226397</v>
      </c>
      <c r="T585" s="47">
        <f ca="1">SUBTOTAL(9,P585:S585)</f>
        <v>-659.27547640951639</v>
      </c>
      <c r="U585" s="47">
        <f ca="1">VLOOKUP(CONCATENATE($F585," ",$G585),AllocFactorMatrix,(U$4+1),FALSE)*$E592</f>
        <v>-25.687769906128082</v>
      </c>
      <c r="V585" s="47">
        <f ca="1">VLOOKUP(CONCATENATE($F585," ",$G585),AllocFactorMatrix,(V$4+1),FALSE)*$E592</f>
        <v>-346.79972712543366</v>
      </c>
      <c r="W585" s="47">
        <f ca="1">VLOOKUP(CONCATENATE($F585," ",$G585),AllocFactorMatrix,(W$4+1),FALSE)*$E592</f>
        <v>-1326.3697404973043</v>
      </c>
      <c r="X585" s="47">
        <f ca="1">VLOOKUP(CONCATENATE($F585," ",$G585),AllocFactorMatrix,(X$4+1),FALSE)*$E592</f>
        <v>-240.28418015949723</v>
      </c>
      <c r="Y585" s="47">
        <f ca="1">SUBTOTAL(9,U585:X585)</f>
        <v>-1939.1414176883634</v>
      </c>
      <c r="Z585" s="47">
        <f ca="1">VLOOKUP(CONCATENATE($F585," ",$G585),AllocFactorMatrix,(Z$4+1),FALSE)*$E592</f>
        <v>-148.87407761368752</v>
      </c>
      <c r="AA585" s="47">
        <f ca="1">VLOOKUP(CONCATENATE($F585," ",$G585),AllocFactorMatrix,(AA$4+1),FALSE)*$E592</f>
        <v>-2.9733971760624542</v>
      </c>
      <c r="AB585" s="47">
        <f t="shared" ref="AB585:AB592" ca="1" si="842">SUBTOTAL(9,Z585:AA585)</f>
        <v>-151.84747478974998</v>
      </c>
      <c r="AC585" s="47">
        <f ca="1">VLOOKUP(CONCATENATE($F585," ",$G585),AllocFactorMatrix,(AC$4+1),FALSE)*$E592</f>
        <v>-1.9638899327346171</v>
      </c>
      <c r="AD585" s="47">
        <f ca="1">VLOOKUP(CONCATENATE($F585," ",$G585),AllocFactorMatrix,(AD$4+1),FALSE)*$E592</f>
        <v>-8.7247172468726433</v>
      </c>
      <c r="AE585" s="47">
        <f ca="1">VLOOKUP(CONCATENATE($F585," ",$G585),AllocFactorMatrix,(AE$4+1),FALSE)*$E592</f>
        <v>-1.7900263140550028</v>
      </c>
    </row>
    <row r="586" spans="1:31" s="44" customFormat="1" hidden="1" outlineLevel="1">
      <c r="A586" s="49"/>
      <c r="B586" s="97"/>
      <c r="C586" s="48"/>
      <c r="D586" s="48"/>
      <c r="E586" s="51">
        <f t="shared" si="839"/>
        <v>0</v>
      </c>
      <c r="F586" s="167" t="str">
        <f>F592</f>
        <v>LABOR_M</v>
      </c>
      <c r="G586" s="48" t="str">
        <f>$G$9</f>
        <v>BULKTRAN</v>
      </c>
      <c r="H586" s="46">
        <f t="shared" ca="1" si="791"/>
        <v>-1177.626680636308</v>
      </c>
      <c r="I586" s="47">
        <f t="shared" ref="I586:N586" ca="1" si="843">VLOOKUP(CONCATENATE($F586," ",$G586),AllocFactorMatrix,(I$4+1),FALSE)*$E592</f>
        <v>-605.61916675957332</v>
      </c>
      <c r="J586" s="47">
        <f t="shared" ca="1" si="843"/>
        <v>-0.13548738935549681</v>
      </c>
      <c r="K586" s="47">
        <f t="shared" ca="1" si="843"/>
        <v>-0.2372287580843209</v>
      </c>
      <c r="L586" s="47">
        <f t="shared" ca="1" si="843"/>
        <v>-141.15012914517203</v>
      </c>
      <c r="M586" s="47">
        <f t="shared" ca="1" si="843"/>
        <v>-1.9641022506152757</v>
      </c>
      <c r="N586" s="47">
        <f t="shared" ca="1" si="843"/>
        <v>-0.27354780193960238</v>
      </c>
      <c r="O586" s="47">
        <f t="shared" ca="1" si="841"/>
        <v>-143.3877791977269</v>
      </c>
      <c r="P586" s="47">
        <f ca="1">VLOOKUP(CONCATENATE($F586," ",$G586),AllocFactorMatrix,(P$4+1),FALSE)*$E592</f>
        <v>-83.955067632331961</v>
      </c>
      <c r="Q586" s="47">
        <f ca="1">VLOOKUP(CONCATENATE($F586," ",$G586),AllocFactorMatrix,(Q$4+1),FALSE)*$E592</f>
        <v>-15.066490690385956</v>
      </c>
      <c r="R586" s="47">
        <f ca="1">VLOOKUP(CONCATENATE($F586," ",$G586),AllocFactorMatrix,(R$4+1),FALSE)*$E592</f>
        <v>-3.0553305612592854</v>
      </c>
      <c r="S586" s="47">
        <f ca="1">VLOOKUP(CONCATENATE($F586," ",$G586),AllocFactorMatrix,(S$4+1),FALSE)*$E592</f>
        <v>-0.11602479637621585</v>
      </c>
      <c r="T586" s="47">
        <f t="shared" ref="T586:T592" ca="1" si="844">SUBTOTAL(9,P586:S586)</f>
        <v>-102.19291368035341</v>
      </c>
      <c r="U586" s="47">
        <f ca="1">VLOOKUP(CONCATENATE($F586," ",$G586),AllocFactorMatrix,(U$4+1),FALSE)*$E592</f>
        <v>-3.9818075244575124</v>
      </c>
      <c r="V586" s="47">
        <f ca="1">VLOOKUP(CONCATENATE($F586," ",$G586),AllocFactorMatrix,(V$4+1),FALSE)*$E592</f>
        <v>-53.756700873377063</v>
      </c>
      <c r="W586" s="47">
        <f ca="1">VLOOKUP(CONCATENATE($F586," ",$G586),AllocFactorMatrix,(W$4+1),FALSE)*$E592</f>
        <v>-205.5978012970686</v>
      </c>
      <c r="X586" s="47">
        <f ca="1">VLOOKUP(CONCATENATE($F586," ",$G586),AllocFactorMatrix,(X$4+1),FALSE)*$E592</f>
        <v>-37.245948560873082</v>
      </c>
      <c r="Y586" s="47">
        <f t="shared" ref="Y586:Y592" ca="1" si="845">SUBTOTAL(9,U586:X586)</f>
        <v>-300.58225825577631</v>
      </c>
      <c r="Z586" s="47">
        <f ca="1">VLOOKUP(CONCATENATE($F586," ",$G586),AllocFactorMatrix,(Z$4+1),FALSE)*$E592</f>
        <v>-23.076659616817814</v>
      </c>
      <c r="AA586" s="47">
        <f ca="1">VLOOKUP(CONCATENATE($F586," ",$G586),AllocFactorMatrix,(AA$4+1),FALSE)*$E592</f>
        <v>-0.46090008171638841</v>
      </c>
      <c r="AB586" s="47">
        <f t="shared" ca="1" si="842"/>
        <v>-23.537559698534203</v>
      </c>
      <c r="AC586" s="47">
        <f ca="1">VLOOKUP(CONCATENATE($F586," ",$G586),AllocFactorMatrix,(AC$4+1),FALSE)*$E592</f>
        <v>-0.30441847384749249</v>
      </c>
      <c r="AD586" s="47">
        <f ca="1">VLOOKUP(CONCATENATE($F586," ",$G586),AllocFactorMatrix,(AD$4+1),FALSE)*$E592</f>
        <v>-1.3524001853533432</v>
      </c>
      <c r="AE586" s="47">
        <f ca="1">VLOOKUP(CONCATENATE($F586," ",$G586),AllocFactorMatrix,(AE$4+1),FALSE)*$E592</f>
        <v>-0.27746823769940498</v>
      </c>
    </row>
    <row r="587" spans="1:31" s="44" customFormat="1" hidden="1" outlineLevel="1">
      <c r="A587" s="49"/>
      <c r="B587" s="97"/>
      <c r="C587" s="48"/>
      <c r="D587" s="48"/>
      <c r="E587" s="51">
        <f t="shared" si="839"/>
        <v>0</v>
      </c>
      <c r="F587" s="167" t="str">
        <f>F592</f>
        <v>LABOR_M</v>
      </c>
      <c r="G587" s="48" t="str">
        <f>$G$10</f>
        <v>SUBTRAN</v>
      </c>
      <c r="H587" s="46">
        <f t="shared" ca="1" si="791"/>
        <v>-326.36652579575815</v>
      </c>
      <c r="I587" s="47">
        <f t="shared" ref="I587:N587" ca="1" si="846">VLOOKUP(CONCATENATE($F587," ",$G587),AllocFactorMatrix,(I$4+1),FALSE)*$E592</f>
        <v>-166.73092376117228</v>
      </c>
      <c r="J587" s="47">
        <f t="shared" ca="1" si="846"/>
        <v>-2.7149602233206959E-2</v>
      </c>
      <c r="K587" s="47">
        <f t="shared" ca="1" si="846"/>
        <v>-5.0530071370093819E-2</v>
      </c>
      <c r="L587" s="47">
        <f t="shared" ca="1" si="846"/>
        <v>-39.073619301959461</v>
      </c>
      <c r="M587" s="47">
        <f t="shared" ca="1" si="846"/>
        <v>-0.5460848470548898</v>
      </c>
      <c r="N587" s="47">
        <f t="shared" ca="1" si="846"/>
        <v>-9.8838820069331063E-2</v>
      </c>
      <c r="O587" s="47">
        <f t="shared" ca="1" si="841"/>
        <v>-39.718542969083686</v>
      </c>
      <c r="P587" s="47">
        <f ca="1">VLOOKUP(CONCATENATE($F587," ",$G587),AllocFactorMatrix,(P$4+1),FALSE)*$E592</f>
        <v>-22.558508887755483</v>
      </c>
      <c r="Q587" s="47">
        <f ca="1">VLOOKUP(CONCATENATE($F587," ",$G587),AllocFactorMatrix,(Q$4+1),FALSE)*$E592</f>
        <v>-4.0596237573035783</v>
      </c>
      <c r="R587" s="47">
        <f ca="1">VLOOKUP(CONCATENATE($F587," ",$G587),AllocFactorMatrix,(R$4+1),FALSE)*$E592</f>
        <v>-1.0656199365890364</v>
      </c>
      <c r="S587" s="47">
        <f ca="1">VLOOKUP(CONCATENATE($F587," ",$G587),AllocFactorMatrix,(S$4+1),FALSE)*$E592</f>
        <v>0</v>
      </c>
      <c r="T587" s="47">
        <f t="shared" ca="1" si="844"/>
        <v>-27.6837525816481</v>
      </c>
      <c r="U587" s="47">
        <f ca="1">VLOOKUP(CONCATENATE($F587," ",$G587),AllocFactorMatrix,(U$4+1),FALSE)*$E592</f>
        <v>-1.0183057728899116</v>
      </c>
      <c r="V587" s="47">
        <f ca="1">VLOOKUP(CONCATENATE($F587," ",$G587),AllocFactorMatrix,(V$4+1),FALSE)*$E592</f>
        <v>-14.28781742396079</v>
      </c>
      <c r="W587" s="47">
        <f ca="1">VLOOKUP(CONCATENATE($F587," ",$G587),AllocFactorMatrix,(W$4+1),FALSE)*$E592</f>
        <v>-70.449961338111834</v>
      </c>
      <c r="X587" s="47">
        <f ca="1">VLOOKUP(CONCATENATE($F587," ",$G587),AllocFactorMatrix,(X$4+1),FALSE)*$E592</f>
        <v>0</v>
      </c>
      <c r="Y587" s="47">
        <f t="shared" ca="1" si="845"/>
        <v>-85.75608453496254</v>
      </c>
      <c r="Z587" s="47">
        <f ca="1">VLOOKUP(CONCATENATE($F587," ",$G587),AllocFactorMatrix,(Z$4+1),FALSE)*$E592</f>
        <v>-6.1928541193874853</v>
      </c>
      <c r="AA587" s="47">
        <f ca="1">VLOOKUP(CONCATENATE($F587," ",$G587),AllocFactorMatrix,(AA$4+1),FALSE)*$E592</f>
        <v>-0.12434332706291128</v>
      </c>
      <c r="AB587" s="47">
        <f t="shared" ca="1" si="842"/>
        <v>-6.3171974464503968</v>
      </c>
      <c r="AC587" s="47">
        <f ca="1">VLOOKUP(CONCATENATE($F587," ",$G587),AllocFactorMatrix,(AC$4+1),FALSE)*$E592</f>
        <v>-8.2344828836737494E-2</v>
      </c>
      <c r="AD587" s="47">
        <f ca="1">VLOOKUP(CONCATENATE($F587," ",$G587),AllocFactorMatrix,(AD$4+1),FALSE)*$E592</f>
        <v>0</v>
      </c>
      <c r="AE587" s="47">
        <f ca="1">VLOOKUP(CONCATENATE($F587," ",$G587),AllocFactorMatrix,(AE$4+1),FALSE)*$E592</f>
        <v>0</v>
      </c>
    </row>
    <row r="588" spans="1:31" s="44" customFormat="1" hidden="1" outlineLevel="1">
      <c r="A588" s="49"/>
      <c r="B588" s="97"/>
      <c r="C588" s="48"/>
      <c r="D588" s="48"/>
      <c r="E588" s="51">
        <f t="shared" si="839"/>
        <v>0</v>
      </c>
      <c r="F588" s="167" t="str">
        <f>F592</f>
        <v>LABOR_M</v>
      </c>
      <c r="G588" s="48" t="str">
        <f>$G$11</f>
        <v>DISTPRI</v>
      </c>
      <c r="H588" s="46">
        <f t="shared" ca="1" si="791"/>
        <v>-2665.9508178284177</v>
      </c>
      <c r="I588" s="47">
        <f t="shared" ref="I588:N588" ca="1" si="847">VLOOKUP(CONCATENATE($F588," ",$G588),AllocFactorMatrix,(I$4+1),FALSE)*$E592</f>
        <v>-1745.3968417824665</v>
      </c>
      <c r="J588" s="47">
        <f t="shared" ca="1" si="847"/>
        <v>-0.28659669249666742</v>
      </c>
      <c r="K588" s="47">
        <f t="shared" ca="1" si="847"/>
        <v>-0.53028597274285316</v>
      </c>
      <c r="L588" s="47">
        <f t="shared" ca="1" si="847"/>
        <v>-408.37653226068022</v>
      </c>
      <c r="M588" s="47">
        <f t="shared" ca="1" si="847"/>
        <v>-5.7066266107228509</v>
      </c>
      <c r="N588" s="47">
        <f t="shared" ca="1" si="847"/>
        <v>0</v>
      </c>
      <c r="O588" s="47">
        <f t="shared" ca="1" si="841"/>
        <v>-414.0831588714031</v>
      </c>
      <c r="P588" s="47">
        <f ca="1">VLOOKUP(CONCATENATE($F588," ",$G588),AllocFactorMatrix,(P$4+1),FALSE)*$E592</f>
        <v>-236.82601210861665</v>
      </c>
      <c r="Q588" s="47">
        <f ca="1">VLOOKUP(CONCATENATE($F588," ",$G588),AllocFactorMatrix,(Q$4+1),FALSE)*$E592</f>
        <v>-42.615507107412981</v>
      </c>
      <c r="R588" s="47">
        <f ca="1">VLOOKUP(CONCATENATE($F588," ",$G588),AllocFactorMatrix,(R$4+1),FALSE)*$E592</f>
        <v>0</v>
      </c>
      <c r="S588" s="47">
        <f ca="1">VLOOKUP(CONCATENATE($F588," ",$G588),AllocFactorMatrix,(S$4+1),FALSE)*$E592</f>
        <v>0</v>
      </c>
      <c r="T588" s="47">
        <f t="shared" ca="1" si="844"/>
        <v>-279.44151921602963</v>
      </c>
      <c r="U588" s="47">
        <f ca="1">VLOOKUP(CONCATENATE($F588," ",$G588),AllocFactorMatrix,(U$4+1),FALSE)*$E592</f>
        <v>-10.724308260363991</v>
      </c>
      <c r="V588" s="47">
        <f ca="1">VLOOKUP(CONCATENATE($F588," ",$G588),AllocFactorMatrix,(V$4+1),FALSE)*$E592</f>
        <v>-148.29426339515112</v>
      </c>
      <c r="W588" s="47">
        <f ca="1">VLOOKUP(CONCATENATE($F588," ",$G588),AllocFactorMatrix,(W$4+1),FALSE)*$E592</f>
        <v>0</v>
      </c>
      <c r="X588" s="47">
        <f ca="1">VLOOKUP(CONCATENATE($F588," ",$G588),AllocFactorMatrix,(X$4+1),FALSE)*$E592</f>
        <v>0</v>
      </c>
      <c r="Y588" s="47">
        <f t="shared" ca="1" si="845"/>
        <v>-159.0185716555151</v>
      </c>
      <c r="Z588" s="47">
        <f ca="1">VLOOKUP(CONCATENATE($F588," ",$G588),AllocFactorMatrix,(Z$4+1),FALSE)*$E592</f>
        <v>-65.031570102945096</v>
      </c>
      <c r="AA588" s="47">
        <f ca="1">VLOOKUP(CONCATENATE($F588," ",$G588),AllocFactorMatrix,(AA$4+1),FALSE)*$E592</f>
        <v>-1.3052861673796825</v>
      </c>
      <c r="AB588" s="47">
        <f t="shared" ca="1" si="842"/>
        <v>-66.336856270324773</v>
      </c>
      <c r="AC588" s="47">
        <f ca="1">VLOOKUP(CONCATENATE($F588," ",$G588),AllocFactorMatrix,(AC$4+1),FALSE)*$E592</f>
        <v>-0.85698736743766146</v>
      </c>
      <c r="AD588" s="47">
        <f ca="1">VLOOKUP(CONCATENATE($F588," ",$G588),AllocFactorMatrix,(AD$4+1),FALSE)*$E592</f>
        <v>0</v>
      </c>
      <c r="AE588" s="47">
        <f ca="1">VLOOKUP(CONCATENATE($F588," ",$G588),AllocFactorMatrix,(AE$4+1),FALSE)*$E592</f>
        <v>0</v>
      </c>
    </row>
    <row r="589" spans="1:31" s="44" customFormat="1" hidden="1" outlineLevel="1">
      <c r="A589" s="49"/>
      <c r="B589" s="97"/>
      <c r="C589" s="48"/>
      <c r="D589" s="48"/>
      <c r="E589" s="51">
        <f t="shared" si="839"/>
        <v>0</v>
      </c>
      <c r="F589" s="167" t="str">
        <f>F592</f>
        <v>LABOR_M</v>
      </c>
      <c r="G589" s="48" t="str">
        <f>$G$12</f>
        <v>DISTSEC</v>
      </c>
      <c r="H589" s="46">
        <f t="shared" ca="1" si="791"/>
        <v>-1056.1778648524105</v>
      </c>
      <c r="I589" s="47">
        <f t="shared" ref="I589:N589" ca="1" si="848">VLOOKUP(CONCATENATE($F589," ",$G589),AllocFactorMatrix,(I$4+1),FALSE)*$E592</f>
        <v>-783.60071258110338</v>
      </c>
      <c r="J589" s="47">
        <f t="shared" ca="1" si="848"/>
        <v>-0.19425057776637006</v>
      </c>
      <c r="K589" s="47">
        <f t="shared" ca="1" si="848"/>
        <v>-0.25160803183124308</v>
      </c>
      <c r="L589" s="47">
        <f t="shared" ca="1" si="848"/>
        <v>-157.94789793963056</v>
      </c>
      <c r="M589" s="47">
        <f t="shared" ca="1" si="848"/>
        <v>0</v>
      </c>
      <c r="N589" s="47">
        <f t="shared" ca="1" si="848"/>
        <v>0</v>
      </c>
      <c r="O589" s="47">
        <f t="shared" ca="1" si="841"/>
        <v>-157.94789793963056</v>
      </c>
      <c r="P589" s="47">
        <f ca="1">VLOOKUP(CONCATENATE($F589," ",$G589),AllocFactorMatrix,(P$4+1),FALSE)*$E592</f>
        <v>-78.846615421791284</v>
      </c>
      <c r="Q589" s="47">
        <f ca="1">VLOOKUP(CONCATENATE($F589," ",$G589),AllocFactorMatrix,(Q$4+1),FALSE)*$E592</f>
        <v>0</v>
      </c>
      <c r="R589" s="47">
        <f ca="1">VLOOKUP(CONCATENATE($F589," ",$G589),AllocFactorMatrix,(R$4+1),FALSE)*$E592</f>
        <v>0</v>
      </c>
      <c r="S589" s="47">
        <f ca="1">VLOOKUP(CONCATENATE($F589," ",$G589),AllocFactorMatrix,(S$4+1),FALSE)*$E592</f>
        <v>0</v>
      </c>
      <c r="T589" s="47">
        <f t="shared" ca="1" si="844"/>
        <v>-78.846615421791284</v>
      </c>
      <c r="U589" s="47">
        <f ca="1">VLOOKUP(CONCATENATE($F589," ",$G589),AllocFactorMatrix,(U$4+1),FALSE)*$E592</f>
        <v>-2.9527617352596645</v>
      </c>
      <c r="V589" s="47">
        <f ca="1">VLOOKUP(CONCATENATE($F589," ",$G589),AllocFactorMatrix,(V$4+1),FALSE)*$E592</f>
        <v>0</v>
      </c>
      <c r="W589" s="47">
        <f ca="1">VLOOKUP(CONCATENATE($F589," ",$G589),AllocFactorMatrix,(W$4+1),FALSE)*$E592</f>
        <v>0</v>
      </c>
      <c r="X589" s="47">
        <f ca="1">VLOOKUP(CONCATENATE($F589," ",$G589),AllocFactorMatrix,(X$4+1),FALSE)*$E592</f>
        <v>0</v>
      </c>
      <c r="Y589" s="47">
        <f t="shared" ca="1" si="845"/>
        <v>-2.9527617352596645</v>
      </c>
      <c r="Z589" s="47">
        <f ca="1">VLOOKUP(CONCATENATE($F589," ",$G589),AllocFactorMatrix,(Z$4+1),FALSE)*$E592</f>
        <v>-22.315108695452405</v>
      </c>
      <c r="AA589" s="47">
        <f ca="1">VLOOKUP(CONCATENATE($F589," ",$G589),AllocFactorMatrix,(AA$4+1),FALSE)*$E592</f>
        <v>0</v>
      </c>
      <c r="AB589" s="47">
        <f t="shared" ca="1" si="842"/>
        <v>-22.315108695452405</v>
      </c>
      <c r="AC589" s="47">
        <f ca="1">VLOOKUP(CONCATENATE($F589," ",$G589),AllocFactorMatrix,(AC$4+1),FALSE)*$E592</f>
        <v>-0.26384428869841597</v>
      </c>
      <c r="AD589" s="47">
        <f ca="1">VLOOKUP(CONCATENATE($F589," ",$G589),AllocFactorMatrix,(AD$4+1),FALSE)*$E592</f>
        <v>-8.1210507295318273</v>
      </c>
      <c r="AE589" s="47">
        <f ca="1">VLOOKUP(CONCATENATE($F589," ",$G589),AllocFactorMatrix,(AE$4+1),FALSE)*$E592</f>
        <v>-1.6840148513446727</v>
      </c>
    </row>
    <row r="590" spans="1:31" s="44" customFormat="1" hidden="1" outlineLevel="1">
      <c r="A590" s="49"/>
      <c r="B590" s="97"/>
      <c r="C590" s="48"/>
      <c r="D590" s="48"/>
      <c r="E590" s="51">
        <f t="shared" si="839"/>
        <v>0</v>
      </c>
      <c r="F590" s="167" t="str">
        <f>F592</f>
        <v>LABOR_M</v>
      </c>
      <c r="G590" s="48" t="str">
        <f>$G$13</f>
        <v>ENERGY</v>
      </c>
      <c r="H590" s="46">
        <f t="shared" ca="1" si="791"/>
        <v>-3038.6792026151597</v>
      </c>
      <c r="I590" s="47">
        <f t="shared" ref="I590:N590" ca="1" si="849">VLOOKUP(CONCATENATE($F590," ",$G590),AllocFactorMatrix,(I$4+1),FALSE)*$E592</f>
        <v>-1188.8030251952032</v>
      </c>
      <c r="J590" s="47">
        <f t="shared" ca="1" si="849"/>
        <v>-0.19024100870690658</v>
      </c>
      <c r="K590" s="47">
        <f t="shared" ca="1" si="849"/>
        <v>-0.54854103251622699</v>
      </c>
      <c r="L590" s="47">
        <f t="shared" ca="1" si="849"/>
        <v>-342.7958511666028</v>
      </c>
      <c r="M590" s="47">
        <f t="shared" ca="1" si="849"/>
        <v>-4.7809820775372556</v>
      </c>
      <c r="N590" s="47">
        <f t="shared" ca="1" si="849"/>
        <v>-0.66837724250314934</v>
      </c>
      <c r="O590" s="47">
        <f t="shared" ca="1" si="841"/>
        <v>-348.2452104866432</v>
      </c>
      <c r="P590" s="47">
        <f ca="1">VLOOKUP(CONCATENATE($F590," ",$G590),AllocFactorMatrix,(P$4+1),FALSE)*$E592</f>
        <v>-222.23715105877068</v>
      </c>
      <c r="Q590" s="47">
        <f ca="1">VLOOKUP(CONCATENATE($F590," ",$G590),AllocFactorMatrix,(Q$4+1),FALSE)*$E592</f>
        <v>-39.691197825460492</v>
      </c>
      <c r="R590" s="47">
        <f ca="1">VLOOKUP(CONCATENATE($F590," ",$G590),AllocFactorMatrix,(R$4+1),FALSE)*$E592</f>
        <v>-8.0825814300903005</v>
      </c>
      <c r="S590" s="47">
        <f ca="1">VLOOKUP(CONCATENATE($F590," ",$G590),AllocFactorMatrix,(S$4+1),FALSE)*$E592</f>
        <v>-0.30528183600346742</v>
      </c>
      <c r="T590" s="47">
        <f t="shared" ca="1" si="844"/>
        <v>-270.31621215032499</v>
      </c>
      <c r="U590" s="47">
        <f ca="1">VLOOKUP(CONCATENATE($F590," ",$G590),AllocFactorMatrix,(U$4+1),FALSE)*$E592</f>
        <v>-11.655494063831203</v>
      </c>
      <c r="V590" s="47">
        <f ca="1">VLOOKUP(CONCATENATE($F590," ",$G590),AllocFactorMatrix,(V$4+1),FALSE)*$E592</f>
        <v>-184.27557726347626</v>
      </c>
      <c r="W590" s="47">
        <f ca="1">VLOOKUP(CONCATENATE($F590," ",$G590),AllocFactorMatrix,(W$4+1),FALSE)*$E592</f>
        <v>-792.53926597662735</v>
      </c>
      <c r="X590" s="47">
        <f ca="1">VLOOKUP(CONCATENATE($F590," ",$G590),AllocFactorMatrix,(X$4+1),FALSE)*$E592</f>
        <v>-149.08491379759508</v>
      </c>
      <c r="Y590" s="47">
        <f t="shared" ca="1" si="845"/>
        <v>-1137.5552511015298</v>
      </c>
      <c r="Z590" s="47">
        <f ca="1">VLOOKUP(CONCATENATE($F590," ",$G590),AllocFactorMatrix,(Z$4+1),FALSE)*$E592</f>
        <v>-61.135145437213346</v>
      </c>
      <c r="AA590" s="47">
        <f ca="1">VLOOKUP(CONCATENATE($F590," ",$G590),AllocFactorMatrix,(AA$4+1),FALSE)*$E592</f>
        <v>-1.226664498152932</v>
      </c>
      <c r="AB590" s="47">
        <f t="shared" ca="1" si="842"/>
        <v>-62.361809935366281</v>
      </c>
      <c r="AC590" s="47">
        <f ca="1">VLOOKUP(CONCATENATE($F590," ",$G590),AllocFactorMatrix,(AC$4+1),FALSE)*$E592</f>
        <v>-1.0941899924889578</v>
      </c>
      <c r="AD590" s="47">
        <f ca="1">VLOOKUP(CONCATENATE($F590," ",$G590),AllocFactorMatrix,(AD$4+1),FALSE)*$E592</f>
        <v>-24.509481092651672</v>
      </c>
      <c r="AE590" s="47">
        <f ca="1">VLOOKUP(CONCATENATE($F590," ",$G590),AllocFactorMatrix,(AE$4+1),FALSE)*$E592</f>
        <v>-5.0552406197276794</v>
      </c>
    </row>
    <row r="591" spans="1:31" s="44" customFormat="1" hidden="1" outlineLevel="1">
      <c r="A591" s="49"/>
      <c r="B591" s="97"/>
      <c r="C591" s="48"/>
      <c r="D591" s="48"/>
      <c r="E591" s="51">
        <f t="shared" si="839"/>
        <v>0</v>
      </c>
      <c r="F591" s="167" t="s">
        <v>67</v>
      </c>
      <c r="G591" s="48" t="str">
        <f>$G$14</f>
        <v>CUSTOMER</v>
      </c>
      <c r="H591" s="46">
        <f t="shared" ca="1" si="791"/>
        <v>-2010.9951203705941</v>
      </c>
      <c r="I591" s="47">
        <f t="shared" ref="I591:N591" ca="1" si="850">VLOOKUP(CONCATENATE($F591," ",$G591),AllocFactorMatrix,(I$4+1),FALSE)*$E592</f>
        <v>-1552.4369696511587</v>
      </c>
      <c r="J591" s="47">
        <f t="shared" ca="1" si="850"/>
        <v>-0.31330730899332127</v>
      </c>
      <c r="K591" s="47">
        <f t="shared" ca="1" si="850"/>
        <v>-9.1896210886901392E-2</v>
      </c>
      <c r="L591" s="47">
        <f t="shared" ca="1" si="850"/>
        <v>-314.34534139647849</v>
      </c>
      <c r="M591" s="47">
        <f t="shared" ca="1" si="850"/>
        <v>-8.0365839595704145</v>
      </c>
      <c r="N591" s="47">
        <f t="shared" ca="1" si="850"/>
        <v>-1.295747647423954</v>
      </c>
      <c r="O591" s="47">
        <f t="shared" ca="1" si="841"/>
        <v>-323.67767300347288</v>
      </c>
      <c r="P591" s="47">
        <f ca="1">VLOOKUP(CONCATENATE($F591," ",$G591),AllocFactorMatrix,(P$4+1),FALSE)*$E592</f>
        <v>-12.875041565769271</v>
      </c>
      <c r="Q591" s="47">
        <f ca="1">VLOOKUP(CONCATENATE($F591," ",$G591),AllocFactorMatrix,(Q$4+1),FALSE)*$E592</f>
        <v>-3.1141978717292393</v>
      </c>
      <c r="R591" s="47">
        <f ca="1">VLOOKUP(CONCATENATE($F591," ",$G591),AllocFactorMatrix,(R$4+1),FALSE)*$E592</f>
        <v>-3.1701350598500335</v>
      </c>
      <c r="S591" s="47">
        <f ca="1">VLOOKUP(CONCATENATE($F591," ",$G591),AllocFactorMatrix,(S$4+1),FALSE)*$E592</f>
        <v>-0.39158581784551078</v>
      </c>
      <c r="T591" s="47">
        <f t="shared" ca="1" si="844"/>
        <v>-19.550960315194054</v>
      </c>
      <c r="U591" s="47">
        <f ca="1">VLOOKUP(CONCATENATE($F591," ",$G591),AllocFactorMatrix,(U$4+1),FALSE)*$E592</f>
        <v>-9.7996572750129393E-2</v>
      </c>
      <c r="V591" s="47">
        <f ca="1">VLOOKUP(CONCATENATE($F591," ",$G591),AllocFactorMatrix,(V$4+1),FALSE)*$E592</f>
        <v>-2.2640376656355321</v>
      </c>
      <c r="W591" s="47">
        <f ca="1">VLOOKUP(CONCATENATE($F591," ",$G591),AllocFactorMatrix,(W$4+1),FALSE)*$E592</f>
        <v>-5.3252325567416374</v>
      </c>
      <c r="X591" s="47">
        <f ca="1">VLOOKUP(CONCATENATE($F591," ",$G591),AllocFactorMatrix,(X$4+1),FALSE)*$E592</f>
        <v>-1.5680866730452856</v>
      </c>
      <c r="Y591" s="47">
        <f t="shared" ca="1" si="845"/>
        <v>-9.2553534681725846</v>
      </c>
      <c r="Z591" s="47">
        <f ca="1">VLOOKUP(CONCATENATE($F591," ",$G591),AllocFactorMatrix,(Z$4+1),FALSE)*$E592</f>
        <v>-2.8571148677331486</v>
      </c>
      <c r="AA591" s="47">
        <f ca="1">VLOOKUP(CONCATENATE($F591," ",$G591),AllocFactorMatrix,(AA$4+1),FALSE)*$E592</f>
        <v>-4.2680245309238841E-2</v>
      </c>
      <c r="AB591" s="47">
        <f t="shared" ca="1" si="842"/>
        <v>-2.8997951130423876</v>
      </c>
      <c r="AC591" s="47">
        <f ca="1">VLOOKUP(CONCATENATE($F591," ",$G591),AllocFactorMatrix,(AC$4+1),FALSE)*$E592</f>
        <v>-0.23259198803872511</v>
      </c>
      <c r="AD591" s="47">
        <f ca="1">VLOOKUP(CONCATENATE($F591," ",$G591),AllocFactorMatrix,(AD$4+1),FALSE)*$E592</f>
        <v>-84.511239668844325</v>
      </c>
      <c r="AE591" s="47">
        <f ca="1">VLOOKUP(CONCATENATE($F591," ",$G591),AllocFactorMatrix,(AE$4+1),FALSE)*$E592</f>
        <v>-18.025333642789285</v>
      </c>
    </row>
    <row r="592" spans="1:31" s="44" customFormat="1" collapsed="1">
      <c r="A592" s="49"/>
      <c r="B592" s="97"/>
      <c r="C592" s="48"/>
      <c r="D592" s="48" t="str">
        <f>+D2104</f>
        <v>Adj 53 - Removal Non-Ongoing Exp - COVID-19 Pandemic</v>
      </c>
      <c r="E592" s="54">
        <f>+ROUND(E2104/8,0)</f>
        <v>-17873</v>
      </c>
      <c r="F592" s="88" t="str">
        <f>+F2104</f>
        <v>LABOR_M</v>
      </c>
      <c r="G592" s="48" t="str">
        <f>$G$15</f>
        <v>TOTAL</v>
      </c>
      <c r="H592" s="46">
        <f t="shared" ca="1" si="791"/>
        <v>-17873.000000000011</v>
      </c>
      <c r="I592" s="47">
        <f t="shared" ref="I592:N592" ca="1" si="851">VLOOKUP(CONCATENATE($F592," ",$G592),AllocFactorMatrix,(I$4+1),FALSE)*$E592</f>
        <v>-9949.6086875600595</v>
      </c>
      <c r="J592" s="47">
        <f t="shared" ca="1" si="851"/>
        <v>-2.0211001635746704</v>
      </c>
      <c r="K592" s="47">
        <f t="shared" ca="1" si="851"/>
        <v>-3.2405200932865115</v>
      </c>
      <c r="L592" s="47">
        <f t="shared" ca="1" si="851"/>
        <v>-2314.2888960319638</v>
      </c>
      <c r="M592" s="47">
        <f t="shared" ca="1" si="851"/>
        <v>-33.70536054404829</v>
      </c>
      <c r="N592" s="47">
        <f t="shared" ca="1" si="851"/>
        <v>-4.1012459827487442</v>
      </c>
      <c r="O592" s="47">
        <f t="shared" ca="1" si="841"/>
        <v>-2352.0955025587609</v>
      </c>
      <c r="P592" s="47">
        <f ca="1">VLOOKUP(CONCATENATE($F592," ",$G592),AllocFactorMatrix,(P$4+1),FALSE)*$E592</f>
        <v>-1198.9163544859377</v>
      </c>
      <c r="Q592" s="47">
        <f ca="1">VLOOKUP(CONCATENATE($F592," ",$G592),AllocFactorMatrix,(Q$4+1),FALSE)*$E592</f>
        <v>-201.74522278338014</v>
      </c>
      <c r="R592" s="47">
        <f ca="1">VLOOKUP(CONCATENATE($F592," ",$G592),AllocFactorMatrix,(R$4+1),FALSE)*$E592</f>
        <v>-35.08447117978244</v>
      </c>
      <c r="S592" s="47">
        <f ca="1">VLOOKUP(CONCATENATE($F592," ",$G592),AllocFactorMatrix,(S$4+1),FALSE)*$E592</f>
        <v>-1.5614013257574579</v>
      </c>
      <c r="T592" s="47">
        <f t="shared" ca="1" si="844"/>
        <v>-1437.3074497748578</v>
      </c>
      <c r="U592" s="47">
        <f ca="1">VLOOKUP(CONCATENATE($F592," ",$G592),AllocFactorMatrix,(U$4+1),FALSE)*$E592</f>
        <v>-56.118443835680488</v>
      </c>
      <c r="V592" s="47">
        <f ca="1">VLOOKUP(CONCATENATE($F592," ",$G592),AllocFactorMatrix,(V$4+1),FALSE)*$E592</f>
        <v>-749.67812374703442</v>
      </c>
      <c r="W592" s="47">
        <f ca="1">VLOOKUP(CONCATENATE($F592," ",$G592),AllocFactorMatrix,(W$4+1),FALSE)*$E592</f>
        <v>-2400.2820016658534</v>
      </c>
      <c r="X592" s="47">
        <f ca="1">VLOOKUP(CONCATENATE($F592," ",$G592),AllocFactorMatrix,(X$4+1),FALSE)*$E592</f>
        <v>-428.18312919101066</v>
      </c>
      <c r="Y592" s="47">
        <f t="shared" ca="1" si="845"/>
        <v>-3634.261698439579</v>
      </c>
      <c r="Z592" s="47">
        <f ca="1">VLOOKUP(CONCATENATE($F592," ",$G592),AllocFactorMatrix,(Z$4+1),FALSE)*$E592</f>
        <v>-329.48253045323679</v>
      </c>
      <c r="AA592" s="47">
        <f ca="1">VLOOKUP(CONCATENATE($F592," ",$G592),AllocFactorMatrix,(AA$4+1),FALSE)*$E592</f>
        <v>-6.1332714956836067</v>
      </c>
      <c r="AB592" s="47">
        <f t="shared" ca="1" si="842"/>
        <v>-335.61580194892042</v>
      </c>
      <c r="AC592" s="47">
        <f ca="1">VLOOKUP(CONCATENATE($F592," ",$G592),AllocFactorMatrix,(AC$4+1),FALSE)*$E592</f>
        <v>-4.7982668720826078</v>
      </c>
      <c r="AD592" s="47">
        <f ca="1">VLOOKUP(CONCATENATE($F592," ",$G592),AllocFactorMatrix,(AD$4+1),FALSE)*$E592</f>
        <v>-127.2188889232538</v>
      </c>
      <c r="AE592" s="47">
        <f ca="1">VLOOKUP(CONCATENATE($F592," ",$G592),AllocFactorMatrix,(AE$4+1),FALSE)*$E592</f>
        <v>-26.832083665616043</v>
      </c>
    </row>
    <row r="593" spans="1:31" s="44" customFormat="1" hidden="1" outlineLevel="1">
      <c r="A593" s="49"/>
      <c r="B593" s="97"/>
      <c r="C593" s="48"/>
      <c r="D593" s="48"/>
      <c r="E593" s="51">
        <f t="shared" si="839"/>
        <v>0</v>
      </c>
      <c r="F593" s="167" t="str">
        <f>F600</f>
        <v>CUST_903</v>
      </c>
      <c r="G593" s="48" t="str">
        <f>$G$8</f>
        <v>PRODUCTION</v>
      </c>
      <c r="H593" s="46">
        <f t="shared" si="791"/>
        <v>0</v>
      </c>
      <c r="I593" s="47">
        <f t="shared" ref="I593:N593" si="852">VLOOKUP(CONCATENATE($F593," ",$G593),AllocFactorMatrix,(I$4+1),FALSE)*$E600</f>
        <v>0</v>
      </c>
      <c r="J593" s="47">
        <f t="shared" si="852"/>
        <v>0</v>
      </c>
      <c r="K593" s="47">
        <f t="shared" si="852"/>
        <v>0</v>
      </c>
      <c r="L593" s="47">
        <f t="shared" si="852"/>
        <v>0</v>
      </c>
      <c r="M593" s="47">
        <f t="shared" si="852"/>
        <v>0</v>
      </c>
      <c r="N593" s="47">
        <f t="shared" si="852"/>
        <v>0</v>
      </c>
      <c r="O593" s="47">
        <f t="shared" ref="O593:O600" si="853">SUBTOTAL(9,L593:N593)</f>
        <v>0</v>
      </c>
      <c r="P593" s="47">
        <f>VLOOKUP(CONCATENATE($F593," ",$G593),AllocFactorMatrix,(P$4+1),FALSE)*$E600</f>
        <v>0</v>
      </c>
      <c r="Q593" s="47">
        <f>VLOOKUP(CONCATENATE($F593," ",$G593),AllocFactorMatrix,(Q$4+1),FALSE)*$E600</f>
        <v>0</v>
      </c>
      <c r="R593" s="47">
        <f>VLOOKUP(CONCATENATE($F593," ",$G593),AllocFactorMatrix,(R$4+1),FALSE)*$E600</f>
        <v>0</v>
      </c>
      <c r="S593" s="47">
        <f>VLOOKUP(CONCATENATE($F593," ",$G593),AllocFactorMatrix,(S$4+1),FALSE)*$E600</f>
        <v>0</v>
      </c>
      <c r="T593" s="47">
        <f>SUBTOTAL(9,P593:S593)</f>
        <v>0</v>
      </c>
      <c r="U593" s="47">
        <f>VLOOKUP(CONCATENATE($F593," ",$G593),AllocFactorMatrix,(U$4+1),FALSE)*$E600</f>
        <v>0</v>
      </c>
      <c r="V593" s="47">
        <f>VLOOKUP(CONCATENATE($F593," ",$G593),AllocFactorMatrix,(V$4+1),FALSE)*$E600</f>
        <v>0</v>
      </c>
      <c r="W593" s="47">
        <f>VLOOKUP(CONCATENATE($F593," ",$G593),AllocFactorMatrix,(W$4+1),FALSE)*$E600</f>
        <v>0</v>
      </c>
      <c r="X593" s="47">
        <f>VLOOKUP(CONCATENATE($F593," ",$G593),AllocFactorMatrix,(X$4+1),FALSE)*$E600</f>
        <v>0</v>
      </c>
      <c r="Y593" s="47">
        <f>SUBTOTAL(9,U593:X593)</f>
        <v>0</v>
      </c>
      <c r="Z593" s="47">
        <f>VLOOKUP(CONCATENATE($F593," ",$G593),AllocFactorMatrix,(Z$4+1),FALSE)*$E600</f>
        <v>0</v>
      </c>
      <c r="AA593" s="47">
        <f>VLOOKUP(CONCATENATE($F593," ",$G593),AllocFactorMatrix,(AA$4+1),FALSE)*$E600</f>
        <v>0</v>
      </c>
      <c r="AB593" s="47">
        <f t="shared" ref="AB593:AB600" si="854">SUBTOTAL(9,Z593:AA593)</f>
        <v>0</v>
      </c>
      <c r="AC593" s="47">
        <f>VLOOKUP(CONCATENATE($F593," ",$G593),AllocFactorMatrix,(AC$4+1),FALSE)*$E600</f>
        <v>0</v>
      </c>
      <c r="AD593" s="47">
        <f>VLOOKUP(CONCATENATE($F593," ",$G593),AllocFactorMatrix,(AD$4+1),FALSE)*$E600</f>
        <v>0</v>
      </c>
      <c r="AE593" s="47">
        <f>VLOOKUP(CONCATENATE($F593," ",$G593),AllocFactorMatrix,(AE$4+1),FALSE)*$E600</f>
        <v>0</v>
      </c>
    </row>
    <row r="594" spans="1:31" s="44" customFormat="1" hidden="1" outlineLevel="1">
      <c r="A594" s="49"/>
      <c r="B594" s="97"/>
      <c r="C594" s="48"/>
      <c r="D594" s="53"/>
      <c r="E594" s="51">
        <f t="shared" si="839"/>
        <v>0</v>
      </c>
      <c r="F594" s="167" t="str">
        <f>F600</f>
        <v>CUST_903</v>
      </c>
      <c r="G594" s="48" t="str">
        <f>$G$9</f>
        <v>BULKTRAN</v>
      </c>
      <c r="H594" s="46">
        <f t="shared" si="791"/>
        <v>0</v>
      </c>
      <c r="I594" s="47">
        <f t="shared" ref="I594:N594" si="855">VLOOKUP(CONCATENATE($F594," ",$G594),AllocFactorMatrix,(I$4+1),FALSE)*$E600</f>
        <v>0</v>
      </c>
      <c r="J594" s="47">
        <f t="shared" si="855"/>
        <v>0</v>
      </c>
      <c r="K594" s="47">
        <f t="shared" si="855"/>
        <v>0</v>
      </c>
      <c r="L594" s="47">
        <f t="shared" si="855"/>
        <v>0</v>
      </c>
      <c r="M594" s="47">
        <f t="shared" si="855"/>
        <v>0</v>
      </c>
      <c r="N594" s="47">
        <f t="shared" si="855"/>
        <v>0</v>
      </c>
      <c r="O594" s="47">
        <f t="shared" si="853"/>
        <v>0</v>
      </c>
      <c r="P594" s="47">
        <f>VLOOKUP(CONCATENATE($F594," ",$G594),AllocFactorMatrix,(P$4+1),FALSE)*$E600</f>
        <v>0</v>
      </c>
      <c r="Q594" s="47">
        <f>VLOOKUP(CONCATENATE($F594," ",$G594),AllocFactorMatrix,(Q$4+1),FALSE)*$E600</f>
        <v>0</v>
      </c>
      <c r="R594" s="47">
        <f>VLOOKUP(CONCATENATE($F594," ",$G594),AllocFactorMatrix,(R$4+1),FALSE)*$E600</f>
        <v>0</v>
      </c>
      <c r="S594" s="47">
        <f>VLOOKUP(CONCATENATE($F594," ",$G594),AllocFactorMatrix,(S$4+1),FALSE)*$E600</f>
        <v>0</v>
      </c>
      <c r="T594" s="47">
        <f t="shared" ref="T594:T600" si="856">SUBTOTAL(9,P594:S594)</f>
        <v>0</v>
      </c>
      <c r="U594" s="47">
        <f>VLOOKUP(CONCATENATE($F594," ",$G594),AllocFactorMatrix,(U$4+1),FALSE)*$E600</f>
        <v>0</v>
      </c>
      <c r="V594" s="47">
        <f>VLOOKUP(CONCATENATE($F594," ",$G594),AllocFactorMatrix,(V$4+1),FALSE)*$E600</f>
        <v>0</v>
      </c>
      <c r="W594" s="47">
        <f>VLOOKUP(CONCATENATE($F594," ",$G594),AllocFactorMatrix,(W$4+1),FALSE)*$E600</f>
        <v>0</v>
      </c>
      <c r="X594" s="47">
        <f>VLOOKUP(CONCATENATE($F594," ",$G594),AllocFactorMatrix,(X$4+1),FALSE)*$E600</f>
        <v>0</v>
      </c>
      <c r="Y594" s="47">
        <f t="shared" ref="Y594:Y600" si="857">SUBTOTAL(9,U594:X594)</f>
        <v>0</v>
      </c>
      <c r="Z594" s="47">
        <f>VLOOKUP(CONCATENATE($F594," ",$G594),AllocFactorMatrix,(Z$4+1),FALSE)*$E600</f>
        <v>0</v>
      </c>
      <c r="AA594" s="47">
        <f>VLOOKUP(CONCATENATE($F594," ",$G594),AllocFactorMatrix,(AA$4+1),FALSE)*$E600</f>
        <v>0</v>
      </c>
      <c r="AB594" s="47">
        <f t="shared" si="854"/>
        <v>0</v>
      </c>
      <c r="AC594" s="47">
        <f>VLOOKUP(CONCATENATE($F594," ",$G594),AllocFactorMatrix,(AC$4+1),FALSE)*$E600</f>
        <v>0</v>
      </c>
      <c r="AD594" s="47">
        <f>VLOOKUP(CONCATENATE($F594," ",$G594),AllocFactorMatrix,(AD$4+1),FALSE)*$E600</f>
        <v>0</v>
      </c>
      <c r="AE594" s="47">
        <f>VLOOKUP(CONCATENATE($F594," ",$G594),AllocFactorMatrix,(AE$4+1),FALSE)*$E600</f>
        <v>0</v>
      </c>
    </row>
    <row r="595" spans="1:31" s="44" customFormat="1" hidden="1" outlineLevel="1">
      <c r="A595" s="49"/>
      <c r="B595" s="97"/>
      <c r="C595" s="48"/>
      <c r="D595" s="48"/>
      <c r="E595" s="51">
        <f t="shared" si="839"/>
        <v>0</v>
      </c>
      <c r="F595" s="167" t="str">
        <f>F600</f>
        <v>CUST_903</v>
      </c>
      <c r="G595" s="48" t="str">
        <f>$G$10</f>
        <v>SUBTRAN</v>
      </c>
      <c r="H595" s="46">
        <f t="shared" si="791"/>
        <v>0</v>
      </c>
      <c r="I595" s="47">
        <f t="shared" ref="I595:N595" si="858">VLOOKUP(CONCATENATE($F595," ",$G595),AllocFactorMatrix,(I$4+1),FALSE)*$E600</f>
        <v>0</v>
      </c>
      <c r="J595" s="47">
        <f t="shared" si="858"/>
        <v>0</v>
      </c>
      <c r="K595" s="47">
        <f t="shared" si="858"/>
        <v>0</v>
      </c>
      <c r="L595" s="47">
        <f t="shared" si="858"/>
        <v>0</v>
      </c>
      <c r="M595" s="47">
        <f t="shared" si="858"/>
        <v>0</v>
      </c>
      <c r="N595" s="47">
        <f t="shared" si="858"/>
        <v>0</v>
      </c>
      <c r="O595" s="47">
        <f t="shared" si="853"/>
        <v>0</v>
      </c>
      <c r="P595" s="47">
        <f>VLOOKUP(CONCATENATE($F595," ",$G595),AllocFactorMatrix,(P$4+1),FALSE)*$E600</f>
        <v>0</v>
      </c>
      <c r="Q595" s="47">
        <f>VLOOKUP(CONCATENATE($F595," ",$G595),AllocFactorMatrix,(Q$4+1),FALSE)*$E600</f>
        <v>0</v>
      </c>
      <c r="R595" s="47">
        <f>VLOOKUP(CONCATENATE($F595," ",$G595),AllocFactorMatrix,(R$4+1),FALSE)*$E600</f>
        <v>0</v>
      </c>
      <c r="S595" s="47">
        <f>VLOOKUP(CONCATENATE($F595," ",$G595),AllocFactorMatrix,(S$4+1),FALSE)*$E600</f>
        <v>0</v>
      </c>
      <c r="T595" s="47">
        <f t="shared" si="856"/>
        <v>0</v>
      </c>
      <c r="U595" s="47">
        <f>VLOOKUP(CONCATENATE($F595," ",$G595),AllocFactorMatrix,(U$4+1),FALSE)*$E600</f>
        <v>0</v>
      </c>
      <c r="V595" s="47">
        <f>VLOOKUP(CONCATENATE($F595," ",$G595),AllocFactorMatrix,(V$4+1),FALSE)*$E600</f>
        <v>0</v>
      </c>
      <c r="W595" s="47">
        <f>VLOOKUP(CONCATENATE($F595," ",$G595),AllocFactorMatrix,(W$4+1),FALSE)*$E600</f>
        <v>0</v>
      </c>
      <c r="X595" s="47">
        <f>VLOOKUP(CONCATENATE($F595," ",$G595),AllocFactorMatrix,(X$4+1),FALSE)*$E600</f>
        <v>0</v>
      </c>
      <c r="Y595" s="47">
        <f t="shared" si="857"/>
        <v>0</v>
      </c>
      <c r="Z595" s="47">
        <f>VLOOKUP(CONCATENATE($F595," ",$G595),AllocFactorMatrix,(Z$4+1),FALSE)*$E600</f>
        <v>0</v>
      </c>
      <c r="AA595" s="47">
        <f>VLOOKUP(CONCATENATE($F595," ",$G595),AllocFactorMatrix,(AA$4+1),FALSE)*$E600</f>
        <v>0</v>
      </c>
      <c r="AB595" s="47">
        <f t="shared" si="854"/>
        <v>0</v>
      </c>
      <c r="AC595" s="47">
        <f>VLOOKUP(CONCATENATE($F595," ",$G595),AllocFactorMatrix,(AC$4+1),FALSE)*$E600</f>
        <v>0</v>
      </c>
      <c r="AD595" s="47">
        <f>VLOOKUP(CONCATENATE($F595," ",$G595),AllocFactorMatrix,(AD$4+1),FALSE)*$E600</f>
        <v>0</v>
      </c>
      <c r="AE595" s="47">
        <f>VLOOKUP(CONCATENATE($F595," ",$G595),AllocFactorMatrix,(AE$4+1),FALSE)*$E600</f>
        <v>0</v>
      </c>
    </row>
    <row r="596" spans="1:31" s="44" customFormat="1" hidden="1" outlineLevel="1">
      <c r="A596" s="49"/>
      <c r="B596" s="97"/>
      <c r="C596" s="48"/>
      <c r="D596" s="48"/>
      <c r="E596" s="51">
        <f t="shared" si="839"/>
        <v>0</v>
      </c>
      <c r="F596" s="167" t="str">
        <f>F600</f>
        <v>CUST_903</v>
      </c>
      <c r="G596" s="48" t="str">
        <f>$G$11</f>
        <v>DISTPRI</v>
      </c>
      <c r="H596" s="46">
        <f t="shared" si="791"/>
        <v>0</v>
      </c>
      <c r="I596" s="47">
        <f t="shared" ref="I596:N596" si="859">VLOOKUP(CONCATENATE($F596," ",$G596),AllocFactorMatrix,(I$4+1),FALSE)*$E600</f>
        <v>0</v>
      </c>
      <c r="J596" s="47">
        <f t="shared" si="859"/>
        <v>0</v>
      </c>
      <c r="K596" s="47">
        <f t="shared" si="859"/>
        <v>0</v>
      </c>
      <c r="L596" s="47">
        <f t="shared" si="859"/>
        <v>0</v>
      </c>
      <c r="M596" s="47">
        <f t="shared" si="859"/>
        <v>0</v>
      </c>
      <c r="N596" s="47">
        <f t="shared" si="859"/>
        <v>0</v>
      </c>
      <c r="O596" s="47">
        <f t="shared" si="853"/>
        <v>0</v>
      </c>
      <c r="P596" s="47">
        <f>VLOOKUP(CONCATENATE($F596," ",$G596),AllocFactorMatrix,(P$4+1),FALSE)*$E600</f>
        <v>0</v>
      </c>
      <c r="Q596" s="47">
        <f>VLOOKUP(CONCATENATE($F596," ",$G596),AllocFactorMatrix,(Q$4+1),FALSE)*$E600</f>
        <v>0</v>
      </c>
      <c r="R596" s="47">
        <f>VLOOKUP(CONCATENATE($F596," ",$G596),AllocFactorMatrix,(R$4+1),FALSE)*$E600</f>
        <v>0</v>
      </c>
      <c r="S596" s="47">
        <f>VLOOKUP(CONCATENATE($F596," ",$G596),AllocFactorMatrix,(S$4+1),FALSE)*$E600</f>
        <v>0</v>
      </c>
      <c r="T596" s="47">
        <f t="shared" si="856"/>
        <v>0</v>
      </c>
      <c r="U596" s="47">
        <f>VLOOKUP(CONCATENATE($F596," ",$G596),AllocFactorMatrix,(U$4+1),FALSE)*$E600</f>
        <v>0</v>
      </c>
      <c r="V596" s="47">
        <f>VLOOKUP(CONCATENATE($F596," ",$G596),AllocFactorMatrix,(V$4+1),FALSE)*$E600</f>
        <v>0</v>
      </c>
      <c r="W596" s="47">
        <f>VLOOKUP(CONCATENATE($F596," ",$G596),AllocFactorMatrix,(W$4+1),FALSE)*$E600</f>
        <v>0</v>
      </c>
      <c r="X596" s="47">
        <f>VLOOKUP(CONCATENATE($F596," ",$G596),AllocFactorMatrix,(X$4+1),FALSE)*$E600</f>
        <v>0</v>
      </c>
      <c r="Y596" s="47">
        <f t="shared" si="857"/>
        <v>0</v>
      </c>
      <c r="Z596" s="47">
        <f>VLOOKUP(CONCATENATE($F596," ",$G596),AllocFactorMatrix,(Z$4+1),FALSE)*$E600</f>
        <v>0</v>
      </c>
      <c r="AA596" s="47">
        <f>VLOOKUP(CONCATENATE($F596," ",$G596),AllocFactorMatrix,(AA$4+1),FALSE)*$E600</f>
        <v>0</v>
      </c>
      <c r="AB596" s="47">
        <f t="shared" si="854"/>
        <v>0</v>
      </c>
      <c r="AC596" s="47">
        <f>VLOOKUP(CONCATENATE($F596," ",$G596),AllocFactorMatrix,(AC$4+1),FALSE)*$E600</f>
        <v>0</v>
      </c>
      <c r="AD596" s="47">
        <f>VLOOKUP(CONCATENATE($F596," ",$G596),AllocFactorMatrix,(AD$4+1),FALSE)*$E600</f>
        <v>0</v>
      </c>
      <c r="AE596" s="47">
        <f>VLOOKUP(CONCATENATE($F596," ",$G596),AllocFactorMatrix,(AE$4+1),FALSE)*$E600</f>
        <v>0</v>
      </c>
    </row>
    <row r="597" spans="1:31" s="44" customFormat="1" hidden="1" outlineLevel="1">
      <c r="A597" s="49"/>
      <c r="B597" s="97"/>
      <c r="C597" s="48"/>
      <c r="D597" s="48"/>
      <c r="E597" s="51">
        <f t="shared" si="839"/>
        <v>0</v>
      </c>
      <c r="F597" s="167" t="str">
        <f>F600</f>
        <v>CUST_903</v>
      </c>
      <c r="G597" s="48" t="str">
        <f>$G$12</f>
        <v>DISTSEC</v>
      </c>
      <c r="H597" s="46">
        <f t="shared" si="791"/>
        <v>0</v>
      </c>
      <c r="I597" s="47">
        <f t="shared" ref="I597:N597" si="860">VLOOKUP(CONCATENATE($F597," ",$G597),AllocFactorMatrix,(I$4+1),FALSE)*$E600</f>
        <v>0</v>
      </c>
      <c r="J597" s="47">
        <f t="shared" si="860"/>
        <v>0</v>
      </c>
      <c r="K597" s="47">
        <f t="shared" si="860"/>
        <v>0</v>
      </c>
      <c r="L597" s="47">
        <f t="shared" si="860"/>
        <v>0</v>
      </c>
      <c r="M597" s="47">
        <f t="shared" si="860"/>
        <v>0</v>
      </c>
      <c r="N597" s="47">
        <f t="shared" si="860"/>
        <v>0</v>
      </c>
      <c r="O597" s="47">
        <f t="shared" si="853"/>
        <v>0</v>
      </c>
      <c r="P597" s="47">
        <f>VLOOKUP(CONCATENATE($F597," ",$G597),AllocFactorMatrix,(P$4+1),FALSE)*$E600</f>
        <v>0</v>
      </c>
      <c r="Q597" s="47">
        <f>VLOOKUP(CONCATENATE($F597," ",$G597),AllocFactorMatrix,(Q$4+1),FALSE)*$E600</f>
        <v>0</v>
      </c>
      <c r="R597" s="47">
        <f>VLOOKUP(CONCATENATE($F597," ",$G597),AllocFactorMatrix,(R$4+1),FALSE)*$E600</f>
        <v>0</v>
      </c>
      <c r="S597" s="47">
        <f>VLOOKUP(CONCATENATE($F597," ",$G597),AllocFactorMatrix,(S$4+1),FALSE)*$E600</f>
        <v>0</v>
      </c>
      <c r="T597" s="47">
        <f t="shared" si="856"/>
        <v>0</v>
      </c>
      <c r="U597" s="47">
        <f>VLOOKUP(CONCATENATE($F597," ",$G597),AllocFactorMatrix,(U$4+1),FALSE)*$E600</f>
        <v>0</v>
      </c>
      <c r="V597" s="47">
        <f>VLOOKUP(CONCATENATE($F597," ",$G597),AllocFactorMatrix,(V$4+1),FALSE)*$E600</f>
        <v>0</v>
      </c>
      <c r="W597" s="47">
        <f>VLOOKUP(CONCATENATE($F597," ",$G597),AllocFactorMatrix,(W$4+1),FALSE)*$E600</f>
        <v>0</v>
      </c>
      <c r="X597" s="47">
        <f>VLOOKUP(CONCATENATE($F597," ",$G597),AllocFactorMatrix,(X$4+1),FALSE)*$E600</f>
        <v>0</v>
      </c>
      <c r="Y597" s="47">
        <f t="shared" si="857"/>
        <v>0</v>
      </c>
      <c r="Z597" s="47">
        <f>VLOOKUP(CONCATENATE($F597," ",$G597),AllocFactorMatrix,(Z$4+1),FALSE)*$E600</f>
        <v>0</v>
      </c>
      <c r="AA597" s="47">
        <f>VLOOKUP(CONCATENATE($F597," ",$G597),AllocFactorMatrix,(AA$4+1),FALSE)*$E600</f>
        <v>0</v>
      </c>
      <c r="AB597" s="47">
        <f t="shared" si="854"/>
        <v>0</v>
      </c>
      <c r="AC597" s="47">
        <f>VLOOKUP(CONCATENATE($F597," ",$G597),AllocFactorMatrix,(AC$4+1),FALSE)*$E600</f>
        <v>0</v>
      </c>
      <c r="AD597" s="47">
        <f>VLOOKUP(CONCATENATE($F597," ",$G597),AllocFactorMatrix,(AD$4+1),FALSE)*$E600</f>
        <v>0</v>
      </c>
      <c r="AE597" s="47">
        <f>VLOOKUP(CONCATENATE($F597," ",$G597),AllocFactorMatrix,(AE$4+1),FALSE)*$E600</f>
        <v>0</v>
      </c>
    </row>
    <row r="598" spans="1:31" s="44" customFormat="1" hidden="1" outlineLevel="1">
      <c r="A598" s="49"/>
      <c r="B598" s="97"/>
      <c r="C598" s="48"/>
      <c r="D598" s="48"/>
      <c r="E598" s="51">
        <f t="shared" si="839"/>
        <v>0</v>
      </c>
      <c r="F598" s="167" t="str">
        <f>F600</f>
        <v>CUST_903</v>
      </c>
      <c r="G598" s="48" t="str">
        <f>$G$13</f>
        <v>ENERGY</v>
      </c>
      <c r="H598" s="46">
        <f t="shared" si="791"/>
        <v>0</v>
      </c>
      <c r="I598" s="47">
        <f t="shared" ref="I598:N598" si="861">VLOOKUP(CONCATENATE($F598," ",$G598),AllocFactorMatrix,(I$4+1),FALSE)*$E600</f>
        <v>0</v>
      </c>
      <c r="J598" s="47">
        <f t="shared" si="861"/>
        <v>0</v>
      </c>
      <c r="K598" s="47">
        <f t="shared" si="861"/>
        <v>0</v>
      </c>
      <c r="L598" s="47">
        <f t="shared" si="861"/>
        <v>0</v>
      </c>
      <c r="M598" s="47">
        <f t="shared" si="861"/>
        <v>0</v>
      </c>
      <c r="N598" s="47">
        <f t="shared" si="861"/>
        <v>0</v>
      </c>
      <c r="O598" s="47">
        <f t="shared" si="853"/>
        <v>0</v>
      </c>
      <c r="P598" s="47">
        <f>VLOOKUP(CONCATENATE($F598," ",$G598),AllocFactorMatrix,(P$4+1),FALSE)*$E600</f>
        <v>0</v>
      </c>
      <c r="Q598" s="47">
        <f>VLOOKUP(CONCATENATE($F598," ",$G598),AllocFactorMatrix,(Q$4+1),FALSE)*$E600</f>
        <v>0</v>
      </c>
      <c r="R598" s="47">
        <f>VLOOKUP(CONCATENATE($F598," ",$G598),AllocFactorMatrix,(R$4+1),FALSE)*$E600</f>
        <v>0</v>
      </c>
      <c r="S598" s="47">
        <f>VLOOKUP(CONCATENATE($F598," ",$G598),AllocFactorMatrix,(S$4+1),FALSE)*$E600</f>
        <v>0</v>
      </c>
      <c r="T598" s="47">
        <f t="shared" si="856"/>
        <v>0</v>
      </c>
      <c r="U598" s="47">
        <f>VLOOKUP(CONCATENATE($F598," ",$G598),AllocFactorMatrix,(U$4+1),FALSE)*$E600</f>
        <v>0</v>
      </c>
      <c r="V598" s="47">
        <f>VLOOKUP(CONCATENATE($F598," ",$G598),AllocFactorMatrix,(V$4+1),FALSE)*$E600</f>
        <v>0</v>
      </c>
      <c r="W598" s="47">
        <f>VLOOKUP(CONCATENATE($F598," ",$G598),AllocFactorMatrix,(W$4+1),FALSE)*$E600</f>
        <v>0</v>
      </c>
      <c r="X598" s="47">
        <f>VLOOKUP(CONCATENATE($F598," ",$G598),AllocFactorMatrix,(X$4+1),FALSE)*$E600</f>
        <v>0</v>
      </c>
      <c r="Y598" s="47">
        <f t="shared" si="857"/>
        <v>0</v>
      </c>
      <c r="Z598" s="47">
        <f>VLOOKUP(CONCATENATE($F598," ",$G598),AllocFactorMatrix,(Z$4+1),FALSE)*$E600</f>
        <v>0</v>
      </c>
      <c r="AA598" s="47">
        <f>VLOOKUP(CONCATENATE($F598," ",$G598),AllocFactorMatrix,(AA$4+1),FALSE)*$E600</f>
        <v>0</v>
      </c>
      <c r="AB598" s="47">
        <f t="shared" si="854"/>
        <v>0</v>
      </c>
      <c r="AC598" s="47">
        <f>VLOOKUP(CONCATENATE($F598," ",$G598),AllocFactorMatrix,(AC$4+1),FALSE)*$E600</f>
        <v>0</v>
      </c>
      <c r="AD598" s="47">
        <f>VLOOKUP(CONCATENATE($F598," ",$G598),AllocFactorMatrix,(AD$4+1),FALSE)*$E600</f>
        <v>0</v>
      </c>
      <c r="AE598" s="47">
        <f>VLOOKUP(CONCATENATE($F598," ",$G598),AllocFactorMatrix,(AE$4+1),FALSE)*$E600</f>
        <v>0</v>
      </c>
    </row>
    <row r="599" spans="1:31" s="44" customFormat="1" hidden="1" outlineLevel="1">
      <c r="A599" s="49"/>
      <c r="B599" s="97"/>
      <c r="C599" s="48"/>
      <c r="D599" s="48"/>
      <c r="E599" s="51">
        <f t="shared" si="839"/>
        <v>0</v>
      </c>
      <c r="F599" s="167" t="str">
        <f>F600</f>
        <v>CUST_903</v>
      </c>
      <c r="G599" s="48" t="str">
        <f>$G$14</f>
        <v>CUSTOMER</v>
      </c>
      <c r="H599" s="46">
        <f t="shared" si="791"/>
        <v>5213</v>
      </c>
      <c r="I599" s="47">
        <f t="shared" ref="I599:N599" si="862">VLOOKUP(CONCATENATE($F599," ",$G599),AllocFactorMatrix,(I$4+1),FALSE)*$E600</f>
        <v>4492.5861170755752</v>
      </c>
      <c r="J599" s="47">
        <f t="shared" si="862"/>
        <v>0.90669692495957166</v>
      </c>
      <c r="K599" s="47">
        <f t="shared" si="862"/>
        <v>0.183498187194199</v>
      </c>
      <c r="L599" s="47">
        <f t="shared" si="862"/>
        <v>696.75929842975495</v>
      </c>
      <c r="M599" s="47">
        <f t="shared" si="862"/>
        <v>1.7240979406428218</v>
      </c>
      <c r="N599" s="47">
        <f t="shared" si="862"/>
        <v>0.13737832196357144</v>
      </c>
      <c r="O599" s="47">
        <f t="shared" si="853"/>
        <v>698.62077469236135</v>
      </c>
      <c r="P599" s="47">
        <f>VLOOKUP(CONCATENATE($F599," ",$G599),AllocFactorMatrix,(P$4+1),FALSE)*$E600</f>
        <v>12.455307433454376</v>
      </c>
      <c r="Q599" s="47">
        <f>VLOOKUP(CONCATENATE($F599," ",$G599),AllocFactorMatrix,(Q$4+1),FALSE)*$E600</f>
        <v>1.2864498578160155</v>
      </c>
      <c r="R599" s="47">
        <f>VLOOKUP(CONCATENATE($F599," ",$G599),AllocFactorMatrix,(R$4+1),FALSE)*$E600</f>
        <v>0.27573791765545413</v>
      </c>
      <c r="S599" s="47">
        <f>VLOOKUP(CONCATENATE($F599," ",$G599),AllocFactorMatrix,(S$4+1),FALSE)*$E600</f>
        <v>2.256929575115817E-2</v>
      </c>
      <c r="T599" s="47">
        <f t="shared" si="856"/>
        <v>14.040064504677002</v>
      </c>
      <c r="U599" s="47">
        <f>VLOOKUP(CONCATENATE($F599," ",$G599),AllocFactorMatrix,(U$4+1),FALSE)*$E600</f>
        <v>0.11480902621241328</v>
      </c>
      <c r="V599" s="47">
        <f>VLOOKUP(CONCATENATE($F599," ",$G599),AllocFactorMatrix,(V$4+1),FALSE)*$E600</f>
        <v>1.0107119401605615</v>
      </c>
      <c r="W599" s="47">
        <f>VLOOKUP(CONCATENATE($F599," ",$G599),AllocFactorMatrix,(W$4+1),FALSE)*$E600</f>
        <v>0.43666680909849498</v>
      </c>
      <c r="X599" s="47">
        <f>VLOOKUP(CONCATENATE($F599," ",$G599),AllocFactorMatrix,(X$4+1),FALSE)*$E600</f>
        <v>9.1258456732943902E-2</v>
      </c>
      <c r="Y599" s="47">
        <f t="shared" si="857"/>
        <v>1.6534462322044139</v>
      </c>
      <c r="Z599" s="47">
        <f>VLOOKUP(CONCATENATE($F599," ",$G599),AllocFactorMatrix,(Z$4+1),FALSE)*$E600</f>
        <v>3.5159037685391183</v>
      </c>
      <c r="AA599" s="47">
        <f>VLOOKUP(CONCATENATE($F599," ",$G599),AllocFactorMatrix,(AA$4+1),FALSE)*$E600</f>
        <v>2.256929575115817E-2</v>
      </c>
      <c r="AB599" s="47">
        <f t="shared" si="854"/>
        <v>3.5384730642902764</v>
      </c>
      <c r="AC599" s="47">
        <f>VLOOKUP(CONCATENATE($F599," ",$G599),AllocFactorMatrix,(AC$4+1),FALSE)*$E600</f>
        <v>0.2070487566736684</v>
      </c>
      <c r="AD599" s="47">
        <f>VLOOKUP(CONCATENATE($F599," ",$G599),AllocFactorMatrix,(AD$4+1),FALSE)*$E600</f>
        <v>0</v>
      </c>
      <c r="AE599" s="47">
        <f>VLOOKUP(CONCATENATE($F599," ",$G599),AllocFactorMatrix,(AE$4+1),FALSE)*$E600</f>
        <v>1.2638805620648574</v>
      </c>
    </row>
    <row r="600" spans="1:31" s="44" customFormat="1" collapsed="1">
      <c r="A600" s="49"/>
      <c r="B600" s="97"/>
      <c r="C600" s="48"/>
      <c r="D600" s="48" t="str">
        <f>+D2112</f>
        <v>Adj 54 - Removal Prior Period Insurance Proceeds</v>
      </c>
      <c r="E600" s="54">
        <f>+ROUND(E2112/8,0)</f>
        <v>5213</v>
      </c>
      <c r="F600" s="88" t="str">
        <f>+F2112</f>
        <v>CUST_903</v>
      </c>
      <c r="G600" s="48" t="str">
        <f>$G$15</f>
        <v>TOTAL</v>
      </c>
      <c r="H600" s="46">
        <f t="shared" si="791"/>
        <v>5213</v>
      </c>
      <c r="I600" s="47">
        <f t="shared" ref="I600:N600" si="863">VLOOKUP(CONCATENATE($F600," ",$G600),AllocFactorMatrix,(I$4+1),FALSE)*$E600</f>
        <v>4492.5861170755752</v>
      </c>
      <c r="J600" s="47">
        <f t="shared" si="863"/>
        <v>0.90669692495957166</v>
      </c>
      <c r="K600" s="47">
        <f t="shared" si="863"/>
        <v>0.183498187194199</v>
      </c>
      <c r="L600" s="47">
        <f t="shared" si="863"/>
        <v>696.75929842975495</v>
      </c>
      <c r="M600" s="47">
        <f t="shared" si="863"/>
        <v>1.7240979406428218</v>
      </c>
      <c r="N600" s="47">
        <f t="shared" si="863"/>
        <v>0.13737832196357144</v>
      </c>
      <c r="O600" s="47">
        <f t="shared" si="853"/>
        <v>698.62077469236135</v>
      </c>
      <c r="P600" s="47">
        <f>VLOOKUP(CONCATENATE($F600," ",$G600),AllocFactorMatrix,(P$4+1),FALSE)*$E600</f>
        <v>12.455307433454376</v>
      </c>
      <c r="Q600" s="47">
        <f>VLOOKUP(CONCATENATE($F600," ",$G600),AllocFactorMatrix,(Q$4+1),FALSE)*$E600</f>
        <v>1.2864498578160155</v>
      </c>
      <c r="R600" s="47">
        <f>VLOOKUP(CONCATENATE($F600," ",$G600),AllocFactorMatrix,(R$4+1),FALSE)*$E600</f>
        <v>0.27573791765545413</v>
      </c>
      <c r="S600" s="47">
        <f>VLOOKUP(CONCATENATE($F600," ",$G600),AllocFactorMatrix,(S$4+1),FALSE)*$E600</f>
        <v>2.256929575115817E-2</v>
      </c>
      <c r="T600" s="47">
        <f t="shared" si="856"/>
        <v>14.040064504677002</v>
      </c>
      <c r="U600" s="47">
        <f>VLOOKUP(CONCATENATE($F600," ",$G600),AllocFactorMatrix,(U$4+1),FALSE)*$E600</f>
        <v>0.11480902621241328</v>
      </c>
      <c r="V600" s="47">
        <f>VLOOKUP(CONCATENATE($F600," ",$G600),AllocFactorMatrix,(V$4+1),FALSE)*$E600</f>
        <v>1.0107119401605615</v>
      </c>
      <c r="W600" s="47">
        <f>VLOOKUP(CONCATENATE($F600," ",$G600),AllocFactorMatrix,(W$4+1),FALSE)*$E600</f>
        <v>0.43666680909849498</v>
      </c>
      <c r="X600" s="47">
        <f>VLOOKUP(CONCATENATE($F600," ",$G600),AllocFactorMatrix,(X$4+1),FALSE)*$E600</f>
        <v>9.1258456732943902E-2</v>
      </c>
      <c r="Y600" s="47">
        <f t="shared" si="857"/>
        <v>1.6534462322044139</v>
      </c>
      <c r="Z600" s="47">
        <f>VLOOKUP(CONCATENATE($F600," ",$G600),AllocFactorMatrix,(Z$4+1),FALSE)*$E600</f>
        <v>3.5159037685391183</v>
      </c>
      <c r="AA600" s="47">
        <f>VLOOKUP(CONCATENATE($F600," ",$G600),AllocFactorMatrix,(AA$4+1),FALSE)*$E600</f>
        <v>2.256929575115817E-2</v>
      </c>
      <c r="AB600" s="47">
        <f t="shared" si="854"/>
        <v>3.5384730642902764</v>
      </c>
      <c r="AC600" s="47">
        <f>VLOOKUP(CONCATENATE($F600," ",$G600),AllocFactorMatrix,(AC$4+1),FALSE)*$E600</f>
        <v>0.2070487566736684</v>
      </c>
      <c r="AD600" s="47">
        <f>VLOOKUP(CONCATENATE($F600," ",$G600),AllocFactorMatrix,(AD$4+1),FALSE)*$E600</f>
        <v>0</v>
      </c>
      <c r="AE600" s="47">
        <f>VLOOKUP(CONCATENATE($F600," ",$G600),AllocFactorMatrix,(AE$4+1),FALSE)*$E600</f>
        <v>1.2638805620648574</v>
      </c>
    </row>
    <row r="601" spans="1:31" hidden="1" outlineLevel="1">
      <c r="E601" s="48"/>
      <c r="F601" s="167" t="str">
        <f>F608</f>
        <v>PROD_DEMAND</v>
      </c>
      <c r="G601" s="48" t="str">
        <f>$G$8</f>
        <v>PRODUCTION</v>
      </c>
      <c r="H601" s="4">
        <f t="shared" si="791"/>
        <v>114916</v>
      </c>
      <c r="I601" s="5">
        <f t="shared" ref="I601:N601" si="864">VLOOKUP(CONCATENATE($F601," ",$G601),AllocFactorMatrix,(I$4+1),FALSE)*$E608</f>
        <v>59097.958047060238</v>
      </c>
      <c r="J601" s="47">
        <f t="shared" si="864"/>
        <v>13.221226294536402</v>
      </c>
      <c r="K601" s="47">
        <f t="shared" si="864"/>
        <v>23.149424526699594</v>
      </c>
      <c r="L601" s="5">
        <f t="shared" si="864"/>
        <v>13773.811775462063</v>
      </c>
      <c r="M601" s="5">
        <f t="shared" si="864"/>
        <v>191.66241555409533</v>
      </c>
      <c r="N601" s="5">
        <f t="shared" si="864"/>
        <v>26.693535162353939</v>
      </c>
      <c r="O601" s="5">
        <f t="shared" ref="O601:O608" si="865">SUBTOTAL(9,L601:N601)</f>
        <v>13992.167726178513</v>
      </c>
      <c r="P601" s="5">
        <f>VLOOKUP(CONCATENATE($F601," ",$G601),AllocFactorMatrix,(P$4+1),FALSE)*$E608</f>
        <v>8192.5628135599836</v>
      </c>
      <c r="Q601" s="5">
        <f>VLOOKUP(CONCATENATE($F601," ",$G601),AllocFactorMatrix,(Q$4+1),FALSE)*$E608</f>
        <v>1470.228955105601</v>
      </c>
      <c r="R601" s="5">
        <f>VLOOKUP(CONCATENATE($F601," ",$G601),AllocFactorMatrix,(R$4+1),FALSE)*$E608</f>
        <v>298.14742868084431</v>
      </c>
      <c r="S601" s="5">
        <f>VLOOKUP(CONCATENATE($F601," ",$G601),AllocFactorMatrix,(S$4+1),FALSE)*$E608</f>
        <v>11.322013775337537</v>
      </c>
      <c r="T601" s="5">
        <f>SUBTOTAL(9,P601:S601)</f>
        <v>9972.2612111217677</v>
      </c>
      <c r="U601" s="5">
        <f>VLOOKUP(CONCATENATE($F601," ",$G601),AllocFactorMatrix,(U$4+1),FALSE)*$E608</f>
        <v>388.55555924847141</v>
      </c>
      <c r="V601" s="5">
        <f>VLOOKUP(CONCATENATE($F601," ",$G601),AllocFactorMatrix,(V$4+1),FALSE)*$E608</f>
        <v>5245.7244211103753</v>
      </c>
      <c r="W601" s="5">
        <f>VLOOKUP(CONCATENATE($F601," ",$G601),AllocFactorMatrix,(W$4+1),FALSE)*$E608</f>
        <v>20062.790120454694</v>
      </c>
      <c r="X601" s="5">
        <f>VLOOKUP(CONCATENATE($F601," ",$G601),AllocFactorMatrix,(X$4+1),FALSE)*$E608</f>
        <v>3634.5605064829315</v>
      </c>
      <c r="Y601" s="5">
        <f>SUBTOTAL(9,U601:X601)</f>
        <v>29331.630607296473</v>
      </c>
      <c r="Z601" s="5">
        <f>VLOOKUP(CONCATENATE($F601," ",$G601),AllocFactorMatrix,(Z$4+1),FALSE)*$E608</f>
        <v>2251.8829270183937</v>
      </c>
      <c r="AA601" s="5">
        <f>VLOOKUP(CONCATENATE($F601," ",$G601),AllocFactorMatrix,(AA$4+1),FALSE)*$E608</f>
        <v>44.975877891881815</v>
      </c>
      <c r="AB601" s="5">
        <f t="shared" ref="AB601:AB608" si="866">SUBTOTAL(9,Z601:AA601)</f>
        <v>2296.8588049102755</v>
      </c>
      <c r="AC601" s="5">
        <f>VLOOKUP(CONCATENATE($F601," ",$G601),AllocFactorMatrix,(AC$4+1),FALSE)*$E608</f>
        <v>29.705978911548151</v>
      </c>
      <c r="AD601" s="5">
        <f>VLOOKUP(CONCATENATE($F601," ",$G601),AllocFactorMatrix,(AD$4+1),FALSE)*$E608</f>
        <v>131.97087180131797</v>
      </c>
      <c r="AE601" s="5">
        <f>VLOOKUP(CONCATENATE($F601," ",$G601),AllocFactorMatrix,(AE$4+1),FALSE)*$E608</f>
        <v>27.076101898639212</v>
      </c>
    </row>
    <row r="602" spans="1:31" hidden="1" outlineLevel="1">
      <c r="E602" s="48"/>
      <c r="F602" s="167" t="str">
        <f>F608</f>
        <v>PROD_DEMAND</v>
      </c>
      <c r="G602" s="48" t="str">
        <f>$G$9</f>
        <v>BULKTRAN</v>
      </c>
      <c r="H602" s="4">
        <f t="shared" si="791"/>
        <v>0</v>
      </c>
      <c r="I602" s="5">
        <f t="shared" ref="I602:N602" si="867">VLOOKUP(CONCATENATE($F602," ",$G602),AllocFactorMatrix,(I$4+1),FALSE)*$E608</f>
        <v>0</v>
      </c>
      <c r="J602" s="47">
        <f t="shared" si="867"/>
        <v>0</v>
      </c>
      <c r="K602" s="47">
        <f t="shared" si="867"/>
        <v>0</v>
      </c>
      <c r="L602" s="5">
        <f t="shared" si="867"/>
        <v>0</v>
      </c>
      <c r="M602" s="5">
        <f t="shared" si="867"/>
        <v>0</v>
      </c>
      <c r="N602" s="5">
        <f t="shared" si="867"/>
        <v>0</v>
      </c>
      <c r="O602" s="5">
        <f t="shared" si="865"/>
        <v>0</v>
      </c>
      <c r="P602" s="5">
        <f>VLOOKUP(CONCATENATE($F602," ",$G602),AllocFactorMatrix,(P$4+1),FALSE)*$E608</f>
        <v>0</v>
      </c>
      <c r="Q602" s="5">
        <f>VLOOKUP(CONCATENATE($F602," ",$G602),AllocFactorMatrix,(Q$4+1),FALSE)*$E608</f>
        <v>0</v>
      </c>
      <c r="R602" s="5">
        <f>VLOOKUP(CONCATENATE($F602," ",$G602),AllocFactorMatrix,(R$4+1),FALSE)*$E608</f>
        <v>0</v>
      </c>
      <c r="S602" s="5">
        <f>VLOOKUP(CONCATENATE($F602," ",$G602),AllocFactorMatrix,(S$4+1),FALSE)*$E608</f>
        <v>0</v>
      </c>
      <c r="T602" s="5">
        <f t="shared" ref="T602:T608" si="868">SUBTOTAL(9,P602:S602)</f>
        <v>0</v>
      </c>
      <c r="U602" s="5">
        <f>VLOOKUP(CONCATENATE($F602," ",$G602),AllocFactorMatrix,(U$4+1),FALSE)*$E608</f>
        <v>0</v>
      </c>
      <c r="V602" s="5">
        <f>VLOOKUP(CONCATENATE($F602," ",$G602),AllocFactorMatrix,(V$4+1),FALSE)*$E608</f>
        <v>0</v>
      </c>
      <c r="W602" s="5">
        <f>VLOOKUP(CONCATENATE($F602," ",$G602),AllocFactorMatrix,(W$4+1),FALSE)*$E608</f>
        <v>0</v>
      </c>
      <c r="X602" s="5">
        <f>VLOOKUP(CONCATENATE($F602," ",$G602),AllocFactorMatrix,(X$4+1),FALSE)*$E608</f>
        <v>0</v>
      </c>
      <c r="Y602" s="5">
        <f t="shared" ref="Y602:Y608" si="869">SUBTOTAL(9,U602:X602)</f>
        <v>0</v>
      </c>
      <c r="Z602" s="5">
        <f>VLOOKUP(CONCATENATE($F602," ",$G602),AllocFactorMatrix,(Z$4+1),FALSE)*$E608</f>
        <v>0</v>
      </c>
      <c r="AA602" s="5">
        <f>VLOOKUP(CONCATENATE($F602," ",$G602),AllocFactorMatrix,(AA$4+1),FALSE)*$E608</f>
        <v>0</v>
      </c>
      <c r="AB602" s="5">
        <f t="shared" si="866"/>
        <v>0</v>
      </c>
      <c r="AC602" s="5">
        <f>VLOOKUP(CONCATENATE($F602," ",$G602),AllocFactorMatrix,(AC$4+1),FALSE)*$E608</f>
        <v>0</v>
      </c>
      <c r="AD602" s="5">
        <f>VLOOKUP(CONCATENATE($F602," ",$G602),AllocFactorMatrix,(AD$4+1),FALSE)*$E608</f>
        <v>0</v>
      </c>
      <c r="AE602" s="5">
        <f>VLOOKUP(CONCATENATE($F602," ",$G602),AllocFactorMatrix,(AE$4+1),FALSE)*$E608</f>
        <v>0</v>
      </c>
    </row>
    <row r="603" spans="1:31" hidden="1" outlineLevel="1">
      <c r="E603" s="48"/>
      <c r="F603" s="167" t="str">
        <f>F608</f>
        <v>PROD_DEMAND</v>
      </c>
      <c r="G603" s="48" t="str">
        <f>$G$10</f>
        <v>SUBTRAN</v>
      </c>
      <c r="H603" s="4">
        <f t="shared" si="791"/>
        <v>0</v>
      </c>
      <c r="I603" s="5">
        <f t="shared" ref="I603:N603" si="870">VLOOKUP(CONCATENATE($F603," ",$G603),AllocFactorMatrix,(I$4+1),FALSE)*$E608</f>
        <v>0</v>
      </c>
      <c r="J603" s="47">
        <f t="shared" si="870"/>
        <v>0</v>
      </c>
      <c r="K603" s="47">
        <f t="shared" si="870"/>
        <v>0</v>
      </c>
      <c r="L603" s="5">
        <f t="shared" si="870"/>
        <v>0</v>
      </c>
      <c r="M603" s="5">
        <f t="shared" si="870"/>
        <v>0</v>
      </c>
      <c r="N603" s="5">
        <f t="shared" si="870"/>
        <v>0</v>
      </c>
      <c r="O603" s="5">
        <f t="shared" si="865"/>
        <v>0</v>
      </c>
      <c r="P603" s="5">
        <f>VLOOKUP(CONCATENATE($F603," ",$G603),AllocFactorMatrix,(P$4+1),FALSE)*$E608</f>
        <v>0</v>
      </c>
      <c r="Q603" s="5">
        <f>VLOOKUP(CONCATENATE($F603," ",$G603),AllocFactorMatrix,(Q$4+1),FALSE)*$E608</f>
        <v>0</v>
      </c>
      <c r="R603" s="5">
        <f>VLOOKUP(CONCATENATE($F603," ",$G603),AllocFactorMatrix,(R$4+1),FALSE)*$E608</f>
        <v>0</v>
      </c>
      <c r="S603" s="5">
        <f>VLOOKUP(CONCATENATE($F603," ",$G603),AllocFactorMatrix,(S$4+1),FALSE)*$E608</f>
        <v>0</v>
      </c>
      <c r="T603" s="5">
        <f t="shared" si="868"/>
        <v>0</v>
      </c>
      <c r="U603" s="5">
        <f>VLOOKUP(CONCATENATE($F603," ",$G603),AllocFactorMatrix,(U$4+1),FALSE)*$E608</f>
        <v>0</v>
      </c>
      <c r="V603" s="5">
        <f>VLOOKUP(CONCATENATE($F603," ",$G603),AllocFactorMatrix,(V$4+1),FALSE)*$E608</f>
        <v>0</v>
      </c>
      <c r="W603" s="5">
        <f>VLOOKUP(CONCATENATE($F603," ",$G603),AllocFactorMatrix,(W$4+1),FALSE)*$E608</f>
        <v>0</v>
      </c>
      <c r="X603" s="5">
        <f>VLOOKUP(CONCATENATE($F603," ",$G603),AllocFactorMatrix,(X$4+1),FALSE)*$E608</f>
        <v>0</v>
      </c>
      <c r="Y603" s="5">
        <f t="shared" si="869"/>
        <v>0</v>
      </c>
      <c r="Z603" s="5">
        <f>VLOOKUP(CONCATENATE($F603," ",$G603),AllocFactorMatrix,(Z$4+1),FALSE)*$E608</f>
        <v>0</v>
      </c>
      <c r="AA603" s="5">
        <f>VLOOKUP(CONCATENATE($F603," ",$G603),AllocFactorMatrix,(AA$4+1),FALSE)*$E608</f>
        <v>0</v>
      </c>
      <c r="AB603" s="5">
        <f t="shared" si="866"/>
        <v>0</v>
      </c>
      <c r="AC603" s="5">
        <f>VLOOKUP(CONCATENATE($F603," ",$G603),AllocFactorMatrix,(AC$4+1),FALSE)*$E608</f>
        <v>0</v>
      </c>
      <c r="AD603" s="5">
        <f>VLOOKUP(CONCATENATE($F603," ",$G603),AllocFactorMatrix,(AD$4+1),FALSE)*$E608</f>
        <v>0</v>
      </c>
      <c r="AE603" s="5">
        <f>VLOOKUP(CONCATENATE($F603," ",$G603),AllocFactorMatrix,(AE$4+1),FALSE)*$E608</f>
        <v>0</v>
      </c>
    </row>
    <row r="604" spans="1:31" hidden="1" outlineLevel="1">
      <c r="E604" s="48"/>
      <c r="F604" s="167" t="str">
        <f>F608</f>
        <v>PROD_DEMAND</v>
      </c>
      <c r="G604" s="48" t="str">
        <f>$G$11</f>
        <v>DISTPRI</v>
      </c>
      <c r="H604" s="4">
        <f t="shared" si="791"/>
        <v>0</v>
      </c>
      <c r="I604" s="5">
        <f t="shared" ref="I604:N604" si="871">VLOOKUP(CONCATENATE($F604," ",$G604),AllocFactorMatrix,(I$4+1),FALSE)*$E608</f>
        <v>0</v>
      </c>
      <c r="J604" s="47">
        <f t="shared" si="871"/>
        <v>0</v>
      </c>
      <c r="K604" s="47">
        <f t="shared" si="871"/>
        <v>0</v>
      </c>
      <c r="L604" s="5">
        <f t="shared" si="871"/>
        <v>0</v>
      </c>
      <c r="M604" s="5">
        <f t="shared" si="871"/>
        <v>0</v>
      </c>
      <c r="N604" s="5">
        <f t="shared" si="871"/>
        <v>0</v>
      </c>
      <c r="O604" s="5">
        <f t="shared" si="865"/>
        <v>0</v>
      </c>
      <c r="P604" s="5">
        <f>VLOOKUP(CONCATENATE($F604," ",$G604),AllocFactorMatrix,(P$4+1),FALSE)*$E608</f>
        <v>0</v>
      </c>
      <c r="Q604" s="5">
        <f>VLOOKUP(CONCATENATE($F604," ",$G604),AllocFactorMatrix,(Q$4+1),FALSE)*$E608</f>
        <v>0</v>
      </c>
      <c r="R604" s="5">
        <f>VLOOKUP(CONCATENATE($F604," ",$G604),AllocFactorMatrix,(R$4+1),FALSE)*$E608</f>
        <v>0</v>
      </c>
      <c r="S604" s="5">
        <f>VLOOKUP(CONCATENATE($F604," ",$G604),AllocFactorMatrix,(S$4+1),FALSE)*$E608</f>
        <v>0</v>
      </c>
      <c r="T604" s="5">
        <f t="shared" si="868"/>
        <v>0</v>
      </c>
      <c r="U604" s="5">
        <f>VLOOKUP(CONCATENATE($F604," ",$G604),AllocFactorMatrix,(U$4+1),FALSE)*$E608</f>
        <v>0</v>
      </c>
      <c r="V604" s="5">
        <f>VLOOKUP(CONCATENATE($F604," ",$G604),AllocFactorMatrix,(V$4+1),FALSE)*$E608</f>
        <v>0</v>
      </c>
      <c r="W604" s="5">
        <f>VLOOKUP(CONCATENATE($F604," ",$G604),AllocFactorMatrix,(W$4+1),FALSE)*$E608</f>
        <v>0</v>
      </c>
      <c r="X604" s="5">
        <f>VLOOKUP(CONCATENATE($F604," ",$G604),AllocFactorMatrix,(X$4+1),FALSE)*$E608</f>
        <v>0</v>
      </c>
      <c r="Y604" s="5">
        <f t="shared" si="869"/>
        <v>0</v>
      </c>
      <c r="Z604" s="5">
        <f>VLOOKUP(CONCATENATE($F604," ",$G604),AllocFactorMatrix,(Z$4+1),FALSE)*$E608</f>
        <v>0</v>
      </c>
      <c r="AA604" s="5">
        <f>VLOOKUP(CONCATENATE($F604," ",$G604),AllocFactorMatrix,(AA$4+1),FALSE)*$E608</f>
        <v>0</v>
      </c>
      <c r="AB604" s="5">
        <f t="shared" si="866"/>
        <v>0</v>
      </c>
      <c r="AC604" s="5">
        <f>VLOOKUP(CONCATENATE($F604," ",$G604),AllocFactorMatrix,(AC$4+1),FALSE)*$E608</f>
        <v>0</v>
      </c>
      <c r="AD604" s="5">
        <f>VLOOKUP(CONCATENATE($F604," ",$G604),AllocFactorMatrix,(AD$4+1),FALSE)*$E608</f>
        <v>0</v>
      </c>
      <c r="AE604" s="5">
        <f>VLOOKUP(CONCATENATE($F604," ",$G604),AllocFactorMatrix,(AE$4+1),FALSE)*$E608</f>
        <v>0</v>
      </c>
    </row>
    <row r="605" spans="1:31" hidden="1" outlineLevel="1">
      <c r="E605" s="48"/>
      <c r="F605" s="167" t="str">
        <f>F608</f>
        <v>PROD_DEMAND</v>
      </c>
      <c r="G605" s="48" t="str">
        <f>$G$12</f>
        <v>DISTSEC</v>
      </c>
      <c r="H605" s="4">
        <f t="shared" si="791"/>
        <v>0</v>
      </c>
      <c r="I605" s="5">
        <f t="shared" ref="I605:N605" si="872">VLOOKUP(CONCATENATE($F605," ",$G605),AllocFactorMatrix,(I$4+1),FALSE)*$E608</f>
        <v>0</v>
      </c>
      <c r="J605" s="47">
        <f t="shared" si="872"/>
        <v>0</v>
      </c>
      <c r="K605" s="47">
        <f t="shared" si="872"/>
        <v>0</v>
      </c>
      <c r="L605" s="5">
        <f t="shared" si="872"/>
        <v>0</v>
      </c>
      <c r="M605" s="5">
        <f t="shared" si="872"/>
        <v>0</v>
      </c>
      <c r="N605" s="5">
        <f t="shared" si="872"/>
        <v>0</v>
      </c>
      <c r="O605" s="5">
        <f t="shared" si="865"/>
        <v>0</v>
      </c>
      <c r="P605" s="5">
        <f>VLOOKUP(CONCATENATE($F605," ",$G605),AllocFactorMatrix,(P$4+1),FALSE)*$E608</f>
        <v>0</v>
      </c>
      <c r="Q605" s="5">
        <f>VLOOKUP(CONCATENATE($F605," ",$G605),AllocFactorMatrix,(Q$4+1),FALSE)*$E608</f>
        <v>0</v>
      </c>
      <c r="R605" s="5">
        <f>VLOOKUP(CONCATENATE($F605," ",$G605),AllocFactorMatrix,(R$4+1),FALSE)*$E608</f>
        <v>0</v>
      </c>
      <c r="S605" s="5">
        <f>VLOOKUP(CONCATENATE($F605," ",$G605),AllocFactorMatrix,(S$4+1),FALSE)*$E608</f>
        <v>0</v>
      </c>
      <c r="T605" s="5">
        <f t="shared" si="868"/>
        <v>0</v>
      </c>
      <c r="U605" s="5">
        <f>VLOOKUP(CONCATENATE($F605," ",$G605),AllocFactorMatrix,(U$4+1),FALSE)*$E608</f>
        <v>0</v>
      </c>
      <c r="V605" s="5">
        <f>VLOOKUP(CONCATENATE($F605," ",$G605),AllocFactorMatrix,(V$4+1),FALSE)*$E608</f>
        <v>0</v>
      </c>
      <c r="W605" s="5">
        <f>VLOOKUP(CONCATENATE($F605," ",$G605),AllocFactorMatrix,(W$4+1),FALSE)*$E608</f>
        <v>0</v>
      </c>
      <c r="X605" s="5">
        <f>VLOOKUP(CONCATENATE($F605," ",$G605),AllocFactorMatrix,(X$4+1),FALSE)*$E608</f>
        <v>0</v>
      </c>
      <c r="Y605" s="5">
        <f t="shared" si="869"/>
        <v>0</v>
      </c>
      <c r="Z605" s="5">
        <f>VLOOKUP(CONCATENATE($F605," ",$G605),AllocFactorMatrix,(Z$4+1),FALSE)*$E608</f>
        <v>0</v>
      </c>
      <c r="AA605" s="5">
        <f>VLOOKUP(CONCATENATE($F605," ",$G605),AllocFactorMatrix,(AA$4+1),FALSE)*$E608</f>
        <v>0</v>
      </c>
      <c r="AB605" s="5">
        <f t="shared" si="866"/>
        <v>0</v>
      </c>
      <c r="AC605" s="5">
        <f>VLOOKUP(CONCATENATE($F605," ",$G605),AllocFactorMatrix,(AC$4+1),FALSE)*$E608</f>
        <v>0</v>
      </c>
      <c r="AD605" s="5">
        <f>VLOOKUP(CONCATENATE($F605," ",$G605),AllocFactorMatrix,(AD$4+1),FALSE)*$E608</f>
        <v>0</v>
      </c>
      <c r="AE605" s="5">
        <f>VLOOKUP(CONCATENATE($F605," ",$G605),AllocFactorMatrix,(AE$4+1),FALSE)*$E608</f>
        <v>0</v>
      </c>
    </row>
    <row r="606" spans="1:31" hidden="1" outlineLevel="1">
      <c r="E606" s="48"/>
      <c r="F606" s="167" t="str">
        <f>F608</f>
        <v>PROD_DEMAND</v>
      </c>
      <c r="G606" s="48" t="str">
        <f>$G$13</f>
        <v>ENERGY</v>
      </c>
      <c r="H606" s="4">
        <f t="shared" si="791"/>
        <v>0</v>
      </c>
      <c r="I606" s="5">
        <f t="shared" ref="I606:N606" si="873">VLOOKUP(CONCATENATE($F606," ",$G606),AllocFactorMatrix,(I$4+1),FALSE)*$E608</f>
        <v>0</v>
      </c>
      <c r="J606" s="47">
        <f t="shared" si="873"/>
        <v>0</v>
      </c>
      <c r="K606" s="47">
        <f t="shared" si="873"/>
        <v>0</v>
      </c>
      <c r="L606" s="5">
        <f t="shared" si="873"/>
        <v>0</v>
      </c>
      <c r="M606" s="5">
        <f t="shared" si="873"/>
        <v>0</v>
      </c>
      <c r="N606" s="5">
        <f t="shared" si="873"/>
        <v>0</v>
      </c>
      <c r="O606" s="5">
        <f t="shared" si="865"/>
        <v>0</v>
      </c>
      <c r="P606" s="5">
        <f>VLOOKUP(CONCATENATE($F606," ",$G606),AllocFactorMatrix,(P$4+1),FALSE)*$E608</f>
        <v>0</v>
      </c>
      <c r="Q606" s="5">
        <f>VLOOKUP(CONCATENATE($F606," ",$G606),AllocFactorMatrix,(Q$4+1),FALSE)*$E608</f>
        <v>0</v>
      </c>
      <c r="R606" s="5">
        <f>VLOOKUP(CONCATENATE($F606," ",$G606),AllocFactorMatrix,(R$4+1),FALSE)*$E608</f>
        <v>0</v>
      </c>
      <c r="S606" s="5">
        <f>VLOOKUP(CONCATENATE($F606," ",$G606),AllocFactorMatrix,(S$4+1),FALSE)*$E608</f>
        <v>0</v>
      </c>
      <c r="T606" s="5">
        <f t="shared" si="868"/>
        <v>0</v>
      </c>
      <c r="U606" s="5">
        <f>VLOOKUP(CONCATENATE($F606," ",$G606),AllocFactorMatrix,(U$4+1),FALSE)*$E608</f>
        <v>0</v>
      </c>
      <c r="V606" s="5">
        <f>VLOOKUP(CONCATENATE($F606," ",$G606),AllocFactorMatrix,(V$4+1),FALSE)*$E608</f>
        <v>0</v>
      </c>
      <c r="W606" s="5">
        <f>VLOOKUP(CONCATENATE($F606," ",$G606),AllocFactorMatrix,(W$4+1),FALSE)*$E608</f>
        <v>0</v>
      </c>
      <c r="X606" s="5">
        <f>VLOOKUP(CONCATENATE($F606," ",$G606),AllocFactorMatrix,(X$4+1),FALSE)*$E608</f>
        <v>0</v>
      </c>
      <c r="Y606" s="5">
        <f t="shared" si="869"/>
        <v>0</v>
      </c>
      <c r="Z606" s="5">
        <f>VLOOKUP(CONCATENATE($F606," ",$G606),AllocFactorMatrix,(Z$4+1),FALSE)*$E608</f>
        <v>0</v>
      </c>
      <c r="AA606" s="5">
        <f>VLOOKUP(CONCATENATE($F606," ",$G606),AllocFactorMatrix,(AA$4+1),FALSE)*$E608</f>
        <v>0</v>
      </c>
      <c r="AB606" s="5">
        <f t="shared" si="866"/>
        <v>0</v>
      </c>
      <c r="AC606" s="5">
        <f>VLOOKUP(CONCATENATE($F606," ",$G606),AllocFactorMatrix,(AC$4+1),FALSE)*$E608</f>
        <v>0</v>
      </c>
      <c r="AD606" s="5">
        <f>VLOOKUP(CONCATENATE($F606," ",$G606),AllocFactorMatrix,(AD$4+1),FALSE)*$E608</f>
        <v>0</v>
      </c>
      <c r="AE606" s="5">
        <f>VLOOKUP(CONCATENATE($F606," ",$G606),AllocFactorMatrix,(AE$4+1),FALSE)*$E608</f>
        <v>0</v>
      </c>
    </row>
    <row r="607" spans="1:31" hidden="1" outlineLevel="1">
      <c r="E607" s="48"/>
      <c r="F607" s="167" t="str">
        <f>F608</f>
        <v>PROD_DEMAND</v>
      </c>
      <c r="G607" s="48" t="str">
        <f>$G$14</f>
        <v>CUSTOMER</v>
      </c>
      <c r="H607" s="4">
        <f t="shared" si="791"/>
        <v>0</v>
      </c>
      <c r="I607" s="5">
        <f t="shared" ref="I607:N607" si="874">VLOOKUP(CONCATENATE($F607," ",$G607),AllocFactorMatrix,(I$4+1),FALSE)*$E608</f>
        <v>0</v>
      </c>
      <c r="J607" s="47">
        <f t="shared" si="874"/>
        <v>0</v>
      </c>
      <c r="K607" s="47">
        <f t="shared" si="874"/>
        <v>0</v>
      </c>
      <c r="L607" s="5">
        <f t="shared" si="874"/>
        <v>0</v>
      </c>
      <c r="M607" s="5">
        <f t="shared" si="874"/>
        <v>0</v>
      </c>
      <c r="N607" s="5">
        <f t="shared" si="874"/>
        <v>0</v>
      </c>
      <c r="O607" s="5">
        <f t="shared" si="865"/>
        <v>0</v>
      </c>
      <c r="P607" s="5">
        <f>VLOOKUP(CONCATENATE($F607," ",$G607),AllocFactorMatrix,(P$4+1),FALSE)*$E608</f>
        <v>0</v>
      </c>
      <c r="Q607" s="5">
        <f>VLOOKUP(CONCATENATE($F607," ",$G607),AllocFactorMatrix,(Q$4+1),FALSE)*$E608</f>
        <v>0</v>
      </c>
      <c r="R607" s="5">
        <f>VLOOKUP(CONCATENATE($F607," ",$G607),AllocFactorMatrix,(R$4+1),FALSE)*$E608</f>
        <v>0</v>
      </c>
      <c r="S607" s="5">
        <f>VLOOKUP(CONCATENATE($F607," ",$G607),AllocFactorMatrix,(S$4+1),FALSE)*$E608</f>
        <v>0</v>
      </c>
      <c r="T607" s="5">
        <f t="shared" si="868"/>
        <v>0</v>
      </c>
      <c r="U607" s="5">
        <f>VLOOKUP(CONCATENATE($F607," ",$G607),AllocFactorMatrix,(U$4+1),FALSE)*$E608</f>
        <v>0</v>
      </c>
      <c r="V607" s="5">
        <f>VLOOKUP(CONCATENATE($F607," ",$G607),AllocFactorMatrix,(V$4+1),FALSE)*$E608</f>
        <v>0</v>
      </c>
      <c r="W607" s="5">
        <f>VLOOKUP(CONCATENATE($F607," ",$G607),AllocFactorMatrix,(W$4+1),FALSE)*$E608</f>
        <v>0</v>
      </c>
      <c r="X607" s="5">
        <f>VLOOKUP(CONCATENATE($F607," ",$G607),AllocFactorMatrix,(X$4+1),FALSE)*$E608</f>
        <v>0</v>
      </c>
      <c r="Y607" s="5">
        <f t="shared" si="869"/>
        <v>0</v>
      </c>
      <c r="Z607" s="5">
        <f>VLOOKUP(CONCATENATE($F607," ",$G607),AllocFactorMatrix,(Z$4+1),FALSE)*$E608</f>
        <v>0</v>
      </c>
      <c r="AA607" s="5">
        <f>VLOOKUP(CONCATENATE($F607," ",$G607),AllocFactorMatrix,(AA$4+1),FALSE)*$E608</f>
        <v>0</v>
      </c>
      <c r="AB607" s="5">
        <f t="shared" si="866"/>
        <v>0</v>
      </c>
      <c r="AC607" s="5">
        <f>VLOOKUP(CONCATENATE($F607," ",$G607),AllocFactorMatrix,(AC$4+1),FALSE)*$E608</f>
        <v>0</v>
      </c>
      <c r="AD607" s="5">
        <f>VLOOKUP(CONCATENATE($F607," ",$G607),AllocFactorMatrix,(AD$4+1),FALSE)*$E608</f>
        <v>0</v>
      </c>
      <c r="AE607" s="5">
        <f>VLOOKUP(CONCATENATE($F607," ",$G607),AllocFactorMatrix,(AE$4+1),FALSE)*$E608</f>
        <v>0</v>
      </c>
    </row>
    <row r="608" spans="1:31" collapsed="1">
      <c r="D608" s="48" t="str">
        <f>+D2120</f>
        <v>Adj 55 - Removal Prior Period Rockport Bill</v>
      </c>
      <c r="E608" s="54">
        <f>+ROUND(E2120/8,0)</f>
        <v>114916</v>
      </c>
      <c r="F608" s="88" t="str">
        <f>+F2120</f>
        <v>PROD_DEMAND</v>
      </c>
      <c r="G608" s="48" t="str">
        <f>$G$15</f>
        <v>TOTAL</v>
      </c>
      <c r="H608" s="4">
        <f t="shared" si="791"/>
        <v>114916</v>
      </c>
      <c r="I608" s="5">
        <f t="shared" ref="I608:N608" si="875">VLOOKUP(CONCATENATE($F608," ",$G608),AllocFactorMatrix,(I$4+1),FALSE)*$E608</f>
        <v>59097.958047060238</v>
      </c>
      <c r="J608" s="47">
        <f t="shared" si="875"/>
        <v>13.221226294536402</v>
      </c>
      <c r="K608" s="47">
        <f t="shared" si="875"/>
        <v>23.149424526699594</v>
      </c>
      <c r="L608" s="5">
        <f t="shared" si="875"/>
        <v>13773.811775462063</v>
      </c>
      <c r="M608" s="5">
        <f t="shared" si="875"/>
        <v>191.66241555409533</v>
      </c>
      <c r="N608" s="5">
        <f t="shared" si="875"/>
        <v>26.693535162353939</v>
      </c>
      <c r="O608" s="5">
        <f t="shared" si="865"/>
        <v>13992.167726178513</v>
      </c>
      <c r="P608" s="5">
        <f>VLOOKUP(CONCATENATE($F608," ",$G608),AllocFactorMatrix,(P$4+1),FALSE)*$E608</f>
        <v>8192.5628135599836</v>
      </c>
      <c r="Q608" s="5">
        <f>VLOOKUP(CONCATENATE($F608," ",$G608),AllocFactorMatrix,(Q$4+1),FALSE)*$E608</f>
        <v>1470.228955105601</v>
      </c>
      <c r="R608" s="5">
        <f>VLOOKUP(CONCATENATE($F608," ",$G608),AllocFactorMatrix,(R$4+1),FALSE)*$E608</f>
        <v>298.14742868084431</v>
      </c>
      <c r="S608" s="5">
        <f>VLOOKUP(CONCATENATE($F608," ",$G608),AllocFactorMatrix,(S$4+1),FALSE)*$E608</f>
        <v>11.322013775337537</v>
      </c>
      <c r="T608" s="5">
        <f t="shared" si="868"/>
        <v>9972.2612111217677</v>
      </c>
      <c r="U608" s="5">
        <f>VLOOKUP(CONCATENATE($F608," ",$G608),AllocFactorMatrix,(U$4+1),FALSE)*$E608</f>
        <v>388.55555924847141</v>
      </c>
      <c r="V608" s="5">
        <f>VLOOKUP(CONCATENATE($F608," ",$G608),AllocFactorMatrix,(V$4+1),FALSE)*$E608</f>
        <v>5245.7244211103753</v>
      </c>
      <c r="W608" s="5">
        <f>VLOOKUP(CONCATENATE($F608," ",$G608),AllocFactorMatrix,(W$4+1),FALSE)*$E608</f>
        <v>20062.790120454694</v>
      </c>
      <c r="X608" s="5">
        <f>VLOOKUP(CONCATENATE($F608," ",$G608),AllocFactorMatrix,(X$4+1),FALSE)*$E608</f>
        <v>3634.5605064829315</v>
      </c>
      <c r="Y608" s="5">
        <f t="shared" si="869"/>
        <v>29331.630607296473</v>
      </c>
      <c r="Z608" s="5">
        <f>VLOOKUP(CONCATENATE($F608," ",$G608),AllocFactorMatrix,(Z$4+1),FALSE)*$E608</f>
        <v>2251.8829270183937</v>
      </c>
      <c r="AA608" s="5">
        <f>VLOOKUP(CONCATENATE($F608," ",$G608),AllocFactorMatrix,(AA$4+1),FALSE)*$E608</f>
        <v>44.975877891881815</v>
      </c>
      <c r="AB608" s="5">
        <f t="shared" si="866"/>
        <v>2296.8588049102755</v>
      </c>
      <c r="AC608" s="5">
        <f>VLOOKUP(CONCATENATE($F608," ",$G608),AllocFactorMatrix,(AC$4+1),FALSE)*$E608</f>
        <v>29.705978911548151</v>
      </c>
      <c r="AD608" s="5">
        <f>VLOOKUP(CONCATENATE($F608," ",$G608),AllocFactorMatrix,(AD$4+1),FALSE)*$E608</f>
        <v>131.97087180131797</v>
      </c>
      <c r="AE608" s="5">
        <f>VLOOKUP(CONCATENATE($F608," ",$G608),AllocFactorMatrix,(AE$4+1),FALSE)*$E608</f>
        <v>27.076101898639212</v>
      </c>
    </row>
    <row r="609" spans="1:31" hidden="1" outlineLevel="1">
      <c r="E609" s="48"/>
      <c r="F609" s="167" t="str">
        <f>F616</f>
        <v>PROD_ENERGY</v>
      </c>
      <c r="G609" s="48" t="str">
        <f>$G$8</f>
        <v>PRODUCTION</v>
      </c>
      <c r="H609" s="4">
        <f t="shared" si="791"/>
        <v>0</v>
      </c>
      <c r="I609" s="5">
        <f t="shared" ref="I609:N609" si="876">VLOOKUP(CONCATENATE($F609," ",$G609),AllocFactorMatrix,(I$4+1),FALSE)*$E616</f>
        <v>0</v>
      </c>
      <c r="J609" s="47">
        <f t="shared" si="876"/>
        <v>0</v>
      </c>
      <c r="K609" s="47">
        <f t="shared" si="876"/>
        <v>0</v>
      </c>
      <c r="L609" s="5">
        <f t="shared" si="876"/>
        <v>0</v>
      </c>
      <c r="M609" s="5">
        <f t="shared" si="876"/>
        <v>0</v>
      </c>
      <c r="N609" s="5">
        <f t="shared" si="876"/>
        <v>0</v>
      </c>
      <c r="O609" s="5">
        <f t="shared" ref="O609:O616" si="877">SUBTOTAL(9,L609:N609)</f>
        <v>0</v>
      </c>
      <c r="P609" s="5">
        <f>VLOOKUP(CONCATENATE($F609," ",$G609),AllocFactorMatrix,(P$4+1),FALSE)*$E616</f>
        <v>0</v>
      </c>
      <c r="Q609" s="5">
        <f>VLOOKUP(CONCATENATE($F609," ",$G609),AllocFactorMatrix,(Q$4+1),FALSE)*$E616</f>
        <v>0</v>
      </c>
      <c r="R609" s="5">
        <f>VLOOKUP(CONCATENATE($F609," ",$G609),AllocFactorMatrix,(R$4+1),FALSE)*$E616</f>
        <v>0</v>
      </c>
      <c r="S609" s="5">
        <f>VLOOKUP(CONCATENATE($F609," ",$G609),AllocFactorMatrix,(S$4+1),FALSE)*$E616</f>
        <v>0</v>
      </c>
      <c r="T609" s="5">
        <f>SUBTOTAL(9,P609:S609)</f>
        <v>0</v>
      </c>
      <c r="U609" s="5">
        <f>VLOOKUP(CONCATENATE($F609," ",$G609),AllocFactorMatrix,(U$4+1),FALSE)*$E616</f>
        <v>0</v>
      </c>
      <c r="V609" s="5">
        <f>VLOOKUP(CONCATENATE($F609," ",$G609),AllocFactorMatrix,(V$4+1),FALSE)*$E616</f>
        <v>0</v>
      </c>
      <c r="W609" s="5">
        <f>VLOOKUP(CONCATENATE($F609," ",$G609),AllocFactorMatrix,(W$4+1),FALSE)*$E616</f>
        <v>0</v>
      </c>
      <c r="X609" s="5">
        <f>VLOOKUP(CONCATENATE($F609," ",$G609),AllocFactorMatrix,(X$4+1),FALSE)*$E616</f>
        <v>0</v>
      </c>
      <c r="Y609" s="5">
        <f>SUBTOTAL(9,U609:X609)</f>
        <v>0</v>
      </c>
      <c r="Z609" s="5">
        <f>VLOOKUP(CONCATENATE($F609," ",$G609),AllocFactorMatrix,(Z$4+1),FALSE)*$E616</f>
        <v>0</v>
      </c>
      <c r="AA609" s="5">
        <f>VLOOKUP(CONCATENATE($F609," ",$G609),AllocFactorMatrix,(AA$4+1),FALSE)*$E616</f>
        <v>0</v>
      </c>
      <c r="AB609" s="5">
        <f t="shared" ref="AB609:AB616" si="878">SUBTOTAL(9,Z609:AA609)</f>
        <v>0</v>
      </c>
      <c r="AC609" s="5">
        <f>VLOOKUP(CONCATENATE($F609," ",$G609),AllocFactorMatrix,(AC$4+1),FALSE)*$E616</f>
        <v>0</v>
      </c>
      <c r="AD609" s="5">
        <f>VLOOKUP(CONCATENATE($F609," ",$G609),AllocFactorMatrix,(AD$4+1),FALSE)*$E616</f>
        <v>0</v>
      </c>
      <c r="AE609" s="5">
        <f>VLOOKUP(CONCATENATE($F609," ",$G609),AllocFactorMatrix,(AE$4+1),FALSE)*$E616</f>
        <v>0</v>
      </c>
    </row>
    <row r="610" spans="1:31" hidden="1" outlineLevel="1">
      <c r="E610" s="48"/>
      <c r="F610" s="167" t="str">
        <f>F616</f>
        <v>PROD_ENERGY</v>
      </c>
      <c r="G610" s="48" t="str">
        <f>$G$9</f>
        <v>BULKTRAN</v>
      </c>
      <c r="H610" s="4">
        <f t="shared" si="791"/>
        <v>0</v>
      </c>
      <c r="I610" s="5">
        <f t="shared" ref="I610:N610" si="879">VLOOKUP(CONCATENATE($F610," ",$G610),AllocFactorMatrix,(I$4+1),FALSE)*$E616</f>
        <v>0</v>
      </c>
      <c r="J610" s="47">
        <f t="shared" si="879"/>
        <v>0</v>
      </c>
      <c r="K610" s="47">
        <f t="shared" si="879"/>
        <v>0</v>
      </c>
      <c r="L610" s="5">
        <f t="shared" si="879"/>
        <v>0</v>
      </c>
      <c r="M610" s="5">
        <f t="shared" si="879"/>
        <v>0</v>
      </c>
      <c r="N610" s="5">
        <f t="shared" si="879"/>
        <v>0</v>
      </c>
      <c r="O610" s="5">
        <f t="shared" si="877"/>
        <v>0</v>
      </c>
      <c r="P610" s="5">
        <f>VLOOKUP(CONCATENATE($F610," ",$G610),AllocFactorMatrix,(P$4+1),FALSE)*$E616</f>
        <v>0</v>
      </c>
      <c r="Q610" s="5">
        <f>VLOOKUP(CONCATENATE($F610," ",$G610),AllocFactorMatrix,(Q$4+1),FALSE)*$E616</f>
        <v>0</v>
      </c>
      <c r="R610" s="5">
        <f>VLOOKUP(CONCATENATE($F610," ",$G610),AllocFactorMatrix,(R$4+1),FALSE)*$E616</f>
        <v>0</v>
      </c>
      <c r="S610" s="5">
        <f>VLOOKUP(CONCATENATE($F610," ",$G610),AllocFactorMatrix,(S$4+1),FALSE)*$E616</f>
        <v>0</v>
      </c>
      <c r="T610" s="5">
        <f t="shared" ref="T610:T616" si="880">SUBTOTAL(9,P610:S610)</f>
        <v>0</v>
      </c>
      <c r="U610" s="5">
        <f>VLOOKUP(CONCATENATE($F610," ",$G610),AllocFactorMatrix,(U$4+1),FALSE)*$E616</f>
        <v>0</v>
      </c>
      <c r="V610" s="5">
        <f>VLOOKUP(CONCATENATE($F610," ",$G610),AllocFactorMatrix,(V$4+1),FALSE)*$E616</f>
        <v>0</v>
      </c>
      <c r="W610" s="5">
        <f>VLOOKUP(CONCATENATE($F610," ",$G610),AllocFactorMatrix,(W$4+1),FALSE)*$E616</f>
        <v>0</v>
      </c>
      <c r="X610" s="5">
        <f>VLOOKUP(CONCATENATE($F610," ",$G610),AllocFactorMatrix,(X$4+1),FALSE)*$E616</f>
        <v>0</v>
      </c>
      <c r="Y610" s="5">
        <f t="shared" ref="Y610:Y616" si="881">SUBTOTAL(9,U610:X610)</f>
        <v>0</v>
      </c>
      <c r="Z610" s="5">
        <f>VLOOKUP(CONCATENATE($F610," ",$G610),AllocFactorMatrix,(Z$4+1),FALSE)*$E616</f>
        <v>0</v>
      </c>
      <c r="AA610" s="5">
        <f>VLOOKUP(CONCATENATE($F610," ",$G610),AllocFactorMatrix,(AA$4+1),FALSE)*$E616</f>
        <v>0</v>
      </c>
      <c r="AB610" s="5">
        <f t="shared" si="878"/>
        <v>0</v>
      </c>
      <c r="AC610" s="5">
        <f>VLOOKUP(CONCATENATE($F610," ",$G610),AllocFactorMatrix,(AC$4+1),FALSE)*$E616</f>
        <v>0</v>
      </c>
      <c r="AD610" s="5">
        <f>VLOOKUP(CONCATENATE($F610," ",$G610),AllocFactorMatrix,(AD$4+1),FALSE)*$E616</f>
        <v>0</v>
      </c>
      <c r="AE610" s="5">
        <f>VLOOKUP(CONCATENATE($F610," ",$G610),AllocFactorMatrix,(AE$4+1),FALSE)*$E616</f>
        <v>0</v>
      </c>
    </row>
    <row r="611" spans="1:31" hidden="1" outlineLevel="1">
      <c r="E611" s="48"/>
      <c r="F611" s="167" t="str">
        <f>F616</f>
        <v>PROD_ENERGY</v>
      </c>
      <c r="G611" s="48" t="str">
        <f>$G$10</f>
        <v>SUBTRAN</v>
      </c>
      <c r="H611" s="4">
        <f t="shared" si="791"/>
        <v>0</v>
      </c>
      <c r="I611" s="5">
        <f t="shared" ref="I611:N611" si="882">VLOOKUP(CONCATENATE($F611," ",$G611),AllocFactorMatrix,(I$4+1),FALSE)*$E616</f>
        <v>0</v>
      </c>
      <c r="J611" s="47">
        <f t="shared" si="882"/>
        <v>0</v>
      </c>
      <c r="K611" s="47">
        <f t="shared" si="882"/>
        <v>0</v>
      </c>
      <c r="L611" s="5">
        <f t="shared" si="882"/>
        <v>0</v>
      </c>
      <c r="M611" s="5">
        <f t="shared" si="882"/>
        <v>0</v>
      </c>
      <c r="N611" s="5">
        <f t="shared" si="882"/>
        <v>0</v>
      </c>
      <c r="O611" s="5">
        <f t="shared" si="877"/>
        <v>0</v>
      </c>
      <c r="P611" s="5">
        <f>VLOOKUP(CONCATENATE($F611," ",$G611),AllocFactorMatrix,(P$4+1),FALSE)*$E616</f>
        <v>0</v>
      </c>
      <c r="Q611" s="5">
        <f>VLOOKUP(CONCATENATE($F611," ",$G611),AllocFactorMatrix,(Q$4+1),FALSE)*$E616</f>
        <v>0</v>
      </c>
      <c r="R611" s="5">
        <f>VLOOKUP(CONCATENATE($F611," ",$G611),AllocFactorMatrix,(R$4+1),FALSE)*$E616</f>
        <v>0</v>
      </c>
      <c r="S611" s="5">
        <f>VLOOKUP(CONCATENATE($F611," ",$G611),AllocFactorMatrix,(S$4+1),FALSE)*$E616</f>
        <v>0</v>
      </c>
      <c r="T611" s="5">
        <f t="shared" si="880"/>
        <v>0</v>
      </c>
      <c r="U611" s="5">
        <f>VLOOKUP(CONCATENATE($F611," ",$G611),AllocFactorMatrix,(U$4+1),FALSE)*$E616</f>
        <v>0</v>
      </c>
      <c r="V611" s="5">
        <f>VLOOKUP(CONCATENATE($F611," ",$G611),AllocFactorMatrix,(V$4+1),FALSE)*$E616</f>
        <v>0</v>
      </c>
      <c r="W611" s="5">
        <f>VLOOKUP(CONCATENATE($F611," ",$G611),AllocFactorMatrix,(W$4+1),FALSE)*$E616</f>
        <v>0</v>
      </c>
      <c r="X611" s="5">
        <f>VLOOKUP(CONCATENATE($F611," ",$G611),AllocFactorMatrix,(X$4+1),FALSE)*$E616</f>
        <v>0</v>
      </c>
      <c r="Y611" s="5">
        <f t="shared" si="881"/>
        <v>0</v>
      </c>
      <c r="Z611" s="5">
        <f>VLOOKUP(CONCATENATE($F611," ",$G611),AllocFactorMatrix,(Z$4+1),FALSE)*$E616</f>
        <v>0</v>
      </c>
      <c r="AA611" s="5">
        <f>VLOOKUP(CONCATENATE($F611," ",$G611),AllocFactorMatrix,(AA$4+1),FALSE)*$E616</f>
        <v>0</v>
      </c>
      <c r="AB611" s="5">
        <f t="shared" si="878"/>
        <v>0</v>
      </c>
      <c r="AC611" s="5">
        <f>VLOOKUP(CONCATENATE($F611," ",$G611),AllocFactorMatrix,(AC$4+1),FALSE)*$E616</f>
        <v>0</v>
      </c>
      <c r="AD611" s="5">
        <f>VLOOKUP(CONCATENATE($F611," ",$G611),AllocFactorMatrix,(AD$4+1),FALSE)*$E616</f>
        <v>0</v>
      </c>
      <c r="AE611" s="5">
        <f>VLOOKUP(CONCATENATE($F611," ",$G611),AllocFactorMatrix,(AE$4+1),FALSE)*$E616</f>
        <v>0</v>
      </c>
    </row>
    <row r="612" spans="1:31" hidden="1" outlineLevel="1">
      <c r="E612" s="48"/>
      <c r="F612" s="167" t="str">
        <f>F616</f>
        <v>PROD_ENERGY</v>
      </c>
      <c r="G612" s="48" t="str">
        <f>$G$11</f>
        <v>DISTPRI</v>
      </c>
      <c r="H612" s="4">
        <f t="shared" si="791"/>
        <v>0</v>
      </c>
      <c r="I612" s="5">
        <f t="shared" ref="I612:N612" si="883">VLOOKUP(CONCATENATE($F612," ",$G612),AllocFactorMatrix,(I$4+1),FALSE)*$E616</f>
        <v>0</v>
      </c>
      <c r="J612" s="47">
        <f t="shared" si="883"/>
        <v>0</v>
      </c>
      <c r="K612" s="47">
        <f t="shared" si="883"/>
        <v>0</v>
      </c>
      <c r="L612" s="5">
        <f t="shared" si="883"/>
        <v>0</v>
      </c>
      <c r="M612" s="5">
        <f t="shared" si="883"/>
        <v>0</v>
      </c>
      <c r="N612" s="5">
        <f t="shared" si="883"/>
        <v>0</v>
      </c>
      <c r="O612" s="5">
        <f t="shared" si="877"/>
        <v>0</v>
      </c>
      <c r="P612" s="5">
        <f>VLOOKUP(CONCATENATE($F612," ",$G612),AllocFactorMatrix,(P$4+1),FALSE)*$E616</f>
        <v>0</v>
      </c>
      <c r="Q612" s="5">
        <f>VLOOKUP(CONCATENATE($F612," ",$G612),AllocFactorMatrix,(Q$4+1),FALSE)*$E616</f>
        <v>0</v>
      </c>
      <c r="R612" s="5">
        <f>VLOOKUP(CONCATENATE($F612," ",$G612),AllocFactorMatrix,(R$4+1),FALSE)*$E616</f>
        <v>0</v>
      </c>
      <c r="S612" s="5">
        <f>VLOOKUP(CONCATENATE($F612," ",$G612),AllocFactorMatrix,(S$4+1),FALSE)*$E616</f>
        <v>0</v>
      </c>
      <c r="T612" s="5">
        <f t="shared" si="880"/>
        <v>0</v>
      </c>
      <c r="U612" s="5">
        <f>VLOOKUP(CONCATENATE($F612," ",$G612),AllocFactorMatrix,(U$4+1),FALSE)*$E616</f>
        <v>0</v>
      </c>
      <c r="V612" s="5">
        <f>VLOOKUP(CONCATENATE($F612," ",$G612),AllocFactorMatrix,(V$4+1),FALSE)*$E616</f>
        <v>0</v>
      </c>
      <c r="W612" s="5">
        <f>VLOOKUP(CONCATENATE($F612," ",$G612),AllocFactorMatrix,(W$4+1),FALSE)*$E616</f>
        <v>0</v>
      </c>
      <c r="X612" s="5">
        <f>VLOOKUP(CONCATENATE($F612," ",$G612),AllocFactorMatrix,(X$4+1),FALSE)*$E616</f>
        <v>0</v>
      </c>
      <c r="Y612" s="5">
        <f t="shared" si="881"/>
        <v>0</v>
      </c>
      <c r="Z612" s="5">
        <f>VLOOKUP(CONCATENATE($F612," ",$G612),AllocFactorMatrix,(Z$4+1),FALSE)*$E616</f>
        <v>0</v>
      </c>
      <c r="AA612" s="5">
        <f>VLOOKUP(CONCATENATE($F612," ",$G612),AllocFactorMatrix,(AA$4+1),FALSE)*$E616</f>
        <v>0</v>
      </c>
      <c r="AB612" s="5">
        <f t="shared" si="878"/>
        <v>0</v>
      </c>
      <c r="AC612" s="5">
        <f>VLOOKUP(CONCATENATE($F612," ",$G612),AllocFactorMatrix,(AC$4+1),FALSE)*$E616</f>
        <v>0</v>
      </c>
      <c r="AD612" s="5">
        <f>VLOOKUP(CONCATENATE($F612," ",$G612),AllocFactorMatrix,(AD$4+1),FALSE)*$E616</f>
        <v>0</v>
      </c>
      <c r="AE612" s="5">
        <f>VLOOKUP(CONCATENATE($F612," ",$G612),AllocFactorMatrix,(AE$4+1),FALSE)*$E616</f>
        <v>0</v>
      </c>
    </row>
    <row r="613" spans="1:31" hidden="1" outlineLevel="1">
      <c r="E613" s="48"/>
      <c r="F613" s="167" t="str">
        <f>F616</f>
        <v>PROD_ENERGY</v>
      </c>
      <c r="G613" s="48" t="str">
        <f>$G$12</f>
        <v>DISTSEC</v>
      </c>
      <c r="H613" s="4">
        <f t="shared" si="791"/>
        <v>0</v>
      </c>
      <c r="I613" s="5">
        <f t="shared" ref="I613:N613" si="884">VLOOKUP(CONCATENATE($F613," ",$G613),AllocFactorMatrix,(I$4+1),FALSE)*$E616</f>
        <v>0</v>
      </c>
      <c r="J613" s="47">
        <f t="shared" si="884"/>
        <v>0</v>
      </c>
      <c r="K613" s="47">
        <f t="shared" si="884"/>
        <v>0</v>
      </c>
      <c r="L613" s="5">
        <f t="shared" si="884"/>
        <v>0</v>
      </c>
      <c r="M613" s="5">
        <f t="shared" si="884"/>
        <v>0</v>
      </c>
      <c r="N613" s="5">
        <f t="shared" si="884"/>
        <v>0</v>
      </c>
      <c r="O613" s="5">
        <f t="shared" si="877"/>
        <v>0</v>
      </c>
      <c r="P613" s="5">
        <f>VLOOKUP(CONCATENATE($F613," ",$G613),AllocFactorMatrix,(P$4+1),FALSE)*$E616</f>
        <v>0</v>
      </c>
      <c r="Q613" s="5">
        <f>VLOOKUP(CONCATENATE($F613," ",$G613),AllocFactorMatrix,(Q$4+1),FALSE)*$E616</f>
        <v>0</v>
      </c>
      <c r="R613" s="5">
        <f>VLOOKUP(CONCATENATE($F613," ",$G613),AllocFactorMatrix,(R$4+1),FALSE)*$E616</f>
        <v>0</v>
      </c>
      <c r="S613" s="5">
        <f>VLOOKUP(CONCATENATE($F613," ",$G613),AllocFactorMatrix,(S$4+1),FALSE)*$E616</f>
        <v>0</v>
      </c>
      <c r="T613" s="5">
        <f t="shared" si="880"/>
        <v>0</v>
      </c>
      <c r="U613" s="5">
        <f>VLOOKUP(CONCATENATE($F613," ",$G613),AllocFactorMatrix,(U$4+1),FALSE)*$E616</f>
        <v>0</v>
      </c>
      <c r="V613" s="5">
        <f>VLOOKUP(CONCATENATE($F613," ",$G613),AllocFactorMatrix,(V$4+1),FALSE)*$E616</f>
        <v>0</v>
      </c>
      <c r="W613" s="5">
        <f>VLOOKUP(CONCATENATE($F613," ",$G613),AllocFactorMatrix,(W$4+1),FALSE)*$E616</f>
        <v>0</v>
      </c>
      <c r="X613" s="5">
        <f>VLOOKUP(CONCATENATE($F613," ",$G613),AllocFactorMatrix,(X$4+1),FALSE)*$E616</f>
        <v>0</v>
      </c>
      <c r="Y613" s="5">
        <f t="shared" si="881"/>
        <v>0</v>
      </c>
      <c r="Z613" s="5">
        <f>VLOOKUP(CONCATENATE($F613," ",$G613),AllocFactorMatrix,(Z$4+1),FALSE)*$E616</f>
        <v>0</v>
      </c>
      <c r="AA613" s="5">
        <f>VLOOKUP(CONCATENATE($F613," ",$G613),AllocFactorMatrix,(AA$4+1),FALSE)*$E616</f>
        <v>0</v>
      </c>
      <c r="AB613" s="5">
        <f t="shared" si="878"/>
        <v>0</v>
      </c>
      <c r="AC613" s="5">
        <f>VLOOKUP(CONCATENATE($F613," ",$G613),AllocFactorMatrix,(AC$4+1),FALSE)*$E616</f>
        <v>0</v>
      </c>
      <c r="AD613" s="5">
        <f>VLOOKUP(CONCATENATE($F613," ",$G613),AllocFactorMatrix,(AD$4+1),FALSE)*$E616</f>
        <v>0</v>
      </c>
      <c r="AE613" s="5">
        <f>VLOOKUP(CONCATENATE($F613," ",$G613),AllocFactorMatrix,(AE$4+1),FALSE)*$E616</f>
        <v>0</v>
      </c>
    </row>
    <row r="614" spans="1:31" hidden="1" outlineLevel="1">
      <c r="E614" s="48"/>
      <c r="F614" s="167" t="str">
        <f>F616</f>
        <v>PROD_ENERGY</v>
      </c>
      <c r="G614" s="48" t="str">
        <f>$G$13</f>
        <v>ENERGY</v>
      </c>
      <c r="H614" s="4">
        <f t="shared" si="791"/>
        <v>29007.999999999989</v>
      </c>
      <c r="I614" s="5">
        <f t="shared" ref="I614:N614" si="885">VLOOKUP(CONCATENATE($F614," ",$G614),AllocFactorMatrix,(I$4+1),FALSE)*$E616</f>
        <v>11348.61426806226</v>
      </c>
      <c r="J614" s="47">
        <f t="shared" si="885"/>
        <v>1.8160887716678298</v>
      </c>
      <c r="K614" s="47">
        <f t="shared" si="885"/>
        <v>5.2365113953247837</v>
      </c>
      <c r="L614" s="5">
        <f t="shared" si="885"/>
        <v>3272.4158713703387</v>
      </c>
      <c r="M614" s="5">
        <f t="shared" si="885"/>
        <v>45.640463786319927</v>
      </c>
      <c r="N614" s="5">
        <f t="shared" si="885"/>
        <v>6.3804981565165981</v>
      </c>
      <c r="O614" s="5">
        <f t="shared" si="877"/>
        <v>3324.4368333131752</v>
      </c>
      <c r="P614" s="5">
        <f>VLOOKUP(CONCATENATE($F614," ",$G614),AllocFactorMatrix,(P$4+1),FALSE)*$E616</f>
        <v>2121.532036802264</v>
      </c>
      <c r="Q614" s="5">
        <f>VLOOKUP(CONCATENATE($F614," ",$G614),AllocFactorMatrix,(Q$4+1),FALSE)*$E616</f>
        <v>378.9022103847185</v>
      </c>
      <c r="R614" s="5">
        <f>VLOOKUP(CONCATENATE($F614," ",$G614),AllocFactorMatrix,(R$4+1),FALSE)*$E616</f>
        <v>77.158366017142569</v>
      </c>
      <c r="S614" s="5">
        <f>VLOOKUP(CONCATENATE($F614," ",$G614),AllocFactorMatrix,(S$4+1),FALSE)*$E616</f>
        <v>2.914297597182101</v>
      </c>
      <c r="T614" s="5">
        <f t="shared" si="880"/>
        <v>2580.5069108013072</v>
      </c>
      <c r="U614" s="5">
        <f>VLOOKUP(CONCATENATE($F614," ",$G614),AllocFactorMatrix,(U$4+1),FALSE)*$E616</f>
        <v>111.2662934319083</v>
      </c>
      <c r="V614" s="5">
        <f>VLOOKUP(CONCATENATE($F614," ",$G614),AllocFactorMatrix,(V$4+1),FALSE)*$E616</f>
        <v>1759.1412547459711</v>
      </c>
      <c r="W614" s="5">
        <f>VLOOKUP(CONCATENATE($F614," ",$G614),AllocFactorMatrix,(W$4+1),FALSE)*$E616</f>
        <v>7565.780227035576</v>
      </c>
      <c r="X614" s="5">
        <f>VLOOKUP(CONCATENATE($F614," ",$G614),AllocFactorMatrix,(X$4+1),FALSE)*$E616</f>
        <v>1423.2022833205745</v>
      </c>
      <c r="Y614" s="5">
        <f t="shared" si="881"/>
        <v>10859.390058534029</v>
      </c>
      <c r="Z614" s="5">
        <f>VLOOKUP(CONCATENATE($F614," ",$G614),AllocFactorMatrix,(Z$4+1),FALSE)*$E616</f>
        <v>583.61155640136258</v>
      </c>
      <c r="AA614" s="5">
        <f>VLOOKUP(CONCATENATE($F614," ",$G614),AllocFactorMatrix,(AA$4+1),FALSE)*$E616</f>
        <v>11.710049462212595</v>
      </c>
      <c r="AB614" s="5">
        <f t="shared" si="878"/>
        <v>595.3216058635752</v>
      </c>
      <c r="AC614" s="5">
        <f>VLOOKUP(CONCATENATE($F614," ",$G614),AllocFactorMatrix,(AC$4+1),FALSE)*$E616</f>
        <v>10.445414334887095</v>
      </c>
      <c r="AD614" s="5">
        <f>VLOOKUP(CONCATENATE($F614," ",$G614),AllocFactorMatrix,(AD$4+1),FALSE)*$E616</f>
        <v>233.97370374726</v>
      </c>
      <c r="AE614" s="5">
        <f>VLOOKUP(CONCATENATE($F614," ",$G614),AllocFactorMatrix,(AE$4+1),FALSE)*$E616</f>
        <v>48.258605176504503</v>
      </c>
    </row>
    <row r="615" spans="1:31" hidden="1" outlineLevel="1">
      <c r="E615" s="48"/>
      <c r="F615" s="167" t="str">
        <f>F616</f>
        <v>PROD_ENERGY</v>
      </c>
      <c r="G615" s="48" t="str">
        <f>$G$14</f>
        <v>CUSTOMER</v>
      </c>
      <c r="H615" s="4">
        <f t="shared" si="791"/>
        <v>0</v>
      </c>
      <c r="I615" s="5">
        <f t="shared" ref="I615:N615" si="886">VLOOKUP(CONCATENATE($F615," ",$G615),AllocFactorMatrix,(I$4+1),FALSE)*$E616</f>
        <v>0</v>
      </c>
      <c r="J615" s="47">
        <f t="shared" si="886"/>
        <v>0</v>
      </c>
      <c r="K615" s="47">
        <f t="shared" si="886"/>
        <v>0</v>
      </c>
      <c r="L615" s="5">
        <f t="shared" si="886"/>
        <v>0</v>
      </c>
      <c r="M615" s="5">
        <f t="shared" si="886"/>
        <v>0</v>
      </c>
      <c r="N615" s="5">
        <f t="shared" si="886"/>
        <v>0</v>
      </c>
      <c r="O615" s="5">
        <f t="shared" si="877"/>
        <v>0</v>
      </c>
      <c r="P615" s="5">
        <f>VLOOKUP(CONCATENATE($F615," ",$G615),AllocFactorMatrix,(P$4+1),FALSE)*$E616</f>
        <v>0</v>
      </c>
      <c r="Q615" s="5">
        <f>VLOOKUP(CONCATENATE($F615," ",$G615),AllocFactorMatrix,(Q$4+1),FALSE)*$E616</f>
        <v>0</v>
      </c>
      <c r="R615" s="5">
        <f>VLOOKUP(CONCATENATE($F615," ",$G615),AllocFactorMatrix,(R$4+1),FALSE)*$E616</f>
        <v>0</v>
      </c>
      <c r="S615" s="5">
        <f>VLOOKUP(CONCATENATE($F615," ",$G615),AllocFactorMatrix,(S$4+1),FALSE)*$E616</f>
        <v>0</v>
      </c>
      <c r="T615" s="5">
        <f t="shared" si="880"/>
        <v>0</v>
      </c>
      <c r="U615" s="5">
        <f>VLOOKUP(CONCATENATE($F615," ",$G615),AllocFactorMatrix,(U$4+1),FALSE)*$E616</f>
        <v>0</v>
      </c>
      <c r="V615" s="5">
        <f>VLOOKUP(CONCATENATE($F615," ",$G615),AllocFactorMatrix,(V$4+1),FALSE)*$E616</f>
        <v>0</v>
      </c>
      <c r="W615" s="5">
        <f>VLOOKUP(CONCATENATE($F615," ",$G615),AllocFactorMatrix,(W$4+1),FALSE)*$E616</f>
        <v>0</v>
      </c>
      <c r="X615" s="5">
        <f>VLOOKUP(CONCATENATE($F615," ",$G615),AllocFactorMatrix,(X$4+1),FALSE)*$E616</f>
        <v>0</v>
      </c>
      <c r="Y615" s="5">
        <f t="shared" si="881"/>
        <v>0</v>
      </c>
      <c r="Z615" s="5">
        <f>VLOOKUP(CONCATENATE($F615," ",$G615),AllocFactorMatrix,(Z$4+1),FALSE)*$E616</f>
        <v>0</v>
      </c>
      <c r="AA615" s="5">
        <f>VLOOKUP(CONCATENATE($F615," ",$G615),AllocFactorMatrix,(AA$4+1),FALSE)*$E616</f>
        <v>0</v>
      </c>
      <c r="AB615" s="5">
        <f t="shared" si="878"/>
        <v>0</v>
      </c>
      <c r="AC615" s="5">
        <f>VLOOKUP(CONCATENATE($F615," ",$G615),AllocFactorMatrix,(AC$4+1),FALSE)*$E616</f>
        <v>0</v>
      </c>
      <c r="AD615" s="5">
        <f>VLOOKUP(CONCATENATE($F615," ",$G615),AllocFactorMatrix,(AD$4+1),FALSE)*$E616</f>
        <v>0</v>
      </c>
      <c r="AE615" s="5">
        <f>VLOOKUP(CONCATENATE($F615," ",$G615),AllocFactorMatrix,(AE$4+1),FALSE)*$E616</f>
        <v>0</v>
      </c>
    </row>
    <row r="616" spans="1:31" collapsed="1">
      <c r="D616" s="48" t="str">
        <f>+D2128</f>
        <v>Adj 56 - Amoritization Deferred Plant Maintenance Costs</v>
      </c>
      <c r="E616" s="54">
        <f>+ROUND(E2128/8,0)</f>
        <v>29008</v>
      </c>
      <c r="F616" s="88" t="str">
        <f>+F2128</f>
        <v>PROD_ENERGY</v>
      </c>
      <c r="G616" s="48" t="str">
        <f>$G$15</f>
        <v>TOTAL</v>
      </c>
      <c r="H616" s="4">
        <f t="shared" si="791"/>
        <v>29007.999999999989</v>
      </c>
      <c r="I616" s="5">
        <f t="shared" ref="I616:N616" si="887">VLOOKUP(CONCATENATE($F616," ",$G616),AllocFactorMatrix,(I$4+1),FALSE)*$E616</f>
        <v>11348.61426806226</v>
      </c>
      <c r="J616" s="47">
        <f t="shared" si="887"/>
        <v>1.8160887716678298</v>
      </c>
      <c r="K616" s="47">
        <f t="shared" si="887"/>
        <v>5.2365113953247837</v>
      </c>
      <c r="L616" s="5">
        <f t="shared" si="887"/>
        <v>3272.4158713703387</v>
      </c>
      <c r="M616" s="5">
        <f t="shared" si="887"/>
        <v>45.640463786319927</v>
      </c>
      <c r="N616" s="5">
        <f t="shared" si="887"/>
        <v>6.3804981565165981</v>
      </c>
      <c r="O616" s="5">
        <f t="shared" si="877"/>
        <v>3324.4368333131752</v>
      </c>
      <c r="P616" s="5">
        <f>VLOOKUP(CONCATENATE($F616," ",$G616),AllocFactorMatrix,(P$4+1),FALSE)*$E616</f>
        <v>2121.532036802264</v>
      </c>
      <c r="Q616" s="5">
        <f>VLOOKUP(CONCATENATE($F616," ",$G616),AllocFactorMatrix,(Q$4+1),FALSE)*$E616</f>
        <v>378.9022103847185</v>
      </c>
      <c r="R616" s="5">
        <f>VLOOKUP(CONCATENATE($F616," ",$G616),AllocFactorMatrix,(R$4+1),FALSE)*$E616</f>
        <v>77.158366017142569</v>
      </c>
      <c r="S616" s="5">
        <f>VLOOKUP(CONCATENATE($F616," ",$G616),AllocFactorMatrix,(S$4+1),FALSE)*$E616</f>
        <v>2.914297597182101</v>
      </c>
      <c r="T616" s="5">
        <f t="shared" si="880"/>
        <v>2580.5069108013072</v>
      </c>
      <c r="U616" s="5">
        <f>VLOOKUP(CONCATENATE($F616," ",$G616),AllocFactorMatrix,(U$4+1),FALSE)*$E616</f>
        <v>111.2662934319083</v>
      </c>
      <c r="V616" s="5">
        <f>VLOOKUP(CONCATENATE($F616," ",$G616),AllocFactorMatrix,(V$4+1),FALSE)*$E616</f>
        <v>1759.1412547459711</v>
      </c>
      <c r="W616" s="5">
        <f>VLOOKUP(CONCATENATE($F616," ",$G616),AllocFactorMatrix,(W$4+1),FALSE)*$E616</f>
        <v>7565.780227035576</v>
      </c>
      <c r="X616" s="5">
        <f>VLOOKUP(CONCATENATE($F616," ",$G616),AllocFactorMatrix,(X$4+1),FALSE)*$E616</f>
        <v>1423.2022833205745</v>
      </c>
      <c r="Y616" s="5">
        <f t="shared" si="881"/>
        <v>10859.390058534029</v>
      </c>
      <c r="Z616" s="5">
        <f>VLOOKUP(CONCATENATE($F616," ",$G616),AllocFactorMatrix,(Z$4+1),FALSE)*$E616</f>
        <v>583.61155640136258</v>
      </c>
      <c r="AA616" s="5">
        <f>VLOOKUP(CONCATENATE($F616," ",$G616),AllocFactorMatrix,(AA$4+1),FALSE)*$E616</f>
        <v>11.710049462212595</v>
      </c>
      <c r="AB616" s="5">
        <f t="shared" si="878"/>
        <v>595.3216058635752</v>
      </c>
      <c r="AC616" s="5">
        <f>VLOOKUP(CONCATENATE($F616," ",$G616),AllocFactorMatrix,(AC$4+1),FALSE)*$E616</f>
        <v>10.445414334887095</v>
      </c>
      <c r="AD616" s="5">
        <f>VLOOKUP(CONCATENATE($F616," ",$G616),AllocFactorMatrix,(AD$4+1),FALSE)*$E616</f>
        <v>233.97370374726</v>
      </c>
      <c r="AE616" s="5">
        <f>VLOOKUP(CONCATENATE($F616," ",$G616),AllocFactorMatrix,(AE$4+1),FALSE)*$E616</f>
        <v>48.258605176504503</v>
      </c>
    </row>
    <row r="617" spans="1:31" s="44" customFormat="1" hidden="1" outlineLevel="1">
      <c r="A617" s="49"/>
      <c r="B617" s="97"/>
      <c r="C617" s="48"/>
      <c r="D617" s="48"/>
      <c r="E617" s="51">
        <f t="shared" ref="E617:E631" si="888">+ROUND(E2129/8,0)</f>
        <v>0</v>
      </c>
      <c r="F617" s="167" t="str">
        <f>F624</f>
        <v>PROD_ENERGY</v>
      </c>
      <c r="G617" s="48" t="str">
        <f>$G$8</f>
        <v>PRODUCTION</v>
      </c>
      <c r="H617" s="46">
        <f t="shared" ref="H617:H624" si="889">SUBTOTAL(9,I617:AE617)</f>
        <v>0</v>
      </c>
      <c r="I617" s="47">
        <f t="shared" ref="I617:N617" si="890">VLOOKUP(CONCATENATE($F617," ",$G617),AllocFactorMatrix,(I$4+1),FALSE)*$E624</f>
        <v>0</v>
      </c>
      <c r="J617" s="47">
        <f t="shared" si="890"/>
        <v>0</v>
      </c>
      <c r="K617" s="47">
        <f t="shared" si="890"/>
        <v>0</v>
      </c>
      <c r="L617" s="47">
        <f t="shared" si="890"/>
        <v>0</v>
      </c>
      <c r="M617" s="47">
        <f t="shared" si="890"/>
        <v>0</v>
      </c>
      <c r="N617" s="47">
        <f t="shared" si="890"/>
        <v>0</v>
      </c>
      <c r="O617" s="47">
        <f t="shared" ref="O617:O624" si="891">SUBTOTAL(9,L617:N617)</f>
        <v>0</v>
      </c>
      <c r="P617" s="47">
        <f>VLOOKUP(CONCATENATE($F617," ",$G617),AllocFactorMatrix,(P$4+1),FALSE)*$E624</f>
        <v>0</v>
      </c>
      <c r="Q617" s="47">
        <f>VLOOKUP(CONCATENATE($F617," ",$G617),AllocFactorMatrix,(Q$4+1),FALSE)*$E624</f>
        <v>0</v>
      </c>
      <c r="R617" s="47">
        <f>VLOOKUP(CONCATENATE($F617," ",$G617),AllocFactorMatrix,(R$4+1),FALSE)*$E624</f>
        <v>0</v>
      </c>
      <c r="S617" s="47">
        <f>VLOOKUP(CONCATENATE($F617," ",$G617),AllocFactorMatrix,(S$4+1),FALSE)*$E624</f>
        <v>0</v>
      </c>
      <c r="T617" s="47">
        <f>SUBTOTAL(9,P617:S617)</f>
        <v>0</v>
      </c>
      <c r="U617" s="47">
        <f>VLOOKUP(CONCATENATE($F617," ",$G617),AllocFactorMatrix,(U$4+1),FALSE)*$E624</f>
        <v>0</v>
      </c>
      <c r="V617" s="47">
        <f>VLOOKUP(CONCATENATE($F617," ",$G617),AllocFactorMatrix,(V$4+1),FALSE)*$E624</f>
        <v>0</v>
      </c>
      <c r="W617" s="47">
        <f>VLOOKUP(CONCATENATE($F617," ",$G617),AllocFactorMatrix,(W$4+1),FALSE)*$E624</f>
        <v>0</v>
      </c>
      <c r="X617" s="47">
        <f>VLOOKUP(CONCATENATE($F617," ",$G617),AllocFactorMatrix,(X$4+1),FALSE)*$E624</f>
        <v>0</v>
      </c>
      <c r="Y617" s="47">
        <f>SUBTOTAL(9,U617:X617)</f>
        <v>0</v>
      </c>
      <c r="Z617" s="47">
        <f>VLOOKUP(CONCATENATE($F617," ",$G617),AllocFactorMatrix,(Z$4+1),FALSE)*$E624</f>
        <v>0</v>
      </c>
      <c r="AA617" s="47">
        <f>VLOOKUP(CONCATENATE($F617," ",$G617),AllocFactorMatrix,(AA$4+1),FALSE)*$E624</f>
        <v>0</v>
      </c>
      <c r="AB617" s="47">
        <f t="shared" ref="AB617:AB624" si="892">SUBTOTAL(9,Z617:AA617)</f>
        <v>0</v>
      </c>
      <c r="AC617" s="47">
        <f>VLOOKUP(CONCATENATE($F617," ",$G617),AllocFactorMatrix,(AC$4+1),FALSE)*$E624</f>
        <v>0</v>
      </c>
      <c r="AD617" s="47">
        <f>VLOOKUP(CONCATENATE($F617," ",$G617),AllocFactorMatrix,(AD$4+1),FALSE)*$E624</f>
        <v>0</v>
      </c>
      <c r="AE617" s="47">
        <f>VLOOKUP(CONCATENATE($F617," ",$G617),AllocFactorMatrix,(AE$4+1),FALSE)*$E624</f>
        <v>0</v>
      </c>
    </row>
    <row r="618" spans="1:31" s="44" customFormat="1" hidden="1" outlineLevel="1">
      <c r="A618" s="49"/>
      <c r="B618" s="97"/>
      <c r="C618" s="48"/>
      <c r="D618" s="48"/>
      <c r="E618" s="51">
        <f t="shared" si="888"/>
        <v>0</v>
      </c>
      <c r="F618" s="167" t="str">
        <f>F624</f>
        <v>PROD_ENERGY</v>
      </c>
      <c r="G618" s="48" t="str">
        <f>$G$9</f>
        <v>BULKTRAN</v>
      </c>
      <c r="H618" s="46">
        <f t="shared" si="889"/>
        <v>0</v>
      </c>
      <c r="I618" s="47">
        <f t="shared" ref="I618:N618" si="893">VLOOKUP(CONCATENATE($F618," ",$G618),AllocFactorMatrix,(I$4+1),FALSE)*$E624</f>
        <v>0</v>
      </c>
      <c r="J618" s="47">
        <f t="shared" si="893"/>
        <v>0</v>
      </c>
      <c r="K618" s="47">
        <f t="shared" si="893"/>
        <v>0</v>
      </c>
      <c r="L618" s="47">
        <f t="shared" si="893"/>
        <v>0</v>
      </c>
      <c r="M618" s="47">
        <f t="shared" si="893"/>
        <v>0</v>
      </c>
      <c r="N618" s="47">
        <f t="shared" si="893"/>
        <v>0</v>
      </c>
      <c r="O618" s="47">
        <f t="shared" si="891"/>
        <v>0</v>
      </c>
      <c r="P618" s="47">
        <f>VLOOKUP(CONCATENATE($F618," ",$G618),AllocFactorMatrix,(P$4+1),FALSE)*$E624</f>
        <v>0</v>
      </c>
      <c r="Q618" s="47">
        <f>VLOOKUP(CONCATENATE($F618," ",$G618),AllocFactorMatrix,(Q$4+1),FALSE)*$E624</f>
        <v>0</v>
      </c>
      <c r="R618" s="47">
        <f>VLOOKUP(CONCATENATE($F618," ",$G618),AllocFactorMatrix,(R$4+1),FALSE)*$E624</f>
        <v>0</v>
      </c>
      <c r="S618" s="47">
        <f>VLOOKUP(CONCATENATE($F618," ",$G618),AllocFactorMatrix,(S$4+1),FALSE)*$E624</f>
        <v>0</v>
      </c>
      <c r="T618" s="47">
        <f t="shared" ref="T618:T624" si="894">SUBTOTAL(9,P618:S618)</f>
        <v>0</v>
      </c>
      <c r="U618" s="47">
        <f>VLOOKUP(CONCATENATE($F618," ",$G618),AllocFactorMatrix,(U$4+1),FALSE)*$E624</f>
        <v>0</v>
      </c>
      <c r="V618" s="47">
        <f>VLOOKUP(CONCATENATE($F618," ",$G618),AllocFactorMatrix,(V$4+1),FALSE)*$E624</f>
        <v>0</v>
      </c>
      <c r="W618" s="47">
        <f>VLOOKUP(CONCATENATE($F618," ",$G618),AllocFactorMatrix,(W$4+1),FALSE)*$E624</f>
        <v>0</v>
      </c>
      <c r="X618" s="47">
        <f>VLOOKUP(CONCATENATE($F618," ",$G618),AllocFactorMatrix,(X$4+1),FALSE)*$E624</f>
        <v>0</v>
      </c>
      <c r="Y618" s="47">
        <f t="shared" ref="Y618:Y624" si="895">SUBTOTAL(9,U618:X618)</f>
        <v>0</v>
      </c>
      <c r="Z618" s="47">
        <f>VLOOKUP(CONCATENATE($F618," ",$G618),AllocFactorMatrix,(Z$4+1),FALSE)*$E624</f>
        <v>0</v>
      </c>
      <c r="AA618" s="47">
        <f>VLOOKUP(CONCATENATE($F618," ",$G618),AllocFactorMatrix,(AA$4+1),FALSE)*$E624</f>
        <v>0</v>
      </c>
      <c r="AB618" s="47">
        <f t="shared" si="892"/>
        <v>0</v>
      </c>
      <c r="AC618" s="47">
        <f>VLOOKUP(CONCATENATE($F618," ",$G618),AllocFactorMatrix,(AC$4+1),FALSE)*$E624</f>
        <v>0</v>
      </c>
      <c r="AD618" s="47">
        <f>VLOOKUP(CONCATENATE($F618," ",$G618),AllocFactorMatrix,(AD$4+1),FALSE)*$E624</f>
        <v>0</v>
      </c>
      <c r="AE618" s="47">
        <f>VLOOKUP(CONCATENATE($F618," ",$G618),AllocFactorMatrix,(AE$4+1),FALSE)*$E624</f>
        <v>0</v>
      </c>
    </row>
    <row r="619" spans="1:31" s="44" customFormat="1" hidden="1" outlineLevel="1">
      <c r="A619" s="49"/>
      <c r="B619" s="97"/>
      <c r="C619" s="48"/>
      <c r="D619" s="48"/>
      <c r="E619" s="51">
        <f t="shared" si="888"/>
        <v>0</v>
      </c>
      <c r="F619" s="167" t="str">
        <f>F624</f>
        <v>PROD_ENERGY</v>
      </c>
      <c r="G619" s="48" t="str">
        <f>$G$10</f>
        <v>SUBTRAN</v>
      </c>
      <c r="H619" s="46">
        <f t="shared" si="889"/>
        <v>0</v>
      </c>
      <c r="I619" s="47">
        <f t="shared" ref="I619:N619" si="896">VLOOKUP(CONCATENATE($F619," ",$G619),AllocFactorMatrix,(I$4+1),FALSE)*$E624</f>
        <v>0</v>
      </c>
      <c r="J619" s="47">
        <f t="shared" si="896"/>
        <v>0</v>
      </c>
      <c r="K619" s="47">
        <f t="shared" si="896"/>
        <v>0</v>
      </c>
      <c r="L619" s="47">
        <f t="shared" si="896"/>
        <v>0</v>
      </c>
      <c r="M619" s="47">
        <f t="shared" si="896"/>
        <v>0</v>
      </c>
      <c r="N619" s="47">
        <f t="shared" si="896"/>
        <v>0</v>
      </c>
      <c r="O619" s="47">
        <f t="shared" si="891"/>
        <v>0</v>
      </c>
      <c r="P619" s="47">
        <f>VLOOKUP(CONCATENATE($F619," ",$G619),AllocFactorMatrix,(P$4+1),FALSE)*$E624</f>
        <v>0</v>
      </c>
      <c r="Q619" s="47">
        <f>VLOOKUP(CONCATENATE($F619," ",$G619),AllocFactorMatrix,(Q$4+1),FALSE)*$E624</f>
        <v>0</v>
      </c>
      <c r="R619" s="47">
        <f>VLOOKUP(CONCATENATE($F619," ",$G619),AllocFactorMatrix,(R$4+1),FALSE)*$E624</f>
        <v>0</v>
      </c>
      <c r="S619" s="47">
        <f>VLOOKUP(CONCATENATE($F619," ",$G619),AllocFactorMatrix,(S$4+1),FALSE)*$E624</f>
        <v>0</v>
      </c>
      <c r="T619" s="47">
        <f t="shared" si="894"/>
        <v>0</v>
      </c>
      <c r="U619" s="47">
        <f>VLOOKUP(CONCATENATE($F619," ",$G619),AllocFactorMatrix,(U$4+1),FALSE)*$E624</f>
        <v>0</v>
      </c>
      <c r="V619" s="47">
        <f>VLOOKUP(CONCATENATE($F619," ",$G619),AllocFactorMatrix,(V$4+1),FALSE)*$E624</f>
        <v>0</v>
      </c>
      <c r="W619" s="47">
        <f>VLOOKUP(CONCATENATE($F619," ",$G619),AllocFactorMatrix,(W$4+1),FALSE)*$E624</f>
        <v>0</v>
      </c>
      <c r="X619" s="47">
        <f>VLOOKUP(CONCATENATE($F619," ",$G619),AllocFactorMatrix,(X$4+1),FALSE)*$E624</f>
        <v>0</v>
      </c>
      <c r="Y619" s="47">
        <f t="shared" si="895"/>
        <v>0</v>
      </c>
      <c r="Z619" s="47">
        <f>VLOOKUP(CONCATENATE($F619," ",$G619),AllocFactorMatrix,(Z$4+1),FALSE)*$E624</f>
        <v>0</v>
      </c>
      <c r="AA619" s="47">
        <f>VLOOKUP(CONCATENATE($F619," ",$G619),AllocFactorMatrix,(AA$4+1),FALSE)*$E624</f>
        <v>0</v>
      </c>
      <c r="AB619" s="47">
        <f t="shared" si="892"/>
        <v>0</v>
      </c>
      <c r="AC619" s="47">
        <f>VLOOKUP(CONCATENATE($F619," ",$G619),AllocFactorMatrix,(AC$4+1),FALSE)*$E624</f>
        <v>0</v>
      </c>
      <c r="AD619" s="47">
        <f>VLOOKUP(CONCATENATE($F619," ",$G619),AllocFactorMatrix,(AD$4+1),FALSE)*$E624</f>
        <v>0</v>
      </c>
      <c r="AE619" s="47">
        <f>VLOOKUP(CONCATENATE($F619," ",$G619),AllocFactorMatrix,(AE$4+1),FALSE)*$E624</f>
        <v>0</v>
      </c>
    </row>
    <row r="620" spans="1:31" s="44" customFormat="1" hidden="1" outlineLevel="1">
      <c r="A620" s="49"/>
      <c r="B620" s="97"/>
      <c r="C620" s="48"/>
      <c r="D620" s="48"/>
      <c r="E620" s="51">
        <f t="shared" si="888"/>
        <v>0</v>
      </c>
      <c r="F620" s="167" t="str">
        <f>F624</f>
        <v>PROD_ENERGY</v>
      </c>
      <c r="G620" s="48" t="str">
        <f>$G$11</f>
        <v>DISTPRI</v>
      </c>
      <c r="H620" s="46">
        <f t="shared" si="889"/>
        <v>0</v>
      </c>
      <c r="I620" s="47">
        <f t="shared" ref="I620:N620" si="897">VLOOKUP(CONCATENATE($F620," ",$G620),AllocFactorMatrix,(I$4+1),FALSE)*$E624</f>
        <v>0</v>
      </c>
      <c r="J620" s="47">
        <f t="shared" si="897"/>
        <v>0</v>
      </c>
      <c r="K620" s="47">
        <f t="shared" si="897"/>
        <v>0</v>
      </c>
      <c r="L620" s="47">
        <f t="shared" si="897"/>
        <v>0</v>
      </c>
      <c r="M620" s="47">
        <f t="shared" si="897"/>
        <v>0</v>
      </c>
      <c r="N620" s="47">
        <f t="shared" si="897"/>
        <v>0</v>
      </c>
      <c r="O620" s="47">
        <f t="shared" si="891"/>
        <v>0</v>
      </c>
      <c r="P620" s="47">
        <f>VLOOKUP(CONCATENATE($F620," ",$G620),AllocFactorMatrix,(P$4+1),FALSE)*$E624</f>
        <v>0</v>
      </c>
      <c r="Q620" s="47">
        <f>VLOOKUP(CONCATENATE($F620," ",$G620),AllocFactorMatrix,(Q$4+1),FALSE)*$E624</f>
        <v>0</v>
      </c>
      <c r="R620" s="47">
        <f>VLOOKUP(CONCATENATE($F620," ",$G620),AllocFactorMatrix,(R$4+1),FALSE)*$E624</f>
        <v>0</v>
      </c>
      <c r="S620" s="47">
        <f>VLOOKUP(CONCATENATE($F620," ",$G620),AllocFactorMatrix,(S$4+1),FALSE)*$E624</f>
        <v>0</v>
      </c>
      <c r="T620" s="47">
        <f t="shared" si="894"/>
        <v>0</v>
      </c>
      <c r="U620" s="47">
        <f>VLOOKUP(CONCATENATE($F620," ",$G620),AllocFactorMatrix,(U$4+1),FALSE)*$E624</f>
        <v>0</v>
      </c>
      <c r="V620" s="47">
        <f>VLOOKUP(CONCATENATE($F620," ",$G620),AllocFactorMatrix,(V$4+1),FALSE)*$E624</f>
        <v>0</v>
      </c>
      <c r="W620" s="47">
        <f>VLOOKUP(CONCATENATE($F620," ",$G620),AllocFactorMatrix,(W$4+1),FALSE)*$E624</f>
        <v>0</v>
      </c>
      <c r="X620" s="47">
        <f>VLOOKUP(CONCATENATE($F620," ",$G620),AllocFactorMatrix,(X$4+1),FALSE)*$E624</f>
        <v>0</v>
      </c>
      <c r="Y620" s="47">
        <f t="shared" si="895"/>
        <v>0</v>
      </c>
      <c r="Z620" s="47">
        <f>VLOOKUP(CONCATENATE($F620," ",$G620),AllocFactorMatrix,(Z$4+1),FALSE)*$E624</f>
        <v>0</v>
      </c>
      <c r="AA620" s="47">
        <f>VLOOKUP(CONCATENATE($F620," ",$G620),AllocFactorMatrix,(AA$4+1),FALSE)*$E624</f>
        <v>0</v>
      </c>
      <c r="AB620" s="47">
        <f t="shared" si="892"/>
        <v>0</v>
      </c>
      <c r="AC620" s="47">
        <f>VLOOKUP(CONCATENATE($F620," ",$G620),AllocFactorMatrix,(AC$4+1),FALSE)*$E624</f>
        <v>0</v>
      </c>
      <c r="AD620" s="47">
        <f>VLOOKUP(CONCATENATE($F620," ",$G620),AllocFactorMatrix,(AD$4+1),FALSE)*$E624</f>
        <v>0</v>
      </c>
      <c r="AE620" s="47">
        <f>VLOOKUP(CONCATENATE($F620," ",$G620),AllocFactorMatrix,(AE$4+1),FALSE)*$E624</f>
        <v>0</v>
      </c>
    </row>
    <row r="621" spans="1:31" s="44" customFormat="1" hidden="1" outlineLevel="1">
      <c r="A621" s="49"/>
      <c r="B621" s="97"/>
      <c r="C621" s="48"/>
      <c r="D621" s="48"/>
      <c r="E621" s="51">
        <f t="shared" si="888"/>
        <v>0</v>
      </c>
      <c r="F621" s="167" t="str">
        <f>F624</f>
        <v>PROD_ENERGY</v>
      </c>
      <c r="G621" s="48" t="str">
        <f>$G$12</f>
        <v>DISTSEC</v>
      </c>
      <c r="H621" s="46">
        <f t="shared" si="889"/>
        <v>0</v>
      </c>
      <c r="I621" s="47">
        <f t="shared" ref="I621:N621" si="898">VLOOKUP(CONCATENATE($F621," ",$G621),AllocFactorMatrix,(I$4+1),FALSE)*$E624</f>
        <v>0</v>
      </c>
      <c r="J621" s="47">
        <f t="shared" si="898"/>
        <v>0</v>
      </c>
      <c r="K621" s="47">
        <f t="shared" si="898"/>
        <v>0</v>
      </c>
      <c r="L621" s="47">
        <f t="shared" si="898"/>
        <v>0</v>
      </c>
      <c r="M621" s="47">
        <f t="shared" si="898"/>
        <v>0</v>
      </c>
      <c r="N621" s="47">
        <f t="shared" si="898"/>
        <v>0</v>
      </c>
      <c r="O621" s="47">
        <f t="shared" si="891"/>
        <v>0</v>
      </c>
      <c r="P621" s="47">
        <f>VLOOKUP(CONCATENATE($F621," ",$G621),AllocFactorMatrix,(P$4+1),FALSE)*$E624</f>
        <v>0</v>
      </c>
      <c r="Q621" s="47">
        <f>VLOOKUP(CONCATENATE($F621," ",$G621),AllocFactorMatrix,(Q$4+1),FALSE)*$E624</f>
        <v>0</v>
      </c>
      <c r="R621" s="47">
        <f>VLOOKUP(CONCATENATE($F621," ",$G621),AllocFactorMatrix,(R$4+1),FALSE)*$E624</f>
        <v>0</v>
      </c>
      <c r="S621" s="47">
        <f>VLOOKUP(CONCATENATE($F621," ",$G621),AllocFactorMatrix,(S$4+1),FALSE)*$E624</f>
        <v>0</v>
      </c>
      <c r="T621" s="47">
        <f t="shared" si="894"/>
        <v>0</v>
      </c>
      <c r="U621" s="47">
        <f>VLOOKUP(CONCATENATE($F621," ",$G621),AllocFactorMatrix,(U$4+1),FALSE)*$E624</f>
        <v>0</v>
      </c>
      <c r="V621" s="47">
        <f>VLOOKUP(CONCATENATE($F621," ",$G621),AllocFactorMatrix,(V$4+1),FALSE)*$E624</f>
        <v>0</v>
      </c>
      <c r="W621" s="47">
        <f>VLOOKUP(CONCATENATE($F621," ",$G621),AllocFactorMatrix,(W$4+1),FALSE)*$E624</f>
        <v>0</v>
      </c>
      <c r="X621" s="47">
        <f>VLOOKUP(CONCATENATE($F621," ",$G621),AllocFactorMatrix,(X$4+1),FALSE)*$E624</f>
        <v>0</v>
      </c>
      <c r="Y621" s="47">
        <f t="shared" si="895"/>
        <v>0</v>
      </c>
      <c r="Z621" s="47">
        <f>VLOOKUP(CONCATENATE($F621," ",$G621),AllocFactorMatrix,(Z$4+1),FALSE)*$E624</f>
        <v>0</v>
      </c>
      <c r="AA621" s="47">
        <f>VLOOKUP(CONCATENATE($F621," ",$G621),AllocFactorMatrix,(AA$4+1),FALSE)*$E624</f>
        <v>0</v>
      </c>
      <c r="AB621" s="47">
        <f t="shared" si="892"/>
        <v>0</v>
      </c>
      <c r="AC621" s="47">
        <f>VLOOKUP(CONCATENATE($F621," ",$G621),AllocFactorMatrix,(AC$4+1),FALSE)*$E624</f>
        <v>0</v>
      </c>
      <c r="AD621" s="47">
        <f>VLOOKUP(CONCATENATE($F621," ",$G621),AllocFactorMatrix,(AD$4+1),FALSE)*$E624</f>
        <v>0</v>
      </c>
      <c r="AE621" s="47">
        <f>VLOOKUP(CONCATENATE($F621," ",$G621),AllocFactorMatrix,(AE$4+1),FALSE)*$E624</f>
        <v>0</v>
      </c>
    </row>
    <row r="622" spans="1:31" s="44" customFormat="1" hidden="1" outlineLevel="1">
      <c r="A622" s="49"/>
      <c r="B622" s="97"/>
      <c r="C622" s="48"/>
      <c r="D622" s="48"/>
      <c r="E622" s="51">
        <f t="shared" si="888"/>
        <v>0</v>
      </c>
      <c r="F622" s="167" t="str">
        <f>F624</f>
        <v>PROD_ENERGY</v>
      </c>
      <c r="G622" s="48" t="str">
        <f>$G$13</f>
        <v>ENERGY</v>
      </c>
      <c r="H622" s="46">
        <f t="shared" si="889"/>
        <v>707735.99999999977</v>
      </c>
      <c r="I622" s="47">
        <f t="shared" ref="I622:N622" si="899">VLOOKUP(CONCATENATE($F622," ",$G622),AllocFactorMatrix,(I$4+1),FALSE)*$E624</f>
        <v>276883.02770343737</v>
      </c>
      <c r="J622" s="47">
        <f t="shared" si="899"/>
        <v>44.308859725079401</v>
      </c>
      <c r="K622" s="47">
        <f t="shared" si="899"/>
        <v>127.76019128797508</v>
      </c>
      <c r="L622" s="47">
        <f t="shared" si="899"/>
        <v>79840.268861698773</v>
      </c>
      <c r="M622" s="47">
        <f t="shared" si="899"/>
        <v>1113.5341725825606</v>
      </c>
      <c r="N622" s="47">
        <f t="shared" si="899"/>
        <v>155.67113359419577</v>
      </c>
      <c r="O622" s="47">
        <f t="shared" si="891"/>
        <v>81109.474167875524</v>
      </c>
      <c r="P622" s="47">
        <f>VLOOKUP(CONCATENATE($F622," ",$G622),AllocFactorMatrix,(P$4+1),FALSE)*$E624</f>
        <v>51761.052040757284</v>
      </c>
      <c r="Q622" s="47">
        <f>VLOOKUP(CONCATENATE($F622," ",$G622),AllocFactorMatrix,(Q$4+1),FALSE)*$E624</f>
        <v>9244.4406635700198</v>
      </c>
      <c r="R622" s="47">
        <f>VLOOKUP(CONCATENATE($F622," ",$G622),AllocFactorMatrix,(R$4+1),FALSE)*$E624</f>
        <v>1882.5066647651824</v>
      </c>
      <c r="S622" s="47">
        <f>VLOOKUP(CONCATENATE($F622," ",$G622),AllocFactorMatrix,(S$4+1),FALSE)*$E624</f>
        <v>71.102913825126564</v>
      </c>
      <c r="T622" s="47">
        <f t="shared" si="894"/>
        <v>62959.102282917615</v>
      </c>
      <c r="U622" s="47">
        <f>VLOOKUP(CONCATENATE($F622," ",$G622),AllocFactorMatrix,(U$4+1),FALSE)*$E624</f>
        <v>2714.6704856703341</v>
      </c>
      <c r="V622" s="47">
        <f>VLOOKUP(CONCATENATE($F622," ",$G622),AllocFactorMatrix,(V$4+1),FALSE)*$E624</f>
        <v>42919.456531608332</v>
      </c>
      <c r="W622" s="47">
        <f>VLOOKUP(CONCATENATE($F622," ",$G622),AllocFactorMatrix,(W$4+1),FALSE)*$E624</f>
        <v>184589.59717185778</v>
      </c>
      <c r="X622" s="47">
        <f>VLOOKUP(CONCATENATE($F622," ",$G622),AllocFactorMatrix,(X$4+1),FALSE)*$E624</f>
        <v>34723.231218566259</v>
      </c>
      <c r="Y622" s="47">
        <f t="shared" si="895"/>
        <v>264946.95540770271</v>
      </c>
      <c r="Z622" s="47">
        <f>VLOOKUP(CONCATENATE($F622," ",$G622),AllocFactorMatrix,(Z$4+1),FALSE)*$E624</f>
        <v>14238.93093220059</v>
      </c>
      <c r="AA622" s="47">
        <f>VLOOKUP(CONCATENATE($F622," ",$G622),AllocFactorMatrix,(AA$4+1),FALSE)*$E624</f>
        <v>285.70130881786037</v>
      </c>
      <c r="AB622" s="47">
        <f t="shared" si="892"/>
        <v>14524.632241018451</v>
      </c>
      <c r="AC622" s="47">
        <f>VLOOKUP(CONCATENATE($F622," ",$G622),AllocFactorMatrix,(AC$4+1),FALSE)*$E624</f>
        <v>254.84679259913312</v>
      </c>
      <c r="AD622" s="47">
        <f>VLOOKUP(CONCATENATE($F622," ",$G622),AllocFactorMatrix,(AD$4+1),FALSE)*$E624</f>
        <v>5708.4808740785584</v>
      </c>
      <c r="AE622" s="47">
        <f>VLOOKUP(CONCATENATE($F622," ",$G622),AllocFactorMatrix,(AE$4+1),FALSE)*$E624</f>
        <v>1177.4114793573701</v>
      </c>
    </row>
    <row r="623" spans="1:31" s="44" customFormat="1" hidden="1" outlineLevel="1">
      <c r="A623" s="49"/>
      <c r="B623" s="97"/>
      <c r="C623" s="48"/>
      <c r="D623" s="48"/>
      <c r="E623" s="51">
        <f t="shared" si="888"/>
        <v>0</v>
      </c>
      <c r="F623" s="167" t="str">
        <f>F624</f>
        <v>PROD_ENERGY</v>
      </c>
      <c r="G623" s="48" t="str">
        <f>$G$14</f>
        <v>CUSTOMER</v>
      </c>
      <c r="H623" s="46">
        <f t="shared" si="889"/>
        <v>0</v>
      </c>
      <c r="I623" s="47">
        <f t="shared" ref="I623:N623" si="900">VLOOKUP(CONCATENATE($F623," ",$G623),AllocFactorMatrix,(I$4+1),FALSE)*$E624</f>
        <v>0</v>
      </c>
      <c r="J623" s="47">
        <f t="shared" si="900"/>
        <v>0</v>
      </c>
      <c r="K623" s="47">
        <f t="shared" si="900"/>
        <v>0</v>
      </c>
      <c r="L623" s="47">
        <f t="shared" si="900"/>
        <v>0</v>
      </c>
      <c r="M623" s="47">
        <f t="shared" si="900"/>
        <v>0</v>
      </c>
      <c r="N623" s="47">
        <f t="shared" si="900"/>
        <v>0</v>
      </c>
      <c r="O623" s="47">
        <f t="shared" si="891"/>
        <v>0</v>
      </c>
      <c r="P623" s="47">
        <f>VLOOKUP(CONCATENATE($F623," ",$G623),AllocFactorMatrix,(P$4+1),FALSE)*$E624</f>
        <v>0</v>
      </c>
      <c r="Q623" s="47">
        <f>VLOOKUP(CONCATENATE($F623," ",$G623),AllocFactorMatrix,(Q$4+1),FALSE)*$E624</f>
        <v>0</v>
      </c>
      <c r="R623" s="47">
        <f>VLOOKUP(CONCATENATE($F623," ",$G623),AllocFactorMatrix,(R$4+1),FALSE)*$E624</f>
        <v>0</v>
      </c>
      <c r="S623" s="47">
        <f>VLOOKUP(CONCATENATE($F623," ",$G623),AllocFactorMatrix,(S$4+1),FALSE)*$E624</f>
        <v>0</v>
      </c>
      <c r="T623" s="47">
        <f t="shared" si="894"/>
        <v>0</v>
      </c>
      <c r="U623" s="47">
        <f>VLOOKUP(CONCATENATE($F623," ",$G623),AllocFactorMatrix,(U$4+1),FALSE)*$E624</f>
        <v>0</v>
      </c>
      <c r="V623" s="47">
        <f>VLOOKUP(CONCATENATE($F623," ",$G623),AllocFactorMatrix,(V$4+1),FALSE)*$E624</f>
        <v>0</v>
      </c>
      <c r="W623" s="47">
        <f>VLOOKUP(CONCATENATE($F623," ",$G623),AllocFactorMatrix,(W$4+1),FALSE)*$E624</f>
        <v>0</v>
      </c>
      <c r="X623" s="47">
        <f>VLOOKUP(CONCATENATE($F623," ",$G623),AllocFactorMatrix,(X$4+1),FALSE)*$E624</f>
        <v>0</v>
      </c>
      <c r="Y623" s="47">
        <f t="shared" si="895"/>
        <v>0</v>
      </c>
      <c r="Z623" s="47">
        <f>VLOOKUP(CONCATENATE($F623," ",$G623),AllocFactorMatrix,(Z$4+1),FALSE)*$E624</f>
        <v>0</v>
      </c>
      <c r="AA623" s="47">
        <f>VLOOKUP(CONCATENATE($F623," ",$G623),AllocFactorMatrix,(AA$4+1),FALSE)*$E624</f>
        <v>0</v>
      </c>
      <c r="AB623" s="47">
        <f t="shared" si="892"/>
        <v>0</v>
      </c>
      <c r="AC623" s="47">
        <f>VLOOKUP(CONCATENATE($F623," ",$G623),AllocFactorMatrix,(AC$4+1),FALSE)*$E624</f>
        <v>0</v>
      </c>
      <c r="AD623" s="47">
        <f>VLOOKUP(CONCATENATE($F623," ",$G623),AllocFactorMatrix,(AD$4+1),FALSE)*$E624</f>
        <v>0</v>
      </c>
      <c r="AE623" s="47">
        <f>VLOOKUP(CONCATENATE($F623," ",$G623),AllocFactorMatrix,(AE$4+1),FALSE)*$E624</f>
        <v>0</v>
      </c>
    </row>
    <row r="624" spans="1:31" s="44" customFormat="1" collapsed="1">
      <c r="A624" s="49"/>
      <c r="B624" s="97"/>
      <c r="C624" s="48"/>
      <c r="D624" s="48" t="str">
        <f>+D2136</f>
        <v>Adj 65 - Annualize EOP Rates</v>
      </c>
      <c r="E624" s="54">
        <f>+ROUND(E2136/8,0)</f>
        <v>707736</v>
      </c>
      <c r="F624" s="88" t="str">
        <f>+F2136</f>
        <v>PROD_ENERGY</v>
      </c>
      <c r="G624" s="48" t="str">
        <f>$G$15</f>
        <v>TOTAL</v>
      </c>
      <c r="H624" s="46">
        <f t="shared" si="889"/>
        <v>707735.99999999977</v>
      </c>
      <c r="I624" s="47">
        <f t="shared" ref="I624:N624" si="901">VLOOKUP(CONCATENATE($F624," ",$G624),AllocFactorMatrix,(I$4+1),FALSE)*$E624</f>
        <v>276883.02770343737</v>
      </c>
      <c r="J624" s="47">
        <f t="shared" si="901"/>
        <v>44.308859725079401</v>
      </c>
      <c r="K624" s="47">
        <f t="shared" si="901"/>
        <v>127.76019128797508</v>
      </c>
      <c r="L624" s="47">
        <f t="shared" si="901"/>
        <v>79840.268861698773</v>
      </c>
      <c r="M624" s="47">
        <f t="shared" si="901"/>
        <v>1113.5341725825606</v>
      </c>
      <c r="N624" s="47">
        <f t="shared" si="901"/>
        <v>155.67113359419577</v>
      </c>
      <c r="O624" s="47">
        <f t="shared" si="891"/>
        <v>81109.474167875524</v>
      </c>
      <c r="P624" s="47">
        <f>VLOOKUP(CONCATENATE($F624," ",$G624),AllocFactorMatrix,(P$4+1),FALSE)*$E624</f>
        <v>51761.052040757284</v>
      </c>
      <c r="Q624" s="47">
        <f>VLOOKUP(CONCATENATE($F624," ",$G624),AllocFactorMatrix,(Q$4+1),FALSE)*$E624</f>
        <v>9244.4406635700198</v>
      </c>
      <c r="R624" s="47">
        <f>VLOOKUP(CONCATENATE($F624," ",$G624),AllocFactorMatrix,(R$4+1),FALSE)*$E624</f>
        <v>1882.5066647651824</v>
      </c>
      <c r="S624" s="47">
        <f>VLOOKUP(CONCATENATE($F624," ",$G624),AllocFactorMatrix,(S$4+1),FALSE)*$E624</f>
        <v>71.102913825126564</v>
      </c>
      <c r="T624" s="47">
        <f t="shared" si="894"/>
        <v>62959.102282917615</v>
      </c>
      <c r="U624" s="47">
        <f>VLOOKUP(CONCATENATE($F624," ",$G624),AllocFactorMatrix,(U$4+1),FALSE)*$E624</f>
        <v>2714.6704856703341</v>
      </c>
      <c r="V624" s="47">
        <f>VLOOKUP(CONCATENATE($F624," ",$G624),AllocFactorMatrix,(V$4+1),FALSE)*$E624</f>
        <v>42919.456531608332</v>
      </c>
      <c r="W624" s="47">
        <f>VLOOKUP(CONCATENATE($F624," ",$G624),AllocFactorMatrix,(W$4+1),FALSE)*$E624</f>
        <v>184589.59717185778</v>
      </c>
      <c r="X624" s="47">
        <f>VLOOKUP(CONCATENATE($F624," ",$G624),AllocFactorMatrix,(X$4+1),FALSE)*$E624</f>
        <v>34723.231218566259</v>
      </c>
      <c r="Y624" s="47">
        <f t="shared" si="895"/>
        <v>264946.95540770271</v>
      </c>
      <c r="Z624" s="47">
        <f>VLOOKUP(CONCATENATE($F624," ",$G624),AllocFactorMatrix,(Z$4+1),FALSE)*$E624</f>
        <v>14238.93093220059</v>
      </c>
      <c r="AA624" s="47">
        <f>VLOOKUP(CONCATENATE($F624," ",$G624),AllocFactorMatrix,(AA$4+1),FALSE)*$E624</f>
        <v>285.70130881786037</v>
      </c>
      <c r="AB624" s="47">
        <f t="shared" si="892"/>
        <v>14524.632241018451</v>
      </c>
      <c r="AC624" s="47">
        <f>VLOOKUP(CONCATENATE($F624," ",$G624),AllocFactorMatrix,(AC$4+1),FALSE)*$E624</f>
        <v>254.84679259913312</v>
      </c>
      <c r="AD624" s="47">
        <f>VLOOKUP(CONCATENATE($F624," ",$G624),AllocFactorMatrix,(AD$4+1),FALSE)*$E624</f>
        <v>5708.4808740785584</v>
      </c>
      <c r="AE624" s="47">
        <f>VLOOKUP(CONCATENATE($F624," ",$G624),AllocFactorMatrix,(AE$4+1),FALSE)*$E624</f>
        <v>1177.4114793573701</v>
      </c>
    </row>
    <row r="625" spans="1:31" s="48" customFormat="1" hidden="1" outlineLevel="1">
      <c r="A625" s="49"/>
      <c r="B625" s="97"/>
      <c r="E625" s="51">
        <f t="shared" si="888"/>
        <v>0</v>
      </c>
      <c r="F625" s="167" t="str">
        <f>F632</f>
        <v>RSALE</v>
      </c>
      <c r="G625" s="48" t="str">
        <f>$G$8</f>
        <v>PRODUCTION</v>
      </c>
      <c r="H625" s="46">
        <f t="shared" ref="H625:H632" ca="1" si="902">SUBTOTAL(9,I625:AE625)</f>
        <v>-28766.067225917326</v>
      </c>
      <c r="I625" s="47">
        <f t="shared" ref="I625:N625" ca="1" si="903">VLOOKUP(CONCATENATE($F625," ",$G625),AllocFactorMatrix,(I$4+1),FALSE)*$E632</f>
        <v>-13095.648583104092</v>
      </c>
      <c r="J625" s="47">
        <f t="shared" ca="1" si="903"/>
        <v>-2.5649939565997633</v>
      </c>
      <c r="K625" s="47">
        <f t="shared" ca="1" si="903"/>
        <v>-4.6201892135953226</v>
      </c>
      <c r="L625" s="47">
        <f t="shared" ca="1" si="903"/>
        <v>-3781.2433209617784</v>
      </c>
      <c r="M625" s="47">
        <f t="shared" ca="1" si="903"/>
        <v>-47.256307420753359</v>
      </c>
      <c r="N625" s="47">
        <f t="shared" ca="1" si="903"/>
        <v>-6.2784570290202319</v>
      </c>
      <c r="O625" s="47">
        <f t="shared" ref="O625:O632" ca="1" si="904">SUBTOTAL(9,L625:N625)</f>
        <v>-3834.7780854115517</v>
      </c>
      <c r="P625" s="47">
        <f ca="1">VLOOKUP(CONCATENATE($F625," ",$G625),AllocFactorMatrix,(P$4+1),FALSE)*$E632</f>
        <v>-2165.9608993846764</v>
      </c>
      <c r="Q625" s="47">
        <f ca="1">VLOOKUP(CONCATENATE($F625," ",$G625),AllocFactorMatrix,(Q$4+1),FALSE)*$E632</f>
        <v>-439.07194689338695</v>
      </c>
      <c r="R625" s="47">
        <f ca="1">VLOOKUP(CONCATENATE($F625," ",$G625),AllocFactorMatrix,(R$4+1),FALSE)*$E632</f>
        <v>-79.969117702817101</v>
      </c>
      <c r="S625" s="47">
        <f ca="1">VLOOKUP(CONCATENATE($F625," ",$G625),AllocFactorMatrix,(S$4+1),FALSE)*$E632</f>
        <v>-2.1612983491773026</v>
      </c>
      <c r="T625" s="47">
        <f ca="1">SUBTOTAL(9,P625:S625)</f>
        <v>-2687.1632623300579</v>
      </c>
      <c r="U625" s="47">
        <f ca="1">VLOOKUP(CONCATENATE($F625," ",$G625),AllocFactorMatrix,(U$4+1),FALSE)*$E632</f>
        <v>-99.860828851379907</v>
      </c>
      <c r="V625" s="47">
        <f ca="1">VLOOKUP(CONCATENATE($F625," ",$G625),AllocFactorMatrix,(V$4+1),FALSE)*$E632</f>
        <v>-1590.4142210159944</v>
      </c>
      <c r="W625" s="47">
        <f ca="1">VLOOKUP(CONCATENATE($F625," ",$G625),AllocFactorMatrix,(W$4+1),FALSE)*$E632</f>
        <v>-5579.1521930653244</v>
      </c>
      <c r="X625" s="47">
        <f ca="1">VLOOKUP(CONCATENATE($F625," ",$G625),AllocFactorMatrix,(X$4+1),FALSE)*$E632</f>
        <v>-1172.5725679363184</v>
      </c>
      <c r="Y625" s="47">
        <f ca="1">SUBTOTAL(9,U625:X625)</f>
        <v>-8441.9998108690161</v>
      </c>
      <c r="Z625" s="47">
        <f ca="1">VLOOKUP(CONCATENATE($F625," ",$G625),AllocFactorMatrix,(Z$4+1),FALSE)*$E632</f>
        <v>-625.2139272271686</v>
      </c>
      <c r="AA625" s="47">
        <f ca="1">VLOOKUP(CONCATENATE($F625," ",$G625),AllocFactorMatrix,(AA$4+1),FALSE)*$E632</f>
        <v>-11.639727047567085</v>
      </c>
      <c r="AB625" s="47">
        <f t="shared" ref="AB625:AB632" ca="1" si="905">SUBTOTAL(9,Z625:AA625)</f>
        <v>-636.85365427473573</v>
      </c>
      <c r="AC625" s="47">
        <f ca="1">VLOOKUP(CONCATENATE($F625," ",$G625),AllocFactorMatrix,(AC$4+1),FALSE)*$E632</f>
        <v>-8.7120703836133622</v>
      </c>
      <c r="AD625" s="47">
        <f ca="1">VLOOKUP(CONCATENATE($F625," ",$G625),AllocFactorMatrix,(AD$4+1),FALSE)*$E632</f>
        <v>-44.197664946582272</v>
      </c>
      <c r="AE625" s="47">
        <f ca="1">VLOOKUP(CONCATENATE($F625," ",$G625),AllocFactorMatrix,(AE$4+1),FALSE)*$E632</f>
        <v>-9.5289114274902058</v>
      </c>
    </row>
    <row r="626" spans="1:31" s="48" customFormat="1" hidden="1" outlineLevel="1">
      <c r="A626" s="49"/>
      <c r="B626" s="97"/>
      <c r="E626" s="51">
        <f t="shared" si="888"/>
        <v>0</v>
      </c>
      <c r="F626" s="167" t="str">
        <f>F632</f>
        <v>RSALE</v>
      </c>
      <c r="G626" s="48" t="str">
        <f>$G$9</f>
        <v>BULKTRAN</v>
      </c>
      <c r="H626" s="46">
        <f t="shared" ca="1" si="902"/>
        <v>1209.8726289441884</v>
      </c>
      <c r="I626" s="47">
        <f t="shared" ref="I626:N626" ca="1" si="906">VLOOKUP(CONCATENATE($F626," ",$G626),AllocFactorMatrix,(I$4+1),FALSE)*$E632</f>
        <v>1816.5893602720903</v>
      </c>
      <c r="J626" s="47">
        <f t="shared" ca="1" si="906"/>
        <v>1.8958672754114152</v>
      </c>
      <c r="K626" s="47">
        <f t="shared" ca="1" si="906"/>
        <v>4.5207890379109488</v>
      </c>
      <c r="L626" s="47">
        <f t="shared" ca="1" si="906"/>
        <v>20.815291232553221</v>
      </c>
      <c r="M626" s="47">
        <f t="shared" ca="1" si="906"/>
        <v>2.6262791196568132</v>
      </c>
      <c r="N626" s="47">
        <f t="shared" ca="1" si="906"/>
        <v>1.4898384378355594</v>
      </c>
      <c r="O626" s="47">
        <f t="shared" ca="1" si="904"/>
        <v>24.931408790045595</v>
      </c>
      <c r="P626" s="47">
        <f ca="1">VLOOKUP(CONCATENATE($F626," ",$G626),AllocFactorMatrix,(P$4+1),FALSE)*$E632</f>
        <v>39.889851810680831</v>
      </c>
      <c r="Q626" s="47">
        <f ca="1">VLOOKUP(CONCATENATE($F626," ",$G626),AllocFactorMatrix,(Q$4+1),FALSE)*$E632</f>
        <v>-38.805972571091409</v>
      </c>
      <c r="R626" s="47">
        <f ca="1">VLOOKUP(CONCATENATE($F626," ",$G626),AllocFactorMatrix,(R$4+1),FALSE)*$E632</f>
        <v>-2.1664392392042422</v>
      </c>
      <c r="S626" s="47">
        <f ca="1">VLOOKUP(CONCATENATE($F626," ",$G626),AllocFactorMatrix,(S$4+1),FALSE)*$E632</f>
        <v>0.59955795993657413</v>
      </c>
      <c r="T626" s="47">
        <f t="shared" ref="T626:T632" ca="1" si="907">SUBTOTAL(9,P626:S626)</f>
        <v>-0.4830020396782464</v>
      </c>
      <c r="U626" s="47">
        <f ca="1">VLOOKUP(CONCATENATE($F626," ",$G626),AllocFactorMatrix,(U$4+1),FALSE)*$E632</f>
        <v>5.2010939509854204</v>
      </c>
      <c r="V626" s="47">
        <f ca="1">VLOOKUP(CONCATENATE($F626," ",$G626),AllocFactorMatrix,(V$4+1),FALSE)*$E632</f>
        <v>-153.44614093908262</v>
      </c>
      <c r="W626" s="47">
        <f ca="1">VLOOKUP(CONCATENATE($F626," ",$G626),AllocFactorMatrix,(W$4+1),FALSE)*$E632</f>
        <v>-328.87676757274431</v>
      </c>
      <c r="X626" s="47">
        <f ca="1">VLOOKUP(CONCATENATE($F626," ",$G626),AllocFactorMatrix,(X$4+1),FALSE)*$E632</f>
        <v>-156.29995644194142</v>
      </c>
      <c r="Y626" s="47">
        <f t="shared" ref="Y626:Y632" ca="1" si="908">SUBTOTAL(9,U626:X626)</f>
        <v>-633.42177100278298</v>
      </c>
      <c r="Z626" s="47">
        <f ca="1">VLOOKUP(CONCATENATE($F626," ",$G626),AllocFactorMatrix,(Z$4+1),FALSE)*$E632</f>
        <v>0.38747185057985334</v>
      </c>
      <c r="AA626" s="47">
        <f ca="1">VLOOKUP(CONCATENATE($F626," ",$G626),AllocFactorMatrix,(AA$4+1),FALSE)*$E632</f>
        <v>0.51993538421614383</v>
      </c>
      <c r="AB626" s="47">
        <f t="shared" ca="1" si="905"/>
        <v>0.90740723479599716</v>
      </c>
      <c r="AC626" s="47">
        <f ca="1">VLOOKUP(CONCATENATE($F626," ",$G626),AllocFactorMatrix,(AC$4+1),FALSE)*$E632</f>
        <v>-0.2034660452782896</v>
      </c>
      <c r="AD626" s="47">
        <f ca="1">VLOOKUP(CONCATENATE($F626," ",$G626),AllocFactorMatrix,(AD$4+1),FALSE)*$E632</f>
        <v>-3.8597307275699184</v>
      </c>
      <c r="AE626" s="47">
        <f ca="1">VLOOKUP(CONCATENATE($F626," ",$G626),AllocFactorMatrix,(AE$4+1),FALSE)*$E632</f>
        <v>-1.0042338507550548</v>
      </c>
    </row>
    <row r="627" spans="1:31" s="48" customFormat="1" hidden="1" outlineLevel="1">
      <c r="A627" s="49"/>
      <c r="B627" s="97"/>
      <c r="E627" s="51">
        <f t="shared" si="888"/>
        <v>0</v>
      </c>
      <c r="F627" s="167" t="str">
        <f>F632</f>
        <v>RSALE</v>
      </c>
      <c r="G627" s="48" t="str">
        <f>$G$10</f>
        <v>SUBTRAN</v>
      </c>
      <c r="H627" s="46">
        <f t="shared" ca="1" si="902"/>
        <v>343.41216206076996</v>
      </c>
      <c r="I627" s="47">
        <f t="shared" ref="I627:N627" ca="1" si="909">VLOOKUP(CONCATENATE($F627," ",$G627),AllocFactorMatrix,(I$4+1),FALSE)*$E632</f>
        <v>479.3605006083634</v>
      </c>
      <c r="J627" s="47">
        <f t="shared" ca="1" si="909"/>
        <v>0.36209907513059292</v>
      </c>
      <c r="K627" s="47">
        <f t="shared" ca="1" si="909"/>
        <v>0.91709513167041812</v>
      </c>
      <c r="L627" s="47">
        <f t="shared" ca="1" si="909"/>
        <v>5.9365056294563825</v>
      </c>
      <c r="M627" s="47">
        <f t="shared" ca="1" si="909"/>
        <v>0.70564731664667957</v>
      </c>
      <c r="N627" s="47">
        <f t="shared" ca="1" si="909"/>
        <v>0.48137107742132557</v>
      </c>
      <c r="O627" s="47">
        <f t="shared" ca="1" si="904"/>
        <v>7.1235240235243875</v>
      </c>
      <c r="P627" s="47">
        <f ca="1">VLOOKUP(CONCATENATE($F627," ",$G627),AllocFactorMatrix,(P$4+1),FALSE)*$E632</f>
        <v>10.475937926608788</v>
      </c>
      <c r="Q627" s="47">
        <f ca="1">VLOOKUP(CONCATENATE($F627," ",$G627),AllocFactorMatrix,(Q$4+1),FALSE)*$E632</f>
        <v>-9.9223035014585292</v>
      </c>
      <c r="R627" s="47">
        <f ca="1">VLOOKUP(CONCATENATE($F627," ",$G627),AllocFactorMatrix,(R$4+1),FALSE)*$E632</f>
        <v>-0.70530544627935432</v>
      </c>
      <c r="S627" s="47">
        <f ca="1">VLOOKUP(CONCATENATE($F627," ",$G627),AllocFactorMatrix,(S$4+1),FALSE)*$E632</f>
        <v>0</v>
      </c>
      <c r="T627" s="47">
        <f t="shared" ca="1" si="907"/>
        <v>-0.15167102112909558</v>
      </c>
      <c r="U627" s="47">
        <f ca="1">VLOOKUP(CONCATENATE($F627," ",$G627),AllocFactorMatrix,(U$4+1),FALSE)*$E632</f>
        <v>1.2805378482398464</v>
      </c>
      <c r="V627" s="47">
        <f ca="1">VLOOKUP(CONCATENATE($F627," ",$G627),AllocFactorMatrix,(V$4+1),FALSE)*$E632</f>
        <v>-38.751126329842322</v>
      </c>
      <c r="W627" s="47">
        <f ca="1">VLOOKUP(CONCATENATE($F627," ",$G627),AllocFactorMatrix,(W$4+1),FALSE)*$E632</f>
        <v>-106.96864209161527</v>
      </c>
      <c r="X627" s="47">
        <f ca="1">VLOOKUP(CONCATENATE($F627," ",$G627),AllocFactorMatrix,(X$4+1),FALSE)*$E632</f>
        <v>-4.4332063170364244E-156</v>
      </c>
      <c r="Y627" s="47">
        <f t="shared" ca="1" si="908"/>
        <v>-144.43923057321774</v>
      </c>
      <c r="Z627" s="47">
        <f ca="1">VLOOKUP(CONCATENATE($F627," ",$G627),AllocFactorMatrix,(Z$4+1),FALSE)*$E632</f>
        <v>0.15650341843781237</v>
      </c>
      <c r="AA627" s="47">
        <f ca="1">VLOOKUP(CONCATENATE($F627," ",$G627),AllocFactorMatrix,(AA$4+1),FALSE)*$E632</f>
        <v>0.13521012544004357</v>
      </c>
      <c r="AB627" s="47">
        <f t="shared" ca="1" si="905"/>
        <v>0.29171354387785597</v>
      </c>
      <c r="AC627" s="47">
        <f ca="1">VLOOKUP(CONCATENATE($F627," ",$G627),AllocFactorMatrix,(AC$4+1),FALSE)*$E632</f>
        <v>-5.1868727449384276E-2</v>
      </c>
      <c r="AD627" s="47">
        <f ca="1">VLOOKUP(CONCATENATE($F627," ",$G627),AllocFactorMatrix,(AD$4+1),FALSE)*$E632</f>
        <v>0</v>
      </c>
      <c r="AE627" s="47">
        <f ca="1">VLOOKUP(CONCATENATE($F627," ",$G627),AllocFactorMatrix,(AE$4+1),FALSE)*$E632</f>
        <v>0</v>
      </c>
    </row>
    <row r="628" spans="1:31" s="48" customFormat="1" hidden="1" outlineLevel="1">
      <c r="A628" s="49"/>
      <c r="B628" s="97"/>
      <c r="E628" s="51">
        <f t="shared" si="888"/>
        <v>0</v>
      </c>
      <c r="F628" s="167" t="str">
        <f>F632</f>
        <v>RSALE</v>
      </c>
      <c r="G628" s="48" t="str">
        <f>$G$11</f>
        <v>DISTPRI</v>
      </c>
      <c r="H628" s="46">
        <f t="shared" ca="1" si="902"/>
        <v>-6944.0684197407518</v>
      </c>
      <c r="I628" s="47">
        <f t="shared" ref="I628:N628" ca="1" si="910">VLOOKUP(CONCATENATE($F628," ",$G628),AllocFactorMatrix,(I$4+1),FALSE)*$E632</f>
        <v>-3601.9388512636324</v>
      </c>
      <c r="J628" s="47">
        <f t="shared" ca="1" si="910"/>
        <v>0.26871775766626349</v>
      </c>
      <c r="K628" s="47">
        <f t="shared" ca="1" si="910"/>
        <v>1.1574148997227314</v>
      </c>
      <c r="L628" s="47">
        <f t="shared" ca="1" si="910"/>
        <v>-1409.7717389969409</v>
      </c>
      <c r="M628" s="47">
        <f t="shared" ca="1" si="910"/>
        <v>-16.063971264905327</v>
      </c>
      <c r="N628" s="47">
        <f t="shared" ca="1" si="910"/>
        <v>0</v>
      </c>
      <c r="O628" s="47">
        <f t="shared" ca="1" si="904"/>
        <v>-1425.8357102618463</v>
      </c>
      <c r="P628" s="47">
        <f ca="1">VLOOKUP(CONCATENATE($F628," ",$G628),AllocFactorMatrix,(P$4+1),FALSE)*$E632</f>
        <v>-772.52739233436102</v>
      </c>
      <c r="Q628" s="47">
        <f ca="1">VLOOKUP(CONCATENATE($F628," ",$G628),AllocFactorMatrix,(Q$4+1),FALSE)*$E632</f>
        <v>-191.3978428713703</v>
      </c>
      <c r="R628" s="47">
        <f ca="1">VLOOKUP(CONCATENATE($F628," ",$G628),AllocFactorMatrix,(R$4+1),FALSE)*$E632</f>
        <v>0</v>
      </c>
      <c r="S628" s="47">
        <f ca="1">VLOOKUP(CONCATENATE($F628," ",$G628),AllocFactorMatrix,(S$4+1),FALSE)*$E632</f>
        <v>0</v>
      </c>
      <c r="T628" s="47">
        <f t="shared" ca="1" si="907"/>
        <v>-963.92523520573127</v>
      </c>
      <c r="U628" s="47">
        <f ca="1">VLOOKUP(CONCATENATE($F628," ",$G628),AllocFactorMatrix,(U$4+1),FALSE)*$E632</f>
        <v>-31.598898043382288</v>
      </c>
      <c r="V628" s="47">
        <f ca="1">VLOOKUP(CONCATENATE($F628," ",$G628),AllocFactorMatrix,(V$4+1),FALSE)*$E632</f>
        <v>-685.0088329105954</v>
      </c>
      <c r="W628" s="47">
        <f ca="1">VLOOKUP(CONCATENATE($F628," ",$G628),AllocFactorMatrix,(W$4+1),FALSE)*$E632</f>
        <v>6.8643857388321039E-84</v>
      </c>
      <c r="X628" s="47">
        <f ca="1">VLOOKUP(CONCATENATE($F628," ",$G628),AllocFactorMatrix,(X$4+1),FALSE)*$E632</f>
        <v>-6.8985995882297219E-156</v>
      </c>
      <c r="Y628" s="47">
        <f t="shared" ca="1" si="908"/>
        <v>-716.60773095397769</v>
      </c>
      <c r="Z628" s="47">
        <f ca="1">VLOOKUP(CONCATENATE($F628," ",$G628),AllocFactorMatrix,(Z$4+1),FALSE)*$E632</f>
        <v>-229.90786254483953</v>
      </c>
      <c r="AA628" s="47">
        <f ca="1">VLOOKUP(CONCATENATE($F628," ",$G628),AllocFactorMatrix,(AA$4+1),FALSE)*$E632</f>
        <v>-3.9406494246530119</v>
      </c>
      <c r="AB628" s="47">
        <f t="shared" ca="1" si="905"/>
        <v>-233.84851196949253</v>
      </c>
      <c r="AC628" s="47">
        <f ca="1">VLOOKUP(CONCATENATE($F628," ",$G628),AllocFactorMatrix,(AC$4+1),FALSE)*$E632</f>
        <v>-3.3385127434631405</v>
      </c>
      <c r="AD628" s="47">
        <f ca="1">VLOOKUP(CONCATENATE($F628," ",$G628),AllocFactorMatrix,(AD$4+1),FALSE)*$E632</f>
        <v>0</v>
      </c>
      <c r="AE628" s="47">
        <f ca="1">VLOOKUP(CONCATENATE($F628," ",$G628),AllocFactorMatrix,(AE$4+1),FALSE)*$E632</f>
        <v>0</v>
      </c>
    </row>
    <row r="629" spans="1:31" s="48" customFormat="1" hidden="1" outlineLevel="1">
      <c r="A629" s="49"/>
      <c r="B629" s="97"/>
      <c r="E629" s="51">
        <f t="shared" si="888"/>
        <v>0</v>
      </c>
      <c r="F629" s="167" t="str">
        <f>F632</f>
        <v>RSALE</v>
      </c>
      <c r="G629" s="48" t="str">
        <f>$G$12</f>
        <v>DISTSEC</v>
      </c>
      <c r="H629" s="46">
        <f t="shared" ca="1" si="902"/>
        <v>-2684.1359564930608</v>
      </c>
      <c r="I629" s="47">
        <f t="shared" ref="I629:N629" ca="1" si="911">VLOOKUP(CONCATENATE($F629," ",$G629),AllocFactorMatrix,(I$4+1),FALSE)*$E632</f>
        <v>-1655.2060494665507</v>
      </c>
      <c r="J629" s="47">
        <f t="shared" ca="1" si="911"/>
        <v>0.41524539243444919</v>
      </c>
      <c r="K629" s="47">
        <f t="shared" ca="1" si="911"/>
        <v>1.2371621505680888</v>
      </c>
      <c r="L629" s="47">
        <f t="shared" ca="1" si="911"/>
        <v>-597.24337203944663</v>
      </c>
      <c r="M629" s="47">
        <f t="shared" ca="1" si="911"/>
        <v>0</v>
      </c>
      <c r="N629" s="47">
        <f t="shared" ca="1" si="911"/>
        <v>0</v>
      </c>
      <c r="O629" s="47">
        <f t="shared" ca="1" si="904"/>
        <v>-597.24337203944663</v>
      </c>
      <c r="P629" s="47">
        <f ca="1">VLOOKUP(CONCATENATE($F629," ",$G629),AllocFactorMatrix,(P$4+1),FALSE)*$E632</f>
        <v>-280.71269193136783</v>
      </c>
      <c r="Q629" s="47">
        <f ca="1">VLOOKUP(CONCATENATE($F629," ",$G629),AllocFactorMatrix,(Q$4+1),FALSE)*$E632</f>
        <v>0</v>
      </c>
      <c r="R629" s="47">
        <f ca="1">VLOOKUP(CONCATENATE($F629," ",$G629),AllocFactorMatrix,(R$4+1),FALSE)*$E632</f>
        <v>0</v>
      </c>
      <c r="S629" s="47">
        <f ca="1">VLOOKUP(CONCATENATE($F629," ",$G629),AllocFactorMatrix,(S$4+1),FALSE)*$E632</f>
        <v>0</v>
      </c>
      <c r="T629" s="47">
        <f t="shared" ca="1" si="907"/>
        <v>-280.71269193136783</v>
      </c>
      <c r="U629" s="47">
        <f ca="1">VLOOKUP(CONCATENATE($F629," ",$G629),AllocFactorMatrix,(U$4+1),FALSE)*$E632</f>
        <v>-9.3525358137162407</v>
      </c>
      <c r="V629" s="47">
        <f ca="1">VLOOKUP(CONCATENATE($F629," ",$G629),AllocFactorMatrix,(V$4+1),FALSE)*$E632</f>
        <v>-7.2167826899090771E-127</v>
      </c>
      <c r="W629" s="47">
        <f ca="1">VLOOKUP(CONCATENATE($F629," ",$G629),AllocFactorMatrix,(W$4+1),FALSE)*$E632</f>
        <v>2.6042344374764513E-85</v>
      </c>
      <c r="X629" s="47">
        <f ca="1">VLOOKUP(CONCATENATE($F629," ",$G629),AllocFactorMatrix,(X$4+1),FALSE)*$E632</f>
        <v>0</v>
      </c>
      <c r="Y629" s="47">
        <f t="shared" ca="1" si="908"/>
        <v>-9.3525358137162407</v>
      </c>
      <c r="Z629" s="47">
        <f ca="1">VLOOKUP(CONCATENATE($F629," ",$G629),AllocFactorMatrix,(Z$4+1),FALSE)*$E632</f>
        <v>-86.608776657186581</v>
      </c>
      <c r="AA629" s="47">
        <f ca="1">VLOOKUP(CONCATENATE($F629," ",$G629),AllocFactorMatrix,(AA$4+1),FALSE)*$E632</f>
        <v>0</v>
      </c>
      <c r="AB629" s="47">
        <f t="shared" ca="1" si="905"/>
        <v>-86.608776657186581</v>
      </c>
      <c r="AC629" s="47">
        <f ca="1">VLOOKUP(CONCATENATE($F629," ",$G629),AllocFactorMatrix,(AC$4+1),FALSE)*$E632</f>
        <v>-1.1369721106085409</v>
      </c>
      <c r="AD629" s="47">
        <f ca="1">VLOOKUP(CONCATENATE($F629," ",$G629),AllocFactorMatrix,(AD$4+1),FALSE)*$E632</f>
        <v>-45.325182334895011</v>
      </c>
      <c r="AE629" s="47">
        <f ca="1">VLOOKUP(CONCATENATE($F629," ",$G629),AllocFactorMatrix,(AE$4+1),FALSE)*$E632</f>
        <v>-10.202783682280257</v>
      </c>
    </row>
    <row r="630" spans="1:31" s="48" customFormat="1" hidden="1" outlineLevel="1">
      <c r="A630" s="49"/>
      <c r="B630" s="97"/>
      <c r="E630" s="51">
        <f t="shared" si="888"/>
        <v>0</v>
      </c>
      <c r="F630" s="167" t="str">
        <f>F632</f>
        <v>RSALE</v>
      </c>
      <c r="G630" s="48" t="str">
        <f>$G$13</f>
        <v>ENERGY</v>
      </c>
      <c r="H630" s="46">
        <f t="shared" ca="1" si="902"/>
        <v>-17777.568684120804</v>
      </c>
      <c r="I630" s="47">
        <f t="shared" ref="I630:N630" ca="1" si="912">VLOOKUP(CONCATENATE($F630," ",$G630),AllocFactorMatrix,(I$4+1),FALSE)*$E632</f>
        <v>-7481.2694580190146</v>
      </c>
      <c r="J630" s="47">
        <f t="shared" ca="1" si="912"/>
        <v>-2.6214869974433839</v>
      </c>
      <c r="K630" s="47">
        <f t="shared" ca="1" si="912"/>
        <v>-8.5556154448807487</v>
      </c>
      <c r="L630" s="47">
        <f t="shared" ca="1" si="912"/>
        <v>-2154.210493456801</v>
      </c>
      <c r="M630" s="47">
        <f t="shared" ca="1" si="912"/>
        <v>-29.185897990874182</v>
      </c>
      <c r="N630" s="47">
        <f t="shared" ca="1" si="912"/>
        <v>-5.6969987703366822</v>
      </c>
      <c r="O630" s="47">
        <f t="shared" ca="1" si="904"/>
        <v>-2189.0933902180122</v>
      </c>
      <c r="P630" s="47">
        <f ca="1">VLOOKUP(CONCATENATE($F630," ",$G630),AllocFactorMatrix,(P$4+1),FALSE)*$E632</f>
        <v>-1357.7080052171575</v>
      </c>
      <c r="Q630" s="47">
        <f ca="1">VLOOKUP(CONCATENATE($F630," ",$G630),AllocFactorMatrix,(Q$4+1),FALSE)*$E632</f>
        <v>-209.24055822270552</v>
      </c>
      <c r="R630" s="47">
        <f ca="1">VLOOKUP(CONCATENATE($F630," ",$G630),AllocFactorMatrix,(R$4+1),FALSE)*$E632</f>
        <v>-44.356856464837136</v>
      </c>
      <c r="S630" s="47">
        <f ca="1">VLOOKUP(CONCATENATE($F630," ",$G630),AllocFactorMatrix,(S$4+1),FALSE)*$E632</f>
        <v>-2.0306265751295802</v>
      </c>
      <c r="T630" s="47">
        <f t="shared" ca="1" si="907"/>
        <v>-1613.3360464798297</v>
      </c>
      <c r="U630" s="47">
        <f ca="1">VLOOKUP(CONCATENATE($F630," ",$G630),AllocFactorMatrix,(U$4+1),FALSE)*$E632</f>
        <v>-74.867831505281615</v>
      </c>
      <c r="V630" s="47">
        <f ca="1">VLOOKUP(CONCATENATE($F630," ",$G630),AllocFactorMatrix,(V$4+1),FALSE)*$E632</f>
        <v>-967.03931049271</v>
      </c>
      <c r="W630" s="47">
        <f ca="1">VLOOKUP(CONCATENATE($F630," ",$G630),AllocFactorMatrix,(W$4+1),FALSE)*$E632</f>
        <v>-4102.8781243398944</v>
      </c>
      <c r="X630" s="47">
        <f ca="1">VLOOKUP(CONCATENATE($F630," ",$G630),AllocFactorMatrix,(X$4+1),FALSE)*$E632</f>
        <v>-748.37441235661402</v>
      </c>
      <c r="Y630" s="47">
        <f t="shared" ca="1" si="908"/>
        <v>-5893.1596786945001</v>
      </c>
      <c r="Z630" s="47">
        <f ca="1">VLOOKUP(CONCATENATE($F630," ",$G630),AllocFactorMatrix,(Z$4+1),FALSE)*$E632</f>
        <v>-383.76053805048474</v>
      </c>
      <c r="AA630" s="47">
        <f ca="1">VLOOKUP(CONCATENATE($F630," ",$G630),AllocFactorMatrix,(AA$4+1),FALSE)*$E632</f>
        <v>-7.7841369726923926</v>
      </c>
      <c r="AB630" s="47">
        <f t="shared" ca="1" si="905"/>
        <v>-391.54467502317715</v>
      </c>
      <c r="AC630" s="47">
        <f ca="1">VLOOKUP(CONCATENATE($F630," ",$G630),AllocFactorMatrix,(AC$4+1),FALSE)*$E632</f>
        <v>-6.9951690567559695</v>
      </c>
      <c r="AD630" s="47">
        <f ca="1">VLOOKUP(CONCATENATE($F630," ",$G630),AllocFactorMatrix,(AD$4+1),FALSE)*$E632</f>
        <v>-157.87868999623964</v>
      </c>
      <c r="AE630" s="47">
        <f ca="1">VLOOKUP(CONCATENATE($F630," ",$G630),AllocFactorMatrix,(AE$4+1),FALSE)*$E632</f>
        <v>-33.114474190956201</v>
      </c>
    </row>
    <row r="631" spans="1:31" s="48" customFormat="1" hidden="1" outlineLevel="1">
      <c r="A631" s="49"/>
      <c r="B631" s="97"/>
      <c r="E631" s="51">
        <f t="shared" si="888"/>
        <v>0</v>
      </c>
      <c r="F631" s="167" t="str">
        <f>F632</f>
        <v>RSALE</v>
      </c>
      <c r="G631" s="48" t="str">
        <f>$G$14</f>
        <v>CUSTOMER</v>
      </c>
      <c r="H631" s="46">
        <f t="shared" ca="1" si="902"/>
        <v>-2673.4445047330096</v>
      </c>
      <c r="I631" s="47">
        <f t="shared" ref="I631:N631" ca="1" si="913">VLOOKUP(CONCATENATE($F631," ",$G631),AllocFactorMatrix,(I$4+1),FALSE)*$E632</f>
        <v>-1335.1637093181168</v>
      </c>
      <c r="J631" s="47">
        <f t="shared" ca="1" si="913"/>
        <v>-0.19387953601285418</v>
      </c>
      <c r="K631" s="47">
        <f t="shared" ca="1" si="913"/>
        <v>-0.96643480748714972</v>
      </c>
      <c r="L631" s="47">
        <f t="shared" ca="1" si="913"/>
        <v>-457.98800065304141</v>
      </c>
      <c r="M631" s="47">
        <f t="shared" ca="1" si="913"/>
        <v>-20.307883982621579</v>
      </c>
      <c r="N631" s="47">
        <f t="shared" ca="1" si="913"/>
        <v>-2.3008243699394066</v>
      </c>
      <c r="O631" s="47">
        <f t="shared" ca="1" si="904"/>
        <v>-480.59670900560241</v>
      </c>
      <c r="P631" s="47">
        <f ca="1">VLOOKUP(CONCATENATE($F631," ",$G631),AllocFactorMatrix,(P$4+1),FALSE)*$E632</f>
        <v>-29.263059327906348</v>
      </c>
      <c r="Q631" s="47">
        <f ca="1">VLOOKUP(CONCATENATE($F631," ",$G631),AllocFactorMatrix,(Q$4+1),FALSE)*$E632</f>
        <v>-10.771890079016874</v>
      </c>
      <c r="R631" s="47">
        <f ca="1">VLOOKUP(CONCATENATE($F631," ",$G631),AllocFactorMatrix,(R$4+1),FALSE)*$E632</f>
        <v>-10.225123826281665</v>
      </c>
      <c r="S631" s="47">
        <f ca="1">VLOOKUP(CONCATENATE($F631," ",$G631),AllocFactorMatrix,(S$4+1),FALSE)*$E632</f>
        <v>-0.52418210081582384</v>
      </c>
      <c r="T631" s="47">
        <f t="shared" ca="1" si="907"/>
        <v>-50.784255334020706</v>
      </c>
      <c r="U631" s="47">
        <f ca="1">VLOOKUP(CONCATENATE($F631," ",$G631),AllocFactorMatrix,(U$4+1),FALSE)*$E632</f>
        <v>-0.18615791888689673</v>
      </c>
      <c r="V631" s="47">
        <f ca="1">VLOOKUP(CONCATENATE($F631," ",$G631),AllocFactorMatrix,(V$4+1),FALSE)*$E632</f>
        <v>-7.8653361275849898</v>
      </c>
      <c r="W631" s="47">
        <f ca="1">VLOOKUP(CONCATENATE($F631," ",$G631),AllocFactorMatrix,(W$4+1),FALSE)*$E632</f>
        <v>-18.669020882951425</v>
      </c>
      <c r="X631" s="47">
        <f ca="1">VLOOKUP(CONCATENATE($F631," ",$G631),AllocFactorMatrix,(X$4+1),FALSE)*$E632</f>
        <v>-7.0432352543999945</v>
      </c>
      <c r="Y631" s="47">
        <f t="shared" ca="1" si="908"/>
        <v>-33.763750183823305</v>
      </c>
      <c r="Z631" s="47">
        <f ca="1">VLOOKUP(CONCATENATE($F631," ",$G631),AllocFactorMatrix,(Z$4+1),FALSE)*$E632</f>
        <v>-6.4506604793570688</v>
      </c>
      <c r="AA631" s="47">
        <f ca="1">VLOOKUP(CONCATENATE($F631," ",$G631),AllocFactorMatrix,(AA$4+1),FALSE)*$E632</f>
        <v>-0.10362215073743486</v>
      </c>
      <c r="AB631" s="47">
        <f t="shared" ca="1" si="905"/>
        <v>-6.5542826300945034</v>
      </c>
      <c r="AC631" s="47">
        <f ca="1">VLOOKUP(CONCATENATE($F631," ",$G631),AllocFactorMatrix,(AC$4+1),FALSE)*$E632</f>
        <v>-0.65704823625437114</v>
      </c>
      <c r="AD631" s="47">
        <f ca="1">VLOOKUP(CONCATENATE($F631," ",$G631),AllocFactorMatrix,(AD$4+1),FALSE)*$E632</f>
        <v>-652.46321795332801</v>
      </c>
      <c r="AE631" s="47">
        <f ca="1">VLOOKUP(CONCATENATE($F631," ",$G631),AllocFactorMatrix,(AE$4+1),FALSE)*$E632</f>
        <v>-112.30121772827047</v>
      </c>
    </row>
    <row r="632" spans="1:31" s="48" customFormat="1" collapsed="1">
      <c r="A632" s="49"/>
      <c r="B632" s="97"/>
      <c r="D632" s="48" t="str">
        <f>+D2144</f>
        <v>Adj 66 - Removal of Regulatory Asset Amortization</v>
      </c>
      <c r="E632" s="54">
        <f>+ROUND(E2144/8,0)</f>
        <v>-57292</v>
      </c>
      <c r="F632" s="88" t="str">
        <f>+F2144</f>
        <v>RSALE</v>
      </c>
      <c r="G632" s="48" t="str">
        <f>$G$15</f>
        <v>TOTAL</v>
      </c>
      <c r="H632" s="46">
        <f t="shared" ca="1" si="902"/>
        <v>-57292</v>
      </c>
      <c r="I632" s="47">
        <f t="shared" ref="I632:N632" ca="1" si="914">VLOOKUP(CONCATENATE($F632," ",$G632),AllocFactorMatrix,(I$4+1),FALSE)*$E632</f>
        <v>-24873.276790290955</v>
      </c>
      <c r="J632" s="47">
        <f t="shared" ca="1" si="914"/>
        <v>-2.4384309894132827</v>
      </c>
      <c r="K632" s="47">
        <f t="shared" ca="1" si="914"/>
        <v>-6.3097782460910405</v>
      </c>
      <c r="L632" s="47">
        <f t="shared" ca="1" si="914"/>
        <v>-8373.7051292460001</v>
      </c>
      <c r="M632" s="47">
        <f t="shared" ca="1" si="914"/>
        <v>-109.48213422285093</v>
      </c>
      <c r="N632" s="47">
        <f t="shared" ca="1" si="914"/>
        <v>-12.305070654039422</v>
      </c>
      <c r="O632" s="47">
        <f t="shared" ca="1" si="904"/>
        <v>-8495.4923341228914</v>
      </c>
      <c r="P632" s="47">
        <f ca="1">VLOOKUP(CONCATENATE($F632," ",$G632),AllocFactorMatrix,(P$4+1),FALSE)*$E632</f>
        <v>-4555.8062584581794</v>
      </c>
      <c r="Q632" s="47">
        <f ca="1">VLOOKUP(CONCATENATE($F632," ",$G632),AllocFactorMatrix,(Q$4+1),FALSE)*$E632</f>
        <v>-899.21051413903001</v>
      </c>
      <c r="R632" s="47">
        <f ca="1">VLOOKUP(CONCATENATE($F632," ",$G632),AllocFactorMatrix,(R$4+1),FALSE)*$E632</f>
        <v>-137.42284267941946</v>
      </c>
      <c r="S632" s="47">
        <f ca="1">VLOOKUP(CONCATENATE($F632," ",$G632),AllocFactorMatrix,(S$4+1),FALSE)*$E632</f>
        <v>-4.1165490651861321</v>
      </c>
      <c r="T632" s="47">
        <f t="shared" ca="1" si="907"/>
        <v>-5596.5561643418159</v>
      </c>
      <c r="U632" s="47">
        <f ca="1">VLOOKUP(CONCATENATE($F632," ",$G632),AllocFactorMatrix,(U$4+1),FALSE)*$E632</f>
        <v>-209.38462033342171</v>
      </c>
      <c r="V632" s="47">
        <f ca="1">VLOOKUP(CONCATENATE($F632," ",$G632),AllocFactorMatrix,(V$4+1),FALSE)*$E632</f>
        <v>-3442.5249678158098</v>
      </c>
      <c r="W632" s="47">
        <f ca="1">VLOOKUP(CONCATENATE($F632," ",$G632),AllocFactorMatrix,(W$4+1),FALSE)*$E632</f>
        <v>-10136.544747952528</v>
      </c>
      <c r="X632" s="47">
        <f ca="1">VLOOKUP(CONCATENATE($F632," ",$G632),AllocFactorMatrix,(X$4+1),FALSE)*$E632</f>
        <v>-2084.2901719892739</v>
      </c>
      <c r="Y632" s="47">
        <f t="shared" ca="1" si="908"/>
        <v>-15872.744508091035</v>
      </c>
      <c r="Z632" s="47">
        <f ca="1">VLOOKUP(CONCATENATE($F632," ",$G632),AllocFactorMatrix,(Z$4+1),FALSE)*$E632</f>
        <v>-1331.3977896900187</v>
      </c>
      <c r="AA632" s="47">
        <f ca="1">VLOOKUP(CONCATENATE($F632," ",$G632),AllocFactorMatrix,(AA$4+1),FALSE)*$E632</f>
        <v>-22.812990085993736</v>
      </c>
      <c r="AB632" s="47">
        <f t="shared" ca="1" si="905"/>
        <v>-1354.2107797760125</v>
      </c>
      <c r="AC632" s="47">
        <f ca="1">VLOOKUP(CONCATENATE($F632," ",$G632),AllocFactorMatrix,(AC$4+1),FALSE)*$E632</f>
        <v>-21.095107303423056</v>
      </c>
      <c r="AD632" s="47">
        <f ca="1">VLOOKUP(CONCATENATE($F632," ",$G632),AllocFactorMatrix,(AD$4+1),FALSE)*$E632</f>
        <v>-903.72448595861511</v>
      </c>
      <c r="AE632" s="47">
        <f ca="1">VLOOKUP(CONCATENATE($F632," ",$G632),AllocFactorMatrix,(AE$4+1),FALSE)*$E632</f>
        <v>-166.15162087975224</v>
      </c>
    </row>
    <row r="633" spans="1:31">
      <c r="F633" s="168"/>
      <c r="G633" s="7"/>
      <c r="H633" s="4"/>
      <c r="I633" s="5"/>
      <c r="J633" s="47"/>
      <c r="K633" s="47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</row>
    <row r="634" spans="1:31" s="48" customFormat="1" hidden="1" outlineLevel="1">
      <c r="A634" s="49"/>
      <c r="B634" s="97"/>
      <c r="F634" s="96"/>
      <c r="G634" s="48" t="str">
        <f>$G$8</f>
        <v>PRODUCTION</v>
      </c>
      <c r="H634" s="106">
        <f t="shared" ref="H634:AE634" ca="1" si="915">SUM(H385,H569,H561,H609,H545,H601,H441,H433,H425,H417,H521,H401,H505,H497,H489,H481,H473,H465,H537,H409,H361,H449,H457,H369)+H377+H513+H529+H577+H393+H553+H585+H593+H617+H625</f>
        <v>1134877.5102435504</v>
      </c>
      <c r="I634" s="106">
        <f t="shared" ca="1" si="915"/>
        <v>999132.5459420206</v>
      </c>
      <c r="J634" s="106">
        <f t="shared" ref="J634:K634" ca="1" si="916">SUM(J385,J569,J561,J609,J545,J601,J441,J433,J425,J417,J521,J401,J505,J497,J489,J481,J473,J465,J537,J409,J361,J449,J457,J369)+J377+J513+J529+J577+J393+J553+J585+J593+J617+J625</f>
        <v>792.59510959453746</v>
      </c>
      <c r="K634" s="106">
        <f t="shared" ca="1" si="916"/>
        <v>2150.6471713719911</v>
      </c>
      <c r="L634" s="106">
        <f t="shared" ca="1" si="915"/>
        <v>195620.0671441647</v>
      </c>
      <c r="M634" s="106">
        <f t="shared" ca="1" si="915"/>
        <v>2542.0456519590707</v>
      </c>
      <c r="N634" s="106">
        <f t="shared" ca="1" si="915"/>
        <v>1503.8767832001474</v>
      </c>
      <c r="O634" s="106">
        <f t="shared" ca="1" si="915"/>
        <v>199665.98957932394</v>
      </c>
      <c r="P634" s="106">
        <f t="shared" ca="1" si="915"/>
        <v>91518.220332317302</v>
      </c>
      <c r="Q634" s="106">
        <f t="shared" ca="1" si="915"/>
        <v>-7562.3224377554534</v>
      </c>
      <c r="R634" s="106">
        <f t="shared" ca="1" si="915"/>
        <v>391.22860672228046</v>
      </c>
      <c r="S634" s="106">
        <f t="shared" ca="1" si="915"/>
        <v>274.5242027355668</v>
      </c>
      <c r="T634" s="106">
        <f t="shared" ca="1" si="915"/>
        <v>84621.650704019688</v>
      </c>
      <c r="U634" s="106">
        <f t="shared" ca="1" si="915"/>
        <v>6636.7011189605055</v>
      </c>
      <c r="V634" s="106">
        <f t="shared" ca="1" si="915"/>
        <v>-30195.871644652856</v>
      </c>
      <c r="W634" s="106">
        <f t="shared" ca="1" si="915"/>
        <v>-120447.20271399806</v>
      </c>
      <c r="X634" s="106">
        <f t="shared" ca="1" si="915"/>
        <v>-40619.341170691929</v>
      </c>
      <c r="Y634" s="106">
        <f t="shared" ca="1" si="915"/>
        <v>-184625.71441038238</v>
      </c>
      <c r="Z634" s="106">
        <f t="shared" ca="1" si="915"/>
        <v>29786.158880157218</v>
      </c>
      <c r="AA634" s="106">
        <f t="shared" ca="1" si="915"/>
        <v>684.72656290794725</v>
      </c>
      <c r="AB634" s="106">
        <f t="shared" ca="1" si="915"/>
        <v>30470.88544306517</v>
      </c>
      <c r="AC634" s="106">
        <f t="shared" ca="1" si="915"/>
        <v>434.81024059986129</v>
      </c>
      <c r="AD634" s="106">
        <f t="shared" ca="1" si="915"/>
        <v>1827.6430734184466</v>
      </c>
      <c r="AE634" s="106">
        <f t="shared" ca="1" si="915"/>
        <v>406.45739051843941</v>
      </c>
    </row>
    <row r="635" spans="1:31" s="48" customFormat="1" hidden="1" outlineLevel="1">
      <c r="A635" s="49"/>
      <c r="B635" s="97"/>
      <c r="F635" s="96"/>
      <c r="G635" s="48" t="str">
        <f>$G$9</f>
        <v>BULKTRAN</v>
      </c>
      <c r="H635" s="106">
        <f t="shared" ref="H635:AE635" ca="1" si="917">SUM(H386,H570,H562,H610,H546,H602,H442,H434,H426,H418,H522,H402,H506,H498,H490,H482,H474,H466,H538,H410,H362,H450,H458,H370)+H378+H514+H530+H578+H394+H554+H586+H594+H618+H626</f>
        <v>-37259.545603417137</v>
      </c>
      <c r="I635" s="106">
        <f t="shared" ca="1" si="917"/>
        <v>-10461.392930547898</v>
      </c>
      <c r="J635" s="106">
        <f t="shared" ref="J635:K635" ca="1" si="918">SUM(J386,J570,J562,J610,J546,J602,J442,J434,J426,J418,J522,J402,J506,J498,J490,J482,J474,J466,J538,J410,J362,J450,J458,J370)+J378+J514+J530+J578+J394+J554+J586+J594+J618+J626</f>
        <v>9.4744880655936772</v>
      </c>
      <c r="K635" s="106">
        <f t="shared" ca="1" si="918"/>
        <v>32.203990752730725</v>
      </c>
      <c r="L635" s="106">
        <f t="shared" ca="1" si="917"/>
        <v>-3153.0147765763481</v>
      </c>
      <c r="M635" s="106">
        <f t="shared" ca="1" si="917"/>
        <v>-47.968248462261052</v>
      </c>
      <c r="N635" s="106">
        <f t="shared" ca="1" si="917"/>
        <v>16.523661376871122</v>
      </c>
      <c r="O635" s="106">
        <f t="shared" ca="1" si="917"/>
        <v>-3184.4593636617387</v>
      </c>
      <c r="P635" s="106">
        <f t="shared" ca="1" si="917"/>
        <v>-2402.764039175428</v>
      </c>
      <c r="Q635" s="106">
        <f t="shared" ca="1" si="917"/>
        <v>-943.83816369959982</v>
      </c>
      <c r="R635" s="106">
        <f t="shared" ca="1" si="917"/>
        <v>-149.61210948519039</v>
      </c>
      <c r="S635" s="106">
        <f t="shared" ca="1" si="917"/>
        <v>-0.35728102052475119</v>
      </c>
      <c r="T635" s="106">
        <f t="shared" ca="1" si="917"/>
        <v>-3496.5715933807428</v>
      </c>
      <c r="U635" s="106">
        <f t="shared" ca="1" si="917"/>
        <v>-66.158564070100979</v>
      </c>
      <c r="V635" s="106">
        <f t="shared" ca="1" si="917"/>
        <v>-3439.2179995672759</v>
      </c>
      <c r="W635" s="106">
        <f t="shared" ca="1" si="917"/>
        <v>-13219.48950531421</v>
      </c>
      <c r="X635" s="106">
        <f t="shared" ca="1" si="917"/>
        <v>-2820.2977638348057</v>
      </c>
      <c r="Y635" s="106">
        <f t="shared" ca="1" si="917"/>
        <v>-19545.163832786395</v>
      </c>
      <c r="Z635" s="106">
        <f t="shared" ca="1" si="917"/>
        <v>-561.51910406831576</v>
      </c>
      <c r="AA635" s="106">
        <f t="shared" ca="1" si="917"/>
        <v>-9.3944342340822402</v>
      </c>
      <c r="AB635" s="106">
        <f t="shared" ca="1" si="917"/>
        <v>-570.91353830239802</v>
      </c>
      <c r="AC635" s="106">
        <f t="shared" ca="1" si="917"/>
        <v>-6.4912881158710318</v>
      </c>
      <c r="AD635" s="106">
        <f t="shared" ca="1" si="917"/>
        <v>-30.653868348688302</v>
      </c>
      <c r="AE635" s="106">
        <f t="shared" ca="1" si="917"/>
        <v>-5.577667091622958</v>
      </c>
    </row>
    <row r="636" spans="1:31" s="48" customFormat="1" hidden="1" outlineLevel="1">
      <c r="A636" s="49"/>
      <c r="B636" s="97"/>
      <c r="F636" s="96"/>
      <c r="G636" s="48" t="str">
        <f>$G$10</f>
        <v>SUBTRAN</v>
      </c>
      <c r="H636" s="106">
        <f t="shared" ref="H636:AE636" ca="1" si="919">SUM(H387,H571,H563,H611,H547,H603,H443,H435,H427,H419,H523,H403,H507,H499,H491,H483,H475,H467,H539,H411,H363,H451,H459,H371)+H379+H515+H531+H579+H395+H555+H587+H595+H619+H627</f>
        <v>-10309.608726161208</v>
      </c>
      <c r="I636" s="106">
        <f t="shared" ca="1" si="919"/>
        <v>-2875.7888933990785</v>
      </c>
      <c r="J636" s="106">
        <f t="shared" ref="J636:K636" ca="1" si="920">SUM(J387,J571,J563,J611,J547,J603,J443,J435,J427,J419,J523,J403,J507,J499,J491,J483,J475,J467,J539,J411,J363,J451,J459,J371)+J379+J515+J531+J579+J395+J555+J587+J595+J619+J627</f>
        <v>2.8690925996252488</v>
      </c>
      <c r="K636" s="106">
        <f t="shared" ca="1" si="920"/>
        <v>9.3390085342743561</v>
      </c>
      <c r="L636" s="106">
        <f t="shared" ca="1" si="919"/>
        <v>-872.74284276508047</v>
      </c>
      <c r="M636" s="106">
        <f t="shared" ca="1" si="919"/>
        <v>-13.331960309971336</v>
      </c>
      <c r="N636" s="106">
        <f t="shared" ca="1" si="919"/>
        <v>6.0155405061612672</v>
      </c>
      <c r="O636" s="106">
        <f t="shared" ca="1" si="919"/>
        <v>-880.05926256889074</v>
      </c>
      <c r="P636" s="106">
        <f t="shared" ca="1" si="919"/>
        <v>-645.52259274737321</v>
      </c>
      <c r="Q636" s="106">
        <f t="shared" ca="1" si="919"/>
        <v>-254.21340032112101</v>
      </c>
      <c r="R636" s="106">
        <f t="shared" ca="1" si="919"/>
        <v>-52.173755588537375</v>
      </c>
      <c r="S636" s="106">
        <f t="shared" ca="1" si="919"/>
        <v>0</v>
      </c>
      <c r="T636" s="106">
        <f t="shared" ca="1" si="919"/>
        <v>-951.90974865703151</v>
      </c>
      <c r="U636" s="106">
        <f t="shared" ca="1" si="919"/>
        <v>-16.907399781277427</v>
      </c>
      <c r="V636" s="106">
        <f t="shared" ca="1" si="919"/>
        <v>-913.69877852437207</v>
      </c>
      <c r="W636" s="106">
        <f t="shared" ca="1" si="919"/>
        <v>-4528.485159907159</v>
      </c>
      <c r="X636" s="106">
        <f t="shared" ca="1" si="919"/>
        <v>-4.6804790477192111E-156</v>
      </c>
      <c r="Y636" s="106">
        <f t="shared" ca="1" si="919"/>
        <v>-5459.0913382128083</v>
      </c>
      <c r="Z636" s="106">
        <f t="shared" ca="1" si="919"/>
        <v>-150.67813146777948</v>
      </c>
      <c r="AA636" s="106">
        <f t="shared" ca="1" si="919"/>
        <v>-2.5333151659403752</v>
      </c>
      <c r="AB636" s="106">
        <f t="shared" ca="1" si="919"/>
        <v>-153.21144663371985</v>
      </c>
      <c r="AC636" s="106">
        <f t="shared" ca="1" si="919"/>
        <v>-1.7561378235439413</v>
      </c>
      <c r="AD636" s="106">
        <f t="shared" ca="1" si="919"/>
        <v>0</v>
      </c>
      <c r="AE636" s="106">
        <f t="shared" ca="1" si="919"/>
        <v>0</v>
      </c>
    </row>
    <row r="637" spans="1:31" s="48" customFormat="1" hidden="1" outlineLevel="1">
      <c r="A637" s="49"/>
      <c r="B637" s="97"/>
      <c r="F637" s="96"/>
      <c r="G637" s="48" t="str">
        <f>$G$11</f>
        <v>DISTPRI</v>
      </c>
      <c r="H637" s="106">
        <f t="shared" ref="H637:AE637" ca="1" si="921">SUM(H388,H572,H564,H612,H548,H604,H444,H436,H428,H420,H524,H404,H508,H500,H492,H484,H476,H468,H540,H412,H364,H452,H460,H372)+H380+H516+H532+H580+H396+H556+H588+H596+H620+H628</f>
        <v>-14057.522851618174</v>
      </c>
      <c r="I637" s="106">
        <f t="shared" ca="1" si="921"/>
        <v>33992.616673363911</v>
      </c>
      <c r="J637" s="106">
        <f t="shared" ref="J637:K637" ca="1" si="922">SUM(J388,J572,J564,J612,J548,J604,J444,J436,J428,J420,J524,J404,J508,J500,J492,J484,J476,J468,J540,J412,J364,J452,J460,J372)+J380+J516+J532+J580+J396+J556+J588+J596+J620+J628</f>
        <v>168.10252157238389</v>
      </c>
      <c r="K637" s="106">
        <f t="shared" ca="1" si="922"/>
        <v>510.95669803559292</v>
      </c>
      <c r="L637" s="106">
        <f t="shared" ca="1" si="921"/>
        <v>-2473.3925949661784</v>
      </c>
      <c r="M637" s="106">
        <f t="shared" ca="1" si="921"/>
        <v>-85.772942934177422</v>
      </c>
      <c r="N637" s="106">
        <f t="shared" ca="1" si="921"/>
        <v>0</v>
      </c>
      <c r="O637" s="106">
        <f t="shared" ca="1" si="921"/>
        <v>-2559.1655379003569</v>
      </c>
      <c r="P637" s="106">
        <f t="shared" ca="1" si="921"/>
        <v>-8259.1926614104941</v>
      </c>
      <c r="Q637" s="106">
        <f t="shared" ca="1" si="921"/>
        <v>-8098.3168410427943</v>
      </c>
      <c r="R637" s="106">
        <f t="shared" ca="1" si="921"/>
        <v>0</v>
      </c>
      <c r="S637" s="106">
        <f t="shared" ca="1" si="921"/>
        <v>0</v>
      </c>
      <c r="T637" s="106">
        <f t="shared" ca="1" si="921"/>
        <v>-16357.509502453289</v>
      </c>
      <c r="U637" s="106">
        <f t="shared" ca="1" si="921"/>
        <v>227.686729892188</v>
      </c>
      <c r="V637" s="106">
        <f t="shared" ca="1" si="921"/>
        <v>-29047.261630880421</v>
      </c>
      <c r="W637" s="106">
        <f t="shared" ca="1" si="921"/>
        <v>5.8351777178158412E-84</v>
      </c>
      <c r="X637" s="106">
        <f t="shared" ca="1" si="921"/>
        <v>-7.2833855503703429E-156</v>
      </c>
      <c r="Y637" s="106">
        <f t="shared" ca="1" si="921"/>
        <v>-28819.574900988227</v>
      </c>
      <c r="Z637" s="106">
        <f t="shared" ca="1" si="921"/>
        <v>-996.0461361364753</v>
      </c>
      <c r="AA637" s="106">
        <f t="shared" ca="1" si="921"/>
        <v>4.7121558690944454</v>
      </c>
      <c r="AB637" s="106">
        <f t="shared" ca="1" si="921"/>
        <v>-991.33398026738075</v>
      </c>
      <c r="AC637" s="106">
        <f t="shared" ca="1" si="921"/>
        <v>-1.6148229807909806</v>
      </c>
      <c r="AD637" s="106">
        <f t="shared" ca="1" si="921"/>
        <v>0</v>
      </c>
      <c r="AE637" s="106">
        <f t="shared" ca="1" si="921"/>
        <v>0</v>
      </c>
    </row>
    <row r="638" spans="1:31" s="48" customFormat="1" hidden="1" outlineLevel="1">
      <c r="A638" s="49"/>
      <c r="B638" s="97"/>
      <c r="F638" s="96"/>
      <c r="G638" s="48" t="str">
        <f>$G$12</f>
        <v>DISTSEC</v>
      </c>
      <c r="H638" s="106">
        <f t="shared" ref="H638:AE638" ca="1" si="923">SUM(H389,H573,H565,H613,H549,H605,H445,H437,H429,H421,H525,H405,H509,H501,H493,H485,H477,H469,H541,H413,H365,H453,H461,H373)+H381+H517+H533+H581+H397+H557+H589+H597+H621+H629</f>
        <v>12189.110295915294</v>
      </c>
      <c r="I638" s="106">
        <f t="shared" ca="1" si="923"/>
        <v>15951.345863188906</v>
      </c>
      <c r="J638" s="106">
        <f t="shared" ref="J638:K638" ca="1" si="924">SUM(J389,J573,J565,J613,J549,J605,J445,J437,J429,J421,J525,J405,J509,J501,J493,J485,J477,J469,J541,J413,J365,J453,J461,J373)+J381+J517+J533+J581+J397+J557+J589+J597+J621+J629</f>
        <v>65.081242363193851</v>
      </c>
      <c r="K638" s="106">
        <f t="shared" ca="1" si="924"/>
        <v>-0.60090172135497633</v>
      </c>
      <c r="L638" s="106">
        <f t="shared" ca="1" si="923"/>
        <v>-818.97074811372875</v>
      </c>
      <c r="M638" s="106">
        <f t="shared" ca="1" si="923"/>
        <v>0</v>
      </c>
      <c r="N638" s="106">
        <f t="shared" ca="1" si="923"/>
        <v>0</v>
      </c>
      <c r="O638" s="106">
        <f t="shared" ca="1" si="923"/>
        <v>-818.97074811372875</v>
      </c>
      <c r="P638" s="106">
        <f t="shared" ca="1" si="923"/>
        <v>-2686.6877690164742</v>
      </c>
      <c r="Q638" s="106">
        <f t="shared" ca="1" si="923"/>
        <v>0</v>
      </c>
      <c r="R638" s="106">
        <f t="shared" ca="1" si="923"/>
        <v>0</v>
      </c>
      <c r="S638" s="106">
        <f t="shared" ca="1" si="923"/>
        <v>0</v>
      </c>
      <c r="T638" s="106">
        <f t="shared" ca="1" si="923"/>
        <v>-2686.6877690164742</v>
      </c>
      <c r="U638" s="106">
        <f t="shared" ca="1" si="923"/>
        <v>65.3962810768775</v>
      </c>
      <c r="V638" s="106">
        <f t="shared" ca="1" si="923"/>
        <v>-6.0648639375986106E-127</v>
      </c>
      <c r="W638" s="106">
        <f t="shared" ca="1" si="923"/>
        <v>2.2137699336396439E-85</v>
      </c>
      <c r="X638" s="106">
        <f t="shared" ca="1" si="923"/>
        <v>0</v>
      </c>
      <c r="Y638" s="106">
        <f t="shared" ca="1" si="923"/>
        <v>65.3962810768775</v>
      </c>
      <c r="Z638" s="106">
        <f t="shared" ca="1" si="923"/>
        <v>-322.78307831286406</v>
      </c>
      <c r="AA638" s="106">
        <f t="shared" ca="1" si="923"/>
        <v>0</v>
      </c>
      <c r="AB638" s="106">
        <f t="shared" ca="1" si="923"/>
        <v>-322.78307831286406</v>
      </c>
      <c r="AC638" s="106">
        <f t="shared" ca="1" si="923"/>
        <v>-0.26123231390135659</v>
      </c>
      <c r="AD638" s="106">
        <f t="shared" ca="1" si="923"/>
        <v>-68.068808989359297</v>
      </c>
      <c r="AE638" s="106">
        <f t="shared" ca="1" si="923"/>
        <v>4.6594477539985455</v>
      </c>
    </row>
    <row r="639" spans="1:31" s="48" customFormat="1" hidden="1" outlineLevel="1">
      <c r="A639" s="49"/>
      <c r="B639" s="97"/>
      <c r="F639" s="96"/>
      <c r="G639" s="48" t="str">
        <f>$G$13</f>
        <v>ENERGY</v>
      </c>
      <c r="H639" s="106">
        <f t="shared" ref="H639:AE639" ca="1" si="925">SUM(H390,H574,H566,H614,H550,H606,H446,H438,H430,H422,H526,H406,H510,H502,H494,H486,H478,H470,H542,H414,H366,H454,H462,H374)+H382+H518+H534+H582+H398+H558+H590+H598+H622+H630</f>
        <v>-351782.83475572942</v>
      </c>
      <c r="I639" s="106">
        <f t="shared" ca="1" si="925"/>
        <v>435232.61906069575</v>
      </c>
      <c r="J639" s="106">
        <f t="shared" ref="J639:K639" ca="1" si="926">SUM(J390,J574,J566,J614,J550,J606,J446,J438,J430,J422,J526,J406,J510,J502,J494,J486,J478,J470,J542,J414,J366,J454,J462,J374)+J382+J518+J534+J582+J398+J558+J590+J598+J622+J630</f>
        <v>777.21697566181297</v>
      </c>
      <c r="K639" s="106">
        <f t="shared" ca="1" si="926"/>
        <v>2349.4322679973807</v>
      </c>
      <c r="L639" s="106">
        <f t="shared" ca="1" si="925"/>
        <v>80054.446688426091</v>
      </c>
      <c r="M639" s="106">
        <f t="shared" ca="1" si="925"/>
        <v>897.91836685172655</v>
      </c>
      <c r="N639" s="106">
        <f t="shared" ca="1" si="925"/>
        <v>1534.041274376355</v>
      </c>
      <c r="O639" s="106">
        <f t="shared" ca="1" si="925"/>
        <v>82486.406329654172</v>
      </c>
      <c r="P639" s="106">
        <f t="shared" ca="1" si="925"/>
        <v>18997.311482894373</v>
      </c>
      <c r="Q639" s="106">
        <f t="shared" ca="1" si="925"/>
        <v>-28227.022243338764</v>
      </c>
      <c r="R639" s="106">
        <f t="shared" ca="1" si="925"/>
        <v>-3201.6160347004698</v>
      </c>
      <c r="S639" s="106">
        <f t="shared" ca="1" si="925"/>
        <v>221.49534836874346</v>
      </c>
      <c r="T639" s="106">
        <f t="shared" ca="1" si="925"/>
        <v>-12209.831446776128</v>
      </c>
      <c r="U639" s="106">
        <f t="shared" ca="1" si="925"/>
        <v>4362.8452280819511</v>
      </c>
      <c r="V639" s="106">
        <f t="shared" ca="1" si="925"/>
        <v>-136554.1696204014</v>
      </c>
      <c r="W639" s="106">
        <f t="shared" ca="1" si="925"/>
        <v>-597014.14924684924</v>
      </c>
      <c r="X639" s="106">
        <f t="shared" ca="1" si="925"/>
        <v>-149872.23248313271</v>
      </c>
      <c r="Y639" s="106">
        <f t="shared" ca="1" si="925"/>
        <v>-879077.70612230175</v>
      </c>
      <c r="Z639" s="106">
        <f t="shared" ca="1" si="925"/>
        <v>11363.830799991341</v>
      </c>
      <c r="AA639" s="106">
        <f t="shared" ca="1" si="925"/>
        <v>347.87051589280412</v>
      </c>
      <c r="AB639" s="106">
        <f t="shared" ca="1" si="925"/>
        <v>11711.701315884147</v>
      </c>
      <c r="AC639" s="106">
        <f t="shared" ca="1" si="925"/>
        <v>278.63735488091658</v>
      </c>
      <c r="AD639" s="106">
        <f t="shared" ca="1" si="925"/>
        <v>5291.048282879131</v>
      </c>
      <c r="AE639" s="106">
        <f t="shared" ca="1" si="925"/>
        <v>1377.6412256949716</v>
      </c>
    </row>
    <row r="640" spans="1:31" s="48" customFormat="1" hidden="1" outlineLevel="1">
      <c r="A640" s="49"/>
      <c r="B640" s="97"/>
      <c r="F640" s="96"/>
      <c r="G640" s="48" t="str">
        <f>$G$14</f>
        <v>CUSTOMER</v>
      </c>
      <c r="H640" s="106">
        <f t="shared" ref="H640:AE640" ca="1" si="927">SUM(H391,H575,H567,H615,H551,H607,H447,H439,H431,H423,H527,H407,H511,H503,H495,H487,H479,H471,H543,H415,H367,H455,H463,H375)+H383+H519+H535+H583+H399+H559+H591+H599+H623+H631</f>
        <v>-50992.108602540015</v>
      </c>
      <c r="I640" s="106">
        <f t="shared" ca="1" si="927"/>
        <v>-29368.474170219713</v>
      </c>
      <c r="J640" s="106">
        <f t="shared" ref="J640:K640" ca="1" si="928">SUM(J391,J575,J567,J615,J551,J607,J447,J439,J431,J423,J527,J407,J511,J503,J495,J487,J479,J471,J543,J415,J367,J455,J463,J375)+J383+J519+J535+J583+J399+J559+J591+J599+J623+J631</f>
        <v>59.187724166970561</v>
      </c>
      <c r="K640" s="106">
        <f t="shared" ca="1" si="928"/>
        <v>687.94166571525466</v>
      </c>
      <c r="L640" s="106">
        <f t="shared" ca="1" si="927"/>
        <v>-9788.7429381609581</v>
      </c>
      <c r="M640" s="106">
        <f t="shared" ca="1" si="927"/>
        <v>-81.055016667442473</v>
      </c>
      <c r="N640" s="106">
        <f t="shared" ca="1" si="927"/>
        <v>507.76514088255192</v>
      </c>
      <c r="O640" s="106">
        <f t="shared" ca="1" si="927"/>
        <v>-9362.0328139458488</v>
      </c>
      <c r="P640" s="106">
        <f t="shared" ca="1" si="927"/>
        <v>-457.4078811658693</v>
      </c>
      <c r="Q640" s="106">
        <f t="shared" ca="1" si="927"/>
        <v>-533.84574620266073</v>
      </c>
      <c r="R640" s="106">
        <f t="shared" ca="1" si="927"/>
        <v>-380.59793009032978</v>
      </c>
      <c r="S640" s="106">
        <f t="shared" ca="1" si="927"/>
        <v>37.215864754311305</v>
      </c>
      <c r="T640" s="106">
        <f t="shared" ca="1" si="927"/>
        <v>-1334.6356927045485</v>
      </c>
      <c r="U640" s="106">
        <f t="shared" ca="1" si="927"/>
        <v>0.28376170127627331</v>
      </c>
      <c r="V640" s="106">
        <f t="shared" ca="1" si="927"/>
        <v>-396.34568231291053</v>
      </c>
      <c r="W640" s="106">
        <f t="shared" ca="1" si="927"/>
        <v>-1003.7134403907527</v>
      </c>
      <c r="X640" s="106">
        <f t="shared" ca="1" si="927"/>
        <v>-373.22940109397496</v>
      </c>
      <c r="Y640" s="106">
        <f t="shared" ca="1" si="927"/>
        <v>-1773.0047620963621</v>
      </c>
      <c r="Z640" s="106">
        <f t="shared" ca="1" si="927"/>
        <v>-67.052114847207662</v>
      </c>
      <c r="AA640" s="106">
        <f t="shared" ca="1" si="927"/>
        <v>8.6821752378321654E-2</v>
      </c>
      <c r="AB640" s="106">
        <f t="shared" ca="1" si="927"/>
        <v>-66.965293094829335</v>
      </c>
      <c r="AC640" s="106">
        <f t="shared" ca="1" si="927"/>
        <v>-1.8068953926051234</v>
      </c>
      <c r="AD640" s="106">
        <f t="shared" ca="1" si="927"/>
        <v>-10025.579118999924</v>
      </c>
      <c r="AE640" s="106">
        <f t="shared" ca="1" si="927"/>
        <v>193.26075403159845</v>
      </c>
    </row>
    <row r="641" spans="1:31" s="48" customFormat="1" collapsed="1">
      <c r="A641" s="49"/>
      <c r="B641" s="97"/>
      <c r="D641" s="48" t="s">
        <v>207</v>
      </c>
      <c r="E641" s="106">
        <f>SUM(E392,E576,E568,E616,E552,E608,E448,E440,E432,E424,E528,E408,E512,E504,E496,E488,E480,E472,E544,E416,E368,E456,E464,E376)+E384+E520+E536+E584+E400+E560+E592+E600+E624+E632</f>
        <v>682665</v>
      </c>
      <c r="F641" s="170"/>
      <c r="G641" s="48" t="str">
        <f>$G$15</f>
        <v>TOTAL</v>
      </c>
      <c r="H641" s="106">
        <f t="shared" ref="H641:AE641" ca="1" si="929">SUM(H392,H576,H568,H616,H552,H608,H448,H440,H432,H424,H528,H408,H512,H504,H496,H488,H480,H472,H544,H416,H368,H456,H464,H376)+H384+H520+H536+H584+H400+H560+H592+H600+H624+H632</f>
        <v>682665.00000000012</v>
      </c>
      <c r="I641" s="106">
        <f t="shared" ca="1" si="929"/>
        <v>1441603.4715451025</v>
      </c>
      <c r="J641" s="106">
        <f t="shared" ref="J641:K641" ca="1" si="930">SUM(J392,J576,J568,J616,J552,J608,J448,J440,J432,J424,J528,J408,J512,J504,J496,J488,J480,J472,J544,J416,J368,J456,J464,J376)+J384+J520+J536+J584+J400+J560+J592+J600+J624+J632</f>
        <v>1874.5271540241176</v>
      </c>
      <c r="K641" s="106">
        <f t="shared" ca="1" si="930"/>
        <v>5739.9199006858707</v>
      </c>
      <c r="L641" s="106">
        <f t="shared" ca="1" si="929"/>
        <v>258567.64993200859</v>
      </c>
      <c r="M641" s="106">
        <f t="shared" ca="1" si="929"/>
        <v>3211.8358504369439</v>
      </c>
      <c r="N641" s="106">
        <f t="shared" ca="1" si="929"/>
        <v>3568.222400342087</v>
      </c>
      <c r="O641" s="106">
        <f t="shared" ca="1" si="929"/>
        <v>265347.70818278752</v>
      </c>
      <c r="P641" s="106">
        <f t="shared" ca="1" si="929"/>
        <v>96063.956871696035</v>
      </c>
      <c r="Q641" s="106">
        <f t="shared" ca="1" si="929"/>
        <v>-45619.558832360402</v>
      </c>
      <c r="R641" s="106">
        <f t="shared" ca="1" si="929"/>
        <v>-3392.7712231422474</v>
      </c>
      <c r="S641" s="106">
        <f t="shared" ca="1" si="929"/>
        <v>532.87813483809668</v>
      </c>
      <c r="T641" s="106">
        <f t="shared" ca="1" si="929"/>
        <v>47584.504951031427</v>
      </c>
      <c r="U641" s="106">
        <f t="shared" ca="1" si="929"/>
        <v>11209.847155861416</v>
      </c>
      <c r="V641" s="106">
        <f t="shared" ca="1" si="929"/>
        <v>-200546.56535633918</v>
      </c>
      <c r="W641" s="106">
        <f t="shared" ca="1" si="929"/>
        <v>-736213.04006645957</v>
      </c>
      <c r="X641" s="106">
        <f t="shared" ca="1" si="929"/>
        <v>-193685.10081875345</v>
      </c>
      <c r="Y641" s="106">
        <f t="shared" ca="1" si="929"/>
        <v>-1119234.8590856905</v>
      </c>
      <c r="Z641" s="106">
        <f t="shared" ca="1" si="929"/>
        <v>39051.911115315925</v>
      </c>
      <c r="AA641" s="106">
        <f t="shared" ca="1" si="929"/>
        <v>1025.4683070222013</v>
      </c>
      <c r="AB641" s="106">
        <f t="shared" ca="1" si="929"/>
        <v>40077.379422338119</v>
      </c>
      <c r="AC641" s="106">
        <f t="shared" ca="1" si="929"/>
        <v>701.51721885406539</v>
      </c>
      <c r="AD641" s="106">
        <f t="shared" ca="1" si="929"/>
        <v>-3005.610440040391</v>
      </c>
      <c r="AE641" s="106">
        <f t="shared" ca="1" si="929"/>
        <v>1976.441150907385</v>
      </c>
    </row>
    <row r="642" spans="1:31">
      <c r="I642" s="5"/>
      <c r="J642" s="47"/>
      <c r="K642" s="47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</row>
    <row r="643" spans="1:31">
      <c r="C643" s="48" t="s">
        <v>188</v>
      </c>
      <c r="E643" s="3"/>
      <c r="F643" s="167"/>
      <c r="G643" s="3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</row>
    <row r="644" spans="1:31" hidden="1" outlineLevel="1">
      <c r="F644" s="167" t="str">
        <f>F651</f>
        <v>PROD_ENERGY</v>
      </c>
      <c r="G644" s="48" t="str">
        <f>$G$8</f>
        <v>PRODUCTION</v>
      </c>
      <c r="H644" s="4">
        <f t="shared" ref="H644:H675" si="931">SUBTOTAL(9,I644:AE644)</f>
        <v>0</v>
      </c>
      <c r="I644" s="5">
        <f t="shared" ref="I644:N644" si="932">VLOOKUP(CONCATENATE($F644," ",$G644),AllocFactorMatrix,(I$4+1),FALSE)*$E651</f>
        <v>0</v>
      </c>
      <c r="J644" s="47">
        <f t="shared" si="932"/>
        <v>0</v>
      </c>
      <c r="K644" s="47">
        <f t="shared" si="932"/>
        <v>0</v>
      </c>
      <c r="L644" s="5">
        <f t="shared" si="932"/>
        <v>0</v>
      </c>
      <c r="M644" s="5">
        <f t="shared" si="932"/>
        <v>0</v>
      </c>
      <c r="N644" s="5">
        <f t="shared" si="932"/>
        <v>0</v>
      </c>
      <c r="O644" s="5">
        <f t="shared" ref="O644:O675" si="933">SUBTOTAL(9,L644:N644)</f>
        <v>0</v>
      </c>
      <c r="P644" s="5">
        <f>VLOOKUP(CONCATENATE($F644," ",$G644),AllocFactorMatrix,(P$4+1),FALSE)*$E651</f>
        <v>0</v>
      </c>
      <c r="Q644" s="5">
        <f>VLOOKUP(CONCATENATE($F644," ",$G644),AllocFactorMatrix,(Q$4+1),FALSE)*$E651</f>
        <v>0</v>
      </c>
      <c r="R644" s="5">
        <f>VLOOKUP(CONCATENATE($F644," ",$G644),AllocFactorMatrix,(R$4+1),FALSE)*$E651</f>
        <v>0</v>
      </c>
      <c r="S644" s="5">
        <f>VLOOKUP(CONCATENATE($F644," ",$G644),AllocFactorMatrix,(S$4+1),FALSE)*$E651</f>
        <v>0</v>
      </c>
      <c r="T644" s="5">
        <f>SUBTOTAL(9,P644:S644)</f>
        <v>0</v>
      </c>
      <c r="U644" s="5">
        <f>VLOOKUP(CONCATENATE($F644," ",$G644),AllocFactorMatrix,(U$4+1),FALSE)*$E651</f>
        <v>0</v>
      </c>
      <c r="V644" s="5">
        <f>VLOOKUP(CONCATENATE($F644," ",$G644),AllocFactorMatrix,(V$4+1),FALSE)*$E651</f>
        <v>0</v>
      </c>
      <c r="W644" s="5">
        <f>VLOOKUP(CONCATENATE($F644," ",$G644),AllocFactorMatrix,(W$4+1),FALSE)*$E651</f>
        <v>0</v>
      </c>
      <c r="X644" s="5">
        <f>VLOOKUP(CONCATENATE($F644," ",$G644),AllocFactorMatrix,(X$4+1),FALSE)*$E651</f>
        <v>0</v>
      </c>
      <c r="Y644" s="5">
        <f>SUBTOTAL(9,U644:X644)</f>
        <v>0</v>
      </c>
      <c r="Z644" s="5">
        <f>VLOOKUP(CONCATENATE($F644," ",$G644),AllocFactorMatrix,(Z$4+1),FALSE)*$E651</f>
        <v>0</v>
      </c>
      <c r="AA644" s="5">
        <f>VLOOKUP(CONCATENATE($F644," ",$G644),AllocFactorMatrix,(AA$4+1),FALSE)*$E651</f>
        <v>0</v>
      </c>
      <c r="AB644" s="5">
        <f t="shared" ref="AB644:AB675" si="934">SUBTOTAL(9,Z644:AA644)</f>
        <v>0</v>
      </c>
      <c r="AC644" s="5">
        <f>VLOOKUP(CONCATENATE($F644," ",$G644),AllocFactorMatrix,(AC$4+1),FALSE)*$E651</f>
        <v>0</v>
      </c>
      <c r="AD644" s="5">
        <f>VLOOKUP(CONCATENATE($F644," ",$G644),AllocFactorMatrix,(AD$4+1),FALSE)*$E651</f>
        <v>0</v>
      </c>
      <c r="AE644" s="5">
        <f>VLOOKUP(CONCATENATE($F644," ",$G644),AllocFactorMatrix,(AE$4+1),FALSE)*$E651</f>
        <v>0</v>
      </c>
    </row>
    <row r="645" spans="1:31" hidden="1" outlineLevel="1">
      <c r="F645" s="167" t="str">
        <f>F651</f>
        <v>PROD_ENERGY</v>
      </c>
      <c r="G645" s="48" t="str">
        <f>$G$9</f>
        <v>BULKTRAN</v>
      </c>
      <c r="H645" s="4">
        <f t="shared" si="931"/>
        <v>0</v>
      </c>
      <c r="I645" s="5">
        <f t="shared" ref="I645:N645" si="935">VLOOKUP(CONCATENATE($F645," ",$G645),AllocFactorMatrix,(I$4+1),FALSE)*$E651</f>
        <v>0</v>
      </c>
      <c r="J645" s="47">
        <f t="shared" si="935"/>
        <v>0</v>
      </c>
      <c r="K645" s="47">
        <f t="shared" si="935"/>
        <v>0</v>
      </c>
      <c r="L645" s="5">
        <f t="shared" si="935"/>
        <v>0</v>
      </c>
      <c r="M645" s="5">
        <f t="shared" si="935"/>
        <v>0</v>
      </c>
      <c r="N645" s="5">
        <f t="shared" si="935"/>
        <v>0</v>
      </c>
      <c r="O645" s="5">
        <f t="shared" si="933"/>
        <v>0</v>
      </c>
      <c r="P645" s="5">
        <f>VLOOKUP(CONCATENATE($F645," ",$G645),AllocFactorMatrix,(P$4+1),FALSE)*$E651</f>
        <v>0</v>
      </c>
      <c r="Q645" s="5">
        <f>VLOOKUP(CONCATENATE($F645," ",$G645),AllocFactorMatrix,(Q$4+1),FALSE)*$E651</f>
        <v>0</v>
      </c>
      <c r="R645" s="5">
        <f>VLOOKUP(CONCATENATE($F645," ",$G645),AllocFactorMatrix,(R$4+1),FALSE)*$E651</f>
        <v>0</v>
      </c>
      <c r="S645" s="5">
        <f>VLOOKUP(CONCATENATE($F645," ",$G645),AllocFactorMatrix,(S$4+1),FALSE)*$E651</f>
        <v>0</v>
      </c>
      <c r="T645" s="5">
        <f t="shared" ref="T645:T675" si="936">SUBTOTAL(9,P645:S645)</f>
        <v>0</v>
      </c>
      <c r="U645" s="5">
        <f>VLOOKUP(CONCATENATE($F645," ",$G645),AllocFactorMatrix,(U$4+1),FALSE)*$E651</f>
        <v>0</v>
      </c>
      <c r="V645" s="5">
        <f>VLOOKUP(CONCATENATE($F645," ",$G645),AllocFactorMatrix,(V$4+1),FALSE)*$E651</f>
        <v>0</v>
      </c>
      <c r="W645" s="5">
        <f>VLOOKUP(CONCATENATE($F645," ",$G645),AllocFactorMatrix,(W$4+1),FALSE)*$E651</f>
        <v>0</v>
      </c>
      <c r="X645" s="5">
        <f>VLOOKUP(CONCATENATE($F645," ",$G645),AllocFactorMatrix,(X$4+1),FALSE)*$E651</f>
        <v>0</v>
      </c>
      <c r="Y645" s="5">
        <f t="shared" ref="Y645:Y651" si="937">SUBTOTAL(9,U645:X645)</f>
        <v>0</v>
      </c>
      <c r="Z645" s="5">
        <f>VLOOKUP(CONCATENATE($F645," ",$G645),AllocFactorMatrix,(Z$4+1),FALSE)*$E651</f>
        <v>0</v>
      </c>
      <c r="AA645" s="5">
        <f>VLOOKUP(CONCATENATE($F645," ",$G645),AllocFactorMatrix,(AA$4+1),FALSE)*$E651</f>
        <v>0</v>
      </c>
      <c r="AB645" s="5">
        <f t="shared" si="934"/>
        <v>0</v>
      </c>
      <c r="AC645" s="5">
        <f>VLOOKUP(CONCATENATE($F645," ",$G645),AllocFactorMatrix,(AC$4+1),FALSE)*$E651</f>
        <v>0</v>
      </c>
      <c r="AD645" s="5">
        <f>VLOOKUP(CONCATENATE($F645," ",$G645),AllocFactorMatrix,(AD$4+1),FALSE)*$E651</f>
        <v>0</v>
      </c>
      <c r="AE645" s="5">
        <f>VLOOKUP(CONCATENATE($F645," ",$G645),AllocFactorMatrix,(AE$4+1),FALSE)*$E651</f>
        <v>0</v>
      </c>
    </row>
    <row r="646" spans="1:31" hidden="1" outlineLevel="1">
      <c r="F646" s="167" t="str">
        <f>F651</f>
        <v>PROD_ENERGY</v>
      </c>
      <c r="G646" s="48" t="str">
        <f>$G$10</f>
        <v>SUBTRAN</v>
      </c>
      <c r="H646" s="4">
        <f t="shared" si="931"/>
        <v>0</v>
      </c>
      <c r="I646" s="5">
        <f t="shared" ref="I646:N646" si="938">VLOOKUP(CONCATENATE($F646," ",$G646),AllocFactorMatrix,(I$4+1),FALSE)*$E651</f>
        <v>0</v>
      </c>
      <c r="J646" s="47">
        <f t="shared" si="938"/>
        <v>0</v>
      </c>
      <c r="K646" s="47">
        <f t="shared" si="938"/>
        <v>0</v>
      </c>
      <c r="L646" s="5">
        <f t="shared" si="938"/>
        <v>0</v>
      </c>
      <c r="M646" s="5">
        <f t="shared" si="938"/>
        <v>0</v>
      </c>
      <c r="N646" s="5">
        <f t="shared" si="938"/>
        <v>0</v>
      </c>
      <c r="O646" s="5">
        <f t="shared" si="933"/>
        <v>0</v>
      </c>
      <c r="P646" s="5">
        <f>VLOOKUP(CONCATENATE($F646," ",$G646),AllocFactorMatrix,(P$4+1),FALSE)*$E651</f>
        <v>0</v>
      </c>
      <c r="Q646" s="5">
        <f>VLOOKUP(CONCATENATE($F646," ",$G646),AllocFactorMatrix,(Q$4+1),FALSE)*$E651</f>
        <v>0</v>
      </c>
      <c r="R646" s="5">
        <f>VLOOKUP(CONCATENATE($F646," ",$G646),AllocFactorMatrix,(R$4+1),FALSE)*$E651</f>
        <v>0</v>
      </c>
      <c r="S646" s="5">
        <f>VLOOKUP(CONCATENATE($F646," ",$G646),AllocFactorMatrix,(S$4+1),FALSE)*$E651</f>
        <v>0</v>
      </c>
      <c r="T646" s="5">
        <f t="shared" si="936"/>
        <v>0</v>
      </c>
      <c r="U646" s="5">
        <f>VLOOKUP(CONCATENATE($F646," ",$G646),AllocFactorMatrix,(U$4+1),FALSE)*$E651</f>
        <v>0</v>
      </c>
      <c r="V646" s="5">
        <f>VLOOKUP(CONCATENATE($F646," ",$G646),AllocFactorMatrix,(V$4+1),FALSE)*$E651</f>
        <v>0</v>
      </c>
      <c r="W646" s="5">
        <f>VLOOKUP(CONCATENATE($F646," ",$G646),AllocFactorMatrix,(W$4+1),FALSE)*$E651</f>
        <v>0</v>
      </c>
      <c r="X646" s="5">
        <f>VLOOKUP(CONCATENATE($F646," ",$G646),AllocFactorMatrix,(X$4+1),FALSE)*$E651</f>
        <v>0</v>
      </c>
      <c r="Y646" s="5">
        <f t="shared" si="937"/>
        <v>0</v>
      </c>
      <c r="Z646" s="5">
        <f>VLOOKUP(CONCATENATE($F646," ",$G646),AllocFactorMatrix,(Z$4+1),FALSE)*$E651</f>
        <v>0</v>
      </c>
      <c r="AA646" s="5">
        <f>VLOOKUP(CONCATENATE($F646," ",$G646),AllocFactorMatrix,(AA$4+1),FALSE)*$E651</f>
        <v>0</v>
      </c>
      <c r="AB646" s="5">
        <f t="shared" si="934"/>
        <v>0</v>
      </c>
      <c r="AC646" s="5">
        <f>VLOOKUP(CONCATENATE($F646," ",$G646),AllocFactorMatrix,(AC$4+1),FALSE)*$E651</f>
        <v>0</v>
      </c>
      <c r="AD646" s="5">
        <f>VLOOKUP(CONCATENATE($F646," ",$G646),AllocFactorMatrix,(AD$4+1),FALSE)*$E651</f>
        <v>0</v>
      </c>
      <c r="AE646" s="5">
        <f>VLOOKUP(CONCATENATE($F646," ",$G646),AllocFactorMatrix,(AE$4+1),FALSE)*$E651</f>
        <v>0</v>
      </c>
    </row>
    <row r="647" spans="1:31" hidden="1" outlineLevel="1">
      <c r="F647" s="167" t="str">
        <f>F651</f>
        <v>PROD_ENERGY</v>
      </c>
      <c r="G647" s="48" t="str">
        <f>$G$11</f>
        <v>DISTPRI</v>
      </c>
      <c r="H647" s="4">
        <f t="shared" si="931"/>
        <v>0</v>
      </c>
      <c r="I647" s="5">
        <f t="shared" ref="I647:N647" si="939">VLOOKUP(CONCATENATE($F647," ",$G647),AllocFactorMatrix,(I$4+1),FALSE)*$E651</f>
        <v>0</v>
      </c>
      <c r="J647" s="47">
        <f t="shared" si="939"/>
        <v>0</v>
      </c>
      <c r="K647" s="47">
        <f t="shared" si="939"/>
        <v>0</v>
      </c>
      <c r="L647" s="5">
        <f t="shared" si="939"/>
        <v>0</v>
      </c>
      <c r="M647" s="5">
        <f t="shared" si="939"/>
        <v>0</v>
      </c>
      <c r="N647" s="5">
        <f t="shared" si="939"/>
        <v>0</v>
      </c>
      <c r="O647" s="5">
        <f t="shared" si="933"/>
        <v>0</v>
      </c>
      <c r="P647" s="5">
        <f>VLOOKUP(CONCATENATE($F647," ",$G647),AllocFactorMatrix,(P$4+1),FALSE)*$E651</f>
        <v>0</v>
      </c>
      <c r="Q647" s="5">
        <f>VLOOKUP(CONCATENATE($F647," ",$G647),AllocFactorMatrix,(Q$4+1),FALSE)*$E651</f>
        <v>0</v>
      </c>
      <c r="R647" s="5">
        <f>VLOOKUP(CONCATENATE($F647," ",$G647),AllocFactorMatrix,(R$4+1),FALSE)*$E651</f>
        <v>0</v>
      </c>
      <c r="S647" s="5">
        <f>VLOOKUP(CONCATENATE($F647," ",$G647),AllocFactorMatrix,(S$4+1),FALSE)*$E651</f>
        <v>0</v>
      </c>
      <c r="T647" s="5">
        <f t="shared" si="936"/>
        <v>0</v>
      </c>
      <c r="U647" s="5">
        <f>VLOOKUP(CONCATENATE($F647," ",$G647),AllocFactorMatrix,(U$4+1),FALSE)*$E651</f>
        <v>0</v>
      </c>
      <c r="V647" s="5">
        <f>VLOOKUP(CONCATENATE($F647," ",$G647),AllocFactorMatrix,(V$4+1),FALSE)*$E651</f>
        <v>0</v>
      </c>
      <c r="W647" s="5">
        <f>VLOOKUP(CONCATENATE($F647," ",$G647),AllocFactorMatrix,(W$4+1),FALSE)*$E651</f>
        <v>0</v>
      </c>
      <c r="X647" s="5">
        <f>VLOOKUP(CONCATENATE($F647," ",$G647),AllocFactorMatrix,(X$4+1),FALSE)*$E651</f>
        <v>0</v>
      </c>
      <c r="Y647" s="5">
        <f t="shared" si="937"/>
        <v>0</v>
      </c>
      <c r="Z647" s="5">
        <f>VLOOKUP(CONCATENATE($F647," ",$G647),AllocFactorMatrix,(Z$4+1),FALSE)*$E651</f>
        <v>0</v>
      </c>
      <c r="AA647" s="5">
        <f>VLOOKUP(CONCATENATE($F647," ",$G647),AllocFactorMatrix,(AA$4+1),FALSE)*$E651</f>
        <v>0</v>
      </c>
      <c r="AB647" s="5">
        <f t="shared" si="934"/>
        <v>0</v>
      </c>
      <c r="AC647" s="5">
        <f>VLOOKUP(CONCATENATE($F647," ",$G647),AllocFactorMatrix,(AC$4+1),FALSE)*$E651</f>
        <v>0</v>
      </c>
      <c r="AD647" s="5">
        <f>VLOOKUP(CONCATENATE($F647," ",$G647),AllocFactorMatrix,(AD$4+1),FALSE)*$E651</f>
        <v>0</v>
      </c>
      <c r="AE647" s="5">
        <f>VLOOKUP(CONCATENATE($F647," ",$G647),AllocFactorMatrix,(AE$4+1),FALSE)*$E651</f>
        <v>0</v>
      </c>
    </row>
    <row r="648" spans="1:31" hidden="1" outlineLevel="1">
      <c r="F648" s="167" t="str">
        <f>F651</f>
        <v>PROD_ENERGY</v>
      </c>
      <c r="G648" s="48" t="str">
        <f>$G$12</f>
        <v>DISTSEC</v>
      </c>
      <c r="H648" s="4">
        <f t="shared" si="931"/>
        <v>0</v>
      </c>
      <c r="I648" s="5">
        <f t="shared" ref="I648:N648" si="940">VLOOKUP(CONCATENATE($F648," ",$G648),AllocFactorMatrix,(I$4+1),FALSE)*$E651</f>
        <v>0</v>
      </c>
      <c r="J648" s="47">
        <f t="shared" si="940"/>
        <v>0</v>
      </c>
      <c r="K648" s="47">
        <f t="shared" si="940"/>
        <v>0</v>
      </c>
      <c r="L648" s="5">
        <f t="shared" si="940"/>
        <v>0</v>
      </c>
      <c r="M648" s="5">
        <f t="shared" si="940"/>
        <v>0</v>
      </c>
      <c r="N648" s="5">
        <f t="shared" si="940"/>
        <v>0</v>
      </c>
      <c r="O648" s="5">
        <f t="shared" si="933"/>
        <v>0</v>
      </c>
      <c r="P648" s="5">
        <f>VLOOKUP(CONCATENATE($F648," ",$G648),AllocFactorMatrix,(P$4+1),FALSE)*$E651</f>
        <v>0</v>
      </c>
      <c r="Q648" s="5">
        <f>VLOOKUP(CONCATENATE($F648," ",$G648),AllocFactorMatrix,(Q$4+1),FALSE)*$E651</f>
        <v>0</v>
      </c>
      <c r="R648" s="5">
        <f>VLOOKUP(CONCATENATE($F648," ",$G648),AllocFactorMatrix,(R$4+1),FALSE)*$E651</f>
        <v>0</v>
      </c>
      <c r="S648" s="5">
        <f>VLOOKUP(CONCATENATE($F648," ",$G648),AllocFactorMatrix,(S$4+1),FALSE)*$E651</f>
        <v>0</v>
      </c>
      <c r="T648" s="5">
        <f t="shared" si="936"/>
        <v>0</v>
      </c>
      <c r="U648" s="5">
        <f>VLOOKUP(CONCATENATE($F648," ",$G648),AllocFactorMatrix,(U$4+1),FALSE)*$E651</f>
        <v>0</v>
      </c>
      <c r="V648" s="5">
        <f>VLOOKUP(CONCATENATE($F648," ",$G648),AllocFactorMatrix,(V$4+1),FALSE)*$E651</f>
        <v>0</v>
      </c>
      <c r="W648" s="5">
        <f>VLOOKUP(CONCATENATE($F648," ",$G648),AllocFactorMatrix,(W$4+1),FALSE)*$E651</f>
        <v>0</v>
      </c>
      <c r="X648" s="5">
        <f>VLOOKUP(CONCATENATE($F648," ",$G648),AllocFactorMatrix,(X$4+1),FALSE)*$E651</f>
        <v>0</v>
      </c>
      <c r="Y648" s="5">
        <f t="shared" si="937"/>
        <v>0</v>
      </c>
      <c r="Z648" s="5">
        <f>VLOOKUP(CONCATENATE($F648," ",$G648),AllocFactorMatrix,(Z$4+1),FALSE)*$E651</f>
        <v>0</v>
      </c>
      <c r="AA648" s="5">
        <f>VLOOKUP(CONCATENATE($F648," ",$G648),AllocFactorMatrix,(AA$4+1),FALSE)*$E651</f>
        <v>0</v>
      </c>
      <c r="AB648" s="5">
        <f t="shared" si="934"/>
        <v>0</v>
      </c>
      <c r="AC648" s="5">
        <f>VLOOKUP(CONCATENATE($F648," ",$G648),AllocFactorMatrix,(AC$4+1),FALSE)*$E651</f>
        <v>0</v>
      </c>
      <c r="AD648" s="5">
        <f>VLOOKUP(CONCATENATE($F648," ",$G648),AllocFactorMatrix,(AD$4+1),FALSE)*$E651</f>
        <v>0</v>
      </c>
      <c r="AE648" s="5">
        <f>VLOOKUP(CONCATENATE($F648," ",$G648),AllocFactorMatrix,(AE$4+1),FALSE)*$E651</f>
        <v>0</v>
      </c>
    </row>
    <row r="649" spans="1:31" hidden="1" outlineLevel="1">
      <c r="F649" s="167" t="str">
        <f>F651</f>
        <v>PROD_ENERGY</v>
      </c>
      <c r="G649" s="48" t="str">
        <f>$G$13</f>
        <v>ENERGY</v>
      </c>
      <c r="H649" s="4">
        <f t="shared" si="931"/>
        <v>31786746.999999989</v>
      </c>
      <c r="I649" s="5">
        <f t="shared" ref="I649:N649" si="941">VLOOKUP(CONCATENATE($F649," ",$G649),AllocFactorMatrix,(I$4+1),FALSE)*$E651</f>
        <v>12435725.680484183</v>
      </c>
      <c r="J649" s="47">
        <f t="shared" si="941"/>
        <v>1990.0563401318973</v>
      </c>
      <c r="K649" s="47">
        <f t="shared" si="941"/>
        <v>5738.1295810054426</v>
      </c>
      <c r="L649" s="5">
        <f t="shared" si="941"/>
        <v>3585888.561156698</v>
      </c>
      <c r="M649" s="5">
        <f t="shared" si="941"/>
        <v>50012.475018560865</v>
      </c>
      <c r="N649" s="5">
        <f t="shared" si="941"/>
        <v>6991.7016214547539</v>
      </c>
      <c r="O649" s="5">
        <f t="shared" si="933"/>
        <v>3642892.7377967136</v>
      </c>
      <c r="P649" s="5">
        <f>VLOOKUP(CONCATENATE($F649," ",$G649),AllocFactorMatrix,(P$4+1),FALSE)*$E651</f>
        <v>2324758.7598672179</v>
      </c>
      <c r="Q649" s="5">
        <f>VLOOKUP(CONCATENATE($F649," ",$G649),AllocFactorMatrix,(Q$4+1),FALSE)*$E651</f>
        <v>415198.17633893475</v>
      </c>
      <c r="R649" s="5">
        <f>VLOOKUP(CONCATENATE($F649," ",$G649),AllocFactorMatrix,(R$4+1),FALSE)*$E651</f>
        <v>84549.55389962453</v>
      </c>
      <c r="S649" s="5">
        <f>VLOOKUP(CONCATENATE($F649," ",$G649),AllocFactorMatrix,(S$4+1),FALSE)*$E651</f>
        <v>3193.465264904004</v>
      </c>
      <c r="T649" s="5">
        <f t="shared" si="936"/>
        <v>2827699.9553706809</v>
      </c>
      <c r="U649" s="5">
        <f>VLOOKUP(CONCATENATE($F649," ",$G649),AllocFactorMatrix,(U$4+1),FALSE)*$E651</f>
        <v>121924.76278777684</v>
      </c>
      <c r="V649" s="5">
        <f>VLOOKUP(CONCATENATE($F649," ",$G649),AllocFactorMatrix,(V$4+1),FALSE)*$E651</f>
        <v>1927653.6818075266</v>
      </c>
      <c r="W649" s="5">
        <f>VLOOKUP(CONCATENATE($F649," ",$G649),AllocFactorMatrix,(W$4+1),FALSE)*$E651</f>
        <v>8290524.7495305575</v>
      </c>
      <c r="X649" s="5">
        <f>VLOOKUP(CONCATENATE($F649," ",$G649),AllocFactorMatrix,(X$4+1),FALSE)*$E651</f>
        <v>1559534.2977707328</v>
      </c>
      <c r="Y649" s="5">
        <f t="shared" si="937"/>
        <v>11899637.491896594</v>
      </c>
      <c r="Z649" s="5">
        <f>VLOOKUP(CONCATENATE($F649," ",$G649),AllocFactorMatrix,(Z$4+1),FALSE)*$E651</f>
        <v>639517.12939900509</v>
      </c>
      <c r="AA649" s="5">
        <f>VLOOKUP(CONCATENATE($F649," ",$G649),AllocFactorMatrix,(AA$4+1),FALSE)*$E651</f>
        <v>12831.783632544051</v>
      </c>
      <c r="AB649" s="5">
        <f t="shared" si="934"/>
        <v>652348.91303154919</v>
      </c>
      <c r="AC649" s="5">
        <f>VLOOKUP(CONCATENATE($F649," ",$G649),AllocFactorMatrix,(AC$4+1),FALSE)*$E651</f>
        <v>11446.006025001014</v>
      </c>
      <c r="AD649" s="5">
        <f>VLOOKUP(CONCATENATE($F649," ",$G649),AllocFactorMatrix,(AD$4+1),FALSE)*$E651</f>
        <v>256386.61492233543</v>
      </c>
      <c r="AE649" s="5">
        <f>VLOOKUP(CONCATENATE($F649," ",$G649),AllocFactorMatrix,(AE$4+1),FALSE)*$E651</f>
        <v>52881.414551793954</v>
      </c>
    </row>
    <row r="650" spans="1:31" hidden="1" outlineLevel="1">
      <c r="F650" s="167" t="str">
        <f>F651</f>
        <v>PROD_ENERGY</v>
      </c>
      <c r="G650" s="48" t="str">
        <f>$G$14</f>
        <v>CUSTOMER</v>
      </c>
      <c r="H650" s="4">
        <f t="shared" si="931"/>
        <v>0</v>
      </c>
      <c r="I650" s="5">
        <f t="shared" ref="I650:N650" si="942">VLOOKUP(CONCATENATE($F650," ",$G650),AllocFactorMatrix,(I$4+1),FALSE)*$E651</f>
        <v>0</v>
      </c>
      <c r="J650" s="47">
        <f t="shared" si="942"/>
        <v>0</v>
      </c>
      <c r="K650" s="47">
        <f t="shared" si="942"/>
        <v>0</v>
      </c>
      <c r="L650" s="5">
        <f t="shared" si="942"/>
        <v>0</v>
      </c>
      <c r="M650" s="5">
        <f t="shared" si="942"/>
        <v>0</v>
      </c>
      <c r="N650" s="5">
        <f t="shared" si="942"/>
        <v>0</v>
      </c>
      <c r="O650" s="5">
        <f t="shared" si="933"/>
        <v>0</v>
      </c>
      <c r="P650" s="5">
        <f>VLOOKUP(CONCATENATE($F650," ",$G650),AllocFactorMatrix,(P$4+1),FALSE)*$E651</f>
        <v>0</v>
      </c>
      <c r="Q650" s="5">
        <f>VLOOKUP(CONCATENATE($F650," ",$G650),AllocFactorMatrix,(Q$4+1),FALSE)*$E651</f>
        <v>0</v>
      </c>
      <c r="R650" s="5">
        <f>VLOOKUP(CONCATENATE($F650," ",$G650),AllocFactorMatrix,(R$4+1),FALSE)*$E651</f>
        <v>0</v>
      </c>
      <c r="S650" s="5">
        <f>VLOOKUP(CONCATENATE($F650," ",$G650),AllocFactorMatrix,(S$4+1),FALSE)*$E651</f>
        <v>0</v>
      </c>
      <c r="T650" s="5">
        <f t="shared" si="936"/>
        <v>0</v>
      </c>
      <c r="U650" s="5">
        <f>VLOOKUP(CONCATENATE($F650," ",$G650),AllocFactorMatrix,(U$4+1),FALSE)*$E651</f>
        <v>0</v>
      </c>
      <c r="V650" s="5">
        <f>VLOOKUP(CONCATENATE($F650," ",$G650),AllocFactorMatrix,(V$4+1),FALSE)*$E651</f>
        <v>0</v>
      </c>
      <c r="W650" s="5">
        <f>VLOOKUP(CONCATENATE($F650," ",$G650),AllocFactorMatrix,(W$4+1),FALSE)*$E651</f>
        <v>0</v>
      </c>
      <c r="X650" s="5">
        <f>VLOOKUP(CONCATENATE($F650," ",$G650),AllocFactorMatrix,(X$4+1),FALSE)*$E651</f>
        <v>0</v>
      </c>
      <c r="Y650" s="5">
        <f t="shared" si="937"/>
        <v>0</v>
      </c>
      <c r="Z650" s="5">
        <f>VLOOKUP(CONCATENATE($F650," ",$G650),AllocFactorMatrix,(Z$4+1),FALSE)*$E651</f>
        <v>0</v>
      </c>
      <c r="AA650" s="5">
        <f>VLOOKUP(CONCATENATE($F650," ",$G650),AllocFactorMatrix,(AA$4+1),FALSE)*$E651</f>
        <v>0</v>
      </c>
      <c r="AB650" s="5">
        <f t="shared" si="934"/>
        <v>0</v>
      </c>
      <c r="AC650" s="5">
        <f>VLOOKUP(CONCATENATE($F650," ",$G650),AllocFactorMatrix,(AC$4+1),FALSE)*$E651</f>
        <v>0</v>
      </c>
      <c r="AD650" s="5">
        <f>VLOOKUP(CONCATENATE($F650," ",$G650),AllocFactorMatrix,(AD$4+1),FALSE)*$E651</f>
        <v>0</v>
      </c>
      <c r="AE650" s="5">
        <f>VLOOKUP(CONCATENATE($F650," ",$G650),AllocFactorMatrix,(AE$4+1),FALSE)*$E651</f>
        <v>0</v>
      </c>
    </row>
    <row r="651" spans="1:31" s="48" customFormat="1" collapsed="1">
      <c r="A651" s="49"/>
      <c r="B651" s="97"/>
      <c r="D651" s="48" t="s">
        <v>574</v>
      </c>
      <c r="E651" s="54">
        <v>31786747</v>
      </c>
      <c r="F651" s="88" t="s">
        <v>29</v>
      </c>
      <c r="G651" s="48" t="str">
        <f>$G$15</f>
        <v>TOTAL</v>
      </c>
      <c r="H651" s="53">
        <f t="shared" si="931"/>
        <v>31786746.999999989</v>
      </c>
      <c r="I651" s="55">
        <f t="shared" ref="I651:N651" si="943">VLOOKUP(CONCATENATE($F651," ",$G651),AllocFactorMatrix,(I$4+1),FALSE)*$E651</f>
        <v>12435725.680484183</v>
      </c>
      <c r="J651" s="55">
        <f t="shared" si="943"/>
        <v>1990.0563401318973</v>
      </c>
      <c r="K651" s="55">
        <f t="shared" si="943"/>
        <v>5738.1295810054426</v>
      </c>
      <c r="L651" s="55">
        <f t="shared" si="943"/>
        <v>3585888.561156698</v>
      </c>
      <c r="M651" s="55">
        <f t="shared" si="943"/>
        <v>50012.475018560865</v>
      </c>
      <c r="N651" s="55">
        <f t="shared" si="943"/>
        <v>6991.7016214547539</v>
      </c>
      <c r="O651" s="55">
        <f t="shared" si="933"/>
        <v>3642892.7377967136</v>
      </c>
      <c r="P651" s="55">
        <f>VLOOKUP(CONCATENATE($F651," ",$G651),AllocFactorMatrix,(P$4+1),FALSE)*$E651</f>
        <v>2324758.7598672179</v>
      </c>
      <c r="Q651" s="55">
        <f>VLOOKUP(CONCATENATE($F651," ",$G651),AllocFactorMatrix,(Q$4+1),FALSE)*$E651</f>
        <v>415198.17633893475</v>
      </c>
      <c r="R651" s="55">
        <f>VLOOKUP(CONCATENATE($F651," ",$G651),AllocFactorMatrix,(R$4+1),FALSE)*$E651</f>
        <v>84549.55389962453</v>
      </c>
      <c r="S651" s="55">
        <f>VLOOKUP(CONCATENATE($F651," ",$G651),AllocFactorMatrix,(S$4+1),FALSE)*$E651</f>
        <v>3193.465264904004</v>
      </c>
      <c r="T651" s="55">
        <f t="shared" si="936"/>
        <v>2827699.9553706809</v>
      </c>
      <c r="U651" s="55">
        <f>VLOOKUP(CONCATENATE($F651," ",$G651),AllocFactorMatrix,(U$4+1),FALSE)*$E651</f>
        <v>121924.76278777684</v>
      </c>
      <c r="V651" s="55">
        <f>VLOOKUP(CONCATENATE($F651," ",$G651),AllocFactorMatrix,(V$4+1),FALSE)*$E651</f>
        <v>1927653.6818075266</v>
      </c>
      <c r="W651" s="55">
        <f>VLOOKUP(CONCATENATE($F651," ",$G651),AllocFactorMatrix,(W$4+1),FALSE)*$E651</f>
        <v>8290524.7495305575</v>
      </c>
      <c r="X651" s="55">
        <f>VLOOKUP(CONCATENATE($F651," ",$G651),AllocFactorMatrix,(X$4+1),FALSE)*$E651</f>
        <v>1559534.2977707328</v>
      </c>
      <c r="Y651" s="55">
        <f t="shared" si="937"/>
        <v>11899637.491896594</v>
      </c>
      <c r="Z651" s="55">
        <f>VLOOKUP(CONCATENATE($F651," ",$G651),AllocFactorMatrix,(Z$4+1),FALSE)*$E651</f>
        <v>639517.12939900509</v>
      </c>
      <c r="AA651" s="55">
        <f>VLOOKUP(CONCATENATE($F651," ",$G651),AllocFactorMatrix,(AA$4+1),FALSE)*$E651</f>
        <v>12831.783632544051</v>
      </c>
      <c r="AB651" s="55">
        <f t="shared" si="934"/>
        <v>652348.91303154919</v>
      </c>
      <c r="AC651" s="55">
        <f>VLOOKUP(CONCATENATE($F651," ",$G651),AllocFactorMatrix,(AC$4+1),FALSE)*$E651</f>
        <v>11446.006025001014</v>
      </c>
      <c r="AD651" s="55">
        <f>VLOOKUP(CONCATENATE($F651," ",$G651),AllocFactorMatrix,(AD$4+1),FALSE)*$E651</f>
        <v>256386.61492233543</v>
      </c>
      <c r="AE651" s="55">
        <f>VLOOKUP(CONCATENATE($F651," ",$G651),AllocFactorMatrix,(AE$4+1),FALSE)*$E651</f>
        <v>52881.414551793954</v>
      </c>
    </row>
    <row r="652" spans="1:31" hidden="1" outlineLevel="1">
      <c r="E652" s="107"/>
      <c r="F652" s="167" t="str">
        <f>F659</f>
        <v>PROD_DEMAND</v>
      </c>
      <c r="G652" s="48" t="str">
        <f>$G$8</f>
        <v>PRODUCTION</v>
      </c>
      <c r="H652" s="4">
        <f t="shared" si="931"/>
        <v>11551541.999999996</v>
      </c>
      <c r="I652" s="5">
        <f t="shared" ref="I652:N652" si="944">VLOOKUP(CONCATENATE($F652," ",$G652),AllocFactorMatrix,(I$4+1),FALSE)*$E659</f>
        <v>5940622.2327165436</v>
      </c>
      <c r="J652" s="47">
        <f t="shared" si="944"/>
        <v>1329.0190298378086</v>
      </c>
      <c r="K652" s="47">
        <f t="shared" si="944"/>
        <v>2327.0175580075925</v>
      </c>
      <c r="L652" s="5">
        <f t="shared" si="944"/>
        <v>1384565.8152419557</v>
      </c>
      <c r="M652" s="5">
        <f t="shared" si="944"/>
        <v>19266.215697505879</v>
      </c>
      <c r="N652" s="5">
        <f t="shared" si="944"/>
        <v>2683.277285638278</v>
      </c>
      <c r="O652" s="5">
        <f t="shared" si="933"/>
        <v>1406515.3082250999</v>
      </c>
      <c r="P652" s="5">
        <f>VLOOKUP(CONCATENATE($F652," ",$G652),AllocFactorMatrix,(P$4+1),FALSE)*$E659</f>
        <v>823529.65147130366</v>
      </c>
      <c r="Q652" s="5">
        <f>VLOOKUP(CONCATENATE($F652," ",$G652),AllocFactorMatrix,(Q$4+1),FALSE)*$E659</f>
        <v>147789.79014687653</v>
      </c>
      <c r="R652" s="5">
        <f>VLOOKUP(CONCATENATE($F652," ",$G652),AllocFactorMatrix,(R$4+1),FALSE)*$E659</f>
        <v>29970.261274311477</v>
      </c>
      <c r="S652" s="5">
        <f>VLOOKUP(CONCATENATE($F652," ",$G652),AllocFactorMatrix,(S$4+1),FALSE)*$E659</f>
        <v>1138.1071186813856</v>
      </c>
      <c r="T652" s="5">
        <f t="shared" si="936"/>
        <v>1002427.810011173</v>
      </c>
      <c r="U652" s="5">
        <f>VLOOKUP(CONCATENATE($F652," ",$G652),AllocFactorMatrix,(U$4+1),FALSE)*$E659</f>
        <v>39058.232639425369</v>
      </c>
      <c r="V652" s="5">
        <f>VLOOKUP(CONCATENATE($F652," ",$G652),AllocFactorMatrix,(V$4+1),FALSE)*$E659</f>
        <v>527308.69479343342</v>
      </c>
      <c r="W652" s="5">
        <f>VLOOKUP(CONCATENATE($F652," ",$G652),AllocFactorMatrix,(W$4+1),FALSE)*$E659</f>
        <v>2016744.0801421688</v>
      </c>
      <c r="X652" s="5">
        <f>VLOOKUP(CONCATENATE($F652," ",$G652),AllocFactorMatrix,(X$4+1),FALSE)*$E659</f>
        <v>365351.89479427459</v>
      </c>
      <c r="Y652" s="5">
        <f>SUBTOTAL(9,U652:X652)</f>
        <v>2948462.9023693022</v>
      </c>
      <c r="Z652" s="5">
        <f>VLOOKUP(CONCATENATE($F652," ",$G652),AllocFactorMatrix,(Z$4+1),FALSE)*$E659</f>
        <v>226362.91039138078</v>
      </c>
      <c r="AA652" s="5">
        <f>VLOOKUP(CONCATENATE($F652," ",$G652),AllocFactorMatrix,(AA$4+1),FALSE)*$E659</f>
        <v>4521.0479172173082</v>
      </c>
      <c r="AB652" s="5">
        <f t="shared" si="934"/>
        <v>230883.95830859808</v>
      </c>
      <c r="AC652" s="5">
        <f>VLOOKUP(CONCATENATE($F652," ",$G652),AllocFactorMatrix,(AC$4+1),FALSE)*$E659</f>
        <v>2986.0929987805243</v>
      </c>
      <c r="AD652" s="5">
        <f>VLOOKUP(CONCATENATE($F652," ",$G652),AllocFactorMatrix,(AD$4+1),FALSE)*$E659</f>
        <v>13265.92527054144</v>
      </c>
      <c r="AE652" s="5">
        <f>VLOOKUP(CONCATENATE($F652," ",$G652),AllocFactorMatrix,(AE$4+1),FALSE)*$E659</f>
        <v>2721.7335121167689</v>
      </c>
    </row>
    <row r="653" spans="1:31" hidden="1" outlineLevel="1">
      <c r="E653" s="107"/>
      <c r="F653" s="167" t="str">
        <f>F659</f>
        <v>PROD_DEMAND</v>
      </c>
      <c r="G653" s="48" t="str">
        <f>$G$9</f>
        <v>BULKTRAN</v>
      </c>
      <c r="H653" s="4">
        <f t="shared" si="931"/>
        <v>0</v>
      </c>
      <c r="I653" s="5">
        <f t="shared" ref="I653:N653" si="945">VLOOKUP(CONCATENATE($F653," ",$G653),AllocFactorMatrix,(I$4+1),FALSE)*$E659</f>
        <v>0</v>
      </c>
      <c r="J653" s="47">
        <f t="shared" si="945"/>
        <v>0</v>
      </c>
      <c r="K653" s="47">
        <f t="shared" si="945"/>
        <v>0</v>
      </c>
      <c r="L653" s="5">
        <f t="shared" si="945"/>
        <v>0</v>
      </c>
      <c r="M653" s="5">
        <f t="shared" si="945"/>
        <v>0</v>
      </c>
      <c r="N653" s="5">
        <f t="shared" si="945"/>
        <v>0</v>
      </c>
      <c r="O653" s="5">
        <f t="shared" si="933"/>
        <v>0</v>
      </c>
      <c r="P653" s="5">
        <f>VLOOKUP(CONCATENATE($F653," ",$G653),AllocFactorMatrix,(P$4+1),FALSE)*$E659</f>
        <v>0</v>
      </c>
      <c r="Q653" s="5">
        <f>VLOOKUP(CONCATENATE($F653," ",$G653),AllocFactorMatrix,(Q$4+1),FALSE)*$E659</f>
        <v>0</v>
      </c>
      <c r="R653" s="5">
        <f>VLOOKUP(CONCATENATE($F653," ",$G653),AllocFactorMatrix,(R$4+1),FALSE)*$E659</f>
        <v>0</v>
      </c>
      <c r="S653" s="5">
        <f>VLOOKUP(CONCATENATE($F653," ",$G653),AllocFactorMatrix,(S$4+1),FALSE)*$E659</f>
        <v>0</v>
      </c>
      <c r="T653" s="5">
        <f t="shared" si="936"/>
        <v>0</v>
      </c>
      <c r="U653" s="5">
        <f>VLOOKUP(CONCATENATE($F653," ",$G653),AllocFactorMatrix,(U$4+1),FALSE)*$E659</f>
        <v>0</v>
      </c>
      <c r="V653" s="5">
        <f>VLOOKUP(CONCATENATE($F653," ",$G653),AllocFactorMatrix,(V$4+1),FALSE)*$E659</f>
        <v>0</v>
      </c>
      <c r="W653" s="5">
        <f>VLOOKUP(CONCATENATE($F653," ",$G653),AllocFactorMatrix,(W$4+1),FALSE)*$E659</f>
        <v>0</v>
      </c>
      <c r="X653" s="5">
        <f>VLOOKUP(CONCATENATE($F653," ",$G653),AllocFactorMatrix,(X$4+1),FALSE)*$E659</f>
        <v>0</v>
      </c>
      <c r="Y653" s="5">
        <f t="shared" ref="Y653:Y659" si="946">SUBTOTAL(9,U653:X653)</f>
        <v>0</v>
      </c>
      <c r="Z653" s="5">
        <f>VLOOKUP(CONCATENATE($F653," ",$G653),AllocFactorMatrix,(Z$4+1),FALSE)*$E659</f>
        <v>0</v>
      </c>
      <c r="AA653" s="5">
        <f>VLOOKUP(CONCATENATE($F653," ",$G653),AllocFactorMatrix,(AA$4+1),FALSE)*$E659</f>
        <v>0</v>
      </c>
      <c r="AB653" s="5">
        <f t="shared" si="934"/>
        <v>0</v>
      </c>
      <c r="AC653" s="5">
        <f>VLOOKUP(CONCATENATE($F653," ",$G653),AllocFactorMatrix,(AC$4+1),FALSE)*$E659</f>
        <v>0</v>
      </c>
      <c r="AD653" s="5">
        <f>VLOOKUP(CONCATENATE($F653," ",$G653),AllocFactorMatrix,(AD$4+1),FALSE)*$E659</f>
        <v>0</v>
      </c>
      <c r="AE653" s="5">
        <f>VLOOKUP(CONCATENATE($F653," ",$G653),AllocFactorMatrix,(AE$4+1),FALSE)*$E659</f>
        <v>0</v>
      </c>
    </row>
    <row r="654" spans="1:31" hidden="1" outlineLevel="1">
      <c r="E654" s="107"/>
      <c r="F654" s="167" t="str">
        <f>F659</f>
        <v>PROD_DEMAND</v>
      </c>
      <c r="G654" s="48" t="str">
        <f>$G$10</f>
        <v>SUBTRAN</v>
      </c>
      <c r="H654" s="4">
        <f t="shared" si="931"/>
        <v>0</v>
      </c>
      <c r="I654" s="5">
        <f t="shared" ref="I654:N654" si="947">VLOOKUP(CONCATENATE($F654," ",$G654),AllocFactorMatrix,(I$4+1),FALSE)*$E659</f>
        <v>0</v>
      </c>
      <c r="J654" s="47">
        <f t="shared" si="947"/>
        <v>0</v>
      </c>
      <c r="K654" s="47">
        <f t="shared" si="947"/>
        <v>0</v>
      </c>
      <c r="L654" s="5">
        <f t="shared" si="947"/>
        <v>0</v>
      </c>
      <c r="M654" s="5">
        <f t="shared" si="947"/>
        <v>0</v>
      </c>
      <c r="N654" s="5">
        <f t="shared" si="947"/>
        <v>0</v>
      </c>
      <c r="O654" s="5">
        <f t="shared" si="933"/>
        <v>0</v>
      </c>
      <c r="P654" s="5">
        <f>VLOOKUP(CONCATENATE($F654," ",$G654),AllocFactorMatrix,(P$4+1),FALSE)*$E659</f>
        <v>0</v>
      </c>
      <c r="Q654" s="5">
        <f>VLOOKUP(CONCATENATE($F654," ",$G654),AllocFactorMatrix,(Q$4+1),FALSE)*$E659</f>
        <v>0</v>
      </c>
      <c r="R654" s="5">
        <f>VLOOKUP(CONCATENATE($F654," ",$G654),AllocFactorMatrix,(R$4+1),FALSE)*$E659</f>
        <v>0</v>
      </c>
      <c r="S654" s="5">
        <f>VLOOKUP(CONCATENATE($F654," ",$G654),AllocFactorMatrix,(S$4+1),FALSE)*$E659</f>
        <v>0</v>
      </c>
      <c r="T654" s="5">
        <f t="shared" si="936"/>
        <v>0</v>
      </c>
      <c r="U654" s="5">
        <f>VLOOKUP(CONCATENATE($F654," ",$G654),AllocFactorMatrix,(U$4+1),FALSE)*$E659</f>
        <v>0</v>
      </c>
      <c r="V654" s="5">
        <f>VLOOKUP(CONCATENATE($F654," ",$G654),AllocFactorMatrix,(V$4+1),FALSE)*$E659</f>
        <v>0</v>
      </c>
      <c r="W654" s="5">
        <f>VLOOKUP(CONCATENATE($F654," ",$G654),AllocFactorMatrix,(W$4+1),FALSE)*$E659</f>
        <v>0</v>
      </c>
      <c r="X654" s="5">
        <f>VLOOKUP(CONCATENATE($F654," ",$G654),AllocFactorMatrix,(X$4+1),FALSE)*$E659</f>
        <v>0</v>
      </c>
      <c r="Y654" s="5">
        <f t="shared" si="946"/>
        <v>0</v>
      </c>
      <c r="Z654" s="5">
        <f>VLOOKUP(CONCATENATE($F654," ",$G654),AllocFactorMatrix,(Z$4+1),FALSE)*$E659</f>
        <v>0</v>
      </c>
      <c r="AA654" s="5">
        <f>VLOOKUP(CONCATENATE($F654," ",$G654),AllocFactorMatrix,(AA$4+1),FALSE)*$E659</f>
        <v>0</v>
      </c>
      <c r="AB654" s="5">
        <f t="shared" si="934"/>
        <v>0</v>
      </c>
      <c r="AC654" s="5">
        <f>VLOOKUP(CONCATENATE($F654," ",$G654),AllocFactorMatrix,(AC$4+1),FALSE)*$E659</f>
        <v>0</v>
      </c>
      <c r="AD654" s="5">
        <f>VLOOKUP(CONCATENATE($F654," ",$G654),AllocFactorMatrix,(AD$4+1),FALSE)*$E659</f>
        <v>0</v>
      </c>
      <c r="AE654" s="5">
        <f>VLOOKUP(CONCATENATE($F654," ",$G654),AllocFactorMatrix,(AE$4+1),FALSE)*$E659</f>
        <v>0</v>
      </c>
    </row>
    <row r="655" spans="1:31" hidden="1" outlineLevel="1">
      <c r="E655" s="107"/>
      <c r="F655" s="167" t="str">
        <f>F659</f>
        <v>PROD_DEMAND</v>
      </c>
      <c r="G655" s="48" t="str">
        <f>$G$11</f>
        <v>DISTPRI</v>
      </c>
      <c r="H655" s="4">
        <f t="shared" si="931"/>
        <v>0</v>
      </c>
      <c r="I655" s="5">
        <f t="shared" ref="I655:N655" si="948">VLOOKUP(CONCATENATE($F655," ",$G655),AllocFactorMatrix,(I$4+1),FALSE)*$E659</f>
        <v>0</v>
      </c>
      <c r="J655" s="47">
        <f t="shared" si="948"/>
        <v>0</v>
      </c>
      <c r="K655" s="47">
        <f t="shared" si="948"/>
        <v>0</v>
      </c>
      <c r="L655" s="5">
        <f t="shared" si="948"/>
        <v>0</v>
      </c>
      <c r="M655" s="5">
        <f t="shared" si="948"/>
        <v>0</v>
      </c>
      <c r="N655" s="5">
        <f t="shared" si="948"/>
        <v>0</v>
      </c>
      <c r="O655" s="5">
        <f t="shared" si="933"/>
        <v>0</v>
      </c>
      <c r="P655" s="5">
        <f>VLOOKUP(CONCATENATE($F655," ",$G655),AllocFactorMatrix,(P$4+1),FALSE)*$E659</f>
        <v>0</v>
      </c>
      <c r="Q655" s="5">
        <f>VLOOKUP(CONCATENATE($F655," ",$G655),AllocFactorMatrix,(Q$4+1),FALSE)*$E659</f>
        <v>0</v>
      </c>
      <c r="R655" s="5">
        <f>VLOOKUP(CONCATENATE($F655," ",$G655),AllocFactorMatrix,(R$4+1),FALSE)*$E659</f>
        <v>0</v>
      </c>
      <c r="S655" s="5">
        <f>VLOOKUP(CONCATENATE($F655," ",$G655),AllocFactorMatrix,(S$4+1),FALSE)*$E659</f>
        <v>0</v>
      </c>
      <c r="T655" s="5">
        <f t="shared" si="936"/>
        <v>0</v>
      </c>
      <c r="U655" s="5">
        <f>VLOOKUP(CONCATENATE($F655," ",$G655),AllocFactorMatrix,(U$4+1),FALSE)*$E659</f>
        <v>0</v>
      </c>
      <c r="V655" s="5">
        <f>VLOOKUP(CONCATENATE($F655," ",$G655),AllocFactorMatrix,(V$4+1),FALSE)*$E659</f>
        <v>0</v>
      </c>
      <c r="W655" s="5">
        <f>VLOOKUP(CONCATENATE($F655," ",$G655),AllocFactorMatrix,(W$4+1),FALSE)*$E659</f>
        <v>0</v>
      </c>
      <c r="X655" s="5">
        <f>VLOOKUP(CONCATENATE($F655," ",$G655),AllocFactorMatrix,(X$4+1),FALSE)*$E659</f>
        <v>0</v>
      </c>
      <c r="Y655" s="5">
        <f t="shared" si="946"/>
        <v>0</v>
      </c>
      <c r="Z655" s="5">
        <f>VLOOKUP(CONCATENATE($F655," ",$G655),AllocFactorMatrix,(Z$4+1),FALSE)*$E659</f>
        <v>0</v>
      </c>
      <c r="AA655" s="5">
        <f>VLOOKUP(CONCATENATE($F655," ",$G655),AllocFactorMatrix,(AA$4+1),FALSE)*$E659</f>
        <v>0</v>
      </c>
      <c r="AB655" s="5">
        <f t="shared" si="934"/>
        <v>0</v>
      </c>
      <c r="AC655" s="5">
        <f>VLOOKUP(CONCATENATE($F655," ",$G655),AllocFactorMatrix,(AC$4+1),FALSE)*$E659</f>
        <v>0</v>
      </c>
      <c r="AD655" s="5">
        <f>VLOOKUP(CONCATENATE($F655," ",$G655),AllocFactorMatrix,(AD$4+1),FALSE)*$E659</f>
        <v>0</v>
      </c>
      <c r="AE655" s="5">
        <f>VLOOKUP(CONCATENATE($F655," ",$G655),AllocFactorMatrix,(AE$4+1),FALSE)*$E659</f>
        <v>0</v>
      </c>
    </row>
    <row r="656" spans="1:31" hidden="1" outlineLevel="1">
      <c r="E656" s="107"/>
      <c r="F656" s="167" t="str">
        <f>F659</f>
        <v>PROD_DEMAND</v>
      </c>
      <c r="G656" s="48" t="str">
        <f>$G$12</f>
        <v>DISTSEC</v>
      </c>
      <c r="H656" s="4">
        <f t="shared" si="931"/>
        <v>0</v>
      </c>
      <c r="I656" s="5">
        <f t="shared" ref="I656:N656" si="949">VLOOKUP(CONCATENATE($F656," ",$G656),AllocFactorMatrix,(I$4+1),FALSE)*$E659</f>
        <v>0</v>
      </c>
      <c r="J656" s="47">
        <f t="shared" si="949"/>
        <v>0</v>
      </c>
      <c r="K656" s="47">
        <f t="shared" si="949"/>
        <v>0</v>
      </c>
      <c r="L656" s="5">
        <f t="shared" si="949"/>
        <v>0</v>
      </c>
      <c r="M656" s="5">
        <f t="shared" si="949"/>
        <v>0</v>
      </c>
      <c r="N656" s="5">
        <f t="shared" si="949"/>
        <v>0</v>
      </c>
      <c r="O656" s="5">
        <f t="shared" si="933"/>
        <v>0</v>
      </c>
      <c r="P656" s="5">
        <f>VLOOKUP(CONCATENATE($F656," ",$G656),AllocFactorMatrix,(P$4+1),FALSE)*$E659</f>
        <v>0</v>
      </c>
      <c r="Q656" s="5">
        <f>VLOOKUP(CONCATENATE($F656," ",$G656),AllocFactorMatrix,(Q$4+1),FALSE)*$E659</f>
        <v>0</v>
      </c>
      <c r="R656" s="5">
        <f>VLOOKUP(CONCATENATE($F656," ",$G656),AllocFactorMatrix,(R$4+1),FALSE)*$E659</f>
        <v>0</v>
      </c>
      <c r="S656" s="5">
        <f>VLOOKUP(CONCATENATE($F656," ",$G656),AllocFactorMatrix,(S$4+1),FALSE)*$E659</f>
        <v>0</v>
      </c>
      <c r="T656" s="5">
        <f t="shared" si="936"/>
        <v>0</v>
      </c>
      <c r="U656" s="5">
        <f>VLOOKUP(CONCATENATE($F656," ",$G656),AllocFactorMatrix,(U$4+1),FALSE)*$E659</f>
        <v>0</v>
      </c>
      <c r="V656" s="5">
        <f>VLOOKUP(CONCATENATE($F656," ",$G656),AllocFactorMatrix,(V$4+1),FALSE)*$E659</f>
        <v>0</v>
      </c>
      <c r="W656" s="5">
        <f>VLOOKUP(CONCATENATE($F656," ",$G656),AllocFactorMatrix,(W$4+1),FALSE)*$E659</f>
        <v>0</v>
      </c>
      <c r="X656" s="5">
        <f>VLOOKUP(CONCATENATE($F656," ",$G656),AllocFactorMatrix,(X$4+1),FALSE)*$E659</f>
        <v>0</v>
      </c>
      <c r="Y656" s="5">
        <f t="shared" si="946"/>
        <v>0</v>
      </c>
      <c r="Z656" s="5">
        <f>VLOOKUP(CONCATENATE($F656," ",$G656),AllocFactorMatrix,(Z$4+1),FALSE)*$E659</f>
        <v>0</v>
      </c>
      <c r="AA656" s="5">
        <f>VLOOKUP(CONCATENATE($F656," ",$G656),AllocFactorMatrix,(AA$4+1),FALSE)*$E659</f>
        <v>0</v>
      </c>
      <c r="AB656" s="5">
        <f t="shared" si="934"/>
        <v>0</v>
      </c>
      <c r="AC656" s="5">
        <f>VLOOKUP(CONCATENATE($F656," ",$G656),AllocFactorMatrix,(AC$4+1),FALSE)*$E659</f>
        <v>0</v>
      </c>
      <c r="AD656" s="5">
        <f>VLOOKUP(CONCATENATE($F656," ",$G656),AllocFactorMatrix,(AD$4+1),FALSE)*$E659</f>
        <v>0</v>
      </c>
      <c r="AE656" s="5">
        <f>VLOOKUP(CONCATENATE($F656," ",$G656),AllocFactorMatrix,(AE$4+1),FALSE)*$E659</f>
        <v>0</v>
      </c>
    </row>
    <row r="657" spans="4:31" hidden="1" outlineLevel="1">
      <c r="E657" s="107"/>
      <c r="F657" s="167" t="str">
        <f>F659</f>
        <v>PROD_DEMAND</v>
      </c>
      <c r="G657" s="48" t="str">
        <f>$G$13</f>
        <v>ENERGY</v>
      </c>
      <c r="H657" s="4">
        <f t="shared" si="931"/>
        <v>0</v>
      </c>
      <c r="I657" s="5">
        <f t="shared" ref="I657:N657" si="950">VLOOKUP(CONCATENATE($F657," ",$G657),AllocFactorMatrix,(I$4+1),FALSE)*$E659</f>
        <v>0</v>
      </c>
      <c r="J657" s="47">
        <f t="shared" si="950"/>
        <v>0</v>
      </c>
      <c r="K657" s="47">
        <f t="shared" si="950"/>
        <v>0</v>
      </c>
      <c r="L657" s="5">
        <f t="shared" si="950"/>
        <v>0</v>
      </c>
      <c r="M657" s="5">
        <f t="shared" si="950"/>
        <v>0</v>
      </c>
      <c r="N657" s="5">
        <f t="shared" si="950"/>
        <v>0</v>
      </c>
      <c r="O657" s="5">
        <f t="shared" si="933"/>
        <v>0</v>
      </c>
      <c r="P657" s="5">
        <f>VLOOKUP(CONCATENATE($F657," ",$G657),AllocFactorMatrix,(P$4+1),FALSE)*$E659</f>
        <v>0</v>
      </c>
      <c r="Q657" s="5">
        <f>VLOOKUP(CONCATENATE($F657," ",$G657),AllocFactorMatrix,(Q$4+1),FALSE)*$E659</f>
        <v>0</v>
      </c>
      <c r="R657" s="5">
        <f>VLOOKUP(CONCATENATE($F657," ",$G657),AllocFactorMatrix,(R$4+1),FALSE)*$E659</f>
        <v>0</v>
      </c>
      <c r="S657" s="5">
        <f>VLOOKUP(CONCATENATE($F657," ",$G657),AllocFactorMatrix,(S$4+1),FALSE)*$E659</f>
        <v>0</v>
      </c>
      <c r="T657" s="5">
        <f t="shared" si="936"/>
        <v>0</v>
      </c>
      <c r="U657" s="5">
        <f>VLOOKUP(CONCATENATE($F657," ",$G657),AllocFactorMatrix,(U$4+1),FALSE)*$E659</f>
        <v>0</v>
      </c>
      <c r="V657" s="5">
        <f>VLOOKUP(CONCATENATE($F657," ",$G657),AllocFactorMatrix,(V$4+1),FALSE)*$E659</f>
        <v>0</v>
      </c>
      <c r="W657" s="5">
        <f>VLOOKUP(CONCATENATE($F657," ",$G657),AllocFactorMatrix,(W$4+1),FALSE)*$E659</f>
        <v>0</v>
      </c>
      <c r="X657" s="5">
        <f>VLOOKUP(CONCATENATE($F657," ",$G657),AllocFactorMatrix,(X$4+1),FALSE)*$E659</f>
        <v>0</v>
      </c>
      <c r="Y657" s="5">
        <f t="shared" si="946"/>
        <v>0</v>
      </c>
      <c r="Z657" s="5">
        <f>VLOOKUP(CONCATENATE($F657," ",$G657),AllocFactorMatrix,(Z$4+1),FALSE)*$E659</f>
        <v>0</v>
      </c>
      <c r="AA657" s="5">
        <f>VLOOKUP(CONCATENATE($F657," ",$G657),AllocFactorMatrix,(AA$4+1),FALSE)*$E659</f>
        <v>0</v>
      </c>
      <c r="AB657" s="5">
        <f t="shared" si="934"/>
        <v>0</v>
      </c>
      <c r="AC657" s="5">
        <f>VLOOKUP(CONCATENATE($F657," ",$G657),AllocFactorMatrix,(AC$4+1),FALSE)*$E659</f>
        <v>0</v>
      </c>
      <c r="AD657" s="5">
        <f>VLOOKUP(CONCATENATE($F657," ",$G657),AllocFactorMatrix,(AD$4+1),FALSE)*$E659</f>
        <v>0</v>
      </c>
      <c r="AE657" s="5">
        <f>VLOOKUP(CONCATENATE($F657," ",$G657),AllocFactorMatrix,(AE$4+1),FALSE)*$E659</f>
        <v>0</v>
      </c>
    </row>
    <row r="658" spans="4:31" hidden="1" outlineLevel="1">
      <c r="E658" s="107"/>
      <c r="F658" s="167" t="str">
        <f>F659</f>
        <v>PROD_DEMAND</v>
      </c>
      <c r="G658" s="48" t="str">
        <f>$G$14</f>
        <v>CUSTOMER</v>
      </c>
      <c r="H658" s="4">
        <f t="shared" si="931"/>
        <v>0</v>
      </c>
      <c r="I658" s="5">
        <f t="shared" ref="I658:N658" si="951">VLOOKUP(CONCATENATE($F658," ",$G658),AllocFactorMatrix,(I$4+1),FALSE)*$E659</f>
        <v>0</v>
      </c>
      <c r="J658" s="47">
        <f t="shared" si="951"/>
        <v>0</v>
      </c>
      <c r="K658" s="47">
        <f t="shared" si="951"/>
        <v>0</v>
      </c>
      <c r="L658" s="5">
        <f t="shared" si="951"/>
        <v>0</v>
      </c>
      <c r="M658" s="5">
        <f t="shared" si="951"/>
        <v>0</v>
      </c>
      <c r="N658" s="5">
        <f t="shared" si="951"/>
        <v>0</v>
      </c>
      <c r="O658" s="5">
        <f t="shared" si="933"/>
        <v>0</v>
      </c>
      <c r="P658" s="5">
        <f>VLOOKUP(CONCATENATE($F658," ",$G658),AllocFactorMatrix,(P$4+1),FALSE)*$E659</f>
        <v>0</v>
      </c>
      <c r="Q658" s="5">
        <f>VLOOKUP(CONCATENATE($F658," ",$G658),AllocFactorMatrix,(Q$4+1),FALSE)*$E659</f>
        <v>0</v>
      </c>
      <c r="R658" s="5">
        <f>VLOOKUP(CONCATENATE($F658," ",$G658),AllocFactorMatrix,(R$4+1),FALSE)*$E659</f>
        <v>0</v>
      </c>
      <c r="S658" s="5">
        <f>VLOOKUP(CONCATENATE($F658," ",$G658),AllocFactorMatrix,(S$4+1),FALSE)*$E659</f>
        <v>0</v>
      </c>
      <c r="T658" s="5">
        <f t="shared" si="936"/>
        <v>0</v>
      </c>
      <c r="U658" s="5">
        <f>VLOOKUP(CONCATENATE($F658," ",$G658),AllocFactorMatrix,(U$4+1),FALSE)*$E659</f>
        <v>0</v>
      </c>
      <c r="V658" s="5">
        <f>VLOOKUP(CONCATENATE($F658," ",$G658),AllocFactorMatrix,(V$4+1),FALSE)*$E659</f>
        <v>0</v>
      </c>
      <c r="W658" s="5">
        <f>VLOOKUP(CONCATENATE($F658," ",$G658),AllocFactorMatrix,(W$4+1),FALSE)*$E659</f>
        <v>0</v>
      </c>
      <c r="X658" s="5">
        <f>VLOOKUP(CONCATENATE($F658," ",$G658),AllocFactorMatrix,(X$4+1),FALSE)*$E659</f>
        <v>0</v>
      </c>
      <c r="Y658" s="5">
        <f t="shared" si="946"/>
        <v>0</v>
      </c>
      <c r="Z658" s="5">
        <f>VLOOKUP(CONCATENATE($F658," ",$G658),AllocFactorMatrix,(Z$4+1),FALSE)*$E659</f>
        <v>0</v>
      </c>
      <c r="AA658" s="5">
        <f>VLOOKUP(CONCATENATE($F658," ",$G658),AllocFactorMatrix,(AA$4+1),FALSE)*$E659</f>
        <v>0</v>
      </c>
      <c r="AB658" s="5">
        <f t="shared" si="934"/>
        <v>0</v>
      </c>
      <c r="AC658" s="5">
        <f>VLOOKUP(CONCATENATE($F658," ",$G658),AllocFactorMatrix,(AC$4+1),FALSE)*$E659</f>
        <v>0</v>
      </c>
      <c r="AD658" s="5">
        <f>VLOOKUP(CONCATENATE($F658," ",$G658),AllocFactorMatrix,(AD$4+1),FALSE)*$E659</f>
        <v>0</v>
      </c>
      <c r="AE658" s="5">
        <f>VLOOKUP(CONCATENATE($F658," ",$G658),AllocFactorMatrix,(AE$4+1),FALSE)*$E659</f>
        <v>0</v>
      </c>
    </row>
    <row r="659" spans="4:31" collapsed="1">
      <c r="D659" s="48" t="s">
        <v>575</v>
      </c>
      <c r="E659" s="95">
        <v>11551542</v>
      </c>
      <c r="F659" s="88" t="s">
        <v>27</v>
      </c>
      <c r="G659" s="48" t="str">
        <f>$G$15</f>
        <v>TOTAL</v>
      </c>
      <c r="H659" s="4">
        <f t="shared" si="931"/>
        <v>11551541.999999996</v>
      </c>
      <c r="I659" s="5">
        <f t="shared" ref="I659:N659" si="952">VLOOKUP(CONCATENATE($F659," ",$G659),AllocFactorMatrix,(I$4+1),FALSE)*$E659</f>
        <v>5940622.2327165436</v>
      </c>
      <c r="J659" s="47">
        <f t="shared" si="952"/>
        <v>1329.0190298378086</v>
      </c>
      <c r="K659" s="47">
        <f t="shared" si="952"/>
        <v>2327.0175580075925</v>
      </c>
      <c r="L659" s="5">
        <f t="shared" si="952"/>
        <v>1384565.8152419557</v>
      </c>
      <c r="M659" s="5">
        <f t="shared" si="952"/>
        <v>19266.215697505879</v>
      </c>
      <c r="N659" s="5">
        <f t="shared" si="952"/>
        <v>2683.277285638278</v>
      </c>
      <c r="O659" s="5">
        <f t="shared" si="933"/>
        <v>1406515.3082250999</v>
      </c>
      <c r="P659" s="5">
        <f>VLOOKUP(CONCATENATE($F659," ",$G659),AllocFactorMatrix,(P$4+1),FALSE)*$E659</f>
        <v>823529.65147130366</v>
      </c>
      <c r="Q659" s="5">
        <f>VLOOKUP(CONCATENATE($F659," ",$G659),AllocFactorMatrix,(Q$4+1),FALSE)*$E659</f>
        <v>147789.79014687653</v>
      </c>
      <c r="R659" s="5">
        <f>VLOOKUP(CONCATENATE($F659," ",$G659),AllocFactorMatrix,(R$4+1),FALSE)*$E659</f>
        <v>29970.261274311477</v>
      </c>
      <c r="S659" s="5">
        <f>VLOOKUP(CONCATENATE($F659," ",$G659),AllocFactorMatrix,(S$4+1),FALSE)*$E659</f>
        <v>1138.1071186813856</v>
      </c>
      <c r="T659" s="5">
        <f t="shared" si="936"/>
        <v>1002427.810011173</v>
      </c>
      <c r="U659" s="5">
        <f>VLOOKUP(CONCATENATE($F659," ",$G659),AllocFactorMatrix,(U$4+1),FALSE)*$E659</f>
        <v>39058.232639425369</v>
      </c>
      <c r="V659" s="5">
        <f>VLOOKUP(CONCATENATE($F659," ",$G659),AllocFactorMatrix,(V$4+1),FALSE)*$E659</f>
        <v>527308.69479343342</v>
      </c>
      <c r="W659" s="5">
        <f>VLOOKUP(CONCATENATE($F659," ",$G659),AllocFactorMatrix,(W$4+1),FALSE)*$E659</f>
        <v>2016744.0801421688</v>
      </c>
      <c r="X659" s="5">
        <f>VLOOKUP(CONCATENATE($F659," ",$G659),AllocFactorMatrix,(X$4+1),FALSE)*$E659</f>
        <v>365351.89479427459</v>
      </c>
      <c r="Y659" s="5">
        <f t="shared" si="946"/>
        <v>2948462.9023693022</v>
      </c>
      <c r="Z659" s="5">
        <f>VLOOKUP(CONCATENATE($F659," ",$G659),AllocFactorMatrix,(Z$4+1),FALSE)*$E659</f>
        <v>226362.91039138078</v>
      </c>
      <c r="AA659" s="5">
        <f>VLOOKUP(CONCATENATE($F659," ",$G659),AllocFactorMatrix,(AA$4+1),FALSE)*$E659</f>
        <v>4521.0479172173082</v>
      </c>
      <c r="AB659" s="5">
        <f t="shared" si="934"/>
        <v>230883.95830859808</v>
      </c>
      <c r="AC659" s="5">
        <f>VLOOKUP(CONCATENATE($F659," ",$G659),AllocFactorMatrix,(AC$4+1),FALSE)*$E659</f>
        <v>2986.0929987805243</v>
      </c>
      <c r="AD659" s="5">
        <f>VLOOKUP(CONCATENATE($F659," ",$G659),AllocFactorMatrix,(AD$4+1),FALSE)*$E659</f>
        <v>13265.92527054144</v>
      </c>
      <c r="AE659" s="5">
        <f>VLOOKUP(CONCATENATE($F659," ",$G659),AllocFactorMatrix,(AE$4+1),FALSE)*$E659</f>
        <v>2721.7335121167689</v>
      </c>
    </row>
    <row r="660" spans="4:31" hidden="1" outlineLevel="1">
      <c r="E660" s="107"/>
      <c r="F660" s="167" t="str">
        <f>F667</f>
        <v>PROD_ENERGY</v>
      </c>
      <c r="G660" s="48" t="str">
        <f>$G$8</f>
        <v>PRODUCTION</v>
      </c>
      <c r="H660" s="4">
        <f t="shared" si="931"/>
        <v>0</v>
      </c>
      <c r="I660" s="5">
        <f t="shared" ref="I660:N660" si="953">VLOOKUP(CONCATENATE($F660," ",$G660),AllocFactorMatrix,(I$4+1),FALSE)*$E667</f>
        <v>0</v>
      </c>
      <c r="J660" s="47">
        <f t="shared" si="953"/>
        <v>0</v>
      </c>
      <c r="K660" s="47">
        <f t="shared" si="953"/>
        <v>0</v>
      </c>
      <c r="L660" s="5">
        <f t="shared" si="953"/>
        <v>0</v>
      </c>
      <c r="M660" s="5">
        <f t="shared" si="953"/>
        <v>0</v>
      </c>
      <c r="N660" s="5">
        <f t="shared" si="953"/>
        <v>0</v>
      </c>
      <c r="O660" s="5">
        <f t="shared" si="933"/>
        <v>0</v>
      </c>
      <c r="P660" s="5">
        <f>VLOOKUP(CONCATENATE($F660," ",$G660),AllocFactorMatrix,(P$4+1),FALSE)*$E667</f>
        <v>0</v>
      </c>
      <c r="Q660" s="5">
        <f>VLOOKUP(CONCATENATE($F660," ",$G660),AllocFactorMatrix,(Q$4+1),FALSE)*$E667</f>
        <v>0</v>
      </c>
      <c r="R660" s="5">
        <f>VLOOKUP(CONCATENATE($F660," ",$G660),AllocFactorMatrix,(R$4+1),FALSE)*$E667</f>
        <v>0</v>
      </c>
      <c r="S660" s="5">
        <f>VLOOKUP(CONCATENATE($F660," ",$G660),AllocFactorMatrix,(S$4+1),FALSE)*$E667</f>
        <v>0</v>
      </c>
      <c r="T660" s="5">
        <f t="shared" si="936"/>
        <v>0</v>
      </c>
      <c r="U660" s="5">
        <f>VLOOKUP(CONCATENATE($F660," ",$G660),AllocFactorMatrix,(U$4+1),FALSE)*$E667</f>
        <v>0</v>
      </c>
      <c r="V660" s="5">
        <f>VLOOKUP(CONCATENATE($F660," ",$G660),AllocFactorMatrix,(V$4+1),FALSE)*$E667</f>
        <v>0</v>
      </c>
      <c r="W660" s="5">
        <f>VLOOKUP(CONCATENATE($F660," ",$G660),AllocFactorMatrix,(W$4+1),FALSE)*$E667</f>
        <v>0</v>
      </c>
      <c r="X660" s="5">
        <f>VLOOKUP(CONCATENATE($F660," ",$G660),AllocFactorMatrix,(X$4+1),FALSE)*$E667</f>
        <v>0</v>
      </c>
      <c r="Y660" s="5">
        <f>SUBTOTAL(9,U660:X660)</f>
        <v>0</v>
      </c>
      <c r="Z660" s="5">
        <f>VLOOKUP(CONCATENATE($F660," ",$G660),AllocFactorMatrix,(Z$4+1),FALSE)*$E667</f>
        <v>0</v>
      </c>
      <c r="AA660" s="5">
        <f>VLOOKUP(CONCATENATE($F660," ",$G660),AllocFactorMatrix,(AA$4+1),FALSE)*$E667</f>
        <v>0</v>
      </c>
      <c r="AB660" s="5">
        <f t="shared" si="934"/>
        <v>0</v>
      </c>
      <c r="AC660" s="5">
        <f>VLOOKUP(CONCATENATE($F660," ",$G660),AllocFactorMatrix,(AC$4+1),FALSE)*$E667</f>
        <v>0</v>
      </c>
      <c r="AD660" s="5">
        <f>VLOOKUP(CONCATENATE($F660," ",$G660),AllocFactorMatrix,(AD$4+1),FALSE)*$E667</f>
        <v>0</v>
      </c>
      <c r="AE660" s="5">
        <f>VLOOKUP(CONCATENATE($F660," ",$G660),AllocFactorMatrix,(AE$4+1),FALSE)*$E667</f>
        <v>0</v>
      </c>
    </row>
    <row r="661" spans="4:31" hidden="1" outlineLevel="1">
      <c r="E661" s="107"/>
      <c r="F661" s="167" t="str">
        <f>F667</f>
        <v>PROD_ENERGY</v>
      </c>
      <c r="G661" s="48" t="str">
        <f>$G$9</f>
        <v>BULKTRAN</v>
      </c>
      <c r="H661" s="4">
        <f t="shared" si="931"/>
        <v>0</v>
      </c>
      <c r="I661" s="5">
        <f t="shared" ref="I661:N661" si="954">VLOOKUP(CONCATENATE($F661," ",$G661),AllocFactorMatrix,(I$4+1),FALSE)*$E667</f>
        <v>0</v>
      </c>
      <c r="J661" s="47">
        <f t="shared" si="954"/>
        <v>0</v>
      </c>
      <c r="K661" s="47">
        <f t="shared" si="954"/>
        <v>0</v>
      </c>
      <c r="L661" s="5">
        <f t="shared" si="954"/>
        <v>0</v>
      </c>
      <c r="M661" s="5">
        <f t="shared" si="954"/>
        <v>0</v>
      </c>
      <c r="N661" s="5">
        <f t="shared" si="954"/>
        <v>0</v>
      </c>
      <c r="O661" s="5">
        <f t="shared" si="933"/>
        <v>0</v>
      </c>
      <c r="P661" s="5">
        <f>VLOOKUP(CONCATENATE($F661," ",$G661),AllocFactorMatrix,(P$4+1),FALSE)*$E667</f>
        <v>0</v>
      </c>
      <c r="Q661" s="5">
        <f>VLOOKUP(CONCATENATE($F661," ",$G661),AllocFactorMatrix,(Q$4+1),FALSE)*$E667</f>
        <v>0</v>
      </c>
      <c r="R661" s="5">
        <f>VLOOKUP(CONCATENATE($F661," ",$G661),AllocFactorMatrix,(R$4+1),FALSE)*$E667</f>
        <v>0</v>
      </c>
      <c r="S661" s="5">
        <f>VLOOKUP(CONCATENATE($F661," ",$G661),AllocFactorMatrix,(S$4+1),FALSE)*$E667</f>
        <v>0</v>
      </c>
      <c r="T661" s="5">
        <f t="shared" si="936"/>
        <v>0</v>
      </c>
      <c r="U661" s="5">
        <f>VLOOKUP(CONCATENATE($F661," ",$G661),AllocFactorMatrix,(U$4+1),FALSE)*$E667</f>
        <v>0</v>
      </c>
      <c r="V661" s="5">
        <f>VLOOKUP(CONCATENATE($F661," ",$G661),AllocFactorMatrix,(V$4+1),FALSE)*$E667</f>
        <v>0</v>
      </c>
      <c r="W661" s="5">
        <f>VLOOKUP(CONCATENATE($F661," ",$G661),AllocFactorMatrix,(W$4+1),FALSE)*$E667</f>
        <v>0</v>
      </c>
      <c r="X661" s="5">
        <f>VLOOKUP(CONCATENATE($F661," ",$G661),AllocFactorMatrix,(X$4+1),FALSE)*$E667</f>
        <v>0</v>
      </c>
      <c r="Y661" s="5">
        <f t="shared" ref="Y661:Y667" si="955">SUBTOTAL(9,U661:X661)</f>
        <v>0</v>
      </c>
      <c r="Z661" s="5">
        <f>VLOOKUP(CONCATENATE($F661," ",$G661),AllocFactorMatrix,(Z$4+1),FALSE)*$E667</f>
        <v>0</v>
      </c>
      <c r="AA661" s="5">
        <f>VLOOKUP(CONCATENATE($F661," ",$G661),AllocFactorMatrix,(AA$4+1),FALSE)*$E667</f>
        <v>0</v>
      </c>
      <c r="AB661" s="5">
        <f t="shared" si="934"/>
        <v>0</v>
      </c>
      <c r="AC661" s="5">
        <f>VLOOKUP(CONCATENATE($F661," ",$G661),AllocFactorMatrix,(AC$4+1),FALSE)*$E667</f>
        <v>0</v>
      </c>
      <c r="AD661" s="5">
        <f>VLOOKUP(CONCATENATE($F661," ",$G661),AllocFactorMatrix,(AD$4+1),FALSE)*$E667</f>
        <v>0</v>
      </c>
      <c r="AE661" s="5">
        <f>VLOOKUP(CONCATENATE($F661," ",$G661),AllocFactorMatrix,(AE$4+1),FALSE)*$E667</f>
        <v>0</v>
      </c>
    </row>
    <row r="662" spans="4:31" hidden="1" outlineLevel="1">
      <c r="E662" s="107"/>
      <c r="F662" s="167" t="str">
        <f>F667</f>
        <v>PROD_ENERGY</v>
      </c>
      <c r="G662" s="48" t="str">
        <f>$G$10</f>
        <v>SUBTRAN</v>
      </c>
      <c r="H662" s="4">
        <f t="shared" si="931"/>
        <v>0</v>
      </c>
      <c r="I662" s="5">
        <f t="shared" ref="I662:N662" si="956">VLOOKUP(CONCATENATE($F662," ",$G662),AllocFactorMatrix,(I$4+1),FALSE)*$E667</f>
        <v>0</v>
      </c>
      <c r="J662" s="47">
        <f t="shared" si="956"/>
        <v>0</v>
      </c>
      <c r="K662" s="47">
        <f t="shared" si="956"/>
        <v>0</v>
      </c>
      <c r="L662" s="5">
        <f t="shared" si="956"/>
        <v>0</v>
      </c>
      <c r="M662" s="5">
        <f t="shared" si="956"/>
        <v>0</v>
      </c>
      <c r="N662" s="5">
        <f t="shared" si="956"/>
        <v>0</v>
      </c>
      <c r="O662" s="5">
        <f t="shared" si="933"/>
        <v>0</v>
      </c>
      <c r="P662" s="5">
        <f>VLOOKUP(CONCATENATE($F662," ",$G662),AllocFactorMatrix,(P$4+1),FALSE)*$E667</f>
        <v>0</v>
      </c>
      <c r="Q662" s="5">
        <f>VLOOKUP(CONCATENATE($F662," ",$G662),AllocFactorMatrix,(Q$4+1),FALSE)*$E667</f>
        <v>0</v>
      </c>
      <c r="R662" s="5">
        <f>VLOOKUP(CONCATENATE($F662," ",$G662),AllocFactorMatrix,(R$4+1),FALSE)*$E667</f>
        <v>0</v>
      </c>
      <c r="S662" s="5">
        <f>VLOOKUP(CONCATENATE($F662," ",$G662),AllocFactorMatrix,(S$4+1),FALSE)*$E667</f>
        <v>0</v>
      </c>
      <c r="T662" s="5">
        <f t="shared" si="936"/>
        <v>0</v>
      </c>
      <c r="U662" s="5">
        <f>VLOOKUP(CONCATENATE($F662," ",$G662),AllocFactorMatrix,(U$4+1),FALSE)*$E667</f>
        <v>0</v>
      </c>
      <c r="V662" s="5">
        <f>VLOOKUP(CONCATENATE($F662," ",$G662),AllocFactorMatrix,(V$4+1),FALSE)*$E667</f>
        <v>0</v>
      </c>
      <c r="W662" s="5">
        <f>VLOOKUP(CONCATENATE($F662," ",$G662),AllocFactorMatrix,(W$4+1),FALSE)*$E667</f>
        <v>0</v>
      </c>
      <c r="X662" s="5">
        <f>VLOOKUP(CONCATENATE($F662," ",$G662),AllocFactorMatrix,(X$4+1),FALSE)*$E667</f>
        <v>0</v>
      </c>
      <c r="Y662" s="5">
        <f t="shared" si="955"/>
        <v>0</v>
      </c>
      <c r="Z662" s="5">
        <f>VLOOKUP(CONCATENATE($F662," ",$G662),AllocFactorMatrix,(Z$4+1),FALSE)*$E667</f>
        <v>0</v>
      </c>
      <c r="AA662" s="5">
        <f>VLOOKUP(CONCATENATE($F662," ",$G662),AllocFactorMatrix,(AA$4+1),FALSE)*$E667</f>
        <v>0</v>
      </c>
      <c r="AB662" s="5">
        <f t="shared" si="934"/>
        <v>0</v>
      </c>
      <c r="AC662" s="5">
        <f>VLOOKUP(CONCATENATE($F662," ",$G662),AllocFactorMatrix,(AC$4+1),FALSE)*$E667</f>
        <v>0</v>
      </c>
      <c r="AD662" s="5">
        <f>VLOOKUP(CONCATENATE($F662," ",$G662),AllocFactorMatrix,(AD$4+1),FALSE)*$E667</f>
        <v>0</v>
      </c>
      <c r="AE662" s="5">
        <f>VLOOKUP(CONCATENATE($F662," ",$G662),AllocFactorMatrix,(AE$4+1),FALSE)*$E667</f>
        <v>0</v>
      </c>
    </row>
    <row r="663" spans="4:31" hidden="1" outlineLevel="1">
      <c r="E663" s="107"/>
      <c r="F663" s="167" t="str">
        <f>F667</f>
        <v>PROD_ENERGY</v>
      </c>
      <c r="G663" s="48" t="str">
        <f>$G$11</f>
        <v>DISTPRI</v>
      </c>
      <c r="H663" s="4">
        <f t="shared" si="931"/>
        <v>0</v>
      </c>
      <c r="I663" s="5">
        <f t="shared" ref="I663:N663" si="957">VLOOKUP(CONCATENATE($F663," ",$G663),AllocFactorMatrix,(I$4+1),FALSE)*$E667</f>
        <v>0</v>
      </c>
      <c r="J663" s="47">
        <f t="shared" si="957"/>
        <v>0</v>
      </c>
      <c r="K663" s="47">
        <f t="shared" si="957"/>
        <v>0</v>
      </c>
      <c r="L663" s="5">
        <f t="shared" si="957"/>
        <v>0</v>
      </c>
      <c r="M663" s="5">
        <f t="shared" si="957"/>
        <v>0</v>
      </c>
      <c r="N663" s="5">
        <f t="shared" si="957"/>
        <v>0</v>
      </c>
      <c r="O663" s="5">
        <f t="shared" si="933"/>
        <v>0</v>
      </c>
      <c r="P663" s="5">
        <f>VLOOKUP(CONCATENATE($F663," ",$G663),AllocFactorMatrix,(P$4+1),FALSE)*$E667</f>
        <v>0</v>
      </c>
      <c r="Q663" s="5">
        <f>VLOOKUP(CONCATENATE($F663," ",$G663),AllocFactorMatrix,(Q$4+1),FALSE)*$E667</f>
        <v>0</v>
      </c>
      <c r="R663" s="5">
        <f>VLOOKUP(CONCATENATE($F663," ",$G663),AllocFactorMatrix,(R$4+1),FALSE)*$E667</f>
        <v>0</v>
      </c>
      <c r="S663" s="5">
        <f>VLOOKUP(CONCATENATE($F663," ",$G663),AllocFactorMatrix,(S$4+1),FALSE)*$E667</f>
        <v>0</v>
      </c>
      <c r="T663" s="5">
        <f t="shared" si="936"/>
        <v>0</v>
      </c>
      <c r="U663" s="5">
        <f>VLOOKUP(CONCATENATE($F663," ",$G663),AllocFactorMatrix,(U$4+1),FALSE)*$E667</f>
        <v>0</v>
      </c>
      <c r="V663" s="5">
        <f>VLOOKUP(CONCATENATE($F663," ",$G663),AllocFactorMatrix,(V$4+1),FALSE)*$E667</f>
        <v>0</v>
      </c>
      <c r="W663" s="5">
        <f>VLOOKUP(CONCATENATE($F663," ",$G663),AllocFactorMatrix,(W$4+1),FALSE)*$E667</f>
        <v>0</v>
      </c>
      <c r="X663" s="5">
        <f>VLOOKUP(CONCATENATE($F663," ",$G663),AllocFactorMatrix,(X$4+1),FALSE)*$E667</f>
        <v>0</v>
      </c>
      <c r="Y663" s="5">
        <f t="shared" si="955"/>
        <v>0</v>
      </c>
      <c r="Z663" s="5">
        <f>VLOOKUP(CONCATENATE($F663," ",$G663),AllocFactorMatrix,(Z$4+1),FALSE)*$E667</f>
        <v>0</v>
      </c>
      <c r="AA663" s="5">
        <f>VLOOKUP(CONCATENATE($F663," ",$G663),AllocFactorMatrix,(AA$4+1),FALSE)*$E667</f>
        <v>0</v>
      </c>
      <c r="AB663" s="5">
        <f t="shared" si="934"/>
        <v>0</v>
      </c>
      <c r="AC663" s="5">
        <f>VLOOKUP(CONCATENATE($F663," ",$G663),AllocFactorMatrix,(AC$4+1),FALSE)*$E667</f>
        <v>0</v>
      </c>
      <c r="AD663" s="5">
        <f>VLOOKUP(CONCATENATE($F663," ",$G663),AllocFactorMatrix,(AD$4+1),FALSE)*$E667</f>
        <v>0</v>
      </c>
      <c r="AE663" s="5">
        <f>VLOOKUP(CONCATENATE($F663," ",$G663),AllocFactorMatrix,(AE$4+1),FALSE)*$E667</f>
        <v>0</v>
      </c>
    </row>
    <row r="664" spans="4:31" hidden="1" outlineLevel="1">
      <c r="E664" s="107"/>
      <c r="F664" s="167" t="str">
        <f>F667</f>
        <v>PROD_ENERGY</v>
      </c>
      <c r="G664" s="48" t="str">
        <f>$G$12</f>
        <v>DISTSEC</v>
      </c>
      <c r="H664" s="4">
        <f t="shared" si="931"/>
        <v>0</v>
      </c>
      <c r="I664" s="5">
        <f t="shared" ref="I664:N664" si="958">VLOOKUP(CONCATENATE($F664," ",$G664),AllocFactorMatrix,(I$4+1),FALSE)*$E667</f>
        <v>0</v>
      </c>
      <c r="J664" s="47">
        <f t="shared" si="958"/>
        <v>0</v>
      </c>
      <c r="K664" s="47">
        <f t="shared" si="958"/>
        <v>0</v>
      </c>
      <c r="L664" s="5">
        <f t="shared" si="958"/>
        <v>0</v>
      </c>
      <c r="M664" s="5">
        <f t="shared" si="958"/>
        <v>0</v>
      </c>
      <c r="N664" s="5">
        <f t="shared" si="958"/>
        <v>0</v>
      </c>
      <c r="O664" s="5">
        <f t="shared" si="933"/>
        <v>0</v>
      </c>
      <c r="P664" s="5">
        <f>VLOOKUP(CONCATENATE($F664," ",$G664),AllocFactorMatrix,(P$4+1),FALSE)*$E667</f>
        <v>0</v>
      </c>
      <c r="Q664" s="5">
        <f>VLOOKUP(CONCATENATE($F664," ",$G664),AllocFactorMatrix,(Q$4+1),FALSE)*$E667</f>
        <v>0</v>
      </c>
      <c r="R664" s="5">
        <f>VLOOKUP(CONCATENATE($F664," ",$G664),AllocFactorMatrix,(R$4+1),FALSE)*$E667</f>
        <v>0</v>
      </c>
      <c r="S664" s="5">
        <f>VLOOKUP(CONCATENATE($F664," ",$G664),AllocFactorMatrix,(S$4+1),FALSE)*$E667</f>
        <v>0</v>
      </c>
      <c r="T664" s="5">
        <f t="shared" si="936"/>
        <v>0</v>
      </c>
      <c r="U664" s="5">
        <f>VLOOKUP(CONCATENATE($F664," ",$G664),AllocFactorMatrix,(U$4+1),FALSE)*$E667</f>
        <v>0</v>
      </c>
      <c r="V664" s="5">
        <f>VLOOKUP(CONCATENATE($F664," ",$G664),AllocFactorMatrix,(V$4+1),FALSE)*$E667</f>
        <v>0</v>
      </c>
      <c r="W664" s="5">
        <f>VLOOKUP(CONCATENATE($F664," ",$G664),AllocFactorMatrix,(W$4+1),FALSE)*$E667</f>
        <v>0</v>
      </c>
      <c r="X664" s="5">
        <f>VLOOKUP(CONCATENATE($F664," ",$G664),AllocFactorMatrix,(X$4+1),FALSE)*$E667</f>
        <v>0</v>
      </c>
      <c r="Y664" s="5">
        <f t="shared" si="955"/>
        <v>0</v>
      </c>
      <c r="Z664" s="5">
        <f>VLOOKUP(CONCATENATE($F664," ",$G664),AllocFactorMatrix,(Z$4+1),FALSE)*$E667</f>
        <v>0</v>
      </c>
      <c r="AA664" s="5">
        <f>VLOOKUP(CONCATENATE($F664," ",$G664),AllocFactorMatrix,(AA$4+1),FALSE)*$E667</f>
        <v>0</v>
      </c>
      <c r="AB664" s="5">
        <f t="shared" si="934"/>
        <v>0</v>
      </c>
      <c r="AC664" s="5">
        <f>VLOOKUP(CONCATENATE($F664," ",$G664),AllocFactorMatrix,(AC$4+1),FALSE)*$E667</f>
        <v>0</v>
      </c>
      <c r="AD664" s="5">
        <f>VLOOKUP(CONCATENATE($F664," ",$G664),AllocFactorMatrix,(AD$4+1),FALSE)*$E667</f>
        <v>0</v>
      </c>
      <c r="AE664" s="5">
        <f>VLOOKUP(CONCATENATE($F664," ",$G664),AllocFactorMatrix,(AE$4+1),FALSE)*$E667</f>
        <v>0</v>
      </c>
    </row>
    <row r="665" spans="4:31" hidden="1" outlineLevel="1">
      <c r="E665" s="107"/>
      <c r="F665" s="167" t="str">
        <f>F667</f>
        <v>PROD_ENERGY</v>
      </c>
      <c r="G665" s="48" t="str">
        <f>$G$13</f>
        <v>ENERGY</v>
      </c>
      <c r="H665" s="4">
        <f t="shared" si="931"/>
        <v>2355850.9999999991</v>
      </c>
      <c r="I665" s="5">
        <f t="shared" ref="I665:N665" si="959">VLOOKUP(CONCATENATE($F665," ",$G665),AllocFactorMatrix,(I$4+1),FALSE)*$E667</f>
        <v>921664.51572079223</v>
      </c>
      <c r="J665" s="47">
        <f t="shared" si="959"/>
        <v>147.4915385004974</v>
      </c>
      <c r="K665" s="47">
        <f t="shared" si="959"/>
        <v>425.27718585174046</v>
      </c>
      <c r="L665" s="5">
        <f t="shared" si="959"/>
        <v>265765.45101295103</v>
      </c>
      <c r="M665" s="5">
        <f t="shared" si="959"/>
        <v>3706.6372121988966</v>
      </c>
      <c r="N665" s="5">
        <f t="shared" si="959"/>
        <v>518.1847408483103</v>
      </c>
      <c r="O665" s="5">
        <f t="shared" si="933"/>
        <v>269990.27296599821</v>
      </c>
      <c r="P665" s="5">
        <f>VLOOKUP(CONCATENATE($F665," ",$G665),AllocFactorMatrix,(P$4+1),FALSE)*$E667</f>
        <v>172297.75821954809</v>
      </c>
      <c r="Q665" s="5">
        <f>VLOOKUP(CONCATENATE($F665," ",$G665),AllocFactorMatrix,(Q$4+1),FALSE)*$E667</f>
        <v>30772.102566086924</v>
      </c>
      <c r="R665" s="5">
        <f>VLOOKUP(CONCATENATE($F665," ",$G665),AllocFactorMatrix,(R$4+1),FALSE)*$E667</f>
        <v>6266.3270042695576</v>
      </c>
      <c r="S665" s="5">
        <f>VLOOKUP(CONCATENATE($F665," ",$G665),AllocFactorMatrix,(S$4+1),FALSE)*$E667</f>
        <v>236.68129166502516</v>
      </c>
      <c r="T665" s="5">
        <f t="shared" si="936"/>
        <v>209572.8690815696</v>
      </c>
      <c r="U665" s="5">
        <f>VLOOKUP(CONCATENATE($F665," ",$G665),AllocFactorMatrix,(U$4+1),FALSE)*$E667</f>
        <v>9036.3626809105972</v>
      </c>
      <c r="V665" s="5">
        <f>VLOOKUP(CONCATENATE($F665," ",$G665),AllocFactorMatrix,(V$4+1),FALSE)*$E667</f>
        <v>142866.61211164336</v>
      </c>
      <c r="W665" s="5">
        <f>VLOOKUP(CONCATENATE($F665," ",$G665),AllocFactorMatrix,(W$4+1),FALSE)*$E667</f>
        <v>614446.04638865101</v>
      </c>
      <c r="X665" s="5">
        <f>VLOOKUP(CONCATENATE($F665," ",$G665),AllocFactorMatrix,(X$4+1),FALSE)*$E667</f>
        <v>115583.71905553841</v>
      </c>
      <c r="Y665" s="5">
        <f t="shared" si="955"/>
        <v>881932.74023674335</v>
      </c>
      <c r="Z665" s="5">
        <f>VLOOKUP(CONCATENATE($F665," ",$G665),AllocFactorMatrix,(Z$4+1),FALSE)*$E667</f>
        <v>47397.334140916515</v>
      </c>
      <c r="AA665" s="5">
        <f>VLOOKUP(CONCATENATE($F665," ",$G665),AllocFactorMatrix,(AA$4+1),FALSE)*$E667</f>
        <v>951.01805486772628</v>
      </c>
      <c r="AB665" s="5">
        <f t="shared" si="934"/>
        <v>48348.352195784239</v>
      </c>
      <c r="AC665" s="5">
        <f>VLOOKUP(CONCATENATE($F665," ",$G665),AllocFactorMatrix,(AC$4+1),FALSE)*$E667</f>
        <v>848.31218306184849</v>
      </c>
      <c r="AD665" s="5">
        <f>VLOOKUP(CONCATENATE($F665," ",$G665),AllocFactorMatrix,(AD$4+1),FALSE)*$E667</f>
        <v>19001.902369921616</v>
      </c>
      <c r="AE665" s="5">
        <f>VLOOKUP(CONCATENATE($F665," ",$G665),AllocFactorMatrix,(AE$4+1),FALSE)*$E667</f>
        <v>3919.2665217758313</v>
      </c>
    </row>
    <row r="666" spans="4:31" hidden="1" outlineLevel="1">
      <c r="E666" s="107"/>
      <c r="F666" s="167" t="str">
        <f>F667</f>
        <v>PROD_ENERGY</v>
      </c>
      <c r="G666" s="48" t="str">
        <f>$G$14</f>
        <v>CUSTOMER</v>
      </c>
      <c r="H666" s="4">
        <f t="shared" si="931"/>
        <v>0</v>
      </c>
      <c r="I666" s="5">
        <f t="shared" ref="I666:N666" si="960">VLOOKUP(CONCATENATE($F666," ",$G666),AllocFactorMatrix,(I$4+1),FALSE)*$E667</f>
        <v>0</v>
      </c>
      <c r="J666" s="47">
        <f t="shared" si="960"/>
        <v>0</v>
      </c>
      <c r="K666" s="47">
        <f t="shared" si="960"/>
        <v>0</v>
      </c>
      <c r="L666" s="5">
        <f t="shared" si="960"/>
        <v>0</v>
      </c>
      <c r="M666" s="5">
        <f t="shared" si="960"/>
        <v>0</v>
      </c>
      <c r="N666" s="5">
        <f t="shared" si="960"/>
        <v>0</v>
      </c>
      <c r="O666" s="5">
        <f t="shared" si="933"/>
        <v>0</v>
      </c>
      <c r="P666" s="5">
        <f>VLOOKUP(CONCATENATE($F666," ",$G666),AllocFactorMatrix,(P$4+1),FALSE)*$E667</f>
        <v>0</v>
      </c>
      <c r="Q666" s="5">
        <f>VLOOKUP(CONCATENATE($F666," ",$G666),AllocFactorMatrix,(Q$4+1),FALSE)*$E667</f>
        <v>0</v>
      </c>
      <c r="R666" s="5">
        <f>VLOOKUP(CONCATENATE($F666," ",$G666),AllocFactorMatrix,(R$4+1),FALSE)*$E667</f>
        <v>0</v>
      </c>
      <c r="S666" s="5">
        <f>VLOOKUP(CONCATENATE($F666," ",$G666),AllocFactorMatrix,(S$4+1),FALSE)*$E667</f>
        <v>0</v>
      </c>
      <c r="T666" s="5">
        <f t="shared" si="936"/>
        <v>0</v>
      </c>
      <c r="U666" s="5">
        <f>VLOOKUP(CONCATENATE($F666," ",$G666),AllocFactorMatrix,(U$4+1),FALSE)*$E667</f>
        <v>0</v>
      </c>
      <c r="V666" s="5">
        <f>VLOOKUP(CONCATENATE($F666," ",$G666),AllocFactorMatrix,(V$4+1),FALSE)*$E667</f>
        <v>0</v>
      </c>
      <c r="W666" s="5">
        <f>VLOOKUP(CONCATENATE($F666," ",$G666),AllocFactorMatrix,(W$4+1),FALSE)*$E667</f>
        <v>0</v>
      </c>
      <c r="X666" s="5">
        <f>VLOOKUP(CONCATENATE($F666," ",$G666),AllocFactorMatrix,(X$4+1),FALSE)*$E667</f>
        <v>0</v>
      </c>
      <c r="Y666" s="5">
        <f t="shared" si="955"/>
        <v>0</v>
      </c>
      <c r="Z666" s="5">
        <f>VLOOKUP(CONCATENATE($F666," ",$G666),AllocFactorMatrix,(Z$4+1),FALSE)*$E667</f>
        <v>0</v>
      </c>
      <c r="AA666" s="5">
        <f>VLOOKUP(CONCATENATE($F666," ",$G666),AllocFactorMatrix,(AA$4+1),FALSE)*$E667</f>
        <v>0</v>
      </c>
      <c r="AB666" s="5">
        <f t="shared" si="934"/>
        <v>0</v>
      </c>
      <c r="AC666" s="5">
        <f>VLOOKUP(CONCATENATE($F666," ",$G666),AllocFactorMatrix,(AC$4+1),FALSE)*$E667</f>
        <v>0</v>
      </c>
      <c r="AD666" s="5">
        <f>VLOOKUP(CONCATENATE($F666," ",$G666),AllocFactorMatrix,(AD$4+1),FALSE)*$E667</f>
        <v>0</v>
      </c>
      <c r="AE666" s="5">
        <f>VLOOKUP(CONCATENATE($F666," ",$G666),AllocFactorMatrix,(AE$4+1),FALSE)*$E667</f>
        <v>0</v>
      </c>
    </row>
    <row r="667" spans="4:31" collapsed="1">
      <c r="D667" s="48" t="s">
        <v>576</v>
      </c>
      <c r="E667" s="95">
        <v>2355851</v>
      </c>
      <c r="F667" s="88" t="s">
        <v>29</v>
      </c>
      <c r="G667" s="48" t="str">
        <f>$G$15</f>
        <v>TOTAL</v>
      </c>
      <c r="H667" s="4">
        <f t="shared" si="931"/>
        <v>2355850.9999999991</v>
      </c>
      <c r="I667" s="5">
        <f t="shared" ref="I667:N667" si="961">VLOOKUP(CONCATENATE($F667," ",$G667),AllocFactorMatrix,(I$4+1),FALSE)*$E667</f>
        <v>921664.51572079223</v>
      </c>
      <c r="J667" s="47">
        <f t="shared" si="961"/>
        <v>147.4915385004974</v>
      </c>
      <c r="K667" s="47">
        <f t="shared" si="961"/>
        <v>425.27718585174046</v>
      </c>
      <c r="L667" s="5">
        <f t="shared" si="961"/>
        <v>265765.45101295103</v>
      </c>
      <c r="M667" s="5">
        <f t="shared" si="961"/>
        <v>3706.6372121988966</v>
      </c>
      <c r="N667" s="5">
        <f t="shared" si="961"/>
        <v>518.1847408483103</v>
      </c>
      <c r="O667" s="5">
        <f t="shared" si="933"/>
        <v>269990.27296599821</v>
      </c>
      <c r="P667" s="5">
        <f>VLOOKUP(CONCATENATE($F667," ",$G667),AllocFactorMatrix,(P$4+1),FALSE)*$E667</f>
        <v>172297.75821954809</v>
      </c>
      <c r="Q667" s="5">
        <f>VLOOKUP(CONCATENATE($F667," ",$G667),AllocFactorMatrix,(Q$4+1),FALSE)*$E667</f>
        <v>30772.102566086924</v>
      </c>
      <c r="R667" s="5">
        <f>VLOOKUP(CONCATENATE($F667," ",$G667),AllocFactorMatrix,(R$4+1),FALSE)*$E667</f>
        <v>6266.3270042695576</v>
      </c>
      <c r="S667" s="5">
        <f>VLOOKUP(CONCATENATE($F667," ",$G667),AllocFactorMatrix,(S$4+1),FALSE)*$E667</f>
        <v>236.68129166502516</v>
      </c>
      <c r="T667" s="5">
        <f t="shared" si="936"/>
        <v>209572.8690815696</v>
      </c>
      <c r="U667" s="5">
        <f>VLOOKUP(CONCATENATE($F667," ",$G667),AllocFactorMatrix,(U$4+1),FALSE)*$E667</f>
        <v>9036.3626809105972</v>
      </c>
      <c r="V667" s="5">
        <f>VLOOKUP(CONCATENATE($F667," ",$G667),AllocFactorMatrix,(V$4+1),FALSE)*$E667</f>
        <v>142866.61211164336</v>
      </c>
      <c r="W667" s="5">
        <f>VLOOKUP(CONCATENATE($F667," ",$G667),AllocFactorMatrix,(W$4+1),FALSE)*$E667</f>
        <v>614446.04638865101</v>
      </c>
      <c r="X667" s="5">
        <f>VLOOKUP(CONCATENATE($F667," ",$G667),AllocFactorMatrix,(X$4+1),FALSE)*$E667</f>
        <v>115583.71905553841</v>
      </c>
      <c r="Y667" s="5">
        <f t="shared" si="955"/>
        <v>881932.74023674335</v>
      </c>
      <c r="Z667" s="5">
        <f>VLOOKUP(CONCATENATE($F667," ",$G667),AllocFactorMatrix,(Z$4+1),FALSE)*$E667</f>
        <v>47397.334140916515</v>
      </c>
      <c r="AA667" s="5">
        <f>VLOOKUP(CONCATENATE($F667," ",$G667),AllocFactorMatrix,(AA$4+1),FALSE)*$E667</f>
        <v>951.01805486772628</v>
      </c>
      <c r="AB667" s="5">
        <f t="shared" si="934"/>
        <v>48348.352195784239</v>
      </c>
      <c r="AC667" s="5">
        <f>VLOOKUP(CONCATENATE($F667," ",$G667),AllocFactorMatrix,(AC$4+1),FALSE)*$E667</f>
        <v>848.31218306184849</v>
      </c>
      <c r="AD667" s="5">
        <f>VLOOKUP(CONCATENATE($F667," ",$G667),AllocFactorMatrix,(AD$4+1),FALSE)*$E667</f>
        <v>19001.902369921616</v>
      </c>
      <c r="AE667" s="5">
        <f>VLOOKUP(CONCATENATE($F667," ",$G667),AllocFactorMatrix,(AE$4+1),FALSE)*$E667</f>
        <v>3919.2665217758313</v>
      </c>
    </row>
    <row r="668" spans="4:31" hidden="1" outlineLevel="1">
      <c r="E668" s="107"/>
      <c r="F668" s="167" t="str">
        <f>F675</f>
        <v>TDPLANT</v>
      </c>
      <c r="G668" s="48" t="str">
        <f>$G$8</f>
        <v>PRODUCTION</v>
      </c>
      <c r="H668" s="4">
        <f t="shared" si="931"/>
        <v>24700.782870075644</v>
      </c>
      <c r="I668" s="5">
        <f t="shared" ref="I668:N668" si="962">VLOOKUP(CONCATENATE($F668," ",$G668),AllocFactorMatrix,(I$4+1),FALSE)*$E675</f>
        <v>12702.894547193377</v>
      </c>
      <c r="J668" s="47">
        <f t="shared" si="962"/>
        <v>2.8418552679999163</v>
      </c>
      <c r="K668" s="47">
        <f t="shared" si="962"/>
        <v>4.9758859410457221</v>
      </c>
      <c r="L668" s="5">
        <f t="shared" si="962"/>
        <v>2960.6315392023694</v>
      </c>
      <c r="M668" s="5">
        <f t="shared" si="962"/>
        <v>41.197150187579773</v>
      </c>
      <c r="N668" s="5">
        <f t="shared" si="962"/>
        <v>5.7376798364025365</v>
      </c>
      <c r="O668" s="5">
        <f t="shared" si="933"/>
        <v>3007.5663692263515</v>
      </c>
      <c r="P668" s="5">
        <f>VLOOKUP(CONCATENATE($F668," ",$G668),AllocFactorMatrix,(P$4+1),FALSE)*$E675</f>
        <v>1760.9620523443307</v>
      </c>
      <c r="Q668" s="5">
        <f>VLOOKUP(CONCATENATE($F668," ",$G668),AllocFactorMatrix,(Q$4+1),FALSE)*$E675</f>
        <v>316.02045136762189</v>
      </c>
      <c r="R668" s="5">
        <f>VLOOKUP(CONCATENATE($F668," ",$G668),AllocFactorMatrix,(R$4+1),FALSE)*$E675</f>
        <v>64.085722607094723</v>
      </c>
      <c r="S668" s="5">
        <f>VLOOKUP(CONCATENATE($F668," ",$G668),AllocFactorMatrix,(S$4+1),FALSE)*$E675</f>
        <v>2.4336263350327005</v>
      </c>
      <c r="T668" s="5">
        <f t="shared" si="936"/>
        <v>2143.5018526540803</v>
      </c>
      <c r="U668" s="5">
        <f>VLOOKUP(CONCATENATE($F668," ",$G668),AllocFactorMatrix,(U$4+1),FALSE)*$E675</f>
        <v>83.518626666063057</v>
      </c>
      <c r="V668" s="5">
        <f>VLOOKUP(CONCATENATE($F668," ",$G668),AllocFactorMatrix,(V$4+1),FALSE)*$E675</f>
        <v>1127.5496877902171</v>
      </c>
      <c r="W668" s="5">
        <f>VLOOKUP(CONCATENATE($F668," ",$G668),AllocFactorMatrix,(W$4+1),FALSE)*$E675</f>
        <v>4312.4249237116683</v>
      </c>
      <c r="X668" s="5">
        <f>VLOOKUP(CONCATENATE($F668," ",$G668),AllocFactorMatrix,(X$4+1),FALSE)*$E675</f>
        <v>781.23577133547144</v>
      </c>
      <c r="Y668" s="5">
        <f>SUBTOTAL(9,U668:X668)</f>
        <v>6304.7290095034195</v>
      </c>
      <c r="Z668" s="5">
        <f>VLOOKUP(CONCATENATE($F668," ",$G668),AllocFactorMatrix,(Z$4+1),FALSE)*$E675</f>
        <v>484.0341747808115</v>
      </c>
      <c r="AA668" s="5">
        <f>VLOOKUP(CONCATENATE($F668," ",$G668),AllocFactorMatrix,(AA$4+1),FALSE)*$E675</f>
        <v>9.6674039663615865</v>
      </c>
      <c r="AB668" s="5">
        <f t="shared" si="934"/>
        <v>493.70157874717307</v>
      </c>
      <c r="AC668" s="5">
        <f>VLOOKUP(CONCATENATE($F668," ",$G668),AllocFactorMatrix,(AC$4+1),FALSE)*$E675</f>
        <v>6.3851938375613209</v>
      </c>
      <c r="AD668" s="5">
        <f>VLOOKUP(CONCATENATE($F668," ",$G668),AllocFactorMatrix,(AD$4+1),FALSE)*$E675</f>
        <v>28.366666517621066</v>
      </c>
      <c r="AE668" s="5">
        <f>VLOOKUP(CONCATENATE($F668," ",$G668),AllocFactorMatrix,(AE$4+1),FALSE)*$E675</f>
        <v>5.8199111870090325</v>
      </c>
    </row>
    <row r="669" spans="4:31" hidden="1" outlineLevel="1">
      <c r="E669" s="107"/>
      <c r="F669" s="167" t="str">
        <f>F675</f>
        <v>TDPLANT</v>
      </c>
      <c r="G669" s="48" t="str">
        <f>$G$9</f>
        <v>BULKTRAN</v>
      </c>
      <c r="H669" s="4">
        <f t="shared" si="931"/>
        <v>1020856.6138906418</v>
      </c>
      <c r="I669" s="5">
        <f t="shared" ref="I669:N669" si="963">VLOOKUP(CONCATENATE($F669," ",$G669),AllocFactorMatrix,(I$4+1),FALSE)*$E675</f>
        <v>524996.87893568457</v>
      </c>
      <c r="J669" s="47">
        <f t="shared" si="963"/>
        <v>117.45080151173335</v>
      </c>
      <c r="K669" s="47">
        <f t="shared" si="963"/>
        <v>205.64797883535388</v>
      </c>
      <c r="L669" s="5">
        <f t="shared" si="963"/>
        <v>122359.69620823255</v>
      </c>
      <c r="M669" s="5">
        <f t="shared" si="963"/>
        <v>1702.6336154465421</v>
      </c>
      <c r="N669" s="5">
        <f t="shared" si="963"/>
        <v>237.13209577962536</v>
      </c>
      <c r="O669" s="5">
        <f t="shared" si="933"/>
        <v>124299.46191945871</v>
      </c>
      <c r="P669" s="5">
        <f>VLOOKUP(CONCATENATE($F669," ",$G669),AllocFactorMatrix,(P$4+1),FALSE)*$E675</f>
        <v>72778.655130157975</v>
      </c>
      <c r="Q669" s="5">
        <f>VLOOKUP(CONCATENATE($F669," ",$G669),AllocFactorMatrix,(Q$4+1),FALSE)*$E675</f>
        <v>13060.783117695364</v>
      </c>
      <c r="R669" s="5">
        <f>VLOOKUP(CONCATENATE($F669," ",$G669),AllocFactorMatrix,(R$4+1),FALSE)*$E675</f>
        <v>2648.5935333924645</v>
      </c>
      <c r="S669" s="5">
        <f>VLOOKUP(CONCATENATE($F669," ",$G669),AllocFactorMatrix,(S$4+1),FALSE)*$E675</f>
        <v>100.5791416783936</v>
      </c>
      <c r="T669" s="5">
        <f t="shared" si="936"/>
        <v>88588.610922924199</v>
      </c>
      <c r="U669" s="5">
        <f>VLOOKUP(CONCATENATE($F669," ",$G669),AllocFactorMatrix,(U$4+1),FALSE)*$E675</f>
        <v>3451.7344192521423</v>
      </c>
      <c r="V669" s="5">
        <f>VLOOKUP(CONCATENATE($F669," ",$G669),AllocFactorMatrix,(V$4+1),FALSE)*$E675</f>
        <v>46600.407862596898</v>
      </c>
      <c r="W669" s="5">
        <f>VLOOKUP(CONCATENATE($F669," ",$G669),AllocFactorMatrix,(W$4+1),FALSE)*$E675</f>
        <v>178227.85328036131</v>
      </c>
      <c r="X669" s="5">
        <f>VLOOKUP(CONCATENATE($F669," ",$G669),AllocFactorMatrix,(X$4+1),FALSE)*$E675</f>
        <v>32287.628629858518</v>
      </c>
      <c r="Y669" s="5">
        <f t="shared" ref="Y669:Y675" si="964">SUBTOTAL(9,U669:X669)</f>
        <v>260567.62419206885</v>
      </c>
      <c r="Z669" s="5">
        <f>VLOOKUP(CONCATENATE($F669," ",$G669),AllocFactorMatrix,(Z$4+1),FALSE)*$E675</f>
        <v>20004.608407481508</v>
      </c>
      <c r="AA669" s="5">
        <f>VLOOKUP(CONCATENATE($F669," ",$G669),AllocFactorMatrix,(AA$4+1),FALSE)*$E675</f>
        <v>399.54333958252505</v>
      </c>
      <c r="AB669" s="5">
        <f t="shared" si="934"/>
        <v>20404.151747064032</v>
      </c>
      <c r="AC669" s="5">
        <f>VLOOKUP(CONCATENATE($F669," ",$G669),AllocFactorMatrix,(AC$4+1),FALSE)*$E675</f>
        <v>263.89314842101936</v>
      </c>
      <c r="AD669" s="5">
        <f>VLOOKUP(CONCATENATE($F669," ",$G669),AllocFactorMatrix,(AD$4+1),FALSE)*$E675</f>
        <v>1172.3636162004375</v>
      </c>
      <c r="AE669" s="5">
        <f>VLOOKUP(CONCATENATE($F669," ",$G669),AllocFactorMatrix,(AE$4+1),FALSE)*$E675</f>
        <v>240.530628472996</v>
      </c>
    </row>
    <row r="670" spans="4:31" hidden="1" outlineLevel="1">
      <c r="E670" s="107"/>
      <c r="F670" s="167" t="str">
        <f>F675</f>
        <v>TDPLANT</v>
      </c>
      <c r="G670" s="48" t="str">
        <f>$G$10</f>
        <v>SUBTRAN</v>
      </c>
      <c r="H670" s="4">
        <f t="shared" si="931"/>
        <v>282644.6589649581</v>
      </c>
      <c r="I670" s="5">
        <f t="shared" ref="I670:N670" si="965">VLOOKUP(CONCATENATE($F670," ",$G670),AllocFactorMatrix,(I$4+1),FALSE)*$E675</f>
        <v>144394.72605373926</v>
      </c>
      <c r="J670" s="47">
        <f t="shared" si="965"/>
        <v>23.51249119537864</v>
      </c>
      <c r="K670" s="47">
        <f t="shared" si="965"/>
        <v>43.760783233060543</v>
      </c>
      <c r="L670" s="5">
        <f t="shared" si="965"/>
        <v>33839.100916373871</v>
      </c>
      <c r="M670" s="5">
        <f t="shared" si="965"/>
        <v>472.92829736574458</v>
      </c>
      <c r="N670" s="5">
        <f t="shared" si="965"/>
        <v>85.59782447933317</v>
      </c>
      <c r="O670" s="5">
        <f t="shared" si="933"/>
        <v>34397.627038218947</v>
      </c>
      <c r="P670" s="5">
        <f>VLOOKUP(CONCATENATE($F670," ",$G670),AllocFactorMatrix,(P$4+1),FALSE)*$E675</f>
        <v>19536.446134576348</v>
      </c>
      <c r="Q670" s="5">
        <f>VLOOKUP(CONCATENATE($F670," ",$G670),AllocFactorMatrix,(Q$4+1),FALSE)*$E675</f>
        <v>3515.7740813381815</v>
      </c>
      <c r="R670" s="5">
        <f>VLOOKUP(CONCATENATE($F670," ",$G670),AllocFactorMatrix,(R$4+1),FALSE)*$E675</f>
        <v>922.86358972965877</v>
      </c>
      <c r="S670" s="5">
        <f>VLOOKUP(CONCATENATE($F670," ",$G670),AllocFactorMatrix,(S$4+1),FALSE)*$E675</f>
        <v>0</v>
      </c>
      <c r="T670" s="5">
        <f t="shared" si="936"/>
        <v>23975.08380564419</v>
      </c>
      <c r="U670" s="5">
        <f>VLOOKUP(CONCATENATE($F670," ",$G670),AllocFactorMatrix,(U$4+1),FALSE)*$E675</f>
        <v>881.88789337003618</v>
      </c>
      <c r="V670" s="5">
        <f>VLOOKUP(CONCATENATE($F670," ",$G670),AllocFactorMatrix,(V$4+1),FALSE)*$E675</f>
        <v>12373.742292664678</v>
      </c>
      <c r="W670" s="5">
        <f>VLOOKUP(CONCATENATE($F670," ",$G670),AllocFactorMatrix,(W$4+1),FALSE)*$E675</f>
        <v>61012.094447965384</v>
      </c>
      <c r="X670" s="5">
        <f>VLOOKUP(CONCATENATE($F670," ",$G670),AllocFactorMatrix,(X$4+1),FALSE)*$E675</f>
        <v>0</v>
      </c>
      <c r="Y670" s="5">
        <f t="shared" si="964"/>
        <v>74267.7246340001</v>
      </c>
      <c r="Z670" s="5">
        <f>VLOOKUP(CONCATENATE($F670," ",$G670),AllocFactorMatrix,(Z$4+1),FALSE)*$E675</f>
        <v>5363.2250927885107</v>
      </c>
      <c r="AA670" s="5">
        <f>VLOOKUP(CONCATENATE($F670," ",$G670),AllocFactorMatrix,(AA$4+1),FALSE)*$E675</f>
        <v>107.68560650199426</v>
      </c>
      <c r="AB670" s="5">
        <f t="shared" si="934"/>
        <v>5470.9106992905054</v>
      </c>
      <c r="AC670" s="5">
        <f>VLOOKUP(CONCATENATE($F670," ",$G670),AllocFactorMatrix,(AC$4+1),FALSE)*$E675</f>
        <v>71.313459636644268</v>
      </c>
      <c r="AD670" s="5">
        <f>VLOOKUP(CONCATENATE($F670," ",$G670),AllocFactorMatrix,(AD$4+1),FALSE)*$E675</f>
        <v>0</v>
      </c>
      <c r="AE670" s="5">
        <f>VLOOKUP(CONCATENATE($F670," ",$G670),AllocFactorMatrix,(AE$4+1),FALSE)*$E675</f>
        <v>0</v>
      </c>
    </row>
    <row r="671" spans="4:31" hidden="1" outlineLevel="1">
      <c r="E671" s="107"/>
      <c r="F671" s="167" t="str">
        <f>F675</f>
        <v>TDPLANT</v>
      </c>
      <c r="G671" s="48" t="str">
        <f>$G$11</f>
        <v>DISTPRI</v>
      </c>
      <c r="H671" s="4">
        <f t="shared" si="931"/>
        <v>1114894.3333927966</v>
      </c>
      <c r="I671" s="5">
        <f t="shared" ref="I671:N671" si="966">VLOOKUP(CONCATENATE($F671," ",$G671),AllocFactorMatrix,(I$4+1),FALSE)*$E675</f>
        <v>729920.8355276559</v>
      </c>
      <c r="J671" s="47">
        <f t="shared" si="966"/>
        <v>119.8540596836387</v>
      </c>
      <c r="K671" s="47">
        <f t="shared" si="966"/>
        <v>221.76434093794492</v>
      </c>
      <c r="L671" s="5">
        <f t="shared" si="966"/>
        <v>170782.10095372301</v>
      </c>
      <c r="M671" s="5">
        <f t="shared" si="966"/>
        <v>2386.4977660262794</v>
      </c>
      <c r="N671" s="5">
        <f t="shared" si="966"/>
        <v>0</v>
      </c>
      <c r="O671" s="5">
        <f t="shared" si="933"/>
        <v>173168.59871974928</v>
      </c>
      <c r="P671" s="5">
        <f>VLOOKUP(CONCATENATE($F671," ",$G671),AllocFactorMatrix,(P$4+1),FALSE)*$E675</f>
        <v>99040.07873445483</v>
      </c>
      <c r="Q671" s="5">
        <f>VLOOKUP(CONCATENATE($F671," ",$G671),AllocFactorMatrix,(Q$4+1),FALSE)*$E675</f>
        <v>17821.704388161408</v>
      </c>
      <c r="R671" s="5">
        <f>VLOOKUP(CONCATENATE($F671," ",$G671),AllocFactorMatrix,(R$4+1),FALSE)*$E675</f>
        <v>0</v>
      </c>
      <c r="S671" s="5">
        <f>VLOOKUP(CONCATENATE($F671," ",$G671),AllocFactorMatrix,(S$4+1),FALSE)*$E675</f>
        <v>0</v>
      </c>
      <c r="T671" s="5">
        <f t="shared" si="936"/>
        <v>116861.78312261624</v>
      </c>
      <c r="U671" s="5">
        <f>VLOOKUP(CONCATENATE($F671," ",$G671),AllocFactorMatrix,(U$4+1),FALSE)*$E675</f>
        <v>4484.8803770418644</v>
      </c>
      <c r="V671" s="5">
        <f>VLOOKUP(CONCATENATE($F671," ",$G671),AllocFactorMatrix,(V$4+1),FALSE)*$E675</f>
        <v>62016.310589175257</v>
      </c>
      <c r="W671" s="5">
        <f>VLOOKUP(CONCATENATE($F671," ",$G671),AllocFactorMatrix,(W$4+1),FALSE)*$E675</f>
        <v>0</v>
      </c>
      <c r="X671" s="5">
        <f>VLOOKUP(CONCATENATE($F671," ",$G671),AllocFactorMatrix,(X$4+1),FALSE)*$E675</f>
        <v>0</v>
      </c>
      <c r="Y671" s="5">
        <f t="shared" si="964"/>
        <v>66501.190966217124</v>
      </c>
      <c r="Z671" s="5">
        <f>VLOOKUP(CONCATENATE($F671," ",$G671),AllocFactorMatrix,(Z$4+1),FALSE)*$E675</f>
        <v>27196.048972301898</v>
      </c>
      <c r="AA671" s="5">
        <f>VLOOKUP(CONCATENATE($F671," ",$G671),AllocFactorMatrix,(AA$4+1),FALSE)*$E675</f>
        <v>545.86759130575672</v>
      </c>
      <c r="AB671" s="5">
        <f t="shared" si="934"/>
        <v>27741.916563607654</v>
      </c>
      <c r="AC671" s="5">
        <f>VLOOKUP(CONCATENATE($F671," ",$G671),AllocFactorMatrix,(AC$4+1),FALSE)*$E675</f>
        <v>358.39009232876009</v>
      </c>
      <c r="AD671" s="5">
        <f>VLOOKUP(CONCATENATE($F671," ",$G671),AllocFactorMatrix,(AD$4+1),FALSE)*$E675</f>
        <v>0</v>
      </c>
      <c r="AE671" s="5">
        <f>VLOOKUP(CONCATENATE($F671," ",$G671),AllocFactorMatrix,(AE$4+1),FALSE)*$E675</f>
        <v>0</v>
      </c>
    </row>
    <row r="672" spans="4:31" hidden="1" outlineLevel="1">
      <c r="E672" s="107"/>
      <c r="F672" s="167" t="str">
        <f>F675</f>
        <v>TDPLANT</v>
      </c>
      <c r="G672" s="48" t="str">
        <f>$G$12</f>
        <v>DISTSEC</v>
      </c>
      <c r="H672" s="4">
        <f t="shared" si="931"/>
        <v>537062.17417060304</v>
      </c>
      <c r="I672" s="5">
        <f t="shared" ref="I672:N672" si="967">VLOOKUP(CONCATENATE($F672," ",$G672),AllocFactorMatrix,(I$4+1),FALSE)*$E675</f>
        <v>398457.79426484142</v>
      </c>
      <c r="J672" s="47">
        <f t="shared" si="967"/>
        <v>98.775633442839464</v>
      </c>
      <c r="K672" s="47">
        <f t="shared" si="967"/>
        <v>127.9416669397409</v>
      </c>
      <c r="L672" s="5">
        <f t="shared" si="967"/>
        <v>80315.867521980632</v>
      </c>
      <c r="M672" s="5">
        <f t="shared" si="967"/>
        <v>0</v>
      </c>
      <c r="N672" s="5">
        <f t="shared" si="967"/>
        <v>0</v>
      </c>
      <c r="O672" s="5">
        <f t="shared" si="933"/>
        <v>80315.867521980632</v>
      </c>
      <c r="P672" s="5">
        <f>VLOOKUP(CONCATENATE($F672," ",$G672),AllocFactorMatrix,(P$4+1),FALSE)*$E675</f>
        <v>40093.185166627205</v>
      </c>
      <c r="Q672" s="5">
        <f>VLOOKUP(CONCATENATE($F672," ",$G672),AllocFactorMatrix,(Q$4+1),FALSE)*$E675</f>
        <v>0</v>
      </c>
      <c r="R672" s="5">
        <f>VLOOKUP(CONCATENATE($F672," ",$G672),AllocFactorMatrix,(R$4+1),FALSE)*$E675</f>
        <v>0</v>
      </c>
      <c r="S672" s="5">
        <f>VLOOKUP(CONCATENATE($F672," ",$G672),AllocFactorMatrix,(S$4+1),FALSE)*$E675</f>
        <v>0</v>
      </c>
      <c r="T672" s="5">
        <f t="shared" si="936"/>
        <v>40093.185166627205</v>
      </c>
      <c r="U672" s="5">
        <f>VLOOKUP(CONCATENATE($F672," ",$G672),AllocFactorMatrix,(U$4+1),FALSE)*$E675</f>
        <v>1501.4674044204851</v>
      </c>
      <c r="V672" s="5">
        <f>VLOOKUP(CONCATENATE($F672," ",$G672),AllocFactorMatrix,(V$4+1),FALSE)*$E675</f>
        <v>0</v>
      </c>
      <c r="W672" s="5">
        <f>VLOOKUP(CONCATENATE($F672," ",$G672),AllocFactorMatrix,(W$4+1),FALSE)*$E675</f>
        <v>0</v>
      </c>
      <c r="X672" s="5">
        <f>VLOOKUP(CONCATENATE($F672," ",$G672),AllocFactorMatrix,(X$4+1),FALSE)*$E675</f>
        <v>0</v>
      </c>
      <c r="Y672" s="5">
        <f t="shared" si="964"/>
        <v>1501.4674044204851</v>
      </c>
      <c r="Z672" s="5">
        <f>VLOOKUP(CONCATENATE($F672," ",$G672),AllocFactorMatrix,(Z$4+1),FALSE)*$E675</f>
        <v>11347.142552081154</v>
      </c>
      <c r="AA672" s="5">
        <f>VLOOKUP(CONCATENATE($F672," ",$G672),AllocFactorMatrix,(AA$4+1),FALSE)*$E675</f>
        <v>0</v>
      </c>
      <c r="AB672" s="5">
        <f t="shared" si="934"/>
        <v>11347.142552081154</v>
      </c>
      <c r="AC672" s="5">
        <f>VLOOKUP(CONCATENATE($F672," ",$G672),AllocFactorMatrix,(AC$4+1),FALSE)*$E675</f>
        <v>134.16375408574652</v>
      </c>
      <c r="AD672" s="5">
        <f>VLOOKUP(CONCATENATE($F672," ",$G672),AllocFactorMatrix,(AD$4+1),FALSE)*$E675</f>
        <v>4129.5214627146161</v>
      </c>
      <c r="AE672" s="5">
        <f>VLOOKUP(CONCATENATE($F672," ",$G672),AllocFactorMatrix,(AE$4+1),FALSE)*$E675</f>
        <v>856.31474346902564</v>
      </c>
    </row>
    <row r="673" spans="1:31" hidden="1" outlineLevel="1">
      <c r="E673" s="107"/>
      <c r="F673" s="167" t="str">
        <f>F675</f>
        <v>TDPLANT</v>
      </c>
      <c r="G673" s="48" t="str">
        <f>$G$13</f>
        <v>ENERGY</v>
      </c>
      <c r="H673" s="4">
        <f t="shared" si="931"/>
        <v>0</v>
      </c>
      <c r="I673" s="5">
        <f t="shared" ref="I673:N673" si="968">VLOOKUP(CONCATENATE($F673," ",$G673),AllocFactorMatrix,(I$4+1),FALSE)*$E675</f>
        <v>0</v>
      </c>
      <c r="J673" s="47">
        <f t="shared" si="968"/>
        <v>0</v>
      </c>
      <c r="K673" s="47">
        <f t="shared" si="968"/>
        <v>0</v>
      </c>
      <c r="L673" s="5">
        <f t="shared" si="968"/>
        <v>0</v>
      </c>
      <c r="M673" s="5">
        <f t="shared" si="968"/>
        <v>0</v>
      </c>
      <c r="N673" s="5">
        <f t="shared" si="968"/>
        <v>0</v>
      </c>
      <c r="O673" s="5">
        <f t="shared" si="933"/>
        <v>0</v>
      </c>
      <c r="P673" s="5">
        <f>VLOOKUP(CONCATENATE($F673," ",$G673),AllocFactorMatrix,(P$4+1),FALSE)*$E675</f>
        <v>0</v>
      </c>
      <c r="Q673" s="5">
        <f>VLOOKUP(CONCATENATE($F673," ",$G673),AllocFactorMatrix,(Q$4+1),FALSE)*$E675</f>
        <v>0</v>
      </c>
      <c r="R673" s="5">
        <f>VLOOKUP(CONCATENATE($F673," ",$G673),AllocFactorMatrix,(R$4+1),FALSE)*$E675</f>
        <v>0</v>
      </c>
      <c r="S673" s="5">
        <f>VLOOKUP(CONCATENATE($F673," ",$G673),AllocFactorMatrix,(S$4+1),FALSE)*$E675</f>
        <v>0</v>
      </c>
      <c r="T673" s="5">
        <f t="shared" si="936"/>
        <v>0</v>
      </c>
      <c r="U673" s="5">
        <f>VLOOKUP(CONCATENATE($F673," ",$G673),AllocFactorMatrix,(U$4+1),FALSE)*$E675</f>
        <v>0</v>
      </c>
      <c r="V673" s="5">
        <f>VLOOKUP(CONCATENATE($F673," ",$G673),AllocFactorMatrix,(V$4+1),FALSE)*$E675</f>
        <v>0</v>
      </c>
      <c r="W673" s="5">
        <f>VLOOKUP(CONCATENATE($F673," ",$G673),AllocFactorMatrix,(W$4+1),FALSE)*$E675</f>
        <v>0</v>
      </c>
      <c r="X673" s="5">
        <f>VLOOKUP(CONCATENATE($F673," ",$G673),AllocFactorMatrix,(X$4+1),FALSE)*$E675</f>
        <v>0</v>
      </c>
      <c r="Y673" s="5">
        <f t="shared" si="964"/>
        <v>0</v>
      </c>
      <c r="Z673" s="5">
        <f>VLOOKUP(CONCATENATE($F673," ",$G673),AllocFactorMatrix,(Z$4+1),FALSE)*$E675</f>
        <v>0</v>
      </c>
      <c r="AA673" s="5">
        <f>VLOOKUP(CONCATENATE($F673," ",$G673),AllocFactorMatrix,(AA$4+1),FALSE)*$E675</f>
        <v>0</v>
      </c>
      <c r="AB673" s="5">
        <f t="shared" si="934"/>
        <v>0</v>
      </c>
      <c r="AC673" s="5">
        <f>VLOOKUP(CONCATENATE($F673," ",$G673),AllocFactorMatrix,(AC$4+1),FALSE)*$E675</f>
        <v>0</v>
      </c>
      <c r="AD673" s="5">
        <f>VLOOKUP(CONCATENATE($F673," ",$G673),AllocFactorMatrix,(AD$4+1),FALSE)*$E675</f>
        <v>0</v>
      </c>
      <c r="AE673" s="5">
        <f>VLOOKUP(CONCATENATE($F673," ",$G673),AllocFactorMatrix,(AE$4+1),FALSE)*$E675</f>
        <v>0</v>
      </c>
    </row>
    <row r="674" spans="1:31" hidden="1" outlineLevel="1">
      <c r="E674" s="107"/>
      <c r="F674" s="167" t="str">
        <f>F675</f>
        <v>TDPLANT</v>
      </c>
      <c r="G674" s="48" t="str">
        <f>$G$14</f>
        <v>CUSTOMER</v>
      </c>
      <c r="H674" s="4">
        <f t="shared" si="931"/>
        <v>235400.43671092513</v>
      </c>
      <c r="I674" s="5">
        <f t="shared" ref="I674:N674" si="969">VLOOKUP(CONCATENATE($F674," ",$G674),AllocFactorMatrix,(I$4+1),FALSE)*$E675</f>
        <v>110056.55899586172</v>
      </c>
      <c r="J674" s="47">
        <f t="shared" si="969"/>
        <v>22.208175556047092</v>
      </c>
      <c r="K674" s="47">
        <f t="shared" si="969"/>
        <v>12.638250581225735</v>
      </c>
      <c r="L674" s="5">
        <f t="shared" si="969"/>
        <v>37187.540744970473</v>
      </c>
      <c r="M674" s="5">
        <f t="shared" si="969"/>
        <v>2515.1355462939223</v>
      </c>
      <c r="N674" s="5">
        <f t="shared" si="969"/>
        <v>423.66667113425291</v>
      </c>
      <c r="O674" s="5">
        <f t="shared" si="933"/>
        <v>40126.342962398652</v>
      </c>
      <c r="P674" s="5">
        <f>VLOOKUP(CONCATENATE($F674," ",$G674),AllocFactorMatrix,(P$4+1),FALSE)*$E675</f>
        <v>3031.9786621388098</v>
      </c>
      <c r="Q674" s="5">
        <f>VLOOKUP(CONCATENATE($F674," ",$G674),AllocFactorMatrix,(Q$4+1),FALSE)*$E675</f>
        <v>884.73816758597945</v>
      </c>
      <c r="R674" s="5">
        <f>VLOOKUP(CONCATENATE($F674," ",$G674),AllocFactorMatrix,(R$4+1),FALSE)*$E675</f>
        <v>1041.9644459108433</v>
      </c>
      <c r="S674" s="5">
        <f>VLOOKUP(CONCATENATE($F674," ",$G674),AllocFactorMatrix,(S$4+1),FALSE)*$E675</f>
        <v>130.24376126429328</v>
      </c>
      <c r="T674" s="5">
        <f t="shared" si="936"/>
        <v>5088.9250368999255</v>
      </c>
      <c r="U674" s="5">
        <f>VLOOKUP(CONCATENATE($F674," ",$G674),AllocFactorMatrix,(U$4+1),FALSE)*$E675</f>
        <v>19.954246537534146</v>
      </c>
      <c r="V674" s="5">
        <f>VLOOKUP(CONCATENATE($F674," ",$G674),AllocFactorMatrix,(V$4+1),FALSE)*$E675</f>
        <v>627.33395112727237</v>
      </c>
      <c r="W674" s="5">
        <f>VLOOKUP(CONCATENATE($F674," ",$G674),AllocFactorMatrix,(W$4+1),FALSE)*$E675</f>
        <v>1751.4901172495777</v>
      </c>
      <c r="X674" s="5">
        <f>VLOOKUP(CONCATENATE($F674," ",$G674),AllocFactorMatrix,(X$4+1),FALSE)*$E675</f>
        <v>520.97344996867355</v>
      </c>
      <c r="Y674" s="5">
        <f t="shared" si="964"/>
        <v>2919.7517648830581</v>
      </c>
      <c r="Z674" s="5">
        <f>VLOOKUP(CONCATENATE($F674," ",$G674),AllocFactorMatrix,(Z$4+1),FALSE)*$E675</f>
        <v>610.57537968564986</v>
      </c>
      <c r="AA674" s="5">
        <f>VLOOKUP(CONCATENATE($F674," ",$G674),AllocFactorMatrix,(AA$4+1),FALSE)*$E675</f>
        <v>11.559606357174058</v>
      </c>
      <c r="AB674" s="5">
        <f t="shared" si="934"/>
        <v>622.13498604282393</v>
      </c>
      <c r="AC674" s="5">
        <f>VLOOKUP(CONCATENATE($F674," ",$G674),AllocFactorMatrix,(AC$4+1),FALSE)*$E675</f>
        <v>59.578867554100526</v>
      </c>
      <c r="AD674" s="5">
        <f>VLOOKUP(CONCATENATE($F674," ",$G674),AllocFactorMatrix,(AD$4+1),FALSE)*$E675</f>
        <v>67476.513734245542</v>
      </c>
      <c r="AE674" s="5">
        <f>VLOOKUP(CONCATENATE($F674," ",$G674),AllocFactorMatrix,(AE$4+1),FALSE)*$E675</f>
        <v>9015.7839369020639</v>
      </c>
    </row>
    <row r="675" spans="1:31" collapsed="1">
      <c r="D675" s="48" t="s">
        <v>208</v>
      </c>
      <c r="E675" s="95">
        <v>3215559</v>
      </c>
      <c r="F675" s="88" t="s">
        <v>194</v>
      </c>
      <c r="G675" s="48" t="str">
        <f>$G$15</f>
        <v>TOTAL</v>
      </c>
      <c r="H675" s="4">
        <f t="shared" si="931"/>
        <v>3215559.0000000005</v>
      </c>
      <c r="I675" s="5">
        <f t="shared" ref="I675:N675" si="970">VLOOKUP(CONCATENATE($F675," ",$G675),AllocFactorMatrix,(I$4+1),FALSE)*$E675</f>
        <v>1920529.6883249762</v>
      </c>
      <c r="J675" s="47">
        <f t="shared" si="970"/>
        <v>384.64301665763719</v>
      </c>
      <c r="K675" s="47">
        <f t="shared" si="970"/>
        <v>616.72890646837175</v>
      </c>
      <c r="L675" s="5">
        <f t="shared" si="970"/>
        <v>447444.93788448296</v>
      </c>
      <c r="M675" s="5">
        <f t="shared" si="970"/>
        <v>7118.3923753200688</v>
      </c>
      <c r="N675" s="5">
        <f t="shared" si="970"/>
        <v>752.13427122961389</v>
      </c>
      <c r="O675" s="5">
        <f t="shared" si="933"/>
        <v>455315.46453103266</v>
      </c>
      <c r="P675" s="5">
        <f>VLOOKUP(CONCATENATE($F675," ",$G675),AllocFactorMatrix,(P$4+1),FALSE)*$E675</f>
        <v>236241.30588029948</v>
      </c>
      <c r="Q675" s="5">
        <f>VLOOKUP(CONCATENATE($F675," ",$G675),AllocFactorMatrix,(Q$4+1),FALSE)*$E675</f>
        <v>35599.020206148554</v>
      </c>
      <c r="R675" s="5">
        <f>VLOOKUP(CONCATENATE($F675," ",$G675),AllocFactorMatrix,(R$4+1),FALSE)*$E675</f>
        <v>4677.5072916400613</v>
      </c>
      <c r="S675" s="5">
        <f>VLOOKUP(CONCATENATE($F675," ",$G675),AllocFactorMatrix,(S$4+1),FALSE)*$E675</f>
        <v>233.25652927771961</v>
      </c>
      <c r="T675" s="5">
        <f t="shared" si="936"/>
        <v>276751.08990736579</v>
      </c>
      <c r="U675" s="5">
        <f>VLOOKUP(CONCATENATE($F675," ",$G675),AllocFactorMatrix,(U$4+1),FALSE)*$E675</f>
        <v>10423.442967288125</v>
      </c>
      <c r="V675" s="5">
        <f>VLOOKUP(CONCATENATE($F675," ",$G675),AllocFactorMatrix,(V$4+1),FALSE)*$E675</f>
        <v>122745.34438335433</v>
      </c>
      <c r="W675" s="5">
        <f>VLOOKUP(CONCATENATE($F675," ",$G675),AllocFactorMatrix,(W$4+1),FALSE)*$E675</f>
        <v>245303.86276928795</v>
      </c>
      <c r="X675" s="5">
        <f>VLOOKUP(CONCATENATE($F675," ",$G675),AllocFactorMatrix,(X$4+1),FALSE)*$E675</f>
        <v>33589.837851162665</v>
      </c>
      <c r="Y675" s="5">
        <f t="shared" si="964"/>
        <v>412062.48797109304</v>
      </c>
      <c r="Z675" s="5">
        <f>VLOOKUP(CONCATENATE($F675," ",$G675),AllocFactorMatrix,(Z$4+1),FALSE)*$E675</f>
        <v>65005.634579119534</v>
      </c>
      <c r="AA675" s="5">
        <f>VLOOKUP(CONCATENATE($F675," ",$G675),AllocFactorMatrix,(AA$4+1),FALSE)*$E675</f>
        <v>1074.3235477138119</v>
      </c>
      <c r="AB675" s="5">
        <f t="shared" si="934"/>
        <v>66079.958126833342</v>
      </c>
      <c r="AC675" s="5">
        <f>VLOOKUP(CONCATENATE($F675," ",$G675),AllocFactorMatrix,(AC$4+1),FALSE)*$E675</f>
        <v>893.72451586383204</v>
      </c>
      <c r="AD675" s="5">
        <f>VLOOKUP(CONCATENATE($F675," ",$G675),AllocFactorMatrix,(AD$4+1),FALSE)*$E675</f>
        <v>72806.765479678215</v>
      </c>
      <c r="AE675" s="5">
        <f>VLOOKUP(CONCATENATE($F675," ",$G675),AllocFactorMatrix,(AE$4+1),FALSE)*$E675</f>
        <v>10118.449220031096</v>
      </c>
    </row>
    <row r="676" spans="1:31">
      <c r="E676" s="9"/>
      <c r="F676" s="99"/>
      <c r="G676" s="7"/>
      <c r="H676" s="4"/>
      <c r="I676" s="5"/>
      <c r="J676" s="47"/>
      <c r="K676" s="47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</row>
    <row r="677" spans="1:31" hidden="1" outlineLevel="1">
      <c r="E677" s="9"/>
      <c r="F677" s="99"/>
      <c r="G677" s="48" t="str">
        <f>$G$8</f>
        <v>PRODUCTION</v>
      </c>
      <c r="H677" s="4">
        <f t="shared" ref="H677:AE677" si="971">H644+H652+H660+H668</f>
        <v>11576242.782870071</v>
      </c>
      <c r="I677" s="4">
        <f t="shared" si="971"/>
        <v>5953325.1272637369</v>
      </c>
      <c r="J677" s="46">
        <f t="shared" ref="J677:K677" si="972">J644+J652+J660+J668</f>
        <v>1331.8608851058086</v>
      </c>
      <c r="K677" s="46">
        <f t="shared" si="972"/>
        <v>2331.9934439486383</v>
      </c>
      <c r="L677" s="4">
        <f t="shared" si="971"/>
        <v>1387526.446781158</v>
      </c>
      <c r="M677" s="4">
        <f t="shared" si="971"/>
        <v>19307.41284769346</v>
      </c>
      <c r="N677" s="4">
        <f t="shared" si="971"/>
        <v>2689.0149654746806</v>
      </c>
      <c r="O677" s="4">
        <f t="shared" si="971"/>
        <v>1409522.8745943264</v>
      </c>
      <c r="P677" s="4">
        <f t="shared" si="971"/>
        <v>825290.613523648</v>
      </c>
      <c r="Q677" s="4">
        <f t="shared" si="971"/>
        <v>148105.81059824416</v>
      </c>
      <c r="R677" s="4">
        <f t="shared" si="971"/>
        <v>30034.346996918572</v>
      </c>
      <c r="S677" s="4">
        <f t="shared" si="971"/>
        <v>1140.5407450164182</v>
      </c>
      <c r="T677" s="4">
        <f t="shared" si="971"/>
        <v>1004571.3118638271</v>
      </c>
      <c r="U677" s="4">
        <f t="shared" si="971"/>
        <v>39141.751266091429</v>
      </c>
      <c r="V677" s="4">
        <f t="shared" si="971"/>
        <v>528436.24448122364</v>
      </c>
      <c r="W677" s="4">
        <f t="shared" si="971"/>
        <v>2021056.5050658805</v>
      </c>
      <c r="X677" s="4">
        <f t="shared" si="971"/>
        <v>366133.13056561007</v>
      </c>
      <c r="Y677" s="4">
        <f t="shared" si="971"/>
        <v>2954767.6313788057</v>
      </c>
      <c r="Z677" s="4">
        <f t="shared" si="971"/>
        <v>226846.94456616158</v>
      </c>
      <c r="AA677" s="4">
        <f t="shared" si="971"/>
        <v>4530.7153211836694</v>
      </c>
      <c r="AB677" s="4">
        <f t="shared" si="971"/>
        <v>231377.65988734525</v>
      </c>
      <c r="AC677" s="4">
        <f t="shared" si="971"/>
        <v>2992.4781926180858</v>
      </c>
      <c r="AD677" s="4">
        <f t="shared" si="971"/>
        <v>13294.291937059061</v>
      </c>
      <c r="AE677" s="4">
        <f t="shared" si="971"/>
        <v>2727.5534233037779</v>
      </c>
    </row>
    <row r="678" spans="1:31" hidden="1" outlineLevel="1">
      <c r="E678" s="9"/>
      <c r="F678" s="99"/>
      <c r="G678" s="48" t="str">
        <f>$G$9</f>
        <v>BULKTRAN</v>
      </c>
      <c r="H678" s="4">
        <f t="shared" ref="H678:AE678" si="973">H645+H653+H661+H669</f>
        <v>1020856.6138906418</v>
      </c>
      <c r="I678" s="4">
        <f t="shared" si="973"/>
        <v>524996.87893568457</v>
      </c>
      <c r="J678" s="46">
        <f t="shared" ref="J678:K678" si="974">J645+J653+J661+J669</f>
        <v>117.45080151173335</v>
      </c>
      <c r="K678" s="46">
        <f t="shared" si="974"/>
        <v>205.64797883535388</v>
      </c>
      <c r="L678" s="4">
        <f t="shared" si="973"/>
        <v>122359.69620823255</v>
      </c>
      <c r="M678" s="4">
        <f t="shared" si="973"/>
        <v>1702.6336154465421</v>
      </c>
      <c r="N678" s="4">
        <f t="shared" si="973"/>
        <v>237.13209577962536</v>
      </c>
      <c r="O678" s="4">
        <f t="shared" si="973"/>
        <v>124299.46191945871</v>
      </c>
      <c r="P678" s="4">
        <f t="shared" si="973"/>
        <v>72778.655130157975</v>
      </c>
      <c r="Q678" s="4">
        <f t="shared" si="973"/>
        <v>13060.783117695364</v>
      </c>
      <c r="R678" s="4">
        <f t="shared" si="973"/>
        <v>2648.5935333924645</v>
      </c>
      <c r="S678" s="4">
        <f t="shared" si="973"/>
        <v>100.5791416783936</v>
      </c>
      <c r="T678" s="4">
        <f t="shared" si="973"/>
        <v>88588.610922924199</v>
      </c>
      <c r="U678" s="4">
        <f t="shared" si="973"/>
        <v>3451.7344192521423</v>
      </c>
      <c r="V678" s="4">
        <f t="shared" si="973"/>
        <v>46600.407862596898</v>
      </c>
      <c r="W678" s="4">
        <f t="shared" si="973"/>
        <v>178227.85328036131</v>
      </c>
      <c r="X678" s="4">
        <f t="shared" si="973"/>
        <v>32287.628629858518</v>
      </c>
      <c r="Y678" s="4">
        <f t="shared" si="973"/>
        <v>260567.62419206885</v>
      </c>
      <c r="Z678" s="4">
        <f t="shared" si="973"/>
        <v>20004.608407481508</v>
      </c>
      <c r="AA678" s="4">
        <f t="shared" si="973"/>
        <v>399.54333958252505</v>
      </c>
      <c r="AB678" s="4">
        <f t="shared" si="973"/>
        <v>20404.151747064032</v>
      </c>
      <c r="AC678" s="4">
        <f t="shared" si="973"/>
        <v>263.89314842101936</v>
      </c>
      <c r="AD678" s="4">
        <f t="shared" si="973"/>
        <v>1172.3636162004375</v>
      </c>
      <c r="AE678" s="4">
        <f t="shared" si="973"/>
        <v>240.530628472996</v>
      </c>
    </row>
    <row r="679" spans="1:31" hidden="1" outlineLevel="1">
      <c r="E679" s="9"/>
      <c r="F679" s="99"/>
      <c r="G679" s="48" t="str">
        <f>$G$10</f>
        <v>SUBTRAN</v>
      </c>
      <c r="H679" s="4">
        <f t="shared" ref="H679:AE679" si="975">H646+H654+H662+H670</f>
        <v>282644.6589649581</v>
      </c>
      <c r="I679" s="4">
        <f t="shared" si="975"/>
        <v>144394.72605373926</v>
      </c>
      <c r="J679" s="46">
        <f t="shared" ref="J679:K679" si="976">J646+J654+J662+J670</f>
        <v>23.51249119537864</v>
      </c>
      <c r="K679" s="46">
        <f t="shared" si="976"/>
        <v>43.760783233060543</v>
      </c>
      <c r="L679" s="4">
        <f t="shared" si="975"/>
        <v>33839.100916373871</v>
      </c>
      <c r="M679" s="4">
        <f t="shared" si="975"/>
        <v>472.92829736574458</v>
      </c>
      <c r="N679" s="4">
        <f t="shared" si="975"/>
        <v>85.59782447933317</v>
      </c>
      <c r="O679" s="4">
        <f t="shared" si="975"/>
        <v>34397.627038218947</v>
      </c>
      <c r="P679" s="4">
        <f t="shared" si="975"/>
        <v>19536.446134576348</v>
      </c>
      <c r="Q679" s="4">
        <f t="shared" si="975"/>
        <v>3515.7740813381815</v>
      </c>
      <c r="R679" s="4">
        <f t="shared" si="975"/>
        <v>922.86358972965877</v>
      </c>
      <c r="S679" s="4">
        <f t="shared" si="975"/>
        <v>0</v>
      </c>
      <c r="T679" s="4">
        <f t="shared" si="975"/>
        <v>23975.08380564419</v>
      </c>
      <c r="U679" s="4">
        <f t="shared" si="975"/>
        <v>881.88789337003618</v>
      </c>
      <c r="V679" s="4">
        <f t="shared" si="975"/>
        <v>12373.742292664678</v>
      </c>
      <c r="W679" s="4">
        <f t="shared" si="975"/>
        <v>61012.094447965384</v>
      </c>
      <c r="X679" s="4">
        <f t="shared" si="975"/>
        <v>0</v>
      </c>
      <c r="Y679" s="4">
        <f t="shared" si="975"/>
        <v>74267.7246340001</v>
      </c>
      <c r="Z679" s="4">
        <f t="shared" si="975"/>
        <v>5363.2250927885107</v>
      </c>
      <c r="AA679" s="4">
        <f t="shared" si="975"/>
        <v>107.68560650199426</v>
      </c>
      <c r="AB679" s="4">
        <f t="shared" si="975"/>
        <v>5470.9106992905054</v>
      </c>
      <c r="AC679" s="4">
        <f t="shared" si="975"/>
        <v>71.313459636644268</v>
      </c>
      <c r="AD679" s="4">
        <f t="shared" si="975"/>
        <v>0</v>
      </c>
      <c r="AE679" s="4">
        <f t="shared" si="975"/>
        <v>0</v>
      </c>
    </row>
    <row r="680" spans="1:31" hidden="1" outlineLevel="1">
      <c r="E680" s="9"/>
      <c r="F680" s="99"/>
      <c r="G680" s="48" t="str">
        <f>$G$11</f>
        <v>DISTPRI</v>
      </c>
      <c r="H680" s="4">
        <f t="shared" ref="H680:AE680" si="977">H647+H655+H663+H671</f>
        <v>1114894.3333927966</v>
      </c>
      <c r="I680" s="4">
        <f t="shared" si="977"/>
        <v>729920.8355276559</v>
      </c>
      <c r="J680" s="46">
        <f t="shared" ref="J680:K680" si="978">J647+J655+J663+J671</f>
        <v>119.8540596836387</v>
      </c>
      <c r="K680" s="46">
        <f t="shared" si="978"/>
        <v>221.76434093794492</v>
      </c>
      <c r="L680" s="4">
        <f t="shared" si="977"/>
        <v>170782.10095372301</v>
      </c>
      <c r="M680" s="4">
        <f t="shared" si="977"/>
        <v>2386.4977660262794</v>
      </c>
      <c r="N680" s="4">
        <f t="shared" si="977"/>
        <v>0</v>
      </c>
      <c r="O680" s="4">
        <f t="shared" si="977"/>
        <v>173168.59871974928</v>
      </c>
      <c r="P680" s="4">
        <f t="shared" si="977"/>
        <v>99040.07873445483</v>
      </c>
      <c r="Q680" s="4">
        <f t="shared" si="977"/>
        <v>17821.704388161408</v>
      </c>
      <c r="R680" s="4">
        <f t="shared" si="977"/>
        <v>0</v>
      </c>
      <c r="S680" s="4">
        <f t="shared" si="977"/>
        <v>0</v>
      </c>
      <c r="T680" s="4">
        <f t="shared" si="977"/>
        <v>116861.78312261624</v>
      </c>
      <c r="U680" s="4">
        <f t="shared" si="977"/>
        <v>4484.8803770418644</v>
      </c>
      <c r="V680" s="4">
        <f t="shared" si="977"/>
        <v>62016.310589175257</v>
      </c>
      <c r="W680" s="4">
        <f t="shared" si="977"/>
        <v>0</v>
      </c>
      <c r="X680" s="4">
        <f t="shared" si="977"/>
        <v>0</v>
      </c>
      <c r="Y680" s="4">
        <f t="shared" si="977"/>
        <v>66501.190966217124</v>
      </c>
      <c r="Z680" s="4">
        <f t="shared" si="977"/>
        <v>27196.048972301898</v>
      </c>
      <c r="AA680" s="4">
        <f t="shared" si="977"/>
        <v>545.86759130575672</v>
      </c>
      <c r="AB680" s="4">
        <f t="shared" si="977"/>
        <v>27741.916563607654</v>
      </c>
      <c r="AC680" s="4">
        <f t="shared" si="977"/>
        <v>358.39009232876009</v>
      </c>
      <c r="AD680" s="4">
        <f t="shared" si="977"/>
        <v>0</v>
      </c>
      <c r="AE680" s="4">
        <f t="shared" si="977"/>
        <v>0</v>
      </c>
    </row>
    <row r="681" spans="1:31" hidden="1" outlineLevel="1">
      <c r="E681" s="9"/>
      <c r="F681" s="99"/>
      <c r="G681" s="48" t="str">
        <f>$G$12</f>
        <v>DISTSEC</v>
      </c>
      <c r="H681" s="4">
        <f t="shared" ref="H681:AE681" si="979">H648+H656+H664+H672</f>
        <v>537062.17417060304</v>
      </c>
      <c r="I681" s="4">
        <f t="shared" si="979"/>
        <v>398457.79426484142</v>
      </c>
      <c r="J681" s="46">
        <f t="shared" ref="J681:K681" si="980">J648+J656+J664+J672</f>
        <v>98.775633442839464</v>
      </c>
      <c r="K681" s="46">
        <f t="shared" si="980"/>
        <v>127.9416669397409</v>
      </c>
      <c r="L681" s="4">
        <f t="shared" si="979"/>
        <v>80315.867521980632</v>
      </c>
      <c r="M681" s="4">
        <f t="shared" si="979"/>
        <v>0</v>
      </c>
      <c r="N681" s="4">
        <f t="shared" si="979"/>
        <v>0</v>
      </c>
      <c r="O681" s="4">
        <f t="shared" si="979"/>
        <v>80315.867521980632</v>
      </c>
      <c r="P681" s="4">
        <f t="shared" si="979"/>
        <v>40093.185166627205</v>
      </c>
      <c r="Q681" s="4">
        <f t="shared" si="979"/>
        <v>0</v>
      </c>
      <c r="R681" s="4">
        <f t="shared" si="979"/>
        <v>0</v>
      </c>
      <c r="S681" s="4">
        <f t="shared" si="979"/>
        <v>0</v>
      </c>
      <c r="T681" s="4">
        <f t="shared" si="979"/>
        <v>40093.185166627205</v>
      </c>
      <c r="U681" s="4">
        <f t="shared" si="979"/>
        <v>1501.4674044204851</v>
      </c>
      <c r="V681" s="4">
        <f t="shared" si="979"/>
        <v>0</v>
      </c>
      <c r="W681" s="4">
        <f t="shared" si="979"/>
        <v>0</v>
      </c>
      <c r="X681" s="4">
        <f t="shared" si="979"/>
        <v>0</v>
      </c>
      <c r="Y681" s="4">
        <f t="shared" si="979"/>
        <v>1501.4674044204851</v>
      </c>
      <c r="Z681" s="4">
        <f t="shared" si="979"/>
        <v>11347.142552081154</v>
      </c>
      <c r="AA681" s="4">
        <f t="shared" si="979"/>
        <v>0</v>
      </c>
      <c r="AB681" s="4">
        <f t="shared" si="979"/>
        <v>11347.142552081154</v>
      </c>
      <c r="AC681" s="4">
        <f t="shared" si="979"/>
        <v>134.16375408574652</v>
      </c>
      <c r="AD681" s="4">
        <f t="shared" si="979"/>
        <v>4129.5214627146161</v>
      </c>
      <c r="AE681" s="4">
        <f t="shared" si="979"/>
        <v>856.31474346902564</v>
      </c>
    </row>
    <row r="682" spans="1:31" hidden="1" outlineLevel="1">
      <c r="E682" s="9"/>
      <c r="F682" s="99"/>
      <c r="G682" s="48" t="str">
        <f>$G$13</f>
        <v>ENERGY</v>
      </c>
      <c r="H682" s="4">
        <f t="shared" ref="H682:AE682" si="981">H649+H657+H665+H673</f>
        <v>34142597.999999985</v>
      </c>
      <c r="I682" s="4">
        <f t="shared" si="981"/>
        <v>13357390.196204975</v>
      </c>
      <c r="J682" s="46">
        <f t="shared" ref="J682:K682" si="982">J649+J657+J665+J673</f>
        <v>2137.5478786323947</v>
      </c>
      <c r="K682" s="46">
        <f t="shared" si="982"/>
        <v>6163.4067668571834</v>
      </c>
      <c r="L682" s="4">
        <f t="shared" si="981"/>
        <v>3851654.0121696489</v>
      </c>
      <c r="M682" s="4">
        <f t="shared" si="981"/>
        <v>53719.112230759762</v>
      </c>
      <c r="N682" s="4">
        <f t="shared" si="981"/>
        <v>7509.8863623030638</v>
      </c>
      <c r="O682" s="4">
        <f t="shared" si="981"/>
        <v>3912883.010762712</v>
      </c>
      <c r="P682" s="4">
        <f t="shared" si="981"/>
        <v>2497056.5180867659</v>
      </c>
      <c r="Q682" s="4">
        <f t="shared" si="981"/>
        <v>445970.27890502167</v>
      </c>
      <c r="R682" s="4">
        <f t="shared" si="981"/>
        <v>90815.880903894082</v>
      </c>
      <c r="S682" s="4">
        <f t="shared" si="981"/>
        <v>3430.1465565690291</v>
      </c>
      <c r="T682" s="4">
        <f t="shared" si="981"/>
        <v>3037272.8244522503</v>
      </c>
      <c r="U682" s="4">
        <f t="shared" si="981"/>
        <v>130961.12546868743</v>
      </c>
      <c r="V682" s="4">
        <f t="shared" si="981"/>
        <v>2070520.29391917</v>
      </c>
      <c r="W682" s="4">
        <f t="shared" si="981"/>
        <v>8904970.7959192079</v>
      </c>
      <c r="X682" s="4">
        <f t="shared" si="981"/>
        <v>1675118.0168262711</v>
      </c>
      <c r="Y682" s="4">
        <f t="shared" si="981"/>
        <v>12781570.232133336</v>
      </c>
      <c r="Z682" s="4">
        <f t="shared" si="981"/>
        <v>686914.46353992156</v>
      </c>
      <c r="AA682" s="4">
        <f t="shared" si="981"/>
        <v>13782.801687411778</v>
      </c>
      <c r="AB682" s="4">
        <f t="shared" si="981"/>
        <v>700697.26522733341</v>
      </c>
      <c r="AC682" s="4">
        <f t="shared" si="981"/>
        <v>12294.318208062863</v>
      </c>
      <c r="AD682" s="4">
        <f t="shared" si="981"/>
        <v>275388.51729225705</v>
      </c>
      <c r="AE682" s="4">
        <f t="shared" si="981"/>
        <v>56800.681073569787</v>
      </c>
    </row>
    <row r="683" spans="1:31" hidden="1" outlineLevel="1">
      <c r="E683" s="9"/>
      <c r="F683" s="99"/>
      <c r="G683" s="48" t="str">
        <f>$G$14</f>
        <v>CUSTOMER</v>
      </c>
      <c r="H683" s="4">
        <f t="shared" ref="H683:AE683" si="983">H650+H658+H666+H674</f>
        <v>235400.43671092513</v>
      </c>
      <c r="I683" s="4">
        <f t="shared" si="983"/>
        <v>110056.55899586172</v>
      </c>
      <c r="J683" s="46">
        <f t="shared" ref="J683:K683" si="984">J650+J658+J666+J674</f>
        <v>22.208175556047092</v>
      </c>
      <c r="K683" s="46">
        <f t="shared" si="984"/>
        <v>12.638250581225735</v>
      </c>
      <c r="L683" s="4">
        <f t="shared" si="983"/>
        <v>37187.540744970473</v>
      </c>
      <c r="M683" s="4">
        <f t="shared" si="983"/>
        <v>2515.1355462939223</v>
      </c>
      <c r="N683" s="4">
        <f t="shared" si="983"/>
        <v>423.66667113425291</v>
      </c>
      <c r="O683" s="4">
        <f t="shared" si="983"/>
        <v>40126.342962398652</v>
      </c>
      <c r="P683" s="4">
        <f t="shared" si="983"/>
        <v>3031.9786621388098</v>
      </c>
      <c r="Q683" s="4">
        <f t="shared" si="983"/>
        <v>884.73816758597945</v>
      </c>
      <c r="R683" s="4">
        <f t="shared" si="983"/>
        <v>1041.9644459108433</v>
      </c>
      <c r="S683" s="4">
        <f t="shared" si="983"/>
        <v>130.24376126429328</v>
      </c>
      <c r="T683" s="4">
        <f t="shared" si="983"/>
        <v>5088.9250368999255</v>
      </c>
      <c r="U683" s="4">
        <f t="shared" si="983"/>
        <v>19.954246537534146</v>
      </c>
      <c r="V683" s="4">
        <f t="shared" si="983"/>
        <v>627.33395112727237</v>
      </c>
      <c r="W683" s="4">
        <f t="shared" si="983"/>
        <v>1751.4901172495777</v>
      </c>
      <c r="X683" s="4">
        <f t="shared" si="983"/>
        <v>520.97344996867355</v>
      </c>
      <c r="Y683" s="4">
        <f t="shared" si="983"/>
        <v>2919.7517648830581</v>
      </c>
      <c r="Z683" s="4">
        <f t="shared" si="983"/>
        <v>610.57537968564986</v>
      </c>
      <c r="AA683" s="4">
        <f t="shared" si="983"/>
        <v>11.559606357174058</v>
      </c>
      <c r="AB683" s="4">
        <f t="shared" si="983"/>
        <v>622.13498604282393</v>
      </c>
      <c r="AC683" s="4">
        <f t="shared" si="983"/>
        <v>59.578867554100526</v>
      </c>
      <c r="AD683" s="4">
        <f t="shared" si="983"/>
        <v>67476.513734245542</v>
      </c>
      <c r="AE683" s="4">
        <f t="shared" si="983"/>
        <v>9015.7839369020639</v>
      </c>
    </row>
    <row r="684" spans="1:31" s="48" customFormat="1" collapsed="1">
      <c r="A684" s="49"/>
      <c r="B684" s="97"/>
      <c r="D684" s="48" t="s">
        <v>189</v>
      </c>
      <c r="E684" s="106">
        <f>E651+E659+E667+E675</f>
        <v>48909699</v>
      </c>
      <c r="F684" s="99"/>
      <c r="G684" s="48" t="str">
        <f>$G$15</f>
        <v>TOTAL</v>
      </c>
      <c r="H684" s="53">
        <f t="shared" ref="H684:AE684" si="985">H651+H659+H667+H675</f>
        <v>48909698.999999985</v>
      </c>
      <c r="I684" s="53">
        <f t="shared" si="985"/>
        <v>21218542.117246497</v>
      </c>
      <c r="J684" s="53">
        <f t="shared" ref="J684:K684" si="986">J651+J659+J667+J675</f>
        <v>3851.2099251278405</v>
      </c>
      <c r="K684" s="53">
        <f t="shared" si="986"/>
        <v>9107.1532313331481</v>
      </c>
      <c r="L684" s="53">
        <f t="shared" si="985"/>
        <v>5683664.7652960876</v>
      </c>
      <c r="M684" s="53">
        <f t="shared" si="985"/>
        <v>80103.720303585709</v>
      </c>
      <c r="N684" s="53">
        <f t="shared" si="985"/>
        <v>10945.297919170955</v>
      </c>
      <c r="O684" s="53">
        <f t="shared" si="985"/>
        <v>5774713.7835188443</v>
      </c>
      <c r="P684" s="53">
        <f t="shared" si="985"/>
        <v>3556827.475438369</v>
      </c>
      <c r="Q684" s="53">
        <f t="shared" si="985"/>
        <v>629359.0892580467</v>
      </c>
      <c r="R684" s="53">
        <f t="shared" si="985"/>
        <v>125463.64946984562</v>
      </c>
      <c r="S684" s="53">
        <f t="shared" si="985"/>
        <v>4801.5102045281346</v>
      </c>
      <c r="T684" s="53">
        <f t="shared" si="985"/>
        <v>4316451.7243707897</v>
      </c>
      <c r="U684" s="53">
        <f t="shared" si="985"/>
        <v>180442.80107540093</v>
      </c>
      <c r="V684" s="53">
        <f t="shared" si="985"/>
        <v>2720574.333095958</v>
      </c>
      <c r="W684" s="53">
        <f t="shared" si="985"/>
        <v>11167018.738830663</v>
      </c>
      <c r="X684" s="53">
        <f t="shared" si="985"/>
        <v>2074059.7494717084</v>
      </c>
      <c r="Y684" s="53">
        <f t="shared" si="985"/>
        <v>16142095.622473732</v>
      </c>
      <c r="Z684" s="53">
        <f t="shared" si="985"/>
        <v>978283.00851042185</v>
      </c>
      <c r="AA684" s="53">
        <f t="shared" si="985"/>
        <v>19378.173152342897</v>
      </c>
      <c r="AB684" s="53">
        <f t="shared" si="985"/>
        <v>997661.18166276475</v>
      </c>
      <c r="AC684" s="53">
        <f t="shared" si="985"/>
        <v>16174.13572270722</v>
      </c>
      <c r="AD684" s="53">
        <f t="shared" si="985"/>
        <v>361461.20804247673</v>
      </c>
      <c r="AE684" s="53">
        <f t="shared" si="985"/>
        <v>69640.863805717658</v>
      </c>
    </row>
    <row r="685" spans="1:31">
      <c r="E685" s="4"/>
      <c r="F685" s="167"/>
      <c r="G685" s="7"/>
      <c r="H685" s="4"/>
      <c r="I685" s="4"/>
      <c r="J685" s="46"/>
      <c r="K685" s="46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</row>
    <row r="686" spans="1:31">
      <c r="C686" s="48" t="s">
        <v>577</v>
      </c>
      <c r="I686" s="5"/>
      <c r="J686" s="47"/>
      <c r="K686" s="47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</row>
    <row r="687" spans="1:31" hidden="1" outlineLevel="1">
      <c r="F687" s="167" t="str">
        <f>F694</f>
        <v>PROD_ENERGY</v>
      </c>
      <c r="G687" s="48" t="str">
        <f>$G$8</f>
        <v>PRODUCTION</v>
      </c>
      <c r="H687" s="4">
        <f t="shared" ref="H687:H702" si="987">SUBTOTAL(9,I687:AE687)</f>
        <v>0</v>
      </c>
      <c r="I687" s="5">
        <f t="shared" ref="I687:N687" si="988">VLOOKUP(CONCATENATE($F687," ",$G687),AllocFactorMatrix,(I$4+1),FALSE)*$E694</f>
        <v>0</v>
      </c>
      <c r="J687" s="47">
        <f t="shared" si="988"/>
        <v>0</v>
      </c>
      <c r="K687" s="47">
        <f t="shared" si="988"/>
        <v>0</v>
      </c>
      <c r="L687" s="5">
        <f t="shared" si="988"/>
        <v>0</v>
      </c>
      <c r="M687" s="5">
        <f t="shared" si="988"/>
        <v>0</v>
      </c>
      <c r="N687" s="5">
        <f t="shared" si="988"/>
        <v>0</v>
      </c>
      <c r="O687" s="5">
        <f t="shared" ref="O687:O694" si="989">SUBTOTAL(9,L687:N687)</f>
        <v>0</v>
      </c>
      <c r="P687" s="5">
        <f>VLOOKUP(CONCATENATE($F687," ",$G687),AllocFactorMatrix,(P$4+1),FALSE)*$E694</f>
        <v>0</v>
      </c>
      <c r="Q687" s="5">
        <f>VLOOKUP(CONCATENATE($F687," ",$G687),AllocFactorMatrix,(Q$4+1),FALSE)*$E694</f>
        <v>0</v>
      </c>
      <c r="R687" s="5">
        <f>VLOOKUP(CONCATENATE($F687," ",$G687),AllocFactorMatrix,(R$4+1),FALSE)*$E694</f>
        <v>0</v>
      </c>
      <c r="S687" s="5">
        <f>VLOOKUP(CONCATENATE($F687," ",$G687),AllocFactorMatrix,(S$4+1),FALSE)*$E694</f>
        <v>0</v>
      </c>
      <c r="T687" s="5">
        <f t="shared" ref="T687:T694" si="990">SUBTOTAL(9,P687:S687)</f>
        <v>0</v>
      </c>
      <c r="U687" s="5">
        <f>VLOOKUP(CONCATENATE($F687," ",$G687),AllocFactorMatrix,(U$4+1),FALSE)*$E694</f>
        <v>0</v>
      </c>
      <c r="V687" s="5">
        <f>VLOOKUP(CONCATENATE($F687," ",$G687),AllocFactorMatrix,(V$4+1),FALSE)*$E694</f>
        <v>0</v>
      </c>
      <c r="W687" s="5">
        <f>VLOOKUP(CONCATENATE($F687," ",$G687),AllocFactorMatrix,(W$4+1),FALSE)*$E694</f>
        <v>0</v>
      </c>
      <c r="X687" s="5">
        <f>VLOOKUP(CONCATENATE($F687," ",$G687),AllocFactorMatrix,(X$4+1),FALSE)*$E694</f>
        <v>0</v>
      </c>
      <c r="Y687" s="5">
        <f>SUBTOTAL(9,U687:X687)</f>
        <v>0</v>
      </c>
      <c r="Z687" s="5">
        <f>VLOOKUP(CONCATENATE($F687," ",$G687),AllocFactorMatrix,(Z$4+1),FALSE)*$E694</f>
        <v>0</v>
      </c>
      <c r="AA687" s="5">
        <f>VLOOKUP(CONCATENATE($F687," ",$G687),AllocFactorMatrix,(AA$4+1),FALSE)*$E694</f>
        <v>0</v>
      </c>
      <c r="AB687" s="5">
        <f t="shared" ref="AB687:AB694" si="991">SUBTOTAL(9,Z687:AA687)</f>
        <v>0</v>
      </c>
      <c r="AC687" s="5">
        <f>VLOOKUP(CONCATENATE($F687," ",$G687),AllocFactorMatrix,(AC$4+1),FALSE)*$E694</f>
        <v>0</v>
      </c>
      <c r="AD687" s="5">
        <f>VLOOKUP(CONCATENATE($F687," ",$G687),AllocFactorMatrix,(AD$4+1),FALSE)*$E694</f>
        <v>0</v>
      </c>
      <c r="AE687" s="5">
        <f>VLOOKUP(CONCATENATE($F687," ",$G687),AllocFactorMatrix,(AE$4+1),FALSE)*$E694</f>
        <v>0</v>
      </c>
    </row>
    <row r="688" spans="1:31" hidden="1" outlineLevel="1">
      <c r="F688" s="167" t="str">
        <f>F694</f>
        <v>PROD_ENERGY</v>
      </c>
      <c r="G688" s="48" t="str">
        <f>$G$9</f>
        <v>BULKTRAN</v>
      </c>
      <c r="H688" s="4">
        <f t="shared" si="987"/>
        <v>0</v>
      </c>
      <c r="I688" s="5">
        <f t="shared" ref="I688:N688" si="992">VLOOKUP(CONCATENATE($F688," ",$G688),AllocFactorMatrix,(I$4+1),FALSE)*$E694</f>
        <v>0</v>
      </c>
      <c r="J688" s="47">
        <f t="shared" si="992"/>
        <v>0</v>
      </c>
      <c r="K688" s="47">
        <f t="shared" si="992"/>
        <v>0</v>
      </c>
      <c r="L688" s="5">
        <f t="shared" si="992"/>
        <v>0</v>
      </c>
      <c r="M688" s="5">
        <f t="shared" si="992"/>
        <v>0</v>
      </c>
      <c r="N688" s="5">
        <f t="shared" si="992"/>
        <v>0</v>
      </c>
      <c r="O688" s="5">
        <f t="shared" si="989"/>
        <v>0</v>
      </c>
      <c r="P688" s="5">
        <f>VLOOKUP(CONCATENATE($F688," ",$G688),AllocFactorMatrix,(P$4+1),FALSE)*$E694</f>
        <v>0</v>
      </c>
      <c r="Q688" s="5">
        <f>VLOOKUP(CONCATENATE($F688," ",$G688),AllocFactorMatrix,(Q$4+1),FALSE)*$E694</f>
        <v>0</v>
      </c>
      <c r="R688" s="5">
        <f>VLOOKUP(CONCATENATE($F688," ",$G688),AllocFactorMatrix,(R$4+1),FALSE)*$E694</f>
        <v>0</v>
      </c>
      <c r="S688" s="5">
        <f>VLOOKUP(CONCATENATE($F688," ",$G688),AllocFactorMatrix,(S$4+1),FALSE)*$E694</f>
        <v>0</v>
      </c>
      <c r="T688" s="5">
        <f t="shared" si="990"/>
        <v>0</v>
      </c>
      <c r="U688" s="5">
        <f>VLOOKUP(CONCATENATE($F688," ",$G688),AllocFactorMatrix,(U$4+1),FALSE)*$E694</f>
        <v>0</v>
      </c>
      <c r="V688" s="5">
        <f>VLOOKUP(CONCATENATE($F688," ",$G688),AllocFactorMatrix,(V$4+1),FALSE)*$E694</f>
        <v>0</v>
      </c>
      <c r="W688" s="5">
        <f>VLOOKUP(CONCATENATE($F688," ",$G688),AllocFactorMatrix,(W$4+1),FALSE)*$E694</f>
        <v>0</v>
      </c>
      <c r="X688" s="5">
        <f>VLOOKUP(CONCATENATE($F688," ",$G688),AllocFactorMatrix,(X$4+1),FALSE)*$E694</f>
        <v>0</v>
      </c>
      <c r="Y688" s="5">
        <f t="shared" ref="Y688:Y694" si="993">SUBTOTAL(9,U688:X688)</f>
        <v>0</v>
      </c>
      <c r="Z688" s="5">
        <f>VLOOKUP(CONCATENATE($F688," ",$G688),AllocFactorMatrix,(Z$4+1),FALSE)*$E694</f>
        <v>0</v>
      </c>
      <c r="AA688" s="5">
        <f>VLOOKUP(CONCATENATE($F688," ",$G688),AllocFactorMatrix,(AA$4+1),FALSE)*$E694</f>
        <v>0</v>
      </c>
      <c r="AB688" s="5">
        <f t="shared" si="991"/>
        <v>0</v>
      </c>
      <c r="AC688" s="5">
        <f>VLOOKUP(CONCATENATE($F688," ",$G688),AllocFactorMatrix,(AC$4+1),FALSE)*$E694</f>
        <v>0</v>
      </c>
      <c r="AD688" s="5">
        <f>VLOOKUP(CONCATENATE($F688," ",$G688),AllocFactorMatrix,(AD$4+1),FALSE)*$E694</f>
        <v>0</v>
      </c>
      <c r="AE688" s="5">
        <f>VLOOKUP(CONCATENATE($F688," ",$G688),AllocFactorMatrix,(AE$4+1),FALSE)*$E694</f>
        <v>0</v>
      </c>
    </row>
    <row r="689" spans="4:31" hidden="1" outlineLevel="1">
      <c r="F689" s="167" t="str">
        <f>F694</f>
        <v>PROD_ENERGY</v>
      </c>
      <c r="G689" s="48" t="str">
        <f>$G$10</f>
        <v>SUBTRAN</v>
      </c>
      <c r="H689" s="4">
        <f t="shared" si="987"/>
        <v>0</v>
      </c>
      <c r="I689" s="5">
        <f t="shared" ref="I689:N689" si="994">VLOOKUP(CONCATENATE($F689," ",$G689),AllocFactorMatrix,(I$4+1),FALSE)*$E694</f>
        <v>0</v>
      </c>
      <c r="J689" s="47">
        <f t="shared" si="994"/>
        <v>0</v>
      </c>
      <c r="K689" s="47">
        <f t="shared" si="994"/>
        <v>0</v>
      </c>
      <c r="L689" s="5">
        <f t="shared" si="994"/>
        <v>0</v>
      </c>
      <c r="M689" s="5">
        <f t="shared" si="994"/>
        <v>0</v>
      </c>
      <c r="N689" s="5">
        <f t="shared" si="994"/>
        <v>0</v>
      </c>
      <c r="O689" s="5">
        <f t="shared" si="989"/>
        <v>0</v>
      </c>
      <c r="P689" s="5">
        <f>VLOOKUP(CONCATENATE($F689," ",$G689),AllocFactorMatrix,(P$4+1),FALSE)*$E694</f>
        <v>0</v>
      </c>
      <c r="Q689" s="5">
        <f>VLOOKUP(CONCATENATE($F689," ",$G689),AllocFactorMatrix,(Q$4+1),FALSE)*$E694</f>
        <v>0</v>
      </c>
      <c r="R689" s="5">
        <f>VLOOKUP(CONCATENATE($F689," ",$G689),AllocFactorMatrix,(R$4+1),FALSE)*$E694</f>
        <v>0</v>
      </c>
      <c r="S689" s="5">
        <f>VLOOKUP(CONCATENATE($F689," ",$G689),AllocFactorMatrix,(S$4+1),FALSE)*$E694</f>
        <v>0</v>
      </c>
      <c r="T689" s="5">
        <f t="shared" si="990"/>
        <v>0</v>
      </c>
      <c r="U689" s="5">
        <f>VLOOKUP(CONCATENATE($F689," ",$G689),AllocFactorMatrix,(U$4+1),FALSE)*$E694</f>
        <v>0</v>
      </c>
      <c r="V689" s="5">
        <f>VLOOKUP(CONCATENATE($F689," ",$G689),AllocFactorMatrix,(V$4+1),FALSE)*$E694</f>
        <v>0</v>
      </c>
      <c r="W689" s="5">
        <f>VLOOKUP(CONCATENATE($F689," ",$G689),AllocFactorMatrix,(W$4+1),FALSE)*$E694</f>
        <v>0</v>
      </c>
      <c r="X689" s="5">
        <f>VLOOKUP(CONCATENATE($F689," ",$G689),AllocFactorMatrix,(X$4+1),FALSE)*$E694</f>
        <v>0</v>
      </c>
      <c r="Y689" s="5">
        <f t="shared" si="993"/>
        <v>0</v>
      </c>
      <c r="Z689" s="5">
        <f>VLOOKUP(CONCATENATE($F689," ",$G689),AllocFactorMatrix,(Z$4+1),FALSE)*$E694</f>
        <v>0</v>
      </c>
      <c r="AA689" s="5">
        <f>VLOOKUP(CONCATENATE($F689," ",$G689),AllocFactorMatrix,(AA$4+1),FALSE)*$E694</f>
        <v>0</v>
      </c>
      <c r="AB689" s="5">
        <f t="shared" si="991"/>
        <v>0</v>
      </c>
      <c r="AC689" s="5">
        <f>VLOOKUP(CONCATENATE($F689," ",$G689),AllocFactorMatrix,(AC$4+1),FALSE)*$E694</f>
        <v>0</v>
      </c>
      <c r="AD689" s="5">
        <f>VLOOKUP(CONCATENATE($F689," ",$G689),AllocFactorMatrix,(AD$4+1),FALSE)*$E694</f>
        <v>0</v>
      </c>
      <c r="AE689" s="5">
        <f>VLOOKUP(CONCATENATE($F689," ",$G689),AllocFactorMatrix,(AE$4+1),FALSE)*$E694</f>
        <v>0</v>
      </c>
    </row>
    <row r="690" spans="4:31" hidden="1" outlineLevel="1">
      <c r="F690" s="167" t="str">
        <f>F694</f>
        <v>PROD_ENERGY</v>
      </c>
      <c r="G690" s="48" t="str">
        <f>$G$11</f>
        <v>DISTPRI</v>
      </c>
      <c r="H690" s="4">
        <f t="shared" si="987"/>
        <v>0</v>
      </c>
      <c r="I690" s="5">
        <f t="shared" ref="I690:N690" si="995">VLOOKUP(CONCATENATE($F690," ",$G690),AllocFactorMatrix,(I$4+1),FALSE)*$E694</f>
        <v>0</v>
      </c>
      <c r="J690" s="47">
        <f t="shared" si="995"/>
        <v>0</v>
      </c>
      <c r="K690" s="47">
        <f t="shared" si="995"/>
        <v>0</v>
      </c>
      <c r="L690" s="5">
        <f t="shared" si="995"/>
        <v>0</v>
      </c>
      <c r="M690" s="5">
        <f t="shared" si="995"/>
        <v>0</v>
      </c>
      <c r="N690" s="5">
        <f t="shared" si="995"/>
        <v>0</v>
      </c>
      <c r="O690" s="5">
        <f t="shared" si="989"/>
        <v>0</v>
      </c>
      <c r="P690" s="5">
        <f>VLOOKUP(CONCATENATE($F690," ",$G690),AllocFactorMatrix,(P$4+1),FALSE)*$E694</f>
        <v>0</v>
      </c>
      <c r="Q690" s="5">
        <f>VLOOKUP(CONCATENATE($F690," ",$G690),AllocFactorMatrix,(Q$4+1),FALSE)*$E694</f>
        <v>0</v>
      </c>
      <c r="R690" s="5">
        <f>VLOOKUP(CONCATENATE($F690," ",$G690),AllocFactorMatrix,(R$4+1),FALSE)*$E694</f>
        <v>0</v>
      </c>
      <c r="S690" s="5">
        <f>VLOOKUP(CONCATENATE($F690," ",$G690),AllocFactorMatrix,(S$4+1),FALSE)*$E694</f>
        <v>0</v>
      </c>
      <c r="T690" s="5">
        <f t="shared" si="990"/>
        <v>0</v>
      </c>
      <c r="U690" s="5">
        <f>VLOOKUP(CONCATENATE($F690," ",$G690),AllocFactorMatrix,(U$4+1),FALSE)*$E694</f>
        <v>0</v>
      </c>
      <c r="V690" s="5">
        <f>VLOOKUP(CONCATENATE($F690," ",$G690),AllocFactorMatrix,(V$4+1),FALSE)*$E694</f>
        <v>0</v>
      </c>
      <c r="W690" s="5">
        <f>VLOOKUP(CONCATENATE($F690," ",$G690),AllocFactorMatrix,(W$4+1),FALSE)*$E694</f>
        <v>0</v>
      </c>
      <c r="X690" s="5">
        <f>VLOOKUP(CONCATENATE($F690," ",$G690),AllocFactorMatrix,(X$4+1),FALSE)*$E694</f>
        <v>0</v>
      </c>
      <c r="Y690" s="5">
        <f t="shared" si="993"/>
        <v>0</v>
      </c>
      <c r="Z690" s="5">
        <f>VLOOKUP(CONCATENATE($F690," ",$G690),AllocFactorMatrix,(Z$4+1),FALSE)*$E694</f>
        <v>0</v>
      </c>
      <c r="AA690" s="5">
        <f>VLOOKUP(CONCATENATE($F690," ",$G690),AllocFactorMatrix,(AA$4+1),FALSE)*$E694</f>
        <v>0</v>
      </c>
      <c r="AB690" s="5">
        <f t="shared" si="991"/>
        <v>0</v>
      </c>
      <c r="AC690" s="5">
        <f>VLOOKUP(CONCATENATE($F690," ",$G690),AllocFactorMatrix,(AC$4+1),FALSE)*$E694</f>
        <v>0</v>
      </c>
      <c r="AD690" s="5">
        <f>VLOOKUP(CONCATENATE($F690," ",$G690),AllocFactorMatrix,(AD$4+1),FALSE)*$E694</f>
        <v>0</v>
      </c>
      <c r="AE690" s="5">
        <f>VLOOKUP(CONCATENATE($F690," ",$G690),AllocFactorMatrix,(AE$4+1),FALSE)*$E694</f>
        <v>0</v>
      </c>
    </row>
    <row r="691" spans="4:31" hidden="1" outlineLevel="1">
      <c r="F691" s="167" t="str">
        <f>F694</f>
        <v>PROD_ENERGY</v>
      </c>
      <c r="G691" s="48" t="str">
        <f>$G$12</f>
        <v>DISTSEC</v>
      </c>
      <c r="H691" s="4">
        <f t="shared" si="987"/>
        <v>0</v>
      </c>
      <c r="I691" s="5">
        <f t="shared" ref="I691:N691" si="996">VLOOKUP(CONCATENATE($F691," ",$G691),AllocFactorMatrix,(I$4+1),FALSE)*$E694</f>
        <v>0</v>
      </c>
      <c r="J691" s="47">
        <f t="shared" si="996"/>
        <v>0</v>
      </c>
      <c r="K691" s="47">
        <f t="shared" si="996"/>
        <v>0</v>
      </c>
      <c r="L691" s="5">
        <f t="shared" si="996"/>
        <v>0</v>
      </c>
      <c r="M691" s="5">
        <f t="shared" si="996"/>
        <v>0</v>
      </c>
      <c r="N691" s="5">
        <f t="shared" si="996"/>
        <v>0</v>
      </c>
      <c r="O691" s="5">
        <f t="shared" si="989"/>
        <v>0</v>
      </c>
      <c r="P691" s="5">
        <f>VLOOKUP(CONCATENATE($F691," ",$G691),AllocFactorMatrix,(P$4+1),FALSE)*$E694</f>
        <v>0</v>
      </c>
      <c r="Q691" s="5">
        <f>VLOOKUP(CONCATENATE($F691," ",$G691),AllocFactorMatrix,(Q$4+1),FALSE)*$E694</f>
        <v>0</v>
      </c>
      <c r="R691" s="5">
        <f>VLOOKUP(CONCATENATE($F691," ",$G691),AllocFactorMatrix,(R$4+1),FALSE)*$E694</f>
        <v>0</v>
      </c>
      <c r="S691" s="5">
        <f>VLOOKUP(CONCATENATE($F691," ",$G691),AllocFactorMatrix,(S$4+1),FALSE)*$E694</f>
        <v>0</v>
      </c>
      <c r="T691" s="5">
        <f t="shared" si="990"/>
        <v>0</v>
      </c>
      <c r="U691" s="5">
        <f>VLOOKUP(CONCATENATE($F691," ",$G691),AllocFactorMatrix,(U$4+1),FALSE)*$E694</f>
        <v>0</v>
      </c>
      <c r="V691" s="5">
        <f>VLOOKUP(CONCATENATE($F691," ",$G691),AllocFactorMatrix,(V$4+1),FALSE)*$E694</f>
        <v>0</v>
      </c>
      <c r="W691" s="5">
        <f>VLOOKUP(CONCATENATE($F691," ",$G691),AllocFactorMatrix,(W$4+1),FALSE)*$E694</f>
        <v>0</v>
      </c>
      <c r="X691" s="5">
        <f>VLOOKUP(CONCATENATE($F691," ",$G691),AllocFactorMatrix,(X$4+1),FALSE)*$E694</f>
        <v>0</v>
      </c>
      <c r="Y691" s="5">
        <f t="shared" si="993"/>
        <v>0</v>
      </c>
      <c r="Z691" s="5">
        <f>VLOOKUP(CONCATENATE($F691," ",$G691),AllocFactorMatrix,(Z$4+1),FALSE)*$E694</f>
        <v>0</v>
      </c>
      <c r="AA691" s="5">
        <f>VLOOKUP(CONCATENATE($F691," ",$G691),AllocFactorMatrix,(AA$4+1),FALSE)*$E694</f>
        <v>0</v>
      </c>
      <c r="AB691" s="5">
        <f t="shared" si="991"/>
        <v>0</v>
      </c>
      <c r="AC691" s="5">
        <f>VLOOKUP(CONCATENATE($F691," ",$G691),AllocFactorMatrix,(AC$4+1),FALSE)*$E694</f>
        <v>0</v>
      </c>
      <c r="AD691" s="5">
        <f>VLOOKUP(CONCATENATE($F691," ",$G691),AllocFactorMatrix,(AD$4+1),FALSE)*$E694</f>
        <v>0</v>
      </c>
      <c r="AE691" s="5">
        <f>VLOOKUP(CONCATENATE($F691," ",$G691),AllocFactorMatrix,(AE$4+1),FALSE)*$E694</f>
        <v>0</v>
      </c>
    </row>
    <row r="692" spans="4:31" hidden="1" outlineLevel="1">
      <c r="F692" s="167" t="str">
        <f>F694</f>
        <v>PROD_ENERGY</v>
      </c>
      <c r="G692" s="48" t="str">
        <f>$G$13</f>
        <v>ENERGY</v>
      </c>
      <c r="H692" s="4">
        <f t="shared" si="987"/>
        <v>-1699123.9999999995</v>
      </c>
      <c r="I692" s="5">
        <f t="shared" ref="I692:N692" si="997">VLOOKUP(CONCATENATE($F692," ",$G692),AllocFactorMatrix,(I$4+1),FALSE)*$E694</f>
        <v>-664737.41276913323</v>
      </c>
      <c r="J692" s="47">
        <f t="shared" si="997"/>
        <v>-106.37617271343525</v>
      </c>
      <c r="K692" s="47">
        <f t="shared" si="997"/>
        <v>-306.72511679777398</v>
      </c>
      <c r="L692" s="5">
        <f t="shared" si="997"/>
        <v>-191679.54857371261</v>
      </c>
      <c r="M692" s="5">
        <f t="shared" si="997"/>
        <v>-2673.3593281324829</v>
      </c>
      <c r="N692" s="5">
        <f t="shared" si="997"/>
        <v>-373.73336837055666</v>
      </c>
      <c r="O692" s="5">
        <f t="shared" si="989"/>
        <v>-194726.64127021565</v>
      </c>
      <c r="P692" s="5">
        <f>VLOOKUP(CONCATENATE($F692," ",$G692),AllocFactorMatrix,(P$4+1),FALSE)*$E694</f>
        <v>-124267.30558810019</v>
      </c>
      <c r="Q692" s="5">
        <f>VLOOKUP(CONCATENATE($F692," ",$G692),AllocFactorMatrix,(Q$4+1),FALSE)*$E694</f>
        <v>-22193.940958277868</v>
      </c>
      <c r="R692" s="5">
        <f>VLOOKUP(CONCATENATE($F692," ",$G692),AllocFactorMatrix,(R$4+1),FALSE)*$E694</f>
        <v>-4519.4991554230328</v>
      </c>
      <c r="S692" s="5">
        <f>VLOOKUP(CONCATENATE($F692," ",$G692),AllocFactorMatrix,(S$4+1),FALSE)*$E694</f>
        <v>-170.70301263494346</v>
      </c>
      <c r="T692" s="5">
        <f t="shared" si="990"/>
        <v>-151151.44871443603</v>
      </c>
      <c r="U692" s="5">
        <f>VLOOKUP(CONCATENATE($F692," ",$G692),AllocFactorMatrix,(U$4+1),FALSE)*$E694</f>
        <v>-6517.3479578460338</v>
      </c>
      <c r="V692" s="5">
        <f>VLOOKUP(CONCATENATE($F692," ",$G692),AllocFactorMatrix,(V$4+1),FALSE)*$E694</f>
        <v>-103040.51038778934</v>
      </c>
      <c r="W692" s="5">
        <f>VLOOKUP(CONCATENATE($F692," ",$G692),AllocFactorMatrix,(W$4+1),FALSE)*$E694</f>
        <v>-443160.46478494193</v>
      </c>
      <c r="X692" s="5">
        <f>VLOOKUP(CONCATENATE($F692," ",$G692),AllocFactorMatrix,(X$4+1),FALSE)*$E694</f>
        <v>-83363.112122338236</v>
      </c>
      <c r="Y692" s="5">
        <f t="shared" si="993"/>
        <v>-636081.4352529156</v>
      </c>
      <c r="Z692" s="5">
        <f>VLOOKUP(CONCATENATE($F692," ",$G692),AllocFactorMatrix,(Z$4+1),FALSE)*$E694</f>
        <v>-34184.652584077106</v>
      </c>
      <c r="AA692" s="5">
        <f>VLOOKUP(CONCATENATE($F692," ",$G692),AllocFactorMatrix,(AA$4+1),FALSE)*$E694</f>
        <v>-685.90823505352023</v>
      </c>
      <c r="AB692" s="5">
        <f t="shared" si="991"/>
        <v>-34870.560819130624</v>
      </c>
      <c r="AC692" s="5">
        <f>VLOOKUP(CONCATENATE($F692," ",$G692),AllocFactorMatrix,(AC$4+1),FALSE)*$E694</f>
        <v>-611.83308695362325</v>
      </c>
      <c r="AD692" s="5">
        <f>VLOOKUP(CONCATENATE($F692," ",$G692),AllocFactorMatrix,(AD$4+1),FALSE)*$E694</f>
        <v>-13704.851606655386</v>
      </c>
      <c r="AE692" s="5">
        <f>VLOOKUP(CONCATENATE($F692," ",$G692),AllocFactorMatrix,(AE$4+1),FALSE)*$E694</f>
        <v>-2826.7151910480916</v>
      </c>
    </row>
    <row r="693" spans="4:31" hidden="1" outlineLevel="1">
      <c r="F693" s="167" t="str">
        <f>F694</f>
        <v>PROD_ENERGY</v>
      </c>
      <c r="G693" s="48" t="str">
        <f>$G$14</f>
        <v>CUSTOMER</v>
      </c>
      <c r="H693" s="4">
        <f t="shared" si="987"/>
        <v>0</v>
      </c>
      <c r="I693" s="5">
        <f t="shared" ref="I693:N693" si="998">VLOOKUP(CONCATENATE($F693," ",$G693),AllocFactorMatrix,(I$4+1),FALSE)*$E694</f>
        <v>0</v>
      </c>
      <c r="J693" s="47">
        <f t="shared" si="998"/>
        <v>0</v>
      </c>
      <c r="K693" s="47">
        <f t="shared" si="998"/>
        <v>0</v>
      </c>
      <c r="L693" s="5">
        <f t="shared" si="998"/>
        <v>0</v>
      </c>
      <c r="M693" s="5">
        <f t="shared" si="998"/>
        <v>0</v>
      </c>
      <c r="N693" s="5">
        <f t="shared" si="998"/>
        <v>0</v>
      </c>
      <c r="O693" s="5">
        <f t="shared" si="989"/>
        <v>0</v>
      </c>
      <c r="P693" s="5">
        <f>VLOOKUP(CONCATENATE($F693," ",$G693),AllocFactorMatrix,(P$4+1),FALSE)*$E694</f>
        <v>0</v>
      </c>
      <c r="Q693" s="5">
        <f>VLOOKUP(CONCATENATE($F693," ",$G693),AllocFactorMatrix,(Q$4+1),FALSE)*$E694</f>
        <v>0</v>
      </c>
      <c r="R693" s="5">
        <f>VLOOKUP(CONCATENATE($F693," ",$G693),AllocFactorMatrix,(R$4+1),FALSE)*$E694</f>
        <v>0</v>
      </c>
      <c r="S693" s="5">
        <f>VLOOKUP(CONCATENATE($F693," ",$G693),AllocFactorMatrix,(S$4+1),FALSE)*$E694</f>
        <v>0</v>
      </c>
      <c r="T693" s="5">
        <f t="shared" si="990"/>
        <v>0</v>
      </c>
      <c r="U693" s="5">
        <f>VLOOKUP(CONCATENATE($F693," ",$G693),AllocFactorMatrix,(U$4+1),FALSE)*$E694</f>
        <v>0</v>
      </c>
      <c r="V693" s="5">
        <f>VLOOKUP(CONCATENATE($F693," ",$G693),AllocFactorMatrix,(V$4+1),FALSE)*$E694</f>
        <v>0</v>
      </c>
      <c r="W693" s="5">
        <f>VLOOKUP(CONCATENATE($F693," ",$G693),AllocFactorMatrix,(W$4+1),FALSE)*$E694</f>
        <v>0</v>
      </c>
      <c r="X693" s="5">
        <f>VLOOKUP(CONCATENATE($F693," ",$G693),AllocFactorMatrix,(X$4+1),FALSE)*$E694</f>
        <v>0</v>
      </c>
      <c r="Y693" s="5">
        <f t="shared" si="993"/>
        <v>0</v>
      </c>
      <c r="Z693" s="5">
        <f>VLOOKUP(CONCATENATE($F693," ",$G693),AllocFactorMatrix,(Z$4+1),FALSE)*$E694</f>
        <v>0</v>
      </c>
      <c r="AA693" s="5">
        <f>VLOOKUP(CONCATENATE($F693," ",$G693),AllocFactorMatrix,(AA$4+1),FALSE)*$E694</f>
        <v>0</v>
      </c>
      <c r="AB693" s="5">
        <f t="shared" si="991"/>
        <v>0</v>
      </c>
      <c r="AC693" s="5">
        <f>VLOOKUP(CONCATENATE($F693," ",$G693),AllocFactorMatrix,(AC$4+1),FALSE)*$E694</f>
        <v>0</v>
      </c>
      <c r="AD693" s="5">
        <f>VLOOKUP(CONCATENATE($F693," ",$G693),AllocFactorMatrix,(AD$4+1),FALSE)*$E694</f>
        <v>0</v>
      </c>
      <c r="AE693" s="5">
        <f>VLOOKUP(CONCATENATE($F693," ",$G693),AllocFactorMatrix,(AE$4+1),FALSE)*$E694</f>
        <v>0</v>
      </c>
    </row>
    <row r="694" spans="4:31" collapsed="1">
      <c r="D694" s="96" t="str">
        <f>D200</f>
        <v>Adj 4 - Remove FGD from Base Rates (Mitchell)</v>
      </c>
      <c r="E694" s="36">
        <v>-1699124</v>
      </c>
      <c r="F694" s="88" t="s">
        <v>29</v>
      </c>
      <c r="G694" s="48" t="str">
        <f>$G$15</f>
        <v>TOTAL</v>
      </c>
      <c r="H694" s="4">
        <f t="shared" si="987"/>
        <v>-1699123.9999999995</v>
      </c>
      <c r="I694" s="5">
        <f t="shared" ref="I694:N694" si="999">VLOOKUP(CONCATENATE($F694," ",$G694),AllocFactorMatrix,(I$4+1),FALSE)*$E694</f>
        <v>-664737.41276913323</v>
      </c>
      <c r="J694" s="47">
        <f t="shared" si="999"/>
        <v>-106.37617271343525</v>
      </c>
      <c r="K694" s="47">
        <f t="shared" si="999"/>
        <v>-306.72511679777398</v>
      </c>
      <c r="L694" s="5">
        <f t="shared" si="999"/>
        <v>-191679.54857371261</v>
      </c>
      <c r="M694" s="5">
        <f t="shared" si="999"/>
        <v>-2673.3593281324829</v>
      </c>
      <c r="N694" s="5">
        <f t="shared" si="999"/>
        <v>-373.73336837055666</v>
      </c>
      <c r="O694" s="5">
        <f t="shared" si="989"/>
        <v>-194726.64127021565</v>
      </c>
      <c r="P694" s="5">
        <f>VLOOKUP(CONCATENATE($F694," ",$G694),AllocFactorMatrix,(P$4+1),FALSE)*$E694</f>
        <v>-124267.30558810019</v>
      </c>
      <c r="Q694" s="5">
        <f>VLOOKUP(CONCATENATE($F694," ",$G694),AllocFactorMatrix,(Q$4+1),FALSE)*$E694</f>
        <v>-22193.940958277868</v>
      </c>
      <c r="R694" s="5">
        <f>VLOOKUP(CONCATENATE($F694," ",$G694),AllocFactorMatrix,(R$4+1),FALSE)*$E694</f>
        <v>-4519.4991554230328</v>
      </c>
      <c r="S694" s="5">
        <f>VLOOKUP(CONCATENATE($F694," ",$G694),AllocFactorMatrix,(S$4+1),FALSE)*$E694</f>
        <v>-170.70301263494346</v>
      </c>
      <c r="T694" s="5">
        <f t="shared" si="990"/>
        <v>-151151.44871443603</v>
      </c>
      <c r="U694" s="5">
        <f>VLOOKUP(CONCATENATE($F694," ",$G694),AllocFactorMatrix,(U$4+1),FALSE)*$E694</f>
        <v>-6517.3479578460338</v>
      </c>
      <c r="V694" s="5">
        <f>VLOOKUP(CONCATENATE($F694," ",$G694),AllocFactorMatrix,(V$4+1),FALSE)*$E694</f>
        <v>-103040.51038778934</v>
      </c>
      <c r="W694" s="5">
        <f>VLOOKUP(CONCATENATE($F694," ",$G694),AllocFactorMatrix,(W$4+1),FALSE)*$E694</f>
        <v>-443160.46478494193</v>
      </c>
      <c r="X694" s="5">
        <f>VLOOKUP(CONCATENATE($F694," ",$G694),AllocFactorMatrix,(X$4+1),FALSE)*$E694</f>
        <v>-83363.112122338236</v>
      </c>
      <c r="Y694" s="5">
        <f t="shared" si="993"/>
        <v>-636081.4352529156</v>
      </c>
      <c r="Z694" s="5">
        <f>VLOOKUP(CONCATENATE($F694," ",$G694),AllocFactorMatrix,(Z$4+1),FALSE)*$E694</f>
        <v>-34184.652584077106</v>
      </c>
      <c r="AA694" s="5">
        <f>VLOOKUP(CONCATENATE($F694," ",$G694),AllocFactorMatrix,(AA$4+1),FALSE)*$E694</f>
        <v>-685.90823505352023</v>
      </c>
      <c r="AB694" s="5">
        <f t="shared" si="991"/>
        <v>-34870.560819130624</v>
      </c>
      <c r="AC694" s="5">
        <f>VLOOKUP(CONCATENATE($F694," ",$G694),AllocFactorMatrix,(AC$4+1),FALSE)*$E694</f>
        <v>-611.83308695362325</v>
      </c>
      <c r="AD694" s="5">
        <f>VLOOKUP(CONCATENATE($F694," ",$G694),AllocFactorMatrix,(AD$4+1),FALSE)*$E694</f>
        <v>-13704.851606655386</v>
      </c>
      <c r="AE694" s="5">
        <f>VLOOKUP(CONCATENATE($F694," ",$G694),AllocFactorMatrix,(AE$4+1),FALSE)*$E694</f>
        <v>-2826.7151910480916</v>
      </c>
    </row>
    <row r="695" spans="4:31" hidden="1" outlineLevel="1">
      <c r="F695" s="167" t="str">
        <f>F702</f>
        <v>PROD_ENERGY</v>
      </c>
      <c r="G695" s="48" t="str">
        <f>$G$8</f>
        <v>PRODUCTION</v>
      </c>
      <c r="H695" s="4">
        <f t="shared" si="987"/>
        <v>0</v>
      </c>
      <c r="I695" s="5">
        <f t="shared" ref="I695:N695" si="1000">VLOOKUP(CONCATENATE($F695," ",$G695),AllocFactorMatrix,(I$4+1),FALSE)*$E702</f>
        <v>0</v>
      </c>
      <c r="J695" s="47">
        <f t="shared" si="1000"/>
        <v>0</v>
      </c>
      <c r="K695" s="47">
        <f t="shared" si="1000"/>
        <v>0</v>
      </c>
      <c r="L695" s="5">
        <f t="shared" si="1000"/>
        <v>0</v>
      </c>
      <c r="M695" s="5">
        <f t="shared" si="1000"/>
        <v>0</v>
      </c>
      <c r="N695" s="5">
        <f t="shared" si="1000"/>
        <v>0</v>
      </c>
      <c r="O695" s="5">
        <f t="shared" ref="O695:O702" si="1001">SUBTOTAL(9,L695:N695)</f>
        <v>0</v>
      </c>
      <c r="P695" s="5">
        <f>VLOOKUP(CONCATENATE($F695," ",$G695),AllocFactorMatrix,(P$4+1),FALSE)*$E702</f>
        <v>0</v>
      </c>
      <c r="Q695" s="5">
        <f>VLOOKUP(CONCATENATE($F695," ",$G695),AllocFactorMatrix,(Q$4+1),FALSE)*$E702</f>
        <v>0</v>
      </c>
      <c r="R695" s="5">
        <f>VLOOKUP(CONCATENATE($F695," ",$G695),AllocFactorMatrix,(R$4+1),FALSE)*$E702</f>
        <v>0</v>
      </c>
      <c r="S695" s="5">
        <f>VLOOKUP(CONCATENATE($F695," ",$G695),AllocFactorMatrix,(S$4+1),FALSE)*$E702</f>
        <v>0</v>
      </c>
      <c r="T695" s="5">
        <f t="shared" ref="T695:T702" si="1002">SUBTOTAL(9,P695:S695)</f>
        <v>0</v>
      </c>
      <c r="U695" s="5">
        <f>VLOOKUP(CONCATENATE($F695," ",$G695),AllocFactorMatrix,(U$4+1),FALSE)*$E702</f>
        <v>0</v>
      </c>
      <c r="V695" s="5">
        <f>VLOOKUP(CONCATENATE($F695," ",$G695),AllocFactorMatrix,(V$4+1),FALSE)*$E702</f>
        <v>0</v>
      </c>
      <c r="W695" s="5">
        <f>VLOOKUP(CONCATENATE($F695," ",$G695),AllocFactorMatrix,(W$4+1),FALSE)*$E702</f>
        <v>0</v>
      </c>
      <c r="X695" s="5">
        <f>VLOOKUP(CONCATENATE($F695," ",$G695),AllocFactorMatrix,(X$4+1),FALSE)*$E702</f>
        <v>0</v>
      </c>
      <c r="Y695" s="5">
        <f>SUBTOTAL(9,U695:X695)</f>
        <v>0</v>
      </c>
      <c r="Z695" s="5">
        <f>VLOOKUP(CONCATENATE($F695," ",$G695),AllocFactorMatrix,(Z$4+1),FALSE)*$E702</f>
        <v>0</v>
      </c>
      <c r="AA695" s="5">
        <f>VLOOKUP(CONCATENATE($F695," ",$G695),AllocFactorMatrix,(AA$4+1),FALSE)*$E702</f>
        <v>0</v>
      </c>
      <c r="AB695" s="5">
        <f t="shared" ref="AB695:AB702" si="1003">SUBTOTAL(9,Z695:AA695)</f>
        <v>0</v>
      </c>
      <c r="AC695" s="5">
        <f>VLOOKUP(CONCATENATE($F695," ",$G695),AllocFactorMatrix,(AC$4+1),FALSE)*$E702</f>
        <v>0</v>
      </c>
      <c r="AD695" s="5">
        <f>VLOOKUP(CONCATENATE($F695," ",$G695),AllocFactorMatrix,(AD$4+1),FALSE)*$E702</f>
        <v>0</v>
      </c>
      <c r="AE695" s="5">
        <f>VLOOKUP(CONCATENATE($F695," ",$G695),AllocFactorMatrix,(AE$4+1),FALSE)*$E702</f>
        <v>0</v>
      </c>
    </row>
    <row r="696" spans="4:31" hidden="1" outlineLevel="1">
      <c r="F696" s="167" t="str">
        <f>F702</f>
        <v>PROD_ENERGY</v>
      </c>
      <c r="G696" s="48" t="str">
        <f>$G$9</f>
        <v>BULKTRAN</v>
      </c>
      <c r="H696" s="4">
        <f t="shared" si="987"/>
        <v>0</v>
      </c>
      <c r="I696" s="5">
        <f t="shared" ref="I696:N696" si="1004">VLOOKUP(CONCATENATE($F696," ",$G696),AllocFactorMatrix,(I$4+1),FALSE)*$E702</f>
        <v>0</v>
      </c>
      <c r="J696" s="47">
        <f t="shared" si="1004"/>
        <v>0</v>
      </c>
      <c r="K696" s="47">
        <f t="shared" si="1004"/>
        <v>0</v>
      </c>
      <c r="L696" s="5">
        <f t="shared" si="1004"/>
        <v>0</v>
      </c>
      <c r="M696" s="5">
        <f t="shared" si="1004"/>
        <v>0</v>
      </c>
      <c r="N696" s="5">
        <f t="shared" si="1004"/>
        <v>0</v>
      </c>
      <c r="O696" s="5">
        <f t="shared" si="1001"/>
        <v>0</v>
      </c>
      <c r="P696" s="5">
        <f>VLOOKUP(CONCATENATE($F696," ",$G696),AllocFactorMatrix,(P$4+1),FALSE)*$E702</f>
        <v>0</v>
      </c>
      <c r="Q696" s="5">
        <f>VLOOKUP(CONCATENATE($F696," ",$G696),AllocFactorMatrix,(Q$4+1),FALSE)*$E702</f>
        <v>0</v>
      </c>
      <c r="R696" s="5">
        <f>VLOOKUP(CONCATENATE($F696," ",$G696),AllocFactorMatrix,(R$4+1),FALSE)*$E702</f>
        <v>0</v>
      </c>
      <c r="S696" s="5">
        <f>VLOOKUP(CONCATENATE($F696," ",$G696),AllocFactorMatrix,(S$4+1),FALSE)*$E702</f>
        <v>0</v>
      </c>
      <c r="T696" s="5">
        <f t="shared" si="1002"/>
        <v>0</v>
      </c>
      <c r="U696" s="5">
        <f>VLOOKUP(CONCATENATE($F696," ",$G696),AllocFactorMatrix,(U$4+1),FALSE)*$E702</f>
        <v>0</v>
      </c>
      <c r="V696" s="5">
        <f>VLOOKUP(CONCATENATE($F696," ",$G696),AllocFactorMatrix,(V$4+1),FALSE)*$E702</f>
        <v>0</v>
      </c>
      <c r="W696" s="5">
        <f>VLOOKUP(CONCATENATE($F696," ",$G696),AllocFactorMatrix,(W$4+1),FALSE)*$E702</f>
        <v>0</v>
      </c>
      <c r="X696" s="5">
        <f>VLOOKUP(CONCATENATE($F696," ",$G696),AllocFactorMatrix,(X$4+1),FALSE)*$E702</f>
        <v>0</v>
      </c>
      <c r="Y696" s="5">
        <f t="shared" ref="Y696:Y702" si="1005">SUBTOTAL(9,U696:X696)</f>
        <v>0</v>
      </c>
      <c r="Z696" s="5">
        <f>VLOOKUP(CONCATENATE($F696," ",$G696),AllocFactorMatrix,(Z$4+1),FALSE)*$E702</f>
        <v>0</v>
      </c>
      <c r="AA696" s="5">
        <f>VLOOKUP(CONCATENATE($F696," ",$G696),AllocFactorMatrix,(AA$4+1),FALSE)*$E702</f>
        <v>0</v>
      </c>
      <c r="AB696" s="5">
        <f t="shared" si="1003"/>
        <v>0</v>
      </c>
      <c r="AC696" s="5">
        <f>VLOOKUP(CONCATENATE($F696," ",$G696),AllocFactorMatrix,(AC$4+1),FALSE)*$E702</f>
        <v>0</v>
      </c>
      <c r="AD696" s="5">
        <f>VLOOKUP(CONCATENATE($F696," ",$G696),AllocFactorMatrix,(AD$4+1),FALSE)*$E702</f>
        <v>0</v>
      </c>
      <c r="AE696" s="5">
        <f>VLOOKUP(CONCATENATE($F696," ",$G696),AllocFactorMatrix,(AE$4+1),FALSE)*$E702</f>
        <v>0</v>
      </c>
    </row>
    <row r="697" spans="4:31" hidden="1" outlineLevel="1">
      <c r="F697" s="167" t="str">
        <f>F702</f>
        <v>PROD_ENERGY</v>
      </c>
      <c r="G697" s="48" t="str">
        <f>$G$10</f>
        <v>SUBTRAN</v>
      </c>
      <c r="H697" s="4">
        <f t="shared" si="987"/>
        <v>0</v>
      </c>
      <c r="I697" s="5">
        <f t="shared" ref="I697:N697" si="1006">VLOOKUP(CONCATENATE($F697," ",$G697),AllocFactorMatrix,(I$4+1),FALSE)*$E702</f>
        <v>0</v>
      </c>
      <c r="J697" s="47">
        <f t="shared" si="1006"/>
        <v>0</v>
      </c>
      <c r="K697" s="47">
        <f t="shared" si="1006"/>
        <v>0</v>
      </c>
      <c r="L697" s="5">
        <f t="shared" si="1006"/>
        <v>0</v>
      </c>
      <c r="M697" s="5">
        <f t="shared" si="1006"/>
        <v>0</v>
      </c>
      <c r="N697" s="5">
        <f t="shared" si="1006"/>
        <v>0</v>
      </c>
      <c r="O697" s="5">
        <f t="shared" si="1001"/>
        <v>0</v>
      </c>
      <c r="P697" s="5">
        <f>VLOOKUP(CONCATENATE($F697," ",$G697),AllocFactorMatrix,(P$4+1),FALSE)*$E702</f>
        <v>0</v>
      </c>
      <c r="Q697" s="5">
        <f>VLOOKUP(CONCATENATE($F697," ",$G697),AllocFactorMatrix,(Q$4+1),FALSE)*$E702</f>
        <v>0</v>
      </c>
      <c r="R697" s="5">
        <f>VLOOKUP(CONCATENATE($F697," ",$G697),AllocFactorMatrix,(R$4+1),FALSE)*$E702</f>
        <v>0</v>
      </c>
      <c r="S697" s="5">
        <f>VLOOKUP(CONCATENATE($F697," ",$G697),AllocFactorMatrix,(S$4+1),FALSE)*$E702</f>
        <v>0</v>
      </c>
      <c r="T697" s="5">
        <f t="shared" si="1002"/>
        <v>0</v>
      </c>
      <c r="U697" s="5">
        <f>VLOOKUP(CONCATENATE($F697," ",$G697),AllocFactorMatrix,(U$4+1),FALSE)*$E702</f>
        <v>0</v>
      </c>
      <c r="V697" s="5">
        <f>VLOOKUP(CONCATENATE($F697," ",$G697),AllocFactorMatrix,(V$4+1),FALSE)*$E702</f>
        <v>0</v>
      </c>
      <c r="W697" s="5">
        <f>VLOOKUP(CONCATENATE($F697," ",$G697),AllocFactorMatrix,(W$4+1),FALSE)*$E702</f>
        <v>0</v>
      </c>
      <c r="X697" s="5">
        <f>VLOOKUP(CONCATENATE($F697," ",$G697),AllocFactorMatrix,(X$4+1),FALSE)*$E702</f>
        <v>0</v>
      </c>
      <c r="Y697" s="5">
        <f t="shared" si="1005"/>
        <v>0</v>
      </c>
      <c r="Z697" s="5">
        <f>VLOOKUP(CONCATENATE($F697," ",$G697),AllocFactorMatrix,(Z$4+1),FALSE)*$E702</f>
        <v>0</v>
      </c>
      <c r="AA697" s="5">
        <f>VLOOKUP(CONCATENATE($F697," ",$G697),AllocFactorMatrix,(AA$4+1),FALSE)*$E702</f>
        <v>0</v>
      </c>
      <c r="AB697" s="5">
        <f t="shared" si="1003"/>
        <v>0</v>
      </c>
      <c r="AC697" s="5">
        <f>VLOOKUP(CONCATENATE($F697," ",$G697),AllocFactorMatrix,(AC$4+1),FALSE)*$E702</f>
        <v>0</v>
      </c>
      <c r="AD697" s="5">
        <f>VLOOKUP(CONCATENATE($F697," ",$G697),AllocFactorMatrix,(AD$4+1),FALSE)*$E702</f>
        <v>0</v>
      </c>
      <c r="AE697" s="5">
        <f>VLOOKUP(CONCATENATE($F697," ",$G697),AllocFactorMatrix,(AE$4+1),FALSE)*$E702</f>
        <v>0</v>
      </c>
    </row>
    <row r="698" spans="4:31" hidden="1" outlineLevel="1">
      <c r="F698" s="167" t="str">
        <f>F702</f>
        <v>PROD_ENERGY</v>
      </c>
      <c r="G698" s="48" t="str">
        <f>$G$11</f>
        <v>DISTPRI</v>
      </c>
      <c r="H698" s="4">
        <f t="shared" si="987"/>
        <v>0</v>
      </c>
      <c r="I698" s="5">
        <f t="shared" ref="I698:N698" si="1007">VLOOKUP(CONCATENATE($F698," ",$G698),AllocFactorMatrix,(I$4+1),FALSE)*$E702</f>
        <v>0</v>
      </c>
      <c r="J698" s="47">
        <f t="shared" si="1007"/>
        <v>0</v>
      </c>
      <c r="K698" s="47">
        <f t="shared" si="1007"/>
        <v>0</v>
      </c>
      <c r="L698" s="5">
        <f t="shared" si="1007"/>
        <v>0</v>
      </c>
      <c r="M698" s="5">
        <f t="shared" si="1007"/>
        <v>0</v>
      </c>
      <c r="N698" s="5">
        <f t="shared" si="1007"/>
        <v>0</v>
      </c>
      <c r="O698" s="5">
        <f t="shared" si="1001"/>
        <v>0</v>
      </c>
      <c r="P698" s="5">
        <f>VLOOKUP(CONCATENATE($F698," ",$G698),AllocFactorMatrix,(P$4+1),FALSE)*$E702</f>
        <v>0</v>
      </c>
      <c r="Q698" s="5">
        <f>VLOOKUP(CONCATENATE($F698," ",$G698),AllocFactorMatrix,(Q$4+1),FALSE)*$E702</f>
        <v>0</v>
      </c>
      <c r="R698" s="5">
        <f>VLOOKUP(CONCATENATE($F698," ",$G698),AllocFactorMatrix,(R$4+1),FALSE)*$E702</f>
        <v>0</v>
      </c>
      <c r="S698" s="5">
        <f>VLOOKUP(CONCATENATE($F698," ",$G698),AllocFactorMatrix,(S$4+1),FALSE)*$E702</f>
        <v>0</v>
      </c>
      <c r="T698" s="5">
        <f t="shared" si="1002"/>
        <v>0</v>
      </c>
      <c r="U698" s="5">
        <f>VLOOKUP(CONCATENATE($F698," ",$G698),AllocFactorMatrix,(U$4+1),FALSE)*$E702</f>
        <v>0</v>
      </c>
      <c r="V698" s="5">
        <f>VLOOKUP(CONCATENATE($F698," ",$G698),AllocFactorMatrix,(V$4+1),FALSE)*$E702</f>
        <v>0</v>
      </c>
      <c r="W698" s="5">
        <f>VLOOKUP(CONCATENATE($F698," ",$G698),AllocFactorMatrix,(W$4+1),FALSE)*$E702</f>
        <v>0</v>
      </c>
      <c r="X698" s="5">
        <f>VLOOKUP(CONCATENATE($F698," ",$G698),AllocFactorMatrix,(X$4+1),FALSE)*$E702</f>
        <v>0</v>
      </c>
      <c r="Y698" s="5">
        <f t="shared" si="1005"/>
        <v>0</v>
      </c>
      <c r="Z698" s="5">
        <f>VLOOKUP(CONCATENATE($F698," ",$G698),AllocFactorMatrix,(Z$4+1),FALSE)*$E702</f>
        <v>0</v>
      </c>
      <c r="AA698" s="5">
        <f>VLOOKUP(CONCATENATE($F698," ",$G698),AllocFactorMatrix,(AA$4+1),FALSE)*$E702</f>
        <v>0</v>
      </c>
      <c r="AB698" s="5">
        <f t="shared" si="1003"/>
        <v>0</v>
      </c>
      <c r="AC698" s="5">
        <f>VLOOKUP(CONCATENATE($F698," ",$G698),AllocFactorMatrix,(AC$4+1),FALSE)*$E702</f>
        <v>0</v>
      </c>
      <c r="AD698" s="5">
        <f>VLOOKUP(CONCATENATE($F698," ",$G698),AllocFactorMatrix,(AD$4+1),FALSE)*$E702</f>
        <v>0</v>
      </c>
      <c r="AE698" s="5">
        <f>VLOOKUP(CONCATENATE($F698," ",$G698),AllocFactorMatrix,(AE$4+1),FALSE)*$E702</f>
        <v>0</v>
      </c>
    </row>
    <row r="699" spans="4:31" hidden="1" outlineLevel="1">
      <c r="F699" s="167" t="str">
        <f>F702</f>
        <v>PROD_ENERGY</v>
      </c>
      <c r="G699" s="48" t="str">
        <f>$G$12</f>
        <v>DISTSEC</v>
      </c>
      <c r="H699" s="4">
        <f t="shared" si="987"/>
        <v>0</v>
      </c>
      <c r="I699" s="5">
        <f t="shared" ref="I699:N699" si="1008">VLOOKUP(CONCATENATE($F699," ",$G699),AllocFactorMatrix,(I$4+1),FALSE)*$E702</f>
        <v>0</v>
      </c>
      <c r="J699" s="47">
        <f t="shared" si="1008"/>
        <v>0</v>
      </c>
      <c r="K699" s="47">
        <f t="shared" si="1008"/>
        <v>0</v>
      </c>
      <c r="L699" s="5">
        <f t="shared" si="1008"/>
        <v>0</v>
      </c>
      <c r="M699" s="5">
        <f t="shared" si="1008"/>
        <v>0</v>
      </c>
      <c r="N699" s="5">
        <f t="shared" si="1008"/>
        <v>0</v>
      </c>
      <c r="O699" s="5">
        <f t="shared" si="1001"/>
        <v>0</v>
      </c>
      <c r="P699" s="5">
        <f>VLOOKUP(CONCATENATE($F699," ",$G699),AllocFactorMatrix,(P$4+1),FALSE)*$E702</f>
        <v>0</v>
      </c>
      <c r="Q699" s="5">
        <f>VLOOKUP(CONCATENATE($F699," ",$G699),AllocFactorMatrix,(Q$4+1),FALSE)*$E702</f>
        <v>0</v>
      </c>
      <c r="R699" s="5">
        <f>VLOOKUP(CONCATENATE($F699," ",$G699),AllocFactorMatrix,(R$4+1),FALSE)*$E702</f>
        <v>0</v>
      </c>
      <c r="S699" s="5">
        <f>VLOOKUP(CONCATENATE($F699," ",$G699),AllocFactorMatrix,(S$4+1),FALSE)*$E702</f>
        <v>0</v>
      </c>
      <c r="T699" s="5">
        <f t="shared" si="1002"/>
        <v>0</v>
      </c>
      <c r="U699" s="5">
        <f>VLOOKUP(CONCATENATE($F699," ",$G699),AllocFactorMatrix,(U$4+1),FALSE)*$E702</f>
        <v>0</v>
      </c>
      <c r="V699" s="5">
        <f>VLOOKUP(CONCATENATE($F699," ",$G699),AllocFactorMatrix,(V$4+1),FALSE)*$E702</f>
        <v>0</v>
      </c>
      <c r="W699" s="5">
        <f>VLOOKUP(CONCATENATE($F699," ",$G699),AllocFactorMatrix,(W$4+1),FALSE)*$E702</f>
        <v>0</v>
      </c>
      <c r="X699" s="5">
        <f>VLOOKUP(CONCATENATE($F699," ",$G699),AllocFactorMatrix,(X$4+1),FALSE)*$E702</f>
        <v>0</v>
      </c>
      <c r="Y699" s="5">
        <f t="shared" si="1005"/>
        <v>0</v>
      </c>
      <c r="Z699" s="5">
        <f>VLOOKUP(CONCATENATE($F699," ",$G699),AllocFactorMatrix,(Z$4+1),FALSE)*$E702</f>
        <v>0</v>
      </c>
      <c r="AA699" s="5">
        <f>VLOOKUP(CONCATENATE($F699," ",$G699),AllocFactorMatrix,(AA$4+1),FALSE)*$E702</f>
        <v>0</v>
      </c>
      <c r="AB699" s="5">
        <f t="shared" si="1003"/>
        <v>0</v>
      </c>
      <c r="AC699" s="5">
        <f>VLOOKUP(CONCATENATE($F699," ",$G699),AllocFactorMatrix,(AC$4+1),FALSE)*$E702</f>
        <v>0</v>
      </c>
      <c r="AD699" s="5">
        <f>VLOOKUP(CONCATENATE($F699," ",$G699),AllocFactorMatrix,(AD$4+1),FALSE)*$E702</f>
        <v>0</v>
      </c>
      <c r="AE699" s="5">
        <f>VLOOKUP(CONCATENATE($F699," ",$G699),AllocFactorMatrix,(AE$4+1),FALSE)*$E702</f>
        <v>0</v>
      </c>
    </row>
    <row r="700" spans="4:31" hidden="1" outlineLevel="1">
      <c r="F700" s="167" t="str">
        <f>F702</f>
        <v>PROD_ENERGY</v>
      </c>
      <c r="G700" s="48" t="str">
        <f>$G$13</f>
        <v>ENERGY</v>
      </c>
      <c r="H700" s="4">
        <f t="shared" si="987"/>
        <v>-12888096.999999996</v>
      </c>
      <c r="I700" s="5">
        <f t="shared" ref="I700:N700" si="1009">VLOOKUP(CONCATENATE($F700," ",$G700),AllocFactorMatrix,(I$4+1),FALSE)*$E702</f>
        <v>-5042127.7407049919</v>
      </c>
      <c r="J700" s="47">
        <f t="shared" si="1009"/>
        <v>-806.87838699206577</v>
      </c>
      <c r="K700" s="47">
        <f t="shared" si="1009"/>
        <v>-2326.5535991640636</v>
      </c>
      <c r="L700" s="5">
        <f t="shared" si="1009"/>
        <v>-1453916.6152289179</v>
      </c>
      <c r="M700" s="5">
        <f t="shared" si="1009"/>
        <v>-20277.810411027251</v>
      </c>
      <c r="N700" s="5">
        <f t="shared" si="1009"/>
        <v>-2834.8207097872</v>
      </c>
      <c r="O700" s="5">
        <f t="shared" si="1001"/>
        <v>-1477029.2463497324</v>
      </c>
      <c r="P700" s="5">
        <f>VLOOKUP(CONCATENATE($F700," ",$G700),AllocFactorMatrix,(P$4+1),FALSE)*$E702</f>
        <v>-942585.17232884548</v>
      </c>
      <c r="Q700" s="5">
        <f>VLOOKUP(CONCATENATE($F700," ",$G700),AllocFactorMatrix,(Q$4+1),FALSE)*$E702</f>
        <v>-168344.19611668019</v>
      </c>
      <c r="R700" s="5">
        <f>VLOOKUP(CONCATENATE($F700," ",$G700),AllocFactorMatrix,(R$4+1),FALSE)*$E702</f>
        <v>-34281.043353227971</v>
      </c>
      <c r="S700" s="5">
        <f>VLOOKUP(CONCATENATE($F700," ",$G700),AllocFactorMatrix,(S$4+1),FALSE)*$E702</f>
        <v>-1294.806609188839</v>
      </c>
      <c r="T700" s="5">
        <f t="shared" si="1002"/>
        <v>-1146505.2184079424</v>
      </c>
      <c r="U700" s="5">
        <f>VLOOKUP(CONCATENATE($F700," ",$G700),AllocFactorMatrix,(U$4+1),FALSE)*$E702</f>
        <v>-49435.010430946531</v>
      </c>
      <c r="V700" s="5">
        <f>VLOOKUP(CONCATENATE($F700," ",$G700),AllocFactorMatrix,(V$4+1),FALSE)*$E702</f>
        <v>-781576.91422599927</v>
      </c>
      <c r="W700" s="5">
        <f>VLOOKUP(CONCATENATE($F700," ",$G700),AllocFactorMatrix,(W$4+1),FALSE)*$E702</f>
        <v>-3361435.1022723569</v>
      </c>
      <c r="X700" s="5">
        <f>VLOOKUP(CONCATENATE($F700," ",$G700),AllocFactorMatrix,(X$4+1),FALSE)*$E702</f>
        <v>-632321.05205657217</v>
      </c>
      <c r="Y700" s="5">
        <f t="shared" si="1005"/>
        <v>-4824768.0789858745</v>
      </c>
      <c r="Z700" s="5">
        <f>VLOOKUP(CONCATENATE($F700," ",$G700),AllocFactorMatrix,(Z$4+1),FALSE)*$E702</f>
        <v>-259295.44778067194</v>
      </c>
      <c r="AA700" s="5">
        <f>VLOOKUP(CONCATENATE($F700," ",$G700),AllocFactorMatrix,(AA$4+1),FALSE)*$E702</f>
        <v>-5202.7114362863267</v>
      </c>
      <c r="AB700" s="5">
        <f t="shared" si="1003"/>
        <v>-264498.15921695827</v>
      </c>
      <c r="AC700" s="5">
        <f>VLOOKUP(CONCATENATE($F700," ",$G700),AllocFactorMatrix,(AC$4+1),FALSE)*$E702</f>
        <v>-4640.840911238809</v>
      </c>
      <c r="AD700" s="5">
        <f>VLOOKUP(CONCATENATE($F700," ",$G700),AllocFactorMatrix,(AD$4+1),FALSE)*$E702</f>
        <v>-103953.24701268446</v>
      </c>
      <c r="AE700" s="5">
        <f>VLOOKUP(CONCATENATE($F700," ",$G700),AllocFactorMatrix,(AE$4+1),FALSE)*$E702</f>
        <v>-21441.036424417132</v>
      </c>
    </row>
    <row r="701" spans="4:31" hidden="1" outlineLevel="1">
      <c r="F701" s="167" t="str">
        <f>F702</f>
        <v>PROD_ENERGY</v>
      </c>
      <c r="G701" s="48" t="str">
        <f>$G$14</f>
        <v>CUSTOMER</v>
      </c>
      <c r="H701" s="4">
        <f t="shared" si="987"/>
        <v>0</v>
      </c>
      <c r="I701" s="5">
        <f t="shared" ref="I701:N701" si="1010">VLOOKUP(CONCATENATE($F701," ",$G701),AllocFactorMatrix,(I$4+1),FALSE)*$E702</f>
        <v>0</v>
      </c>
      <c r="J701" s="47">
        <f t="shared" si="1010"/>
        <v>0</v>
      </c>
      <c r="K701" s="47">
        <f t="shared" si="1010"/>
        <v>0</v>
      </c>
      <c r="L701" s="5">
        <f t="shared" si="1010"/>
        <v>0</v>
      </c>
      <c r="M701" s="5">
        <f t="shared" si="1010"/>
        <v>0</v>
      </c>
      <c r="N701" s="5">
        <f t="shared" si="1010"/>
        <v>0</v>
      </c>
      <c r="O701" s="5">
        <f t="shared" si="1001"/>
        <v>0</v>
      </c>
      <c r="P701" s="5">
        <f>VLOOKUP(CONCATENATE($F701," ",$G701),AllocFactorMatrix,(P$4+1),FALSE)*$E702</f>
        <v>0</v>
      </c>
      <c r="Q701" s="5">
        <f>VLOOKUP(CONCATENATE($F701," ",$G701),AllocFactorMatrix,(Q$4+1),FALSE)*$E702</f>
        <v>0</v>
      </c>
      <c r="R701" s="5">
        <f>VLOOKUP(CONCATENATE($F701," ",$G701),AllocFactorMatrix,(R$4+1),FALSE)*$E702</f>
        <v>0</v>
      </c>
      <c r="S701" s="5">
        <f>VLOOKUP(CONCATENATE($F701," ",$G701),AllocFactorMatrix,(S$4+1),FALSE)*$E702</f>
        <v>0</v>
      </c>
      <c r="T701" s="5">
        <f t="shared" si="1002"/>
        <v>0</v>
      </c>
      <c r="U701" s="5">
        <f>VLOOKUP(CONCATENATE($F701," ",$G701),AllocFactorMatrix,(U$4+1),FALSE)*$E702</f>
        <v>0</v>
      </c>
      <c r="V701" s="5">
        <f>VLOOKUP(CONCATENATE($F701," ",$G701),AllocFactorMatrix,(V$4+1),FALSE)*$E702</f>
        <v>0</v>
      </c>
      <c r="W701" s="5">
        <f>VLOOKUP(CONCATENATE($F701," ",$G701),AllocFactorMatrix,(W$4+1),FALSE)*$E702</f>
        <v>0</v>
      </c>
      <c r="X701" s="5">
        <f>VLOOKUP(CONCATENATE($F701," ",$G701),AllocFactorMatrix,(X$4+1),FALSE)*$E702</f>
        <v>0</v>
      </c>
      <c r="Y701" s="5">
        <f t="shared" si="1005"/>
        <v>0</v>
      </c>
      <c r="Z701" s="5">
        <f>VLOOKUP(CONCATENATE($F701," ",$G701),AllocFactorMatrix,(Z$4+1),FALSE)*$E702</f>
        <v>0</v>
      </c>
      <c r="AA701" s="5">
        <f>VLOOKUP(CONCATENATE($F701," ",$G701),AllocFactorMatrix,(AA$4+1),FALSE)*$E702</f>
        <v>0</v>
      </c>
      <c r="AB701" s="5">
        <f t="shared" si="1003"/>
        <v>0</v>
      </c>
      <c r="AC701" s="5">
        <f>VLOOKUP(CONCATENATE($F701," ",$G701),AllocFactorMatrix,(AC$4+1),FALSE)*$E702</f>
        <v>0</v>
      </c>
      <c r="AD701" s="5">
        <f>VLOOKUP(CONCATENATE($F701," ",$G701),AllocFactorMatrix,(AD$4+1),FALSE)*$E702</f>
        <v>0</v>
      </c>
      <c r="AE701" s="5">
        <f>VLOOKUP(CONCATENATE($F701," ",$G701),AllocFactorMatrix,(AE$4+1),FALSE)*$E702</f>
        <v>0</v>
      </c>
    </row>
    <row r="702" spans="4:31" collapsed="1">
      <c r="D702" s="96" t="s">
        <v>609</v>
      </c>
      <c r="E702" s="54">
        <v>-12888097</v>
      </c>
      <c r="F702" s="88" t="s">
        <v>29</v>
      </c>
      <c r="G702" s="48" t="str">
        <f>$G$15</f>
        <v>TOTAL</v>
      </c>
      <c r="H702" s="4">
        <f t="shared" si="987"/>
        <v>-12888096.999999996</v>
      </c>
      <c r="I702" s="5">
        <f t="shared" ref="I702:N702" si="1011">VLOOKUP(CONCATENATE($F702," ",$G702),AllocFactorMatrix,(I$4+1),FALSE)*$E702</f>
        <v>-5042127.7407049919</v>
      </c>
      <c r="J702" s="47">
        <f t="shared" si="1011"/>
        <v>-806.87838699206577</v>
      </c>
      <c r="K702" s="47">
        <f t="shared" si="1011"/>
        <v>-2326.5535991640636</v>
      </c>
      <c r="L702" s="5">
        <f t="shared" si="1011"/>
        <v>-1453916.6152289179</v>
      </c>
      <c r="M702" s="5">
        <f t="shared" si="1011"/>
        <v>-20277.810411027251</v>
      </c>
      <c r="N702" s="5">
        <f t="shared" si="1011"/>
        <v>-2834.8207097872</v>
      </c>
      <c r="O702" s="5">
        <f t="shared" si="1001"/>
        <v>-1477029.2463497324</v>
      </c>
      <c r="P702" s="5">
        <f>VLOOKUP(CONCATENATE($F702," ",$G702),AllocFactorMatrix,(P$4+1),FALSE)*$E702</f>
        <v>-942585.17232884548</v>
      </c>
      <c r="Q702" s="5">
        <f>VLOOKUP(CONCATENATE($F702," ",$G702),AllocFactorMatrix,(Q$4+1),FALSE)*$E702</f>
        <v>-168344.19611668019</v>
      </c>
      <c r="R702" s="5">
        <f>VLOOKUP(CONCATENATE($F702," ",$G702),AllocFactorMatrix,(R$4+1),FALSE)*$E702</f>
        <v>-34281.043353227971</v>
      </c>
      <c r="S702" s="5">
        <f>VLOOKUP(CONCATENATE($F702," ",$G702),AllocFactorMatrix,(S$4+1),FALSE)*$E702</f>
        <v>-1294.806609188839</v>
      </c>
      <c r="T702" s="5">
        <f t="shared" si="1002"/>
        <v>-1146505.2184079424</v>
      </c>
      <c r="U702" s="5">
        <f>VLOOKUP(CONCATENATE($F702," ",$G702),AllocFactorMatrix,(U$4+1),FALSE)*$E702</f>
        <v>-49435.010430946531</v>
      </c>
      <c r="V702" s="5">
        <f>VLOOKUP(CONCATENATE($F702," ",$G702),AllocFactorMatrix,(V$4+1),FALSE)*$E702</f>
        <v>-781576.91422599927</v>
      </c>
      <c r="W702" s="5">
        <f>VLOOKUP(CONCATENATE($F702," ",$G702),AllocFactorMatrix,(W$4+1),FALSE)*$E702</f>
        <v>-3361435.1022723569</v>
      </c>
      <c r="X702" s="5">
        <f>VLOOKUP(CONCATENATE($F702," ",$G702),AllocFactorMatrix,(X$4+1),FALSE)*$E702</f>
        <v>-632321.05205657217</v>
      </c>
      <c r="Y702" s="5">
        <f t="shared" si="1005"/>
        <v>-4824768.0789858745</v>
      </c>
      <c r="Z702" s="5">
        <f>VLOOKUP(CONCATENATE($F702," ",$G702),AllocFactorMatrix,(Z$4+1),FALSE)*$E702</f>
        <v>-259295.44778067194</v>
      </c>
      <c r="AA702" s="5">
        <f>VLOOKUP(CONCATENATE($F702," ",$G702),AllocFactorMatrix,(AA$4+1),FALSE)*$E702</f>
        <v>-5202.7114362863267</v>
      </c>
      <c r="AB702" s="5">
        <f t="shared" si="1003"/>
        <v>-264498.15921695827</v>
      </c>
      <c r="AC702" s="5">
        <f>VLOOKUP(CONCATENATE($F702," ",$G702),AllocFactorMatrix,(AC$4+1),FALSE)*$E702</f>
        <v>-4640.840911238809</v>
      </c>
      <c r="AD702" s="5">
        <f>VLOOKUP(CONCATENATE($F702," ",$G702),AllocFactorMatrix,(AD$4+1),FALSE)*$E702</f>
        <v>-103953.24701268446</v>
      </c>
      <c r="AE702" s="5">
        <f>VLOOKUP(CONCATENATE($F702," ",$G702),AllocFactorMatrix,(AE$4+1),FALSE)*$E702</f>
        <v>-21441.036424417132</v>
      </c>
    </row>
    <row r="703" spans="4:31" hidden="1" outlineLevel="1">
      <c r="F703" s="167"/>
      <c r="G703" s="48" t="str">
        <f>$G$8</f>
        <v>PRODUCTION</v>
      </c>
      <c r="H703" s="9">
        <f t="shared" ref="H703:AE703" si="1012">H695+H687</f>
        <v>0</v>
      </c>
      <c r="I703" s="9">
        <f t="shared" si="1012"/>
        <v>0</v>
      </c>
      <c r="J703" s="51">
        <f t="shared" ref="J703:K703" si="1013">J695+J687</f>
        <v>0</v>
      </c>
      <c r="K703" s="51">
        <f t="shared" si="1013"/>
        <v>0</v>
      </c>
      <c r="L703" s="9">
        <f t="shared" si="1012"/>
        <v>0</v>
      </c>
      <c r="M703" s="9">
        <f t="shared" si="1012"/>
        <v>0</v>
      </c>
      <c r="N703" s="9">
        <f t="shared" si="1012"/>
        <v>0</v>
      </c>
      <c r="O703" s="9">
        <f t="shared" si="1012"/>
        <v>0</v>
      </c>
      <c r="P703" s="9">
        <f t="shared" si="1012"/>
        <v>0</v>
      </c>
      <c r="Q703" s="9">
        <f t="shared" si="1012"/>
        <v>0</v>
      </c>
      <c r="R703" s="9">
        <f t="shared" si="1012"/>
        <v>0</v>
      </c>
      <c r="S703" s="9">
        <f t="shared" si="1012"/>
        <v>0</v>
      </c>
      <c r="T703" s="9">
        <f t="shared" si="1012"/>
        <v>0</v>
      </c>
      <c r="U703" s="9">
        <f t="shared" si="1012"/>
        <v>0</v>
      </c>
      <c r="V703" s="9">
        <f t="shared" si="1012"/>
        <v>0</v>
      </c>
      <c r="W703" s="9">
        <f t="shared" si="1012"/>
        <v>0</v>
      </c>
      <c r="X703" s="9">
        <f t="shared" si="1012"/>
        <v>0</v>
      </c>
      <c r="Y703" s="9">
        <f t="shared" si="1012"/>
        <v>0</v>
      </c>
      <c r="Z703" s="9">
        <f t="shared" si="1012"/>
        <v>0</v>
      </c>
      <c r="AA703" s="9">
        <f t="shared" si="1012"/>
        <v>0</v>
      </c>
      <c r="AB703" s="9">
        <f t="shared" si="1012"/>
        <v>0</v>
      </c>
      <c r="AC703" s="9">
        <f t="shared" si="1012"/>
        <v>0</v>
      </c>
      <c r="AD703" s="9">
        <f t="shared" si="1012"/>
        <v>0</v>
      </c>
      <c r="AE703" s="9">
        <f t="shared" si="1012"/>
        <v>0</v>
      </c>
    </row>
    <row r="704" spans="4:31" hidden="1" outlineLevel="1">
      <c r="F704" s="167"/>
      <c r="G704" s="48" t="str">
        <f>$G$9</f>
        <v>BULKTRAN</v>
      </c>
      <c r="H704" s="9">
        <f t="shared" ref="H704:AE704" si="1014">H696+H688</f>
        <v>0</v>
      </c>
      <c r="I704" s="9">
        <f t="shared" si="1014"/>
        <v>0</v>
      </c>
      <c r="J704" s="51">
        <f t="shared" ref="J704:K704" si="1015">J696+J688</f>
        <v>0</v>
      </c>
      <c r="K704" s="51">
        <f t="shared" si="1015"/>
        <v>0</v>
      </c>
      <c r="L704" s="9">
        <f t="shared" si="1014"/>
        <v>0</v>
      </c>
      <c r="M704" s="9">
        <f t="shared" si="1014"/>
        <v>0</v>
      </c>
      <c r="N704" s="9">
        <f t="shared" si="1014"/>
        <v>0</v>
      </c>
      <c r="O704" s="9">
        <f t="shared" si="1014"/>
        <v>0</v>
      </c>
      <c r="P704" s="9">
        <f t="shared" si="1014"/>
        <v>0</v>
      </c>
      <c r="Q704" s="9">
        <f t="shared" si="1014"/>
        <v>0</v>
      </c>
      <c r="R704" s="9">
        <f t="shared" si="1014"/>
        <v>0</v>
      </c>
      <c r="S704" s="9">
        <f t="shared" si="1014"/>
        <v>0</v>
      </c>
      <c r="T704" s="9">
        <f t="shared" si="1014"/>
        <v>0</v>
      </c>
      <c r="U704" s="9">
        <f t="shared" si="1014"/>
        <v>0</v>
      </c>
      <c r="V704" s="9">
        <f t="shared" si="1014"/>
        <v>0</v>
      </c>
      <c r="W704" s="9">
        <f t="shared" si="1014"/>
        <v>0</v>
      </c>
      <c r="X704" s="9">
        <f t="shared" si="1014"/>
        <v>0</v>
      </c>
      <c r="Y704" s="9">
        <f t="shared" si="1014"/>
        <v>0</v>
      </c>
      <c r="Z704" s="9">
        <f t="shared" si="1014"/>
        <v>0</v>
      </c>
      <c r="AA704" s="9">
        <f t="shared" si="1014"/>
        <v>0</v>
      </c>
      <c r="AB704" s="9">
        <f t="shared" si="1014"/>
        <v>0</v>
      </c>
      <c r="AC704" s="9">
        <f t="shared" si="1014"/>
        <v>0</v>
      </c>
      <c r="AD704" s="9">
        <f t="shared" si="1014"/>
        <v>0</v>
      </c>
      <c r="AE704" s="9">
        <f t="shared" si="1014"/>
        <v>0</v>
      </c>
    </row>
    <row r="705" spans="1:31" hidden="1" outlineLevel="1">
      <c r="F705" s="167"/>
      <c r="G705" s="48" t="str">
        <f>$G$10</f>
        <v>SUBTRAN</v>
      </c>
      <c r="H705" s="9">
        <f t="shared" ref="H705:AE705" si="1016">H697+H689</f>
        <v>0</v>
      </c>
      <c r="I705" s="9">
        <f t="shared" si="1016"/>
        <v>0</v>
      </c>
      <c r="J705" s="51">
        <f t="shared" ref="J705:K705" si="1017">J697+J689</f>
        <v>0</v>
      </c>
      <c r="K705" s="51">
        <f t="shared" si="1017"/>
        <v>0</v>
      </c>
      <c r="L705" s="9">
        <f t="shared" si="1016"/>
        <v>0</v>
      </c>
      <c r="M705" s="9">
        <f t="shared" si="1016"/>
        <v>0</v>
      </c>
      <c r="N705" s="9">
        <f t="shared" si="1016"/>
        <v>0</v>
      </c>
      <c r="O705" s="9">
        <f t="shared" si="1016"/>
        <v>0</v>
      </c>
      <c r="P705" s="9">
        <f t="shared" si="1016"/>
        <v>0</v>
      </c>
      <c r="Q705" s="9">
        <f t="shared" si="1016"/>
        <v>0</v>
      </c>
      <c r="R705" s="9">
        <f t="shared" si="1016"/>
        <v>0</v>
      </c>
      <c r="S705" s="9">
        <f t="shared" si="1016"/>
        <v>0</v>
      </c>
      <c r="T705" s="9">
        <f t="shared" si="1016"/>
        <v>0</v>
      </c>
      <c r="U705" s="9">
        <f t="shared" si="1016"/>
        <v>0</v>
      </c>
      <c r="V705" s="9">
        <f t="shared" si="1016"/>
        <v>0</v>
      </c>
      <c r="W705" s="9">
        <f t="shared" si="1016"/>
        <v>0</v>
      </c>
      <c r="X705" s="9">
        <f t="shared" si="1016"/>
        <v>0</v>
      </c>
      <c r="Y705" s="9">
        <f t="shared" si="1016"/>
        <v>0</v>
      </c>
      <c r="Z705" s="9">
        <f t="shared" si="1016"/>
        <v>0</v>
      </c>
      <c r="AA705" s="9">
        <f t="shared" si="1016"/>
        <v>0</v>
      </c>
      <c r="AB705" s="9">
        <f t="shared" si="1016"/>
        <v>0</v>
      </c>
      <c r="AC705" s="9">
        <f t="shared" si="1016"/>
        <v>0</v>
      </c>
      <c r="AD705" s="9">
        <f t="shared" si="1016"/>
        <v>0</v>
      </c>
      <c r="AE705" s="9">
        <f t="shared" si="1016"/>
        <v>0</v>
      </c>
    </row>
    <row r="706" spans="1:31" hidden="1" outlineLevel="1">
      <c r="F706" s="167"/>
      <c r="G706" s="48" t="str">
        <f>$G$11</f>
        <v>DISTPRI</v>
      </c>
      <c r="H706" s="9">
        <f t="shared" ref="H706:AE706" si="1018">H698+H690</f>
        <v>0</v>
      </c>
      <c r="I706" s="9">
        <f t="shared" si="1018"/>
        <v>0</v>
      </c>
      <c r="J706" s="51">
        <f t="shared" ref="J706:K706" si="1019">J698+J690</f>
        <v>0</v>
      </c>
      <c r="K706" s="51">
        <f t="shared" si="1019"/>
        <v>0</v>
      </c>
      <c r="L706" s="9">
        <f t="shared" si="1018"/>
        <v>0</v>
      </c>
      <c r="M706" s="9">
        <f t="shared" si="1018"/>
        <v>0</v>
      </c>
      <c r="N706" s="9">
        <f t="shared" si="1018"/>
        <v>0</v>
      </c>
      <c r="O706" s="9">
        <f t="shared" si="1018"/>
        <v>0</v>
      </c>
      <c r="P706" s="9">
        <f t="shared" si="1018"/>
        <v>0</v>
      </c>
      <c r="Q706" s="9">
        <f t="shared" si="1018"/>
        <v>0</v>
      </c>
      <c r="R706" s="9">
        <f t="shared" si="1018"/>
        <v>0</v>
      </c>
      <c r="S706" s="9">
        <f t="shared" si="1018"/>
        <v>0</v>
      </c>
      <c r="T706" s="9">
        <f t="shared" si="1018"/>
        <v>0</v>
      </c>
      <c r="U706" s="9">
        <f t="shared" si="1018"/>
        <v>0</v>
      </c>
      <c r="V706" s="9">
        <f t="shared" si="1018"/>
        <v>0</v>
      </c>
      <c r="W706" s="9">
        <f t="shared" si="1018"/>
        <v>0</v>
      </c>
      <c r="X706" s="9">
        <f t="shared" si="1018"/>
        <v>0</v>
      </c>
      <c r="Y706" s="9">
        <f t="shared" si="1018"/>
        <v>0</v>
      </c>
      <c r="Z706" s="9">
        <f t="shared" si="1018"/>
        <v>0</v>
      </c>
      <c r="AA706" s="9">
        <f t="shared" si="1018"/>
        <v>0</v>
      </c>
      <c r="AB706" s="9">
        <f t="shared" si="1018"/>
        <v>0</v>
      </c>
      <c r="AC706" s="9">
        <f t="shared" si="1018"/>
        <v>0</v>
      </c>
      <c r="AD706" s="9">
        <f t="shared" si="1018"/>
        <v>0</v>
      </c>
      <c r="AE706" s="9">
        <f t="shared" si="1018"/>
        <v>0</v>
      </c>
    </row>
    <row r="707" spans="1:31" hidden="1" outlineLevel="1">
      <c r="F707" s="167"/>
      <c r="G707" s="48" t="str">
        <f>$G$12</f>
        <v>DISTSEC</v>
      </c>
      <c r="H707" s="9">
        <f t="shared" ref="H707:AE707" si="1020">H699+H691</f>
        <v>0</v>
      </c>
      <c r="I707" s="9">
        <f t="shared" si="1020"/>
        <v>0</v>
      </c>
      <c r="J707" s="51">
        <f t="shared" ref="J707:K707" si="1021">J699+J691</f>
        <v>0</v>
      </c>
      <c r="K707" s="51">
        <f t="shared" si="1021"/>
        <v>0</v>
      </c>
      <c r="L707" s="9">
        <f t="shared" si="1020"/>
        <v>0</v>
      </c>
      <c r="M707" s="9">
        <f t="shared" si="1020"/>
        <v>0</v>
      </c>
      <c r="N707" s="9">
        <f t="shared" si="1020"/>
        <v>0</v>
      </c>
      <c r="O707" s="9">
        <f t="shared" si="1020"/>
        <v>0</v>
      </c>
      <c r="P707" s="9">
        <f t="shared" si="1020"/>
        <v>0</v>
      </c>
      <c r="Q707" s="9">
        <f t="shared" si="1020"/>
        <v>0</v>
      </c>
      <c r="R707" s="9">
        <f t="shared" si="1020"/>
        <v>0</v>
      </c>
      <c r="S707" s="9">
        <f t="shared" si="1020"/>
        <v>0</v>
      </c>
      <c r="T707" s="9">
        <f t="shared" si="1020"/>
        <v>0</v>
      </c>
      <c r="U707" s="9">
        <f t="shared" si="1020"/>
        <v>0</v>
      </c>
      <c r="V707" s="9">
        <f t="shared" si="1020"/>
        <v>0</v>
      </c>
      <c r="W707" s="9">
        <f t="shared" si="1020"/>
        <v>0</v>
      </c>
      <c r="X707" s="9">
        <f t="shared" si="1020"/>
        <v>0</v>
      </c>
      <c r="Y707" s="9">
        <f t="shared" si="1020"/>
        <v>0</v>
      </c>
      <c r="Z707" s="9">
        <f t="shared" si="1020"/>
        <v>0</v>
      </c>
      <c r="AA707" s="9">
        <f t="shared" si="1020"/>
        <v>0</v>
      </c>
      <c r="AB707" s="9">
        <f t="shared" si="1020"/>
        <v>0</v>
      </c>
      <c r="AC707" s="9">
        <f t="shared" si="1020"/>
        <v>0</v>
      </c>
      <c r="AD707" s="9">
        <f t="shared" si="1020"/>
        <v>0</v>
      </c>
      <c r="AE707" s="9">
        <f t="shared" si="1020"/>
        <v>0</v>
      </c>
    </row>
    <row r="708" spans="1:31" hidden="1" outlineLevel="1">
      <c r="F708" s="167"/>
      <c r="G708" s="48" t="str">
        <f>$G$13</f>
        <v>ENERGY</v>
      </c>
      <c r="H708" s="9">
        <f t="shared" ref="H708:AE708" si="1022">H700+H692</f>
        <v>-14587220.999999996</v>
      </c>
      <c r="I708" s="9">
        <f t="shared" si="1022"/>
        <v>-5706865.1534741251</v>
      </c>
      <c r="J708" s="51">
        <f t="shared" ref="J708:K708" si="1023">J700+J692</f>
        <v>-913.25455970550104</v>
      </c>
      <c r="K708" s="51">
        <f t="shared" si="1023"/>
        <v>-2633.2787159618374</v>
      </c>
      <c r="L708" s="9">
        <f t="shared" si="1022"/>
        <v>-1645596.1638026305</v>
      </c>
      <c r="M708" s="9">
        <f t="shared" si="1022"/>
        <v>-22951.169739159734</v>
      </c>
      <c r="N708" s="9">
        <f t="shared" si="1022"/>
        <v>-3208.5540781577565</v>
      </c>
      <c r="O708" s="9">
        <f t="shared" si="1022"/>
        <v>-1671755.887619948</v>
      </c>
      <c r="P708" s="9">
        <f t="shared" si="1022"/>
        <v>-1066852.4779169457</v>
      </c>
      <c r="Q708" s="9">
        <f t="shared" si="1022"/>
        <v>-190538.13707495807</v>
      </c>
      <c r="R708" s="9">
        <f t="shared" si="1022"/>
        <v>-38800.542508651008</v>
      </c>
      <c r="S708" s="9">
        <f t="shared" si="1022"/>
        <v>-1465.5096218237825</v>
      </c>
      <c r="T708" s="9">
        <f t="shared" si="1022"/>
        <v>-1297656.6671223785</v>
      </c>
      <c r="U708" s="9">
        <f t="shared" si="1022"/>
        <v>-55952.358388792563</v>
      </c>
      <c r="V708" s="9">
        <f t="shared" si="1022"/>
        <v>-884617.42461378861</v>
      </c>
      <c r="W708" s="9">
        <f t="shared" si="1022"/>
        <v>-3804595.567057299</v>
      </c>
      <c r="X708" s="9">
        <f t="shared" si="1022"/>
        <v>-715684.16417891043</v>
      </c>
      <c r="Y708" s="9">
        <f t="shared" si="1022"/>
        <v>-5460849.5142387897</v>
      </c>
      <c r="Z708" s="9">
        <f t="shared" si="1022"/>
        <v>-293480.10036474903</v>
      </c>
      <c r="AA708" s="9">
        <f t="shared" si="1022"/>
        <v>-5888.6196713398467</v>
      </c>
      <c r="AB708" s="9">
        <f t="shared" si="1022"/>
        <v>-299368.7200360889</v>
      </c>
      <c r="AC708" s="9">
        <f t="shared" si="1022"/>
        <v>-5252.673998192432</v>
      </c>
      <c r="AD708" s="9">
        <f t="shared" si="1022"/>
        <v>-117658.09861933984</v>
      </c>
      <c r="AE708" s="9">
        <f t="shared" si="1022"/>
        <v>-24267.751615465226</v>
      </c>
    </row>
    <row r="709" spans="1:31" hidden="1" outlineLevel="1">
      <c r="F709" s="167"/>
      <c r="G709" s="48" t="str">
        <f>$G$14</f>
        <v>CUSTOMER</v>
      </c>
      <c r="H709" s="9">
        <f t="shared" ref="H709:AE709" si="1024">H701+H693</f>
        <v>0</v>
      </c>
      <c r="I709" s="9">
        <f t="shared" si="1024"/>
        <v>0</v>
      </c>
      <c r="J709" s="51">
        <f t="shared" ref="J709:K709" si="1025">J701+J693</f>
        <v>0</v>
      </c>
      <c r="K709" s="51">
        <f t="shared" si="1025"/>
        <v>0</v>
      </c>
      <c r="L709" s="9">
        <f t="shared" si="1024"/>
        <v>0</v>
      </c>
      <c r="M709" s="9">
        <f t="shared" si="1024"/>
        <v>0</v>
      </c>
      <c r="N709" s="9">
        <f t="shared" si="1024"/>
        <v>0</v>
      </c>
      <c r="O709" s="9">
        <f t="shared" si="1024"/>
        <v>0</v>
      </c>
      <c r="P709" s="9">
        <f t="shared" si="1024"/>
        <v>0</v>
      </c>
      <c r="Q709" s="9">
        <f t="shared" si="1024"/>
        <v>0</v>
      </c>
      <c r="R709" s="9">
        <f t="shared" si="1024"/>
        <v>0</v>
      </c>
      <c r="S709" s="9">
        <f t="shared" si="1024"/>
        <v>0</v>
      </c>
      <c r="T709" s="9">
        <f t="shared" si="1024"/>
        <v>0</v>
      </c>
      <c r="U709" s="9">
        <f t="shared" si="1024"/>
        <v>0</v>
      </c>
      <c r="V709" s="9">
        <f t="shared" si="1024"/>
        <v>0</v>
      </c>
      <c r="W709" s="9">
        <f t="shared" si="1024"/>
        <v>0</v>
      </c>
      <c r="X709" s="9">
        <f t="shared" si="1024"/>
        <v>0</v>
      </c>
      <c r="Y709" s="9">
        <f t="shared" si="1024"/>
        <v>0</v>
      </c>
      <c r="Z709" s="9">
        <f t="shared" si="1024"/>
        <v>0</v>
      </c>
      <c r="AA709" s="9">
        <f t="shared" si="1024"/>
        <v>0</v>
      </c>
      <c r="AB709" s="9">
        <f t="shared" si="1024"/>
        <v>0</v>
      </c>
      <c r="AC709" s="9">
        <f t="shared" si="1024"/>
        <v>0</v>
      </c>
      <c r="AD709" s="9">
        <f t="shared" si="1024"/>
        <v>0</v>
      </c>
      <c r="AE709" s="9">
        <f t="shared" si="1024"/>
        <v>0</v>
      </c>
    </row>
    <row r="710" spans="1:31" s="48" customFormat="1" collapsed="1">
      <c r="A710" s="49"/>
      <c r="B710" s="97"/>
      <c r="D710" s="48" t="s">
        <v>316</v>
      </c>
      <c r="E710" s="98">
        <f>E702+E694</f>
        <v>-14587221</v>
      </c>
      <c r="F710" s="99"/>
      <c r="G710" s="48" t="str">
        <f>$G$15</f>
        <v>TOTAL</v>
      </c>
      <c r="H710" s="51">
        <f t="shared" ref="H710:AE710" si="1026">H702+H694</f>
        <v>-14587220.999999996</v>
      </c>
      <c r="I710" s="51">
        <f t="shared" si="1026"/>
        <v>-5706865.1534741251</v>
      </c>
      <c r="J710" s="51">
        <f t="shared" ref="J710:K710" si="1027">J702+J694</f>
        <v>-913.25455970550104</v>
      </c>
      <c r="K710" s="51">
        <f t="shared" si="1027"/>
        <v>-2633.2787159618374</v>
      </c>
      <c r="L710" s="51">
        <f t="shared" si="1026"/>
        <v>-1645596.1638026305</v>
      </c>
      <c r="M710" s="51">
        <f t="shared" si="1026"/>
        <v>-22951.169739159734</v>
      </c>
      <c r="N710" s="51">
        <f t="shared" si="1026"/>
        <v>-3208.5540781577565</v>
      </c>
      <c r="O710" s="51">
        <f t="shared" si="1026"/>
        <v>-1671755.887619948</v>
      </c>
      <c r="P710" s="51">
        <f t="shared" si="1026"/>
        <v>-1066852.4779169457</v>
      </c>
      <c r="Q710" s="51">
        <f t="shared" si="1026"/>
        <v>-190538.13707495807</v>
      </c>
      <c r="R710" s="51">
        <f t="shared" si="1026"/>
        <v>-38800.542508651008</v>
      </c>
      <c r="S710" s="51">
        <f t="shared" si="1026"/>
        <v>-1465.5096218237825</v>
      </c>
      <c r="T710" s="51">
        <f t="shared" si="1026"/>
        <v>-1297656.6671223785</v>
      </c>
      <c r="U710" s="51">
        <f t="shared" si="1026"/>
        <v>-55952.358388792563</v>
      </c>
      <c r="V710" s="51">
        <f t="shared" si="1026"/>
        <v>-884617.42461378861</v>
      </c>
      <c r="W710" s="51">
        <f t="shared" si="1026"/>
        <v>-3804595.567057299</v>
      </c>
      <c r="X710" s="51">
        <f t="shared" si="1026"/>
        <v>-715684.16417891043</v>
      </c>
      <c r="Y710" s="51">
        <f t="shared" si="1026"/>
        <v>-5460849.5142387897</v>
      </c>
      <c r="Z710" s="51">
        <f t="shared" si="1026"/>
        <v>-293480.10036474903</v>
      </c>
      <c r="AA710" s="51">
        <f t="shared" si="1026"/>
        <v>-5888.6196713398467</v>
      </c>
      <c r="AB710" s="51">
        <f t="shared" si="1026"/>
        <v>-299368.7200360889</v>
      </c>
      <c r="AC710" s="51">
        <f t="shared" si="1026"/>
        <v>-5252.673998192432</v>
      </c>
      <c r="AD710" s="51">
        <f t="shared" si="1026"/>
        <v>-117658.09861933984</v>
      </c>
      <c r="AE710" s="51">
        <f t="shared" si="1026"/>
        <v>-24267.751615465226</v>
      </c>
    </row>
    <row r="711" spans="1:31">
      <c r="E711" s="9"/>
      <c r="F711" s="99"/>
      <c r="G711" s="7"/>
      <c r="H711" s="13"/>
      <c r="I711" s="37"/>
      <c r="J711" s="55"/>
      <c r="K711" s="55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</row>
    <row r="712" spans="1:31" s="44" customFormat="1">
      <c r="A712" s="49"/>
      <c r="B712" s="97"/>
      <c r="C712" s="48" t="s">
        <v>187</v>
      </c>
      <c r="D712" s="48"/>
      <c r="E712" s="51"/>
      <c r="F712" s="99"/>
      <c r="G712" s="48"/>
      <c r="H712" s="53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  <c r="AC712" s="55"/>
      <c r="AD712" s="55"/>
      <c r="AE712" s="55"/>
    </row>
    <row r="713" spans="1:31" hidden="1" outlineLevel="1">
      <c r="F713" s="167" t="str">
        <f>F720</f>
        <v>RB_GUP_EPIS</v>
      </c>
      <c r="G713" s="48" t="str">
        <f>$G$8</f>
        <v>PRODUCTION</v>
      </c>
      <c r="H713" s="13">
        <f t="shared" ref="H713:H720" ca="1" si="1028">SUBTOTAL(9,I713:AE713)</f>
        <v>24063953.223535154</v>
      </c>
      <c r="I713" s="37">
        <f t="shared" ref="I713:N713" ca="1" si="1029">VLOOKUP(CONCATENATE($F713," ",$G713),AllocFactorMatrix,(I$4+1),FALSE)*$E720</f>
        <v>12375391.573417978</v>
      </c>
      <c r="J713" s="55">
        <f t="shared" ca="1" si="1029"/>
        <v>2768.5872385872899</v>
      </c>
      <c r="K713" s="55">
        <f t="shared" ca="1" si="1029"/>
        <v>4847.5988457852372</v>
      </c>
      <c r="L713" s="37">
        <f t="shared" ca="1" si="1029"/>
        <v>2884301.2485162793</v>
      </c>
      <c r="M713" s="37">
        <f t="shared" ca="1" si="1029"/>
        <v>40135.015164150391</v>
      </c>
      <c r="N713" s="37">
        <f t="shared" ca="1" si="1029"/>
        <v>5589.7523540470947</v>
      </c>
      <c r="O713" s="37">
        <f t="shared" ref="O713:O720" ca="1" si="1030">SUBTOTAL(9,L713:N713)</f>
        <v>2930026.0160344769</v>
      </c>
      <c r="P713" s="37">
        <f ca="1">VLOOKUP(CONCATENATE($F713," ",$G713),AllocFactorMatrix,(P$4+1),FALSE)*$E720</f>
        <v>1715561.3519995562</v>
      </c>
      <c r="Q713" s="37">
        <f ca="1">VLOOKUP(CONCATENATE($F713," ",$G713),AllocFactorMatrix,(Q$4+1),FALSE)*$E720</f>
        <v>307872.88805343152</v>
      </c>
      <c r="R713" s="37">
        <f ca="1">VLOOKUP(CONCATENATE($F713," ",$G713),AllocFactorMatrix,(R$4+1),FALSE)*$E720</f>
        <v>62433.479911353686</v>
      </c>
      <c r="S713" s="37">
        <f ca="1">VLOOKUP(CONCATENATE($F713," ",$G713),AllocFactorMatrix,(S$4+1),FALSE)*$E720</f>
        <v>2370.8831658423815</v>
      </c>
      <c r="T713" s="37">
        <f t="shared" ref="T713:T720" ca="1" si="1031">SUBTOTAL(9,P713:S713)</f>
        <v>2088238.6031301839</v>
      </c>
      <c r="U713" s="37">
        <f ca="1">VLOOKUP(CONCATENATE($F713," ",$G713),AllocFactorMatrix,(U$4+1),FALSE)*$E720</f>
        <v>81365.369509030555</v>
      </c>
      <c r="V713" s="37">
        <f ca="1">VLOOKUP(CONCATENATE($F713," ",$G713),AllocFactorMatrix,(V$4+1),FALSE)*$E720</f>
        <v>1098479.4727727741</v>
      </c>
      <c r="W713" s="37">
        <f ca="1">VLOOKUP(CONCATENATE($F713," ",$G713),AllocFactorMatrix,(W$4+1),FALSE)*$E720</f>
        <v>4201243.0209215842</v>
      </c>
      <c r="X713" s="37">
        <f ca="1">VLOOKUP(CONCATENATE($F713," ",$G713),AllocFactorMatrix,(X$4+1),FALSE)*$E720</f>
        <v>761094.13846734562</v>
      </c>
      <c r="Y713" s="37">
        <f ca="1">SUBTOTAL(9,U713:X713)</f>
        <v>6142182.001670734</v>
      </c>
      <c r="Z713" s="37">
        <f ca="1">VLOOKUP(CONCATENATE($F713," ",$G713),AllocFactorMatrix,(Z$4+1),FALSE)*$E720</f>
        <v>471554.92203564395</v>
      </c>
      <c r="AA713" s="37">
        <f ca="1">VLOOKUP(CONCATENATE($F713," ",$G713),AllocFactorMatrix,(AA$4+1),FALSE)*$E720</f>
        <v>9418.1612810894276</v>
      </c>
      <c r="AB713" s="37">
        <f t="shared" ref="AB713:AB720" ca="1" si="1032">SUBTOTAL(9,Z713:AA713)</f>
        <v>480973.08331673336</v>
      </c>
      <c r="AC713" s="37">
        <f ca="1">VLOOKUP(CONCATENATE($F713," ",$G713),AllocFactorMatrix,(AC$4+1),FALSE)*$E720</f>
        <v>6220.5723048732661</v>
      </c>
      <c r="AD713" s="37">
        <f ca="1">VLOOKUP(CONCATENATE($F713," ",$G713),AllocFactorMatrix,(AD$4+1),FALSE)*$E720</f>
        <v>27635.323940061167</v>
      </c>
      <c r="AE713" s="37">
        <f ca="1">VLOOKUP(CONCATENATE($F713," ",$G713),AllocFactorMatrix,(AE$4+1),FALSE)*$E720</f>
        <v>5669.8636357384976</v>
      </c>
    </row>
    <row r="714" spans="1:31" hidden="1" outlineLevel="1">
      <c r="F714" s="167" t="str">
        <f>F720</f>
        <v>RB_GUP_EPIS</v>
      </c>
      <c r="G714" s="48" t="str">
        <f>$G$9</f>
        <v>BULKTRAN</v>
      </c>
      <c r="H714" s="13">
        <f t="shared" ca="1" si="1028"/>
        <v>13068037.327806737</v>
      </c>
      <c r="I714" s="37">
        <f t="shared" ref="I714:N714" ca="1" si="1033">VLOOKUP(CONCATENATE($F714," ",$G714),AllocFactorMatrix,(I$4+1),FALSE)*$E720</f>
        <v>6720511.6933772452</v>
      </c>
      <c r="J714" s="55">
        <f t="shared" ca="1" si="1033"/>
        <v>1503.4936713458665</v>
      </c>
      <c r="K714" s="55">
        <f t="shared" ca="1" si="1033"/>
        <v>2632.5102146973013</v>
      </c>
      <c r="L714" s="37">
        <f t="shared" ca="1" si="1033"/>
        <v>1566332.6815058142</v>
      </c>
      <c r="M714" s="37">
        <f t="shared" ca="1" si="1033"/>
        <v>21795.499328192102</v>
      </c>
      <c r="N714" s="37">
        <f t="shared" ca="1" si="1033"/>
        <v>3035.5399936715762</v>
      </c>
      <c r="O714" s="37">
        <f t="shared" ca="1" si="1030"/>
        <v>1591163.7208276778</v>
      </c>
      <c r="P714" s="37">
        <f ca="1">VLOOKUP(CONCATENATE($F714," ",$G714),AllocFactorMatrix,(P$4+1),FALSE)*$E720</f>
        <v>931643.25818861788</v>
      </c>
      <c r="Q714" s="37">
        <f ca="1">VLOOKUP(CONCATENATE($F714," ",$G714),AllocFactorMatrix,(Q$4+1),FALSE)*$E720</f>
        <v>167191.74758730101</v>
      </c>
      <c r="R714" s="37">
        <f ca="1">VLOOKUP(CONCATENATE($F714," ",$G714),AllocFactorMatrix,(R$4+1),FALSE)*$E720</f>
        <v>33904.780249842232</v>
      </c>
      <c r="S714" s="37">
        <f ca="1">VLOOKUP(CONCATENATE($F714," ",$G714),AllocFactorMatrix,(S$4+1),FALSE)*$E720</f>
        <v>1287.5186975012439</v>
      </c>
      <c r="T714" s="37">
        <f t="shared" ca="1" si="1031"/>
        <v>1134027.3047232623</v>
      </c>
      <c r="U714" s="37">
        <f ca="1">VLOOKUP(CONCATENATE($F714," ",$G714),AllocFactorMatrix,(U$4+1),FALSE)*$E720</f>
        <v>44185.827493002231</v>
      </c>
      <c r="V714" s="37">
        <f ca="1">VLOOKUP(CONCATENATE($F714," ",$G714),AllocFactorMatrix,(V$4+1),FALSE)*$E720</f>
        <v>596534.18624436762</v>
      </c>
      <c r="W714" s="37">
        <f ca="1">VLOOKUP(CONCATENATE($F714," ",$G714),AllocFactorMatrix,(W$4+1),FALSE)*$E720</f>
        <v>2281503.7957643326</v>
      </c>
      <c r="X714" s="37">
        <f ca="1">VLOOKUP(CONCATENATE($F714," ",$G714),AllocFactorMatrix,(X$4+1),FALSE)*$E720</f>
        <v>413315.57284356479</v>
      </c>
      <c r="Y714" s="37">
        <f t="shared" ref="Y714:Y720" ca="1" si="1034">SUBTOTAL(9,U714:X714)</f>
        <v>3335539.3823452671</v>
      </c>
      <c r="Z714" s="37">
        <f ca="1">VLOOKUP(CONCATENATE($F714," ",$G714),AllocFactorMatrix,(Z$4+1),FALSE)*$E720</f>
        <v>256080.00755444894</v>
      </c>
      <c r="AA714" s="37">
        <f ca="1">VLOOKUP(CONCATENATE($F714," ",$G714),AllocFactorMatrix,(AA$4+1),FALSE)*$E720</f>
        <v>5114.5745687457711</v>
      </c>
      <c r="AB714" s="37">
        <f t="shared" ca="1" si="1032"/>
        <v>261194.5821231947</v>
      </c>
      <c r="AC714" s="37">
        <f ca="1">VLOOKUP(CONCATENATE($F714," ",$G714),AllocFactorMatrix,(AC$4+1),FALSE)*$E720</f>
        <v>3378.1095867864428</v>
      </c>
      <c r="AD714" s="37">
        <f ca="1">VLOOKUP(CONCATENATE($F714," ",$G714),AllocFactorMatrix,(AD$4+1),FALSE)*$E720</f>
        <v>15007.4861540849</v>
      </c>
      <c r="AE714" s="37">
        <f ca="1">VLOOKUP(CONCATENATE($F714," ",$G714),AllocFactorMatrix,(AE$4+1),FALSE)*$E720</f>
        <v>3079.044783171325</v>
      </c>
    </row>
    <row r="715" spans="1:31" hidden="1" outlineLevel="1">
      <c r="F715" s="167" t="str">
        <f>F720</f>
        <v>RB_GUP_EPIS</v>
      </c>
      <c r="G715" s="48" t="str">
        <f>$G$10</f>
        <v>SUBTRAN</v>
      </c>
      <c r="H715" s="13">
        <f t="shared" ca="1" si="1028"/>
        <v>3618195.4823270636</v>
      </c>
      <c r="I715" s="37">
        <f t="shared" ref="I715:N715" ca="1" si="1035">VLOOKUP(CONCATENATE($F715," ",$G715),AllocFactorMatrix,(I$4+1),FALSE)*$E720</f>
        <v>1848428.154958575</v>
      </c>
      <c r="J715" s="55">
        <f t="shared" ca="1" si="1035"/>
        <v>300.98849110720693</v>
      </c>
      <c r="K715" s="55">
        <f t="shared" ca="1" si="1035"/>
        <v>560.19126197811408</v>
      </c>
      <c r="L715" s="37">
        <f t="shared" ca="1" si="1035"/>
        <v>433181.65823474131</v>
      </c>
      <c r="M715" s="37">
        <f t="shared" ca="1" si="1035"/>
        <v>6054.0575408697623</v>
      </c>
      <c r="N715" s="37">
        <f t="shared" ca="1" si="1035"/>
        <v>1095.7562862227851</v>
      </c>
      <c r="O715" s="37">
        <f t="shared" ca="1" si="1030"/>
        <v>440331.47206183383</v>
      </c>
      <c r="P715" s="37">
        <f ca="1">VLOOKUP(CONCATENATE($F715," ",$G715),AllocFactorMatrix,(P$4+1),FALSE)*$E720</f>
        <v>250090.27732455326</v>
      </c>
      <c r="Q715" s="37">
        <f ca="1">VLOOKUP(CONCATENATE($F715," ",$G715),AllocFactorMatrix,(Q$4+1),FALSE)*$E720</f>
        <v>45006.185309015476</v>
      </c>
      <c r="R715" s="37">
        <f ca="1">VLOOKUP(CONCATENATE($F715," ",$G715),AllocFactorMatrix,(R$4+1),FALSE)*$E720</f>
        <v>11813.776645883707</v>
      </c>
      <c r="S715" s="37">
        <f ca="1">VLOOKUP(CONCATENATE($F715," ",$G715),AllocFactorMatrix,(S$4+1),FALSE)*$E720</f>
        <v>0</v>
      </c>
      <c r="T715" s="37">
        <f t="shared" ca="1" si="1031"/>
        <v>306910.23927945242</v>
      </c>
      <c r="U715" s="37">
        <f ca="1">VLOOKUP(CONCATENATE($F715," ",$G715),AllocFactorMatrix,(U$4+1),FALSE)*$E720</f>
        <v>11289.237884045746</v>
      </c>
      <c r="V715" s="37">
        <f ca="1">VLOOKUP(CONCATENATE($F715," ",$G715),AllocFactorMatrix,(V$4+1),FALSE)*$E720</f>
        <v>158398.95445662481</v>
      </c>
      <c r="W715" s="37">
        <f ca="1">VLOOKUP(CONCATENATE($F715," ",$G715),AllocFactorMatrix,(W$4+1),FALSE)*$E720</f>
        <v>781029.03238058067</v>
      </c>
      <c r="X715" s="37">
        <f ca="1">VLOOKUP(CONCATENATE($F715," ",$G715),AllocFactorMatrix,(X$4+1),FALSE)*$E720</f>
        <v>0</v>
      </c>
      <c r="Y715" s="37">
        <f t="shared" ca="1" si="1034"/>
        <v>950717.22472125129</v>
      </c>
      <c r="Z715" s="37">
        <f ca="1">VLOOKUP(CONCATENATE($F715," ",$G715),AllocFactorMatrix,(Z$4+1),FALSE)*$E720</f>
        <v>68655.805747372564</v>
      </c>
      <c r="AA715" s="37">
        <f ca="1">VLOOKUP(CONCATENATE($F715," ",$G715),AllocFactorMatrix,(AA$4+1),FALSE)*$E720</f>
        <v>1378.5067667083385</v>
      </c>
      <c r="AB715" s="37">
        <f t="shared" ca="1" si="1032"/>
        <v>70034.312514080899</v>
      </c>
      <c r="AC715" s="37">
        <f ca="1">VLOOKUP(CONCATENATE($F715," ",$G715),AllocFactorMatrix,(AC$4+1),FALSE)*$E720</f>
        <v>912.8990387835679</v>
      </c>
      <c r="AD715" s="37">
        <f ca="1">VLOOKUP(CONCATENATE($F715," ",$G715),AllocFactorMatrix,(AD$4+1),FALSE)*$E720</f>
        <v>0</v>
      </c>
      <c r="AE715" s="37">
        <f ca="1">VLOOKUP(CONCATENATE($F715," ",$G715),AllocFactorMatrix,(AE$4+1),FALSE)*$E720</f>
        <v>0</v>
      </c>
    </row>
    <row r="716" spans="1:31" hidden="1" outlineLevel="1">
      <c r="F716" s="167" t="str">
        <f>F720</f>
        <v>RB_GUP_EPIS</v>
      </c>
      <c r="G716" s="48" t="str">
        <f>$G$11</f>
        <v>DISTPRI</v>
      </c>
      <c r="H716" s="13">
        <f t="shared" ca="1" si="1028"/>
        <v>14475829.044513419</v>
      </c>
      <c r="I716" s="37">
        <f t="shared" ref="I716:N716" ca="1" si="1036">VLOOKUP(CONCATENATE($F716," ",$G716),AllocFactorMatrix,(I$4+1),FALSE)*$E720</f>
        <v>9477318.9840979166</v>
      </c>
      <c r="J716" s="55">
        <f t="shared" ca="1" si="1036"/>
        <v>1556.1895206619511</v>
      </c>
      <c r="K716" s="55">
        <f t="shared" ca="1" si="1036"/>
        <v>2879.3963620011164</v>
      </c>
      <c r="L716" s="37">
        <f t="shared" ca="1" si="1036"/>
        <v>2217441.0822823001</v>
      </c>
      <c r="M716" s="37">
        <f t="shared" ca="1" si="1036"/>
        <v>30986.374799286259</v>
      </c>
      <c r="N716" s="37">
        <f t="shared" ca="1" si="1036"/>
        <v>0</v>
      </c>
      <c r="O716" s="37">
        <f t="shared" ca="1" si="1030"/>
        <v>2248427.4570815866</v>
      </c>
      <c r="P716" s="37">
        <f ca="1">VLOOKUP(CONCATENATE($F716," ",$G716),AllocFactorMatrix,(P$4+1),FALSE)*$E720</f>
        <v>1285940.0262195109</v>
      </c>
      <c r="Q716" s="37">
        <f ca="1">VLOOKUP(CONCATENATE($F716," ",$G716),AllocFactorMatrix,(Q$4+1),FALSE)*$E720</f>
        <v>231397.66548081191</v>
      </c>
      <c r="R716" s="37">
        <f ca="1">VLOOKUP(CONCATENATE($F716," ",$G716),AllocFactorMatrix,(R$4+1),FALSE)*$E720</f>
        <v>0</v>
      </c>
      <c r="S716" s="37">
        <f ca="1">VLOOKUP(CONCATENATE($F716," ",$G716),AllocFactorMatrix,(S$4+1),FALSE)*$E720</f>
        <v>0</v>
      </c>
      <c r="T716" s="37">
        <f t="shared" ca="1" si="1031"/>
        <v>1517337.6917003228</v>
      </c>
      <c r="U716" s="37">
        <f ca="1">VLOOKUP(CONCATENATE($F716," ",$G716),AllocFactorMatrix,(U$4+1),FALSE)*$E720</f>
        <v>58231.851825439</v>
      </c>
      <c r="V716" s="37">
        <f ca="1">VLOOKUP(CONCATENATE($F716," ",$G716),AllocFactorMatrix,(V$4+1),FALSE)*$E720</f>
        <v>805222.05842449074</v>
      </c>
      <c r="W716" s="37">
        <f ca="1">VLOOKUP(CONCATENATE($F716," ",$G716),AllocFactorMatrix,(W$4+1),FALSE)*$E720</f>
        <v>0</v>
      </c>
      <c r="X716" s="37">
        <f ca="1">VLOOKUP(CONCATENATE($F716," ",$G716),AllocFactorMatrix,(X$4+1),FALSE)*$E720</f>
        <v>0</v>
      </c>
      <c r="Y716" s="37">
        <f t="shared" ca="1" si="1034"/>
        <v>863453.91024992976</v>
      </c>
      <c r="Z716" s="37">
        <f ca="1">VLOOKUP(CONCATENATE($F716," ",$G716),AllocFactorMatrix,(Z$4+1),FALSE)*$E720</f>
        <v>353114.50046679436</v>
      </c>
      <c r="AA716" s="37">
        <f ca="1">VLOOKUP(CONCATENATE($F716," ",$G716),AllocFactorMatrix,(AA$4+1),FALSE)*$E720</f>
        <v>7087.5648893431771</v>
      </c>
      <c r="AB716" s="37">
        <f t="shared" ca="1" si="1032"/>
        <v>360202.06535613752</v>
      </c>
      <c r="AC716" s="37">
        <f ca="1">VLOOKUP(CONCATENATE($F716," ",$G716),AllocFactorMatrix,(AC$4+1),FALSE)*$E720</f>
        <v>4653.3501448613888</v>
      </c>
      <c r="AD716" s="37">
        <f ca="1">VLOOKUP(CONCATENATE($F716," ",$G716),AllocFactorMatrix,(AD$4+1),FALSE)*$E720</f>
        <v>0</v>
      </c>
      <c r="AE716" s="37">
        <f ca="1">VLOOKUP(CONCATENATE($F716," ",$G716),AllocFactorMatrix,(AE$4+1),FALSE)*$E720</f>
        <v>0</v>
      </c>
    </row>
    <row r="717" spans="1:31" hidden="1" outlineLevel="1">
      <c r="F717" s="167" t="str">
        <f>F720</f>
        <v>RB_GUP_EPIS</v>
      </c>
      <c r="G717" s="48" t="str">
        <f>$G$12</f>
        <v>DISTSEC</v>
      </c>
      <c r="H717" s="13">
        <f t="shared" ca="1" si="1028"/>
        <v>6939517.4479120169</v>
      </c>
      <c r="I717" s="37">
        <f t="shared" ref="I717:N717" ca="1" si="1037">VLOOKUP(CONCATENATE($F717," ",$G717),AllocFactorMatrix,(I$4+1),FALSE)*$E720</f>
        <v>5148574.8737147935</v>
      </c>
      <c r="J717" s="55">
        <f t="shared" ca="1" si="1037"/>
        <v>1276.3051740959231</v>
      </c>
      <c r="K717" s="55">
        <f t="shared" ca="1" si="1037"/>
        <v>1653.1669381006247</v>
      </c>
      <c r="L717" s="37">
        <f t="shared" ca="1" si="1037"/>
        <v>1037781.8264220671</v>
      </c>
      <c r="M717" s="37">
        <f t="shared" ca="1" si="1037"/>
        <v>0</v>
      </c>
      <c r="N717" s="37">
        <f t="shared" ca="1" si="1037"/>
        <v>0</v>
      </c>
      <c r="O717" s="37">
        <f t="shared" ca="1" si="1030"/>
        <v>1037781.8264220671</v>
      </c>
      <c r="P717" s="37">
        <f ca="1">VLOOKUP(CONCATENATE($F717," ",$G717),AllocFactorMatrix,(P$4+1),FALSE)*$E720</f>
        <v>518054.28009494336</v>
      </c>
      <c r="Q717" s="37">
        <f ca="1">VLOOKUP(CONCATENATE($F717," ",$G717),AllocFactorMatrix,(Q$4+1),FALSE)*$E720</f>
        <v>0</v>
      </c>
      <c r="R717" s="37">
        <f ca="1">VLOOKUP(CONCATENATE($F717," ",$G717),AllocFactorMatrix,(R$4+1),FALSE)*$E720</f>
        <v>0</v>
      </c>
      <c r="S717" s="37">
        <f ca="1">VLOOKUP(CONCATENATE($F717," ",$G717),AllocFactorMatrix,(S$4+1),FALSE)*$E720</f>
        <v>0</v>
      </c>
      <c r="T717" s="37">
        <f t="shared" ca="1" si="1031"/>
        <v>518054.28009494336</v>
      </c>
      <c r="U717" s="37">
        <f ca="1">VLOOKUP(CONCATENATE($F717," ",$G717),AllocFactorMatrix,(U$4+1),FALSE)*$E720</f>
        <v>19400.843610962042</v>
      </c>
      <c r="V717" s="37">
        <f ca="1">VLOOKUP(CONCATENATE($F717," ",$G717),AllocFactorMatrix,(V$4+1),FALSE)*$E720</f>
        <v>0</v>
      </c>
      <c r="W717" s="37">
        <f ca="1">VLOOKUP(CONCATENATE($F717," ",$G717),AllocFactorMatrix,(W$4+1),FALSE)*$E720</f>
        <v>0</v>
      </c>
      <c r="X717" s="37">
        <f ca="1">VLOOKUP(CONCATENATE($F717," ",$G717),AllocFactorMatrix,(X$4+1),FALSE)*$E720</f>
        <v>0</v>
      </c>
      <c r="Y717" s="37">
        <f t="shared" ca="1" si="1034"/>
        <v>19400.843610962042</v>
      </c>
      <c r="Z717" s="37">
        <f ca="1">VLOOKUP(CONCATENATE($F717," ",$G717),AllocFactorMatrix,(Z$4+1),FALSE)*$E720</f>
        <v>146619.32549190923</v>
      </c>
      <c r="AA717" s="37">
        <f ca="1">VLOOKUP(CONCATENATE($F717," ",$G717),AllocFactorMatrix,(AA$4+1),FALSE)*$E720</f>
        <v>0</v>
      </c>
      <c r="AB717" s="37">
        <f t="shared" ca="1" si="1032"/>
        <v>146619.32549190923</v>
      </c>
      <c r="AC717" s="37">
        <f ca="1">VLOOKUP(CONCATENATE($F717," ",$G717),AllocFactorMatrix,(AC$4+1),FALSE)*$E720</f>
        <v>1733.5641144216279</v>
      </c>
      <c r="AD717" s="37">
        <f ca="1">VLOOKUP(CONCATENATE($F717," ",$G717),AllocFactorMatrix,(AD$4+1),FALSE)*$E720</f>
        <v>53358.6009595457</v>
      </c>
      <c r="AE717" s="37">
        <f ca="1">VLOOKUP(CONCATENATE($F717," ",$G717),AllocFactorMatrix,(AE$4+1),FALSE)*$E720</f>
        <v>11064.661391178042</v>
      </c>
    </row>
    <row r="718" spans="1:31" hidden="1" outlineLevel="1">
      <c r="F718" s="167" t="str">
        <f>F720</f>
        <v>RB_GUP_EPIS</v>
      </c>
      <c r="G718" s="48" t="str">
        <f>$G$13</f>
        <v>ENERGY</v>
      </c>
      <c r="H718" s="13">
        <f t="shared" ca="1" si="1028"/>
        <v>449268.64810023323</v>
      </c>
      <c r="I718" s="37">
        <f t="shared" ref="I718:N718" ca="1" si="1038">VLOOKUP(CONCATENATE($F718," ",$G718),AllocFactorMatrix,(I$4+1),FALSE)*$E720</f>
        <v>175764.49910450049</v>
      </c>
      <c r="J718" s="55">
        <f t="shared" ca="1" si="1038"/>
        <v>28.127128629247768</v>
      </c>
      <c r="K718" s="55">
        <f t="shared" ca="1" si="1038"/>
        <v>81.101778658957258</v>
      </c>
      <c r="L718" s="37">
        <f t="shared" ca="1" si="1038"/>
        <v>50682.358471880136</v>
      </c>
      <c r="M718" s="37">
        <f t="shared" ca="1" si="1038"/>
        <v>706.86808687078064</v>
      </c>
      <c r="N718" s="37">
        <f t="shared" ca="1" si="1038"/>
        <v>98.819559465810912</v>
      </c>
      <c r="O718" s="37">
        <f t="shared" ca="1" si="1030"/>
        <v>51488.046118216727</v>
      </c>
      <c r="P718" s="37">
        <f ca="1">VLOOKUP(CONCATENATE($F718," ",$G718),AllocFactorMatrix,(P$4+1),FALSE)*$E720</f>
        <v>32857.757517770537</v>
      </c>
      <c r="Q718" s="37">
        <f ca="1">VLOOKUP(CONCATENATE($F718," ",$G718),AllocFactorMatrix,(Q$4+1),FALSE)*$E720</f>
        <v>5868.3426579472107</v>
      </c>
      <c r="R718" s="37">
        <f ca="1">VLOOKUP(CONCATENATE($F718," ",$G718),AllocFactorMatrix,(R$4+1),FALSE)*$E720</f>
        <v>1195.0094729090122</v>
      </c>
      <c r="S718" s="37">
        <f ca="1">VLOOKUP(CONCATENATE($F718," ",$G718),AllocFactorMatrix,(S$4+1),FALSE)*$E720</f>
        <v>45.135912218965835</v>
      </c>
      <c r="T718" s="37">
        <f t="shared" ca="1" si="1031"/>
        <v>39966.245560845724</v>
      </c>
      <c r="U718" s="37">
        <f ca="1">VLOOKUP(CONCATENATE($F718," ",$G718),AllocFactorMatrix,(U$4+1),FALSE)*$E720</f>
        <v>1723.2645211416611</v>
      </c>
      <c r="V718" s="37">
        <f ca="1">VLOOKUP(CONCATENATE($F718," ",$G718),AllocFactorMatrix,(V$4+1),FALSE)*$E720</f>
        <v>27245.139731697145</v>
      </c>
      <c r="W718" s="37">
        <f ca="1">VLOOKUP(CONCATENATE($F718," ",$G718),AllocFactorMatrix,(W$4+1),FALSE)*$E720</f>
        <v>117176.9116941447</v>
      </c>
      <c r="X718" s="37">
        <f ca="1">VLOOKUP(CONCATENATE($F718," ",$G718),AllocFactorMatrix,(X$4+1),FALSE)*$E720</f>
        <v>22042.200972166287</v>
      </c>
      <c r="Y718" s="37">
        <f t="shared" ca="1" si="1034"/>
        <v>168187.51691914978</v>
      </c>
      <c r="Z718" s="37">
        <f ca="1">VLOOKUP(CONCATENATE($F718," ",$G718),AllocFactorMatrix,(Z$4+1),FALSE)*$E720</f>
        <v>9038.8298041958478</v>
      </c>
      <c r="AA718" s="37">
        <f ca="1">VLOOKUP(CONCATENATE($F718," ",$G718),AllocFactorMatrix,(AA$4+1),FALSE)*$E720</f>
        <v>181.36231698411183</v>
      </c>
      <c r="AB718" s="37">
        <f t="shared" ca="1" si="1032"/>
        <v>9220.1921211799599</v>
      </c>
      <c r="AC718" s="37">
        <f ca="1">VLOOKUP(CONCATENATE($F718," ",$G718),AllocFactorMatrix,(AC$4+1),FALSE)*$E720</f>
        <v>161.77596446089092</v>
      </c>
      <c r="AD718" s="37">
        <f ca="1">VLOOKUP(CONCATENATE($F718," ",$G718),AllocFactorMatrix,(AD$4+1),FALSE)*$E720</f>
        <v>3623.7261987567572</v>
      </c>
      <c r="AE718" s="37">
        <f ca="1">VLOOKUP(CONCATENATE($F718," ",$G718),AllocFactorMatrix,(AE$4+1),FALSE)*$E720</f>
        <v>747.41720583463507</v>
      </c>
    </row>
    <row r="719" spans="1:31" hidden="1" outlineLevel="1">
      <c r="F719" s="167" t="str">
        <f>F720</f>
        <v>RB_GUP_EPIS</v>
      </c>
      <c r="G719" s="48" t="str">
        <f>$G$14</f>
        <v>CUSTOMER</v>
      </c>
      <c r="H719" s="13">
        <f t="shared" ca="1" si="1028"/>
        <v>3270549.8258053944</v>
      </c>
      <c r="I719" s="37">
        <f t="shared" ref="I719:N719" ca="1" si="1039">VLOOKUP(CONCATENATE($F719," ",$G719),AllocFactorMatrix,(I$4+1),FALSE)*$E720</f>
        <v>1619596.6836182594</v>
      </c>
      <c r="J719" s="55">
        <f t="shared" ca="1" si="1039"/>
        <v>326.82274796810236</v>
      </c>
      <c r="K719" s="55">
        <f t="shared" ca="1" si="1039"/>
        <v>173.21422443870742</v>
      </c>
      <c r="L719" s="37">
        <f t="shared" ca="1" si="1039"/>
        <v>516173.03126706212</v>
      </c>
      <c r="M719" s="37">
        <f t="shared" ca="1" si="1039"/>
        <v>32955.617891174676</v>
      </c>
      <c r="N719" s="37">
        <f t="shared" ca="1" si="1039"/>
        <v>5542.6964012142653</v>
      </c>
      <c r="O719" s="37">
        <f t="shared" ca="1" si="1030"/>
        <v>554671.34555945103</v>
      </c>
      <c r="P719" s="37">
        <f ca="1">VLOOKUP(CONCATENATE($F719," ",$G719),AllocFactorMatrix,(P$4+1),FALSE)*$E720</f>
        <v>40198.96857643289</v>
      </c>
      <c r="Q719" s="37">
        <f ca="1">VLOOKUP(CONCATENATE($F719," ",$G719),AllocFactorMatrix,(Q$4+1),FALSE)*$E720</f>
        <v>11635.115857921428</v>
      </c>
      <c r="R719" s="37">
        <f ca="1">VLOOKUP(CONCATENATE($F719," ",$G719),AllocFactorMatrix,(R$4+1),FALSE)*$E720</f>
        <v>13629.232029724666</v>
      </c>
      <c r="S719" s="37">
        <f ca="1">VLOOKUP(CONCATENATE($F719," ",$G719),AllocFactorMatrix,(S$4+1),FALSE)*$E720</f>
        <v>1702.9392433165588</v>
      </c>
      <c r="T719" s="37">
        <f t="shared" ca="1" si="1031"/>
        <v>67166.25570739554</v>
      </c>
      <c r="U719" s="37">
        <f ca="1">VLOOKUP(CONCATENATE($F719," ",$G719),AllocFactorMatrix,(U$4+1),FALSE)*$E720</f>
        <v>266.52081954521987</v>
      </c>
      <c r="V719" s="37">
        <f ca="1">VLOOKUP(CONCATENATE($F719," ",$G719),AllocFactorMatrix,(V$4+1),FALSE)*$E720</f>
        <v>8258.2767973394602</v>
      </c>
      <c r="W719" s="37">
        <f ca="1">VLOOKUP(CONCATENATE($F719," ",$G719),AllocFactorMatrix,(W$4+1),FALSE)*$E720</f>
        <v>22909.524208808474</v>
      </c>
      <c r="X719" s="37">
        <f ca="1">VLOOKUP(CONCATENATE($F719," ",$G719),AllocFactorMatrix,(X$4+1),FALSE)*$E720</f>
        <v>6811.9945884021181</v>
      </c>
      <c r="Y719" s="37">
        <f t="shared" ca="1" si="1034"/>
        <v>38246.316414095272</v>
      </c>
      <c r="Z719" s="37">
        <f ca="1">VLOOKUP(CONCATENATE($F719," ",$G719),AllocFactorMatrix,(Z$4+1),FALSE)*$E720</f>
        <v>8134.2941801469615</v>
      </c>
      <c r="AA719" s="37">
        <f ca="1">VLOOKUP(CONCATENATE($F719," ",$G719),AllocFactorMatrix,(AA$4+1),FALSE)*$E720</f>
        <v>152.31383367154126</v>
      </c>
      <c r="AB719" s="37">
        <f t="shared" ca="1" si="1032"/>
        <v>8286.6080138185025</v>
      </c>
      <c r="AC719" s="37">
        <f ca="1">VLOOKUP(CONCATENATE($F719," ",$G719),AllocFactorMatrix,(AC$4+1),FALSE)*$E720</f>
        <v>786.8993608147731</v>
      </c>
      <c r="AD719" s="37">
        <f ca="1">VLOOKUP(CONCATENATE($F719," ",$G719),AllocFactorMatrix,(AD$4+1),FALSE)*$E720</f>
        <v>864756.81317990506</v>
      </c>
      <c r="AE719" s="37">
        <f ca="1">VLOOKUP(CONCATENATE($F719," ",$G719),AllocFactorMatrix,(AE$4+1),FALSE)*$E720</f>
        <v>116538.86697924841</v>
      </c>
    </row>
    <row r="720" spans="1:31" s="48" customFormat="1" collapsed="1">
      <c r="A720" s="49"/>
      <c r="B720" s="97"/>
      <c r="D720" s="48" t="s">
        <v>187</v>
      </c>
      <c r="E720" s="95">
        <v>65885351</v>
      </c>
      <c r="F720" s="87" t="s">
        <v>299</v>
      </c>
      <c r="G720" s="48" t="str">
        <f>$G$15</f>
        <v>TOTAL</v>
      </c>
      <c r="H720" s="53">
        <f t="shared" ca="1" si="1028"/>
        <v>65885351.000000007</v>
      </c>
      <c r="I720" s="55">
        <f t="shared" ref="I720:N720" ca="1" si="1040">VLOOKUP(CONCATENATE($F720," ",$G720),AllocFactorMatrix,(I$4+1),FALSE)*$E720</f>
        <v>37365586.462289274</v>
      </c>
      <c r="J720" s="55">
        <f t="shared" ca="1" si="1040"/>
        <v>7760.5139723955854</v>
      </c>
      <c r="K720" s="55">
        <f t="shared" ca="1" si="1040"/>
        <v>12827.179625660061</v>
      </c>
      <c r="L720" s="55">
        <f t="shared" ca="1" si="1040"/>
        <v>8705893.8867001459</v>
      </c>
      <c r="M720" s="55">
        <f t="shared" ca="1" si="1040"/>
        <v>132633.43281054398</v>
      </c>
      <c r="N720" s="55">
        <f t="shared" ca="1" si="1040"/>
        <v>15362.564594621535</v>
      </c>
      <c r="O720" s="55">
        <f t="shared" ca="1" si="1030"/>
        <v>8853889.8841053098</v>
      </c>
      <c r="P720" s="55">
        <f ca="1">VLOOKUP(CONCATENATE($F720," ",$G720),AllocFactorMatrix,(P$4+1),FALSE)*$E720</f>
        <v>4774345.9199213851</v>
      </c>
      <c r="Q720" s="55">
        <f ca="1">VLOOKUP(CONCATENATE($F720," ",$G720),AllocFactorMatrix,(Q$4+1),FALSE)*$E720</f>
        <v>768971.94494642876</v>
      </c>
      <c r="R720" s="55">
        <f ca="1">VLOOKUP(CONCATENATE($F720," ",$G720),AllocFactorMatrix,(R$4+1),FALSE)*$E720</f>
        <v>122976.27830971328</v>
      </c>
      <c r="S720" s="55">
        <f ca="1">VLOOKUP(CONCATENATE($F720," ",$G720),AllocFactorMatrix,(S$4+1),FALSE)*$E720</f>
        <v>5406.4770188791499</v>
      </c>
      <c r="T720" s="55">
        <f t="shared" ca="1" si="1031"/>
        <v>5671700.6201964058</v>
      </c>
      <c r="U720" s="55">
        <f ca="1">VLOOKUP(CONCATENATE($F720," ",$G720),AllocFactorMatrix,(U$4+1),FALSE)*$E720</f>
        <v>216462.91566316652</v>
      </c>
      <c r="V720" s="55">
        <f ca="1">VLOOKUP(CONCATENATE($F720," ",$G720),AllocFactorMatrix,(V$4+1),FALSE)*$E720</f>
        <v>2694138.088427294</v>
      </c>
      <c r="W720" s="55">
        <f ca="1">VLOOKUP(CONCATENATE($F720," ",$G720),AllocFactorMatrix,(W$4+1),FALSE)*$E720</f>
        <v>7403862.2849694528</v>
      </c>
      <c r="X720" s="55">
        <f ca="1">VLOOKUP(CONCATENATE($F720," ",$G720),AllocFactorMatrix,(X$4+1),FALSE)*$E720</f>
        <v>1203263.9068714788</v>
      </c>
      <c r="Y720" s="55">
        <f t="shared" ca="1" si="1034"/>
        <v>11517727.195931392</v>
      </c>
      <c r="Z720" s="55">
        <f ca="1">VLOOKUP(CONCATENATE($F720," ",$G720),AllocFactorMatrix,(Z$4+1),FALSE)*$E720</f>
        <v>1313197.6852805116</v>
      </c>
      <c r="AA720" s="55">
        <f ca="1">VLOOKUP(CONCATENATE($F720," ",$G720),AllocFactorMatrix,(AA$4+1),FALSE)*$E720</f>
        <v>23332.483656542368</v>
      </c>
      <c r="AB720" s="55">
        <f t="shared" ca="1" si="1032"/>
        <v>1336530.168937054</v>
      </c>
      <c r="AC720" s="55">
        <f ca="1">VLOOKUP(CONCATENATE($F720," ",$G720),AllocFactorMatrix,(AC$4+1),FALSE)*$E720</f>
        <v>17847.170515001955</v>
      </c>
      <c r="AD720" s="55">
        <f ca="1">VLOOKUP(CONCATENATE($F720," ",$G720),AllocFactorMatrix,(AD$4+1),FALSE)*$E720</f>
        <v>964381.95043235354</v>
      </c>
      <c r="AE720" s="55">
        <f ca="1">VLOOKUP(CONCATENATE($F720," ",$G720),AllocFactorMatrix,(AE$4+1),FALSE)*$E720</f>
        <v>137099.85399517091</v>
      </c>
    </row>
    <row r="721" spans="1:31">
      <c r="E721" s="9"/>
      <c r="F721" s="99"/>
      <c r="G721" s="7"/>
      <c r="H721" s="4"/>
      <c r="I721" s="5"/>
      <c r="J721" s="47"/>
      <c r="K721" s="47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</row>
    <row r="722" spans="1:31" hidden="1" outlineLevel="1">
      <c r="E722" s="9"/>
      <c r="F722" s="99"/>
      <c r="G722" s="48" t="str">
        <f>$G$8</f>
        <v>PRODUCTION</v>
      </c>
      <c r="H722" s="46">
        <f t="shared" ref="H722:AE722" ca="1" si="1041">H351+H677+H713+H634+H703</f>
        <v>46061965.379982077</v>
      </c>
      <c r="I722" s="46">
        <f t="shared" ca="1" si="1041"/>
        <v>24099942.350148592</v>
      </c>
      <c r="J722" s="46">
        <f t="shared" ref="J722:K722" ca="1" si="1042">J351+J677+J713+J634+J703</f>
        <v>5959.8076416905415</v>
      </c>
      <c r="K722" s="46">
        <f t="shared" ca="1" si="1042"/>
        <v>11198.363228801871</v>
      </c>
      <c r="L722" s="46">
        <f t="shared" ca="1" si="1041"/>
        <v>5581335.8224145388</v>
      </c>
      <c r="M722" s="46">
        <f t="shared" ca="1" si="1041"/>
        <v>77471.947089230627</v>
      </c>
      <c r="N722" s="46">
        <f t="shared" ca="1" si="1041"/>
        <v>11938.948334506447</v>
      </c>
      <c r="O722" s="46">
        <f t="shared" ca="1" si="1041"/>
        <v>5670746.7178382762</v>
      </c>
      <c r="P722" s="46">
        <f t="shared" ca="1" si="1041"/>
        <v>3294712.5314128823</v>
      </c>
      <c r="Q722" s="46">
        <f t="shared" ca="1" si="1041"/>
        <v>567394.92320325144</v>
      </c>
      <c r="R722" s="46">
        <f t="shared" ca="1" si="1041"/>
        <v>116965.93490148711</v>
      </c>
      <c r="S722" s="46">
        <f t="shared" ca="1" si="1041"/>
        <v>4699.392521499818</v>
      </c>
      <c r="T722" s="46">
        <f t="shared" ca="1" si="1041"/>
        <v>3983772.7820391208</v>
      </c>
      <c r="U722" s="46">
        <f t="shared" ca="1" si="1041"/>
        <v>158550.73030260083</v>
      </c>
      <c r="V722" s="46">
        <f t="shared" ca="1" si="1041"/>
        <v>2021285.5647049223</v>
      </c>
      <c r="W722" s="46">
        <f t="shared" ca="1" si="1041"/>
        <v>7724493.4803254269</v>
      </c>
      <c r="X722" s="46">
        <f t="shared" ca="1" si="1041"/>
        <v>1380934.8095933194</v>
      </c>
      <c r="Y722" s="46">
        <f t="shared" ca="1" si="1041"/>
        <v>11285264.58492627</v>
      </c>
      <c r="Z722" s="46">
        <f t="shared" ca="1" si="1041"/>
        <v>910313.84088082507</v>
      </c>
      <c r="AA722" s="46">
        <f t="shared" ca="1" si="1041"/>
        <v>18269.18368588767</v>
      </c>
      <c r="AB722" s="46">
        <f t="shared" ca="1" si="1041"/>
        <v>928583.02456671279</v>
      </c>
      <c r="AC722" s="46">
        <f t="shared" ca="1" si="1041"/>
        <v>12051.457797011557</v>
      </c>
      <c r="AD722" s="46">
        <f t="shared" ca="1" si="1041"/>
        <v>53447.977094069014</v>
      </c>
      <c r="AE722" s="46">
        <f t="shared" ca="1" si="1041"/>
        <v>10998.314701537047</v>
      </c>
    </row>
    <row r="723" spans="1:31" hidden="1" outlineLevel="1">
      <c r="E723" s="9"/>
      <c r="F723" s="99"/>
      <c r="G723" s="48" t="str">
        <f>$G$9</f>
        <v>BULKTRAN</v>
      </c>
      <c r="H723" s="46">
        <f t="shared" ref="H723:AE723" ca="1" si="1043">H352+H678+H714+H635+H704</f>
        <v>14458402.810712488</v>
      </c>
      <c r="I723" s="46">
        <f t="shared" ca="1" si="1043"/>
        <v>7441503.172335282</v>
      </c>
      <c r="J723" s="46">
        <f t="shared" ref="J723:K723" ca="1" si="1044">J352+J678+J714+J635+J704</f>
        <v>1673.1982859577925</v>
      </c>
      <c r="K723" s="46">
        <f t="shared" ca="1" si="1044"/>
        <v>2942.516825537632</v>
      </c>
      <c r="L723" s="46">
        <f t="shared" ca="1" si="1043"/>
        <v>1734578.7672497008</v>
      </c>
      <c r="M723" s="46">
        <f t="shared" ca="1" si="1043"/>
        <v>24127.200340660565</v>
      </c>
      <c r="N723" s="46">
        <f t="shared" ca="1" si="1043"/>
        <v>3380.9167551361938</v>
      </c>
      <c r="O723" s="46">
        <f t="shared" ca="1" si="1043"/>
        <v>1762086.8843454975</v>
      </c>
      <c r="P723" s="46">
        <f t="shared" ca="1" si="1043"/>
        <v>1031124.4789794113</v>
      </c>
      <c r="Q723" s="46">
        <f t="shared" ca="1" si="1043"/>
        <v>184637.08836471327</v>
      </c>
      <c r="R723" s="46">
        <f t="shared" ca="1" si="1043"/>
        <v>37471.255466052295</v>
      </c>
      <c r="S723" s="46">
        <f t="shared" ca="1" si="1043"/>
        <v>1426.7178911482274</v>
      </c>
      <c r="T723" s="46">
        <f t="shared" ca="1" si="1043"/>
        <v>1254659.5407013251</v>
      </c>
      <c r="U723" s="46">
        <f t="shared" ca="1" si="1043"/>
        <v>48944.2336486118</v>
      </c>
      <c r="V723" s="46">
        <f t="shared" ca="1" si="1043"/>
        <v>658741.19956117554</v>
      </c>
      <c r="W723" s="46">
        <f t="shared" ca="1" si="1043"/>
        <v>2518764.4097279217</v>
      </c>
      <c r="X723" s="46">
        <f t="shared" ca="1" si="1043"/>
        <v>456093.40032209503</v>
      </c>
      <c r="Y723" s="46">
        <f t="shared" ca="1" si="1043"/>
        <v>3682543.2432598039</v>
      </c>
      <c r="Z723" s="46">
        <f t="shared" ca="1" si="1043"/>
        <v>283547.45856289903</v>
      </c>
      <c r="AA723" s="46">
        <f t="shared" ca="1" si="1043"/>
        <v>5663.8184731508964</v>
      </c>
      <c r="AB723" s="46">
        <f t="shared" ca="1" si="1043"/>
        <v>289211.27703604993</v>
      </c>
      <c r="AC723" s="46">
        <f t="shared" ca="1" si="1043"/>
        <v>3741.843058294271</v>
      </c>
      <c r="AD723" s="46">
        <f t="shared" ca="1" si="1043"/>
        <v>16628.345412428505</v>
      </c>
      <c r="AE723" s="46">
        <f t="shared" ca="1" si="1043"/>
        <v>3412.7894523055911</v>
      </c>
    </row>
    <row r="724" spans="1:31" hidden="1" outlineLevel="1">
      <c r="E724" s="9"/>
      <c r="F724" s="99"/>
      <c r="G724" s="48" t="str">
        <f>$G$10</f>
        <v>SUBTRAN</v>
      </c>
      <c r="H724" s="46">
        <f t="shared" ref="H724:AE724" ca="1" si="1045">H353+H679+H715+H636+H705</f>
        <v>4003237.4920268371</v>
      </c>
      <c r="I724" s="46">
        <f t="shared" ca="1" si="1045"/>
        <v>2046830.2369275969</v>
      </c>
      <c r="J724" s="46">
        <f t="shared" ref="J724:K724" ca="1" si="1046">J353+J679+J715+J636+J705</f>
        <v>335.98264326133364</v>
      </c>
      <c r="K724" s="46">
        <f t="shared" ca="1" si="1046"/>
        <v>628.76407163183319</v>
      </c>
      <c r="L724" s="46">
        <f t="shared" ca="1" si="1045"/>
        <v>479722.14467145846</v>
      </c>
      <c r="M724" s="46">
        <f t="shared" ca="1" si="1045"/>
        <v>6701.9381865846981</v>
      </c>
      <c r="N724" s="46">
        <f t="shared" ca="1" si="1045"/>
        <v>1220.6389557237565</v>
      </c>
      <c r="O724" s="46">
        <f t="shared" ca="1" si="1045"/>
        <v>487644.72181376687</v>
      </c>
      <c r="P724" s="46">
        <f t="shared" ca="1" si="1045"/>
        <v>276801.87006760121</v>
      </c>
      <c r="Q724" s="46">
        <f t="shared" ca="1" si="1045"/>
        <v>49702.171538825038</v>
      </c>
      <c r="R724" s="46">
        <f t="shared" ca="1" si="1045"/>
        <v>13056.646037930766</v>
      </c>
      <c r="S724" s="46">
        <f t="shared" ca="1" si="1045"/>
        <v>0</v>
      </c>
      <c r="T724" s="46">
        <f t="shared" ca="1" si="1045"/>
        <v>339560.68764435698</v>
      </c>
      <c r="U724" s="46">
        <f t="shared" ca="1" si="1045"/>
        <v>12505.400294592158</v>
      </c>
      <c r="V724" s="46">
        <f t="shared" ca="1" si="1045"/>
        <v>174916.21224060215</v>
      </c>
      <c r="W724" s="46">
        <f t="shared" ca="1" si="1045"/>
        <v>862256.1488783285</v>
      </c>
      <c r="X724" s="46">
        <f t="shared" ca="1" si="1045"/>
        <v>4.3838641935043911E-155</v>
      </c>
      <c r="Y724" s="46">
        <f t="shared" ca="1" si="1045"/>
        <v>1049677.7614135228</v>
      </c>
      <c r="Z724" s="46">
        <f t="shared" ca="1" si="1045"/>
        <v>76021.537731907883</v>
      </c>
      <c r="AA724" s="46">
        <f t="shared" ca="1" si="1045"/>
        <v>1526.589602776678</v>
      </c>
      <c r="AB724" s="46">
        <f t="shared" ca="1" si="1045"/>
        <v>77548.127334684556</v>
      </c>
      <c r="AC724" s="46">
        <f t="shared" ca="1" si="1045"/>
        <v>1011.2101780136234</v>
      </c>
      <c r="AD724" s="46">
        <f t="shared" ca="1" si="1045"/>
        <v>0</v>
      </c>
      <c r="AE724" s="46">
        <f t="shared" ca="1" si="1045"/>
        <v>0</v>
      </c>
    </row>
    <row r="725" spans="1:31" hidden="1" outlineLevel="1">
      <c r="E725" s="9"/>
      <c r="F725" s="99"/>
      <c r="G725" s="48" t="str">
        <f>$G$11</f>
        <v>DISTPRI</v>
      </c>
      <c r="H725" s="46">
        <f t="shared" ref="H725:AE725" ca="1" si="1047">H354+H680+H716+H637+H706</f>
        <v>19581490.500467218</v>
      </c>
      <c r="I725" s="46">
        <f t="shared" ca="1" si="1047"/>
        <v>12861028.409853308</v>
      </c>
      <c r="J725" s="46">
        <f t="shared" ref="J725:K725" ca="1" si="1048">J354+J680+J716+J637+J706</f>
        <v>2272.3520483328198</v>
      </c>
      <c r="K725" s="46">
        <f t="shared" ca="1" si="1048"/>
        <v>4402.9102627171769</v>
      </c>
      <c r="L725" s="46">
        <f t="shared" ca="1" si="1047"/>
        <v>3000010.0368038928</v>
      </c>
      <c r="M725" s="46">
        <f t="shared" ca="1" si="1047"/>
        <v>41862.410971184065</v>
      </c>
      <c r="N725" s="46">
        <f t="shared" ca="1" si="1047"/>
        <v>0</v>
      </c>
      <c r="O725" s="46">
        <f t="shared" ca="1" si="1047"/>
        <v>3041872.4477750771</v>
      </c>
      <c r="P725" s="46">
        <f t="shared" ca="1" si="1047"/>
        <v>1732840.1148282625</v>
      </c>
      <c r="Q725" s="46">
        <f t="shared" ca="1" si="1047"/>
        <v>305322.57524021633</v>
      </c>
      <c r="R725" s="46">
        <f t="shared" ca="1" si="1047"/>
        <v>0</v>
      </c>
      <c r="S725" s="46">
        <f t="shared" ca="1" si="1047"/>
        <v>0</v>
      </c>
      <c r="T725" s="46">
        <f t="shared" ca="1" si="1047"/>
        <v>2038162.6900684787</v>
      </c>
      <c r="U725" s="46">
        <f t="shared" ca="1" si="1047"/>
        <v>79062.995731702511</v>
      </c>
      <c r="V725" s="46">
        <f t="shared" ca="1" si="1047"/>
        <v>1061644.2328472442</v>
      </c>
      <c r="W725" s="46">
        <f t="shared" ca="1" si="1047"/>
        <v>-6.7012556629201839E-83</v>
      </c>
      <c r="X725" s="46">
        <f t="shared" ca="1" si="1047"/>
        <v>6.8218173388287932E-155</v>
      </c>
      <c r="Y725" s="46">
        <f t="shared" ca="1" si="1047"/>
        <v>1140707.2285789468</v>
      </c>
      <c r="Z725" s="46">
        <f t="shared" ca="1" si="1047"/>
        <v>477144.22850126994</v>
      </c>
      <c r="AA725" s="46">
        <f t="shared" ca="1" si="1047"/>
        <v>9600.1992332444588</v>
      </c>
      <c r="AB725" s="46">
        <f t="shared" ca="1" si="1047"/>
        <v>486744.42773451435</v>
      </c>
      <c r="AC725" s="46">
        <f t="shared" ca="1" si="1047"/>
        <v>6300.0341458415687</v>
      </c>
      <c r="AD725" s="46">
        <f t="shared" ca="1" si="1047"/>
        <v>0</v>
      </c>
      <c r="AE725" s="46">
        <f t="shared" ca="1" si="1047"/>
        <v>0</v>
      </c>
    </row>
    <row r="726" spans="1:31" hidden="1" outlineLevel="1">
      <c r="E726" s="9"/>
      <c r="F726" s="99"/>
      <c r="G726" s="48" t="str">
        <f>$G$12</f>
        <v>DISTSEC</v>
      </c>
      <c r="H726" s="46">
        <f t="shared" ref="H726:AE726" ca="1" si="1049">H355+H681+H717+H638+H707</f>
        <v>9077288.3471638057</v>
      </c>
      <c r="I726" s="46">
        <f t="shared" ca="1" si="1049"/>
        <v>6740770.9685566155</v>
      </c>
      <c r="J726" s="46">
        <f t="shared" ref="J726:K726" ca="1" si="1050">J355+J681+J717+J638+J707</f>
        <v>1730.2401882763706</v>
      </c>
      <c r="K726" s="46">
        <f t="shared" ca="1" si="1050"/>
        <v>2154.6385797991124</v>
      </c>
      <c r="L726" s="46">
        <f t="shared" ca="1" si="1049"/>
        <v>1355284.7150304934</v>
      </c>
      <c r="M726" s="46">
        <f t="shared" ca="1" si="1049"/>
        <v>0</v>
      </c>
      <c r="N726" s="46">
        <f t="shared" ca="1" si="1049"/>
        <v>0</v>
      </c>
      <c r="O726" s="46">
        <f t="shared" ca="1" si="1049"/>
        <v>1355284.7150304934</v>
      </c>
      <c r="P726" s="46">
        <f t="shared" ca="1" si="1049"/>
        <v>674232.01880460477</v>
      </c>
      <c r="Q726" s="46">
        <f t="shared" ca="1" si="1049"/>
        <v>0</v>
      </c>
      <c r="R726" s="46">
        <f t="shared" ca="1" si="1049"/>
        <v>0</v>
      </c>
      <c r="S726" s="46">
        <f t="shared" ca="1" si="1049"/>
        <v>0</v>
      </c>
      <c r="T726" s="46">
        <f t="shared" ca="1" si="1049"/>
        <v>674232.01880460477</v>
      </c>
      <c r="U726" s="46">
        <f t="shared" ca="1" si="1049"/>
        <v>25412.969502572876</v>
      </c>
      <c r="V726" s="46">
        <f t="shared" ca="1" si="1049"/>
        <v>7.0343367954388159E-126</v>
      </c>
      <c r="W726" s="46">
        <f t="shared" ca="1" si="1049"/>
        <v>-2.5423455842503436E-84</v>
      </c>
      <c r="X726" s="46">
        <f t="shared" ca="1" si="1049"/>
        <v>0</v>
      </c>
      <c r="Y726" s="46">
        <f t="shared" ca="1" si="1049"/>
        <v>25412.969502572876</v>
      </c>
      <c r="Z726" s="46">
        <f t="shared" ca="1" si="1049"/>
        <v>191274.61915023872</v>
      </c>
      <c r="AA726" s="46">
        <f t="shared" ca="1" si="1049"/>
        <v>0</v>
      </c>
      <c r="AB726" s="46">
        <f t="shared" ca="1" si="1049"/>
        <v>191274.61915023872</v>
      </c>
      <c r="AC726" s="46">
        <f t="shared" ca="1" si="1049"/>
        <v>2265.3628619367005</v>
      </c>
      <c r="AD726" s="46">
        <f t="shared" ca="1" si="1049"/>
        <v>69690.82166021521</v>
      </c>
      <c r="AE726" s="46">
        <f t="shared" ca="1" si="1049"/>
        <v>14471.992829052824</v>
      </c>
    </row>
    <row r="727" spans="1:31" hidden="1" outlineLevel="1">
      <c r="E727" s="9"/>
      <c r="F727" s="99"/>
      <c r="G727" s="48" t="str">
        <f>$G$13</f>
        <v>ENERGY</v>
      </c>
      <c r="H727" s="46">
        <f t="shared" ref="H727:AE727" ca="1" si="1051">H356+H682+H718+H639+H708</f>
        <v>22488270.550107103</v>
      </c>
      <c r="I727" s="46">
        <f t="shared" ca="1" si="1051"/>
        <v>9372004.8701841235</v>
      </c>
      <c r="J727" s="46">
        <f t="shared" ref="J727:K727" ca="1" si="1052">J356+J682+J718+J639+J708</f>
        <v>2210.604290099101</v>
      </c>
      <c r="K727" s="46">
        <f t="shared" ca="1" si="1052"/>
        <v>6484.743135058402</v>
      </c>
      <c r="L727" s="46">
        <f t="shared" ca="1" si="1051"/>
        <v>2656999.5843503475</v>
      </c>
      <c r="M727" s="46">
        <f t="shared" ca="1" si="1051"/>
        <v>36836.669377499718</v>
      </c>
      <c r="N727" s="46">
        <f t="shared" ca="1" si="1051"/>
        <v>6561.9480939422756</v>
      </c>
      <c r="O727" s="46">
        <f t="shared" ca="1" si="1051"/>
        <v>2700398.2018217901</v>
      </c>
      <c r="P727" s="46">
        <f t="shared" ca="1" si="1051"/>
        <v>1689561.4172002175</v>
      </c>
      <c r="Q727" s="46">
        <f t="shared" ca="1" si="1051"/>
        <v>270056.96704987698</v>
      </c>
      <c r="R727" s="46">
        <f t="shared" ca="1" si="1051"/>
        <v>57543.927422379027</v>
      </c>
      <c r="S727" s="46">
        <f t="shared" ca="1" si="1051"/>
        <v>2516.6880268283203</v>
      </c>
      <c r="T727" s="46">
        <f t="shared" ca="1" si="1051"/>
        <v>2019678.999699302</v>
      </c>
      <c r="U727" s="46">
        <f t="shared" ca="1" si="1051"/>
        <v>91985.962495313914</v>
      </c>
      <c r="V727" s="46">
        <f t="shared" ca="1" si="1051"/>
        <v>1248288.2367589278</v>
      </c>
      <c r="W727" s="46">
        <f t="shared" ca="1" si="1051"/>
        <v>5358839.0434627496</v>
      </c>
      <c r="X727" s="46">
        <f t="shared" ca="1" si="1051"/>
        <v>970432.36763713416</v>
      </c>
      <c r="Y727" s="46">
        <f t="shared" ca="1" si="1051"/>
        <v>7669545.6103541255</v>
      </c>
      <c r="Z727" s="46">
        <f t="shared" ca="1" si="1051"/>
        <v>470942.26532871084</v>
      </c>
      <c r="AA727" s="46">
        <f t="shared" ca="1" si="1051"/>
        <v>9569.4124844682156</v>
      </c>
      <c r="AB727" s="46">
        <f t="shared" ca="1" si="1051"/>
        <v>480511.67781317915</v>
      </c>
      <c r="AC727" s="46">
        <f t="shared" ca="1" si="1051"/>
        <v>8504.4106089068919</v>
      </c>
      <c r="AD727" s="46">
        <f t="shared" ca="1" si="1051"/>
        <v>189548.27353719485</v>
      </c>
      <c r="AE727" s="46">
        <f t="shared" ca="1" si="1051"/>
        <v>39383.158663315182</v>
      </c>
    </row>
    <row r="728" spans="1:31" hidden="1" outlineLevel="1">
      <c r="E728" s="9"/>
      <c r="F728" s="99"/>
      <c r="G728" s="48" t="str">
        <f>$G$14</f>
        <v>CUSTOMER</v>
      </c>
      <c r="H728" s="46">
        <f t="shared" ref="H728:AE728" ca="1" si="1053">H357+H683+H719+H640+H709</f>
        <v>4983407.2643014146</v>
      </c>
      <c r="I728" s="46">
        <f t="shared" ca="1" si="1053"/>
        <v>2799898.6655174992</v>
      </c>
      <c r="J728" s="46">
        <f t="shared" ref="J728:K728" ca="1" si="1054">J357+J683+J719+J640+J709</f>
        <v>629.94388416060906</v>
      </c>
      <c r="K728" s="46">
        <f t="shared" ca="1" si="1054"/>
        <v>956.33348478952416</v>
      </c>
      <c r="L728" s="46">
        <f t="shared" ca="1" si="1053"/>
        <v>800473.99611011066</v>
      </c>
      <c r="M728" s="46">
        <f t="shared" ca="1" si="1053"/>
        <v>46904.84396474134</v>
      </c>
      <c r="N728" s="46">
        <f t="shared" ca="1" si="1053"/>
        <v>8372.7117547840444</v>
      </c>
      <c r="O728" s="46">
        <f t="shared" ca="1" si="1053"/>
        <v>855751.55182963598</v>
      </c>
      <c r="P728" s="46">
        <f t="shared" ca="1" si="1053"/>
        <v>57997.217730865021</v>
      </c>
      <c r="Q728" s="46">
        <f t="shared" ca="1" si="1053"/>
        <v>16233.276517189664</v>
      </c>
      <c r="R728" s="46">
        <f t="shared" ca="1" si="1053"/>
        <v>18959.442755902226</v>
      </c>
      <c r="S728" s="46">
        <f t="shared" ca="1" si="1053"/>
        <v>2449.2312875876164</v>
      </c>
      <c r="T728" s="46">
        <f t="shared" ca="1" si="1053"/>
        <v>95639.168291544527</v>
      </c>
      <c r="U728" s="46">
        <f t="shared" ca="1" si="1053"/>
        <v>393.56593575572299</v>
      </c>
      <c r="V728" s="46">
        <f t="shared" ca="1" si="1053"/>
        <v>11537.660497529885</v>
      </c>
      <c r="W728" s="46">
        <f t="shared" ca="1" si="1053"/>
        <v>31506.303886050609</v>
      </c>
      <c r="X728" s="46">
        <f t="shared" ca="1" si="1053"/>
        <v>9287.4849115761008</v>
      </c>
      <c r="Y728" s="46">
        <f t="shared" ca="1" si="1053"/>
        <v>52725.015230912322</v>
      </c>
      <c r="Z728" s="46">
        <f t="shared" ca="1" si="1053"/>
        <v>11858.343144252482</v>
      </c>
      <c r="AA728" s="46">
        <f t="shared" ca="1" si="1053"/>
        <v>220.6888859763726</v>
      </c>
      <c r="AB728" s="46">
        <f t="shared" ca="1" si="1053"/>
        <v>12079.032030228855</v>
      </c>
      <c r="AC728" s="46">
        <f t="shared" ca="1" si="1053"/>
        <v>1133.1294252739506</v>
      </c>
      <c r="AD728" s="46">
        <f t="shared" ca="1" si="1053"/>
        <v>1011919.82852059</v>
      </c>
      <c r="AE728" s="46">
        <f t="shared" ca="1" si="1053"/>
        <v>152674.59608677949</v>
      </c>
    </row>
    <row r="729" spans="1:31" s="48" customFormat="1" collapsed="1">
      <c r="A729" s="49"/>
      <c r="C729" s="48" t="s">
        <v>140</v>
      </c>
      <c r="E729" s="53">
        <f>E358+E684+E720+E641+E710</f>
        <v>120654062.34476095</v>
      </c>
      <c r="F729" s="99"/>
      <c r="G729" s="48" t="str">
        <f>$G$15</f>
        <v>TOTAL</v>
      </c>
      <c r="H729" s="53">
        <f t="shared" ref="H729:AE729" ca="1" si="1055">H358+H684+H720+H641+H710</f>
        <v>120654062.34476092</v>
      </c>
      <c r="I729" s="53">
        <f t="shared" ca="1" si="1055"/>
        <v>65361978.673523024</v>
      </c>
      <c r="J729" s="53">
        <f t="shared" ref="J729:K729" ca="1" si="1056">J358+J684+J720+J641+J710</f>
        <v>14812.128981778564</v>
      </c>
      <c r="K729" s="53">
        <f t="shared" ca="1" si="1056"/>
        <v>28768.269588335555</v>
      </c>
      <c r="L729" s="53">
        <f t="shared" ca="1" si="1055"/>
        <v>15608405.066630546</v>
      </c>
      <c r="M729" s="53">
        <f t="shared" ca="1" si="1055"/>
        <v>233905.00992990102</v>
      </c>
      <c r="N729" s="53">
        <f t="shared" ca="1" si="1055"/>
        <v>31475.163894092715</v>
      </c>
      <c r="O729" s="53">
        <f t="shared" ca="1" si="1055"/>
        <v>15873785.240454534</v>
      </c>
      <c r="P729" s="53">
        <f t="shared" ca="1" si="1055"/>
        <v>8757269.6490238458</v>
      </c>
      <c r="Q729" s="53">
        <f t="shared" ca="1" si="1055"/>
        <v>1393347.0019140728</v>
      </c>
      <c r="R729" s="53">
        <f t="shared" ca="1" si="1055"/>
        <v>243997.20658375145</v>
      </c>
      <c r="S729" s="53">
        <f t="shared" ca="1" si="1055"/>
        <v>11092.029727063978</v>
      </c>
      <c r="T729" s="53">
        <f t="shared" ca="1" si="1055"/>
        <v>10405705.887248732</v>
      </c>
      <c r="U729" s="53">
        <f t="shared" ca="1" si="1055"/>
        <v>416855.85791114997</v>
      </c>
      <c r="V729" s="53">
        <f t="shared" ca="1" si="1055"/>
        <v>5176413.1066104015</v>
      </c>
      <c r="W729" s="53">
        <f t="shared" ca="1" si="1055"/>
        <v>16495859.386280479</v>
      </c>
      <c r="X729" s="53">
        <f t="shared" ca="1" si="1055"/>
        <v>2816748.0624641245</v>
      </c>
      <c r="Y729" s="53">
        <f t="shared" ca="1" si="1055"/>
        <v>24905876.413266156</v>
      </c>
      <c r="Z729" s="53">
        <f t="shared" ca="1" si="1055"/>
        <v>2421102.2933001039</v>
      </c>
      <c r="AA729" s="53">
        <f t="shared" ca="1" si="1055"/>
        <v>44849.892365504289</v>
      </c>
      <c r="AB729" s="53">
        <f t="shared" ca="1" si="1055"/>
        <v>2465952.1856656084</v>
      </c>
      <c r="AC729" s="53">
        <f t="shared" ca="1" si="1055"/>
        <v>35007.448075278568</v>
      </c>
      <c r="AD729" s="53">
        <f t="shared" ca="1" si="1055"/>
        <v>1341235.2462244977</v>
      </c>
      <c r="AE729" s="53">
        <f t="shared" ca="1" si="1055"/>
        <v>220940.85173299012</v>
      </c>
    </row>
    <row r="730" spans="1:31">
      <c r="I730" s="5"/>
      <c r="J730" s="47"/>
      <c r="K730" s="47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</row>
    <row r="731" spans="1:31">
      <c r="B731" s="97" t="s">
        <v>578</v>
      </c>
      <c r="E731" s="3"/>
      <c r="F731" s="167"/>
      <c r="G731" s="3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</row>
    <row r="732" spans="1:31" hidden="1" outlineLevel="1">
      <c r="F732" s="167" t="str">
        <f>F739</f>
        <v>RB_GUP_EPIS_P</v>
      </c>
      <c r="G732" s="48" t="str">
        <f>$G$8</f>
        <v>PRODUCTION</v>
      </c>
      <c r="H732" s="4">
        <f t="shared" ref="H732:H763" si="1057">SUBTOTAL(9,I732:AE732)</f>
        <v>5437818.0000000009</v>
      </c>
      <c r="I732" s="5">
        <f t="shared" ref="I732:N732" si="1058">VLOOKUP(CONCATENATE($F732," ",$G732),AllocFactorMatrix,(I$4+1),FALSE)*$E739</f>
        <v>2796511.7131778779</v>
      </c>
      <c r="J732" s="47">
        <f t="shared" si="1058"/>
        <v>625.62760909275767</v>
      </c>
      <c r="K732" s="47">
        <f t="shared" si="1058"/>
        <v>1095.4293343044355</v>
      </c>
      <c r="L732" s="5">
        <f t="shared" si="1058"/>
        <v>651775.91981290316</v>
      </c>
      <c r="M732" s="5">
        <f t="shared" si="1058"/>
        <v>9069.453628942354</v>
      </c>
      <c r="N732" s="5">
        <f t="shared" si="1058"/>
        <v>1263.1364299965296</v>
      </c>
      <c r="O732" s="5">
        <f t="shared" ref="O732:O763" si="1059">SUBTOTAL(9,L732:N732)</f>
        <v>662108.50987184211</v>
      </c>
      <c r="P732" s="5">
        <f>VLOOKUP(CONCATENATE($F732," ",$G732),AllocFactorMatrix,(P$4+1),FALSE)*$E739</f>
        <v>387671.56474039407</v>
      </c>
      <c r="Q732" s="5">
        <f>VLOOKUP(CONCATENATE($F732," ",$G732),AllocFactorMatrix,(Q$4+1),FALSE)*$E739</f>
        <v>69571.143062710413</v>
      </c>
      <c r="R732" s="5">
        <f>VLOOKUP(CONCATENATE($F732," ",$G732),AllocFactorMatrix,(R$4+1),FALSE)*$E739</f>
        <v>14108.317852469732</v>
      </c>
      <c r="S732" s="5">
        <f>VLOOKUP(CONCATENATE($F732," ",$G732),AllocFactorMatrix,(S$4+1),FALSE)*$E739</f>
        <v>535.75699035624643</v>
      </c>
      <c r="T732" s="5">
        <f>SUBTOTAL(9,P732:S732)</f>
        <v>471886.78264593048</v>
      </c>
      <c r="U732" s="5">
        <f>VLOOKUP(CONCATENATE($F732," ",$G732),AllocFactorMatrix,(U$4+1),FALSE)*$E739</f>
        <v>18386.424989395771</v>
      </c>
      <c r="V732" s="5">
        <f>VLOOKUP(CONCATENATE($F732," ",$G732),AllocFactorMatrix,(V$4+1),FALSE)*$E739</f>
        <v>248227.35459077571</v>
      </c>
      <c r="W732" s="5">
        <f>VLOOKUP(CONCATENATE($F732," ",$G732),AllocFactorMatrix,(W$4+1),FALSE)*$E739</f>
        <v>949369.98544354748</v>
      </c>
      <c r="X732" s="5">
        <f>VLOOKUP(CONCATENATE($F732," ",$G732),AllocFactorMatrix,(X$4+1),FALSE)*$E739</f>
        <v>171987.17797558213</v>
      </c>
      <c r="Y732" s="5">
        <f>SUBTOTAL(9,U732:X732)</f>
        <v>1387970.9429993012</v>
      </c>
      <c r="Z732" s="5">
        <f>VLOOKUP(CONCATENATE($F732," ",$G732),AllocFactorMatrix,(Z$4+1),FALSE)*$E739</f>
        <v>106558.96058367251</v>
      </c>
      <c r="AA732" s="5">
        <f>VLOOKUP(CONCATENATE($F732," ",$G732),AllocFactorMatrix,(AA$4+1),FALSE)*$E739</f>
        <v>2128.2557552149133</v>
      </c>
      <c r="AB732" s="5">
        <f t="shared" ref="AB732:AB763" si="1060">SUBTOTAL(9,Z732:AA732)</f>
        <v>108687.21633888742</v>
      </c>
      <c r="AC732" s="5">
        <f>VLOOKUP(CONCATENATE($F732," ",$G732),AllocFactorMatrix,(AC$4+1),FALSE)*$E739</f>
        <v>1405.685081562506</v>
      </c>
      <c r="AD732" s="5">
        <f>VLOOKUP(CONCATENATE($F732," ",$G732),AllocFactorMatrix,(AD$4+1),FALSE)*$E739</f>
        <v>6244.8534769475027</v>
      </c>
      <c r="AE732" s="5">
        <f>VLOOKUP(CONCATENATE($F732," ",$G732),AllocFactorMatrix,(AE$4+1),FALSE)*$E739</f>
        <v>1281.2394642543641</v>
      </c>
    </row>
    <row r="733" spans="1:31" hidden="1" outlineLevel="1">
      <c r="F733" s="167" t="str">
        <f>F739</f>
        <v>RB_GUP_EPIS_P</v>
      </c>
      <c r="G733" s="48" t="str">
        <f>$G$9</f>
        <v>BULKTRAN</v>
      </c>
      <c r="H733" s="4">
        <f t="shared" si="1057"/>
        <v>0</v>
      </c>
      <c r="I733" s="5">
        <f t="shared" ref="I733:N733" si="1061">VLOOKUP(CONCATENATE($F733," ",$G733),AllocFactorMatrix,(I$4+1),FALSE)*$E739</f>
        <v>0</v>
      </c>
      <c r="J733" s="47">
        <f t="shared" si="1061"/>
        <v>0</v>
      </c>
      <c r="K733" s="47">
        <f t="shared" si="1061"/>
        <v>0</v>
      </c>
      <c r="L733" s="5">
        <f t="shared" si="1061"/>
        <v>0</v>
      </c>
      <c r="M733" s="5">
        <f t="shared" si="1061"/>
        <v>0</v>
      </c>
      <c r="N733" s="5">
        <f t="shared" si="1061"/>
        <v>0</v>
      </c>
      <c r="O733" s="5">
        <f t="shared" si="1059"/>
        <v>0</v>
      </c>
      <c r="P733" s="5">
        <f>VLOOKUP(CONCATENATE($F733," ",$G733),AllocFactorMatrix,(P$4+1),FALSE)*$E739</f>
        <v>0</v>
      </c>
      <c r="Q733" s="5">
        <f>VLOOKUP(CONCATENATE($F733," ",$G733),AllocFactorMatrix,(Q$4+1),FALSE)*$E739</f>
        <v>0</v>
      </c>
      <c r="R733" s="5">
        <f>VLOOKUP(CONCATENATE($F733," ",$G733),AllocFactorMatrix,(R$4+1),FALSE)*$E739</f>
        <v>0</v>
      </c>
      <c r="S733" s="5">
        <f>VLOOKUP(CONCATENATE($F733," ",$G733),AllocFactorMatrix,(S$4+1),FALSE)*$E739</f>
        <v>0</v>
      </c>
      <c r="T733" s="5">
        <f t="shared" ref="T733:T763" si="1062">SUBTOTAL(9,P733:S733)</f>
        <v>0</v>
      </c>
      <c r="U733" s="5">
        <f>VLOOKUP(CONCATENATE($F733," ",$G733),AllocFactorMatrix,(U$4+1),FALSE)*$E739</f>
        <v>0</v>
      </c>
      <c r="V733" s="5">
        <f>VLOOKUP(CONCATENATE($F733," ",$G733),AllocFactorMatrix,(V$4+1),FALSE)*$E739</f>
        <v>0</v>
      </c>
      <c r="W733" s="5">
        <f>VLOOKUP(CONCATENATE($F733," ",$G733),AllocFactorMatrix,(W$4+1),FALSE)*$E739</f>
        <v>0</v>
      </c>
      <c r="X733" s="5">
        <f>VLOOKUP(CONCATENATE($F733," ",$G733),AllocFactorMatrix,(X$4+1),FALSE)*$E739</f>
        <v>0</v>
      </c>
      <c r="Y733" s="5">
        <f t="shared" ref="Y733:Y739" si="1063">SUBTOTAL(9,U733:X733)</f>
        <v>0</v>
      </c>
      <c r="Z733" s="5">
        <f>VLOOKUP(CONCATENATE($F733," ",$G733),AllocFactorMatrix,(Z$4+1),FALSE)*$E739</f>
        <v>0</v>
      </c>
      <c r="AA733" s="5">
        <f>VLOOKUP(CONCATENATE($F733," ",$G733),AllocFactorMatrix,(AA$4+1),FALSE)*$E739</f>
        <v>0</v>
      </c>
      <c r="AB733" s="5">
        <f t="shared" si="1060"/>
        <v>0</v>
      </c>
      <c r="AC733" s="5">
        <f>VLOOKUP(CONCATENATE($F733," ",$G733),AllocFactorMatrix,(AC$4+1),FALSE)*$E739</f>
        <v>0</v>
      </c>
      <c r="AD733" s="5">
        <f>VLOOKUP(CONCATENATE($F733," ",$G733),AllocFactorMatrix,(AD$4+1),FALSE)*$E739</f>
        <v>0</v>
      </c>
      <c r="AE733" s="5">
        <f>VLOOKUP(CONCATENATE($F733," ",$G733),AllocFactorMatrix,(AE$4+1),FALSE)*$E739</f>
        <v>0</v>
      </c>
    </row>
    <row r="734" spans="1:31" hidden="1" outlineLevel="1">
      <c r="F734" s="167" t="str">
        <f>F739</f>
        <v>RB_GUP_EPIS_P</v>
      </c>
      <c r="G734" s="48" t="str">
        <f>$G$10</f>
        <v>SUBTRAN</v>
      </c>
      <c r="H734" s="4">
        <f t="shared" si="1057"/>
        <v>0</v>
      </c>
      <c r="I734" s="5">
        <f t="shared" ref="I734:N734" si="1064">VLOOKUP(CONCATENATE($F734," ",$G734),AllocFactorMatrix,(I$4+1),FALSE)*$E739</f>
        <v>0</v>
      </c>
      <c r="J734" s="47">
        <f t="shared" si="1064"/>
        <v>0</v>
      </c>
      <c r="K734" s="47">
        <f t="shared" si="1064"/>
        <v>0</v>
      </c>
      <c r="L734" s="5">
        <f t="shared" si="1064"/>
        <v>0</v>
      </c>
      <c r="M734" s="5">
        <f t="shared" si="1064"/>
        <v>0</v>
      </c>
      <c r="N734" s="5">
        <f t="shared" si="1064"/>
        <v>0</v>
      </c>
      <c r="O734" s="5">
        <f t="shared" si="1059"/>
        <v>0</v>
      </c>
      <c r="P734" s="5">
        <f>VLOOKUP(CONCATENATE($F734," ",$G734),AllocFactorMatrix,(P$4+1),FALSE)*$E739</f>
        <v>0</v>
      </c>
      <c r="Q734" s="5">
        <f>VLOOKUP(CONCATENATE($F734," ",$G734),AllocFactorMatrix,(Q$4+1),FALSE)*$E739</f>
        <v>0</v>
      </c>
      <c r="R734" s="5">
        <f>VLOOKUP(CONCATENATE($F734," ",$G734),AllocFactorMatrix,(R$4+1),FALSE)*$E739</f>
        <v>0</v>
      </c>
      <c r="S734" s="5">
        <f>VLOOKUP(CONCATENATE($F734," ",$G734),AllocFactorMatrix,(S$4+1),FALSE)*$E739</f>
        <v>0</v>
      </c>
      <c r="T734" s="5">
        <f t="shared" si="1062"/>
        <v>0</v>
      </c>
      <c r="U734" s="5">
        <f>VLOOKUP(CONCATENATE($F734," ",$G734),AllocFactorMatrix,(U$4+1),FALSE)*$E739</f>
        <v>0</v>
      </c>
      <c r="V734" s="5">
        <f>VLOOKUP(CONCATENATE($F734," ",$G734),AllocFactorMatrix,(V$4+1),FALSE)*$E739</f>
        <v>0</v>
      </c>
      <c r="W734" s="5">
        <f>VLOOKUP(CONCATENATE($F734," ",$G734),AllocFactorMatrix,(W$4+1),FALSE)*$E739</f>
        <v>0</v>
      </c>
      <c r="X734" s="5">
        <f>VLOOKUP(CONCATENATE($F734," ",$G734),AllocFactorMatrix,(X$4+1),FALSE)*$E739</f>
        <v>0</v>
      </c>
      <c r="Y734" s="5">
        <f t="shared" si="1063"/>
        <v>0</v>
      </c>
      <c r="Z734" s="5">
        <f>VLOOKUP(CONCATENATE($F734," ",$G734),AllocFactorMatrix,(Z$4+1),FALSE)*$E739</f>
        <v>0</v>
      </c>
      <c r="AA734" s="5">
        <f>VLOOKUP(CONCATENATE($F734," ",$G734),AllocFactorMatrix,(AA$4+1),FALSE)*$E739</f>
        <v>0</v>
      </c>
      <c r="AB734" s="5">
        <f t="shared" si="1060"/>
        <v>0</v>
      </c>
      <c r="AC734" s="5">
        <f>VLOOKUP(CONCATENATE($F734," ",$G734),AllocFactorMatrix,(AC$4+1),FALSE)*$E739</f>
        <v>0</v>
      </c>
      <c r="AD734" s="5">
        <f>VLOOKUP(CONCATENATE($F734," ",$G734),AllocFactorMatrix,(AD$4+1),FALSE)*$E739</f>
        <v>0</v>
      </c>
      <c r="AE734" s="5">
        <f>VLOOKUP(CONCATENATE($F734," ",$G734),AllocFactorMatrix,(AE$4+1),FALSE)*$E739</f>
        <v>0</v>
      </c>
    </row>
    <row r="735" spans="1:31" hidden="1" outlineLevel="1">
      <c r="F735" s="167" t="str">
        <f>F739</f>
        <v>RB_GUP_EPIS_P</v>
      </c>
      <c r="G735" s="48" t="str">
        <f>$G$11</f>
        <v>DISTPRI</v>
      </c>
      <c r="H735" s="4">
        <f t="shared" si="1057"/>
        <v>0</v>
      </c>
      <c r="I735" s="5">
        <f t="shared" ref="I735:N735" si="1065">VLOOKUP(CONCATENATE($F735," ",$G735),AllocFactorMatrix,(I$4+1),FALSE)*$E739</f>
        <v>0</v>
      </c>
      <c r="J735" s="47">
        <f t="shared" si="1065"/>
        <v>0</v>
      </c>
      <c r="K735" s="47">
        <f t="shared" si="1065"/>
        <v>0</v>
      </c>
      <c r="L735" s="5">
        <f t="shared" si="1065"/>
        <v>0</v>
      </c>
      <c r="M735" s="5">
        <f t="shared" si="1065"/>
        <v>0</v>
      </c>
      <c r="N735" s="5">
        <f t="shared" si="1065"/>
        <v>0</v>
      </c>
      <c r="O735" s="5">
        <f t="shared" si="1059"/>
        <v>0</v>
      </c>
      <c r="P735" s="5">
        <f>VLOOKUP(CONCATENATE($F735," ",$G735),AllocFactorMatrix,(P$4+1),FALSE)*$E739</f>
        <v>0</v>
      </c>
      <c r="Q735" s="5">
        <f>VLOOKUP(CONCATENATE($F735," ",$G735),AllocFactorMatrix,(Q$4+1),FALSE)*$E739</f>
        <v>0</v>
      </c>
      <c r="R735" s="5">
        <f>VLOOKUP(CONCATENATE($F735," ",$G735),AllocFactorMatrix,(R$4+1),FALSE)*$E739</f>
        <v>0</v>
      </c>
      <c r="S735" s="5">
        <f>VLOOKUP(CONCATENATE($F735," ",$G735),AllocFactorMatrix,(S$4+1),FALSE)*$E739</f>
        <v>0</v>
      </c>
      <c r="T735" s="5">
        <f t="shared" si="1062"/>
        <v>0</v>
      </c>
      <c r="U735" s="5">
        <f>VLOOKUP(CONCATENATE($F735," ",$G735),AllocFactorMatrix,(U$4+1),FALSE)*$E739</f>
        <v>0</v>
      </c>
      <c r="V735" s="5">
        <f>VLOOKUP(CONCATENATE($F735," ",$G735),AllocFactorMatrix,(V$4+1),FALSE)*$E739</f>
        <v>0</v>
      </c>
      <c r="W735" s="5">
        <f>VLOOKUP(CONCATENATE($F735," ",$G735),AllocFactorMatrix,(W$4+1),FALSE)*$E739</f>
        <v>0</v>
      </c>
      <c r="X735" s="5">
        <f>VLOOKUP(CONCATENATE($F735," ",$G735),AllocFactorMatrix,(X$4+1),FALSE)*$E739</f>
        <v>0</v>
      </c>
      <c r="Y735" s="5">
        <f t="shared" si="1063"/>
        <v>0</v>
      </c>
      <c r="Z735" s="5">
        <f>VLOOKUP(CONCATENATE($F735," ",$G735),AllocFactorMatrix,(Z$4+1),FALSE)*$E739</f>
        <v>0</v>
      </c>
      <c r="AA735" s="5">
        <f>VLOOKUP(CONCATENATE($F735," ",$G735),AllocFactorMatrix,(AA$4+1),FALSE)*$E739</f>
        <v>0</v>
      </c>
      <c r="AB735" s="5">
        <f t="shared" si="1060"/>
        <v>0</v>
      </c>
      <c r="AC735" s="5">
        <f>VLOOKUP(CONCATENATE($F735," ",$G735),AllocFactorMatrix,(AC$4+1),FALSE)*$E739</f>
        <v>0</v>
      </c>
      <c r="AD735" s="5">
        <f>VLOOKUP(CONCATENATE($F735," ",$G735),AllocFactorMatrix,(AD$4+1),FALSE)*$E739</f>
        <v>0</v>
      </c>
      <c r="AE735" s="5">
        <f>VLOOKUP(CONCATENATE($F735," ",$G735),AllocFactorMatrix,(AE$4+1),FALSE)*$E739</f>
        <v>0</v>
      </c>
    </row>
    <row r="736" spans="1:31" hidden="1" outlineLevel="1">
      <c r="F736" s="167" t="str">
        <f>F739</f>
        <v>RB_GUP_EPIS_P</v>
      </c>
      <c r="G736" s="48" t="str">
        <f>$G$12</f>
        <v>DISTSEC</v>
      </c>
      <c r="H736" s="4">
        <f t="shared" si="1057"/>
        <v>0</v>
      </c>
      <c r="I736" s="5">
        <f t="shared" ref="I736:N736" si="1066">VLOOKUP(CONCATENATE($F736," ",$G736),AllocFactorMatrix,(I$4+1),FALSE)*$E739</f>
        <v>0</v>
      </c>
      <c r="J736" s="47">
        <f t="shared" si="1066"/>
        <v>0</v>
      </c>
      <c r="K736" s="47">
        <f t="shared" si="1066"/>
        <v>0</v>
      </c>
      <c r="L736" s="5">
        <f t="shared" si="1066"/>
        <v>0</v>
      </c>
      <c r="M736" s="5">
        <f t="shared" si="1066"/>
        <v>0</v>
      </c>
      <c r="N736" s="5">
        <f t="shared" si="1066"/>
        <v>0</v>
      </c>
      <c r="O736" s="5">
        <f t="shared" si="1059"/>
        <v>0</v>
      </c>
      <c r="P736" s="5">
        <f>VLOOKUP(CONCATENATE($F736," ",$G736),AllocFactorMatrix,(P$4+1),FALSE)*$E739</f>
        <v>0</v>
      </c>
      <c r="Q736" s="5">
        <f>VLOOKUP(CONCATENATE($F736," ",$G736),AllocFactorMatrix,(Q$4+1),FALSE)*$E739</f>
        <v>0</v>
      </c>
      <c r="R736" s="5">
        <f>VLOOKUP(CONCATENATE($F736," ",$G736),AllocFactorMatrix,(R$4+1),FALSE)*$E739</f>
        <v>0</v>
      </c>
      <c r="S736" s="5">
        <f>VLOOKUP(CONCATENATE($F736," ",$G736),AllocFactorMatrix,(S$4+1),FALSE)*$E739</f>
        <v>0</v>
      </c>
      <c r="T736" s="5">
        <f t="shared" si="1062"/>
        <v>0</v>
      </c>
      <c r="U736" s="5">
        <f>VLOOKUP(CONCATENATE($F736," ",$G736),AllocFactorMatrix,(U$4+1),FALSE)*$E739</f>
        <v>0</v>
      </c>
      <c r="V736" s="5">
        <f>VLOOKUP(CONCATENATE($F736," ",$G736),AllocFactorMatrix,(V$4+1),FALSE)*$E739</f>
        <v>0</v>
      </c>
      <c r="W736" s="5">
        <f>VLOOKUP(CONCATENATE($F736," ",$G736),AllocFactorMatrix,(W$4+1),FALSE)*$E739</f>
        <v>0</v>
      </c>
      <c r="X736" s="5">
        <f>VLOOKUP(CONCATENATE($F736," ",$G736),AllocFactorMatrix,(X$4+1),FALSE)*$E739</f>
        <v>0</v>
      </c>
      <c r="Y736" s="5">
        <f t="shared" si="1063"/>
        <v>0</v>
      </c>
      <c r="Z736" s="5">
        <f>VLOOKUP(CONCATENATE($F736," ",$G736),AllocFactorMatrix,(Z$4+1),FALSE)*$E739</f>
        <v>0</v>
      </c>
      <c r="AA736" s="5">
        <f>VLOOKUP(CONCATENATE($F736," ",$G736),AllocFactorMatrix,(AA$4+1),FALSE)*$E739</f>
        <v>0</v>
      </c>
      <c r="AB736" s="5">
        <f t="shared" si="1060"/>
        <v>0</v>
      </c>
      <c r="AC736" s="5">
        <f>VLOOKUP(CONCATENATE($F736," ",$G736),AllocFactorMatrix,(AC$4+1),FALSE)*$E739</f>
        <v>0</v>
      </c>
      <c r="AD736" s="5">
        <f>VLOOKUP(CONCATENATE($F736," ",$G736),AllocFactorMatrix,(AD$4+1),FALSE)*$E739</f>
        <v>0</v>
      </c>
      <c r="AE736" s="5">
        <f>VLOOKUP(CONCATENATE($F736," ",$G736),AllocFactorMatrix,(AE$4+1),FALSE)*$E739</f>
        <v>0</v>
      </c>
    </row>
    <row r="737" spans="4:31" hidden="1" outlineLevel="1">
      <c r="F737" s="167" t="str">
        <f>F739</f>
        <v>RB_GUP_EPIS_P</v>
      </c>
      <c r="G737" s="48" t="str">
        <f>$G$13</f>
        <v>ENERGY</v>
      </c>
      <c r="H737" s="4">
        <f t="shared" si="1057"/>
        <v>0</v>
      </c>
      <c r="I737" s="5">
        <f t="shared" ref="I737:N737" si="1067">VLOOKUP(CONCATENATE($F737," ",$G737),AllocFactorMatrix,(I$4+1),FALSE)*$E739</f>
        <v>0</v>
      </c>
      <c r="J737" s="47">
        <f t="shared" si="1067"/>
        <v>0</v>
      </c>
      <c r="K737" s="47">
        <f t="shared" si="1067"/>
        <v>0</v>
      </c>
      <c r="L737" s="5">
        <f t="shared" si="1067"/>
        <v>0</v>
      </c>
      <c r="M737" s="5">
        <f t="shared" si="1067"/>
        <v>0</v>
      </c>
      <c r="N737" s="5">
        <f t="shared" si="1067"/>
        <v>0</v>
      </c>
      <c r="O737" s="5">
        <f t="shared" si="1059"/>
        <v>0</v>
      </c>
      <c r="P737" s="5">
        <f>VLOOKUP(CONCATENATE($F737," ",$G737),AllocFactorMatrix,(P$4+1),FALSE)*$E739</f>
        <v>0</v>
      </c>
      <c r="Q737" s="5">
        <f>VLOOKUP(CONCATENATE($F737," ",$G737),AllocFactorMatrix,(Q$4+1),FALSE)*$E739</f>
        <v>0</v>
      </c>
      <c r="R737" s="5">
        <f>VLOOKUP(CONCATENATE($F737," ",$G737),AllocFactorMatrix,(R$4+1),FALSE)*$E739</f>
        <v>0</v>
      </c>
      <c r="S737" s="5">
        <f>VLOOKUP(CONCATENATE($F737," ",$G737),AllocFactorMatrix,(S$4+1),FALSE)*$E739</f>
        <v>0</v>
      </c>
      <c r="T737" s="5">
        <f t="shared" si="1062"/>
        <v>0</v>
      </c>
      <c r="U737" s="5">
        <f>VLOOKUP(CONCATENATE($F737," ",$G737),AllocFactorMatrix,(U$4+1),FALSE)*$E739</f>
        <v>0</v>
      </c>
      <c r="V737" s="5">
        <f>VLOOKUP(CONCATENATE($F737," ",$G737),AllocFactorMatrix,(V$4+1),FALSE)*$E739</f>
        <v>0</v>
      </c>
      <c r="W737" s="5">
        <f>VLOOKUP(CONCATENATE($F737," ",$G737),AllocFactorMatrix,(W$4+1),FALSE)*$E739</f>
        <v>0</v>
      </c>
      <c r="X737" s="5">
        <f>VLOOKUP(CONCATENATE($F737," ",$G737),AllocFactorMatrix,(X$4+1),FALSE)*$E739</f>
        <v>0</v>
      </c>
      <c r="Y737" s="5">
        <f t="shared" si="1063"/>
        <v>0</v>
      </c>
      <c r="Z737" s="5">
        <f>VLOOKUP(CONCATENATE($F737," ",$G737),AllocFactorMatrix,(Z$4+1),FALSE)*$E739</f>
        <v>0</v>
      </c>
      <c r="AA737" s="5">
        <f>VLOOKUP(CONCATENATE($F737," ",$G737),AllocFactorMatrix,(AA$4+1),FALSE)*$E739</f>
        <v>0</v>
      </c>
      <c r="AB737" s="5">
        <f t="shared" si="1060"/>
        <v>0</v>
      </c>
      <c r="AC737" s="5">
        <f>VLOOKUP(CONCATENATE($F737," ",$G737),AllocFactorMatrix,(AC$4+1),FALSE)*$E739</f>
        <v>0</v>
      </c>
      <c r="AD737" s="5">
        <f>VLOOKUP(CONCATENATE($F737," ",$G737),AllocFactorMatrix,(AD$4+1),FALSE)*$E739</f>
        <v>0</v>
      </c>
      <c r="AE737" s="5">
        <f>VLOOKUP(CONCATENATE($F737," ",$G737),AllocFactorMatrix,(AE$4+1),FALSE)*$E739</f>
        <v>0</v>
      </c>
    </row>
    <row r="738" spans="4:31" hidden="1" outlineLevel="1">
      <c r="F738" s="167" t="str">
        <f>F739</f>
        <v>RB_GUP_EPIS_P</v>
      </c>
      <c r="G738" s="48" t="str">
        <f>$G$14</f>
        <v>CUSTOMER</v>
      </c>
      <c r="H738" s="4">
        <f t="shared" si="1057"/>
        <v>0</v>
      </c>
      <c r="I738" s="5">
        <f t="shared" ref="I738:N738" si="1068">VLOOKUP(CONCATENATE($F738," ",$G738),AllocFactorMatrix,(I$4+1),FALSE)*$E739</f>
        <v>0</v>
      </c>
      <c r="J738" s="47">
        <f t="shared" si="1068"/>
        <v>0</v>
      </c>
      <c r="K738" s="47">
        <f t="shared" si="1068"/>
        <v>0</v>
      </c>
      <c r="L738" s="5">
        <f t="shared" si="1068"/>
        <v>0</v>
      </c>
      <c r="M738" s="5">
        <f t="shared" si="1068"/>
        <v>0</v>
      </c>
      <c r="N738" s="5">
        <f t="shared" si="1068"/>
        <v>0</v>
      </c>
      <c r="O738" s="5">
        <f t="shared" si="1059"/>
        <v>0</v>
      </c>
      <c r="P738" s="5">
        <f>VLOOKUP(CONCATENATE($F738," ",$G738),AllocFactorMatrix,(P$4+1),FALSE)*$E739</f>
        <v>0</v>
      </c>
      <c r="Q738" s="5">
        <f>VLOOKUP(CONCATENATE($F738," ",$G738),AllocFactorMatrix,(Q$4+1),FALSE)*$E739</f>
        <v>0</v>
      </c>
      <c r="R738" s="5">
        <f>VLOOKUP(CONCATENATE($F738," ",$G738),AllocFactorMatrix,(R$4+1),FALSE)*$E739</f>
        <v>0</v>
      </c>
      <c r="S738" s="5">
        <f>VLOOKUP(CONCATENATE($F738," ",$G738),AllocFactorMatrix,(S$4+1),FALSE)*$E739</f>
        <v>0</v>
      </c>
      <c r="T738" s="5">
        <f t="shared" si="1062"/>
        <v>0</v>
      </c>
      <c r="U738" s="5">
        <f>VLOOKUP(CONCATENATE($F738," ",$G738),AllocFactorMatrix,(U$4+1),FALSE)*$E739</f>
        <v>0</v>
      </c>
      <c r="V738" s="5">
        <f>VLOOKUP(CONCATENATE($F738," ",$G738),AllocFactorMatrix,(V$4+1),FALSE)*$E739</f>
        <v>0</v>
      </c>
      <c r="W738" s="5">
        <f>VLOOKUP(CONCATENATE($F738," ",$G738),AllocFactorMatrix,(W$4+1),FALSE)*$E739</f>
        <v>0</v>
      </c>
      <c r="X738" s="5">
        <f>VLOOKUP(CONCATENATE($F738," ",$G738),AllocFactorMatrix,(X$4+1),FALSE)*$E739</f>
        <v>0</v>
      </c>
      <c r="Y738" s="5">
        <f t="shared" si="1063"/>
        <v>0</v>
      </c>
      <c r="Z738" s="5">
        <f>VLOOKUP(CONCATENATE($F738," ",$G738),AllocFactorMatrix,(Z$4+1),FALSE)*$E739</f>
        <v>0</v>
      </c>
      <c r="AA738" s="5">
        <f>VLOOKUP(CONCATENATE($F738," ",$G738),AllocFactorMatrix,(AA$4+1),FALSE)*$E739</f>
        <v>0</v>
      </c>
      <c r="AB738" s="5">
        <f t="shared" si="1060"/>
        <v>0</v>
      </c>
      <c r="AC738" s="5">
        <f>VLOOKUP(CONCATENATE($F738," ",$G738),AllocFactorMatrix,(AC$4+1),FALSE)*$E739</f>
        <v>0</v>
      </c>
      <c r="AD738" s="5">
        <f>VLOOKUP(CONCATENATE($F738," ",$G738),AllocFactorMatrix,(AD$4+1),FALSE)*$E739</f>
        <v>0</v>
      </c>
      <c r="AE738" s="5">
        <f>VLOOKUP(CONCATENATE($F738," ",$G738),AllocFactorMatrix,(AE$4+1),FALSE)*$E739</f>
        <v>0</v>
      </c>
    </row>
    <row r="739" spans="4:31" collapsed="1">
      <c r="D739" s="48" t="s">
        <v>7</v>
      </c>
      <c r="E739" s="54">
        <v>5437818</v>
      </c>
      <c r="F739" s="88" t="s">
        <v>61</v>
      </c>
      <c r="G739" s="48" t="str">
        <f>$G$15</f>
        <v>TOTAL</v>
      </c>
      <c r="H739" s="4">
        <f t="shared" si="1057"/>
        <v>5437818.0000000009</v>
      </c>
      <c r="I739" s="5">
        <f t="shared" ref="I739:N739" si="1069">VLOOKUP(CONCATENATE($F739," ",$G739),AllocFactorMatrix,(I$4+1),FALSE)*$E739</f>
        <v>2796511.7131778779</v>
      </c>
      <c r="J739" s="47">
        <f t="shared" si="1069"/>
        <v>625.62760909275767</v>
      </c>
      <c r="K739" s="47">
        <f t="shared" si="1069"/>
        <v>1095.4293343044355</v>
      </c>
      <c r="L739" s="5">
        <f t="shared" si="1069"/>
        <v>651775.91981290316</v>
      </c>
      <c r="M739" s="5">
        <f t="shared" si="1069"/>
        <v>9069.453628942354</v>
      </c>
      <c r="N739" s="5">
        <f t="shared" si="1069"/>
        <v>1263.1364299965296</v>
      </c>
      <c r="O739" s="5">
        <f t="shared" si="1059"/>
        <v>662108.50987184211</v>
      </c>
      <c r="P739" s="5">
        <f>VLOOKUP(CONCATENATE($F739," ",$G739),AllocFactorMatrix,(P$4+1),FALSE)*$E739</f>
        <v>387671.56474039407</v>
      </c>
      <c r="Q739" s="5">
        <f>VLOOKUP(CONCATENATE($F739," ",$G739),AllocFactorMatrix,(Q$4+1),FALSE)*$E739</f>
        <v>69571.143062710413</v>
      </c>
      <c r="R739" s="5">
        <f>VLOOKUP(CONCATENATE($F739," ",$G739),AllocFactorMatrix,(R$4+1),FALSE)*$E739</f>
        <v>14108.317852469732</v>
      </c>
      <c r="S739" s="5">
        <f>VLOOKUP(CONCATENATE($F739," ",$G739),AllocFactorMatrix,(S$4+1),FALSE)*$E739</f>
        <v>535.75699035624643</v>
      </c>
      <c r="T739" s="5">
        <f t="shared" si="1062"/>
        <v>471886.78264593048</v>
      </c>
      <c r="U739" s="5">
        <f>VLOOKUP(CONCATENATE($F739," ",$G739),AllocFactorMatrix,(U$4+1),FALSE)*$E739</f>
        <v>18386.424989395771</v>
      </c>
      <c r="V739" s="5">
        <f>VLOOKUP(CONCATENATE($F739," ",$G739),AllocFactorMatrix,(V$4+1),FALSE)*$E739</f>
        <v>248227.35459077571</v>
      </c>
      <c r="W739" s="5">
        <f>VLOOKUP(CONCATENATE($F739," ",$G739),AllocFactorMatrix,(W$4+1),FALSE)*$E739</f>
        <v>949369.98544354748</v>
      </c>
      <c r="X739" s="5">
        <f>VLOOKUP(CONCATENATE($F739," ",$G739),AllocFactorMatrix,(X$4+1),FALSE)*$E739</f>
        <v>171987.17797558213</v>
      </c>
      <c r="Y739" s="5">
        <f t="shared" si="1063"/>
        <v>1387970.9429993012</v>
      </c>
      <c r="Z739" s="5">
        <f>VLOOKUP(CONCATENATE($F739," ",$G739),AllocFactorMatrix,(Z$4+1),FALSE)*$E739</f>
        <v>106558.96058367251</v>
      </c>
      <c r="AA739" s="5">
        <f>VLOOKUP(CONCATENATE($F739," ",$G739),AllocFactorMatrix,(AA$4+1),FALSE)*$E739</f>
        <v>2128.2557552149133</v>
      </c>
      <c r="AB739" s="5">
        <f t="shared" si="1060"/>
        <v>108687.21633888742</v>
      </c>
      <c r="AC739" s="5">
        <f>VLOOKUP(CONCATENATE($F739," ",$G739),AllocFactorMatrix,(AC$4+1),FALSE)*$E739</f>
        <v>1405.685081562506</v>
      </c>
      <c r="AD739" s="5">
        <f>VLOOKUP(CONCATENATE($F739," ",$G739),AllocFactorMatrix,(AD$4+1),FALSE)*$E739</f>
        <v>6244.8534769475027</v>
      </c>
      <c r="AE739" s="5">
        <f>VLOOKUP(CONCATENATE($F739," ",$G739),AllocFactorMatrix,(AE$4+1),FALSE)*$E739</f>
        <v>1281.2394642543641</v>
      </c>
    </row>
    <row r="740" spans="4:31" hidden="1" outlineLevel="1">
      <c r="F740" s="167" t="str">
        <f>F747</f>
        <v>RB_GUP_EPIS_T</v>
      </c>
      <c r="G740" s="48" t="str">
        <f>$G$8</f>
        <v>PRODUCTION</v>
      </c>
      <c r="H740" s="4">
        <f t="shared" si="1057"/>
        <v>902509.71520637011</v>
      </c>
      <c r="I740" s="5">
        <f t="shared" ref="I740:N740" si="1070">VLOOKUP(CONCATENATE($F740," ",$G740),AllocFactorMatrix,(I$4+1),FALSE)*$E747</f>
        <v>464134.50943585171</v>
      </c>
      <c r="J740" s="47">
        <f t="shared" si="1070"/>
        <v>103.83484612900745</v>
      </c>
      <c r="K740" s="47">
        <f t="shared" si="1070"/>
        <v>181.80741182066038</v>
      </c>
      <c r="L740" s="5">
        <f t="shared" si="1070"/>
        <v>108174.65751312624</v>
      </c>
      <c r="M740" s="5">
        <f t="shared" si="1070"/>
        <v>1505.2489825393463</v>
      </c>
      <c r="N740" s="5">
        <f t="shared" si="1070"/>
        <v>209.64160619258655</v>
      </c>
      <c r="O740" s="5">
        <f t="shared" si="1059"/>
        <v>109889.54810185816</v>
      </c>
      <c r="P740" s="5">
        <f>VLOOKUP(CONCATENATE($F740," ",$G740),AllocFactorMatrix,(P$4+1),FALSE)*$E747</f>
        <v>64341.497543216952</v>
      </c>
      <c r="Q740" s="5">
        <f>VLOOKUP(CONCATENATE($F740," ",$G740),AllocFactorMatrix,(Q$4+1),FALSE)*$E747</f>
        <v>11546.659434373934</v>
      </c>
      <c r="R740" s="5">
        <f>VLOOKUP(CONCATENATE($F740," ",$G740),AllocFactorMatrix,(R$4+1),FALSE)*$E747</f>
        <v>2341.5447017670326</v>
      </c>
      <c r="S740" s="5">
        <f>VLOOKUP(CONCATENATE($F740," ",$G740),AllocFactorMatrix,(S$4+1),FALSE)*$E747</f>
        <v>88.919101151645364</v>
      </c>
      <c r="T740" s="5">
        <f t="shared" si="1062"/>
        <v>78318.620780509576</v>
      </c>
      <c r="U740" s="5">
        <f>VLOOKUP(CONCATENATE($F740," ",$G740),AllocFactorMatrix,(U$4+1),FALSE)*$E747</f>
        <v>3051.5782581989433</v>
      </c>
      <c r="V740" s="5">
        <f>VLOOKUP(CONCATENATE($F740," ",$G740),AllocFactorMatrix,(V$4+1),FALSE)*$E747</f>
        <v>41198.068618359714</v>
      </c>
      <c r="W740" s="5">
        <f>VLOOKUP(CONCATENATE($F740," ",$G740),AllocFactorMatrix,(W$4+1),FALSE)*$E747</f>
        <v>157566.07433130933</v>
      </c>
      <c r="X740" s="5">
        <f>VLOOKUP(CONCATENATE($F740," ",$G740),AllocFactorMatrix,(X$4+1),FALSE)*$E747</f>
        <v>28544.555741639379</v>
      </c>
      <c r="Y740" s="5">
        <f>SUBTOTAL(9,U740:X740)</f>
        <v>230360.27694950736</v>
      </c>
      <c r="Z740" s="5">
        <f>VLOOKUP(CONCATENATE($F740," ",$G740),AllocFactorMatrix,(Z$4+1),FALSE)*$E747</f>
        <v>17685.493918527078</v>
      </c>
      <c r="AA740" s="5">
        <f>VLOOKUP(CONCATENATE($F740," ",$G740),AllocFactorMatrix,(AA$4+1),FALSE)*$E747</f>
        <v>353.22467495700101</v>
      </c>
      <c r="AB740" s="5">
        <f t="shared" si="1060"/>
        <v>18038.718593484078</v>
      </c>
      <c r="AC740" s="5">
        <f>VLOOKUP(CONCATENATE($F740," ",$G740),AllocFactorMatrix,(AC$4+1),FALSE)*$E747</f>
        <v>233.30027644007586</v>
      </c>
      <c r="AD740" s="5">
        <f>VLOOKUP(CONCATENATE($F740," ",$G740),AllocFactorMatrix,(AD$4+1),FALSE)*$E747</f>
        <v>1036.4526604210366</v>
      </c>
      <c r="AE740" s="5">
        <f>VLOOKUP(CONCATENATE($F740," ",$G740),AllocFactorMatrix,(AE$4+1),FALSE)*$E747</f>
        <v>212.64615034842433</v>
      </c>
    </row>
    <row r="741" spans="4:31" hidden="1" outlineLevel="1">
      <c r="F741" s="167" t="str">
        <f>F747</f>
        <v>RB_GUP_EPIS_T</v>
      </c>
      <c r="G741" s="48" t="str">
        <f>$G$9</f>
        <v>BULKTRAN</v>
      </c>
      <c r="H741" s="4">
        <f t="shared" si="1057"/>
        <v>37299749.433656767</v>
      </c>
      <c r="I741" s="5">
        <f t="shared" ref="I741:N741" si="1071">VLOOKUP(CONCATENATE($F741," ",$G741),AllocFactorMatrix,(I$4+1),FALSE)*$E747</f>
        <v>19182176.783007644</v>
      </c>
      <c r="J741" s="47">
        <f t="shared" si="1071"/>
        <v>4291.3817744429161</v>
      </c>
      <c r="K741" s="47">
        <f t="shared" si="1071"/>
        <v>7513.9034980267625</v>
      </c>
      <c r="L741" s="5">
        <f t="shared" si="1071"/>
        <v>4470741.4804821424</v>
      </c>
      <c r="M741" s="5">
        <f t="shared" si="1071"/>
        <v>62210.310801082131</v>
      </c>
      <c r="N741" s="5">
        <f t="shared" si="1071"/>
        <v>8664.2606169228675</v>
      </c>
      <c r="O741" s="5">
        <f t="shared" si="1059"/>
        <v>4541616.0519001475</v>
      </c>
      <c r="P741" s="5">
        <f>VLOOKUP(CONCATENATE($F741," ",$G741),AllocFactorMatrix,(P$4+1),FALSE)*$E747</f>
        <v>2659164.4345894521</v>
      </c>
      <c r="Q741" s="5">
        <f>VLOOKUP(CONCATENATE($F741," ",$G741),AllocFactorMatrix,(Q$4+1),FALSE)*$E747</f>
        <v>477210.93351270416</v>
      </c>
      <c r="R741" s="5">
        <f>VLOOKUP(CONCATENATE($F741," ",$G741),AllocFactorMatrix,(R$4+1),FALSE)*$E747</f>
        <v>96773.507467058938</v>
      </c>
      <c r="S741" s="5">
        <f>VLOOKUP(CONCATENATE($F741," ",$G741),AllocFactorMatrix,(S$4+1),FALSE)*$E747</f>
        <v>3674.9301829553788</v>
      </c>
      <c r="T741" s="5">
        <f t="shared" si="1062"/>
        <v>3236823.8057521703</v>
      </c>
      <c r="U741" s="5">
        <f>VLOOKUP(CONCATENATE($F741," ",$G741),AllocFactorMatrix,(U$4+1),FALSE)*$E747</f>
        <v>126118.42564153257</v>
      </c>
      <c r="V741" s="5">
        <f>VLOOKUP(CONCATENATE($F741," ",$G741),AllocFactorMatrix,(V$4+1),FALSE)*$E747</f>
        <v>1702671.5731963448</v>
      </c>
      <c r="W741" s="5">
        <f>VLOOKUP(CONCATENATE($F741," ",$G741),AllocFactorMatrix,(W$4+1),FALSE)*$E747</f>
        <v>6512035.2643061401</v>
      </c>
      <c r="X741" s="5">
        <f>VLOOKUP(CONCATENATE($F741," ",$G741),AllocFactorMatrix,(X$4+1),FALSE)*$E747</f>
        <v>1179715.5852385913</v>
      </c>
      <c r="Y741" s="5">
        <f t="shared" ref="Y741:Y747" si="1072">SUBTOTAL(9,U741:X741)</f>
        <v>9520540.848382609</v>
      </c>
      <c r="Z741" s="5">
        <f>VLOOKUP(CONCATENATE($F741," ",$G741),AllocFactorMatrix,(Z$4+1),FALSE)*$E747</f>
        <v>730922.31657659216</v>
      </c>
      <c r="AA741" s="5">
        <f>VLOOKUP(CONCATENATE($F741," ",$G741),AllocFactorMatrix,(AA$4+1),FALSE)*$E747</f>
        <v>14598.393399752291</v>
      </c>
      <c r="AB741" s="5">
        <f t="shared" si="1060"/>
        <v>745520.70997634449</v>
      </c>
      <c r="AC741" s="5">
        <f>VLOOKUP(CONCATENATE($F741," ",$G741),AllocFactorMatrix,(AC$4+1),FALSE)*$E747</f>
        <v>9642.0478443579486</v>
      </c>
      <c r="AD741" s="5">
        <f>VLOOKUP(CONCATENATE($F741," ",$G741),AllocFactorMatrix,(AD$4+1),FALSE)*$E747</f>
        <v>42835.466346987363</v>
      </c>
      <c r="AE741" s="5">
        <f>VLOOKUP(CONCATENATE($F741," ",$G741),AllocFactorMatrix,(AE$4+1),FALSE)*$E747</f>
        <v>8788.4351740349539</v>
      </c>
    </row>
    <row r="742" spans="4:31" hidden="1" outlineLevel="1">
      <c r="F742" s="167" t="str">
        <f>F747</f>
        <v>RB_GUP_EPIS_T</v>
      </c>
      <c r="G742" s="48" t="str">
        <f>$G$10</f>
        <v>SUBTRAN</v>
      </c>
      <c r="H742" s="4">
        <f t="shared" si="1057"/>
        <v>10327184.851136858</v>
      </c>
      <c r="I742" s="5">
        <f t="shared" ref="I742:N742" si="1073">VLOOKUP(CONCATENATE($F742," ",$G742),AllocFactorMatrix,(I$4+1),FALSE)*$E747</f>
        <v>5275850.7199356221</v>
      </c>
      <c r="J742" s="47">
        <f t="shared" si="1073"/>
        <v>859.09227428743748</v>
      </c>
      <c r="K742" s="47">
        <f t="shared" si="1073"/>
        <v>1598.9182294591876</v>
      </c>
      <c r="L742" s="5">
        <f t="shared" si="1073"/>
        <v>1236402.8092354417</v>
      </c>
      <c r="M742" s="5">
        <f t="shared" si="1073"/>
        <v>17279.710736847777</v>
      </c>
      <c r="N742" s="5">
        <f t="shared" si="1073"/>
        <v>3127.5473574854859</v>
      </c>
      <c r="O742" s="5">
        <f t="shared" si="1059"/>
        <v>1256810.0673297748</v>
      </c>
      <c r="P742" s="5">
        <f>VLOOKUP(CONCATENATE($F742," ",$G742),AllocFactorMatrix,(P$4+1),FALSE)*$E747</f>
        <v>713816.74539642211</v>
      </c>
      <c r="Q742" s="5">
        <f>VLOOKUP(CONCATENATE($F742," ",$G742),AllocFactorMatrix,(Q$4+1),FALSE)*$E747</f>
        <v>128458.28739794687</v>
      </c>
      <c r="R742" s="5">
        <f>VLOOKUP(CONCATENATE($F742," ",$G742),AllocFactorMatrix,(R$4+1),FALSE)*$E747</f>
        <v>33719.310028439279</v>
      </c>
      <c r="S742" s="5">
        <f>VLOOKUP(CONCATENATE($F742," ",$G742),AllocFactorMatrix,(S$4+1),FALSE)*$E747</f>
        <v>0</v>
      </c>
      <c r="T742" s="5">
        <f t="shared" si="1062"/>
        <v>875994.34282280819</v>
      </c>
      <c r="U742" s="5">
        <f>VLOOKUP(CONCATENATE($F742," ",$G742),AllocFactorMatrix,(U$4+1),FALSE)*$E747</f>
        <v>32222.152458720826</v>
      </c>
      <c r="V742" s="5">
        <f>VLOOKUP(CONCATENATE($F742," ",$G742),AllocFactorMatrix,(V$4+1),FALSE)*$E747</f>
        <v>452108.04415915336</v>
      </c>
      <c r="W742" s="5">
        <f>VLOOKUP(CONCATENATE($F742," ",$G742),AllocFactorMatrix,(W$4+1),FALSE)*$E747</f>
        <v>2229241.4080156954</v>
      </c>
      <c r="X742" s="5">
        <f>VLOOKUP(CONCATENATE($F742," ",$G742),AllocFactorMatrix,(X$4+1),FALSE)*$E747</f>
        <v>0</v>
      </c>
      <c r="Y742" s="5">
        <f t="shared" si="1072"/>
        <v>2713571.6046335697</v>
      </c>
      <c r="Z742" s="5">
        <f>VLOOKUP(CONCATENATE($F742," ",$G742),AllocFactorMatrix,(Z$4+1),FALSE)*$E747</f>
        <v>195959.89230544554</v>
      </c>
      <c r="AA742" s="5">
        <f>VLOOKUP(CONCATENATE($F742," ",$G742),AllocFactorMatrix,(AA$4+1),FALSE)*$E747</f>
        <v>3934.5840399933236</v>
      </c>
      <c r="AB742" s="5">
        <f t="shared" si="1060"/>
        <v>199894.47634543886</v>
      </c>
      <c r="AC742" s="5">
        <f>VLOOKUP(CONCATENATE($F742," ",$G742),AllocFactorMatrix,(AC$4+1),FALSE)*$E747</f>
        <v>2605.6295658960908</v>
      </c>
      <c r="AD742" s="5">
        <f>VLOOKUP(CONCATENATE($F742," ",$G742),AllocFactorMatrix,(AD$4+1),FALSE)*$E747</f>
        <v>0</v>
      </c>
      <c r="AE742" s="5">
        <f>VLOOKUP(CONCATENATE($F742," ",$G742),AllocFactorMatrix,(AE$4+1),FALSE)*$E747</f>
        <v>0</v>
      </c>
    </row>
    <row r="743" spans="4:31" hidden="1" outlineLevel="1">
      <c r="F743" s="167" t="str">
        <f>F747</f>
        <v>RB_GUP_EPIS_T</v>
      </c>
      <c r="G743" s="48" t="str">
        <f>$G$11</f>
        <v>DISTPRI</v>
      </c>
      <c r="H743" s="4">
        <f t="shared" si="1057"/>
        <v>0</v>
      </c>
      <c r="I743" s="5">
        <f t="shared" ref="I743:N743" si="1074">VLOOKUP(CONCATENATE($F743," ",$G743),AllocFactorMatrix,(I$4+1),FALSE)*$E747</f>
        <v>0</v>
      </c>
      <c r="J743" s="47">
        <f t="shared" si="1074"/>
        <v>0</v>
      </c>
      <c r="K743" s="47">
        <f t="shared" si="1074"/>
        <v>0</v>
      </c>
      <c r="L743" s="5">
        <f t="shared" si="1074"/>
        <v>0</v>
      </c>
      <c r="M743" s="5">
        <f t="shared" si="1074"/>
        <v>0</v>
      </c>
      <c r="N743" s="5">
        <f t="shared" si="1074"/>
        <v>0</v>
      </c>
      <c r="O743" s="5">
        <f t="shared" si="1059"/>
        <v>0</v>
      </c>
      <c r="P743" s="5">
        <f>VLOOKUP(CONCATENATE($F743," ",$G743),AllocFactorMatrix,(P$4+1),FALSE)*$E747</f>
        <v>0</v>
      </c>
      <c r="Q743" s="5">
        <f>VLOOKUP(CONCATENATE($F743," ",$G743),AllocFactorMatrix,(Q$4+1),FALSE)*$E747</f>
        <v>0</v>
      </c>
      <c r="R743" s="5">
        <f>VLOOKUP(CONCATENATE($F743," ",$G743),AllocFactorMatrix,(R$4+1),FALSE)*$E747</f>
        <v>0</v>
      </c>
      <c r="S743" s="5">
        <f>VLOOKUP(CONCATENATE($F743," ",$G743),AllocFactorMatrix,(S$4+1),FALSE)*$E747</f>
        <v>0</v>
      </c>
      <c r="T743" s="5">
        <f t="shared" si="1062"/>
        <v>0</v>
      </c>
      <c r="U743" s="5">
        <f>VLOOKUP(CONCATENATE($F743," ",$G743),AllocFactorMatrix,(U$4+1),FALSE)*$E747</f>
        <v>0</v>
      </c>
      <c r="V743" s="5">
        <f>VLOOKUP(CONCATENATE($F743," ",$G743),AllocFactorMatrix,(V$4+1),FALSE)*$E747</f>
        <v>0</v>
      </c>
      <c r="W743" s="5">
        <f>VLOOKUP(CONCATENATE($F743," ",$G743),AllocFactorMatrix,(W$4+1),FALSE)*$E747</f>
        <v>0</v>
      </c>
      <c r="X743" s="5">
        <f>VLOOKUP(CONCATENATE($F743," ",$G743),AllocFactorMatrix,(X$4+1),FALSE)*$E747</f>
        <v>0</v>
      </c>
      <c r="Y743" s="5">
        <f t="shared" si="1072"/>
        <v>0</v>
      </c>
      <c r="Z743" s="5">
        <f>VLOOKUP(CONCATENATE($F743," ",$G743),AllocFactorMatrix,(Z$4+1),FALSE)*$E747</f>
        <v>0</v>
      </c>
      <c r="AA743" s="5">
        <f>VLOOKUP(CONCATENATE($F743," ",$G743),AllocFactorMatrix,(AA$4+1),FALSE)*$E747</f>
        <v>0</v>
      </c>
      <c r="AB743" s="5">
        <f t="shared" si="1060"/>
        <v>0</v>
      </c>
      <c r="AC743" s="5">
        <f>VLOOKUP(CONCATENATE($F743," ",$G743),AllocFactorMatrix,(AC$4+1),FALSE)*$E747</f>
        <v>0</v>
      </c>
      <c r="AD743" s="5">
        <f>VLOOKUP(CONCATENATE($F743," ",$G743),AllocFactorMatrix,(AD$4+1),FALSE)*$E747</f>
        <v>0</v>
      </c>
      <c r="AE743" s="5">
        <f>VLOOKUP(CONCATENATE($F743," ",$G743),AllocFactorMatrix,(AE$4+1),FALSE)*$E747</f>
        <v>0</v>
      </c>
    </row>
    <row r="744" spans="4:31" hidden="1" outlineLevel="1">
      <c r="F744" s="167" t="str">
        <f>F747</f>
        <v>RB_GUP_EPIS_T</v>
      </c>
      <c r="G744" s="48" t="str">
        <f>$G$12</f>
        <v>DISTSEC</v>
      </c>
      <c r="H744" s="4">
        <f t="shared" si="1057"/>
        <v>0</v>
      </c>
      <c r="I744" s="5">
        <f t="shared" ref="I744:N744" si="1075">VLOOKUP(CONCATENATE($F744," ",$G744),AllocFactorMatrix,(I$4+1),FALSE)*$E747</f>
        <v>0</v>
      </c>
      <c r="J744" s="47">
        <f t="shared" si="1075"/>
        <v>0</v>
      </c>
      <c r="K744" s="47">
        <f t="shared" si="1075"/>
        <v>0</v>
      </c>
      <c r="L744" s="5">
        <f t="shared" si="1075"/>
        <v>0</v>
      </c>
      <c r="M744" s="5">
        <f t="shared" si="1075"/>
        <v>0</v>
      </c>
      <c r="N744" s="5">
        <f t="shared" si="1075"/>
        <v>0</v>
      </c>
      <c r="O744" s="5">
        <f t="shared" si="1059"/>
        <v>0</v>
      </c>
      <c r="P744" s="5">
        <f>VLOOKUP(CONCATENATE($F744," ",$G744),AllocFactorMatrix,(P$4+1),FALSE)*$E747</f>
        <v>0</v>
      </c>
      <c r="Q744" s="5">
        <f>VLOOKUP(CONCATENATE($F744," ",$G744),AllocFactorMatrix,(Q$4+1),FALSE)*$E747</f>
        <v>0</v>
      </c>
      <c r="R744" s="5">
        <f>VLOOKUP(CONCATENATE($F744," ",$G744),AllocFactorMatrix,(R$4+1),FALSE)*$E747</f>
        <v>0</v>
      </c>
      <c r="S744" s="5">
        <f>VLOOKUP(CONCATENATE($F744," ",$G744),AllocFactorMatrix,(S$4+1),FALSE)*$E747</f>
        <v>0</v>
      </c>
      <c r="T744" s="5">
        <f t="shared" si="1062"/>
        <v>0</v>
      </c>
      <c r="U744" s="5">
        <f>VLOOKUP(CONCATENATE($F744," ",$G744),AllocFactorMatrix,(U$4+1),FALSE)*$E747</f>
        <v>0</v>
      </c>
      <c r="V744" s="5">
        <f>VLOOKUP(CONCATENATE($F744," ",$G744),AllocFactorMatrix,(V$4+1),FALSE)*$E747</f>
        <v>0</v>
      </c>
      <c r="W744" s="5">
        <f>VLOOKUP(CONCATENATE($F744," ",$G744),AllocFactorMatrix,(W$4+1),FALSE)*$E747</f>
        <v>0</v>
      </c>
      <c r="X744" s="5">
        <f>VLOOKUP(CONCATENATE($F744," ",$G744),AllocFactorMatrix,(X$4+1),FALSE)*$E747</f>
        <v>0</v>
      </c>
      <c r="Y744" s="5">
        <f t="shared" si="1072"/>
        <v>0</v>
      </c>
      <c r="Z744" s="5">
        <f>VLOOKUP(CONCATENATE($F744," ",$G744),AllocFactorMatrix,(Z$4+1),FALSE)*$E747</f>
        <v>0</v>
      </c>
      <c r="AA744" s="5">
        <f>VLOOKUP(CONCATENATE($F744," ",$G744),AllocFactorMatrix,(AA$4+1),FALSE)*$E747</f>
        <v>0</v>
      </c>
      <c r="AB744" s="5">
        <f t="shared" si="1060"/>
        <v>0</v>
      </c>
      <c r="AC744" s="5">
        <f>VLOOKUP(CONCATENATE($F744," ",$G744),AllocFactorMatrix,(AC$4+1),FALSE)*$E747</f>
        <v>0</v>
      </c>
      <c r="AD744" s="5">
        <f>VLOOKUP(CONCATENATE($F744," ",$G744),AllocFactorMatrix,(AD$4+1),FALSE)*$E747</f>
        <v>0</v>
      </c>
      <c r="AE744" s="5">
        <f>VLOOKUP(CONCATENATE($F744," ",$G744),AllocFactorMatrix,(AE$4+1),FALSE)*$E747</f>
        <v>0</v>
      </c>
    </row>
    <row r="745" spans="4:31" hidden="1" outlineLevel="1">
      <c r="F745" s="167" t="str">
        <f>F747</f>
        <v>RB_GUP_EPIS_T</v>
      </c>
      <c r="G745" s="48" t="str">
        <f>$G$13</f>
        <v>ENERGY</v>
      </c>
      <c r="H745" s="4">
        <f t="shared" si="1057"/>
        <v>0</v>
      </c>
      <c r="I745" s="5">
        <f t="shared" ref="I745:N745" si="1076">VLOOKUP(CONCATENATE($F745," ",$G745),AllocFactorMatrix,(I$4+1),FALSE)*$E747</f>
        <v>0</v>
      </c>
      <c r="J745" s="47">
        <f t="shared" si="1076"/>
        <v>0</v>
      </c>
      <c r="K745" s="47">
        <f t="shared" si="1076"/>
        <v>0</v>
      </c>
      <c r="L745" s="5">
        <f t="shared" si="1076"/>
        <v>0</v>
      </c>
      <c r="M745" s="5">
        <f t="shared" si="1076"/>
        <v>0</v>
      </c>
      <c r="N745" s="5">
        <f t="shared" si="1076"/>
        <v>0</v>
      </c>
      <c r="O745" s="5">
        <f t="shared" si="1059"/>
        <v>0</v>
      </c>
      <c r="P745" s="5">
        <f>VLOOKUP(CONCATENATE($F745," ",$G745),AllocFactorMatrix,(P$4+1),FALSE)*$E747</f>
        <v>0</v>
      </c>
      <c r="Q745" s="5">
        <f>VLOOKUP(CONCATENATE($F745," ",$G745),AllocFactorMatrix,(Q$4+1),FALSE)*$E747</f>
        <v>0</v>
      </c>
      <c r="R745" s="5">
        <f>VLOOKUP(CONCATENATE($F745," ",$G745),AllocFactorMatrix,(R$4+1),FALSE)*$E747</f>
        <v>0</v>
      </c>
      <c r="S745" s="5">
        <f>VLOOKUP(CONCATENATE($F745," ",$G745),AllocFactorMatrix,(S$4+1),FALSE)*$E747</f>
        <v>0</v>
      </c>
      <c r="T745" s="5">
        <f t="shared" si="1062"/>
        <v>0</v>
      </c>
      <c r="U745" s="5">
        <f>VLOOKUP(CONCATENATE($F745," ",$G745),AllocFactorMatrix,(U$4+1),FALSE)*$E747</f>
        <v>0</v>
      </c>
      <c r="V745" s="5">
        <f>VLOOKUP(CONCATENATE($F745," ",$G745),AllocFactorMatrix,(V$4+1),FALSE)*$E747</f>
        <v>0</v>
      </c>
      <c r="W745" s="5">
        <f>VLOOKUP(CONCATENATE($F745," ",$G745),AllocFactorMatrix,(W$4+1),FALSE)*$E747</f>
        <v>0</v>
      </c>
      <c r="X745" s="5">
        <f>VLOOKUP(CONCATENATE($F745," ",$G745),AllocFactorMatrix,(X$4+1),FALSE)*$E747</f>
        <v>0</v>
      </c>
      <c r="Y745" s="5">
        <f t="shared" si="1072"/>
        <v>0</v>
      </c>
      <c r="Z745" s="5">
        <f>VLOOKUP(CONCATENATE($F745," ",$G745),AllocFactorMatrix,(Z$4+1),FALSE)*$E747</f>
        <v>0</v>
      </c>
      <c r="AA745" s="5">
        <f>VLOOKUP(CONCATENATE($F745," ",$G745),AllocFactorMatrix,(AA$4+1),FALSE)*$E747</f>
        <v>0</v>
      </c>
      <c r="AB745" s="5">
        <f t="shared" si="1060"/>
        <v>0</v>
      </c>
      <c r="AC745" s="5">
        <f>VLOOKUP(CONCATENATE($F745," ",$G745),AllocFactorMatrix,(AC$4+1),FALSE)*$E747</f>
        <v>0</v>
      </c>
      <c r="AD745" s="5">
        <f>VLOOKUP(CONCATENATE($F745," ",$G745),AllocFactorMatrix,(AD$4+1),FALSE)*$E747</f>
        <v>0</v>
      </c>
      <c r="AE745" s="5">
        <f>VLOOKUP(CONCATENATE($F745," ",$G745),AllocFactorMatrix,(AE$4+1),FALSE)*$E747</f>
        <v>0</v>
      </c>
    </row>
    <row r="746" spans="4:31" hidden="1" outlineLevel="1">
      <c r="F746" s="167" t="str">
        <f>F747</f>
        <v>RB_GUP_EPIS_T</v>
      </c>
      <c r="G746" s="48" t="str">
        <f>$G$14</f>
        <v>CUSTOMER</v>
      </c>
      <c r="H746" s="4">
        <f t="shared" si="1057"/>
        <v>0</v>
      </c>
      <c r="I746" s="5">
        <f t="shared" ref="I746:N746" si="1077">VLOOKUP(CONCATENATE($F746," ",$G746),AllocFactorMatrix,(I$4+1),FALSE)*$E747</f>
        <v>0</v>
      </c>
      <c r="J746" s="47">
        <f t="shared" si="1077"/>
        <v>0</v>
      </c>
      <c r="K746" s="47">
        <f t="shared" si="1077"/>
        <v>0</v>
      </c>
      <c r="L746" s="5">
        <f t="shared" si="1077"/>
        <v>0</v>
      </c>
      <c r="M746" s="5">
        <f t="shared" si="1077"/>
        <v>0</v>
      </c>
      <c r="N746" s="5">
        <f t="shared" si="1077"/>
        <v>0</v>
      </c>
      <c r="O746" s="5">
        <f t="shared" si="1059"/>
        <v>0</v>
      </c>
      <c r="P746" s="5">
        <f>VLOOKUP(CONCATENATE($F746," ",$G746),AllocFactorMatrix,(P$4+1),FALSE)*$E747</f>
        <v>0</v>
      </c>
      <c r="Q746" s="5">
        <f>VLOOKUP(CONCATENATE($F746," ",$G746),AllocFactorMatrix,(Q$4+1),FALSE)*$E747</f>
        <v>0</v>
      </c>
      <c r="R746" s="5">
        <f>VLOOKUP(CONCATENATE($F746," ",$G746),AllocFactorMatrix,(R$4+1),FALSE)*$E747</f>
        <v>0</v>
      </c>
      <c r="S746" s="5">
        <f>VLOOKUP(CONCATENATE($F746," ",$G746),AllocFactorMatrix,(S$4+1),FALSE)*$E747</f>
        <v>0</v>
      </c>
      <c r="T746" s="5">
        <f t="shared" si="1062"/>
        <v>0</v>
      </c>
      <c r="U746" s="5">
        <f>VLOOKUP(CONCATENATE($F746," ",$G746),AllocFactorMatrix,(U$4+1),FALSE)*$E747</f>
        <v>0</v>
      </c>
      <c r="V746" s="5">
        <f>VLOOKUP(CONCATENATE($F746," ",$G746),AllocFactorMatrix,(V$4+1),FALSE)*$E747</f>
        <v>0</v>
      </c>
      <c r="W746" s="5">
        <f>VLOOKUP(CONCATENATE($F746," ",$G746),AllocFactorMatrix,(W$4+1),FALSE)*$E747</f>
        <v>0</v>
      </c>
      <c r="X746" s="5">
        <f>VLOOKUP(CONCATENATE($F746," ",$G746),AllocFactorMatrix,(X$4+1),FALSE)*$E747</f>
        <v>0</v>
      </c>
      <c r="Y746" s="5">
        <f t="shared" si="1072"/>
        <v>0</v>
      </c>
      <c r="Z746" s="5">
        <f>VLOOKUP(CONCATENATE($F746," ",$G746),AllocFactorMatrix,(Z$4+1),FALSE)*$E747</f>
        <v>0</v>
      </c>
      <c r="AA746" s="5">
        <f>VLOOKUP(CONCATENATE($F746," ",$G746),AllocFactorMatrix,(AA$4+1),FALSE)*$E747</f>
        <v>0</v>
      </c>
      <c r="AB746" s="5">
        <f t="shared" si="1060"/>
        <v>0</v>
      </c>
      <c r="AC746" s="5">
        <f>VLOOKUP(CONCATENATE($F746," ",$G746),AllocFactorMatrix,(AC$4+1),FALSE)*$E747</f>
        <v>0</v>
      </c>
      <c r="AD746" s="5">
        <f>VLOOKUP(CONCATENATE($F746," ",$G746),AllocFactorMatrix,(AD$4+1),FALSE)*$E747</f>
        <v>0</v>
      </c>
      <c r="AE746" s="5">
        <f>VLOOKUP(CONCATENATE($F746," ",$G746),AllocFactorMatrix,(AE$4+1),FALSE)*$E747</f>
        <v>0</v>
      </c>
    </row>
    <row r="747" spans="4:31" collapsed="1">
      <c r="D747" s="48" t="s">
        <v>10</v>
      </c>
      <c r="E747" s="54">
        <v>48529444</v>
      </c>
      <c r="F747" s="88" t="s">
        <v>62</v>
      </c>
      <c r="G747" s="48" t="str">
        <f>$G$15</f>
        <v>TOTAL</v>
      </c>
      <c r="H747" s="4">
        <f t="shared" si="1057"/>
        <v>48529443.999999993</v>
      </c>
      <c r="I747" s="5">
        <f t="shared" ref="I747:N747" si="1078">VLOOKUP(CONCATENATE($F747," ",$G747),AllocFactorMatrix,(I$4+1),FALSE)*$E747</f>
        <v>24922162.012379121</v>
      </c>
      <c r="J747" s="47">
        <f t="shared" si="1078"/>
        <v>5254.3088948593613</v>
      </c>
      <c r="K747" s="47">
        <f t="shared" si="1078"/>
        <v>9294.6291393066113</v>
      </c>
      <c r="L747" s="5">
        <f t="shared" si="1078"/>
        <v>5815318.9472307106</v>
      </c>
      <c r="M747" s="5">
        <f t="shared" si="1078"/>
        <v>80995.270520469247</v>
      </c>
      <c r="N747" s="5">
        <f t="shared" si="1078"/>
        <v>12001.449580600938</v>
      </c>
      <c r="O747" s="5">
        <f t="shared" si="1059"/>
        <v>5908315.6673317803</v>
      </c>
      <c r="P747" s="5">
        <f>VLOOKUP(CONCATENATE($F747," ",$G747),AllocFactorMatrix,(P$4+1),FALSE)*$E747</f>
        <v>3437322.6775290915</v>
      </c>
      <c r="Q747" s="5">
        <f>VLOOKUP(CONCATENATE($F747," ",$G747),AllocFactorMatrix,(Q$4+1),FALSE)*$E747</f>
        <v>617215.88034502498</v>
      </c>
      <c r="R747" s="5">
        <f>VLOOKUP(CONCATENATE($F747," ",$G747),AllocFactorMatrix,(R$4+1),FALSE)*$E747</f>
        <v>132834.36219726523</v>
      </c>
      <c r="S747" s="5">
        <f>VLOOKUP(CONCATENATE($F747," ",$G747),AllocFactorMatrix,(S$4+1),FALSE)*$E747</f>
        <v>3763.8492841070238</v>
      </c>
      <c r="T747" s="5">
        <f t="shared" si="1062"/>
        <v>4191136.7693554885</v>
      </c>
      <c r="U747" s="5">
        <f>VLOOKUP(CONCATENATE($F747," ",$G747),AllocFactorMatrix,(U$4+1),FALSE)*$E747</f>
        <v>161392.15635845234</v>
      </c>
      <c r="V747" s="5">
        <f>VLOOKUP(CONCATENATE($F747," ",$G747),AllocFactorMatrix,(V$4+1),FALSE)*$E747</f>
        <v>2195977.685973858</v>
      </c>
      <c r="W747" s="5">
        <f>VLOOKUP(CONCATENATE($F747," ",$G747),AllocFactorMatrix,(W$4+1),FALSE)*$E747</f>
        <v>8898842.7466531452</v>
      </c>
      <c r="X747" s="5">
        <f>VLOOKUP(CONCATENATE($F747," ",$G747),AllocFactorMatrix,(X$4+1),FALSE)*$E747</f>
        <v>1208260.1409802306</v>
      </c>
      <c r="Y747" s="5">
        <f t="shared" si="1072"/>
        <v>12464472.729965687</v>
      </c>
      <c r="Z747" s="5">
        <f>VLOOKUP(CONCATENATE($F747," ",$G747),AllocFactorMatrix,(Z$4+1),FALSE)*$E747</f>
        <v>944567.70280056482</v>
      </c>
      <c r="AA747" s="5">
        <f>VLOOKUP(CONCATENATE($F747," ",$G747),AllocFactorMatrix,(AA$4+1),FALSE)*$E747</f>
        <v>18886.202114702617</v>
      </c>
      <c r="AB747" s="5">
        <f t="shared" si="1060"/>
        <v>963453.90491526749</v>
      </c>
      <c r="AC747" s="5">
        <f>VLOOKUP(CONCATENATE($F747," ",$G747),AllocFactorMatrix,(AC$4+1),FALSE)*$E747</f>
        <v>12480.977686694114</v>
      </c>
      <c r="AD747" s="5">
        <f>VLOOKUP(CONCATENATE($F747," ",$G747),AllocFactorMatrix,(AD$4+1),FALSE)*$E747</f>
        <v>43871.919007408396</v>
      </c>
      <c r="AE747" s="5">
        <f>VLOOKUP(CONCATENATE($F747," ",$G747),AllocFactorMatrix,(AE$4+1),FALSE)*$E747</f>
        <v>9001.0813243833782</v>
      </c>
    </row>
    <row r="748" spans="4:31" hidden="1" outlineLevel="1">
      <c r="E748" s="48"/>
      <c r="F748" s="167" t="str">
        <f>F755</f>
        <v>RB_GUP_EPIS_D</v>
      </c>
      <c r="G748" s="48" t="str">
        <f>$G$8</f>
        <v>PRODUCTION</v>
      </c>
      <c r="H748" s="4">
        <f t="shared" si="1057"/>
        <v>0</v>
      </c>
      <c r="I748" s="5">
        <f t="shared" ref="I748:N748" si="1079">VLOOKUP(CONCATENATE($F748," ",$G748),AllocFactorMatrix,(I$4+1),FALSE)*$E755</f>
        <v>0</v>
      </c>
      <c r="J748" s="47">
        <f t="shared" si="1079"/>
        <v>0</v>
      </c>
      <c r="K748" s="47">
        <f t="shared" si="1079"/>
        <v>0</v>
      </c>
      <c r="L748" s="5">
        <f t="shared" si="1079"/>
        <v>0</v>
      </c>
      <c r="M748" s="5">
        <f t="shared" si="1079"/>
        <v>0</v>
      </c>
      <c r="N748" s="5">
        <f t="shared" si="1079"/>
        <v>0</v>
      </c>
      <c r="O748" s="5">
        <f t="shared" si="1059"/>
        <v>0</v>
      </c>
      <c r="P748" s="5">
        <f>VLOOKUP(CONCATENATE($F748," ",$G748),AllocFactorMatrix,(P$4+1),FALSE)*$E755</f>
        <v>0</v>
      </c>
      <c r="Q748" s="5">
        <f>VLOOKUP(CONCATENATE($F748," ",$G748),AllocFactorMatrix,(Q$4+1),FALSE)*$E755</f>
        <v>0</v>
      </c>
      <c r="R748" s="5">
        <f>VLOOKUP(CONCATENATE($F748," ",$G748),AllocFactorMatrix,(R$4+1),FALSE)*$E755</f>
        <v>0</v>
      </c>
      <c r="S748" s="5">
        <f>VLOOKUP(CONCATENATE($F748," ",$G748),AllocFactorMatrix,(S$4+1),FALSE)*$E755</f>
        <v>0</v>
      </c>
      <c r="T748" s="5">
        <f t="shared" si="1062"/>
        <v>0</v>
      </c>
      <c r="U748" s="5">
        <f>VLOOKUP(CONCATENATE($F748," ",$G748),AllocFactorMatrix,(U$4+1),FALSE)*$E755</f>
        <v>0</v>
      </c>
      <c r="V748" s="5">
        <f>VLOOKUP(CONCATENATE($F748," ",$G748),AllocFactorMatrix,(V$4+1),FALSE)*$E755</f>
        <v>0</v>
      </c>
      <c r="W748" s="5">
        <f>VLOOKUP(CONCATENATE($F748," ",$G748),AllocFactorMatrix,(W$4+1),FALSE)*$E755</f>
        <v>0</v>
      </c>
      <c r="X748" s="5">
        <f>VLOOKUP(CONCATENATE($F748," ",$G748),AllocFactorMatrix,(X$4+1),FALSE)*$E755</f>
        <v>0</v>
      </c>
      <c r="Y748" s="5">
        <f>SUBTOTAL(9,U748:X748)</f>
        <v>0</v>
      </c>
      <c r="Z748" s="5">
        <f>VLOOKUP(CONCATENATE($F748," ",$G748),AllocFactorMatrix,(Z$4+1),FALSE)*$E755</f>
        <v>0</v>
      </c>
      <c r="AA748" s="5">
        <f>VLOOKUP(CONCATENATE($F748," ",$G748),AllocFactorMatrix,(AA$4+1),FALSE)*$E755</f>
        <v>0</v>
      </c>
      <c r="AB748" s="5">
        <f t="shared" si="1060"/>
        <v>0</v>
      </c>
      <c r="AC748" s="5">
        <f>VLOOKUP(CONCATENATE($F748," ",$G748),AllocFactorMatrix,(AC$4+1),FALSE)*$E755</f>
        <v>0</v>
      </c>
      <c r="AD748" s="5">
        <f>VLOOKUP(CONCATENATE($F748," ",$G748),AllocFactorMatrix,(AD$4+1),FALSE)*$E755</f>
        <v>0</v>
      </c>
      <c r="AE748" s="5">
        <f>VLOOKUP(CONCATENATE($F748," ",$G748),AllocFactorMatrix,(AE$4+1),FALSE)*$E755</f>
        <v>0</v>
      </c>
    </row>
    <row r="749" spans="4:31" hidden="1" outlineLevel="1">
      <c r="E749" s="48"/>
      <c r="F749" s="167" t="str">
        <f>F755</f>
        <v>RB_GUP_EPIS_D</v>
      </c>
      <c r="G749" s="48" t="str">
        <f>$G$9</f>
        <v>BULKTRAN</v>
      </c>
      <c r="H749" s="4">
        <f t="shared" si="1057"/>
        <v>0</v>
      </c>
      <c r="I749" s="5">
        <f t="shared" ref="I749:N749" si="1080">VLOOKUP(CONCATENATE($F749," ",$G749),AllocFactorMatrix,(I$4+1),FALSE)*$E755</f>
        <v>0</v>
      </c>
      <c r="J749" s="47">
        <f t="shared" si="1080"/>
        <v>0</v>
      </c>
      <c r="K749" s="47">
        <f t="shared" si="1080"/>
        <v>0</v>
      </c>
      <c r="L749" s="5">
        <f t="shared" si="1080"/>
        <v>0</v>
      </c>
      <c r="M749" s="5">
        <f t="shared" si="1080"/>
        <v>0</v>
      </c>
      <c r="N749" s="5">
        <f t="shared" si="1080"/>
        <v>0</v>
      </c>
      <c r="O749" s="5">
        <f t="shared" si="1059"/>
        <v>0</v>
      </c>
      <c r="P749" s="5">
        <f>VLOOKUP(CONCATENATE($F749," ",$G749),AllocFactorMatrix,(P$4+1),FALSE)*$E755</f>
        <v>0</v>
      </c>
      <c r="Q749" s="5">
        <f>VLOOKUP(CONCATENATE($F749," ",$G749),AllocFactorMatrix,(Q$4+1),FALSE)*$E755</f>
        <v>0</v>
      </c>
      <c r="R749" s="5">
        <f>VLOOKUP(CONCATENATE($F749," ",$G749),AllocFactorMatrix,(R$4+1),FALSE)*$E755</f>
        <v>0</v>
      </c>
      <c r="S749" s="5">
        <f>VLOOKUP(CONCATENATE($F749," ",$G749),AllocFactorMatrix,(S$4+1),FALSE)*$E755</f>
        <v>0</v>
      </c>
      <c r="T749" s="5">
        <f t="shared" si="1062"/>
        <v>0</v>
      </c>
      <c r="U749" s="5">
        <f>VLOOKUP(CONCATENATE($F749," ",$G749),AllocFactorMatrix,(U$4+1),FALSE)*$E755</f>
        <v>0</v>
      </c>
      <c r="V749" s="5">
        <f>VLOOKUP(CONCATENATE($F749," ",$G749),AllocFactorMatrix,(V$4+1),FALSE)*$E755</f>
        <v>0</v>
      </c>
      <c r="W749" s="5">
        <f>VLOOKUP(CONCATENATE($F749," ",$G749),AllocFactorMatrix,(W$4+1),FALSE)*$E755</f>
        <v>0</v>
      </c>
      <c r="X749" s="5">
        <f>VLOOKUP(CONCATENATE($F749," ",$G749),AllocFactorMatrix,(X$4+1),FALSE)*$E755</f>
        <v>0</v>
      </c>
      <c r="Y749" s="5">
        <f t="shared" ref="Y749:Y755" si="1081">SUBTOTAL(9,U749:X749)</f>
        <v>0</v>
      </c>
      <c r="Z749" s="5">
        <f>VLOOKUP(CONCATENATE($F749," ",$G749),AllocFactorMatrix,(Z$4+1),FALSE)*$E755</f>
        <v>0</v>
      </c>
      <c r="AA749" s="5">
        <f>VLOOKUP(CONCATENATE($F749," ",$G749),AllocFactorMatrix,(AA$4+1),FALSE)*$E755</f>
        <v>0</v>
      </c>
      <c r="AB749" s="5">
        <f t="shared" si="1060"/>
        <v>0</v>
      </c>
      <c r="AC749" s="5">
        <f>VLOOKUP(CONCATENATE($F749," ",$G749),AllocFactorMatrix,(AC$4+1),FALSE)*$E755</f>
        <v>0</v>
      </c>
      <c r="AD749" s="5">
        <f>VLOOKUP(CONCATENATE($F749," ",$G749),AllocFactorMatrix,(AD$4+1),FALSE)*$E755</f>
        <v>0</v>
      </c>
      <c r="AE749" s="5">
        <f>VLOOKUP(CONCATENATE($F749," ",$G749),AllocFactorMatrix,(AE$4+1),FALSE)*$E755</f>
        <v>0</v>
      </c>
    </row>
    <row r="750" spans="4:31" hidden="1" outlineLevel="1">
      <c r="E750" s="48"/>
      <c r="F750" s="167" t="str">
        <f>F755</f>
        <v>RB_GUP_EPIS_D</v>
      </c>
      <c r="G750" s="48" t="str">
        <f>$G$10</f>
        <v>SUBTRAN</v>
      </c>
      <c r="H750" s="4">
        <f t="shared" si="1057"/>
        <v>0</v>
      </c>
      <c r="I750" s="5">
        <f t="shared" ref="I750:N750" si="1082">VLOOKUP(CONCATENATE($F750," ",$G750),AllocFactorMatrix,(I$4+1),FALSE)*$E755</f>
        <v>0</v>
      </c>
      <c r="J750" s="47">
        <f t="shared" si="1082"/>
        <v>0</v>
      </c>
      <c r="K750" s="47">
        <f t="shared" si="1082"/>
        <v>0</v>
      </c>
      <c r="L750" s="5">
        <f t="shared" si="1082"/>
        <v>0</v>
      </c>
      <c r="M750" s="5">
        <f t="shared" si="1082"/>
        <v>0</v>
      </c>
      <c r="N750" s="5">
        <f t="shared" si="1082"/>
        <v>0</v>
      </c>
      <c r="O750" s="5">
        <f t="shared" si="1059"/>
        <v>0</v>
      </c>
      <c r="P750" s="5">
        <f>VLOOKUP(CONCATENATE($F750," ",$G750),AllocFactorMatrix,(P$4+1),FALSE)*$E755</f>
        <v>0</v>
      </c>
      <c r="Q750" s="5">
        <f>VLOOKUP(CONCATENATE($F750," ",$G750),AllocFactorMatrix,(Q$4+1),FALSE)*$E755</f>
        <v>0</v>
      </c>
      <c r="R750" s="5">
        <f>VLOOKUP(CONCATENATE($F750," ",$G750),AllocFactorMatrix,(R$4+1),FALSE)*$E755</f>
        <v>0</v>
      </c>
      <c r="S750" s="5">
        <f>VLOOKUP(CONCATENATE($F750," ",$G750),AllocFactorMatrix,(S$4+1),FALSE)*$E755</f>
        <v>0</v>
      </c>
      <c r="T750" s="5">
        <f t="shared" si="1062"/>
        <v>0</v>
      </c>
      <c r="U750" s="5">
        <f>VLOOKUP(CONCATENATE($F750," ",$G750),AllocFactorMatrix,(U$4+1),FALSE)*$E755</f>
        <v>0</v>
      </c>
      <c r="V750" s="5">
        <f>VLOOKUP(CONCATENATE($F750," ",$G750),AllocFactorMatrix,(V$4+1),FALSE)*$E755</f>
        <v>0</v>
      </c>
      <c r="W750" s="5">
        <f>VLOOKUP(CONCATENATE($F750," ",$G750),AllocFactorMatrix,(W$4+1),FALSE)*$E755</f>
        <v>0</v>
      </c>
      <c r="X750" s="5">
        <f>VLOOKUP(CONCATENATE($F750," ",$G750),AllocFactorMatrix,(X$4+1),FALSE)*$E755</f>
        <v>0</v>
      </c>
      <c r="Y750" s="5">
        <f t="shared" si="1081"/>
        <v>0</v>
      </c>
      <c r="Z750" s="5">
        <f>VLOOKUP(CONCATENATE($F750," ",$G750),AllocFactorMatrix,(Z$4+1),FALSE)*$E755</f>
        <v>0</v>
      </c>
      <c r="AA750" s="5">
        <f>VLOOKUP(CONCATENATE($F750," ",$G750),AllocFactorMatrix,(AA$4+1),FALSE)*$E755</f>
        <v>0</v>
      </c>
      <c r="AB750" s="5">
        <f t="shared" si="1060"/>
        <v>0</v>
      </c>
      <c r="AC750" s="5">
        <f>VLOOKUP(CONCATENATE($F750," ",$G750),AllocFactorMatrix,(AC$4+1),FALSE)*$E755</f>
        <v>0</v>
      </c>
      <c r="AD750" s="5">
        <f>VLOOKUP(CONCATENATE($F750," ",$G750),AllocFactorMatrix,(AD$4+1),FALSE)*$E755</f>
        <v>0</v>
      </c>
      <c r="AE750" s="5">
        <f>VLOOKUP(CONCATENATE($F750," ",$G750),AllocFactorMatrix,(AE$4+1),FALSE)*$E755</f>
        <v>0</v>
      </c>
    </row>
    <row r="751" spans="4:31" hidden="1" outlineLevel="1">
      <c r="E751" s="48"/>
      <c r="F751" s="167" t="str">
        <f>F755</f>
        <v>RB_GUP_EPIS_D</v>
      </c>
      <c r="G751" s="48" t="str">
        <f>$G$11</f>
        <v>DISTPRI</v>
      </c>
      <c r="H751" s="4">
        <f t="shared" si="1057"/>
        <v>11713024.305799024</v>
      </c>
      <c r="I751" s="5">
        <f t="shared" ref="I751:N751" si="1083">VLOOKUP(CONCATENATE($F751," ",$G751),AllocFactorMatrix,(I$4+1),FALSE)*$E755</f>
        <v>7668511.9224051172</v>
      </c>
      <c r="J751" s="47">
        <f t="shared" si="1083"/>
        <v>1259.180778102085</v>
      </c>
      <c r="K751" s="47">
        <f t="shared" si="1083"/>
        <v>2329.8451142548724</v>
      </c>
      <c r="L751" s="5">
        <f t="shared" si="1083"/>
        <v>1794228.2416836123</v>
      </c>
      <c r="M751" s="5">
        <f t="shared" si="1083"/>
        <v>25072.426598613376</v>
      </c>
      <c r="N751" s="5">
        <f t="shared" si="1083"/>
        <v>0</v>
      </c>
      <c r="O751" s="5">
        <f t="shared" si="1059"/>
        <v>1819300.6682822257</v>
      </c>
      <c r="P751" s="5">
        <f>VLOOKUP(CONCATENATE($F751," ",$G751),AllocFactorMatrix,(P$4+1),FALSE)*$E755</f>
        <v>1040510.1315159431</v>
      </c>
      <c r="Q751" s="5">
        <f>VLOOKUP(CONCATENATE($F751," ",$G751),AllocFactorMatrix,(Q$4+1),FALSE)*$E755</f>
        <v>187233.93815632106</v>
      </c>
      <c r="R751" s="5">
        <f>VLOOKUP(CONCATENATE($F751," ",$G751),AllocFactorMatrix,(R$4+1),FALSE)*$E755</f>
        <v>0</v>
      </c>
      <c r="S751" s="5">
        <f>VLOOKUP(CONCATENATE($F751," ",$G751),AllocFactorMatrix,(S$4+1),FALSE)*$E755</f>
        <v>0</v>
      </c>
      <c r="T751" s="5">
        <f t="shared" si="1062"/>
        <v>1227744.0696722642</v>
      </c>
      <c r="U751" s="5">
        <f>VLOOKUP(CONCATENATE($F751," ",$G751),AllocFactorMatrix,(U$4+1),FALSE)*$E755</f>
        <v>47117.929736920363</v>
      </c>
      <c r="V751" s="5">
        <f>VLOOKUP(CONCATENATE($F751," ",$G751),AllocFactorMatrix,(V$4+1),FALSE)*$E755</f>
        <v>651540.26846333279</v>
      </c>
      <c r="W751" s="5">
        <f>VLOOKUP(CONCATENATE($F751," ",$G751),AllocFactorMatrix,(W$4+1),FALSE)*$E755</f>
        <v>0</v>
      </c>
      <c r="X751" s="5">
        <f>VLOOKUP(CONCATENATE($F751," ",$G751),AllocFactorMatrix,(X$4+1),FALSE)*$E755</f>
        <v>0</v>
      </c>
      <c r="Y751" s="5">
        <f t="shared" si="1081"/>
        <v>698658.19820025319</v>
      </c>
      <c r="Z751" s="5">
        <f>VLOOKUP(CONCATENATE($F751," ",$G751),AllocFactorMatrix,(Z$4+1),FALSE)*$E755</f>
        <v>285720.3351862788</v>
      </c>
      <c r="AA751" s="5">
        <f>VLOOKUP(CONCATENATE($F751," ",$G751),AllocFactorMatrix,(AA$4+1),FALSE)*$E755</f>
        <v>5734.8577109142634</v>
      </c>
      <c r="AB751" s="5">
        <f t="shared" si="1060"/>
        <v>291455.19289719308</v>
      </c>
      <c r="AC751" s="5">
        <f>VLOOKUP(CONCATENATE($F751," ",$G751),AllocFactorMatrix,(AC$4+1),FALSE)*$E755</f>
        <v>3765.2284496142961</v>
      </c>
      <c r="AD751" s="5">
        <f>VLOOKUP(CONCATENATE($F751," ",$G751),AllocFactorMatrix,(AD$4+1),FALSE)*$E755</f>
        <v>0</v>
      </c>
      <c r="AE751" s="5">
        <f>VLOOKUP(CONCATENATE($F751," ",$G751),AllocFactorMatrix,(AE$4+1),FALSE)*$E755</f>
        <v>0</v>
      </c>
    </row>
    <row r="752" spans="4:31" hidden="1" outlineLevel="1">
      <c r="E752" s="48"/>
      <c r="F752" s="167" t="str">
        <f>F755</f>
        <v>RB_GUP_EPIS_D</v>
      </c>
      <c r="G752" s="48" t="str">
        <f>$G$12</f>
        <v>DISTSEC</v>
      </c>
      <c r="H752" s="4">
        <f t="shared" si="1057"/>
        <v>5642348.4373108251</v>
      </c>
      <c r="I752" s="5">
        <f t="shared" ref="I752:N752" si="1084">VLOOKUP(CONCATENATE($F752," ",$G752),AllocFactorMatrix,(I$4+1),FALSE)*$E755</f>
        <v>4186177.7293784469</v>
      </c>
      <c r="J752" s="47">
        <f t="shared" si="1084"/>
        <v>1037.731882460879</v>
      </c>
      <c r="K752" s="47">
        <f t="shared" si="1084"/>
        <v>1344.1487768883042</v>
      </c>
      <c r="L752" s="5">
        <f t="shared" si="1084"/>
        <v>843794.50163987326</v>
      </c>
      <c r="M752" s="5">
        <f t="shared" si="1084"/>
        <v>0</v>
      </c>
      <c r="N752" s="5">
        <f t="shared" si="1084"/>
        <v>0</v>
      </c>
      <c r="O752" s="5">
        <f t="shared" si="1059"/>
        <v>843794.50163987326</v>
      </c>
      <c r="P752" s="5">
        <f>VLOOKUP(CONCATENATE($F752," ",$G752),AllocFactorMatrix,(P$4+1),FALSE)*$E755</f>
        <v>421217.00531430793</v>
      </c>
      <c r="Q752" s="5">
        <f>VLOOKUP(CONCATENATE($F752," ",$G752),AllocFactorMatrix,(Q$4+1),FALSE)*$E755</f>
        <v>0</v>
      </c>
      <c r="R752" s="5">
        <f>VLOOKUP(CONCATENATE($F752," ",$G752),AllocFactorMatrix,(R$4+1),FALSE)*$E755</f>
        <v>0</v>
      </c>
      <c r="S752" s="5">
        <f>VLOOKUP(CONCATENATE($F752," ",$G752),AllocFactorMatrix,(S$4+1),FALSE)*$E755</f>
        <v>0</v>
      </c>
      <c r="T752" s="5">
        <f t="shared" si="1062"/>
        <v>421217.00531430793</v>
      </c>
      <c r="U752" s="5">
        <f>VLOOKUP(CONCATENATE($F752," ",$G752),AllocFactorMatrix,(U$4+1),FALSE)*$E755</f>
        <v>15774.341725123835</v>
      </c>
      <c r="V752" s="5">
        <f>VLOOKUP(CONCATENATE($F752," ",$G752),AllocFactorMatrix,(V$4+1),FALSE)*$E755</f>
        <v>0</v>
      </c>
      <c r="W752" s="5">
        <f>VLOOKUP(CONCATENATE($F752," ",$G752),AllocFactorMatrix,(W$4+1),FALSE)*$E755</f>
        <v>0</v>
      </c>
      <c r="X752" s="5">
        <f>VLOOKUP(CONCATENATE($F752," ",$G752),AllocFactorMatrix,(X$4+1),FALSE)*$E755</f>
        <v>0</v>
      </c>
      <c r="Y752" s="5">
        <f t="shared" si="1081"/>
        <v>15774.341725123835</v>
      </c>
      <c r="Z752" s="5">
        <f>VLOOKUP(CONCATENATE($F752," ",$G752),AllocFactorMatrix,(Z$4+1),FALSE)*$E755</f>
        <v>119212.51416663776</v>
      </c>
      <c r="AA752" s="5">
        <f>VLOOKUP(CONCATENATE($F752," ",$G752),AllocFactorMatrix,(AA$4+1),FALSE)*$E755</f>
        <v>0</v>
      </c>
      <c r="AB752" s="5">
        <f t="shared" si="1060"/>
        <v>119212.51416663776</v>
      </c>
      <c r="AC752" s="5">
        <f>VLOOKUP(CONCATENATE($F752," ",$G752),AllocFactorMatrix,(AC$4+1),FALSE)*$E755</f>
        <v>1409.5177143661547</v>
      </c>
      <c r="AD752" s="5">
        <f>VLOOKUP(CONCATENATE($F752," ",$G752),AllocFactorMatrix,(AD$4+1),FALSE)*$E755</f>
        <v>43384.546692331001</v>
      </c>
      <c r="AE752" s="5">
        <f>VLOOKUP(CONCATENATE($F752," ",$G752),AllocFactorMatrix,(AE$4+1),FALSE)*$E755</f>
        <v>8996.4000203891956</v>
      </c>
    </row>
    <row r="753" spans="4:31" hidden="1" outlineLevel="1">
      <c r="E753" s="48"/>
      <c r="F753" s="167" t="str">
        <f>F755</f>
        <v>RB_GUP_EPIS_D</v>
      </c>
      <c r="G753" s="48" t="str">
        <f>$G$13</f>
        <v>ENERGY</v>
      </c>
      <c r="H753" s="4">
        <f t="shared" si="1057"/>
        <v>0</v>
      </c>
      <c r="I753" s="5">
        <f t="shared" ref="I753:N753" si="1085">VLOOKUP(CONCATENATE($F753," ",$G753),AllocFactorMatrix,(I$4+1),FALSE)*$E755</f>
        <v>0</v>
      </c>
      <c r="J753" s="47">
        <f t="shared" si="1085"/>
        <v>0</v>
      </c>
      <c r="K753" s="47">
        <f t="shared" si="1085"/>
        <v>0</v>
      </c>
      <c r="L753" s="5">
        <f t="shared" si="1085"/>
        <v>0</v>
      </c>
      <c r="M753" s="5">
        <f t="shared" si="1085"/>
        <v>0</v>
      </c>
      <c r="N753" s="5">
        <f t="shared" si="1085"/>
        <v>0</v>
      </c>
      <c r="O753" s="5">
        <f t="shared" si="1059"/>
        <v>0</v>
      </c>
      <c r="P753" s="5">
        <f>VLOOKUP(CONCATENATE($F753," ",$G753),AllocFactorMatrix,(P$4+1),FALSE)*$E755</f>
        <v>0</v>
      </c>
      <c r="Q753" s="5">
        <f>VLOOKUP(CONCATENATE($F753," ",$G753),AllocFactorMatrix,(Q$4+1),FALSE)*$E755</f>
        <v>0</v>
      </c>
      <c r="R753" s="5">
        <f>VLOOKUP(CONCATENATE($F753," ",$G753),AllocFactorMatrix,(R$4+1),FALSE)*$E755</f>
        <v>0</v>
      </c>
      <c r="S753" s="5">
        <f>VLOOKUP(CONCATENATE($F753," ",$G753),AllocFactorMatrix,(S$4+1),FALSE)*$E755</f>
        <v>0</v>
      </c>
      <c r="T753" s="5">
        <f t="shared" si="1062"/>
        <v>0</v>
      </c>
      <c r="U753" s="5">
        <f>VLOOKUP(CONCATENATE($F753," ",$G753),AllocFactorMatrix,(U$4+1),FALSE)*$E755</f>
        <v>0</v>
      </c>
      <c r="V753" s="5">
        <f>VLOOKUP(CONCATENATE($F753," ",$G753),AllocFactorMatrix,(V$4+1),FALSE)*$E755</f>
        <v>0</v>
      </c>
      <c r="W753" s="5">
        <f>VLOOKUP(CONCATENATE($F753," ",$G753),AllocFactorMatrix,(W$4+1),FALSE)*$E755</f>
        <v>0</v>
      </c>
      <c r="X753" s="5">
        <f>VLOOKUP(CONCATENATE($F753," ",$G753),AllocFactorMatrix,(X$4+1),FALSE)*$E755</f>
        <v>0</v>
      </c>
      <c r="Y753" s="5">
        <f t="shared" si="1081"/>
        <v>0</v>
      </c>
      <c r="Z753" s="5">
        <f>VLOOKUP(CONCATENATE($F753," ",$G753),AllocFactorMatrix,(Z$4+1),FALSE)*$E755</f>
        <v>0</v>
      </c>
      <c r="AA753" s="5">
        <f>VLOOKUP(CONCATENATE($F753," ",$G753),AllocFactorMatrix,(AA$4+1),FALSE)*$E755</f>
        <v>0</v>
      </c>
      <c r="AB753" s="5">
        <f t="shared" si="1060"/>
        <v>0</v>
      </c>
      <c r="AC753" s="5">
        <f>VLOOKUP(CONCATENATE($F753," ",$G753),AllocFactorMatrix,(AC$4+1),FALSE)*$E755</f>
        <v>0</v>
      </c>
      <c r="AD753" s="5">
        <f>VLOOKUP(CONCATENATE($F753," ",$G753),AllocFactorMatrix,(AD$4+1),FALSE)*$E755</f>
        <v>0</v>
      </c>
      <c r="AE753" s="5">
        <f>VLOOKUP(CONCATENATE($F753," ",$G753),AllocFactorMatrix,(AE$4+1),FALSE)*$E755</f>
        <v>0</v>
      </c>
    </row>
    <row r="754" spans="4:31" hidden="1" outlineLevel="1">
      <c r="E754" s="48"/>
      <c r="F754" s="167" t="str">
        <f>F755</f>
        <v>RB_GUP_EPIS_D</v>
      </c>
      <c r="G754" s="48" t="str">
        <f>$G$14</f>
        <v>CUSTOMER</v>
      </c>
      <c r="H754" s="4">
        <f t="shared" si="1057"/>
        <v>2473105.2568901558</v>
      </c>
      <c r="I754" s="5">
        <f t="shared" ref="I754:N754" si="1086">VLOOKUP(CONCATENATE($F754," ",$G754),AllocFactorMatrix,(I$4+1),FALSE)*$E755</f>
        <v>1156248.724135332</v>
      </c>
      <c r="J754" s="47">
        <f t="shared" si="1086"/>
        <v>233.31798564607539</v>
      </c>
      <c r="K754" s="47">
        <f t="shared" si="1086"/>
        <v>132.77683077838498</v>
      </c>
      <c r="L754" s="5">
        <f t="shared" si="1086"/>
        <v>390690.44982334558</v>
      </c>
      <c r="M754" s="5">
        <f t="shared" si="1086"/>
        <v>26423.888707433773</v>
      </c>
      <c r="N754" s="5">
        <f t="shared" si="1086"/>
        <v>4451.0209334825995</v>
      </c>
      <c r="O754" s="5">
        <f t="shared" si="1059"/>
        <v>421565.35946426197</v>
      </c>
      <c r="P754" s="5">
        <f>VLOOKUP(CONCATENATE($F754," ",$G754),AllocFactorMatrix,(P$4+1),FALSE)*$E755</f>
        <v>31853.816725592609</v>
      </c>
      <c r="Q754" s="5">
        <f>VLOOKUP(CONCATENATE($F754," ",$G754),AllocFactorMatrix,(Q$4+1),FALSE)*$E755</f>
        <v>9295.0150976788718</v>
      </c>
      <c r="R754" s="5">
        <f>VLOOKUP(CONCATENATE($F754," ",$G754),AllocFactorMatrix,(R$4+1),FALSE)*$E755</f>
        <v>10946.826542378922</v>
      </c>
      <c r="S754" s="5">
        <f>VLOOKUP(CONCATENATE($F754," ",$G754),AllocFactorMatrix,(S$4+1),FALSE)*$E755</f>
        <v>1368.334465137043</v>
      </c>
      <c r="T754" s="5">
        <f t="shared" si="1062"/>
        <v>53463.992830787443</v>
      </c>
      <c r="U754" s="5">
        <f>VLOOKUP(CONCATENATE($F754," ",$G754),AllocFactorMatrix,(U$4+1),FALSE)*$E755</f>
        <v>209.63831970226568</v>
      </c>
      <c r="V754" s="5">
        <f>VLOOKUP(CONCATENATE($F754," ",$G754),AllocFactorMatrix,(V$4+1),FALSE)*$E755</f>
        <v>6590.7392273181986</v>
      </c>
      <c r="W754" s="5">
        <f>VLOOKUP(CONCATENATE($F754," ",$G754),AllocFactorMatrix,(W$4+1),FALSE)*$E755</f>
        <v>18401.067886209457</v>
      </c>
      <c r="X754" s="5">
        <f>VLOOKUP(CONCATENATE($F754," ",$G754),AllocFactorMatrix,(X$4+1),FALSE)*$E755</f>
        <v>5473.3211026278868</v>
      </c>
      <c r="Y754" s="5">
        <f t="shared" si="1081"/>
        <v>30674.766535857809</v>
      </c>
      <c r="Z754" s="5">
        <f>VLOOKUP(CONCATENATE($F754," ",$G754),AllocFactorMatrix,(Z$4+1),FALSE)*$E755</f>
        <v>6414.6745109169215</v>
      </c>
      <c r="AA754" s="5">
        <f>VLOOKUP(CONCATENATE($F754," ",$G754),AllocFactorMatrix,(AA$4+1),FALSE)*$E755</f>
        <v>121.44464831479739</v>
      </c>
      <c r="AB754" s="5">
        <f t="shared" si="1060"/>
        <v>6536.1191592317191</v>
      </c>
      <c r="AC754" s="5">
        <f>VLOOKUP(CONCATENATE($F754," ",$G754),AllocFactorMatrix,(AC$4+1),FALSE)*$E755</f>
        <v>625.93261340695699</v>
      </c>
      <c r="AD754" s="5">
        <f>VLOOKUP(CONCATENATE($F754," ",$G754),AllocFactorMatrix,(AD$4+1),FALSE)*$E755</f>
        <v>708904.8905958914</v>
      </c>
      <c r="AE754" s="5">
        <f>VLOOKUP(CONCATENATE($F754," ",$G754),AllocFactorMatrix,(AE$4+1),FALSE)*$E755</f>
        <v>94719.376738962092</v>
      </c>
    </row>
    <row r="755" spans="4:31" collapsed="1">
      <c r="D755" s="48" t="s">
        <v>8</v>
      </c>
      <c r="E755" s="54">
        <v>19828478</v>
      </c>
      <c r="F755" s="88" t="s">
        <v>63</v>
      </c>
      <c r="G755" s="48" t="str">
        <f>$G$15</f>
        <v>TOTAL</v>
      </c>
      <c r="H755" s="4">
        <f t="shared" si="1057"/>
        <v>19828478.000000007</v>
      </c>
      <c r="I755" s="5">
        <f t="shared" ref="I755:N755" si="1087">VLOOKUP(CONCATENATE($F755," ",$G755),AllocFactorMatrix,(I$4+1),FALSE)*$E755</f>
        <v>13010938.375918897</v>
      </c>
      <c r="J755" s="47">
        <f t="shared" si="1087"/>
        <v>2530.2306462090396</v>
      </c>
      <c r="K755" s="47">
        <f t="shared" si="1087"/>
        <v>3806.7707219215622</v>
      </c>
      <c r="L755" s="5">
        <f t="shared" si="1087"/>
        <v>3028713.1931468314</v>
      </c>
      <c r="M755" s="5">
        <f t="shared" si="1087"/>
        <v>51496.315306047145</v>
      </c>
      <c r="N755" s="5">
        <f t="shared" si="1087"/>
        <v>4451.0209334825995</v>
      </c>
      <c r="O755" s="5">
        <f t="shared" si="1059"/>
        <v>3084660.5293863611</v>
      </c>
      <c r="P755" s="5">
        <f>VLOOKUP(CONCATENATE($F755," ",$G755),AllocFactorMatrix,(P$4+1),FALSE)*$E755</f>
        <v>1493580.9535558436</v>
      </c>
      <c r="Q755" s="5">
        <f>VLOOKUP(CONCATENATE($F755," ",$G755),AllocFactorMatrix,(Q$4+1),FALSE)*$E755</f>
        <v>196528.95325399993</v>
      </c>
      <c r="R755" s="5">
        <f>VLOOKUP(CONCATENATE($F755," ",$G755),AllocFactorMatrix,(R$4+1),FALSE)*$E755</f>
        <v>10946.826542378922</v>
      </c>
      <c r="S755" s="5">
        <f>VLOOKUP(CONCATENATE($F755," ",$G755),AllocFactorMatrix,(S$4+1),FALSE)*$E755</f>
        <v>1368.334465137043</v>
      </c>
      <c r="T755" s="5">
        <f t="shared" si="1062"/>
        <v>1702425.0678173595</v>
      </c>
      <c r="U755" s="5">
        <f>VLOOKUP(CONCATENATE($F755," ",$G755),AllocFactorMatrix,(U$4+1),FALSE)*$E755</f>
        <v>63101.909781746464</v>
      </c>
      <c r="V755" s="5">
        <f>VLOOKUP(CONCATENATE($F755," ",$G755),AllocFactorMatrix,(V$4+1),FALSE)*$E755</f>
        <v>658131.00769065111</v>
      </c>
      <c r="W755" s="5">
        <f>VLOOKUP(CONCATENATE($F755," ",$G755),AllocFactorMatrix,(W$4+1),FALSE)*$E755</f>
        <v>18401.067886209457</v>
      </c>
      <c r="X755" s="5">
        <f>VLOOKUP(CONCATENATE($F755," ",$G755),AllocFactorMatrix,(X$4+1),FALSE)*$E755</f>
        <v>5473.3211026278868</v>
      </c>
      <c r="Y755" s="5">
        <f t="shared" si="1081"/>
        <v>745107.30646123493</v>
      </c>
      <c r="Z755" s="5">
        <f>VLOOKUP(CONCATENATE($F755," ",$G755),AllocFactorMatrix,(Z$4+1),FALSE)*$E755</f>
        <v>411347.52386383346</v>
      </c>
      <c r="AA755" s="5">
        <f>VLOOKUP(CONCATENATE($F755," ",$G755),AllocFactorMatrix,(AA$4+1),FALSE)*$E755</f>
        <v>5856.3023592290601</v>
      </c>
      <c r="AB755" s="5">
        <f t="shared" si="1060"/>
        <v>417203.82622306253</v>
      </c>
      <c r="AC755" s="5">
        <f>VLOOKUP(CONCATENATE($F755," ",$G755),AllocFactorMatrix,(AC$4+1),FALSE)*$E755</f>
        <v>5800.6787773874075</v>
      </c>
      <c r="AD755" s="5">
        <f>VLOOKUP(CONCATENATE($F755," ",$G755),AllocFactorMatrix,(AD$4+1),FALSE)*$E755</f>
        <v>752289.43728822237</v>
      </c>
      <c r="AE755" s="5">
        <f>VLOOKUP(CONCATENATE($F755," ",$G755),AllocFactorMatrix,(AE$4+1),FALSE)*$E755</f>
        <v>103715.77675935127</v>
      </c>
    </row>
    <row r="756" spans="4:31" hidden="1" outlineLevel="1">
      <c r="E756" s="48"/>
      <c r="F756" s="167" t="str">
        <f>F763</f>
        <v>RB_GUP_EPIS_G</v>
      </c>
      <c r="G756" s="48" t="str">
        <f>$G$8</f>
        <v>PRODUCTION</v>
      </c>
      <c r="H756" s="4">
        <f t="shared" ca="1" si="1057"/>
        <v>5988868.1373220673</v>
      </c>
      <c r="I756" s="5">
        <f t="shared" ref="I756:N756" ca="1" si="1088">VLOOKUP(CONCATENATE($F756," ",$G756),AllocFactorMatrix,(I$4+1),FALSE)*$E763</f>
        <v>3079900.7790806815</v>
      </c>
      <c r="J756" s="47">
        <f t="shared" ca="1" si="1088"/>
        <v>689.02660109709609</v>
      </c>
      <c r="K756" s="47">
        <f t="shared" ca="1" si="1088"/>
        <v>1206.4364487564244</v>
      </c>
      <c r="L756" s="5">
        <f t="shared" ca="1" si="1088"/>
        <v>717824.69344161171</v>
      </c>
      <c r="M756" s="5">
        <f t="shared" ca="1" si="1088"/>
        <v>9988.5214733727589</v>
      </c>
      <c r="N756" s="5">
        <f t="shared" ca="1" si="1088"/>
        <v>1391.1384159412764</v>
      </c>
      <c r="O756" s="5">
        <f t="shared" ca="1" si="1059"/>
        <v>729204.35333092569</v>
      </c>
      <c r="P756" s="5">
        <f ca="1">VLOOKUP(CONCATENATE($F756," ",$G756),AllocFactorMatrix,(P$4+1),FALSE)*$E763</f>
        <v>426956.89370617672</v>
      </c>
      <c r="Q756" s="5">
        <f ca="1">VLOOKUP(CONCATENATE($F756," ",$G756),AllocFactorMatrix,(Q$4+1),FALSE)*$E763</f>
        <v>76621.248075117925</v>
      </c>
      <c r="R756" s="5">
        <f ca="1">VLOOKUP(CONCATENATE($F756," ",$G756),AllocFactorMatrix,(R$4+1),FALSE)*$E763</f>
        <v>15538.007203968225</v>
      </c>
      <c r="S756" s="5">
        <f ca="1">VLOOKUP(CONCATENATE($F756," ",$G756),AllocFactorMatrix,(S$4+1),FALSE)*$E763</f>
        <v>590.04879694246665</v>
      </c>
      <c r="T756" s="5">
        <f t="shared" ca="1" si="1062"/>
        <v>519706.19778220536</v>
      </c>
      <c r="U756" s="5">
        <f ca="1">VLOOKUP(CONCATENATE($F756," ",$G756),AllocFactorMatrix,(U$4+1),FALSE)*$E763</f>
        <v>20249.643290425451</v>
      </c>
      <c r="V756" s="5">
        <f ca="1">VLOOKUP(CONCATENATE($F756," ",$G756),AllocFactorMatrix,(V$4+1),FALSE)*$E763</f>
        <v>273381.87756935658</v>
      </c>
      <c r="W756" s="5">
        <f ca="1">VLOOKUP(CONCATENATE($F756," ",$G756),AllocFactorMatrix,(W$4+1),FALSE)*$E763</f>
        <v>1045575.9380605932</v>
      </c>
      <c r="X756" s="5">
        <f ca="1">VLOOKUP(CONCATENATE($F756," ",$G756),AllocFactorMatrix,(X$4+1),FALSE)*$E763</f>
        <v>189415.77857256422</v>
      </c>
      <c r="Y756" s="5">
        <f ca="1">SUBTOTAL(9,U756:X756)</f>
        <v>1528623.2374929395</v>
      </c>
      <c r="Z756" s="5">
        <f ca="1">VLOOKUP(CONCATENATE($F756," ",$G756),AllocFactorMatrix,(Z$4+1),FALSE)*$E763</f>
        <v>117357.28628389446</v>
      </c>
      <c r="AA756" s="5">
        <f ca="1">VLOOKUP(CONCATENATE($F756," ",$G756),AllocFactorMatrix,(AA$4+1),FALSE)*$E763</f>
        <v>2343.9260160010704</v>
      </c>
      <c r="AB756" s="5">
        <f t="shared" ca="1" si="1060"/>
        <v>119701.21229989553</v>
      </c>
      <c r="AC756" s="5">
        <f ca="1">VLOOKUP(CONCATENATE($F756," ",$G756),AllocFactorMatrix,(AC$4+1),FALSE)*$E763</f>
        <v>1548.1324671180002</v>
      </c>
      <c r="AD756" s="5">
        <f ca="1">VLOOKUP(CONCATENATE($F756," ",$G756),AllocFactorMatrix,(AD$4+1),FALSE)*$E763</f>
        <v>6877.685867812399</v>
      </c>
      <c r="AE756" s="5">
        <f ca="1">VLOOKUP(CONCATENATE($F756," ",$G756),AllocFactorMatrix,(AE$4+1),FALSE)*$E763</f>
        <v>1411.0759506391285</v>
      </c>
    </row>
    <row r="757" spans="4:31" hidden="1" outlineLevel="1">
      <c r="E757" s="48"/>
      <c r="F757" s="167" t="str">
        <f>F763</f>
        <v>RB_GUP_EPIS_G</v>
      </c>
      <c r="G757" s="48" t="str">
        <f>$G$9</f>
        <v>BULKTRAN</v>
      </c>
      <c r="H757" s="4">
        <f t="shared" ca="1" si="1057"/>
        <v>928321.93293993082</v>
      </c>
      <c r="I757" s="5">
        <f t="shared" ref="I757:N757" ca="1" si="1089">VLOOKUP(CONCATENATE($F757," ",$G757),AllocFactorMatrix,(I$4+1),FALSE)*$E763</f>
        <v>477408.98262251983</v>
      </c>
      <c r="J757" s="47">
        <f t="shared" ca="1" si="1089"/>
        <v>106.80457333687332</v>
      </c>
      <c r="K757" s="47">
        <f t="shared" ca="1" si="1089"/>
        <v>187.00719241073995</v>
      </c>
      <c r="L757" s="5">
        <f t="shared" ca="1" si="1089"/>
        <v>111268.50544178001</v>
      </c>
      <c r="M757" s="5">
        <f t="shared" ca="1" si="1089"/>
        <v>1548.2998370906794</v>
      </c>
      <c r="N757" s="5">
        <f t="shared" ca="1" si="1089"/>
        <v>215.63745830794844</v>
      </c>
      <c r="O757" s="5">
        <f t="shared" ca="1" si="1059"/>
        <v>113032.44273717864</v>
      </c>
      <c r="P757" s="5">
        <f ca="1">VLOOKUP(CONCATENATE($F757," ",$G757),AllocFactorMatrix,(P$4+1),FALSE)*$E763</f>
        <v>66181.695732672044</v>
      </c>
      <c r="Q757" s="5">
        <f ca="1">VLOOKUP(CONCATENATE($F757," ",$G757),AllocFactorMatrix,(Q$4+1),FALSE)*$E763</f>
        <v>11876.899521980204</v>
      </c>
      <c r="R757" s="5">
        <f ca="1">VLOOKUP(CONCATENATE($F757," ",$G757),AllocFactorMatrix,(R$4+1),FALSE)*$E763</f>
        <v>2408.5140214945659</v>
      </c>
      <c r="S757" s="5">
        <f ca="1">VLOOKUP(CONCATENATE($F757," ",$G757),AllocFactorMatrix,(S$4+1),FALSE)*$E763</f>
        <v>91.462230783300484</v>
      </c>
      <c r="T757" s="5">
        <f t="shared" ca="1" si="1062"/>
        <v>80558.571506930122</v>
      </c>
      <c r="U757" s="5">
        <f ca="1">VLOOKUP(CONCATENATE($F757," ",$G757),AllocFactorMatrix,(U$4+1),FALSE)*$E763</f>
        <v>3138.8548837071726</v>
      </c>
      <c r="V757" s="5">
        <f ca="1">VLOOKUP(CONCATENATE($F757," ",$G757),AllocFactorMatrix,(V$4+1),FALSE)*$E763</f>
        <v>42376.353460574137</v>
      </c>
      <c r="W757" s="5">
        <f ca="1">VLOOKUP(CONCATENATE($F757," ",$G757),AllocFactorMatrix,(W$4+1),FALSE)*$E763</f>
        <v>162072.54085408931</v>
      </c>
      <c r="X757" s="5">
        <f ca="1">VLOOKUP(CONCATENATE($F757," ",$G757),AllocFactorMatrix,(X$4+1),FALSE)*$E763</f>
        <v>29360.943948321699</v>
      </c>
      <c r="Y757" s="5">
        <f t="shared" ref="Y757:Y763" ca="1" si="1090">SUBTOTAL(9,U757:X757)</f>
        <v>236948.6931466923</v>
      </c>
      <c r="Z757" s="5">
        <f ca="1">VLOOKUP(CONCATENATE($F757," ",$G757),AllocFactorMatrix,(Z$4+1),FALSE)*$E763</f>
        <v>18191.307664416858</v>
      </c>
      <c r="AA757" s="5">
        <f ca="1">VLOOKUP(CONCATENATE($F757," ",$G757),AllocFactorMatrix,(AA$4+1),FALSE)*$E763</f>
        <v>363.3270728206835</v>
      </c>
      <c r="AB757" s="5">
        <f t="shared" ca="1" si="1060"/>
        <v>18554.634737237542</v>
      </c>
      <c r="AC757" s="5">
        <f ca="1">VLOOKUP(CONCATENATE($F757," ",$G757),AllocFactorMatrix,(AC$4+1),FALSE)*$E763</f>
        <v>239.97277805563152</v>
      </c>
      <c r="AD757" s="5">
        <f ca="1">VLOOKUP(CONCATENATE($F757," ",$G757),AllocFactorMatrix,(AD$4+1),FALSE)*$E763</f>
        <v>1066.095711670838</v>
      </c>
      <c r="AE757" s="5">
        <f ca="1">VLOOKUP(CONCATENATE($F757," ",$G757),AllocFactorMatrix,(AE$4+1),FALSE)*$E763</f>
        <v>218.72793389104291</v>
      </c>
    </row>
    <row r="758" spans="4:31" hidden="1" outlineLevel="1">
      <c r="E758" s="48"/>
      <c r="F758" s="167" t="str">
        <f>F763</f>
        <v>RB_GUP_EPIS_G</v>
      </c>
      <c r="G758" s="48" t="str">
        <f>$G$10</f>
        <v>SUBTRAN</v>
      </c>
      <c r="H758" s="4">
        <f t="shared" ca="1" si="1057"/>
        <v>257274.40542524244</v>
      </c>
      <c r="I758" s="5">
        <f t="shared" ref="I758:N758" ca="1" si="1091">VLOOKUP(CONCATENATE($F758," ",$G758),AllocFactorMatrix,(I$4+1),FALSE)*$E763</f>
        <v>131433.8202181345</v>
      </c>
      <c r="J758" s="47">
        <f t="shared" ca="1" si="1091"/>
        <v>21.402004249820948</v>
      </c>
      <c r="K758" s="47">
        <f t="shared" ca="1" si="1091"/>
        <v>39.832804654639773</v>
      </c>
      <c r="L758" s="5">
        <f t="shared" ca="1" si="1091"/>
        <v>30801.694963088361</v>
      </c>
      <c r="M758" s="5">
        <f t="shared" ca="1" si="1091"/>
        <v>430.47813802357359</v>
      </c>
      <c r="N758" s="5">
        <f t="shared" ca="1" si="1091"/>
        <v>77.914542872521707</v>
      </c>
      <c r="O758" s="5">
        <f t="shared" ca="1" si="1059"/>
        <v>31310.087643984454</v>
      </c>
      <c r="P758" s="5">
        <f ca="1">VLOOKUP(CONCATENATE($F758," ",$G758),AllocFactorMatrix,(P$4+1),FALSE)*$E763</f>
        <v>17782.84996363051</v>
      </c>
      <c r="Q758" s="5">
        <f ca="1">VLOOKUP(CONCATENATE($F758," ",$G758),AllocFactorMatrix,(Q$4+1),FALSE)*$E763</f>
        <v>3200.1973421259322</v>
      </c>
      <c r="R758" s="5">
        <f ca="1">VLOOKUP(CONCATENATE($F758," ",$G758),AllocFactorMatrix,(R$4+1),FALSE)*$E763</f>
        <v>840.02712878341072</v>
      </c>
      <c r="S758" s="5">
        <f ca="1">VLOOKUP(CONCATENATE($F758," ",$G758),AllocFactorMatrix,(S$4+1),FALSE)*$E763</f>
        <v>0</v>
      </c>
      <c r="T758" s="5">
        <f t="shared" ca="1" si="1062"/>
        <v>21823.074434539853</v>
      </c>
      <c r="U758" s="5">
        <f ca="1">VLOOKUP(CONCATENATE($F758," ",$G758),AllocFactorMatrix,(U$4+1),FALSE)*$E763</f>
        <v>802.72942092503058</v>
      </c>
      <c r="V758" s="5">
        <f ca="1">VLOOKUP(CONCATENATE($F758," ",$G758),AllocFactorMatrix,(V$4+1),FALSE)*$E763</f>
        <v>11263.072165906826</v>
      </c>
      <c r="W758" s="5">
        <f ca="1">VLOOKUP(CONCATENATE($F758," ",$G758),AllocFactorMatrix,(W$4+1),FALSE)*$E763</f>
        <v>55535.633966446156</v>
      </c>
      <c r="X758" s="5">
        <f ca="1">VLOOKUP(CONCATENATE($F758," ",$G758),AllocFactorMatrix,(X$4+1),FALSE)*$E763</f>
        <v>0</v>
      </c>
      <c r="Y758" s="5">
        <f t="shared" ca="1" si="1090"/>
        <v>67601.435553278017</v>
      </c>
      <c r="Z758" s="5">
        <f ca="1">VLOOKUP(CONCATENATE($F758," ",$G758),AllocFactorMatrix,(Z$4+1),FALSE)*$E763</f>
        <v>4881.8207001037317</v>
      </c>
      <c r="AA758" s="5">
        <f ca="1">VLOOKUP(CONCATENATE($F758," ",$G758),AllocFactorMatrix,(AA$4+1),FALSE)*$E763</f>
        <v>98.019720192525369</v>
      </c>
      <c r="AB758" s="5">
        <f t="shared" ca="1" si="1060"/>
        <v>4979.8404202962574</v>
      </c>
      <c r="AC758" s="5">
        <f ca="1">VLOOKUP(CONCATENATE($F758," ",$G758),AllocFactorMatrix,(AC$4+1),FALSE)*$E763</f>
        <v>64.912346102776198</v>
      </c>
      <c r="AD758" s="5">
        <f ca="1">VLOOKUP(CONCATENATE($F758," ",$G758),AllocFactorMatrix,(AD$4+1),FALSE)*$E763</f>
        <v>0</v>
      </c>
      <c r="AE758" s="5">
        <f ca="1">VLOOKUP(CONCATENATE($F758," ",$G758),AllocFactorMatrix,(AE$4+1),FALSE)*$E763</f>
        <v>0</v>
      </c>
    </row>
    <row r="759" spans="4:31" hidden="1" outlineLevel="1">
      <c r="E759" s="48"/>
      <c r="F759" s="167" t="str">
        <f>F763</f>
        <v>RB_GUP_EPIS_G</v>
      </c>
      <c r="G759" s="48" t="str">
        <f>$G$11</f>
        <v>DISTPRI</v>
      </c>
      <c r="H759" s="4">
        <f t="shared" ca="1" si="1057"/>
        <v>2101566.3597159814</v>
      </c>
      <c r="I759" s="5">
        <f t="shared" ref="I759:N759" ca="1" si="1092">VLOOKUP(CONCATENATE($F759," ",$G759),AllocFactorMatrix,(I$4+1),FALSE)*$E763</f>
        <v>1375894.5823435783</v>
      </c>
      <c r="J759" s="47">
        <f t="shared" ca="1" si="1092"/>
        <v>225.92388566548078</v>
      </c>
      <c r="K759" s="47">
        <f t="shared" ca="1" si="1092"/>
        <v>418.02390122613747</v>
      </c>
      <c r="L759" s="5">
        <f t="shared" ca="1" si="1092"/>
        <v>321922.81138764456</v>
      </c>
      <c r="M759" s="5">
        <f t="shared" ca="1" si="1092"/>
        <v>4498.5280419854498</v>
      </c>
      <c r="N759" s="5">
        <f t="shared" ca="1" si="1092"/>
        <v>0</v>
      </c>
      <c r="O759" s="5">
        <f t="shared" ca="1" si="1059"/>
        <v>326421.33942963002</v>
      </c>
      <c r="P759" s="5">
        <f ca="1">VLOOKUP(CONCATENATE($F759," ",$G759),AllocFactorMatrix,(P$4+1),FALSE)*$E763</f>
        <v>186689.70816144726</v>
      </c>
      <c r="Q759" s="5">
        <f ca="1">VLOOKUP(CONCATENATE($F759," ",$G759),AllocFactorMatrix,(Q$4+1),FALSE)*$E763</f>
        <v>33593.761572889081</v>
      </c>
      <c r="R759" s="5">
        <f ca="1">VLOOKUP(CONCATENATE($F759," ",$G759),AllocFactorMatrix,(R$4+1),FALSE)*$E763</f>
        <v>0</v>
      </c>
      <c r="S759" s="5">
        <f ca="1">VLOOKUP(CONCATENATE($F759," ",$G759),AllocFactorMatrix,(S$4+1),FALSE)*$E763</f>
        <v>0</v>
      </c>
      <c r="T759" s="5">
        <f t="shared" ca="1" si="1062"/>
        <v>220283.46973433634</v>
      </c>
      <c r="U759" s="5">
        <f ca="1">VLOOKUP(CONCATENATE($F759," ",$G759),AllocFactorMatrix,(U$4+1),FALSE)*$E763</f>
        <v>8453.9614611359084</v>
      </c>
      <c r="V759" s="5">
        <f ca="1">VLOOKUP(CONCATENATE($F759," ",$G759),AllocFactorMatrix,(V$4+1),FALSE)*$E763</f>
        <v>116900.21931611229</v>
      </c>
      <c r="W759" s="5">
        <f ca="1">VLOOKUP(CONCATENATE($F759," ",$G759),AllocFactorMatrix,(W$4+1),FALSE)*$E763</f>
        <v>0</v>
      </c>
      <c r="X759" s="5">
        <f ca="1">VLOOKUP(CONCATENATE($F759," ",$G759),AllocFactorMatrix,(X$4+1),FALSE)*$E763</f>
        <v>0</v>
      </c>
      <c r="Y759" s="5">
        <f t="shared" ca="1" si="1090"/>
        <v>125354.1807772482</v>
      </c>
      <c r="Z759" s="5">
        <f ca="1">VLOOKUP(CONCATENATE($F759," ",$G759),AllocFactorMatrix,(Z$4+1),FALSE)*$E763</f>
        <v>51264.32158234105</v>
      </c>
      <c r="AA759" s="5">
        <f ca="1">VLOOKUP(CONCATENATE($F759," ",$G759),AllocFactorMatrix,(AA$4+1),FALSE)*$E763</f>
        <v>1028.9557784873953</v>
      </c>
      <c r="AB759" s="5">
        <f t="shared" ca="1" si="1060"/>
        <v>52293.277360828448</v>
      </c>
      <c r="AC759" s="5">
        <f ca="1">VLOOKUP(CONCATENATE($F759," ",$G759),AllocFactorMatrix,(AC$4+1),FALSE)*$E763</f>
        <v>675.5622834691261</v>
      </c>
      <c r="AD759" s="5">
        <f ca="1">VLOOKUP(CONCATENATE($F759," ",$G759),AllocFactorMatrix,(AD$4+1),FALSE)*$E763</f>
        <v>0</v>
      </c>
      <c r="AE759" s="5">
        <f ca="1">VLOOKUP(CONCATENATE($F759," ",$G759),AllocFactorMatrix,(AE$4+1),FALSE)*$E763</f>
        <v>0</v>
      </c>
    </row>
    <row r="760" spans="4:31" hidden="1" outlineLevel="1">
      <c r="E760" s="48"/>
      <c r="F760" s="167" t="str">
        <f>F763</f>
        <v>RB_GUP_EPIS_G</v>
      </c>
      <c r="G760" s="48" t="str">
        <f>$G$12</f>
        <v>DISTSEC</v>
      </c>
      <c r="H760" s="4">
        <f t="shared" ca="1" si="1057"/>
        <v>832583.95308976586</v>
      </c>
      <c r="I760" s="5">
        <f t="shared" ref="I760:N760" ca="1" si="1093">VLOOKUP(CONCATENATE($F760," ",$G760),AllocFactorMatrix,(I$4+1),FALSE)*$E763</f>
        <v>617711.65694321832</v>
      </c>
      <c r="J760" s="47">
        <f t="shared" ca="1" si="1093"/>
        <v>153.12753590920551</v>
      </c>
      <c r="K760" s="47">
        <f t="shared" ca="1" si="1093"/>
        <v>198.34235950444335</v>
      </c>
      <c r="L760" s="5">
        <f t="shared" ca="1" si="1093"/>
        <v>124510.16975930755</v>
      </c>
      <c r="M760" s="5">
        <f t="shared" ca="1" si="1093"/>
        <v>0</v>
      </c>
      <c r="N760" s="5">
        <f t="shared" ca="1" si="1093"/>
        <v>0</v>
      </c>
      <c r="O760" s="5">
        <f t="shared" ca="1" si="1059"/>
        <v>124510.16975930755</v>
      </c>
      <c r="P760" s="5">
        <f ca="1">VLOOKUP(CONCATENATE($F760," ",$G760),AllocFactorMatrix,(P$4+1),FALSE)*$E763</f>
        <v>62154.707971272357</v>
      </c>
      <c r="Q760" s="5">
        <f ca="1">VLOOKUP(CONCATENATE($F760," ",$G760),AllocFactorMatrix,(Q$4+1),FALSE)*$E763</f>
        <v>0</v>
      </c>
      <c r="R760" s="5">
        <f ca="1">VLOOKUP(CONCATENATE($F760," ",$G760),AllocFactorMatrix,(R$4+1),FALSE)*$E763</f>
        <v>0</v>
      </c>
      <c r="S760" s="5">
        <f ca="1">VLOOKUP(CONCATENATE($F760," ",$G760),AllocFactorMatrix,(S$4+1),FALSE)*$E763</f>
        <v>0</v>
      </c>
      <c r="T760" s="5">
        <f t="shared" ca="1" si="1062"/>
        <v>62154.707971272357</v>
      </c>
      <c r="U760" s="5">
        <f ca="1">VLOOKUP(CONCATENATE($F760," ",$G760),AllocFactorMatrix,(U$4+1),FALSE)*$E763</f>
        <v>2327.6591186828446</v>
      </c>
      <c r="V760" s="5">
        <f ca="1">VLOOKUP(CONCATENATE($F760," ",$G760),AllocFactorMatrix,(V$4+1),FALSE)*$E763</f>
        <v>0</v>
      </c>
      <c r="W760" s="5">
        <f ca="1">VLOOKUP(CONCATENATE($F760," ",$G760),AllocFactorMatrix,(W$4+1),FALSE)*$E763</f>
        <v>0</v>
      </c>
      <c r="X760" s="5">
        <f ca="1">VLOOKUP(CONCATENATE($F760," ",$G760),AllocFactorMatrix,(X$4+1),FALSE)*$E763</f>
        <v>0</v>
      </c>
      <c r="Y760" s="5">
        <f t="shared" ca="1" si="1090"/>
        <v>2327.6591186828446</v>
      </c>
      <c r="Z760" s="5">
        <f ca="1">VLOOKUP(CONCATENATE($F760," ",$G760),AllocFactorMatrix,(Z$4+1),FALSE)*$E763</f>
        <v>17590.977835805938</v>
      </c>
      <c r="AA760" s="5">
        <f ca="1">VLOOKUP(CONCATENATE($F760," ",$G760),AllocFactorMatrix,(AA$4+1),FALSE)*$E763</f>
        <v>0</v>
      </c>
      <c r="AB760" s="5">
        <f t="shared" ca="1" si="1060"/>
        <v>17590.977835805938</v>
      </c>
      <c r="AC760" s="5">
        <f ca="1">VLOOKUP(CONCATENATE($F760," ",$G760),AllocFactorMatrix,(AC$4+1),FALSE)*$E763</f>
        <v>207.98818853809405</v>
      </c>
      <c r="AD760" s="5">
        <f ca="1">VLOOKUP(CONCATENATE($F760," ",$G760),AllocFactorMatrix,(AD$4+1),FALSE)*$E763</f>
        <v>6401.8161567710777</v>
      </c>
      <c r="AE760" s="5">
        <f ca="1">VLOOKUP(CONCATENATE($F760," ",$G760),AllocFactorMatrix,(AE$4+1),FALSE)*$E763</f>
        <v>1327.507220756183</v>
      </c>
    </row>
    <row r="761" spans="4:31" hidden="1" outlineLevel="1">
      <c r="E761" s="48"/>
      <c r="F761" s="167" t="str">
        <f>F763</f>
        <v>RB_GUP_EPIS_G</v>
      </c>
      <c r="G761" s="48" t="str">
        <f>$G$13</f>
        <v>ENERGY</v>
      </c>
      <c r="H761" s="4">
        <f t="shared" ca="1" si="1057"/>
        <v>2395387.7721519209</v>
      </c>
      <c r="I761" s="5">
        <f t="shared" ref="I761:N761" ca="1" si="1094">VLOOKUP(CONCATENATE($F761," ",$G761),AllocFactorMatrix,(I$4+1),FALSE)*$E763</f>
        <v>937132.23416247836</v>
      </c>
      <c r="J761" s="47">
        <f t="shared" ca="1" si="1094"/>
        <v>149.9667966352566</v>
      </c>
      <c r="K761" s="47">
        <f t="shared" ca="1" si="1094"/>
        <v>432.41434656285111</v>
      </c>
      <c r="L761" s="5">
        <f t="shared" ca="1" si="1094"/>
        <v>270225.62616093445</v>
      </c>
      <c r="M761" s="5">
        <f t="shared" ca="1" si="1094"/>
        <v>3768.8433835181108</v>
      </c>
      <c r="N761" s="5">
        <f t="shared" ca="1" si="1094"/>
        <v>526.88111087830055</v>
      </c>
      <c r="O761" s="5">
        <f t="shared" ca="1" si="1059"/>
        <v>274521.35065533087</v>
      </c>
      <c r="P761" s="5">
        <f ca="1">VLOOKUP(CONCATENATE($F761," ",$G761),AllocFactorMatrix,(P$4+1),FALSE)*$E763</f>
        <v>175189.32360675349</v>
      </c>
      <c r="Q761" s="5">
        <f ca="1">VLOOKUP(CONCATENATE($F761," ",$G761),AllocFactorMatrix,(Q$4+1),FALSE)*$E763</f>
        <v>31288.531494652852</v>
      </c>
      <c r="R761" s="5">
        <f ca="1">VLOOKUP(CONCATENATE($F761," ",$G761),AllocFactorMatrix,(R$4+1),FALSE)*$E763</f>
        <v>6371.4908465487351</v>
      </c>
      <c r="S761" s="5">
        <f ca="1">VLOOKUP(CONCATENATE($F761," ",$G761),AllocFactorMatrix,(S$4+1),FALSE)*$E763</f>
        <v>240.65336557852086</v>
      </c>
      <c r="T761" s="5">
        <f t="shared" ca="1" si="1062"/>
        <v>213089.9993135336</v>
      </c>
      <c r="U761" s="5">
        <f ca="1">VLOOKUP(CONCATENATE($F761," ",$G761),AllocFactorMatrix,(U$4+1),FALSE)*$E763</f>
        <v>9188.0142974166029</v>
      </c>
      <c r="V761" s="5">
        <f ca="1">VLOOKUP(CONCATENATE($F761," ",$G761),AllocFactorMatrix,(V$4+1),FALSE)*$E763</f>
        <v>145264.25300284367</v>
      </c>
      <c r="W761" s="5">
        <f ca="1">VLOOKUP(CONCATENATE($F761," ",$G761),AllocFactorMatrix,(W$4+1),FALSE)*$E763</f>
        <v>624757.90963285347</v>
      </c>
      <c r="X761" s="5">
        <f ca="1">VLOOKUP(CONCATENATE($F761," ",$G761),AllocFactorMatrix,(X$4+1),FALSE)*$E763</f>
        <v>117523.48823651402</v>
      </c>
      <c r="Y761" s="5">
        <f t="shared" ca="1" si="1090"/>
        <v>896733.66516962775</v>
      </c>
      <c r="Z761" s="5">
        <f ca="1">VLOOKUP(CONCATENATE($F761," ",$G761),AllocFactorMatrix,(Z$4+1),FALSE)*$E763</f>
        <v>48192.773920655527</v>
      </c>
      <c r="AA761" s="5">
        <f ca="1">VLOOKUP(CONCATENATE($F761," ",$G761),AllocFactorMatrix,(AA$4+1),FALSE)*$E763</f>
        <v>966.97839537638731</v>
      </c>
      <c r="AB761" s="5">
        <f t="shared" ca="1" si="1060"/>
        <v>49159.752316031918</v>
      </c>
      <c r="AC761" s="5">
        <f ca="1">VLOOKUP(CONCATENATE($F761," ",$G761),AllocFactorMatrix,(AC$4+1),FALSE)*$E763</f>
        <v>862.5488752361058</v>
      </c>
      <c r="AD761" s="5">
        <f ca="1">VLOOKUP(CONCATENATE($F761," ",$G761),AllocFactorMatrix,(AD$4+1),FALSE)*$E763</f>
        <v>19320.799398830772</v>
      </c>
      <c r="AE761" s="5">
        <f ca="1">VLOOKUP(CONCATENATE($F761," ",$G761),AllocFactorMatrix,(AE$4+1),FALSE)*$E763</f>
        <v>3985.0411176539683</v>
      </c>
    </row>
    <row r="762" spans="4:31" hidden="1" outlineLevel="1">
      <c r="E762" s="48"/>
      <c r="F762" s="167" t="str">
        <f>F763</f>
        <v>RB_GUP_EPIS_G</v>
      </c>
      <c r="G762" s="48" t="str">
        <f>$G$14</f>
        <v>CUSTOMER</v>
      </c>
      <c r="H762" s="4">
        <f t="shared" ca="1" si="1057"/>
        <v>1585265.4393550914</v>
      </c>
      <c r="I762" s="5">
        <f t="shared" ref="I762:N762" ca="1" si="1095">VLOOKUP(CONCATENATE($F762," ",$G762),AllocFactorMatrix,(I$4+1),FALSE)*$E763</f>
        <v>1223784.5083938369</v>
      </c>
      <c r="J762" s="47">
        <f t="shared" ca="1" si="1095"/>
        <v>246.97983789882588</v>
      </c>
      <c r="K762" s="47">
        <f t="shared" ca="1" si="1095"/>
        <v>72.441691007109725</v>
      </c>
      <c r="L762" s="5">
        <f t="shared" ca="1" si="1095"/>
        <v>247798.11780263419</v>
      </c>
      <c r="M762" s="5">
        <f t="shared" ca="1" si="1095"/>
        <v>6335.2310866048656</v>
      </c>
      <c r="N762" s="5">
        <f t="shared" ca="1" si="1095"/>
        <v>1021.4365727592237</v>
      </c>
      <c r="O762" s="5">
        <f t="shared" ca="1" si="1059"/>
        <v>255154.78546199831</v>
      </c>
      <c r="P762" s="5">
        <f ca="1">VLOOKUP(CONCATENATE($F762," ",$G762),AllocFactorMatrix,(P$4+1),FALSE)*$E763</f>
        <v>10149.382371804561</v>
      </c>
      <c r="Q762" s="5">
        <f ca="1">VLOOKUP(CONCATENATE($F762," ",$G762),AllocFactorMatrix,(Q$4+1),FALSE)*$E763</f>
        <v>2454.9190633817989</v>
      </c>
      <c r="R762" s="5">
        <f ca="1">VLOOKUP(CONCATENATE($F762," ",$G762),AllocFactorMatrix,(R$4+1),FALSE)*$E763</f>
        <v>2499.0142927557308</v>
      </c>
      <c r="S762" s="5">
        <f ca="1">VLOOKUP(CONCATENATE($F762," ",$G762),AllocFactorMatrix,(S$4+1),FALSE)*$E763</f>
        <v>308.68670803024594</v>
      </c>
      <c r="T762" s="5">
        <f t="shared" ca="1" si="1062"/>
        <v>15412.002435972337</v>
      </c>
      <c r="U762" s="5">
        <f ca="1">VLOOKUP(CONCATENATE($F762," ",$G762),AllocFactorMatrix,(U$4+1),FALSE)*$E763</f>
        <v>77.250600154314924</v>
      </c>
      <c r="V762" s="5">
        <f ca="1">VLOOKUP(CONCATENATE($F762," ",$G762),AllocFactorMatrix,(V$4+1),FALSE)*$E763</f>
        <v>1784.7386243626374</v>
      </c>
      <c r="W762" s="5">
        <f ca="1">VLOOKUP(CONCATENATE($F762," ",$G762),AllocFactorMatrix,(W$4+1),FALSE)*$E763</f>
        <v>4197.8754912022705</v>
      </c>
      <c r="X762" s="5">
        <f ca="1">VLOOKUP(CONCATENATE($F762," ",$G762),AllocFactorMatrix,(X$4+1),FALSE)*$E763</f>
        <v>1236.1211539060826</v>
      </c>
      <c r="Y762" s="5">
        <f t="shared" ca="1" si="1090"/>
        <v>7295.985869625305</v>
      </c>
      <c r="Z762" s="5">
        <f ca="1">VLOOKUP(CONCATENATE($F762," ",$G762),AllocFactorMatrix,(Z$4+1),FALSE)*$E763</f>
        <v>2252.2607888030493</v>
      </c>
      <c r="AA762" s="5">
        <f ca="1">VLOOKUP(CONCATENATE($F762," ",$G762),AllocFactorMatrix,(AA$4+1),FALSE)*$E763</f>
        <v>33.644794632552404</v>
      </c>
      <c r="AB762" s="5">
        <f t="shared" ca="1" si="1060"/>
        <v>2285.9055834356018</v>
      </c>
      <c r="AC762" s="5">
        <f ca="1">VLOOKUP(CONCATENATE($F762," ",$G762),AllocFactorMatrix,(AC$4+1),FALSE)*$E763</f>
        <v>183.35203122757193</v>
      </c>
      <c r="AD762" s="5">
        <f ca="1">VLOOKUP(CONCATENATE($F762," ",$G762),AllocFactorMatrix,(AD$4+1),FALSE)*$E763</f>
        <v>66620.125592042707</v>
      </c>
      <c r="AE762" s="5">
        <f ca="1">VLOOKUP(CONCATENATE($F762," ",$G762),AllocFactorMatrix,(AE$4+1),FALSE)*$E763</f>
        <v>14209.352458047028</v>
      </c>
    </row>
    <row r="763" spans="4:31" collapsed="1">
      <c r="D763" s="48" t="s">
        <v>196</v>
      </c>
      <c r="E763" s="54">
        <v>14089268</v>
      </c>
      <c r="F763" s="88" t="s">
        <v>66</v>
      </c>
      <c r="G763" s="48" t="str">
        <f>$G$15</f>
        <v>TOTAL</v>
      </c>
      <c r="H763" s="4">
        <f t="shared" ca="1" si="1057"/>
        <v>14089268</v>
      </c>
      <c r="I763" s="5">
        <f t="shared" ref="I763:N763" ca="1" si="1096">VLOOKUP(CONCATENATE($F763," ",$G763),AllocFactorMatrix,(I$4+1),FALSE)*$E763</f>
        <v>7843266.5637644483</v>
      </c>
      <c r="J763" s="47">
        <f t="shared" ca="1" si="1096"/>
        <v>1593.231234792559</v>
      </c>
      <c r="K763" s="47">
        <f t="shared" ca="1" si="1096"/>
        <v>2554.4987441223457</v>
      </c>
      <c r="L763" s="5">
        <f t="shared" ca="1" si="1096"/>
        <v>1824351.618957001</v>
      </c>
      <c r="M763" s="5">
        <f t="shared" ca="1" si="1096"/>
        <v>26569.901960595438</v>
      </c>
      <c r="N763" s="5">
        <f t="shared" ca="1" si="1096"/>
        <v>3233.0081007592707</v>
      </c>
      <c r="O763" s="5">
        <f t="shared" ca="1" si="1059"/>
        <v>1854154.5290183558</v>
      </c>
      <c r="P763" s="5">
        <f ca="1">VLOOKUP(CONCATENATE($F763," ",$G763),AllocFactorMatrix,(P$4+1),FALSE)*$E763</f>
        <v>945104.56151375698</v>
      </c>
      <c r="Q763" s="5">
        <f ca="1">VLOOKUP(CONCATENATE($F763," ",$G763),AllocFactorMatrix,(Q$4+1),FALSE)*$E763</f>
        <v>159035.5570701478</v>
      </c>
      <c r="R763" s="5">
        <f ca="1">VLOOKUP(CONCATENATE($F763," ",$G763),AllocFactorMatrix,(R$4+1),FALSE)*$E763</f>
        <v>27657.053493550673</v>
      </c>
      <c r="S763" s="5">
        <f ca="1">VLOOKUP(CONCATENATE($F763," ",$G763),AllocFactorMatrix,(S$4+1),FALSE)*$E763</f>
        <v>1230.8511013345337</v>
      </c>
      <c r="T763" s="5">
        <f t="shared" ca="1" si="1062"/>
        <v>1133028.02317879</v>
      </c>
      <c r="U763" s="5">
        <f ca="1">VLOOKUP(CONCATENATE($F763," ",$G763),AllocFactorMatrix,(U$4+1),FALSE)*$E763</f>
        <v>44238.113072447319</v>
      </c>
      <c r="V763" s="5">
        <f ca="1">VLOOKUP(CONCATENATE($F763," ",$G763),AllocFactorMatrix,(V$4+1),FALSE)*$E763</f>
        <v>590970.51413915609</v>
      </c>
      <c r="W763" s="5">
        <f ca="1">VLOOKUP(CONCATENATE($F763," ",$G763),AllocFactorMatrix,(W$4+1),FALSE)*$E763</f>
        <v>1892139.8980051843</v>
      </c>
      <c r="X763" s="5">
        <f ca="1">VLOOKUP(CONCATENATE($F763," ",$G763),AllocFactorMatrix,(X$4+1),FALSE)*$E763</f>
        <v>337536.33191130607</v>
      </c>
      <c r="Y763" s="5">
        <f t="shared" ca="1" si="1090"/>
        <v>2864884.8571280935</v>
      </c>
      <c r="Z763" s="5">
        <f ca="1">VLOOKUP(CONCATENATE($F763," ",$G763),AllocFactorMatrix,(Z$4+1),FALSE)*$E763</f>
        <v>259730.74877602063</v>
      </c>
      <c r="AA763" s="5">
        <f ca="1">VLOOKUP(CONCATENATE($F763," ",$G763),AllocFactorMatrix,(AA$4+1),FALSE)*$E763</f>
        <v>4834.8517775106129</v>
      </c>
      <c r="AB763" s="5">
        <f t="shared" ca="1" si="1060"/>
        <v>264565.60055353126</v>
      </c>
      <c r="AC763" s="5">
        <f ca="1">VLOOKUP(CONCATENATE($F763," ",$G763),AllocFactorMatrix,(AC$4+1),FALSE)*$E763</f>
        <v>3782.4689697473054</v>
      </c>
      <c r="AD763" s="5">
        <f ca="1">VLOOKUP(CONCATENATE($F763," ",$G763),AllocFactorMatrix,(AD$4+1),FALSE)*$E763</f>
        <v>100286.5227271278</v>
      </c>
      <c r="AE763" s="5">
        <f ca="1">VLOOKUP(CONCATENATE($F763," ",$G763),AllocFactorMatrix,(AE$4+1),FALSE)*$E763</f>
        <v>21151.70468098735</v>
      </c>
    </row>
    <row r="764" spans="4:31">
      <c r="E764" s="9"/>
      <c r="F764" s="99"/>
      <c r="G764" s="7"/>
      <c r="H764" s="4"/>
      <c r="I764" s="5"/>
      <c r="J764" s="47"/>
      <c r="K764" s="47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</row>
    <row r="765" spans="4:31" hidden="1" outlineLevel="1">
      <c r="E765" s="9"/>
      <c r="F765" s="99"/>
      <c r="G765" s="48" t="str">
        <f>$G$8</f>
        <v>PRODUCTION</v>
      </c>
      <c r="H765" s="4">
        <f t="shared" ref="H765:AE765" ca="1" si="1097">+H732+H740+H748+H756</f>
        <v>12329195.852528438</v>
      </c>
      <c r="I765" s="4">
        <f t="shared" ca="1" si="1097"/>
        <v>6340547.001694411</v>
      </c>
      <c r="J765" s="46">
        <f t="shared" ref="J765:K765" ca="1" si="1098">+J732+J740+J748+J756</f>
        <v>1418.4890563188612</v>
      </c>
      <c r="K765" s="46">
        <f t="shared" ca="1" si="1098"/>
        <v>2483.6731948815204</v>
      </c>
      <c r="L765" s="4">
        <f t="shared" ca="1" si="1097"/>
        <v>1477775.2707676413</v>
      </c>
      <c r="M765" s="4">
        <f t="shared" ca="1" si="1097"/>
        <v>20563.224084854461</v>
      </c>
      <c r="N765" s="4">
        <f t="shared" ca="1" si="1097"/>
        <v>2863.9164521303928</v>
      </c>
      <c r="O765" s="4">
        <f t="shared" ca="1" si="1097"/>
        <v>1501202.4113046259</v>
      </c>
      <c r="P765" s="4">
        <f t="shared" ca="1" si="1097"/>
        <v>878969.95598978782</v>
      </c>
      <c r="Q765" s="4">
        <f t="shared" ca="1" si="1097"/>
        <v>157739.05057220225</v>
      </c>
      <c r="R765" s="4">
        <f t="shared" ca="1" si="1097"/>
        <v>31987.869758204994</v>
      </c>
      <c r="S765" s="4">
        <f t="shared" ca="1" si="1097"/>
        <v>1214.7248884503583</v>
      </c>
      <c r="T765" s="4">
        <f t="shared" ca="1" si="1097"/>
        <v>1069911.6012086454</v>
      </c>
      <c r="U765" s="4">
        <f t="shared" ca="1" si="1097"/>
        <v>41687.64653802017</v>
      </c>
      <c r="V765" s="4">
        <f t="shared" ca="1" si="1097"/>
        <v>562807.300778492</v>
      </c>
      <c r="W765" s="4">
        <f t="shared" ca="1" si="1097"/>
        <v>2152511.9978354499</v>
      </c>
      <c r="X765" s="4">
        <f t="shared" ca="1" si="1097"/>
        <v>389947.51228978572</v>
      </c>
      <c r="Y765" s="4">
        <f t="shared" ca="1" si="1097"/>
        <v>3146954.4574417481</v>
      </c>
      <c r="Z765" s="4">
        <f t="shared" ca="1" si="1097"/>
        <v>241601.74078609404</v>
      </c>
      <c r="AA765" s="4">
        <f t="shared" ca="1" si="1097"/>
        <v>4825.4064461729849</v>
      </c>
      <c r="AB765" s="4">
        <f t="shared" ca="1" si="1097"/>
        <v>246427.14723226702</v>
      </c>
      <c r="AC765" s="4">
        <f t="shared" ca="1" si="1097"/>
        <v>3187.117825120582</v>
      </c>
      <c r="AD765" s="4">
        <f t="shared" ca="1" si="1097"/>
        <v>14158.992005180939</v>
      </c>
      <c r="AE765" s="4">
        <f t="shared" ca="1" si="1097"/>
        <v>2904.961565241917</v>
      </c>
    </row>
    <row r="766" spans="4:31" hidden="1" outlineLevel="1">
      <c r="E766" s="9"/>
      <c r="F766" s="99"/>
      <c r="G766" s="48" t="str">
        <f>$G$9</f>
        <v>BULKTRAN</v>
      </c>
      <c r="H766" s="4">
        <f t="shared" ref="H766:AE766" ca="1" si="1099">+H733+H741+H749+H757</f>
        <v>38228071.366596699</v>
      </c>
      <c r="I766" s="4">
        <f t="shared" ca="1" si="1099"/>
        <v>19659585.765630163</v>
      </c>
      <c r="J766" s="46">
        <f t="shared" ref="J766:K766" ca="1" si="1100">+J733+J741+J749+J757</f>
        <v>4398.1863477797897</v>
      </c>
      <c r="K766" s="46">
        <f t="shared" ca="1" si="1100"/>
        <v>7700.9106904375021</v>
      </c>
      <c r="L766" s="4">
        <f t="shared" ca="1" si="1099"/>
        <v>4582009.9859239226</v>
      </c>
      <c r="M766" s="4">
        <f t="shared" ca="1" si="1099"/>
        <v>63758.61063817281</v>
      </c>
      <c r="N766" s="4">
        <f t="shared" ca="1" si="1099"/>
        <v>8879.8980752308162</v>
      </c>
      <c r="O766" s="4">
        <f t="shared" ca="1" si="1099"/>
        <v>4654648.4946373263</v>
      </c>
      <c r="P766" s="4">
        <f t="shared" ca="1" si="1099"/>
        <v>2725346.1303221243</v>
      </c>
      <c r="Q766" s="4">
        <f t="shared" ca="1" si="1099"/>
        <v>489087.83303468436</v>
      </c>
      <c r="R766" s="4">
        <f t="shared" ca="1" si="1099"/>
        <v>99182.02148855351</v>
      </c>
      <c r="S766" s="4">
        <f t="shared" ca="1" si="1099"/>
        <v>3766.3924137386794</v>
      </c>
      <c r="T766" s="4">
        <f t="shared" ca="1" si="1099"/>
        <v>3317382.3772591003</v>
      </c>
      <c r="U766" s="4">
        <f t="shared" ca="1" si="1099"/>
        <v>129257.28052523974</v>
      </c>
      <c r="V766" s="4">
        <f t="shared" ca="1" si="1099"/>
        <v>1745047.9266569188</v>
      </c>
      <c r="W766" s="4">
        <f t="shared" ca="1" si="1099"/>
        <v>6674107.8051602291</v>
      </c>
      <c r="X766" s="4">
        <f t="shared" ca="1" si="1099"/>
        <v>1209076.529186913</v>
      </c>
      <c r="Y766" s="4">
        <f t="shared" ca="1" si="1099"/>
        <v>9757489.5415293016</v>
      </c>
      <c r="Z766" s="4">
        <f t="shared" ca="1" si="1099"/>
        <v>749113.62424100901</v>
      </c>
      <c r="AA766" s="4">
        <f t="shared" ca="1" si="1099"/>
        <v>14961.720472572975</v>
      </c>
      <c r="AB766" s="4">
        <f t="shared" ca="1" si="1099"/>
        <v>764075.34471358208</v>
      </c>
      <c r="AC766" s="4">
        <f t="shared" ca="1" si="1099"/>
        <v>9882.02062241358</v>
      </c>
      <c r="AD766" s="4">
        <f t="shared" ca="1" si="1099"/>
        <v>43901.562058658201</v>
      </c>
      <c r="AE766" s="4">
        <f t="shared" ca="1" si="1099"/>
        <v>9007.1631079259969</v>
      </c>
    </row>
    <row r="767" spans="4:31" hidden="1" outlineLevel="1">
      <c r="E767" s="9"/>
      <c r="F767" s="99"/>
      <c r="G767" s="48" t="str">
        <f>$G$10</f>
        <v>SUBTRAN</v>
      </c>
      <c r="H767" s="4">
        <f t="shared" ref="H767:AE767" ca="1" si="1101">+H734+H742+H750+H758</f>
        <v>10584459.256562101</v>
      </c>
      <c r="I767" s="4">
        <f t="shared" ca="1" si="1101"/>
        <v>5407284.5401537567</v>
      </c>
      <c r="J767" s="46">
        <f t="shared" ref="J767:K767" ca="1" si="1102">+J734+J742+J750+J758</f>
        <v>880.49427853725842</v>
      </c>
      <c r="K767" s="46">
        <f t="shared" ca="1" si="1102"/>
        <v>1638.7510341138275</v>
      </c>
      <c r="L767" s="4">
        <f t="shared" ca="1" si="1101"/>
        <v>1267204.50419853</v>
      </c>
      <c r="M767" s="4">
        <f t="shared" ca="1" si="1101"/>
        <v>17710.18887487135</v>
      </c>
      <c r="N767" s="4">
        <f t="shared" ca="1" si="1101"/>
        <v>3205.4619003580078</v>
      </c>
      <c r="O767" s="4">
        <f t="shared" ca="1" si="1101"/>
        <v>1288120.1549737593</v>
      </c>
      <c r="P767" s="4">
        <f t="shared" ca="1" si="1101"/>
        <v>731599.59536005266</v>
      </c>
      <c r="Q767" s="4">
        <f t="shared" ca="1" si="1101"/>
        <v>131658.4847400728</v>
      </c>
      <c r="R767" s="4">
        <f t="shared" ca="1" si="1101"/>
        <v>34559.33715722269</v>
      </c>
      <c r="S767" s="4">
        <f t="shared" ca="1" si="1101"/>
        <v>0</v>
      </c>
      <c r="T767" s="4">
        <f t="shared" ca="1" si="1101"/>
        <v>897817.41725734808</v>
      </c>
      <c r="U767" s="4">
        <f t="shared" ca="1" si="1101"/>
        <v>33024.881879645858</v>
      </c>
      <c r="V767" s="4">
        <f t="shared" ca="1" si="1101"/>
        <v>463371.1163250602</v>
      </c>
      <c r="W767" s="4">
        <f t="shared" ca="1" si="1101"/>
        <v>2284777.0419821413</v>
      </c>
      <c r="X767" s="4">
        <f t="shared" ca="1" si="1101"/>
        <v>0</v>
      </c>
      <c r="Y767" s="4">
        <f t="shared" ca="1" si="1101"/>
        <v>2781173.0401868476</v>
      </c>
      <c r="Z767" s="4">
        <f t="shared" ca="1" si="1101"/>
        <v>200841.71300554927</v>
      </c>
      <c r="AA767" s="4">
        <f t="shared" ca="1" si="1101"/>
        <v>4032.6037601858488</v>
      </c>
      <c r="AB767" s="4">
        <f t="shared" ca="1" si="1101"/>
        <v>204874.31676573513</v>
      </c>
      <c r="AC767" s="4">
        <f t="shared" ca="1" si="1101"/>
        <v>2670.5419119988669</v>
      </c>
      <c r="AD767" s="4">
        <f t="shared" ca="1" si="1101"/>
        <v>0</v>
      </c>
      <c r="AE767" s="4">
        <f t="shared" ca="1" si="1101"/>
        <v>0</v>
      </c>
    </row>
    <row r="768" spans="4:31" hidden="1" outlineLevel="1">
      <c r="E768" s="9"/>
      <c r="F768" s="99"/>
      <c r="G768" s="48" t="str">
        <f>$G$11</f>
        <v>DISTPRI</v>
      </c>
      <c r="H768" s="4">
        <f t="shared" ref="H768:AE768" ca="1" si="1103">+H735+H743+H751+H759</f>
        <v>13814590.665515006</v>
      </c>
      <c r="I768" s="4">
        <f t="shared" ca="1" si="1103"/>
        <v>9044406.5047486946</v>
      </c>
      <c r="J768" s="46">
        <f t="shared" ref="J768:K768" ca="1" si="1104">+J735+J743+J751+J759</f>
        <v>1485.1046637675659</v>
      </c>
      <c r="K768" s="46">
        <f t="shared" ca="1" si="1104"/>
        <v>2747.8690154810101</v>
      </c>
      <c r="L768" s="4">
        <f t="shared" ca="1" si="1103"/>
        <v>2116151.0530712567</v>
      </c>
      <c r="M768" s="4">
        <f t="shared" ca="1" si="1103"/>
        <v>29570.954640598826</v>
      </c>
      <c r="N768" s="4">
        <f t="shared" ca="1" si="1103"/>
        <v>0</v>
      </c>
      <c r="O768" s="4">
        <f t="shared" ca="1" si="1103"/>
        <v>2145722.0077118557</v>
      </c>
      <c r="P768" s="4">
        <f t="shared" ca="1" si="1103"/>
        <v>1227199.8396773904</v>
      </c>
      <c r="Q768" s="4">
        <f t="shared" ca="1" si="1103"/>
        <v>220827.69972921014</v>
      </c>
      <c r="R768" s="4">
        <f t="shared" ca="1" si="1103"/>
        <v>0</v>
      </c>
      <c r="S768" s="4">
        <f t="shared" ca="1" si="1103"/>
        <v>0</v>
      </c>
      <c r="T768" s="4">
        <f t="shared" ca="1" si="1103"/>
        <v>1448027.5394066004</v>
      </c>
      <c r="U768" s="4">
        <f t="shared" ca="1" si="1103"/>
        <v>55571.89119805627</v>
      </c>
      <c r="V768" s="4">
        <f t="shared" ca="1" si="1103"/>
        <v>768440.48777944501</v>
      </c>
      <c r="W768" s="4">
        <f t="shared" ca="1" si="1103"/>
        <v>0</v>
      </c>
      <c r="X768" s="4">
        <f t="shared" ca="1" si="1103"/>
        <v>0</v>
      </c>
      <c r="Y768" s="4">
        <f t="shared" ca="1" si="1103"/>
        <v>824012.37897750142</v>
      </c>
      <c r="Z768" s="4">
        <f t="shared" ca="1" si="1103"/>
        <v>336984.65676861984</v>
      </c>
      <c r="AA768" s="4">
        <f t="shared" ca="1" si="1103"/>
        <v>6763.8134894016584</v>
      </c>
      <c r="AB768" s="4">
        <f t="shared" ca="1" si="1103"/>
        <v>343748.47025802149</v>
      </c>
      <c r="AC768" s="4">
        <f t="shared" ca="1" si="1103"/>
        <v>4440.7907330834223</v>
      </c>
      <c r="AD768" s="4">
        <f t="shared" ca="1" si="1103"/>
        <v>0</v>
      </c>
      <c r="AE768" s="4">
        <f t="shared" ca="1" si="1103"/>
        <v>0</v>
      </c>
    </row>
    <row r="769" spans="4:31" hidden="1" outlineLevel="1">
      <c r="E769" s="9"/>
      <c r="F769" s="99"/>
      <c r="G769" s="48" t="str">
        <f>$G$12</f>
        <v>DISTSEC</v>
      </c>
      <c r="H769" s="4">
        <f t="shared" ref="H769:AE769" ca="1" si="1105">+H736+H744+H752+H760</f>
        <v>6474932.3904005913</v>
      </c>
      <c r="I769" s="4">
        <f t="shared" ca="1" si="1105"/>
        <v>4803889.3863216657</v>
      </c>
      <c r="J769" s="46">
        <f t="shared" ref="J769:K769" ca="1" si="1106">+J736+J744+J752+J760</f>
        <v>1190.8594183700845</v>
      </c>
      <c r="K769" s="46">
        <f t="shared" ca="1" si="1106"/>
        <v>1542.4911363927474</v>
      </c>
      <c r="L769" s="4">
        <f t="shared" ca="1" si="1105"/>
        <v>968304.67139918078</v>
      </c>
      <c r="M769" s="4">
        <f t="shared" ca="1" si="1105"/>
        <v>0</v>
      </c>
      <c r="N769" s="4">
        <f t="shared" ca="1" si="1105"/>
        <v>0</v>
      </c>
      <c r="O769" s="4">
        <f t="shared" ca="1" si="1105"/>
        <v>968304.67139918078</v>
      </c>
      <c r="P769" s="4">
        <f t="shared" ca="1" si="1105"/>
        <v>483371.71328558028</v>
      </c>
      <c r="Q769" s="4">
        <f t="shared" ca="1" si="1105"/>
        <v>0</v>
      </c>
      <c r="R769" s="4">
        <f t="shared" ca="1" si="1105"/>
        <v>0</v>
      </c>
      <c r="S769" s="4">
        <f t="shared" ca="1" si="1105"/>
        <v>0</v>
      </c>
      <c r="T769" s="4">
        <f t="shared" ca="1" si="1105"/>
        <v>483371.71328558028</v>
      </c>
      <c r="U769" s="4">
        <f t="shared" ca="1" si="1105"/>
        <v>18102.00084380668</v>
      </c>
      <c r="V769" s="4">
        <f t="shared" ca="1" si="1105"/>
        <v>0</v>
      </c>
      <c r="W769" s="4">
        <f t="shared" ca="1" si="1105"/>
        <v>0</v>
      </c>
      <c r="X769" s="4">
        <f t="shared" ca="1" si="1105"/>
        <v>0</v>
      </c>
      <c r="Y769" s="4">
        <f t="shared" ca="1" si="1105"/>
        <v>18102.00084380668</v>
      </c>
      <c r="Z769" s="4">
        <f t="shared" ca="1" si="1105"/>
        <v>136803.4920024437</v>
      </c>
      <c r="AA769" s="4">
        <f t="shared" ca="1" si="1105"/>
        <v>0</v>
      </c>
      <c r="AB769" s="4">
        <f t="shared" ca="1" si="1105"/>
        <v>136803.4920024437</v>
      </c>
      <c r="AC769" s="4">
        <f t="shared" ca="1" si="1105"/>
        <v>1617.5059029042486</v>
      </c>
      <c r="AD769" s="4">
        <f t="shared" ca="1" si="1105"/>
        <v>49786.362849102079</v>
      </c>
      <c r="AE769" s="4">
        <f t="shared" ca="1" si="1105"/>
        <v>10323.907241145378</v>
      </c>
    </row>
    <row r="770" spans="4:31" hidden="1" outlineLevel="1">
      <c r="E770" s="9"/>
      <c r="F770" s="99"/>
      <c r="G770" s="48" t="str">
        <f>$G$13</f>
        <v>ENERGY</v>
      </c>
      <c r="H770" s="4">
        <f t="shared" ref="H770:AE770" ca="1" si="1107">+H737+H745+H753+H761</f>
        <v>2395387.7721519209</v>
      </c>
      <c r="I770" s="4">
        <f t="shared" ca="1" si="1107"/>
        <v>937132.23416247836</v>
      </c>
      <c r="J770" s="46">
        <f t="shared" ref="J770:K770" ca="1" si="1108">+J737+J745+J753+J761</f>
        <v>149.9667966352566</v>
      </c>
      <c r="K770" s="46">
        <f t="shared" ca="1" si="1108"/>
        <v>432.41434656285111</v>
      </c>
      <c r="L770" s="4">
        <f t="shared" ca="1" si="1107"/>
        <v>270225.62616093445</v>
      </c>
      <c r="M770" s="4">
        <f t="shared" ca="1" si="1107"/>
        <v>3768.8433835181108</v>
      </c>
      <c r="N770" s="4">
        <f t="shared" ca="1" si="1107"/>
        <v>526.88111087830055</v>
      </c>
      <c r="O770" s="4">
        <f t="shared" ca="1" si="1107"/>
        <v>274521.35065533087</v>
      </c>
      <c r="P770" s="4">
        <f t="shared" ca="1" si="1107"/>
        <v>175189.32360675349</v>
      </c>
      <c r="Q770" s="4">
        <f t="shared" ca="1" si="1107"/>
        <v>31288.531494652852</v>
      </c>
      <c r="R770" s="4">
        <f t="shared" ca="1" si="1107"/>
        <v>6371.4908465487351</v>
      </c>
      <c r="S770" s="4">
        <f t="shared" ca="1" si="1107"/>
        <v>240.65336557852086</v>
      </c>
      <c r="T770" s="4">
        <f t="shared" ca="1" si="1107"/>
        <v>213089.9993135336</v>
      </c>
      <c r="U770" s="4">
        <f t="shared" ca="1" si="1107"/>
        <v>9188.0142974166029</v>
      </c>
      <c r="V770" s="4">
        <f t="shared" ca="1" si="1107"/>
        <v>145264.25300284367</v>
      </c>
      <c r="W770" s="4">
        <f t="shared" ca="1" si="1107"/>
        <v>624757.90963285347</v>
      </c>
      <c r="X770" s="4">
        <f t="shared" ca="1" si="1107"/>
        <v>117523.48823651402</v>
      </c>
      <c r="Y770" s="4">
        <f t="shared" ca="1" si="1107"/>
        <v>896733.66516962775</v>
      </c>
      <c r="Z770" s="4">
        <f t="shared" ca="1" si="1107"/>
        <v>48192.773920655527</v>
      </c>
      <c r="AA770" s="4">
        <f t="shared" ca="1" si="1107"/>
        <v>966.97839537638731</v>
      </c>
      <c r="AB770" s="4">
        <f t="shared" ca="1" si="1107"/>
        <v>49159.752316031918</v>
      </c>
      <c r="AC770" s="4">
        <f t="shared" ca="1" si="1107"/>
        <v>862.5488752361058</v>
      </c>
      <c r="AD770" s="4">
        <f t="shared" ca="1" si="1107"/>
        <v>19320.799398830772</v>
      </c>
      <c r="AE770" s="4">
        <f t="shared" ca="1" si="1107"/>
        <v>3985.0411176539683</v>
      </c>
    </row>
    <row r="771" spans="4:31" hidden="1" outlineLevel="1">
      <c r="E771" s="9"/>
      <c r="F771" s="99"/>
      <c r="G771" s="48" t="str">
        <f>$G$14</f>
        <v>CUSTOMER</v>
      </c>
      <c r="H771" s="4">
        <f t="shared" ref="H771:AE771" ca="1" si="1109">+H738+H746+H754+H762</f>
        <v>4058370.6962452475</v>
      </c>
      <c r="I771" s="4">
        <f t="shared" ca="1" si="1109"/>
        <v>2380033.2325291689</v>
      </c>
      <c r="J771" s="46">
        <f t="shared" ref="J771:K771" ca="1" si="1110">+J738+J746+J754+J762</f>
        <v>480.29782354490123</v>
      </c>
      <c r="K771" s="46">
        <f t="shared" ca="1" si="1110"/>
        <v>205.21852178549472</v>
      </c>
      <c r="L771" s="4">
        <f t="shared" ca="1" si="1109"/>
        <v>638488.56762597978</v>
      </c>
      <c r="M771" s="4">
        <f t="shared" ca="1" si="1109"/>
        <v>32759.119794038637</v>
      </c>
      <c r="N771" s="4">
        <f t="shared" ca="1" si="1109"/>
        <v>5472.4575062418235</v>
      </c>
      <c r="O771" s="4">
        <f t="shared" ca="1" si="1109"/>
        <v>676720.14492626023</v>
      </c>
      <c r="P771" s="4">
        <f t="shared" ca="1" si="1109"/>
        <v>42003.19909739717</v>
      </c>
      <c r="Q771" s="4">
        <f t="shared" ca="1" si="1109"/>
        <v>11749.934161060672</v>
      </c>
      <c r="R771" s="4">
        <f t="shared" ca="1" si="1109"/>
        <v>13445.840835134652</v>
      </c>
      <c r="S771" s="4">
        <f t="shared" ca="1" si="1109"/>
        <v>1677.0211731672889</v>
      </c>
      <c r="T771" s="4">
        <f t="shared" ca="1" si="1109"/>
        <v>68875.995266759783</v>
      </c>
      <c r="U771" s="4">
        <f t="shared" ca="1" si="1109"/>
        <v>286.88891985658063</v>
      </c>
      <c r="V771" s="4">
        <f t="shared" ca="1" si="1109"/>
        <v>8375.4778516808365</v>
      </c>
      <c r="W771" s="4">
        <f t="shared" ca="1" si="1109"/>
        <v>22598.943377411728</v>
      </c>
      <c r="X771" s="4">
        <f t="shared" ca="1" si="1109"/>
        <v>6709.4422565339692</v>
      </c>
      <c r="Y771" s="4">
        <f t="shared" ca="1" si="1109"/>
        <v>37970.752405483116</v>
      </c>
      <c r="Z771" s="4">
        <f t="shared" ca="1" si="1109"/>
        <v>8666.9352997199712</v>
      </c>
      <c r="AA771" s="4">
        <f t="shared" ca="1" si="1109"/>
        <v>155.0894429473498</v>
      </c>
      <c r="AB771" s="4">
        <f t="shared" ca="1" si="1109"/>
        <v>8822.0247426673213</v>
      </c>
      <c r="AC771" s="4">
        <f t="shared" ca="1" si="1109"/>
        <v>809.28464463452895</v>
      </c>
      <c r="AD771" s="4">
        <f t="shared" ca="1" si="1109"/>
        <v>775525.01618793409</v>
      </c>
      <c r="AE771" s="4">
        <f t="shared" ca="1" si="1109"/>
        <v>108928.72919700912</v>
      </c>
    </row>
    <row r="772" spans="4:31" collapsed="1">
      <c r="D772" s="48" t="s">
        <v>209</v>
      </c>
      <c r="E772" s="53">
        <f>+E739+E747+E755+E763</f>
        <v>87885008</v>
      </c>
      <c r="F772" s="167"/>
      <c r="G772" s="48" t="str">
        <f>$G$15</f>
        <v>TOTAL</v>
      </c>
      <c r="H772" s="4">
        <f t="shared" ref="H772:AE772" ca="1" si="1111">+H739+H747+H755+H763</f>
        <v>87885008</v>
      </c>
      <c r="I772" s="4">
        <f t="shared" ca="1" si="1111"/>
        <v>48572878.66524034</v>
      </c>
      <c r="J772" s="46">
        <f t="shared" ref="J772:K772" ca="1" si="1112">+J739+J747+J755+J763</f>
        <v>10003.398384953718</v>
      </c>
      <c r="K772" s="46">
        <f t="shared" ca="1" si="1112"/>
        <v>16751.327939654955</v>
      </c>
      <c r="L772" s="4">
        <f t="shared" ca="1" si="1111"/>
        <v>11320159.679147447</v>
      </c>
      <c r="M772" s="4">
        <f t="shared" ca="1" si="1111"/>
        <v>168130.94141605421</v>
      </c>
      <c r="N772" s="4">
        <f t="shared" ca="1" si="1111"/>
        <v>20948.615044839338</v>
      </c>
      <c r="O772" s="4">
        <f t="shared" ca="1" si="1111"/>
        <v>11509239.235608339</v>
      </c>
      <c r="P772" s="4">
        <f t="shared" ca="1" si="1111"/>
        <v>6263679.7573390864</v>
      </c>
      <c r="Q772" s="4">
        <f t="shared" ca="1" si="1111"/>
        <v>1042351.5337318832</v>
      </c>
      <c r="R772" s="4">
        <f t="shared" ca="1" si="1111"/>
        <v>185546.56008566456</v>
      </c>
      <c r="S772" s="4">
        <f t="shared" ca="1" si="1111"/>
        <v>6898.7918409348476</v>
      </c>
      <c r="T772" s="4">
        <f t="shared" ca="1" si="1111"/>
        <v>7498476.6429975675</v>
      </c>
      <c r="U772" s="4">
        <f t="shared" ca="1" si="1111"/>
        <v>287118.60420204187</v>
      </c>
      <c r="V772" s="4">
        <f t="shared" ca="1" si="1111"/>
        <v>3693306.5623944411</v>
      </c>
      <c r="W772" s="4">
        <f t="shared" ca="1" si="1111"/>
        <v>11758753.697988085</v>
      </c>
      <c r="X772" s="4">
        <f t="shared" ca="1" si="1111"/>
        <v>1723256.9719697468</v>
      </c>
      <c r="Y772" s="4">
        <f t="shared" ca="1" si="1111"/>
        <v>17462435.836554319</v>
      </c>
      <c r="Z772" s="4">
        <f t="shared" ca="1" si="1111"/>
        <v>1722204.9360240914</v>
      </c>
      <c r="AA772" s="4">
        <f t="shared" ca="1" si="1111"/>
        <v>31705.6120066572</v>
      </c>
      <c r="AB772" s="4">
        <f t="shared" ca="1" si="1111"/>
        <v>1753910.5480307487</v>
      </c>
      <c r="AC772" s="4">
        <f t="shared" ca="1" si="1111"/>
        <v>23469.810515391331</v>
      </c>
      <c r="AD772" s="4">
        <f t="shared" ca="1" si="1111"/>
        <v>902692.73249970598</v>
      </c>
      <c r="AE772" s="4">
        <f t="shared" ca="1" si="1111"/>
        <v>135149.80222897636</v>
      </c>
    </row>
    <row r="773" spans="4:31">
      <c r="E773" s="9"/>
      <c r="F773" s="99"/>
      <c r="G773" s="7"/>
      <c r="H773" s="4"/>
      <c r="I773" s="5"/>
      <c r="J773" s="47"/>
      <c r="K773" s="47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</row>
    <row r="774" spans="4:31" hidden="1" outlineLevel="1">
      <c r="F774" s="167" t="str">
        <f>F781</f>
        <v>RB_GUP</v>
      </c>
      <c r="G774" s="48" t="str">
        <f>$G$8</f>
        <v>PRODUCTION</v>
      </c>
      <c r="H774" s="4">
        <f t="shared" ref="H774:H781" ca="1" si="1113">SUBTOTAL(9,I774:AE774)</f>
        <v>0</v>
      </c>
      <c r="I774" s="5">
        <f t="shared" ref="I774:N774" ca="1" si="1114">VLOOKUP(CONCATENATE($F774," ",$G774),AllocFactorMatrix,(I$4+1),FALSE)*$E781</f>
        <v>0</v>
      </c>
      <c r="J774" s="47">
        <f t="shared" ca="1" si="1114"/>
        <v>0</v>
      </c>
      <c r="K774" s="47">
        <f t="shared" ca="1" si="1114"/>
        <v>0</v>
      </c>
      <c r="L774" s="5">
        <f t="shared" ca="1" si="1114"/>
        <v>0</v>
      </c>
      <c r="M774" s="5">
        <f t="shared" ca="1" si="1114"/>
        <v>0</v>
      </c>
      <c r="N774" s="5">
        <f t="shared" ca="1" si="1114"/>
        <v>0</v>
      </c>
      <c r="O774" s="5">
        <f t="shared" ref="O774:O781" ca="1" si="1115">SUBTOTAL(9,L774:N774)</f>
        <v>0</v>
      </c>
      <c r="P774" s="5">
        <f ca="1">VLOOKUP(CONCATENATE($F774," ",$G774),AllocFactorMatrix,(P$4+1),FALSE)*$E781</f>
        <v>0</v>
      </c>
      <c r="Q774" s="5">
        <f ca="1">VLOOKUP(CONCATENATE($F774," ",$G774),AllocFactorMatrix,(Q$4+1),FALSE)*$E781</f>
        <v>0</v>
      </c>
      <c r="R774" s="5">
        <f ca="1">VLOOKUP(CONCATENATE($F774," ",$G774),AllocFactorMatrix,(R$4+1),FALSE)*$E781</f>
        <v>0</v>
      </c>
      <c r="S774" s="5">
        <f ca="1">VLOOKUP(CONCATENATE($F774," ",$G774),AllocFactorMatrix,(S$4+1),FALSE)*$E781</f>
        <v>0</v>
      </c>
      <c r="T774" s="5">
        <f t="shared" ref="T774:T781" ca="1" si="1116">SUBTOTAL(9,P774:S774)</f>
        <v>0</v>
      </c>
      <c r="U774" s="5">
        <f ca="1">VLOOKUP(CONCATENATE($F774," ",$G774),AllocFactorMatrix,(U$4+1),FALSE)*$E781</f>
        <v>0</v>
      </c>
      <c r="V774" s="5">
        <f ca="1">VLOOKUP(CONCATENATE($F774," ",$G774),AllocFactorMatrix,(V$4+1),FALSE)*$E781</f>
        <v>0</v>
      </c>
      <c r="W774" s="5">
        <f ca="1">VLOOKUP(CONCATENATE($F774," ",$G774),AllocFactorMatrix,(W$4+1),FALSE)*$E781</f>
        <v>0</v>
      </c>
      <c r="X774" s="5">
        <f ca="1">VLOOKUP(CONCATENATE($F774," ",$G774),AllocFactorMatrix,(X$4+1),FALSE)*$E781</f>
        <v>0</v>
      </c>
      <c r="Y774" s="5">
        <f ca="1">SUBTOTAL(9,U774:X774)</f>
        <v>0</v>
      </c>
      <c r="Z774" s="5">
        <f ca="1">VLOOKUP(CONCATENATE($F774," ",$G774),AllocFactorMatrix,(Z$4+1),FALSE)*$E781</f>
        <v>0</v>
      </c>
      <c r="AA774" s="5">
        <f ca="1">VLOOKUP(CONCATENATE($F774," ",$G774),AllocFactorMatrix,(AA$4+1),FALSE)*$E781</f>
        <v>0</v>
      </c>
      <c r="AB774" s="5">
        <f t="shared" ref="AB774:AB781" ca="1" si="1117">SUBTOTAL(9,Z774:AA774)</f>
        <v>0</v>
      </c>
      <c r="AC774" s="5">
        <f ca="1">VLOOKUP(CONCATENATE($F774," ",$G774),AllocFactorMatrix,(AC$4+1),FALSE)*$E781</f>
        <v>0</v>
      </c>
      <c r="AD774" s="5">
        <f ca="1">VLOOKUP(CONCATENATE($F774," ",$G774),AllocFactorMatrix,(AD$4+1),FALSE)*$E781</f>
        <v>0</v>
      </c>
      <c r="AE774" s="5">
        <f ca="1">VLOOKUP(CONCATENATE($F774," ",$G774),AllocFactorMatrix,(AE$4+1),FALSE)*$E781</f>
        <v>0</v>
      </c>
    </row>
    <row r="775" spans="4:31" hidden="1" outlineLevel="1">
      <c r="F775" s="167" t="str">
        <f>F781</f>
        <v>RB_GUP</v>
      </c>
      <c r="G775" s="48" t="str">
        <f>$G$9</f>
        <v>BULKTRAN</v>
      </c>
      <c r="H775" s="4">
        <f t="shared" ca="1" si="1113"/>
        <v>0</v>
      </c>
      <c r="I775" s="5">
        <f t="shared" ref="I775:N775" ca="1" si="1118">VLOOKUP(CONCATENATE($F775," ",$G775),AllocFactorMatrix,(I$4+1),FALSE)*$E781</f>
        <v>0</v>
      </c>
      <c r="J775" s="47">
        <f t="shared" ca="1" si="1118"/>
        <v>0</v>
      </c>
      <c r="K775" s="47">
        <f t="shared" ca="1" si="1118"/>
        <v>0</v>
      </c>
      <c r="L775" s="5">
        <f t="shared" ca="1" si="1118"/>
        <v>0</v>
      </c>
      <c r="M775" s="5">
        <f t="shared" ca="1" si="1118"/>
        <v>0</v>
      </c>
      <c r="N775" s="5">
        <f t="shared" ca="1" si="1118"/>
        <v>0</v>
      </c>
      <c r="O775" s="5">
        <f t="shared" ca="1" si="1115"/>
        <v>0</v>
      </c>
      <c r="P775" s="5">
        <f ca="1">VLOOKUP(CONCATENATE($F775," ",$G775),AllocFactorMatrix,(P$4+1),FALSE)*$E781</f>
        <v>0</v>
      </c>
      <c r="Q775" s="5">
        <f ca="1">VLOOKUP(CONCATENATE($F775," ",$G775),AllocFactorMatrix,(Q$4+1),FALSE)*$E781</f>
        <v>0</v>
      </c>
      <c r="R775" s="5">
        <f ca="1">VLOOKUP(CONCATENATE($F775," ",$G775),AllocFactorMatrix,(R$4+1),FALSE)*$E781</f>
        <v>0</v>
      </c>
      <c r="S775" s="5">
        <f ca="1">VLOOKUP(CONCATENATE($F775," ",$G775),AllocFactorMatrix,(S$4+1),FALSE)*$E781</f>
        <v>0</v>
      </c>
      <c r="T775" s="5">
        <f t="shared" ca="1" si="1116"/>
        <v>0</v>
      </c>
      <c r="U775" s="5">
        <f ca="1">VLOOKUP(CONCATENATE($F775," ",$G775),AllocFactorMatrix,(U$4+1),FALSE)*$E781</f>
        <v>0</v>
      </c>
      <c r="V775" s="5">
        <f ca="1">VLOOKUP(CONCATENATE($F775," ",$G775),AllocFactorMatrix,(V$4+1),FALSE)*$E781</f>
        <v>0</v>
      </c>
      <c r="W775" s="5">
        <f ca="1">VLOOKUP(CONCATENATE($F775," ",$G775),AllocFactorMatrix,(W$4+1),FALSE)*$E781</f>
        <v>0</v>
      </c>
      <c r="X775" s="5">
        <f ca="1">VLOOKUP(CONCATENATE($F775," ",$G775),AllocFactorMatrix,(X$4+1),FALSE)*$E781</f>
        <v>0</v>
      </c>
      <c r="Y775" s="5">
        <f t="shared" ref="Y775:Y781" ca="1" si="1119">SUBTOTAL(9,U775:X775)</f>
        <v>0</v>
      </c>
      <c r="Z775" s="5">
        <f ca="1">VLOOKUP(CONCATENATE($F775," ",$G775),AllocFactorMatrix,(Z$4+1),FALSE)*$E781</f>
        <v>0</v>
      </c>
      <c r="AA775" s="5">
        <f ca="1">VLOOKUP(CONCATENATE($F775," ",$G775),AllocFactorMatrix,(AA$4+1),FALSE)*$E781</f>
        <v>0</v>
      </c>
      <c r="AB775" s="5">
        <f t="shared" ca="1" si="1117"/>
        <v>0</v>
      </c>
      <c r="AC775" s="5">
        <f ca="1">VLOOKUP(CONCATENATE($F775," ",$G775),AllocFactorMatrix,(AC$4+1),FALSE)*$E781</f>
        <v>0</v>
      </c>
      <c r="AD775" s="5">
        <f ca="1">VLOOKUP(CONCATENATE($F775," ",$G775),AllocFactorMatrix,(AD$4+1),FALSE)*$E781</f>
        <v>0</v>
      </c>
      <c r="AE775" s="5">
        <f ca="1">VLOOKUP(CONCATENATE($F775," ",$G775),AllocFactorMatrix,(AE$4+1),FALSE)*$E781</f>
        <v>0</v>
      </c>
    </row>
    <row r="776" spans="4:31" hidden="1" outlineLevel="1">
      <c r="F776" s="167" t="str">
        <f>F781</f>
        <v>RB_GUP</v>
      </c>
      <c r="G776" s="48" t="str">
        <f>$G$10</f>
        <v>SUBTRAN</v>
      </c>
      <c r="H776" s="4">
        <f t="shared" ca="1" si="1113"/>
        <v>0</v>
      </c>
      <c r="I776" s="5">
        <f t="shared" ref="I776:N776" ca="1" si="1120">VLOOKUP(CONCATENATE($F776," ",$G776),AllocFactorMatrix,(I$4+1),FALSE)*$E781</f>
        <v>0</v>
      </c>
      <c r="J776" s="47">
        <f t="shared" ca="1" si="1120"/>
        <v>0</v>
      </c>
      <c r="K776" s="47">
        <f t="shared" ca="1" si="1120"/>
        <v>0</v>
      </c>
      <c r="L776" s="5">
        <f t="shared" ca="1" si="1120"/>
        <v>0</v>
      </c>
      <c r="M776" s="5">
        <f t="shared" ca="1" si="1120"/>
        <v>0</v>
      </c>
      <c r="N776" s="5">
        <f t="shared" ca="1" si="1120"/>
        <v>0</v>
      </c>
      <c r="O776" s="5">
        <f t="shared" ca="1" si="1115"/>
        <v>0</v>
      </c>
      <c r="P776" s="5">
        <f ca="1">VLOOKUP(CONCATENATE($F776," ",$G776),AllocFactorMatrix,(P$4+1),FALSE)*$E781</f>
        <v>0</v>
      </c>
      <c r="Q776" s="5">
        <f ca="1">VLOOKUP(CONCATENATE($F776," ",$G776),AllocFactorMatrix,(Q$4+1),FALSE)*$E781</f>
        <v>0</v>
      </c>
      <c r="R776" s="5">
        <f ca="1">VLOOKUP(CONCATENATE($F776," ",$G776),AllocFactorMatrix,(R$4+1),FALSE)*$E781</f>
        <v>0</v>
      </c>
      <c r="S776" s="5">
        <f ca="1">VLOOKUP(CONCATENATE($F776," ",$G776),AllocFactorMatrix,(S$4+1),FALSE)*$E781</f>
        <v>0</v>
      </c>
      <c r="T776" s="5">
        <f t="shared" ca="1" si="1116"/>
        <v>0</v>
      </c>
      <c r="U776" s="5">
        <f ca="1">VLOOKUP(CONCATENATE($F776," ",$G776),AllocFactorMatrix,(U$4+1),FALSE)*$E781</f>
        <v>0</v>
      </c>
      <c r="V776" s="5">
        <f ca="1">VLOOKUP(CONCATENATE($F776," ",$G776),AllocFactorMatrix,(V$4+1),FALSE)*$E781</f>
        <v>0</v>
      </c>
      <c r="W776" s="5">
        <f ca="1">VLOOKUP(CONCATENATE($F776," ",$G776),AllocFactorMatrix,(W$4+1),FALSE)*$E781</f>
        <v>0</v>
      </c>
      <c r="X776" s="5">
        <f ca="1">VLOOKUP(CONCATENATE($F776," ",$G776),AllocFactorMatrix,(X$4+1),FALSE)*$E781</f>
        <v>0</v>
      </c>
      <c r="Y776" s="5">
        <f t="shared" ca="1" si="1119"/>
        <v>0</v>
      </c>
      <c r="Z776" s="5">
        <f ca="1">VLOOKUP(CONCATENATE($F776," ",$G776),AllocFactorMatrix,(Z$4+1),FALSE)*$E781</f>
        <v>0</v>
      </c>
      <c r="AA776" s="5">
        <f ca="1">VLOOKUP(CONCATENATE($F776," ",$G776),AllocFactorMatrix,(AA$4+1),FALSE)*$E781</f>
        <v>0</v>
      </c>
      <c r="AB776" s="5">
        <f t="shared" ca="1" si="1117"/>
        <v>0</v>
      </c>
      <c r="AC776" s="5">
        <f ca="1">VLOOKUP(CONCATENATE($F776," ",$G776),AllocFactorMatrix,(AC$4+1),FALSE)*$E781</f>
        <v>0</v>
      </c>
      <c r="AD776" s="5">
        <f ca="1">VLOOKUP(CONCATENATE($F776," ",$G776),AllocFactorMatrix,(AD$4+1),FALSE)*$E781</f>
        <v>0</v>
      </c>
      <c r="AE776" s="5">
        <f ca="1">VLOOKUP(CONCATENATE($F776," ",$G776),AllocFactorMatrix,(AE$4+1),FALSE)*$E781</f>
        <v>0</v>
      </c>
    </row>
    <row r="777" spans="4:31" hidden="1" outlineLevel="1">
      <c r="F777" s="167" t="str">
        <f>F781</f>
        <v>RB_GUP</v>
      </c>
      <c r="G777" s="48" t="str">
        <f>$G$11</f>
        <v>DISTPRI</v>
      </c>
      <c r="H777" s="4">
        <f t="shared" ca="1" si="1113"/>
        <v>0</v>
      </c>
      <c r="I777" s="5">
        <f t="shared" ref="I777:N777" ca="1" si="1121">VLOOKUP(CONCATENATE($F777," ",$G777),AllocFactorMatrix,(I$4+1),FALSE)*$E781</f>
        <v>0</v>
      </c>
      <c r="J777" s="47">
        <f t="shared" ca="1" si="1121"/>
        <v>0</v>
      </c>
      <c r="K777" s="47">
        <f t="shared" ca="1" si="1121"/>
        <v>0</v>
      </c>
      <c r="L777" s="5">
        <f t="shared" ca="1" si="1121"/>
        <v>0</v>
      </c>
      <c r="M777" s="5">
        <f t="shared" ca="1" si="1121"/>
        <v>0</v>
      </c>
      <c r="N777" s="5">
        <f t="shared" ca="1" si="1121"/>
        <v>0</v>
      </c>
      <c r="O777" s="5">
        <f t="shared" ca="1" si="1115"/>
        <v>0</v>
      </c>
      <c r="P777" s="5">
        <f ca="1">VLOOKUP(CONCATENATE($F777," ",$G777),AllocFactorMatrix,(P$4+1),FALSE)*$E781</f>
        <v>0</v>
      </c>
      <c r="Q777" s="5">
        <f ca="1">VLOOKUP(CONCATENATE($F777," ",$G777),AllocFactorMatrix,(Q$4+1),FALSE)*$E781</f>
        <v>0</v>
      </c>
      <c r="R777" s="5">
        <f ca="1">VLOOKUP(CONCATENATE($F777," ",$G777),AllocFactorMatrix,(R$4+1),FALSE)*$E781</f>
        <v>0</v>
      </c>
      <c r="S777" s="5">
        <f ca="1">VLOOKUP(CONCATENATE($F777," ",$G777),AllocFactorMatrix,(S$4+1),FALSE)*$E781</f>
        <v>0</v>
      </c>
      <c r="T777" s="5">
        <f t="shared" ca="1" si="1116"/>
        <v>0</v>
      </c>
      <c r="U777" s="5">
        <f ca="1">VLOOKUP(CONCATENATE($F777," ",$G777),AllocFactorMatrix,(U$4+1),FALSE)*$E781</f>
        <v>0</v>
      </c>
      <c r="V777" s="5">
        <f ca="1">VLOOKUP(CONCATENATE($F777," ",$G777),AllocFactorMatrix,(V$4+1),FALSE)*$E781</f>
        <v>0</v>
      </c>
      <c r="W777" s="5">
        <f ca="1">VLOOKUP(CONCATENATE($F777," ",$G777),AllocFactorMatrix,(W$4+1),FALSE)*$E781</f>
        <v>0</v>
      </c>
      <c r="X777" s="5">
        <f ca="1">VLOOKUP(CONCATENATE($F777," ",$G777),AllocFactorMatrix,(X$4+1),FALSE)*$E781</f>
        <v>0</v>
      </c>
      <c r="Y777" s="5">
        <f t="shared" ca="1" si="1119"/>
        <v>0</v>
      </c>
      <c r="Z777" s="5">
        <f ca="1">VLOOKUP(CONCATENATE($F777," ",$G777),AllocFactorMatrix,(Z$4+1),FALSE)*$E781</f>
        <v>0</v>
      </c>
      <c r="AA777" s="5">
        <f ca="1">VLOOKUP(CONCATENATE($F777," ",$G777),AllocFactorMatrix,(AA$4+1),FALSE)*$E781</f>
        <v>0</v>
      </c>
      <c r="AB777" s="5">
        <f t="shared" ca="1" si="1117"/>
        <v>0</v>
      </c>
      <c r="AC777" s="5">
        <f ca="1">VLOOKUP(CONCATENATE($F777," ",$G777),AllocFactorMatrix,(AC$4+1),FALSE)*$E781</f>
        <v>0</v>
      </c>
      <c r="AD777" s="5">
        <f ca="1">VLOOKUP(CONCATENATE($F777," ",$G777),AllocFactorMatrix,(AD$4+1),FALSE)*$E781</f>
        <v>0</v>
      </c>
      <c r="AE777" s="5">
        <f ca="1">VLOOKUP(CONCATENATE($F777," ",$G777),AllocFactorMatrix,(AE$4+1),FALSE)*$E781</f>
        <v>0</v>
      </c>
    </row>
    <row r="778" spans="4:31" hidden="1" outlineLevel="1">
      <c r="F778" s="167" t="str">
        <f>F781</f>
        <v>RB_GUP</v>
      </c>
      <c r="G778" s="48" t="str">
        <f>$G$12</f>
        <v>DISTSEC</v>
      </c>
      <c r="H778" s="4">
        <f t="shared" ca="1" si="1113"/>
        <v>0</v>
      </c>
      <c r="I778" s="5">
        <f t="shared" ref="I778:N778" ca="1" si="1122">VLOOKUP(CONCATENATE($F778," ",$G778),AllocFactorMatrix,(I$4+1),FALSE)*$E781</f>
        <v>0</v>
      </c>
      <c r="J778" s="47">
        <f t="shared" ca="1" si="1122"/>
        <v>0</v>
      </c>
      <c r="K778" s="47">
        <f t="shared" ca="1" si="1122"/>
        <v>0</v>
      </c>
      <c r="L778" s="5">
        <f t="shared" ca="1" si="1122"/>
        <v>0</v>
      </c>
      <c r="M778" s="5">
        <f t="shared" ca="1" si="1122"/>
        <v>0</v>
      </c>
      <c r="N778" s="5">
        <f t="shared" ca="1" si="1122"/>
        <v>0</v>
      </c>
      <c r="O778" s="5">
        <f t="shared" ca="1" si="1115"/>
        <v>0</v>
      </c>
      <c r="P778" s="5">
        <f ca="1">VLOOKUP(CONCATENATE($F778," ",$G778),AllocFactorMatrix,(P$4+1),FALSE)*$E781</f>
        <v>0</v>
      </c>
      <c r="Q778" s="5">
        <f ca="1">VLOOKUP(CONCATENATE($F778," ",$G778),AllocFactorMatrix,(Q$4+1),FALSE)*$E781</f>
        <v>0</v>
      </c>
      <c r="R778" s="5">
        <f ca="1">VLOOKUP(CONCATENATE($F778," ",$G778),AllocFactorMatrix,(R$4+1),FALSE)*$E781</f>
        <v>0</v>
      </c>
      <c r="S778" s="5">
        <f ca="1">VLOOKUP(CONCATENATE($F778," ",$G778),AllocFactorMatrix,(S$4+1),FALSE)*$E781</f>
        <v>0</v>
      </c>
      <c r="T778" s="5">
        <f t="shared" ca="1" si="1116"/>
        <v>0</v>
      </c>
      <c r="U778" s="5">
        <f ca="1">VLOOKUP(CONCATENATE($F778," ",$G778),AllocFactorMatrix,(U$4+1),FALSE)*$E781</f>
        <v>0</v>
      </c>
      <c r="V778" s="5">
        <f ca="1">VLOOKUP(CONCATENATE($F778," ",$G778),AllocFactorMatrix,(V$4+1),FALSE)*$E781</f>
        <v>0</v>
      </c>
      <c r="W778" s="5">
        <f ca="1">VLOOKUP(CONCATENATE($F778," ",$G778),AllocFactorMatrix,(W$4+1),FALSE)*$E781</f>
        <v>0</v>
      </c>
      <c r="X778" s="5">
        <f ca="1">VLOOKUP(CONCATENATE($F778," ",$G778),AllocFactorMatrix,(X$4+1),FALSE)*$E781</f>
        <v>0</v>
      </c>
      <c r="Y778" s="5">
        <f t="shared" ca="1" si="1119"/>
        <v>0</v>
      </c>
      <c r="Z778" s="5">
        <f ca="1">VLOOKUP(CONCATENATE($F778," ",$G778),AllocFactorMatrix,(Z$4+1),FALSE)*$E781</f>
        <v>0</v>
      </c>
      <c r="AA778" s="5">
        <f ca="1">VLOOKUP(CONCATENATE($F778," ",$G778),AllocFactorMatrix,(AA$4+1),FALSE)*$E781</f>
        <v>0</v>
      </c>
      <c r="AB778" s="5">
        <f t="shared" ca="1" si="1117"/>
        <v>0</v>
      </c>
      <c r="AC778" s="5">
        <f ca="1">VLOOKUP(CONCATENATE($F778," ",$G778),AllocFactorMatrix,(AC$4+1),FALSE)*$E781</f>
        <v>0</v>
      </c>
      <c r="AD778" s="5">
        <f ca="1">VLOOKUP(CONCATENATE($F778," ",$G778),AllocFactorMatrix,(AD$4+1),FALSE)*$E781</f>
        <v>0</v>
      </c>
      <c r="AE778" s="5">
        <f ca="1">VLOOKUP(CONCATENATE($F778," ",$G778),AllocFactorMatrix,(AE$4+1),FALSE)*$E781</f>
        <v>0</v>
      </c>
    </row>
    <row r="779" spans="4:31" hidden="1" outlineLevel="1">
      <c r="F779" s="167" t="str">
        <f>F781</f>
        <v>RB_GUP</v>
      </c>
      <c r="G779" s="48" t="str">
        <f>$G$13</f>
        <v>ENERGY</v>
      </c>
      <c r="H779" s="4">
        <f t="shared" ca="1" si="1113"/>
        <v>0</v>
      </c>
      <c r="I779" s="5">
        <f t="shared" ref="I779:N779" ca="1" si="1123">VLOOKUP(CONCATENATE($F779," ",$G779),AllocFactorMatrix,(I$4+1),FALSE)*$E781</f>
        <v>0</v>
      </c>
      <c r="J779" s="47">
        <f t="shared" ca="1" si="1123"/>
        <v>0</v>
      </c>
      <c r="K779" s="47">
        <f t="shared" ca="1" si="1123"/>
        <v>0</v>
      </c>
      <c r="L779" s="5">
        <f t="shared" ca="1" si="1123"/>
        <v>0</v>
      </c>
      <c r="M779" s="5">
        <f t="shared" ca="1" si="1123"/>
        <v>0</v>
      </c>
      <c r="N779" s="5">
        <f t="shared" ca="1" si="1123"/>
        <v>0</v>
      </c>
      <c r="O779" s="5">
        <f t="shared" ca="1" si="1115"/>
        <v>0</v>
      </c>
      <c r="P779" s="5">
        <f ca="1">VLOOKUP(CONCATENATE($F779," ",$G779),AllocFactorMatrix,(P$4+1),FALSE)*$E781</f>
        <v>0</v>
      </c>
      <c r="Q779" s="5">
        <f ca="1">VLOOKUP(CONCATENATE($F779," ",$G779),AllocFactorMatrix,(Q$4+1),FALSE)*$E781</f>
        <v>0</v>
      </c>
      <c r="R779" s="5">
        <f ca="1">VLOOKUP(CONCATENATE($F779," ",$G779),AllocFactorMatrix,(R$4+1),FALSE)*$E781</f>
        <v>0</v>
      </c>
      <c r="S779" s="5">
        <f ca="1">VLOOKUP(CONCATENATE($F779," ",$G779),AllocFactorMatrix,(S$4+1),FALSE)*$E781</f>
        <v>0</v>
      </c>
      <c r="T779" s="5">
        <f t="shared" ca="1" si="1116"/>
        <v>0</v>
      </c>
      <c r="U779" s="5">
        <f ca="1">VLOOKUP(CONCATENATE($F779," ",$G779),AllocFactorMatrix,(U$4+1),FALSE)*$E781</f>
        <v>0</v>
      </c>
      <c r="V779" s="5">
        <f ca="1">VLOOKUP(CONCATENATE($F779," ",$G779),AllocFactorMatrix,(V$4+1),FALSE)*$E781</f>
        <v>0</v>
      </c>
      <c r="W779" s="5">
        <f ca="1">VLOOKUP(CONCATENATE($F779," ",$G779),AllocFactorMatrix,(W$4+1),FALSE)*$E781</f>
        <v>0</v>
      </c>
      <c r="X779" s="5">
        <f ca="1">VLOOKUP(CONCATENATE($F779," ",$G779),AllocFactorMatrix,(X$4+1),FALSE)*$E781</f>
        <v>0</v>
      </c>
      <c r="Y779" s="5">
        <f t="shared" ca="1" si="1119"/>
        <v>0</v>
      </c>
      <c r="Z779" s="5">
        <f ca="1">VLOOKUP(CONCATENATE($F779," ",$G779),AllocFactorMatrix,(Z$4+1),FALSE)*$E781</f>
        <v>0</v>
      </c>
      <c r="AA779" s="5">
        <f ca="1">VLOOKUP(CONCATENATE($F779," ",$G779),AllocFactorMatrix,(AA$4+1),FALSE)*$E781</f>
        <v>0</v>
      </c>
      <c r="AB779" s="5">
        <f t="shared" ca="1" si="1117"/>
        <v>0</v>
      </c>
      <c r="AC779" s="5">
        <f ca="1">VLOOKUP(CONCATENATE($F779," ",$G779),AllocFactorMatrix,(AC$4+1),FALSE)*$E781</f>
        <v>0</v>
      </c>
      <c r="AD779" s="5">
        <f ca="1">VLOOKUP(CONCATENATE($F779," ",$G779),AllocFactorMatrix,(AD$4+1),FALSE)*$E781</f>
        <v>0</v>
      </c>
      <c r="AE779" s="5">
        <f ca="1">VLOOKUP(CONCATENATE($F779," ",$G779),AllocFactorMatrix,(AE$4+1),FALSE)*$E781</f>
        <v>0</v>
      </c>
    </row>
    <row r="780" spans="4:31" hidden="1" outlineLevel="1">
      <c r="F780" s="167" t="str">
        <f>F781</f>
        <v>RB_GUP</v>
      </c>
      <c r="G780" s="48" t="str">
        <f>$G$14</f>
        <v>CUSTOMER</v>
      </c>
      <c r="H780" s="4">
        <f t="shared" ca="1" si="1113"/>
        <v>0</v>
      </c>
      <c r="I780" s="5">
        <f t="shared" ref="I780:N780" ca="1" si="1124">VLOOKUP(CONCATENATE($F780," ",$G780),AllocFactorMatrix,(I$4+1),FALSE)*$E781</f>
        <v>0</v>
      </c>
      <c r="J780" s="47">
        <f t="shared" ca="1" si="1124"/>
        <v>0</v>
      </c>
      <c r="K780" s="47">
        <f t="shared" ca="1" si="1124"/>
        <v>0</v>
      </c>
      <c r="L780" s="5">
        <f t="shared" ca="1" si="1124"/>
        <v>0</v>
      </c>
      <c r="M780" s="5">
        <f t="shared" ca="1" si="1124"/>
        <v>0</v>
      </c>
      <c r="N780" s="5">
        <f t="shared" ca="1" si="1124"/>
        <v>0</v>
      </c>
      <c r="O780" s="5">
        <f t="shared" ca="1" si="1115"/>
        <v>0</v>
      </c>
      <c r="P780" s="5">
        <f ca="1">VLOOKUP(CONCATENATE($F780," ",$G780),AllocFactorMatrix,(P$4+1),FALSE)*$E781</f>
        <v>0</v>
      </c>
      <c r="Q780" s="5">
        <f ca="1">VLOOKUP(CONCATENATE($F780," ",$G780),AllocFactorMatrix,(Q$4+1),FALSE)*$E781</f>
        <v>0</v>
      </c>
      <c r="R780" s="5">
        <f ca="1">VLOOKUP(CONCATENATE($F780," ",$G780),AllocFactorMatrix,(R$4+1),FALSE)*$E781</f>
        <v>0</v>
      </c>
      <c r="S780" s="5">
        <f ca="1">VLOOKUP(CONCATENATE($F780," ",$G780),AllocFactorMatrix,(S$4+1),FALSE)*$E781</f>
        <v>0</v>
      </c>
      <c r="T780" s="5">
        <f t="shared" ca="1" si="1116"/>
        <v>0</v>
      </c>
      <c r="U780" s="5">
        <f ca="1">VLOOKUP(CONCATENATE($F780," ",$G780),AllocFactorMatrix,(U$4+1),FALSE)*$E781</f>
        <v>0</v>
      </c>
      <c r="V780" s="5">
        <f ca="1">VLOOKUP(CONCATENATE($F780," ",$G780),AllocFactorMatrix,(V$4+1),FALSE)*$E781</f>
        <v>0</v>
      </c>
      <c r="W780" s="5">
        <f ca="1">VLOOKUP(CONCATENATE($F780," ",$G780),AllocFactorMatrix,(W$4+1),FALSE)*$E781</f>
        <v>0</v>
      </c>
      <c r="X780" s="5">
        <f ca="1">VLOOKUP(CONCATENATE($F780," ",$G780),AllocFactorMatrix,(X$4+1),FALSE)*$E781</f>
        <v>0</v>
      </c>
      <c r="Y780" s="5">
        <f t="shared" ca="1" si="1119"/>
        <v>0</v>
      </c>
      <c r="Z780" s="5">
        <f ca="1">VLOOKUP(CONCATENATE($F780," ",$G780),AllocFactorMatrix,(Z$4+1),FALSE)*$E781</f>
        <v>0</v>
      </c>
      <c r="AA780" s="5">
        <f ca="1">VLOOKUP(CONCATENATE($F780," ",$G780),AllocFactorMatrix,(AA$4+1),FALSE)*$E781</f>
        <v>0</v>
      </c>
      <c r="AB780" s="5">
        <f t="shared" ca="1" si="1117"/>
        <v>0</v>
      </c>
      <c r="AC780" s="5">
        <f ca="1">VLOOKUP(CONCATENATE($F780," ",$G780),AllocFactorMatrix,(AC$4+1),FALSE)*$E781</f>
        <v>0</v>
      </c>
      <c r="AD780" s="5">
        <f ca="1">VLOOKUP(CONCATENATE($F780," ",$G780),AllocFactorMatrix,(AD$4+1),FALSE)*$E781</f>
        <v>0</v>
      </c>
      <c r="AE780" s="5">
        <f ca="1">VLOOKUP(CONCATENATE($F780," ",$G780),AllocFactorMatrix,(AE$4+1),FALSE)*$E781</f>
        <v>0</v>
      </c>
    </row>
    <row r="781" spans="4:31" collapsed="1">
      <c r="D781" s="96" t="s">
        <v>504</v>
      </c>
      <c r="E781" s="36">
        <v>0</v>
      </c>
      <c r="F781" s="87" t="s">
        <v>71</v>
      </c>
      <c r="G781" s="48" t="str">
        <f>$G$15</f>
        <v>TOTAL</v>
      </c>
      <c r="H781" s="4">
        <f t="shared" ca="1" si="1113"/>
        <v>0</v>
      </c>
      <c r="I781" s="5">
        <f t="shared" ref="I781:N781" ca="1" si="1125">VLOOKUP(CONCATENATE($F781," ",$G781),AllocFactorMatrix,(I$4+1),FALSE)*$E781</f>
        <v>0</v>
      </c>
      <c r="J781" s="47">
        <f t="shared" ca="1" si="1125"/>
        <v>0</v>
      </c>
      <c r="K781" s="47">
        <f t="shared" ca="1" si="1125"/>
        <v>0</v>
      </c>
      <c r="L781" s="5">
        <f t="shared" ca="1" si="1125"/>
        <v>0</v>
      </c>
      <c r="M781" s="5">
        <f t="shared" ca="1" si="1125"/>
        <v>0</v>
      </c>
      <c r="N781" s="5">
        <f t="shared" ca="1" si="1125"/>
        <v>0</v>
      </c>
      <c r="O781" s="5">
        <f t="shared" ca="1" si="1115"/>
        <v>0</v>
      </c>
      <c r="P781" s="5">
        <f ca="1">VLOOKUP(CONCATENATE($F781," ",$G781),AllocFactorMatrix,(P$4+1),FALSE)*$E781</f>
        <v>0</v>
      </c>
      <c r="Q781" s="5">
        <f ca="1">VLOOKUP(CONCATENATE($F781," ",$G781),AllocFactorMatrix,(Q$4+1),FALSE)*$E781</f>
        <v>0</v>
      </c>
      <c r="R781" s="5">
        <f ca="1">VLOOKUP(CONCATENATE($F781," ",$G781),AllocFactorMatrix,(R$4+1),FALSE)*$E781</f>
        <v>0</v>
      </c>
      <c r="S781" s="5">
        <f ca="1">VLOOKUP(CONCATENATE($F781," ",$G781),AllocFactorMatrix,(S$4+1),FALSE)*$E781</f>
        <v>0</v>
      </c>
      <c r="T781" s="5">
        <f t="shared" ca="1" si="1116"/>
        <v>0</v>
      </c>
      <c r="U781" s="5">
        <f ca="1">VLOOKUP(CONCATENATE($F781," ",$G781),AllocFactorMatrix,(U$4+1),FALSE)*$E781</f>
        <v>0</v>
      </c>
      <c r="V781" s="5">
        <f ca="1">VLOOKUP(CONCATENATE($F781," ",$G781),AllocFactorMatrix,(V$4+1),FALSE)*$E781</f>
        <v>0</v>
      </c>
      <c r="W781" s="5">
        <f ca="1">VLOOKUP(CONCATENATE($F781," ",$G781),AllocFactorMatrix,(W$4+1),FALSE)*$E781</f>
        <v>0</v>
      </c>
      <c r="X781" s="5">
        <f ca="1">VLOOKUP(CONCATENATE($F781," ",$G781),AllocFactorMatrix,(X$4+1),FALSE)*$E781</f>
        <v>0</v>
      </c>
      <c r="Y781" s="5">
        <f t="shared" ca="1" si="1119"/>
        <v>0</v>
      </c>
      <c r="Z781" s="5">
        <f ca="1">VLOOKUP(CONCATENATE($F781," ",$G781),AllocFactorMatrix,(Z$4+1),FALSE)*$E781</f>
        <v>0</v>
      </c>
      <c r="AA781" s="5">
        <f ca="1">VLOOKUP(CONCATENATE($F781," ",$G781),AllocFactorMatrix,(AA$4+1),FALSE)*$E781</f>
        <v>0</v>
      </c>
      <c r="AB781" s="5">
        <f t="shared" ca="1" si="1117"/>
        <v>0</v>
      </c>
      <c r="AC781" s="5">
        <f ca="1">VLOOKUP(CONCATENATE($F781," ",$G781),AllocFactorMatrix,(AC$4+1),FALSE)*$E781</f>
        <v>0</v>
      </c>
      <c r="AD781" s="5">
        <f ca="1">VLOOKUP(CONCATENATE($F781," ",$G781),AllocFactorMatrix,(AD$4+1),FALSE)*$E781</f>
        <v>0</v>
      </c>
      <c r="AE781" s="5">
        <f ca="1">VLOOKUP(CONCATENATE($F781," ",$G781),AllocFactorMatrix,(AE$4+1),FALSE)*$E781</f>
        <v>0</v>
      </c>
    </row>
    <row r="782" spans="4:31">
      <c r="E782" s="9"/>
      <c r="F782" s="99"/>
      <c r="G782" s="7"/>
      <c r="H782" s="4"/>
      <c r="I782" s="5"/>
      <c r="J782" s="47"/>
      <c r="K782" s="47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</row>
    <row r="783" spans="4:31" hidden="1" outlineLevel="1">
      <c r="E783" s="9"/>
      <c r="F783" s="99"/>
      <c r="G783" s="48" t="str">
        <f>$G$8</f>
        <v>PRODUCTION</v>
      </c>
      <c r="H783" s="4">
        <f ca="1">+H765+H774</f>
        <v>12329195.852528438</v>
      </c>
      <c r="I783" s="4">
        <f t="shared" ref="I783:AE783" ca="1" si="1126">+I765+I774</f>
        <v>6340547.001694411</v>
      </c>
      <c r="J783" s="46">
        <f t="shared" ref="J783:K783" ca="1" si="1127">+J765+J774</f>
        <v>1418.4890563188612</v>
      </c>
      <c r="K783" s="46">
        <f t="shared" ca="1" si="1127"/>
        <v>2483.6731948815204</v>
      </c>
      <c r="L783" s="4">
        <f t="shared" ca="1" si="1126"/>
        <v>1477775.2707676413</v>
      </c>
      <c r="M783" s="4">
        <f t="shared" ca="1" si="1126"/>
        <v>20563.224084854461</v>
      </c>
      <c r="N783" s="4">
        <f t="shared" ca="1" si="1126"/>
        <v>2863.9164521303928</v>
      </c>
      <c r="O783" s="4">
        <f t="shared" ca="1" si="1126"/>
        <v>1501202.4113046259</v>
      </c>
      <c r="P783" s="4">
        <f t="shared" ca="1" si="1126"/>
        <v>878969.95598978782</v>
      </c>
      <c r="Q783" s="4">
        <f t="shared" ca="1" si="1126"/>
        <v>157739.05057220225</v>
      </c>
      <c r="R783" s="4">
        <f t="shared" ca="1" si="1126"/>
        <v>31987.869758204994</v>
      </c>
      <c r="S783" s="4">
        <f t="shared" ca="1" si="1126"/>
        <v>1214.7248884503583</v>
      </c>
      <c r="T783" s="4">
        <f t="shared" ca="1" si="1126"/>
        <v>1069911.6012086454</v>
      </c>
      <c r="U783" s="4">
        <f t="shared" ca="1" si="1126"/>
        <v>41687.64653802017</v>
      </c>
      <c r="V783" s="4">
        <f t="shared" ca="1" si="1126"/>
        <v>562807.300778492</v>
      </c>
      <c r="W783" s="4">
        <f t="shared" ca="1" si="1126"/>
        <v>2152511.9978354499</v>
      </c>
      <c r="X783" s="4">
        <f t="shared" ca="1" si="1126"/>
        <v>389947.51228978572</v>
      </c>
      <c r="Y783" s="4">
        <f t="shared" ca="1" si="1126"/>
        <v>3146954.4574417481</v>
      </c>
      <c r="Z783" s="4">
        <f t="shared" ca="1" si="1126"/>
        <v>241601.74078609404</v>
      </c>
      <c r="AA783" s="4">
        <f t="shared" ca="1" si="1126"/>
        <v>4825.4064461729849</v>
      </c>
      <c r="AB783" s="4">
        <f t="shared" ca="1" si="1126"/>
        <v>246427.14723226702</v>
      </c>
      <c r="AC783" s="4">
        <f t="shared" ca="1" si="1126"/>
        <v>3187.117825120582</v>
      </c>
      <c r="AD783" s="4">
        <f t="shared" ca="1" si="1126"/>
        <v>14158.992005180939</v>
      </c>
      <c r="AE783" s="4">
        <f t="shared" ca="1" si="1126"/>
        <v>2904.961565241917</v>
      </c>
    </row>
    <row r="784" spans="4:31" hidden="1" outlineLevel="1">
      <c r="E784" s="9"/>
      <c r="F784" s="99"/>
      <c r="G784" s="48" t="str">
        <f>$G$9</f>
        <v>BULKTRAN</v>
      </c>
      <c r="H784" s="4">
        <f t="shared" ref="H784:AE784" ca="1" si="1128">+H766+H775</f>
        <v>38228071.366596699</v>
      </c>
      <c r="I784" s="4">
        <f t="shared" ca="1" si="1128"/>
        <v>19659585.765630163</v>
      </c>
      <c r="J784" s="46">
        <f t="shared" ref="J784:K784" ca="1" si="1129">+J766+J775</f>
        <v>4398.1863477797897</v>
      </c>
      <c r="K784" s="46">
        <f t="shared" ca="1" si="1129"/>
        <v>7700.9106904375021</v>
      </c>
      <c r="L784" s="4">
        <f t="shared" ca="1" si="1128"/>
        <v>4582009.9859239226</v>
      </c>
      <c r="M784" s="4">
        <f t="shared" ca="1" si="1128"/>
        <v>63758.61063817281</v>
      </c>
      <c r="N784" s="4">
        <f t="shared" ca="1" si="1128"/>
        <v>8879.8980752308162</v>
      </c>
      <c r="O784" s="4">
        <f t="shared" ca="1" si="1128"/>
        <v>4654648.4946373263</v>
      </c>
      <c r="P784" s="4">
        <f t="shared" ca="1" si="1128"/>
        <v>2725346.1303221243</v>
      </c>
      <c r="Q784" s="4">
        <f t="shared" ca="1" si="1128"/>
        <v>489087.83303468436</v>
      </c>
      <c r="R784" s="4">
        <f t="shared" ca="1" si="1128"/>
        <v>99182.02148855351</v>
      </c>
      <c r="S784" s="4">
        <f t="shared" ca="1" si="1128"/>
        <v>3766.3924137386794</v>
      </c>
      <c r="T784" s="4">
        <f t="shared" ca="1" si="1128"/>
        <v>3317382.3772591003</v>
      </c>
      <c r="U784" s="4">
        <f t="shared" ca="1" si="1128"/>
        <v>129257.28052523974</v>
      </c>
      <c r="V784" s="4">
        <f t="shared" ca="1" si="1128"/>
        <v>1745047.9266569188</v>
      </c>
      <c r="W784" s="4">
        <f t="shared" ca="1" si="1128"/>
        <v>6674107.8051602291</v>
      </c>
      <c r="X784" s="4">
        <f t="shared" ca="1" si="1128"/>
        <v>1209076.529186913</v>
      </c>
      <c r="Y784" s="4">
        <f t="shared" ca="1" si="1128"/>
        <v>9757489.5415293016</v>
      </c>
      <c r="Z784" s="4">
        <f t="shared" ca="1" si="1128"/>
        <v>749113.62424100901</v>
      </c>
      <c r="AA784" s="4">
        <f t="shared" ca="1" si="1128"/>
        <v>14961.720472572975</v>
      </c>
      <c r="AB784" s="4">
        <f t="shared" ca="1" si="1128"/>
        <v>764075.34471358208</v>
      </c>
      <c r="AC784" s="4">
        <f t="shared" ca="1" si="1128"/>
        <v>9882.02062241358</v>
      </c>
      <c r="AD784" s="4">
        <f t="shared" ca="1" si="1128"/>
        <v>43901.562058658201</v>
      </c>
      <c r="AE784" s="4">
        <f t="shared" ca="1" si="1128"/>
        <v>9007.1631079259969</v>
      </c>
    </row>
    <row r="785" spans="1:31" hidden="1" outlineLevel="1">
      <c r="E785" s="9"/>
      <c r="F785" s="99"/>
      <c r="G785" s="48" t="str">
        <f>$G$10</f>
        <v>SUBTRAN</v>
      </c>
      <c r="H785" s="4">
        <f t="shared" ref="H785:AE785" ca="1" si="1130">+H767+H776</f>
        <v>10584459.256562101</v>
      </c>
      <c r="I785" s="4">
        <f t="shared" ca="1" si="1130"/>
        <v>5407284.5401537567</v>
      </c>
      <c r="J785" s="46">
        <f t="shared" ref="J785:K785" ca="1" si="1131">+J767+J776</f>
        <v>880.49427853725842</v>
      </c>
      <c r="K785" s="46">
        <f t="shared" ca="1" si="1131"/>
        <v>1638.7510341138275</v>
      </c>
      <c r="L785" s="4">
        <f t="shared" ca="1" si="1130"/>
        <v>1267204.50419853</v>
      </c>
      <c r="M785" s="4">
        <f t="shared" ca="1" si="1130"/>
        <v>17710.18887487135</v>
      </c>
      <c r="N785" s="4">
        <f t="shared" ca="1" si="1130"/>
        <v>3205.4619003580078</v>
      </c>
      <c r="O785" s="4">
        <f t="shared" ca="1" si="1130"/>
        <v>1288120.1549737593</v>
      </c>
      <c r="P785" s="4">
        <f t="shared" ca="1" si="1130"/>
        <v>731599.59536005266</v>
      </c>
      <c r="Q785" s="4">
        <f t="shared" ca="1" si="1130"/>
        <v>131658.4847400728</v>
      </c>
      <c r="R785" s="4">
        <f t="shared" ca="1" si="1130"/>
        <v>34559.33715722269</v>
      </c>
      <c r="S785" s="4">
        <f t="shared" ca="1" si="1130"/>
        <v>0</v>
      </c>
      <c r="T785" s="4">
        <f t="shared" ca="1" si="1130"/>
        <v>897817.41725734808</v>
      </c>
      <c r="U785" s="4">
        <f t="shared" ca="1" si="1130"/>
        <v>33024.881879645858</v>
      </c>
      <c r="V785" s="4">
        <f t="shared" ca="1" si="1130"/>
        <v>463371.1163250602</v>
      </c>
      <c r="W785" s="4">
        <f t="shared" ca="1" si="1130"/>
        <v>2284777.0419821413</v>
      </c>
      <c r="X785" s="4">
        <f t="shared" ca="1" si="1130"/>
        <v>0</v>
      </c>
      <c r="Y785" s="4">
        <f t="shared" ca="1" si="1130"/>
        <v>2781173.0401868476</v>
      </c>
      <c r="Z785" s="4">
        <f t="shared" ca="1" si="1130"/>
        <v>200841.71300554927</v>
      </c>
      <c r="AA785" s="4">
        <f t="shared" ca="1" si="1130"/>
        <v>4032.6037601858488</v>
      </c>
      <c r="AB785" s="4">
        <f t="shared" ca="1" si="1130"/>
        <v>204874.31676573513</v>
      </c>
      <c r="AC785" s="4">
        <f t="shared" ca="1" si="1130"/>
        <v>2670.5419119988669</v>
      </c>
      <c r="AD785" s="4">
        <f t="shared" ca="1" si="1130"/>
        <v>0</v>
      </c>
      <c r="AE785" s="4">
        <f t="shared" ca="1" si="1130"/>
        <v>0</v>
      </c>
    </row>
    <row r="786" spans="1:31" hidden="1" outlineLevel="1">
      <c r="E786" s="9"/>
      <c r="F786" s="99"/>
      <c r="G786" s="48" t="str">
        <f>$G$11</f>
        <v>DISTPRI</v>
      </c>
      <c r="H786" s="4">
        <f t="shared" ref="H786:AE786" ca="1" si="1132">+H768+H777</f>
        <v>13814590.665515006</v>
      </c>
      <c r="I786" s="4">
        <f t="shared" ca="1" si="1132"/>
        <v>9044406.5047486946</v>
      </c>
      <c r="J786" s="46">
        <f t="shared" ref="J786:K786" ca="1" si="1133">+J768+J777</f>
        <v>1485.1046637675659</v>
      </c>
      <c r="K786" s="46">
        <f t="shared" ca="1" si="1133"/>
        <v>2747.8690154810101</v>
      </c>
      <c r="L786" s="4">
        <f t="shared" ca="1" si="1132"/>
        <v>2116151.0530712567</v>
      </c>
      <c r="M786" s="4">
        <f t="shared" ca="1" si="1132"/>
        <v>29570.954640598826</v>
      </c>
      <c r="N786" s="4">
        <f t="shared" ca="1" si="1132"/>
        <v>0</v>
      </c>
      <c r="O786" s="4">
        <f t="shared" ca="1" si="1132"/>
        <v>2145722.0077118557</v>
      </c>
      <c r="P786" s="4">
        <f t="shared" ca="1" si="1132"/>
        <v>1227199.8396773904</v>
      </c>
      <c r="Q786" s="4">
        <f t="shared" ca="1" si="1132"/>
        <v>220827.69972921014</v>
      </c>
      <c r="R786" s="4">
        <f t="shared" ca="1" si="1132"/>
        <v>0</v>
      </c>
      <c r="S786" s="4">
        <f t="shared" ca="1" si="1132"/>
        <v>0</v>
      </c>
      <c r="T786" s="4">
        <f t="shared" ca="1" si="1132"/>
        <v>1448027.5394066004</v>
      </c>
      <c r="U786" s="4">
        <f t="shared" ca="1" si="1132"/>
        <v>55571.89119805627</v>
      </c>
      <c r="V786" s="4">
        <f t="shared" ca="1" si="1132"/>
        <v>768440.48777944501</v>
      </c>
      <c r="W786" s="4">
        <f t="shared" ca="1" si="1132"/>
        <v>0</v>
      </c>
      <c r="X786" s="4">
        <f t="shared" ca="1" si="1132"/>
        <v>0</v>
      </c>
      <c r="Y786" s="4">
        <f t="shared" ca="1" si="1132"/>
        <v>824012.37897750142</v>
      </c>
      <c r="Z786" s="4">
        <f t="shared" ca="1" si="1132"/>
        <v>336984.65676861984</v>
      </c>
      <c r="AA786" s="4">
        <f t="shared" ca="1" si="1132"/>
        <v>6763.8134894016584</v>
      </c>
      <c r="AB786" s="4">
        <f t="shared" ca="1" si="1132"/>
        <v>343748.47025802149</v>
      </c>
      <c r="AC786" s="4">
        <f t="shared" ca="1" si="1132"/>
        <v>4440.7907330834223</v>
      </c>
      <c r="AD786" s="4">
        <f t="shared" ca="1" si="1132"/>
        <v>0</v>
      </c>
      <c r="AE786" s="4">
        <f t="shared" ca="1" si="1132"/>
        <v>0</v>
      </c>
    </row>
    <row r="787" spans="1:31" hidden="1" outlineLevel="1">
      <c r="E787" s="9"/>
      <c r="F787" s="99"/>
      <c r="G787" s="48" t="str">
        <f>$G$12</f>
        <v>DISTSEC</v>
      </c>
      <c r="H787" s="4">
        <f t="shared" ref="H787:AE787" ca="1" si="1134">+H769+H778</f>
        <v>6474932.3904005913</v>
      </c>
      <c r="I787" s="4">
        <f t="shared" ca="1" si="1134"/>
        <v>4803889.3863216657</v>
      </c>
      <c r="J787" s="46">
        <f t="shared" ref="J787:K787" ca="1" si="1135">+J769+J778</f>
        <v>1190.8594183700845</v>
      </c>
      <c r="K787" s="46">
        <f t="shared" ca="1" si="1135"/>
        <v>1542.4911363927474</v>
      </c>
      <c r="L787" s="4">
        <f t="shared" ca="1" si="1134"/>
        <v>968304.67139918078</v>
      </c>
      <c r="M787" s="4">
        <f t="shared" ca="1" si="1134"/>
        <v>0</v>
      </c>
      <c r="N787" s="4">
        <f t="shared" ca="1" si="1134"/>
        <v>0</v>
      </c>
      <c r="O787" s="4">
        <f t="shared" ca="1" si="1134"/>
        <v>968304.67139918078</v>
      </c>
      <c r="P787" s="4">
        <f t="shared" ca="1" si="1134"/>
        <v>483371.71328558028</v>
      </c>
      <c r="Q787" s="4">
        <f t="shared" ca="1" si="1134"/>
        <v>0</v>
      </c>
      <c r="R787" s="4">
        <f t="shared" ca="1" si="1134"/>
        <v>0</v>
      </c>
      <c r="S787" s="4">
        <f t="shared" ca="1" si="1134"/>
        <v>0</v>
      </c>
      <c r="T787" s="4">
        <f t="shared" ca="1" si="1134"/>
        <v>483371.71328558028</v>
      </c>
      <c r="U787" s="4">
        <f t="shared" ca="1" si="1134"/>
        <v>18102.00084380668</v>
      </c>
      <c r="V787" s="4">
        <f t="shared" ca="1" si="1134"/>
        <v>0</v>
      </c>
      <c r="W787" s="4">
        <f t="shared" ca="1" si="1134"/>
        <v>0</v>
      </c>
      <c r="X787" s="4">
        <f t="shared" ca="1" si="1134"/>
        <v>0</v>
      </c>
      <c r="Y787" s="4">
        <f t="shared" ca="1" si="1134"/>
        <v>18102.00084380668</v>
      </c>
      <c r="Z787" s="4">
        <f t="shared" ca="1" si="1134"/>
        <v>136803.4920024437</v>
      </c>
      <c r="AA787" s="4">
        <f t="shared" ca="1" si="1134"/>
        <v>0</v>
      </c>
      <c r="AB787" s="4">
        <f t="shared" ca="1" si="1134"/>
        <v>136803.4920024437</v>
      </c>
      <c r="AC787" s="4">
        <f t="shared" ca="1" si="1134"/>
        <v>1617.5059029042486</v>
      </c>
      <c r="AD787" s="4">
        <f t="shared" ca="1" si="1134"/>
        <v>49786.362849102079</v>
      </c>
      <c r="AE787" s="4">
        <f t="shared" ca="1" si="1134"/>
        <v>10323.907241145378</v>
      </c>
    </row>
    <row r="788" spans="1:31" hidden="1" outlineLevel="1">
      <c r="E788" s="9"/>
      <c r="F788" s="99"/>
      <c r="G788" s="48" t="str">
        <f>$G$13</f>
        <v>ENERGY</v>
      </c>
      <c r="H788" s="4">
        <f t="shared" ref="H788:AE788" ca="1" si="1136">+H770+H779</f>
        <v>2395387.7721519209</v>
      </c>
      <c r="I788" s="4">
        <f t="shared" ca="1" si="1136"/>
        <v>937132.23416247836</v>
      </c>
      <c r="J788" s="46">
        <f t="shared" ref="J788:K788" ca="1" si="1137">+J770+J779</f>
        <v>149.9667966352566</v>
      </c>
      <c r="K788" s="46">
        <f t="shared" ca="1" si="1137"/>
        <v>432.41434656285111</v>
      </c>
      <c r="L788" s="4">
        <f t="shared" ca="1" si="1136"/>
        <v>270225.62616093445</v>
      </c>
      <c r="M788" s="4">
        <f t="shared" ca="1" si="1136"/>
        <v>3768.8433835181108</v>
      </c>
      <c r="N788" s="4">
        <f t="shared" ca="1" si="1136"/>
        <v>526.88111087830055</v>
      </c>
      <c r="O788" s="4">
        <f t="shared" ca="1" si="1136"/>
        <v>274521.35065533087</v>
      </c>
      <c r="P788" s="4">
        <f t="shared" ca="1" si="1136"/>
        <v>175189.32360675349</v>
      </c>
      <c r="Q788" s="4">
        <f t="shared" ca="1" si="1136"/>
        <v>31288.531494652852</v>
      </c>
      <c r="R788" s="4">
        <f t="shared" ca="1" si="1136"/>
        <v>6371.4908465487351</v>
      </c>
      <c r="S788" s="4">
        <f t="shared" ca="1" si="1136"/>
        <v>240.65336557852086</v>
      </c>
      <c r="T788" s="4">
        <f t="shared" ca="1" si="1136"/>
        <v>213089.9993135336</v>
      </c>
      <c r="U788" s="4">
        <f t="shared" ca="1" si="1136"/>
        <v>9188.0142974166029</v>
      </c>
      <c r="V788" s="4">
        <f t="shared" ca="1" si="1136"/>
        <v>145264.25300284367</v>
      </c>
      <c r="W788" s="4">
        <f t="shared" ca="1" si="1136"/>
        <v>624757.90963285347</v>
      </c>
      <c r="X788" s="4">
        <f t="shared" ca="1" si="1136"/>
        <v>117523.48823651402</v>
      </c>
      <c r="Y788" s="4">
        <f t="shared" ca="1" si="1136"/>
        <v>896733.66516962775</v>
      </c>
      <c r="Z788" s="4">
        <f t="shared" ca="1" si="1136"/>
        <v>48192.773920655527</v>
      </c>
      <c r="AA788" s="4">
        <f t="shared" ca="1" si="1136"/>
        <v>966.97839537638731</v>
      </c>
      <c r="AB788" s="4">
        <f t="shared" ca="1" si="1136"/>
        <v>49159.752316031918</v>
      </c>
      <c r="AC788" s="4">
        <f t="shared" ca="1" si="1136"/>
        <v>862.5488752361058</v>
      </c>
      <c r="AD788" s="4">
        <f t="shared" ca="1" si="1136"/>
        <v>19320.799398830772</v>
      </c>
      <c r="AE788" s="4">
        <f t="shared" ca="1" si="1136"/>
        <v>3985.0411176539683</v>
      </c>
    </row>
    <row r="789" spans="1:31" hidden="1" outlineLevel="1">
      <c r="E789" s="9"/>
      <c r="F789" s="99"/>
      <c r="G789" s="48" t="str">
        <f>$G$14</f>
        <v>CUSTOMER</v>
      </c>
      <c r="H789" s="4">
        <f t="shared" ref="H789:AE789" ca="1" si="1138">+H771+H780</f>
        <v>4058370.6962452475</v>
      </c>
      <c r="I789" s="4">
        <f t="shared" ca="1" si="1138"/>
        <v>2380033.2325291689</v>
      </c>
      <c r="J789" s="46">
        <f t="shared" ref="J789:K789" ca="1" si="1139">+J771+J780</f>
        <v>480.29782354490123</v>
      </c>
      <c r="K789" s="46">
        <f t="shared" ca="1" si="1139"/>
        <v>205.21852178549472</v>
      </c>
      <c r="L789" s="4">
        <f t="shared" ca="1" si="1138"/>
        <v>638488.56762597978</v>
      </c>
      <c r="M789" s="4">
        <f t="shared" ca="1" si="1138"/>
        <v>32759.119794038637</v>
      </c>
      <c r="N789" s="4">
        <f t="shared" ca="1" si="1138"/>
        <v>5472.4575062418235</v>
      </c>
      <c r="O789" s="4">
        <f t="shared" ca="1" si="1138"/>
        <v>676720.14492626023</v>
      </c>
      <c r="P789" s="4">
        <f t="shared" ca="1" si="1138"/>
        <v>42003.19909739717</v>
      </c>
      <c r="Q789" s="4">
        <f t="shared" ca="1" si="1138"/>
        <v>11749.934161060672</v>
      </c>
      <c r="R789" s="4">
        <f t="shared" ca="1" si="1138"/>
        <v>13445.840835134652</v>
      </c>
      <c r="S789" s="4">
        <f t="shared" ca="1" si="1138"/>
        <v>1677.0211731672889</v>
      </c>
      <c r="T789" s="4">
        <f t="shared" ca="1" si="1138"/>
        <v>68875.995266759783</v>
      </c>
      <c r="U789" s="4">
        <f t="shared" ca="1" si="1138"/>
        <v>286.88891985658063</v>
      </c>
      <c r="V789" s="4">
        <f t="shared" ca="1" si="1138"/>
        <v>8375.4778516808365</v>
      </c>
      <c r="W789" s="4">
        <f t="shared" ca="1" si="1138"/>
        <v>22598.943377411728</v>
      </c>
      <c r="X789" s="4">
        <f t="shared" ca="1" si="1138"/>
        <v>6709.4422565339692</v>
      </c>
      <c r="Y789" s="4">
        <f t="shared" ca="1" si="1138"/>
        <v>37970.752405483116</v>
      </c>
      <c r="Z789" s="4">
        <f t="shared" ca="1" si="1138"/>
        <v>8666.9352997199712</v>
      </c>
      <c r="AA789" s="4">
        <f t="shared" ca="1" si="1138"/>
        <v>155.0894429473498</v>
      </c>
      <c r="AB789" s="4">
        <f t="shared" ca="1" si="1138"/>
        <v>8822.0247426673213</v>
      </c>
      <c r="AC789" s="4">
        <f t="shared" ca="1" si="1138"/>
        <v>809.28464463452895</v>
      </c>
      <c r="AD789" s="4">
        <f t="shared" ca="1" si="1138"/>
        <v>775525.01618793409</v>
      </c>
      <c r="AE789" s="4">
        <f t="shared" ca="1" si="1138"/>
        <v>108928.72919700912</v>
      </c>
    </row>
    <row r="790" spans="1:31" s="48" customFormat="1" collapsed="1">
      <c r="A790" s="49"/>
      <c r="B790" s="97"/>
      <c r="C790" s="48" t="s">
        <v>317</v>
      </c>
      <c r="E790" s="53">
        <f>+E772+E781</f>
        <v>87885008</v>
      </c>
      <c r="F790" s="99"/>
      <c r="G790" s="48" t="str">
        <f>$G$15</f>
        <v>TOTAL</v>
      </c>
      <c r="H790" s="53">
        <f t="shared" ref="H790:AE790" ca="1" si="1140">+H772+H781</f>
        <v>87885008</v>
      </c>
      <c r="I790" s="53">
        <f t="shared" ca="1" si="1140"/>
        <v>48572878.66524034</v>
      </c>
      <c r="J790" s="53">
        <f t="shared" ref="J790:K790" ca="1" si="1141">+J772+J781</f>
        <v>10003.398384953718</v>
      </c>
      <c r="K790" s="53">
        <f t="shared" ca="1" si="1141"/>
        <v>16751.327939654955</v>
      </c>
      <c r="L790" s="53">
        <f t="shared" ca="1" si="1140"/>
        <v>11320159.679147447</v>
      </c>
      <c r="M790" s="53">
        <f t="shared" ca="1" si="1140"/>
        <v>168130.94141605421</v>
      </c>
      <c r="N790" s="53">
        <f t="shared" ca="1" si="1140"/>
        <v>20948.615044839338</v>
      </c>
      <c r="O790" s="53">
        <f t="shared" ca="1" si="1140"/>
        <v>11509239.235608339</v>
      </c>
      <c r="P790" s="53">
        <f t="shared" ca="1" si="1140"/>
        <v>6263679.7573390864</v>
      </c>
      <c r="Q790" s="53">
        <f t="shared" ca="1" si="1140"/>
        <v>1042351.5337318832</v>
      </c>
      <c r="R790" s="53">
        <f t="shared" ca="1" si="1140"/>
        <v>185546.56008566456</v>
      </c>
      <c r="S790" s="53">
        <f t="shared" ca="1" si="1140"/>
        <v>6898.7918409348476</v>
      </c>
      <c r="T790" s="53">
        <f t="shared" ca="1" si="1140"/>
        <v>7498476.6429975675</v>
      </c>
      <c r="U790" s="53">
        <f t="shared" ca="1" si="1140"/>
        <v>287118.60420204187</v>
      </c>
      <c r="V790" s="53">
        <f t="shared" ca="1" si="1140"/>
        <v>3693306.5623944411</v>
      </c>
      <c r="W790" s="53">
        <f t="shared" ca="1" si="1140"/>
        <v>11758753.697988085</v>
      </c>
      <c r="X790" s="53">
        <f t="shared" ca="1" si="1140"/>
        <v>1723256.9719697468</v>
      </c>
      <c r="Y790" s="53">
        <f t="shared" ca="1" si="1140"/>
        <v>17462435.836554319</v>
      </c>
      <c r="Z790" s="53">
        <f t="shared" ca="1" si="1140"/>
        <v>1722204.9360240914</v>
      </c>
      <c r="AA790" s="53">
        <f t="shared" ca="1" si="1140"/>
        <v>31705.6120066572</v>
      </c>
      <c r="AB790" s="53">
        <f t="shared" ca="1" si="1140"/>
        <v>1753910.5480307487</v>
      </c>
      <c r="AC790" s="53">
        <f t="shared" ca="1" si="1140"/>
        <v>23469.810515391331</v>
      </c>
      <c r="AD790" s="53">
        <f t="shared" ca="1" si="1140"/>
        <v>902692.73249970598</v>
      </c>
      <c r="AE790" s="53">
        <f t="shared" ca="1" si="1140"/>
        <v>135149.80222897636</v>
      </c>
    </row>
    <row r="791" spans="1:31">
      <c r="E791" s="4"/>
      <c r="F791" s="167"/>
      <c r="G791" s="7"/>
      <c r="H791" s="4"/>
      <c r="I791" s="4"/>
      <c r="J791" s="46"/>
      <c r="K791" s="46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</row>
    <row r="792" spans="1:31" s="48" customFormat="1">
      <c r="A792" s="49"/>
      <c r="B792" s="97" t="s">
        <v>139</v>
      </c>
      <c r="F792" s="96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55"/>
      <c r="AC792" s="55"/>
      <c r="AD792" s="55"/>
      <c r="AE792" s="55"/>
    </row>
    <row r="793" spans="1:31" hidden="1" outlineLevel="1">
      <c r="F793" s="167" t="str">
        <f>F800</f>
        <v>RB_GUP</v>
      </c>
      <c r="G793" s="48" t="str">
        <f>$G$8</f>
        <v>PRODUCTION</v>
      </c>
      <c r="H793" s="4">
        <f t="shared" ref="H793:H816" ca="1" si="1142">SUBTOTAL(9,I793:AE793)</f>
        <v>-194422117.08438617</v>
      </c>
      <c r="I793" s="5">
        <f t="shared" ref="I793:N793" ca="1" si="1143">VLOOKUP(CONCATENATE($F793," ",$G793),AllocFactorMatrix,(I$4+1),FALSE)*$E800</f>
        <v>-99985642.720541</v>
      </c>
      <c r="J793" s="47">
        <f t="shared" ca="1" si="1143"/>
        <v>-22368.502268052511</v>
      </c>
      <c r="K793" s="47">
        <f t="shared" ca="1" si="1143"/>
        <v>-39165.652526768681</v>
      </c>
      <c r="L793" s="5">
        <f t="shared" ca="1" si="1143"/>
        <v>-23303401.14263621</v>
      </c>
      <c r="M793" s="5">
        <f t="shared" ca="1" si="1143"/>
        <v>-324266.53031374753</v>
      </c>
      <c r="N793" s="5">
        <f t="shared" ca="1" si="1143"/>
        <v>-45161.801826824441</v>
      </c>
      <c r="O793" s="5">
        <f t="shared" ref="O793:O816" ca="1" si="1144">SUBTOTAL(9,L793:N793)</f>
        <v>-23672829.474776782</v>
      </c>
      <c r="P793" s="5">
        <f ca="1">VLOOKUP(CONCATENATE($F793," ",$G793),AllocFactorMatrix,(P$4+1),FALSE)*$E800</f>
        <v>-13860693.085028609</v>
      </c>
      <c r="Q793" s="5">
        <f ca="1">VLOOKUP(CONCATENATE($F793," ",$G793),AllocFactorMatrix,(Q$4+1),FALSE)*$E800</f>
        <v>-2487425.8245187434</v>
      </c>
      <c r="R793" s="5">
        <f ca="1">VLOOKUP(CONCATENATE($F793," ",$G793),AllocFactorMatrix,(R$4+1),FALSE)*$E800</f>
        <v>-504424.57349190535</v>
      </c>
      <c r="S793" s="5">
        <f ca="1">VLOOKUP(CONCATENATE($F793," ",$G793),AllocFactorMatrix,(S$4+1),FALSE)*$E800</f>
        <v>-19155.295066480801</v>
      </c>
      <c r="T793" s="5">
        <f ca="1">SUBTOTAL(9,P793:S793)</f>
        <v>-16871698.77810574</v>
      </c>
      <c r="U793" s="5">
        <f ca="1">VLOOKUP(CONCATENATE($F793," ",$G793),AllocFactorMatrix,(U$4+1),FALSE)*$E800</f>
        <v>-657382.73551111645</v>
      </c>
      <c r="V793" s="5">
        <f ca="1">VLOOKUP(CONCATENATE($F793," ",$G793),AllocFactorMatrix,(V$4+1),FALSE)*$E800</f>
        <v>-8875046.5348040797</v>
      </c>
      <c r="W793" s="5">
        <f ca="1">VLOOKUP(CONCATENATE($F793," ",$G793),AllocFactorMatrix,(W$4+1),FALSE)*$E800</f>
        <v>-33943490.287153296</v>
      </c>
      <c r="X793" s="5">
        <f ca="1">VLOOKUP(CONCATENATE($F793," ",$G793),AllocFactorMatrix,(X$4+1),FALSE)*$E800</f>
        <v>-6149178.0808739476</v>
      </c>
      <c r="Y793" s="5">
        <f ca="1">SUBTOTAL(9,U793:X793)</f>
        <v>-49625097.63834244</v>
      </c>
      <c r="Z793" s="5">
        <f ca="1">VLOOKUP(CONCATENATE($F793," ",$G793),AllocFactorMatrix,(Z$4+1),FALSE)*$E800</f>
        <v>-3809877.18069808</v>
      </c>
      <c r="AA793" s="5">
        <f ca="1">VLOOKUP(CONCATENATE($F793," ",$G793),AllocFactorMatrix,(AA$4+1),FALSE)*$E800</f>
        <v>-76093.019226813514</v>
      </c>
      <c r="AB793" s="5">
        <f t="shared" ref="AB793:AB816" ca="1" si="1145">SUBTOTAL(9,Z793:AA793)</f>
        <v>-3885970.1999248937</v>
      </c>
      <c r="AC793" s="5">
        <f ca="1">VLOOKUP(CONCATENATE($F793," ",$G793),AllocFactorMatrix,(AC$4+1),FALSE)*$E800</f>
        <v>-50258.44364620524</v>
      </c>
      <c r="AD793" s="5">
        <f ca="1">VLOOKUP(CONCATENATE($F793," ",$G793),AllocFactorMatrix,(AD$4+1),FALSE)*$E800</f>
        <v>-223276.62195938214</v>
      </c>
      <c r="AE793" s="5">
        <f ca="1">VLOOKUP(CONCATENATE($F793," ",$G793),AllocFactorMatrix,(AE$4+1),FALSE)*$E800</f>
        <v>-45809.052294945905</v>
      </c>
    </row>
    <row r="794" spans="1:31" hidden="1" outlineLevel="1">
      <c r="F794" s="167" t="str">
        <f>F800</f>
        <v>RB_GUP</v>
      </c>
      <c r="G794" s="48" t="str">
        <f>$G$9</f>
        <v>BULKTRAN</v>
      </c>
      <c r="H794" s="4">
        <f t="shared" ca="1" si="1142"/>
        <v>-105581799.45783335</v>
      </c>
      <c r="I794" s="5">
        <f t="shared" ref="I794:N794" ca="1" si="1146">VLOOKUP(CONCATENATE($F794," ",$G794),AllocFactorMatrix,(I$4+1),FALSE)*$E800</f>
        <v>-54297650.065196849</v>
      </c>
      <c r="J794" s="47">
        <f t="shared" ca="1" si="1146"/>
        <v>-12147.315110309923</v>
      </c>
      <c r="K794" s="47">
        <f t="shared" ca="1" si="1146"/>
        <v>-21269.082616365391</v>
      </c>
      <c r="L794" s="5">
        <f t="shared" ca="1" si="1146"/>
        <v>-12655016.121747872</v>
      </c>
      <c r="M794" s="5">
        <f t="shared" ca="1" si="1146"/>
        <v>-176094.38827174986</v>
      </c>
      <c r="N794" s="5">
        <f t="shared" ca="1" si="1146"/>
        <v>-24525.318287551567</v>
      </c>
      <c r="O794" s="5">
        <f t="shared" ca="1" si="1144"/>
        <v>-12855635.828307172</v>
      </c>
      <c r="P794" s="5">
        <f ca="1">VLOOKUP(CONCATENATE($F794," ",$G794),AllocFactorMatrix,(P$4+1),FALSE)*$E800</f>
        <v>-7527111.3163266461</v>
      </c>
      <c r="Q794" s="5">
        <f ca="1">VLOOKUP(CONCATENATE($F794," ",$G794),AllocFactorMatrix,(Q$4+1),FALSE)*$E800</f>
        <v>-1350807.7090662692</v>
      </c>
      <c r="R794" s="5">
        <f ca="1">VLOOKUP(CONCATENATE($F794," ",$G794),AllocFactorMatrix,(R$4+1),FALSE)*$E800</f>
        <v>-273930.018655797</v>
      </c>
      <c r="S794" s="5">
        <f ca="1">VLOOKUP(CONCATENATE($F794," ",$G794),AllocFactorMatrix,(S$4+1),FALSE)*$E800</f>
        <v>-10402.368581281231</v>
      </c>
      <c r="T794" s="5">
        <f t="shared" ref="T794:T816" ca="1" si="1147">SUBTOTAL(9,P794:S794)</f>
        <v>-9162251.4126299955</v>
      </c>
      <c r="U794" s="5">
        <f ca="1">VLOOKUP(CONCATENATE($F794," ",$G794),AllocFactorMatrix,(U$4+1),FALSE)*$E800</f>
        <v>-356994.63203381927</v>
      </c>
      <c r="V794" s="5">
        <f ca="1">VLOOKUP(CONCATENATE($F794," ",$G794),AllocFactorMatrix,(V$4+1),FALSE)*$E800</f>
        <v>-4819633.6788674714</v>
      </c>
      <c r="W794" s="5">
        <f ca="1">VLOOKUP(CONCATENATE($F794," ",$G794),AllocFactorMatrix,(W$4+1),FALSE)*$E800</f>
        <v>-18433164.076912239</v>
      </c>
      <c r="X794" s="5">
        <f ca="1">VLOOKUP(CONCATENATE($F794," ",$G794),AllocFactorMatrix,(X$4+1),FALSE)*$E800</f>
        <v>-3339338.6344185486</v>
      </c>
      <c r="Y794" s="5">
        <f t="shared" ref="Y794:Y800" ca="1" si="1148">SUBTOTAL(9,U794:X794)</f>
        <v>-26949131.022232078</v>
      </c>
      <c r="Z794" s="5">
        <f ca="1">VLOOKUP(CONCATENATE($F794," ",$G794),AllocFactorMatrix,(Z$4+1),FALSE)*$E800</f>
        <v>-2068970.8274128474</v>
      </c>
      <c r="AA794" s="5">
        <f ca="1">VLOOKUP(CONCATENATE($F794," ",$G794),AllocFactorMatrix,(AA$4+1),FALSE)*$E800</f>
        <v>-41322.654112749005</v>
      </c>
      <c r="AB794" s="5">
        <f t="shared" ca="1" si="1145"/>
        <v>-2110293.4815255962</v>
      </c>
      <c r="AC794" s="5">
        <f ca="1">VLOOKUP(CONCATENATE($F794," ",$G794),AllocFactorMatrix,(AC$4+1),FALSE)*$E800</f>
        <v>-27293.072401908372</v>
      </c>
      <c r="AD794" s="5">
        <f ca="1">VLOOKUP(CONCATENATE($F794," ",$G794),AllocFactorMatrix,(AD$4+1),FALSE)*$E800</f>
        <v>-121251.36726654413</v>
      </c>
      <c r="AE794" s="5">
        <f ca="1">VLOOKUP(CONCATENATE($F794," ",$G794),AllocFactorMatrix,(AE$4+1),FALSE)*$E800</f>
        <v>-24876.810546503406</v>
      </c>
    </row>
    <row r="795" spans="1:31" hidden="1" outlineLevel="1">
      <c r="F795" s="167" t="str">
        <f>F800</f>
        <v>RB_GUP</v>
      </c>
      <c r="G795" s="48" t="str">
        <f>$G$10</f>
        <v>SUBTRAN</v>
      </c>
      <c r="H795" s="4">
        <f t="shared" ca="1" si="1142"/>
        <v>-29232820.524733674</v>
      </c>
      <c r="I795" s="5">
        <f t="shared" ref="I795:N795" ca="1" si="1149">VLOOKUP(CONCATENATE($F795," ",$G795),AllocFactorMatrix,(I$4+1),FALSE)*$E800</f>
        <v>-14934176.102617834</v>
      </c>
      <c r="J795" s="47">
        <f t="shared" ca="1" si="1149"/>
        <v>-2431.8040812124441</v>
      </c>
      <c r="K795" s="47">
        <f t="shared" ca="1" si="1149"/>
        <v>-4526.0049383506421</v>
      </c>
      <c r="L795" s="5">
        <f t="shared" ca="1" si="1149"/>
        <v>-3499844.5306880865</v>
      </c>
      <c r="M795" s="5">
        <f t="shared" ca="1" si="1149"/>
        <v>-48913.10555305663</v>
      </c>
      <c r="N795" s="5">
        <f t="shared" ca="1" si="1149"/>
        <v>-8853.0448425074555</v>
      </c>
      <c r="O795" s="5">
        <f t="shared" ca="1" si="1144"/>
        <v>-3557610.6810836503</v>
      </c>
      <c r="P795" s="5">
        <f ca="1">VLOOKUP(CONCATENATE($F795," ",$G795),AllocFactorMatrix,(P$4+1),FALSE)*$E800</f>
        <v>-2020577.4474372861</v>
      </c>
      <c r="Q795" s="5">
        <f ca="1">VLOOKUP(CONCATENATE($F795," ",$G795),AllocFactorMatrix,(Q$4+1),FALSE)*$E800</f>
        <v>-363622.62461153208</v>
      </c>
      <c r="R795" s="5">
        <f ca="1">VLOOKUP(CONCATENATE($F795," ",$G795),AllocFactorMatrix,(R$4+1),FALSE)*$E800</f>
        <v>-95448.135429734932</v>
      </c>
      <c r="S795" s="5">
        <f ca="1">VLOOKUP(CONCATENATE($F795," ",$G795),AllocFactorMatrix,(S$4+1),FALSE)*$E800</f>
        <v>0</v>
      </c>
      <c r="T795" s="5">
        <f t="shared" ca="1" si="1147"/>
        <v>-2479648.2074785531</v>
      </c>
      <c r="U795" s="5">
        <f ca="1">VLOOKUP(CONCATENATE($F795," ",$G795),AllocFactorMatrix,(U$4+1),FALSE)*$E800</f>
        <v>-91210.181024570193</v>
      </c>
      <c r="V795" s="5">
        <f ca="1">VLOOKUP(CONCATENATE($F795," ",$G795),AllocFactorMatrix,(V$4+1),FALSE)*$E800</f>
        <v>-1279767.2844248528</v>
      </c>
      <c r="W795" s="5">
        <f ca="1">VLOOKUP(CONCATENATE($F795," ",$G795),AllocFactorMatrix,(W$4+1),FALSE)*$E800</f>
        <v>-6310239.908183069</v>
      </c>
      <c r="X795" s="5">
        <f ca="1">VLOOKUP(CONCATENATE($F795," ",$G795),AllocFactorMatrix,(X$4+1),FALSE)*$E800</f>
        <v>0</v>
      </c>
      <c r="Y795" s="5">
        <f t="shared" ca="1" si="1148"/>
        <v>-7681217.3736324925</v>
      </c>
      <c r="Z795" s="5">
        <f ca="1">VLOOKUP(CONCATENATE($F795," ",$G795),AllocFactorMatrix,(Z$4+1),FALSE)*$E800</f>
        <v>-554697.18460405176</v>
      </c>
      <c r="AA795" s="5">
        <f ca="1">VLOOKUP(CONCATENATE($F795," ",$G795),AllocFactorMatrix,(AA$4+1),FALSE)*$E800</f>
        <v>-11137.496882119292</v>
      </c>
      <c r="AB795" s="5">
        <f t="shared" ca="1" si="1145"/>
        <v>-565834.68148617109</v>
      </c>
      <c r="AC795" s="5">
        <f ca="1">VLOOKUP(CONCATENATE($F795," ",$G795),AllocFactorMatrix,(AC$4+1),FALSE)*$E800</f>
        <v>-7375.6694154065663</v>
      </c>
      <c r="AD795" s="5">
        <f ca="1">VLOOKUP(CONCATENATE($F795," ",$G795),AllocFactorMatrix,(AD$4+1),FALSE)*$E800</f>
        <v>0</v>
      </c>
      <c r="AE795" s="5">
        <f ca="1">VLOOKUP(CONCATENATE($F795," ",$G795),AllocFactorMatrix,(AE$4+1),FALSE)*$E800</f>
        <v>0</v>
      </c>
    </row>
    <row r="796" spans="1:31" hidden="1" outlineLevel="1">
      <c r="F796" s="167" t="str">
        <f>F800</f>
        <v>RB_GUP</v>
      </c>
      <c r="G796" s="48" t="str">
        <f>$G$11</f>
        <v>DISTPRI</v>
      </c>
      <c r="H796" s="4">
        <f t="shared" ca="1" si="1142"/>
        <v>-116955900.93789627</v>
      </c>
      <c r="I796" s="5">
        <f t="shared" ref="I796:N796" ca="1" si="1150">VLOOKUP(CONCATENATE($F796," ",$G796),AllocFactorMatrix,(I$4+1),FALSE)*$E800</f>
        <v>-76570977.513796523</v>
      </c>
      <c r="J796" s="47">
        <f t="shared" ca="1" si="1150"/>
        <v>-12573.06554667517</v>
      </c>
      <c r="K796" s="47">
        <f t="shared" ca="1" si="1150"/>
        <v>-23263.772640557676</v>
      </c>
      <c r="L796" s="5">
        <f t="shared" ca="1" si="1150"/>
        <v>-17915576.28634233</v>
      </c>
      <c r="M796" s="5">
        <f t="shared" ca="1" si="1150"/>
        <v>-250351.07628764238</v>
      </c>
      <c r="N796" s="5">
        <f t="shared" ca="1" si="1150"/>
        <v>0</v>
      </c>
      <c r="O796" s="5">
        <f t="shared" ca="1" si="1144"/>
        <v>-18165927.362629972</v>
      </c>
      <c r="P796" s="5">
        <f ca="1">VLOOKUP(CONCATENATE($F796," ",$G796),AllocFactorMatrix,(P$4+1),FALSE)*$E800</f>
        <v>-10389613.876768481</v>
      </c>
      <c r="Q796" s="5">
        <f ca="1">VLOOKUP(CONCATENATE($F796," ",$G796),AllocFactorMatrix,(Q$4+1),FALSE)*$E800</f>
        <v>-1869552.5042478824</v>
      </c>
      <c r="R796" s="5">
        <f ca="1">VLOOKUP(CONCATENATE($F796," ",$G796),AllocFactorMatrix,(R$4+1),FALSE)*$E800</f>
        <v>0</v>
      </c>
      <c r="S796" s="5">
        <f ca="1">VLOOKUP(CONCATENATE($F796," ",$G796),AllocFactorMatrix,(S$4+1),FALSE)*$E800</f>
        <v>0</v>
      </c>
      <c r="T796" s="5">
        <f t="shared" ca="1" si="1147"/>
        <v>-12259166.381016362</v>
      </c>
      <c r="U796" s="5">
        <f ca="1">VLOOKUP(CONCATENATE($F796," ",$G796),AllocFactorMatrix,(U$4+1),FALSE)*$E800</f>
        <v>-470477.97211363254</v>
      </c>
      <c r="V796" s="5">
        <f ca="1">VLOOKUP(CONCATENATE($F796," ",$G796),AllocFactorMatrix,(V$4+1),FALSE)*$E800</f>
        <v>-6505704.8552115727</v>
      </c>
      <c r="W796" s="5">
        <f ca="1">VLOOKUP(CONCATENATE($F796," ",$G796),AllocFactorMatrix,(W$4+1),FALSE)*$E800</f>
        <v>0</v>
      </c>
      <c r="X796" s="5">
        <f ca="1">VLOOKUP(CONCATENATE($F796," ",$G796),AllocFactorMatrix,(X$4+1),FALSE)*$E800</f>
        <v>0</v>
      </c>
      <c r="Y796" s="5">
        <f t="shared" ca="1" si="1148"/>
        <v>-6976182.8273252053</v>
      </c>
      <c r="Z796" s="5">
        <f ca="1">VLOOKUP(CONCATENATE($F796," ",$G796),AllocFactorMatrix,(Z$4+1),FALSE)*$E800</f>
        <v>-2852950.5570516577</v>
      </c>
      <c r="AA796" s="5">
        <f ca="1">VLOOKUP(CONCATENATE($F796," ",$G796),AllocFactorMatrix,(AA$4+1),FALSE)*$E800</f>
        <v>-57263.216810584781</v>
      </c>
      <c r="AB796" s="5">
        <f t="shared" ca="1" si="1145"/>
        <v>-2910213.7738622427</v>
      </c>
      <c r="AC796" s="5">
        <f ca="1">VLOOKUP(CONCATENATE($F796," ",$G796),AllocFactorMatrix,(AC$4+1),FALSE)*$E800</f>
        <v>-37596.241078712417</v>
      </c>
      <c r="AD796" s="5">
        <f ca="1">VLOOKUP(CONCATENATE($F796," ",$G796),AllocFactorMatrix,(AD$4+1),FALSE)*$E800</f>
        <v>0</v>
      </c>
      <c r="AE796" s="5">
        <f ca="1">VLOOKUP(CONCATENATE($F796," ",$G796),AllocFactorMatrix,(AE$4+1),FALSE)*$E800</f>
        <v>0</v>
      </c>
    </row>
    <row r="797" spans="1:31" hidden="1" outlineLevel="1">
      <c r="F797" s="167" t="str">
        <f>F800</f>
        <v>RB_GUP</v>
      </c>
      <c r="G797" s="48" t="str">
        <f>$G$12</f>
        <v>DISTSEC</v>
      </c>
      <c r="H797" s="4">
        <f t="shared" ca="1" si="1142"/>
        <v>-56067083.460233122</v>
      </c>
      <c r="I797" s="5">
        <f t="shared" ref="I797:N797" ca="1" si="1151">VLOOKUP(CONCATENATE($F797," ",$G797),AllocFactorMatrix,(I$4+1),FALSE)*$E800</f>
        <v>-41597355.913080253</v>
      </c>
      <c r="J797" s="47">
        <f t="shared" ca="1" si="1151"/>
        <v>-10311.770127228989</v>
      </c>
      <c r="K797" s="47">
        <f t="shared" ca="1" si="1151"/>
        <v>-13356.584141174553</v>
      </c>
      <c r="L797" s="5">
        <f t="shared" ca="1" si="1151"/>
        <v>-8384646.4415225582</v>
      </c>
      <c r="M797" s="5">
        <f t="shared" ca="1" si="1151"/>
        <v>0</v>
      </c>
      <c r="N797" s="5">
        <f t="shared" ca="1" si="1151"/>
        <v>0</v>
      </c>
      <c r="O797" s="5">
        <f t="shared" ca="1" si="1144"/>
        <v>-8384646.4415225582</v>
      </c>
      <c r="P797" s="5">
        <f ca="1">VLOOKUP(CONCATENATE($F797," ",$G797),AllocFactorMatrix,(P$4+1),FALSE)*$E800</f>
        <v>-4185563.7336503221</v>
      </c>
      <c r="Q797" s="5">
        <f ca="1">VLOOKUP(CONCATENATE($F797," ",$G797),AllocFactorMatrix,(Q$4+1),FALSE)*$E800</f>
        <v>0</v>
      </c>
      <c r="R797" s="5">
        <f ca="1">VLOOKUP(CONCATENATE($F797," ",$G797),AllocFactorMatrix,(R$4+1),FALSE)*$E800</f>
        <v>0</v>
      </c>
      <c r="S797" s="5">
        <f ca="1">VLOOKUP(CONCATENATE($F797," ",$G797),AllocFactorMatrix,(S$4+1),FALSE)*$E800</f>
        <v>0</v>
      </c>
      <c r="T797" s="5">
        <f t="shared" ca="1" si="1147"/>
        <v>-4185563.7336503221</v>
      </c>
      <c r="U797" s="5">
        <f ca="1">VLOOKUP(CONCATENATE($F797," ",$G797),AllocFactorMatrix,(U$4+1),FALSE)*$E800</f>
        <v>-156747.02543791779</v>
      </c>
      <c r="V797" s="5">
        <f ca="1">VLOOKUP(CONCATENATE($F797," ",$G797),AllocFactorMatrix,(V$4+1),FALSE)*$E800</f>
        <v>0</v>
      </c>
      <c r="W797" s="5">
        <f ca="1">VLOOKUP(CONCATENATE($F797," ",$G797),AllocFactorMatrix,(W$4+1),FALSE)*$E800</f>
        <v>0</v>
      </c>
      <c r="X797" s="5">
        <f ca="1">VLOOKUP(CONCATENATE($F797," ",$G797),AllocFactorMatrix,(X$4+1),FALSE)*$E800</f>
        <v>0</v>
      </c>
      <c r="Y797" s="5">
        <f t="shared" ca="1" si="1148"/>
        <v>-156747.02543791779</v>
      </c>
      <c r="Z797" s="5">
        <f ca="1">VLOOKUP(CONCATENATE($F797," ",$G797),AllocFactorMatrix,(Z$4+1),FALSE)*$E800</f>
        <v>-1184595.0415055696</v>
      </c>
      <c r="AA797" s="5">
        <f ca="1">VLOOKUP(CONCATENATE($F797," ",$G797),AllocFactorMatrix,(AA$4+1),FALSE)*$E800</f>
        <v>0</v>
      </c>
      <c r="AB797" s="5">
        <f t="shared" ca="1" si="1145"/>
        <v>-1184595.0415055696</v>
      </c>
      <c r="AC797" s="5">
        <f ca="1">VLOOKUP(CONCATENATE($F797," ",$G797),AllocFactorMatrix,(AC$4+1),FALSE)*$E800</f>
        <v>-14006.144464149609</v>
      </c>
      <c r="AD797" s="5">
        <f ca="1">VLOOKUP(CONCATENATE($F797," ",$G797),AllocFactorMatrix,(AD$4+1),FALSE)*$E800</f>
        <v>-431105.06685450638</v>
      </c>
      <c r="AE797" s="5">
        <f ca="1">VLOOKUP(CONCATENATE($F797," ",$G797),AllocFactorMatrix,(AE$4+1),FALSE)*$E800</f>
        <v>-89395.739449441855</v>
      </c>
    </row>
    <row r="798" spans="1:31" hidden="1" outlineLevel="1">
      <c r="F798" s="167" t="str">
        <f>F800</f>
        <v>RB_GUP</v>
      </c>
      <c r="G798" s="48" t="str">
        <f>$G$13</f>
        <v>ENERGY</v>
      </c>
      <c r="H798" s="4">
        <f t="shared" ca="1" si="1142"/>
        <v>-3629817.631870192</v>
      </c>
      <c r="I798" s="5">
        <f t="shared" ref="I798:N798" ca="1" si="1152">VLOOKUP(CONCATENATE($F798," ",$G798),AllocFactorMatrix,(I$4+1),FALSE)*$E800</f>
        <v>-1420070.3312019457</v>
      </c>
      <c r="J798" s="47">
        <f t="shared" ca="1" si="1152"/>
        <v>-227.25010495178469</v>
      </c>
      <c r="K798" s="47">
        <f t="shared" ca="1" si="1152"/>
        <v>-655.25308164089518</v>
      </c>
      <c r="L798" s="5">
        <f t="shared" ca="1" si="1152"/>
        <v>-409482.65405101754</v>
      </c>
      <c r="M798" s="5">
        <f t="shared" ca="1" si="1152"/>
        <v>-5711.0645400688454</v>
      </c>
      <c r="N798" s="5">
        <f t="shared" ca="1" si="1152"/>
        <v>-798.40198250962533</v>
      </c>
      <c r="O798" s="5">
        <f t="shared" ca="1" si="1144"/>
        <v>-415992.12057359604</v>
      </c>
      <c r="P798" s="5">
        <f ca="1">VLOOKUP(CONCATENATE($F798," ",$G798),AllocFactorMatrix,(P$4+1),FALSE)*$E800</f>
        <v>-265470.71131282207</v>
      </c>
      <c r="Q798" s="5">
        <f ca="1">VLOOKUP(CONCATENATE($F798," ",$G798),AllocFactorMatrix,(Q$4+1),FALSE)*$E800</f>
        <v>-47412.64216798955</v>
      </c>
      <c r="R798" s="5">
        <f ca="1">VLOOKUP(CONCATENATE($F798," ",$G798),AllocFactorMatrix,(R$4+1),FALSE)*$E800</f>
        <v>-9654.9502694194016</v>
      </c>
      <c r="S798" s="5">
        <f ca="1">VLOOKUP(CONCATENATE($F798," ",$G798),AllocFactorMatrix,(S$4+1),FALSE)*$E800</f>
        <v>-364.67073920189358</v>
      </c>
      <c r="T798" s="5">
        <f t="shared" ca="1" si="1147"/>
        <v>-322902.97448943293</v>
      </c>
      <c r="U798" s="5">
        <f ca="1">VLOOKUP(CONCATENATE($F798," ",$G798),AllocFactorMatrix,(U$4+1),FALSE)*$E800</f>
        <v>-13922.930010065616</v>
      </c>
      <c r="V798" s="5">
        <f ca="1">VLOOKUP(CONCATENATE($F798," ",$G798),AllocFactorMatrix,(V$4+1),FALSE)*$E800</f>
        <v>-220124.17069178098</v>
      </c>
      <c r="W798" s="5">
        <f ca="1">VLOOKUP(CONCATENATE($F798," ",$G798),AllocFactorMatrix,(W$4+1),FALSE)*$E800</f>
        <v>-946718.23176187975</v>
      </c>
      <c r="X798" s="5">
        <f ca="1">VLOOKUP(CONCATENATE($F798," ",$G798),AllocFactorMatrix,(X$4+1),FALSE)*$E800</f>
        <v>-178087.58762117138</v>
      </c>
      <c r="Y798" s="5">
        <f t="shared" ca="1" si="1148"/>
        <v>-1358852.9200848979</v>
      </c>
      <c r="Z798" s="5">
        <f ca="1">VLOOKUP(CONCATENATE($F798," ",$G798),AllocFactorMatrix,(Z$4+1),FALSE)*$E800</f>
        <v>-73028.251433703495</v>
      </c>
      <c r="AA798" s="5">
        <f ca="1">VLOOKUP(CONCATENATE($F798," ",$G798),AllocFactorMatrix,(AA$4+1),FALSE)*$E800</f>
        <v>-1465.2972975734745</v>
      </c>
      <c r="AB798" s="5">
        <f t="shared" ca="1" si="1145"/>
        <v>-74493.548731276969</v>
      </c>
      <c r="AC798" s="5">
        <f ca="1">VLOOKUP(CONCATENATE($F798," ",$G798),AllocFactorMatrix,(AC$4+1),FALSE)*$E800</f>
        <v>-1307.0514728682726</v>
      </c>
      <c r="AD798" s="5">
        <f ca="1">VLOOKUP(CONCATENATE($F798," ",$G798),AllocFactorMatrix,(AD$4+1),FALSE)*$E800</f>
        <v>-29277.505352171043</v>
      </c>
      <c r="AE798" s="5">
        <f ca="1">VLOOKUP(CONCATENATE($F798," ",$G798),AllocFactorMatrix,(AE$4+1),FALSE)*$E800</f>
        <v>-6038.6767774109967</v>
      </c>
    </row>
    <row r="799" spans="1:31" hidden="1" outlineLevel="1">
      <c r="F799" s="167" t="str">
        <f>F800</f>
        <v>RB_GUP</v>
      </c>
      <c r="G799" s="48" t="str">
        <f>$G$14</f>
        <v>CUSTOMER</v>
      </c>
      <c r="H799" s="4">
        <f t="shared" ca="1" si="1142"/>
        <v>-26424054.90304732</v>
      </c>
      <c r="I799" s="5">
        <f t="shared" ref="I799:N799" ca="1" si="1153">VLOOKUP(CONCATENATE($F799," ",$G799),AllocFactorMatrix,(I$4+1),FALSE)*$E800</f>
        <v>-13085356.887410626</v>
      </c>
      <c r="J799" s="47">
        <f t="shared" ca="1" si="1153"/>
        <v>-2640.529175777735</v>
      </c>
      <c r="K799" s="47">
        <f t="shared" ca="1" si="1153"/>
        <v>-1399.4656618417496</v>
      </c>
      <c r="L799" s="5">
        <f t="shared" ca="1" si="1153"/>
        <v>-4170364.3864573813</v>
      </c>
      <c r="M799" s="5">
        <f t="shared" ca="1" si="1153"/>
        <v>-266261.3636549025</v>
      </c>
      <c r="N799" s="5">
        <f t="shared" ca="1" si="1153"/>
        <v>-44781.61832637473</v>
      </c>
      <c r="O799" s="5">
        <f t="shared" ca="1" si="1144"/>
        <v>-4481407.3684386583</v>
      </c>
      <c r="P799" s="5">
        <f ca="1">VLOOKUP(CONCATENATE($F799," ",$G799),AllocFactorMatrix,(P$4+1),FALSE)*$E800</f>
        <v>-324783.23501705338</v>
      </c>
      <c r="Q799" s="5">
        <f ca="1">VLOOKUP(CONCATENATE($F799," ",$G799),AllocFactorMatrix,(Q$4+1),FALSE)*$E800</f>
        <v>-94004.66484479302</v>
      </c>
      <c r="R799" s="5">
        <f ca="1">VLOOKUP(CONCATENATE($F799," ",$G799),AllocFactorMatrix,(R$4+1),FALSE)*$E800</f>
        <v>-110115.91158105315</v>
      </c>
      <c r="S799" s="5">
        <f ca="1">VLOOKUP(CONCATENATE($F799," ",$G799),AllocFactorMatrix,(S$4+1),FALSE)*$E800</f>
        <v>-13758.714118005957</v>
      </c>
      <c r="T799" s="5">
        <f t="shared" ca="1" si="1147"/>
        <v>-542662.52556090546</v>
      </c>
      <c r="U799" s="5">
        <f ca="1">VLOOKUP(CONCATENATE($F799," ",$G799),AllocFactorMatrix,(U$4+1),FALSE)*$E800</f>
        <v>-2153.3262428539151</v>
      </c>
      <c r="V799" s="5">
        <f ca="1">VLOOKUP(CONCATENATE($F799," ",$G799),AllocFactorMatrix,(V$4+1),FALSE)*$E800</f>
        <v>-66721.857522449529</v>
      </c>
      <c r="W799" s="5">
        <f ca="1">VLOOKUP(CONCATENATE($F799," ",$G799),AllocFactorMatrix,(W$4+1),FALSE)*$E800</f>
        <v>-185095.03225414772</v>
      </c>
      <c r="X799" s="5">
        <f ca="1">VLOOKUP(CONCATENATE($F799," ",$G799),AllocFactorMatrix,(X$4+1),FALSE)*$E800</f>
        <v>-55036.776257910235</v>
      </c>
      <c r="Y799" s="5">
        <f t="shared" ca="1" si="1148"/>
        <v>-309006.99227736139</v>
      </c>
      <c r="Z799" s="5">
        <f ca="1">VLOOKUP(CONCATENATE($F799," ",$G799),AllocFactorMatrix,(Z$4+1),FALSE)*$E800</f>
        <v>-65720.153326455111</v>
      </c>
      <c r="AA799" s="5">
        <f ca="1">VLOOKUP(CONCATENATE($F799," ",$G799),AllocFactorMatrix,(AA$4+1),FALSE)*$E800</f>
        <v>-1230.6032067373571</v>
      </c>
      <c r="AB799" s="5">
        <f t="shared" ca="1" si="1145"/>
        <v>-66950.756533192471</v>
      </c>
      <c r="AC799" s="5">
        <f ca="1">VLOOKUP(CONCATENATE($F799," ",$G799),AllocFactorMatrix,(AC$4+1),FALSE)*$E800</f>
        <v>-6357.6685942162567</v>
      </c>
      <c r="AD799" s="5">
        <f ca="1">VLOOKUP(CONCATENATE($F799," ",$G799),AllocFactorMatrix,(AD$4+1),FALSE)*$E800</f>
        <v>-6986709.4911550488</v>
      </c>
      <c r="AE799" s="5">
        <f ca="1">VLOOKUP(CONCATENATE($F799," ",$G799),AllocFactorMatrix,(AE$4+1),FALSE)*$E800</f>
        <v>-941563.21823969099</v>
      </c>
    </row>
    <row r="800" spans="1:31" collapsed="1">
      <c r="D800" s="48" t="s">
        <v>190</v>
      </c>
      <c r="E800" s="54">
        <v>-532313594</v>
      </c>
      <c r="F800" s="88" t="s">
        <v>71</v>
      </c>
      <c r="G800" s="48" t="str">
        <f>$G$15</f>
        <v>TOTAL</v>
      </c>
      <c r="H800" s="4">
        <f t="shared" ca="1" si="1142"/>
        <v>-532313594.00000006</v>
      </c>
      <c r="I800" s="5">
        <f t="shared" ref="I800:N800" ca="1" si="1154">VLOOKUP(CONCATENATE($F800," ",$G800),AllocFactorMatrix,(I$4+1),FALSE)*$E800</f>
        <v>-301891229.53384501</v>
      </c>
      <c r="J800" s="47">
        <f t="shared" ca="1" si="1154"/>
        <v>-62700.23641420855</v>
      </c>
      <c r="K800" s="47">
        <f t="shared" ca="1" si="1154"/>
        <v>-103635.81560669959</v>
      </c>
      <c r="L800" s="5">
        <f t="shared" ca="1" si="1154"/>
        <v>-70338331.563445464</v>
      </c>
      <c r="M800" s="5">
        <f t="shared" ca="1" si="1154"/>
        <v>-1071597.5286211679</v>
      </c>
      <c r="N800" s="5">
        <f t="shared" ca="1" si="1154"/>
        <v>-124120.18526576782</v>
      </c>
      <c r="O800" s="5">
        <f t="shared" ca="1" si="1144"/>
        <v>-71534049.277332395</v>
      </c>
      <c r="P800" s="5">
        <f ca="1">VLOOKUP(CONCATENATE($F800," ",$G800),AllocFactorMatrix,(P$4+1),FALSE)*$E800</f>
        <v>-38573813.405541219</v>
      </c>
      <c r="Q800" s="5">
        <f ca="1">VLOOKUP(CONCATENATE($F800," ",$G800),AllocFactorMatrix,(Q$4+1),FALSE)*$E800</f>
        <v>-6212825.96945721</v>
      </c>
      <c r="R800" s="5">
        <f ca="1">VLOOKUP(CONCATENATE($F800," ",$G800),AllocFactorMatrix,(R$4+1),FALSE)*$E800</f>
        <v>-993573.5894279097</v>
      </c>
      <c r="S800" s="5">
        <f ca="1">VLOOKUP(CONCATENATE($F800," ",$G800),AllocFactorMatrix,(S$4+1),FALSE)*$E800</f>
        <v>-43681.048504969884</v>
      </c>
      <c r="T800" s="5">
        <f t="shared" ca="1" si="1147"/>
        <v>-45823894.01293131</v>
      </c>
      <c r="U800" s="5">
        <f ca="1">VLOOKUP(CONCATENATE($F800," ",$G800),AllocFactorMatrix,(U$4+1),FALSE)*$E800</f>
        <v>-1748888.8023739757</v>
      </c>
      <c r="V800" s="5">
        <f ca="1">VLOOKUP(CONCATENATE($F800," ",$G800),AllocFactorMatrix,(V$4+1),FALSE)*$E800</f>
        <v>-21766998.381522208</v>
      </c>
      <c r="W800" s="5">
        <f ca="1">VLOOKUP(CONCATENATE($F800," ",$G800),AllocFactorMatrix,(W$4+1),FALSE)*$E800</f>
        <v>-59818707.536264636</v>
      </c>
      <c r="X800" s="5">
        <f ca="1">VLOOKUP(CONCATENATE($F800," ",$G800),AllocFactorMatrix,(X$4+1),FALSE)*$E800</f>
        <v>-9721641.0791715793</v>
      </c>
      <c r="Y800" s="5">
        <f t="shared" ca="1" si="1148"/>
        <v>-93056235.799332395</v>
      </c>
      <c r="Z800" s="5">
        <f ca="1">VLOOKUP(CONCATENATE($F800," ",$G800),AllocFactorMatrix,(Z$4+1),FALSE)*$E800</f>
        <v>-10609839.196032364</v>
      </c>
      <c r="AA800" s="5">
        <f ca="1">VLOOKUP(CONCATENATE($F800," ",$G800),AllocFactorMatrix,(AA$4+1),FALSE)*$E800</f>
        <v>-188512.28753657738</v>
      </c>
      <c r="AB800" s="5">
        <f t="shared" ca="1" si="1145"/>
        <v>-10798351.483568942</v>
      </c>
      <c r="AC800" s="5">
        <f ca="1">VLOOKUP(CONCATENATE($F800," ",$G800),AllocFactorMatrix,(AC$4+1),FALSE)*$E800</f>
        <v>-144194.29107346674</v>
      </c>
      <c r="AD800" s="5">
        <f ca="1">VLOOKUP(CONCATENATE($F800," ",$G800),AllocFactorMatrix,(AD$4+1),FALSE)*$E800</f>
        <v>-7791620.0525876526</v>
      </c>
      <c r="AE800" s="5">
        <f ca="1">VLOOKUP(CONCATENATE($F800," ",$G800),AllocFactorMatrix,(AE$4+1),FALSE)*$E800</f>
        <v>-1107683.497307993</v>
      </c>
    </row>
    <row r="801" spans="4:31" hidden="1" outlineLevel="1">
      <c r="E801" s="48"/>
      <c r="F801" s="167" t="str">
        <f>F808</f>
        <v>TDPLANT</v>
      </c>
      <c r="G801" s="48" t="str">
        <f>$G$8</f>
        <v>PRODUCTION</v>
      </c>
      <c r="H801" s="4">
        <f t="shared" si="1142"/>
        <v>-1238.0353691548967</v>
      </c>
      <c r="I801" s="5">
        <f t="shared" ref="I801:N801" si="1155">VLOOKUP(CONCATENATE($F801," ",$G801),AllocFactorMatrix,(I$4+1),FALSE)*$E808</f>
        <v>-636.6855991079816</v>
      </c>
      <c r="J801" s="47">
        <f t="shared" si="1155"/>
        <v>-0.14243748282429602</v>
      </c>
      <c r="K801" s="47">
        <f t="shared" si="1155"/>
        <v>-0.24939787618465623</v>
      </c>
      <c r="L801" s="5">
        <f t="shared" si="1155"/>
        <v>-148.39070404560061</v>
      </c>
      <c r="M801" s="5">
        <f t="shared" si="1155"/>
        <v>-2.0648547582028058</v>
      </c>
      <c r="N801" s="5">
        <f t="shared" si="1155"/>
        <v>-0.28757997719006995</v>
      </c>
      <c r="O801" s="5">
        <f t="shared" si="1144"/>
        <v>-150.74313878099349</v>
      </c>
      <c r="P801" s="5">
        <f>VLOOKUP(CONCATENATE($F801," ",$G801),AllocFactorMatrix,(P$4+1),FALSE)*$E808</f>
        <v>-88.261708789119126</v>
      </c>
      <c r="Q801" s="5">
        <f>VLOOKUP(CONCATENATE($F801," ",$G801),AllocFactorMatrix,(Q$4+1),FALSE)*$E808</f>
        <v>-15.839356113825586</v>
      </c>
      <c r="R801" s="5">
        <f>VLOOKUP(CONCATENATE($F801," ",$G801),AllocFactorMatrix,(R$4+1),FALSE)*$E808</f>
        <v>-3.212059782184137</v>
      </c>
      <c r="S801" s="5">
        <f>VLOOKUP(CONCATENATE($F801," ",$G801),AllocFactorMatrix,(S$4+1),FALSE)*$E808</f>
        <v>-0.1219765176644404</v>
      </c>
      <c r="T801" s="5">
        <f t="shared" si="1147"/>
        <v>-107.43510120279329</v>
      </c>
      <c r="U801" s="5">
        <f>VLOOKUP(CONCATENATE($F801," ",$G801),AllocFactorMatrix,(U$4+1),FALSE)*$E808</f>
        <v>-4.1860622126715921</v>
      </c>
      <c r="V801" s="5">
        <f>VLOOKUP(CONCATENATE($F801," ",$G801),AllocFactorMatrix,(V$4+1),FALSE)*$E808</f>
        <v>-56.514257111057127</v>
      </c>
      <c r="W801" s="5">
        <f>VLOOKUP(CONCATENATE($F801," ",$G801),AllocFactorMatrix,(W$4+1),FALSE)*$E808</f>
        <v>-216.14434694084673</v>
      </c>
      <c r="X801" s="5">
        <f>VLOOKUP(CONCATENATE($F801," ",$G801),AllocFactorMatrix,(X$4+1),FALSE)*$E808</f>
        <v>-39.156553120186956</v>
      </c>
      <c r="Y801" s="5">
        <f>SUBTOTAL(9,U801:X801)</f>
        <v>-316.00121938476241</v>
      </c>
      <c r="Z801" s="5">
        <f>VLOOKUP(CONCATENATE($F801," ",$G801),AllocFactorMatrix,(Z$4+1),FALSE)*$E808</f>
        <v>-24.260422489860652</v>
      </c>
      <c r="AA801" s="5">
        <f>VLOOKUP(CONCATENATE($F801," ",$G801),AllocFactorMatrix,(AA$4+1),FALSE)*$E808</f>
        <v>-0.48454286251645956</v>
      </c>
      <c r="AB801" s="5">
        <f t="shared" si="1145"/>
        <v>-24.744965352377111</v>
      </c>
      <c r="AC801" s="5">
        <f>VLOOKUP(CONCATENATE($F801," ",$G801),AllocFactorMatrix,(AC$4+1),FALSE)*$E808</f>
        <v>-0.3200342212386969</v>
      </c>
      <c r="AD801" s="5">
        <f>VLOOKUP(CONCATENATE($F801," ",$G801),AllocFactorMatrix,(AD$4+1),FALSE)*$E808</f>
        <v>-1.4217742262891</v>
      </c>
      <c r="AE801" s="5">
        <f>VLOOKUP(CONCATENATE($F801," ",$G801),AllocFactorMatrix,(AE$4+1),FALSE)*$E808</f>
        <v>-0.29170151945209888</v>
      </c>
    </row>
    <row r="802" spans="4:31" hidden="1" outlineLevel="1">
      <c r="E802" s="48"/>
      <c r="F802" s="167" t="str">
        <f>F808</f>
        <v>TDPLANT</v>
      </c>
      <c r="G802" s="48" t="str">
        <f>$G$9</f>
        <v>BULKTRAN</v>
      </c>
      <c r="H802" s="4">
        <f t="shared" si="1142"/>
        <v>-51166.661456849935</v>
      </c>
      <c r="I802" s="5">
        <f t="shared" ref="I802:N802" si="1156">VLOOKUP(CONCATENATE($F802," ",$G802),AllocFactorMatrix,(I$4+1),FALSE)*$E808</f>
        <v>-26313.526507927985</v>
      </c>
      <c r="J802" s="47">
        <f t="shared" si="1156"/>
        <v>-5.8867869561849249</v>
      </c>
      <c r="K802" s="47">
        <f t="shared" si="1156"/>
        <v>-10.307344213847831</v>
      </c>
      <c r="L802" s="5">
        <f t="shared" si="1156"/>
        <v>-6132.8271440481803</v>
      </c>
      <c r="M802" s="5">
        <f t="shared" si="1156"/>
        <v>-85.338211655979038</v>
      </c>
      <c r="N802" s="5">
        <f t="shared" si="1156"/>
        <v>-11.885369110817329</v>
      </c>
      <c r="O802" s="5">
        <f t="shared" si="1144"/>
        <v>-6230.0507248149761</v>
      </c>
      <c r="P802" s="5">
        <f>VLOOKUP(CONCATENATE($F802," ",$G802),AllocFactorMatrix,(P$4+1),FALSE)*$E808</f>
        <v>-3647.760868333407</v>
      </c>
      <c r="Q802" s="5">
        <f>VLOOKUP(CONCATENATE($F802," ",$G802),AllocFactorMatrix,(Q$4+1),FALSE)*$E808</f>
        <v>-654.62343981644449</v>
      </c>
      <c r="R802" s="5">
        <f>VLOOKUP(CONCATENATE($F802," ",$G802),AllocFactorMatrix,(R$4+1),FALSE)*$E808</f>
        <v>-132.75095328364264</v>
      </c>
      <c r="S802" s="5">
        <f>VLOOKUP(CONCATENATE($F802," ",$G802),AllocFactorMatrix,(S$4+1),FALSE)*$E808</f>
        <v>-5.0411574180487246</v>
      </c>
      <c r="T802" s="5">
        <f t="shared" si="1147"/>
        <v>-4440.1764188515435</v>
      </c>
      <c r="U802" s="5">
        <f>VLOOKUP(CONCATENATE($F802," ",$G802),AllocFactorMatrix,(U$4+1),FALSE)*$E808</f>
        <v>-173.0054192387791</v>
      </c>
      <c r="V802" s="5">
        <f>VLOOKUP(CONCATENATE($F802," ",$G802),AllocFactorMatrix,(V$4+1),FALSE)*$E808</f>
        <v>-2335.6730616353229</v>
      </c>
      <c r="W802" s="5">
        <f>VLOOKUP(CONCATENATE($F802," ",$G802),AllocFactorMatrix,(W$4+1),FALSE)*$E808</f>
        <v>-8933.0118519017287</v>
      </c>
      <c r="X802" s="5">
        <f>VLOOKUP(CONCATENATE($F802," ",$G802),AllocFactorMatrix,(X$4+1),FALSE)*$E808</f>
        <v>-1618.2979478893212</v>
      </c>
      <c r="Y802" s="5">
        <f t="shared" ref="Y802:Y808" si="1157">SUBTOTAL(9,U802:X802)</f>
        <v>-13059.988280665151</v>
      </c>
      <c r="Z802" s="5">
        <f>VLOOKUP(CONCATENATE($F802," ",$G802),AllocFactorMatrix,(Z$4+1),FALSE)*$E808</f>
        <v>-1002.656996129438</v>
      </c>
      <c r="AA802" s="5">
        <f>VLOOKUP(CONCATENATE($F802," ",$G802),AllocFactorMatrix,(AA$4+1),FALSE)*$E808</f>
        <v>-20.025631920868626</v>
      </c>
      <c r="AB802" s="5">
        <f t="shared" si="1145"/>
        <v>-1022.6826280503066</v>
      </c>
      <c r="AC802" s="5">
        <f>VLOOKUP(CONCATENATE($F802," ",$G802),AllocFactorMatrix,(AC$4+1),FALSE)*$E808</f>
        <v>-13.226667880987055</v>
      </c>
      <c r="AD802" s="5">
        <f>VLOOKUP(CONCATENATE($F802," ",$G802),AllocFactorMatrix,(AD$4+1),FALSE)*$E808</f>
        <v>-58.760389498619716</v>
      </c>
      <c r="AE802" s="5">
        <f>VLOOKUP(CONCATENATE($F802," ",$G802),AllocFactorMatrix,(AE$4+1),FALSE)*$E808</f>
        <v>-12.055707990348122</v>
      </c>
    </row>
    <row r="803" spans="4:31" hidden="1" outlineLevel="1">
      <c r="E803" s="48"/>
      <c r="F803" s="167" t="str">
        <f>F808</f>
        <v>TDPLANT</v>
      </c>
      <c r="G803" s="48" t="str">
        <f>$G$10</f>
        <v>SUBTRAN</v>
      </c>
      <c r="H803" s="4">
        <f t="shared" si="1142"/>
        <v>-14166.517982118932</v>
      </c>
      <c r="I803" s="5">
        <f t="shared" ref="I803:N803" si="1158">VLOOKUP(CONCATENATE($F803," ",$G803),AllocFactorMatrix,(I$4+1),FALSE)*$E808</f>
        <v>-7237.25150389996</v>
      </c>
      <c r="J803" s="47">
        <f t="shared" si="1158"/>
        <v>-1.1784766446446122</v>
      </c>
      <c r="K803" s="47">
        <f t="shared" si="1158"/>
        <v>-2.1933473813125191</v>
      </c>
      <c r="L803" s="5">
        <f t="shared" si="1158"/>
        <v>-1696.0597571029311</v>
      </c>
      <c r="M803" s="5">
        <f t="shared" si="1158"/>
        <v>-23.703781466874755</v>
      </c>
      <c r="N803" s="5">
        <f t="shared" si="1158"/>
        <v>-4.2902743117713493</v>
      </c>
      <c r="O803" s="5">
        <f t="shared" si="1144"/>
        <v>-1724.0538128815772</v>
      </c>
      <c r="P803" s="5">
        <f>VLOOKUP(CONCATENATE($F803," ",$G803),AllocFactorMatrix,(P$4+1),FALSE)*$E808</f>
        <v>-979.19209400835155</v>
      </c>
      <c r="Q803" s="5">
        <f>VLOOKUP(CONCATENATE($F803," ",$G803),AllocFactorMatrix,(Q$4+1),FALSE)*$E808</f>
        <v>-176.21517040773068</v>
      </c>
      <c r="R803" s="5">
        <f>VLOOKUP(CONCATENATE($F803," ",$G803),AllocFactorMatrix,(R$4+1),FALSE)*$E808</f>
        <v>-46.255123612892703</v>
      </c>
      <c r="S803" s="5">
        <f>VLOOKUP(CONCATENATE($F803," ",$G803),AllocFactorMatrix,(S$4+1),FALSE)*$E808</f>
        <v>0</v>
      </c>
      <c r="T803" s="5">
        <f t="shared" si="1147"/>
        <v>-1201.6623880289749</v>
      </c>
      <c r="U803" s="5">
        <f>VLOOKUP(CONCATENATE($F803," ",$G803),AllocFactorMatrix,(U$4+1),FALSE)*$E808</f>
        <v>-44.201368408622571</v>
      </c>
      <c r="V803" s="5">
        <f>VLOOKUP(CONCATENATE($F803," ",$G803),AllocFactorMatrix,(V$4+1),FALSE)*$E808</f>
        <v>-620.18805993737976</v>
      </c>
      <c r="W803" s="5">
        <f>VLOOKUP(CONCATENATE($F803," ",$G803),AllocFactorMatrix,(W$4+1),FALSE)*$E808</f>
        <v>-3058.0055405575467</v>
      </c>
      <c r="X803" s="5">
        <f>VLOOKUP(CONCATENATE($F803," ",$G803),AllocFactorMatrix,(X$4+1),FALSE)*$E808</f>
        <v>0</v>
      </c>
      <c r="Y803" s="5">
        <f t="shared" si="1157"/>
        <v>-3722.3949689035489</v>
      </c>
      <c r="Z803" s="5">
        <f>VLOOKUP(CONCATENATE($F803," ",$G803),AllocFactorMatrix,(Z$4+1),FALSE)*$E808</f>
        <v>-268.811818335331</v>
      </c>
      <c r="AA803" s="5">
        <f>VLOOKUP(CONCATENATE($F803," ",$G803),AllocFactorMatrix,(AA$4+1),FALSE)*$E808</f>
        <v>-5.3973426793641206</v>
      </c>
      <c r="AB803" s="5">
        <f t="shared" si="1145"/>
        <v>-274.2091610146951</v>
      </c>
      <c r="AC803" s="5">
        <f>VLOOKUP(CONCATENATE($F803," ",$G803),AllocFactorMatrix,(AC$4+1),FALSE)*$E808</f>
        <v>-3.5743233642171344</v>
      </c>
      <c r="AD803" s="5">
        <f>VLOOKUP(CONCATENATE($F803," ",$G803),AllocFactorMatrix,(AD$4+1),FALSE)*$E808</f>
        <v>0</v>
      </c>
      <c r="AE803" s="5">
        <f>VLOOKUP(CONCATENATE($F803," ",$G803),AllocFactorMatrix,(AE$4+1),FALSE)*$E808</f>
        <v>0</v>
      </c>
    </row>
    <row r="804" spans="4:31" hidden="1" outlineLevel="1">
      <c r="E804" s="48"/>
      <c r="F804" s="167" t="str">
        <f>F808</f>
        <v>TDPLANT</v>
      </c>
      <c r="G804" s="48" t="str">
        <f>$G$11</f>
        <v>DISTPRI</v>
      </c>
      <c r="H804" s="4">
        <f t="shared" si="1142"/>
        <v>-55879.954286097774</v>
      </c>
      <c r="I804" s="5">
        <f t="shared" ref="I804:N804" si="1159">VLOOKUP(CONCATENATE($F804," ",$G804),AllocFactorMatrix,(I$4+1),FALSE)*$E808</f>
        <v>-36584.581785102142</v>
      </c>
      <c r="J804" s="47">
        <f t="shared" si="1159"/>
        <v>-6.007241382009374</v>
      </c>
      <c r="K804" s="47">
        <f t="shared" si="1159"/>
        <v>-11.11511724719923</v>
      </c>
      <c r="L804" s="5">
        <f t="shared" si="1159"/>
        <v>-8559.821059576152</v>
      </c>
      <c r="M804" s="5">
        <f t="shared" si="1159"/>
        <v>-119.61437247922471</v>
      </c>
      <c r="N804" s="5">
        <f t="shared" si="1159"/>
        <v>0</v>
      </c>
      <c r="O804" s="5">
        <f t="shared" si="1144"/>
        <v>-8679.4354320553775</v>
      </c>
      <c r="P804" s="5">
        <f>VLOOKUP(CONCATENATE($F804," ",$G804),AllocFactorMatrix,(P$4+1),FALSE)*$E808</f>
        <v>-4964.017581227592</v>
      </c>
      <c r="Q804" s="5">
        <f>VLOOKUP(CONCATENATE($F804," ",$G804),AllocFactorMatrix,(Q$4+1),FALSE)*$E808</f>
        <v>-893.24700707752447</v>
      </c>
      <c r="R804" s="5">
        <f>VLOOKUP(CONCATENATE($F804," ",$G804),AllocFactorMatrix,(R$4+1),FALSE)*$E808</f>
        <v>0</v>
      </c>
      <c r="S804" s="5">
        <f>VLOOKUP(CONCATENATE($F804," ",$G804),AllocFactorMatrix,(S$4+1),FALSE)*$E808</f>
        <v>0</v>
      </c>
      <c r="T804" s="5">
        <f t="shared" si="1147"/>
        <v>-5857.2645883051164</v>
      </c>
      <c r="U804" s="5">
        <f>VLOOKUP(CONCATENATE($F804," ",$G804),AllocFactorMatrix,(U$4+1),FALSE)*$E808</f>
        <v>-224.78803859829139</v>
      </c>
      <c r="V804" s="5">
        <f>VLOOKUP(CONCATENATE($F804," ",$G804),AllocFactorMatrix,(V$4+1),FALSE)*$E808</f>
        <v>-3108.3381598770843</v>
      </c>
      <c r="W804" s="5">
        <f>VLOOKUP(CONCATENATE($F804," ",$G804),AllocFactorMatrix,(W$4+1),FALSE)*$E808</f>
        <v>0</v>
      </c>
      <c r="X804" s="5">
        <f>VLOOKUP(CONCATENATE($F804," ",$G804),AllocFactorMatrix,(X$4+1),FALSE)*$E808</f>
        <v>0</v>
      </c>
      <c r="Y804" s="5">
        <f t="shared" si="1157"/>
        <v>-3333.1261984753755</v>
      </c>
      <c r="Z804" s="5">
        <f>VLOOKUP(CONCATENATE($F804," ",$G804),AllocFactorMatrix,(Z$4+1),FALSE)*$E808</f>
        <v>-1363.1013521344041</v>
      </c>
      <c r="AA804" s="5">
        <f>VLOOKUP(CONCATENATE($F804," ",$G804),AllocFactorMatrix,(AA$4+1),FALSE)*$E808</f>
        <v>-27.359593761323051</v>
      </c>
      <c r="AB804" s="5">
        <f t="shared" si="1145"/>
        <v>-1390.4609458957273</v>
      </c>
      <c r="AC804" s="5">
        <f>VLOOKUP(CONCATENATE($F804," ",$G804),AllocFactorMatrix,(AC$4+1),FALSE)*$E808</f>
        <v>-17.962977634819207</v>
      </c>
      <c r="AD804" s="5">
        <f>VLOOKUP(CONCATENATE($F804," ",$G804),AllocFactorMatrix,(AD$4+1),FALSE)*$E808</f>
        <v>0</v>
      </c>
      <c r="AE804" s="5">
        <f>VLOOKUP(CONCATENATE($F804," ",$G804),AllocFactorMatrix,(AE$4+1),FALSE)*$E808</f>
        <v>0</v>
      </c>
    </row>
    <row r="805" spans="4:31" hidden="1" outlineLevel="1">
      <c r="E805" s="48"/>
      <c r="F805" s="167" t="str">
        <f>F808</f>
        <v>TDPLANT</v>
      </c>
      <c r="G805" s="48" t="str">
        <f>$G$12</f>
        <v>DISTSEC</v>
      </c>
      <c r="H805" s="4">
        <f t="shared" si="1142"/>
        <v>-26918.254800091596</v>
      </c>
      <c r="I805" s="5">
        <f t="shared" ref="I805:N805" si="1160">VLOOKUP(CONCATENATE($F805," ",$G805),AllocFactorMatrix,(I$4+1),FALSE)*$E808</f>
        <v>-19971.222977428173</v>
      </c>
      <c r="J805" s="47">
        <f t="shared" si="1160"/>
        <v>-4.9507632392114562</v>
      </c>
      <c r="K805" s="47">
        <f t="shared" si="1160"/>
        <v>-6.4126027783486981</v>
      </c>
      <c r="L805" s="5">
        <f t="shared" si="1160"/>
        <v>-4025.5357581007142</v>
      </c>
      <c r="M805" s="5">
        <f t="shared" si="1160"/>
        <v>0</v>
      </c>
      <c r="N805" s="5">
        <f t="shared" si="1160"/>
        <v>0</v>
      </c>
      <c r="O805" s="5">
        <f t="shared" si="1144"/>
        <v>-4025.5357581007142</v>
      </c>
      <c r="P805" s="5">
        <f>VLOOKUP(CONCATENATE($F805," ",$G805),AllocFactorMatrix,(P$4+1),FALSE)*$E808</f>
        <v>-2009.5225952734729</v>
      </c>
      <c r="Q805" s="5">
        <f>VLOOKUP(CONCATENATE($F805," ",$G805),AllocFactorMatrix,(Q$4+1),FALSE)*$E808</f>
        <v>0</v>
      </c>
      <c r="R805" s="5">
        <f>VLOOKUP(CONCATENATE($F805," ",$G805),AllocFactorMatrix,(R$4+1),FALSE)*$E808</f>
        <v>0</v>
      </c>
      <c r="S805" s="5">
        <f>VLOOKUP(CONCATENATE($F805," ",$G805),AllocFactorMatrix,(S$4+1),FALSE)*$E808</f>
        <v>0</v>
      </c>
      <c r="T805" s="5">
        <f t="shared" si="1147"/>
        <v>-2009.5225952734729</v>
      </c>
      <c r="U805" s="5">
        <f>VLOOKUP(CONCATENATE($F805," ",$G805),AllocFactorMatrix,(U$4+1),FALSE)*$E808</f>
        <v>-75.255499474785182</v>
      </c>
      <c r="V805" s="5">
        <f>VLOOKUP(CONCATENATE($F805," ",$G805),AllocFactorMatrix,(V$4+1),FALSE)*$E808</f>
        <v>0</v>
      </c>
      <c r="W805" s="5">
        <f>VLOOKUP(CONCATENATE($F805," ",$G805),AllocFactorMatrix,(W$4+1),FALSE)*$E808</f>
        <v>0</v>
      </c>
      <c r="X805" s="5">
        <f>VLOOKUP(CONCATENATE($F805," ",$G805),AllocFactorMatrix,(X$4+1),FALSE)*$E808</f>
        <v>0</v>
      </c>
      <c r="Y805" s="5">
        <f t="shared" si="1157"/>
        <v>-75.255499474785182</v>
      </c>
      <c r="Z805" s="5">
        <f>VLOOKUP(CONCATENATE($F805," ",$G805),AllocFactorMatrix,(Z$4+1),FALSE)*$E808</f>
        <v>-568.73354549980752</v>
      </c>
      <c r="AA805" s="5">
        <f>VLOOKUP(CONCATENATE($F805," ",$G805),AllocFactorMatrix,(AA$4+1),FALSE)*$E808</f>
        <v>0</v>
      </c>
      <c r="AB805" s="5">
        <f t="shared" si="1145"/>
        <v>-568.73354549980752</v>
      </c>
      <c r="AC805" s="5">
        <f>VLOOKUP(CONCATENATE($F805," ",$G805),AllocFactorMatrix,(AC$4+1),FALSE)*$E808</f>
        <v>-6.724461880031309</v>
      </c>
      <c r="AD805" s="5">
        <f>VLOOKUP(CONCATENATE($F805," ",$G805),AllocFactorMatrix,(AD$4+1),FALSE)*$E808</f>
        <v>-206.97698754797818</v>
      </c>
      <c r="AE805" s="5">
        <f>VLOOKUP(CONCATENATE($F805," ",$G805),AllocFactorMatrix,(AE$4+1),FALSE)*$E808</f>
        <v>-42.9196088690694</v>
      </c>
    </row>
    <row r="806" spans="4:31" hidden="1" outlineLevel="1">
      <c r="E806" s="48"/>
      <c r="F806" s="167" t="str">
        <f>F808</f>
        <v>TDPLANT</v>
      </c>
      <c r="G806" s="48" t="str">
        <f>$G$13</f>
        <v>ENERGY</v>
      </c>
      <c r="H806" s="4">
        <f t="shared" si="1142"/>
        <v>0</v>
      </c>
      <c r="I806" s="5">
        <f t="shared" ref="I806:N806" si="1161">VLOOKUP(CONCATENATE($F806," ",$G806),AllocFactorMatrix,(I$4+1),FALSE)*$E808</f>
        <v>0</v>
      </c>
      <c r="J806" s="47">
        <f t="shared" si="1161"/>
        <v>0</v>
      </c>
      <c r="K806" s="47">
        <f t="shared" si="1161"/>
        <v>0</v>
      </c>
      <c r="L806" s="5">
        <f t="shared" si="1161"/>
        <v>0</v>
      </c>
      <c r="M806" s="5">
        <f t="shared" si="1161"/>
        <v>0</v>
      </c>
      <c r="N806" s="5">
        <f t="shared" si="1161"/>
        <v>0</v>
      </c>
      <c r="O806" s="5">
        <f t="shared" si="1144"/>
        <v>0</v>
      </c>
      <c r="P806" s="5">
        <f>VLOOKUP(CONCATENATE($F806," ",$G806),AllocFactorMatrix,(P$4+1),FALSE)*$E808</f>
        <v>0</v>
      </c>
      <c r="Q806" s="5">
        <f>VLOOKUP(CONCATENATE($F806," ",$G806),AllocFactorMatrix,(Q$4+1),FALSE)*$E808</f>
        <v>0</v>
      </c>
      <c r="R806" s="5">
        <f>VLOOKUP(CONCATENATE($F806," ",$G806),AllocFactorMatrix,(R$4+1),FALSE)*$E808</f>
        <v>0</v>
      </c>
      <c r="S806" s="5">
        <f>VLOOKUP(CONCATENATE($F806," ",$G806),AllocFactorMatrix,(S$4+1),FALSE)*$E808</f>
        <v>0</v>
      </c>
      <c r="T806" s="5">
        <f t="shared" si="1147"/>
        <v>0</v>
      </c>
      <c r="U806" s="5">
        <f>VLOOKUP(CONCATENATE($F806," ",$G806),AllocFactorMatrix,(U$4+1),FALSE)*$E808</f>
        <v>0</v>
      </c>
      <c r="V806" s="5">
        <f>VLOOKUP(CONCATENATE($F806," ",$G806),AllocFactorMatrix,(V$4+1),FALSE)*$E808</f>
        <v>0</v>
      </c>
      <c r="W806" s="5">
        <f>VLOOKUP(CONCATENATE($F806," ",$G806),AllocFactorMatrix,(W$4+1),FALSE)*$E808</f>
        <v>0</v>
      </c>
      <c r="X806" s="5">
        <f>VLOOKUP(CONCATENATE($F806," ",$G806),AllocFactorMatrix,(X$4+1),FALSE)*$E808</f>
        <v>0</v>
      </c>
      <c r="Y806" s="5">
        <f t="shared" si="1157"/>
        <v>0</v>
      </c>
      <c r="Z806" s="5">
        <f>VLOOKUP(CONCATENATE($F806," ",$G806),AllocFactorMatrix,(Z$4+1),FALSE)*$E808</f>
        <v>0</v>
      </c>
      <c r="AA806" s="5">
        <f>VLOOKUP(CONCATENATE($F806," ",$G806),AllocFactorMatrix,(AA$4+1),FALSE)*$E808</f>
        <v>0</v>
      </c>
      <c r="AB806" s="5">
        <f t="shared" si="1145"/>
        <v>0</v>
      </c>
      <c r="AC806" s="5">
        <f>VLOOKUP(CONCATENATE($F806," ",$G806),AllocFactorMatrix,(AC$4+1),FALSE)*$E808</f>
        <v>0</v>
      </c>
      <c r="AD806" s="5">
        <f>VLOOKUP(CONCATENATE($F806," ",$G806),AllocFactorMatrix,(AD$4+1),FALSE)*$E808</f>
        <v>0</v>
      </c>
      <c r="AE806" s="5">
        <f>VLOOKUP(CONCATENATE($F806," ",$G806),AllocFactorMatrix,(AE$4+1),FALSE)*$E808</f>
        <v>0</v>
      </c>
    </row>
    <row r="807" spans="4:31" hidden="1" outlineLevel="1">
      <c r="E807" s="48"/>
      <c r="F807" s="167" t="str">
        <f>F808</f>
        <v>TDPLANT</v>
      </c>
      <c r="G807" s="48" t="str">
        <f>$G$14</f>
        <v>CUSTOMER</v>
      </c>
      <c r="H807" s="4">
        <f t="shared" si="1142"/>
        <v>-11798.576105686878</v>
      </c>
      <c r="I807" s="5">
        <f t="shared" ref="I807:N807" si="1162">VLOOKUP(CONCATENATE($F807," ",$G807),AllocFactorMatrix,(I$4+1),FALSE)*$E808</f>
        <v>-5516.177902580871</v>
      </c>
      <c r="J807" s="47">
        <f t="shared" si="1162"/>
        <v>-1.1131026480985102</v>
      </c>
      <c r="K807" s="47">
        <f t="shared" si="1162"/>
        <v>-0.6334455594423829</v>
      </c>
      <c r="L807" s="5">
        <f t="shared" si="1162"/>
        <v>-1863.8879170885689</v>
      </c>
      <c r="M807" s="5">
        <f t="shared" si="1162"/>
        <v>-126.06186536309826</v>
      </c>
      <c r="N807" s="5">
        <f t="shared" si="1162"/>
        <v>-21.234724678777553</v>
      </c>
      <c r="O807" s="5">
        <f t="shared" si="1144"/>
        <v>-2011.1845071304447</v>
      </c>
      <c r="P807" s="5">
        <f>VLOOKUP(CONCATENATE($F807," ",$G807),AllocFactorMatrix,(P$4+1),FALSE)*$E808</f>
        <v>-151.96671465819404</v>
      </c>
      <c r="Q807" s="5">
        <f>VLOOKUP(CONCATENATE($F807," ",$G807),AllocFactorMatrix,(Q$4+1),FALSE)*$E808</f>
        <v>-44.344227860069473</v>
      </c>
      <c r="R807" s="5">
        <f>VLOOKUP(CONCATENATE($F807," ",$G807),AllocFactorMatrix,(R$4+1),FALSE)*$E808</f>
        <v>-52.224613455563649</v>
      </c>
      <c r="S807" s="5">
        <f>VLOOKUP(CONCATENATE($F807," ",$G807),AllocFactorMatrix,(S$4+1),FALSE)*$E808</f>
        <v>-6.5279867405460816</v>
      </c>
      <c r="T807" s="5">
        <f t="shared" si="1147"/>
        <v>-255.06354271437326</v>
      </c>
      <c r="U807" s="5">
        <f>VLOOKUP(CONCATENATE($F807," ",$G807),AllocFactorMatrix,(U$4+1),FALSE)*$E808</f>
        <v>-1.000132793695063</v>
      </c>
      <c r="V807" s="5">
        <f>VLOOKUP(CONCATENATE($F807," ",$G807),AllocFactorMatrix,(V$4+1),FALSE)*$E808</f>
        <v>-31.442793690080084</v>
      </c>
      <c r="W807" s="5">
        <f>VLOOKUP(CONCATENATE($F807," ",$G807),AllocFactorMatrix,(W$4+1),FALSE)*$E808</f>
        <v>-87.786963080720938</v>
      </c>
      <c r="X807" s="5">
        <f>VLOOKUP(CONCATENATE($F807," ",$G807),AllocFactorMatrix,(X$4+1),FALSE)*$E808</f>
        <v>-26.111867014273781</v>
      </c>
      <c r="Y807" s="5">
        <f t="shared" si="1157"/>
        <v>-146.34175657876986</v>
      </c>
      <c r="Z807" s="5">
        <f>VLOOKUP(CONCATENATE($F807," ",$G807),AllocFactorMatrix,(Z$4+1),FALSE)*$E808</f>
        <v>-30.602832289246386</v>
      </c>
      <c r="AA807" s="5">
        <f>VLOOKUP(CONCATENATE($F807," ",$G807),AllocFactorMatrix,(AA$4+1),FALSE)*$E808</f>
        <v>-0.57938250779196665</v>
      </c>
      <c r="AB807" s="5">
        <f t="shared" si="1145"/>
        <v>-31.182214797038352</v>
      </c>
      <c r="AC807" s="5">
        <f>VLOOKUP(CONCATENATE($F807," ",$G807),AllocFactorMatrix,(AC$4+1),FALSE)*$E808</f>
        <v>-2.9861703442416303</v>
      </c>
      <c r="AD807" s="5">
        <f>VLOOKUP(CONCATENATE($F807," ",$G807),AllocFactorMatrix,(AD$4+1),FALSE)*$E808</f>
        <v>-3382.0106443454733</v>
      </c>
      <c r="AE807" s="5">
        <f>VLOOKUP(CONCATENATE($F807," ",$G807),AllocFactorMatrix,(AE$4+1),FALSE)*$E808</f>
        <v>-451.88281898812369</v>
      </c>
    </row>
    <row r="808" spans="4:31" collapsed="1">
      <c r="D808" s="48" t="s">
        <v>191</v>
      </c>
      <c r="E808" s="54">
        <v>-161168</v>
      </c>
      <c r="F808" s="88" t="s">
        <v>194</v>
      </c>
      <c r="G808" s="48" t="str">
        <f>$G$15</f>
        <v>TOTAL</v>
      </c>
      <c r="H808" s="4">
        <f t="shared" si="1142"/>
        <v>-161168</v>
      </c>
      <c r="I808" s="5">
        <f t="shared" ref="I808:N808" si="1163">VLOOKUP(CONCATENATE($F808," ",$G808),AllocFactorMatrix,(I$4+1),FALSE)*$E808</f>
        <v>-96259.446276047107</v>
      </c>
      <c r="J808" s="47">
        <f t="shared" si="1163"/>
        <v>-19.278808352973176</v>
      </c>
      <c r="K808" s="47">
        <f t="shared" si="1163"/>
        <v>-30.911255056335314</v>
      </c>
      <c r="L808" s="5">
        <f t="shared" si="1163"/>
        <v>-22426.52233996215</v>
      </c>
      <c r="M808" s="5">
        <f t="shared" si="1163"/>
        <v>-356.7830857233796</v>
      </c>
      <c r="N808" s="5">
        <f t="shared" si="1163"/>
        <v>-37.697948078556301</v>
      </c>
      <c r="O808" s="5">
        <f t="shared" si="1144"/>
        <v>-22821.003373764084</v>
      </c>
      <c r="P808" s="5">
        <f>VLOOKUP(CONCATENATE($F808," ",$G808),AllocFactorMatrix,(P$4+1),FALSE)*$E808</f>
        <v>-11840.721562290137</v>
      </c>
      <c r="Q808" s="5">
        <f>VLOOKUP(CONCATENATE($F808," ",$G808),AllocFactorMatrix,(Q$4+1),FALSE)*$E808</f>
        <v>-1784.2692012755947</v>
      </c>
      <c r="R808" s="5">
        <f>VLOOKUP(CONCATENATE($F808," ",$G808),AllocFactorMatrix,(R$4+1),FALSE)*$E808</f>
        <v>-234.44275013428316</v>
      </c>
      <c r="S808" s="5">
        <f>VLOOKUP(CONCATENATE($F808," ",$G808),AllocFactorMatrix,(S$4+1),FALSE)*$E808</f>
        <v>-11.691120676259249</v>
      </c>
      <c r="T808" s="5">
        <f t="shared" si="1147"/>
        <v>-13871.124634376274</v>
      </c>
      <c r="U808" s="5">
        <f>VLOOKUP(CONCATENATE($F808," ",$G808),AllocFactorMatrix,(U$4+1),FALSE)*$E808</f>
        <v>-522.43652072684495</v>
      </c>
      <c r="V808" s="5">
        <f>VLOOKUP(CONCATENATE($F808," ",$G808),AllocFactorMatrix,(V$4+1),FALSE)*$E808</f>
        <v>-6152.1563322509246</v>
      </c>
      <c r="W808" s="5">
        <f>VLOOKUP(CONCATENATE($F808," ",$G808),AllocFactorMatrix,(W$4+1),FALSE)*$E808</f>
        <v>-12294.948702480844</v>
      </c>
      <c r="X808" s="5">
        <f>VLOOKUP(CONCATENATE($F808," ",$G808),AllocFactorMatrix,(X$4+1),FALSE)*$E808</f>
        <v>-1683.5663680237819</v>
      </c>
      <c r="Y808" s="5">
        <f t="shared" si="1157"/>
        <v>-20653.107923482396</v>
      </c>
      <c r="Z808" s="5">
        <f>VLOOKUP(CONCATENATE($F808," ",$G808),AllocFactorMatrix,(Z$4+1),FALSE)*$E808</f>
        <v>-3258.1669668780878</v>
      </c>
      <c r="AA808" s="5">
        <f>VLOOKUP(CONCATENATE($F808," ",$G808),AllocFactorMatrix,(AA$4+1),FALSE)*$E808</f>
        <v>-53.846493731864236</v>
      </c>
      <c r="AB808" s="5">
        <f t="shared" si="1145"/>
        <v>-3312.0134606099518</v>
      </c>
      <c r="AC808" s="5">
        <f>VLOOKUP(CONCATENATE($F808," ",$G808),AllocFactorMatrix,(AC$4+1),FALSE)*$E808</f>
        <v>-44.794635325535026</v>
      </c>
      <c r="AD808" s="5">
        <f>VLOOKUP(CONCATENATE($F808," ",$G808),AllocFactorMatrix,(AD$4+1),FALSE)*$E808</f>
        <v>-3649.1697956183602</v>
      </c>
      <c r="AE808" s="5">
        <f>VLOOKUP(CONCATENATE($F808," ",$G808),AllocFactorMatrix,(AE$4+1),FALSE)*$E808</f>
        <v>-507.14983736699332</v>
      </c>
    </row>
    <row r="809" spans="4:31" hidden="1" outlineLevel="1">
      <c r="E809" s="48"/>
      <c r="F809" s="167" t="str">
        <f>F816</f>
        <v>CUST_DEP_FXNL</v>
      </c>
      <c r="G809" s="48" t="str">
        <f>$G$8</f>
        <v>PRODUCTION</v>
      </c>
      <c r="H809" s="4">
        <f t="shared" ca="1" si="1142"/>
        <v>-10765786.008609897</v>
      </c>
      <c r="I809" s="5">
        <f t="shared" ref="I809:N809" ca="1" si="1164">VLOOKUP(CONCATENATE($F809," ",$G809),AllocFactorMatrix,(I$4+1),FALSE)*$E816</f>
        <v>-7072638.4497400895</v>
      </c>
      <c r="J809" s="47">
        <f t="shared" ca="1" si="1164"/>
        <v>0</v>
      </c>
      <c r="K809" s="47">
        <f t="shared" ca="1" si="1164"/>
        <v>0</v>
      </c>
      <c r="L809" s="5">
        <f t="shared" ca="1" si="1164"/>
        <v>-1447407.4112122538</v>
      </c>
      <c r="M809" s="5">
        <f t="shared" ca="1" si="1164"/>
        <v>-127595.92683991359</v>
      </c>
      <c r="N809" s="5">
        <f t="shared" ca="1" si="1164"/>
        <v>-83709.348112866472</v>
      </c>
      <c r="O809" s="5">
        <f t="shared" ca="1" si="1144"/>
        <v>-1658712.6861650341</v>
      </c>
      <c r="P809" s="5">
        <f ca="1">VLOOKUP(CONCATENATE($F809," ",$G809),AllocFactorMatrix,(P$4+1),FALSE)*$E816</f>
        <v>-518854.67644449789</v>
      </c>
      <c r="Q809" s="5">
        <f ca="1">VLOOKUP(CONCATENATE($F809," ",$G809),AllocFactorMatrix,(Q$4+1),FALSE)*$E816</f>
        <v>-252548.64176779144</v>
      </c>
      <c r="R809" s="5">
        <f ca="1">VLOOKUP(CONCATENATE($F809," ",$G809),AllocFactorMatrix,(R$4+1),FALSE)*$E816</f>
        <v>-68845.747029915685</v>
      </c>
      <c r="S809" s="5">
        <f ca="1">VLOOKUP(CONCATENATE($F809," ",$G809),AllocFactorMatrix,(S$4+1),FALSE)*$E816</f>
        <v>0</v>
      </c>
      <c r="T809" s="5">
        <f t="shared" ca="1" si="1147"/>
        <v>-840249.06524220505</v>
      </c>
      <c r="U809" s="5">
        <f ca="1">VLOOKUP(CONCATENATE($F809," ",$G809),AllocFactorMatrix,(U$4+1),FALSE)*$E816</f>
        <v>0</v>
      </c>
      <c r="V809" s="5">
        <f ca="1">VLOOKUP(CONCATENATE($F809," ",$G809),AllocFactorMatrix,(V$4+1),FALSE)*$E816</f>
        <v>-689223.3360211933</v>
      </c>
      <c r="W809" s="5">
        <f ca="1">VLOOKUP(CONCATENATE($F809," ",$G809),AllocFactorMatrix,(W$4+1),FALSE)*$E816</f>
        <v>-338109.47366960568</v>
      </c>
      <c r="X809" s="5">
        <f ca="1">VLOOKUP(CONCATENATE($F809," ",$G809),AllocFactorMatrix,(X$4+1),FALSE)*$E816</f>
        <v>-152943.92046698541</v>
      </c>
      <c r="Y809" s="5">
        <f ca="1">SUBTOTAL(9,U809:X809)</f>
        <v>-1180276.7301577844</v>
      </c>
      <c r="Z809" s="5">
        <f ca="1">VLOOKUP(CONCATENATE($F809," ",$G809),AllocFactorMatrix,(Z$4+1),FALSE)*$E816</f>
        <v>-10535.283362096994</v>
      </c>
      <c r="AA809" s="5">
        <f ca="1">VLOOKUP(CONCATENATE($F809," ",$G809),AllocFactorMatrix,(AA$4+1),FALSE)*$E816</f>
        <v>0</v>
      </c>
      <c r="AB809" s="5">
        <f t="shared" ca="1" si="1145"/>
        <v>-10535.283362096994</v>
      </c>
      <c r="AC809" s="5">
        <f ca="1">VLOOKUP(CONCATENATE($F809," ",$G809),AllocFactorMatrix,(AC$4+1),FALSE)*$E816</f>
        <v>0</v>
      </c>
      <c r="AD809" s="5">
        <f ca="1">VLOOKUP(CONCATENATE($F809," ",$G809),AllocFactorMatrix,(AD$4+1),FALSE)*$E816</f>
        <v>-3373.7939426887851</v>
      </c>
      <c r="AE809" s="5">
        <f ca="1">VLOOKUP(CONCATENATE($F809," ",$G809),AllocFactorMatrix,(AE$4+1),FALSE)*$E816</f>
        <v>0</v>
      </c>
    </row>
    <row r="810" spans="4:31" hidden="1" outlineLevel="1">
      <c r="E810" s="48"/>
      <c r="F810" s="167" t="str">
        <f>F816</f>
        <v>CUST_DEP_FXNL</v>
      </c>
      <c r="G810" s="48" t="str">
        <f>$G$9</f>
        <v>BULKTRAN</v>
      </c>
      <c r="H810" s="4">
        <f t="shared" ca="1" si="1142"/>
        <v>-5846408.1988863563</v>
      </c>
      <c r="I810" s="5">
        <f t="shared" ref="I810:N810" ca="1" si="1165">VLOOKUP(CONCATENATE($F810," ",$G810),AllocFactorMatrix,(I$4+1),FALSE)*$E816</f>
        <v>-3840827.9142136201</v>
      </c>
      <c r="J810" s="47">
        <f t="shared" ca="1" si="1165"/>
        <v>0</v>
      </c>
      <c r="K810" s="47">
        <f t="shared" ca="1" si="1165"/>
        <v>0</v>
      </c>
      <c r="L810" s="5">
        <f t="shared" ca="1" si="1165"/>
        <v>-786021.06239828945</v>
      </c>
      <c r="M810" s="5">
        <f t="shared" ca="1" si="1165"/>
        <v>-69291.538232766368</v>
      </c>
      <c r="N810" s="5">
        <f t="shared" ca="1" si="1165"/>
        <v>-45458.735547882832</v>
      </c>
      <c r="O810" s="5">
        <f t="shared" ca="1" si="1144"/>
        <v>-900771.33617893863</v>
      </c>
      <c r="P810" s="5">
        <f ca="1">VLOOKUP(CONCATENATE($F810," ",$G810),AllocFactorMatrix,(P$4+1),FALSE)*$E816</f>
        <v>-281766.35054511199</v>
      </c>
      <c r="Q810" s="5">
        <f ca="1">VLOOKUP(CONCATENATE($F810," ",$G810),AllocFactorMatrix,(Q$4+1),FALSE)*$E816</f>
        <v>-137147.66842551035</v>
      </c>
      <c r="R810" s="5">
        <f ca="1">VLOOKUP(CONCATENATE($F810," ",$G810),AllocFactorMatrix,(R$4+1),FALSE)*$E816</f>
        <v>-37386.990561790546</v>
      </c>
      <c r="S810" s="5">
        <f ca="1">VLOOKUP(CONCATENATE($F810," ",$G810),AllocFactorMatrix,(S$4+1),FALSE)*$E816</f>
        <v>0</v>
      </c>
      <c r="T810" s="5">
        <f t="shared" ca="1" si="1147"/>
        <v>-456301.00953241286</v>
      </c>
      <c r="U810" s="5">
        <f ca="1">VLOOKUP(CONCATENATE($F810," ",$G810),AllocFactorMatrix,(U$4+1),FALSE)*$E816</f>
        <v>0</v>
      </c>
      <c r="V810" s="5">
        <f ca="1">VLOOKUP(CONCATENATE($F810," ",$G810),AllocFactorMatrix,(V$4+1),FALSE)*$E816</f>
        <v>-374285.81242052792</v>
      </c>
      <c r="W810" s="5">
        <f ca="1">VLOOKUP(CONCATENATE($F810," ",$G810),AllocFactorMatrix,(W$4+1),FALSE)*$E816</f>
        <v>-183611.86051833592</v>
      </c>
      <c r="X810" s="5">
        <f ca="1">VLOOKUP(CONCATENATE($F810," ",$G810),AllocFactorMatrix,(X$4+1),FALSE)*$E816</f>
        <v>-83056.879439447759</v>
      </c>
      <c r="Y810" s="5">
        <f t="shared" ref="Y810:Y816" ca="1" si="1166">SUBTOTAL(9,U810:X810)</f>
        <v>-640954.55237831164</v>
      </c>
      <c r="Z810" s="5">
        <f ca="1">VLOOKUP(CONCATENATE($F810," ",$G810),AllocFactorMatrix,(Z$4+1),FALSE)*$E816</f>
        <v>-5721.2327066965299</v>
      </c>
      <c r="AA810" s="5">
        <f ca="1">VLOOKUP(CONCATENATE($F810," ",$G810),AllocFactorMatrix,(AA$4+1),FALSE)*$E816</f>
        <v>0</v>
      </c>
      <c r="AB810" s="5">
        <f t="shared" ca="1" si="1145"/>
        <v>-5721.2327066965299</v>
      </c>
      <c r="AC810" s="5">
        <f ca="1">VLOOKUP(CONCATENATE($F810," ",$G810),AllocFactorMatrix,(AC$4+1),FALSE)*$E816</f>
        <v>0</v>
      </c>
      <c r="AD810" s="5">
        <f ca="1">VLOOKUP(CONCATENATE($F810," ",$G810),AllocFactorMatrix,(AD$4+1),FALSE)*$E816</f>
        <v>-1832.1538763741148</v>
      </c>
      <c r="AE810" s="5">
        <f ca="1">VLOOKUP(CONCATENATE($F810," ",$G810),AllocFactorMatrix,(AE$4+1),FALSE)*$E816</f>
        <v>0</v>
      </c>
    </row>
    <row r="811" spans="4:31" hidden="1" outlineLevel="1">
      <c r="E811" s="48"/>
      <c r="F811" s="167" t="str">
        <f>F816</f>
        <v>CUST_DEP_FXNL</v>
      </c>
      <c r="G811" s="48" t="str">
        <f>$G$10</f>
        <v>SUBTRAN</v>
      </c>
      <c r="H811" s="4">
        <f t="shared" ca="1" si="1142"/>
        <v>-1598786.5111654012</v>
      </c>
      <c r="I811" s="5">
        <f t="shared" ref="I811:N811" ca="1" si="1167">VLOOKUP(CONCATENATE($F811," ",$G811),AllocFactorMatrix,(I$4+1),FALSE)*$E816</f>
        <v>-1056391.9503301359</v>
      </c>
      <c r="J811" s="47">
        <f t="shared" ca="1" si="1167"/>
        <v>0</v>
      </c>
      <c r="K811" s="47">
        <f t="shared" ca="1" si="1167"/>
        <v>0</v>
      </c>
      <c r="L811" s="5">
        <f t="shared" ca="1" si="1167"/>
        <v>-217380.32490632174</v>
      </c>
      <c r="M811" s="5">
        <f t="shared" ca="1" si="1167"/>
        <v>-19246.861622203593</v>
      </c>
      <c r="N811" s="5">
        <f t="shared" ca="1" si="1167"/>
        <v>-16409.500564702841</v>
      </c>
      <c r="O811" s="5">
        <f t="shared" ca="1" si="1144"/>
        <v>-253036.68709322816</v>
      </c>
      <c r="P811" s="5">
        <f ca="1">VLOOKUP(CONCATENATE($F811," ",$G811),AllocFactorMatrix,(P$4+1),FALSE)*$E816</f>
        <v>-75637.347374318444</v>
      </c>
      <c r="Q811" s="5">
        <f ca="1">VLOOKUP(CONCATENATE($F811," ",$G811),AllocFactorMatrix,(Q$4+1),FALSE)*$E816</f>
        <v>-36918.648611139703</v>
      </c>
      <c r="R811" s="5">
        <f ca="1">VLOOKUP(CONCATENATE($F811," ",$G811),AllocFactorMatrix,(R$4+1),FALSE)*$E816</f>
        <v>-13027.117495056204</v>
      </c>
      <c r="S811" s="5">
        <f ca="1">VLOOKUP(CONCATENATE($F811," ",$G811),AllocFactorMatrix,(S$4+1),FALSE)*$E816</f>
        <v>0</v>
      </c>
      <c r="T811" s="5">
        <f t="shared" ca="1" si="1147"/>
        <v>-125583.11348051434</v>
      </c>
      <c r="U811" s="5">
        <f ca="1">VLOOKUP(CONCATENATE($F811," ",$G811),AllocFactorMatrix,(U$4+1),FALSE)*$E816</f>
        <v>0</v>
      </c>
      <c r="V811" s="5">
        <f ca="1">VLOOKUP(CONCATENATE($F811," ",$G811),AllocFactorMatrix,(V$4+1),FALSE)*$E816</f>
        <v>-99384.884760105881</v>
      </c>
      <c r="W811" s="5">
        <f ca="1">VLOOKUP(CONCATENATE($F811," ",$G811),AllocFactorMatrix,(W$4+1),FALSE)*$E816</f>
        <v>-62855.996128724881</v>
      </c>
      <c r="X811" s="5">
        <f ca="1">VLOOKUP(CONCATENATE($F811," ",$G811),AllocFactorMatrix,(X$4+1),FALSE)*$E816</f>
        <v>0</v>
      </c>
      <c r="Y811" s="5">
        <f t="shared" ca="1" si="1166"/>
        <v>-162240.88088883075</v>
      </c>
      <c r="Z811" s="5">
        <f ca="1">VLOOKUP(CONCATENATE($F811," ",$G811),AllocFactorMatrix,(Z$4+1),FALSE)*$E816</f>
        <v>-1533.8793726915735</v>
      </c>
      <c r="AA811" s="5">
        <f ca="1">VLOOKUP(CONCATENATE($F811," ",$G811),AllocFactorMatrix,(AA$4+1),FALSE)*$E816</f>
        <v>0</v>
      </c>
      <c r="AB811" s="5">
        <f t="shared" ca="1" si="1145"/>
        <v>-1533.8793726915735</v>
      </c>
      <c r="AC811" s="5">
        <f ca="1">VLOOKUP(CONCATENATE($F811," ",$G811),AllocFactorMatrix,(AC$4+1),FALSE)*$E816</f>
        <v>0</v>
      </c>
      <c r="AD811" s="5">
        <f ca="1">VLOOKUP(CONCATENATE($F811," ",$G811),AllocFactorMatrix,(AD$4+1),FALSE)*$E816</f>
        <v>0</v>
      </c>
      <c r="AE811" s="5">
        <f ca="1">VLOOKUP(CONCATENATE($F811," ",$G811),AllocFactorMatrix,(AE$4+1),FALSE)*$E816</f>
        <v>0</v>
      </c>
    </row>
    <row r="812" spans="4:31" hidden="1" outlineLevel="1">
      <c r="E812" s="48"/>
      <c r="F812" s="167" t="str">
        <f>F816</f>
        <v>CUST_DEP_FXNL</v>
      </c>
      <c r="G812" s="48" t="str">
        <f>$G$11</f>
        <v>DISTPRI</v>
      </c>
      <c r="H812" s="4">
        <f t="shared" ca="1" si="1142"/>
        <v>-7719487.4759696331</v>
      </c>
      <c r="I812" s="5">
        <f t="shared" ref="I812:N812" ca="1" si="1168">VLOOKUP(CONCATENATE($F812," ",$G812),AllocFactorMatrix,(I$4+1),FALSE)*$E816</f>
        <v>-5416366.0397914648</v>
      </c>
      <c r="J812" s="47">
        <f t="shared" ca="1" si="1168"/>
        <v>0</v>
      </c>
      <c r="K812" s="47">
        <f t="shared" ca="1" si="1168"/>
        <v>0</v>
      </c>
      <c r="L812" s="5">
        <f t="shared" ca="1" si="1168"/>
        <v>-1112761.9412406906</v>
      </c>
      <c r="M812" s="5">
        <f t="shared" ca="1" si="1168"/>
        <v>-98510.868770156783</v>
      </c>
      <c r="N812" s="5">
        <f t="shared" ca="1" si="1168"/>
        <v>0</v>
      </c>
      <c r="O812" s="5">
        <f t="shared" ca="1" si="1144"/>
        <v>-1211272.8100108474</v>
      </c>
      <c r="P812" s="5">
        <f ca="1">VLOOKUP(CONCATENATE($F812," ",$G812),AllocFactorMatrix,(P$4+1),FALSE)*$E816</f>
        <v>-388919.92726082704</v>
      </c>
      <c r="Q812" s="5">
        <f ca="1">VLOOKUP(CONCATENATE($F812," ",$G812),AllocFactorMatrix,(Q$4+1),FALSE)*$E816</f>
        <v>-189815.88958646677</v>
      </c>
      <c r="R812" s="5">
        <f ca="1">VLOOKUP(CONCATENATE($F812," ",$G812),AllocFactorMatrix,(R$4+1),FALSE)*$E816</f>
        <v>0</v>
      </c>
      <c r="S812" s="5">
        <f ca="1">VLOOKUP(CONCATENATE($F812," ",$G812),AllocFactorMatrix,(S$4+1),FALSE)*$E816</f>
        <v>0</v>
      </c>
      <c r="T812" s="5">
        <f t="shared" ca="1" si="1147"/>
        <v>-578735.81684729387</v>
      </c>
      <c r="U812" s="5">
        <f ca="1">VLOOKUP(CONCATENATE($F812," ",$G812),AllocFactorMatrix,(U$4+1),FALSE)*$E816</f>
        <v>0</v>
      </c>
      <c r="V812" s="5">
        <f ca="1">VLOOKUP(CONCATENATE($F812," ",$G812),AllocFactorMatrix,(V$4+1),FALSE)*$E816</f>
        <v>-505223.67244998104</v>
      </c>
      <c r="W812" s="5">
        <f ca="1">VLOOKUP(CONCATENATE($F812," ",$G812),AllocFactorMatrix,(W$4+1),FALSE)*$E816</f>
        <v>0</v>
      </c>
      <c r="X812" s="5">
        <f ca="1">VLOOKUP(CONCATENATE($F812," ",$G812),AllocFactorMatrix,(X$4+1),FALSE)*$E816</f>
        <v>0</v>
      </c>
      <c r="Y812" s="5">
        <f t="shared" ca="1" si="1166"/>
        <v>-505223.67244998104</v>
      </c>
      <c r="Z812" s="5">
        <f ca="1">VLOOKUP(CONCATENATE($F812," ",$G812),AllocFactorMatrix,(Z$4+1),FALSE)*$E816</f>
        <v>-7889.1368700458816</v>
      </c>
      <c r="AA812" s="5">
        <f ca="1">VLOOKUP(CONCATENATE($F812," ",$G812),AllocFactorMatrix,(AA$4+1),FALSE)*$E816</f>
        <v>0</v>
      </c>
      <c r="AB812" s="5">
        <f t="shared" ca="1" si="1145"/>
        <v>-7889.1368700458816</v>
      </c>
      <c r="AC812" s="5">
        <f ca="1">VLOOKUP(CONCATENATE($F812," ",$G812),AllocFactorMatrix,(AC$4+1),FALSE)*$E816</f>
        <v>0</v>
      </c>
      <c r="AD812" s="5">
        <f ca="1">VLOOKUP(CONCATENATE($F812," ",$G812),AllocFactorMatrix,(AD$4+1),FALSE)*$E816</f>
        <v>0</v>
      </c>
      <c r="AE812" s="5">
        <f ca="1">VLOOKUP(CONCATENATE($F812," ",$G812),AllocFactorMatrix,(AE$4+1),FALSE)*$E816</f>
        <v>0</v>
      </c>
    </row>
    <row r="813" spans="4:31" hidden="1" outlineLevel="1">
      <c r="E813" s="48"/>
      <c r="F813" s="167" t="str">
        <f>F816</f>
        <v>CUST_DEP_FXNL</v>
      </c>
      <c r="G813" s="48" t="str">
        <f>$G$12</f>
        <v>DISTSEC</v>
      </c>
      <c r="H813" s="4">
        <f t="shared" ca="1" si="1142"/>
        <v>-3629705.6637294199</v>
      </c>
      <c r="I813" s="5">
        <f t="shared" ref="I813:N813" ca="1" si="1169">VLOOKUP(CONCATENATE($F813," ",$G813),AllocFactorMatrix,(I$4+1),FALSE)*$E816</f>
        <v>-2942453.0445903079</v>
      </c>
      <c r="J813" s="47">
        <f t="shared" ca="1" si="1169"/>
        <v>0</v>
      </c>
      <c r="K813" s="47">
        <f t="shared" ca="1" si="1169"/>
        <v>0</v>
      </c>
      <c r="L813" s="5">
        <f t="shared" ca="1" si="1169"/>
        <v>-520782.3238149567</v>
      </c>
      <c r="M813" s="5">
        <f t="shared" ca="1" si="1169"/>
        <v>0</v>
      </c>
      <c r="N813" s="5">
        <f t="shared" ca="1" si="1169"/>
        <v>0</v>
      </c>
      <c r="O813" s="5">
        <f t="shared" ca="1" si="1144"/>
        <v>-520782.3238149567</v>
      </c>
      <c r="P813" s="5">
        <f ca="1">VLOOKUP(CONCATENATE($F813," ",$G813),AllocFactorMatrix,(P$4+1),FALSE)*$E816</f>
        <v>-156680.42740998906</v>
      </c>
      <c r="Q813" s="5">
        <f ca="1">VLOOKUP(CONCATENATE($F813," ",$G813),AllocFactorMatrix,(Q$4+1),FALSE)*$E816</f>
        <v>0</v>
      </c>
      <c r="R813" s="5">
        <f ca="1">VLOOKUP(CONCATENATE($F813," ",$G813),AllocFactorMatrix,(R$4+1),FALSE)*$E816</f>
        <v>0</v>
      </c>
      <c r="S813" s="5">
        <f ca="1">VLOOKUP(CONCATENATE($F813," ",$G813),AllocFactorMatrix,(S$4+1),FALSE)*$E816</f>
        <v>0</v>
      </c>
      <c r="T813" s="5">
        <f t="shared" ca="1" si="1147"/>
        <v>-156680.42740998906</v>
      </c>
      <c r="U813" s="5">
        <f ca="1">VLOOKUP(CONCATENATE($F813," ",$G813),AllocFactorMatrix,(U$4+1),FALSE)*$E816</f>
        <v>0</v>
      </c>
      <c r="V813" s="5">
        <f ca="1">VLOOKUP(CONCATENATE($F813," ",$G813),AllocFactorMatrix,(V$4+1),FALSE)*$E816</f>
        <v>0</v>
      </c>
      <c r="W813" s="5">
        <f ca="1">VLOOKUP(CONCATENATE($F813," ",$G813),AllocFactorMatrix,(W$4+1),FALSE)*$E816</f>
        <v>0</v>
      </c>
      <c r="X813" s="5">
        <f ca="1">VLOOKUP(CONCATENATE($F813," ",$G813),AllocFactorMatrix,(X$4+1),FALSE)*$E816</f>
        <v>0</v>
      </c>
      <c r="Y813" s="5">
        <f t="shared" ca="1" si="1166"/>
        <v>0</v>
      </c>
      <c r="Z813" s="5">
        <f ca="1">VLOOKUP(CONCATENATE($F813," ",$G813),AllocFactorMatrix,(Z$4+1),FALSE)*$E816</f>
        <v>-3275.7078088563258</v>
      </c>
      <c r="AA813" s="5">
        <f ca="1">VLOOKUP(CONCATENATE($F813," ",$G813),AllocFactorMatrix,(AA$4+1),FALSE)*$E816</f>
        <v>0</v>
      </c>
      <c r="AB813" s="5">
        <f t="shared" ca="1" si="1145"/>
        <v>-3275.7078088563258</v>
      </c>
      <c r="AC813" s="5">
        <f ca="1">VLOOKUP(CONCATENATE($F813," ",$G813),AllocFactorMatrix,(AC$4+1),FALSE)*$E816</f>
        <v>0</v>
      </c>
      <c r="AD813" s="5">
        <f ca="1">VLOOKUP(CONCATENATE($F813," ",$G813),AllocFactorMatrix,(AD$4+1),FALSE)*$E816</f>
        <v>-6514.1601053099439</v>
      </c>
      <c r="AE813" s="5">
        <f ca="1">VLOOKUP(CONCATENATE($F813," ",$G813),AllocFactorMatrix,(AE$4+1),FALSE)*$E816</f>
        <v>0</v>
      </c>
    </row>
    <row r="814" spans="4:31" hidden="1" outlineLevel="1">
      <c r="E814" s="48"/>
      <c r="F814" s="167" t="str">
        <f>F816</f>
        <v>CUST_DEP_FXNL</v>
      </c>
      <c r="G814" s="48" t="str">
        <f>$G$13</f>
        <v>ENERGY</v>
      </c>
      <c r="H814" s="4">
        <f t="shared" ca="1" si="1142"/>
        <v>-177279.11451330336</v>
      </c>
      <c r="I814" s="5">
        <f t="shared" ref="I814:N814" ca="1" si="1170">VLOOKUP(CONCATENATE($F814," ",$G814),AllocFactorMatrix,(I$4+1),FALSE)*$E816</f>
        <v>-100450.86226895516</v>
      </c>
      <c r="J814" s="47">
        <f t="shared" ca="1" si="1170"/>
        <v>0</v>
      </c>
      <c r="K814" s="47">
        <f t="shared" ca="1" si="1170"/>
        <v>0</v>
      </c>
      <c r="L814" s="5">
        <f t="shared" ca="1" si="1170"/>
        <v>-25433.550433628163</v>
      </c>
      <c r="M814" s="5">
        <f t="shared" ca="1" si="1170"/>
        <v>-2247.2518903741916</v>
      </c>
      <c r="N814" s="5">
        <f t="shared" ca="1" si="1170"/>
        <v>-1479.8725202368739</v>
      </c>
      <c r="O814" s="5">
        <f t="shared" ca="1" si="1144"/>
        <v>-29160.674844239227</v>
      </c>
      <c r="P814" s="5">
        <f ca="1">VLOOKUP(CONCATENATE($F814," ",$G814),AllocFactorMatrix,(P$4+1),FALSE)*$E816</f>
        <v>-9937.5059514508157</v>
      </c>
      <c r="Q814" s="5">
        <f ca="1">VLOOKUP(CONCATENATE($F814," ",$G814),AllocFactorMatrix,(Q$4+1),FALSE)*$E816</f>
        <v>-4813.8112357439868</v>
      </c>
      <c r="R814" s="5">
        <f ca="1">VLOOKUP(CONCATENATE($F814," ",$G814),AllocFactorMatrix,(R$4+1),FALSE)*$E816</f>
        <v>-1317.7436206833233</v>
      </c>
      <c r="S814" s="5">
        <f ca="1">VLOOKUP(CONCATENATE($F814," ",$G814),AllocFactorMatrix,(S$4+1),FALSE)*$E816</f>
        <v>0</v>
      </c>
      <c r="T814" s="5">
        <f t="shared" ca="1" si="1147"/>
        <v>-16069.060807878126</v>
      </c>
      <c r="U814" s="5">
        <f ca="1">VLOOKUP(CONCATENATE($F814," ",$G814),AllocFactorMatrix,(U$4+1),FALSE)*$E816</f>
        <v>0</v>
      </c>
      <c r="V814" s="5">
        <f ca="1">VLOOKUP(CONCATENATE($F814," ",$G814),AllocFactorMatrix,(V$4+1),FALSE)*$E816</f>
        <v>-17094.526171567511</v>
      </c>
      <c r="W814" s="5">
        <f ca="1">VLOOKUP(CONCATENATE($F814," ",$G814),AllocFactorMatrix,(W$4+1),FALSE)*$E816</f>
        <v>-9430.2147583089318</v>
      </c>
      <c r="X814" s="5">
        <f ca="1">VLOOKUP(CONCATENATE($F814," ",$G814),AllocFactorMatrix,(X$4+1),FALSE)*$E816</f>
        <v>-4429.4397526081457</v>
      </c>
      <c r="Y814" s="5">
        <f t="shared" ca="1" si="1166"/>
        <v>-30954.180682484588</v>
      </c>
      <c r="Z814" s="5">
        <f ca="1">VLOOKUP(CONCATENATE($F814," ",$G814),AllocFactorMatrix,(Z$4+1),FALSE)*$E816</f>
        <v>-201.94176499714902</v>
      </c>
      <c r="AA814" s="5">
        <f ca="1">VLOOKUP(CONCATENATE($F814," ",$G814),AllocFactorMatrix,(AA$4+1),FALSE)*$E816</f>
        <v>0</v>
      </c>
      <c r="AB814" s="5">
        <f t="shared" ca="1" si="1145"/>
        <v>-201.94176499714902</v>
      </c>
      <c r="AC814" s="5">
        <f ca="1">VLOOKUP(CONCATENATE($F814," ",$G814),AllocFactorMatrix,(AC$4+1),FALSE)*$E816</f>
        <v>0</v>
      </c>
      <c r="AD814" s="5">
        <f ca="1">VLOOKUP(CONCATENATE($F814," ",$G814),AllocFactorMatrix,(AD$4+1),FALSE)*$E816</f>
        <v>-442.39414474911865</v>
      </c>
      <c r="AE814" s="5">
        <f ca="1">VLOOKUP(CONCATENATE($F814," ",$G814),AllocFactorMatrix,(AE$4+1),FALSE)*$E816</f>
        <v>0</v>
      </c>
    </row>
    <row r="815" spans="4:31" hidden="1" outlineLevel="1">
      <c r="E815" s="48"/>
      <c r="F815" s="167" t="str">
        <f>F816</f>
        <v>CUST_DEP_FXNL</v>
      </c>
      <c r="G815" s="48" t="str">
        <f>$G$14</f>
        <v>CUSTOMER</v>
      </c>
      <c r="H815" s="4">
        <f t="shared" ca="1" si="1142"/>
        <v>-1523295.0271259884</v>
      </c>
      <c r="I815" s="5">
        <f t="shared" ref="I815:N815" ca="1" si="1171">VLOOKUP(CONCATENATE($F815," ",$G815),AllocFactorMatrix,(I$4+1),FALSE)*$E816</f>
        <v>-925612.87533193675</v>
      </c>
      <c r="J815" s="47">
        <f t="shared" ca="1" si="1171"/>
        <v>0</v>
      </c>
      <c r="K815" s="47">
        <f t="shared" ca="1" si="1171"/>
        <v>0</v>
      </c>
      <c r="L815" s="5">
        <f t="shared" ca="1" si="1171"/>
        <v>-259027.26745625629</v>
      </c>
      <c r="M815" s="5">
        <f t="shared" ca="1" si="1171"/>
        <v>-104771.42196678391</v>
      </c>
      <c r="N815" s="5">
        <f t="shared" ca="1" si="1171"/>
        <v>-83004.661592431614</v>
      </c>
      <c r="O815" s="5">
        <f t="shared" ca="1" si="1144"/>
        <v>-446803.3510154718</v>
      </c>
      <c r="P815" s="5">
        <f ca="1">VLOOKUP(CONCATENATE($F815," ",$G815),AllocFactorMatrix,(P$4+1),FALSE)*$E816</f>
        <v>-12157.783112692212</v>
      </c>
      <c r="Q815" s="5">
        <f ca="1">VLOOKUP(CONCATENATE($F815," ",$G815),AllocFactorMatrix,(Q$4+1),FALSE)*$E816</f>
        <v>-9544.3048763000588</v>
      </c>
      <c r="R815" s="5">
        <f ca="1">VLOOKUP(CONCATENATE($F815," ",$G815),AllocFactorMatrix,(R$4+1),FALSE)*$E816</f>
        <v>-15029.03028731887</v>
      </c>
      <c r="S815" s="5">
        <f ca="1">VLOOKUP(CONCATENATE($F815," ",$G815),AllocFactorMatrix,(S$4+1),FALSE)*$E816</f>
        <v>0</v>
      </c>
      <c r="T815" s="5">
        <f t="shared" ca="1" si="1147"/>
        <v>-36731.118276311143</v>
      </c>
      <c r="U815" s="5">
        <f ca="1">VLOOKUP(CONCATENATE($F815," ",$G815),AllocFactorMatrix,(U$4+1),FALSE)*$E816</f>
        <v>0</v>
      </c>
      <c r="V815" s="5">
        <f ca="1">VLOOKUP(CONCATENATE($F815," ",$G815),AllocFactorMatrix,(V$4+1),FALSE)*$E816</f>
        <v>-5181.5233922228208</v>
      </c>
      <c r="W815" s="5">
        <f ca="1">VLOOKUP(CONCATENATE($F815," ",$G815),AllocFactorMatrix,(W$4+1),FALSE)*$E816</f>
        <v>-1843.7227110375957</v>
      </c>
      <c r="X815" s="5">
        <f ca="1">VLOOKUP(CONCATENATE($F815," ",$G815),AllocFactorMatrix,(X$4+1),FALSE)*$E816</f>
        <v>-1368.8886904951623</v>
      </c>
      <c r="Y815" s="5">
        <f t="shared" ca="1" si="1166"/>
        <v>-8394.1347937555802</v>
      </c>
      <c r="Z815" s="5">
        <f ca="1">VLOOKUP(CONCATENATE($F815," ",$G815),AllocFactorMatrix,(Z$4+1),FALSE)*$E816</f>
        <v>-181.73300740571426</v>
      </c>
      <c r="AA815" s="5">
        <f ca="1">VLOOKUP(CONCATENATE($F815," ",$G815),AllocFactorMatrix,(AA$4+1),FALSE)*$E816</f>
        <v>0</v>
      </c>
      <c r="AB815" s="5">
        <f t="shared" ca="1" si="1145"/>
        <v>-181.73300740571426</v>
      </c>
      <c r="AC815" s="5">
        <f ca="1">VLOOKUP(CONCATENATE($F815," ",$G815),AllocFactorMatrix,(AC$4+1),FALSE)*$E816</f>
        <v>0</v>
      </c>
      <c r="AD815" s="5">
        <f ca="1">VLOOKUP(CONCATENATE($F815," ",$G815),AllocFactorMatrix,(AD$4+1),FALSE)*$E816</f>
        <v>-105571.81470110761</v>
      </c>
      <c r="AE815" s="5">
        <f ca="1">VLOOKUP(CONCATENATE($F815," ",$G815),AllocFactorMatrix,(AE$4+1),FALSE)*$E816</f>
        <v>0</v>
      </c>
    </row>
    <row r="816" spans="4:31" collapsed="1">
      <c r="D816" s="48" t="s">
        <v>192</v>
      </c>
      <c r="E816" s="54">
        <v>-31260748</v>
      </c>
      <c r="F816" s="87" t="s">
        <v>349</v>
      </c>
      <c r="G816" s="48" t="str">
        <f>$G$15</f>
        <v>TOTAL</v>
      </c>
      <c r="H816" s="4">
        <f t="shared" ca="1" si="1142"/>
        <v>-31260747.999999985</v>
      </c>
      <c r="I816" s="5">
        <f t="shared" ref="I816:N816" ca="1" si="1172">VLOOKUP(CONCATENATE($F816," ",$G816),AllocFactorMatrix,(I$4+1),FALSE)*$E816</f>
        <v>-21354741.136266507</v>
      </c>
      <c r="J816" s="47">
        <f t="shared" ca="1" si="1172"/>
        <v>0</v>
      </c>
      <c r="K816" s="47">
        <f t="shared" ca="1" si="1172"/>
        <v>0</v>
      </c>
      <c r="L816" s="5">
        <f t="shared" ca="1" si="1172"/>
        <v>-4368813.8814623971</v>
      </c>
      <c r="M816" s="5">
        <f t="shared" ca="1" si="1172"/>
        <v>-421663.86932219844</v>
      </c>
      <c r="N816" s="5">
        <f t="shared" ca="1" si="1172"/>
        <v>-230062.11833812061</v>
      </c>
      <c r="O816" s="5">
        <f t="shared" ca="1" si="1144"/>
        <v>-5020539.8691227157</v>
      </c>
      <c r="P816" s="5">
        <f ca="1">VLOOKUP(CONCATENATE($F816," ",$G816),AllocFactorMatrix,(P$4+1),FALSE)*$E816</f>
        <v>-1443954.0180988873</v>
      </c>
      <c r="Q816" s="5">
        <f ca="1">VLOOKUP(CONCATENATE($F816," ",$G816),AllocFactorMatrix,(Q$4+1),FALSE)*$E816</f>
        <v>-630788.96450295241</v>
      </c>
      <c r="R816" s="5">
        <f ca="1">VLOOKUP(CONCATENATE($F816," ",$G816),AllocFactorMatrix,(R$4+1),FALSE)*$E816</f>
        <v>-135606.62899476461</v>
      </c>
      <c r="S816" s="5">
        <f ca="1">VLOOKUP(CONCATENATE($F816," ",$G816),AllocFactorMatrix,(S$4+1),FALSE)*$E816</f>
        <v>0</v>
      </c>
      <c r="T816" s="5">
        <f t="shared" ca="1" si="1147"/>
        <v>-2210349.6115966043</v>
      </c>
      <c r="U816" s="5">
        <f ca="1">VLOOKUP(CONCATENATE($F816," ",$G816),AllocFactorMatrix,(U$4+1),FALSE)*$E816</f>
        <v>0</v>
      </c>
      <c r="V816" s="5">
        <f ca="1">VLOOKUP(CONCATENATE($F816," ",$G816),AllocFactorMatrix,(V$4+1),FALSE)*$E816</f>
        <v>-1690393.7552155983</v>
      </c>
      <c r="W816" s="5">
        <f ca="1">VLOOKUP(CONCATENATE($F816," ",$G816),AllocFactorMatrix,(W$4+1),FALSE)*$E816</f>
        <v>-595851.26778601296</v>
      </c>
      <c r="X816" s="5">
        <f ca="1">VLOOKUP(CONCATENATE($F816," ",$G816),AllocFactorMatrix,(X$4+1),FALSE)*$E816</f>
        <v>-241799.12834953648</v>
      </c>
      <c r="Y816" s="5">
        <f t="shared" ca="1" si="1166"/>
        <v>-2528044.1513511478</v>
      </c>
      <c r="Z816" s="5">
        <f ca="1">VLOOKUP(CONCATENATE($F816," ",$G816),AllocFactorMatrix,(Z$4+1),FALSE)*$E816</f>
        <v>-29338.914892790166</v>
      </c>
      <c r="AA816" s="5">
        <f ca="1">VLOOKUP(CONCATENATE($F816," ",$G816),AllocFactorMatrix,(AA$4+1),FALSE)*$E816</f>
        <v>0</v>
      </c>
      <c r="AB816" s="5">
        <f t="shared" ca="1" si="1145"/>
        <v>-29338.914892790166</v>
      </c>
      <c r="AC816" s="5">
        <f ca="1">VLOOKUP(CONCATENATE($F816," ",$G816),AllocFactorMatrix,(AC$4+1),FALSE)*$E816</f>
        <v>0</v>
      </c>
      <c r="AD816" s="5">
        <f ca="1">VLOOKUP(CONCATENATE($F816," ",$G816),AllocFactorMatrix,(AD$4+1),FALSE)*$E816</f>
        <v>-117734.31677022958</v>
      </c>
      <c r="AE816" s="5">
        <f ca="1">VLOOKUP(CONCATENATE($F816," ",$G816),AllocFactorMatrix,(AE$4+1),FALSE)*$E816</f>
        <v>0</v>
      </c>
    </row>
    <row r="817" spans="1:31">
      <c r="H817" s="4"/>
      <c r="I817" s="5"/>
      <c r="J817" s="47"/>
      <c r="K817" s="47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</row>
    <row r="818" spans="1:31">
      <c r="C818" s="48" t="s">
        <v>328</v>
      </c>
      <c r="G818" s="7"/>
      <c r="H818" s="4"/>
      <c r="I818" s="5"/>
      <c r="J818" s="47"/>
      <c r="K818" s="47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</row>
    <row r="819" spans="1:31" hidden="1" outlineLevel="1">
      <c r="F819" s="167" t="str">
        <f>F826</f>
        <v>PROD_DEMAND</v>
      </c>
      <c r="G819" s="48" t="str">
        <f>$G$8</f>
        <v>PRODUCTION</v>
      </c>
      <c r="H819" s="4">
        <f t="shared" ref="H819:H842" si="1173">SUBTOTAL(9,I819:AE819)</f>
        <v>34154936</v>
      </c>
      <c r="I819" s="5">
        <f t="shared" ref="I819:N819" si="1174">VLOOKUP(CONCATENATE($F819," ",$G819),AllocFactorMatrix,(I$4+1),FALSE)*$E826</f>
        <v>17564890.65776765</v>
      </c>
      <c r="J819" s="47">
        <f t="shared" si="1174"/>
        <v>3929.5671441001077</v>
      </c>
      <c r="K819" s="47">
        <f t="shared" si="1174"/>
        <v>6880.3918788180499</v>
      </c>
      <c r="L819" s="5">
        <f t="shared" si="1174"/>
        <v>4093804.6892247652</v>
      </c>
      <c r="M819" s="5">
        <f t="shared" si="1174"/>
        <v>56965.240148069293</v>
      </c>
      <c r="N819" s="5">
        <f t="shared" si="1174"/>
        <v>7933.7601820803748</v>
      </c>
      <c r="O819" s="5">
        <f t="shared" ref="O819:O834" si="1175">SUBTOTAL(9,L819:N819)</f>
        <v>4158703.6895549148</v>
      </c>
      <c r="P819" s="5">
        <f>VLOOKUP(CONCATENATE($F819," ",$G819),AllocFactorMatrix,(P$4+1),FALSE)*$E826</f>
        <v>2434965.1795495944</v>
      </c>
      <c r="Q819" s="5">
        <f>VLOOKUP(CONCATENATE($F819," ",$G819),AllocFactorMatrix,(Q$4+1),FALSE)*$E826</f>
        <v>436976.36418756901</v>
      </c>
      <c r="R819" s="5">
        <f>VLOOKUP(CONCATENATE($F819," ",$G819),AllocFactorMatrix,(R$4+1),FALSE)*$E826</f>
        <v>88614.34739426017</v>
      </c>
      <c r="S819" s="5">
        <f>VLOOKUP(CONCATENATE($F819," ",$G819),AllocFactorMatrix,(S$4+1),FALSE)*$E826</f>
        <v>3365.0897689422877</v>
      </c>
      <c r="T819" s="5">
        <f>SUBTOTAL(9,P819:S819)</f>
        <v>2963920.9809003659</v>
      </c>
      <c r="U819" s="5">
        <f>VLOOKUP(CONCATENATE($F819," ",$G819),AllocFactorMatrix,(U$4+1),FALSE)*$E826</f>
        <v>115485.13921974093</v>
      </c>
      <c r="V819" s="5">
        <f>VLOOKUP(CONCATENATE($F819," ",$G819),AllocFactorMatrix,(V$4+1),FALSE)*$E826</f>
        <v>1559116.0663150642</v>
      </c>
      <c r="W819" s="5">
        <f>VLOOKUP(CONCATENATE($F819," ",$G819),AllocFactorMatrix,(W$4+1),FALSE)*$E826</f>
        <v>5962993.0779487835</v>
      </c>
      <c r="X819" s="5">
        <f>VLOOKUP(CONCATENATE($F819," ",$G819),AllocFactorMatrix,(X$4+1),FALSE)*$E826</f>
        <v>1080251.5009837805</v>
      </c>
      <c r="Y819" s="5">
        <f>SUBTOTAL(9,U819:X819)</f>
        <v>8717845.7844673693</v>
      </c>
      <c r="Z819" s="5">
        <f>VLOOKUP(CONCATENATE($F819," ",$G819),AllocFactorMatrix,(Z$4+1),FALSE)*$E826</f>
        <v>669296.85380456958</v>
      </c>
      <c r="AA819" s="5">
        <f>VLOOKUP(CONCATENATE($F819," ",$G819),AllocFactorMatrix,(AA$4+1),FALSE)*$E826</f>
        <v>13367.574845461366</v>
      </c>
      <c r="AB819" s="5">
        <f t="shared" ref="AB819:AB833" si="1176">SUBTOTAL(9,Z819:AA819)</f>
        <v>682664.42865003098</v>
      </c>
      <c r="AC819" s="5">
        <f>VLOOKUP(CONCATENATE($F819," ",$G819),AllocFactorMatrix,(AC$4+1),FALSE)*$E826</f>
        <v>8829.1082925030169</v>
      </c>
      <c r="AD819" s="5">
        <f>VLOOKUP(CONCATENATE($F819," ",$G819),AllocFactorMatrix,(AD$4+1),FALSE)*$E826</f>
        <v>39223.926000193358</v>
      </c>
      <c r="AE819" s="5">
        <f>VLOOKUP(CONCATENATE($F819," ",$G819),AllocFactorMatrix,(AE$4+1),FALSE)*$E826</f>
        <v>8047.4653440556649</v>
      </c>
    </row>
    <row r="820" spans="1:31" hidden="1" outlineLevel="1">
      <c r="F820" s="167" t="str">
        <f>F826</f>
        <v>PROD_DEMAND</v>
      </c>
      <c r="G820" s="48" t="str">
        <f>$G$9</f>
        <v>BULKTRAN</v>
      </c>
      <c r="H820" s="4">
        <f t="shared" si="1173"/>
        <v>0</v>
      </c>
      <c r="I820" s="5">
        <f t="shared" ref="I820:N820" si="1177">VLOOKUP(CONCATENATE($F820," ",$G820),AllocFactorMatrix,(I$4+1),FALSE)*$E826</f>
        <v>0</v>
      </c>
      <c r="J820" s="47">
        <f t="shared" si="1177"/>
        <v>0</v>
      </c>
      <c r="K820" s="47">
        <f t="shared" si="1177"/>
        <v>0</v>
      </c>
      <c r="L820" s="5">
        <f t="shared" si="1177"/>
        <v>0</v>
      </c>
      <c r="M820" s="5">
        <f t="shared" si="1177"/>
        <v>0</v>
      </c>
      <c r="N820" s="5">
        <f t="shared" si="1177"/>
        <v>0</v>
      </c>
      <c r="O820" s="5">
        <f t="shared" si="1175"/>
        <v>0</v>
      </c>
      <c r="P820" s="5">
        <f>VLOOKUP(CONCATENATE($F820," ",$G820),AllocFactorMatrix,(P$4+1),FALSE)*$E826</f>
        <v>0</v>
      </c>
      <c r="Q820" s="5">
        <f>VLOOKUP(CONCATENATE($F820," ",$G820),AllocFactorMatrix,(Q$4+1),FALSE)*$E826</f>
        <v>0</v>
      </c>
      <c r="R820" s="5">
        <f>VLOOKUP(CONCATENATE($F820," ",$G820),AllocFactorMatrix,(R$4+1),FALSE)*$E826</f>
        <v>0</v>
      </c>
      <c r="S820" s="5">
        <f>VLOOKUP(CONCATENATE($F820," ",$G820),AllocFactorMatrix,(S$4+1),FALSE)*$E826</f>
        <v>0</v>
      </c>
      <c r="T820" s="5">
        <f t="shared" ref="T820:T826" si="1178">SUBTOTAL(9,P820:S820)</f>
        <v>0</v>
      </c>
      <c r="U820" s="5">
        <f>VLOOKUP(CONCATENATE($F820," ",$G820),AllocFactorMatrix,(U$4+1),FALSE)*$E826</f>
        <v>0</v>
      </c>
      <c r="V820" s="5">
        <f>VLOOKUP(CONCATENATE($F820," ",$G820),AllocFactorMatrix,(V$4+1),FALSE)*$E826</f>
        <v>0</v>
      </c>
      <c r="W820" s="5">
        <f>VLOOKUP(CONCATENATE($F820," ",$G820),AllocFactorMatrix,(W$4+1),FALSE)*$E826</f>
        <v>0</v>
      </c>
      <c r="X820" s="5">
        <f>VLOOKUP(CONCATENATE($F820," ",$G820),AllocFactorMatrix,(X$4+1),FALSE)*$E826</f>
        <v>0</v>
      </c>
      <c r="Y820" s="5">
        <f t="shared" ref="Y820:Y826" si="1179">SUBTOTAL(9,U820:X820)</f>
        <v>0</v>
      </c>
      <c r="Z820" s="5">
        <f>VLOOKUP(CONCATENATE($F820," ",$G820),AllocFactorMatrix,(Z$4+1),FALSE)*$E826</f>
        <v>0</v>
      </c>
      <c r="AA820" s="5">
        <f>VLOOKUP(CONCATENATE($F820," ",$G820),AllocFactorMatrix,(AA$4+1),FALSE)*$E826</f>
        <v>0</v>
      </c>
      <c r="AB820" s="5">
        <f t="shared" si="1176"/>
        <v>0</v>
      </c>
      <c r="AC820" s="5">
        <f>VLOOKUP(CONCATENATE($F820," ",$G820),AllocFactorMatrix,(AC$4+1),FALSE)*$E826</f>
        <v>0</v>
      </c>
      <c r="AD820" s="5">
        <f>VLOOKUP(CONCATENATE($F820," ",$G820),AllocFactorMatrix,(AD$4+1),FALSE)*$E826</f>
        <v>0</v>
      </c>
      <c r="AE820" s="5">
        <f>VLOOKUP(CONCATENATE($F820," ",$G820),AllocFactorMatrix,(AE$4+1),FALSE)*$E826</f>
        <v>0</v>
      </c>
    </row>
    <row r="821" spans="1:31" hidden="1" outlineLevel="1">
      <c r="F821" s="167" t="str">
        <f>F826</f>
        <v>PROD_DEMAND</v>
      </c>
      <c r="G821" s="48" t="str">
        <f>$G$10</f>
        <v>SUBTRAN</v>
      </c>
      <c r="H821" s="4">
        <f t="shared" si="1173"/>
        <v>0</v>
      </c>
      <c r="I821" s="5">
        <f t="shared" ref="I821:N821" si="1180">VLOOKUP(CONCATENATE($F821," ",$G821),AllocFactorMatrix,(I$4+1),FALSE)*$E826</f>
        <v>0</v>
      </c>
      <c r="J821" s="47">
        <f t="shared" si="1180"/>
        <v>0</v>
      </c>
      <c r="K821" s="47">
        <f t="shared" si="1180"/>
        <v>0</v>
      </c>
      <c r="L821" s="5">
        <f t="shared" si="1180"/>
        <v>0</v>
      </c>
      <c r="M821" s="5">
        <f t="shared" si="1180"/>
        <v>0</v>
      </c>
      <c r="N821" s="5">
        <f t="shared" si="1180"/>
        <v>0</v>
      </c>
      <c r="O821" s="5">
        <f t="shared" si="1175"/>
        <v>0</v>
      </c>
      <c r="P821" s="5">
        <f>VLOOKUP(CONCATENATE($F821," ",$G821),AllocFactorMatrix,(P$4+1),FALSE)*$E826</f>
        <v>0</v>
      </c>
      <c r="Q821" s="5">
        <f>VLOOKUP(CONCATENATE($F821," ",$G821),AllocFactorMatrix,(Q$4+1),FALSE)*$E826</f>
        <v>0</v>
      </c>
      <c r="R821" s="5">
        <f>VLOOKUP(CONCATENATE($F821," ",$G821),AllocFactorMatrix,(R$4+1),FALSE)*$E826</f>
        <v>0</v>
      </c>
      <c r="S821" s="5">
        <f>VLOOKUP(CONCATENATE($F821," ",$G821),AllocFactorMatrix,(S$4+1),FALSE)*$E826</f>
        <v>0</v>
      </c>
      <c r="T821" s="5">
        <f t="shared" si="1178"/>
        <v>0</v>
      </c>
      <c r="U821" s="5">
        <f>VLOOKUP(CONCATENATE($F821," ",$G821),AllocFactorMatrix,(U$4+1),FALSE)*$E826</f>
        <v>0</v>
      </c>
      <c r="V821" s="5">
        <f>VLOOKUP(CONCATENATE($F821," ",$G821),AllocFactorMatrix,(V$4+1),FALSE)*$E826</f>
        <v>0</v>
      </c>
      <c r="W821" s="5">
        <f>VLOOKUP(CONCATENATE($F821," ",$G821),AllocFactorMatrix,(W$4+1),FALSE)*$E826</f>
        <v>0</v>
      </c>
      <c r="X821" s="5">
        <f>VLOOKUP(CONCATENATE($F821," ",$G821),AllocFactorMatrix,(X$4+1),FALSE)*$E826</f>
        <v>0</v>
      </c>
      <c r="Y821" s="5">
        <f t="shared" si="1179"/>
        <v>0</v>
      </c>
      <c r="Z821" s="5">
        <f>VLOOKUP(CONCATENATE($F821," ",$G821),AllocFactorMatrix,(Z$4+1),FALSE)*$E826</f>
        <v>0</v>
      </c>
      <c r="AA821" s="5">
        <f>VLOOKUP(CONCATENATE($F821," ",$G821),AllocFactorMatrix,(AA$4+1),FALSE)*$E826</f>
        <v>0</v>
      </c>
      <c r="AB821" s="5">
        <f t="shared" si="1176"/>
        <v>0</v>
      </c>
      <c r="AC821" s="5">
        <f>VLOOKUP(CONCATENATE($F821," ",$G821),AllocFactorMatrix,(AC$4+1),FALSE)*$E826</f>
        <v>0</v>
      </c>
      <c r="AD821" s="5">
        <f>VLOOKUP(CONCATENATE($F821," ",$G821),AllocFactorMatrix,(AD$4+1),FALSE)*$E826</f>
        <v>0</v>
      </c>
      <c r="AE821" s="5">
        <f>VLOOKUP(CONCATENATE($F821," ",$G821),AllocFactorMatrix,(AE$4+1),FALSE)*$E826</f>
        <v>0</v>
      </c>
    </row>
    <row r="822" spans="1:31" hidden="1" outlineLevel="1">
      <c r="F822" s="167" t="str">
        <f>F826</f>
        <v>PROD_DEMAND</v>
      </c>
      <c r="G822" s="48" t="str">
        <f>$G$11</f>
        <v>DISTPRI</v>
      </c>
      <c r="H822" s="4">
        <f t="shared" si="1173"/>
        <v>0</v>
      </c>
      <c r="I822" s="5">
        <f t="shared" ref="I822:N822" si="1181">VLOOKUP(CONCATENATE($F822," ",$G822),AllocFactorMatrix,(I$4+1),FALSE)*$E826</f>
        <v>0</v>
      </c>
      <c r="J822" s="47">
        <f t="shared" si="1181"/>
        <v>0</v>
      </c>
      <c r="K822" s="47">
        <f t="shared" si="1181"/>
        <v>0</v>
      </c>
      <c r="L822" s="5">
        <f t="shared" si="1181"/>
        <v>0</v>
      </c>
      <c r="M822" s="5">
        <f t="shared" si="1181"/>
        <v>0</v>
      </c>
      <c r="N822" s="5">
        <f t="shared" si="1181"/>
        <v>0</v>
      </c>
      <c r="O822" s="5">
        <f t="shared" si="1175"/>
        <v>0</v>
      </c>
      <c r="P822" s="5">
        <f>VLOOKUP(CONCATENATE($F822," ",$G822),AllocFactorMatrix,(P$4+1),FALSE)*$E826</f>
        <v>0</v>
      </c>
      <c r="Q822" s="5">
        <f>VLOOKUP(CONCATENATE($F822," ",$G822),AllocFactorMatrix,(Q$4+1),FALSE)*$E826</f>
        <v>0</v>
      </c>
      <c r="R822" s="5">
        <f>VLOOKUP(CONCATENATE($F822," ",$G822),AllocFactorMatrix,(R$4+1),FALSE)*$E826</f>
        <v>0</v>
      </c>
      <c r="S822" s="5">
        <f>VLOOKUP(CONCATENATE($F822," ",$G822),AllocFactorMatrix,(S$4+1),FALSE)*$E826</f>
        <v>0</v>
      </c>
      <c r="T822" s="5">
        <f t="shared" si="1178"/>
        <v>0</v>
      </c>
      <c r="U822" s="5">
        <f>VLOOKUP(CONCATENATE($F822," ",$G822),AllocFactorMatrix,(U$4+1),FALSE)*$E826</f>
        <v>0</v>
      </c>
      <c r="V822" s="5">
        <f>VLOOKUP(CONCATENATE($F822," ",$G822),AllocFactorMatrix,(V$4+1),FALSE)*$E826</f>
        <v>0</v>
      </c>
      <c r="W822" s="5">
        <f>VLOOKUP(CONCATENATE($F822," ",$G822),AllocFactorMatrix,(W$4+1),FALSE)*$E826</f>
        <v>0</v>
      </c>
      <c r="X822" s="5">
        <f>VLOOKUP(CONCATENATE($F822," ",$G822),AllocFactorMatrix,(X$4+1),FALSE)*$E826</f>
        <v>0</v>
      </c>
      <c r="Y822" s="5">
        <f t="shared" si="1179"/>
        <v>0</v>
      </c>
      <c r="Z822" s="5">
        <f>VLOOKUP(CONCATENATE($F822," ",$G822),AllocFactorMatrix,(Z$4+1),FALSE)*$E826</f>
        <v>0</v>
      </c>
      <c r="AA822" s="5">
        <f>VLOOKUP(CONCATENATE($F822," ",$G822),AllocFactorMatrix,(AA$4+1),FALSE)*$E826</f>
        <v>0</v>
      </c>
      <c r="AB822" s="5">
        <f t="shared" si="1176"/>
        <v>0</v>
      </c>
      <c r="AC822" s="5">
        <f>VLOOKUP(CONCATENATE($F822," ",$G822),AllocFactorMatrix,(AC$4+1),FALSE)*$E826</f>
        <v>0</v>
      </c>
      <c r="AD822" s="5">
        <f>VLOOKUP(CONCATENATE($F822," ",$G822),AllocFactorMatrix,(AD$4+1),FALSE)*$E826</f>
        <v>0</v>
      </c>
      <c r="AE822" s="5">
        <f>VLOOKUP(CONCATENATE($F822," ",$G822),AllocFactorMatrix,(AE$4+1),FALSE)*$E826</f>
        <v>0</v>
      </c>
    </row>
    <row r="823" spans="1:31" hidden="1" outlineLevel="1">
      <c r="F823" s="167" t="str">
        <f>F826</f>
        <v>PROD_DEMAND</v>
      </c>
      <c r="G823" s="48" t="str">
        <f>$G$12</f>
        <v>DISTSEC</v>
      </c>
      <c r="H823" s="4">
        <f t="shared" si="1173"/>
        <v>0</v>
      </c>
      <c r="I823" s="5">
        <f t="shared" ref="I823:N823" si="1182">VLOOKUP(CONCATENATE($F823," ",$G823),AllocFactorMatrix,(I$4+1),FALSE)*$E826</f>
        <v>0</v>
      </c>
      <c r="J823" s="47">
        <f t="shared" si="1182"/>
        <v>0</v>
      </c>
      <c r="K823" s="47">
        <f t="shared" si="1182"/>
        <v>0</v>
      </c>
      <c r="L823" s="5">
        <f t="shared" si="1182"/>
        <v>0</v>
      </c>
      <c r="M823" s="5">
        <f t="shared" si="1182"/>
        <v>0</v>
      </c>
      <c r="N823" s="5">
        <f t="shared" si="1182"/>
        <v>0</v>
      </c>
      <c r="O823" s="5">
        <f t="shared" si="1175"/>
        <v>0</v>
      </c>
      <c r="P823" s="5">
        <f>VLOOKUP(CONCATENATE($F823," ",$G823),AllocFactorMatrix,(P$4+1),FALSE)*$E826</f>
        <v>0</v>
      </c>
      <c r="Q823" s="5">
        <f>VLOOKUP(CONCATENATE($F823," ",$G823),AllocFactorMatrix,(Q$4+1),FALSE)*$E826</f>
        <v>0</v>
      </c>
      <c r="R823" s="5">
        <f>VLOOKUP(CONCATENATE($F823," ",$G823),AllocFactorMatrix,(R$4+1),FALSE)*$E826</f>
        <v>0</v>
      </c>
      <c r="S823" s="5">
        <f>VLOOKUP(CONCATENATE($F823," ",$G823),AllocFactorMatrix,(S$4+1),FALSE)*$E826</f>
        <v>0</v>
      </c>
      <c r="T823" s="5">
        <f t="shared" si="1178"/>
        <v>0</v>
      </c>
      <c r="U823" s="5">
        <f>VLOOKUP(CONCATENATE($F823," ",$G823),AllocFactorMatrix,(U$4+1),FALSE)*$E826</f>
        <v>0</v>
      </c>
      <c r="V823" s="5">
        <f>VLOOKUP(CONCATENATE($F823," ",$G823),AllocFactorMatrix,(V$4+1),FALSE)*$E826</f>
        <v>0</v>
      </c>
      <c r="W823" s="5">
        <f>VLOOKUP(CONCATENATE($F823," ",$G823),AllocFactorMatrix,(W$4+1),FALSE)*$E826</f>
        <v>0</v>
      </c>
      <c r="X823" s="5">
        <f>VLOOKUP(CONCATENATE($F823," ",$G823),AllocFactorMatrix,(X$4+1),FALSE)*$E826</f>
        <v>0</v>
      </c>
      <c r="Y823" s="5">
        <f t="shared" si="1179"/>
        <v>0</v>
      </c>
      <c r="Z823" s="5">
        <f>VLOOKUP(CONCATENATE($F823," ",$G823),AllocFactorMatrix,(Z$4+1),FALSE)*$E826</f>
        <v>0</v>
      </c>
      <c r="AA823" s="5">
        <f>VLOOKUP(CONCATENATE($F823," ",$G823),AllocFactorMatrix,(AA$4+1),FALSE)*$E826</f>
        <v>0</v>
      </c>
      <c r="AB823" s="5">
        <f t="shared" si="1176"/>
        <v>0</v>
      </c>
      <c r="AC823" s="5">
        <f>VLOOKUP(CONCATENATE($F823," ",$G823),AllocFactorMatrix,(AC$4+1),FALSE)*$E826</f>
        <v>0</v>
      </c>
      <c r="AD823" s="5">
        <f>VLOOKUP(CONCATENATE($F823," ",$G823),AllocFactorMatrix,(AD$4+1),FALSE)*$E826</f>
        <v>0</v>
      </c>
      <c r="AE823" s="5">
        <f>VLOOKUP(CONCATENATE($F823," ",$G823),AllocFactorMatrix,(AE$4+1),FALSE)*$E826</f>
        <v>0</v>
      </c>
    </row>
    <row r="824" spans="1:31" hidden="1" outlineLevel="1">
      <c r="F824" s="167" t="str">
        <f>F826</f>
        <v>PROD_DEMAND</v>
      </c>
      <c r="G824" s="48" t="str">
        <f>$G$13</f>
        <v>ENERGY</v>
      </c>
      <c r="H824" s="4">
        <f t="shared" si="1173"/>
        <v>0</v>
      </c>
      <c r="I824" s="5">
        <f t="shared" ref="I824:N824" si="1183">VLOOKUP(CONCATENATE($F824," ",$G824),AllocFactorMatrix,(I$4+1),FALSE)*$E826</f>
        <v>0</v>
      </c>
      <c r="J824" s="47">
        <f t="shared" si="1183"/>
        <v>0</v>
      </c>
      <c r="K824" s="47">
        <f t="shared" si="1183"/>
        <v>0</v>
      </c>
      <c r="L824" s="5">
        <f t="shared" si="1183"/>
        <v>0</v>
      </c>
      <c r="M824" s="5">
        <f t="shared" si="1183"/>
        <v>0</v>
      </c>
      <c r="N824" s="5">
        <f t="shared" si="1183"/>
        <v>0</v>
      </c>
      <c r="O824" s="5">
        <f t="shared" si="1175"/>
        <v>0</v>
      </c>
      <c r="P824" s="5">
        <f>VLOOKUP(CONCATENATE($F824," ",$G824),AllocFactorMatrix,(P$4+1),FALSE)*$E826</f>
        <v>0</v>
      </c>
      <c r="Q824" s="5">
        <f>VLOOKUP(CONCATENATE($F824," ",$G824),AllocFactorMatrix,(Q$4+1),FALSE)*$E826</f>
        <v>0</v>
      </c>
      <c r="R824" s="5">
        <f>VLOOKUP(CONCATENATE($F824," ",$G824),AllocFactorMatrix,(R$4+1),FALSE)*$E826</f>
        <v>0</v>
      </c>
      <c r="S824" s="5">
        <f>VLOOKUP(CONCATENATE($F824," ",$G824),AllocFactorMatrix,(S$4+1),FALSE)*$E826</f>
        <v>0</v>
      </c>
      <c r="T824" s="5">
        <f t="shared" si="1178"/>
        <v>0</v>
      </c>
      <c r="U824" s="5">
        <f>VLOOKUP(CONCATENATE($F824," ",$G824),AllocFactorMatrix,(U$4+1),FALSE)*$E826</f>
        <v>0</v>
      </c>
      <c r="V824" s="5">
        <f>VLOOKUP(CONCATENATE($F824," ",$G824),AllocFactorMatrix,(V$4+1),FALSE)*$E826</f>
        <v>0</v>
      </c>
      <c r="W824" s="5">
        <f>VLOOKUP(CONCATENATE($F824," ",$G824),AllocFactorMatrix,(W$4+1),FALSE)*$E826</f>
        <v>0</v>
      </c>
      <c r="X824" s="5">
        <f>VLOOKUP(CONCATENATE($F824," ",$G824),AllocFactorMatrix,(X$4+1),FALSE)*$E826</f>
        <v>0</v>
      </c>
      <c r="Y824" s="5">
        <f t="shared" si="1179"/>
        <v>0</v>
      </c>
      <c r="Z824" s="5">
        <f>VLOOKUP(CONCATENATE($F824," ",$G824),AllocFactorMatrix,(Z$4+1),FALSE)*$E826</f>
        <v>0</v>
      </c>
      <c r="AA824" s="5">
        <f>VLOOKUP(CONCATENATE($F824," ",$G824),AllocFactorMatrix,(AA$4+1),FALSE)*$E826</f>
        <v>0</v>
      </c>
      <c r="AB824" s="5">
        <f t="shared" si="1176"/>
        <v>0</v>
      </c>
      <c r="AC824" s="5">
        <f>VLOOKUP(CONCATENATE($F824," ",$G824),AllocFactorMatrix,(AC$4+1),FALSE)*$E826</f>
        <v>0</v>
      </c>
      <c r="AD824" s="5">
        <f>VLOOKUP(CONCATENATE($F824," ",$G824),AllocFactorMatrix,(AD$4+1),FALSE)*$E826</f>
        <v>0</v>
      </c>
      <c r="AE824" s="5">
        <f>VLOOKUP(CONCATENATE($F824," ",$G824),AllocFactorMatrix,(AE$4+1),FALSE)*$E826</f>
        <v>0</v>
      </c>
    </row>
    <row r="825" spans="1:31" hidden="1" outlineLevel="1">
      <c r="F825" s="167" t="str">
        <f>F826</f>
        <v>PROD_DEMAND</v>
      </c>
      <c r="G825" s="48" t="str">
        <f>$G$14</f>
        <v>CUSTOMER</v>
      </c>
      <c r="H825" s="4">
        <f t="shared" si="1173"/>
        <v>0</v>
      </c>
      <c r="I825" s="5">
        <f t="shared" ref="I825:N825" si="1184">VLOOKUP(CONCATENATE($F825," ",$G825),AllocFactorMatrix,(I$4+1),FALSE)*$E826</f>
        <v>0</v>
      </c>
      <c r="J825" s="47">
        <f t="shared" si="1184"/>
        <v>0</v>
      </c>
      <c r="K825" s="47">
        <f t="shared" si="1184"/>
        <v>0</v>
      </c>
      <c r="L825" s="5">
        <f t="shared" si="1184"/>
        <v>0</v>
      </c>
      <c r="M825" s="5">
        <f t="shared" si="1184"/>
        <v>0</v>
      </c>
      <c r="N825" s="5">
        <f t="shared" si="1184"/>
        <v>0</v>
      </c>
      <c r="O825" s="5">
        <f t="shared" si="1175"/>
        <v>0</v>
      </c>
      <c r="P825" s="5">
        <f>VLOOKUP(CONCATENATE($F825," ",$G825),AllocFactorMatrix,(P$4+1),FALSE)*$E826</f>
        <v>0</v>
      </c>
      <c r="Q825" s="5">
        <f>VLOOKUP(CONCATENATE($F825," ",$G825),AllocFactorMatrix,(Q$4+1),FALSE)*$E826</f>
        <v>0</v>
      </c>
      <c r="R825" s="5">
        <f>VLOOKUP(CONCATENATE($F825," ",$G825),AllocFactorMatrix,(R$4+1),FALSE)*$E826</f>
        <v>0</v>
      </c>
      <c r="S825" s="5">
        <f>VLOOKUP(CONCATENATE($F825," ",$G825),AllocFactorMatrix,(S$4+1),FALSE)*$E826</f>
        <v>0</v>
      </c>
      <c r="T825" s="5">
        <f t="shared" si="1178"/>
        <v>0</v>
      </c>
      <c r="U825" s="5">
        <f>VLOOKUP(CONCATENATE($F825," ",$G825),AllocFactorMatrix,(U$4+1),FALSE)*$E826</f>
        <v>0</v>
      </c>
      <c r="V825" s="5">
        <f>VLOOKUP(CONCATENATE($F825," ",$G825),AllocFactorMatrix,(V$4+1),FALSE)*$E826</f>
        <v>0</v>
      </c>
      <c r="W825" s="5">
        <f>VLOOKUP(CONCATENATE($F825," ",$G825),AllocFactorMatrix,(W$4+1),FALSE)*$E826</f>
        <v>0</v>
      </c>
      <c r="X825" s="5">
        <f>VLOOKUP(CONCATENATE($F825," ",$G825),AllocFactorMatrix,(X$4+1),FALSE)*$E826</f>
        <v>0</v>
      </c>
      <c r="Y825" s="5">
        <f t="shared" si="1179"/>
        <v>0</v>
      </c>
      <c r="Z825" s="5">
        <f>VLOOKUP(CONCATENATE($F825," ",$G825),AllocFactorMatrix,(Z$4+1),FALSE)*$E826</f>
        <v>0</v>
      </c>
      <c r="AA825" s="5">
        <f>VLOOKUP(CONCATENATE($F825," ",$G825),AllocFactorMatrix,(AA$4+1),FALSE)*$E826</f>
        <v>0</v>
      </c>
      <c r="AB825" s="5">
        <f t="shared" si="1176"/>
        <v>0</v>
      </c>
      <c r="AC825" s="5">
        <f>VLOOKUP(CONCATENATE($F825," ",$G825),AllocFactorMatrix,(AC$4+1),FALSE)*$E826</f>
        <v>0</v>
      </c>
      <c r="AD825" s="5">
        <f>VLOOKUP(CONCATENATE($F825," ",$G825),AllocFactorMatrix,(AD$4+1),FALSE)*$E826</f>
        <v>0</v>
      </c>
      <c r="AE825" s="5">
        <f>VLOOKUP(CONCATENATE($F825," ",$G825),AllocFactorMatrix,(AE$4+1),FALSE)*$E826</f>
        <v>0</v>
      </c>
    </row>
    <row r="826" spans="1:31" collapsed="1">
      <c r="D826" s="96" t="str">
        <f>D200</f>
        <v>Adj 4 - Remove FGD from Base Rates (Mitchell)</v>
      </c>
      <c r="E826" s="54">
        <v>34154936</v>
      </c>
      <c r="F826" s="88" t="s">
        <v>27</v>
      </c>
      <c r="G826" s="48" t="str">
        <f>$G$15</f>
        <v>TOTAL</v>
      </c>
      <c r="H826" s="4">
        <f t="shared" si="1173"/>
        <v>34154936</v>
      </c>
      <c r="I826" s="5">
        <f t="shared" ref="I826:N826" si="1185">VLOOKUP(CONCATENATE($F826," ",$G826),AllocFactorMatrix,(I$4+1),FALSE)*$E826</f>
        <v>17564890.65776765</v>
      </c>
      <c r="J826" s="47">
        <f t="shared" si="1185"/>
        <v>3929.5671441001077</v>
      </c>
      <c r="K826" s="47">
        <f t="shared" si="1185"/>
        <v>6880.3918788180499</v>
      </c>
      <c r="L826" s="5">
        <f t="shared" si="1185"/>
        <v>4093804.6892247652</v>
      </c>
      <c r="M826" s="5">
        <f t="shared" si="1185"/>
        <v>56965.240148069293</v>
      </c>
      <c r="N826" s="5">
        <f t="shared" si="1185"/>
        <v>7933.7601820803748</v>
      </c>
      <c r="O826" s="5">
        <f t="shared" si="1175"/>
        <v>4158703.6895549148</v>
      </c>
      <c r="P826" s="5">
        <f>VLOOKUP(CONCATENATE($F826," ",$G826),AllocFactorMatrix,(P$4+1),FALSE)*$E826</f>
        <v>2434965.1795495944</v>
      </c>
      <c r="Q826" s="5">
        <f>VLOOKUP(CONCATENATE($F826," ",$G826),AllocFactorMatrix,(Q$4+1),FALSE)*$E826</f>
        <v>436976.36418756901</v>
      </c>
      <c r="R826" s="5">
        <f>VLOOKUP(CONCATENATE($F826," ",$G826),AllocFactorMatrix,(R$4+1),FALSE)*$E826</f>
        <v>88614.34739426017</v>
      </c>
      <c r="S826" s="5">
        <f>VLOOKUP(CONCATENATE($F826," ",$G826),AllocFactorMatrix,(S$4+1),FALSE)*$E826</f>
        <v>3365.0897689422877</v>
      </c>
      <c r="T826" s="5">
        <f t="shared" si="1178"/>
        <v>2963920.9809003659</v>
      </c>
      <c r="U826" s="5">
        <f>VLOOKUP(CONCATENATE($F826," ",$G826),AllocFactorMatrix,(U$4+1),FALSE)*$E826</f>
        <v>115485.13921974093</v>
      </c>
      <c r="V826" s="5">
        <f>VLOOKUP(CONCATENATE($F826," ",$G826),AllocFactorMatrix,(V$4+1),FALSE)*$E826</f>
        <v>1559116.0663150642</v>
      </c>
      <c r="W826" s="5">
        <f>VLOOKUP(CONCATENATE($F826," ",$G826),AllocFactorMatrix,(W$4+1),FALSE)*$E826</f>
        <v>5962993.0779487835</v>
      </c>
      <c r="X826" s="5">
        <f>VLOOKUP(CONCATENATE($F826," ",$G826),AllocFactorMatrix,(X$4+1),FALSE)*$E826</f>
        <v>1080251.5009837805</v>
      </c>
      <c r="Y826" s="5">
        <f t="shared" si="1179"/>
        <v>8717845.7844673693</v>
      </c>
      <c r="Z826" s="5">
        <f>VLOOKUP(CONCATENATE($F826," ",$G826),AllocFactorMatrix,(Z$4+1),FALSE)*$E826</f>
        <v>669296.85380456958</v>
      </c>
      <c r="AA826" s="5">
        <f>VLOOKUP(CONCATENATE($F826," ",$G826),AllocFactorMatrix,(AA$4+1),FALSE)*$E826</f>
        <v>13367.574845461366</v>
      </c>
      <c r="AB826" s="5">
        <f t="shared" si="1176"/>
        <v>682664.42865003098</v>
      </c>
      <c r="AC826" s="5">
        <f>VLOOKUP(CONCATENATE($F826," ",$G826),AllocFactorMatrix,(AC$4+1),FALSE)*$E826</f>
        <v>8829.1082925030169</v>
      </c>
      <c r="AD826" s="5">
        <f>VLOOKUP(CONCATENATE($F826," ",$G826),AllocFactorMatrix,(AD$4+1),FALSE)*$E826</f>
        <v>39223.926000193358</v>
      </c>
      <c r="AE826" s="5">
        <f>VLOOKUP(CONCATENATE($F826," ",$G826),AllocFactorMatrix,(AE$4+1),FALSE)*$E826</f>
        <v>8047.4653440556649</v>
      </c>
    </row>
    <row r="827" spans="1:31" s="44" customFormat="1" hidden="1" outlineLevel="1">
      <c r="A827" s="49"/>
      <c r="B827" s="97"/>
      <c r="C827" s="48"/>
      <c r="D827" s="48"/>
      <c r="E827" s="48"/>
      <c r="F827" s="167" t="str">
        <f>F834</f>
        <v>PROD_DEMAND</v>
      </c>
      <c r="G827" s="48" t="str">
        <f>$G$8</f>
        <v>PRODUCTION</v>
      </c>
      <c r="H827" s="46">
        <f t="shared" ref="H827:H834" si="1186">SUBTOTAL(9,I827:AE827)</f>
        <v>91862902</v>
      </c>
      <c r="I827" s="47">
        <f t="shared" ref="I827:N827" si="1187">VLOOKUP(CONCATENATE($F827," ",$G827),AllocFactorMatrix,(I$4+1),FALSE)*$E834</f>
        <v>47242419.928271137</v>
      </c>
      <c r="J827" s="47">
        <f t="shared" si="1187"/>
        <v>10568.9391852729</v>
      </c>
      <c r="K827" s="47">
        <f t="shared" si="1187"/>
        <v>18505.458914795166</v>
      </c>
      <c r="L827" s="47">
        <f t="shared" si="1187"/>
        <v>11010671.458245305</v>
      </c>
      <c r="M827" s="47">
        <f t="shared" si="1187"/>
        <v>153213.35320694363</v>
      </c>
      <c r="N827" s="47">
        <f t="shared" si="1187"/>
        <v>21338.591707446081</v>
      </c>
      <c r="O827" s="47">
        <f t="shared" si="1175"/>
        <v>11185223.403159695</v>
      </c>
      <c r="P827" s="47">
        <f>VLOOKUP(CONCATENATE($F827," ",$G827),AllocFactorMatrix,(P$4+1),FALSE)*$E834</f>
        <v>6549067.1000635689</v>
      </c>
      <c r="Q827" s="47">
        <f>VLOOKUP(CONCATENATE($F827," ",$G827),AllocFactorMatrix,(Q$4+1),FALSE)*$E834</f>
        <v>1175288.8929342148</v>
      </c>
      <c r="R827" s="47">
        <f>VLOOKUP(CONCATENATE($F827," ",$G827),AllocFactorMatrix,(R$4+1),FALSE)*$E834</f>
        <v>238336.59388127321</v>
      </c>
      <c r="S827" s="47">
        <f>VLOOKUP(CONCATENATE($F827," ",$G827),AllocFactorMatrix,(S$4+1),FALSE)*$E834</f>
        <v>9050.72437159736</v>
      </c>
      <c r="T827" s="47">
        <f>SUBTOTAL(9,P827:S827)</f>
        <v>7971743.311250655</v>
      </c>
      <c r="U827" s="47">
        <f>VLOOKUP(CONCATENATE($F827," ",$G827),AllocFactorMatrix,(U$4+1),FALSE)*$E834</f>
        <v>310608.10732010793</v>
      </c>
      <c r="V827" s="47">
        <f>VLOOKUP(CONCATENATE($F827," ",$G827),AllocFactorMatrix,(V$4+1),FALSE)*$E834</f>
        <v>4193388.80935178</v>
      </c>
      <c r="W827" s="47">
        <f>VLOOKUP(CONCATENATE($F827," ",$G827),AllocFactorMatrix,(W$4+1),FALSE)*$E834</f>
        <v>16038028.844389796</v>
      </c>
      <c r="X827" s="47">
        <f>VLOOKUP(CONCATENATE($F827," ",$G827),AllocFactorMatrix,(X$4+1),FALSE)*$E834</f>
        <v>2905437.6729098815</v>
      </c>
      <c r="Y827" s="47">
        <f>SUBTOTAL(9,U827:X827)</f>
        <v>23447463.433971565</v>
      </c>
      <c r="Z827" s="47">
        <f>VLOOKUP(CONCATENATE($F827," ",$G827),AllocFactorMatrix,(Z$4+1),FALSE)*$E834</f>
        <v>1800136.6271029611</v>
      </c>
      <c r="AA827" s="47">
        <f>VLOOKUP(CONCATENATE($F827," ",$G827),AllocFactorMatrix,(AA$4+1),FALSE)*$E834</f>
        <v>35953.345601534216</v>
      </c>
      <c r="AB827" s="47">
        <f t="shared" si="1176"/>
        <v>1836089.9727044953</v>
      </c>
      <c r="AC827" s="47">
        <f>VLOOKUP(CONCATENATE($F827," ",$G827),AllocFactorMatrix,(AC$4+1),FALSE)*$E834</f>
        <v>23746.714378899494</v>
      </c>
      <c r="AD827" s="47">
        <f>VLOOKUP(CONCATENATE($F827," ",$G827),AllocFactorMatrix,(AD$4+1),FALSE)*$E834</f>
        <v>105496.42576437604</v>
      </c>
      <c r="AE827" s="47">
        <f>VLOOKUP(CONCATENATE($F827," ",$G827),AllocFactorMatrix,(AE$4+1),FALSE)*$E834</f>
        <v>21644.412399115074</v>
      </c>
    </row>
    <row r="828" spans="1:31" s="44" customFormat="1" hidden="1" outlineLevel="1">
      <c r="A828" s="49"/>
      <c r="B828" s="97"/>
      <c r="C828" s="48"/>
      <c r="D828" s="48"/>
      <c r="E828" s="48"/>
      <c r="F828" s="167" t="str">
        <f>F834</f>
        <v>PROD_DEMAND</v>
      </c>
      <c r="G828" s="48" t="str">
        <f>$G$9</f>
        <v>BULKTRAN</v>
      </c>
      <c r="H828" s="46">
        <f t="shared" si="1186"/>
        <v>0</v>
      </c>
      <c r="I828" s="47">
        <f t="shared" ref="I828:N828" si="1188">VLOOKUP(CONCATENATE($F828," ",$G828),AllocFactorMatrix,(I$4+1),FALSE)*$E834</f>
        <v>0</v>
      </c>
      <c r="J828" s="47">
        <f t="shared" si="1188"/>
        <v>0</v>
      </c>
      <c r="K828" s="47">
        <f t="shared" si="1188"/>
        <v>0</v>
      </c>
      <c r="L828" s="47">
        <f t="shared" si="1188"/>
        <v>0</v>
      </c>
      <c r="M828" s="47">
        <f t="shared" si="1188"/>
        <v>0</v>
      </c>
      <c r="N828" s="47">
        <f t="shared" si="1188"/>
        <v>0</v>
      </c>
      <c r="O828" s="47">
        <f t="shared" si="1175"/>
        <v>0</v>
      </c>
      <c r="P828" s="47">
        <f>VLOOKUP(CONCATENATE($F828," ",$G828),AllocFactorMatrix,(P$4+1),FALSE)*$E834</f>
        <v>0</v>
      </c>
      <c r="Q828" s="47">
        <f>VLOOKUP(CONCATENATE($F828," ",$G828),AllocFactorMatrix,(Q$4+1),FALSE)*$E834</f>
        <v>0</v>
      </c>
      <c r="R828" s="47">
        <f>VLOOKUP(CONCATENATE($F828," ",$G828),AllocFactorMatrix,(R$4+1),FALSE)*$E834</f>
        <v>0</v>
      </c>
      <c r="S828" s="47">
        <f>VLOOKUP(CONCATENATE($F828," ",$G828),AllocFactorMatrix,(S$4+1),FALSE)*$E834</f>
        <v>0</v>
      </c>
      <c r="T828" s="47">
        <f t="shared" ref="T828:T834" si="1189">SUBTOTAL(9,P828:S828)</f>
        <v>0</v>
      </c>
      <c r="U828" s="47">
        <f>VLOOKUP(CONCATENATE($F828," ",$G828),AllocFactorMatrix,(U$4+1),FALSE)*$E834</f>
        <v>0</v>
      </c>
      <c r="V828" s="47">
        <f>VLOOKUP(CONCATENATE($F828," ",$G828),AllocFactorMatrix,(V$4+1),FALSE)*$E834</f>
        <v>0</v>
      </c>
      <c r="W828" s="47">
        <f>VLOOKUP(CONCATENATE($F828," ",$G828),AllocFactorMatrix,(W$4+1),FALSE)*$E834</f>
        <v>0</v>
      </c>
      <c r="X828" s="47">
        <f>VLOOKUP(CONCATENATE($F828," ",$G828),AllocFactorMatrix,(X$4+1),FALSE)*$E834</f>
        <v>0</v>
      </c>
      <c r="Y828" s="47">
        <f t="shared" ref="Y828:Y834" si="1190">SUBTOTAL(9,U828:X828)</f>
        <v>0</v>
      </c>
      <c r="Z828" s="47">
        <f>VLOOKUP(CONCATENATE($F828," ",$G828),AllocFactorMatrix,(Z$4+1),FALSE)*$E834</f>
        <v>0</v>
      </c>
      <c r="AA828" s="47">
        <f>VLOOKUP(CONCATENATE($F828," ",$G828),AllocFactorMatrix,(AA$4+1),FALSE)*$E834</f>
        <v>0</v>
      </c>
      <c r="AB828" s="47">
        <f t="shared" si="1176"/>
        <v>0</v>
      </c>
      <c r="AC828" s="47">
        <f>VLOOKUP(CONCATENATE($F828," ",$G828),AllocFactorMatrix,(AC$4+1),FALSE)*$E834</f>
        <v>0</v>
      </c>
      <c r="AD828" s="47">
        <f>VLOOKUP(CONCATENATE($F828," ",$G828),AllocFactorMatrix,(AD$4+1),FALSE)*$E834</f>
        <v>0</v>
      </c>
      <c r="AE828" s="47">
        <f>VLOOKUP(CONCATENATE($F828," ",$G828),AllocFactorMatrix,(AE$4+1),FALSE)*$E834</f>
        <v>0</v>
      </c>
    </row>
    <row r="829" spans="1:31" s="44" customFormat="1" hidden="1" outlineLevel="1">
      <c r="A829" s="49"/>
      <c r="B829" s="97"/>
      <c r="C829" s="48"/>
      <c r="D829" s="48"/>
      <c r="E829" s="48"/>
      <c r="F829" s="167" t="str">
        <f>F834</f>
        <v>PROD_DEMAND</v>
      </c>
      <c r="G829" s="48" t="str">
        <f>$G$10</f>
        <v>SUBTRAN</v>
      </c>
      <c r="H829" s="46">
        <f t="shared" si="1186"/>
        <v>0</v>
      </c>
      <c r="I829" s="47">
        <f t="shared" ref="I829:N829" si="1191">VLOOKUP(CONCATENATE($F829," ",$G829),AllocFactorMatrix,(I$4+1),FALSE)*$E834</f>
        <v>0</v>
      </c>
      <c r="J829" s="47">
        <f t="shared" si="1191"/>
        <v>0</v>
      </c>
      <c r="K829" s="47">
        <f t="shared" si="1191"/>
        <v>0</v>
      </c>
      <c r="L829" s="47">
        <f t="shared" si="1191"/>
        <v>0</v>
      </c>
      <c r="M829" s="47">
        <f t="shared" si="1191"/>
        <v>0</v>
      </c>
      <c r="N829" s="47">
        <f t="shared" si="1191"/>
        <v>0</v>
      </c>
      <c r="O829" s="47">
        <f t="shared" si="1175"/>
        <v>0</v>
      </c>
      <c r="P829" s="47">
        <f>VLOOKUP(CONCATENATE($F829," ",$G829),AllocFactorMatrix,(P$4+1),FALSE)*$E834</f>
        <v>0</v>
      </c>
      <c r="Q829" s="47">
        <f>VLOOKUP(CONCATENATE($F829," ",$G829),AllocFactorMatrix,(Q$4+1),FALSE)*$E834</f>
        <v>0</v>
      </c>
      <c r="R829" s="47">
        <f>VLOOKUP(CONCATENATE($F829," ",$G829),AllocFactorMatrix,(R$4+1),FALSE)*$E834</f>
        <v>0</v>
      </c>
      <c r="S829" s="47">
        <f>VLOOKUP(CONCATENATE($F829," ",$G829),AllocFactorMatrix,(S$4+1),FALSE)*$E834</f>
        <v>0</v>
      </c>
      <c r="T829" s="47">
        <f t="shared" si="1189"/>
        <v>0</v>
      </c>
      <c r="U829" s="47">
        <f>VLOOKUP(CONCATENATE($F829," ",$G829),AllocFactorMatrix,(U$4+1),FALSE)*$E834</f>
        <v>0</v>
      </c>
      <c r="V829" s="47">
        <f>VLOOKUP(CONCATENATE($F829," ",$G829),AllocFactorMatrix,(V$4+1),FALSE)*$E834</f>
        <v>0</v>
      </c>
      <c r="W829" s="47">
        <f>VLOOKUP(CONCATENATE($F829," ",$G829),AllocFactorMatrix,(W$4+1),FALSE)*$E834</f>
        <v>0</v>
      </c>
      <c r="X829" s="47">
        <f>VLOOKUP(CONCATENATE($F829," ",$G829),AllocFactorMatrix,(X$4+1),FALSE)*$E834</f>
        <v>0</v>
      </c>
      <c r="Y829" s="47">
        <f t="shared" si="1190"/>
        <v>0</v>
      </c>
      <c r="Z829" s="47">
        <f>VLOOKUP(CONCATENATE($F829," ",$G829),AllocFactorMatrix,(Z$4+1),FALSE)*$E834</f>
        <v>0</v>
      </c>
      <c r="AA829" s="47">
        <f>VLOOKUP(CONCATENATE($F829," ",$G829),AllocFactorMatrix,(AA$4+1),FALSE)*$E834</f>
        <v>0</v>
      </c>
      <c r="AB829" s="47">
        <f t="shared" si="1176"/>
        <v>0</v>
      </c>
      <c r="AC829" s="47">
        <f>VLOOKUP(CONCATENATE($F829," ",$G829),AllocFactorMatrix,(AC$4+1),FALSE)*$E834</f>
        <v>0</v>
      </c>
      <c r="AD829" s="47">
        <f>VLOOKUP(CONCATENATE($F829," ",$G829),AllocFactorMatrix,(AD$4+1),FALSE)*$E834</f>
        <v>0</v>
      </c>
      <c r="AE829" s="47">
        <f>VLOOKUP(CONCATENATE($F829," ",$G829),AllocFactorMatrix,(AE$4+1),FALSE)*$E834</f>
        <v>0</v>
      </c>
    </row>
    <row r="830" spans="1:31" s="44" customFormat="1" hidden="1" outlineLevel="1">
      <c r="A830" s="49"/>
      <c r="B830" s="97"/>
      <c r="C830" s="48"/>
      <c r="D830" s="48"/>
      <c r="E830" s="48"/>
      <c r="F830" s="167" t="str">
        <f>F834</f>
        <v>PROD_DEMAND</v>
      </c>
      <c r="G830" s="48" t="str">
        <f>$G$11</f>
        <v>DISTPRI</v>
      </c>
      <c r="H830" s="46">
        <f t="shared" si="1186"/>
        <v>0</v>
      </c>
      <c r="I830" s="47">
        <f t="shared" ref="I830:N830" si="1192">VLOOKUP(CONCATENATE($F830," ",$G830),AllocFactorMatrix,(I$4+1),FALSE)*$E834</f>
        <v>0</v>
      </c>
      <c r="J830" s="47">
        <f t="shared" si="1192"/>
        <v>0</v>
      </c>
      <c r="K830" s="47">
        <f t="shared" si="1192"/>
        <v>0</v>
      </c>
      <c r="L830" s="47">
        <f t="shared" si="1192"/>
        <v>0</v>
      </c>
      <c r="M830" s="47">
        <f t="shared" si="1192"/>
        <v>0</v>
      </c>
      <c r="N830" s="47">
        <f t="shared" si="1192"/>
        <v>0</v>
      </c>
      <c r="O830" s="47">
        <f t="shared" si="1175"/>
        <v>0</v>
      </c>
      <c r="P830" s="47">
        <f>VLOOKUP(CONCATENATE($F830," ",$G830),AllocFactorMatrix,(P$4+1),FALSE)*$E834</f>
        <v>0</v>
      </c>
      <c r="Q830" s="47">
        <f>VLOOKUP(CONCATENATE($F830," ",$G830),AllocFactorMatrix,(Q$4+1),FALSE)*$E834</f>
        <v>0</v>
      </c>
      <c r="R830" s="47">
        <f>VLOOKUP(CONCATENATE($F830," ",$G830),AllocFactorMatrix,(R$4+1),FALSE)*$E834</f>
        <v>0</v>
      </c>
      <c r="S830" s="47">
        <f>VLOOKUP(CONCATENATE($F830," ",$G830),AllocFactorMatrix,(S$4+1),FALSE)*$E834</f>
        <v>0</v>
      </c>
      <c r="T830" s="47">
        <f t="shared" si="1189"/>
        <v>0</v>
      </c>
      <c r="U830" s="47">
        <f>VLOOKUP(CONCATENATE($F830," ",$G830),AllocFactorMatrix,(U$4+1),FALSE)*$E834</f>
        <v>0</v>
      </c>
      <c r="V830" s="47">
        <f>VLOOKUP(CONCATENATE($F830," ",$G830),AllocFactorMatrix,(V$4+1),FALSE)*$E834</f>
        <v>0</v>
      </c>
      <c r="W830" s="47">
        <f>VLOOKUP(CONCATENATE($F830," ",$G830),AllocFactorMatrix,(W$4+1),FALSE)*$E834</f>
        <v>0</v>
      </c>
      <c r="X830" s="47">
        <f>VLOOKUP(CONCATENATE($F830," ",$G830),AllocFactorMatrix,(X$4+1),FALSE)*$E834</f>
        <v>0</v>
      </c>
      <c r="Y830" s="47">
        <f t="shared" si="1190"/>
        <v>0</v>
      </c>
      <c r="Z830" s="47">
        <f>VLOOKUP(CONCATENATE($F830," ",$G830),AllocFactorMatrix,(Z$4+1),FALSE)*$E834</f>
        <v>0</v>
      </c>
      <c r="AA830" s="47">
        <f>VLOOKUP(CONCATENATE($F830," ",$G830),AllocFactorMatrix,(AA$4+1),FALSE)*$E834</f>
        <v>0</v>
      </c>
      <c r="AB830" s="47">
        <f t="shared" si="1176"/>
        <v>0</v>
      </c>
      <c r="AC830" s="47">
        <f>VLOOKUP(CONCATENATE($F830," ",$G830),AllocFactorMatrix,(AC$4+1),FALSE)*$E834</f>
        <v>0</v>
      </c>
      <c r="AD830" s="47">
        <f>VLOOKUP(CONCATENATE($F830," ",$G830),AllocFactorMatrix,(AD$4+1),FALSE)*$E834</f>
        <v>0</v>
      </c>
      <c r="AE830" s="47">
        <f>VLOOKUP(CONCATENATE($F830," ",$G830),AllocFactorMatrix,(AE$4+1),FALSE)*$E834</f>
        <v>0</v>
      </c>
    </row>
    <row r="831" spans="1:31" s="44" customFormat="1" hidden="1" outlineLevel="1">
      <c r="A831" s="49"/>
      <c r="B831" s="97"/>
      <c r="C831" s="48"/>
      <c r="D831" s="48"/>
      <c r="E831" s="48"/>
      <c r="F831" s="167" t="str">
        <f>F834</f>
        <v>PROD_DEMAND</v>
      </c>
      <c r="G831" s="48" t="str">
        <f>$G$12</f>
        <v>DISTSEC</v>
      </c>
      <c r="H831" s="46">
        <f t="shared" si="1186"/>
        <v>0</v>
      </c>
      <c r="I831" s="47">
        <f t="shared" ref="I831:N831" si="1193">VLOOKUP(CONCATENATE($F831," ",$G831),AllocFactorMatrix,(I$4+1),FALSE)*$E834</f>
        <v>0</v>
      </c>
      <c r="J831" s="47">
        <f t="shared" si="1193"/>
        <v>0</v>
      </c>
      <c r="K831" s="47">
        <f t="shared" si="1193"/>
        <v>0</v>
      </c>
      <c r="L831" s="47">
        <f t="shared" si="1193"/>
        <v>0</v>
      </c>
      <c r="M831" s="47">
        <f t="shared" si="1193"/>
        <v>0</v>
      </c>
      <c r="N831" s="47">
        <f t="shared" si="1193"/>
        <v>0</v>
      </c>
      <c r="O831" s="47">
        <f t="shared" si="1175"/>
        <v>0</v>
      </c>
      <c r="P831" s="47">
        <f>VLOOKUP(CONCATENATE($F831," ",$G831),AllocFactorMatrix,(P$4+1),FALSE)*$E834</f>
        <v>0</v>
      </c>
      <c r="Q831" s="47">
        <f>VLOOKUP(CONCATENATE($F831," ",$G831),AllocFactorMatrix,(Q$4+1),FALSE)*$E834</f>
        <v>0</v>
      </c>
      <c r="R831" s="47">
        <f>VLOOKUP(CONCATENATE($F831," ",$G831),AllocFactorMatrix,(R$4+1),FALSE)*$E834</f>
        <v>0</v>
      </c>
      <c r="S831" s="47">
        <f>VLOOKUP(CONCATENATE($F831," ",$G831),AllocFactorMatrix,(S$4+1),FALSE)*$E834</f>
        <v>0</v>
      </c>
      <c r="T831" s="47">
        <f t="shared" si="1189"/>
        <v>0</v>
      </c>
      <c r="U831" s="47">
        <f>VLOOKUP(CONCATENATE($F831," ",$G831),AllocFactorMatrix,(U$4+1),FALSE)*$E834</f>
        <v>0</v>
      </c>
      <c r="V831" s="47">
        <f>VLOOKUP(CONCATENATE($F831," ",$G831),AllocFactorMatrix,(V$4+1),FALSE)*$E834</f>
        <v>0</v>
      </c>
      <c r="W831" s="47">
        <f>VLOOKUP(CONCATENATE($F831," ",$G831),AllocFactorMatrix,(W$4+1),FALSE)*$E834</f>
        <v>0</v>
      </c>
      <c r="X831" s="47">
        <f>VLOOKUP(CONCATENATE($F831," ",$G831),AllocFactorMatrix,(X$4+1),FALSE)*$E834</f>
        <v>0</v>
      </c>
      <c r="Y831" s="47">
        <f t="shared" si="1190"/>
        <v>0</v>
      </c>
      <c r="Z831" s="47">
        <f>VLOOKUP(CONCATENATE($F831," ",$G831),AllocFactorMatrix,(Z$4+1),FALSE)*$E834</f>
        <v>0</v>
      </c>
      <c r="AA831" s="47">
        <f>VLOOKUP(CONCATENATE($F831," ",$G831),AllocFactorMatrix,(AA$4+1),FALSE)*$E834</f>
        <v>0</v>
      </c>
      <c r="AB831" s="47">
        <f t="shared" si="1176"/>
        <v>0</v>
      </c>
      <c r="AC831" s="47">
        <f>VLOOKUP(CONCATENATE($F831," ",$G831),AllocFactorMatrix,(AC$4+1),FALSE)*$E834</f>
        <v>0</v>
      </c>
      <c r="AD831" s="47">
        <f>VLOOKUP(CONCATENATE($F831," ",$G831),AllocFactorMatrix,(AD$4+1),FALSE)*$E834</f>
        <v>0</v>
      </c>
      <c r="AE831" s="47">
        <f>VLOOKUP(CONCATENATE($F831," ",$G831),AllocFactorMatrix,(AE$4+1),FALSE)*$E834</f>
        <v>0</v>
      </c>
    </row>
    <row r="832" spans="1:31" s="44" customFormat="1" hidden="1" outlineLevel="1">
      <c r="A832" s="49"/>
      <c r="B832" s="97"/>
      <c r="C832" s="48"/>
      <c r="D832" s="48"/>
      <c r="E832" s="48"/>
      <c r="F832" s="167" t="str">
        <f>F834</f>
        <v>PROD_DEMAND</v>
      </c>
      <c r="G832" s="48" t="str">
        <f>$G$13</f>
        <v>ENERGY</v>
      </c>
      <c r="H832" s="46">
        <f t="shared" si="1186"/>
        <v>0</v>
      </c>
      <c r="I832" s="47">
        <f t="shared" ref="I832:N832" si="1194">VLOOKUP(CONCATENATE($F832," ",$G832),AllocFactorMatrix,(I$4+1),FALSE)*$E834</f>
        <v>0</v>
      </c>
      <c r="J832" s="47">
        <f t="shared" si="1194"/>
        <v>0</v>
      </c>
      <c r="K832" s="47">
        <f t="shared" si="1194"/>
        <v>0</v>
      </c>
      <c r="L832" s="47">
        <f t="shared" si="1194"/>
        <v>0</v>
      </c>
      <c r="M832" s="47">
        <f t="shared" si="1194"/>
        <v>0</v>
      </c>
      <c r="N832" s="47">
        <f t="shared" si="1194"/>
        <v>0</v>
      </c>
      <c r="O832" s="47">
        <f t="shared" si="1175"/>
        <v>0</v>
      </c>
      <c r="P832" s="47">
        <f>VLOOKUP(CONCATENATE($F832," ",$G832),AllocFactorMatrix,(P$4+1),FALSE)*$E834</f>
        <v>0</v>
      </c>
      <c r="Q832" s="47">
        <f>VLOOKUP(CONCATENATE($F832," ",$G832),AllocFactorMatrix,(Q$4+1),FALSE)*$E834</f>
        <v>0</v>
      </c>
      <c r="R832" s="47">
        <f>VLOOKUP(CONCATENATE($F832," ",$G832),AllocFactorMatrix,(R$4+1),FALSE)*$E834</f>
        <v>0</v>
      </c>
      <c r="S832" s="47">
        <f>VLOOKUP(CONCATENATE($F832," ",$G832),AllocFactorMatrix,(S$4+1),FALSE)*$E834</f>
        <v>0</v>
      </c>
      <c r="T832" s="47">
        <f t="shared" si="1189"/>
        <v>0</v>
      </c>
      <c r="U832" s="47">
        <f>VLOOKUP(CONCATENATE($F832," ",$G832),AllocFactorMatrix,(U$4+1),FALSE)*$E834</f>
        <v>0</v>
      </c>
      <c r="V832" s="47">
        <f>VLOOKUP(CONCATENATE($F832," ",$G832),AllocFactorMatrix,(V$4+1),FALSE)*$E834</f>
        <v>0</v>
      </c>
      <c r="W832" s="47">
        <f>VLOOKUP(CONCATENATE($F832," ",$G832),AllocFactorMatrix,(W$4+1),FALSE)*$E834</f>
        <v>0</v>
      </c>
      <c r="X832" s="47">
        <f>VLOOKUP(CONCATENATE($F832," ",$G832),AllocFactorMatrix,(X$4+1),FALSE)*$E834</f>
        <v>0</v>
      </c>
      <c r="Y832" s="47">
        <f t="shared" si="1190"/>
        <v>0</v>
      </c>
      <c r="Z832" s="47">
        <f>VLOOKUP(CONCATENATE($F832," ",$G832),AllocFactorMatrix,(Z$4+1),FALSE)*$E834</f>
        <v>0</v>
      </c>
      <c r="AA832" s="47">
        <f>VLOOKUP(CONCATENATE($F832," ",$G832),AllocFactorMatrix,(AA$4+1),FALSE)*$E834</f>
        <v>0</v>
      </c>
      <c r="AB832" s="47">
        <f t="shared" si="1176"/>
        <v>0</v>
      </c>
      <c r="AC832" s="47">
        <f>VLOOKUP(CONCATENATE($F832," ",$G832),AllocFactorMatrix,(AC$4+1),FALSE)*$E834</f>
        <v>0</v>
      </c>
      <c r="AD832" s="47">
        <f>VLOOKUP(CONCATENATE($F832," ",$G832),AllocFactorMatrix,(AD$4+1),FALSE)*$E834</f>
        <v>0</v>
      </c>
      <c r="AE832" s="47">
        <f>VLOOKUP(CONCATENATE($F832," ",$G832),AllocFactorMatrix,(AE$4+1),FALSE)*$E834</f>
        <v>0</v>
      </c>
    </row>
    <row r="833" spans="1:31" s="44" customFormat="1" hidden="1" outlineLevel="1">
      <c r="A833" s="49"/>
      <c r="B833" s="97"/>
      <c r="C833" s="48"/>
      <c r="D833" s="48"/>
      <c r="E833" s="48"/>
      <c r="F833" s="167" t="str">
        <f>F834</f>
        <v>PROD_DEMAND</v>
      </c>
      <c r="G833" s="48" t="str">
        <f>$G$14</f>
        <v>CUSTOMER</v>
      </c>
      <c r="H833" s="46">
        <f t="shared" si="1186"/>
        <v>0</v>
      </c>
      <c r="I833" s="47">
        <f t="shared" ref="I833:N833" si="1195">VLOOKUP(CONCATENATE($F833," ",$G833),AllocFactorMatrix,(I$4+1),FALSE)*$E834</f>
        <v>0</v>
      </c>
      <c r="J833" s="47">
        <f t="shared" si="1195"/>
        <v>0</v>
      </c>
      <c r="K833" s="47">
        <f t="shared" si="1195"/>
        <v>0</v>
      </c>
      <c r="L833" s="47">
        <f t="shared" si="1195"/>
        <v>0</v>
      </c>
      <c r="M833" s="47">
        <f t="shared" si="1195"/>
        <v>0</v>
      </c>
      <c r="N833" s="47">
        <f t="shared" si="1195"/>
        <v>0</v>
      </c>
      <c r="O833" s="47">
        <f t="shared" si="1175"/>
        <v>0</v>
      </c>
      <c r="P833" s="47">
        <f>VLOOKUP(CONCATENATE($F833," ",$G833),AllocFactorMatrix,(P$4+1),FALSE)*$E834</f>
        <v>0</v>
      </c>
      <c r="Q833" s="47">
        <f>VLOOKUP(CONCATENATE($F833," ",$G833),AllocFactorMatrix,(Q$4+1),FALSE)*$E834</f>
        <v>0</v>
      </c>
      <c r="R833" s="47">
        <f>VLOOKUP(CONCATENATE($F833," ",$G833),AllocFactorMatrix,(R$4+1),FALSE)*$E834</f>
        <v>0</v>
      </c>
      <c r="S833" s="47">
        <f>VLOOKUP(CONCATENATE($F833," ",$G833),AllocFactorMatrix,(S$4+1),FALSE)*$E834</f>
        <v>0</v>
      </c>
      <c r="T833" s="47">
        <f t="shared" si="1189"/>
        <v>0</v>
      </c>
      <c r="U833" s="47">
        <f>VLOOKUP(CONCATENATE($F833," ",$G833),AllocFactorMatrix,(U$4+1),FALSE)*$E834</f>
        <v>0</v>
      </c>
      <c r="V833" s="47">
        <f>VLOOKUP(CONCATENATE($F833," ",$G833),AllocFactorMatrix,(V$4+1),FALSE)*$E834</f>
        <v>0</v>
      </c>
      <c r="W833" s="47">
        <f>VLOOKUP(CONCATENATE($F833," ",$G833),AllocFactorMatrix,(W$4+1),FALSE)*$E834</f>
        <v>0</v>
      </c>
      <c r="X833" s="47">
        <f>VLOOKUP(CONCATENATE($F833," ",$G833),AllocFactorMatrix,(X$4+1),FALSE)*$E834</f>
        <v>0</v>
      </c>
      <c r="Y833" s="47">
        <f t="shared" si="1190"/>
        <v>0</v>
      </c>
      <c r="Z833" s="47">
        <f>VLOOKUP(CONCATENATE($F833," ",$G833),AllocFactorMatrix,(Z$4+1),FALSE)*$E834</f>
        <v>0</v>
      </c>
      <c r="AA833" s="47">
        <f>VLOOKUP(CONCATENATE($F833," ",$G833),AllocFactorMatrix,(AA$4+1),FALSE)*$E834</f>
        <v>0</v>
      </c>
      <c r="AB833" s="47">
        <f t="shared" si="1176"/>
        <v>0</v>
      </c>
      <c r="AC833" s="47">
        <f>VLOOKUP(CONCATENATE($F833," ",$G833),AllocFactorMatrix,(AC$4+1),FALSE)*$E834</f>
        <v>0</v>
      </c>
      <c r="AD833" s="47">
        <f>VLOOKUP(CONCATENATE($F833," ",$G833),AllocFactorMatrix,(AD$4+1),FALSE)*$E834</f>
        <v>0</v>
      </c>
      <c r="AE833" s="47">
        <f>VLOOKUP(CONCATENATE($F833," ",$G833),AllocFactorMatrix,(AE$4+1),FALSE)*$E834</f>
        <v>0</v>
      </c>
    </row>
    <row r="834" spans="1:31" s="44" customFormat="1" collapsed="1">
      <c r="A834" s="49"/>
      <c r="B834" s="97"/>
      <c r="C834" s="48"/>
      <c r="D834" s="96" t="s">
        <v>610</v>
      </c>
      <c r="E834" s="54">
        <v>91862902</v>
      </c>
      <c r="F834" s="88" t="s">
        <v>27</v>
      </c>
      <c r="G834" s="48" t="str">
        <f>$G$15</f>
        <v>TOTAL</v>
      </c>
      <c r="H834" s="46">
        <f t="shared" si="1186"/>
        <v>91862902</v>
      </c>
      <c r="I834" s="47">
        <f t="shared" ref="I834:N834" si="1196">VLOOKUP(CONCATENATE($F834," ",$G834),AllocFactorMatrix,(I$4+1),FALSE)*$E834</f>
        <v>47242419.928271137</v>
      </c>
      <c r="J834" s="47">
        <f t="shared" si="1196"/>
        <v>10568.9391852729</v>
      </c>
      <c r="K834" s="47">
        <f t="shared" si="1196"/>
        <v>18505.458914795166</v>
      </c>
      <c r="L834" s="47">
        <f t="shared" si="1196"/>
        <v>11010671.458245305</v>
      </c>
      <c r="M834" s="47">
        <f t="shared" si="1196"/>
        <v>153213.35320694363</v>
      </c>
      <c r="N834" s="47">
        <f t="shared" si="1196"/>
        <v>21338.591707446081</v>
      </c>
      <c r="O834" s="47">
        <f t="shared" si="1175"/>
        <v>11185223.403159695</v>
      </c>
      <c r="P834" s="47">
        <f>VLOOKUP(CONCATENATE($F834," ",$G834),AllocFactorMatrix,(P$4+1),FALSE)*$E834</f>
        <v>6549067.1000635689</v>
      </c>
      <c r="Q834" s="47">
        <f>VLOOKUP(CONCATENATE($F834," ",$G834),AllocFactorMatrix,(Q$4+1),FALSE)*$E834</f>
        <v>1175288.8929342148</v>
      </c>
      <c r="R834" s="47">
        <f>VLOOKUP(CONCATENATE($F834," ",$G834),AllocFactorMatrix,(R$4+1),FALSE)*$E834</f>
        <v>238336.59388127321</v>
      </c>
      <c r="S834" s="47">
        <f>VLOOKUP(CONCATENATE($F834," ",$G834),AllocFactorMatrix,(S$4+1),FALSE)*$E834</f>
        <v>9050.72437159736</v>
      </c>
      <c r="T834" s="47">
        <f t="shared" si="1189"/>
        <v>7971743.311250655</v>
      </c>
      <c r="U834" s="47">
        <f>VLOOKUP(CONCATENATE($F834," ",$G834),AllocFactorMatrix,(U$4+1),FALSE)*$E834</f>
        <v>310608.10732010793</v>
      </c>
      <c r="V834" s="47">
        <f>VLOOKUP(CONCATENATE($F834," ",$G834),AllocFactorMatrix,(V$4+1),FALSE)*$E834</f>
        <v>4193388.80935178</v>
      </c>
      <c r="W834" s="47">
        <f>VLOOKUP(CONCATENATE($F834," ",$G834),AllocFactorMatrix,(W$4+1),FALSE)*$E834</f>
        <v>16038028.844389796</v>
      </c>
      <c r="X834" s="47">
        <f>VLOOKUP(CONCATENATE($F834," ",$G834),AllocFactorMatrix,(X$4+1),FALSE)*$E834</f>
        <v>2905437.6729098815</v>
      </c>
      <c r="Y834" s="47">
        <f t="shared" si="1190"/>
        <v>23447463.433971565</v>
      </c>
      <c r="Z834" s="47">
        <f>VLOOKUP(CONCATENATE($F834," ",$G834),AllocFactorMatrix,(Z$4+1),FALSE)*$E834</f>
        <v>1800136.6271029611</v>
      </c>
      <c r="AA834" s="47">
        <f>VLOOKUP(CONCATENATE($F834," ",$G834),AllocFactorMatrix,(AA$4+1),FALSE)*$E834</f>
        <v>35953.345601534216</v>
      </c>
      <c r="AB834" s="47">
        <f>SUBTOTAL(9,Z834:AA834)</f>
        <v>1836089.9727044953</v>
      </c>
      <c r="AC834" s="47">
        <f>VLOOKUP(CONCATENATE($F834," ",$G834),AllocFactorMatrix,(AC$4+1),FALSE)*$E834</f>
        <v>23746.714378899494</v>
      </c>
      <c r="AD834" s="47">
        <f>VLOOKUP(CONCATENATE($F834," ",$G834),AllocFactorMatrix,(AD$4+1),FALSE)*$E834</f>
        <v>105496.42576437604</v>
      </c>
      <c r="AE834" s="47">
        <f>VLOOKUP(CONCATENATE($F834," ",$G834),AllocFactorMatrix,(AE$4+1),FALSE)*$E834</f>
        <v>21644.412399115074</v>
      </c>
    </row>
    <row r="835" spans="1:31" hidden="1" outlineLevel="1">
      <c r="E835" s="48"/>
      <c r="F835" s="167" t="str">
        <f>F842</f>
        <v>PROD_DEMAND</v>
      </c>
      <c r="G835" s="48" t="str">
        <f>$G$8</f>
        <v>PRODUCTION</v>
      </c>
      <c r="H835" s="4">
        <f t="shared" si="1173"/>
        <v>146201</v>
      </c>
      <c r="I835" s="5">
        <f t="shared" ref="I835:N835" si="1197">VLOOKUP(CONCATENATE($F835," ",$G835),AllocFactorMatrix,(I$4+1),FALSE)*$E842</f>
        <v>75186.92405268416</v>
      </c>
      <c r="J835" s="47">
        <f t="shared" si="1197"/>
        <v>16.82060379309684</v>
      </c>
      <c r="K835" s="47">
        <f t="shared" si="1197"/>
        <v>29.451677879738309</v>
      </c>
      <c r="L835" s="5">
        <f t="shared" si="1197"/>
        <v>17523.626434824822</v>
      </c>
      <c r="M835" s="5">
        <f t="shared" si="1197"/>
        <v>243.84103881464978</v>
      </c>
      <c r="N835" s="5">
        <f t="shared" si="1197"/>
        <v>33.960645465133737</v>
      </c>
      <c r="O835" s="5">
        <f t="shared" ref="O835:O842" si="1198">SUBTOTAL(9,L835:N835)</f>
        <v>17801.428119104607</v>
      </c>
      <c r="P835" s="5">
        <f>VLOOKUP(CONCATENATE($F835," ",$G835),AllocFactorMatrix,(P$4+1),FALSE)*$E842</f>
        <v>10422.925231519399</v>
      </c>
      <c r="Q835" s="5">
        <f>VLOOKUP(CONCATENATE($F835," ",$G835),AllocFactorMatrix,(Q$4+1),FALSE)*$E842</f>
        <v>1870.4875166677746</v>
      </c>
      <c r="R835" s="5">
        <f>VLOOKUP(CONCATENATE($F835," ",$G835),AllocFactorMatrix,(R$4+1),FALSE)*$E842</f>
        <v>379.31578040105921</v>
      </c>
      <c r="S835" s="5">
        <f>VLOOKUP(CONCATENATE($F835," ",$G835),AllocFactorMatrix,(S$4+1),FALSE)*$E842</f>
        <v>14.404345225800787</v>
      </c>
      <c r="T835" s="5">
        <f>SUBTOTAL(9,P835:S835)</f>
        <v>12687.132873814033</v>
      </c>
      <c r="U835" s="5">
        <f>VLOOKUP(CONCATENATE($F835," ",$G835),AllocFactorMatrix,(U$4+1),FALSE)*$E842</f>
        <v>494.33683140455435</v>
      </c>
      <c r="V835" s="5">
        <f>VLOOKUP(CONCATENATE($F835," ",$G835),AllocFactorMatrix,(V$4+1),FALSE)*$E842</f>
        <v>6673.8326785718091</v>
      </c>
      <c r="W835" s="5">
        <f>VLOOKUP(CONCATENATE($F835," ",$G835),AllocFactorMatrix,(W$4+1),FALSE)*$E842</f>
        <v>25524.730919981524</v>
      </c>
      <c r="X835" s="5">
        <f>VLOOKUP(CONCATENATE($F835," ",$G835),AllocFactorMatrix,(X$4+1),FALSE)*$E842</f>
        <v>4624.0417401259274</v>
      </c>
      <c r="Y835" s="5">
        <f>SUBTOTAL(9,U835:X835)</f>
        <v>37316.942170083814</v>
      </c>
      <c r="Z835" s="5">
        <f>VLOOKUP(CONCATENATE($F835," ",$G835),AllocFactorMatrix,(Z$4+1),FALSE)*$E842</f>
        <v>2864.9407899075518</v>
      </c>
      <c r="AA835" s="5">
        <f>VLOOKUP(CONCATENATE($F835," ",$G835),AllocFactorMatrix,(AA$4+1),FALSE)*$E842</f>
        <v>57.22021584175409</v>
      </c>
      <c r="AB835" s="5">
        <f t="shared" ref="AB835:AB841" si="1199">SUBTOTAL(9,Z835:AA835)</f>
        <v>2922.1610057493058</v>
      </c>
      <c r="AC835" s="5">
        <f>VLOOKUP(CONCATENATE($F835," ",$G835),AllocFactorMatrix,(AC$4+1),FALSE)*$E842</f>
        <v>37.793203930238185</v>
      </c>
      <c r="AD835" s="5">
        <f>VLOOKUP(CONCATENATE($F835," ",$G835),AllocFactorMatrix,(AD$4+1),FALSE)*$E842</f>
        <v>167.89892989857364</v>
      </c>
      <c r="AE835" s="5">
        <f>VLOOKUP(CONCATENATE($F835," ",$G835),AllocFactorMatrix,(AE$4+1),FALSE)*$E842</f>
        <v>34.447363062436487</v>
      </c>
    </row>
    <row r="836" spans="1:31" hidden="1" outlineLevel="1">
      <c r="E836" s="48"/>
      <c r="F836" s="167" t="str">
        <f>F842</f>
        <v>PROD_DEMAND</v>
      </c>
      <c r="G836" s="48" t="str">
        <f>$G$9</f>
        <v>BULKTRAN</v>
      </c>
      <c r="H836" s="4">
        <f t="shared" si="1173"/>
        <v>0</v>
      </c>
      <c r="I836" s="5">
        <f t="shared" ref="I836:N836" si="1200">VLOOKUP(CONCATENATE($F836," ",$G836),AllocFactorMatrix,(I$4+1),FALSE)*$E842</f>
        <v>0</v>
      </c>
      <c r="J836" s="47">
        <f t="shared" si="1200"/>
        <v>0</v>
      </c>
      <c r="K836" s="47">
        <f t="shared" si="1200"/>
        <v>0</v>
      </c>
      <c r="L836" s="5">
        <f t="shared" si="1200"/>
        <v>0</v>
      </c>
      <c r="M836" s="5">
        <f t="shared" si="1200"/>
        <v>0</v>
      </c>
      <c r="N836" s="5">
        <f t="shared" si="1200"/>
        <v>0</v>
      </c>
      <c r="O836" s="5">
        <f t="shared" si="1198"/>
        <v>0</v>
      </c>
      <c r="P836" s="5">
        <f>VLOOKUP(CONCATENATE($F836," ",$G836),AllocFactorMatrix,(P$4+1),FALSE)*$E842</f>
        <v>0</v>
      </c>
      <c r="Q836" s="5">
        <f>VLOOKUP(CONCATENATE($F836," ",$G836),AllocFactorMatrix,(Q$4+1),FALSE)*$E842</f>
        <v>0</v>
      </c>
      <c r="R836" s="5">
        <f>VLOOKUP(CONCATENATE($F836," ",$G836),AllocFactorMatrix,(R$4+1),FALSE)*$E842</f>
        <v>0</v>
      </c>
      <c r="S836" s="5">
        <f>VLOOKUP(CONCATENATE($F836," ",$G836),AllocFactorMatrix,(S$4+1),FALSE)*$E842</f>
        <v>0</v>
      </c>
      <c r="T836" s="5">
        <f t="shared" ref="T836:T842" si="1201">SUBTOTAL(9,P836:S836)</f>
        <v>0</v>
      </c>
      <c r="U836" s="5">
        <f>VLOOKUP(CONCATENATE($F836," ",$G836),AllocFactorMatrix,(U$4+1),FALSE)*$E842</f>
        <v>0</v>
      </c>
      <c r="V836" s="5">
        <f>VLOOKUP(CONCATENATE($F836," ",$G836),AllocFactorMatrix,(V$4+1),FALSE)*$E842</f>
        <v>0</v>
      </c>
      <c r="W836" s="5">
        <f>VLOOKUP(CONCATENATE($F836," ",$G836),AllocFactorMatrix,(W$4+1),FALSE)*$E842</f>
        <v>0</v>
      </c>
      <c r="X836" s="5">
        <f>VLOOKUP(CONCATENATE($F836," ",$G836),AllocFactorMatrix,(X$4+1),FALSE)*$E842</f>
        <v>0</v>
      </c>
      <c r="Y836" s="5">
        <f t="shared" ref="Y836:Y842" si="1202">SUBTOTAL(9,U836:X836)</f>
        <v>0</v>
      </c>
      <c r="Z836" s="5">
        <f>VLOOKUP(CONCATENATE($F836," ",$G836),AllocFactorMatrix,(Z$4+1),FALSE)*$E842</f>
        <v>0</v>
      </c>
      <c r="AA836" s="5">
        <f>VLOOKUP(CONCATENATE($F836," ",$G836),AllocFactorMatrix,(AA$4+1),FALSE)*$E842</f>
        <v>0</v>
      </c>
      <c r="AB836" s="5">
        <f t="shared" si="1199"/>
        <v>0</v>
      </c>
      <c r="AC836" s="5">
        <f>VLOOKUP(CONCATENATE($F836," ",$G836),AllocFactorMatrix,(AC$4+1),FALSE)*$E842</f>
        <v>0</v>
      </c>
      <c r="AD836" s="5">
        <f>VLOOKUP(CONCATENATE($F836," ",$G836),AllocFactorMatrix,(AD$4+1),FALSE)*$E842</f>
        <v>0</v>
      </c>
      <c r="AE836" s="5">
        <f>VLOOKUP(CONCATENATE($F836," ",$G836),AllocFactorMatrix,(AE$4+1),FALSE)*$E842</f>
        <v>0</v>
      </c>
    </row>
    <row r="837" spans="1:31" hidden="1" outlineLevel="1">
      <c r="E837" s="48"/>
      <c r="F837" s="167" t="str">
        <f>F842</f>
        <v>PROD_DEMAND</v>
      </c>
      <c r="G837" s="48" t="str">
        <f>$G$10</f>
        <v>SUBTRAN</v>
      </c>
      <c r="H837" s="4">
        <f t="shared" si="1173"/>
        <v>0</v>
      </c>
      <c r="I837" s="5">
        <f t="shared" ref="I837:N837" si="1203">VLOOKUP(CONCATENATE($F837," ",$G837),AllocFactorMatrix,(I$4+1),FALSE)*$E842</f>
        <v>0</v>
      </c>
      <c r="J837" s="47">
        <f t="shared" si="1203"/>
        <v>0</v>
      </c>
      <c r="K837" s="47">
        <f t="shared" si="1203"/>
        <v>0</v>
      </c>
      <c r="L837" s="5">
        <f t="shared" si="1203"/>
        <v>0</v>
      </c>
      <c r="M837" s="5">
        <f t="shared" si="1203"/>
        <v>0</v>
      </c>
      <c r="N837" s="5">
        <f t="shared" si="1203"/>
        <v>0</v>
      </c>
      <c r="O837" s="5">
        <f t="shared" si="1198"/>
        <v>0</v>
      </c>
      <c r="P837" s="5">
        <f>VLOOKUP(CONCATENATE($F837," ",$G837),AllocFactorMatrix,(P$4+1),FALSE)*$E842</f>
        <v>0</v>
      </c>
      <c r="Q837" s="5">
        <f>VLOOKUP(CONCATENATE($F837," ",$G837),AllocFactorMatrix,(Q$4+1),FALSE)*$E842</f>
        <v>0</v>
      </c>
      <c r="R837" s="5">
        <f>VLOOKUP(CONCATENATE($F837," ",$G837),AllocFactorMatrix,(R$4+1),FALSE)*$E842</f>
        <v>0</v>
      </c>
      <c r="S837" s="5">
        <f>VLOOKUP(CONCATENATE($F837," ",$G837),AllocFactorMatrix,(S$4+1),FALSE)*$E842</f>
        <v>0</v>
      </c>
      <c r="T837" s="5">
        <f t="shared" si="1201"/>
        <v>0</v>
      </c>
      <c r="U837" s="5">
        <f>VLOOKUP(CONCATENATE($F837," ",$G837),AllocFactorMatrix,(U$4+1),FALSE)*$E842</f>
        <v>0</v>
      </c>
      <c r="V837" s="5">
        <f>VLOOKUP(CONCATENATE($F837," ",$G837),AllocFactorMatrix,(V$4+1),FALSE)*$E842</f>
        <v>0</v>
      </c>
      <c r="W837" s="5">
        <f>VLOOKUP(CONCATENATE($F837," ",$G837),AllocFactorMatrix,(W$4+1),FALSE)*$E842</f>
        <v>0</v>
      </c>
      <c r="X837" s="5">
        <f>VLOOKUP(CONCATENATE($F837," ",$G837),AllocFactorMatrix,(X$4+1),FALSE)*$E842</f>
        <v>0</v>
      </c>
      <c r="Y837" s="5">
        <f t="shared" si="1202"/>
        <v>0</v>
      </c>
      <c r="Z837" s="5">
        <f>VLOOKUP(CONCATENATE($F837," ",$G837),AllocFactorMatrix,(Z$4+1),FALSE)*$E842</f>
        <v>0</v>
      </c>
      <c r="AA837" s="5">
        <f>VLOOKUP(CONCATENATE($F837," ",$G837),AllocFactorMatrix,(AA$4+1),FALSE)*$E842</f>
        <v>0</v>
      </c>
      <c r="AB837" s="5">
        <f t="shared" si="1199"/>
        <v>0</v>
      </c>
      <c r="AC837" s="5">
        <f>VLOOKUP(CONCATENATE($F837," ",$G837),AllocFactorMatrix,(AC$4+1),FALSE)*$E842</f>
        <v>0</v>
      </c>
      <c r="AD837" s="5">
        <f>VLOOKUP(CONCATENATE($F837," ",$G837),AllocFactorMatrix,(AD$4+1),FALSE)*$E842</f>
        <v>0</v>
      </c>
      <c r="AE837" s="5">
        <f>VLOOKUP(CONCATENATE($F837," ",$G837),AllocFactorMatrix,(AE$4+1),FALSE)*$E842</f>
        <v>0</v>
      </c>
    </row>
    <row r="838" spans="1:31" hidden="1" outlineLevel="1">
      <c r="E838" s="48"/>
      <c r="F838" s="167" t="str">
        <f>F842</f>
        <v>PROD_DEMAND</v>
      </c>
      <c r="G838" s="48" t="str">
        <f>$G$11</f>
        <v>DISTPRI</v>
      </c>
      <c r="H838" s="4">
        <f t="shared" si="1173"/>
        <v>0</v>
      </c>
      <c r="I838" s="5">
        <f t="shared" ref="I838:N838" si="1204">VLOOKUP(CONCATENATE($F838," ",$G838),AllocFactorMatrix,(I$4+1),FALSE)*$E842</f>
        <v>0</v>
      </c>
      <c r="J838" s="47">
        <f t="shared" si="1204"/>
        <v>0</v>
      </c>
      <c r="K838" s="47">
        <f t="shared" si="1204"/>
        <v>0</v>
      </c>
      <c r="L838" s="5">
        <f t="shared" si="1204"/>
        <v>0</v>
      </c>
      <c r="M838" s="5">
        <f t="shared" si="1204"/>
        <v>0</v>
      </c>
      <c r="N838" s="5">
        <f t="shared" si="1204"/>
        <v>0</v>
      </c>
      <c r="O838" s="5">
        <f t="shared" si="1198"/>
        <v>0</v>
      </c>
      <c r="P838" s="5">
        <f>VLOOKUP(CONCATENATE($F838," ",$G838),AllocFactorMatrix,(P$4+1),FALSE)*$E842</f>
        <v>0</v>
      </c>
      <c r="Q838" s="5">
        <f>VLOOKUP(CONCATENATE($F838," ",$G838),AllocFactorMatrix,(Q$4+1),FALSE)*$E842</f>
        <v>0</v>
      </c>
      <c r="R838" s="5">
        <f>VLOOKUP(CONCATENATE($F838," ",$G838),AllocFactorMatrix,(R$4+1),FALSE)*$E842</f>
        <v>0</v>
      </c>
      <c r="S838" s="5">
        <f>VLOOKUP(CONCATENATE($F838," ",$G838),AllocFactorMatrix,(S$4+1),FALSE)*$E842</f>
        <v>0</v>
      </c>
      <c r="T838" s="5">
        <f t="shared" si="1201"/>
        <v>0</v>
      </c>
      <c r="U838" s="5">
        <f>VLOOKUP(CONCATENATE($F838," ",$G838),AllocFactorMatrix,(U$4+1),FALSE)*$E842</f>
        <v>0</v>
      </c>
      <c r="V838" s="5">
        <f>VLOOKUP(CONCATENATE($F838," ",$G838),AllocFactorMatrix,(V$4+1),FALSE)*$E842</f>
        <v>0</v>
      </c>
      <c r="W838" s="5">
        <f>VLOOKUP(CONCATENATE($F838," ",$G838),AllocFactorMatrix,(W$4+1),FALSE)*$E842</f>
        <v>0</v>
      </c>
      <c r="X838" s="5">
        <f>VLOOKUP(CONCATENATE($F838," ",$G838),AllocFactorMatrix,(X$4+1),FALSE)*$E842</f>
        <v>0</v>
      </c>
      <c r="Y838" s="5">
        <f t="shared" si="1202"/>
        <v>0</v>
      </c>
      <c r="Z838" s="5">
        <f>VLOOKUP(CONCATENATE($F838," ",$G838),AllocFactorMatrix,(Z$4+1),FALSE)*$E842</f>
        <v>0</v>
      </c>
      <c r="AA838" s="5">
        <f>VLOOKUP(CONCATENATE($F838," ",$G838),AllocFactorMatrix,(AA$4+1),FALSE)*$E842</f>
        <v>0</v>
      </c>
      <c r="AB838" s="5">
        <f t="shared" si="1199"/>
        <v>0</v>
      </c>
      <c r="AC838" s="5">
        <f>VLOOKUP(CONCATENATE($F838," ",$G838),AllocFactorMatrix,(AC$4+1),FALSE)*$E842</f>
        <v>0</v>
      </c>
      <c r="AD838" s="5">
        <f>VLOOKUP(CONCATENATE($F838," ",$G838),AllocFactorMatrix,(AD$4+1),FALSE)*$E842</f>
        <v>0</v>
      </c>
      <c r="AE838" s="5">
        <f>VLOOKUP(CONCATENATE($F838," ",$G838),AllocFactorMatrix,(AE$4+1),FALSE)*$E842</f>
        <v>0</v>
      </c>
    </row>
    <row r="839" spans="1:31" hidden="1" outlineLevel="1">
      <c r="E839" s="48"/>
      <c r="F839" s="167" t="str">
        <f>F842</f>
        <v>PROD_DEMAND</v>
      </c>
      <c r="G839" s="48" t="str">
        <f>$G$12</f>
        <v>DISTSEC</v>
      </c>
      <c r="H839" s="4">
        <f t="shared" si="1173"/>
        <v>0</v>
      </c>
      <c r="I839" s="5">
        <f t="shared" ref="I839:N839" si="1205">VLOOKUP(CONCATENATE($F839," ",$G839),AllocFactorMatrix,(I$4+1),FALSE)*$E842</f>
        <v>0</v>
      </c>
      <c r="J839" s="47">
        <f t="shared" si="1205"/>
        <v>0</v>
      </c>
      <c r="K839" s="47">
        <f t="shared" si="1205"/>
        <v>0</v>
      </c>
      <c r="L839" s="5">
        <f t="shared" si="1205"/>
        <v>0</v>
      </c>
      <c r="M839" s="5">
        <f t="shared" si="1205"/>
        <v>0</v>
      </c>
      <c r="N839" s="5">
        <f t="shared" si="1205"/>
        <v>0</v>
      </c>
      <c r="O839" s="5">
        <f t="shared" si="1198"/>
        <v>0</v>
      </c>
      <c r="P839" s="5">
        <f>VLOOKUP(CONCATENATE($F839," ",$G839),AllocFactorMatrix,(P$4+1),FALSE)*$E842</f>
        <v>0</v>
      </c>
      <c r="Q839" s="5">
        <f>VLOOKUP(CONCATENATE($F839," ",$G839),AllocFactorMatrix,(Q$4+1),FALSE)*$E842</f>
        <v>0</v>
      </c>
      <c r="R839" s="5">
        <f>VLOOKUP(CONCATENATE($F839," ",$G839),AllocFactorMatrix,(R$4+1),FALSE)*$E842</f>
        <v>0</v>
      </c>
      <c r="S839" s="5">
        <f>VLOOKUP(CONCATENATE($F839," ",$G839),AllocFactorMatrix,(S$4+1),FALSE)*$E842</f>
        <v>0</v>
      </c>
      <c r="T839" s="5">
        <f t="shared" si="1201"/>
        <v>0</v>
      </c>
      <c r="U839" s="5">
        <f>VLOOKUP(CONCATENATE($F839," ",$G839),AllocFactorMatrix,(U$4+1),FALSE)*$E842</f>
        <v>0</v>
      </c>
      <c r="V839" s="5">
        <f>VLOOKUP(CONCATENATE($F839," ",$G839),AllocFactorMatrix,(V$4+1),FALSE)*$E842</f>
        <v>0</v>
      </c>
      <c r="W839" s="5">
        <f>VLOOKUP(CONCATENATE($F839," ",$G839),AllocFactorMatrix,(W$4+1),FALSE)*$E842</f>
        <v>0</v>
      </c>
      <c r="X839" s="5">
        <f>VLOOKUP(CONCATENATE($F839," ",$G839),AllocFactorMatrix,(X$4+1),FALSE)*$E842</f>
        <v>0</v>
      </c>
      <c r="Y839" s="5">
        <f t="shared" si="1202"/>
        <v>0</v>
      </c>
      <c r="Z839" s="5">
        <f>VLOOKUP(CONCATENATE($F839," ",$G839),AllocFactorMatrix,(Z$4+1),FALSE)*$E842</f>
        <v>0</v>
      </c>
      <c r="AA839" s="5">
        <f>VLOOKUP(CONCATENATE($F839," ",$G839),AllocFactorMatrix,(AA$4+1),FALSE)*$E842</f>
        <v>0</v>
      </c>
      <c r="AB839" s="5">
        <f t="shared" si="1199"/>
        <v>0</v>
      </c>
      <c r="AC839" s="5">
        <f>VLOOKUP(CONCATENATE($F839," ",$G839),AllocFactorMatrix,(AC$4+1),FALSE)*$E842</f>
        <v>0</v>
      </c>
      <c r="AD839" s="5">
        <f>VLOOKUP(CONCATENATE($F839," ",$G839),AllocFactorMatrix,(AD$4+1),FALSE)*$E842</f>
        <v>0</v>
      </c>
      <c r="AE839" s="5">
        <f>VLOOKUP(CONCATENATE($F839," ",$G839),AllocFactorMatrix,(AE$4+1),FALSE)*$E842</f>
        <v>0</v>
      </c>
    </row>
    <row r="840" spans="1:31" hidden="1" outlineLevel="1">
      <c r="E840" s="48"/>
      <c r="F840" s="167" t="str">
        <f>F842</f>
        <v>PROD_DEMAND</v>
      </c>
      <c r="G840" s="48" t="str">
        <f>$G$13</f>
        <v>ENERGY</v>
      </c>
      <c r="H840" s="4">
        <f t="shared" si="1173"/>
        <v>0</v>
      </c>
      <c r="I840" s="5">
        <f t="shared" ref="I840:N840" si="1206">VLOOKUP(CONCATENATE($F840," ",$G840),AllocFactorMatrix,(I$4+1),FALSE)*$E842</f>
        <v>0</v>
      </c>
      <c r="J840" s="47">
        <f t="shared" si="1206"/>
        <v>0</v>
      </c>
      <c r="K840" s="47">
        <f t="shared" si="1206"/>
        <v>0</v>
      </c>
      <c r="L840" s="5">
        <f t="shared" si="1206"/>
        <v>0</v>
      </c>
      <c r="M840" s="5">
        <f t="shared" si="1206"/>
        <v>0</v>
      </c>
      <c r="N840" s="5">
        <f t="shared" si="1206"/>
        <v>0</v>
      </c>
      <c r="O840" s="5">
        <f t="shared" si="1198"/>
        <v>0</v>
      </c>
      <c r="P840" s="5">
        <f>VLOOKUP(CONCATENATE($F840," ",$G840),AllocFactorMatrix,(P$4+1),FALSE)*$E842</f>
        <v>0</v>
      </c>
      <c r="Q840" s="5">
        <f>VLOOKUP(CONCATENATE($F840," ",$G840),AllocFactorMatrix,(Q$4+1),FALSE)*$E842</f>
        <v>0</v>
      </c>
      <c r="R840" s="5">
        <f>VLOOKUP(CONCATENATE($F840," ",$G840),AllocFactorMatrix,(R$4+1),FALSE)*$E842</f>
        <v>0</v>
      </c>
      <c r="S840" s="5">
        <f>VLOOKUP(CONCATENATE($F840," ",$G840),AllocFactorMatrix,(S$4+1),FALSE)*$E842</f>
        <v>0</v>
      </c>
      <c r="T840" s="5">
        <f t="shared" si="1201"/>
        <v>0</v>
      </c>
      <c r="U840" s="5">
        <f>VLOOKUP(CONCATENATE($F840," ",$G840),AllocFactorMatrix,(U$4+1),FALSE)*$E842</f>
        <v>0</v>
      </c>
      <c r="V840" s="5">
        <f>VLOOKUP(CONCATENATE($F840," ",$G840),AllocFactorMatrix,(V$4+1),FALSE)*$E842</f>
        <v>0</v>
      </c>
      <c r="W840" s="5">
        <f>VLOOKUP(CONCATENATE($F840," ",$G840),AllocFactorMatrix,(W$4+1),FALSE)*$E842</f>
        <v>0</v>
      </c>
      <c r="X840" s="5">
        <f>VLOOKUP(CONCATENATE($F840," ",$G840),AllocFactorMatrix,(X$4+1),FALSE)*$E842</f>
        <v>0</v>
      </c>
      <c r="Y840" s="5">
        <f t="shared" si="1202"/>
        <v>0</v>
      </c>
      <c r="Z840" s="5">
        <f>VLOOKUP(CONCATENATE($F840," ",$G840),AllocFactorMatrix,(Z$4+1),FALSE)*$E842</f>
        <v>0</v>
      </c>
      <c r="AA840" s="5">
        <f>VLOOKUP(CONCATENATE($F840," ",$G840),AllocFactorMatrix,(AA$4+1),FALSE)*$E842</f>
        <v>0</v>
      </c>
      <c r="AB840" s="5">
        <f t="shared" si="1199"/>
        <v>0</v>
      </c>
      <c r="AC840" s="5">
        <f>VLOOKUP(CONCATENATE($F840," ",$G840),AllocFactorMatrix,(AC$4+1),FALSE)*$E842</f>
        <v>0</v>
      </c>
      <c r="AD840" s="5">
        <f>VLOOKUP(CONCATENATE($F840," ",$G840),AllocFactorMatrix,(AD$4+1),FALSE)*$E842</f>
        <v>0</v>
      </c>
      <c r="AE840" s="5">
        <f>VLOOKUP(CONCATENATE($F840," ",$G840),AllocFactorMatrix,(AE$4+1),FALSE)*$E842</f>
        <v>0</v>
      </c>
    </row>
    <row r="841" spans="1:31" hidden="1" outlineLevel="1">
      <c r="E841" s="48"/>
      <c r="F841" s="167" t="str">
        <f>F842</f>
        <v>PROD_DEMAND</v>
      </c>
      <c r="G841" s="48" t="str">
        <f>$G$14</f>
        <v>CUSTOMER</v>
      </c>
      <c r="H841" s="4">
        <f t="shared" si="1173"/>
        <v>0</v>
      </c>
      <c r="I841" s="5">
        <f t="shared" ref="I841:N841" si="1207">VLOOKUP(CONCATENATE($F841," ",$G841),AllocFactorMatrix,(I$4+1),FALSE)*$E842</f>
        <v>0</v>
      </c>
      <c r="J841" s="47">
        <f t="shared" si="1207"/>
        <v>0</v>
      </c>
      <c r="K841" s="47">
        <f t="shared" si="1207"/>
        <v>0</v>
      </c>
      <c r="L841" s="5">
        <f t="shared" si="1207"/>
        <v>0</v>
      </c>
      <c r="M841" s="5">
        <f t="shared" si="1207"/>
        <v>0</v>
      </c>
      <c r="N841" s="5">
        <f t="shared" si="1207"/>
        <v>0</v>
      </c>
      <c r="O841" s="5">
        <f t="shared" si="1198"/>
        <v>0</v>
      </c>
      <c r="P841" s="5">
        <f>VLOOKUP(CONCATENATE($F841," ",$G841),AllocFactorMatrix,(P$4+1),FALSE)*$E842</f>
        <v>0</v>
      </c>
      <c r="Q841" s="5">
        <f>VLOOKUP(CONCATENATE($F841," ",$G841),AllocFactorMatrix,(Q$4+1),FALSE)*$E842</f>
        <v>0</v>
      </c>
      <c r="R841" s="5">
        <f>VLOOKUP(CONCATENATE($F841," ",$G841),AllocFactorMatrix,(R$4+1),FALSE)*$E842</f>
        <v>0</v>
      </c>
      <c r="S841" s="5">
        <f>VLOOKUP(CONCATENATE($F841," ",$G841),AllocFactorMatrix,(S$4+1),FALSE)*$E842</f>
        <v>0</v>
      </c>
      <c r="T841" s="5">
        <f t="shared" si="1201"/>
        <v>0</v>
      </c>
      <c r="U841" s="5">
        <f>VLOOKUP(CONCATENATE($F841," ",$G841),AllocFactorMatrix,(U$4+1),FALSE)*$E842</f>
        <v>0</v>
      </c>
      <c r="V841" s="5">
        <f>VLOOKUP(CONCATENATE($F841," ",$G841),AllocFactorMatrix,(V$4+1),FALSE)*$E842</f>
        <v>0</v>
      </c>
      <c r="W841" s="5">
        <f>VLOOKUP(CONCATENATE($F841," ",$G841),AllocFactorMatrix,(W$4+1),FALSE)*$E842</f>
        <v>0</v>
      </c>
      <c r="X841" s="5">
        <f>VLOOKUP(CONCATENATE($F841," ",$G841),AllocFactorMatrix,(X$4+1),FALSE)*$E842</f>
        <v>0</v>
      </c>
      <c r="Y841" s="5">
        <f t="shared" si="1202"/>
        <v>0</v>
      </c>
      <c r="Z841" s="5">
        <f>VLOOKUP(CONCATENATE($F841," ",$G841),AllocFactorMatrix,(Z$4+1),FALSE)*$E842</f>
        <v>0</v>
      </c>
      <c r="AA841" s="5">
        <f>VLOOKUP(CONCATENATE($F841," ",$G841),AllocFactorMatrix,(AA$4+1),FALSE)*$E842</f>
        <v>0</v>
      </c>
      <c r="AB841" s="5">
        <f t="shared" si="1199"/>
        <v>0</v>
      </c>
      <c r="AC841" s="5">
        <f>VLOOKUP(CONCATENATE($F841," ",$G841),AllocFactorMatrix,(AC$4+1),FALSE)*$E842</f>
        <v>0</v>
      </c>
      <c r="AD841" s="5">
        <f>VLOOKUP(CONCATENATE($F841," ",$G841),AllocFactorMatrix,(AD$4+1),FALSE)*$E842</f>
        <v>0</v>
      </c>
      <c r="AE841" s="5">
        <f>VLOOKUP(CONCATENATE($F841," ",$G841),AllocFactorMatrix,(AE$4+1),FALSE)*$E842</f>
        <v>0</v>
      </c>
    </row>
    <row r="842" spans="1:31" collapsed="1">
      <c r="D842" s="96" t="s">
        <v>611</v>
      </c>
      <c r="E842" s="54">
        <v>146201</v>
      </c>
      <c r="F842" s="88" t="s">
        <v>27</v>
      </c>
      <c r="G842" s="48" t="str">
        <f>$G$15</f>
        <v>TOTAL</v>
      </c>
      <c r="H842" s="4">
        <f t="shared" si="1173"/>
        <v>146201</v>
      </c>
      <c r="I842" s="5">
        <f t="shared" ref="I842:N842" si="1208">VLOOKUP(CONCATENATE($F842," ",$G842),AllocFactorMatrix,(I$4+1),FALSE)*$E842</f>
        <v>75186.92405268416</v>
      </c>
      <c r="J842" s="47">
        <f t="shared" si="1208"/>
        <v>16.82060379309684</v>
      </c>
      <c r="K842" s="47">
        <f t="shared" si="1208"/>
        <v>29.451677879738309</v>
      </c>
      <c r="L842" s="5">
        <f t="shared" si="1208"/>
        <v>17523.626434824822</v>
      </c>
      <c r="M842" s="5">
        <f t="shared" si="1208"/>
        <v>243.84103881464978</v>
      </c>
      <c r="N842" s="5">
        <f t="shared" si="1208"/>
        <v>33.960645465133737</v>
      </c>
      <c r="O842" s="5">
        <f t="shared" si="1198"/>
        <v>17801.428119104607</v>
      </c>
      <c r="P842" s="5">
        <f>VLOOKUP(CONCATENATE($F842," ",$G842),AllocFactorMatrix,(P$4+1),FALSE)*$E842</f>
        <v>10422.925231519399</v>
      </c>
      <c r="Q842" s="5">
        <f>VLOOKUP(CONCATENATE($F842," ",$G842),AllocFactorMatrix,(Q$4+1),FALSE)*$E842</f>
        <v>1870.4875166677746</v>
      </c>
      <c r="R842" s="5">
        <f>VLOOKUP(CONCATENATE($F842," ",$G842),AllocFactorMatrix,(R$4+1),FALSE)*$E842</f>
        <v>379.31578040105921</v>
      </c>
      <c r="S842" s="5">
        <f>VLOOKUP(CONCATENATE($F842," ",$G842),AllocFactorMatrix,(S$4+1),FALSE)*$E842</f>
        <v>14.404345225800787</v>
      </c>
      <c r="T842" s="5">
        <f t="shared" si="1201"/>
        <v>12687.132873814033</v>
      </c>
      <c r="U842" s="5">
        <f>VLOOKUP(CONCATENATE($F842," ",$G842),AllocFactorMatrix,(U$4+1),FALSE)*$E842</f>
        <v>494.33683140455435</v>
      </c>
      <c r="V842" s="5">
        <f>VLOOKUP(CONCATENATE($F842," ",$G842),AllocFactorMatrix,(V$4+1),FALSE)*$E842</f>
        <v>6673.8326785718091</v>
      </c>
      <c r="W842" s="5">
        <f>VLOOKUP(CONCATENATE($F842," ",$G842),AllocFactorMatrix,(W$4+1),FALSE)*$E842</f>
        <v>25524.730919981524</v>
      </c>
      <c r="X842" s="5">
        <f>VLOOKUP(CONCATENATE($F842," ",$G842),AllocFactorMatrix,(X$4+1),FALSE)*$E842</f>
        <v>4624.0417401259274</v>
      </c>
      <c r="Y842" s="5">
        <f t="shared" si="1202"/>
        <v>37316.942170083814</v>
      </c>
      <c r="Z842" s="5">
        <f>VLOOKUP(CONCATENATE($F842," ",$G842),AllocFactorMatrix,(Z$4+1),FALSE)*$E842</f>
        <v>2864.9407899075518</v>
      </c>
      <c r="AA842" s="5">
        <f>VLOOKUP(CONCATENATE($F842," ",$G842),AllocFactorMatrix,(AA$4+1),FALSE)*$E842</f>
        <v>57.22021584175409</v>
      </c>
      <c r="AB842" s="5">
        <f>SUBTOTAL(9,Z842:AA842)</f>
        <v>2922.1610057493058</v>
      </c>
      <c r="AC842" s="5">
        <f>VLOOKUP(CONCATENATE($F842," ",$G842),AllocFactorMatrix,(AC$4+1),FALSE)*$E842</f>
        <v>37.793203930238185</v>
      </c>
      <c r="AD842" s="5">
        <f>VLOOKUP(CONCATENATE($F842," ",$G842),AllocFactorMatrix,(AD$4+1),FALSE)*$E842</f>
        <v>167.89892989857364</v>
      </c>
      <c r="AE842" s="5">
        <f>VLOOKUP(CONCATENATE($F842," ",$G842),AllocFactorMatrix,(AE$4+1),FALSE)*$E842</f>
        <v>34.447363062436487</v>
      </c>
    </row>
    <row r="843" spans="1:31" s="44" customFormat="1" hidden="1" outlineLevel="1">
      <c r="A843" s="49"/>
      <c r="B843" s="97"/>
      <c r="C843" s="48"/>
      <c r="D843" s="48"/>
      <c r="E843" s="48"/>
      <c r="F843" s="167" t="str">
        <f>F850</f>
        <v>RB_GUP-Land_G</v>
      </c>
      <c r="G843" s="48" t="str">
        <f>$G$8</f>
        <v>PRODUCTION</v>
      </c>
      <c r="H843" s="46">
        <f t="shared" ref="H843:H858" ca="1" si="1209">SUBTOTAL(9,I843:AE843)</f>
        <v>160173.77768481927</v>
      </c>
      <c r="I843" s="47">
        <f t="shared" ref="I843:N843" ca="1" si="1210">VLOOKUP(CONCATENATE($F843," ",$G843),AllocFactorMatrix,(I$4+1),FALSE)*$E850</f>
        <v>82372.717409730685</v>
      </c>
      <c r="J843" s="47">
        <f t="shared" ca="1" si="1210"/>
        <v>18.428188948638699</v>
      </c>
      <c r="K843" s="47">
        <f t="shared" ca="1" si="1210"/>
        <v>32.266444861212427</v>
      </c>
      <c r="L843" s="47">
        <f t="shared" ca="1" si="1210"/>
        <v>19198.401138182733</v>
      </c>
      <c r="M843" s="47">
        <f t="shared" ca="1" si="1210"/>
        <v>267.14550749675544</v>
      </c>
      <c r="N843" s="47">
        <f t="shared" ca="1" si="1210"/>
        <v>37.206345214911643</v>
      </c>
      <c r="O843" s="47">
        <f t="shared" ref="O843:O858" ca="1" si="1211">SUBTOTAL(9,L843:N843)</f>
        <v>19502.752990894402</v>
      </c>
      <c r="P843" s="47">
        <f ca="1">VLOOKUP(CONCATENATE($F843," ",$G843),AllocFactorMatrix,(P$4+1),FALSE)*$E850</f>
        <v>11419.069013610588</v>
      </c>
      <c r="Q843" s="47">
        <f ca="1">VLOOKUP(CONCATENATE($F843," ",$G843),AllocFactorMatrix,(Q$4+1),FALSE)*$E850</f>
        <v>2049.2544623974795</v>
      </c>
      <c r="R843" s="47">
        <f ca="1">VLOOKUP(CONCATENATE($F843," ",$G843),AllocFactorMatrix,(R$4+1),FALSE)*$E850</f>
        <v>415.5678927114248</v>
      </c>
      <c r="S843" s="47">
        <f ca="1">VLOOKUP(CONCATENATE($F843," ",$G843),AllocFactorMatrix,(S$4+1),FALSE)*$E850</f>
        <v>15.781002796785272</v>
      </c>
      <c r="T843" s="47">
        <f ca="1">SUBTOTAL(9,P843:S843)</f>
        <v>13899.672371516275</v>
      </c>
      <c r="U843" s="47">
        <f ca="1">VLOOKUP(CONCATENATE($F843," ",$G843),AllocFactorMatrix,(U$4+1),FALSE)*$E850</f>
        <v>541.58177943250189</v>
      </c>
      <c r="V843" s="47">
        <f ca="1">VLOOKUP(CONCATENATE($F843," ",$G843),AllocFactorMatrix,(V$4+1),FALSE)*$E850</f>
        <v>7311.6667585258874</v>
      </c>
      <c r="W843" s="47">
        <f ca="1">VLOOKUP(CONCATENATE($F843," ",$G843),AllocFactorMatrix,(W$4+1),FALSE)*$E850</f>
        <v>27964.190230175962</v>
      </c>
      <c r="X843" s="47">
        <f ca="1">VLOOKUP(CONCATENATE($F843," ",$G843),AllocFactorMatrix,(X$4+1),FALSE)*$E850</f>
        <v>5065.9724193969641</v>
      </c>
      <c r="Y843" s="47">
        <f ca="1">SUBTOTAL(9,U843:X843)</f>
        <v>40883.411187531317</v>
      </c>
      <c r="Z843" s="47">
        <f ca="1">VLOOKUP(CONCATENATE($F843," ",$G843),AllocFactorMatrix,(Z$4+1),FALSE)*$E850</f>
        <v>3138.7500028236664</v>
      </c>
      <c r="AA843" s="47">
        <f ca="1">VLOOKUP(CONCATENATE($F843," ",$G843),AllocFactorMatrix,(AA$4+1),FALSE)*$E850</f>
        <v>62.688888115091522</v>
      </c>
      <c r="AB843" s="47">
        <f t="shared" ref="AB843:AB849" ca="1" si="1212">SUBTOTAL(9,Z843:AA843)</f>
        <v>3201.438890938758</v>
      </c>
      <c r="AC843" s="47">
        <f ca="1">VLOOKUP(CONCATENATE($F843," ",$G843),AllocFactorMatrix,(AC$4+1),FALSE)*$E850</f>
        <v>41.405190418116256</v>
      </c>
      <c r="AD843" s="47">
        <f ca="1">VLOOKUP(CONCATENATE($F843," ",$G843),AllocFactorMatrix,(AD$4+1),FALSE)*$E850</f>
        <v>183.94543040809046</v>
      </c>
      <c r="AE843" s="47">
        <f ca="1">VLOOKUP(CONCATENATE($F843," ",$G843),AllocFactorMatrix,(AE$4+1),FALSE)*$E850</f>
        <v>37.739579571897352</v>
      </c>
    </row>
    <row r="844" spans="1:31" s="44" customFormat="1" hidden="1" outlineLevel="1">
      <c r="A844" s="49"/>
      <c r="B844" s="97"/>
      <c r="C844" s="48"/>
      <c r="D844" s="48"/>
      <c r="E844" s="48"/>
      <c r="F844" s="167" t="str">
        <f>F850</f>
        <v>RB_GUP-Land_G</v>
      </c>
      <c r="G844" s="48" t="str">
        <f>$G$9</f>
        <v>BULKTRAN</v>
      </c>
      <c r="H844" s="46">
        <f t="shared" ca="1" si="1209"/>
        <v>24828.202507920061</v>
      </c>
      <c r="I844" s="47">
        <f t="shared" ref="I844:N844" ca="1" si="1213">VLOOKUP(CONCATENATE($F844," ",$G844),AllocFactorMatrix,(I$4+1),FALSE)*$E850</f>
        <v>12768.422762687211</v>
      </c>
      <c r="J844" s="47">
        <f t="shared" ca="1" si="1213"/>
        <v>2.8565150531151748</v>
      </c>
      <c r="K844" s="47">
        <f t="shared" ca="1" si="1213"/>
        <v>5.0015541794937404</v>
      </c>
      <c r="L844" s="47">
        <f t="shared" ca="1" si="1213"/>
        <v>2975.9040348353783</v>
      </c>
      <c r="M844" s="47">
        <f t="shared" ca="1" si="1213"/>
        <v>41.409666769937722</v>
      </c>
      <c r="N844" s="47">
        <f t="shared" ca="1" si="1213"/>
        <v>5.7672778086881049</v>
      </c>
      <c r="O844" s="47">
        <f t="shared" ca="1" si="1211"/>
        <v>3023.0809794140041</v>
      </c>
      <c r="P844" s="47">
        <f ca="1">VLOOKUP(CONCATENATE($F844," ",$G844),AllocFactorMatrix,(P$4+1),FALSE)*$E850</f>
        <v>1770.0460213888475</v>
      </c>
      <c r="Q844" s="47">
        <f ca="1">VLOOKUP(CONCATENATE($F844," ",$G844),AllocFactorMatrix,(Q$4+1),FALSE)*$E850</f>
        <v>317.65065117450399</v>
      </c>
      <c r="R844" s="47">
        <f ca="1">VLOOKUP(CONCATENATE($F844," ",$G844),AllocFactorMatrix,(R$4+1),FALSE)*$E850</f>
        <v>64.416310492042854</v>
      </c>
      <c r="S844" s="47">
        <f ca="1">VLOOKUP(CONCATENATE($F844," ",$G844),AllocFactorMatrix,(S$4+1),FALSE)*$E850</f>
        <v>2.4461802604644944</v>
      </c>
      <c r="T844" s="47">
        <f t="shared" ref="T844:T850" ca="1" si="1214">SUBTOTAL(9,P844:S844)</f>
        <v>2154.5591633158592</v>
      </c>
      <c r="U844" s="47">
        <f ca="1">VLOOKUP(CONCATENATE($F844," ",$G844),AllocFactorMatrix,(U$4+1),FALSE)*$E850</f>
        <v>83.949459697510221</v>
      </c>
      <c r="V844" s="47">
        <f ca="1">VLOOKUP(CONCATENATE($F844," ",$G844),AllocFactorMatrix,(V$4+1),FALSE)*$E850</f>
        <v>1133.3661824991195</v>
      </c>
      <c r="W844" s="47">
        <f ca="1">VLOOKUP(CONCATENATE($F844," ",$G844),AllocFactorMatrix,(W$4+1),FALSE)*$E850</f>
        <v>4334.6706810587175</v>
      </c>
      <c r="X844" s="47">
        <f ca="1">VLOOKUP(CONCATENATE($F844," ",$G844),AllocFactorMatrix,(X$4+1),FALSE)*$E850</f>
        <v>785.26579660139396</v>
      </c>
      <c r="Y844" s="47">
        <f t="shared" ref="Y844:Y850" ca="1" si="1215">SUBTOTAL(9,U844:X844)</f>
        <v>6337.252119856741</v>
      </c>
      <c r="Z844" s="47">
        <f ca="1">VLOOKUP(CONCATENATE($F844," ",$G844),AllocFactorMatrix,(Z$4+1),FALSE)*$E850</f>
        <v>486.53107779717334</v>
      </c>
      <c r="AA844" s="47">
        <f ca="1">VLOOKUP(CONCATENATE($F844," ",$G844),AllocFactorMatrix,(AA$4+1),FALSE)*$E850</f>
        <v>9.7172735238880232</v>
      </c>
      <c r="AB844" s="47">
        <f t="shared" ca="1" si="1212"/>
        <v>496.24835132106136</v>
      </c>
      <c r="AC844" s="47">
        <f ca="1">VLOOKUP(CONCATENATE($F844," ",$G844),AllocFactorMatrix,(AC$4+1),FALSE)*$E850</f>
        <v>6.4181320278456706</v>
      </c>
      <c r="AD844" s="47">
        <f ca="1">VLOOKUP(CONCATENATE($F844," ",$G844),AllocFactorMatrix,(AD$4+1),FALSE)*$E850</f>
        <v>28.512996712640913</v>
      </c>
      <c r="AE844" s="47">
        <f ca="1">VLOOKUP(CONCATENATE($F844," ",$G844),AllocFactorMatrix,(AE$4+1),FALSE)*$E850</f>
        <v>5.8499333518786543</v>
      </c>
    </row>
    <row r="845" spans="1:31" s="44" customFormat="1" hidden="1" outlineLevel="1">
      <c r="A845" s="49"/>
      <c r="B845" s="97"/>
      <c r="C845" s="48"/>
      <c r="D845" s="48"/>
      <c r="E845" s="48"/>
      <c r="F845" s="167" t="str">
        <f>F850</f>
        <v>RB_GUP-Land_G</v>
      </c>
      <c r="G845" s="48" t="str">
        <f>$G$10</f>
        <v>SUBTRAN</v>
      </c>
      <c r="H845" s="46">
        <f t="shared" ca="1" si="1209"/>
        <v>6880.8683834210069</v>
      </c>
      <c r="I845" s="47">
        <f t="shared" ref="I845:N845" ca="1" si="1216">VLOOKUP(CONCATENATE($F845," ",$G845),AllocFactorMatrix,(I$4+1),FALSE)*$E850</f>
        <v>3515.2304270468599</v>
      </c>
      <c r="J845" s="47">
        <f t="shared" ca="1" si="1216"/>
        <v>0.5724019617926055</v>
      </c>
      <c r="K845" s="47">
        <f t="shared" ca="1" si="1216"/>
        <v>1.0653383328903967</v>
      </c>
      <c r="L845" s="47">
        <f t="shared" ca="1" si="1216"/>
        <v>823.79904319272771</v>
      </c>
      <c r="M845" s="47">
        <f t="shared" ca="1" si="1216"/>
        <v>11.513245574445813</v>
      </c>
      <c r="N845" s="47">
        <f t="shared" ca="1" si="1216"/>
        <v>2.0838439555388182</v>
      </c>
      <c r="O845" s="47">
        <f t="shared" ca="1" si="1211"/>
        <v>837.39613272271231</v>
      </c>
      <c r="P845" s="47">
        <f ca="1">VLOOKUP(CONCATENATE($F845," ",$G845),AllocFactorMatrix,(P$4+1),FALSE)*$E850</f>
        <v>475.60677432959693</v>
      </c>
      <c r="Q845" s="47">
        <f ca="1">VLOOKUP(CONCATENATE($F845," ",$G845),AllocFactorMatrix,(Q$4+1),FALSE)*$E850</f>
        <v>85.590079105403902</v>
      </c>
      <c r="R845" s="47">
        <f ca="1">VLOOKUP(CONCATENATE($F845," ",$G845),AllocFactorMatrix,(R$4+1),FALSE)*$E850</f>
        <v>22.466735865574673</v>
      </c>
      <c r="S845" s="47">
        <f ca="1">VLOOKUP(CONCATENATE($F845," ",$G845),AllocFactorMatrix,(S$4+1),FALSE)*$E850</f>
        <v>0</v>
      </c>
      <c r="T845" s="47">
        <f t="shared" ca="1" si="1214"/>
        <v>583.6635893005755</v>
      </c>
      <c r="U845" s="47">
        <f ca="1">VLOOKUP(CONCATENATE($F845," ",$G845),AllocFactorMatrix,(U$4+1),FALSE)*$E850</f>
        <v>21.469199331178235</v>
      </c>
      <c r="V845" s="47">
        <f ca="1">VLOOKUP(CONCATENATE($F845," ",$G845),AllocFactorMatrix,(V$4+1),FALSE)*$E850</f>
        <v>301.23368486064538</v>
      </c>
      <c r="W845" s="47">
        <f ca="1">VLOOKUP(CONCATENATE($F845," ",$G845),AllocFactorMatrix,(W$4+1),FALSE)*$E850</f>
        <v>1485.3144341402408</v>
      </c>
      <c r="X845" s="47">
        <f ca="1">VLOOKUP(CONCATENATE($F845," ",$G845),AllocFactorMatrix,(X$4+1),FALSE)*$E850</f>
        <v>0</v>
      </c>
      <c r="Y845" s="47">
        <f t="shared" ca="1" si="1215"/>
        <v>1808.0173183320644</v>
      </c>
      <c r="Z845" s="47">
        <f ca="1">VLOOKUP(CONCATENATE($F845," ",$G845),AllocFactorMatrix,(Z$4+1),FALSE)*$E850</f>
        <v>130.56551681987935</v>
      </c>
      <c r="AA845" s="47">
        <f ca="1">VLOOKUP(CONCATENATE($F845," ",$G845),AllocFactorMatrix,(AA$4+1),FALSE)*$E850</f>
        <v>2.6215619564243933</v>
      </c>
      <c r="AB845" s="47">
        <f t="shared" ca="1" si="1212"/>
        <v>133.18707877630374</v>
      </c>
      <c r="AC845" s="47">
        <f ca="1">VLOOKUP(CONCATENATE($F845," ",$G845),AllocFactorMatrix,(AC$4+1),FALSE)*$E850</f>
        <v>1.7360969477473371</v>
      </c>
      <c r="AD845" s="47">
        <f ca="1">VLOOKUP(CONCATENATE($F845," ",$G845),AllocFactorMatrix,(AD$4+1),FALSE)*$E850</f>
        <v>0</v>
      </c>
      <c r="AE845" s="47">
        <f ca="1">VLOOKUP(CONCATENATE($F845," ",$G845),AllocFactorMatrix,(AE$4+1),FALSE)*$E850</f>
        <v>0</v>
      </c>
    </row>
    <row r="846" spans="1:31" s="44" customFormat="1" hidden="1" outlineLevel="1">
      <c r="A846" s="49"/>
      <c r="B846" s="97"/>
      <c r="C846" s="48"/>
      <c r="D846" s="48"/>
      <c r="E846" s="48"/>
      <c r="F846" s="167" t="str">
        <f>F850</f>
        <v>RB_GUP-Land_G</v>
      </c>
      <c r="G846" s="48" t="str">
        <f>$G$11</f>
        <v>DISTPRI</v>
      </c>
      <c r="H846" s="46">
        <f t="shared" ca="1" si="1209"/>
        <v>56206.918431428516</v>
      </c>
      <c r="I846" s="47">
        <f t="shared" ref="I846:N846" ca="1" si="1217">VLOOKUP(CONCATENATE($F846," ",$G846),AllocFactorMatrix,(I$4+1),FALSE)*$E850</f>
        <v>36798.645068948186</v>
      </c>
      <c r="J846" s="47">
        <f t="shared" ca="1" si="1217"/>
        <v>6.0423908836393858</v>
      </c>
      <c r="K846" s="47">
        <f t="shared" ca="1" si="1217"/>
        <v>11.180153893299096</v>
      </c>
      <c r="L846" s="47">
        <f t="shared" ca="1" si="1217"/>
        <v>8609.9061860349029</v>
      </c>
      <c r="M846" s="47">
        <f t="shared" ca="1" si="1217"/>
        <v>120.31425871869277</v>
      </c>
      <c r="N846" s="47">
        <f t="shared" ca="1" si="1217"/>
        <v>0</v>
      </c>
      <c r="O846" s="47">
        <f t="shared" ca="1" si="1211"/>
        <v>8730.2204447535951</v>
      </c>
      <c r="P846" s="47">
        <f ca="1">VLOOKUP(CONCATENATE($F846," ",$G846),AllocFactorMatrix,(P$4+1),FALSE)*$E850</f>
        <v>4993.0629837621591</v>
      </c>
      <c r="Q846" s="47">
        <f ca="1">VLOOKUP(CONCATENATE($F846," ",$G846),AllocFactorMatrix,(Q$4+1),FALSE)*$E850</f>
        <v>898.47356368390717</v>
      </c>
      <c r="R846" s="47">
        <f ca="1">VLOOKUP(CONCATENATE($F846," ",$G846),AllocFactorMatrix,(R$4+1),FALSE)*$E850</f>
        <v>0</v>
      </c>
      <c r="S846" s="47">
        <f ca="1">VLOOKUP(CONCATENATE($F846," ",$G846),AllocFactorMatrix,(S$4+1),FALSE)*$E850</f>
        <v>0</v>
      </c>
      <c r="T846" s="47">
        <f t="shared" ca="1" si="1214"/>
        <v>5891.5365474460659</v>
      </c>
      <c r="U846" s="47">
        <f ca="1">VLOOKUP(CONCATENATE($F846," ",$G846),AllocFactorMatrix,(U$4+1),FALSE)*$E850</f>
        <v>226.10331578238799</v>
      </c>
      <c r="V846" s="47">
        <f ca="1">VLOOKUP(CONCATENATE($F846," ",$G846),AllocFactorMatrix,(V$4+1),FALSE)*$E850</f>
        <v>3126.5256323406402</v>
      </c>
      <c r="W846" s="47">
        <f ca="1">VLOOKUP(CONCATENATE($F846," ",$G846),AllocFactorMatrix,(W$4+1),FALSE)*$E850</f>
        <v>0</v>
      </c>
      <c r="X846" s="47">
        <f ca="1">VLOOKUP(CONCATENATE($F846," ",$G846),AllocFactorMatrix,(X$4+1),FALSE)*$E850</f>
        <v>0</v>
      </c>
      <c r="Y846" s="47">
        <f t="shared" ca="1" si="1215"/>
        <v>3352.6289481230283</v>
      </c>
      <c r="Z846" s="47">
        <f ca="1">VLOOKUP(CONCATENATE($F846," ",$G846),AllocFactorMatrix,(Z$4+1),FALSE)*$E850</f>
        <v>1371.0771150764779</v>
      </c>
      <c r="AA846" s="47">
        <f ca="1">VLOOKUP(CONCATENATE($F846," ",$G846),AllocFactorMatrix,(AA$4+1),FALSE)*$E850</f>
        <v>27.51967990142559</v>
      </c>
      <c r="AB846" s="47">
        <f t="shared" ca="1" si="1212"/>
        <v>1398.5967949779035</v>
      </c>
      <c r="AC846" s="47">
        <f ca="1">VLOOKUP(CONCATENATE($F846," ",$G846),AllocFactorMatrix,(AC$4+1),FALSE)*$E850</f>
        <v>18.068082402799035</v>
      </c>
      <c r="AD846" s="47">
        <f ca="1">VLOOKUP(CONCATENATE($F846," ",$G846),AllocFactorMatrix,(AD$4+1),FALSE)*$E850</f>
        <v>0</v>
      </c>
      <c r="AE846" s="47">
        <f ca="1">VLOOKUP(CONCATENATE($F846," ",$G846),AllocFactorMatrix,(AE$4+1),FALSE)*$E850</f>
        <v>0</v>
      </c>
    </row>
    <row r="847" spans="1:31" s="44" customFormat="1" hidden="1" outlineLevel="1">
      <c r="A847" s="49"/>
      <c r="B847" s="97"/>
      <c r="C847" s="48"/>
      <c r="D847" s="48"/>
      <c r="E847" s="48"/>
      <c r="F847" s="167" t="str">
        <f>F850</f>
        <v>RB_GUP-Land_G</v>
      </c>
      <c r="G847" s="48" t="str">
        <f>$G$12</f>
        <v>DISTSEC</v>
      </c>
      <c r="H847" s="46">
        <f t="shared" ca="1" si="1209"/>
        <v>22267.666268200639</v>
      </c>
      <c r="I847" s="47">
        <f t="shared" ref="I847:N847" ca="1" si="1218">VLOOKUP(CONCATENATE($F847," ",$G847),AllocFactorMatrix,(I$4+1),FALSE)*$E850</f>
        <v>16520.852913082534</v>
      </c>
      <c r="J847" s="47">
        <f t="shared" ca="1" si="1218"/>
        <v>4.095434284367558</v>
      </c>
      <c r="K847" s="47">
        <f t="shared" ca="1" si="1218"/>
        <v>5.3047160612477411</v>
      </c>
      <c r="L847" s="47">
        <f t="shared" ca="1" si="1218"/>
        <v>3330.0556621445508</v>
      </c>
      <c r="M847" s="47">
        <f t="shared" ca="1" si="1218"/>
        <v>0</v>
      </c>
      <c r="N847" s="47">
        <f t="shared" ca="1" si="1218"/>
        <v>0</v>
      </c>
      <c r="O847" s="47">
        <f t="shared" ca="1" si="1211"/>
        <v>3330.0556621445508</v>
      </c>
      <c r="P847" s="47">
        <f ca="1">VLOOKUP(CONCATENATE($F847," ",$G847),AllocFactorMatrix,(P$4+1),FALSE)*$E850</f>
        <v>1662.3432255276018</v>
      </c>
      <c r="Q847" s="47">
        <f ca="1">VLOOKUP(CONCATENATE($F847," ",$G847),AllocFactorMatrix,(Q$4+1),FALSE)*$E850</f>
        <v>0</v>
      </c>
      <c r="R847" s="47">
        <f ca="1">VLOOKUP(CONCATENATE($F847," ",$G847),AllocFactorMatrix,(R$4+1),FALSE)*$E850</f>
        <v>0</v>
      </c>
      <c r="S847" s="47">
        <f ca="1">VLOOKUP(CONCATENATE($F847," ",$G847),AllocFactorMatrix,(S$4+1),FALSE)*$E850</f>
        <v>0</v>
      </c>
      <c r="T847" s="47">
        <f t="shared" ca="1" si="1214"/>
        <v>1662.3432255276018</v>
      </c>
      <c r="U847" s="47">
        <f ca="1">VLOOKUP(CONCATENATE($F847," ",$G847),AllocFactorMatrix,(U$4+1),FALSE)*$E850</f>
        <v>62.253825873791889</v>
      </c>
      <c r="V847" s="47">
        <f ca="1">VLOOKUP(CONCATENATE($F847," ",$G847),AllocFactorMatrix,(V$4+1),FALSE)*$E850</f>
        <v>0</v>
      </c>
      <c r="W847" s="47">
        <f ca="1">VLOOKUP(CONCATENATE($F847," ",$G847),AllocFactorMatrix,(W$4+1),FALSE)*$E850</f>
        <v>0</v>
      </c>
      <c r="X847" s="47">
        <f ca="1">VLOOKUP(CONCATENATE($F847," ",$G847),AllocFactorMatrix,(X$4+1),FALSE)*$E850</f>
        <v>0</v>
      </c>
      <c r="Y847" s="47">
        <f t="shared" ca="1" si="1215"/>
        <v>62.253825873791889</v>
      </c>
      <c r="Z847" s="47">
        <f ca="1">VLOOKUP(CONCATENATE($F847," ",$G847),AllocFactorMatrix,(Z$4+1),FALSE)*$E850</f>
        <v>470.47510623449199</v>
      </c>
      <c r="AA847" s="47">
        <f ca="1">VLOOKUP(CONCATENATE($F847," ",$G847),AllocFactorMatrix,(AA$4+1),FALSE)*$E850</f>
        <v>0</v>
      </c>
      <c r="AB847" s="47">
        <f t="shared" ca="1" si="1212"/>
        <v>470.47510623449199</v>
      </c>
      <c r="AC847" s="47">
        <f ca="1">VLOOKUP(CONCATENATE($F847," ",$G847),AllocFactorMatrix,(AC$4+1),FALSE)*$E850</f>
        <v>5.5626961736488463</v>
      </c>
      <c r="AD847" s="47">
        <f ca="1">VLOOKUP(CONCATENATE($F847," ",$G847),AllocFactorMatrix,(AD$4+1),FALSE)*$E850</f>
        <v>171.21817584920908</v>
      </c>
      <c r="AE847" s="47">
        <f ca="1">VLOOKUP(CONCATENATE($F847," ",$G847),AllocFactorMatrix,(AE$4+1),FALSE)*$E850</f>
        <v>35.50451296920221</v>
      </c>
    </row>
    <row r="848" spans="1:31" s="44" customFormat="1" hidden="1" outlineLevel="1">
      <c r="A848" s="49"/>
      <c r="B848" s="97"/>
      <c r="C848" s="48"/>
      <c r="D848" s="48"/>
      <c r="E848" s="48"/>
      <c r="F848" s="167" t="str">
        <f>F850</f>
        <v>RB_GUP-Land_G</v>
      </c>
      <c r="G848" s="48" t="str">
        <f>$G$13</f>
        <v>ENERGY</v>
      </c>
      <c r="H848" s="46">
        <f t="shared" ca="1" si="1209"/>
        <v>64065.245667131821</v>
      </c>
      <c r="I848" s="47">
        <f t="shared" ref="I848:N848" ca="1" si="1219">VLOOKUP(CONCATENATE($F848," ",$G848),AllocFactorMatrix,(I$4+1),FALSE)*$E850</f>
        <v>25063.836219833371</v>
      </c>
      <c r="J848" s="47">
        <f t="shared" ca="1" si="1219"/>
        <v>4.0108995211741334</v>
      </c>
      <c r="K848" s="47">
        <f t="shared" ca="1" si="1219"/>
        <v>11.565029956571209</v>
      </c>
      <c r="L848" s="47">
        <f t="shared" ca="1" si="1219"/>
        <v>7227.252024419543</v>
      </c>
      <c r="M848" s="47">
        <f t="shared" ca="1" si="1219"/>
        <v>100.7986598466775</v>
      </c>
      <c r="N848" s="47">
        <f t="shared" ca="1" si="1219"/>
        <v>14.091567218557564</v>
      </c>
      <c r="O848" s="47">
        <f t="shared" ca="1" si="1211"/>
        <v>7342.1422514847782</v>
      </c>
      <c r="P848" s="47">
        <f ca="1">VLOOKUP(CONCATENATE($F848," ",$G848),AllocFactorMatrix,(P$4+1),FALSE)*$E850</f>
        <v>4685.482319650705</v>
      </c>
      <c r="Q848" s="47">
        <f ca="1">VLOOKUP(CONCATENATE($F848," ",$G848),AllocFactorMatrix,(Q$4+1),FALSE)*$E850</f>
        <v>836.81960811211638</v>
      </c>
      <c r="R848" s="47">
        <f ca="1">VLOOKUP(CONCATENATE($F848," ",$G848),AllocFactorMatrix,(R$4+1),FALSE)*$E850</f>
        <v>170.40711783517361</v>
      </c>
      <c r="S848" s="47">
        <f ca="1">VLOOKUP(CONCATENATE($F848," ",$G848),AllocFactorMatrix,(S$4+1),FALSE)*$E850</f>
        <v>6.4363345115348656</v>
      </c>
      <c r="T848" s="47">
        <f t="shared" ca="1" si="1214"/>
        <v>5699.1453801095295</v>
      </c>
      <c r="U848" s="47">
        <f ca="1">VLOOKUP(CONCATENATE($F848," ",$G848),AllocFactorMatrix,(U$4+1),FALSE)*$E850</f>
        <v>245.73574266362326</v>
      </c>
      <c r="V848" s="47">
        <f ca="1">VLOOKUP(CONCATENATE($F848," ",$G848),AllocFactorMatrix,(V$4+1),FALSE)*$E850</f>
        <v>3885.1288144128248</v>
      </c>
      <c r="W848" s="47">
        <f ca="1">VLOOKUP(CONCATENATE($F848," ",$G848),AllocFactorMatrix,(W$4+1),FALSE)*$E850</f>
        <v>16709.306705342071</v>
      </c>
      <c r="X848" s="47">
        <f ca="1">VLOOKUP(CONCATENATE($F848," ",$G848),AllocFactorMatrix,(X$4+1),FALSE)*$E850</f>
        <v>3143.1951156562181</v>
      </c>
      <c r="Y848" s="47">
        <f t="shared" ca="1" si="1215"/>
        <v>23983.366378074737</v>
      </c>
      <c r="Z848" s="47">
        <f ca="1">VLOOKUP(CONCATENATE($F848," ",$G848),AllocFactorMatrix,(Z$4+1),FALSE)*$E850</f>
        <v>1288.9278038827381</v>
      </c>
      <c r="AA848" s="47">
        <f ca="1">VLOOKUP(CONCATENATE($F848," ",$G848),AllocFactorMatrix,(AA$4+1),FALSE)*$E850</f>
        <v>25.862079273680195</v>
      </c>
      <c r="AB848" s="47">
        <f t="shared" ca="1" si="1212"/>
        <v>1314.7898831564182</v>
      </c>
      <c r="AC848" s="47">
        <f ca="1">VLOOKUP(CONCATENATE($F848," ",$G848),AllocFactorMatrix,(AC$4+1),FALSE)*$E850</f>
        <v>23.069085612917906</v>
      </c>
      <c r="AD848" s="47">
        <f ca="1">VLOOKUP(CONCATENATE($F848," ",$G848),AllocFactorMatrix,(AD$4+1),FALSE)*$E850</f>
        <v>516.73961700968505</v>
      </c>
      <c r="AE848" s="47">
        <f ca="1">VLOOKUP(CONCATENATE($F848," ",$G848),AllocFactorMatrix,(AE$4+1),FALSE)*$E850</f>
        <v>106.58092237265173</v>
      </c>
    </row>
    <row r="849" spans="1:31" s="44" customFormat="1" hidden="1" outlineLevel="1">
      <c r="A849" s="49"/>
      <c r="B849" s="97"/>
      <c r="C849" s="48"/>
      <c r="D849" s="48"/>
      <c r="E849" s="48"/>
      <c r="F849" s="167" t="str">
        <f>F850</f>
        <v>RB_GUP-Land_G</v>
      </c>
      <c r="G849" s="48" t="str">
        <f>$G$14</f>
        <v>CUSTOMER</v>
      </c>
      <c r="H849" s="46">
        <f t="shared" ca="1" si="1209"/>
        <v>42398.321057078676</v>
      </c>
      <c r="I849" s="47">
        <f t="shared" ref="I849:N849" ca="1" si="1220">VLOOKUP(CONCATENATE($F849," ",$G849),AllocFactorMatrix,(I$4+1),FALSE)*$E850</f>
        <v>32730.42305941473</v>
      </c>
      <c r="J849" s="47">
        <f t="shared" ca="1" si="1220"/>
        <v>6.6055375976149699</v>
      </c>
      <c r="K849" s="47">
        <f t="shared" ca="1" si="1220"/>
        <v>1.9374711622342684</v>
      </c>
      <c r="L849" s="47">
        <f t="shared" ca="1" si="1220"/>
        <v>6627.4226985040259</v>
      </c>
      <c r="M849" s="47">
        <f t="shared" ca="1" si="1220"/>
        <v>169.43734147760782</v>
      </c>
      <c r="N849" s="47">
        <f t="shared" ca="1" si="1220"/>
        <v>27.318576861743523</v>
      </c>
      <c r="O849" s="47">
        <f t="shared" ca="1" si="1211"/>
        <v>6824.1786168433773</v>
      </c>
      <c r="P849" s="47">
        <f ca="1">VLOOKUP(CONCATENATE($F849," ",$G849),AllocFactorMatrix,(P$4+1),FALSE)*$E850</f>
        <v>271.44777249788751</v>
      </c>
      <c r="Q849" s="47">
        <f ca="1">VLOOKUP(CONCATENATE($F849," ",$G849),AllocFactorMatrix,(Q$4+1),FALSE)*$E850</f>
        <v>65.657424955121371</v>
      </c>
      <c r="R849" s="47">
        <f ca="1">VLOOKUP(CONCATENATE($F849," ",$G849),AllocFactorMatrix,(R$4+1),FALSE)*$E850</f>
        <v>66.836762904254996</v>
      </c>
      <c r="S849" s="47">
        <f ca="1">VLOOKUP(CONCATENATE($F849," ",$G849),AllocFactorMatrix,(S$4+1),FALSE)*$E850</f>
        <v>8.2559032879966008</v>
      </c>
      <c r="T849" s="47">
        <f t="shared" ca="1" si="1214"/>
        <v>412.1978636452605</v>
      </c>
      <c r="U849" s="47">
        <f ca="1">VLOOKUP(CONCATENATE($F849," ",$G849),AllocFactorMatrix,(U$4+1),FALSE)*$E850</f>
        <v>2.066086641317995</v>
      </c>
      <c r="V849" s="47">
        <f ca="1">VLOOKUP(CONCATENATE($F849," ",$G849),AllocFactorMatrix,(V$4+1),FALSE)*$E850</f>
        <v>47.733281329516437</v>
      </c>
      <c r="W849" s="47">
        <f ca="1">VLOOKUP(CONCATENATE($F849," ",$G849),AllocFactorMatrix,(W$4+1),FALSE)*$E850</f>
        <v>112.27323097767255</v>
      </c>
      <c r="X849" s="47">
        <f ca="1">VLOOKUP(CONCATENATE($F849," ",$G849),AllocFactorMatrix,(X$4+1),FALSE)*$E850</f>
        <v>33.060369732199284</v>
      </c>
      <c r="Y849" s="47">
        <f t="shared" ca="1" si="1215"/>
        <v>195.13296868070628</v>
      </c>
      <c r="Z849" s="47">
        <f ca="1">VLOOKUP(CONCATENATE($F849," ",$G849),AllocFactorMatrix,(Z$4+1),FALSE)*$E850</f>
        <v>60.237278664693847</v>
      </c>
      <c r="AA849" s="47">
        <f ca="1">VLOOKUP(CONCATENATE($F849," ",$G849),AllocFactorMatrix,(AA$4+1),FALSE)*$E850</f>
        <v>0.89983845564106169</v>
      </c>
      <c r="AB849" s="47">
        <f t="shared" ca="1" si="1212"/>
        <v>61.137117120334906</v>
      </c>
      <c r="AC849" s="47">
        <f ca="1">VLOOKUP(CONCATENATE($F849," ",$G849),AllocFactorMatrix,(AC$4+1),FALSE)*$E850</f>
        <v>4.9037959785565075</v>
      </c>
      <c r="AD849" s="47">
        <f ca="1">VLOOKUP(CONCATENATE($F849," ",$G849),AllocFactorMatrix,(AD$4+1),FALSE)*$E850</f>
        <v>1781.7719377414871</v>
      </c>
      <c r="AE849" s="47">
        <f ca="1">VLOOKUP(CONCATENATE($F849," ",$G849),AllocFactorMatrix,(AE$4+1),FALSE)*$E850</f>
        <v>380.03268889439397</v>
      </c>
    </row>
    <row r="850" spans="1:31" s="44" customFormat="1" collapsed="1">
      <c r="A850" s="49"/>
      <c r="B850" s="97"/>
      <c r="C850" s="48"/>
      <c r="D850" s="96" t="s">
        <v>612</v>
      </c>
      <c r="E850" s="54">
        <v>376821</v>
      </c>
      <c r="F850" s="88" t="s">
        <v>543</v>
      </c>
      <c r="G850" s="48" t="str">
        <f>$G$15</f>
        <v>TOTAL</v>
      </c>
      <c r="H850" s="46">
        <f t="shared" ca="1" si="1209"/>
        <v>376821</v>
      </c>
      <c r="I850" s="47">
        <f t="shared" ref="I850:N850" ca="1" si="1221">VLOOKUP(CONCATENATE($F850," ",$G850),AllocFactorMatrix,(I$4+1),FALSE)*$E850</f>
        <v>209770.12786074358</v>
      </c>
      <c r="J850" s="47">
        <f t="shared" ca="1" si="1221"/>
        <v>42.61136825034253</v>
      </c>
      <c r="K850" s="47">
        <f t="shared" ca="1" si="1221"/>
        <v>68.320708446948885</v>
      </c>
      <c r="L850" s="47">
        <f t="shared" ca="1" si="1221"/>
        <v>48792.740787313865</v>
      </c>
      <c r="M850" s="47">
        <f t="shared" ca="1" si="1221"/>
        <v>710.618679884117</v>
      </c>
      <c r="N850" s="47">
        <f t="shared" ca="1" si="1221"/>
        <v>86.467611059439648</v>
      </c>
      <c r="O850" s="47">
        <f t="shared" ca="1" si="1211"/>
        <v>49589.827078257418</v>
      </c>
      <c r="P850" s="47">
        <f ca="1">VLOOKUP(CONCATENATE($F850," ",$G850),AllocFactorMatrix,(P$4+1),FALSE)*$E850</f>
        <v>25277.058110767386</v>
      </c>
      <c r="Q850" s="47">
        <f ca="1">VLOOKUP(CONCATENATE($F850," ",$G850),AllocFactorMatrix,(Q$4+1),FALSE)*$E850</f>
        <v>4253.4457894285315</v>
      </c>
      <c r="R850" s="47">
        <f ca="1">VLOOKUP(CONCATENATE($F850," ",$G850),AllocFactorMatrix,(R$4+1),FALSE)*$E850</f>
        <v>739.69481980847092</v>
      </c>
      <c r="S850" s="47">
        <f ca="1">VLOOKUP(CONCATENATE($F850," ",$G850),AllocFactorMatrix,(S$4+1),FALSE)*$E850</f>
        <v>32.91942085678123</v>
      </c>
      <c r="T850" s="47">
        <f t="shared" ca="1" si="1214"/>
        <v>30303.11814086117</v>
      </c>
      <c r="U850" s="47">
        <f ca="1">VLOOKUP(CONCATENATE($F850," ",$G850),AllocFactorMatrix,(U$4+1),FALSE)*$E850</f>
        <v>1183.1594094223115</v>
      </c>
      <c r="V850" s="47">
        <f ca="1">VLOOKUP(CONCATENATE($F850," ",$G850),AllocFactorMatrix,(V$4+1),FALSE)*$E850</f>
        <v>15805.654353968634</v>
      </c>
      <c r="W850" s="47">
        <f ca="1">VLOOKUP(CONCATENATE($F850," ",$G850),AllocFactorMatrix,(W$4+1),FALSE)*$E850</f>
        <v>50605.755281694663</v>
      </c>
      <c r="X850" s="47">
        <f ca="1">VLOOKUP(CONCATENATE($F850," ",$G850),AllocFactorMatrix,(X$4+1),FALSE)*$E850</f>
        <v>9027.4937013867766</v>
      </c>
      <c r="Y850" s="47">
        <f t="shared" ca="1" si="1215"/>
        <v>76622.06274647238</v>
      </c>
      <c r="Z850" s="47">
        <f ca="1">VLOOKUP(CONCATENATE($F850," ",$G850),AllocFactorMatrix,(Z$4+1),FALSE)*$E850</f>
        <v>6946.5639012991214</v>
      </c>
      <c r="AA850" s="47">
        <f ca="1">VLOOKUP(CONCATENATE($F850," ",$G850),AllocFactorMatrix,(AA$4+1),FALSE)*$E850</f>
        <v>129.30932122615076</v>
      </c>
      <c r="AB850" s="47">
        <f ca="1">SUBTOTAL(9,Z850:AA850)</f>
        <v>7075.8732225252725</v>
      </c>
      <c r="AC850" s="47">
        <f ca="1">VLOOKUP(CONCATENATE($F850," ",$G850),AllocFactorMatrix,(AC$4+1),FALSE)*$E850</f>
        <v>101.16307956163155</v>
      </c>
      <c r="AD850" s="47">
        <f ca="1">VLOOKUP(CONCATENATE($F850," ",$G850),AllocFactorMatrix,(AD$4+1),FALSE)*$E850</f>
        <v>2682.1881577211125</v>
      </c>
      <c r="AE850" s="47">
        <f ca="1">VLOOKUP(CONCATENATE($F850," ",$G850),AllocFactorMatrix,(AE$4+1),FALSE)*$E850</f>
        <v>565.70763716002386</v>
      </c>
    </row>
    <row r="851" spans="1:31" s="44" customFormat="1" hidden="1" outlineLevel="1">
      <c r="A851" s="49"/>
      <c r="B851" s="97"/>
      <c r="C851" s="48"/>
      <c r="D851" s="48"/>
      <c r="E851" s="48"/>
      <c r="F851" s="167" t="str">
        <f>F858</f>
        <v>PROD_DEMAND</v>
      </c>
      <c r="G851" s="48" t="str">
        <f>$G$8</f>
        <v>PRODUCTION</v>
      </c>
      <c r="H851" s="46">
        <f t="shared" si="1209"/>
        <v>6911107.0000000009</v>
      </c>
      <c r="I851" s="47">
        <f t="shared" ref="I851:N851" si="1222">VLOOKUP(CONCATENATE($F851," ",$G851),AllocFactorMatrix,(I$4+1),FALSE)*$E858</f>
        <v>3554181.4155099755</v>
      </c>
      <c r="J851" s="47">
        <f t="shared" si="1222"/>
        <v>795.13130976325829</v>
      </c>
      <c r="K851" s="47">
        <f t="shared" si="1222"/>
        <v>1392.2182280313034</v>
      </c>
      <c r="L851" s="47">
        <f t="shared" si="1222"/>
        <v>828364.08313966973</v>
      </c>
      <c r="M851" s="47">
        <f t="shared" si="1222"/>
        <v>11526.675674169108</v>
      </c>
      <c r="N851" s="47">
        <f t="shared" si="1222"/>
        <v>1605.3628538697001</v>
      </c>
      <c r="O851" s="47">
        <f t="shared" si="1211"/>
        <v>841496.1216677085</v>
      </c>
      <c r="P851" s="47">
        <f>VLOOKUP(CONCATENATE($F851," ",$G851),AllocFactorMatrix,(P$4+1),FALSE)*$E858</f>
        <v>492704.91671076353</v>
      </c>
      <c r="Q851" s="47">
        <f>VLOOKUP(CONCATENATE($F851," ",$G851),AllocFactorMatrix,(Q$4+1),FALSE)*$E858</f>
        <v>88420.321132244469</v>
      </c>
      <c r="R851" s="47">
        <f>VLOOKUP(CONCATENATE($F851," ",$G851),AllocFactorMatrix,(R$4+1),FALSE)*$E858</f>
        <v>17930.738812595147</v>
      </c>
      <c r="S851" s="47">
        <f>VLOOKUP(CONCATENATE($F851," ",$G851),AllocFactorMatrix,(S$4+1),FALSE)*$E858</f>
        <v>680.91169773427259</v>
      </c>
      <c r="T851" s="47">
        <f>SUBTOTAL(9,P851:S851)</f>
        <v>599736.88835333742</v>
      </c>
      <c r="U851" s="47">
        <f>VLOOKUP(CONCATENATE($F851," ",$G851),AllocFactorMatrix,(U$4+1),FALSE)*$E858</f>
        <v>23367.930013322999</v>
      </c>
      <c r="V851" s="47">
        <f>VLOOKUP(CONCATENATE($F851," ",$G851),AllocFactorMatrix,(V$4+1),FALSE)*$E858</f>
        <v>315480.54898192477</v>
      </c>
      <c r="W851" s="47">
        <f>VLOOKUP(CONCATENATE($F851," ",$G851),AllocFactorMatrix,(W$4+1),FALSE)*$E858</f>
        <v>1206586.4565509178</v>
      </c>
      <c r="X851" s="47">
        <f>VLOOKUP(CONCATENATE($F851," ",$G851),AllocFactorMatrix,(X$4+1),FALSE)*$E858</f>
        <v>218584.32731976168</v>
      </c>
      <c r="Y851" s="47">
        <f>SUBTOTAL(9,U851:X851)</f>
        <v>1764019.2628659273</v>
      </c>
      <c r="Z851" s="47">
        <f>VLOOKUP(CONCATENATE($F851," ",$G851),AllocFactorMatrix,(Z$4+1),FALSE)*$E858</f>
        <v>135429.390686217</v>
      </c>
      <c r="AA851" s="47">
        <f>VLOOKUP(CONCATENATE($F851," ",$G851),AllocFactorMatrix,(AA$4+1),FALSE)*$E858</f>
        <v>2704.8722939340878</v>
      </c>
      <c r="AB851" s="47">
        <f t="shared" ref="AB851:AB857" si="1223">SUBTOTAL(9,Z851:AA851)</f>
        <v>138134.26298015108</v>
      </c>
      <c r="AC851" s="47">
        <f>VLOOKUP(CONCATENATE($F851," ",$G851),AllocFactorMatrix,(AC$4+1),FALSE)*$E858</f>
        <v>1786.5327612991473</v>
      </c>
      <c r="AD851" s="47">
        <f>VLOOKUP(CONCATENATE($F851," ",$G851),AllocFactorMatrix,(AD$4+1),FALSE)*$E858</f>
        <v>7936.795710799116</v>
      </c>
      <c r="AE851" s="47">
        <f>VLOOKUP(CONCATENATE($F851," ",$G851),AllocFactorMatrix,(AE$4+1),FALSE)*$E858</f>
        <v>1628.3706130077514</v>
      </c>
    </row>
    <row r="852" spans="1:31" s="44" customFormat="1" hidden="1" outlineLevel="1">
      <c r="A852" s="49"/>
      <c r="B852" s="97"/>
      <c r="C852" s="48"/>
      <c r="D852" s="48"/>
      <c r="E852" s="48"/>
      <c r="F852" s="167" t="str">
        <f>F858</f>
        <v>PROD_DEMAND</v>
      </c>
      <c r="G852" s="48" t="str">
        <f>$G$9</f>
        <v>BULKTRAN</v>
      </c>
      <c r="H852" s="46">
        <f t="shared" si="1209"/>
        <v>0</v>
      </c>
      <c r="I852" s="47">
        <f t="shared" ref="I852:N852" si="1224">VLOOKUP(CONCATENATE($F852," ",$G852),AllocFactorMatrix,(I$4+1),FALSE)*$E858</f>
        <v>0</v>
      </c>
      <c r="J852" s="47">
        <f t="shared" si="1224"/>
        <v>0</v>
      </c>
      <c r="K852" s="47">
        <f t="shared" si="1224"/>
        <v>0</v>
      </c>
      <c r="L852" s="47">
        <f t="shared" si="1224"/>
        <v>0</v>
      </c>
      <c r="M852" s="47">
        <f t="shared" si="1224"/>
        <v>0</v>
      </c>
      <c r="N852" s="47">
        <f t="shared" si="1224"/>
        <v>0</v>
      </c>
      <c r="O852" s="47">
        <f t="shared" si="1211"/>
        <v>0</v>
      </c>
      <c r="P852" s="47">
        <f>VLOOKUP(CONCATENATE($F852," ",$G852),AllocFactorMatrix,(P$4+1),FALSE)*$E858</f>
        <v>0</v>
      </c>
      <c r="Q852" s="47">
        <f>VLOOKUP(CONCATENATE($F852," ",$G852),AllocFactorMatrix,(Q$4+1),FALSE)*$E858</f>
        <v>0</v>
      </c>
      <c r="R852" s="47">
        <f>VLOOKUP(CONCATENATE($F852," ",$G852),AllocFactorMatrix,(R$4+1),FALSE)*$E858</f>
        <v>0</v>
      </c>
      <c r="S852" s="47">
        <f>VLOOKUP(CONCATENATE($F852," ",$G852),AllocFactorMatrix,(S$4+1),FALSE)*$E858</f>
        <v>0</v>
      </c>
      <c r="T852" s="47">
        <f t="shared" ref="T852:T858" si="1225">SUBTOTAL(9,P852:S852)</f>
        <v>0</v>
      </c>
      <c r="U852" s="47">
        <f>VLOOKUP(CONCATENATE($F852," ",$G852),AllocFactorMatrix,(U$4+1),FALSE)*$E858</f>
        <v>0</v>
      </c>
      <c r="V852" s="47">
        <f>VLOOKUP(CONCATENATE($F852," ",$G852),AllocFactorMatrix,(V$4+1),FALSE)*$E858</f>
        <v>0</v>
      </c>
      <c r="W852" s="47">
        <f>VLOOKUP(CONCATENATE($F852," ",$G852),AllocFactorMatrix,(W$4+1),FALSE)*$E858</f>
        <v>0</v>
      </c>
      <c r="X852" s="47">
        <f>VLOOKUP(CONCATENATE($F852," ",$G852),AllocFactorMatrix,(X$4+1),FALSE)*$E858</f>
        <v>0</v>
      </c>
      <c r="Y852" s="47">
        <f t="shared" ref="Y852:Y858" si="1226">SUBTOTAL(9,U852:X852)</f>
        <v>0</v>
      </c>
      <c r="Z852" s="47">
        <f>VLOOKUP(CONCATENATE($F852," ",$G852),AllocFactorMatrix,(Z$4+1),FALSE)*$E858</f>
        <v>0</v>
      </c>
      <c r="AA852" s="47">
        <f>VLOOKUP(CONCATENATE($F852," ",$G852),AllocFactorMatrix,(AA$4+1),FALSE)*$E858</f>
        <v>0</v>
      </c>
      <c r="AB852" s="47">
        <f t="shared" si="1223"/>
        <v>0</v>
      </c>
      <c r="AC852" s="47">
        <f>VLOOKUP(CONCATENATE($F852," ",$G852),AllocFactorMatrix,(AC$4+1),FALSE)*$E858</f>
        <v>0</v>
      </c>
      <c r="AD852" s="47">
        <f>VLOOKUP(CONCATENATE($F852," ",$G852),AllocFactorMatrix,(AD$4+1),FALSE)*$E858</f>
        <v>0</v>
      </c>
      <c r="AE852" s="47">
        <f>VLOOKUP(CONCATENATE($F852," ",$G852),AllocFactorMatrix,(AE$4+1),FALSE)*$E858</f>
        <v>0</v>
      </c>
    </row>
    <row r="853" spans="1:31" s="44" customFormat="1" hidden="1" outlineLevel="1">
      <c r="A853" s="49"/>
      <c r="B853" s="97"/>
      <c r="C853" s="48"/>
      <c r="D853" s="48"/>
      <c r="E853" s="48"/>
      <c r="F853" s="167" t="str">
        <f>F858</f>
        <v>PROD_DEMAND</v>
      </c>
      <c r="G853" s="48" t="str">
        <f>$G$10</f>
        <v>SUBTRAN</v>
      </c>
      <c r="H853" s="46">
        <f t="shared" si="1209"/>
        <v>0</v>
      </c>
      <c r="I853" s="47">
        <f t="shared" ref="I853:N853" si="1227">VLOOKUP(CONCATENATE($F853," ",$G853),AllocFactorMatrix,(I$4+1),FALSE)*$E858</f>
        <v>0</v>
      </c>
      <c r="J853" s="47">
        <f t="shared" si="1227"/>
        <v>0</v>
      </c>
      <c r="K853" s="47">
        <f t="shared" si="1227"/>
        <v>0</v>
      </c>
      <c r="L853" s="47">
        <f t="shared" si="1227"/>
        <v>0</v>
      </c>
      <c r="M853" s="47">
        <f t="shared" si="1227"/>
        <v>0</v>
      </c>
      <c r="N853" s="47">
        <f t="shared" si="1227"/>
        <v>0</v>
      </c>
      <c r="O853" s="47">
        <f t="shared" si="1211"/>
        <v>0</v>
      </c>
      <c r="P853" s="47">
        <f>VLOOKUP(CONCATENATE($F853," ",$G853),AllocFactorMatrix,(P$4+1),FALSE)*$E858</f>
        <v>0</v>
      </c>
      <c r="Q853" s="47">
        <f>VLOOKUP(CONCATENATE($F853," ",$G853),AllocFactorMatrix,(Q$4+1),FALSE)*$E858</f>
        <v>0</v>
      </c>
      <c r="R853" s="47">
        <f>VLOOKUP(CONCATENATE($F853," ",$G853),AllocFactorMatrix,(R$4+1),FALSE)*$E858</f>
        <v>0</v>
      </c>
      <c r="S853" s="47">
        <f>VLOOKUP(CONCATENATE($F853," ",$G853),AllocFactorMatrix,(S$4+1),FALSE)*$E858</f>
        <v>0</v>
      </c>
      <c r="T853" s="47">
        <f t="shared" si="1225"/>
        <v>0</v>
      </c>
      <c r="U853" s="47">
        <f>VLOOKUP(CONCATENATE($F853," ",$G853),AllocFactorMatrix,(U$4+1),FALSE)*$E858</f>
        <v>0</v>
      </c>
      <c r="V853" s="47">
        <f>VLOOKUP(CONCATENATE($F853," ",$G853),AllocFactorMatrix,(V$4+1),FALSE)*$E858</f>
        <v>0</v>
      </c>
      <c r="W853" s="47">
        <f>VLOOKUP(CONCATENATE($F853," ",$G853),AllocFactorMatrix,(W$4+1),FALSE)*$E858</f>
        <v>0</v>
      </c>
      <c r="X853" s="47">
        <f>VLOOKUP(CONCATENATE($F853," ",$G853),AllocFactorMatrix,(X$4+1),FALSE)*$E858</f>
        <v>0</v>
      </c>
      <c r="Y853" s="47">
        <f t="shared" si="1226"/>
        <v>0</v>
      </c>
      <c r="Z853" s="47">
        <f>VLOOKUP(CONCATENATE($F853," ",$G853),AllocFactorMatrix,(Z$4+1),FALSE)*$E858</f>
        <v>0</v>
      </c>
      <c r="AA853" s="47">
        <f>VLOOKUP(CONCATENATE($F853," ",$G853),AllocFactorMatrix,(AA$4+1),FALSE)*$E858</f>
        <v>0</v>
      </c>
      <c r="AB853" s="47">
        <f t="shared" si="1223"/>
        <v>0</v>
      </c>
      <c r="AC853" s="47">
        <f>VLOOKUP(CONCATENATE($F853," ",$G853),AllocFactorMatrix,(AC$4+1),FALSE)*$E858</f>
        <v>0</v>
      </c>
      <c r="AD853" s="47">
        <f>VLOOKUP(CONCATENATE($F853," ",$G853),AllocFactorMatrix,(AD$4+1),FALSE)*$E858</f>
        <v>0</v>
      </c>
      <c r="AE853" s="47">
        <f>VLOOKUP(CONCATENATE($F853," ",$G853),AllocFactorMatrix,(AE$4+1),FALSE)*$E858</f>
        <v>0</v>
      </c>
    </row>
    <row r="854" spans="1:31" s="44" customFormat="1" hidden="1" outlineLevel="1">
      <c r="A854" s="49"/>
      <c r="B854" s="97"/>
      <c r="C854" s="48"/>
      <c r="D854" s="48"/>
      <c r="E854" s="48"/>
      <c r="F854" s="167" t="str">
        <f>F858</f>
        <v>PROD_DEMAND</v>
      </c>
      <c r="G854" s="48" t="str">
        <f>$G$11</f>
        <v>DISTPRI</v>
      </c>
      <c r="H854" s="46">
        <f t="shared" si="1209"/>
        <v>0</v>
      </c>
      <c r="I854" s="47">
        <f t="shared" ref="I854:N854" si="1228">VLOOKUP(CONCATENATE($F854," ",$G854),AllocFactorMatrix,(I$4+1),FALSE)*$E858</f>
        <v>0</v>
      </c>
      <c r="J854" s="47">
        <f t="shared" si="1228"/>
        <v>0</v>
      </c>
      <c r="K854" s="47">
        <f t="shared" si="1228"/>
        <v>0</v>
      </c>
      <c r="L854" s="47">
        <f t="shared" si="1228"/>
        <v>0</v>
      </c>
      <c r="M854" s="47">
        <f t="shared" si="1228"/>
        <v>0</v>
      </c>
      <c r="N854" s="47">
        <f t="shared" si="1228"/>
        <v>0</v>
      </c>
      <c r="O854" s="47">
        <f t="shared" si="1211"/>
        <v>0</v>
      </c>
      <c r="P854" s="47">
        <f>VLOOKUP(CONCATENATE($F854," ",$G854),AllocFactorMatrix,(P$4+1),FALSE)*$E858</f>
        <v>0</v>
      </c>
      <c r="Q854" s="47">
        <f>VLOOKUP(CONCATENATE($F854," ",$G854),AllocFactorMatrix,(Q$4+1),FALSE)*$E858</f>
        <v>0</v>
      </c>
      <c r="R854" s="47">
        <f>VLOOKUP(CONCATENATE($F854," ",$G854),AllocFactorMatrix,(R$4+1),FALSE)*$E858</f>
        <v>0</v>
      </c>
      <c r="S854" s="47">
        <f>VLOOKUP(CONCATENATE($F854," ",$G854),AllocFactorMatrix,(S$4+1),FALSE)*$E858</f>
        <v>0</v>
      </c>
      <c r="T854" s="47">
        <f t="shared" si="1225"/>
        <v>0</v>
      </c>
      <c r="U854" s="47">
        <f>VLOOKUP(CONCATENATE($F854," ",$G854),AllocFactorMatrix,(U$4+1),FALSE)*$E858</f>
        <v>0</v>
      </c>
      <c r="V854" s="47">
        <f>VLOOKUP(CONCATENATE($F854," ",$G854),AllocFactorMatrix,(V$4+1),FALSE)*$E858</f>
        <v>0</v>
      </c>
      <c r="W854" s="47">
        <f>VLOOKUP(CONCATENATE($F854," ",$G854),AllocFactorMatrix,(W$4+1),FALSE)*$E858</f>
        <v>0</v>
      </c>
      <c r="X854" s="47">
        <f>VLOOKUP(CONCATENATE($F854," ",$G854),AllocFactorMatrix,(X$4+1),FALSE)*$E858</f>
        <v>0</v>
      </c>
      <c r="Y854" s="47">
        <f t="shared" si="1226"/>
        <v>0</v>
      </c>
      <c r="Z854" s="47">
        <f>VLOOKUP(CONCATENATE($F854," ",$G854),AllocFactorMatrix,(Z$4+1),FALSE)*$E858</f>
        <v>0</v>
      </c>
      <c r="AA854" s="47">
        <f>VLOOKUP(CONCATENATE($F854," ",$G854),AllocFactorMatrix,(AA$4+1),FALSE)*$E858</f>
        <v>0</v>
      </c>
      <c r="AB854" s="47">
        <f t="shared" si="1223"/>
        <v>0</v>
      </c>
      <c r="AC854" s="47">
        <f>VLOOKUP(CONCATENATE($F854," ",$G854),AllocFactorMatrix,(AC$4+1),FALSE)*$E858</f>
        <v>0</v>
      </c>
      <c r="AD854" s="47">
        <f>VLOOKUP(CONCATENATE($F854," ",$G854),AllocFactorMatrix,(AD$4+1),FALSE)*$E858</f>
        <v>0</v>
      </c>
      <c r="AE854" s="47">
        <f>VLOOKUP(CONCATENATE($F854," ",$G854),AllocFactorMatrix,(AE$4+1),FALSE)*$E858</f>
        <v>0</v>
      </c>
    </row>
    <row r="855" spans="1:31" s="44" customFormat="1" hidden="1" outlineLevel="1">
      <c r="A855" s="49"/>
      <c r="B855" s="97"/>
      <c r="C855" s="48"/>
      <c r="D855" s="48"/>
      <c r="E855" s="48"/>
      <c r="F855" s="167" t="str">
        <f>F858</f>
        <v>PROD_DEMAND</v>
      </c>
      <c r="G855" s="48" t="str">
        <f>$G$12</f>
        <v>DISTSEC</v>
      </c>
      <c r="H855" s="46">
        <f t="shared" si="1209"/>
        <v>0</v>
      </c>
      <c r="I855" s="47">
        <f t="shared" ref="I855:N855" si="1229">VLOOKUP(CONCATENATE($F855," ",$G855),AllocFactorMatrix,(I$4+1),FALSE)*$E858</f>
        <v>0</v>
      </c>
      <c r="J855" s="47">
        <f t="shared" si="1229"/>
        <v>0</v>
      </c>
      <c r="K855" s="47">
        <f t="shared" si="1229"/>
        <v>0</v>
      </c>
      <c r="L855" s="47">
        <f t="shared" si="1229"/>
        <v>0</v>
      </c>
      <c r="M855" s="47">
        <f t="shared" si="1229"/>
        <v>0</v>
      </c>
      <c r="N855" s="47">
        <f t="shared" si="1229"/>
        <v>0</v>
      </c>
      <c r="O855" s="47">
        <f t="shared" si="1211"/>
        <v>0</v>
      </c>
      <c r="P855" s="47">
        <f>VLOOKUP(CONCATENATE($F855," ",$G855),AllocFactorMatrix,(P$4+1),FALSE)*$E858</f>
        <v>0</v>
      </c>
      <c r="Q855" s="47">
        <f>VLOOKUP(CONCATENATE($F855," ",$G855),AllocFactorMatrix,(Q$4+1),FALSE)*$E858</f>
        <v>0</v>
      </c>
      <c r="R855" s="47">
        <f>VLOOKUP(CONCATENATE($F855," ",$G855),AllocFactorMatrix,(R$4+1),FALSE)*$E858</f>
        <v>0</v>
      </c>
      <c r="S855" s="47">
        <f>VLOOKUP(CONCATENATE($F855," ",$G855),AllocFactorMatrix,(S$4+1),FALSE)*$E858</f>
        <v>0</v>
      </c>
      <c r="T855" s="47">
        <f t="shared" si="1225"/>
        <v>0</v>
      </c>
      <c r="U855" s="47">
        <f>VLOOKUP(CONCATENATE($F855," ",$G855),AllocFactorMatrix,(U$4+1),FALSE)*$E858</f>
        <v>0</v>
      </c>
      <c r="V855" s="47">
        <f>VLOOKUP(CONCATENATE($F855," ",$G855),AllocFactorMatrix,(V$4+1),FALSE)*$E858</f>
        <v>0</v>
      </c>
      <c r="W855" s="47">
        <f>VLOOKUP(CONCATENATE($F855," ",$G855),AllocFactorMatrix,(W$4+1),FALSE)*$E858</f>
        <v>0</v>
      </c>
      <c r="X855" s="47">
        <f>VLOOKUP(CONCATENATE($F855," ",$G855),AllocFactorMatrix,(X$4+1),FALSE)*$E858</f>
        <v>0</v>
      </c>
      <c r="Y855" s="47">
        <f t="shared" si="1226"/>
        <v>0</v>
      </c>
      <c r="Z855" s="47">
        <f>VLOOKUP(CONCATENATE($F855," ",$G855),AllocFactorMatrix,(Z$4+1),FALSE)*$E858</f>
        <v>0</v>
      </c>
      <c r="AA855" s="47">
        <f>VLOOKUP(CONCATENATE($F855," ",$G855),AllocFactorMatrix,(AA$4+1),FALSE)*$E858</f>
        <v>0</v>
      </c>
      <c r="AB855" s="47">
        <f t="shared" si="1223"/>
        <v>0</v>
      </c>
      <c r="AC855" s="47">
        <f>VLOOKUP(CONCATENATE($F855," ",$G855),AllocFactorMatrix,(AC$4+1),FALSE)*$E858</f>
        <v>0</v>
      </c>
      <c r="AD855" s="47">
        <f>VLOOKUP(CONCATENATE($F855," ",$G855),AllocFactorMatrix,(AD$4+1),FALSE)*$E858</f>
        <v>0</v>
      </c>
      <c r="AE855" s="47">
        <f>VLOOKUP(CONCATENATE($F855," ",$G855),AllocFactorMatrix,(AE$4+1),FALSE)*$E858</f>
        <v>0</v>
      </c>
    </row>
    <row r="856" spans="1:31" s="44" customFormat="1" hidden="1" outlineLevel="1">
      <c r="A856" s="49"/>
      <c r="B856" s="97"/>
      <c r="C856" s="48"/>
      <c r="D856" s="48"/>
      <c r="E856" s="48"/>
      <c r="F856" s="167" t="str">
        <f>F858</f>
        <v>PROD_DEMAND</v>
      </c>
      <c r="G856" s="48" t="str">
        <f>$G$13</f>
        <v>ENERGY</v>
      </c>
      <c r="H856" s="46">
        <f t="shared" si="1209"/>
        <v>0</v>
      </c>
      <c r="I856" s="47">
        <f t="shared" ref="I856:N856" si="1230">VLOOKUP(CONCATENATE($F856," ",$G856),AllocFactorMatrix,(I$4+1),FALSE)*$E858</f>
        <v>0</v>
      </c>
      <c r="J856" s="47">
        <f t="shared" si="1230"/>
        <v>0</v>
      </c>
      <c r="K856" s="47">
        <f t="shared" si="1230"/>
        <v>0</v>
      </c>
      <c r="L856" s="47">
        <f t="shared" si="1230"/>
        <v>0</v>
      </c>
      <c r="M856" s="47">
        <f t="shared" si="1230"/>
        <v>0</v>
      </c>
      <c r="N856" s="47">
        <f t="shared" si="1230"/>
        <v>0</v>
      </c>
      <c r="O856" s="47">
        <f t="shared" si="1211"/>
        <v>0</v>
      </c>
      <c r="P856" s="47">
        <f>VLOOKUP(CONCATENATE($F856," ",$G856),AllocFactorMatrix,(P$4+1),FALSE)*$E858</f>
        <v>0</v>
      </c>
      <c r="Q856" s="47">
        <f>VLOOKUP(CONCATENATE($F856," ",$G856),AllocFactorMatrix,(Q$4+1),FALSE)*$E858</f>
        <v>0</v>
      </c>
      <c r="R856" s="47">
        <f>VLOOKUP(CONCATENATE($F856," ",$G856),AllocFactorMatrix,(R$4+1),FALSE)*$E858</f>
        <v>0</v>
      </c>
      <c r="S856" s="47">
        <f>VLOOKUP(CONCATENATE($F856," ",$G856),AllocFactorMatrix,(S$4+1),FALSE)*$E858</f>
        <v>0</v>
      </c>
      <c r="T856" s="47">
        <f t="shared" si="1225"/>
        <v>0</v>
      </c>
      <c r="U856" s="47">
        <f>VLOOKUP(CONCATENATE($F856," ",$G856),AllocFactorMatrix,(U$4+1),FALSE)*$E858</f>
        <v>0</v>
      </c>
      <c r="V856" s="47">
        <f>VLOOKUP(CONCATENATE($F856," ",$G856),AllocFactorMatrix,(V$4+1),FALSE)*$E858</f>
        <v>0</v>
      </c>
      <c r="W856" s="47">
        <f>VLOOKUP(CONCATENATE($F856," ",$G856),AllocFactorMatrix,(W$4+1),FALSE)*$E858</f>
        <v>0</v>
      </c>
      <c r="X856" s="47">
        <f>VLOOKUP(CONCATENATE($F856," ",$G856),AllocFactorMatrix,(X$4+1),FALSE)*$E858</f>
        <v>0</v>
      </c>
      <c r="Y856" s="47">
        <f t="shared" si="1226"/>
        <v>0</v>
      </c>
      <c r="Z856" s="47">
        <f>VLOOKUP(CONCATENATE($F856," ",$G856),AllocFactorMatrix,(Z$4+1),FALSE)*$E858</f>
        <v>0</v>
      </c>
      <c r="AA856" s="47">
        <f>VLOOKUP(CONCATENATE($F856," ",$G856),AllocFactorMatrix,(AA$4+1),FALSE)*$E858</f>
        <v>0</v>
      </c>
      <c r="AB856" s="47">
        <f t="shared" si="1223"/>
        <v>0</v>
      </c>
      <c r="AC856" s="47">
        <f>VLOOKUP(CONCATENATE($F856," ",$G856),AllocFactorMatrix,(AC$4+1),FALSE)*$E858</f>
        <v>0</v>
      </c>
      <c r="AD856" s="47">
        <f>VLOOKUP(CONCATENATE($F856," ",$G856),AllocFactorMatrix,(AD$4+1),FALSE)*$E858</f>
        <v>0</v>
      </c>
      <c r="AE856" s="47">
        <f>VLOOKUP(CONCATENATE($F856," ",$G856),AllocFactorMatrix,(AE$4+1),FALSE)*$E858</f>
        <v>0</v>
      </c>
    </row>
    <row r="857" spans="1:31" s="44" customFormat="1" hidden="1" outlineLevel="1">
      <c r="A857" s="49"/>
      <c r="B857" s="97"/>
      <c r="C857" s="48"/>
      <c r="D857" s="48"/>
      <c r="E857" s="48"/>
      <c r="F857" s="167" t="str">
        <f>F858</f>
        <v>PROD_DEMAND</v>
      </c>
      <c r="G857" s="48" t="str">
        <f>$G$14</f>
        <v>CUSTOMER</v>
      </c>
      <c r="H857" s="46">
        <f t="shared" si="1209"/>
        <v>0</v>
      </c>
      <c r="I857" s="47">
        <f t="shared" ref="I857:N857" si="1231">VLOOKUP(CONCATENATE($F857," ",$G857),AllocFactorMatrix,(I$4+1),FALSE)*$E858</f>
        <v>0</v>
      </c>
      <c r="J857" s="47">
        <f t="shared" si="1231"/>
        <v>0</v>
      </c>
      <c r="K857" s="47">
        <f t="shared" si="1231"/>
        <v>0</v>
      </c>
      <c r="L857" s="47">
        <f t="shared" si="1231"/>
        <v>0</v>
      </c>
      <c r="M857" s="47">
        <f t="shared" si="1231"/>
        <v>0</v>
      </c>
      <c r="N857" s="47">
        <f t="shared" si="1231"/>
        <v>0</v>
      </c>
      <c r="O857" s="47">
        <f t="shared" si="1211"/>
        <v>0</v>
      </c>
      <c r="P857" s="47">
        <f>VLOOKUP(CONCATENATE($F857," ",$G857),AllocFactorMatrix,(P$4+1),FALSE)*$E858</f>
        <v>0</v>
      </c>
      <c r="Q857" s="47">
        <f>VLOOKUP(CONCATENATE($F857," ",$G857),AllocFactorMatrix,(Q$4+1),FALSE)*$E858</f>
        <v>0</v>
      </c>
      <c r="R857" s="47">
        <f>VLOOKUP(CONCATENATE($F857," ",$G857),AllocFactorMatrix,(R$4+1),FALSE)*$E858</f>
        <v>0</v>
      </c>
      <c r="S857" s="47">
        <f>VLOOKUP(CONCATENATE($F857," ",$G857),AllocFactorMatrix,(S$4+1),FALSE)*$E858</f>
        <v>0</v>
      </c>
      <c r="T857" s="47">
        <f t="shared" si="1225"/>
        <v>0</v>
      </c>
      <c r="U857" s="47">
        <f>VLOOKUP(CONCATENATE($F857," ",$G857),AllocFactorMatrix,(U$4+1),FALSE)*$E858</f>
        <v>0</v>
      </c>
      <c r="V857" s="47">
        <f>VLOOKUP(CONCATENATE($F857," ",$G857),AllocFactorMatrix,(V$4+1),FALSE)*$E858</f>
        <v>0</v>
      </c>
      <c r="W857" s="47">
        <f>VLOOKUP(CONCATENATE($F857," ",$G857),AllocFactorMatrix,(W$4+1),FALSE)*$E858</f>
        <v>0</v>
      </c>
      <c r="X857" s="47">
        <f>VLOOKUP(CONCATENATE($F857," ",$G857),AllocFactorMatrix,(X$4+1),FALSE)*$E858</f>
        <v>0</v>
      </c>
      <c r="Y857" s="47">
        <f t="shared" si="1226"/>
        <v>0</v>
      </c>
      <c r="Z857" s="47">
        <f>VLOOKUP(CONCATENATE($F857," ",$G857),AllocFactorMatrix,(Z$4+1),FALSE)*$E858</f>
        <v>0</v>
      </c>
      <c r="AA857" s="47">
        <f>VLOOKUP(CONCATENATE($F857," ",$G857),AllocFactorMatrix,(AA$4+1),FALSE)*$E858</f>
        <v>0</v>
      </c>
      <c r="AB857" s="47">
        <f t="shared" si="1223"/>
        <v>0</v>
      </c>
      <c r="AC857" s="47">
        <f>VLOOKUP(CONCATENATE($F857," ",$G857),AllocFactorMatrix,(AC$4+1),FALSE)*$E858</f>
        <v>0</v>
      </c>
      <c r="AD857" s="47">
        <f>VLOOKUP(CONCATENATE($F857," ",$G857),AllocFactorMatrix,(AD$4+1),FALSE)*$E858</f>
        <v>0</v>
      </c>
      <c r="AE857" s="47">
        <f>VLOOKUP(CONCATENATE($F857," ",$G857),AllocFactorMatrix,(AE$4+1),FALSE)*$E858</f>
        <v>0</v>
      </c>
    </row>
    <row r="858" spans="1:31" s="44" customFormat="1" collapsed="1">
      <c r="A858" s="49"/>
      <c r="B858" s="97"/>
      <c r="C858" s="48"/>
      <c r="D858" s="96" t="s">
        <v>613</v>
      </c>
      <c r="E858" s="54">
        <v>6911107</v>
      </c>
      <c r="F858" s="88" t="s">
        <v>27</v>
      </c>
      <c r="G858" s="48" t="str">
        <f>$G$15</f>
        <v>TOTAL</v>
      </c>
      <c r="H858" s="46">
        <f t="shared" si="1209"/>
        <v>6911107.0000000009</v>
      </c>
      <c r="I858" s="47">
        <f t="shared" ref="I858:N858" si="1232">VLOOKUP(CONCATENATE($F858," ",$G858),AllocFactorMatrix,(I$4+1),FALSE)*$E858</f>
        <v>3554181.4155099755</v>
      </c>
      <c r="J858" s="47">
        <f t="shared" si="1232"/>
        <v>795.13130976325829</v>
      </c>
      <c r="K858" s="47">
        <f t="shared" si="1232"/>
        <v>1392.2182280313034</v>
      </c>
      <c r="L858" s="47">
        <f t="shared" si="1232"/>
        <v>828364.08313966973</v>
      </c>
      <c r="M858" s="47">
        <f t="shared" si="1232"/>
        <v>11526.675674169108</v>
      </c>
      <c r="N858" s="47">
        <f t="shared" si="1232"/>
        <v>1605.3628538697001</v>
      </c>
      <c r="O858" s="47">
        <f t="shared" si="1211"/>
        <v>841496.1216677085</v>
      </c>
      <c r="P858" s="47">
        <f>VLOOKUP(CONCATENATE($F858," ",$G858),AllocFactorMatrix,(P$4+1),FALSE)*$E858</f>
        <v>492704.91671076353</v>
      </c>
      <c r="Q858" s="47">
        <f>VLOOKUP(CONCATENATE($F858," ",$G858),AllocFactorMatrix,(Q$4+1),FALSE)*$E858</f>
        <v>88420.321132244469</v>
      </c>
      <c r="R858" s="47">
        <f>VLOOKUP(CONCATENATE($F858," ",$G858),AllocFactorMatrix,(R$4+1),FALSE)*$E858</f>
        <v>17930.738812595147</v>
      </c>
      <c r="S858" s="47">
        <f>VLOOKUP(CONCATENATE($F858," ",$G858),AllocFactorMatrix,(S$4+1),FALSE)*$E858</f>
        <v>680.91169773427259</v>
      </c>
      <c r="T858" s="47">
        <f t="shared" si="1225"/>
        <v>599736.88835333742</v>
      </c>
      <c r="U858" s="47">
        <f>VLOOKUP(CONCATENATE($F858," ",$G858),AllocFactorMatrix,(U$4+1),FALSE)*$E858</f>
        <v>23367.930013322999</v>
      </c>
      <c r="V858" s="47">
        <f>VLOOKUP(CONCATENATE($F858," ",$G858),AllocFactorMatrix,(V$4+1),FALSE)*$E858</f>
        <v>315480.54898192477</v>
      </c>
      <c r="W858" s="47">
        <f>VLOOKUP(CONCATENATE($F858," ",$G858),AllocFactorMatrix,(W$4+1),FALSE)*$E858</f>
        <v>1206586.4565509178</v>
      </c>
      <c r="X858" s="47">
        <f>VLOOKUP(CONCATENATE($F858," ",$G858),AllocFactorMatrix,(X$4+1),FALSE)*$E858</f>
        <v>218584.32731976168</v>
      </c>
      <c r="Y858" s="47">
        <f t="shared" si="1226"/>
        <v>1764019.2628659273</v>
      </c>
      <c r="Z858" s="47">
        <f>VLOOKUP(CONCATENATE($F858," ",$G858),AllocFactorMatrix,(Z$4+1),FALSE)*$E858</f>
        <v>135429.390686217</v>
      </c>
      <c r="AA858" s="47">
        <f>VLOOKUP(CONCATENATE($F858," ",$G858),AllocFactorMatrix,(AA$4+1),FALSE)*$E858</f>
        <v>2704.8722939340878</v>
      </c>
      <c r="AB858" s="47">
        <f>SUBTOTAL(9,Z858:AA858)</f>
        <v>138134.26298015108</v>
      </c>
      <c r="AC858" s="47">
        <f>VLOOKUP(CONCATENATE($F858," ",$G858),AllocFactorMatrix,(AC$4+1),FALSE)*$E858</f>
        <v>1786.5327612991473</v>
      </c>
      <c r="AD858" s="47">
        <f>VLOOKUP(CONCATENATE($F858," ",$G858),AllocFactorMatrix,(AD$4+1),FALSE)*$E858</f>
        <v>7936.795710799116</v>
      </c>
      <c r="AE858" s="47">
        <f>VLOOKUP(CONCATENATE($F858," ",$G858),AllocFactorMatrix,(AE$4+1),FALSE)*$E858</f>
        <v>1628.3706130077514</v>
      </c>
    </row>
    <row r="859" spans="1:31">
      <c r="G859" s="7"/>
      <c r="H859" s="4"/>
      <c r="I859" s="5"/>
      <c r="J859" s="47"/>
      <c r="K859" s="47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</row>
    <row r="860" spans="1:31" hidden="1" outlineLevel="1">
      <c r="E860" s="9"/>
      <c r="F860" s="99"/>
      <c r="G860" s="48" t="str">
        <f>$G$8</f>
        <v>PRODUCTION</v>
      </c>
      <c r="H860" s="51">
        <f t="shared" ref="H860:AE860" ca="1" si="1233">+H819+H827+H835+H843+H851</f>
        <v>133235319.77768482</v>
      </c>
      <c r="I860" s="51">
        <f t="shared" ca="1" si="1233"/>
        <v>68519051.643011168</v>
      </c>
      <c r="J860" s="51">
        <f t="shared" ref="J860:K860" ca="1" si="1234">+J819+J827+J835+J843+J851</f>
        <v>15328.886431878003</v>
      </c>
      <c r="K860" s="51">
        <f t="shared" ca="1" si="1234"/>
        <v>26839.787144385467</v>
      </c>
      <c r="L860" s="51">
        <f t="shared" ca="1" si="1233"/>
        <v>15969562.258182747</v>
      </c>
      <c r="M860" s="51">
        <f t="shared" ca="1" si="1233"/>
        <v>222216.25557549347</v>
      </c>
      <c r="N860" s="51">
        <f t="shared" ca="1" si="1233"/>
        <v>30948.881734076203</v>
      </c>
      <c r="O860" s="51">
        <f t="shared" ca="1" si="1233"/>
        <v>16222727.395492317</v>
      </c>
      <c r="P860" s="51">
        <f t="shared" ca="1" si="1233"/>
        <v>9498579.1905690581</v>
      </c>
      <c r="Q860" s="51">
        <f t="shared" ca="1" si="1233"/>
        <v>1704605.3202330933</v>
      </c>
      <c r="R860" s="51">
        <f t="shared" ca="1" si="1233"/>
        <v>345676.56376124104</v>
      </c>
      <c r="S860" s="51">
        <f t="shared" ca="1" si="1233"/>
        <v>13126.911186296506</v>
      </c>
      <c r="T860" s="51">
        <f t="shared" ca="1" si="1233"/>
        <v>11561987.985749688</v>
      </c>
      <c r="U860" s="51">
        <f t="shared" ca="1" si="1233"/>
        <v>450497.0951640089</v>
      </c>
      <c r="V860" s="51">
        <f t="shared" ca="1" si="1233"/>
        <v>6081970.9240858657</v>
      </c>
      <c r="W860" s="51">
        <f t="shared" ca="1" si="1233"/>
        <v>23261097.300039656</v>
      </c>
      <c r="X860" s="51">
        <f t="shared" ca="1" si="1233"/>
        <v>4213963.5153729469</v>
      </c>
      <c r="Y860" s="51">
        <f t="shared" ca="1" si="1233"/>
        <v>34007528.834662475</v>
      </c>
      <c r="Z860" s="51">
        <f t="shared" ca="1" si="1233"/>
        <v>2610866.5623864792</v>
      </c>
      <c r="AA860" s="51">
        <f t="shared" ca="1" si="1233"/>
        <v>52145.701844886513</v>
      </c>
      <c r="AB860" s="51">
        <f t="shared" ca="1" si="1233"/>
        <v>2663012.2642313652</v>
      </c>
      <c r="AC860" s="51">
        <f t="shared" ca="1" si="1233"/>
        <v>34441.553827050018</v>
      </c>
      <c r="AD860" s="51">
        <f t="shared" ca="1" si="1233"/>
        <v>153008.99183567517</v>
      </c>
      <c r="AE860" s="51">
        <f t="shared" ca="1" si="1233"/>
        <v>31392.435298812827</v>
      </c>
    </row>
    <row r="861" spans="1:31" hidden="1" outlineLevel="1">
      <c r="E861" s="9"/>
      <c r="F861" s="99"/>
      <c r="G861" s="48" t="str">
        <f>$G$9</f>
        <v>BULKTRAN</v>
      </c>
      <c r="H861" s="51">
        <f t="shared" ref="H861:AE861" ca="1" si="1235">+H820+H828+H836+H844+H852</f>
        <v>24828.202507920061</v>
      </c>
      <c r="I861" s="51">
        <f t="shared" ca="1" si="1235"/>
        <v>12768.422762687211</v>
      </c>
      <c r="J861" s="51">
        <f t="shared" ref="J861:K861" ca="1" si="1236">+J820+J828+J836+J844+J852</f>
        <v>2.8565150531151748</v>
      </c>
      <c r="K861" s="51">
        <f t="shared" ca="1" si="1236"/>
        <v>5.0015541794937404</v>
      </c>
      <c r="L861" s="51">
        <f t="shared" ca="1" si="1235"/>
        <v>2975.9040348353783</v>
      </c>
      <c r="M861" s="51">
        <f t="shared" ca="1" si="1235"/>
        <v>41.409666769937722</v>
      </c>
      <c r="N861" s="51">
        <f t="shared" ca="1" si="1235"/>
        <v>5.7672778086881049</v>
      </c>
      <c r="O861" s="51">
        <f t="shared" ca="1" si="1235"/>
        <v>3023.0809794140041</v>
      </c>
      <c r="P861" s="51">
        <f t="shared" ca="1" si="1235"/>
        <v>1770.0460213888475</v>
      </c>
      <c r="Q861" s="51">
        <f t="shared" ca="1" si="1235"/>
        <v>317.65065117450399</v>
      </c>
      <c r="R861" s="51">
        <f t="shared" ca="1" si="1235"/>
        <v>64.416310492042854</v>
      </c>
      <c r="S861" s="51">
        <f t="shared" ca="1" si="1235"/>
        <v>2.4461802604644944</v>
      </c>
      <c r="T861" s="51">
        <f t="shared" ca="1" si="1235"/>
        <v>2154.5591633158592</v>
      </c>
      <c r="U861" s="51">
        <f t="shared" ca="1" si="1235"/>
        <v>83.949459697510221</v>
      </c>
      <c r="V861" s="51">
        <f t="shared" ca="1" si="1235"/>
        <v>1133.3661824991195</v>
      </c>
      <c r="W861" s="51">
        <f t="shared" ca="1" si="1235"/>
        <v>4334.6706810587175</v>
      </c>
      <c r="X861" s="51">
        <f t="shared" ca="1" si="1235"/>
        <v>785.26579660139396</v>
      </c>
      <c r="Y861" s="51">
        <f t="shared" ca="1" si="1235"/>
        <v>6337.252119856741</v>
      </c>
      <c r="Z861" s="51">
        <f t="shared" ca="1" si="1235"/>
        <v>486.53107779717334</v>
      </c>
      <c r="AA861" s="51">
        <f t="shared" ca="1" si="1235"/>
        <v>9.7172735238880232</v>
      </c>
      <c r="AB861" s="51">
        <f t="shared" ca="1" si="1235"/>
        <v>496.24835132106136</v>
      </c>
      <c r="AC861" s="51">
        <f t="shared" ca="1" si="1235"/>
        <v>6.4181320278456706</v>
      </c>
      <c r="AD861" s="51">
        <f t="shared" ca="1" si="1235"/>
        <v>28.512996712640913</v>
      </c>
      <c r="AE861" s="51">
        <f t="shared" ca="1" si="1235"/>
        <v>5.8499333518786543</v>
      </c>
    </row>
    <row r="862" spans="1:31" hidden="1" outlineLevel="1">
      <c r="E862" s="9"/>
      <c r="F862" s="99"/>
      <c r="G862" s="48" t="str">
        <f>$G$10</f>
        <v>SUBTRAN</v>
      </c>
      <c r="H862" s="51">
        <f t="shared" ref="H862:AE862" ca="1" si="1237">+H821+H829+H837+H845+H853</f>
        <v>6880.8683834210069</v>
      </c>
      <c r="I862" s="51">
        <f t="shared" ca="1" si="1237"/>
        <v>3515.2304270468599</v>
      </c>
      <c r="J862" s="51">
        <f t="shared" ref="J862:K862" ca="1" si="1238">+J821+J829+J837+J845+J853</f>
        <v>0.5724019617926055</v>
      </c>
      <c r="K862" s="51">
        <f t="shared" ca="1" si="1238"/>
        <v>1.0653383328903967</v>
      </c>
      <c r="L862" s="51">
        <f t="shared" ca="1" si="1237"/>
        <v>823.79904319272771</v>
      </c>
      <c r="M862" s="51">
        <f t="shared" ca="1" si="1237"/>
        <v>11.513245574445813</v>
      </c>
      <c r="N862" s="51">
        <f t="shared" ca="1" si="1237"/>
        <v>2.0838439555388182</v>
      </c>
      <c r="O862" s="51">
        <f t="shared" ca="1" si="1237"/>
        <v>837.39613272271231</v>
      </c>
      <c r="P862" s="51">
        <f t="shared" ca="1" si="1237"/>
        <v>475.60677432959693</v>
      </c>
      <c r="Q862" s="51">
        <f t="shared" ca="1" si="1237"/>
        <v>85.590079105403902</v>
      </c>
      <c r="R862" s="51">
        <f t="shared" ca="1" si="1237"/>
        <v>22.466735865574673</v>
      </c>
      <c r="S862" s="51">
        <f t="shared" ca="1" si="1237"/>
        <v>0</v>
      </c>
      <c r="T862" s="51">
        <f t="shared" ca="1" si="1237"/>
        <v>583.6635893005755</v>
      </c>
      <c r="U862" s="51">
        <f t="shared" ca="1" si="1237"/>
        <v>21.469199331178235</v>
      </c>
      <c r="V862" s="51">
        <f t="shared" ca="1" si="1237"/>
        <v>301.23368486064538</v>
      </c>
      <c r="W862" s="51">
        <f t="shared" ca="1" si="1237"/>
        <v>1485.3144341402408</v>
      </c>
      <c r="X862" s="51">
        <f t="shared" ca="1" si="1237"/>
        <v>0</v>
      </c>
      <c r="Y862" s="51">
        <f t="shared" ca="1" si="1237"/>
        <v>1808.0173183320644</v>
      </c>
      <c r="Z862" s="51">
        <f t="shared" ca="1" si="1237"/>
        <v>130.56551681987935</v>
      </c>
      <c r="AA862" s="51">
        <f t="shared" ca="1" si="1237"/>
        <v>2.6215619564243933</v>
      </c>
      <c r="AB862" s="51">
        <f t="shared" ca="1" si="1237"/>
        <v>133.18707877630374</v>
      </c>
      <c r="AC862" s="51">
        <f t="shared" ca="1" si="1237"/>
        <v>1.7360969477473371</v>
      </c>
      <c r="AD862" s="51">
        <f t="shared" ca="1" si="1237"/>
        <v>0</v>
      </c>
      <c r="AE862" s="51">
        <f t="shared" ca="1" si="1237"/>
        <v>0</v>
      </c>
    </row>
    <row r="863" spans="1:31" hidden="1" outlineLevel="1">
      <c r="E863" s="9"/>
      <c r="F863" s="99"/>
      <c r="G863" s="48" t="str">
        <f>$G$11</f>
        <v>DISTPRI</v>
      </c>
      <c r="H863" s="51">
        <f t="shared" ref="H863:AE863" ca="1" si="1239">+H822+H830+H838+H846+H854</f>
        <v>56206.918431428516</v>
      </c>
      <c r="I863" s="51">
        <f t="shared" ca="1" si="1239"/>
        <v>36798.645068948186</v>
      </c>
      <c r="J863" s="51">
        <f t="shared" ref="J863:K863" ca="1" si="1240">+J822+J830+J838+J846+J854</f>
        <v>6.0423908836393858</v>
      </c>
      <c r="K863" s="51">
        <f t="shared" ca="1" si="1240"/>
        <v>11.180153893299096</v>
      </c>
      <c r="L863" s="51">
        <f t="shared" ca="1" si="1239"/>
        <v>8609.9061860349029</v>
      </c>
      <c r="M863" s="51">
        <f t="shared" ca="1" si="1239"/>
        <v>120.31425871869277</v>
      </c>
      <c r="N863" s="51">
        <f t="shared" ca="1" si="1239"/>
        <v>0</v>
      </c>
      <c r="O863" s="51">
        <f t="shared" ca="1" si="1239"/>
        <v>8730.2204447535951</v>
      </c>
      <c r="P863" s="51">
        <f t="shared" ca="1" si="1239"/>
        <v>4993.0629837621591</v>
      </c>
      <c r="Q863" s="51">
        <f t="shared" ca="1" si="1239"/>
        <v>898.47356368390717</v>
      </c>
      <c r="R863" s="51">
        <f t="shared" ca="1" si="1239"/>
        <v>0</v>
      </c>
      <c r="S863" s="51">
        <f t="shared" ca="1" si="1239"/>
        <v>0</v>
      </c>
      <c r="T863" s="51">
        <f t="shared" ca="1" si="1239"/>
        <v>5891.5365474460659</v>
      </c>
      <c r="U863" s="51">
        <f t="shared" ca="1" si="1239"/>
        <v>226.10331578238799</v>
      </c>
      <c r="V863" s="51">
        <f t="shared" ca="1" si="1239"/>
        <v>3126.5256323406402</v>
      </c>
      <c r="W863" s="51">
        <f t="shared" ca="1" si="1239"/>
        <v>0</v>
      </c>
      <c r="X863" s="51">
        <f t="shared" ca="1" si="1239"/>
        <v>0</v>
      </c>
      <c r="Y863" s="51">
        <f t="shared" ca="1" si="1239"/>
        <v>3352.6289481230283</v>
      </c>
      <c r="Z863" s="51">
        <f t="shared" ca="1" si="1239"/>
        <v>1371.0771150764779</v>
      </c>
      <c r="AA863" s="51">
        <f t="shared" ca="1" si="1239"/>
        <v>27.51967990142559</v>
      </c>
      <c r="AB863" s="51">
        <f t="shared" ca="1" si="1239"/>
        <v>1398.5967949779035</v>
      </c>
      <c r="AC863" s="51">
        <f t="shared" ca="1" si="1239"/>
        <v>18.068082402799035</v>
      </c>
      <c r="AD863" s="51">
        <f t="shared" ca="1" si="1239"/>
        <v>0</v>
      </c>
      <c r="AE863" s="51">
        <f t="shared" ca="1" si="1239"/>
        <v>0</v>
      </c>
    </row>
    <row r="864" spans="1:31" hidden="1" outlineLevel="1">
      <c r="E864" s="9"/>
      <c r="F864" s="99"/>
      <c r="G864" s="48" t="str">
        <f>$G$12</f>
        <v>DISTSEC</v>
      </c>
      <c r="H864" s="51">
        <f t="shared" ref="H864:AE864" ca="1" si="1241">+H823+H831+H839+H847+H855</f>
        <v>22267.666268200639</v>
      </c>
      <c r="I864" s="51">
        <f t="shared" ca="1" si="1241"/>
        <v>16520.852913082534</v>
      </c>
      <c r="J864" s="51">
        <f t="shared" ref="J864:K864" ca="1" si="1242">+J823+J831+J839+J847+J855</f>
        <v>4.095434284367558</v>
      </c>
      <c r="K864" s="51">
        <f t="shared" ca="1" si="1242"/>
        <v>5.3047160612477411</v>
      </c>
      <c r="L864" s="51">
        <f t="shared" ca="1" si="1241"/>
        <v>3330.0556621445508</v>
      </c>
      <c r="M864" s="51">
        <f t="shared" ca="1" si="1241"/>
        <v>0</v>
      </c>
      <c r="N864" s="51">
        <f t="shared" ca="1" si="1241"/>
        <v>0</v>
      </c>
      <c r="O864" s="51">
        <f t="shared" ca="1" si="1241"/>
        <v>3330.0556621445508</v>
      </c>
      <c r="P864" s="51">
        <f t="shared" ca="1" si="1241"/>
        <v>1662.3432255276018</v>
      </c>
      <c r="Q864" s="51">
        <f t="shared" ca="1" si="1241"/>
        <v>0</v>
      </c>
      <c r="R864" s="51">
        <f t="shared" ca="1" si="1241"/>
        <v>0</v>
      </c>
      <c r="S864" s="51">
        <f t="shared" ca="1" si="1241"/>
        <v>0</v>
      </c>
      <c r="T864" s="51">
        <f t="shared" ca="1" si="1241"/>
        <v>1662.3432255276018</v>
      </c>
      <c r="U864" s="51">
        <f t="shared" ca="1" si="1241"/>
        <v>62.253825873791889</v>
      </c>
      <c r="V864" s="51">
        <f t="shared" ca="1" si="1241"/>
        <v>0</v>
      </c>
      <c r="W864" s="51">
        <f t="shared" ca="1" si="1241"/>
        <v>0</v>
      </c>
      <c r="X864" s="51">
        <f t="shared" ca="1" si="1241"/>
        <v>0</v>
      </c>
      <c r="Y864" s="51">
        <f t="shared" ca="1" si="1241"/>
        <v>62.253825873791889</v>
      </c>
      <c r="Z864" s="51">
        <f t="shared" ca="1" si="1241"/>
        <v>470.47510623449199</v>
      </c>
      <c r="AA864" s="51">
        <f t="shared" ca="1" si="1241"/>
        <v>0</v>
      </c>
      <c r="AB864" s="51">
        <f t="shared" ca="1" si="1241"/>
        <v>470.47510623449199</v>
      </c>
      <c r="AC864" s="51">
        <f t="shared" ca="1" si="1241"/>
        <v>5.5626961736488463</v>
      </c>
      <c r="AD864" s="51">
        <f t="shared" ca="1" si="1241"/>
        <v>171.21817584920908</v>
      </c>
      <c r="AE864" s="51">
        <f t="shared" ca="1" si="1241"/>
        <v>35.50451296920221</v>
      </c>
    </row>
    <row r="865" spans="1:31" hidden="1" outlineLevel="1">
      <c r="E865" s="9"/>
      <c r="F865" s="99"/>
      <c r="G865" s="48" t="str">
        <f>$G$13</f>
        <v>ENERGY</v>
      </c>
      <c r="H865" s="51">
        <f t="shared" ref="H865:AE865" ca="1" si="1243">+H824+H832+H840+H848+H856</f>
        <v>64065.245667131821</v>
      </c>
      <c r="I865" s="51">
        <f t="shared" ca="1" si="1243"/>
        <v>25063.836219833371</v>
      </c>
      <c r="J865" s="51">
        <f t="shared" ref="J865:K865" ca="1" si="1244">+J824+J832+J840+J848+J856</f>
        <v>4.0108995211741334</v>
      </c>
      <c r="K865" s="51">
        <f t="shared" ca="1" si="1244"/>
        <v>11.565029956571209</v>
      </c>
      <c r="L865" s="51">
        <f t="shared" ca="1" si="1243"/>
        <v>7227.252024419543</v>
      </c>
      <c r="M865" s="51">
        <f t="shared" ca="1" si="1243"/>
        <v>100.7986598466775</v>
      </c>
      <c r="N865" s="51">
        <f t="shared" ca="1" si="1243"/>
        <v>14.091567218557564</v>
      </c>
      <c r="O865" s="51">
        <f t="shared" ca="1" si="1243"/>
        <v>7342.1422514847782</v>
      </c>
      <c r="P865" s="51">
        <f t="shared" ca="1" si="1243"/>
        <v>4685.482319650705</v>
      </c>
      <c r="Q865" s="51">
        <f t="shared" ca="1" si="1243"/>
        <v>836.81960811211638</v>
      </c>
      <c r="R865" s="51">
        <f t="shared" ca="1" si="1243"/>
        <v>170.40711783517361</v>
      </c>
      <c r="S865" s="51">
        <f t="shared" ca="1" si="1243"/>
        <v>6.4363345115348656</v>
      </c>
      <c r="T865" s="51">
        <f t="shared" ca="1" si="1243"/>
        <v>5699.1453801095295</v>
      </c>
      <c r="U865" s="51">
        <f t="shared" ca="1" si="1243"/>
        <v>245.73574266362326</v>
      </c>
      <c r="V865" s="51">
        <f t="shared" ca="1" si="1243"/>
        <v>3885.1288144128248</v>
      </c>
      <c r="W865" s="51">
        <f t="shared" ca="1" si="1243"/>
        <v>16709.306705342071</v>
      </c>
      <c r="X865" s="51">
        <f t="shared" ca="1" si="1243"/>
        <v>3143.1951156562181</v>
      </c>
      <c r="Y865" s="51">
        <f t="shared" ca="1" si="1243"/>
        <v>23983.366378074737</v>
      </c>
      <c r="Z865" s="51">
        <f t="shared" ca="1" si="1243"/>
        <v>1288.9278038827381</v>
      </c>
      <c r="AA865" s="51">
        <f t="shared" ca="1" si="1243"/>
        <v>25.862079273680195</v>
      </c>
      <c r="AB865" s="51">
        <f t="shared" ca="1" si="1243"/>
        <v>1314.7898831564182</v>
      </c>
      <c r="AC865" s="51">
        <f t="shared" ca="1" si="1243"/>
        <v>23.069085612917906</v>
      </c>
      <c r="AD865" s="51">
        <f t="shared" ca="1" si="1243"/>
        <v>516.73961700968505</v>
      </c>
      <c r="AE865" s="51">
        <f t="shared" ca="1" si="1243"/>
        <v>106.58092237265173</v>
      </c>
    </row>
    <row r="866" spans="1:31" hidden="1" outlineLevel="1">
      <c r="F866" s="99"/>
      <c r="G866" s="48" t="str">
        <f>$G$14</f>
        <v>CUSTOMER</v>
      </c>
      <c r="H866" s="51">
        <f t="shared" ref="H866:AE866" ca="1" si="1245">+H825+H833+H841+H849+H857</f>
        <v>42398.321057078676</v>
      </c>
      <c r="I866" s="51">
        <f t="shared" ca="1" si="1245"/>
        <v>32730.42305941473</v>
      </c>
      <c r="J866" s="51">
        <f t="shared" ref="J866:K866" ca="1" si="1246">+J825+J833+J841+J849+J857</f>
        <v>6.6055375976149699</v>
      </c>
      <c r="K866" s="51">
        <f t="shared" ca="1" si="1246"/>
        <v>1.9374711622342684</v>
      </c>
      <c r="L866" s="51">
        <f t="shared" ca="1" si="1245"/>
        <v>6627.4226985040259</v>
      </c>
      <c r="M866" s="51">
        <f t="shared" ca="1" si="1245"/>
        <v>169.43734147760782</v>
      </c>
      <c r="N866" s="51">
        <f t="shared" ca="1" si="1245"/>
        <v>27.318576861743523</v>
      </c>
      <c r="O866" s="51">
        <f t="shared" ca="1" si="1245"/>
        <v>6824.1786168433773</v>
      </c>
      <c r="P866" s="51">
        <f t="shared" ca="1" si="1245"/>
        <v>271.44777249788751</v>
      </c>
      <c r="Q866" s="51">
        <f t="shared" ca="1" si="1245"/>
        <v>65.657424955121371</v>
      </c>
      <c r="R866" s="51">
        <f t="shared" ca="1" si="1245"/>
        <v>66.836762904254996</v>
      </c>
      <c r="S866" s="51">
        <f t="shared" ca="1" si="1245"/>
        <v>8.2559032879966008</v>
      </c>
      <c r="T866" s="51">
        <f t="shared" ca="1" si="1245"/>
        <v>412.1978636452605</v>
      </c>
      <c r="U866" s="51">
        <f t="shared" ca="1" si="1245"/>
        <v>2.066086641317995</v>
      </c>
      <c r="V866" s="51">
        <f t="shared" ca="1" si="1245"/>
        <v>47.733281329516437</v>
      </c>
      <c r="W866" s="51">
        <f t="shared" ca="1" si="1245"/>
        <v>112.27323097767255</v>
      </c>
      <c r="X866" s="51">
        <f t="shared" ca="1" si="1245"/>
        <v>33.060369732199284</v>
      </c>
      <c r="Y866" s="51">
        <f t="shared" ca="1" si="1245"/>
        <v>195.13296868070628</v>
      </c>
      <c r="Z866" s="51">
        <f t="shared" ca="1" si="1245"/>
        <v>60.237278664693847</v>
      </c>
      <c r="AA866" s="51">
        <f t="shared" ca="1" si="1245"/>
        <v>0.89983845564106169</v>
      </c>
      <c r="AB866" s="51">
        <f t="shared" ca="1" si="1245"/>
        <v>61.137117120334906</v>
      </c>
      <c r="AC866" s="51">
        <f t="shared" ca="1" si="1245"/>
        <v>4.9037959785565075</v>
      </c>
      <c r="AD866" s="51">
        <f t="shared" ca="1" si="1245"/>
        <v>1781.7719377414871</v>
      </c>
      <c r="AE866" s="51">
        <f t="shared" ca="1" si="1245"/>
        <v>380.03268889439397</v>
      </c>
    </row>
    <row r="867" spans="1:31" collapsed="1">
      <c r="D867" s="48" t="s">
        <v>329</v>
      </c>
      <c r="E867" s="51">
        <f>+E826+E842+E834+E850+E858</f>
        <v>133451967</v>
      </c>
      <c r="G867" s="48" t="str">
        <f>$G$15</f>
        <v>TOTAL</v>
      </c>
      <c r="H867" s="51">
        <f ca="1">+H826+H834+H842+H850+H858</f>
        <v>133451967</v>
      </c>
      <c r="I867" s="51">
        <f t="shared" ref="I867:AE867" ca="1" si="1247">+I826+I834+I842+I850+I858</f>
        <v>68646449.053462192</v>
      </c>
      <c r="J867" s="51">
        <f t="shared" ref="J867:K867" ca="1" si="1248">+J826+J834+J842+J850+J858</f>
        <v>15353.069611179708</v>
      </c>
      <c r="K867" s="51">
        <f t="shared" ca="1" si="1248"/>
        <v>26875.841407971206</v>
      </c>
      <c r="L867" s="51">
        <f t="shared" ca="1" si="1247"/>
        <v>15999156.597831879</v>
      </c>
      <c r="M867" s="51">
        <f t="shared" ca="1" si="1247"/>
        <v>222659.72874788084</v>
      </c>
      <c r="N867" s="51">
        <f t="shared" ca="1" si="1247"/>
        <v>30998.142999920732</v>
      </c>
      <c r="O867" s="51">
        <f t="shared" ca="1" si="1247"/>
        <v>16252814.46957968</v>
      </c>
      <c r="P867" s="51">
        <f t="shared" ca="1" si="1247"/>
        <v>9512437.1796662156</v>
      </c>
      <c r="Q867" s="51">
        <f t="shared" ca="1" si="1247"/>
        <v>1706809.5115601243</v>
      </c>
      <c r="R867" s="51">
        <f t="shared" ca="1" si="1247"/>
        <v>346000.69068833807</v>
      </c>
      <c r="S867" s="51">
        <f t="shared" ca="1" si="1247"/>
        <v>13144.049604356502</v>
      </c>
      <c r="T867" s="51">
        <f t="shared" ca="1" si="1247"/>
        <v>11578391.431519033</v>
      </c>
      <c r="U867" s="51">
        <f t="shared" ca="1" si="1247"/>
        <v>451138.67279399873</v>
      </c>
      <c r="V867" s="51">
        <f t="shared" ca="1" si="1247"/>
        <v>6090464.9116813084</v>
      </c>
      <c r="W867" s="51">
        <f t="shared" ca="1" si="1247"/>
        <v>23283738.865091175</v>
      </c>
      <c r="X867" s="51">
        <f t="shared" ca="1" si="1247"/>
        <v>4217925.0366549361</v>
      </c>
      <c r="Y867" s="51">
        <f t="shared" ca="1" si="1247"/>
        <v>34043267.486221418</v>
      </c>
      <c r="Z867" s="51">
        <f t="shared" ca="1" si="1247"/>
        <v>2614674.3762849541</v>
      </c>
      <c r="AA867" s="51">
        <f t="shared" ca="1" si="1247"/>
        <v>52212.322277997577</v>
      </c>
      <c r="AB867" s="51">
        <f t="shared" ca="1" si="1247"/>
        <v>2666886.6985629518</v>
      </c>
      <c r="AC867" s="51">
        <f t="shared" ca="1" si="1247"/>
        <v>34501.31171619353</v>
      </c>
      <c r="AD867" s="51">
        <f t="shared" ca="1" si="1247"/>
        <v>155507.23456298819</v>
      </c>
      <c r="AE867" s="51">
        <f t="shared" ca="1" si="1247"/>
        <v>31920.403356400951</v>
      </c>
    </row>
    <row r="868" spans="1:31">
      <c r="E868" s="9"/>
      <c r="G868" s="7"/>
      <c r="H868" s="4"/>
      <c r="I868" s="5"/>
      <c r="J868" s="47"/>
      <c r="K868" s="47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</row>
    <row r="869" spans="1:31" hidden="1" outlineLevel="1">
      <c r="E869" s="9"/>
      <c r="F869" s="99"/>
      <c r="G869" s="48" t="str">
        <f>$G$8</f>
        <v>PRODUCTION</v>
      </c>
      <c r="H869" s="46">
        <f t="shared" ref="H869:AE869" ca="1" si="1249">H793+H801+H809+H860</f>
        <v>-71953821.350680396</v>
      </c>
      <c r="I869" s="46">
        <f t="shared" ca="1" si="1249"/>
        <v>-38539866.212869033</v>
      </c>
      <c r="J869" s="46">
        <f t="shared" ref="J869:K869" ca="1" si="1250">J793+J801+J809+J860</f>
        <v>-7039.7582736573313</v>
      </c>
      <c r="K869" s="46">
        <f t="shared" ca="1" si="1250"/>
        <v>-12326.114780259399</v>
      </c>
      <c r="L869" s="46">
        <f t="shared" ca="1" si="1249"/>
        <v>-8781394.6863697637</v>
      </c>
      <c r="M869" s="46">
        <f t="shared" ca="1" si="1249"/>
        <v>-229648.26643292586</v>
      </c>
      <c r="N869" s="46">
        <f t="shared" ca="1" si="1249"/>
        <v>-97922.555785591903</v>
      </c>
      <c r="O869" s="46">
        <f t="shared" ca="1" si="1249"/>
        <v>-9108965.5085882824</v>
      </c>
      <c r="P869" s="46">
        <f t="shared" ca="1" si="1249"/>
        <v>-4881056.8326128386</v>
      </c>
      <c r="Q869" s="46">
        <f t="shared" ca="1" si="1249"/>
        <v>-1035384.9854095553</v>
      </c>
      <c r="R869" s="46">
        <f t="shared" ca="1" si="1249"/>
        <v>-227596.96882036212</v>
      </c>
      <c r="S869" s="46">
        <f t="shared" ca="1" si="1249"/>
        <v>-6028.5058567019605</v>
      </c>
      <c r="T869" s="46">
        <f t="shared" ca="1" si="1249"/>
        <v>-6150067.2926994599</v>
      </c>
      <c r="U869" s="46">
        <f t="shared" ca="1" si="1249"/>
        <v>-206889.82640932023</v>
      </c>
      <c r="V869" s="46">
        <f t="shared" ca="1" si="1249"/>
        <v>-3482355.460996517</v>
      </c>
      <c r="W869" s="46">
        <f t="shared" ca="1" si="1249"/>
        <v>-11020718.605130181</v>
      </c>
      <c r="X869" s="46">
        <f t="shared" ca="1" si="1249"/>
        <v>-2088197.6425211066</v>
      </c>
      <c r="Y869" s="46">
        <f t="shared" ca="1" si="1249"/>
        <v>-16798161.535057135</v>
      </c>
      <c r="Z869" s="46">
        <f t="shared" ca="1" si="1249"/>
        <v>-1209570.1620961879</v>
      </c>
      <c r="AA869" s="46">
        <f t="shared" ca="1" si="1249"/>
        <v>-23947.801924789514</v>
      </c>
      <c r="AB869" s="46">
        <f t="shared" ca="1" si="1249"/>
        <v>-1233517.9640209782</v>
      </c>
      <c r="AC869" s="46">
        <f t="shared" ca="1" si="1249"/>
        <v>-15817.209853376458</v>
      </c>
      <c r="AD869" s="46">
        <f t="shared" ca="1" si="1249"/>
        <v>-73642.84584062206</v>
      </c>
      <c r="AE869" s="46">
        <f t="shared" ca="1" si="1249"/>
        <v>-14416.908697652532</v>
      </c>
    </row>
    <row r="870" spans="1:31" hidden="1" outlineLevel="1">
      <c r="E870" s="9"/>
      <c r="F870" s="99"/>
      <c r="G870" s="48" t="str">
        <f>$G$9</f>
        <v>BULKTRAN</v>
      </c>
      <c r="H870" s="46">
        <f t="shared" ref="H870:AE870" ca="1" si="1251">H794+H802+H810+H861</f>
        <v>-111454546.11566864</v>
      </c>
      <c r="I870" s="46">
        <f t="shared" ca="1" si="1251"/>
        <v>-58152023.083155714</v>
      </c>
      <c r="J870" s="46">
        <f t="shared" ref="J870:K870" ca="1" si="1252">J794+J802+J810+J861</f>
        <v>-12150.345382212992</v>
      </c>
      <c r="K870" s="46">
        <f t="shared" ca="1" si="1252"/>
        <v>-21274.388406399747</v>
      </c>
      <c r="L870" s="46">
        <f t="shared" ca="1" si="1251"/>
        <v>-13444194.107255375</v>
      </c>
      <c r="M870" s="46">
        <f t="shared" ca="1" si="1251"/>
        <v>-245429.85504940225</v>
      </c>
      <c r="N870" s="46">
        <f t="shared" ca="1" si="1251"/>
        <v>-69990.171926736526</v>
      </c>
      <c r="O870" s="46">
        <f t="shared" ca="1" si="1251"/>
        <v>-13759614.134231512</v>
      </c>
      <c r="P870" s="46">
        <f t="shared" ca="1" si="1251"/>
        <v>-7810755.3817187026</v>
      </c>
      <c r="Q870" s="46">
        <f t="shared" ca="1" si="1251"/>
        <v>-1488292.3502804216</v>
      </c>
      <c r="R870" s="46">
        <f t="shared" ca="1" si="1251"/>
        <v>-311385.34386037913</v>
      </c>
      <c r="S870" s="46">
        <f t="shared" ca="1" si="1251"/>
        <v>-10404.963558438816</v>
      </c>
      <c r="T870" s="46">
        <f t="shared" ca="1" si="1251"/>
        <v>-9620838.0394179448</v>
      </c>
      <c r="U870" s="46">
        <f t="shared" ca="1" si="1251"/>
        <v>-357083.68799336051</v>
      </c>
      <c r="V870" s="46">
        <f t="shared" ca="1" si="1251"/>
        <v>-5195121.7981671346</v>
      </c>
      <c r="W870" s="46">
        <f t="shared" ca="1" si="1251"/>
        <v>-18621374.278601419</v>
      </c>
      <c r="X870" s="46">
        <f t="shared" ca="1" si="1251"/>
        <v>-3423228.546009284</v>
      </c>
      <c r="Y870" s="46">
        <f t="shared" ca="1" si="1251"/>
        <v>-27596808.310771197</v>
      </c>
      <c r="Z870" s="46">
        <f t="shared" ca="1" si="1251"/>
        <v>-2075208.1860378764</v>
      </c>
      <c r="AA870" s="46">
        <f t="shared" ca="1" si="1251"/>
        <v>-41332.962471145991</v>
      </c>
      <c r="AB870" s="46">
        <f t="shared" ca="1" si="1251"/>
        <v>-2116541.1485090223</v>
      </c>
      <c r="AC870" s="46">
        <f t="shared" ca="1" si="1251"/>
        <v>-27299.880937761514</v>
      </c>
      <c r="AD870" s="46">
        <f t="shared" ca="1" si="1251"/>
        <v>-123113.76853570422</v>
      </c>
      <c r="AE870" s="46">
        <f t="shared" ca="1" si="1251"/>
        <v>-24883.016321141877</v>
      </c>
    </row>
    <row r="871" spans="1:31" hidden="1" outlineLevel="1">
      <c r="E871" s="9"/>
      <c r="F871" s="99"/>
      <c r="G871" s="48" t="str">
        <f>$G$10</f>
        <v>SUBTRAN</v>
      </c>
      <c r="H871" s="46">
        <f t="shared" ref="H871:AE871" ca="1" si="1253">H795+H803+H811+H862</f>
        <v>-30838892.685497772</v>
      </c>
      <c r="I871" s="46">
        <f t="shared" ca="1" si="1253"/>
        <v>-15994290.074024823</v>
      </c>
      <c r="J871" s="46">
        <f t="shared" ref="J871:K871" ca="1" si="1254">J795+J803+J811+J862</f>
        <v>-2432.4101558952957</v>
      </c>
      <c r="K871" s="46">
        <f t="shared" ca="1" si="1254"/>
        <v>-4527.1329473990645</v>
      </c>
      <c r="L871" s="46">
        <f t="shared" ca="1" si="1253"/>
        <v>-3718097.1163083185</v>
      </c>
      <c r="M871" s="46">
        <f t="shared" ca="1" si="1253"/>
        <v>-68172.157711152642</v>
      </c>
      <c r="N871" s="46">
        <f t="shared" ca="1" si="1253"/>
        <v>-25264.751837566531</v>
      </c>
      <c r="O871" s="46">
        <f t="shared" ca="1" si="1253"/>
        <v>-3811534.0258570374</v>
      </c>
      <c r="P871" s="46">
        <f t="shared" ca="1" si="1253"/>
        <v>-2096718.3801312833</v>
      </c>
      <c r="Q871" s="46">
        <f t="shared" ca="1" si="1253"/>
        <v>-400631.89831397409</v>
      </c>
      <c r="R871" s="46">
        <f t="shared" ca="1" si="1253"/>
        <v>-108499.04131253845</v>
      </c>
      <c r="S871" s="46">
        <f t="shared" ca="1" si="1253"/>
        <v>0</v>
      </c>
      <c r="T871" s="46">
        <f t="shared" ca="1" si="1253"/>
        <v>-2605849.3197577959</v>
      </c>
      <c r="U871" s="46">
        <f t="shared" ca="1" si="1253"/>
        <v>-91232.913193647648</v>
      </c>
      <c r="V871" s="46">
        <f t="shared" ca="1" si="1253"/>
        <v>-1379471.1235600356</v>
      </c>
      <c r="W871" s="46">
        <f t="shared" ca="1" si="1253"/>
        <v>-6374668.5954182111</v>
      </c>
      <c r="X871" s="46">
        <f t="shared" ca="1" si="1253"/>
        <v>0</v>
      </c>
      <c r="Y871" s="46">
        <f t="shared" ca="1" si="1253"/>
        <v>-7845372.6321718954</v>
      </c>
      <c r="Z871" s="46">
        <f t="shared" ca="1" si="1253"/>
        <v>-556369.31027825887</v>
      </c>
      <c r="AA871" s="46">
        <f t="shared" ca="1" si="1253"/>
        <v>-11140.272662842232</v>
      </c>
      <c r="AB871" s="46">
        <f t="shared" ca="1" si="1253"/>
        <v>-567509.58294110105</v>
      </c>
      <c r="AC871" s="46">
        <f t="shared" ca="1" si="1253"/>
        <v>-7377.5076418230356</v>
      </c>
      <c r="AD871" s="46">
        <f t="shared" ca="1" si="1253"/>
        <v>0</v>
      </c>
      <c r="AE871" s="46">
        <f t="shared" ca="1" si="1253"/>
        <v>0</v>
      </c>
    </row>
    <row r="872" spans="1:31" hidden="1" outlineLevel="1">
      <c r="E872" s="9"/>
      <c r="F872" s="99"/>
      <c r="G872" s="48" t="str">
        <f>$G$11</f>
        <v>DISTPRI</v>
      </c>
      <c r="H872" s="46">
        <f t="shared" ref="H872:AE872" ca="1" si="1255">H796+H804+H812+H863</f>
        <v>-124675061.44972056</v>
      </c>
      <c r="I872" s="46">
        <f t="shared" ca="1" si="1255"/>
        <v>-81987129.490304142</v>
      </c>
      <c r="J872" s="46">
        <f t="shared" ref="J872:K872" ca="1" si="1256">J796+J804+J812+J863</f>
        <v>-12573.030397173539</v>
      </c>
      <c r="K872" s="46">
        <f t="shared" ca="1" si="1256"/>
        <v>-23263.707603911575</v>
      </c>
      <c r="L872" s="46">
        <f t="shared" ca="1" si="1255"/>
        <v>-19028288.142456561</v>
      </c>
      <c r="M872" s="46">
        <f t="shared" ca="1" si="1255"/>
        <v>-348861.24517155968</v>
      </c>
      <c r="N872" s="46">
        <f t="shared" ca="1" si="1255"/>
        <v>0</v>
      </c>
      <c r="O872" s="46">
        <f t="shared" ca="1" si="1255"/>
        <v>-19377149.387628119</v>
      </c>
      <c r="P872" s="46">
        <f t="shared" ca="1" si="1255"/>
        <v>-10778504.758626774</v>
      </c>
      <c r="Q872" s="46">
        <f t="shared" ca="1" si="1255"/>
        <v>-2059363.1672777429</v>
      </c>
      <c r="R872" s="46">
        <f t="shared" ca="1" si="1255"/>
        <v>0</v>
      </c>
      <c r="S872" s="46">
        <f t="shared" ca="1" si="1255"/>
        <v>0</v>
      </c>
      <c r="T872" s="46">
        <f t="shared" ca="1" si="1255"/>
        <v>-12837867.925904516</v>
      </c>
      <c r="U872" s="46">
        <f t="shared" ca="1" si="1255"/>
        <v>-470476.65683644847</v>
      </c>
      <c r="V872" s="46">
        <f t="shared" ca="1" si="1255"/>
        <v>-7010910.34018909</v>
      </c>
      <c r="W872" s="46">
        <f t="shared" ca="1" si="1255"/>
        <v>0</v>
      </c>
      <c r="X872" s="46">
        <f t="shared" ca="1" si="1255"/>
        <v>0</v>
      </c>
      <c r="Y872" s="46">
        <f t="shared" ca="1" si="1255"/>
        <v>-7481386.9970255382</v>
      </c>
      <c r="Z872" s="46">
        <f t="shared" ca="1" si="1255"/>
        <v>-2860831.718158761</v>
      </c>
      <c r="AA872" s="46">
        <f t="shared" ca="1" si="1255"/>
        <v>-57263.056724444679</v>
      </c>
      <c r="AB872" s="46">
        <f t="shared" ca="1" si="1255"/>
        <v>-2918094.7748832065</v>
      </c>
      <c r="AC872" s="46">
        <f t="shared" ca="1" si="1255"/>
        <v>-37596.135973944431</v>
      </c>
      <c r="AD872" s="46">
        <f t="shared" ca="1" si="1255"/>
        <v>0</v>
      </c>
      <c r="AE872" s="46">
        <f t="shared" ca="1" si="1255"/>
        <v>0</v>
      </c>
    </row>
    <row r="873" spans="1:31" hidden="1" outlineLevel="1">
      <c r="E873" s="9"/>
      <c r="F873" s="99"/>
      <c r="G873" s="48" t="str">
        <f>$G$12</f>
        <v>DISTSEC</v>
      </c>
      <c r="H873" s="46">
        <f t="shared" ref="H873:AE873" ca="1" si="1257">H797+H805+H813+H864</f>
        <v>-59701439.712494433</v>
      </c>
      <c r="I873" s="46">
        <f t="shared" ca="1" si="1257"/>
        <v>-44543259.32773491</v>
      </c>
      <c r="J873" s="46">
        <f t="shared" ref="J873:K873" ca="1" si="1258">J797+J805+J813+J864</f>
        <v>-10312.625456183832</v>
      </c>
      <c r="K873" s="46">
        <f t="shared" ca="1" si="1258"/>
        <v>-13357.692027891655</v>
      </c>
      <c r="L873" s="46">
        <f t="shared" ca="1" si="1257"/>
        <v>-8906124.2454334721</v>
      </c>
      <c r="M873" s="46">
        <f t="shared" ca="1" si="1257"/>
        <v>0</v>
      </c>
      <c r="N873" s="46">
        <f t="shared" ca="1" si="1257"/>
        <v>0</v>
      </c>
      <c r="O873" s="46">
        <f t="shared" ca="1" si="1257"/>
        <v>-8906124.2454334721</v>
      </c>
      <c r="P873" s="46">
        <f t="shared" ca="1" si="1257"/>
        <v>-4342591.3404300567</v>
      </c>
      <c r="Q873" s="46">
        <f t="shared" ca="1" si="1257"/>
        <v>0</v>
      </c>
      <c r="R873" s="46">
        <f t="shared" ca="1" si="1257"/>
        <v>0</v>
      </c>
      <c r="S873" s="46">
        <f t="shared" ca="1" si="1257"/>
        <v>0</v>
      </c>
      <c r="T873" s="46">
        <f t="shared" ca="1" si="1257"/>
        <v>-4342591.3404300567</v>
      </c>
      <c r="U873" s="46">
        <f t="shared" ca="1" si="1257"/>
        <v>-156760.02711151878</v>
      </c>
      <c r="V873" s="46">
        <f t="shared" ca="1" si="1257"/>
        <v>0</v>
      </c>
      <c r="W873" s="46">
        <f t="shared" ca="1" si="1257"/>
        <v>0</v>
      </c>
      <c r="X873" s="46">
        <f t="shared" ca="1" si="1257"/>
        <v>0</v>
      </c>
      <c r="Y873" s="46">
        <f t="shared" ca="1" si="1257"/>
        <v>-156760.02711151878</v>
      </c>
      <c r="Z873" s="46">
        <f t="shared" ca="1" si="1257"/>
        <v>-1187969.0077536914</v>
      </c>
      <c r="AA873" s="46">
        <f t="shared" ca="1" si="1257"/>
        <v>0</v>
      </c>
      <c r="AB873" s="46">
        <f t="shared" ca="1" si="1257"/>
        <v>-1187969.0077536914</v>
      </c>
      <c r="AC873" s="46">
        <f t="shared" ca="1" si="1257"/>
        <v>-14007.306229855991</v>
      </c>
      <c r="AD873" s="46">
        <f t="shared" ca="1" si="1257"/>
        <v>-437654.98577151512</v>
      </c>
      <c r="AE873" s="46">
        <f t="shared" ca="1" si="1257"/>
        <v>-89403.15454534172</v>
      </c>
    </row>
    <row r="874" spans="1:31" hidden="1" outlineLevel="1">
      <c r="E874" s="9"/>
      <c r="F874" s="99"/>
      <c r="G874" s="48" t="str">
        <f>$G$13</f>
        <v>ENERGY</v>
      </c>
      <c r="H874" s="46">
        <f t="shared" ref="H874:AE874" ca="1" si="1259">H798+H806+H814+H865</f>
        <v>-3743031.5007163635</v>
      </c>
      <c r="I874" s="46">
        <f t="shared" ca="1" si="1259"/>
        <v>-1495457.3572510674</v>
      </c>
      <c r="J874" s="46">
        <f t="shared" ref="J874:K874" ca="1" si="1260">J798+J806+J814+J865</f>
        <v>-223.23920543061055</v>
      </c>
      <c r="K874" s="46">
        <f t="shared" ca="1" si="1260"/>
        <v>-643.68805168432391</v>
      </c>
      <c r="L874" s="46">
        <f t="shared" ca="1" si="1259"/>
        <v>-427688.95246022614</v>
      </c>
      <c r="M874" s="46">
        <f t="shared" ca="1" si="1259"/>
        <v>-7857.5177705963597</v>
      </c>
      <c r="N874" s="46">
        <f t="shared" ca="1" si="1259"/>
        <v>-2264.1829355279419</v>
      </c>
      <c r="O874" s="46">
        <f t="shared" ca="1" si="1259"/>
        <v>-437810.65316635044</v>
      </c>
      <c r="P874" s="46">
        <f t="shared" ca="1" si="1259"/>
        <v>-270722.73494462215</v>
      </c>
      <c r="Q874" s="46">
        <f t="shared" ca="1" si="1259"/>
        <v>-51389.633795621427</v>
      </c>
      <c r="R874" s="46">
        <f t="shared" ca="1" si="1259"/>
        <v>-10802.286772267551</v>
      </c>
      <c r="S874" s="46">
        <f t="shared" ca="1" si="1259"/>
        <v>-358.2344046903587</v>
      </c>
      <c r="T874" s="46">
        <f t="shared" ca="1" si="1259"/>
        <v>-333272.88991720154</v>
      </c>
      <c r="U874" s="46">
        <f t="shared" ca="1" si="1259"/>
        <v>-13677.194267401994</v>
      </c>
      <c r="V874" s="46">
        <f t="shared" ca="1" si="1259"/>
        <v>-233333.56804893565</v>
      </c>
      <c r="W874" s="46">
        <f t="shared" ca="1" si="1259"/>
        <v>-939439.13981484668</v>
      </c>
      <c r="X874" s="46">
        <f t="shared" ca="1" si="1259"/>
        <v>-179373.83225812332</v>
      </c>
      <c r="Y874" s="46">
        <f t="shared" ca="1" si="1259"/>
        <v>-1365823.7343893077</v>
      </c>
      <c r="Z874" s="46">
        <f t="shared" ca="1" si="1259"/>
        <v>-71941.265394817907</v>
      </c>
      <c r="AA874" s="46">
        <f t="shared" ca="1" si="1259"/>
        <v>-1439.4352182997943</v>
      </c>
      <c r="AB874" s="46">
        <f t="shared" ca="1" si="1259"/>
        <v>-73380.700613117689</v>
      </c>
      <c r="AC874" s="46">
        <f t="shared" ca="1" si="1259"/>
        <v>-1283.9823872553548</v>
      </c>
      <c r="AD874" s="46">
        <f t="shared" ca="1" si="1259"/>
        <v>-29203.15987991048</v>
      </c>
      <c r="AE874" s="46">
        <f t="shared" ca="1" si="1259"/>
        <v>-5932.0958550383448</v>
      </c>
    </row>
    <row r="875" spans="1:31" hidden="1" outlineLevel="1">
      <c r="E875" s="9"/>
      <c r="F875" s="99"/>
      <c r="G875" s="48" t="str">
        <f>$G$14</f>
        <v>CUSTOMER</v>
      </c>
      <c r="H875" s="46">
        <f t="shared" ref="H875:AE875" ca="1" si="1261">H799+H807+H815+H866</f>
        <v>-27916750.185221918</v>
      </c>
      <c r="I875" s="46">
        <f t="shared" ca="1" si="1261"/>
        <v>-13983755.517585728</v>
      </c>
      <c r="J875" s="46">
        <f t="shared" ref="J875:K875" ca="1" si="1262">J799+J807+J815+J866</f>
        <v>-2635.0367408282186</v>
      </c>
      <c r="K875" s="46">
        <f t="shared" ca="1" si="1262"/>
        <v>-1398.1616362389577</v>
      </c>
      <c r="L875" s="46">
        <f t="shared" ca="1" si="1261"/>
        <v>-4424628.1191322217</v>
      </c>
      <c r="M875" s="46">
        <f t="shared" ca="1" si="1261"/>
        <v>-370989.41014557192</v>
      </c>
      <c r="N875" s="46">
        <f t="shared" ca="1" si="1261"/>
        <v>-127780.19606662338</v>
      </c>
      <c r="O875" s="46">
        <f t="shared" ca="1" si="1261"/>
        <v>-4923397.7253444176</v>
      </c>
      <c r="P875" s="46">
        <f t="shared" ca="1" si="1261"/>
        <v>-336821.53707190591</v>
      </c>
      <c r="Q875" s="46">
        <f t="shared" ca="1" si="1261"/>
        <v>-103527.65652399803</v>
      </c>
      <c r="R875" s="46">
        <f t="shared" ca="1" si="1261"/>
        <v>-125130.32971892334</v>
      </c>
      <c r="S875" s="46">
        <f t="shared" ca="1" si="1261"/>
        <v>-13756.986201458507</v>
      </c>
      <c r="T875" s="46">
        <f t="shared" ca="1" si="1261"/>
        <v>-579236.50951628562</v>
      </c>
      <c r="U875" s="46">
        <f t="shared" ca="1" si="1261"/>
        <v>-2152.2602890062922</v>
      </c>
      <c r="V875" s="46">
        <f t="shared" ca="1" si="1261"/>
        <v>-71887.090427032905</v>
      </c>
      <c r="W875" s="46">
        <f t="shared" ca="1" si="1261"/>
        <v>-186914.26869728835</v>
      </c>
      <c r="X875" s="46">
        <f t="shared" ca="1" si="1261"/>
        <v>-56398.716445687474</v>
      </c>
      <c r="Y875" s="46">
        <f t="shared" ca="1" si="1261"/>
        <v>-317352.33585901506</v>
      </c>
      <c r="Z875" s="46">
        <f t="shared" ca="1" si="1261"/>
        <v>-65872.251887485385</v>
      </c>
      <c r="AA875" s="46">
        <f t="shared" ca="1" si="1261"/>
        <v>-1230.2827507895081</v>
      </c>
      <c r="AB875" s="46">
        <f t="shared" ca="1" si="1261"/>
        <v>-67102.534638274883</v>
      </c>
      <c r="AC875" s="46">
        <f t="shared" ca="1" si="1261"/>
        <v>-6355.7509685819423</v>
      </c>
      <c r="AD875" s="46">
        <f t="shared" ca="1" si="1261"/>
        <v>-7093881.5445627598</v>
      </c>
      <c r="AE875" s="46">
        <f t="shared" ca="1" si="1261"/>
        <v>-941635.06836978474</v>
      </c>
    </row>
    <row r="876" spans="1:31" s="48" customFormat="1" collapsed="1">
      <c r="A876" s="49"/>
      <c r="B876" s="97"/>
      <c r="C876" s="48" t="s">
        <v>210</v>
      </c>
      <c r="E876" s="53">
        <f>E800+E808+E816+E867</f>
        <v>-430283543</v>
      </c>
      <c r="F876" s="99"/>
      <c r="G876" s="48" t="str">
        <f>$G$15</f>
        <v>TOTAL</v>
      </c>
      <c r="H876" s="53">
        <f t="shared" ref="H876:AE876" ca="1" si="1263">H800+H808+H816+H867</f>
        <v>-430283543</v>
      </c>
      <c r="I876" s="53">
        <f t="shared" ca="1" si="1263"/>
        <v>-254695781.0629254</v>
      </c>
      <c r="J876" s="53">
        <f t="shared" ref="J876:K876" ca="1" si="1264">J800+J808+J816+J867</f>
        <v>-47366.445611381816</v>
      </c>
      <c r="K876" s="53">
        <f t="shared" ca="1" si="1264"/>
        <v>-76790.885453784707</v>
      </c>
      <c r="L876" s="53">
        <f t="shared" ca="1" si="1263"/>
        <v>-58730415.369415939</v>
      </c>
      <c r="M876" s="53">
        <f t="shared" ca="1" si="1263"/>
        <v>-1270958.4522812089</v>
      </c>
      <c r="N876" s="53">
        <f t="shared" ca="1" si="1263"/>
        <v>-323221.85855204624</v>
      </c>
      <c r="O876" s="53">
        <f t="shared" ca="1" si="1263"/>
        <v>-60324595.680249184</v>
      </c>
      <c r="P876" s="53">
        <f t="shared" ca="1" si="1263"/>
        <v>-30517170.965536185</v>
      </c>
      <c r="Q876" s="53">
        <f t="shared" ca="1" si="1263"/>
        <v>-5138589.6916013137</v>
      </c>
      <c r="R876" s="53">
        <f t="shared" ca="1" si="1263"/>
        <v>-783413.97048447048</v>
      </c>
      <c r="S876" s="53">
        <f t="shared" ca="1" si="1263"/>
        <v>-30548.690021289643</v>
      </c>
      <c r="T876" s="53">
        <f t="shared" ca="1" si="1263"/>
        <v>-36469723.317643262</v>
      </c>
      <c r="U876" s="53">
        <f t="shared" ca="1" si="1263"/>
        <v>-1298272.566100704</v>
      </c>
      <c r="V876" s="53">
        <f t="shared" ca="1" si="1263"/>
        <v>-17373079.381388746</v>
      </c>
      <c r="W876" s="53">
        <f t="shared" ca="1" si="1263"/>
        <v>-37143114.887661956</v>
      </c>
      <c r="X876" s="53">
        <f t="shared" ca="1" si="1263"/>
        <v>-5747198.7372342031</v>
      </c>
      <c r="Y876" s="53">
        <f t="shared" ca="1" si="1263"/>
        <v>-61561665.572385609</v>
      </c>
      <c r="Z876" s="53">
        <f t="shared" ca="1" si="1263"/>
        <v>-8027761.9016070785</v>
      </c>
      <c r="AA876" s="53">
        <f t="shared" ca="1" si="1263"/>
        <v>-136353.81175231165</v>
      </c>
      <c r="AB876" s="53">
        <f t="shared" ca="1" si="1263"/>
        <v>-8164115.7133593913</v>
      </c>
      <c r="AC876" s="53">
        <f t="shared" ca="1" si="1263"/>
        <v>-109737.77399259873</v>
      </c>
      <c r="AD876" s="53">
        <f t="shared" ca="1" si="1263"/>
        <v>-7757496.3045905121</v>
      </c>
      <c r="AE876" s="53">
        <f t="shared" ca="1" si="1263"/>
        <v>-1076270.243788959</v>
      </c>
    </row>
    <row r="877" spans="1:31">
      <c r="F877" s="168"/>
      <c r="I877" s="5"/>
      <c r="J877" s="47"/>
      <c r="K877" s="47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</row>
    <row r="878" spans="1:31" hidden="1" outlineLevel="1">
      <c r="E878" s="9"/>
      <c r="F878" s="99"/>
      <c r="G878" s="48" t="str">
        <f>$G$8</f>
        <v>PRODUCTION</v>
      </c>
      <c r="H878" s="53">
        <f t="shared" ref="H878:AE878" ca="1" si="1265">H305+H331+H722+H783+H869</f>
        <v>520563835.05343872</v>
      </c>
      <c r="I878" s="53">
        <f t="shared" ca="1" si="1265"/>
        <v>266586351.87539935</v>
      </c>
      <c r="J878" s="53">
        <f t="shared" ref="J878:K878" ca="1" si="1266">J305+J331+J722+J783+J869</f>
        <v>61790.444708694056</v>
      </c>
      <c r="K878" s="53">
        <f t="shared" ca="1" si="1266"/>
        <v>108953.82783303843</v>
      </c>
      <c r="L878" s="53">
        <f t="shared" ca="1" si="1265"/>
        <v>62298025.230483517</v>
      </c>
      <c r="M878" s="53">
        <f t="shared" ca="1" si="1265"/>
        <v>759228.68722604739</v>
      </c>
      <c r="N878" s="53">
        <f t="shared" ca="1" si="1265"/>
        <v>40951.146656447192</v>
      </c>
      <c r="O878" s="53">
        <f t="shared" ca="1" si="1265"/>
        <v>63098205.064365968</v>
      </c>
      <c r="P878" s="53">
        <f t="shared" ca="1" si="1265"/>
        <v>37371438.544901282</v>
      </c>
      <c r="Q878" s="53">
        <f t="shared" ca="1" si="1265"/>
        <v>6523333.8581000632</v>
      </c>
      <c r="R878" s="53">
        <f t="shared" ca="1" si="1265"/>
        <v>1307138.1119516778</v>
      </c>
      <c r="S878" s="53">
        <f t="shared" ca="1" si="1265"/>
        <v>52510.028832876043</v>
      </c>
      <c r="T878" s="53">
        <f t="shared" ca="1" si="1265"/>
        <v>45254420.543785915</v>
      </c>
      <c r="U878" s="53">
        <f t="shared" ca="1" si="1265"/>
        <v>1799344.3999285889</v>
      </c>
      <c r="V878" s="53">
        <f t="shared" ca="1" si="1265"/>
        <v>23483724.244298596</v>
      </c>
      <c r="W878" s="53">
        <f t="shared" ca="1" si="1265"/>
        <v>92107598.878339306</v>
      </c>
      <c r="X878" s="53">
        <f t="shared" ca="1" si="1265"/>
        <v>16576024.726151615</v>
      </c>
      <c r="Y878" s="53">
        <f t="shared" ca="1" si="1265"/>
        <v>133966692.24871811</v>
      </c>
      <c r="Z878" s="53">
        <f t="shared" ca="1" si="1265"/>
        <v>10409037.049501449</v>
      </c>
      <c r="AA878" s="53">
        <f t="shared" ca="1" si="1265"/>
        <v>208193.46600372309</v>
      </c>
      <c r="AB878" s="53">
        <f t="shared" ca="1" si="1265"/>
        <v>10617230.51550517</v>
      </c>
      <c r="AC878" s="53">
        <f t="shared" ca="1" si="1265"/>
        <v>137493.96141833393</v>
      </c>
      <c r="AD878" s="53">
        <f t="shared" ca="1" si="1265"/>
        <v>607361.20651926741</v>
      </c>
      <c r="AE878" s="53">
        <f t="shared" ca="1" si="1265"/>
        <v>125335.36518503285</v>
      </c>
    </row>
    <row r="879" spans="1:31" hidden="1" outlineLevel="1">
      <c r="E879" s="9"/>
      <c r="F879" s="99"/>
      <c r="G879" s="48" t="str">
        <f>$G$9</f>
        <v>BULKTRAN</v>
      </c>
      <c r="H879" s="53">
        <f t="shared" ref="H879:AE879" ca="1" si="1267">H306+H332+H723+H784+H870</f>
        <v>270576463.26658016</v>
      </c>
      <c r="I879" s="53">
        <f t="shared" ca="1" si="1267"/>
        <v>138321385.85002428</v>
      </c>
      <c r="J879" s="53">
        <f t="shared" ref="J879:K879" ca="1" si="1268">J306+J332+J723+J784+J870</f>
        <v>31812.530678422652</v>
      </c>
      <c r="K879" s="53">
        <f t="shared" ca="1" si="1268"/>
        <v>55714.338815514588</v>
      </c>
      <c r="L879" s="53">
        <f t="shared" ca="1" si="1267"/>
        <v>32347573.360717565</v>
      </c>
      <c r="M879" s="53">
        <f t="shared" ca="1" si="1267"/>
        <v>391752.56533908285</v>
      </c>
      <c r="N879" s="53">
        <f t="shared" ca="1" si="1267"/>
        <v>18773.218097878183</v>
      </c>
      <c r="O879" s="53">
        <f t="shared" ca="1" si="1267"/>
        <v>32758099.144154515</v>
      </c>
      <c r="P879" s="53">
        <f t="shared" ca="1" si="1267"/>
        <v>19425263.697501607</v>
      </c>
      <c r="Q879" s="53">
        <f t="shared" ca="1" si="1267"/>
        <v>3399048.3588604406</v>
      </c>
      <c r="R879" s="53">
        <f t="shared" ca="1" si="1267"/>
        <v>679746.21567838034</v>
      </c>
      <c r="S879" s="53">
        <f t="shared" ca="1" si="1267"/>
        <v>27236.573113729093</v>
      </c>
      <c r="T879" s="53">
        <f t="shared" ca="1" si="1267"/>
        <v>23531294.845154159</v>
      </c>
      <c r="U879" s="53">
        <f t="shared" ca="1" si="1267"/>
        <v>934702.09696944267</v>
      </c>
      <c r="V879" s="53">
        <f t="shared" ca="1" si="1267"/>
        <v>12242698.022504278</v>
      </c>
      <c r="W879" s="53">
        <f t="shared" ca="1" si="1267"/>
        <v>48070630.23409909</v>
      </c>
      <c r="X879" s="53">
        <f t="shared" ca="1" si="1267"/>
        <v>8658442.485886259</v>
      </c>
      <c r="Y879" s="53">
        <f t="shared" ca="1" si="1267"/>
        <v>69906472.839459091</v>
      </c>
      <c r="Z879" s="53">
        <f t="shared" ca="1" si="1267"/>
        <v>5411256.857352999</v>
      </c>
      <c r="AA879" s="53">
        <f t="shared" ca="1" si="1267"/>
        <v>108191.59488572984</v>
      </c>
      <c r="AB879" s="53">
        <f t="shared" ca="1" si="1267"/>
        <v>5519448.4522387292</v>
      </c>
      <c r="AC879" s="53">
        <f t="shared" ca="1" si="1267"/>
        <v>71460.097969995346</v>
      </c>
      <c r="AD879" s="53">
        <f t="shared" ca="1" si="1267"/>
        <v>315639.23610197147</v>
      </c>
      <c r="AE879" s="53">
        <f t="shared" ca="1" si="1267"/>
        <v>65135.931983537092</v>
      </c>
    </row>
    <row r="880" spans="1:31" hidden="1" outlineLevel="1">
      <c r="E880" s="9"/>
      <c r="F880" s="99"/>
      <c r="G880" s="48" t="str">
        <f>$G$10</f>
        <v>SUBTRAN</v>
      </c>
      <c r="H880" s="53">
        <f t="shared" ref="H880:AE880" ca="1" si="1269">H307+H333+H724+H785+H871</f>
        <v>71634013.692558318</v>
      </c>
      <c r="I880" s="53">
        <f t="shared" ca="1" si="1269"/>
        <v>36357757.022363737</v>
      </c>
      <c r="J880" s="53">
        <f t="shared" ref="J880:K880" ca="1" si="1270">J307+J333+J724+J785+J871</f>
        <v>6095.0141058742302</v>
      </c>
      <c r="K880" s="53">
        <f t="shared" ca="1" si="1270"/>
        <v>11347.310455067072</v>
      </c>
      <c r="L880" s="53">
        <f t="shared" ca="1" si="1269"/>
        <v>8550721.1847825535</v>
      </c>
      <c r="M880" s="53">
        <f t="shared" ca="1" si="1269"/>
        <v>103291.7576483742</v>
      </c>
      <c r="N880" s="53">
        <f t="shared" ca="1" si="1269"/>
        <v>5777.0394608568022</v>
      </c>
      <c r="O880" s="53">
        <f t="shared" ca="1" si="1269"/>
        <v>8659789.981891783</v>
      </c>
      <c r="P880" s="53">
        <f t="shared" ca="1" si="1269"/>
        <v>4986323.4844446946</v>
      </c>
      <c r="Q880" s="53">
        <f t="shared" ca="1" si="1269"/>
        <v>873919.5625594689</v>
      </c>
      <c r="R880" s="53">
        <f t="shared" ca="1" si="1269"/>
        <v>226071.09958650789</v>
      </c>
      <c r="S880" s="53">
        <f t="shared" ca="1" si="1269"/>
        <v>0</v>
      </c>
      <c r="T880" s="53">
        <f t="shared" ca="1" si="1269"/>
        <v>6086314.1465906734</v>
      </c>
      <c r="U880" s="53">
        <f t="shared" ca="1" si="1269"/>
        <v>228510.59014081664</v>
      </c>
      <c r="V880" s="53">
        <f t="shared" ca="1" si="1269"/>
        <v>3106293.5968450438</v>
      </c>
      <c r="W880" s="53">
        <f t="shared" ca="1" si="1269"/>
        <v>15743396.031621166</v>
      </c>
      <c r="X880" s="53">
        <f t="shared" ca="1" si="1269"/>
        <v>4.3838641935043911E-155</v>
      </c>
      <c r="Y880" s="53">
        <f t="shared" ca="1" si="1269"/>
        <v>19078200.218607027</v>
      </c>
      <c r="Z880" s="53">
        <f t="shared" ca="1" si="1269"/>
        <v>1388129.0668253172</v>
      </c>
      <c r="AA880" s="53">
        <f t="shared" ca="1" si="1269"/>
        <v>27902.561028442964</v>
      </c>
      <c r="AB880" s="53">
        <f t="shared" ca="1" si="1269"/>
        <v>1416031.6278537605</v>
      </c>
      <c r="AC880" s="53">
        <f t="shared" ca="1" si="1269"/>
        <v>18478.370690376996</v>
      </c>
      <c r="AD880" s="53">
        <f t="shared" ca="1" si="1269"/>
        <v>0</v>
      </c>
      <c r="AE880" s="53">
        <f t="shared" ca="1" si="1269"/>
        <v>0</v>
      </c>
    </row>
    <row r="881" spans="1:31" hidden="1" outlineLevel="1">
      <c r="E881" s="9"/>
      <c r="F881" s="99"/>
      <c r="G881" s="48" t="str">
        <f>$G$11</f>
        <v>DISTPRI</v>
      </c>
      <c r="H881" s="53">
        <f t="shared" ref="H881:AE881" ca="1" si="1271">H308+H334+H725+H786+H872</f>
        <v>301116074.48709947</v>
      </c>
      <c r="I881" s="53">
        <f t="shared" ca="1" si="1271"/>
        <v>196819177.24381623</v>
      </c>
      <c r="J881" s="53">
        <f t="shared" ref="J881:K881" ca="1" si="1272">J308+J334+J725+J786+J872</f>
        <v>33367.922010836111</v>
      </c>
      <c r="K881" s="53">
        <f t="shared" ca="1" si="1272"/>
        <v>61938.62158552403</v>
      </c>
      <c r="L881" s="53">
        <f t="shared" ca="1" si="1271"/>
        <v>46195857.937960908</v>
      </c>
      <c r="M881" s="53">
        <f t="shared" ca="1" si="1271"/>
        <v>562517.121111813</v>
      </c>
      <c r="N881" s="53">
        <f t="shared" ca="1" si="1271"/>
        <v>0</v>
      </c>
      <c r="O881" s="53">
        <f t="shared" ca="1" si="1271"/>
        <v>46758375.059072718</v>
      </c>
      <c r="P881" s="53">
        <f t="shared" ca="1" si="1271"/>
        <v>27039401.054115728</v>
      </c>
      <c r="Q881" s="53">
        <f t="shared" ca="1" si="1271"/>
        <v>4739263.7541744374</v>
      </c>
      <c r="R881" s="53">
        <f t="shared" ca="1" si="1271"/>
        <v>0</v>
      </c>
      <c r="S881" s="53">
        <f t="shared" ca="1" si="1271"/>
        <v>0</v>
      </c>
      <c r="T881" s="53">
        <f t="shared" ca="1" si="1271"/>
        <v>31778664.808290157</v>
      </c>
      <c r="U881" s="53">
        <f t="shared" ca="1" si="1271"/>
        <v>1242644.0367567244</v>
      </c>
      <c r="V881" s="53">
        <f t="shared" ca="1" si="1271"/>
        <v>16646259.568205884</v>
      </c>
      <c r="W881" s="53">
        <f t="shared" ca="1" si="1271"/>
        <v>-6.7012556629201839E-83</v>
      </c>
      <c r="X881" s="53">
        <f t="shared" ca="1" si="1271"/>
        <v>6.8218173388287932E-155</v>
      </c>
      <c r="Y881" s="53">
        <f t="shared" ca="1" si="1271"/>
        <v>17888903.604962606</v>
      </c>
      <c r="Z881" s="53">
        <f t="shared" ca="1" si="1271"/>
        <v>7525141.6068989486</v>
      </c>
      <c r="AA881" s="53">
        <f t="shared" ca="1" si="1271"/>
        <v>151222.96879578807</v>
      </c>
      <c r="AB881" s="53">
        <f t="shared" ca="1" si="1271"/>
        <v>7676364.5756947398</v>
      </c>
      <c r="AC881" s="53">
        <f t="shared" ca="1" si="1271"/>
        <v>99282.651666625388</v>
      </c>
      <c r="AD881" s="53">
        <f t="shared" ca="1" si="1271"/>
        <v>0</v>
      </c>
      <c r="AE881" s="53">
        <f t="shared" ca="1" si="1271"/>
        <v>0</v>
      </c>
    </row>
    <row r="882" spans="1:31" hidden="1" outlineLevel="1">
      <c r="E882" s="9"/>
      <c r="F882" s="99"/>
      <c r="G882" s="48" t="str">
        <f>$G$12</f>
        <v>DISTSEC</v>
      </c>
      <c r="H882" s="53">
        <f t="shared" ref="H882:AE882" ca="1" si="1273">H309+H335+H726+H787+H873</f>
        <v>142954847.82871509</v>
      </c>
      <c r="I882" s="53">
        <f t="shared" ca="1" si="1273"/>
        <v>105817868.36017787</v>
      </c>
      <c r="J882" s="53">
        <f t="shared" ref="J882:K882" ca="1" si="1274">J309+J335+J726+J787+J873</f>
        <v>27020.360906037105</v>
      </c>
      <c r="K882" s="53">
        <f t="shared" ca="1" si="1274"/>
        <v>34912.314627607309</v>
      </c>
      <c r="L882" s="53">
        <f t="shared" ca="1" si="1273"/>
        <v>21398257.989482634</v>
      </c>
      <c r="M882" s="53">
        <f t="shared" ca="1" si="1273"/>
        <v>0</v>
      </c>
      <c r="N882" s="53">
        <f t="shared" ca="1" si="1273"/>
        <v>0</v>
      </c>
      <c r="O882" s="53">
        <f t="shared" ca="1" si="1273"/>
        <v>21398257.989482634</v>
      </c>
      <c r="P882" s="53">
        <f t="shared" ca="1" si="1273"/>
        <v>10782851.417695463</v>
      </c>
      <c r="Q882" s="53">
        <f t="shared" ca="1" si="1273"/>
        <v>0</v>
      </c>
      <c r="R882" s="53">
        <f t="shared" ca="1" si="1273"/>
        <v>0</v>
      </c>
      <c r="S882" s="53">
        <f t="shared" ca="1" si="1273"/>
        <v>0</v>
      </c>
      <c r="T882" s="53">
        <f t="shared" ca="1" si="1273"/>
        <v>10782851.417695463</v>
      </c>
      <c r="U882" s="53">
        <f t="shared" ca="1" si="1273"/>
        <v>409842.71789341606</v>
      </c>
      <c r="V882" s="53">
        <f t="shared" ca="1" si="1273"/>
        <v>7.0343367954388159E-126</v>
      </c>
      <c r="W882" s="53">
        <f t="shared" ca="1" si="1273"/>
        <v>-2.5423455842503436E-84</v>
      </c>
      <c r="X882" s="53">
        <f t="shared" ca="1" si="1273"/>
        <v>0</v>
      </c>
      <c r="Y882" s="53">
        <f t="shared" ca="1" si="1273"/>
        <v>409842.71789341606</v>
      </c>
      <c r="Z882" s="53">
        <f t="shared" ca="1" si="1273"/>
        <v>3093276.2043474466</v>
      </c>
      <c r="AA882" s="53">
        <f t="shared" ca="1" si="1273"/>
        <v>0</v>
      </c>
      <c r="AB882" s="53">
        <f t="shared" ca="1" si="1273"/>
        <v>3093276.2043474466</v>
      </c>
      <c r="AC882" s="53">
        <f t="shared" ca="1" si="1273"/>
        <v>36616.117380155018</v>
      </c>
      <c r="AD882" s="53">
        <f t="shared" ca="1" si="1273"/>
        <v>1120482.9288852247</v>
      </c>
      <c r="AE882" s="53">
        <f t="shared" ca="1" si="1273"/>
        <v>233719.41731924628</v>
      </c>
    </row>
    <row r="883" spans="1:31" hidden="1" outlineLevel="1">
      <c r="E883" s="9"/>
      <c r="F883" s="99"/>
      <c r="G883" s="48" t="str">
        <f>$G$13</f>
        <v>ENERGY</v>
      </c>
      <c r="H883" s="53">
        <f t="shared" ref="H883:AE883" ca="1" si="1275">H310+H336+H727+H788+H874</f>
        <v>31908937.61754575</v>
      </c>
      <c r="I883" s="53">
        <f t="shared" ca="1" si="1275"/>
        <v>13026497.092050353</v>
      </c>
      <c r="J883" s="53">
        <f t="shared" ref="J883:K883" ca="1" si="1276">J310+J336+J727+J788+J874</f>
        <v>2811.4979157235848</v>
      </c>
      <c r="K883" s="53">
        <f t="shared" ca="1" si="1276"/>
        <v>8217.3601563458178</v>
      </c>
      <c r="L883" s="53">
        <f t="shared" ca="1" si="1275"/>
        <v>3714318.0822612401</v>
      </c>
      <c r="M883" s="53">
        <f t="shared" ca="1" si="1275"/>
        <v>49690.586652198093</v>
      </c>
      <c r="N883" s="53">
        <f t="shared" ca="1" si="1275"/>
        <v>7193.2062245703291</v>
      </c>
      <c r="O883" s="53">
        <f t="shared" ca="1" si="1275"/>
        <v>3771201.8751380094</v>
      </c>
      <c r="P883" s="53">
        <f t="shared" ca="1" si="1275"/>
        <v>2381580.2788892454</v>
      </c>
      <c r="Q883" s="53">
        <f t="shared" ca="1" si="1275"/>
        <v>390611.43434057944</v>
      </c>
      <c r="R883" s="53">
        <f t="shared" ca="1" si="1275"/>
        <v>81755.756489226158</v>
      </c>
      <c r="S883" s="53">
        <f t="shared" ca="1" si="1275"/>
        <v>3480.9486272125473</v>
      </c>
      <c r="T883" s="53">
        <f t="shared" ca="1" si="1275"/>
        <v>2857428.4183462639</v>
      </c>
      <c r="U883" s="53">
        <f t="shared" ca="1" si="1275"/>
        <v>128800.90651850504</v>
      </c>
      <c r="V883" s="53">
        <f t="shared" ca="1" si="1275"/>
        <v>1813244.9753937318</v>
      </c>
      <c r="W883" s="53">
        <f t="shared" ca="1" si="1275"/>
        <v>7852716.5866871886</v>
      </c>
      <c r="X883" s="53">
        <f t="shared" ca="1" si="1275"/>
        <v>1436901.2635623384</v>
      </c>
      <c r="Y883" s="53">
        <f t="shared" ca="1" si="1275"/>
        <v>11231663.732161764</v>
      </c>
      <c r="Z883" s="53">
        <f t="shared" ca="1" si="1275"/>
        <v>663841.27190573944</v>
      </c>
      <c r="AA883" s="53">
        <f t="shared" ca="1" si="1275"/>
        <v>13443.944493786737</v>
      </c>
      <c r="AB883" s="53">
        <f t="shared" ca="1" si="1275"/>
        <v>677285.21639952646</v>
      </c>
      <c r="AC883" s="53">
        <f t="shared" ca="1" si="1275"/>
        <v>11960.509775841379</v>
      </c>
      <c r="AD883" s="53">
        <f t="shared" ca="1" si="1275"/>
        <v>266521.31708405382</v>
      </c>
      <c r="AE883" s="53">
        <f t="shared" ca="1" si="1275"/>
        <v>55350.5985178435</v>
      </c>
    </row>
    <row r="884" spans="1:31" hidden="1" outlineLevel="1">
      <c r="E884" s="9"/>
      <c r="F884" s="99"/>
      <c r="G884" s="48" t="str">
        <f>$G$14</f>
        <v>CUSTOMER</v>
      </c>
      <c r="H884" s="53">
        <f t="shared" ref="H884:AE884" ca="1" si="1277">H311+H337+H728+H789+H875</f>
        <v>68620795.068823665</v>
      </c>
      <c r="I884" s="53">
        <f t="shared" ca="1" si="1277"/>
        <v>34272612.807480305</v>
      </c>
      <c r="J884" s="53">
        <f t="shared" ref="J884:K884" ca="1" si="1278">J311+J337+J728+J789+J875</f>
        <v>7167.6976154915246</v>
      </c>
      <c r="K884" s="53">
        <f t="shared" ca="1" si="1278"/>
        <v>4403.9393305231761</v>
      </c>
      <c r="L884" s="53">
        <f t="shared" ca="1" si="1277"/>
        <v>10824689.97086715</v>
      </c>
      <c r="M884" s="53">
        <f t="shared" ca="1" si="1277"/>
        <v>595859.91439374606</v>
      </c>
      <c r="N884" s="53">
        <f t="shared" ca="1" si="1277"/>
        <v>35303.055853329424</v>
      </c>
      <c r="O884" s="53">
        <f t="shared" ca="1" si="1277"/>
        <v>11455852.941114219</v>
      </c>
      <c r="P884" s="53">
        <f t="shared" ca="1" si="1277"/>
        <v>843968.65471401985</v>
      </c>
      <c r="Q884" s="53">
        <f t="shared" ca="1" si="1277"/>
        <v>237554.6246359545</v>
      </c>
      <c r="R884" s="53">
        <f t="shared" ca="1" si="1277"/>
        <v>274251.70746951981</v>
      </c>
      <c r="S884" s="53">
        <f t="shared" ca="1" si="1277"/>
        <v>36224.159288402829</v>
      </c>
      <c r="T884" s="53">
        <f t="shared" ca="1" si="1277"/>
        <v>1391999.1461078967</v>
      </c>
      <c r="U884" s="53">
        <f t="shared" ca="1" si="1277"/>
        <v>5688.1545690219955</v>
      </c>
      <c r="V884" s="53">
        <f t="shared" ca="1" si="1277"/>
        <v>170230.62963442953</v>
      </c>
      <c r="W884" s="53">
        <f t="shared" ca="1" si="1277"/>
        <v>484047.76769122726</v>
      </c>
      <c r="X884" s="53">
        <f t="shared" ca="1" si="1277"/>
        <v>143023.41642593488</v>
      </c>
      <c r="Y884" s="53">
        <f t="shared" ca="1" si="1277"/>
        <v>802989.96832061373</v>
      </c>
      <c r="Z884" s="53">
        <f t="shared" ca="1" si="1277"/>
        <v>173237.69134249917</v>
      </c>
      <c r="AA884" s="53">
        <f t="shared" ca="1" si="1277"/>
        <v>3243.3699663755169</v>
      </c>
      <c r="AB884" s="53">
        <f t="shared" ca="1" si="1277"/>
        <v>176481.06130887469</v>
      </c>
      <c r="AC884" s="53">
        <f t="shared" ca="1" si="1277"/>
        <v>16752.04681447801</v>
      </c>
      <c r="AD884" s="53">
        <f t="shared" ca="1" si="1277"/>
        <v>18030563.465461615</v>
      </c>
      <c r="AE884" s="53">
        <f t="shared" ca="1" si="1277"/>
        <v>2461971.9952696054</v>
      </c>
    </row>
    <row r="885" spans="1:31" ht="15" collapsed="1">
      <c r="A885" s="145" t="s">
        <v>141</v>
      </c>
      <c r="E885" s="53">
        <f>E312+E338+E729+E790+E876</f>
        <v>1407374967.014761</v>
      </c>
      <c r="F885" s="167"/>
      <c r="G885" s="48" t="str">
        <f>$G$15</f>
        <v>TOTAL</v>
      </c>
      <c r="H885" s="53">
        <f t="shared" ref="H885:AE885" ca="1" si="1279">H312+H338+H729+H790+H876</f>
        <v>1407374967.014761</v>
      </c>
      <c r="I885" s="53">
        <f t="shared" ca="1" si="1279"/>
        <v>791201650.25131226</v>
      </c>
      <c r="J885" s="53">
        <f t="shared" ref="J885:K885" ca="1" si="1280">J312+J338+J729+J790+J876</f>
        <v>170065.4679410792</v>
      </c>
      <c r="K885" s="53">
        <f t="shared" ca="1" si="1280"/>
        <v>285487.71280362044</v>
      </c>
      <c r="L885" s="53">
        <f t="shared" ca="1" si="1279"/>
        <v>185329443.75655559</v>
      </c>
      <c r="M885" s="53">
        <f t="shared" ca="1" si="1279"/>
        <v>2462340.6323712608</v>
      </c>
      <c r="N885" s="53">
        <f t="shared" ca="1" si="1279"/>
        <v>107997.66629308218</v>
      </c>
      <c r="O885" s="53">
        <f t="shared" ca="1" si="1279"/>
        <v>187899782.05521992</v>
      </c>
      <c r="P885" s="53">
        <f t="shared" ca="1" si="1279"/>
        <v>102830827.13226202</v>
      </c>
      <c r="Q885" s="53">
        <f t="shared" ca="1" si="1279"/>
        <v>16163731.59267094</v>
      </c>
      <c r="R885" s="53">
        <f t="shared" ca="1" si="1279"/>
        <v>2568962.8911753106</v>
      </c>
      <c r="S885" s="53">
        <f t="shared" ca="1" si="1279"/>
        <v>119451.70986222055</v>
      </c>
      <c r="T885" s="53">
        <f t="shared" ca="1" si="1279"/>
        <v>121682973.32597041</v>
      </c>
      <c r="U885" s="53">
        <f t="shared" ca="1" si="1279"/>
        <v>4749532.9027765188</v>
      </c>
      <c r="V885" s="53">
        <f t="shared" ca="1" si="1279"/>
        <v>57462451.036881961</v>
      </c>
      <c r="W885" s="53">
        <f t="shared" ca="1" si="1279"/>
        <v>164258389.49843797</v>
      </c>
      <c r="X885" s="53">
        <f t="shared" ca="1" si="1279"/>
        <v>26814391.892026149</v>
      </c>
      <c r="Y885" s="53">
        <f t="shared" ca="1" si="1279"/>
        <v>253284765.33012265</v>
      </c>
      <c r="Z885" s="53">
        <f t="shared" ca="1" si="1279"/>
        <v>28663919.748174403</v>
      </c>
      <c r="AA885" s="53">
        <f t="shared" ca="1" si="1279"/>
        <v>512197.90517384617</v>
      </c>
      <c r="AB885" s="53">
        <f t="shared" ca="1" si="1279"/>
        <v>29176117.653348245</v>
      </c>
      <c r="AC885" s="53">
        <f t="shared" ca="1" si="1279"/>
        <v>392043.75571580604</v>
      </c>
      <c r="AD885" s="53">
        <f t="shared" ca="1" si="1279"/>
        <v>20340568.154052138</v>
      </c>
      <c r="AE885" s="53">
        <f t="shared" ca="1" si="1279"/>
        <v>2941513.3082752647</v>
      </c>
    </row>
    <row r="886" spans="1:31" s="147" customFormat="1" ht="13.5" thickBot="1">
      <c r="E886" s="163"/>
      <c r="F886" s="171"/>
      <c r="I886" s="148"/>
      <c r="J886" s="148"/>
      <c r="K886" s="148"/>
      <c r="L886" s="148"/>
      <c r="M886" s="148"/>
      <c r="N886" s="148"/>
      <c r="O886" s="148"/>
      <c r="P886" s="148"/>
      <c r="Q886" s="148"/>
      <c r="R886" s="148"/>
      <c r="S886" s="148"/>
      <c r="T886" s="148"/>
      <c r="U886" s="148"/>
      <c r="V886" s="148"/>
      <c r="W886" s="148"/>
      <c r="X886" s="148"/>
      <c r="Y886" s="148"/>
      <c r="Z886" s="148"/>
      <c r="AA886" s="148"/>
      <c r="AB886" s="148"/>
      <c r="AC886" s="148"/>
      <c r="AD886" s="148"/>
      <c r="AE886" s="148"/>
    </row>
    <row r="887" spans="1:31" ht="19.5" thickTop="1">
      <c r="A887" s="144" t="s">
        <v>142</v>
      </c>
      <c r="F887" s="44"/>
      <c r="H887" s="24"/>
      <c r="I887" s="5"/>
      <c r="J887" s="47"/>
      <c r="K887" s="47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</row>
    <row r="888" spans="1:31" hidden="1" outlineLevel="1">
      <c r="E888" s="44"/>
      <c r="F888" s="167" t="str">
        <f>F895</f>
        <v>RSALE</v>
      </c>
      <c r="G888" s="48" t="str">
        <f>$G$8</f>
        <v>PRODUCTION</v>
      </c>
      <c r="H888" s="46">
        <f t="shared" ref="H888:H895" ca="1" si="1281">SUBTOTAL(9,I888:AE888)</f>
        <v>248892213.46322912</v>
      </c>
      <c r="I888" s="47">
        <f t="shared" ref="I888:N888" ca="1" si="1282">VLOOKUP(CONCATENATE($F888," ",$G888),AllocFactorMatrix,(I$4+1),FALSE)*$E895</f>
        <v>113307284.4816533</v>
      </c>
      <c r="J888" s="47">
        <f t="shared" ca="1" si="1282"/>
        <v>22193.058869122582</v>
      </c>
      <c r="K888" s="47">
        <f t="shared" ca="1" si="1282"/>
        <v>39975.194070137804</v>
      </c>
      <c r="L888" s="47">
        <f t="shared" ca="1" si="1282"/>
        <v>32716395.063879531</v>
      </c>
      <c r="M888" s="47">
        <f t="shared" ca="1" si="1282"/>
        <v>408875.04230863979</v>
      </c>
      <c r="N888" s="47">
        <f t="shared" ca="1" si="1282"/>
        <v>54322.999901728246</v>
      </c>
      <c r="O888" s="47">
        <f t="shared" ref="O888:O895" ca="1" si="1283">SUBTOTAL(9,L888:N888)</f>
        <v>33179593.106089897</v>
      </c>
      <c r="P888" s="47">
        <f ca="1">VLOOKUP(CONCATENATE($F888," ",$G888),AllocFactorMatrix,(P$4+1),FALSE)*$E895</f>
        <v>18740511.112932205</v>
      </c>
      <c r="Q888" s="47">
        <f ca="1">VLOOKUP(CONCATENATE($F888," ",$G888),AllocFactorMatrix,(Q$4+1),FALSE)*$E895</f>
        <v>3798975.642852047</v>
      </c>
      <c r="R888" s="47">
        <f ca="1">VLOOKUP(CONCATENATE($F888," ",$G888),AllocFactorMatrix,(R$4+1),FALSE)*$E895</f>
        <v>691915.60172059422</v>
      </c>
      <c r="S888" s="47">
        <f ca="1">VLOOKUP(CONCATENATE($F888," ",$G888),AllocFactorMatrix,(S$4+1),FALSE)*$E895</f>
        <v>18700.169399468814</v>
      </c>
      <c r="T888" s="47">
        <f ca="1">SUBTOTAL(9,P888:S888)</f>
        <v>23250102.526904315</v>
      </c>
      <c r="U888" s="47">
        <f ca="1">VLOOKUP(CONCATENATE($F888," ",$G888),AllocFactorMatrix,(U$4+1),FALSE)*$E895</f>
        <v>864024.35674972751</v>
      </c>
      <c r="V888" s="47">
        <f ca="1">VLOOKUP(CONCATENATE($F888," ",$G888),AllocFactorMatrix,(V$4+1),FALSE)*$E895</f>
        <v>13760717.190962661</v>
      </c>
      <c r="W888" s="47">
        <f ca="1">VLOOKUP(CONCATENATE($F888," ",$G888),AllocFactorMatrix,(W$4+1),FALSE)*$E895</f>
        <v>48272415.122814067</v>
      </c>
      <c r="X888" s="47">
        <f ca="1">VLOOKUP(CONCATENATE($F888," ",$G888),AllocFactorMatrix,(X$4+1),FALSE)*$E895</f>
        <v>10145432.101924257</v>
      </c>
      <c r="Y888" s="47">
        <f ca="1">SUBTOTAL(9,U888:X888)</f>
        <v>73042588.772450715</v>
      </c>
      <c r="Z888" s="47">
        <f ca="1">VLOOKUP(CONCATENATE($F888," ",$G888),AllocFactorMatrix,(Z$4+1),FALSE)*$E895</f>
        <v>5409529.1168410992</v>
      </c>
      <c r="AA888" s="47">
        <f ca="1">VLOOKUP(CONCATENATE($F888," ",$G888),AllocFactorMatrix,(AA$4+1),FALSE)*$E895</f>
        <v>100710.23634286194</v>
      </c>
      <c r="AB888" s="47">
        <f t="shared" ref="AB888:AB895" ca="1" si="1284">SUBTOTAL(9,Z888:AA888)</f>
        <v>5510239.3531839615</v>
      </c>
      <c r="AC888" s="47">
        <f ca="1">VLOOKUP(CONCATENATE($F888," ",$G888),AllocFactorMatrix,(AC$4+1),FALSE)*$E895</f>
        <v>75379.316351987916</v>
      </c>
      <c r="AD888" s="47">
        <f ca="1">VLOOKUP(CONCATENATE($F888," ",$G888),AllocFactorMatrix,(AD$4+1),FALSE)*$E895</f>
        <v>382410.79574999982</v>
      </c>
      <c r="AE888" s="47">
        <f ca="1">VLOOKUP(CONCATENATE($F888," ",$G888),AllocFactorMatrix,(AE$4+1),FALSE)*$E895</f>
        <v>82446.85790577218</v>
      </c>
    </row>
    <row r="889" spans="1:31" hidden="1" outlineLevel="1">
      <c r="E889" s="44"/>
      <c r="F889" s="167" t="str">
        <f>F895</f>
        <v>RSALE</v>
      </c>
      <c r="G889" s="48" t="str">
        <f>$G$9</f>
        <v>BULKTRAN</v>
      </c>
      <c r="H889" s="46">
        <f t="shared" ca="1" si="1281"/>
        <v>-10468162.862220816</v>
      </c>
      <c r="I889" s="47">
        <f t="shared" ref="I889:N889" ca="1" si="1285">VLOOKUP(CONCATENATE($F889," ",$G889),AllocFactorMatrix,(I$4+1),FALSE)*$E895</f>
        <v>-15717648.967479033</v>
      </c>
      <c r="J889" s="47">
        <f t="shared" ca="1" si="1285"/>
        <v>-16403.584087591629</v>
      </c>
      <c r="K889" s="47">
        <f t="shared" ca="1" si="1285"/>
        <v>-39115.15541589912</v>
      </c>
      <c r="L889" s="47">
        <f t="shared" ca="1" si="1285"/>
        <v>-180099.83318415566</v>
      </c>
      <c r="M889" s="47">
        <f t="shared" ca="1" si="1285"/>
        <v>-22723.315569349619</v>
      </c>
      <c r="N889" s="47">
        <f t="shared" ca="1" si="1285"/>
        <v>-12890.506845558797</v>
      </c>
      <c r="O889" s="47">
        <f t="shared" ca="1" si="1283"/>
        <v>-215713.65559906408</v>
      </c>
      <c r="P889" s="47">
        <f ca="1">VLOOKUP(CONCATENATE($F889," ",$G889),AllocFactorMatrix,(P$4+1),FALSE)*$E895</f>
        <v>-345138.3685474908</v>
      </c>
      <c r="Q889" s="47">
        <f ca="1">VLOOKUP(CONCATENATE($F889," ",$G889),AllocFactorMatrix,(Q$4+1),FALSE)*$E895</f>
        <v>335760.3364046333</v>
      </c>
      <c r="R889" s="47">
        <f ca="1">VLOOKUP(CONCATENATE($F889," ",$G889),AllocFactorMatrix,(R$4+1),FALSE)*$E895</f>
        <v>18744.649845402808</v>
      </c>
      <c r="S889" s="47">
        <f ca="1">VLOOKUP(CONCATENATE($F889," ",$G889),AllocFactorMatrix,(S$4+1),FALSE)*$E895</f>
        <v>-5187.5463745584475</v>
      </c>
      <c r="T889" s="47">
        <f t="shared" ref="T889:T895" ca="1" si="1286">SUBTOTAL(9,P889:S889)</f>
        <v>4179.0713279868633</v>
      </c>
      <c r="U889" s="47">
        <f ca="1">VLOOKUP(CONCATENATE($F889," ",$G889),AllocFactorMatrix,(U$4+1),FALSE)*$E895</f>
        <v>-45001.347446086009</v>
      </c>
      <c r="V889" s="47">
        <f ca="1">VLOOKUP(CONCATENATE($F889," ",$G889),AllocFactorMatrix,(V$4+1),FALSE)*$E895</f>
        <v>1327659.751532163</v>
      </c>
      <c r="W889" s="47">
        <f ca="1">VLOOKUP(CONCATENATE($F889," ",$G889),AllocFactorMatrix,(W$4+1),FALSE)*$E895</f>
        <v>2845535.5400151326</v>
      </c>
      <c r="X889" s="47">
        <f ca="1">VLOOKUP(CONCATENATE($F889," ",$G889),AllocFactorMatrix,(X$4+1),FALSE)*$E895</f>
        <v>1352351.776748674</v>
      </c>
      <c r="Y889" s="47">
        <f t="shared" ref="Y889:Y895" ca="1" si="1287">SUBTOTAL(9,U889:X889)</f>
        <v>5480545.7208498837</v>
      </c>
      <c r="Z889" s="47">
        <f ca="1">VLOOKUP(CONCATENATE($F889," ",$G889),AllocFactorMatrix,(Z$4+1),FALSE)*$E895</f>
        <v>-3352.5169008374219</v>
      </c>
      <c r="AA889" s="47">
        <f ca="1">VLOOKUP(CONCATENATE($F889," ",$G889),AllocFactorMatrix,(AA$4+1),FALSE)*$E895</f>
        <v>-4498.6291528519441</v>
      </c>
      <c r="AB889" s="47">
        <f t="shared" ca="1" si="1284"/>
        <v>-7851.1460536893665</v>
      </c>
      <c r="AC889" s="47">
        <f ca="1">VLOOKUP(CONCATENATE($F889," ",$G889),AllocFactorMatrix,(AC$4+1),FALSE)*$E895</f>
        <v>1760.4462221480537</v>
      </c>
      <c r="AD889" s="47">
        <f ca="1">VLOOKUP(CONCATENATE($F889," ",$G889),AllocFactorMatrix,(AD$4+1),FALSE)*$E895</f>
        <v>33395.490478844287</v>
      </c>
      <c r="AE889" s="47">
        <f ca="1">VLOOKUP(CONCATENATE($F889," ",$G889),AllocFactorMatrix,(AE$4+1),FALSE)*$E895</f>
        <v>8688.9175355863099</v>
      </c>
    </row>
    <row r="890" spans="1:31" hidden="1" outlineLevel="1">
      <c r="E890" s="44"/>
      <c r="F890" s="167" t="str">
        <f>F895</f>
        <v>RSALE</v>
      </c>
      <c r="G890" s="48" t="str">
        <f>$G$10</f>
        <v>SUBTRAN</v>
      </c>
      <c r="H890" s="46">
        <f t="shared" ca="1" si="1281"/>
        <v>-2971299.9164685979</v>
      </c>
      <c r="I890" s="47">
        <f t="shared" ref="I890:N890" ca="1" si="1288">VLOOKUP(CONCATENATE($F890," ",$G890),AllocFactorMatrix,(I$4+1),FALSE)*$E895</f>
        <v>-4147563.6939262729</v>
      </c>
      <c r="J890" s="47">
        <f t="shared" ca="1" si="1288"/>
        <v>-3132.9844150903878</v>
      </c>
      <c r="K890" s="47">
        <f t="shared" ca="1" si="1288"/>
        <v>-7934.9684990010992</v>
      </c>
      <c r="L890" s="47">
        <f t="shared" ca="1" si="1288"/>
        <v>-51364.338918776251</v>
      </c>
      <c r="M890" s="47">
        <f t="shared" ca="1" si="1288"/>
        <v>-6105.461729796104</v>
      </c>
      <c r="N890" s="47">
        <f t="shared" ca="1" si="1288"/>
        <v>-4164.9597776309347</v>
      </c>
      <c r="O890" s="47">
        <f t="shared" ca="1" si="1283"/>
        <v>-61634.760426203284</v>
      </c>
      <c r="P890" s="47">
        <f ca="1">VLOOKUP(CONCATENATE($F890," ",$G890),AllocFactorMatrix,(P$4+1),FALSE)*$E895</f>
        <v>-90640.801127930521</v>
      </c>
      <c r="Q890" s="47">
        <f ca="1">VLOOKUP(CONCATENATE($F890," ",$G890),AllocFactorMatrix,(Q$4+1),FALSE)*$E895</f>
        <v>85850.598266938061</v>
      </c>
      <c r="R890" s="47">
        <f ca="1">VLOOKUP(CONCATENATE($F890," ",$G890),AllocFactorMatrix,(R$4+1),FALSE)*$E895</f>
        <v>6102.5037699271788</v>
      </c>
      <c r="S890" s="47">
        <f ca="1">VLOOKUP(CONCATENATE($F890," ",$G890),AllocFactorMatrix,(S$4+1),FALSE)*$E895</f>
        <v>0</v>
      </c>
      <c r="T890" s="47">
        <f t="shared" ca="1" si="1286"/>
        <v>1312.3009089347188</v>
      </c>
      <c r="U890" s="47">
        <f ca="1">VLOOKUP(CONCATENATE($F890," ",$G890),AllocFactorMatrix,(U$4+1),FALSE)*$E895</f>
        <v>-11079.578482827952</v>
      </c>
      <c r="V890" s="47">
        <f ca="1">VLOOKUP(CONCATENATE($F890," ",$G890),AllocFactorMatrix,(V$4+1),FALSE)*$E895</f>
        <v>335285.79109131615</v>
      </c>
      <c r="W890" s="47">
        <f ca="1">VLOOKUP(CONCATENATE($F890," ",$G890),AllocFactorMatrix,(W$4+1),FALSE)*$E895</f>
        <v>925523.18300052418</v>
      </c>
      <c r="X890" s="47">
        <f ca="1">VLOOKUP(CONCATENATE($F890," ",$G890),AllocFactorMatrix,(X$4+1),FALSE)*$E895</f>
        <v>3.8357364749264202E-152</v>
      </c>
      <c r="Y890" s="47">
        <f t="shared" ca="1" si="1287"/>
        <v>1249729.3956090123</v>
      </c>
      <c r="Z890" s="47">
        <f ca="1">VLOOKUP(CONCATENATE($F890," ",$G890),AllocFactorMatrix,(Z$4+1),FALSE)*$E895</f>
        <v>-1354.1121879341956</v>
      </c>
      <c r="AA890" s="47">
        <f ca="1">VLOOKUP(CONCATENATE($F890," ",$G890),AllocFactorMatrix,(AA$4+1),FALSE)*$E895</f>
        <v>-1169.8765472220423</v>
      </c>
      <c r="AB890" s="47">
        <f t="shared" ca="1" si="1284"/>
        <v>-2523.9887351562379</v>
      </c>
      <c r="AC890" s="47">
        <f ca="1">VLOOKUP(CONCATENATE($F890," ",$G890),AllocFactorMatrix,(AC$4+1),FALSE)*$E895</f>
        <v>448.78301517584401</v>
      </c>
      <c r="AD890" s="47">
        <f ca="1">VLOOKUP(CONCATENATE($F890," ",$G890),AllocFactorMatrix,(AD$4+1),FALSE)*$E895</f>
        <v>0</v>
      </c>
      <c r="AE890" s="47">
        <f ca="1">VLOOKUP(CONCATENATE($F890," ",$G890),AllocFactorMatrix,(AE$4+1),FALSE)*$E895</f>
        <v>0</v>
      </c>
    </row>
    <row r="891" spans="1:31" hidden="1" outlineLevel="1">
      <c r="E891" s="44"/>
      <c r="F891" s="167" t="str">
        <f>F895</f>
        <v>RSALE</v>
      </c>
      <c r="G891" s="48" t="str">
        <f>$G$11</f>
        <v>DISTPRI</v>
      </c>
      <c r="H891" s="46">
        <f t="shared" ca="1" si="1281"/>
        <v>60082059.38809102</v>
      </c>
      <c r="I891" s="47">
        <f t="shared" ref="I891:N891" ca="1" si="1289">VLOOKUP(CONCATENATE($F891," ",$G891),AllocFactorMatrix,(I$4+1),FALSE)*$E895</f>
        <v>31165001.680955984</v>
      </c>
      <c r="J891" s="47">
        <f t="shared" ca="1" si="1289"/>
        <v>-2325.0226378590105</v>
      </c>
      <c r="K891" s="47">
        <f t="shared" ca="1" si="1289"/>
        <v>-10014.283635816873</v>
      </c>
      <c r="L891" s="47">
        <f t="shared" ca="1" si="1289"/>
        <v>12197746.944035554</v>
      </c>
      <c r="M891" s="47">
        <f t="shared" ca="1" si="1289"/>
        <v>138990.05845087316</v>
      </c>
      <c r="N891" s="47">
        <f t="shared" ca="1" si="1289"/>
        <v>0</v>
      </c>
      <c r="O891" s="47">
        <f t="shared" ca="1" si="1283"/>
        <v>12336737.002486428</v>
      </c>
      <c r="P891" s="47">
        <f ca="1">VLOOKUP(CONCATENATE($F891," ",$G891),AllocFactorMatrix,(P$4+1),FALSE)*$E895</f>
        <v>6684127.2089443235</v>
      </c>
      <c r="Q891" s="47">
        <f ca="1">VLOOKUP(CONCATENATE($F891," ",$G891),AllocFactorMatrix,(Q$4+1),FALSE)*$E895</f>
        <v>1656028.6948583242</v>
      </c>
      <c r="R891" s="47">
        <f ca="1">VLOOKUP(CONCATENATE($F891," ",$G891),AllocFactorMatrix,(R$4+1),FALSE)*$E895</f>
        <v>0</v>
      </c>
      <c r="S891" s="47">
        <f ca="1">VLOOKUP(CONCATENATE($F891," ",$G891),AllocFactorMatrix,(S$4+1),FALSE)*$E895</f>
        <v>0</v>
      </c>
      <c r="T891" s="47">
        <f t="shared" ca="1" si="1286"/>
        <v>8340155.9038026482</v>
      </c>
      <c r="U891" s="47">
        <f ca="1">VLOOKUP(CONCATENATE($F891," ",$G891),AllocFactorMatrix,(U$4+1),FALSE)*$E895</f>
        <v>273402.67319998652</v>
      </c>
      <c r="V891" s="47">
        <f ca="1">VLOOKUP(CONCATENATE($F891," ",$G891),AllocFactorMatrix,(V$4+1),FALSE)*$E895</f>
        <v>5926891.6854707263</v>
      </c>
      <c r="W891" s="47">
        <f ca="1">VLOOKUP(CONCATENATE($F891," ",$G891),AllocFactorMatrix,(W$4+1),FALSE)*$E895</f>
        <v>-5.9392622119162951E-80</v>
      </c>
      <c r="X891" s="47">
        <f ca="1">VLOOKUP(CONCATENATE($F891," ",$G891),AllocFactorMatrix,(X$4+1),FALSE)*$E895</f>
        <v>5.9688650096876859E-152</v>
      </c>
      <c r="Y891" s="47">
        <f t="shared" ca="1" si="1287"/>
        <v>6200294.3586707124</v>
      </c>
      <c r="Z891" s="47">
        <f ca="1">VLOOKUP(CONCATENATE($F891," ",$G891),AllocFactorMatrix,(Z$4+1),FALSE)*$E895</f>
        <v>1989228.362430769</v>
      </c>
      <c r="AA891" s="47">
        <f ca="1">VLOOKUP(CONCATENATE($F891," ",$G891),AllocFactorMatrix,(AA$4+1),FALSE)*$E895</f>
        <v>34095.622112042525</v>
      </c>
      <c r="AB891" s="47">
        <f t="shared" ca="1" si="1284"/>
        <v>2023323.9845428115</v>
      </c>
      <c r="AC891" s="47">
        <f ca="1">VLOOKUP(CONCATENATE($F891," ",$G891),AllocFactorMatrix,(AC$4+1),FALSE)*$E895</f>
        <v>28885.763906130935</v>
      </c>
      <c r="AD891" s="47">
        <f ca="1">VLOOKUP(CONCATENATE($F891," ",$G891),AllocFactorMatrix,(AD$4+1),FALSE)*$E895</f>
        <v>0</v>
      </c>
      <c r="AE891" s="47">
        <f ca="1">VLOOKUP(CONCATENATE($F891," ",$G891),AllocFactorMatrix,(AE$4+1),FALSE)*$E895</f>
        <v>0</v>
      </c>
    </row>
    <row r="892" spans="1:31" hidden="1" outlineLevel="1">
      <c r="E892" s="44"/>
      <c r="F892" s="167" t="str">
        <f>F895</f>
        <v>RSALE</v>
      </c>
      <c r="G892" s="48" t="str">
        <f>$G$12</f>
        <v>DISTSEC</v>
      </c>
      <c r="H892" s="46">
        <f t="shared" ca="1" si="1281"/>
        <v>23223909.413863074</v>
      </c>
      <c r="I892" s="47">
        <f t="shared" ref="I892:N892" ca="1" si="1290">VLOOKUP(CONCATENATE($F892," ",$G892),AllocFactorMatrix,(I$4+1),FALSE)*$E895</f>
        <v>14321314.559756251</v>
      </c>
      <c r="J892" s="47">
        <f t="shared" ca="1" si="1290"/>
        <v>-3592.8215018666492</v>
      </c>
      <c r="K892" s="47">
        <f t="shared" ca="1" si="1290"/>
        <v>-10704.27958224314</v>
      </c>
      <c r="L892" s="47">
        <f t="shared" ca="1" si="1290"/>
        <v>5167519.9002946233</v>
      </c>
      <c r="M892" s="47">
        <f t="shared" ca="1" si="1290"/>
        <v>0</v>
      </c>
      <c r="N892" s="47">
        <f t="shared" ca="1" si="1290"/>
        <v>0</v>
      </c>
      <c r="O892" s="47">
        <f t="shared" ca="1" si="1283"/>
        <v>5167519.9002946233</v>
      </c>
      <c r="P892" s="47">
        <f ca="1">VLOOKUP(CONCATENATE($F892," ",$G892),AllocFactorMatrix,(P$4+1),FALSE)*$E895</f>
        <v>2428806.2283005272</v>
      </c>
      <c r="Q892" s="47">
        <f ca="1">VLOOKUP(CONCATENATE($F892," ",$G892),AllocFactorMatrix,(Q$4+1),FALSE)*$E895</f>
        <v>0</v>
      </c>
      <c r="R892" s="47">
        <f ca="1">VLOOKUP(CONCATENATE($F892," ",$G892),AllocFactorMatrix,(R$4+1),FALSE)*$E895</f>
        <v>0</v>
      </c>
      <c r="S892" s="47">
        <f ca="1">VLOOKUP(CONCATENATE($F892," ",$G892),AllocFactorMatrix,(S$4+1),FALSE)*$E895</f>
        <v>0</v>
      </c>
      <c r="T892" s="47">
        <f t="shared" ca="1" si="1286"/>
        <v>2428806.2283005272</v>
      </c>
      <c r="U892" s="47">
        <f ca="1">VLOOKUP(CONCATENATE($F892," ",$G892),AllocFactorMatrix,(U$4+1),FALSE)*$E895</f>
        <v>80920.805819180838</v>
      </c>
      <c r="V892" s="47">
        <f ca="1">VLOOKUP(CONCATENATE($F892," ",$G892),AllocFactorMatrix,(V$4+1),FALSE)*$E895</f>
        <v>6.2441660991331697E-123</v>
      </c>
      <c r="W892" s="47">
        <f ca="1">VLOOKUP(CONCATENATE($F892," ",$G892),AllocFactorMatrix,(W$4+1),FALSE)*$E895</f>
        <v>-2.2532578695244693E-81</v>
      </c>
      <c r="X892" s="47">
        <f ca="1">VLOOKUP(CONCATENATE($F892," ",$G892),AllocFactorMatrix,(X$4+1),FALSE)*$E895</f>
        <v>0</v>
      </c>
      <c r="Y892" s="47">
        <f t="shared" ca="1" si="1287"/>
        <v>80920.805819180838</v>
      </c>
      <c r="Z892" s="47">
        <f ca="1">VLOOKUP(CONCATENATE($F892," ",$G892),AllocFactorMatrix,(Z$4+1),FALSE)*$E895</f>
        <v>749363.82364177029</v>
      </c>
      <c r="AA892" s="47">
        <f ca="1">VLOOKUP(CONCATENATE($F892," ",$G892),AllocFactorMatrix,(AA$4+1),FALSE)*$E895</f>
        <v>0</v>
      </c>
      <c r="AB892" s="47">
        <f t="shared" ca="1" si="1284"/>
        <v>749363.82364177029</v>
      </c>
      <c r="AC892" s="47">
        <f ca="1">VLOOKUP(CONCATENATE($F892," ",$G892),AllocFactorMatrix,(AC$4+1),FALSE)*$E895</f>
        <v>9837.4067971432614</v>
      </c>
      <c r="AD892" s="47">
        <f ca="1">VLOOKUP(CONCATENATE($F892," ",$G892),AllocFactorMatrix,(AD$4+1),FALSE)*$E895</f>
        <v>392166.39759475243</v>
      </c>
      <c r="AE892" s="47">
        <f ca="1">VLOOKUP(CONCATENATE($F892," ",$G892),AllocFactorMatrix,(AE$4+1),FALSE)*$E895</f>
        <v>88277.392742840238</v>
      </c>
    </row>
    <row r="893" spans="1:31" hidden="1" outlineLevel="1">
      <c r="E893" s="44"/>
      <c r="F893" s="167" t="str">
        <f>F895</f>
        <v>RSALE</v>
      </c>
      <c r="G893" s="48" t="str">
        <f>$G$13</f>
        <v>ENERGY</v>
      </c>
      <c r="H893" s="46">
        <f t="shared" ca="1" si="1281"/>
        <v>153816591.786273</v>
      </c>
      <c r="I893" s="47">
        <f t="shared" ref="I893:N893" ca="1" si="1291">VLOOKUP(CONCATENATE($F893," ",$G893),AllocFactorMatrix,(I$4+1),FALSE)*$E895</f>
        <v>64730075.901497386</v>
      </c>
      <c r="J893" s="47">
        <f t="shared" ca="1" si="1291"/>
        <v>22681.852761955077</v>
      </c>
      <c r="K893" s="47">
        <f t="shared" ca="1" si="1291"/>
        <v>74025.623624282336</v>
      </c>
      <c r="L893" s="47">
        <f t="shared" ca="1" si="1291"/>
        <v>18638843.251367681</v>
      </c>
      <c r="M893" s="47">
        <f t="shared" ca="1" si="1291"/>
        <v>252524.70891522916</v>
      </c>
      <c r="N893" s="47">
        <f t="shared" ca="1" si="1291"/>
        <v>49292.057301766756</v>
      </c>
      <c r="O893" s="47">
        <f t="shared" ca="1" si="1283"/>
        <v>18940660.017584678</v>
      </c>
      <c r="P893" s="47">
        <f ca="1">VLOOKUP(CONCATENATE($F893," ",$G893),AllocFactorMatrix,(P$4+1),FALSE)*$E895</f>
        <v>11747276.678502154</v>
      </c>
      <c r="Q893" s="47">
        <f ca="1">VLOOKUP(CONCATENATE($F893," ",$G893),AllocFactorMatrix,(Q$4+1),FALSE)*$E895</f>
        <v>1810408.9541795233</v>
      </c>
      <c r="R893" s="47">
        <f ca="1">VLOOKUP(CONCATENATE($F893," ",$G893),AllocFactorMatrix,(R$4+1),FALSE)*$E895</f>
        <v>383788.16614379932</v>
      </c>
      <c r="S893" s="47">
        <f ca="1">VLOOKUP(CONCATENATE($F893," ",$G893),AllocFactorMatrix,(S$4+1),FALSE)*$E895</f>
        <v>17569.559962159212</v>
      </c>
      <c r="T893" s="47">
        <f t="shared" ca="1" si="1286"/>
        <v>13959043.358787635</v>
      </c>
      <c r="U893" s="47">
        <f ca="1">VLOOKUP(CONCATENATE($F893," ",$G893),AllocFactorMatrix,(U$4+1),FALSE)*$E895</f>
        <v>647777.81940775528</v>
      </c>
      <c r="V893" s="47">
        <f ca="1">VLOOKUP(CONCATENATE($F893," ",$G893),AllocFactorMatrix,(V$4+1),FALSE)*$E895</f>
        <v>8367099.7708589314</v>
      </c>
      <c r="W893" s="47">
        <f ca="1">VLOOKUP(CONCATENATE($F893," ",$G893),AllocFactorMatrix,(W$4+1),FALSE)*$E895</f>
        <v>35499271.065346465</v>
      </c>
      <c r="X893" s="47">
        <f ca="1">VLOOKUP(CONCATENATE($F893," ",$G893),AllocFactorMatrix,(X$4+1),FALSE)*$E895</f>
        <v>6475148.7413219446</v>
      </c>
      <c r="Y893" s="47">
        <f t="shared" ca="1" si="1287"/>
        <v>50989297.396935098</v>
      </c>
      <c r="Z893" s="47">
        <f ca="1">VLOOKUP(CONCATENATE($F893," ",$G893),AllocFactorMatrix,(Z$4+1),FALSE)*$E895</f>
        <v>3320405.5669163172</v>
      </c>
      <c r="AA893" s="47">
        <f ca="1">VLOOKUP(CONCATENATE($F893," ",$G893),AllocFactorMatrix,(AA$4+1),FALSE)*$E895</f>
        <v>67350.57197143801</v>
      </c>
      <c r="AB893" s="47">
        <f t="shared" ca="1" si="1284"/>
        <v>3387756.1388877551</v>
      </c>
      <c r="AC893" s="47">
        <f ca="1">VLOOKUP(CONCATENATE($F893," ",$G893),AllocFactorMatrix,(AC$4+1),FALSE)*$E895</f>
        <v>60524.196665884745</v>
      </c>
      <c r="AD893" s="47">
        <f ca="1">VLOOKUP(CONCATENATE($F893," ",$G893),AllocFactorMatrix,(AD$4+1),FALSE)*$E895</f>
        <v>1366011.4294815974</v>
      </c>
      <c r="AE893" s="47">
        <f ca="1">VLOOKUP(CONCATENATE($F893," ",$G893),AllocFactorMatrix,(AE$4+1),FALSE)*$E895</f>
        <v>286515.87004678685</v>
      </c>
    </row>
    <row r="894" spans="1:31" hidden="1" outlineLevel="1">
      <c r="E894" s="44"/>
      <c r="F894" s="167" t="str">
        <f>F895</f>
        <v>RSALE</v>
      </c>
      <c r="G894" s="48" t="str">
        <f>$G$14</f>
        <v>CUSTOMER</v>
      </c>
      <c r="H894" s="46">
        <f t="shared" ca="1" si="1281"/>
        <v>23131403.925615564</v>
      </c>
      <c r="I894" s="47">
        <f t="shared" ref="I894:N894" ca="1" si="1292">VLOOKUP(CONCATENATE($F894," ",$G894),AllocFactorMatrix,(I$4+1),FALSE)*$E895</f>
        <v>11552217.004087336</v>
      </c>
      <c r="J894" s="47">
        <f t="shared" ca="1" si="1292"/>
        <v>1677.5010113300016</v>
      </c>
      <c r="K894" s="47">
        <f t="shared" ca="1" si="1292"/>
        <v>8361.8694385400413</v>
      </c>
      <c r="L894" s="47">
        <f t="shared" ca="1" si="1292"/>
        <v>3962642.7320392691</v>
      </c>
      <c r="M894" s="47">
        <f t="shared" ca="1" si="1292"/>
        <v>175709.6010203028</v>
      </c>
      <c r="N894" s="47">
        <f t="shared" ca="1" si="1292"/>
        <v>19907.388303271855</v>
      </c>
      <c r="O894" s="47">
        <f t="shared" ca="1" si="1283"/>
        <v>4158259.7213628436</v>
      </c>
      <c r="P894" s="47">
        <f ca="1">VLOOKUP(CONCATENATE($F894," ",$G894),AllocFactorMatrix,(P$4+1),FALSE)*$E895</f>
        <v>253192.33079822385</v>
      </c>
      <c r="Q894" s="47">
        <f ca="1">VLOOKUP(CONCATENATE($F894," ",$G894),AllocFactorMatrix,(Q$4+1),FALSE)*$E895</f>
        <v>93201.463512314091</v>
      </c>
      <c r="R894" s="47">
        <f ca="1">VLOOKUP(CONCATENATE($F894," ",$G894),AllocFactorMatrix,(R$4+1),FALSE)*$E895</f>
        <v>88470.686036842832</v>
      </c>
      <c r="S894" s="47">
        <f ca="1">VLOOKUP(CONCATENATE($F894," ",$G894),AllocFactorMatrix,(S$4+1),FALSE)*$E895</f>
        <v>4535.3729554073752</v>
      </c>
      <c r="T894" s="47">
        <f t="shared" ca="1" si="1286"/>
        <v>439399.85330278811</v>
      </c>
      <c r="U894" s="47">
        <f ca="1">VLOOKUP(CONCATENATE($F894," ",$G894),AllocFactorMatrix,(U$4+1),FALSE)*$E895</f>
        <v>1610.6913788939205</v>
      </c>
      <c r="V894" s="47">
        <f ca="1">VLOOKUP(CONCATENATE($F894," ",$G894),AllocFactorMatrix,(V$4+1),FALSE)*$E895</f>
        <v>68053.130205549125</v>
      </c>
      <c r="W894" s="47">
        <f ca="1">VLOOKUP(CONCATENATE($F894," ",$G894),AllocFactorMatrix,(W$4+1),FALSE)*$E895</f>
        <v>161529.69032077526</v>
      </c>
      <c r="X894" s="47">
        <f ca="1">VLOOKUP(CONCATENATE($F894," ",$G894),AllocFactorMatrix,(X$4+1),FALSE)*$E895</f>
        <v>60940.079109265949</v>
      </c>
      <c r="Y894" s="47">
        <f t="shared" ca="1" si="1287"/>
        <v>292133.59101448423</v>
      </c>
      <c r="Z894" s="47">
        <f ca="1">VLOOKUP(CONCATENATE($F894," ",$G894),AllocFactorMatrix,(Z$4+1),FALSE)*$E895</f>
        <v>55812.953240978073</v>
      </c>
      <c r="AA894" s="47">
        <f ca="1">VLOOKUP(CONCATENATE($F894," ",$G894),AllocFactorMatrix,(AA$4+1),FALSE)*$E895</f>
        <v>896.56838588014864</v>
      </c>
      <c r="AB894" s="47">
        <f t="shared" ca="1" si="1284"/>
        <v>56709.521626858223</v>
      </c>
      <c r="AC894" s="47">
        <f ca="1">VLOOKUP(CONCATENATE($F894," ",$G894),AllocFactorMatrix,(AC$4+1),FALSE)*$E895</f>
        <v>5684.9686329774668</v>
      </c>
      <c r="AD894" s="47">
        <f ca="1">VLOOKUP(CONCATENATE($F894," ",$G894),AllocFactorMatrix,(AD$4+1),FALSE)*$E895</f>
        <v>5645297.7476682691</v>
      </c>
      <c r="AE894" s="47">
        <f ca="1">VLOOKUP(CONCATENATE($F894," ",$G894),AllocFactorMatrix,(AE$4+1),FALSE)*$E895</f>
        <v>971662.14747014083</v>
      </c>
    </row>
    <row r="895" spans="1:31" s="48" customFormat="1" collapsed="1">
      <c r="A895" s="49"/>
      <c r="D895" s="96" t="s">
        <v>418</v>
      </c>
      <c r="E895" s="54">
        <v>495706715.19838244</v>
      </c>
      <c r="F895" s="87" t="s">
        <v>70</v>
      </c>
      <c r="G895" s="48" t="str">
        <f>$G$15</f>
        <v>TOTAL</v>
      </c>
      <c r="H895" s="46">
        <f t="shared" ca="1" si="1281"/>
        <v>495706715.1983825</v>
      </c>
      <c r="I895" s="47">
        <f t="shared" ref="I895:N895" ca="1" si="1293">VLOOKUP(CONCATENATE($F895," ",$G895),AllocFactorMatrix,(I$4+1),FALSE)*$E895</f>
        <v>215210680.96654496</v>
      </c>
      <c r="J895" s="47">
        <f t="shared" ca="1" si="1293"/>
        <v>21098</v>
      </c>
      <c r="K895" s="47">
        <f t="shared" ca="1" si="1293"/>
        <v>54594.000000000007</v>
      </c>
      <c r="L895" s="47">
        <f t="shared" ca="1" si="1293"/>
        <v>72451683.719513744</v>
      </c>
      <c r="M895" s="47">
        <f t="shared" ca="1" si="1293"/>
        <v>947270.63339589909</v>
      </c>
      <c r="N895" s="47">
        <f t="shared" ca="1" si="1293"/>
        <v>106466.978883577</v>
      </c>
      <c r="O895" s="47">
        <f t="shared" ca="1" si="1283"/>
        <v>73505421.331793219</v>
      </c>
      <c r="P895" s="47">
        <f ca="1">VLOOKUP(CONCATENATE($F895," ",$G895),AllocFactorMatrix,(P$4+1),FALSE)*$E895</f>
        <v>39418134.389802016</v>
      </c>
      <c r="Q895" s="47">
        <f ca="1">VLOOKUP(CONCATENATE($F895," ",$G895),AllocFactorMatrix,(Q$4+1),FALSE)*$E895</f>
        <v>7780225.6900737826</v>
      </c>
      <c r="R895" s="47">
        <f ca="1">VLOOKUP(CONCATENATE($F895," ",$G895),AllocFactorMatrix,(R$4+1),FALSE)*$E895</f>
        <v>1189021.6075165658</v>
      </c>
      <c r="S895" s="47">
        <f ca="1">VLOOKUP(CONCATENATE($F895," ",$G895),AllocFactorMatrix,(S$4+1),FALSE)*$E895</f>
        <v>35617.555942476945</v>
      </c>
      <c r="T895" s="47">
        <f t="shared" ca="1" si="1286"/>
        <v>48422999.243334837</v>
      </c>
      <c r="U895" s="47">
        <f ca="1">VLOOKUP(CONCATENATE($F895," ",$G895),AllocFactorMatrix,(U$4+1),FALSE)*$E895</f>
        <v>1811655.4206266305</v>
      </c>
      <c r="V895" s="47">
        <f ca="1">VLOOKUP(CONCATENATE($F895," ",$G895),AllocFactorMatrix,(V$4+1),FALSE)*$E895</f>
        <v>29785707.320121348</v>
      </c>
      <c r="W895" s="47">
        <f ca="1">VLOOKUP(CONCATENATE($F895," ",$G895),AllocFactorMatrix,(W$4+1),FALSE)*$E895</f>
        <v>87704274.601496935</v>
      </c>
      <c r="X895" s="47">
        <f ca="1">VLOOKUP(CONCATENATE($F895," ",$G895),AllocFactorMatrix,(X$4+1),FALSE)*$E895</f>
        <v>18033872.699104141</v>
      </c>
      <c r="Y895" s="47">
        <f t="shared" ca="1" si="1287"/>
        <v>137335510.04134905</v>
      </c>
      <c r="Z895" s="47">
        <f ca="1">VLOOKUP(CONCATENATE($F895," ",$G895),AllocFactorMatrix,(Z$4+1),FALSE)*$E895</f>
        <v>11519633.19398216</v>
      </c>
      <c r="AA895" s="47">
        <f ca="1">VLOOKUP(CONCATENATE($F895," ",$G895),AllocFactorMatrix,(AA$4+1),FALSE)*$E895</f>
        <v>197384.49311214863</v>
      </c>
      <c r="AB895" s="47">
        <f t="shared" ca="1" si="1284"/>
        <v>11717017.687094308</v>
      </c>
      <c r="AC895" s="47">
        <f ca="1">VLOOKUP(CONCATENATE($F895," ",$G895),AllocFactorMatrix,(AC$4+1),FALSE)*$E895</f>
        <v>182520.88159144821</v>
      </c>
      <c r="AD895" s="47">
        <f ca="1">VLOOKUP(CONCATENATE($F895," ",$G895),AllocFactorMatrix,(AD$4+1),FALSE)*$E895</f>
        <v>7819281.8609734662</v>
      </c>
      <c r="AE895" s="47">
        <f ca="1">VLOOKUP(CONCATENATE($F895," ",$G895),AllocFactorMatrix,(AE$4+1),FALSE)*$E895</f>
        <v>1437591.1857011267</v>
      </c>
    </row>
    <row r="896" spans="1:31" s="48" customFormat="1" hidden="1" outlineLevel="1">
      <c r="A896" s="49"/>
      <c r="B896" s="97"/>
      <c r="E896" s="44"/>
      <c r="F896" s="167" t="str">
        <f>F903</f>
        <v>CUST_SPEC_FXNL</v>
      </c>
      <c r="G896" s="48" t="str">
        <f>$G$8</f>
        <v>PRODUCTION</v>
      </c>
      <c r="H896" s="53">
        <f t="shared" ref="H896:H903" ca="1" si="1294">SUBTOTAL(9,I896:AE896)</f>
        <v>-5009079.5615569046</v>
      </c>
      <c r="I896" s="55">
        <f t="shared" ref="I896:N896" si="1295">VLOOKUP(CONCATENATE($F896," ",$G896),AllocFactorMatrix,(I$4+1),FALSE)*$E903</f>
        <v>0</v>
      </c>
      <c r="J896" s="55">
        <f t="shared" si="1295"/>
        <v>0</v>
      </c>
      <c r="K896" s="55">
        <f t="shared" si="1295"/>
        <v>0</v>
      </c>
      <c r="L896" s="55">
        <f t="shared" si="1295"/>
        <v>0</v>
      </c>
      <c r="M896" s="55">
        <f t="shared" si="1295"/>
        <v>0</v>
      </c>
      <c r="N896" s="55">
        <f t="shared" si="1295"/>
        <v>0</v>
      </c>
      <c r="O896" s="55">
        <f t="shared" ref="O896:O903" si="1296">SUBTOTAL(9,L896:N896)</f>
        <v>0</v>
      </c>
      <c r="P896" s="55">
        <f>VLOOKUP(CONCATENATE($F896," ",$G896),AllocFactorMatrix,(P$4+1),FALSE)*$E903</f>
        <v>0</v>
      </c>
      <c r="Q896" s="55">
        <f ca="1">VLOOKUP(CONCATENATE($F896," ",$G896),AllocFactorMatrix,(Q$4+1),FALSE)*$E903</f>
        <v>-8884.5277030648867</v>
      </c>
      <c r="R896" s="55">
        <f ca="1">VLOOKUP(CONCATENATE($F896," ",$G896),AllocFactorMatrix,(R$4+1),FALSE)*$E903</f>
        <v>-13881.692928362343</v>
      </c>
      <c r="S896" s="55">
        <f>VLOOKUP(CONCATENATE($F896," ",$G896),AllocFactorMatrix,(S$4+1),FALSE)*$E903</f>
        <v>0</v>
      </c>
      <c r="T896" s="55">
        <f ca="1">SUBTOTAL(9,P896:S896)</f>
        <v>-22766.22063142723</v>
      </c>
      <c r="U896" s="55">
        <f>VLOOKUP(CONCATENATE($F896," ",$G896),AllocFactorMatrix,(U$4+1),FALSE)*$E903</f>
        <v>0</v>
      </c>
      <c r="V896" s="55">
        <f ca="1">VLOOKUP(CONCATENATE($F896," ",$G896),AllocFactorMatrix,(V$4+1),FALSE)*$E903</f>
        <v>-1266914.9549556805</v>
      </c>
      <c r="W896" s="55">
        <f ca="1">VLOOKUP(CONCATENATE($F896," ",$G896),AllocFactorMatrix,(W$4+1),FALSE)*$E903</f>
        <v>-2756219.4689782155</v>
      </c>
      <c r="X896" s="55">
        <f ca="1">VLOOKUP(CONCATENATE($F896," ",$G896),AllocFactorMatrix,(X$4+1),FALSE)*$E903</f>
        <v>-963178.91699158237</v>
      </c>
      <c r="Y896" s="55">
        <f ca="1">SUBTOTAL(9,U896:X896)</f>
        <v>-4986313.3409254784</v>
      </c>
      <c r="Z896" s="55">
        <f>VLOOKUP(CONCATENATE($F896," ",$G896),AllocFactorMatrix,(Z$4+1),FALSE)*$E903</f>
        <v>0</v>
      </c>
      <c r="AA896" s="55">
        <f>VLOOKUP(CONCATENATE($F896," ",$G896),AllocFactorMatrix,(AA$4+1),FALSE)*$E903</f>
        <v>0</v>
      </c>
      <c r="AB896" s="55">
        <f t="shared" ref="AB896:AB903" si="1297">SUBTOTAL(9,Z896:AA896)</f>
        <v>0</v>
      </c>
      <c r="AC896" s="55">
        <f>VLOOKUP(CONCATENATE($F896," ",$G896),AllocFactorMatrix,(AC$4+1),FALSE)*$E903</f>
        <v>0</v>
      </c>
      <c r="AD896" s="55">
        <f>VLOOKUP(CONCATENATE($F896," ",$G896),AllocFactorMatrix,(AD$4+1),FALSE)*$E903</f>
        <v>0</v>
      </c>
      <c r="AE896" s="55">
        <f>VLOOKUP(CONCATENATE($F896," ",$G896),AllocFactorMatrix,(AE$4+1),FALSE)*$E903</f>
        <v>0</v>
      </c>
    </row>
    <row r="897" spans="1:31" s="48" customFormat="1" hidden="1" outlineLevel="1">
      <c r="A897" s="49"/>
      <c r="B897" s="97"/>
      <c r="E897" s="44"/>
      <c r="F897" s="167" t="str">
        <f>F903</f>
        <v>CUST_SPEC_FXNL</v>
      </c>
      <c r="G897" s="48" t="str">
        <f>$G$9</f>
        <v>BULKTRAN</v>
      </c>
      <c r="H897" s="53">
        <f t="shared" ca="1" si="1294"/>
        <v>-414256.21205544332</v>
      </c>
      <c r="I897" s="55">
        <f t="shared" ref="I897:N897" si="1298">VLOOKUP(CONCATENATE($F897," ",$G897),AllocFactorMatrix,(I$4+1),FALSE)*$E903</f>
        <v>0</v>
      </c>
      <c r="J897" s="55">
        <f t="shared" si="1298"/>
        <v>0</v>
      </c>
      <c r="K897" s="55">
        <f t="shared" si="1298"/>
        <v>0</v>
      </c>
      <c r="L897" s="55">
        <f t="shared" si="1298"/>
        <v>0</v>
      </c>
      <c r="M897" s="55">
        <f t="shared" si="1298"/>
        <v>0</v>
      </c>
      <c r="N897" s="55">
        <f t="shared" si="1298"/>
        <v>0</v>
      </c>
      <c r="O897" s="55">
        <f t="shared" si="1296"/>
        <v>0</v>
      </c>
      <c r="P897" s="55">
        <f>VLOOKUP(CONCATENATE($F897," ",$G897),AllocFactorMatrix,(P$4+1),FALSE)*$E903</f>
        <v>0</v>
      </c>
      <c r="Q897" s="55">
        <f ca="1">VLOOKUP(CONCATENATE($F897," ",$G897),AllocFactorMatrix,(Q$4+1),FALSE)*$E903</f>
        <v>-785.23062288913115</v>
      </c>
      <c r="R897" s="55">
        <f ca="1">VLOOKUP(CONCATENATE($F897," ",$G897),AllocFactorMatrix,(R$4+1),FALSE)*$E903</f>
        <v>-376.06822646648754</v>
      </c>
      <c r="S897" s="55">
        <f>VLOOKUP(CONCATENATE($F897," ",$G897),AllocFactorMatrix,(S$4+1),FALSE)*$E903</f>
        <v>0</v>
      </c>
      <c r="T897" s="55">
        <f t="shared" ref="T897:T903" ca="1" si="1299">SUBTOTAL(9,P897:S897)</f>
        <v>-1161.2988493556186</v>
      </c>
      <c r="U897" s="55">
        <f>VLOOKUP(CONCATENATE($F897," ",$G897),AllocFactorMatrix,(U$4+1),FALSE)*$E903</f>
        <v>0</v>
      </c>
      <c r="V897" s="55">
        <f ca="1">VLOOKUP(CONCATENATE($F897," ",$G897),AllocFactorMatrix,(V$4+1),FALSE)*$E903</f>
        <v>-122234.32623217585</v>
      </c>
      <c r="W897" s="55">
        <f ca="1">VLOOKUP(CONCATENATE($F897," ",$G897),AllocFactorMatrix,(W$4+1),FALSE)*$E903</f>
        <v>-162472.09581507969</v>
      </c>
      <c r="X897" s="55">
        <f ca="1">VLOOKUP(CONCATENATE($F897," ",$G897),AllocFactorMatrix,(X$4+1),FALSE)*$E903</f>
        <v>-128388.49115883173</v>
      </c>
      <c r="Y897" s="55">
        <f t="shared" ref="Y897:Y903" ca="1" si="1300">SUBTOTAL(9,U897:X897)</f>
        <v>-413094.91320608731</v>
      </c>
      <c r="Z897" s="55">
        <f>VLOOKUP(CONCATENATE($F897," ",$G897),AllocFactorMatrix,(Z$4+1),FALSE)*$E903</f>
        <v>0</v>
      </c>
      <c r="AA897" s="55">
        <f>VLOOKUP(CONCATENATE($F897," ",$G897),AllocFactorMatrix,(AA$4+1),FALSE)*$E903</f>
        <v>0</v>
      </c>
      <c r="AB897" s="55">
        <f t="shared" si="1297"/>
        <v>0</v>
      </c>
      <c r="AC897" s="55">
        <f>VLOOKUP(CONCATENATE($F897," ",$G897),AllocFactorMatrix,(AC$4+1),FALSE)*$E903</f>
        <v>0</v>
      </c>
      <c r="AD897" s="55">
        <f>VLOOKUP(CONCATENATE($F897," ",$G897),AllocFactorMatrix,(AD$4+1),FALSE)*$E903</f>
        <v>0</v>
      </c>
      <c r="AE897" s="55">
        <f>VLOOKUP(CONCATENATE($F897," ",$G897),AllocFactorMatrix,(AE$4+1),FALSE)*$E903</f>
        <v>0</v>
      </c>
    </row>
    <row r="898" spans="1:31" s="48" customFormat="1" hidden="1" outlineLevel="1">
      <c r="A898" s="49"/>
      <c r="B898" s="97"/>
      <c r="E898" s="44"/>
      <c r="F898" s="167" t="str">
        <f>F903</f>
        <v>CUST_SPEC_FXNL</v>
      </c>
      <c r="G898" s="48" t="str">
        <f>$G$10</f>
        <v>SUBTRAN</v>
      </c>
      <c r="H898" s="53">
        <f t="shared" ca="1" si="1294"/>
        <v>-84036.913079508013</v>
      </c>
      <c r="I898" s="55">
        <f t="shared" ref="I898:N898" si="1301">VLOOKUP(CONCATENATE($F898," ",$G898),AllocFactorMatrix,(I$4+1),FALSE)*$E903</f>
        <v>0</v>
      </c>
      <c r="J898" s="55">
        <f t="shared" si="1301"/>
        <v>0</v>
      </c>
      <c r="K898" s="55">
        <f t="shared" si="1301"/>
        <v>0</v>
      </c>
      <c r="L898" s="55">
        <f t="shared" si="1301"/>
        <v>0</v>
      </c>
      <c r="M898" s="55">
        <f t="shared" si="1301"/>
        <v>0</v>
      </c>
      <c r="N898" s="55">
        <f t="shared" si="1301"/>
        <v>0</v>
      </c>
      <c r="O898" s="55">
        <f t="shared" si="1296"/>
        <v>0</v>
      </c>
      <c r="P898" s="55">
        <f>VLOOKUP(CONCATENATE($F898," ",$G898),AllocFactorMatrix,(P$4+1),FALSE)*$E903</f>
        <v>0</v>
      </c>
      <c r="Q898" s="55">
        <f ca="1">VLOOKUP(CONCATENATE($F898," ",$G898),AllocFactorMatrix,(Q$4+1),FALSE)*$E903</f>
        <v>-200.77570648878492</v>
      </c>
      <c r="R898" s="55">
        <f ca="1">VLOOKUP(CONCATENATE($F898," ",$G898),AllocFactorMatrix,(R$4+1),FALSE)*$E903</f>
        <v>-122.43268285560507</v>
      </c>
      <c r="S898" s="55">
        <f>VLOOKUP(CONCATENATE($F898," ",$G898),AllocFactorMatrix,(S$4+1),FALSE)*$E903</f>
        <v>0</v>
      </c>
      <c r="T898" s="55">
        <f t="shared" ca="1" si="1299"/>
        <v>-323.20838934438996</v>
      </c>
      <c r="U898" s="55">
        <f>VLOOKUP(CONCATENATE($F898," ",$G898),AllocFactorMatrix,(U$4+1),FALSE)*$E903</f>
        <v>0</v>
      </c>
      <c r="V898" s="55">
        <f ca="1">VLOOKUP(CONCATENATE($F898," ",$G898),AllocFactorMatrix,(V$4+1),FALSE)*$E903</f>
        <v>-30868.927616411409</v>
      </c>
      <c r="W898" s="55">
        <f ca="1">VLOOKUP(CONCATENATE($F898," ",$G898),AllocFactorMatrix,(W$4+1),FALSE)*$E903</f>
        <v>-52844.777073752171</v>
      </c>
      <c r="X898" s="55">
        <f ca="1">VLOOKUP(CONCATENATE($F898," ",$G898),AllocFactorMatrix,(X$4+1),FALSE)*$E903</f>
        <v>-3.641540810355444E-153</v>
      </c>
      <c r="Y898" s="55">
        <f t="shared" ca="1" si="1300"/>
        <v>-83713.704690163577</v>
      </c>
      <c r="Z898" s="55">
        <f>VLOOKUP(CONCATENATE($F898," ",$G898),AllocFactorMatrix,(Z$4+1),FALSE)*$E903</f>
        <v>0</v>
      </c>
      <c r="AA898" s="55">
        <f>VLOOKUP(CONCATENATE($F898," ",$G898),AllocFactorMatrix,(AA$4+1),FALSE)*$E903</f>
        <v>0</v>
      </c>
      <c r="AB898" s="55">
        <f t="shared" si="1297"/>
        <v>0</v>
      </c>
      <c r="AC898" s="55">
        <f>VLOOKUP(CONCATENATE($F898," ",$G898),AllocFactorMatrix,(AC$4+1),FALSE)*$E903</f>
        <v>0</v>
      </c>
      <c r="AD898" s="55">
        <f>VLOOKUP(CONCATENATE($F898," ",$G898),AllocFactorMatrix,(AD$4+1),FALSE)*$E903</f>
        <v>0</v>
      </c>
      <c r="AE898" s="55">
        <f>VLOOKUP(CONCATENATE($F898," ",$G898),AllocFactorMatrix,(AE$4+1),FALSE)*$E903</f>
        <v>0</v>
      </c>
    </row>
    <row r="899" spans="1:31" s="48" customFormat="1" hidden="1" outlineLevel="1">
      <c r="A899" s="49"/>
      <c r="B899" s="97"/>
      <c r="E899" s="44"/>
      <c r="F899" s="167" t="str">
        <f>F903</f>
        <v>CUST_SPEC_FXNL</v>
      </c>
      <c r="G899" s="48" t="str">
        <f>$G$11</f>
        <v>DISTPRI</v>
      </c>
      <c r="H899" s="53">
        <f t="shared" ca="1" si="1294"/>
        <v>-549547.04882933118</v>
      </c>
      <c r="I899" s="55">
        <f t="shared" ref="I899:N899" si="1302">VLOOKUP(CONCATENATE($F899," ",$G899),AllocFactorMatrix,(I$4+1),FALSE)*$E903</f>
        <v>0</v>
      </c>
      <c r="J899" s="55">
        <f t="shared" si="1302"/>
        <v>0</v>
      </c>
      <c r="K899" s="55">
        <f t="shared" si="1302"/>
        <v>0</v>
      </c>
      <c r="L899" s="55">
        <f t="shared" si="1302"/>
        <v>0</v>
      </c>
      <c r="M899" s="55">
        <f t="shared" si="1302"/>
        <v>0</v>
      </c>
      <c r="N899" s="55">
        <f t="shared" si="1302"/>
        <v>0</v>
      </c>
      <c r="O899" s="55">
        <f t="shared" si="1296"/>
        <v>0</v>
      </c>
      <c r="P899" s="55">
        <f>VLOOKUP(CONCATENATE($F899," ",$G899),AllocFactorMatrix,(P$4+1),FALSE)*$E903</f>
        <v>0</v>
      </c>
      <c r="Q899" s="55">
        <f ca="1">VLOOKUP(CONCATENATE($F899," ",$G899),AllocFactorMatrix,(Q$4+1),FALSE)*$E903</f>
        <v>-3872.8947484099926</v>
      </c>
      <c r="R899" s="55">
        <f ca="1">VLOOKUP(CONCATENATE($F899," ",$G899),AllocFactorMatrix,(R$4+1),FALSE)*$E903</f>
        <v>0</v>
      </c>
      <c r="S899" s="55">
        <f>VLOOKUP(CONCATENATE($F899," ",$G899),AllocFactorMatrix,(S$4+1),FALSE)*$E903</f>
        <v>0</v>
      </c>
      <c r="T899" s="55">
        <f t="shared" ca="1" si="1299"/>
        <v>-3872.8947484099926</v>
      </c>
      <c r="U899" s="55">
        <f>VLOOKUP(CONCATENATE($F899," ",$G899),AllocFactorMatrix,(U$4+1),FALSE)*$E903</f>
        <v>0</v>
      </c>
      <c r="V899" s="55">
        <f ca="1">VLOOKUP(CONCATENATE($F899," ",$G899),AllocFactorMatrix,(V$4+1),FALSE)*$E903</f>
        <v>-545674.15408092132</v>
      </c>
      <c r="W899" s="55">
        <f ca="1">VLOOKUP(CONCATENATE($F899," ",$G899),AllocFactorMatrix,(W$4+1),FALSE)*$E903</f>
        <v>3.3911520892837441E-81</v>
      </c>
      <c r="X899" s="55">
        <f ca="1">VLOOKUP(CONCATENATE($F899," ",$G899),AllocFactorMatrix,(X$4+1),FALSE)*$E903</f>
        <v>-5.6666733145939869E-153</v>
      </c>
      <c r="Y899" s="55">
        <f t="shared" ca="1" si="1300"/>
        <v>-545674.15408092132</v>
      </c>
      <c r="Z899" s="55">
        <f>VLOOKUP(CONCATENATE($F899," ",$G899),AllocFactorMatrix,(Z$4+1),FALSE)*$E903</f>
        <v>0</v>
      </c>
      <c r="AA899" s="55">
        <f>VLOOKUP(CONCATENATE($F899," ",$G899),AllocFactorMatrix,(AA$4+1),FALSE)*$E903</f>
        <v>0</v>
      </c>
      <c r="AB899" s="55">
        <f t="shared" si="1297"/>
        <v>0</v>
      </c>
      <c r="AC899" s="55">
        <f>VLOOKUP(CONCATENATE($F899," ",$G899),AllocFactorMatrix,(AC$4+1),FALSE)*$E903</f>
        <v>0</v>
      </c>
      <c r="AD899" s="55">
        <f>VLOOKUP(CONCATENATE($F899," ",$G899),AllocFactorMatrix,(AD$4+1),FALSE)*$E903</f>
        <v>0</v>
      </c>
      <c r="AE899" s="55">
        <f>VLOOKUP(CONCATENATE($F899," ",$G899),AllocFactorMatrix,(AE$4+1),FALSE)*$E903</f>
        <v>0</v>
      </c>
    </row>
    <row r="900" spans="1:31" s="48" customFormat="1" hidden="1" outlineLevel="1">
      <c r="A900" s="49"/>
      <c r="B900" s="97"/>
      <c r="E900" s="44"/>
      <c r="F900" s="167" t="str">
        <f>F903</f>
        <v>CUST_SPEC_FXNL</v>
      </c>
      <c r="G900" s="48" t="str">
        <f>$G$12</f>
        <v>DISTSEC</v>
      </c>
      <c r="H900" s="53">
        <f t="shared" ca="1" si="1294"/>
        <v>7.1776704759597726E-82</v>
      </c>
      <c r="I900" s="55">
        <f t="shared" ref="I900:N900" si="1303">VLOOKUP(CONCATENATE($F900," ",$G900),AllocFactorMatrix,(I$4+1),FALSE)*$E903</f>
        <v>0</v>
      </c>
      <c r="J900" s="55">
        <f t="shared" si="1303"/>
        <v>0</v>
      </c>
      <c r="K900" s="55">
        <f t="shared" si="1303"/>
        <v>0</v>
      </c>
      <c r="L900" s="55">
        <f t="shared" si="1303"/>
        <v>0</v>
      </c>
      <c r="M900" s="55">
        <f t="shared" si="1303"/>
        <v>0</v>
      </c>
      <c r="N900" s="55">
        <f t="shared" si="1303"/>
        <v>0</v>
      </c>
      <c r="O900" s="55">
        <f t="shared" si="1296"/>
        <v>0</v>
      </c>
      <c r="P900" s="55">
        <f>VLOOKUP(CONCATENATE($F900," ",$G900),AllocFactorMatrix,(P$4+1),FALSE)*$E903</f>
        <v>0</v>
      </c>
      <c r="Q900" s="55">
        <f ca="1">VLOOKUP(CONCATENATE($F900," ",$G900),AllocFactorMatrix,(Q$4+1),FALSE)*$E903</f>
        <v>0</v>
      </c>
      <c r="R900" s="55">
        <f ca="1">VLOOKUP(CONCATENATE($F900," ",$G900),AllocFactorMatrix,(R$4+1),FALSE)*$E903</f>
        <v>0</v>
      </c>
      <c r="S900" s="55">
        <f>VLOOKUP(CONCATENATE($F900," ",$G900),AllocFactorMatrix,(S$4+1),FALSE)*$E903</f>
        <v>0</v>
      </c>
      <c r="T900" s="55">
        <f t="shared" ca="1" si="1299"/>
        <v>0</v>
      </c>
      <c r="U900" s="55">
        <f>VLOOKUP(CONCATENATE($F900," ",$G900),AllocFactorMatrix,(U$4+1),FALSE)*$E903</f>
        <v>0</v>
      </c>
      <c r="V900" s="55">
        <f ca="1">VLOOKUP(CONCATENATE($F900," ",$G900),AllocFactorMatrix,(V$4+1),FALSE)*$E903</f>
        <v>-5.7488481904231823E-124</v>
      </c>
      <c r="W900" s="55">
        <f ca="1">VLOOKUP(CONCATENATE($F900," ",$G900),AllocFactorMatrix,(W$4+1),FALSE)*$E903</f>
        <v>1.2865470254204417E-82</v>
      </c>
      <c r="X900" s="55">
        <f ca="1">VLOOKUP(CONCATENATE($F900," ",$G900),AllocFactorMatrix,(X$4+1),FALSE)*$E903</f>
        <v>0</v>
      </c>
      <c r="Y900" s="55">
        <f t="shared" ca="1" si="1300"/>
        <v>1.2865470254204417E-82</v>
      </c>
      <c r="Z900" s="55">
        <f>VLOOKUP(CONCATENATE($F900," ",$G900),AllocFactorMatrix,(Z$4+1),FALSE)*$E903</f>
        <v>0</v>
      </c>
      <c r="AA900" s="55">
        <f>VLOOKUP(CONCATENATE($F900," ",$G900),AllocFactorMatrix,(AA$4+1),FALSE)*$E903</f>
        <v>0</v>
      </c>
      <c r="AB900" s="55">
        <f t="shared" si="1297"/>
        <v>0</v>
      </c>
      <c r="AC900" s="55">
        <f>VLOOKUP(CONCATENATE($F900," ",$G900),AllocFactorMatrix,(AC$4+1),FALSE)*$E903</f>
        <v>0</v>
      </c>
      <c r="AD900" s="55">
        <f>VLOOKUP(CONCATENATE($F900," ",$G900),AllocFactorMatrix,(AD$4+1),FALSE)*$E903</f>
        <v>0</v>
      </c>
      <c r="AE900" s="55">
        <f>VLOOKUP(CONCATENATE($F900," ",$G900),AllocFactorMatrix,(AE$4+1),FALSE)*$E903</f>
        <v>0</v>
      </c>
    </row>
    <row r="901" spans="1:31" s="48" customFormat="1" hidden="1" outlineLevel="1">
      <c r="A901" s="49"/>
      <c r="B901" s="97"/>
      <c r="E901" s="44"/>
      <c r="F901" s="167" t="str">
        <f>F903</f>
        <v>CUST_SPEC_FXNL</v>
      </c>
      <c r="G901" s="48" t="str">
        <f>$G$13</f>
        <v>ENERGY</v>
      </c>
      <c r="H901" s="53">
        <f t="shared" ca="1" si="1294"/>
        <v>-3423913.069446946</v>
      </c>
      <c r="I901" s="55">
        <f t="shared" ref="I901:N901" si="1304">VLOOKUP(CONCATENATE($F901," ",$G901),AllocFactorMatrix,(I$4+1),FALSE)*$E903</f>
        <v>0</v>
      </c>
      <c r="J901" s="55">
        <f t="shared" si="1304"/>
        <v>0</v>
      </c>
      <c r="K901" s="55">
        <f t="shared" si="1304"/>
        <v>0</v>
      </c>
      <c r="L901" s="55">
        <f t="shared" si="1304"/>
        <v>0</v>
      </c>
      <c r="M901" s="55">
        <f t="shared" si="1304"/>
        <v>0</v>
      </c>
      <c r="N901" s="55">
        <f t="shared" si="1304"/>
        <v>0</v>
      </c>
      <c r="O901" s="55">
        <f t="shared" si="1296"/>
        <v>0</v>
      </c>
      <c r="P901" s="55">
        <f>VLOOKUP(CONCATENATE($F901," ",$G901),AllocFactorMatrix,(P$4+1),FALSE)*$E903</f>
        <v>0</v>
      </c>
      <c r="Q901" s="55">
        <f ca="1">VLOOKUP(CONCATENATE($F901," ",$G901),AllocFactorMatrix,(Q$4+1),FALSE)*$E903</f>
        <v>-4233.9383084881565</v>
      </c>
      <c r="R901" s="55">
        <f ca="1">VLOOKUP(CONCATENATE($F901," ",$G901),AllocFactorMatrix,(R$4+1),FALSE)*$E903</f>
        <v>-7699.8256126892584</v>
      </c>
      <c r="S901" s="55">
        <f>VLOOKUP(CONCATENATE($F901," ",$G901),AllocFactorMatrix,(S$4+1),FALSE)*$E903</f>
        <v>0</v>
      </c>
      <c r="T901" s="55">
        <f t="shared" ca="1" si="1299"/>
        <v>-11933.763921177415</v>
      </c>
      <c r="U901" s="55">
        <f>VLOOKUP(CONCATENATE($F901," ",$G901),AllocFactorMatrix,(U$4+1),FALSE)*$E903</f>
        <v>0</v>
      </c>
      <c r="V901" s="55">
        <f ca="1">VLOOKUP(CONCATENATE($F901," ",$G901),AllocFactorMatrix,(V$4+1),FALSE)*$E903</f>
        <v>-770338.03414470539</v>
      </c>
      <c r="W901" s="55">
        <f ca="1">VLOOKUP(CONCATENATE($F901," ",$G901),AllocFactorMatrix,(W$4+1),FALSE)*$E903</f>
        <v>-2026908.780012561</v>
      </c>
      <c r="X901" s="55">
        <f ca="1">VLOOKUP(CONCATENATE($F901," ",$G901),AllocFactorMatrix,(X$4+1),FALSE)*$E903</f>
        <v>-614732.49136850226</v>
      </c>
      <c r="Y901" s="55">
        <f t="shared" ca="1" si="1300"/>
        <v>-3411979.3055257685</v>
      </c>
      <c r="Z901" s="55">
        <f>VLOOKUP(CONCATENATE($F901," ",$G901),AllocFactorMatrix,(Z$4+1),FALSE)*$E903</f>
        <v>0</v>
      </c>
      <c r="AA901" s="55">
        <f>VLOOKUP(CONCATENATE($F901," ",$G901),AllocFactorMatrix,(AA$4+1),FALSE)*$E903</f>
        <v>0</v>
      </c>
      <c r="AB901" s="55">
        <f t="shared" si="1297"/>
        <v>0</v>
      </c>
      <c r="AC901" s="55">
        <f>VLOOKUP(CONCATENATE($F901," ",$G901),AllocFactorMatrix,(AC$4+1),FALSE)*$E903</f>
        <v>0</v>
      </c>
      <c r="AD901" s="55">
        <f>VLOOKUP(CONCATENATE($F901," ",$G901),AllocFactorMatrix,(AD$4+1),FALSE)*$E903</f>
        <v>0</v>
      </c>
      <c r="AE901" s="55">
        <f>VLOOKUP(CONCATENATE($F901," ",$G901),AllocFactorMatrix,(AE$4+1),FALSE)*$E903</f>
        <v>0</v>
      </c>
    </row>
    <row r="902" spans="1:31" s="48" customFormat="1" hidden="1" outlineLevel="1">
      <c r="A902" s="49"/>
      <c r="B902" s="97"/>
      <c r="E902" s="44"/>
      <c r="F902" s="167" t="str">
        <f>F903</f>
        <v>CUST_SPEC_FXNL</v>
      </c>
      <c r="G902" s="48" t="str">
        <f>$G$14</f>
        <v>CUSTOMER</v>
      </c>
      <c r="H902" s="53">
        <f t="shared" ca="1" si="1294"/>
        <v>-23266.782249412929</v>
      </c>
      <c r="I902" s="55">
        <f t="shared" ref="I902:N902" si="1305">VLOOKUP(CONCATENATE($F902," ",$G902),AllocFactorMatrix,(I$4+1),FALSE)*$E903</f>
        <v>0</v>
      </c>
      <c r="J902" s="55">
        <f t="shared" si="1305"/>
        <v>0</v>
      </c>
      <c r="K902" s="55">
        <f t="shared" si="1305"/>
        <v>0</v>
      </c>
      <c r="L902" s="55">
        <f t="shared" si="1305"/>
        <v>0</v>
      </c>
      <c r="M902" s="55">
        <f t="shared" si="1305"/>
        <v>0</v>
      </c>
      <c r="N902" s="55">
        <f t="shared" si="1305"/>
        <v>0</v>
      </c>
      <c r="O902" s="55">
        <f t="shared" si="1296"/>
        <v>0</v>
      </c>
      <c r="P902" s="55">
        <f>VLOOKUP(CONCATENATE($F902," ",$G902),AllocFactorMatrix,(P$4+1),FALSE)*$E903</f>
        <v>0</v>
      </c>
      <c r="Q902" s="55">
        <f ca="1">VLOOKUP(CONCATENATE($F902," ",$G902),AllocFactorMatrix,(Q$4+1),FALSE)*$E903</f>
        <v>-217.96691065902542</v>
      </c>
      <c r="R902" s="55">
        <f ca="1">VLOOKUP(CONCATENATE($F902," ",$G902),AllocFactorMatrix,(R$4+1),FALSE)*$E903</f>
        <v>-1774.9605496263116</v>
      </c>
      <c r="S902" s="55">
        <f>VLOOKUP(CONCATENATE($F902," ",$G902),AllocFactorMatrix,(S$4+1),FALSE)*$E903</f>
        <v>0</v>
      </c>
      <c r="T902" s="55">
        <f t="shared" ca="1" si="1299"/>
        <v>-1992.927460285337</v>
      </c>
      <c r="U902" s="55">
        <f>VLOOKUP(CONCATENATE($F902," ",$G902),AllocFactorMatrix,(U$4+1),FALSE)*$E903</f>
        <v>0</v>
      </c>
      <c r="V902" s="55">
        <f ca="1">VLOOKUP(CONCATENATE($F902," ",$G902),AllocFactorMatrix,(V$4+1),FALSE)*$E903</f>
        <v>-6265.4821832672815</v>
      </c>
      <c r="W902" s="55">
        <f ca="1">VLOOKUP(CONCATENATE($F902," ",$G902),AllocFactorMatrix,(W$4+1),FALSE)*$E903</f>
        <v>-9222.8921247764774</v>
      </c>
      <c r="X902" s="55">
        <f ca="1">VLOOKUP(CONCATENATE($F902," ",$G902),AllocFactorMatrix,(X$4+1),FALSE)*$E903</f>
        <v>-5785.4804810838341</v>
      </c>
      <c r="Y902" s="55">
        <f t="shared" ca="1" si="1300"/>
        <v>-21273.854789127596</v>
      </c>
      <c r="Z902" s="55">
        <f>VLOOKUP(CONCATENATE($F902," ",$G902),AllocFactorMatrix,(Z$4+1),FALSE)*$E903</f>
        <v>0</v>
      </c>
      <c r="AA902" s="55">
        <f>VLOOKUP(CONCATENATE($F902," ",$G902),AllocFactorMatrix,(AA$4+1),FALSE)*$E903</f>
        <v>0</v>
      </c>
      <c r="AB902" s="55">
        <f t="shared" si="1297"/>
        <v>0</v>
      </c>
      <c r="AC902" s="55">
        <f>VLOOKUP(CONCATENATE($F902," ",$G902),AllocFactorMatrix,(AC$4+1),FALSE)*$E903</f>
        <v>0</v>
      </c>
      <c r="AD902" s="55">
        <f>VLOOKUP(CONCATENATE($F902," ",$G902),AllocFactorMatrix,(AD$4+1),FALSE)*$E903</f>
        <v>0</v>
      </c>
      <c r="AE902" s="55">
        <f>VLOOKUP(CONCATENATE($F902," ",$G902),AllocFactorMatrix,(AE$4+1),FALSE)*$E903</f>
        <v>0</v>
      </c>
    </row>
    <row r="903" spans="1:31" s="48" customFormat="1" collapsed="1">
      <c r="A903" s="49"/>
      <c r="D903" s="96" t="s">
        <v>636</v>
      </c>
      <c r="E903" s="54">
        <v>-9504099.587217547</v>
      </c>
      <c r="F903" s="87" t="s">
        <v>650</v>
      </c>
      <c r="G903" s="48" t="str">
        <f>$G$15</f>
        <v>TOTAL</v>
      </c>
      <c r="H903" s="53">
        <f t="shared" ca="1" si="1294"/>
        <v>-9504099.587217547</v>
      </c>
      <c r="I903" s="55">
        <f t="shared" ref="I903:N903" si="1306">VLOOKUP(CONCATENATE($F903," ",$G903),AllocFactorMatrix,(I$4+1),FALSE)*$E903</f>
        <v>0</v>
      </c>
      <c r="J903" s="55">
        <f t="shared" si="1306"/>
        <v>0</v>
      </c>
      <c r="K903" s="55">
        <f t="shared" si="1306"/>
        <v>0</v>
      </c>
      <c r="L903" s="55">
        <f t="shared" si="1306"/>
        <v>0</v>
      </c>
      <c r="M903" s="55">
        <f t="shared" si="1306"/>
        <v>0</v>
      </c>
      <c r="N903" s="55">
        <f t="shared" si="1306"/>
        <v>0</v>
      </c>
      <c r="O903" s="55">
        <f t="shared" si="1296"/>
        <v>0</v>
      </c>
      <c r="P903" s="55">
        <f>VLOOKUP(CONCATENATE($F903," ",$G903),AllocFactorMatrix,(P$4+1),FALSE)*$E903</f>
        <v>0</v>
      </c>
      <c r="Q903" s="55">
        <f ca="1">VLOOKUP(CONCATENATE($F903," ",$G903),AllocFactorMatrix,(Q$4+1),FALSE)*$E903</f>
        <v>-18195.333999999984</v>
      </c>
      <c r="R903" s="55">
        <f ca="1">VLOOKUP(CONCATENATE($F903," ",$G903),AllocFactorMatrix,(R$4+1),FALSE)*$E903</f>
        <v>-23854.979999999996</v>
      </c>
      <c r="S903" s="55">
        <f>VLOOKUP(CONCATENATE($F903," ",$G903),AllocFactorMatrix,(S$4+1),FALSE)*$E903</f>
        <v>0</v>
      </c>
      <c r="T903" s="55">
        <f t="shared" ca="1" si="1299"/>
        <v>-42050.313999999984</v>
      </c>
      <c r="U903" s="55">
        <f>VLOOKUP(CONCATENATE($F903," ",$G903),AllocFactorMatrix,(U$4+1),FALSE)*$E903</f>
        <v>0</v>
      </c>
      <c r="V903" s="55">
        <f ca="1">VLOOKUP(CONCATENATE($F903," ",$G903),AllocFactorMatrix,(V$4+1),FALSE)*$E903</f>
        <v>-2742295.8792131618</v>
      </c>
      <c r="W903" s="55">
        <f ca="1">VLOOKUP(CONCATENATE($F903," ",$G903),AllocFactorMatrix,(W$4+1),FALSE)*$E903</f>
        <v>-5007668.0140043842</v>
      </c>
      <c r="X903" s="55">
        <f ca="1">VLOOKUP(CONCATENATE($F903," ",$G903),AllocFactorMatrix,(X$4+1),FALSE)*$E903</f>
        <v>-1712085.3800000001</v>
      </c>
      <c r="Y903" s="55">
        <f t="shared" ca="1" si="1300"/>
        <v>-9462049.2732175458</v>
      </c>
      <c r="Z903" s="55">
        <f>VLOOKUP(CONCATENATE($F903," ",$G903),AllocFactorMatrix,(Z$4+1),FALSE)*$E903</f>
        <v>0</v>
      </c>
      <c r="AA903" s="55">
        <f>VLOOKUP(CONCATENATE($F903," ",$G903),AllocFactorMatrix,(AA$4+1),FALSE)*$E903</f>
        <v>0</v>
      </c>
      <c r="AB903" s="55">
        <f t="shared" si="1297"/>
        <v>0</v>
      </c>
      <c r="AC903" s="55">
        <f>VLOOKUP(CONCATENATE($F903," ",$G903),AllocFactorMatrix,(AC$4+1),FALSE)*$E903</f>
        <v>0</v>
      </c>
      <c r="AD903" s="55">
        <f>VLOOKUP(CONCATENATE($F903," ",$G903),AllocFactorMatrix,(AD$4+1),FALSE)*$E903</f>
        <v>0</v>
      </c>
      <c r="AE903" s="55">
        <f>VLOOKUP(CONCATENATE($F903," ",$G903),AllocFactorMatrix,(AE$4+1),FALSE)*$E903</f>
        <v>0</v>
      </c>
    </row>
    <row r="904" spans="1:31" s="48" customFormat="1" hidden="1" outlineLevel="1">
      <c r="A904" s="49"/>
      <c r="B904" s="97"/>
      <c r="E904" s="44"/>
      <c r="F904" s="167" t="str">
        <f>F911</f>
        <v>REVYEC_FXNL</v>
      </c>
      <c r="G904" s="48" t="str">
        <f>$G$8</f>
        <v>PRODUCTION</v>
      </c>
      <c r="H904" s="53">
        <f t="shared" ref="H904:H919" ca="1" si="1307">SUBTOTAL(9,I904:AE904)</f>
        <v>-7739673.1779881632</v>
      </c>
      <c r="I904" s="55">
        <f t="shared" ref="I904:N904" ca="1" si="1308">VLOOKUP(CONCATENATE($F904," ",$G904),AllocFactorMatrix,(I$4+1),FALSE)*$E911</f>
        <v>-36702.204697995832</v>
      </c>
      <c r="J904" s="55">
        <f t="shared" ca="1" si="1308"/>
        <v>20536.310944254441</v>
      </c>
      <c r="K904" s="55">
        <f t="shared" ca="1" si="1308"/>
        <v>45774.430928318034</v>
      </c>
      <c r="L904" s="55">
        <f t="shared" ca="1" si="1308"/>
        <v>-144399.5684930587</v>
      </c>
      <c r="M904" s="55">
        <f t="shared" ca="1" si="1308"/>
        <v>-4013.8786649299254</v>
      </c>
      <c r="N904" s="55">
        <f t="shared" ca="1" si="1308"/>
        <v>18213.047192215752</v>
      </c>
      <c r="O904" s="55">
        <f t="shared" ref="O904:O911" ca="1" si="1309">SUBTOTAL(9,L904:N904)</f>
        <v>-130200.39996577287</v>
      </c>
      <c r="P904" s="55">
        <f ca="1">VLOOKUP(CONCATENATE($F904," ",$G904),AllocFactorMatrix,(P$4+1),FALSE)*$E911</f>
        <v>-441124.44769714732</v>
      </c>
      <c r="Q904" s="55">
        <f ca="1">VLOOKUP(CONCATENATE($F904," ",$G904),AllocFactorMatrix,(Q$4+1),FALSE)*$E911</f>
        <v>-436702.18917478441</v>
      </c>
      <c r="R904" s="55">
        <f ca="1">VLOOKUP(CONCATENATE($F904," ",$G904),AllocFactorMatrix,(R$4+1),FALSE)*$E911</f>
        <v>-52750.060125279742</v>
      </c>
      <c r="S904" s="55">
        <f ca="1">VLOOKUP(CONCATENATE($F904," ",$G904),AllocFactorMatrix,(S$4+1),FALSE)*$E911</f>
        <v>1856.579513505269</v>
      </c>
      <c r="T904" s="55">
        <f ca="1">SUBTOTAL(9,P904:S904)</f>
        <v>-928720.11748370621</v>
      </c>
      <c r="U904" s="55">
        <f ca="1">VLOOKUP(CONCATENATE($F904," ",$G904),AllocFactorMatrix,(U$4+1),FALSE)*$E911</f>
        <v>14370.685255811277</v>
      </c>
      <c r="V904" s="55">
        <f ca="1">VLOOKUP(CONCATENATE($F904," ",$G904),AllocFactorMatrix,(V$4+1),FALSE)*$E911</f>
        <v>-499402.10254799516</v>
      </c>
      <c r="W904" s="55">
        <f ca="1">VLOOKUP(CONCATENATE($F904," ",$G904),AllocFactorMatrix,(W$4+1),FALSE)*$E911</f>
        <v>-5241375.2667839834</v>
      </c>
      <c r="X904" s="55">
        <f ca="1">VLOOKUP(CONCATENATE($F904," ",$G904),AllocFactorMatrix,(X$4+1),FALSE)*$E911</f>
        <v>-931033.37754709646</v>
      </c>
      <c r="Y904" s="55">
        <f ca="1">SUBTOTAL(9,U904:X904)</f>
        <v>-6657440.0616232641</v>
      </c>
      <c r="Z904" s="55">
        <f ca="1">VLOOKUP(CONCATENATE($F904," ",$G904),AllocFactorMatrix,(Z$4+1),FALSE)*$E911</f>
        <v>-52153.587814995815</v>
      </c>
      <c r="AA904" s="55">
        <f ca="1">VLOOKUP(CONCATENATE($F904," ",$G904),AllocFactorMatrix,(AA$4+1),FALSE)*$E911</f>
        <v>0</v>
      </c>
      <c r="AB904" s="55">
        <f t="shared" ref="AB904:AB911" ca="1" si="1310">SUBTOTAL(9,Z904:AA904)</f>
        <v>-52153.587814995815</v>
      </c>
      <c r="AC904" s="55">
        <f ca="1">VLOOKUP(CONCATENATE($F904," ",$G904),AllocFactorMatrix,(AC$4+1),FALSE)*$E911</f>
        <v>0</v>
      </c>
      <c r="AD904" s="55">
        <f ca="1">VLOOKUP(CONCATENATE($F904," ",$G904),AllocFactorMatrix,(AD$4+1),FALSE)*$E911</f>
        <v>-882.2699494102543</v>
      </c>
      <c r="AE904" s="55">
        <f ca="1">VLOOKUP(CONCATENATE($F904," ",$G904),AllocFactorMatrix,(AE$4+1),FALSE)*$E911</f>
        <v>114.72167444731676</v>
      </c>
    </row>
    <row r="905" spans="1:31" s="48" customFormat="1" hidden="1" outlineLevel="1">
      <c r="A905" s="49"/>
      <c r="B905" s="97"/>
      <c r="E905" s="44"/>
      <c r="F905" s="167" t="str">
        <f>F911</f>
        <v>REVYEC_FXNL</v>
      </c>
      <c r="G905" s="48" t="str">
        <f>$G$9</f>
        <v>BULKTRAN</v>
      </c>
      <c r="H905" s="53">
        <f t="shared" ca="1" si="1307"/>
        <v>-572631.49095701927</v>
      </c>
      <c r="I905" s="55">
        <f t="shared" ref="I905:N905" ca="1" si="1311">VLOOKUP(CONCATENATE($F905," ",$G905),AllocFactorMatrix,(I$4+1),FALSE)*$E911</f>
        <v>5091.2205019710391</v>
      </c>
      <c r="J905" s="55">
        <f t="shared" ca="1" si="1311"/>
        <v>-15179.029867383229</v>
      </c>
      <c r="K905" s="55">
        <f t="shared" ca="1" si="1311"/>
        <v>-44789.625703731494</v>
      </c>
      <c r="L905" s="55">
        <f t="shared" ca="1" si="1311"/>
        <v>794.902315694805</v>
      </c>
      <c r="M905" s="55">
        <f t="shared" ca="1" si="1311"/>
        <v>223.07214215201105</v>
      </c>
      <c r="N905" s="55">
        <f t="shared" ca="1" si="1311"/>
        <v>-4321.8417601100382</v>
      </c>
      <c r="O905" s="55">
        <f t="shared" ca="1" si="1309"/>
        <v>-3303.867302263222</v>
      </c>
      <c r="P905" s="55">
        <f ca="1">VLOOKUP(CONCATENATE($F905," ",$G905),AllocFactorMatrix,(P$4+1),FALSE)*$E911</f>
        <v>8124.0565578568667</v>
      </c>
      <c r="Q905" s="55">
        <f ca="1">VLOOKUP(CONCATENATE($F905," ",$G905),AllocFactorMatrix,(Q$4+1),FALSE)*$E911</f>
        <v>-38596.529099061641</v>
      </c>
      <c r="R905" s="55">
        <f ca="1">VLOOKUP(CONCATENATE($F905," ",$G905),AllocFactorMatrix,(R$4+1),FALSE)*$E911</f>
        <v>-1429.0491555812589</v>
      </c>
      <c r="S905" s="55">
        <f ca="1">VLOOKUP(CONCATENATE($F905," ",$G905),AllocFactorMatrix,(S$4+1),FALSE)*$E911</f>
        <v>-515.02700957550257</v>
      </c>
      <c r="T905" s="55">
        <f t="shared" ref="T905:T911" ca="1" si="1312">SUBTOTAL(9,P905:S905)</f>
        <v>-32416.548706361536</v>
      </c>
      <c r="U905" s="55">
        <f ca="1">VLOOKUP(CONCATENATE($F905," ",$G905),AllocFactorMatrix,(U$4+1),FALSE)*$E911</f>
        <v>-748.47450211687874</v>
      </c>
      <c r="V905" s="55">
        <f ca="1">VLOOKUP(CONCATENATE($F905," ",$G905),AllocFactorMatrix,(V$4+1),FALSE)*$E911</f>
        <v>-48183.249621535673</v>
      </c>
      <c r="W905" s="55">
        <f ca="1">VLOOKUP(CONCATENATE($F905," ",$G905),AllocFactorMatrix,(W$4+1),FALSE)*$E911</f>
        <v>-308965.68075669697</v>
      </c>
      <c r="X905" s="55">
        <f ca="1">VLOOKUP(CONCATENATE($F905," ",$G905),AllocFactorMatrix,(X$4+1),FALSE)*$E911</f>
        <v>-124103.59950063907</v>
      </c>
      <c r="Y905" s="55">
        <f t="shared" ref="Y905:Y911" ca="1" si="1313">SUBTOTAL(9,U905:X905)</f>
        <v>-482001.0043809886</v>
      </c>
      <c r="Z905" s="55">
        <f ca="1">VLOOKUP(CONCATENATE($F905," ",$G905),AllocFactorMatrix,(Z$4+1),FALSE)*$E911</f>
        <v>32.321812271006593</v>
      </c>
      <c r="AA905" s="55">
        <f ca="1">VLOOKUP(CONCATENATE($F905," ",$G905),AllocFactorMatrix,(AA$4+1),FALSE)*$E911</f>
        <v>0</v>
      </c>
      <c r="AB905" s="55">
        <f t="shared" ca="1" si="1310"/>
        <v>32.321812271006593</v>
      </c>
      <c r="AC905" s="55">
        <f ca="1">VLOOKUP(CONCATENATE($F905," ",$G905),AllocFactorMatrix,(AC$4+1),FALSE)*$E911</f>
        <v>0</v>
      </c>
      <c r="AD905" s="55">
        <f ca="1">VLOOKUP(CONCATENATE($F905," ",$G905),AllocFactorMatrix,(AD$4+1),FALSE)*$E911</f>
        <v>-77.047609593539036</v>
      </c>
      <c r="AE905" s="55">
        <f ca="1">VLOOKUP(CONCATENATE($F905," ",$G905),AllocFactorMatrix,(AE$4+1),FALSE)*$E911</f>
        <v>12.090299062171137</v>
      </c>
    </row>
    <row r="906" spans="1:31" s="48" customFormat="1" hidden="1" outlineLevel="1">
      <c r="A906" s="49"/>
      <c r="B906" s="97"/>
      <c r="E906" s="44"/>
      <c r="F906" s="167" t="str">
        <f>F911</f>
        <v>REVYEC_FXNL</v>
      </c>
      <c r="G906" s="48" t="str">
        <f>$G$10</f>
        <v>SUBTRAN</v>
      </c>
      <c r="H906" s="53">
        <f t="shared" ca="1" si="1307"/>
        <v>-132783.7737024425</v>
      </c>
      <c r="I906" s="55">
        <f t="shared" ref="I906:N906" ca="1" si="1314">VLOOKUP(CONCATENATE($F906," ",$G906),AllocFactorMatrix,(I$4+1),FALSE)*$E911</f>
        <v>1343.4681837874773</v>
      </c>
      <c r="J906" s="55">
        <f t="shared" ca="1" si="1314"/>
        <v>-2899.1020350653921</v>
      </c>
      <c r="K906" s="55">
        <f t="shared" ca="1" si="1314"/>
        <v>-9086.101416759253</v>
      </c>
      <c r="L906" s="55">
        <f t="shared" ca="1" si="1314"/>
        <v>226.70555118681833</v>
      </c>
      <c r="M906" s="55">
        <f t="shared" ca="1" si="1314"/>
        <v>59.936606642466373</v>
      </c>
      <c r="N906" s="55">
        <f t="shared" ca="1" si="1314"/>
        <v>-1396.3994831084308</v>
      </c>
      <c r="O906" s="55">
        <f t="shared" ca="1" si="1309"/>
        <v>-1109.757325279146</v>
      </c>
      <c r="P906" s="55">
        <f ca="1">VLOOKUP(CONCATENATE($F906," ",$G906),AllocFactorMatrix,(P$4+1),FALSE)*$E911</f>
        <v>2133.5529802489632</v>
      </c>
      <c r="Q906" s="55">
        <f ca="1">VLOOKUP(CONCATENATE($F906," ",$G906),AllocFactorMatrix,(Q$4+1),FALSE)*$E911</f>
        <v>-9868.7508764838149</v>
      </c>
      <c r="R906" s="55">
        <f ca="1">VLOOKUP(CONCATENATE($F906," ",$G906),AllocFactorMatrix,(R$4+1),FALSE)*$E911</f>
        <v>-465.24090507269131</v>
      </c>
      <c r="S906" s="55">
        <f ca="1">VLOOKUP(CONCATENATE($F906," ",$G906),AllocFactorMatrix,(S$4+1),FALSE)*$E911</f>
        <v>0</v>
      </c>
      <c r="T906" s="55">
        <f t="shared" ca="1" si="1312"/>
        <v>-8200.4388013075422</v>
      </c>
      <c r="U906" s="55">
        <f ca="1">VLOOKUP(CONCATENATE($F906," ",$G906),AllocFactorMatrix,(U$4+1),FALSE)*$E911</f>
        <v>-184.27852629378984</v>
      </c>
      <c r="V906" s="55">
        <f ca="1">VLOOKUP(CONCATENATE($F906," ",$G906),AllocFactorMatrix,(V$4+1),FALSE)*$E911</f>
        <v>-12168.146957880859</v>
      </c>
      <c r="W906" s="55">
        <f ca="1">VLOOKUP(CONCATENATE($F906," ",$G906),AllocFactorMatrix,(W$4+1),FALSE)*$E911</f>
        <v>-100492.4718987489</v>
      </c>
      <c r="X906" s="55">
        <f ca="1">VLOOKUP(CONCATENATE($F906," ",$G906),AllocFactorMatrix,(X$4+1),FALSE)*$E911</f>
        <v>-3.5200064913489481E-153</v>
      </c>
      <c r="Y906" s="55">
        <f t="shared" ca="1" si="1313"/>
        <v>-112844.89738292355</v>
      </c>
      <c r="Z906" s="55">
        <f ca="1">VLOOKUP(CONCATENATE($F906," ",$G906),AllocFactorMatrix,(Z$4+1),FALSE)*$E911</f>
        <v>13.05507510532116</v>
      </c>
      <c r="AA906" s="55">
        <f ca="1">VLOOKUP(CONCATENATE($F906," ",$G906),AllocFactorMatrix,(AA$4+1),FALSE)*$E911</f>
        <v>0</v>
      </c>
      <c r="AB906" s="55">
        <f t="shared" ca="1" si="1310"/>
        <v>13.05507510532116</v>
      </c>
      <c r="AC906" s="55">
        <f ca="1">VLOOKUP(CONCATENATE($F906," ",$G906),AllocFactorMatrix,(AC$4+1),FALSE)*$E911</f>
        <v>0</v>
      </c>
      <c r="AD906" s="55">
        <f ca="1">VLOOKUP(CONCATENATE($F906," ",$G906),AllocFactorMatrix,(AD$4+1),FALSE)*$E911</f>
        <v>0</v>
      </c>
      <c r="AE906" s="55">
        <f ca="1">VLOOKUP(CONCATENATE($F906," ",$G906),AllocFactorMatrix,(AE$4+1),FALSE)*$E911</f>
        <v>0</v>
      </c>
    </row>
    <row r="907" spans="1:31" s="48" customFormat="1" hidden="1" outlineLevel="1">
      <c r="A907" s="49"/>
      <c r="B907" s="97"/>
      <c r="E907" s="44"/>
      <c r="F907" s="167" t="str">
        <f>F911</f>
        <v>REVYEC_FXNL</v>
      </c>
      <c r="G907" s="48" t="str">
        <f>$G$11</f>
        <v>DISTPRI</v>
      </c>
      <c r="H907" s="53">
        <f t="shared" ca="1" si="1307"/>
        <v>-656343.16905722499</v>
      </c>
      <c r="I907" s="55">
        <f t="shared" ref="I907:N907" ca="1" si="1315">VLOOKUP(CONCATENATE($F907," ",$G907),AllocFactorMatrix,(I$4+1),FALSE)*$E911</f>
        <v>-10094.887335271356</v>
      </c>
      <c r="J907" s="55">
        <f t="shared" ca="1" si="1315"/>
        <v>-2151.4559180453816</v>
      </c>
      <c r="K907" s="55">
        <f t="shared" ca="1" si="1315"/>
        <v>-11467.064644639629</v>
      </c>
      <c r="L907" s="55">
        <f t="shared" ca="1" si="1315"/>
        <v>-53836.903236654987</v>
      </c>
      <c r="M907" s="55">
        <f t="shared" ca="1" si="1315"/>
        <v>-1364.4492143695084</v>
      </c>
      <c r="N907" s="55">
        <f t="shared" ca="1" si="1315"/>
        <v>0</v>
      </c>
      <c r="O907" s="55">
        <f t="shared" ca="1" si="1309"/>
        <v>-55201.352451024497</v>
      </c>
      <c r="P907" s="55">
        <f ca="1">VLOOKUP(CONCATENATE($F907," ",$G907),AllocFactorMatrix,(P$4+1),FALSE)*$E911</f>
        <v>-157334.65889029863</v>
      </c>
      <c r="Q907" s="55">
        <f ca="1">VLOOKUP(CONCATENATE($F907," ",$G907),AllocFactorMatrix,(Q$4+1),FALSE)*$E911</f>
        <v>-190364.83104112817</v>
      </c>
      <c r="R907" s="55">
        <f ca="1">VLOOKUP(CONCATENATE($F907," ",$G907),AllocFactorMatrix,(R$4+1),FALSE)*$E911</f>
        <v>0</v>
      </c>
      <c r="S907" s="55">
        <f ca="1">VLOOKUP(CONCATENATE($F907," ",$G907),AllocFactorMatrix,(S$4+1),FALSE)*$E911</f>
        <v>0</v>
      </c>
      <c r="T907" s="55">
        <f t="shared" ca="1" si="1312"/>
        <v>-347699.48993142683</v>
      </c>
      <c r="U907" s="55">
        <f ca="1">VLOOKUP(CONCATENATE($F907," ",$G907),AllocFactorMatrix,(U$4+1),FALSE)*$E911</f>
        <v>4547.3067211142297</v>
      </c>
      <c r="V907" s="55">
        <f ca="1">VLOOKUP(CONCATENATE($F907," ",$G907),AllocFactorMatrix,(V$4+1),FALSE)*$E911</f>
        <v>-215097.95806589388</v>
      </c>
      <c r="W907" s="55">
        <f ca="1">VLOOKUP(CONCATENATE($F907," ",$G907),AllocFactorMatrix,(W$4+1),FALSE)*$E911</f>
        <v>6.4487973061390232E-81</v>
      </c>
      <c r="X907" s="55">
        <f ca="1">VLOOKUP(CONCATENATE($F907," ",$G907),AllocFactorMatrix,(X$4+1),FALSE)*$E911</f>
        <v>-5.4775513691902654E-153</v>
      </c>
      <c r="Y907" s="55">
        <f t="shared" ca="1" si="1313"/>
        <v>-210550.65134477965</v>
      </c>
      <c r="Z907" s="55">
        <f ca="1">VLOOKUP(CONCATENATE($F907," ",$G907),AllocFactorMatrix,(Z$4+1),FALSE)*$E911</f>
        <v>-19178.267432026631</v>
      </c>
      <c r="AA907" s="55">
        <f ca="1">VLOOKUP(CONCATENATE($F907," ",$G907),AllocFactorMatrix,(AA$4+1),FALSE)*$E911</f>
        <v>0</v>
      </c>
      <c r="AB907" s="55">
        <f t="shared" ca="1" si="1310"/>
        <v>-19178.267432026631</v>
      </c>
      <c r="AC907" s="55">
        <f ca="1">VLOOKUP(CONCATENATE($F907," ",$G907),AllocFactorMatrix,(AC$4+1),FALSE)*$E911</f>
        <v>0</v>
      </c>
      <c r="AD907" s="55">
        <f ca="1">VLOOKUP(CONCATENATE($F907," ",$G907),AllocFactorMatrix,(AD$4+1),FALSE)*$E911</f>
        <v>0</v>
      </c>
      <c r="AE907" s="55">
        <f ca="1">VLOOKUP(CONCATENATE($F907," ",$G907),AllocFactorMatrix,(AE$4+1),FALSE)*$E911</f>
        <v>0</v>
      </c>
    </row>
    <row r="908" spans="1:31" s="48" customFormat="1" hidden="1" outlineLevel="1">
      <c r="A908" s="49"/>
      <c r="B908" s="97"/>
      <c r="E908" s="44"/>
      <c r="F908" s="167" t="str">
        <f>F911</f>
        <v>REVYEC_FXNL</v>
      </c>
      <c r="G908" s="48" t="str">
        <f>$G$12</f>
        <v>DISTSEC</v>
      </c>
      <c r="H908" s="53">
        <f t="shared" ca="1" si="1307"/>
        <v>-106859.73485903791</v>
      </c>
      <c r="I908" s="55">
        <f t="shared" ref="I908:N908" ca="1" si="1316">VLOOKUP(CONCATENATE($F908," ",$G908),AllocFactorMatrix,(I$4+1),FALSE)*$E911</f>
        <v>-4638.9234454001135</v>
      </c>
      <c r="J908" s="55">
        <f t="shared" ca="1" si="1316"/>
        <v>-3324.6115357352633</v>
      </c>
      <c r="K908" s="55">
        <f t="shared" ca="1" si="1316"/>
        <v>-12257.158914978709</v>
      </c>
      <c r="L908" s="55">
        <f t="shared" ca="1" si="1316"/>
        <v>-22807.758688721304</v>
      </c>
      <c r="M908" s="55">
        <f t="shared" ca="1" si="1316"/>
        <v>0</v>
      </c>
      <c r="N908" s="55">
        <f t="shared" ca="1" si="1316"/>
        <v>0</v>
      </c>
      <c r="O908" s="55">
        <f t="shared" ca="1" si="1309"/>
        <v>-22807.758688721304</v>
      </c>
      <c r="P908" s="55">
        <f ca="1">VLOOKUP(CONCATENATE($F908," ",$G908),AllocFactorMatrix,(P$4+1),FALSE)*$E911</f>
        <v>-57170.57552838674</v>
      </c>
      <c r="Q908" s="55">
        <f ca="1">VLOOKUP(CONCATENATE($F908," ",$G908),AllocFactorMatrix,(Q$4+1),FALSE)*$E911</f>
        <v>0</v>
      </c>
      <c r="R908" s="55">
        <f ca="1">VLOOKUP(CONCATENATE($F908," ",$G908),AllocFactorMatrix,(R$4+1),FALSE)*$E911</f>
        <v>0</v>
      </c>
      <c r="S908" s="55">
        <f ca="1">VLOOKUP(CONCATENATE($F908," ",$G908),AllocFactorMatrix,(S$4+1),FALSE)*$E911</f>
        <v>0</v>
      </c>
      <c r="T908" s="55">
        <f t="shared" ca="1" si="1312"/>
        <v>-57170.57552838674</v>
      </c>
      <c r="U908" s="55">
        <f ca="1">VLOOKUP(CONCATENATE($F908," ",$G908),AllocFactorMatrix,(U$4+1),FALSE)*$E911</f>
        <v>1345.8965849627205</v>
      </c>
      <c r="V908" s="55">
        <f ca="1">VLOOKUP(CONCATENATE($F908," ",$G908),AllocFactorMatrix,(V$4+1),FALSE)*$E911</f>
        <v>-2.2661243853002015E-124</v>
      </c>
      <c r="W908" s="55">
        <f ca="1">VLOOKUP(CONCATENATE($F908," ",$G908),AllocFactorMatrix,(W$4+1),FALSE)*$E911</f>
        <v>2.4465670584255298E-82</v>
      </c>
      <c r="X908" s="55">
        <f ca="1">VLOOKUP(CONCATENATE($F908," ",$G908),AllocFactorMatrix,(X$4+1),FALSE)*$E911</f>
        <v>0</v>
      </c>
      <c r="Y908" s="55">
        <f t="shared" ca="1" si="1313"/>
        <v>1345.8965849627205</v>
      </c>
      <c r="Z908" s="55">
        <f ca="1">VLOOKUP(CONCATENATE($F908," ",$G908),AllocFactorMatrix,(Z$4+1),FALSE)*$E911</f>
        <v>-7224.6606197221281</v>
      </c>
      <c r="AA908" s="55">
        <f ca="1">VLOOKUP(CONCATENATE($F908," ",$G908),AllocFactorMatrix,(AA$4+1),FALSE)*$E911</f>
        <v>0</v>
      </c>
      <c r="AB908" s="55">
        <f t="shared" ca="1" si="1310"/>
        <v>-7224.6606197221281</v>
      </c>
      <c r="AC908" s="55">
        <f ca="1">VLOOKUP(CONCATENATE($F908," ",$G908),AllocFactorMatrix,(AC$4+1),FALSE)*$E911</f>
        <v>0</v>
      </c>
      <c r="AD908" s="55">
        <f ca="1">VLOOKUP(CONCATENATE($F908," ",$G908),AllocFactorMatrix,(AD$4+1),FALSE)*$E911</f>
        <v>-904.77735359887288</v>
      </c>
      <c r="AE908" s="55">
        <f ca="1">VLOOKUP(CONCATENATE($F908," ",$G908),AllocFactorMatrix,(AE$4+1),FALSE)*$E911</f>
        <v>122.83464244175904</v>
      </c>
    </row>
    <row r="909" spans="1:31" s="48" customFormat="1" hidden="1" outlineLevel="1">
      <c r="A909" s="49"/>
      <c r="B909" s="97"/>
      <c r="E909" s="44"/>
      <c r="F909" s="167" t="str">
        <f>F911</f>
        <v>REVYEC_FXNL</v>
      </c>
      <c r="G909" s="48" t="str">
        <f>$G$13</f>
        <v>ENERGY</v>
      </c>
      <c r="H909" s="53">
        <f t="shared" ca="1" si="1307"/>
        <v>-5271916.1312444946</v>
      </c>
      <c r="I909" s="55">
        <f t="shared" ref="I909:N909" ca="1" si="1317">VLOOKUP(CONCATENATE($F909," ",$G909),AllocFactorMatrix,(I$4+1),FALSE)*$E911</f>
        <v>-20967.200005911738</v>
      </c>
      <c r="J909" s="55">
        <f t="shared" ca="1" si="1317"/>
        <v>20988.615578332017</v>
      </c>
      <c r="K909" s="55">
        <f t="shared" ca="1" si="1317"/>
        <v>84764.586497570883</v>
      </c>
      <c r="L909" s="55">
        <f t="shared" ca="1" si="1317"/>
        <v>-82265.815578157388</v>
      </c>
      <c r="M909" s="55">
        <f t="shared" ca="1" si="1317"/>
        <v>-2479.0056535594517</v>
      </c>
      <c r="N909" s="55">
        <f t="shared" ca="1" si="1317"/>
        <v>16526.306858283788</v>
      </c>
      <c r="O909" s="55">
        <f t="shared" ca="1" si="1309"/>
        <v>-68218.514373433049</v>
      </c>
      <c r="P909" s="55">
        <f ca="1">VLOOKUP(CONCATENATE($F909," ",$G909),AllocFactorMatrix,(P$4+1),FALSE)*$E911</f>
        <v>-276513.85309197399</v>
      </c>
      <c r="Q909" s="55">
        <f ca="1">VLOOKUP(CONCATENATE($F909," ",$G909),AllocFactorMatrix,(Q$4+1),FALSE)*$E911</f>
        <v>-208111.24574578393</v>
      </c>
      <c r="R909" s="55">
        <f ca="1">VLOOKUP(CONCATENATE($F909," ",$G909),AllocFactorMatrix,(R$4+1),FALSE)*$E911</f>
        <v>-29259.13043312389</v>
      </c>
      <c r="S909" s="55">
        <f ca="1">VLOOKUP(CONCATENATE($F909," ",$G909),AllocFactorMatrix,(S$4+1),FALSE)*$E911</f>
        <v>1744.3309945616741</v>
      </c>
      <c r="T909" s="55">
        <f t="shared" ca="1" si="1312"/>
        <v>-512139.89827632019</v>
      </c>
      <c r="U909" s="55">
        <f ca="1">VLOOKUP(CONCATENATE($F909," ",$G909),AllocFactorMatrix,(U$4+1),FALSE)*$E911</f>
        <v>10774.014743546226</v>
      </c>
      <c r="V909" s="55">
        <f ca="1">VLOOKUP(CONCATENATE($F909," ",$G909),AllocFactorMatrix,(V$4+1),FALSE)*$E911</f>
        <v>-303657.66259189282</v>
      </c>
      <c r="W909" s="55">
        <f ca="1">VLOOKUP(CONCATENATE($F909," ",$G909),AllocFactorMatrix,(W$4+1),FALSE)*$E911</f>
        <v>-3854478.8131561899</v>
      </c>
      <c r="X909" s="55">
        <f ca="1">VLOOKUP(CONCATENATE($F909," ",$G909),AllocFactorMatrix,(X$4+1),FALSE)*$E911</f>
        <v>-594216.14990744216</v>
      </c>
      <c r="Y909" s="55">
        <f t="shared" ca="1" si="1313"/>
        <v>-4741578.6109119784</v>
      </c>
      <c r="Z909" s="55">
        <f ca="1">VLOOKUP(CONCATENATE($F909," ",$G909),AllocFactorMatrix,(Z$4+1),FALSE)*$E911</f>
        <v>-32012.22501538074</v>
      </c>
      <c r="AA909" s="55">
        <f ca="1">VLOOKUP(CONCATENATE($F909," ",$G909),AllocFactorMatrix,(AA$4+1),FALSE)*$E911</f>
        <v>0</v>
      </c>
      <c r="AB909" s="55">
        <f t="shared" ca="1" si="1310"/>
        <v>-32012.22501538074</v>
      </c>
      <c r="AC909" s="55">
        <f ca="1">VLOOKUP(CONCATENATE($F909," ",$G909),AllocFactorMatrix,(AC$4+1),FALSE)*$E911</f>
        <v>0</v>
      </c>
      <c r="AD909" s="55">
        <f ca="1">VLOOKUP(CONCATENATE($F909," ",$G909),AllocFactorMatrix,(AD$4+1),FALSE)*$E911</f>
        <v>-3151.5606990615634</v>
      </c>
      <c r="AE909" s="55">
        <f ca="1">VLOOKUP(CONCATENATE($F909," ",$G909),AllocFactorMatrix,(AE$4+1),FALSE)*$E911</f>
        <v>398.67596173360016</v>
      </c>
    </row>
    <row r="910" spans="1:31" s="48" customFormat="1" hidden="1" outlineLevel="1">
      <c r="A910" s="49"/>
      <c r="B910" s="97"/>
      <c r="E910" s="44"/>
      <c r="F910" s="167" t="str">
        <f>F911</f>
        <v>REVYEC_FXNL</v>
      </c>
      <c r="G910" s="48" t="str">
        <f>$G$14</f>
        <v>CUSTOMER</v>
      </c>
      <c r="H910" s="53">
        <f t="shared" ca="1" si="1307"/>
        <v>-65907.748512343431</v>
      </c>
      <c r="I910" s="55">
        <f t="shared" ref="I910:N910" ca="1" si="1318">VLOOKUP(CONCATENATE($F910," ",$G910),AllocFactorMatrix,(I$4+1),FALSE)*$E911</f>
        <v>-3741.9644742111368</v>
      </c>
      <c r="J910" s="55">
        <f t="shared" ca="1" si="1318"/>
        <v>1552.2728336427915</v>
      </c>
      <c r="K910" s="55">
        <f t="shared" ca="1" si="1318"/>
        <v>9574.9332542200991</v>
      </c>
      <c r="L910" s="55">
        <f t="shared" ca="1" si="1318"/>
        <v>-17489.821219036632</v>
      </c>
      <c r="M910" s="55">
        <f t="shared" ca="1" si="1318"/>
        <v>-1724.9206867127969</v>
      </c>
      <c r="N910" s="55">
        <f t="shared" ca="1" si="1318"/>
        <v>6674.4142130802893</v>
      </c>
      <c r="O910" s="55">
        <f t="shared" ca="1" si="1309"/>
        <v>-12540.32769266914</v>
      </c>
      <c r="P910" s="55">
        <f ca="1">VLOOKUP(CONCATENATE($F910," ",$G910),AllocFactorMatrix,(P$4+1),FALSE)*$E911</f>
        <v>-5959.7802008423787</v>
      </c>
      <c r="Q910" s="55">
        <f ca="1">VLOOKUP(CONCATENATE($F910," ",$G910),AllocFactorMatrix,(Q$4+1),FALSE)*$E911</f>
        <v>-10713.752068061493</v>
      </c>
      <c r="R910" s="55">
        <f ca="1">VLOOKUP(CONCATENATE($F910," ",$G910),AllocFactorMatrix,(R$4+1),FALSE)*$E911</f>
        <v>-6744.8023952099629</v>
      </c>
      <c r="S910" s="55">
        <f ca="1">VLOOKUP(CONCATENATE($F910," ",$G910),AllocFactorMatrix,(S$4+1),FALSE)*$E911</f>
        <v>450.27830150856084</v>
      </c>
      <c r="T910" s="55">
        <f t="shared" ca="1" si="1312"/>
        <v>-22968.056362605272</v>
      </c>
      <c r="U910" s="55">
        <f ca="1">VLOOKUP(CONCATENATE($F910," ",$G910),AllocFactorMatrix,(U$4+1),FALSE)*$E911</f>
        <v>26.789451789769231</v>
      </c>
      <c r="V910" s="55">
        <f ca="1">VLOOKUP(CONCATENATE($F910," ",$G910),AllocFactorMatrix,(V$4+1),FALSE)*$E911</f>
        <v>-2469.7750733474782</v>
      </c>
      <c r="W910" s="55">
        <f ca="1">VLOOKUP(CONCATENATE($F910," ",$G910),AllocFactorMatrix,(W$4+1),FALSE)*$E911</f>
        <v>-17538.747989811214</v>
      </c>
      <c r="X910" s="55">
        <f ca="1">VLOOKUP(CONCATENATE($F910," ",$G910),AllocFactorMatrix,(X$4+1),FALSE)*$E911</f>
        <v>-5592.393415192827</v>
      </c>
      <c r="Y910" s="55">
        <f t="shared" ca="1" si="1313"/>
        <v>-25574.12702656175</v>
      </c>
      <c r="Z910" s="55">
        <f ca="1">VLOOKUP(CONCATENATE($F910," ",$G910),AllocFactorMatrix,(Z$4+1),FALSE)*$E911</f>
        <v>-538.09595903744696</v>
      </c>
      <c r="AA910" s="55">
        <f ca="1">VLOOKUP(CONCATENATE($F910," ",$G910),AllocFactorMatrix,(AA$4+1),FALSE)*$E911</f>
        <v>0</v>
      </c>
      <c r="AB910" s="55">
        <f t="shared" ca="1" si="1310"/>
        <v>-538.09595903744696</v>
      </c>
      <c r="AC910" s="55">
        <f ca="1">VLOOKUP(CONCATENATE($F910," ",$G910),AllocFactorMatrix,(AC$4+1),FALSE)*$E911</f>
        <v>0</v>
      </c>
      <c r="AD910" s="55">
        <f ca="1">VLOOKUP(CONCATENATE($F910," ",$G910),AllocFactorMatrix,(AD$4+1),FALSE)*$E911</f>
        <v>-13024.414094985992</v>
      </c>
      <c r="AE910" s="55">
        <f ca="1">VLOOKUP(CONCATENATE($F910," ",$G910),AllocFactorMatrix,(AE$4+1),FALSE)*$E911</f>
        <v>1352.0310098687949</v>
      </c>
    </row>
    <row r="911" spans="1:31" s="48" customFormat="1" collapsed="1">
      <c r="A911" s="49"/>
      <c r="D911" s="96" t="s">
        <v>614</v>
      </c>
      <c r="E911" s="54">
        <v>-14546115.226320723</v>
      </c>
      <c r="F911" s="87" t="s">
        <v>353</v>
      </c>
      <c r="G911" s="48" t="str">
        <f>$G$15</f>
        <v>TOTAL</v>
      </c>
      <c r="H911" s="53">
        <f t="shared" ca="1" si="1307"/>
        <v>-14546115.226320725</v>
      </c>
      <c r="I911" s="55">
        <f t="shared" ref="I911:N911" ca="1" si="1319">VLOOKUP(CONCATENATE($F911," ",$G911),AllocFactorMatrix,(I$4+1),FALSE)*$E911</f>
        <v>-69710.491273031657</v>
      </c>
      <c r="J911" s="55">
        <f t="shared" ca="1" si="1319"/>
        <v>19523.000000000004</v>
      </c>
      <c r="K911" s="55">
        <f t="shared" ca="1" si="1319"/>
        <v>62514</v>
      </c>
      <c r="L911" s="55">
        <f t="shared" ca="1" si="1319"/>
        <v>-319778.25934874744</v>
      </c>
      <c r="M911" s="55">
        <f t="shared" ca="1" si="1319"/>
        <v>-9299.2454707772049</v>
      </c>
      <c r="N911" s="55">
        <f t="shared" ca="1" si="1319"/>
        <v>35695.527020361325</v>
      </c>
      <c r="O911" s="55">
        <f t="shared" ca="1" si="1309"/>
        <v>-293381.97779916332</v>
      </c>
      <c r="P911" s="55">
        <f ca="1">VLOOKUP(CONCATENATE($F911," ",$G911),AllocFactorMatrix,(P$4+1),FALSE)*$E911</f>
        <v>-927845.70587054326</v>
      </c>
      <c r="Q911" s="55">
        <f ca="1">VLOOKUP(CONCATENATE($F911," ",$G911),AllocFactorMatrix,(Q$4+1),FALSE)*$E911</f>
        <v>-894357.29800530383</v>
      </c>
      <c r="R911" s="55">
        <f ca="1">VLOOKUP(CONCATENATE($F911," ",$G911),AllocFactorMatrix,(R$4+1),FALSE)*$E911</f>
        <v>-90648.283014267523</v>
      </c>
      <c r="S911" s="55">
        <f ca="1">VLOOKUP(CONCATENATE($F911," ",$G911),AllocFactorMatrix,(S$4+1),FALSE)*$E911</f>
        <v>3536.1618000000008</v>
      </c>
      <c r="T911" s="55">
        <f t="shared" ca="1" si="1312"/>
        <v>-1909315.1250901145</v>
      </c>
      <c r="U911" s="55">
        <f ca="1">VLOOKUP(CONCATENATE($F911," ",$G911),AllocFactorMatrix,(U$4+1),FALSE)*$E911</f>
        <v>30131.939728813562</v>
      </c>
      <c r="V911" s="55">
        <f ca="1">VLOOKUP(CONCATENATE($F911," ",$G911),AllocFactorMatrix,(V$4+1),FALSE)*$E911</f>
        <v>-1080978.8948585459</v>
      </c>
      <c r="W911" s="55">
        <f ca="1">VLOOKUP(CONCATENATE($F911," ",$G911),AllocFactorMatrix,(W$4+1),FALSE)*$E911</f>
        <v>-9522850.980585428</v>
      </c>
      <c r="X911" s="55">
        <f ca="1">VLOOKUP(CONCATENATE($F911," ",$G911),AllocFactorMatrix,(X$4+1),FALSE)*$E911</f>
        <v>-1654945.5203703707</v>
      </c>
      <c r="Y911" s="55">
        <f t="shared" ca="1" si="1313"/>
        <v>-12228643.456085533</v>
      </c>
      <c r="Z911" s="55">
        <f ca="1">VLOOKUP(CONCATENATE($F911," ",$G911),AllocFactorMatrix,(Z$4+1),FALSE)*$E911</f>
        <v>-111061.45995378641</v>
      </c>
      <c r="AA911" s="55">
        <f ca="1">VLOOKUP(CONCATENATE($F911," ",$G911),AllocFactorMatrix,(AA$4+1),FALSE)*$E911</f>
        <v>0</v>
      </c>
      <c r="AB911" s="55">
        <f t="shared" ca="1" si="1310"/>
        <v>-111061.45995378641</v>
      </c>
      <c r="AC911" s="55">
        <f ca="1">VLOOKUP(CONCATENATE($F911," ",$G911),AllocFactorMatrix,(AC$4+1),FALSE)*$E911</f>
        <v>0</v>
      </c>
      <c r="AD911" s="55">
        <f ca="1">VLOOKUP(CONCATENATE($F911," ",$G911),AllocFactorMatrix,(AD$4+1),FALSE)*$E911</f>
        <v>-18040.069706650225</v>
      </c>
      <c r="AE911" s="55">
        <f ca="1">VLOOKUP(CONCATENATE($F911," ",$G911),AllocFactorMatrix,(AE$4+1),FALSE)*$E911</f>
        <v>2000.3535875536422</v>
      </c>
    </row>
    <row r="912" spans="1:31" s="48" customFormat="1" hidden="1" outlineLevel="1">
      <c r="A912" s="49"/>
      <c r="B912" s="97"/>
      <c r="E912" s="44"/>
      <c r="F912" s="167" t="str">
        <f>F919</f>
        <v>WEATHER_FXNL</v>
      </c>
      <c r="G912" s="48" t="str">
        <f>$G$8</f>
        <v>PRODUCTION</v>
      </c>
      <c r="H912" s="53">
        <f t="shared" ca="1" si="1307"/>
        <v>2229171.6006947099</v>
      </c>
      <c r="I912" s="55">
        <f t="shared" ref="I912:N912" ca="1" si="1320">VLOOKUP(CONCATENATE($F912," ",$G912),AllocFactorMatrix,(I$4+1),FALSE)*$E919</f>
        <v>2164294.7142281937</v>
      </c>
      <c r="J912" s="55">
        <f t="shared" ca="1" si="1320"/>
        <v>0</v>
      </c>
      <c r="K912" s="55">
        <f t="shared" ca="1" si="1320"/>
        <v>0</v>
      </c>
      <c r="L912" s="55">
        <f t="shared" ca="1" si="1320"/>
        <v>56872.015223180038</v>
      </c>
      <c r="M912" s="55">
        <f t="shared" ca="1" si="1320"/>
        <v>112.84496189889208</v>
      </c>
      <c r="N912" s="55">
        <f t="shared" ca="1" si="1320"/>
        <v>0</v>
      </c>
      <c r="O912" s="55">
        <f t="shared" ref="O912:O919" ca="1" si="1321">SUBTOTAL(9,L912:N912)</f>
        <v>56984.860185078927</v>
      </c>
      <c r="P912" s="55">
        <f ca="1">VLOOKUP(CONCATENATE($F912," ",$G912),AllocFactorMatrix,(P$4+1),FALSE)*$E919</f>
        <v>4652.0683693395986</v>
      </c>
      <c r="Q912" s="55">
        <f ca="1">VLOOKUP(CONCATENATE($F912," ",$G912),AllocFactorMatrix,(Q$4+1),FALSE)*$E919</f>
        <v>1173.8791260415055</v>
      </c>
      <c r="R912" s="55">
        <f ca="1">VLOOKUP(CONCATENATE($F912," ",$G912),AllocFactorMatrix,(R$4+1),FALSE)*$E919</f>
        <v>-566.55220744058818</v>
      </c>
      <c r="S912" s="55">
        <f ca="1">VLOOKUP(CONCATENATE($F912," ",$G912),AllocFactorMatrix,(S$4+1),FALSE)*$E919</f>
        <v>-49.10564629204611</v>
      </c>
      <c r="T912" s="55">
        <f ca="1">SUBTOTAL(9,P912:S912)</f>
        <v>5210.28964164847</v>
      </c>
      <c r="U912" s="55">
        <f ca="1">VLOOKUP(CONCATENATE($F912," ",$G912),AllocFactorMatrix,(U$4+1),FALSE)*$E919</f>
        <v>847.61458636190241</v>
      </c>
      <c r="V912" s="55">
        <f ca="1">VLOOKUP(CONCATENATE($F912," ",$G912),AllocFactorMatrix,(V$4+1),FALSE)*$E919</f>
        <v>-492.63241787013561</v>
      </c>
      <c r="W912" s="55">
        <f ca="1">VLOOKUP(CONCATENATE($F912," ",$G912),AllocFactorMatrix,(W$4+1),FALSE)*$E919</f>
        <v>-1386.2172958041072</v>
      </c>
      <c r="X912" s="55">
        <f ca="1">VLOOKUP(CONCATENATE($F912," ",$G912),AllocFactorMatrix,(X$4+1),FALSE)*$E919</f>
        <v>-675.05798668456544</v>
      </c>
      <c r="Y912" s="55">
        <f ca="1">SUBTOTAL(9,U912:X912)</f>
        <v>-1706.293113996906</v>
      </c>
      <c r="Z912" s="55">
        <f ca="1">VLOOKUP(CONCATENATE($F912," ",$G912),AllocFactorMatrix,(Z$4+1),FALSE)*$E919</f>
        <v>3962.0155172059267</v>
      </c>
      <c r="AA912" s="55">
        <f ca="1">VLOOKUP(CONCATENATE($F912," ",$G912),AllocFactorMatrix,(AA$4+1),FALSE)*$E919</f>
        <v>426.01423658006735</v>
      </c>
      <c r="AB912" s="55">
        <f t="shared" ref="AB912:AB919" ca="1" si="1322">SUBTOTAL(9,Z912:AA912)</f>
        <v>4388.0297537859942</v>
      </c>
      <c r="AC912" s="55">
        <f ca="1">VLOOKUP(CONCATENATE($F912," ",$G912),AllocFactorMatrix,(AC$4+1),FALSE)*$E919</f>
        <v>0</v>
      </c>
      <c r="AD912" s="55">
        <f ca="1">VLOOKUP(CONCATENATE($F912," ",$G912),AllocFactorMatrix,(AD$4+1),FALSE)*$E919</f>
        <v>0</v>
      </c>
      <c r="AE912" s="55">
        <f ca="1">VLOOKUP(CONCATENATE($F912," ",$G912),AllocFactorMatrix,(AE$4+1),FALSE)*$E919</f>
        <v>0</v>
      </c>
    </row>
    <row r="913" spans="1:31" s="48" customFormat="1" hidden="1" outlineLevel="1">
      <c r="A913" s="49"/>
      <c r="B913" s="97"/>
      <c r="E913" s="44"/>
      <c r="F913" s="167" t="str">
        <f>F919</f>
        <v>WEATHER_FXNL</v>
      </c>
      <c r="G913" s="48" t="str">
        <f>$G$9</f>
        <v>BULKTRAN</v>
      </c>
      <c r="H913" s="53">
        <f t="shared" ca="1" si="1307"/>
        <v>-300812.37162042357</v>
      </c>
      <c r="I913" s="55">
        <f t="shared" ref="I913:N913" ca="1" si="1323">VLOOKUP(CONCATENATE($F913," ",$G913),AllocFactorMatrix,(I$4+1),FALSE)*$E919</f>
        <v>-300224.51544955367</v>
      </c>
      <c r="J913" s="55">
        <f t="shared" ca="1" si="1323"/>
        <v>0</v>
      </c>
      <c r="K913" s="55">
        <f t="shared" ca="1" si="1323"/>
        <v>0</v>
      </c>
      <c r="L913" s="55">
        <f t="shared" ca="1" si="1323"/>
        <v>-313.07362667991049</v>
      </c>
      <c r="M913" s="55">
        <f t="shared" ca="1" si="1323"/>
        <v>-6.2713822422650116</v>
      </c>
      <c r="N913" s="55">
        <f t="shared" ca="1" si="1323"/>
        <v>0</v>
      </c>
      <c r="O913" s="55">
        <f t="shared" ca="1" si="1321"/>
        <v>-319.34500892217551</v>
      </c>
      <c r="P913" s="55">
        <f ca="1">VLOOKUP(CONCATENATE($F913," ",$G913),AllocFactorMatrix,(P$4+1),FALSE)*$E919</f>
        <v>-85.675746925454902</v>
      </c>
      <c r="Q913" s="55">
        <f ca="1">VLOOKUP(CONCATENATE($F913," ",$G913),AllocFactorMatrix,(Q$4+1),FALSE)*$E919</f>
        <v>103.74955970030231</v>
      </c>
      <c r="R913" s="55">
        <f ca="1">VLOOKUP(CONCATENATE($F913," ",$G913),AllocFactorMatrix,(R$4+1),FALSE)*$E919</f>
        <v>-15.348436602969219</v>
      </c>
      <c r="S913" s="55">
        <f ca="1">VLOOKUP(CONCATENATE($F913," ",$G913),AllocFactorMatrix,(S$4+1),FALSE)*$E919</f>
        <v>13.622219775179643</v>
      </c>
      <c r="T913" s="55">
        <f t="shared" ref="T913:T919" ca="1" si="1324">SUBTOTAL(9,P913:S913)</f>
        <v>16.347595947057833</v>
      </c>
      <c r="U913" s="55">
        <f ca="1">VLOOKUP(CONCATENATE($F913," ",$G913),AllocFactorMatrix,(U$4+1),FALSE)*$E919</f>
        <v>-44.146670407222253</v>
      </c>
      <c r="V913" s="55">
        <f ca="1">VLOOKUP(CONCATENATE($F913," ",$G913),AllocFactorMatrix,(V$4+1),FALSE)*$E919</f>
        <v>-47.530097772498266</v>
      </c>
      <c r="W913" s="55">
        <f ca="1">VLOOKUP(CONCATENATE($F913," ",$G913),AllocFactorMatrix,(W$4+1),FALSE)*$E919</f>
        <v>-81.713967933003389</v>
      </c>
      <c r="X913" s="55">
        <f ca="1">VLOOKUP(CONCATENATE($F913," ",$G913),AllocFactorMatrix,(X$4+1),FALSE)*$E919</f>
        <v>-89.982945874538416</v>
      </c>
      <c r="Y913" s="55">
        <f t="shared" ref="Y913:Y919" ca="1" si="1325">SUBTOTAL(9,U913:X913)</f>
        <v>-263.37368198726233</v>
      </c>
      <c r="Z913" s="55">
        <f ca="1">VLOOKUP(CONCATENATE($F913," ",$G913),AllocFactorMatrix,(Z$4+1),FALSE)*$E919</f>
        <v>-2.4554307215873625</v>
      </c>
      <c r="AA913" s="55">
        <f ca="1">VLOOKUP(CONCATENATE($F913," ",$G913),AllocFactorMatrix,(AA$4+1),FALSE)*$E919</f>
        <v>-19.029645186061472</v>
      </c>
      <c r="AB913" s="55">
        <f t="shared" ca="1" si="1322"/>
        <v>-21.485075907648834</v>
      </c>
      <c r="AC913" s="55">
        <f ca="1">VLOOKUP(CONCATENATE($F913," ",$G913),AllocFactorMatrix,(AC$4+1),FALSE)*$E919</f>
        <v>0</v>
      </c>
      <c r="AD913" s="55">
        <f ca="1">VLOOKUP(CONCATENATE($F913," ",$G913),AllocFactorMatrix,(AD$4+1),FALSE)*$E919</f>
        <v>0</v>
      </c>
      <c r="AE913" s="55">
        <f ca="1">VLOOKUP(CONCATENATE($F913," ",$G913),AllocFactorMatrix,(AE$4+1),FALSE)*$E919</f>
        <v>0</v>
      </c>
    </row>
    <row r="914" spans="1:31" s="48" customFormat="1" hidden="1" outlineLevel="1">
      <c r="A914" s="49"/>
      <c r="B914" s="97"/>
      <c r="E914" s="44"/>
      <c r="F914" s="167" t="str">
        <f>F919</f>
        <v>WEATHER_FXNL</v>
      </c>
      <c r="G914" s="48" t="str">
        <f>$G$10</f>
        <v>SUBTRAN</v>
      </c>
      <c r="H914" s="53">
        <f t="shared" ca="1" si="1307"/>
        <v>-79370.396836244239</v>
      </c>
      <c r="I914" s="55">
        <f t="shared" ref="I914:N914" ca="1" si="1326">VLOOKUP(CONCATENATE($F914," ",$G914),AllocFactorMatrix,(I$4+1),FALSE)*$E919</f>
        <v>-79223.063378090868</v>
      </c>
      <c r="J914" s="55">
        <f t="shared" ca="1" si="1326"/>
        <v>0</v>
      </c>
      <c r="K914" s="55">
        <f t="shared" ca="1" si="1326"/>
        <v>0</v>
      </c>
      <c r="L914" s="55">
        <f t="shared" ca="1" si="1326"/>
        <v>-89.288366252257418</v>
      </c>
      <c r="M914" s="55">
        <f t="shared" ca="1" si="1326"/>
        <v>-1.6850394985808763</v>
      </c>
      <c r="N914" s="55">
        <f t="shared" ca="1" si="1326"/>
        <v>0</v>
      </c>
      <c r="O914" s="55">
        <f t="shared" ca="1" si="1321"/>
        <v>-90.973405750838296</v>
      </c>
      <c r="P914" s="55">
        <f ca="1">VLOOKUP(CONCATENATE($F914," ",$G914),AllocFactorMatrix,(P$4+1),FALSE)*$E919</f>
        <v>-22.500304359781737</v>
      </c>
      <c r="Q914" s="55">
        <f ca="1">VLOOKUP(CONCATENATE($F914," ",$G914),AllocFactorMatrix,(Q$4+1),FALSE)*$E919</f>
        <v>26.527736615882933</v>
      </c>
      <c r="R914" s="55">
        <f ca="1">VLOOKUP(CONCATENATE($F914," ",$G914),AllocFactorMatrix,(R$4+1),FALSE)*$E919</f>
        <v>-4.9968333900395248</v>
      </c>
      <c r="S914" s="55">
        <f ca="1">VLOOKUP(CONCATENATE($F914," ",$G914),AllocFactorMatrix,(S$4+1),FALSE)*$E919</f>
        <v>0</v>
      </c>
      <c r="T914" s="55">
        <f t="shared" ca="1" si="1324"/>
        <v>-0.96940113393832839</v>
      </c>
      <c r="U914" s="55">
        <f ca="1">VLOOKUP(CONCATENATE($F914," ",$G914),AllocFactorMatrix,(U$4+1),FALSE)*$E919</f>
        <v>-10.86915230968043</v>
      </c>
      <c r="V914" s="55">
        <f ca="1">VLOOKUP(CONCATENATE($F914," ",$G914),AllocFactorMatrix,(V$4+1),FALSE)*$E919</f>
        <v>-12.003200679924827</v>
      </c>
      <c r="W914" s="55">
        <f ca="1">VLOOKUP(CONCATENATE($F914," ",$G914),AllocFactorMatrix,(W$4+1),FALSE)*$E919</f>
        <v>-26.577834166342502</v>
      </c>
      <c r="X914" s="55">
        <f ca="1">VLOOKUP(CONCATENATE($F914," ",$G914),AllocFactorMatrix,(X$4+1),FALSE)*$E919</f>
        <v>-2.5522269689481907E-156</v>
      </c>
      <c r="Y914" s="55">
        <f t="shared" ca="1" si="1325"/>
        <v>-49.450187155947759</v>
      </c>
      <c r="Z914" s="55">
        <f ca="1">VLOOKUP(CONCATENATE($F914," ",$G914),AllocFactorMatrix,(Z$4+1),FALSE)*$E919</f>
        <v>-0.99177088888022413</v>
      </c>
      <c r="AA914" s="55">
        <f ca="1">VLOOKUP(CONCATENATE($F914," ",$G914),AllocFactorMatrix,(AA$4+1),FALSE)*$E919</f>
        <v>-4.9486932238050239</v>
      </c>
      <c r="AB914" s="55">
        <f t="shared" ca="1" si="1322"/>
        <v>-5.9404641126852482</v>
      </c>
      <c r="AC914" s="55">
        <f ca="1">VLOOKUP(CONCATENATE($F914," ",$G914),AllocFactorMatrix,(AC$4+1),FALSE)*$E919</f>
        <v>0</v>
      </c>
      <c r="AD914" s="55">
        <f ca="1">VLOOKUP(CONCATENATE($F914," ",$G914),AllocFactorMatrix,(AD$4+1),FALSE)*$E919</f>
        <v>0</v>
      </c>
      <c r="AE914" s="55">
        <f ca="1">VLOOKUP(CONCATENATE($F914," ",$G914),AllocFactorMatrix,(AE$4+1),FALSE)*$E919</f>
        <v>0</v>
      </c>
    </row>
    <row r="915" spans="1:31" s="48" customFormat="1" hidden="1" outlineLevel="1">
      <c r="A915" s="49"/>
      <c r="B915" s="97"/>
      <c r="E915" s="44"/>
      <c r="F915" s="167" t="str">
        <f>F919</f>
        <v>WEATHER_FXNL</v>
      </c>
      <c r="G915" s="48" t="str">
        <f>$G$11</f>
        <v>DISTPRI</v>
      </c>
      <c r="H915" s="53">
        <f t="shared" ca="1" si="1307"/>
        <v>620356.33464394079</v>
      </c>
      <c r="I915" s="55">
        <f t="shared" ref="I915:N915" ca="1" si="1327">VLOOKUP(CONCATENATE($F915," ",$G915),AllocFactorMatrix,(I$4+1),FALSE)*$E919</f>
        <v>595286.07287316397</v>
      </c>
      <c r="J915" s="55">
        <f t="shared" ca="1" si="1327"/>
        <v>0</v>
      </c>
      <c r="K915" s="55">
        <f t="shared" ca="1" si="1327"/>
        <v>0</v>
      </c>
      <c r="L915" s="55">
        <f t="shared" ca="1" si="1327"/>
        <v>21203.755748003467</v>
      </c>
      <c r="M915" s="55">
        <f t="shared" ca="1" si="1327"/>
        <v>38.359709513338871</v>
      </c>
      <c r="N915" s="55">
        <f t="shared" ca="1" si="1327"/>
        <v>0</v>
      </c>
      <c r="O915" s="55">
        <f t="shared" ca="1" si="1321"/>
        <v>21242.115457516804</v>
      </c>
      <c r="P915" s="55">
        <f ca="1">VLOOKUP(CONCATENATE($F915," ",$G915),AllocFactorMatrix,(P$4+1),FALSE)*$E919</f>
        <v>1659.2405926386084</v>
      </c>
      <c r="Q915" s="55">
        <f ca="1">VLOOKUP(CONCATENATE($F915," ",$G915),AllocFactorMatrix,(Q$4+1),FALSE)*$E919</f>
        <v>511.71097152929389</v>
      </c>
      <c r="R915" s="55">
        <f ca="1">VLOOKUP(CONCATENATE($F915," ",$G915),AllocFactorMatrix,(R$4+1),FALSE)*$E919</f>
        <v>0</v>
      </c>
      <c r="S915" s="55">
        <f ca="1">VLOOKUP(CONCATENATE($F915," ",$G915),AllocFactorMatrix,(S$4+1),FALSE)*$E919</f>
        <v>0</v>
      </c>
      <c r="T915" s="55">
        <f t="shared" ca="1" si="1324"/>
        <v>2170.9515641679022</v>
      </c>
      <c r="U915" s="55">
        <f ca="1">VLOOKUP(CONCATENATE($F915," ",$G915),AllocFactorMatrix,(U$4+1),FALSE)*$E919</f>
        <v>268.21014007799619</v>
      </c>
      <c r="V915" s="55">
        <f ca="1">VLOOKUP(CONCATENATE($F915," ",$G915),AllocFactorMatrix,(V$4+1),FALSE)*$E919</f>
        <v>-212.18218069225412</v>
      </c>
      <c r="W915" s="55">
        <f ca="1">VLOOKUP(CONCATENATE($F915," ",$G915),AllocFactorMatrix,(W$4+1),FALSE)*$E919</f>
        <v>1.7055512929128481E-84</v>
      </c>
      <c r="X915" s="55">
        <f ca="1">VLOOKUP(CONCATENATE($F915," ",$G915),AllocFactorMatrix,(X$4+1),FALSE)*$E919</f>
        <v>-3.9715706100556197E-156</v>
      </c>
      <c r="Y915" s="55">
        <f t="shared" ca="1" si="1325"/>
        <v>56.027959385742065</v>
      </c>
      <c r="Z915" s="55">
        <f ca="1">VLOOKUP(CONCATENATE($F915," ",$G915),AllocFactorMatrix,(Z$4+1),FALSE)*$E919</f>
        <v>1456.9389440349601</v>
      </c>
      <c r="AA915" s="55">
        <f ca="1">VLOOKUP(CONCATENATE($F915," ",$G915),AllocFactorMatrix,(AA$4+1),FALSE)*$E919</f>
        <v>144.22784567135776</v>
      </c>
      <c r="AB915" s="55">
        <f t="shared" ca="1" si="1322"/>
        <v>1601.1667897063178</v>
      </c>
      <c r="AC915" s="55">
        <f ca="1">VLOOKUP(CONCATENATE($F915," ",$G915),AllocFactorMatrix,(AC$4+1),FALSE)*$E919</f>
        <v>0</v>
      </c>
      <c r="AD915" s="55">
        <f ca="1">VLOOKUP(CONCATENATE($F915," ",$G915),AllocFactorMatrix,(AD$4+1),FALSE)*$E919</f>
        <v>0</v>
      </c>
      <c r="AE915" s="55">
        <f ca="1">VLOOKUP(CONCATENATE($F915," ",$G915),AllocFactorMatrix,(AE$4+1),FALSE)*$E919</f>
        <v>0</v>
      </c>
    </row>
    <row r="916" spans="1:31" s="48" customFormat="1" hidden="1" outlineLevel="1">
      <c r="A916" s="49"/>
      <c r="B916" s="97"/>
      <c r="E916" s="44"/>
      <c r="F916" s="167" t="str">
        <f>F919</f>
        <v>WEATHER_FXNL</v>
      </c>
      <c r="G916" s="48" t="str">
        <f>$G$12</f>
        <v>DISTSEC</v>
      </c>
      <c r="H916" s="53">
        <f t="shared" ca="1" si="1307"/>
        <v>283767.00074043317</v>
      </c>
      <c r="I916" s="55">
        <f t="shared" ref="I916:N916" ca="1" si="1328">VLOOKUP(CONCATENATE($F916," ",$G916),AllocFactorMatrix,(I$4+1),FALSE)*$E919</f>
        <v>273552.98067794146</v>
      </c>
      <c r="J916" s="55">
        <f t="shared" ca="1" si="1328"/>
        <v>0</v>
      </c>
      <c r="K916" s="55">
        <f t="shared" ca="1" si="1328"/>
        <v>0</v>
      </c>
      <c r="L916" s="55">
        <f t="shared" ca="1" si="1328"/>
        <v>8982.8744842400829</v>
      </c>
      <c r="M916" s="55">
        <f t="shared" ca="1" si="1328"/>
        <v>0</v>
      </c>
      <c r="N916" s="55">
        <f t="shared" ca="1" si="1328"/>
        <v>0</v>
      </c>
      <c r="O916" s="55">
        <f t="shared" ca="1" si="1321"/>
        <v>8982.8744842400829</v>
      </c>
      <c r="P916" s="55">
        <f ca="1">VLOOKUP(CONCATENATE($F916," ",$G916),AllocFactorMatrix,(P$4+1),FALSE)*$E919</f>
        <v>602.9169941973912</v>
      </c>
      <c r="Q916" s="55">
        <f ca="1">VLOOKUP(CONCATENATE($F916," ",$G916),AllocFactorMatrix,(Q$4+1),FALSE)*$E919</f>
        <v>0</v>
      </c>
      <c r="R916" s="55">
        <f ca="1">VLOOKUP(CONCATENATE($F916," ",$G916),AllocFactorMatrix,(R$4+1),FALSE)*$E919</f>
        <v>0</v>
      </c>
      <c r="S916" s="55">
        <f ca="1">VLOOKUP(CONCATENATE($F916," ",$G916),AllocFactorMatrix,(S$4+1),FALSE)*$E919</f>
        <v>0</v>
      </c>
      <c r="T916" s="55">
        <f t="shared" ca="1" si="1324"/>
        <v>602.9169941973912</v>
      </c>
      <c r="U916" s="55">
        <f ca="1">VLOOKUP(CONCATENATE($F916," ",$G916),AllocFactorMatrix,(U$4+1),FALSE)*$E919</f>
        <v>79.38393728912483</v>
      </c>
      <c r="V916" s="55">
        <f ca="1">VLOOKUP(CONCATENATE($F916," ",$G916),AllocFactorMatrix,(V$4+1),FALSE)*$E919</f>
        <v>-2.2354057570625161E-127</v>
      </c>
      <c r="W916" s="55">
        <f ca="1">VLOOKUP(CONCATENATE($F916," ",$G916),AllocFactorMatrix,(W$4+1),FALSE)*$E919</f>
        <v>6.4705795695010319E-86</v>
      </c>
      <c r="X916" s="55">
        <f ca="1">VLOOKUP(CONCATENATE($F916," ",$G916),AllocFactorMatrix,(X$4+1),FALSE)*$E919</f>
        <v>0</v>
      </c>
      <c r="Y916" s="55">
        <f t="shared" ca="1" si="1325"/>
        <v>79.38393728912483</v>
      </c>
      <c r="Z916" s="55">
        <f ca="1">VLOOKUP(CONCATENATE($F916," ",$G916),AllocFactorMatrix,(Z$4+1),FALSE)*$E919</f>
        <v>548.84464676570678</v>
      </c>
      <c r="AA916" s="55">
        <f ca="1">VLOOKUP(CONCATENATE($F916," ",$G916),AllocFactorMatrix,(AA$4+1),FALSE)*$E919</f>
        <v>0</v>
      </c>
      <c r="AB916" s="55">
        <f t="shared" ca="1" si="1322"/>
        <v>548.84464676570678</v>
      </c>
      <c r="AC916" s="55">
        <f ca="1">VLOOKUP(CONCATENATE($F916," ",$G916),AllocFactorMatrix,(AC$4+1),FALSE)*$E919</f>
        <v>0</v>
      </c>
      <c r="AD916" s="55">
        <f ca="1">VLOOKUP(CONCATENATE($F916," ",$G916),AllocFactorMatrix,(AD$4+1),FALSE)*$E919</f>
        <v>0</v>
      </c>
      <c r="AE916" s="55">
        <f ca="1">VLOOKUP(CONCATENATE($F916," ",$G916),AllocFactorMatrix,(AE$4+1),FALSE)*$E919</f>
        <v>0</v>
      </c>
    </row>
    <row r="917" spans="1:31" s="48" customFormat="1" hidden="1" outlineLevel="1">
      <c r="A917" s="49"/>
      <c r="B917" s="97"/>
      <c r="E917" s="44"/>
      <c r="F917" s="167" t="str">
        <f>F919</f>
        <v>WEATHER_FXNL</v>
      </c>
      <c r="G917" s="48" t="str">
        <f>$G$13</f>
        <v>ENERGY</v>
      </c>
      <c r="H917" s="53">
        <f t="shared" ca="1" si="1307"/>
        <v>1273604.0222941705</v>
      </c>
      <c r="I917" s="55">
        <f t="shared" ref="I917:N917" ca="1" si="1329">VLOOKUP(CONCATENATE($F917," ",$G917),AllocFactorMatrix,(I$4+1),FALSE)*$E919</f>
        <v>1236416.1912986687</v>
      </c>
      <c r="J917" s="55">
        <f t="shared" ca="1" si="1329"/>
        <v>0</v>
      </c>
      <c r="K917" s="55">
        <f t="shared" ca="1" si="1329"/>
        <v>0</v>
      </c>
      <c r="L917" s="55">
        <f t="shared" ca="1" si="1329"/>
        <v>32400.531142398751</v>
      </c>
      <c r="M917" s="55">
        <f t="shared" ca="1" si="1329"/>
        <v>69.694009678774918</v>
      </c>
      <c r="N917" s="55">
        <f t="shared" ca="1" si="1329"/>
        <v>0</v>
      </c>
      <c r="O917" s="55">
        <f t="shared" ca="1" si="1321"/>
        <v>32470.225152077528</v>
      </c>
      <c r="P917" s="55">
        <f ca="1">VLOOKUP(CONCATENATE($F917," ",$G917),AllocFactorMatrix,(P$4+1),FALSE)*$E919</f>
        <v>2916.0962543987953</v>
      </c>
      <c r="Q917" s="55">
        <f ca="1">VLOOKUP(CONCATENATE($F917," ",$G917),AllocFactorMatrix,(Q$4+1),FALSE)*$E919</f>
        <v>559.41429498466039</v>
      </c>
      <c r="R917" s="55">
        <f ca="1">VLOOKUP(CONCATENATE($F917," ",$G917),AllocFactorMatrix,(R$4+1),FALSE)*$E919</f>
        <v>-314.25224720709303</v>
      </c>
      <c r="S917" s="55">
        <f ca="1">VLOOKUP(CONCATENATE($F917," ",$G917),AllocFactorMatrix,(S$4+1),FALSE)*$E919</f>
        <v>-46.136726281912324</v>
      </c>
      <c r="T917" s="55">
        <f t="shared" ca="1" si="1324"/>
        <v>3115.1215758944504</v>
      </c>
      <c r="U917" s="55">
        <f ca="1">VLOOKUP(CONCATENATE($F917," ",$G917),AllocFactorMatrix,(U$4+1),FALSE)*$E919</f>
        <v>635.47505826940653</v>
      </c>
      <c r="V917" s="55">
        <f ca="1">VLOOKUP(CONCATENATE($F917," ",$G917),AllocFactorMatrix,(V$4+1),FALSE)*$E919</f>
        <v>-299.54140714307755</v>
      </c>
      <c r="W917" s="55">
        <f ca="1">VLOOKUP(CONCATENATE($F917," ",$G917),AllocFactorMatrix,(W$4+1),FALSE)*$E919</f>
        <v>-1019.4166464226589</v>
      </c>
      <c r="X917" s="55">
        <f ca="1">VLOOKUP(CONCATENATE($F917," ",$G917),AllocFactorMatrix,(X$4+1),FALSE)*$E919</f>
        <v>-430.84422909605155</v>
      </c>
      <c r="Y917" s="55">
        <f t="shared" ca="1" si="1325"/>
        <v>-1114.3272243923816</v>
      </c>
      <c r="Z917" s="55">
        <f ca="1">VLOOKUP(CONCATENATE($F917," ",$G917),AllocFactorMatrix,(Z$4+1),FALSE)*$E919</f>
        <v>2431.9119271552336</v>
      </c>
      <c r="AA917" s="55">
        <f ca="1">VLOOKUP(CONCATENATE($F917," ",$G917),AllocFactorMatrix,(AA$4+1),FALSE)*$E919</f>
        <v>284.89956476680118</v>
      </c>
      <c r="AB917" s="55">
        <f t="shared" ca="1" si="1322"/>
        <v>2716.8114919220347</v>
      </c>
      <c r="AC917" s="55">
        <f ca="1">VLOOKUP(CONCATENATE($F917," ",$G917),AllocFactorMatrix,(AC$4+1),FALSE)*$E919</f>
        <v>0</v>
      </c>
      <c r="AD917" s="55">
        <f ca="1">VLOOKUP(CONCATENATE($F917," ",$G917),AllocFactorMatrix,(AD$4+1),FALSE)*$E919</f>
        <v>0</v>
      </c>
      <c r="AE917" s="55">
        <f ca="1">VLOOKUP(CONCATENATE($F917," ",$G917),AllocFactorMatrix,(AE$4+1),FALSE)*$E919</f>
        <v>0</v>
      </c>
    </row>
    <row r="918" spans="1:31" s="48" customFormat="1" hidden="1" outlineLevel="1">
      <c r="A918" s="49"/>
      <c r="B918" s="97"/>
      <c r="E918" s="44"/>
      <c r="F918" s="167" t="str">
        <f>F919</f>
        <v>WEATHER_FXNL</v>
      </c>
      <c r="G918" s="48" t="str">
        <f>$G$14</f>
        <v>CUSTOMER</v>
      </c>
      <c r="H918" s="53">
        <f t="shared" ca="1" si="1307"/>
        <v>227639.4587958667</v>
      </c>
      <c r="I918" s="55">
        <f t="shared" ref="I918:N918" ca="1" si="1330">VLOOKUP(CONCATENATE($F918," ",$G918),AllocFactorMatrix,(I$4+1),FALSE)*$E919</f>
        <v>220660.14832092865</v>
      </c>
      <c r="J918" s="55">
        <f t="shared" ca="1" si="1330"/>
        <v>0</v>
      </c>
      <c r="K918" s="55">
        <f t="shared" ca="1" si="1330"/>
        <v>0</v>
      </c>
      <c r="L918" s="55">
        <f t="shared" ca="1" si="1330"/>
        <v>6888.3957826201076</v>
      </c>
      <c r="M918" s="55">
        <f t="shared" ca="1" si="1330"/>
        <v>48.493894663882301</v>
      </c>
      <c r="N918" s="55">
        <f t="shared" ca="1" si="1330"/>
        <v>0</v>
      </c>
      <c r="O918" s="55">
        <f t="shared" ca="1" si="1321"/>
        <v>6936.8896772839898</v>
      </c>
      <c r="P918" s="55">
        <f ca="1">VLOOKUP(CONCATENATE($F918," ",$G918),AllocFactorMatrix,(P$4+1),FALSE)*$E919</f>
        <v>62.851435927645412</v>
      </c>
      <c r="Q918" s="55">
        <f ca="1">VLOOKUP(CONCATENATE($F918," ",$G918),AllocFactorMatrix,(Q$4+1),FALSE)*$E919</f>
        <v>28.799145564273218</v>
      </c>
      <c r="R918" s="55">
        <f ca="1">VLOOKUP(CONCATENATE($F918," ",$G918),AllocFactorMatrix,(R$4+1),FALSE)*$E919</f>
        <v>-72.441295359310374</v>
      </c>
      <c r="S918" s="55">
        <f ca="1">VLOOKUP(CONCATENATE($F918," ",$G918),AllocFactorMatrix,(S$4+1),FALSE)*$E919</f>
        <v>-11.909647201221215</v>
      </c>
      <c r="T918" s="55">
        <f t="shared" ca="1" si="1324"/>
        <v>7.2996389313870402</v>
      </c>
      <c r="U918" s="55">
        <f ca="1">VLOOKUP(CONCATENATE($F918," ",$G918),AllocFactorMatrix,(U$4+1),FALSE)*$E919</f>
        <v>1.5801007184723479</v>
      </c>
      <c r="V918" s="55">
        <f ca="1">VLOOKUP(CONCATENATE($F918," ",$G918),AllocFactorMatrix,(V$4+1),FALSE)*$E919</f>
        <v>-2.4362958421097747</v>
      </c>
      <c r="W918" s="55">
        <f ca="1">VLOOKUP(CONCATENATE($F918," ",$G918),AllocFactorMatrix,(W$4+1),FALSE)*$E919</f>
        <v>-4.6385756738886501</v>
      </c>
      <c r="X918" s="55">
        <f ca="1">VLOOKUP(CONCATENATE($F918," ",$G918),AllocFactorMatrix,(X$4+1),FALSE)*$E919</f>
        <v>-4.0548383448445406</v>
      </c>
      <c r="Y918" s="55">
        <f t="shared" ca="1" si="1325"/>
        <v>-9.5496091423706169</v>
      </c>
      <c r="Z918" s="55">
        <f ca="1">VLOOKUP(CONCATENATE($F918," ",$G918),AllocFactorMatrix,(Z$4+1),FALSE)*$E919</f>
        <v>40.87819513040612</v>
      </c>
      <c r="AA918" s="55">
        <f ca="1">VLOOKUP(CONCATENATE($F918," ",$G918),AllocFactorMatrix,(AA$4+1),FALSE)*$E919</f>
        <v>3.7925727346346991</v>
      </c>
      <c r="AB918" s="55">
        <f t="shared" ca="1" si="1322"/>
        <v>44.670767865040816</v>
      </c>
      <c r="AC918" s="55">
        <f ca="1">VLOOKUP(CONCATENATE($F918," ",$G918),AllocFactorMatrix,(AC$4+1),FALSE)*$E919</f>
        <v>0</v>
      </c>
      <c r="AD918" s="55">
        <f ca="1">VLOOKUP(CONCATENATE($F918," ",$G918),AllocFactorMatrix,(AD$4+1),FALSE)*$E919</f>
        <v>0</v>
      </c>
      <c r="AE918" s="55">
        <f ca="1">VLOOKUP(CONCATENATE($F918," ",$G918),AllocFactorMatrix,(AE$4+1),FALSE)*$E919</f>
        <v>0</v>
      </c>
    </row>
    <row r="919" spans="1:31" s="48" customFormat="1" collapsed="1">
      <c r="A919" s="49"/>
      <c r="D919" s="96" t="s">
        <v>615</v>
      </c>
      <c r="E919" s="54">
        <v>4254355.6487124544</v>
      </c>
      <c r="F919" s="87" t="s">
        <v>401</v>
      </c>
      <c r="G919" s="48" t="str">
        <f>$G$15</f>
        <v>TOTAL</v>
      </c>
      <c r="H919" s="53">
        <f t="shared" ca="1" si="1307"/>
        <v>4254355.6487124544</v>
      </c>
      <c r="I919" s="55">
        <f t="shared" ref="I919:N919" ca="1" si="1331">VLOOKUP(CONCATENATE($F919," ",$G919),AllocFactorMatrix,(I$4+1),FALSE)*$E919</f>
        <v>4110762.5285712518</v>
      </c>
      <c r="J919" s="55">
        <f t="shared" ca="1" si="1331"/>
        <v>0</v>
      </c>
      <c r="K919" s="55">
        <f t="shared" ca="1" si="1331"/>
        <v>0</v>
      </c>
      <c r="L919" s="55">
        <f t="shared" ca="1" si="1331"/>
        <v>125945.21038751029</v>
      </c>
      <c r="M919" s="55">
        <f t="shared" ca="1" si="1331"/>
        <v>261.43615401404224</v>
      </c>
      <c r="N919" s="55">
        <f t="shared" ca="1" si="1331"/>
        <v>0</v>
      </c>
      <c r="O919" s="55">
        <f t="shared" ca="1" si="1321"/>
        <v>126206.64654152433</v>
      </c>
      <c r="P919" s="55">
        <f ca="1">VLOOKUP(CONCATENATE($F919," ",$G919),AllocFactorMatrix,(P$4+1),FALSE)*$E919</f>
        <v>9784.9975952168024</v>
      </c>
      <c r="Q919" s="55">
        <f ca="1">VLOOKUP(CONCATENATE($F919," ",$G919),AllocFactorMatrix,(Q$4+1),FALSE)*$E919</f>
        <v>2404.0808344359193</v>
      </c>
      <c r="R919" s="55">
        <f ca="1">VLOOKUP(CONCATENATE($F919," ",$G919),AllocFactorMatrix,(R$4+1),FALSE)*$E919</f>
        <v>-973.59101999999996</v>
      </c>
      <c r="S919" s="55">
        <f ca="1">VLOOKUP(CONCATENATE($F919," ",$G919),AllocFactorMatrix,(S$4+1),FALSE)*$E919</f>
        <v>-93.529799999999994</v>
      </c>
      <c r="T919" s="55">
        <f t="shared" ca="1" si="1324"/>
        <v>11121.957609652722</v>
      </c>
      <c r="U919" s="55">
        <f ca="1">VLOOKUP(CONCATENATE($F919," ",$G919),AllocFactorMatrix,(U$4+1),FALSE)*$E919</f>
        <v>1777.248</v>
      </c>
      <c r="V919" s="55">
        <f ca="1">VLOOKUP(CONCATENATE($F919," ",$G919),AllocFactorMatrix,(V$4+1),FALSE)*$E919</f>
        <v>-1066.3256000000001</v>
      </c>
      <c r="W919" s="55">
        <f ca="1">VLOOKUP(CONCATENATE($F919," ",$G919),AllocFactorMatrix,(W$4+1),FALSE)*$E919</f>
        <v>-2518.56432</v>
      </c>
      <c r="X919" s="55">
        <f ca="1">VLOOKUP(CONCATENATE($F919," ",$G919),AllocFactorMatrix,(X$4+1),FALSE)*$E919</f>
        <v>-1199.94</v>
      </c>
      <c r="Y919" s="55">
        <f t="shared" ca="1" si="1325"/>
        <v>-3007.5819200000001</v>
      </c>
      <c r="Z919" s="55">
        <f ca="1">VLOOKUP(CONCATENATE($F919," ",$G919),AllocFactorMatrix,(Z$4+1),FALSE)*$E919</f>
        <v>8437.1420286817647</v>
      </c>
      <c r="AA919" s="55">
        <f ca="1">VLOOKUP(CONCATENATE($F919," ",$G919),AllocFactorMatrix,(AA$4+1),FALSE)*$E919</f>
        <v>834.9558813429943</v>
      </c>
      <c r="AB919" s="55">
        <f t="shared" ca="1" si="1322"/>
        <v>9272.0979100247587</v>
      </c>
      <c r="AC919" s="55">
        <f ca="1">VLOOKUP(CONCATENATE($F919," ",$G919),AllocFactorMatrix,(AC$4+1),FALSE)*$E919</f>
        <v>0</v>
      </c>
      <c r="AD919" s="55">
        <f ca="1">VLOOKUP(CONCATENATE($F919," ",$G919),AllocFactorMatrix,(AD$4+1),FALSE)*$E919</f>
        <v>0</v>
      </c>
      <c r="AE919" s="55">
        <f ca="1">VLOOKUP(CONCATENATE($F919," ",$G919),AllocFactorMatrix,(AE$4+1),FALSE)*$E919</f>
        <v>0</v>
      </c>
    </row>
    <row r="920" spans="1:31" s="44" customFormat="1" hidden="1" outlineLevel="1">
      <c r="A920" s="49"/>
      <c r="B920" s="97"/>
      <c r="C920" s="48"/>
      <c r="D920" s="48"/>
      <c r="F920" s="167"/>
      <c r="G920" s="48" t="str">
        <f>$G$8</f>
        <v>PRODUCTION</v>
      </c>
      <c r="H920" s="46">
        <f t="shared" ref="H920:AE920" ca="1" si="1332">H888+H896+H904+H912</f>
        <v>238372632.32437876</v>
      </c>
      <c r="I920" s="47">
        <f t="shared" ca="1" si="1332"/>
        <v>115434876.9911835</v>
      </c>
      <c r="J920" s="47">
        <f t="shared" ref="J920:K920" ca="1" si="1333">J888+J896+J904+J912</f>
        <v>42729.369813377023</v>
      </c>
      <c r="K920" s="47">
        <f t="shared" ca="1" si="1333"/>
        <v>85749.624998455838</v>
      </c>
      <c r="L920" s="47">
        <f t="shared" ca="1" si="1332"/>
        <v>32628867.510609653</v>
      </c>
      <c r="M920" s="47">
        <f t="shared" ca="1" si="1332"/>
        <v>404974.00860560872</v>
      </c>
      <c r="N920" s="47">
        <f t="shared" ca="1" si="1332"/>
        <v>72536.047093943998</v>
      </c>
      <c r="O920" s="47">
        <f t="shared" ca="1" si="1332"/>
        <v>33106377.566309202</v>
      </c>
      <c r="P920" s="47">
        <f t="shared" ca="1" si="1332"/>
        <v>18304038.733604398</v>
      </c>
      <c r="Q920" s="47">
        <f t="shared" ca="1" si="1332"/>
        <v>3354562.8051002393</v>
      </c>
      <c r="R920" s="47">
        <f t="shared" ca="1" si="1332"/>
        <v>624717.29645951162</v>
      </c>
      <c r="S920" s="47">
        <f t="shared" ca="1" si="1332"/>
        <v>20507.643266682036</v>
      </c>
      <c r="T920" s="47">
        <f t="shared" ca="1" si="1332"/>
        <v>22303826.47843083</v>
      </c>
      <c r="U920" s="47">
        <f t="shared" ca="1" si="1332"/>
        <v>879242.65659190074</v>
      </c>
      <c r="V920" s="47">
        <f t="shared" ca="1" si="1332"/>
        <v>11993907.501041114</v>
      </c>
      <c r="W920" s="47">
        <f t="shared" ca="1" si="1332"/>
        <v>40273434.169756062</v>
      </c>
      <c r="X920" s="47">
        <f t="shared" ca="1" si="1332"/>
        <v>8250544.7493988946</v>
      </c>
      <c r="Y920" s="47">
        <f t="shared" ca="1" si="1332"/>
        <v>61397129.076787971</v>
      </c>
      <c r="Z920" s="47">
        <f t="shared" ca="1" si="1332"/>
        <v>5361337.5445433091</v>
      </c>
      <c r="AA920" s="47">
        <f t="shared" ca="1" si="1332"/>
        <v>101136.25057944201</v>
      </c>
      <c r="AB920" s="47">
        <f t="shared" ca="1" si="1332"/>
        <v>5462473.795122751</v>
      </c>
      <c r="AC920" s="47">
        <f t="shared" ca="1" si="1332"/>
        <v>75379.316351987916</v>
      </c>
      <c r="AD920" s="47">
        <f t="shared" ca="1" si="1332"/>
        <v>381528.52580058959</v>
      </c>
      <c r="AE920" s="47">
        <f t="shared" ca="1" si="1332"/>
        <v>82561.579580219492</v>
      </c>
    </row>
    <row r="921" spans="1:31" s="44" customFormat="1" hidden="1" outlineLevel="1">
      <c r="A921" s="49"/>
      <c r="B921" s="97"/>
      <c r="C921" s="48"/>
      <c r="D921" s="48"/>
      <c r="F921" s="167"/>
      <c r="G921" s="48" t="str">
        <f>$G$9</f>
        <v>BULKTRAN</v>
      </c>
      <c r="H921" s="46">
        <f t="shared" ref="H921:AE921" ca="1" si="1334">H889+H897+H905+H913</f>
        <v>-11755862.936853703</v>
      </c>
      <c r="I921" s="47">
        <f t="shared" ca="1" si="1334"/>
        <v>-16012782.262426617</v>
      </c>
      <c r="J921" s="47">
        <f t="shared" ref="J921:K921" ca="1" si="1335">J889+J897+J905+J913</f>
        <v>-31582.613954974859</v>
      </c>
      <c r="K921" s="47">
        <f t="shared" ca="1" si="1335"/>
        <v>-83904.781119630614</v>
      </c>
      <c r="L921" s="47">
        <f t="shared" ca="1" si="1334"/>
        <v>-179618.00449514078</v>
      </c>
      <c r="M921" s="47">
        <f t="shared" ca="1" si="1334"/>
        <v>-22506.514809439876</v>
      </c>
      <c r="N921" s="47">
        <f t="shared" ca="1" si="1334"/>
        <v>-17212.348605668834</v>
      </c>
      <c r="O921" s="47">
        <f t="shared" ca="1" si="1334"/>
        <v>-219336.86791024948</v>
      </c>
      <c r="P921" s="47">
        <f t="shared" ca="1" si="1334"/>
        <v>-337099.98773655941</v>
      </c>
      <c r="Q921" s="47">
        <f t="shared" ca="1" si="1334"/>
        <v>296482.32624238287</v>
      </c>
      <c r="R921" s="47">
        <f t="shared" ca="1" si="1334"/>
        <v>16924.184026752093</v>
      </c>
      <c r="S921" s="47">
        <f t="shared" ca="1" si="1334"/>
        <v>-5688.9511643587703</v>
      </c>
      <c r="T921" s="47">
        <f t="shared" ca="1" si="1334"/>
        <v>-29382.428631783234</v>
      </c>
      <c r="U921" s="47">
        <f t="shared" ca="1" si="1334"/>
        <v>-45793.96861861011</v>
      </c>
      <c r="V921" s="47">
        <f t="shared" ca="1" si="1334"/>
        <v>1157194.6455806789</v>
      </c>
      <c r="W921" s="47">
        <f t="shared" ca="1" si="1334"/>
        <v>2374016.0494754231</v>
      </c>
      <c r="X921" s="47">
        <f t="shared" ca="1" si="1334"/>
        <v>1099769.7031433287</v>
      </c>
      <c r="Y921" s="47">
        <f t="shared" ca="1" si="1334"/>
        <v>4585186.4295808198</v>
      </c>
      <c r="Z921" s="47">
        <f t="shared" ca="1" si="1334"/>
        <v>-3322.6505192880027</v>
      </c>
      <c r="AA921" s="47">
        <f t="shared" ca="1" si="1334"/>
        <v>-4517.6587980380054</v>
      </c>
      <c r="AB921" s="47">
        <f t="shared" ca="1" si="1334"/>
        <v>-7840.3093173260086</v>
      </c>
      <c r="AC921" s="47">
        <f t="shared" ca="1" si="1334"/>
        <v>1760.4462221480537</v>
      </c>
      <c r="AD921" s="47">
        <f t="shared" ca="1" si="1334"/>
        <v>33318.44286925075</v>
      </c>
      <c r="AE921" s="47">
        <f t="shared" ca="1" si="1334"/>
        <v>8701.0078346484806</v>
      </c>
    </row>
    <row r="922" spans="1:31" s="44" customFormat="1" hidden="1" outlineLevel="1">
      <c r="A922" s="49"/>
      <c r="B922" s="97"/>
      <c r="C922" s="48"/>
      <c r="D922" s="48"/>
      <c r="F922" s="167"/>
      <c r="G922" s="48" t="str">
        <f>$G$10</f>
        <v>SUBTRAN</v>
      </c>
      <c r="H922" s="46">
        <f t="shared" ref="H922:AE922" ca="1" si="1336">H890+H898+H906+H914</f>
        <v>-3267491.0000867927</v>
      </c>
      <c r="I922" s="47">
        <f t="shared" ca="1" si="1336"/>
        <v>-4225443.2891205763</v>
      </c>
      <c r="J922" s="47">
        <f t="shared" ref="J922:K922" ca="1" si="1337">J890+J898+J906+J914</f>
        <v>-6032.0864501557799</v>
      </c>
      <c r="K922" s="47">
        <f t="shared" ca="1" si="1337"/>
        <v>-17021.069915760352</v>
      </c>
      <c r="L922" s="47">
        <f t="shared" ca="1" si="1336"/>
        <v>-51226.921733841693</v>
      </c>
      <c r="M922" s="47">
        <f t="shared" ca="1" si="1336"/>
        <v>-6047.210162652219</v>
      </c>
      <c r="N922" s="47">
        <f t="shared" ca="1" si="1336"/>
        <v>-5561.3592607393657</v>
      </c>
      <c r="O922" s="47">
        <f t="shared" ca="1" si="1336"/>
        <v>-62835.491157233271</v>
      </c>
      <c r="P922" s="47">
        <f t="shared" ca="1" si="1336"/>
        <v>-88529.748452041342</v>
      </c>
      <c r="Q922" s="47">
        <f t="shared" ca="1" si="1336"/>
        <v>75807.599420581348</v>
      </c>
      <c r="R922" s="47">
        <f t="shared" ca="1" si="1336"/>
        <v>5509.8333486088432</v>
      </c>
      <c r="S922" s="47">
        <f t="shared" ca="1" si="1336"/>
        <v>0</v>
      </c>
      <c r="T922" s="47">
        <f t="shared" ca="1" si="1336"/>
        <v>-7212.315682851151</v>
      </c>
      <c r="U922" s="47">
        <f t="shared" ca="1" si="1336"/>
        <v>-11274.726161431423</v>
      </c>
      <c r="V922" s="47">
        <f t="shared" ca="1" si="1336"/>
        <v>292236.71331634396</v>
      </c>
      <c r="W922" s="47">
        <f t="shared" ca="1" si="1336"/>
        <v>772159.3561938568</v>
      </c>
      <c r="X922" s="47">
        <f t="shared" ca="1" si="1336"/>
        <v>3.1193265220590858E-152</v>
      </c>
      <c r="Y922" s="47">
        <f t="shared" ca="1" si="1336"/>
        <v>1053121.3433487692</v>
      </c>
      <c r="Z922" s="47">
        <f t="shared" ca="1" si="1336"/>
        <v>-1342.0488837177547</v>
      </c>
      <c r="AA922" s="47">
        <f t="shared" ca="1" si="1336"/>
        <v>-1174.8252404458474</v>
      </c>
      <c r="AB922" s="47">
        <f t="shared" ca="1" si="1336"/>
        <v>-2516.8741241636021</v>
      </c>
      <c r="AC922" s="47">
        <f t="shared" ca="1" si="1336"/>
        <v>448.78301517584401</v>
      </c>
      <c r="AD922" s="47">
        <f t="shared" ca="1" si="1336"/>
        <v>0</v>
      </c>
      <c r="AE922" s="47">
        <f t="shared" ca="1" si="1336"/>
        <v>0</v>
      </c>
    </row>
    <row r="923" spans="1:31" s="44" customFormat="1" hidden="1" outlineLevel="1">
      <c r="A923" s="49"/>
      <c r="B923" s="97"/>
      <c r="C923" s="48"/>
      <c r="D923" s="48"/>
      <c r="F923" s="167"/>
      <c r="G923" s="48" t="str">
        <f>$G$11</f>
        <v>DISTPRI</v>
      </c>
      <c r="H923" s="46">
        <f t="shared" ref="H923:AE923" ca="1" si="1338">H891+H899+H907+H915</f>
        <v>59496525.504848398</v>
      </c>
      <c r="I923" s="47">
        <f t="shared" ca="1" si="1338"/>
        <v>31750192.866493877</v>
      </c>
      <c r="J923" s="47">
        <f t="shared" ref="J923:K923" ca="1" si="1339">J891+J899+J907+J915</f>
        <v>-4476.4785559043921</v>
      </c>
      <c r="K923" s="47">
        <f t="shared" ca="1" si="1339"/>
        <v>-21481.348280456503</v>
      </c>
      <c r="L923" s="47">
        <f t="shared" ca="1" si="1338"/>
        <v>12165113.796546903</v>
      </c>
      <c r="M923" s="47">
        <f t="shared" ca="1" si="1338"/>
        <v>137663.968946017</v>
      </c>
      <c r="N923" s="47">
        <f t="shared" ca="1" si="1338"/>
        <v>0</v>
      </c>
      <c r="O923" s="47">
        <f t="shared" ca="1" si="1338"/>
        <v>12302777.76549292</v>
      </c>
      <c r="P923" s="47">
        <f t="shared" ca="1" si="1338"/>
        <v>6528451.7906466639</v>
      </c>
      <c r="Q923" s="47">
        <f t="shared" ca="1" si="1338"/>
        <v>1462302.6800403155</v>
      </c>
      <c r="R923" s="47">
        <f t="shared" ca="1" si="1338"/>
        <v>0</v>
      </c>
      <c r="S923" s="47">
        <f t="shared" ca="1" si="1338"/>
        <v>0</v>
      </c>
      <c r="T923" s="47">
        <f t="shared" ca="1" si="1338"/>
        <v>7990754.4706869787</v>
      </c>
      <c r="U923" s="47">
        <f t="shared" ca="1" si="1338"/>
        <v>278218.1900611787</v>
      </c>
      <c r="V923" s="47">
        <f t="shared" ca="1" si="1338"/>
        <v>5165907.3911432186</v>
      </c>
      <c r="W923" s="47">
        <f t="shared" ca="1" si="1338"/>
        <v>-4.9550967172447272E-80</v>
      </c>
      <c r="X923" s="47">
        <f t="shared" ca="1" si="1338"/>
        <v>4.8540453842482547E-152</v>
      </c>
      <c r="Y923" s="47">
        <f t="shared" ca="1" si="1338"/>
        <v>5444125.5812043976</v>
      </c>
      <c r="Z923" s="47">
        <f t="shared" ca="1" si="1338"/>
        <v>1971507.0339427774</v>
      </c>
      <c r="AA923" s="47">
        <f t="shared" ca="1" si="1338"/>
        <v>34239.849957713886</v>
      </c>
      <c r="AB923" s="47">
        <f t="shared" ca="1" si="1338"/>
        <v>2005746.8839004913</v>
      </c>
      <c r="AC923" s="47">
        <f t="shared" ca="1" si="1338"/>
        <v>28885.763906130935</v>
      </c>
      <c r="AD923" s="47">
        <f t="shared" ca="1" si="1338"/>
        <v>0</v>
      </c>
      <c r="AE923" s="47">
        <f t="shared" ca="1" si="1338"/>
        <v>0</v>
      </c>
    </row>
    <row r="924" spans="1:31" s="44" customFormat="1" hidden="1" outlineLevel="1">
      <c r="A924" s="49"/>
      <c r="B924" s="97"/>
      <c r="C924" s="48"/>
      <c r="D924" s="48"/>
      <c r="F924" s="167"/>
      <c r="G924" s="48" t="str">
        <f>$G$12</f>
        <v>DISTSEC</v>
      </c>
      <c r="H924" s="46">
        <f t="shared" ref="H924:AE924" ca="1" si="1340">H892+H900+H908+H916</f>
        <v>23400816.679744471</v>
      </c>
      <c r="I924" s="47">
        <f t="shared" ca="1" si="1340"/>
        <v>14590228.616988793</v>
      </c>
      <c r="J924" s="47">
        <f t="shared" ref="J924:K924" ca="1" si="1341">J892+J900+J908+J916</f>
        <v>-6917.4330376019125</v>
      </c>
      <c r="K924" s="47">
        <f t="shared" ca="1" si="1341"/>
        <v>-22961.438497221847</v>
      </c>
      <c r="L924" s="47">
        <f t="shared" ca="1" si="1340"/>
        <v>5153695.0160901425</v>
      </c>
      <c r="M924" s="47">
        <f t="shared" ca="1" si="1340"/>
        <v>0</v>
      </c>
      <c r="N924" s="47">
        <f t="shared" ca="1" si="1340"/>
        <v>0</v>
      </c>
      <c r="O924" s="47">
        <f t="shared" ca="1" si="1340"/>
        <v>5153695.0160901425</v>
      </c>
      <c r="P924" s="47">
        <f t="shared" ca="1" si="1340"/>
        <v>2372238.569766338</v>
      </c>
      <c r="Q924" s="47">
        <f t="shared" ca="1" si="1340"/>
        <v>0</v>
      </c>
      <c r="R924" s="47">
        <f t="shared" ca="1" si="1340"/>
        <v>0</v>
      </c>
      <c r="S924" s="47">
        <f t="shared" ca="1" si="1340"/>
        <v>0</v>
      </c>
      <c r="T924" s="47">
        <f t="shared" ca="1" si="1340"/>
        <v>2372238.569766338</v>
      </c>
      <c r="U924" s="47">
        <f t="shared" ca="1" si="1340"/>
        <v>82346.086341432689</v>
      </c>
      <c r="V924" s="47">
        <f t="shared" ca="1" si="1340"/>
        <v>5.4424453009851255E-123</v>
      </c>
      <c r="W924" s="47">
        <f t="shared" ca="1" si="1340"/>
        <v>-1.8798817553441772E-81</v>
      </c>
      <c r="X924" s="47">
        <f t="shared" ca="1" si="1340"/>
        <v>0</v>
      </c>
      <c r="Y924" s="47">
        <f t="shared" ca="1" si="1340"/>
        <v>82346.086341432689</v>
      </c>
      <c r="Z924" s="47">
        <f t="shared" ca="1" si="1340"/>
        <v>742688.00766881392</v>
      </c>
      <c r="AA924" s="47">
        <f t="shared" ca="1" si="1340"/>
        <v>0</v>
      </c>
      <c r="AB924" s="47">
        <f t="shared" ca="1" si="1340"/>
        <v>742688.00766881392</v>
      </c>
      <c r="AC924" s="47">
        <f t="shared" ca="1" si="1340"/>
        <v>9837.4067971432614</v>
      </c>
      <c r="AD924" s="47">
        <f t="shared" ca="1" si="1340"/>
        <v>391261.62024115358</v>
      </c>
      <c r="AE924" s="47">
        <f t="shared" ca="1" si="1340"/>
        <v>88400.227385281993</v>
      </c>
    </row>
    <row r="925" spans="1:31" s="44" customFormat="1" hidden="1" outlineLevel="1">
      <c r="A925" s="49"/>
      <c r="B925" s="97"/>
      <c r="C925" s="48"/>
      <c r="D925" s="48"/>
      <c r="F925" s="167"/>
      <c r="G925" s="48" t="str">
        <f>$G$13</f>
        <v>ENERGY</v>
      </c>
      <c r="H925" s="46">
        <f t="shared" ref="H925:AE925" ca="1" si="1342">H893+H901+H909+H917</f>
        <v>146394366.60787573</v>
      </c>
      <c r="I925" s="47">
        <f t="shared" ca="1" si="1342"/>
        <v>65945524.892790146</v>
      </c>
      <c r="J925" s="47">
        <f t="shared" ref="J925:K925" ca="1" si="1343">J893+J901+J909+J917</f>
        <v>43670.468340287094</v>
      </c>
      <c r="K925" s="47">
        <f t="shared" ca="1" si="1343"/>
        <v>158790.21012185322</v>
      </c>
      <c r="L925" s="47">
        <f t="shared" ca="1" si="1342"/>
        <v>18588977.96693192</v>
      </c>
      <c r="M925" s="47">
        <f t="shared" ca="1" si="1342"/>
        <v>250115.39727134848</v>
      </c>
      <c r="N925" s="47">
        <f t="shared" ca="1" si="1342"/>
        <v>65818.364160050551</v>
      </c>
      <c r="O925" s="47">
        <f t="shared" ca="1" si="1342"/>
        <v>18904911.728363324</v>
      </c>
      <c r="P925" s="47">
        <f t="shared" ca="1" si="1342"/>
        <v>11473678.921664579</v>
      </c>
      <c r="Q925" s="47">
        <f t="shared" ca="1" si="1342"/>
        <v>1598623.1844202359</v>
      </c>
      <c r="R925" s="47">
        <f t="shared" ca="1" si="1342"/>
        <v>346514.95785077906</v>
      </c>
      <c r="S925" s="47">
        <f t="shared" ca="1" si="1342"/>
        <v>19267.754230438975</v>
      </c>
      <c r="T925" s="47">
        <f t="shared" ca="1" si="1342"/>
        <v>13438084.818166032</v>
      </c>
      <c r="U925" s="47">
        <f t="shared" ca="1" si="1342"/>
        <v>659187.30920957099</v>
      </c>
      <c r="V925" s="47">
        <f t="shared" ca="1" si="1342"/>
        <v>7292804.5327151902</v>
      </c>
      <c r="W925" s="47">
        <f t="shared" ca="1" si="1342"/>
        <v>29616864.055531289</v>
      </c>
      <c r="X925" s="47">
        <f t="shared" ca="1" si="1342"/>
        <v>5265769.2558169048</v>
      </c>
      <c r="Y925" s="47">
        <f t="shared" ca="1" si="1342"/>
        <v>42834625.153272957</v>
      </c>
      <c r="Z925" s="47">
        <f t="shared" ca="1" si="1342"/>
        <v>3290825.2538280915</v>
      </c>
      <c r="AA925" s="47">
        <f t="shared" ca="1" si="1342"/>
        <v>67635.471536204815</v>
      </c>
      <c r="AB925" s="47">
        <f t="shared" ca="1" si="1342"/>
        <v>3358460.7253642962</v>
      </c>
      <c r="AC925" s="47">
        <f t="shared" ca="1" si="1342"/>
        <v>60524.196665884745</v>
      </c>
      <c r="AD925" s="47">
        <f t="shared" ca="1" si="1342"/>
        <v>1362859.8687825359</v>
      </c>
      <c r="AE925" s="47">
        <f t="shared" ca="1" si="1342"/>
        <v>286914.54600852047</v>
      </c>
    </row>
    <row r="926" spans="1:31" s="44" customFormat="1" hidden="1" outlineLevel="1">
      <c r="A926" s="49"/>
      <c r="B926" s="97"/>
      <c r="C926" s="48"/>
      <c r="D926" s="48"/>
      <c r="F926" s="167"/>
      <c r="G926" s="48" t="str">
        <f>$G$14</f>
        <v>CUSTOMER</v>
      </c>
      <c r="H926" s="46">
        <f t="shared" ref="H926:AE926" ca="1" si="1344">H894+H902+H910+H918</f>
        <v>23269868.853649676</v>
      </c>
      <c r="I926" s="47">
        <f t="shared" ca="1" si="1344"/>
        <v>11769135.187934054</v>
      </c>
      <c r="J926" s="47">
        <f t="shared" ref="J926:K926" ca="1" si="1345">J894+J902+J910+J918</f>
        <v>3229.7738449727931</v>
      </c>
      <c r="K926" s="47">
        <f t="shared" ca="1" si="1345"/>
        <v>17936.802692760139</v>
      </c>
      <c r="L926" s="47">
        <f t="shared" ca="1" si="1344"/>
        <v>3952041.3066028524</v>
      </c>
      <c r="M926" s="47">
        <f t="shared" ca="1" si="1344"/>
        <v>174033.17422825386</v>
      </c>
      <c r="N926" s="47">
        <f t="shared" ca="1" si="1344"/>
        <v>26581.802516352145</v>
      </c>
      <c r="O926" s="47">
        <f t="shared" ca="1" si="1344"/>
        <v>4152656.2833474581</v>
      </c>
      <c r="P926" s="47">
        <f t="shared" ca="1" si="1344"/>
        <v>247295.4020333091</v>
      </c>
      <c r="Q926" s="47">
        <f t="shared" ca="1" si="1344"/>
        <v>82298.54367915784</v>
      </c>
      <c r="R926" s="47">
        <f t="shared" ca="1" si="1344"/>
        <v>79878.481796647247</v>
      </c>
      <c r="S926" s="47">
        <f t="shared" ca="1" si="1344"/>
        <v>4973.7416097147143</v>
      </c>
      <c r="T926" s="47">
        <f t="shared" ca="1" si="1344"/>
        <v>414446.16911882896</v>
      </c>
      <c r="U926" s="47">
        <f t="shared" ca="1" si="1344"/>
        <v>1639.0609314021619</v>
      </c>
      <c r="V926" s="47">
        <f t="shared" ca="1" si="1344"/>
        <v>59315.436653092256</v>
      </c>
      <c r="W926" s="47">
        <f t="shared" ca="1" si="1344"/>
        <v>134763.4116305137</v>
      </c>
      <c r="X926" s="47">
        <f t="shared" ca="1" si="1344"/>
        <v>49558.150374644443</v>
      </c>
      <c r="Y926" s="47">
        <f t="shared" ca="1" si="1344"/>
        <v>245276.05958965249</v>
      </c>
      <c r="Z926" s="47">
        <f t="shared" ca="1" si="1344"/>
        <v>55315.73547707103</v>
      </c>
      <c r="AA926" s="47">
        <f t="shared" ca="1" si="1344"/>
        <v>900.36095861478339</v>
      </c>
      <c r="AB926" s="47">
        <f t="shared" ca="1" si="1344"/>
        <v>56216.096435685817</v>
      </c>
      <c r="AC926" s="47">
        <f t="shared" ca="1" si="1344"/>
        <v>5684.9686329774668</v>
      </c>
      <c r="AD926" s="47">
        <f t="shared" ca="1" si="1344"/>
        <v>5632273.3335732827</v>
      </c>
      <c r="AE926" s="47">
        <f t="shared" ca="1" si="1344"/>
        <v>973014.17848000966</v>
      </c>
    </row>
    <row r="927" spans="1:31" s="44" customFormat="1" collapsed="1">
      <c r="A927" s="49"/>
      <c r="B927" s="48"/>
      <c r="C927" s="48"/>
      <c r="D927" s="96" t="s">
        <v>515</v>
      </c>
      <c r="E927" s="54">
        <f>E895+E903+E911+E919</f>
        <v>475910856.03355658</v>
      </c>
      <c r="F927" s="87"/>
      <c r="G927" s="48" t="str">
        <f>$G$15</f>
        <v>TOTAL</v>
      </c>
      <c r="H927" s="46">
        <f t="shared" ref="H927:AE927" ca="1" si="1346">H895+H903+H911+H919</f>
        <v>475910856.03355664</v>
      </c>
      <c r="I927" s="47">
        <f t="shared" ca="1" si="1346"/>
        <v>219251733.00384316</v>
      </c>
      <c r="J927" s="47">
        <f t="shared" ref="J927:K927" ca="1" si="1347">J895+J903+J911+J919</f>
        <v>40621</v>
      </c>
      <c r="K927" s="47">
        <f t="shared" ca="1" si="1347"/>
        <v>117108</v>
      </c>
      <c r="L927" s="47">
        <f t="shared" ca="1" si="1346"/>
        <v>72257850.670552507</v>
      </c>
      <c r="M927" s="47">
        <f t="shared" ca="1" si="1346"/>
        <v>938232.82407913601</v>
      </c>
      <c r="N927" s="47">
        <f t="shared" ca="1" si="1346"/>
        <v>142162.50590393832</v>
      </c>
      <c r="O927" s="47">
        <f t="shared" ca="1" si="1346"/>
        <v>73338246.000535578</v>
      </c>
      <c r="P927" s="47">
        <f t="shared" ca="1" si="1346"/>
        <v>38500073.681526683</v>
      </c>
      <c r="Q927" s="47">
        <f t="shared" ca="1" si="1346"/>
        <v>6870077.1389029147</v>
      </c>
      <c r="R927" s="47">
        <f t="shared" ca="1" si="1346"/>
        <v>1073544.7534822985</v>
      </c>
      <c r="S927" s="47">
        <f t="shared" ca="1" si="1346"/>
        <v>39060.18794247695</v>
      </c>
      <c r="T927" s="47">
        <f t="shared" ca="1" si="1346"/>
        <v>46482755.761854373</v>
      </c>
      <c r="U927" s="47">
        <f t="shared" ca="1" si="1346"/>
        <v>1843564.6083554439</v>
      </c>
      <c r="V927" s="47">
        <f t="shared" ca="1" si="1346"/>
        <v>25961366.220449641</v>
      </c>
      <c r="W927" s="47">
        <f t="shared" ca="1" si="1346"/>
        <v>73171237.042587131</v>
      </c>
      <c r="X927" s="47">
        <f t="shared" ca="1" si="1346"/>
        <v>14665641.858733771</v>
      </c>
      <c r="Y927" s="47">
        <f t="shared" ca="1" si="1346"/>
        <v>115641809.73012598</v>
      </c>
      <c r="Z927" s="47">
        <f t="shared" ca="1" si="1346"/>
        <v>11417008.876057055</v>
      </c>
      <c r="AA927" s="47">
        <f t="shared" ca="1" si="1346"/>
        <v>198219.44899349162</v>
      </c>
      <c r="AB927" s="47">
        <f t="shared" ca="1" si="1346"/>
        <v>11615228.325050546</v>
      </c>
      <c r="AC927" s="47">
        <f t="shared" ca="1" si="1346"/>
        <v>182520.88159144821</v>
      </c>
      <c r="AD927" s="47">
        <f t="shared" ca="1" si="1346"/>
        <v>7801241.7912668157</v>
      </c>
      <c r="AE927" s="47">
        <f t="shared" ca="1" si="1346"/>
        <v>1439591.5392886803</v>
      </c>
    </row>
    <row r="928" spans="1:31" s="48" customFormat="1">
      <c r="A928" s="49"/>
      <c r="E928" s="51"/>
      <c r="F928" s="99"/>
      <c r="H928" s="191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55"/>
      <c r="AC928" s="55"/>
      <c r="AD928" s="55"/>
      <c r="AE928" s="55"/>
    </row>
    <row r="929" spans="1:31" s="44" customFormat="1" hidden="1" outlineLevel="1">
      <c r="A929" s="49"/>
      <c r="B929" s="97"/>
      <c r="C929" s="48"/>
      <c r="D929" s="48"/>
      <c r="F929" s="167" t="str">
        <f>F936</f>
        <v>PROD_ENERGY</v>
      </c>
      <c r="G929" s="48" t="str">
        <f>$G$8</f>
        <v>PRODUCTION</v>
      </c>
      <c r="H929" s="46">
        <f t="shared" ref="H929:H944" si="1348">SUBTOTAL(9,I929:AE929)</f>
        <v>0</v>
      </c>
      <c r="I929" s="47">
        <f t="shared" ref="I929:N929" si="1349">VLOOKUP(CONCATENATE($F929," ",$G929),AllocFactorMatrix,(I$4+1),FALSE)*$E936</f>
        <v>0</v>
      </c>
      <c r="J929" s="47">
        <f t="shared" si="1349"/>
        <v>0</v>
      </c>
      <c r="K929" s="47">
        <f t="shared" si="1349"/>
        <v>0</v>
      </c>
      <c r="L929" s="47">
        <f t="shared" si="1349"/>
        <v>0</v>
      </c>
      <c r="M929" s="47">
        <f t="shared" si="1349"/>
        <v>0</v>
      </c>
      <c r="N929" s="47">
        <f t="shared" si="1349"/>
        <v>0</v>
      </c>
      <c r="O929" s="47">
        <f t="shared" ref="O929:O936" si="1350">SUBTOTAL(9,L929:N929)</f>
        <v>0</v>
      </c>
      <c r="P929" s="47">
        <f>VLOOKUP(CONCATENATE($F929," ",$G929),AllocFactorMatrix,(P$4+1),FALSE)*$E936</f>
        <v>0</v>
      </c>
      <c r="Q929" s="47">
        <f>VLOOKUP(CONCATENATE($F929," ",$G929),AllocFactorMatrix,(Q$4+1),FALSE)*$E936</f>
        <v>0</v>
      </c>
      <c r="R929" s="47">
        <f>VLOOKUP(CONCATENATE($F929," ",$G929),AllocFactorMatrix,(R$4+1),FALSE)*$E936</f>
        <v>0</v>
      </c>
      <c r="S929" s="47">
        <f>VLOOKUP(CONCATENATE($F929," ",$G929),AllocFactorMatrix,(S$4+1),FALSE)*$E936</f>
        <v>0</v>
      </c>
      <c r="T929" s="47">
        <f>SUBTOTAL(9,P929:S929)</f>
        <v>0</v>
      </c>
      <c r="U929" s="47">
        <f>VLOOKUP(CONCATENATE($F929," ",$G929),AllocFactorMatrix,(U$4+1),FALSE)*$E936</f>
        <v>0</v>
      </c>
      <c r="V929" s="47">
        <f>VLOOKUP(CONCATENATE($F929," ",$G929),AllocFactorMatrix,(V$4+1),FALSE)*$E936</f>
        <v>0</v>
      </c>
      <c r="W929" s="47">
        <f>VLOOKUP(CONCATENATE($F929," ",$G929),AllocFactorMatrix,(W$4+1),FALSE)*$E936</f>
        <v>0</v>
      </c>
      <c r="X929" s="47">
        <f>VLOOKUP(CONCATENATE($F929," ",$G929),AllocFactorMatrix,(X$4+1),FALSE)*$E936</f>
        <v>0</v>
      </c>
      <c r="Y929" s="47">
        <f>SUBTOTAL(9,U929:X929)</f>
        <v>0</v>
      </c>
      <c r="Z929" s="47">
        <f>VLOOKUP(CONCATENATE($F929," ",$G929),AllocFactorMatrix,(Z$4+1),FALSE)*$E936</f>
        <v>0</v>
      </c>
      <c r="AA929" s="47">
        <f>VLOOKUP(CONCATENATE($F929," ",$G929),AllocFactorMatrix,(AA$4+1),FALSE)*$E936</f>
        <v>0</v>
      </c>
      <c r="AB929" s="47">
        <f t="shared" ref="AB929:AB936" si="1351">SUBTOTAL(9,Z929:AA929)</f>
        <v>0</v>
      </c>
      <c r="AC929" s="47">
        <f>VLOOKUP(CONCATENATE($F929," ",$G929),AllocFactorMatrix,(AC$4+1),FALSE)*$E936</f>
        <v>0</v>
      </c>
      <c r="AD929" s="47">
        <f>VLOOKUP(CONCATENATE($F929," ",$G929),AllocFactorMatrix,(AD$4+1),FALSE)*$E936</f>
        <v>0</v>
      </c>
      <c r="AE929" s="47">
        <f>VLOOKUP(CONCATENATE($F929," ",$G929),AllocFactorMatrix,(AE$4+1),FALSE)*$E936</f>
        <v>0</v>
      </c>
    </row>
    <row r="930" spans="1:31" s="44" customFormat="1" hidden="1" outlineLevel="1">
      <c r="A930" s="49"/>
      <c r="B930" s="97"/>
      <c r="C930" s="48"/>
      <c r="D930" s="48"/>
      <c r="F930" s="167" t="str">
        <f>F936</f>
        <v>PROD_ENERGY</v>
      </c>
      <c r="G930" s="48" t="str">
        <f>$G$9</f>
        <v>BULKTRAN</v>
      </c>
      <c r="H930" s="46">
        <f t="shared" si="1348"/>
        <v>0</v>
      </c>
      <c r="I930" s="47">
        <f t="shared" ref="I930:N930" si="1352">VLOOKUP(CONCATENATE($F930," ",$G930),AllocFactorMatrix,(I$4+1),FALSE)*$E936</f>
        <v>0</v>
      </c>
      <c r="J930" s="47">
        <f t="shared" si="1352"/>
        <v>0</v>
      </c>
      <c r="K930" s="47">
        <f t="shared" si="1352"/>
        <v>0</v>
      </c>
      <c r="L930" s="47">
        <f t="shared" si="1352"/>
        <v>0</v>
      </c>
      <c r="M930" s="47">
        <f t="shared" si="1352"/>
        <v>0</v>
      </c>
      <c r="N930" s="47">
        <f t="shared" si="1352"/>
        <v>0</v>
      </c>
      <c r="O930" s="47">
        <f t="shared" si="1350"/>
        <v>0</v>
      </c>
      <c r="P930" s="47">
        <f>VLOOKUP(CONCATENATE($F930," ",$G930),AllocFactorMatrix,(P$4+1),FALSE)*$E936</f>
        <v>0</v>
      </c>
      <c r="Q930" s="47">
        <f>VLOOKUP(CONCATENATE($F930," ",$G930),AllocFactorMatrix,(Q$4+1),FALSE)*$E936</f>
        <v>0</v>
      </c>
      <c r="R930" s="47">
        <f>VLOOKUP(CONCATENATE($F930," ",$G930),AllocFactorMatrix,(R$4+1),FALSE)*$E936</f>
        <v>0</v>
      </c>
      <c r="S930" s="47">
        <f>VLOOKUP(CONCATENATE($F930," ",$G930),AllocFactorMatrix,(S$4+1),FALSE)*$E936</f>
        <v>0</v>
      </c>
      <c r="T930" s="47">
        <f t="shared" ref="T930:T936" si="1353">SUBTOTAL(9,P930:S930)</f>
        <v>0</v>
      </c>
      <c r="U930" s="47">
        <f>VLOOKUP(CONCATENATE($F930," ",$G930),AllocFactorMatrix,(U$4+1),FALSE)*$E936</f>
        <v>0</v>
      </c>
      <c r="V930" s="47">
        <f>VLOOKUP(CONCATENATE($F930," ",$G930),AllocFactorMatrix,(V$4+1),FALSE)*$E936</f>
        <v>0</v>
      </c>
      <c r="W930" s="47">
        <f>VLOOKUP(CONCATENATE($F930," ",$G930),AllocFactorMatrix,(W$4+1),FALSE)*$E936</f>
        <v>0</v>
      </c>
      <c r="X930" s="47">
        <f>VLOOKUP(CONCATENATE($F930," ",$G930),AllocFactorMatrix,(X$4+1),FALSE)*$E936</f>
        <v>0</v>
      </c>
      <c r="Y930" s="47">
        <f t="shared" ref="Y930:Y936" si="1354">SUBTOTAL(9,U930:X930)</f>
        <v>0</v>
      </c>
      <c r="Z930" s="47">
        <f>VLOOKUP(CONCATENATE($F930," ",$G930),AllocFactorMatrix,(Z$4+1),FALSE)*$E936</f>
        <v>0</v>
      </c>
      <c r="AA930" s="47">
        <f>VLOOKUP(CONCATENATE($F930," ",$G930),AllocFactorMatrix,(AA$4+1),FALSE)*$E936</f>
        <v>0</v>
      </c>
      <c r="AB930" s="47">
        <f t="shared" si="1351"/>
        <v>0</v>
      </c>
      <c r="AC930" s="47">
        <f>VLOOKUP(CONCATENATE($F930," ",$G930),AllocFactorMatrix,(AC$4+1),FALSE)*$E936</f>
        <v>0</v>
      </c>
      <c r="AD930" s="47">
        <f>VLOOKUP(CONCATENATE($F930," ",$G930),AllocFactorMatrix,(AD$4+1),FALSE)*$E936</f>
        <v>0</v>
      </c>
      <c r="AE930" s="47">
        <f>VLOOKUP(CONCATENATE($F930," ",$G930),AllocFactorMatrix,(AE$4+1),FALSE)*$E936</f>
        <v>0</v>
      </c>
    </row>
    <row r="931" spans="1:31" s="44" customFormat="1" hidden="1" outlineLevel="1">
      <c r="A931" s="49"/>
      <c r="B931" s="97"/>
      <c r="C931" s="48"/>
      <c r="D931" s="48"/>
      <c r="F931" s="167" t="str">
        <f>F936</f>
        <v>PROD_ENERGY</v>
      </c>
      <c r="G931" s="48" t="str">
        <f>$G$10</f>
        <v>SUBTRAN</v>
      </c>
      <c r="H931" s="46">
        <f t="shared" si="1348"/>
        <v>0</v>
      </c>
      <c r="I931" s="47">
        <f t="shared" ref="I931:N931" si="1355">VLOOKUP(CONCATENATE($F931," ",$G931),AllocFactorMatrix,(I$4+1),FALSE)*$E936</f>
        <v>0</v>
      </c>
      <c r="J931" s="47">
        <f t="shared" si="1355"/>
        <v>0</v>
      </c>
      <c r="K931" s="47">
        <f t="shared" si="1355"/>
        <v>0</v>
      </c>
      <c r="L931" s="47">
        <f t="shared" si="1355"/>
        <v>0</v>
      </c>
      <c r="M931" s="47">
        <f t="shared" si="1355"/>
        <v>0</v>
      </c>
      <c r="N931" s="47">
        <f t="shared" si="1355"/>
        <v>0</v>
      </c>
      <c r="O931" s="47">
        <f t="shared" si="1350"/>
        <v>0</v>
      </c>
      <c r="P931" s="47">
        <f>VLOOKUP(CONCATENATE($F931," ",$G931),AllocFactorMatrix,(P$4+1),FALSE)*$E936</f>
        <v>0</v>
      </c>
      <c r="Q931" s="47">
        <f>VLOOKUP(CONCATENATE($F931," ",$G931),AllocFactorMatrix,(Q$4+1),FALSE)*$E936</f>
        <v>0</v>
      </c>
      <c r="R931" s="47">
        <f>VLOOKUP(CONCATENATE($F931," ",$G931),AllocFactorMatrix,(R$4+1),FALSE)*$E936</f>
        <v>0</v>
      </c>
      <c r="S931" s="47">
        <f>VLOOKUP(CONCATENATE($F931," ",$G931),AllocFactorMatrix,(S$4+1),FALSE)*$E936</f>
        <v>0</v>
      </c>
      <c r="T931" s="47">
        <f t="shared" si="1353"/>
        <v>0</v>
      </c>
      <c r="U931" s="47">
        <f>VLOOKUP(CONCATENATE($F931," ",$G931),AllocFactorMatrix,(U$4+1),FALSE)*$E936</f>
        <v>0</v>
      </c>
      <c r="V931" s="47">
        <f>VLOOKUP(CONCATENATE($F931," ",$G931),AllocFactorMatrix,(V$4+1),FALSE)*$E936</f>
        <v>0</v>
      </c>
      <c r="W931" s="47">
        <f>VLOOKUP(CONCATENATE($F931," ",$G931),AllocFactorMatrix,(W$4+1),FALSE)*$E936</f>
        <v>0</v>
      </c>
      <c r="X931" s="47">
        <f>VLOOKUP(CONCATENATE($F931," ",$G931),AllocFactorMatrix,(X$4+1),FALSE)*$E936</f>
        <v>0</v>
      </c>
      <c r="Y931" s="47">
        <f t="shared" si="1354"/>
        <v>0</v>
      </c>
      <c r="Z931" s="47">
        <f>VLOOKUP(CONCATENATE($F931," ",$G931),AllocFactorMatrix,(Z$4+1),FALSE)*$E936</f>
        <v>0</v>
      </c>
      <c r="AA931" s="47">
        <f>VLOOKUP(CONCATENATE($F931," ",$G931),AllocFactorMatrix,(AA$4+1),FALSE)*$E936</f>
        <v>0</v>
      </c>
      <c r="AB931" s="47">
        <f t="shared" si="1351"/>
        <v>0</v>
      </c>
      <c r="AC931" s="47">
        <f>VLOOKUP(CONCATENATE($F931," ",$G931),AllocFactorMatrix,(AC$4+1),FALSE)*$E936</f>
        <v>0</v>
      </c>
      <c r="AD931" s="47">
        <f>VLOOKUP(CONCATENATE($F931," ",$G931),AllocFactorMatrix,(AD$4+1),FALSE)*$E936</f>
        <v>0</v>
      </c>
      <c r="AE931" s="47">
        <f>VLOOKUP(CONCATENATE($F931," ",$G931),AllocFactorMatrix,(AE$4+1),FALSE)*$E936</f>
        <v>0</v>
      </c>
    </row>
    <row r="932" spans="1:31" s="44" customFormat="1" hidden="1" outlineLevel="1">
      <c r="A932" s="49"/>
      <c r="B932" s="97"/>
      <c r="C932" s="48"/>
      <c r="D932" s="48"/>
      <c r="F932" s="167" t="str">
        <f>F936</f>
        <v>PROD_ENERGY</v>
      </c>
      <c r="G932" s="48" t="str">
        <f>$G$11</f>
        <v>DISTPRI</v>
      </c>
      <c r="H932" s="46">
        <f t="shared" si="1348"/>
        <v>0</v>
      </c>
      <c r="I932" s="47">
        <f t="shared" ref="I932:N932" si="1356">VLOOKUP(CONCATENATE($F932," ",$G932),AllocFactorMatrix,(I$4+1),FALSE)*$E936</f>
        <v>0</v>
      </c>
      <c r="J932" s="47">
        <f t="shared" si="1356"/>
        <v>0</v>
      </c>
      <c r="K932" s="47">
        <f t="shared" si="1356"/>
        <v>0</v>
      </c>
      <c r="L932" s="47">
        <f t="shared" si="1356"/>
        <v>0</v>
      </c>
      <c r="M932" s="47">
        <f t="shared" si="1356"/>
        <v>0</v>
      </c>
      <c r="N932" s="47">
        <f t="shared" si="1356"/>
        <v>0</v>
      </c>
      <c r="O932" s="47">
        <f t="shared" si="1350"/>
        <v>0</v>
      </c>
      <c r="P932" s="47">
        <f>VLOOKUP(CONCATENATE($F932," ",$G932),AllocFactorMatrix,(P$4+1),FALSE)*$E936</f>
        <v>0</v>
      </c>
      <c r="Q932" s="47">
        <f>VLOOKUP(CONCATENATE($F932," ",$G932),AllocFactorMatrix,(Q$4+1),FALSE)*$E936</f>
        <v>0</v>
      </c>
      <c r="R932" s="47">
        <f>VLOOKUP(CONCATENATE($F932," ",$G932),AllocFactorMatrix,(R$4+1),FALSE)*$E936</f>
        <v>0</v>
      </c>
      <c r="S932" s="47">
        <f>VLOOKUP(CONCATENATE($F932," ",$G932),AllocFactorMatrix,(S$4+1),FALSE)*$E936</f>
        <v>0</v>
      </c>
      <c r="T932" s="47">
        <f t="shared" si="1353"/>
        <v>0</v>
      </c>
      <c r="U932" s="47">
        <f>VLOOKUP(CONCATENATE($F932," ",$G932),AllocFactorMatrix,(U$4+1),FALSE)*$E936</f>
        <v>0</v>
      </c>
      <c r="V932" s="47">
        <f>VLOOKUP(CONCATENATE($F932," ",$G932),AllocFactorMatrix,(V$4+1),FALSE)*$E936</f>
        <v>0</v>
      </c>
      <c r="W932" s="47">
        <f>VLOOKUP(CONCATENATE($F932," ",$G932),AllocFactorMatrix,(W$4+1),FALSE)*$E936</f>
        <v>0</v>
      </c>
      <c r="X932" s="47">
        <f>VLOOKUP(CONCATENATE($F932," ",$G932),AllocFactorMatrix,(X$4+1),FALSE)*$E936</f>
        <v>0</v>
      </c>
      <c r="Y932" s="47">
        <f t="shared" si="1354"/>
        <v>0</v>
      </c>
      <c r="Z932" s="47">
        <f>VLOOKUP(CONCATENATE($F932," ",$G932),AllocFactorMatrix,(Z$4+1),FALSE)*$E936</f>
        <v>0</v>
      </c>
      <c r="AA932" s="47">
        <f>VLOOKUP(CONCATENATE($F932," ",$G932),AllocFactorMatrix,(AA$4+1),FALSE)*$E936</f>
        <v>0</v>
      </c>
      <c r="AB932" s="47">
        <f t="shared" si="1351"/>
        <v>0</v>
      </c>
      <c r="AC932" s="47">
        <f>VLOOKUP(CONCATENATE($F932," ",$G932),AllocFactorMatrix,(AC$4+1),FALSE)*$E936</f>
        <v>0</v>
      </c>
      <c r="AD932" s="47">
        <f>VLOOKUP(CONCATENATE($F932," ",$G932),AllocFactorMatrix,(AD$4+1),FALSE)*$E936</f>
        <v>0</v>
      </c>
      <c r="AE932" s="47">
        <f>VLOOKUP(CONCATENATE($F932," ",$G932),AllocFactorMatrix,(AE$4+1),FALSE)*$E936</f>
        <v>0</v>
      </c>
    </row>
    <row r="933" spans="1:31" s="44" customFormat="1" hidden="1" outlineLevel="1">
      <c r="A933" s="49"/>
      <c r="B933" s="97"/>
      <c r="C933" s="48"/>
      <c r="D933" s="48"/>
      <c r="F933" s="167" t="str">
        <f>F936</f>
        <v>PROD_ENERGY</v>
      </c>
      <c r="G933" s="48" t="str">
        <f>$G$12</f>
        <v>DISTSEC</v>
      </c>
      <c r="H933" s="46">
        <f t="shared" si="1348"/>
        <v>0</v>
      </c>
      <c r="I933" s="47">
        <f t="shared" ref="I933:N933" si="1357">VLOOKUP(CONCATENATE($F933," ",$G933),AllocFactorMatrix,(I$4+1),FALSE)*$E936</f>
        <v>0</v>
      </c>
      <c r="J933" s="47">
        <f t="shared" si="1357"/>
        <v>0</v>
      </c>
      <c r="K933" s="47">
        <f t="shared" si="1357"/>
        <v>0</v>
      </c>
      <c r="L933" s="47">
        <f t="shared" si="1357"/>
        <v>0</v>
      </c>
      <c r="M933" s="47">
        <f t="shared" si="1357"/>
        <v>0</v>
      </c>
      <c r="N933" s="47">
        <f t="shared" si="1357"/>
        <v>0</v>
      </c>
      <c r="O933" s="47">
        <f t="shared" si="1350"/>
        <v>0</v>
      </c>
      <c r="P933" s="47">
        <f>VLOOKUP(CONCATENATE($F933," ",$G933),AllocFactorMatrix,(P$4+1),FALSE)*$E936</f>
        <v>0</v>
      </c>
      <c r="Q933" s="47">
        <f>VLOOKUP(CONCATENATE($F933," ",$G933),AllocFactorMatrix,(Q$4+1),FALSE)*$E936</f>
        <v>0</v>
      </c>
      <c r="R933" s="47">
        <f>VLOOKUP(CONCATENATE($F933," ",$G933),AllocFactorMatrix,(R$4+1),FALSE)*$E936</f>
        <v>0</v>
      </c>
      <c r="S933" s="47">
        <f>VLOOKUP(CONCATENATE($F933," ",$G933),AllocFactorMatrix,(S$4+1),FALSE)*$E936</f>
        <v>0</v>
      </c>
      <c r="T933" s="47">
        <f t="shared" si="1353"/>
        <v>0</v>
      </c>
      <c r="U933" s="47">
        <f>VLOOKUP(CONCATENATE($F933," ",$G933),AllocFactorMatrix,(U$4+1),FALSE)*$E936</f>
        <v>0</v>
      </c>
      <c r="V933" s="47">
        <f>VLOOKUP(CONCATENATE($F933," ",$G933),AllocFactorMatrix,(V$4+1),FALSE)*$E936</f>
        <v>0</v>
      </c>
      <c r="W933" s="47">
        <f>VLOOKUP(CONCATENATE($F933," ",$G933),AllocFactorMatrix,(W$4+1),FALSE)*$E936</f>
        <v>0</v>
      </c>
      <c r="X933" s="47">
        <f>VLOOKUP(CONCATENATE($F933," ",$G933),AllocFactorMatrix,(X$4+1),FALSE)*$E936</f>
        <v>0</v>
      </c>
      <c r="Y933" s="47">
        <f t="shared" si="1354"/>
        <v>0</v>
      </c>
      <c r="Z933" s="47">
        <f>VLOOKUP(CONCATENATE($F933," ",$G933),AllocFactorMatrix,(Z$4+1),FALSE)*$E936</f>
        <v>0</v>
      </c>
      <c r="AA933" s="47">
        <f>VLOOKUP(CONCATENATE($F933," ",$G933),AllocFactorMatrix,(AA$4+1),FALSE)*$E936</f>
        <v>0</v>
      </c>
      <c r="AB933" s="47">
        <f t="shared" si="1351"/>
        <v>0</v>
      </c>
      <c r="AC933" s="47">
        <f>VLOOKUP(CONCATENATE($F933," ",$G933),AllocFactorMatrix,(AC$4+1),FALSE)*$E936</f>
        <v>0</v>
      </c>
      <c r="AD933" s="47">
        <f>VLOOKUP(CONCATENATE($F933," ",$G933),AllocFactorMatrix,(AD$4+1),FALSE)*$E936</f>
        <v>0</v>
      </c>
      <c r="AE933" s="47">
        <f>VLOOKUP(CONCATENATE($F933," ",$G933),AllocFactorMatrix,(AE$4+1),FALSE)*$E936</f>
        <v>0</v>
      </c>
    </row>
    <row r="934" spans="1:31" s="44" customFormat="1" hidden="1" outlineLevel="1">
      <c r="A934" s="49"/>
      <c r="B934" s="97"/>
      <c r="C934" s="48"/>
      <c r="D934" s="48"/>
      <c r="F934" s="167" t="str">
        <f>F936</f>
        <v>PROD_ENERGY</v>
      </c>
      <c r="G934" s="48" t="str">
        <f>$G$13</f>
        <v>ENERGY</v>
      </c>
      <c r="H934" s="46">
        <f t="shared" si="1348"/>
        <v>26689221.328939993</v>
      </c>
      <c r="I934" s="47">
        <f t="shared" ref="I934:N934" si="1358">VLOOKUP(CONCATENATE($F934," ",$G934),AllocFactorMatrix,(I$4+1),FALSE)*$E936</f>
        <v>10441453.322431056</v>
      </c>
      <c r="J934" s="47">
        <f t="shared" si="1358"/>
        <v>1670.9182011874479</v>
      </c>
      <c r="K934" s="47">
        <f t="shared" si="1358"/>
        <v>4817.9264899799909</v>
      </c>
      <c r="L934" s="47">
        <f t="shared" si="1358"/>
        <v>3010832.5796793653</v>
      </c>
      <c r="M934" s="47">
        <f t="shared" si="1358"/>
        <v>41992.155251949931</v>
      </c>
      <c r="N934" s="47">
        <f t="shared" si="1358"/>
        <v>5870.4677153945513</v>
      </c>
      <c r="O934" s="47">
        <f t="shared" si="1350"/>
        <v>3058695.20264671</v>
      </c>
      <c r="P934" s="47">
        <f>VLOOKUP(CONCATENATE($F934," ",$G934),AllocFactorMatrix,(P$4+1),FALSE)*$E936</f>
        <v>1951945.6042006519</v>
      </c>
      <c r="Q934" s="47">
        <f>VLOOKUP(CONCATENATE($F934," ",$G934),AllocFactorMatrix,(Q$4+1),FALSE)*$E936</f>
        <v>348614.34621422848</v>
      </c>
      <c r="R934" s="47">
        <f>VLOOKUP(CONCATENATE($F934," ",$G934),AllocFactorMatrix,(R$4+1),FALSE)*$E936</f>
        <v>70990.647683772782</v>
      </c>
      <c r="S934" s="47">
        <f>VLOOKUP(CONCATENATE($F934," ",$G934),AllocFactorMatrix,(S$4+1),FALSE)*$E936</f>
        <v>2681.3407883891036</v>
      </c>
      <c r="T934" s="47">
        <f t="shared" si="1353"/>
        <v>2374231.938887042</v>
      </c>
      <c r="U934" s="47">
        <f>VLOOKUP(CONCATENATE($F934," ",$G934),AllocFactorMatrix,(U$4+1),FALSE)*$E936</f>
        <v>102372.12947652314</v>
      </c>
      <c r="V934" s="47">
        <f>VLOOKUP(CONCATENATE($F934," ",$G934),AllocFactorMatrix,(V$4+1),FALSE)*$E936</f>
        <v>1618522.8315218023</v>
      </c>
      <c r="W934" s="47">
        <f>VLOOKUP(CONCATENATE($F934," ",$G934),AllocFactorMatrix,(W$4+1),FALSE)*$E936</f>
        <v>6961003.2751472155</v>
      </c>
      <c r="X934" s="47">
        <f>VLOOKUP(CONCATENATE($F934," ",$G934),AllocFactorMatrix,(X$4+1),FALSE)*$E936</f>
        <v>1309437.4219317285</v>
      </c>
      <c r="Y934" s="47">
        <f t="shared" si="1354"/>
        <v>9991335.6580772698</v>
      </c>
      <c r="Z934" s="47">
        <f>VLOOKUP(CONCATENATE($F934," ",$G934),AllocFactorMatrix,(Z$4+1),FALSE)*$E936</f>
        <v>536960.07994081336</v>
      </c>
      <c r="AA934" s="47">
        <f>VLOOKUP(CONCATENATE($F934," ",$G934),AllocFactorMatrix,(AA$4+1),FALSE)*$E936</f>
        <v>10773.996892920117</v>
      </c>
      <c r="AB934" s="47">
        <f t="shared" si="1351"/>
        <v>547734.07683373347</v>
      </c>
      <c r="AC934" s="47">
        <f>VLOOKUP(CONCATENATE($F934," ",$G934),AllocFactorMatrix,(AC$4+1),FALSE)*$E936</f>
        <v>9610.4514291328014</v>
      </c>
      <c r="AD934" s="47">
        <f>VLOOKUP(CONCATENATE($F934," ",$G934),AllocFactorMatrix,(AD$4+1),FALSE)*$E936</f>
        <v>215270.82061715599</v>
      </c>
      <c r="AE934" s="47">
        <f>VLOOKUP(CONCATENATE($F934," ",$G934),AllocFactorMatrix,(AE$4+1),FALSE)*$E936</f>
        <v>44401.013326725675</v>
      </c>
    </row>
    <row r="935" spans="1:31" s="44" customFormat="1" hidden="1" outlineLevel="1">
      <c r="A935" s="49"/>
      <c r="B935" s="97"/>
      <c r="C935" s="48"/>
      <c r="D935" s="48"/>
      <c r="F935" s="167" t="str">
        <f>F936</f>
        <v>PROD_ENERGY</v>
      </c>
      <c r="G935" s="48" t="str">
        <f>$G$14</f>
        <v>CUSTOMER</v>
      </c>
      <c r="H935" s="46">
        <f t="shared" si="1348"/>
        <v>0</v>
      </c>
      <c r="I935" s="47">
        <f t="shared" ref="I935:N935" si="1359">VLOOKUP(CONCATENATE($F935," ",$G935),AllocFactorMatrix,(I$4+1),FALSE)*$E936</f>
        <v>0</v>
      </c>
      <c r="J935" s="47">
        <f t="shared" si="1359"/>
        <v>0</v>
      </c>
      <c r="K935" s="47">
        <f t="shared" si="1359"/>
        <v>0</v>
      </c>
      <c r="L935" s="47">
        <f t="shared" si="1359"/>
        <v>0</v>
      </c>
      <c r="M935" s="47">
        <f t="shared" si="1359"/>
        <v>0</v>
      </c>
      <c r="N935" s="47">
        <f t="shared" si="1359"/>
        <v>0</v>
      </c>
      <c r="O935" s="47">
        <f t="shared" si="1350"/>
        <v>0</v>
      </c>
      <c r="P935" s="47">
        <f>VLOOKUP(CONCATENATE($F935," ",$G935),AllocFactorMatrix,(P$4+1),FALSE)*$E936</f>
        <v>0</v>
      </c>
      <c r="Q935" s="47">
        <f>VLOOKUP(CONCATENATE($F935," ",$G935),AllocFactorMatrix,(Q$4+1),FALSE)*$E936</f>
        <v>0</v>
      </c>
      <c r="R935" s="47">
        <f>VLOOKUP(CONCATENATE($F935," ",$G935),AllocFactorMatrix,(R$4+1),FALSE)*$E936</f>
        <v>0</v>
      </c>
      <c r="S935" s="47">
        <f>VLOOKUP(CONCATENATE($F935," ",$G935),AllocFactorMatrix,(S$4+1),FALSE)*$E936</f>
        <v>0</v>
      </c>
      <c r="T935" s="47">
        <f t="shared" si="1353"/>
        <v>0</v>
      </c>
      <c r="U935" s="47">
        <f>VLOOKUP(CONCATENATE($F935," ",$G935),AllocFactorMatrix,(U$4+1),FALSE)*$E936</f>
        <v>0</v>
      </c>
      <c r="V935" s="47">
        <f>VLOOKUP(CONCATENATE($F935," ",$G935),AllocFactorMatrix,(V$4+1),FALSE)*$E936</f>
        <v>0</v>
      </c>
      <c r="W935" s="47">
        <f>VLOOKUP(CONCATENATE($F935," ",$G935),AllocFactorMatrix,(W$4+1),FALSE)*$E936</f>
        <v>0</v>
      </c>
      <c r="X935" s="47">
        <f>VLOOKUP(CONCATENATE($F935," ",$G935),AllocFactorMatrix,(X$4+1),FALSE)*$E936</f>
        <v>0</v>
      </c>
      <c r="Y935" s="47">
        <f t="shared" si="1354"/>
        <v>0</v>
      </c>
      <c r="Z935" s="47">
        <f>VLOOKUP(CONCATENATE($F935," ",$G935),AllocFactorMatrix,(Z$4+1),FALSE)*$E936</f>
        <v>0</v>
      </c>
      <c r="AA935" s="47">
        <f>VLOOKUP(CONCATENATE($F935," ",$G935),AllocFactorMatrix,(AA$4+1),FALSE)*$E936</f>
        <v>0</v>
      </c>
      <c r="AB935" s="47">
        <f t="shared" si="1351"/>
        <v>0</v>
      </c>
      <c r="AC935" s="47">
        <f>VLOOKUP(CONCATENATE($F935," ",$G935),AllocFactorMatrix,(AC$4+1),FALSE)*$E936</f>
        <v>0</v>
      </c>
      <c r="AD935" s="47">
        <f>VLOOKUP(CONCATENATE($F935," ",$G935),AllocFactorMatrix,(AD$4+1),FALSE)*$E936</f>
        <v>0</v>
      </c>
      <c r="AE935" s="47">
        <f>VLOOKUP(CONCATENATE($F935," ",$G935),AllocFactorMatrix,(AE$4+1),FALSE)*$E936</f>
        <v>0</v>
      </c>
    </row>
    <row r="936" spans="1:31" s="44" customFormat="1" collapsed="1">
      <c r="A936" s="49"/>
      <c r="B936" s="48"/>
      <c r="C936" s="48"/>
      <c r="D936" s="96" t="s">
        <v>427</v>
      </c>
      <c r="E936" s="54">
        <v>26689221.32894</v>
      </c>
      <c r="F936" s="87" t="s">
        <v>29</v>
      </c>
      <c r="G936" s="48" t="str">
        <f>$G$15</f>
        <v>TOTAL</v>
      </c>
      <c r="H936" s="46">
        <f t="shared" si="1348"/>
        <v>26689221.328939993</v>
      </c>
      <c r="I936" s="47">
        <f t="shared" ref="I936:N936" si="1360">VLOOKUP(CONCATENATE($F936," ",$G936),AllocFactorMatrix,(I$4+1),FALSE)*$E936</f>
        <v>10441453.322431056</v>
      </c>
      <c r="J936" s="47">
        <f t="shared" si="1360"/>
        <v>1670.9182011874479</v>
      </c>
      <c r="K936" s="47">
        <f t="shared" si="1360"/>
        <v>4817.9264899799909</v>
      </c>
      <c r="L936" s="47">
        <f t="shared" si="1360"/>
        <v>3010832.5796793653</v>
      </c>
      <c r="M936" s="47">
        <f t="shared" si="1360"/>
        <v>41992.155251949931</v>
      </c>
      <c r="N936" s="47">
        <f t="shared" si="1360"/>
        <v>5870.4677153945513</v>
      </c>
      <c r="O936" s="47">
        <f t="shared" si="1350"/>
        <v>3058695.20264671</v>
      </c>
      <c r="P936" s="47">
        <f>VLOOKUP(CONCATENATE($F936," ",$G936),AllocFactorMatrix,(P$4+1),FALSE)*$E936</f>
        <v>1951945.6042006519</v>
      </c>
      <c r="Q936" s="47">
        <f>VLOOKUP(CONCATENATE($F936," ",$G936),AllocFactorMatrix,(Q$4+1),FALSE)*$E936</f>
        <v>348614.34621422848</v>
      </c>
      <c r="R936" s="47">
        <f>VLOOKUP(CONCATENATE($F936," ",$G936),AllocFactorMatrix,(R$4+1),FALSE)*$E936</f>
        <v>70990.647683772782</v>
      </c>
      <c r="S936" s="47">
        <f>VLOOKUP(CONCATENATE($F936," ",$G936),AllocFactorMatrix,(S$4+1),FALSE)*$E936</f>
        <v>2681.3407883891036</v>
      </c>
      <c r="T936" s="47">
        <f t="shared" si="1353"/>
        <v>2374231.938887042</v>
      </c>
      <c r="U936" s="47">
        <f>VLOOKUP(CONCATENATE($F936," ",$G936),AllocFactorMatrix,(U$4+1),FALSE)*$E936</f>
        <v>102372.12947652314</v>
      </c>
      <c r="V936" s="47">
        <f>VLOOKUP(CONCATENATE($F936," ",$G936),AllocFactorMatrix,(V$4+1),FALSE)*$E936</f>
        <v>1618522.8315218023</v>
      </c>
      <c r="W936" s="47">
        <f>VLOOKUP(CONCATENATE($F936," ",$G936),AllocFactorMatrix,(W$4+1),FALSE)*$E936</f>
        <v>6961003.2751472155</v>
      </c>
      <c r="X936" s="47">
        <f>VLOOKUP(CONCATENATE($F936," ",$G936),AllocFactorMatrix,(X$4+1),FALSE)*$E936</f>
        <v>1309437.4219317285</v>
      </c>
      <c r="Y936" s="47">
        <f t="shared" si="1354"/>
        <v>9991335.6580772698</v>
      </c>
      <c r="Z936" s="47">
        <f>VLOOKUP(CONCATENATE($F936," ",$G936),AllocFactorMatrix,(Z$4+1),FALSE)*$E936</f>
        <v>536960.07994081336</v>
      </c>
      <c r="AA936" s="47">
        <f>VLOOKUP(CONCATENATE($F936," ",$G936),AllocFactorMatrix,(AA$4+1),FALSE)*$E936</f>
        <v>10773.996892920117</v>
      </c>
      <c r="AB936" s="47">
        <f t="shared" si="1351"/>
        <v>547734.07683373347</v>
      </c>
      <c r="AC936" s="47">
        <f>VLOOKUP(CONCATENATE($F936," ",$G936),AllocFactorMatrix,(AC$4+1),FALSE)*$E936</f>
        <v>9610.4514291328014</v>
      </c>
      <c r="AD936" s="47">
        <f>VLOOKUP(CONCATENATE($F936," ",$G936),AllocFactorMatrix,(AD$4+1),FALSE)*$E936</f>
        <v>215270.82061715599</v>
      </c>
      <c r="AE936" s="47">
        <f>VLOOKUP(CONCATENATE($F936," ",$G936),AllocFactorMatrix,(AE$4+1),FALSE)*$E936</f>
        <v>44401.013326725675</v>
      </c>
    </row>
    <row r="937" spans="1:31" hidden="1" outlineLevel="1">
      <c r="E937" s="44"/>
      <c r="F937" s="167" t="str">
        <f>F944</f>
        <v>PROD_DEMAND</v>
      </c>
      <c r="G937" s="48" t="str">
        <f>$G$8</f>
        <v>PRODUCTION</v>
      </c>
      <c r="H937" s="4">
        <f t="shared" si="1348"/>
        <v>0</v>
      </c>
      <c r="I937" s="5">
        <f t="shared" ref="I937:N937" si="1361">VLOOKUP(CONCATENATE($F937," ",$G937),AllocFactorMatrix,(I$4+1),FALSE)*$E944</f>
        <v>0</v>
      </c>
      <c r="J937" s="47">
        <f t="shared" si="1361"/>
        <v>0</v>
      </c>
      <c r="K937" s="47">
        <f t="shared" si="1361"/>
        <v>0</v>
      </c>
      <c r="L937" s="5">
        <f t="shared" si="1361"/>
        <v>0</v>
      </c>
      <c r="M937" s="5">
        <f t="shared" si="1361"/>
        <v>0</v>
      </c>
      <c r="N937" s="5">
        <f t="shared" si="1361"/>
        <v>0</v>
      </c>
      <c r="O937" s="5">
        <f t="shared" ref="O937:O944" si="1362">SUBTOTAL(9,L937:N937)</f>
        <v>0</v>
      </c>
      <c r="P937" s="5">
        <f>VLOOKUP(CONCATENATE($F937," ",$G937),AllocFactorMatrix,(P$4+1),FALSE)*$E944</f>
        <v>0</v>
      </c>
      <c r="Q937" s="5">
        <f>VLOOKUP(CONCATENATE($F937," ",$G937),AllocFactorMatrix,(Q$4+1),FALSE)*$E944</f>
        <v>0</v>
      </c>
      <c r="R937" s="5">
        <f>VLOOKUP(CONCATENATE($F937," ",$G937),AllocFactorMatrix,(R$4+1),FALSE)*$E944</f>
        <v>0</v>
      </c>
      <c r="S937" s="5">
        <f>VLOOKUP(CONCATENATE($F937," ",$G937),AllocFactorMatrix,(S$4+1),FALSE)*$E944</f>
        <v>0</v>
      </c>
      <c r="T937" s="5">
        <f>SUBTOTAL(9,P937:S937)</f>
        <v>0</v>
      </c>
      <c r="U937" s="5">
        <f>VLOOKUP(CONCATENATE($F937," ",$G937),AllocFactorMatrix,(U$4+1),FALSE)*$E944</f>
        <v>0</v>
      </c>
      <c r="V937" s="5">
        <f>VLOOKUP(CONCATENATE($F937," ",$G937),AllocFactorMatrix,(V$4+1),FALSE)*$E944</f>
        <v>0</v>
      </c>
      <c r="W937" s="5">
        <f>VLOOKUP(CONCATENATE($F937," ",$G937),AllocFactorMatrix,(W$4+1),FALSE)*$E944</f>
        <v>0</v>
      </c>
      <c r="X937" s="5">
        <f>VLOOKUP(CONCATENATE($F937," ",$G937),AllocFactorMatrix,(X$4+1),FALSE)*$E944</f>
        <v>0</v>
      </c>
      <c r="Y937" s="5">
        <f>SUBTOTAL(9,U937:X937)</f>
        <v>0</v>
      </c>
      <c r="Z937" s="5">
        <f>VLOOKUP(CONCATENATE($F937," ",$G937),AllocFactorMatrix,(Z$4+1),FALSE)*$E944</f>
        <v>0</v>
      </c>
      <c r="AA937" s="5">
        <f>VLOOKUP(CONCATENATE($F937," ",$G937),AllocFactorMatrix,(AA$4+1),FALSE)*$E944</f>
        <v>0</v>
      </c>
      <c r="AB937" s="5">
        <f t="shared" ref="AB937:AB944" si="1363">SUBTOTAL(9,Z937:AA937)</f>
        <v>0</v>
      </c>
      <c r="AC937" s="5">
        <f>VLOOKUP(CONCATENATE($F937," ",$G937),AllocFactorMatrix,(AC$4+1),FALSE)*$E944</f>
        <v>0</v>
      </c>
      <c r="AD937" s="5">
        <f>VLOOKUP(CONCATENATE($F937," ",$G937),AllocFactorMatrix,(AD$4+1),FALSE)*$E944</f>
        <v>0</v>
      </c>
      <c r="AE937" s="5">
        <f>VLOOKUP(CONCATENATE($F937," ",$G937),AllocFactorMatrix,(AE$4+1),FALSE)*$E944</f>
        <v>0</v>
      </c>
    </row>
    <row r="938" spans="1:31" hidden="1" outlineLevel="1">
      <c r="E938" s="44"/>
      <c r="F938" s="167" t="str">
        <f>F944</f>
        <v>PROD_DEMAND</v>
      </c>
      <c r="G938" s="48" t="str">
        <f>$G$9</f>
        <v>BULKTRAN</v>
      </c>
      <c r="H938" s="4">
        <f t="shared" si="1348"/>
        <v>0</v>
      </c>
      <c r="I938" s="5">
        <f t="shared" ref="I938:N938" si="1364">VLOOKUP(CONCATENATE($F938," ",$G938),AllocFactorMatrix,(I$4+1),FALSE)*$E944</f>
        <v>0</v>
      </c>
      <c r="J938" s="47">
        <f t="shared" si="1364"/>
        <v>0</v>
      </c>
      <c r="K938" s="47">
        <f t="shared" si="1364"/>
        <v>0</v>
      </c>
      <c r="L938" s="5">
        <f t="shared" si="1364"/>
        <v>0</v>
      </c>
      <c r="M938" s="5">
        <f t="shared" si="1364"/>
        <v>0</v>
      </c>
      <c r="N938" s="5">
        <f t="shared" si="1364"/>
        <v>0</v>
      </c>
      <c r="O938" s="5">
        <f t="shared" si="1362"/>
        <v>0</v>
      </c>
      <c r="P938" s="5">
        <f>VLOOKUP(CONCATENATE($F938," ",$G938),AllocFactorMatrix,(P$4+1),FALSE)*$E944</f>
        <v>0</v>
      </c>
      <c r="Q938" s="5">
        <f>VLOOKUP(CONCATENATE($F938," ",$G938),AllocFactorMatrix,(Q$4+1),FALSE)*$E944</f>
        <v>0</v>
      </c>
      <c r="R938" s="5">
        <f>VLOOKUP(CONCATENATE($F938," ",$G938),AllocFactorMatrix,(R$4+1),FALSE)*$E944</f>
        <v>0</v>
      </c>
      <c r="S938" s="5">
        <f>VLOOKUP(CONCATENATE($F938," ",$G938),AllocFactorMatrix,(S$4+1),FALSE)*$E944</f>
        <v>0</v>
      </c>
      <c r="T938" s="5">
        <f t="shared" ref="T938:T944" si="1365">SUBTOTAL(9,P938:S938)</f>
        <v>0</v>
      </c>
      <c r="U938" s="5">
        <f>VLOOKUP(CONCATENATE($F938," ",$G938),AllocFactorMatrix,(U$4+1),FALSE)*$E944</f>
        <v>0</v>
      </c>
      <c r="V938" s="5">
        <f>VLOOKUP(CONCATENATE($F938," ",$G938),AllocFactorMatrix,(V$4+1),FALSE)*$E944</f>
        <v>0</v>
      </c>
      <c r="W938" s="5">
        <f>VLOOKUP(CONCATENATE($F938," ",$G938),AllocFactorMatrix,(W$4+1),FALSE)*$E944</f>
        <v>0</v>
      </c>
      <c r="X938" s="5">
        <f>VLOOKUP(CONCATENATE($F938," ",$G938),AllocFactorMatrix,(X$4+1),FALSE)*$E944</f>
        <v>0</v>
      </c>
      <c r="Y938" s="5">
        <f t="shared" ref="Y938:Y944" si="1366">SUBTOTAL(9,U938:X938)</f>
        <v>0</v>
      </c>
      <c r="Z938" s="5">
        <f>VLOOKUP(CONCATENATE($F938," ",$G938),AllocFactorMatrix,(Z$4+1),FALSE)*$E944</f>
        <v>0</v>
      </c>
      <c r="AA938" s="5">
        <f>VLOOKUP(CONCATENATE($F938," ",$G938),AllocFactorMatrix,(AA$4+1),FALSE)*$E944</f>
        <v>0</v>
      </c>
      <c r="AB938" s="5">
        <f t="shared" si="1363"/>
        <v>0</v>
      </c>
      <c r="AC938" s="5">
        <f>VLOOKUP(CONCATENATE($F938," ",$G938),AllocFactorMatrix,(AC$4+1),FALSE)*$E944</f>
        <v>0</v>
      </c>
      <c r="AD938" s="5">
        <f>VLOOKUP(CONCATENATE($F938," ",$G938),AllocFactorMatrix,(AD$4+1),FALSE)*$E944</f>
        <v>0</v>
      </c>
      <c r="AE938" s="5">
        <f>VLOOKUP(CONCATENATE($F938," ",$G938),AllocFactorMatrix,(AE$4+1),FALSE)*$E944</f>
        <v>0</v>
      </c>
    </row>
    <row r="939" spans="1:31" hidden="1" outlineLevel="1">
      <c r="E939" s="44"/>
      <c r="F939" s="167" t="str">
        <f>F944</f>
        <v>PROD_DEMAND</v>
      </c>
      <c r="G939" s="48" t="str">
        <f>$G$10</f>
        <v>SUBTRAN</v>
      </c>
      <c r="H939" s="4">
        <f t="shared" si="1348"/>
        <v>0</v>
      </c>
      <c r="I939" s="5">
        <f t="shared" ref="I939:N939" si="1367">VLOOKUP(CONCATENATE($F939," ",$G939),AllocFactorMatrix,(I$4+1),FALSE)*$E944</f>
        <v>0</v>
      </c>
      <c r="J939" s="47">
        <f t="shared" si="1367"/>
        <v>0</v>
      </c>
      <c r="K939" s="47">
        <f t="shared" si="1367"/>
        <v>0</v>
      </c>
      <c r="L939" s="5">
        <f t="shared" si="1367"/>
        <v>0</v>
      </c>
      <c r="M939" s="5">
        <f t="shared" si="1367"/>
        <v>0</v>
      </c>
      <c r="N939" s="5">
        <f t="shared" si="1367"/>
        <v>0</v>
      </c>
      <c r="O939" s="5">
        <f t="shared" si="1362"/>
        <v>0</v>
      </c>
      <c r="P939" s="5">
        <f>VLOOKUP(CONCATENATE($F939," ",$G939),AllocFactorMatrix,(P$4+1),FALSE)*$E944</f>
        <v>0</v>
      </c>
      <c r="Q939" s="5">
        <f>VLOOKUP(CONCATENATE($F939," ",$G939),AllocFactorMatrix,(Q$4+1),FALSE)*$E944</f>
        <v>0</v>
      </c>
      <c r="R939" s="5">
        <f>VLOOKUP(CONCATENATE($F939," ",$G939),AllocFactorMatrix,(R$4+1),FALSE)*$E944</f>
        <v>0</v>
      </c>
      <c r="S939" s="5">
        <f>VLOOKUP(CONCATENATE($F939," ",$G939),AllocFactorMatrix,(S$4+1),FALSE)*$E944</f>
        <v>0</v>
      </c>
      <c r="T939" s="5">
        <f t="shared" si="1365"/>
        <v>0</v>
      </c>
      <c r="U939" s="5">
        <f>VLOOKUP(CONCATENATE($F939," ",$G939),AllocFactorMatrix,(U$4+1),FALSE)*$E944</f>
        <v>0</v>
      </c>
      <c r="V939" s="5">
        <f>VLOOKUP(CONCATENATE($F939," ",$G939),AllocFactorMatrix,(V$4+1),FALSE)*$E944</f>
        <v>0</v>
      </c>
      <c r="W939" s="5">
        <f>VLOOKUP(CONCATENATE($F939," ",$G939),AllocFactorMatrix,(W$4+1),FALSE)*$E944</f>
        <v>0</v>
      </c>
      <c r="X939" s="5">
        <f>VLOOKUP(CONCATENATE($F939," ",$G939),AllocFactorMatrix,(X$4+1),FALSE)*$E944</f>
        <v>0</v>
      </c>
      <c r="Y939" s="5">
        <f t="shared" si="1366"/>
        <v>0</v>
      </c>
      <c r="Z939" s="5">
        <f>VLOOKUP(CONCATENATE($F939," ",$G939),AllocFactorMatrix,(Z$4+1),FALSE)*$E944</f>
        <v>0</v>
      </c>
      <c r="AA939" s="5">
        <f>VLOOKUP(CONCATENATE($F939," ",$G939),AllocFactorMatrix,(AA$4+1),FALSE)*$E944</f>
        <v>0</v>
      </c>
      <c r="AB939" s="5">
        <f t="shared" si="1363"/>
        <v>0</v>
      </c>
      <c r="AC939" s="5">
        <f>VLOOKUP(CONCATENATE($F939," ",$G939),AllocFactorMatrix,(AC$4+1),FALSE)*$E944</f>
        <v>0</v>
      </c>
      <c r="AD939" s="5">
        <f>VLOOKUP(CONCATENATE($F939," ",$G939),AllocFactorMatrix,(AD$4+1),FALSE)*$E944</f>
        <v>0</v>
      </c>
      <c r="AE939" s="5">
        <f>VLOOKUP(CONCATENATE($F939," ",$G939),AllocFactorMatrix,(AE$4+1),FALSE)*$E944</f>
        <v>0</v>
      </c>
    </row>
    <row r="940" spans="1:31" hidden="1" outlineLevel="1">
      <c r="E940" s="44"/>
      <c r="F940" s="167" t="str">
        <f>F944</f>
        <v>PROD_DEMAND</v>
      </c>
      <c r="G940" s="48" t="str">
        <f>$G$11</f>
        <v>DISTPRI</v>
      </c>
      <c r="H940" s="4">
        <f t="shared" si="1348"/>
        <v>0</v>
      </c>
      <c r="I940" s="5">
        <f t="shared" ref="I940:N940" si="1368">VLOOKUP(CONCATENATE($F940," ",$G940),AllocFactorMatrix,(I$4+1),FALSE)*$E944</f>
        <v>0</v>
      </c>
      <c r="J940" s="47">
        <f t="shared" si="1368"/>
        <v>0</v>
      </c>
      <c r="K940" s="47">
        <f t="shared" si="1368"/>
        <v>0</v>
      </c>
      <c r="L940" s="5">
        <f t="shared" si="1368"/>
        <v>0</v>
      </c>
      <c r="M940" s="5">
        <f t="shared" si="1368"/>
        <v>0</v>
      </c>
      <c r="N940" s="5">
        <f t="shared" si="1368"/>
        <v>0</v>
      </c>
      <c r="O940" s="5">
        <f t="shared" si="1362"/>
        <v>0</v>
      </c>
      <c r="P940" s="5">
        <f>VLOOKUP(CONCATENATE($F940," ",$G940),AllocFactorMatrix,(P$4+1),FALSE)*$E944</f>
        <v>0</v>
      </c>
      <c r="Q940" s="5">
        <f>VLOOKUP(CONCATENATE($F940," ",$G940),AllocFactorMatrix,(Q$4+1),FALSE)*$E944</f>
        <v>0</v>
      </c>
      <c r="R940" s="5">
        <f>VLOOKUP(CONCATENATE($F940," ",$G940),AllocFactorMatrix,(R$4+1),FALSE)*$E944</f>
        <v>0</v>
      </c>
      <c r="S940" s="5">
        <f>VLOOKUP(CONCATENATE($F940," ",$G940),AllocFactorMatrix,(S$4+1),FALSE)*$E944</f>
        <v>0</v>
      </c>
      <c r="T940" s="5">
        <f t="shared" si="1365"/>
        <v>0</v>
      </c>
      <c r="U940" s="5">
        <f>VLOOKUP(CONCATENATE($F940," ",$G940),AllocFactorMatrix,(U$4+1),FALSE)*$E944</f>
        <v>0</v>
      </c>
      <c r="V940" s="5">
        <f>VLOOKUP(CONCATENATE($F940," ",$G940),AllocFactorMatrix,(V$4+1),FALSE)*$E944</f>
        <v>0</v>
      </c>
      <c r="W940" s="5">
        <f>VLOOKUP(CONCATENATE($F940," ",$G940),AllocFactorMatrix,(W$4+1),FALSE)*$E944</f>
        <v>0</v>
      </c>
      <c r="X940" s="5">
        <f>VLOOKUP(CONCATENATE($F940," ",$G940),AllocFactorMatrix,(X$4+1),FALSE)*$E944</f>
        <v>0</v>
      </c>
      <c r="Y940" s="5">
        <f t="shared" si="1366"/>
        <v>0</v>
      </c>
      <c r="Z940" s="5">
        <f>VLOOKUP(CONCATENATE($F940," ",$G940),AllocFactorMatrix,(Z$4+1),FALSE)*$E944</f>
        <v>0</v>
      </c>
      <c r="AA940" s="5">
        <f>VLOOKUP(CONCATENATE($F940," ",$G940),AllocFactorMatrix,(AA$4+1),FALSE)*$E944</f>
        <v>0</v>
      </c>
      <c r="AB940" s="5">
        <f t="shared" si="1363"/>
        <v>0</v>
      </c>
      <c r="AC940" s="5">
        <f>VLOOKUP(CONCATENATE($F940," ",$G940),AllocFactorMatrix,(AC$4+1),FALSE)*$E944</f>
        <v>0</v>
      </c>
      <c r="AD940" s="5">
        <f>VLOOKUP(CONCATENATE($F940," ",$G940),AllocFactorMatrix,(AD$4+1),FALSE)*$E944</f>
        <v>0</v>
      </c>
      <c r="AE940" s="5">
        <f>VLOOKUP(CONCATENATE($F940," ",$G940),AllocFactorMatrix,(AE$4+1),FALSE)*$E944</f>
        <v>0</v>
      </c>
    </row>
    <row r="941" spans="1:31" hidden="1" outlineLevel="1">
      <c r="E941" s="44"/>
      <c r="F941" s="167" t="str">
        <f>F944</f>
        <v>PROD_DEMAND</v>
      </c>
      <c r="G941" s="48" t="str">
        <f>$G$12</f>
        <v>DISTSEC</v>
      </c>
      <c r="H941" s="4">
        <f t="shared" si="1348"/>
        <v>0</v>
      </c>
      <c r="I941" s="5">
        <f t="shared" ref="I941:N941" si="1369">VLOOKUP(CONCATENATE($F941," ",$G941),AllocFactorMatrix,(I$4+1),FALSE)*$E944</f>
        <v>0</v>
      </c>
      <c r="J941" s="47">
        <f t="shared" si="1369"/>
        <v>0</v>
      </c>
      <c r="K941" s="47">
        <f t="shared" si="1369"/>
        <v>0</v>
      </c>
      <c r="L941" s="5">
        <f t="shared" si="1369"/>
        <v>0</v>
      </c>
      <c r="M941" s="5">
        <f t="shared" si="1369"/>
        <v>0</v>
      </c>
      <c r="N941" s="5">
        <f t="shared" si="1369"/>
        <v>0</v>
      </c>
      <c r="O941" s="5">
        <f t="shared" si="1362"/>
        <v>0</v>
      </c>
      <c r="P941" s="5">
        <f>VLOOKUP(CONCATENATE($F941," ",$G941),AllocFactorMatrix,(P$4+1),FALSE)*$E944</f>
        <v>0</v>
      </c>
      <c r="Q941" s="5">
        <f>VLOOKUP(CONCATENATE($F941," ",$G941),AllocFactorMatrix,(Q$4+1),FALSE)*$E944</f>
        <v>0</v>
      </c>
      <c r="R941" s="5">
        <f>VLOOKUP(CONCATENATE($F941," ",$G941),AllocFactorMatrix,(R$4+1),FALSE)*$E944</f>
        <v>0</v>
      </c>
      <c r="S941" s="5">
        <f>VLOOKUP(CONCATENATE($F941," ",$G941),AllocFactorMatrix,(S$4+1),FALSE)*$E944</f>
        <v>0</v>
      </c>
      <c r="T941" s="5">
        <f t="shared" si="1365"/>
        <v>0</v>
      </c>
      <c r="U941" s="5">
        <f>VLOOKUP(CONCATENATE($F941," ",$G941),AllocFactorMatrix,(U$4+1),FALSE)*$E944</f>
        <v>0</v>
      </c>
      <c r="V941" s="5">
        <f>VLOOKUP(CONCATENATE($F941," ",$G941),AllocFactorMatrix,(V$4+1),FALSE)*$E944</f>
        <v>0</v>
      </c>
      <c r="W941" s="5">
        <f>VLOOKUP(CONCATENATE($F941," ",$G941),AllocFactorMatrix,(W$4+1),FALSE)*$E944</f>
        <v>0</v>
      </c>
      <c r="X941" s="5">
        <f>VLOOKUP(CONCATENATE($F941," ",$G941),AllocFactorMatrix,(X$4+1),FALSE)*$E944</f>
        <v>0</v>
      </c>
      <c r="Y941" s="5">
        <f t="shared" si="1366"/>
        <v>0</v>
      </c>
      <c r="Z941" s="5">
        <f>VLOOKUP(CONCATENATE($F941," ",$G941),AllocFactorMatrix,(Z$4+1),FALSE)*$E944</f>
        <v>0</v>
      </c>
      <c r="AA941" s="5">
        <f>VLOOKUP(CONCATENATE($F941," ",$G941),AllocFactorMatrix,(AA$4+1),FALSE)*$E944</f>
        <v>0</v>
      </c>
      <c r="AB941" s="5">
        <f t="shared" si="1363"/>
        <v>0</v>
      </c>
      <c r="AC941" s="5">
        <f>VLOOKUP(CONCATENATE($F941," ",$G941),AllocFactorMatrix,(AC$4+1),FALSE)*$E944</f>
        <v>0</v>
      </c>
      <c r="AD941" s="5">
        <f>VLOOKUP(CONCATENATE($F941," ",$G941),AllocFactorMatrix,(AD$4+1),FALSE)*$E944</f>
        <v>0</v>
      </c>
      <c r="AE941" s="5">
        <f>VLOOKUP(CONCATENATE($F941," ",$G941),AllocFactorMatrix,(AE$4+1),FALSE)*$E944</f>
        <v>0</v>
      </c>
    </row>
    <row r="942" spans="1:31" hidden="1" outlineLevel="1">
      <c r="E942" s="44"/>
      <c r="F942" s="167" t="str">
        <f>F944</f>
        <v>PROD_DEMAND</v>
      </c>
      <c r="G942" s="48" t="str">
        <f>$G$13</f>
        <v>ENERGY</v>
      </c>
      <c r="H942" s="4">
        <f t="shared" si="1348"/>
        <v>0</v>
      </c>
      <c r="I942" s="5">
        <f t="shared" ref="I942:N942" si="1370">VLOOKUP(CONCATENATE($F942," ",$G942),AllocFactorMatrix,(I$4+1),FALSE)*$E944</f>
        <v>0</v>
      </c>
      <c r="J942" s="47">
        <f t="shared" si="1370"/>
        <v>0</v>
      </c>
      <c r="K942" s="47">
        <f t="shared" si="1370"/>
        <v>0</v>
      </c>
      <c r="L942" s="5">
        <f t="shared" si="1370"/>
        <v>0</v>
      </c>
      <c r="M942" s="5">
        <f t="shared" si="1370"/>
        <v>0</v>
      </c>
      <c r="N942" s="5">
        <f t="shared" si="1370"/>
        <v>0</v>
      </c>
      <c r="O942" s="5">
        <f t="shared" si="1362"/>
        <v>0</v>
      </c>
      <c r="P942" s="5">
        <f>VLOOKUP(CONCATENATE($F942," ",$G942),AllocFactorMatrix,(P$4+1),FALSE)*$E944</f>
        <v>0</v>
      </c>
      <c r="Q942" s="5">
        <f>VLOOKUP(CONCATENATE($F942," ",$G942),AllocFactorMatrix,(Q$4+1),FALSE)*$E944</f>
        <v>0</v>
      </c>
      <c r="R942" s="5">
        <f>VLOOKUP(CONCATENATE($F942," ",$G942),AllocFactorMatrix,(R$4+1),FALSE)*$E944</f>
        <v>0</v>
      </c>
      <c r="S942" s="5">
        <f>VLOOKUP(CONCATENATE($F942," ",$G942),AllocFactorMatrix,(S$4+1),FALSE)*$E944</f>
        <v>0</v>
      </c>
      <c r="T942" s="5">
        <f t="shared" si="1365"/>
        <v>0</v>
      </c>
      <c r="U942" s="5">
        <f>VLOOKUP(CONCATENATE($F942," ",$G942),AllocFactorMatrix,(U$4+1),FALSE)*$E944</f>
        <v>0</v>
      </c>
      <c r="V942" s="5">
        <f>VLOOKUP(CONCATENATE($F942," ",$G942),AllocFactorMatrix,(V$4+1),FALSE)*$E944</f>
        <v>0</v>
      </c>
      <c r="W942" s="5">
        <f>VLOOKUP(CONCATENATE($F942," ",$G942),AllocFactorMatrix,(W$4+1),FALSE)*$E944</f>
        <v>0</v>
      </c>
      <c r="X942" s="5">
        <f>VLOOKUP(CONCATENATE($F942," ",$G942),AllocFactorMatrix,(X$4+1),FALSE)*$E944</f>
        <v>0</v>
      </c>
      <c r="Y942" s="5">
        <f t="shared" si="1366"/>
        <v>0</v>
      </c>
      <c r="Z942" s="5">
        <f>VLOOKUP(CONCATENATE($F942," ",$G942),AllocFactorMatrix,(Z$4+1),FALSE)*$E944</f>
        <v>0</v>
      </c>
      <c r="AA942" s="5">
        <f>VLOOKUP(CONCATENATE($F942," ",$G942),AllocFactorMatrix,(AA$4+1),FALSE)*$E944</f>
        <v>0</v>
      </c>
      <c r="AB942" s="5">
        <f t="shared" si="1363"/>
        <v>0</v>
      </c>
      <c r="AC942" s="5">
        <f>VLOOKUP(CONCATENATE($F942," ",$G942),AllocFactorMatrix,(AC$4+1),FALSE)*$E944</f>
        <v>0</v>
      </c>
      <c r="AD942" s="5">
        <f>VLOOKUP(CONCATENATE($F942," ",$G942),AllocFactorMatrix,(AD$4+1),FALSE)*$E944</f>
        <v>0</v>
      </c>
      <c r="AE942" s="5">
        <f>VLOOKUP(CONCATENATE($F942," ",$G942),AllocFactorMatrix,(AE$4+1),FALSE)*$E944</f>
        <v>0</v>
      </c>
    </row>
    <row r="943" spans="1:31" hidden="1" outlineLevel="1">
      <c r="E943" s="44"/>
      <c r="F943" s="167" t="str">
        <f>F944</f>
        <v>PROD_DEMAND</v>
      </c>
      <c r="G943" s="48" t="str">
        <f>$G$14</f>
        <v>CUSTOMER</v>
      </c>
      <c r="H943" s="4">
        <f t="shared" si="1348"/>
        <v>0</v>
      </c>
      <c r="I943" s="5">
        <f t="shared" ref="I943:N943" si="1371">VLOOKUP(CONCATENATE($F943," ",$G943),AllocFactorMatrix,(I$4+1),FALSE)*$E944</f>
        <v>0</v>
      </c>
      <c r="J943" s="47">
        <f t="shared" si="1371"/>
        <v>0</v>
      </c>
      <c r="K943" s="47">
        <f t="shared" si="1371"/>
        <v>0</v>
      </c>
      <c r="L943" s="5">
        <f t="shared" si="1371"/>
        <v>0</v>
      </c>
      <c r="M943" s="5">
        <f t="shared" si="1371"/>
        <v>0</v>
      </c>
      <c r="N943" s="5">
        <f t="shared" si="1371"/>
        <v>0</v>
      </c>
      <c r="O943" s="5">
        <f t="shared" si="1362"/>
        <v>0</v>
      </c>
      <c r="P943" s="5">
        <f>VLOOKUP(CONCATENATE($F943," ",$G943),AllocFactorMatrix,(P$4+1),FALSE)*$E944</f>
        <v>0</v>
      </c>
      <c r="Q943" s="5">
        <f>VLOOKUP(CONCATENATE($F943," ",$G943),AllocFactorMatrix,(Q$4+1),FALSE)*$E944</f>
        <v>0</v>
      </c>
      <c r="R943" s="5">
        <f>VLOOKUP(CONCATENATE($F943," ",$G943),AllocFactorMatrix,(R$4+1),FALSE)*$E944</f>
        <v>0</v>
      </c>
      <c r="S943" s="5">
        <f>VLOOKUP(CONCATENATE($F943," ",$G943),AllocFactorMatrix,(S$4+1),FALSE)*$E944</f>
        <v>0</v>
      </c>
      <c r="T943" s="5">
        <f t="shared" si="1365"/>
        <v>0</v>
      </c>
      <c r="U943" s="5">
        <f>VLOOKUP(CONCATENATE($F943," ",$G943),AllocFactorMatrix,(U$4+1),FALSE)*$E944</f>
        <v>0</v>
      </c>
      <c r="V943" s="5">
        <f>VLOOKUP(CONCATENATE($F943," ",$G943),AllocFactorMatrix,(V$4+1),FALSE)*$E944</f>
        <v>0</v>
      </c>
      <c r="W943" s="5">
        <f>VLOOKUP(CONCATENATE($F943," ",$G943),AllocFactorMatrix,(W$4+1),FALSE)*$E944</f>
        <v>0</v>
      </c>
      <c r="X943" s="5">
        <f>VLOOKUP(CONCATENATE($F943," ",$G943),AllocFactorMatrix,(X$4+1),FALSE)*$E944</f>
        <v>0</v>
      </c>
      <c r="Y943" s="5">
        <f t="shared" si="1366"/>
        <v>0</v>
      </c>
      <c r="Z943" s="5">
        <f>VLOOKUP(CONCATENATE($F943," ",$G943),AllocFactorMatrix,(Z$4+1),FALSE)*$E944</f>
        <v>0</v>
      </c>
      <c r="AA943" s="5">
        <f>VLOOKUP(CONCATENATE($F943," ",$G943),AllocFactorMatrix,(AA$4+1),FALSE)*$E944</f>
        <v>0</v>
      </c>
      <c r="AB943" s="5">
        <f t="shared" si="1363"/>
        <v>0</v>
      </c>
      <c r="AC943" s="5">
        <f>VLOOKUP(CONCATENATE($F943," ",$G943),AllocFactorMatrix,(AC$4+1),FALSE)*$E944</f>
        <v>0</v>
      </c>
      <c r="AD943" s="5">
        <f>VLOOKUP(CONCATENATE($F943," ",$G943),AllocFactorMatrix,(AD$4+1),FALSE)*$E944</f>
        <v>0</v>
      </c>
      <c r="AE943" s="5">
        <f>VLOOKUP(CONCATENATE($F943," ",$G943),AllocFactorMatrix,(AE$4+1),FALSE)*$E944</f>
        <v>0</v>
      </c>
    </row>
    <row r="944" spans="1:31" collapsed="1">
      <c r="B944" s="48"/>
      <c r="D944" s="96" t="s">
        <v>428</v>
      </c>
      <c r="E944" s="36">
        <v>0</v>
      </c>
      <c r="F944" s="87" t="s">
        <v>27</v>
      </c>
      <c r="G944" s="48" t="str">
        <f>$G$15</f>
        <v>TOTAL</v>
      </c>
      <c r="H944" s="4">
        <f t="shared" si="1348"/>
        <v>0</v>
      </c>
      <c r="I944" s="5">
        <f t="shared" ref="I944:N944" si="1372">VLOOKUP(CONCATENATE($F944," ",$G944),AllocFactorMatrix,(I$4+1),FALSE)*$E944</f>
        <v>0</v>
      </c>
      <c r="J944" s="47">
        <f t="shared" si="1372"/>
        <v>0</v>
      </c>
      <c r="K944" s="47">
        <f t="shared" si="1372"/>
        <v>0</v>
      </c>
      <c r="L944" s="5">
        <f t="shared" si="1372"/>
        <v>0</v>
      </c>
      <c r="M944" s="5">
        <f t="shared" si="1372"/>
        <v>0</v>
      </c>
      <c r="N944" s="5">
        <f t="shared" si="1372"/>
        <v>0</v>
      </c>
      <c r="O944" s="5">
        <f t="shared" si="1362"/>
        <v>0</v>
      </c>
      <c r="P944" s="5">
        <f>VLOOKUP(CONCATENATE($F944," ",$G944),AllocFactorMatrix,(P$4+1),FALSE)*$E944</f>
        <v>0</v>
      </c>
      <c r="Q944" s="5">
        <f>VLOOKUP(CONCATENATE($F944," ",$G944),AllocFactorMatrix,(Q$4+1),FALSE)*$E944</f>
        <v>0</v>
      </c>
      <c r="R944" s="5">
        <f>VLOOKUP(CONCATENATE($F944," ",$G944),AllocFactorMatrix,(R$4+1),FALSE)*$E944</f>
        <v>0</v>
      </c>
      <c r="S944" s="5">
        <f>VLOOKUP(CONCATENATE($F944," ",$G944),AllocFactorMatrix,(S$4+1),FALSE)*$E944</f>
        <v>0</v>
      </c>
      <c r="T944" s="5">
        <f t="shared" si="1365"/>
        <v>0</v>
      </c>
      <c r="U944" s="5">
        <f>VLOOKUP(CONCATENATE($F944," ",$G944),AllocFactorMatrix,(U$4+1),FALSE)*$E944</f>
        <v>0</v>
      </c>
      <c r="V944" s="5">
        <f>VLOOKUP(CONCATENATE($F944," ",$G944),AllocFactorMatrix,(V$4+1),FALSE)*$E944</f>
        <v>0</v>
      </c>
      <c r="W944" s="5">
        <f>VLOOKUP(CONCATENATE($F944," ",$G944),AllocFactorMatrix,(W$4+1),FALSE)*$E944</f>
        <v>0</v>
      </c>
      <c r="X944" s="5">
        <f>VLOOKUP(CONCATENATE($F944," ",$G944),AllocFactorMatrix,(X$4+1),FALSE)*$E944</f>
        <v>0</v>
      </c>
      <c r="Y944" s="5">
        <f t="shared" si="1366"/>
        <v>0</v>
      </c>
      <c r="Z944" s="5">
        <f>VLOOKUP(CONCATENATE($F944," ",$G944),AllocFactorMatrix,(Z$4+1),FALSE)*$E944</f>
        <v>0</v>
      </c>
      <c r="AA944" s="5">
        <f>VLOOKUP(CONCATENATE($F944," ",$G944),AllocFactorMatrix,(AA$4+1),FALSE)*$E944</f>
        <v>0</v>
      </c>
      <c r="AB944" s="5">
        <f t="shared" si="1363"/>
        <v>0</v>
      </c>
      <c r="AC944" s="5">
        <f>VLOOKUP(CONCATENATE($F944," ",$G944),AllocFactorMatrix,(AC$4+1),FALSE)*$E944</f>
        <v>0</v>
      </c>
      <c r="AD944" s="5">
        <f>VLOOKUP(CONCATENATE($F944," ",$G944),AllocFactorMatrix,(AD$4+1),FALSE)*$E944</f>
        <v>0</v>
      </c>
      <c r="AE944" s="5">
        <f>VLOOKUP(CONCATENATE($F944," ",$G944),AllocFactorMatrix,(AE$4+1),FALSE)*$E944</f>
        <v>0</v>
      </c>
    </row>
    <row r="945" spans="1:31" s="48" customFormat="1">
      <c r="A945" s="49"/>
      <c r="D945" s="96"/>
      <c r="E945" s="51"/>
      <c r="F945" s="99"/>
      <c r="H945" s="53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55"/>
      <c r="AC945" s="55"/>
      <c r="AD945" s="55"/>
      <c r="AE945" s="55"/>
    </row>
    <row r="946" spans="1:31" s="44" customFormat="1" hidden="1" outlineLevel="1">
      <c r="A946" s="49"/>
      <c r="B946" s="97"/>
      <c r="C946" s="48"/>
      <c r="D946" s="48"/>
      <c r="F946" s="167" t="str">
        <f>F953</f>
        <v>PROD_ENERGY</v>
      </c>
      <c r="G946" s="48" t="str">
        <f>$G$8</f>
        <v>PRODUCTION</v>
      </c>
      <c r="H946" s="46">
        <f t="shared" ref="H946:H953" si="1373">SUBTOTAL(9,I946:AE946)</f>
        <v>0</v>
      </c>
      <c r="I946" s="47">
        <f t="shared" ref="I946:N946" si="1374">VLOOKUP(CONCATENATE($F946," ",$G946),AllocFactorMatrix,(I$4+1),FALSE)*$E953</f>
        <v>0</v>
      </c>
      <c r="J946" s="47">
        <f t="shared" si="1374"/>
        <v>0</v>
      </c>
      <c r="K946" s="47">
        <f t="shared" si="1374"/>
        <v>0</v>
      </c>
      <c r="L946" s="47">
        <f t="shared" si="1374"/>
        <v>0</v>
      </c>
      <c r="M946" s="47">
        <f t="shared" si="1374"/>
        <v>0</v>
      </c>
      <c r="N946" s="47">
        <f t="shared" si="1374"/>
        <v>0</v>
      </c>
      <c r="O946" s="47">
        <f t="shared" ref="O946:O953" si="1375">SUBTOTAL(9,L946:N946)</f>
        <v>0</v>
      </c>
      <c r="P946" s="47">
        <f>VLOOKUP(CONCATENATE($F946," ",$G946),AllocFactorMatrix,(P$4+1),FALSE)*$E953</f>
        <v>0</v>
      </c>
      <c r="Q946" s="47">
        <f>VLOOKUP(CONCATENATE($F946," ",$G946),AllocFactorMatrix,(Q$4+1),FALSE)*$E953</f>
        <v>0</v>
      </c>
      <c r="R946" s="47">
        <f>VLOOKUP(CONCATENATE($F946," ",$G946),AllocFactorMatrix,(R$4+1),FALSE)*$E953</f>
        <v>0</v>
      </c>
      <c r="S946" s="47">
        <f>VLOOKUP(CONCATENATE($F946," ",$G946),AllocFactorMatrix,(S$4+1),FALSE)*$E953</f>
        <v>0</v>
      </c>
      <c r="T946" s="47">
        <f>SUBTOTAL(9,P946:S946)</f>
        <v>0</v>
      </c>
      <c r="U946" s="47">
        <f>VLOOKUP(CONCATENATE($F946," ",$G946),AllocFactorMatrix,(U$4+1),FALSE)*$E953</f>
        <v>0</v>
      </c>
      <c r="V946" s="47">
        <f>VLOOKUP(CONCATENATE($F946," ",$G946),AllocFactorMatrix,(V$4+1),FALSE)*$E953</f>
        <v>0</v>
      </c>
      <c r="W946" s="47">
        <f>VLOOKUP(CONCATENATE($F946," ",$G946),AllocFactorMatrix,(W$4+1),FALSE)*$E953</f>
        <v>0</v>
      </c>
      <c r="X946" s="47">
        <f>VLOOKUP(CONCATENATE($F946," ",$G946),AllocFactorMatrix,(X$4+1),FALSE)*$E953</f>
        <v>0</v>
      </c>
      <c r="Y946" s="47">
        <f>SUBTOTAL(9,U946:X946)</f>
        <v>0</v>
      </c>
      <c r="Z946" s="47">
        <f>VLOOKUP(CONCATENATE($F946," ",$G946),AllocFactorMatrix,(Z$4+1),FALSE)*$E953</f>
        <v>0</v>
      </c>
      <c r="AA946" s="47">
        <f>VLOOKUP(CONCATENATE($F946," ",$G946),AllocFactorMatrix,(AA$4+1),FALSE)*$E953</f>
        <v>0</v>
      </c>
      <c r="AB946" s="47">
        <f t="shared" ref="AB946:AB953" si="1376">SUBTOTAL(9,Z946:AA946)</f>
        <v>0</v>
      </c>
      <c r="AC946" s="47">
        <f>VLOOKUP(CONCATENATE($F946," ",$G946),AllocFactorMatrix,(AC$4+1),FALSE)*$E953</f>
        <v>0</v>
      </c>
      <c r="AD946" s="47">
        <f>VLOOKUP(CONCATENATE($F946," ",$G946),AllocFactorMatrix,(AD$4+1),FALSE)*$E953</f>
        <v>0</v>
      </c>
      <c r="AE946" s="47">
        <f>VLOOKUP(CONCATENATE($F946," ",$G946),AllocFactorMatrix,(AE$4+1),FALSE)*$E953</f>
        <v>0</v>
      </c>
    </row>
    <row r="947" spans="1:31" s="44" customFormat="1" hidden="1" outlineLevel="1">
      <c r="A947" s="49"/>
      <c r="B947" s="97"/>
      <c r="C947" s="48"/>
      <c r="D947" s="48"/>
      <c r="F947" s="167" t="str">
        <f>F953</f>
        <v>PROD_ENERGY</v>
      </c>
      <c r="G947" s="48" t="str">
        <f>$G$9</f>
        <v>BULKTRAN</v>
      </c>
      <c r="H947" s="46">
        <f t="shared" si="1373"/>
        <v>0</v>
      </c>
      <c r="I947" s="47">
        <f t="shared" ref="I947:N947" si="1377">VLOOKUP(CONCATENATE($F947," ",$G947),AllocFactorMatrix,(I$4+1),FALSE)*$E953</f>
        <v>0</v>
      </c>
      <c r="J947" s="47">
        <f t="shared" si="1377"/>
        <v>0</v>
      </c>
      <c r="K947" s="47">
        <f t="shared" si="1377"/>
        <v>0</v>
      </c>
      <c r="L947" s="47">
        <f t="shared" si="1377"/>
        <v>0</v>
      </c>
      <c r="M947" s="47">
        <f t="shared" si="1377"/>
        <v>0</v>
      </c>
      <c r="N947" s="47">
        <f t="shared" si="1377"/>
        <v>0</v>
      </c>
      <c r="O947" s="47">
        <f t="shared" si="1375"/>
        <v>0</v>
      </c>
      <c r="P947" s="47">
        <f>VLOOKUP(CONCATENATE($F947," ",$G947),AllocFactorMatrix,(P$4+1),FALSE)*$E953</f>
        <v>0</v>
      </c>
      <c r="Q947" s="47">
        <f>VLOOKUP(CONCATENATE($F947," ",$G947),AllocFactorMatrix,(Q$4+1),FALSE)*$E953</f>
        <v>0</v>
      </c>
      <c r="R947" s="47">
        <f>VLOOKUP(CONCATENATE($F947," ",$G947),AllocFactorMatrix,(R$4+1),FALSE)*$E953</f>
        <v>0</v>
      </c>
      <c r="S947" s="47">
        <f>VLOOKUP(CONCATENATE($F947," ",$G947),AllocFactorMatrix,(S$4+1),FALSE)*$E953</f>
        <v>0</v>
      </c>
      <c r="T947" s="47">
        <f t="shared" ref="T947:T953" si="1378">SUBTOTAL(9,P947:S947)</f>
        <v>0</v>
      </c>
      <c r="U947" s="47">
        <f>VLOOKUP(CONCATENATE($F947," ",$G947),AllocFactorMatrix,(U$4+1),FALSE)*$E953</f>
        <v>0</v>
      </c>
      <c r="V947" s="47">
        <f>VLOOKUP(CONCATENATE($F947," ",$G947),AllocFactorMatrix,(V$4+1),FALSE)*$E953</f>
        <v>0</v>
      </c>
      <c r="W947" s="47">
        <f>VLOOKUP(CONCATENATE($F947," ",$G947),AllocFactorMatrix,(W$4+1),FALSE)*$E953</f>
        <v>0</v>
      </c>
      <c r="X947" s="47">
        <f>VLOOKUP(CONCATENATE($F947," ",$G947),AllocFactorMatrix,(X$4+1),FALSE)*$E953</f>
        <v>0</v>
      </c>
      <c r="Y947" s="47">
        <f t="shared" ref="Y947:Y953" si="1379">SUBTOTAL(9,U947:X947)</f>
        <v>0</v>
      </c>
      <c r="Z947" s="47">
        <f>VLOOKUP(CONCATENATE($F947," ",$G947),AllocFactorMatrix,(Z$4+1),FALSE)*$E953</f>
        <v>0</v>
      </c>
      <c r="AA947" s="47">
        <f>VLOOKUP(CONCATENATE($F947," ",$G947),AllocFactorMatrix,(AA$4+1),FALSE)*$E953</f>
        <v>0</v>
      </c>
      <c r="AB947" s="47">
        <f t="shared" si="1376"/>
        <v>0</v>
      </c>
      <c r="AC947" s="47">
        <f>VLOOKUP(CONCATENATE($F947," ",$G947),AllocFactorMatrix,(AC$4+1),FALSE)*$E953</f>
        <v>0</v>
      </c>
      <c r="AD947" s="47">
        <f>VLOOKUP(CONCATENATE($F947," ",$G947),AllocFactorMatrix,(AD$4+1),FALSE)*$E953</f>
        <v>0</v>
      </c>
      <c r="AE947" s="47">
        <f>VLOOKUP(CONCATENATE($F947," ",$G947),AllocFactorMatrix,(AE$4+1),FALSE)*$E953</f>
        <v>0</v>
      </c>
    </row>
    <row r="948" spans="1:31" s="44" customFormat="1" hidden="1" outlineLevel="1">
      <c r="A948" s="49"/>
      <c r="B948" s="97"/>
      <c r="C948" s="48"/>
      <c r="D948" s="48"/>
      <c r="F948" s="167" t="str">
        <f>F953</f>
        <v>PROD_ENERGY</v>
      </c>
      <c r="G948" s="48" t="str">
        <f>$G$10</f>
        <v>SUBTRAN</v>
      </c>
      <c r="H948" s="46">
        <f t="shared" si="1373"/>
        <v>0</v>
      </c>
      <c r="I948" s="47">
        <f t="shared" ref="I948:N948" si="1380">VLOOKUP(CONCATENATE($F948," ",$G948),AllocFactorMatrix,(I$4+1),FALSE)*$E953</f>
        <v>0</v>
      </c>
      <c r="J948" s="47">
        <f t="shared" si="1380"/>
        <v>0</v>
      </c>
      <c r="K948" s="47">
        <f t="shared" si="1380"/>
        <v>0</v>
      </c>
      <c r="L948" s="47">
        <f t="shared" si="1380"/>
        <v>0</v>
      </c>
      <c r="M948" s="47">
        <f t="shared" si="1380"/>
        <v>0</v>
      </c>
      <c r="N948" s="47">
        <f t="shared" si="1380"/>
        <v>0</v>
      </c>
      <c r="O948" s="47">
        <f t="shared" si="1375"/>
        <v>0</v>
      </c>
      <c r="P948" s="47">
        <f>VLOOKUP(CONCATENATE($F948," ",$G948),AllocFactorMatrix,(P$4+1),FALSE)*$E953</f>
        <v>0</v>
      </c>
      <c r="Q948" s="47">
        <f>VLOOKUP(CONCATENATE($F948," ",$G948),AllocFactorMatrix,(Q$4+1),FALSE)*$E953</f>
        <v>0</v>
      </c>
      <c r="R948" s="47">
        <f>VLOOKUP(CONCATENATE($F948," ",$G948),AllocFactorMatrix,(R$4+1),FALSE)*$E953</f>
        <v>0</v>
      </c>
      <c r="S948" s="47">
        <f>VLOOKUP(CONCATENATE($F948," ",$G948),AllocFactorMatrix,(S$4+1),FALSE)*$E953</f>
        <v>0</v>
      </c>
      <c r="T948" s="47">
        <f t="shared" si="1378"/>
        <v>0</v>
      </c>
      <c r="U948" s="47">
        <f>VLOOKUP(CONCATENATE($F948," ",$G948),AllocFactorMatrix,(U$4+1),FALSE)*$E953</f>
        <v>0</v>
      </c>
      <c r="V948" s="47">
        <f>VLOOKUP(CONCATENATE($F948," ",$G948),AllocFactorMatrix,(V$4+1),FALSE)*$E953</f>
        <v>0</v>
      </c>
      <c r="W948" s="47">
        <f>VLOOKUP(CONCATENATE($F948," ",$G948),AllocFactorMatrix,(W$4+1),FALSE)*$E953</f>
        <v>0</v>
      </c>
      <c r="X948" s="47">
        <f>VLOOKUP(CONCATENATE($F948," ",$G948),AllocFactorMatrix,(X$4+1),FALSE)*$E953</f>
        <v>0</v>
      </c>
      <c r="Y948" s="47">
        <f t="shared" si="1379"/>
        <v>0</v>
      </c>
      <c r="Z948" s="47">
        <f>VLOOKUP(CONCATENATE($F948," ",$G948),AllocFactorMatrix,(Z$4+1),FALSE)*$E953</f>
        <v>0</v>
      </c>
      <c r="AA948" s="47">
        <f>VLOOKUP(CONCATENATE($F948," ",$G948),AllocFactorMatrix,(AA$4+1),FALSE)*$E953</f>
        <v>0</v>
      </c>
      <c r="AB948" s="47">
        <f t="shared" si="1376"/>
        <v>0</v>
      </c>
      <c r="AC948" s="47">
        <f>VLOOKUP(CONCATENATE($F948," ",$G948),AllocFactorMatrix,(AC$4+1),FALSE)*$E953</f>
        <v>0</v>
      </c>
      <c r="AD948" s="47">
        <f>VLOOKUP(CONCATENATE($F948," ",$G948),AllocFactorMatrix,(AD$4+1),FALSE)*$E953</f>
        <v>0</v>
      </c>
      <c r="AE948" s="47">
        <f>VLOOKUP(CONCATENATE($F948," ",$G948),AllocFactorMatrix,(AE$4+1),FALSE)*$E953</f>
        <v>0</v>
      </c>
    </row>
    <row r="949" spans="1:31" s="44" customFormat="1" hidden="1" outlineLevel="1">
      <c r="A949" s="49"/>
      <c r="B949" s="97"/>
      <c r="C949" s="48"/>
      <c r="D949" s="48"/>
      <c r="F949" s="167" t="str">
        <f>F953</f>
        <v>PROD_ENERGY</v>
      </c>
      <c r="G949" s="48" t="str">
        <f>$G$11</f>
        <v>DISTPRI</v>
      </c>
      <c r="H949" s="46">
        <f t="shared" si="1373"/>
        <v>0</v>
      </c>
      <c r="I949" s="47">
        <f t="shared" ref="I949:N949" si="1381">VLOOKUP(CONCATENATE($F949," ",$G949),AllocFactorMatrix,(I$4+1),FALSE)*$E953</f>
        <v>0</v>
      </c>
      <c r="J949" s="47">
        <f t="shared" si="1381"/>
        <v>0</v>
      </c>
      <c r="K949" s="47">
        <f t="shared" si="1381"/>
        <v>0</v>
      </c>
      <c r="L949" s="47">
        <f t="shared" si="1381"/>
        <v>0</v>
      </c>
      <c r="M949" s="47">
        <f t="shared" si="1381"/>
        <v>0</v>
      </c>
      <c r="N949" s="47">
        <f t="shared" si="1381"/>
        <v>0</v>
      </c>
      <c r="O949" s="47">
        <f t="shared" si="1375"/>
        <v>0</v>
      </c>
      <c r="P949" s="47">
        <f>VLOOKUP(CONCATENATE($F949," ",$G949),AllocFactorMatrix,(P$4+1),FALSE)*$E953</f>
        <v>0</v>
      </c>
      <c r="Q949" s="47">
        <f>VLOOKUP(CONCATENATE($F949," ",$G949),AllocFactorMatrix,(Q$4+1),FALSE)*$E953</f>
        <v>0</v>
      </c>
      <c r="R949" s="47">
        <f>VLOOKUP(CONCATENATE($F949," ",$G949),AllocFactorMatrix,(R$4+1),FALSE)*$E953</f>
        <v>0</v>
      </c>
      <c r="S949" s="47">
        <f>VLOOKUP(CONCATENATE($F949," ",$G949),AllocFactorMatrix,(S$4+1),FALSE)*$E953</f>
        <v>0</v>
      </c>
      <c r="T949" s="47">
        <f t="shared" si="1378"/>
        <v>0</v>
      </c>
      <c r="U949" s="47">
        <f>VLOOKUP(CONCATENATE($F949," ",$G949),AllocFactorMatrix,(U$4+1),FALSE)*$E953</f>
        <v>0</v>
      </c>
      <c r="V949" s="47">
        <f>VLOOKUP(CONCATENATE($F949," ",$G949),AllocFactorMatrix,(V$4+1),FALSE)*$E953</f>
        <v>0</v>
      </c>
      <c r="W949" s="47">
        <f>VLOOKUP(CONCATENATE($F949," ",$G949),AllocFactorMatrix,(W$4+1),FALSE)*$E953</f>
        <v>0</v>
      </c>
      <c r="X949" s="47">
        <f>VLOOKUP(CONCATENATE($F949," ",$G949),AllocFactorMatrix,(X$4+1),FALSE)*$E953</f>
        <v>0</v>
      </c>
      <c r="Y949" s="47">
        <f t="shared" si="1379"/>
        <v>0</v>
      </c>
      <c r="Z949" s="47">
        <f>VLOOKUP(CONCATENATE($F949," ",$G949),AllocFactorMatrix,(Z$4+1),FALSE)*$E953</f>
        <v>0</v>
      </c>
      <c r="AA949" s="47">
        <f>VLOOKUP(CONCATENATE($F949," ",$G949),AllocFactorMatrix,(AA$4+1),FALSE)*$E953</f>
        <v>0</v>
      </c>
      <c r="AB949" s="47">
        <f t="shared" si="1376"/>
        <v>0</v>
      </c>
      <c r="AC949" s="47">
        <f>VLOOKUP(CONCATENATE($F949," ",$G949),AllocFactorMatrix,(AC$4+1),FALSE)*$E953</f>
        <v>0</v>
      </c>
      <c r="AD949" s="47">
        <f>VLOOKUP(CONCATENATE($F949," ",$G949),AllocFactorMatrix,(AD$4+1),FALSE)*$E953</f>
        <v>0</v>
      </c>
      <c r="AE949" s="47">
        <f>VLOOKUP(CONCATENATE($F949," ",$G949),AllocFactorMatrix,(AE$4+1),FALSE)*$E953</f>
        <v>0</v>
      </c>
    </row>
    <row r="950" spans="1:31" s="44" customFormat="1" hidden="1" outlineLevel="1">
      <c r="A950" s="49"/>
      <c r="B950" s="97"/>
      <c r="C950" s="48"/>
      <c r="D950" s="48"/>
      <c r="F950" s="167" t="str">
        <f>F953</f>
        <v>PROD_ENERGY</v>
      </c>
      <c r="G950" s="48" t="str">
        <f>$G$12</f>
        <v>DISTSEC</v>
      </c>
      <c r="H950" s="46">
        <f t="shared" si="1373"/>
        <v>0</v>
      </c>
      <c r="I950" s="47">
        <f t="shared" ref="I950:N950" si="1382">VLOOKUP(CONCATENATE($F950," ",$G950),AllocFactorMatrix,(I$4+1),FALSE)*$E953</f>
        <v>0</v>
      </c>
      <c r="J950" s="47">
        <f t="shared" si="1382"/>
        <v>0</v>
      </c>
      <c r="K950" s="47">
        <f t="shared" si="1382"/>
        <v>0</v>
      </c>
      <c r="L950" s="47">
        <f t="shared" si="1382"/>
        <v>0</v>
      </c>
      <c r="M950" s="47">
        <f t="shared" si="1382"/>
        <v>0</v>
      </c>
      <c r="N950" s="47">
        <f t="shared" si="1382"/>
        <v>0</v>
      </c>
      <c r="O950" s="47">
        <f t="shared" si="1375"/>
        <v>0</v>
      </c>
      <c r="P950" s="47">
        <f>VLOOKUP(CONCATENATE($F950," ",$G950),AllocFactorMatrix,(P$4+1),FALSE)*$E953</f>
        <v>0</v>
      </c>
      <c r="Q950" s="47">
        <f>VLOOKUP(CONCATENATE($F950," ",$G950),AllocFactorMatrix,(Q$4+1),FALSE)*$E953</f>
        <v>0</v>
      </c>
      <c r="R950" s="47">
        <f>VLOOKUP(CONCATENATE($F950," ",$G950),AllocFactorMatrix,(R$4+1),FALSE)*$E953</f>
        <v>0</v>
      </c>
      <c r="S950" s="47">
        <f>VLOOKUP(CONCATENATE($F950," ",$G950),AllocFactorMatrix,(S$4+1),FALSE)*$E953</f>
        <v>0</v>
      </c>
      <c r="T950" s="47">
        <f t="shared" si="1378"/>
        <v>0</v>
      </c>
      <c r="U950" s="47">
        <f>VLOOKUP(CONCATENATE($F950," ",$G950),AllocFactorMatrix,(U$4+1),FALSE)*$E953</f>
        <v>0</v>
      </c>
      <c r="V950" s="47">
        <f>VLOOKUP(CONCATENATE($F950," ",$G950),AllocFactorMatrix,(V$4+1),FALSE)*$E953</f>
        <v>0</v>
      </c>
      <c r="W950" s="47">
        <f>VLOOKUP(CONCATENATE($F950," ",$G950),AllocFactorMatrix,(W$4+1),FALSE)*$E953</f>
        <v>0</v>
      </c>
      <c r="X950" s="47">
        <f>VLOOKUP(CONCATENATE($F950," ",$G950),AllocFactorMatrix,(X$4+1),FALSE)*$E953</f>
        <v>0</v>
      </c>
      <c r="Y950" s="47">
        <f t="shared" si="1379"/>
        <v>0</v>
      </c>
      <c r="Z950" s="47">
        <f>VLOOKUP(CONCATENATE($F950," ",$G950),AllocFactorMatrix,(Z$4+1),FALSE)*$E953</f>
        <v>0</v>
      </c>
      <c r="AA950" s="47">
        <f>VLOOKUP(CONCATENATE($F950," ",$G950),AllocFactorMatrix,(AA$4+1),FALSE)*$E953</f>
        <v>0</v>
      </c>
      <c r="AB950" s="47">
        <f t="shared" si="1376"/>
        <v>0</v>
      </c>
      <c r="AC950" s="47">
        <f>VLOOKUP(CONCATENATE($F950," ",$G950),AllocFactorMatrix,(AC$4+1),FALSE)*$E953</f>
        <v>0</v>
      </c>
      <c r="AD950" s="47">
        <f>VLOOKUP(CONCATENATE($F950," ",$G950),AllocFactorMatrix,(AD$4+1),FALSE)*$E953</f>
        <v>0</v>
      </c>
      <c r="AE950" s="47">
        <f>VLOOKUP(CONCATENATE($F950," ",$G950),AllocFactorMatrix,(AE$4+1),FALSE)*$E953</f>
        <v>0</v>
      </c>
    </row>
    <row r="951" spans="1:31" s="44" customFormat="1" hidden="1" outlineLevel="1">
      <c r="A951" s="49"/>
      <c r="B951" s="97"/>
      <c r="C951" s="48"/>
      <c r="D951" s="48"/>
      <c r="F951" s="167" t="str">
        <f>F953</f>
        <v>PROD_ENERGY</v>
      </c>
      <c r="G951" s="48" t="str">
        <f>$G$13</f>
        <v>ENERGY</v>
      </c>
      <c r="H951" s="46">
        <f t="shared" si="1373"/>
        <v>0</v>
      </c>
      <c r="I951" s="47">
        <f t="shared" ref="I951:N951" si="1383">VLOOKUP(CONCATENATE($F951," ",$G951),AllocFactorMatrix,(I$4+1),FALSE)*$E953</f>
        <v>0</v>
      </c>
      <c r="J951" s="47">
        <f t="shared" si="1383"/>
        <v>0</v>
      </c>
      <c r="K951" s="47">
        <f t="shared" si="1383"/>
        <v>0</v>
      </c>
      <c r="L951" s="47">
        <f t="shared" si="1383"/>
        <v>0</v>
      </c>
      <c r="M951" s="47">
        <f t="shared" si="1383"/>
        <v>0</v>
      </c>
      <c r="N951" s="47">
        <f t="shared" si="1383"/>
        <v>0</v>
      </c>
      <c r="O951" s="47">
        <f t="shared" si="1375"/>
        <v>0</v>
      </c>
      <c r="P951" s="47">
        <f>VLOOKUP(CONCATENATE($F951," ",$G951),AllocFactorMatrix,(P$4+1),FALSE)*$E953</f>
        <v>0</v>
      </c>
      <c r="Q951" s="47">
        <f>VLOOKUP(CONCATENATE($F951," ",$G951),AllocFactorMatrix,(Q$4+1),FALSE)*$E953</f>
        <v>0</v>
      </c>
      <c r="R951" s="47">
        <f>VLOOKUP(CONCATENATE($F951," ",$G951),AllocFactorMatrix,(R$4+1),FALSE)*$E953</f>
        <v>0</v>
      </c>
      <c r="S951" s="47">
        <f>VLOOKUP(CONCATENATE($F951," ",$G951),AllocFactorMatrix,(S$4+1),FALSE)*$E953</f>
        <v>0</v>
      </c>
      <c r="T951" s="47">
        <f t="shared" si="1378"/>
        <v>0</v>
      </c>
      <c r="U951" s="47">
        <f>VLOOKUP(CONCATENATE($F951," ",$G951),AllocFactorMatrix,(U$4+1),FALSE)*$E953</f>
        <v>0</v>
      </c>
      <c r="V951" s="47">
        <f>VLOOKUP(CONCATENATE($F951," ",$G951),AllocFactorMatrix,(V$4+1),FALSE)*$E953</f>
        <v>0</v>
      </c>
      <c r="W951" s="47">
        <f>VLOOKUP(CONCATENATE($F951," ",$G951),AllocFactorMatrix,(W$4+1),FALSE)*$E953</f>
        <v>0</v>
      </c>
      <c r="X951" s="47">
        <f>VLOOKUP(CONCATENATE($F951," ",$G951),AllocFactorMatrix,(X$4+1),FALSE)*$E953</f>
        <v>0</v>
      </c>
      <c r="Y951" s="47">
        <f t="shared" si="1379"/>
        <v>0</v>
      </c>
      <c r="Z951" s="47">
        <f>VLOOKUP(CONCATENATE($F951," ",$G951),AllocFactorMatrix,(Z$4+1),FALSE)*$E953</f>
        <v>0</v>
      </c>
      <c r="AA951" s="47">
        <f>VLOOKUP(CONCATENATE($F951," ",$G951),AllocFactorMatrix,(AA$4+1),FALSE)*$E953</f>
        <v>0</v>
      </c>
      <c r="AB951" s="47">
        <f t="shared" si="1376"/>
        <v>0</v>
      </c>
      <c r="AC951" s="47">
        <f>VLOOKUP(CONCATENATE($F951," ",$G951),AllocFactorMatrix,(AC$4+1),FALSE)*$E953</f>
        <v>0</v>
      </c>
      <c r="AD951" s="47">
        <f>VLOOKUP(CONCATENATE($F951," ",$G951),AllocFactorMatrix,(AD$4+1),FALSE)*$E953</f>
        <v>0</v>
      </c>
      <c r="AE951" s="47">
        <f>VLOOKUP(CONCATENATE($F951," ",$G951),AllocFactorMatrix,(AE$4+1),FALSE)*$E953</f>
        <v>0</v>
      </c>
    </row>
    <row r="952" spans="1:31" s="44" customFormat="1" hidden="1" outlineLevel="1">
      <c r="A952" s="49"/>
      <c r="B952" s="97"/>
      <c r="C952" s="48"/>
      <c r="D952" s="48"/>
      <c r="F952" s="167" t="str">
        <f>F953</f>
        <v>PROD_ENERGY</v>
      </c>
      <c r="G952" s="48" t="str">
        <f>$G$14</f>
        <v>CUSTOMER</v>
      </c>
      <c r="H952" s="46">
        <f t="shared" si="1373"/>
        <v>0</v>
      </c>
      <c r="I952" s="47">
        <f t="shared" ref="I952:N952" si="1384">VLOOKUP(CONCATENATE($F952," ",$G952),AllocFactorMatrix,(I$4+1),FALSE)*$E953</f>
        <v>0</v>
      </c>
      <c r="J952" s="47">
        <f t="shared" si="1384"/>
        <v>0</v>
      </c>
      <c r="K952" s="47">
        <f t="shared" si="1384"/>
        <v>0</v>
      </c>
      <c r="L952" s="47">
        <f t="shared" si="1384"/>
        <v>0</v>
      </c>
      <c r="M952" s="47">
        <f t="shared" si="1384"/>
        <v>0</v>
      </c>
      <c r="N952" s="47">
        <f t="shared" si="1384"/>
        <v>0</v>
      </c>
      <c r="O952" s="47">
        <f t="shared" si="1375"/>
        <v>0</v>
      </c>
      <c r="P952" s="47">
        <f>VLOOKUP(CONCATENATE($F952," ",$G952),AllocFactorMatrix,(P$4+1),FALSE)*$E953</f>
        <v>0</v>
      </c>
      <c r="Q952" s="47">
        <f>VLOOKUP(CONCATENATE($F952," ",$G952),AllocFactorMatrix,(Q$4+1),FALSE)*$E953</f>
        <v>0</v>
      </c>
      <c r="R952" s="47">
        <f>VLOOKUP(CONCATENATE($F952," ",$G952),AllocFactorMatrix,(R$4+1),FALSE)*$E953</f>
        <v>0</v>
      </c>
      <c r="S952" s="47">
        <f>VLOOKUP(CONCATENATE($F952," ",$G952),AllocFactorMatrix,(S$4+1),FALSE)*$E953</f>
        <v>0</v>
      </c>
      <c r="T952" s="47">
        <f t="shared" si="1378"/>
        <v>0</v>
      </c>
      <c r="U952" s="47">
        <f>VLOOKUP(CONCATENATE($F952," ",$G952),AllocFactorMatrix,(U$4+1),FALSE)*$E953</f>
        <v>0</v>
      </c>
      <c r="V952" s="47">
        <f>VLOOKUP(CONCATENATE($F952," ",$G952),AllocFactorMatrix,(V$4+1),FALSE)*$E953</f>
        <v>0</v>
      </c>
      <c r="W952" s="47">
        <f>VLOOKUP(CONCATENATE($F952," ",$G952),AllocFactorMatrix,(W$4+1),FALSE)*$E953</f>
        <v>0</v>
      </c>
      <c r="X952" s="47">
        <f>VLOOKUP(CONCATENATE($F952," ",$G952),AllocFactorMatrix,(X$4+1),FALSE)*$E953</f>
        <v>0</v>
      </c>
      <c r="Y952" s="47">
        <f t="shared" si="1379"/>
        <v>0</v>
      </c>
      <c r="Z952" s="47">
        <f>VLOOKUP(CONCATENATE($F952," ",$G952),AllocFactorMatrix,(Z$4+1),FALSE)*$E953</f>
        <v>0</v>
      </c>
      <c r="AA952" s="47">
        <f>VLOOKUP(CONCATENATE($F952," ",$G952),AllocFactorMatrix,(AA$4+1),FALSE)*$E953</f>
        <v>0</v>
      </c>
      <c r="AB952" s="47">
        <f t="shared" si="1376"/>
        <v>0</v>
      </c>
      <c r="AC952" s="47">
        <f>VLOOKUP(CONCATENATE($F952," ",$G952),AllocFactorMatrix,(AC$4+1),FALSE)*$E953</f>
        <v>0</v>
      </c>
      <c r="AD952" s="47">
        <f>VLOOKUP(CONCATENATE($F952," ",$G952),AllocFactorMatrix,(AD$4+1),FALSE)*$E953</f>
        <v>0</v>
      </c>
      <c r="AE952" s="47">
        <f>VLOOKUP(CONCATENATE($F952," ",$G952),AllocFactorMatrix,(AE$4+1),FALSE)*$E953</f>
        <v>0</v>
      </c>
    </row>
    <row r="953" spans="1:31" s="44" customFormat="1" collapsed="1">
      <c r="A953" s="49"/>
      <c r="B953" s="48"/>
      <c r="C953" s="48"/>
      <c r="D953" s="96" t="s">
        <v>584</v>
      </c>
      <c r="E953" s="54">
        <v>0</v>
      </c>
      <c r="F953" s="87" t="s">
        <v>29</v>
      </c>
      <c r="G953" s="48" t="str">
        <f>$G$15</f>
        <v>TOTAL</v>
      </c>
      <c r="H953" s="46">
        <f t="shared" si="1373"/>
        <v>0</v>
      </c>
      <c r="I953" s="47">
        <f t="shared" ref="I953:N953" si="1385">VLOOKUP(CONCATENATE($F953," ",$G953),AllocFactorMatrix,(I$4+1),FALSE)*$E953</f>
        <v>0</v>
      </c>
      <c r="J953" s="47">
        <f t="shared" si="1385"/>
        <v>0</v>
      </c>
      <c r="K953" s="47">
        <f t="shared" si="1385"/>
        <v>0</v>
      </c>
      <c r="L953" s="47">
        <f t="shared" si="1385"/>
        <v>0</v>
      </c>
      <c r="M953" s="47">
        <f t="shared" si="1385"/>
        <v>0</v>
      </c>
      <c r="N953" s="47">
        <f t="shared" si="1385"/>
        <v>0</v>
      </c>
      <c r="O953" s="47">
        <f t="shared" si="1375"/>
        <v>0</v>
      </c>
      <c r="P953" s="47">
        <f>VLOOKUP(CONCATENATE($F953," ",$G953),AllocFactorMatrix,(P$4+1),FALSE)*$E953</f>
        <v>0</v>
      </c>
      <c r="Q953" s="47">
        <f>VLOOKUP(CONCATENATE($F953," ",$G953),AllocFactorMatrix,(Q$4+1),FALSE)*$E953</f>
        <v>0</v>
      </c>
      <c r="R953" s="47">
        <f>VLOOKUP(CONCATENATE($F953," ",$G953),AllocFactorMatrix,(R$4+1),FALSE)*$E953</f>
        <v>0</v>
      </c>
      <c r="S953" s="47">
        <f>VLOOKUP(CONCATENATE($F953," ",$G953),AllocFactorMatrix,(S$4+1),FALSE)*$E953</f>
        <v>0</v>
      </c>
      <c r="T953" s="47">
        <f t="shared" si="1378"/>
        <v>0</v>
      </c>
      <c r="U953" s="47">
        <f>VLOOKUP(CONCATENATE($F953," ",$G953),AllocFactorMatrix,(U$4+1),FALSE)*$E953</f>
        <v>0</v>
      </c>
      <c r="V953" s="47">
        <f>VLOOKUP(CONCATENATE($F953," ",$G953),AllocFactorMatrix,(V$4+1),FALSE)*$E953</f>
        <v>0</v>
      </c>
      <c r="W953" s="47">
        <f>VLOOKUP(CONCATENATE($F953," ",$G953),AllocFactorMatrix,(W$4+1),FALSE)*$E953</f>
        <v>0</v>
      </c>
      <c r="X953" s="47">
        <f>VLOOKUP(CONCATENATE($F953," ",$G953),AllocFactorMatrix,(X$4+1),FALSE)*$E953</f>
        <v>0</v>
      </c>
      <c r="Y953" s="47">
        <f t="shared" si="1379"/>
        <v>0</v>
      </c>
      <c r="Z953" s="47">
        <f>VLOOKUP(CONCATENATE($F953," ",$G953),AllocFactorMatrix,(Z$4+1),FALSE)*$E953</f>
        <v>0</v>
      </c>
      <c r="AA953" s="47">
        <f>VLOOKUP(CONCATENATE($F953," ",$G953),AllocFactorMatrix,(AA$4+1),FALSE)*$E953</f>
        <v>0</v>
      </c>
      <c r="AB953" s="47">
        <f t="shared" si="1376"/>
        <v>0</v>
      </c>
      <c r="AC953" s="47">
        <f>VLOOKUP(CONCATENATE($F953," ",$G953),AllocFactorMatrix,(AC$4+1),FALSE)*$E953</f>
        <v>0</v>
      </c>
      <c r="AD953" s="47">
        <f>VLOOKUP(CONCATENATE($F953," ",$G953),AllocFactorMatrix,(AD$4+1),FALSE)*$E953</f>
        <v>0</v>
      </c>
      <c r="AE953" s="47">
        <f>VLOOKUP(CONCATENATE($F953," ",$G953),AllocFactorMatrix,(AE$4+1),FALSE)*$E953</f>
        <v>0</v>
      </c>
    </row>
    <row r="954" spans="1:31" s="44" customFormat="1" hidden="1" outlineLevel="1">
      <c r="A954" s="49"/>
      <c r="B954" s="97"/>
      <c r="C954" s="48"/>
      <c r="D954" s="48"/>
      <c r="F954" s="99"/>
      <c r="G954" s="48" t="str">
        <f>$G$8</f>
        <v>PRODUCTION</v>
      </c>
      <c r="H954" s="51">
        <f t="shared" ref="H954:AE954" si="1386">H946</f>
        <v>0</v>
      </c>
      <c r="I954" s="51">
        <f t="shared" si="1386"/>
        <v>0</v>
      </c>
      <c r="J954" s="51">
        <f t="shared" ref="J954:K954" si="1387">J946</f>
        <v>0</v>
      </c>
      <c r="K954" s="51">
        <f t="shared" si="1387"/>
        <v>0</v>
      </c>
      <c r="L954" s="51">
        <f t="shared" si="1386"/>
        <v>0</v>
      </c>
      <c r="M954" s="51">
        <f t="shared" si="1386"/>
        <v>0</v>
      </c>
      <c r="N954" s="51">
        <f t="shared" si="1386"/>
        <v>0</v>
      </c>
      <c r="O954" s="51">
        <f t="shared" si="1386"/>
        <v>0</v>
      </c>
      <c r="P954" s="51">
        <f t="shared" si="1386"/>
        <v>0</v>
      </c>
      <c r="Q954" s="51">
        <f t="shared" si="1386"/>
        <v>0</v>
      </c>
      <c r="R954" s="51">
        <f t="shared" si="1386"/>
        <v>0</v>
      </c>
      <c r="S954" s="51">
        <f t="shared" si="1386"/>
        <v>0</v>
      </c>
      <c r="T954" s="51">
        <f t="shared" si="1386"/>
        <v>0</v>
      </c>
      <c r="U954" s="51">
        <f t="shared" si="1386"/>
        <v>0</v>
      </c>
      <c r="V954" s="51">
        <f t="shared" si="1386"/>
        <v>0</v>
      </c>
      <c r="W954" s="51">
        <f t="shared" si="1386"/>
        <v>0</v>
      </c>
      <c r="X954" s="51">
        <f t="shared" si="1386"/>
        <v>0</v>
      </c>
      <c r="Y954" s="51">
        <f t="shared" si="1386"/>
        <v>0</v>
      </c>
      <c r="Z954" s="51">
        <f t="shared" si="1386"/>
        <v>0</v>
      </c>
      <c r="AA954" s="51">
        <f t="shared" si="1386"/>
        <v>0</v>
      </c>
      <c r="AB954" s="51">
        <f t="shared" si="1386"/>
        <v>0</v>
      </c>
      <c r="AC954" s="51">
        <f t="shared" si="1386"/>
        <v>0</v>
      </c>
      <c r="AD954" s="51">
        <f t="shared" si="1386"/>
        <v>0</v>
      </c>
      <c r="AE954" s="51">
        <f t="shared" si="1386"/>
        <v>0</v>
      </c>
    </row>
    <row r="955" spans="1:31" s="44" customFormat="1" hidden="1" outlineLevel="1">
      <c r="A955" s="49"/>
      <c r="B955" s="97"/>
      <c r="C955" s="48"/>
      <c r="D955" s="48"/>
      <c r="F955" s="99"/>
      <c r="G955" s="48" t="str">
        <f>$G$9</f>
        <v>BULKTRAN</v>
      </c>
      <c r="H955" s="51">
        <f t="shared" ref="H955:AE955" si="1388">H947</f>
        <v>0</v>
      </c>
      <c r="I955" s="51">
        <f t="shared" si="1388"/>
        <v>0</v>
      </c>
      <c r="J955" s="51">
        <f t="shared" ref="J955:K955" si="1389">J947</f>
        <v>0</v>
      </c>
      <c r="K955" s="51">
        <f t="shared" si="1389"/>
        <v>0</v>
      </c>
      <c r="L955" s="51">
        <f t="shared" si="1388"/>
        <v>0</v>
      </c>
      <c r="M955" s="51">
        <f t="shared" si="1388"/>
        <v>0</v>
      </c>
      <c r="N955" s="51">
        <f t="shared" si="1388"/>
        <v>0</v>
      </c>
      <c r="O955" s="51">
        <f t="shared" si="1388"/>
        <v>0</v>
      </c>
      <c r="P955" s="51">
        <f t="shared" si="1388"/>
        <v>0</v>
      </c>
      <c r="Q955" s="51">
        <f t="shared" si="1388"/>
        <v>0</v>
      </c>
      <c r="R955" s="51">
        <f t="shared" si="1388"/>
        <v>0</v>
      </c>
      <c r="S955" s="51">
        <f t="shared" si="1388"/>
        <v>0</v>
      </c>
      <c r="T955" s="51">
        <f t="shared" si="1388"/>
        <v>0</v>
      </c>
      <c r="U955" s="51">
        <f t="shared" si="1388"/>
        <v>0</v>
      </c>
      <c r="V955" s="51">
        <f t="shared" si="1388"/>
        <v>0</v>
      </c>
      <c r="W955" s="51">
        <f t="shared" si="1388"/>
        <v>0</v>
      </c>
      <c r="X955" s="51">
        <f t="shared" si="1388"/>
        <v>0</v>
      </c>
      <c r="Y955" s="51">
        <f t="shared" si="1388"/>
        <v>0</v>
      </c>
      <c r="Z955" s="51">
        <f t="shared" si="1388"/>
        <v>0</v>
      </c>
      <c r="AA955" s="51">
        <f t="shared" si="1388"/>
        <v>0</v>
      </c>
      <c r="AB955" s="51">
        <f t="shared" si="1388"/>
        <v>0</v>
      </c>
      <c r="AC955" s="51">
        <f t="shared" si="1388"/>
        <v>0</v>
      </c>
      <c r="AD955" s="51">
        <f t="shared" si="1388"/>
        <v>0</v>
      </c>
      <c r="AE955" s="51">
        <f t="shared" si="1388"/>
        <v>0</v>
      </c>
    </row>
    <row r="956" spans="1:31" s="44" customFormat="1" hidden="1" outlineLevel="1">
      <c r="A956" s="49"/>
      <c r="B956" s="97"/>
      <c r="C956" s="48"/>
      <c r="D956" s="48"/>
      <c r="F956" s="99"/>
      <c r="G956" s="48" t="str">
        <f>$G$10</f>
        <v>SUBTRAN</v>
      </c>
      <c r="H956" s="51">
        <f t="shared" ref="H956:AE956" si="1390">H948</f>
        <v>0</v>
      </c>
      <c r="I956" s="51">
        <f t="shared" si="1390"/>
        <v>0</v>
      </c>
      <c r="J956" s="51">
        <f t="shared" ref="J956:K956" si="1391">J948</f>
        <v>0</v>
      </c>
      <c r="K956" s="51">
        <f t="shared" si="1391"/>
        <v>0</v>
      </c>
      <c r="L956" s="51">
        <f t="shared" si="1390"/>
        <v>0</v>
      </c>
      <c r="M956" s="51">
        <f t="shared" si="1390"/>
        <v>0</v>
      </c>
      <c r="N956" s="51">
        <f t="shared" si="1390"/>
        <v>0</v>
      </c>
      <c r="O956" s="51">
        <f t="shared" si="1390"/>
        <v>0</v>
      </c>
      <c r="P956" s="51">
        <f t="shared" si="1390"/>
        <v>0</v>
      </c>
      <c r="Q956" s="51">
        <f t="shared" si="1390"/>
        <v>0</v>
      </c>
      <c r="R956" s="51">
        <f t="shared" si="1390"/>
        <v>0</v>
      </c>
      <c r="S956" s="51">
        <f t="shared" si="1390"/>
        <v>0</v>
      </c>
      <c r="T956" s="51">
        <f t="shared" si="1390"/>
        <v>0</v>
      </c>
      <c r="U956" s="51">
        <f t="shared" si="1390"/>
        <v>0</v>
      </c>
      <c r="V956" s="51">
        <f t="shared" si="1390"/>
        <v>0</v>
      </c>
      <c r="W956" s="51">
        <f t="shared" si="1390"/>
        <v>0</v>
      </c>
      <c r="X956" s="51">
        <f t="shared" si="1390"/>
        <v>0</v>
      </c>
      <c r="Y956" s="51">
        <f t="shared" si="1390"/>
        <v>0</v>
      </c>
      <c r="Z956" s="51">
        <f t="shared" si="1390"/>
        <v>0</v>
      </c>
      <c r="AA956" s="51">
        <f t="shared" si="1390"/>
        <v>0</v>
      </c>
      <c r="AB956" s="51">
        <f t="shared" si="1390"/>
        <v>0</v>
      </c>
      <c r="AC956" s="51">
        <f t="shared" si="1390"/>
        <v>0</v>
      </c>
      <c r="AD956" s="51">
        <f t="shared" si="1390"/>
        <v>0</v>
      </c>
      <c r="AE956" s="51">
        <f t="shared" si="1390"/>
        <v>0</v>
      </c>
    </row>
    <row r="957" spans="1:31" s="44" customFormat="1" hidden="1" outlineLevel="1">
      <c r="A957" s="49"/>
      <c r="B957" s="97"/>
      <c r="C957" s="48"/>
      <c r="D957" s="48"/>
      <c r="F957" s="99"/>
      <c r="G957" s="48" t="str">
        <f>$G$11</f>
        <v>DISTPRI</v>
      </c>
      <c r="H957" s="51">
        <f t="shared" ref="H957:AE957" si="1392">H949</f>
        <v>0</v>
      </c>
      <c r="I957" s="51">
        <f t="shared" si="1392"/>
        <v>0</v>
      </c>
      <c r="J957" s="51">
        <f t="shared" ref="J957:K957" si="1393">J949</f>
        <v>0</v>
      </c>
      <c r="K957" s="51">
        <f t="shared" si="1393"/>
        <v>0</v>
      </c>
      <c r="L957" s="51">
        <f t="shared" si="1392"/>
        <v>0</v>
      </c>
      <c r="M957" s="51">
        <f t="shared" si="1392"/>
        <v>0</v>
      </c>
      <c r="N957" s="51">
        <f t="shared" si="1392"/>
        <v>0</v>
      </c>
      <c r="O957" s="51">
        <f t="shared" si="1392"/>
        <v>0</v>
      </c>
      <c r="P957" s="51">
        <f t="shared" si="1392"/>
        <v>0</v>
      </c>
      <c r="Q957" s="51">
        <f t="shared" si="1392"/>
        <v>0</v>
      </c>
      <c r="R957" s="51">
        <f t="shared" si="1392"/>
        <v>0</v>
      </c>
      <c r="S957" s="51">
        <f t="shared" si="1392"/>
        <v>0</v>
      </c>
      <c r="T957" s="51">
        <f t="shared" si="1392"/>
        <v>0</v>
      </c>
      <c r="U957" s="51">
        <f t="shared" si="1392"/>
        <v>0</v>
      </c>
      <c r="V957" s="51">
        <f t="shared" si="1392"/>
        <v>0</v>
      </c>
      <c r="W957" s="51">
        <f t="shared" si="1392"/>
        <v>0</v>
      </c>
      <c r="X957" s="51">
        <f t="shared" si="1392"/>
        <v>0</v>
      </c>
      <c r="Y957" s="51">
        <f t="shared" si="1392"/>
        <v>0</v>
      </c>
      <c r="Z957" s="51">
        <f t="shared" si="1392"/>
        <v>0</v>
      </c>
      <c r="AA957" s="51">
        <f t="shared" si="1392"/>
        <v>0</v>
      </c>
      <c r="AB957" s="51">
        <f t="shared" si="1392"/>
        <v>0</v>
      </c>
      <c r="AC957" s="51">
        <f t="shared" si="1392"/>
        <v>0</v>
      </c>
      <c r="AD957" s="51">
        <f t="shared" si="1392"/>
        <v>0</v>
      </c>
      <c r="AE957" s="51">
        <f t="shared" si="1392"/>
        <v>0</v>
      </c>
    </row>
    <row r="958" spans="1:31" s="44" customFormat="1" hidden="1" outlineLevel="1">
      <c r="A958" s="49"/>
      <c r="B958" s="97"/>
      <c r="C958" s="48"/>
      <c r="D958" s="48"/>
      <c r="F958" s="99"/>
      <c r="G958" s="48" t="str">
        <f>$G$12</f>
        <v>DISTSEC</v>
      </c>
      <c r="H958" s="51">
        <f t="shared" ref="H958:AE958" si="1394">H950</f>
        <v>0</v>
      </c>
      <c r="I958" s="51">
        <f t="shared" si="1394"/>
        <v>0</v>
      </c>
      <c r="J958" s="51">
        <f t="shared" ref="J958:K958" si="1395">J950</f>
        <v>0</v>
      </c>
      <c r="K958" s="51">
        <f t="shared" si="1395"/>
        <v>0</v>
      </c>
      <c r="L958" s="51">
        <f t="shared" si="1394"/>
        <v>0</v>
      </c>
      <c r="M958" s="51">
        <f t="shared" si="1394"/>
        <v>0</v>
      </c>
      <c r="N958" s="51">
        <f t="shared" si="1394"/>
        <v>0</v>
      </c>
      <c r="O958" s="51">
        <f t="shared" si="1394"/>
        <v>0</v>
      </c>
      <c r="P958" s="51">
        <f t="shared" si="1394"/>
        <v>0</v>
      </c>
      <c r="Q958" s="51">
        <f t="shared" si="1394"/>
        <v>0</v>
      </c>
      <c r="R958" s="51">
        <f t="shared" si="1394"/>
        <v>0</v>
      </c>
      <c r="S958" s="51">
        <f t="shared" si="1394"/>
        <v>0</v>
      </c>
      <c r="T958" s="51">
        <f t="shared" si="1394"/>
        <v>0</v>
      </c>
      <c r="U958" s="51">
        <f t="shared" si="1394"/>
        <v>0</v>
      </c>
      <c r="V958" s="51">
        <f t="shared" si="1394"/>
        <v>0</v>
      </c>
      <c r="W958" s="51">
        <f t="shared" si="1394"/>
        <v>0</v>
      </c>
      <c r="X958" s="51">
        <f t="shared" si="1394"/>
        <v>0</v>
      </c>
      <c r="Y958" s="51">
        <f t="shared" si="1394"/>
        <v>0</v>
      </c>
      <c r="Z958" s="51">
        <f t="shared" si="1394"/>
        <v>0</v>
      </c>
      <c r="AA958" s="51">
        <f t="shared" si="1394"/>
        <v>0</v>
      </c>
      <c r="AB958" s="51">
        <f t="shared" si="1394"/>
        <v>0</v>
      </c>
      <c r="AC958" s="51">
        <f t="shared" si="1394"/>
        <v>0</v>
      </c>
      <c r="AD958" s="51">
        <f t="shared" si="1394"/>
        <v>0</v>
      </c>
      <c r="AE958" s="51">
        <f t="shared" si="1394"/>
        <v>0</v>
      </c>
    </row>
    <row r="959" spans="1:31" s="44" customFormat="1" hidden="1" outlineLevel="1">
      <c r="A959" s="49"/>
      <c r="B959" s="97"/>
      <c r="C959" s="48"/>
      <c r="D959" s="48"/>
      <c r="F959" s="99"/>
      <c r="G959" s="48" t="str">
        <f>$G$13</f>
        <v>ENERGY</v>
      </c>
      <c r="H959" s="51">
        <f>H951</f>
        <v>0</v>
      </c>
      <c r="I959" s="51">
        <f t="shared" ref="I959:AE959" si="1396">I951</f>
        <v>0</v>
      </c>
      <c r="J959" s="51">
        <f t="shared" ref="J959:K959" si="1397">J951</f>
        <v>0</v>
      </c>
      <c r="K959" s="51">
        <f t="shared" si="1397"/>
        <v>0</v>
      </c>
      <c r="L959" s="51">
        <f t="shared" si="1396"/>
        <v>0</v>
      </c>
      <c r="M959" s="51">
        <f t="shared" si="1396"/>
        <v>0</v>
      </c>
      <c r="N959" s="51">
        <f t="shared" si="1396"/>
        <v>0</v>
      </c>
      <c r="O959" s="51">
        <f t="shared" si="1396"/>
        <v>0</v>
      </c>
      <c r="P959" s="51">
        <f t="shared" si="1396"/>
        <v>0</v>
      </c>
      <c r="Q959" s="51">
        <f t="shared" si="1396"/>
        <v>0</v>
      </c>
      <c r="R959" s="51">
        <f t="shared" si="1396"/>
        <v>0</v>
      </c>
      <c r="S959" s="51">
        <f t="shared" si="1396"/>
        <v>0</v>
      </c>
      <c r="T959" s="51">
        <f t="shared" si="1396"/>
        <v>0</v>
      </c>
      <c r="U959" s="51">
        <f t="shared" si="1396"/>
        <v>0</v>
      </c>
      <c r="V959" s="51">
        <f t="shared" si="1396"/>
        <v>0</v>
      </c>
      <c r="W959" s="51">
        <f t="shared" si="1396"/>
        <v>0</v>
      </c>
      <c r="X959" s="51">
        <f t="shared" si="1396"/>
        <v>0</v>
      </c>
      <c r="Y959" s="51">
        <f t="shared" si="1396"/>
        <v>0</v>
      </c>
      <c r="Z959" s="51">
        <f t="shared" si="1396"/>
        <v>0</v>
      </c>
      <c r="AA959" s="51">
        <f t="shared" si="1396"/>
        <v>0</v>
      </c>
      <c r="AB959" s="51">
        <f t="shared" si="1396"/>
        <v>0</v>
      </c>
      <c r="AC959" s="51">
        <f t="shared" si="1396"/>
        <v>0</v>
      </c>
      <c r="AD959" s="51">
        <f t="shared" si="1396"/>
        <v>0</v>
      </c>
      <c r="AE959" s="51">
        <f t="shared" si="1396"/>
        <v>0</v>
      </c>
    </row>
    <row r="960" spans="1:31" s="44" customFormat="1" hidden="1" outlineLevel="1">
      <c r="A960" s="49"/>
      <c r="B960" s="97"/>
      <c r="C960" s="48"/>
      <c r="D960" s="48"/>
      <c r="F960" s="99"/>
      <c r="G960" s="48" t="str">
        <f>$G$14</f>
        <v>CUSTOMER</v>
      </c>
      <c r="H960" s="51">
        <f t="shared" ref="H960:AE960" si="1398">H952</f>
        <v>0</v>
      </c>
      <c r="I960" s="51">
        <f t="shared" si="1398"/>
        <v>0</v>
      </c>
      <c r="J960" s="51">
        <f t="shared" ref="J960:K960" si="1399">J952</f>
        <v>0</v>
      </c>
      <c r="K960" s="51">
        <f t="shared" si="1399"/>
        <v>0</v>
      </c>
      <c r="L960" s="51">
        <f t="shared" si="1398"/>
        <v>0</v>
      </c>
      <c r="M960" s="51">
        <f t="shared" si="1398"/>
        <v>0</v>
      </c>
      <c r="N960" s="51">
        <f t="shared" si="1398"/>
        <v>0</v>
      </c>
      <c r="O960" s="51">
        <f t="shared" si="1398"/>
        <v>0</v>
      </c>
      <c r="P960" s="51">
        <f t="shared" si="1398"/>
        <v>0</v>
      </c>
      <c r="Q960" s="51">
        <f t="shared" si="1398"/>
        <v>0</v>
      </c>
      <c r="R960" s="51">
        <f t="shared" si="1398"/>
        <v>0</v>
      </c>
      <c r="S960" s="51">
        <f t="shared" si="1398"/>
        <v>0</v>
      </c>
      <c r="T960" s="51">
        <f t="shared" si="1398"/>
        <v>0</v>
      </c>
      <c r="U960" s="51">
        <f t="shared" si="1398"/>
        <v>0</v>
      </c>
      <c r="V960" s="51">
        <f t="shared" si="1398"/>
        <v>0</v>
      </c>
      <c r="W960" s="51">
        <f t="shared" si="1398"/>
        <v>0</v>
      </c>
      <c r="X960" s="51">
        <f t="shared" si="1398"/>
        <v>0</v>
      </c>
      <c r="Y960" s="51">
        <f t="shared" si="1398"/>
        <v>0</v>
      </c>
      <c r="Z960" s="51">
        <f t="shared" si="1398"/>
        <v>0</v>
      </c>
      <c r="AA960" s="51">
        <f t="shared" si="1398"/>
        <v>0</v>
      </c>
      <c r="AB960" s="51">
        <f t="shared" si="1398"/>
        <v>0</v>
      </c>
      <c r="AC960" s="51">
        <f t="shared" si="1398"/>
        <v>0</v>
      </c>
      <c r="AD960" s="51">
        <f t="shared" si="1398"/>
        <v>0</v>
      </c>
      <c r="AE960" s="51">
        <f t="shared" si="1398"/>
        <v>0</v>
      </c>
    </row>
    <row r="961" spans="1:31" s="44" customFormat="1" collapsed="1">
      <c r="A961" s="49"/>
      <c r="B961" s="97"/>
      <c r="C961" s="48" t="s">
        <v>429</v>
      </c>
      <c r="D961" s="48"/>
      <c r="E961" s="51">
        <f>E953</f>
        <v>0</v>
      </c>
      <c r="F961" s="99"/>
      <c r="G961" s="48" t="str">
        <f>$G$15</f>
        <v>TOTAL</v>
      </c>
      <c r="H961" s="51">
        <f>H953</f>
        <v>0</v>
      </c>
      <c r="I961" s="51">
        <f>I953</f>
        <v>0</v>
      </c>
      <c r="J961" s="51">
        <f>J953</f>
        <v>0</v>
      </c>
      <c r="K961" s="51">
        <f>K953</f>
        <v>0</v>
      </c>
      <c r="L961" s="51">
        <f t="shared" ref="L961:AE961" si="1400">L953</f>
        <v>0</v>
      </c>
      <c r="M961" s="51">
        <f t="shared" si="1400"/>
        <v>0</v>
      </c>
      <c r="N961" s="51">
        <f t="shared" si="1400"/>
        <v>0</v>
      </c>
      <c r="O961" s="51">
        <f t="shared" si="1400"/>
        <v>0</v>
      </c>
      <c r="P961" s="51">
        <f t="shared" si="1400"/>
        <v>0</v>
      </c>
      <c r="Q961" s="51">
        <f t="shared" si="1400"/>
        <v>0</v>
      </c>
      <c r="R961" s="51">
        <f t="shared" si="1400"/>
        <v>0</v>
      </c>
      <c r="S961" s="51">
        <f t="shared" si="1400"/>
        <v>0</v>
      </c>
      <c r="T961" s="51">
        <f t="shared" si="1400"/>
        <v>0</v>
      </c>
      <c r="U961" s="51">
        <f t="shared" si="1400"/>
        <v>0</v>
      </c>
      <c r="V961" s="51">
        <f t="shared" si="1400"/>
        <v>0</v>
      </c>
      <c r="W961" s="51">
        <f t="shared" si="1400"/>
        <v>0</v>
      </c>
      <c r="X961" s="51">
        <f t="shared" si="1400"/>
        <v>0</v>
      </c>
      <c r="Y961" s="51">
        <f t="shared" si="1400"/>
        <v>0</v>
      </c>
      <c r="Z961" s="51">
        <f t="shared" si="1400"/>
        <v>0</v>
      </c>
      <c r="AA961" s="51">
        <f t="shared" si="1400"/>
        <v>0</v>
      </c>
      <c r="AB961" s="51">
        <f t="shared" si="1400"/>
        <v>0</v>
      </c>
      <c r="AC961" s="51">
        <f t="shared" si="1400"/>
        <v>0</v>
      </c>
      <c r="AD961" s="51">
        <f t="shared" si="1400"/>
        <v>0</v>
      </c>
      <c r="AE961" s="51">
        <f t="shared" si="1400"/>
        <v>0</v>
      </c>
    </row>
    <row r="962" spans="1:31" s="44" customFormat="1">
      <c r="A962" s="49"/>
      <c r="B962" s="97"/>
      <c r="C962" s="48"/>
      <c r="D962" s="48"/>
      <c r="E962" s="51"/>
      <c r="F962" s="99"/>
      <c r="G962" s="48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</row>
    <row r="963" spans="1:31" hidden="1" outlineLevel="1">
      <c r="E963" s="9"/>
      <c r="F963" s="99"/>
      <c r="G963" s="48" t="str">
        <f>$G$8</f>
        <v>PRODUCTION</v>
      </c>
      <c r="H963" s="46">
        <f t="shared" ref="H963:AE963" ca="1" si="1401">H888+H896+H912+H904+H937+H929+H954</f>
        <v>238372632.32437876</v>
      </c>
      <c r="I963" s="46">
        <f t="shared" ca="1" si="1401"/>
        <v>115434876.9911835</v>
      </c>
      <c r="J963" s="46">
        <f t="shared" ref="J963:K963" ca="1" si="1402">J888+J896+J912+J904+J937+J929+J954</f>
        <v>42729.369813377023</v>
      </c>
      <c r="K963" s="46">
        <f t="shared" ca="1" si="1402"/>
        <v>85749.624998455838</v>
      </c>
      <c r="L963" s="46">
        <f t="shared" ca="1" si="1401"/>
        <v>32628867.510609653</v>
      </c>
      <c r="M963" s="46">
        <f t="shared" ca="1" si="1401"/>
        <v>404974.00860560872</v>
      </c>
      <c r="N963" s="46">
        <f t="shared" ca="1" si="1401"/>
        <v>72536.047093943998</v>
      </c>
      <c r="O963" s="46">
        <f t="shared" ca="1" si="1401"/>
        <v>33106377.566309202</v>
      </c>
      <c r="P963" s="46">
        <f t="shared" ca="1" si="1401"/>
        <v>18304038.733604398</v>
      </c>
      <c r="Q963" s="46">
        <f t="shared" ca="1" si="1401"/>
        <v>3354562.8051002393</v>
      </c>
      <c r="R963" s="46">
        <f t="shared" ca="1" si="1401"/>
        <v>624717.29645951162</v>
      </c>
      <c r="S963" s="46">
        <f t="shared" ca="1" si="1401"/>
        <v>20507.643266682036</v>
      </c>
      <c r="T963" s="46">
        <f t="shared" ca="1" si="1401"/>
        <v>22303826.47843083</v>
      </c>
      <c r="U963" s="46">
        <f t="shared" ca="1" si="1401"/>
        <v>879242.65659190074</v>
      </c>
      <c r="V963" s="46">
        <f t="shared" ca="1" si="1401"/>
        <v>11993907.501041114</v>
      </c>
      <c r="W963" s="46">
        <f t="shared" ca="1" si="1401"/>
        <v>40273434.169756062</v>
      </c>
      <c r="X963" s="46">
        <f t="shared" ca="1" si="1401"/>
        <v>8250544.7493988946</v>
      </c>
      <c r="Y963" s="46">
        <f t="shared" ca="1" si="1401"/>
        <v>61397129.076787978</v>
      </c>
      <c r="Z963" s="46">
        <f t="shared" ca="1" si="1401"/>
        <v>5361337.5445433091</v>
      </c>
      <c r="AA963" s="46">
        <f t="shared" ca="1" si="1401"/>
        <v>101136.25057944201</v>
      </c>
      <c r="AB963" s="46">
        <f t="shared" ca="1" si="1401"/>
        <v>5462473.795122751</v>
      </c>
      <c r="AC963" s="46">
        <f t="shared" ca="1" si="1401"/>
        <v>75379.316351987916</v>
      </c>
      <c r="AD963" s="46">
        <f t="shared" ca="1" si="1401"/>
        <v>381528.52580058959</v>
      </c>
      <c r="AE963" s="46">
        <f t="shared" ca="1" si="1401"/>
        <v>82561.579580219492</v>
      </c>
    </row>
    <row r="964" spans="1:31" hidden="1" outlineLevel="1">
      <c r="E964" s="9"/>
      <c r="F964" s="99"/>
      <c r="G964" s="48" t="str">
        <f>$G$9</f>
        <v>BULKTRAN</v>
      </c>
      <c r="H964" s="46">
        <f t="shared" ref="H964:AE964" ca="1" si="1403">H889+H897+H913+H905+H938+H930+H955</f>
        <v>-11755862.936853703</v>
      </c>
      <c r="I964" s="46">
        <f t="shared" ca="1" si="1403"/>
        <v>-16012782.262426617</v>
      </c>
      <c r="J964" s="46">
        <f t="shared" ref="J964:K964" ca="1" si="1404">J889+J897+J913+J905+J938+J930+J955</f>
        <v>-31582.613954974859</v>
      </c>
      <c r="K964" s="46">
        <f t="shared" ca="1" si="1404"/>
        <v>-83904.781119630614</v>
      </c>
      <c r="L964" s="46">
        <f t="shared" ca="1" si="1403"/>
        <v>-179618.00449514078</v>
      </c>
      <c r="M964" s="46">
        <f t="shared" ca="1" si="1403"/>
        <v>-22506.514809439876</v>
      </c>
      <c r="N964" s="46">
        <f t="shared" ca="1" si="1403"/>
        <v>-17212.348605668834</v>
      </c>
      <c r="O964" s="46">
        <f t="shared" ca="1" si="1403"/>
        <v>-219336.86791024948</v>
      </c>
      <c r="P964" s="46">
        <f t="shared" ca="1" si="1403"/>
        <v>-337099.98773655941</v>
      </c>
      <c r="Q964" s="46">
        <f t="shared" ca="1" si="1403"/>
        <v>296482.32624238287</v>
      </c>
      <c r="R964" s="46">
        <f t="shared" ca="1" si="1403"/>
        <v>16924.184026752093</v>
      </c>
      <c r="S964" s="46">
        <f t="shared" ca="1" si="1403"/>
        <v>-5688.9511643587703</v>
      </c>
      <c r="T964" s="46">
        <f t="shared" ca="1" si="1403"/>
        <v>-29382.428631783234</v>
      </c>
      <c r="U964" s="46">
        <f t="shared" ca="1" si="1403"/>
        <v>-45793.96861861011</v>
      </c>
      <c r="V964" s="46">
        <f t="shared" ca="1" si="1403"/>
        <v>1157194.6455806789</v>
      </c>
      <c r="W964" s="46">
        <f t="shared" ca="1" si="1403"/>
        <v>2374016.0494754231</v>
      </c>
      <c r="X964" s="46">
        <f t="shared" ca="1" si="1403"/>
        <v>1099769.7031433287</v>
      </c>
      <c r="Y964" s="46">
        <f t="shared" ca="1" si="1403"/>
        <v>4585186.4295808198</v>
      </c>
      <c r="Z964" s="46">
        <f t="shared" ca="1" si="1403"/>
        <v>-3322.6505192880022</v>
      </c>
      <c r="AA964" s="46">
        <f t="shared" ca="1" si="1403"/>
        <v>-4517.6587980380054</v>
      </c>
      <c r="AB964" s="46">
        <f t="shared" ca="1" si="1403"/>
        <v>-7840.3093173260086</v>
      </c>
      <c r="AC964" s="46">
        <f t="shared" ca="1" si="1403"/>
        <v>1760.4462221480537</v>
      </c>
      <c r="AD964" s="46">
        <f t="shared" ca="1" si="1403"/>
        <v>33318.44286925075</v>
      </c>
      <c r="AE964" s="46">
        <f t="shared" ca="1" si="1403"/>
        <v>8701.0078346484806</v>
      </c>
    </row>
    <row r="965" spans="1:31" hidden="1" outlineLevel="1">
      <c r="E965" s="9"/>
      <c r="F965" s="99"/>
      <c r="G965" s="48" t="str">
        <f>$G$10</f>
        <v>SUBTRAN</v>
      </c>
      <c r="H965" s="46">
        <f t="shared" ref="H965:AE965" ca="1" si="1405">H890+H898+H914+H906+H939+H931+H956</f>
        <v>-3267491.0000867927</v>
      </c>
      <c r="I965" s="46">
        <f t="shared" ca="1" si="1405"/>
        <v>-4225443.2891205763</v>
      </c>
      <c r="J965" s="46">
        <f t="shared" ref="J965:K965" ca="1" si="1406">J890+J898+J914+J906+J939+J931+J956</f>
        <v>-6032.0864501557799</v>
      </c>
      <c r="K965" s="46">
        <f t="shared" ca="1" si="1406"/>
        <v>-17021.069915760352</v>
      </c>
      <c r="L965" s="46">
        <f t="shared" ca="1" si="1405"/>
        <v>-51226.921733841693</v>
      </c>
      <c r="M965" s="46">
        <f t="shared" ca="1" si="1405"/>
        <v>-6047.210162652219</v>
      </c>
      <c r="N965" s="46">
        <f t="shared" ca="1" si="1405"/>
        <v>-5561.3592607393657</v>
      </c>
      <c r="O965" s="46">
        <f t="shared" ca="1" si="1405"/>
        <v>-62835.491157233271</v>
      </c>
      <c r="P965" s="46">
        <f t="shared" ca="1" si="1405"/>
        <v>-88529.748452041342</v>
      </c>
      <c r="Q965" s="46">
        <f t="shared" ca="1" si="1405"/>
        <v>75807.599420581348</v>
      </c>
      <c r="R965" s="46">
        <f t="shared" ca="1" si="1405"/>
        <v>5509.8333486088432</v>
      </c>
      <c r="S965" s="46">
        <f t="shared" ca="1" si="1405"/>
        <v>0</v>
      </c>
      <c r="T965" s="46">
        <f t="shared" ca="1" si="1405"/>
        <v>-7212.3156828511519</v>
      </c>
      <c r="U965" s="46">
        <f t="shared" ca="1" si="1405"/>
        <v>-11274.726161431423</v>
      </c>
      <c r="V965" s="46">
        <f t="shared" ca="1" si="1405"/>
        <v>292236.71331634396</v>
      </c>
      <c r="W965" s="46">
        <f t="shared" ca="1" si="1405"/>
        <v>772159.3561938568</v>
      </c>
      <c r="X965" s="46">
        <f t="shared" ca="1" si="1405"/>
        <v>3.1193265220590858E-152</v>
      </c>
      <c r="Y965" s="46">
        <f t="shared" ca="1" si="1405"/>
        <v>1053121.3433487692</v>
      </c>
      <c r="Z965" s="46">
        <f t="shared" ca="1" si="1405"/>
        <v>-1342.0488837177547</v>
      </c>
      <c r="AA965" s="46">
        <f t="shared" ca="1" si="1405"/>
        <v>-1174.8252404458474</v>
      </c>
      <c r="AB965" s="46">
        <f t="shared" ca="1" si="1405"/>
        <v>-2516.8741241636021</v>
      </c>
      <c r="AC965" s="46">
        <f t="shared" ca="1" si="1405"/>
        <v>448.78301517584401</v>
      </c>
      <c r="AD965" s="46">
        <f t="shared" ca="1" si="1405"/>
        <v>0</v>
      </c>
      <c r="AE965" s="46">
        <f t="shared" ca="1" si="1405"/>
        <v>0</v>
      </c>
    </row>
    <row r="966" spans="1:31" hidden="1" outlineLevel="1">
      <c r="E966" s="9"/>
      <c r="F966" s="99"/>
      <c r="G966" s="48" t="str">
        <f>$G$11</f>
        <v>DISTPRI</v>
      </c>
      <c r="H966" s="46">
        <f t="shared" ref="H966:AE966" ca="1" si="1407">H891+H899+H915+H907+H940+H932+H957</f>
        <v>59496525.504848398</v>
      </c>
      <c r="I966" s="46">
        <f t="shared" ca="1" si="1407"/>
        <v>31750192.866493877</v>
      </c>
      <c r="J966" s="46">
        <f t="shared" ref="J966:K966" ca="1" si="1408">J891+J899+J915+J907+J940+J932+J957</f>
        <v>-4476.4785559043921</v>
      </c>
      <c r="K966" s="46">
        <f t="shared" ca="1" si="1408"/>
        <v>-21481.348280456503</v>
      </c>
      <c r="L966" s="46">
        <f t="shared" ca="1" si="1407"/>
        <v>12165113.796546903</v>
      </c>
      <c r="M966" s="46">
        <f t="shared" ca="1" si="1407"/>
        <v>137663.968946017</v>
      </c>
      <c r="N966" s="46">
        <f t="shared" ca="1" si="1407"/>
        <v>0</v>
      </c>
      <c r="O966" s="46">
        <f t="shared" ca="1" si="1407"/>
        <v>12302777.76549292</v>
      </c>
      <c r="P966" s="46">
        <f t="shared" ca="1" si="1407"/>
        <v>6528451.7906466639</v>
      </c>
      <c r="Q966" s="46">
        <f t="shared" ca="1" si="1407"/>
        <v>1462302.6800403155</v>
      </c>
      <c r="R966" s="46">
        <f t="shared" ca="1" si="1407"/>
        <v>0</v>
      </c>
      <c r="S966" s="46">
        <f t="shared" ca="1" si="1407"/>
        <v>0</v>
      </c>
      <c r="T966" s="46">
        <f t="shared" ca="1" si="1407"/>
        <v>7990754.4706869787</v>
      </c>
      <c r="U966" s="46">
        <f t="shared" ca="1" si="1407"/>
        <v>278218.1900611787</v>
      </c>
      <c r="V966" s="46">
        <f t="shared" ca="1" si="1407"/>
        <v>5165907.3911432186</v>
      </c>
      <c r="W966" s="46">
        <f t="shared" ca="1" si="1407"/>
        <v>-4.9550967172447272E-80</v>
      </c>
      <c r="X966" s="46">
        <f t="shared" ca="1" si="1407"/>
        <v>4.8540453842482547E-152</v>
      </c>
      <c r="Y966" s="46">
        <f t="shared" ca="1" si="1407"/>
        <v>5444125.5812043976</v>
      </c>
      <c r="Z966" s="46">
        <f t="shared" ca="1" si="1407"/>
        <v>1971507.0339427774</v>
      </c>
      <c r="AA966" s="46">
        <f t="shared" ca="1" si="1407"/>
        <v>34239.849957713886</v>
      </c>
      <c r="AB966" s="46">
        <f t="shared" ca="1" si="1407"/>
        <v>2005746.8839004913</v>
      </c>
      <c r="AC966" s="46">
        <f t="shared" ca="1" si="1407"/>
        <v>28885.763906130935</v>
      </c>
      <c r="AD966" s="46">
        <f t="shared" ca="1" si="1407"/>
        <v>0</v>
      </c>
      <c r="AE966" s="46">
        <f t="shared" ca="1" si="1407"/>
        <v>0</v>
      </c>
    </row>
    <row r="967" spans="1:31" hidden="1" outlineLevel="1">
      <c r="E967" s="9"/>
      <c r="F967" s="99"/>
      <c r="G967" s="48" t="str">
        <f>$G$12</f>
        <v>DISTSEC</v>
      </c>
      <c r="H967" s="46">
        <f t="shared" ref="H967:AE967" ca="1" si="1409">H892+H900+H916+H908+H941+H933+H958</f>
        <v>23400816.679744471</v>
      </c>
      <c r="I967" s="46">
        <f t="shared" ca="1" si="1409"/>
        <v>14590228.616988793</v>
      </c>
      <c r="J967" s="46">
        <f t="shared" ref="J967:K967" ca="1" si="1410">J892+J900+J916+J908+J941+J933+J958</f>
        <v>-6917.4330376019125</v>
      </c>
      <c r="K967" s="46">
        <f t="shared" ca="1" si="1410"/>
        <v>-22961.438497221847</v>
      </c>
      <c r="L967" s="46">
        <f t="shared" ca="1" si="1409"/>
        <v>5153695.0160901425</v>
      </c>
      <c r="M967" s="46">
        <f t="shared" ca="1" si="1409"/>
        <v>0</v>
      </c>
      <c r="N967" s="46">
        <f t="shared" ca="1" si="1409"/>
        <v>0</v>
      </c>
      <c r="O967" s="46">
        <f t="shared" ca="1" si="1409"/>
        <v>5153695.0160901425</v>
      </c>
      <c r="P967" s="46">
        <f t="shared" ca="1" si="1409"/>
        <v>2372238.569766338</v>
      </c>
      <c r="Q967" s="46">
        <f t="shared" ca="1" si="1409"/>
        <v>0</v>
      </c>
      <c r="R967" s="46">
        <f t="shared" ca="1" si="1409"/>
        <v>0</v>
      </c>
      <c r="S967" s="46">
        <f t="shared" ca="1" si="1409"/>
        <v>0</v>
      </c>
      <c r="T967" s="46">
        <f t="shared" ca="1" si="1409"/>
        <v>2372238.569766338</v>
      </c>
      <c r="U967" s="46">
        <f t="shared" ca="1" si="1409"/>
        <v>82346.086341432689</v>
      </c>
      <c r="V967" s="46">
        <f t="shared" ca="1" si="1409"/>
        <v>5.4424453009851255E-123</v>
      </c>
      <c r="W967" s="46">
        <f t="shared" ca="1" si="1409"/>
        <v>-1.8798817553441774E-81</v>
      </c>
      <c r="X967" s="46">
        <f t="shared" ca="1" si="1409"/>
        <v>0</v>
      </c>
      <c r="Y967" s="46">
        <f t="shared" ca="1" si="1409"/>
        <v>82346.086341432689</v>
      </c>
      <c r="Z967" s="46">
        <f t="shared" ca="1" si="1409"/>
        <v>742688.00766881392</v>
      </c>
      <c r="AA967" s="46">
        <f t="shared" ca="1" si="1409"/>
        <v>0</v>
      </c>
      <c r="AB967" s="46">
        <f t="shared" ca="1" si="1409"/>
        <v>742688.00766881392</v>
      </c>
      <c r="AC967" s="46">
        <f t="shared" ca="1" si="1409"/>
        <v>9837.4067971432614</v>
      </c>
      <c r="AD967" s="46">
        <f t="shared" ca="1" si="1409"/>
        <v>391261.62024115358</v>
      </c>
      <c r="AE967" s="46">
        <f t="shared" ca="1" si="1409"/>
        <v>88400.227385281993</v>
      </c>
    </row>
    <row r="968" spans="1:31" hidden="1" outlineLevel="1">
      <c r="E968" s="9"/>
      <c r="F968" s="99"/>
      <c r="G968" s="48" t="str">
        <f>$G$13</f>
        <v>ENERGY</v>
      </c>
      <c r="H968" s="46">
        <f t="shared" ref="H968:AE968" ca="1" si="1411">H893+H901+H917+H909+H942+H934+H959</f>
        <v>173083587.93681574</v>
      </c>
      <c r="I968" s="46">
        <f t="shared" ca="1" si="1411"/>
        <v>76386978.215221196</v>
      </c>
      <c r="J968" s="46">
        <f t="shared" ref="J968:K968" ca="1" si="1412">J893+J901+J917+J909+J942+J934+J959</f>
        <v>45341.386541474545</v>
      </c>
      <c r="K968" s="46">
        <f t="shared" ca="1" si="1412"/>
        <v>163608.13661183321</v>
      </c>
      <c r="L968" s="46">
        <f t="shared" ca="1" si="1411"/>
        <v>21599810.546611287</v>
      </c>
      <c r="M968" s="46">
        <f t="shared" ca="1" si="1411"/>
        <v>292107.55252329842</v>
      </c>
      <c r="N968" s="46">
        <f t="shared" ca="1" si="1411"/>
        <v>71688.831875445103</v>
      </c>
      <c r="O968" s="46">
        <f t="shared" ca="1" si="1411"/>
        <v>21963606.931010034</v>
      </c>
      <c r="P968" s="46">
        <f t="shared" ca="1" si="1411"/>
        <v>13425624.525865231</v>
      </c>
      <c r="Q968" s="46">
        <f t="shared" ca="1" si="1411"/>
        <v>1947237.5306344645</v>
      </c>
      <c r="R968" s="46">
        <f t="shared" ca="1" si="1411"/>
        <v>417505.60553455184</v>
      </c>
      <c r="S968" s="46">
        <f t="shared" ca="1" si="1411"/>
        <v>21949.09501882808</v>
      </c>
      <c r="T968" s="46">
        <f t="shared" ca="1" si="1411"/>
        <v>15812316.757053073</v>
      </c>
      <c r="U968" s="46">
        <f t="shared" ca="1" si="1411"/>
        <v>761559.43868609413</v>
      </c>
      <c r="V968" s="46">
        <f t="shared" ca="1" si="1411"/>
        <v>8911327.3642369919</v>
      </c>
      <c r="W968" s="46">
        <f t="shared" ca="1" si="1411"/>
        <v>36577867.330678508</v>
      </c>
      <c r="X968" s="46">
        <f t="shared" ca="1" si="1411"/>
        <v>6575206.6777486335</v>
      </c>
      <c r="Y968" s="46">
        <f t="shared" ca="1" si="1411"/>
        <v>52825960.811350226</v>
      </c>
      <c r="Z968" s="46">
        <f t="shared" ca="1" si="1411"/>
        <v>3827785.3337689051</v>
      </c>
      <c r="AA968" s="46">
        <f t="shared" ca="1" si="1411"/>
        <v>78409.468429124929</v>
      </c>
      <c r="AB968" s="46">
        <f t="shared" ca="1" si="1411"/>
        <v>3906194.8021980296</v>
      </c>
      <c r="AC968" s="46">
        <f t="shared" ca="1" si="1411"/>
        <v>70134.648095017546</v>
      </c>
      <c r="AD968" s="46">
        <f t="shared" ca="1" si="1411"/>
        <v>1578130.6893996918</v>
      </c>
      <c r="AE968" s="46">
        <f t="shared" ca="1" si="1411"/>
        <v>331315.55933524616</v>
      </c>
    </row>
    <row r="969" spans="1:31" hidden="1" outlineLevel="1">
      <c r="E969" s="9"/>
      <c r="F969" s="99"/>
      <c r="G969" s="48" t="str">
        <f>$G$14</f>
        <v>CUSTOMER</v>
      </c>
      <c r="H969" s="46">
        <f t="shared" ref="H969:AE969" ca="1" si="1413">H894+H902+H918+H910+H943+H935+H960</f>
        <v>23269868.853649676</v>
      </c>
      <c r="I969" s="46">
        <f t="shared" ca="1" si="1413"/>
        <v>11769135.187934054</v>
      </c>
      <c r="J969" s="46">
        <f t="shared" ref="J969:K969" ca="1" si="1414">J894+J902+J918+J910+J943+J935+J960</f>
        <v>3229.7738449727931</v>
      </c>
      <c r="K969" s="46">
        <f t="shared" ca="1" si="1414"/>
        <v>17936.802692760139</v>
      </c>
      <c r="L969" s="46">
        <f t="shared" ca="1" si="1413"/>
        <v>3952041.3066028524</v>
      </c>
      <c r="M969" s="46">
        <f t="shared" ca="1" si="1413"/>
        <v>174033.17422825386</v>
      </c>
      <c r="N969" s="46">
        <f t="shared" ca="1" si="1413"/>
        <v>26581.802516352145</v>
      </c>
      <c r="O969" s="46">
        <f t="shared" ca="1" si="1413"/>
        <v>4152656.2833474581</v>
      </c>
      <c r="P969" s="46">
        <f t="shared" ca="1" si="1413"/>
        <v>247295.4020333091</v>
      </c>
      <c r="Q969" s="46">
        <f t="shared" ca="1" si="1413"/>
        <v>82298.54367915784</v>
      </c>
      <c r="R969" s="46">
        <f t="shared" ca="1" si="1413"/>
        <v>79878.481796647247</v>
      </c>
      <c r="S969" s="46">
        <f t="shared" ca="1" si="1413"/>
        <v>4973.7416097147143</v>
      </c>
      <c r="T969" s="46">
        <f t="shared" ca="1" si="1413"/>
        <v>414446.16911882896</v>
      </c>
      <c r="U969" s="46">
        <f t="shared" ca="1" si="1413"/>
        <v>1639.0609314021619</v>
      </c>
      <c r="V969" s="46">
        <f t="shared" ca="1" si="1413"/>
        <v>59315.436653092256</v>
      </c>
      <c r="W969" s="46">
        <f t="shared" ca="1" si="1413"/>
        <v>134763.4116305137</v>
      </c>
      <c r="X969" s="46">
        <f t="shared" ca="1" si="1413"/>
        <v>49558.150374644443</v>
      </c>
      <c r="Y969" s="46">
        <f t="shared" ca="1" si="1413"/>
        <v>245276.05958965252</v>
      </c>
      <c r="Z969" s="46">
        <f t="shared" ca="1" si="1413"/>
        <v>55315.73547707103</v>
      </c>
      <c r="AA969" s="46">
        <f t="shared" ca="1" si="1413"/>
        <v>900.36095861478339</v>
      </c>
      <c r="AB969" s="46">
        <f t="shared" ca="1" si="1413"/>
        <v>56216.096435685817</v>
      </c>
      <c r="AC969" s="46">
        <f t="shared" ca="1" si="1413"/>
        <v>5684.9686329774668</v>
      </c>
      <c r="AD969" s="46">
        <f t="shared" ca="1" si="1413"/>
        <v>5632273.3335732827</v>
      </c>
      <c r="AE969" s="46">
        <f t="shared" ca="1" si="1413"/>
        <v>973014.17848000966</v>
      </c>
    </row>
    <row r="970" spans="1:31" collapsed="1">
      <c r="B970" s="97" t="s">
        <v>212</v>
      </c>
      <c r="E970" s="4">
        <f>E895+E903+E919+E911+E944+E936+E961</f>
        <v>502600077.36249655</v>
      </c>
      <c r="F970" s="100"/>
      <c r="G970" s="48" t="str">
        <f>$G$15</f>
        <v>TOTAL</v>
      </c>
      <c r="H970" s="46">
        <f t="shared" ref="H970:AE970" ca="1" si="1415">H895+H903+H919+H911+H944+H936+H961</f>
        <v>502600077.36249661</v>
      </c>
      <c r="I970" s="46">
        <f t="shared" ca="1" si="1415"/>
        <v>229693186.32627422</v>
      </c>
      <c r="J970" s="46">
        <f t="shared" ref="J970:K970" ca="1" si="1416">J895+J903+J919+J911+J944+J936+J961</f>
        <v>42291.918201187451</v>
      </c>
      <c r="K970" s="46">
        <f t="shared" ca="1" si="1416"/>
        <v>121925.92648997999</v>
      </c>
      <c r="L970" s="46">
        <f t="shared" ca="1" si="1415"/>
        <v>75268683.250231877</v>
      </c>
      <c r="M970" s="46">
        <f t="shared" ca="1" si="1415"/>
        <v>980224.97933108592</v>
      </c>
      <c r="N970" s="46">
        <f t="shared" ca="1" si="1415"/>
        <v>148032.97361933286</v>
      </c>
      <c r="O970" s="46">
        <f t="shared" ca="1" si="1415"/>
        <v>76396941.20318228</v>
      </c>
      <c r="P970" s="46">
        <f t="shared" ca="1" si="1415"/>
        <v>40452019.285727337</v>
      </c>
      <c r="Q970" s="46">
        <f t="shared" ca="1" si="1415"/>
        <v>7218691.485117144</v>
      </c>
      <c r="R970" s="46">
        <f t="shared" ca="1" si="1415"/>
        <v>1144535.4011660712</v>
      </c>
      <c r="S970" s="46">
        <f t="shared" ca="1" si="1415"/>
        <v>41741.528730866055</v>
      </c>
      <c r="T970" s="46">
        <f t="shared" ca="1" si="1415"/>
        <v>48856987.700741418</v>
      </c>
      <c r="U970" s="46">
        <f t="shared" ca="1" si="1415"/>
        <v>1945936.737831967</v>
      </c>
      <c r="V970" s="46">
        <f t="shared" ca="1" si="1415"/>
        <v>27579889.051971443</v>
      </c>
      <c r="W970" s="46">
        <f t="shared" ca="1" si="1415"/>
        <v>80132240.317734346</v>
      </c>
      <c r="X970" s="46">
        <f t="shared" ca="1" si="1415"/>
        <v>15975079.280665498</v>
      </c>
      <c r="Y970" s="46">
        <f t="shared" ca="1" si="1415"/>
        <v>125633145.38820325</v>
      </c>
      <c r="Z970" s="46">
        <f t="shared" ca="1" si="1415"/>
        <v>11953968.955997868</v>
      </c>
      <c r="AA970" s="46">
        <f t="shared" ca="1" si="1415"/>
        <v>208993.44588641173</v>
      </c>
      <c r="AB970" s="46">
        <f t="shared" ca="1" si="1415"/>
        <v>12162962.40188428</v>
      </c>
      <c r="AC970" s="46">
        <f t="shared" ca="1" si="1415"/>
        <v>192131.33302058102</v>
      </c>
      <c r="AD970" s="46">
        <f t="shared" ca="1" si="1415"/>
        <v>8016512.6118839718</v>
      </c>
      <c r="AE970" s="46">
        <f t="shared" ca="1" si="1415"/>
        <v>1483992.552615406</v>
      </c>
    </row>
    <row r="971" spans="1:31">
      <c r="E971" s="35"/>
      <c r="F971" s="100"/>
      <c r="I971" s="5"/>
      <c r="J971" s="47"/>
      <c r="K971" s="47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</row>
    <row r="972" spans="1:31">
      <c r="B972" s="97" t="s">
        <v>143</v>
      </c>
      <c r="F972" s="99"/>
      <c r="H972" s="24"/>
      <c r="I972" s="5"/>
      <c r="J972" s="47"/>
      <c r="K972" s="47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</row>
    <row r="973" spans="1:31" hidden="1" outlineLevel="1">
      <c r="E973" s="44"/>
      <c r="F973" s="167" t="str">
        <f>F980</f>
        <v>FORF_DISC_FXNL</v>
      </c>
      <c r="G973" s="48" t="str">
        <f>$G$8</f>
        <v>PRODUCTION</v>
      </c>
      <c r="H973" s="4">
        <f t="shared" ref="H973:H1004" ca="1" si="1417">SUBTOTAL(9,I973:AE973)</f>
        <v>2059715.8951451413</v>
      </c>
      <c r="I973" s="5">
        <f t="shared" ref="I973:N973" ca="1" si="1418">VLOOKUP(CONCATENATE($F973," ",$G973),AllocFactorMatrix,(I$4+1),FALSE)*$E980</f>
        <v>1282895.8989910928</v>
      </c>
      <c r="J973" s="47">
        <f t="shared" ca="1" si="1418"/>
        <v>0</v>
      </c>
      <c r="K973" s="47">
        <f t="shared" ca="1" si="1418"/>
        <v>0</v>
      </c>
      <c r="L973" s="5">
        <f t="shared" ca="1" si="1418"/>
        <v>241278.75948892522</v>
      </c>
      <c r="M973" s="5">
        <f t="shared" ca="1" si="1418"/>
        <v>7660.9455572667275</v>
      </c>
      <c r="N973" s="5">
        <f t="shared" ca="1" si="1418"/>
        <v>1079.9701280513589</v>
      </c>
      <c r="O973" s="5">
        <f t="shared" ref="O973:O1060" ca="1" si="1419">SUBTOTAL(9,L973:N973)</f>
        <v>250019.67517424331</v>
      </c>
      <c r="P973" s="5">
        <f ca="1">VLOOKUP(CONCATENATE($F973," ",$G973),AllocFactorMatrix,(P$4+1),FALSE)*$E980</f>
        <v>70767.85258175958</v>
      </c>
      <c r="Q973" s="5">
        <f ca="1">VLOOKUP(CONCATENATE($F973," ",$G973),AllocFactorMatrix,(Q$4+1),FALSE)*$E980</f>
        <v>65206.109362909425</v>
      </c>
      <c r="R973" s="5">
        <f ca="1">VLOOKUP(CONCATENATE($F973," ",$G973),AllocFactorMatrix,(R$4+1),FALSE)*$E980</f>
        <v>14509.754605610931</v>
      </c>
      <c r="S973" s="5">
        <f ca="1">VLOOKUP(CONCATENATE($F973," ",$G973),AllocFactorMatrix,(S$4+1),FALSE)*$E980</f>
        <v>356.87645540639954</v>
      </c>
      <c r="T973" s="5">
        <f ca="1">SUBTOTAL(9,P973:S973)</f>
        <v>150840.59300568636</v>
      </c>
      <c r="U973" s="5">
        <f ca="1">VLOOKUP(CONCATENATE($F973," ",$G973),AllocFactorMatrix,(U$4+1),FALSE)*$E980</f>
        <v>3831.5897663834617</v>
      </c>
      <c r="V973" s="5">
        <f ca="1">VLOOKUP(CONCATENATE($F973," ",$G973),AllocFactorMatrix,(V$4+1),FALSE)*$E980</f>
        <v>204176.22656399026</v>
      </c>
      <c r="W973" s="5">
        <f ca="1">VLOOKUP(CONCATENATE($F973," ",$G973),AllocFactorMatrix,(W$4+1),FALSE)*$E980</f>
        <v>125379.48213550892</v>
      </c>
      <c r="X973" s="5">
        <f ca="1">VLOOKUP(CONCATENATE($F973," ",$G973),AllocFactorMatrix,(X$4+1),FALSE)*$E980</f>
        <v>41833.39624345582</v>
      </c>
      <c r="Y973" s="5">
        <f ca="1">SUBTOTAL(9,U973:X973)</f>
        <v>375220.69470933848</v>
      </c>
      <c r="Z973" s="5">
        <f ca="1">VLOOKUP(CONCATENATE($F973," ",$G973),AllocFactorMatrix,(Z$4+1),FALSE)*$E980</f>
        <v>0</v>
      </c>
      <c r="AA973" s="5">
        <f ca="1">VLOOKUP(CONCATENATE($F973," ",$G973),AllocFactorMatrix,(AA$4+1),FALSE)*$E980</f>
        <v>0</v>
      </c>
      <c r="AB973" s="5">
        <f t="shared" ref="AB973:AB1020" ca="1" si="1420">SUBTOTAL(9,Z973:AA973)</f>
        <v>0</v>
      </c>
      <c r="AC973" s="5">
        <f ca="1">VLOOKUP(CONCATENATE($F973," ",$G973),AllocFactorMatrix,(AC$4+1),FALSE)*$E980</f>
        <v>0</v>
      </c>
      <c r="AD973" s="5">
        <f ca="1">VLOOKUP(CONCATENATE($F973," ",$G973),AllocFactorMatrix,(AD$4+1),FALSE)*$E980</f>
        <v>739.03326478033466</v>
      </c>
      <c r="AE973" s="5">
        <f ca="1">VLOOKUP(CONCATENATE($F973," ",$G973),AllocFactorMatrix,(AE$4+1),FALSE)*$E980</f>
        <v>0</v>
      </c>
    </row>
    <row r="974" spans="1:31" hidden="1" outlineLevel="1">
      <c r="E974" s="44"/>
      <c r="F974" s="167" t="str">
        <f>F980</f>
        <v>FORF_DISC_FXNL</v>
      </c>
      <c r="G974" s="48" t="str">
        <f>$G$9</f>
        <v>BULKTRAN</v>
      </c>
      <c r="H974" s="4">
        <f t="shared" ca="1" si="1417"/>
        <v>-142684.59866399923</v>
      </c>
      <c r="I974" s="5">
        <f t="shared" ref="I974:N974" ca="1" si="1421">VLOOKUP(CONCATENATE($F974," ",$G974),AllocFactorMatrix,(I$4+1),FALSE)*$E980</f>
        <v>-177959.49743571348</v>
      </c>
      <c r="J974" s="47">
        <f t="shared" ca="1" si="1421"/>
        <v>0</v>
      </c>
      <c r="K974" s="47">
        <f t="shared" ca="1" si="1421"/>
        <v>0</v>
      </c>
      <c r="L974" s="5">
        <f t="shared" ca="1" si="1421"/>
        <v>-1328.2106494309648</v>
      </c>
      <c r="M974" s="5">
        <f t="shared" ca="1" si="1421"/>
        <v>-425.75864370311149</v>
      </c>
      <c r="N974" s="5">
        <f t="shared" ca="1" si="1421"/>
        <v>-256.27013150652891</v>
      </c>
      <c r="O974" s="5">
        <f t="shared" ca="1" si="1419"/>
        <v>-2010.2394246406054</v>
      </c>
      <c r="P974" s="5">
        <f ca="1">VLOOKUP(CONCATENATE($F974," ",$G974),AllocFactorMatrix,(P$4+1),FALSE)*$E980</f>
        <v>-1303.3103013302107</v>
      </c>
      <c r="Q974" s="5">
        <f ca="1">VLOOKUP(CONCATENATE($F974," ",$G974),AllocFactorMatrix,(Q$4+1),FALSE)*$E980</f>
        <v>5763.0338474324453</v>
      </c>
      <c r="R974" s="5">
        <f ca="1">VLOOKUP(CONCATENATE($F974," ",$G974),AllocFactorMatrix,(R$4+1),FALSE)*$E980</f>
        <v>393.08301294053967</v>
      </c>
      <c r="S974" s="5">
        <f ca="1">VLOOKUP(CONCATENATE($F974," ",$G974),AllocFactorMatrix,(S$4+1),FALSE)*$E980</f>
        <v>-98.999807053155621</v>
      </c>
      <c r="T974" s="5">
        <f t="shared" ref="T974:T1060" ca="1" si="1422">SUBTOTAL(9,P974:S974)</f>
        <v>4753.8067519896185</v>
      </c>
      <c r="U974" s="5">
        <f ca="1">VLOOKUP(CONCATENATE($F974," ",$G974),AllocFactorMatrix,(U$4+1),FALSE)*$E980</f>
        <v>-199.56231673435872</v>
      </c>
      <c r="V974" s="5">
        <f ca="1">VLOOKUP(CONCATENATE($F974," ",$G974),AllocFactorMatrix,(V$4+1),FALSE)*$E980</f>
        <v>19699.304510578215</v>
      </c>
      <c r="W974" s="5">
        <f ca="1">VLOOKUP(CONCATENATE($F974," ",$G974),AllocFactorMatrix,(W$4+1),FALSE)*$E980</f>
        <v>7390.8001391185599</v>
      </c>
      <c r="X974" s="5">
        <f ca="1">VLOOKUP(CONCATENATE($F974," ",$G974),AllocFactorMatrix,(X$4+1),FALSE)*$E980</f>
        <v>5576.2501950546439</v>
      </c>
      <c r="Y974" s="5">
        <f t="shared" ref="Y974:Y980" ca="1" si="1423">SUBTOTAL(9,U974:X974)</f>
        <v>32466.79252801706</v>
      </c>
      <c r="Z974" s="5">
        <f ca="1">VLOOKUP(CONCATENATE($F974," ",$G974),AllocFactorMatrix,(Z$4+1),FALSE)*$E980</f>
        <v>0</v>
      </c>
      <c r="AA974" s="5">
        <f ca="1">VLOOKUP(CONCATENATE($F974," ",$G974),AllocFactorMatrix,(AA$4+1),FALSE)*$E980</f>
        <v>0</v>
      </c>
      <c r="AB974" s="5">
        <f t="shared" ca="1" si="1420"/>
        <v>0</v>
      </c>
      <c r="AC974" s="5">
        <f ca="1">VLOOKUP(CONCATENATE($F974," ",$G974),AllocFactorMatrix,(AC$4+1),FALSE)*$E980</f>
        <v>0</v>
      </c>
      <c r="AD974" s="5">
        <f ca="1">VLOOKUP(CONCATENATE($F974," ",$G974),AllocFactorMatrix,(AD$4+1),FALSE)*$E980</f>
        <v>64.538916348103356</v>
      </c>
      <c r="AE974" s="5">
        <f ca="1">VLOOKUP(CONCATENATE($F974," ",$G974),AllocFactorMatrix,(AE$4+1),FALSE)*$E980</f>
        <v>0</v>
      </c>
    </row>
    <row r="975" spans="1:31" hidden="1" outlineLevel="1">
      <c r="E975" s="44"/>
      <c r="F975" s="167" t="str">
        <f>F980</f>
        <v>FORF_DISC_FXNL</v>
      </c>
      <c r="G975" s="48" t="str">
        <f>$G$10</f>
        <v>SUBTRAN</v>
      </c>
      <c r="H975" s="4">
        <f t="shared" ca="1" si="1417"/>
        <v>-38947.002225822333</v>
      </c>
      <c r="I975" s="5">
        <f t="shared" ref="I975:N975" ca="1" si="1424">VLOOKUP(CONCATENATE($F975," ",$G975),AllocFactorMatrix,(I$4+1),FALSE)*$E980</f>
        <v>-46959.844444987313</v>
      </c>
      <c r="J975" s="47">
        <f t="shared" ca="1" si="1424"/>
        <v>0</v>
      </c>
      <c r="K975" s="47">
        <f t="shared" ca="1" si="1424"/>
        <v>0</v>
      </c>
      <c r="L975" s="5">
        <f t="shared" ca="1" si="1424"/>
        <v>-378.80469263478415</v>
      </c>
      <c r="M975" s="5">
        <f t="shared" ca="1" si="1424"/>
        <v>-114.3958546597627</v>
      </c>
      <c r="N975" s="5">
        <f t="shared" ca="1" si="1424"/>
        <v>-82.801615384163242</v>
      </c>
      <c r="O975" s="5">
        <f t="shared" ca="1" si="1419"/>
        <v>-576.00216267871008</v>
      </c>
      <c r="P975" s="5">
        <f ca="1">VLOOKUP(CONCATENATE($F975," ",$G975),AllocFactorMatrix,(P$4+1),FALSE)*$E980</f>
        <v>-342.27747650316593</v>
      </c>
      <c r="Q975" s="5">
        <f ca="1">VLOOKUP(CONCATENATE($F975," ",$G975),AllocFactorMatrix,(Q$4+1),FALSE)*$E980</f>
        <v>1473.5507741404024</v>
      </c>
      <c r="R975" s="5">
        <f ca="1">VLOOKUP(CONCATENATE($F975," ",$G975),AllocFactorMatrix,(R$4+1),FALSE)*$E980</f>
        <v>127.97201271552636</v>
      </c>
      <c r="S975" s="5">
        <f ca="1">VLOOKUP(CONCATENATE($F975," ",$G975),AllocFactorMatrix,(S$4+1),FALSE)*$E980</f>
        <v>0</v>
      </c>
      <c r="T975" s="5">
        <f t="shared" ca="1" si="1422"/>
        <v>1259.2453103527628</v>
      </c>
      <c r="U975" s="5">
        <f ca="1">VLOOKUP(CONCATENATE($F975," ",$G975),AllocFactorMatrix,(U$4+1),FALSE)*$E980</f>
        <v>-49.133336576694099</v>
      </c>
      <c r="V975" s="5">
        <f ca="1">VLOOKUP(CONCATENATE($F975," ",$G975),AllocFactorMatrix,(V$4+1),FALSE)*$E980</f>
        <v>4974.8415504467021</v>
      </c>
      <c r="W975" s="5">
        <f ca="1">VLOOKUP(CONCATENATE($F975," ",$G975),AllocFactorMatrix,(W$4+1),FALSE)*$E980</f>
        <v>2403.8908576208992</v>
      </c>
      <c r="X975" s="5">
        <f ca="1">VLOOKUP(CONCATENATE($F975," ",$G975),AllocFactorMatrix,(X$4+1),FALSE)*$E980</f>
        <v>1.5816170492200034E-154</v>
      </c>
      <c r="Y975" s="5">
        <f t="shared" ca="1" si="1423"/>
        <v>7329.5990714909076</v>
      </c>
      <c r="Z975" s="5">
        <f ca="1">VLOOKUP(CONCATENATE($F975," ",$G975),AllocFactorMatrix,(Z$4+1),FALSE)*$E980</f>
        <v>0</v>
      </c>
      <c r="AA975" s="5">
        <f ca="1">VLOOKUP(CONCATENATE($F975," ",$G975),AllocFactorMatrix,(AA$4+1),FALSE)*$E980</f>
        <v>0</v>
      </c>
      <c r="AB975" s="5">
        <f t="shared" ca="1" si="1420"/>
        <v>0</v>
      </c>
      <c r="AC975" s="5">
        <f ca="1">VLOOKUP(CONCATENATE($F975," ",$G975),AllocFactorMatrix,(AC$4+1),FALSE)*$E980</f>
        <v>0</v>
      </c>
      <c r="AD975" s="5">
        <f ca="1">VLOOKUP(CONCATENATE($F975," ",$G975),AllocFactorMatrix,(AD$4+1),FALSE)*$E980</f>
        <v>0</v>
      </c>
      <c r="AE975" s="5">
        <f ca="1">VLOOKUP(CONCATENATE($F975," ",$G975),AllocFactorMatrix,(AE$4+1),FALSE)*$E980</f>
        <v>0</v>
      </c>
    </row>
    <row r="976" spans="1:31" hidden="1" outlineLevel="1">
      <c r="E976" s="44"/>
      <c r="F976" s="167" t="str">
        <f>F980</f>
        <v>FORF_DISC_FXNL</v>
      </c>
      <c r="G976" s="48" t="str">
        <f>$G$11</f>
        <v>DISTPRI</v>
      </c>
      <c r="H976" s="4">
        <f t="shared" ca="1" si="1417"/>
        <v>588237.71692604804</v>
      </c>
      <c r="I976" s="5">
        <f t="shared" ref="I976:N976" ca="1" si="1425">VLOOKUP(CONCATENATE($F976," ",$G976),AllocFactorMatrix,(I$4+1),FALSE)*$E980</f>
        <v>352858.62715227937</v>
      </c>
      <c r="J976" s="47">
        <f t="shared" ca="1" si="1425"/>
        <v>0</v>
      </c>
      <c r="K976" s="47">
        <f t="shared" ca="1" si="1425"/>
        <v>0</v>
      </c>
      <c r="L976" s="5">
        <f t="shared" ca="1" si="1425"/>
        <v>89956.648508197133</v>
      </c>
      <c r="M976" s="5">
        <f t="shared" ca="1" si="1425"/>
        <v>2604.2070574454319</v>
      </c>
      <c r="N976" s="5">
        <f t="shared" ca="1" si="1425"/>
        <v>0</v>
      </c>
      <c r="O976" s="5">
        <f t="shared" ca="1" si="1419"/>
        <v>92560.85556564256</v>
      </c>
      <c r="P976" s="5">
        <f ca="1">VLOOKUP(CONCATENATE($F976," ",$G976),AllocFactorMatrix,(P$4+1),FALSE)*$E980</f>
        <v>25240.577810809202</v>
      </c>
      <c r="Q976" s="5">
        <f ca="1">VLOOKUP(CONCATENATE($F976," ",$G976),AllocFactorMatrix,(Q$4+1),FALSE)*$E980</f>
        <v>28424.290739590171</v>
      </c>
      <c r="R976" s="5">
        <f ca="1">VLOOKUP(CONCATENATE($F976," ",$G976),AllocFactorMatrix,(R$4+1),FALSE)*$E980</f>
        <v>0</v>
      </c>
      <c r="S976" s="5">
        <f ca="1">VLOOKUP(CONCATENATE($F976," ",$G976),AllocFactorMatrix,(S$4+1),FALSE)*$E980</f>
        <v>0</v>
      </c>
      <c r="T976" s="5">
        <f t="shared" ca="1" si="1422"/>
        <v>53664.868550399377</v>
      </c>
      <c r="U976" s="5">
        <f ca="1">VLOOKUP(CONCATENATE($F976," ",$G976),AllocFactorMatrix,(U$4+1),FALSE)*$E980</f>
        <v>1212.4274929883575</v>
      </c>
      <c r="V976" s="5">
        <f ca="1">VLOOKUP(CONCATENATE($F976," ",$G976),AllocFactorMatrix,(V$4+1),FALSE)*$E980</f>
        <v>87940.938164738473</v>
      </c>
      <c r="W976" s="5">
        <f ca="1">VLOOKUP(CONCATENATE($F976," ",$G976),AllocFactorMatrix,(W$4+1),FALSE)*$E980</f>
        <v>-1.5426235014397018E-82</v>
      </c>
      <c r="X976" s="5">
        <f ca="1">VLOOKUP(CONCATENATE($F976," ",$G976),AllocFactorMatrix,(X$4+1),FALSE)*$E980</f>
        <v>2.4611854139421449E-154</v>
      </c>
      <c r="Y976" s="5">
        <f t="shared" ca="1" si="1423"/>
        <v>89153.365657726827</v>
      </c>
      <c r="Z976" s="5">
        <f ca="1">VLOOKUP(CONCATENATE($F976," ",$G976),AllocFactorMatrix,(Z$4+1),FALSE)*$E980</f>
        <v>0</v>
      </c>
      <c r="AA976" s="5">
        <f ca="1">VLOOKUP(CONCATENATE($F976," ",$G976),AllocFactorMatrix,(AA$4+1),FALSE)*$E980</f>
        <v>0</v>
      </c>
      <c r="AB976" s="5">
        <f t="shared" ca="1" si="1420"/>
        <v>0</v>
      </c>
      <c r="AC976" s="5">
        <f ca="1">VLOOKUP(CONCATENATE($F976," ",$G976),AllocFactorMatrix,(AC$4+1),FALSE)*$E980</f>
        <v>0</v>
      </c>
      <c r="AD976" s="5">
        <f ca="1">VLOOKUP(CONCATENATE($F976," ",$G976),AllocFactorMatrix,(AD$4+1),FALSE)*$E980</f>
        <v>0</v>
      </c>
      <c r="AE976" s="5">
        <f ca="1">VLOOKUP(CONCATENATE($F976," ",$G976),AllocFactorMatrix,(AE$4+1),FALSE)*$E980</f>
        <v>0</v>
      </c>
    </row>
    <row r="977" spans="4:31" hidden="1" outlineLevel="1">
      <c r="E977" s="44"/>
      <c r="F977" s="167" t="str">
        <f>F980</f>
        <v>FORF_DISC_FXNL</v>
      </c>
      <c r="G977" s="48" t="str">
        <f>$G$12</f>
        <v>DISTSEC</v>
      </c>
      <c r="H977" s="4">
        <f t="shared" ca="1" si="1417"/>
        <v>210547.92996790592</v>
      </c>
      <c r="I977" s="5">
        <f t="shared" ref="I977:N977" ca="1" si="1426">VLOOKUP(CONCATENATE($F977," ",$G977),AllocFactorMatrix,(I$4+1),FALSE)*$E980</f>
        <v>162149.81941295785</v>
      </c>
      <c r="J977" s="47">
        <f t="shared" ca="1" si="1426"/>
        <v>0</v>
      </c>
      <c r="K977" s="47">
        <f t="shared" ca="1" si="1426"/>
        <v>0</v>
      </c>
      <c r="L977" s="5">
        <f t="shared" ca="1" si="1426"/>
        <v>38109.724153379051</v>
      </c>
      <c r="M977" s="5">
        <f t="shared" ca="1" si="1426"/>
        <v>0</v>
      </c>
      <c r="N977" s="5">
        <f t="shared" ca="1" si="1426"/>
        <v>0</v>
      </c>
      <c r="O977" s="5">
        <f t="shared" ca="1" si="1419"/>
        <v>38109.724153379051</v>
      </c>
      <c r="P977" s="5">
        <f ca="1">VLOOKUP(CONCATENATE($F977," ",$G977),AllocFactorMatrix,(P$4+1),FALSE)*$E980</f>
        <v>9171.6495925995059</v>
      </c>
      <c r="Q977" s="5">
        <f ca="1">VLOOKUP(CONCATENATE($F977," ",$G977),AllocFactorMatrix,(Q$4+1),FALSE)*$E980</f>
        <v>0</v>
      </c>
      <c r="R977" s="5">
        <f ca="1">VLOOKUP(CONCATENATE($F977," ",$G977),AllocFactorMatrix,(R$4+1),FALSE)*$E980</f>
        <v>0</v>
      </c>
      <c r="S977" s="5">
        <f ca="1">VLOOKUP(CONCATENATE($F977," ",$G977),AllocFactorMatrix,(S$4+1),FALSE)*$E980</f>
        <v>0</v>
      </c>
      <c r="T977" s="5">
        <f t="shared" ca="1" si="1422"/>
        <v>9171.6495925995059</v>
      </c>
      <c r="U977" s="5">
        <f ca="1">VLOOKUP(CONCATENATE($F977," ",$G977),AllocFactorMatrix,(U$4+1),FALSE)*$E980</f>
        <v>358.8502211102446</v>
      </c>
      <c r="V977" s="5">
        <f ca="1">VLOOKUP(CONCATENATE($F977," ",$G977),AllocFactorMatrix,(V$4+1),FALSE)*$E980</f>
        <v>9.2648533827662522E-125</v>
      </c>
      <c r="W977" s="5">
        <f ca="1">VLOOKUP(CONCATENATE($F977," ",$G977),AllocFactorMatrix,(W$4+1),FALSE)*$E980</f>
        <v>-5.8524584709502097E-84</v>
      </c>
      <c r="X977" s="5">
        <f ca="1">VLOOKUP(CONCATENATE($F977," ",$G977),AllocFactorMatrix,(X$4+1),FALSE)*$E980</f>
        <v>0</v>
      </c>
      <c r="Y977" s="5">
        <f t="shared" ca="1" si="1423"/>
        <v>358.8502211102446</v>
      </c>
      <c r="Z977" s="5">
        <f ca="1">VLOOKUP(CONCATENATE($F977," ",$G977),AllocFactorMatrix,(Z$4+1),FALSE)*$E980</f>
        <v>0</v>
      </c>
      <c r="AA977" s="5">
        <f ca="1">VLOOKUP(CONCATENATE($F977," ",$G977),AllocFactorMatrix,(AA$4+1),FALSE)*$E980</f>
        <v>0</v>
      </c>
      <c r="AB977" s="5">
        <f t="shared" ca="1" si="1420"/>
        <v>0</v>
      </c>
      <c r="AC977" s="5">
        <f ca="1">VLOOKUP(CONCATENATE($F977," ",$G977),AllocFactorMatrix,(AC$4+1),FALSE)*$E980</f>
        <v>0</v>
      </c>
      <c r="AD977" s="5">
        <f ca="1">VLOOKUP(CONCATENATE($F977," ",$G977),AllocFactorMatrix,(AD$4+1),FALSE)*$E980</f>
        <v>757.88658785947143</v>
      </c>
      <c r="AE977" s="5">
        <f ca="1">VLOOKUP(CONCATENATE($F977," ",$G977),AllocFactorMatrix,(AE$4+1),FALSE)*$E980</f>
        <v>0</v>
      </c>
    </row>
    <row r="978" spans="4:31" hidden="1" outlineLevel="1">
      <c r="E978" s="44"/>
      <c r="F978" s="167" t="str">
        <f>F980</f>
        <v>FORF_DISC_FXNL</v>
      </c>
      <c r="G978" s="48" t="str">
        <f>$G$13</f>
        <v>ENERGY</v>
      </c>
      <c r="H978" s="4">
        <f t="shared" ca="1" si="1417"/>
        <v>1208442.5531878106</v>
      </c>
      <c r="I978" s="5">
        <f t="shared" ref="I978:N978" ca="1" si="1427">VLOOKUP(CONCATENATE($F978," ",$G978),AllocFactorMatrix,(I$4+1),FALSE)*$E980</f>
        <v>732891.52851297322</v>
      </c>
      <c r="J978" s="47">
        <f t="shared" ca="1" si="1427"/>
        <v>0</v>
      </c>
      <c r="K978" s="47">
        <f t="shared" ca="1" si="1427"/>
        <v>0</v>
      </c>
      <c r="L978" s="5">
        <f t="shared" ca="1" si="1427"/>
        <v>137458.81748944876</v>
      </c>
      <c r="M978" s="5">
        <f t="shared" ca="1" si="1427"/>
        <v>4731.4652318736535</v>
      </c>
      <c r="N978" s="5">
        <f t="shared" ca="1" si="1427"/>
        <v>979.95231361312131</v>
      </c>
      <c r="O978" s="5">
        <f t="shared" ca="1" si="1419"/>
        <v>143170.23503493553</v>
      </c>
      <c r="P978" s="5">
        <f ca="1">VLOOKUP(CONCATENATE($F978," ",$G978),AllocFactorMatrix,(P$4+1),FALSE)*$E980</f>
        <v>44360.025146150343</v>
      </c>
      <c r="Q978" s="5">
        <f ca="1">VLOOKUP(CONCATENATE($F978," ",$G978),AllocFactorMatrix,(Q$4+1),FALSE)*$E980</f>
        <v>31074.09348094575</v>
      </c>
      <c r="R978" s="5">
        <f ca="1">VLOOKUP(CONCATENATE($F978," ",$G978),AllocFactorMatrix,(R$4+1),FALSE)*$E980</f>
        <v>8048.1956143730358</v>
      </c>
      <c r="S978" s="5">
        <f ca="1">VLOOKUP(CONCATENATE($F978," ",$G978),AllocFactorMatrix,(S$4+1),FALSE)*$E980</f>
        <v>335.2997584355403</v>
      </c>
      <c r="T978" s="5">
        <f t="shared" ca="1" si="1422"/>
        <v>83817.613999904672</v>
      </c>
      <c r="U978" s="5">
        <f ca="1">VLOOKUP(CONCATENATE($F978," ",$G978),AllocFactorMatrix,(U$4+1),FALSE)*$E980</f>
        <v>2872.6260369207262</v>
      </c>
      <c r="V978" s="5">
        <f ca="1">VLOOKUP(CONCATENATE($F978," ",$G978),AllocFactorMatrix,(V$4+1),FALSE)*$E980</f>
        <v>124147.80674515788</v>
      </c>
      <c r="W978" s="5">
        <f ca="1">VLOOKUP(CONCATENATE($F978," ",$G978),AllocFactorMatrix,(W$4+1),FALSE)*$E980</f>
        <v>92203.388022690036</v>
      </c>
      <c r="X978" s="5">
        <f ca="1">VLOOKUP(CONCATENATE($F978," ",$G978),AllocFactorMatrix,(X$4+1),FALSE)*$E980</f>
        <v>26699.450581277713</v>
      </c>
      <c r="Y978" s="5">
        <f t="shared" ca="1" si="1423"/>
        <v>245923.27138604637</v>
      </c>
      <c r="Z978" s="5">
        <f ca="1">VLOOKUP(CONCATENATE($F978," ",$G978),AllocFactorMatrix,(Z$4+1),FALSE)*$E980</f>
        <v>0</v>
      </c>
      <c r="AA978" s="5">
        <f ca="1">VLOOKUP(CONCATENATE($F978," ",$G978),AllocFactorMatrix,(AA$4+1),FALSE)*$E980</f>
        <v>0</v>
      </c>
      <c r="AB978" s="5">
        <f t="shared" ca="1" si="1420"/>
        <v>0</v>
      </c>
      <c r="AC978" s="5">
        <f ca="1">VLOOKUP(CONCATENATE($F978," ",$G978),AllocFactorMatrix,(AC$4+1),FALSE)*$E980</f>
        <v>0</v>
      </c>
      <c r="AD978" s="5">
        <f ca="1">VLOOKUP(CONCATENATE($F978," ",$G978),AllocFactorMatrix,(AD$4+1),FALSE)*$E980</f>
        <v>2639.9042539505431</v>
      </c>
      <c r="AE978" s="5">
        <f ca="1">VLOOKUP(CONCATENATE($F978," ",$G978),AllocFactorMatrix,(AE$4+1),FALSE)*$E980</f>
        <v>0</v>
      </c>
    </row>
    <row r="979" spans="4:31" hidden="1" outlineLevel="1">
      <c r="E979" s="44"/>
      <c r="F979" s="167" t="str">
        <f>F980</f>
        <v>FORF_DISC_FXNL</v>
      </c>
      <c r="G979" s="48" t="str">
        <f>$G$14</f>
        <v>CUSTOMER</v>
      </c>
      <c r="H979" s="4">
        <f t="shared" ca="1" si="1417"/>
        <v>180804.50566291597</v>
      </c>
      <c r="I979" s="5">
        <f t="shared" ref="I979:N979" ca="1" si="1428">VLOOKUP(CONCATENATE($F979," ",$G979),AllocFactorMatrix,(I$4+1),FALSE)*$E980</f>
        <v>130797.34358295836</v>
      </c>
      <c r="J979" s="47">
        <f t="shared" ca="1" si="1428"/>
        <v>0</v>
      </c>
      <c r="K979" s="47">
        <f t="shared" ca="1" si="1428"/>
        <v>0</v>
      </c>
      <c r="L979" s="5">
        <f t="shared" ca="1" si="1428"/>
        <v>29223.926438638166</v>
      </c>
      <c r="M979" s="5">
        <f t="shared" ca="1" si="1428"/>
        <v>3292.2080049324495</v>
      </c>
      <c r="N979" s="5">
        <f t="shared" ca="1" si="1428"/>
        <v>395.76946659694033</v>
      </c>
      <c r="O979" s="5">
        <f t="shared" ca="1" si="1419"/>
        <v>32911.903910167559</v>
      </c>
      <c r="P979" s="5">
        <f ca="1">VLOOKUP(CONCATENATE($F979," ",$G979),AllocFactorMatrix,(P$4+1),FALSE)*$E980</f>
        <v>956.10399485829782</v>
      </c>
      <c r="Q979" s="5">
        <f ca="1">VLOOKUP(CONCATENATE($F979," ",$G979),AllocFactorMatrix,(Q$4+1),FALSE)*$E980</f>
        <v>1599.7219761074023</v>
      </c>
      <c r="R979" s="5">
        <f ca="1">VLOOKUP(CONCATENATE($F979," ",$G979),AllocFactorMatrix,(R$4+1),FALSE)*$E980</f>
        <v>1855.2666553442039</v>
      </c>
      <c r="S979" s="5">
        <f ca="1">VLOOKUP(CONCATENATE($F979," ",$G979),AllocFactorMatrix,(S$4+1),FALSE)*$E980</f>
        <v>86.553645033707937</v>
      </c>
      <c r="T979" s="5">
        <f t="shared" ca="1" si="1422"/>
        <v>4497.6462713436113</v>
      </c>
      <c r="U979" s="5">
        <f ca="1">VLOOKUP(CONCATENATE($F979," ",$G979),AllocFactorMatrix,(U$4+1),FALSE)*$E980</f>
        <v>7.1427484143941156</v>
      </c>
      <c r="V979" s="5">
        <f ca="1">VLOOKUP(CONCATENATE($F979," ",$G979),AllocFactorMatrix,(V$4+1),FALSE)*$E980</f>
        <v>1009.7461591872803</v>
      </c>
      <c r="W979" s="5">
        <f ca="1">VLOOKUP(CONCATENATE($F979," ",$G979),AllocFactorMatrix,(W$4+1),FALSE)*$E980</f>
        <v>419.54621227054321</v>
      </c>
      <c r="X979" s="5">
        <f ca="1">VLOOKUP(CONCATENATE($F979," ",$G979),AllocFactorMatrix,(X$4+1),FALSE)*$E980</f>
        <v>251.27864943297408</v>
      </c>
      <c r="Y979" s="5">
        <f t="shared" ca="1" si="1423"/>
        <v>1687.7137693051918</v>
      </c>
      <c r="Z979" s="5">
        <f ca="1">VLOOKUP(CONCATENATE($F979," ",$G979),AllocFactorMatrix,(Z$4+1),FALSE)*$E980</f>
        <v>0</v>
      </c>
      <c r="AA979" s="5">
        <f ca="1">VLOOKUP(CONCATENATE($F979," ",$G979),AllocFactorMatrix,(AA$4+1),FALSE)*$E980</f>
        <v>0</v>
      </c>
      <c r="AB979" s="5">
        <f t="shared" ca="1" si="1420"/>
        <v>0</v>
      </c>
      <c r="AC979" s="5">
        <f ca="1">VLOOKUP(CONCATENATE($F979," ",$G979),AllocFactorMatrix,(AC$4+1),FALSE)*$E980</f>
        <v>0</v>
      </c>
      <c r="AD979" s="5">
        <f ca="1">VLOOKUP(CONCATENATE($F979," ",$G979),AllocFactorMatrix,(AD$4+1),FALSE)*$E980</f>
        <v>10909.89812914128</v>
      </c>
      <c r="AE979" s="5">
        <f ca="1">VLOOKUP(CONCATENATE($F979," ",$G979),AllocFactorMatrix,(AE$4+1),FALSE)*$E980</f>
        <v>0</v>
      </c>
    </row>
    <row r="980" spans="4:31" collapsed="1">
      <c r="D980" s="48" t="s">
        <v>516</v>
      </c>
      <c r="E980" s="87">
        <v>4066117</v>
      </c>
      <c r="F980" s="87" t="s">
        <v>355</v>
      </c>
      <c r="G980" s="48" t="str">
        <f>$G$15</f>
        <v>TOTAL</v>
      </c>
      <c r="H980" s="4">
        <f t="shared" ca="1" si="1417"/>
        <v>4066117.0000000009</v>
      </c>
      <c r="I980" s="5">
        <f t="shared" ref="I980:N980" ca="1" si="1429">VLOOKUP(CONCATENATE($F980," ",$G980),AllocFactorMatrix,(I$4+1),FALSE)*$E980</f>
        <v>2436673.8757715607</v>
      </c>
      <c r="J980" s="47">
        <f t="shared" ca="1" si="1429"/>
        <v>0</v>
      </c>
      <c r="K980" s="47">
        <f t="shared" ca="1" si="1429"/>
        <v>0</v>
      </c>
      <c r="L980" s="5">
        <f t="shared" ca="1" si="1429"/>
        <v>534320.86073652271</v>
      </c>
      <c r="M980" s="5">
        <f t="shared" ca="1" si="1429"/>
        <v>17748.671353155387</v>
      </c>
      <c r="N980" s="5">
        <f t="shared" ca="1" si="1429"/>
        <v>2116.6201613707262</v>
      </c>
      <c r="O980" s="5">
        <f t="shared" ca="1" si="1419"/>
        <v>554186.15225104883</v>
      </c>
      <c r="P980" s="5">
        <f ca="1">VLOOKUP(CONCATENATE($F980," ",$G980),AllocFactorMatrix,(P$4+1),FALSE)*$E980</f>
        <v>148850.62134834356</v>
      </c>
      <c r="Q980" s="5">
        <f ca="1">VLOOKUP(CONCATENATE($F980," ",$G980),AllocFactorMatrix,(Q$4+1),FALSE)*$E980</f>
        <v>133540.80018112564</v>
      </c>
      <c r="R980" s="5">
        <f ca="1">VLOOKUP(CONCATENATE($F980," ",$G980),AllocFactorMatrix,(R$4+1),FALSE)*$E980</f>
        <v>24934.271900984229</v>
      </c>
      <c r="S980" s="5">
        <f ca="1">VLOOKUP(CONCATENATE($F980," ",$G980),AllocFactorMatrix,(S$4+1),FALSE)*$E980</f>
        <v>679.73005182249199</v>
      </c>
      <c r="T980" s="5">
        <f t="shared" ca="1" si="1422"/>
        <v>308005.42348227592</v>
      </c>
      <c r="U980" s="5">
        <f ca="1">VLOOKUP(CONCATENATE($F980," ",$G980),AllocFactorMatrix,(U$4+1),FALSE)*$E980</f>
        <v>8033.9406125061323</v>
      </c>
      <c r="V980" s="5">
        <f ca="1">VLOOKUP(CONCATENATE($F980," ",$G980),AllocFactorMatrix,(V$4+1),FALSE)*$E980</f>
        <v>441948.86369409878</v>
      </c>
      <c r="W980" s="5">
        <f ca="1">VLOOKUP(CONCATENATE($F980," ",$G980),AllocFactorMatrix,(W$4+1),FALSE)*$E980</f>
        <v>227797.10736720893</v>
      </c>
      <c r="X980" s="5">
        <f ca="1">VLOOKUP(CONCATENATE($F980," ",$G980),AllocFactorMatrix,(X$4+1),FALSE)*$E980</f>
        <v>74360.375669221146</v>
      </c>
      <c r="Y980" s="5">
        <f t="shared" ca="1" si="1423"/>
        <v>752140.28734303499</v>
      </c>
      <c r="Z980" s="5">
        <f ca="1">VLOOKUP(CONCATENATE($F980," ",$G980),AllocFactorMatrix,(Z$4+1),FALSE)*$E980</f>
        <v>0</v>
      </c>
      <c r="AA980" s="5">
        <f ca="1">VLOOKUP(CONCATENATE($F980," ",$G980),AllocFactorMatrix,(AA$4+1),FALSE)*$E980</f>
        <v>0</v>
      </c>
      <c r="AB980" s="5">
        <f t="shared" ca="1" si="1420"/>
        <v>0</v>
      </c>
      <c r="AC980" s="5">
        <f ca="1">VLOOKUP(CONCATENATE($F980," ",$G980),AllocFactorMatrix,(AC$4+1),FALSE)*$E980</f>
        <v>0</v>
      </c>
      <c r="AD980" s="5">
        <f ca="1">VLOOKUP(CONCATENATE($F980," ",$G980),AllocFactorMatrix,(AD$4+1),FALSE)*$E980</f>
        <v>15111.261152079736</v>
      </c>
      <c r="AE980" s="5">
        <f ca="1">VLOOKUP(CONCATENATE($F980," ",$G980),AllocFactorMatrix,(AE$4+1),FALSE)*$E980</f>
        <v>0</v>
      </c>
    </row>
    <row r="981" spans="4:31" hidden="1" outlineLevel="1">
      <c r="E981" s="44"/>
      <c r="F981" s="167" t="str">
        <f>F988</f>
        <v>MISC_SERV_REV</v>
      </c>
      <c r="G981" s="48" t="str">
        <f>$G$8</f>
        <v>PRODUCTION</v>
      </c>
      <c r="H981" s="4">
        <f t="shared" si="1417"/>
        <v>0</v>
      </c>
      <c r="I981" s="5">
        <f t="shared" ref="I981:N981" si="1430">VLOOKUP(CONCATENATE($F981," ",$G981),AllocFactorMatrix,(I$4+1),FALSE)*$E988</f>
        <v>0</v>
      </c>
      <c r="J981" s="47">
        <f t="shared" si="1430"/>
        <v>0</v>
      </c>
      <c r="K981" s="47">
        <f t="shared" si="1430"/>
        <v>0</v>
      </c>
      <c r="L981" s="5">
        <f t="shared" si="1430"/>
        <v>0</v>
      </c>
      <c r="M981" s="5">
        <f t="shared" si="1430"/>
        <v>0</v>
      </c>
      <c r="N981" s="5">
        <f t="shared" si="1430"/>
        <v>0</v>
      </c>
      <c r="O981" s="5">
        <f t="shared" si="1419"/>
        <v>0</v>
      </c>
      <c r="P981" s="5">
        <f>VLOOKUP(CONCATENATE($F981," ",$G981),AllocFactorMatrix,(P$4+1),FALSE)*$E988</f>
        <v>0</v>
      </c>
      <c r="Q981" s="5">
        <f>VLOOKUP(CONCATENATE($F981," ",$G981),AllocFactorMatrix,(Q$4+1),FALSE)*$E988</f>
        <v>0</v>
      </c>
      <c r="R981" s="5">
        <f>VLOOKUP(CONCATENATE($F981," ",$G981),AllocFactorMatrix,(R$4+1),FALSE)*$E988</f>
        <v>0</v>
      </c>
      <c r="S981" s="5">
        <f>VLOOKUP(CONCATENATE($F981," ",$G981),AllocFactorMatrix,(S$4+1),FALSE)*$E988</f>
        <v>0</v>
      </c>
      <c r="T981" s="5">
        <f t="shared" si="1422"/>
        <v>0</v>
      </c>
      <c r="U981" s="5">
        <f>VLOOKUP(CONCATENATE($F981," ",$G981),AllocFactorMatrix,(U$4+1),FALSE)*$E988</f>
        <v>0</v>
      </c>
      <c r="V981" s="5">
        <f>VLOOKUP(CONCATENATE($F981," ",$G981),AllocFactorMatrix,(V$4+1),FALSE)*$E988</f>
        <v>0</v>
      </c>
      <c r="W981" s="5">
        <f>VLOOKUP(CONCATENATE($F981," ",$G981),AllocFactorMatrix,(W$4+1),FALSE)*$E988</f>
        <v>0</v>
      </c>
      <c r="X981" s="5">
        <f>VLOOKUP(CONCATENATE($F981," ",$G981),AllocFactorMatrix,(X$4+1),FALSE)*$E988</f>
        <v>0</v>
      </c>
      <c r="Y981" s="5">
        <f>SUBTOTAL(9,U981:X981)</f>
        <v>0</v>
      </c>
      <c r="Z981" s="5">
        <f>VLOOKUP(CONCATENATE($F981," ",$G981),AllocFactorMatrix,(Z$4+1),FALSE)*$E988</f>
        <v>0</v>
      </c>
      <c r="AA981" s="5">
        <f>VLOOKUP(CONCATENATE($F981," ",$G981),AllocFactorMatrix,(AA$4+1),FALSE)*$E988</f>
        <v>0</v>
      </c>
      <c r="AB981" s="5">
        <f t="shared" si="1420"/>
        <v>0</v>
      </c>
      <c r="AC981" s="5">
        <f>VLOOKUP(CONCATENATE($F981," ",$G981),AllocFactorMatrix,(AC$4+1),FALSE)*$E988</f>
        <v>0</v>
      </c>
      <c r="AD981" s="5">
        <f>VLOOKUP(CONCATENATE($F981," ",$G981),AllocFactorMatrix,(AD$4+1),FALSE)*$E988</f>
        <v>0</v>
      </c>
      <c r="AE981" s="5">
        <f>VLOOKUP(CONCATENATE($F981," ",$G981),AllocFactorMatrix,(AE$4+1),FALSE)*$E988</f>
        <v>0</v>
      </c>
    </row>
    <row r="982" spans="4:31" hidden="1" outlineLevel="1">
      <c r="E982" s="44"/>
      <c r="F982" s="167" t="str">
        <f>F988</f>
        <v>MISC_SERV_REV</v>
      </c>
      <c r="G982" s="48" t="str">
        <f>$G$9</f>
        <v>BULKTRAN</v>
      </c>
      <c r="H982" s="4">
        <f t="shared" si="1417"/>
        <v>0</v>
      </c>
      <c r="I982" s="5">
        <f t="shared" ref="I982:N982" si="1431">VLOOKUP(CONCATENATE($F982," ",$G982),AllocFactorMatrix,(I$4+1),FALSE)*$E988</f>
        <v>0</v>
      </c>
      <c r="J982" s="47">
        <f t="shared" si="1431"/>
        <v>0</v>
      </c>
      <c r="K982" s="47">
        <f t="shared" si="1431"/>
        <v>0</v>
      </c>
      <c r="L982" s="5">
        <f t="shared" si="1431"/>
        <v>0</v>
      </c>
      <c r="M982" s="5">
        <f t="shared" si="1431"/>
        <v>0</v>
      </c>
      <c r="N982" s="5">
        <f t="shared" si="1431"/>
        <v>0</v>
      </c>
      <c r="O982" s="5">
        <f t="shared" si="1419"/>
        <v>0</v>
      </c>
      <c r="P982" s="5">
        <f>VLOOKUP(CONCATENATE($F982," ",$G982),AllocFactorMatrix,(P$4+1),FALSE)*$E988</f>
        <v>0</v>
      </c>
      <c r="Q982" s="5">
        <f>VLOOKUP(CONCATENATE($F982," ",$G982),AllocFactorMatrix,(Q$4+1),FALSE)*$E988</f>
        <v>0</v>
      </c>
      <c r="R982" s="5">
        <f>VLOOKUP(CONCATENATE($F982," ",$G982),AllocFactorMatrix,(R$4+1),FALSE)*$E988</f>
        <v>0</v>
      </c>
      <c r="S982" s="5">
        <f>VLOOKUP(CONCATENATE($F982," ",$G982),AllocFactorMatrix,(S$4+1),FALSE)*$E988</f>
        <v>0</v>
      </c>
      <c r="T982" s="5">
        <f t="shared" si="1422"/>
        <v>0</v>
      </c>
      <c r="U982" s="5">
        <f>VLOOKUP(CONCATENATE($F982," ",$G982),AllocFactorMatrix,(U$4+1),FALSE)*$E988</f>
        <v>0</v>
      </c>
      <c r="V982" s="5">
        <f>VLOOKUP(CONCATENATE($F982," ",$G982),AllocFactorMatrix,(V$4+1),FALSE)*$E988</f>
        <v>0</v>
      </c>
      <c r="W982" s="5">
        <f>VLOOKUP(CONCATENATE($F982," ",$G982),AllocFactorMatrix,(W$4+1),FALSE)*$E988</f>
        <v>0</v>
      </c>
      <c r="X982" s="5">
        <f>VLOOKUP(CONCATENATE($F982," ",$G982),AllocFactorMatrix,(X$4+1),FALSE)*$E988</f>
        <v>0</v>
      </c>
      <c r="Y982" s="5">
        <f t="shared" ref="Y982:Y988" si="1432">SUBTOTAL(9,U982:X982)</f>
        <v>0</v>
      </c>
      <c r="Z982" s="5">
        <f>VLOOKUP(CONCATENATE($F982," ",$G982),AllocFactorMatrix,(Z$4+1),FALSE)*$E988</f>
        <v>0</v>
      </c>
      <c r="AA982" s="5">
        <f>VLOOKUP(CONCATENATE($F982," ",$G982),AllocFactorMatrix,(AA$4+1),FALSE)*$E988</f>
        <v>0</v>
      </c>
      <c r="AB982" s="5">
        <f t="shared" si="1420"/>
        <v>0</v>
      </c>
      <c r="AC982" s="5">
        <f>VLOOKUP(CONCATENATE($F982," ",$G982),AllocFactorMatrix,(AC$4+1),FALSE)*$E988</f>
        <v>0</v>
      </c>
      <c r="AD982" s="5">
        <f>VLOOKUP(CONCATENATE($F982," ",$G982),AllocFactorMatrix,(AD$4+1),FALSE)*$E988</f>
        <v>0</v>
      </c>
      <c r="AE982" s="5">
        <f>VLOOKUP(CONCATENATE($F982," ",$G982),AllocFactorMatrix,(AE$4+1),FALSE)*$E988</f>
        <v>0</v>
      </c>
    </row>
    <row r="983" spans="4:31" hidden="1" outlineLevel="1">
      <c r="E983" s="44"/>
      <c r="F983" s="167" t="str">
        <f>F988</f>
        <v>MISC_SERV_REV</v>
      </c>
      <c r="G983" s="48" t="str">
        <f>$G$10</f>
        <v>SUBTRAN</v>
      </c>
      <c r="H983" s="4">
        <f t="shared" si="1417"/>
        <v>0</v>
      </c>
      <c r="I983" s="5">
        <f t="shared" ref="I983:N983" si="1433">VLOOKUP(CONCATENATE($F983," ",$G983),AllocFactorMatrix,(I$4+1),FALSE)*$E988</f>
        <v>0</v>
      </c>
      <c r="J983" s="47">
        <f t="shared" si="1433"/>
        <v>0</v>
      </c>
      <c r="K983" s="47">
        <f t="shared" si="1433"/>
        <v>0</v>
      </c>
      <c r="L983" s="5">
        <f t="shared" si="1433"/>
        <v>0</v>
      </c>
      <c r="M983" s="5">
        <f t="shared" si="1433"/>
        <v>0</v>
      </c>
      <c r="N983" s="5">
        <f t="shared" si="1433"/>
        <v>0</v>
      </c>
      <c r="O983" s="5">
        <f t="shared" si="1419"/>
        <v>0</v>
      </c>
      <c r="P983" s="5">
        <f>VLOOKUP(CONCATENATE($F983," ",$G983),AllocFactorMatrix,(P$4+1),FALSE)*$E988</f>
        <v>0</v>
      </c>
      <c r="Q983" s="5">
        <f>VLOOKUP(CONCATENATE($F983," ",$G983),AllocFactorMatrix,(Q$4+1),FALSE)*$E988</f>
        <v>0</v>
      </c>
      <c r="R983" s="5">
        <f>VLOOKUP(CONCATENATE($F983," ",$G983),AllocFactorMatrix,(R$4+1),FALSE)*$E988</f>
        <v>0</v>
      </c>
      <c r="S983" s="5">
        <f>VLOOKUP(CONCATENATE($F983," ",$G983),AllocFactorMatrix,(S$4+1),FALSE)*$E988</f>
        <v>0</v>
      </c>
      <c r="T983" s="5">
        <f t="shared" si="1422"/>
        <v>0</v>
      </c>
      <c r="U983" s="5">
        <f>VLOOKUP(CONCATENATE($F983," ",$G983),AllocFactorMatrix,(U$4+1),FALSE)*$E988</f>
        <v>0</v>
      </c>
      <c r="V983" s="5">
        <f>VLOOKUP(CONCATENATE($F983," ",$G983),AllocFactorMatrix,(V$4+1),FALSE)*$E988</f>
        <v>0</v>
      </c>
      <c r="W983" s="5">
        <f>VLOOKUP(CONCATENATE($F983," ",$G983),AllocFactorMatrix,(W$4+1),FALSE)*$E988</f>
        <v>0</v>
      </c>
      <c r="X983" s="5">
        <f>VLOOKUP(CONCATENATE($F983," ",$G983),AllocFactorMatrix,(X$4+1),FALSE)*$E988</f>
        <v>0</v>
      </c>
      <c r="Y983" s="5">
        <f t="shared" si="1432"/>
        <v>0</v>
      </c>
      <c r="Z983" s="5">
        <f>VLOOKUP(CONCATENATE($F983," ",$G983),AllocFactorMatrix,(Z$4+1),FALSE)*$E988</f>
        <v>0</v>
      </c>
      <c r="AA983" s="5">
        <f>VLOOKUP(CONCATENATE($F983," ",$G983),AllocFactorMatrix,(AA$4+1),FALSE)*$E988</f>
        <v>0</v>
      </c>
      <c r="AB983" s="5">
        <f t="shared" si="1420"/>
        <v>0</v>
      </c>
      <c r="AC983" s="5">
        <f>VLOOKUP(CONCATENATE($F983," ",$G983),AllocFactorMatrix,(AC$4+1),FALSE)*$E988</f>
        <v>0</v>
      </c>
      <c r="AD983" s="5">
        <f>VLOOKUP(CONCATENATE($F983," ",$G983),AllocFactorMatrix,(AD$4+1),FALSE)*$E988</f>
        <v>0</v>
      </c>
      <c r="AE983" s="5">
        <f>VLOOKUP(CONCATENATE($F983," ",$G983),AllocFactorMatrix,(AE$4+1),FALSE)*$E988</f>
        <v>0</v>
      </c>
    </row>
    <row r="984" spans="4:31" hidden="1" outlineLevel="1">
      <c r="E984" s="44"/>
      <c r="F984" s="167" t="str">
        <f>F988</f>
        <v>MISC_SERV_REV</v>
      </c>
      <c r="G984" s="48" t="str">
        <f>$G$11</f>
        <v>DISTPRI</v>
      </c>
      <c r="H984" s="4">
        <f t="shared" si="1417"/>
        <v>364646.28959169408</v>
      </c>
      <c r="I984" s="5">
        <f t="shared" ref="I984:N984" si="1434">VLOOKUP(CONCATENATE($F984," ",$G984),AllocFactorMatrix,(I$4+1),FALSE)*$E988</f>
        <v>334791.07304672414</v>
      </c>
      <c r="J984" s="47">
        <f t="shared" si="1434"/>
        <v>0</v>
      </c>
      <c r="K984" s="47">
        <f t="shared" si="1434"/>
        <v>0</v>
      </c>
      <c r="L984" s="5">
        <f t="shared" si="1434"/>
        <v>28768.792455572649</v>
      </c>
      <c r="M984" s="5">
        <f t="shared" si="1434"/>
        <v>174.95164250181233</v>
      </c>
      <c r="N984" s="5">
        <f t="shared" si="1434"/>
        <v>0</v>
      </c>
      <c r="O984" s="5">
        <f t="shared" si="1419"/>
        <v>28943.744098074461</v>
      </c>
      <c r="P984" s="5">
        <f>VLOOKUP(CONCATENATE($F984," ",$G984),AllocFactorMatrix,(P$4+1),FALSE)*$E988</f>
        <v>606.0224333498569</v>
      </c>
      <c r="Q984" s="5">
        <f>VLOOKUP(CONCATENATE($F984," ",$G984),AllocFactorMatrix,(Q$4+1),FALSE)*$E988</f>
        <v>156.0854389024359</v>
      </c>
      <c r="R984" s="5">
        <f>VLOOKUP(CONCATENATE($F984," ",$G984),AllocFactorMatrix,(R$4+1),FALSE)*$E988</f>
        <v>0</v>
      </c>
      <c r="S984" s="5">
        <f>VLOOKUP(CONCATENATE($F984," ",$G984),AllocFactorMatrix,(S$4+1),FALSE)*$E988</f>
        <v>0</v>
      </c>
      <c r="T984" s="5">
        <f t="shared" si="1422"/>
        <v>762.10787225229274</v>
      </c>
      <c r="U984" s="5">
        <f>VLOOKUP(CONCATENATE($F984," ",$G984),AllocFactorMatrix,(U$4+1),FALSE)*$E988</f>
        <v>0</v>
      </c>
      <c r="V984" s="5">
        <f>VLOOKUP(CONCATENATE($F984," ",$G984),AllocFactorMatrix,(V$4+1),FALSE)*$E988</f>
        <v>149.3645746432187</v>
      </c>
      <c r="W984" s="5">
        <f>VLOOKUP(CONCATENATE($F984," ",$G984),AllocFactorMatrix,(W$4+1),FALSE)*$E988</f>
        <v>0</v>
      </c>
      <c r="X984" s="5">
        <f>VLOOKUP(CONCATENATE($F984," ",$G984),AllocFactorMatrix,(X$4+1),FALSE)*$E988</f>
        <v>0</v>
      </c>
      <c r="Y984" s="5">
        <f t="shared" si="1432"/>
        <v>149.3645746432187</v>
      </c>
      <c r="Z984" s="5">
        <f>VLOOKUP(CONCATENATE($F984," ",$G984),AllocFactorMatrix,(Z$4+1),FALSE)*$E988</f>
        <v>0</v>
      </c>
      <c r="AA984" s="5">
        <f>VLOOKUP(CONCATENATE($F984," ",$G984),AllocFactorMatrix,(AA$4+1),FALSE)*$E988</f>
        <v>0</v>
      </c>
      <c r="AB984" s="5">
        <f t="shared" si="1420"/>
        <v>0</v>
      </c>
      <c r="AC984" s="5">
        <f>VLOOKUP(CONCATENATE($F984," ",$G984),AllocFactorMatrix,(AC$4+1),FALSE)*$E988</f>
        <v>0</v>
      </c>
      <c r="AD984" s="5">
        <f>VLOOKUP(CONCATENATE($F984," ",$G984),AllocFactorMatrix,(AD$4+1),FALSE)*$E988</f>
        <v>0</v>
      </c>
      <c r="AE984" s="5">
        <f>VLOOKUP(CONCATENATE($F984," ",$G984),AllocFactorMatrix,(AE$4+1),FALSE)*$E988</f>
        <v>0</v>
      </c>
    </row>
    <row r="985" spans="4:31" hidden="1" outlineLevel="1">
      <c r="E985" s="44"/>
      <c r="F985" s="167" t="str">
        <f>F988</f>
        <v>MISC_SERV_REV</v>
      </c>
      <c r="G985" s="48" t="str">
        <f>$G$12</f>
        <v>DISTSEC</v>
      </c>
      <c r="H985" s="4">
        <f t="shared" si="1417"/>
        <v>196757.14973579315</v>
      </c>
      <c r="I985" s="5">
        <f t="shared" ref="I985:N985" si="1435">VLOOKUP(CONCATENATE($F985," ",$G985),AllocFactorMatrix,(I$4+1),FALSE)*$E988</f>
        <v>182759.69942592861</v>
      </c>
      <c r="J985" s="47">
        <f t="shared" si="1435"/>
        <v>0</v>
      </c>
      <c r="K985" s="47">
        <f t="shared" si="1435"/>
        <v>0</v>
      </c>
      <c r="L985" s="5">
        <f t="shared" si="1435"/>
        <v>13529.465387331378</v>
      </c>
      <c r="M985" s="5">
        <f t="shared" si="1435"/>
        <v>0</v>
      </c>
      <c r="N985" s="5">
        <f t="shared" si="1435"/>
        <v>0</v>
      </c>
      <c r="O985" s="5">
        <f t="shared" si="1419"/>
        <v>13529.465387331378</v>
      </c>
      <c r="P985" s="5">
        <f>VLOOKUP(CONCATENATE($F985," ",$G985),AllocFactorMatrix,(P$4+1),FALSE)*$E988</f>
        <v>245.32865831590914</v>
      </c>
      <c r="Q985" s="5">
        <f>VLOOKUP(CONCATENATE($F985," ",$G985),AllocFactorMatrix,(Q$4+1),FALSE)*$E988</f>
        <v>0</v>
      </c>
      <c r="R985" s="5">
        <f>VLOOKUP(CONCATENATE($F985," ",$G985),AllocFactorMatrix,(R$4+1),FALSE)*$E988</f>
        <v>0</v>
      </c>
      <c r="S985" s="5">
        <f>VLOOKUP(CONCATENATE($F985," ",$G985),AllocFactorMatrix,(S$4+1),FALSE)*$E988</f>
        <v>0</v>
      </c>
      <c r="T985" s="5">
        <f t="shared" si="1422"/>
        <v>245.32865831590914</v>
      </c>
      <c r="U985" s="5">
        <f>VLOOKUP(CONCATENATE($F985," ",$G985),AllocFactorMatrix,(U$4+1),FALSE)*$E988</f>
        <v>0</v>
      </c>
      <c r="V985" s="5">
        <f>VLOOKUP(CONCATENATE($F985," ",$G985),AllocFactorMatrix,(V$4+1),FALSE)*$E988</f>
        <v>0</v>
      </c>
      <c r="W985" s="5">
        <f>VLOOKUP(CONCATENATE($F985," ",$G985),AllocFactorMatrix,(W$4+1),FALSE)*$E988</f>
        <v>0</v>
      </c>
      <c r="X985" s="5">
        <f>VLOOKUP(CONCATENATE($F985," ",$G985),AllocFactorMatrix,(X$4+1),FALSE)*$E988</f>
        <v>0</v>
      </c>
      <c r="Y985" s="5">
        <f t="shared" si="1432"/>
        <v>0</v>
      </c>
      <c r="Z985" s="5">
        <f>VLOOKUP(CONCATENATE($F985," ",$G985),AllocFactorMatrix,(Z$4+1),FALSE)*$E988</f>
        <v>0</v>
      </c>
      <c r="AA985" s="5">
        <f>VLOOKUP(CONCATENATE($F985," ",$G985),AllocFactorMatrix,(AA$4+1),FALSE)*$E988</f>
        <v>0</v>
      </c>
      <c r="AB985" s="5">
        <f t="shared" si="1420"/>
        <v>0</v>
      </c>
      <c r="AC985" s="5">
        <f>VLOOKUP(CONCATENATE($F985," ",$G985),AllocFactorMatrix,(AC$4+1),FALSE)*$E988</f>
        <v>0</v>
      </c>
      <c r="AD985" s="5">
        <f>VLOOKUP(CONCATENATE($F985," ",$G985),AllocFactorMatrix,(AD$4+1),FALSE)*$E988</f>
        <v>222.65626421724807</v>
      </c>
      <c r="AE985" s="5">
        <f>VLOOKUP(CONCATENATE($F985," ",$G985),AllocFactorMatrix,(AE$4+1),FALSE)*$E988</f>
        <v>0</v>
      </c>
    </row>
    <row r="986" spans="4:31" hidden="1" outlineLevel="1">
      <c r="E986" s="44"/>
      <c r="F986" s="167" t="str">
        <f>F988</f>
        <v>MISC_SERV_REV</v>
      </c>
      <c r="G986" s="48" t="str">
        <f>$G$13</f>
        <v>ENERGY</v>
      </c>
      <c r="H986" s="4">
        <f t="shared" si="1417"/>
        <v>0</v>
      </c>
      <c r="I986" s="5">
        <f t="shared" ref="I986:N986" si="1436">VLOOKUP(CONCATENATE($F986," ",$G986),AllocFactorMatrix,(I$4+1),FALSE)*$E988</f>
        <v>0</v>
      </c>
      <c r="J986" s="47">
        <f t="shared" si="1436"/>
        <v>0</v>
      </c>
      <c r="K986" s="47">
        <f t="shared" si="1436"/>
        <v>0</v>
      </c>
      <c r="L986" s="5">
        <f t="shared" si="1436"/>
        <v>0</v>
      </c>
      <c r="M986" s="5">
        <f t="shared" si="1436"/>
        <v>0</v>
      </c>
      <c r="N986" s="5">
        <f t="shared" si="1436"/>
        <v>0</v>
      </c>
      <c r="O986" s="5">
        <f t="shared" si="1419"/>
        <v>0</v>
      </c>
      <c r="P986" s="5">
        <f>VLOOKUP(CONCATENATE($F986," ",$G986),AllocFactorMatrix,(P$4+1),FALSE)*$E988</f>
        <v>0</v>
      </c>
      <c r="Q986" s="5">
        <f>VLOOKUP(CONCATENATE($F986," ",$G986),AllocFactorMatrix,(Q$4+1),FALSE)*$E988</f>
        <v>0</v>
      </c>
      <c r="R986" s="5">
        <f>VLOOKUP(CONCATENATE($F986," ",$G986),AllocFactorMatrix,(R$4+1),FALSE)*$E988</f>
        <v>0</v>
      </c>
      <c r="S986" s="5">
        <f>VLOOKUP(CONCATENATE($F986," ",$G986),AllocFactorMatrix,(S$4+1),FALSE)*$E988</f>
        <v>0</v>
      </c>
      <c r="T986" s="5">
        <f t="shared" si="1422"/>
        <v>0</v>
      </c>
      <c r="U986" s="5">
        <f>VLOOKUP(CONCATENATE($F986," ",$G986),AllocFactorMatrix,(U$4+1),FALSE)*$E988</f>
        <v>0</v>
      </c>
      <c r="V986" s="5">
        <f>VLOOKUP(CONCATENATE($F986," ",$G986),AllocFactorMatrix,(V$4+1),FALSE)*$E988</f>
        <v>0</v>
      </c>
      <c r="W986" s="5">
        <f>VLOOKUP(CONCATENATE($F986," ",$G986),AllocFactorMatrix,(W$4+1),FALSE)*$E988</f>
        <v>0</v>
      </c>
      <c r="X986" s="5">
        <f>VLOOKUP(CONCATENATE($F986," ",$G986),AllocFactorMatrix,(X$4+1),FALSE)*$E988</f>
        <v>0</v>
      </c>
      <c r="Y986" s="5">
        <f t="shared" si="1432"/>
        <v>0</v>
      </c>
      <c r="Z986" s="5">
        <f>VLOOKUP(CONCATENATE($F986," ",$G986),AllocFactorMatrix,(Z$4+1),FALSE)*$E988</f>
        <v>0</v>
      </c>
      <c r="AA986" s="5">
        <f>VLOOKUP(CONCATENATE($F986," ",$G986),AllocFactorMatrix,(AA$4+1),FALSE)*$E988</f>
        <v>0</v>
      </c>
      <c r="AB986" s="5">
        <f t="shared" si="1420"/>
        <v>0</v>
      </c>
      <c r="AC986" s="5">
        <f>VLOOKUP(CONCATENATE($F986," ",$G986),AllocFactorMatrix,(AC$4+1),FALSE)*$E988</f>
        <v>0</v>
      </c>
      <c r="AD986" s="5">
        <f>VLOOKUP(CONCATENATE($F986," ",$G986),AllocFactorMatrix,(AD$4+1),FALSE)*$E988</f>
        <v>0</v>
      </c>
      <c r="AE986" s="5">
        <f>VLOOKUP(CONCATENATE($F986," ",$G986),AllocFactorMatrix,(AE$4+1),FALSE)*$E988</f>
        <v>0</v>
      </c>
    </row>
    <row r="987" spans="4:31" hidden="1" outlineLevel="1">
      <c r="E987" s="44"/>
      <c r="F987" s="167" t="str">
        <f>F988</f>
        <v>MISC_SERV_REV</v>
      </c>
      <c r="G987" s="48" t="str">
        <f>$G$14</f>
        <v>CUSTOMER</v>
      </c>
      <c r="H987" s="4">
        <f t="shared" si="1417"/>
        <v>60800.560672512729</v>
      </c>
      <c r="I987" s="5">
        <f t="shared" ref="I987:N987" si="1437">VLOOKUP(CONCATENATE($F987," ",$G987),AllocFactorMatrix,(I$4+1),FALSE)*$E988</f>
        <v>50479.383090111252</v>
      </c>
      <c r="J987" s="47">
        <f t="shared" si="1437"/>
        <v>0</v>
      </c>
      <c r="K987" s="47">
        <f t="shared" si="1437"/>
        <v>0</v>
      </c>
      <c r="L987" s="5">
        <f t="shared" si="1437"/>
        <v>6264.3604666457568</v>
      </c>
      <c r="M987" s="5">
        <f t="shared" si="1437"/>
        <v>184.38194294708984</v>
      </c>
      <c r="N987" s="5">
        <f t="shared" si="1437"/>
        <v>12.033014633409051</v>
      </c>
      <c r="O987" s="5">
        <f t="shared" si="1419"/>
        <v>6460.7754242262554</v>
      </c>
      <c r="P987" s="5">
        <f>VLOOKUP(CONCATENATE($F987," ",$G987),AllocFactorMatrix,(P$4+1),FALSE)*$E988</f>
        <v>18.552560843784747</v>
      </c>
      <c r="Q987" s="5">
        <f>VLOOKUP(CONCATENATE($F987," ",$G987),AllocFactorMatrix,(Q$4+1),FALSE)*$E988</f>
        <v>7.7486834139796406</v>
      </c>
      <c r="R987" s="5">
        <f>VLOOKUP(CONCATENATE($F987," ",$G987),AllocFactorMatrix,(R$4+1),FALSE)*$E988</f>
        <v>120.3301463340905</v>
      </c>
      <c r="S987" s="5">
        <f>VLOOKUP(CONCATENATE($F987," ",$G987),AllocFactorMatrix,(S$4+1),FALSE)*$E988</f>
        <v>12.033014633409051</v>
      </c>
      <c r="T987" s="5">
        <f t="shared" si="1422"/>
        <v>158.66440522526392</v>
      </c>
      <c r="U987" s="5">
        <f>VLOOKUP(CONCATENATE($F987," ",$G987),AllocFactorMatrix,(U$4+1),FALSE)*$E988</f>
        <v>0</v>
      </c>
      <c r="V987" s="5">
        <f>VLOOKUP(CONCATENATE($F987," ",$G987),AllocFactorMatrix,(V$4+1),FALSE)*$E988</f>
        <v>1.510916529525542</v>
      </c>
      <c r="W987" s="5">
        <f>VLOOKUP(CONCATENATE($F987," ",$G987),AllocFactorMatrix,(W$4+1),FALSE)*$E988</f>
        <v>62.016306187569725</v>
      </c>
      <c r="X987" s="5">
        <f>VLOOKUP(CONCATENATE($F987," ",$G987),AllocFactorMatrix,(X$4+1),FALSE)*$E988</f>
        <v>0</v>
      </c>
      <c r="Y987" s="5">
        <f t="shared" si="1432"/>
        <v>63.52722271709527</v>
      </c>
      <c r="Z987" s="5">
        <f>VLOOKUP(CONCATENATE($F987," ",$G987),AllocFactorMatrix,(Z$4+1),FALSE)*$E988</f>
        <v>0</v>
      </c>
      <c r="AA987" s="5">
        <f>VLOOKUP(CONCATENATE($F987," ",$G987),AllocFactorMatrix,(AA$4+1),FALSE)*$E988</f>
        <v>0</v>
      </c>
      <c r="AB987" s="5">
        <f t="shared" si="1420"/>
        <v>0</v>
      </c>
      <c r="AC987" s="5">
        <f>VLOOKUP(CONCATENATE($F987," ",$G987),AllocFactorMatrix,(AC$4+1),FALSE)*$E988</f>
        <v>0</v>
      </c>
      <c r="AD987" s="5">
        <f>VLOOKUP(CONCATENATE($F987," ",$G987),AllocFactorMatrix,(AD$4+1),FALSE)*$E988</f>
        <v>3638.2105302328659</v>
      </c>
      <c r="AE987" s="5">
        <f>VLOOKUP(CONCATENATE($F987," ",$G987),AllocFactorMatrix,(AE$4+1),FALSE)*$E988</f>
        <v>0</v>
      </c>
    </row>
    <row r="988" spans="4:31" collapsed="1">
      <c r="D988" s="48" t="s">
        <v>517</v>
      </c>
      <c r="E988" s="87">
        <v>622204</v>
      </c>
      <c r="F988" s="87" t="s">
        <v>145</v>
      </c>
      <c r="G988" s="48" t="str">
        <f>$G$15</f>
        <v>TOTAL</v>
      </c>
      <c r="H988" s="4">
        <f t="shared" si="1417"/>
        <v>622204.00000000012</v>
      </c>
      <c r="I988" s="5">
        <f t="shared" ref="I988:N988" si="1438">VLOOKUP(CONCATENATE($F988," ",$G988),AllocFactorMatrix,(I$4+1),FALSE)*$E988</f>
        <v>568030.15556276392</v>
      </c>
      <c r="J988" s="47">
        <f t="shared" si="1438"/>
        <v>0</v>
      </c>
      <c r="K988" s="47">
        <f t="shared" si="1438"/>
        <v>0</v>
      </c>
      <c r="L988" s="5">
        <f t="shared" si="1438"/>
        <v>48562.618309549784</v>
      </c>
      <c r="M988" s="5">
        <f t="shared" si="1438"/>
        <v>359.33358544890211</v>
      </c>
      <c r="N988" s="5">
        <f t="shared" si="1438"/>
        <v>12.033014633409051</v>
      </c>
      <c r="O988" s="5">
        <f t="shared" si="1419"/>
        <v>48933.984909632098</v>
      </c>
      <c r="P988" s="5">
        <f>VLOOKUP(CONCATENATE($F988," ",$G988),AllocFactorMatrix,(P$4+1),FALSE)*$E988</f>
        <v>869.90365250955062</v>
      </c>
      <c r="Q988" s="5">
        <f>VLOOKUP(CONCATENATE($F988," ",$G988),AllocFactorMatrix,(Q$4+1),FALSE)*$E988</f>
        <v>163.83412231641552</v>
      </c>
      <c r="R988" s="5">
        <f>VLOOKUP(CONCATENATE($F988," ",$G988),AllocFactorMatrix,(R$4+1),FALSE)*$E988</f>
        <v>120.3301463340905</v>
      </c>
      <c r="S988" s="5">
        <f>VLOOKUP(CONCATENATE($F988," ",$G988),AllocFactorMatrix,(S$4+1),FALSE)*$E988</f>
        <v>12.033014633409051</v>
      </c>
      <c r="T988" s="5">
        <f t="shared" si="1422"/>
        <v>1166.1009357934659</v>
      </c>
      <c r="U988" s="5">
        <f>VLOOKUP(CONCATENATE($F988," ",$G988),AllocFactorMatrix,(U$4+1),FALSE)*$E988</f>
        <v>0</v>
      </c>
      <c r="V988" s="5">
        <f>VLOOKUP(CONCATENATE($F988," ",$G988),AllocFactorMatrix,(V$4+1),FALSE)*$E988</f>
        <v>150.87549117274426</v>
      </c>
      <c r="W988" s="5">
        <f>VLOOKUP(CONCATENATE($F988," ",$G988),AllocFactorMatrix,(W$4+1),FALSE)*$E988</f>
        <v>62.016306187569725</v>
      </c>
      <c r="X988" s="5">
        <f>VLOOKUP(CONCATENATE($F988," ",$G988),AllocFactorMatrix,(X$4+1),FALSE)*$E988</f>
        <v>0</v>
      </c>
      <c r="Y988" s="5">
        <f t="shared" si="1432"/>
        <v>212.891797360314</v>
      </c>
      <c r="Z988" s="5">
        <f>VLOOKUP(CONCATENATE($F988," ",$G988),AllocFactorMatrix,(Z$4+1),FALSE)*$E988</f>
        <v>0</v>
      </c>
      <c r="AA988" s="5">
        <f>VLOOKUP(CONCATENATE($F988," ",$G988),AllocFactorMatrix,(AA$4+1),FALSE)*$E988</f>
        <v>0</v>
      </c>
      <c r="AB988" s="5">
        <f t="shared" si="1420"/>
        <v>0</v>
      </c>
      <c r="AC988" s="5">
        <f>VLOOKUP(CONCATENATE($F988," ",$G988),AllocFactorMatrix,(AC$4+1),FALSE)*$E988</f>
        <v>0</v>
      </c>
      <c r="AD988" s="5">
        <f>VLOOKUP(CONCATENATE($F988," ",$G988),AllocFactorMatrix,(AD$4+1),FALSE)*$E988</f>
        <v>3860.8667944501144</v>
      </c>
      <c r="AE988" s="5">
        <f>VLOOKUP(CONCATENATE($F988," ",$G988),AllocFactorMatrix,(AE$4+1),FALSE)*$E988</f>
        <v>0</v>
      </c>
    </row>
    <row r="989" spans="4:31" hidden="1" outlineLevel="1">
      <c r="E989" s="44"/>
      <c r="F989" s="167" t="str">
        <f>F996</f>
        <v>DIST_POLES</v>
      </c>
      <c r="G989" s="48" t="str">
        <f>$G$8</f>
        <v>PRODUCTION</v>
      </c>
      <c r="H989" s="4">
        <f t="shared" si="1417"/>
        <v>0</v>
      </c>
      <c r="I989" s="5">
        <f t="shared" ref="I989:N989" si="1439">VLOOKUP(CONCATENATE($F989," ",$G989),AllocFactorMatrix,(I$4+1),FALSE)*$E996</f>
        <v>0</v>
      </c>
      <c r="J989" s="47">
        <f t="shared" si="1439"/>
        <v>0</v>
      </c>
      <c r="K989" s="47">
        <f t="shared" si="1439"/>
        <v>0</v>
      </c>
      <c r="L989" s="5">
        <f t="shared" si="1439"/>
        <v>0</v>
      </c>
      <c r="M989" s="5">
        <f t="shared" si="1439"/>
        <v>0</v>
      </c>
      <c r="N989" s="5">
        <f t="shared" si="1439"/>
        <v>0</v>
      </c>
      <c r="O989" s="5">
        <f t="shared" si="1419"/>
        <v>0</v>
      </c>
      <c r="P989" s="5">
        <f>VLOOKUP(CONCATENATE($F989," ",$G989),AllocFactorMatrix,(P$4+1),FALSE)*$E996</f>
        <v>0</v>
      </c>
      <c r="Q989" s="5">
        <f>VLOOKUP(CONCATENATE($F989," ",$G989),AllocFactorMatrix,(Q$4+1),FALSE)*$E996</f>
        <v>0</v>
      </c>
      <c r="R989" s="5">
        <f>VLOOKUP(CONCATENATE($F989," ",$G989),AllocFactorMatrix,(R$4+1),FALSE)*$E996</f>
        <v>0</v>
      </c>
      <c r="S989" s="5">
        <f>VLOOKUP(CONCATENATE($F989," ",$G989),AllocFactorMatrix,(S$4+1),FALSE)*$E996</f>
        <v>0</v>
      </c>
      <c r="T989" s="5">
        <f t="shared" si="1422"/>
        <v>0</v>
      </c>
      <c r="U989" s="5">
        <f>VLOOKUP(CONCATENATE($F989," ",$G989),AllocFactorMatrix,(U$4+1),FALSE)*$E996</f>
        <v>0</v>
      </c>
      <c r="V989" s="5">
        <f>VLOOKUP(CONCATENATE($F989," ",$G989),AllocFactorMatrix,(V$4+1),FALSE)*$E996</f>
        <v>0</v>
      </c>
      <c r="W989" s="5">
        <f>VLOOKUP(CONCATENATE($F989," ",$G989),AllocFactorMatrix,(W$4+1),FALSE)*$E996</f>
        <v>0</v>
      </c>
      <c r="X989" s="5">
        <f>VLOOKUP(CONCATENATE($F989," ",$G989),AllocFactorMatrix,(X$4+1),FALSE)*$E996</f>
        <v>0</v>
      </c>
      <c r="Y989" s="5">
        <f>SUBTOTAL(9,U989:X989)</f>
        <v>0</v>
      </c>
      <c r="Z989" s="5">
        <f>VLOOKUP(CONCATENATE($F989," ",$G989),AllocFactorMatrix,(Z$4+1),FALSE)*$E996</f>
        <v>0</v>
      </c>
      <c r="AA989" s="5">
        <f>VLOOKUP(CONCATENATE($F989," ",$G989),AllocFactorMatrix,(AA$4+1),FALSE)*$E996</f>
        <v>0</v>
      </c>
      <c r="AB989" s="5">
        <f t="shared" si="1420"/>
        <v>0</v>
      </c>
      <c r="AC989" s="5">
        <f>VLOOKUP(CONCATENATE($F989," ",$G989),AllocFactorMatrix,(AC$4+1),FALSE)*$E996</f>
        <v>0</v>
      </c>
      <c r="AD989" s="5">
        <f>VLOOKUP(CONCATENATE($F989," ",$G989),AllocFactorMatrix,(AD$4+1),FALSE)*$E996</f>
        <v>0</v>
      </c>
      <c r="AE989" s="5">
        <f>VLOOKUP(CONCATENATE($F989," ",$G989),AllocFactorMatrix,(AE$4+1),FALSE)*$E996</f>
        <v>0</v>
      </c>
    </row>
    <row r="990" spans="4:31" hidden="1" outlineLevel="1">
      <c r="E990" s="44"/>
      <c r="F990" s="167" t="str">
        <f>F996</f>
        <v>DIST_POLES</v>
      </c>
      <c r="G990" s="48" t="str">
        <f>$G$9</f>
        <v>BULKTRAN</v>
      </c>
      <c r="H990" s="4">
        <f t="shared" si="1417"/>
        <v>0</v>
      </c>
      <c r="I990" s="5">
        <f t="shared" ref="I990:N990" si="1440">VLOOKUP(CONCATENATE($F990," ",$G990),AllocFactorMatrix,(I$4+1),FALSE)*$E996</f>
        <v>0</v>
      </c>
      <c r="J990" s="47">
        <f t="shared" si="1440"/>
        <v>0</v>
      </c>
      <c r="K990" s="47">
        <f t="shared" si="1440"/>
        <v>0</v>
      </c>
      <c r="L990" s="5">
        <f t="shared" si="1440"/>
        <v>0</v>
      </c>
      <c r="M990" s="5">
        <f t="shared" si="1440"/>
        <v>0</v>
      </c>
      <c r="N990" s="5">
        <f t="shared" si="1440"/>
        <v>0</v>
      </c>
      <c r="O990" s="5">
        <f t="shared" si="1419"/>
        <v>0</v>
      </c>
      <c r="P990" s="5">
        <f>VLOOKUP(CONCATENATE($F990," ",$G990),AllocFactorMatrix,(P$4+1),FALSE)*$E996</f>
        <v>0</v>
      </c>
      <c r="Q990" s="5">
        <f>VLOOKUP(CONCATENATE($F990," ",$G990),AllocFactorMatrix,(Q$4+1),FALSE)*$E996</f>
        <v>0</v>
      </c>
      <c r="R990" s="5">
        <f>VLOOKUP(CONCATENATE($F990," ",$G990),AllocFactorMatrix,(R$4+1),FALSE)*$E996</f>
        <v>0</v>
      </c>
      <c r="S990" s="5">
        <f>VLOOKUP(CONCATENATE($F990," ",$G990),AllocFactorMatrix,(S$4+1),FALSE)*$E996</f>
        <v>0</v>
      </c>
      <c r="T990" s="5">
        <f t="shared" si="1422"/>
        <v>0</v>
      </c>
      <c r="U990" s="5">
        <f>VLOOKUP(CONCATENATE($F990," ",$G990),AllocFactorMatrix,(U$4+1),FALSE)*$E996</f>
        <v>0</v>
      </c>
      <c r="V990" s="5">
        <f>VLOOKUP(CONCATENATE($F990," ",$G990),AllocFactorMatrix,(V$4+1),FALSE)*$E996</f>
        <v>0</v>
      </c>
      <c r="W990" s="5">
        <f>VLOOKUP(CONCATENATE($F990," ",$G990),AllocFactorMatrix,(W$4+1),FALSE)*$E996</f>
        <v>0</v>
      </c>
      <c r="X990" s="5">
        <f>VLOOKUP(CONCATENATE($F990," ",$G990),AllocFactorMatrix,(X$4+1),FALSE)*$E996</f>
        <v>0</v>
      </c>
      <c r="Y990" s="5">
        <f t="shared" ref="Y990:Y996" si="1441">SUBTOTAL(9,U990:X990)</f>
        <v>0</v>
      </c>
      <c r="Z990" s="5">
        <f>VLOOKUP(CONCATENATE($F990," ",$G990),AllocFactorMatrix,(Z$4+1),FALSE)*$E996</f>
        <v>0</v>
      </c>
      <c r="AA990" s="5">
        <f>VLOOKUP(CONCATENATE($F990," ",$G990),AllocFactorMatrix,(AA$4+1),FALSE)*$E996</f>
        <v>0</v>
      </c>
      <c r="AB990" s="5">
        <f t="shared" si="1420"/>
        <v>0</v>
      </c>
      <c r="AC990" s="5">
        <f>VLOOKUP(CONCATENATE($F990," ",$G990),AllocFactorMatrix,(AC$4+1),FALSE)*$E996</f>
        <v>0</v>
      </c>
      <c r="AD990" s="5">
        <f>VLOOKUP(CONCATENATE($F990," ",$G990),AllocFactorMatrix,(AD$4+1),FALSE)*$E996</f>
        <v>0</v>
      </c>
      <c r="AE990" s="5">
        <f>VLOOKUP(CONCATENATE($F990," ",$G990),AllocFactorMatrix,(AE$4+1),FALSE)*$E996</f>
        <v>0</v>
      </c>
    </row>
    <row r="991" spans="4:31" hidden="1" outlineLevel="1">
      <c r="E991" s="44"/>
      <c r="F991" s="167" t="str">
        <f>F996</f>
        <v>DIST_POLES</v>
      </c>
      <c r="G991" s="48" t="str">
        <f>$G$10</f>
        <v>SUBTRAN</v>
      </c>
      <c r="H991" s="4">
        <f t="shared" si="1417"/>
        <v>0</v>
      </c>
      <c r="I991" s="5">
        <f t="shared" ref="I991:N991" si="1442">VLOOKUP(CONCATENATE($F991," ",$G991),AllocFactorMatrix,(I$4+1),FALSE)*$E996</f>
        <v>0</v>
      </c>
      <c r="J991" s="47">
        <f t="shared" si="1442"/>
        <v>0</v>
      </c>
      <c r="K991" s="47">
        <f t="shared" si="1442"/>
        <v>0</v>
      </c>
      <c r="L991" s="5">
        <f t="shared" si="1442"/>
        <v>0</v>
      </c>
      <c r="M991" s="5">
        <f t="shared" si="1442"/>
        <v>0</v>
      </c>
      <c r="N991" s="5">
        <f t="shared" si="1442"/>
        <v>0</v>
      </c>
      <c r="O991" s="5">
        <f t="shared" si="1419"/>
        <v>0</v>
      </c>
      <c r="P991" s="5">
        <f>VLOOKUP(CONCATENATE($F991," ",$G991),AllocFactorMatrix,(P$4+1),FALSE)*$E996</f>
        <v>0</v>
      </c>
      <c r="Q991" s="5">
        <f>VLOOKUP(CONCATENATE($F991," ",$G991),AllocFactorMatrix,(Q$4+1),FALSE)*$E996</f>
        <v>0</v>
      </c>
      <c r="R991" s="5">
        <f>VLOOKUP(CONCATENATE($F991," ",$G991),AllocFactorMatrix,(R$4+1),FALSE)*$E996</f>
        <v>0</v>
      </c>
      <c r="S991" s="5">
        <f>VLOOKUP(CONCATENATE($F991," ",$G991),AllocFactorMatrix,(S$4+1),FALSE)*$E996</f>
        <v>0</v>
      </c>
      <c r="T991" s="5">
        <f t="shared" si="1422"/>
        <v>0</v>
      </c>
      <c r="U991" s="5">
        <f>VLOOKUP(CONCATENATE($F991," ",$G991),AllocFactorMatrix,(U$4+1),FALSE)*$E996</f>
        <v>0</v>
      </c>
      <c r="V991" s="5">
        <f>VLOOKUP(CONCATENATE($F991," ",$G991),AllocFactorMatrix,(V$4+1),FALSE)*$E996</f>
        <v>0</v>
      </c>
      <c r="W991" s="5">
        <f>VLOOKUP(CONCATENATE($F991," ",$G991),AllocFactorMatrix,(W$4+1),FALSE)*$E996</f>
        <v>0</v>
      </c>
      <c r="X991" s="5">
        <f>VLOOKUP(CONCATENATE($F991," ",$G991),AllocFactorMatrix,(X$4+1),FALSE)*$E996</f>
        <v>0</v>
      </c>
      <c r="Y991" s="5">
        <f t="shared" si="1441"/>
        <v>0</v>
      </c>
      <c r="Z991" s="5">
        <f>VLOOKUP(CONCATENATE($F991," ",$G991),AllocFactorMatrix,(Z$4+1),FALSE)*$E996</f>
        <v>0</v>
      </c>
      <c r="AA991" s="5">
        <f>VLOOKUP(CONCATENATE($F991," ",$G991),AllocFactorMatrix,(AA$4+1),FALSE)*$E996</f>
        <v>0</v>
      </c>
      <c r="AB991" s="5">
        <f t="shared" si="1420"/>
        <v>0</v>
      </c>
      <c r="AC991" s="5">
        <f>VLOOKUP(CONCATENATE($F991," ",$G991),AllocFactorMatrix,(AC$4+1),FALSE)*$E996</f>
        <v>0</v>
      </c>
      <c r="AD991" s="5">
        <f>VLOOKUP(CONCATENATE($F991," ",$G991),AllocFactorMatrix,(AD$4+1),FALSE)*$E996</f>
        <v>0</v>
      </c>
      <c r="AE991" s="5">
        <f>VLOOKUP(CONCATENATE($F991," ",$G991),AllocFactorMatrix,(AE$4+1),FALSE)*$E996</f>
        <v>0</v>
      </c>
    </row>
    <row r="992" spans="4:31" hidden="1" outlineLevel="1">
      <c r="E992" s="44"/>
      <c r="F992" s="167" t="str">
        <f>F996</f>
        <v>DIST_POLES</v>
      </c>
      <c r="G992" s="48" t="str">
        <f>$G$11</f>
        <v>DISTPRI</v>
      </c>
      <c r="H992" s="4">
        <f t="shared" si="1417"/>
        <v>2979958.0608520661</v>
      </c>
      <c r="I992" s="5">
        <f t="shared" ref="I992:N992" si="1443">VLOOKUP(CONCATENATE($F992," ",$G992),AllocFactorMatrix,(I$4+1),FALSE)*$E996</f>
        <v>1950977.2473192546</v>
      </c>
      <c r="J992" s="47">
        <f t="shared" si="1443"/>
        <v>320.35329320690886</v>
      </c>
      <c r="K992" s="47">
        <f t="shared" si="1443"/>
        <v>592.74535316410697</v>
      </c>
      <c r="L992" s="5">
        <f t="shared" si="1443"/>
        <v>456476.89035925502</v>
      </c>
      <c r="M992" s="5">
        <f t="shared" si="1443"/>
        <v>6378.7778285979475</v>
      </c>
      <c r="N992" s="5">
        <f t="shared" si="1443"/>
        <v>0</v>
      </c>
      <c r="O992" s="5">
        <f t="shared" si="1419"/>
        <v>462855.66818785295</v>
      </c>
      <c r="P992" s="5">
        <f>VLOOKUP(CONCATENATE($F992," ",$G992),AllocFactorMatrix,(P$4+1),FALSE)*$E996</f>
        <v>264720.40634920029</v>
      </c>
      <c r="Q992" s="5">
        <f>VLOOKUP(CONCATENATE($F992," ",$G992),AllocFactorMatrix,(Q$4+1),FALSE)*$E996</f>
        <v>47634.946253613598</v>
      </c>
      <c r="R992" s="5">
        <f>VLOOKUP(CONCATENATE($F992," ",$G992),AllocFactorMatrix,(R$4+1),FALSE)*$E996</f>
        <v>0</v>
      </c>
      <c r="S992" s="5">
        <f>VLOOKUP(CONCATENATE($F992," ",$G992),AllocFactorMatrix,(S$4+1),FALSE)*$E996</f>
        <v>0</v>
      </c>
      <c r="T992" s="5">
        <f t="shared" si="1422"/>
        <v>312355.35260281386</v>
      </c>
      <c r="U992" s="5">
        <f>VLOOKUP(CONCATENATE($F992," ",$G992),AllocFactorMatrix,(U$4+1),FALSE)*$E996</f>
        <v>11987.463772330902</v>
      </c>
      <c r="V992" s="5">
        <f>VLOOKUP(CONCATENATE($F992," ",$G992),AllocFactorMatrix,(V$4+1),FALSE)*$E996</f>
        <v>165761.0045268817</v>
      </c>
      <c r="W992" s="5">
        <f>VLOOKUP(CONCATENATE($F992," ",$G992),AllocFactorMatrix,(W$4+1),FALSE)*$E996</f>
        <v>0</v>
      </c>
      <c r="X992" s="5">
        <f>VLOOKUP(CONCATENATE($F992," ",$G992),AllocFactorMatrix,(X$4+1),FALSE)*$E996</f>
        <v>0</v>
      </c>
      <c r="Y992" s="5">
        <f t="shared" si="1441"/>
        <v>177748.4682992126</v>
      </c>
      <c r="Z992" s="5">
        <f>VLOOKUP(CONCATENATE($F992," ",$G992),AllocFactorMatrix,(Z$4+1),FALSE)*$E996</f>
        <v>72691.270312328066</v>
      </c>
      <c r="AA992" s="5">
        <f>VLOOKUP(CONCATENATE($F992," ",$G992),AllocFactorMatrix,(AA$4+1),FALSE)*$E996</f>
        <v>1459.0284300031412</v>
      </c>
      <c r="AB992" s="5">
        <f t="shared" si="1420"/>
        <v>74150.298742331201</v>
      </c>
      <c r="AC992" s="5">
        <f>VLOOKUP(CONCATENATE($F992," ",$G992),AllocFactorMatrix,(AC$4+1),FALSE)*$E996</f>
        <v>957.92705422993151</v>
      </c>
      <c r="AD992" s="5">
        <f>VLOOKUP(CONCATENATE($F992," ",$G992),AllocFactorMatrix,(AD$4+1),FALSE)*$E996</f>
        <v>0</v>
      </c>
      <c r="AE992" s="5">
        <f>VLOOKUP(CONCATENATE($F992," ",$G992),AllocFactorMatrix,(AE$4+1),FALSE)*$E996</f>
        <v>0</v>
      </c>
    </row>
    <row r="993" spans="1:31" hidden="1" outlineLevel="1">
      <c r="E993" s="44"/>
      <c r="F993" s="167" t="str">
        <f>F996</f>
        <v>DIST_POLES</v>
      </c>
      <c r="G993" s="48" t="str">
        <f>$G$12</f>
        <v>DISTSEC</v>
      </c>
      <c r="H993" s="4">
        <f t="shared" si="1417"/>
        <v>2225218.9391479404</v>
      </c>
      <c r="I993" s="5">
        <f t="shared" ref="I993:N993" si="1444">VLOOKUP(CONCATENATE($F993," ",$G993),AllocFactorMatrix,(I$4+1),FALSE)*$E996</f>
        <v>1650937.0290665529</v>
      </c>
      <c r="J993" s="47">
        <f t="shared" si="1444"/>
        <v>409.25878014548147</v>
      </c>
      <c r="K993" s="47">
        <f t="shared" si="1444"/>
        <v>530.10290814119446</v>
      </c>
      <c r="L993" s="5">
        <f t="shared" si="1444"/>
        <v>332774.11465443479</v>
      </c>
      <c r="M993" s="5">
        <f t="shared" si="1444"/>
        <v>0</v>
      </c>
      <c r="N993" s="5">
        <f t="shared" si="1444"/>
        <v>0</v>
      </c>
      <c r="O993" s="5">
        <f t="shared" si="1419"/>
        <v>332774.11465443479</v>
      </c>
      <c r="P993" s="5">
        <f>VLOOKUP(CONCATENATE($F993," ",$G993),AllocFactorMatrix,(P$4+1),FALSE)*$E996</f>
        <v>166118.78336306693</v>
      </c>
      <c r="Q993" s="5">
        <f>VLOOKUP(CONCATENATE($F993," ",$G993),AllocFactorMatrix,(Q$4+1),FALSE)*$E996</f>
        <v>0</v>
      </c>
      <c r="R993" s="5">
        <f>VLOOKUP(CONCATENATE($F993," ",$G993),AllocFactorMatrix,(R$4+1),FALSE)*$E996</f>
        <v>0</v>
      </c>
      <c r="S993" s="5">
        <f>VLOOKUP(CONCATENATE($F993," ",$G993),AllocFactorMatrix,(S$4+1),FALSE)*$E996</f>
        <v>0</v>
      </c>
      <c r="T993" s="5">
        <f t="shared" si="1422"/>
        <v>166118.78336306693</v>
      </c>
      <c r="U993" s="5">
        <f>VLOOKUP(CONCATENATE($F993," ",$G993),AllocFactorMatrix,(U$4+1),FALSE)*$E996</f>
        <v>6221.0557092193076</v>
      </c>
      <c r="V993" s="5">
        <f>VLOOKUP(CONCATENATE($F993," ",$G993),AllocFactorMatrix,(V$4+1),FALSE)*$E996</f>
        <v>0</v>
      </c>
      <c r="W993" s="5">
        <f>VLOOKUP(CONCATENATE($F993," ",$G993),AllocFactorMatrix,(W$4+1),FALSE)*$E996</f>
        <v>0</v>
      </c>
      <c r="X993" s="5">
        <f>VLOOKUP(CONCATENATE($F993," ",$G993),AllocFactorMatrix,(X$4+1),FALSE)*$E996</f>
        <v>0</v>
      </c>
      <c r="Y993" s="5">
        <f t="shared" si="1441"/>
        <v>6221.0557092193076</v>
      </c>
      <c r="Z993" s="5">
        <f>VLOOKUP(CONCATENATE($F993," ",$G993),AllocFactorMatrix,(Z$4+1),FALSE)*$E996</f>
        <v>47014.810810492141</v>
      </c>
      <c r="AA993" s="5">
        <f>VLOOKUP(CONCATENATE($F993," ",$G993),AllocFactorMatrix,(AA$4+1),FALSE)*$E996</f>
        <v>0</v>
      </c>
      <c r="AB993" s="5">
        <f t="shared" si="1420"/>
        <v>47014.810810492141</v>
      </c>
      <c r="AC993" s="5">
        <f>VLOOKUP(CONCATENATE($F993," ",$G993),AllocFactorMatrix,(AC$4+1),FALSE)*$E996</f>
        <v>555.8829887802799</v>
      </c>
      <c r="AD993" s="5">
        <f>VLOOKUP(CONCATENATE($F993," ",$G993),AllocFactorMatrix,(AD$4+1),FALSE)*$E996</f>
        <v>17109.917269153022</v>
      </c>
      <c r="AE993" s="5">
        <f>VLOOKUP(CONCATENATE($F993," ",$G993),AllocFactorMatrix,(AE$4+1),FALSE)*$E996</f>
        <v>3547.9835979541349</v>
      </c>
    </row>
    <row r="994" spans="1:31" hidden="1" outlineLevel="1">
      <c r="E994" s="44"/>
      <c r="F994" s="167" t="str">
        <f>F996</f>
        <v>DIST_POLES</v>
      </c>
      <c r="G994" s="48" t="str">
        <f>$G$13</f>
        <v>ENERGY</v>
      </c>
      <c r="H994" s="4">
        <f t="shared" si="1417"/>
        <v>0</v>
      </c>
      <c r="I994" s="5">
        <f t="shared" ref="I994:N994" si="1445">VLOOKUP(CONCATENATE($F994," ",$G994),AllocFactorMatrix,(I$4+1),FALSE)*$E996</f>
        <v>0</v>
      </c>
      <c r="J994" s="47">
        <f t="shared" si="1445"/>
        <v>0</v>
      </c>
      <c r="K994" s="47">
        <f t="shared" si="1445"/>
        <v>0</v>
      </c>
      <c r="L994" s="5">
        <f t="shared" si="1445"/>
        <v>0</v>
      </c>
      <c r="M994" s="5">
        <f t="shared" si="1445"/>
        <v>0</v>
      </c>
      <c r="N994" s="5">
        <f t="shared" si="1445"/>
        <v>0</v>
      </c>
      <c r="O994" s="5">
        <f t="shared" si="1419"/>
        <v>0</v>
      </c>
      <c r="P994" s="5">
        <f>VLOOKUP(CONCATENATE($F994," ",$G994),AllocFactorMatrix,(P$4+1),FALSE)*$E996</f>
        <v>0</v>
      </c>
      <c r="Q994" s="5">
        <f>VLOOKUP(CONCATENATE($F994," ",$G994),AllocFactorMatrix,(Q$4+1),FALSE)*$E996</f>
        <v>0</v>
      </c>
      <c r="R994" s="5">
        <f>VLOOKUP(CONCATENATE($F994," ",$G994),AllocFactorMatrix,(R$4+1),FALSE)*$E996</f>
        <v>0</v>
      </c>
      <c r="S994" s="5">
        <f>VLOOKUP(CONCATENATE($F994," ",$G994),AllocFactorMatrix,(S$4+1),FALSE)*$E996</f>
        <v>0</v>
      </c>
      <c r="T994" s="5">
        <f t="shared" si="1422"/>
        <v>0</v>
      </c>
      <c r="U994" s="5">
        <f>VLOOKUP(CONCATENATE($F994," ",$G994),AllocFactorMatrix,(U$4+1),FALSE)*$E996</f>
        <v>0</v>
      </c>
      <c r="V994" s="5">
        <f>VLOOKUP(CONCATENATE($F994," ",$G994),AllocFactorMatrix,(V$4+1),FALSE)*$E996</f>
        <v>0</v>
      </c>
      <c r="W994" s="5">
        <f>VLOOKUP(CONCATENATE($F994," ",$G994),AllocFactorMatrix,(W$4+1),FALSE)*$E996</f>
        <v>0</v>
      </c>
      <c r="X994" s="5">
        <f>VLOOKUP(CONCATENATE($F994," ",$G994),AllocFactorMatrix,(X$4+1),FALSE)*$E996</f>
        <v>0</v>
      </c>
      <c r="Y994" s="5">
        <f t="shared" si="1441"/>
        <v>0</v>
      </c>
      <c r="Z994" s="5">
        <f>VLOOKUP(CONCATENATE($F994," ",$G994),AllocFactorMatrix,(Z$4+1),FALSE)*$E996</f>
        <v>0</v>
      </c>
      <c r="AA994" s="5">
        <f>VLOOKUP(CONCATENATE($F994," ",$G994),AllocFactorMatrix,(AA$4+1),FALSE)*$E996</f>
        <v>0</v>
      </c>
      <c r="AB994" s="5">
        <f t="shared" si="1420"/>
        <v>0</v>
      </c>
      <c r="AC994" s="5">
        <f>VLOOKUP(CONCATENATE($F994," ",$G994),AllocFactorMatrix,(AC$4+1),FALSE)*$E996</f>
        <v>0</v>
      </c>
      <c r="AD994" s="5">
        <f>VLOOKUP(CONCATENATE($F994," ",$G994),AllocFactorMatrix,(AD$4+1),FALSE)*$E996</f>
        <v>0</v>
      </c>
      <c r="AE994" s="5">
        <f>VLOOKUP(CONCATENATE($F994," ",$G994),AllocFactorMatrix,(AE$4+1),FALSE)*$E996</f>
        <v>0</v>
      </c>
    </row>
    <row r="995" spans="1:31" hidden="1" outlineLevel="1">
      <c r="E995" s="44"/>
      <c r="F995" s="167" t="str">
        <f>F996</f>
        <v>DIST_POLES</v>
      </c>
      <c r="G995" s="48" t="str">
        <f>$G$14</f>
        <v>CUSTOMER</v>
      </c>
      <c r="H995" s="4">
        <f t="shared" si="1417"/>
        <v>0</v>
      </c>
      <c r="I995" s="5">
        <f t="shared" ref="I995:N995" si="1446">VLOOKUP(CONCATENATE($F995," ",$G995),AllocFactorMatrix,(I$4+1),FALSE)*$E996</f>
        <v>0</v>
      </c>
      <c r="J995" s="47">
        <f t="shared" si="1446"/>
        <v>0</v>
      </c>
      <c r="K995" s="47">
        <f t="shared" si="1446"/>
        <v>0</v>
      </c>
      <c r="L995" s="5">
        <f t="shared" si="1446"/>
        <v>0</v>
      </c>
      <c r="M995" s="5">
        <f t="shared" si="1446"/>
        <v>0</v>
      </c>
      <c r="N995" s="5">
        <f t="shared" si="1446"/>
        <v>0</v>
      </c>
      <c r="O995" s="5">
        <f t="shared" si="1419"/>
        <v>0</v>
      </c>
      <c r="P995" s="5">
        <f>VLOOKUP(CONCATENATE($F995," ",$G995),AllocFactorMatrix,(P$4+1),FALSE)*$E996</f>
        <v>0</v>
      </c>
      <c r="Q995" s="5">
        <f>VLOOKUP(CONCATENATE($F995," ",$G995),AllocFactorMatrix,(Q$4+1),FALSE)*$E996</f>
        <v>0</v>
      </c>
      <c r="R995" s="5">
        <f>VLOOKUP(CONCATENATE($F995," ",$G995),AllocFactorMatrix,(R$4+1),FALSE)*$E996</f>
        <v>0</v>
      </c>
      <c r="S995" s="5">
        <f>VLOOKUP(CONCATENATE($F995," ",$G995),AllocFactorMatrix,(S$4+1),FALSE)*$E996</f>
        <v>0</v>
      </c>
      <c r="T995" s="5">
        <f t="shared" si="1422"/>
        <v>0</v>
      </c>
      <c r="U995" s="5">
        <f>VLOOKUP(CONCATENATE($F995," ",$G995),AllocFactorMatrix,(U$4+1),FALSE)*$E996</f>
        <v>0</v>
      </c>
      <c r="V995" s="5">
        <f>VLOOKUP(CONCATENATE($F995," ",$G995),AllocFactorMatrix,(V$4+1),FALSE)*$E996</f>
        <v>0</v>
      </c>
      <c r="W995" s="5">
        <f>VLOOKUP(CONCATENATE($F995," ",$G995),AllocFactorMatrix,(W$4+1),FALSE)*$E996</f>
        <v>0</v>
      </c>
      <c r="X995" s="5">
        <f>VLOOKUP(CONCATENATE($F995," ",$G995),AllocFactorMatrix,(X$4+1),FALSE)*$E996</f>
        <v>0</v>
      </c>
      <c r="Y995" s="5">
        <f t="shared" si="1441"/>
        <v>0</v>
      </c>
      <c r="Z995" s="5">
        <f>VLOOKUP(CONCATENATE($F995," ",$G995),AllocFactorMatrix,(Z$4+1),FALSE)*$E996</f>
        <v>0</v>
      </c>
      <c r="AA995" s="5">
        <f>VLOOKUP(CONCATENATE($F995," ",$G995),AllocFactorMatrix,(AA$4+1),FALSE)*$E996</f>
        <v>0</v>
      </c>
      <c r="AB995" s="5">
        <f t="shared" si="1420"/>
        <v>0</v>
      </c>
      <c r="AC995" s="5">
        <f>VLOOKUP(CONCATENATE($F995," ",$G995),AllocFactorMatrix,(AC$4+1),FALSE)*$E996</f>
        <v>0</v>
      </c>
      <c r="AD995" s="5">
        <f>VLOOKUP(CONCATENATE($F995," ",$G995),AllocFactorMatrix,(AD$4+1),FALSE)*$E996</f>
        <v>0</v>
      </c>
      <c r="AE995" s="5">
        <f>VLOOKUP(CONCATENATE($F995," ",$G995),AllocFactorMatrix,(AE$4+1),FALSE)*$E996</f>
        <v>0</v>
      </c>
    </row>
    <row r="996" spans="1:31" collapsed="1">
      <c r="D996" s="48" t="s">
        <v>518</v>
      </c>
      <c r="E996" s="87">
        <v>5205177</v>
      </c>
      <c r="F996" s="88" t="s">
        <v>57</v>
      </c>
      <c r="G996" s="48" t="str">
        <f>$G$15</f>
        <v>TOTAL</v>
      </c>
      <c r="H996" s="4">
        <f t="shared" si="1417"/>
        <v>5205177.0000000047</v>
      </c>
      <c r="I996" s="5">
        <f t="shared" ref="I996:N996" si="1447">VLOOKUP(CONCATENATE($F996," ",$G996),AllocFactorMatrix,(I$4+1),FALSE)*$E996</f>
        <v>3601914.2763858074</v>
      </c>
      <c r="J996" s="47">
        <f t="shared" si="1447"/>
        <v>729.61207335239033</v>
      </c>
      <c r="K996" s="47">
        <f t="shared" si="1447"/>
        <v>1122.8482613053013</v>
      </c>
      <c r="L996" s="5">
        <f t="shared" si="1447"/>
        <v>789251.00501368986</v>
      </c>
      <c r="M996" s="5">
        <f t="shared" si="1447"/>
        <v>6378.7778285979475</v>
      </c>
      <c r="N996" s="5">
        <f t="shared" si="1447"/>
        <v>0</v>
      </c>
      <c r="O996" s="5">
        <f t="shared" si="1419"/>
        <v>795629.78284228779</v>
      </c>
      <c r="P996" s="5">
        <f>VLOOKUP(CONCATENATE($F996," ",$G996),AllocFactorMatrix,(P$4+1),FALSE)*$E996</f>
        <v>430839.18971226725</v>
      </c>
      <c r="Q996" s="5">
        <f>VLOOKUP(CONCATENATE($F996," ",$G996),AllocFactorMatrix,(Q$4+1),FALSE)*$E996</f>
        <v>47634.946253613598</v>
      </c>
      <c r="R996" s="5">
        <f>VLOOKUP(CONCATENATE($F996," ",$G996),AllocFactorMatrix,(R$4+1),FALSE)*$E996</f>
        <v>0</v>
      </c>
      <c r="S996" s="5">
        <f>VLOOKUP(CONCATENATE($F996," ",$G996),AllocFactorMatrix,(S$4+1),FALSE)*$E996</f>
        <v>0</v>
      </c>
      <c r="T996" s="5">
        <f t="shared" si="1422"/>
        <v>478474.13596588082</v>
      </c>
      <c r="U996" s="5">
        <f>VLOOKUP(CONCATENATE($F996," ",$G996),AllocFactorMatrix,(U$4+1),FALSE)*$E996</f>
        <v>18208.519481550207</v>
      </c>
      <c r="V996" s="5">
        <f>VLOOKUP(CONCATENATE($F996," ",$G996),AllocFactorMatrix,(V$4+1),FALSE)*$E996</f>
        <v>165761.0045268817</v>
      </c>
      <c r="W996" s="5">
        <f>VLOOKUP(CONCATENATE($F996," ",$G996),AllocFactorMatrix,(W$4+1),FALSE)*$E996</f>
        <v>0</v>
      </c>
      <c r="X996" s="5">
        <f>VLOOKUP(CONCATENATE($F996," ",$G996),AllocFactorMatrix,(X$4+1),FALSE)*$E996</f>
        <v>0</v>
      </c>
      <c r="Y996" s="5">
        <f t="shared" si="1441"/>
        <v>183969.52400843191</v>
      </c>
      <c r="Z996" s="5">
        <f>VLOOKUP(CONCATENATE($F996," ",$G996),AllocFactorMatrix,(Z$4+1),FALSE)*$E996</f>
        <v>119706.08112282021</v>
      </c>
      <c r="AA996" s="5">
        <f>VLOOKUP(CONCATENATE($F996," ",$G996),AllocFactorMatrix,(AA$4+1),FALSE)*$E996</f>
        <v>1459.0284300031412</v>
      </c>
      <c r="AB996" s="5">
        <f t="shared" si="1420"/>
        <v>121165.10955282334</v>
      </c>
      <c r="AC996" s="5">
        <f>VLOOKUP(CONCATENATE($F996," ",$G996),AllocFactorMatrix,(AC$4+1),FALSE)*$E996</f>
        <v>1513.8100430102113</v>
      </c>
      <c r="AD996" s="5">
        <f>VLOOKUP(CONCATENATE($F996," ",$G996),AllocFactorMatrix,(AD$4+1),FALSE)*$E996</f>
        <v>17109.917269153022</v>
      </c>
      <c r="AE996" s="5">
        <f>VLOOKUP(CONCATENATE($F996," ",$G996),AllocFactorMatrix,(AE$4+1),FALSE)*$E996</f>
        <v>3547.9835979541349</v>
      </c>
    </row>
    <row r="997" spans="1:31" s="44" customFormat="1" hidden="1" outlineLevel="1">
      <c r="A997" s="49"/>
      <c r="B997" s="97"/>
      <c r="C997" s="48"/>
      <c r="D997" s="48"/>
      <c r="F997" s="167" t="str">
        <f>F1004</f>
        <v>RB_GUP_EPIS_P</v>
      </c>
      <c r="G997" s="48" t="str">
        <f>$G$8</f>
        <v>PRODUCTION</v>
      </c>
      <c r="H997" s="46">
        <f t="shared" si="1417"/>
        <v>2688058.0000000005</v>
      </c>
      <c r="I997" s="47">
        <f t="shared" ref="I997:N997" si="1448">VLOOKUP(CONCATENATE($F997," ",$G997),AllocFactorMatrix,(I$4+1),FALSE)*$E1004</f>
        <v>1382390.084166388</v>
      </c>
      <c r="J997" s="47">
        <f t="shared" si="1448"/>
        <v>309.2643592784201</v>
      </c>
      <c r="K997" s="47">
        <f t="shared" si="1448"/>
        <v>541.49984157463757</v>
      </c>
      <c r="L997" s="47">
        <f t="shared" si="1448"/>
        <v>322190.16441161378</v>
      </c>
      <c r="M997" s="47">
        <f t="shared" si="1448"/>
        <v>4483.2720372229314</v>
      </c>
      <c r="N997" s="47">
        <f t="shared" si="1448"/>
        <v>624.40191741312617</v>
      </c>
      <c r="O997" s="47">
        <f t="shared" ref="O997:O1004" si="1449">SUBTOTAL(9,L997:N997)</f>
        <v>327297.83836624981</v>
      </c>
      <c r="P997" s="47">
        <f>VLOOKUP(CONCATENATE($F997," ",$G997),AllocFactorMatrix,(P$4+1),FALSE)*$E1004</f>
        <v>191636.36057200411</v>
      </c>
      <c r="Q997" s="47">
        <f>VLOOKUP(CONCATENATE($F997," ",$G997),AllocFactorMatrix,(Q$4+1),FALSE)*$E1004</f>
        <v>34390.865541815343</v>
      </c>
      <c r="R997" s="47">
        <f>VLOOKUP(CONCATENATE($F997," ",$G997),AllocFactorMatrix,(R$4+1),FALSE)*$E1004</f>
        <v>6974.1165794578055</v>
      </c>
      <c r="S997" s="47">
        <f>VLOOKUP(CONCATENATE($F997," ",$G997),AllocFactorMatrix,(S$4+1),FALSE)*$E1004</f>
        <v>264.83892325617205</v>
      </c>
      <c r="T997" s="47">
        <f t="shared" ref="T997:T1004" si="1450">SUBTOTAL(9,P997:S997)</f>
        <v>233266.18161653343</v>
      </c>
      <c r="U997" s="47">
        <f>VLOOKUP(CONCATENATE($F997," ",$G997),AllocFactorMatrix,(U$4+1),FALSE)*$E1004</f>
        <v>9088.8986693091265</v>
      </c>
      <c r="V997" s="47">
        <f>VLOOKUP(CONCATENATE($F997," ",$G997),AllocFactorMatrix,(V$4+1),FALSE)*$E1004</f>
        <v>122705.38041666186</v>
      </c>
      <c r="W997" s="47">
        <f>VLOOKUP(CONCATENATE($F997," ",$G997),AllocFactorMatrix,(W$4+1),FALSE)*$E1004</f>
        <v>469298.82249303145</v>
      </c>
      <c r="X997" s="47">
        <f>VLOOKUP(CONCATENATE($F997," ",$G997),AllocFactorMatrix,(X$4+1),FALSE)*$E1004</f>
        <v>85017.834295794266</v>
      </c>
      <c r="Y997" s="47">
        <f>SUBTOTAL(9,U997:X997)</f>
        <v>686110.93587479671</v>
      </c>
      <c r="Z997" s="47">
        <f>VLOOKUP(CONCATENATE($F997," ",$G997),AllocFactorMatrix,(Z$4+1),FALSE)*$E1004</f>
        <v>52674.927051369792</v>
      </c>
      <c r="AA997" s="47">
        <f>VLOOKUP(CONCATENATE($F997," ",$G997),AllocFactorMatrix,(AA$4+1),FALSE)*$E1004</f>
        <v>1052.0533987808142</v>
      </c>
      <c r="AB997" s="47">
        <f t="shared" ref="AB997:AB1004" si="1451">SUBTOTAL(9,Z997:AA997)</f>
        <v>53726.980450150608</v>
      </c>
      <c r="AC997" s="47">
        <f>VLOOKUP(CONCATENATE($F997," ",$G997),AllocFactorMatrix,(AC$4+1),FALSE)*$E1004</f>
        <v>694.86750549112651</v>
      </c>
      <c r="AD997" s="47">
        <f>VLOOKUP(CONCATENATE($F997," ",$G997),AllocFactorMatrix,(AD$4+1),FALSE)*$E1004</f>
        <v>3086.9970910274214</v>
      </c>
      <c r="AE997" s="47">
        <f>VLOOKUP(CONCATENATE($F997," ",$G997),AllocFactorMatrix,(AE$4+1),FALSE)*$E1004</f>
        <v>633.3507285099754</v>
      </c>
    </row>
    <row r="998" spans="1:31" s="44" customFormat="1" hidden="1" outlineLevel="1">
      <c r="A998" s="49"/>
      <c r="B998" s="97"/>
      <c r="C998" s="48"/>
      <c r="D998" s="48"/>
      <c r="F998" s="167" t="str">
        <f>F1004</f>
        <v>RB_GUP_EPIS_P</v>
      </c>
      <c r="G998" s="48" t="str">
        <f>$G$9</f>
        <v>BULKTRAN</v>
      </c>
      <c r="H998" s="46">
        <f t="shared" si="1417"/>
        <v>0</v>
      </c>
      <c r="I998" s="47">
        <f t="shared" ref="I998:N998" si="1452">VLOOKUP(CONCATENATE($F998," ",$G998),AllocFactorMatrix,(I$4+1),FALSE)*$E1004</f>
        <v>0</v>
      </c>
      <c r="J998" s="47">
        <f t="shared" si="1452"/>
        <v>0</v>
      </c>
      <c r="K998" s="47">
        <f t="shared" si="1452"/>
        <v>0</v>
      </c>
      <c r="L998" s="47">
        <f t="shared" si="1452"/>
        <v>0</v>
      </c>
      <c r="M998" s="47">
        <f t="shared" si="1452"/>
        <v>0</v>
      </c>
      <c r="N998" s="47">
        <f t="shared" si="1452"/>
        <v>0</v>
      </c>
      <c r="O998" s="47">
        <f t="shared" si="1449"/>
        <v>0</v>
      </c>
      <c r="P998" s="47">
        <f>VLOOKUP(CONCATENATE($F998," ",$G998),AllocFactorMatrix,(P$4+1),FALSE)*$E1004</f>
        <v>0</v>
      </c>
      <c r="Q998" s="47">
        <f>VLOOKUP(CONCATENATE($F998," ",$G998),AllocFactorMatrix,(Q$4+1),FALSE)*$E1004</f>
        <v>0</v>
      </c>
      <c r="R998" s="47">
        <f>VLOOKUP(CONCATENATE($F998," ",$G998),AllocFactorMatrix,(R$4+1),FALSE)*$E1004</f>
        <v>0</v>
      </c>
      <c r="S998" s="47">
        <f>VLOOKUP(CONCATENATE($F998," ",$G998),AllocFactorMatrix,(S$4+1),FALSE)*$E1004</f>
        <v>0</v>
      </c>
      <c r="T998" s="47">
        <f t="shared" si="1450"/>
        <v>0</v>
      </c>
      <c r="U998" s="47">
        <f>VLOOKUP(CONCATENATE($F998," ",$G998),AllocFactorMatrix,(U$4+1),FALSE)*$E1004</f>
        <v>0</v>
      </c>
      <c r="V998" s="47">
        <f>VLOOKUP(CONCATENATE($F998," ",$G998),AllocFactorMatrix,(V$4+1),FALSE)*$E1004</f>
        <v>0</v>
      </c>
      <c r="W998" s="47">
        <f>VLOOKUP(CONCATENATE($F998," ",$G998),AllocFactorMatrix,(W$4+1),FALSE)*$E1004</f>
        <v>0</v>
      </c>
      <c r="X998" s="47">
        <f>VLOOKUP(CONCATENATE($F998," ",$G998),AllocFactorMatrix,(X$4+1),FALSE)*$E1004</f>
        <v>0</v>
      </c>
      <c r="Y998" s="47">
        <f t="shared" ref="Y998:Y1004" si="1453">SUBTOTAL(9,U998:X998)</f>
        <v>0</v>
      </c>
      <c r="Z998" s="47">
        <f>VLOOKUP(CONCATENATE($F998," ",$G998),AllocFactorMatrix,(Z$4+1),FALSE)*$E1004</f>
        <v>0</v>
      </c>
      <c r="AA998" s="47">
        <f>VLOOKUP(CONCATENATE($F998," ",$G998),AllocFactorMatrix,(AA$4+1),FALSE)*$E1004</f>
        <v>0</v>
      </c>
      <c r="AB998" s="47">
        <f t="shared" si="1451"/>
        <v>0</v>
      </c>
      <c r="AC998" s="47">
        <f>VLOOKUP(CONCATENATE($F998," ",$G998),AllocFactorMatrix,(AC$4+1),FALSE)*$E1004</f>
        <v>0</v>
      </c>
      <c r="AD998" s="47">
        <f>VLOOKUP(CONCATENATE($F998," ",$G998),AllocFactorMatrix,(AD$4+1),FALSE)*$E1004</f>
        <v>0</v>
      </c>
      <c r="AE998" s="47">
        <f>VLOOKUP(CONCATENATE($F998," ",$G998),AllocFactorMatrix,(AE$4+1),FALSE)*$E1004</f>
        <v>0</v>
      </c>
    </row>
    <row r="999" spans="1:31" s="44" customFormat="1" hidden="1" outlineLevel="1">
      <c r="A999" s="49"/>
      <c r="B999" s="97"/>
      <c r="C999" s="48"/>
      <c r="D999" s="48"/>
      <c r="F999" s="167" t="str">
        <f>F1004</f>
        <v>RB_GUP_EPIS_P</v>
      </c>
      <c r="G999" s="48" t="str">
        <f>$G$10</f>
        <v>SUBTRAN</v>
      </c>
      <c r="H999" s="46">
        <f t="shared" si="1417"/>
        <v>0</v>
      </c>
      <c r="I999" s="47">
        <f t="shared" ref="I999:N999" si="1454">VLOOKUP(CONCATENATE($F999," ",$G999),AllocFactorMatrix,(I$4+1),FALSE)*$E1004</f>
        <v>0</v>
      </c>
      <c r="J999" s="47">
        <f t="shared" si="1454"/>
        <v>0</v>
      </c>
      <c r="K999" s="47">
        <f t="shared" si="1454"/>
        <v>0</v>
      </c>
      <c r="L999" s="47">
        <f t="shared" si="1454"/>
        <v>0</v>
      </c>
      <c r="M999" s="47">
        <f t="shared" si="1454"/>
        <v>0</v>
      </c>
      <c r="N999" s="47">
        <f t="shared" si="1454"/>
        <v>0</v>
      </c>
      <c r="O999" s="47">
        <f t="shared" si="1449"/>
        <v>0</v>
      </c>
      <c r="P999" s="47">
        <f>VLOOKUP(CONCATENATE($F999," ",$G999),AllocFactorMatrix,(P$4+1),FALSE)*$E1004</f>
        <v>0</v>
      </c>
      <c r="Q999" s="47">
        <f>VLOOKUP(CONCATENATE($F999," ",$G999),AllocFactorMatrix,(Q$4+1),FALSE)*$E1004</f>
        <v>0</v>
      </c>
      <c r="R999" s="47">
        <f>VLOOKUP(CONCATENATE($F999," ",$G999),AllocFactorMatrix,(R$4+1),FALSE)*$E1004</f>
        <v>0</v>
      </c>
      <c r="S999" s="47">
        <f>VLOOKUP(CONCATENATE($F999," ",$G999),AllocFactorMatrix,(S$4+1),FALSE)*$E1004</f>
        <v>0</v>
      </c>
      <c r="T999" s="47">
        <f t="shared" si="1450"/>
        <v>0</v>
      </c>
      <c r="U999" s="47">
        <f>VLOOKUP(CONCATENATE($F999," ",$G999),AllocFactorMatrix,(U$4+1),FALSE)*$E1004</f>
        <v>0</v>
      </c>
      <c r="V999" s="47">
        <f>VLOOKUP(CONCATENATE($F999," ",$G999),AllocFactorMatrix,(V$4+1),FALSE)*$E1004</f>
        <v>0</v>
      </c>
      <c r="W999" s="47">
        <f>VLOOKUP(CONCATENATE($F999," ",$G999),AllocFactorMatrix,(W$4+1),FALSE)*$E1004</f>
        <v>0</v>
      </c>
      <c r="X999" s="47">
        <f>VLOOKUP(CONCATENATE($F999," ",$G999),AllocFactorMatrix,(X$4+1),FALSE)*$E1004</f>
        <v>0</v>
      </c>
      <c r="Y999" s="47">
        <f t="shared" si="1453"/>
        <v>0</v>
      </c>
      <c r="Z999" s="47">
        <f>VLOOKUP(CONCATENATE($F999," ",$G999),AllocFactorMatrix,(Z$4+1),FALSE)*$E1004</f>
        <v>0</v>
      </c>
      <c r="AA999" s="47">
        <f>VLOOKUP(CONCATENATE($F999," ",$G999),AllocFactorMatrix,(AA$4+1),FALSE)*$E1004</f>
        <v>0</v>
      </c>
      <c r="AB999" s="47">
        <f t="shared" si="1451"/>
        <v>0</v>
      </c>
      <c r="AC999" s="47">
        <f>VLOOKUP(CONCATENATE($F999," ",$G999),AllocFactorMatrix,(AC$4+1),FALSE)*$E1004</f>
        <v>0</v>
      </c>
      <c r="AD999" s="47">
        <f>VLOOKUP(CONCATENATE($F999," ",$G999),AllocFactorMatrix,(AD$4+1),FALSE)*$E1004</f>
        <v>0</v>
      </c>
      <c r="AE999" s="47">
        <f>VLOOKUP(CONCATENATE($F999," ",$G999),AllocFactorMatrix,(AE$4+1),FALSE)*$E1004</f>
        <v>0</v>
      </c>
    </row>
    <row r="1000" spans="1:31" s="44" customFormat="1" hidden="1" outlineLevel="1">
      <c r="A1000" s="49"/>
      <c r="B1000" s="97"/>
      <c r="C1000" s="48"/>
      <c r="D1000" s="48"/>
      <c r="F1000" s="167" t="str">
        <f>F1004</f>
        <v>RB_GUP_EPIS_P</v>
      </c>
      <c r="G1000" s="48" t="str">
        <f>$G$11</f>
        <v>DISTPRI</v>
      </c>
      <c r="H1000" s="46">
        <f t="shared" si="1417"/>
        <v>0</v>
      </c>
      <c r="I1000" s="47">
        <f t="shared" ref="I1000:N1000" si="1455">VLOOKUP(CONCATENATE($F1000," ",$G1000),AllocFactorMatrix,(I$4+1),FALSE)*$E1004</f>
        <v>0</v>
      </c>
      <c r="J1000" s="47">
        <f t="shared" si="1455"/>
        <v>0</v>
      </c>
      <c r="K1000" s="47">
        <f t="shared" si="1455"/>
        <v>0</v>
      </c>
      <c r="L1000" s="47">
        <f t="shared" si="1455"/>
        <v>0</v>
      </c>
      <c r="M1000" s="47">
        <f t="shared" si="1455"/>
        <v>0</v>
      </c>
      <c r="N1000" s="47">
        <f t="shared" si="1455"/>
        <v>0</v>
      </c>
      <c r="O1000" s="47">
        <f t="shared" si="1449"/>
        <v>0</v>
      </c>
      <c r="P1000" s="47">
        <f>VLOOKUP(CONCATENATE($F1000," ",$G1000),AllocFactorMatrix,(P$4+1),FALSE)*$E1004</f>
        <v>0</v>
      </c>
      <c r="Q1000" s="47">
        <f>VLOOKUP(CONCATENATE($F1000," ",$G1000),AllocFactorMatrix,(Q$4+1),FALSE)*$E1004</f>
        <v>0</v>
      </c>
      <c r="R1000" s="47">
        <f>VLOOKUP(CONCATENATE($F1000," ",$G1000),AllocFactorMatrix,(R$4+1),FALSE)*$E1004</f>
        <v>0</v>
      </c>
      <c r="S1000" s="47">
        <f>VLOOKUP(CONCATENATE($F1000," ",$G1000),AllocFactorMatrix,(S$4+1),FALSE)*$E1004</f>
        <v>0</v>
      </c>
      <c r="T1000" s="47">
        <f t="shared" si="1450"/>
        <v>0</v>
      </c>
      <c r="U1000" s="47">
        <f>VLOOKUP(CONCATENATE($F1000," ",$G1000),AllocFactorMatrix,(U$4+1),FALSE)*$E1004</f>
        <v>0</v>
      </c>
      <c r="V1000" s="47">
        <f>VLOOKUP(CONCATENATE($F1000," ",$G1000),AllocFactorMatrix,(V$4+1),FALSE)*$E1004</f>
        <v>0</v>
      </c>
      <c r="W1000" s="47">
        <f>VLOOKUP(CONCATENATE($F1000," ",$G1000),AllocFactorMatrix,(W$4+1),FALSE)*$E1004</f>
        <v>0</v>
      </c>
      <c r="X1000" s="47">
        <f>VLOOKUP(CONCATENATE($F1000," ",$G1000),AllocFactorMatrix,(X$4+1),FALSE)*$E1004</f>
        <v>0</v>
      </c>
      <c r="Y1000" s="47">
        <f t="shared" si="1453"/>
        <v>0</v>
      </c>
      <c r="Z1000" s="47">
        <f>VLOOKUP(CONCATENATE($F1000," ",$G1000),AllocFactorMatrix,(Z$4+1),FALSE)*$E1004</f>
        <v>0</v>
      </c>
      <c r="AA1000" s="47">
        <f>VLOOKUP(CONCATENATE($F1000," ",$G1000),AllocFactorMatrix,(AA$4+1),FALSE)*$E1004</f>
        <v>0</v>
      </c>
      <c r="AB1000" s="47">
        <f t="shared" si="1451"/>
        <v>0</v>
      </c>
      <c r="AC1000" s="47">
        <f>VLOOKUP(CONCATENATE($F1000," ",$G1000),AllocFactorMatrix,(AC$4+1),FALSE)*$E1004</f>
        <v>0</v>
      </c>
      <c r="AD1000" s="47">
        <f>VLOOKUP(CONCATENATE($F1000," ",$G1000),AllocFactorMatrix,(AD$4+1),FALSE)*$E1004</f>
        <v>0</v>
      </c>
      <c r="AE1000" s="47">
        <f>VLOOKUP(CONCATENATE($F1000," ",$G1000),AllocFactorMatrix,(AE$4+1),FALSE)*$E1004</f>
        <v>0</v>
      </c>
    </row>
    <row r="1001" spans="1:31" s="44" customFormat="1" hidden="1" outlineLevel="1">
      <c r="A1001" s="49"/>
      <c r="B1001" s="97"/>
      <c r="C1001" s="48"/>
      <c r="D1001" s="48"/>
      <c r="F1001" s="167" t="str">
        <f>F1004</f>
        <v>RB_GUP_EPIS_P</v>
      </c>
      <c r="G1001" s="48" t="str">
        <f>$G$12</f>
        <v>DISTSEC</v>
      </c>
      <c r="H1001" s="46">
        <f t="shared" si="1417"/>
        <v>0</v>
      </c>
      <c r="I1001" s="47">
        <f t="shared" ref="I1001:N1001" si="1456">VLOOKUP(CONCATENATE($F1001," ",$G1001),AllocFactorMatrix,(I$4+1),FALSE)*$E1004</f>
        <v>0</v>
      </c>
      <c r="J1001" s="47">
        <f t="shared" si="1456"/>
        <v>0</v>
      </c>
      <c r="K1001" s="47">
        <f t="shared" si="1456"/>
        <v>0</v>
      </c>
      <c r="L1001" s="47">
        <f t="shared" si="1456"/>
        <v>0</v>
      </c>
      <c r="M1001" s="47">
        <f t="shared" si="1456"/>
        <v>0</v>
      </c>
      <c r="N1001" s="47">
        <f t="shared" si="1456"/>
        <v>0</v>
      </c>
      <c r="O1001" s="47">
        <f t="shared" si="1449"/>
        <v>0</v>
      </c>
      <c r="P1001" s="47">
        <f>VLOOKUP(CONCATENATE($F1001," ",$G1001),AllocFactorMatrix,(P$4+1),FALSE)*$E1004</f>
        <v>0</v>
      </c>
      <c r="Q1001" s="47">
        <f>VLOOKUP(CONCATENATE($F1001," ",$G1001),AllocFactorMatrix,(Q$4+1),FALSE)*$E1004</f>
        <v>0</v>
      </c>
      <c r="R1001" s="47">
        <f>VLOOKUP(CONCATENATE($F1001," ",$G1001),AllocFactorMatrix,(R$4+1),FALSE)*$E1004</f>
        <v>0</v>
      </c>
      <c r="S1001" s="47">
        <f>VLOOKUP(CONCATENATE($F1001," ",$G1001),AllocFactorMatrix,(S$4+1),FALSE)*$E1004</f>
        <v>0</v>
      </c>
      <c r="T1001" s="47">
        <f t="shared" si="1450"/>
        <v>0</v>
      </c>
      <c r="U1001" s="47">
        <f>VLOOKUP(CONCATENATE($F1001," ",$G1001),AllocFactorMatrix,(U$4+1),FALSE)*$E1004</f>
        <v>0</v>
      </c>
      <c r="V1001" s="47">
        <f>VLOOKUP(CONCATENATE($F1001," ",$G1001),AllocFactorMatrix,(V$4+1),FALSE)*$E1004</f>
        <v>0</v>
      </c>
      <c r="W1001" s="47">
        <f>VLOOKUP(CONCATENATE($F1001," ",$G1001),AllocFactorMatrix,(W$4+1),FALSE)*$E1004</f>
        <v>0</v>
      </c>
      <c r="X1001" s="47">
        <f>VLOOKUP(CONCATENATE($F1001," ",$G1001),AllocFactorMatrix,(X$4+1),FALSE)*$E1004</f>
        <v>0</v>
      </c>
      <c r="Y1001" s="47">
        <f t="shared" si="1453"/>
        <v>0</v>
      </c>
      <c r="Z1001" s="47">
        <f>VLOOKUP(CONCATENATE($F1001," ",$G1001),AllocFactorMatrix,(Z$4+1),FALSE)*$E1004</f>
        <v>0</v>
      </c>
      <c r="AA1001" s="47">
        <f>VLOOKUP(CONCATENATE($F1001," ",$G1001),AllocFactorMatrix,(AA$4+1),FALSE)*$E1004</f>
        <v>0</v>
      </c>
      <c r="AB1001" s="47">
        <f t="shared" si="1451"/>
        <v>0</v>
      </c>
      <c r="AC1001" s="47">
        <f>VLOOKUP(CONCATENATE($F1001," ",$G1001),AllocFactorMatrix,(AC$4+1),FALSE)*$E1004</f>
        <v>0</v>
      </c>
      <c r="AD1001" s="47">
        <f>VLOOKUP(CONCATENATE($F1001," ",$G1001),AllocFactorMatrix,(AD$4+1),FALSE)*$E1004</f>
        <v>0</v>
      </c>
      <c r="AE1001" s="47">
        <f>VLOOKUP(CONCATENATE($F1001," ",$G1001),AllocFactorMatrix,(AE$4+1),FALSE)*$E1004</f>
        <v>0</v>
      </c>
    </row>
    <row r="1002" spans="1:31" s="44" customFormat="1" hidden="1" outlineLevel="1">
      <c r="A1002" s="49"/>
      <c r="B1002" s="97"/>
      <c r="C1002" s="48"/>
      <c r="D1002" s="48"/>
      <c r="F1002" s="167" t="str">
        <f>F1004</f>
        <v>RB_GUP_EPIS_P</v>
      </c>
      <c r="G1002" s="48" t="str">
        <f>$G$13</f>
        <v>ENERGY</v>
      </c>
      <c r="H1002" s="46">
        <f t="shared" si="1417"/>
        <v>0</v>
      </c>
      <c r="I1002" s="47">
        <f t="shared" ref="I1002:N1002" si="1457">VLOOKUP(CONCATENATE($F1002," ",$G1002),AllocFactorMatrix,(I$4+1),FALSE)*$E1004</f>
        <v>0</v>
      </c>
      <c r="J1002" s="47">
        <f t="shared" si="1457"/>
        <v>0</v>
      </c>
      <c r="K1002" s="47">
        <f t="shared" si="1457"/>
        <v>0</v>
      </c>
      <c r="L1002" s="47">
        <f t="shared" si="1457"/>
        <v>0</v>
      </c>
      <c r="M1002" s="47">
        <f t="shared" si="1457"/>
        <v>0</v>
      </c>
      <c r="N1002" s="47">
        <f t="shared" si="1457"/>
        <v>0</v>
      </c>
      <c r="O1002" s="47">
        <f t="shared" si="1449"/>
        <v>0</v>
      </c>
      <c r="P1002" s="47">
        <f>VLOOKUP(CONCATENATE($F1002," ",$G1002),AllocFactorMatrix,(P$4+1),FALSE)*$E1004</f>
        <v>0</v>
      </c>
      <c r="Q1002" s="47">
        <f>VLOOKUP(CONCATENATE($F1002," ",$G1002),AllocFactorMatrix,(Q$4+1),FALSE)*$E1004</f>
        <v>0</v>
      </c>
      <c r="R1002" s="47">
        <f>VLOOKUP(CONCATENATE($F1002," ",$G1002),AllocFactorMatrix,(R$4+1),FALSE)*$E1004</f>
        <v>0</v>
      </c>
      <c r="S1002" s="47">
        <f>VLOOKUP(CONCATENATE($F1002," ",$G1002),AllocFactorMatrix,(S$4+1),FALSE)*$E1004</f>
        <v>0</v>
      </c>
      <c r="T1002" s="47">
        <f t="shared" si="1450"/>
        <v>0</v>
      </c>
      <c r="U1002" s="47">
        <f>VLOOKUP(CONCATENATE($F1002," ",$G1002),AllocFactorMatrix,(U$4+1),FALSE)*$E1004</f>
        <v>0</v>
      </c>
      <c r="V1002" s="47">
        <f>VLOOKUP(CONCATENATE($F1002," ",$G1002),AllocFactorMatrix,(V$4+1),FALSE)*$E1004</f>
        <v>0</v>
      </c>
      <c r="W1002" s="47">
        <f>VLOOKUP(CONCATENATE($F1002," ",$G1002),AllocFactorMatrix,(W$4+1),FALSE)*$E1004</f>
        <v>0</v>
      </c>
      <c r="X1002" s="47">
        <f>VLOOKUP(CONCATENATE($F1002," ",$G1002),AllocFactorMatrix,(X$4+1),FALSE)*$E1004</f>
        <v>0</v>
      </c>
      <c r="Y1002" s="47">
        <f t="shared" si="1453"/>
        <v>0</v>
      </c>
      <c r="Z1002" s="47">
        <f>VLOOKUP(CONCATENATE($F1002," ",$G1002),AllocFactorMatrix,(Z$4+1),FALSE)*$E1004</f>
        <v>0</v>
      </c>
      <c r="AA1002" s="47">
        <f>VLOOKUP(CONCATENATE($F1002," ",$G1002),AllocFactorMatrix,(AA$4+1),FALSE)*$E1004</f>
        <v>0</v>
      </c>
      <c r="AB1002" s="47">
        <f t="shared" si="1451"/>
        <v>0</v>
      </c>
      <c r="AC1002" s="47">
        <f>VLOOKUP(CONCATENATE($F1002," ",$G1002),AllocFactorMatrix,(AC$4+1),FALSE)*$E1004</f>
        <v>0</v>
      </c>
      <c r="AD1002" s="47">
        <f>VLOOKUP(CONCATENATE($F1002," ",$G1002),AllocFactorMatrix,(AD$4+1),FALSE)*$E1004</f>
        <v>0</v>
      </c>
      <c r="AE1002" s="47">
        <f>VLOOKUP(CONCATENATE($F1002," ",$G1002),AllocFactorMatrix,(AE$4+1),FALSE)*$E1004</f>
        <v>0</v>
      </c>
    </row>
    <row r="1003" spans="1:31" s="44" customFormat="1" hidden="1" outlineLevel="1">
      <c r="A1003" s="49"/>
      <c r="B1003" s="97"/>
      <c r="C1003" s="48"/>
      <c r="D1003" s="48"/>
      <c r="F1003" s="167" t="str">
        <f>F1004</f>
        <v>RB_GUP_EPIS_P</v>
      </c>
      <c r="G1003" s="48" t="str">
        <f>$G$14</f>
        <v>CUSTOMER</v>
      </c>
      <c r="H1003" s="46">
        <f t="shared" si="1417"/>
        <v>0</v>
      </c>
      <c r="I1003" s="47">
        <f t="shared" ref="I1003:N1003" si="1458">VLOOKUP(CONCATENATE($F1003," ",$G1003),AllocFactorMatrix,(I$4+1),FALSE)*$E1004</f>
        <v>0</v>
      </c>
      <c r="J1003" s="47">
        <f t="shared" si="1458"/>
        <v>0</v>
      </c>
      <c r="K1003" s="47">
        <f t="shared" si="1458"/>
        <v>0</v>
      </c>
      <c r="L1003" s="47">
        <f t="shared" si="1458"/>
        <v>0</v>
      </c>
      <c r="M1003" s="47">
        <f t="shared" si="1458"/>
        <v>0</v>
      </c>
      <c r="N1003" s="47">
        <f t="shared" si="1458"/>
        <v>0</v>
      </c>
      <c r="O1003" s="47">
        <f t="shared" si="1449"/>
        <v>0</v>
      </c>
      <c r="P1003" s="47">
        <f>VLOOKUP(CONCATENATE($F1003," ",$G1003),AllocFactorMatrix,(P$4+1),FALSE)*$E1004</f>
        <v>0</v>
      </c>
      <c r="Q1003" s="47">
        <f>VLOOKUP(CONCATENATE($F1003," ",$G1003),AllocFactorMatrix,(Q$4+1),FALSE)*$E1004</f>
        <v>0</v>
      </c>
      <c r="R1003" s="47">
        <f>VLOOKUP(CONCATENATE($F1003," ",$G1003),AllocFactorMatrix,(R$4+1),FALSE)*$E1004</f>
        <v>0</v>
      </c>
      <c r="S1003" s="47">
        <f>VLOOKUP(CONCATENATE($F1003," ",$G1003),AllocFactorMatrix,(S$4+1),FALSE)*$E1004</f>
        <v>0</v>
      </c>
      <c r="T1003" s="47">
        <f t="shared" si="1450"/>
        <v>0</v>
      </c>
      <c r="U1003" s="47">
        <f>VLOOKUP(CONCATENATE($F1003," ",$G1003),AllocFactorMatrix,(U$4+1),FALSE)*$E1004</f>
        <v>0</v>
      </c>
      <c r="V1003" s="47">
        <f>VLOOKUP(CONCATENATE($F1003," ",$G1003),AllocFactorMatrix,(V$4+1),FALSE)*$E1004</f>
        <v>0</v>
      </c>
      <c r="W1003" s="47">
        <f>VLOOKUP(CONCATENATE($F1003," ",$G1003),AllocFactorMatrix,(W$4+1),FALSE)*$E1004</f>
        <v>0</v>
      </c>
      <c r="X1003" s="47">
        <f>VLOOKUP(CONCATENATE($F1003," ",$G1003),AllocFactorMatrix,(X$4+1),FALSE)*$E1004</f>
        <v>0</v>
      </c>
      <c r="Y1003" s="47">
        <f t="shared" si="1453"/>
        <v>0</v>
      </c>
      <c r="Z1003" s="47">
        <f>VLOOKUP(CONCATENATE($F1003," ",$G1003),AllocFactorMatrix,(Z$4+1),FALSE)*$E1004</f>
        <v>0</v>
      </c>
      <c r="AA1003" s="47">
        <f>VLOOKUP(CONCATENATE($F1003," ",$G1003),AllocFactorMatrix,(AA$4+1),FALSE)*$E1004</f>
        <v>0</v>
      </c>
      <c r="AB1003" s="47">
        <f t="shared" si="1451"/>
        <v>0</v>
      </c>
      <c r="AC1003" s="47">
        <f>VLOOKUP(CONCATENATE($F1003," ",$G1003),AllocFactorMatrix,(AC$4+1),FALSE)*$E1004</f>
        <v>0</v>
      </c>
      <c r="AD1003" s="47">
        <f>VLOOKUP(CONCATENATE($F1003," ",$G1003),AllocFactorMatrix,(AD$4+1),FALSE)*$E1004</f>
        <v>0</v>
      </c>
      <c r="AE1003" s="47">
        <f>VLOOKUP(CONCATENATE($F1003," ",$G1003),AllocFactorMatrix,(AE$4+1),FALSE)*$E1004</f>
        <v>0</v>
      </c>
    </row>
    <row r="1004" spans="1:31" s="44" customFormat="1" collapsed="1">
      <c r="A1004" s="49"/>
      <c r="B1004" s="97"/>
      <c r="C1004" s="48"/>
      <c r="D1004" s="96" t="s">
        <v>519</v>
      </c>
      <c r="E1004" s="87">
        <v>2688058</v>
      </c>
      <c r="F1004" s="87" t="s">
        <v>61</v>
      </c>
      <c r="G1004" s="48" t="str">
        <f>$G$15</f>
        <v>TOTAL</v>
      </c>
      <c r="H1004" s="46">
        <f t="shared" si="1417"/>
        <v>2688058.0000000005</v>
      </c>
      <c r="I1004" s="47">
        <f t="shared" ref="I1004:N1004" si="1459">VLOOKUP(CONCATENATE($F1004," ",$G1004),AllocFactorMatrix,(I$4+1),FALSE)*$E1004</f>
        <v>1382390.084166388</v>
      </c>
      <c r="J1004" s="47">
        <f t="shared" si="1459"/>
        <v>309.2643592784201</v>
      </c>
      <c r="K1004" s="47">
        <f t="shared" si="1459"/>
        <v>541.49984157463757</v>
      </c>
      <c r="L1004" s="47">
        <f t="shared" si="1459"/>
        <v>322190.16441161378</v>
      </c>
      <c r="M1004" s="47">
        <f t="shared" si="1459"/>
        <v>4483.2720372229314</v>
      </c>
      <c r="N1004" s="47">
        <f t="shared" si="1459"/>
        <v>624.40191741312617</v>
      </c>
      <c r="O1004" s="47">
        <f t="shared" si="1449"/>
        <v>327297.83836624981</v>
      </c>
      <c r="P1004" s="47">
        <f>VLOOKUP(CONCATENATE($F1004," ",$G1004),AllocFactorMatrix,(P$4+1),FALSE)*$E1004</f>
        <v>191636.36057200411</v>
      </c>
      <c r="Q1004" s="47">
        <f>VLOOKUP(CONCATENATE($F1004," ",$G1004),AllocFactorMatrix,(Q$4+1),FALSE)*$E1004</f>
        <v>34390.865541815343</v>
      </c>
      <c r="R1004" s="47">
        <f>VLOOKUP(CONCATENATE($F1004," ",$G1004),AllocFactorMatrix,(R$4+1),FALSE)*$E1004</f>
        <v>6974.1165794578055</v>
      </c>
      <c r="S1004" s="47">
        <f>VLOOKUP(CONCATENATE($F1004," ",$G1004),AllocFactorMatrix,(S$4+1),FALSE)*$E1004</f>
        <v>264.83892325617205</v>
      </c>
      <c r="T1004" s="47">
        <f t="shared" si="1450"/>
        <v>233266.18161653343</v>
      </c>
      <c r="U1004" s="47">
        <f>VLOOKUP(CONCATENATE($F1004," ",$G1004),AllocFactorMatrix,(U$4+1),FALSE)*$E1004</f>
        <v>9088.8986693091265</v>
      </c>
      <c r="V1004" s="47">
        <f>VLOOKUP(CONCATENATE($F1004," ",$G1004),AllocFactorMatrix,(V$4+1),FALSE)*$E1004</f>
        <v>122705.38041666186</v>
      </c>
      <c r="W1004" s="47">
        <f>VLOOKUP(CONCATENATE($F1004," ",$G1004),AllocFactorMatrix,(W$4+1),FALSE)*$E1004</f>
        <v>469298.82249303145</v>
      </c>
      <c r="X1004" s="47">
        <f>VLOOKUP(CONCATENATE($F1004," ",$G1004),AllocFactorMatrix,(X$4+1),FALSE)*$E1004</f>
        <v>85017.834295794266</v>
      </c>
      <c r="Y1004" s="47">
        <f t="shared" si="1453"/>
        <v>686110.93587479671</v>
      </c>
      <c r="Z1004" s="47">
        <f>VLOOKUP(CONCATENATE($F1004," ",$G1004),AllocFactorMatrix,(Z$4+1),FALSE)*$E1004</f>
        <v>52674.927051369792</v>
      </c>
      <c r="AA1004" s="47">
        <f>VLOOKUP(CONCATENATE($F1004," ",$G1004),AllocFactorMatrix,(AA$4+1),FALSE)*$E1004</f>
        <v>1052.0533987808142</v>
      </c>
      <c r="AB1004" s="47">
        <f t="shared" si="1451"/>
        <v>53726.980450150608</v>
      </c>
      <c r="AC1004" s="47">
        <f>VLOOKUP(CONCATENATE($F1004," ",$G1004),AllocFactorMatrix,(AC$4+1),FALSE)*$E1004</f>
        <v>694.86750549112651</v>
      </c>
      <c r="AD1004" s="47">
        <f>VLOOKUP(CONCATENATE($F1004," ",$G1004),AllocFactorMatrix,(AD$4+1),FALSE)*$E1004</f>
        <v>3086.9970910274214</v>
      </c>
      <c r="AE1004" s="47">
        <f>VLOOKUP(CONCATENATE($F1004," ",$G1004),AllocFactorMatrix,(AE$4+1),FALSE)*$E1004</f>
        <v>633.3507285099754</v>
      </c>
    </row>
    <row r="1005" spans="1:31" s="44" customFormat="1" hidden="1" outlineLevel="1">
      <c r="A1005" s="49"/>
      <c r="B1005" s="97"/>
      <c r="C1005" s="48"/>
      <c r="D1005" s="48"/>
      <c r="F1005" s="167" t="str">
        <f>F1012</f>
        <v>TRANS_TOTAL</v>
      </c>
      <c r="G1005" s="48" t="str">
        <f>$G$8</f>
        <v>PRODUCTION</v>
      </c>
      <c r="H1005" s="46">
        <f t="shared" ref="H1005:H1036" si="1460">SUBTOTAL(9,I1005:AE1005)</f>
        <v>0</v>
      </c>
      <c r="I1005" s="47">
        <f t="shared" ref="I1005:N1005" si="1461">VLOOKUP(CONCATENATE($F1005," ",$G1005),AllocFactorMatrix,(I$4+1),FALSE)*$E1012</f>
        <v>0</v>
      </c>
      <c r="J1005" s="47">
        <f t="shared" si="1461"/>
        <v>0</v>
      </c>
      <c r="K1005" s="47">
        <f t="shared" si="1461"/>
        <v>0</v>
      </c>
      <c r="L1005" s="47">
        <f t="shared" si="1461"/>
        <v>0</v>
      </c>
      <c r="M1005" s="47">
        <f t="shared" si="1461"/>
        <v>0</v>
      </c>
      <c r="N1005" s="47">
        <f t="shared" si="1461"/>
        <v>0</v>
      </c>
      <c r="O1005" s="47">
        <f t="shared" ref="O1005:O1012" si="1462">SUBTOTAL(9,L1005:N1005)</f>
        <v>0</v>
      </c>
      <c r="P1005" s="47">
        <f>VLOOKUP(CONCATENATE($F1005," ",$G1005),AllocFactorMatrix,(P$4+1),FALSE)*$E1012</f>
        <v>0</v>
      </c>
      <c r="Q1005" s="47">
        <f>VLOOKUP(CONCATENATE($F1005," ",$G1005),AllocFactorMatrix,(Q$4+1),FALSE)*$E1012</f>
        <v>0</v>
      </c>
      <c r="R1005" s="47">
        <f>VLOOKUP(CONCATENATE($F1005," ",$G1005),AllocFactorMatrix,(R$4+1),FALSE)*$E1012</f>
        <v>0</v>
      </c>
      <c r="S1005" s="47">
        <f>VLOOKUP(CONCATENATE($F1005," ",$G1005),AllocFactorMatrix,(S$4+1),FALSE)*$E1012</f>
        <v>0</v>
      </c>
      <c r="T1005" s="47">
        <f t="shared" ref="T1005:T1012" si="1463">SUBTOTAL(9,P1005:S1005)</f>
        <v>0</v>
      </c>
      <c r="U1005" s="47">
        <f>VLOOKUP(CONCATENATE($F1005," ",$G1005),AllocFactorMatrix,(U$4+1),FALSE)*$E1012</f>
        <v>0</v>
      </c>
      <c r="V1005" s="47">
        <f>VLOOKUP(CONCATENATE($F1005," ",$G1005),AllocFactorMatrix,(V$4+1),FALSE)*$E1012</f>
        <v>0</v>
      </c>
      <c r="W1005" s="47">
        <f>VLOOKUP(CONCATENATE($F1005," ",$G1005),AllocFactorMatrix,(W$4+1),FALSE)*$E1012</f>
        <v>0</v>
      </c>
      <c r="X1005" s="47">
        <f>VLOOKUP(CONCATENATE($F1005," ",$G1005),AllocFactorMatrix,(X$4+1),FALSE)*$E1012</f>
        <v>0</v>
      </c>
      <c r="Y1005" s="47">
        <f>SUBTOTAL(9,U1005:X1005)</f>
        <v>0</v>
      </c>
      <c r="Z1005" s="47">
        <f>VLOOKUP(CONCATENATE($F1005," ",$G1005),AllocFactorMatrix,(Z$4+1),FALSE)*$E1012</f>
        <v>0</v>
      </c>
      <c r="AA1005" s="47">
        <f>VLOOKUP(CONCATENATE($F1005," ",$G1005),AllocFactorMatrix,(AA$4+1),FALSE)*$E1012</f>
        <v>0</v>
      </c>
      <c r="AB1005" s="47">
        <f t="shared" ref="AB1005:AB1012" si="1464">SUBTOTAL(9,Z1005:AA1005)</f>
        <v>0</v>
      </c>
      <c r="AC1005" s="47">
        <f>VLOOKUP(CONCATENATE($F1005," ",$G1005),AllocFactorMatrix,(AC$4+1),FALSE)*$E1012</f>
        <v>0</v>
      </c>
      <c r="AD1005" s="47">
        <f>VLOOKUP(CONCATENATE($F1005," ",$G1005),AllocFactorMatrix,(AD$4+1),FALSE)*$E1012</f>
        <v>0</v>
      </c>
      <c r="AE1005" s="47">
        <f>VLOOKUP(CONCATENATE($F1005," ",$G1005),AllocFactorMatrix,(AE$4+1),FALSE)*$E1012</f>
        <v>0</v>
      </c>
    </row>
    <row r="1006" spans="1:31" s="44" customFormat="1" hidden="1" outlineLevel="1">
      <c r="A1006" s="49"/>
      <c r="B1006" s="97"/>
      <c r="C1006" s="48"/>
      <c r="D1006" s="48"/>
      <c r="F1006" s="167" t="str">
        <f>F1012</f>
        <v>TRANS_TOTAL</v>
      </c>
      <c r="G1006" s="48" t="str">
        <f>$G$9</f>
        <v>BULKTRAN</v>
      </c>
      <c r="H1006" s="46">
        <f t="shared" si="1460"/>
        <v>-36262.296000000002</v>
      </c>
      <c r="I1006" s="47">
        <f t="shared" ref="I1006:N1006" si="1465">VLOOKUP(CONCATENATE($F1006," ",$G1006),AllocFactorMatrix,(I$4+1),FALSE)*$E1012</f>
        <v>-18648.644642156709</v>
      </c>
      <c r="J1006" s="47">
        <f t="shared" si="1465"/>
        <v>-4.1720214885260729</v>
      </c>
      <c r="K1006" s="47">
        <f t="shared" si="1465"/>
        <v>-7.3049121481503079</v>
      </c>
      <c r="L1006" s="47">
        <f t="shared" si="1465"/>
        <v>-4346.3924923430232</v>
      </c>
      <c r="M1006" s="47">
        <f t="shared" si="1465"/>
        <v>-60.479996213735333</v>
      </c>
      <c r="N1006" s="47">
        <f t="shared" si="1465"/>
        <v>-8.4232732895653051</v>
      </c>
      <c r="O1006" s="47">
        <f t="shared" si="1462"/>
        <v>-4415.2957618463233</v>
      </c>
      <c r="P1006" s="47">
        <f>VLOOKUP(CONCATENATE($F1006," ",$G1006),AllocFactorMatrix,(P$4+1),FALSE)*$E1012</f>
        <v>-2585.2025631235419</v>
      </c>
      <c r="Q1006" s="47">
        <f>VLOOKUP(CONCATENATE($F1006," ",$G1006),AllocFactorMatrix,(Q$4+1),FALSE)*$E1012</f>
        <v>-463.9378115998644</v>
      </c>
      <c r="R1006" s="47">
        <f>VLOOKUP(CONCATENATE($F1006," ",$G1006),AllocFactorMatrix,(R$4+1),FALSE)*$E1012</f>
        <v>-94.081853792889305</v>
      </c>
      <c r="S1006" s="47">
        <f>VLOOKUP(CONCATENATE($F1006," ",$G1006),AllocFactorMatrix,(S$4+1),FALSE)*$E1012</f>
        <v>-3.5727158519037143</v>
      </c>
      <c r="T1006" s="47">
        <f t="shared" si="1463"/>
        <v>-3146.7949443681996</v>
      </c>
      <c r="U1006" s="47">
        <f>VLOOKUP(CONCATENATE($F1006," ",$G1006),AllocFactorMatrix,(U$4+1),FALSE)*$E1012</f>
        <v>-122.61057382708768</v>
      </c>
      <c r="V1006" s="47">
        <f>VLOOKUP(CONCATENATE($F1006," ",$G1006),AllocFactorMatrix,(V$4+1),FALSE)*$E1012</f>
        <v>-1655.3135480936778</v>
      </c>
      <c r="W1006" s="47">
        <f>VLOOKUP(CONCATENATE($F1006," ",$G1006),AllocFactorMatrix,(W$4+1),FALSE)*$E1012</f>
        <v>-6330.9098292126755</v>
      </c>
      <c r="X1006" s="47">
        <f>VLOOKUP(CONCATENATE($F1006," ",$G1006),AllocFactorMatrix,(X$4+1),FALSE)*$E1012</f>
        <v>-1146.9030327891155</v>
      </c>
      <c r="Y1006" s="47">
        <f t="shared" ref="Y1006:Y1012" si="1466">SUBTOTAL(9,U1006:X1006)</f>
        <v>-9255.7369839225557</v>
      </c>
      <c r="Z1006" s="47">
        <f>VLOOKUP(CONCATENATE($F1006," ",$G1006),AllocFactorMatrix,(Z$4+1),FALSE)*$E1012</f>
        <v>-710.59247847895335</v>
      </c>
      <c r="AA1006" s="47">
        <f>VLOOKUP(CONCATENATE($F1006," ",$G1006),AllocFactorMatrix,(AA$4+1),FALSE)*$E1012</f>
        <v>-14.192354389077886</v>
      </c>
      <c r="AB1006" s="47">
        <f t="shared" si="1464"/>
        <v>-724.78483286803123</v>
      </c>
      <c r="AC1006" s="47">
        <f>VLOOKUP(CONCATENATE($F1006," ",$G1006),AllocFactorMatrix,(AC$4+1),FALSE)*$E1012</f>
        <v>-9.3738643901660073</v>
      </c>
      <c r="AD1006" s="47">
        <f>VLOOKUP(CONCATENATE($F1006," ",$G1006),AllocFactorMatrix,(AD$4+1),FALSE)*$E1012</f>
        <v>-41.644042749812435</v>
      </c>
      <c r="AE1006" s="47">
        <f>VLOOKUP(CONCATENATE($F1006," ",$G1006),AllocFactorMatrix,(AE$4+1),FALSE)*$E1012</f>
        <v>-8.5439940615285703</v>
      </c>
    </row>
    <row r="1007" spans="1:31" s="44" customFormat="1" hidden="1" outlineLevel="1">
      <c r="A1007" s="49"/>
      <c r="B1007" s="97"/>
      <c r="C1007" s="48"/>
      <c r="D1007" s="48"/>
      <c r="F1007" s="167" t="str">
        <f>F1012</f>
        <v>TRANS_TOTAL</v>
      </c>
      <c r="G1007" s="48" t="str">
        <f>$G$10</f>
        <v>SUBTRAN</v>
      </c>
      <c r="H1007" s="46">
        <f t="shared" si="1460"/>
        <v>-10049.703999999996</v>
      </c>
      <c r="I1007" s="47">
        <f t="shared" ref="I1007:N1007" si="1467">VLOOKUP(CONCATENATE($F1007," ",$G1007),AllocFactorMatrix,(I$4+1),FALSE)*$E1012</f>
        <v>-5134.0940292845789</v>
      </c>
      <c r="J1007" s="47">
        <f t="shared" si="1467"/>
        <v>-0.83600934714799191</v>
      </c>
      <c r="K1007" s="47">
        <f t="shared" si="1467"/>
        <v>-1.5559569386908001</v>
      </c>
      <c r="L1007" s="47">
        <f t="shared" si="1467"/>
        <v>-1203.1819355123489</v>
      </c>
      <c r="M1007" s="47">
        <f t="shared" si="1467"/>
        <v>-16.815422655267497</v>
      </c>
      <c r="N1007" s="47">
        <f t="shared" si="1467"/>
        <v>-3.0435133719187055</v>
      </c>
      <c r="O1007" s="47">
        <f t="shared" si="1462"/>
        <v>-1223.0408715395349</v>
      </c>
      <c r="P1007" s="47">
        <f>VLOOKUP(CONCATENATE($F1007," ",$G1007),AllocFactorMatrix,(P$4+1),FALSE)*$E1012</f>
        <v>-694.63722252320304</v>
      </c>
      <c r="Q1007" s="47">
        <f>VLOOKUP(CONCATENATE($F1007," ",$G1007),AllocFactorMatrix,(Q$4+1),FALSE)*$E1012</f>
        <v>-125.00674513966709</v>
      </c>
      <c r="R1007" s="47">
        <f>VLOOKUP(CONCATENATE($F1007," ",$G1007),AllocFactorMatrix,(R$4+1),FALSE)*$E1012</f>
        <v>-32.813306797035033</v>
      </c>
      <c r="S1007" s="47">
        <f>VLOOKUP(CONCATENATE($F1007," ",$G1007),AllocFactorMatrix,(S$4+1),FALSE)*$E1012</f>
        <v>0</v>
      </c>
      <c r="T1007" s="47">
        <f t="shared" si="1463"/>
        <v>-852.45727445990519</v>
      </c>
      <c r="U1007" s="47">
        <f>VLOOKUP(CONCATENATE($F1007," ",$G1007),AllocFactorMatrix,(U$4+1),FALSE)*$E1012</f>
        <v>-31.356376313663901</v>
      </c>
      <c r="V1007" s="47">
        <f>VLOOKUP(CONCATENATE($F1007," ",$G1007),AllocFactorMatrix,(V$4+1),FALSE)*$E1012</f>
        <v>-439.96036531855498</v>
      </c>
      <c r="W1007" s="47">
        <f>VLOOKUP(CONCATENATE($F1007," ",$G1007),AllocFactorMatrix,(W$4+1),FALSE)*$E1012</f>
        <v>-2169.3439807688469</v>
      </c>
      <c r="X1007" s="47">
        <f>VLOOKUP(CONCATENATE($F1007," ",$G1007),AllocFactorMatrix,(X$4+1),FALSE)*$E1012</f>
        <v>0</v>
      </c>
      <c r="Y1007" s="47">
        <f t="shared" si="1466"/>
        <v>-2640.6607224010659</v>
      </c>
      <c r="Z1007" s="47">
        <f>VLOOKUP(CONCATENATE($F1007," ",$G1007),AllocFactorMatrix,(Z$4+1),FALSE)*$E1012</f>
        <v>-190.69465124610525</v>
      </c>
      <c r="AA1007" s="47">
        <f>VLOOKUP(CONCATENATE($F1007," ",$G1007),AllocFactorMatrix,(AA$4+1),FALSE)*$E1012</f>
        <v>-3.828865807578159</v>
      </c>
      <c r="AB1007" s="47">
        <f t="shared" si="1464"/>
        <v>-194.52351705368341</v>
      </c>
      <c r="AC1007" s="47">
        <f>VLOOKUP(CONCATENATE($F1007," ",$G1007),AllocFactorMatrix,(AC$4+1),FALSE)*$E1012</f>
        <v>-2.5356189753901393</v>
      </c>
      <c r="AD1007" s="47">
        <f>VLOOKUP(CONCATENATE($F1007," ",$G1007),AllocFactorMatrix,(AD$4+1),FALSE)*$E1012</f>
        <v>0</v>
      </c>
      <c r="AE1007" s="47">
        <f>VLOOKUP(CONCATENATE($F1007," ",$G1007),AllocFactorMatrix,(AE$4+1),FALSE)*$E1012</f>
        <v>0</v>
      </c>
    </row>
    <row r="1008" spans="1:31" s="44" customFormat="1" hidden="1" outlineLevel="1">
      <c r="A1008" s="49"/>
      <c r="B1008" s="97"/>
      <c r="C1008" s="48"/>
      <c r="D1008" s="48"/>
      <c r="F1008" s="167" t="str">
        <f>F1012</f>
        <v>TRANS_TOTAL</v>
      </c>
      <c r="G1008" s="48" t="str">
        <f>$G$11</f>
        <v>DISTPRI</v>
      </c>
      <c r="H1008" s="46">
        <f t="shared" si="1460"/>
        <v>0</v>
      </c>
      <c r="I1008" s="47">
        <f t="shared" ref="I1008:N1008" si="1468">VLOOKUP(CONCATENATE($F1008," ",$G1008),AllocFactorMatrix,(I$4+1),FALSE)*$E1012</f>
        <v>0</v>
      </c>
      <c r="J1008" s="47">
        <f t="shared" si="1468"/>
        <v>0</v>
      </c>
      <c r="K1008" s="47">
        <f t="shared" si="1468"/>
        <v>0</v>
      </c>
      <c r="L1008" s="47">
        <f t="shared" si="1468"/>
        <v>0</v>
      </c>
      <c r="M1008" s="47">
        <f t="shared" si="1468"/>
        <v>0</v>
      </c>
      <c r="N1008" s="47">
        <f t="shared" si="1468"/>
        <v>0</v>
      </c>
      <c r="O1008" s="47">
        <f t="shared" si="1462"/>
        <v>0</v>
      </c>
      <c r="P1008" s="47">
        <f>VLOOKUP(CONCATENATE($F1008," ",$G1008),AllocFactorMatrix,(P$4+1),FALSE)*$E1012</f>
        <v>0</v>
      </c>
      <c r="Q1008" s="47">
        <f>VLOOKUP(CONCATENATE($F1008," ",$G1008),AllocFactorMatrix,(Q$4+1),FALSE)*$E1012</f>
        <v>0</v>
      </c>
      <c r="R1008" s="47">
        <f>VLOOKUP(CONCATENATE($F1008," ",$G1008),AllocFactorMatrix,(R$4+1),FALSE)*$E1012</f>
        <v>0</v>
      </c>
      <c r="S1008" s="47">
        <f>VLOOKUP(CONCATENATE($F1008," ",$G1008),AllocFactorMatrix,(S$4+1),FALSE)*$E1012</f>
        <v>0</v>
      </c>
      <c r="T1008" s="47">
        <f t="shared" si="1463"/>
        <v>0</v>
      </c>
      <c r="U1008" s="47">
        <f>VLOOKUP(CONCATENATE($F1008," ",$G1008),AllocFactorMatrix,(U$4+1),FALSE)*$E1012</f>
        <v>0</v>
      </c>
      <c r="V1008" s="47">
        <f>VLOOKUP(CONCATENATE($F1008," ",$G1008),AllocFactorMatrix,(V$4+1),FALSE)*$E1012</f>
        <v>0</v>
      </c>
      <c r="W1008" s="47">
        <f>VLOOKUP(CONCATENATE($F1008," ",$G1008),AllocFactorMatrix,(W$4+1),FALSE)*$E1012</f>
        <v>0</v>
      </c>
      <c r="X1008" s="47">
        <f>VLOOKUP(CONCATENATE($F1008," ",$G1008),AllocFactorMatrix,(X$4+1),FALSE)*$E1012</f>
        <v>0</v>
      </c>
      <c r="Y1008" s="47">
        <f t="shared" si="1466"/>
        <v>0</v>
      </c>
      <c r="Z1008" s="47">
        <f>VLOOKUP(CONCATENATE($F1008," ",$G1008),AllocFactorMatrix,(Z$4+1),FALSE)*$E1012</f>
        <v>0</v>
      </c>
      <c r="AA1008" s="47">
        <f>VLOOKUP(CONCATENATE($F1008," ",$G1008),AllocFactorMatrix,(AA$4+1),FALSE)*$E1012</f>
        <v>0</v>
      </c>
      <c r="AB1008" s="47">
        <f t="shared" si="1464"/>
        <v>0</v>
      </c>
      <c r="AC1008" s="47">
        <f>VLOOKUP(CONCATENATE($F1008," ",$G1008),AllocFactorMatrix,(AC$4+1),FALSE)*$E1012</f>
        <v>0</v>
      </c>
      <c r="AD1008" s="47">
        <f>VLOOKUP(CONCATENATE($F1008," ",$G1008),AllocFactorMatrix,(AD$4+1),FALSE)*$E1012</f>
        <v>0</v>
      </c>
      <c r="AE1008" s="47">
        <f>VLOOKUP(CONCATENATE($F1008," ",$G1008),AllocFactorMatrix,(AE$4+1),FALSE)*$E1012</f>
        <v>0</v>
      </c>
    </row>
    <row r="1009" spans="1:31" s="44" customFormat="1" hidden="1" outlineLevel="1">
      <c r="A1009" s="49"/>
      <c r="B1009" s="97"/>
      <c r="C1009" s="48"/>
      <c r="D1009" s="48"/>
      <c r="F1009" s="167" t="str">
        <f>F1012</f>
        <v>TRANS_TOTAL</v>
      </c>
      <c r="G1009" s="48" t="str">
        <f>$G$12</f>
        <v>DISTSEC</v>
      </c>
      <c r="H1009" s="46">
        <f t="shared" si="1460"/>
        <v>0</v>
      </c>
      <c r="I1009" s="47">
        <f t="shared" ref="I1009:N1009" si="1469">VLOOKUP(CONCATENATE($F1009," ",$G1009),AllocFactorMatrix,(I$4+1),FALSE)*$E1012</f>
        <v>0</v>
      </c>
      <c r="J1009" s="47">
        <f t="shared" si="1469"/>
        <v>0</v>
      </c>
      <c r="K1009" s="47">
        <f t="shared" si="1469"/>
        <v>0</v>
      </c>
      <c r="L1009" s="47">
        <f t="shared" si="1469"/>
        <v>0</v>
      </c>
      <c r="M1009" s="47">
        <f t="shared" si="1469"/>
        <v>0</v>
      </c>
      <c r="N1009" s="47">
        <f t="shared" si="1469"/>
        <v>0</v>
      </c>
      <c r="O1009" s="47">
        <f t="shared" si="1462"/>
        <v>0</v>
      </c>
      <c r="P1009" s="47">
        <f>VLOOKUP(CONCATENATE($F1009," ",$G1009),AllocFactorMatrix,(P$4+1),FALSE)*$E1012</f>
        <v>0</v>
      </c>
      <c r="Q1009" s="47">
        <f>VLOOKUP(CONCATENATE($F1009," ",$G1009),AllocFactorMatrix,(Q$4+1),FALSE)*$E1012</f>
        <v>0</v>
      </c>
      <c r="R1009" s="47">
        <f>VLOOKUP(CONCATENATE($F1009," ",$G1009),AllocFactorMatrix,(R$4+1),FALSE)*$E1012</f>
        <v>0</v>
      </c>
      <c r="S1009" s="47">
        <f>VLOOKUP(CONCATENATE($F1009," ",$G1009),AllocFactorMatrix,(S$4+1),FALSE)*$E1012</f>
        <v>0</v>
      </c>
      <c r="T1009" s="47">
        <f t="shared" si="1463"/>
        <v>0</v>
      </c>
      <c r="U1009" s="47">
        <f>VLOOKUP(CONCATENATE($F1009," ",$G1009),AllocFactorMatrix,(U$4+1),FALSE)*$E1012</f>
        <v>0</v>
      </c>
      <c r="V1009" s="47">
        <f>VLOOKUP(CONCATENATE($F1009," ",$G1009),AllocFactorMatrix,(V$4+1),FALSE)*$E1012</f>
        <v>0</v>
      </c>
      <c r="W1009" s="47">
        <f>VLOOKUP(CONCATENATE($F1009," ",$G1009),AllocFactorMatrix,(W$4+1),FALSE)*$E1012</f>
        <v>0</v>
      </c>
      <c r="X1009" s="47">
        <f>VLOOKUP(CONCATENATE($F1009," ",$G1009),AllocFactorMatrix,(X$4+1),FALSE)*$E1012</f>
        <v>0</v>
      </c>
      <c r="Y1009" s="47">
        <f t="shared" si="1466"/>
        <v>0</v>
      </c>
      <c r="Z1009" s="47">
        <f>VLOOKUP(CONCATENATE($F1009," ",$G1009),AllocFactorMatrix,(Z$4+1),FALSE)*$E1012</f>
        <v>0</v>
      </c>
      <c r="AA1009" s="47">
        <f>VLOOKUP(CONCATENATE($F1009," ",$G1009),AllocFactorMatrix,(AA$4+1),FALSE)*$E1012</f>
        <v>0</v>
      </c>
      <c r="AB1009" s="47">
        <f t="shared" si="1464"/>
        <v>0</v>
      </c>
      <c r="AC1009" s="47">
        <f>VLOOKUP(CONCATENATE($F1009," ",$G1009),AllocFactorMatrix,(AC$4+1),FALSE)*$E1012</f>
        <v>0</v>
      </c>
      <c r="AD1009" s="47">
        <f>VLOOKUP(CONCATENATE($F1009," ",$G1009),AllocFactorMatrix,(AD$4+1),FALSE)*$E1012</f>
        <v>0</v>
      </c>
      <c r="AE1009" s="47">
        <f>VLOOKUP(CONCATENATE($F1009," ",$G1009),AllocFactorMatrix,(AE$4+1),FALSE)*$E1012</f>
        <v>0</v>
      </c>
    </row>
    <row r="1010" spans="1:31" s="44" customFormat="1" hidden="1" outlineLevel="1">
      <c r="A1010" s="49"/>
      <c r="B1010" s="97"/>
      <c r="C1010" s="48"/>
      <c r="D1010" s="48"/>
      <c r="F1010" s="167" t="str">
        <f>F1012</f>
        <v>TRANS_TOTAL</v>
      </c>
      <c r="G1010" s="48" t="str">
        <f>$G$13</f>
        <v>ENERGY</v>
      </c>
      <c r="H1010" s="46">
        <f t="shared" si="1460"/>
        <v>0</v>
      </c>
      <c r="I1010" s="47">
        <f t="shared" ref="I1010:N1010" si="1470">VLOOKUP(CONCATENATE($F1010," ",$G1010),AllocFactorMatrix,(I$4+1),FALSE)*$E1012</f>
        <v>0</v>
      </c>
      <c r="J1010" s="47">
        <f t="shared" si="1470"/>
        <v>0</v>
      </c>
      <c r="K1010" s="47">
        <f t="shared" si="1470"/>
        <v>0</v>
      </c>
      <c r="L1010" s="47">
        <f t="shared" si="1470"/>
        <v>0</v>
      </c>
      <c r="M1010" s="47">
        <f t="shared" si="1470"/>
        <v>0</v>
      </c>
      <c r="N1010" s="47">
        <f t="shared" si="1470"/>
        <v>0</v>
      </c>
      <c r="O1010" s="47">
        <f t="shared" si="1462"/>
        <v>0</v>
      </c>
      <c r="P1010" s="47">
        <f>VLOOKUP(CONCATENATE($F1010," ",$G1010),AllocFactorMatrix,(P$4+1),FALSE)*$E1012</f>
        <v>0</v>
      </c>
      <c r="Q1010" s="47">
        <f>VLOOKUP(CONCATENATE($F1010," ",$G1010),AllocFactorMatrix,(Q$4+1),FALSE)*$E1012</f>
        <v>0</v>
      </c>
      <c r="R1010" s="47">
        <f>VLOOKUP(CONCATENATE($F1010," ",$G1010),AllocFactorMatrix,(R$4+1),FALSE)*$E1012</f>
        <v>0</v>
      </c>
      <c r="S1010" s="47">
        <f>VLOOKUP(CONCATENATE($F1010," ",$G1010),AllocFactorMatrix,(S$4+1),FALSE)*$E1012</f>
        <v>0</v>
      </c>
      <c r="T1010" s="47">
        <f t="shared" si="1463"/>
        <v>0</v>
      </c>
      <c r="U1010" s="47">
        <f>VLOOKUP(CONCATENATE($F1010," ",$G1010),AllocFactorMatrix,(U$4+1),FALSE)*$E1012</f>
        <v>0</v>
      </c>
      <c r="V1010" s="47">
        <f>VLOOKUP(CONCATENATE($F1010," ",$G1010),AllocFactorMatrix,(V$4+1),FALSE)*$E1012</f>
        <v>0</v>
      </c>
      <c r="W1010" s="47">
        <f>VLOOKUP(CONCATENATE($F1010," ",$G1010),AllocFactorMatrix,(W$4+1),FALSE)*$E1012</f>
        <v>0</v>
      </c>
      <c r="X1010" s="47">
        <f>VLOOKUP(CONCATENATE($F1010," ",$G1010),AllocFactorMatrix,(X$4+1),FALSE)*$E1012</f>
        <v>0</v>
      </c>
      <c r="Y1010" s="47">
        <f t="shared" si="1466"/>
        <v>0</v>
      </c>
      <c r="Z1010" s="47">
        <f>VLOOKUP(CONCATENATE($F1010," ",$G1010),AllocFactorMatrix,(Z$4+1),FALSE)*$E1012</f>
        <v>0</v>
      </c>
      <c r="AA1010" s="47">
        <f>VLOOKUP(CONCATENATE($F1010," ",$G1010),AllocFactorMatrix,(AA$4+1),FALSE)*$E1012</f>
        <v>0</v>
      </c>
      <c r="AB1010" s="47">
        <f t="shared" si="1464"/>
        <v>0</v>
      </c>
      <c r="AC1010" s="47">
        <f>VLOOKUP(CONCATENATE($F1010," ",$G1010),AllocFactorMatrix,(AC$4+1),FALSE)*$E1012</f>
        <v>0</v>
      </c>
      <c r="AD1010" s="47">
        <f>VLOOKUP(CONCATENATE($F1010," ",$G1010),AllocFactorMatrix,(AD$4+1),FALSE)*$E1012</f>
        <v>0</v>
      </c>
      <c r="AE1010" s="47">
        <f>VLOOKUP(CONCATENATE($F1010," ",$G1010),AllocFactorMatrix,(AE$4+1),FALSE)*$E1012</f>
        <v>0</v>
      </c>
    </row>
    <row r="1011" spans="1:31" s="44" customFormat="1" hidden="1" outlineLevel="1">
      <c r="A1011" s="49"/>
      <c r="B1011" s="97"/>
      <c r="C1011" s="48"/>
      <c r="D1011" s="48"/>
      <c r="F1011" s="167" t="str">
        <f>F1012</f>
        <v>TRANS_TOTAL</v>
      </c>
      <c r="G1011" s="48" t="str">
        <f>$G$14</f>
        <v>CUSTOMER</v>
      </c>
      <c r="H1011" s="46">
        <f t="shared" si="1460"/>
        <v>0</v>
      </c>
      <c r="I1011" s="47">
        <f t="shared" ref="I1011:N1011" si="1471">VLOOKUP(CONCATENATE($F1011," ",$G1011),AllocFactorMatrix,(I$4+1),FALSE)*$E1012</f>
        <v>0</v>
      </c>
      <c r="J1011" s="47">
        <f t="shared" si="1471"/>
        <v>0</v>
      </c>
      <c r="K1011" s="47">
        <f t="shared" si="1471"/>
        <v>0</v>
      </c>
      <c r="L1011" s="47">
        <f t="shared" si="1471"/>
        <v>0</v>
      </c>
      <c r="M1011" s="47">
        <f t="shared" si="1471"/>
        <v>0</v>
      </c>
      <c r="N1011" s="47">
        <f t="shared" si="1471"/>
        <v>0</v>
      </c>
      <c r="O1011" s="47">
        <f t="shared" si="1462"/>
        <v>0</v>
      </c>
      <c r="P1011" s="47">
        <f>VLOOKUP(CONCATENATE($F1011," ",$G1011),AllocFactorMatrix,(P$4+1),FALSE)*$E1012</f>
        <v>0</v>
      </c>
      <c r="Q1011" s="47">
        <f>VLOOKUP(CONCATENATE($F1011," ",$G1011),AllocFactorMatrix,(Q$4+1),FALSE)*$E1012</f>
        <v>0</v>
      </c>
      <c r="R1011" s="47">
        <f>VLOOKUP(CONCATENATE($F1011," ",$G1011),AllocFactorMatrix,(R$4+1),FALSE)*$E1012</f>
        <v>0</v>
      </c>
      <c r="S1011" s="47">
        <f>VLOOKUP(CONCATENATE($F1011," ",$G1011),AllocFactorMatrix,(S$4+1),FALSE)*$E1012</f>
        <v>0</v>
      </c>
      <c r="T1011" s="47">
        <f t="shared" si="1463"/>
        <v>0</v>
      </c>
      <c r="U1011" s="47">
        <f>VLOOKUP(CONCATENATE($F1011," ",$G1011),AllocFactorMatrix,(U$4+1),FALSE)*$E1012</f>
        <v>0</v>
      </c>
      <c r="V1011" s="47">
        <f>VLOOKUP(CONCATENATE($F1011," ",$G1011),AllocFactorMatrix,(V$4+1),FALSE)*$E1012</f>
        <v>0</v>
      </c>
      <c r="W1011" s="47">
        <f>VLOOKUP(CONCATENATE($F1011," ",$G1011),AllocFactorMatrix,(W$4+1),FALSE)*$E1012</f>
        <v>0</v>
      </c>
      <c r="X1011" s="47">
        <f>VLOOKUP(CONCATENATE($F1011," ",$G1011),AllocFactorMatrix,(X$4+1),FALSE)*$E1012</f>
        <v>0</v>
      </c>
      <c r="Y1011" s="47">
        <f t="shared" si="1466"/>
        <v>0</v>
      </c>
      <c r="Z1011" s="47">
        <f>VLOOKUP(CONCATENATE($F1011," ",$G1011),AllocFactorMatrix,(Z$4+1),FALSE)*$E1012</f>
        <v>0</v>
      </c>
      <c r="AA1011" s="47">
        <f>VLOOKUP(CONCATENATE($F1011," ",$G1011),AllocFactorMatrix,(AA$4+1),FALSE)*$E1012</f>
        <v>0</v>
      </c>
      <c r="AB1011" s="47">
        <f t="shared" si="1464"/>
        <v>0</v>
      </c>
      <c r="AC1011" s="47">
        <f>VLOOKUP(CONCATENATE($F1011," ",$G1011),AllocFactorMatrix,(AC$4+1),FALSE)*$E1012</f>
        <v>0</v>
      </c>
      <c r="AD1011" s="47">
        <f>VLOOKUP(CONCATENATE($F1011," ",$G1011),AllocFactorMatrix,(AD$4+1),FALSE)*$E1012</f>
        <v>0</v>
      </c>
      <c r="AE1011" s="47">
        <f>VLOOKUP(CONCATENATE($F1011," ",$G1011),AllocFactorMatrix,(AE$4+1),FALSE)*$E1012</f>
        <v>0</v>
      </c>
    </row>
    <row r="1012" spans="1:31" s="44" customFormat="1" collapsed="1">
      <c r="A1012" s="49"/>
      <c r="B1012" s="97"/>
      <c r="C1012" s="48"/>
      <c r="D1012" s="96" t="s">
        <v>520</v>
      </c>
      <c r="E1012" s="87">
        <v>-46312</v>
      </c>
      <c r="F1012" s="88" t="s">
        <v>181</v>
      </c>
      <c r="G1012" s="48" t="str">
        <f>$G$15</f>
        <v>TOTAL</v>
      </c>
      <c r="H1012" s="46">
        <f t="shared" si="1460"/>
        <v>-46311.999999999993</v>
      </c>
      <c r="I1012" s="47">
        <f t="shared" ref="I1012:N1012" si="1472">VLOOKUP(CONCATENATE($F1012," ",$G1012),AllocFactorMatrix,(I$4+1),FALSE)*$E1012</f>
        <v>-23782.738671441286</v>
      </c>
      <c r="J1012" s="47">
        <f t="shared" si="1472"/>
        <v>-5.0080308356740648</v>
      </c>
      <c r="K1012" s="47">
        <f t="shared" si="1472"/>
        <v>-8.8608690868411077</v>
      </c>
      <c r="L1012" s="47">
        <f t="shared" si="1472"/>
        <v>-5549.5744278553721</v>
      </c>
      <c r="M1012" s="47">
        <f t="shared" si="1472"/>
        <v>-77.29541886900283</v>
      </c>
      <c r="N1012" s="47">
        <f t="shared" si="1472"/>
        <v>-11.466786661484011</v>
      </c>
      <c r="O1012" s="47">
        <f t="shared" si="1462"/>
        <v>-5638.3366333858585</v>
      </c>
      <c r="P1012" s="47">
        <f>VLOOKUP(CONCATENATE($F1012," ",$G1012),AllocFactorMatrix,(P$4+1),FALSE)*$E1012</f>
        <v>-3279.839785646745</v>
      </c>
      <c r="Q1012" s="47">
        <f>VLOOKUP(CONCATENATE($F1012," ",$G1012),AllocFactorMatrix,(Q$4+1),FALSE)*$E1012</f>
        <v>-588.94455673953144</v>
      </c>
      <c r="R1012" s="47">
        <f>VLOOKUP(CONCATENATE($F1012," ",$G1012),AllocFactorMatrix,(R$4+1),FALSE)*$E1012</f>
        <v>-126.89516058992433</v>
      </c>
      <c r="S1012" s="47">
        <f>VLOOKUP(CONCATENATE($F1012," ",$G1012),AllocFactorMatrix,(S$4+1),FALSE)*$E1012</f>
        <v>-3.5727158519037143</v>
      </c>
      <c r="T1012" s="47">
        <f t="shared" si="1463"/>
        <v>-3999.2522188281046</v>
      </c>
      <c r="U1012" s="47">
        <f>VLOOKUP(CONCATENATE($F1012," ",$G1012),AllocFactorMatrix,(U$4+1),FALSE)*$E1012</f>
        <v>-153.96695014075158</v>
      </c>
      <c r="V1012" s="47">
        <f>VLOOKUP(CONCATENATE($F1012," ",$G1012),AllocFactorMatrix,(V$4+1),FALSE)*$E1012</f>
        <v>-2095.2739134122326</v>
      </c>
      <c r="W1012" s="47">
        <f>VLOOKUP(CONCATENATE($F1012," ",$G1012),AllocFactorMatrix,(W$4+1),FALSE)*$E1012</f>
        <v>-8500.2538099815229</v>
      </c>
      <c r="X1012" s="47">
        <f>VLOOKUP(CONCATENATE($F1012," ",$G1012),AllocFactorMatrix,(X$4+1),FALSE)*$E1012</f>
        <v>-1146.9030327891155</v>
      </c>
      <c r="Y1012" s="47">
        <f t="shared" si="1466"/>
        <v>-11896.397706323623</v>
      </c>
      <c r="Z1012" s="47">
        <f>VLOOKUP(CONCATENATE($F1012," ",$G1012),AllocFactorMatrix,(Z$4+1),FALSE)*$E1012</f>
        <v>-901.28712972505855</v>
      </c>
      <c r="AA1012" s="47">
        <f>VLOOKUP(CONCATENATE($F1012," ",$G1012),AllocFactorMatrix,(AA$4+1),FALSE)*$E1012</f>
        <v>-18.021220196656042</v>
      </c>
      <c r="AB1012" s="47">
        <f t="shared" si="1464"/>
        <v>-919.30834992171458</v>
      </c>
      <c r="AC1012" s="47">
        <f>VLOOKUP(CONCATENATE($F1012," ",$G1012),AllocFactorMatrix,(AC$4+1),FALSE)*$E1012</f>
        <v>-11.909483365556147</v>
      </c>
      <c r="AD1012" s="47">
        <f>VLOOKUP(CONCATENATE($F1012," ",$G1012),AllocFactorMatrix,(AD$4+1),FALSE)*$E1012</f>
        <v>-41.644042749812435</v>
      </c>
      <c r="AE1012" s="47">
        <f>VLOOKUP(CONCATENATE($F1012," ",$G1012),AllocFactorMatrix,(AE$4+1),FALSE)*$E1012</f>
        <v>-8.5439940615285703</v>
      </c>
    </row>
    <row r="1013" spans="1:31" hidden="1" outlineLevel="1">
      <c r="E1013" s="44"/>
      <c r="F1013" s="167" t="str">
        <f>F1020</f>
        <v>RB_GUP_EPIS_D</v>
      </c>
      <c r="G1013" s="48" t="str">
        <f>$G$8</f>
        <v>PRODUCTION</v>
      </c>
      <c r="H1013" s="4">
        <f t="shared" si="1460"/>
        <v>0</v>
      </c>
      <c r="I1013" s="5">
        <f t="shared" ref="I1013:N1013" si="1473">VLOOKUP(CONCATENATE($F1013," ",$G1013),AllocFactorMatrix,(I$4+1),FALSE)*$E1020</f>
        <v>0</v>
      </c>
      <c r="J1013" s="47">
        <f t="shared" si="1473"/>
        <v>0</v>
      </c>
      <c r="K1013" s="47">
        <f t="shared" si="1473"/>
        <v>0</v>
      </c>
      <c r="L1013" s="5">
        <f t="shared" si="1473"/>
        <v>0</v>
      </c>
      <c r="M1013" s="5">
        <f t="shared" si="1473"/>
        <v>0</v>
      </c>
      <c r="N1013" s="5">
        <f t="shared" si="1473"/>
        <v>0</v>
      </c>
      <c r="O1013" s="5">
        <f t="shared" si="1419"/>
        <v>0</v>
      </c>
      <c r="P1013" s="5">
        <f>VLOOKUP(CONCATENATE($F1013," ",$G1013),AllocFactorMatrix,(P$4+1),FALSE)*$E1020</f>
        <v>0</v>
      </c>
      <c r="Q1013" s="5">
        <f>VLOOKUP(CONCATENATE($F1013," ",$G1013),AllocFactorMatrix,(Q$4+1),FALSE)*$E1020</f>
        <v>0</v>
      </c>
      <c r="R1013" s="5">
        <f>VLOOKUP(CONCATENATE($F1013," ",$G1013),AllocFactorMatrix,(R$4+1),FALSE)*$E1020</f>
        <v>0</v>
      </c>
      <c r="S1013" s="5">
        <f>VLOOKUP(CONCATENATE($F1013," ",$G1013),AllocFactorMatrix,(S$4+1),FALSE)*$E1020</f>
        <v>0</v>
      </c>
      <c r="T1013" s="5">
        <f t="shared" si="1422"/>
        <v>0</v>
      </c>
      <c r="U1013" s="5">
        <f>VLOOKUP(CONCATENATE($F1013," ",$G1013),AllocFactorMatrix,(U$4+1),FALSE)*$E1020</f>
        <v>0</v>
      </c>
      <c r="V1013" s="5">
        <f>VLOOKUP(CONCATENATE($F1013," ",$G1013),AllocFactorMatrix,(V$4+1),FALSE)*$E1020</f>
        <v>0</v>
      </c>
      <c r="W1013" s="5">
        <f>VLOOKUP(CONCATENATE($F1013," ",$G1013),AllocFactorMatrix,(W$4+1),FALSE)*$E1020</f>
        <v>0</v>
      </c>
      <c r="X1013" s="5">
        <f>VLOOKUP(CONCATENATE($F1013," ",$G1013),AllocFactorMatrix,(X$4+1),FALSE)*$E1020</f>
        <v>0</v>
      </c>
      <c r="Y1013" s="5">
        <f>SUBTOTAL(9,U1013:X1013)</f>
        <v>0</v>
      </c>
      <c r="Z1013" s="5">
        <f>VLOOKUP(CONCATENATE($F1013," ",$G1013),AllocFactorMatrix,(Z$4+1),FALSE)*$E1020</f>
        <v>0</v>
      </c>
      <c r="AA1013" s="5">
        <f>VLOOKUP(CONCATENATE($F1013," ",$G1013),AllocFactorMatrix,(AA$4+1),FALSE)*$E1020</f>
        <v>0</v>
      </c>
      <c r="AB1013" s="5">
        <f t="shared" si="1420"/>
        <v>0</v>
      </c>
      <c r="AC1013" s="5">
        <f>VLOOKUP(CONCATENATE($F1013," ",$G1013),AllocFactorMatrix,(AC$4+1),FALSE)*$E1020</f>
        <v>0</v>
      </c>
      <c r="AD1013" s="5">
        <f>VLOOKUP(CONCATENATE($F1013," ",$G1013),AllocFactorMatrix,(AD$4+1),FALSE)*$E1020</f>
        <v>0</v>
      </c>
      <c r="AE1013" s="5">
        <f>VLOOKUP(CONCATENATE($F1013," ",$G1013),AllocFactorMatrix,(AE$4+1),FALSE)*$E1020</f>
        <v>0</v>
      </c>
    </row>
    <row r="1014" spans="1:31" hidden="1" outlineLevel="1">
      <c r="E1014" s="44"/>
      <c r="F1014" s="167" t="str">
        <f>F1020</f>
        <v>RB_GUP_EPIS_D</v>
      </c>
      <c r="G1014" s="48" t="str">
        <f>$G$9</f>
        <v>BULKTRAN</v>
      </c>
      <c r="H1014" s="4">
        <f t="shared" si="1460"/>
        <v>0</v>
      </c>
      <c r="I1014" s="5">
        <f t="shared" ref="I1014:N1014" si="1474">VLOOKUP(CONCATENATE($F1014," ",$G1014),AllocFactorMatrix,(I$4+1),FALSE)*$E1020</f>
        <v>0</v>
      </c>
      <c r="J1014" s="47">
        <f t="shared" si="1474"/>
        <v>0</v>
      </c>
      <c r="K1014" s="47">
        <f t="shared" si="1474"/>
        <v>0</v>
      </c>
      <c r="L1014" s="5">
        <f t="shared" si="1474"/>
        <v>0</v>
      </c>
      <c r="M1014" s="5">
        <f t="shared" si="1474"/>
        <v>0</v>
      </c>
      <c r="N1014" s="5">
        <f t="shared" si="1474"/>
        <v>0</v>
      </c>
      <c r="O1014" s="5">
        <f t="shared" si="1419"/>
        <v>0</v>
      </c>
      <c r="P1014" s="5">
        <f>VLOOKUP(CONCATENATE($F1014," ",$G1014),AllocFactorMatrix,(P$4+1),FALSE)*$E1020</f>
        <v>0</v>
      </c>
      <c r="Q1014" s="5">
        <f>VLOOKUP(CONCATENATE($F1014," ",$G1014),AllocFactorMatrix,(Q$4+1),FALSE)*$E1020</f>
        <v>0</v>
      </c>
      <c r="R1014" s="5">
        <f>VLOOKUP(CONCATENATE($F1014," ",$G1014),AllocFactorMatrix,(R$4+1),FALSE)*$E1020</f>
        <v>0</v>
      </c>
      <c r="S1014" s="5">
        <f>VLOOKUP(CONCATENATE($F1014," ",$G1014),AllocFactorMatrix,(S$4+1),FALSE)*$E1020</f>
        <v>0</v>
      </c>
      <c r="T1014" s="5">
        <f t="shared" si="1422"/>
        <v>0</v>
      </c>
      <c r="U1014" s="5">
        <f>VLOOKUP(CONCATENATE($F1014," ",$G1014),AllocFactorMatrix,(U$4+1),FALSE)*$E1020</f>
        <v>0</v>
      </c>
      <c r="V1014" s="5">
        <f>VLOOKUP(CONCATENATE($F1014," ",$G1014),AllocFactorMatrix,(V$4+1),FALSE)*$E1020</f>
        <v>0</v>
      </c>
      <c r="W1014" s="5">
        <f>VLOOKUP(CONCATENATE($F1014," ",$G1014),AllocFactorMatrix,(W$4+1),FALSE)*$E1020</f>
        <v>0</v>
      </c>
      <c r="X1014" s="5">
        <f>VLOOKUP(CONCATENATE($F1014," ",$G1014),AllocFactorMatrix,(X$4+1),FALSE)*$E1020</f>
        <v>0</v>
      </c>
      <c r="Y1014" s="5">
        <f t="shared" ref="Y1014:Y1020" si="1475">SUBTOTAL(9,U1014:X1014)</f>
        <v>0</v>
      </c>
      <c r="Z1014" s="5">
        <f>VLOOKUP(CONCATENATE($F1014," ",$G1014),AllocFactorMatrix,(Z$4+1),FALSE)*$E1020</f>
        <v>0</v>
      </c>
      <c r="AA1014" s="5">
        <f>VLOOKUP(CONCATENATE($F1014," ",$G1014),AllocFactorMatrix,(AA$4+1),FALSE)*$E1020</f>
        <v>0</v>
      </c>
      <c r="AB1014" s="5">
        <f t="shared" si="1420"/>
        <v>0</v>
      </c>
      <c r="AC1014" s="5">
        <f>VLOOKUP(CONCATENATE($F1014," ",$G1014),AllocFactorMatrix,(AC$4+1),FALSE)*$E1020</f>
        <v>0</v>
      </c>
      <c r="AD1014" s="5">
        <f>VLOOKUP(CONCATENATE($F1014," ",$G1014),AllocFactorMatrix,(AD$4+1),FALSE)*$E1020</f>
        <v>0</v>
      </c>
      <c r="AE1014" s="5">
        <f>VLOOKUP(CONCATENATE($F1014," ",$G1014),AllocFactorMatrix,(AE$4+1),FALSE)*$E1020</f>
        <v>0</v>
      </c>
    </row>
    <row r="1015" spans="1:31" hidden="1" outlineLevel="1">
      <c r="E1015" s="44"/>
      <c r="F1015" s="167" t="str">
        <f>F1020</f>
        <v>RB_GUP_EPIS_D</v>
      </c>
      <c r="G1015" s="48" t="str">
        <f>$G$10</f>
        <v>SUBTRAN</v>
      </c>
      <c r="H1015" s="4">
        <f t="shared" si="1460"/>
        <v>0</v>
      </c>
      <c r="I1015" s="5">
        <f t="shared" ref="I1015:N1015" si="1476">VLOOKUP(CONCATENATE($F1015," ",$G1015),AllocFactorMatrix,(I$4+1),FALSE)*$E1020</f>
        <v>0</v>
      </c>
      <c r="J1015" s="47">
        <f t="shared" si="1476"/>
        <v>0</v>
      </c>
      <c r="K1015" s="47">
        <f t="shared" si="1476"/>
        <v>0</v>
      </c>
      <c r="L1015" s="5">
        <f t="shared" si="1476"/>
        <v>0</v>
      </c>
      <c r="M1015" s="5">
        <f t="shared" si="1476"/>
        <v>0</v>
      </c>
      <c r="N1015" s="5">
        <f t="shared" si="1476"/>
        <v>0</v>
      </c>
      <c r="O1015" s="5">
        <f t="shared" si="1419"/>
        <v>0</v>
      </c>
      <c r="P1015" s="5">
        <f>VLOOKUP(CONCATENATE($F1015," ",$G1015),AllocFactorMatrix,(P$4+1),FALSE)*$E1020</f>
        <v>0</v>
      </c>
      <c r="Q1015" s="5">
        <f>VLOOKUP(CONCATENATE($F1015," ",$G1015),AllocFactorMatrix,(Q$4+1),FALSE)*$E1020</f>
        <v>0</v>
      </c>
      <c r="R1015" s="5">
        <f>VLOOKUP(CONCATENATE($F1015," ",$G1015),AllocFactorMatrix,(R$4+1),FALSE)*$E1020</f>
        <v>0</v>
      </c>
      <c r="S1015" s="5">
        <f>VLOOKUP(CONCATENATE($F1015," ",$G1015),AllocFactorMatrix,(S$4+1),FALSE)*$E1020</f>
        <v>0</v>
      </c>
      <c r="T1015" s="5">
        <f t="shared" si="1422"/>
        <v>0</v>
      </c>
      <c r="U1015" s="5">
        <f>VLOOKUP(CONCATENATE($F1015," ",$G1015),AllocFactorMatrix,(U$4+1),FALSE)*$E1020</f>
        <v>0</v>
      </c>
      <c r="V1015" s="5">
        <f>VLOOKUP(CONCATENATE($F1015," ",$G1015),AllocFactorMatrix,(V$4+1),FALSE)*$E1020</f>
        <v>0</v>
      </c>
      <c r="W1015" s="5">
        <f>VLOOKUP(CONCATENATE($F1015," ",$G1015),AllocFactorMatrix,(W$4+1),FALSE)*$E1020</f>
        <v>0</v>
      </c>
      <c r="X1015" s="5">
        <f>VLOOKUP(CONCATENATE($F1015," ",$G1015),AllocFactorMatrix,(X$4+1),FALSE)*$E1020</f>
        <v>0</v>
      </c>
      <c r="Y1015" s="5">
        <f t="shared" si="1475"/>
        <v>0</v>
      </c>
      <c r="Z1015" s="5">
        <f>VLOOKUP(CONCATENATE($F1015," ",$G1015),AllocFactorMatrix,(Z$4+1),FALSE)*$E1020</f>
        <v>0</v>
      </c>
      <c r="AA1015" s="5">
        <f>VLOOKUP(CONCATENATE($F1015," ",$G1015),AllocFactorMatrix,(AA$4+1),FALSE)*$E1020</f>
        <v>0</v>
      </c>
      <c r="AB1015" s="5">
        <f t="shared" si="1420"/>
        <v>0</v>
      </c>
      <c r="AC1015" s="5">
        <f>VLOOKUP(CONCATENATE($F1015," ",$G1015),AllocFactorMatrix,(AC$4+1),FALSE)*$E1020</f>
        <v>0</v>
      </c>
      <c r="AD1015" s="5">
        <f>VLOOKUP(CONCATENATE($F1015," ",$G1015),AllocFactorMatrix,(AD$4+1),FALSE)*$E1020</f>
        <v>0</v>
      </c>
      <c r="AE1015" s="5">
        <f>VLOOKUP(CONCATENATE($F1015," ",$G1015),AllocFactorMatrix,(AE$4+1),FALSE)*$E1020</f>
        <v>0</v>
      </c>
    </row>
    <row r="1016" spans="1:31" hidden="1" outlineLevel="1">
      <c r="E1016" s="44"/>
      <c r="F1016" s="167" t="str">
        <f>F1020</f>
        <v>RB_GUP_EPIS_D</v>
      </c>
      <c r="G1016" s="48" t="str">
        <f>$G$11</f>
        <v>DISTPRI</v>
      </c>
      <c r="H1016" s="4">
        <f t="shared" si="1460"/>
        <v>795876.91628923104</v>
      </c>
      <c r="I1016" s="5">
        <f t="shared" ref="I1016:N1016" si="1477">VLOOKUP(CONCATENATE($F1016," ",$G1016),AllocFactorMatrix,(I$4+1),FALSE)*$E1020</f>
        <v>521060.27119822049</v>
      </c>
      <c r="J1016" s="47">
        <f t="shared" si="1477"/>
        <v>85.558852142943493</v>
      </c>
      <c r="K1016" s="47">
        <f t="shared" si="1477"/>
        <v>158.30838360393952</v>
      </c>
      <c r="L1016" s="5">
        <f t="shared" si="1477"/>
        <v>121914.27276414161</v>
      </c>
      <c r="M1016" s="5">
        <f t="shared" si="1477"/>
        <v>1703.6219719370993</v>
      </c>
      <c r="N1016" s="5">
        <f t="shared" si="1477"/>
        <v>0</v>
      </c>
      <c r="O1016" s="5">
        <f t="shared" si="1419"/>
        <v>123617.89473607871</v>
      </c>
      <c r="P1016" s="5">
        <f>VLOOKUP(CONCATENATE($F1016," ",$G1016),AllocFactorMatrix,(P$4+1),FALSE)*$E1020</f>
        <v>70700.612687076602</v>
      </c>
      <c r="Q1016" s="5">
        <f>VLOOKUP(CONCATENATE($F1016," ",$G1016),AllocFactorMatrix,(Q$4+1),FALSE)*$E1020</f>
        <v>12722.177076911315</v>
      </c>
      <c r="R1016" s="5">
        <f>VLOOKUP(CONCATENATE($F1016," ",$G1016),AllocFactorMatrix,(R$4+1),FALSE)*$E1020</f>
        <v>0</v>
      </c>
      <c r="S1016" s="5">
        <f>VLOOKUP(CONCATENATE($F1016," ",$G1016),AllocFactorMatrix,(S$4+1),FALSE)*$E1020</f>
        <v>0</v>
      </c>
      <c r="T1016" s="5">
        <f t="shared" si="1422"/>
        <v>83422.789763987923</v>
      </c>
      <c r="U1016" s="5">
        <f>VLOOKUP(CONCATENATE($F1016," ",$G1016),AllocFactorMatrix,(U$4+1),FALSE)*$E1020</f>
        <v>3201.5704605331398</v>
      </c>
      <c r="V1016" s="5">
        <f>VLOOKUP(CONCATENATE($F1016," ",$G1016),AllocFactorMatrix,(V$4+1),FALSE)*$E1020</f>
        <v>44270.877116350486</v>
      </c>
      <c r="W1016" s="5">
        <f>VLOOKUP(CONCATENATE($F1016," ",$G1016),AllocFactorMatrix,(W$4+1),FALSE)*$E1020</f>
        <v>0</v>
      </c>
      <c r="X1016" s="5">
        <f>VLOOKUP(CONCATENATE($F1016," ",$G1016),AllocFactorMatrix,(X$4+1),FALSE)*$E1020</f>
        <v>0</v>
      </c>
      <c r="Y1016" s="5">
        <f t="shared" si="1475"/>
        <v>47472.447576883627</v>
      </c>
      <c r="Z1016" s="5">
        <f>VLOOKUP(CONCATENATE($F1016," ",$G1016),AllocFactorMatrix,(Z$4+1),FALSE)*$E1020</f>
        <v>19414.13364749854</v>
      </c>
      <c r="AA1016" s="5">
        <f>VLOOKUP(CONCATENATE($F1016," ",$G1016),AllocFactorMatrix,(AA$4+1),FALSE)*$E1020</f>
        <v>389.67227858139449</v>
      </c>
      <c r="AB1016" s="5">
        <f t="shared" si="1420"/>
        <v>19803.805926079935</v>
      </c>
      <c r="AC1016" s="5">
        <f>VLOOKUP(CONCATENATE($F1016," ",$G1016),AllocFactorMatrix,(AC$4+1),FALSE)*$E1020</f>
        <v>255.83985223354202</v>
      </c>
      <c r="AD1016" s="5">
        <f>VLOOKUP(CONCATENATE($F1016," ",$G1016),AllocFactorMatrix,(AD$4+1),FALSE)*$E1020</f>
        <v>0</v>
      </c>
      <c r="AE1016" s="5">
        <f>VLOOKUP(CONCATENATE($F1016," ",$G1016),AllocFactorMatrix,(AE$4+1),FALSE)*$E1020</f>
        <v>0</v>
      </c>
    </row>
    <row r="1017" spans="1:31" hidden="1" outlineLevel="1">
      <c r="E1017" s="44"/>
      <c r="F1017" s="167" t="str">
        <f>F1020</f>
        <v>RB_GUP_EPIS_D</v>
      </c>
      <c r="G1017" s="48" t="str">
        <f>$G$12</f>
        <v>DISTSEC</v>
      </c>
      <c r="H1017" s="4">
        <f t="shared" si="1460"/>
        <v>383386.45576728077</v>
      </c>
      <c r="I1017" s="5">
        <f t="shared" ref="I1017:N1017" si="1478">VLOOKUP(CONCATENATE($F1017," ",$G1017),AllocFactorMatrix,(I$4+1),FALSE)*$E1020</f>
        <v>284442.52614133863</v>
      </c>
      <c r="J1017" s="47">
        <f t="shared" si="1478"/>
        <v>70.511836139457458</v>
      </c>
      <c r="K1017" s="47">
        <f t="shared" si="1478"/>
        <v>91.332260196383885</v>
      </c>
      <c r="L1017" s="5">
        <f t="shared" si="1478"/>
        <v>57334.17334534759</v>
      </c>
      <c r="M1017" s="5">
        <f t="shared" si="1478"/>
        <v>0</v>
      </c>
      <c r="N1017" s="5">
        <f t="shared" si="1478"/>
        <v>0</v>
      </c>
      <c r="O1017" s="5">
        <f t="shared" si="1419"/>
        <v>57334.17334534759</v>
      </c>
      <c r="P1017" s="5">
        <f>VLOOKUP(CONCATENATE($F1017," ",$G1017),AllocFactorMatrix,(P$4+1),FALSE)*$E1020</f>
        <v>28620.865331267429</v>
      </c>
      <c r="Q1017" s="5">
        <f>VLOOKUP(CONCATENATE($F1017," ",$G1017),AllocFactorMatrix,(Q$4+1),FALSE)*$E1020</f>
        <v>0</v>
      </c>
      <c r="R1017" s="5">
        <f>VLOOKUP(CONCATENATE($F1017," ",$G1017),AllocFactorMatrix,(R$4+1),FALSE)*$E1020</f>
        <v>0</v>
      </c>
      <c r="S1017" s="5">
        <f>VLOOKUP(CONCATENATE($F1017," ",$G1017),AllocFactorMatrix,(S$4+1),FALSE)*$E1020</f>
        <v>0</v>
      </c>
      <c r="T1017" s="5">
        <f t="shared" si="1422"/>
        <v>28620.865331267429</v>
      </c>
      <c r="U1017" s="5">
        <f>VLOOKUP(CONCATENATE($F1017," ",$G1017),AllocFactorMatrix,(U$4+1),FALSE)*$E1020</f>
        <v>1071.8354304505719</v>
      </c>
      <c r="V1017" s="5">
        <f>VLOOKUP(CONCATENATE($F1017," ",$G1017),AllocFactorMatrix,(V$4+1),FALSE)*$E1020</f>
        <v>0</v>
      </c>
      <c r="W1017" s="5">
        <f>VLOOKUP(CONCATENATE($F1017," ",$G1017),AllocFactorMatrix,(W$4+1),FALSE)*$E1020</f>
        <v>0</v>
      </c>
      <c r="X1017" s="5">
        <f>VLOOKUP(CONCATENATE($F1017," ",$G1017),AllocFactorMatrix,(X$4+1),FALSE)*$E1020</f>
        <v>0</v>
      </c>
      <c r="Y1017" s="5">
        <f t="shared" si="1475"/>
        <v>1071.8354304505719</v>
      </c>
      <c r="Z1017" s="5">
        <f>VLOOKUP(CONCATENATE($F1017," ",$G1017),AllocFactorMatrix,(Z$4+1),FALSE)*$E1020</f>
        <v>8100.2553807607455</v>
      </c>
      <c r="AA1017" s="5">
        <f>VLOOKUP(CONCATENATE($F1017," ",$G1017),AllocFactorMatrix,(AA$4+1),FALSE)*$E1020</f>
        <v>0</v>
      </c>
      <c r="AB1017" s="5">
        <f t="shared" si="1420"/>
        <v>8100.2553807607455</v>
      </c>
      <c r="AC1017" s="5">
        <f>VLOOKUP(CONCATENATE($F1017," ",$G1017),AllocFactorMatrix,(AC$4+1),FALSE)*$E1020</f>
        <v>95.773950661861505</v>
      </c>
      <c r="AD1017" s="5">
        <f>VLOOKUP(CONCATENATE($F1017," ",$G1017),AllocFactorMatrix,(AD$4+1),FALSE)*$E1020</f>
        <v>2947.8944408066877</v>
      </c>
      <c r="AE1017" s="5">
        <f>VLOOKUP(CONCATENATE($F1017," ",$G1017),AllocFactorMatrix,(AE$4+1),FALSE)*$E1020</f>
        <v>611.28765031135958</v>
      </c>
    </row>
    <row r="1018" spans="1:31" hidden="1" outlineLevel="1">
      <c r="E1018" s="44"/>
      <c r="F1018" s="167" t="str">
        <f>F1020</f>
        <v>RB_GUP_EPIS_D</v>
      </c>
      <c r="G1018" s="48" t="str">
        <f>$G$13</f>
        <v>ENERGY</v>
      </c>
      <c r="H1018" s="4">
        <f t="shared" si="1460"/>
        <v>0</v>
      </c>
      <c r="I1018" s="5">
        <f t="shared" ref="I1018:N1018" si="1479">VLOOKUP(CONCATENATE($F1018," ",$G1018),AllocFactorMatrix,(I$4+1),FALSE)*$E1020</f>
        <v>0</v>
      </c>
      <c r="J1018" s="47">
        <f t="shared" si="1479"/>
        <v>0</v>
      </c>
      <c r="K1018" s="47">
        <f t="shared" si="1479"/>
        <v>0</v>
      </c>
      <c r="L1018" s="5">
        <f t="shared" si="1479"/>
        <v>0</v>
      </c>
      <c r="M1018" s="5">
        <f t="shared" si="1479"/>
        <v>0</v>
      </c>
      <c r="N1018" s="5">
        <f t="shared" si="1479"/>
        <v>0</v>
      </c>
      <c r="O1018" s="5">
        <f t="shared" si="1419"/>
        <v>0</v>
      </c>
      <c r="P1018" s="5">
        <f>VLOOKUP(CONCATENATE($F1018," ",$G1018),AllocFactorMatrix,(P$4+1),FALSE)*$E1020</f>
        <v>0</v>
      </c>
      <c r="Q1018" s="5">
        <f>VLOOKUP(CONCATENATE($F1018," ",$G1018),AllocFactorMatrix,(Q$4+1),FALSE)*$E1020</f>
        <v>0</v>
      </c>
      <c r="R1018" s="5">
        <f>VLOOKUP(CONCATENATE($F1018," ",$G1018),AllocFactorMatrix,(R$4+1),FALSE)*$E1020</f>
        <v>0</v>
      </c>
      <c r="S1018" s="5">
        <f>VLOOKUP(CONCATENATE($F1018," ",$G1018),AllocFactorMatrix,(S$4+1),FALSE)*$E1020</f>
        <v>0</v>
      </c>
      <c r="T1018" s="5">
        <f t="shared" si="1422"/>
        <v>0</v>
      </c>
      <c r="U1018" s="5">
        <f>VLOOKUP(CONCATENATE($F1018," ",$G1018),AllocFactorMatrix,(U$4+1),FALSE)*$E1020</f>
        <v>0</v>
      </c>
      <c r="V1018" s="5">
        <f>VLOOKUP(CONCATENATE($F1018," ",$G1018),AllocFactorMatrix,(V$4+1),FALSE)*$E1020</f>
        <v>0</v>
      </c>
      <c r="W1018" s="5">
        <f>VLOOKUP(CONCATENATE($F1018," ",$G1018),AllocFactorMatrix,(W$4+1),FALSE)*$E1020</f>
        <v>0</v>
      </c>
      <c r="X1018" s="5">
        <f>VLOOKUP(CONCATENATE($F1018," ",$G1018),AllocFactorMatrix,(X$4+1),FALSE)*$E1020</f>
        <v>0</v>
      </c>
      <c r="Y1018" s="5">
        <f t="shared" si="1475"/>
        <v>0</v>
      </c>
      <c r="Z1018" s="5">
        <f>VLOOKUP(CONCATENATE($F1018," ",$G1018),AllocFactorMatrix,(Z$4+1),FALSE)*$E1020</f>
        <v>0</v>
      </c>
      <c r="AA1018" s="5">
        <f>VLOOKUP(CONCATENATE($F1018," ",$G1018),AllocFactorMatrix,(AA$4+1),FALSE)*$E1020</f>
        <v>0</v>
      </c>
      <c r="AB1018" s="5">
        <f t="shared" si="1420"/>
        <v>0</v>
      </c>
      <c r="AC1018" s="5">
        <f>VLOOKUP(CONCATENATE($F1018," ",$G1018),AllocFactorMatrix,(AC$4+1),FALSE)*$E1020</f>
        <v>0</v>
      </c>
      <c r="AD1018" s="5">
        <f>VLOOKUP(CONCATENATE($F1018," ",$G1018),AllocFactorMatrix,(AD$4+1),FALSE)*$E1020</f>
        <v>0</v>
      </c>
      <c r="AE1018" s="5">
        <f>VLOOKUP(CONCATENATE($F1018," ",$G1018),AllocFactorMatrix,(AE$4+1),FALSE)*$E1020</f>
        <v>0</v>
      </c>
    </row>
    <row r="1019" spans="1:31" hidden="1" outlineLevel="1">
      <c r="E1019" s="44"/>
      <c r="F1019" s="167" t="str">
        <f>F1020</f>
        <v>RB_GUP_EPIS_D</v>
      </c>
      <c r="G1019" s="48" t="str">
        <f>$G$14</f>
        <v>CUSTOMER</v>
      </c>
      <c r="H1019" s="4">
        <f t="shared" si="1460"/>
        <v>168042.62794348859</v>
      </c>
      <c r="I1019" s="5">
        <f t="shared" ref="I1019:N1019" si="1480">VLOOKUP(CONCATENATE($F1019," ",$G1019),AllocFactorMatrix,(I$4+1),FALSE)*$E1020</f>
        <v>78564.821945480522</v>
      </c>
      <c r="J1019" s="47">
        <f t="shared" si="1480"/>
        <v>15.853497276436006</v>
      </c>
      <c r="K1019" s="47">
        <f t="shared" si="1480"/>
        <v>9.0219239605128934</v>
      </c>
      <c r="L1019" s="5">
        <f t="shared" si="1480"/>
        <v>26546.646050679858</v>
      </c>
      <c r="M1019" s="5">
        <f t="shared" si="1480"/>
        <v>1795.4511586243668</v>
      </c>
      <c r="N1019" s="5">
        <f t="shared" si="1480"/>
        <v>302.43809987870509</v>
      </c>
      <c r="O1019" s="5">
        <f t="shared" si="1419"/>
        <v>28644.535309182931</v>
      </c>
      <c r="P1019" s="5">
        <f>VLOOKUP(CONCATENATE($F1019," ",$G1019),AllocFactorMatrix,(P$4+1),FALSE)*$E1020</f>
        <v>2164.4040655713102</v>
      </c>
      <c r="Q1019" s="5">
        <f>VLOOKUP(CONCATENATE($F1019," ",$G1019),AllocFactorMatrix,(Q$4+1),FALSE)*$E1020</f>
        <v>631.57795627043743</v>
      </c>
      <c r="R1019" s="5">
        <f>VLOOKUP(CONCATENATE($F1019," ",$G1019),AllocFactorMatrix,(R$4+1),FALSE)*$E1020</f>
        <v>743.81528836990799</v>
      </c>
      <c r="S1019" s="5">
        <f>VLOOKUP(CONCATENATE($F1019," ",$G1019),AllocFactorMatrix,(S$4+1),FALSE)*$E1020</f>
        <v>92.975630045126465</v>
      </c>
      <c r="T1019" s="5">
        <f t="shared" si="1422"/>
        <v>3632.772940256782</v>
      </c>
      <c r="U1019" s="5">
        <f>VLOOKUP(CONCATENATE($F1019," ",$G1019),AllocFactorMatrix,(U$4+1),FALSE)*$E1020</f>
        <v>14.244510645990113</v>
      </c>
      <c r="V1019" s="5">
        <f>VLOOKUP(CONCATENATE($F1019," ",$G1019),AllocFactorMatrix,(V$4+1),FALSE)*$E1020</f>
        <v>447.82774075756964</v>
      </c>
      <c r="W1019" s="5">
        <f>VLOOKUP(CONCATENATE($F1019," ",$G1019),AllocFactorMatrix,(W$4+1),FALSE)*$E1020</f>
        <v>1250.3162960615191</v>
      </c>
      <c r="X1019" s="5">
        <f>VLOOKUP(CONCATENATE($F1019," ",$G1019),AllocFactorMatrix,(X$4+1),FALSE)*$E1020</f>
        <v>371.90138151285078</v>
      </c>
      <c r="Y1019" s="5">
        <f t="shared" si="1475"/>
        <v>2084.2899289779298</v>
      </c>
      <c r="Z1019" s="5">
        <f>VLOOKUP(CONCATENATE($F1019," ",$G1019),AllocFactorMatrix,(Z$4+1),FALSE)*$E1020</f>
        <v>435.86449028540841</v>
      </c>
      <c r="AA1019" s="5">
        <f>VLOOKUP(CONCATENATE($F1019," ",$G1019),AllocFactorMatrix,(AA$4+1),FALSE)*$E1020</f>
        <v>8.2519244967978089</v>
      </c>
      <c r="AB1019" s="5">
        <f t="shared" si="1420"/>
        <v>444.11641478220622</v>
      </c>
      <c r="AC1019" s="5">
        <f>VLOOKUP(CONCATENATE($F1019," ",$G1019),AllocFactorMatrix,(AC$4+1),FALSE)*$E1020</f>
        <v>42.530887425594315</v>
      </c>
      <c r="AD1019" s="5">
        <f>VLOOKUP(CONCATENATE($F1019," ",$G1019),AllocFactorMatrix,(AD$4+1),FALSE)*$E1020</f>
        <v>48168.690129882285</v>
      </c>
      <c r="AE1019" s="5">
        <f>VLOOKUP(CONCATENATE($F1019," ",$G1019),AllocFactorMatrix,(AE$4+1),FALSE)*$E1020</f>
        <v>6435.9949662633735</v>
      </c>
    </row>
    <row r="1020" spans="1:31" collapsed="1">
      <c r="D1020" s="48" t="s">
        <v>521</v>
      </c>
      <c r="E1020" s="87">
        <v>1347306</v>
      </c>
      <c r="F1020" s="88" t="s">
        <v>63</v>
      </c>
      <c r="G1020" s="48" t="str">
        <f>$G$15</f>
        <v>TOTAL</v>
      </c>
      <c r="H1020" s="4">
        <f t="shared" si="1460"/>
        <v>1347306.0000000005</v>
      </c>
      <c r="I1020" s="5">
        <f t="shared" ref="I1020:N1020" si="1481">VLOOKUP(CONCATENATE($F1020," ",$G1020),AllocFactorMatrix,(I$4+1),FALSE)*$E1020</f>
        <v>884067.61928503972</v>
      </c>
      <c r="J1020" s="47">
        <f t="shared" si="1481"/>
        <v>171.92418555883697</v>
      </c>
      <c r="K1020" s="47">
        <f t="shared" si="1481"/>
        <v>258.66256776083634</v>
      </c>
      <c r="L1020" s="5">
        <f t="shared" si="1481"/>
        <v>205795.09216016906</v>
      </c>
      <c r="M1020" s="5">
        <f t="shared" si="1481"/>
        <v>3499.0731305614659</v>
      </c>
      <c r="N1020" s="5">
        <f t="shared" si="1481"/>
        <v>302.43809987870509</v>
      </c>
      <c r="O1020" s="5">
        <f t="shared" si="1419"/>
        <v>209596.60339060923</v>
      </c>
      <c r="P1020" s="5">
        <f>VLOOKUP(CONCATENATE($F1020," ",$G1020),AllocFactorMatrix,(P$4+1),FALSE)*$E1020</f>
        <v>101485.88208391533</v>
      </c>
      <c r="Q1020" s="5">
        <f>VLOOKUP(CONCATENATE($F1020," ",$G1020),AllocFactorMatrix,(Q$4+1),FALSE)*$E1020</f>
        <v>13353.755033181753</v>
      </c>
      <c r="R1020" s="5">
        <f>VLOOKUP(CONCATENATE($F1020," ",$G1020),AllocFactorMatrix,(R$4+1),FALSE)*$E1020</f>
        <v>743.81528836990799</v>
      </c>
      <c r="S1020" s="5">
        <f>VLOOKUP(CONCATENATE($F1020," ",$G1020),AllocFactorMatrix,(S$4+1),FALSE)*$E1020</f>
        <v>92.975630045126465</v>
      </c>
      <c r="T1020" s="5">
        <f t="shared" si="1422"/>
        <v>115676.42803551212</v>
      </c>
      <c r="U1020" s="5">
        <f>VLOOKUP(CONCATENATE($F1020," ",$G1020),AllocFactorMatrix,(U$4+1),FALSE)*$E1020</f>
        <v>4287.6504016297013</v>
      </c>
      <c r="V1020" s="5">
        <f>VLOOKUP(CONCATENATE($F1020," ",$G1020),AllocFactorMatrix,(V$4+1),FALSE)*$E1020</f>
        <v>44718.70485710806</v>
      </c>
      <c r="W1020" s="5">
        <f>VLOOKUP(CONCATENATE($F1020," ",$G1020),AllocFactorMatrix,(W$4+1),FALSE)*$E1020</f>
        <v>1250.3162960615191</v>
      </c>
      <c r="X1020" s="5">
        <f>VLOOKUP(CONCATENATE($F1020," ",$G1020),AllocFactorMatrix,(X$4+1),FALSE)*$E1020</f>
        <v>371.90138151285078</v>
      </c>
      <c r="Y1020" s="5">
        <f t="shared" si="1475"/>
        <v>50628.572936312128</v>
      </c>
      <c r="Z1020" s="5">
        <f>VLOOKUP(CONCATENATE($F1020," ",$G1020),AllocFactorMatrix,(Z$4+1),FALSE)*$E1020</f>
        <v>27950.253518544694</v>
      </c>
      <c r="AA1020" s="5">
        <f>VLOOKUP(CONCATENATE($F1020," ",$G1020),AllocFactorMatrix,(AA$4+1),FALSE)*$E1020</f>
        <v>397.92420307819231</v>
      </c>
      <c r="AB1020" s="5">
        <f t="shared" si="1420"/>
        <v>28348.177721622887</v>
      </c>
      <c r="AC1020" s="5">
        <f>VLOOKUP(CONCATENATE($F1020," ",$G1020),AllocFactorMatrix,(AC$4+1),FALSE)*$E1020</f>
        <v>394.14469032099782</v>
      </c>
      <c r="AD1020" s="5">
        <f>VLOOKUP(CONCATENATE($F1020," ",$G1020),AllocFactorMatrix,(AD$4+1),FALSE)*$E1020</f>
        <v>51116.584570688974</v>
      </c>
      <c r="AE1020" s="5">
        <f>VLOOKUP(CONCATENATE($F1020," ",$G1020),AllocFactorMatrix,(AE$4+1),FALSE)*$E1020</f>
        <v>7047.2826165747329</v>
      </c>
    </row>
    <row r="1021" spans="1:31" s="44" customFormat="1" hidden="1" outlineLevel="1">
      <c r="A1021" s="49"/>
      <c r="B1021" s="97"/>
      <c r="C1021" s="48"/>
      <c r="D1021" s="48"/>
      <c r="F1021" s="167" t="str">
        <f>F1028</f>
        <v>PROD_ENERGY</v>
      </c>
      <c r="G1021" s="48" t="str">
        <f>$G$8</f>
        <v>PRODUCTION</v>
      </c>
      <c r="H1021" s="46">
        <f t="shared" si="1460"/>
        <v>0</v>
      </c>
      <c r="I1021" s="47">
        <f t="shared" ref="I1021:N1021" si="1482">VLOOKUP(CONCATENATE($F1021," ",$G1021),AllocFactorMatrix,(I$4+1),FALSE)*$E1028</f>
        <v>0</v>
      </c>
      <c r="J1021" s="47">
        <f t="shared" si="1482"/>
        <v>0</v>
      </c>
      <c r="K1021" s="47">
        <f t="shared" si="1482"/>
        <v>0</v>
      </c>
      <c r="L1021" s="47">
        <f t="shared" si="1482"/>
        <v>0</v>
      </c>
      <c r="M1021" s="47">
        <f t="shared" si="1482"/>
        <v>0</v>
      </c>
      <c r="N1021" s="47">
        <f t="shared" si="1482"/>
        <v>0</v>
      </c>
      <c r="O1021" s="47">
        <f t="shared" ref="O1021:O1036" si="1483">SUBTOTAL(9,L1021:N1021)</f>
        <v>0</v>
      </c>
      <c r="P1021" s="47">
        <f>VLOOKUP(CONCATENATE($F1021," ",$G1021),AllocFactorMatrix,(P$4+1),FALSE)*$E1028</f>
        <v>0</v>
      </c>
      <c r="Q1021" s="47">
        <f>VLOOKUP(CONCATENATE($F1021," ",$G1021),AllocFactorMatrix,(Q$4+1),FALSE)*$E1028</f>
        <v>0</v>
      </c>
      <c r="R1021" s="47">
        <f>VLOOKUP(CONCATENATE($F1021," ",$G1021),AllocFactorMatrix,(R$4+1),FALSE)*$E1028</f>
        <v>0</v>
      </c>
      <c r="S1021" s="47">
        <f>VLOOKUP(CONCATENATE($F1021," ",$G1021),AllocFactorMatrix,(S$4+1),FALSE)*$E1028</f>
        <v>0</v>
      </c>
      <c r="T1021" s="47">
        <f t="shared" ref="T1021:T1036" si="1484">SUBTOTAL(9,P1021:S1021)</f>
        <v>0</v>
      </c>
      <c r="U1021" s="47">
        <f>VLOOKUP(CONCATENATE($F1021," ",$G1021),AllocFactorMatrix,(U$4+1),FALSE)*$E1028</f>
        <v>0</v>
      </c>
      <c r="V1021" s="47">
        <f>VLOOKUP(CONCATENATE($F1021," ",$G1021),AllocFactorMatrix,(V$4+1),FALSE)*$E1028</f>
        <v>0</v>
      </c>
      <c r="W1021" s="47">
        <f>VLOOKUP(CONCATENATE($F1021," ",$G1021),AllocFactorMatrix,(W$4+1),FALSE)*$E1028</f>
        <v>0</v>
      </c>
      <c r="X1021" s="47">
        <f>VLOOKUP(CONCATENATE($F1021," ",$G1021),AllocFactorMatrix,(X$4+1),FALSE)*$E1028</f>
        <v>0</v>
      </c>
      <c r="Y1021" s="47">
        <f>SUBTOTAL(9,U1021:X1021)</f>
        <v>0</v>
      </c>
      <c r="Z1021" s="47">
        <f>VLOOKUP(CONCATENATE($F1021," ",$G1021),AllocFactorMatrix,(Z$4+1),FALSE)*$E1028</f>
        <v>0</v>
      </c>
      <c r="AA1021" s="47">
        <f>VLOOKUP(CONCATENATE($F1021," ",$G1021),AllocFactorMatrix,(AA$4+1),FALSE)*$E1028</f>
        <v>0</v>
      </c>
      <c r="AB1021" s="47">
        <f t="shared" ref="AB1021:AB1036" si="1485">SUBTOTAL(9,Z1021:AA1021)</f>
        <v>0</v>
      </c>
      <c r="AC1021" s="47">
        <f>VLOOKUP(CONCATENATE($F1021," ",$G1021),AllocFactorMatrix,(AC$4+1),FALSE)*$E1028</f>
        <v>0</v>
      </c>
      <c r="AD1021" s="47">
        <f>VLOOKUP(CONCATENATE($F1021," ",$G1021),AllocFactorMatrix,(AD$4+1),FALSE)*$E1028</f>
        <v>0</v>
      </c>
      <c r="AE1021" s="47">
        <f>VLOOKUP(CONCATENATE($F1021," ",$G1021),AllocFactorMatrix,(AE$4+1),FALSE)*$E1028</f>
        <v>0</v>
      </c>
    </row>
    <row r="1022" spans="1:31" s="44" customFormat="1" hidden="1" outlineLevel="1">
      <c r="A1022" s="49"/>
      <c r="B1022" s="97"/>
      <c r="C1022" s="48"/>
      <c r="D1022" s="48"/>
      <c r="F1022" s="167" t="str">
        <f>F1028</f>
        <v>PROD_ENERGY</v>
      </c>
      <c r="G1022" s="48" t="str">
        <f>$G$9</f>
        <v>BULKTRAN</v>
      </c>
      <c r="H1022" s="46">
        <f t="shared" si="1460"/>
        <v>0</v>
      </c>
      <c r="I1022" s="47">
        <f t="shared" ref="I1022:N1022" si="1486">VLOOKUP(CONCATENATE($F1022," ",$G1022),AllocFactorMatrix,(I$4+1),FALSE)*$E1028</f>
        <v>0</v>
      </c>
      <c r="J1022" s="47">
        <f t="shared" si="1486"/>
        <v>0</v>
      </c>
      <c r="K1022" s="47">
        <f t="shared" si="1486"/>
        <v>0</v>
      </c>
      <c r="L1022" s="47">
        <f t="shared" si="1486"/>
        <v>0</v>
      </c>
      <c r="M1022" s="47">
        <f t="shared" si="1486"/>
        <v>0</v>
      </c>
      <c r="N1022" s="47">
        <f t="shared" si="1486"/>
        <v>0</v>
      </c>
      <c r="O1022" s="47">
        <f t="shared" si="1483"/>
        <v>0</v>
      </c>
      <c r="P1022" s="47">
        <f>VLOOKUP(CONCATENATE($F1022," ",$G1022),AllocFactorMatrix,(P$4+1),FALSE)*$E1028</f>
        <v>0</v>
      </c>
      <c r="Q1022" s="47">
        <f>VLOOKUP(CONCATENATE($F1022," ",$G1022),AllocFactorMatrix,(Q$4+1),FALSE)*$E1028</f>
        <v>0</v>
      </c>
      <c r="R1022" s="47">
        <f>VLOOKUP(CONCATENATE($F1022," ",$G1022),AllocFactorMatrix,(R$4+1),FALSE)*$E1028</f>
        <v>0</v>
      </c>
      <c r="S1022" s="47">
        <f>VLOOKUP(CONCATENATE($F1022," ",$G1022),AllocFactorMatrix,(S$4+1),FALSE)*$E1028</f>
        <v>0</v>
      </c>
      <c r="T1022" s="47">
        <f t="shared" si="1484"/>
        <v>0</v>
      </c>
      <c r="U1022" s="47">
        <f>VLOOKUP(CONCATENATE($F1022," ",$G1022),AllocFactorMatrix,(U$4+1),FALSE)*$E1028</f>
        <v>0</v>
      </c>
      <c r="V1022" s="47">
        <f>VLOOKUP(CONCATENATE($F1022," ",$G1022),AllocFactorMatrix,(V$4+1),FALSE)*$E1028</f>
        <v>0</v>
      </c>
      <c r="W1022" s="47">
        <f>VLOOKUP(CONCATENATE($F1022," ",$G1022),AllocFactorMatrix,(W$4+1),FALSE)*$E1028</f>
        <v>0</v>
      </c>
      <c r="X1022" s="47">
        <f>VLOOKUP(CONCATENATE($F1022," ",$G1022),AllocFactorMatrix,(X$4+1),FALSE)*$E1028</f>
        <v>0</v>
      </c>
      <c r="Y1022" s="47">
        <f t="shared" ref="Y1022:Y1028" si="1487">SUBTOTAL(9,U1022:X1022)</f>
        <v>0</v>
      </c>
      <c r="Z1022" s="47">
        <f>VLOOKUP(CONCATENATE($F1022," ",$G1022),AllocFactorMatrix,(Z$4+1),FALSE)*$E1028</f>
        <v>0</v>
      </c>
      <c r="AA1022" s="47">
        <f>VLOOKUP(CONCATENATE($F1022," ",$G1022),AllocFactorMatrix,(AA$4+1),FALSE)*$E1028</f>
        <v>0</v>
      </c>
      <c r="AB1022" s="47">
        <f t="shared" si="1485"/>
        <v>0</v>
      </c>
      <c r="AC1022" s="47">
        <f>VLOOKUP(CONCATENATE($F1022," ",$G1022),AllocFactorMatrix,(AC$4+1),FALSE)*$E1028</f>
        <v>0</v>
      </c>
      <c r="AD1022" s="47">
        <f>VLOOKUP(CONCATENATE($F1022," ",$G1022),AllocFactorMatrix,(AD$4+1),FALSE)*$E1028</f>
        <v>0</v>
      </c>
      <c r="AE1022" s="47">
        <f>VLOOKUP(CONCATENATE($F1022," ",$G1022),AllocFactorMatrix,(AE$4+1),FALSE)*$E1028</f>
        <v>0</v>
      </c>
    </row>
    <row r="1023" spans="1:31" s="44" customFormat="1" hidden="1" outlineLevel="1">
      <c r="A1023" s="49"/>
      <c r="B1023" s="97"/>
      <c r="C1023" s="48"/>
      <c r="D1023" s="48"/>
      <c r="F1023" s="167" t="str">
        <f>F1028</f>
        <v>PROD_ENERGY</v>
      </c>
      <c r="G1023" s="48" t="str">
        <f>$G$10</f>
        <v>SUBTRAN</v>
      </c>
      <c r="H1023" s="46">
        <f t="shared" si="1460"/>
        <v>0</v>
      </c>
      <c r="I1023" s="47">
        <f t="shared" ref="I1023:N1023" si="1488">VLOOKUP(CONCATENATE($F1023," ",$G1023),AllocFactorMatrix,(I$4+1),FALSE)*$E1028</f>
        <v>0</v>
      </c>
      <c r="J1023" s="47">
        <f t="shared" si="1488"/>
        <v>0</v>
      </c>
      <c r="K1023" s="47">
        <f t="shared" si="1488"/>
        <v>0</v>
      </c>
      <c r="L1023" s="47">
        <f t="shared" si="1488"/>
        <v>0</v>
      </c>
      <c r="M1023" s="47">
        <f t="shared" si="1488"/>
        <v>0</v>
      </c>
      <c r="N1023" s="47">
        <f t="shared" si="1488"/>
        <v>0</v>
      </c>
      <c r="O1023" s="47">
        <f t="shared" si="1483"/>
        <v>0</v>
      </c>
      <c r="P1023" s="47">
        <f>VLOOKUP(CONCATENATE($F1023," ",$G1023),AllocFactorMatrix,(P$4+1),FALSE)*$E1028</f>
        <v>0</v>
      </c>
      <c r="Q1023" s="47">
        <f>VLOOKUP(CONCATENATE($F1023," ",$G1023),AllocFactorMatrix,(Q$4+1),FALSE)*$E1028</f>
        <v>0</v>
      </c>
      <c r="R1023" s="47">
        <f>VLOOKUP(CONCATENATE($F1023," ",$G1023),AllocFactorMatrix,(R$4+1),FALSE)*$E1028</f>
        <v>0</v>
      </c>
      <c r="S1023" s="47">
        <f>VLOOKUP(CONCATENATE($F1023," ",$G1023),AllocFactorMatrix,(S$4+1),FALSE)*$E1028</f>
        <v>0</v>
      </c>
      <c r="T1023" s="47">
        <f t="shared" si="1484"/>
        <v>0</v>
      </c>
      <c r="U1023" s="47">
        <f>VLOOKUP(CONCATENATE($F1023," ",$G1023),AllocFactorMatrix,(U$4+1),FALSE)*$E1028</f>
        <v>0</v>
      </c>
      <c r="V1023" s="47">
        <f>VLOOKUP(CONCATENATE($F1023," ",$G1023),AllocFactorMatrix,(V$4+1),FALSE)*$E1028</f>
        <v>0</v>
      </c>
      <c r="W1023" s="47">
        <f>VLOOKUP(CONCATENATE($F1023," ",$G1023),AllocFactorMatrix,(W$4+1),FALSE)*$E1028</f>
        <v>0</v>
      </c>
      <c r="X1023" s="47">
        <f>VLOOKUP(CONCATENATE($F1023," ",$G1023),AllocFactorMatrix,(X$4+1),FALSE)*$E1028</f>
        <v>0</v>
      </c>
      <c r="Y1023" s="47">
        <f t="shared" si="1487"/>
        <v>0</v>
      </c>
      <c r="Z1023" s="47">
        <f>VLOOKUP(CONCATENATE($F1023," ",$G1023),AllocFactorMatrix,(Z$4+1),FALSE)*$E1028</f>
        <v>0</v>
      </c>
      <c r="AA1023" s="47">
        <f>VLOOKUP(CONCATENATE($F1023," ",$G1023),AllocFactorMatrix,(AA$4+1),FALSE)*$E1028</f>
        <v>0</v>
      </c>
      <c r="AB1023" s="47">
        <f t="shared" si="1485"/>
        <v>0</v>
      </c>
      <c r="AC1023" s="47">
        <f>VLOOKUP(CONCATENATE($F1023," ",$G1023),AllocFactorMatrix,(AC$4+1),FALSE)*$E1028</f>
        <v>0</v>
      </c>
      <c r="AD1023" s="47">
        <f>VLOOKUP(CONCATENATE($F1023," ",$G1023),AllocFactorMatrix,(AD$4+1),FALSE)*$E1028</f>
        <v>0</v>
      </c>
      <c r="AE1023" s="47">
        <f>VLOOKUP(CONCATENATE($F1023," ",$G1023),AllocFactorMatrix,(AE$4+1),FALSE)*$E1028</f>
        <v>0</v>
      </c>
    </row>
    <row r="1024" spans="1:31" s="44" customFormat="1" hidden="1" outlineLevel="1">
      <c r="A1024" s="49"/>
      <c r="B1024" s="97"/>
      <c r="C1024" s="48"/>
      <c r="D1024" s="48"/>
      <c r="F1024" s="167" t="str">
        <f>F1028</f>
        <v>PROD_ENERGY</v>
      </c>
      <c r="G1024" s="48" t="str">
        <f>$G$11</f>
        <v>DISTPRI</v>
      </c>
      <c r="H1024" s="46">
        <f t="shared" si="1460"/>
        <v>0</v>
      </c>
      <c r="I1024" s="47">
        <f t="shared" ref="I1024:N1024" si="1489">VLOOKUP(CONCATENATE($F1024," ",$G1024),AllocFactorMatrix,(I$4+1),FALSE)*$E1028</f>
        <v>0</v>
      </c>
      <c r="J1024" s="47">
        <f t="shared" si="1489"/>
        <v>0</v>
      </c>
      <c r="K1024" s="47">
        <f t="shared" si="1489"/>
        <v>0</v>
      </c>
      <c r="L1024" s="47">
        <f t="shared" si="1489"/>
        <v>0</v>
      </c>
      <c r="M1024" s="47">
        <f t="shared" si="1489"/>
        <v>0</v>
      </c>
      <c r="N1024" s="47">
        <f t="shared" si="1489"/>
        <v>0</v>
      </c>
      <c r="O1024" s="47">
        <f t="shared" si="1483"/>
        <v>0</v>
      </c>
      <c r="P1024" s="47">
        <f>VLOOKUP(CONCATENATE($F1024," ",$G1024),AllocFactorMatrix,(P$4+1),FALSE)*$E1028</f>
        <v>0</v>
      </c>
      <c r="Q1024" s="47">
        <f>VLOOKUP(CONCATENATE($F1024," ",$G1024),AllocFactorMatrix,(Q$4+1),FALSE)*$E1028</f>
        <v>0</v>
      </c>
      <c r="R1024" s="47">
        <f>VLOOKUP(CONCATENATE($F1024," ",$G1024),AllocFactorMatrix,(R$4+1),FALSE)*$E1028</f>
        <v>0</v>
      </c>
      <c r="S1024" s="47">
        <f>VLOOKUP(CONCATENATE($F1024," ",$G1024),AllocFactorMatrix,(S$4+1),FALSE)*$E1028</f>
        <v>0</v>
      </c>
      <c r="T1024" s="47">
        <f t="shared" si="1484"/>
        <v>0</v>
      </c>
      <c r="U1024" s="47">
        <f>VLOOKUP(CONCATENATE($F1024," ",$G1024),AllocFactorMatrix,(U$4+1),FALSE)*$E1028</f>
        <v>0</v>
      </c>
      <c r="V1024" s="47">
        <f>VLOOKUP(CONCATENATE($F1024," ",$G1024),AllocFactorMatrix,(V$4+1),FALSE)*$E1028</f>
        <v>0</v>
      </c>
      <c r="W1024" s="47">
        <f>VLOOKUP(CONCATENATE($F1024," ",$G1024),AllocFactorMatrix,(W$4+1),FALSE)*$E1028</f>
        <v>0</v>
      </c>
      <c r="X1024" s="47">
        <f>VLOOKUP(CONCATENATE($F1024," ",$G1024),AllocFactorMatrix,(X$4+1),FALSE)*$E1028</f>
        <v>0</v>
      </c>
      <c r="Y1024" s="47">
        <f t="shared" si="1487"/>
        <v>0</v>
      </c>
      <c r="Z1024" s="47">
        <f>VLOOKUP(CONCATENATE($F1024," ",$G1024),AllocFactorMatrix,(Z$4+1),FALSE)*$E1028</f>
        <v>0</v>
      </c>
      <c r="AA1024" s="47">
        <f>VLOOKUP(CONCATENATE($F1024," ",$G1024),AllocFactorMatrix,(AA$4+1),FALSE)*$E1028</f>
        <v>0</v>
      </c>
      <c r="AB1024" s="47">
        <f t="shared" si="1485"/>
        <v>0</v>
      </c>
      <c r="AC1024" s="47">
        <f>VLOOKUP(CONCATENATE($F1024," ",$G1024),AllocFactorMatrix,(AC$4+1),FALSE)*$E1028</f>
        <v>0</v>
      </c>
      <c r="AD1024" s="47">
        <f>VLOOKUP(CONCATENATE($F1024," ",$G1024),AllocFactorMatrix,(AD$4+1),FALSE)*$E1028</f>
        <v>0</v>
      </c>
      <c r="AE1024" s="47">
        <f>VLOOKUP(CONCATENATE($F1024," ",$G1024),AllocFactorMatrix,(AE$4+1),FALSE)*$E1028</f>
        <v>0</v>
      </c>
    </row>
    <row r="1025" spans="1:31" s="44" customFormat="1" hidden="1" outlineLevel="1">
      <c r="A1025" s="49"/>
      <c r="B1025" s="97"/>
      <c r="C1025" s="48"/>
      <c r="D1025" s="48"/>
      <c r="F1025" s="167" t="str">
        <f>F1028</f>
        <v>PROD_ENERGY</v>
      </c>
      <c r="G1025" s="48" t="str">
        <f>$G$12</f>
        <v>DISTSEC</v>
      </c>
      <c r="H1025" s="46">
        <f t="shared" si="1460"/>
        <v>0</v>
      </c>
      <c r="I1025" s="47">
        <f t="shared" ref="I1025:N1025" si="1490">VLOOKUP(CONCATENATE($F1025," ",$G1025),AllocFactorMatrix,(I$4+1),FALSE)*$E1028</f>
        <v>0</v>
      </c>
      <c r="J1025" s="47">
        <f t="shared" si="1490"/>
        <v>0</v>
      </c>
      <c r="K1025" s="47">
        <f t="shared" si="1490"/>
        <v>0</v>
      </c>
      <c r="L1025" s="47">
        <f t="shared" si="1490"/>
        <v>0</v>
      </c>
      <c r="M1025" s="47">
        <f t="shared" si="1490"/>
        <v>0</v>
      </c>
      <c r="N1025" s="47">
        <f t="shared" si="1490"/>
        <v>0</v>
      </c>
      <c r="O1025" s="47">
        <f t="shared" si="1483"/>
        <v>0</v>
      </c>
      <c r="P1025" s="47">
        <f>VLOOKUP(CONCATENATE($F1025," ",$G1025),AllocFactorMatrix,(P$4+1),FALSE)*$E1028</f>
        <v>0</v>
      </c>
      <c r="Q1025" s="47">
        <f>VLOOKUP(CONCATENATE($F1025," ",$G1025),AllocFactorMatrix,(Q$4+1),FALSE)*$E1028</f>
        <v>0</v>
      </c>
      <c r="R1025" s="47">
        <f>VLOOKUP(CONCATENATE($F1025," ",$G1025),AllocFactorMatrix,(R$4+1),FALSE)*$E1028</f>
        <v>0</v>
      </c>
      <c r="S1025" s="47">
        <f>VLOOKUP(CONCATENATE($F1025," ",$G1025),AllocFactorMatrix,(S$4+1),FALSE)*$E1028</f>
        <v>0</v>
      </c>
      <c r="T1025" s="47">
        <f t="shared" si="1484"/>
        <v>0</v>
      </c>
      <c r="U1025" s="47">
        <f>VLOOKUP(CONCATENATE($F1025," ",$G1025),AllocFactorMatrix,(U$4+1),FALSE)*$E1028</f>
        <v>0</v>
      </c>
      <c r="V1025" s="47">
        <f>VLOOKUP(CONCATENATE($F1025," ",$G1025),AllocFactorMatrix,(V$4+1),FALSE)*$E1028</f>
        <v>0</v>
      </c>
      <c r="W1025" s="47">
        <f>VLOOKUP(CONCATENATE($F1025," ",$G1025),AllocFactorMatrix,(W$4+1),FALSE)*$E1028</f>
        <v>0</v>
      </c>
      <c r="X1025" s="47">
        <f>VLOOKUP(CONCATENATE($F1025," ",$G1025),AllocFactorMatrix,(X$4+1),FALSE)*$E1028</f>
        <v>0</v>
      </c>
      <c r="Y1025" s="47">
        <f t="shared" si="1487"/>
        <v>0</v>
      </c>
      <c r="Z1025" s="47">
        <f>VLOOKUP(CONCATENATE($F1025," ",$G1025),AllocFactorMatrix,(Z$4+1),FALSE)*$E1028</f>
        <v>0</v>
      </c>
      <c r="AA1025" s="47">
        <f>VLOOKUP(CONCATENATE($F1025," ",$G1025),AllocFactorMatrix,(AA$4+1),FALSE)*$E1028</f>
        <v>0</v>
      </c>
      <c r="AB1025" s="47">
        <f t="shared" si="1485"/>
        <v>0</v>
      </c>
      <c r="AC1025" s="47">
        <f>VLOOKUP(CONCATENATE($F1025," ",$G1025),AllocFactorMatrix,(AC$4+1),FALSE)*$E1028</f>
        <v>0</v>
      </c>
      <c r="AD1025" s="47">
        <f>VLOOKUP(CONCATENATE($F1025," ",$G1025),AllocFactorMatrix,(AD$4+1),FALSE)*$E1028</f>
        <v>0</v>
      </c>
      <c r="AE1025" s="47">
        <f>VLOOKUP(CONCATENATE($F1025," ",$G1025),AllocFactorMatrix,(AE$4+1),FALSE)*$E1028</f>
        <v>0</v>
      </c>
    </row>
    <row r="1026" spans="1:31" s="44" customFormat="1" hidden="1" outlineLevel="1">
      <c r="A1026" s="49"/>
      <c r="B1026" s="97"/>
      <c r="C1026" s="48"/>
      <c r="D1026" s="48"/>
      <c r="F1026" s="167" t="str">
        <f>F1028</f>
        <v>PROD_ENERGY</v>
      </c>
      <c r="G1026" s="48" t="str">
        <f>$G$13</f>
        <v>ENERGY</v>
      </c>
      <c r="H1026" s="46">
        <f t="shared" si="1460"/>
        <v>70918.999999999985</v>
      </c>
      <c r="I1026" s="47">
        <f t="shared" ref="I1026:N1026" si="1491">VLOOKUP(CONCATENATE($F1026," ",$G1026),AllocFactorMatrix,(I$4+1),FALSE)*$E1028</f>
        <v>27745.186682181029</v>
      </c>
      <c r="J1026" s="47">
        <f t="shared" si="1491"/>
        <v>4.4399889546990767</v>
      </c>
      <c r="K1026" s="47">
        <f t="shared" si="1491"/>
        <v>12.802266672815717</v>
      </c>
      <c r="L1026" s="47">
        <f t="shared" si="1491"/>
        <v>8000.429577417025</v>
      </c>
      <c r="M1026" s="47">
        <f t="shared" si="1491"/>
        <v>111.58218599220983</v>
      </c>
      <c r="N1026" s="47">
        <f t="shared" si="1491"/>
        <v>15.599095034542216</v>
      </c>
      <c r="O1026" s="47">
        <f t="shared" si="1483"/>
        <v>8127.610858443777</v>
      </c>
      <c r="P1026" s="47">
        <f>VLOOKUP(CONCATENATE($F1026," ",$G1026),AllocFactorMatrix,(P$4+1),FALSE)*$E1028</f>
        <v>5186.7391932563351</v>
      </c>
      <c r="Q1026" s="47">
        <f>VLOOKUP(CONCATENATE($F1026," ",$G1026),AllocFactorMatrix,(Q$4+1),FALSE)*$E1028</f>
        <v>926.34327972538097</v>
      </c>
      <c r="R1026" s="47">
        <f>VLOOKUP(CONCATENATE($F1026," ",$G1026),AllocFactorMatrix,(R$4+1),FALSE)*$E1028</f>
        <v>188.63741587044035</v>
      </c>
      <c r="S1026" s="47">
        <f>VLOOKUP(CONCATENATE($F1026," ",$G1026),AllocFactorMatrix,(S$4+1),FALSE)*$E1028</f>
        <v>7.1248990380087358</v>
      </c>
      <c r="T1026" s="47">
        <f t="shared" si="1484"/>
        <v>6308.8447878901652</v>
      </c>
      <c r="U1026" s="47">
        <f>VLOOKUP(CONCATENATE($F1026," ",$G1026),AllocFactorMatrix,(U$4+1),FALSE)*$E1028</f>
        <v>272.02476089001323</v>
      </c>
      <c r="V1026" s="47">
        <f>VLOOKUP(CONCATENATE($F1026," ",$G1026),AllocFactorMatrix,(V$4+1),FALSE)*$E1028</f>
        <v>4300.7631910276314</v>
      </c>
      <c r="W1026" s="47">
        <f>VLOOKUP(CONCATENATE($F1026," ",$G1026),AllocFactorMatrix,(W$4+1),FALSE)*$E1028</f>
        <v>18496.882512449531</v>
      </c>
      <c r="X1026" s="47">
        <f>VLOOKUP(CONCATENATE($F1026," ",$G1026),AllocFactorMatrix,(X$4+1),FALSE)*$E1028</f>
        <v>3479.4567957395138</v>
      </c>
      <c r="Y1026" s="47">
        <f t="shared" si="1487"/>
        <v>26549.127260106688</v>
      </c>
      <c r="Z1026" s="47">
        <f>VLOOKUP(CONCATENATE($F1026," ",$G1026),AllocFactorMatrix,(Z$4+1),FALSE)*$E1028</f>
        <v>1426.8183938371562</v>
      </c>
      <c r="AA1026" s="47">
        <f>VLOOKUP(CONCATENATE($F1026," ",$G1026),AllocFactorMatrix,(AA$4+1),FALSE)*$E1028</f>
        <v>28.628826455138412</v>
      </c>
      <c r="AB1026" s="47">
        <f t="shared" si="1485"/>
        <v>1455.4472202922946</v>
      </c>
      <c r="AC1026" s="47">
        <f>VLOOKUP(CONCATENATE($F1026," ",$G1026),AllocFactorMatrix,(AC$4+1),FALSE)*$E1028</f>
        <v>25.537035963039781</v>
      </c>
      <c r="AD1026" s="47">
        <f>VLOOKUP(CONCATENATE($F1026," ",$G1026),AllocFactorMatrix,(AD$4+1),FALSE)*$E1028</f>
        <v>572.0208596267214</v>
      </c>
      <c r="AE1026" s="47">
        <f>VLOOKUP(CONCATENATE($F1026," ",$G1026),AllocFactorMatrix,(AE$4+1),FALSE)*$E1028</f>
        <v>117.98303986874389</v>
      </c>
    </row>
    <row r="1027" spans="1:31" s="44" customFormat="1" hidden="1" outlineLevel="1">
      <c r="A1027" s="49"/>
      <c r="B1027" s="97"/>
      <c r="C1027" s="48"/>
      <c r="D1027" s="48"/>
      <c r="F1027" s="167" t="str">
        <f>F1028</f>
        <v>PROD_ENERGY</v>
      </c>
      <c r="G1027" s="48" t="str">
        <f>$G$14</f>
        <v>CUSTOMER</v>
      </c>
      <c r="H1027" s="46">
        <f t="shared" si="1460"/>
        <v>0</v>
      </c>
      <c r="I1027" s="47">
        <f t="shared" ref="I1027:N1027" si="1492">VLOOKUP(CONCATENATE($F1027," ",$G1027),AllocFactorMatrix,(I$4+1),FALSE)*$E1028</f>
        <v>0</v>
      </c>
      <c r="J1027" s="47">
        <f t="shared" si="1492"/>
        <v>0</v>
      </c>
      <c r="K1027" s="47">
        <f t="shared" si="1492"/>
        <v>0</v>
      </c>
      <c r="L1027" s="47">
        <f t="shared" si="1492"/>
        <v>0</v>
      </c>
      <c r="M1027" s="47">
        <f t="shared" si="1492"/>
        <v>0</v>
      </c>
      <c r="N1027" s="47">
        <f t="shared" si="1492"/>
        <v>0</v>
      </c>
      <c r="O1027" s="47">
        <f t="shared" si="1483"/>
        <v>0</v>
      </c>
      <c r="P1027" s="47">
        <f>VLOOKUP(CONCATENATE($F1027," ",$G1027),AllocFactorMatrix,(P$4+1),FALSE)*$E1028</f>
        <v>0</v>
      </c>
      <c r="Q1027" s="47">
        <f>VLOOKUP(CONCATENATE($F1027," ",$G1027),AllocFactorMatrix,(Q$4+1),FALSE)*$E1028</f>
        <v>0</v>
      </c>
      <c r="R1027" s="47">
        <f>VLOOKUP(CONCATENATE($F1027," ",$G1027),AllocFactorMatrix,(R$4+1),FALSE)*$E1028</f>
        <v>0</v>
      </c>
      <c r="S1027" s="47">
        <f>VLOOKUP(CONCATENATE($F1027," ",$G1027),AllocFactorMatrix,(S$4+1),FALSE)*$E1028</f>
        <v>0</v>
      </c>
      <c r="T1027" s="47">
        <f t="shared" si="1484"/>
        <v>0</v>
      </c>
      <c r="U1027" s="47">
        <f>VLOOKUP(CONCATENATE($F1027," ",$G1027),AllocFactorMatrix,(U$4+1),FALSE)*$E1028</f>
        <v>0</v>
      </c>
      <c r="V1027" s="47">
        <f>VLOOKUP(CONCATENATE($F1027," ",$G1027),AllocFactorMatrix,(V$4+1),FALSE)*$E1028</f>
        <v>0</v>
      </c>
      <c r="W1027" s="47">
        <f>VLOOKUP(CONCATENATE($F1027," ",$G1027),AllocFactorMatrix,(W$4+1),FALSE)*$E1028</f>
        <v>0</v>
      </c>
      <c r="X1027" s="47">
        <f>VLOOKUP(CONCATENATE($F1027," ",$G1027),AllocFactorMatrix,(X$4+1),FALSE)*$E1028</f>
        <v>0</v>
      </c>
      <c r="Y1027" s="47">
        <f t="shared" si="1487"/>
        <v>0</v>
      </c>
      <c r="Z1027" s="47">
        <f>VLOOKUP(CONCATENATE($F1027," ",$G1027),AllocFactorMatrix,(Z$4+1),FALSE)*$E1028</f>
        <v>0</v>
      </c>
      <c r="AA1027" s="47">
        <f>VLOOKUP(CONCATENATE($F1027," ",$G1027),AllocFactorMatrix,(AA$4+1),FALSE)*$E1028</f>
        <v>0</v>
      </c>
      <c r="AB1027" s="47">
        <f t="shared" si="1485"/>
        <v>0</v>
      </c>
      <c r="AC1027" s="47">
        <f>VLOOKUP(CONCATENATE($F1027," ",$G1027),AllocFactorMatrix,(AC$4+1),FALSE)*$E1028</f>
        <v>0</v>
      </c>
      <c r="AD1027" s="47">
        <f>VLOOKUP(CONCATENATE($F1027," ",$G1027),AllocFactorMatrix,(AD$4+1),FALSE)*$E1028</f>
        <v>0</v>
      </c>
      <c r="AE1027" s="47">
        <f>VLOOKUP(CONCATENATE($F1027," ",$G1027),AllocFactorMatrix,(AE$4+1),FALSE)*$E1028</f>
        <v>0</v>
      </c>
    </row>
    <row r="1028" spans="1:31" s="44" customFormat="1" collapsed="1">
      <c r="A1028" s="49"/>
      <c r="B1028" s="97"/>
      <c r="C1028" s="48"/>
      <c r="D1028" s="96" t="s">
        <v>522</v>
      </c>
      <c r="E1028" s="87">
        <v>70919</v>
      </c>
      <c r="F1028" s="87" t="s">
        <v>29</v>
      </c>
      <c r="G1028" s="48" t="str">
        <f>$G$15</f>
        <v>TOTAL</v>
      </c>
      <c r="H1028" s="46">
        <f t="shared" si="1460"/>
        <v>70918.999999999985</v>
      </c>
      <c r="I1028" s="47">
        <f t="shared" ref="I1028:N1028" si="1493">VLOOKUP(CONCATENATE($F1028," ",$G1028),AllocFactorMatrix,(I$4+1),FALSE)*$E1028</f>
        <v>27745.186682181029</v>
      </c>
      <c r="J1028" s="47">
        <f t="shared" si="1493"/>
        <v>4.4399889546990767</v>
      </c>
      <c r="K1028" s="47">
        <f t="shared" si="1493"/>
        <v>12.802266672815717</v>
      </c>
      <c r="L1028" s="47">
        <f t="shared" si="1493"/>
        <v>8000.429577417025</v>
      </c>
      <c r="M1028" s="47">
        <f t="shared" si="1493"/>
        <v>111.58218599220983</v>
      </c>
      <c r="N1028" s="47">
        <f t="shared" si="1493"/>
        <v>15.599095034542216</v>
      </c>
      <c r="O1028" s="47">
        <f t="shared" si="1483"/>
        <v>8127.610858443777</v>
      </c>
      <c r="P1028" s="47">
        <f>VLOOKUP(CONCATENATE($F1028," ",$G1028),AllocFactorMatrix,(P$4+1),FALSE)*$E1028</f>
        <v>5186.7391932563351</v>
      </c>
      <c r="Q1028" s="47">
        <f>VLOOKUP(CONCATENATE($F1028," ",$G1028),AllocFactorMatrix,(Q$4+1),FALSE)*$E1028</f>
        <v>926.34327972538097</v>
      </c>
      <c r="R1028" s="47">
        <f>VLOOKUP(CONCATENATE($F1028," ",$G1028),AllocFactorMatrix,(R$4+1),FALSE)*$E1028</f>
        <v>188.63741587044035</v>
      </c>
      <c r="S1028" s="47">
        <f>VLOOKUP(CONCATENATE($F1028," ",$G1028),AllocFactorMatrix,(S$4+1),FALSE)*$E1028</f>
        <v>7.1248990380087358</v>
      </c>
      <c r="T1028" s="47">
        <f t="shared" si="1484"/>
        <v>6308.8447878901652</v>
      </c>
      <c r="U1028" s="47">
        <f>VLOOKUP(CONCATENATE($F1028," ",$G1028),AllocFactorMatrix,(U$4+1),FALSE)*$E1028</f>
        <v>272.02476089001323</v>
      </c>
      <c r="V1028" s="47">
        <f>VLOOKUP(CONCATENATE($F1028," ",$G1028),AllocFactorMatrix,(V$4+1),FALSE)*$E1028</f>
        <v>4300.7631910276314</v>
      </c>
      <c r="W1028" s="47">
        <f>VLOOKUP(CONCATENATE($F1028," ",$G1028),AllocFactorMatrix,(W$4+1),FALSE)*$E1028</f>
        <v>18496.882512449531</v>
      </c>
      <c r="X1028" s="47">
        <f>VLOOKUP(CONCATENATE($F1028," ",$G1028),AllocFactorMatrix,(X$4+1),FALSE)*$E1028</f>
        <v>3479.4567957395138</v>
      </c>
      <c r="Y1028" s="47">
        <f t="shared" si="1487"/>
        <v>26549.127260106688</v>
      </c>
      <c r="Z1028" s="47">
        <f>VLOOKUP(CONCATENATE($F1028," ",$G1028),AllocFactorMatrix,(Z$4+1),FALSE)*$E1028</f>
        <v>1426.8183938371562</v>
      </c>
      <c r="AA1028" s="47">
        <f>VLOOKUP(CONCATENATE($F1028," ",$G1028),AllocFactorMatrix,(AA$4+1),FALSE)*$E1028</f>
        <v>28.628826455138412</v>
      </c>
      <c r="AB1028" s="47">
        <f t="shared" si="1485"/>
        <v>1455.4472202922946</v>
      </c>
      <c r="AC1028" s="47">
        <f>VLOOKUP(CONCATENATE($F1028," ",$G1028),AllocFactorMatrix,(AC$4+1),FALSE)*$E1028</f>
        <v>25.537035963039781</v>
      </c>
      <c r="AD1028" s="47">
        <f>VLOOKUP(CONCATENATE($F1028," ",$G1028),AllocFactorMatrix,(AD$4+1),FALSE)*$E1028</f>
        <v>572.0208596267214</v>
      </c>
      <c r="AE1028" s="47">
        <f>VLOOKUP(CONCATENATE($F1028," ",$G1028),AllocFactorMatrix,(AE$4+1),FALSE)*$E1028</f>
        <v>117.98303986874389</v>
      </c>
    </row>
    <row r="1029" spans="1:31" hidden="1" outlineLevel="1">
      <c r="E1029" s="44"/>
      <c r="F1029" s="167" t="str">
        <f>F1036</f>
        <v>TRANS_TOTAL</v>
      </c>
      <c r="G1029" s="48" t="str">
        <f>$G$8</f>
        <v>PRODUCTION</v>
      </c>
      <c r="H1029" s="4">
        <f t="shared" si="1460"/>
        <v>0</v>
      </c>
      <c r="I1029" s="5">
        <f t="shared" ref="I1029:N1029" si="1494">VLOOKUP(CONCATENATE($F1029," ",$G1029),AllocFactorMatrix,(I$4+1),FALSE)*$E1036</f>
        <v>0</v>
      </c>
      <c r="J1029" s="47">
        <f t="shared" si="1494"/>
        <v>0</v>
      </c>
      <c r="K1029" s="47">
        <f t="shared" si="1494"/>
        <v>0</v>
      </c>
      <c r="L1029" s="5">
        <f t="shared" si="1494"/>
        <v>0</v>
      </c>
      <c r="M1029" s="5">
        <f t="shared" si="1494"/>
        <v>0</v>
      </c>
      <c r="N1029" s="5">
        <f t="shared" si="1494"/>
        <v>0</v>
      </c>
      <c r="O1029" s="5">
        <f t="shared" si="1483"/>
        <v>0</v>
      </c>
      <c r="P1029" s="5">
        <f>VLOOKUP(CONCATENATE($F1029," ",$G1029),AllocFactorMatrix,(P$4+1),FALSE)*$E1036</f>
        <v>0</v>
      </c>
      <c r="Q1029" s="5">
        <f>VLOOKUP(CONCATENATE($F1029," ",$G1029),AllocFactorMatrix,(Q$4+1),FALSE)*$E1036</f>
        <v>0</v>
      </c>
      <c r="R1029" s="5">
        <f>VLOOKUP(CONCATENATE($F1029," ",$G1029),AllocFactorMatrix,(R$4+1),FALSE)*$E1036</f>
        <v>0</v>
      </c>
      <c r="S1029" s="5">
        <f>VLOOKUP(CONCATENATE($F1029," ",$G1029),AllocFactorMatrix,(S$4+1),FALSE)*$E1036</f>
        <v>0</v>
      </c>
      <c r="T1029" s="5">
        <f t="shared" si="1484"/>
        <v>0</v>
      </c>
      <c r="U1029" s="5">
        <f>VLOOKUP(CONCATENATE($F1029," ",$G1029),AllocFactorMatrix,(U$4+1),FALSE)*$E1036</f>
        <v>0</v>
      </c>
      <c r="V1029" s="5">
        <f>VLOOKUP(CONCATENATE($F1029," ",$G1029),AllocFactorMatrix,(V$4+1),FALSE)*$E1036</f>
        <v>0</v>
      </c>
      <c r="W1029" s="5">
        <f>VLOOKUP(CONCATENATE($F1029," ",$G1029),AllocFactorMatrix,(W$4+1),FALSE)*$E1036</f>
        <v>0</v>
      </c>
      <c r="X1029" s="5">
        <f>VLOOKUP(CONCATENATE($F1029," ",$G1029),AllocFactorMatrix,(X$4+1),FALSE)*$E1036</f>
        <v>0</v>
      </c>
      <c r="Y1029" s="5">
        <f>SUBTOTAL(9,U1029:X1029)</f>
        <v>0</v>
      </c>
      <c r="Z1029" s="5">
        <f>VLOOKUP(CONCATENATE($F1029," ",$G1029),AllocFactorMatrix,(Z$4+1),FALSE)*$E1036</f>
        <v>0</v>
      </c>
      <c r="AA1029" s="5">
        <f>VLOOKUP(CONCATENATE($F1029," ",$G1029),AllocFactorMatrix,(AA$4+1),FALSE)*$E1036</f>
        <v>0</v>
      </c>
      <c r="AB1029" s="5">
        <f t="shared" si="1485"/>
        <v>0</v>
      </c>
      <c r="AC1029" s="5">
        <f>VLOOKUP(CONCATENATE($F1029," ",$G1029),AllocFactorMatrix,(AC$4+1),FALSE)*$E1036</f>
        <v>0</v>
      </c>
      <c r="AD1029" s="5">
        <f>VLOOKUP(CONCATENATE($F1029," ",$G1029),AllocFactorMatrix,(AD$4+1),FALSE)*$E1036</f>
        <v>0</v>
      </c>
      <c r="AE1029" s="5">
        <f>VLOOKUP(CONCATENATE($F1029," ",$G1029),AllocFactorMatrix,(AE$4+1),FALSE)*$E1036</f>
        <v>0</v>
      </c>
    </row>
    <row r="1030" spans="1:31" hidden="1" outlineLevel="1">
      <c r="E1030" s="44"/>
      <c r="F1030" s="167" t="str">
        <f>F1036</f>
        <v>TRANS_TOTAL</v>
      </c>
      <c r="G1030" s="48" t="str">
        <f>$G$9</f>
        <v>BULKTRAN</v>
      </c>
      <c r="H1030" s="4">
        <f t="shared" si="1460"/>
        <v>46582073.919000015</v>
      </c>
      <c r="I1030" s="5">
        <f t="shared" ref="I1030:N1030" si="1495">VLOOKUP(CONCATENATE($F1030," ",$G1030),AllocFactorMatrix,(I$4+1),FALSE)*$E1036</f>
        <v>23955806.416949086</v>
      </c>
      <c r="J1030" s="47">
        <f t="shared" si="1495"/>
        <v>5359.324554908987</v>
      </c>
      <c r="K1030" s="47">
        <f t="shared" si="1495"/>
        <v>9383.7951589424647</v>
      </c>
      <c r="L1030" s="5">
        <f t="shared" si="1495"/>
        <v>5583319.2790470123</v>
      </c>
      <c r="M1030" s="5">
        <f t="shared" si="1495"/>
        <v>77691.816708160433</v>
      </c>
      <c r="N1030" s="5">
        <f t="shared" si="1495"/>
        <v>10820.427339031961</v>
      </c>
      <c r="O1030" s="5">
        <f t="shared" si="1483"/>
        <v>5671831.5230942052</v>
      </c>
      <c r="P1030" s="5">
        <f>VLOOKUP(CONCATENATE($F1030," ",$G1030),AllocFactorMatrix,(P$4+1),FALSE)*$E1036</f>
        <v>3320917.596916894</v>
      </c>
      <c r="Q1030" s="5">
        <f>VLOOKUP(CONCATENATE($F1030," ",$G1030),AllocFactorMatrix,(Q$4+1),FALSE)*$E1036</f>
        <v>595968.48014709214</v>
      </c>
      <c r="R1030" s="5">
        <f>VLOOKUP(CONCATENATE($F1030," ",$G1030),AllocFactorMatrix,(R$4+1),FALSE)*$E1036</f>
        <v>120856.32602571332</v>
      </c>
      <c r="S1030" s="5">
        <f>VLOOKUP(CONCATENATE($F1030," ",$G1030),AllocFactorMatrix,(S$4+1),FALSE)*$E1036</f>
        <v>4589.4643269406297</v>
      </c>
      <c r="T1030" s="5">
        <f t="shared" si="1484"/>
        <v>4042331.8674166398</v>
      </c>
      <c r="U1030" s="5">
        <f>VLOOKUP(CONCATENATE($F1030," ",$G1030),AllocFactorMatrix,(U$4+1),FALSE)*$E1036</f>
        <v>157503.94881957848</v>
      </c>
      <c r="V1030" s="5">
        <f>VLOOKUP(CONCATENATE($F1030," ",$G1030),AllocFactorMatrix,(V$4+1),FALSE)*$E1036</f>
        <v>2126394.2596580721</v>
      </c>
      <c r="W1030" s="5">
        <f>VLOOKUP(CONCATENATE($F1030," ",$G1030),AllocFactorMatrix,(W$4+1),FALSE)*$E1036</f>
        <v>8132604.4450938376</v>
      </c>
      <c r="X1030" s="5">
        <f>VLOOKUP(CONCATENATE($F1030," ",$G1030),AllocFactorMatrix,(X$4+1),FALSE)*$E1036</f>
        <v>1473296.7226153538</v>
      </c>
      <c r="Y1030" s="5">
        <f t="shared" ref="Y1030:Y1036" si="1496">SUBTOTAL(9,U1030:X1030)</f>
        <v>11889799.376186842</v>
      </c>
      <c r="Z1030" s="5">
        <f>VLOOKUP(CONCATENATE($F1030," ",$G1030),AllocFactorMatrix,(Z$4+1),FALSE)*$E1036</f>
        <v>912817.85794236581</v>
      </c>
      <c r="AA1030" s="5">
        <f>VLOOKUP(CONCATENATE($F1030," ",$G1030),AllocFactorMatrix,(AA$4+1),FALSE)*$E1036</f>
        <v>18231.313903473463</v>
      </c>
      <c r="AB1030" s="5">
        <f t="shared" si="1485"/>
        <v>931049.17184583924</v>
      </c>
      <c r="AC1030" s="5">
        <f>VLOOKUP(CONCATENATE($F1030," ",$G1030),AllocFactorMatrix,(AC$4+1),FALSE)*$E1036</f>
        <v>12041.544306223599</v>
      </c>
      <c r="AD1030" s="5">
        <f>VLOOKUP(CONCATENATE($F1030," ",$G1030),AllocFactorMatrix,(AD$4+1),FALSE)*$E1036</f>
        <v>53495.395814367599</v>
      </c>
      <c r="AE1030" s="5">
        <f>VLOOKUP(CONCATENATE($F1030," ",$G1030),AllocFactorMatrix,(AE$4+1),FALSE)*$E1036</f>
        <v>10975.503672950574</v>
      </c>
    </row>
    <row r="1031" spans="1:31" hidden="1" outlineLevel="1">
      <c r="E1031" s="44"/>
      <c r="F1031" s="167" t="str">
        <f>F1036</f>
        <v>TRANS_TOTAL</v>
      </c>
      <c r="G1031" s="48" t="str">
        <f>$G$10</f>
        <v>SUBTRAN</v>
      </c>
      <c r="H1031" s="4">
        <f t="shared" si="1460"/>
        <v>12909719.080999997</v>
      </c>
      <c r="I1031" s="5">
        <f t="shared" ref="I1031:N1031" si="1497">VLOOKUP(CONCATENATE($F1031," ",$G1031),AllocFactorMatrix,(I$4+1),FALSE)*$E1036</f>
        <v>6595190.4308329178</v>
      </c>
      <c r="J1031" s="47">
        <f t="shared" si="1497"/>
        <v>1073.9267366253557</v>
      </c>
      <c r="K1031" s="47">
        <f t="shared" si="1497"/>
        <v>1998.7620511639914</v>
      </c>
      <c r="L1031" s="5">
        <f t="shared" si="1497"/>
        <v>1545591.8692528936</v>
      </c>
      <c r="M1031" s="5">
        <f t="shared" si="1497"/>
        <v>21600.873290177155</v>
      </c>
      <c r="N1031" s="5">
        <f t="shared" si="1497"/>
        <v>3909.6577024295998</v>
      </c>
      <c r="O1031" s="5">
        <f t="shared" si="1483"/>
        <v>1571102.4002455005</v>
      </c>
      <c r="P1031" s="5">
        <f>VLOOKUP(CONCATENATE($F1031," ",$G1031),AllocFactorMatrix,(P$4+1),FALSE)*$E1036</f>
        <v>892321.94360954675</v>
      </c>
      <c r="Q1031" s="5">
        <f>VLOOKUP(CONCATENATE($F1031," ",$G1031),AllocFactorMatrix,(Q$4+1),FALSE)*$E1036</f>
        <v>160582.0393300404</v>
      </c>
      <c r="R1031" s="5">
        <f>VLOOKUP(CONCATENATE($F1031," ",$G1031),AllocFactorMatrix,(R$4+1),FALSE)*$E1036</f>
        <v>42151.547236454935</v>
      </c>
      <c r="S1031" s="5">
        <f>VLOOKUP(CONCATENATE($F1031," ",$G1031),AllocFactorMatrix,(S$4+1),FALSE)*$E1036</f>
        <v>0</v>
      </c>
      <c r="T1031" s="5">
        <f t="shared" si="1484"/>
        <v>1095055.5301760421</v>
      </c>
      <c r="U1031" s="5">
        <f>VLOOKUP(CONCATENATE($F1031," ",$G1031),AllocFactorMatrix,(U$4+1),FALSE)*$E1036</f>
        <v>40279.993282142772</v>
      </c>
      <c r="V1031" s="5">
        <f>VLOOKUP(CONCATENATE($F1031," ",$G1031),AllocFactorMatrix,(V$4+1),FALSE)*$E1036</f>
        <v>565167.36443547788</v>
      </c>
      <c r="W1031" s="5">
        <f>VLOOKUP(CONCATENATE($F1031," ",$G1031),AllocFactorMatrix,(W$4+1),FALSE)*$E1036</f>
        <v>2786711.0694786711</v>
      </c>
      <c r="X1031" s="5">
        <f>VLOOKUP(CONCATENATE($F1031," ",$G1031),AllocFactorMatrix,(X$4+1),FALSE)*$E1036</f>
        <v>0</v>
      </c>
      <c r="Y1031" s="5">
        <f t="shared" si="1496"/>
        <v>3392158.4271962917</v>
      </c>
      <c r="Z1031" s="5">
        <f>VLOOKUP(CONCATENATE($F1031," ",$G1031),AllocFactorMatrix,(Z$4+1),FALSE)*$E1036</f>
        <v>244963.86936734509</v>
      </c>
      <c r="AA1031" s="5">
        <f>VLOOKUP(CONCATENATE($F1031," ",$G1031),AllocFactorMatrix,(AA$4+1),FALSE)*$E1036</f>
        <v>4918.511229254138</v>
      </c>
      <c r="AB1031" s="5">
        <f t="shared" si="1485"/>
        <v>249882.38059659922</v>
      </c>
      <c r="AC1031" s="5">
        <f>VLOOKUP(CONCATENATE($F1031," ",$G1031),AllocFactorMatrix,(AC$4+1),FALSE)*$E1036</f>
        <v>3257.2231648553779</v>
      </c>
      <c r="AD1031" s="5">
        <f>VLOOKUP(CONCATENATE($F1031," ",$G1031),AllocFactorMatrix,(AD$4+1),FALSE)*$E1036</f>
        <v>0</v>
      </c>
      <c r="AE1031" s="5">
        <f>VLOOKUP(CONCATENATE($F1031," ",$G1031),AllocFactorMatrix,(AE$4+1),FALSE)*$E1036</f>
        <v>0</v>
      </c>
    </row>
    <row r="1032" spans="1:31" hidden="1" outlineLevel="1">
      <c r="E1032" s="44"/>
      <c r="F1032" s="167" t="str">
        <f>F1036</f>
        <v>TRANS_TOTAL</v>
      </c>
      <c r="G1032" s="48" t="str">
        <f>$G$11</f>
        <v>DISTPRI</v>
      </c>
      <c r="H1032" s="4">
        <f t="shared" si="1460"/>
        <v>0</v>
      </c>
      <c r="I1032" s="5">
        <f t="shared" ref="I1032:N1032" si="1498">VLOOKUP(CONCATENATE($F1032," ",$G1032),AllocFactorMatrix,(I$4+1),FALSE)*$E1036</f>
        <v>0</v>
      </c>
      <c r="J1032" s="47">
        <f t="shared" si="1498"/>
        <v>0</v>
      </c>
      <c r="K1032" s="47">
        <f t="shared" si="1498"/>
        <v>0</v>
      </c>
      <c r="L1032" s="5">
        <f t="shared" si="1498"/>
        <v>0</v>
      </c>
      <c r="M1032" s="5">
        <f t="shared" si="1498"/>
        <v>0</v>
      </c>
      <c r="N1032" s="5">
        <f t="shared" si="1498"/>
        <v>0</v>
      </c>
      <c r="O1032" s="5">
        <f t="shared" si="1483"/>
        <v>0</v>
      </c>
      <c r="P1032" s="5">
        <f>VLOOKUP(CONCATENATE($F1032," ",$G1032),AllocFactorMatrix,(P$4+1),FALSE)*$E1036</f>
        <v>0</v>
      </c>
      <c r="Q1032" s="5">
        <f>VLOOKUP(CONCATENATE($F1032," ",$G1032),AllocFactorMatrix,(Q$4+1),FALSE)*$E1036</f>
        <v>0</v>
      </c>
      <c r="R1032" s="5">
        <f>VLOOKUP(CONCATENATE($F1032," ",$G1032),AllocFactorMatrix,(R$4+1),FALSE)*$E1036</f>
        <v>0</v>
      </c>
      <c r="S1032" s="5">
        <f>VLOOKUP(CONCATENATE($F1032," ",$G1032),AllocFactorMatrix,(S$4+1),FALSE)*$E1036</f>
        <v>0</v>
      </c>
      <c r="T1032" s="5">
        <f t="shared" si="1484"/>
        <v>0</v>
      </c>
      <c r="U1032" s="5">
        <f>VLOOKUP(CONCATENATE($F1032," ",$G1032),AllocFactorMatrix,(U$4+1),FALSE)*$E1036</f>
        <v>0</v>
      </c>
      <c r="V1032" s="5">
        <f>VLOOKUP(CONCATENATE($F1032," ",$G1032),AllocFactorMatrix,(V$4+1),FALSE)*$E1036</f>
        <v>0</v>
      </c>
      <c r="W1032" s="5">
        <f>VLOOKUP(CONCATENATE($F1032," ",$G1032),AllocFactorMatrix,(W$4+1),FALSE)*$E1036</f>
        <v>0</v>
      </c>
      <c r="X1032" s="5">
        <f>VLOOKUP(CONCATENATE($F1032," ",$G1032),AllocFactorMatrix,(X$4+1),FALSE)*$E1036</f>
        <v>0</v>
      </c>
      <c r="Y1032" s="5">
        <f t="shared" si="1496"/>
        <v>0</v>
      </c>
      <c r="Z1032" s="5">
        <f>VLOOKUP(CONCATENATE($F1032," ",$G1032),AllocFactorMatrix,(Z$4+1),FALSE)*$E1036</f>
        <v>0</v>
      </c>
      <c r="AA1032" s="5">
        <f>VLOOKUP(CONCATENATE($F1032," ",$G1032),AllocFactorMatrix,(AA$4+1),FALSE)*$E1036</f>
        <v>0</v>
      </c>
      <c r="AB1032" s="5">
        <f t="shared" si="1485"/>
        <v>0</v>
      </c>
      <c r="AC1032" s="5">
        <f>VLOOKUP(CONCATENATE($F1032," ",$G1032),AllocFactorMatrix,(AC$4+1),FALSE)*$E1036</f>
        <v>0</v>
      </c>
      <c r="AD1032" s="5">
        <f>VLOOKUP(CONCATENATE($F1032," ",$G1032),AllocFactorMatrix,(AD$4+1),FALSE)*$E1036</f>
        <v>0</v>
      </c>
      <c r="AE1032" s="5">
        <f>VLOOKUP(CONCATENATE($F1032," ",$G1032),AllocFactorMatrix,(AE$4+1),FALSE)*$E1036</f>
        <v>0</v>
      </c>
    </row>
    <row r="1033" spans="1:31" hidden="1" outlineLevel="1">
      <c r="E1033" s="44"/>
      <c r="F1033" s="167" t="str">
        <f>F1036</f>
        <v>TRANS_TOTAL</v>
      </c>
      <c r="G1033" s="48" t="str">
        <f>$G$12</f>
        <v>DISTSEC</v>
      </c>
      <c r="H1033" s="4">
        <f t="shared" si="1460"/>
        <v>0</v>
      </c>
      <c r="I1033" s="5">
        <f t="shared" ref="I1033:N1033" si="1499">VLOOKUP(CONCATENATE($F1033," ",$G1033),AllocFactorMatrix,(I$4+1),FALSE)*$E1036</f>
        <v>0</v>
      </c>
      <c r="J1033" s="47">
        <f t="shared" si="1499"/>
        <v>0</v>
      </c>
      <c r="K1033" s="47">
        <f t="shared" si="1499"/>
        <v>0</v>
      </c>
      <c r="L1033" s="5">
        <f t="shared" si="1499"/>
        <v>0</v>
      </c>
      <c r="M1033" s="5">
        <f t="shared" si="1499"/>
        <v>0</v>
      </c>
      <c r="N1033" s="5">
        <f t="shared" si="1499"/>
        <v>0</v>
      </c>
      <c r="O1033" s="5">
        <f t="shared" si="1483"/>
        <v>0</v>
      </c>
      <c r="P1033" s="5">
        <f>VLOOKUP(CONCATENATE($F1033," ",$G1033),AllocFactorMatrix,(P$4+1),FALSE)*$E1036</f>
        <v>0</v>
      </c>
      <c r="Q1033" s="5">
        <f>VLOOKUP(CONCATENATE($F1033," ",$G1033),AllocFactorMatrix,(Q$4+1),FALSE)*$E1036</f>
        <v>0</v>
      </c>
      <c r="R1033" s="5">
        <f>VLOOKUP(CONCATENATE($F1033," ",$G1033),AllocFactorMatrix,(R$4+1),FALSE)*$E1036</f>
        <v>0</v>
      </c>
      <c r="S1033" s="5">
        <f>VLOOKUP(CONCATENATE($F1033," ",$G1033),AllocFactorMatrix,(S$4+1),FALSE)*$E1036</f>
        <v>0</v>
      </c>
      <c r="T1033" s="5">
        <f t="shared" si="1484"/>
        <v>0</v>
      </c>
      <c r="U1033" s="5">
        <f>VLOOKUP(CONCATENATE($F1033," ",$G1033),AllocFactorMatrix,(U$4+1),FALSE)*$E1036</f>
        <v>0</v>
      </c>
      <c r="V1033" s="5">
        <f>VLOOKUP(CONCATENATE($F1033," ",$G1033),AllocFactorMatrix,(V$4+1),FALSE)*$E1036</f>
        <v>0</v>
      </c>
      <c r="W1033" s="5">
        <f>VLOOKUP(CONCATENATE($F1033," ",$G1033),AllocFactorMatrix,(W$4+1),FALSE)*$E1036</f>
        <v>0</v>
      </c>
      <c r="X1033" s="5">
        <f>VLOOKUP(CONCATENATE($F1033," ",$G1033),AllocFactorMatrix,(X$4+1),FALSE)*$E1036</f>
        <v>0</v>
      </c>
      <c r="Y1033" s="5">
        <f t="shared" si="1496"/>
        <v>0</v>
      </c>
      <c r="Z1033" s="5">
        <f>VLOOKUP(CONCATENATE($F1033," ",$G1033),AllocFactorMatrix,(Z$4+1),FALSE)*$E1036</f>
        <v>0</v>
      </c>
      <c r="AA1033" s="5">
        <f>VLOOKUP(CONCATENATE($F1033," ",$G1033),AllocFactorMatrix,(AA$4+1),FALSE)*$E1036</f>
        <v>0</v>
      </c>
      <c r="AB1033" s="5">
        <f t="shared" si="1485"/>
        <v>0</v>
      </c>
      <c r="AC1033" s="5">
        <f>VLOOKUP(CONCATENATE($F1033," ",$G1033),AllocFactorMatrix,(AC$4+1),FALSE)*$E1036</f>
        <v>0</v>
      </c>
      <c r="AD1033" s="5">
        <f>VLOOKUP(CONCATENATE($F1033," ",$G1033),AllocFactorMatrix,(AD$4+1),FALSE)*$E1036</f>
        <v>0</v>
      </c>
      <c r="AE1033" s="5">
        <f>VLOOKUP(CONCATENATE($F1033," ",$G1033),AllocFactorMatrix,(AE$4+1),FALSE)*$E1036</f>
        <v>0</v>
      </c>
    </row>
    <row r="1034" spans="1:31" hidden="1" outlineLevel="1">
      <c r="E1034" s="44"/>
      <c r="F1034" s="167" t="str">
        <f>F1036</f>
        <v>TRANS_TOTAL</v>
      </c>
      <c r="G1034" s="48" t="str">
        <f>$G$13</f>
        <v>ENERGY</v>
      </c>
      <c r="H1034" s="4">
        <f t="shared" si="1460"/>
        <v>0</v>
      </c>
      <c r="I1034" s="5">
        <f t="shared" ref="I1034:N1034" si="1500">VLOOKUP(CONCATENATE($F1034," ",$G1034),AllocFactorMatrix,(I$4+1),FALSE)*$E1036</f>
        <v>0</v>
      </c>
      <c r="J1034" s="47">
        <f t="shared" si="1500"/>
        <v>0</v>
      </c>
      <c r="K1034" s="47">
        <f t="shared" si="1500"/>
        <v>0</v>
      </c>
      <c r="L1034" s="5">
        <f t="shared" si="1500"/>
        <v>0</v>
      </c>
      <c r="M1034" s="5">
        <f t="shared" si="1500"/>
        <v>0</v>
      </c>
      <c r="N1034" s="5">
        <f t="shared" si="1500"/>
        <v>0</v>
      </c>
      <c r="O1034" s="5">
        <f t="shared" si="1483"/>
        <v>0</v>
      </c>
      <c r="P1034" s="5">
        <f>VLOOKUP(CONCATENATE($F1034," ",$G1034),AllocFactorMatrix,(P$4+1),FALSE)*$E1036</f>
        <v>0</v>
      </c>
      <c r="Q1034" s="5">
        <f>VLOOKUP(CONCATENATE($F1034," ",$G1034),AllocFactorMatrix,(Q$4+1),FALSE)*$E1036</f>
        <v>0</v>
      </c>
      <c r="R1034" s="5">
        <f>VLOOKUP(CONCATENATE($F1034," ",$G1034),AllocFactorMatrix,(R$4+1),FALSE)*$E1036</f>
        <v>0</v>
      </c>
      <c r="S1034" s="5">
        <f>VLOOKUP(CONCATENATE($F1034," ",$G1034),AllocFactorMatrix,(S$4+1),FALSE)*$E1036</f>
        <v>0</v>
      </c>
      <c r="T1034" s="5">
        <f t="shared" si="1484"/>
        <v>0</v>
      </c>
      <c r="U1034" s="5">
        <f>VLOOKUP(CONCATENATE($F1034," ",$G1034),AllocFactorMatrix,(U$4+1),FALSE)*$E1036</f>
        <v>0</v>
      </c>
      <c r="V1034" s="5">
        <f>VLOOKUP(CONCATENATE($F1034," ",$G1034),AllocFactorMatrix,(V$4+1),FALSE)*$E1036</f>
        <v>0</v>
      </c>
      <c r="W1034" s="5">
        <f>VLOOKUP(CONCATENATE($F1034," ",$G1034),AllocFactorMatrix,(W$4+1),FALSE)*$E1036</f>
        <v>0</v>
      </c>
      <c r="X1034" s="5">
        <f>VLOOKUP(CONCATENATE($F1034," ",$G1034),AllocFactorMatrix,(X$4+1),FALSE)*$E1036</f>
        <v>0</v>
      </c>
      <c r="Y1034" s="5">
        <f t="shared" si="1496"/>
        <v>0</v>
      </c>
      <c r="Z1034" s="5">
        <f>VLOOKUP(CONCATENATE($F1034," ",$G1034),AllocFactorMatrix,(Z$4+1),FALSE)*$E1036</f>
        <v>0</v>
      </c>
      <c r="AA1034" s="5">
        <f>VLOOKUP(CONCATENATE($F1034," ",$G1034),AllocFactorMatrix,(AA$4+1),FALSE)*$E1036</f>
        <v>0</v>
      </c>
      <c r="AB1034" s="5">
        <f t="shared" si="1485"/>
        <v>0</v>
      </c>
      <c r="AC1034" s="5">
        <f>VLOOKUP(CONCATENATE($F1034," ",$G1034),AllocFactorMatrix,(AC$4+1),FALSE)*$E1036</f>
        <v>0</v>
      </c>
      <c r="AD1034" s="5">
        <f>VLOOKUP(CONCATENATE($F1034," ",$G1034),AllocFactorMatrix,(AD$4+1),FALSE)*$E1036</f>
        <v>0</v>
      </c>
      <c r="AE1034" s="5">
        <f>VLOOKUP(CONCATENATE($F1034," ",$G1034),AllocFactorMatrix,(AE$4+1),FALSE)*$E1036</f>
        <v>0</v>
      </c>
    </row>
    <row r="1035" spans="1:31" hidden="1" outlineLevel="1">
      <c r="E1035" s="44"/>
      <c r="F1035" s="167" t="str">
        <f>F1036</f>
        <v>TRANS_TOTAL</v>
      </c>
      <c r="G1035" s="48" t="str">
        <f>$G$14</f>
        <v>CUSTOMER</v>
      </c>
      <c r="H1035" s="4">
        <f t="shared" si="1460"/>
        <v>0</v>
      </c>
      <c r="I1035" s="5">
        <f t="shared" ref="I1035:N1035" si="1501">VLOOKUP(CONCATENATE($F1035," ",$G1035),AllocFactorMatrix,(I$4+1),FALSE)*$E1036</f>
        <v>0</v>
      </c>
      <c r="J1035" s="47">
        <f t="shared" si="1501"/>
        <v>0</v>
      </c>
      <c r="K1035" s="47">
        <f t="shared" si="1501"/>
        <v>0</v>
      </c>
      <c r="L1035" s="5">
        <f t="shared" si="1501"/>
        <v>0</v>
      </c>
      <c r="M1035" s="5">
        <f t="shared" si="1501"/>
        <v>0</v>
      </c>
      <c r="N1035" s="5">
        <f t="shared" si="1501"/>
        <v>0</v>
      </c>
      <c r="O1035" s="5">
        <f t="shared" si="1483"/>
        <v>0</v>
      </c>
      <c r="P1035" s="5">
        <f>VLOOKUP(CONCATENATE($F1035," ",$G1035),AllocFactorMatrix,(P$4+1),FALSE)*$E1036</f>
        <v>0</v>
      </c>
      <c r="Q1035" s="5">
        <f>VLOOKUP(CONCATENATE($F1035," ",$G1035),AllocFactorMatrix,(Q$4+1),FALSE)*$E1036</f>
        <v>0</v>
      </c>
      <c r="R1035" s="5">
        <f>VLOOKUP(CONCATENATE($F1035," ",$G1035),AllocFactorMatrix,(R$4+1),FALSE)*$E1036</f>
        <v>0</v>
      </c>
      <c r="S1035" s="5">
        <f>VLOOKUP(CONCATENATE($F1035," ",$G1035),AllocFactorMatrix,(S$4+1),FALSE)*$E1036</f>
        <v>0</v>
      </c>
      <c r="T1035" s="5">
        <f t="shared" si="1484"/>
        <v>0</v>
      </c>
      <c r="U1035" s="5">
        <f>VLOOKUP(CONCATENATE($F1035," ",$G1035),AllocFactorMatrix,(U$4+1),FALSE)*$E1036</f>
        <v>0</v>
      </c>
      <c r="V1035" s="5">
        <f>VLOOKUP(CONCATENATE($F1035," ",$G1035),AllocFactorMatrix,(V$4+1),FALSE)*$E1036</f>
        <v>0</v>
      </c>
      <c r="W1035" s="5">
        <f>VLOOKUP(CONCATENATE($F1035," ",$G1035),AllocFactorMatrix,(W$4+1),FALSE)*$E1036</f>
        <v>0</v>
      </c>
      <c r="X1035" s="5">
        <f>VLOOKUP(CONCATENATE($F1035," ",$G1035),AllocFactorMatrix,(X$4+1),FALSE)*$E1036</f>
        <v>0</v>
      </c>
      <c r="Y1035" s="5">
        <f t="shared" si="1496"/>
        <v>0</v>
      </c>
      <c r="Z1035" s="5">
        <f>VLOOKUP(CONCATENATE($F1035," ",$G1035),AllocFactorMatrix,(Z$4+1),FALSE)*$E1036</f>
        <v>0</v>
      </c>
      <c r="AA1035" s="5">
        <f>VLOOKUP(CONCATENATE($F1035," ",$G1035),AllocFactorMatrix,(AA$4+1),FALSE)*$E1036</f>
        <v>0</v>
      </c>
      <c r="AB1035" s="5">
        <f t="shared" si="1485"/>
        <v>0</v>
      </c>
      <c r="AC1035" s="5">
        <f>VLOOKUP(CONCATENATE($F1035," ",$G1035),AllocFactorMatrix,(AC$4+1),FALSE)*$E1036</f>
        <v>0</v>
      </c>
      <c r="AD1035" s="5">
        <f>VLOOKUP(CONCATENATE($F1035," ",$G1035),AllocFactorMatrix,(AD$4+1),FALSE)*$E1036</f>
        <v>0</v>
      </c>
      <c r="AE1035" s="5">
        <f>VLOOKUP(CONCATENATE($F1035," ",$G1035),AllocFactorMatrix,(AE$4+1),FALSE)*$E1036</f>
        <v>0</v>
      </c>
    </row>
    <row r="1036" spans="1:31" collapsed="1">
      <c r="D1036" s="96" t="s">
        <v>523</v>
      </c>
      <c r="E1036" s="87">
        <v>59491793</v>
      </c>
      <c r="F1036" s="88" t="s">
        <v>181</v>
      </c>
      <c r="G1036" s="48" t="str">
        <f>$G$15</f>
        <v>TOTAL</v>
      </c>
      <c r="H1036" s="4">
        <f t="shared" si="1460"/>
        <v>59491793</v>
      </c>
      <c r="I1036" s="5">
        <f t="shared" ref="I1036:N1036" si="1502">VLOOKUP(CONCATENATE($F1036," ",$G1036),AllocFactorMatrix,(I$4+1),FALSE)*$E1036</f>
        <v>30550996.847782001</v>
      </c>
      <c r="J1036" s="47">
        <f t="shared" si="1502"/>
        <v>6433.2512915343432</v>
      </c>
      <c r="K1036" s="47">
        <f t="shared" si="1502"/>
        <v>11382.557210106457</v>
      </c>
      <c r="L1036" s="5">
        <f t="shared" si="1502"/>
        <v>7128911.1482999055</v>
      </c>
      <c r="M1036" s="5">
        <f t="shared" si="1502"/>
        <v>99292.689998337592</v>
      </c>
      <c r="N1036" s="5">
        <f t="shared" si="1502"/>
        <v>14730.085041461563</v>
      </c>
      <c r="O1036" s="5">
        <f t="shared" si="1483"/>
        <v>7242933.923339705</v>
      </c>
      <c r="P1036" s="5">
        <f>VLOOKUP(CONCATENATE($F1036," ",$G1036),AllocFactorMatrix,(P$4+1),FALSE)*$E1036</f>
        <v>4213239.5405264404</v>
      </c>
      <c r="Q1036" s="5">
        <f>VLOOKUP(CONCATENATE($F1036," ",$G1036),AllocFactorMatrix,(Q$4+1),FALSE)*$E1036</f>
        <v>756550.51947713248</v>
      </c>
      <c r="R1036" s="5">
        <f>VLOOKUP(CONCATENATE($F1036," ",$G1036),AllocFactorMatrix,(R$4+1),FALSE)*$E1036</f>
        <v>163007.87326216826</v>
      </c>
      <c r="S1036" s="5">
        <f>VLOOKUP(CONCATENATE($F1036," ",$G1036),AllocFactorMatrix,(S$4+1),FALSE)*$E1036</f>
        <v>4589.4643269406297</v>
      </c>
      <c r="T1036" s="5">
        <f t="shared" si="1484"/>
        <v>5137387.3975926815</v>
      </c>
      <c r="U1036" s="5">
        <f>VLOOKUP(CONCATENATE($F1036," ",$G1036),AllocFactorMatrix,(U$4+1),FALSE)*$E1036</f>
        <v>197783.94210172124</v>
      </c>
      <c r="V1036" s="5">
        <f>VLOOKUP(CONCATENATE($F1036," ",$G1036),AllocFactorMatrix,(V$4+1),FALSE)*$E1036</f>
        <v>2691561.6240935498</v>
      </c>
      <c r="W1036" s="5">
        <f>VLOOKUP(CONCATENATE($F1036," ",$G1036),AllocFactorMatrix,(W$4+1),FALSE)*$E1036</f>
        <v>10919315.51457251</v>
      </c>
      <c r="X1036" s="5">
        <f>VLOOKUP(CONCATENATE($F1036," ",$G1036),AllocFactorMatrix,(X$4+1),FALSE)*$E1036</f>
        <v>1473296.7226153538</v>
      </c>
      <c r="Y1036" s="5">
        <f t="shared" si="1496"/>
        <v>15281957.803383134</v>
      </c>
      <c r="Z1036" s="5">
        <f>VLOOKUP(CONCATENATE($F1036," ",$G1036),AllocFactorMatrix,(Z$4+1),FALSE)*$E1036</f>
        <v>1157781.7273097108</v>
      </c>
      <c r="AA1036" s="5">
        <f>VLOOKUP(CONCATENATE($F1036," ",$G1036),AllocFactorMatrix,(AA$4+1),FALSE)*$E1036</f>
        <v>23149.825132727601</v>
      </c>
      <c r="AB1036" s="5">
        <f t="shared" si="1485"/>
        <v>1180931.5524424384</v>
      </c>
      <c r="AC1036" s="5">
        <f>VLOOKUP(CONCATENATE($F1036," ",$G1036),AllocFactorMatrix,(AC$4+1),FALSE)*$E1036</f>
        <v>15298.767471078978</v>
      </c>
      <c r="AD1036" s="5">
        <f>VLOOKUP(CONCATENATE($F1036," ",$G1036),AllocFactorMatrix,(AD$4+1),FALSE)*$E1036</f>
        <v>53495.395814367599</v>
      </c>
      <c r="AE1036" s="5">
        <f>VLOOKUP(CONCATENATE($F1036," ",$G1036),AllocFactorMatrix,(AE$4+1),FALSE)*$E1036</f>
        <v>10975.503672950574</v>
      </c>
    </row>
    <row r="1037" spans="1:31" hidden="1" outlineLevel="1">
      <c r="E1037" s="44"/>
      <c r="F1037" s="167" t="str">
        <f>F1044</f>
        <v>RB_GUP_EPIS_D</v>
      </c>
      <c r="G1037" s="48" t="str">
        <f>$G$8</f>
        <v>PRODUCTION</v>
      </c>
      <c r="H1037" s="4">
        <f t="shared" ref="H1037:H1060" si="1503">SUBTOTAL(9,I1037:AE1037)</f>
        <v>0</v>
      </c>
      <c r="I1037" s="5">
        <f t="shared" ref="I1037:N1037" si="1504">VLOOKUP(CONCATENATE($F1037," ",$G1037),AllocFactorMatrix,(I$4+1),FALSE)*$E1044</f>
        <v>0</v>
      </c>
      <c r="J1037" s="47">
        <f t="shared" si="1504"/>
        <v>0</v>
      </c>
      <c r="K1037" s="47">
        <f t="shared" si="1504"/>
        <v>0</v>
      </c>
      <c r="L1037" s="5">
        <f t="shared" si="1504"/>
        <v>0</v>
      </c>
      <c r="M1037" s="5">
        <f t="shared" si="1504"/>
        <v>0</v>
      </c>
      <c r="N1037" s="5">
        <f t="shared" si="1504"/>
        <v>0</v>
      </c>
      <c r="O1037" s="5">
        <f t="shared" si="1419"/>
        <v>0</v>
      </c>
      <c r="P1037" s="5">
        <f>VLOOKUP(CONCATENATE($F1037," ",$G1037),AllocFactorMatrix,(P$4+1),FALSE)*$E1044</f>
        <v>0</v>
      </c>
      <c r="Q1037" s="5">
        <f>VLOOKUP(CONCATENATE($F1037," ",$G1037),AllocFactorMatrix,(Q$4+1),FALSE)*$E1044</f>
        <v>0</v>
      </c>
      <c r="R1037" s="5">
        <f>VLOOKUP(CONCATENATE($F1037," ",$G1037),AllocFactorMatrix,(R$4+1),FALSE)*$E1044</f>
        <v>0</v>
      </c>
      <c r="S1037" s="5">
        <f>VLOOKUP(CONCATENATE($F1037," ",$G1037),AllocFactorMatrix,(S$4+1),FALSE)*$E1044</f>
        <v>0</v>
      </c>
      <c r="T1037" s="5">
        <f t="shared" si="1422"/>
        <v>0</v>
      </c>
      <c r="U1037" s="5">
        <f>VLOOKUP(CONCATENATE($F1037," ",$G1037),AllocFactorMatrix,(U$4+1),FALSE)*$E1044</f>
        <v>0</v>
      </c>
      <c r="V1037" s="5">
        <f>VLOOKUP(CONCATENATE($F1037," ",$G1037),AllocFactorMatrix,(V$4+1),FALSE)*$E1044</f>
        <v>0</v>
      </c>
      <c r="W1037" s="5">
        <f>VLOOKUP(CONCATENATE($F1037," ",$G1037),AllocFactorMatrix,(W$4+1),FALSE)*$E1044</f>
        <v>0</v>
      </c>
      <c r="X1037" s="5">
        <f>VLOOKUP(CONCATENATE($F1037," ",$G1037),AllocFactorMatrix,(X$4+1),FALSE)*$E1044</f>
        <v>0</v>
      </c>
      <c r="Y1037" s="5">
        <f>SUBTOTAL(9,U1037:X1037)</f>
        <v>0</v>
      </c>
      <c r="Z1037" s="5">
        <f>VLOOKUP(CONCATENATE($F1037," ",$G1037),AllocFactorMatrix,(Z$4+1),FALSE)*$E1044</f>
        <v>0</v>
      </c>
      <c r="AA1037" s="5">
        <f>VLOOKUP(CONCATENATE($F1037," ",$G1037),AllocFactorMatrix,(AA$4+1),FALSE)*$E1044</f>
        <v>0</v>
      </c>
      <c r="AB1037" s="5">
        <f t="shared" ref="AB1037:AB1060" si="1505">SUBTOTAL(9,Z1037:AA1037)</f>
        <v>0</v>
      </c>
      <c r="AC1037" s="5">
        <f>VLOOKUP(CONCATENATE($F1037," ",$G1037),AllocFactorMatrix,(AC$4+1),FALSE)*$E1044</f>
        <v>0</v>
      </c>
      <c r="AD1037" s="5">
        <f>VLOOKUP(CONCATENATE($F1037," ",$G1037),AllocFactorMatrix,(AD$4+1),FALSE)*$E1044</f>
        <v>0</v>
      </c>
      <c r="AE1037" s="5">
        <f>VLOOKUP(CONCATENATE($F1037," ",$G1037),AllocFactorMatrix,(AE$4+1),FALSE)*$E1044</f>
        <v>0</v>
      </c>
    </row>
    <row r="1038" spans="1:31" hidden="1" outlineLevel="1">
      <c r="E1038" s="44"/>
      <c r="F1038" s="167" t="str">
        <f>F1044</f>
        <v>RB_GUP_EPIS_D</v>
      </c>
      <c r="G1038" s="48" t="str">
        <f>$G$9</f>
        <v>BULKTRAN</v>
      </c>
      <c r="H1038" s="4">
        <f t="shared" si="1503"/>
        <v>0</v>
      </c>
      <c r="I1038" s="5">
        <f t="shared" ref="I1038:N1038" si="1506">VLOOKUP(CONCATENATE($F1038," ",$G1038),AllocFactorMatrix,(I$4+1),FALSE)*$E1044</f>
        <v>0</v>
      </c>
      <c r="J1038" s="47">
        <f t="shared" si="1506"/>
        <v>0</v>
      </c>
      <c r="K1038" s="47">
        <f t="shared" si="1506"/>
        <v>0</v>
      </c>
      <c r="L1038" s="5">
        <f t="shared" si="1506"/>
        <v>0</v>
      </c>
      <c r="M1038" s="5">
        <f t="shared" si="1506"/>
        <v>0</v>
      </c>
      <c r="N1038" s="5">
        <f t="shared" si="1506"/>
        <v>0</v>
      </c>
      <c r="O1038" s="5">
        <f t="shared" si="1419"/>
        <v>0</v>
      </c>
      <c r="P1038" s="5">
        <f>VLOOKUP(CONCATENATE($F1038," ",$G1038),AllocFactorMatrix,(P$4+1),FALSE)*$E1044</f>
        <v>0</v>
      </c>
      <c r="Q1038" s="5">
        <f>VLOOKUP(CONCATENATE($F1038," ",$G1038),AllocFactorMatrix,(Q$4+1),FALSE)*$E1044</f>
        <v>0</v>
      </c>
      <c r="R1038" s="5">
        <f>VLOOKUP(CONCATENATE($F1038," ",$G1038),AllocFactorMatrix,(R$4+1),FALSE)*$E1044</f>
        <v>0</v>
      </c>
      <c r="S1038" s="5">
        <f>VLOOKUP(CONCATENATE($F1038," ",$G1038),AllocFactorMatrix,(S$4+1),FALSE)*$E1044</f>
        <v>0</v>
      </c>
      <c r="T1038" s="5">
        <f t="shared" si="1422"/>
        <v>0</v>
      </c>
      <c r="U1038" s="5">
        <f>VLOOKUP(CONCATENATE($F1038," ",$G1038),AllocFactorMatrix,(U$4+1),FALSE)*$E1044</f>
        <v>0</v>
      </c>
      <c r="V1038" s="5">
        <f>VLOOKUP(CONCATENATE($F1038," ",$G1038),AllocFactorMatrix,(V$4+1),FALSE)*$E1044</f>
        <v>0</v>
      </c>
      <c r="W1038" s="5">
        <f>VLOOKUP(CONCATENATE($F1038," ",$G1038),AllocFactorMatrix,(W$4+1),FALSE)*$E1044</f>
        <v>0</v>
      </c>
      <c r="X1038" s="5">
        <f>VLOOKUP(CONCATENATE($F1038," ",$G1038),AllocFactorMatrix,(X$4+1),FALSE)*$E1044</f>
        <v>0</v>
      </c>
      <c r="Y1038" s="5">
        <f t="shared" ref="Y1038:Y1044" si="1507">SUBTOTAL(9,U1038:X1038)</f>
        <v>0</v>
      </c>
      <c r="Z1038" s="5">
        <f>VLOOKUP(CONCATENATE($F1038," ",$G1038),AllocFactorMatrix,(Z$4+1),FALSE)*$E1044</f>
        <v>0</v>
      </c>
      <c r="AA1038" s="5">
        <f>VLOOKUP(CONCATENATE($F1038," ",$G1038),AllocFactorMatrix,(AA$4+1),FALSE)*$E1044</f>
        <v>0</v>
      </c>
      <c r="AB1038" s="5">
        <f t="shared" si="1505"/>
        <v>0</v>
      </c>
      <c r="AC1038" s="5">
        <f>VLOOKUP(CONCATENATE($F1038," ",$G1038),AllocFactorMatrix,(AC$4+1),FALSE)*$E1044</f>
        <v>0</v>
      </c>
      <c r="AD1038" s="5">
        <f>VLOOKUP(CONCATENATE($F1038," ",$G1038),AllocFactorMatrix,(AD$4+1),FALSE)*$E1044</f>
        <v>0</v>
      </c>
      <c r="AE1038" s="5">
        <f>VLOOKUP(CONCATENATE($F1038," ",$G1038),AllocFactorMatrix,(AE$4+1),FALSE)*$E1044</f>
        <v>0</v>
      </c>
    </row>
    <row r="1039" spans="1:31" hidden="1" outlineLevel="1">
      <c r="E1039" s="44"/>
      <c r="F1039" s="167" t="str">
        <f>F1044</f>
        <v>RB_GUP_EPIS_D</v>
      </c>
      <c r="G1039" s="48" t="str">
        <f>$G$10</f>
        <v>SUBTRAN</v>
      </c>
      <c r="H1039" s="4">
        <f t="shared" si="1503"/>
        <v>0</v>
      </c>
      <c r="I1039" s="5">
        <f t="shared" ref="I1039:N1039" si="1508">VLOOKUP(CONCATENATE($F1039," ",$G1039),AllocFactorMatrix,(I$4+1),FALSE)*$E1044</f>
        <v>0</v>
      </c>
      <c r="J1039" s="47">
        <f t="shared" si="1508"/>
        <v>0</v>
      </c>
      <c r="K1039" s="47">
        <f t="shared" si="1508"/>
        <v>0</v>
      </c>
      <c r="L1039" s="5">
        <f t="shared" si="1508"/>
        <v>0</v>
      </c>
      <c r="M1039" s="5">
        <f t="shared" si="1508"/>
        <v>0</v>
      </c>
      <c r="N1039" s="5">
        <f t="shared" si="1508"/>
        <v>0</v>
      </c>
      <c r="O1039" s="5">
        <f t="shared" si="1419"/>
        <v>0</v>
      </c>
      <c r="P1039" s="5">
        <f>VLOOKUP(CONCATENATE($F1039," ",$G1039),AllocFactorMatrix,(P$4+1),FALSE)*$E1044</f>
        <v>0</v>
      </c>
      <c r="Q1039" s="5">
        <f>VLOOKUP(CONCATENATE($F1039," ",$G1039),AllocFactorMatrix,(Q$4+1),FALSE)*$E1044</f>
        <v>0</v>
      </c>
      <c r="R1039" s="5">
        <f>VLOOKUP(CONCATENATE($F1039," ",$G1039),AllocFactorMatrix,(R$4+1),FALSE)*$E1044</f>
        <v>0</v>
      </c>
      <c r="S1039" s="5">
        <f>VLOOKUP(CONCATENATE($F1039," ",$G1039),AllocFactorMatrix,(S$4+1),FALSE)*$E1044</f>
        <v>0</v>
      </c>
      <c r="T1039" s="5">
        <f t="shared" si="1422"/>
        <v>0</v>
      </c>
      <c r="U1039" s="5">
        <f>VLOOKUP(CONCATENATE($F1039," ",$G1039),AllocFactorMatrix,(U$4+1),FALSE)*$E1044</f>
        <v>0</v>
      </c>
      <c r="V1039" s="5">
        <f>VLOOKUP(CONCATENATE($F1039," ",$G1039),AllocFactorMatrix,(V$4+1),FALSE)*$E1044</f>
        <v>0</v>
      </c>
      <c r="W1039" s="5">
        <f>VLOOKUP(CONCATENATE($F1039," ",$G1039),AllocFactorMatrix,(W$4+1),FALSE)*$E1044</f>
        <v>0</v>
      </c>
      <c r="X1039" s="5">
        <f>VLOOKUP(CONCATENATE($F1039," ",$G1039),AllocFactorMatrix,(X$4+1),FALSE)*$E1044</f>
        <v>0</v>
      </c>
      <c r="Y1039" s="5">
        <f t="shared" si="1507"/>
        <v>0</v>
      </c>
      <c r="Z1039" s="5">
        <f>VLOOKUP(CONCATENATE($F1039," ",$G1039),AllocFactorMatrix,(Z$4+1),FALSE)*$E1044</f>
        <v>0</v>
      </c>
      <c r="AA1039" s="5">
        <f>VLOOKUP(CONCATENATE($F1039," ",$G1039),AllocFactorMatrix,(AA$4+1),FALSE)*$E1044</f>
        <v>0</v>
      </c>
      <c r="AB1039" s="5">
        <f t="shared" si="1505"/>
        <v>0</v>
      </c>
      <c r="AC1039" s="5">
        <f>VLOOKUP(CONCATENATE($F1039," ",$G1039),AllocFactorMatrix,(AC$4+1),FALSE)*$E1044</f>
        <v>0</v>
      </c>
      <c r="AD1039" s="5">
        <f>VLOOKUP(CONCATENATE($F1039," ",$G1039),AllocFactorMatrix,(AD$4+1),FALSE)*$E1044</f>
        <v>0</v>
      </c>
      <c r="AE1039" s="5">
        <f>VLOOKUP(CONCATENATE($F1039," ",$G1039),AllocFactorMatrix,(AE$4+1),FALSE)*$E1044</f>
        <v>0</v>
      </c>
    </row>
    <row r="1040" spans="1:31" hidden="1" outlineLevel="1">
      <c r="E1040" s="44"/>
      <c r="F1040" s="167" t="str">
        <f>F1044</f>
        <v>RB_GUP_EPIS_D</v>
      </c>
      <c r="G1040" s="48" t="str">
        <f>$G$11</f>
        <v>DISTPRI</v>
      </c>
      <c r="H1040" s="4">
        <f t="shared" si="1503"/>
        <v>143423.78922632284</v>
      </c>
      <c r="I1040" s="5">
        <f t="shared" ref="I1040:N1040" si="1509">VLOOKUP(CONCATENATE($F1040," ",$G1040),AllocFactorMatrix,(I$4+1),FALSE)*$E1044</f>
        <v>93899.492473011429</v>
      </c>
      <c r="J1040" s="47">
        <f t="shared" si="1509"/>
        <v>15.4184328318126</v>
      </c>
      <c r="K1040" s="47">
        <f t="shared" si="1509"/>
        <v>28.528517133822678</v>
      </c>
      <c r="L1040" s="5">
        <f t="shared" si="1509"/>
        <v>21969.988829592185</v>
      </c>
      <c r="M1040" s="5">
        <f t="shared" si="1509"/>
        <v>307.00716860048124</v>
      </c>
      <c r="N1040" s="5">
        <f t="shared" si="1509"/>
        <v>0</v>
      </c>
      <c r="O1040" s="5">
        <f t="shared" si="1419"/>
        <v>22276.995998192666</v>
      </c>
      <c r="P1040" s="5">
        <f>VLOOKUP(CONCATENATE($F1040," ",$G1040),AllocFactorMatrix,(P$4+1),FALSE)*$E1044</f>
        <v>12740.851712952701</v>
      </c>
      <c r="Q1040" s="5">
        <f>VLOOKUP(CONCATENATE($F1040," ",$G1040),AllocFactorMatrix,(Q$4+1),FALSE)*$E1044</f>
        <v>2292.6445110210743</v>
      </c>
      <c r="R1040" s="5">
        <f>VLOOKUP(CONCATENATE($F1040," ",$G1040),AllocFactorMatrix,(R$4+1),FALSE)*$E1044</f>
        <v>0</v>
      </c>
      <c r="S1040" s="5">
        <f>VLOOKUP(CONCATENATE($F1040," ",$G1040),AllocFactorMatrix,(S$4+1),FALSE)*$E1044</f>
        <v>0</v>
      </c>
      <c r="T1040" s="5">
        <f t="shared" si="1422"/>
        <v>15033.496223973776</v>
      </c>
      <c r="U1040" s="5">
        <f>VLOOKUP(CONCATENATE($F1040," ",$G1040),AllocFactorMatrix,(U$4+1),FALSE)*$E1044</f>
        <v>576.95022625565696</v>
      </c>
      <c r="V1040" s="5">
        <f>VLOOKUP(CONCATENATE($F1040," ",$G1040),AllocFactorMatrix,(V$4+1),FALSE)*$E1044</f>
        <v>7977.9885789430409</v>
      </c>
      <c r="W1040" s="5">
        <f>VLOOKUP(CONCATENATE($F1040," ",$G1040),AllocFactorMatrix,(W$4+1),FALSE)*$E1044</f>
        <v>0</v>
      </c>
      <c r="X1040" s="5">
        <f>VLOOKUP(CONCATENATE($F1040," ",$G1040),AllocFactorMatrix,(X$4+1),FALSE)*$E1044</f>
        <v>0</v>
      </c>
      <c r="Y1040" s="5">
        <f t="shared" si="1507"/>
        <v>8554.9388051986971</v>
      </c>
      <c r="Z1040" s="5">
        <f>VLOOKUP(CONCATENATE($F1040," ",$G1040),AllocFactorMatrix,(Z$4+1),FALSE)*$E1044</f>
        <v>3498.5919999451166</v>
      </c>
      <c r="AA1040" s="5">
        <f>VLOOKUP(CONCATENATE($F1040," ",$G1040),AllocFactorMatrix,(AA$4+1),FALSE)*$E1044</f>
        <v>70.22225875224207</v>
      </c>
      <c r="AB1040" s="5">
        <f t="shared" si="1505"/>
        <v>3568.8142586973586</v>
      </c>
      <c r="AC1040" s="5">
        <f>VLOOKUP(CONCATENATE($F1040," ",$G1040),AllocFactorMatrix,(AC$4+1),FALSE)*$E1044</f>
        <v>46.10451728330095</v>
      </c>
      <c r="AD1040" s="5">
        <f>VLOOKUP(CONCATENATE($F1040," ",$G1040),AllocFactorMatrix,(AD$4+1),FALSE)*$E1044</f>
        <v>0</v>
      </c>
      <c r="AE1040" s="5">
        <f>VLOOKUP(CONCATENATE($F1040," ",$G1040),AllocFactorMatrix,(AE$4+1),FALSE)*$E1044</f>
        <v>0</v>
      </c>
    </row>
    <row r="1041" spans="1:31" hidden="1" outlineLevel="1">
      <c r="E1041" s="44"/>
      <c r="F1041" s="167" t="str">
        <f>F1044</f>
        <v>RB_GUP_EPIS_D</v>
      </c>
      <c r="G1041" s="48" t="str">
        <f>$G$12</f>
        <v>DISTSEC</v>
      </c>
      <c r="H1041" s="4">
        <f t="shared" si="1503"/>
        <v>69089.500020390813</v>
      </c>
      <c r="I1041" s="5">
        <f t="shared" ref="I1041:N1041" si="1510">VLOOKUP(CONCATENATE($F1041," ",$G1041),AllocFactorMatrix,(I$4+1),FALSE)*$E1044</f>
        <v>51258.962386430736</v>
      </c>
      <c r="J1041" s="47">
        <f t="shared" si="1510"/>
        <v>12.706832573532452</v>
      </c>
      <c r="K1041" s="47">
        <f t="shared" si="1510"/>
        <v>16.458850065717233</v>
      </c>
      <c r="L1041" s="5">
        <f t="shared" si="1510"/>
        <v>10332.105662378861</v>
      </c>
      <c r="M1041" s="5">
        <f t="shared" si="1510"/>
        <v>0</v>
      </c>
      <c r="N1041" s="5">
        <f t="shared" si="1510"/>
        <v>0</v>
      </c>
      <c r="O1041" s="5">
        <f t="shared" si="1419"/>
        <v>10332.105662378861</v>
      </c>
      <c r="P1041" s="5">
        <f>VLOOKUP(CONCATENATE($F1041," ",$G1041),AllocFactorMatrix,(P$4+1),FALSE)*$E1044</f>
        <v>5157.723352356782</v>
      </c>
      <c r="Q1041" s="5">
        <f>VLOOKUP(CONCATENATE($F1041," ",$G1041),AllocFactorMatrix,(Q$4+1),FALSE)*$E1044</f>
        <v>0</v>
      </c>
      <c r="R1041" s="5">
        <f>VLOOKUP(CONCATENATE($F1041," ",$G1041),AllocFactorMatrix,(R$4+1),FALSE)*$E1044</f>
        <v>0</v>
      </c>
      <c r="S1041" s="5">
        <f>VLOOKUP(CONCATENATE($F1041," ",$G1041),AllocFactorMatrix,(S$4+1),FALSE)*$E1044</f>
        <v>0</v>
      </c>
      <c r="T1041" s="5">
        <f t="shared" si="1422"/>
        <v>5157.723352356782</v>
      </c>
      <c r="U1041" s="5">
        <f>VLOOKUP(CONCATENATE($F1041," ",$G1041),AllocFactorMatrix,(U$4+1),FALSE)*$E1044</f>
        <v>193.15386049767241</v>
      </c>
      <c r="V1041" s="5">
        <f>VLOOKUP(CONCATENATE($F1041," ",$G1041),AllocFactorMatrix,(V$4+1),FALSE)*$E1044</f>
        <v>0</v>
      </c>
      <c r="W1041" s="5">
        <f>VLOOKUP(CONCATENATE($F1041," ",$G1041),AllocFactorMatrix,(W$4+1),FALSE)*$E1044</f>
        <v>0</v>
      </c>
      <c r="X1041" s="5">
        <f>VLOOKUP(CONCATENATE($F1041," ",$G1041),AllocFactorMatrix,(X$4+1),FALSE)*$E1044</f>
        <v>0</v>
      </c>
      <c r="Y1041" s="5">
        <f t="shared" si="1507"/>
        <v>193.15386049767241</v>
      </c>
      <c r="Z1041" s="5">
        <f>VLOOKUP(CONCATENATE($F1041," ",$G1041),AllocFactorMatrix,(Z$4+1),FALSE)*$E1044</f>
        <v>1459.7349120594622</v>
      </c>
      <c r="AA1041" s="5">
        <f>VLOOKUP(CONCATENATE($F1041," ",$G1041),AllocFactorMatrix,(AA$4+1),FALSE)*$E1044</f>
        <v>0</v>
      </c>
      <c r="AB1041" s="5">
        <f t="shared" si="1505"/>
        <v>1459.7349120594622</v>
      </c>
      <c r="AC1041" s="5">
        <f>VLOOKUP(CONCATENATE($F1041," ",$G1041),AllocFactorMatrix,(AC$4+1),FALSE)*$E1044</f>
        <v>17.259280464049983</v>
      </c>
      <c r="AD1041" s="5">
        <f>VLOOKUP(CONCATENATE($F1041," ",$G1041),AllocFactorMatrix,(AD$4+1),FALSE)*$E1044</f>
        <v>531.23564999346888</v>
      </c>
      <c r="AE1041" s="5">
        <f>VLOOKUP(CONCATENATE($F1041," ",$G1041),AllocFactorMatrix,(AE$4+1),FALSE)*$E1044</f>
        <v>110.15923357054511</v>
      </c>
    </row>
    <row r="1042" spans="1:31" hidden="1" outlineLevel="1">
      <c r="E1042" s="44"/>
      <c r="F1042" s="167" t="str">
        <f>F1044</f>
        <v>RB_GUP_EPIS_D</v>
      </c>
      <c r="G1042" s="48" t="str">
        <f>$G$13</f>
        <v>ENERGY</v>
      </c>
      <c r="H1042" s="4">
        <f t="shared" si="1503"/>
        <v>0</v>
      </c>
      <c r="I1042" s="5">
        <f t="shared" ref="I1042:N1042" si="1511">VLOOKUP(CONCATENATE($F1042," ",$G1042),AllocFactorMatrix,(I$4+1),FALSE)*$E1044</f>
        <v>0</v>
      </c>
      <c r="J1042" s="47">
        <f t="shared" si="1511"/>
        <v>0</v>
      </c>
      <c r="K1042" s="47">
        <f t="shared" si="1511"/>
        <v>0</v>
      </c>
      <c r="L1042" s="5">
        <f t="shared" si="1511"/>
        <v>0</v>
      </c>
      <c r="M1042" s="5">
        <f t="shared" si="1511"/>
        <v>0</v>
      </c>
      <c r="N1042" s="5">
        <f t="shared" si="1511"/>
        <v>0</v>
      </c>
      <c r="O1042" s="5">
        <f t="shared" si="1419"/>
        <v>0</v>
      </c>
      <c r="P1042" s="5">
        <f>VLOOKUP(CONCATENATE($F1042," ",$G1042),AllocFactorMatrix,(P$4+1),FALSE)*$E1044</f>
        <v>0</v>
      </c>
      <c r="Q1042" s="5">
        <f>VLOOKUP(CONCATENATE($F1042," ",$G1042),AllocFactorMatrix,(Q$4+1),FALSE)*$E1044</f>
        <v>0</v>
      </c>
      <c r="R1042" s="5">
        <f>VLOOKUP(CONCATENATE($F1042," ",$G1042),AllocFactorMatrix,(R$4+1),FALSE)*$E1044</f>
        <v>0</v>
      </c>
      <c r="S1042" s="5">
        <f>VLOOKUP(CONCATENATE($F1042," ",$G1042),AllocFactorMatrix,(S$4+1),FALSE)*$E1044</f>
        <v>0</v>
      </c>
      <c r="T1042" s="5">
        <f t="shared" si="1422"/>
        <v>0</v>
      </c>
      <c r="U1042" s="5">
        <f>VLOOKUP(CONCATENATE($F1042," ",$G1042),AllocFactorMatrix,(U$4+1),FALSE)*$E1044</f>
        <v>0</v>
      </c>
      <c r="V1042" s="5">
        <f>VLOOKUP(CONCATENATE($F1042," ",$G1042),AllocFactorMatrix,(V$4+1),FALSE)*$E1044</f>
        <v>0</v>
      </c>
      <c r="W1042" s="5">
        <f>VLOOKUP(CONCATENATE($F1042," ",$G1042),AllocFactorMatrix,(W$4+1),FALSE)*$E1044</f>
        <v>0</v>
      </c>
      <c r="X1042" s="5">
        <f>VLOOKUP(CONCATENATE($F1042," ",$G1042),AllocFactorMatrix,(X$4+1),FALSE)*$E1044</f>
        <v>0</v>
      </c>
      <c r="Y1042" s="5">
        <f t="shared" si="1507"/>
        <v>0</v>
      </c>
      <c r="Z1042" s="5">
        <f>VLOOKUP(CONCATENATE($F1042," ",$G1042),AllocFactorMatrix,(Z$4+1),FALSE)*$E1044</f>
        <v>0</v>
      </c>
      <c r="AA1042" s="5">
        <f>VLOOKUP(CONCATENATE($F1042," ",$G1042),AllocFactorMatrix,(AA$4+1),FALSE)*$E1044</f>
        <v>0</v>
      </c>
      <c r="AB1042" s="5">
        <f t="shared" si="1505"/>
        <v>0</v>
      </c>
      <c r="AC1042" s="5">
        <f>VLOOKUP(CONCATENATE($F1042," ",$G1042),AllocFactorMatrix,(AC$4+1),FALSE)*$E1044</f>
        <v>0</v>
      </c>
      <c r="AD1042" s="5">
        <f>VLOOKUP(CONCATENATE($F1042," ",$G1042),AllocFactorMatrix,(AD$4+1),FALSE)*$E1044</f>
        <v>0</v>
      </c>
      <c r="AE1042" s="5">
        <f>VLOOKUP(CONCATENATE($F1042," ",$G1042),AllocFactorMatrix,(AE$4+1),FALSE)*$E1044</f>
        <v>0</v>
      </c>
    </row>
    <row r="1043" spans="1:31" hidden="1" outlineLevel="1">
      <c r="E1043" s="44"/>
      <c r="F1043" s="167" t="str">
        <f>F1044</f>
        <v>RB_GUP_EPIS_D</v>
      </c>
      <c r="G1043" s="48" t="str">
        <f>$G$14</f>
        <v>CUSTOMER</v>
      </c>
      <c r="H1043" s="4">
        <f t="shared" si="1503"/>
        <v>30282.710753286377</v>
      </c>
      <c r="I1043" s="5">
        <f t="shared" ref="I1043:N1043" si="1512">VLOOKUP(CONCATENATE($F1043," ",$G1043),AllocFactorMatrix,(I$4+1),FALSE)*$E1044</f>
        <v>14158.049106197766</v>
      </c>
      <c r="J1043" s="47">
        <f t="shared" si="1512"/>
        <v>2.8569350427664957</v>
      </c>
      <c r="K1043" s="47">
        <f t="shared" si="1512"/>
        <v>1.6258274288963965</v>
      </c>
      <c r="L1043" s="5">
        <f t="shared" si="1512"/>
        <v>4783.9313968176994</v>
      </c>
      <c r="M1043" s="5">
        <f t="shared" si="1512"/>
        <v>323.55556904620164</v>
      </c>
      <c r="N1043" s="5">
        <f t="shared" si="1512"/>
        <v>54.501917825757538</v>
      </c>
      <c r="O1043" s="5">
        <f t="shared" si="1419"/>
        <v>5161.988883689658</v>
      </c>
      <c r="P1043" s="5">
        <f>VLOOKUP(CONCATENATE($F1043," ",$G1043),AllocFactorMatrix,(P$4+1),FALSE)*$E1044</f>
        <v>390.04402081223702</v>
      </c>
      <c r="Q1043" s="5">
        <f>VLOOKUP(CONCATENATE($F1043," ",$G1043),AllocFactorMatrix,(Q$4+1),FALSE)*$E1044</f>
        <v>113.81571927285793</v>
      </c>
      <c r="R1043" s="5">
        <f>VLOOKUP(CONCATENATE($F1043," ",$G1043),AllocFactorMatrix,(R$4+1),FALSE)*$E1044</f>
        <v>134.04184109256559</v>
      </c>
      <c r="S1043" s="5">
        <f>VLOOKUP(CONCATENATE($F1043," ",$G1043),AllocFactorMatrix,(S$4+1),FALSE)*$E1044</f>
        <v>16.754999289275432</v>
      </c>
      <c r="T1043" s="5">
        <f t="shared" si="1422"/>
        <v>654.65658046693602</v>
      </c>
      <c r="U1043" s="5">
        <f>VLOOKUP(CONCATENATE($F1043," ",$G1043),AllocFactorMatrix,(U$4+1),FALSE)*$E1044</f>
        <v>2.5669819675736734</v>
      </c>
      <c r="V1043" s="5">
        <f>VLOOKUP(CONCATENATE($F1043," ",$G1043),AllocFactorMatrix,(V$4+1),FALSE)*$E1044</f>
        <v>80.702367646974693</v>
      </c>
      <c r="W1043" s="5">
        <f>VLOOKUP(CONCATENATE($F1043," ",$G1043),AllocFactorMatrix,(W$4+1),FALSE)*$E1044</f>
        <v>225.31763045555545</v>
      </c>
      <c r="X1043" s="5">
        <f>VLOOKUP(CONCATENATE($F1043," ",$G1043),AllocFactorMatrix,(X$4+1),FALSE)*$E1044</f>
        <v>67.019791959505952</v>
      </c>
      <c r="Y1043" s="5">
        <f t="shared" si="1507"/>
        <v>375.60677202960971</v>
      </c>
      <c r="Z1043" s="5">
        <f>VLOOKUP(CONCATENATE($F1043," ",$G1043),AllocFactorMatrix,(Z$4+1),FALSE)*$E1044</f>
        <v>78.546488164779205</v>
      </c>
      <c r="AA1043" s="5">
        <f>VLOOKUP(CONCATENATE($F1043," ",$G1043),AllocFactorMatrix,(AA$4+1),FALSE)*$E1044</f>
        <v>1.4870669767109481</v>
      </c>
      <c r="AB1043" s="5">
        <f t="shared" si="1505"/>
        <v>80.033555141490154</v>
      </c>
      <c r="AC1043" s="5">
        <f>VLOOKUP(CONCATENATE($F1043," ",$G1043),AllocFactorMatrix,(AC$4+1),FALSE)*$E1044</f>
        <v>7.6644276381049279</v>
      </c>
      <c r="AD1043" s="5">
        <f>VLOOKUP(CONCATENATE($F1043," ",$G1043),AllocFactorMatrix,(AD$4+1),FALSE)*$E1044</f>
        <v>8680.407634772575</v>
      </c>
      <c r="AE1043" s="5">
        <f>VLOOKUP(CONCATENATE($F1043," ",$G1043),AllocFactorMatrix,(AE$4+1),FALSE)*$E1044</f>
        <v>1159.8210308785697</v>
      </c>
    </row>
    <row r="1044" spans="1:31" collapsed="1">
      <c r="D1044" s="48" t="s">
        <v>524</v>
      </c>
      <c r="E1044" s="87">
        <v>242796</v>
      </c>
      <c r="F1044" s="88" t="s">
        <v>63</v>
      </c>
      <c r="G1044" s="48" t="str">
        <f>$G$15</f>
        <v>TOTAL</v>
      </c>
      <c r="H1044" s="4">
        <f t="shared" si="1503"/>
        <v>242796.00000000015</v>
      </c>
      <c r="I1044" s="5">
        <f t="shared" ref="I1044:N1044" si="1513">VLOOKUP(CONCATENATE($F1044," ",$G1044),AllocFactorMatrix,(I$4+1),FALSE)*$E1044</f>
        <v>159316.50396563995</v>
      </c>
      <c r="J1044" s="47">
        <f t="shared" si="1513"/>
        <v>30.982200448111548</v>
      </c>
      <c r="K1044" s="47">
        <f t="shared" si="1513"/>
        <v>46.613194628436311</v>
      </c>
      <c r="L1044" s="5">
        <f t="shared" si="1513"/>
        <v>37086.025888788739</v>
      </c>
      <c r="M1044" s="5">
        <f t="shared" si="1513"/>
        <v>630.56273764668288</v>
      </c>
      <c r="N1044" s="5">
        <f t="shared" si="1513"/>
        <v>54.501917825757538</v>
      </c>
      <c r="O1044" s="5">
        <f t="shared" si="1419"/>
        <v>37771.090544261177</v>
      </c>
      <c r="P1044" s="5">
        <f>VLOOKUP(CONCATENATE($F1044," ",$G1044),AllocFactorMatrix,(P$4+1),FALSE)*$E1044</f>
        <v>18288.619086121718</v>
      </c>
      <c r="Q1044" s="5">
        <f>VLOOKUP(CONCATENATE($F1044," ",$G1044),AllocFactorMatrix,(Q$4+1),FALSE)*$E1044</f>
        <v>2406.4602302939325</v>
      </c>
      <c r="R1044" s="5">
        <f>VLOOKUP(CONCATENATE($F1044," ",$G1044),AllocFactorMatrix,(R$4+1),FALSE)*$E1044</f>
        <v>134.04184109256559</v>
      </c>
      <c r="S1044" s="5">
        <f>VLOOKUP(CONCATENATE($F1044," ",$G1044),AllocFactorMatrix,(S$4+1),FALSE)*$E1044</f>
        <v>16.754999289275432</v>
      </c>
      <c r="T1044" s="5">
        <f t="shared" si="1422"/>
        <v>20845.876156797491</v>
      </c>
      <c r="U1044" s="5">
        <f>VLOOKUP(CONCATENATE($F1044," ",$G1044),AllocFactorMatrix,(U$4+1),FALSE)*$E1044</f>
        <v>772.67106872090312</v>
      </c>
      <c r="V1044" s="5">
        <f>VLOOKUP(CONCATENATE($F1044," ",$G1044),AllocFactorMatrix,(V$4+1),FALSE)*$E1044</f>
        <v>8058.6909465900162</v>
      </c>
      <c r="W1044" s="5">
        <f>VLOOKUP(CONCATENATE($F1044," ",$G1044),AllocFactorMatrix,(W$4+1),FALSE)*$E1044</f>
        <v>225.31763045555545</v>
      </c>
      <c r="X1044" s="5">
        <f>VLOOKUP(CONCATENATE($F1044," ",$G1044),AllocFactorMatrix,(X$4+1),FALSE)*$E1044</f>
        <v>67.019791959505952</v>
      </c>
      <c r="Y1044" s="5">
        <f t="shared" si="1507"/>
        <v>9123.6994377259816</v>
      </c>
      <c r="Z1044" s="5">
        <f>VLOOKUP(CONCATENATE($F1044," ",$G1044),AllocFactorMatrix,(Z$4+1),FALSE)*$E1044</f>
        <v>5036.8734001693583</v>
      </c>
      <c r="AA1044" s="5">
        <f>VLOOKUP(CONCATENATE($F1044," ",$G1044),AllocFactorMatrix,(AA$4+1),FALSE)*$E1044</f>
        <v>71.709325728953019</v>
      </c>
      <c r="AB1044" s="5">
        <f t="shared" si="1505"/>
        <v>5108.5827258983118</v>
      </c>
      <c r="AC1044" s="5">
        <f>VLOOKUP(CONCATENATE($F1044," ",$G1044),AllocFactorMatrix,(AC$4+1),FALSE)*$E1044</f>
        <v>71.028225385455855</v>
      </c>
      <c r="AD1044" s="5">
        <f>VLOOKUP(CONCATENATE($F1044," ",$G1044),AllocFactorMatrix,(AD$4+1),FALSE)*$E1044</f>
        <v>9211.6432847660453</v>
      </c>
      <c r="AE1044" s="5">
        <f>VLOOKUP(CONCATENATE($F1044," ",$G1044),AllocFactorMatrix,(AE$4+1),FALSE)*$E1044</f>
        <v>1269.9802644491147</v>
      </c>
    </row>
    <row r="1045" spans="1:31" s="44" customFormat="1" hidden="1" outlineLevel="1">
      <c r="A1045" s="49"/>
      <c r="B1045" s="97"/>
      <c r="C1045" s="48"/>
      <c r="D1045" s="48"/>
      <c r="F1045" s="167" t="str">
        <f>F1052</f>
        <v>TRAN_LSE</v>
      </c>
      <c r="G1045" s="48" t="str">
        <f>$G$8</f>
        <v>PRODUCTION</v>
      </c>
      <c r="H1045" s="46">
        <f t="shared" si="1503"/>
        <v>-40131546.850000001</v>
      </c>
      <c r="I1045" s="47">
        <f t="shared" ref="I1045:N1045" si="1514">VLOOKUP(CONCATENATE($F1045," ",$G1045),AllocFactorMatrix,(I$4+1),FALSE)*$E1052</f>
        <v>-20638487.87031338</v>
      </c>
      <c r="J1045" s="47">
        <f t="shared" si="1514"/>
        <v>-4617.1835293052272</v>
      </c>
      <c r="K1045" s="47">
        <f t="shared" si="1514"/>
        <v>-8084.3591401004551</v>
      </c>
      <c r="L1045" s="47">
        <f t="shared" si="1514"/>
        <v>-4810160.2263395656</v>
      </c>
      <c r="M1045" s="47">
        <f t="shared" si="1514"/>
        <v>-66933.318329852642</v>
      </c>
      <c r="N1045" s="47">
        <f t="shared" si="1514"/>
        <v>-9322.0513850127882</v>
      </c>
      <c r="O1045" s="47">
        <f t="shared" si="1419"/>
        <v>-4886415.5960544311</v>
      </c>
      <c r="P1045" s="47">
        <f>VLOOKUP(CONCATENATE($F1045," ",$G1045),AllocFactorMatrix,(P$4+1),FALSE)*$E1052</f>
        <v>-2861048.2297848021</v>
      </c>
      <c r="Q1045" s="47">
        <f>VLOOKUP(CONCATENATE($F1045," ",$G1045),AllocFactorMatrix,(Q$4+1),FALSE)*$E1052</f>
        <v>-513440.79320588062</v>
      </c>
      <c r="R1045" s="47">
        <f>VLOOKUP(CONCATENATE($F1045," ",$G1045),AllocFactorMatrix,(R$4+1),FALSE)*$E1052</f>
        <v>-104120.55329381755</v>
      </c>
      <c r="S1045" s="47">
        <f>VLOOKUP(CONCATENATE($F1045," ",$G1045),AllocFactorMatrix,(S$4+1),FALSE)*$E1052</f>
        <v>-3953.930925731001</v>
      </c>
      <c r="T1045" s="47">
        <f t="shared" si="1422"/>
        <v>-3482563.5072102314</v>
      </c>
      <c r="U1045" s="47">
        <f>VLOOKUP(CONCATENATE($F1045," ",$G1045),AllocFactorMatrix,(U$4+1),FALSE)*$E1052</f>
        <v>-135693.33800174025</v>
      </c>
      <c r="V1045" s="47">
        <f>VLOOKUP(CONCATENATE($F1045," ",$G1045),AllocFactorMatrix,(V$4+1),FALSE)*$E1052</f>
        <v>-1831938.4190885532</v>
      </c>
      <c r="W1045" s="47">
        <f>VLOOKUP(CONCATENATE($F1045," ",$G1045),AllocFactorMatrix,(W$4+1),FALSE)*$E1052</f>
        <v>-7006429.0582751287</v>
      </c>
      <c r="X1045" s="47">
        <f>VLOOKUP(CONCATENATE($F1045," ",$G1045),AllocFactorMatrix,(X$4+1),FALSE)*$E1052</f>
        <v>-1269279.6063653408</v>
      </c>
      <c r="Y1045" s="47">
        <f>SUBTOTAL(9,U1045:X1045)</f>
        <v>-10243340.421730764</v>
      </c>
      <c r="Z1045" s="47">
        <f>VLOOKUP(CONCATENATE($F1045," ",$G1045),AllocFactorMatrix,(Z$4+1),FALSE)*$E1052</f>
        <v>-786413.94746035198</v>
      </c>
      <c r="AA1045" s="47">
        <f>VLOOKUP(CONCATENATE($F1045," ",$G1045),AllocFactorMatrix,(AA$4+1),FALSE)*$E1052</f>
        <v>-15706.703598610588</v>
      </c>
      <c r="AB1045" s="47">
        <f t="shared" si="1505"/>
        <v>-802120.65105896257</v>
      </c>
      <c r="AC1045" s="47">
        <f>VLOOKUP(CONCATENATE($F1045," ",$G1045),AllocFactorMatrix,(AC$4+1),FALSE)*$E1052</f>
        <v>-10374.072230271735</v>
      </c>
      <c r="AD1045" s="47">
        <f>VLOOKUP(CONCATENATE($F1045," ",$G1045),AllocFactorMatrix,(AD$4+1),FALSE)*$E1052</f>
        <v>-46087.535456593825</v>
      </c>
      <c r="AE1045" s="47">
        <f>VLOOKUP(CONCATENATE($F1045," ",$G1045),AllocFactorMatrix,(AE$4+1),FALSE)*$E1052</f>
        <v>-9455.6532759634301</v>
      </c>
    </row>
    <row r="1046" spans="1:31" s="44" customFormat="1" hidden="1" outlineLevel="1">
      <c r="A1046" s="49"/>
      <c r="B1046" s="97"/>
      <c r="C1046" s="48"/>
      <c r="D1046" s="48"/>
      <c r="F1046" s="167" t="str">
        <f>F1052</f>
        <v>TRAN_LSE</v>
      </c>
      <c r="G1046" s="48" t="str">
        <f>$G$9</f>
        <v>BULKTRAN</v>
      </c>
      <c r="H1046" s="46">
        <f t="shared" si="1503"/>
        <v>0</v>
      </c>
      <c r="I1046" s="47">
        <f t="shared" ref="I1046:N1046" si="1515">VLOOKUP(CONCATENATE($F1046," ",$G1046),AllocFactorMatrix,(I$4+1),FALSE)*$E1052</f>
        <v>0</v>
      </c>
      <c r="J1046" s="47">
        <f t="shared" si="1515"/>
        <v>0</v>
      </c>
      <c r="K1046" s="47">
        <f t="shared" si="1515"/>
        <v>0</v>
      </c>
      <c r="L1046" s="47">
        <f t="shared" si="1515"/>
        <v>0</v>
      </c>
      <c r="M1046" s="47">
        <f t="shared" si="1515"/>
        <v>0</v>
      </c>
      <c r="N1046" s="47">
        <f t="shared" si="1515"/>
        <v>0</v>
      </c>
      <c r="O1046" s="47">
        <f t="shared" si="1419"/>
        <v>0</v>
      </c>
      <c r="P1046" s="47">
        <f>VLOOKUP(CONCATENATE($F1046," ",$G1046),AllocFactorMatrix,(P$4+1),FALSE)*$E1052</f>
        <v>0</v>
      </c>
      <c r="Q1046" s="47">
        <f>VLOOKUP(CONCATENATE($F1046," ",$G1046),AllocFactorMatrix,(Q$4+1),FALSE)*$E1052</f>
        <v>0</v>
      </c>
      <c r="R1046" s="47">
        <f>VLOOKUP(CONCATENATE($F1046," ",$G1046),AllocFactorMatrix,(R$4+1),FALSE)*$E1052</f>
        <v>0</v>
      </c>
      <c r="S1046" s="47">
        <f>VLOOKUP(CONCATENATE($F1046," ",$G1046),AllocFactorMatrix,(S$4+1),FALSE)*$E1052</f>
        <v>0</v>
      </c>
      <c r="T1046" s="47">
        <f t="shared" si="1422"/>
        <v>0</v>
      </c>
      <c r="U1046" s="47">
        <f>VLOOKUP(CONCATENATE($F1046," ",$G1046),AllocFactorMatrix,(U$4+1),FALSE)*$E1052</f>
        <v>0</v>
      </c>
      <c r="V1046" s="47">
        <f>VLOOKUP(CONCATENATE($F1046," ",$G1046),AllocFactorMatrix,(V$4+1),FALSE)*$E1052</f>
        <v>0</v>
      </c>
      <c r="W1046" s="47">
        <f>VLOOKUP(CONCATENATE($F1046," ",$G1046),AllocFactorMatrix,(W$4+1),FALSE)*$E1052</f>
        <v>0</v>
      </c>
      <c r="X1046" s="47">
        <f>VLOOKUP(CONCATENATE($F1046," ",$G1046),AllocFactorMatrix,(X$4+1),FALSE)*$E1052</f>
        <v>0</v>
      </c>
      <c r="Y1046" s="47">
        <f t="shared" ref="Y1046:Y1052" si="1516">SUBTOTAL(9,U1046:X1046)</f>
        <v>0</v>
      </c>
      <c r="Z1046" s="47">
        <f>VLOOKUP(CONCATENATE($F1046," ",$G1046),AllocFactorMatrix,(Z$4+1),FALSE)*$E1052</f>
        <v>0</v>
      </c>
      <c r="AA1046" s="47">
        <f>VLOOKUP(CONCATENATE($F1046," ",$G1046),AllocFactorMatrix,(AA$4+1),FALSE)*$E1052</f>
        <v>0</v>
      </c>
      <c r="AB1046" s="47">
        <f t="shared" si="1505"/>
        <v>0</v>
      </c>
      <c r="AC1046" s="47">
        <f>VLOOKUP(CONCATENATE($F1046," ",$G1046),AllocFactorMatrix,(AC$4+1),FALSE)*$E1052</f>
        <v>0</v>
      </c>
      <c r="AD1046" s="47">
        <f>VLOOKUP(CONCATENATE($F1046," ",$G1046),AllocFactorMatrix,(AD$4+1),FALSE)*$E1052</f>
        <v>0</v>
      </c>
      <c r="AE1046" s="47">
        <f>VLOOKUP(CONCATENATE($F1046," ",$G1046),AllocFactorMatrix,(AE$4+1),FALSE)*$E1052</f>
        <v>0</v>
      </c>
    </row>
    <row r="1047" spans="1:31" s="44" customFormat="1" hidden="1" outlineLevel="1">
      <c r="A1047" s="49"/>
      <c r="B1047" s="97"/>
      <c r="C1047" s="48"/>
      <c r="D1047" s="48"/>
      <c r="F1047" s="167" t="str">
        <f>F1052</f>
        <v>TRAN_LSE</v>
      </c>
      <c r="G1047" s="48" t="str">
        <f>$G$10</f>
        <v>SUBTRAN</v>
      </c>
      <c r="H1047" s="46">
        <f t="shared" si="1503"/>
        <v>0</v>
      </c>
      <c r="I1047" s="47">
        <f t="shared" ref="I1047:N1047" si="1517">VLOOKUP(CONCATENATE($F1047," ",$G1047),AllocFactorMatrix,(I$4+1),FALSE)*$E1052</f>
        <v>0</v>
      </c>
      <c r="J1047" s="47">
        <f t="shared" si="1517"/>
        <v>0</v>
      </c>
      <c r="K1047" s="47">
        <f t="shared" si="1517"/>
        <v>0</v>
      </c>
      <c r="L1047" s="47">
        <f t="shared" si="1517"/>
        <v>0</v>
      </c>
      <c r="M1047" s="47">
        <f t="shared" si="1517"/>
        <v>0</v>
      </c>
      <c r="N1047" s="47">
        <f t="shared" si="1517"/>
        <v>0</v>
      </c>
      <c r="O1047" s="47">
        <f t="shared" si="1419"/>
        <v>0</v>
      </c>
      <c r="P1047" s="47">
        <f>VLOOKUP(CONCATENATE($F1047," ",$G1047),AllocFactorMatrix,(P$4+1),FALSE)*$E1052</f>
        <v>0</v>
      </c>
      <c r="Q1047" s="47">
        <f>VLOOKUP(CONCATENATE($F1047," ",$G1047),AllocFactorMatrix,(Q$4+1),FALSE)*$E1052</f>
        <v>0</v>
      </c>
      <c r="R1047" s="47">
        <f>VLOOKUP(CONCATENATE($F1047," ",$G1047),AllocFactorMatrix,(R$4+1),FALSE)*$E1052</f>
        <v>0</v>
      </c>
      <c r="S1047" s="47">
        <f>VLOOKUP(CONCATENATE($F1047," ",$G1047),AllocFactorMatrix,(S$4+1),FALSE)*$E1052</f>
        <v>0</v>
      </c>
      <c r="T1047" s="47">
        <f t="shared" si="1422"/>
        <v>0</v>
      </c>
      <c r="U1047" s="47">
        <f>VLOOKUP(CONCATENATE($F1047," ",$G1047),AllocFactorMatrix,(U$4+1),FALSE)*$E1052</f>
        <v>0</v>
      </c>
      <c r="V1047" s="47">
        <f>VLOOKUP(CONCATENATE($F1047," ",$G1047),AllocFactorMatrix,(V$4+1),FALSE)*$E1052</f>
        <v>0</v>
      </c>
      <c r="W1047" s="47">
        <f>VLOOKUP(CONCATENATE($F1047," ",$G1047),AllocFactorMatrix,(W$4+1),FALSE)*$E1052</f>
        <v>0</v>
      </c>
      <c r="X1047" s="47">
        <f>VLOOKUP(CONCATENATE($F1047," ",$G1047),AllocFactorMatrix,(X$4+1),FALSE)*$E1052</f>
        <v>0</v>
      </c>
      <c r="Y1047" s="47">
        <f t="shared" si="1516"/>
        <v>0</v>
      </c>
      <c r="Z1047" s="47">
        <f>VLOOKUP(CONCATENATE($F1047," ",$G1047),AllocFactorMatrix,(Z$4+1),FALSE)*$E1052</f>
        <v>0</v>
      </c>
      <c r="AA1047" s="47">
        <f>VLOOKUP(CONCATENATE($F1047," ",$G1047),AllocFactorMatrix,(AA$4+1),FALSE)*$E1052</f>
        <v>0</v>
      </c>
      <c r="AB1047" s="47">
        <f t="shared" si="1505"/>
        <v>0</v>
      </c>
      <c r="AC1047" s="47">
        <f>VLOOKUP(CONCATENATE($F1047," ",$G1047),AllocFactorMatrix,(AC$4+1),FALSE)*$E1052</f>
        <v>0</v>
      </c>
      <c r="AD1047" s="47">
        <f>VLOOKUP(CONCATENATE($F1047," ",$G1047),AllocFactorMatrix,(AD$4+1),FALSE)*$E1052</f>
        <v>0</v>
      </c>
      <c r="AE1047" s="47">
        <f>VLOOKUP(CONCATENATE($F1047," ",$G1047),AllocFactorMatrix,(AE$4+1),FALSE)*$E1052</f>
        <v>0</v>
      </c>
    </row>
    <row r="1048" spans="1:31" s="44" customFormat="1" hidden="1" outlineLevel="1">
      <c r="A1048" s="49"/>
      <c r="B1048" s="97"/>
      <c r="C1048" s="48"/>
      <c r="D1048" s="48"/>
      <c r="F1048" s="167" t="str">
        <f>F1052</f>
        <v>TRAN_LSE</v>
      </c>
      <c r="G1048" s="48" t="str">
        <f>$G$11</f>
        <v>DISTPRI</v>
      </c>
      <c r="H1048" s="46">
        <f t="shared" si="1503"/>
        <v>0</v>
      </c>
      <c r="I1048" s="47">
        <f t="shared" ref="I1048:N1048" si="1518">VLOOKUP(CONCATENATE($F1048," ",$G1048),AllocFactorMatrix,(I$4+1),FALSE)*$E1052</f>
        <v>0</v>
      </c>
      <c r="J1048" s="47">
        <f t="shared" si="1518"/>
        <v>0</v>
      </c>
      <c r="K1048" s="47">
        <f t="shared" si="1518"/>
        <v>0</v>
      </c>
      <c r="L1048" s="47">
        <f t="shared" si="1518"/>
        <v>0</v>
      </c>
      <c r="M1048" s="47">
        <f t="shared" si="1518"/>
        <v>0</v>
      </c>
      <c r="N1048" s="47">
        <f t="shared" si="1518"/>
        <v>0</v>
      </c>
      <c r="O1048" s="47">
        <f t="shared" si="1419"/>
        <v>0</v>
      </c>
      <c r="P1048" s="47">
        <f>VLOOKUP(CONCATENATE($F1048," ",$G1048),AllocFactorMatrix,(P$4+1),FALSE)*$E1052</f>
        <v>0</v>
      </c>
      <c r="Q1048" s="47">
        <f>VLOOKUP(CONCATENATE($F1048," ",$G1048),AllocFactorMatrix,(Q$4+1),FALSE)*$E1052</f>
        <v>0</v>
      </c>
      <c r="R1048" s="47">
        <f>VLOOKUP(CONCATENATE($F1048," ",$G1048),AllocFactorMatrix,(R$4+1),FALSE)*$E1052</f>
        <v>0</v>
      </c>
      <c r="S1048" s="47">
        <f>VLOOKUP(CONCATENATE($F1048," ",$G1048),AllocFactorMatrix,(S$4+1),FALSE)*$E1052</f>
        <v>0</v>
      </c>
      <c r="T1048" s="47">
        <f t="shared" si="1422"/>
        <v>0</v>
      </c>
      <c r="U1048" s="47">
        <f>VLOOKUP(CONCATENATE($F1048," ",$G1048),AllocFactorMatrix,(U$4+1),FALSE)*$E1052</f>
        <v>0</v>
      </c>
      <c r="V1048" s="47">
        <f>VLOOKUP(CONCATENATE($F1048," ",$G1048),AllocFactorMatrix,(V$4+1),FALSE)*$E1052</f>
        <v>0</v>
      </c>
      <c r="W1048" s="47">
        <f>VLOOKUP(CONCATENATE($F1048," ",$G1048),AllocFactorMatrix,(W$4+1),FALSE)*$E1052</f>
        <v>0</v>
      </c>
      <c r="X1048" s="47">
        <f>VLOOKUP(CONCATENATE($F1048," ",$G1048),AllocFactorMatrix,(X$4+1),FALSE)*$E1052</f>
        <v>0</v>
      </c>
      <c r="Y1048" s="47">
        <f t="shared" si="1516"/>
        <v>0</v>
      </c>
      <c r="Z1048" s="47">
        <f>VLOOKUP(CONCATENATE($F1048," ",$G1048),AllocFactorMatrix,(Z$4+1),FALSE)*$E1052</f>
        <v>0</v>
      </c>
      <c r="AA1048" s="47">
        <f>VLOOKUP(CONCATENATE($F1048," ",$G1048),AllocFactorMatrix,(AA$4+1),FALSE)*$E1052</f>
        <v>0</v>
      </c>
      <c r="AB1048" s="47">
        <f t="shared" si="1505"/>
        <v>0</v>
      </c>
      <c r="AC1048" s="47">
        <f>VLOOKUP(CONCATENATE($F1048," ",$G1048),AllocFactorMatrix,(AC$4+1),FALSE)*$E1052</f>
        <v>0</v>
      </c>
      <c r="AD1048" s="47">
        <f>VLOOKUP(CONCATENATE($F1048," ",$G1048),AllocFactorMatrix,(AD$4+1),FALSE)*$E1052</f>
        <v>0</v>
      </c>
      <c r="AE1048" s="47">
        <f>VLOOKUP(CONCATENATE($F1048," ",$G1048),AllocFactorMatrix,(AE$4+1),FALSE)*$E1052</f>
        <v>0</v>
      </c>
    </row>
    <row r="1049" spans="1:31" s="44" customFormat="1" hidden="1" outlineLevel="1">
      <c r="A1049" s="49"/>
      <c r="B1049" s="97"/>
      <c r="C1049" s="48"/>
      <c r="D1049" s="48"/>
      <c r="F1049" s="167" t="str">
        <f>F1052</f>
        <v>TRAN_LSE</v>
      </c>
      <c r="G1049" s="48" t="str">
        <f>$G$12</f>
        <v>DISTSEC</v>
      </c>
      <c r="H1049" s="46">
        <f t="shared" si="1503"/>
        <v>0</v>
      </c>
      <c r="I1049" s="47">
        <f t="shared" ref="I1049:N1049" si="1519">VLOOKUP(CONCATENATE($F1049," ",$G1049),AllocFactorMatrix,(I$4+1),FALSE)*$E1052</f>
        <v>0</v>
      </c>
      <c r="J1049" s="47">
        <f t="shared" si="1519"/>
        <v>0</v>
      </c>
      <c r="K1049" s="47">
        <f t="shared" si="1519"/>
        <v>0</v>
      </c>
      <c r="L1049" s="47">
        <f t="shared" si="1519"/>
        <v>0</v>
      </c>
      <c r="M1049" s="47">
        <f t="shared" si="1519"/>
        <v>0</v>
      </c>
      <c r="N1049" s="47">
        <f t="shared" si="1519"/>
        <v>0</v>
      </c>
      <c r="O1049" s="47">
        <f t="shared" si="1419"/>
        <v>0</v>
      </c>
      <c r="P1049" s="47">
        <f>VLOOKUP(CONCATENATE($F1049," ",$G1049),AllocFactorMatrix,(P$4+1),FALSE)*$E1052</f>
        <v>0</v>
      </c>
      <c r="Q1049" s="47">
        <f>VLOOKUP(CONCATENATE($F1049," ",$G1049),AllocFactorMatrix,(Q$4+1),FALSE)*$E1052</f>
        <v>0</v>
      </c>
      <c r="R1049" s="47">
        <f>VLOOKUP(CONCATENATE($F1049," ",$G1049),AllocFactorMatrix,(R$4+1),FALSE)*$E1052</f>
        <v>0</v>
      </c>
      <c r="S1049" s="47">
        <f>VLOOKUP(CONCATENATE($F1049," ",$G1049),AllocFactorMatrix,(S$4+1),FALSE)*$E1052</f>
        <v>0</v>
      </c>
      <c r="T1049" s="47">
        <f t="shared" si="1422"/>
        <v>0</v>
      </c>
      <c r="U1049" s="47">
        <f>VLOOKUP(CONCATENATE($F1049," ",$G1049),AllocFactorMatrix,(U$4+1),FALSE)*$E1052</f>
        <v>0</v>
      </c>
      <c r="V1049" s="47">
        <f>VLOOKUP(CONCATENATE($F1049," ",$G1049),AllocFactorMatrix,(V$4+1),FALSE)*$E1052</f>
        <v>0</v>
      </c>
      <c r="W1049" s="47">
        <f>VLOOKUP(CONCATENATE($F1049," ",$G1049),AllocFactorMatrix,(W$4+1),FALSE)*$E1052</f>
        <v>0</v>
      </c>
      <c r="X1049" s="47">
        <f>VLOOKUP(CONCATENATE($F1049," ",$G1049),AllocFactorMatrix,(X$4+1),FALSE)*$E1052</f>
        <v>0</v>
      </c>
      <c r="Y1049" s="47">
        <f t="shared" si="1516"/>
        <v>0</v>
      </c>
      <c r="Z1049" s="47">
        <f>VLOOKUP(CONCATENATE($F1049," ",$G1049),AllocFactorMatrix,(Z$4+1),FALSE)*$E1052</f>
        <v>0</v>
      </c>
      <c r="AA1049" s="47">
        <f>VLOOKUP(CONCATENATE($F1049," ",$G1049),AllocFactorMatrix,(AA$4+1),FALSE)*$E1052</f>
        <v>0</v>
      </c>
      <c r="AB1049" s="47">
        <f t="shared" si="1505"/>
        <v>0</v>
      </c>
      <c r="AC1049" s="47">
        <f>VLOOKUP(CONCATENATE($F1049," ",$G1049),AllocFactorMatrix,(AC$4+1),FALSE)*$E1052</f>
        <v>0</v>
      </c>
      <c r="AD1049" s="47">
        <f>VLOOKUP(CONCATENATE($F1049," ",$G1049),AllocFactorMatrix,(AD$4+1),FALSE)*$E1052</f>
        <v>0</v>
      </c>
      <c r="AE1049" s="47">
        <f>VLOOKUP(CONCATENATE($F1049," ",$G1049),AllocFactorMatrix,(AE$4+1),FALSE)*$E1052</f>
        <v>0</v>
      </c>
    </row>
    <row r="1050" spans="1:31" s="44" customFormat="1" hidden="1" outlineLevel="1">
      <c r="A1050" s="49"/>
      <c r="B1050" s="97"/>
      <c r="C1050" s="48"/>
      <c r="D1050" s="48"/>
      <c r="F1050" s="167" t="str">
        <f>F1052</f>
        <v>TRAN_LSE</v>
      </c>
      <c r="G1050" s="48" t="str">
        <f>$G$13</f>
        <v>ENERGY</v>
      </c>
      <c r="H1050" s="46">
        <f t="shared" si="1503"/>
        <v>0</v>
      </c>
      <c r="I1050" s="47">
        <f t="shared" ref="I1050:N1050" si="1520">VLOOKUP(CONCATENATE($F1050," ",$G1050),AllocFactorMatrix,(I$4+1),FALSE)*$E1052</f>
        <v>0</v>
      </c>
      <c r="J1050" s="47">
        <f t="shared" si="1520"/>
        <v>0</v>
      </c>
      <c r="K1050" s="47">
        <f t="shared" si="1520"/>
        <v>0</v>
      </c>
      <c r="L1050" s="47">
        <f t="shared" si="1520"/>
        <v>0</v>
      </c>
      <c r="M1050" s="47">
        <f t="shared" si="1520"/>
        <v>0</v>
      </c>
      <c r="N1050" s="47">
        <f t="shared" si="1520"/>
        <v>0</v>
      </c>
      <c r="O1050" s="47">
        <f t="shared" si="1419"/>
        <v>0</v>
      </c>
      <c r="P1050" s="47">
        <f>VLOOKUP(CONCATENATE($F1050," ",$G1050),AllocFactorMatrix,(P$4+1),FALSE)*$E1052</f>
        <v>0</v>
      </c>
      <c r="Q1050" s="47">
        <f>VLOOKUP(CONCATENATE($F1050," ",$G1050),AllocFactorMatrix,(Q$4+1),FALSE)*$E1052</f>
        <v>0</v>
      </c>
      <c r="R1050" s="47">
        <f>VLOOKUP(CONCATENATE($F1050," ",$G1050),AllocFactorMatrix,(R$4+1),FALSE)*$E1052</f>
        <v>0</v>
      </c>
      <c r="S1050" s="47">
        <f>VLOOKUP(CONCATENATE($F1050," ",$G1050),AllocFactorMatrix,(S$4+1),FALSE)*$E1052</f>
        <v>0</v>
      </c>
      <c r="T1050" s="47">
        <f t="shared" si="1422"/>
        <v>0</v>
      </c>
      <c r="U1050" s="47">
        <f>VLOOKUP(CONCATENATE($F1050," ",$G1050),AllocFactorMatrix,(U$4+1),FALSE)*$E1052</f>
        <v>0</v>
      </c>
      <c r="V1050" s="47">
        <f>VLOOKUP(CONCATENATE($F1050," ",$G1050),AllocFactorMatrix,(V$4+1),FALSE)*$E1052</f>
        <v>0</v>
      </c>
      <c r="W1050" s="47">
        <f>VLOOKUP(CONCATENATE($F1050," ",$G1050),AllocFactorMatrix,(W$4+1),FALSE)*$E1052</f>
        <v>0</v>
      </c>
      <c r="X1050" s="47">
        <f>VLOOKUP(CONCATENATE($F1050," ",$G1050),AllocFactorMatrix,(X$4+1),FALSE)*$E1052</f>
        <v>0</v>
      </c>
      <c r="Y1050" s="47">
        <f t="shared" si="1516"/>
        <v>0</v>
      </c>
      <c r="Z1050" s="47">
        <f>VLOOKUP(CONCATENATE($F1050," ",$G1050),AllocFactorMatrix,(Z$4+1),FALSE)*$E1052</f>
        <v>0</v>
      </c>
      <c r="AA1050" s="47">
        <f>VLOOKUP(CONCATENATE($F1050," ",$G1050),AllocFactorMatrix,(AA$4+1),FALSE)*$E1052</f>
        <v>0</v>
      </c>
      <c r="AB1050" s="47">
        <f t="shared" si="1505"/>
        <v>0</v>
      </c>
      <c r="AC1050" s="47">
        <f>VLOOKUP(CONCATENATE($F1050," ",$G1050),AllocFactorMatrix,(AC$4+1),FALSE)*$E1052</f>
        <v>0</v>
      </c>
      <c r="AD1050" s="47">
        <f>VLOOKUP(CONCATENATE($F1050," ",$G1050),AllocFactorMatrix,(AD$4+1),FALSE)*$E1052</f>
        <v>0</v>
      </c>
      <c r="AE1050" s="47">
        <f>VLOOKUP(CONCATENATE($F1050," ",$G1050),AllocFactorMatrix,(AE$4+1),FALSE)*$E1052</f>
        <v>0</v>
      </c>
    </row>
    <row r="1051" spans="1:31" s="44" customFormat="1" hidden="1" outlineLevel="1">
      <c r="A1051" s="49"/>
      <c r="B1051" s="97"/>
      <c r="C1051" s="48"/>
      <c r="D1051" s="48"/>
      <c r="F1051" s="167" t="str">
        <f>F1052</f>
        <v>TRAN_LSE</v>
      </c>
      <c r="G1051" s="48" t="str">
        <f>$G$14</f>
        <v>CUSTOMER</v>
      </c>
      <c r="H1051" s="46">
        <f t="shared" si="1503"/>
        <v>0</v>
      </c>
      <c r="I1051" s="47">
        <f t="shared" ref="I1051:N1051" si="1521">VLOOKUP(CONCATENATE($F1051," ",$G1051),AllocFactorMatrix,(I$4+1),FALSE)*$E1052</f>
        <v>0</v>
      </c>
      <c r="J1051" s="47">
        <f t="shared" si="1521"/>
        <v>0</v>
      </c>
      <c r="K1051" s="47">
        <f t="shared" si="1521"/>
        <v>0</v>
      </c>
      <c r="L1051" s="47">
        <f t="shared" si="1521"/>
        <v>0</v>
      </c>
      <c r="M1051" s="47">
        <f t="shared" si="1521"/>
        <v>0</v>
      </c>
      <c r="N1051" s="47">
        <f t="shared" si="1521"/>
        <v>0</v>
      </c>
      <c r="O1051" s="47">
        <f t="shared" si="1419"/>
        <v>0</v>
      </c>
      <c r="P1051" s="47">
        <f>VLOOKUP(CONCATENATE($F1051," ",$G1051),AllocFactorMatrix,(P$4+1),FALSE)*$E1052</f>
        <v>0</v>
      </c>
      <c r="Q1051" s="47">
        <f>VLOOKUP(CONCATENATE($F1051," ",$G1051),AllocFactorMatrix,(Q$4+1),FALSE)*$E1052</f>
        <v>0</v>
      </c>
      <c r="R1051" s="47">
        <f>VLOOKUP(CONCATENATE($F1051," ",$G1051),AllocFactorMatrix,(R$4+1),FALSE)*$E1052</f>
        <v>0</v>
      </c>
      <c r="S1051" s="47">
        <f>VLOOKUP(CONCATENATE($F1051," ",$G1051),AllocFactorMatrix,(S$4+1),FALSE)*$E1052</f>
        <v>0</v>
      </c>
      <c r="T1051" s="47">
        <f t="shared" si="1422"/>
        <v>0</v>
      </c>
      <c r="U1051" s="47">
        <f>VLOOKUP(CONCATENATE($F1051," ",$G1051),AllocFactorMatrix,(U$4+1),FALSE)*$E1052</f>
        <v>0</v>
      </c>
      <c r="V1051" s="47">
        <f>VLOOKUP(CONCATENATE($F1051," ",$G1051),AllocFactorMatrix,(V$4+1),FALSE)*$E1052</f>
        <v>0</v>
      </c>
      <c r="W1051" s="47">
        <f>VLOOKUP(CONCATENATE($F1051," ",$G1051),AllocFactorMatrix,(W$4+1),FALSE)*$E1052</f>
        <v>0</v>
      </c>
      <c r="X1051" s="47">
        <f>VLOOKUP(CONCATENATE($F1051," ",$G1051),AllocFactorMatrix,(X$4+1),FALSE)*$E1052</f>
        <v>0</v>
      </c>
      <c r="Y1051" s="47">
        <f t="shared" si="1516"/>
        <v>0</v>
      </c>
      <c r="Z1051" s="47">
        <f>VLOOKUP(CONCATENATE($F1051," ",$G1051),AllocFactorMatrix,(Z$4+1),FALSE)*$E1052</f>
        <v>0</v>
      </c>
      <c r="AA1051" s="47">
        <f>VLOOKUP(CONCATENATE($F1051," ",$G1051),AllocFactorMatrix,(AA$4+1),FALSE)*$E1052</f>
        <v>0</v>
      </c>
      <c r="AB1051" s="47">
        <f t="shared" si="1505"/>
        <v>0</v>
      </c>
      <c r="AC1051" s="47">
        <f>VLOOKUP(CONCATENATE($F1051," ",$G1051),AllocFactorMatrix,(AC$4+1),FALSE)*$E1052</f>
        <v>0</v>
      </c>
      <c r="AD1051" s="47">
        <f>VLOOKUP(CONCATENATE($F1051," ",$G1051),AllocFactorMatrix,(AD$4+1),FALSE)*$E1052</f>
        <v>0</v>
      </c>
      <c r="AE1051" s="47">
        <f>VLOOKUP(CONCATENATE($F1051," ",$G1051),AllocFactorMatrix,(AE$4+1),FALSE)*$E1052</f>
        <v>0</v>
      </c>
    </row>
    <row r="1052" spans="1:31" s="44" customFormat="1" collapsed="1">
      <c r="A1052" s="49"/>
      <c r="B1052" s="97"/>
      <c r="C1052" s="48"/>
      <c r="D1052" s="48" t="s">
        <v>525</v>
      </c>
      <c r="E1052" s="87">
        <v>-40131546.850000001</v>
      </c>
      <c r="F1052" s="88" t="s">
        <v>509</v>
      </c>
      <c r="G1052" s="48" t="str">
        <f>$G$15</f>
        <v>TOTAL</v>
      </c>
      <c r="H1052" s="46">
        <f t="shared" si="1503"/>
        <v>-40131546.850000001</v>
      </c>
      <c r="I1052" s="47">
        <f t="shared" ref="I1052:N1052" si="1522">VLOOKUP(CONCATENATE($F1052," ",$G1052),AllocFactorMatrix,(I$4+1),FALSE)*$E1052</f>
        <v>-20638487.87031338</v>
      </c>
      <c r="J1052" s="47">
        <f t="shared" si="1522"/>
        <v>-4617.1835293052272</v>
      </c>
      <c r="K1052" s="47">
        <f t="shared" si="1522"/>
        <v>-8084.3591401004551</v>
      </c>
      <c r="L1052" s="47">
        <f t="shared" si="1522"/>
        <v>-4810160.2263395656</v>
      </c>
      <c r="M1052" s="47">
        <f t="shared" si="1522"/>
        <v>-66933.318329852642</v>
      </c>
      <c r="N1052" s="47">
        <f t="shared" si="1522"/>
        <v>-9322.0513850127882</v>
      </c>
      <c r="O1052" s="47">
        <f t="shared" si="1419"/>
        <v>-4886415.5960544311</v>
      </c>
      <c r="P1052" s="47">
        <f>VLOOKUP(CONCATENATE($F1052," ",$G1052),AllocFactorMatrix,(P$4+1),FALSE)*$E1052</f>
        <v>-2861048.2297848021</v>
      </c>
      <c r="Q1052" s="47">
        <f>VLOOKUP(CONCATENATE($F1052," ",$G1052),AllocFactorMatrix,(Q$4+1),FALSE)*$E1052</f>
        <v>-513440.79320588062</v>
      </c>
      <c r="R1052" s="47">
        <f>VLOOKUP(CONCATENATE($F1052," ",$G1052),AllocFactorMatrix,(R$4+1),FALSE)*$E1052</f>
        <v>-104120.55329381755</v>
      </c>
      <c r="S1052" s="47">
        <f>VLOOKUP(CONCATENATE($F1052," ",$G1052),AllocFactorMatrix,(S$4+1),FALSE)*$E1052</f>
        <v>-3953.930925731001</v>
      </c>
      <c r="T1052" s="47">
        <f t="shared" si="1422"/>
        <v>-3482563.5072102314</v>
      </c>
      <c r="U1052" s="47">
        <f>VLOOKUP(CONCATENATE($F1052," ",$G1052),AllocFactorMatrix,(U$4+1),FALSE)*$E1052</f>
        <v>-135693.33800174025</v>
      </c>
      <c r="V1052" s="47">
        <f>VLOOKUP(CONCATENATE($F1052," ",$G1052),AllocFactorMatrix,(V$4+1),FALSE)*$E1052</f>
        <v>-1831938.4190885532</v>
      </c>
      <c r="W1052" s="47">
        <f>VLOOKUP(CONCATENATE($F1052," ",$G1052),AllocFactorMatrix,(W$4+1),FALSE)*$E1052</f>
        <v>-7006429.0582751287</v>
      </c>
      <c r="X1052" s="47">
        <f>VLOOKUP(CONCATENATE($F1052," ",$G1052),AllocFactorMatrix,(X$4+1),FALSE)*$E1052</f>
        <v>-1269279.6063653408</v>
      </c>
      <c r="Y1052" s="47">
        <f t="shared" si="1516"/>
        <v>-10243340.421730764</v>
      </c>
      <c r="Z1052" s="47">
        <f>VLOOKUP(CONCATENATE($F1052," ",$G1052),AllocFactorMatrix,(Z$4+1),FALSE)*$E1052</f>
        <v>-786413.94746035198</v>
      </c>
      <c r="AA1052" s="47">
        <f>VLOOKUP(CONCATENATE($F1052," ",$G1052),AllocFactorMatrix,(AA$4+1),FALSE)*$E1052</f>
        <v>-15706.703598610588</v>
      </c>
      <c r="AB1052" s="47">
        <f t="shared" si="1505"/>
        <v>-802120.65105896257</v>
      </c>
      <c r="AC1052" s="47">
        <f>VLOOKUP(CONCATENATE($F1052," ",$G1052),AllocFactorMatrix,(AC$4+1),FALSE)*$E1052</f>
        <v>-10374.072230271735</v>
      </c>
      <c r="AD1052" s="47">
        <f>VLOOKUP(CONCATENATE($F1052," ",$G1052),AllocFactorMatrix,(AD$4+1),FALSE)*$E1052</f>
        <v>-46087.535456593825</v>
      </c>
      <c r="AE1052" s="47">
        <f>VLOOKUP(CONCATENATE($F1052," ",$G1052),AllocFactorMatrix,(AE$4+1),FALSE)*$E1052</f>
        <v>-9455.6532759634301</v>
      </c>
    </row>
    <row r="1053" spans="1:31" hidden="1" outlineLevel="1">
      <c r="E1053" s="44"/>
      <c r="F1053" s="167" t="str">
        <f>F1060</f>
        <v>PROD_DEMAND</v>
      </c>
      <c r="G1053" s="48" t="str">
        <f>$G$8</f>
        <v>PRODUCTION</v>
      </c>
      <c r="H1053" s="4">
        <f t="shared" si="1503"/>
        <v>-196262.61</v>
      </c>
      <c r="I1053" s="5">
        <f t="shared" ref="I1053:N1053" si="1523">VLOOKUP(CONCATENATE($F1053," ",$G1053),AllocFactorMatrix,(I$4+1),FALSE)*$E1060</f>
        <v>-100932.15472159268</v>
      </c>
      <c r="J1053" s="47">
        <f t="shared" si="1523"/>
        <v>-22.580253228152241</v>
      </c>
      <c r="K1053" s="47">
        <f t="shared" si="1523"/>
        <v>-39.53641335939362</v>
      </c>
      <c r="L1053" s="5">
        <f t="shared" si="1523"/>
        <v>-23524.002303429621</v>
      </c>
      <c r="M1053" s="5">
        <f t="shared" si="1523"/>
        <v>-327.33619265856231</v>
      </c>
      <c r="N1053" s="5">
        <f t="shared" si="1523"/>
        <v>-45.589325081714968</v>
      </c>
      <c r="O1053" s="5">
        <f t="shared" si="1419"/>
        <v>-23896.927821169898</v>
      </c>
      <c r="P1053" s="5">
        <f>VLOOKUP(CONCATENATE($F1053," ",$G1053),AllocFactorMatrix,(P$4+1),FALSE)*$E1060</f>
        <v>-13991.905046975406</v>
      </c>
      <c r="Q1053" s="5">
        <f>VLOOKUP(CONCATENATE($F1053," ",$G1053),AllocFactorMatrix,(Q$4+1),FALSE)*$E1060</f>
        <v>-2510.9729891973102</v>
      </c>
      <c r="R1053" s="5">
        <f>VLOOKUP(CONCATENATE($F1053," ",$G1053),AllocFactorMatrix,(R$4+1),FALSE)*$E1060</f>
        <v>-509.19969819425802</v>
      </c>
      <c r="S1053" s="5">
        <f>VLOOKUP(CONCATENATE($F1053," ",$G1053),AllocFactorMatrix,(S$4+1),FALSE)*$E1060</f>
        <v>-19.336628267636346</v>
      </c>
      <c r="T1053" s="5">
        <f t="shared" si="1422"/>
        <v>-17031.414362634609</v>
      </c>
      <c r="U1053" s="5">
        <f>VLOOKUP(CONCATENATE($F1053," ",$G1053),AllocFactorMatrix,(U$4+1),FALSE)*$E1060</f>
        <v>-663.6058354634223</v>
      </c>
      <c r="V1053" s="5">
        <f>VLOOKUP(CONCATENATE($F1053," ",$G1053),AllocFactorMatrix,(V$4+1),FALSE)*$E1060</f>
        <v>-8959.0619776868443</v>
      </c>
      <c r="W1053" s="5">
        <f>VLOOKUP(CONCATENATE($F1053," ",$G1053),AllocFactorMatrix,(W$4+1),FALSE)*$E1060</f>
        <v>-34264.815629874451</v>
      </c>
      <c r="X1053" s="5">
        <f>VLOOKUP(CONCATENATE($F1053," ",$G1053),AllocFactorMatrix,(X$4+1),FALSE)*$E1060</f>
        <v>-6207.389146900884</v>
      </c>
      <c r="Y1053" s="5">
        <f>SUBTOTAL(9,U1053:X1053)</f>
        <v>-50094.872589925595</v>
      </c>
      <c r="Z1053" s="5">
        <f>VLOOKUP(CONCATENATE($F1053," ",$G1053),AllocFactorMatrix,(Z$4+1),FALSE)*$E1060</f>
        <v>-3845.9433035527645</v>
      </c>
      <c r="AA1053" s="5">
        <f>VLOOKUP(CONCATENATE($F1053," ",$G1053),AllocFactorMatrix,(AA$4+1),FALSE)*$E1060</f>
        <v>-76.813352205976727</v>
      </c>
      <c r="AB1053" s="5">
        <f t="shared" si="1505"/>
        <v>-3922.7566557587411</v>
      </c>
      <c r="AC1053" s="5">
        <f>VLOOKUP(CONCATENATE($F1053," ",$G1053),AllocFactorMatrix,(AC$4+1),FALSE)*$E1060</f>
        <v>-50.734214154559844</v>
      </c>
      <c r="AD1053" s="5">
        <f>VLOOKUP(CONCATENATE($F1053," ",$G1053),AllocFactorMatrix,(AD$4+1),FALSE)*$E1060</f>
        <v>-225.39026544347232</v>
      </c>
      <c r="AE1053" s="5">
        <f>VLOOKUP(CONCATENATE($F1053," ",$G1053),AllocFactorMatrix,(AE$4+1),FALSE)*$E1060</f>
        <v>-46.242702732890869</v>
      </c>
    </row>
    <row r="1054" spans="1:31" hidden="1" outlineLevel="1">
      <c r="E1054" s="44"/>
      <c r="F1054" s="167" t="str">
        <f>F1060</f>
        <v>PROD_DEMAND</v>
      </c>
      <c r="G1054" s="48" t="str">
        <f>$G$9</f>
        <v>BULKTRAN</v>
      </c>
      <c r="H1054" s="4">
        <f t="shared" si="1503"/>
        <v>0</v>
      </c>
      <c r="I1054" s="5">
        <f t="shared" ref="I1054:N1054" si="1524">VLOOKUP(CONCATENATE($F1054," ",$G1054),AllocFactorMatrix,(I$4+1),FALSE)*$E1060</f>
        <v>0</v>
      </c>
      <c r="J1054" s="47">
        <f t="shared" si="1524"/>
        <v>0</v>
      </c>
      <c r="K1054" s="47">
        <f t="shared" si="1524"/>
        <v>0</v>
      </c>
      <c r="L1054" s="5">
        <f t="shared" si="1524"/>
        <v>0</v>
      </c>
      <c r="M1054" s="5">
        <f t="shared" si="1524"/>
        <v>0</v>
      </c>
      <c r="N1054" s="5">
        <f t="shared" si="1524"/>
        <v>0</v>
      </c>
      <c r="O1054" s="5">
        <f t="shared" si="1419"/>
        <v>0</v>
      </c>
      <c r="P1054" s="5">
        <f>VLOOKUP(CONCATENATE($F1054," ",$G1054),AllocFactorMatrix,(P$4+1),FALSE)*$E1060</f>
        <v>0</v>
      </c>
      <c r="Q1054" s="5">
        <f>VLOOKUP(CONCATENATE($F1054," ",$G1054),AllocFactorMatrix,(Q$4+1),FALSE)*$E1060</f>
        <v>0</v>
      </c>
      <c r="R1054" s="5">
        <f>VLOOKUP(CONCATENATE($F1054," ",$G1054),AllocFactorMatrix,(R$4+1),FALSE)*$E1060</f>
        <v>0</v>
      </c>
      <c r="S1054" s="5">
        <f>VLOOKUP(CONCATENATE($F1054," ",$G1054),AllocFactorMatrix,(S$4+1),FALSE)*$E1060</f>
        <v>0</v>
      </c>
      <c r="T1054" s="5">
        <f t="shared" si="1422"/>
        <v>0</v>
      </c>
      <c r="U1054" s="5">
        <f>VLOOKUP(CONCATENATE($F1054," ",$G1054),AllocFactorMatrix,(U$4+1),FALSE)*$E1060</f>
        <v>0</v>
      </c>
      <c r="V1054" s="5">
        <f>VLOOKUP(CONCATENATE($F1054," ",$G1054),AllocFactorMatrix,(V$4+1),FALSE)*$E1060</f>
        <v>0</v>
      </c>
      <c r="W1054" s="5">
        <f>VLOOKUP(CONCATENATE($F1054," ",$G1054),AllocFactorMatrix,(W$4+1),FALSE)*$E1060</f>
        <v>0</v>
      </c>
      <c r="X1054" s="5">
        <f>VLOOKUP(CONCATENATE($F1054," ",$G1054),AllocFactorMatrix,(X$4+1),FALSE)*$E1060</f>
        <v>0</v>
      </c>
      <c r="Y1054" s="5">
        <f t="shared" ref="Y1054:Y1060" si="1525">SUBTOTAL(9,U1054:X1054)</f>
        <v>0</v>
      </c>
      <c r="Z1054" s="5">
        <f>VLOOKUP(CONCATENATE($F1054," ",$G1054),AllocFactorMatrix,(Z$4+1),FALSE)*$E1060</f>
        <v>0</v>
      </c>
      <c r="AA1054" s="5">
        <f>VLOOKUP(CONCATENATE($F1054," ",$G1054),AllocFactorMatrix,(AA$4+1),FALSE)*$E1060</f>
        <v>0</v>
      </c>
      <c r="AB1054" s="5">
        <f t="shared" si="1505"/>
        <v>0</v>
      </c>
      <c r="AC1054" s="5">
        <f>VLOOKUP(CONCATENATE($F1054," ",$G1054),AllocFactorMatrix,(AC$4+1),FALSE)*$E1060</f>
        <v>0</v>
      </c>
      <c r="AD1054" s="5">
        <f>VLOOKUP(CONCATENATE($F1054," ",$G1054),AllocFactorMatrix,(AD$4+1),FALSE)*$E1060</f>
        <v>0</v>
      </c>
      <c r="AE1054" s="5">
        <f>VLOOKUP(CONCATENATE($F1054," ",$G1054),AllocFactorMatrix,(AE$4+1),FALSE)*$E1060</f>
        <v>0</v>
      </c>
    </row>
    <row r="1055" spans="1:31" hidden="1" outlineLevel="1">
      <c r="E1055" s="44"/>
      <c r="F1055" s="167" t="str">
        <f>F1060</f>
        <v>PROD_DEMAND</v>
      </c>
      <c r="G1055" s="48" t="str">
        <f>$G$10</f>
        <v>SUBTRAN</v>
      </c>
      <c r="H1055" s="4">
        <f t="shared" si="1503"/>
        <v>0</v>
      </c>
      <c r="I1055" s="5">
        <f t="shared" ref="I1055:N1055" si="1526">VLOOKUP(CONCATENATE($F1055," ",$G1055),AllocFactorMatrix,(I$4+1),FALSE)*$E1060</f>
        <v>0</v>
      </c>
      <c r="J1055" s="47">
        <f t="shared" si="1526"/>
        <v>0</v>
      </c>
      <c r="K1055" s="47">
        <f t="shared" si="1526"/>
        <v>0</v>
      </c>
      <c r="L1055" s="5">
        <f t="shared" si="1526"/>
        <v>0</v>
      </c>
      <c r="M1055" s="5">
        <f t="shared" si="1526"/>
        <v>0</v>
      </c>
      <c r="N1055" s="5">
        <f t="shared" si="1526"/>
        <v>0</v>
      </c>
      <c r="O1055" s="5">
        <f t="shared" si="1419"/>
        <v>0</v>
      </c>
      <c r="P1055" s="5">
        <f>VLOOKUP(CONCATENATE($F1055," ",$G1055),AllocFactorMatrix,(P$4+1),FALSE)*$E1060</f>
        <v>0</v>
      </c>
      <c r="Q1055" s="5">
        <f>VLOOKUP(CONCATENATE($F1055," ",$G1055),AllocFactorMatrix,(Q$4+1),FALSE)*$E1060</f>
        <v>0</v>
      </c>
      <c r="R1055" s="5">
        <f>VLOOKUP(CONCATENATE($F1055," ",$G1055),AllocFactorMatrix,(R$4+1),FALSE)*$E1060</f>
        <v>0</v>
      </c>
      <c r="S1055" s="5">
        <f>VLOOKUP(CONCATENATE($F1055," ",$G1055),AllocFactorMatrix,(S$4+1),FALSE)*$E1060</f>
        <v>0</v>
      </c>
      <c r="T1055" s="5">
        <f t="shared" si="1422"/>
        <v>0</v>
      </c>
      <c r="U1055" s="5">
        <f>VLOOKUP(CONCATENATE($F1055," ",$G1055),AllocFactorMatrix,(U$4+1),FALSE)*$E1060</f>
        <v>0</v>
      </c>
      <c r="V1055" s="5">
        <f>VLOOKUP(CONCATENATE($F1055," ",$G1055),AllocFactorMatrix,(V$4+1),FALSE)*$E1060</f>
        <v>0</v>
      </c>
      <c r="W1055" s="5">
        <f>VLOOKUP(CONCATENATE($F1055," ",$G1055),AllocFactorMatrix,(W$4+1),FALSE)*$E1060</f>
        <v>0</v>
      </c>
      <c r="X1055" s="5">
        <f>VLOOKUP(CONCATENATE($F1055," ",$G1055),AllocFactorMatrix,(X$4+1),FALSE)*$E1060</f>
        <v>0</v>
      </c>
      <c r="Y1055" s="5">
        <f t="shared" si="1525"/>
        <v>0</v>
      </c>
      <c r="Z1055" s="5">
        <f>VLOOKUP(CONCATENATE($F1055," ",$G1055),AllocFactorMatrix,(Z$4+1),FALSE)*$E1060</f>
        <v>0</v>
      </c>
      <c r="AA1055" s="5">
        <f>VLOOKUP(CONCATENATE($F1055," ",$G1055),AllocFactorMatrix,(AA$4+1),FALSE)*$E1060</f>
        <v>0</v>
      </c>
      <c r="AB1055" s="5">
        <f t="shared" si="1505"/>
        <v>0</v>
      </c>
      <c r="AC1055" s="5">
        <f>VLOOKUP(CONCATENATE($F1055," ",$G1055),AllocFactorMatrix,(AC$4+1),FALSE)*$E1060</f>
        <v>0</v>
      </c>
      <c r="AD1055" s="5">
        <f>VLOOKUP(CONCATENATE($F1055," ",$G1055),AllocFactorMatrix,(AD$4+1),FALSE)*$E1060</f>
        <v>0</v>
      </c>
      <c r="AE1055" s="5">
        <f>VLOOKUP(CONCATENATE($F1055," ",$G1055),AllocFactorMatrix,(AE$4+1),FALSE)*$E1060</f>
        <v>0</v>
      </c>
    </row>
    <row r="1056" spans="1:31" hidden="1" outlineLevel="1">
      <c r="E1056" s="44"/>
      <c r="F1056" s="167" t="str">
        <f>F1060</f>
        <v>PROD_DEMAND</v>
      </c>
      <c r="G1056" s="48" t="str">
        <f>$G$11</f>
        <v>DISTPRI</v>
      </c>
      <c r="H1056" s="4">
        <f t="shared" si="1503"/>
        <v>0</v>
      </c>
      <c r="I1056" s="5">
        <f t="shared" ref="I1056:N1056" si="1527">VLOOKUP(CONCATENATE($F1056," ",$G1056),AllocFactorMatrix,(I$4+1),FALSE)*$E1060</f>
        <v>0</v>
      </c>
      <c r="J1056" s="47">
        <f t="shared" si="1527"/>
        <v>0</v>
      </c>
      <c r="K1056" s="47">
        <f t="shared" si="1527"/>
        <v>0</v>
      </c>
      <c r="L1056" s="5">
        <f t="shared" si="1527"/>
        <v>0</v>
      </c>
      <c r="M1056" s="5">
        <f t="shared" si="1527"/>
        <v>0</v>
      </c>
      <c r="N1056" s="5">
        <f t="shared" si="1527"/>
        <v>0</v>
      </c>
      <c r="O1056" s="5">
        <f t="shared" si="1419"/>
        <v>0</v>
      </c>
      <c r="P1056" s="5">
        <f>VLOOKUP(CONCATENATE($F1056," ",$G1056),AllocFactorMatrix,(P$4+1),FALSE)*$E1060</f>
        <v>0</v>
      </c>
      <c r="Q1056" s="5">
        <f>VLOOKUP(CONCATENATE($F1056," ",$G1056),AllocFactorMatrix,(Q$4+1),FALSE)*$E1060</f>
        <v>0</v>
      </c>
      <c r="R1056" s="5">
        <f>VLOOKUP(CONCATENATE($F1056," ",$G1056),AllocFactorMatrix,(R$4+1),FALSE)*$E1060</f>
        <v>0</v>
      </c>
      <c r="S1056" s="5">
        <f>VLOOKUP(CONCATENATE($F1056," ",$G1056),AllocFactorMatrix,(S$4+1),FALSE)*$E1060</f>
        <v>0</v>
      </c>
      <c r="T1056" s="5">
        <f t="shared" si="1422"/>
        <v>0</v>
      </c>
      <c r="U1056" s="5">
        <f>VLOOKUP(CONCATENATE($F1056," ",$G1056),AllocFactorMatrix,(U$4+1),FALSE)*$E1060</f>
        <v>0</v>
      </c>
      <c r="V1056" s="5">
        <f>VLOOKUP(CONCATENATE($F1056," ",$G1056),AllocFactorMatrix,(V$4+1),FALSE)*$E1060</f>
        <v>0</v>
      </c>
      <c r="W1056" s="5">
        <f>VLOOKUP(CONCATENATE($F1056," ",$G1056),AllocFactorMatrix,(W$4+1),FALSE)*$E1060</f>
        <v>0</v>
      </c>
      <c r="X1056" s="5">
        <f>VLOOKUP(CONCATENATE($F1056," ",$G1056),AllocFactorMatrix,(X$4+1),FALSE)*$E1060</f>
        <v>0</v>
      </c>
      <c r="Y1056" s="5">
        <f t="shared" si="1525"/>
        <v>0</v>
      </c>
      <c r="Z1056" s="5">
        <f>VLOOKUP(CONCATENATE($F1056," ",$G1056),AllocFactorMatrix,(Z$4+1),FALSE)*$E1060</f>
        <v>0</v>
      </c>
      <c r="AA1056" s="5">
        <f>VLOOKUP(CONCATENATE($F1056," ",$G1056),AllocFactorMatrix,(AA$4+1),FALSE)*$E1060</f>
        <v>0</v>
      </c>
      <c r="AB1056" s="5">
        <f t="shared" si="1505"/>
        <v>0</v>
      </c>
      <c r="AC1056" s="5">
        <f>VLOOKUP(CONCATENATE($F1056," ",$G1056),AllocFactorMatrix,(AC$4+1),FALSE)*$E1060</f>
        <v>0</v>
      </c>
      <c r="AD1056" s="5">
        <f>VLOOKUP(CONCATENATE($F1056," ",$G1056),AllocFactorMatrix,(AD$4+1),FALSE)*$E1060</f>
        <v>0</v>
      </c>
      <c r="AE1056" s="5">
        <f>VLOOKUP(CONCATENATE($F1056," ",$G1056),AllocFactorMatrix,(AE$4+1),FALSE)*$E1060</f>
        <v>0</v>
      </c>
    </row>
    <row r="1057" spans="2:31" hidden="1" outlineLevel="1">
      <c r="E1057" s="44"/>
      <c r="F1057" s="167" t="str">
        <f>F1060</f>
        <v>PROD_DEMAND</v>
      </c>
      <c r="G1057" s="48" t="str">
        <f>$G$12</f>
        <v>DISTSEC</v>
      </c>
      <c r="H1057" s="4">
        <f t="shared" si="1503"/>
        <v>0</v>
      </c>
      <c r="I1057" s="5">
        <f t="shared" ref="I1057:N1057" si="1528">VLOOKUP(CONCATENATE($F1057," ",$G1057),AllocFactorMatrix,(I$4+1),FALSE)*$E1060</f>
        <v>0</v>
      </c>
      <c r="J1057" s="47">
        <f t="shared" si="1528"/>
        <v>0</v>
      </c>
      <c r="K1057" s="47">
        <f t="shared" si="1528"/>
        <v>0</v>
      </c>
      <c r="L1057" s="5">
        <f t="shared" si="1528"/>
        <v>0</v>
      </c>
      <c r="M1057" s="5">
        <f t="shared" si="1528"/>
        <v>0</v>
      </c>
      <c r="N1057" s="5">
        <f t="shared" si="1528"/>
        <v>0</v>
      </c>
      <c r="O1057" s="5">
        <f t="shared" si="1419"/>
        <v>0</v>
      </c>
      <c r="P1057" s="5">
        <f>VLOOKUP(CONCATENATE($F1057," ",$G1057),AllocFactorMatrix,(P$4+1),FALSE)*$E1060</f>
        <v>0</v>
      </c>
      <c r="Q1057" s="5">
        <f>VLOOKUP(CONCATENATE($F1057," ",$G1057),AllocFactorMatrix,(Q$4+1),FALSE)*$E1060</f>
        <v>0</v>
      </c>
      <c r="R1057" s="5">
        <f>VLOOKUP(CONCATENATE($F1057," ",$G1057),AllocFactorMatrix,(R$4+1),FALSE)*$E1060</f>
        <v>0</v>
      </c>
      <c r="S1057" s="5">
        <f>VLOOKUP(CONCATENATE($F1057," ",$G1057),AllocFactorMatrix,(S$4+1),FALSE)*$E1060</f>
        <v>0</v>
      </c>
      <c r="T1057" s="5">
        <f t="shared" si="1422"/>
        <v>0</v>
      </c>
      <c r="U1057" s="5">
        <f>VLOOKUP(CONCATENATE($F1057," ",$G1057),AllocFactorMatrix,(U$4+1),FALSE)*$E1060</f>
        <v>0</v>
      </c>
      <c r="V1057" s="5">
        <f>VLOOKUP(CONCATENATE($F1057," ",$G1057),AllocFactorMatrix,(V$4+1),FALSE)*$E1060</f>
        <v>0</v>
      </c>
      <c r="W1057" s="5">
        <f>VLOOKUP(CONCATENATE($F1057," ",$G1057),AllocFactorMatrix,(W$4+1),FALSE)*$E1060</f>
        <v>0</v>
      </c>
      <c r="X1057" s="5">
        <f>VLOOKUP(CONCATENATE($F1057," ",$G1057),AllocFactorMatrix,(X$4+1),FALSE)*$E1060</f>
        <v>0</v>
      </c>
      <c r="Y1057" s="5">
        <f t="shared" si="1525"/>
        <v>0</v>
      </c>
      <c r="Z1057" s="5">
        <f>VLOOKUP(CONCATENATE($F1057," ",$G1057),AllocFactorMatrix,(Z$4+1),FALSE)*$E1060</f>
        <v>0</v>
      </c>
      <c r="AA1057" s="5">
        <f>VLOOKUP(CONCATENATE($F1057," ",$G1057),AllocFactorMatrix,(AA$4+1),FALSE)*$E1060</f>
        <v>0</v>
      </c>
      <c r="AB1057" s="5">
        <f t="shared" si="1505"/>
        <v>0</v>
      </c>
      <c r="AC1057" s="5">
        <f>VLOOKUP(CONCATENATE($F1057," ",$G1057),AllocFactorMatrix,(AC$4+1),FALSE)*$E1060</f>
        <v>0</v>
      </c>
      <c r="AD1057" s="5">
        <f>VLOOKUP(CONCATENATE($F1057," ",$G1057),AllocFactorMatrix,(AD$4+1),FALSE)*$E1060</f>
        <v>0</v>
      </c>
      <c r="AE1057" s="5">
        <f>VLOOKUP(CONCATENATE($F1057," ",$G1057),AllocFactorMatrix,(AE$4+1),FALSE)*$E1060</f>
        <v>0</v>
      </c>
    </row>
    <row r="1058" spans="2:31" hidden="1" outlineLevel="1">
      <c r="E1058" s="44"/>
      <c r="F1058" s="167" t="str">
        <f>F1060</f>
        <v>PROD_DEMAND</v>
      </c>
      <c r="G1058" s="48" t="str">
        <f>$G$13</f>
        <v>ENERGY</v>
      </c>
      <c r="H1058" s="4">
        <f t="shared" si="1503"/>
        <v>0</v>
      </c>
      <c r="I1058" s="5">
        <f t="shared" ref="I1058:N1058" si="1529">VLOOKUP(CONCATENATE($F1058," ",$G1058),AllocFactorMatrix,(I$4+1),FALSE)*$E1060</f>
        <v>0</v>
      </c>
      <c r="J1058" s="47">
        <f t="shared" si="1529"/>
        <v>0</v>
      </c>
      <c r="K1058" s="47">
        <f t="shared" si="1529"/>
        <v>0</v>
      </c>
      <c r="L1058" s="5">
        <f t="shared" si="1529"/>
        <v>0</v>
      </c>
      <c r="M1058" s="5">
        <f t="shared" si="1529"/>
        <v>0</v>
      </c>
      <c r="N1058" s="5">
        <f t="shared" si="1529"/>
        <v>0</v>
      </c>
      <c r="O1058" s="5">
        <f t="shared" si="1419"/>
        <v>0</v>
      </c>
      <c r="P1058" s="5">
        <f>VLOOKUP(CONCATENATE($F1058," ",$G1058),AllocFactorMatrix,(P$4+1),FALSE)*$E1060</f>
        <v>0</v>
      </c>
      <c r="Q1058" s="5">
        <f>VLOOKUP(CONCATENATE($F1058," ",$G1058),AllocFactorMatrix,(Q$4+1),FALSE)*$E1060</f>
        <v>0</v>
      </c>
      <c r="R1058" s="5">
        <f>VLOOKUP(CONCATENATE($F1058," ",$G1058),AllocFactorMatrix,(R$4+1),FALSE)*$E1060</f>
        <v>0</v>
      </c>
      <c r="S1058" s="5">
        <f>VLOOKUP(CONCATENATE($F1058," ",$G1058),AllocFactorMatrix,(S$4+1),FALSE)*$E1060</f>
        <v>0</v>
      </c>
      <c r="T1058" s="5">
        <f t="shared" si="1422"/>
        <v>0</v>
      </c>
      <c r="U1058" s="5">
        <f>VLOOKUP(CONCATENATE($F1058," ",$G1058),AllocFactorMatrix,(U$4+1),FALSE)*$E1060</f>
        <v>0</v>
      </c>
      <c r="V1058" s="5">
        <f>VLOOKUP(CONCATENATE($F1058," ",$G1058),AllocFactorMatrix,(V$4+1),FALSE)*$E1060</f>
        <v>0</v>
      </c>
      <c r="W1058" s="5">
        <f>VLOOKUP(CONCATENATE($F1058," ",$G1058),AllocFactorMatrix,(W$4+1),FALSE)*$E1060</f>
        <v>0</v>
      </c>
      <c r="X1058" s="5">
        <f>VLOOKUP(CONCATENATE($F1058," ",$G1058),AllocFactorMatrix,(X$4+1),FALSE)*$E1060</f>
        <v>0</v>
      </c>
      <c r="Y1058" s="5">
        <f t="shared" si="1525"/>
        <v>0</v>
      </c>
      <c r="Z1058" s="5">
        <f>VLOOKUP(CONCATENATE($F1058," ",$G1058),AllocFactorMatrix,(Z$4+1),FALSE)*$E1060</f>
        <v>0</v>
      </c>
      <c r="AA1058" s="5">
        <f>VLOOKUP(CONCATENATE($F1058," ",$G1058),AllocFactorMatrix,(AA$4+1),FALSE)*$E1060</f>
        <v>0</v>
      </c>
      <c r="AB1058" s="5">
        <f t="shared" si="1505"/>
        <v>0</v>
      </c>
      <c r="AC1058" s="5">
        <f>VLOOKUP(CONCATENATE($F1058," ",$G1058),AllocFactorMatrix,(AC$4+1),FALSE)*$E1060</f>
        <v>0</v>
      </c>
      <c r="AD1058" s="5">
        <f>VLOOKUP(CONCATENATE($F1058," ",$G1058),AllocFactorMatrix,(AD$4+1),FALSE)*$E1060</f>
        <v>0</v>
      </c>
      <c r="AE1058" s="5">
        <f>VLOOKUP(CONCATENATE($F1058," ",$G1058),AllocFactorMatrix,(AE$4+1),FALSE)*$E1060</f>
        <v>0</v>
      </c>
    </row>
    <row r="1059" spans="2:31" hidden="1" outlineLevel="1">
      <c r="E1059" s="44"/>
      <c r="F1059" s="167" t="str">
        <f>F1060</f>
        <v>PROD_DEMAND</v>
      </c>
      <c r="G1059" s="48" t="str">
        <f>$G$14</f>
        <v>CUSTOMER</v>
      </c>
      <c r="H1059" s="4">
        <f t="shared" si="1503"/>
        <v>0</v>
      </c>
      <c r="I1059" s="5">
        <f t="shared" ref="I1059:N1059" si="1530">VLOOKUP(CONCATENATE($F1059," ",$G1059),AllocFactorMatrix,(I$4+1),FALSE)*$E1060</f>
        <v>0</v>
      </c>
      <c r="J1059" s="47">
        <f t="shared" si="1530"/>
        <v>0</v>
      </c>
      <c r="K1059" s="47">
        <f t="shared" si="1530"/>
        <v>0</v>
      </c>
      <c r="L1059" s="5">
        <f t="shared" si="1530"/>
        <v>0</v>
      </c>
      <c r="M1059" s="5">
        <f t="shared" si="1530"/>
        <v>0</v>
      </c>
      <c r="N1059" s="5">
        <f t="shared" si="1530"/>
        <v>0</v>
      </c>
      <c r="O1059" s="5">
        <f t="shared" si="1419"/>
        <v>0</v>
      </c>
      <c r="P1059" s="5">
        <f>VLOOKUP(CONCATENATE($F1059," ",$G1059),AllocFactorMatrix,(P$4+1),FALSE)*$E1060</f>
        <v>0</v>
      </c>
      <c r="Q1059" s="5">
        <f>VLOOKUP(CONCATENATE($F1059," ",$G1059),AllocFactorMatrix,(Q$4+1),FALSE)*$E1060</f>
        <v>0</v>
      </c>
      <c r="R1059" s="5">
        <f>VLOOKUP(CONCATENATE($F1059," ",$G1059),AllocFactorMatrix,(R$4+1),FALSE)*$E1060</f>
        <v>0</v>
      </c>
      <c r="S1059" s="5">
        <f>VLOOKUP(CONCATENATE($F1059," ",$G1059),AllocFactorMatrix,(S$4+1),FALSE)*$E1060</f>
        <v>0</v>
      </c>
      <c r="T1059" s="5">
        <f t="shared" si="1422"/>
        <v>0</v>
      </c>
      <c r="U1059" s="5">
        <f>VLOOKUP(CONCATENATE($F1059," ",$G1059),AllocFactorMatrix,(U$4+1),FALSE)*$E1060</f>
        <v>0</v>
      </c>
      <c r="V1059" s="5">
        <f>VLOOKUP(CONCATENATE($F1059," ",$G1059),AllocFactorMatrix,(V$4+1),FALSE)*$E1060</f>
        <v>0</v>
      </c>
      <c r="W1059" s="5">
        <f>VLOOKUP(CONCATENATE($F1059," ",$G1059),AllocFactorMatrix,(W$4+1),FALSE)*$E1060</f>
        <v>0</v>
      </c>
      <c r="X1059" s="5">
        <f>VLOOKUP(CONCATENATE($F1059," ",$G1059),AllocFactorMatrix,(X$4+1),FALSE)*$E1060</f>
        <v>0</v>
      </c>
      <c r="Y1059" s="5">
        <f t="shared" si="1525"/>
        <v>0</v>
      </c>
      <c r="Z1059" s="5">
        <f>VLOOKUP(CONCATENATE($F1059," ",$G1059),AllocFactorMatrix,(Z$4+1),FALSE)*$E1060</f>
        <v>0</v>
      </c>
      <c r="AA1059" s="5">
        <f>VLOOKUP(CONCATENATE($F1059," ",$G1059),AllocFactorMatrix,(AA$4+1),FALSE)*$E1060</f>
        <v>0</v>
      </c>
      <c r="AB1059" s="5">
        <f t="shared" si="1505"/>
        <v>0</v>
      </c>
      <c r="AC1059" s="5">
        <f>VLOOKUP(CONCATENATE($F1059," ",$G1059),AllocFactorMatrix,(AC$4+1),FALSE)*$E1060</f>
        <v>0</v>
      </c>
      <c r="AD1059" s="5">
        <f>VLOOKUP(CONCATENATE($F1059," ",$G1059),AllocFactorMatrix,(AD$4+1),FALSE)*$E1060</f>
        <v>0</v>
      </c>
      <c r="AE1059" s="5">
        <f>VLOOKUP(CONCATENATE($F1059," ",$G1059),AllocFactorMatrix,(AE$4+1),FALSE)*$E1060</f>
        <v>0</v>
      </c>
    </row>
    <row r="1060" spans="2:31" collapsed="1">
      <c r="D1060" s="96" t="s">
        <v>526</v>
      </c>
      <c r="E1060" s="87">
        <v>-196262.61</v>
      </c>
      <c r="F1060" s="88" t="s">
        <v>27</v>
      </c>
      <c r="G1060" s="48" t="str">
        <f>$G$15</f>
        <v>TOTAL</v>
      </c>
      <c r="H1060" s="4">
        <f t="shared" si="1503"/>
        <v>-196262.61</v>
      </c>
      <c r="I1060" s="5">
        <f t="shared" ref="I1060:N1060" si="1531">VLOOKUP(CONCATENATE($F1060," ",$G1060),AllocFactorMatrix,(I$4+1),FALSE)*$E1060</f>
        <v>-100932.15472159268</v>
      </c>
      <c r="J1060" s="47">
        <f t="shared" si="1531"/>
        <v>-22.580253228152241</v>
      </c>
      <c r="K1060" s="47">
        <f t="shared" si="1531"/>
        <v>-39.53641335939362</v>
      </c>
      <c r="L1060" s="5">
        <f t="shared" si="1531"/>
        <v>-23524.002303429621</v>
      </c>
      <c r="M1060" s="5">
        <f t="shared" si="1531"/>
        <v>-327.33619265856231</v>
      </c>
      <c r="N1060" s="5">
        <f t="shared" si="1531"/>
        <v>-45.589325081714968</v>
      </c>
      <c r="O1060" s="5">
        <f t="shared" si="1419"/>
        <v>-23896.927821169898</v>
      </c>
      <c r="P1060" s="5">
        <f>VLOOKUP(CONCATENATE($F1060," ",$G1060),AllocFactorMatrix,(P$4+1),FALSE)*$E1060</f>
        <v>-13991.905046975406</v>
      </c>
      <c r="Q1060" s="5">
        <f>VLOOKUP(CONCATENATE($F1060," ",$G1060),AllocFactorMatrix,(Q$4+1),FALSE)*$E1060</f>
        <v>-2510.9729891973102</v>
      </c>
      <c r="R1060" s="5">
        <f>VLOOKUP(CONCATENATE($F1060," ",$G1060),AllocFactorMatrix,(R$4+1),FALSE)*$E1060</f>
        <v>-509.19969819425802</v>
      </c>
      <c r="S1060" s="5">
        <f>VLOOKUP(CONCATENATE($F1060," ",$G1060),AllocFactorMatrix,(S$4+1),FALSE)*$E1060</f>
        <v>-19.336628267636346</v>
      </c>
      <c r="T1060" s="5">
        <f t="shared" si="1422"/>
        <v>-17031.414362634609</v>
      </c>
      <c r="U1060" s="5">
        <f>VLOOKUP(CONCATENATE($F1060," ",$G1060),AllocFactorMatrix,(U$4+1),FALSE)*$E1060</f>
        <v>-663.6058354634223</v>
      </c>
      <c r="V1060" s="5">
        <f>VLOOKUP(CONCATENATE($F1060," ",$G1060),AllocFactorMatrix,(V$4+1),FALSE)*$E1060</f>
        <v>-8959.0619776868443</v>
      </c>
      <c r="W1060" s="5">
        <f>VLOOKUP(CONCATENATE($F1060," ",$G1060),AllocFactorMatrix,(W$4+1),FALSE)*$E1060</f>
        <v>-34264.815629874451</v>
      </c>
      <c r="X1060" s="5">
        <f>VLOOKUP(CONCATENATE($F1060," ",$G1060),AllocFactorMatrix,(X$4+1),FALSE)*$E1060</f>
        <v>-6207.389146900884</v>
      </c>
      <c r="Y1060" s="5">
        <f t="shared" si="1525"/>
        <v>-50094.872589925595</v>
      </c>
      <c r="Z1060" s="5">
        <f>VLOOKUP(CONCATENATE($F1060," ",$G1060),AllocFactorMatrix,(Z$4+1),FALSE)*$E1060</f>
        <v>-3845.9433035527645</v>
      </c>
      <c r="AA1060" s="5">
        <f>VLOOKUP(CONCATENATE($F1060," ",$G1060),AllocFactorMatrix,(AA$4+1),FALSE)*$E1060</f>
        <v>-76.813352205976727</v>
      </c>
      <c r="AB1060" s="5">
        <f t="shared" si="1505"/>
        <v>-3922.7566557587411</v>
      </c>
      <c r="AC1060" s="5">
        <f>VLOOKUP(CONCATENATE($F1060," ",$G1060),AllocFactorMatrix,(AC$4+1),FALSE)*$E1060</f>
        <v>-50.734214154559844</v>
      </c>
      <c r="AD1060" s="5">
        <f>VLOOKUP(CONCATENATE($F1060," ",$G1060),AllocFactorMatrix,(AD$4+1),FALSE)*$E1060</f>
        <v>-225.39026544347232</v>
      </c>
      <c r="AE1060" s="5">
        <f>VLOOKUP(CONCATENATE($F1060," ",$G1060),AllocFactorMatrix,(AE$4+1),FALSE)*$E1060</f>
        <v>-46.242702732890869</v>
      </c>
    </row>
    <row r="1061" spans="2:31" hidden="1" outlineLevel="1">
      <c r="E1061" s="99"/>
      <c r="F1061" s="99"/>
      <c r="G1061" s="48" t="str">
        <f>$G$8</f>
        <v>PRODUCTION</v>
      </c>
      <c r="H1061" s="101">
        <f t="shared" ref="H1061:AE1061" ca="1" si="1532">H973+H981+H989+H997+H1005+H1013+H1021+H1029+H1037+H1045+H1053</f>
        <v>-35580035.56485486</v>
      </c>
      <c r="I1061" s="101">
        <f t="shared" ca="1" si="1532"/>
        <v>-18074134.04187749</v>
      </c>
      <c r="J1061" s="101">
        <f t="shared" ref="J1061:K1061" ca="1" si="1533">J973+J981+J989+J997+J1005+J1013+J1021+J1029+J1037+J1045+J1053</f>
        <v>-4330.4994232549598</v>
      </c>
      <c r="K1061" s="101">
        <f t="shared" ca="1" si="1533"/>
        <v>-7582.3957118852113</v>
      </c>
      <c r="L1061" s="101">
        <f t="shared" ca="1" si="1532"/>
        <v>-4270215.3047424564</v>
      </c>
      <c r="M1061" s="101">
        <f t="shared" ca="1" si="1532"/>
        <v>-55116.436928021547</v>
      </c>
      <c r="N1061" s="101">
        <f t="shared" ca="1" si="1532"/>
        <v>-7663.268664630019</v>
      </c>
      <c r="O1061" s="101">
        <f t="shared" ca="1" si="1532"/>
        <v>-4332995.0103351073</v>
      </c>
      <c r="P1061" s="101">
        <f t="shared" ca="1" si="1532"/>
        <v>-2612635.9216780136</v>
      </c>
      <c r="Q1061" s="101">
        <f t="shared" ca="1" si="1532"/>
        <v>-416354.79129035311</v>
      </c>
      <c r="R1061" s="101">
        <f t="shared" ca="1" si="1532"/>
        <v>-83145.881806943071</v>
      </c>
      <c r="S1061" s="101">
        <f t="shared" ca="1" si="1532"/>
        <v>-3351.5521753360658</v>
      </c>
      <c r="T1061" s="101">
        <f t="shared" ca="1" si="1532"/>
        <v>-3115488.1469506463</v>
      </c>
      <c r="U1061" s="101">
        <f t="shared" ca="1" si="1532"/>
        <v>-123436.45540151108</v>
      </c>
      <c r="V1061" s="101">
        <f t="shared" ca="1" si="1532"/>
        <v>-1514015.8740855879</v>
      </c>
      <c r="W1061" s="101">
        <f t="shared" ca="1" si="1532"/>
        <v>-6446015.5692764623</v>
      </c>
      <c r="X1061" s="101">
        <f t="shared" ca="1" si="1532"/>
        <v>-1148635.7649729915</v>
      </c>
      <c r="Y1061" s="101">
        <f t="shared" ca="1" si="1532"/>
        <v>-9232103.6637365539</v>
      </c>
      <c r="Z1061" s="101">
        <f t="shared" ca="1" si="1532"/>
        <v>-737584.96371253498</v>
      </c>
      <c r="AA1061" s="101">
        <f t="shared" ca="1" si="1532"/>
        <v>-14731.46355203575</v>
      </c>
      <c r="AB1061" s="101">
        <f t="shared" ca="1" si="1532"/>
        <v>-752316.42726457072</v>
      </c>
      <c r="AC1061" s="101">
        <f t="shared" ca="1" si="1532"/>
        <v>-9729.9389389351672</v>
      </c>
      <c r="AD1061" s="101">
        <f t="shared" ca="1" si="1532"/>
        <v>-42486.895366229539</v>
      </c>
      <c r="AE1061" s="101">
        <f t="shared" ca="1" si="1532"/>
        <v>-8868.5452501863456</v>
      </c>
    </row>
    <row r="1062" spans="2:31" hidden="1" outlineLevel="1">
      <c r="E1062" s="99"/>
      <c r="F1062" s="99"/>
      <c r="G1062" s="48" t="str">
        <f>$G$9</f>
        <v>BULKTRAN</v>
      </c>
      <c r="H1062" s="101">
        <f t="shared" ref="H1062:AE1062" ca="1" si="1534">H974+H982+H990+H998+H1006+H1014+H1022+H1030+H1038+H1046+H1054</f>
        <v>46403127.024336018</v>
      </c>
      <c r="I1062" s="101">
        <f t="shared" ca="1" si="1534"/>
        <v>23759198.274871215</v>
      </c>
      <c r="J1062" s="101">
        <f t="shared" ref="J1062:K1062" ca="1" si="1535">J974+J982+J990+J998+J1006+J1014+J1022+J1030+J1038+J1046+J1054</f>
        <v>5355.1525334204607</v>
      </c>
      <c r="K1062" s="101">
        <f t="shared" ca="1" si="1535"/>
        <v>9376.4902467943139</v>
      </c>
      <c r="L1062" s="101">
        <f t="shared" ca="1" si="1534"/>
        <v>5577644.6759052379</v>
      </c>
      <c r="M1062" s="101">
        <f t="shared" ca="1" si="1534"/>
        <v>77205.578068243587</v>
      </c>
      <c r="N1062" s="101">
        <f t="shared" ca="1" si="1534"/>
        <v>10555.733934235866</v>
      </c>
      <c r="O1062" s="101">
        <f t="shared" ca="1" si="1534"/>
        <v>5665405.9879077179</v>
      </c>
      <c r="P1062" s="101">
        <f t="shared" ca="1" si="1534"/>
        <v>3317029.0840524402</v>
      </c>
      <c r="Q1062" s="101">
        <f t="shared" ca="1" si="1534"/>
        <v>601267.57618292468</v>
      </c>
      <c r="R1062" s="101">
        <f t="shared" ca="1" si="1534"/>
        <v>121155.32718486097</v>
      </c>
      <c r="S1062" s="101">
        <f t="shared" ca="1" si="1534"/>
        <v>4486.8918040355702</v>
      </c>
      <c r="T1062" s="101">
        <f t="shared" ca="1" si="1534"/>
        <v>4043938.8792242613</v>
      </c>
      <c r="U1062" s="101">
        <f t="shared" ca="1" si="1534"/>
        <v>157181.77592901702</v>
      </c>
      <c r="V1062" s="101">
        <f t="shared" ca="1" si="1534"/>
        <v>2144438.2506205565</v>
      </c>
      <c r="W1062" s="101">
        <f t="shared" ca="1" si="1534"/>
        <v>8133664.3354037432</v>
      </c>
      <c r="X1062" s="101">
        <f t="shared" ca="1" si="1534"/>
        <v>1477726.0697776193</v>
      </c>
      <c r="Y1062" s="101">
        <f t="shared" ca="1" si="1534"/>
        <v>11913010.431730937</v>
      </c>
      <c r="Z1062" s="101">
        <f t="shared" ca="1" si="1534"/>
        <v>912107.2654638869</v>
      </c>
      <c r="AA1062" s="101">
        <f t="shared" ca="1" si="1534"/>
        <v>18217.121549084386</v>
      </c>
      <c r="AB1062" s="101">
        <f t="shared" ca="1" si="1534"/>
        <v>930324.38701297122</v>
      </c>
      <c r="AC1062" s="101">
        <f t="shared" ca="1" si="1534"/>
        <v>12032.170441833434</v>
      </c>
      <c r="AD1062" s="101">
        <f t="shared" ca="1" si="1534"/>
        <v>53518.290687965891</v>
      </c>
      <c r="AE1062" s="101">
        <f t="shared" ca="1" si="1534"/>
        <v>10966.959678889045</v>
      </c>
    </row>
    <row r="1063" spans="2:31" hidden="1" outlineLevel="1">
      <c r="E1063" s="99"/>
      <c r="F1063" s="99"/>
      <c r="G1063" s="48" t="str">
        <f>$G$10</f>
        <v>SUBTRAN</v>
      </c>
      <c r="H1063" s="101">
        <f t="shared" ref="H1063:AE1063" ca="1" si="1536">H975+H983+H991+H999+H1007+H1015+H1023+H1031+H1039+H1047+H1055</f>
        <v>12860722.374774175</v>
      </c>
      <c r="I1063" s="101">
        <f t="shared" ca="1" si="1536"/>
        <v>6543096.4923586464</v>
      </c>
      <c r="J1063" s="101">
        <f t="shared" ref="J1063:K1063" ca="1" si="1537">J975+J983+J991+J999+J1007+J1015+J1023+J1031+J1039+J1047+J1055</f>
        <v>1073.0907272782076</v>
      </c>
      <c r="K1063" s="101">
        <f t="shared" ca="1" si="1537"/>
        <v>1997.2060942253006</v>
      </c>
      <c r="L1063" s="101">
        <f t="shared" ca="1" si="1536"/>
        <v>1544009.8826247465</v>
      </c>
      <c r="M1063" s="101">
        <f t="shared" ca="1" si="1536"/>
        <v>21469.662012862125</v>
      </c>
      <c r="N1063" s="101">
        <f t="shared" ca="1" si="1536"/>
        <v>3823.8125736735178</v>
      </c>
      <c r="O1063" s="101">
        <f t="shared" ca="1" si="1536"/>
        <v>1569303.3572112822</v>
      </c>
      <c r="P1063" s="101">
        <f t="shared" ca="1" si="1536"/>
        <v>891285.02891052037</v>
      </c>
      <c r="Q1063" s="101">
        <f t="shared" ca="1" si="1536"/>
        <v>161930.58335904113</v>
      </c>
      <c r="R1063" s="101">
        <f t="shared" ca="1" si="1536"/>
        <v>42246.705942373424</v>
      </c>
      <c r="S1063" s="101">
        <f t="shared" ca="1" si="1536"/>
        <v>0</v>
      </c>
      <c r="T1063" s="101">
        <f t="shared" ca="1" si="1536"/>
        <v>1095462.318211935</v>
      </c>
      <c r="U1063" s="101">
        <f t="shared" ca="1" si="1536"/>
        <v>40199.503569252411</v>
      </c>
      <c r="V1063" s="101">
        <f t="shared" ca="1" si="1536"/>
        <v>569702.245620606</v>
      </c>
      <c r="W1063" s="101">
        <f t="shared" ca="1" si="1536"/>
        <v>2786945.616355523</v>
      </c>
      <c r="X1063" s="101">
        <f t="shared" ca="1" si="1536"/>
        <v>1.5816170492200034E-154</v>
      </c>
      <c r="Y1063" s="101">
        <f t="shared" ca="1" si="1536"/>
        <v>3396847.3655453818</v>
      </c>
      <c r="Z1063" s="101">
        <f t="shared" ca="1" si="1536"/>
        <v>244773.17471609899</v>
      </c>
      <c r="AA1063" s="101">
        <f t="shared" ca="1" si="1536"/>
        <v>4914.68236344656</v>
      </c>
      <c r="AB1063" s="101">
        <f t="shared" ca="1" si="1536"/>
        <v>249687.85707954553</v>
      </c>
      <c r="AC1063" s="101">
        <f t="shared" ca="1" si="1536"/>
        <v>3254.6875458799877</v>
      </c>
      <c r="AD1063" s="101">
        <f t="shared" ca="1" si="1536"/>
        <v>0</v>
      </c>
      <c r="AE1063" s="101">
        <f t="shared" ca="1" si="1536"/>
        <v>0</v>
      </c>
    </row>
    <row r="1064" spans="2:31" hidden="1" outlineLevel="1">
      <c r="E1064" s="99"/>
      <c r="F1064" s="99"/>
      <c r="G1064" s="48" t="str">
        <f>$G$11</f>
        <v>DISTPRI</v>
      </c>
      <c r="H1064" s="101">
        <f t="shared" ref="H1064:AE1064" ca="1" si="1538">H976+H984+H992+H1000+H1008+H1016+H1024+H1032+H1040+H1048+H1056</f>
        <v>4872142.7728853617</v>
      </c>
      <c r="I1064" s="101">
        <f t="shared" ca="1" si="1538"/>
        <v>3253586.7111894903</v>
      </c>
      <c r="J1064" s="101">
        <f t="shared" ref="J1064:K1064" ca="1" si="1539">J976+J984+J992+J1000+J1008+J1016+J1024+J1032+J1040+J1048+J1056</f>
        <v>421.33057818166498</v>
      </c>
      <c r="K1064" s="101">
        <f t="shared" ca="1" si="1539"/>
        <v>779.58225390186919</v>
      </c>
      <c r="L1064" s="101">
        <f t="shared" ca="1" si="1538"/>
        <v>719086.59291675873</v>
      </c>
      <c r="M1064" s="101">
        <f t="shared" ca="1" si="1538"/>
        <v>11168.565669082771</v>
      </c>
      <c r="N1064" s="101">
        <f t="shared" ca="1" si="1538"/>
        <v>0</v>
      </c>
      <c r="O1064" s="101">
        <f t="shared" ca="1" si="1538"/>
        <v>730255.1585858413</v>
      </c>
      <c r="P1064" s="101">
        <f t="shared" ca="1" si="1538"/>
        <v>374008.47099338868</v>
      </c>
      <c r="Q1064" s="101">
        <f t="shared" ca="1" si="1538"/>
        <v>91230.144020038599</v>
      </c>
      <c r="R1064" s="101">
        <f t="shared" ca="1" si="1538"/>
        <v>0</v>
      </c>
      <c r="S1064" s="101">
        <f t="shared" ca="1" si="1538"/>
        <v>0</v>
      </c>
      <c r="T1064" s="101">
        <f t="shared" ca="1" si="1538"/>
        <v>465238.61501342722</v>
      </c>
      <c r="U1064" s="101">
        <f t="shared" ca="1" si="1538"/>
        <v>16978.411952108057</v>
      </c>
      <c r="V1064" s="101">
        <f t="shared" ca="1" si="1538"/>
        <v>306100.17296155693</v>
      </c>
      <c r="W1064" s="101">
        <f t="shared" ca="1" si="1538"/>
        <v>-1.5426235014397018E-82</v>
      </c>
      <c r="X1064" s="101">
        <f t="shared" ca="1" si="1538"/>
        <v>2.4611854139421449E-154</v>
      </c>
      <c r="Y1064" s="101">
        <f t="shared" ca="1" si="1538"/>
        <v>323078.58491366502</v>
      </c>
      <c r="Z1064" s="101">
        <f t="shared" ca="1" si="1538"/>
        <v>95603.995959771724</v>
      </c>
      <c r="AA1064" s="101">
        <f t="shared" ca="1" si="1538"/>
        <v>1918.9229673367779</v>
      </c>
      <c r="AB1064" s="101">
        <f t="shared" ca="1" si="1538"/>
        <v>97522.918927108491</v>
      </c>
      <c r="AC1064" s="101">
        <f t="shared" ca="1" si="1538"/>
        <v>1259.8714237467746</v>
      </c>
      <c r="AD1064" s="101">
        <f t="shared" ca="1" si="1538"/>
        <v>0</v>
      </c>
      <c r="AE1064" s="101">
        <f t="shared" ca="1" si="1538"/>
        <v>0</v>
      </c>
    </row>
    <row r="1065" spans="2:31" hidden="1" outlineLevel="1">
      <c r="E1065" s="99"/>
      <c r="F1065" s="99"/>
      <c r="G1065" s="48" t="str">
        <f>$G$12</f>
        <v>DISTSEC</v>
      </c>
      <c r="H1065" s="101">
        <f t="shared" ref="H1065:AE1065" ca="1" si="1540">H977+H985+H993+H1001+H1009+H1017+H1025+H1033+H1041+H1049+H1057</f>
        <v>3084999.9746393114</v>
      </c>
      <c r="I1065" s="101">
        <f t="shared" ca="1" si="1540"/>
        <v>2331548.0364332087</v>
      </c>
      <c r="J1065" s="101">
        <f t="shared" ref="J1065:K1065" ca="1" si="1541">J977+J985+J993+J1001+J1009+J1017+J1025+J1033+J1041+J1049+J1057</f>
        <v>492.47744885847135</v>
      </c>
      <c r="K1065" s="101">
        <f t="shared" ca="1" si="1541"/>
        <v>637.8940184032956</v>
      </c>
      <c r="L1065" s="101">
        <f t="shared" ca="1" si="1540"/>
        <v>452079.58320287161</v>
      </c>
      <c r="M1065" s="101">
        <f t="shared" ca="1" si="1540"/>
        <v>0</v>
      </c>
      <c r="N1065" s="101">
        <f t="shared" ca="1" si="1540"/>
        <v>0</v>
      </c>
      <c r="O1065" s="101">
        <f t="shared" ca="1" si="1540"/>
        <v>452079.58320287161</v>
      </c>
      <c r="P1065" s="101">
        <f t="shared" ca="1" si="1540"/>
        <v>209314.35029760658</v>
      </c>
      <c r="Q1065" s="101">
        <f t="shared" ca="1" si="1540"/>
        <v>0</v>
      </c>
      <c r="R1065" s="101">
        <f t="shared" ca="1" si="1540"/>
        <v>0</v>
      </c>
      <c r="S1065" s="101">
        <f t="shared" ca="1" si="1540"/>
        <v>0</v>
      </c>
      <c r="T1065" s="101">
        <f t="shared" ca="1" si="1540"/>
        <v>209314.35029760658</v>
      </c>
      <c r="U1065" s="101">
        <f t="shared" ca="1" si="1540"/>
        <v>7844.8952212777967</v>
      </c>
      <c r="V1065" s="101">
        <f t="shared" ca="1" si="1540"/>
        <v>9.2648533827662522E-125</v>
      </c>
      <c r="W1065" s="101">
        <f t="shared" ca="1" si="1540"/>
        <v>-5.8524584709502097E-84</v>
      </c>
      <c r="X1065" s="101">
        <f t="shared" ca="1" si="1540"/>
        <v>0</v>
      </c>
      <c r="Y1065" s="101">
        <f t="shared" ca="1" si="1540"/>
        <v>7844.8952212777967</v>
      </c>
      <c r="Z1065" s="101">
        <f t="shared" ca="1" si="1540"/>
        <v>56574.801103312348</v>
      </c>
      <c r="AA1065" s="101">
        <f t="shared" ca="1" si="1540"/>
        <v>0</v>
      </c>
      <c r="AB1065" s="101">
        <f t="shared" ca="1" si="1540"/>
        <v>56574.801103312348</v>
      </c>
      <c r="AC1065" s="101">
        <f t="shared" ca="1" si="1540"/>
        <v>668.91621990619137</v>
      </c>
      <c r="AD1065" s="101">
        <f t="shared" ca="1" si="1540"/>
        <v>21569.5902120299</v>
      </c>
      <c r="AE1065" s="101">
        <f t="shared" ca="1" si="1540"/>
        <v>4269.4304818360397</v>
      </c>
    </row>
    <row r="1066" spans="2:31" hidden="1" outlineLevel="1">
      <c r="E1066" s="99"/>
      <c r="F1066" s="99"/>
      <c r="G1066" s="48" t="str">
        <f>$G$13</f>
        <v>ENERGY</v>
      </c>
      <c r="H1066" s="101">
        <f t="shared" ref="H1066:AE1066" ca="1" si="1542">H978+H986+H994+H1002+H1010+H1018+H1026+H1034+H1042+H1050+H1058</f>
        <v>1279361.5531878106</v>
      </c>
      <c r="I1066" s="101">
        <f t="shared" ca="1" si="1542"/>
        <v>760636.71519515431</v>
      </c>
      <c r="J1066" s="101">
        <f t="shared" ref="J1066:K1066" ca="1" si="1543">J978+J986+J994+J1002+J1010+J1018+J1026+J1034+J1042+J1050+J1058</f>
        <v>4.4399889546990767</v>
      </c>
      <c r="K1066" s="101">
        <f t="shared" ca="1" si="1543"/>
        <v>12.802266672815717</v>
      </c>
      <c r="L1066" s="101">
        <f t="shared" ca="1" si="1542"/>
        <v>145459.24706686579</v>
      </c>
      <c r="M1066" s="101">
        <f t="shared" ca="1" si="1542"/>
        <v>4843.0474178658633</v>
      </c>
      <c r="N1066" s="101">
        <f t="shared" ca="1" si="1542"/>
        <v>995.55140864766349</v>
      </c>
      <c r="O1066" s="101">
        <f t="shared" ca="1" si="1542"/>
        <v>151297.8458933793</v>
      </c>
      <c r="P1066" s="101">
        <f t="shared" ca="1" si="1542"/>
        <v>49546.764339406676</v>
      </c>
      <c r="Q1066" s="101">
        <f t="shared" ca="1" si="1542"/>
        <v>32000.436760671131</v>
      </c>
      <c r="R1066" s="101">
        <f t="shared" ca="1" si="1542"/>
        <v>8236.833030243477</v>
      </c>
      <c r="S1066" s="101">
        <f t="shared" ca="1" si="1542"/>
        <v>342.42465747354902</v>
      </c>
      <c r="T1066" s="101">
        <f t="shared" ca="1" si="1542"/>
        <v>90126.458787794836</v>
      </c>
      <c r="U1066" s="101">
        <f t="shared" ca="1" si="1542"/>
        <v>3144.6507978107393</v>
      </c>
      <c r="V1066" s="101">
        <f t="shared" ca="1" si="1542"/>
        <v>128448.56993618551</v>
      </c>
      <c r="W1066" s="101">
        <f t="shared" ca="1" si="1542"/>
        <v>110700.27053513957</v>
      </c>
      <c r="X1066" s="101">
        <f t="shared" ca="1" si="1542"/>
        <v>30178.907377017225</v>
      </c>
      <c r="Y1066" s="101">
        <f t="shared" ca="1" si="1542"/>
        <v>272472.39864615304</v>
      </c>
      <c r="Z1066" s="101">
        <f t="shared" ca="1" si="1542"/>
        <v>1426.8183938371562</v>
      </c>
      <c r="AA1066" s="101">
        <f t="shared" ca="1" si="1542"/>
        <v>28.628826455138412</v>
      </c>
      <c r="AB1066" s="101">
        <f t="shared" ca="1" si="1542"/>
        <v>1455.4472202922946</v>
      </c>
      <c r="AC1066" s="101">
        <f t="shared" ca="1" si="1542"/>
        <v>25.537035963039781</v>
      </c>
      <c r="AD1066" s="101">
        <f t="shared" ca="1" si="1542"/>
        <v>3211.9251135772647</v>
      </c>
      <c r="AE1066" s="101">
        <f t="shared" ca="1" si="1542"/>
        <v>117.98303986874389</v>
      </c>
    </row>
    <row r="1067" spans="2:31" hidden="1" outlineLevel="1">
      <c r="E1067" s="99"/>
      <c r="F1067" s="99"/>
      <c r="G1067" s="48" t="str">
        <f>$G$14</f>
        <v>CUSTOMER</v>
      </c>
      <c r="H1067" s="101">
        <f t="shared" ref="H1067:AE1067" ca="1" si="1544">H979+H987+H995+H1003+H1011+H1019+H1027+H1035+H1043+H1051+H1059</f>
        <v>439930.40503220365</v>
      </c>
      <c r="I1067" s="101">
        <f t="shared" ca="1" si="1544"/>
        <v>273999.5977247479</v>
      </c>
      <c r="J1067" s="101">
        <f t="shared" ref="J1067:K1067" ca="1" si="1545">J979+J987+J995+J1003+J1011+J1019+J1027+J1035+J1043+J1051+J1059</f>
        <v>18.7104323192025</v>
      </c>
      <c r="K1067" s="101">
        <f t="shared" ca="1" si="1545"/>
        <v>10.64775138940929</v>
      </c>
      <c r="L1067" s="101">
        <f t="shared" ca="1" si="1544"/>
        <v>66818.864352781486</v>
      </c>
      <c r="M1067" s="101">
        <f t="shared" ca="1" si="1544"/>
        <v>5595.5966755501076</v>
      </c>
      <c r="N1067" s="101">
        <f t="shared" ca="1" si="1544"/>
        <v>764.74249893481203</v>
      </c>
      <c r="O1067" s="101">
        <f t="shared" ca="1" si="1544"/>
        <v>73179.203527266392</v>
      </c>
      <c r="P1067" s="101">
        <f t="shared" ca="1" si="1544"/>
        <v>3529.1046420856301</v>
      </c>
      <c r="Q1067" s="101">
        <f t="shared" ca="1" si="1544"/>
        <v>2352.8643350646776</v>
      </c>
      <c r="R1067" s="101">
        <f t="shared" ca="1" si="1544"/>
        <v>2853.453931140768</v>
      </c>
      <c r="S1067" s="101">
        <f t="shared" ca="1" si="1544"/>
        <v>208.31728900151887</v>
      </c>
      <c r="T1067" s="101">
        <f t="shared" ca="1" si="1544"/>
        <v>8943.7401972925927</v>
      </c>
      <c r="U1067" s="101">
        <f t="shared" ca="1" si="1544"/>
        <v>23.954241027957902</v>
      </c>
      <c r="V1067" s="101">
        <f t="shared" ca="1" si="1544"/>
        <v>1539.78718412135</v>
      </c>
      <c r="W1067" s="101">
        <f t="shared" ca="1" si="1544"/>
        <v>1957.1964449751874</v>
      </c>
      <c r="X1067" s="101">
        <f t="shared" ca="1" si="1544"/>
        <v>690.19982290533085</v>
      </c>
      <c r="Y1067" s="101">
        <f t="shared" ca="1" si="1544"/>
        <v>4211.1376930298266</v>
      </c>
      <c r="Z1067" s="101">
        <f t="shared" ca="1" si="1544"/>
        <v>514.4109784501876</v>
      </c>
      <c r="AA1067" s="101">
        <f t="shared" ca="1" si="1544"/>
        <v>9.7389914735087579</v>
      </c>
      <c r="AB1067" s="101">
        <f t="shared" ca="1" si="1544"/>
        <v>524.1499699236964</v>
      </c>
      <c r="AC1067" s="101">
        <f t="shared" ca="1" si="1544"/>
        <v>50.19531506369924</v>
      </c>
      <c r="AD1067" s="101">
        <f t="shared" ca="1" si="1544"/>
        <v>71397.206424029006</v>
      </c>
      <c r="AE1067" s="101">
        <f t="shared" ca="1" si="1544"/>
        <v>7595.8159971419427</v>
      </c>
    </row>
    <row r="1068" spans="2:31" collapsed="1">
      <c r="B1068" s="48"/>
      <c r="C1068" s="48" t="s">
        <v>211</v>
      </c>
      <c r="E1068" s="101">
        <f>E980+E988+E996+E1004+E1012+E1020+E1028+E1036+E1044+E1052+E1060</f>
        <v>33360248.539999999</v>
      </c>
      <c r="F1068" s="167"/>
      <c r="G1068" s="48" t="str">
        <f>$G$15</f>
        <v>TOTAL</v>
      </c>
      <c r="H1068" s="101">
        <f t="shared" ref="H1068:AE1068" ca="1" si="1546">H980+H988+H996+H1004+H1012+H1020+H1028+H1036+H1044+H1052+H1060</f>
        <v>33360248.539999999</v>
      </c>
      <c r="I1068" s="101">
        <f ca="1">I980+I988+I996+I1004+I1012+I1020+I1028+I1036+I1044+I1052+I1060</f>
        <v>18847931.785894968</v>
      </c>
      <c r="J1068" s="101">
        <f ca="1">J980+J988+J996+J1004+J1012+J1020+J1028+J1036+J1044+J1052+J1060</f>
        <v>3034.7022857577476</v>
      </c>
      <c r="K1068" s="101">
        <f ca="1">K980+K988+K996+K1004+K1012+K1020+K1028+K1036+K1044+K1052+K1060</f>
        <v>5232.2269195017952</v>
      </c>
      <c r="L1068" s="101">
        <f t="shared" ca="1" si="1546"/>
        <v>4234883.5413268069</v>
      </c>
      <c r="M1068" s="101">
        <f t="shared" ca="1" si="1546"/>
        <v>65166.01291558292</v>
      </c>
      <c r="N1068" s="101">
        <f t="shared" ca="1" si="1546"/>
        <v>8476.5717508618436</v>
      </c>
      <c r="O1068" s="101">
        <f t="shared" ca="1" si="1546"/>
        <v>4308526.1259932509</v>
      </c>
      <c r="P1068" s="101">
        <f t="shared" ca="1" si="1546"/>
        <v>2232076.8815574343</v>
      </c>
      <c r="Q1068" s="101">
        <f t="shared" ca="1" si="1546"/>
        <v>472426.81336738705</v>
      </c>
      <c r="R1068" s="101">
        <f t="shared" ca="1" si="1546"/>
        <v>91346.438281675568</v>
      </c>
      <c r="S1068" s="101">
        <f t="shared" ca="1" si="1546"/>
        <v>1686.0815751745724</v>
      </c>
      <c r="T1068" s="101">
        <f t="shared" ca="1" si="1546"/>
        <v>2797536.2147816708</v>
      </c>
      <c r="U1068" s="101">
        <f t="shared" ca="1" si="1546"/>
        <v>101936.73630898292</v>
      </c>
      <c r="V1068" s="101">
        <f t="shared" ca="1" si="1546"/>
        <v>1636213.1522374386</v>
      </c>
      <c r="W1068" s="101">
        <f t="shared" ca="1" si="1546"/>
        <v>4587251.8494629189</v>
      </c>
      <c r="X1068" s="101">
        <f t="shared" ca="1" si="1546"/>
        <v>359959.41200455028</v>
      </c>
      <c r="Y1068" s="101">
        <f t="shared" ca="1" si="1546"/>
        <v>6685361.1500138883</v>
      </c>
      <c r="Z1068" s="101">
        <f t="shared" ca="1" si="1546"/>
        <v>573415.50290282222</v>
      </c>
      <c r="AA1068" s="101">
        <f t="shared" ca="1" si="1546"/>
        <v>10357.631145760621</v>
      </c>
      <c r="AB1068" s="101">
        <f t="shared" ca="1" si="1546"/>
        <v>583773.13404858299</v>
      </c>
      <c r="AC1068" s="101">
        <f t="shared" ca="1" si="1546"/>
        <v>7561.43904345796</v>
      </c>
      <c r="AD1068" s="101">
        <f t="shared" ca="1" si="1546"/>
        <v>107210.11707137252</v>
      </c>
      <c r="AE1068" s="101">
        <f t="shared" ca="1" si="1546"/>
        <v>14081.643947549426</v>
      </c>
    </row>
    <row r="1069" spans="2:31">
      <c r="E1069" s="4"/>
      <c r="F1069" s="167"/>
      <c r="G1069" s="7"/>
      <c r="H1069" s="4"/>
      <c r="I1069" s="4"/>
      <c r="J1069" s="46"/>
      <c r="K1069" s="46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</row>
    <row r="1070" spans="2:31">
      <c r="C1070" s="96" t="s">
        <v>589</v>
      </c>
    </row>
    <row r="1071" spans="2:31" hidden="1" outlineLevel="1">
      <c r="E1071" s="44"/>
      <c r="F1071" s="167" t="str">
        <f>F1078</f>
        <v>PROD_DEMAND</v>
      </c>
      <c r="G1071" s="48" t="str">
        <f>$G$8</f>
        <v>PRODUCTION</v>
      </c>
      <c r="H1071" s="4">
        <f t="shared" ref="H1071:H1094" si="1547">SUBTOTAL(9,I1071:AE1071)</f>
        <v>196263</v>
      </c>
      <c r="I1071" s="5">
        <f t="shared" ref="I1071:N1071" si="1548">VLOOKUP(CONCATENATE($F1071," ",$G1071),AllocFactorMatrix,(I$4+1),FALSE)*$E1078</f>
        <v>100932.35528725489</v>
      </c>
      <c r="J1071" s="47">
        <f t="shared" si="1548"/>
        <v>22.580298098129049</v>
      </c>
      <c r="K1071" s="47">
        <f t="shared" si="1548"/>
        <v>39.536491923523641</v>
      </c>
      <c r="L1071" s="5">
        <f t="shared" si="1548"/>
        <v>23524.049048761797</v>
      </c>
      <c r="M1071" s="5">
        <f t="shared" si="1548"/>
        <v>327.33684311926464</v>
      </c>
      <c r="N1071" s="5">
        <f t="shared" si="1548"/>
        <v>45.58941567378843</v>
      </c>
      <c r="O1071" s="5">
        <f t="shared" ref="O1071:O1078" si="1549">SUBTOTAL(9,L1071:N1071)</f>
        <v>23896.975307554851</v>
      </c>
      <c r="P1071" s="5">
        <f>VLOOKUP(CONCATENATE($F1071," ",$G1071),AllocFactorMatrix,(P$4+1),FALSE)*$E1078</f>
        <v>13991.932850758147</v>
      </c>
      <c r="Q1071" s="5">
        <f>VLOOKUP(CONCATENATE($F1071," ",$G1071),AllocFactorMatrix,(Q$4+1),FALSE)*$E1078</f>
        <v>2510.9779788357632</v>
      </c>
      <c r="R1071" s="5">
        <f>VLOOKUP(CONCATENATE($F1071," ",$G1071),AllocFactorMatrix,(R$4+1),FALSE)*$E1078</f>
        <v>509.20071004201804</v>
      </c>
      <c r="S1071" s="47">
        <f>VLOOKUP(CONCATENATE($F1071," ",$G1071),AllocFactorMatrix,(S$4+1),FALSE)*$E1078</f>
        <v>19.336666692097452</v>
      </c>
      <c r="T1071" s="5">
        <f>SUBTOTAL(9,P1071:S1071)</f>
        <v>17031.44820632803</v>
      </c>
      <c r="U1071" s="5">
        <f>VLOOKUP(CONCATENATE($F1071," ",$G1071),AllocFactorMatrix,(U$4+1),FALSE)*$E1078</f>
        <v>663.60715413678463</v>
      </c>
      <c r="V1071" s="5">
        <f>VLOOKUP(CONCATENATE($F1071," ",$G1071),AllocFactorMatrix,(V$4+1),FALSE)*$E1078</f>
        <v>8959.0797805387028</v>
      </c>
      <c r="W1071" s="5">
        <f>VLOOKUP(CONCATENATE($F1071," ",$G1071),AllocFactorMatrix,(W$4+1),FALSE)*$E1078</f>
        <v>34264.883718636222</v>
      </c>
      <c r="X1071" s="5">
        <f>VLOOKUP(CONCATENATE($F1071," ",$G1071),AllocFactorMatrix,(X$4+1),FALSE)*$E1078</f>
        <v>6207.4014818115811</v>
      </c>
      <c r="Y1071" s="5">
        <f>SUBTOTAL(9,U1071:X1071)</f>
        <v>50094.972135123287</v>
      </c>
      <c r="Z1071" s="5">
        <f>VLOOKUP(CONCATENATE($F1071," ",$G1071),AllocFactorMatrix,(Z$4+1),FALSE)*$E1078</f>
        <v>3845.9509459554024</v>
      </c>
      <c r="AA1071" s="5">
        <f>VLOOKUP(CONCATENATE($F1071," ",$G1071),AllocFactorMatrix,(AA$4+1),FALSE)*$E1078</f>
        <v>76.813504844359358</v>
      </c>
      <c r="AB1071" s="5">
        <f t="shared" ref="AB1071:AB1078" si="1550">SUBTOTAL(9,Z1071:AA1071)</f>
        <v>3922.7644507997616</v>
      </c>
      <c r="AC1071" s="5">
        <f>VLOOKUP(CONCATENATE($F1071," ",$G1071),AllocFactorMatrix,(AC$4+1),FALSE)*$E1078</f>
        <v>50.734314970214548</v>
      </c>
      <c r="AD1071" s="5">
        <f>VLOOKUP(CONCATENATE($F1071," ",$G1071),AllocFactorMatrix,(AD$4+1),FALSE)*$E1078</f>
        <v>225.39071332401119</v>
      </c>
      <c r="AE1071" s="5">
        <f>VLOOKUP(CONCATENATE($F1071," ",$G1071),AllocFactorMatrix,(AE$4+1),FALSE)*$E1078</f>
        <v>46.242794623312925</v>
      </c>
    </row>
    <row r="1072" spans="2:31" hidden="1" outlineLevel="1">
      <c r="E1072" s="44"/>
      <c r="F1072" s="167" t="str">
        <f>F1078</f>
        <v>PROD_DEMAND</v>
      </c>
      <c r="G1072" s="48" t="str">
        <f>$G$9</f>
        <v>BULKTRAN</v>
      </c>
      <c r="H1072" s="4">
        <f t="shared" si="1547"/>
        <v>0</v>
      </c>
      <c r="I1072" s="5">
        <f t="shared" ref="I1072:N1072" si="1551">VLOOKUP(CONCATENATE($F1072," ",$G1072),AllocFactorMatrix,(I$4+1),FALSE)*$E1078</f>
        <v>0</v>
      </c>
      <c r="J1072" s="47">
        <f t="shared" si="1551"/>
        <v>0</v>
      </c>
      <c r="K1072" s="47">
        <f t="shared" si="1551"/>
        <v>0</v>
      </c>
      <c r="L1072" s="5">
        <f t="shared" si="1551"/>
        <v>0</v>
      </c>
      <c r="M1072" s="5">
        <f t="shared" si="1551"/>
        <v>0</v>
      </c>
      <c r="N1072" s="5">
        <f t="shared" si="1551"/>
        <v>0</v>
      </c>
      <c r="O1072" s="5">
        <f t="shared" si="1549"/>
        <v>0</v>
      </c>
      <c r="P1072" s="5">
        <f>VLOOKUP(CONCATENATE($F1072," ",$G1072),AllocFactorMatrix,(P$4+1),FALSE)*$E1078</f>
        <v>0</v>
      </c>
      <c r="Q1072" s="5">
        <f>VLOOKUP(CONCATENATE($F1072," ",$G1072),AllocFactorMatrix,(Q$4+1),FALSE)*$E1078</f>
        <v>0</v>
      </c>
      <c r="R1072" s="5">
        <f>VLOOKUP(CONCATENATE($F1072," ",$G1072),AllocFactorMatrix,(R$4+1),FALSE)*$E1078</f>
        <v>0</v>
      </c>
      <c r="S1072" s="47">
        <f>VLOOKUP(CONCATENATE($F1072," ",$G1072),AllocFactorMatrix,(S$4+1),FALSE)*$E1078</f>
        <v>0</v>
      </c>
      <c r="T1072" s="5">
        <f t="shared" ref="T1072:T1078" si="1552">SUBTOTAL(9,P1072:S1072)</f>
        <v>0</v>
      </c>
      <c r="U1072" s="5">
        <f>VLOOKUP(CONCATENATE($F1072," ",$G1072),AllocFactorMatrix,(U$4+1),FALSE)*$E1078</f>
        <v>0</v>
      </c>
      <c r="V1072" s="5">
        <f>VLOOKUP(CONCATENATE($F1072," ",$G1072),AllocFactorMatrix,(V$4+1),FALSE)*$E1078</f>
        <v>0</v>
      </c>
      <c r="W1072" s="5">
        <f>VLOOKUP(CONCATENATE($F1072," ",$G1072),AllocFactorMatrix,(W$4+1),FALSE)*$E1078</f>
        <v>0</v>
      </c>
      <c r="X1072" s="5">
        <f>VLOOKUP(CONCATENATE($F1072," ",$G1072),AllocFactorMatrix,(X$4+1),FALSE)*$E1078</f>
        <v>0</v>
      </c>
      <c r="Y1072" s="5">
        <f t="shared" ref="Y1072:Y1078" si="1553">SUBTOTAL(9,U1072:X1072)</f>
        <v>0</v>
      </c>
      <c r="Z1072" s="5">
        <f>VLOOKUP(CONCATENATE($F1072," ",$G1072),AllocFactorMatrix,(Z$4+1),FALSE)*$E1078</f>
        <v>0</v>
      </c>
      <c r="AA1072" s="5">
        <f>VLOOKUP(CONCATENATE($F1072," ",$G1072),AllocFactorMatrix,(AA$4+1),FALSE)*$E1078</f>
        <v>0</v>
      </c>
      <c r="AB1072" s="5">
        <f t="shared" si="1550"/>
        <v>0</v>
      </c>
      <c r="AC1072" s="5">
        <f>VLOOKUP(CONCATENATE($F1072," ",$G1072),AllocFactorMatrix,(AC$4+1),FALSE)*$E1078</f>
        <v>0</v>
      </c>
      <c r="AD1072" s="5">
        <f>VLOOKUP(CONCATENATE($F1072," ",$G1072),AllocFactorMatrix,(AD$4+1),FALSE)*$E1078</f>
        <v>0</v>
      </c>
      <c r="AE1072" s="5">
        <f>VLOOKUP(CONCATENATE($F1072," ",$G1072),AllocFactorMatrix,(AE$4+1),FALSE)*$E1078</f>
        <v>0</v>
      </c>
    </row>
    <row r="1073" spans="4:31" hidden="1" outlineLevel="1">
      <c r="E1073" s="44"/>
      <c r="F1073" s="167" t="str">
        <f>F1078</f>
        <v>PROD_DEMAND</v>
      </c>
      <c r="G1073" s="48" t="str">
        <f>$G$10</f>
        <v>SUBTRAN</v>
      </c>
      <c r="H1073" s="4">
        <f t="shared" si="1547"/>
        <v>0</v>
      </c>
      <c r="I1073" s="5">
        <f t="shared" ref="I1073:N1073" si="1554">VLOOKUP(CONCATENATE($F1073," ",$G1073),AllocFactorMatrix,(I$4+1),FALSE)*$E1078</f>
        <v>0</v>
      </c>
      <c r="J1073" s="47">
        <f t="shared" si="1554"/>
        <v>0</v>
      </c>
      <c r="K1073" s="47">
        <f t="shared" si="1554"/>
        <v>0</v>
      </c>
      <c r="L1073" s="5">
        <f t="shared" si="1554"/>
        <v>0</v>
      </c>
      <c r="M1073" s="5">
        <f t="shared" si="1554"/>
        <v>0</v>
      </c>
      <c r="N1073" s="5">
        <f t="shared" si="1554"/>
        <v>0</v>
      </c>
      <c r="O1073" s="5">
        <f t="shared" si="1549"/>
        <v>0</v>
      </c>
      <c r="P1073" s="5">
        <f>VLOOKUP(CONCATENATE($F1073," ",$G1073),AllocFactorMatrix,(P$4+1),FALSE)*$E1078</f>
        <v>0</v>
      </c>
      <c r="Q1073" s="5">
        <f>VLOOKUP(CONCATENATE($F1073," ",$G1073),AllocFactorMatrix,(Q$4+1),FALSE)*$E1078</f>
        <v>0</v>
      </c>
      <c r="R1073" s="5">
        <f>VLOOKUP(CONCATENATE($F1073," ",$G1073),AllocFactorMatrix,(R$4+1),FALSE)*$E1078</f>
        <v>0</v>
      </c>
      <c r="S1073" s="47">
        <f>VLOOKUP(CONCATENATE($F1073," ",$G1073),AllocFactorMatrix,(S$4+1),FALSE)*$E1078</f>
        <v>0</v>
      </c>
      <c r="T1073" s="5">
        <f t="shared" si="1552"/>
        <v>0</v>
      </c>
      <c r="U1073" s="5">
        <f>VLOOKUP(CONCATENATE($F1073," ",$G1073),AllocFactorMatrix,(U$4+1),FALSE)*$E1078</f>
        <v>0</v>
      </c>
      <c r="V1073" s="5">
        <f>VLOOKUP(CONCATENATE($F1073," ",$G1073),AllocFactorMatrix,(V$4+1),FALSE)*$E1078</f>
        <v>0</v>
      </c>
      <c r="W1073" s="5">
        <f>VLOOKUP(CONCATENATE($F1073," ",$G1073),AllocFactorMatrix,(W$4+1),FALSE)*$E1078</f>
        <v>0</v>
      </c>
      <c r="X1073" s="5">
        <f>VLOOKUP(CONCATENATE($F1073," ",$G1073),AllocFactorMatrix,(X$4+1),FALSE)*$E1078</f>
        <v>0</v>
      </c>
      <c r="Y1073" s="5">
        <f t="shared" si="1553"/>
        <v>0</v>
      </c>
      <c r="Z1073" s="5">
        <f>VLOOKUP(CONCATENATE($F1073," ",$G1073),AllocFactorMatrix,(Z$4+1),FALSE)*$E1078</f>
        <v>0</v>
      </c>
      <c r="AA1073" s="5">
        <f>VLOOKUP(CONCATENATE($F1073," ",$G1073),AllocFactorMatrix,(AA$4+1),FALSE)*$E1078</f>
        <v>0</v>
      </c>
      <c r="AB1073" s="5">
        <f t="shared" si="1550"/>
        <v>0</v>
      </c>
      <c r="AC1073" s="5">
        <f>VLOOKUP(CONCATENATE($F1073," ",$G1073),AllocFactorMatrix,(AC$4+1),FALSE)*$E1078</f>
        <v>0</v>
      </c>
      <c r="AD1073" s="5">
        <f>VLOOKUP(CONCATENATE($F1073," ",$G1073),AllocFactorMatrix,(AD$4+1),FALSE)*$E1078</f>
        <v>0</v>
      </c>
      <c r="AE1073" s="5">
        <f>VLOOKUP(CONCATENATE($F1073," ",$G1073),AllocFactorMatrix,(AE$4+1),FALSE)*$E1078</f>
        <v>0</v>
      </c>
    </row>
    <row r="1074" spans="4:31" hidden="1" outlineLevel="1">
      <c r="E1074" s="44"/>
      <c r="F1074" s="167" t="str">
        <f>F1078</f>
        <v>PROD_DEMAND</v>
      </c>
      <c r="G1074" s="48" t="str">
        <f>$G$11</f>
        <v>DISTPRI</v>
      </c>
      <c r="H1074" s="4">
        <f t="shared" si="1547"/>
        <v>0</v>
      </c>
      <c r="I1074" s="5">
        <f t="shared" ref="I1074:N1074" si="1555">VLOOKUP(CONCATENATE($F1074," ",$G1074),AllocFactorMatrix,(I$4+1),FALSE)*$E1078</f>
        <v>0</v>
      </c>
      <c r="J1074" s="47">
        <f t="shared" si="1555"/>
        <v>0</v>
      </c>
      <c r="K1074" s="47">
        <f t="shared" si="1555"/>
        <v>0</v>
      </c>
      <c r="L1074" s="5">
        <f t="shared" si="1555"/>
        <v>0</v>
      </c>
      <c r="M1074" s="5">
        <f t="shared" si="1555"/>
        <v>0</v>
      </c>
      <c r="N1074" s="5">
        <f t="shared" si="1555"/>
        <v>0</v>
      </c>
      <c r="O1074" s="5">
        <f t="shared" si="1549"/>
        <v>0</v>
      </c>
      <c r="P1074" s="5">
        <f>VLOOKUP(CONCATENATE($F1074," ",$G1074),AllocFactorMatrix,(P$4+1),FALSE)*$E1078</f>
        <v>0</v>
      </c>
      <c r="Q1074" s="5">
        <f>VLOOKUP(CONCATENATE($F1074," ",$G1074),AllocFactorMatrix,(Q$4+1),FALSE)*$E1078</f>
        <v>0</v>
      </c>
      <c r="R1074" s="5">
        <f>VLOOKUP(CONCATENATE($F1074," ",$G1074),AllocFactorMatrix,(R$4+1),FALSE)*$E1078</f>
        <v>0</v>
      </c>
      <c r="S1074" s="47">
        <f>VLOOKUP(CONCATENATE($F1074," ",$G1074),AllocFactorMatrix,(S$4+1),FALSE)*$E1078</f>
        <v>0</v>
      </c>
      <c r="T1074" s="5">
        <f t="shared" si="1552"/>
        <v>0</v>
      </c>
      <c r="U1074" s="5">
        <f>VLOOKUP(CONCATENATE($F1074," ",$G1074),AllocFactorMatrix,(U$4+1),FALSE)*$E1078</f>
        <v>0</v>
      </c>
      <c r="V1074" s="5">
        <f>VLOOKUP(CONCATENATE($F1074," ",$G1074),AllocFactorMatrix,(V$4+1),FALSE)*$E1078</f>
        <v>0</v>
      </c>
      <c r="W1074" s="5">
        <f>VLOOKUP(CONCATENATE($F1074," ",$G1074),AllocFactorMatrix,(W$4+1),FALSE)*$E1078</f>
        <v>0</v>
      </c>
      <c r="X1074" s="5">
        <f>VLOOKUP(CONCATENATE($F1074," ",$G1074),AllocFactorMatrix,(X$4+1),FALSE)*$E1078</f>
        <v>0</v>
      </c>
      <c r="Y1074" s="5">
        <f t="shared" si="1553"/>
        <v>0</v>
      </c>
      <c r="Z1074" s="5">
        <f>VLOOKUP(CONCATENATE($F1074," ",$G1074),AllocFactorMatrix,(Z$4+1),FALSE)*$E1078</f>
        <v>0</v>
      </c>
      <c r="AA1074" s="5">
        <f>VLOOKUP(CONCATENATE($F1074," ",$G1074),AllocFactorMatrix,(AA$4+1),FALSE)*$E1078</f>
        <v>0</v>
      </c>
      <c r="AB1074" s="5">
        <f t="shared" si="1550"/>
        <v>0</v>
      </c>
      <c r="AC1074" s="5">
        <f>VLOOKUP(CONCATENATE($F1074," ",$G1074),AllocFactorMatrix,(AC$4+1),FALSE)*$E1078</f>
        <v>0</v>
      </c>
      <c r="AD1074" s="5">
        <f>VLOOKUP(CONCATENATE($F1074," ",$G1074),AllocFactorMatrix,(AD$4+1),FALSE)*$E1078</f>
        <v>0</v>
      </c>
      <c r="AE1074" s="5">
        <f>VLOOKUP(CONCATENATE($F1074," ",$G1074),AllocFactorMatrix,(AE$4+1),FALSE)*$E1078</f>
        <v>0</v>
      </c>
    </row>
    <row r="1075" spans="4:31" hidden="1" outlineLevel="1">
      <c r="E1075" s="44"/>
      <c r="F1075" s="167" t="str">
        <f>F1078</f>
        <v>PROD_DEMAND</v>
      </c>
      <c r="G1075" s="48" t="str">
        <f>$G$12</f>
        <v>DISTSEC</v>
      </c>
      <c r="H1075" s="4">
        <f t="shared" si="1547"/>
        <v>0</v>
      </c>
      <c r="I1075" s="5">
        <f t="shared" ref="I1075:N1075" si="1556">VLOOKUP(CONCATENATE($F1075," ",$G1075),AllocFactorMatrix,(I$4+1),FALSE)*$E1078</f>
        <v>0</v>
      </c>
      <c r="J1075" s="47">
        <f t="shared" si="1556"/>
        <v>0</v>
      </c>
      <c r="K1075" s="47">
        <f t="shared" si="1556"/>
        <v>0</v>
      </c>
      <c r="L1075" s="5">
        <f t="shared" si="1556"/>
        <v>0</v>
      </c>
      <c r="M1075" s="5">
        <f t="shared" si="1556"/>
        <v>0</v>
      </c>
      <c r="N1075" s="5">
        <f t="shared" si="1556"/>
        <v>0</v>
      </c>
      <c r="O1075" s="5">
        <f t="shared" si="1549"/>
        <v>0</v>
      </c>
      <c r="P1075" s="5">
        <f>VLOOKUP(CONCATENATE($F1075," ",$G1075),AllocFactorMatrix,(P$4+1),FALSE)*$E1078</f>
        <v>0</v>
      </c>
      <c r="Q1075" s="5">
        <f>VLOOKUP(CONCATENATE($F1075," ",$G1075),AllocFactorMatrix,(Q$4+1),FALSE)*$E1078</f>
        <v>0</v>
      </c>
      <c r="R1075" s="5">
        <f>VLOOKUP(CONCATENATE($F1075," ",$G1075),AllocFactorMatrix,(R$4+1),FALSE)*$E1078</f>
        <v>0</v>
      </c>
      <c r="S1075" s="47">
        <f>VLOOKUP(CONCATENATE($F1075," ",$G1075),AllocFactorMatrix,(S$4+1),FALSE)*$E1078</f>
        <v>0</v>
      </c>
      <c r="T1075" s="5">
        <f t="shared" si="1552"/>
        <v>0</v>
      </c>
      <c r="U1075" s="5">
        <f>VLOOKUP(CONCATENATE($F1075," ",$G1075),AllocFactorMatrix,(U$4+1),FALSE)*$E1078</f>
        <v>0</v>
      </c>
      <c r="V1075" s="5">
        <f>VLOOKUP(CONCATENATE($F1075," ",$G1075),AllocFactorMatrix,(V$4+1),FALSE)*$E1078</f>
        <v>0</v>
      </c>
      <c r="W1075" s="5">
        <f>VLOOKUP(CONCATENATE($F1075," ",$G1075),AllocFactorMatrix,(W$4+1),FALSE)*$E1078</f>
        <v>0</v>
      </c>
      <c r="X1075" s="5">
        <f>VLOOKUP(CONCATENATE($F1075," ",$G1075),AllocFactorMatrix,(X$4+1),FALSE)*$E1078</f>
        <v>0</v>
      </c>
      <c r="Y1075" s="5">
        <f t="shared" si="1553"/>
        <v>0</v>
      </c>
      <c r="Z1075" s="5">
        <f>VLOOKUP(CONCATENATE($F1075," ",$G1075),AllocFactorMatrix,(Z$4+1),FALSE)*$E1078</f>
        <v>0</v>
      </c>
      <c r="AA1075" s="5">
        <f>VLOOKUP(CONCATENATE($F1075," ",$G1075),AllocFactorMatrix,(AA$4+1),FALSE)*$E1078</f>
        <v>0</v>
      </c>
      <c r="AB1075" s="5">
        <f t="shared" si="1550"/>
        <v>0</v>
      </c>
      <c r="AC1075" s="5">
        <f>VLOOKUP(CONCATENATE($F1075," ",$G1075),AllocFactorMatrix,(AC$4+1),FALSE)*$E1078</f>
        <v>0</v>
      </c>
      <c r="AD1075" s="5">
        <f>VLOOKUP(CONCATENATE($F1075," ",$G1075),AllocFactorMatrix,(AD$4+1),FALSE)*$E1078</f>
        <v>0</v>
      </c>
      <c r="AE1075" s="5">
        <f>VLOOKUP(CONCATENATE($F1075," ",$G1075),AllocFactorMatrix,(AE$4+1),FALSE)*$E1078</f>
        <v>0</v>
      </c>
    </row>
    <row r="1076" spans="4:31" hidden="1" outlineLevel="1">
      <c r="E1076" s="44"/>
      <c r="F1076" s="167" t="str">
        <f>F1078</f>
        <v>PROD_DEMAND</v>
      </c>
      <c r="G1076" s="48" t="str">
        <f>$G$13</f>
        <v>ENERGY</v>
      </c>
      <c r="H1076" s="4">
        <f t="shared" si="1547"/>
        <v>0</v>
      </c>
      <c r="I1076" s="5">
        <f t="shared" ref="I1076:N1076" si="1557">VLOOKUP(CONCATENATE($F1076," ",$G1076),AllocFactorMatrix,(I$4+1),FALSE)*$E1078</f>
        <v>0</v>
      </c>
      <c r="J1076" s="47">
        <f t="shared" si="1557"/>
        <v>0</v>
      </c>
      <c r="K1076" s="47">
        <f t="shared" si="1557"/>
        <v>0</v>
      </c>
      <c r="L1076" s="5">
        <f t="shared" si="1557"/>
        <v>0</v>
      </c>
      <c r="M1076" s="5">
        <f t="shared" si="1557"/>
        <v>0</v>
      </c>
      <c r="N1076" s="5">
        <f t="shared" si="1557"/>
        <v>0</v>
      </c>
      <c r="O1076" s="5">
        <f t="shared" si="1549"/>
        <v>0</v>
      </c>
      <c r="P1076" s="5">
        <f>VLOOKUP(CONCATENATE($F1076," ",$G1076),AllocFactorMatrix,(P$4+1),FALSE)*$E1078</f>
        <v>0</v>
      </c>
      <c r="Q1076" s="5">
        <f>VLOOKUP(CONCATENATE($F1076," ",$G1076),AllocFactorMatrix,(Q$4+1),FALSE)*$E1078</f>
        <v>0</v>
      </c>
      <c r="R1076" s="5">
        <f>VLOOKUP(CONCATENATE($F1076," ",$G1076),AllocFactorMatrix,(R$4+1),FALSE)*$E1078</f>
        <v>0</v>
      </c>
      <c r="S1076" s="47">
        <f>VLOOKUP(CONCATENATE($F1076," ",$G1076),AllocFactorMatrix,(S$4+1),FALSE)*$E1078</f>
        <v>0</v>
      </c>
      <c r="T1076" s="5">
        <f t="shared" si="1552"/>
        <v>0</v>
      </c>
      <c r="U1076" s="5">
        <f>VLOOKUP(CONCATENATE($F1076," ",$G1076),AllocFactorMatrix,(U$4+1),FALSE)*$E1078</f>
        <v>0</v>
      </c>
      <c r="V1076" s="5">
        <f>VLOOKUP(CONCATENATE($F1076," ",$G1076),AllocFactorMatrix,(V$4+1),FALSE)*$E1078</f>
        <v>0</v>
      </c>
      <c r="W1076" s="5">
        <f>VLOOKUP(CONCATENATE($F1076," ",$G1076),AllocFactorMatrix,(W$4+1),FALSE)*$E1078</f>
        <v>0</v>
      </c>
      <c r="X1076" s="5">
        <f>VLOOKUP(CONCATENATE($F1076," ",$G1076),AllocFactorMatrix,(X$4+1),FALSE)*$E1078</f>
        <v>0</v>
      </c>
      <c r="Y1076" s="5">
        <f t="shared" si="1553"/>
        <v>0</v>
      </c>
      <c r="Z1076" s="5">
        <f>VLOOKUP(CONCATENATE($F1076," ",$G1076),AllocFactorMatrix,(Z$4+1),FALSE)*$E1078</f>
        <v>0</v>
      </c>
      <c r="AA1076" s="5">
        <f>VLOOKUP(CONCATENATE($F1076," ",$G1076),AllocFactorMatrix,(AA$4+1),FALSE)*$E1078</f>
        <v>0</v>
      </c>
      <c r="AB1076" s="5">
        <f t="shared" si="1550"/>
        <v>0</v>
      </c>
      <c r="AC1076" s="5">
        <f>VLOOKUP(CONCATENATE($F1076," ",$G1076),AllocFactorMatrix,(AC$4+1),FALSE)*$E1078</f>
        <v>0</v>
      </c>
      <c r="AD1076" s="5">
        <f>VLOOKUP(CONCATENATE($F1076," ",$G1076),AllocFactorMatrix,(AD$4+1),FALSE)*$E1078</f>
        <v>0</v>
      </c>
      <c r="AE1076" s="5">
        <f>VLOOKUP(CONCATENATE($F1076," ",$G1076),AllocFactorMatrix,(AE$4+1),FALSE)*$E1078</f>
        <v>0</v>
      </c>
    </row>
    <row r="1077" spans="4:31" hidden="1" outlineLevel="1">
      <c r="E1077" s="44"/>
      <c r="F1077" s="167" t="str">
        <f>F1078</f>
        <v>PROD_DEMAND</v>
      </c>
      <c r="G1077" s="48" t="str">
        <f>$G$14</f>
        <v>CUSTOMER</v>
      </c>
      <c r="H1077" s="4">
        <f t="shared" si="1547"/>
        <v>0</v>
      </c>
      <c r="I1077" s="5">
        <f t="shared" ref="I1077:N1077" si="1558">VLOOKUP(CONCATENATE($F1077," ",$G1077),AllocFactorMatrix,(I$4+1),FALSE)*$E1078</f>
        <v>0</v>
      </c>
      <c r="J1077" s="47">
        <f t="shared" si="1558"/>
        <v>0</v>
      </c>
      <c r="K1077" s="47">
        <f t="shared" si="1558"/>
        <v>0</v>
      </c>
      <c r="L1077" s="5">
        <f t="shared" si="1558"/>
        <v>0</v>
      </c>
      <c r="M1077" s="5">
        <f t="shared" si="1558"/>
        <v>0</v>
      </c>
      <c r="N1077" s="5">
        <f t="shared" si="1558"/>
        <v>0</v>
      </c>
      <c r="O1077" s="5">
        <f t="shared" si="1549"/>
        <v>0</v>
      </c>
      <c r="P1077" s="5">
        <f>VLOOKUP(CONCATENATE($F1077," ",$G1077),AllocFactorMatrix,(P$4+1),FALSE)*$E1078</f>
        <v>0</v>
      </c>
      <c r="Q1077" s="5">
        <f>VLOOKUP(CONCATENATE($F1077," ",$G1077),AllocFactorMatrix,(Q$4+1),FALSE)*$E1078</f>
        <v>0</v>
      </c>
      <c r="R1077" s="5">
        <f>VLOOKUP(CONCATENATE($F1077," ",$G1077),AllocFactorMatrix,(R$4+1),FALSE)*$E1078</f>
        <v>0</v>
      </c>
      <c r="S1077" s="47">
        <f>VLOOKUP(CONCATENATE($F1077," ",$G1077),AllocFactorMatrix,(S$4+1),FALSE)*$E1078</f>
        <v>0</v>
      </c>
      <c r="T1077" s="5">
        <f t="shared" si="1552"/>
        <v>0</v>
      </c>
      <c r="U1077" s="5">
        <f>VLOOKUP(CONCATENATE($F1077," ",$G1077),AllocFactorMatrix,(U$4+1),FALSE)*$E1078</f>
        <v>0</v>
      </c>
      <c r="V1077" s="5">
        <f>VLOOKUP(CONCATENATE($F1077," ",$G1077),AllocFactorMatrix,(V$4+1),FALSE)*$E1078</f>
        <v>0</v>
      </c>
      <c r="W1077" s="5">
        <f>VLOOKUP(CONCATENATE($F1077," ",$G1077),AllocFactorMatrix,(W$4+1),FALSE)*$E1078</f>
        <v>0</v>
      </c>
      <c r="X1077" s="5">
        <f>VLOOKUP(CONCATENATE($F1077," ",$G1077),AllocFactorMatrix,(X$4+1),FALSE)*$E1078</f>
        <v>0</v>
      </c>
      <c r="Y1077" s="5">
        <f t="shared" si="1553"/>
        <v>0</v>
      </c>
      <c r="Z1077" s="5">
        <f>VLOOKUP(CONCATENATE($F1077," ",$G1077),AllocFactorMatrix,(Z$4+1),FALSE)*$E1078</f>
        <v>0</v>
      </c>
      <c r="AA1077" s="5">
        <f>VLOOKUP(CONCATENATE($F1077," ",$G1077),AllocFactorMatrix,(AA$4+1),FALSE)*$E1078</f>
        <v>0</v>
      </c>
      <c r="AB1077" s="5">
        <f t="shared" si="1550"/>
        <v>0</v>
      </c>
      <c r="AC1077" s="5">
        <f>VLOOKUP(CONCATENATE($F1077," ",$G1077),AllocFactorMatrix,(AC$4+1),FALSE)*$E1078</f>
        <v>0</v>
      </c>
      <c r="AD1077" s="5">
        <f>VLOOKUP(CONCATENATE($F1077," ",$G1077),AllocFactorMatrix,(AD$4+1),FALSE)*$E1078</f>
        <v>0</v>
      </c>
      <c r="AE1077" s="5">
        <f>VLOOKUP(CONCATENATE($F1077," ",$G1077),AllocFactorMatrix,(AE$4+1),FALSE)*$E1078</f>
        <v>0</v>
      </c>
    </row>
    <row r="1078" spans="4:31" collapsed="1">
      <c r="D1078" s="48" t="str">
        <f>D1944</f>
        <v>Adj 14 - Weather Normalization Adjustment</v>
      </c>
      <c r="E1078" s="54">
        <v>196263</v>
      </c>
      <c r="F1078" s="88" t="s">
        <v>27</v>
      </c>
      <c r="G1078" s="48" t="str">
        <f>$G$15</f>
        <v>TOTAL</v>
      </c>
      <c r="H1078" s="4">
        <f t="shared" si="1547"/>
        <v>196263</v>
      </c>
      <c r="I1078" s="5">
        <f t="shared" ref="I1078:N1078" si="1559">VLOOKUP(CONCATENATE($F1078," ",$G1078),AllocFactorMatrix,(I$4+1),FALSE)*$E1078</f>
        <v>100932.35528725489</v>
      </c>
      <c r="J1078" s="47">
        <f t="shared" si="1559"/>
        <v>22.580298098129049</v>
      </c>
      <c r="K1078" s="47">
        <f t="shared" si="1559"/>
        <v>39.536491923523641</v>
      </c>
      <c r="L1078" s="5">
        <f t="shared" si="1559"/>
        <v>23524.049048761797</v>
      </c>
      <c r="M1078" s="5">
        <f t="shared" si="1559"/>
        <v>327.33684311926464</v>
      </c>
      <c r="N1078" s="5">
        <f t="shared" si="1559"/>
        <v>45.58941567378843</v>
      </c>
      <c r="O1078" s="5">
        <f t="shared" si="1549"/>
        <v>23896.975307554851</v>
      </c>
      <c r="P1078" s="5">
        <f>VLOOKUP(CONCATENATE($F1078," ",$G1078),AllocFactorMatrix,(P$4+1),FALSE)*$E1078</f>
        <v>13991.932850758147</v>
      </c>
      <c r="Q1078" s="5">
        <f>VLOOKUP(CONCATENATE($F1078," ",$G1078),AllocFactorMatrix,(Q$4+1),FALSE)*$E1078</f>
        <v>2510.9779788357632</v>
      </c>
      <c r="R1078" s="5">
        <f>VLOOKUP(CONCATENATE($F1078," ",$G1078),AllocFactorMatrix,(R$4+1),FALSE)*$E1078</f>
        <v>509.20071004201804</v>
      </c>
      <c r="S1078" s="47">
        <f>VLOOKUP(CONCATENATE($F1078," ",$G1078),AllocFactorMatrix,(S$4+1),FALSE)*$E1078</f>
        <v>19.336666692097452</v>
      </c>
      <c r="T1078" s="5">
        <f t="shared" si="1552"/>
        <v>17031.44820632803</v>
      </c>
      <c r="U1078" s="5">
        <f>VLOOKUP(CONCATENATE($F1078," ",$G1078),AllocFactorMatrix,(U$4+1),FALSE)*$E1078</f>
        <v>663.60715413678463</v>
      </c>
      <c r="V1078" s="5">
        <f>VLOOKUP(CONCATENATE($F1078," ",$G1078),AllocFactorMatrix,(V$4+1),FALSE)*$E1078</f>
        <v>8959.0797805387028</v>
      </c>
      <c r="W1078" s="5">
        <f>VLOOKUP(CONCATENATE($F1078," ",$G1078),AllocFactorMatrix,(W$4+1),FALSE)*$E1078</f>
        <v>34264.883718636222</v>
      </c>
      <c r="X1078" s="5">
        <f>VLOOKUP(CONCATENATE($F1078," ",$G1078),AllocFactorMatrix,(X$4+1),FALSE)*$E1078</f>
        <v>6207.4014818115811</v>
      </c>
      <c r="Y1078" s="5">
        <f t="shared" si="1553"/>
        <v>50094.972135123287</v>
      </c>
      <c r="Z1078" s="5">
        <f>VLOOKUP(CONCATENATE($F1078," ",$G1078),AllocFactorMatrix,(Z$4+1),FALSE)*$E1078</f>
        <v>3845.9509459554024</v>
      </c>
      <c r="AA1078" s="5">
        <f>VLOOKUP(CONCATENATE($F1078," ",$G1078),AllocFactorMatrix,(AA$4+1),FALSE)*$E1078</f>
        <v>76.813504844359358</v>
      </c>
      <c r="AB1078" s="5">
        <f t="shared" si="1550"/>
        <v>3922.7644507997616</v>
      </c>
      <c r="AC1078" s="5">
        <f>VLOOKUP(CONCATENATE($F1078," ",$G1078),AllocFactorMatrix,(AC$4+1),FALSE)*$E1078</f>
        <v>50.734314970214548</v>
      </c>
      <c r="AD1078" s="5">
        <f>VLOOKUP(CONCATENATE($F1078," ",$G1078),AllocFactorMatrix,(AD$4+1),FALSE)*$E1078</f>
        <v>225.39071332401119</v>
      </c>
      <c r="AE1078" s="5">
        <f>VLOOKUP(CONCATENATE($F1078," ",$G1078),AllocFactorMatrix,(AE$4+1),FALSE)*$E1078</f>
        <v>46.242794623312925</v>
      </c>
    </row>
    <row r="1079" spans="4:31" hidden="1" outlineLevel="1">
      <c r="E1079" s="44"/>
      <c r="F1079" s="167" t="str">
        <f>F1086</f>
        <v>TRAN_LSE</v>
      </c>
      <c r="G1079" s="48" t="str">
        <f>$G$8</f>
        <v>PRODUCTION</v>
      </c>
      <c r="H1079" s="4">
        <f t="shared" si="1547"/>
        <v>-2058186.9999999995</v>
      </c>
      <c r="I1079" s="5">
        <f t="shared" ref="I1079:N1079" si="1560">VLOOKUP(CONCATENATE($F1079," ",$G1079),AllocFactorMatrix,(I$4+1),FALSE)*$E1086</f>
        <v>-1058465.7400101358</v>
      </c>
      <c r="J1079" s="47">
        <f t="shared" si="1560"/>
        <v>-236.79693065781086</v>
      </c>
      <c r="K1079" s="47">
        <f t="shared" si="1560"/>
        <v>-414.61454121562065</v>
      </c>
      <c r="L1079" s="5">
        <f t="shared" si="1560"/>
        <v>-246693.93588971891</v>
      </c>
      <c r="M1079" s="5">
        <f t="shared" si="1560"/>
        <v>-3432.7429781930873</v>
      </c>
      <c r="N1079" s="5">
        <f t="shared" si="1560"/>
        <v>-478.0908407462822</v>
      </c>
      <c r="O1079" s="5">
        <f t="shared" ref="O1079:O1086" si="1561">SUBTOTAL(9,L1079:N1079)</f>
        <v>-250604.76970865828</v>
      </c>
      <c r="P1079" s="5">
        <f>VLOOKUP(CONCATENATE($F1079," ",$G1079),AllocFactorMatrix,(P$4+1),FALSE)*$E1086</f>
        <v>-146731.75432100476</v>
      </c>
      <c r="Q1079" s="5">
        <f>VLOOKUP(CONCATENATE($F1079," ",$G1079),AllocFactorMatrix,(Q$4+1),FALSE)*$E1086</f>
        <v>-26332.330767011834</v>
      </c>
      <c r="R1079" s="5">
        <f>VLOOKUP(CONCATENATE($F1079," ",$G1079),AllocFactorMatrix,(R$4+1),FALSE)*$E1086</f>
        <v>-5339.9279629846224</v>
      </c>
      <c r="S1079" s="47">
        <f>VLOOKUP(CONCATENATE($F1079," ",$G1079),AllocFactorMatrix,(S$4+1),FALSE)*$E1086</f>
        <v>-202.78134956159838</v>
      </c>
      <c r="T1079" s="5">
        <f>SUBTOTAL(9,P1079:S1079)</f>
        <v>-178606.79440056279</v>
      </c>
      <c r="U1079" s="5">
        <f>VLOOKUP(CONCATENATE($F1079," ",$G1079),AllocFactorMatrix,(U$4+1),FALSE)*$E1086</f>
        <v>-6959.1701836379061</v>
      </c>
      <c r="V1079" s="5">
        <f>VLOOKUP(CONCATENATE($F1079," ",$G1079),AllocFactorMatrix,(V$4+1),FALSE)*$E1086</f>
        <v>-93952.816049217698</v>
      </c>
      <c r="W1079" s="5">
        <f>VLOOKUP(CONCATENATE($F1079," ",$G1079),AllocFactorMatrix,(W$4+1),FALSE)*$E1086</f>
        <v>-359331.80592474755</v>
      </c>
      <c r="X1079" s="5">
        <f>VLOOKUP(CONCATENATE($F1079," ",$G1079),AllocFactorMatrix,(X$4+1),FALSE)*$E1086</f>
        <v>-65096.289334440684</v>
      </c>
      <c r="Y1079" s="5">
        <f>SUBTOTAL(9,U1079:X1079)</f>
        <v>-525340.0814920438</v>
      </c>
      <c r="Z1079" s="5">
        <f>VLOOKUP(CONCATENATE($F1079," ",$G1079),AllocFactorMatrix,(Z$4+1),FALSE)*$E1086</f>
        <v>-40332.035277169474</v>
      </c>
      <c r="AA1079" s="5">
        <f>VLOOKUP(CONCATENATE($F1079," ",$G1079),AllocFactorMatrix,(AA$4+1),FALSE)*$E1086</f>
        <v>-805.53419185020846</v>
      </c>
      <c r="AB1079" s="5">
        <f t="shared" ref="AB1079:AB1086" si="1562">SUBTOTAL(9,Z1079:AA1079)</f>
        <v>-41137.569469019683</v>
      </c>
      <c r="AC1079" s="5">
        <f>VLOOKUP(CONCATENATE($F1079," ",$G1079),AllocFactorMatrix,(AC$4+1),FALSE)*$E1086</f>
        <v>-532.04479461539347</v>
      </c>
      <c r="AD1079" s="5">
        <f>VLOOKUP(CONCATENATE($F1079," ",$G1079),AllocFactorMatrix,(AD$4+1),FALSE)*$E1086</f>
        <v>-2363.6459041398866</v>
      </c>
      <c r="AE1079" s="5">
        <f>VLOOKUP(CONCATENATE($F1079," ",$G1079),AllocFactorMatrix,(AE$4+1),FALSE)*$E1086</f>
        <v>-484.94274895101245</v>
      </c>
    </row>
    <row r="1080" spans="4:31" hidden="1" outlineLevel="1">
      <c r="E1080" s="44"/>
      <c r="F1080" s="167" t="str">
        <f>F1086</f>
        <v>TRAN_LSE</v>
      </c>
      <c r="G1080" s="48" t="str">
        <f>$G$9</f>
        <v>BULKTRAN</v>
      </c>
      <c r="H1080" s="4">
        <f t="shared" si="1547"/>
        <v>0</v>
      </c>
      <c r="I1080" s="5">
        <f t="shared" ref="I1080:N1080" si="1563">VLOOKUP(CONCATENATE($F1080," ",$G1080),AllocFactorMatrix,(I$4+1),FALSE)*$E1086</f>
        <v>0</v>
      </c>
      <c r="J1080" s="47">
        <f t="shared" si="1563"/>
        <v>0</v>
      </c>
      <c r="K1080" s="47">
        <f t="shared" si="1563"/>
        <v>0</v>
      </c>
      <c r="L1080" s="5">
        <f t="shared" si="1563"/>
        <v>0</v>
      </c>
      <c r="M1080" s="5">
        <f t="shared" si="1563"/>
        <v>0</v>
      </c>
      <c r="N1080" s="5">
        <f t="shared" si="1563"/>
        <v>0</v>
      </c>
      <c r="O1080" s="5">
        <f t="shared" si="1561"/>
        <v>0</v>
      </c>
      <c r="P1080" s="5">
        <f>VLOOKUP(CONCATENATE($F1080," ",$G1080),AllocFactorMatrix,(P$4+1),FALSE)*$E1086</f>
        <v>0</v>
      </c>
      <c r="Q1080" s="5">
        <f>VLOOKUP(CONCATENATE($F1080," ",$G1080),AllocFactorMatrix,(Q$4+1),FALSE)*$E1086</f>
        <v>0</v>
      </c>
      <c r="R1080" s="5">
        <f>VLOOKUP(CONCATENATE($F1080," ",$G1080),AllocFactorMatrix,(R$4+1),FALSE)*$E1086</f>
        <v>0</v>
      </c>
      <c r="S1080" s="47">
        <f>VLOOKUP(CONCATENATE($F1080," ",$G1080),AllocFactorMatrix,(S$4+1),FALSE)*$E1086</f>
        <v>0</v>
      </c>
      <c r="T1080" s="5">
        <f t="shared" ref="T1080:T1086" si="1564">SUBTOTAL(9,P1080:S1080)</f>
        <v>0</v>
      </c>
      <c r="U1080" s="5">
        <f>VLOOKUP(CONCATENATE($F1080," ",$G1080),AllocFactorMatrix,(U$4+1),FALSE)*$E1086</f>
        <v>0</v>
      </c>
      <c r="V1080" s="5">
        <f>VLOOKUP(CONCATENATE($F1080," ",$G1080),AllocFactorMatrix,(V$4+1),FALSE)*$E1086</f>
        <v>0</v>
      </c>
      <c r="W1080" s="5">
        <f>VLOOKUP(CONCATENATE($F1080," ",$G1080),AllocFactorMatrix,(W$4+1),FALSE)*$E1086</f>
        <v>0</v>
      </c>
      <c r="X1080" s="5">
        <f>VLOOKUP(CONCATENATE($F1080," ",$G1080),AllocFactorMatrix,(X$4+1),FALSE)*$E1086</f>
        <v>0</v>
      </c>
      <c r="Y1080" s="5">
        <f t="shared" ref="Y1080:Y1086" si="1565">SUBTOTAL(9,U1080:X1080)</f>
        <v>0</v>
      </c>
      <c r="Z1080" s="5">
        <f>VLOOKUP(CONCATENATE($F1080," ",$G1080),AllocFactorMatrix,(Z$4+1),FALSE)*$E1086</f>
        <v>0</v>
      </c>
      <c r="AA1080" s="5">
        <f>VLOOKUP(CONCATENATE($F1080," ",$G1080),AllocFactorMatrix,(AA$4+1),FALSE)*$E1086</f>
        <v>0</v>
      </c>
      <c r="AB1080" s="5">
        <f t="shared" si="1562"/>
        <v>0</v>
      </c>
      <c r="AC1080" s="5">
        <f>VLOOKUP(CONCATENATE($F1080," ",$G1080),AllocFactorMatrix,(AC$4+1),FALSE)*$E1086</f>
        <v>0</v>
      </c>
      <c r="AD1080" s="5">
        <f>VLOOKUP(CONCATENATE($F1080," ",$G1080),AllocFactorMatrix,(AD$4+1),FALSE)*$E1086</f>
        <v>0</v>
      </c>
      <c r="AE1080" s="5">
        <f>VLOOKUP(CONCATENATE($F1080," ",$G1080),AllocFactorMatrix,(AE$4+1),FALSE)*$E1086</f>
        <v>0</v>
      </c>
    </row>
    <row r="1081" spans="4:31" hidden="1" outlineLevel="1">
      <c r="E1081" s="44"/>
      <c r="F1081" s="167" t="str">
        <f>F1086</f>
        <v>TRAN_LSE</v>
      </c>
      <c r="G1081" s="48" t="str">
        <f>$G$10</f>
        <v>SUBTRAN</v>
      </c>
      <c r="H1081" s="4">
        <f t="shared" si="1547"/>
        <v>0</v>
      </c>
      <c r="I1081" s="5">
        <f t="shared" ref="I1081:N1081" si="1566">VLOOKUP(CONCATENATE($F1081," ",$G1081),AllocFactorMatrix,(I$4+1),FALSE)*$E1086</f>
        <v>0</v>
      </c>
      <c r="J1081" s="47">
        <f t="shared" si="1566"/>
        <v>0</v>
      </c>
      <c r="K1081" s="47">
        <f t="shared" si="1566"/>
        <v>0</v>
      </c>
      <c r="L1081" s="5">
        <f t="shared" si="1566"/>
        <v>0</v>
      </c>
      <c r="M1081" s="5">
        <f t="shared" si="1566"/>
        <v>0</v>
      </c>
      <c r="N1081" s="5">
        <f t="shared" si="1566"/>
        <v>0</v>
      </c>
      <c r="O1081" s="5">
        <f t="shared" si="1561"/>
        <v>0</v>
      </c>
      <c r="P1081" s="5">
        <f>VLOOKUP(CONCATENATE($F1081," ",$G1081),AllocFactorMatrix,(P$4+1),FALSE)*$E1086</f>
        <v>0</v>
      </c>
      <c r="Q1081" s="5">
        <f>VLOOKUP(CONCATENATE($F1081," ",$G1081),AllocFactorMatrix,(Q$4+1),FALSE)*$E1086</f>
        <v>0</v>
      </c>
      <c r="R1081" s="5">
        <f>VLOOKUP(CONCATENATE($F1081," ",$G1081),AllocFactorMatrix,(R$4+1),FALSE)*$E1086</f>
        <v>0</v>
      </c>
      <c r="S1081" s="47">
        <f>VLOOKUP(CONCATENATE($F1081," ",$G1081),AllocFactorMatrix,(S$4+1),FALSE)*$E1086</f>
        <v>0</v>
      </c>
      <c r="T1081" s="5">
        <f t="shared" si="1564"/>
        <v>0</v>
      </c>
      <c r="U1081" s="5">
        <f>VLOOKUP(CONCATENATE($F1081," ",$G1081),AllocFactorMatrix,(U$4+1),FALSE)*$E1086</f>
        <v>0</v>
      </c>
      <c r="V1081" s="5">
        <f>VLOOKUP(CONCATENATE($F1081," ",$G1081),AllocFactorMatrix,(V$4+1),FALSE)*$E1086</f>
        <v>0</v>
      </c>
      <c r="W1081" s="5">
        <f>VLOOKUP(CONCATENATE($F1081," ",$G1081),AllocFactorMatrix,(W$4+1),FALSE)*$E1086</f>
        <v>0</v>
      </c>
      <c r="X1081" s="5">
        <f>VLOOKUP(CONCATENATE($F1081," ",$G1081),AllocFactorMatrix,(X$4+1),FALSE)*$E1086</f>
        <v>0</v>
      </c>
      <c r="Y1081" s="5">
        <f t="shared" si="1565"/>
        <v>0</v>
      </c>
      <c r="Z1081" s="5">
        <f>VLOOKUP(CONCATENATE($F1081," ",$G1081),AllocFactorMatrix,(Z$4+1),FALSE)*$E1086</f>
        <v>0</v>
      </c>
      <c r="AA1081" s="5">
        <f>VLOOKUP(CONCATENATE($F1081," ",$G1081),AllocFactorMatrix,(AA$4+1),FALSE)*$E1086</f>
        <v>0</v>
      </c>
      <c r="AB1081" s="5">
        <f t="shared" si="1562"/>
        <v>0</v>
      </c>
      <c r="AC1081" s="5">
        <f>VLOOKUP(CONCATENATE($F1081," ",$G1081),AllocFactorMatrix,(AC$4+1),FALSE)*$E1086</f>
        <v>0</v>
      </c>
      <c r="AD1081" s="5">
        <f>VLOOKUP(CONCATENATE($F1081," ",$G1081),AllocFactorMatrix,(AD$4+1),FALSE)*$E1086</f>
        <v>0</v>
      </c>
      <c r="AE1081" s="5">
        <f>VLOOKUP(CONCATENATE($F1081," ",$G1081),AllocFactorMatrix,(AE$4+1),FALSE)*$E1086</f>
        <v>0</v>
      </c>
    </row>
    <row r="1082" spans="4:31" hidden="1" outlineLevel="1">
      <c r="E1082" s="44"/>
      <c r="F1082" s="167" t="str">
        <f>F1086</f>
        <v>TRAN_LSE</v>
      </c>
      <c r="G1082" s="48" t="str">
        <f>$G$11</f>
        <v>DISTPRI</v>
      </c>
      <c r="H1082" s="4">
        <f t="shared" si="1547"/>
        <v>0</v>
      </c>
      <c r="I1082" s="5">
        <f t="shared" ref="I1082:N1082" si="1567">VLOOKUP(CONCATENATE($F1082," ",$G1082),AllocFactorMatrix,(I$4+1),FALSE)*$E1086</f>
        <v>0</v>
      </c>
      <c r="J1082" s="47">
        <f t="shared" si="1567"/>
        <v>0</v>
      </c>
      <c r="K1082" s="47">
        <f t="shared" si="1567"/>
        <v>0</v>
      </c>
      <c r="L1082" s="5">
        <f t="shared" si="1567"/>
        <v>0</v>
      </c>
      <c r="M1082" s="5">
        <f t="shared" si="1567"/>
        <v>0</v>
      </c>
      <c r="N1082" s="5">
        <f t="shared" si="1567"/>
        <v>0</v>
      </c>
      <c r="O1082" s="5">
        <f t="shared" si="1561"/>
        <v>0</v>
      </c>
      <c r="P1082" s="5">
        <f>VLOOKUP(CONCATENATE($F1082," ",$G1082),AllocFactorMatrix,(P$4+1),FALSE)*$E1086</f>
        <v>0</v>
      </c>
      <c r="Q1082" s="5">
        <f>VLOOKUP(CONCATENATE($F1082," ",$G1082),AllocFactorMatrix,(Q$4+1),FALSE)*$E1086</f>
        <v>0</v>
      </c>
      <c r="R1082" s="5">
        <f>VLOOKUP(CONCATENATE($F1082," ",$G1082),AllocFactorMatrix,(R$4+1),FALSE)*$E1086</f>
        <v>0</v>
      </c>
      <c r="S1082" s="47">
        <f>VLOOKUP(CONCATENATE($F1082," ",$G1082),AllocFactorMatrix,(S$4+1),FALSE)*$E1086</f>
        <v>0</v>
      </c>
      <c r="T1082" s="5">
        <f t="shared" si="1564"/>
        <v>0</v>
      </c>
      <c r="U1082" s="5">
        <f>VLOOKUP(CONCATENATE($F1082," ",$G1082),AllocFactorMatrix,(U$4+1),FALSE)*$E1086</f>
        <v>0</v>
      </c>
      <c r="V1082" s="5">
        <f>VLOOKUP(CONCATENATE($F1082," ",$G1082),AllocFactorMatrix,(V$4+1),FALSE)*$E1086</f>
        <v>0</v>
      </c>
      <c r="W1082" s="5">
        <f>VLOOKUP(CONCATENATE($F1082," ",$G1082),AllocFactorMatrix,(W$4+1),FALSE)*$E1086</f>
        <v>0</v>
      </c>
      <c r="X1082" s="5">
        <f>VLOOKUP(CONCATENATE($F1082," ",$G1082),AllocFactorMatrix,(X$4+1),FALSE)*$E1086</f>
        <v>0</v>
      </c>
      <c r="Y1082" s="5">
        <f t="shared" si="1565"/>
        <v>0</v>
      </c>
      <c r="Z1082" s="5">
        <f>VLOOKUP(CONCATENATE($F1082," ",$G1082),AllocFactorMatrix,(Z$4+1),FALSE)*$E1086</f>
        <v>0</v>
      </c>
      <c r="AA1082" s="5">
        <f>VLOOKUP(CONCATENATE($F1082," ",$G1082),AllocFactorMatrix,(AA$4+1),FALSE)*$E1086</f>
        <v>0</v>
      </c>
      <c r="AB1082" s="5">
        <f t="shared" si="1562"/>
        <v>0</v>
      </c>
      <c r="AC1082" s="5">
        <f>VLOOKUP(CONCATENATE($F1082," ",$G1082),AllocFactorMatrix,(AC$4+1),FALSE)*$E1086</f>
        <v>0</v>
      </c>
      <c r="AD1082" s="5">
        <f>VLOOKUP(CONCATENATE($F1082," ",$G1082),AllocFactorMatrix,(AD$4+1),FALSE)*$E1086</f>
        <v>0</v>
      </c>
      <c r="AE1082" s="5">
        <f>VLOOKUP(CONCATENATE($F1082," ",$G1082),AllocFactorMatrix,(AE$4+1),FALSE)*$E1086</f>
        <v>0</v>
      </c>
    </row>
    <row r="1083" spans="4:31" hidden="1" outlineLevel="1">
      <c r="E1083" s="44"/>
      <c r="F1083" s="167" t="str">
        <f>F1086</f>
        <v>TRAN_LSE</v>
      </c>
      <c r="G1083" s="48" t="str">
        <f>$G$12</f>
        <v>DISTSEC</v>
      </c>
      <c r="H1083" s="4">
        <f t="shared" si="1547"/>
        <v>0</v>
      </c>
      <c r="I1083" s="5">
        <f t="shared" ref="I1083:N1083" si="1568">VLOOKUP(CONCATENATE($F1083," ",$G1083),AllocFactorMatrix,(I$4+1),FALSE)*$E1086</f>
        <v>0</v>
      </c>
      <c r="J1083" s="47">
        <f t="shared" si="1568"/>
        <v>0</v>
      </c>
      <c r="K1083" s="47">
        <f t="shared" si="1568"/>
        <v>0</v>
      </c>
      <c r="L1083" s="5">
        <f t="shared" si="1568"/>
        <v>0</v>
      </c>
      <c r="M1083" s="5">
        <f t="shared" si="1568"/>
        <v>0</v>
      </c>
      <c r="N1083" s="5">
        <f t="shared" si="1568"/>
        <v>0</v>
      </c>
      <c r="O1083" s="5">
        <f t="shared" si="1561"/>
        <v>0</v>
      </c>
      <c r="P1083" s="5">
        <f>VLOOKUP(CONCATENATE($F1083," ",$G1083),AllocFactorMatrix,(P$4+1),FALSE)*$E1086</f>
        <v>0</v>
      </c>
      <c r="Q1083" s="5">
        <f>VLOOKUP(CONCATENATE($F1083," ",$G1083),AllocFactorMatrix,(Q$4+1),FALSE)*$E1086</f>
        <v>0</v>
      </c>
      <c r="R1083" s="5">
        <f>VLOOKUP(CONCATENATE($F1083," ",$G1083),AllocFactorMatrix,(R$4+1),FALSE)*$E1086</f>
        <v>0</v>
      </c>
      <c r="S1083" s="47">
        <f>VLOOKUP(CONCATENATE($F1083," ",$G1083),AllocFactorMatrix,(S$4+1),FALSE)*$E1086</f>
        <v>0</v>
      </c>
      <c r="T1083" s="5">
        <f t="shared" si="1564"/>
        <v>0</v>
      </c>
      <c r="U1083" s="5">
        <f>VLOOKUP(CONCATENATE($F1083," ",$G1083),AllocFactorMatrix,(U$4+1),FALSE)*$E1086</f>
        <v>0</v>
      </c>
      <c r="V1083" s="5">
        <f>VLOOKUP(CONCATENATE($F1083," ",$G1083),AllocFactorMatrix,(V$4+1),FALSE)*$E1086</f>
        <v>0</v>
      </c>
      <c r="W1083" s="5">
        <f>VLOOKUP(CONCATENATE($F1083," ",$G1083),AllocFactorMatrix,(W$4+1),FALSE)*$E1086</f>
        <v>0</v>
      </c>
      <c r="X1083" s="5">
        <f>VLOOKUP(CONCATENATE($F1083," ",$G1083),AllocFactorMatrix,(X$4+1),FALSE)*$E1086</f>
        <v>0</v>
      </c>
      <c r="Y1083" s="5">
        <f t="shared" si="1565"/>
        <v>0</v>
      </c>
      <c r="Z1083" s="5">
        <f>VLOOKUP(CONCATENATE($F1083," ",$G1083),AllocFactorMatrix,(Z$4+1),FALSE)*$E1086</f>
        <v>0</v>
      </c>
      <c r="AA1083" s="5">
        <f>VLOOKUP(CONCATENATE($F1083," ",$G1083),AllocFactorMatrix,(AA$4+1),FALSE)*$E1086</f>
        <v>0</v>
      </c>
      <c r="AB1083" s="5">
        <f t="shared" si="1562"/>
        <v>0</v>
      </c>
      <c r="AC1083" s="5">
        <f>VLOOKUP(CONCATENATE($F1083," ",$G1083),AllocFactorMatrix,(AC$4+1),FALSE)*$E1086</f>
        <v>0</v>
      </c>
      <c r="AD1083" s="5">
        <f>VLOOKUP(CONCATENATE($F1083," ",$G1083),AllocFactorMatrix,(AD$4+1),FALSE)*$E1086</f>
        <v>0</v>
      </c>
      <c r="AE1083" s="5">
        <f>VLOOKUP(CONCATENATE($F1083," ",$G1083),AllocFactorMatrix,(AE$4+1),FALSE)*$E1086</f>
        <v>0</v>
      </c>
    </row>
    <row r="1084" spans="4:31" hidden="1" outlineLevel="1">
      <c r="E1084" s="44"/>
      <c r="F1084" s="167" t="str">
        <f>F1086</f>
        <v>TRAN_LSE</v>
      </c>
      <c r="G1084" s="48" t="str">
        <f>$G$13</f>
        <v>ENERGY</v>
      </c>
      <c r="H1084" s="4">
        <f t="shared" si="1547"/>
        <v>0</v>
      </c>
      <c r="I1084" s="5">
        <f t="shared" ref="I1084:N1084" si="1569">VLOOKUP(CONCATENATE($F1084," ",$G1084),AllocFactorMatrix,(I$4+1),FALSE)*$E1086</f>
        <v>0</v>
      </c>
      <c r="J1084" s="47">
        <f t="shared" si="1569"/>
        <v>0</v>
      </c>
      <c r="K1084" s="47">
        <f t="shared" si="1569"/>
        <v>0</v>
      </c>
      <c r="L1084" s="5">
        <f t="shared" si="1569"/>
        <v>0</v>
      </c>
      <c r="M1084" s="5">
        <f t="shared" si="1569"/>
        <v>0</v>
      </c>
      <c r="N1084" s="5">
        <f t="shared" si="1569"/>
        <v>0</v>
      </c>
      <c r="O1084" s="5">
        <f t="shared" si="1561"/>
        <v>0</v>
      </c>
      <c r="P1084" s="5">
        <f>VLOOKUP(CONCATENATE($F1084," ",$G1084),AllocFactorMatrix,(P$4+1),FALSE)*$E1086</f>
        <v>0</v>
      </c>
      <c r="Q1084" s="5">
        <f>VLOOKUP(CONCATENATE($F1084," ",$G1084),AllocFactorMatrix,(Q$4+1),FALSE)*$E1086</f>
        <v>0</v>
      </c>
      <c r="R1084" s="5">
        <f>VLOOKUP(CONCATENATE($F1084," ",$G1084),AllocFactorMatrix,(R$4+1),FALSE)*$E1086</f>
        <v>0</v>
      </c>
      <c r="S1084" s="47">
        <f>VLOOKUP(CONCATENATE($F1084," ",$G1084),AllocFactorMatrix,(S$4+1),FALSE)*$E1086</f>
        <v>0</v>
      </c>
      <c r="T1084" s="5">
        <f t="shared" si="1564"/>
        <v>0</v>
      </c>
      <c r="U1084" s="5">
        <f>VLOOKUP(CONCATENATE($F1084," ",$G1084),AllocFactorMatrix,(U$4+1),FALSE)*$E1086</f>
        <v>0</v>
      </c>
      <c r="V1084" s="5">
        <f>VLOOKUP(CONCATENATE($F1084," ",$G1084),AllocFactorMatrix,(V$4+1),FALSE)*$E1086</f>
        <v>0</v>
      </c>
      <c r="W1084" s="5">
        <f>VLOOKUP(CONCATENATE($F1084," ",$G1084),AllocFactorMatrix,(W$4+1),FALSE)*$E1086</f>
        <v>0</v>
      </c>
      <c r="X1084" s="5">
        <f>VLOOKUP(CONCATENATE($F1084," ",$G1084),AllocFactorMatrix,(X$4+1),FALSE)*$E1086</f>
        <v>0</v>
      </c>
      <c r="Y1084" s="5">
        <f t="shared" si="1565"/>
        <v>0</v>
      </c>
      <c r="Z1084" s="5">
        <f>VLOOKUP(CONCATENATE($F1084," ",$G1084),AllocFactorMatrix,(Z$4+1),FALSE)*$E1086</f>
        <v>0</v>
      </c>
      <c r="AA1084" s="5">
        <f>VLOOKUP(CONCATENATE($F1084," ",$G1084),AllocFactorMatrix,(AA$4+1),FALSE)*$E1086</f>
        <v>0</v>
      </c>
      <c r="AB1084" s="5">
        <f t="shared" si="1562"/>
        <v>0</v>
      </c>
      <c r="AC1084" s="5">
        <f>VLOOKUP(CONCATENATE($F1084," ",$G1084),AllocFactorMatrix,(AC$4+1),FALSE)*$E1086</f>
        <v>0</v>
      </c>
      <c r="AD1084" s="5">
        <f>VLOOKUP(CONCATENATE($F1084," ",$G1084),AllocFactorMatrix,(AD$4+1),FALSE)*$E1086</f>
        <v>0</v>
      </c>
      <c r="AE1084" s="5">
        <f>VLOOKUP(CONCATENATE($F1084," ",$G1084),AllocFactorMatrix,(AE$4+1),FALSE)*$E1086</f>
        <v>0</v>
      </c>
    </row>
    <row r="1085" spans="4:31" hidden="1" outlineLevel="1">
      <c r="E1085" s="44"/>
      <c r="F1085" s="167" t="str">
        <f>F1086</f>
        <v>TRAN_LSE</v>
      </c>
      <c r="G1085" s="48" t="str">
        <f>$G$14</f>
        <v>CUSTOMER</v>
      </c>
      <c r="H1085" s="4">
        <f t="shared" si="1547"/>
        <v>0</v>
      </c>
      <c r="I1085" s="5">
        <f t="shared" ref="I1085:N1085" si="1570">VLOOKUP(CONCATENATE($F1085," ",$G1085),AllocFactorMatrix,(I$4+1),FALSE)*$E1086</f>
        <v>0</v>
      </c>
      <c r="J1085" s="47">
        <f t="shared" si="1570"/>
        <v>0</v>
      </c>
      <c r="K1085" s="47">
        <f t="shared" si="1570"/>
        <v>0</v>
      </c>
      <c r="L1085" s="5">
        <f t="shared" si="1570"/>
        <v>0</v>
      </c>
      <c r="M1085" s="5">
        <f t="shared" si="1570"/>
        <v>0</v>
      </c>
      <c r="N1085" s="5">
        <f t="shared" si="1570"/>
        <v>0</v>
      </c>
      <c r="O1085" s="5">
        <f t="shared" si="1561"/>
        <v>0</v>
      </c>
      <c r="P1085" s="5">
        <f>VLOOKUP(CONCATENATE($F1085," ",$G1085),AllocFactorMatrix,(P$4+1),FALSE)*$E1086</f>
        <v>0</v>
      </c>
      <c r="Q1085" s="5">
        <f>VLOOKUP(CONCATENATE($F1085," ",$G1085),AllocFactorMatrix,(Q$4+1),FALSE)*$E1086</f>
        <v>0</v>
      </c>
      <c r="R1085" s="5">
        <f>VLOOKUP(CONCATENATE($F1085," ",$G1085),AllocFactorMatrix,(R$4+1),FALSE)*$E1086</f>
        <v>0</v>
      </c>
      <c r="S1085" s="47">
        <f>VLOOKUP(CONCATENATE($F1085," ",$G1085),AllocFactorMatrix,(S$4+1),FALSE)*$E1086</f>
        <v>0</v>
      </c>
      <c r="T1085" s="5">
        <f t="shared" si="1564"/>
        <v>0</v>
      </c>
      <c r="U1085" s="5">
        <f>VLOOKUP(CONCATENATE($F1085," ",$G1085),AllocFactorMatrix,(U$4+1),FALSE)*$E1086</f>
        <v>0</v>
      </c>
      <c r="V1085" s="5">
        <f>VLOOKUP(CONCATENATE($F1085," ",$G1085),AllocFactorMatrix,(V$4+1),FALSE)*$E1086</f>
        <v>0</v>
      </c>
      <c r="W1085" s="5">
        <f>VLOOKUP(CONCATENATE($F1085," ",$G1085),AllocFactorMatrix,(W$4+1),FALSE)*$E1086</f>
        <v>0</v>
      </c>
      <c r="X1085" s="5">
        <f>VLOOKUP(CONCATENATE($F1085," ",$G1085),AllocFactorMatrix,(X$4+1),FALSE)*$E1086</f>
        <v>0</v>
      </c>
      <c r="Y1085" s="5">
        <f t="shared" si="1565"/>
        <v>0</v>
      </c>
      <c r="Z1085" s="5">
        <f>VLOOKUP(CONCATENATE($F1085," ",$G1085),AllocFactorMatrix,(Z$4+1),FALSE)*$E1086</f>
        <v>0</v>
      </c>
      <c r="AA1085" s="5">
        <f>VLOOKUP(CONCATENATE($F1085," ",$G1085),AllocFactorMatrix,(AA$4+1),FALSE)*$E1086</f>
        <v>0</v>
      </c>
      <c r="AB1085" s="5">
        <f t="shared" si="1562"/>
        <v>0</v>
      </c>
      <c r="AC1085" s="5">
        <f>VLOOKUP(CONCATENATE($F1085," ",$G1085),AllocFactorMatrix,(AC$4+1),FALSE)*$E1086</f>
        <v>0</v>
      </c>
      <c r="AD1085" s="5">
        <f>VLOOKUP(CONCATENATE($F1085," ",$G1085),AllocFactorMatrix,(AD$4+1),FALSE)*$E1086</f>
        <v>0</v>
      </c>
      <c r="AE1085" s="5">
        <f>VLOOKUP(CONCATENATE($F1085," ",$G1085),AllocFactorMatrix,(AE$4+1),FALSE)*$E1086</f>
        <v>0</v>
      </c>
    </row>
    <row r="1086" spans="4:31" collapsed="1">
      <c r="D1086" s="48" t="str">
        <f>D2080</f>
        <v>Adj 50 - PJM Capacity Performance Insurance Premium</v>
      </c>
      <c r="E1086" s="54">
        <v>-2058187</v>
      </c>
      <c r="F1086" s="88" t="s">
        <v>509</v>
      </c>
      <c r="G1086" s="48" t="str">
        <f>$G$15</f>
        <v>TOTAL</v>
      </c>
      <c r="H1086" s="4">
        <f t="shared" si="1547"/>
        <v>-2058186.9999999995</v>
      </c>
      <c r="I1086" s="5">
        <f t="shared" ref="I1086:N1086" si="1571">VLOOKUP(CONCATENATE($F1086," ",$G1086),AllocFactorMatrix,(I$4+1),FALSE)*$E1086</f>
        <v>-1058465.7400101358</v>
      </c>
      <c r="J1086" s="47">
        <f t="shared" si="1571"/>
        <v>-236.79693065781086</v>
      </c>
      <c r="K1086" s="47">
        <f t="shared" si="1571"/>
        <v>-414.61454121562065</v>
      </c>
      <c r="L1086" s="5">
        <f t="shared" si="1571"/>
        <v>-246693.93588971891</v>
      </c>
      <c r="M1086" s="5">
        <f t="shared" si="1571"/>
        <v>-3432.7429781930873</v>
      </c>
      <c r="N1086" s="5">
        <f t="shared" si="1571"/>
        <v>-478.0908407462822</v>
      </c>
      <c r="O1086" s="5">
        <f t="shared" si="1561"/>
        <v>-250604.76970865828</v>
      </c>
      <c r="P1086" s="5">
        <f>VLOOKUP(CONCATENATE($F1086," ",$G1086),AllocFactorMatrix,(P$4+1),FALSE)*$E1086</f>
        <v>-146731.75432100476</v>
      </c>
      <c r="Q1086" s="5">
        <f>VLOOKUP(CONCATENATE($F1086," ",$G1086),AllocFactorMatrix,(Q$4+1),FALSE)*$E1086</f>
        <v>-26332.330767011834</v>
      </c>
      <c r="R1086" s="5">
        <f>VLOOKUP(CONCATENATE($F1086," ",$G1086),AllocFactorMatrix,(R$4+1),FALSE)*$E1086</f>
        <v>-5339.9279629846224</v>
      </c>
      <c r="S1086" s="47">
        <f>VLOOKUP(CONCATENATE($F1086," ",$G1086),AllocFactorMatrix,(S$4+1),FALSE)*$E1086</f>
        <v>-202.78134956159838</v>
      </c>
      <c r="T1086" s="5">
        <f t="shared" si="1564"/>
        <v>-178606.79440056279</v>
      </c>
      <c r="U1086" s="5">
        <f>VLOOKUP(CONCATENATE($F1086," ",$G1086),AllocFactorMatrix,(U$4+1),FALSE)*$E1086</f>
        <v>-6959.1701836379061</v>
      </c>
      <c r="V1086" s="5">
        <f>VLOOKUP(CONCATENATE($F1086," ",$G1086),AllocFactorMatrix,(V$4+1),FALSE)*$E1086</f>
        <v>-93952.816049217698</v>
      </c>
      <c r="W1086" s="5">
        <f>VLOOKUP(CONCATENATE($F1086," ",$G1086),AllocFactorMatrix,(W$4+1),FALSE)*$E1086</f>
        <v>-359331.80592474755</v>
      </c>
      <c r="X1086" s="5">
        <f>VLOOKUP(CONCATENATE($F1086," ",$G1086),AllocFactorMatrix,(X$4+1),FALSE)*$E1086</f>
        <v>-65096.289334440684</v>
      </c>
      <c r="Y1086" s="5">
        <f t="shared" si="1565"/>
        <v>-525340.0814920438</v>
      </c>
      <c r="Z1086" s="5">
        <f>VLOOKUP(CONCATENATE($F1086," ",$G1086),AllocFactorMatrix,(Z$4+1),FALSE)*$E1086</f>
        <v>-40332.035277169474</v>
      </c>
      <c r="AA1086" s="5">
        <f>VLOOKUP(CONCATENATE($F1086," ",$G1086),AllocFactorMatrix,(AA$4+1),FALSE)*$E1086</f>
        <v>-805.53419185020846</v>
      </c>
      <c r="AB1086" s="5">
        <f t="shared" si="1562"/>
        <v>-41137.569469019683</v>
      </c>
      <c r="AC1086" s="5">
        <f>VLOOKUP(CONCATENATE($F1086," ",$G1086),AllocFactorMatrix,(AC$4+1),FALSE)*$E1086</f>
        <v>-532.04479461539347</v>
      </c>
      <c r="AD1086" s="5">
        <f>VLOOKUP(CONCATENATE($F1086," ",$G1086),AllocFactorMatrix,(AD$4+1),FALSE)*$E1086</f>
        <v>-2363.6459041398866</v>
      </c>
      <c r="AE1086" s="5">
        <f>VLOOKUP(CONCATENATE($F1086," ",$G1086),AllocFactorMatrix,(AE$4+1),FALSE)*$E1086</f>
        <v>-484.94274895101245</v>
      </c>
    </row>
    <row r="1087" spans="4:31" hidden="1" outlineLevel="1">
      <c r="E1087" s="44"/>
      <c r="F1087" s="167" t="str">
        <f>F1094</f>
        <v>DIST_POLES</v>
      </c>
      <c r="G1087" s="48" t="str">
        <f>$G$8</f>
        <v>PRODUCTION</v>
      </c>
      <c r="H1087" s="4">
        <f t="shared" si="1547"/>
        <v>0</v>
      </c>
      <c r="I1087" s="5">
        <f t="shared" ref="I1087:N1087" si="1572">VLOOKUP(CONCATENATE($F1087," ",$G1087),AllocFactorMatrix,(I$4+1),FALSE)*$E1094</f>
        <v>0</v>
      </c>
      <c r="J1087" s="47">
        <f t="shared" si="1572"/>
        <v>0</v>
      </c>
      <c r="K1087" s="47">
        <f t="shared" si="1572"/>
        <v>0</v>
      </c>
      <c r="L1087" s="5">
        <f t="shared" si="1572"/>
        <v>0</v>
      </c>
      <c r="M1087" s="5">
        <f t="shared" si="1572"/>
        <v>0</v>
      </c>
      <c r="N1087" s="5">
        <f t="shared" si="1572"/>
        <v>0</v>
      </c>
      <c r="O1087" s="5">
        <f t="shared" ref="O1087:O1094" si="1573">SUBTOTAL(9,L1087:N1087)</f>
        <v>0</v>
      </c>
      <c r="P1087" s="5">
        <f>VLOOKUP(CONCATENATE($F1087," ",$G1087),AllocFactorMatrix,(P$4+1),FALSE)*$E1094</f>
        <v>0</v>
      </c>
      <c r="Q1087" s="5">
        <f>VLOOKUP(CONCATENATE($F1087," ",$G1087),AllocFactorMatrix,(Q$4+1),FALSE)*$E1094</f>
        <v>0</v>
      </c>
      <c r="R1087" s="5">
        <f>VLOOKUP(CONCATENATE($F1087," ",$G1087),AllocFactorMatrix,(R$4+1),FALSE)*$E1094</f>
        <v>0</v>
      </c>
      <c r="S1087" s="47">
        <f>VLOOKUP(CONCATENATE($F1087," ",$G1087),AllocFactorMatrix,(S$4+1),FALSE)*$E1094</f>
        <v>0</v>
      </c>
      <c r="T1087" s="5">
        <f>SUBTOTAL(9,P1087:S1087)</f>
        <v>0</v>
      </c>
      <c r="U1087" s="5">
        <f>VLOOKUP(CONCATENATE($F1087," ",$G1087),AllocFactorMatrix,(U$4+1),FALSE)*$E1094</f>
        <v>0</v>
      </c>
      <c r="V1087" s="5">
        <f>VLOOKUP(CONCATENATE($F1087," ",$G1087),AllocFactorMatrix,(V$4+1),FALSE)*$E1094</f>
        <v>0</v>
      </c>
      <c r="W1087" s="5">
        <f>VLOOKUP(CONCATENATE($F1087," ",$G1087),AllocFactorMatrix,(W$4+1),FALSE)*$E1094</f>
        <v>0</v>
      </c>
      <c r="X1087" s="5">
        <f>VLOOKUP(CONCATENATE($F1087," ",$G1087),AllocFactorMatrix,(X$4+1),FALSE)*$E1094</f>
        <v>0</v>
      </c>
      <c r="Y1087" s="5">
        <f>SUBTOTAL(9,U1087:X1087)</f>
        <v>0</v>
      </c>
      <c r="Z1087" s="5">
        <f>VLOOKUP(CONCATENATE($F1087," ",$G1087),AllocFactorMatrix,(Z$4+1),FALSE)*$E1094</f>
        <v>0</v>
      </c>
      <c r="AA1087" s="5">
        <f>VLOOKUP(CONCATENATE($F1087," ",$G1087),AllocFactorMatrix,(AA$4+1),FALSE)*$E1094</f>
        <v>0</v>
      </c>
      <c r="AB1087" s="5">
        <f t="shared" ref="AB1087:AB1094" si="1574">SUBTOTAL(9,Z1087:AA1087)</f>
        <v>0</v>
      </c>
      <c r="AC1087" s="5">
        <f>VLOOKUP(CONCATENATE($F1087," ",$G1087),AllocFactorMatrix,(AC$4+1),FALSE)*$E1094</f>
        <v>0</v>
      </c>
      <c r="AD1087" s="5">
        <f>VLOOKUP(CONCATENATE($F1087," ",$G1087),AllocFactorMatrix,(AD$4+1),FALSE)*$E1094</f>
        <v>0</v>
      </c>
      <c r="AE1087" s="5">
        <f>VLOOKUP(CONCATENATE($F1087," ",$G1087),AllocFactorMatrix,(AE$4+1),FALSE)*$E1094</f>
        <v>0</v>
      </c>
    </row>
    <row r="1088" spans="4:31" hidden="1" outlineLevel="1">
      <c r="E1088" s="44"/>
      <c r="F1088" s="167" t="str">
        <f>F1094</f>
        <v>DIST_POLES</v>
      </c>
      <c r="G1088" s="48" t="str">
        <f>$G$9</f>
        <v>BULKTRAN</v>
      </c>
      <c r="H1088" s="4">
        <f t="shared" si="1547"/>
        <v>0</v>
      </c>
      <c r="I1088" s="5">
        <f t="shared" ref="I1088:N1088" si="1575">VLOOKUP(CONCATENATE($F1088," ",$G1088),AllocFactorMatrix,(I$4+1),FALSE)*$E1094</f>
        <v>0</v>
      </c>
      <c r="J1088" s="47">
        <f t="shared" si="1575"/>
        <v>0</v>
      </c>
      <c r="K1088" s="47">
        <f t="shared" si="1575"/>
        <v>0</v>
      </c>
      <c r="L1088" s="5">
        <f t="shared" si="1575"/>
        <v>0</v>
      </c>
      <c r="M1088" s="5">
        <f t="shared" si="1575"/>
        <v>0</v>
      </c>
      <c r="N1088" s="5">
        <f t="shared" si="1575"/>
        <v>0</v>
      </c>
      <c r="O1088" s="5">
        <f t="shared" si="1573"/>
        <v>0</v>
      </c>
      <c r="P1088" s="5">
        <f>VLOOKUP(CONCATENATE($F1088," ",$G1088),AllocFactorMatrix,(P$4+1),FALSE)*$E1094</f>
        <v>0</v>
      </c>
      <c r="Q1088" s="5">
        <f>VLOOKUP(CONCATENATE($F1088," ",$G1088),AllocFactorMatrix,(Q$4+1),FALSE)*$E1094</f>
        <v>0</v>
      </c>
      <c r="R1088" s="5">
        <f>VLOOKUP(CONCATENATE($F1088," ",$G1088),AllocFactorMatrix,(R$4+1),FALSE)*$E1094</f>
        <v>0</v>
      </c>
      <c r="S1088" s="47">
        <f>VLOOKUP(CONCATENATE($F1088," ",$G1088),AllocFactorMatrix,(S$4+1),FALSE)*$E1094</f>
        <v>0</v>
      </c>
      <c r="T1088" s="5">
        <f t="shared" ref="T1088:T1094" si="1576">SUBTOTAL(9,P1088:S1088)</f>
        <v>0</v>
      </c>
      <c r="U1088" s="5">
        <f>VLOOKUP(CONCATENATE($F1088," ",$G1088),AllocFactorMatrix,(U$4+1),FALSE)*$E1094</f>
        <v>0</v>
      </c>
      <c r="V1088" s="5">
        <f>VLOOKUP(CONCATENATE($F1088," ",$G1088),AllocFactorMatrix,(V$4+1),FALSE)*$E1094</f>
        <v>0</v>
      </c>
      <c r="W1088" s="5">
        <f>VLOOKUP(CONCATENATE($F1088," ",$G1088),AllocFactorMatrix,(W$4+1),FALSE)*$E1094</f>
        <v>0</v>
      </c>
      <c r="X1088" s="5">
        <f>VLOOKUP(CONCATENATE($F1088," ",$G1088),AllocFactorMatrix,(X$4+1),FALSE)*$E1094</f>
        <v>0</v>
      </c>
      <c r="Y1088" s="5">
        <f t="shared" ref="Y1088:Y1094" si="1577">SUBTOTAL(9,U1088:X1088)</f>
        <v>0</v>
      </c>
      <c r="Z1088" s="5">
        <f>VLOOKUP(CONCATENATE($F1088," ",$G1088),AllocFactorMatrix,(Z$4+1),FALSE)*$E1094</f>
        <v>0</v>
      </c>
      <c r="AA1088" s="5">
        <f>VLOOKUP(CONCATENATE($F1088," ",$G1088),AllocFactorMatrix,(AA$4+1),FALSE)*$E1094</f>
        <v>0</v>
      </c>
      <c r="AB1088" s="5">
        <f t="shared" si="1574"/>
        <v>0</v>
      </c>
      <c r="AC1088" s="5">
        <f>VLOOKUP(CONCATENATE($F1088," ",$G1088),AllocFactorMatrix,(AC$4+1),FALSE)*$E1094</f>
        <v>0</v>
      </c>
      <c r="AD1088" s="5">
        <f>VLOOKUP(CONCATENATE($F1088," ",$G1088),AllocFactorMatrix,(AD$4+1),FALSE)*$E1094</f>
        <v>0</v>
      </c>
      <c r="AE1088" s="5">
        <f>VLOOKUP(CONCATENATE($F1088," ",$G1088),AllocFactorMatrix,(AE$4+1),FALSE)*$E1094</f>
        <v>0</v>
      </c>
    </row>
    <row r="1089" spans="3:31" hidden="1" outlineLevel="1">
      <c r="E1089" s="44"/>
      <c r="F1089" s="167" t="str">
        <f>F1094</f>
        <v>DIST_POLES</v>
      </c>
      <c r="G1089" s="48" t="str">
        <f>$G$10</f>
        <v>SUBTRAN</v>
      </c>
      <c r="H1089" s="4">
        <f t="shared" si="1547"/>
        <v>0</v>
      </c>
      <c r="I1089" s="5">
        <f t="shared" ref="I1089:N1089" si="1578">VLOOKUP(CONCATENATE($F1089," ",$G1089),AllocFactorMatrix,(I$4+1),FALSE)*$E1094</f>
        <v>0</v>
      </c>
      <c r="J1089" s="47">
        <f t="shared" si="1578"/>
        <v>0</v>
      </c>
      <c r="K1089" s="47">
        <f t="shared" si="1578"/>
        <v>0</v>
      </c>
      <c r="L1089" s="5">
        <f t="shared" si="1578"/>
        <v>0</v>
      </c>
      <c r="M1089" s="5">
        <f t="shared" si="1578"/>
        <v>0</v>
      </c>
      <c r="N1089" s="5">
        <f t="shared" si="1578"/>
        <v>0</v>
      </c>
      <c r="O1089" s="5">
        <f t="shared" si="1573"/>
        <v>0</v>
      </c>
      <c r="P1089" s="5">
        <f>VLOOKUP(CONCATENATE($F1089," ",$G1089),AllocFactorMatrix,(P$4+1),FALSE)*$E1094</f>
        <v>0</v>
      </c>
      <c r="Q1089" s="5">
        <f>VLOOKUP(CONCATENATE($F1089," ",$G1089),AllocFactorMatrix,(Q$4+1),FALSE)*$E1094</f>
        <v>0</v>
      </c>
      <c r="R1089" s="5">
        <f>VLOOKUP(CONCATENATE($F1089," ",$G1089),AllocFactorMatrix,(R$4+1),FALSE)*$E1094</f>
        <v>0</v>
      </c>
      <c r="S1089" s="47">
        <f>VLOOKUP(CONCATENATE($F1089," ",$G1089),AllocFactorMatrix,(S$4+1),FALSE)*$E1094</f>
        <v>0</v>
      </c>
      <c r="T1089" s="5">
        <f t="shared" si="1576"/>
        <v>0</v>
      </c>
      <c r="U1089" s="5">
        <f>VLOOKUP(CONCATENATE($F1089," ",$G1089),AllocFactorMatrix,(U$4+1),FALSE)*$E1094</f>
        <v>0</v>
      </c>
      <c r="V1089" s="5">
        <f>VLOOKUP(CONCATENATE($F1089," ",$G1089),AllocFactorMatrix,(V$4+1),FALSE)*$E1094</f>
        <v>0</v>
      </c>
      <c r="W1089" s="5">
        <f>VLOOKUP(CONCATENATE($F1089," ",$G1089),AllocFactorMatrix,(W$4+1),FALSE)*$E1094</f>
        <v>0</v>
      </c>
      <c r="X1089" s="5">
        <f>VLOOKUP(CONCATENATE($F1089," ",$G1089),AllocFactorMatrix,(X$4+1),FALSE)*$E1094</f>
        <v>0</v>
      </c>
      <c r="Y1089" s="5">
        <f t="shared" si="1577"/>
        <v>0</v>
      </c>
      <c r="Z1089" s="5">
        <f>VLOOKUP(CONCATENATE($F1089," ",$G1089),AllocFactorMatrix,(Z$4+1),FALSE)*$E1094</f>
        <v>0</v>
      </c>
      <c r="AA1089" s="5">
        <f>VLOOKUP(CONCATENATE($F1089," ",$G1089),AllocFactorMatrix,(AA$4+1),FALSE)*$E1094</f>
        <v>0</v>
      </c>
      <c r="AB1089" s="5">
        <f t="shared" si="1574"/>
        <v>0</v>
      </c>
      <c r="AC1089" s="5">
        <f>VLOOKUP(CONCATENATE($F1089," ",$G1089),AllocFactorMatrix,(AC$4+1),FALSE)*$E1094</f>
        <v>0</v>
      </c>
      <c r="AD1089" s="5">
        <f>VLOOKUP(CONCATENATE($F1089," ",$G1089),AllocFactorMatrix,(AD$4+1),FALSE)*$E1094</f>
        <v>0</v>
      </c>
      <c r="AE1089" s="5">
        <f>VLOOKUP(CONCATENATE($F1089," ",$G1089),AllocFactorMatrix,(AE$4+1),FALSE)*$E1094</f>
        <v>0</v>
      </c>
    </row>
    <row r="1090" spans="3:31" hidden="1" outlineLevel="1">
      <c r="E1090" s="44"/>
      <c r="F1090" s="167" t="str">
        <f>F1094</f>
        <v>DIST_POLES</v>
      </c>
      <c r="G1090" s="48" t="str">
        <f>$G$11</f>
        <v>DISTPRI</v>
      </c>
      <c r="H1090" s="4">
        <f t="shared" si="1547"/>
        <v>162558.19765372822</v>
      </c>
      <c r="I1090" s="5">
        <f t="shared" ref="I1090:N1090" si="1579">VLOOKUP(CONCATENATE($F1090," ",$G1090),AllocFactorMatrix,(I$4+1),FALSE)*$E1094</f>
        <v>106426.78135442191</v>
      </c>
      <c r="J1090" s="47">
        <f t="shared" si="1579"/>
        <v>17.475431832507468</v>
      </c>
      <c r="K1090" s="47">
        <f t="shared" si="1579"/>
        <v>32.334554483773047</v>
      </c>
      <c r="L1090" s="5">
        <f t="shared" si="1579"/>
        <v>24901.041911362219</v>
      </c>
      <c r="M1090" s="5">
        <f t="shared" si="1579"/>
        <v>347.96551021055461</v>
      </c>
      <c r="N1090" s="5">
        <f t="shared" si="1579"/>
        <v>0</v>
      </c>
      <c r="O1090" s="5">
        <f t="shared" si="1573"/>
        <v>25249.007421572773</v>
      </c>
      <c r="P1090" s="5">
        <f>VLOOKUP(CONCATENATE($F1090," ",$G1090),AllocFactorMatrix,(P$4+1),FALSE)*$E1094</f>
        <v>14440.630122822658</v>
      </c>
      <c r="Q1090" s="5">
        <f>VLOOKUP(CONCATENATE($F1090," ",$G1090),AllocFactorMatrix,(Q$4+1),FALSE)*$E1094</f>
        <v>2598.5100629589183</v>
      </c>
      <c r="R1090" s="5">
        <f>VLOOKUP(CONCATENATE($F1090," ",$G1090),AllocFactorMatrix,(R$4+1),FALSE)*$E1094</f>
        <v>0</v>
      </c>
      <c r="S1090" s="47">
        <f>VLOOKUP(CONCATENATE($F1090," ",$G1090),AllocFactorMatrix,(S$4+1),FALSE)*$E1094</f>
        <v>0</v>
      </c>
      <c r="T1090" s="5">
        <f t="shared" si="1576"/>
        <v>17039.140185781576</v>
      </c>
      <c r="U1090" s="5">
        <f>VLOOKUP(CONCATENATE($F1090," ",$G1090),AllocFactorMatrix,(U$4+1),FALSE)*$E1094</f>
        <v>653.92212423026115</v>
      </c>
      <c r="V1090" s="5">
        <f>VLOOKUP(CONCATENATE($F1090," ",$G1090),AllocFactorMatrix,(V$4+1),FALSE)*$E1094</f>
        <v>9042.345424638861</v>
      </c>
      <c r="W1090" s="5">
        <f>VLOOKUP(CONCATENATE($F1090," ",$G1090),AllocFactorMatrix,(W$4+1),FALSE)*$E1094</f>
        <v>0</v>
      </c>
      <c r="X1090" s="5">
        <f>VLOOKUP(CONCATENATE($F1090," ",$G1090),AllocFactorMatrix,(X$4+1),FALSE)*$E1094</f>
        <v>0</v>
      </c>
      <c r="Y1090" s="5">
        <f t="shared" si="1577"/>
        <v>9696.267548869122</v>
      </c>
      <c r="Z1090" s="5">
        <f>VLOOKUP(CONCATENATE($F1090," ",$G1090),AllocFactorMatrix,(Z$4+1),FALSE)*$E1094</f>
        <v>3965.3450303100149</v>
      </c>
      <c r="AA1090" s="5">
        <f>VLOOKUP(CONCATENATE($F1090," ",$G1090),AllocFactorMatrix,(AA$4+1),FALSE)*$E1094</f>
        <v>79.590728145698407</v>
      </c>
      <c r="AB1090" s="5">
        <f t="shared" si="1574"/>
        <v>4044.9357584557133</v>
      </c>
      <c r="AC1090" s="5">
        <f>VLOOKUP(CONCATENATE($F1090," ",$G1090),AllocFactorMatrix,(AC$4+1),FALSE)*$E1094</f>
        <v>52.255398310819764</v>
      </c>
      <c r="AD1090" s="5">
        <f>VLOOKUP(CONCATENATE($F1090," ",$G1090),AllocFactorMatrix,(AD$4+1),FALSE)*$E1094</f>
        <v>0</v>
      </c>
      <c r="AE1090" s="5">
        <f>VLOOKUP(CONCATENATE($F1090," ",$G1090),AllocFactorMatrix,(AE$4+1),FALSE)*$E1094</f>
        <v>0</v>
      </c>
    </row>
    <row r="1091" spans="3:31" hidden="1" outlineLevel="1">
      <c r="E1091" s="44"/>
      <c r="F1091" s="167" t="str">
        <f>F1094</f>
        <v>DIST_POLES</v>
      </c>
      <c r="G1091" s="48" t="str">
        <f>$G$12</f>
        <v>DISTSEC</v>
      </c>
      <c r="H1091" s="4">
        <f t="shared" si="1547"/>
        <v>121386.80234627215</v>
      </c>
      <c r="I1091" s="5">
        <f t="shared" ref="I1091:N1091" si="1580">VLOOKUP(CONCATENATE($F1091," ",$G1091),AllocFactorMatrix,(I$4+1),FALSE)*$E1094</f>
        <v>90059.437886224114</v>
      </c>
      <c r="J1091" s="47">
        <f t="shared" si="1580"/>
        <v>22.325270462158873</v>
      </c>
      <c r="K1091" s="47">
        <f t="shared" si="1580"/>
        <v>28.917377882087674</v>
      </c>
      <c r="L1091" s="5">
        <f t="shared" si="1580"/>
        <v>18152.993833937537</v>
      </c>
      <c r="M1091" s="5">
        <f t="shared" si="1580"/>
        <v>0</v>
      </c>
      <c r="N1091" s="5">
        <f t="shared" si="1580"/>
        <v>0</v>
      </c>
      <c r="O1091" s="5">
        <f t="shared" si="1573"/>
        <v>18152.993833937537</v>
      </c>
      <c r="P1091" s="5">
        <f>VLOOKUP(CONCATENATE($F1091," ",$G1091),AllocFactorMatrix,(P$4+1),FALSE)*$E1094</f>
        <v>9061.8624384965278</v>
      </c>
      <c r="Q1091" s="5">
        <f>VLOOKUP(CONCATENATE($F1091," ",$G1091),AllocFactorMatrix,(Q$4+1),FALSE)*$E1094</f>
        <v>0</v>
      </c>
      <c r="R1091" s="5">
        <f>VLOOKUP(CONCATENATE($F1091," ",$G1091),AllocFactorMatrix,(R$4+1),FALSE)*$E1094</f>
        <v>0</v>
      </c>
      <c r="S1091" s="47">
        <f>VLOOKUP(CONCATENATE($F1091," ",$G1091),AllocFactorMatrix,(S$4+1),FALSE)*$E1094</f>
        <v>0</v>
      </c>
      <c r="T1091" s="5">
        <f t="shared" si="1576"/>
        <v>9061.8624384965278</v>
      </c>
      <c r="U1091" s="5">
        <f>VLOOKUP(CONCATENATE($F1091," ",$G1091),AllocFactorMatrix,(U$4+1),FALSE)*$E1094</f>
        <v>339.36168997793476</v>
      </c>
      <c r="V1091" s="5">
        <f>VLOOKUP(CONCATENATE($F1091," ",$G1091),AllocFactorMatrix,(V$4+1),FALSE)*$E1094</f>
        <v>0</v>
      </c>
      <c r="W1091" s="5">
        <f>VLOOKUP(CONCATENATE($F1091," ",$G1091),AllocFactorMatrix,(W$4+1),FALSE)*$E1094</f>
        <v>0</v>
      </c>
      <c r="X1091" s="5">
        <f>VLOOKUP(CONCATENATE($F1091," ",$G1091),AllocFactorMatrix,(X$4+1),FALSE)*$E1094</f>
        <v>0</v>
      </c>
      <c r="Y1091" s="5">
        <f t="shared" si="1577"/>
        <v>339.36168997793476</v>
      </c>
      <c r="Z1091" s="5">
        <f>VLOOKUP(CONCATENATE($F1091," ",$G1091),AllocFactorMatrix,(Z$4+1),FALSE)*$E1094</f>
        <v>2564.6813654146995</v>
      </c>
      <c r="AA1091" s="5">
        <f>VLOOKUP(CONCATENATE($F1091," ",$G1091),AllocFactorMatrix,(AA$4+1),FALSE)*$E1094</f>
        <v>0</v>
      </c>
      <c r="AB1091" s="5">
        <f t="shared" si="1574"/>
        <v>2564.6813654146995</v>
      </c>
      <c r="AC1091" s="5">
        <f>VLOOKUP(CONCATENATE($F1091," ",$G1091),AllocFactorMatrix,(AC$4+1),FALSE)*$E1094</f>
        <v>30.323694131672486</v>
      </c>
      <c r="AD1091" s="5">
        <f>VLOOKUP(CONCATENATE($F1091," ",$G1091),AllocFactorMatrix,(AD$4+1),FALSE)*$E1094</f>
        <v>933.35451589631919</v>
      </c>
      <c r="AE1091" s="5">
        <f>VLOOKUP(CONCATENATE($F1091," ",$G1091),AllocFactorMatrix,(AE$4+1),FALSE)*$E1094</f>
        <v>193.54427384910963</v>
      </c>
    </row>
    <row r="1092" spans="3:31" hidden="1" outlineLevel="1">
      <c r="E1092" s="44"/>
      <c r="F1092" s="167" t="str">
        <f>F1094</f>
        <v>DIST_POLES</v>
      </c>
      <c r="G1092" s="48" t="str">
        <f>$G$13</f>
        <v>ENERGY</v>
      </c>
      <c r="H1092" s="4">
        <f t="shared" si="1547"/>
        <v>0</v>
      </c>
      <c r="I1092" s="5">
        <f t="shared" ref="I1092:N1092" si="1581">VLOOKUP(CONCATENATE($F1092," ",$G1092),AllocFactorMatrix,(I$4+1),FALSE)*$E1094</f>
        <v>0</v>
      </c>
      <c r="J1092" s="47">
        <f t="shared" si="1581"/>
        <v>0</v>
      </c>
      <c r="K1092" s="47">
        <f t="shared" si="1581"/>
        <v>0</v>
      </c>
      <c r="L1092" s="5">
        <f t="shared" si="1581"/>
        <v>0</v>
      </c>
      <c r="M1092" s="5">
        <f t="shared" si="1581"/>
        <v>0</v>
      </c>
      <c r="N1092" s="5">
        <f t="shared" si="1581"/>
        <v>0</v>
      </c>
      <c r="O1092" s="5">
        <f t="shared" si="1573"/>
        <v>0</v>
      </c>
      <c r="P1092" s="5">
        <f>VLOOKUP(CONCATENATE($F1092," ",$G1092),AllocFactorMatrix,(P$4+1),FALSE)*$E1094</f>
        <v>0</v>
      </c>
      <c r="Q1092" s="5">
        <f>VLOOKUP(CONCATENATE($F1092," ",$G1092),AllocFactorMatrix,(Q$4+1),FALSE)*$E1094</f>
        <v>0</v>
      </c>
      <c r="R1092" s="5">
        <f>VLOOKUP(CONCATENATE($F1092," ",$G1092),AllocFactorMatrix,(R$4+1),FALSE)*$E1094</f>
        <v>0</v>
      </c>
      <c r="S1092" s="47">
        <f>VLOOKUP(CONCATENATE($F1092," ",$G1092),AllocFactorMatrix,(S$4+1),FALSE)*$E1094</f>
        <v>0</v>
      </c>
      <c r="T1092" s="5">
        <f t="shared" si="1576"/>
        <v>0</v>
      </c>
      <c r="U1092" s="5">
        <f>VLOOKUP(CONCATENATE($F1092," ",$G1092),AllocFactorMatrix,(U$4+1),FALSE)*$E1094</f>
        <v>0</v>
      </c>
      <c r="V1092" s="5">
        <f>VLOOKUP(CONCATENATE($F1092," ",$G1092),AllocFactorMatrix,(V$4+1),FALSE)*$E1094</f>
        <v>0</v>
      </c>
      <c r="W1092" s="5">
        <f>VLOOKUP(CONCATENATE($F1092," ",$G1092),AllocFactorMatrix,(W$4+1),FALSE)*$E1094</f>
        <v>0</v>
      </c>
      <c r="X1092" s="5">
        <f>VLOOKUP(CONCATENATE($F1092," ",$G1092),AllocFactorMatrix,(X$4+1),FALSE)*$E1094</f>
        <v>0</v>
      </c>
      <c r="Y1092" s="5">
        <f t="shared" si="1577"/>
        <v>0</v>
      </c>
      <c r="Z1092" s="5">
        <f>VLOOKUP(CONCATENATE($F1092," ",$G1092),AllocFactorMatrix,(Z$4+1),FALSE)*$E1094</f>
        <v>0</v>
      </c>
      <c r="AA1092" s="5">
        <f>VLOOKUP(CONCATENATE($F1092," ",$G1092),AllocFactorMatrix,(AA$4+1),FALSE)*$E1094</f>
        <v>0</v>
      </c>
      <c r="AB1092" s="5">
        <f t="shared" si="1574"/>
        <v>0</v>
      </c>
      <c r="AC1092" s="5">
        <f>VLOOKUP(CONCATENATE($F1092," ",$G1092),AllocFactorMatrix,(AC$4+1),FALSE)*$E1094</f>
        <v>0</v>
      </c>
      <c r="AD1092" s="5">
        <f>VLOOKUP(CONCATENATE($F1092," ",$G1092),AllocFactorMatrix,(AD$4+1),FALSE)*$E1094</f>
        <v>0</v>
      </c>
      <c r="AE1092" s="5">
        <f>VLOOKUP(CONCATENATE($F1092," ",$G1092),AllocFactorMatrix,(AE$4+1),FALSE)*$E1094</f>
        <v>0</v>
      </c>
    </row>
    <row r="1093" spans="3:31" hidden="1" outlineLevel="1">
      <c r="E1093" s="44"/>
      <c r="F1093" s="167" t="str">
        <f>F1094</f>
        <v>DIST_POLES</v>
      </c>
      <c r="G1093" s="48" t="str">
        <f>$G$14</f>
        <v>CUSTOMER</v>
      </c>
      <c r="H1093" s="4">
        <f t="shared" si="1547"/>
        <v>0</v>
      </c>
      <c r="I1093" s="5">
        <f t="shared" ref="I1093:N1093" si="1582">VLOOKUP(CONCATENATE($F1093," ",$G1093),AllocFactorMatrix,(I$4+1),FALSE)*$E1094</f>
        <v>0</v>
      </c>
      <c r="J1093" s="47">
        <f t="shared" si="1582"/>
        <v>0</v>
      </c>
      <c r="K1093" s="47">
        <f t="shared" si="1582"/>
        <v>0</v>
      </c>
      <c r="L1093" s="5">
        <f t="shared" si="1582"/>
        <v>0</v>
      </c>
      <c r="M1093" s="5">
        <f t="shared" si="1582"/>
        <v>0</v>
      </c>
      <c r="N1093" s="5">
        <f t="shared" si="1582"/>
        <v>0</v>
      </c>
      <c r="O1093" s="5">
        <f t="shared" si="1573"/>
        <v>0</v>
      </c>
      <c r="P1093" s="5">
        <f>VLOOKUP(CONCATENATE($F1093," ",$G1093),AllocFactorMatrix,(P$4+1),FALSE)*$E1094</f>
        <v>0</v>
      </c>
      <c r="Q1093" s="5">
        <f>VLOOKUP(CONCATENATE($F1093," ",$G1093),AllocFactorMatrix,(Q$4+1),FALSE)*$E1094</f>
        <v>0</v>
      </c>
      <c r="R1093" s="5">
        <f>VLOOKUP(CONCATENATE($F1093," ",$G1093),AllocFactorMatrix,(R$4+1),FALSE)*$E1094</f>
        <v>0</v>
      </c>
      <c r="S1093" s="47">
        <f>VLOOKUP(CONCATENATE($F1093," ",$G1093),AllocFactorMatrix,(S$4+1),FALSE)*$E1094</f>
        <v>0</v>
      </c>
      <c r="T1093" s="5">
        <f t="shared" si="1576"/>
        <v>0</v>
      </c>
      <c r="U1093" s="5">
        <f>VLOOKUP(CONCATENATE($F1093," ",$G1093),AllocFactorMatrix,(U$4+1),FALSE)*$E1094</f>
        <v>0</v>
      </c>
      <c r="V1093" s="5">
        <f>VLOOKUP(CONCATENATE($F1093," ",$G1093),AllocFactorMatrix,(V$4+1),FALSE)*$E1094</f>
        <v>0</v>
      </c>
      <c r="W1093" s="5">
        <f>VLOOKUP(CONCATENATE($F1093," ",$G1093),AllocFactorMatrix,(W$4+1),FALSE)*$E1094</f>
        <v>0</v>
      </c>
      <c r="X1093" s="5">
        <f>VLOOKUP(CONCATENATE($F1093," ",$G1093),AllocFactorMatrix,(X$4+1),FALSE)*$E1094</f>
        <v>0</v>
      </c>
      <c r="Y1093" s="5">
        <f t="shared" si="1577"/>
        <v>0</v>
      </c>
      <c r="Z1093" s="5">
        <f>VLOOKUP(CONCATENATE($F1093," ",$G1093),AllocFactorMatrix,(Z$4+1),FALSE)*$E1094</f>
        <v>0</v>
      </c>
      <c r="AA1093" s="5">
        <f>VLOOKUP(CONCATENATE($F1093," ",$G1093),AllocFactorMatrix,(AA$4+1),FALSE)*$E1094</f>
        <v>0</v>
      </c>
      <c r="AB1093" s="5">
        <f t="shared" si="1574"/>
        <v>0</v>
      </c>
      <c r="AC1093" s="5">
        <f>VLOOKUP(CONCATENATE($F1093," ",$G1093),AllocFactorMatrix,(AC$4+1),FALSE)*$E1094</f>
        <v>0</v>
      </c>
      <c r="AD1093" s="5">
        <f>VLOOKUP(CONCATENATE($F1093," ",$G1093),AllocFactorMatrix,(AD$4+1),FALSE)*$E1094</f>
        <v>0</v>
      </c>
      <c r="AE1093" s="5">
        <f>VLOOKUP(CONCATENATE($F1093," ",$G1093),AllocFactorMatrix,(AE$4+1),FALSE)*$E1094</f>
        <v>0</v>
      </c>
    </row>
    <row r="1094" spans="3:31" collapsed="1">
      <c r="D1094" s="96" t="s">
        <v>618</v>
      </c>
      <c r="E1094" s="54">
        <v>283945</v>
      </c>
      <c r="F1094" s="88" t="s">
        <v>57</v>
      </c>
      <c r="G1094" s="48" t="str">
        <f>$G$15</f>
        <v>TOTAL</v>
      </c>
      <c r="H1094" s="4">
        <f t="shared" si="1547"/>
        <v>283945.00000000029</v>
      </c>
      <c r="I1094" s="5">
        <f t="shared" ref="I1094:N1094" si="1583">VLOOKUP(CONCATENATE($F1094," ",$G1094),AllocFactorMatrix,(I$4+1),FALSE)*$E1094</f>
        <v>196486.21924064602</v>
      </c>
      <c r="J1094" s="47">
        <f t="shared" si="1583"/>
        <v>39.800702294666344</v>
      </c>
      <c r="K1094" s="47">
        <f t="shared" si="1583"/>
        <v>61.251932365860725</v>
      </c>
      <c r="L1094" s="5">
        <f t="shared" si="1583"/>
        <v>43054.035745299756</v>
      </c>
      <c r="M1094" s="5">
        <f t="shared" si="1583"/>
        <v>347.96551021055461</v>
      </c>
      <c r="N1094" s="5">
        <f t="shared" si="1583"/>
        <v>0</v>
      </c>
      <c r="O1094" s="5">
        <f t="shared" si="1573"/>
        <v>43402.001255510309</v>
      </c>
      <c r="P1094" s="5">
        <f>VLOOKUP(CONCATENATE($F1094," ",$G1094),AllocFactorMatrix,(P$4+1),FALSE)*$E1094</f>
        <v>23502.492561319188</v>
      </c>
      <c r="Q1094" s="5">
        <f>VLOOKUP(CONCATENATE($F1094," ",$G1094),AllocFactorMatrix,(Q$4+1),FALSE)*$E1094</f>
        <v>2598.5100629589183</v>
      </c>
      <c r="R1094" s="5">
        <f>VLOOKUP(CONCATENATE($F1094," ",$G1094),AllocFactorMatrix,(R$4+1),FALSE)*$E1094</f>
        <v>0</v>
      </c>
      <c r="S1094" s="47">
        <f>VLOOKUP(CONCATENATE($F1094," ",$G1094),AllocFactorMatrix,(S$4+1),FALSE)*$E1094</f>
        <v>0</v>
      </c>
      <c r="T1094" s="5">
        <f t="shared" si="1576"/>
        <v>26101.002624278106</v>
      </c>
      <c r="U1094" s="5">
        <f>VLOOKUP(CONCATENATE($F1094," ",$G1094),AllocFactorMatrix,(U$4+1),FALSE)*$E1094</f>
        <v>993.28381420819585</v>
      </c>
      <c r="V1094" s="5">
        <f>VLOOKUP(CONCATENATE($F1094," ",$G1094),AllocFactorMatrix,(V$4+1),FALSE)*$E1094</f>
        <v>9042.345424638861</v>
      </c>
      <c r="W1094" s="5">
        <f>VLOOKUP(CONCATENATE($F1094," ",$G1094),AllocFactorMatrix,(W$4+1),FALSE)*$E1094</f>
        <v>0</v>
      </c>
      <c r="X1094" s="5">
        <f>VLOOKUP(CONCATENATE($F1094," ",$G1094),AllocFactorMatrix,(X$4+1),FALSE)*$E1094</f>
        <v>0</v>
      </c>
      <c r="Y1094" s="5">
        <f t="shared" si="1577"/>
        <v>10035.629238847057</v>
      </c>
      <c r="Z1094" s="5">
        <f>VLOOKUP(CONCATENATE($F1094," ",$G1094),AllocFactorMatrix,(Z$4+1),FALSE)*$E1094</f>
        <v>6530.0263957247153</v>
      </c>
      <c r="AA1094" s="5">
        <f>VLOOKUP(CONCATENATE($F1094," ",$G1094),AllocFactorMatrix,(AA$4+1),FALSE)*$E1094</f>
        <v>79.590728145698407</v>
      </c>
      <c r="AB1094" s="5">
        <f t="shared" si="1574"/>
        <v>6609.6171238704137</v>
      </c>
      <c r="AC1094" s="5">
        <f>VLOOKUP(CONCATENATE($F1094," ",$G1094),AllocFactorMatrix,(AC$4+1),FALSE)*$E1094</f>
        <v>82.579092442492239</v>
      </c>
      <c r="AD1094" s="5">
        <f>VLOOKUP(CONCATENATE($F1094," ",$G1094),AllocFactorMatrix,(AD$4+1),FALSE)*$E1094</f>
        <v>933.35451589631919</v>
      </c>
      <c r="AE1094" s="5">
        <f>VLOOKUP(CONCATENATE($F1094," ",$G1094),AllocFactorMatrix,(AE$4+1),FALSE)*$E1094</f>
        <v>193.54427384910963</v>
      </c>
    </row>
    <row r="1095" spans="3:31" hidden="1" outlineLevel="1">
      <c r="F1095" s="99"/>
      <c r="G1095" s="48" t="str">
        <f>$G$8</f>
        <v>PRODUCTION</v>
      </c>
      <c r="H1095" s="51">
        <f t="shared" ref="H1095:AE1095" si="1584">+H1087+H1071+H1079</f>
        <v>-1861923.9999999995</v>
      </c>
      <c r="I1095" s="51">
        <f t="shared" si="1584"/>
        <v>-957533.3847228809</v>
      </c>
      <c r="J1095" s="51">
        <f t="shared" ref="J1095:K1095" si="1585">+J1087+J1071+J1079</f>
        <v>-214.21663255968181</v>
      </c>
      <c r="K1095" s="51">
        <f t="shared" si="1585"/>
        <v>-375.07804929209703</v>
      </c>
      <c r="L1095" s="51">
        <f t="shared" si="1584"/>
        <v>-223169.8868409571</v>
      </c>
      <c r="M1095" s="51">
        <f t="shared" si="1584"/>
        <v>-3105.4061350738225</v>
      </c>
      <c r="N1095" s="51">
        <f t="shared" si="1584"/>
        <v>-432.50142507249376</v>
      </c>
      <c r="O1095" s="51">
        <f t="shared" si="1584"/>
        <v>-226707.79440110343</v>
      </c>
      <c r="P1095" s="51">
        <f t="shared" si="1584"/>
        <v>-132739.82147024662</v>
      </c>
      <c r="Q1095" s="51">
        <f t="shared" si="1584"/>
        <v>-23821.352788176071</v>
      </c>
      <c r="R1095" s="51">
        <f t="shared" si="1584"/>
        <v>-4830.7272529426045</v>
      </c>
      <c r="S1095" s="51">
        <f t="shared" si="1584"/>
        <v>-183.44468286950092</v>
      </c>
      <c r="T1095" s="51">
        <f t="shared" si="1584"/>
        <v>-161575.34619423476</v>
      </c>
      <c r="U1095" s="51">
        <f t="shared" si="1584"/>
        <v>-6295.5630295011215</v>
      </c>
      <c r="V1095" s="51">
        <f t="shared" si="1584"/>
        <v>-84993.736268679</v>
      </c>
      <c r="W1095" s="51">
        <f t="shared" si="1584"/>
        <v>-325066.92220611131</v>
      </c>
      <c r="X1095" s="51">
        <f t="shared" si="1584"/>
        <v>-58888.887852629101</v>
      </c>
      <c r="Y1095" s="51">
        <f t="shared" si="1584"/>
        <v>-475245.10935692053</v>
      </c>
      <c r="Z1095" s="51">
        <f t="shared" si="1584"/>
        <v>-36486.084331214071</v>
      </c>
      <c r="AA1095" s="51">
        <f t="shared" si="1584"/>
        <v>-728.72068700584907</v>
      </c>
      <c r="AB1095" s="51">
        <f t="shared" si="1584"/>
        <v>-37214.805018219922</v>
      </c>
      <c r="AC1095" s="51">
        <f t="shared" si="1584"/>
        <v>-481.31047964517893</v>
      </c>
      <c r="AD1095" s="51">
        <f t="shared" si="1584"/>
        <v>-2138.2551908158753</v>
      </c>
      <c r="AE1095" s="51">
        <f t="shared" si="1584"/>
        <v>-438.69995432769952</v>
      </c>
    </row>
    <row r="1096" spans="3:31" hidden="1" outlineLevel="1">
      <c r="F1096" s="99"/>
      <c r="G1096" s="48" t="str">
        <f>$G$9</f>
        <v>BULKTRAN</v>
      </c>
      <c r="H1096" s="51">
        <f t="shared" ref="H1096:AE1096" si="1586">+H1088+H1072+H1080</f>
        <v>0</v>
      </c>
      <c r="I1096" s="51">
        <f t="shared" si="1586"/>
        <v>0</v>
      </c>
      <c r="J1096" s="51">
        <f t="shared" ref="J1096:K1096" si="1587">+J1088+J1072+J1080</f>
        <v>0</v>
      </c>
      <c r="K1096" s="51">
        <f t="shared" si="1587"/>
        <v>0</v>
      </c>
      <c r="L1096" s="51">
        <f t="shared" si="1586"/>
        <v>0</v>
      </c>
      <c r="M1096" s="51">
        <f t="shared" si="1586"/>
        <v>0</v>
      </c>
      <c r="N1096" s="51">
        <f t="shared" si="1586"/>
        <v>0</v>
      </c>
      <c r="O1096" s="51">
        <f t="shared" si="1586"/>
        <v>0</v>
      </c>
      <c r="P1096" s="51">
        <f t="shared" si="1586"/>
        <v>0</v>
      </c>
      <c r="Q1096" s="51">
        <f t="shared" si="1586"/>
        <v>0</v>
      </c>
      <c r="R1096" s="51">
        <f t="shared" si="1586"/>
        <v>0</v>
      </c>
      <c r="S1096" s="51">
        <f t="shared" si="1586"/>
        <v>0</v>
      </c>
      <c r="T1096" s="51">
        <f t="shared" si="1586"/>
        <v>0</v>
      </c>
      <c r="U1096" s="51">
        <f t="shared" si="1586"/>
        <v>0</v>
      </c>
      <c r="V1096" s="51">
        <f t="shared" si="1586"/>
        <v>0</v>
      </c>
      <c r="W1096" s="51">
        <f t="shared" si="1586"/>
        <v>0</v>
      </c>
      <c r="X1096" s="51">
        <f t="shared" si="1586"/>
        <v>0</v>
      </c>
      <c r="Y1096" s="51">
        <f t="shared" si="1586"/>
        <v>0</v>
      </c>
      <c r="Z1096" s="51">
        <f t="shared" si="1586"/>
        <v>0</v>
      </c>
      <c r="AA1096" s="51">
        <f t="shared" si="1586"/>
        <v>0</v>
      </c>
      <c r="AB1096" s="51">
        <f t="shared" si="1586"/>
        <v>0</v>
      </c>
      <c r="AC1096" s="51">
        <f t="shared" si="1586"/>
        <v>0</v>
      </c>
      <c r="AD1096" s="51">
        <f t="shared" si="1586"/>
        <v>0</v>
      </c>
      <c r="AE1096" s="51">
        <f t="shared" si="1586"/>
        <v>0</v>
      </c>
    </row>
    <row r="1097" spans="3:31" hidden="1" outlineLevel="1">
      <c r="F1097" s="99"/>
      <c r="G1097" s="48" t="str">
        <f>$G$10</f>
        <v>SUBTRAN</v>
      </c>
      <c r="H1097" s="51">
        <f t="shared" ref="H1097:AE1097" si="1588">+H1089+H1073+H1081</f>
        <v>0</v>
      </c>
      <c r="I1097" s="51">
        <f t="shared" si="1588"/>
        <v>0</v>
      </c>
      <c r="J1097" s="51">
        <f t="shared" ref="J1097:K1097" si="1589">+J1089+J1073+J1081</f>
        <v>0</v>
      </c>
      <c r="K1097" s="51">
        <f t="shared" si="1589"/>
        <v>0</v>
      </c>
      <c r="L1097" s="51">
        <f t="shared" si="1588"/>
        <v>0</v>
      </c>
      <c r="M1097" s="51">
        <f t="shared" si="1588"/>
        <v>0</v>
      </c>
      <c r="N1097" s="51">
        <f t="shared" si="1588"/>
        <v>0</v>
      </c>
      <c r="O1097" s="51">
        <f t="shared" si="1588"/>
        <v>0</v>
      </c>
      <c r="P1097" s="51">
        <f t="shared" si="1588"/>
        <v>0</v>
      </c>
      <c r="Q1097" s="51">
        <f t="shared" si="1588"/>
        <v>0</v>
      </c>
      <c r="R1097" s="51">
        <f t="shared" si="1588"/>
        <v>0</v>
      </c>
      <c r="S1097" s="51">
        <f t="shared" si="1588"/>
        <v>0</v>
      </c>
      <c r="T1097" s="51">
        <f t="shared" si="1588"/>
        <v>0</v>
      </c>
      <c r="U1097" s="51">
        <f t="shared" si="1588"/>
        <v>0</v>
      </c>
      <c r="V1097" s="51">
        <f t="shared" si="1588"/>
        <v>0</v>
      </c>
      <c r="W1097" s="51">
        <f t="shared" si="1588"/>
        <v>0</v>
      </c>
      <c r="X1097" s="51">
        <f t="shared" si="1588"/>
        <v>0</v>
      </c>
      <c r="Y1097" s="51">
        <f t="shared" si="1588"/>
        <v>0</v>
      </c>
      <c r="Z1097" s="51">
        <f t="shared" si="1588"/>
        <v>0</v>
      </c>
      <c r="AA1097" s="51">
        <f t="shared" si="1588"/>
        <v>0</v>
      </c>
      <c r="AB1097" s="51">
        <f t="shared" si="1588"/>
        <v>0</v>
      </c>
      <c r="AC1097" s="51">
        <f t="shared" si="1588"/>
        <v>0</v>
      </c>
      <c r="AD1097" s="51">
        <f t="shared" si="1588"/>
        <v>0</v>
      </c>
      <c r="AE1097" s="51">
        <f t="shared" si="1588"/>
        <v>0</v>
      </c>
    </row>
    <row r="1098" spans="3:31" hidden="1" outlineLevel="1">
      <c r="F1098" s="99"/>
      <c r="G1098" s="48" t="str">
        <f>$G$11</f>
        <v>DISTPRI</v>
      </c>
      <c r="H1098" s="51">
        <f t="shared" ref="H1098:AE1098" si="1590">+H1090+H1074+H1082</f>
        <v>162558.19765372822</v>
      </c>
      <c r="I1098" s="51">
        <f t="shared" si="1590"/>
        <v>106426.78135442191</v>
      </c>
      <c r="J1098" s="51">
        <f t="shared" ref="J1098:K1098" si="1591">+J1090+J1074+J1082</f>
        <v>17.475431832507468</v>
      </c>
      <c r="K1098" s="51">
        <f t="shared" si="1591"/>
        <v>32.334554483773047</v>
      </c>
      <c r="L1098" s="51">
        <f t="shared" si="1590"/>
        <v>24901.041911362219</v>
      </c>
      <c r="M1098" s="51">
        <f t="shared" si="1590"/>
        <v>347.96551021055461</v>
      </c>
      <c r="N1098" s="51">
        <f t="shared" si="1590"/>
        <v>0</v>
      </c>
      <c r="O1098" s="51">
        <f t="shared" si="1590"/>
        <v>25249.007421572773</v>
      </c>
      <c r="P1098" s="51">
        <f t="shared" si="1590"/>
        <v>14440.630122822658</v>
      </c>
      <c r="Q1098" s="51">
        <f t="shared" si="1590"/>
        <v>2598.5100629589183</v>
      </c>
      <c r="R1098" s="51">
        <f t="shared" si="1590"/>
        <v>0</v>
      </c>
      <c r="S1098" s="51">
        <f t="shared" si="1590"/>
        <v>0</v>
      </c>
      <c r="T1098" s="51">
        <f t="shared" si="1590"/>
        <v>17039.140185781576</v>
      </c>
      <c r="U1098" s="51">
        <f t="shared" si="1590"/>
        <v>653.92212423026115</v>
      </c>
      <c r="V1098" s="51">
        <f t="shared" si="1590"/>
        <v>9042.345424638861</v>
      </c>
      <c r="W1098" s="51">
        <f t="shared" si="1590"/>
        <v>0</v>
      </c>
      <c r="X1098" s="51">
        <f t="shared" si="1590"/>
        <v>0</v>
      </c>
      <c r="Y1098" s="51">
        <f t="shared" si="1590"/>
        <v>9696.267548869122</v>
      </c>
      <c r="Z1098" s="51">
        <f t="shared" si="1590"/>
        <v>3965.3450303100149</v>
      </c>
      <c r="AA1098" s="51">
        <f t="shared" si="1590"/>
        <v>79.590728145698407</v>
      </c>
      <c r="AB1098" s="51">
        <f t="shared" si="1590"/>
        <v>4044.9357584557133</v>
      </c>
      <c r="AC1098" s="51">
        <f t="shared" si="1590"/>
        <v>52.255398310819764</v>
      </c>
      <c r="AD1098" s="51">
        <f t="shared" si="1590"/>
        <v>0</v>
      </c>
      <c r="AE1098" s="51">
        <f t="shared" si="1590"/>
        <v>0</v>
      </c>
    </row>
    <row r="1099" spans="3:31" hidden="1" outlineLevel="1">
      <c r="F1099" s="99"/>
      <c r="G1099" s="48" t="str">
        <f>$G$12</f>
        <v>DISTSEC</v>
      </c>
      <c r="H1099" s="51">
        <f t="shared" ref="H1099:AE1099" si="1592">+H1091+H1075+H1083</f>
        <v>121386.80234627215</v>
      </c>
      <c r="I1099" s="51">
        <f t="shared" si="1592"/>
        <v>90059.437886224114</v>
      </c>
      <c r="J1099" s="51">
        <f t="shared" ref="J1099:K1099" si="1593">+J1091+J1075+J1083</f>
        <v>22.325270462158873</v>
      </c>
      <c r="K1099" s="51">
        <f t="shared" si="1593"/>
        <v>28.917377882087674</v>
      </c>
      <c r="L1099" s="51">
        <f t="shared" si="1592"/>
        <v>18152.993833937537</v>
      </c>
      <c r="M1099" s="51">
        <f t="shared" si="1592"/>
        <v>0</v>
      </c>
      <c r="N1099" s="51">
        <f t="shared" si="1592"/>
        <v>0</v>
      </c>
      <c r="O1099" s="51">
        <f t="shared" si="1592"/>
        <v>18152.993833937537</v>
      </c>
      <c r="P1099" s="51">
        <f t="shared" si="1592"/>
        <v>9061.8624384965278</v>
      </c>
      <c r="Q1099" s="51">
        <f t="shared" si="1592"/>
        <v>0</v>
      </c>
      <c r="R1099" s="51">
        <f t="shared" si="1592"/>
        <v>0</v>
      </c>
      <c r="S1099" s="51">
        <f t="shared" si="1592"/>
        <v>0</v>
      </c>
      <c r="T1099" s="51">
        <f t="shared" si="1592"/>
        <v>9061.8624384965278</v>
      </c>
      <c r="U1099" s="51">
        <f t="shared" si="1592"/>
        <v>339.36168997793476</v>
      </c>
      <c r="V1099" s="51">
        <f t="shared" si="1592"/>
        <v>0</v>
      </c>
      <c r="W1099" s="51">
        <f t="shared" si="1592"/>
        <v>0</v>
      </c>
      <c r="X1099" s="51">
        <f t="shared" si="1592"/>
        <v>0</v>
      </c>
      <c r="Y1099" s="51">
        <f t="shared" si="1592"/>
        <v>339.36168997793476</v>
      </c>
      <c r="Z1099" s="51">
        <f t="shared" si="1592"/>
        <v>2564.6813654146995</v>
      </c>
      <c r="AA1099" s="51">
        <f t="shared" si="1592"/>
        <v>0</v>
      </c>
      <c r="AB1099" s="51">
        <f t="shared" si="1592"/>
        <v>2564.6813654146995</v>
      </c>
      <c r="AC1099" s="51">
        <f t="shared" si="1592"/>
        <v>30.323694131672486</v>
      </c>
      <c r="AD1099" s="51">
        <f t="shared" si="1592"/>
        <v>933.35451589631919</v>
      </c>
      <c r="AE1099" s="51">
        <f t="shared" si="1592"/>
        <v>193.54427384910963</v>
      </c>
    </row>
    <row r="1100" spans="3:31" hidden="1" outlineLevel="1">
      <c r="F1100" s="99"/>
      <c r="G1100" s="48" t="str">
        <f>$G$13</f>
        <v>ENERGY</v>
      </c>
      <c r="H1100" s="51">
        <f t="shared" ref="H1100:AE1100" si="1594">+H1092+H1076+H1084</f>
        <v>0</v>
      </c>
      <c r="I1100" s="51">
        <f t="shared" si="1594"/>
        <v>0</v>
      </c>
      <c r="J1100" s="51">
        <f t="shared" ref="J1100:K1100" si="1595">+J1092+J1076+J1084</f>
        <v>0</v>
      </c>
      <c r="K1100" s="51">
        <f t="shared" si="1595"/>
        <v>0</v>
      </c>
      <c r="L1100" s="51">
        <f t="shared" si="1594"/>
        <v>0</v>
      </c>
      <c r="M1100" s="51">
        <f t="shared" si="1594"/>
        <v>0</v>
      </c>
      <c r="N1100" s="51">
        <f t="shared" si="1594"/>
        <v>0</v>
      </c>
      <c r="O1100" s="51">
        <f t="shared" si="1594"/>
        <v>0</v>
      </c>
      <c r="P1100" s="51">
        <f t="shared" si="1594"/>
        <v>0</v>
      </c>
      <c r="Q1100" s="51">
        <f t="shared" si="1594"/>
        <v>0</v>
      </c>
      <c r="R1100" s="51">
        <f t="shared" si="1594"/>
        <v>0</v>
      </c>
      <c r="S1100" s="51">
        <f t="shared" si="1594"/>
        <v>0</v>
      </c>
      <c r="T1100" s="51">
        <f t="shared" si="1594"/>
        <v>0</v>
      </c>
      <c r="U1100" s="51">
        <f t="shared" si="1594"/>
        <v>0</v>
      </c>
      <c r="V1100" s="51">
        <f t="shared" si="1594"/>
        <v>0</v>
      </c>
      <c r="W1100" s="51">
        <f t="shared" si="1594"/>
        <v>0</v>
      </c>
      <c r="X1100" s="51">
        <f t="shared" si="1594"/>
        <v>0</v>
      </c>
      <c r="Y1100" s="51">
        <f t="shared" si="1594"/>
        <v>0</v>
      </c>
      <c r="Z1100" s="51">
        <f t="shared" si="1594"/>
        <v>0</v>
      </c>
      <c r="AA1100" s="51">
        <f t="shared" si="1594"/>
        <v>0</v>
      </c>
      <c r="AB1100" s="51">
        <f t="shared" si="1594"/>
        <v>0</v>
      </c>
      <c r="AC1100" s="51">
        <f t="shared" si="1594"/>
        <v>0</v>
      </c>
      <c r="AD1100" s="51">
        <f t="shared" si="1594"/>
        <v>0</v>
      </c>
      <c r="AE1100" s="51">
        <f t="shared" si="1594"/>
        <v>0</v>
      </c>
    </row>
    <row r="1101" spans="3:31" hidden="1" outlineLevel="1">
      <c r="F1101" s="99"/>
      <c r="G1101" s="48" t="str">
        <f>$G$14</f>
        <v>CUSTOMER</v>
      </c>
      <c r="H1101" s="51">
        <f t="shared" ref="H1101:AE1101" si="1596">+H1093+H1077+H1085</f>
        <v>0</v>
      </c>
      <c r="I1101" s="51">
        <f t="shared" si="1596"/>
        <v>0</v>
      </c>
      <c r="J1101" s="51">
        <f t="shared" ref="J1101:K1101" si="1597">+J1093+J1077+J1085</f>
        <v>0</v>
      </c>
      <c r="K1101" s="51">
        <f t="shared" si="1597"/>
        <v>0</v>
      </c>
      <c r="L1101" s="51">
        <f t="shared" si="1596"/>
        <v>0</v>
      </c>
      <c r="M1101" s="51">
        <f t="shared" si="1596"/>
        <v>0</v>
      </c>
      <c r="N1101" s="51">
        <f t="shared" si="1596"/>
        <v>0</v>
      </c>
      <c r="O1101" s="51">
        <f t="shared" si="1596"/>
        <v>0</v>
      </c>
      <c r="P1101" s="51">
        <f t="shared" si="1596"/>
        <v>0</v>
      </c>
      <c r="Q1101" s="51">
        <f t="shared" si="1596"/>
        <v>0</v>
      </c>
      <c r="R1101" s="51">
        <f t="shared" si="1596"/>
        <v>0</v>
      </c>
      <c r="S1101" s="51">
        <f t="shared" si="1596"/>
        <v>0</v>
      </c>
      <c r="T1101" s="51">
        <f t="shared" si="1596"/>
        <v>0</v>
      </c>
      <c r="U1101" s="51">
        <f t="shared" si="1596"/>
        <v>0</v>
      </c>
      <c r="V1101" s="51">
        <f t="shared" si="1596"/>
        <v>0</v>
      </c>
      <c r="W1101" s="51">
        <f t="shared" si="1596"/>
        <v>0</v>
      </c>
      <c r="X1101" s="51">
        <f t="shared" si="1596"/>
        <v>0</v>
      </c>
      <c r="Y1101" s="51">
        <f t="shared" si="1596"/>
        <v>0</v>
      </c>
      <c r="Z1101" s="51">
        <f t="shared" si="1596"/>
        <v>0</v>
      </c>
      <c r="AA1101" s="51">
        <f t="shared" si="1596"/>
        <v>0</v>
      </c>
      <c r="AB1101" s="51">
        <f t="shared" si="1596"/>
        <v>0</v>
      </c>
      <c r="AC1101" s="51">
        <f t="shared" si="1596"/>
        <v>0</v>
      </c>
      <c r="AD1101" s="51">
        <f t="shared" si="1596"/>
        <v>0</v>
      </c>
      <c r="AE1101" s="51">
        <f t="shared" si="1596"/>
        <v>0</v>
      </c>
    </row>
    <row r="1102" spans="3:31" collapsed="1">
      <c r="C1102" s="48" t="s">
        <v>310</v>
      </c>
      <c r="E1102" s="9">
        <f>+E1094+E1078+E1086</f>
        <v>-1577979</v>
      </c>
      <c r="F1102" s="99"/>
      <c r="G1102" s="48" t="str">
        <f>$G$15</f>
        <v>TOTAL</v>
      </c>
      <c r="H1102" s="9">
        <f t="shared" ref="H1102:AE1102" si="1598">+H1094+H1078+H1086</f>
        <v>-1577978.9999999993</v>
      </c>
      <c r="I1102" s="51">
        <f t="shared" si="1598"/>
        <v>-761047.16548223491</v>
      </c>
      <c r="J1102" s="51">
        <f t="shared" ref="J1102:K1102" si="1599">+J1094+J1078+J1086</f>
        <v>-174.41593026501548</v>
      </c>
      <c r="K1102" s="51">
        <f t="shared" si="1599"/>
        <v>-313.8261169262363</v>
      </c>
      <c r="L1102" s="51">
        <f t="shared" si="1598"/>
        <v>-180115.85109565736</v>
      </c>
      <c r="M1102" s="51">
        <f t="shared" si="1598"/>
        <v>-2757.4406248632681</v>
      </c>
      <c r="N1102" s="51">
        <f t="shared" si="1598"/>
        <v>-432.50142507249376</v>
      </c>
      <c r="O1102" s="51">
        <f t="shared" si="1598"/>
        <v>-183305.79314559311</v>
      </c>
      <c r="P1102" s="51">
        <f t="shared" si="1598"/>
        <v>-109237.32890892742</v>
      </c>
      <c r="Q1102" s="51">
        <f t="shared" si="1598"/>
        <v>-21222.842725217153</v>
      </c>
      <c r="R1102" s="51">
        <f t="shared" si="1598"/>
        <v>-4830.7272529426045</v>
      </c>
      <c r="S1102" s="51">
        <f t="shared" si="1598"/>
        <v>-183.44468286950092</v>
      </c>
      <c r="T1102" s="51">
        <f t="shared" si="1598"/>
        <v>-135474.34356995666</v>
      </c>
      <c r="U1102" s="51">
        <f t="shared" si="1598"/>
        <v>-5302.2792152929251</v>
      </c>
      <c r="V1102" s="51">
        <f t="shared" si="1598"/>
        <v>-75951.390844040143</v>
      </c>
      <c r="W1102" s="51">
        <f t="shared" si="1598"/>
        <v>-325066.92220611131</v>
      </c>
      <c r="X1102" s="51">
        <f t="shared" si="1598"/>
        <v>-58888.887852629101</v>
      </c>
      <c r="Y1102" s="51">
        <f t="shared" si="1598"/>
        <v>-465209.48011807346</v>
      </c>
      <c r="Z1102" s="51">
        <f t="shared" si="1598"/>
        <v>-29956.057935489356</v>
      </c>
      <c r="AA1102" s="51">
        <f t="shared" si="1598"/>
        <v>-649.12995886015074</v>
      </c>
      <c r="AB1102" s="51">
        <f t="shared" si="1598"/>
        <v>-30605.18789434951</v>
      </c>
      <c r="AC1102" s="51">
        <f t="shared" si="1598"/>
        <v>-398.73138720268668</v>
      </c>
      <c r="AD1102" s="51">
        <f t="shared" si="1598"/>
        <v>-1204.9006749195562</v>
      </c>
      <c r="AE1102" s="51">
        <f t="shared" si="1598"/>
        <v>-245.15568047858989</v>
      </c>
    </row>
    <row r="1103" spans="3:31">
      <c r="G1103" s="7"/>
      <c r="H1103" s="4"/>
      <c r="I1103" s="5"/>
      <c r="J1103" s="47"/>
      <c r="K1103" s="47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</row>
    <row r="1104" spans="3:31" hidden="1" outlineLevel="1">
      <c r="E1104" s="9"/>
      <c r="F1104" s="99"/>
      <c r="G1104" s="48" t="str">
        <f>$G$8</f>
        <v>PRODUCTION</v>
      </c>
      <c r="H1104" s="4">
        <f t="shared" ref="H1104:AE1104" ca="1" si="1600">+H1095+H1061</f>
        <v>-37441959.56485486</v>
      </c>
      <c r="I1104" s="4">
        <f t="shared" ca="1" si="1600"/>
        <v>-19031667.426600371</v>
      </c>
      <c r="J1104" s="46">
        <f t="shared" ref="J1104:K1104" ca="1" si="1601">+J1095+J1061</f>
        <v>-4544.7160558146415</v>
      </c>
      <c r="K1104" s="46">
        <f t="shared" ca="1" si="1601"/>
        <v>-7957.473761177308</v>
      </c>
      <c r="L1104" s="4">
        <f t="shared" ca="1" si="1600"/>
        <v>-4493385.1915834136</v>
      </c>
      <c r="M1104" s="4">
        <f t="shared" ca="1" si="1600"/>
        <v>-58221.843063095366</v>
      </c>
      <c r="N1104" s="4">
        <f t="shared" ca="1" si="1600"/>
        <v>-8095.7700897025125</v>
      </c>
      <c r="O1104" s="4">
        <f t="shared" ca="1" si="1600"/>
        <v>-4559702.804736211</v>
      </c>
      <c r="P1104" s="4">
        <f t="shared" ca="1" si="1600"/>
        <v>-2745375.7431482603</v>
      </c>
      <c r="Q1104" s="4">
        <f t="shared" ca="1" si="1600"/>
        <v>-440176.14407852921</v>
      </c>
      <c r="R1104" s="4">
        <f t="shared" ca="1" si="1600"/>
        <v>-87976.609059885668</v>
      </c>
      <c r="S1104" s="4">
        <f t="shared" ca="1" si="1600"/>
        <v>-3534.9968582055667</v>
      </c>
      <c r="T1104" s="4">
        <f t="shared" ca="1" si="1600"/>
        <v>-3277063.493144881</v>
      </c>
      <c r="U1104" s="4">
        <f t="shared" ca="1" si="1600"/>
        <v>-129732.0184310122</v>
      </c>
      <c r="V1104" s="4">
        <f t="shared" ca="1" si="1600"/>
        <v>-1599009.6103542668</v>
      </c>
      <c r="W1104" s="4">
        <f t="shared" ca="1" si="1600"/>
        <v>-6771082.4914825736</v>
      </c>
      <c r="X1104" s="4">
        <f t="shared" ca="1" si="1600"/>
        <v>-1207524.6528256207</v>
      </c>
      <c r="Y1104" s="4">
        <f t="shared" ca="1" si="1600"/>
        <v>-9707348.773093475</v>
      </c>
      <c r="Z1104" s="4">
        <f t="shared" ca="1" si="1600"/>
        <v>-774071.04804374906</v>
      </c>
      <c r="AA1104" s="4">
        <f t="shared" ca="1" si="1600"/>
        <v>-15460.184239041599</v>
      </c>
      <c r="AB1104" s="4">
        <f t="shared" ca="1" si="1600"/>
        <v>-789531.23228279059</v>
      </c>
      <c r="AC1104" s="4">
        <f t="shared" ca="1" si="1600"/>
        <v>-10211.249418580346</v>
      </c>
      <c r="AD1104" s="4">
        <f t="shared" ca="1" si="1600"/>
        <v>-44625.150557045417</v>
      </c>
      <c r="AE1104" s="4">
        <f t="shared" ca="1" si="1600"/>
        <v>-9307.2452045140453</v>
      </c>
    </row>
    <row r="1105" spans="1:31" hidden="1" outlineLevel="1">
      <c r="E1105" s="9"/>
      <c r="F1105" s="99"/>
      <c r="G1105" s="48" t="str">
        <f>$G$9</f>
        <v>BULKTRAN</v>
      </c>
      <c r="H1105" s="4">
        <f t="shared" ref="H1105:AE1105" ca="1" si="1602">+H1096+H1062</f>
        <v>46403127.024336018</v>
      </c>
      <c r="I1105" s="4">
        <f t="shared" ca="1" si="1602"/>
        <v>23759198.274871215</v>
      </c>
      <c r="J1105" s="46">
        <f t="shared" ref="J1105:K1105" ca="1" si="1603">+J1096+J1062</f>
        <v>5355.1525334204607</v>
      </c>
      <c r="K1105" s="46">
        <f t="shared" ca="1" si="1603"/>
        <v>9376.4902467943139</v>
      </c>
      <c r="L1105" s="4">
        <f t="shared" ca="1" si="1602"/>
        <v>5577644.6759052379</v>
      </c>
      <c r="M1105" s="4">
        <f t="shared" ca="1" si="1602"/>
        <v>77205.578068243587</v>
      </c>
      <c r="N1105" s="4">
        <f t="shared" ca="1" si="1602"/>
        <v>10555.733934235866</v>
      </c>
      <c r="O1105" s="4">
        <f t="shared" ca="1" si="1602"/>
        <v>5665405.9879077179</v>
      </c>
      <c r="P1105" s="4">
        <f t="shared" ca="1" si="1602"/>
        <v>3317029.0840524402</v>
      </c>
      <c r="Q1105" s="4">
        <f t="shared" ca="1" si="1602"/>
        <v>601267.57618292468</v>
      </c>
      <c r="R1105" s="4">
        <f t="shared" ca="1" si="1602"/>
        <v>121155.32718486097</v>
      </c>
      <c r="S1105" s="4">
        <f t="shared" ca="1" si="1602"/>
        <v>4486.8918040355702</v>
      </c>
      <c r="T1105" s="4">
        <f t="shared" ca="1" si="1602"/>
        <v>4043938.8792242613</v>
      </c>
      <c r="U1105" s="4">
        <f t="shared" ca="1" si="1602"/>
        <v>157181.77592901702</v>
      </c>
      <c r="V1105" s="4">
        <f t="shared" ca="1" si="1602"/>
        <v>2144438.2506205565</v>
      </c>
      <c r="W1105" s="4">
        <f t="shared" ca="1" si="1602"/>
        <v>8133664.3354037432</v>
      </c>
      <c r="X1105" s="4">
        <f t="shared" ca="1" si="1602"/>
        <v>1477726.0697776193</v>
      </c>
      <c r="Y1105" s="4">
        <f t="shared" ca="1" si="1602"/>
        <v>11913010.431730937</v>
      </c>
      <c r="Z1105" s="4">
        <f t="shared" ca="1" si="1602"/>
        <v>912107.2654638869</v>
      </c>
      <c r="AA1105" s="4">
        <f t="shared" ca="1" si="1602"/>
        <v>18217.121549084386</v>
      </c>
      <c r="AB1105" s="4">
        <f t="shared" ca="1" si="1602"/>
        <v>930324.38701297122</v>
      </c>
      <c r="AC1105" s="4">
        <f t="shared" ca="1" si="1602"/>
        <v>12032.170441833434</v>
      </c>
      <c r="AD1105" s="4">
        <f t="shared" ca="1" si="1602"/>
        <v>53518.290687965891</v>
      </c>
      <c r="AE1105" s="4">
        <f t="shared" ca="1" si="1602"/>
        <v>10966.959678889045</v>
      </c>
    </row>
    <row r="1106" spans="1:31" hidden="1" outlineLevel="1">
      <c r="E1106" s="9"/>
      <c r="F1106" s="99"/>
      <c r="G1106" s="48" t="str">
        <f>$G$10</f>
        <v>SUBTRAN</v>
      </c>
      <c r="H1106" s="4">
        <f t="shared" ref="H1106:AE1106" ca="1" si="1604">+H1097+H1063</f>
        <v>12860722.374774175</v>
      </c>
      <c r="I1106" s="4">
        <f t="shared" ca="1" si="1604"/>
        <v>6543096.4923586464</v>
      </c>
      <c r="J1106" s="46">
        <f t="shared" ref="J1106:K1106" ca="1" si="1605">+J1097+J1063</f>
        <v>1073.0907272782076</v>
      </c>
      <c r="K1106" s="46">
        <f t="shared" ca="1" si="1605"/>
        <v>1997.2060942253006</v>
      </c>
      <c r="L1106" s="4">
        <f t="shared" ca="1" si="1604"/>
        <v>1544009.8826247465</v>
      </c>
      <c r="M1106" s="4">
        <f t="shared" ca="1" si="1604"/>
        <v>21469.662012862125</v>
      </c>
      <c r="N1106" s="4">
        <f t="shared" ca="1" si="1604"/>
        <v>3823.8125736735178</v>
      </c>
      <c r="O1106" s="4">
        <f t="shared" ca="1" si="1604"/>
        <v>1569303.3572112822</v>
      </c>
      <c r="P1106" s="4">
        <f t="shared" ca="1" si="1604"/>
        <v>891285.02891052037</v>
      </c>
      <c r="Q1106" s="4">
        <f t="shared" ca="1" si="1604"/>
        <v>161930.58335904113</v>
      </c>
      <c r="R1106" s="4">
        <f t="shared" ca="1" si="1604"/>
        <v>42246.705942373424</v>
      </c>
      <c r="S1106" s="4">
        <f t="shared" ca="1" si="1604"/>
        <v>0</v>
      </c>
      <c r="T1106" s="4">
        <f t="shared" ca="1" si="1604"/>
        <v>1095462.318211935</v>
      </c>
      <c r="U1106" s="4">
        <f t="shared" ca="1" si="1604"/>
        <v>40199.503569252411</v>
      </c>
      <c r="V1106" s="4">
        <f t="shared" ca="1" si="1604"/>
        <v>569702.245620606</v>
      </c>
      <c r="W1106" s="4">
        <f t="shared" ca="1" si="1604"/>
        <v>2786945.616355523</v>
      </c>
      <c r="X1106" s="4">
        <f t="shared" ca="1" si="1604"/>
        <v>1.5816170492200034E-154</v>
      </c>
      <c r="Y1106" s="4">
        <f t="shared" ca="1" si="1604"/>
        <v>3396847.3655453818</v>
      </c>
      <c r="Z1106" s="4">
        <f t="shared" ca="1" si="1604"/>
        <v>244773.17471609899</v>
      </c>
      <c r="AA1106" s="4">
        <f t="shared" ca="1" si="1604"/>
        <v>4914.68236344656</v>
      </c>
      <c r="AB1106" s="4">
        <f t="shared" ca="1" si="1604"/>
        <v>249687.85707954553</v>
      </c>
      <c r="AC1106" s="4">
        <f t="shared" ca="1" si="1604"/>
        <v>3254.6875458799877</v>
      </c>
      <c r="AD1106" s="4">
        <f t="shared" ca="1" si="1604"/>
        <v>0</v>
      </c>
      <c r="AE1106" s="4">
        <f t="shared" ca="1" si="1604"/>
        <v>0</v>
      </c>
    </row>
    <row r="1107" spans="1:31" hidden="1" outlineLevel="1">
      <c r="E1107" s="9"/>
      <c r="F1107" s="99"/>
      <c r="G1107" s="48" t="str">
        <f>$G$11</f>
        <v>DISTPRI</v>
      </c>
      <c r="H1107" s="4">
        <f t="shared" ref="H1107:AE1107" ca="1" si="1606">+H1098+H1064</f>
        <v>5034700.9705390902</v>
      </c>
      <c r="I1107" s="4">
        <f t="shared" ca="1" si="1606"/>
        <v>3360013.492543912</v>
      </c>
      <c r="J1107" s="46">
        <f t="shared" ref="J1107:K1107" ca="1" si="1607">+J1098+J1064</f>
        <v>438.80601001417244</v>
      </c>
      <c r="K1107" s="46">
        <f t="shared" ca="1" si="1607"/>
        <v>811.9168083856423</v>
      </c>
      <c r="L1107" s="4">
        <f t="shared" ca="1" si="1606"/>
        <v>743987.63482812094</v>
      </c>
      <c r="M1107" s="4">
        <f t="shared" ca="1" si="1606"/>
        <v>11516.531179293326</v>
      </c>
      <c r="N1107" s="4">
        <f t="shared" ca="1" si="1606"/>
        <v>0</v>
      </c>
      <c r="O1107" s="4">
        <f t="shared" ca="1" si="1606"/>
        <v>755504.16600741411</v>
      </c>
      <c r="P1107" s="4">
        <f t="shared" ca="1" si="1606"/>
        <v>388449.10111621133</v>
      </c>
      <c r="Q1107" s="4">
        <f t="shared" ca="1" si="1606"/>
        <v>93828.654082997513</v>
      </c>
      <c r="R1107" s="4">
        <f t="shared" ca="1" si="1606"/>
        <v>0</v>
      </c>
      <c r="S1107" s="4">
        <f t="shared" ca="1" si="1606"/>
        <v>0</v>
      </c>
      <c r="T1107" s="4">
        <f t="shared" ca="1" si="1606"/>
        <v>482277.7551992088</v>
      </c>
      <c r="U1107" s="4">
        <f t="shared" ca="1" si="1606"/>
        <v>17632.33407633832</v>
      </c>
      <c r="V1107" s="4">
        <f t="shared" ca="1" si="1606"/>
        <v>315142.51838619582</v>
      </c>
      <c r="W1107" s="4">
        <f t="shared" ca="1" si="1606"/>
        <v>-1.5426235014397018E-82</v>
      </c>
      <c r="X1107" s="4">
        <f t="shared" ca="1" si="1606"/>
        <v>2.4611854139421449E-154</v>
      </c>
      <c r="Y1107" s="4">
        <f t="shared" ca="1" si="1606"/>
        <v>332774.85246253415</v>
      </c>
      <c r="Z1107" s="4">
        <f t="shared" ca="1" si="1606"/>
        <v>99569.340990081735</v>
      </c>
      <c r="AA1107" s="4">
        <f t="shared" ca="1" si="1606"/>
        <v>1998.5136954824764</v>
      </c>
      <c r="AB1107" s="4">
        <f t="shared" ca="1" si="1606"/>
        <v>101567.85468556421</v>
      </c>
      <c r="AC1107" s="4">
        <f t="shared" ca="1" si="1606"/>
        <v>1312.1268220575944</v>
      </c>
      <c r="AD1107" s="4">
        <f t="shared" ca="1" si="1606"/>
        <v>0</v>
      </c>
      <c r="AE1107" s="4">
        <f t="shared" ca="1" si="1606"/>
        <v>0</v>
      </c>
    </row>
    <row r="1108" spans="1:31" hidden="1" outlineLevel="1">
      <c r="E1108" s="9"/>
      <c r="F1108" s="99"/>
      <c r="G1108" s="48" t="str">
        <f>$G$12</f>
        <v>DISTSEC</v>
      </c>
      <c r="H1108" s="4">
        <f t="shared" ref="H1108:AE1108" ca="1" si="1608">+H1099+H1065</f>
        <v>3206386.7769855834</v>
      </c>
      <c r="I1108" s="4">
        <f t="shared" ca="1" si="1608"/>
        <v>2421607.4743194329</v>
      </c>
      <c r="J1108" s="46">
        <f t="shared" ref="J1108:K1108" ca="1" si="1609">+J1099+J1065</f>
        <v>514.80271932063022</v>
      </c>
      <c r="K1108" s="46">
        <f t="shared" ca="1" si="1609"/>
        <v>666.81139628538324</v>
      </c>
      <c r="L1108" s="4">
        <f t="shared" ca="1" si="1608"/>
        <v>470232.57703680918</v>
      </c>
      <c r="M1108" s="4">
        <f t="shared" ca="1" si="1608"/>
        <v>0</v>
      </c>
      <c r="N1108" s="4">
        <f t="shared" ca="1" si="1608"/>
        <v>0</v>
      </c>
      <c r="O1108" s="4">
        <f t="shared" ca="1" si="1608"/>
        <v>470232.57703680918</v>
      </c>
      <c r="P1108" s="4">
        <f t="shared" ca="1" si="1608"/>
        <v>218376.2127361031</v>
      </c>
      <c r="Q1108" s="4">
        <f t="shared" ca="1" si="1608"/>
        <v>0</v>
      </c>
      <c r="R1108" s="4">
        <f t="shared" ca="1" si="1608"/>
        <v>0</v>
      </c>
      <c r="S1108" s="4">
        <f t="shared" ca="1" si="1608"/>
        <v>0</v>
      </c>
      <c r="T1108" s="4">
        <f t="shared" ca="1" si="1608"/>
        <v>218376.2127361031</v>
      </c>
      <c r="U1108" s="4">
        <f t="shared" ca="1" si="1608"/>
        <v>8184.2569112557312</v>
      </c>
      <c r="V1108" s="4">
        <f t="shared" ca="1" si="1608"/>
        <v>9.2648533827662522E-125</v>
      </c>
      <c r="W1108" s="4">
        <f t="shared" ca="1" si="1608"/>
        <v>-5.8524584709502097E-84</v>
      </c>
      <c r="X1108" s="4">
        <f t="shared" ca="1" si="1608"/>
        <v>0</v>
      </c>
      <c r="Y1108" s="4">
        <f t="shared" ca="1" si="1608"/>
        <v>8184.2569112557312</v>
      </c>
      <c r="Z1108" s="4">
        <f t="shared" ca="1" si="1608"/>
        <v>59139.482468727045</v>
      </c>
      <c r="AA1108" s="4">
        <f t="shared" ca="1" si="1608"/>
        <v>0</v>
      </c>
      <c r="AB1108" s="4">
        <f t="shared" ca="1" si="1608"/>
        <v>59139.482468727045</v>
      </c>
      <c r="AC1108" s="4">
        <f t="shared" ca="1" si="1608"/>
        <v>699.23991403786385</v>
      </c>
      <c r="AD1108" s="4">
        <f t="shared" ca="1" si="1608"/>
        <v>22502.94472792622</v>
      </c>
      <c r="AE1108" s="4">
        <f t="shared" ca="1" si="1608"/>
        <v>4462.9747556851489</v>
      </c>
    </row>
    <row r="1109" spans="1:31" hidden="1" outlineLevel="1">
      <c r="E1109" s="9"/>
      <c r="F1109" s="99"/>
      <c r="G1109" s="48" t="str">
        <f>$G$13</f>
        <v>ENERGY</v>
      </c>
      <c r="H1109" s="4">
        <f t="shared" ref="H1109:AE1109" ca="1" si="1610">+H1100+H1066</f>
        <v>1279361.5531878106</v>
      </c>
      <c r="I1109" s="4">
        <f t="shared" ca="1" si="1610"/>
        <v>760636.71519515431</v>
      </c>
      <c r="J1109" s="46">
        <f t="shared" ref="J1109:K1109" ca="1" si="1611">+J1100+J1066</f>
        <v>4.4399889546990767</v>
      </c>
      <c r="K1109" s="46">
        <f t="shared" ca="1" si="1611"/>
        <v>12.802266672815717</v>
      </c>
      <c r="L1109" s="4">
        <f t="shared" ca="1" si="1610"/>
        <v>145459.24706686579</v>
      </c>
      <c r="M1109" s="4">
        <f t="shared" ca="1" si="1610"/>
        <v>4843.0474178658633</v>
      </c>
      <c r="N1109" s="4">
        <f t="shared" ca="1" si="1610"/>
        <v>995.55140864766349</v>
      </c>
      <c r="O1109" s="4">
        <f t="shared" ca="1" si="1610"/>
        <v>151297.8458933793</v>
      </c>
      <c r="P1109" s="4">
        <f t="shared" ca="1" si="1610"/>
        <v>49546.764339406676</v>
      </c>
      <c r="Q1109" s="4">
        <f t="shared" ca="1" si="1610"/>
        <v>32000.436760671131</v>
      </c>
      <c r="R1109" s="4">
        <f t="shared" ca="1" si="1610"/>
        <v>8236.833030243477</v>
      </c>
      <c r="S1109" s="4">
        <f t="shared" ca="1" si="1610"/>
        <v>342.42465747354902</v>
      </c>
      <c r="T1109" s="4">
        <f t="shared" ca="1" si="1610"/>
        <v>90126.458787794836</v>
      </c>
      <c r="U1109" s="4">
        <f t="shared" ca="1" si="1610"/>
        <v>3144.6507978107393</v>
      </c>
      <c r="V1109" s="4">
        <f t="shared" ca="1" si="1610"/>
        <v>128448.56993618551</v>
      </c>
      <c r="W1109" s="4">
        <f t="shared" ca="1" si="1610"/>
        <v>110700.27053513957</v>
      </c>
      <c r="X1109" s="4">
        <f t="shared" ca="1" si="1610"/>
        <v>30178.907377017225</v>
      </c>
      <c r="Y1109" s="4">
        <f t="shared" ca="1" si="1610"/>
        <v>272472.39864615304</v>
      </c>
      <c r="Z1109" s="4">
        <f t="shared" ca="1" si="1610"/>
        <v>1426.8183938371562</v>
      </c>
      <c r="AA1109" s="4">
        <f t="shared" ca="1" si="1610"/>
        <v>28.628826455138412</v>
      </c>
      <c r="AB1109" s="4">
        <f t="shared" ca="1" si="1610"/>
        <v>1455.4472202922946</v>
      </c>
      <c r="AC1109" s="4">
        <f t="shared" ca="1" si="1610"/>
        <v>25.537035963039781</v>
      </c>
      <c r="AD1109" s="4">
        <f t="shared" ca="1" si="1610"/>
        <v>3211.9251135772647</v>
      </c>
      <c r="AE1109" s="4">
        <f t="shared" ca="1" si="1610"/>
        <v>117.98303986874389</v>
      </c>
    </row>
    <row r="1110" spans="1:31" hidden="1" outlineLevel="1">
      <c r="E1110" s="9"/>
      <c r="F1110" s="99"/>
      <c r="G1110" s="48" t="str">
        <f>$G$14</f>
        <v>CUSTOMER</v>
      </c>
      <c r="H1110" s="4">
        <f t="shared" ref="H1110:AE1110" ca="1" si="1612">+H1101+H1067</f>
        <v>439930.40503220365</v>
      </c>
      <c r="I1110" s="4">
        <f t="shared" ca="1" si="1612"/>
        <v>273999.5977247479</v>
      </c>
      <c r="J1110" s="46">
        <f t="shared" ref="J1110:K1110" ca="1" si="1613">+J1101+J1067</f>
        <v>18.7104323192025</v>
      </c>
      <c r="K1110" s="46">
        <f t="shared" ca="1" si="1613"/>
        <v>10.64775138940929</v>
      </c>
      <c r="L1110" s="4">
        <f t="shared" ca="1" si="1612"/>
        <v>66818.864352781486</v>
      </c>
      <c r="M1110" s="4">
        <f t="shared" ca="1" si="1612"/>
        <v>5595.5966755501076</v>
      </c>
      <c r="N1110" s="4">
        <f t="shared" ca="1" si="1612"/>
        <v>764.74249893481203</v>
      </c>
      <c r="O1110" s="4">
        <f t="shared" ca="1" si="1612"/>
        <v>73179.203527266392</v>
      </c>
      <c r="P1110" s="4">
        <f t="shared" ca="1" si="1612"/>
        <v>3529.1046420856301</v>
      </c>
      <c r="Q1110" s="4">
        <f t="shared" ca="1" si="1612"/>
        <v>2352.8643350646776</v>
      </c>
      <c r="R1110" s="4">
        <f t="shared" ca="1" si="1612"/>
        <v>2853.453931140768</v>
      </c>
      <c r="S1110" s="4">
        <f t="shared" ca="1" si="1612"/>
        <v>208.31728900151887</v>
      </c>
      <c r="T1110" s="4">
        <f t="shared" ca="1" si="1612"/>
        <v>8943.7401972925927</v>
      </c>
      <c r="U1110" s="4">
        <f t="shared" ca="1" si="1612"/>
        <v>23.954241027957902</v>
      </c>
      <c r="V1110" s="4">
        <f t="shared" ca="1" si="1612"/>
        <v>1539.78718412135</v>
      </c>
      <c r="W1110" s="4">
        <f t="shared" ca="1" si="1612"/>
        <v>1957.1964449751874</v>
      </c>
      <c r="X1110" s="4">
        <f t="shared" ca="1" si="1612"/>
        <v>690.19982290533085</v>
      </c>
      <c r="Y1110" s="4">
        <f t="shared" ca="1" si="1612"/>
        <v>4211.1376930298266</v>
      </c>
      <c r="Z1110" s="4">
        <f t="shared" ca="1" si="1612"/>
        <v>514.4109784501876</v>
      </c>
      <c r="AA1110" s="4">
        <f t="shared" ca="1" si="1612"/>
        <v>9.7389914735087579</v>
      </c>
      <c r="AB1110" s="4">
        <f t="shared" ca="1" si="1612"/>
        <v>524.1499699236964</v>
      </c>
      <c r="AC1110" s="4">
        <f t="shared" ca="1" si="1612"/>
        <v>50.19531506369924</v>
      </c>
      <c r="AD1110" s="4">
        <f t="shared" ca="1" si="1612"/>
        <v>71397.206424029006</v>
      </c>
      <c r="AE1110" s="4">
        <f t="shared" ca="1" si="1612"/>
        <v>7595.8159971419427</v>
      </c>
    </row>
    <row r="1111" spans="1:31" collapsed="1">
      <c r="B1111" s="97" t="s">
        <v>211</v>
      </c>
      <c r="E1111" s="4">
        <f>+E1102+E1068</f>
        <v>31782269.539999999</v>
      </c>
      <c r="F1111" s="167"/>
      <c r="G1111" s="48" t="str">
        <f>$G$15</f>
        <v>TOTAL</v>
      </c>
      <c r="H1111" s="4">
        <f t="shared" ref="H1111:AE1111" ca="1" si="1614">+H1102+H1068</f>
        <v>31782269.539999999</v>
      </c>
      <c r="I1111" s="4">
        <f t="shared" ca="1" si="1614"/>
        <v>18086884.620412733</v>
      </c>
      <c r="J1111" s="46">
        <f t="shared" ref="J1111:K1111" ca="1" si="1615">+J1102+J1068</f>
        <v>2860.2863554927321</v>
      </c>
      <c r="K1111" s="46">
        <f t="shared" ca="1" si="1615"/>
        <v>4918.4008025755593</v>
      </c>
      <c r="L1111" s="4">
        <f t="shared" ca="1" si="1614"/>
        <v>4054767.6902311496</v>
      </c>
      <c r="M1111" s="4">
        <f t="shared" ca="1" si="1614"/>
        <v>62408.572290719654</v>
      </c>
      <c r="N1111" s="4">
        <f t="shared" ca="1" si="1614"/>
        <v>8044.0703257893501</v>
      </c>
      <c r="O1111" s="4">
        <f t="shared" ca="1" si="1614"/>
        <v>4125220.3328476576</v>
      </c>
      <c r="P1111" s="4">
        <f t="shared" ca="1" si="1614"/>
        <v>2122839.5526485071</v>
      </c>
      <c r="Q1111" s="4">
        <f t="shared" ca="1" si="1614"/>
        <v>451203.97064216988</v>
      </c>
      <c r="R1111" s="4">
        <f t="shared" ca="1" si="1614"/>
        <v>86515.711028732971</v>
      </c>
      <c r="S1111" s="4">
        <f t="shared" ca="1" si="1614"/>
        <v>1502.6368923050716</v>
      </c>
      <c r="T1111" s="4">
        <f t="shared" ca="1" si="1614"/>
        <v>2662061.8712117141</v>
      </c>
      <c r="U1111" s="4">
        <f t="shared" ca="1" si="1614"/>
        <v>96634.457093689998</v>
      </c>
      <c r="V1111" s="4">
        <f t="shared" ca="1" si="1614"/>
        <v>1560261.7613933985</v>
      </c>
      <c r="W1111" s="4">
        <f t="shared" ca="1" si="1614"/>
        <v>4262184.9272568077</v>
      </c>
      <c r="X1111" s="4">
        <f t="shared" ca="1" si="1614"/>
        <v>301070.52415192116</v>
      </c>
      <c r="Y1111" s="4">
        <f t="shared" ca="1" si="1614"/>
        <v>6220151.6698958147</v>
      </c>
      <c r="Z1111" s="4">
        <f t="shared" ca="1" si="1614"/>
        <v>543459.44496733288</v>
      </c>
      <c r="AA1111" s="4">
        <f t="shared" ca="1" si="1614"/>
        <v>9708.5011869004702</v>
      </c>
      <c r="AB1111" s="4">
        <f t="shared" ca="1" si="1614"/>
        <v>553167.94615423353</v>
      </c>
      <c r="AC1111" s="4">
        <f t="shared" ca="1" si="1614"/>
        <v>7162.7076562552729</v>
      </c>
      <c r="AD1111" s="4">
        <f t="shared" ca="1" si="1614"/>
        <v>106005.21639645296</v>
      </c>
      <c r="AE1111" s="4">
        <f t="shared" ca="1" si="1614"/>
        <v>13836.488267070836</v>
      </c>
    </row>
    <row r="1112" spans="1:31">
      <c r="F1112" s="168"/>
      <c r="I1112" s="5"/>
      <c r="J1112" s="47"/>
      <c r="K1112" s="47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</row>
    <row r="1113" spans="1:31" hidden="1" outlineLevel="1">
      <c r="E1113" s="9"/>
      <c r="F1113" s="99"/>
      <c r="G1113" s="48" t="str">
        <f>$G$8</f>
        <v>PRODUCTION</v>
      </c>
      <c r="H1113" s="4">
        <f t="shared" ref="H1113:AE1113" ca="1" si="1616">+H963+H1104</f>
        <v>200930672.7595239</v>
      </c>
      <c r="I1113" s="4">
        <f t="shared" ca="1" si="1616"/>
        <v>96403209.564583138</v>
      </c>
      <c r="J1113" s="46">
        <f t="shared" ref="J1113:K1113" ca="1" si="1617">+J963+J1104</f>
        <v>38184.653757562381</v>
      </c>
      <c r="K1113" s="46">
        <f t="shared" ca="1" si="1617"/>
        <v>77792.151237278536</v>
      </c>
      <c r="L1113" s="4">
        <f t="shared" ca="1" si="1616"/>
        <v>28135482.319026239</v>
      </c>
      <c r="M1113" s="4">
        <f t="shared" ca="1" si="1616"/>
        <v>346752.16554251336</v>
      </c>
      <c r="N1113" s="4">
        <f t="shared" ca="1" si="1616"/>
        <v>64440.277004241485</v>
      </c>
      <c r="O1113" s="4">
        <f t="shared" ca="1" si="1616"/>
        <v>28546674.761572991</v>
      </c>
      <c r="P1113" s="4">
        <f t="shared" ca="1" si="1616"/>
        <v>15558662.990456138</v>
      </c>
      <c r="Q1113" s="4">
        <f t="shared" ca="1" si="1616"/>
        <v>2914386.6610217104</v>
      </c>
      <c r="R1113" s="4">
        <f t="shared" ca="1" si="1616"/>
        <v>536740.68739962601</v>
      </c>
      <c r="S1113" s="4">
        <f t="shared" ca="1" si="1616"/>
        <v>16972.64640847647</v>
      </c>
      <c r="T1113" s="4">
        <f t="shared" ca="1" si="1616"/>
        <v>19026762.985285949</v>
      </c>
      <c r="U1113" s="4">
        <f t="shared" ca="1" si="1616"/>
        <v>749510.63816088857</v>
      </c>
      <c r="V1113" s="4">
        <f t="shared" ca="1" si="1616"/>
        <v>10394897.890686847</v>
      </c>
      <c r="W1113" s="4">
        <f t="shared" ca="1" si="1616"/>
        <v>33502351.678273488</v>
      </c>
      <c r="X1113" s="4">
        <f t="shared" ca="1" si="1616"/>
        <v>7043020.0965732737</v>
      </c>
      <c r="Y1113" s="4">
        <f t="shared" ca="1" si="1616"/>
        <v>51689780.303694502</v>
      </c>
      <c r="Z1113" s="4">
        <f t="shared" ca="1" si="1616"/>
        <v>4587266.4964995598</v>
      </c>
      <c r="AA1113" s="4">
        <f t="shared" ca="1" si="1616"/>
        <v>85676.066340400415</v>
      </c>
      <c r="AB1113" s="4">
        <f t="shared" ca="1" si="1616"/>
        <v>4672942.5628399607</v>
      </c>
      <c r="AC1113" s="4">
        <f t="shared" ca="1" si="1616"/>
        <v>65168.066933407572</v>
      </c>
      <c r="AD1113" s="4">
        <f t="shared" ca="1" si="1616"/>
        <v>336903.37524354417</v>
      </c>
      <c r="AE1113" s="4">
        <f t="shared" ca="1" si="1616"/>
        <v>73254.334375705454</v>
      </c>
    </row>
    <row r="1114" spans="1:31" hidden="1" outlineLevel="1">
      <c r="E1114" s="9"/>
      <c r="F1114" s="99"/>
      <c r="G1114" s="48" t="str">
        <f>$G$9</f>
        <v>BULKTRAN</v>
      </c>
      <c r="H1114" s="4">
        <f t="shared" ref="H1114:AE1114" ca="1" si="1618">+H964+H1105</f>
        <v>34647264.087482318</v>
      </c>
      <c r="I1114" s="4">
        <f t="shared" ca="1" si="1618"/>
        <v>7746416.0124445986</v>
      </c>
      <c r="J1114" s="46">
        <f t="shared" ref="J1114:K1114" ca="1" si="1619">+J964+J1105</f>
        <v>-26227.461421554399</v>
      </c>
      <c r="K1114" s="46">
        <f t="shared" ca="1" si="1619"/>
        <v>-74528.290872836296</v>
      </c>
      <c r="L1114" s="4">
        <f t="shared" ca="1" si="1618"/>
        <v>5398026.6714100968</v>
      </c>
      <c r="M1114" s="4">
        <f t="shared" ca="1" si="1618"/>
        <v>54699.063258803712</v>
      </c>
      <c r="N1114" s="4">
        <f t="shared" ca="1" si="1618"/>
        <v>-6656.614671432968</v>
      </c>
      <c r="O1114" s="4">
        <f t="shared" ca="1" si="1618"/>
        <v>5446069.1199974688</v>
      </c>
      <c r="P1114" s="4">
        <f t="shared" ca="1" si="1618"/>
        <v>2979929.0963158808</v>
      </c>
      <c r="Q1114" s="4">
        <f t="shared" ca="1" si="1618"/>
        <v>897749.90242530755</v>
      </c>
      <c r="R1114" s="4">
        <f t="shared" ca="1" si="1618"/>
        <v>138079.51121161308</v>
      </c>
      <c r="S1114" s="4">
        <f t="shared" ca="1" si="1618"/>
        <v>-1202.0593603232001</v>
      </c>
      <c r="T1114" s="4">
        <f t="shared" ca="1" si="1618"/>
        <v>4014556.4505924778</v>
      </c>
      <c r="U1114" s="4">
        <f t="shared" ca="1" si="1618"/>
        <v>111387.8073104069</v>
      </c>
      <c r="V1114" s="4">
        <f t="shared" ca="1" si="1618"/>
        <v>3301632.8962012352</v>
      </c>
      <c r="W1114" s="4">
        <f t="shared" ca="1" si="1618"/>
        <v>10507680.384879166</v>
      </c>
      <c r="X1114" s="4">
        <f t="shared" ca="1" si="1618"/>
        <v>2577495.772920948</v>
      </c>
      <c r="Y1114" s="4">
        <f t="shared" ca="1" si="1618"/>
        <v>16498196.861311756</v>
      </c>
      <c r="Z1114" s="4">
        <f t="shared" ca="1" si="1618"/>
        <v>908784.61494459887</v>
      </c>
      <c r="AA1114" s="4">
        <f t="shared" ca="1" si="1618"/>
        <v>13699.46275104638</v>
      </c>
      <c r="AB1114" s="4">
        <f t="shared" ca="1" si="1618"/>
        <v>922484.07769564516</v>
      </c>
      <c r="AC1114" s="4">
        <f t="shared" ca="1" si="1618"/>
        <v>13792.616663981487</v>
      </c>
      <c r="AD1114" s="4">
        <f t="shared" ca="1" si="1618"/>
        <v>86836.733557216648</v>
      </c>
      <c r="AE1114" s="4">
        <f t="shared" ca="1" si="1618"/>
        <v>19667.967513537526</v>
      </c>
    </row>
    <row r="1115" spans="1:31" hidden="1" outlineLevel="1">
      <c r="E1115" s="9"/>
      <c r="F1115" s="99"/>
      <c r="G1115" s="48" t="str">
        <f>$G$10</f>
        <v>SUBTRAN</v>
      </c>
      <c r="H1115" s="4">
        <f t="shared" ref="H1115:AE1115" ca="1" si="1620">+H965+H1106</f>
        <v>9593231.3746873811</v>
      </c>
      <c r="I1115" s="4">
        <f t="shared" ca="1" si="1620"/>
        <v>2317653.20323807</v>
      </c>
      <c r="J1115" s="46">
        <f t="shared" ref="J1115:K1115" ca="1" si="1621">+J965+J1106</f>
        <v>-4958.995722877572</v>
      </c>
      <c r="K1115" s="46">
        <f t="shared" ca="1" si="1621"/>
        <v>-15023.863821535051</v>
      </c>
      <c r="L1115" s="4">
        <f t="shared" ca="1" si="1620"/>
        <v>1492782.9608909048</v>
      </c>
      <c r="M1115" s="4">
        <f t="shared" ca="1" si="1620"/>
        <v>15422.451850209905</v>
      </c>
      <c r="N1115" s="4">
        <f t="shared" ca="1" si="1620"/>
        <v>-1737.5466870658479</v>
      </c>
      <c r="O1115" s="4">
        <f t="shared" ca="1" si="1620"/>
        <v>1506467.866054049</v>
      </c>
      <c r="P1115" s="4">
        <f t="shared" ca="1" si="1620"/>
        <v>802755.28045847907</v>
      </c>
      <c r="Q1115" s="4">
        <f t="shared" ca="1" si="1620"/>
        <v>237738.1827796225</v>
      </c>
      <c r="R1115" s="4">
        <f t="shared" ca="1" si="1620"/>
        <v>47756.539290982269</v>
      </c>
      <c r="S1115" s="4">
        <f t="shared" ca="1" si="1620"/>
        <v>0</v>
      </c>
      <c r="T1115" s="4">
        <f t="shared" ca="1" si="1620"/>
        <v>1088250.0025290838</v>
      </c>
      <c r="U1115" s="4">
        <f t="shared" ca="1" si="1620"/>
        <v>28924.777407820988</v>
      </c>
      <c r="V1115" s="4">
        <f t="shared" ca="1" si="1620"/>
        <v>861938.95893694996</v>
      </c>
      <c r="W1115" s="4">
        <f t="shared" ca="1" si="1620"/>
        <v>3559104.9725493798</v>
      </c>
      <c r="X1115" s="4">
        <f t="shared" ca="1" si="1620"/>
        <v>3.1351426925512859E-152</v>
      </c>
      <c r="Y1115" s="4">
        <f t="shared" ca="1" si="1620"/>
        <v>4449968.7088941513</v>
      </c>
      <c r="Z1115" s="4">
        <f t="shared" ca="1" si="1620"/>
        <v>243431.12583238122</v>
      </c>
      <c r="AA1115" s="4">
        <f t="shared" ca="1" si="1620"/>
        <v>3739.8571230007128</v>
      </c>
      <c r="AB1115" s="4">
        <f t="shared" ca="1" si="1620"/>
        <v>247170.98295538191</v>
      </c>
      <c r="AC1115" s="4">
        <f t="shared" ca="1" si="1620"/>
        <v>3703.4705610558317</v>
      </c>
      <c r="AD1115" s="4">
        <f t="shared" ca="1" si="1620"/>
        <v>0</v>
      </c>
      <c r="AE1115" s="4">
        <f t="shared" ca="1" si="1620"/>
        <v>0</v>
      </c>
    </row>
    <row r="1116" spans="1:31" hidden="1" outlineLevel="1">
      <c r="E1116" s="9"/>
      <c r="F1116" s="99"/>
      <c r="G1116" s="48" t="str">
        <f>$G$11</f>
        <v>DISTPRI</v>
      </c>
      <c r="H1116" s="4">
        <f t="shared" ref="H1116:AE1116" ca="1" si="1622">+H966+H1107</f>
        <v>64531226.475387491</v>
      </c>
      <c r="I1116" s="4">
        <f t="shared" ca="1" si="1622"/>
        <v>35110206.359037787</v>
      </c>
      <c r="J1116" s="46">
        <f t="shared" ref="J1116:K1116" ca="1" si="1623">+J966+J1107</f>
        <v>-4037.6725458902197</v>
      </c>
      <c r="K1116" s="46">
        <f t="shared" ca="1" si="1623"/>
        <v>-20669.431472070861</v>
      </c>
      <c r="L1116" s="4">
        <f t="shared" ca="1" si="1622"/>
        <v>12909101.431375023</v>
      </c>
      <c r="M1116" s="4">
        <f t="shared" ca="1" si="1622"/>
        <v>149180.50012531033</v>
      </c>
      <c r="N1116" s="4">
        <f t="shared" ca="1" si="1622"/>
        <v>0</v>
      </c>
      <c r="O1116" s="4">
        <f t="shared" ca="1" si="1622"/>
        <v>13058281.931500334</v>
      </c>
      <c r="P1116" s="4">
        <f t="shared" ca="1" si="1622"/>
        <v>6916900.891762875</v>
      </c>
      <c r="Q1116" s="4">
        <f t="shared" ca="1" si="1622"/>
        <v>1556131.334123313</v>
      </c>
      <c r="R1116" s="4">
        <f t="shared" ca="1" si="1622"/>
        <v>0</v>
      </c>
      <c r="S1116" s="4">
        <f t="shared" ca="1" si="1622"/>
        <v>0</v>
      </c>
      <c r="T1116" s="4">
        <f t="shared" ca="1" si="1622"/>
        <v>8473032.2258861866</v>
      </c>
      <c r="U1116" s="4">
        <f t="shared" ca="1" si="1622"/>
        <v>295850.52413751703</v>
      </c>
      <c r="V1116" s="4">
        <f t="shared" ca="1" si="1622"/>
        <v>5481049.909529414</v>
      </c>
      <c r="W1116" s="4">
        <f t="shared" ca="1" si="1622"/>
        <v>-4.970522952259124E-80</v>
      </c>
      <c r="X1116" s="4">
        <f t="shared" ca="1" si="1622"/>
        <v>4.8786572383876765E-152</v>
      </c>
      <c r="Y1116" s="4">
        <f t="shared" ca="1" si="1622"/>
        <v>5776900.4336669315</v>
      </c>
      <c r="Z1116" s="4">
        <f t="shared" ca="1" si="1622"/>
        <v>2071076.3749328591</v>
      </c>
      <c r="AA1116" s="4">
        <f t="shared" ca="1" si="1622"/>
        <v>36238.363653196364</v>
      </c>
      <c r="AB1116" s="4">
        <f t="shared" ca="1" si="1622"/>
        <v>2107314.7385860556</v>
      </c>
      <c r="AC1116" s="4">
        <f t="shared" ca="1" si="1622"/>
        <v>30197.890728188529</v>
      </c>
      <c r="AD1116" s="4">
        <f t="shared" ca="1" si="1622"/>
        <v>0</v>
      </c>
      <c r="AE1116" s="4">
        <f t="shared" ca="1" si="1622"/>
        <v>0</v>
      </c>
    </row>
    <row r="1117" spans="1:31" hidden="1" outlineLevel="1">
      <c r="E1117" s="9"/>
      <c r="F1117" s="99"/>
      <c r="G1117" s="48" t="str">
        <f>$G$12</f>
        <v>DISTSEC</v>
      </c>
      <c r="H1117" s="4">
        <f t="shared" ref="H1117:AE1117" ca="1" si="1624">+H967+H1108</f>
        <v>26607203.456730053</v>
      </c>
      <c r="I1117" s="4">
        <f t="shared" ca="1" si="1624"/>
        <v>17011836.091308225</v>
      </c>
      <c r="J1117" s="46">
        <f t="shared" ref="J1117:K1117" ca="1" si="1625">+J967+J1108</f>
        <v>-6402.6303182812826</v>
      </c>
      <c r="K1117" s="46">
        <f t="shared" ca="1" si="1625"/>
        <v>-22294.627100936465</v>
      </c>
      <c r="L1117" s="4">
        <f t="shared" ca="1" si="1624"/>
        <v>5623927.5931269517</v>
      </c>
      <c r="M1117" s="4">
        <f t="shared" ca="1" si="1624"/>
        <v>0</v>
      </c>
      <c r="N1117" s="4">
        <f t="shared" ca="1" si="1624"/>
        <v>0</v>
      </c>
      <c r="O1117" s="4">
        <f t="shared" ca="1" si="1624"/>
        <v>5623927.5931269517</v>
      </c>
      <c r="P1117" s="4">
        <f t="shared" ca="1" si="1624"/>
        <v>2590614.7825024412</v>
      </c>
      <c r="Q1117" s="4">
        <f t="shared" ca="1" si="1624"/>
        <v>0</v>
      </c>
      <c r="R1117" s="4">
        <f t="shared" ca="1" si="1624"/>
        <v>0</v>
      </c>
      <c r="S1117" s="4">
        <f t="shared" ca="1" si="1624"/>
        <v>0</v>
      </c>
      <c r="T1117" s="4">
        <f t="shared" ca="1" si="1624"/>
        <v>2590614.7825024412</v>
      </c>
      <c r="U1117" s="4">
        <f t="shared" ca="1" si="1624"/>
        <v>90530.343252688413</v>
      </c>
      <c r="V1117" s="4">
        <f t="shared" ca="1" si="1624"/>
        <v>5.5350938348127882E-123</v>
      </c>
      <c r="W1117" s="4">
        <f t="shared" ca="1" si="1624"/>
        <v>-1.8857342138151276E-81</v>
      </c>
      <c r="X1117" s="4">
        <f t="shared" ca="1" si="1624"/>
        <v>0</v>
      </c>
      <c r="Y1117" s="4">
        <f t="shared" ca="1" si="1624"/>
        <v>90530.343252688413</v>
      </c>
      <c r="Z1117" s="4">
        <f t="shared" ca="1" si="1624"/>
        <v>801827.49013754097</v>
      </c>
      <c r="AA1117" s="4">
        <f t="shared" ca="1" si="1624"/>
        <v>0</v>
      </c>
      <c r="AB1117" s="4">
        <f t="shared" ca="1" si="1624"/>
        <v>801827.49013754097</v>
      </c>
      <c r="AC1117" s="4">
        <f t="shared" ca="1" si="1624"/>
        <v>10536.646711181125</v>
      </c>
      <c r="AD1117" s="4">
        <f t="shared" ca="1" si="1624"/>
        <v>413764.5649690798</v>
      </c>
      <c r="AE1117" s="4">
        <f t="shared" ca="1" si="1624"/>
        <v>92863.202140967143</v>
      </c>
    </row>
    <row r="1118" spans="1:31" hidden="1" outlineLevel="1">
      <c r="E1118" s="9"/>
      <c r="F1118" s="99"/>
      <c r="G1118" s="48" t="str">
        <f>$G$13</f>
        <v>ENERGY</v>
      </c>
      <c r="H1118" s="4">
        <f t="shared" ref="H1118:AE1118" ca="1" si="1626">+H968+H1109</f>
        <v>174362949.49000356</v>
      </c>
      <c r="I1118" s="4">
        <f t="shared" ca="1" si="1626"/>
        <v>77147614.930416346</v>
      </c>
      <c r="J1118" s="46">
        <f t="shared" ref="J1118:K1118" ca="1" si="1627">+J968+J1109</f>
        <v>45345.826530429244</v>
      </c>
      <c r="K1118" s="46">
        <f t="shared" ca="1" si="1627"/>
        <v>163620.93887850601</v>
      </c>
      <c r="L1118" s="4">
        <f t="shared" ca="1" si="1626"/>
        <v>21745269.793678153</v>
      </c>
      <c r="M1118" s="4">
        <f t="shared" ca="1" si="1626"/>
        <v>296950.59994116431</v>
      </c>
      <c r="N1118" s="4">
        <f t="shared" ca="1" si="1626"/>
        <v>72684.383284092764</v>
      </c>
      <c r="O1118" s="4">
        <f t="shared" ca="1" si="1626"/>
        <v>22114904.776903413</v>
      </c>
      <c r="P1118" s="4">
        <f t="shared" ca="1" si="1626"/>
        <v>13475171.290204637</v>
      </c>
      <c r="Q1118" s="4">
        <f t="shared" ca="1" si="1626"/>
        <v>1979237.9673951357</v>
      </c>
      <c r="R1118" s="4">
        <f t="shared" ca="1" si="1626"/>
        <v>425742.4385647953</v>
      </c>
      <c r="S1118" s="4">
        <f t="shared" ca="1" si="1626"/>
        <v>22291.519676301628</v>
      </c>
      <c r="T1118" s="4">
        <f t="shared" ca="1" si="1626"/>
        <v>15902443.215840869</v>
      </c>
      <c r="U1118" s="4">
        <f t="shared" ca="1" si="1626"/>
        <v>764704.08948390489</v>
      </c>
      <c r="V1118" s="4">
        <f t="shared" ca="1" si="1626"/>
        <v>9039775.9341731779</v>
      </c>
      <c r="W1118" s="4">
        <f t="shared" ca="1" si="1626"/>
        <v>36688567.601213649</v>
      </c>
      <c r="X1118" s="4">
        <f t="shared" ca="1" si="1626"/>
        <v>6605385.5851256512</v>
      </c>
      <c r="Y1118" s="4">
        <f t="shared" ca="1" si="1626"/>
        <v>53098433.20999638</v>
      </c>
      <c r="Z1118" s="4">
        <f t="shared" ca="1" si="1626"/>
        <v>3829212.1521627423</v>
      </c>
      <c r="AA1118" s="4">
        <f t="shared" ca="1" si="1626"/>
        <v>78438.097255580069</v>
      </c>
      <c r="AB1118" s="4">
        <f t="shared" ca="1" si="1626"/>
        <v>3907650.249418322</v>
      </c>
      <c r="AC1118" s="4">
        <f t="shared" ca="1" si="1626"/>
        <v>70160.185130980593</v>
      </c>
      <c r="AD1118" s="4">
        <f t="shared" ca="1" si="1626"/>
        <v>1581342.6145132689</v>
      </c>
      <c r="AE1118" s="4">
        <f t="shared" ca="1" si="1626"/>
        <v>331433.54237511492</v>
      </c>
    </row>
    <row r="1119" spans="1:31" hidden="1" outlineLevel="1">
      <c r="E1119" s="9"/>
      <c r="F1119" s="99"/>
      <c r="G1119" s="48" t="str">
        <f>$G$14</f>
        <v>CUSTOMER</v>
      </c>
      <c r="H1119" s="4">
        <f t="shared" ref="H1119:AE1119" ca="1" si="1628">+H969+H1110</f>
        <v>23709799.258681878</v>
      </c>
      <c r="I1119" s="4">
        <f t="shared" ca="1" si="1628"/>
        <v>12043134.785658803</v>
      </c>
      <c r="J1119" s="46">
        <f t="shared" ref="J1119:K1119" ca="1" si="1629">+J969+J1110</f>
        <v>3248.4842772919956</v>
      </c>
      <c r="K1119" s="46">
        <f t="shared" ca="1" si="1629"/>
        <v>17947.450444149548</v>
      </c>
      <c r="L1119" s="4">
        <f t="shared" ca="1" si="1628"/>
        <v>4018860.1709556337</v>
      </c>
      <c r="M1119" s="4">
        <f t="shared" ca="1" si="1628"/>
        <v>179628.77090380396</v>
      </c>
      <c r="N1119" s="4">
        <f t="shared" ca="1" si="1628"/>
        <v>27346.545015286956</v>
      </c>
      <c r="O1119" s="4">
        <f t="shared" ca="1" si="1628"/>
        <v>4225835.4868747247</v>
      </c>
      <c r="P1119" s="4">
        <f t="shared" ca="1" si="1628"/>
        <v>250824.50667539475</v>
      </c>
      <c r="Q1119" s="4">
        <f t="shared" ca="1" si="1628"/>
        <v>84651.408014222514</v>
      </c>
      <c r="R1119" s="4">
        <f t="shared" ca="1" si="1628"/>
        <v>82731.935727788019</v>
      </c>
      <c r="S1119" s="4">
        <f t="shared" ca="1" si="1628"/>
        <v>5182.0588987162328</v>
      </c>
      <c r="T1119" s="4">
        <f t="shared" ca="1" si="1628"/>
        <v>423389.90931612154</v>
      </c>
      <c r="U1119" s="4">
        <f t="shared" ca="1" si="1628"/>
        <v>1663.0151724301199</v>
      </c>
      <c r="V1119" s="4">
        <f t="shared" ca="1" si="1628"/>
        <v>60855.223837213605</v>
      </c>
      <c r="W1119" s="4">
        <f t="shared" ca="1" si="1628"/>
        <v>136720.60807548888</v>
      </c>
      <c r="X1119" s="4">
        <f t="shared" ca="1" si="1628"/>
        <v>50248.350197549771</v>
      </c>
      <c r="Y1119" s="4">
        <f t="shared" ca="1" si="1628"/>
        <v>249487.19728268235</v>
      </c>
      <c r="Z1119" s="4">
        <f t="shared" ca="1" si="1628"/>
        <v>55830.146455521215</v>
      </c>
      <c r="AA1119" s="4">
        <f t="shared" ca="1" si="1628"/>
        <v>910.09995008829219</v>
      </c>
      <c r="AB1119" s="4">
        <f t="shared" ca="1" si="1628"/>
        <v>56740.246405609512</v>
      </c>
      <c r="AC1119" s="4">
        <f t="shared" ca="1" si="1628"/>
        <v>5735.1639480411659</v>
      </c>
      <c r="AD1119" s="4">
        <f t="shared" ca="1" si="1628"/>
        <v>5703670.5399973113</v>
      </c>
      <c r="AE1119" s="4">
        <f t="shared" ca="1" si="1628"/>
        <v>980609.99447715166</v>
      </c>
    </row>
    <row r="1120" spans="1:31" ht="15" collapsed="1">
      <c r="A1120" s="145" t="s">
        <v>144</v>
      </c>
      <c r="E1120" s="53">
        <f>+E970+E1111</f>
        <v>534382346.90249658</v>
      </c>
      <c r="F1120" s="167"/>
      <c r="G1120" s="48" t="str">
        <f>$G$15</f>
        <v>TOTAL</v>
      </c>
      <c r="H1120" s="4">
        <f t="shared" ref="H1120:AE1120" ca="1" si="1630">+H970+H1111</f>
        <v>534382346.90249664</v>
      </c>
      <c r="I1120" s="4">
        <f t="shared" ca="1" si="1630"/>
        <v>247780070.94668695</v>
      </c>
      <c r="J1120" s="46">
        <f t="shared" ref="J1120:K1120" ca="1" si="1631">+J970+J1111</f>
        <v>45152.204556680183</v>
      </c>
      <c r="K1120" s="46">
        <f t="shared" ca="1" si="1631"/>
        <v>126844.32729255555</v>
      </c>
      <c r="L1120" s="4">
        <f t="shared" ca="1" si="1630"/>
        <v>79323450.940463021</v>
      </c>
      <c r="M1120" s="4">
        <f t="shared" ca="1" si="1630"/>
        <v>1042633.5516218055</v>
      </c>
      <c r="N1120" s="4">
        <f t="shared" ca="1" si="1630"/>
        <v>156077.04394512222</v>
      </c>
      <c r="O1120" s="4">
        <f t="shared" ca="1" si="1630"/>
        <v>80522161.536029935</v>
      </c>
      <c r="P1120" s="4">
        <f t="shared" ca="1" si="1630"/>
        <v>42574858.838375844</v>
      </c>
      <c r="Q1120" s="4">
        <f t="shared" ca="1" si="1630"/>
        <v>7669895.4557593139</v>
      </c>
      <c r="R1120" s="4">
        <f t="shared" ca="1" si="1630"/>
        <v>1231051.1121948042</v>
      </c>
      <c r="S1120" s="4">
        <f t="shared" ca="1" si="1630"/>
        <v>43244.165623171124</v>
      </c>
      <c r="T1120" s="4">
        <f t="shared" ca="1" si="1630"/>
        <v>51519049.571953133</v>
      </c>
      <c r="U1120" s="4">
        <f t="shared" ca="1" si="1630"/>
        <v>2042571.194925657</v>
      </c>
      <c r="V1120" s="4">
        <f t="shared" ca="1" si="1630"/>
        <v>29140150.813364841</v>
      </c>
      <c r="W1120" s="4">
        <f t="shared" ca="1" si="1630"/>
        <v>84394425.244991153</v>
      </c>
      <c r="X1120" s="4">
        <f t="shared" ca="1" si="1630"/>
        <v>16276149.804817419</v>
      </c>
      <c r="Y1120" s="4">
        <f t="shared" ca="1" si="1630"/>
        <v>131853297.05809906</v>
      </c>
      <c r="Z1120" s="4">
        <f t="shared" ca="1" si="1630"/>
        <v>12497428.400965201</v>
      </c>
      <c r="AA1120" s="4">
        <f t="shared" ca="1" si="1630"/>
        <v>218701.94707331221</v>
      </c>
      <c r="AB1120" s="4">
        <f t="shared" ca="1" si="1630"/>
        <v>12716130.348038513</v>
      </c>
      <c r="AC1120" s="4">
        <f t="shared" ca="1" si="1630"/>
        <v>199294.0406768363</v>
      </c>
      <c r="AD1120" s="4">
        <f t="shared" ca="1" si="1630"/>
        <v>8122517.8282804247</v>
      </c>
      <c r="AE1120" s="4">
        <f t="shared" ca="1" si="1630"/>
        <v>1497829.0408824768</v>
      </c>
    </row>
    <row r="1121" spans="1:31" s="147" customFormat="1" ht="13.5" thickBot="1">
      <c r="F1121" s="171"/>
      <c r="I1121" s="148"/>
      <c r="J1121" s="148"/>
      <c r="K1121" s="148"/>
      <c r="L1121" s="148"/>
      <c r="M1121" s="148"/>
      <c r="N1121" s="148"/>
      <c r="O1121" s="148"/>
      <c r="P1121" s="148"/>
      <c r="Q1121" s="148"/>
      <c r="R1121" s="148"/>
      <c r="S1121" s="148"/>
      <c r="T1121" s="148"/>
      <c r="U1121" s="148"/>
      <c r="V1121" s="148"/>
      <c r="W1121" s="148"/>
      <c r="X1121" s="148"/>
      <c r="Y1121" s="148"/>
      <c r="Z1121" s="148"/>
      <c r="AA1121" s="148"/>
      <c r="AB1121" s="148"/>
      <c r="AC1121" s="148"/>
      <c r="AD1121" s="148"/>
      <c r="AE1121" s="148"/>
    </row>
    <row r="1122" spans="1:31" ht="19.5" thickTop="1">
      <c r="A1122" s="144" t="s">
        <v>17</v>
      </c>
      <c r="I1122" s="5"/>
      <c r="J1122" s="47"/>
      <c r="K1122" s="47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</row>
    <row r="1123" spans="1:31">
      <c r="B1123" s="97" t="s">
        <v>18</v>
      </c>
      <c r="I1123" s="5"/>
      <c r="J1123" s="47"/>
      <c r="K1123" s="47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</row>
    <row r="1124" spans="1:31">
      <c r="C1124" s="48" t="s">
        <v>7</v>
      </c>
      <c r="I1124" s="5"/>
      <c r="J1124" s="47"/>
      <c r="K1124" s="47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</row>
    <row r="1125" spans="1:31" s="44" customFormat="1" hidden="1" outlineLevel="1">
      <c r="A1125" s="49"/>
      <c r="B1125" s="97"/>
      <c r="C1125" s="48"/>
      <c r="D1125" s="48"/>
      <c r="F1125" s="167" t="str">
        <f>F1132</f>
        <v>LABOR_PROD</v>
      </c>
      <c r="G1125" s="48" t="str">
        <f>$G$8</f>
        <v>PRODUCTION</v>
      </c>
      <c r="H1125" s="46">
        <f t="shared" ref="H1125:H1156" si="1632">SUBTOTAL(9,I1125:AE1125)</f>
        <v>3073851.3258997505</v>
      </c>
      <c r="I1125" s="47">
        <f t="shared" ref="I1125:N1125" si="1633">VLOOKUP(CONCATENATE($F1125," ",$G1125),AllocFactorMatrix,(I$4+1),FALSE)*$E1132</f>
        <v>1580792.3761784597</v>
      </c>
      <c r="J1125" s="47">
        <f t="shared" si="1633"/>
        <v>353.65035308818045</v>
      </c>
      <c r="K1125" s="47">
        <f t="shared" si="1633"/>
        <v>619.21655187451461</v>
      </c>
      <c r="L1125" s="47">
        <f t="shared" si="1633"/>
        <v>368431.28536233114</v>
      </c>
      <c r="M1125" s="47">
        <f t="shared" si="1633"/>
        <v>5126.7166467341767</v>
      </c>
      <c r="N1125" s="47">
        <f t="shared" si="1633"/>
        <v>714.01683361545156</v>
      </c>
      <c r="O1125" s="47">
        <f t="shared" ref="O1125:O1156" si="1634">SUBTOTAL(9,L1125:N1125)</f>
        <v>374272.01884268073</v>
      </c>
      <c r="P1125" s="47">
        <f>VLOOKUP(CONCATENATE($F1125," ",$G1125),AllocFactorMatrix,(P$4+1),FALSE)*$E1132</f>
        <v>219140.24215059986</v>
      </c>
      <c r="Q1125" s="47">
        <f>VLOOKUP(CONCATENATE($F1125," ",$G1125),AllocFactorMatrix,(Q$4+1),FALSE)*$E1132</f>
        <v>39326.684039015927</v>
      </c>
      <c r="R1125" s="47">
        <f>VLOOKUP(CONCATENATE($F1125," ",$G1125),AllocFactorMatrix,(R$4+1),FALSE)*$E1132</f>
        <v>7975.0502015751881</v>
      </c>
      <c r="S1125" s="47">
        <f>VLOOKUP(CONCATENATE($F1125," ",$G1125),AllocFactorMatrix,(S$4+1),FALSE)*$E1132</f>
        <v>302.84892491190533</v>
      </c>
      <c r="T1125" s="47">
        <f>SUBTOTAL(9,P1125:S1125)</f>
        <v>266744.82531610294</v>
      </c>
      <c r="U1125" s="47">
        <f>VLOOKUP(CONCATENATE($F1125," ",$G1125),AllocFactorMatrix,(U$4+1),FALSE)*$E1132</f>
        <v>10393.348367343386</v>
      </c>
      <c r="V1125" s="47">
        <f>VLOOKUP(CONCATENATE($F1125," ",$G1125),AllocFactorMatrix,(V$4+1),FALSE)*$E1132</f>
        <v>140316.20459409329</v>
      </c>
      <c r="W1125" s="47">
        <f>VLOOKUP(CONCATENATE($F1125," ",$G1125),AllocFactorMatrix,(W$4+1),FALSE)*$E1132</f>
        <v>536653.15546145057</v>
      </c>
      <c r="X1125" s="47">
        <f>VLOOKUP(CONCATENATE($F1125," ",$G1125),AllocFactorMatrix,(X$4+1),FALSE)*$E1132</f>
        <v>97219.696403594135</v>
      </c>
      <c r="Y1125" s="47">
        <f>SUBTOTAL(9,U1125:X1125)</f>
        <v>784582.40482648136</v>
      </c>
      <c r="Z1125" s="47">
        <f>VLOOKUP(CONCATENATE($F1125," ",$G1125),AllocFactorMatrix,(Z$4+1),FALSE)*$E1132</f>
        <v>60234.896106603941</v>
      </c>
      <c r="AA1125" s="47">
        <f>VLOOKUP(CONCATENATE($F1125," ",$G1125),AllocFactorMatrix,(AA$4+1),FALSE)*$E1132</f>
        <v>1203.0453713274578</v>
      </c>
      <c r="AB1125" s="47">
        <f t="shared" ref="AB1125:AB1156" si="1635">SUBTOTAL(9,Z1125:AA1125)</f>
        <v>61437.941477931396</v>
      </c>
      <c r="AC1125" s="47">
        <f>VLOOKUP(CONCATENATE($F1125," ",$G1125),AllocFactorMatrix,(AC$4+1),FALSE)*$E1132</f>
        <v>794.59572787438015</v>
      </c>
      <c r="AD1125" s="47">
        <f>VLOOKUP(CONCATENATE($F1125," ",$G1125),AllocFactorMatrix,(AD$4+1),FALSE)*$E1132</f>
        <v>3530.046636383333</v>
      </c>
      <c r="AE1125" s="47">
        <f>VLOOKUP(CONCATENATE($F1125," ",$G1125),AllocFactorMatrix,(AE$4+1),FALSE)*$E1132</f>
        <v>724.24998887299307</v>
      </c>
    </row>
    <row r="1126" spans="1:31" s="44" customFormat="1" hidden="1" outlineLevel="1">
      <c r="A1126" s="49"/>
      <c r="B1126" s="97"/>
      <c r="C1126" s="48"/>
      <c r="D1126" s="48"/>
      <c r="F1126" s="167" t="str">
        <f>F1132</f>
        <v>LABOR_PROD</v>
      </c>
      <c r="G1126" s="48" t="str">
        <f>$G$9</f>
        <v>BULKTRAN</v>
      </c>
      <c r="H1126" s="46">
        <f t="shared" si="1632"/>
        <v>0</v>
      </c>
      <c r="I1126" s="47">
        <f t="shared" ref="I1126:N1126" si="1636">VLOOKUP(CONCATENATE($F1126," ",$G1126),AllocFactorMatrix,(I$4+1),FALSE)*$E1132</f>
        <v>0</v>
      </c>
      <c r="J1126" s="47">
        <f t="shared" si="1636"/>
        <v>0</v>
      </c>
      <c r="K1126" s="47">
        <f t="shared" si="1636"/>
        <v>0</v>
      </c>
      <c r="L1126" s="47">
        <f t="shared" si="1636"/>
        <v>0</v>
      </c>
      <c r="M1126" s="47">
        <f t="shared" si="1636"/>
        <v>0</v>
      </c>
      <c r="N1126" s="47">
        <f t="shared" si="1636"/>
        <v>0</v>
      </c>
      <c r="O1126" s="47">
        <f t="shared" si="1634"/>
        <v>0</v>
      </c>
      <c r="P1126" s="47">
        <f>VLOOKUP(CONCATENATE($F1126," ",$G1126),AllocFactorMatrix,(P$4+1),FALSE)*$E1132</f>
        <v>0</v>
      </c>
      <c r="Q1126" s="47">
        <f>VLOOKUP(CONCATENATE($F1126," ",$G1126),AllocFactorMatrix,(Q$4+1),FALSE)*$E1132</f>
        <v>0</v>
      </c>
      <c r="R1126" s="47">
        <f>VLOOKUP(CONCATENATE($F1126," ",$G1126),AllocFactorMatrix,(R$4+1),FALSE)*$E1132</f>
        <v>0</v>
      </c>
      <c r="S1126" s="47">
        <f>VLOOKUP(CONCATENATE($F1126," ",$G1126),AllocFactorMatrix,(S$4+1),FALSE)*$E1132</f>
        <v>0</v>
      </c>
      <c r="T1126" s="47">
        <f t="shared" ref="T1126:T1156" si="1637">SUBTOTAL(9,P1126:S1126)</f>
        <v>0</v>
      </c>
      <c r="U1126" s="47">
        <f>VLOOKUP(CONCATENATE($F1126," ",$G1126),AllocFactorMatrix,(U$4+1),FALSE)*$E1132</f>
        <v>0</v>
      </c>
      <c r="V1126" s="47">
        <f>VLOOKUP(CONCATENATE($F1126," ",$G1126),AllocFactorMatrix,(V$4+1),FALSE)*$E1132</f>
        <v>0</v>
      </c>
      <c r="W1126" s="47">
        <f>VLOOKUP(CONCATENATE($F1126," ",$G1126),AllocFactorMatrix,(W$4+1),FALSE)*$E1132</f>
        <v>0</v>
      </c>
      <c r="X1126" s="47">
        <f>VLOOKUP(CONCATENATE($F1126," ",$G1126),AllocFactorMatrix,(X$4+1),FALSE)*$E1132</f>
        <v>0</v>
      </c>
      <c r="Y1126" s="47">
        <f t="shared" ref="Y1126:Y1132" si="1638">SUBTOTAL(9,U1126:X1126)</f>
        <v>0</v>
      </c>
      <c r="Z1126" s="47">
        <f>VLOOKUP(CONCATENATE($F1126," ",$G1126),AllocFactorMatrix,(Z$4+1),FALSE)*$E1132</f>
        <v>0</v>
      </c>
      <c r="AA1126" s="47">
        <f>VLOOKUP(CONCATENATE($F1126," ",$G1126),AllocFactorMatrix,(AA$4+1),FALSE)*$E1132</f>
        <v>0</v>
      </c>
      <c r="AB1126" s="47">
        <f t="shared" si="1635"/>
        <v>0</v>
      </c>
      <c r="AC1126" s="47">
        <f>VLOOKUP(CONCATENATE($F1126," ",$G1126),AllocFactorMatrix,(AC$4+1),FALSE)*$E1132</f>
        <v>0</v>
      </c>
      <c r="AD1126" s="47">
        <f>VLOOKUP(CONCATENATE($F1126," ",$G1126),AllocFactorMatrix,(AD$4+1),FALSE)*$E1132</f>
        <v>0</v>
      </c>
      <c r="AE1126" s="47">
        <f>VLOOKUP(CONCATENATE($F1126," ",$G1126),AllocFactorMatrix,(AE$4+1),FALSE)*$E1132</f>
        <v>0</v>
      </c>
    </row>
    <row r="1127" spans="1:31" s="44" customFormat="1" hidden="1" outlineLevel="1">
      <c r="A1127" s="49"/>
      <c r="B1127" s="97"/>
      <c r="C1127" s="48"/>
      <c r="D1127" s="48"/>
      <c r="F1127" s="167" t="str">
        <f>F1132</f>
        <v>LABOR_PROD</v>
      </c>
      <c r="G1127" s="48" t="str">
        <f>$G$10</f>
        <v>SUBTRAN</v>
      </c>
      <c r="H1127" s="46">
        <f t="shared" si="1632"/>
        <v>0</v>
      </c>
      <c r="I1127" s="47">
        <f t="shared" ref="I1127:N1127" si="1639">VLOOKUP(CONCATENATE($F1127," ",$G1127),AllocFactorMatrix,(I$4+1),FALSE)*$E1132</f>
        <v>0</v>
      </c>
      <c r="J1127" s="47">
        <f t="shared" si="1639"/>
        <v>0</v>
      </c>
      <c r="K1127" s="47">
        <f t="shared" si="1639"/>
        <v>0</v>
      </c>
      <c r="L1127" s="47">
        <f t="shared" si="1639"/>
        <v>0</v>
      </c>
      <c r="M1127" s="47">
        <f t="shared" si="1639"/>
        <v>0</v>
      </c>
      <c r="N1127" s="47">
        <f t="shared" si="1639"/>
        <v>0</v>
      </c>
      <c r="O1127" s="47">
        <f t="shared" si="1634"/>
        <v>0</v>
      </c>
      <c r="P1127" s="47">
        <f>VLOOKUP(CONCATENATE($F1127," ",$G1127),AllocFactorMatrix,(P$4+1),FALSE)*$E1132</f>
        <v>0</v>
      </c>
      <c r="Q1127" s="47">
        <f>VLOOKUP(CONCATENATE($F1127," ",$G1127),AllocFactorMatrix,(Q$4+1),FALSE)*$E1132</f>
        <v>0</v>
      </c>
      <c r="R1127" s="47">
        <f>VLOOKUP(CONCATENATE($F1127," ",$G1127),AllocFactorMatrix,(R$4+1),FALSE)*$E1132</f>
        <v>0</v>
      </c>
      <c r="S1127" s="47">
        <f>VLOOKUP(CONCATENATE($F1127," ",$G1127),AllocFactorMatrix,(S$4+1),FALSE)*$E1132</f>
        <v>0</v>
      </c>
      <c r="T1127" s="47">
        <f t="shared" si="1637"/>
        <v>0</v>
      </c>
      <c r="U1127" s="47">
        <f>VLOOKUP(CONCATENATE($F1127," ",$G1127),AllocFactorMatrix,(U$4+1),FALSE)*$E1132</f>
        <v>0</v>
      </c>
      <c r="V1127" s="47">
        <f>VLOOKUP(CONCATENATE($F1127," ",$G1127),AllocFactorMatrix,(V$4+1),FALSE)*$E1132</f>
        <v>0</v>
      </c>
      <c r="W1127" s="47">
        <f>VLOOKUP(CONCATENATE($F1127," ",$G1127),AllocFactorMatrix,(W$4+1),FALSE)*$E1132</f>
        <v>0</v>
      </c>
      <c r="X1127" s="47">
        <f>VLOOKUP(CONCATENATE($F1127," ",$G1127),AllocFactorMatrix,(X$4+1),FALSE)*$E1132</f>
        <v>0</v>
      </c>
      <c r="Y1127" s="47">
        <f t="shared" si="1638"/>
        <v>0</v>
      </c>
      <c r="Z1127" s="47">
        <f>VLOOKUP(CONCATENATE($F1127," ",$G1127),AllocFactorMatrix,(Z$4+1),FALSE)*$E1132</f>
        <v>0</v>
      </c>
      <c r="AA1127" s="47">
        <f>VLOOKUP(CONCATENATE($F1127," ",$G1127),AllocFactorMatrix,(AA$4+1),FALSE)*$E1132</f>
        <v>0</v>
      </c>
      <c r="AB1127" s="47">
        <f t="shared" si="1635"/>
        <v>0</v>
      </c>
      <c r="AC1127" s="47">
        <f>VLOOKUP(CONCATENATE($F1127," ",$G1127),AllocFactorMatrix,(AC$4+1),FALSE)*$E1132</f>
        <v>0</v>
      </c>
      <c r="AD1127" s="47">
        <f>VLOOKUP(CONCATENATE($F1127," ",$G1127),AllocFactorMatrix,(AD$4+1),FALSE)*$E1132</f>
        <v>0</v>
      </c>
      <c r="AE1127" s="47">
        <f>VLOOKUP(CONCATENATE($F1127," ",$G1127),AllocFactorMatrix,(AE$4+1),FALSE)*$E1132</f>
        <v>0</v>
      </c>
    </row>
    <row r="1128" spans="1:31" s="44" customFormat="1" hidden="1" outlineLevel="1">
      <c r="A1128" s="49"/>
      <c r="B1128" s="97"/>
      <c r="C1128" s="48"/>
      <c r="D1128" s="48"/>
      <c r="F1128" s="167" t="str">
        <f>F1132</f>
        <v>LABOR_PROD</v>
      </c>
      <c r="G1128" s="48" t="str">
        <f>$G$11</f>
        <v>DISTPRI</v>
      </c>
      <c r="H1128" s="46">
        <f t="shared" si="1632"/>
        <v>0</v>
      </c>
      <c r="I1128" s="47">
        <f t="shared" ref="I1128:N1128" si="1640">VLOOKUP(CONCATENATE($F1128," ",$G1128),AllocFactorMatrix,(I$4+1),FALSE)*$E1132</f>
        <v>0</v>
      </c>
      <c r="J1128" s="47">
        <f t="shared" si="1640"/>
        <v>0</v>
      </c>
      <c r="K1128" s="47">
        <f t="shared" si="1640"/>
        <v>0</v>
      </c>
      <c r="L1128" s="47">
        <f t="shared" si="1640"/>
        <v>0</v>
      </c>
      <c r="M1128" s="47">
        <f t="shared" si="1640"/>
        <v>0</v>
      </c>
      <c r="N1128" s="47">
        <f t="shared" si="1640"/>
        <v>0</v>
      </c>
      <c r="O1128" s="47">
        <f t="shared" si="1634"/>
        <v>0</v>
      </c>
      <c r="P1128" s="47">
        <f>VLOOKUP(CONCATENATE($F1128," ",$G1128),AllocFactorMatrix,(P$4+1),FALSE)*$E1132</f>
        <v>0</v>
      </c>
      <c r="Q1128" s="47">
        <f>VLOOKUP(CONCATENATE($F1128," ",$G1128),AllocFactorMatrix,(Q$4+1),FALSE)*$E1132</f>
        <v>0</v>
      </c>
      <c r="R1128" s="47">
        <f>VLOOKUP(CONCATENATE($F1128," ",$G1128),AllocFactorMatrix,(R$4+1),FALSE)*$E1132</f>
        <v>0</v>
      </c>
      <c r="S1128" s="47">
        <f>VLOOKUP(CONCATENATE($F1128," ",$G1128),AllocFactorMatrix,(S$4+1),FALSE)*$E1132</f>
        <v>0</v>
      </c>
      <c r="T1128" s="47">
        <f t="shared" si="1637"/>
        <v>0</v>
      </c>
      <c r="U1128" s="47">
        <f>VLOOKUP(CONCATENATE($F1128," ",$G1128),AllocFactorMatrix,(U$4+1),FALSE)*$E1132</f>
        <v>0</v>
      </c>
      <c r="V1128" s="47">
        <f>VLOOKUP(CONCATENATE($F1128," ",$G1128),AllocFactorMatrix,(V$4+1),FALSE)*$E1132</f>
        <v>0</v>
      </c>
      <c r="W1128" s="47">
        <f>VLOOKUP(CONCATENATE($F1128," ",$G1128),AllocFactorMatrix,(W$4+1),FALSE)*$E1132</f>
        <v>0</v>
      </c>
      <c r="X1128" s="47">
        <f>VLOOKUP(CONCATENATE($F1128," ",$G1128),AllocFactorMatrix,(X$4+1),FALSE)*$E1132</f>
        <v>0</v>
      </c>
      <c r="Y1128" s="47">
        <f t="shared" si="1638"/>
        <v>0</v>
      </c>
      <c r="Z1128" s="47">
        <f>VLOOKUP(CONCATENATE($F1128," ",$G1128),AllocFactorMatrix,(Z$4+1),FALSE)*$E1132</f>
        <v>0</v>
      </c>
      <c r="AA1128" s="47">
        <f>VLOOKUP(CONCATENATE($F1128," ",$G1128),AllocFactorMatrix,(AA$4+1),FALSE)*$E1132</f>
        <v>0</v>
      </c>
      <c r="AB1128" s="47">
        <f t="shared" si="1635"/>
        <v>0</v>
      </c>
      <c r="AC1128" s="47">
        <f>VLOOKUP(CONCATENATE($F1128," ",$G1128),AllocFactorMatrix,(AC$4+1),FALSE)*$E1132</f>
        <v>0</v>
      </c>
      <c r="AD1128" s="47">
        <f>VLOOKUP(CONCATENATE($F1128," ",$G1128),AllocFactorMatrix,(AD$4+1),FALSE)*$E1132</f>
        <v>0</v>
      </c>
      <c r="AE1128" s="47">
        <f>VLOOKUP(CONCATENATE($F1128," ",$G1128),AllocFactorMatrix,(AE$4+1),FALSE)*$E1132</f>
        <v>0</v>
      </c>
    </row>
    <row r="1129" spans="1:31" s="44" customFormat="1" hidden="1" outlineLevel="1">
      <c r="A1129" s="49"/>
      <c r="B1129" s="97"/>
      <c r="C1129" s="48"/>
      <c r="D1129" s="48"/>
      <c r="F1129" s="167" t="str">
        <f>F1132</f>
        <v>LABOR_PROD</v>
      </c>
      <c r="G1129" s="48" t="str">
        <f>$G$12</f>
        <v>DISTSEC</v>
      </c>
      <c r="H1129" s="46">
        <f t="shared" si="1632"/>
        <v>0</v>
      </c>
      <c r="I1129" s="47">
        <f t="shared" ref="I1129:N1129" si="1641">VLOOKUP(CONCATENATE($F1129," ",$G1129),AllocFactorMatrix,(I$4+1),FALSE)*$E1132</f>
        <v>0</v>
      </c>
      <c r="J1129" s="47">
        <f t="shared" si="1641"/>
        <v>0</v>
      </c>
      <c r="K1129" s="47">
        <f t="shared" si="1641"/>
        <v>0</v>
      </c>
      <c r="L1129" s="47">
        <f t="shared" si="1641"/>
        <v>0</v>
      </c>
      <c r="M1129" s="47">
        <f t="shared" si="1641"/>
        <v>0</v>
      </c>
      <c r="N1129" s="47">
        <f t="shared" si="1641"/>
        <v>0</v>
      </c>
      <c r="O1129" s="47">
        <f t="shared" si="1634"/>
        <v>0</v>
      </c>
      <c r="P1129" s="47">
        <f>VLOOKUP(CONCATENATE($F1129," ",$G1129),AllocFactorMatrix,(P$4+1),FALSE)*$E1132</f>
        <v>0</v>
      </c>
      <c r="Q1129" s="47">
        <f>VLOOKUP(CONCATENATE($F1129," ",$G1129),AllocFactorMatrix,(Q$4+1),FALSE)*$E1132</f>
        <v>0</v>
      </c>
      <c r="R1129" s="47">
        <f>VLOOKUP(CONCATENATE($F1129," ",$G1129),AllocFactorMatrix,(R$4+1),FALSE)*$E1132</f>
        <v>0</v>
      </c>
      <c r="S1129" s="47">
        <f>VLOOKUP(CONCATENATE($F1129," ",$G1129),AllocFactorMatrix,(S$4+1),FALSE)*$E1132</f>
        <v>0</v>
      </c>
      <c r="T1129" s="47">
        <f t="shared" si="1637"/>
        <v>0</v>
      </c>
      <c r="U1129" s="47">
        <f>VLOOKUP(CONCATENATE($F1129," ",$G1129),AllocFactorMatrix,(U$4+1),FALSE)*$E1132</f>
        <v>0</v>
      </c>
      <c r="V1129" s="47">
        <f>VLOOKUP(CONCATENATE($F1129," ",$G1129),AllocFactorMatrix,(V$4+1),FALSE)*$E1132</f>
        <v>0</v>
      </c>
      <c r="W1129" s="47">
        <f>VLOOKUP(CONCATENATE($F1129," ",$G1129),AllocFactorMatrix,(W$4+1),FALSE)*$E1132</f>
        <v>0</v>
      </c>
      <c r="X1129" s="47">
        <f>VLOOKUP(CONCATENATE($F1129," ",$G1129),AllocFactorMatrix,(X$4+1),FALSE)*$E1132</f>
        <v>0</v>
      </c>
      <c r="Y1129" s="47">
        <f t="shared" si="1638"/>
        <v>0</v>
      </c>
      <c r="Z1129" s="47">
        <f>VLOOKUP(CONCATENATE($F1129," ",$G1129),AllocFactorMatrix,(Z$4+1),FALSE)*$E1132</f>
        <v>0</v>
      </c>
      <c r="AA1129" s="47">
        <f>VLOOKUP(CONCATENATE($F1129," ",$G1129),AllocFactorMatrix,(AA$4+1),FALSE)*$E1132</f>
        <v>0</v>
      </c>
      <c r="AB1129" s="47">
        <f t="shared" si="1635"/>
        <v>0</v>
      </c>
      <c r="AC1129" s="47">
        <f>VLOOKUP(CONCATENATE($F1129," ",$G1129),AllocFactorMatrix,(AC$4+1),FALSE)*$E1132</f>
        <v>0</v>
      </c>
      <c r="AD1129" s="47">
        <f>VLOOKUP(CONCATENATE($F1129," ",$G1129),AllocFactorMatrix,(AD$4+1),FALSE)*$E1132</f>
        <v>0</v>
      </c>
      <c r="AE1129" s="47">
        <f>VLOOKUP(CONCATENATE($F1129," ",$G1129),AllocFactorMatrix,(AE$4+1),FALSE)*$E1132</f>
        <v>0</v>
      </c>
    </row>
    <row r="1130" spans="1:31" s="44" customFormat="1" hidden="1" outlineLevel="1">
      <c r="A1130" s="49"/>
      <c r="B1130" s="97"/>
      <c r="C1130" s="48"/>
      <c r="D1130" s="48"/>
      <c r="F1130" s="167" t="str">
        <f>F1132</f>
        <v>LABOR_PROD</v>
      </c>
      <c r="G1130" s="48" t="str">
        <f>$G$13</f>
        <v>ENERGY</v>
      </c>
      <c r="H1130" s="46">
        <f t="shared" si="1632"/>
        <v>1229458.6741002509</v>
      </c>
      <c r="I1130" s="47">
        <f t="shared" ref="I1130:N1130" si="1642">VLOOKUP(CONCATENATE($F1130," ",$G1130),AllocFactorMatrix,(I$4+1),FALSE)*$E1132</f>
        <v>480993.25189213391</v>
      </c>
      <c r="J1130" s="47">
        <f t="shared" si="1642"/>
        <v>76.972079883586744</v>
      </c>
      <c r="K1130" s="47">
        <f t="shared" si="1642"/>
        <v>221.94133883779875</v>
      </c>
      <c r="L1130" s="47">
        <f t="shared" si="1642"/>
        <v>138696.2244318669</v>
      </c>
      <c r="M1130" s="47">
        <f t="shared" si="1642"/>
        <v>1934.3996170728569</v>
      </c>
      <c r="N1130" s="47">
        <f t="shared" si="1642"/>
        <v>270.42742704116091</v>
      </c>
      <c r="O1130" s="47">
        <f t="shared" si="1634"/>
        <v>140901.05147598093</v>
      </c>
      <c r="P1130" s="47">
        <f>VLOOKUP(CONCATENATE($F1130," ",$G1130),AllocFactorMatrix,(P$4+1),FALSE)*$E1132</f>
        <v>89917.814569364215</v>
      </c>
      <c r="Q1130" s="47">
        <f>VLOOKUP(CONCATENATE($F1130," ",$G1130),AllocFactorMatrix,(Q$4+1),FALSE)*$E1132</f>
        <v>16059.17709574085</v>
      </c>
      <c r="R1130" s="47">
        <f>VLOOKUP(CONCATENATE($F1130," ",$G1130),AllocFactorMatrix,(R$4+1),FALSE)*$E1132</f>
        <v>3270.2365685044815</v>
      </c>
      <c r="S1130" s="47">
        <f>VLOOKUP(CONCATENATE($F1130," ",$G1130),AllocFactorMatrix,(S$4+1),FALSE)*$E1132</f>
        <v>123.51794193894975</v>
      </c>
      <c r="T1130" s="47">
        <f t="shared" si="1637"/>
        <v>109370.74617554848</v>
      </c>
      <c r="U1130" s="47">
        <f>VLOOKUP(CONCATENATE($F1130," ",$G1130),AllocFactorMatrix,(U$4+1),FALSE)*$E1132</f>
        <v>4715.8476832199212</v>
      </c>
      <c r="V1130" s="47">
        <f>VLOOKUP(CONCATENATE($F1130," ",$G1130),AllocFactorMatrix,(V$4+1),FALSE)*$E1132</f>
        <v>74558.448518168589</v>
      </c>
      <c r="W1130" s="47">
        <f>VLOOKUP(CONCATENATE($F1130," ",$G1130),AllocFactorMatrix,(W$4+1),FALSE)*$E1132</f>
        <v>320663.75229126652</v>
      </c>
      <c r="X1130" s="47">
        <f>VLOOKUP(CONCATENATE($F1130," ",$G1130),AllocFactorMatrix,(X$4+1),FALSE)*$E1132</f>
        <v>60320.201055838515</v>
      </c>
      <c r="Y1130" s="47">
        <f t="shared" si="1638"/>
        <v>460258.24954849354</v>
      </c>
      <c r="Z1130" s="47">
        <f>VLOOKUP(CONCATENATE($F1130," ",$G1130),AllocFactorMatrix,(Z$4+1),FALSE)*$E1132</f>
        <v>24735.462297393933</v>
      </c>
      <c r="AA1130" s="47">
        <f>VLOOKUP(CONCATENATE($F1130," ",$G1130),AllocFactorMatrix,(AA$4+1),FALSE)*$E1132</f>
        <v>496.31211684570667</v>
      </c>
      <c r="AB1130" s="47">
        <f t="shared" si="1635"/>
        <v>25231.77441423964</v>
      </c>
      <c r="AC1130" s="47">
        <f>VLOOKUP(CONCATENATE($F1130," ",$G1130),AllocFactorMatrix,(AC$4+1),FALSE)*$E1132</f>
        <v>442.71253649331385</v>
      </c>
      <c r="AD1130" s="47">
        <f>VLOOKUP(CONCATENATE($F1130," ",$G1130),AllocFactorMatrix,(AD$4+1),FALSE)*$E1132</f>
        <v>9916.6091968915935</v>
      </c>
      <c r="AE1130" s="47">
        <f>VLOOKUP(CONCATENATE($F1130," ",$G1130),AllocFactorMatrix,(AE$4+1),FALSE)*$E1132</f>
        <v>2045.3654417482333</v>
      </c>
    </row>
    <row r="1131" spans="1:31" s="44" customFormat="1" hidden="1" outlineLevel="1">
      <c r="A1131" s="49"/>
      <c r="B1131" s="97"/>
      <c r="C1131" s="48"/>
      <c r="D1131" s="48"/>
      <c r="F1131" s="167" t="str">
        <f>F1132</f>
        <v>LABOR_PROD</v>
      </c>
      <c r="G1131" s="48" t="str">
        <f>$G$14</f>
        <v>CUSTOMER</v>
      </c>
      <c r="H1131" s="46">
        <f t="shared" si="1632"/>
        <v>0</v>
      </c>
      <c r="I1131" s="47">
        <f t="shared" ref="I1131:N1131" si="1643">VLOOKUP(CONCATENATE($F1131," ",$G1131),AllocFactorMatrix,(I$4+1),FALSE)*$E1132</f>
        <v>0</v>
      </c>
      <c r="J1131" s="47">
        <f t="shared" si="1643"/>
        <v>0</v>
      </c>
      <c r="K1131" s="47">
        <f t="shared" si="1643"/>
        <v>0</v>
      </c>
      <c r="L1131" s="47">
        <f t="shared" si="1643"/>
        <v>0</v>
      </c>
      <c r="M1131" s="47">
        <f t="shared" si="1643"/>
        <v>0</v>
      </c>
      <c r="N1131" s="47">
        <f t="shared" si="1643"/>
        <v>0</v>
      </c>
      <c r="O1131" s="47">
        <f t="shared" si="1634"/>
        <v>0</v>
      </c>
      <c r="P1131" s="47">
        <f>VLOOKUP(CONCATENATE($F1131," ",$G1131),AllocFactorMatrix,(P$4+1),FALSE)*$E1132</f>
        <v>0</v>
      </c>
      <c r="Q1131" s="47">
        <f>VLOOKUP(CONCATENATE($F1131," ",$G1131),AllocFactorMatrix,(Q$4+1),FALSE)*$E1132</f>
        <v>0</v>
      </c>
      <c r="R1131" s="47">
        <f>VLOOKUP(CONCATENATE($F1131," ",$G1131),AllocFactorMatrix,(R$4+1),FALSE)*$E1132</f>
        <v>0</v>
      </c>
      <c r="S1131" s="47">
        <f>VLOOKUP(CONCATENATE($F1131," ",$G1131),AllocFactorMatrix,(S$4+1),FALSE)*$E1132</f>
        <v>0</v>
      </c>
      <c r="T1131" s="47">
        <f t="shared" si="1637"/>
        <v>0</v>
      </c>
      <c r="U1131" s="47">
        <f>VLOOKUP(CONCATENATE($F1131," ",$G1131),AllocFactorMatrix,(U$4+1),FALSE)*$E1132</f>
        <v>0</v>
      </c>
      <c r="V1131" s="47">
        <f>VLOOKUP(CONCATENATE($F1131," ",$G1131),AllocFactorMatrix,(V$4+1),FALSE)*$E1132</f>
        <v>0</v>
      </c>
      <c r="W1131" s="47">
        <f>VLOOKUP(CONCATENATE($F1131," ",$G1131),AllocFactorMatrix,(W$4+1),FALSE)*$E1132</f>
        <v>0</v>
      </c>
      <c r="X1131" s="47">
        <f>VLOOKUP(CONCATENATE($F1131," ",$G1131),AllocFactorMatrix,(X$4+1),FALSE)*$E1132</f>
        <v>0</v>
      </c>
      <c r="Y1131" s="47">
        <f t="shared" si="1638"/>
        <v>0</v>
      </c>
      <c r="Z1131" s="47">
        <f>VLOOKUP(CONCATENATE($F1131," ",$G1131),AllocFactorMatrix,(Z$4+1),FALSE)*$E1132</f>
        <v>0</v>
      </c>
      <c r="AA1131" s="47">
        <f>VLOOKUP(CONCATENATE($F1131," ",$G1131),AllocFactorMatrix,(AA$4+1),FALSE)*$E1132</f>
        <v>0</v>
      </c>
      <c r="AB1131" s="47">
        <f t="shared" si="1635"/>
        <v>0</v>
      </c>
      <c r="AC1131" s="47">
        <f>VLOOKUP(CONCATENATE($F1131," ",$G1131),AllocFactorMatrix,(AC$4+1),FALSE)*$E1132</f>
        <v>0</v>
      </c>
      <c r="AD1131" s="47">
        <f>VLOOKUP(CONCATENATE($F1131," ",$G1131),AllocFactorMatrix,(AD$4+1),FALSE)*$E1132</f>
        <v>0</v>
      </c>
      <c r="AE1131" s="47">
        <f>VLOOKUP(CONCATENATE($F1131," ",$G1131),AllocFactorMatrix,(AE$4+1),FALSE)*$E1132</f>
        <v>0</v>
      </c>
    </row>
    <row r="1132" spans="1:31" s="44" customFormat="1" collapsed="1">
      <c r="A1132" s="49"/>
      <c r="B1132" s="97"/>
      <c r="C1132" s="48"/>
      <c r="D1132" s="48" t="s">
        <v>444</v>
      </c>
      <c r="E1132" s="54">
        <v>4303310</v>
      </c>
      <c r="F1132" s="87" t="s">
        <v>313</v>
      </c>
      <c r="G1132" s="48" t="str">
        <f>$G$15</f>
        <v>TOTAL</v>
      </c>
      <c r="H1132" s="46">
        <f t="shared" si="1632"/>
        <v>4303310.0000000009</v>
      </c>
      <c r="I1132" s="47">
        <f t="shared" ref="I1132:N1132" si="1644">VLOOKUP(CONCATENATE($F1132," ",$G1132),AllocFactorMatrix,(I$4+1),FALSE)*$E1132</f>
        <v>2061785.6280705938</v>
      </c>
      <c r="J1132" s="47">
        <f t="shared" si="1644"/>
        <v>430.62243297176724</v>
      </c>
      <c r="K1132" s="47">
        <f t="shared" si="1644"/>
        <v>841.15789071231336</v>
      </c>
      <c r="L1132" s="47">
        <f t="shared" si="1644"/>
        <v>507127.50979419798</v>
      </c>
      <c r="M1132" s="47">
        <f t="shared" si="1644"/>
        <v>7061.1162638070346</v>
      </c>
      <c r="N1132" s="47">
        <f t="shared" si="1644"/>
        <v>984.44426065661253</v>
      </c>
      <c r="O1132" s="47">
        <f t="shared" si="1634"/>
        <v>515173.07031866163</v>
      </c>
      <c r="P1132" s="47">
        <f>VLOOKUP(CONCATENATE($F1132," ",$G1132),AllocFactorMatrix,(P$4+1),FALSE)*$E1132</f>
        <v>309058.05671996414</v>
      </c>
      <c r="Q1132" s="47">
        <f>VLOOKUP(CONCATENATE($F1132," ",$G1132),AllocFactorMatrix,(Q$4+1),FALSE)*$E1132</f>
        <v>55385.861134756778</v>
      </c>
      <c r="R1132" s="47">
        <f>VLOOKUP(CONCATENATE($F1132," ",$G1132),AllocFactorMatrix,(R$4+1),FALSE)*$E1132</f>
        <v>11245.286770079669</v>
      </c>
      <c r="S1132" s="47">
        <f>VLOOKUP(CONCATENATE($F1132," ",$G1132),AllocFactorMatrix,(S$4+1),FALSE)*$E1132</f>
        <v>426.36686685085505</v>
      </c>
      <c r="T1132" s="47">
        <f t="shared" si="1637"/>
        <v>376115.57149165147</v>
      </c>
      <c r="U1132" s="47">
        <f>VLOOKUP(CONCATENATE($F1132," ",$G1132),AllocFactorMatrix,(U$4+1),FALSE)*$E1132</f>
        <v>15109.196050563307</v>
      </c>
      <c r="V1132" s="47">
        <f>VLOOKUP(CONCATENATE($F1132," ",$G1132),AllocFactorMatrix,(V$4+1),FALSE)*$E1132</f>
        <v>214874.65311226188</v>
      </c>
      <c r="W1132" s="47">
        <f>VLOOKUP(CONCATENATE($F1132," ",$G1132),AllocFactorMatrix,(W$4+1),FALSE)*$E1132</f>
        <v>857316.90775271703</v>
      </c>
      <c r="X1132" s="47">
        <f>VLOOKUP(CONCATENATE($F1132," ",$G1132),AllocFactorMatrix,(X$4+1),FALSE)*$E1132</f>
        <v>157539.89745943263</v>
      </c>
      <c r="Y1132" s="47">
        <f t="shared" si="1638"/>
        <v>1244840.654374975</v>
      </c>
      <c r="Z1132" s="47">
        <f>VLOOKUP(CONCATENATE($F1132," ",$G1132),AllocFactorMatrix,(Z$4+1),FALSE)*$E1132</f>
        <v>84970.358403997874</v>
      </c>
      <c r="AA1132" s="47">
        <f>VLOOKUP(CONCATENATE($F1132," ",$G1132),AllocFactorMatrix,(AA$4+1),FALSE)*$E1132</f>
        <v>1699.3574881731645</v>
      </c>
      <c r="AB1132" s="47">
        <f t="shared" si="1635"/>
        <v>86669.715892171036</v>
      </c>
      <c r="AC1132" s="47">
        <f>VLOOKUP(CONCATENATE($F1132," ",$G1132),AllocFactorMatrix,(AC$4+1),FALSE)*$E1132</f>
        <v>1237.3082643676942</v>
      </c>
      <c r="AD1132" s="47">
        <f>VLOOKUP(CONCATENATE($F1132," ",$G1132),AllocFactorMatrix,(AD$4+1),FALSE)*$E1132</f>
        <v>13446.655833274925</v>
      </c>
      <c r="AE1132" s="47">
        <f>VLOOKUP(CONCATENATE($F1132," ",$G1132),AllocFactorMatrix,(AE$4+1),FALSE)*$E1132</f>
        <v>2769.6154306212266</v>
      </c>
    </row>
    <row r="1133" spans="1:31" s="44" customFormat="1" hidden="1" outlineLevel="1">
      <c r="A1133" s="49"/>
      <c r="B1133" s="97"/>
      <c r="C1133" s="48"/>
      <c r="D1133" s="48"/>
      <c r="F1133" s="167" t="str">
        <f>F1140</f>
        <v>PROD_ENERGY</v>
      </c>
      <c r="G1133" s="48" t="str">
        <f>$G$8</f>
        <v>PRODUCTION</v>
      </c>
      <c r="H1133" s="46">
        <f t="shared" si="1632"/>
        <v>0</v>
      </c>
      <c r="I1133" s="47">
        <f t="shared" ref="I1133:N1133" si="1645">VLOOKUP(CONCATENATE($F1133," ",$G1133),AllocFactorMatrix,(I$4+1),FALSE)*$E1140</f>
        <v>0</v>
      </c>
      <c r="J1133" s="47">
        <f t="shared" si="1645"/>
        <v>0</v>
      </c>
      <c r="K1133" s="47">
        <f t="shared" si="1645"/>
        <v>0</v>
      </c>
      <c r="L1133" s="47">
        <f t="shared" si="1645"/>
        <v>0</v>
      </c>
      <c r="M1133" s="47">
        <f t="shared" si="1645"/>
        <v>0</v>
      </c>
      <c r="N1133" s="47">
        <f t="shared" si="1645"/>
        <v>0</v>
      </c>
      <c r="O1133" s="47">
        <f t="shared" si="1634"/>
        <v>0</v>
      </c>
      <c r="P1133" s="47">
        <f>VLOOKUP(CONCATENATE($F1133," ",$G1133),AllocFactorMatrix,(P$4+1),FALSE)*$E1140</f>
        <v>0</v>
      </c>
      <c r="Q1133" s="47">
        <f>VLOOKUP(CONCATENATE($F1133," ",$G1133),AllocFactorMatrix,(Q$4+1),FALSE)*$E1140</f>
        <v>0</v>
      </c>
      <c r="R1133" s="47">
        <f>VLOOKUP(CONCATENATE($F1133," ",$G1133),AllocFactorMatrix,(R$4+1),FALSE)*$E1140</f>
        <v>0</v>
      </c>
      <c r="S1133" s="47">
        <f>VLOOKUP(CONCATENATE($F1133," ",$G1133),AllocFactorMatrix,(S$4+1),FALSE)*$E1140</f>
        <v>0</v>
      </c>
      <c r="T1133" s="47">
        <f t="shared" si="1637"/>
        <v>0</v>
      </c>
      <c r="U1133" s="47">
        <f>VLOOKUP(CONCATENATE($F1133," ",$G1133),AllocFactorMatrix,(U$4+1),FALSE)*$E1140</f>
        <v>0</v>
      </c>
      <c r="V1133" s="47">
        <f>VLOOKUP(CONCATENATE($F1133," ",$G1133),AllocFactorMatrix,(V$4+1),FALSE)*$E1140</f>
        <v>0</v>
      </c>
      <c r="W1133" s="47">
        <f>VLOOKUP(CONCATENATE($F1133," ",$G1133),AllocFactorMatrix,(W$4+1),FALSE)*$E1140</f>
        <v>0</v>
      </c>
      <c r="X1133" s="47">
        <f>VLOOKUP(CONCATENATE($F1133," ",$G1133),AllocFactorMatrix,(X$4+1),FALSE)*$E1140</f>
        <v>0</v>
      </c>
      <c r="Y1133" s="47">
        <f>SUBTOTAL(9,U1133:X1133)</f>
        <v>0</v>
      </c>
      <c r="Z1133" s="47">
        <f>VLOOKUP(CONCATENATE($F1133," ",$G1133),AllocFactorMatrix,(Z$4+1),FALSE)*$E1140</f>
        <v>0</v>
      </c>
      <c r="AA1133" s="47">
        <f>VLOOKUP(CONCATENATE($F1133," ",$G1133),AllocFactorMatrix,(AA$4+1),FALSE)*$E1140</f>
        <v>0</v>
      </c>
      <c r="AB1133" s="47">
        <f t="shared" si="1635"/>
        <v>0</v>
      </c>
      <c r="AC1133" s="47">
        <f>VLOOKUP(CONCATENATE($F1133," ",$G1133),AllocFactorMatrix,(AC$4+1),FALSE)*$E1140</f>
        <v>0</v>
      </c>
      <c r="AD1133" s="47">
        <f>VLOOKUP(CONCATENATE($F1133," ",$G1133),AllocFactorMatrix,(AD$4+1),FALSE)*$E1140</f>
        <v>0</v>
      </c>
      <c r="AE1133" s="47">
        <f>VLOOKUP(CONCATENATE($F1133," ",$G1133),AllocFactorMatrix,(AE$4+1),FALSE)*$E1140</f>
        <v>0</v>
      </c>
    </row>
    <row r="1134" spans="1:31" s="44" customFormat="1" hidden="1" outlineLevel="1">
      <c r="A1134" s="49"/>
      <c r="B1134" s="97"/>
      <c r="C1134" s="48"/>
      <c r="D1134" s="48"/>
      <c r="F1134" s="167" t="str">
        <f>F1140</f>
        <v>PROD_ENERGY</v>
      </c>
      <c r="G1134" s="48" t="str">
        <f>$G$9</f>
        <v>BULKTRAN</v>
      </c>
      <c r="H1134" s="46">
        <f t="shared" si="1632"/>
        <v>0</v>
      </c>
      <c r="I1134" s="47">
        <f t="shared" ref="I1134:N1134" si="1646">VLOOKUP(CONCATENATE($F1134," ",$G1134),AllocFactorMatrix,(I$4+1),FALSE)*$E1140</f>
        <v>0</v>
      </c>
      <c r="J1134" s="47">
        <f t="shared" si="1646"/>
        <v>0</v>
      </c>
      <c r="K1134" s="47">
        <f t="shared" si="1646"/>
        <v>0</v>
      </c>
      <c r="L1134" s="47">
        <f t="shared" si="1646"/>
        <v>0</v>
      </c>
      <c r="M1134" s="47">
        <f t="shared" si="1646"/>
        <v>0</v>
      </c>
      <c r="N1134" s="47">
        <f t="shared" si="1646"/>
        <v>0</v>
      </c>
      <c r="O1134" s="47">
        <f t="shared" si="1634"/>
        <v>0</v>
      </c>
      <c r="P1134" s="47">
        <f>VLOOKUP(CONCATENATE($F1134," ",$G1134),AllocFactorMatrix,(P$4+1),FALSE)*$E1140</f>
        <v>0</v>
      </c>
      <c r="Q1134" s="47">
        <f>VLOOKUP(CONCATENATE($F1134," ",$G1134),AllocFactorMatrix,(Q$4+1),FALSE)*$E1140</f>
        <v>0</v>
      </c>
      <c r="R1134" s="47">
        <f>VLOOKUP(CONCATENATE($F1134," ",$G1134),AllocFactorMatrix,(R$4+1),FALSE)*$E1140</f>
        <v>0</v>
      </c>
      <c r="S1134" s="47">
        <f>VLOOKUP(CONCATENATE($F1134," ",$G1134),AllocFactorMatrix,(S$4+1),FALSE)*$E1140</f>
        <v>0</v>
      </c>
      <c r="T1134" s="47">
        <f t="shared" si="1637"/>
        <v>0</v>
      </c>
      <c r="U1134" s="47">
        <f>VLOOKUP(CONCATENATE($F1134," ",$G1134),AllocFactorMatrix,(U$4+1),FALSE)*$E1140</f>
        <v>0</v>
      </c>
      <c r="V1134" s="47">
        <f>VLOOKUP(CONCATENATE($F1134," ",$G1134),AllocFactorMatrix,(V$4+1),FALSE)*$E1140</f>
        <v>0</v>
      </c>
      <c r="W1134" s="47">
        <f>VLOOKUP(CONCATENATE($F1134," ",$G1134),AllocFactorMatrix,(W$4+1),FALSE)*$E1140</f>
        <v>0</v>
      </c>
      <c r="X1134" s="47">
        <f>VLOOKUP(CONCATENATE($F1134," ",$G1134),AllocFactorMatrix,(X$4+1),FALSE)*$E1140</f>
        <v>0</v>
      </c>
      <c r="Y1134" s="47">
        <f t="shared" ref="Y1134:Y1140" si="1647">SUBTOTAL(9,U1134:X1134)</f>
        <v>0</v>
      </c>
      <c r="Z1134" s="47">
        <f>VLOOKUP(CONCATENATE($F1134," ",$G1134),AllocFactorMatrix,(Z$4+1),FALSE)*$E1140</f>
        <v>0</v>
      </c>
      <c r="AA1134" s="47">
        <f>VLOOKUP(CONCATENATE($F1134," ",$G1134),AllocFactorMatrix,(AA$4+1),FALSE)*$E1140</f>
        <v>0</v>
      </c>
      <c r="AB1134" s="47">
        <f t="shared" si="1635"/>
        <v>0</v>
      </c>
      <c r="AC1134" s="47">
        <f>VLOOKUP(CONCATENATE($F1134," ",$G1134),AllocFactorMatrix,(AC$4+1),FALSE)*$E1140</f>
        <v>0</v>
      </c>
      <c r="AD1134" s="47">
        <f>VLOOKUP(CONCATENATE($F1134," ",$G1134),AllocFactorMatrix,(AD$4+1),FALSE)*$E1140</f>
        <v>0</v>
      </c>
      <c r="AE1134" s="47">
        <f>VLOOKUP(CONCATENATE($F1134," ",$G1134),AllocFactorMatrix,(AE$4+1),FALSE)*$E1140</f>
        <v>0</v>
      </c>
    </row>
    <row r="1135" spans="1:31" s="44" customFormat="1" hidden="1" outlineLevel="1">
      <c r="A1135" s="49"/>
      <c r="B1135" s="97"/>
      <c r="C1135" s="48"/>
      <c r="D1135" s="48"/>
      <c r="F1135" s="167" t="str">
        <f>F1140</f>
        <v>PROD_ENERGY</v>
      </c>
      <c r="G1135" s="48" t="str">
        <f>$G$10</f>
        <v>SUBTRAN</v>
      </c>
      <c r="H1135" s="46">
        <f t="shared" si="1632"/>
        <v>0</v>
      </c>
      <c r="I1135" s="47">
        <f t="shared" ref="I1135:N1135" si="1648">VLOOKUP(CONCATENATE($F1135," ",$G1135),AllocFactorMatrix,(I$4+1),FALSE)*$E1140</f>
        <v>0</v>
      </c>
      <c r="J1135" s="47">
        <f t="shared" si="1648"/>
        <v>0</v>
      </c>
      <c r="K1135" s="47">
        <f t="shared" si="1648"/>
        <v>0</v>
      </c>
      <c r="L1135" s="47">
        <f t="shared" si="1648"/>
        <v>0</v>
      </c>
      <c r="M1135" s="47">
        <f t="shared" si="1648"/>
        <v>0</v>
      </c>
      <c r="N1135" s="47">
        <f t="shared" si="1648"/>
        <v>0</v>
      </c>
      <c r="O1135" s="47">
        <f t="shared" si="1634"/>
        <v>0</v>
      </c>
      <c r="P1135" s="47">
        <f>VLOOKUP(CONCATENATE($F1135," ",$G1135),AllocFactorMatrix,(P$4+1),FALSE)*$E1140</f>
        <v>0</v>
      </c>
      <c r="Q1135" s="47">
        <f>VLOOKUP(CONCATENATE($F1135," ",$G1135),AllocFactorMatrix,(Q$4+1),FALSE)*$E1140</f>
        <v>0</v>
      </c>
      <c r="R1135" s="47">
        <f>VLOOKUP(CONCATENATE($F1135," ",$G1135),AllocFactorMatrix,(R$4+1),FALSE)*$E1140</f>
        <v>0</v>
      </c>
      <c r="S1135" s="47">
        <f>VLOOKUP(CONCATENATE($F1135," ",$G1135),AllocFactorMatrix,(S$4+1),FALSE)*$E1140</f>
        <v>0</v>
      </c>
      <c r="T1135" s="47">
        <f t="shared" si="1637"/>
        <v>0</v>
      </c>
      <c r="U1135" s="47">
        <f>VLOOKUP(CONCATENATE($F1135," ",$G1135),AllocFactorMatrix,(U$4+1),FALSE)*$E1140</f>
        <v>0</v>
      </c>
      <c r="V1135" s="47">
        <f>VLOOKUP(CONCATENATE($F1135," ",$G1135),AllocFactorMatrix,(V$4+1),FALSE)*$E1140</f>
        <v>0</v>
      </c>
      <c r="W1135" s="47">
        <f>VLOOKUP(CONCATENATE($F1135," ",$G1135),AllocFactorMatrix,(W$4+1),FALSE)*$E1140</f>
        <v>0</v>
      </c>
      <c r="X1135" s="47">
        <f>VLOOKUP(CONCATENATE($F1135," ",$G1135),AllocFactorMatrix,(X$4+1),FALSE)*$E1140</f>
        <v>0</v>
      </c>
      <c r="Y1135" s="47">
        <f t="shared" si="1647"/>
        <v>0</v>
      </c>
      <c r="Z1135" s="47">
        <f>VLOOKUP(CONCATENATE($F1135," ",$G1135),AllocFactorMatrix,(Z$4+1),FALSE)*$E1140</f>
        <v>0</v>
      </c>
      <c r="AA1135" s="47">
        <f>VLOOKUP(CONCATENATE($F1135," ",$G1135),AllocFactorMatrix,(AA$4+1),FALSE)*$E1140</f>
        <v>0</v>
      </c>
      <c r="AB1135" s="47">
        <f t="shared" si="1635"/>
        <v>0</v>
      </c>
      <c r="AC1135" s="47">
        <f>VLOOKUP(CONCATENATE($F1135," ",$G1135),AllocFactorMatrix,(AC$4+1),FALSE)*$E1140</f>
        <v>0</v>
      </c>
      <c r="AD1135" s="47">
        <f>VLOOKUP(CONCATENATE($F1135," ",$G1135),AllocFactorMatrix,(AD$4+1),FALSE)*$E1140</f>
        <v>0</v>
      </c>
      <c r="AE1135" s="47">
        <f>VLOOKUP(CONCATENATE($F1135," ",$G1135),AllocFactorMatrix,(AE$4+1),FALSE)*$E1140</f>
        <v>0</v>
      </c>
    </row>
    <row r="1136" spans="1:31" s="44" customFormat="1" hidden="1" outlineLevel="1">
      <c r="A1136" s="49"/>
      <c r="B1136" s="97"/>
      <c r="C1136" s="48"/>
      <c r="D1136" s="48"/>
      <c r="F1136" s="167" t="str">
        <f>F1140</f>
        <v>PROD_ENERGY</v>
      </c>
      <c r="G1136" s="48" t="str">
        <f>$G$11</f>
        <v>DISTPRI</v>
      </c>
      <c r="H1136" s="46">
        <f t="shared" si="1632"/>
        <v>0</v>
      </c>
      <c r="I1136" s="47">
        <f t="shared" ref="I1136:N1136" si="1649">VLOOKUP(CONCATENATE($F1136," ",$G1136),AllocFactorMatrix,(I$4+1),FALSE)*$E1140</f>
        <v>0</v>
      </c>
      <c r="J1136" s="47">
        <f t="shared" si="1649"/>
        <v>0</v>
      </c>
      <c r="K1136" s="47">
        <f t="shared" si="1649"/>
        <v>0</v>
      </c>
      <c r="L1136" s="47">
        <f t="shared" si="1649"/>
        <v>0</v>
      </c>
      <c r="M1136" s="47">
        <f t="shared" si="1649"/>
        <v>0</v>
      </c>
      <c r="N1136" s="47">
        <f t="shared" si="1649"/>
        <v>0</v>
      </c>
      <c r="O1136" s="47">
        <f t="shared" si="1634"/>
        <v>0</v>
      </c>
      <c r="P1136" s="47">
        <f>VLOOKUP(CONCATENATE($F1136," ",$G1136),AllocFactorMatrix,(P$4+1),FALSE)*$E1140</f>
        <v>0</v>
      </c>
      <c r="Q1136" s="47">
        <f>VLOOKUP(CONCATENATE($F1136," ",$G1136),AllocFactorMatrix,(Q$4+1),FALSE)*$E1140</f>
        <v>0</v>
      </c>
      <c r="R1136" s="47">
        <f>VLOOKUP(CONCATENATE($F1136," ",$G1136),AllocFactorMatrix,(R$4+1),FALSE)*$E1140</f>
        <v>0</v>
      </c>
      <c r="S1136" s="47">
        <f>VLOOKUP(CONCATENATE($F1136," ",$G1136),AllocFactorMatrix,(S$4+1),FALSE)*$E1140</f>
        <v>0</v>
      </c>
      <c r="T1136" s="47">
        <f t="shared" si="1637"/>
        <v>0</v>
      </c>
      <c r="U1136" s="47">
        <f>VLOOKUP(CONCATENATE($F1136," ",$G1136),AllocFactorMatrix,(U$4+1),FALSE)*$E1140</f>
        <v>0</v>
      </c>
      <c r="V1136" s="47">
        <f>VLOOKUP(CONCATENATE($F1136," ",$G1136),AllocFactorMatrix,(V$4+1),FALSE)*$E1140</f>
        <v>0</v>
      </c>
      <c r="W1136" s="47">
        <f>VLOOKUP(CONCATENATE($F1136," ",$G1136),AllocFactorMatrix,(W$4+1),FALSE)*$E1140</f>
        <v>0</v>
      </c>
      <c r="X1136" s="47">
        <f>VLOOKUP(CONCATENATE($F1136," ",$G1136),AllocFactorMatrix,(X$4+1),FALSE)*$E1140</f>
        <v>0</v>
      </c>
      <c r="Y1136" s="47">
        <f t="shared" si="1647"/>
        <v>0</v>
      </c>
      <c r="Z1136" s="47">
        <f>VLOOKUP(CONCATENATE($F1136," ",$G1136),AllocFactorMatrix,(Z$4+1),FALSE)*$E1140</f>
        <v>0</v>
      </c>
      <c r="AA1136" s="47">
        <f>VLOOKUP(CONCATENATE($F1136," ",$G1136),AllocFactorMatrix,(AA$4+1),FALSE)*$E1140</f>
        <v>0</v>
      </c>
      <c r="AB1136" s="47">
        <f t="shared" si="1635"/>
        <v>0</v>
      </c>
      <c r="AC1136" s="47">
        <f>VLOOKUP(CONCATENATE($F1136," ",$G1136),AllocFactorMatrix,(AC$4+1),FALSE)*$E1140</f>
        <v>0</v>
      </c>
      <c r="AD1136" s="47">
        <f>VLOOKUP(CONCATENATE($F1136," ",$G1136),AllocFactorMatrix,(AD$4+1),FALSE)*$E1140</f>
        <v>0</v>
      </c>
      <c r="AE1136" s="47">
        <f>VLOOKUP(CONCATENATE($F1136," ",$G1136),AllocFactorMatrix,(AE$4+1),FALSE)*$E1140</f>
        <v>0</v>
      </c>
    </row>
    <row r="1137" spans="1:31" s="44" customFormat="1" hidden="1" outlineLevel="1">
      <c r="A1137" s="49"/>
      <c r="B1137" s="97"/>
      <c r="C1137" s="48"/>
      <c r="D1137" s="48"/>
      <c r="F1137" s="167" t="str">
        <f>F1140</f>
        <v>PROD_ENERGY</v>
      </c>
      <c r="G1137" s="48" t="str">
        <f>$G$12</f>
        <v>DISTSEC</v>
      </c>
      <c r="H1137" s="46">
        <f t="shared" si="1632"/>
        <v>0</v>
      </c>
      <c r="I1137" s="47">
        <f t="shared" ref="I1137:N1137" si="1650">VLOOKUP(CONCATENATE($F1137," ",$G1137),AllocFactorMatrix,(I$4+1),FALSE)*$E1140</f>
        <v>0</v>
      </c>
      <c r="J1137" s="47">
        <f t="shared" si="1650"/>
        <v>0</v>
      </c>
      <c r="K1137" s="47">
        <f t="shared" si="1650"/>
        <v>0</v>
      </c>
      <c r="L1137" s="47">
        <f t="shared" si="1650"/>
        <v>0</v>
      </c>
      <c r="M1137" s="47">
        <f t="shared" si="1650"/>
        <v>0</v>
      </c>
      <c r="N1137" s="47">
        <f t="shared" si="1650"/>
        <v>0</v>
      </c>
      <c r="O1137" s="47">
        <f t="shared" si="1634"/>
        <v>0</v>
      </c>
      <c r="P1137" s="47">
        <f>VLOOKUP(CONCATENATE($F1137," ",$G1137),AllocFactorMatrix,(P$4+1),FALSE)*$E1140</f>
        <v>0</v>
      </c>
      <c r="Q1137" s="47">
        <f>VLOOKUP(CONCATENATE($F1137," ",$G1137),AllocFactorMatrix,(Q$4+1),FALSE)*$E1140</f>
        <v>0</v>
      </c>
      <c r="R1137" s="47">
        <f>VLOOKUP(CONCATENATE($F1137," ",$G1137),AllocFactorMatrix,(R$4+1),FALSE)*$E1140</f>
        <v>0</v>
      </c>
      <c r="S1137" s="47">
        <f>VLOOKUP(CONCATENATE($F1137," ",$G1137),AllocFactorMatrix,(S$4+1),FALSE)*$E1140</f>
        <v>0</v>
      </c>
      <c r="T1137" s="47">
        <f t="shared" si="1637"/>
        <v>0</v>
      </c>
      <c r="U1137" s="47">
        <f>VLOOKUP(CONCATENATE($F1137," ",$G1137),AllocFactorMatrix,(U$4+1),FALSE)*$E1140</f>
        <v>0</v>
      </c>
      <c r="V1137" s="47">
        <f>VLOOKUP(CONCATENATE($F1137," ",$G1137),AllocFactorMatrix,(V$4+1),FALSE)*$E1140</f>
        <v>0</v>
      </c>
      <c r="W1137" s="47">
        <f>VLOOKUP(CONCATENATE($F1137," ",$G1137),AllocFactorMatrix,(W$4+1),FALSE)*$E1140</f>
        <v>0</v>
      </c>
      <c r="X1137" s="47">
        <f>VLOOKUP(CONCATENATE($F1137," ",$G1137),AllocFactorMatrix,(X$4+1),FALSE)*$E1140</f>
        <v>0</v>
      </c>
      <c r="Y1137" s="47">
        <f t="shared" si="1647"/>
        <v>0</v>
      </c>
      <c r="Z1137" s="47">
        <f>VLOOKUP(CONCATENATE($F1137," ",$G1137),AllocFactorMatrix,(Z$4+1),FALSE)*$E1140</f>
        <v>0</v>
      </c>
      <c r="AA1137" s="47">
        <f>VLOOKUP(CONCATENATE($F1137," ",$G1137),AllocFactorMatrix,(AA$4+1),FALSE)*$E1140</f>
        <v>0</v>
      </c>
      <c r="AB1137" s="47">
        <f t="shared" si="1635"/>
        <v>0</v>
      </c>
      <c r="AC1137" s="47">
        <f>VLOOKUP(CONCATENATE($F1137," ",$G1137),AllocFactorMatrix,(AC$4+1),FALSE)*$E1140</f>
        <v>0</v>
      </c>
      <c r="AD1137" s="47">
        <f>VLOOKUP(CONCATENATE($F1137," ",$G1137),AllocFactorMatrix,(AD$4+1),FALSE)*$E1140</f>
        <v>0</v>
      </c>
      <c r="AE1137" s="47">
        <f>VLOOKUP(CONCATENATE($F1137," ",$G1137),AllocFactorMatrix,(AE$4+1),FALSE)*$E1140</f>
        <v>0</v>
      </c>
    </row>
    <row r="1138" spans="1:31" s="44" customFormat="1" hidden="1" outlineLevel="1">
      <c r="A1138" s="49"/>
      <c r="B1138" s="97"/>
      <c r="C1138" s="48"/>
      <c r="D1138" s="48"/>
      <c r="F1138" s="167" t="str">
        <f>F1140</f>
        <v>PROD_ENERGY</v>
      </c>
      <c r="G1138" s="48" t="str">
        <f>$G$13</f>
        <v>ENERGY</v>
      </c>
      <c r="H1138" s="46">
        <f t="shared" si="1632"/>
        <v>89951354.99999997</v>
      </c>
      <c r="I1138" s="47">
        <f t="shared" ref="I1138:N1138" si="1651">VLOOKUP(CONCATENATE($F1138," ",$G1138),AllocFactorMatrix,(I$4+1),FALSE)*$E1140</f>
        <v>35191093.173763566</v>
      </c>
      <c r="J1138" s="47">
        <f t="shared" si="1651"/>
        <v>5631.5377072465144</v>
      </c>
      <c r="K1138" s="47">
        <f t="shared" si="1651"/>
        <v>16237.979022421572</v>
      </c>
      <c r="L1138" s="47">
        <f t="shared" si="1651"/>
        <v>10147484.892211379</v>
      </c>
      <c r="M1138" s="47">
        <f t="shared" si="1651"/>
        <v>141527.21871235204</v>
      </c>
      <c r="N1138" s="47">
        <f t="shared" si="1651"/>
        <v>19785.38523006309</v>
      </c>
      <c r="O1138" s="47">
        <f t="shared" si="1634"/>
        <v>10308797.496153794</v>
      </c>
      <c r="P1138" s="47">
        <f>VLOOKUP(CONCATENATE($F1138," ",$G1138),AllocFactorMatrix,(P$4+1),FALSE)*$E1140</f>
        <v>6578691.4432664616</v>
      </c>
      <c r="Q1138" s="47">
        <f>VLOOKUP(CONCATENATE($F1138," ",$G1138),AllocFactorMatrix,(Q$4+1),FALSE)*$E1140</f>
        <v>1174943.7133411646</v>
      </c>
      <c r="R1138" s="47">
        <f>VLOOKUP(CONCATENATE($F1138," ",$G1138),AllocFactorMatrix,(R$4+1),FALSE)*$E1140</f>
        <v>239261.56828557389</v>
      </c>
      <c r="S1138" s="47">
        <f>VLOOKUP(CONCATENATE($F1138," ",$G1138),AllocFactorMatrix,(S$4+1),FALSE)*$E1140</f>
        <v>9036.9904074660153</v>
      </c>
      <c r="T1138" s="47">
        <f t="shared" si="1637"/>
        <v>8001933.7153006662</v>
      </c>
      <c r="U1138" s="47">
        <f>VLOOKUP(CONCATENATE($F1138," ",$G1138),AllocFactorMatrix,(U$4+1),FALSE)*$E1140</f>
        <v>345027.36693421646</v>
      </c>
      <c r="V1138" s="47">
        <f>VLOOKUP(CONCATENATE($F1138," ",$G1138),AllocFactorMatrix,(V$4+1),FALSE)*$E1140</f>
        <v>5454948.2729178257</v>
      </c>
      <c r="W1138" s="47">
        <f>VLOOKUP(CONCATENATE($F1138," ",$G1138),AllocFactorMatrix,(W$4+1),FALSE)*$E1140</f>
        <v>23460844.699877884</v>
      </c>
      <c r="X1138" s="47">
        <f>VLOOKUP(CONCATENATE($F1138," ",$G1138),AllocFactorMatrix,(X$4+1),FALSE)*$E1140</f>
        <v>4413229.9304943318</v>
      </c>
      <c r="Y1138" s="47">
        <f t="shared" si="1647"/>
        <v>33674050.270224258</v>
      </c>
      <c r="Z1138" s="47">
        <f>VLOOKUP(CONCATENATE($F1138," ",$G1138),AllocFactorMatrix,(Z$4+1),FALSE)*$E1140</f>
        <v>1809730.0845270781</v>
      </c>
      <c r="AA1138" s="47">
        <f>VLOOKUP(CONCATENATE($F1138," ",$G1138),AllocFactorMatrix,(AA$4+1),FALSE)*$E1140</f>
        <v>36311.873146823091</v>
      </c>
      <c r="AB1138" s="47">
        <f t="shared" si="1635"/>
        <v>1846041.9576739012</v>
      </c>
      <c r="AC1138" s="47">
        <f>VLOOKUP(CONCATENATE($F1138," ",$G1138),AllocFactorMatrix,(AC$4+1),FALSE)*$E1140</f>
        <v>32390.346558174231</v>
      </c>
      <c r="AD1138" s="47">
        <f>VLOOKUP(CONCATENATE($F1138," ",$G1138),AllocFactorMatrix,(AD$4+1),FALSE)*$E1140</f>
        <v>725532.66983020597</v>
      </c>
      <c r="AE1138" s="47">
        <f>VLOOKUP(CONCATENATE($F1138," ",$G1138),AllocFactorMatrix,(AE$4+1),FALSE)*$E1140</f>
        <v>149645.85376574029</v>
      </c>
    </row>
    <row r="1139" spans="1:31" s="44" customFormat="1" hidden="1" outlineLevel="1">
      <c r="A1139" s="49"/>
      <c r="B1139" s="97"/>
      <c r="C1139" s="48"/>
      <c r="D1139" s="48"/>
      <c r="F1139" s="167" t="str">
        <f>F1140</f>
        <v>PROD_ENERGY</v>
      </c>
      <c r="G1139" s="48" t="str">
        <f>$G$14</f>
        <v>CUSTOMER</v>
      </c>
      <c r="H1139" s="46">
        <f t="shared" si="1632"/>
        <v>0</v>
      </c>
      <c r="I1139" s="47">
        <f t="shared" ref="I1139:N1139" si="1652">VLOOKUP(CONCATENATE($F1139," ",$G1139),AllocFactorMatrix,(I$4+1),FALSE)*$E1140</f>
        <v>0</v>
      </c>
      <c r="J1139" s="47">
        <f t="shared" si="1652"/>
        <v>0</v>
      </c>
      <c r="K1139" s="47">
        <f t="shared" si="1652"/>
        <v>0</v>
      </c>
      <c r="L1139" s="47">
        <f t="shared" si="1652"/>
        <v>0</v>
      </c>
      <c r="M1139" s="47">
        <f t="shared" si="1652"/>
        <v>0</v>
      </c>
      <c r="N1139" s="47">
        <f t="shared" si="1652"/>
        <v>0</v>
      </c>
      <c r="O1139" s="47">
        <f t="shared" si="1634"/>
        <v>0</v>
      </c>
      <c r="P1139" s="47">
        <f>VLOOKUP(CONCATENATE($F1139," ",$G1139),AllocFactorMatrix,(P$4+1),FALSE)*$E1140</f>
        <v>0</v>
      </c>
      <c r="Q1139" s="47">
        <f>VLOOKUP(CONCATENATE($F1139," ",$G1139),AllocFactorMatrix,(Q$4+1),FALSE)*$E1140</f>
        <v>0</v>
      </c>
      <c r="R1139" s="47">
        <f>VLOOKUP(CONCATENATE($F1139," ",$G1139),AllocFactorMatrix,(R$4+1),FALSE)*$E1140</f>
        <v>0</v>
      </c>
      <c r="S1139" s="47">
        <f>VLOOKUP(CONCATENATE($F1139," ",$G1139),AllocFactorMatrix,(S$4+1),FALSE)*$E1140</f>
        <v>0</v>
      </c>
      <c r="T1139" s="47">
        <f t="shared" si="1637"/>
        <v>0</v>
      </c>
      <c r="U1139" s="47">
        <f>VLOOKUP(CONCATENATE($F1139," ",$G1139),AllocFactorMatrix,(U$4+1),FALSE)*$E1140</f>
        <v>0</v>
      </c>
      <c r="V1139" s="47">
        <f>VLOOKUP(CONCATENATE($F1139," ",$G1139),AllocFactorMatrix,(V$4+1),FALSE)*$E1140</f>
        <v>0</v>
      </c>
      <c r="W1139" s="47">
        <f>VLOOKUP(CONCATENATE($F1139," ",$G1139),AllocFactorMatrix,(W$4+1),FALSE)*$E1140</f>
        <v>0</v>
      </c>
      <c r="X1139" s="47">
        <f>VLOOKUP(CONCATENATE($F1139," ",$G1139),AllocFactorMatrix,(X$4+1),FALSE)*$E1140</f>
        <v>0</v>
      </c>
      <c r="Y1139" s="47">
        <f t="shared" si="1647"/>
        <v>0</v>
      </c>
      <c r="Z1139" s="47">
        <f>VLOOKUP(CONCATENATE($F1139," ",$G1139),AllocFactorMatrix,(Z$4+1),FALSE)*$E1140</f>
        <v>0</v>
      </c>
      <c r="AA1139" s="47">
        <f>VLOOKUP(CONCATENATE($F1139," ",$G1139),AllocFactorMatrix,(AA$4+1),FALSE)*$E1140</f>
        <v>0</v>
      </c>
      <c r="AB1139" s="47">
        <f t="shared" si="1635"/>
        <v>0</v>
      </c>
      <c r="AC1139" s="47">
        <f>VLOOKUP(CONCATENATE($F1139," ",$G1139),AllocFactorMatrix,(AC$4+1),FALSE)*$E1140</f>
        <v>0</v>
      </c>
      <c r="AD1139" s="47">
        <f>VLOOKUP(CONCATENATE($F1139," ",$G1139),AllocFactorMatrix,(AD$4+1),FALSE)*$E1140</f>
        <v>0</v>
      </c>
      <c r="AE1139" s="47">
        <f>VLOOKUP(CONCATENATE($F1139," ",$G1139),AllocFactorMatrix,(AE$4+1),FALSE)*$E1140</f>
        <v>0</v>
      </c>
    </row>
    <row r="1140" spans="1:31" s="44" customFormat="1" collapsed="1">
      <c r="A1140" s="49"/>
      <c r="B1140" s="97"/>
      <c r="C1140" s="48"/>
      <c r="D1140" s="48" t="s">
        <v>445</v>
      </c>
      <c r="E1140" s="54">
        <v>89951355</v>
      </c>
      <c r="F1140" s="87" t="s">
        <v>29</v>
      </c>
      <c r="G1140" s="48" t="str">
        <f>$G$15</f>
        <v>TOTAL</v>
      </c>
      <c r="H1140" s="46">
        <f t="shared" si="1632"/>
        <v>89951354.99999997</v>
      </c>
      <c r="I1140" s="47">
        <f t="shared" ref="I1140:N1140" si="1653">VLOOKUP(CONCATENATE($F1140," ",$G1140),AllocFactorMatrix,(I$4+1),FALSE)*$E1140</f>
        <v>35191093.173763566</v>
      </c>
      <c r="J1140" s="47">
        <f t="shared" si="1653"/>
        <v>5631.5377072465144</v>
      </c>
      <c r="K1140" s="47">
        <f t="shared" si="1653"/>
        <v>16237.979022421572</v>
      </c>
      <c r="L1140" s="47">
        <f t="shared" si="1653"/>
        <v>10147484.892211379</v>
      </c>
      <c r="M1140" s="47">
        <f t="shared" si="1653"/>
        <v>141527.21871235204</v>
      </c>
      <c r="N1140" s="47">
        <f t="shared" si="1653"/>
        <v>19785.38523006309</v>
      </c>
      <c r="O1140" s="47">
        <f t="shared" si="1634"/>
        <v>10308797.496153794</v>
      </c>
      <c r="P1140" s="47">
        <f>VLOOKUP(CONCATENATE($F1140," ",$G1140),AllocFactorMatrix,(P$4+1),FALSE)*$E1140</f>
        <v>6578691.4432664616</v>
      </c>
      <c r="Q1140" s="47">
        <f>VLOOKUP(CONCATENATE($F1140," ",$G1140),AllocFactorMatrix,(Q$4+1),FALSE)*$E1140</f>
        <v>1174943.7133411646</v>
      </c>
      <c r="R1140" s="47">
        <f>VLOOKUP(CONCATENATE($F1140," ",$G1140),AllocFactorMatrix,(R$4+1),FALSE)*$E1140</f>
        <v>239261.56828557389</v>
      </c>
      <c r="S1140" s="47">
        <f>VLOOKUP(CONCATENATE($F1140," ",$G1140),AllocFactorMatrix,(S$4+1),FALSE)*$E1140</f>
        <v>9036.9904074660153</v>
      </c>
      <c r="T1140" s="47">
        <f t="shared" si="1637"/>
        <v>8001933.7153006662</v>
      </c>
      <c r="U1140" s="47">
        <f>VLOOKUP(CONCATENATE($F1140," ",$G1140),AllocFactorMatrix,(U$4+1),FALSE)*$E1140</f>
        <v>345027.36693421646</v>
      </c>
      <c r="V1140" s="47">
        <f>VLOOKUP(CONCATENATE($F1140," ",$G1140),AllocFactorMatrix,(V$4+1),FALSE)*$E1140</f>
        <v>5454948.2729178257</v>
      </c>
      <c r="W1140" s="47">
        <f>VLOOKUP(CONCATENATE($F1140," ",$G1140),AllocFactorMatrix,(W$4+1),FALSE)*$E1140</f>
        <v>23460844.699877884</v>
      </c>
      <c r="X1140" s="47">
        <f>VLOOKUP(CONCATENATE($F1140," ",$G1140),AllocFactorMatrix,(X$4+1),FALSE)*$E1140</f>
        <v>4413229.9304943318</v>
      </c>
      <c r="Y1140" s="47">
        <f t="shared" si="1647"/>
        <v>33674050.270224258</v>
      </c>
      <c r="Z1140" s="47">
        <f>VLOOKUP(CONCATENATE($F1140," ",$G1140),AllocFactorMatrix,(Z$4+1),FALSE)*$E1140</f>
        <v>1809730.0845270781</v>
      </c>
      <c r="AA1140" s="47">
        <f>VLOOKUP(CONCATENATE($F1140," ",$G1140),AllocFactorMatrix,(AA$4+1),FALSE)*$E1140</f>
        <v>36311.873146823091</v>
      </c>
      <c r="AB1140" s="47">
        <f t="shared" si="1635"/>
        <v>1846041.9576739012</v>
      </c>
      <c r="AC1140" s="47">
        <f>VLOOKUP(CONCATENATE($F1140," ",$G1140),AllocFactorMatrix,(AC$4+1),FALSE)*$E1140</f>
        <v>32390.346558174231</v>
      </c>
      <c r="AD1140" s="47">
        <f>VLOOKUP(CONCATENATE($F1140," ",$G1140),AllocFactorMatrix,(AD$4+1),FALSE)*$E1140</f>
        <v>725532.66983020597</v>
      </c>
      <c r="AE1140" s="47">
        <f>VLOOKUP(CONCATENATE($F1140," ",$G1140),AllocFactorMatrix,(AE$4+1),FALSE)*$E1140</f>
        <v>149645.85376574029</v>
      </c>
    </row>
    <row r="1141" spans="1:31" s="44" customFormat="1" hidden="1" outlineLevel="1">
      <c r="A1141" s="49"/>
      <c r="B1141" s="97"/>
      <c r="C1141" s="48"/>
      <c r="D1141" s="48"/>
      <c r="F1141" s="167" t="str">
        <f>F1148</f>
        <v>PROD_ENERGY</v>
      </c>
      <c r="G1141" s="48" t="str">
        <f>$G$8</f>
        <v>PRODUCTION</v>
      </c>
      <c r="H1141" s="46">
        <f t="shared" si="1632"/>
        <v>0</v>
      </c>
      <c r="I1141" s="47">
        <f t="shared" ref="I1141:N1141" si="1654">VLOOKUP(CONCATENATE($F1141," ",$G1141),AllocFactorMatrix,(I$4+1),FALSE)*$E1148</f>
        <v>0</v>
      </c>
      <c r="J1141" s="47">
        <f t="shared" si="1654"/>
        <v>0</v>
      </c>
      <c r="K1141" s="47">
        <f t="shared" si="1654"/>
        <v>0</v>
      </c>
      <c r="L1141" s="47">
        <f t="shared" si="1654"/>
        <v>0</v>
      </c>
      <c r="M1141" s="47">
        <f t="shared" si="1654"/>
        <v>0</v>
      </c>
      <c r="N1141" s="47">
        <f t="shared" si="1654"/>
        <v>0</v>
      </c>
      <c r="O1141" s="47">
        <f t="shared" si="1634"/>
        <v>0</v>
      </c>
      <c r="P1141" s="47">
        <f>VLOOKUP(CONCATENATE($F1141," ",$G1141),AllocFactorMatrix,(P$4+1),FALSE)*$E1148</f>
        <v>0</v>
      </c>
      <c r="Q1141" s="47">
        <f>VLOOKUP(CONCATENATE($F1141," ",$G1141),AllocFactorMatrix,(Q$4+1),FALSE)*$E1148</f>
        <v>0</v>
      </c>
      <c r="R1141" s="47">
        <f>VLOOKUP(CONCATENATE($F1141," ",$G1141),AllocFactorMatrix,(R$4+1),FALSE)*$E1148</f>
        <v>0</v>
      </c>
      <c r="S1141" s="47">
        <f>VLOOKUP(CONCATENATE($F1141," ",$G1141),AllocFactorMatrix,(S$4+1),FALSE)*$E1148</f>
        <v>0</v>
      </c>
      <c r="T1141" s="47">
        <f t="shared" si="1637"/>
        <v>0</v>
      </c>
      <c r="U1141" s="47">
        <f>VLOOKUP(CONCATENATE($F1141," ",$G1141),AllocFactorMatrix,(U$4+1),FALSE)*$E1148</f>
        <v>0</v>
      </c>
      <c r="V1141" s="47">
        <f>VLOOKUP(CONCATENATE($F1141," ",$G1141),AllocFactorMatrix,(V$4+1),FALSE)*$E1148</f>
        <v>0</v>
      </c>
      <c r="W1141" s="47">
        <f>VLOOKUP(CONCATENATE($F1141," ",$G1141),AllocFactorMatrix,(W$4+1),FALSE)*$E1148</f>
        <v>0</v>
      </c>
      <c r="X1141" s="47">
        <f>VLOOKUP(CONCATENATE($F1141," ",$G1141),AllocFactorMatrix,(X$4+1),FALSE)*$E1148</f>
        <v>0</v>
      </c>
      <c r="Y1141" s="47">
        <f>SUBTOTAL(9,U1141:X1141)</f>
        <v>0</v>
      </c>
      <c r="Z1141" s="47">
        <f>VLOOKUP(CONCATENATE($F1141," ",$G1141),AllocFactorMatrix,(Z$4+1),FALSE)*$E1148</f>
        <v>0</v>
      </c>
      <c r="AA1141" s="47">
        <f>VLOOKUP(CONCATENATE($F1141," ",$G1141),AllocFactorMatrix,(AA$4+1),FALSE)*$E1148</f>
        <v>0</v>
      </c>
      <c r="AB1141" s="47">
        <f t="shared" si="1635"/>
        <v>0</v>
      </c>
      <c r="AC1141" s="47">
        <f>VLOOKUP(CONCATENATE($F1141," ",$G1141),AllocFactorMatrix,(AC$4+1),FALSE)*$E1148</f>
        <v>0</v>
      </c>
      <c r="AD1141" s="47">
        <f>VLOOKUP(CONCATENATE($F1141," ",$G1141),AllocFactorMatrix,(AD$4+1),FALSE)*$E1148</f>
        <v>0</v>
      </c>
      <c r="AE1141" s="47">
        <f>VLOOKUP(CONCATENATE($F1141," ",$G1141),AllocFactorMatrix,(AE$4+1),FALSE)*$E1148</f>
        <v>0</v>
      </c>
    </row>
    <row r="1142" spans="1:31" s="44" customFormat="1" hidden="1" outlineLevel="1">
      <c r="A1142" s="49"/>
      <c r="B1142" s="97"/>
      <c r="C1142" s="48"/>
      <c r="D1142" s="48"/>
      <c r="F1142" s="167" t="str">
        <f>F1148</f>
        <v>PROD_ENERGY</v>
      </c>
      <c r="G1142" s="48" t="str">
        <f>$G$9</f>
        <v>BULKTRAN</v>
      </c>
      <c r="H1142" s="46">
        <f t="shared" si="1632"/>
        <v>0</v>
      </c>
      <c r="I1142" s="47">
        <f t="shared" ref="I1142:N1142" si="1655">VLOOKUP(CONCATENATE($F1142," ",$G1142),AllocFactorMatrix,(I$4+1),FALSE)*$E1148</f>
        <v>0</v>
      </c>
      <c r="J1142" s="47">
        <f t="shared" si="1655"/>
        <v>0</v>
      </c>
      <c r="K1142" s="47">
        <f t="shared" si="1655"/>
        <v>0</v>
      </c>
      <c r="L1142" s="47">
        <f t="shared" si="1655"/>
        <v>0</v>
      </c>
      <c r="M1142" s="47">
        <f t="shared" si="1655"/>
        <v>0</v>
      </c>
      <c r="N1142" s="47">
        <f t="shared" si="1655"/>
        <v>0</v>
      </c>
      <c r="O1142" s="47">
        <f t="shared" si="1634"/>
        <v>0</v>
      </c>
      <c r="P1142" s="47">
        <f>VLOOKUP(CONCATENATE($F1142," ",$G1142),AllocFactorMatrix,(P$4+1),FALSE)*$E1148</f>
        <v>0</v>
      </c>
      <c r="Q1142" s="47">
        <f>VLOOKUP(CONCATENATE($F1142," ",$G1142),AllocFactorMatrix,(Q$4+1),FALSE)*$E1148</f>
        <v>0</v>
      </c>
      <c r="R1142" s="47">
        <f>VLOOKUP(CONCATENATE($F1142," ",$G1142),AllocFactorMatrix,(R$4+1),FALSE)*$E1148</f>
        <v>0</v>
      </c>
      <c r="S1142" s="47">
        <f>VLOOKUP(CONCATENATE($F1142," ",$G1142),AllocFactorMatrix,(S$4+1),FALSE)*$E1148</f>
        <v>0</v>
      </c>
      <c r="T1142" s="47">
        <f t="shared" si="1637"/>
        <v>0</v>
      </c>
      <c r="U1142" s="47">
        <f>VLOOKUP(CONCATENATE($F1142," ",$G1142),AllocFactorMatrix,(U$4+1),FALSE)*$E1148</f>
        <v>0</v>
      </c>
      <c r="V1142" s="47">
        <f>VLOOKUP(CONCATENATE($F1142," ",$G1142),AllocFactorMatrix,(V$4+1),FALSE)*$E1148</f>
        <v>0</v>
      </c>
      <c r="W1142" s="47">
        <f>VLOOKUP(CONCATENATE($F1142," ",$G1142),AllocFactorMatrix,(W$4+1),FALSE)*$E1148</f>
        <v>0</v>
      </c>
      <c r="X1142" s="47">
        <f>VLOOKUP(CONCATENATE($F1142," ",$G1142),AllocFactorMatrix,(X$4+1),FALSE)*$E1148</f>
        <v>0</v>
      </c>
      <c r="Y1142" s="47">
        <f t="shared" ref="Y1142:Y1148" si="1656">SUBTOTAL(9,U1142:X1142)</f>
        <v>0</v>
      </c>
      <c r="Z1142" s="47">
        <f>VLOOKUP(CONCATENATE($F1142," ",$G1142),AllocFactorMatrix,(Z$4+1),FALSE)*$E1148</f>
        <v>0</v>
      </c>
      <c r="AA1142" s="47">
        <f>VLOOKUP(CONCATENATE($F1142," ",$G1142),AllocFactorMatrix,(AA$4+1),FALSE)*$E1148</f>
        <v>0</v>
      </c>
      <c r="AB1142" s="47">
        <f t="shared" si="1635"/>
        <v>0</v>
      </c>
      <c r="AC1142" s="47">
        <f>VLOOKUP(CONCATENATE($F1142," ",$G1142),AllocFactorMatrix,(AC$4+1),FALSE)*$E1148</f>
        <v>0</v>
      </c>
      <c r="AD1142" s="47">
        <f>VLOOKUP(CONCATENATE($F1142," ",$G1142),AllocFactorMatrix,(AD$4+1),FALSE)*$E1148</f>
        <v>0</v>
      </c>
      <c r="AE1142" s="47">
        <f>VLOOKUP(CONCATENATE($F1142," ",$G1142),AllocFactorMatrix,(AE$4+1),FALSE)*$E1148</f>
        <v>0</v>
      </c>
    </row>
    <row r="1143" spans="1:31" s="44" customFormat="1" hidden="1" outlineLevel="1">
      <c r="A1143" s="49"/>
      <c r="B1143" s="97"/>
      <c r="C1143" s="48"/>
      <c r="D1143" s="48"/>
      <c r="F1143" s="167" t="str">
        <f>F1148</f>
        <v>PROD_ENERGY</v>
      </c>
      <c r="G1143" s="48" t="str">
        <f>$G$10</f>
        <v>SUBTRAN</v>
      </c>
      <c r="H1143" s="46">
        <f t="shared" si="1632"/>
        <v>0</v>
      </c>
      <c r="I1143" s="47">
        <f t="shared" ref="I1143:N1143" si="1657">VLOOKUP(CONCATENATE($F1143," ",$G1143),AllocFactorMatrix,(I$4+1),FALSE)*$E1148</f>
        <v>0</v>
      </c>
      <c r="J1143" s="47">
        <f t="shared" si="1657"/>
        <v>0</v>
      </c>
      <c r="K1143" s="47">
        <f t="shared" si="1657"/>
        <v>0</v>
      </c>
      <c r="L1143" s="47">
        <f t="shared" si="1657"/>
        <v>0</v>
      </c>
      <c r="M1143" s="47">
        <f t="shared" si="1657"/>
        <v>0</v>
      </c>
      <c r="N1143" s="47">
        <f t="shared" si="1657"/>
        <v>0</v>
      </c>
      <c r="O1143" s="47">
        <f t="shared" si="1634"/>
        <v>0</v>
      </c>
      <c r="P1143" s="47">
        <f>VLOOKUP(CONCATENATE($F1143," ",$G1143),AllocFactorMatrix,(P$4+1),FALSE)*$E1148</f>
        <v>0</v>
      </c>
      <c r="Q1143" s="47">
        <f>VLOOKUP(CONCATENATE($F1143," ",$G1143),AllocFactorMatrix,(Q$4+1),FALSE)*$E1148</f>
        <v>0</v>
      </c>
      <c r="R1143" s="47">
        <f>VLOOKUP(CONCATENATE($F1143," ",$G1143),AllocFactorMatrix,(R$4+1),FALSE)*$E1148</f>
        <v>0</v>
      </c>
      <c r="S1143" s="47">
        <f>VLOOKUP(CONCATENATE($F1143," ",$G1143),AllocFactorMatrix,(S$4+1),FALSE)*$E1148</f>
        <v>0</v>
      </c>
      <c r="T1143" s="47">
        <f t="shared" si="1637"/>
        <v>0</v>
      </c>
      <c r="U1143" s="47">
        <f>VLOOKUP(CONCATENATE($F1143," ",$G1143),AllocFactorMatrix,(U$4+1),FALSE)*$E1148</f>
        <v>0</v>
      </c>
      <c r="V1143" s="47">
        <f>VLOOKUP(CONCATENATE($F1143," ",$G1143),AllocFactorMatrix,(V$4+1),FALSE)*$E1148</f>
        <v>0</v>
      </c>
      <c r="W1143" s="47">
        <f>VLOOKUP(CONCATENATE($F1143," ",$G1143),AllocFactorMatrix,(W$4+1),FALSE)*$E1148</f>
        <v>0</v>
      </c>
      <c r="X1143" s="47">
        <f>VLOOKUP(CONCATENATE($F1143," ",$G1143),AllocFactorMatrix,(X$4+1),FALSE)*$E1148</f>
        <v>0</v>
      </c>
      <c r="Y1143" s="47">
        <f t="shared" si="1656"/>
        <v>0</v>
      </c>
      <c r="Z1143" s="47">
        <f>VLOOKUP(CONCATENATE($F1143," ",$G1143),AllocFactorMatrix,(Z$4+1),FALSE)*$E1148</f>
        <v>0</v>
      </c>
      <c r="AA1143" s="47">
        <f>VLOOKUP(CONCATENATE($F1143," ",$G1143),AllocFactorMatrix,(AA$4+1),FALSE)*$E1148</f>
        <v>0</v>
      </c>
      <c r="AB1143" s="47">
        <f t="shared" si="1635"/>
        <v>0</v>
      </c>
      <c r="AC1143" s="47">
        <f>VLOOKUP(CONCATENATE($F1143," ",$G1143),AllocFactorMatrix,(AC$4+1),FALSE)*$E1148</f>
        <v>0</v>
      </c>
      <c r="AD1143" s="47">
        <f>VLOOKUP(CONCATENATE($F1143," ",$G1143),AllocFactorMatrix,(AD$4+1),FALSE)*$E1148</f>
        <v>0</v>
      </c>
      <c r="AE1143" s="47">
        <f>VLOOKUP(CONCATENATE($F1143," ",$G1143),AllocFactorMatrix,(AE$4+1),FALSE)*$E1148</f>
        <v>0</v>
      </c>
    </row>
    <row r="1144" spans="1:31" s="44" customFormat="1" hidden="1" outlineLevel="1">
      <c r="A1144" s="49"/>
      <c r="B1144" s="97"/>
      <c r="C1144" s="48"/>
      <c r="D1144" s="48"/>
      <c r="F1144" s="167" t="str">
        <f>F1148</f>
        <v>PROD_ENERGY</v>
      </c>
      <c r="G1144" s="48" t="str">
        <f>$G$11</f>
        <v>DISTPRI</v>
      </c>
      <c r="H1144" s="46">
        <f t="shared" si="1632"/>
        <v>0</v>
      </c>
      <c r="I1144" s="47">
        <f t="shared" ref="I1144:N1144" si="1658">VLOOKUP(CONCATENATE($F1144," ",$G1144),AllocFactorMatrix,(I$4+1),FALSE)*$E1148</f>
        <v>0</v>
      </c>
      <c r="J1144" s="47">
        <f t="shared" si="1658"/>
        <v>0</v>
      </c>
      <c r="K1144" s="47">
        <f t="shared" si="1658"/>
        <v>0</v>
      </c>
      <c r="L1144" s="47">
        <f t="shared" si="1658"/>
        <v>0</v>
      </c>
      <c r="M1144" s="47">
        <f t="shared" si="1658"/>
        <v>0</v>
      </c>
      <c r="N1144" s="47">
        <f t="shared" si="1658"/>
        <v>0</v>
      </c>
      <c r="O1144" s="47">
        <f t="shared" si="1634"/>
        <v>0</v>
      </c>
      <c r="P1144" s="47">
        <f>VLOOKUP(CONCATENATE($F1144," ",$G1144),AllocFactorMatrix,(P$4+1),FALSE)*$E1148</f>
        <v>0</v>
      </c>
      <c r="Q1144" s="47">
        <f>VLOOKUP(CONCATENATE($F1144," ",$G1144),AllocFactorMatrix,(Q$4+1),FALSE)*$E1148</f>
        <v>0</v>
      </c>
      <c r="R1144" s="47">
        <f>VLOOKUP(CONCATENATE($F1144," ",$G1144),AllocFactorMatrix,(R$4+1),FALSE)*$E1148</f>
        <v>0</v>
      </c>
      <c r="S1144" s="47">
        <f>VLOOKUP(CONCATENATE($F1144," ",$G1144),AllocFactorMatrix,(S$4+1),FALSE)*$E1148</f>
        <v>0</v>
      </c>
      <c r="T1144" s="47">
        <f t="shared" si="1637"/>
        <v>0</v>
      </c>
      <c r="U1144" s="47">
        <f>VLOOKUP(CONCATENATE($F1144," ",$G1144),AllocFactorMatrix,(U$4+1),FALSE)*$E1148</f>
        <v>0</v>
      </c>
      <c r="V1144" s="47">
        <f>VLOOKUP(CONCATENATE($F1144," ",$G1144),AllocFactorMatrix,(V$4+1),FALSE)*$E1148</f>
        <v>0</v>
      </c>
      <c r="W1144" s="47">
        <f>VLOOKUP(CONCATENATE($F1144," ",$G1144),AllocFactorMatrix,(W$4+1),FALSE)*$E1148</f>
        <v>0</v>
      </c>
      <c r="X1144" s="47">
        <f>VLOOKUP(CONCATENATE($F1144," ",$G1144),AllocFactorMatrix,(X$4+1),FALSE)*$E1148</f>
        <v>0</v>
      </c>
      <c r="Y1144" s="47">
        <f t="shared" si="1656"/>
        <v>0</v>
      </c>
      <c r="Z1144" s="47">
        <f>VLOOKUP(CONCATENATE($F1144," ",$G1144),AllocFactorMatrix,(Z$4+1),FALSE)*$E1148</f>
        <v>0</v>
      </c>
      <c r="AA1144" s="47">
        <f>VLOOKUP(CONCATENATE($F1144," ",$G1144),AllocFactorMatrix,(AA$4+1),FALSE)*$E1148</f>
        <v>0</v>
      </c>
      <c r="AB1144" s="47">
        <f t="shared" si="1635"/>
        <v>0</v>
      </c>
      <c r="AC1144" s="47">
        <f>VLOOKUP(CONCATENATE($F1144," ",$G1144),AllocFactorMatrix,(AC$4+1),FALSE)*$E1148</f>
        <v>0</v>
      </c>
      <c r="AD1144" s="47">
        <f>VLOOKUP(CONCATENATE($F1144," ",$G1144),AllocFactorMatrix,(AD$4+1),FALSE)*$E1148</f>
        <v>0</v>
      </c>
      <c r="AE1144" s="47">
        <f>VLOOKUP(CONCATENATE($F1144," ",$G1144),AllocFactorMatrix,(AE$4+1),FALSE)*$E1148</f>
        <v>0</v>
      </c>
    </row>
    <row r="1145" spans="1:31" s="44" customFormat="1" hidden="1" outlineLevel="1">
      <c r="A1145" s="49"/>
      <c r="B1145" s="97"/>
      <c r="C1145" s="48"/>
      <c r="D1145" s="48"/>
      <c r="F1145" s="167" t="str">
        <f>F1148</f>
        <v>PROD_ENERGY</v>
      </c>
      <c r="G1145" s="48" t="str">
        <f>$G$12</f>
        <v>DISTSEC</v>
      </c>
      <c r="H1145" s="46">
        <f t="shared" si="1632"/>
        <v>0</v>
      </c>
      <c r="I1145" s="47">
        <f t="shared" ref="I1145:N1145" si="1659">VLOOKUP(CONCATENATE($F1145," ",$G1145),AllocFactorMatrix,(I$4+1),FALSE)*$E1148</f>
        <v>0</v>
      </c>
      <c r="J1145" s="47">
        <f t="shared" si="1659"/>
        <v>0</v>
      </c>
      <c r="K1145" s="47">
        <f t="shared" si="1659"/>
        <v>0</v>
      </c>
      <c r="L1145" s="47">
        <f t="shared" si="1659"/>
        <v>0</v>
      </c>
      <c r="M1145" s="47">
        <f t="shared" si="1659"/>
        <v>0</v>
      </c>
      <c r="N1145" s="47">
        <f t="shared" si="1659"/>
        <v>0</v>
      </c>
      <c r="O1145" s="47">
        <f t="shared" si="1634"/>
        <v>0</v>
      </c>
      <c r="P1145" s="47">
        <f>VLOOKUP(CONCATENATE($F1145," ",$G1145),AllocFactorMatrix,(P$4+1),FALSE)*$E1148</f>
        <v>0</v>
      </c>
      <c r="Q1145" s="47">
        <f>VLOOKUP(CONCATENATE($F1145," ",$G1145),AllocFactorMatrix,(Q$4+1),FALSE)*$E1148</f>
        <v>0</v>
      </c>
      <c r="R1145" s="47">
        <f>VLOOKUP(CONCATENATE($F1145," ",$G1145),AllocFactorMatrix,(R$4+1),FALSE)*$E1148</f>
        <v>0</v>
      </c>
      <c r="S1145" s="47">
        <f>VLOOKUP(CONCATENATE($F1145," ",$G1145),AllocFactorMatrix,(S$4+1),FALSE)*$E1148</f>
        <v>0</v>
      </c>
      <c r="T1145" s="47">
        <f t="shared" si="1637"/>
        <v>0</v>
      </c>
      <c r="U1145" s="47">
        <f>VLOOKUP(CONCATENATE($F1145," ",$G1145),AllocFactorMatrix,(U$4+1),FALSE)*$E1148</f>
        <v>0</v>
      </c>
      <c r="V1145" s="47">
        <f>VLOOKUP(CONCATENATE($F1145," ",$G1145),AllocFactorMatrix,(V$4+1),FALSE)*$E1148</f>
        <v>0</v>
      </c>
      <c r="W1145" s="47">
        <f>VLOOKUP(CONCATENATE($F1145," ",$G1145),AllocFactorMatrix,(W$4+1),FALSE)*$E1148</f>
        <v>0</v>
      </c>
      <c r="X1145" s="47">
        <f>VLOOKUP(CONCATENATE($F1145," ",$G1145),AllocFactorMatrix,(X$4+1),FALSE)*$E1148</f>
        <v>0</v>
      </c>
      <c r="Y1145" s="47">
        <f t="shared" si="1656"/>
        <v>0</v>
      </c>
      <c r="Z1145" s="47">
        <f>VLOOKUP(CONCATENATE($F1145," ",$G1145),AllocFactorMatrix,(Z$4+1),FALSE)*$E1148</f>
        <v>0</v>
      </c>
      <c r="AA1145" s="47">
        <f>VLOOKUP(CONCATENATE($F1145," ",$G1145),AllocFactorMatrix,(AA$4+1),FALSE)*$E1148</f>
        <v>0</v>
      </c>
      <c r="AB1145" s="47">
        <f t="shared" si="1635"/>
        <v>0</v>
      </c>
      <c r="AC1145" s="47">
        <f>VLOOKUP(CONCATENATE($F1145," ",$G1145),AllocFactorMatrix,(AC$4+1),FALSE)*$E1148</f>
        <v>0</v>
      </c>
      <c r="AD1145" s="47">
        <f>VLOOKUP(CONCATENATE($F1145," ",$G1145),AllocFactorMatrix,(AD$4+1),FALSE)*$E1148</f>
        <v>0</v>
      </c>
      <c r="AE1145" s="47">
        <f>VLOOKUP(CONCATENATE($F1145," ",$G1145),AllocFactorMatrix,(AE$4+1),FALSE)*$E1148</f>
        <v>0</v>
      </c>
    </row>
    <row r="1146" spans="1:31" s="44" customFormat="1" hidden="1" outlineLevel="1">
      <c r="A1146" s="49"/>
      <c r="B1146" s="97"/>
      <c r="C1146" s="48"/>
      <c r="D1146" s="48"/>
      <c r="F1146" s="167" t="str">
        <f>F1148</f>
        <v>PROD_ENERGY</v>
      </c>
      <c r="G1146" s="48" t="str">
        <f>$G$13</f>
        <v>ENERGY</v>
      </c>
      <c r="H1146" s="46">
        <f t="shared" si="1632"/>
        <v>5455870.9999999981</v>
      </c>
      <c r="I1146" s="47">
        <f t="shared" ref="I1146:N1146" si="1660">VLOOKUP(CONCATENATE($F1146," ",$G1146),AllocFactorMatrix,(I$4+1),FALSE)*$E1148</f>
        <v>2134465.5086633721</v>
      </c>
      <c r="J1146" s="47">
        <f t="shared" si="1660"/>
        <v>341.57287861169794</v>
      </c>
      <c r="K1146" s="47">
        <f t="shared" si="1660"/>
        <v>984.89143211948499</v>
      </c>
      <c r="L1146" s="47">
        <f t="shared" si="1660"/>
        <v>615481.20699631691</v>
      </c>
      <c r="M1146" s="47">
        <f t="shared" si="1660"/>
        <v>8584.1313705989069</v>
      </c>
      <c r="N1146" s="47">
        <f t="shared" si="1660"/>
        <v>1200.054290460989</v>
      </c>
      <c r="O1146" s="47">
        <f t="shared" si="1634"/>
        <v>625265.39265737683</v>
      </c>
      <c r="P1146" s="47">
        <f>VLOOKUP(CONCATENATE($F1146," ",$G1146),AllocFactorMatrix,(P$4+1),FALSE)*$E1148</f>
        <v>399021.13607144257</v>
      </c>
      <c r="Q1146" s="47">
        <f>VLOOKUP(CONCATENATE($F1146," ",$G1146),AllocFactorMatrix,(Q$4+1),FALSE)*$E1148</f>
        <v>71264.533283021388</v>
      </c>
      <c r="R1146" s="47">
        <f>VLOOKUP(CONCATENATE($F1146," ",$G1146),AllocFactorMatrix,(R$4+1),FALSE)*$E1148</f>
        <v>14512.068793447106</v>
      </c>
      <c r="S1146" s="47">
        <f>VLOOKUP(CONCATENATE($F1146," ",$G1146),AllocFactorMatrix,(S$4+1),FALSE)*$E1148</f>
        <v>548.12574964959686</v>
      </c>
      <c r="T1146" s="47">
        <f t="shared" si="1637"/>
        <v>485345.86389756063</v>
      </c>
      <c r="U1146" s="47">
        <f>VLOOKUP(CONCATENATE($F1146," ",$G1146),AllocFactorMatrix,(U$4+1),FALSE)*$E1148</f>
        <v>20927.142292217282</v>
      </c>
      <c r="V1146" s="47">
        <f>VLOOKUP(CONCATENATE($F1146," ",$G1146),AllocFactorMatrix,(V$4+1),FALSE)*$E1148</f>
        <v>330862.09861666284</v>
      </c>
      <c r="W1146" s="47">
        <f>VLOOKUP(CONCATENATE($F1146," ",$G1146),AllocFactorMatrix,(W$4+1),FALSE)*$E1148</f>
        <v>1422984.0365780755</v>
      </c>
      <c r="X1146" s="47">
        <f>VLOOKUP(CONCATENATE($F1146," ",$G1146),AllocFactorMatrix,(X$4+1),FALSE)*$E1148</f>
        <v>267678.15998009191</v>
      </c>
      <c r="Y1146" s="47">
        <f t="shared" si="1656"/>
        <v>2042451.4374670477</v>
      </c>
      <c r="Z1146" s="47">
        <f>VLOOKUP(CONCATENATE($F1146," ",$G1146),AllocFactorMatrix,(Z$4+1),FALSE)*$E1148</f>
        <v>109766.59424417603</v>
      </c>
      <c r="AA1146" s="47">
        <f>VLOOKUP(CONCATENATE($F1146," ",$G1146),AllocFactorMatrix,(AA$4+1),FALSE)*$E1148</f>
        <v>2202.4448176175983</v>
      </c>
      <c r="AB1146" s="47">
        <f t="shared" si="1635"/>
        <v>111969.03906179362</v>
      </c>
      <c r="AC1146" s="47">
        <f>VLOOKUP(CONCATENATE($F1146," ",$G1146),AllocFactorMatrix,(AC$4+1),FALSE)*$E1148</f>
        <v>1964.5902217558878</v>
      </c>
      <c r="AD1146" s="47">
        <f>VLOOKUP(CONCATENATE($F1146," ",$G1146),AllocFactorMatrix,(AD$4+1),FALSE)*$E1148</f>
        <v>44006.148132834642</v>
      </c>
      <c r="AE1146" s="47">
        <f>VLOOKUP(CONCATENATE($F1146," ",$G1146),AllocFactorMatrix,(AE$4+1),FALSE)*$E1148</f>
        <v>9076.5555875255377</v>
      </c>
    </row>
    <row r="1147" spans="1:31" s="44" customFormat="1" hidden="1" outlineLevel="1">
      <c r="A1147" s="49"/>
      <c r="B1147" s="97"/>
      <c r="C1147" s="48"/>
      <c r="D1147" s="48"/>
      <c r="F1147" s="167" t="str">
        <f>F1148</f>
        <v>PROD_ENERGY</v>
      </c>
      <c r="G1147" s="48" t="str">
        <f>$G$14</f>
        <v>CUSTOMER</v>
      </c>
      <c r="H1147" s="46">
        <f t="shared" si="1632"/>
        <v>0</v>
      </c>
      <c r="I1147" s="47">
        <f t="shared" ref="I1147:N1147" si="1661">VLOOKUP(CONCATENATE($F1147," ",$G1147),AllocFactorMatrix,(I$4+1),FALSE)*$E1148</f>
        <v>0</v>
      </c>
      <c r="J1147" s="47">
        <f t="shared" si="1661"/>
        <v>0</v>
      </c>
      <c r="K1147" s="47">
        <f t="shared" si="1661"/>
        <v>0</v>
      </c>
      <c r="L1147" s="47">
        <f t="shared" si="1661"/>
        <v>0</v>
      </c>
      <c r="M1147" s="47">
        <f t="shared" si="1661"/>
        <v>0</v>
      </c>
      <c r="N1147" s="47">
        <f t="shared" si="1661"/>
        <v>0</v>
      </c>
      <c r="O1147" s="47">
        <f t="shared" si="1634"/>
        <v>0</v>
      </c>
      <c r="P1147" s="47">
        <f>VLOOKUP(CONCATENATE($F1147," ",$G1147),AllocFactorMatrix,(P$4+1),FALSE)*$E1148</f>
        <v>0</v>
      </c>
      <c r="Q1147" s="47">
        <f>VLOOKUP(CONCATENATE($F1147," ",$G1147),AllocFactorMatrix,(Q$4+1),FALSE)*$E1148</f>
        <v>0</v>
      </c>
      <c r="R1147" s="47">
        <f>VLOOKUP(CONCATENATE($F1147," ",$G1147),AllocFactorMatrix,(R$4+1),FALSE)*$E1148</f>
        <v>0</v>
      </c>
      <c r="S1147" s="47">
        <f>VLOOKUP(CONCATENATE($F1147," ",$G1147),AllocFactorMatrix,(S$4+1),FALSE)*$E1148</f>
        <v>0</v>
      </c>
      <c r="T1147" s="47">
        <f t="shared" si="1637"/>
        <v>0</v>
      </c>
      <c r="U1147" s="47">
        <f>VLOOKUP(CONCATENATE($F1147," ",$G1147),AllocFactorMatrix,(U$4+1),FALSE)*$E1148</f>
        <v>0</v>
      </c>
      <c r="V1147" s="47">
        <f>VLOOKUP(CONCATENATE($F1147," ",$G1147),AllocFactorMatrix,(V$4+1),FALSE)*$E1148</f>
        <v>0</v>
      </c>
      <c r="W1147" s="47">
        <f>VLOOKUP(CONCATENATE($F1147," ",$G1147),AllocFactorMatrix,(W$4+1),FALSE)*$E1148</f>
        <v>0</v>
      </c>
      <c r="X1147" s="47">
        <f>VLOOKUP(CONCATENATE($F1147," ",$G1147),AllocFactorMatrix,(X$4+1),FALSE)*$E1148</f>
        <v>0</v>
      </c>
      <c r="Y1147" s="47">
        <f t="shared" si="1656"/>
        <v>0</v>
      </c>
      <c r="Z1147" s="47">
        <f>VLOOKUP(CONCATENATE($F1147," ",$G1147),AllocFactorMatrix,(Z$4+1),FALSE)*$E1148</f>
        <v>0</v>
      </c>
      <c r="AA1147" s="47">
        <f>VLOOKUP(CONCATENATE($F1147," ",$G1147),AllocFactorMatrix,(AA$4+1),FALSE)*$E1148</f>
        <v>0</v>
      </c>
      <c r="AB1147" s="47">
        <f t="shared" si="1635"/>
        <v>0</v>
      </c>
      <c r="AC1147" s="47">
        <f>VLOOKUP(CONCATENATE($F1147," ",$G1147),AllocFactorMatrix,(AC$4+1),FALSE)*$E1148</f>
        <v>0</v>
      </c>
      <c r="AD1147" s="47">
        <f>VLOOKUP(CONCATENATE($F1147," ",$G1147),AllocFactorMatrix,(AD$4+1),FALSE)*$E1148</f>
        <v>0</v>
      </c>
      <c r="AE1147" s="47">
        <f>VLOOKUP(CONCATENATE($F1147," ",$G1147),AllocFactorMatrix,(AE$4+1),FALSE)*$E1148</f>
        <v>0</v>
      </c>
    </row>
    <row r="1148" spans="1:31" s="44" customFormat="1" collapsed="1">
      <c r="A1148" s="49"/>
      <c r="B1148" s="97"/>
      <c r="C1148" s="48"/>
      <c r="D1148" s="48" t="s">
        <v>446</v>
      </c>
      <c r="E1148" s="54">
        <v>5455871</v>
      </c>
      <c r="F1148" s="87" t="s">
        <v>29</v>
      </c>
      <c r="G1148" s="48" t="str">
        <f>$G$15</f>
        <v>TOTAL</v>
      </c>
      <c r="H1148" s="46">
        <f t="shared" si="1632"/>
        <v>5455870.9999999981</v>
      </c>
      <c r="I1148" s="47">
        <f t="shared" ref="I1148:N1148" si="1662">VLOOKUP(CONCATENATE($F1148," ",$G1148),AllocFactorMatrix,(I$4+1),FALSE)*$E1148</f>
        <v>2134465.5086633721</v>
      </c>
      <c r="J1148" s="47">
        <f t="shared" si="1662"/>
        <v>341.57287861169794</v>
      </c>
      <c r="K1148" s="47">
        <f t="shared" si="1662"/>
        <v>984.89143211948499</v>
      </c>
      <c r="L1148" s="47">
        <f t="shared" si="1662"/>
        <v>615481.20699631691</v>
      </c>
      <c r="M1148" s="47">
        <f t="shared" si="1662"/>
        <v>8584.1313705989069</v>
      </c>
      <c r="N1148" s="47">
        <f t="shared" si="1662"/>
        <v>1200.054290460989</v>
      </c>
      <c r="O1148" s="47">
        <f t="shared" si="1634"/>
        <v>625265.39265737683</v>
      </c>
      <c r="P1148" s="47">
        <f>VLOOKUP(CONCATENATE($F1148," ",$G1148),AllocFactorMatrix,(P$4+1),FALSE)*$E1148</f>
        <v>399021.13607144257</v>
      </c>
      <c r="Q1148" s="47">
        <f>VLOOKUP(CONCATENATE($F1148," ",$G1148),AllocFactorMatrix,(Q$4+1),FALSE)*$E1148</f>
        <v>71264.533283021388</v>
      </c>
      <c r="R1148" s="47">
        <f>VLOOKUP(CONCATENATE($F1148," ",$G1148),AllocFactorMatrix,(R$4+1),FALSE)*$E1148</f>
        <v>14512.068793447106</v>
      </c>
      <c r="S1148" s="47">
        <f>VLOOKUP(CONCATENATE($F1148," ",$G1148),AllocFactorMatrix,(S$4+1),FALSE)*$E1148</f>
        <v>548.12574964959686</v>
      </c>
      <c r="T1148" s="47">
        <f t="shared" si="1637"/>
        <v>485345.86389756063</v>
      </c>
      <c r="U1148" s="47">
        <f>VLOOKUP(CONCATENATE($F1148," ",$G1148),AllocFactorMatrix,(U$4+1),FALSE)*$E1148</f>
        <v>20927.142292217282</v>
      </c>
      <c r="V1148" s="47">
        <f>VLOOKUP(CONCATENATE($F1148," ",$G1148),AllocFactorMatrix,(V$4+1),FALSE)*$E1148</f>
        <v>330862.09861666284</v>
      </c>
      <c r="W1148" s="47">
        <f>VLOOKUP(CONCATENATE($F1148," ",$G1148),AllocFactorMatrix,(W$4+1),FALSE)*$E1148</f>
        <v>1422984.0365780755</v>
      </c>
      <c r="X1148" s="47">
        <f>VLOOKUP(CONCATENATE($F1148," ",$G1148),AllocFactorMatrix,(X$4+1),FALSE)*$E1148</f>
        <v>267678.15998009191</v>
      </c>
      <c r="Y1148" s="47">
        <f t="shared" si="1656"/>
        <v>2042451.4374670477</v>
      </c>
      <c r="Z1148" s="47">
        <f>VLOOKUP(CONCATENATE($F1148," ",$G1148),AllocFactorMatrix,(Z$4+1),FALSE)*$E1148</f>
        <v>109766.59424417603</v>
      </c>
      <c r="AA1148" s="47">
        <f>VLOOKUP(CONCATENATE($F1148," ",$G1148),AllocFactorMatrix,(AA$4+1),FALSE)*$E1148</f>
        <v>2202.4448176175983</v>
      </c>
      <c r="AB1148" s="47">
        <f t="shared" si="1635"/>
        <v>111969.03906179362</v>
      </c>
      <c r="AC1148" s="47">
        <f>VLOOKUP(CONCATENATE($F1148," ",$G1148),AllocFactorMatrix,(AC$4+1),FALSE)*$E1148</f>
        <v>1964.5902217558878</v>
      </c>
      <c r="AD1148" s="47">
        <f>VLOOKUP(CONCATENATE($F1148," ",$G1148),AllocFactorMatrix,(AD$4+1),FALSE)*$E1148</f>
        <v>44006.148132834642</v>
      </c>
      <c r="AE1148" s="47">
        <f>VLOOKUP(CONCATENATE($F1148," ",$G1148),AllocFactorMatrix,(AE$4+1),FALSE)*$E1148</f>
        <v>9076.5555875255377</v>
      </c>
    </row>
    <row r="1149" spans="1:31" s="44" customFormat="1" hidden="1" outlineLevel="1">
      <c r="A1149" s="49"/>
      <c r="B1149" s="97"/>
      <c r="C1149" s="48"/>
      <c r="D1149" s="48"/>
      <c r="F1149" s="167" t="str">
        <f>F1156</f>
        <v>PROD_DEMAND</v>
      </c>
      <c r="G1149" s="48" t="str">
        <f>$G$8</f>
        <v>PRODUCTION</v>
      </c>
      <c r="H1149" s="46">
        <f t="shared" si="1632"/>
        <v>0</v>
      </c>
      <c r="I1149" s="47">
        <f t="shared" ref="I1149:N1149" si="1663">VLOOKUP(CONCATENATE($F1149," ",$G1149),AllocFactorMatrix,(I$4+1),FALSE)*$E1156</f>
        <v>0</v>
      </c>
      <c r="J1149" s="47">
        <f t="shared" si="1663"/>
        <v>0</v>
      </c>
      <c r="K1149" s="47">
        <f t="shared" si="1663"/>
        <v>0</v>
      </c>
      <c r="L1149" s="47">
        <f t="shared" si="1663"/>
        <v>0</v>
      </c>
      <c r="M1149" s="47">
        <f t="shared" si="1663"/>
        <v>0</v>
      </c>
      <c r="N1149" s="47">
        <f t="shared" si="1663"/>
        <v>0</v>
      </c>
      <c r="O1149" s="47">
        <f t="shared" si="1634"/>
        <v>0</v>
      </c>
      <c r="P1149" s="47">
        <f>VLOOKUP(CONCATENATE($F1149," ",$G1149),AllocFactorMatrix,(P$4+1),FALSE)*$E1156</f>
        <v>0</v>
      </c>
      <c r="Q1149" s="47">
        <f>VLOOKUP(CONCATENATE($F1149," ",$G1149),AllocFactorMatrix,(Q$4+1),FALSE)*$E1156</f>
        <v>0</v>
      </c>
      <c r="R1149" s="47">
        <f>VLOOKUP(CONCATENATE($F1149," ",$G1149),AllocFactorMatrix,(R$4+1),FALSE)*$E1156</f>
        <v>0</v>
      </c>
      <c r="S1149" s="47">
        <f>VLOOKUP(CONCATENATE($F1149," ",$G1149),AllocFactorMatrix,(S$4+1),FALSE)*$E1156</f>
        <v>0</v>
      </c>
      <c r="T1149" s="47">
        <f t="shared" si="1637"/>
        <v>0</v>
      </c>
      <c r="U1149" s="47">
        <f>VLOOKUP(CONCATENATE($F1149," ",$G1149),AllocFactorMatrix,(U$4+1),FALSE)*$E1156</f>
        <v>0</v>
      </c>
      <c r="V1149" s="47">
        <f>VLOOKUP(CONCATENATE($F1149," ",$G1149),AllocFactorMatrix,(V$4+1),FALSE)*$E1156</f>
        <v>0</v>
      </c>
      <c r="W1149" s="47">
        <f>VLOOKUP(CONCATENATE($F1149," ",$G1149),AllocFactorMatrix,(W$4+1),FALSE)*$E1156</f>
        <v>0</v>
      </c>
      <c r="X1149" s="47">
        <f>VLOOKUP(CONCATENATE($F1149," ",$G1149),AllocFactorMatrix,(X$4+1),FALSE)*$E1156</f>
        <v>0</v>
      </c>
      <c r="Y1149" s="47">
        <f>SUBTOTAL(9,U1149:X1149)</f>
        <v>0</v>
      </c>
      <c r="Z1149" s="47">
        <f>VLOOKUP(CONCATENATE($F1149," ",$G1149),AllocFactorMatrix,(Z$4+1),FALSE)*$E1156</f>
        <v>0</v>
      </c>
      <c r="AA1149" s="47">
        <f>VLOOKUP(CONCATENATE($F1149," ",$G1149),AllocFactorMatrix,(AA$4+1),FALSE)*$E1156</f>
        <v>0</v>
      </c>
      <c r="AB1149" s="47">
        <f t="shared" si="1635"/>
        <v>0</v>
      </c>
      <c r="AC1149" s="47">
        <f>VLOOKUP(CONCATENATE($F1149," ",$G1149),AllocFactorMatrix,(AC$4+1),FALSE)*$E1156</f>
        <v>0</v>
      </c>
      <c r="AD1149" s="47">
        <f>VLOOKUP(CONCATENATE($F1149," ",$G1149),AllocFactorMatrix,(AD$4+1),FALSE)*$E1156</f>
        <v>0</v>
      </c>
      <c r="AE1149" s="47">
        <f>VLOOKUP(CONCATENATE($F1149," ",$G1149),AllocFactorMatrix,(AE$4+1),FALSE)*$E1156</f>
        <v>0</v>
      </c>
    </row>
    <row r="1150" spans="1:31" s="44" customFormat="1" hidden="1" outlineLevel="1">
      <c r="A1150" s="49"/>
      <c r="B1150" s="97"/>
      <c r="C1150" s="48"/>
      <c r="D1150" s="48"/>
      <c r="F1150" s="167" t="str">
        <f>F1156</f>
        <v>PROD_DEMAND</v>
      </c>
      <c r="G1150" s="48" t="str">
        <f>$G$9</f>
        <v>BULKTRAN</v>
      </c>
      <c r="H1150" s="46">
        <f t="shared" si="1632"/>
        <v>0</v>
      </c>
      <c r="I1150" s="47">
        <f t="shared" ref="I1150:N1150" si="1664">VLOOKUP(CONCATENATE($F1150," ",$G1150),AllocFactorMatrix,(I$4+1),FALSE)*$E1156</f>
        <v>0</v>
      </c>
      <c r="J1150" s="47">
        <f t="shared" si="1664"/>
        <v>0</v>
      </c>
      <c r="K1150" s="47">
        <f t="shared" si="1664"/>
        <v>0</v>
      </c>
      <c r="L1150" s="47">
        <f t="shared" si="1664"/>
        <v>0</v>
      </c>
      <c r="M1150" s="47">
        <f t="shared" si="1664"/>
        <v>0</v>
      </c>
      <c r="N1150" s="47">
        <f t="shared" si="1664"/>
        <v>0</v>
      </c>
      <c r="O1150" s="47">
        <f t="shared" si="1634"/>
        <v>0</v>
      </c>
      <c r="P1150" s="47">
        <f>VLOOKUP(CONCATENATE($F1150," ",$G1150),AllocFactorMatrix,(P$4+1),FALSE)*$E1156</f>
        <v>0</v>
      </c>
      <c r="Q1150" s="47">
        <f>VLOOKUP(CONCATENATE($F1150," ",$G1150),AllocFactorMatrix,(Q$4+1),FALSE)*$E1156</f>
        <v>0</v>
      </c>
      <c r="R1150" s="47">
        <f>VLOOKUP(CONCATENATE($F1150," ",$G1150),AllocFactorMatrix,(R$4+1),FALSE)*$E1156</f>
        <v>0</v>
      </c>
      <c r="S1150" s="47">
        <f>VLOOKUP(CONCATENATE($F1150," ",$G1150),AllocFactorMatrix,(S$4+1),FALSE)*$E1156</f>
        <v>0</v>
      </c>
      <c r="T1150" s="47">
        <f t="shared" si="1637"/>
        <v>0</v>
      </c>
      <c r="U1150" s="47">
        <f>VLOOKUP(CONCATENATE($F1150," ",$G1150),AllocFactorMatrix,(U$4+1),FALSE)*$E1156</f>
        <v>0</v>
      </c>
      <c r="V1150" s="47">
        <f>VLOOKUP(CONCATENATE($F1150," ",$G1150),AllocFactorMatrix,(V$4+1),FALSE)*$E1156</f>
        <v>0</v>
      </c>
      <c r="W1150" s="47">
        <f>VLOOKUP(CONCATENATE($F1150," ",$G1150),AllocFactorMatrix,(W$4+1),FALSE)*$E1156</f>
        <v>0</v>
      </c>
      <c r="X1150" s="47">
        <f>VLOOKUP(CONCATENATE($F1150," ",$G1150),AllocFactorMatrix,(X$4+1),FALSE)*$E1156</f>
        <v>0</v>
      </c>
      <c r="Y1150" s="47">
        <f t="shared" ref="Y1150:Y1156" si="1665">SUBTOTAL(9,U1150:X1150)</f>
        <v>0</v>
      </c>
      <c r="Z1150" s="47">
        <f>VLOOKUP(CONCATENATE($F1150," ",$G1150),AllocFactorMatrix,(Z$4+1),FALSE)*$E1156</f>
        <v>0</v>
      </c>
      <c r="AA1150" s="47">
        <f>VLOOKUP(CONCATENATE($F1150," ",$G1150),AllocFactorMatrix,(AA$4+1),FALSE)*$E1156</f>
        <v>0</v>
      </c>
      <c r="AB1150" s="47">
        <f t="shared" si="1635"/>
        <v>0</v>
      </c>
      <c r="AC1150" s="47">
        <f>VLOOKUP(CONCATENATE($F1150," ",$G1150),AllocFactorMatrix,(AC$4+1),FALSE)*$E1156</f>
        <v>0</v>
      </c>
      <c r="AD1150" s="47">
        <f>VLOOKUP(CONCATENATE($F1150," ",$G1150),AllocFactorMatrix,(AD$4+1),FALSE)*$E1156</f>
        <v>0</v>
      </c>
      <c r="AE1150" s="47">
        <f>VLOOKUP(CONCATENATE($F1150," ",$G1150),AllocFactorMatrix,(AE$4+1),FALSE)*$E1156</f>
        <v>0</v>
      </c>
    </row>
    <row r="1151" spans="1:31" s="44" customFormat="1" hidden="1" outlineLevel="1">
      <c r="A1151" s="49"/>
      <c r="B1151" s="97"/>
      <c r="C1151" s="48"/>
      <c r="D1151" s="48"/>
      <c r="F1151" s="167" t="str">
        <f>F1156</f>
        <v>PROD_DEMAND</v>
      </c>
      <c r="G1151" s="48" t="str">
        <f>$G$10</f>
        <v>SUBTRAN</v>
      </c>
      <c r="H1151" s="46">
        <f t="shared" si="1632"/>
        <v>0</v>
      </c>
      <c r="I1151" s="47">
        <f t="shared" ref="I1151:N1151" si="1666">VLOOKUP(CONCATENATE($F1151," ",$G1151),AllocFactorMatrix,(I$4+1),FALSE)*$E1156</f>
        <v>0</v>
      </c>
      <c r="J1151" s="47">
        <f t="shared" si="1666"/>
        <v>0</v>
      </c>
      <c r="K1151" s="47">
        <f t="shared" si="1666"/>
        <v>0</v>
      </c>
      <c r="L1151" s="47">
        <f t="shared" si="1666"/>
        <v>0</v>
      </c>
      <c r="M1151" s="47">
        <f t="shared" si="1666"/>
        <v>0</v>
      </c>
      <c r="N1151" s="47">
        <f t="shared" si="1666"/>
        <v>0</v>
      </c>
      <c r="O1151" s="47">
        <f t="shared" si="1634"/>
        <v>0</v>
      </c>
      <c r="P1151" s="47">
        <f>VLOOKUP(CONCATENATE($F1151," ",$G1151),AllocFactorMatrix,(P$4+1),FALSE)*$E1156</f>
        <v>0</v>
      </c>
      <c r="Q1151" s="47">
        <f>VLOOKUP(CONCATENATE($F1151," ",$G1151),AllocFactorMatrix,(Q$4+1),FALSE)*$E1156</f>
        <v>0</v>
      </c>
      <c r="R1151" s="47">
        <f>VLOOKUP(CONCATENATE($F1151," ",$G1151),AllocFactorMatrix,(R$4+1),FALSE)*$E1156</f>
        <v>0</v>
      </c>
      <c r="S1151" s="47">
        <f>VLOOKUP(CONCATENATE($F1151," ",$G1151),AllocFactorMatrix,(S$4+1),FALSE)*$E1156</f>
        <v>0</v>
      </c>
      <c r="T1151" s="47">
        <f t="shared" si="1637"/>
        <v>0</v>
      </c>
      <c r="U1151" s="47">
        <f>VLOOKUP(CONCATENATE($F1151," ",$G1151),AllocFactorMatrix,(U$4+1),FALSE)*$E1156</f>
        <v>0</v>
      </c>
      <c r="V1151" s="47">
        <f>VLOOKUP(CONCATENATE($F1151," ",$G1151),AllocFactorMatrix,(V$4+1),FALSE)*$E1156</f>
        <v>0</v>
      </c>
      <c r="W1151" s="47">
        <f>VLOOKUP(CONCATENATE($F1151," ",$G1151),AllocFactorMatrix,(W$4+1),FALSE)*$E1156</f>
        <v>0</v>
      </c>
      <c r="X1151" s="47">
        <f>VLOOKUP(CONCATENATE($F1151," ",$G1151),AllocFactorMatrix,(X$4+1),FALSE)*$E1156</f>
        <v>0</v>
      </c>
      <c r="Y1151" s="47">
        <f t="shared" si="1665"/>
        <v>0</v>
      </c>
      <c r="Z1151" s="47">
        <f>VLOOKUP(CONCATENATE($F1151," ",$G1151),AllocFactorMatrix,(Z$4+1),FALSE)*$E1156</f>
        <v>0</v>
      </c>
      <c r="AA1151" s="47">
        <f>VLOOKUP(CONCATENATE($F1151," ",$G1151),AllocFactorMatrix,(AA$4+1),FALSE)*$E1156</f>
        <v>0</v>
      </c>
      <c r="AB1151" s="47">
        <f t="shared" si="1635"/>
        <v>0</v>
      </c>
      <c r="AC1151" s="47">
        <f>VLOOKUP(CONCATENATE($F1151," ",$G1151),AllocFactorMatrix,(AC$4+1),FALSE)*$E1156</f>
        <v>0</v>
      </c>
      <c r="AD1151" s="47">
        <f>VLOOKUP(CONCATENATE($F1151," ",$G1151),AllocFactorMatrix,(AD$4+1),FALSE)*$E1156</f>
        <v>0</v>
      </c>
      <c r="AE1151" s="47">
        <f>VLOOKUP(CONCATENATE($F1151," ",$G1151),AllocFactorMatrix,(AE$4+1),FALSE)*$E1156</f>
        <v>0</v>
      </c>
    </row>
    <row r="1152" spans="1:31" s="44" customFormat="1" hidden="1" outlineLevel="1">
      <c r="A1152" s="49"/>
      <c r="B1152" s="97"/>
      <c r="C1152" s="48"/>
      <c r="D1152" s="48"/>
      <c r="F1152" s="167" t="str">
        <f>F1156</f>
        <v>PROD_DEMAND</v>
      </c>
      <c r="G1152" s="48" t="str">
        <f>$G$11</f>
        <v>DISTPRI</v>
      </c>
      <c r="H1152" s="46">
        <f t="shared" si="1632"/>
        <v>0</v>
      </c>
      <c r="I1152" s="47">
        <f t="shared" ref="I1152:N1152" si="1667">VLOOKUP(CONCATENATE($F1152," ",$G1152),AllocFactorMatrix,(I$4+1),FALSE)*$E1156</f>
        <v>0</v>
      </c>
      <c r="J1152" s="47">
        <f t="shared" si="1667"/>
        <v>0</v>
      </c>
      <c r="K1152" s="47">
        <f t="shared" si="1667"/>
        <v>0</v>
      </c>
      <c r="L1152" s="47">
        <f t="shared" si="1667"/>
        <v>0</v>
      </c>
      <c r="M1152" s="47">
        <f t="shared" si="1667"/>
        <v>0</v>
      </c>
      <c r="N1152" s="47">
        <f t="shared" si="1667"/>
        <v>0</v>
      </c>
      <c r="O1152" s="47">
        <f t="shared" si="1634"/>
        <v>0</v>
      </c>
      <c r="P1152" s="47">
        <f>VLOOKUP(CONCATENATE($F1152," ",$G1152),AllocFactorMatrix,(P$4+1),FALSE)*$E1156</f>
        <v>0</v>
      </c>
      <c r="Q1152" s="47">
        <f>VLOOKUP(CONCATENATE($F1152," ",$G1152),AllocFactorMatrix,(Q$4+1),FALSE)*$E1156</f>
        <v>0</v>
      </c>
      <c r="R1152" s="47">
        <f>VLOOKUP(CONCATENATE($F1152," ",$G1152),AllocFactorMatrix,(R$4+1),FALSE)*$E1156</f>
        <v>0</v>
      </c>
      <c r="S1152" s="47">
        <f>VLOOKUP(CONCATENATE($F1152," ",$G1152),AllocFactorMatrix,(S$4+1),FALSE)*$E1156</f>
        <v>0</v>
      </c>
      <c r="T1152" s="47">
        <f t="shared" si="1637"/>
        <v>0</v>
      </c>
      <c r="U1152" s="47">
        <f>VLOOKUP(CONCATENATE($F1152," ",$G1152),AllocFactorMatrix,(U$4+1),FALSE)*$E1156</f>
        <v>0</v>
      </c>
      <c r="V1152" s="47">
        <f>VLOOKUP(CONCATENATE($F1152," ",$G1152),AllocFactorMatrix,(V$4+1),FALSE)*$E1156</f>
        <v>0</v>
      </c>
      <c r="W1152" s="47">
        <f>VLOOKUP(CONCATENATE($F1152," ",$G1152),AllocFactorMatrix,(W$4+1),FALSE)*$E1156</f>
        <v>0</v>
      </c>
      <c r="X1152" s="47">
        <f>VLOOKUP(CONCATENATE($F1152," ",$G1152),AllocFactorMatrix,(X$4+1),FALSE)*$E1156</f>
        <v>0</v>
      </c>
      <c r="Y1152" s="47">
        <f t="shared" si="1665"/>
        <v>0</v>
      </c>
      <c r="Z1152" s="47">
        <f>VLOOKUP(CONCATENATE($F1152," ",$G1152),AllocFactorMatrix,(Z$4+1),FALSE)*$E1156</f>
        <v>0</v>
      </c>
      <c r="AA1152" s="47">
        <f>VLOOKUP(CONCATENATE($F1152," ",$G1152),AllocFactorMatrix,(AA$4+1),FALSE)*$E1156</f>
        <v>0</v>
      </c>
      <c r="AB1152" s="47">
        <f t="shared" si="1635"/>
        <v>0</v>
      </c>
      <c r="AC1152" s="47">
        <f>VLOOKUP(CONCATENATE($F1152," ",$G1152),AllocFactorMatrix,(AC$4+1),FALSE)*$E1156</f>
        <v>0</v>
      </c>
      <c r="AD1152" s="47">
        <f>VLOOKUP(CONCATENATE($F1152," ",$G1152),AllocFactorMatrix,(AD$4+1),FALSE)*$E1156</f>
        <v>0</v>
      </c>
      <c r="AE1152" s="47">
        <f>VLOOKUP(CONCATENATE($F1152," ",$G1152),AllocFactorMatrix,(AE$4+1),FALSE)*$E1156</f>
        <v>0</v>
      </c>
    </row>
    <row r="1153" spans="1:31" s="44" customFormat="1" hidden="1" outlineLevel="1">
      <c r="A1153" s="49"/>
      <c r="B1153" s="97"/>
      <c r="C1153" s="48"/>
      <c r="D1153" s="48"/>
      <c r="F1153" s="167" t="str">
        <f>F1156</f>
        <v>PROD_DEMAND</v>
      </c>
      <c r="G1153" s="48" t="str">
        <f>$G$12</f>
        <v>DISTSEC</v>
      </c>
      <c r="H1153" s="46">
        <f t="shared" si="1632"/>
        <v>0</v>
      </c>
      <c r="I1153" s="47">
        <f t="shared" ref="I1153:N1153" si="1668">VLOOKUP(CONCATENATE($F1153," ",$G1153),AllocFactorMatrix,(I$4+1),FALSE)*$E1156</f>
        <v>0</v>
      </c>
      <c r="J1153" s="47">
        <f t="shared" si="1668"/>
        <v>0</v>
      </c>
      <c r="K1153" s="47">
        <f t="shared" si="1668"/>
        <v>0</v>
      </c>
      <c r="L1153" s="47">
        <f t="shared" si="1668"/>
        <v>0</v>
      </c>
      <c r="M1153" s="47">
        <f t="shared" si="1668"/>
        <v>0</v>
      </c>
      <c r="N1153" s="47">
        <f t="shared" si="1668"/>
        <v>0</v>
      </c>
      <c r="O1153" s="47">
        <f t="shared" si="1634"/>
        <v>0</v>
      </c>
      <c r="P1153" s="47">
        <f>VLOOKUP(CONCATENATE($F1153," ",$G1153),AllocFactorMatrix,(P$4+1),FALSE)*$E1156</f>
        <v>0</v>
      </c>
      <c r="Q1153" s="47">
        <f>VLOOKUP(CONCATENATE($F1153," ",$G1153),AllocFactorMatrix,(Q$4+1),FALSE)*$E1156</f>
        <v>0</v>
      </c>
      <c r="R1153" s="47">
        <f>VLOOKUP(CONCATENATE($F1153," ",$G1153),AllocFactorMatrix,(R$4+1),FALSE)*$E1156</f>
        <v>0</v>
      </c>
      <c r="S1153" s="47">
        <f>VLOOKUP(CONCATENATE($F1153," ",$G1153),AllocFactorMatrix,(S$4+1),FALSE)*$E1156</f>
        <v>0</v>
      </c>
      <c r="T1153" s="47">
        <f t="shared" si="1637"/>
        <v>0</v>
      </c>
      <c r="U1153" s="47">
        <f>VLOOKUP(CONCATENATE($F1153," ",$G1153),AllocFactorMatrix,(U$4+1),FALSE)*$E1156</f>
        <v>0</v>
      </c>
      <c r="V1153" s="47">
        <f>VLOOKUP(CONCATENATE($F1153," ",$G1153),AllocFactorMatrix,(V$4+1),FALSE)*$E1156</f>
        <v>0</v>
      </c>
      <c r="W1153" s="47">
        <f>VLOOKUP(CONCATENATE($F1153," ",$G1153),AllocFactorMatrix,(W$4+1),FALSE)*$E1156</f>
        <v>0</v>
      </c>
      <c r="X1153" s="47">
        <f>VLOOKUP(CONCATENATE($F1153," ",$G1153),AllocFactorMatrix,(X$4+1),FALSE)*$E1156</f>
        <v>0</v>
      </c>
      <c r="Y1153" s="47">
        <f t="shared" si="1665"/>
        <v>0</v>
      </c>
      <c r="Z1153" s="47">
        <f>VLOOKUP(CONCATENATE($F1153," ",$G1153),AllocFactorMatrix,(Z$4+1),FALSE)*$E1156</f>
        <v>0</v>
      </c>
      <c r="AA1153" s="47">
        <f>VLOOKUP(CONCATENATE($F1153," ",$G1153),AllocFactorMatrix,(AA$4+1),FALSE)*$E1156</f>
        <v>0</v>
      </c>
      <c r="AB1153" s="47">
        <f t="shared" si="1635"/>
        <v>0</v>
      </c>
      <c r="AC1153" s="47">
        <f>VLOOKUP(CONCATENATE($F1153," ",$G1153),AllocFactorMatrix,(AC$4+1),FALSE)*$E1156</f>
        <v>0</v>
      </c>
      <c r="AD1153" s="47">
        <f>VLOOKUP(CONCATENATE($F1153," ",$G1153),AllocFactorMatrix,(AD$4+1),FALSE)*$E1156</f>
        <v>0</v>
      </c>
      <c r="AE1153" s="47">
        <f>VLOOKUP(CONCATENATE($F1153," ",$G1153),AllocFactorMatrix,(AE$4+1),FALSE)*$E1156</f>
        <v>0</v>
      </c>
    </row>
    <row r="1154" spans="1:31" s="44" customFormat="1" hidden="1" outlineLevel="1">
      <c r="A1154" s="49"/>
      <c r="B1154" s="97"/>
      <c r="C1154" s="48"/>
      <c r="D1154" s="48"/>
      <c r="F1154" s="167" t="str">
        <f>F1156</f>
        <v>PROD_DEMAND</v>
      </c>
      <c r="G1154" s="48" t="str">
        <f>$G$13</f>
        <v>ENERGY</v>
      </c>
      <c r="H1154" s="46">
        <f t="shared" si="1632"/>
        <v>0</v>
      </c>
      <c r="I1154" s="47">
        <f t="shared" ref="I1154:N1154" si="1669">VLOOKUP(CONCATENATE($F1154," ",$G1154),AllocFactorMatrix,(I$4+1),FALSE)*$E1156</f>
        <v>0</v>
      </c>
      <c r="J1154" s="47">
        <f t="shared" si="1669"/>
        <v>0</v>
      </c>
      <c r="K1154" s="47">
        <f t="shared" si="1669"/>
        <v>0</v>
      </c>
      <c r="L1154" s="47">
        <f t="shared" si="1669"/>
        <v>0</v>
      </c>
      <c r="M1154" s="47">
        <f t="shared" si="1669"/>
        <v>0</v>
      </c>
      <c r="N1154" s="47">
        <f t="shared" si="1669"/>
        <v>0</v>
      </c>
      <c r="O1154" s="47">
        <f t="shared" si="1634"/>
        <v>0</v>
      </c>
      <c r="P1154" s="47">
        <f>VLOOKUP(CONCATENATE($F1154," ",$G1154),AllocFactorMatrix,(P$4+1),FALSE)*$E1156</f>
        <v>0</v>
      </c>
      <c r="Q1154" s="47">
        <f>VLOOKUP(CONCATENATE($F1154," ",$G1154),AllocFactorMatrix,(Q$4+1),FALSE)*$E1156</f>
        <v>0</v>
      </c>
      <c r="R1154" s="47">
        <f>VLOOKUP(CONCATENATE($F1154," ",$G1154),AllocFactorMatrix,(R$4+1),FALSE)*$E1156</f>
        <v>0</v>
      </c>
      <c r="S1154" s="47">
        <f>VLOOKUP(CONCATENATE($F1154," ",$G1154),AllocFactorMatrix,(S$4+1),FALSE)*$E1156</f>
        <v>0</v>
      </c>
      <c r="T1154" s="47">
        <f t="shared" si="1637"/>
        <v>0</v>
      </c>
      <c r="U1154" s="47">
        <f>VLOOKUP(CONCATENATE($F1154," ",$G1154),AllocFactorMatrix,(U$4+1),FALSE)*$E1156</f>
        <v>0</v>
      </c>
      <c r="V1154" s="47">
        <f>VLOOKUP(CONCATENATE($F1154," ",$G1154),AllocFactorMatrix,(V$4+1),FALSE)*$E1156</f>
        <v>0</v>
      </c>
      <c r="W1154" s="47">
        <f>VLOOKUP(CONCATENATE($F1154," ",$G1154),AllocFactorMatrix,(W$4+1),FALSE)*$E1156</f>
        <v>0</v>
      </c>
      <c r="X1154" s="47">
        <f>VLOOKUP(CONCATENATE($F1154," ",$G1154),AllocFactorMatrix,(X$4+1),FALSE)*$E1156</f>
        <v>0</v>
      </c>
      <c r="Y1154" s="47">
        <f t="shared" si="1665"/>
        <v>0</v>
      </c>
      <c r="Z1154" s="47">
        <f>VLOOKUP(CONCATENATE($F1154," ",$G1154),AllocFactorMatrix,(Z$4+1),FALSE)*$E1156</f>
        <v>0</v>
      </c>
      <c r="AA1154" s="47">
        <f>VLOOKUP(CONCATENATE($F1154," ",$G1154),AllocFactorMatrix,(AA$4+1),FALSE)*$E1156</f>
        <v>0</v>
      </c>
      <c r="AB1154" s="47">
        <f t="shared" si="1635"/>
        <v>0</v>
      </c>
      <c r="AC1154" s="47">
        <f>VLOOKUP(CONCATENATE($F1154," ",$G1154),AllocFactorMatrix,(AC$4+1),FALSE)*$E1156</f>
        <v>0</v>
      </c>
      <c r="AD1154" s="47">
        <f>VLOOKUP(CONCATENATE($F1154," ",$G1154),AllocFactorMatrix,(AD$4+1),FALSE)*$E1156</f>
        <v>0</v>
      </c>
      <c r="AE1154" s="47">
        <f>VLOOKUP(CONCATENATE($F1154," ",$G1154),AllocFactorMatrix,(AE$4+1),FALSE)*$E1156</f>
        <v>0</v>
      </c>
    </row>
    <row r="1155" spans="1:31" s="44" customFormat="1" hidden="1" outlineLevel="1">
      <c r="A1155" s="49"/>
      <c r="B1155" s="97"/>
      <c r="C1155" s="48"/>
      <c r="D1155" s="48"/>
      <c r="F1155" s="167" t="str">
        <f>F1156</f>
        <v>PROD_DEMAND</v>
      </c>
      <c r="G1155" s="48" t="str">
        <f>$G$14</f>
        <v>CUSTOMER</v>
      </c>
      <c r="H1155" s="46">
        <f t="shared" si="1632"/>
        <v>0</v>
      </c>
      <c r="I1155" s="47">
        <f t="shared" ref="I1155:N1155" si="1670">VLOOKUP(CONCATENATE($F1155," ",$G1155),AllocFactorMatrix,(I$4+1),FALSE)*$E1156</f>
        <v>0</v>
      </c>
      <c r="J1155" s="47">
        <f t="shared" si="1670"/>
        <v>0</v>
      </c>
      <c r="K1155" s="47">
        <f t="shared" si="1670"/>
        <v>0</v>
      </c>
      <c r="L1155" s="47">
        <f t="shared" si="1670"/>
        <v>0</v>
      </c>
      <c r="M1155" s="47">
        <f t="shared" si="1670"/>
        <v>0</v>
      </c>
      <c r="N1155" s="47">
        <f t="shared" si="1670"/>
        <v>0</v>
      </c>
      <c r="O1155" s="47">
        <f t="shared" si="1634"/>
        <v>0</v>
      </c>
      <c r="P1155" s="47">
        <f>VLOOKUP(CONCATENATE($F1155," ",$G1155),AllocFactorMatrix,(P$4+1),FALSE)*$E1156</f>
        <v>0</v>
      </c>
      <c r="Q1155" s="47">
        <f>VLOOKUP(CONCATENATE($F1155," ",$G1155),AllocFactorMatrix,(Q$4+1),FALSE)*$E1156</f>
        <v>0</v>
      </c>
      <c r="R1155" s="47">
        <f>VLOOKUP(CONCATENATE($F1155," ",$G1155),AllocFactorMatrix,(R$4+1),FALSE)*$E1156</f>
        <v>0</v>
      </c>
      <c r="S1155" s="47">
        <f>VLOOKUP(CONCATENATE($F1155," ",$G1155),AllocFactorMatrix,(S$4+1),FALSE)*$E1156</f>
        <v>0</v>
      </c>
      <c r="T1155" s="47">
        <f t="shared" si="1637"/>
        <v>0</v>
      </c>
      <c r="U1155" s="47">
        <f>VLOOKUP(CONCATENATE($F1155," ",$G1155),AllocFactorMatrix,(U$4+1),FALSE)*$E1156</f>
        <v>0</v>
      </c>
      <c r="V1155" s="47">
        <f>VLOOKUP(CONCATENATE($F1155," ",$G1155),AllocFactorMatrix,(V$4+1),FALSE)*$E1156</f>
        <v>0</v>
      </c>
      <c r="W1155" s="47">
        <f>VLOOKUP(CONCATENATE($F1155," ",$G1155),AllocFactorMatrix,(W$4+1),FALSE)*$E1156</f>
        <v>0</v>
      </c>
      <c r="X1155" s="47">
        <f>VLOOKUP(CONCATENATE($F1155," ",$G1155),AllocFactorMatrix,(X$4+1),FALSE)*$E1156</f>
        <v>0</v>
      </c>
      <c r="Y1155" s="47">
        <f t="shared" si="1665"/>
        <v>0</v>
      </c>
      <c r="Z1155" s="47">
        <f>VLOOKUP(CONCATENATE($F1155," ",$G1155),AllocFactorMatrix,(Z$4+1),FALSE)*$E1156</f>
        <v>0</v>
      </c>
      <c r="AA1155" s="47">
        <f>VLOOKUP(CONCATENATE($F1155," ",$G1155),AllocFactorMatrix,(AA$4+1),FALSE)*$E1156</f>
        <v>0</v>
      </c>
      <c r="AB1155" s="47">
        <f t="shared" si="1635"/>
        <v>0</v>
      </c>
      <c r="AC1155" s="47">
        <f>VLOOKUP(CONCATENATE($F1155," ",$G1155),AllocFactorMatrix,(AC$4+1),FALSE)*$E1156</f>
        <v>0</v>
      </c>
      <c r="AD1155" s="47">
        <f>VLOOKUP(CONCATENATE($F1155," ",$G1155),AllocFactorMatrix,(AD$4+1),FALSE)*$E1156</f>
        <v>0</v>
      </c>
      <c r="AE1155" s="47">
        <f>VLOOKUP(CONCATENATE($F1155," ",$G1155),AllocFactorMatrix,(AE$4+1),FALSE)*$E1156</f>
        <v>0</v>
      </c>
    </row>
    <row r="1156" spans="1:31" s="44" customFormat="1" collapsed="1">
      <c r="A1156" s="49"/>
      <c r="B1156" s="97"/>
      <c r="C1156" s="48"/>
      <c r="D1156" s="48" t="s">
        <v>447</v>
      </c>
      <c r="E1156" s="54">
        <v>0</v>
      </c>
      <c r="F1156" s="87" t="s">
        <v>27</v>
      </c>
      <c r="G1156" s="48" t="str">
        <f>$G$15</f>
        <v>TOTAL</v>
      </c>
      <c r="H1156" s="46">
        <f t="shared" si="1632"/>
        <v>0</v>
      </c>
      <c r="I1156" s="47">
        <f t="shared" ref="I1156:N1156" si="1671">VLOOKUP(CONCATENATE($F1156," ",$G1156),AllocFactorMatrix,(I$4+1),FALSE)*$E1156</f>
        <v>0</v>
      </c>
      <c r="J1156" s="47">
        <f t="shared" si="1671"/>
        <v>0</v>
      </c>
      <c r="K1156" s="47">
        <f t="shared" si="1671"/>
        <v>0</v>
      </c>
      <c r="L1156" s="47">
        <f t="shared" si="1671"/>
        <v>0</v>
      </c>
      <c r="M1156" s="47">
        <f t="shared" si="1671"/>
        <v>0</v>
      </c>
      <c r="N1156" s="47">
        <f t="shared" si="1671"/>
        <v>0</v>
      </c>
      <c r="O1156" s="47">
        <f t="shared" si="1634"/>
        <v>0</v>
      </c>
      <c r="P1156" s="47">
        <f>VLOOKUP(CONCATENATE($F1156," ",$G1156),AllocFactorMatrix,(P$4+1),FALSE)*$E1156</f>
        <v>0</v>
      </c>
      <c r="Q1156" s="47">
        <f>VLOOKUP(CONCATENATE($F1156," ",$G1156),AllocFactorMatrix,(Q$4+1),FALSE)*$E1156</f>
        <v>0</v>
      </c>
      <c r="R1156" s="47">
        <f>VLOOKUP(CONCATENATE($F1156," ",$G1156),AllocFactorMatrix,(R$4+1),FALSE)*$E1156</f>
        <v>0</v>
      </c>
      <c r="S1156" s="47">
        <f>VLOOKUP(CONCATENATE($F1156," ",$G1156),AllocFactorMatrix,(S$4+1),FALSE)*$E1156</f>
        <v>0</v>
      </c>
      <c r="T1156" s="47">
        <f t="shared" si="1637"/>
        <v>0</v>
      </c>
      <c r="U1156" s="47">
        <f>VLOOKUP(CONCATENATE($F1156," ",$G1156),AllocFactorMatrix,(U$4+1),FALSE)*$E1156</f>
        <v>0</v>
      </c>
      <c r="V1156" s="47">
        <f>VLOOKUP(CONCATENATE($F1156," ",$G1156),AllocFactorMatrix,(V$4+1),FALSE)*$E1156</f>
        <v>0</v>
      </c>
      <c r="W1156" s="47">
        <f>VLOOKUP(CONCATENATE($F1156," ",$G1156),AllocFactorMatrix,(W$4+1),FALSE)*$E1156</f>
        <v>0</v>
      </c>
      <c r="X1156" s="47">
        <f>VLOOKUP(CONCATENATE($F1156," ",$G1156),AllocFactorMatrix,(X$4+1),FALSE)*$E1156</f>
        <v>0</v>
      </c>
      <c r="Y1156" s="47">
        <f t="shared" si="1665"/>
        <v>0</v>
      </c>
      <c r="Z1156" s="47">
        <f>VLOOKUP(CONCATENATE($F1156," ",$G1156),AllocFactorMatrix,(Z$4+1),FALSE)*$E1156</f>
        <v>0</v>
      </c>
      <c r="AA1156" s="47">
        <f>VLOOKUP(CONCATENATE($F1156," ",$G1156),AllocFactorMatrix,(AA$4+1),FALSE)*$E1156</f>
        <v>0</v>
      </c>
      <c r="AB1156" s="47">
        <f t="shared" si="1635"/>
        <v>0</v>
      </c>
      <c r="AC1156" s="47">
        <f>VLOOKUP(CONCATENATE($F1156," ",$G1156),AllocFactorMatrix,(AC$4+1),FALSE)*$E1156</f>
        <v>0</v>
      </c>
      <c r="AD1156" s="47">
        <f>VLOOKUP(CONCATENATE($F1156," ",$G1156),AllocFactorMatrix,(AD$4+1),FALSE)*$E1156</f>
        <v>0</v>
      </c>
      <c r="AE1156" s="47">
        <f>VLOOKUP(CONCATENATE($F1156," ",$G1156),AllocFactorMatrix,(AE$4+1),FALSE)*$E1156</f>
        <v>0</v>
      </c>
    </row>
    <row r="1157" spans="1:31" hidden="1" outlineLevel="1">
      <c r="E1157" s="44"/>
      <c r="F1157" s="167" t="str">
        <f>F1164</f>
        <v>PROD_DEMAND</v>
      </c>
      <c r="G1157" s="48" t="str">
        <f>$G$8</f>
        <v>PRODUCTION</v>
      </c>
      <c r="H1157" s="4">
        <f t="shared" ref="H1157:H1188" si="1672">SUBTOTAL(9,I1157:AE1157)</f>
        <v>0</v>
      </c>
      <c r="I1157" s="5">
        <f t="shared" ref="I1157:N1157" si="1673">VLOOKUP(CONCATENATE($F1157," ",$G1157),AllocFactorMatrix,(I$4+1),FALSE)*$E1164</f>
        <v>0</v>
      </c>
      <c r="J1157" s="47">
        <f t="shared" si="1673"/>
        <v>0</v>
      </c>
      <c r="K1157" s="47">
        <f t="shared" si="1673"/>
        <v>0</v>
      </c>
      <c r="L1157" s="5">
        <f t="shared" si="1673"/>
        <v>0</v>
      </c>
      <c r="M1157" s="5">
        <f t="shared" si="1673"/>
        <v>0</v>
      </c>
      <c r="N1157" s="5">
        <f t="shared" si="1673"/>
        <v>0</v>
      </c>
      <c r="O1157" s="5">
        <f t="shared" ref="O1157:O1188" si="1674">SUBTOTAL(9,L1157:N1157)</f>
        <v>0</v>
      </c>
      <c r="P1157" s="5">
        <f>VLOOKUP(CONCATENATE($F1157," ",$G1157),AllocFactorMatrix,(P$4+1),FALSE)*$E1164</f>
        <v>0</v>
      </c>
      <c r="Q1157" s="5">
        <f>VLOOKUP(CONCATENATE($F1157," ",$G1157),AllocFactorMatrix,(Q$4+1),FALSE)*$E1164</f>
        <v>0</v>
      </c>
      <c r="R1157" s="5">
        <f>VLOOKUP(CONCATENATE($F1157," ",$G1157),AllocFactorMatrix,(R$4+1),FALSE)*$E1164</f>
        <v>0</v>
      </c>
      <c r="S1157" s="5">
        <f>VLOOKUP(CONCATENATE($F1157," ",$G1157),AllocFactorMatrix,(S$4+1),FALSE)*$E1164</f>
        <v>0</v>
      </c>
      <c r="T1157" s="5">
        <f>SUBTOTAL(9,P1157:S1157)</f>
        <v>0</v>
      </c>
      <c r="U1157" s="5">
        <f>VLOOKUP(CONCATENATE($F1157," ",$G1157),AllocFactorMatrix,(U$4+1),FALSE)*$E1164</f>
        <v>0</v>
      </c>
      <c r="V1157" s="5">
        <f>VLOOKUP(CONCATENATE($F1157," ",$G1157),AllocFactorMatrix,(V$4+1),FALSE)*$E1164</f>
        <v>0</v>
      </c>
      <c r="W1157" s="5">
        <f>VLOOKUP(CONCATENATE($F1157," ",$G1157),AllocFactorMatrix,(W$4+1),FALSE)*$E1164</f>
        <v>0</v>
      </c>
      <c r="X1157" s="5">
        <f>VLOOKUP(CONCATENATE($F1157," ",$G1157),AllocFactorMatrix,(X$4+1),FALSE)*$E1164</f>
        <v>0</v>
      </c>
      <c r="Y1157" s="5">
        <f>SUBTOTAL(9,U1157:X1157)</f>
        <v>0</v>
      </c>
      <c r="Z1157" s="5">
        <f>VLOOKUP(CONCATENATE($F1157," ",$G1157),AllocFactorMatrix,(Z$4+1),FALSE)*$E1164</f>
        <v>0</v>
      </c>
      <c r="AA1157" s="5">
        <f>VLOOKUP(CONCATENATE($F1157," ",$G1157),AllocFactorMatrix,(AA$4+1),FALSE)*$E1164</f>
        <v>0</v>
      </c>
      <c r="AB1157" s="5">
        <f t="shared" ref="AB1157:AB1188" si="1675">SUBTOTAL(9,Z1157:AA1157)</f>
        <v>0</v>
      </c>
      <c r="AC1157" s="5">
        <f>VLOOKUP(CONCATENATE($F1157," ",$G1157),AllocFactorMatrix,(AC$4+1),FALSE)*$E1164</f>
        <v>0</v>
      </c>
      <c r="AD1157" s="5">
        <f>VLOOKUP(CONCATENATE($F1157," ",$G1157),AllocFactorMatrix,(AD$4+1),FALSE)*$E1164</f>
        <v>0</v>
      </c>
      <c r="AE1157" s="5">
        <f>VLOOKUP(CONCATENATE($F1157," ",$G1157),AllocFactorMatrix,(AE$4+1),FALSE)*$E1164</f>
        <v>0</v>
      </c>
    </row>
    <row r="1158" spans="1:31" hidden="1" outlineLevel="1">
      <c r="E1158" s="44"/>
      <c r="F1158" s="167" t="str">
        <f>F1164</f>
        <v>PROD_DEMAND</v>
      </c>
      <c r="G1158" s="48" t="str">
        <f>$G$9</f>
        <v>BULKTRAN</v>
      </c>
      <c r="H1158" s="4">
        <f t="shared" si="1672"/>
        <v>0</v>
      </c>
      <c r="I1158" s="5">
        <f t="shared" ref="I1158:N1158" si="1676">VLOOKUP(CONCATENATE($F1158," ",$G1158),AllocFactorMatrix,(I$4+1),FALSE)*$E1164</f>
        <v>0</v>
      </c>
      <c r="J1158" s="47">
        <f t="shared" si="1676"/>
        <v>0</v>
      </c>
      <c r="K1158" s="47">
        <f t="shared" si="1676"/>
        <v>0</v>
      </c>
      <c r="L1158" s="5">
        <f t="shared" si="1676"/>
        <v>0</v>
      </c>
      <c r="M1158" s="5">
        <f t="shared" si="1676"/>
        <v>0</v>
      </c>
      <c r="N1158" s="5">
        <f t="shared" si="1676"/>
        <v>0</v>
      </c>
      <c r="O1158" s="5">
        <f t="shared" si="1674"/>
        <v>0</v>
      </c>
      <c r="P1158" s="5">
        <f>VLOOKUP(CONCATENATE($F1158," ",$G1158),AllocFactorMatrix,(P$4+1),FALSE)*$E1164</f>
        <v>0</v>
      </c>
      <c r="Q1158" s="5">
        <f>VLOOKUP(CONCATENATE($F1158," ",$G1158),AllocFactorMatrix,(Q$4+1),FALSE)*$E1164</f>
        <v>0</v>
      </c>
      <c r="R1158" s="5">
        <f>VLOOKUP(CONCATENATE($F1158," ",$G1158),AllocFactorMatrix,(R$4+1),FALSE)*$E1164</f>
        <v>0</v>
      </c>
      <c r="S1158" s="5">
        <f>VLOOKUP(CONCATENATE($F1158," ",$G1158),AllocFactorMatrix,(S$4+1),FALSE)*$E1164</f>
        <v>0</v>
      </c>
      <c r="T1158" s="5">
        <f t="shared" ref="T1158:T1188" si="1677">SUBTOTAL(9,P1158:S1158)</f>
        <v>0</v>
      </c>
      <c r="U1158" s="5">
        <f>VLOOKUP(CONCATENATE($F1158," ",$G1158),AllocFactorMatrix,(U$4+1),FALSE)*$E1164</f>
        <v>0</v>
      </c>
      <c r="V1158" s="5">
        <f>VLOOKUP(CONCATENATE($F1158," ",$G1158),AllocFactorMatrix,(V$4+1),FALSE)*$E1164</f>
        <v>0</v>
      </c>
      <c r="W1158" s="5">
        <f>VLOOKUP(CONCATENATE($F1158," ",$G1158),AllocFactorMatrix,(W$4+1),FALSE)*$E1164</f>
        <v>0</v>
      </c>
      <c r="X1158" s="5">
        <f>VLOOKUP(CONCATENATE($F1158," ",$G1158),AllocFactorMatrix,(X$4+1),FALSE)*$E1164</f>
        <v>0</v>
      </c>
      <c r="Y1158" s="5">
        <f t="shared" ref="Y1158:Y1164" si="1678">SUBTOTAL(9,U1158:X1158)</f>
        <v>0</v>
      </c>
      <c r="Z1158" s="5">
        <f>VLOOKUP(CONCATENATE($F1158," ",$G1158),AllocFactorMatrix,(Z$4+1),FALSE)*$E1164</f>
        <v>0</v>
      </c>
      <c r="AA1158" s="5">
        <f>VLOOKUP(CONCATENATE($F1158," ",$G1158),AllocFactorMatrix,(AA$4+1),FALSE)*$E1164</f>
        <v>0</v>
      </c>
      <c r="AB1158" s="5">
        <f t="shared" si="1675"/>
        <v>0</v>
      </c>
      <c r="AC1158" s="5">
        <f>VLOOKUP(CONCATENATE($F1158," ",$G1158),AllocFactorMatrix,(AC$4+1),FALSE)*$E1164</f>
        <v>0</v>
      </c>
      <c r="AD1158" s="5">
        <f>VLOOKUP(CONCATENATE($F1158," ",$G1158),AllocFactorMatrix,(AD$4+1),FALSE)*$E1164</f>
        <v>0</v>
      </c>
      <c r="AE1158" s="5">
        <f>VLOOKUP(CONCATENATE($F1158," ",$G1158),AllocFactorMatrix,(AE$4+1),FALSE)*$E1164</f>
        <v>0</v>
      </c>
    </row>
    <row r="1159" spans="1:31" hidden="1" outlineLevel="1">
      <c r="E1159" s="44"/>
      <c r="F1159" s="167" t="str">
        <f>F1164</f>
        <v>PROD_DEMAND</v>
      </c>
      <c r="G1159" s="48" t="str">
        <f>$G$10</f>
        <v>SUBTRAN</v>
      </c>
      <c r="H1159" s="4">
        <f t="shared" si="1672"/>
        <v>0</v>
      </c>
      <c r="I1159" s="5">
        <f t="shared" ref="I1159:N1159" si="1679">VLOOKUP(CONCATENATE($F1159," ",$G1159),AllocFactorMatrix,(I$4+1),FALSE)*$E1164</f>
        <v>0</v>
      </c>
      <c r="J1159" s="47">
        <f t="shared" si="1679"/>
        <v>0</v>
      </c>
      <c r="K1159" s="47">
        <f t="shared" si="1679"/>
        <v>0</v>
      </c>
      <c r="L1159" s="5">
        <f t="shared" si="1679"/>
        <v>0</v>
      </c>
      <c r="M1159" s="5">
        <f t="shared" si="1679"/>
        <v>0</v>
      </c>
      <c r="N1159" s="5">
        <f t="shared" si="1679"/>
        <v>0</v>
      </c>
      <c r="O1159" s="5">
        <f t="shared" si="1674"/>
        <v>0</v>
      </c>
      <c r="P1159" s="5">
        <f>VLOOKUP(CONCATENATE($F1159," ",$G1159),AllocFactorMatrix,(P$4+1),FALSE)*$E1164</f>
        <v>0</v>
      </c>
      <c r="Q1159" s="5">
        <f>VLOOKUP(CONCATENATE($F1159," ",$G1159),AllocFactorMatrix,(Q$4+1),FALSE)*$E1164</f>
        <v>0</v>
      </c>
      <c r="R1159" s="5">
        <f>VLOOKUP(CONCATENATE($F1159," ",$G1159),AllocFactorMatrix,(R$4+1),FALSE)*$E1164</f>
        <v>0</v>
      </c>
      <c r="S1159" s="5">
        <f>VLOOKUP(CONCATENATE($F1159," ",$G1159),AllocFactorMatrix,(S$4+1),FALSE)*$E1164</f>
        <v>0</v>
      </c>
      <c r="T1159" s="5">
        <f t="shared" si="1677"/>
        <v>0</v>
      </c>
      <c r="U1159" s="5">
        <f>VLOOKUP(CONCATENATE($F1159," ",$G1159),AllocFactorMatrix,(U$4+1),FALSE)*$E1164</f>
        <v>0</v>
      </c>
      <c r="V1159" s="5">
        <f>VLOOKUP(CONCATENATE($F1159," ",$G1159),AllocFactorMatrix,(V$4+1),FALSE)*$E1164</f>
        <v>0</v>
      </c>
      <c r="W1159" s="5">
        <f>VLOOKUP(CONCATENATE($F1159," ",$G1159),AllocFactorMatrix,(W$4+1),FALSE)*$E1164</f>
        <v>0</v>
      </c>
      <c r="X1159" s="5">
        <f>VLOOKUP(CONCATENATE($F1159," ",$G1159),AllocFactorMatrix,(X$4+1),FALSE)*$E1164</f>
        <v>0</v>
      </c>
      <c r="Y1159" s="5">
        <f t="shared" si="1678"/>
        <v>0</v>
      </c>
      <c r="Z1159" s="5">
        <f>VLOOKUP(CONCATENATE($F1159," ",$G1159),AllocFactorMatrix,(Z$4+1),FALSE)*$E1164</f>
        <v>0</v>
      </c>
      <c r="AA1159" s="5">
        <f>VLOOKUP(CONCATENATE($F1159," ",$G1159),AllocFactorMatrix,(AA$4+1),FALSE)*$E1164</f>
        <v>0</v>
      </c>
      <c r="AB1159" s="5">
        <f t="shared" si="1675"/>
        <v>0</v>
      </c>
      <c r="AC1159" s="5">
        <f>VLOOKUP(CONCATENATE($F1159," ",$G1159),AllocFactorMatrix,(AC$4+1),FALSE)*$E1164</f>
        <v>0</v>
      </c>
      <c r="AD1159" s="5">
        <f>VLOOKUP(CONCATENATE($F1159," ",$G1159),AllocFactorMatrix,(AD$4+1),FALSE)*$E1164</f>
        <v>0</v>
      </c>
      <c r="AE1159" s="5">
        <f>VLOOKUP(CONCATENATE($F1159," ",$G1159),AllocFactorMatrix,(AE$4+1),FALSE)*$E1164</f>
        <v>0</v>
      </c>
    </row>
    <row r="1160" spans="1:31" hidden="1" outlineLevel="1">
      <c r="E1160" s="44"/>
      <c r="F1160" s="167" t="str">
        <f>F1164</f>
        <v>PROD_DEMAND</v>
      </c>
      <c r="G1160" s="48" t="str">
        <f>$G$11</f>
        <v>DISTPRI</v>
      </c>
      <c r="H1160" s="4">
        <f t="shared" si="1672"/>
        <v>0</v>
      </c>
      <c r="I1160" s="5">
        <f t="shared" ref="I1160:N1160" si="1680">VLOOKUP(CONCATENATE($F1160," ",$G1160),AllocFactorMatrix,(I$4+1),FALSE)*$E1164</f>
        <v>0</v>
      </c>
      <c r="J1160" s="47">
        <f t="shared" si="1680"/>
        <v>0</v>
      </c>
      <c r="K1160" s="47">
        <f t="shared" si="1680"/>
        <v>0</v>
      </c>
      <c r="L1160" s="5">
        <f t="shared" si="1680"/>
        <v>0</v>
      </c>
      <c r="M1160" s="5">
        <f t="shared" si="1680"/>
        <v>0</v>
      </c>
      <c r="N1160" s="5">
        <f t="shared" si="1680"/>
        <v>0</v>
      </c>
      <c r="O1160" s="5">
        <f t="shared" si="1674"/>
        <v>0</v>
      </c>
      <c r="P1160" s="5">
        <f>VLOOKUP(CONCATENATE($F1160," ",$G1160),AllocFactorMatrix,(P$4+1),FALSE)*$E1164</f>
        <v>0</v>
      </c>
      <c r="Q1160" s="5">
        <f>VLOOKUP(CONCATENATE($F1160," ",$G1160),AllocFactorMatrix,(Q$4+1),FALSE)*$E1164</f>
        <v>0</v>
      </c>
      <c r="R1160" s="5">
        <f>VLOOKUP(CONCATENATE($F1160," ",$G1160),AllocFactorMatrix,(R$4+1),FALSE)*$E1164</f>
        <v>0</v>
      </c>
      <c r="S1160" s="5">
        <f>VLOOKUP(CONCATENATE($F1160," ",$G1160),AllocFactorMatrix,(S$4+1),FALSE)*$E1164</f>
        <v>0</v>
      </c>
      <c r="T1160" s="5">
        <f t="shared" si="1677"/>
        <v>0</v>
      </c>
      <c r="U1160" s="5">
        <f>VLOOKUP(CONCATENATE($F1160," ",$G1160),AllocFactorMatrix,(U$4+1),FALSE)*$E1164</f>
        <v>0</v>
      </c>
      <c r="V1160" s="5">
        <f>VLOOKUP(CONCATENATE($F1160," ",$G1160),AllocFactorMatrix,(V$4+1),FALSE)*$E1164</f>
        <v>0</v>
      </c>
      <c r="W1160" s="5">
        <f>VLOOKUP(CONCATENATE($F1160," ",$G1160),AllocFactorMatrix,(W$4+1),FALSE)*$E1164</f>
        <v>0</v>
      </c>
      <c r="X1160" s="5">
        <f>VLOOKUP(CONCATENATE($F1160," ",$G1160),AllocFactorMatrix,(X$4+1),FALSE)*$E1164</f>
        <v>0</v>
      </c>
      <c r="Y1160" s="5">
        <f t="shared" si="1678"/>
        <v>0</v>
      </c>
      <c r="Z1160" s="5">
        <f>VLOOKUP(CONCATENATE($F1160," ",$G1160),AllocFactorMatrix,(Z$4+1),FALSE)*$E1164</f>
        <v>0</v>
      </c>
      <c r="AA1160" s="5">
        <f>VLOOKUP(CONCATENATE($F1160," ",$G1160),AllocFactorMatrix,(AA$4+1),FALSE)*$E1164</f>
        <v>0</v>
      </c>
      <c r="AB1160" s="5">
        <f t="shared" si="1675"/>
        <v>0</v>
      </c>
      <c r="AC1160" s="5">
        <f>VLOOKUP(CONCATENATE($F1160," ",$G1160),AllocFactorMatrix,(AC$4+1),FALSE)*$E1164</f>
        <v>0</v>
      </c>
      <c r="AD1160" s="5">
        <f>VLOOKUP(CONCATENATE($F1160," ",$G1160),AllocFactorMatrix,(AD$4+1),FALSE)*$E1164</f>
        <v>0</v>
      </c>
      <c r="AE1160" s="5">
        <f>VLOOKUP(CONCATENATE($F1160," ",$G1160),AllocFactorMatrix,(AE$4+1),FALSE)*$E1164</f>
        <v>0</v>
      </c>
    </row>
    <row r="1161" spans="1:31" hidden="1" outlineLevel="1">
      <c r="E1161" s="44"/>
      <c r="F1161" s="167" t="str">
        <f>F1164</f>
        <v>PROD_DEMAND</v>
      </c>
      <c r="G1161" s="48" t="str">
        <f>$G$12</f>
        <v>DISTSEC</v>
      </c>
      <c r="H1161" s="4">
        <f t="shared" si="1672"/>
        <v>0</v>
      </c>
      <c r="I1161" s="5">
        <f t="shared" ref="I1161:N1161" si="1681">VLOOKUP(CONCATENATE($F1161," ",$G1161),AllocFactorMatrix,(I$4+1),FALSE)*$E1164</f>
        <v>0</v>
      </c>
      <c r="J1161" s="47">
        <f t="shared" si="1681"/>
        <v>0</v>
      </c>
      <c r="K1161" s="47">
        <f t="shared" si="1681"/>
        <v>0</v>
      </c>
      <c r="L1161" s="5">
        <f t="shared" si="1681"/>
        <v>0</v>
      </c>
      <c r="M1161" s="5">
        <f t="shared" si="1681"/>
        <v>0</v>
      </c>
      <c r="N1161" s="5">
        <f t="shared" si="1681"/>
        <v>0</v>
      </c>
      <c r="O1161" s="5">
        <f t="shared" si="1674"/>
        <v>0</v>
      </c>
      <c r="P1161" s="5">
        <f>VLOOKUP(CONCATENATE($F1161," ",$G1161),AllocFactorMatrix,(P$4+1),FALSE)*$E1164</f>
        <v>0</v>
      </c>
      <c r="Q1161" s="5">
        <f>VLOOKUP(CONCATENATE($F1161," ",$G1161),AllocFactorMatrix,(Q$4+1),FALSE)*$E1164</f>
        <v>0</v>
      </c>
      <c r="R1161" s="5">
        <f>VLOOKUP(CONCATENATE($F1161," ",$G1161),AllocFactorMatrix,(R$4+1),FALSE)*$E1164</f>
        <v>0</v>
      </c>
      <c r="S1161" s="5">
        <f>VLOOKUP(CONCATENATE($F1161," ",$G1161),AllocFactorMatrix,(S$4+1),FALSE)*$E1164</f>
        <v>0</v>
      </c>
      <c r="T1161" s="5">
        <f t="shared" si="1677"/>
        <v>0</v>
      </c>
      <c r="U1161" s="5">
        <f>VLOOKUP(CONCATENATE($F1161," ",$G1161),AllocFactorMatrix,(U$4+1),FALSE)*$E1164</f>
        <v>0</v>
      </c>
      <c r="V1161" s="5">
        <f>VLOOKUP(CONCATENATE($F1161," ",$G1161),AllocFactorMatrix,(V$4+1),FALSE)*$E1164</f>
        <v>0</v>
      </c>
      <c r="W1161" s="5">
        <f>VLOOKUP(CONCATENATE($F1161," ",$G1161),AllocFactorMatrix,(W$4+1),FALSE)*$E1164</f>
        <v>0</v>
      </c>
      <c r="X1161" s="5">
        <f>VLOOKUP(CONCATENATE($F1161," ",$G1161),AllocFactorMatrix,(X$4+1),FALSE)*$E1164</f>
        <v>0</v>
      </c>
      <c r="Y1161" s="5">
        <f t="shared" si="1678"/>
        <v>0</v>
      </c>
      <c r="Z1161" s="5">
        <f>VLOOKUP(CONCATENATE($F1161," ",$G1161),AllocFactorMatrix,(Z$4+1),FALSE)*$E1164</f>
        <v>0</v>
      </c>
      <c r="AA1161" s="5">
        <f>VLOOKUP(CONCATENATE($F1161," ",$G1161),AllocFactorMatrix,(AA$4+1),FALSE)*$E1164</f>
        <v>0</v>
      </c>
      <c r="AB1161" s="5">
        <f t="shared" si="1675"/>
        <v>0</v>
      </c>
      <c r="AC1161" s="5">
        <f>VLOOKUP(CONCATENATE($F1161," ",$G1161),AllocFactorMatrix,(AC$4+1),FALSE)*$E1164</f>
        <v>0</v>
      </c>
      <c r="AD1161" s="5">
        <f>VLOOKUP(CONCATENATE($F1161," ",$G1161),AllocFactorMatrix,(AD$4+1),FALSE)*$E1164</f>
        <v>0</v>
      </c>
      <c r="AE1161" s="5">
        <f>VLOOKUP(CONCATENATE($F1161," ",$G1161),AllocFactorMatrix,(AE$4+1),FALSE)*$E1164</f>
        <v>0</v>
      </c>
    </row>
    <row r="1162" spans="1:31" hidden="1" outlineLevel="1">
      <c r="E1162" s="44"/>
      <c r="F1162" s="167" t="str">
        <f>F1164</f>
        <v>PROD_DEMAND</v>
      </c>
      <c r="G1162" s="48" t="str">
        <f>$G$13</f>
        <v>ENERGY</v>
      </c>
      <c r="H1162" s="4">
        <f t="shared" si="1672"/>
        <v>0</v>
      </c>
      <c r="I1162" s="5">
        <f t="shared" ref="I1162:N1162" si="1682">VLOOKUP(CONCATENATE($F1162," ",$G1162),AllocFactorMatrix,(I$4+1),FALSE)*$E1164</f>
        <v>0</v>
      </c>
      <c r="J1162" s="47">
        <f t="shared" si="1682"/>
        <v>0</v>
      </c>
      <c r="K1162" s="47">
        <f t="shared" si="1682"/>
        <v>0</v>
      </c>
      <c r="L1162" s="5">
        <f t="shared" si="1682"/>
        <v>0</v>
      </c>
      <c r="M1162" s="5">
        <f t="shared" si="1682"/>
        <v>0</v>
      </c>
      <c r="N1162" s="5">
        <f t="shared" si="1682"/>
        <v>0</v>
      </c>
      <c r="O1162" s="5">
        <f t="shared" si="1674"/>
        <v>0</v>
      </c>
      <c r="P1162" s="5">
        <f>VLOOKUP(CONCATENATE($F1162," ",$G1162),AllocFactorMatrix,(P$4+1),FALSE)*$E1164</f>
        <v>0</v>
      </c>
      <c r="Q1162" s="5">
        <f>VLOOKUP(CONCATENATE($F1162," ",$G1162),AllocFactorMatrix,(Q$4+1),FALSE)*$E1164</f>
        <v>0</v>
      </c>
      <c r="R1162" s="5">
        <f>VLOOKUP(CONCATENATE($F1162," ",$G1162),AllocFactorMatrix,(R$4+1),FALSE)*$E1164</f>
        <v>0</v>
      </c>
      <c r="S1162" s="5">
        <f>VLOOKUP(CONCATENATE($F1162," ",$G1162),AllocFactorMatrix,(S$4+1),FALSE)*$E1164</f>
        <v>0</v>
      </c>
      <c r="T1162" s="5">
        <f t="shared" si="1677"/>
        <v>0</v>
      </c>
      <c r="U1162" s="5">
        <f>VLOOKUP(CONCATENATE($F1162," ",$G1162),AllocFactorMatrix,(U$4+1),FALSE)*$E1164</f>
        <v>0</v>
      </c>
      <c r="V1162" s="5">
        <f>VLOOKUP(CONCATENATE($F1162," ",$G1162),AllocFactorMatrix,(V$4+1),FALSE)*$E1164</f>
        <v>0</v>
      </c>
      <c r="W1162" s="5">
        <f>VLOOKUP(CONCATENATE($F1162," ",$G1162),AllocFactorMatrix,(W$4+1),FALSE)*$E1164</f>
        <v>0</v>
      </c>
      <c r="X1162" s="5">
        <f>VLOOKUP(CONCATENATE($F1162," ",$G1162),AllocFactorMatrix,(X$4+1),FALSE)*$E1164</f>
        <v>0</v>
      </c>
      <c r="Y1162" s="5">
        <f t="shared" si="1678"/>
        <v>0</v>
      </c>
      <c r="Z1162" s="5">
        <f>VLOOKUP(CONCATENATE($F1162," ",$G1162),AllocFactorMatrix,(Z$4+1),FALSE)*$E1164</f>
        <v>0</v>
      </c>
      <c r="AA1162" s="5">
        <f>VLOOKUP(CONCATENATE($F1162," ",$G1162),AllocFactorMatrix,(AA$4+1),FALSE)*$E1164</f>
        <v>0</v>
      </c>
      <c r="AB1162" s="5">
        <f t="shared" si="1675"/>
        <v>0</v>
      </c>
      <c r="AC1162" s="5">
        <f>VLOOKUP(CONCATENATE($F1162," ",$G1162),AllocFactorMatrix,(AC$4+1),FALSE)*$E1164</f>
        <v>0</v>
      </c>
      <c r="AD1162" s="5">
        <f>VLOOKUP(CONCATENATE($F1162," ",$G1162),AllocFactorMatrix,(AD$4+1),FALSE)*$E1164</f>
        <v>0</v>
      </c>
      <c r="AE1162" s="5">
        <f>VLOOKUP(CONCATENATE($F1162," ",$G1162),AllocFactorMatrix,(AE$4+1),FALSE)*$E1164</f>
        <v>0</v>
      </c>
    </row>
    <row r="1163" spans="1:31" hidden="1" outlineLevel="1">
      <c r="E1163" s="44"/>
      <c r="F1163" s="167" t="str">
        <f>F1164</f>
        <v>PROD_DEMAND</v>
      </c>
      <c r="G1163" s="48" t="str">
        <f>$G$14</f>
        <v>CUSTOMER</v>
      </c>
      <c r="H1163" s="4">
        <f t="shared" si="1672"/>
        <v>0</v>
      </c>
      <c r="I1163" s="5">
        <f t="shared" ref="I1163:N1163" si="1683">VLOOKUP(CONCATENATE($F1163," ",$G1163),AllocFactorMatrix,(I$4+1),FALSE)*$E1164</f>
        <v>0</v>
      </c>
      <c r="J1163" s="47">
        <f t="shared" si="1683"/>
        <v>0</v>
      </c>
      <c r="K1163" s="47">
        <f t="shared" si="1683"/>
        <v>0</v>
      </c>
      <c r="L1163" s="5">
        <f t="shared" si="1683"/>
        <v>0</v>
      </c>
      <c r="M1163" s="5">
        <f t="shared" si="1683"/>
        <v>0</v>
      </c>
      <c r="N1163" s="5">
        <f t="shared" si="1683"/>
        <v>0</v>
      </c>
      <c r="O1163" s="5">
        <f t="shared" si="1674"/>
        <v>0</v>
      </c>
      <c r="P1163" s="5">
        <f>VLOOKUP(CONCATENATE($F1163," ",$G1163),AllocFactorMatrix,(P$4+1),FALSE)*$E1164</f>
        <v>0</v>
      </c>
      <c r="Q1163" s="5">
        <f>VLOOKUP(CONCATENATE($F1163," ",$G1163),AllocFactorMatrix,(Q$4+1),FALSE)*$E1164</f>
        <v>0</v>
      </c>
      <c r="R1163" s="5">
        <f>VLOOKUP(CONCATENATE($F1163," ",$G1163),AllocFactorMatrix,(R$4+1),FALSE)*$E1164</f>
        <v>0</v>
      </c>
      <c r="S1163" s="5">
        <f>VLOOKUP(CONCATENATE($F1163," ",$G1163),AllocFactorMatrix,(S$4+1),FALSE)*$E1164</f>
        <v>0</v>
      </c>
      <c r="T1163" s="5">
        <f t="shared" si="1677"/>
        <v>0</v>
      </c>
      <c r="U1163" s="5">
        <f>VLOOKUP(CONCATENATE($F1163," ",$G1163),AllocFactorMatrix,(U$4+1),FALSE)*$E1164</f>
        <v>0</v>
      </c>
      <c r="V1163" s="5">
        <f>VLOOKUP(CONCATENATE($F1163," ",$G1163),AllocFactorMatrix,(V$4+1),FALSE)*$E1164</f>
        <v>0</v>
      </c>
      <c r="W1163" s="5">
        <f>VLOOKUP(CONCATENATE($F1163," ",$G1163),AllocFactorMatrix,(W$4+1),FALSE)*$E1164</f>
        <v>0</v>
      </c>
      <c r="X1163" s="5">
        <f>VLOOKUP(CONCATENATE($F1163," ",$G1163),AllocFactorMatrix,(X$4+1),FALSE)*$E1164</f>
        <v>0</v>
      </c>
      <c r="Y1163" s="5">
        <f t="shared" si="1678"/>
        <v>0</v>
      </c>
      <c r="Z1163" s="5">
        <f>VLOOKUP(CONCATENATE($F1163," ",$G1163),AllocFactorMatrix,(Z$4+1),FALSE)*$E1164</f>
        <v>0</v>
      </c>
      <c r="AA1163" s="5">
        <f>VLOOKUP(CONCATENATE($F1163," ",$G1163),AllocFactorMatrix,(AA$4+1),FALSE)*$E1164</f>
        <v>0</v>
      </c>
      <c r="AB1163" s="5">
        <f t="shared" si="1675"/>
        <v>0</v>
      </c>
      <c r="AC1163" s="5">
        <f>VLOOKUP(CONCATENATE($F1163," ",$G1163),AllocFactorMatrix,(AC$4+1),FALSE)*$E1164</f>
        <v>0</v>
      </c>
      <c r="AD1163" s="5">
        <f>VLOOKUP(CONCATENATE($F1163," ",$G1163),AllocFactorMatrix,(AD$4+1),FALSE)*$E1164</f>
        <v>0</v>
      </c>
      <c r="AE1163" s="5">
        <f>VLOOKUP(CONCATENATE($F1163," ",$G1163),AllocFactorMatrix,(AE$4+1),FALSE)*$E1164</f>
        <v>0</v>
      </c>
    </row>
    <row r="1164" spans="1:31" collapsed="1">
      <c r="D1164" s="48" t="s">
        <v>448</v>
      </c>
      <c r="E1164" s="54">
        <v>0</v>
      </c>
      <c r="F1164" s="87" t="s">
        <v>27</v>
      </c>
      <c r="G1164" s="48" t="str">
        <f>$G$15</f>
        <v>TOTAL</v>
      </c>
      <c r="H1164" s="4">
        <f t="shared" si="1672"/>
        <v>0</v>
      </c>
      <c r="I1164" s="5">
        <f t="shared" ref="I1164:N1164" si="1684">VLOOKUP(CONCATENATE($F1164," ",$G1164),AllocFactorMatrix,(I$4+1),FALSE)*$E1164</f>
        <v>0</v>
      </c>
      <c r="J1164" s="47">
        <f t="shared" si="1684"/>
        <v>0</v>
      </c>
      <c r="K1164" s="47">
        <f t="shared" si="1684"/>
        <v>0</v>
      </c>
      <c r="L1164" s="5">
        <f t="shared" si="1684"/>
        <v>0</v>
      </c>
      <c r="M1164" s="5">
        <f t="shared" si="1684"/>
        <v>0</v>
      </c>
      <c r="N1164" s="5">
        <f t="shared" si="1684"/>
        <v>0</v>
      </c>
      <c r="O1164" s="5">
        <f t="shared" si="1674"/>
        <v>0</v>
      </c>
      <c r="P1164" s="5">
        <f>VLOOKUP(CONCATENATE($F1164," ",$G1164),AllocFactorMatrix,(P$4+1),FALSE)*$E1164</f>
        <v>0</v>
      </c>
      <c r="Q1164" s="5">
        <f>VLOOKUP(CONCATENATE($F1164," ",$G1164),AllocFactorMatrix,(Q$4+1),FALSE)*$E1164</f>
        <v>0</v>
      </c>
      <c r="R1164" s="5">
        <f>VLOOKUP(CONCATENATE($F1164," ",$G1164),AllocFactorMatrix,(R$4+1),FALSE)*$E1164</f>
        <v>0</v>
      </c>
      <c r="S1164" s="5">
        <f>VLOOKUP(CONCATENATE($F1164," ",$G1164),AllocFactorMatrix,(S$4+1),FALSE)*$E1164</f>
        <v>0</v>
      </c>
      <c r="T1164" s="5">
        <f t="shared" si="1677"/>
        <v>0</v>
      </c>
      <c r="U1164" s="5">
        <f>VLOOKUP(CONCATENATE($F1164," ",$G1164),AllocFactorMatrix,(U$4+1),FALSE)*$E1164</f>
        <v>0</v>
      </c>
      <c r="V1164" s="5">
        <f>VLOOKUP(CONCATENATE($F1164," ",$G1164),AllocFactorMatrix,(V$4+1),FALSE)*$E1164</f>
        <v>0</v>
      </c>
      <c r="W1164" s="5">
        <f>VLOOKUP(CONCATENATE($F1164," ",$G1164),AllocFactorMatrix,(W$4+1),FALSE)*$E1164</f>
        <v>0</v>
      </c>
      <c r="X1164" s="5">
        <f>VLOOKUP(CONCATENATE($F1164," ",$G1164),AllocFactorMatrix,(X$4+1),FALSE)*$E1164</f>
        <v>0</v>
      </c>
      <c r="Y1164" s="5">
        <f t="shared" si="1678"/>
        <v>0</v>
      </c>
      <c r="Z1164" s="5">
        <f>VLOOKUP(CONCATENATE($F1164," ",$G1164),AllocFactorMatrix,(Z$4+1),FALSE)*$E1164</f>
        <v>0</v>
      </c>
      <c r="AA1164" s="5">
        <f>VLOOKUP(CONCATENATE($F1164," ",$G1164),AllocFactorMatrix,(AA$4+1),FALSE)*$E1164</f>
        <v>0</v>
      </c>
      <c r="AB1164" s="5">
        <f t="shared" si="1675"/>
        <v>0</v>
      </c>
      <c r="AC1164" s="5">
        <f>VLOOKUP(CONCATENATE($F1164," ",$G1164),AllocFactorMatrix,(AC$4+1),FALSE)*$E1164</f>
        <v>0</v>
      </c>
      <c r="AD1164" s="5">
        <f>VLOOKUP(CONCATENATE($F1164," ",$G1164),AllocFactorMatrix,(AD$4+1),FALSE)*$E1164</f>
        <v>0</v>
      </c>
      <c r="AE1164" s="5">
        <f>VLOOKUP(CONCATENATE($F1164," ",$G1164),AllocFactorMatrix,(AE$4+1),FALSE)*$E1164</f>
        <v>0</v>
      </c>
    </row>
    <row r="1165" spans="1:31" hidden="1" outlineLevel="1">
      <c r="E1165" s="44"/>
      <c r="F1165" s="167" t="str">
        <f>F1172</f>
        <v>PROD_DEMAND</v>
      </c>
      <c r="G1165" s="48" t="str">
        <f>$G$8</f>
        <v>PRODUCTION</v>
      </c>
      <c r="H1165" s="4">
        <f t="shared" si="1672"/>
        <v>3124</v>
      </c>
      <c r="I1165" s="5">
        <f t="shared" ref="I1165:N1165" si="1685">VLOOKUP(CONCATENATE($F1165," ",$G1165),AllocFactorMatrix,(I$4+1),FALSE)*$E1172</f>
        <v>1606.5823813830639</v>
      </c>
      <c r="J1165" s="47">
        <f t="shared" si="1685"/>
        <v>0.35942001935441298</v>
      </c>
      <c r="K1165" s="47">
        <f t="shared" si="1685"/>
        <v>0.6293188261113295</v>
      </c>
      <c r="L1165" s="5">
        <f t="shared" si="1685"/>
        <v>374.44209671885102</v>
      </c>
      <c r="M1165" s="5">
        <f t="shared" si="1685"/>
        <v>5.2103570102596146</v>
      </c>
      <c r="N1165" s="5">
        <f t="shared" si="1685"/>
        <v>0.72566573712271321</v>
      </c>
      <c r="O1165" s="5">
        <f t="shared" si="1674"/>
        <v>380.37811946623333</v>
      </c>
      <c r="P1165" s="5">
        <f>VLOOKUP(CONCATENATE($F1165," ",$G1165),AllocFactorMatrix,(P$4+1),FALSE)*$E1172</f>
        <v>222.71542891817842</v>
      </c>
      <c r="Q1165" s="5">
        <f>VLOOKUP(CONCATENATE($F1165," ",$G1165),AllocFactorMatrix,(Q$4+1),FALSE)*$E1172</f>
        <v>39.968283404833947</v>
      </c>
      <c r="R1165" s="5">
        <f>VLOOKUP(CONCATENATE($F1165," ",$G1165),AllocFactorMatrix,(R$4+1),FALSE)*$E1172</f>
        <v>8.1051600055602151</v>
      </c>
      <c r="S1165" s="5">
        <f>VLOOKUP(CONCATENATE($F1165," ",$G1165),AllocFactorMatrix,(S$4+1),FALSE)*$E1172</f>
        <v>0.30778978587972489</v>
      </c>
      <c r="T1165" s="5">
        <f t="shared" si="1677"/>
        <v>271.09666211445227</v>
      </c>
      <c r="U1165" s="5">
        <f>VLOOKUP(CONCATENATE($F1165," ",$G1165),AllocFactorMatrix,(U$4+1),FALSE)*$E1172</f>
        <v>10.562911753735117</v>
      </c>
      <c r="V1165" s="5">
        <f>VLOOKUP(CONCATENATE($F1165," ",$G1165),AllocFactorMatrix,(V$4+1),FALSE)*$E1172</f>
        <v>142.60540822469295</v>
      </c>
      <c r="W1165" s="5">
        <f>VLOOKUP(CONCATENATE($F1165," ",$G1165),AllocFactorMatrix,(W$4+1),FALSE)*$E1172</f>
        <v>545.40844039385695</v>
      </c>
      <c r="X1165" s="5">
        <f>VLOOKUP(CONCATENATE($F1165," ",$G1165),AllocFactorMatrix,(X$4+1),FALSE)*$E1172</f>
        <v>98.805797471654756</v>
      </c>
      <c r="Y1165" s="5">
        <f>SUBTOTAL(9,U1165:X1165)</f>
        <v>797.38255784393971</v>
      </c>
      <c r="Z1165" s="5">
        <f>VLOOKUP(CONCATENATE($F1165," ",$G1165),AllocFactorMatrix,(Z$4+1),FALSE)*$E1172</f>
        <v>61.217604720016901</v>
      </c>
      <c r="AA1165" s="5">
        <f>VLOOKUP(CONCATENATE($F1165," ",$G1165),AllocFactorMatrix,(AA$4+1),FALSE)*$E1172</f>
        <v>1.2226725828800062</v>
      </c>
      <c r="AB1165" s="5">
        <f t="shared" si="1675"/>
        <v>62.440277302896909</v>
      </c>
      <c r="AC1165" s="5">
        <f>VLOOKUP(CONCATENATE($F1165," ",$G1165),AllocFactorMatrix,(AC$4+1),FALSE)*$E1172</f>
        <v>0.80755924431477277</v>
      </c>
      <c r="AD1165" s="5">
        <f>VLOOKUP(CONCATENATE($F1165," ",$G1165),AllocFactorMatrix,(AD$4+1),FALSE)*$E1172</f>
        <v>3.5876379573542181</v>
      </c>
      <c r="AE1165" s="5">
        <f>VLOOKUP(CONCATENATE($F1165," ",$G1165),AllocFactorMatrix,(AE$4+1),FALSE)*$E1172</f>
        <v>0.73606584227913341</v>
      </c>
    </row>
    <row r="1166" spans="1:31" hidden="1" outlineLevel="1">
      <c r="E1166" s="44"/>
      <c r="F1166" s="167" t="str">
        <f>F1172</f>
        <v>PROD_DEMAND</v>
      </c>
      <c r="G1166" s="48" t="str">
        <f>$G$9</f>
        <v>BULKTRAN</v>
      </c>
      <c r="H1166" s="4">
        <f t="shared" si="1672"/>
        <v>0</v>
      </c>
      <c r="I1166" s="5">
        <f t="shared" ref="I1166:N1166" si="1686">VLOOKUP(CONCATENATE($F1166," ",$G1166),AllocFactorMatrix,(I$4+1),FALSE)*$E1172</f>
        <v>0</v>
      </c>
      <c r="J1166" s="47">
        <f t="shared" si="1686"/>
        <v>0</v>
      </c>
      <c r="K1166" s="47">
        <f t="shared" si="1686"/>
        <v>0</v>
      </c>
      <c r="L1166" s="5">
        <f t="shared" si="1686"/>
        <v>0</v>
      </c>
      <c r="M1166" s="5">
        <f t="shared" si="1686"/>
        <v>0</v>
      </c>
      <c r="N1166" s="5">
        <f t="shared" si="1686"/>
        <v>0</v>
      </c>
      <c r="O1166" s="5">
        <f t="shared" si="1674"/>
        <v>0</v>
      </c>
      <c r="P1166" s="5">
        <f>VLOOKUP(CONCATENATE($F1166," ",$G1166),AllocFactorMatrix,(P$4+1),FALSE)*$E1172</f>
        <v>0</v>
      </c>
      <c r="Q1166" s="5">
        <f>VLOOKUP(CONCATENATE($F1166," ",$G1166),AllocFactorMatrix,(Q$4+1),FALSE)*$E1172</f>
        <v>0</v>
      </c>
      <c r="R1166" s="5">
        <f>VLOOKUP(CONCATENATE($F1166," ",$G1166),AllocFactorMatrix,(R$4+1),FALSE)*$E1172</f>
        <v>0</v>
      </c>
      <c r="S1166" s="5">
        <f>VLOOKUP(CONCATENATE($F1166," ",$G1166),AllocFactorMatrix,(S$4+1),FALSE)*$E1172</f>
        <v>0</v>
      </c>
      <c r="T1166" s="5">
        <f t="shared" si="1677"/>
        <v>0</v>
      </c>
      <c r="U1166" s="5">
        <f>VLOOKUP(CONCATENATE($F1166," ",$G1166),AllocFactorMatrix,(U$4+1),FALSE)*$E1172</f>
        <v>0</v>
      </c>
      <c r="V1166" s="5">
        <f>VLOOKUP(CONCATENATE($F1166," ",$G1166),AllocFactorMatrix,(V$4+1),FALSE)*$E1172</f>
        <v>0</v>
      </c>
      <c r="W1166" s="5">
        <f>VLOOKUP(CONCATENATE($F1166," ",$G1166),AllocFactorMatrix,(W$4+1),FALSE)*$E1172</f>
        <v>0</v>
      </c>
      <c r="X1166" s="5">
        <f>VLOOKUP(CONCATENATE($F1166," ",$G1166),AllocFactorMatrix,(X$4+1),FALSE)*$E1172</f>
        <v>0</v>
      </c>
      <c r="Y1166" s="5">
        <f t="shared" ref="Y1166:Y1172" si="1687">SUBTOTAL(9,U1166:X1166)</f>
        <v>0</v>
      </c>
      <c r="Z1166" s="5">
        <f>VLOOKUP(CONCATENATE($F1166," ",$G1166),AllocFactorMatrix,(Z$4+1),FALSE)*$E1172</f>
        <v>0</v>
      </c>
      <c r="AA1166" s="5">
        <f>VLOOKUP(CONCATENATE($F1166," ",$G1166),AllocFactorMatrix,(AA$4+1),FALSE)*$E1172</f>
        <v>0</v>
      </c>
      <c r="AB1166" s="5">
        <f t="shared" si="1675"/>
        <v>0</v>
      </c>
      <c r="AC1166" s="5">
        <f>VLOOKUP(CONCATENATE($F1166," ",$G1166),AllocFactorMatrix,(AC$4+1),FALSE)*$E1172</f>
        <v>0</v>
      </c>
      <c r="AD1166" s="5">
        <f>VLOOKUP(CONCATENATE($F1166," ",$G1166),AllocFactorMatrix,(AD$4+1),FALSE)*$E1172</f>
        <v>0</v>
      </c>
      <c r="AE1166" s="5">
        <f>VLOOKUP(CONCATENATE($F1166," ",$G1166),AllocFactorMatrix,(AE$4+1),FALSE)*$E1172</f>
        <v>0</v>
      </c>
    </row>
    <row r="1167" spans="1:31" hidden="1" outlineLevel="1">
      <c r="E1167" s="44"/>
      <c r="F1167" s="167" t="str">
        <f>F1172</f>
        <v>PROD_DEMAND</v>
      </c>
      <c r="G1167" s="48" t="str">
        <f>$G$10</f>
        <v>SUBTRAN</v>
      </c>
      <c r="H1167" s="4">
        <f t="shared" si="1672"/>
        <v>0</v>
      </c>
      <c r="I1167" s="5">
        <f t="shared" ref="I1167:N1167" si="1688">VLOOKUP(CONCATENATE($F1167," ",$G1167),AllocFactorMatrix,(I$4+1),FALSE)*$E1172</f>
        <v>0</v>
      </c>
      <c r="J1167" s="47">
        <f t="shared" si="1688"/>
        <v>0</v>
      </c>
      <c r="K1167" s="47">
        <f t="shared" si="1688"/>
        <v>0</v>
      </c>
      <c r="L1167" s="5">
        <f t="shared" si="1688"/>
        <v>0</v>
      </c>
      <c r="M1167" s="5">
        <f t="shared" si="1688"/>
        <v>0</v>
      </c>
      <c r="N1167" s="5">
        <f t="shared" si="1688"/>
        <v>0</v>
      </c>
      <c r="O1167" s="5">
        <f t="shared" si="1674"/>
        <v>0</v>
      </c>
      <c r="P1167" s="5">
        <f>VLOOKUP(CONCATENATE($F1167," ",$G1167),AllocFactorMatrix,(P$4+1),FALSE)*$E1172</f>
        <v>0</v>
      </c>
      <c r="Q1167" s="5">
        <f>VLOOKUP(CONCATENATE($F1167," ",$G1167),AllocFactorMatrix,(Q$4+1),FALSE)*$E1172</f>
        <v>0</v>
      </c>
      <c r="R1167" s="5">
        <f>VLOOKUP(CONCATENATE($F1167," ",$G1167),AllocFactorMatrix,(R$4+1),FALSE)*$E1172</f>
        <v>0</v>
      </c>
      <c r="S1167" s="5">
        <f>VLOOKUP(CONCATENATE($F1167," ",$G1167),AllocFactorMatrix,(S$4+1),FALSE)*$E1172</f>
        <v>0</v>
      </c>
      <c r="T1167" s="5">
        <f t="shared" si="1677"/>
        <v>0</v>
      </c>
      <c r="U1167" s="5">
        <f>VLOOKUP(CONCATENATE($F1167," ",$G1167),AllocFactorMatrix,(U$4+1),FALSE)*$E1172</f>
        <v>0</v>
      </c>
      <c r="V1167" s="5">
        <f>VLOOKUP(CONCATENATE($F1167," ",$G1167),AllocFactorMatrix,(V$4+1),FALSE)*$E1172</f>
        <v>0</v>
      </c>
      <c r="W1167" s="5">
        <f>VLOOKUP(CONCATENATE($F1167," ",$G1167),AllocFactorMatrix,(W$4+1),FALSE)*$E1172</f>
        <v>0</v>
      </c>
      <c r="X1167" s="5">
        <f>VLOOKUP(CONCATENATE($F1167," ",$G1167),AllocFactorMatrix,(X$4+1),FALSE)*$E1172</f>
        <v>0</v>
      </c>
      <c r="Y1167" s="5">
        <f t="shared" si="1687"/>
        <v>0</v>
      </c>
      <c r="Z1167" s="5">
        <f>VLOOKUP(CONCATENATE($F1167," ",$G1167),AllocFactorMatrix,(Z$4+1),FALSE)*$E1172</f>
        <v>0</v>
      </c>
      <c r="AA1167" s="5">
        <f>VLOOKUP(CONCATENATE($F1167," ",$G1167),AllocFactorMatrix,(AA$4+1),FALSE)*$E1172</f>
        <v>0</v>
      </c>
      <c r="AB1167" s="5">
        <f t="shared" si="1675"/>
        <v>0</v>
      </c>
      <c r="AC1167" s="5">
        <f>VLOOKUP(CONCATENATE($F1167," ",$G1167),AllocFactorMatrix,(AC$4+1),FALSE)*$E1172</f>
        <v>0</v>
      </c>
      <c r="AD1167" s="5">
        <f>VLOOKUP(CONCATENATE($F1167," ",$G1167),AllocFactorMatrix,(AD$4+1),FALSE)*$E1172</f>
        <v>0</v>
      </c>
      <c r="AE1167" s="5">
        <f>VLOOKUP(CONCATENATE($F1167," ",$G1167),AllocFactorMatrix,(AE$4+1),FALSE)*$E1172</f>
        <v>0</v>
      </c>
    </row>
    <row r="1168" spans="1:31" hidden="1" outlineLevel="1">
      <c r="E1168" s="44"/>
      <c r="F1168" s="167" t="str">
        <f>F1172</f>
        <v>PROD_DEMAND</v>
      </c>
      <c r="G1168" s="48" t="str">
        <f>$G$11</f>
        <v>DISTPRI</v>
      </c>
      <c r="H1168" s="4">
        <f t="shared" si="1672"/>
        <v>0</v>
      </c>
      <c r="I1168" s="5">
        <f t="shared" ref="I1168:N1168" si="1689">VLOOKUP(CONCATENATE($F1168," ",$G1168),AllocFactorMatrix,(I$4+1),FALSE)*$E1172</f>
        <v>0</v>
      </c>
      <c r="J1168" s="47">
        <f t="shared" si="1689"/>
        <v>0</v>
      </c>
      <c r="K1168" s="47">
        <f t="shared" si="1689"/>
        <v>0</v>
      </c>
      <c r="L1168" s="5">
        <f t="shared" si="1689"/>
        <v>0</v>
      </c>
      <c r="M1168" s="5">
        <f t="shared" si="1689"/>
        <v>0</v>
      </c>
      <c r="N1168" s="5">
        <f t="shared" si="1689"/>
        <v>0</v>
      </c>
      <c r="O1168" s="5">
        <f t="shared" si="1674"/>
        <v>0</v>
      </c>
      <c r="P1168" s="5">
        <f>VLOOKUP(CONCATENATE($F1168," ",$G1168),AllocFactorMatrix,(P$4+1),FALSE)*$E1172</f>
        <v>0</v>
      </c>
      <c r="Q1168" s="5">
        <f>VLOOKUP(CONCATENATE($F1168," ",$G1168),AllocFactorMatrix,(Q$4+1),FALSE)*$E1172</f>
        <v>0</v>
      </c>
      <c r="R1168" s="5">
        <f>VLOOKUP(CONCATENATE($F1168," ",$G1168),AllocFactorMatrix,(R$4+1),FALSE)*$E1172</f>
        <v>0</v>
      </c>
      <c r="S1168" s="5">
        <f>VLOOKUP(CONCATENATE($F1168," ",$G1168),AllocFactorMatrix,(S$4+1),FALSE)*$E1172</f>
        <v>0</v>
      </c>
      <c r="T1168" s="5">
        <f t="shared" si="1677"/>
        <v>0</v>
      </c>
      <c r="U1168" s="5">
        <f>VLOOKUP(CONCATENATE($F1168," ",$G1168),AllocFactorMatrix,(U$4+1),FALSE)*$E1172</f>
        <v>0</v>
      </c>
      <c r="V1168" s="5">
        <f>VLOOKUP(CONCATENATE($F1168," ",$G1168),AllocFactorMatrix,(V$4+1),FALSE)*$E1172</f>
        <v>0</v>
      </c>
      <c r="W1168" s="5">
        <f>VLOOKUP(CONCATENATE($F1168," ",$G1168),AllocFactorMatrix,(W$4+1),FALSE)*$E1172</f>
        <v>0</v>
      </c>
      <c r="X1168" s="5">
        <f>VLOOKUP(CONCATENATE($F1168," ",$G1168),AllocFactorMatrix,(X$4+1),FALSE)*$E1172</f>
        <v>0</v>
      </c>
      <c r="Y1168" s="5">
        <f t="shared" si="1687"/>
        <v>0</v>
      </c>
      <c r="Z1168" s="5">
        <f>VLOOKUP(CONCATENATE($F1168," ",$G1168),AllocFactorMatrix,(Z$4+1),FALSE)*$E1172</f>
        <v>0</v>
      </c>
      <c r="AA1168" s="5">
        <f>VLOOKUP(CONCATENATE($F1168," ",$G1168),AllocFactorMatrix,(AA$4+1),FALSE)*$E1172</f>
        <v>0</v>
      </c>
      <c r="AB1168" s="5">
        <f t="shared" si="1675"/>
        <v>0</v>
      </c>
      <c r="AC1168" s="5">
        <f>VLOOKUP(CONCATENATE($F1168," ",$G1168),AllocFactorMatrix,(AC$4+1),FALSE)*$E1172</f>
        <v>0</v>
      </c>
      <c r="AD1168" s="5">
        <f>VLOOKUP(CONCATENATE($F1168," ",$G1168),AllocFactorMatrix,(AD$4+1),FALSE)*$E1172</f>
        <v>0</v>
      </c>
      <c r="AE1168" s="5">
        <f>VLOOKUP(CONCATENATE($F1168," ",$G1168),AllocFactorMatrix,(AE$4+1),FALSE)*$E1172</f>
        <v>0</v>
      </c>
    </row>
    <row r="1169" spans="4:31" hidden="1" outlineLevel="1">
      <c r="E1169" s="44"/>
      <c r="F1169" s="167" t="str">
        <f>F1172</f>
        <v>PROD_DEMAND</v>
      </c>
      <c r="G1169" s="48" t="str">
        <f>$G$12</f>
        <v>DISTSEC</v>
      </c>
      <c r="H1169" s="4">
        <f t="shared" si="1672"/>
        <v>0</v>
      </c>
      <c r="I1169" s="5">
        <f t="shared" ref="I1169:N1169" si="1690">VLOOKUP(CONCATENATE($F1169," ",$G1169),AllocFactorMatrix,(I$4+1),FALSE)*$E1172</f>
        <v>0</v>
      </c>
      <c r="J1169" s="47">
        <f t="shared" si="1690"/>
        <v>0</v>
      </c>
      <c r="K1169" s="47">
        <f t="shared" si="1690"/>
        <v>0</v>
      </c>
      <c r="L1169" s="5">
        <f t="shared" si="1690"/>
        <v>0</v>
      </c>
      <c r="M1169" s="5">
        <f t="shared" si="1690"/>
        <v>0</v>
      </c>
      <c r="N1169" s="5">
        <f t="shared" si="1690"/>
        <v>0</v>
      </c>
      <c r="O1169" s="5">
        <f t="shared" si="1674"/>
        <v>0</v>
      </c>
      <c r="P1169" s="5">
        <f>VLOOKUP(CONCATENATE($F1169," ",$G1169),AllocFactorMatrix,(P$4+1),FALSE)*$E1172</f>
        <v>0</v>
      </c>
      <c r="Q1169" s="5">
        <f>VLOOKUP(CONCATENATE($F1169," ",$G1169),AllocFactorMatrix,(Q$4+1),FALSE)*$E1172</f>
        <v>0</v>
      </c>
      <c r="R1169" s="5">
        <f>VLOOKUP(CONCATENATE($F1169," ",$G1169),AllocFactorMatrix,(R$4+1),FALSE)*$E1172</f>
        <v>0</v>
      </c>
      <c r="S1169" s="5">
        <f>VLOOKUP(CONCATENATE($F1169," ",$G1169),AllocFactorMatrix,(S$4+1),FALSE)*$E1172</f>
        <v>0</v>
      </c>
      <c r="T1169" s="5">
        <f t="shared" si="1677"/>
        <v>0</v>
      </c>
      <c r="U1169" s="5">
        <f>VLOOKUP(CONCATENATE($F1169," ",$G1169),AllocFactorMatrix,(U$4+1),FALSE)*$E1172</f>
        <v>0</v>
      </c>
      <c r="V1169" s="5">
        <f>VLOOKUP(CONCATENATE($F1169," ",$G1169),AllocFactorMatrix,(V$4+1),FALSE)*$E1172</f>
        <v>0</v>
      </c>
      <c r="W1169" s="5">
        <f>VLOOKUP(CONCATENATE($F1169," ",$G1169),AllocFactorMatrix,(W$4+1),FALSE)*$E1172</f>
        <v>0</v>
      </c>
      <c r="X1169" s="5">
        <f>VLOOKUP(CONCATENATE($F1169," ",$G1169),AllocFactorMatrix,(X$4+1),FALSE)*$E1172</f>
        <v>0</v>
      </c>
      <c r="Y1169" s="5">
        <f t="shared" si="1687"/>
        <v>0</v>
      </c>
      <c r="Z1169" s="5">
        <f>VLOOKUP(CONCATENATE($F1169," ",$G1169),AllocFactorMatrix,(Z$4+1),FALSE)*$E1172</f>
        <v>0</v>
      </c>
      <c r="AA1169" s="5">
        <f>VLOOKUP(CONCATENATE($F1169," ",$G1169),AllocFactorMatrix,(AA$4+1),FALSE)*$E1172</f>
        <v>0</v>
      </c>
      <c r="AB1169" s="5">
        <f t="shared" si="1675"/>
        <v>0</v>
      </c>
      <c r="AC1169" s="5">
        <f>VLOOKUP(CONCATENATE($F1169," ",$G1169),AllocFactorMatrix,(AC$4+1),FALSE)*$E1172</f>
        <v>0</v>
      </c>
      <c r="AD1169" s="5">
        <f>VLOOKUP(CONCATENATE($F1169," ",$G1169),AllocFactorMatrix,(AD$4+1),FALSE)*$E1172</f>
        <v>0</v>
      </c>
      <c r="AE1169" s="5">
        <f>VLOOKUP(CONCATENATE($F1169," ",$G1169),AllocFactorMatrix,(AE$4+1),FALSE)*$E1172</f>
        <v>0</v>
      </c>
    </row>
    <row r="1170" spans="4:31" hidden="1" outlineLevel="1">
      <c r="E1170" s="44"/>
      <c r="F1170" s="167" t="str">
        <f>F1172</f>
        <v>PROD_DEMAND</v>
      </c>
      <c r="G1170" s="48" t="str">
        <f>$G$13</f>
        <v>ENERGY</v>
      </c>
      <c r="H1170" s="4">
        <f t="shared" si="1672"/>
        <v>0</v>
      </c>
      <c r="I1170" s="5">
        <f t="shared" ref="I1170:N1170" si="1691">VLOOKUP(CONCATENATE($F1170," ",$G1170),AllocFactorMatrix,(I$4+1),FALSE)*$E1172</f>
        <v>0</v>
      </c>
      <c r="J1170" s="47">
        <f t="shared" si="1691"/>
        <v>0</v>
      </c>
      <c r="K1170" s="47">
        <f t="shared" si="1691"/>
        <v>0</v>
      </c>
      <c r="L1170" s="5">
        <f t="shared" si="1691"/>
        <v>0</v>
      </c>
      <c r="M1170" s="5">
        <f t="shared" si="1691"/>
        <v>0</v>
      </c>
      <c r="N1170" s="5">
        <f t="shared" si="1691"/>
        <v>0</v>
      </c>
      <c r="O1170" s="5">
        <f t="shared" si="1674"/>
        <v>0</v>
      </c>
      <c r="P1170" s="5">
        <f>VLOOKUP(CONCATENATE($F1170," ",$G1170),AllocFactorMatrix,(P$4+1),FALSE)*$E1172</f>
        <v>0</v>
      </c>
      <c r="Q1170" s="5">
        <f>VLOOKUP(CONCATENATE($F1170," ",$G1170),AllocFactorMatrix,(Q$4+1),FALSE)*$E1172</f>
        <v>0</v>
      </c>
      <c r="R1170" s="5">
        <f>VLOOKUP(CONCATENATE($F1170," ",$G1170),AllocFactorMatrix,(R$4+1),FALSE)*$E1172</f>
        <v>0</v>
      </c>
      <c r="S1170" s="5">
        <f>VLOOKUP(CONCATENATE($F1170," ",$G1170),AllocFactorMatrix,(S$4+1),FALSE)*$E1172</f>
        <v>0</v>
      </c>
      <c r="T1170" s="5">
        <f t="shared" si="1677"/>
        <v>0</v>
      </c>
      <c r="U1170" s="5">
        <f>VLOOKUP(CONCATENATE($F1170," ",$G1170),AllocFactorMatrix,(U$4+1),FALSE)*$E1172</f>
        <v>0</v>
      </c>
      <c r="V1170" s="5">
        <f>VLOOKUP(CONCATENATE($F1170," ",$G1170),AllocFactorMatrix,(V$4+1),FALSE)*$E1172</f>
        <v>0</v>
      </c>
      <c r="W1170" s="5">
        <f>VLOOKUP(CONCATENATE($F1170," ",$G1170),AllocFactorMatrix,(W$4+1),FALSE)*$E1172</f>
        <v>0</v>
      </c>
      <c r="X1170" s="5">
        <f>VLOOKUP(CONCATENATE($F1170," ",$G1170),AllocFactorMatrix,(X$4+1),FALSE)*$E1172</f>
        <v>0</v>
      </c>
      <c r="Y1170" s="5">
        <f t="shared" si="1687"/>
        <v>0</v>
      </c>
      <c r="Z1170" s="5">
        <f>VLOOKUP(CONCATENATE($F1170," ",$G1170),AllocFactorMatrix,(Z$4+1),FALSE)*$E1172</f>
        <v>0</v>
      </c>
      <c r="AA1170" s="5">
        <f>VLOOKUP(CONCATENATE($F1170," ",$G1170),AllocFactorMatrix,(AA$4+1),FALSE)*$E1172</f>
        <v>0</v>
      </c>
      <c r="AB1170" s="5">
        <f t="shared" si="1675"/>
        <v>0</v>
      </c>
      <c r="AC1170" s="5">
        <f>VLOOKUP(CONCATENATE($F1170," ",$G1170),AllocFactorMatrix,(AC$4+1),FALSE)*$E1172</f>
        <v>0</v>
      </c>
      <c r="AD1170" s="5">
        <f>VLOOKUP(CONCATENATE($F1170," ",$G1170),AllocFactorMatrix,(AD$4+1),FALSE)*$E1172</f>
        <v>0</v>
      </c>
      <c r="AE1170" s="5">
        <f>VLOOKUP(CONCATENATE($F1170," ",$G1170),AllocFactorMatrix,(AE$4+1),FALSE)*$E1172</f>
        <v>0</v>
      </c>
    </row>
    <row r="1171" spans="4:31" hidden="1" outlineLevel="1">
      <c r="E1171" s="44"/>
      <c r="F1171" s="167" t="str">
        <f>F1172</f>
        <v>PROD_DEMAND</v>
      </c>
      <c r="G1171" s="48" t="str">
        <f>$G$14</f>
        <v>CUSTOMER</v>
      </c>
      <c r="H1171" s="4">
        <f t="shared" si="1672"/>
        <v>0</v>
      </c>
      <c r="I1171" s="5">
        <f t="shared" ref="I1171:N1171" si="1692">VLOOKUP(CONCATENATE($F1171," ",$G1171),AllocFactorMatrix,(I$4+1),FALSE)*$E1172</f>
        <v>0</v>
      </c>
      <c r="J1171" s="47">
        <f t="shared" si="1692"/>
        <v>0</v>
      </c>
      <c r="K1171" s="47">
        <f t="shared" si="1692"/>
        <v>0</v>
      </c>
      <c r="L1171" s="5">
        <f t="shared" si="1692"/>
        <v>0</v>
      </c>
      <c r="M1171" s="5">
        <f t="shared" si="1692"/>
        <v>0</v>
      </c>
      <c r="N1171" s="5">
        <f t="shared" si="1692"/>
        <v>0</v>
      </c>
      <c r="O1171" s="5">
        <f t="shared" si="1674"/>
        <v>0</v>
      </c>
      <c r="P1171" s="5">
        <f>VLOOKUP(CONCATENATE($F1171," ",$G1171),AllocFactorMatrix,(P$4+1),FALSE)*$E1172</f>
        <v>0</v>
      </c>
      <c r="Q1171" s="5">
        <f>VLOOKUP(CONCATENATE($F1171," ",$G1171),AllocFactorMatrix,(Q$4+1),FALSE)*$E1172</f>
        <v>0</v>
      </c>
      <c r="R1171" s="5">
        <f>VLOOKUP(CONCATENATE($F1171," ",$G1171),AllocFactorMatrix,(R$4+1),FALSE)*$E1172</f>
        <v>0</v>
      </c>
      <c r="S1171" s="5">
        <f>VLOOKUP(CONCATENATE($F1171," ",$G1171),AllocFactorMatrix,(S$4+1),FALSE)*$E1172</f>
        <v>0</v>
      </c>
      <c r="T1171" s="5">
        <f t="shared" si="1677"/>
        <v>0</v>
      </c>
      <c r="U1171" s="5">
        <f>VLOOKUP(CONCATENATE($F1171," ",$G1171),AllocFactorMatrix,(U$4+1),FALSE)*$E1172</f>
        <v>0</v>
      </c>
      <c r="V1171" s="5">
        <f>VLOOKUP(CONCATENATE($F1171," ",$G1171),AllocFactorMatrix,(V$4+1),FALSE)*$E1172</f>
        <v>0</v>
      </c>
      <c r="W1171" s="5">
        <f>VLOOKUP(CONCATENATE($F1171," ",$G1171),AllocFactorMatrix,(W$4+1),FALSE)*$E1172</f>
        <v>0</v>
      </c>
      <c r="X1171" s="5">
        <f>VLOOKUP(CONCATENATE($F1171," ",$G1171),AllocFactorMatrix,(X$4+1),FALSE)*$E1172</f>
        <v>0</v>
      </c>
      <c r="Y1171" s="5">
        <f t="shared" si="1687"/>
        <v>0</v>
      </c>
      <c r="Z1171" s="5">
        <f>VLOOKUP(CONCATENATE($F1171," ",$G1171),AllocFactorMatrix,(Z$4+1),FALSE)*$E1172</f>
        <v>0</v>
      </c>
      <c r="AA1171" s="5">
        <f>VLOOKUP(CONCATENATE($F1171," ",$G1171),AllocFactorMatrix,(AA$4+1),FALSE)*$E1172</f>
        <v>0</v>
      </c>
      <c r="AB1171" s="5">
        <f t="shared" si="1675"/>
        <v>0</v>
      </c>
      <c r="AC1171" s="5">
        <f>VLOOKUP(CONCATENATE($F1171," ",$G1171),AllocFactorMatrix,(AC$4+1),FALSE)*$E1172</f>
        <v>0</v>
      </c>
      <c r="AD1171" s="5">
        <f>VLOOKUP(CONCATENATE($F1171," ",$G1171),AllocFactorMatrix,(AD$4+1),FALSE)*$E1172</f>
        <v>0</v>
      </c>
      <c r="AE1171" s="5">
        <f>VLOOKUP(CONCATENATE($F1171," ",$G1171),AllocFactorMatrix,(AE$4+1),FALSE)*$E1172</f>
        <v>0</v>
      </c>
    </row>
    <row r="1172" spans="4:31" collapsed="1">
      <c r="D1172" s="48" t="s">
        <v>449</v>
      </c>
      <c r="E1172" s="54">
        <v>3124</v>
      </c>
      <c r="F1172" s="87" t="s">
        <v>27</v>
      </c>
      <c r="G1172" s="48" t="str">
        <f>$G$15</f>
        <v>TOTAL</v>
      </c>
      <c r="H1172" s="4">
        <f t="shared" si="1672"/>
        <v>3124</v>
      </c>
      <c r="I1172" s="5">
        <f t="shared" ref="I1172:N1172" si="1693">VLOOKUP(CONCATENATE($F1172," ",$G1172),AllocFactorMatrix,(I$4+1),FALSE)*$E1172</f>
        <v>1606.5823813830639</v>
      </c>
      <c r="J1172" s="47">
        <f t="shared" si="1693"/>
        <v>0.35942001935441298</v>
      </c>
      <c r="K1172" s="47">
        <f t="shared" si="1693"/>
        <v>0.6293188261113295</v>
      </c>
      <c r="L1172" s="5">
        <f t="shared" si="1693"/>
        <v>374.44209671885102</v>
      </c>
      <c r="M1172" s="5">
        <f t="shared" si="1693"/>
        <v>5.2103570102596146</v>
      </c>
      <c r="N1172" s="5">
        <f t="shared" si="1693"/>
        <v>0.72566573712271321</v>
      </c>
      <c r="O1172" s="5">
        <f t="shared" si="1674"/>
        <v>380.37811946623333</v>
      </c>
      <c r="P1172" s="5">
        <f>VLOOKUP(CONCATENATE($F1172," ",$G1172),AllocFactorMatrix,(P$4+1),FALSE)*$E1172</f>
        <v>222.71542891817842</v>
      </c>
      <c r="Q1172" s="5">
        <f>VLOOKUP(CONCATENATE($F1172," ",$G1172),AllocFactorMatrix,(Q$4+1),FALSE)*$E1172</f>
        <v>39.968283404833947</v>
      </c>
      <c r="R1172" s="5">
        <f>VLOOKUP(CONCATENATE($F1172," ",$G1172),AllocFactorMatrix,(R$4+1),FALSE)*$E1172</f>
        <v>8.1051600055602151</v>
      </c>
      <c r="S1172" s="5">
        <f>VLOOKUP(CONCATENATE($F1172," ",$G1172),AllocFactorMatrix,(S$4+1),FALSE)*$E1172</f>
        <v>0.30778978587972489</v>
      </c>
      <c r="T1172" s="5">
        <f t="shared" si="1677"/>
        <v>271.09666211445227</v>
      </c>
      <c r="U1172" s="5">
        <f>VLOOKUP(CONCATENATE($F1172," ",$G1172),AllocFactorMatrix,(U$4+1),FALSE)*$E1172</f>
        <v>10.562911753735117</v>
      </c>
      <c r="V1172" s="5">
        <f>VLOOKUP(CONCATENATE($F1172," ",$G1172),AllocFactorMatrix,(V$4+1),FALSE)*$E1172</f>
        <v>142.60540822469295</v>
      </c>
      <c r="W1172" s="5">
        <f>VLOOKUP(CONCATENATE($F1172," ",$G1172),AllocFactorMatrix,(W$4+1),FALSE)*$E1172</f>
        <v>545.40844039385695</v>
      </c>
      <c r="X1172" s="5">
        <f>VLOOKUP(CONCATENATE($F1172," ",$G1172),AllocFactorMatrix,(X$4+1),FALSE)*$E1172</f>
        <v>98.805797471654756</v>
      </c>
      <c r="Y1172" s="5">
        <f t="shared" si="1687"/>
        <v>797.38255784393971</v>
      </c>
      <c r="Z1172" s="5">
        <f>VLOOKUP(CONCATENATE($F1172," ",$G1172),AllocFactorMatrix,(Z$4+1),FALSE)*$E1172</f>
        <v>61.217604720016901</v>
      </c>
      <c r="AA1172" s="5">
        <f>VLOOKUP(CONCATENATE($F1172," ",$G1172),AllocFactorMatrix,(AA$4+1),FALSE)*$E1172</f>
        <v>1.2226725828800062</v>
      </c>
      <c r="AB1172" s="5">
        <f t="shared" si="1675"/>
        <v>62.440277302896909</v>
      </c>
      <c r="AC1172" s="5">
        <f>VLOOKUP(CONCATENATE($F1172," ",$G1172),AllocFactorMatrix,(AC$4+1),FALSE)*$E1172</f>
        <v>0.80755924431477277</v>
      </c>
      <c r="AD1172" s="5">
        <f>VLOOKUP(CONCATENATE($F1172," ",$G1172),AllocFactorMatrix,(AD$4+1),FALSE)*$E1172</f>
        <v>3.5876379573542181</v>
      </c>
      <c r="AE1172" s="5">
        <f>VLOOKUP(CONCATENATE($F1172," ",$G1172),AllocFactorMatrix,(AE$4+1),FALSE)*$E1172</f>
        <v>0.73606584227913341</v>
      </c>
    </row>
    <row r="1173" spans="4:31" hidden="1" outlineLevel="1">
      <c r="E1173" s="44"/>
      <c r="F1173" s="167" t="str">
        <f>F1180</f>
        <v>PROD_DEMAND</v>
      </c>
      <c r="G1173" s="48" t="str">
        <f>$G$8</f>
        <v>PRODUCTION</v>
      </c>
      <c r="H1173" s="4">
        <f t="shared" si="1672"/>
        <v>7359360.9999999991</v>
      </c>
      <c r="I1173" s="5">
        <f t="shared" ref="I1173:N1173" si="1694">VLOOKUP(CONCATENATE($F1173," ",$G1173),AllocFactorMatrix,(I$4+1),FALSE)*$E1180</f>
        <v>3784705.4164012955</v>
      </c>
      <c r="J1173" s="47">
        <f t="shared" si="1694"/>
        <v>846.70348049171321</v>
      </c>
      <c r="K1173" s="47">
        <f t="shared" si="1694"/>
        <v>1482.5174217187898</v>
      </c>
      <c r="L1173" s="5">
        <f t="shared" si="1694"/>
        <v>882091.72962578118</v>
      </c>
      <c r="M1173" s="5">
        <f t="shared" si="1694"/>
        <v>12274.295191223177</v>
      </c>
      <c r="N1173" s="5">
        <f t="shared" si="1694"/>
        <v>1709.4865956520957</v>
      </c>
      <c r="O1173" s="5">
        <f t="shared" ref="O1173:O1180" si="1695">SUBTOTAL(9,L1173:N1173)</f>
        <v>896075.5114126564</v>
      </c>
      <c r="P1173" s="5">
        <f>VLOOKUP(CONCATENATE($F1173," ",$G1173),AllocFactorMatrix,(P$4+1),FALSE)*$E1180</f>
        <v>524661.7290904976</v>
      </c>
      <c r="Q1173" s="5">
        <f>VLOOKUP(CONCATENATE($F1173," ",$G1173),AllocFactorMatrix,(Q$4+1),FALSE)*$E1180</f>
        <v>94155.258043048059</v>
      </c>
      <c r="R1173" s="5">
        <f>VLOOKUP(CONCATENATE($F1173," ",$G1173),AllocFactorMatrix,(R$4+1),FALSE)*$E1180</f>
        <v>19093.725494135604</v>
      </c>
      <c r="S1173" s="5">
        <f>VLOOKUP(CONCATENATE($F1173," ",$G1173),AllocFactorMatrix,(S$4+1),FALSE)*$E1180</f>
        <v>725.07559103764333</v>
      </c>
      <c r="T1173" s="5">
        <f t="shared" si="1677"/>
        <v>638635.78821871895</v>
      </c>
      <c r="U1173" s="5">
        <f>VLOOKUP(CONCATENATE($F1173," ",$G1173),AllocFactorMatrix,(U$4+1),FALSE)*$E1180</f>
        <v>24883.572601434003</v>
      </c>
      <c r="V1173" s="5">
        <f>VLOOKUP(CONCATENATE($F1173," ",$G1173),AllocFactorMatrix,(V$4+1),FALSE)*$E1180</f>
        <v>335942.59912864421</v>
      </c>
      <c r="W1173" s="5">
        <f>VLOOKUP(CONCATENATE($F1173," ",$G1173),AllocFactorMatrix,(W$4+1),FALSE)*$E1180</f>
        <v>1284845.5842846911</v>
      </c>
      <c r="X1173" s="5">
        <f>VLOOKUP(CONCATENATE($F1173," ",$G1173),AllocFactorMatrix,(X$4+1),FALSE)*$E1180</f>
        <v>232761.69413789842</v>
      </c>
      <c r="Y1173" s="5">
        <f>SUBTOTAL(9,U1173:X1173)</f>
        <v>1878433.4501526679</v>
      </c>
      <c r="Z1173" s="5">
        <f>VLOOKUP(CONCATENATE($F1173," ",$G1173),AllocFactorMatrix,(Z$4+1),FALSE)*$E1180</f>
        <v>144213.33312737141</v>
      </c>
      <c r="AA1173" s="5">
        <f>VLOOKUP(CONCATENATE($F1173," ",$G1173),AllocFactorMatrix,(AA$4+1),FALSE)*$E1180</f>
        <v>2880.3101543586381</v>
      </c>
      <c r="AB1173" s="5">
        <f t="shared" si="1675"/>
        <v>147093.64328173007</v>
      </c>
      <c r="AC1173" s="5">
        <f>VLOOKUP(CONCATENATE($F1173," ",$G1173),AllocFactorMatrix,(AC$4+1),FALSE)*$E1180</f>
        <v>1902.4071727911685</v>
      </c>
      <c r="AD1173" s="5">
        <f>VLOOKUP(CONCATENATE($F1173," ",$G1173),AllocFactorMatrix,(AD$4+1),FALSE)*$E1180</f>
        <v>8451.5758212139226</v>
      </c>
      <c r="AE1173" s="5">
        <f>VLOOKUP(CONCATENATE($F1173," ",$G1173),AllocFactorMatrix,(AE$4+1),FALSE)*$E1180</f>
        <v>1733.9866367161351</v>
      </c>
    </row>
    <row r="1174" spans="4:31" hidden="1" outlineLevel="1">
      <c r="E1174" s="44"/>
      <c r="F1174" s="167" t="str">
        <f>F1180</f>
        <v>PROD_DEMAND</v>
      </c>
      <c r="G1174" s="48" t="str">
        <f>$G$9</f>
        <v>BULKTRAN</v>
      </c>
      <c r="H1174" s="4">
        <f t="shared" si="1672"/>
        <v>0</v>
      </c>
      <c r="I1174" s="5">
        <f t="shared" ref="I1174:N1174" si="1696">VLOOKUP(CONCATENATE($F1174," ",$G1174),AllocFactorMatrix,(I$4+1),FALSE)*$E1180</f>
        <v>0</v>
      </c>
      <c r="J1174" s="47">
        <f t="shared" si="1696"/>
        <v>0</v>
      </c>
      <c r="K1174" s="47">
        <f t="shared" si="1696"/>
        <v>0</v>
      </c>
      <c r="L1174" s="5">
        <f t="shared" si="1696"/>
        <v>0</v>
      </c>
      <c r="M1174" s="5">
        <f t="shared" si="1696"/>
        <v>0</v>
      </c>
      <c r="N1174" s="5">
        <f t="shared" si="1696"/>
        <v>0</v>
      </c>
      <c r="O1174" s="5">
        <f t="shared" si="1695"/>
        <v>0</v>
      </c>
      <c r="P1174" s="5">
        <f>VLOOKUP(CONCATENATE($F1174," ",$G1174),AllocFactorMatrix,(P$4+1),FALSE)*$E1180</f>
        <v>0</v>
      </c>
      <c r="Q1174" s="5">
        <f>VLOOKUP(CONCATENATE($F1174," ",$G1174),AllocFactorMatrix,(Q$4+1),FALSE)*$E1180</f>
        <v>0</v>
      </c>
      <c r="R1174" s="5">
        <f>VLOOKUP(CONCATENATE($F1174," ",$G1174),AllocFactorMatrix,(R$4+1),FALSE)*$E1180</f>
        <v>0</v>
      </c>
      <c r="S1174" s="5">
        <f>VLOOKUP(CONCATENATE($F1174," ",$G1174),AllocFactorMatrix,(S$4+1),FALSE)*$E1180</f>
        <v>0</v>
      </c>
      <c r="T1174" s="5">
        <f t="shared" si="1677"/>
        <v>0</v>
      </c>
      <c r="U1174" s="5">
        <f>VLOOKUP(CONCATENATE($F1174," ",$G1174),AllocFactorMatrix,(U$4+1),FALSE)*$E1180</f>
        <v>0</v>
      </c>
      <c r="V1174" s="5">
        <f>VLOOKUP(CONCATENATE($F1174," ",$G1174),AllocFactorMatrix,(V$4+1),FALSE)*$E1180</f>
        <v>0</v>
      </c>
      <c r="W1174" s="5">
        <f>VLOOKUP(CONCATENATE($F1174," ",$G1174),AllocFactorMatrix,(W$4+1),FALSE)*$E1180</f>
        <v>0</v>
      </c>
      <c r="X1174" s="5">
        <f>VLOOKUP(CONCATENATE($F1174," ",$G1174),AllocFactorMatrix,(X$4+1),FALSE)*$E1180</f>
        <v>0</v>
      </c>
      <c r="Y1174" s="5">
        <f t="shared" ref="Y1174:Y1180" si="1697">SUBTOTAL(9,U1174:X1174)</f>
        <v>0</v>
      </c>
      <c r="Z1174" s="5">
        <f>VLOOKUP(CONCATENATE($F1174," ",$G1174),AllocFactorMatrix,(Z$4+1),FALSE)*$E1180</f>
        <v>0</v>
      </c>
      <c r="AA1174" s="5">
        <f>VLOOKUP(CONCATENATE($F1174," ",$G1174),AllocFactorMatrix,(AA$4+1),FALSE)*$E1180</f>
        <v>0</v>
      </c>
      <c r="AB1174" s="5">
        <f t="shared" si="1675"/>
        <v>0</v>
      </c>
      <c r="AC1174" s="5">
        <f>VLOOKUP(CONCATENATE($F1174," ",$G1174),AllocFactorMatrix,(AC$4+1),FALSE)*$E1180</f>
        <v>0</v>
      </c>
      <c r="AD1174" s="5">
        <f>VLOOKUP(CONCATENATE($F1174," ",$G1174),AllocFactorMatrix,(AD$4+1),FALSE)*$E1180</f>
        <v>0</v>
      </c>
      <c r="AE1174" s="5">
        <f>VLOOKUP(CONCATENATE($F1174," ",$G1174),AllocFactorMatrix,(AE$4+1),FALSE)*$E1180</f>
        <v>0</v>
      </c>
    </row>
    <row r="1175" spans="4:31" hidden="1" outlineLevel="1">
      <c r="E1175" s="44"/>
      <c r="F1175" s="167" t="str">
        <f>F1180</f>
        <v>PROD_DEMAND</v>
      </c>
      <c r="G1175" s="48" t="str">
        <f>$G$10</f>
        <v>SUBTRAN</v>
      </c>
      <c r="H1175" s="4">
        <f t="shared" si="1672"/>
        <v>0</v>
      </c>
      <c r="I1175" s="5">
        <f t="shared" ref="I1175:N1175" si="1698">VLOOKUP(CONCATENATE($F1175," ",$G1175),AllocFactorMatrix,(I$4+1),FALSE)*$E1180</f>
        <v>0</v>
      </c>
      <c r="J1175" s="47">
        <f t="shared" si="1698"/>
        <v>0</v>
      </c>
      <c r="K1175" s="47">
        <f t="shared" si="1698"/>
        <v>0</v>
      </c>
      <c r="L1175" s="5">
        <f t="shared" si="1698"/>
        <v>0</v>
      </c>
      <c r="M1175" s="5">
        <f t="shared" si="1698"/>
        <v>0</v>
      </c>
      <c r="N1175" s="5">
        <f t="shared" si="1698"/>
        <v>0</v>
      </c>
      <c r="O1175" s="5">
        <f t="shared" si="1695"/>
        <v>0</v>
      </c>
      <c r="P1175" s="5">
        <f>VLOOKUP(CONCATENATE($F1175," ",$G1175),AllocFactorMatrix,(P$4+1),FALSE)*$E1180</f>
        <v>0</v>
      </c>
      <c r="Q1175" s="5">
        <f>VLOOKUP(CONCATENATE($F1175," ",$G1175),AllocFactorMatrix,(Q$4+1),FALSE)*$E1180</f>
        <v>0</v>
      </c>
      <c r="R1175" s="5">
        <f>VLOOKUP(CONCATENATE($F1175," ",$G1175),AllocFactorMatrix,(R$4+1),FALSE)*$E1180</f>
        <v>0</v>
      </c>
      <c r="S1175" s="5">
        <f>VLOOKUP(CONCATENATE($F1175," ",$G1175),AllocFactorMatrix,(S$4+1),FALSE)*$E1180</f>
        <v>0</v>
      </c>
      <c r="T1175" s="5">
        <f t="shared" si="1677"/>
        <v>0</v>
      </c>
      <c r="U1175" s="5">
        <f>VLOOKUP(CONCATENATE($F1175," ",$G1175),AllocFactorMatrix,(U$4+1),FALSE)*$E1180</f>
        <v>0</v>
      </c>
      <c r="V1175" s="5">
        <f>VLOOKUP(CONCATENATE($F1175," ",$G1175),AllocFactorMatrix,(V$4+1),FALSE)*$E1180</f>
        <v>0</v>
      </c>
      <c r="W1175" s="5">
        <f>VLOOKUP(CONCATENATE($F1175," ",$G1175),AllocFactorMatrix,(W$4+1),FALSE)*$E1180</f>
        <v>0</v>
      </c>
      <c r="X1175" s="5">
        <f>VLOOKUP(CONCATENATE($F1175," ",$G1175),AllocFactorMatrix,(X$4+1),FALSE)*$E1180</f>
        <v>0</v>
      </c>
      <c r="Y1175" s="5">
        <f t="shared" si="1697"/>
        <v>0</v>
      </c>
      <c r="Z1175" s="5">
        <f>VLOOKUP(CONCATENATE($F1175," ",$G1175),AllocFactorMatrix,(Z$4+1),FALSE)*$E1180</f>
        <v>0</v>
      </c>
      <c r="AA1175" s="5">
        <f>VLOOKUP(CONCATENATE($F1175," ",$G1175),AllocFactorMatrix,(AA$4+1),FALSE)*$E1180</f>
        <v>0</v>
      </c>
      <c r="AB1175" s="5">
        <f t="shared" si="1675"/>
        <v>0</v>
      </c>
      <c r="AC1175" s="5">
        <f>VLOOKUP(CONCATENATE($F1175," ",$G1175),AllocFactorMatrix,(AC$4+1),FALSE)*$E1180</f>
        <v>0</v>
      </c>
      <c r="AD1175" s="5">
        <f>VLOOKUP(CONCATENATE($F1175," ",$G1175),AllocFactorMatrix,(AD$4+1),FALSE)*$E1180</f>
        <v>0</v>
      </c>
      <c r="AE1175" s="5">
        <f>VLOOKUP(CONCATENATE($F1175," ",$G1175),AllocFactorMatrix,(AE$4+1),FALSE)*$E1180</f>
        <v>0</v>
      </c>
    </row>
    <row r="1176" spans="4:31" hidden="1" outlineLevel="1">
      <c r="E1176" s="44"/>
      <c r="F1176" s="167" t="str">
        <f>F1180</f>
        <v>PROD_DEMAND</v>
      </c>
      <c r="G1176" s="48" t="str">
        <f>$G$11</f>
        <v>DISTPRI</v>
      </c>
      <c r="H1176" s="4">
        <f t="shared" si="1672"/>
        <v>0</v>
      </c>
      <c r="I1176" s="5">
        <f t="shared" ref="I1176:N1176" si="1699">VLOOKUP(CONCATENATE($F1176," ",$G1176),AllocFactorMatrix,(I$4+1),FALSE)*$E1180</f>
        <v>0</v>
      </c>
      <c r="J1176" s="47">
        <f t="shared" si="1699"/>
        <v>0</v>
      </c>
      <c r="K1176" s="47">
        <f t="shared" si="1699"/>
        <v>0</v>
      </c>
      <c r="L1176" s="5">
        <f t="shared" si="1699"/>
        <v>0</v>
      </c>
      <c r="M1176" s="5">
        <f t="shared" si="1699"/>
        <v>0</v>
      </c>
      <c r="N1176" s="5">
        <f t="shared" si="1699"/>
        <v>0</v>
      </c>
      <c r="O1176" s="5">
        <f t="shared" si="1695"/>
        <v>0</v>
      </c>
      <c r="P1176" s="5">
        <f>VLOOKUP(CONCATENATE($F1176," ",$G1176),AllocFactorMatrix,(P$4+1),FALSE)*$E1180</f>
        <v>0</v>
      </c>
      <c r="Q1176" s="5">
        <f>VLOOKUP(CONCATENATE($F1176," ",$G1176),AllocFactorMatrix,(Q$4+1),FALSE)*$E1180</f>
        <v>0</v>
      </c>
      <c r="R1176" s="5">
        <f>VLOOKUP(CONCATENATE($F1176," ",$G1176),AllocFactorMatrix,(R$4+1),FALSE)*$E1180</f>
        <v>0</v>
      </c>
      <c r="S1176" s="5">
        <f>VLOOKUP(CONCATENATE($F1176," ",$G1176),AllocFactorMatrix,(S$4+1),FALSE)*$E1180</f>
        <v>0</v>
      </c>
      <c r="T1176" s="5">
        <f t="shared" si="1677"/>
        <v>0</v>
      </c>
      <c r="U1176" s="5">
        <f>VLOOKUP(CONCATENATE($F1176," ",$G1176),AllocFactorMatrix,(U$4+1),FALSE)*$E1180</f>
        <v>0</v>
      </c>
      <c r="V1176" s="5">
        <f>VLOOKUP(CONCATENATE($F1176," ",$G1176),AllocFactorMatrix,(V$4+1),FALSE)*$E1180</f>
        <v>0</v>
      </c>
      <c r="W1176" s="5">
        <f>VLOOKUP(CONCATENATE($F1176," ",$G1176),AllocFactorMatrix,(W$4+1),FALSE)*$E1180</f>
        <v>0</v>
      </c>
      <c r="X1176" s="5">
        <f>VLOOKUP(CONCATENATE($F1176," ",$G1176),AllocFactorMatrix,(X$4+1),FALSE)*$E1180</f>
        <v>0</v>
      </c>
      <c r="Y1176" s="5">
        <f t="shared" si="1697"/>
        <v>0</v>
      </c>
      <c r="Z1176" s="5">
        <f>VLOOKUP(CONCATENATE($F1176," ",$G1176),AllocFactorMatrix,(Z$4+1),FALSE)*$E1180</f>
        <v>0</v>
      </c>
      <c r="AA1176" s="5">
        <f>VLOOKUP(CONCATENATE($F1176," ",$G1176),AllocFactorMatrix,(AA$4+1),FALSE)*$E1180</f>
        <v>0</v>
      </c>
      <c r="AB1176" s="5">
        <f t="shared" si="1675"/>
        <v>0</v>
      </c>
      <c r="AC1176" s="5">
        <f>VLOOKUP(CONCATENATE($F1176," ",$G1176),AllocFactorMatrix,(AC$4+1),FALSE)*$E1180</f>
        <v>0</v>
      </c>
      <c r="AD1176" s="5">
        <f>VLOOKUP(CONCATENATE($F1176," ",$G1176),AllocFactorMatrix,(AD$4+1),FALSE)*$E1180</f>
        <v>0</v>
      </c>
      <c r="AE1176" s="5">
        <f>VLOOKUP(CONCATENATE($F1176," ",$G1176),AllocFactorMatrix,(AE$4+1),FALSE)*$E1180</f>
        <v>0</v>
      </c>
    </row>
    <row r="1177" spans="4:31" hidden="1" outlineLevel="1">
      <c r="E1177" s="44"/>
      <c r="F1177" s="167" t="str">
        <f>F1180</f>
        <v>PROD_DEMAND</v>
      </c>
      <c r="G1177" s="48" t="str">
        <f>$G$12</f>
        <v>DISTSEC</v>
      </c>
      <c r="H1177" s="4">
        <f t="shared" si="1672"/>
        <v>0</v>
      </c>
      <c r="I1177" s="5">
        <f t="shared" ref="I1177:N1177" si="1700">VLOOKUP(CONCATENATE($F1177," ",$G1177),AllocFactorMatrix,(I$4+1),FALSE)*$E1180</f>
        <v>0</v>
      </c>
      <c r="J1177" s="47">
        <f t="shared" si="1700"/>
        <v>0</v>
      </c>
      <c r="K1177" s="47">
        <f t="shared" si="1700"/>
        <v>0</v>
      </c>
      <c r="L1177" s="5">
        <f t="shared" si="1700"/>
        <v>0</v>
      </c>
      <c r="M1177" s="5">
        <f t="shared" si="1700"/>
        <v>0</v>
      </c>
      <c r="N1177" s="5">
        <f t="shared" si="1700"/>
        <v>0</v>
      </c>
      <c r="O1177" s="5">
        <f t="shared" si="1695"/>
        <v>0</v>
      </c>
      <c r="P1177" s="5">
        <f>VLOOKUP(CONCATENATE($F1177," ",$G1177),AllocFactorMatrix,(P$4+1),FALSE)*$E1180</f>
        <v>0</v>
      </c>
      <c r="Q1177" s="5">
        <f>VLOOKUP(CONCATENATE($F1177," ",$G1177),AllocFactorMatrix,(Q$4+1),FALSE)*$E1180</f>
        <v>0</v>
      </c>
      <c r="R1177" s="5">
        <f>VLOOKUP(CONCATENATE($F1177," ",$G1177),AllocFactorMatrix,(R$4+1),FALSE)*$E1180</f>
        <v>0</v>
      </c>
      <c r="S1177" s="5">
        <f>VLOOKUP(CONCATENATE($F1177," ",$G1177),AllocFactorMatrix,(S$4+1),FALSE)*$E1180</f>
        <v>0</v>
      </c>
      <c r="T1177" s="5">
        <f t="shared" si="1677"/>
        <v>0</v>
      </c>
      <c r="U1177" s="5">
        <f>VLOOKUP(CONCATENATE($F1177," ",$G1177),AllocFactorMatrix,(U$4+1),FALSE)*$E1180</f>
        <v>0</v>
      </c>
      <c r="V1177" s="5">
        <f>VLOOKUP(CONCATENATE($F1177," ",$G1177),AllocFactorMatrix,(V$4+1),FALSE)*$E1180</f>
        <v>0</v>
      </c>
      <c r="W1177" s="5">
        <f>VLOOKUP(CONCATENATE($F1177," ",$G1177),AllocFactorMatrix,(W$4+1),FALSE)*$E1180</f>
        <v>0</v>
      </c>
      <c r="X1177" s="5">
        <f>VLOOKUP(CONCATENATE($F1177," ",$G1177),AllocFactorMatrix,(X$4+1),FALSE)*$E1180</f>
        <v>0</v>
      </c>
      <c r="Y1177" s="5">
        <f t="shared" si="1697"/>
        <v>0</v>
      </c>
      <c r="Z1177" s="5">
        <f>VLOOKUP(CONCATENATE($F1177," ",$G1177),AllocFactorMatrix,(Z$4+1),FALSE)*$E1180</f>
        <v>0</v>
      </c>
      <c r="AA1177" s="5">
        <f>VLOOKUP(CONCATENATE($F1177," ",$G1177),AllocFactorMatrix,(AA$4+1),FALSE)*$E1180</f>
        <v>0</v>
      </c>
      <c r="AB1177" s="5">
        <f t="shared" si="1675"/>
        <v>0</v>
      </c>
      <c r="AC1177" s="5">
        <f>VLOOKUP(CONCATENATE($F1177," ",$G1177),AllocFactorMatrix,(AC$4+1),FALSE)*$E1180</f>
        <v>0</v>
      </c>
      <c r="AD1177" s="5">
        <f>VLOOKUP(CONCATENATE($F1177," ",$G1177),AllocFactorMatrix,(AD$4+1),FALSE)*$E1180</f>
        <v>0</v>
      </c>
      <c r="AE1177" s="5">
        <f>VLOOKUP(CONCATENATE($F1177," ",$G1177),AllocFactorMatrix,(AE$4+1),FALSE)*$E1180</f>
        <v>0</v>
      </c>
    </row>
    <row r="1178" spans="4:31" hidden="1" outlineLevel="1">
      <c r="E1178" s="44"/>
      <c r="F1178" s="167" t="str">
        <f>F1180</f>
        <v>PROD_DEMAND</v>
      </c>
      <c r="G1178" s="48" t="str">
        <f>$G$13</f>
        <v>ENERGY</v>
      </c>
      <c r="H1178" s="4">
        <f t="shared" si="1672"/>
        <v>0</v>
      </c>
      <c r="I1178" s="5">
        <f t="shared" ref="I1178:N1178" si="1701">VLOOKUP(CONCATENATE($F1178," ",$G1178),AllocFactorMatrix,(I$4+1),FALSE)*$E1180</f>
        <v>0</v>
      </c>
      <c r="J1178" s="47">
        <f t="shared" si="1701"/>
        <v>0</v>
      </c>
      <c r="K1178" s="47">
        <f t="shared" si="1701"/>
        <v>0</v>
      </c>
      <c r="L1178" s="5">
        <f t="shared" si="1701"/>
        <v>0</v>
      </c>
      <c r="M1178" s="5">
        <f t="shared" si="1701"/>
        <v>0</v>
      </c>
      <c r="N1178" s="5">
        <f t="shared" si="1701"/>
        <v>0</v>
      </c>
      <c r="O1178" s="5">
        <f t="shared" si="1695"/>
        <v>0</v>
      </c>
      <c r="P1178" s="5">
        <f>VLOOKUP(CONCATENATE($F1178," ",$G1178),AllocFactorMatrix,(P$4+1),FALSE)*$E1180</f>
        <v>0</v>
      </c>
      <c r="Q1178" s="5">
        <f>VLOOKUP(CONCATENATE($F1178," ",$G1178),AllocFactorMatrix,(Q$4+1),FALSE)*$E1180</f>
        <v>0</v>
      </c>
      <c r="R1178" s="5">
        <f>VLOOKUP(CONCATENATE($F1178," ",$G1178),AllocFactorMatrix,(R$4+1),FALSE)*$E1180</f>
        <v>0</v>
      </c>
      <c r="S1178" s="5">
        <f>VLOOKUP(CONCATENATE($F1178," ",$G1178),AllocFactorMatrix,(S$4+1),FALSE)*$E1180</f>
        <v>0</v>
      </c>
      <c r="T1178" s="5">
        <f t="shared" si="1677"/>
        <v>0</v>
      </c>
      <c r="U1178" s="5">
        <f>VLOOKUP(CONCATENATE($F1178," ",$G1178),AllocFactorMatrix,(U$4+1),FALSE)*$E1180</f>
        <v>0</v>
      </c>
      <c r="V1178" s="5">
        <f>VLOOKUP(CONCATENATE($F1178," ",$G1178),AllocFactorMatrix,(V$4+1),FALSE)*$E1180</f>
        <v>0</v>
      </c>
      <c r="W1178" s="5">
        <f>VLOOKUP(CONCATENATE($F1178," ",$G1178),AllocFactorMatrix,(W$4+1),FALSE)*$E1180</f>
        <v>0</v>
      </c>
      <c r="X1178" s="5">
        <f>VLOOKUP(CONCATENATE($F1178," ",$G1178),AllocFactorMatrix,(X$4+1),FALSE)*$E1180</f>
        <v>0</v>
      </c>
      <c r="Y1178" s="5">
        <f t="shared" si="1697"/>
        <v>0</v>
      </c>
      <c r="Z1178" s="5">
        <f>VLOOKUP(CONCATENATE($F1178," ",$G1178),AllocFactorMatrix,(Z$4+1),FALSE)*$E1180</f>
        <v>0</v>
      </c>
      <c r="AA1178" s="5">
        <f>VLOOKUP(CONCATENATE($F1178," ",$G1178),AllocFactorMatrix,(AA$4+1),FALSE)*$E1180</f>
        <v>0</v>
      </c>
      <c r="AB1178" s="5">
        <f t="shared" si="1675"/>
        <v>0</v>
      </c>
      <c r="AC1178" s="5">
        <f>VLOOKUP(CONCATENATE($F1178," ",$G1178),AllocFactorMatrix,(AC$4+1),FALSE)*$E1180</f>
        <v>0</v>
      </c>
      <c r="AD1178" s="5">
        <f>VLOOKUP(CONCATENATE($F1178," ",$G1178),AllocFactorMatrix,(AD$4+1),FALSE)*$E1180</f>
        <v>0</v>
      </c>
      <c r="AE1178" s="5">
        <f>VLOOKUP(CONCATENATE($F1178," ",$G1178),AllocFactorMatrix,(AE$4+1),FALSE)*$E1180</f>
        <v>0</v>
      </c>
    </row>
    <row r="1179" spans="4:31" hidden="1" outlineLevel="1">
      <c r="E1179" s="44"/>
      <c r="F1179" s="167" t="str">
        <f>F1180</f>
        <v>PROD_DEMAND</v>
      </c>
      <c r="G1179" s="48" t="str">
        <f>$G$14</f>
        <v>CUSTOMER</v>
      </c>
      <c r="H1179" s="4">
        <f t="shared" si="1672"/>
        <v>0</v>
      </c>
      <c r="I1179" s="5">
        <f t="shared" ref="I1179:N1179" si="1702">VLOOKUP(CONCATENATE($F1179," ",$G1179),AllocFactorMatrix,(I$4+1),FALSE)*$E1180</f>
        <v>0</v>
      </c>
      <c r="J1179" s="47">
        <f t="shared" si="1702"/>
        <v>0</v>
      </c>
      <c r="K1179" s="47">
        <f t="shared" si="1702"/>
        <v>0</v>
      </c>
      <c r="L1179" s="5">
        <f t="shared" si="1702"/>
        <v>0</v>
      </c>
      <c r="M1179" s="5">
        <f t="shared" si="1702"/>
        <v>0</v>
      </c>
      <c r="N1179" s="5">
        <f t="shared" si="1702"/>
        <v>0</v>
      </c>
      <c r="O1179" s="5">
        <f t="shared" si="1695"/>
        <v>0</v>
      </c>
      <c r="P1179" s="5">
        <f>VLOOKUP(CONCATENATE($F1179," ",$G1179),AllocFactorMatrix,(P$4+1),FALSE)*$E1180</f>
        <v>0</v>
      </c>
      <c r="Q1179" s="5">
        <f>VLOOKUP(CONCATENATE($F1179," ",$G1179),AllocFactorMatrix,(Q$4+1),FALSE)*$E1180</f>
        <v>0</v>
      </c>
      <c r="R1179" s="5">
        <f>VLOOKUP(CONCATENATE($F1179," ",$G1179),AllocFactorMatrix,(R$4+1),FALSE)*$E1180</f>
        <v>0</v>
      </c>
      <c r="S1179" s="5">
        <f>VLOOKUP(CONCATENATE($F1179," ",$G1179),AllocFactorMatrix,(S$4+1),FALSE)*$E1180</f>
        <v>0</v>
      </c>
      <c r="T1179" s="5">
        <f t="shared" si="1677"/>
        <v>0</v>
      </c>
      <c r="U1179" s="5">
        <f>VLOOKUP(CONCATENATE($F1179," ",$G1179),AllocFactorMatrix,(U$4+1),FALSE)*$E1180</f>
        <v>0</v>
      </c>
      <c r="V1179" s="5">
        <f>VLOOKUP(CONCATENATE($F1179," ",$G1179),AllocFactorMatrix,(V$4+1),FALSE)*$E1180</f>
        <v>0</v>
      </c>
      <c r="W1179" s="5">
        <f>VLOOKUP(CONCATENATE($F1179," ",$G1179),AllocFactorMatrix,(W$4+1),FALSE)*$E1180</f>
        <v>0</v>
      </c>
      <c r="X1179" s="5">
        <f>VLOOKUP(CONCATENATE($F1179," ",$G1179),AllocFactorMatrix,(X$4+1),FALSE)*$E1180</f>
        <v>0</v>
      </c>
      <c r="Y1179" s="5">
        <f t="shared" si="1697"/>
        <v>0</v>
      </c>
      <c r="Z1179" s="5">
        <f>VLOOKUP(CONCATENATE($F1179," ",$G1179),AllocFactorMatrix,(Z$4+1),FALSE)*$E1180</f>
        <v>0</v>
      </c>
      <c r="AA1179" s="5">
        <f>VLOOKUP(CONCATENATE($F1179," ",$G1179),AllocFactorMatrix,(AA$4+1),FALSE)*$E1180</f>
        <v>0</v>
      </c>
      <c r="AB1179" s="5">
        <f t="shared" si="1675"/>
        <v>0</v>
      </c>
      <c r="AC1179" s="5">
        <f>VLOOKUP(CONCATENATE($F1179," ",$G1179),AllocFactorMatrix,(AC$4+1),FALSE)*$E1180</f>
        <v>0</v>
      </c>
      <c r="AD1179" s="5">
        <f>VLOOKUP(CONCATENATE($F1179," ",$G1179),AllocFactorMatrix,(AD$4+1),FALSE)*$E1180</f>
        <v>0</v>
      </c>
      <c r="AE1179" s="5">
        <f>VLOOKUP(CONCATENATE($F1179," ",$G1179),AllocFactorMatrix,(AE$4+1),FALSE)*$E1180</f>
        <v>0</v>
      </c>
    </row>
    <row r="1180" spans="4:31" collapsed="1">
      <c r="D1180" s="48" t="s">
        <v>450</v>
      </c>
      <c r="E1180" s="54">
        <v>7359361</v>
      </c>
      <c r="F1180" s="87" t="s">
        <v>27</v>
      </c>
      <c r="G1180" s="48" t="str">
        <f>$G$15</f>
        <v>TOTAL</v>
      </c>
      <c r="H1180" s="4">
        <f t="shared" si="1672"/>
        <v>7359360.9999999991</v>
      </c>
      <c r="I1180" s="5">
        <f t="shared" ref="I1180:N1180" si="1703">VLOOKUP(CONCATENATE($F1180," ",$G1180),AllocFactorMatrix,(I$4+1),FALSE)*$E1180</f>
        <v>3784705.4164012955</v>
      </c>
      <c r="J1180" s="47">
        <f t="shared" si="1703"/>
        <v>846.70348049171321</v>
      </c>
      <c r="K1180" s="47">
        <f t="shared" si="1703"/>
        <v>1482.5174217187898</v>
      </c>
      <c r="L1180" s="5">
        <f t="shared" si="1703"/>
        <v>882091.72962578118</v>
      </c>
      <c r="M1180" s="5">
        <f t="shared" si="1703"/>
        <v>12274.295191223177</v>
      </c>
      <c r="N1180" s="5">
        <f t="shared" si="1703"/>
        <v>1709.4865956520957</v>
      </c>
      <c r="O1180" s="5">
        <f t="shared" si="1695"/>
        <v>896075.5114126564</v>
      </c>
      <c r="P1180" s="5">
        <f>VLOOKUP(CONCATENATE($F1180," ",$G1180),AllocFactorMatrix,(P$4+1),FALSE)*$E1180</f>
        <v>524661.7290904976</v>
      </c>
      <c r="Q1180" s="5">
        <f>VLOOKUP(CONCATENATE($F1180," ",$G1180),AllocFactorMatrix,(Q$4+1),FALSE)*$E1180</f>
        <v>94155.258043048059</v>
      </c>
      <c r="R1180" s="5">
        <f>VLOOKUP(CONCATENATE($F1180," ",$G1180),AllocFactorMatrix,(R$4+1),FALSE)*$E1180</f>
        <v>19093.725494135604</v>
      </c>
      <c r="S1180" s="5">
        <f>VLOOKUP(CONCATENATE($F1180," ",$G1180),AllocFactorMatrix,(S$4+1),FALSE)*$E1180</f>
        <v>725.07559103764333</v>
      </c>
      <c r="T1180" s="5">
        <f t="shared" si="1677"/>
        <v>638635.78821871895</v>
      </c>
      <c r="U1180" s="5">
        <f>VLOOKUP(CONCATENATE($F1180," ",$G1180),AllocFactorMatrix,(U$4+1),FALSE)*$E1180</f>
        <v>24883.572601434003</v>
      </c>
      <c r="V1180" s="5">
        <f>VLOOKUP(CONCATENATE($F1180," ",$G1180),AllocFactorMatrix,(V$4+1),FALSE)*$E1180</f>
        <v>335942.59912864421</v>
      </c>
      <c r="W1180" s="5">
        <f>VLOOKUP(CONCATENATE($F1180," ",$G1180),AllocFactorMatrix,(W$4+1),FALSE)*$E1180</f>
        <v>1284845.5842846911</v>
      </c>
      <c r="X1180" s="5">
        <f>VLOOKUP(CONCATENATE($F1180," ",$G1180),AllocFactorMatrix,(X$4+1),FALSE)*$E1180</f>
        <v>232761.69413789842</v>
      </c>
      <c r="Y1180" s="5">
        <f t="shared" si="1697"/>
        <v>1878433.4501526679</v>
      </c>
      <c r="Z1180" s="5">
        <f>VLOOKUP(CONCATENATE($F1180," ",$G1180),AllocFactorMatrix,(Z$4+1),FALSE)*$E1180</f>
        <v>144213.33312737141</v>
      </c>
      <c r="AA1180" s="5">
        <f>VLOOKUP(CONCATENATE($F1180," ",$G1180),AllocFactorMatrix,(AA$4+1),FALSE)*$E1180</f>
        <v>2880.3101543586381</v>
      </c>
      <c r="AB1180" s="5">
        <f t="shared" si="1675"/>
        <v>147093.64328173007</v>
      </c>
      <c r="AC1180" s="5">
        <f>VLOOKUP(CONCATENATE($F1180," ",$G1180),AllocFactorMatrix,(AC$4+1),FALSE)*$E1180</f>
        <v>1902.4071727911685</v>
      </c>
      <c r="AD1180" s="5">
        <f>VLOOKUP(CONCATENATE($F1180," ",$G1180),AllocFactorMatrix,(AD$4+1),FALSE)*$E1180</f>
        <v>8451.5758212139226</v>
      </c>
      <c r="AE1180" s="5">
        <f>VLOOKUP(CONCATENATE($F1180," ",$G1180),AllocFactorMatrix,(AE$4+1),FALSE)*$E1180</f>
        <v>1733.9866367161351</v>
      </c>
    </row>
    <row r="1181" spans="4:31" hidden="1" outlineLevel="1">
      <c r="E1181" s="44"/>
      <c r="F1181" s="167" t="str">
        <f>F1188</f>
        <v>PROD_DEMAND</v>
      </c>
      <c r="G1181" s="48" t="str">
        <f>$G$8</f>
        <v>PRODUCTION</v>
      </c>
      <c r="H1181" s="4">
        <f t="shared" si="1672"/>
        <v>0</v>
      </c>
      <c r="I1181" s="5">
        <f t="shared" ref="I1181:N1181" si="1704">VLOOKUP(CONCATENATE($F1181," ",$G1181),AllocFactorMatrix,(I$4+1),FALSE)*$E1188</f>
        <v>0</v>
      </c>
      <c r="J1181" s="47">
        <f t="shared" si="1704"/>
        <v>0</v>
      </c>
      <c r="K1181" s="47">
        <f t="shared" si="1704"/>
        <v>0</v>
      </c>
      <c r="L1181" s="5">
        <f t="shared" si="1704"/>
        <v>0</v>
      </c>
      <c r="M1181" s="5">
        <f t="shared" si="1704"/>
        <v>0</v>
      </c>
      <c r="N1181" s="5">
        <f t="shared" si="1704"/>
        <v>0</v>
      </c>
      <c r="O1181" s="5">
        <f t="shared" si="1674"/>
        <v>0</v>
      </c>
      <c r="P1181" s="5">
        <f>VLOOKUP(CONCATENATE($F1181," ",$G1181),AllocFactorMatrix,(P$4+1),FALSE)*$E1188</f>
        <v>0</v>
      </c>
      <c r="Q1181" s="5">
        <f>VLOOKUP(CONCATENATE($F1181," ",$G1181),AllocFactorMatrix,(Q$4+1),FALSE)*$E1188</f>
        <v>0</v>
      </c>
      <c r="R1181" s="5">
        <f>VLOOKUP(CONCATENATE($F1181," ",$G1181),AllocFactorMatrix,(R$4+1),FALSE)*$E1188</f>
        <v>0</v>
      </c>
      <c r="S1181" s="5">
        <f>VLOOKUP(CONCATENATE($F1181," ",$G1181),AllocFactorMatrix,(S$4+1),FALSE)*$E1188</f>
        <v>0</v>
      </c>
      <c r="T1181" s="5">
        <f t="shared" si="1677"/>
        <v>0</v>
      </c>
      <c r="U1181" s="5">
        <f>VLOOKUP(CONCATENATE($F1181," ",$G1181),AllocFactorMatrix,(U$4+1),FALSE)*$E1188</f>
        <v>0</v>
      </c>
      <c r="V1181" s="5">
        <f>VLOOKUP(CONCATENATE($F1181," ",$G1181),AllocFactorMatrix,(V$4+1),FALSE)*$E1188</f>
        <v>0</v>
      </c>
      <c r="W1181" s="5">
        <f>VLOOKUP(CONCATENATE($F1181," ",$G1181),AllocFactorMatrix,(W$4+1),FALSE)*$E1188</f>
        <v>0</v>
      </c>
      <c r="X1181" s="5">
        <f>VLOOKUP(CONCATENATE($F1181," ",$G1181),AllocFactorMatrix,(X$4+1),FALSE)*$E1188</f>
        <v>0</v>
      </c>
      <c r="Y1181" s="5">
        <f>SUBTOTAL(9,U1181:X1181)</f>
        <v>0</v>
      </c>
      <c r="Z1181" s="5">
        <f>VLOOKUP(CONCATENATE($F1181," ",$G1181),AllocFactorMatrix,(Z$4+1),FALSE)*$E1188</f>
        <v>0</v>
      </c>
      <c r="AA1181" s="5">
        <f>VLOOKUP(CONCATENATE($F1181," ",$G1181),AllocFactorMatrix,(AA$4+1),FALSE)*$E1188</f>
        <v>0</v>
      </c>
      <c r="AB1181" s="5">
        <f t="shared" si="1675"/>
        <v>0</v>
      </c>
      <c r="AC1181" s="5">
        <f>VLOOKUP(CONCATENATE($F1181," ",$G1181),AllocFactorMatrix,(AC$4+1),FALSE)*$E1188</f>
        <v>0</v>
      </c>
      <c r="AD1181" s="5">
        <f>VLOOKUP(CONCATENATE($F1181," ",$G1181),AllocFactorMatrix,(AD$4+1),FALSE)*$E1188</f>
        <v>0</v>
      </c>
      <c r="AE1181" s="5">
        <f>VLOOKUP(CONCATENATE($F1181," ",$G1181),AllocFactorMatrix,(AE$4+1),FALSE)*$E1188</f>
        <v>0</v>
      </c>
    </row>
    <row r="1182" spans="4:31" hidden="1" outlineLevel="1">
      <c r="E1182" s="44"/>
      <c r="F1182" s="167" t="str">
        <f>F1188</f>
        <v>PROD_DEMAND</v>
      </c>
      <c r="G1182" s="48" t="str">
        <f>$G$9</f>
        <v>BULKTRAN</v>
      </c>
      <c r="H1182" s="4">
        <f t="shared" si="1672"/>
        <v>0</v>
      </c>
      <c r="I1182" s="5">
        <f t="shared" ref="I1182:N1182" si="1705">VLOOKUP(CONCATENATE($F1182," ",$G1182),AllocFactorMatrix,(I$4+1),FALSE)*$E1188</f>
        <v>0</v>
      </c>
      <c r="J1182" s="47">
        <f t="shared" si="1705"/>
        <v>0</v>
      </c>
      <c r="K1182" s="47">
        <f t="shared" si="1705"/>
        <v>0</v>
      </c>
      <c r="L1182" s="5">
        <f t="shared" si="1705"/>
        <v>0</v>
      </c>
      <c r="M1182" s="5">
        <f t="shared" si="1705"/>
        <v>0</v>
      </c>
      <c r="N1182" s="5">
        <f t="shared" si="1705"/>
        <v>0</v>
      </c>
      <c r="O1182" s="5">
        <f t="shared" si="1674"/>
        <v>0</v>
      </c>
      <c r="P1182" s="5">
        <f>VLOOKUP(CONCATENATE($F1182," ",$G1182),AllocFactorMatrix,(P$4+1),FALSE)*$E1188</f>
        <v>0</v>
      </c>
      <c r="Q1182" s="5">
        <f>VLOOKUP(CONCATENATE($F1182," ",$G1182),AllocFactorMatrix,(Q$4+1),FALSE)*$E1188</f>
        <v>0</v>
      </c>
      <c r="R1182" s="5">
        <f>VLOOKUP(CONCATENATE($F1182," ",$G1182),AllocFactorMatrix,(R$4+1),FALSE)*$E1188</f>
        <v>0</v>
      </c>
      <c r="S1182" s="5">
        <f>VLOOKUP(CONCATENATE($F1182," ",$G1182),AllocFactorMatrix,(S$4+1),FALSE)*$E1188</f>
        <v>0</v>
      </c>
      <c r="T1182" s="5">
        <f t="shared" si="1677"/>
        <v>0</v>
      </c>
      <c r="U1182" s="5">
        <f>VLOOKUP(CONCATENATE($F1182," ",$G1182),AllocFactorMatrix,(U$4+1),FALSE)*$E1188</f>
        <v>0</v>
      </c>
      <c r="V1182" s="5">
        <f>VLOOKUP(CONCATENATE($F1182," ",$G1182),AllocFactorMatrix,(V$4+1),FALSE)*$E1188</f>
        <v>0</v>
      </c>
      <c r="W1182" s="5">
        <f>VLOOKUP(CONCATENATE($F1182," ",$G1182),AllocFactorMatrix,(W$4+1),FALSE)*$E1188</f>
        <v>0</v>
      </c>
      <c r="X1182" s="5">
        <f>VLOOKUP(CONCATENATE($F1182," ",$G1182),AllocFactorMatrix,(X$4+1),FALSE)*$E1188</f>
        <v>0</v>
      </c>
      <c r="Y1182" s="5">
        <f t="shared" ref="Y1182:Y1188" si="1706">SUBTOTAL(9,U1182:X1182)</f>
        <v>0</v>
      </c>
      <c r="Z1182" s="5">
        <f>VLOOKUP(CONCATENATE($F1182," ",$G1182),AllocFactorMatrix,(Z$4+1),FALSE)*$E1188</f>
        <v>0</v>
      </c>
      <c r="AA1182" s="5">
        <f>VLOOKUP(CONCATENATE($F1182," ",$G1182),AllocFactorMatrix,(AA$4+1),FALSE)*$E1188</f>
        <v>0</v>
      </c>
      <c r="AB1182" s="5">
        <f t="shared" si="1675"/>
        <v>0</v>
      </c>
      <c r="AC1182" s="5">
        <f>VLOOKUP(CONCATENATE($F1182," ",$G1182),AllocFactorMatrix,(AC$4+1),FALSE)*$E1188</f>
        <v>0</v>
      </c>
      <c r="AD1182" s="5">
        <f>VLOOKUP(CONCATENATE($F1182," ",$G1182),AllocFactorMatrix,(AD$4+1),FALSE)*$E1188</f>
        <v>0</v>
      </c>
      <c r="AE1182" s="5">
        <f>VLOOKUP(CONCATENATE($F1182," ",$G1182),AllocFactorMatrix,(AE$4+1),FALSE)*$E1188</f>
        <v>0</v>
      </c>
    </row>
    <row r="1183" spans="4:31" hidden="1" outlineLevel="1">
      <c r="E1183" s="44"/>
      <c r="F1183" s="167" t="str">
        <f>F1188</f>
        <v>PROD_DEMAND</v>
      </c>
      <c r="G1183" s="48" t="str">
        <f>$G$10</f>
        <v>SUBTRAN</v>
      </c>
      <c r="H1183" s="4">
        <f t="shared" si="1672"/>
        <v>0</v>
      </c>
      <c r="I1183" s="5">
        <f t="shared" ref="I1183:N1183" si="1707">VLOOKUP(CONCATENATE($F1183," ",$G1183),AllocFactorMatrix,(I$4+1),FALSE)*$E1188</f>
        <v>0</v>
      </c>
      <c r="J1183" s="47">
        <f t="shared" si="1707"/>
        <v>0</v>
      </c>
      <c r="K1183" s="47">
        <f t="shared" si="1707"/>
        <v>0</v>
      </c>
      <c r="L1183" s="5">
        <f t="shared" si="1707"/>
        <v>0</v>
      </c>
      <c r="M1183" s="5">
        <f t="shared" si="1707"/>
        <v>0</v>
      </c>
      <c r="N1183" s="5">
        <f t="shared" si="1707"/>
        <v>0</v>
      </c>
      <c r="O1183" s="5">
        <f t="shared" si="1674"/>
        <v>0</v>
      </c>
      <c r="P1183" s="5">
        <f>VLOOKUP(CONCATENATE($F1183," ",$G1183),AllocFactorMatrix,(P$4+1),FALSE)*$E1188</f>
        <v>0</v>
      </c>
      <c r="Q1183" s="5">
        <f>VLOOKUP(CONCATENATE($F1183," ",$G1183),AllocFactorMatrix,(Q$4+1),FALSE)*$E1188</f>
        <v>0</v>
      </c>
      <c r="R1183" s="5">
        <f>VLOOKUP(CONCATENATE($F1183," ",$G1183),AllocFactorMatrix,(R$4+1),FALSE)*$E1188</f>
        <v>0</v>
      </c>
      <c r="S1183" s="5">
        <f>VLOOKUP(CONCATENATE($F1183," ",$G1183),AllocFactorMatrix,(S$4+1),FALSE)*$E1188</f>
        <v>0</v>
      </c>
      <c r="T1183" s="5">
        <f t="shared" si="1677"/>
        <v>0</v>
      </c>
      <c r="U1183" s="5">
        <f>VLOOKUP(CONCATENATE($F1183," ",$G1183),AllocFactorMatrix,(U$4+1),FALSE)*$E1188</f>
        <v>0</v>
      </c>
      <c r="V1183" s="5">
        <f>VLOOKUP(CONCATENATE($F1183," ",$G1183),AllocFactorMatrix,(V$4+1),FALSE)*$E1188</f>
        <v>0</v>
      </c>
      <c r="W1183" s="5">
        <f>VLOOKUP(CONCATENATE($F1183," ",$G1183),AllocFactorMatrix,(W$4+1),FALSE)*$E1188</f>
        <v>0</v>
      </c>
      <c r="X1183" s="5">
        <f>VLOOKUP(CONCATENATE($F1183," ",$G1183),AllocFactorMatrix,(X$4+1),FALSE)*$E1188</f>
        <v>0</v>
      </c>
      <c r="Y1183" s="5">
        <f t="shared" si="1706"/>
        <v>0</v>
      </c>
      <c r="Z1183" s="5">
        <f>VLOOKUP(CONCATENATE($F1183," ",$G1183),AllocFactorMatrix,(Z$4+1),FALSE)*$E1188</f>
        <v>0</v>
      </c>
      <c r="AA1183" s="5">
        <f>VLOOKUP(CONCATENATE($F1183," ",$G1183),AllocFactorMatrix,(AA$4+1),FALSE)*$E1188</f>
        <v>0</v>
      </c>
      <c r="AB1183" s="5">
        <f t="shared" si="1675"/>
        <v>0</v>
      </c>
      <c r="AC1183" s="5">
        <f>VLOOKUP(CONCATENATE($F1183," ",$G1183),AllocFactorMatrix,(AC$4+1),FALSE)*$E1188</f>
        <v>0</v>
      </c>
      <c r="AD1183" s="5">
        <f>VLOOKUP(CONCATENATE($F1183," ",$G1183),AllocFactorMatrix,(AD$4+1),FALSE)*$E1188</f>
        <v>0</v>
      </c>
      <c r="AE1183" s="5">
        <f>VLOOKUP(CONCATENATE($F1183," ",$G1183),AllocFactorMatrix,(AE$4+1),FALSE)*$E1188</f>
        <v>0</v>
      </c>
    </row>
    <row r="1184" spans="4:31" hidden="1" outlineLevel="1">
      <c r="E1184" s="44"/>
      <c r="F1184" s="167" t="str">
        <f>F1188</f>
        <v>PROD_DEMAND</v>
      </c>
      <c r="G1184" s="48" t="str">
        <f>$G$11</f>
        <v>DISTPRI</v>
      </c>
      <c r="H1184" s="4">
        <f t="shared" si="1672"/>
        <v>0</v>
      </c>
      <c r="I1184" s="5">
        <f t="shared" ref="I1184:N1184" si="1708">VLOOKUP(CONCATENATE($F1184," ",$G1184),AllocFactorMatrix,(I$4+1),FALSE)*$E1188</f>
        <v>0</v>
      </c>
      <c r="J1184" s="47">
        <f t="shared" si="1708"/>
        <v>0</v>
      </c>
      <c r="K1184" s="47">
        <f t="shared" si="1708"/>
        <v>0</v>
      </c>
      <c r="L1184" s="5">
        <f t="shared" si="1708"/>
        <v>0</v>
      </c>
      <c r="M1184" s="5">
        <f t="shared" si="1708"/>
        <v>0</v>
      </c>
      <c r="N1184" s="5">
        <f t="shared" si="1708"/>
        <v>0</v>
      </c>
      <c r="O1184" s="5">
        <f t="shared" si="1674"/>
        <v>0</v>
      </c>
      <c r="P1184" s="5">
        <f>VLOOKUP(CONCATENATE($F1184," ",$G1184),AllocFactorMatrix,(P$4+1),FALSE)*$E1188</f>
        <v>0</v>
      </c>
      <c r="Q1184" s="5">
        <f>VLOOKUP(CONCATENATE($F1184," ",$G1184),AllocFactorMatrix,(Q$4+1),FALSE)*$E1188</f>
        <v>0</v>
      </c>
      <c r="R1184" s="5">
        <f>VLOOKUP(CONCATENATE($F1184," ",$G1184),AllocFactorMatrix,(R$4+1),FALSE)*$E1188</f>
        <v>0</v>
      </c>
      <c r="S1184" s="5">
        <f>VLOOKUP(CONCATENATE($F1184," ",$G1184),AllocFactorMatrix,(S$4+1),FALSE)*$E1188</f>
        <v>0</v>
      </c>
      <c r="T1184" s="5">
        <f t="shared" si="1677"/>
        <v>0</v>
      </c>
      <c r="U1184" s="5">
        <f>VLOOKUP(CONCATENATE($F1184," ",$G1184),AllocFactorMatrix,(U$4+1),FALSE)*$E1188</f>
        <v>0</v>
      </c>
      <c r="V1184" s="5">
        <f>VLOOKUP(CONCATENATE($F1184," ",$G1184),AllocFactorMatrix,(V$4+1),FALSE)*$E1188</f>
        <v>0</v>
      </c>
      <c r="W1184" s="5">
        <f>VLOOKUP(CONCATENATE($F1184," ",$G1184),AllocFactorMatrix,(W$4+1),FALSE)*$E1188</f>
        <v>0</v>
      </c>
      <c r="X1184" s="5">
        <f>VLOOKUP(CONCATENATE($F1184," ",$G1184),AllocFactorMatrix,(X$4+1),FALSE)*$E1188</f>
        <v>0</v>
      </c>
      <c r="Y1184" s="5">
        <f t="shared" si="1706"/>
        <v>0</v>
      </c>
      <c r="Z1184" s="5">
        <f>VLOOKUP(CONCATENATE($F1184," ",$G1184),AllocFactorMatrix,(Z$4+1),FALSE)*$E1188</f>
        <v>0</v>
      </c>
      <c r="AA1184" s="5">
        <f>VLOOKUP(CONCATENATE($F1184," ",$G1184),AllocFactorMatrix,(AA$4+1),FALSE)*$E1188</f>
        <v>0</v>
      </c>
      <c r="AB1184" s="5">
        <f t="shared" si="1675"/>
        <v>0</v>
      </c>
      <c r="AC1184" s="5">
        <f>VLOOKUP(CONCATENATE($F1184," ",$G1184),AllocFactorMatrix,(AC$4+1),FALSE)*$E1188</f>
        <v>0</v>
      </c>
      <c r="AD1184" s="5">
        <f>VLOOKUP(CONCATENATE($F1184," ",$G1184),AllocFactorMatrix,(AD$4+1),FALSE)*$E1188</f>
        <v>0</v>
      </c>
      <c r="AE1184" s="5">
        <f>VLOOKUP(CONCATENATE($F1184," ",$G1184),AllocFactorMatrix,(AE$4+1),FALSE)*$E1188</f>
        <v>0</v>
      </c>
    </row>
    <row r="1185" spans="4:31" hidden="1" outlineLevel="1">
      <c r="E1185" s="44"/>
      <c r="F1185" s="167" t="str">
        <f>F1188</f>
        <v>PROD_DEMAND</v>
      </c>
      <c r="G1185" s="48" t="str">
        <f>$G$12</f>
        <v>DISTSEC</v>
      </c>
      <c r="H1185" s="4">
        <f t="shared" si="1672"/>
        <v>0</v>
      </c>
      <c r="I1185" s="5">
        <f t="shared" ref="I1185:N1185" si="1709">VLOOKUP(CONCATENATE($F1185," ",$G1185),AllocFactorMatrix,(I$4+1),FALSE)*$E1188</f>
        <v>0</v>
      </c>
      <c r="J1185" s="47">
        <f t="shared" si="1709"/>
        <v>0</v>
      </c>
      <c r="K1185" s="47">
        <f t="shared" si="1709"/>
        <v>0</v>
      </c>
      <c r="L1185" s="5">
        <f t="shared" si="1709"/>
        <v>0</v>
      </c>
      <c r="M1185" s="5">
        <f t="shared" si="1709"/>
        <v>0</v>
      </c>
      <c r="N1185" s="5">
        <f t="shared" si="1709"/>
        <v>0</v>
      </c>
      <c r="O1185" s="5">
        <f t="shared" si="1674"/>
        <v>0</v>
      </c>
      <c r="P1185" s="5">
        <f>VLOOKUP(CONCATENATE($F1185," ",$G1185),AllocFactorMatrix,(P$4+1),FALSE)*$E1188</f>
        <v>0</v>
      </c>
      <c r="Q1185" s="5">
        <f>VLOOKUP(CONCATENATE($F1185," ",$G1185),AllocFactorMatrix,(Q$4+1),FALSE)*$E1188</f>
        <v>0</v>
      </c>
      <c r="R1185" s="5">
        <f>VLOOKUP(CONCATENATE($F1185," ",$G1185),AllocFactorMatrix,(R$4+1),FALSE)*$E1188</f>
        <v>0</v>
      </c>
      <c r="S1185" s="5">
        <f>VLOOKUP(CONCATENATE($F1185," ",$G1185),AllocFactorMatrix,(S$4+1),FALSE)*$E1188</f>
        <v>0</v>
      </c>
      <c r="T1185" s="5">
        <f t="shared" si="1677"/>
        <v>0</v>
      </c>
      <c r="U1185" s="5">
        <f>VLOOKUP(CONCATENATE($F1185," ",$G1185),AllocFactorMatrix,(U$4+1),FALSE)*$E1188</f>
        <v>0</v>
      </c>
      <c r="V1185" s="5">
        <f>VLOOKUP(CONCATENATE($F1185," ",$G1185),AllocFactorMatrix,(V$4+1),FALSE)*$E1188</f>
        <v>0</v>
      </c>
      <c r="W1185" s="5">
        <f>VLOOKUP(CONCATENATE($F1185," ",$G1185),AllocFactorMatrix,(W$4+1),FALSE)*$E1188</f>
        <v>0</v>
      </c>
      <c r="X1185" s="5">
        <f>VLOOKUP(CONCATENATE($F1185," ",$G1185),AllocFactorMatrix,(X$4+1),FALSE)*$E1188</f>
        <v>0</v>
      </c>
      <c r="Y1185" s="5">
        <f t="shared" si="1706"/>
        <v>0</v>
      </c>
      <c r="Z1185" s="5">
        <f>VLOOKUP(CONCATENATE($F1185," ",$G1185),AllocFactorMatrix,(Z$4+1),FALSE)*$E1188</f>
        <v>0</v>
      </c>
      <c r="AA1185" s="5">
        <f>VLOOKUP(CONCATENATE($F1185," ",$G1185),AllocFactorMatrix,(AA$4+1),FALSE)*$E1188</f>
        <v>0</v>
      </c>
      <c r="AB1185" s="5">
        <f t="shared" si="1675"/>
        <v>0</v>
      </c>
      <c r="AC1185" s="5">
        <f>VLOOKUP(CONCATENATE($F1185," ",$G1185),AllocFactorMatrix,(AC$4+1),FALSE)*$E1188</f>
        <v>0</v>
      </c>
      <c r="AD1185" s="5">
        <f>VLOOKUP(CONCATENATE($F1185," ",$G1185),AllocFactorMatrix,(AD$4+1),FALSE)*$E1188</f>
        <v>0</v>
      </c>
      <c r="AE1185" s="5">
        <f>VLOOKUP(CONCATENATE($F1185," ",$G1185),AllocFactorMatrix,(AE$4+1),FALSE)*$E1188</f>
        <v>0</v>
      </c>
    </row>
    <row r="1186" spans="4:31" hidden="1" outlineLevel="1">
      <c r="E1186" s="44"/>
      <c r="F1186" s="167" t="str">
        <f>F1188</f>
        <v>PROD_DEMAND</v>
      </c>
      <c r="G1186" s="48" t="str">
        <f>$G$13</f>
        <v>ENERGY</v>
      </c>
      <c r="H1186" s="4">
        <f t="shared" si="1672"/>
        <v>0</v>
      </c>
      <c r="I1186" s="5">
        <f t="shared" ref="I1186:N1186" si="1710">VLOOKUP(CONCATENATE($F1186," ",$G1186),AllocFactorMatrix,(I$4+1),FALSE)*$E1188</f>
        <v>0</v>
      </c>
      <c r="J1186" s="47">
        <f t="shared" si="1710"/>
        <v>0</v>
      </c>
      <c r="K1186" s="47">
        <f t="shared" si="1710"/>
        <v>0</v>
      </c>
      <c r="L1186" s="5">
        <f t="shared" si="1710"/>
        <v>0</v>
      </c>
      <c r="M1186" s="5">
        <f t="shared" si="1710"/>
        <v>0</v>
      </c>
      <c r="N1186" s="5">
        <f t="shared" si="1710"/>
        <v>0</v>
      </c>
      <c r="O1186" s="5">
        <f t="shared" si="1674"/>
        <v>0</v>
      </c>
      <c r="P1186" s="5">
        <f>VLOOKUP(CONCATENATE($F1186," ",$G1186),AllocFactorMatrix,(P$4+1),FALSE)*$E1188</f>
        <v>0</v>
      </c>
      <c r="Q1186" s="5">
        <f>VLOOKUP(CONCATENATE($F1186," ",$G1186),AllocFactorMatrix,(Q$4+1),FALSE)*$E1188</f>
        <v>0</v>
      </c>
      <c r="R1186" s="5">
        <f>VLOOKUP(CONCATENATE($F1186," ",$G1186),AllocFactorMatrix,(R$4+1),FALSE)*$E1188</f>
        <v>0</v>
      </c>
      <c r="S1186" s="5">
        <f>VLOOKUP(CONCATENATE($F1186," ",$G1186),AllocFactorMatrix,(S$4+1),FALSE)*$E1188</f>
        <v>0</v>
      </c>
      <c r="T1186" s="5">
        <f t="shared" si="1677"/>
        <v>0</v>
      </c>
      <c r="U1186" s="5">
        <f>VLOOKUP(CONCATENATE($F1186," ",$G1186),AllocFactorMatrix,(U$4+1),FALSE)*$E1188</f>
        <v>0</v>
      </c>
      <c r="V1186" s="5">
        <f>VLOOKUP(CONCATENATE($F1186," ",$G1186),AllocFactorMatrix,(V$4+1),FALSE)*$E1188</f>
        <v>0</v>
      </c>
      <c r="W1186" s="5">
        <f>VLOOKUP(CONCATENATE($F1186," ",$G1186),AllocFactorMatrix,(W$4+1),FALSE)*$E1188</f>
        <v>0</v>
      </c>
      <c r="X1186" s="5">
        <f>VLOOKUP(CONCATENATE($F1186," ",$G1186),AllocFactorMatrix,(X$4+1),FALSE)*$E1188</f>
        <v>0</v>
      </c>
      <c r="Y1186" s="5">
        <f t="shared" si="1706"/>
        <v>0</v>
      </c>
      <c r="Z1186" s="5">
        <f>VLOOKUP(CONCATENATE($F1186," ",$G1186),AllocFactorMatrix,(Z$4+1),FALSE)*$E1188</f>
        <v>0</v>
      </c>
      <c r="AA1186" s="5">
        <f>VLOOKUP(CONCATENATE($F1186," ",$G1186),AllocFactorMatrix,(AA$4+1),FALSE)*$E1188</f>
        <v>0</v>
      </c>
      <c r="AB1186" s="5">
        <f t="shared" si="1675"/>
        <v>0</v>
      </c>
      <c r="AC1186" s="5">
        <f>VLOOKUP(CONCATENATE($F1186," ",$G1186),AllocFactorMatrix,(AC$4+1),FALSE)*$E1188</f>
        <v>0</v>
      </c>
      <c r="AD1186" s="5">
        <f>VLOOKUP(CONCATENATE($F1186," ",$G1186),AllocFactorMatrix,(AD$4+1),FALSE)*$E1188</f>
        <v>0</v>
      </c>
      <c r="AE1186" s="5">
        <f>VLOOKUP(CONCATENATE($F1186," ",$G1186),AllocFactorMatrix,(AE$4+1),FALSE)*$E1188</f>
        <v>0</v>
      </c>
    </row>
    <row r="1187" spans="4:31" hidden="1" outlineLevel="1">
      <c r="E1187" s="44"/>
      <c r="F1187" s="167" t="str">
        <f>F1188</f>
        <v>PROD_DEMAND</v>
      </c>
      <c r="G1187" s="48" t="str">
        <f>$G$14</f>
        <v>CUSTOMER</v>
      </c>
      <c r="H1187" s="4">
        <f t="shared" si="1672"/>
        <v>0</v>
      </c>
      <c r="I1187" s="5">
        <f t="shared" ref="I1187:N1187" si="1711">VLOOKUP(CONCATENATE($F1187," ",$G1187),AllocFactorMatrix,(I$4+1),FALSE)*$E1188</f>
        <v>0</v>
      </c>
      <c r="J1187" s="47">
        <f t="shared" si="1711"/>
        <v>0</v>
      </c>
      <c r="K1187" s="47">
        <f t="shared" si="1711"/>
        <v>0</v>
      </c>
      <c r="L1187" s="5">
        <f t="shared" si="1711"/>
        <v>0</v>
      </c>
      <c r="M1187" s="5">
        <f t="shared" si="1711"/>
        <v>0</v>
      </c>
      <c r="N1187" s="5">
        <f t="shared" si="1711"/>
        <v>0</v>
      </c>
      <c r="O1187" s="5">
        <f t="shared" si="1674"/>
        <v>0</v>
      </c>
      <c r="P1187" s="5">
        <f>VLOOKUP(CONCATENATE($F1187," ",$G1187),AllocFactorMatrix,(P$4+1),FALSE)*$E1188</f>
        <v>0</v>
      </c>
      <c r="Q1187" s="5">
        <f>VLOOKUP(CONCATENATE($F1187," ",$G1187),AllocFactorMatrix,(Q$4+1),FALSE)*$E1188</f>
        <v>0</v>
      </c>
      <c r="R1187" s="5">
        <f>VLOOKUP(CONCATENATE($F1187," ",$G1187),AllocFactorMatrix,(R$4+1),FALSE)*$E1188</f>
        <v>0</v>
      </c>
      <c r="S1187" s="5">
        <f>VLOOKUP(CONCATENATE($F1187," ",$G1187),AllocFactorMatrix,(S$4+1),FALSE)*$E1188</f>
        <v>0</v>
      </c>
      <c r="T1187" s="5">
        <f t="shared" si="1677"/>
        <v>0</v>
      </c>
      <c r="U1187" s="5">
        <f>VLOOKUP(CONCATENATE($F1187," ",$G1187),AllocFactorMatrix,(U$4+1),FALSE)*$E1188</f>
        <v>0</v>
      </c>
      <c r="V1187" s="5">
        <f>VLOOKUP(CONCATENATE($F1187," ",$G1187),AllocFactorMatrix,(V$4+1),FALSE)*$E1188</f>
        <v>0</v>
      </c>
      <c r="W1187" s="5">
        <f>VLOOKUP(CONCATENATE($F1187," ",$G1187),AllocFactorMatrix,(W$4+1),FALSE)*$E1188</f>
        <v>0</v>
      </c>
      <c r="X1187" s="5">
        <f>VLOOKUP(CONCATENATE($F1187," ",$G1187),AllocFactorMatrix,(X$4+1),FALSE)*$E1188</f>
        <v>0</v>
      </c>
      <c r="Y1187" s="5">
        <f t="shared" si="1706"/>
        <v>0</v>
      </c>
      <c r="Z1187" s="5">
        <f>VLOOKUP(CONCATENATE($F1187," ",$G1187),AllocFactorMatrix,(Z$4+1),FALSE)*$E1188</f>
        <v>0</v>
      </c>
      <c r="AA1187" s="5">
        <f>VLOOKUP(CONCATENATE($F1187," ",$G1187),AllocFactorMatrix,(AA$4+1),FALSE)*$E1188</f>
        <v>0</v>
      </c>
      <c r="AB1187" s="5">
        <f t="shared" si="1675"/>
        <v>0</v>
      </c>
      <c r="AC1187" s="5">
        <f>VLOOKUP(CONCATENATE($F1187," ",$G1187),AllocFactorMatrix,(AC$4+1),FALSE)*$E1188</f>
        <v>0</v>
      </c>
      <c r="AD1187" s="5">
        <f>VLOOKUP(CONCATENATE($F1187," ",$G1187),AllocFactorMatrix,(AD$4+1),FALSE)*$E1188</f>
        <v>0</v>
      </c>
      <c r="AE1187" s="5">
        <f>VLOOKUP(CONCATENATE($F1187," ",$G1187),AllocFactorMatrix,(AE$4+1),FALSE)*$E1188</f>
        <v>0</v>
      </c>
    </row>
    <row r="1188" spans="4:31" collapsed="1">
      <c r="D1188" s="48" t="s">
        <v>451</v>
      </c>
      <c r="E1188" s="54">
        <v>0</v>
      </c>
      <c r="F1188" s="87" t="s">
        <v>27</v>
      </c>
      <c r="G1188" s="48" t="str">
        <f>$G$15</f>
        <v>TOTAL</v>
      </c>
      <c r="H1188" s="4">
        <f t="shared" si="1672"/>
        <v>0</v>
      </c>
      <c r="I1188" s="5">
        <f t="shared" ref="I1188:N1188" si="1712">VLOOKUP(CONCATENATE($F1188," ",$G1188),AllocFactorMatrix,(I$4+1),FALSE)*$E1188</f>
        <v>0</v>
      </c>
      <c r="J1188" s="47">
        <f t="shared" si="1712"/>
        <v>0</v>
      </c>
      <c r="K1188" s="47">
        <f t="shared" si="1712"/>
        <v>0</v>
      </c>
      <c r="L1188" s="5">
        <f t="shared" si="1712"/>
        <v>0</v>
      </c>
      <c r="M1188" s="5">
        <f t="shared" si="1712"/>
        <v>0</v>
      </c>
      <c r="N1188" s="5">
        <f t="shared" si="1712"/>
        <v>0</v>
      </c>
      <c r="O1188" s="5">
        <f t="shared" si="1674"/>
        <v>0</v>
      </c>
      <c r="P1188" s="5">
        <f>VLOOKUP(CONCATENATE($F1188," ",$G1188),AllocFactorMatrix,(P$4+1),FALSE)*$E1188</f>
        <v>0</v>
      </c>
      <c r="Q1188" s="5">
        <f>VLOOKUP(CONCATENATE($F1188," ",$G1188),AllocFactorMatrix,(Q$4+1),FALSE)*$E1188</f>
        <v>0</v>
      </c>
      <c r="R1188" s="5">
        <f>VLOOKUP(CONCATENATE($F1188," ",$G1188),AllocFactorMatrix,(R$4+1),FALSE)*$E1188</f>
        <v>0</v>
      </c>
      <c r="S1188" s="5">
        <f>VLOOKUP(CONCATENATE($F1188," ",$G1188),AllocFactorMatrix,(S$4+1),FALSE)*$E1188</f>
        <v>0</v>
      </c>
      <c r="T1188" s="5">
        <f t="shared" si="1677"/>
        <v>0</v>
      </c>
      <c r="U1188" s="5">
        <f>VLOOKUP(CONCATENATE($F1188," ",$G1188),AllocFactorMatrix,(U$4+1),FALSE)*$E1188</f>
        <v>0</v>
      </c>
      <c r="V1188" s="5">
        <f>VLOOKUP(CONCATENATE($F1188," ",$G1188),AllocFactorMatrix,(V$4+1),FALSE)*$E1188</f>
        <v>0</v>
      </c>
      <c r="W1188" s="5">
        <f>VLOOKUP(CONCATENATE($F1188," ",$G1188),AllocFactorMatrix,(W$4+1),FALSE)*$E1188</f>
        <v>0</v>
      </c>
      <c r="X1188" s="5">
        <f>VLOOKUP(CONCATENATE($F1188," ",$G1188),AllocFactorMatrix,(X$4+1),FALSE)*$E1188</f>
        <v>0</v>
      </c>
      <c r="Y1188" s="5">
        <f t="shared" si="1706"/>
        <v>0</v>
      </c>
      <c r="Z1188" s="5">
        <f>VLOOKUP(CONCATENATE($F1188," ",$G1188),AllocFactorMatrix,(Z$4+1),FALSE)*$E1188</f>
        <v>0</v>
      </c>
      <c r="AA1188" s="5">
        <f>VLOOKUP(CONCATENATE($F1188," ",$G1188),AllocFactorMatrix,(AA$4+1),FALSE)*$E1188</f>
        <v>0</v>
      </c>
      <c r="AB1188" s="5">
        <f t="shared" si="1675"/>
        <v>0</v>
      </c>
      <c r="AC1188" s="5">
        <f>VLOOKUP(CONCATENATE($F1188," ",$G1188),AllocFactorMatrix,(AC$4+1),FALSE)*$E1188</f>
        <v>0</v>
      </c>
      <c r="AD1188" s="5">
        <f>VLOOKUP(CONCATENATE($F1188," ",$G1188),AllocFactorMatrix,(AD$4+1),FALSE)*$E1188</f>
        <v>0</v>
      </c>
      <c r="AE1188" s="5">
        <f>VLOOKUP(CONCATENATE($F1188," ",$G1188),AllocFactorMatrix,(AE$4+1),FALSE)*$E1188</f>
        <v>0</v>
      </c>
    </row>
    <row r="1189" spans="4:31" hidden="1" outlineLevel="1">
      <c r="E1189" s="44"/>
      <c r="F1189" s="167" t="str">
        <f>F1196</f>
        <v>PROD_DEMAND</v>
      </c>
      <c r="G1189" s="48" t="str">
        <f>$G$8</f>
        <v>PRODUCTION</v>
      </c>
      <c r="H1189" s="4">
        <f t="shared" ref="H1189:H1220" si="1713">SUBTOTAL(9,I1189:AE1189)</f>
        <v>0</v>
      </c>
      <c r="I1189" s="5">
        <f t="shared" ref="I1189:N1189" si="1714">VLOOKUP(CONCATENATE($F1189," ",$G1189),AllocFactorMatrix,(I$4+1),FALSE)*$E1196</f>
        <v>0</v>
      </c>
      <c r="J1189" s="47">
        <f t="shared" si="1714"/>
        <v>0</v>
      </c>
      <c r="K1189" s="47">
        <f t="shared" si="1714"/>
        <v>0</v>
      </c>
      <c r="L1189" s="5">
        <f t="shared" si="1714"/>
        <v>0</v>
      </c>
      <c r="M1189" s="5">
        <f t="shared" si="1714"/>
        <v>0</v>
      </c>
      <c r="N1189" s="5">
        <f t="shared" si="1714"/>
        <v>0</v>
      </c>
      <c r="O1189" s="5">
        <f t="shared" ref="O1189:O1220" si="1715">SUBTOTAL(9,L1189:N1189)</f>
        <v>0</v>
      </c>
      <c r="P1189" s="5">
        <f>VLOOKUP(CONCATENATE($F1189," ",$G1189),AllocFactorMatrix,(P$4+1),FALSE)*$E1196</f>
        <v>0</v>
      </c>
      <c r="Q1189" s="5">
        <f>VLOOKUP(CONCATENATE($F1189," ",$G1189),AllocFactorMatrix,(Q$4+1),FALSE)*$E1196</f>
        <v>0</v>
      </c>
      <c r="R1189" s="5">
        <f>VLOOKUP(CONCATENATE($F1189," ",$G1189),AllocFactorMatrix,(R$4+1),FALSE)*$E1196</f>
        <v>0</v>
      </c>
      <c r="S1189" s="5">
        <f>VLOOKUP(CONCATENATE($F1189," ",$G1189),AllocFactorMatrix,(S$4+1),FALSE)*$E1196</f>
        <v>0</v>
      </c>
      <c r="T1189" s="5">
        <f t="shared" ref="T1189:T1220" si="1716">SUBTOTAL(9,P1189:S1189)</f>
        <v>0</v>
      </c>
      <c r="U1189" s="5">
        <f>VLOOKUP(CONCATENATE($F1189," ",$G1189),AllocFactorMatrix,(U$4+1),FALSE)*$E1196</f>
        <v>0</v>
      </c>
      <c r="V1189" s="5">
        <f>VLOOKUP(CONCATENATE($F1189," ",$G1189),AllocFactorMatrix,(V$4+1),FALSE)*$E1196</f>
        <v>0</v>
      </c>
      <c r="W1189" s="5">
        <f>VLOOKUP(CONCATENATE($F1189," ",$G1189),AllocFactorMatrix,(W$4+1),FALSE)*$E1196</f>
        <v>0</v>
      </c>
      <c r="X1189" s="5">
        <f>VLOOKUP(CONCATENATE($F1189," ",$G1189),AllocFactorMatrix,(X$4+1),FALSE)*$E1196</f>
        <v>0</v>
      </c>
      <c r="Y1189" s="5">
        <f>SUBTOTAL(9,U1189:X1189)</f>
        <v>0</v>
      </c>
      <c r="Z1189" s="5">
        <f>VLOOKUP(CONCATENATE($F1189," ",$G1189),AllocFactorMatrix,(Z$4+1),FALSE)*$E1196</f>
        <v>0</v>
      </c>
      <c r="AA1189" s="5">
        <f>VLOOKUP(CONCATENATE($F1189," ",$G1189),AllocFactorMatrix,(AA$4+1),FALSE)*$E1196</f>
        <v>0</v>
      </c>
      <c r="AB1189" s="5">
        <f t="shared" ref="AB1189:AB1244" si="1717">SUBTOTAL(9,Z1189:AA1189)</f>
        <v>0</v>
      </c>
      <c r="AC1189" s="5">
        <f>VLOOKUP(CONCATENATE($F1189," ",$G1189),AllocFactorMatrix,(AC$4+1),FALSE)*$E1196</f>
        <v>0</v>
      </c>
      <c r="AD1189" s="5">
        <f>VLOOKUP(CONCATENATE($F1189," ",$G1189),AllocFactorMatrix,(AD$4+1),FALSE)*$E1196</f>
        <v>0</v>
      </c>
      <c r="AE1189" s="5">
        <f>VLOOKUP(CONCATENATE($F1189," ",$G1189),AllocFactorMatrix,(AE$4+1),FALSE)*$E1196</f>
        <v>0</v>
      </c>
    </row>
    <row r="1190" spans="4:31" hidden="1" outlineLevel="1">
      <c r="E1190" s="44"/>
      <c r="F1190" s="167" t="str">
        <f>F1196</f>
        <v>PROD_DEMAND</v>
      </c>
      <c r="G1190" s="48" t="str">
        <f>$G$9</f>
        <v>BULKTRAN</v>
      </c>
      <c r="H1190" s="4">
        <f t="shared" si="1713"/>
        <v>0</v>
      </c>
      <c r="I1190" s="5">
        <f t="shared" ref="I1190:N1190" si="1718">VLOOKUP(CONCATENATE($F1190," ",$G1190),AllocFactorMatrix,(I$4+1),FALSE)*$E1196</f>
        <v>0</v>
      </c>
      <c r="J1190" s="47">
        <f t="shared" si="1718"/>
        <v>0</v>
      </c>
      <c r="K1190" s="47">
        <f t="shared" si="1718"/>
        <v>0</v>
      </c>
      <c r="L1190" s="5">
        <f t="shared" si="1718"/>
        <v>0</v>
      </c>
      <c r="M1190" s="5">
        <f t="shared" si="1718"/>
        <v>0</v>
      </c>
      <c r="N1190" s="5">
        <f t="shared" si="1718"/>
        <v>0</v>
      </c>
      <c r="O1190" s="5">
        <f t="shared" si="1715"/>
        <v>0</v>
      </c>
      <c r="P1190" s="5">
        <f>VLOOKUP(CONCATENATE($F1190," ",$G1190),AllocFactorMatrix,(P$4+1),FALSE)*$E1196</f>
        <v>0</v>
      </c>
      <c r="Q1190" s="5">
        <f>VLOOKUP(CONCATENATE($F1190," ",$G1190),AllocFactorMatrix,(Q$4+1),FALSE)*$E1196</f>
        <v>0</v>
      </c>
      <c r="R1190" s="5">
        <f>VLOOKUP(CONCATENATE($F1190," ",$G1190),AllocFactorMatrix,(R$4+1),FALSE)*$E1196</f>
        <v>0</v>
      </c>
      <c r="S1190" s="5">
        <f>VLOOKUP(CONCATENATE($F1190," ",$G1190),AllocFactorMatrix,(S$4+1),FALSE)*$E1196</f>
        <v>0</v>
      </c>
      <c r="T1190" s="5">
        <f t="shared" si="1716"/>
        <v>0</v>
      </c>
      <c r="U1190" s="5">
        <f>VLOOKUP(CONCATENATE($F1190," ",$G1190),AllocFactorMatrix,(U$4+1),FALSE)*$E1196</f>
        <v>0</v>
      </c>
      <c r="V1190" s="5">
        <f>VLOOKUP(CONCATENATE($F1190," ",$G1190),AllocFactorMatrix,(V$4+1),FALSE)*$E1196</f>
        <v>0</v>
      </c>
      <c r="W1190" s="5">
        <f>VLOOKUP(CONCATENATE($F1190," ",$G1190),AllocFactorMatrix,(W$4+1),FALSE)*$E1196</f>
        <v>0</v>
      </c>
      <c r="X1190" s="5">
        <f>VLOOKUP(CONCATENATE($F1190," ",$G1190),AllocFactorMatrix,(X$4+1),FALSE)*$E1196</f>
        <v>0</v>
      </c>
      <c r="Y1190" s="5">
        <f t="shared" ref="Y1190:Y1196" si="1719">SUBTOTAL(9,U1190:X1190)</f>
        <v>0</v>
      </c>
      <c r="Z1190" s="5">
        <f>VLOOKUP(CONCATENATE($F1190," ",$G1190),AllocFactorMatrix,(Z$4+1),FALSE)*$E1196</f>
        <v>0</v>
      </c>
      <c r="AA1190" s="5">
        <f>VLOOKUP(CONCATENATE($F1190," ",$G1190),AllocFactorMatrix,(AA$4+1),FALSE)*$E1196</f>
        <v>0</v>
      </c>
      <c r="AB1190" s="5">
        <f t="shared" si="1717"/>
        <v>0</v>
      </c>
      <c r="AC1190" s="5">
        <f>VLOOKUP(CONCATENATE($F1190," ",$G1190),AllocFactorMatrix,(AC$4+1),FALSE)*$E1196</f>
        <v>0</v>
      </c>
      <c r="AD1190" s="5">
        <f>VLOOKUP(CONCATENATE($F1190," ",$G1190),AllocFactorMatrix,(AD$4+1),FALSE)*$E1196</f>
        <v>0</v>
      </c>
      <c r="AE1190" s="5">
        <f>VLOOKUP(CONCATENATE($F1190," ",$G1190),AllocFactorMatrix,(AE$4+1),FALSE)*$E1196</f>
        <v>0</v>
      </c>
    </row>
    <row r="1191" spans="4:31" hidden="1" outlineLevel="1">
      <c r="E1191" s="44"/>
      <c r="F1191" s="167" t="str">
        <f>F1196</f>
        <v>PROD_DEMAND</v>
      </c>
      <c r="G1191" s="48" t="str">
        <f>$G$10</f>
        <v>SUBTRAN</v>
      </c>
      <c r="H1191" s="4">
        <f t="shared" si="1713"/>
        <v>0</v>
      </c>
      <c r="I1191" s="5">
        <f t="shared" ref="I1191:N1191" si="1720">VLOOKUP(CONCATENATE($F1191," ",$G1191),AllocFactorMatrix,(I$4+1),FALSE)*$E1196</f>
        <v>0</v>
      </c>
      <c r="J1191" s="47">
        <f t="shared" si="1720"/>
        <v>0</v>
      </c>
      <c r="K1191" s="47">
        <f t="shared" si="1720"/>
        <v>0</v>
      </c>
      <c r="L1191" s="5">
        <f t="shared" si="1720"/>
        <v>0</v>
      </c>
      <c r="M1191" s="5">
        <f t="shared" si="1720"/>
        <v>0</v>
      </c>
      <c r="N1191" s="5">
        <f t="shared" si="1720"/>
        <v>0</v>
      </c>
      <c r="O1191" s="5">
        <f t="shared" si="1715"/>
        <v>0</v>
      </c>
      <c r="P1191" s="5">
        <f>VLOOKUP(CONCATENATE($F1191," ",$G1191),AllocFactorMatrix,(P$4+1),FALSE)*$E1196</f>
        <v>0</v>
      </c>
      <c r="Q1191" s="5">
        <f>VLOOKUP(CONCATENATE($F1191," ",$G1191),AllocFactorMatrix,(Q$4+1),FALSE)*$E1196</f>
        <v>0</v>
      </c>
      <c r="R1191" s="5">
        <f>VLOOKUP(CONCATENATE($F1191," ",$G1191),AllocFactorMatrix,(R$4+1),FALSE)*$E1196</f>
        <v>0</v>
      </c>
      <c r="S1191" s="5">
        <f>VLOOKUP(CONCATENATE($F1191," ",$G1191),AllocFactorMatrix,(S$4+1),FALSE)*$E1196</f>
        <v>0</v>
      </c>
      <c r="T1191" s="5">
        <f t="shared" si="1716"/>
        <v>0</v>
      </c>
      <c r="U1191" s="5">
        <f>VLOOKUP(CONCATENATE($F1191," ",$G1191),AllocFactorMatrix,(U$4+1),FALSE)*$E1196</f>
        <v>0</v>
      </c>
      <c r="V1191" s="5">
        <f>VLOOKUP(CONCATENATE($F1191," ",$G1191),AllocFactorMatrix,(V$4+1),FALSE)*$E1196</f>
        <v>0</v>
      </c>
      <c r="W1191" s="5">
        <f>VLOOKUP(CONCATENATE($F1191," ",$G1191),AllocFactorMatrix,(W$4+1),FALSE)*$E1196</f>
        <v>0</v>
      </c>
      <c r="X1191" s="5">
        <f>VLOOKUP(CONCATENATE($F1191," ",$G1191),AllocFactorMatrix,(X$4+1),FALSE)*$E1196</f>
        <v>0</v>
      </c>
      <c r="Y1191" s="5">
        <f t="shared" si="1719"/>
        <v>0</v>
      </c>
      <c r="Z1191" s="5">
        <f>VLOOKUP(CONCATENATE($F1191," ",$G1191),AllocFactorMatrix,(Z$4+1),FALSE)*$E1196</f>
        <v>0</v>
      </c>
      <c r="AA1191" s="5">
        <f>VLOOKUP(CONCATENATE($F1191," ",$G1191),AllocFactorMatrix,(AA$4+1),FALSE)*$E1196</f>
        <v>0</v>
      </c>
      <c r="AB1191" s="5">
        <f t="shared" si="1717"/>
        <v>0</v>
      </c>
      <c r="AC1191" s="5">
        <f>VLOOKUP(CONCATENATE($F1191," ",$G1191),AllocFactorMatrix,(AC$4+1),FALSE)*$E1196</f>
        <v>0</v>
      </c>
      <c r="AD1191" s="5">
        <f>VLOOKUP(CONCATENATE($F1191," ",$G1191),AllocFactorMatrix,(AD$4+1),FALSE)*$E1196</f>
        <v>0</v>
      </c>
      <c r="AE1191" s="5">
        <f>VLOOKUP(CONCATENATE($F1191," ",$G1191),AllocFactorMatrix,(AE$4+1),FALSE)*$E1196</f>
        <v>0</v>
      </c>
    </row>
    <row r="1192" spans="4:31" hidden="1" outlineLevel="1">
      <c r="E1192" s="44"/>
      <c r="F1192" s="167" t="str">
        <f>F1196</f>
        <v>PROD_DEMAND</v>
      </c>
      <c r="G1192" s="48" t="str">
        <f>$G$11</f>
        <v>DISTPRI</v>
      </c>
      <c r="H1192" s="4">
        <f t="shared" si="1713"/>
        <v>0</v>
      </c>
      <c r="I1192" s="5">
        <f t="shared" ref="I1192:N1192" si="1721">VLOOKUP(CONCATENATE($F1192," ",$G1192),AllocFactorMatrix,(I$4+1),FALSE)*$E1196</f>
        <v>0</v>
      </c>
      <c r="J1192" s="47">
        <f t="shared" si="1721"/>
        <v>0</v>
      </c>
      <c r="K1192" s="47">
        <f t="shared" si="1721"/>
        <v>0</v>
      </c>
      <c r="L1192" s="5">
        <f t="shared" si="1721"/>
        <v>0</v>
      </c>
      <c r="M1192" s="5">
        <f t="shared" si="1721"/>
        <v>0</v>
      </c>
      <c r="N1192" s="5">
        <f t="shared" si="1721"/>
        <v>0</v>
      </c>
      <c r="O1192" s="5">
        <f t="shared" si="1715"/>
        <v>0</v>
      </c>
      <c r="P1192" s="5">
        <f>VLOOKUP(CONCATENATE($F1192," ",$G1192),AllocFactorMatrix,(P$4+1),FALSE)*$E1196</f>
        <v>0</v>
      </c>
      <c r="Q1192" s="5">
        <f>VLOOKUP(CONCATENATE($F1192," ",$G1192),AllocFactorMatrix,(Q$4+1),FALSE)*$E1196</f>
        <v>0</v>
      </c>
      <c r="R1192" s="5">
        <f>VLOOKUP(CONCATENATE($F1192," ",$G1192),AllocFactorMatrix,(R$4+1),FALSE)*$E1196</f>
        <v>0</v>
      </c>
      <c r="S1192" s="5">
        <f>VLOOKUP(CONCATENATE($F1192," ",$G1192),AllocFactorMatrix,(S$4+1),FALSE)*$E1196</f>
        <v>0</v>
      </c>
      <c r="T1192" s="5">
        <f t="shared" si="1716"/>
        <v>0</v>
      </c>
      <c r="U1192" s="5">
        <f>VLOOKUP(CONCATENATE($F1192," ",$G1192),AllocFactorMatrix,(U$4+1),FALSE)*$E1196</f>
        <v>0</v>
      </c>
      <c r="V1192" s="5">
        <f>VLOOKUP(CONCATENATE($F1192," ",$G1192),AllocFactorMatrix,(V$4+1),FALSE)*$E1196</f>
        <v>0</v>
      </c>
      <c r="W1192" s="5">
        <f>VLOOKUP(CONCATENATE($F1192," ",$G1192),AllocFactorMatrix,(W$4+1),FALSE)*$E1196</f>
        <v>0</v>
      </c>
      <c r="X1192" s="5">
        <f>VLOOKUP(CONCATENATE($F1192," ",$G1192),AllocFactorMatrix,(X$4+1),FALSE)*$E1196</f>
        <v>0</v>
      </c>
      <c r="Y1192" s="5">
        <f t="shared" si="1719"/>
        <v>0</v>
      </c>
      <c r="Z1192" s="5">
        <f>VLOOKUP(CONCATENATE($F1192," ",$G1192),AllocFactorMatrix,(Z$4+1),FALSE)*$E1196</f>
        <v>0</v>
      </c>
      <c r="AA1192" s="5">
        <f>VLOOKUP(CONCATENATE($F1192," ",$G1192),AllocFactorMatrix,(AA$4+1),FALSE)*$E1196</f>
        <v>0</v>
      </c>
      <c r="AB1192" s="5">
        <f t="shared" si="1717"/>
        <v>0</v>
      </c>
      <c r="AC1192" s="5">
        <f>VLOOKUP(CONCATENATE($F1192," ",$G1192),AllocFactorMatrix,(AC$4+1),FALSE)*$E1196</f>
        <v>0</v>
      </c>
      <c r="AD1192" s="5">
        <f>VLOOKUP(CONCATENATE($F1192," ",$G1192),AllocFactorMatrix,(AD$4+1),FALSE)*$E1196</f>
        <v>0</v>
      </c>
      <c r="AE1192" s="5">
        <f>VLOOKUP(CONCATENATE($F1192," ",$G1192),AllocFactorMatrix,(AE$4+1),FALSE)*$E1196</f>
        <v>0</v>
      </c>
    </row>
    <row r="1193" spans="4:31" hidden="1" outlineLevel="1">
      <c r="E1193" s="44"/>
      <c r="F1193" s="167" t="str">
        <f>F1196</f>
        <v>PROD_DEMAND</v>
      </c>
      <c r="G1193" s="48" t="str">
        <f>$G$12</f>
        <v>DISTSEC</v>
      </c>
      <c r="H1193" s="4">
        <f t="shared" si="1713"/>
        <v>0</v>
      </c>
      <c r="I1193" s="5">
        <f t="shared" ref="I1193:N1193" si="1722">VLOOKUP(CONCATENATE($F1193," ",$G1193),AllocFactorMatrix,(I$4+1),FALSE)*$E1196</f>
        <v>0</v>
      </c>
      <c r="J1193" s="47">
        <f t="shared" si="1722"/>
        <v>0</v>
      </c>
      <c r="K1193" s="47">
        <f t="shared" si="1722"/>
        <v>0</v>
      </c>
      <c r="L1193" s="5">
        <f t="shared" si="1722"/>
        <v>0</v>
      </c>
      <c r="M1193" s="5">
        <f t="shared" si="1722"/>
        <v>0</v>
      </c>
      <c r="N1193" s="5">
        <f t="shared" si="1722"/>
        <v>0</v>
      </c>
      <c r="O1193" s="5">
        <f t="shared" si="1715"/>
        <v>0</v>
      </c>
      <c r="P1193" s="5">
        <f>VLOOKUP(CONCATENATE($F1193," ",$G1193),AllocFactorMatrix,(P$4+1),FALSE)*$E1196</f>
        <v>0</v>
      </c>
      <c r="Q1193" s="5">
        <f>VLOOKUP(CONCATENATE($F1193," ",$G1193),AllocFactorMatrix,(Q$4+1),FALSE)*$E1196</f>
        <v>0</v>
      </c>
      <c r="R1193" s="5">
        <f>VLOOKUP(CONCATENATE($F1193," ",$G1193),AllocFactorMatrix,(R$4+1),FALSE)*$E1196</f>
        <v>0</v>
      </c>
      <c r="S1193" s="5">
        <f>VLOOKUP(CONCATENATE($F1193," ",$G1193),AllocFactorMatrix,(S$4+1),FALSE)*$E1196</f>
        <v>0</v>
      </c>
      <c r="T1193" s="5">
        <f t="shared" si="1716"/>
        <v>0</v>
      </c>
      <c r="U1193" s="5">
        <f>VLOOKUP(CONCATENATE($F1193," ",$G1193),AllocFactorMatrix,(U$4+1),FALSE)*$E1196</f>
        <v>0</v>
      </c>
      <c r="V1193" s="5">
        <f>VLOOKUP(CONCATENATE($F1193," ",$G1193),AllocFactorMatrix,(V$4+1),FALSE)*$E1196</f>
        <v>0</v>
      </c>
      <c r="W1193" s="5">
        <f>VLOOKUP(CONCATENATE($F1193," ",$G1193),AllocFactorMatrix,(W$4+1),FALSE)*$E1196</f>
        <v>0</v>
      </c>
      <c r="X1193" s="5">
        <f>VLOOKUP(CONCATENATE($F1193," ",$G1193),AllocFactorMatrix,(X$4+1),FALSE)*$E1196</f>
        <v>0</v>
      </c>
      <c r="Y1193" s="5">
        <f t="shared" si="1719"/>
        <v>0</v>
      </c>
      <c r="Z1193" s="5">
        <f>VLOOKUP(CONCATENATE($F1193," ",$G1193),AllocFactorMatrix,(Z$4+1),FALSE)*$E1196</f>
        <v>0</v>
      </c>
      <c r="AA1193" s="5">
        <f>VLOOKUP(CONCATENATE($F1193," ",$G1193),AllocFactorMatrix,(AA$4+1),FALSE)*$E1196</f>
        <v>0</v>
      </c>
      <c r="AB1193" s="5">
        <f t="shared" si="1717"/>
        <v>0</v>
      </c>
      <c r="AC1193" s="5">
        <f>VLOOKUP(CONCATENATE($F1193," ",$G1193),AllocFactorMatrix,(AC$4+1),FALSE)*$E1196</f>
        <v>0</v>
      </c>
      <c r="AD1193" s="5">
        <f>VLOOKUP(CONCATENATE($F1193," ",$G1193),AllocFactorMatrix,(AD$4+1),FALSE)*$E1196</f>
        <v>0</v>
      </c>
      <c r="AE1193" s="5">
        <f>VLOOKUP(CONCATENATE($F1193," ",$G1193),AllocFactorMatrix,(AE$4+1),FALSE)*$E1196</f>
        <v>0</v>
      </c>
    </row>
    <row r="1194" spans="4:31" hidden="1" outlineLevel="1">
      <c r="E1194" s="44"/>
      <c r="F1194" s="167" t="str">
        <f>F1196</f>
        <v>PROD_DEMAND</v>
      </c>
      <c r="G1194" s="48" t="str">
        <f>$G$13</f>
        <v>ENERGY</v>
      </c>
      <c r="H1194" s="4">
        <f t="shared" si="1713"/>
        <v>0</v>
      </c>
      <c r="I1194" s="5">
        <f t="shared" ref="I1194:N1194" si="1723">VLOOKUP(CONCATENATE($F1194," ",$G1194),AllocFactorMatrix,(I$4+1),FALSE)*$E1196</f>
        <v>0</v>
      </c>
      <c r="J1194" s="47">
        <f t="shared" si="1723"/>
        <v>0</v>
      </c>
      <c r="K1194" s="47">
        <f t="shared" si="1723"/>
        <v>0</v>
      </c>
      <c r="L1194" s="5">
        <f t="shared" si="1723"/>
        <v>0</v>
      </c>
      <c r="M1194" s="5">
        <f t="shared" si="1723"/>
        <v>0</v>
      </c>
      <c r="N1194" s="5">
        <f t="shared" si="1723"/>
        <v>0</v>
      </c>
      <c r="O1194" s="5">
        <f t="shared" si="1715"/>
        <v>0</v>
      </c>
      <c r="P1194" s="5">
        <f>VLOOKUP(CONCATENATE($F1194," ",$G1194),AllocFactorMatrix,(P$4+1),FALSE)*$E1196</f>
        <v>0</v>
      </c>
      <c r="Q1194" s="5">
        <f>VLOOKUP(CONCATENATE($F1194," ",$G1194),AllocFactorMatrix,(Q$4+1),FALSE)*$E1196</f>
        <v>0</v>
      </c>
      <c r="R1194" s="5">
        <f>VLOOKUP(CONCATENATE($F1194," ",$G1194),AllocFactorMatrix,(R$4+1),FALSE)*$E1196</f>
        <v>0</v>
      </c>
      <c r="S1194" s="5">
        <f>VLOOKUP(CONCATENATE($F1194," ",$G1194),AllocFactorMatrix,(S$4+1),FALSE)*$E1196</f>
        <v>0</v>
      </c>
      <c r="T1194" s="5">
        <f t="shared" si="1716"/>
        <v>0</v>
      </c>
      <c r="U1194" s="5">
        <f>VLOOKUP(CONCATENATE($F1194," ",$G1194),AllocFactorMatrix,(U$4+1),FALSE)*$E1196</f>
        <v>0</v>
      </c>
      <c r="V1194" s="5">
        <f>VLOOKUP(CONCATENATE($F1194," ",$G1194),AllocFactorMatrix,(V$4+1),FALSE)*$E1196</f>
        <v>0</v>
      </c>
      <c r="W1194" s="5">
        <f>VLOOKUP(CONCATENATE($F1194," ",$G1194),AllocFactorMatrix,(W$4+1),FALSE)*$E1196</f>
        <v>0</v>
      </c>
      <c r="X1194" s="5">
        <f>VLOOKUP(CONCATENATE($F1194," ",$G1194),AllocFactorMatrix,(X$4+1),FALSE)*$E1196</f>
        <v>0</v>
      </c>
      <c r="Y1194" s="5">
        <f t="shared" si="1719"/>
        <v>0</v>
      </c>
      <c r="Z1194" s="5">
        <f>VLOOKUP(CONCATENATE($F1194," ",$G1194),AllocFactorMatrix,(Z$4+1),FALSE)*$E1196</f>
        <v>0</v>
      </c>
      <c r="AA1194" s="5">
        <f>VLOOKUP(CONCATENATE($F1194," ",$G1194),AllocFactorMatrix,(AA$4+1),FALSE)*$E1196</f>
        <v>0</v>
      </c>
      <c r="AB1194" s="5">
        <f t="shared" si="1717"/>
        <v>0</v>
      </c>
      <c r="AC1194" s="5">
        <f>VLOOKUP(CONCATENATE($F1194," ",$G1194),AllocFactorMatrix,(AC$4+1),FALSE)*$E1196</f>
        <v>0</v>
      </c>
      <c r="AD1194" s="5">
        <f>VLOOKUP(CONCATENATE($F1194," ",$G1194),AllocFactorMatrix,(AD$4+1),FALSE)*$E1196</f>
        <v>0</v>
      </c>
      <c r="AE1194" s="5">
        <f>VLOOKUP(CONCATENATE($F1194," ",$G1194),AllocFactorMatrix,(AE$4+1),FALSE)*$E1196</f>
        <v>0</v>
      </c>
    </row>
    <row r="1195" spans="4:31" hidden="1" outlineLevel="1">
      <c r="E1195" s="44"/>
      <c r="F1195" s="167" t="str">
        <f>F1196</f>
        <v>PROD_DEMAND</v>
      </c>
      <c r="G1195" s="48" t="str">
        <f>$G$14</f>
        <v>CUSTOMER</v>
      </c>
      <c r="H1195" s="4">
        <f t="shared" si="1713"/>
        <v>0</v>
      </c>
      <c r="I1195" s="5">
        <f t="shared" ref="I1195:N1195" si="1724">VLOOKUP(CONCATENATE($F1195," ",$G1195),AllocFactorMatrix,(I$4+1),FALSE)*$E1196</f>
        <v>0</v>
      </c>
      <c r="J1195" s="47">
        <f t="shared" si="1724"/>
        <v>0</v>
      </c>
      <c r="K1195" s="47">
        <f t="shared" si="1724"/>
        <v>0</v>
      </c>
      <c r="L1195" s="5">
        <f t="shared" si="1724"/>
        <v>0</v>
      </c>
      <c r="M1195" s="5">
        <f t="shared" si="1724"/>
        <v>0</v>
      </c>
      <c r="N1195" s="5">
        <f t="shared" si="1724"/>
        <v>0</v>
      </c>
      <c r="O1195" s="5">
        <f t="shared" si="1715"/>
        <v>0</v>
      </c>
      <c r="P1195" s="5">
        <f>VLOOKUP(CONCATENATE($F1195," ",$G1195),AllocFactorMatrix,(P$4+1),FALSE)*$E1196</f>
        <v>0</v>
      </c>
      <c r="Q1195" s="5">
        <f>VLOOKUP(CONCATENATE($F1195," ",$G1195),AllocFactorMatrix,(Q$4+1),FALSE)*$E1196</f>
        <v>0</v>
      </c>
      <c r="R1195" s="5">
        <f>VLOOKUP(CONCATENATE($F1195," ",$G1195),AllocFactorMatrix,(R$4+1),FALSE)*$E1196</f>
        <v>0</v>
      </c>
      <c r="S1195" s="5">
        <f>VLOOKUP(CONCATENATE($F1195," ",$G1195),AllocFactorMatrix,(S$4+1),FALSE)*$E1196</f>
        <v>0</v>
      </c>
      <c r="T1195" s="5">
        <f t="shared" si="1716"/>
        <v>0</v>
      </c>
      <c r="U1195" s="5">
        <f>VLOOKUP(CONCATENATE($F1195," ",$G1195),AllocFactorMatrix,(U$4+1),FALSE)*$E1196</f>
        <v>0</v>
      </c>
      <c r="V1195" s="5">
        <f>VLOOKUP(CONCATENATE($F1195," ",$G1195),AllocFactorMatrix,(V$4+1),FALSE)*$E1196</f>
        <v>0</v>
      </c>
      <c r="W1195" s="5">
        <f>VLOOKUP(CONCATENATE($F1195," ",$G1195),AllocFactorMatrix,(W$4+1),FALSE)*$E1196</f>
        <v>0</v>
      </c>
      <c r="X1195" s="5">
        <f>VLOOKUP(CONCATENATE($F1195," ",$G1195),AllocFactorMatrix,(X$4+1),FALSE)*$E1196</f>
        <v>0</v>
      </c>
      <c r="Y1195" s="5">
        <f t="shared" si="1719"/>
        <v>0</v>
      </c>
      <c r="Z1195" s="5">
        <f>VLOOKUP(CONCATENATE($F1195," ",$G1195),AllocFactorMatrix,(Z$4+1),FALSE)*$E1196</f>
        <v>0</v>
      </c>
      <c r="AA1195" s="5">
        <f>VLOOKUP(CONCATENATE($F1195," ",$G1195),AllocFactorMatrix,(AA$4+1),FALSE)*$E1196</f>
        <v>0</v>
      </c>
      <c r="AB1195" s="5">
        <f t="shared" si="1717"/>
        <v>0</v>
      </c>
      <c r="AC1195" s="5">
        <f>VLOOKUP(CONCATENATE($F1195," ",$G1195),AllocFactorMatrix,(AC$4+1),FALSE)*$E1196</f>
        <v>0</v>
      </c>
      <c r="AD1195" s="5">
        <f>VLOOKUP(CONCATENATE($F1195," ",$G1195),AllocFactorMatrix,(AD$4+1),FALSE)*$E1196</f>
        <v>0</v>
      </c>
      <c r="AE1195" s="5">
        <f>VLOOKUP(CONCATENATE($F1195," ",$G1195),AllocFactorMatrix,(AE$4+1),FALSE)*$E1196</f>
        <v>0</v>
      </c>
    </row>
    <row r="1196" spans="4:31" collapsed="1">
      <c r="D1196" s="48" t="s">
        <v>452</v>
      </c>
      <c r="E1196" s="54">
        <v>0</v>
      </c>
      <c r="F1196" s="87" t="s">
        <v>27</v>
      </c>
      <c r="G1196" s="48" t="str">
        <f>$G$15</f>
        <v>TOTAL</v>
      </c>
      <c r="H1196" s="4">
        <f t="shared" si="1713"/>
        <v>0</v>
      </c>
      <c r="I1196" s="5">
        <f t="shared" ref="I1196:N1196" si="1725">VLOOKUP(CONCATENATE($F1196," ",$G1196),AllocFactorMatrix,(I$4+1),FALSE)*$E1196</f>
        <v>0</v>
      </c>
      <c r="J1196" s="47">
        <f t="shared" si="1725"/>
        <v>0</v>
      </c>
      <c r="K1196" s="47">
        <f t="shared" si="1725"/>
        <v>0</v>
      </c>
      <c r="L1196" s="5">
        <f t="shared" si="1725"/>
        <v>0</v>
      </c>
      <c r="M1196" s="5">
        <f t="shared" si="1725"/>
        <v>0</v>
      </c>
      <c r="N1196" s="5">
        <f t="shared" si="1725"/>
        <v>0</v>
      </c>
      <c r="O1196" s="5">
        <f t="shared" si="1715"/>
        <v>0</v>
      </c>
      <c r="P1196" s="5">
        <f>VLOOKUP(CONCATENATE($F1196," ",$G1196),AllocFactorMatrix,(P$4+1),FALSE)*$E1196</f>
        <v>0</v>
      </c>
      <c r="Q1196" s="5">
        <f>VLOOKUP(CONCATENATE($F1196," ",$G1196),AllocFactorMatrix,(Q$4+1),FALSE)*$E1196</f>
        <v>0</v>
      </c>
      <c r="R1196" s="5">
        <f>VLOOKUP(CONCATENATE($F1196," ",$G1196),AllocFactorMatrix,(R$4+1),FALSE)*$E1196</f>
        <v>0</v>
      </c>
      <c r="S1196" s="5">
        <f>VLOOKUP(CONCATENATE($F1196," ",$G1196),AllocFactorMatrix,(S$4+1),FALSE)*$E1196</f>
        <v>0</v>
      </c>
      <c r="T1196" s="5">
        <f t="shared" si="1716"/>
        <v>0</v>
      </c>
      <c r="U1196" s="5">
        <f>VLOOKUP(CONCATENATE($F1196," ",$G1196),AllocFactorMatrix,(U$4+1),FALSE)*$E1196</f>
        <v>0</v>
      </c>
      <c r="V1196" s="5">
        <f>VLOOKUP(CONCATENATE($F1196," ",$G1196),AllocFactorMatrix,(V$4+1),FALSE)*$E1196</f>
        <v>0</v>
      </c>
      <c r="W1196" s="5">
        <f>VLOOKUP(CONCATENATE($F1196," ",$G1196),AllocFactorMatrix,(W$4+1),FALSE)*$E1196</f>
        <v>0</v>
      </c>
      <c r="X1196" s="5">
        <f>VLOOKUP(CONCATENATE($F1196," ",$G1196),AllocFactorMatrix,(X$4+1),FALSE)*$E1196</f>
        <v>0</v>
      </c>
      <c r="Y1196" s="5">
        <f t="shared" si="1719"/>
        <v>0</v>
      </c>
      <c r="Z1196" s="5">
        <f>VLOOKUP(CONCATENATE($F1196," ",$G1196),AllocFactorMatrix,(Z$4+1),FALSE)*$E1196</f>
        <v>0</v>
      </c>
      <c r="AA1196" s="5">
        <f>VLOOKUP(CONCATENATE($F1196," ",$G1196),AllocFactorMatrix,(AA$4+1),FALSE)*$E1196</f>
        <v>0</v>
      </c>
      <c r="AB1196" s="5">
        <f t="shared" si="1717"/>
        <v>0</v>
      </c>
      <c r="AC1196" s="5">
        <f>VLOOKUP(CONCATENATE($F1196," ",$G1196),AllocFactorMatrix,(AC$4+1),FALSE)*$E1196</f>
        <v>0</v>
      </c>
      <c r="AD1196" s="5">
        <f>VLOOKUP(CONCATENATE($F1196," ",$G1196),AllocFactorMatrix,(AD$4+1),FALSE)*$E1196</f>
        <v>0</v>
      </c>
      <c r="AE1196" s="5">
        <f>VLOOKUP(CONCATENATE($F1196," ",$G1196),AllocFactorMatrix,(AE$4+1),FALSE)*$E1196</f>
        <v>0</v>
      </c>
    </row>
    <row r="1197" spans="4:31" hidden="1" outlineLevel="1">
      <c r="E1197" s="44"/>
      <c r="F1197" s="167" t="str">
        <f>F1204</f>
        <v>PROD_ENERGY</v>
      </c>
      <c r="G1197" s="48" t="str">
        <f>$G$8</f>
        <v>PRODUCTION</v>
      </c>
      <c r="H1197" s="4">
        <f t="shared" si="1713"/>
        <v>0</v>
      </c>
      <c r="I1197" s="5">
        <f t="shared" ref="I1197:N1197" si="1726">VLOOKUP(CONCATENATE($F1197," ",$G1197),AllocFactorMatrix,(I$4+1),FALSE)*$E1204</f>
        <v>0</v>
      </c>
      <c r="J1197" s="47">
        <f t="shared" si="1726"/>
        <v>0</v>
      </c>
      <c r="K1197" s="47">
        <f t="shared" si="1726"/>
        <v>0</v>
      </c>
      <c r="L1197" s="5">
        <f t="shared" si="1726"/>
        <v>0</v>
      </c>
      <c r="M1197" s="5">
        <f t="shared" si="1726"/>
        <v>0</v>
      </c>
      <c r="N1197" s="5">
        <f t="shared" si="1726"/>
        <v>0</v>
      </c>
      <c r="O1197" s="5">
        <f t="shared" si="1715"/>
        <v>0</v>
      </c>
      <c r="P1197" s="5">
        <f>VLOOKUP(CONCATENATE($F1197," ",$G1197),AllocFactorMatrix,(P$4+1),FALSE)*$E1204</f>
        <v>0</v>
      </c>
      <c r="Q1197" s="5">
        <f>VLOOKUP(CONCATENATE($F1197," ",$G1197),AllocFactorMatrix,(Q$4+1),FALSE)*$E1204</f>
        <v>0</v>
      </c>
      <c r="R1197" s="5">
        <f>VLOOKUP(CONCATENATE($F1197," ",$G1197),AllocFactorMatrix,(R$4+1),FALSE)*$E1204</f>
        <v>0</v>
      </c>
      <c r="S1197" s="5">
        <f>VLOOKUP(CONCATENATE($F1197," ",$G1197),AllocFactorMatrix,(S$4+1),FALSE)*$E1204</f>
        <v>0</v>
      </c>
      <c r="T1197" s="5">
        <f t="shared" si="1716"/>
        <v>0</v>
      </c>
      <c r="U1197" s="5">
        <f>VLOOKUP(CONCATENATE($F1197," ",$G1197),AllocFactorMatrix,(U$4+1),FALSE)*$E1204</f>
        <v>0</v>
      </c>
      <c r="V1197" s="5">
        <f>VLOOKUP(CONCATENATE($F1197," ",$G1197),AllocFactorMatrix,(V$4+1),FALSE)*$E1204</f>
        <v>0</v>
      </c>
      <c r="W1197" s="5">
        <f>VLOOKUP(CONCATENATE($F1197," ",$G1197),AllocFactorMatrix,(W$4+1),FALSE)*$E1204</f>
        <v>0</v>
      </c>
      <c r="X1197" s="5">
        <f>VLOOKUP(CONCATENATE($F1197," ",$G1197),AllocFactorMatrix,(X$4+1),FALSE)*$E1204</f>
        <v>0</v>
      </c>
      <c r="Y1197" s="5">
        <f>SUBTOTAL(9,U1197:X1197)</f>
        <v>0</v>
      </c>
      <c r="Z1197" s="5">
        <f>VLOOKUP(CONCATENATE($F1197," ",$G1197),AllocFactorMatrix,(Z$4+1),FALSE)*$E1204</f>
        <v>0</v>
      </c>
      <c r="AA1197" s="5">
        <f>VLOOKUP(CONCATENATE($F1197," ",$G1197),AllocFactorMatrix,(AA$4+1),FALSE)*$E1204</f>
        <v>0</v>
      </c>
      <c r="AB1197" s="5">
        <f t="shared" si="1717"/>
        <v>0</v>
      </c>
      <c r="AC1197" s="5">
        <f>VLOOKUP(CONCATENATE($F1197," ",$G1197),AllocFactorMatrix,(AC$4+1),FALSE)*$E1204</f>
        <v>0</v>
      </c>
      <c r="AD1197" s="5">
        <f>VLOOKUP(CONCATENATE($F1197," ",$G1197),AllocFactorMatrix,(AD$4+1),FALSE)*$E1204</f>
        <v>0</v>
      </c>
      <c r="AE1197" s="5">
        <f>VLOOKUP(CONCATENATE($F1197," ",$G1197),AllocFactorMatrix,(AE$4+1),FALSE)*$E1204</f>
        <v>0</v>
      </c>
    </row>
    <row r="1198" spans="4:31" hidden="1" outlineLevel="1">
      <c r="E1198" s="44"/>
      <c r="F1198" s="167" t="str">
        <f>F1204</f>
        <v>PROD_ENERGY</v>
      </c>
      <c r="G1198" s="48" t="str">
        <f>$G$9</f>
        <v>BULKTRAN</v>
      </c>
      <c r="H1198" s="4">
        <f t="shared" si="1713"/>
        <v>0</v>
      </c>
      <c r="I1198" s="5">
        <f t="shared" ref="I1198:N1198" si="1727">VLOOKUP(CONCATENATE($F1198," ",$G1198),AllocFactorMatrix,(I$4+1),FALSE)*$E1204</f>
        <v>0</v>
      </c>
      <c r="J1198" s="47">
        <f t="shared" si="1727"/>
        <v>0</v>
      </c>
      <c r="K1198" s="47">
        <f t="shared" si="1727"/>
        <v>0</v>
      </c>
      <c r="L1198" s="5">
        <f t="shared" si="1727"/>
        <v>0</v>
      </c>
      <c r="M1198" s="5">
        <f t="shared" si="1727"/>
        <v>0</v>
      </c>
      <c r="N1198" s="5">
        <f t="shared" si="1727"/>
        <v>0</v>
      </c>
      <c r="O1198" s="5">
        <f t="shared" si="1715"/>
        <v>0</v>
      </c>
      <c r="P1198" s="5">
        <f>VLOOKUP(CONCATENATE($F1198," ",$G1198),AllocFactorMatrix,(P$4+1),FALSE)*$E1204</f>
        <v>0</v>
      </c>
      <c r="Q1198" s="5">
        <f>VLOOKUP(CONCATENATE($F1198," ",$G1198),AllocFactorMatrix,(Q$4+1),FALSE)*$E1204</f>
        <v>0</v>
      </c>
      <c r="R1198" s="5">
        <f>VLOOKUP(CONCATENATE($F1198," ",$G1198),AllocFactorMatrix,(R$4+1),FALSE)*$E1204</f>
        <v>0</v>
      </c>
      <c r="S1198" s="5">
        <f>VLOOKUP(CONCATENATE($F1198," ",$G1198),AllocFactorMatrix,(S$4+1),FALSE)*$E1204</f>
        <v>0</v>
      </c>
      <c r="T1198" s="5">
        <f t="shared" si="1716"/>
        <v>0</v>
      </c>
      <c r="U1198" s="5">
        <f>VLOOKUP(CONCATENATE($F1198," ",$G1198),AllocFactorMatrix,(U$4+1),FALSE)*$E1204</f>
        <v>0</v>
      </c>
      <c r="V1198" s="5">
        <f>VLOOKUP(CONCATENATE($F1198," ",$G1198),AllocFactorMatrix,(V$4+1),FALSE)*$E1204</f>
        <v>0</v>
      </c>
      <c r="W1198" s="5">
        <f>VLOOKUP(CONCATENATE($F1198," ",$G1198),AllocFactorMatrix,(W$4+1),FALSE)*$E1204</f>
        <v>0</v>
      </c>
      <c r="X1198" s="5">
        <f>VLOOKUP(CONCATENATE($F1198," ",$G1198),AllocFactorMatrix,(X$4+1),FALSE)*$E1204</f>
        <v>0</v>
      </c>
      <c r="Y1198" s="5">
        <f t="shared" ref="Y1198:Y1204" si="1728">SUBTOTAL(9,U1198:X1198)</f>
        <v>0</v>
      </c>
      <c r="Z1198" s="5">
        <f>VLOOKUP(CONCATENATE($F1198," ",$G1198),AllocFactorMatrix,(Z$4+1),FALSE)*$E1204</f>
        <v>0</v>
      </c>
      <c r="AA1198" s="5">
        <f>VLOOKUP(CONCATENATE($F1198," ",$G1198),AllocFactorMatrix,(AA$4+1),FALSE)*$E1204</f>
        <v>0</v>
      </c>
      <c r="AB1198" s="5">
        <f t="shared" si="1717"/>
        <v>0</v>
      </c>
      <c r="AC1198" s="5">
        <f>VLOOKUP(CONCATENATE($F1198," ",$G1198),AllocFactorMatrix,(AC$4+1),FALSE)*$E1204</f>
        <v>0</v>
      </c>
      <c r="AD1198" s="5">
        <f>VLOOKUP(CONCATENATE($F1198," ",$G1198),AllocFactorMatrix,(AD$4+1),FALSE)*$E1204</f>
        <v>0</v>
      </c>
      <c r="AE1198" s="5">
        <f>VLOOKUP(CONCATENATE($F1198," ",$G1198),AllocFactorMatrix,(AE$4+1),FALSE)*$E1204</f>
        <v>0</v>
      </c>
    </row>
    <row r="1199" spans="4:31" hidden="1" outlineLevel="1">
      <c r="E1199" s="44"/>
      <c r="F1199" s="167" t="str">
        <f>F1204</f>
        <v>PROD_ENERGY</v>
      </c>
      <c r="G1199" s="48" t="str">
        <f>$G$10</f>
        <v>SUBTRAN</v>
      </c>
      <c r="H1199" s="4">
        <f t="shared" si="1713"/>
        <v>0</v>
      </c>
      <c r="I1199" s="5">
        <f t="shared" ref="I1199:N1199" si="1729">VLOOKUP(CONCATENATE($F1199," ",$G1199),AllocFactorMatrix,(I$4+1),FALSE)*$E1204</f>
        <v>0</v>
      </c>
      <c r="J1199" s="47">
        <f t="shared" si="1729"/>
        <v>0</v>
      </c>
      <c r="K1199" s="47">
        <f t="shared" si="1729"/>
        <v>0</v>
      </c>
      <c r="L1199" s="5">
        <f t="shared" si="1729"/>
        <v>0</v>
      </c>
      <c r="M1199" s="5">
        <f t="shared" si="1729"/>
        <v>0</v>
      </c>
      <c r="N1199" s="5">
        <f t="shared" si="1729"/>
        <v>0</v>
      </c>
      <c r="O1199" s="5">
        <f t="shared" si="1715"/>
        <v>0</v>
      </c>
      <c r="P1199" s="5">
        <f>VLOOKUP(CONCATENATE($F1199," ",$G1199),AllocFactorMatrix,(P$4+1),FALSE)*$E1204</f>
        <v>0</v>
      </c>
      <c r="Q1199" s="5">
        <f>VLOOKUP(CONCATENATE($F1199," ",$G1199),AllocFactorMatrix,(Q$4+1),FALSE)*$E1204</f>
        <v>0</v>
      </c>
      <c r="R1199" s="5">
        <f>VLOOKUP(CONCATENATE($F1199," ",$G1199),AllocFactorMatrix,(R$4+1),FALSE)*$E1204</f>
        <v>0</v>
      </c>
      <c r="S1199" s="5">
        <f>VLOOKUP(CONCATENATE($F1199," ",$G1199),AllocFactorMatrix,(S$4+1),FALSE)*$E1204</f>
        <v>0</v>
      </c>
      <c r="T1199" s="5">
        <f t="shared" si="1716"/>
        <v>0</v>
      </c>
      <c r="U1199" s="5">
        <f>VLOOKUP(CONCATENATE($F1199," ",$G1199),AllocFactorMatrix,(U$4+1),FALSE)*$E1204</f>
        <v>0</v>
      </c>
      <c r="V1199" s="5">
        <f>VLOOKUP(CONCATENATE($F1199," ",$G1199),AllocFactorMatrix,(V$4+1),FALSE)*$E1204</f>
        <v>0</v>
      </c>
      <c r="W1199" s="5">
        <f>VLOOKUP(CONCATENATE($F1199," ",$G1199),AllocFactorMatrix,(W$4+1),FALSE)*$E1204</f>
        <v>0</v>
      </c>
      <c r="X1199" s="5">
        <f>VLOOKUP(CONCATENATE($F1199," ",$G1199),AllocFactorMatrix,(X$4+1),FALSE)*$E1204</f>
        <v>0</v>
      </c>
      <c r="Y1199" s="5">
        <f t="shared" si="1728"/>
        <v>0</v>
      </c>
      <c r="Z1199" s="5">
        <f>VLOOKUP(CONCATENATE($F1199," ",$G1199),AllocFactorMatrix,(Z$4+1),FALSE)*$E1204</f>
        <v>0</v>
      </c>
      <c r="AA1199" s="5">
        <f>VLOOKUP(CONCATENATE($F1199," ",$G1199),AllocFactorMatrix,(AA$4+1),FALSE)*$E1204</f>
        <v>0</v>
      </c>
      <c r="AB1199" s="5">
        <f t="shared" si="1717"/>
        <v>0</v>
      </c>
      <c r="AC1199" s="5">
        <f>VLOOKUP(CONCATENATE($F1199," ",$G1199),AllocFactorMatrix,(AC$4+1),FALSE)*$E1204</f>
        <v>0</v>
      </c>
      <c r="AD1199" s="5">
        <f>VLOOKUP(CONCATENATE($F1199," ",$G1199),AllocFactorMatrix,(AD$4+1),FALSE)*$E1204</f>
        <v>0</v>
      </c>
      <c r="AE1199" s="5">
        <f>VLOOKUP(CONCATENATE($F1199," ",$G1199),AllocFactorMatrix,(AE$4+1),FALSE)*$E1204</f>
        <v>0</v>
      </c>
    </row>
    <row r="1200" spans="4:31" hidden="1" outlineLevel="1">
      <c r="E1200" s="44"/>
      <c r="F1200" s="167" t="str">
        <f>F1204</f>
        <v>PROD_ENERGY</v>
      </c>
      <c r="G1200" s="48" t="str">
        <f>$G$11</f>
        <v>DISTPRI</v>
      </c>
      <c r="H1200" s="4">
        <f t="shared" si="1713"/>
        <v>0</v>
      </c>
      <c r="I1200" s="5">
        <f t="shared" ref="I1200:N1200" si="1730">VLOOKUP(CONCATENATE($F1200," ",$G1200),AllocFactorMatrix,(I$4+1),FALSE)*$E1204</f>
        <v>0</v>
      </c>
      <c r="J1200" s="47">
        <f t="shared" si="1730"/>
        <v>0</v>
      </c>
      <c r="K1200" s="47">
        <f t="shared" si="1730"/>
        <v>0</v>
      </c>
      <c r="L1200" s="5">
        <f t="shared" si="1730"/>
        <v>0</v>
      </c>
      <c r="M1200" s="5">
        <f t="shared" si="1730"/>
        <v>0</v>
      </c>
      <c r="N1200" s="5">
        <f t="shared" si="1730"/>
        <v>0</v>
      </c>
      <c r="O1200" s="5">
        <f t="shared" si="1715"/>
        <v>0</v>
      </c>
      <c r="P1200" s="5">
        <f>VLOOKUP(CONCATENATE($F1200," ",$G1200),AllocFactorMatrix,(P$4+1),FALSE)*$E1204</f>
        <v>0</v>
      </c>
      <c r="Q1200" s="5">
        <f>VLOOKUP(CONCATENATE($F1200," ",$G1200),AllocFactorMatrix,(Q$4+1),FALSE)*$E1204</f>
        <v>0</v>
      </c>
      <c r="R1200" s="5">
        <f>VLOOKUP(CONCATENATE($F1200," ",$G1200),AllocFactorMatrix,(R$4+1),FALSE)*$E1204</f>
        <v>0</v>
      </c>
      <c r="S1200" s="5">
        <f>VLOOKUP(CONCATENATE($F1200," ",$G1200),AllocFactorMatrix,(S$4+1),FALSE)*$E1204</f>
        <v>0</v>
      </c>
      <c r="T1200" s="5">
        <f t="shared" si="1716"/>
        <v>0</v>
      </c>
      <c r="U1200" s="5">
        <f>VLOOKUP(CONCATENATE($F1200," ",$G1200),AllocFactorMatrix,(U$4+1),FALSE)*$E1204</f>
        <v>0</v>
      </c>
      <c r="V1200" s="5">
        <f>VLOOKUP(CONCATENATE($F1200," ",$G1200),AllocFactorMatrix,(V$4+1),FALSE)*$E1204</f>
        <v>0</v>
      </c>
      <c r="W1200" s="5">
        <f>VLOOKUP(CONCATENATE($F1200," ",$G1200),AllocFactorMatrix,(W$4+1),FALSE)*$E1204</f>
        <v>0</v>
      </c>
      <c r="X1200" s="5">
        <f>VLOOKUP(CONCATENATE($F1200," ",$G1200),AllocFactorMatrix,(X$4+1),FALSE)*$E1204</f>
        <v>0</v>
      </c>
      <c r="Y1200" s="5">
        <f t="shared" si="1728"/>
        <v>0</v>
      </c>
      <c r="Z1200" s="5">
        <f>VLOOKUP(CONCATENATE($F1200," ",$G1200),AllocFactorMatrix,(Z$4+1),FALSE)*$E1204</f>
        <v>0</v>
      </c>
      <c r="AA1200" s="5">
        <f>VLOOKUP(CONCATENATE($F1200," ",$G1200),AllocFactorMatrix,(AA$4+1),FALSE)*$E1204</f>
        <v>0</v>
      </c>
      <c r="AB1200" s="5">
        <f t="shared" si="1717"/>
        <v>0</v>
      </c>
      <c r="AC1200" s="5">
        <f>VLOOKUP(CONCATENATE($F1200," ",$G1200),AllocFactorMatrix,(AC$4+1),FALSE)*$E1204</f>
        <v>0</v>
      </c>
      <c r="AD1200" s="5">
        <f>VLOOKUP(CONCATENATE($F1200," ",$G1200),AllocFactorMatrix,(AD$4+1),FALSE)*$E1204</f>
        <v>0</v>
      </c>
      <c r="AE1200" s="5">
        <f>VLOOKUP(CONCATENATE($F1200," ",$G1200),AllocFactorMatrix,(AE$4+1),FALSE)*$E1204</f>
        <v>0</v>
      </c>
    </row>
    <row r="1201" spans="1:31" hidden="1" outlineLevel="1">
      <c r="E1201" s="44"/>
      <c r="F1201" s="167" t="str">
        <f>F1204</f>
        <v>PROD_ENERGY</v>
      </c>
      <c r="G1201" s="48" t="str">
        <f>$G$12</f>
        <v>DISTSEC</v>
      </c>
      <c r="H1201" s="4">
        <f t="shared" si="1713"/>
        <v>0</v>
      </c>
      <c r="I1201" s="5">
        <f t="shared" ref="I1201:N1201" si="1731">VLOOKUP(CONCATENATE($F1201," ",$G1201),AllocFactorMatrix,(I$4+1),FALSE)*$E1204</f>
        <v>0</v>
      </c>
      <c r="J1201" s="47">
        <f t="shared" si="1731"/>
        <v>0</v>
      </c>
      <c r="K1201" s="47">
        <f t="shared" si="1731"/>
        <v>0</v>
      </c>
      <c r="L1201" s="5">
        <f t="shared" si="1731"/>
        <v>0</v>
      </c>
      <c r="M1201" s="5">
        <f t="shared" si="1731"/>
        <v>0</v>
      </c>
      <c r="N1201" s="5">
        <f t="shared" si="1731"/>
        <v>0</v>
      </c>
      <c r="O1201" s="5">
        <f t="shared" si="1715"/>
        <v>0</v>
      </c>
      <c r="P1201" s="5">
        <f>VLOOKUP(CONCATENATE($F1201," ",$G1201),AllocFactorMatrix,(P$4+1),FALSE)*$E1204</f>
        <v>0</v>
      </c>
      <c r="Q1201" s="5">
        <f>VLOOKUP(CONCATENATE($F1201," ",$G1201),AllocFactorMatrix,(Q$4+1),FALSE)*$E1204</f>
        <v>0</v>
      </c>
      <c r="R1201" s="5">
        <f>VLOOKUP(CONCATENATE($F1201," ",$G1201),AllocFactorMatrix,(R$4+1),FALSE)*$E1204</f>
        <v>0</v>
      </c>
      <c r="S1201" s="5">
        <f>VLOOKUP(CONCATENATE($F1201," ",$G1201),AllocFactorMatrix,(S$4+1),FALSE)*$E1204</f>
        <v>0</v>
      </c>
      <c r="T1201" s="5">
        <f t="shared" si="1716"/>
        <v>0</v>
      </c>
      <c r="U1201" s="5">
        <f>VLOOKUP(CONCATENATE($F1201," ",$G1201),AllocFactorMatrix,(U$4+1),FALSE)*$E1204</f>
        <v>0</v>
      </c>
      <c r="V1201" s="5">
        <f>VLOOKUP(CONCATENATE($F1201," ",$G1201),AllocFactorMatrix,(V$4+1),FALSE)*$E1204</f>
        <v>0</v>
      </c>
      <c r="W1201" s="5">
        <f>VLOOKUP(CONCATENATE($F1201," ",$G1201),AllocFactorMatrix,(W$4+1),FALSE)*$E1204</f>
        <v>0</v>
      </c>
      <c r="X1201" s="5">
        <f>VLOOKUP(CONCATENATE($F1201," ",$G1201),AllocFactorMatrix,(X$4+1),FALSE)*$E1204</f>
        <v>0</v>
      </c>
      <c r="Y1201" s="5">
        <f t="shared" si="1728"/>
        <v>0</v>
      </c>
      <c r="Z1201" s="5">
        <f>VLOOKUP(CONCATENATE($F1201," ",$G1201),AllocFactorMatrix,(Z$4+1),FALSE)*$E1204</f>
        <v>0</v>
      </c>
      <c r="AA1201" s="5">
        <f>VLOOKUP(CONCATENATE($F1201," ",$G1201),AllocFactorMatrix,(AA$4+1),FALSE)*$E1204</f>
        <v>0</v>
      </c>
      <c r="AB1201" s="5">
        <f t="shared" si="1717"/>
        <v>0</v>
      </c>
      <c r="AC1201" s="5">
        <f>VLOOKUP(CONCATENATE($F1201," ",$G1201),AllocFactorMatrix,(AC$4+1),FALSE)*$E1204</f>
        <v>0</v>
      </c>
      <c r="AD1201" s="5">
        <f>VLOOKUP(CONCATENATE($F1201," ",$G1201),AllocFactorMatrix,(AD$4+1),FALSE)*$E1204</f>
        <v>0</v>
      </c>
      <c r="AE1201" s="5">
        <f>VLOOKUP(CONCATENATE($F1201," ",$G1201),AllocFactorMatrix,(AE$4+1),FALSE)*$E1204</f>
        <v>0</v>
      </c>
    </row>
    <row r="1202" spans="1:31" hidden="1" outlineLevel="1">
      <c r="E1202" s="44"/>
      <c r="F1202" s="167" t="str">
        <f>F1204</f>
        <v>PROD_ENERGY</v>
      </c>
      <c r="G1202" s="48" t="str">
        <f>$G$13</f>
        <v>ENERGY</v>
      </c>
      <c r="H1202" s="4">
        <f t="shared" si="1713"/>
        <v>171766.99999999997</v>
      </c>
      <c r="I1202" s="5">
        <f t="shared" ref="I1202:N1202" si="1732">VLOOKUP(CONCATENATE($F1202," ",$G1202),AllocFactorMatrix,(I$4+1),FALSE)*$E1204</f>
        <v>67199.304570540888</v>
      </c>
      <c r="J1202" s="47">
        <f t="shared" si="1732"/>
        <v>10.753727249140518</v>
      </c>
      <c r="K1202" s="47">
        <f t="shared" si="1732"/>
        <v>31.007303255679538</v>
      </c>
      <c r="L1202" s="5">
        <f t="shared" si="1732"/>
        <v>19377.173778877172</v>
      </c>
      <c r="M1202" s="5">
        <f t="shared" si="1732"/>
        <v>270.25391420245501</v>
      </c>
      <c r="N1202" s="5">
        <f t="shared" si="1732"/>
        <v>37.78126816224443</v>
      </c>
      <c r="O1202" s="5">
        <f t="shared" si="1715"/>
        <v>19685.208961241871</v>
      </c>
      <c r="P1202" s="5">
        <f>VLOOKUP(CONCATENATE($F1202," ",$G1202),AllocFactorMatrix,(P$4+1),FALSE)*$E1204</f>
        <v>12562.368772939</v>
      </c>
      <c r="Q1202" s="5">
        <f>VLOOKUP(CONCATENATE($F1202," ",$G1202),AllocFactorMatrix,(Q$4+1),FALSE)*$E1204</f>
        <v>2243.6188627672345</v>
      </c>
      <c r="R1202" s="5">
        <f>VLOOKUP(CONCATENATE($F1202," ",$G1202),AllocFactorMatrix,(R$4+1),FALSE)*$E1204</f>
        <v>456.88296523946934</v>
      </c>
      <c r="S1202" s="5">
        <f>VLOOKUP(CONCATENATE($F1202," ",$G1202),AllocFactorMatrix,(S$4+1),FALSE)*$E1204</f>
        <v>17.256624220048881</v>
      </c>
      <c r="T1202" s="5">
        <f t="shared" si="1716"/>
        <v>15280.127225165752</v>
      </c>
      <c r="U1202" s="5">
        <f>VLOOKUP(CONCATENATE($F1202," ",$G1202),AllocFactorMatrix,(U$4+1),FALSE)*$E1204</f>
        <v>658.84850468555544</v>
      </c>
      <c r="V1202" s="5">
        <f>VLOOKUP(CONCATENATE($F1202," ",$G1202),AllocFactorMatrix,(V$4+1),FALSE)*$E1204</f>
        <v>10416.520129066161</v>
      </c>
      <c r="W1202" s="5">
        <f>VLOOKUP(CONCATENATE($F1202," ",$G1202),AllocFactorMatrix,(W$4+1),FALSE)*$E1204</f>
        <v>44799.757730874924</v>
      </c>
      <c r="X1202" s="5">
        <f>VLOOKUP(CONCATENATE($F1202," ",$G1202),AllocFactorMatrix,(X$4+1),FALSE)*$E1204</f>
        <v>8427.3023510454041</v>
      </c>
      <c r="Y1202" s="5">
        <f t="shared" si="1728"/>
        <v>64302.428715672038</v>
      </c>
      <c r="Z1202" s="5">
        <f>VLOOKUP(CONCATENATE($F1202," ",$G1202),AllocFactorMatrix,(Z$4+1),FALSE)*$E1204</f>
        <v>3455.7779305154727</v>
      </c>
      <c r="AA1202" s="5">
        <f>VLOOKUP(CONCATENATE($F1202," ",$G1202),AllocFactorMatrix,(AA$4+1),FALSE)*$E1204</f>
        <v>69.339494828180875</v>
      </c>
      <c r="AB1202" s="5">
        <f t="shared" si="1717"/>
        <v>3525.1174253436534</v>
      </c>
      <c r="AC1202" s="5">
        <f>VLOOKUP(CONCATENATE($F1202," ",$G1202),AllocFactorMatrix,(AC$4+1),FALSE)*$E1204</f>
        <v>61.851126725749857</v>
      </c>
      <c r="AD1202" s="5">
        <f>VLOOKUP(CONCATENATE($F1202," ",$G1202),AllocFactorMatrix,(AD$4+1),FALSE)*$E1204</f>
        <v>1385.4440558313433</v>
      </c>
      <c r="AE1202" s="5">
        <f>VLOOKUP(CONCATENATE($F1202," ",$G1202),AllocFactorMatrix,(AE$4+1),FALSE)*$E1204</f>
        <v>285.7568889738227</v>
      </c>
    </row>
    <row r="1203" spans="1:31" hidden="1" outlineLevel="1">
      <c r="E1203" s="44"/>
      <c r="F1203" s="167" t="str">
        <f>F1204</f>
        <v>PROD_ENERGY</v>
      </c>
      <c r="G1203" s="48" t="str">
        <f>$G$14</f>
        <v>CUSTOMER</v>
      </c>
      <c r="H1203" s="4">
        <f t="shared" si="1713"/>
        <v>0</v>
      </c>
      <c r="I1203" s="5">
        <f t="shared" ref="I1203:N1203" si="1733">VLOOKUP(CONCATENATE($F1203," ",$G1203),AllocFactorMatrix,(I$4+1),FALSE)*$E1204</f>
        <v>0</v>
      </c>
      <c r="J1203" s="47">
        <f t="shared" si="1733"/>
        <v>0</v>
      </c>
      <c r="K1203" s="47">
        <f t="shared" si="1733"/>
        <v>0</v>
      </c>
      <c r="L1203" s="5">
        <f t="shared" si="1733"/>
        <v>0</v>
      </c>
      <c r="M1203" s="5">
        <f t="shared" si="1733"/>
        <v>0</v>
      </c>
      <c r="N1203" s="5">
        <f t="shared" si="1733"/>
        <v>0</v>
      </c>
      <c r="O1203" s="5">
        <f t="shared" si="1715"/>
        <v>0</v>
      </c>
      <c r="P1203" s="5">
        <f>VLOOKUP(CONCATENATE($F1203," ",$G1203),AllocFactorMatrix,(P$4+1),FALSE)*$E1204</f>
        <v>0</v>
      </c>
      <c r="Q1203" s="5">
        <f>VLOOKUP(CONCATENATE($F1203," ",$G1203),AllocFactorMatrix,(Q$4+1),FALSE)*$E1204</f>
        <v>0</v>
      </c>
      <c r="R1203" s="5">
        <f>VLOOKUP(CONCATENATE($F1203," ",$G1203),AllocFactorMatrix,(R$4+1),FALSE)*$E1204</f>
        <v>0</v>
      </c>
      <c r="S1203" s="5">
        <f>VLOOKUP(CONCATENATE($F1203," ",$G1203),AllocFactorMatrix,(S$4+1),FALSE)*$E1204</f>
        <v>0</v>
      </c>
      <c r="T1203" s="5">
        <f t="shared" si="1716"/>
        <v>0</v>
      </c>
      <c r="U1203" s="5">
        <f>VLOOKUP(CONCATENATE($F1203," ",$G1203),AllocFactorMatrix,(U$4+1),FALSE)*$E1204</f>
        <v>0</v>
      </c>
      <c r="V1203" s="5">
        <f>VLOOKUP(CONCATENATE($F1203," ",$G1203),AllocFactorMatrix,(V$4+1),FALSE)*$E1204</f>
        <v>0</v>
      </c>
      <c r="W1203" s="5">
        <f>VLOOKUP(CONCATENATE($F1203," ",$G1203),AllocFactorMatrix,(W$4+1),FALSE)*$E1204</f>
        <v>0</v>
      </c>
      <c r="X1203" s="5">
        <f>VLOOKUP(CONCATENATE($F1203," ",$G1203),AllocFactorMatrix,(X$4+1),FALSE)*$E1204</f>
        <v>0</v>
      </c>
      <c r="Y1203" s="5">
        <f t="shared" si="1728"/>
        <v>0</v>
      </c>
      <c r="Z1203" s="5">
        <f>VLOOKUP(CONCATENATE($F1203," ",$G1203),AllocFactorMatrix,(Z$4+1),FALSE)*$E1204</f>
        <v>0</v>
      </c>
      <c r="AA1203" s="5">
        <f>VLOOKUP(CONCATENATE($F1203," ",$G1203),AllocFactorMatrix,(AA$4+1),FALSE)*$E1204</f>
        <v>0</v>
      </c>
      <c r="AB1203" s="5">
        <f t="shared" si="1717"/>
        <v>0</v>
      </c>
      <c r="AC1203" s="5">
        <f>VLOOKUP(CONCATENATE($F1203," ",$G1203),AllocFactorMatrix,(AC$4+1),FALSE)*$E1204</f>
        <v>0</v>
      </c>
      <c r="AD1203" s="5">
        <f>VLOOKUP(CONCATENATE($F1203," ",$G1203),AllocFactorMatrix,(AD$4+1),FALSE)*$E1204</f>
        <v>0</v>
      </c>
      <c r="AE1203" s="5">
        <f>VLOOKUP(CONCATENATE($F1203," ",$G1203),AllocFactorMatrix,(AE$4+1),FALSE)*$E1204</f>
        <v>0</v>
      </c>
    </row>
    <row r="1204" spans="1:31" collapsed="1">
      <c r="D1204" s="48" t="s">
        <v>453</v>
      </c>
      <c r="E1204" s="54">
        <v>171767</v>
      </c>
      <c r="F1204" s="87" t="s">
        <v>29</v>
      </c>
      <c r="G1204" s="48" t="str">
        <f>$G$15</f>
        <v>TOTAL</v>
      </c>
      <c r="H1204" s="4">
        <f t="shared" si="1713"/>
        <v>171766.99999999997</v>
      </c>
      <c r="I1204" s="5">
        <f t="shared" ref="I1204:N1204" si="1734">VLOOKUP(CONCATENATE($F1204," ",$G1204),AllocFactorMatrix,(I$4+1),FALSE)*$E1204</f>
        <v>67199.304570540888</v>
      </c>
      <c r="J1204" s="47">
        <f t="shared" si="1734"/>
        <v>10.753727249140518</v>
      </c>
      <c r="K1204" s="47">
        <f t="shared" si="1734"/>
        <v>31.007303255679538</v>
      </c>
      <c r="L1204" s="5">
        <f t="shared" si="1734"/>
        <v>19377.173778877172</v>
      </c>
      <c r="M1204" s="5">
        <f t="shared" si="1734"/>
        <v>270.25391420245501</v>
      </c>
      <c r="N1204" s="5">
        <f t="shared" si="1734"/>
        <v>37.78126816224443</v>
      </c>
      <c r="O1204" s="5">
        <f t="shared" si="1715"/>
        <v>19685.208961241871</v>
      </c>
      <c r="P1204" s="5">
        <f>VLOOKUP(CONCATENATE($F1204," ",$G1204),AllocFactorMatrix,(P$4+1),FALSE)*$E1204</f>
        <v>12562.368772939</v>
      </c>
      <c r="Q1204" s="5">
        <f>VLOOKUP(CONCATENATE($F1204," ",$G1204),AllocFactorMatrix,(Q$4+1),FALSE)*$E1204</f>
        <v>2243.6188627672345</v>
      </c>
      <c r="R1204" s="5">
        <f>VLOOKUP(CONCATENATE($F1204," ",$G1204),AllocFactorMatrix,(R$4+1),FALSE)*$E1204</f>
        <v>456.88296523946934</v>
      </c>
      <c r="S1204" s="5">
        <f>VLOOKUP(CONCATENATE($F1204," ",$G1204),AllocFactorMatrix,(S$4+1),FALSE)*$E1204</f>
        <v>17.256624220048881</v>
      </c>
      <c r="T1204" s="5">
        <f t="shared" si="1716"/>
        <v>15280.127225165752</v>
      </c>
      <c r="U1204" s="5">
        <f>VLOOKUP(CONCATENATE($F1204," ",$G1204),AllocFactorMatrix,(U$4+1),FALSE)*$E1204</f>
        <v>658.84850468555544</v>
      </c>
      <c r="V1204" s="5">
        <f>VLOOKUP(CONCATENATE($F1204," ",$G1204),AllocFactorMatrix,(V$4+1),FALSE)*$E1204</f>
        <v>10416.520129066161</v>
      </c>
      <c r="W1204" s="5">
        <f>VLOOKUP(CONCATENATE($F1204," ",$G1204),AllocFactorMatrix,(W$4+1),FALSE)*$E1204</f>
        <v>44799.757730874924</v>
      </c>
      <c r="X1204" s="5">
        <f>VLOOKUP(CONCATENATE($F1204," ",$G1204),AllocFactorMatrix,(X$4+1),FALSE)*$E1204</f>
        <v>8427.3023510454041</v>
      </c>
      <c r="Y1204" s="5">
        <f t="shared" si="1728"/>
        <v>64302.428715672038</v>
      </c>
      <c r="Z1204" s="5">
        <f>VLOOKUP(CONCATENATE($F1204," ",$G1204),AllocFactorMatrix,(Z$4+1),FALSE)*$E1204</f>
        <v>3455.7779305154727</v>
      </c>
      <c r="AA1204" s="5">
        <f>VLOOKUP(CONCATENATE($F1204," ",$G1204),AllocFactorMatrix,(AA$4+1),FALSE)*$E1204</f>
        <v>69.339494828180875</v>
      </c>
      <c r="AB1204" s="5">
        <f t="shared" si="1717"/>
        <v>3525.1174253436534</v>
      </c>
      <c r="AC1204" s="5">
        <f>VLOOKUP(CONCATENATE($F1204," ",$G1204),AllocFactorMatrix,(AC$4+1),FALSE)*$E1204</f>
        <v>61.851126725749857</v>
      </c>
      <c r="AD1204" s="5">
        <f>VLOOKUP(CONCATENATE($F1204," ",$G1204),AllocFactorMatrix,(AD$4+1),FALSE)*$E1204</f>
        <v>1385.4440558313433</v>
      </c>
      <c r="AE1204" s="5">
        <f>VLOOKUP(CONCATENATE($F1204," ",$G1204),AllocFactorMatrix,(AE$4+1),FALSE)*$E1204</f>
        <v>285.7568889738227</v>
      </c>
    </row>
    <row r="1205" spans="1:31" s="44" customFormat="1" hidden="1" outlineLevel="1">
      <c r="A1205" s="49"/>
      <c r="B1205" s="97"/>
      <c r="C1205" s="48"/>
      <c r="D1205" s="48"/>
      <c r="F1205" s="167" t="str">
        <f>F1212</f>
        <v>LABOR_PROD</v>
      </c>
      <c r="G1205" s="48" t="str">
        <f>$G$8</f>
        <v>PRODUCTION</v>
      </c>
      <c r="H1205" s="46">
        <f t="shared" si="1713"/>
        <v>1454519.0954669197</v>
      </c>
      <c r="I1205" s="47">
        <f t="shared" ref="I1205:N1205" si="1735">VLOOKUP(CONCATENATE($F1205," ",$G1205),AllocFactorMatrix,(I$4+1),FALSE)*$E1212</f>
        <v>748016.88609551324</v>
      </c>
      <c r="J1205" s="47">
        <f t="shared" si="1735"/>
        <v>167.34420020617264</v>
      </c>
      <c r="K1205" s="47">
        <f t="shared" si="1735"/>
        <v>293.00776239300717</v>
      </c>
      <c r="L1205" s="47">
        <f t="shared" si="1735"/>
        <v>174338.40583362355</v>
      </c>
      <c r="M1205" s="47">
        <f t="shared" si="1735"/>
        <v>2425.9166983426812</v>
      </c>
      <c r="N1205" s="47">
        <f t="shared" si="1735"/>
        <v>337.86641215462998</v>
      </c>
      <c r="O1205" s="47">
        <f t="shared" ref="O1205:O1212" si="1736">SUBTOTAL(9,L1205:N1205)</f>
        <v>177102.18894412086</v>
      </c>
      <c r="P1205" s="47">
        <f>VLOOKUP(CONCATENATE($F1205," ",$G1205),AllocFactorMatrix,(P$4+1),FALSE)*$E1212</f>
        <v>103695.21261734821</v>
      </c>
      <c r="Q1205" s="47">
        <f>VLOOKUP(CONCATENATE($F1205," ",$G1205),AllocFactorMatrix,(Q$4+1),FALSE)*$E1212</f>
        <v>18609.036947939996</v>
      </c>
      <c r="R1205" s="47">
        <f>VLOOKUP(CONCATENATE($F1205," ",$G1205),AllocFactorMatrix,(R$4+1),FALSE)*$E1212</f>
        <v>3773.7227912618746</v>
      </c>
      <c r="S1205" s="47">
        <f>VLOOKUP(CONCATENATE($F1205," ",$G1205),AllocFactorMatrix,(S$4+1),FALSE)*$E1212</f>
        <v>143.30541643781504</v>
      </c>
      <c r="T1205" s="47">
        <f t="shared" ref="T1205:T1212" si="1737">SUBTOTAL(9,P1205:S1205)</f>
        <v>126221.27777298789</v>
      </c>
      <c r="U1205" s="47">
        <f>VLOOKUP(CONCATENATE($F1205," ",$G1205),AllocFactorMatrix,(U$4+1),FALSE)*$E1212</f>
        <v>4918.0399646413871</v>
      </c>
      <c r="V1205" s="47">
        <f>VLOOKUP(CONCATENATE($F1205," ",$G1205),AllocFactorMatrix,(V$4+1),FALSE)*$E1212</f>
        <v>66396.379442916514</v>
      </c>
      <c r="W1205" s="47">
        <f>VLOOKUP(CONCATENATE($F1205," ",$G1205),AllocFactorMatrix,(W$4+1),FALSE)*$E1212</f>
        <v>253939.49788146481</v>
      </c>
      <c r="X1205" s="47">
        <f>VLOOKUP(CONCATENATE($F1205," ",$G1205),AllocFactorMatrix,(X$4+1),FALSE)*$E1212</f>
        <v>46003.495251395296</v>
      </c>
      <c r="Y1205" s="47">
        <f>SUBTOTAL(9,U1205:X1205)</f>
        <v>371257.41254041798</v>
      </c>
      <c r="Z1205" s="47">
        <f>VLOOKUP(CONCATENATE($F1205," ",$G1205),AllocFactorMatrix,(Z$4+1),FALSE)*$E1212</f>
        <v>28502.616851475799</v>
      </c>
      <c r="AA1205" s="47">
        <f>VLOOKUP(CONCATENATE($F1205," ",$G1205),AllocFactorMatrix,(AA$4+1),FALSE)*$E1212</f>
        <v>569.27036469360712</v>
      </c>
      <c r="AB1205" s="47">
        <f t="shared" si="1717"/>
        <v>29071.887216169405</v>
      </c>
      <c r="AC1205" s="47">
        <f>VLOOKUP(CONCATENATE($F1205," ",$G1205),AllocFactorMatrix,(AC$4+1),FALSE)*$E1212</f>
        <v>375.9956279054648</v>
      </c>
      <c r="AD1205" s="47">
        <f>VLOOKUP(CONCATENATE($F1205," ",$G1205),AllocFactorMatrix,(AD$4+1),FALSE)*$E1212</f>
        <v>1670.386657040219</v>
      </c>
      <c r="AE1205" s="47">
        <f>VLOOKUP(CONCATENATE($F1205," ",$G1205),AllocFactorMatrix,(AE$4+1),FALSE)*$E1212</f>
        <v>342.7086501651541</v>
      </c>
    </row>
    <row r="1206" spans="1:31" s="44" customFormat="1" hidden="1" outlineLevel="1">
      <c r="A1206" s="49"/>
      <c r="B1206" s="97"/>
      <c r="C1206" s="48"/>
      <c r="D1206" s="48"/>
      <c r="F1206" s="167" t="str">
        <f>F1212</f>
        <v>LABOR_PROD</v>
      </c>
      <c r="G1206" s="48" t="str">
        <f>$G$9</f>
        <v>BULKTRAN</v>
      </c>
      <c r="H1206" s="46">
        <f t="shared" si="1713"/>
        <v>0</v>
      </c>
      <c r="I1206" s="47">
        <f t="shared" ref="I1206:N1206" si="1738">VLOOKUP(CONCATENATE($F1206," ",$G1206),AllocFactorMatrix,(I$4+1),FALSE)*$E1212</f>
        <v>0</v>
      </c>
      <c r="J1206" s="47">
        <f t="shared" si="1738"/>
        <v>0</v>
      </c>
      <c r="K1206" s="47">
        <f t="shared" si="1738"/>
        <v>0</v>
      </c>
      <c r="L1206" s="47">
        <f t="shared" si="1738"/>
        <v>0</v>
      </c>
      <c r="M1206" s="47">
        <f t="shared" si="1738"/>
        <v>0</v>
      </c>
      <c r="N1206" s="47">
        <f t="shared" si="1738"/>
        <v>0</v>
      </c>
      <c r="O1206" s="47">
        <f t="shared" si="1736"/>
        <v>0</v>
      </c>
      <c r="P1206" s="47">
        <f>VLOOKUP(CONCATENATE($F1206," ",$G1206),AllocFactorMatrix,(P$4+1),FALSE)*$E1212</f>
        <v>0</v>
      </c>
      <c r="Q1206" s="47">
        <f>VLOOKUP(CONCATENATE($F1206," ",$G1206),AllocFactorMatrix,(Q$4+1),FALSE)*$E1212</f>
        <v>0</v>
      </c>
      <c r="R1206" s="47">
        <f>VLOOKUP(CONCATENATE($F1206," ",$G1206),AllocFactorMatrix,(R$4+1),FALSE)*$E1212</f>
        <v>0</v>
      </c>
      <c r="S1206" s="47">
        <f>VLOOKUP(CONCATENATE($F1206," ",$G1206),AllocFactorMatrix,(S$4+1),FALSE)*$E1212</f>
        <v>0</v>
      </c>
      <c r="T1206" s="47">
        <f t="shared" si="1737"/>
        <v>0</v>
      </c>
      <c r="U1206" s="47">
        <f>VLOOKUP(CONCATENATE($F1206," ",$G1206),AllocFactorMatrix,(U$4+1),FALSE)*$E1212</f>
        <v>0</v>
      </c>
      <c r="V1206" s="47">
        <f>VLOOKUP(CONCATENATE($F1206," ",$G1206),AllocFactorMatrix,(V$4+1),FALSE)*$E1212</f>
        <v>0</v>
      </c>
      <c r="W1206" s="47">
        <f>VLOOKUP(CONCATENATE($F1206," ",$G1206),AllocFactorMatrix,(W$4+1),FALSE)*$E1212</f>
        <v>0</v>
      </c>
      <c r="X1206" s="47">
        <f>VLOOKUP(CONCATENATE($F1206," ",$G1206),AllocFactorMatrix,(X$4+1),FALSE)*$E1212</f>
        <v>0</v>
      </c>
      <c r="Y1206" s="47">
        <f t="shared" ref="Y1206:Y1212" si="1739">SUBTOTAL(9,U1206:X1206)</f>
        <v>0</v>
      </c>
      <c r="Z1206" s="47">
        <f>VLOOKUP(CONCATENATE($F1206," ",$G1206),AllocFactorMatrix,(Z$4+1),FALSE)*$E1212</f>
        <v>0</v>
      </c>
      <c r="AA1206" s="47">
        <f>VLOOKUP(CONCATENATE($F1206," ",$G1206),AllocFactorMatrix,(AA$4+1),FALSE)*$E1212</f>
        <v>0</v>
      </c>
      <c r="AB1206" s="47">
        <f t="shared" si="1717"/>
        <v>0</v>
      </c>
      <c r="AC1206" s="47">
        <f>VLOOKUP(CONCATENATE($F1206," ",$G1206),AllocFactorMatrix,(AC$4+1),FALSE)*$E1212</f>
        <v>0</v>
      </c>
      <c r="AD1206" s="47">
        <f>VLOOKUP(CONCATENATE($F1206," ",$G1206),AllocFactorMatrix,(AD$4+1),FALSE)*$E1212</f>
        <v>0</v>
      </c>
      <c r="AE1206" s="47">
        <f>VLOOKUP(CONCATENATE($F1206," ",$G1206),AllocFactorMatrix,(AE$4+1),FALSE)*$E1212</f>
        <v>0</v>
      </c>
    </row>
    <row r="1207" spans="1:31" s="44" customFormat="1" hidden="1" outlineLevel="1">
      <c r="A1207" s="49"/>
      <c r="B1207" s="97"/>
      <c r="C1207" s="48"/>
      <c r="D1207" s="48"/>
      <c r="F1207" s="167" t="str">
        <f>F1212</f>
        <v>LABOR_PROD</v>
      </c>
      <c r="G1207" s="48" t="str">
        <f>$G$10</f>
        <v>SUBTRAN</v>
      </c>
      <c r="H1207" s="46">
        <f t="shared" si="1713"/>
        <v>0</v>
      </c>
      <c r="I1207" s="47">
        <f t="shared" ref="I1207:N1207" si="1740">VLOOKUP(CONCATENATE($F1207," ",$G1207),AllocFactorMatrix,(I$4+1),FALSE)*$E1212</f>
        <v>0</v>
      </c>
      <c r="J1207" s="47">
        <f t="shared" si="1740"/>
        <v>0</v>
      </c>
      <c r="K1207" s="47">
        <f t="shared" si="1740"/>
        <v>0</v>
      </c>
      <c r="L1207" s="47">
        <f t="shared" si="1740"/>
        <v>0</v>
      </c>
      <c r="M1207" s="47">
        <f t="shared" si="1740"/>
        <v>0</v>
      </c>
      <c r="N1207" s="47">
        <f t="shared" si="1740"/>
        <v>0</v>
      </c>
      <c r="O1207" s="47">
        <f t="shared" si="1736"/>
        <v>0</v>
      </c>
      <c r="P1207" s="47">
        <f>VLOOKUP(CONCATENATE($F1207," ",$G1207),AllocFactorMatrix,(P$4+1),FALSE)*$E1212</f>
        <v>0</v>
      </c>
      <c r="Q1207" s="47">
        <f>VLOOKUP(CONCATENATE($F1207," ",$G1207),AllocFactorMatrix,(Q$4+1),FALSE)*$E1212</f>
        <v>0</v>
      </c>
      <c r="R1207" s="47">
        <f>VLOOKUP(CONCATENATE($F1207," ",$G1207),AllocFactorMatrix,(R$4+1),FALSE)*$E1212</f>
        <v>0</v>
      </c>
      <c r="S1207" s="47">
        <f>VLOOKUP(CONCATENATE($F1207," ",$G1207),AllocFactorMatrix,(S$4+1),FALSE)*$E1212</f>
        <v>0</v>
      </c>
      <c r="T1207" s="47">
        <f t="shared" si="1737"/>
        <v>0</v>
      </c>
      <c r="U1207" s="47">
        <f>VLOOKUP(CONCATENATE($F1207," ",$G1207),AllocFactorMatrix,(U$4+1),FALSE)*$E1212</f>
        <v>0</v>
      </c>
      <c r="V1207" s="47">
        <f>VLOOKUP(CONCATENATE($F1207," ",$G1207),AllocFactorMatrix,(V$4+1),FALSE)*$E1212</f>
        <v>0</v>
      </c>
      <c r="W1207" s="47">
        <f>VLOOKUP(CONCATENATE($F1207," ",$G1207),AllocFactorMatrix,(W$4+1),FALSE)*$E1212</f>
        <v>0</v>
      </c>
      <c r="X1207" s="47">
        <f>VLOOKUP(CONCATENATE($F1207," ",$G1207),AllocFactorMatrix,(X$4+1),FALSE)*$E1212</f>
        <v>0</v>
      </c>
      <c r="Y1207" s="47">
        <f t="shared" si="1739"/>
        <v>0</v>
      </c>
      <c r="Z1207" s="47">
        <f>VLOOKUP(CONCATENATE($F1207," ",$G1207),AllocFactorMatrix,(Z$4+1),FALSE)*$E1212</f>
        <v>0</v>
      </c>
      <c r="AA1207" s="47">
        <f>VLOOKUP(CONCATENATE($F1207," ",$G1207),AllocFactorMatrix,(AA$4+1),FALSE)*$E1212</f>
        <v>0</v>
      </c>
      <c r="AB1207" s="47">
        <f t="shared" si="1717"/>
        <v>0</v>
      </c>
      <c r="AC1207" s="47">
        <f>VLOOKUP(CONCATENATE($F1207," ",$G1207),AllocFactorMatrix,(AC$4+1),FALSE)*$E1212</f>
        <v>0</v>
      </c>
      <c r="AD1207" s="47">
        <f>VLOOKUP(CONCATENATE($F1207," ",$G1207),AllocFactorMatrix,(AD$4+1),FALSE)*$E1212</f>
        <v>0</v>
      </c>
      <c r="AE1207" s="47">
        <f>VLOOKUP(CONCATENATE($F1207," ",$G1207),AllocFactorMatrix,(AE$4+1),FALSE)*$E1212</f>
        <v>0</v>
      </c>
    </row>
    <row r="1208" spans="1:31" s="44" customFormat="1" hidden="1" outlineLevel="1">
      <c r="A1208" s="49"/>
      <c r="B1208" s="97"/>
      <c r="C1208" s="48"/>
      <c r="D1208" s="48"/>
      <c r="F1208" s="167" t="str">
        <f>F1212</f>
        <v>LABOR_PROD</v>
      </c>
      <c r="G1208" s="48" t="str">
        <f>$G$11</f>
        <v>DISTPRI</v>
      </c>
      <c r="H1208" s="46">
        <f t="shared" si="1713"/>
        <v>0</v>
      </c>
      <c r="I1208" s="47">
        <f t="shared" ref="I1208:N1208" si="1741">VLOOKUP(CONCATENATE($F1208," ",$G1208),AllocFactorMatrix,(I$4+1),FALSE)*$E1212</f>
        <v>0</v>
      </c>
      <c r="J1208" s="47">
        <f t="shared" si="1741"/>
        <v>0</v>
      </c>
      <c r="K1208" s="47">
        <f t="shared" si="1741"/>
        <v>0</v>
      </c>
      <c r="L1208" s="47">
        <f t="shared" si="1741"/>
        <v>0</v>
      </c>
      <c r="M1208" s="47">
        <f t="shared" si="1741"/>
        <v>0</v>
      </c>
      <c r="N1208" s="47">
        <f t="shared" si="1741"/>
        <v>0</v>
      </c>
      <c r="O1208" s="47">
        <f t="shared" si="1736"/>
        <v>0</v>
      </c>
      <c r="P1208" s="47">
        <f>VLOOKUP(CONCATENATE($F1208," ",$G1208),AllocFactorMatrix,(P$4+1),FALSE)*$E1212</f>
        <v>0</v>
      </c>
      <c r="Q1208" s="47">
        <f>VLOOKUP(CONCATENATE($F1208," ",$G1208),AllocFactorMatrix,(Q$4+1),FALSE)*$E1212</f>
        <v>0</v>
      </c>
      <c r="R1208" s="47">
        <f>VLOOKUP(CONCATENATE($F1208," ",$G1208),AllocFactorMatrix,(R$4+1),FALSE)*$E1212</f>
        <v>0</v>
      </c>
      <c r="S1208" s="47">
        <f>VLOOKUP(CONCATENATE($F1208," ",$G1208),AllocFactorMatrix,(S$4+1),FALSE)*$E1212</f>
        <v>0</v>
      </c>
      <c r="T1208" s="47">
        <f t="shared" si="1737"/>
        <v>0</v>
      </c>
      <c r="U1208" s="47">
        <f>VLOOKUP(CONCATENATE($F1208," ",$G1208),AllocFactorMatrix,(U$4+1),FALSE)*$E1212</f>
        <v>0</v>
      </c>
      <c r="V1208" s="47">
        <f>VLOOKUP(CONCATENATE($F1208," ",$G1208),AllocFactorMatrix,(V$4+1),FALSE)*$E1212</f>
        <v>0</v>
      </c>
      <c r="W1208" s="47">
        <f>VLOOKUP(CONCATENATE($F1208," ",$G1208),AllocFactorMatrix,(W$4+1),FALSE)*$E1212</f>
        <v>0</v>
      </c>
      <c r="X1208" s="47">
        <f>VLOOKUP(CONCATENATE($F1208," ",$G1208),AllocFactorMatrix,(X$4+1),FALSE)*$E1212</f>
        <v>0</v>
      </c>
      <c r="Y1208" s="47">
        <f t="shared" si="1739"/>
        <v>0</v>
      </c>
      <c r="Z1208" s="47">
        <f>VLOOKUP(CONCATENATE($F1208," ",$G1208),AllocFactorMatrix,(Z$4+1),FALSE)*$E1212</f>
        <v>0</v>
      </c>
      <c r="AA1208" s="47">
        <f>VLOOKUP(CONCATENATE($F1208," ",$G1208),AllocFactorMatrix,(AA$4+1),FALSE)*$E1212</f>
        <v>0</v>
      </c>
      <c r="AB1208" s="47">
        <f t="shared" si="1717"/>
        <v>0</v>
      </c>
      <c r="AC1208" s="47">
        <f>VLOOKUP(CONCATENATE($F1208," ",$G1208),AllocFactorMatrix,(AC$4+1),FALSE)*$E1212</f>
        <v>0</v>
      </c>
      <c r="AD1208" s="47">
        <f>VLOOKUP(CONCATENATE($F1208," ",$G1208),AllocFactorMatrix,(AD$4+1),FALSE)*$E1212</f>
        <v>0</v>
      </c>
      <c r="AE1208" s="47">
        <f>VLOOKUP(CONCATENATE($F1208," ",$G1208),AllocFactorMatrix,(AE$4+1),FALSE)*$E1212</f>
        <v>0</v>
      </c>
    </row>
    <row r="1209" spans="1:31" s="44" customFormat="1" hidden="1" outlineLevel="1">
      <c r="A1209" s="49"/>
      <c r="B1209" s="97"/>
      <c r="C1209" s="48"/>
      <c r="D1209" s="48"/>
      <c r="F1209" s="167" t="str">
        <f>F1212</f>
        <v>LABOR_PROD</v>
      </c>
      <c r="G1209" s="48" t="str">
        <f>$G$12</f>
        <v>DISTSEC</v>
      </c>
      <c r="H1209" s="46">
        <f t="shared" si="1713"/>
        <v>0</v>
      </c>
      <c r="I1209" s="47">
        <f t="shared" ref="I1209:N1209" si="1742">VLOOKUP(CONCATENATE($F1209," ",$G1209),AllocFactorMatrix,(I$4+1),FALSE)*$E1212</f>
        <v>0</v>
      </c>
      <c r="J1209" s="47">
        <f t="shared" si="1742"/>
        <v>0</v>
      </c>
      <c r="K1209" s="47">
        <f t="shared" si="1742"/>
        <v>0</v>
      </c>
      <c r="L1209" s="47">
        <f t="shared" si="1742"/>
        <v>0</v>
      </c>
      <c r="M1209" s="47">
        <f t="shared" si="1742"/>
        <v>0</v>
      </c>
      <c r="N1209" s="47">
        <f t="shared" si="1742"/>
        <v>0</v>
      </c>
      <c r="O1209" s="47">
        <f t="shared" si="1736"/>
        <v>0</v>
      </c>
      <c r="P1209" s="47">
        <f>VLOOKUP(CONCATENATE($F1209," ",$G1209),AllocFactorMatrix,(P$4+1),FALSE)*$E1212</f>
        <v>0</v>
      </c>
      <c r="Q1209" s="47">
        <f>VLOOKUP(CONCATENATE($F1209," ",$G1209),AllocFactorMatrix,(Q$4+1),FALSE)*$E1212</f>
        <v>0</v>
      </c>
      <c r="R1209" s="47">
        <f>VLOOKUP(CONCATENATE($F1209," ",$G1209),AllocFactorMatrix,(R$4+1),FALSE)*$E1212</f>
        <v>0</v>
      </c>
      <c r="S1209" s="47">
        <f>VLOOKUP(CONCATENATE($F1209," ",$G1209),AllocFactorMatrix,(S$4+1),FALSE)*$E1212</f>
        <v>0</v>
      </c>
      <c r="T1209" s="47">
        <f t="shared" si="1737"/>
        <v>0</v>
      </c>
      <c r="U1209" s="47">
        <f>VLOOKUP(CONCATENATE($F1209," ",$G1209),AllocFactorMatrix,(U$4+1),FALSE)*$E1212</f>
        <v>0</v>
      </c>
      <c r="V1209" s="47">
        <f>VLOOKUP(CONCATENATE($F1209," ",$G1209),AllocFactorMatrix,(V$4+1),FALSE)*$E1212</f>
        <v>0</v>
      </c>
      <c r="W1209" s="47">
        <f>VLOOKUP(CONCATENATE($F1209," ",$G1209),AllocFactorMatrix,(W$4+1),FALSE)*$E1212</f>
        <v>0</v>
      </c>
      <c r="X1209" s="47">
        <f>VLOOKUP(CONCATENATE($F1209," ",$G1209),AllocFactorMatrix,(X$4+1),FALSE)*$E1212</f>
        <v>0</v>
      </c>
      <c r="Y1209" s="47">
        <f t="shared" si="1739"/>
        <v>0</v>
      </c>
      <c r="Z1209" s="47">
        <f>VLOOKUP(CONCATENATE($F1209," ",$G1209),AllocFactorMatrix,(Z$4+1),FALSE)*$E1212</f>
        <v>0</v>
      </c>
      <c r="AA1209" s="47">
        <f>VLOOKUP(CONCATENATE($F1209," ",$G1209),AllocFactorMatrix,(AA$4+1),FALSE)*$E1212</f>
        <v>0</v>
      </c>
      <c r="AB1209" s="47">
        <f t="shared" si="1717"/>
        <v>0</v>
      </c>
      <c r="AC1209" s="47">
        <f>VLOOKUP(CONCATENATE($F1209," ",$G1209),AllocFactorMatrix,(AC$4+1),FALSE)*$E1212</f>
        <v>0</v>
      </c>
      <c r="AD1209" s="47">
        <f>VLOOKUP(CONCATENATE($F1209," ",$G1209),AllocFactorMatrix,(AD$4+1),FALSE)*$E1212</f>
        <v>0</v>
      </c>
      <c r="AE1209" s="47">
        <f>VLOOKUP(CONCATENATE($F1209," ",$G1209),AllocFactorMatrix,(AE$4+1),FALSE)*$E1212</f>
        <v>0</v>
      </c>
    </row>
    <row r="1210" spans="1:31" s="44" customFormat="1" hidden="1" outlineLevel="1">
      <c r="A1210" s="49"/>
      <c r="B1210" s="97"/>
      <c r="C1210" s="48"/>
      <c r="D1210" s="48"/>
      <c r="F1210" s="167" t="str">
        <f>F1212</f>
        <v>LABOR_PROD</v>
      </c>
      <c r="G1210" s="48" t="str">
        <f>$G$13</f>
        <v>ENERGY</v>
      </c>
      <c r="H1210" s="46">
        <f t="shared" si="1713"/>
        <v>581768.90453308087</v>
      </c>
      <c r="I1210" s="47">
        <f t="shared" ref="I1210:N1210" si="1743">VLOOKUP(CONCATENATE($F1210," ",$G1210),AllocFactorMatrix,(I$4+1),FALSE)*$E1212</f>
        <v>227601.72678912967</v>
      </c>
      <c r="J1210" s="47">
        <f t="shared" si="1743"/>
        <v>36.422503282819285</v>
      </c>
      <c r="K1210" s="47">
        <f t="shared" si="1743"/>
        <v>105.02066664482538</v>
      </c>
      <c r="L1210" s="47">
        <f t="shared" si="1743"/>
        <v>65629.81924516648</v>
      </c>
      <c r="M1210" s="47">
        <f t="shared" si="1743"/>
        <v>915.34068599521152</v>
      </c>
      <c r="N1210" s="47">
        <f t="shared" si="1743"/>
        <v>127.96385214051311</v>
      </c>
      <c r="O1210" s="47">
        <f t="shared" si="1736"/>
        <v>66673.123783302202</v>
      </c>
      <c r="P1210" s="47">
        <f>VLOOKUP(CONCATENATE($F1210," ",$G1210),AllocFactorMatrix,(P$4+1),FALSE)*$E1212</f>
        <v>42548.309741529549</v>
      </c>
      <c r="Q1210" s="47">
        <f>VLOOKUP(CONCATENATE($F1210," ",$G1210),AllocFactorMatrix,(Q$4+1),FALSE)*$E1212</f>
        <v>7599.0597028640614</v>
      </c>
      <c r="R1210" s="47">
        <f>VLOOKUP(CONCATENATE($F1210," ",$G1210),AllocFactorMatrix,(R$4+1),FALSE)*$E1212</f>
        <v>1547.4468447792174</v>
      </c>
      <c r="S1210" s="47">
        <f>VLOOKUP(CONCATENATE($F1210," ",$G1210),AllocFactorMatrix,(S$4+1),FALSE)*$E1212</f>
        <v>58.447591029923501</v>
      </c>
      <c r="T1210" s="47">
        <f t="shared" si="1737"/>
        <v>51753.26388020275</v>
      </c>
      <c r="U1210" s="47">
        <f>VLOOKUP(CONCATENATE($F1210," ",$G1210),AllocFactorMatrix,(U$4+1),FALSE)*$E1212</f>
        <v>2231.4971608293449</v>
      </c>
      <c r="V1210" s="47">
        <f>VLOOKUP(CONCATENATE($F1210," ",$G1210),AllocFactorMatrix,(V$4+1),FALSE)*$E1212</f>
        <v>35280.394397838987</v>
      </c>
      <c r="W1210" s="47">
        <f>VLOOKUP(CONCATENATE($F1210," ",$G1210),AllocFactorMatrix,(W$4+1),FALSE)*$E1212</f>
        <v>151735.23423264382</v>
      </c>
      <c r="X1210" s="47">
        <f>VLOOKUP(CONCATENATE($F1210," ",$G1210),AllocFactorMatrix,(X$4+1),FALSE)*$E1212</f>
        <v>28542.982394387414</v>
      </c>
      <c r="Y1210" s="47">
        <f t="shared" si="1739"/>
        <v>217790.10818569956</v>
      </c>
      <c r="Z1210" s="47">
        <f>VLOOKUP(CONCATENATE($F1210," ",$G1210),AllocFactorMatrix,(Z$4+1),FALSE)*$E1212</f>
        <v>11704.600656386758</v>
      </c>
      <c r="AA1210" s="47">
        <f>VLOOKUP(CONCATENATE($F1210," ",$G1210),AllocFactorMatrix,(AA$4+1),FALSE)*$E1212</f>
        <v>234.85047737381464</v>
      </c>
      <c r="AB1210" s="47">
        <f t="shared" si="1717"/>
        <v>11939.451133760573</v>
      </c>
      <c r="AC1210" s="47">
        <f>VLOOKUP(CONCATENATE($F1210," ",$G1210),AllocFactorMatrix,(AC$4+1),FALSE)*$E1212</f>
        <v>209.48763289442246</v>
      </c>
      <c r="AD1210" s="47">
        <f>VLOOKUP(CONCATENATE($F1210," ",$G1210),AllocFactorMatrix,(AD$4+1),FALSE)*$E1212</f>
        <v>4692.4512313358755</v>
      </c>
      <c r="AE1210" s="47">
        <f>VLOOKUP(CONCATENATE($F1210," ",$G1210),AllocFactorMatrix,(AE$4+1),FALSE)*$E1212</f>
        <v>967.84872682809896</v>
      </c>
    </row>
    <row r="1211" spans="1:31" s="44" customFormat="1" hidden="1" outlineLevel="1">
      <c r="A1211" s="49"/>
      <c r="B1211" s="97"/>
      <c r="C1211" s="48"/>
      <c r="D1211" s="48"/>
      <c r="F1211" s="167" t="str">
        <f>F1212</f>
        <v>LABOR_PROD</v>
      </c>
      <c r="G1211" s="48" t="str">
        <f>$G$14</f>
        <v>CUSTOMER</v>
      </c>
      <c r="H1211" s="46">
        <f t="shared" si="1713"/>
        <v>0</v>
      </c>
      <c r="I1211" s="47">
        <f t="shared" ref="I1211:N1211" si="1744">VLOOKUP(CONCATENATE($F1211," ",$G1211),AllocFactorMatrix,(I$4+1),FALSE)*$E1212</f>
        <v>0</v>
      </c>
      <c r="J1211" s="47">
        <f t="shared" si="1744"/>
        <v>0</v>
      </c>
      <c r="K1211" s="47">
        <f t="shared" si="1744"/>
        <v>0</v>
      </c>
      <c r="L1211" s="47">
        <f t="shared" si="1744"/>
        <v>0</v>
      </c>
      <c r="M1211" s="47">
        <f t="shared" si="1744"/>
        <v>0</v>
      </c>
      <c r="N1211" s="47">
        <f t="shared" si="1744"/>
        <v>0</v>
      </c>
      <c r="O1211" s="47">
        <f t="shared" si="1736"/>
        <v>0</v>
      </c>
      <c r="P1211" s="47">
        <f>VLOOKUP(CONCATENATE($F1211," ",$G1211),AllocFactorMatrix,(P$4+1),FALSE)*$E1212</f>
        <v>0</v>
      </c>
      <c r="Q1211" s="47">
        <f>VLOOKUP(CONCATENATE($F1211," ",$G1211),AllocFactorMatrix,(Q$4+1),FALSE)*$E1212</f>
        <v>0</v>
      </c>
      <c r="R1211" s="47">
        <f>VLOOKUP(CONCATENATE($F1211," ",$G1211),AllocFactorMatrix,(R$4+1),FALSE)*$E1212</f>
        <v>0</v>
      </c>
      <c r="S1211" s="47">
        <f>VLOOKUP(CONCATENATE($F1211," ",$G1211),AllocFactorMatrix,(S$4+1),FALSE)*$E1212</f>
        <v>0</v>
      </c>
      <c r="T1211" s="47">
        <f t="shared" si="1737"/>
        <v>0</v>
      </c>
      <c r="U1211" s="47">
        <f>VLOOKUP(CONCATENATE($F1211," ",$G1211),AllocFactorMatrix,(U$4+1),FALSE)*$E1212</f>
        <v>0</v>
      </c>
      <c r="V1211" s="47">
        <f>VLOOKUP(CONCATENATE($F1211," ",$G1211),AllocFactorMatrix,(V$4+1),FALSE)*$E1212</f>
        <v>0</v>
      </c>
      <c r="W1211" s="47">
        <f>VLOOKUP(CONCATENATE($F1211," ",$G1211),AllocFactorMatrix,(W$4+1),FALSE)*$E1212</f>
        <v>0</v>
      </c>
      <c r="X1211" s="47">
        <f>VLOOKUP(CONCATENATE($F1211," ",$G1211),AllocFactorMatrix,(X$4+1),FALSE)*$E1212</f>
        <v>0</v>
      </c>
      <c r="Y1211" s="47">
        <f t="shared" si="1739"/>
        <v>0</v>
      </c>
      <c r="Z1211" s="47">
        <f>VLOOKUP(CONCATENATE($F1211," ",$G1211),AllocFactorMatrix,(Z$4+1),FALSE)*$E1212</f>
        <v>0</v>
      </c>
      <c r="AA1211" s="47">
        <f>VLOOKUP(CONCATENATE($F1211," ",$G1211),AllocFactorMatrix,(AA$4+1),FALSE)*$E1212</f>
        <v>0</v>
      </c>
      <c r="AB1211" s="47">
        <f t="shared" si="1717"/>
        <v>0</v>
      </c>
      <c r="AC1211" s="47">
        <f>VLOOKUP(CONCATENATE($F1211," ",$G1211),AllocFactorMatrix,(AC$4+1),FALSE)*$E1212</f>
        <v>0</v>
      </c>
      <c r="AD1211" s="47">
        <f>VLOOKUP(CONCATENATE($F1211," ",$G1211),AllocFactorMatrix,(AD$4+1),FALSE)*$E1212</f>
        <v>0</v>
      </c>
      <c r="AE1211" s="47">
        <f>VLOOKUP(CONCATENATE($F1211," ",$G1211),AllocFactorMatrix,(AE$4+1),FALSE)*$E1212</f>
        <v>0</v>
      </c>
    </row>
    <row r="1212" spans="1:31" s="44" customFormat="1" collapsed="1">
      <c r="A1212" s="49"/>
      <c r="B1212" s="97"/>
      <c r="C1212" s="48"/>
      <c r="D1212" s="48" t="s">
        <v>454</v>
      </c>
      <c r="E1212" s="54">
        <v>2036288</v>
      </c>
      <c r="F1212" s="87" t="s">
        <v>313</v>
      </c>
      <c r="G1212" s="48" t="str">
        <f>$G$15</f>
        <v>TOTAL</v>
      </c>
      <c r="H1212" s="46">
        <f t="shared" si="1713"/>
        <v>2036288.0000000009</v>
      </c>
      <c r="I1212" s="47">
        <f t="shared" ref="I1212:N1212" si="1745">VLOOKUP(CONCATENATE($F1212," ",$G1212),AllocFactorMatrix,(I$4+1),FALSE)*$E1212</f>
        <v>975618.61288464302</v>
      </c>
      <c r="J1212" s="47">
        <f t="shared" si="1745"/>
        <v>203.76670348899196</v>
      </c>
      <c r="K1212" s="47">
        <f t="shared" si="1745"/>
        <v>398.02842903783255</v>
      </c>
      <c r="L1212" s="47">
        <f t="shared" si="1745"/>
        <v>239968.22507879001</v>
      </c>
      <c r="M1212" s="47">
        <f t="shared" si="1745"/>
        <v>3341.2573843378932</v>
      </c>
      <c r="N1212" s="47">
        <f t="shared" si="1745"/>
        <v>465.83026429514308</v>
      </c>
      <c r="O1212" s="47">
        <f t="shared" si="1736"/>
        <v>243775.31272742304</v>
      </c>
      <c r="P1212" s="47">
        <f>VLOOKUP(CONCATENATE($F1212," ",$G1212),AllocFactorMatrix,(P$4+1),FALSE)*$E1212</f>
        <v>146243.52235887776</v>
      </c>
      <c r="Q1212" s="47">
        <f>VLOOKUP(CONCATENATE($F1212," ",$G1212),AllocFactorMatrix,(Q$4+1),FALSE)*$E1212</f>
        <v>26208.096650804058</v>
      </c>
      <c r="R1212" s="47">
        <f>VLOOKUP(CONCATENATE($F1212," ",$G1212),AllocFactorMatrix,(R$4+1),FALSE)*$E1212</f>
        <v>5321.1696360410915</v>
      </c>
      <c r="S1212" s="47">
        <f>VLOOKUP(CONCATENATE($F1212," ",$G1212),AllocFactorMatrix,(S$4+1),FALSE)*$E1212</f>
        <v>201.75300746773854</v>
      </c>
      <c r="T1212" s="47">
        <f t="shared" si="1737"/>
        <v>177974.54165319065</v>
      </c>
      <c r="U1212" s="47">
        <f>VLOOKUP(CONCATENATE($F1212," ",$G1212),AllocFactorMatrix,(U$4+1),FALSE)*$E1212</f>
        <v>7149.5371254707316</v>
      </c>
      <c r="V1212" s="47">
        <f>VLOOKUP(CONCATENATE($F1212," ",$G1212),AllocFactorMatrix,(V$4+1),FALSE)*$E1212</f>
        <v>101676.7738407555</v>
      </c>
      <c r="W1212" s="47">
        <f>VLOOKUP(CONCATENATE($F1212," ",$G1212),AllocFactorMatrix,(W$4+1),FALSE)*$E1212</f>
        <v>405674.73211410863</v>
      </c>
      <c r="X1212" s="47">
        <f>VLOOKUP(CONCATENATE($F1212," ",$G1212),AllocFactorMatrix,(X$4+1),FALSE)*$E1212</f>
        <v>74546.47764578271</v>
      </c>
      <c r="Y1212" s="47">
        <f t="shared" si="1739"/>
        <v>589047.52072611754</v>
      </c>
      <c r="Z1212" s="47">
        <f>VLOOKUP(CONCATENATE($F1212," ",$G1212),AllocFactorMatrix,(Z$4+1),FALSE)*$E1212</f>
        <v>40207.217507862551</v>
      </c>
      <c r="AA1212" s="47">
        <f>VLOOKUP(CONCATENATE($F1212," ",$G1212),AllocFactorMatrix,(AA$4+1),FALSE)*$E1212</f>
        <v>804.12084206742179</v>
      </c>
      <c r="AB1212" s="47">
        <f t="shared" si="1717"/>
        <v>41011.338349929974</v>
      </c>
      <c r="AC1212" s="47">
        <f>VLOOKUP(CONCATENATE($F1212," ",$G1212),AllocFactorMatrix,(AC$4+1),FALSE)*$E1212</f>
        <v>585.48326079988738</v>
      </c>
      <c r="AD1212" s="47">
        <f>VLOOKUP(CONCATENATE($F1212," ",$G1212),AllocFactorMatrix,(AD$4+1),FALSE)*$E1212</f>
        <v>6362.8378883760943</v>
      </c>
      <c r="AE1212" s="47">
        <f>VLOOKUP(CONCATENATE($F1212," ",$G1212),AllocFactorMatrix,(AE$4+1),FALSE)*$E1212</f>
        <v>1310.557376993253</v>
      </c>
    </row>
    <row r="1213" spans="1:31" s="44" customFormat="1" hidden="1" outlineLevel="1">
      <c r="A1213" s="49"/>
      <c r="B1213" s="97"/>
      <c r="C1213" s="48"/>
      <c r="D1213" s="48"/>
      <c r="F1213" s="167" t="str">
        <f>F1220</f>
        <v>PROD_DEMAND</v>
      </c>
      <c r="G1213" s="48" t="str">
        <f>$G$8</f>
        <v>PRODUCTION</v>
      </c>
      <c r="H1213" s="46">
        <f t="shared" si="1713"/>
        <v>1531807.0000000002</v>
      </c>
      <c r="I1213" s="47">
        <f t="shared" ref="I1213:N1213" si="1746">VLOOKUP(CONCATENATE($F1213," ",$G1213),AllocFactorMatrix,(I$4+1),FALSE)*$E1220</f>
        <v>787763.80854009185</v>
      </c>
      <c r="J1213" s="47">
        <f t="shared" si="1746"/>
        <v>176.23626811370846</v>
      </c>
      <c r="K1213" s="47">
        <f t="shared" si="1746"/>
        <v>308.57713926668288</v>
      </c>
      <c r="L1213" s="47">
        <f t="shared" si="1746"/>
        <v>183602.12063015782</v>
      </c>
      <c r="M1213" s="47">
        <f t="shared" si="1746"/>
        <v>2554.821171835707</v>
      </c>
      <c r="N1213" s="47">
        <f t="shared" si="1746"/>
        <v>355.81941606425477</v>
      </c>
      <c r="O1213" s="47">
        <f t="shared" si="1715"/>
        <v>186512.76121805777</v>
      </c>
      <c r="P1213" s="47">
        <f>VLOOKUP(CONCATENATE($F1213," ",$G1213),AllocFactorMatrix,(P$4+1),FALSE)*$E1220</f>
        <v>109205.2026328003</v>
      </c>
      <c r="Q1213" s="47">
        <f>VLOOKUP(CONCATENATE($F1213," ",$G1213),AllocFactorMatrix,(Q$4+1),FALSE)*$E1220</f>
        <v>19597.854128523839</v>
      </c>
      <c r="R1213" s="47">
        <f>VLOOKUP(CONCATENATE($F1213," ",$G1213),AllocFactorMatrix,(R$4+1),FALSE)*$E1220</f>
        <v>3974.2448247878283</v>
      </c>
      <c r="S1213" s="47">
        <f>VLOOKUP(CONCATENATE($F1213," ",$G1213),AllocFactorMatrix,(S$4+1),FALSE)*$E1220</f>
        <v>150.92014998049416</v>
      </c>
      <c r="T1213" s="47">
        <f t="shared" si="1716"/>
        <v>132928.22173609247</v>
      </c>
      <c r="U1213" s="47">
        <f>VLOOKUP(CONCATENATE($F1213," ",$G1213),AllocFactorMatrix,(U$4+1),FALSE)*$E1220</f>
        <v>5179.3668901260335</v>
      </c>
      <c r="V1213" s="47">
        <f>VLOOKUP(CONCATENATE($F1213," ",$G1213),AllocFactorMatrix,(V$4+1),FALSE)*$E1220</f>
        <v>69924.443840090331</v>
      </c>
      <c r="W1213" s="47">
        <f>VLOOKUP(CONCATENATE($F1213," ",$G1213),AllocFactorMatrix,(W$4+1),FALSE)*$E1220</f>
        <v>267432.92793034343</v>
      </c>
      <c r="X1213" s="47">
        <f>VLOOKUP(CONCATENATE($F1213," ",$G1213),AllocFactorMatrix,(X$4+1),FALSE)*$E1220</f>
        <v>48447.955252132866</v>
      </c>
      <c r="Y1213" s="47">
        <f>SUBTOTAL(9,U1213:X1213)</f>
        <v>390984.69391269266</v>
      </c>
      <c r="Z1213" s="47">
        <f>VLOOKUP(CONCATENATE($F1213," ",$G1213),AllocFactorMatrix,(Z$4+1),FALSE)*$E1220</f>
        <v>30017.14322450542</v>
      </c>
      <c r="AA1213" s="47">
        <f>VLOOKUP(CONCATENATE($F1213," ",$G1213),AllocFactorMatrix,(AA$4+1),FALSE)*$E1220</f>
        <v>599.51934096148318</v>
      </c>
      <c r="AB1213" s="47">
        <f t="shared" ref="AB1213:AB1220" si="1747">SUBTOTAL(9,Z1213:AA1213)</f>
        <v>30616.662565466904</v>
      </c>
      <c r="AC1213" s="47">
        <f>VLOOKUP(CONCATENATE($F1213," ",$G1213),AllocFactorMatrix,(AC$4+1),FALSE)*$E1220</f>
        <v>395.97468097185629</v>
      </c>
      <c r="AD1213" s="47">
        <f>VLOOKUP(CONCATENATE($F1213," ",$G1213),AllocFactorMatrix,(AD$4+1),FALSE)*$E1220</f>
        <v>1759.1449860886341</v>
      </c>
      <c r="AE1213" s="47">
        <f>VLOOKUP(CONCATENATE($F1213," ",$G1213),AllocFactorMatrix,(AE$4+1),FALSE)*$E1220</f>
        <v>360.91895315751361</v>
      </c>
    </row>
    <row r="1214" spans="1:31" s="44" customFormat="1" hidden="1" outlineLevel="1">
      <c r="A1214" s="49"/>
      <c r="B1214" s="97"/>
      <c r="C1214" s="48"/>
      <c r="D1214" s="48"/>
      <c r="F1214" s="167" t="str">
        <f>F1220</f>
        <v>PROD_DEMAND</v>
      </c>
      <c r="G1214" s="48" t="str">
        <f>$G$9</f>
        <v>BULKTRAN</v>
      </c>
      <c r="H1214" s="46">
        <f t="shared" si="1713"/>
        <v>0</v>
      </c>
      <c r="I1214" s="47">
        <f t="shared" ref="I1214:N1214" si="1748">VLOOKUP(CONCATENATE($F1214," ",$G1214),AllocFactorMatrix,(I$4+1),FALSE)*$E1220</f>
        <v>0</v>
      </c>
      <c r="J1214" s="47">
        <f t="shared" si="1748"/>
        <v>0</v>
      </c>
      <c r="K1214" s="47">
        <f t="shared" si="1748"/>
        <v>0</v>
      </c>
      <c r="L1214" s="47">
        <f t="shared" si="1748"/>
        <v>0</v>
      </c>
      <c r="M1214" s="47">
        <f t="shared" si="1748"/>
        <v>0</v>
      </c>
      <c r="N1214" s="47">
        <f t="shared" si="1748"/>
        <v>0</v>
      </c>
      <c r="O1214" s="47">
        <f t="shared" si="1715"/>
        <v>0</v>
      </c>
      <c r="P1214" s="47">
        <f>VLOOKUP(CONCATENATE($F1214," ",$G1214),AllocFactorMatrix,(P$4+1),FALSE)*$E1220</f>
        <v>0</v>
      </c>
      <c r="Q1214" s="47">
        <f>VLOOKUP(CONCATENATE($F1214," ",$G1214),AllocFactorMatrix,(Q$4+1),FALSE)*$E1220</f>
        <v>0</v>
      </c>
      <c r="R1214" s="47">
        <f>VLOOKUP(CONCATENATE($F1214," ",$G1214),AllocFactorMatrix,(R$4+1),FALSE)*$E1220</f>
        <v>0</v>
      </c>
      <c r="S1214" s="47">
        <f>VLOOKUP(CONCATENATE($F1214," ",$G1214),AllocFactorMatrix,(S$4+1),FALSE)*$E1220</f>
        <v>0</v>
      </c>
      <c r="T1214" s="47">
        <f t="shared" si="1716"/>
        <v>0</v>
      </c>
      <c r="U1214" s="47">
        <f>VLOOKUP(CONCATENATE($F1214," ",$G1214),AllocFactorMatrix,(U$4+1),FALSE)*$E1220</f>
        <v>0</v>
      </c>
      <c r="V1214" s="47">
        <f>VLOOKUP(CONCATENATE($F1214," ",$G1214),AllocFactorMatrix,(V$4+1),FALSE)*$E1220</f>
        <v>0</v>
      </c>
      <c r="W1214" s="47">
        <f>VLOOKUP(CONCATENATE($F1214," ",$G1214),AllocFactorMatrix,(W$4+1),FALSE)*$E1220</f>
        <v>0</v>
      </c>
      <c r="X1214" s="47">
        <f>VLOOKUP(CONCATENATE($F1214," ",$G1214),AllocFactorMatrix,(X$4+1),FALSE)*$E1220</f>
        <v>0</v>
      </c>
      <c r="Y1214" s="47">
        <f t="shared" ref="Y1214:Y1220" si="1749">SUBTOTAL(9,U1214:X1214)</f>
        <v>0</v>
      </c>
      <c r="Z1214" s="47">
        <f>VLOOKUP(CONCATENATE($F1214," ",$G1214),AllocFactorMatrix,(Z$4+1),FALSE)*$E1220</f>
        <v>0</v>
      </c>
      <c r="AA1214" s="47">
        <f>VLOOKUP(CONCATENATE($F1214," ",$G1214),AllocFactorMatrix,(AA$4+1),FALSE)*$E1220</f>
        <v>0</v>
      </c>
      <c r="AB1214" s="47">
        <f t="shared" si="1747"/>
        <v>0</v>
      </c>
      <c r="AC1214" s="47">
        <f>VLOOKUP(CONCATENATE($F1214," ",$G1214),AllocFactorMatrix,(AC$4+1),FALSE)*$E1220</f>
        <v>0</v>
      </c>
      <c r="AD1214" s="47">
        <f>VLOOKUP(CONCATENATE($F1214," ",$G1214),AllocFactorMatrix,(AD$4+1),FALSE)*$E1220</f>
        <v>0</v>
      </c>
      <c r="AE1214" s="47">
        <f>VLOOKUP(CONCATENATE($F1214," ",$G1214),AllocFactorMatrix,(AE$4+1),FALSE)*$E1220</f>
        <v>0</v>
      </c>
    </row>
    <row r="1215" spans="1:31" s="44" customFormat="1" hidden="1" outlineLevel="1">
      <c r="A1215" s="49"/>
      <c r="B1215" s="97"/>
      <c r="C1215" s="48"/>
      <c r="D1215" s="48"/>
      <c r="F1215" s="167" t="str">
        <f>F1220</f>
        <v>PROD_DEMAND</v>
      </c>
      <c r="G1215" s="48" t="str">
        <f>$G$10</f>
        <v>SUBTRAN</v>
      </c>
      <c r="H1215" s="46">
        <f t="shared" si="1713"/>
        <v>0</v>
      </c>
      <c r="I1215" s="47">
        <f t="shared" ref="I1215:N1215" si="1750">VLOOKUP(CONCATENATE($F1215," ",$G1215),AllocFactorMatrix,(I$4+1),FALSE)*$E1220</f>
        <v>0</v>
      </c>
      <c r="J1215" s="47">
        <f t="shared" si="1750"/>
        <v>0</v>
      </c>
      <c r="K1215" s="47">
        <f t="shared" si="1750"/>
        <v>0</v>
      </c>
      <c r="L1215" s="47">
        <f t="shared" si="1750"/>
        <v>0</v>
      </c>
      <c r="M1215" s="47">
        <f t="shared" si="1750"/>
        <v>0</v>
      </c>
      <c r="N1215" s="47">
        <f t="shared" si="1750"/>
        <v>0</v>
      </c>
      <c r="O1215" s="47">
        <f t="shared" si="1715"/>
        <v>0</v>
      </c>
      <c r="P1215" s="47">
        <f>VLOOKUP(CONCATENATE($F1215," ",$G1215),AllocFactorMatrix,(P$4+1),FALSE)*$E1220</f>
        <v>0</v>
      </c>
      <c r="Q1215" s="47">
        <f>VLOOKUP(CONCATENATE($F1215," ",$G1215),AllocFactorMatrix,(Q$4+1),FALSE)*$E1220</f>
        <v>0</v>
      </c>
      <c r="R1215" s="47">
        <f>VLOOKUP(CONCATENATE($F1215," ",$G1215),AllocFactorMatrix,(R$4+1),FALSE)*$E1220</f>
        <v>0</v>
      </c>
      <c r="S1215" s="47">
        <f>VLOOKUP(CONCATENATE($F1215," ",$G1215),AllocFactorMatrix,(S$4+1),FALSE)*$E1220</f>
        <v>0</v>
      </c>
      <c r="T1215" s="47">
        <f t="shared" si="1716"/>
        <v>0</v>
      </c>
      <c r="U1215" s="47">
        <f>VLOOKUP(CONCATENATE($F1215," ",$G1215),AllocFactorMatrix,(U$4+1),FALSE)*$E1220</f>
        <v>0</v>
      </c>
      <c r="V1215" s="47">
        <f>VLOOKUP(CONCATENATE($F1215," ",$G1215),AllocFactorMatrix,(V$4+1),FALSE)*$E1220</f>
        <v>0</v>
      </c>
      <c r="W1215" s="47">
        <f>VLOOKUP(CONCATENATE($F1215," ",$G1215),AllocFactorMatrix,(W$4+1),FALSE)*$E1220</f>
        <v>0</v>
      </c>
      <c r="X1215" s="47">
        <f>VLOOKUP(CONCATENATE($F1215," ",$G1215),AllocFactorMatrix,(X$4+1),FALSE)*$E1220</f>
        <v>0</v>
      </c>
      <c r="Y1215" s="47">
        <f t="shared" si="1749"/>
        <v>0</v>
      </c>
      <c r="Z1215" s="47">
        <f>VLOOKUP(CONCATENATE($F1215," ",$G1215),AllocFactorMatrix,(Z$4+1),FALSE)*$E1220</f>
        <v>0</v>
      </c>
      <c r="AA1215" s="47">
        <f>VLOOKUP(CONCATENATE($F1215," ",$G1215),AllocFactorMatrix,(AA$4+1),FALSE)*$E1220</f>
        <v>0</v>
      </c>
      <c r="AB1215" s="47">
        <f t="shared" si="1747"/>
        <v>0</v>
      </c>
      <c r="AC1215" s="47">
        <f>VLOOKUP(CONCATENATE($F1215," ",$G1215),AllocFactorMatrix,(AC$4+1),FALSE)*$E1220</f>
        <v>0</v>
      </c>
      <c r="AD1215" s="47">
        <f>VLOOKUP(CONCATENATE($F1215," ",$G1215),AllocFactorMatrix,(AD$4+1),FALSE)*$E1220</f>
        <v>0</v>
      </c>
      <c r="AE1215" s="47">
        <f>VLOOKUP(CONCATENATE($F1215," ",$G1215),AllocFactorMatrix,(AE$4+1),FALSE)*$E1220</f>
        <v>0</v>
      </c>
    </row>
    <row r="1216" spans="1:31" s="44" customFormat="1" hidden="1" outlineLevel="1">
      <c r="A1216" s="49"/>
      <c r="B1216" s="97"/>
      <c r="C1216" s="48"/>
      <c r="D1216" s="48"/>
      <c r="F1216" s="167" t="str">
        <f>F1220</f>
        <v>PROD_DEMAND</v>
      </c>
      <c r="G1216" s="48" t="str">
        <f>$G$11</f>
        <v>DISTPRI</v>
      </c>
      <c r="H1216" s="46">
        <f t="shared" si="1713"/>
        <v>0</v>
      </c>
      <c r="I1216" s="47">
        <f t="shared" ref="I1216:N1216" si="1751">VLOOKUP(CONCATENATE($F1216," ",$G1216),AllocFactorMatrix,(I$4+1),FALSE)*$E1220</f>
        <v>0</v>
      </c>
      <c r="J1216" s="47">
        <f t="shared" si="1751"/>
        <v>0</v>
      </c>
      <c r="K1216" s="47">
        <f t="shared" si="1751"/>
        <v>0</v>
      </c>
      <c r="L1216" s="47">
        <f t="shared" si="1751"/>
        <v>0</v>
      </c>
      <c r="M1216" s="47">
        <f t="shared" si="1751"/>
        <v>0</v>
      </c>
      <c r="N1216" s="47">
        <f t="shared" si="1751"/>
        <v>0</v>
      </c>
      <c r="O1216" s="47">
        <f t="shared" si="1715"/>
        <v>0</v>
      </c>
      <c r="P1216" s="47">
        <f>VLOOKUP(CONCATENATE($F1216," ",$G1216),AllocFactorMatrix,(P$4+1),FALSE)*$E1220</f>
        <v>0</v>
      </c>
      <c r="Q1216" s="47">
        <f>VLOOKUP(CONCATENATE($F1216," ",$G1216),AllocFactorMatrix,(Q$4+1),FALSE)*$E1220</f>
        <v>0</v>
      </c>
      <c r="R1216" s="47">
        <f>VLOOKUP(CONCATENATE($F1216," ",$G1216),AllocFactorMatrix,(R$4+1),FALSE)*$E1220</f>
        <v>0</v>
      </c>
      <c r="S1216" s="47">
        <f>VLOOKUP(CONCATENATE($F1216," ",$G1216),AllocFactorMatrix,(S$4+1),FALSE)*$E1220</f>
        <v>0</v>
      </c>
      <c r="T1216" s="47">
        <f t="shared" si="1716"/>
        <v>0</v>
      </c>
      <c r="U1216" s="47">
        <f>VLOOKUP(CONCATENATE($F1216," ",$G1216),AllocFactorMatrix,(U$4+1),FALSE)*$E1220</f>
        <v>0</v>
      </c>
      <c r="V1216" s="47">
        <f>VLOOKUP(CONCATENATE($F1216," ",$G1216),AllocFactorMatrix,(V$4+1),FALSE)*$E1220</f>
        <v>0</v>
      </c>
      <c r="W1216" s="47">
        <f>VLOOKUP(CONCATENATE($F1216," ",$G1216),AllocFactorMatrix,(W$4+1),FALSE)*$E1220</f>
        <v>0</v>
      </c>
      <c r="X1216" s="47">
        <f>VLOOKUP(CONCATENATE($F1216," ",$G1216),AllocFactorMatrix,(X$4+1),FALSE)*$E1220</f>
        <v>0</v>
      </c>
      <c r="Y1216" s="47">
        <f t="shared" si="1749"/>
        <v>0</v>
      </c>
      <c r="Z1216" s="47">
        <f>VLOOKUP(CONCATENATE($F1216," ",$G1216),AllocFactorMatrix,(Z$4+1),FALSE)*$E1220</f>
        <v>0</v>
      </c>
      <c r="AA1216" s="47">
        <f>VLOOKUP(CONCATENATE($F1216," ",$G1216),AllocFactorMatrix,(AA$4+1),FALSE)*$E1220</f>
        <v>0</v>
      </c>
      <c r="AB1216" s="47">
        <f t="shared" si="1747"/>
        <v>0</v>
      </c>
      <c r="AC1216" s="47">
        <f>VLOOKUP(CONCATENATE($F1216," ",$G1216),AllocFactorMatrix,(AC$4+1),FALSE)*$E1220</f>
        <v>0</v>
      </c>
      <c r="AD1216" s="47">
        <f>VLOOKUP(CONCATENATE($F1216," ",$G1216),AllocFactorMatrix,(AD$4+1),FALSE)*$E1220</f>
        <v>0</v>
      </c>
      <c r="AE1216" s="47">
        <f>VLOOKUP(CONCATENATE($F1216," ",$G1216),AllocFactorMatrix,(AE$4+1),FALSE)*$E1220</f>
        <v>0</v>
      </c>
    </row>
    <row r="1217" spans="1:31" s="44" customFormat="1" hidden="1" outlineLevel="1">
      <c r="A1217" s="49"/>
      <c r="B1217" s="97"/>
      <c r="C1217" s="48"/>
      <c r="D1217" s="48"/>
      <c r="F1217" s="167" t="str">
        <f>F1220</f>
        <v>PROD_DEMAND</v>
      </c>
      <c r="G1217" s="48" t="str">
        <f>$G$12</f>
        <v>DISTSEC</v>
      </c>
      <c r="H1217" s="46">
        <f t="shared" si="1713"/>
        <v>0</v>
      </c>
      <c r="I1217" s="47">
        <f t="shared" ref="I1217:N1217" si="1752">VLOOKUP(CONCATENATE($F1217," ",$G1217),AllocFactorMatrix,(I$4+1),FALSE)*$E1220</f>
        <v>0</v>
      </c>
      <c r="J1217" s="47">
        <f t="shared" si="1752"/>
        <v>0</v>
      </c>
      <c r="K1217" s="47">
        <f t="shared" si="1752"/>
        <v>0</v>
      </c>
      <c r="L1217" s="47">
        <f t="shared" si="1752"/>
        <v>0</v>
      </c>
      <c r="M1217" s="47">
        <f t="shared" si="1752"/>
        <v>0</v>
      </c>
      <c r="N1217" s="47">
        <f t="shared" si="1752"/>
        <v>0</v>
      </c>
      <c r="O1217" s="47">
        <f t="shared" si="1715"/>
        <v>0</v>
      </c>
      <c r="P1217" s="47">
        <f>VLOOKUP(CONCATENATE($F1217," ",$G1217),AllocFactorMatrix,(P$4+1),FALSE)*$E1220</f>
        <v>0</v>
      </c>
      <c r="Q1217" s="47">
        <f>VLOOKUP(CONCATENATE($F1217," ",$G1217),AllocFactorMatrix,(Q$4+1),FALSE)*$E1220</f>
        <v>0</v>
      </c>
      <c r="R1217" s="47">
        <f>VLOOKUP(CONCATENATE($F1217," ",$G1217),AllocFactorMatrix,(R$4+1),FALSE)*$E1220</f>
        <v>0</v>
      </c>
      <c r="S1217" s="47">
        <f>VLOOKUP(CONCATENATE($F1217," ",$G1217),AllocFactorMatrix,(S$4+1),FALSE)*$E1220</f>
        <v>0</v>
      </c>
      <c r="T1217" s="47">
        <f t="shared" si="1716"/>
        <v>0</v>
      </c>
      <c r="U1217" s="47">
        <f>VLOOKUP(CONCATENATE($F1217," ",$G1217),AllocFactorMatrix,(U$4+1),FALSE)*$E1220</f>
        <v>0</v>
      </c>
      <c r="V1217" s="47">
        <f>VLOOKUP(CONCATENATE($F1217," ",$G1217),AllocFactorMatrix,(V$4+1),FALSE)*$E1220</f>
        <v>0</v>
      </c>
      <c r="W1217" s="47">
        <f>VLOOKUP(CONCATENATE($F1217," ",$G1217),AllocFactorMatrix,(W$4+1),FALSE)*$E1220</f>
        <v>0</v>
      </c>
      <c r="X1217" s="47">
        <f>VLOOKUP(CONCATENATE($F1217," ",$G1217),AllocFactorMatrix,(X$4+1),FALSE)*$E1220</f>
        <v>0</v>
      </c>
      <c r="Y1217" s="47">
        <f t="shared" si="1749"/>
        <v>0</v>
      </c>
      <c r="Z1217" s="47">
        <f>VLOOKUP(CONCATENATE($F1217," ",$G1217),AllocFactorMatrix,(Z$4+1),FALSE)*$E1220</f>
        <v>0</v>
      </c>
      <c r="AA1217" s="47">
        <f>VLOOKUP(CONCATENATE($F1217," ",$G1217),AllocFactorMatrix,(AA$4+1),FALSE)*$E1220</f>
        <v>0</v>
      </c>
      <c r="AB1217" s="47">
        <f t="shared" si="1747"/>
        <v>0</v>
      </c>
      <c r="AC1217" s="47">
        <f>VLOOKUP(CONCATENATE($F1217," ",$G1217),AllocFactorMatrix,(AC$4+1),FALSE)*$E1220</f>
        <v>0</v>
      </c>
      <c r="AD1217" s="47">
        <f>VLOOKUP(CONCATENATE($F1217," ",$G1217),AllocFactorMatrix,(AD$4+1),FALSE)*$E1220</f>
        <v>0</v>
      </c>
      <c r="AE1217" s="47">
        <f>VLOOKUP(CONCATENATE($F1217," ",$G1217),AllocFactorMatrix,(AE$4+1),FALSE)*$E1220</f>
        <v>0</v>
      </c>
    </row>
    <row r="1218" spans="1:31" s="44" customFormat="1" hidden="1" outlineLevel="1">
      <c r="A1218" s="49"/>
      <c r="B1218" s="97"/>
      <c r="C1218" s="48"/>
      <c r="D1218" s="48"/>
      <c r="F1218" s="167" t="str">
        <f>F1220</f>
        <v>PROD_DEMAND</v>
      </c>
      <c r="G1218" s="48" t="str">
        <f>$G$13</f>
        <v>ENERGY</v>
      </c>
      <c r="H1218" s="46">
        <f t="shared" si="1713"/>
        <v>0</v>
      </c>
      <c r="I1218" s="47">
        <f t="shared" ref="I1218:N1218" si="1753">VLOOKUP(CONCATENATE($F1218," ",$G1218),AllocFactorMatrix,(I$4+1),FALSE)*$E1220</f>
        <v>0</v>
      </c>
      <c r="J1218" s="47">
        <f t="shared" si="1753"/>
        <v>0</v>
      </c>
      <c r="K1218" s="47">
        <f t="shared" si="1753"/>
        <v>0</v>
      </c>
      <c r="L1218" s="47">
        <f t="shared" si="1753"/>
        <v>0</v>
      </c>
      <c r="M1218" s="47">
        <f t="shared" si="1753"/>
        <v>0</v>
      </c>
      <c r="N1218" s="47">
        <f t="shared" si="1753"/>
        <v>0</v>
      </c>
      <c r="O1218" s="47">
        <f t="shared" si="1715"/>
        <v>0</v>
      </c>
      <c r="P1218" s="47">
        <f>VLOOKUP(CONCATENATE($F1218," ",$G1218),AllocFactorMatrix,(P$4+1),FALSE)*$E1220</f>
        <v>0</v>
      </c>
      <c r="Q1218" s="47">
        <f>VLOOKUP(CONCATENATE($F1218," ",$G1218),AllocFactorMatrix,(Q$4+1),FALSE)*$E1220</f>
        <v>0</v>
      </c>
      <c r="R1218" s="47">
        <f>VLOOKUP(CONCATENATE($F1218," ",$G1218),AllocFactorMatrix,(R$4+1),FALSE)*$E1220</f>
        <v>0</v>
      </c>
      <c r="S1218" s="47">
        <f>VLOOKUP(CONCATENATE($F1218," ",$G1218),AllocFactorMatrix,(S$4+1),FALSE)*$E1220</f>
        <v>0</v>
      </c>
      <c r="T1218" s="47">
        <f t="shared" si="1716"/>
        <v>0</v>
      </c>
      <c r="U1218" s="47">
        <f>VLOOKUP(CONCATENATE($F1218," ",$G1218),AllocFactorMatrix,(U$4+1),FALSE)*$E1220</f>
        <v>0</v>
      </c>
      <c r="V1218" s="47">
        <f>VLOOKUP(CONCATENATE($F1218," ",$G1218),AllocFactorMatrix,(V$4+1),FALSE)*$E1220</f>
        <v>0</v>
      </c>
      <c r="W1218" s="47">
        <f>VLOOKUP(CONCATENATE($F1218," ",$G1218),AllocFactorMatrix,(W$4+1),FALSE)*$E1220</f>
        <v>0</v>
      </c>
      <c r="X1218" s="47">
        <f>VLOOKUP(CONCATENATE($F1218," ",$G1218),AllocFactorMatrix,(X$4+1),FALSE)*$E1220</f>
        <v>0</v>
      </c>
      <c r="Y1218" s="47">
        <f t="shared" si="1749"/>
        <v>0</v>
      </c>
      <c r="Z1218" s="47">
        <f>VLOOKUP(CONCATENATE($F1218," ",$G1218),AllocFactorMatrix,(Z$4+1),FALSE)*$E1220</f>
        <v>0</v>
      </c>
      <c r="AA1218" s="47">
        <f>VLOOKUP(CONCATENATE($F1218," ",$G1218),AllocFactorMatrix,(AA$4+1),FALSE)*$E1220</f>
        <v>0</v>
      </c>
      <c r="AB1218" s="47">
        <f t="shared" si="1747"/>
        <v>0</v>
      </c>
      <c r="AC1218" s="47">
        <f>VLOOKUP(CONCATENATE($F1218," ",$G1218),AllocFactorMatrix,(AC$4+1),FALSE)*$E1220</f>
        <v>0</v>
      </c>
      <c r="AD1218" s="47">
        <f>VLOOKUP(CONCATENATE($F1218," ",$G1218),AllocFactorMatrix,(AD$4+1),FALSE)*$E1220</f>
        <v>0</v>
      </c>
      <c r="AE1218" s="47">
        <f>VLOOKUP(CONCATENATE($F1218," ",$G1218),AllocFactorMatrix,(AE$4+1),FALSE)*$E1220</f>
        <v>0</v>
      </c>
    </row>
    <row r="1219" spans="1:31" s="44" customFormat="1" hidden="1" outlineLevel="1">
      <c r="A1219" s="49"/>
      <c r="B1219" s="97"/>
      <c r="C1219" s="48"/>
      <c r="D1219" s="48"/>
      <c r="F1219" s="167" t="str">
        <f>F1220</f>
        <v>PROD_DEMAND</v>
      </c>
      <c r="G1219" s="48" t="str">
        <f>$G$14</f>
        <v>CUSTOMER</v>
      </c>
      <c r="H1219" s="46">
        <f t="shared" si="1713"/>
        <v>0</v>
      </c>
      <c r="I1219" s="47">
        <f t="shared" ref="I1219:N1219" si="1754">VLOOKUP(CONCATENATE($F1219," ",$G1219),AllocFactorMatrix,(I$4+1),FALSE)*$E1220</f>
        <v>0</v>
      </c>
      <c r="J1219" s="47">
        <f t="shared" si="1754"/>
        <v>0</v>
      </c>
      <c r="K1219" s="47">
        <f t="shared" si="1754"/>
        <v>0</v>
      </c>
      <c r="L1219" s="47">
        <f t="shared" si="1754"/>
        <v>0</v>
      </c>
      <c r="M1219" s="47">
        <f t="shared" si="1754"/>
        <v>0</v>
      </c>
      <c r="N1219" s="47">
        <f t="shared" si="1754"/>
        <v>0</v>
      </c>
      <c r="O1219" s="47">
        <f t="shared" si="1715"/>
        <v>0</v>
      </c>
      <c r="P1219" s="47">
        <f>VLOOKUP(CONCATENATE($F1219," ",$G1219),AllocFactorMatrix,(P$4+1),FALSE)*$E1220</f>
        <v>0</v>
      </c>
      <c r="Q1219" s="47">
        <f>VLOOKUP(CONCATENATE($F1219," ",$G1219),AllocFactorMatrix,(Q$4+1),FALSE)*$E1220</f>
        <v>0</v>
      </c>
      <c r="R1219" s="47">
        <f>VLOOKUP(CONCATENATE($F1219," ",$G1219),AllocFactorMatrix,(R$4+1),FALSE)*$E1220</f>
        <v>0</v>
      </c>
      <c r="S1219" s="47">
        <f>VLOOKUP(CONCATENATE($F1219," ",$G1219),AllocFactorMatrix,(S$4+1),FALSE)*$E1220</f>
        <v>0</v>
      </c>
      <c r="T1219" s="47">
        <f t="shared" si="1716"/>
        <v>0</v>
      </c>
      <c r="U1219" s="47">
        <f>VLOOKUP(CONCATENATE($F1219," ",$G1219),AllocFactorMatrix,(U$4+1),FALSE)*$E1220</f>
        <v>0</v>
      </c>
      <c r="V1219" s="47">
        <f>VLOOKUP(CONCATENATE($F1219," ",$G1219),AllocFactorMatrix,(V$4+1),FALSE)*$E1220</f>
        <v>0</v>
      </c>
      <c r="W1219" s="47">
        <f>VLOOKUP(CONCATENATE($F1219," ",$G1219),AllocFactorMatrix,(W$4+1),FALSE)*$E1220</f>
        <v>0</v>
      </c>
      <c r="X1219" s="47">
        <f>VLOOKUP(CONCATENATE($F1219," ",$G1219),AllocFactorMatrix,(X$4+1),FALSE)*$E1220</f>
        <v>0</v>
      </c>
      <c r="Y1219" s="47">
        <f t="shared" si="1749"/>
        <v>0</v>
      </c>
      <c r="Z1219" s="47">
        <f>VLOOKUP(CONCATENATE($F1219," ",$G1219),AllocFactorMatrix,(Z$4+1),FALSE)*$E1220</f>
        <v>0</v>
      </c>
      <c r="AA1219" s="47">
        <f>VLOOKUP(CONCATENATE($F1219," ",$G1219),AllocFactorMatrix,(AA$4+1),FALSE)*$E1220</f>
        <v>0</v>
      </c>
      <c r="AB1219" s="47">
        <f t="shared" si="1747"/>
        <v>0</v>
      </c>
      <c r="AC1219" s="47">
        <f>VLOOKUP(CONCATENATE($F1219," ",$G1219),AllocFactorMatrix,(AC$4+1),FALSE)*$E1220</f>
        <v>0</v>
      </c>
      <c r="AD1219" s="47">
        <f>VLOOKUP(CONCATENATE($F1219," ",$G1219),AllocFactorMatrix,(AD$4+1),FALSE)*$E1220</f>
        <v>0</v>
      </c>
      <c r="AE1219" s="47">
        <f>VLOOKUP(CONCATENATE($F1219," ",$G1219),AllocFactorMatrix,(AE$4+1),FALSE)*$E1220</f>
        <v>0</v>
      </c>
    </row>
    <row r="1220" spans="1:31" s="44" customFormat="1" collapsed="1">
      <c r="A1220" s="49"/>
      <c r="B1220" s="97"/>
      <c r="C1220" s="48"/>
      <c r="D1220" s="48" t="s">
        <v>455</v>
      </c>
      <c r="E1220" s="54">
        <v>1531807</v>
      </c>
      <c r="F1220" s="87" t="s">
        <v>27</v>
      </c>
      <c r="G1220" s="48" t="str">
        <f>$G$15</f>
        <v>TOTAL</v>
      </c>
      <c r="H1220" s="46">
        <f t="shared" si="1713"/>
        <v>1531807.0000000002</v>
      </c>
      <c r="I1220" s="47">
        <f t="shared" ref="I1220:N1220" si="1755">VLOOKUP(CONCATENATE($F1220," ",$G1220),AllocFactorMatrix,(I$4+1),FALSE)*$E1220</f>
        <v>787763.80854009185</v>
      </c>
      <c r="J1220" s="47">
        <f t="shared" si="1755"/>
        <v>176.23626811370846</v>
      </c>
      <c r="K1220" s="47">
        <f t="shared" si="1755"/>
        <v>308.57713926668288</v>
      </c>
      <c r="L1220" s="47">
        <f t="shared" si="1755"/>
        <v>183602.12063015782</v>
      </c>
      <c r="M1220" s="47">
        <f t="shared" si="1755"/>
        <v>2554.821171835707</v>
      </c>
      <c r="N1220" s="47">
        <f t="shared" si="1755"/>
        <v>355.81941606425477</v>
      </c>
      <c r="O1220" s="47">
        <f t="shared" si="1715"/>
        <v>186512.76121805777</v>
      </c>
      <c r="P1220" s="47">
        <f>VLOOKUP(CONCATENATE($F1220," ",$G1220),AllocFactorMatrix,(P$4+1),FALSE)*$E1220</f>
        <v>109205.2026328003</v>
      </c>
      <c r="Q1220" s="47">
        <f>VLOOKUP(CONCATENATE($F1220," ",$G1220),AllocFactorMatrix,(Q$4+1),FALSE)*$E1220</f>
        <v>19597.854128523839</v>
      </c>
      <c r="R1220" s="47">
        <f>VLOOKUP(CONCATENATE($F1220," ",$G1220),AllocFactorMatrix,(R$4+1),FALSE)*$E1220</f>
        <v>3974.2448247878283</v>
      </c>
      <c r="S1220" s="47">
        <f>VLOOKUP(CONCATENATE($F1220," ",$G1220),AllocFactorMatrix,(S$4+1),FALSE)*$E1220</f>
        <v>150.92014998049416</v>
      </c>
      <c r="T1220" s="47">
        <f t="shared" si="1716"/>
        <v>132928.22173609247</v>
      </c>
      <c r="U1220" s="47">
        <f>VLOOKUP(CONCATENATE($F1220," ",$G1220),AllocFactorMatrix,(U$4+1),FALSE)*$E1220</f>
        <v>5179.3668901260335</v>
      </c>
      <c r="V1220" s="47">
        <f>VLOOKUP(CONCATENATE($F1220," ",$G1220),AllocFactorMatrix,(V$4+1),FALSE)*$E1220</f>
        <v>69924.443840090331</v>
      </c>
      <c r="W1220" s="47">
        <f>VLOOKUP(CONCATENATE($F1220," ",$G1220),AllocFactorMatrix,(W$4+1),FALSE)*$E1220</f>
        <v>267432.92793034343</v>
      </c>
      <c r="X1220" s="47">
        <f>VLOOKUP(CONCATENATE($F1220," ",$G1220),AllocFactorMatrix,(X$4+1),FALSE)*$E1220</f>
        <v>48447.955252132866</v>
      </c>
      <c r="Y1220" s="47">
        <f t="shared" si="1749"/>
        <v>390984.69391269266</v>
      </c>
      <c r="Z1220" s="47">
        <f>VLOOKUP(CONCATENATE($F1220," ",$G1220),AllocFactorMatrix,(Z$4+1),FALSE)*$E1220</f>
        <v>30017.14322450542</v>
      </c>
      <c r="AA1220" s="47">
        <f>VLOOKUP(CONCATENATE($F1220," ",$G1220),AllocFactorMatrix,(AA$4+1),FALSE)*$E1220</f>
        <v>599.51934096148318</v>
      </c>
      <c r="AB1220" s="47">
        <f t="shared" si="1747"/>
        <v>30616.662565466904</v>
      </c>
      <c r="AC1220" s="47">
        <f>VLOOKUP(CONCATENATE($F1220," ",$G1220),AllocFactorMatrix,(AC$4+1),FALSE)*$E1220</f>
        <v>395.97468097185629</v>
      </c>
      <c r="AD1220" s="47">
        <f>VLOOKUP(CONCATENATE($F1220," ",$G1220),AllocFactorMatrix,(AD$4+1),FALSE)*$E1220</f>
        <v>1759.1449860886341</v>
      </c>
      <c r="AE1220" s="47">
        <f>VLOOKUP(CONCATENATE($F1220," ",$G1220),AllocFactorMatrix,(AE$4+1),FALSE)*$E1220</f>
        <v>360.91895315751361</v>
      </c>
    </row>
    <row r="1221" spans="1:31" hidden="1" outlineLevel="1">
      <c r="E1221" s="44"/>
      <c r="F1221" s="167" t="str">
        <f>F1228</f>
        <v>PROD_ENERGY</v>
      </c>
      <c r="G1221" s="48" t="str">
        <f>$G$8</f>
        <v>PRODUCTION</v>
      </c>
      <c r="H1221" s="4">
        <f t="shared" ref="H1221:H1252" si="1756">SUBTOTAL(9,I1221:AE1221)</f>
        <v>0</v>
      </c>
      <c r="I1221" s="5">
        <f t="shared" ref="I1221:N1221" si="1757">VLOOKUP(CONCATENATE($F1221," ",$G1221),AllocFactorMatrix,(I$4+1),FALSE)*$E1228</f>
        <v>0</v>
      </c>
      <c r="J1221" s="47">
        <f t="shared" si="1757"/>
        <v>0</v>
      </c>
      <c r="K1221" s="47">
        <f t="shared" si="1757"/>
        <v>0</v>
      </c>
      <c r="L1221" s="5">
        <f t="shared" si="1757"/>
        <v>0</v>
      </c>
      <c r="M1221" s="5">
        <f t="shared" si="1757"/>
        <v>0</v>
      </c>
      <c r="N1221" s="5">
        <f t="shared" si="1757"/>
        <v>0</v>
      </c>
      <c r="O1221" s="5">
        <f t="shared" ref="O1221:O1236" si="1758">SUBTOTAL(9,L1221:N1221)</f>
        <v>0</v>
      </c>
      <c r="P1221" s="5">
        <f>VLOOKUP(CONCATENATE($F1221," ",$G1221),AllocFactorMatrix,(P$4+1),FALSE)*$E1228</f>
        <v>0</v>
      </c>
      <c r="Q1221" s="5">
        <f>VLOOKUP(CONCATENATE($F1221," ",$G1221),AllocFactorMatrix,(Q$4+1),FALSE)*$E1228</f>
        <v>0</v>
      </c>
      <c r="R1221" s="5">
        <f>VLOOKUP(CONCATENATE($F1221," ",$G1221),AllocFactorMatrix,(R$4+1),FALSE)*$E1228</f>
        <v>0</v>
      </c>
      <c r="S1221" s="5">
        <f>VLOOKUP(CONCATENATE($F1221," ",$G1221),AllocFactorMatrix,(S$4+1),FALSE)*$E1228</f>
        <v>0</v>
      </c>
      <c r="T1221" s="5">
        <f t="shared" ref="T1221:T1236" si="1759">SUBTOTAL(9,P1221:S1221)</f>
        <v>0</v>
      </c>
      <c r="U1221" s="5">
        <f>VLOOKUP(CONCATENATE($F1221," ",$G1221),AllocFactorMatrix,(U$4+1),FALSE)*$E1228</f>
        <v>0</v>
      </c>
      <c r="V1221" s="5">
        <f>VLOOKUP(CONCATENATE($F1221," ",$G1221),AllocFactorMatrix,(V$4+1),FALSE)*$E1228</f>
        <v>0</v>
      </c>
      <c r="W1221" s="5">
        <f>VLOOKUP(CONCATENATE($F1221," ",$G1221),AllocFactorMatrix,(W$4+1),FALSE)*$E1228</f>
        <v>0</v>
      </c>
      <c r="X1221" s="5">
        <f>VLOOKUP(CONCATENATE($F1221," ",$G1221),AllocFactorMatrix,(X$4+1),FALSE)*$E1228</f>
        <v>0</v>
      </c>
      <c r="Y1221" s="5">
        <f>SUBTOTAL(9,U1221:X1221)</f>
        <v>0</v>
      </c>
      <c r="Z1221" s="5">
        <f>VLOOKUP(CONCATENATE($F1221," ",$G1221),AllocFactorMatrix,(Z$4+1),FALSE)*$E1228</f>
        <v>0</v>
      </c>
      <c r="AA1221" s="5">
        <f>VLOOKUP(CONCATENATE($F1221," ",$G1221),AllocFactorMatrix,(AA$4+1),FALSE)*$E1228</f>
        <v>0</v>
      </c>
      <c r="AB1221" s="5">
        <f t="shared" si="1717"/>
        <v>0</v>
      </c>
      <c r="AC1221" s="5">
        <f>VLOOKUP(CONCATENATE($F1221," ",$G1221),AllocFactorMatrix,(AC$4+1),FALSE)*$E1228</f>
        <v>0</v>
      </c>
      <c r="AD1221" s="5">
        <f>VLOOKUP(CONCATENATE($F1221," ",$G1221),AllocFactorMatrix,(AD$4+1),FALSE)*$E1228</f>
        <v>0</v>
      </c>
      <c r="AE1221" s="5">
        <f>VLOOKUP(CONCATENATE($F1221," ",$G1221),AllocFactorMatrix,(AE$4+1),FALSE)*$E1228</f>
        <v>0</v>
      </c>
    </row>
    <row r="1222" spans="1:31" hidden="1" outlineLevel="1">
      <c r="E1222" s="44"/>
      <c r="F1222" s="167" t="str">
        <f>F1228</f>
        <v>PROD_ENERGY</v>
      </c>
      <c r="G1222" s="48" t="str">
        <f>$G$9</f>
        <v>BULKTRAN</v>
      </c>
      <c r="H1222" s="4">
        <f t="shared" si="1756"/>
        <v>0</v>
      </c>
      <c r="I1222" s="5">
        <f t="shared" ref="I1222:N1222" si="1760">VLOOKUP(CONCATENATE($F1222," ",$G1222),AllocFactorMatrix,(I$4+1),FALSE)*$E1228</f>
        <v>0</v>
      </c>
      <c r="J1222" s="47">
        <f t="shared" si="1760"/>
        <v>0</v>
      </c>
      <c r="K1222" s="47">
        <f t="shared" si="1760"/>
        <v>0</v>
      </c>
      <c r="L1222" s="5">
        <f t="shared" si="1760"/>
        <v>0</v>
      </c>
      <c r="M1222" s="5">
        <f t="shared" si="1760"/>
        <v>0</v>
      </c>
      <c r="N1222" s="5">
        <f t="shared" si="1760"/>
        <v>0</v>
      </c>
      <c r="O1222" s="5">
        <f t="shared" si="1758"/>
        <v>0</v>
      </c>
      <c r="P1222" s="5">
        <f>VLOOKUP(CONCATENATE($F1222," ",$G1222),AllocFactorMatrix,(P$4+1),FALSE)*$E1228</f>
        <v>0</v>
      </c>
      <c r="Q1222" s="5">
        <f>VLOOKUP(CONCATENATE($F1222," ",$G1222),AllocFactorMatrix,(Q$4+1),FALSE)*$E1228</f>
        <v>0</v>
      </c>
      <c r="R1222" s="5">
        <f>VLOOKUP(CONCATENATE($F1222," ",$G1222),AllocFactorMatrix,(R$4+1),FALSE)*$E1228</f>
        <v>0</v>
      </c>
      <c r="S1222" s="5">
        <f>VLOOKUP(CONCATENATE($F1222," ",$G1222),AllocFactorMatrix,(S$4+1),FALSE)*$E1228</f>
        <v>0</v>
      </c>
      <c r="T1222" s="5">
        <f t="shared" si="1759"/>
        <v>0</v>
      </c>
      <c r="U1222" s="5">
        <f>VLOOKUP(CONCATENATE($F1222," ",$G1222),AllocFactorMatrix,(U$4+1),FALSE)*$E1228</f>
        <v>0</v>
      </c>
      <c r="V1222" s="5">
        <f>VLOOKUP(CONCATENATE($F1222," ",$G1222),AllocFactorMatrix,(V$4+1),FALSE)*$E1228</f>
        <v>0</v>
      </c>
      <c r="W1222" s="5">
        <f>VLOOKUP(CONCATENATE($F1222," ",$G1222),AllocFactorMatrix,(W$4+1),FALSE)*$E1228</f>
        <v>0</v>
      </c>
      <c r="X1222" s="5">
        <f>VLOOKUP(CONCATENATE($F1222," ",$G1222),AllocFactorMatrix,(X$4+1),FALSE)*$E1228</f>
        <v>0</v>
      </c>
      <c r="Y1222" s="5">
        <f t="shared" ref="Y1222:Y1228" si="1761">SUBTOTAL(9,U1222:X1222)</f>
        <v>0</v>
      </c>
      <c r="Z1222" s="5">
        <f>VLOOKUP(CONCATENATE($F1222," ",$G1222),AllocFactorMatrix,(Z$4+1),FALSE)*$E1228</f>
        <v>0</v>
      </c>
      <c r="AA1222" s="5">
        <f>VLOOKUP(CONCATENATE($F1222," ",$G1222),AllocFactorMatrix,(AA$4+1),FALSE)*$E1228</f>
        <v>0</v>
      </c>
      <c r="AB1222" s="5">
        <f t="shared" si="1717"/>
        <v>0</v>
      </c>
      <c r="AC1222" s="5">
        <f>VLOOKUP(CONCATENATE($F1222," ",$G1222),AllocFactorMatrix,(AC$4+1),FALSE)*$E1228</f>
        <v>0</v>
      </c>
      <c r="AD1222" s="5">
        <f>VLOOKUP(CONCATENATE($F1222," ",$G1222),AllocFactorMatrix,(AD$4+1),FALSE)*$E1228</f>
        <v>0</v>
      </c>
      <c r="AE1222" s="5">
        <f>VLOOKUP(CONCATENATE($F1222," ",$G1222),AllocFactorMatrix,(AE$4+1),FALSE)*$E1228</f>
        <v>0</v>
      </c>
    </row>
    <row r="1223" spans="1:31" hidden="1" outlineLevel="1">
      <c r="E1223" s="44"/>
      <c r="F1223" s="167" t="str">
        <f>F1228</f>
        <v>PROD_ENERGY</v>
      </c>
      <c r="G1223" s="48" t="str">
        <f>$G$10</f>
        <v>SUBTRAN</v>
      </c>
      <c r="H1223" s="4">
        <f t="shared" si="1756"/>
        <v>0</v>
      </c>
      <c r="I1223" s="5">
        <f t="shared" ref="I1223:N1223" si="1762">VLOOKUP(CONCATENATE($F1223," ",$G1223),AllocFactorMatrix,(I$4+1),FALSE)*$E1228</f>
        <v>0</v>
      </c>
      <c r="J1223" s="47">
        <f t="shared" si="1762"/>
        <v>0</v>
      </c>
      <c r="K1223" s="47">
        <f t="shared" si="1762"/>
        <v>0</v>
      </c>
      <c r="L1223" s="5">
        <f t="shared" si="1762"/>
        <v>0</v>
      </c>
      <c r="M1223" s="5">
        <f t="shared" si="1762"/>
        <v>0</v>
      </c>
      <c r="N1223" s="5">
        <f t="shared" si="1762"/>
        <v>0</v>
      </c>
      <c r="O1223" s="5">
        <f t="shared" si="1758"/>
        <v>0</v>
      </c>
      <c r="P1223" s="5">
        <f>VLOOKUP(CONCATENATE($F1223," ",$G1223),AllocFactorMatrix,(P$4+1),FALSE)*$E1228</f>
        <v>0</v>
      </c>
      <c r="Q1223" s="5">
        <f>VLOOKUP(CONCATENATE($F1223," ",$G1223),AllocFactorMatrix,(Q$4+1),FALSE)*$E1228</f>
        <v>0</v>
      </c>
      <c r="R1223" s="5">
        <f>VLOOKUP(CONCATENATE($F1223," ",$G1223),AllocFactorMatrix,(R$4+1),FALSE)*$E1228</f>
        <v>0</v>
      </c>
      <c r="S1223" s="5">
        <f>VLOOKUP(CONCATENATE($F1223," ",$G1223),AllocFactorMatrix,(S$4+1),FALSE)*$E1228</f>
        <v>0</v>
      </c>
      <c r="T1223" s="5">
        <f t="shared" si="1759"/>
        <v>0</v>
      </c>
      <c r="U1223" s="5">
        <f>VLOOKUP(CONCATENATE($F1223," ",$G1223),AllocFactorMatrix,(U$4+1),FALSE)*$E1228</f>
        <v>0</v>
      </c>
      <c r="V1223" s="5">
        <f>VLOOKUP(CONCATENATE($F1223," ",$G1223),AllocFactorMatrix,(V$4+1),FALSE)*$E1228</f>
        <v>0</v>
      </c>
      <c r="W1223" s="5">
        <f>VLOOKUP(CONCATENATE($F1223," ",$G1223),AllocFactorMatrix,(W$4+1),FALSE)*$E1228</f>
        <v>0</v>
      </c>
      <c r="X1223" s="5">
        <f>VLOOKUP(CONCATENATE($F1223," ",$G1223),AllocFactorMatrix,(X$4+1),FALSE)*$E1228</f>
        <v>0</v>
      </c>
      <c r="Y1223" s="5">
        <f t="shared" si="1761"/>
        <v>0</v>
      </c>
      <c r="Z1223" s="5">
        <f>VLOOKUP(CONCATENATE($F1223," ",$G1223),AllocFactorMatrix,(Z$4+1),FALSE)*$E1228</f>
        <v>0</v>
      </c>
      <c r="AA1223" s="5">
        <f>VLOOKUP(CONCATENATE($F1223," ",$G1223),AllocFactorMatrix,(AA$4+1),FALSE)*$E1228</f>
        <v>0</v>
      </c>
      <c r="AB1223" s="5">
        <f t="shared" si="1717"/>
        <v>0</v>
      </c>
      <c r="AC1223" s="5">
        <f>VLOOKUP(CONCATENATE($F1223," ",$G1223),AllocFactorMatrix,(AC$4+1),FALSE)*$E1228</f>
        <v>0</v>
      </c>
      <c r="AD1223" s="5">
        <f>VLOOKUP(CONCATENATE($F1223," ",$G1223),AllocFactorMatrix,(AD$4+1),FALSE)*$E1228</f>
        <v>0</v>
      </c>
      <c r="AE1223" s="5">
        <f>VLOOKUP(CONCATENATE($F1223," ",$G1223),AllocFactorMatrix,(AE$4+1),FALSE)*$E1228</f>
        <v>0</v>
      </c>
    </row>
    <row r="1224" spans="1:31" hidden="1" outlineLevel="1">
      <c r="E1224" s="44"/>
      <c r="F1224" s="167" t="str">
        <f>F1228</f>
        <v>PROD_ENERGY</v>
      </c>
      <c r="G1224" s="48" t="str">
        <f>$G$11</f>
        <v>DISTPRI</v>
      </c>
      <c r="H1224" s="4">
        <f t="shared" si="1756"/>
        <v>0</v>
      </c>
      <c r="I1224" s="5">
        <f t="shared" ref="I1224:N1224" si="1763">VLOOKUP(CONCATENATE($F1224," ",$G1224),AllocFactorMatrix,(I$4+1),FALSE)*$E1228</f>
        <v>0</v>
      </c>
      <c r="J1224" s="47">
        <f t="shared" si="1763"/>
        <v>0</v>
      </c>
      <c r="K1224" s="47">
        <f t="shared" si="1763"/>
        <v>0</v>
      </c>
      <c r="L1224" s="5">
        <f t="shared" si="1763"/>
        <v>0</v>
      </c>
      <c r="M1224" s="5">
        <f t="shared" si="1763"/>
        <v>0</v>
      </c>
      <c r="N1224" s="5">
        <f t="shared" si="1763"/>
        <v>0</v>
      </c>
      <c r="O1224" s="5">
        <f t="shared" si="1758"/>
        <v>0</v>
      </c>
      <c r="P1224" s="5">
        <f>VLOOKUP(CONCATENATE($F1224," ",$G1224),AllocFactorMatrix,(P$4+1),FALSE)*$E1228</f>
        <v>0</v>
      </c>
      <c r="Q1224" s="5">
        <f>VLOOKUP(CONCATENATE($F1224," ",$G1224),AllocFactorMatrix,(Q$4+1),FALSE)*$E1228</f>
        <v>0</v>
      </c>
      <c r="R1224" s="5">
        <f>VLOOKUP(CONCATENATE($F1224," ",$G1224),AllocFactorMatrix,(R$4+1),FALSE)*$E1228</f>
        <v>0</v>
      </c>
      <c r="S1224" s="5">
        <f>VLOOKUP(CONCATENATE($F1224," ",$G1224),AllocFactorMatrix,(S$4+1),FALSE)*$E1228</f>
        <v>0</v>
      </c>
      <c r="T1224" s="5">
        <f t="shared" si="1759"/>
        <v>0</v>
      </c>
      <c r="U1224" s="5">
        <f>VLOOKUP(CONCATENATE($F1224," ",$G1224),AllocFactorMatrix,(U$4+1),FALSE)*$E1228</f>
        <v>0</v>
      </c>
      <c r="V1224" s="5">
        <f>VLOOKUP(CONCATENATE($F1224," ",$G1224),AllocFactorMatrix,(V$4+1),FALSE)*$E1228</f>
        <v>0</v>
      </c>
      <c r="W1224" s="5">
        <f>VLOOKUP(CONCATENATE($F1224," ",$G1224),AllocFactorMatrix,(W$4+1),FALSE)*$E1228</f>
        <v>0</v>
      </c>
      <c r="X1224" s="5">
        <f>VLOOKUP(CONCATENATE($F1224," ",$G1224),AllocFactorMatrix,(X$4+1),FALSE)*$E1228</f>
        <v>0</v>
      </c>
      <c r="Y1224" s="5">
        <f t="shared" si="1761"/>
        <v>0</v>
      </c>
      <c r="Z1224" s="5">
        <f>VLOOKUP(CONCATENATE($F1224," ",$G1224),AllocFactorMatrix,(Z$4+1),FALSE)*$E1228</f>
        <v>0</v>
      </c>
      <c r="AA1224" s="5">
        <f>VLOOKUP(CONCATENATE($F1224," ",$G1224),AllocFactorMatrix,(AA$4+1),FALSE)*$E1228</f>
        <v>0</v>
      </c>
      <c r="AB1224" s="5">
        <f t="shared" si="1717"/>
        <v>0</v>
      </c>
      <c r="AC1224" s="5">
        <f>VLOOKUP(CONCATENATE($F1224," ",$G1224),AllocFactorMatrix,(AC$4+1),FALSE)*$E1228</f>
        <v>0</v>
      </c>
      <c r="AD1224" s="5">
        <f>VLOOKUP(CONCATENATE($F1224," ",$G1224),AllocFactorMatrix,(AD$4+1),FALSE)*$E1228</f>
        <v>0</v>
      </c>
      <c r="AE1224" s="5">
        <f>VLOOKUP(CONCATENATE($F1224," ",$G1224),AllocFactorMatrix,(AE$4+1),FALSE)*$E1228</f>
        <v>0</v>
      </c>
    </row>
    <row r="1225" spans="1:31" hidden="1" outlineLevel="1">
      <c r="E1225" s="44"/>
      <c r="F1225" s="167" t="str">
        <f>F1228</f>
        <v>PROD_ENERGY</v>
      </c>
      <c r="G1225" s="48" t="str">
        <f>$G$12</f>
        <v>DISTSEC</v>
      </c>
      <c r="H1225" s="4">
        <f t="shared" si="1756"/>
        <v>0</v>
      </c>
      <c r="I1225" s="5">
        <f t="shared" ref="I1225:N1225" si="1764">VLOOKUP(CONCATENATE($F1225," ",$G1225),AllocFactorMatrix,(I$4+1),FALSE)*$E1228</f>
        <v>0</v>
      </c>
      <c r="J1225" s="47">
        <f t="shared" si="1764"/>
        <v>0</v>
      </c>
      <c r="K1225" s="47">
        <f t="shared" si="1764"/>
        <v>0</v>
      </c>
      <c r="L1225" s="5">
        <f t="shared" si="1764"/>
        <v>0</v>
      </c>
      <c r="M1225" s="5">
        <f t="shared" si="1764"/>
        <v>0</v>
      </c>
      <c r="N1225" s="5">
        <f t="shared" si="1764"/>
        <v>0</v>
      </c>
      <c r="O1225" s="5">
        <f t="shared" si="1758"/>
        <v>0</v>
      </c>
      <c r="P1225" s="5">
        <f>VLOOKUP(CONCATENATE($F1225," ",$G1225),AllocFactorMatrix,(P$4+1),FALSE)*$E1228</f>
        <v>0</v>
      </c>
      <c r="Q1225" s="5">
        <f>VLOOKUP(CONCATENATE($F1225," ",$G1225),AllocFactorMatrix,(Q$4+1),FALSE)*$E1228</f>
        <v>0</v>
      </c>
      <c r="R1225" s="5">
        <f>VLOOKUP(CONCATENATE($F1225," ",$G1225),AllocFactorMatrix,(R$4+1),FALSE)*$E1228</f>
        <v>0</v>
      </c>
      <c r="S1225" s="5">
        <f>VLOOKUP(CONCATENATE($F1225," ",$G1225),AllocFactorMatrix,(S$4+1),FALSE)*$E1228</f>
        <v>0</v>
      </c>
      <c r="T1225" s="5">
        <f t="shared" si="1759"/>
        <v>0</v>
      </c>
      <c r="U1225" s="5">
        <f>VLOOKUP(CONCATENATE($F1225," ",$G1225),AllocFactorMatrix,(U$4+1),FALSE)*$E1228</f>
        <v>0</v>
      </c>
      <c r="V1225" s="5">
        <f>VLOOKUP(CONCATENATE($F1225," ",$G1225),AllocFactorMatrix,(V$4+1),FALSE)*$E1228</f>
        <v>0</v>
      </c>
      <c r="W1225" s="5">
        <f>VLOOKUP(CONCATENATE($F1225," ",$G1225),AllocFactorMatrix,(W$4+1),FALSE)*$E1228</f>
        <v>0</v>
      </c>
      <c r="X1225" s="5">
        <f>VLOOKUP(CONCATENATE($F1225," ",$G1225),AllocFactorMatrix,(X$4+1),FALSE)*$E1228</f>
        <v>0</v>
      </c>
      <c r="Y1225" s="5">
        <f t="shared" si="1761"/>
        <v>0</v>
      </c>
      <c r="Z1225" s="5">
        <f>VLOOKUP(CONCATENATE($F1225," ",$G1225),AllocFactorMatrix,(Z$4+1),FALSE)*$E1228</f>
        <v>0</v>
      </c>
      <c r="AA1225" s="5">
        <f>VLOOKUP(CONCATENATE($F1225," ",$G1225),AllocFactorMatrix,(AA$4+1),FALSE)*$E1228</f>
        <v>0</v>
      </c>
      <c r="AB1225" s="5">
        <f t="shared" si="1717"/>
        <v>0</v>
      </c>
      <c r="AC1225" s="5">
        <f>VLOOKUP(CONCATENATE($F1225," ",$G1225),AllocFactorMatrix,(AC$4+1),FALSE)*$E1228</f>
        <v>0</v>
      </c>
      <c r="AD1225" s="5">
        <f>VLOOKUP(CONCATENATE($F1225," ",$G1225),AllocFactorMatrix,(AD$4+1),FALSE)*$E1228</f>
        <v>0</v>
      </c>
      <c r="AE1225" s="5">
        <f>VLOOKUP(CONCATENATE($F1225," ",$G1225),AllocFactorMatrix,(AE$4+1),FALSE)*$E1228</f>
        <v>0</v>
      </c>
    </row>
    <row r="1226" spans="1:31" hidden="1" outlineLevel="1">
      <c r="E1226" s="44"/>
      <c r="F1226" s="167" t="str">
        <f>F1228</f>
        <v>PROD_ENERGY</v>
      </c>
      <c r="G1226" s="48" t="str">
        <f>$G$13</f>
        <v>ENERGY</v>
      </c>
      <c r="H1226" s="4">
        <f t="shared" si="1756"/>
        <v>11227169.999999994</v>
      </c>
      <c r="I1226" s="5">
        <f t="shared" ref="I1226:N1226" si="1765">VLOOKUP(CONCATENATE($F1226," ",$G1226),AllocFactorMatrix,(I$4+1),FALSE)*$E1228</f>
        <v>4392333.8958894284</v>
      </c>
      <c r="J1226" s="47">
        <f t="shared" si="1765"/>
        <v>702.89359399496379</v>
      </c>
      <c r="K1226" s="47">
        <f t="shared" si="1765"/>
        <v>2026.7237879980885</v>
      </c>
      <c r="L1226" s="5">
        <f t="shared" si="1765"/>
        <v>1266546.1010263695</v>
      </c>
      <c r="M1226" s="5">
        <f t="shared" si="1765"/>
        <v>17664.549290121948</v>
      </c>
      <c r="N1226" s="5">
        <f t="shared" si="1765"/>
        <v>2469.4890198530907</v>
      </c>
      <c r="O1226" s="5">
        <f t="shared" si="1758"/>
        <v>1286680.1393363446</v>
      </c>
      <c r="P1226" s="5">
        <f>VLOOKUP(CONCATENATE($F1226," ",$G1226),AllocFactorMatrix,(P$4+1),FALSE)*$E1228</f>
        <v>821111.44641565345</v>
      </c>
      <c r="Q1226" s="5">
        <f>VLOOKUP(CONCATENATE($F1226," ",$G1226),AllocFactorMatrix,(Q$4+1),FALSE)*$E1228</f>
        <v>146649.18399631136</v>
      </c>
      <c r="R1226" s="5">
        <f>VLOOKUP(CONCATENATE($F1226," ",$G1226),AllocFactorMatrix,(R$4+1),FALSE)*$E1228</f>
        <v>29863.144380746089</v>
      </c>
      <c r="S1226" s="5">
        <f>VLOOKUP(CONCATENATE($F1226," ",$G1226),AllocFactorMatrix,(S$4+1),FALSE)*$E1228</f>
        <v>1127.9410698481443</v>
      </c>
      <c r="T1226" s="5">
        <f t="shared" si="1759"/>
        <v>998751.71586255904</v>
      </c>
      <c r="U1226" s="5">
        <f>VLOOKUP(CONCATENATE($F1226," ",$G1226),AllocFactorMatrix,(U$4+1),FALSE)*$E1228</f>
        <v>43064.175111345758</v>
      </c>
      <c r="V1226" s="5">
        <f>VLOOKUP(CONCATENATE($F1226," ",$G1226),AllocFactorMatrix,(V$4+1),FALSE)*$E1228</f>
        <v>680852.79650600953</v>
      </c>
      <c r="W1226" s="5">
        <f>VLOOKUP(CONCATENATE($F1226," ",$G1226),AllocFactorMatrix,(W$4+1),FALSE)*$E1228</f>
        <v>2928237.0653463528</v>
      </c>
      <c r="X1226" s="5">
        <f>VLOOKUP(CONCATENATE($F1226," ",$G1226),AllocFactorMatrix,(X$4+1),FALSE)*$E1228</f>
        <v>550831.97666947916</v>
      </c>
      <c r="Y1226" s="5">
        <f t="shared" si="1761"/>
        <v>4202986.0136331869</v>
      </c>
      <c r="Z1226" s="5">
        <f>VLOOKUP(CONCATENATE($F1226," ",$G1226),AllocFactorMatrix,(Z$4+1),FALSE)*$E1228</f>
        <v>225879.28011868056</v>
      </c>
      <c r="AA1226" s="5">
        <f>VLOOKUP(CONCATENATE($F1226," ",$G1226),AllocFactorMatrix,(AA$4+1),FALSE)*$E1228</f>
        <v>4532.2226978995232</v>
      </c>
      <c r="AB1226" s="5">
        <f t="shared" si="1717"/>
        <v>230411.50281658009</v>
      </c>
      <c r="AC1226" s="5">
        <f>VLOOKUP(CONCATENATE($F1226," ",$G1226),AllocFactorMatrix,(AC$4+1),FALSE)*$E1228</f>
        <v>4042.7620814332031</v>
      </c>
      <c r="AD1226" s="5">
        <f>VLOOKUP(CONCATENATE($F1226," ",$G1226),AllocFactorMatrix,(AD$4+1),FALSE)*$E1228</f>
        <v>90556.486055575195</v>
      </c>
      <c r="AE1226" s="5">
        <f>VLOOKUP(CONCATENATE($F1226," ",$G1226),AllocFactorMatrix,(AE$4+1),FALSE)*$E1228</f>
        <v>18677.866942894929</v>
      </c>
    </row>
    <row r="1227" spans="1:31" hidden="1" outlineLevel="1">
      <c r="E1227" s="44"/>
      <c r="F1227" s="167" t="str">
        <f>F1228</f>
        <v>PROD_ENERGY</v>
      </c>
      <c r="G1227" s="48" t="str">
        <f>$G$14</f>
        <v>CUSTOMER</v>
      </c>
      <c r="H1227" s="4">
        <f t="shared" si="1756"/>
        <v>0</v>
      </c>
      <c r="I1227" s="5">
        <f t="shared" ref="I1227:N1227" si="1766">VLOOKUP(CONCATENATE($F1227," ",$G1227),AllocFactorMatrix,(I$4+1),FALSE)*$E1228</f>
        <v>0</v>
      </c>
      <c r="J1227" s="47">
        <f t="shared" si="1766"/>
        <v>0</v>
      </c>
      <c r="K1227" s="47">
        <f t="shared" si="1766"/>
        <v>0</v>
      </c>
      <c r="L1227" s="5">
        <f t="shared" si="1766"/>
        <v>0</v>
      </c>
      <c r="M1227" s="5">
        <f t="shared" si="1766"/>
        <v>0</v>
      </c>
      <c r="N1227" s="5">
        <f t="shared" si="1766"/>
        <v>0</v>
      </c>
      <c r="O1227" s="5">
        <f t="shared" si="1758"/>
        <v>0</v>
      </c>
      <c r="P1227" s="5">
        <f>VLOOKUP(CONCATENATE($F1227," ",$G1227),AllocFactorMatrix,(P$4+1),FALSE)*$E1228</f>
        <v>0</v>
      </c>
      <c r="Q1227" s="5">
        <f>VLOOKUP(CONCATENATE($F1227," ",$G1227),AllocFactorMatrix,(Q$4+1),FALSE)*$E1228</f>
        <v>0</v>
      </c>
      <c r="R1227" s="5">
        <f>VLOOKUP(CONCATENATE($F1227," ",$G1227),AllocFactorMatrix,(R$4+1),FALSE)*$E1228</f>
        <v>0</v>
      </c>
      <c r="S1227" s="5">
        <f>VLOOKUP(CONCATENATE($F1227," ",$G1227),AllocFactorMatrix,(S$4+1),FALSE)*$E1228</f>
        <v>0</v>
      </c>
      <c r="T1227" s="5">
        <f t="shared" si="1759"/>
        <v>0</v>
      </c>
      <c r="U1227" s="5">
        <f>VLOOKUP(CONCATENATE($F1227," ",$G1227),AllocFactorMatrix,(U$4+1),FALSE)*$E1228</f>
        <v>0</v>
      </c>
      <c r="V1227" s="5">
        <f>VLOOKUP(CONCATENATE($F1227," ",$G1227),AllocFactorMatrix,(V$4+1),FALSE)*$E1228</f>
        <v>0</v>
      </c>
      <c r="W1227" s="5">
        <f>VLOOKUP(CONCATENATE($F1227," ",$G1227),AllocFactorMatrix,(W$4+1),FALSE)*$E1228</f>
        <v>0</v>
      </c>
      <c r="X1227" s="5">
        <f>VLOOKUP(CONCATENATE($F1227," ",$G1227),AllocFactorMatrix,(X$4+1),FALSE)*$E1228</f>
        <v>0</v>
      </c>
      <c r="Y1227" s="5">
        <f t="shared" si="1761"/>
        <v>0</v>
      </c>
      <c r="Z1227" s="5">
        <f>VLOOKUP(CONCATENATE($F1227," ",$G1227),AllocFactorMatrix,(Z$4+1),FALSE)*$E1228</f>
        <v>0</v>
      </c>
      <c r="AA1227" s="5">
        <f>VLOOKUP(CONCATENATE($F1227," ",$G1227),AllocFactorMatrix,(AA$4+1),FALSE)*$E1228</f>
        <v>0</v>
      </c>
      <c r="AB1227" s="5">
        <f t="shared" si="1717"/>
        <v>0</v>
      </c>
      <c r="AC1227" s="5">
        <f>VLOOKUP(CONCATENATE($F1227," ",$G1227),AllocFactorMatrix,(AC$4+1),FALSE)*$E1228</f>
        <v>0</v>
      </c>
      <c r="AD1227" s="5">
        <f>VLOOKUP(CONCATENATE($F1227," ",$G1227),AllocFactorMatrix,(AD$4+1),FALSE)*$E1228</f>
        <v>0</v>
      </c>
      <c r="AE1227" s="5">
        <f>VLOOKUP(CONCATENATE($F1227," ",$G1227),AllocFactorMatrix,(AE$4+1),FALSE)*$E1228</f>
        <v>0</v>
      </c>
    </row>
    <row r="1228" spans="1:31" collapsed="1">
      <c r="D1228" s="48" t="s">
        <v>456</v>
      </c>
      <c r="E1228" s="54">
        <v>11227170</v>
      </c>
      <c r="F1228" s="87" t="s">
        <v>29</v>
      </c>
      <c r="G1228" s="48" t="str">
        <f>$G$15</f>
        <v>TOTAL</v>
      </c>
      <c r="H1228" s="4">
        <f t="shared" si="1756"/>
        <v>11227169.999999994</v>
      </c>
      <c r="I1228" s="5">
        <f t="shared" ref="I1228:N1228" si="1767">VLOOKUP(CONCATENATE($F1228," ",$G1228),AllocFactorMatrix,(I$4+1),FALSE)*$E1228</f>
        <v>4392333.8958894284</v>
      </c>
      <c r="J1228" s="47">
        <f t="shared" si="1767"/>
        <v>702.89359399496379</v>
      </c>
      <c r="K1228" s="47">
        <f t="shared" si="1767"/>
        <v>2026.7237879980885</v>
      </c>
      <c r="L1228" s="5">
        <f t="shared" si="1767"/>
        <v>1266546.1010263695</v>
      </c>
      <c r="M1228" s="5">
        <f t="shared" si="1767"/>
        <v>17664.549290121948</v>
      </c>
      <c r="N1228" s="5">
        <f t="shared" si="1767"/>
        <v>2469.4890198530907</v>
      </c>
      <c r="O1228" s="5">
        <f t="shared" si="1758"/>
        <v>1286680.1393363446</v>
      </c>
      <c r="P1228" s="5">
        <f>VLOOKUP(CONCATENATE($F1228," ",$G1228),AllocFactorMatrix,(P$4+1),FALSE)*$E1228</f>
        <v>821111.44641565345</v>
      </c>
      <c r="Q1228" s="5">
        <f>VLOOKUP(CONCATENATE($F1228," ",$G1228),AllocFactorMatrix,(Q$4+1),FALSE)*$E1228</f>
        <v>146649.18399631136</v>
      </c>
      <c r="R1228" s="5">
        <f>VLOOKUP(CONCATENATE($F1228," ",$G1228),AllocFactorMatrix,(R$4+1),FALSE)*$E1228</f>
        <v>29863.144380746089</v>
      </c>
      <c r="S1228" s="5">
        <f>VLOOKUP(CONCATENATE($F1228," ",$G1228),AllocFactorMatrix,(S$4+1),FALSE)*$E1228</f>
        <v>1127.9410698481443</v>
      </c>
      <c r="T1228" s="5">
        <f t="shared" si="1759"/>
        <v>998751.71586255904</v>
      </c>
      <c r="U1228" s="5">
        <f>VLOOKUP(CONCATENATE($F1228," ",$G1228),AllocFactorMatrix,(U$4+1),FALSE)*$E1228</f>
        <v>43064.175111345758</v>
      </c>
      <c r="V1228" s="5">
        <f>VLOOKUP(CONCATENATE($F1228," ",$G1228),AllocFactorMatrix,(V$4+1),FALSE)*$E1228</f>
        <v>680852.79650600953</v>
      </c>
      <c r="W1228" s="5">
        <f>VLOOKUP(CONCATENATE($F1228," ",$G1228),AllocFactorMatrix,(W$4+1),FALSE)*$E1228</f>
        <v>2928237.0653463528</v>
      </c>
      <c r="X1228" s="5">
        <f>VLOOKUP(CONCATENATE($F1228," ",$G1228),AllocFactorMatrix,(X$4+1),FALSE)*$E1228</f>
        <v>550831.97666947916</v>
      </c>
      <c r="Y1228" s="5">
        <f t="shared" si="1761"/>
        <v>4202986.0136331869</v>
      </c>
      <c r="Z1228" s="5">
        <f>VLOOKUP(CONCATENATE($F1228," ",$G1228),AllocFactorMatrix,(Z$4+1),FALSE)*$E1228</f>
        <v>225879.28011868056</v>
      </c>
      <c r="AA1228" s="5">
        <f>VLOOKUP(CONCATENATE($F1228," ",$G1228),AllocFactorMatrix,(AA$4+1),FALSE)*$E1228</f>
        <v>4532.2226978995232</v>
      </c>
      <c r="AB1228" s="5">
        <f t="shared" si="1717"/>
        <v>230411.50281658009</v>
      </c>
      <c r="AC1228" s="5">
        <f>VLOOKUP(CONCATENATE($F1228," ",$G1228),AllocFactorMatrix,(AC$4+1),FALSE)*$E1228</f>
        <v>4042.7620814332031</v>
      </c>
      <c r="AD1228" s="5">
        <f>VLOOKUP(CONCATENATE($F1228," ",$G1228),AllocFactorMatrix,(AD$4+1),FALSE)*$E1228</f>
        <v>90556.486055575195</v>
      </c>
      <c r="AE1228" s="5">
        <f>VLOOKUP(CONCATENATE($F1228," ",$G1228),AllocFactorMatrix,(AE$4+1),FALSE)*$E1228</f>
        <v>18677.866942894929</v>
      </c>
    </row>
    <row r="1229" spans="1:31" s="44" customFormat="1" hidden="1" outlineLevel="1">
      <c r="A1229" s="49"/>
      <c r="B1229" s="97"/>
      <c r="C1229" s="48"/>
      <c r="D1229" s="48"/>
      <c r="F1229" s="167" t="str">
        <f>F1236</f>
        <v>PROD_DEMAND</v>
      </c>
      <c r="G1229" s="48" t="str">
        <f>$G$8</f>
        <v>PRODUCTION</v>
      </c>
      <c r="H1229" s="46">
        <f t="shared" si="1756"/>
        <v>3997481.0000000005</v>
      </c>
      <c r="I1229" s="47">
        <f t="shared" ref="I1229:N1229" si="1768">VLOOKUP(CONCATENATE($F1229," ",$G1229),AllocFactorMatrix,(I$4+1),FALSE)*$E1236</f>
        <v>2055788.2664896133</v>
      </c>
      <c r="J1229" s="47">
        <f t="shared" si="1768"/>
        <v>459.91507630886622</v>
      </c>
      <c r="K1229" s="47">
        <f t="shared" si="1768"/>
        <v>805.27850522482186</v>
      </c>
      <c r="L1229" s="47">
        <f t="shared" si="1768"/>
        <v>479137.37747559836</v>
      </c>
      <c r="M1229" s="47">
        <f t="shared" si="1768"/>
        <v>6667.1905095165212</v>
      </c>
      <c r="N1229" s="47">
        <f t="shared" si="1768"/>
        <v>928.56433946832283</v>
      </c>
      <c r="O1229" s="47">
        <f t="shared" si="1758"/>
        <v>486733.13232458319</v>
      </c>
      <c r="P1229" s="47">
        <f>VLOOKUP(CONCATENATE($F1229," ",$G1229),AllocFactorMatrix,(P$4+1),FALSE)*$E1236</f>
        <v>284987.41853625758</v>
      </c>
      <c r="Q1229" s="47">
        <f>VLOOKUP(CONCATENATE($F1229," ",$G1229),AllocFactorMatrix,(Q$4+1),FALSE)*$E1236</f>
        <v>51143.551060639889</v>
      </c>
      <c r="R1229" s="47">
        <f>VLOOKUP(CONCATENATE($F1229," ",$G1229),AllocFactorMatrix,(R$4+1),FALSE)*$E1236</f>
        <v>10371.390244618071</v>
      </c>
      <c r="S1229" s="47">
        <f>VLOOKUP(CONCATENATE($F1229," ",$G1229),AllocFactorMatrix,(S$4+1),FALSE)*$E1236</f>
        <v>393.84885436884394</v>
      </c>
      <c r="T1229" s="47">
        <f t="shared" si="1759"/>
        <v>346896.20869588439</v>
      </c>
      <c r="U1229" s="47">
        <f>VLOOKUP(CONCATENATE($F1229," ",$G1229),AllocFactorMatrix,(U$4+1),FALSE)*$E1236</f>
        <v>13516.337720945201</v>
      </c>
      <c r="V1229" s="47">
        <f>VLOOKUP(CONCATENATE($F1229," ",$G1229),AllocFactorMatrix,(V$4+1),FALSE)*$E1236</f>
        <v>182478.36423670093</v>
      </c>
      <c r="W1229" s="47">
        <f>VLOOKUP(CONCATENATE($F1229," ",$G1229),AllocFactorMatrix,(W$4+1),FALSE)*$E1236</f>
        <v>697906.49094560684</v>
      </c>
      <c r="X1229" s="47">
        <f>VLOOKUP(CONCATENATE($F1229," ",$G1229),AllocFactorMatrix,(X$4+1),FALSE)*$E1236</f>
        <v>126432.23370127655</v>
      </c>
      <c r="Y1229" s="47">
        <f>SUBTOTAL(9,U1229:X1229)</f>
        <v>1020333.4266045296</v>
      </c>
      <c r="Z1229" s="47">
        <f>VLOOKUP(CONCATENATE($F1229," ",$G1229),AllocFactorMatrix,(Z$4+1),FALSE)*$E1236</f>
        <v>78334.254716318144</v>
      </c>
      <c r="AA1229" s="47">
        <f>VLOOKUP(CONCATENATE($F1229," ",$G1229),AllocFactorMatrix,(AA$4+1),FALSE)*$E1236</f>
        <v>1564.5359856862196</v>
      </c>
      <c r="AB1229" s="47">
        <f t="shared" ref="AB1229:AB1236" si="1769">SUBTOTAL(9,Z1229:AA1229)</f>
        <v>79898.790702004364</v>
      </c>
      <c r="AC1229" s="47">
        <f>VLOOKUP(CONCATENATE($F1229," ",$G1229),AllocFactorMatrix,(AC$4+1),FALSE)*$E1236</f>
        <v>1033.3555491429777</v>
      </c>
      <c r="AD1229" s="47">
        <f>VLOOKUP(CONCATENATE($F1229," ",$G1229),AllocFactorMatrix,(AD$4+1),FALSE)*$E1236</f>
        <v>4590.7537033938215</v>
      </c>
      <c r="AE1229" s="47">
        <f>VLOOKUP(CONCATENATE($F1229," ",$G1229),AllocFactorMatrix,(AE$4+1),FALSE)*$E1236</f>
        <v>941.87234931492719</v>
      </c>
    </row>
    <row r="1230" spans="1:31" s="44" customFormat="1" hidden="1" outlineLevel="1">
      <c r="A1230" s="49"/>
      <c r="B1230" s="97"/>
      <c r="C1230" s="48"/>
      <c r="D1230" s="48"/>
      <c r="F1230" s="167" t="str">
        <f>F1236</f>
        <v>PROD_DEMAND</v>
      </c>
      <c r="G1230" s="48" t="str">
        <f>$G$9</f>
        <v>BULKTRAN</v>
      </c>
      <c r="H1230" s="46">
        <f t="shared" si="1756"/>
        <v>0</v>
      </c>
      <c r="I1230" s="47">
        <f t="shared" ref="I1230:N1230" si="1770">VLOOKUP(CONCATENATE($F1230," ",$G1230),AllocFactorMatrix,(I$4+1),FALSE)*$E1236</f>
        <v>0</v>
      </c>
      <c r="J1230" s="47">
        <f t="shared" si="1770"/>
        <v>0</v>
      </c>
      <c r="K1230" s="47">
        <f t="shared" si="1770"/>
        <v>0</v>
      </c>
      <c r="L1230" s="47">
        <f t="shared" si="1770"/>
        <v>0</v>
      </c>
      <c r="M1230" s="47">
        <f t="shared" si="1770"/>
        <v>0</v>
      </c>
      <c r="N1230" s="47">
        <f t="shared" si="1770"/>
        <v>0</v>
      </c>
      <c r="O1230" s="47">
        <f t="shared" si="1758"/>
        <v>0</v>
      </c>
      <c r="P1230" s="47">
        <f>VLOOKUP(CONCATENATE($F1230," ",$G1230),AllocFactorMatrix,(P$4+1),FALSE)*$E1236</f>
        <v>0</v>
      </c>
      <c r="Q1230" s="47">
        <f>VLOOKUP(CONCATENATE($F1230," ",$G1230),AllocFactorMatrix,(Q$4+1),FALSE)*$E1236</f>
        <v>0</v>
      </c>
      <c r="R1230" s="47">
        <f>VLOOKUP(CONCATENATE($F1230," ",$G1230),AllocFactorMatrix,(R$4+1),FALSE)*$E1236</f>
        <v>0</v>
      </c>
      <c r="S1230" s="47">
        <f>VLOOKUP(CONCATENATE($F1230," ",$G1230),AllocFactorMatrix,(S$4+1),FALSE)*$E1236</f>
        <v>0</v>
      </c>
      <c r="T1230" s="47">
        <f t="shared" si="1759"/>
        <v>0</v>
      </c>
      <c r="U1230" s="47">
        <f>VLOOKUP(CONCATENATE($F1230," ",$G1230),AllocFactorMatrix,(U$4+1),FALSE)*$E1236</f>
        <v>0</v>
      </c>
      <c r="V1230" s="47">
        <f>VLOOKUP(CONCATENATE($F1230," ",$G1230),AllocFactorMatrix,(V$4+1),FALSE)*$E1236</f>
        <v>0</v>
      </c>
      <c r="W1230" s="47">
        <f>VLOOKUP(CONCATENATE($F1230," ",$G1230),AllocFactorMatrix,(W$4+1),FALSE)*$E1236</f>
        <v>0</v>
      </c>
      <c r="X1230" s="47">
        <f>VLOOKUP(CONCATENATE($F1230," ",$G1230),AllocFactorMatrix,(X$4+1),FALSE)*$E1236</f>
        <v>0</v>
      </c>
      <c r="Y1230" s="47">
        <f t="shared" ref="Y1230:Y1236" si="1771">SUBTOTAL(9,U1230:X1230)</f>
        <v>0</v>
      </c>
      <c r="Z1230" s="47">
        <f>VLOOKUP(CONCATENATE($F1230," ",$G1230),AllocFactorMatrix,(Z$4+1),FALSE)*$E1236</f>
        <v>0</v>
      </c>
      <c r="AA1230" s="47">
        <f>VLOOKUP(CONCATENATE($F1230," ",$G1230),AllocFactorMatrix,(AA$4+1),FALSE)*$E1236</f>
        <v>0</v>
      </c>
      <c r="AB1230" s="47">
        <f t="shared" si="1769"/>
        <v>0</v>
      </c>
      <c r="AC1230" s="47">
        <f>VLOOKUP(CONCATENATE($F1230," ",$G1230),AllocFactorMatrix,(AC$4+1),FALSE)*$E1236</f>
        <v>0</v>
      </c>
      <c r="AD1230" s="47">
        <f>VLOOKUP(CONCATENATE($F1230," ",$G1230),AllocFactorMatrix,(AD$4+1),FALSE)*$E1236</f>
        <v>0</v>
      </c>
      <c r="AE1230" s="47">
        <f>VLOOKUP(CONCATENATE($F1230," ",$G1230),AllocFactorMatrix,(AE$4+1),FALSE)*$E1236</f>
        <v>0</v>
      </c>
    </row>
    <row r="1231" spans="1:31" s="44" customFormat="1" hidden="1" outlineLevel="1">
      <c r="A1231" s="49"/>
      <c r="B1231" s="97"/>
      <c r="C1231" s="48"/>
      <c r="D1231" s="48"/>
      <c r="F1231" s="167" t="str">
        <f>F1236</f>
        <v>PROD_DEMAND</v>
      </c>
      <c r="G1231" s="48" t="str">
        <f>$G$10</f>
        <v>SUBTRAN</v>
      </c>
      <c r="H1231" s="46">
        <f t="shared" si="1756"/>
        <v>0</v>
      </c>
      <c r="I1231" s="47">
        <f t="shared" ref="I1231:N1231" si="1772">VLOOKUP(CONCATENATE($F1231," ",$G1231),AllocFactorMatrix,(I$4+1),FALSE)*$E1236</f>
        <v>0</v>
      </c>
      <c r="J1231" s="47">
        <f t="shared" si="1772"/>
        <v>0</v>
      </c>
      <c r="K1231" s="47">
        <f t="shared" si="1772"/>
        <v>0</v>
      </c>
      <c r="L1231" s="47">
        <f t="shared" si="1772"/>
        <v>0</v>
      </c>
      <c r="M1231" s="47">
        <f t="shared" si="1772"/>
        <v>0</v>
      </c>
      <c r="N1231" s="47">
        <f t="shared" si="1772"/>
        <v>0</v>
      </c>
      <c r="O1231" s="47">
        <f t="shared" si="1758"/>
        <v>0</v>
      </c>
      <c r="P1231" s="47">
        <f>VLOOKUP(CONCATENATE($F1231," ",$G1231),AllocFactorMatrix,(P$4+1),FALSE)*$E1236</f>
        <v>0</v>
      </c>
      <c r="Q1231" s="47">
        <f>VLOOKUP(CONCATENATE($F1231," ",$G1231),AllocFactorMatrix,(Q$4+1),FALSE)*$E1236</f>
        <v>0</v>
      </c>
      <c r="R1231" s="47">
        <f>VLOOKUP(CONCATENATE($F1231," ",$G1231),AllocFactorMatrix,(R$4+1),FALSE)*$E1236</f>
        <v>0</v>
      </c>
      <c r="S1231" s="47">
        <f>VLOOKUP(CONCATENATE($F1231," ",$G1231),AllocFactorMatrix,(S$4+1),FALSE)*$E1236</f>
        <v>0</v>
      </c>
      <c r="T1231" s="47">
        <f t="shared" si="1759"/>
        <v>0</v>
      </c>
      <c r="U1231" s="47">
        <f>VLOOKUP(CONCATENATE($F1231," ",$G1231),AllocFactorMatrix,(U$4+1),FALSE)*$E1236</f>
        <v>0</v>
      </c>
      <c r="V1231" s="47">
        <f>VLOOKUP(CONCATENATE($F1231," ",$G1231),AllocFactorMatrix,(V$4+1),FALSE)*$E1236</f>
        <v>0</v>
      </c>
      <c r="W1231" s="47">
        <f>VLOOKUP(CONCATENATE($F1231," ",$G1231),AllocFactorMatrix,(W$4+1),FALSE)*$E1236</f>
        <v>0</v>
      </c>
      <c r="X1231" s="47">
        <f>VLOOKUP(CONCATENATE($F1231," ",$G1231),AllocFactorMatrix,(X$4+1),FALSE)*$E1236</f>
        <v>0</v>
      </c>
      <c r="Y1231" s="47">
        <f t="shared" si="1771"/>
        <v>0</v>
      </c>
      <c r="Z1231" s="47">
        <f>VLOOKUP(CONCATENATE($F1231," ",$G1231),AllocFactorMatrix,(Z$4+1),FALSE)*$E1236</f>
        <v>0</v>
      </c>
      <c r="AA1231" s="47">
        <f>VLOOKUP(CONCATENATE($F1231," ",$G1231),AllocFactorMatrix,(AA$4+1),FALSE)*$E1236</f>
        <v>0</v>
      </c>
      <c r="AB1231" s="47">
        <f t="shared" si="1769"/>
        <v>0</v>
      </c>
      <c r="AC1231" s="47">
        <f>VLOOKUP(CONCATENATE($F1231," ",$G1231),AllocFactorMatrix,(AC$4+1),FALSE)*$E1236</f>
        <v>0</v>
      </c>
      <c r="AD1231" s="47">
        <f>VLOOKUP(CONCATENATE($F1231," ",$G1231),AllocFactorMatrix,(AD$4+1),FALSE)*$E1236</f>
        <v>0</v>
      </c>
      <c r="AE1231" s="47">
        <f>VLOOKUP(CONCATENATE($F1231," ",$G1231),AllocFactorMatrix,(AE$4+1),FALSE)*$E1236</f>
        <v>0</v>
      </c>
    </row>
    <row r="1232" spans="1:31" s="44" customFormat="1" hidden="1" outlineLevel="1">
      <c r="A1232" s="49"/>
      <c r="B1232" s="97"/>
      <c r="C1232" s="48"/>
      <c r="D1232" s="48"/>
      <c r="F1232" s="167" t="str">
        <f>F1236</f>
        <v>PROD_DEMAND</v>
      </c>
      <c r="G1232" s="48" t="str">
        <f>$G$11</f>
        <v>DISTPRI</v>
      </c>
      <c r="H1232" s="46">
        <f t="shared" si="1756"/>
        <v>0</v>
      </c>
      <c r="I1232" s="47">
        <f t="shared" ref="I1232:N1232" si="1773">VLOOKUP(CONCATENATE($F1232," ",$G1232),AllocFactorMatrix,(I$4+1),FALSE)*$E1236</f>
        <v>0</v>
      </c>
      <c r="J1232" s="47">
        <f t="shared" si="1773"/>
        <v>0</v>
      </c>
      <c r="K1232" s="47">
        <f t="shared" si="1773"/>
        <v>0</v>
      </c>
      <c r="L1232" s="47">
        <f t="shared" si="1773"/>
        <v>0</v>
      </c>
      <c r="M1232" s="47">
        <f t="shared" si="1773"/>
        <v>0</v>
      </c>
      <c r="N1232" s="47">
        <f t="shared" si="1773"/>
        <v>0</v>
      </c>
      <c r="O1232" s="47">
        <f t="shared" si="1758"/>
        <v>0</v>
      </c>
      <c r="P1232" s="47">
        <f>VLOOKUP(CONCATENATE($F1232," ",$G1232),AllocFactorMatrix,(P$4+1),FALSE)*$E1236</f>
        <v>0</v>
      </c>
      <c r="Q1232" s="47">
        <f>VLOOKUP(CONCATENATE($F1232," ",$G1232),AllocFactorMatrix,(Q$4+1),FALSE)*$E1236</f>
        <v>0</v>
      </c>
      <c r="R1232" s="47">
        <f>VLOOKUP(CONCATENATE($F1232," ",$G1232),AllocFactorMatrix,(R$4+1),FALSE)*$E1236</f>
        <v>0</v>
      </c>
      <c r="S1232" s="47">
        <f>VLOOKUP(CONCATENATE($F1232," ",$G1232),AllocFactorMatrix,(S$4+1),FALSE)*$E1236</f>
        <v>0</v>
      </c>
      <c r="T1232" s="47">
        <f t="shared" si="1759"/>
        <v>0</v>
      </c>
      <c r="U1232" s="47">
        <f>VLOOKUP(CONCATENATE($F1232," ",$G1232),AllocFactorMatrix,(U$4+1),FALSE)*$E1236</f>
        <v>0</v>
      </c>
      <c r="V1232" s="47">
        <f>VLOOKUP(CONCATENATE($F1232," ",$G1232),AllocFactorMatrix,(V$4+1),FALSE)*$E1236</f>
        <v>0</v>
      </c>
      <c r="W1232" s="47">
        <f>VLOOKUP(CONCATENATE($F1232," ",$G1232),AllocFactorMatrix,(W$4+1),FALSE)*$E1236</f>
        <v>0</v>
      </c>
      <c r="X1232" s="47">
        <f>VLOOKUP(CONCATENATE($F1232," ",$G1232),AllocFactorMatrix,(X$4+1),FALSE)*$E1236</f>
        <v>0</v>
      </c>
      <c r="Y1232" s="47">
        <f t="shared" si="1771"/>
        <v>0</v>
      </c>
      <c r="Z1232" s="47">
        <f>VLOOKUP(CONCATENATE($F1232," ",$G1232),AllocFactorMatrix,(Z$4+1),FALSE)*$E1236</f>
        <v>0</v>
      </c>
      <c r="AA1232" s="47">
        <f>VLOOKUP(CONCATENATE($F1232," ",$G1232),AllocFactorMatrix,(AA$4+1),FALSE)*$E1236</f>
        <v>0</v>
      </c>
      <c r="AB1232" s="47">
        <f t="shared" si="1769"/>
        <v>0</v>
      </c>
      <c r="AC1232" s="47">
        <f>VLOOKUP(CONCATENATE($F1232," ",$G1232),AllocFactorMatrix,(AC$4+1),FALSE)*$E1236</f>
        <v>0</v>
      </c>
      <c r="AD1232" s="47">
        <f>VLOOKUP(CONCATENATE($F1232," ",$G1232),AllocFactorMatrix,(AD$4+1),FALSE)*$E1236</f>
        <v>0</v>
      </c>
      <c r="AE1232" s="47">
        <f>VLOOKUP(CONCATENATE($F1232," ",$G1232),AllocFactorMatrix,(AE$4+1),FALSE)*$E1236</f>
        <v>0</v>
      </c>
    </row>
    <row r="1233" spans="1:31" s="44" customFormat="1" hidden="1" outlineLevel="1">
      <c r="A1233" s="49"/>
      <c r="B1233" s="97"/>
      <c r="C1233" s="48"/>
      <c r="D1233" s="48"/>
      <c r="F1233" s="167" t="str">
        <f>F1236</f>
        <v>PROD_DEMAND</v>
      </c>
      <c r="G1233" s="48" t="str">
        <f>$G$12</f>
        <v>DISTSEC</v>
      </c>
      <c r="H1233" s="46">
        <f t="shared" si="1756"/>
        <v>0</v>
      </c>
      <c r="I1233" s="47">
        <f t="shared" ref="I1233:N1233" si="1774">VLOOKUP(CONCATENATE($F1233," ",$G1233),AllocFactorMatrix,(I$4+1),FALSE)*$E1236</f>
        <v>0</v>
      </c>
      <c r="J1233" s="47">
        <f t="shared" si="1774"/>
        <v>0</v>
      </c>
      <c r="K1233" s="47">
        <f t="shared" si="1774"/>
        <v>0</v>
      </c>
      <c r="L1233" s="47">
        <f t="shared" si="1774"/>
        <v>0</v>
      </c>
      <c r="M1233" s="47">
        <f t="shared" si="1774"/>
        <v>0</v>
      </c>
      <c r="N1233" s="47">
        <f t="shared" si="1774"/>
        <v>0</v>
      </c>
      <c r="O1233" s="47">
        <f t="shared" si="1758"/>
        <v>0</v>
      </c>
      <c r="P1233" s="47">
        <f>VLOOKUP(CONCATENATE($F1233," ",$G1233),AllocFactorMatrix,(P$4+1),FALSE)*$E1236</f>
        <v>0</v>
      </c>
      <c r="Q1233" s="47">
        <f>VLOOKUP(CONCATENATE($F1233," ",$G1233),AllocFactorMatrix,(Q$4+1),FALSE)*$E1236</f>
        <v>0</v>
      </c>
      <c r="R1233" s="47">
        <f>VLOOKUP(CONCATENATE($F1233," ",$G1233),AllocFactorMatrix,(R$4+1),FALSE)*$E1236</f>
        <v>0</v>
      </c>
      <c r="S1233" s="47">
        <f>VLOOKUP(CONCATENATE($F1233," ",$G1233),AllocFactorMatrix,(S$4+1),FALSE)*$E1236</f>
        <v>0</v>
      </c>
      <c r="T1233" s="47">
        <f t="shared" si="1759"/>
        <v>0</v>
      </c>
      <c r="U1233" s="47">
        <f>VLOOKUP(CONCATENATE($F1233," ",$G1233),AllocFactorMatrix,(U$4+1),FALSE)*$E1236</f>
        <v>0</v>
      </c>
      <c r="V1233" s="47">
        <f>VLOOKUP(CONCATENATE($F1233," ",$G1233),AllocFactorMatrix,(V$4+1),FALSE)*$E1236</f>
        <v>0</v>
      </c>
      <c r="W1233" s="47">
        <f>VLOOKUP(CONCATENATE($F1233," ",$G1233),AllocFactorMatrix,(W$4+1),FALSE)*$E1236</f>
        <v>0</v>
      </c>
      <c r="X1233" s="47">
        <f>VLOOKUP(CONCATENATE($F1233," ",$G1233),AllocFactorMatrix,(X$4+1),FALSE)*$E1236</f>
        <v>0</v>
      </c>
      <c r="Y1233" s="47">
        <f t="shared" si="1771"/>
        <v>0</v>
      </c>
      <c r="Z1233" s="47">
        <f>VLOOKUP(CONCATENATE($F1233," ",$G1233),AllocFactorMatrix,(Z$4+1),FALSE)*$E1236</f>
        <v>0</v>
      </c>
      <c r="AA1233" s="47">
        <f>VLOOKUP(CONCATENATE($F1233," ",$G1233),AllocFactorMatrix,(AA$4+1),FALSE)*$E1236</f>
        <v>0</v>
      </c>
      <c r="AB1233" s="47">
        <f t="shared" si="1769"/>
        <v>0</v>
      </c>
      <c r="AC1233" s="47">
        <f>VLOOKUP(CONCATENATE($F1233," ",$G1233),AllocFactorMatrix,(AC$4+1),FALSE)*$E1236</f>
        <v>0</v>
      </c>
      <c r="AD1233" s="47">
        <f>VLOOKUP(CONCATENATE($F1233," ",$G1233),AllocFactorMatrix,(AD$4+1),FALSE)*$E1236</f>
        <v>0</v>
      </c>
      <c r="AE1233" s="47">
        <f>VLOOKUP(CONCATENATE($F1233," ",$G1233),AllocFactorMatrix,(AE$4+1),FALSE)*$E1236</f>
        <v>0</v>
      </c>
    </row>
    <row r="1234" spans="1:31" s="44" customFormat="1" hidden="1" outlineLevel="1">
      <c r="A1234" s="49"/>
      <c r="B1234" s="97"/>
      <c r="C1234" s="48"/>
      <c r="D1234" s="48"/>
      <c r="F1234" s="167" t="str">
        <f>F1236</f>
        <v>PROD_DEMAND</v>
      </c>
      <c r="G1234" s="48" t="str">
        <f>$G$13</f>
        <v>ENERGY</v>
      </c>
      <c r="H1234" s="46">
        <f t="shared" si="1756"/>
        <v>0</v>
      </c>
      <c r="I1234" s="47">
        <f t="shared" ref="I1234:N1234" si="1775">VLOOKUP(CONCATENATE($F1234," ",$G1234),AllocFactorMatrix,(I$4+1),FALSE)*$E1236</f>
        <v>0</v>
      </c>
      <c r="J1234" s="47">
        <f t="shared" si="1775"/>
        <v>0</v>
      </c>
      <c r="K1234" s="47">
        <f t="shared" si="1775"/>
        <v>0</v>
      </c>
      <c r="L1234" s="47">
        <f t="shared" si="1775"/>
        <v>0</v>
      </c>
      <c r="M1234" s="47">
        <f t="shared" si="1775"/>
        <v>0</v>
      </c>
      <c r="N1234" s="47">
        <f t="shared" si="1775"/>
        <v>0</v>
      </c>
      <c r="O1234" s="47">
        <f t="shared" si="1758"/>
        <v>0</v>
      </c>
      <c r="P1234" s="47">
        <f>VLOOKUP(CONCATENATE($F1234," ",$G1234),AllocFactorMatrix,(P$4+1),FALSE)*$E1236</f>
        <v>0</v>
      </c>
      <c r="Q1234" s="47">
        <f>VLOOKUP(CONCATENATE($F1234," ",$G1234),AllocFactorMatrix,(Q$4+1),FALSE)*$E1236</f>
        <v>0</v>
      </c>
      <c r="R1234" s="47">
        <f>VLOOKUP(CONCATENATE($F1234," ",$G1234),AllocFactorMatrix,(R$4+1),FALSE)*$E1236</f>
        <v>0</v>
      </c>
      <c r="S1234" s="47">
        <f>VLOOKUP(CONCATENATE($F1234," ",$G1234),AllocFactorMatrix,(S$4+1),FALSE)*$E1236</f>
        <v>0</v>
      </c>
      <c r="T1234" s="47">
        <f t="shared" si="1759"/>
        <v>0</v>
      </c>
      <c r="U1234" s="47">
        <f>VLOOKUP(CONCATENATE($F1234," ",$G1234),AllocFactorMatrix,(U$4+1),FALSE)*$E1236</f>
        <v>0</v>
      </c>
      <c r="V1234" s="47">
        <f>VLOOKUP(CONCATENATE($F1234," ",$G1234),AllocFactorMatrix,(V$4+1),FALSE)*$E1236</f>
        <v>0</v>
      </c>
      <c r="W1234" s="47">
        <f>VLOOKUP(CONCATENATE($F1234," ",$G1234),AllocFactorMatrix,(W$4+1),FALSE)*$E1236</f>
        <v>0</v>
      </c>
      <c r="X1234" s="47">
        <f>VLOOKUP(CONCATENATE($F1234," ",$G1234),AllocFactorMatrix,(X$4+1),FALSE)*$E1236</f>
        <v>0</v>
      </c>
      <c r="Y1234" s="47">
        <f t="shared" si="1771"/>
        <v>0</v>
      </c>
      <c r="Z1234" s="47">
        <f>VLOOKUP(CONCATENATE($F1234," ",$G1234),AllocFactorMatrix,(Z$4+1),FALSE)*$E1236</f>
        <v>0</v>
      </c>
      <c r="AA1234" s="47">
        <f>VLOOKUP(CONCATENATE($F1234," ",$G1234),AllocFactorMatrix,(AA$4+1),FALSE)*$E1236</f>
        <v>0</v>
      </c>
      <c r="AB1234" s="47">
        <f t="shared" si="1769"/>
        <v>0</v>
      </c>
      <c r="AC1234" s="47">
        <f>VLOOKUP(CONCATENATE($F1234," ",$G1234),AllocFactorMatrix,(AC$4+1),FALSE)*$E1236</f>
        <v>0</v>
      </c>
      <c r="AD1234" s="47">
        <f>VLOOKUP(CONCATENATE($F1234," ",$G1234),AllocFactorMatrix,(AD$4+1),FALSE)*$E1236</f>
        <v>0</v>
      </c>
      <c r="AE1234" s="47">
        <f>VLOOKUP(CONCATENATE($F1234," ",$G1234),AllocFactorMatrix,(AE$4+1),FALSE)*$E1236</f>
        <v>0</v>
      </c>
    </row>
    <row r="1235" spans="1:31" s="44" customFormat="1" hidden="1" outlineLevel="1">
      <c r="A1235" s="49"/>
      <c r="B1235" s="97"/>
      <c r="C1235" s="48"/>
      <c r="D1235" s="48"/>
      <c r="F1235" s="167" t="str">
        <f>F1236</f>
        <v>PROD_DEMAND</v>
      </c>
      <c r="G1235" s="48" t="str">
        <f>$G$14</f>
        <v>CUSTOMER</v>
      </c>
      <c r="H1235" s="46">
        <f t="shared" si="1756"/>
        <v>0</v>
      </c>
      <c r="I1235" s="47">
        <f t="shared" ref="I1235:N1235" si="1776">VLOOKUP(CONCATENATE($F1235," ",$G1235),AllocFactorMatrix,(I$4+1),FALSE)*$E1236</f>
        <v>0</v>
      </c>
      <c r="J1235" s="47">
        <f t="shared" si="1776"/>
        <v>0</v>
      </c>
      <c r="K1235" s="47">
        <f t="shared" si="1776"/>
        <v>0</v>
      </c>
      <c r="L1235" s="47">
        <f t="shared" si="1776"/>
        <v>0</v>
      </c>
      <c r="M1235" s="47">
        <f t="shared" si="1776"/>
        <v>0</v>
      </c>
      <c r="N1235" s="47">
        <f t="shared" si="1776"/>
        <v>0</v>
      </c>
      <c r="O1235" s="47">
        <f t="shared" si="1758"/>
        <v>0</v>
      </c>
      <c r="P1235" s="47">
        <f>VLOOKUP(CONCATENATE($F1235," ",$G1235),AllocFactorMatrix,(P$4+1),FALSE)*$E1236</f>
        <v>0</v>
      </c>
      <c r="Q1235" s="47">
        <f>VLOOKUP(CONCATENATE($F1235," ",$G1235),AllocFactorMatrix,(Q$4+1),FALSE)*$E1236</f>
        <v>0</v>
      </c>
      <c r="R1235" s="47">
        <f>VLOOKUP(CONCATENATE($F1235," ",$G1235),AllocFactorMatrix,(R$4+1),FALSE)*$E1236</f>
        <v>0</v>
      </c>
      <c r="S1235" s="47">
        <f>VLOOKUP(CONCATENATE($F1235," ",$G1235),AllocFactorMatrix,(S$4+1),FALSE)*$E1236</f>
        <v>0</v>
      </c>
      <c r="T1235" s="47">
        <f t="shared" si="1759"/>
        <v>0</v>
      </c>
      <c r="U1235" s="47">
        <f>VLOOKUP(CONCATENATE($F1235," ",$G1235),AllocFactorMatrix,(U$4+1),FALSE)*$E1236</f>
        <v>0</v>
      </c>
      <c r="V1235" s="47">
        <f>VLOOKUP(CONCATENATE($F1235," ",$G1235),AllocFactorMatrix,(V$4+1),FALSE)*$E1236</f>
        <v>0</v>
      </c>
      <c r="W1235" s="47">
        <f>VLOOKUP(CONCATENATE($F1235," ",$G1235),AllocFactorMatrix,(W$4+1),FALSE)*$E1236</f>
        <v>0</v>
      </c>
      <c r="X1235" s="47">
        <f>VLOOKUP(CONCATENATE($F1235," ",$G1235),AllocFactorMatrix,(X$4+1),FALSE)*$E1236</f>
        <v>0</v>
      </c>
      <c r="Y1235" s="47">
        <f t="shared" si="1771"/>
        <v>0</v>
      </c>
      <c r="Z1235" s="47">
        <f>VLOOKUP(CONCATENATE($F1235," ",$G1235),AllocFactorMatrix,(Z$4+1),FALSE)*$E1236</f>
        <v>0</v>
      </c>
      <c r="AA1235" s="47">
        <f>VLOOKUP(CONCATENATE($F1235," ",$G1235),AllocFactorMatrix,(AA$4+1),FALSE)*$E1236</f>
        <v>0</v>
      </c>
      <c r="AB1235" s="47">
        <f t="shared" si="1769"/>
        <v>0</v>
      </c>
      <c r="AC1235" s="47">
        <f>VLOOKUP(CONCATENATE($F1235," ",$G1235),AllocFactorMatrix,(AC$4+1),FALSE)*$E1236</f>
        <v>0</v>
      </c>
      <c r="AD1235" s="47">
        <f>VLOOKUP(CONCATENATE($F1235," ",$G1235),AllocFactorMatrix,(AD$4+1),FALSE)*$E1236</f>
        <v>0</v>
      </c>
      <c r="AE1235" s="47">
        <f>VLOOKUP(CONCATENATE($F1235," ",$G1235),AllocFactorMatrix,(AE$4+1),FALSE)*$E1236</f>
        <v>0</v>
      </c>
    </row>
    <row r="1236" spans="1:31" s="44" customFormat="1" collapsed="1">
      <c r="A1236" s="49"/>
      <c r="B1236" s="97"/>
      <c r="C1236" s="48"/>
      <c r="D1236" s="48" t="s">
        <v>457</v>
      </c>
      <c r="E1236" s="54">
        <v>3997481</v>
      </c>
      <c r="F1236" s="87" t="s">
        <v>27</v>
      </c>
      <c r="G1236" s="48" t="str">
        <f>$G$15</f>
        <v>TOTAL</v>
      </c>
      <c r="H1236" s="46">
        <f t="shared" si="1756"/>
        <v>3997481.0000000005</v>
      </c>
      <c r="I1236" s="47">
        <f t="shared" ref="I1236:N1236" si="1777">VLOOKUP(CONCATENATE($F1236," ",$G1236),AllocFactorMatrix,(I$4+1),FALSE)*$E1236</f>
        <v>2055788.2664896133</v>
      </c>
      <c r="J1236" s="47">
        <f t="shared" si="1777"/>
        <v>459.91507630886622</v>
      </c>
      <c r="K1236" s="47">
        <f t="shared" si="1777"/>
        <v>805.27850522482186</v>
      </c>
      <c r="L1236" s="47">
        <f t="shared" si="1777"/>
        <v>479137.37747559836</v>
      </c>
      <c r="M1236" s="47">
        <f t="shared" si="1777"/>
        <v>6667.1905095165212</v>
      </c>
      <c r="N1236" s="47">
        <f t="shared" si="1777"/>
        <v>928.56433946832283</v>
      </c>
      <c r="O1236" s="47">
        <f t="shared" si="1758"/>
        <v>486733.13232458319</v>
      </c>
      <c r="P1236" s="47">
        <f>VLOOKUP(CONCATENATE($F1236," ",$G1236),AllocFactorMatrix,(P$4+1),FALSE)*$E1236</f>
        <v>284987.41853625758</v>
      </c>
      <c r="Q1236" s="47">
        <f>VLOOKUP(CONCATENATE($F1236," ",$G1236),AllocFactorMatrix,(Q$4+1),FALSE)*$E1236</f>
        <v>51143.551060639889</v>
      </c>
      <c r="R1236" s="47">
        <f>VLOOKUP(CONCATENATE($F1236," ",$G1236),AllocFactorMatrix,(R$4+1),FALSE)*$E1236</f>
        <v>10371.390244618071</v>
      </c>
      <c r="S1236" s="47">
        <f>VLOOKUP(CONCATENATE($F1236," ",$G1236),AllocFactorMatrix,(S$4+1),FALSE)*$E1236</f>
        <v>393.84885436884394</v>
      </c>
      <c r="T1236" s="47">
        <f t="shared" si="1759"/>
        <v>346896.20869588439</v>
      </c>
      <c r="U1236" s="47">
        <f>VLOOKUP(CONCATENATE($F1236," ",$G1236),AllocFactorMatrix,(U$4+1),FALSE)*$E1236</f>
        <v>13516.337720945201</v>
      </c>
      <c r="V1236" s="47">
        <f>VLOOKUP(CONCATENATE($F1236," ",$G1236),AllocFactorMatrix,(V$4+1),FALSE)*$E1236</f>
        <v>182478.36423670093</v>
      </c>
      <c r="W1236" s="47">
        <f>VLOOKUP(CONCATENATE($F1236," ",$G1236),AllocFactorMatrix,(W$4+1),FALSE)*$E1236</f>
        <v>697906.49094560684</v>
      </c>
      <c r="X1236" s="47">
        <f>VLOOKUP(CONCATENATE($F1236," ",$G1236),AllocFactorMatrix,(X$4+1),FALSE)*$E1236</f>
        <v>126432.23370127655</v>
      </c>
      <c r="Y1236" s="47">
        <f t="shared" si="1771"/>
        <v>1020333.4266045296</v>
      </c>
      <c r="Z1236" s="47">
        <f>VLOOKUP(CONCATENATE($F1236," ",$G1236),AllocFactorMatrix,(Z$4+1),FALSE)*$E1236</f>
        <v>78334.254716318144</v>
      </c>
      <c r="AA1236" s="47">
        <f>VLOOKUP(CONCATENATE($F1236," ",$G1236),AllocFactorMatrix,(AA$4+1),FALSE)*$E1236</f>
        <v>1564.5359856862196</v>
      </c>
      <c r="AB1236" s="47">
        <f t="shared" si="1769"/>
        <v>79898.790702004364</v>
      </c>
      <c r="AC1236" s="47">
        <f>VLOOKUP(CONCATENATE($F1236," ",$G1236),AllocFactorMatrix,(AC$4+1),FALSE)*$E1236</f>
        <v>1033.3555491429777</v>
      </c>
      <c r="AD1236" s="47">
        <f>VLOOKUP(CONCATENATE($F1236," ",$G1236),AllocFactorMatrix,(AD$4+1),FALSE)*$E1236</f>
        <v>4590.7537033938215</v>
      </c>
      <c r="AE1236" s="47">
        <f>VLOOKUP(CONCATENATE($F1236," ",$G1236),AllocFactorMatrix,(AE$4+1),FALSE)*$E1236</f>
        <v>941.87234931492719</v>
      </c>
    </row>
    <row r="1237" spans="1:31" hidden="1" outlineLevel="1">
      <c r="E1237" s="44"/>
      <c r="F1237" s="167" t="str">
        <f>F1244</f>
        <v>PROD_DEMAND</v>
      </c>
      <c r="G1237" s="48" t="str">
        <f>$G$8</f>
        <v>PRODUCTION</v>
      </c>
      <c r="H1237" s="4">
        <f t="shared" si="1756"/>
        <v>1657009.0000000002</v>
      </c>
      <c r="I1237" s="5">
        <f t="shared" ref="I1237:N1237" si="1778">VLOOKUP(CONCATENATE($F1237," ",$G1237),AllocFactorMatrix,(I$4+1),FALSE)*$E1244</f>
        <v>852151.55736016948</v>
      </c>
      <c r="J1237" s="47">
        <f t="shared" si="1778"/>
        <v>190.64091128375046</v>
      </c>
      <c r="K1237" s="47">
        <f t="shared" si="1778"/>
        <v>333.79864236104606</v>
      </c>
      <c r="L1237" s="5">
        <f t="shared" si="1778"/>
        <v>198608.81057682671</v>
      </c>
      <c r="M1237" s="5">
        <f t="shared" si="1778"/>
        <v>2763.6390714511117</v>
      </c>
      <c r="N1237" s="5">
        <f t="shared" si="1778"/>
        <v>384.90225909217986</v>
      </c>
      <c r="O1237" s="5">
        <f t="shared" ref="O1237:O1244" si="1779">SUBTOTAL(9,L1237:N1237)</f>
        <v>201757.35190737</v>
      </c>
      <c r="P1237" s="5">
        <f>VLOOKUP(CONCATENATE($F1237," ",$G1237),AllocFactorMatrix,(P$4+1),FALSE)*$E1244</f>
        <v>118131.07239317603</v>
      </c>
      <c r="Q1237" s="5">
        <f>VLOOKUP(CONCATENATE($F1237," ",$G1237),AllocFactorMatrix,(Q$4+1),FALSE)*$E1244</f>
        <v>21199.68159934715</v>
      </c>
      <c r="R1237" s="5">
        <f>VLOOKUP(CONCATENATE($F1237," ",$G1237),AllocFactorMatrix,(R$4+1),FALSE)*$E1244</f>
        <v>4299.0790895177097</v>
      </c>
      <c r="S1237" s="5">
        <f>VLOOKUP(CONCATENATE($F1237," ",$G1237),AllocFactorMatrix,(S$4+1),FALSE)*$E1244</f>
        <v>163.25558428642032</v>
      </c>
      <c r="T1237" s="5">
        <f t="shared" ref="T1237:T1244" si="1780">SUBTOTAL(9,P1237:S1237)</f>
        <v>143793.0886663273</v>
      </c>
      <c r="U1237" s="5">
        <f>VLOOKUP(CONCATENATE($F1237," ",$G1237),AllocFactorMatrix,(U$4+1),FALSE)*$E1244</f>
        <v>5602.70161400284</v>
      </c>
      <c r="V1237" s="5">
        <f>VLOOKUP(CONCATENATE($F1237," ",$G1237),AllocFactorMatrix,(V$4+1),FALSE)*$E1244</f>
        <v>75639.707066898278</v>
      </c>
      <c r="W1237" s="5">
        <f>VLOOKUP(CONCATENATE($F1237," ",$G1237),AllocFactorMatrix,(W$4+1),FALSE)*$E1244</f>
        <v>289291.51549570565</v>
      </c>
      <c r="X1237" s="5">
        <f>VLOOKUP(CONCATENATE($F1237," ",$G1237),AllocFactorMatrix,(X$4+1),FALSE)*$E1244</f>
        <v>52407.841121225727</v>
      </c>
      <c r="Y1237" s="5">
        <f>SUBTOTAL(9,U1237:X1237)</f>
        <v>422941.76529783249</v>
      </c>
      <c r="Z1237" s="5">
        <f>VLOOKUP(CONCATENATE($F1237," ",$G1237),AllocFactorMatrix,(Z$4+1),FALSE)*$E1244</f>
        <v>32470.589622122436</v>
      </c>
      <c r="AA1237" s="5">
        <f>VLOOKUP(CONCATENATE($F1237," ",$G1237),AllocFactorMatrix,(AA$4+1),FALSE)*$E1244</f>
        <v>648.52095835000512</v>
      </c>
      <c r="AB1237" s="5">
        <f t="shared" si="1717"/>
        <v>33119.110580472443</v>
      </c>
      <c r="AC1237" s="5">
        <f>VLOOKUP(CONCATENATE($F1237," ",$G1237),AllocFactorMatrix,(AC$4+1),FALSE)*$E1244</f>
        <v>428.33960815069696</v>
      </c>
      <c r="AD1237" s="5">
        <f>VLOOKUP(CONCATENATE($F1237," ",$G1237),AllocFactorMatrix,(AD$4+1),FALSE)*$E1244</f>
        <v>1902.9284199992176</v>
      </c>
      <c r="AE1237" s="5">
        <f>VLOOKUP(CONCATENATE($F1237," ",$G1237),AllocFactorMatrix,(AE$4+1),FALSE)*$E1244</f>
        <v>390.41860603364427</v>
      </c>
    </row>
    <row r="1238" spans="1:31" hidden="1" outlineLevel="1">
      <c r="E1238" s="44"/>
      <c r="F1238" s="167" t="str">
        <f>F1244</f>
        <v>PROD_DEMAND</v>
      </c>
      <c r="G1238" s="48" t="str">
        <f>$G$9</f>
        <v>BULKTRAN</v>
      </c>
      <c r="H1238" s="4">
        <f t="shared" si="1756"/>
        <v>0</v>
      </c>
      <c r="I1238" s="5">
        <f t="shared" ref="I1238:N1238" si="1781">VLOOKUP(CONCATENATE($F1238," ",$G1238),AllocFactorMatrix,(I$4+1),FALSE)*$E1244</f>
        <v>0</v>
      </c>
      <c r="J1238" s="47">
        <f t="shared" si="1781"/>
        <v>0</v>
      </c>
      <c r="K1238" s="47">
        <f t="shared" si="1781"/>
        <v>0</v>
      </c>
      <c r="L1238" s="5">
        <f t="shared" si="1781"/>
        <v>0</v>
      </c>
      <c r="M1238" s="5">
        <f t="shared" si="1781"/>
        <v>0</v>
      </c>
      <c r="N1238" s="5">
        <f t="shared" si="1781"/>
        <v>0</v>
      </c>
      <c r="O1238" s="5">
        <f t="shared" si="1779"/>
        <v>0</v>
      </c>
      <c r="P1238" s="5">
        <f>VLOOKUP(CONCATENATE($F1238," ",$G1238),AllocFactorMatrix,(P$4+1),FALSE)*$E1244</f>
        <v>0</v>
      </c>
      <c r="Q1238" s="5">
        <f>VLOOKUP(CONCATENATE($F1238," ",$G1238),AllocFactorMatrix,(Q$4+1),FALSE)*$E1244</f>
        <v>0</v>
      </c>
      <c r="R1238" s="5">
        <f>VLOOKUP(CONCATENATE($F1238," ",$G1238),AllocFactorMatrix,(R$4+1),FALSE)*$E1244</f>
        <v>0</v>
      </c>
      <c r="S1238" s="5">
        <f>VLOOKUP(CONCATENATE($F1238," ",$G1238),AllocFactorMatrix,(S$4+1),FALSE)*$E1244</f>
        <v>0</v>
      </c>
      <c r="T1238" s="5">
        <f t="shared" si="1780"/>
        <v>0</v>
      </c>
      <c r="U1238" s="5">
        <f>VLOOKUP(CONCATENATE($F1238," ",$G1238),AllocFactorMatrix,(U$4+1),FALSE)*$E1244</f>
        <v>0</v>
      </c>
      <c r="V1238" s="5">
        <f>VLOOKUP(CONCATENATE($F1238," ",$G1238),AllocFactorMatrix,(V$4+1),FALSE)*$E1244</f>
        <v>0</v>
      </c>
      <c r="W1238" s="5">
        <f>VLOOKUP(CONCATENATE($F1238," ",$G1238),AllocFactorMatrix,(W$4+1),FALSE)*$E1244</f>
        <v>0</v>
      </c>
      <c r="X1238" s="5">
        <f>VLOOKUP(CONCATENATE($F1238," ",$G1238),AllocFactorMatrix,(X$4+1),FALSE)*$E1244</f>
        <v>0</v>
      </c>
      <c r="Y1238" s="5">
        <f t="shared" ref="Y1238:Y1244" si="1782">SUBTOTAL(9,U1238:X1238)</f>
        <v>0</v>
      </c>
      <c r="Z1238" s="5">
        <f>VLOOKUP(CONCATENATE($F1238," ",$G1238),AllocFactorMatrix,(Z$4+1),FALSE)*$E1244</f>
        <v>0</v>
      </c>
      <c r="AA1238" s="5">
        <f>VLOOKUP(CONCATENATE($F1238," ",$G1238),AllocFactorMatrix,(AA$4+1),FALSE)*$E1244</f>
        <v>0</v>
      </c>
      <c r="AB1238" s="5">
        <f t="shared" si="1717"/>
        <v>0</v>
      </c>
      <c r="AC1238" s="5">
        <f>VLOOKUP(CONCATENATE($F1238," ",$G1238),AllocFactorMatrix,(AC$4+1),FALSE)*$E1244</f>
        <v>0</v>
      </c>
      <c r="AD1238" s="5">
        <f>VLOOKUP(CONCATENATE($F1238," ",$G1238),AllocFactorMatrix,(AD$4+1),FALSE)*$E1244</f>
        <v>0</v>
      </c>
      <c r="AE1238" s="5">
        <f>VLOOKUP(CONCATENATE($F1238," ",$G1238),AllocFactorMatrix,(AE$4+1),FALSE)*$E1244</f>
        <v>0</v>
      </c>
    </row>
    <row r="1239" spans="1:31" hidden="1" outlineLevel="1">
      <c r="E1239" s="44"/>
      <c r="F1239" s="167" t="str">
        <f>F1244</f>
        <v>PROD_DEMAND</v>
      </c>
      <c r="G1239" s="48" t="str">
        <f>$G$10</f>
        <v>SUBTRAN</v>
      </c>
      <c r="H1239" s="4">
        <f t="shared" si="1756"/>
        <v>0</v>
      </c>
      <c r="I1239" s="5">
        <f t="shared" ref="I1239:N1239" si="1783">VLOOKUP(CONCATENATE($F1239," ",$G1239),AllocFactorMatrix,(I$4+1),FALSE)*$E1244</f>
        <v>0</v>
      </c>
      <c r="J1239" s="47">
        <f t="shared" si="1783"/>
        <v>0</v>
      </c>
      <c r="K1239" s="47">
        <f t="shared" si="1783"/>
        <v>0</v>
      </c>
      <c r="L1239" s="5">
        <f t="shared" si="1783"/>
        <v>0</v>
      </c>
      <c r="M1239" s="5">
        <f t="shared" si="1783"/>
        <v>0</v>
      </c>
      <c r="N1239" s="5">
        <f t="shared" si="1783"/>
        <v>0</v>
      </c>
      <c r="O1239" s="5">
        <f t="shared" si="1779"/>
        <v>0</v>
      </c>
      <c r="P1239" s="5">
        <f>VLOOKUP(CONCATENATE($F1239," ",$G1239),AllocFactorMatrix,(P$4+1),FALSE)*$E1244</f>
        <v>0</v>
      </c>
      <c r="Q1239" s="5">
        <f>VLOOKUP(CONCATENATE($F1239," ",$G1239),AllocFactorMatrix,(Q$4+1),FALSE)*$E1244</f>
        <v>0</v>
      </c>
      <c r="R1239" s="5">
        <f>VLOOKUP(CONCATENATE($F1239," ",$G1239),AllocFactorMatrix,(R$4+1),FALSE)*$E1244</f>
        <v>0</v>
      </c>
      <c r="S1239" s="5">
        <f>VLOOKUP(CONCATENATE($F1239," ",$G1239),AllocFactorMatrix,(S$4+1),FALSE)*$E1244</f>
        <v>0</v>
      </c>
      <c r="T1239" s="5">
        <f t="shared" si="1780"/>
        <v>0</v>
      </c>
      <c r="U1239" s="5">
        <f>VLOOKUP(CONCATENATE($F1239," ",$G1239),AllocFactorMatrix,(U$4+1),FALSE)*$E1244</f>
        <v>0</v>
      </c>
      <c r="V1239" s="5">
        <f>VLOOKUP(CONCATENATE($F1239," ",$G1239),AllocFactorMatrix,(V$4+1),FALSE)*$E1244</f>
        <v>0</v>
      </c>
      <c r="W1239" s="5">
        <f>VLOOKUP(CONCATENATE($F1239," ",$G1239),AllocFactorMatrix,(W$4+1),FALSE)*$E1244</f>
        <v>0</v>
      </c>
      <c r="X1239" s="5">
        <f>VLOOKUP(CONCATENATE($F1239," ",$G1239),AllocFactorMatrix,(X$4+1),FALSE)*$E1244</f>
        <v>0</v>
      </c>
      <c r="Y1239" s="5">
        <f t="shared" si="1782"/>
        <v>0</v>
      </c>
      <c r="Z1239" s="5">
        <f>VLOOKUP(CONCATENATE($F1239," ",$G1239),AllocFactorMatrix,(Z$4+1),FALSE)*$E1244</f>
        <v>0</v>
      </c>
      <c r="AA1239" s="5">
        <f>VLOOKUP(CONCATENATE($F1239," ",$G1239),AllocFactorMatrix,(AA$4+1),FALSE)*$E1244</f>
        <v>0</v>
      </c>
      <c r="AB1239" s="5">
        <f t="shared" si="1717"/>
        <v>0</v>
      </c>
      <c r="AC1239" s="5">
        <f>VLOOKUP(CONCATENATE($F1239," ",$G1239),AllocFactorMatrix,(AC$4+1),FALSE)*$E1244</f>
        <v>0</v>
      </c>
      <c r="AD1239" s="5">
        <f>VLOOKUP(CONCATENATE($F1239," ",$G1239),AllocFactorMatrix,(AD$4+1),FALSE)*$E1244</f>
        <v>0</v>
      </c>
      <c r="AE1239" s="5">
        <f>VLOOKUP(CONCATENATE($F1239," ",$G1239),AllocFactorMatrix,(AE$4+1),FALSE)*$E1244</f>
        <v>0</v>
      </c>
    </row>
    <row r="1240" spans="1:31" hidden="1" outlineLevel="1">
      <c r="E1240" s="44"/>
      <c r="F1240" s="167" t="str">
        <f>F1244</f>
        <v>PROD_DEMAND</v>
      </c>
      <c r="G1240" s="48" t="str">
        <f>$G$11</f>
        <v>DISTPRI</v>
      </c>
      <c r="H1240" s="4">
        <f t="shared" si="1756"/>
        <v>0</v>
      </c>
      <c r="I1240" s="5">
        <f t="shared" ref="I1240:N1240" si="1784">VLOOKUP(CONCATENATE($F1240," ",$G1240),AllocFactorMatrix,(I$4+1),FALSE)*$E1244</f>
        <v>0</v>
      </c>
      <c r="J1240" s="47">
        <f t="shared" si="1784"/>
        <v>0</v>
      </c>
      <c r="K1240" s="47">
        <f t="shared" si="1784"/>
        <v>0</v>
      </c>
      <c r="L1240" s="5">
        <f t="shared" si="1784"/>
        <v>0</v>
      </c>
      <c r="M1240" s="5">
        <f t="shared" si="1784"/>
        <v>0</v>
      </c>
      <c r="N1240" s="5">
        <f t="shared" si="1784"/>
        <v>0</v>
      </c>
      <c r="O1240" s="5">
        <f t="shared" si="1779"/>
        <v>0</v>
      </c>
      <c r="P1240" s="5">
        <f>VLOOKUP(CONCATENATE($F1240," ",$G1240),AllocFactorMatrix,(P$4+1),FALSE)*$E1244</f>
        <v>0</v>
      </c>
      <c r="Q1240" s="5">
        <f>VLOOKUP(CONCATENATE($F1240," ",$G1240),AllocFactorMatrix,(Q$4+1),FALSE)*$E1244</f>
        <v>0</v>
      </c>
      <c r="R1240" s="5">
        <f>VLOOKUP(CONCATENATE($F1240," ",$G1240),AllocFactorMatrix,(R$4+1),FALSE)*$E1244</f>
        <v>0</v>
      </c>
      <c r="S1240" s="5">
        <f>VLOOKUP(CONCATENATE($F1240," ",$G1240),AllocFactorMatrix,(S$4+1),FALSE)*$E1244</f>
        <v>0</v>
      </c>
      <c r="T1240" s="5">
        <f t="shared" si="1780"/>
        <v>0</v>
      </c>
      <c r="U1240" s="5">
        <f>VLOOKUP(CONCATENATE($F1240," ",$G1240),AllocFactorMatrix,(U$4+1),FALSE)*$E1244</f>
        <v>0</v>
      </c>
      <c r="V1240" s="5">
        <f>VLOOKUP(CONCATENATE($F1240," ",$G1240),AllocFactorMatrix,(V$4+1),FALSE)*$E1244</f>
        <v>0</v>
      </c>
      <c r="W1240" s="5">
        <f>VLOOKUP(CONCATENATE($F1240," ",$G1240),AllocFactorMatrix,(W$4+1),FALSE)*$E1244</f>
        <v>0</v>
      </c>
      <c r="X1240" s="5">
        <f>VLOOKUP(CONCATENATE($F1240," ",$G1240),AllocFactorMatrix,(X$4+1),FALSE)*$E1244</f>
        <v>0</v>
      </c>
      <c r="Y1240" s="5">
        <f t="shared" si="1782"/>
        <v>0</v>
      </c>
      <c r="Z1240" s="5">
        <f>VLOOKUP(CONCATENATE($F1240," ",$G1240),AllocFactorMatrix,(Z$4+1),FALSE)*$E1244</f>
        <v>0</v>
      </c>
      <c r="AA1240" s="5">
        <f>VLOOKUP(CONCATENATE($F1240," ",$G1240),AllocFactorMatrix,(AA$4+1),FALSE)*$E1244</f>
        <v>0</v>
      </c>
      <c r="AB1240" s="5">
        <f t="shared" si="1717"/>
        <v>0</v>
      </c>
      <c r="AC1240" s="5">
        <f>VLOOKUP(CONCATENATE($F1240," ",$G1240),AllocFactorMatrix,(AC$4+1),FALSE)*$E1244</f>
        <v>0</v>
      </c>
      <c r="AD1240" s="5">
        <f>VLOOKUP(CONCATENATE($F1240," ",$G1240),AllocFactorMatrix,(AD$4+1),FALSE)*$E1244</f>
        <v>0</v>
      </c>
      <c r="AE1240" s="5">
        <f>VLOOKUP(CONCATENATE($F1240," ",$G1240),AllocFactorMatrix,(AE$4+1),FALSE)*$E1244</f>
        <v>0</v>
      </c>
    </row>
    <row r="1241" spans="1:31" hidden="1" outlineLevel="1">
      <c r="E1241" s="44"/>
      <c r="F1241" s="167" t="str">
        <f>F1244</f>
        <v>PROD_DEMAND</v>
      </c>
      <c r="G1241" s="48" t="str">
        <f>$G$12</f>
        <v>DISTSEC</v>
      </c>
      <c r="H1241" s="4">
        <f t="shared" si="1756"/>
        <v>0</v>
      </c>
      <c r="I1241" s="5">
        <f t="shared" ref="I1241:N1241" si="1785">VLOOKUP(CONCATENATE($F1241," ",$G1241),AllocFactorMatrix,(I$4+1),FALSE)*$E1244</f>
        <v>0</v>
      </c>
      <c r="J1241" s="47">
        <f t="shared" si="1785"/>
        <v>0</v>
      </c>
      <c r="K1241" s="47">
        <f t="shared" si="1785"/>
        <v>0</v>
      </c>
      <c r="L1241" s="5">
        <f t="shared" si="1785"/>
        <v>0</v>
      </c>
      <c r="M1241" s="5">
        <f t="shared" si="1785"/>
        <v>0</v>
      </c>
      <c r="N1241" s="5">
        <f t="shared" si="1785"/>
        <v>0</v>
      </c>
      <c r="O1241" s="5">
        <f t="shared" si="1779"/>
        <v>0</v>
      </c>
      <c r="P1241" s="5">
        <f>VLOOKUP(CONCATENATE($F1241," ",$G1241),AllocFactorMatrix,(P$4+1),FALSE)*$E1244</f>
        <v>0</v>
      </c>
      <c r="Q1241" s="5">
        <f>VLOOKUP(CONCATENATE($F1241," ",$G1241),AllocFactorMatrix,(Q$4+1),FALSE)*$E1244</f>
        <v>0</v>
      </c>
      <c r="R1241" s="5">
        <f>VLOOKUP(CONCATENATE($F1241," ",$G1241),AllocFactorMatrix,(R$4+1),FALSE)*$E1244</f>
        <v>0</v>
      </c>
      <c r="S1241" s="5">
        <f>VLOOKUP(CONCATENATE($F1241," ",$G1241),AllocFactorMatrix,(S$4+1),FALSE)*$E1244</f>
        <v>0</v>
      </c>
      <c r="T1241" s="5">
        <f t="shared" si="1780"/>
        <v>0</v>
      </c>
      <c r="U1241" s="5">
        <f>VLOOKUP(CONCATENATE($F1241," ",$G1241),AllocFactorMatrix,(U$4+1),FALSE)*$E1244</f>
        <v>0</v>
      </c>
      <c r="V1241" s="5">
        <f>VLOOKUP(CONCATENATE($F1241," ",$G1241),AllocFactorMatrix,(V$4+1),FALSE)*$E1244</f>
        <v>0</v>
      </c>
      <c r="W1241" s="5">
        <f>VLOOKUP(CONCATENATE($F1241," ",$G1241),AllocFactorMatrix,(W$4+1),FALSE)*$E1244</f>
        <v>0</v>
      </c>
      <c r="X1241" s="5">
        <f>VLOOKUP(CONCATENATE($F1241," ",$G1241),AllocFactorMatrix,(X$4+1),FALSE)*$E1244</f>
        <v>0</v>
      </c>
      <c r="Y1241" s="5">
        <f t="shared" si="1782"/>
        <v>0</v>
      </c>
      <c r="Z1241" s="5">
        <f>VLOOKUP(CONCATENATE($F1241," ",$G1241),AllocFactorMatrix,(Z$4+1),FALSE)*$E1244</f>
        <v>0</v>
      </c>
      <c r="AA1241" s="5">
        <f>VLOOKUP(CONCATENATE($F1241," ",$G1241),AllocFactorMatrix,(AA$4+1),FALSE)*$E1244</f>
        <v>0</v>
      </c>
      <c r="AB1241" s="5">
        <f t="shared" si="1717"/>
        <v>0</v>
      </c>
      <c r="AC1241" s="5">
        <f>VLOOKUP(CONCATENATE($F1241," ",$G1241),AllocFactorMatrix,(AC$4+1),FALSE)*$E1244</f>
        <v>0</v>
      </c>
      <c r="AD1241" s="5">
        <f>VLOOKUP(CONCATENATE($F1241," ",$G1241),AllocFactorMatrix,(AD$4+1),FALSE)*$E1244</f>
        <v>0</v>
      </c>
      <c r="AE1241" s="5">
        <f>VLOOKUP(CONCATENATE($F1241," ",$G1241),AllocFactorMatrix,(AE$4+1),FALSE)*$E1244</f>
        <v>0</v>
      </c>
    </row>
    <row r="1242" spans="1:31" hidden="1" outlineLevel="1">
      <c r="E1242" s="44"/>
      <c r="F1242" s="167" t="str">
        <f>F1244</f>
        <v>PROD_DEMAND</v>
      </c>
      <c r="G1242" s="48" t="str">
        <f>$G$13</f>
        <v>ENERGY</v>
      </c>
      <c r="H1242" s="4">
        <f t="shared" si="1756"/>
        <v>0</v>
      </c>
      <c r="I1242" s="5">
        <f t="shared" ref="I1242:N1242" si="1786">VLOOKUP(CONCATENATE($F1242," ",$G1242),AllocFactorMatrix,(I$4+1),FALSE)*$E1244</f>
        <v>0</v>
      </c>
      <c r="J1242" s="47">
        <f t="shared" si="1786"/>
        <v>0</v>
      </c>
      <c r="K1242" s="47">
        <f t="shared" si="1786"/>
        <v>0</v>
      </c>
      <c r="L1242" s="5">
        <f t="shared" si="1786"/>
        <v>0</v>
      </c>
      <c r="M1242" s="5">
        <f t="shared" si="1786"/>
        <v>0</v>
      </c>
      <c r="N1242" s="5">
        <f t="shared" si="1786"/>
        <v>0</v>
      </c>
      <c r="O1242" s="5">
        <f t="shared" si="1779"/>
        <v>0</v>
      </c>
      <c r="P1242" s="5">
        <f>VLOOKUP(CONCATENATE($F1242," ",$G1242),AllocFactorMatrix,(P$4+1),FALSE)*$E1244</f>
        <v>0</v>
      </c>
      <c r="Q1242" s="5">
        <f>VLOOKUP(CONCATENATE($F1242," ",$G1242),AllocFactorMatrix,(Q$4+1),FALSE)*$E1244</f>
        <v>0</v>
      </c>
      <c r="R1242" s="5">
        <f>VLOOKUP(CONCATENATE($F1242," ",$G1242),AllocFactorMatrix,(R$4+1),FALSE)*$E1244</f>
        <v>0</v>
      </c>
      <c r="S1242" s="5">
        <f>VLOOKUP(CONCATENATE($F1242," ",$G1242),AllocFactorMatrix,(S$4+1),FALSE)*$E1244</f>
        <v>0</v>
      </c>
      <c r="T1242" s="5">
        <f t="shared" si="1780"/>
        <v>0</v>
      </c>
      <c r="U1242" s="5">
        <f>VLOOKUP(CONCATENATE($F1242," ",$G1242),AllocFactorMatrix,(U$4+1),FALSE)*$E1244</f>
        <v>0</v>
      </c>
      <c r="V1242" s="5">
        <f>VLOOKUP(CONCATENATE($F1242," ",$G1242),AllocFactorMatrix,(V$4+1),FALSE)*$E1244</f>
        <v>0</v>
      </c>
      <c r="W1242" s="5">
        <f>VLOOKUP(CONCATENATE($F1242," ",$G1242),AllocFactorMatrix,(W$4+1),FALSE)*$E1244</f>
        <v>0</v>
      </c>
      <c r="X1242" s="5">
        <f>VLOOKUP(CONCATENATE($F1242," ",$G1242),AllocFactorMatrix,(X$4+1),FALSE)*$E1244</f>
        <v>0</v>
      </c>
      <c r="Y1242" s="5">
        <f t="shared" si="1782"/>
        <v>0</v>
      </c>
      <c r="Z1242" s="5">
        <f>VLOOKUP(CONCATENATE($F1242," ",$G1242),AllocFactorMatrix,(Z$4+1),FALSE)*$E1244</f>
        <v>0</v>
      </c>
      <c r="AA1242" s="5">
        <f>VLOOKUP(CONCATENATE($F1242," ",$G1242),AllocFactorMatrix,(AA$4+1),FALSE)*$E1244</f>
        <v>0</v>
      </c>
      <c r="AB1242" s="5">
        <f t="shared" si="1717"/>
        <v>0</v>
      </c>
      <c r="AC1242" s="5">
        <f>VLOOKUP(CONCATENATE($F1242," ",$G1242),AllocFactorMatrix,(AC$4+1),FALSE)*$E1244</f>
        <v>0</v>
      </c>
      <c r="AD1242" s="5">
        <f>VLOOKUP(CONCATENATE($F1242," ",$G1242),AllocFactorMatrix,(AD$4+1),FALSE)*$E1244</f>
        <v>0</v>
      </c>
      <c r="AE1242" s="5">
        <f>VLOOKUP(CONCATENATE($F1242," ",$G1242),AllocFactorMatrix,(AE$4+1),FALSE)*$E1244</f>
        <v>0</v>
      </c>
    </row>
    <row r="1243" spans="1:31" hidden="1" outlineLevel="1">
      <c r="E1243" s="44"/>
      <c r="F1243" s="167" t="str">
        <f>F1244</f>
        <v>PROD_DEMAND</v>
      </c>
      <c r="G1243" s="48" t="str">
        <f>$G$14</f>
        <v>CUSTOMER</v>
      </c>
      <c r="H1243" s="4">
        <f t="shared" si="1756"/>
        <v>0</v>
      </c>
      <c r="I1243" s="5">
        <f t="shared" ref="I1243:N1243" si="1787">VLOOKUP(CONCATENATE($F1243," ",$G1243),AllocFactorMatrix,(I$4+1),FALSE)*$E1244</f>
        <v>0</v>
      </c>
      <c r="J1243" s="47">
        <f t="shared" si="1787"/>
        <v>0</v>
      </c>
      <c r="K1243" s="47">
        <f t="shared" si="1787"/>
        <v>0</v>
      </c>
      <c r="L1243" s="5">
        <f t="shared" si="1787"/>
        <v>0</v>
      </c>
      <c r="M1243" s="5">
        <f t="shared" si="1787"/>
        <v>0</v>
      </c>
      <c r="N1243" s="5">
        <f t="shared" si="1787"/>
        <v>0</v>
      </c>
      <c r="O1243" s="5">
        <f t="shared" si="1779"/>
        <v>0</v>
      </c>
      <c r="P1243" s="5">
        <f>VLOOKUP(CONCATENATE($F1243," ",$G1243),AllocFactorMatrix,(P$4+1),FALSE)*$E1244</f>
        <v>0</v>
      </c>
      <c r="Q1243" s="5">
        <f>VLOOKUP(CONCATENATE($F1243," ",$G1243),AllocFactorMatrix,(Q$4+1),FALSE)*$E1244</f>
        <v>0</v>
      </c>
      <c r="R1243" s="5">
        <f>VLOOKUP(CONCATENATE($F1243," ",$G1243),AllocFactorMatrix,(R$4+1),FALSE)*$E1244</f>
        <v>0</v>
      </c>
      <c r="S1243" s="5">
        <f>VLOOKUP(CONCATENATE($F1243," ",$G1243),AllocFactorMatrix,(S$4+1),FALSE)*$E1244</f>
        <v>0</v>
      </c>
      <c r="T1243" s="5">
        <f t="shared" si="1780"/>
        <v>0</v>
      </c>
      <c r="U1243" s="5">
        <f>VLOOKUP(CONCATENATE($F1243," ",$G1243),AllocFactorMatrix,(U$4+1),FALSE)*$E1244</f>
        <v>0</v>
      </c>
      <c r="V1243" s="5">
        <f>VLOOKUP(CONCATENATE($F1243," ",$G1243),AllocFactorMatrix,(V$4+1),FALSE)*$E1244</f>
        <v>0</v>
      </c>
      <c r="W1243" s="5">
        <f>VLOOKUP(CONCATENATE($F1243," ",$G1243),AllocFactorMatrix,(W$4+1),FALSE)*$E1244</f>
        <v>0</v>
      </c>
      <c r="X1243" s="5">
        <f>VLOOKUP(CONCATENATE($F1243," ",$G1243),AllocFactorMatrix,(X$4+1),FALSE)*$E1244</f>
        <v>0</v>
      </c>
      <c r="Y1243" s="5">
        <f t="shared" si="1782"/>
        <v>0</v>
      </c>
      <c r="Z1243" s="5">
        <f>VLOOKUP(CONCATENATE($F1243," ",$G1243),AllocFactorMatrix,(Z$4+1),FALSE)*$E1244</f>
        <v>0</v>
      </c>
      <c r="AA1243" s="5">
        <f>VLOOKUP(CONCATENATE($F1243," ",$G1243),AllocFactorMatrix,(AA$4+1),FALSE)*$E1244</f>
        <v>0</v>
      </c>
      <c r="AB1243" s="5">
        <f t="shared" si="1717"/>
        <v>0</v>
      </c>
      <c r="AC1243" s="5">
        <f>VLOOKUP(CONCATENATE($F1243," ",$G1243),AllocFactorMatrix,(AC$4+1),FALSE)*$E1244</f>
        <v>0</v>
      </c>
      <c r="AD1243" s="5">
        <f>VLOOKUP(CONCATENATE($F1243," ",$G1243),AllocFactorMatrix,(AD$4+1),FALSE)*$E1244</f>
        <v>0</v>
      </c>
      <c r="AE1243" s="5">
        <f>VLOOKUP(CONCATENATE($F1243," ",$G1243),AllocFactorMatrix,(AE$4+1),FALSE)*$E1244</f>
        <v>0</v>
      </c>
    </row>
    <row r="1244" spans="1:31" collapsed="1">
      <c r="D1244" s="48" t="s">
        <v>458</v>
      </c>
      <c r="E1244" s="54">
        <v>1657009</v>
      </c>
      <c r="F1244" s="87" t="s">
        <v>27</v>
      </c>
      <c r="G1244" s="48" t="str">
        <f>$G$15</f>
        <v>TOTAL</v>
      </c>
      <c r="H1244" s="4">
        <f t="shared" si="1756"/>
        <v>1657009.0000000002</v>
      </c>
      <c r="I1244" s="5">
        <f t="shared" ref="I1244:N1244" si="1788">VLOOKUP(CONCATENATE($F1244," ",$G1244),AllocFactorMatrix,(I$4+1),FALSE)*$E1244</f>
        <v>852151.55736016948</v>
      </c>
      <c r="J1244" s="47">
        <f t="shared" si="1788"/>
        <v>190.64091128375046</v>
      </c>
      <c r="K1244" s="47">
        <f t="shared" si="1788"/>
        <v>333.79864236104606</v>
      </c>
      <c r="L1244" s="5">
        <f t="shared" si="1788"/>
        <v>198608.81057682671</v>
      </c>
      <c r="M1244" s="5">
        <f t="shared" si="1788"/>
        <v>2763.6390714511117</v>
      </c>
      <c r="N1244" s="5">
        <f t="shared" si="1788"/>
        <v>384.90225909217986</v>
      </c>
      <c r="O1244" s="5">
        <f t="shared" si="1779"/>
        <v>201757.35190737</v>
      </c>
      <c r="P1244" s="5">
        <f>VLOOKUP(CONCATENATE($F1244," ",$G1244),AllocFactorMatrix,(P$4+1),FALSE)*$E1244</f>
        <v>118131.07239317603</v>
      </c>
      <c r="Q1244" s="5">
        <f>VLOOKUP(CONCATENATE($F1244," ",$G1244),AllocFactorMatrix,(Q$4+1),FALSE)*$E1244</f>
        <v>21199.68159934715</v>
      </c>
      <c r="R1244" s="5">
        <f>VLOOKUP(CONCATENATE($F1244," ",$G1244),AllocFactorMatrix,(R$4+1),FALSE)*$E1244</f>
        <v>4299.0790895177097</v>
      </c>
      <c r="S1244" s="5">
        <f>VLOOKUP(CONCATENATE($F1244," ",$G1244),AllocFactorMatrix,(S$4+1),FALSE)*$E1244</f>
        <v>163.25558428642032</v>
      </c>
      <c r="T1244" s="5">
        <f t="shared" si="1780"/>
        <v>143793.0886663273</v>
      </c>
      <c r="U1244" s="5">
        <f>VLOOKUP(CONCATENATE($F1244," ",$G1244),AllocFactorMatrix,(U$4+1),FALSE)*$E1244</f>
        <v>5602.70161400284</v>
      </c>
      <c r="V1244" s="5">
        <f>VLOOKUP(CONCATENATE($F1244," ",$G1244),AllocFactorMatrix,(V$4+1),FALSE)*$E1244</f>
        <v>75639.707066898278</v>
      </c>
      <c r="W1244" s="5">
        <f>VLOOKUP(CONCATENATE($F1244," ",$G1244),AllocFactorMatrix,(W$4+1),FALSE)*$E1244</f>
        <v>289291.51549570565</v>
      </c>
      <c r="X1244" s="5">
        <f>VLOOKUP(CONCATENATE($F1244," ",$G1244),AllocFactorMatrix,(X$4+1),FALSE)*$E1244</f>
        <v>52407.841121225727</v>
      </c>
      <c r="Y1244" s="5">
        <f t="shared" si="1782"/>
        <v>422941.76529783249</v>
      </c>
      <c r="Z1244" s="5">
        <f>VLOOKUP(CONCATENATE($F1244," ",$G1244),AllocFactorMatrix,(Z$4+1),FALSE)*$E1244</f>
        <v>32470.589622122436</v>
      </c>
      <c r="AA1244" s="5">
        <f>VLOOKUP(CONCATENATE($F1244," ",$G1244),AllocFactorMatrix,(AA$4+1),FALSE)*$E1244</f>
        <v>648.52095835000512</v>
      </c>
      <c r="AB1244" s="5">
        <f t="shared" si="1717"/>
        <v>33119.110580472443</v>
      </c>
      <c r="AC1244" s="5">
        <f>VLOOKUP(CONCATENATE($F1244," ",$G1244),AllocFactorMatrix,(AC$4+1),FALSE)*$E1244</f>
        <v>428.33960815069696</v>
      </c>
      <c r="AD1244" s="5">
        <f>VLOOKUP(CONCATENATE($F1244," ",$G1244),AllocFactorMatrix,(AD$4+1),FALSE)*$E1244</f>
        <v>1902.9284199992176</v>
      </c>
      <c r="AE1244" s="5">
        <f>VLOOKUP(CONCATENATE($F1244," ",$G1244),AllocFactorMatrix,(AE$4+1),FALSE)*$E1244</f>
        <v>390.41860603364427</v>
      </c>
    </row>
    <row r="1245" spans="1:31" s="44" customFormat="1" hidden="1" outlineLevel="1">
      <c r="A1245" s="49"/>
      <c r="B1245" s="97"/>
      <c r="C1245" s="48"/>
      <c r="D1245" s="48"/>
      <c r="F1245" s="167" t="str">
        <f>F1252</f>
        <v>PROD_DEMAND</v>
      </c>
      <c r="G1245" s="48" t="str">
        <f>$G$8</f>
        <v>PRODUCTION</v>
      </c>
      <c r="H1245" s="46">
        <f t="shared" si="1756"/>
        <v>57519245</v>
      </c>
      <c r="I1245" s="47">
        <f t="shared" ref="I1245:N1245" si="1789">VLOOKUP(CONCATENATE($F1245," ",$G1245),AllocFactorMatrix,(I$4+1),FALSE)*$E1252</f>
        <v>29580475.546560787</v>
      </c>
      <c r="J1245" s="47">
        <f t="shared" si="1789"/>
        <v>6617.6594593953969</v>
      </c>
      <c r="K1245" s="47">
        <f t="shared" si="1789"/>
        <v>11587.049853460294</v>
      </c>
      <c r="L1245" s="47">
        <f t="shared" si="1789"/>
        <v>6894246.7027801815</v>
      </c>
      <c r="M1245" s="47">
        <f t="shared" si="1789"/>
        <v>95933.355125028902</v>
      </c>
      <c r="N1245" s="47">
        <f t="shared" si="1789"/>
        <v>13360.994021020146</v>
      </c>
      <c r="O1245" s="47">
        <f t="shared" ref="O1245:O1252" si="1790">SUBTOTAL(9,L1245:N1245)</f>
        <v>7003541.0519262301</v>
      </c>
      <c r="P1245" s="47">
        <f>VLOOKUP(CONCATENATE($F1245," ",$G1245),AllocFactorMatrix,(P$4+1),FALSE)*$E1252</f>
        <v>4100647.6700463472</v>
      </c>
      <c r="Q1245" s="47">
        <f>VLOOKUP(CONCATENATE($F1245," ",$G1245),AllocFactorMatrix,(Q$4+1),FALSE)*$E1252</f>
        <v>735898.04269912862</v>
      </c>
      <c r="R1245" s="47">
        <f>VLOOKUP(CONCATENATE($F1245," ",$G1245),AllocFactorMatrix,(R$4+1),FALSE)*$E1252</f>
        <v>149232.61335596009</v>
      </c>
      <c r="S1245" s="47">
        <f>VLOOKUP(CONCATENATE($F1245," ",$G1245),AllocFactorMatrix,(S$4+1),FALSE)*$E1252</f>
        <v>5667.0410059261958</v>
      </c>
      <c r="T1245" s="47">
        <f t="shared" ref="T1245:T1252" si="1791">SUBTOTAL(9,P1245:S1245)</f>
        <v>4991445.3671073616</v>
      </c>
      <c r="U1245" s="47">
        <f>VLOOKUP(CONCATENATE($F1245," ",$G1245),AllocFactorMatrix,(U$4+1),FALSE)*$E1252</f>
        <v>194484.86206032967</v>
      </c>
      <c r="V1245" s="47">
        <f>VLOOKUP(CONCATENATE($F1245," ",$G1245),AllocFactorMatrix,(V$4+1),FALSE)*$E1252</f>
        <v>2625657.9430221282</v>
      </c>
      <c r="W1245" s="47">
        <f>VLOOKUP(CONCATENATE($F1245," ",$G1245),AllocFactorMatrix,(W$4+1),FALSE)*$E1252</f>
        <v>10042087.614622969</v>
      </c>
      <c r="X1245" s="47">
        <f>VLOOKUP(CONCATENATE($F1245," ",$G1245),AllocFactorMatrix,(X$4+1),FALSE)*$E1252</f>
        <v>1819217.308640362</v>
      </c>
      <c r="Y1245" s="47">
        <f>SUBTOTAL(9,U1245:X1245)</f>
        <v>14681447.728345791</v>
      </c>
      <c r="Z1245" s="47">
        <f>VLOOKUP(CONCATENATE($F1245," ",$G1245),AllocFactorMatrix,(Z$4+1),FALSE)*$E1252</f>
        <v>1127141.6146619106</v>
      </c>
      <c r="AA1245" s="47">
        <f>VLOOKUP(CONCATENATE($F1245," ",$G1245),AllocFactorMatrix,(AA$4+1),FALSE)*$E1252</f>
        <v>22511.909042720192</v>
      </c>
      <c r="AB1245" s="47">
        <f t="shared" ref="AB1245:AB1252" si="1792">SUBTOTAL(9,Z1245:AA1245)</f>
        <v>1149653.5237046308</v>
      </c>
      <c r="AC1245" s="47">
        <f>VLOOKUP(CONCATENATE($F1245," ",$G1245),AllocFactorMatrix,(AC$4+1),FALSE)*$E1252</f>
        <v>14868.821391087155</v>
      </c>
      <c r="AD1245" s="47">
        <f>VLOOKUP(CONCATENATE($F1245," ",$G1245),AllocFactorMatrix,(AD$4+1),FALSE)*$E1252</f>
        <v>66055.770371433042</v>
      </c>
      <c r="AE1245" s="47">
        <f>VLOOKUP(CONCATENATE($F1245," ",$G1245),AllocFactorMatrix,(AE$4+1),FALSE)*$E1252</f>
        <v>13552.481279828693</v>
      </c>
    </row>
    <row r="1246" spans="1:31" s="44" customFormat="1" hidden="1" outlineLevel="1">
      <c r="A1246" s="49"/>
      <c r="B1246" s="97"/>
      <c r="C1246" s="48"/>
      <c r="D1246" s="48"/>
      <c r="F1246" s="167" t="str">
        <f>F1252</f>
        <v>PROD_DEMAND</v>
      </c>
      <c r="G1246" s="48" t="str">
        <f>$G$9</f>
        <v>BULKTRAN</v>
      </c>
      <c r="H1246" s="46">
        <f t="shared" si="1756"/>
        <v>0</v>
      </c>
      <c r="I1246" s="47">
        <f t="shared" ref="I1246:N1246" si="1793">VLOOKUP(CONCATENATE($F1246," ",$G1246),AllocFactorMatrix,(I$4+1),FALSE)*$E1252</f>
        <v>0</v>
      </c>
      <c r="J1246" s="47">
        <f t="shared" si="1793"/>
        <v>0</v>
      </c>
      <c r="K1246" s="47">
        <f t="shared" si="1793"/>
        <v>0</v>
      </c>
      <c r="L1246" s="47">
        <f t="shared" si="1793"/>
        <v>0</v>
      </c>
      <c r="M1246" s="47">
        <f t="shared" si="1793"/>
        <v>0</v>
      </c>
      <c r="N1246" s="47">
        <f t="shared" si="1793"/>
        <v>0</v>
      </c>
      <c r="O1246" s="47">
        <f t="shared" si="1790"/>
        <v>0</v>
      </c>
      <c r="P1246" s="47">
        <f>VLOOKUP(CONCATENATE($F1246," ",$G1246),AllocFactorMatrix,(P$4+1),FALSE)*$E1252</f>
        <v>0</v>
      </c>
      <c r="Q1246" s="47">
        <f>VLOOKUP(CONCATENATE($F1246," ",$G1246),AllocFactorMatrix,(Q$4+1),FALSE)*$E1252</f>
        <v>0</v>
      </c>
      <c r="R1246" s="47">
        <f>VLOOKUP(CONCATENATE($F1246," ",$G1246),AllocFactorMatrix,(R$4+1),FALSE)*$E1252</f>
        <v>0</v>
      </c>
      <c r="S1246" s="47">
        <f>VLOOKUP(CONCATENATE($F1246," ",$G1246),AllocFactorMatrix,(S$4+1),FALSE)*$E1252</f>
        <v>0</v>
      </c>
      <c r="T1246" s="47">
        <f t="shared" si="1791"/>
        <v>0</v>
      </c>
      <c r="U1246" s="47">
        <f>VLOOKUP(CONCATENATE($F1246," ",$G1246),AllocFactorMatrix,(U$4+1),FALSE)*$E1252</f>
        <v>0</v>
      </c>
      <c r="V1246" s="47">
        <f>VLOOKUP(CONCATENATE($F1246," ",$G1246),AllocFactorMatrix,(V$4+1),FALSE)*$E1252</f>
        <v>0</v>
      </c>
      <c r="W1246" s="47">
        <f>VLOOKUP(CONCATENATE($F1246," ",$G1246),AllocFactorMatrix,(W$4+1),FALSE)*$E1252</f>
        <v>0</v>
      </c>
      <c r="X1246" s="47">
        <f>VLOOKUP(CONCATENATE($F1246," ",$G1246),AllocFactorMatrix,(X$4+1),FALSE)*$E1252</f>
        <v>0</v>
      </c>
      <c r="Y1246" s="47">
        <f t="shared" ref="Y1246:Y1252" si="1794">SUBTOTAL(9,U1246:X1246)</f>
        <v>0</v>
      </c>
      <c r="Z1246" s="47">
        <f>VLOOKUP(CONCATENATE($F1246," ",$G1246),AllocFactorMatrix,(Z$4+1),FALSE)*$E1252</f>
        <v>0</v>
      </c>
      <c r="AA1246" s="47">
        <f>VLOOKUP(CONCATENATE($F1246," ",$G1246),AllocFactorMatrix,(AA$4+1),FALSE)*$E1252</f>
        <v>0</v>
      </c>
      <c r="AB1246" s="47">
        <f t="shared" si="1792"/>
        <v>0</v>
      </c>
      <c r="AC1246" s="47">
        <f>VLOOKUP(CONCATENATE($F1246," ",$G1246),AllocFactorMatrix,(AC$4+1),FALSE)*$E1252</f>
        <v>0</v>
      </c>
      <c r="AD1246" s="47">
        <f>VLOOKUP(CONCATENATE($F1246," ",$G1246),AllocFactorMatrix,(AD$4+1),FALSE)*$E1252</f>
        <v>0</v>
      </c>
      <c r="AE1246" s="47">
        <f>VLOOKUP(CONCATENATE($F1246," ",$G1246),AllocFactorMatrix,(AE$4+1),FALSE)*$E1252</f>
        <v>0</v>
      </c>
    </row>
    <row r="1247" spans="1:31" s="44" customFormat="1" hidden="1" outlineLevel="1">
      <c r="A1247" s="49"/>
      <c r="B1247" s="97"/>
      <c r="C1247" s="48"/>
      <c r="D1247" s="48"/>
      <c r="F1247" s="167" t="str">
        <f>F1252</f>
        <v>PROD_DEMAND</v>
      </c>
      <c r="G1247" s="48" t="str">
        <f>$G$10</f>
        <v>SUBTRAN</v>
      </c>
      <c r="H1247" s="46">
        <f t="shared" si="1756"/>
        <v>0</v>
      </c>
      <c r="I1247" s="47">
        <f t="shared" ref="I1247:N1247" si="1795">VLOOKUP(CONCATENATE($F1247," ",$G1247),AllocFactorMatrix,(I$4+1),FALSE)*$E1252</f>
        <v>0</v>
      </c>
      <c r="J1247" s="47">
        <f t="shared" si="1795"/>
        <v>0</v>
      </c>
      <c r="K1247" s="47">
        <f t="shared" si="1795"/>
        <v>0</v>
      </c>
      <c r="L1247" s="47">
        <f t="shared" si="1795"/>
        <v>0</v>
      </c>
      <c r="M1247" s="47">
        <f t="shared" si="1795"/>
        <v>0</v>
      </c>
      <c r="N1247" s="47">
        <f t="shared" si="1795"/>
        <v>0</v>
      </c>
      <c r="O1247" s="47">
        <f t="shared" si="1790"/>
        <v>0</v>
      </c>
      <c r="P1247" s="47">
        <f>VLOOKUP(CONCATENATE($F1247," ",$G1247),AllocFactorMatrix,(P$4+1),FALSE)*$E1252</f>
        <v>0</v>
      </c>
      <c r="Q1247" s="47">
        <f>VLOOKUP(CONCATENATE($F1247," ",$G1247),AllocFactorMatrix,(Q$4+1),FALSE)*$E1252</f>
        <v>0</v>
      </c>
      <c r="R1247" s="47">
        <f>VLOOKUP(CONCATENATE($F1247," ",$G1247),AllocFactorMatrix,(R$4+1),FALSE)*$E1252</f>
        <v>0</v>
      </c>
      <c r="S1247" s="47">
        <f>VLOOKUP(CONCATENATE($F1247," ",$G1247),AllocFactorMatrix,(S$4+1),FALSE)*$E1252</f>
        <v>0</v>
      </c>
      <c r="T1247" s="47">
        <f t="shared" si="1791"/>
        <v>0</v>
      </c>
      <c r="U1247" s="47">
        <f>VLOOKUP(CONCATENATE($F1247," ",$G1247),AllocFactorMatrix,(U$4+1),FALSE)*$E1252</f>
        <v>0</v>
      </c>
      <c r="V1247" s="47">
        <f>VLOOKUP(CONCATENATE($F1247," ",$G1247),AllocFactorMatrix,(V$4+1),FALSE)*$E1252</f>
        <v>0</v>
      </c>
      <c r="W1247" s="47">
        <f>VLOOKUP(CONCATENATE($F1247," ",$G1247),AllocFactorMatrix,(W$4+1),FALSE)*$E1252</f>
        <v>0</v>
      </c>
      <c r="X1247" s="47">
        <f>VLOOKUP(CONCATENATE($F1247," ",$G1247),AllocFactorMatrix,(X$4+1),FALSE)*$E1252</f>
        <v>0</v>
      </c>
      <c r="Y1247" s="47">
        <f t="shared" si="1794"/>
        <v>0</v>
      </c>
      <c r="Z1247" s="47">
        <f>VLOOKUP(CONCATENATE($F1247," ",$G1247),AllocFactorMatrix,(Z$4+1),FALSE)*$E1252</f>
        <v>0</v>
      </c>
      <c r="AA1247" s="47">
        <f>VLOOKUP(CONCATENATE($F1247," ",$G1247),AllocFactorMatrix,(AA$4+1),FALSE)*$E1252</f>
        <v>0</v>
      </c>
      <c r="AB1247" s="47">
        <f t="shared" si="1792"/>
        <v>0</v>
      </c>
      <c r="AC1247" s="47">
        <f>VLOOKUP(CONCATENATE($F1247," ",$G1247),AllocFactorMatrix,(AC$4+1),FALSE)*$E1252</f>
        <v>0</v>
      </c>
      <c r="AD1247" s="47">
        <f>VLOOKUP(CONCATENATE($F1247," ",$G1247),AllocFactorMatrix,(AD$4+1),FALSE)*$E1252</f>
        <v>0</v>
      </c>
      <c r="AE1247" s="47">
        <f>VLOOKUP(CONCATENATE($F1247," ",$G1247),AllocFactorMatrix,(AE$4+1),FALSE)*$E1252</f>
        <v>0</v>
      </c>
    </row>
    <row r="1248" spans="1:31" s="44" customFormat="1" hidden="1" outlineLevel="1">
      <c r="A1248" s="49"/>
      <c r="B1248" s="97"/>
      <c r="C1248" s="48"/>
      <c r="D1248" s="48"/>
      <c r="F1248" s="167" t="str">
        <f>F1252</f>
        <v>PROD_DEMAND</v>
      </c>
      <c r="G1248" s="48" t="str">
        <f>$G$11</f>
        <v>DISTPRI</v>
      </c>
      <c r="H1248" s="46">
        <f t="shared" si="1756"/>
        <v>0</v>
      </c>
      <c r="I1248" s="47">
        <f t="shared" ref="I1248:N1248" si="1796">VLOOKUP(CONCATENATE($F1248," ",$G1248),AllocFactorMatrix,(I$4+1),FALSE)*$E1252</f>
        <v>0</v>
      </c>
      <c r="J1248" s="47">
        <f t="shared" si="1796"/>
        <v>0</v>
      </c>
      <c r="K1248" s="47">
        <f t="shared" si="1796"/>
        <v>0</v>
      </c>
      <c r="L1248" s="47">
        <f t="shared" si="1796"/>
        <v>0</v>
      </c>
      <c r="M1248" s="47">
        <f t="shared" si="1796"/>
        <v>0</v>
      </c>
      <c r="N1248" s="47">
        <f t="shared" si="1796"/>
        <v>0</v>
      </c>
      <c r="O1248" s="47">
        <f t="shared" si="1790"/>
        <v>0</v>
      </c>
      <c r="P1248" s="47">
        <f>VLOOKUP(CONCATENATE($F1248," ",$G1248),AllocFactorMatrix,(P$4+1),FALSE)*$E1252</f>
        <v>0</v>
      </c>
      <c r="Q1248" s="47">
        <f>VLOOKUP(CONCATENATE($F1248," ",$G1248),AllocFactorMatrix,(Q$4+1),FALSE)*$E1252</f>
        <v>0</v>
      </c>
      <c r="R1248" s="47">
        <f>VLOOKUP(CONCATENATE($F1248," ",$G1248),AllocFactorMatrix,(R$4+1),FALSE)*$E1252</f>
        <v>0</v>
      </c>
      <c r="S1248" s="47">
        <f>VLOOKUP(CONCATENATE($F1248," ",$G1248),AllocFactorMatrix,(S$4+1),FALSE)*$E1252</f>
        <v>0</v>
      </c>
      <c r="T1248" s="47">
        <f t="shared" si="1791"/>
        <v>0</v>
      </c>
      <c r="U1248" s="47">
        <f>VLOOKUP(CONCATENATE($F1248," ",$G1248),AllocFactorMatrix,(U$4+1),FALSE)*$E1252</f>
        <v>0</v>
      </c>
      <c r="V1248" s="47">
        <f>VLOOKUP(CONCATENATE($F1248," ",$G1248),AllocFactorMatrix,(V$4+1),FALSE)*$E1252</f>
        <v>0</v>
      </c>
      <c r="W1248" s="47">
        <f>VLOOKUP(CONCATENATE($F1248," ",$G1248),AllocFactorMatrix,(W$4+1),FALSE)*$E1252</f>
        <v>0</v>
      </c>
      <c r="X1248" s="47">
        <f>VLOOKUP(CONCATENATE($F1248," ",$G1248),AllocFactorMatrix,(X$4+1),FALSE)*$E1252</f>
        <v>0</v>
      </c>
      <c r="Y1248" s="47">
        <f t="shared" si="1794"/>
        <v>0</v>
      </c>
      <c r="Z1248" s="47">
        <f>VLOOKUP(CONCATENATE($F1248," ",$G1248),AllocFactorMatrix,(Z$4+1),FALSE)*$E1252</f>
        <v>0</v>
      </c>
      <c r="AA1248" s="47">
        <f>VLOOKUP(CONCATENATE($F1248," ",$G1248),AllocFactorMatrix,(AA$4+1),FALSE)*$E1252</f>
        <v>0</v>
      </c>
      <c r="AB1248" s="47">
        <f t="shared" si="1792"/>
        <v>0</v>
      </c>
      <c r="AC1248" s="47">
        <f>VLOOKUP(CONCATENATE($F1248," ",$G1248),AllocFactorMatrix,(AC$4+1),FALSE)*$E1252</f>
        <v>0</v>
      </c>
      <c r="AD1248" s="47">
        <f>VLOOKUP(CONCATENATE($F1248," ",$G1248),AllocFactorMatrix,(AD$4+1),FALSE)*$E1252</f>
        <v>0</v>
      </c>
      <c r="AE1248" s="47">
        <f>VLOOKUP(CONCATENATE($F1248," ",$G1248),AllocFactorMatrix,(AE$4+1),FALSE)*$E1252</f>
        <v>0</v>
      </c>
    </row>
    <row r="1249" spans="1:31" s="44" customFormat="1" hidden="1" outlineLevel="1">
      <c r="A1249" s="49"/>
      <c r="B1249" s="97"/>
      <c r="C1249" s="48"/>
      <c r="D1249" s="48"/>
      <c r="F1249" s="167" t="str">
        <f>F1252</f>
        <v>PROD_DEMAND</v>
      </c>
      <c r="G1249" s="48" t="str">
        <f>$G$12</f>
        <v>DISTSEC</v>
      </c>
      <c r="H1249" s="46">
        <f t="shared" si="1756"/>
        <v>0</v>
      </c>
      <c r="I1249" s="47">
        <f t="shared" ref="I1249:N1249" si="1797">VLOOKUP(CONCATENATE($F1249," ",$G1249),AllocFactorMatrix,(I$4+1),FALSE)*$E1252</f>
        <v>0</v>
      </c>
      <c r="J1249" s="47">
        <f t="shared" si="1797"/>
        <v>0</v>
      </c>
      <c r="K1249" s="47">
        <f t="shared" si="1797"/>
        <v>0</v>
      </c>
      <c r="L1249" s="47">
        <f t="shared" si="1797"/>
        <v>0</v>
      </c>
      <c r="M1249" s="47">
        <f t="shared" si="1797"/>
        <v>0</v>
      </c>
      <c r="N1249" s="47">
        <f t="shared" si="1797"/>
        <v>0</v>
      </c>
      <c r="O1249" s="47">
        <f t="shared" si="1790"/>
        <v>0</v>
      </c>
      <c r="P1249" s="47">
        <f>VLOOKUP(CONCATENATE($F1249," ",$G1249),AllocFactorMatrix,(P$4+1),FALSE)*$E1252</f>
        <v>0</v>
      </c>
      <c r="Q1249" s="47">
        <f>VLOOKUP(CONCATENATE($F1249," ",$G1249),AllocFactorMatrix,(Q$4+1),FALSE)*$E1252</f>
        <v>0</v>
      </c>
      <c r="R1249" s="47">
        <f>VLOOKUP(CONCATENATE($F1249," ",$G1249),AllocFactorMatrix,(R$4+1),FALSE)*$E1252</f>
        <v>0</v>
      </c>
      <c r="S1249" s="47">
        <f>VLOOKUP(CONCATENATE($F1249," ",$G1249),AllocFactorMatrix,(S$4+1),FALSE)*$E1252</f>
        <v>0</v>
      </c>
      <c r="T1249" s="47">
        <f t="shared" si="1791"/>
        <v>0</v>
      </c>
      <c r="U1249" s="47">
        <f>VLOOKUP(CONCATENATE($F1249," ",$G1249),AllocFactorMatrix,(U$4+1),FALSE)*$E1252</f>
        <v>0</v>
      </c>
      <c r="V1249" s="47">
        <f>VLOOKUP(CONCATENATE($F1249," ",$G1249),AllocFactorMatrix,(V$4+1),FALSE)*$E1252</f>
        <v>0</v>
      </c>
      <c r="W1249" s="47">
        <f>VLOOKUP(CONCATENATE($F1249," ",$G1249),AllocFactorMatrix,(W$4+1),FALSE)*$E1252</f>
        <v>0</v>
      </c>
      <c r="X1249" s="47">
        <f>VLOOKUP(CONCATENATE($F1249," ",$G1249),AllocFactorMatrix,(X$4+1),FALSE)*$E1252</f>
        <v>0</v>
      </c>
      <c r="Y1249" s="47">
        <f t="shared" si="1794"/>
        <v>0</v>
      </c>
      <c r="Z1249" s="47">
        <f>VLOOKUP(CONCATENATE($F1249," ",$G1249),AllocFactorMatrix,(Z$4+1),FALSE)*$E1252</f>
        <v>0</v>
      </c>
      <c r="AA1249" s="47">
        <f>VLOOKUP(CONCATENATE($F1249," ",$G1249),AllocFactorMatrix,(AA$4+1),FALSE)*$E1252</f>
        <v>0</v>
      </c>
      <c r="AB1249" s="47">
        <f t="shared" si="1792"/>
        <v>0</v>
      </c>
      <c r="AC1249" s="47">
        <f>VLOOKUP(CONCATENATE($F1249," ",$G1249),AllocFactorMatrix,(AC$4+1),FALSE)*$E1252</f>
        <v>0</v>
      </c>
      <c r="AD1249" s="47">
        <f>VLOOKUP(CONCATENATE($F1249," ",$G1249),AllocFactorMatrix,(AD$4+1),FALSE)*$E1252</f>
        <v>0</v>
      </c>
      <c r="AE1249" s="47">
        <f>VLOOKUP(CONCATENATE($F1249," ",$G1249),AllocFactorMatrix,(AE$4+1),FALSE)*$E1252</f>
        <v>0</v>
      </c>
    </row>
    <row r="1250" spans="1:31" s="44" customFormat="1" hidden="1" outlineLevel="1">
      <c r="A1250" s="49"/>
      <c r="B1250" s="97"/>
      <c r="C1250" s="48"/>
      <c r="D1250" s="48"/>
      <c r="F1250" s="167" t="str">
        <f>F1252</f>
        <v>PROD_DEMAND</v>
      </c>
      <c r="G1250" s="48" t="str">
        <f>$G$13</f>
        <v>ENERGY</v>
      </c>
      <c r="H1250" s="46">
        <f t="shared" si="1756"/>
        <v>0</v>
      </c>
      <c r="I1250" s="47">
        <f t="shared" ref="I1250:N1250" si="1798">VLOOKUP(CONCATENATE($F1250," ",$G1250),AllocFactorMatrix,(I$4+1),FALSE)*$E1252</f>
        <v>0</v>
      </c>
      <c r="J1250" s="47">
        <f t="shared" si="1798"/>
        <v>0</v>
      </c>
      <c r="K1250" s="47">
        <f t="shared" si="1798"/>
        <v>0</v>
      </c>
      <c r="L1250" s="47">
        <f t="shared" si="1798"/>
        <v>0</v>
      </c>
      <c r="M1250" s="47">
        <f t="shared" si="1798"/>
        <v>0</v>
      </c>
      <c r="N1250" s="47">
        <f t="shared" si="1798"/>
        <v>0</v>
      </c>
      <c r="O1250" s="47">
        <f t="shared" si="1790"/>
        <v>0</v>
      </c>
      <c r="P1250" s="47">
        <f>VLOOKUP(CONCATENATE($F1250," ",$G1250),AllocFactorMatrix,(P$4+1),FALSE)*$E1252</f>
        <v>0</v>
      </c>
      <c r="Q1250" s="47">
        <f>VLOOKUP(CONCATENATE($F1250," ",$G1250),AllocFactorMatrix,(Q$4+1),FALSE)*$E1252</f>
        <v>0</v>
      </c>
      <c r="R1250" s="47">
        <f>VLOOKUP(CONCATENATE($F1250," ",$G1250),AllocFactorMatrix,(R$4+1),FALSE)*$E1252</f>
        <v>0</v>
      </c>
      <c r="S1250" s="47">
        <f>VLOOKUP(CONCATENATE($F1250," ",$G1250),AllocFactorMatrix,(S$4+1),FALSE)*$E1252</f>
        <v>0</v>
      </c>
      <c r="T1250" s="47">
        <f t="shared" si="1791"/>
        <v>0</v>
      </c>
      <c r="U1250" s="47">
        <f>VLOOKUP(CONCATENATE($F1250," ",$G1250),AllocFactorMatrix,(U$4+1),FALSE)*$E1252</f>
        <v>0</v>
      </c>
      <c r="V1250" s="47">
        <f>VLOOKUP(CONCATENATE($F1250," ",$G1250),AllocFactorMatrix,(V$4+1),FALSE)*$E1252</f>
        <v>0</v>
      </c>
      <c r="W1250" s="47">
        <f>VLOOKUP(CONCATENATE($F1250," ",$G1250),AllocFactorMatrix,(W$4+1),FALSE)*$E1252</f>
        <v>0</v>
      </c>
      <c r="X1250" s="47">
        <f>VLOOKUP(CONCATENATE($F1250," ",$G1250),AllocFactorMatrix,(X$4+1),FALSE)*$E1252</f>
        <v>0</v>
      </c>
      <c r="Y1250" s="47">
        <f t="shared" si="1794"/>
        <v>0</v>
      </c>
      <c r="Z1250" s="47">
        <f>VLOOKUP(CONCATENATE($F1250," ",$G1250),AllocFactorMatrix,(Z$4+1),FALSE)*$E1252</f>
        <v>0</v>
      </c>
      <c r="AA1250" s="47">
        <f>VLOOKUP(CONCATENATE($F1250," ",$G1250),AllocFactorMatrix,(AA$4+1),FALSE)*$E1252</f>
        <v>0</v>
      </c>
      <c r="AB1250" s="47">
        <f t="shared" si="1792"/>
        <v>0</v>
      </c>
      <c r="AC1250" s="47">
        <f>VLOOKUP(CONCATENATE($F1250," ",$G1250),AllocFactorMatrix,(AC$4+1),FALSE)*$E1252</f>
        <v>0</v>
      </c>
      <c r="AD1250" s="47">
        <f>VLOOKUP(CONCATENATE($F1250," ",$G1250),AllocFactorMatrix,(AD$4+1),FALSE)*$E1252</f>
        <v>0</v>
      </c>
      <c r="AE1250" s="47">
        <f>VLOOKUP(CONCATENATE($F1250," ",$G1250),AllocFactorMatrix,(AE$4+1),FALSE)*$E1252</f>
        <v>0</v>
      </c>
    </row>
    <row r="1251" spans="1:31" s="44" customFormat="1" hidden="1" outlineLevel="1">
      <c r="A1251" s="49"/>
      <c r="B1251" s="97"/>
      <c r="C1251" s="48"/>
      <c r="D1251" s="48"/>
      <c r="F1251" s="167" t="str">
        <f>F1252</f>
        <v>PROD_DEMAND</v>
      </c>
      <c r="G1251" s="48" t="str">
        <f>$G$14</f>
        <v>CUSTOMER</v>
      </c>
      <c r="H1251" s="46">
        <f t="shared" si="1756"/>
        <v>0</v>
      </c>
      <c r="I1251" s="47">
        <f t="shared" ref="I1251:N1251" si="1799">VLOOKUP(CONCATENATE($F1251," ",$G1251),AllocFactorMatrix,(I$4+1),FALSE)*$E1252</f>
        <v>0</v>
      </c>
      <c r="J1251" s="47">
        <f t="shared" si="1799"/>
        <v>0</v>
      </c>
      <c r="K1251" s="47">
        <f t="shared" si="1799"/>
        <v>0</v>
      </c>
      <c r="L1251" s="47">
        <f t="shared" si="1799"/>
        <v>0</v>
      </c>
      <c r="M1251" s="47">
        <f t="shared" si="1799"/>
        <v>0</v>
      </c>
      <c r="N1251" s="47">
        <f t="shared" si="1799"/>
        <v>0</v>
      </c>
      <c r="O1251" s="47">
        <f t="shared" si="1790"/>
        <v>0</v>
      </c>
      <c r="P1251" s="47">
        <f>VLOOKUP(CONCATENATE($F1251," ",$G1251),AllocFactorMatrix,(P$4+1),FALSE)*$E1252</f>
        <v>0</v>
      </c>
      <c r="Q1251" s="47">
        <f>VLOOKUP(CONCATENATE($F1251," ",$G1251),AllocFactorMatrix,(Q$4+1),FALSE)*$E1252</f>
        <v>0</v>
      </c>
      <c r="R1251" s="47">
        <f>VLOOKUP(CONCATENATE($F1251," ",$G1251),AllocFactorMatrix,(R$4+1),FALSE)*$E1252</f>
        <v>0</v>
      </c>
      <c r="S1251" s="47">
        <f>VLOOKUP(CONCATENATE($F1251," ",$G1251),AllocFactorMatrix,(S$4+1),FALSE)*$E1252</f>
        <v>0</v>
      </c>
      <c r="T1251" s="47">
        <f t="shared" si="1791"/>
        <v>0</v>
      </c>
      <c r="U1251" s="47">
        <f>VLOOKUP(CONCATENATE($F1251," ",$G1251),AllocFactorMatrix,(U$4+1),FALSE)*$E1252</f>
        <v>0</v>
      </c>
      <c r="V1251" s="47">
        <f>VLOOKUP(CONCATENATE($F1251," ",$G1251),AllocFactorMatrix,(V$4+1),FALSE)*$E1252</f>
        <v>0</v>
      </c>
      <c r="W1251" s="47">
        <f>VLOOKUP(CONCATENATE($F1251," ",$G1251),AllocFactorMatrix,(W$4+1),FALSE)*$E1252</f>
        <v>0</v>
      </c>
      <c r="X1251" s="47">
        <f>VLOOKUP(CONCATENATE($F1251," ",$G1251),AllocFactorMatrix,(X$4+1),FALSE)*$E1252</f>
        <v>0</v>
      </c>
      <c r="Y1251" s="47">
        <f t="shared" si="1794"/>
        <v>0</v>
      </c>
      <c r="Z1251" s="47">
        <f>VLOOKUP(CONCATENATE($F1251," ",$G1251),AllocFactorMatrix,(Z$4+1),FALSE)*$E1252</f>
        <v>0</v>
      </c>
      <c r="AA1251" s="47">
        <f>VLOOKUP(CONCATENATE($F1251," ",$G1251),AllocFactorMatrix,(AA$4+1),FALSE)*$E1252</f>
        <v>0</v>
      </c>
      <c r="AB1251" s="47">
        <f t="shared" si="1792"/>
        <v>0</v>
      </c>
      <c r="AC1251" s="47">
        <f>VLOOKUP(CONCATENATE($F1251," ",$G1251),AllocFactorMatrix,(AC$4+1),FALSE)*$E1252</f>
        <v>0</v>
      </c>
      <c r="AD1251" s="47">
        <f>VLOOKUP(CONCATENATE($F1251," ",$G1251),AllocFactorMatrix,(AD$4+1),FALSE)*$E1252</f>
        <v>0</v>
      </c>
      <c r="AE1251" s="47">
        <f>VLOOKUP(CONCATENATE($F1251," ",$G1251),AllocFactorMatrix,(AE$4+1),FALSE)*$E1252</f>
        <v>0</v>
      </c>
    </row>
    <row r="1252" spans="1:31" s="44" customFormat="1" collapsed="1">
      <c r="A1252" s="49"/>
      <c r="B1252" s="97"/>
      <c r="C1252" s="48"/>
      <c r="D1252" s="48" t="s">
        <v>459</v>
      </c>
      <c r="E1252" s="54">
        <v>57519245</v>
      </c>
      <c r="F1252" s="87" t="s">
        <v>27</v>
      </c>
      <c r="G1252" s="48" t="str">
        <f>$G$15</f>
        <v>TOTAL</v>
      </c>
      <c r="H1252" s="46">
        <f t="shared" si="1756"/>
        <v>57519245</v>
      </c>
      <c r="I1252" s="47">
        <f t="shared" ref="I1252:N1252" si="1800">VLOOKUP(CONCATENATE($F1252," ",$G1252),AllocFactorMatrix,(I$4+1),FALSE)*$E1252</f>
        <v>29580475.546560787</v>
      </c>
      <c r="J1252" s="47">
        <f t="shared" si="1800"/>
        <v>6617.6594593953969</v>
      </c>
      <c r="K1252" s="47">
        <f t="shared" si="1800"/>
        <v>11587.049853460294</v>
      </c>
      <c r="L1252" s="47">
        <f t="shared" si="1800"/>
        <v>6894246.7027801815</v>
      </c>
      <c r="M1252" s="47">
        <f t="shared" si="1800"/>
        <v>95933.355125028902</v>
      </c>
      <c r="N1252" s="47">
        <f t="shared" si="1800"/>
        <v>13360.994021020146</v>
      </c>
      <c r="O1252" s="47">
        <f t="shared" si="1790"/>
        <v>7003541.0519262301</v>
      </c>
      <c r="P1252" s="47">
        <f>VLOOKUP(CONCATENATE($F1252," ",$G1252),AllocFactorMatrix,(P$4+1),FALSE)*$E1252</f>
        <v>4100647.6700463472</v>
      </c>
      <c r="Q1252" s="47">
        <f>VLOOKUP(CONCATENATE($F1252," ",$G1252),AllocFactorMatrix,(Q$4+1),FALSE)*$E1252</f>
        <v>735898.04269912862</v>
      </c>
      <c r="R1252" s="47">
        <f>VLOOKUP(CONCATENATE($F1252," ",$G1252),AllocFactorMatrix,(R$4+1),FALSE)*$E1252</f>
        <v>149232.61335596009</v>
      </c>
      <c r="S1252" s="47">
        <f>VLOOKUP(CONCATENATE($F1252," ",$G1252),AllocFactorMatrix,(S$4+1),FALSE)*$E1252</f>
        <v>5667.0410059261958</v>
      </c>
      <c r="T1252" s="47">
        <f t="shared" si="1791"/>
        <v>4991445.3671073616</v>
      </c>
      <c r="U1252" s="47">
        <f>VLOOKUP(CONCATENATE($F1252," ",$G1252),AllocFactorMatrix,(U$4+1),FALSE)*$E1252</f>
        <v>194484.86206032967</v>
      </c>
      <c r="V1252" s="47">
        <f>VLOOKUP(CONCATENATE($F1252," ",$G1252),AllocFactorMatrix,(V$4+1),FALSE)*$E1252</f>
        <v>2625657.9430221282</v>
      </c>
      <c r="W1252" s="47">
        <f>VLOOKUP(CONCATENATE($F1252," ",$G1252),AllocFactorMatrix,(W$4+1),FALSE)*$E1252</f>
        <v>10042087.614622969</v>
      </c>
      <c r="X1252" s="47">
        <f>VLOOKUP(CONCATENATE($F1252," ",$G1252),AllocFactorMatrix,(X$4+1),FALSE)*$E1252</f>
        <v>1819217.308640362</v>
      </c>
      <c r="Y1252" s="47">
        <f t="shared" si="1794"/>
        <v>14681447.728345791</v>
      </c>
      <c r="Z1252" s="47">
        <f>VLOOKUP(CONCATENATE($F1252," ",$G1252),AllocFactorMatrix,(Z$4+1),FALSE)*$E1252</f>
        <v>1127141.6146619106</v>
      </c>
      <c r="AA1252" s="47">
        <f>VLOOKUP(CONCATENATE($F1252," ",$G1252),AllocFactorMatrix,(AA$4+1),FALSE)*$E1252</f>
        <v>22511.909042720192</v>
      </c>
      <c r="AB1252" s="47">
        <f t="shared" si="1792"/>
        <v>1149653.5237046308</v>
      </c>
      <c r="AC1252" s="47">
        <f>VLOOKUP(CONCATENATE($F1252," ",$G1252),AllocFactorMatrix,(AC$4+1),FALSE)*$E1252</f>
        <v>14868.821391087155</v>
      </c>
      <c r="AD1252" s="47">
        <f>VLOOKUP(CONCATENATE($F1252," ",$G1252),AllocFactorMatrix,(AD$4+1),FALSE)*$E1252</f>
        <v>66055.770371433042</v>
      </c>
      <c r="AE1252" s="47">
        <f>VLOOKUP(CONCATENATE($F1252," ",$G1252),AllocFactorMatrix,(AE$4+1),FALSE)*$E1252</f>
        <v>13552.481279828693</v>
      </c>
    </row>
    <row r="1253" spans="1:31" s="44" customFormat="1" hidden="1" outlineLevel="1">
      <c r="A1253" s="49"/>
      <c r="B1253" s="97"/>
      <c r="C1253" s="48"/>
      <c r="D1253" s="48"/>
      <c r="F1253" s="167" t="str">
        <f>F1260</f>
        <v>PROD_ENERGY</v>
      </c>
      <c r="G1253" s="48" t="str">
        <f>$G$8</f>
        <v>PRODUCTION</v>
      </c>
      <c r="H1253" s="46">
        <f t="shared" ref="H1253:H1276" si="1801">SUBTOTAL(9,I1253:AE1253)</f>
        <v>0</v>
      </c>
      <c r="I1253" s="47">
        <f t="shared" ref="I1253:N1253" si="1802">VLOOKUP(CONCATENATE($F1253," ",$G1253),AllocFactorMatrix,(I$4+1),FALSE)*$E1260</f>
        <v>0</v>
      </c>
      <c r="J1253" s="47">
        <f t="shared" si="1802"/>
        <v>0</v>
      </c>
      <c r="K1253" s="47">
        <f t="shared" si="1802"/>
        <v>0</v>
      </c>
      <c r="L1253" s="47">
        <f t="shared" si="1802"/>
        <v>0</v>
      </c>
      <c r="M1253" s="47">
        <f t="shared" si="1802"/>
        <v>0</v>
      </c>
      <c r="N1253" s="47">
        <f t="shared" si="1802"/>
        <v>0</v>
      </c>
      <c r="O1253" s="47">
        <f t="shared" ref="O1253:O1260" si="1803">SUBTOTAL(9,L1253:N1253)</f>
        <v>0</v>
      </c>
      <c r="P1253" s="47">
        <f>VLOOKUP(CONCATENATE($F1253," ",$G1253),AllocFactorMatrix,(P$4+1),FALSE)*$E1260</f>
        <v>0</v>
      </c>
      <c r="Q1253" s="47">
        <f>VLOOKUP(CONCATENATE($F1253," ",$G1253),AllocFactorMatrix,(Q$4+1),FALSE)*$E1260</f>
        <v>0</v>
      </c>
      <c r="R1253" s="47">
        <f>VLOOKUP(CONCATENATE($F1253," ",$G1253),AllocFactorMatrix,(R$4+1),FALSE)*$E1260</f>
        <v>0</v>
      </c>
      <c r="S1253" s="47">
        <f>VLOOKUP(CONCATENATE($F1253," ",$G1253),AllocFactorMatrix,(S$4+1),FALSE)*$E1260</f>
        <v>0</v>
      </c>
      <c r="T1253" s="47">
        <f t="shared" ref="T1253:T1260" si="1804">SUBTOTAL(9,P1253:S1253)</f>
        <v>0</v>
      </c>
      <c r="U1253" s="47">
        <f>VLOOKUP(CONCATENATE($F1253," ",$G1253),AllocFactorMatrix,(U$4+1),FALSE)*$E1260</f>
        <v>0</v>
      </c>
      <c r="V1253" s="47">
        <f>VLOOKUP(CONCATENATE($F1253," ",$G1253),AllocFactorMatrix,(V$4+1),FALSE)*$E1260</f>
        <v>0</v>
      </c>
      <c r="W1253" s="47">
        <f>VLOOKUP(CONCATENATE($F1253," ",$G1253),AllocFactorMatrix,(W$4+1),FALSE)*$E1260</f>
        <v>0</v>
      </c>
      <c r="X1253" s="47">
        <f>VLOOKUP(CONCATENATE($F1253," ",$G1253),AllocFactorMatrix,(X$4+1),FALSE)*$E1260</f>
        <v>0</v>
      </c>
      <c r="Y1253" s="47">
        <f>SUBTOTAL(9,U1253:X1253)</f>
        <v>0</v>
      </c>
      <c r="Z1253" s="47">
        <f>VLOOKUP(CONCATENATE($F1253," ",$G1253),AllocFactorMatrix,(Z$4+1),FALSE)*$E1260</f>
        <v>0</v>
      </c>
      <c r="AA1253" s="47">
        <f>VLOOKUP(CONCATENATE($F1253," ",$G1253),AllocFactorMatrix,(AA$4+1),FALSE)*$E1260</f>
        <v>0</v>
      </c>
      <c r="AB1253" s="47">
        <f t="shared" ref="AB1253:AB1260" si="1805">SUBTOTAL(9,Z1253:AA1253)</f>
        <v>0</v>
      </c>
      <c r="AC1253" s="47">
        <f>VLOOKUP(CONCATENATE($F1253," ",$G1253),AllocFactorMatrix,(AC$4+1),FALSE)*$E1260</f>
        <v>0</v>
      </c>
      <c r="AD1253" s="47">
        <f>VLOOKUP(CONCATENATE($F1253," ",$G1253),AllocFactorMatrix,(AD$4+1),FALSE)*$E1260</f>
        <v>0</v>
      </c>
      <c r="AE1253" s="47">
        <f>VLOOKUP(CONCATENATE($F1253," ",$G1253),AllocFactorMatrix,(AE$4+1),FALSE)*$E1260</f>
        <v>0</v>
      </c>
    </row>
    <row r="1254" spans="1:31" s="44" customFormat="1" hidden="1" outlineLevel="1">
      <c r="A1254" s="49"/>
      <c r="B1254" s="97"/>
      <c r="C1254" s="48"/>
      <c r="D1254" s="48"/>
      <c r="F1254" s="167" t="str">
        <f>F1260</f>
        <v>PROD_ENERGY</v>
      </c>
      <c r="G1254" s="48" t="str">
        <f>$G$9</f>
        <v>BULKTRAN</v>
      </c>
      <c r="H1254" s="46">
        <f t="shared" si="1801"/>
        <v>0</v>
      </c>
      <c r="I1254" s="47">
        <f t="shared" ref="I1254:N1254" si="1806">VLOOKUP(CONCATENATE($F1254," ",$G1254),AllocFactorMatrix,(I$4+1),FALSE)*$E1260</f>
        <v>0</v>
      </c>
      <c r="J1254" s="47">
        <f t="shared" si="1806"/>
        <v>0</v>
      </c>
      <c r="K1254" s="47">
        <f t="shared" si="1806"/>
        <v>0</v>
      </c>
      <c r="L1254" s="47">
        <f t="shared" si="1806"/>
        <v>0</v>
      </c>
      <c r="M1254" s="47">
        <f t="shared" si="1806"/>
        <v>0</v>
      </c>
      <c r="N1254" s="47">
        <f t="shared" si="1806"/>
        <v>0</v>
      </c>
      <c r="O1254" s="47">
        <f t="shared" si="1803"/>
        <v>0</v>
      </c>
      <c r="P1254" s="47">
        <f>VLOOKUP(CONCATENATE($F1254," ",$G1254),AllocFactorMatrix,(P$4+1),FALSE)*$E1260</f>
        <v>0</v>
      </c>
      <c r="Q1254" s="47">
        <f>VLOOKUP(CONCATENATE($F1254," ",$G1254),AllocFactorMatrix,(Q$4+1),FALSE)*$E1260</f>
        <v>0</v>
      </c>
      <c r="R1254" s="47">
        <f>VLOOKUP(CONCATENATE($F1254," ",$G1254),AllocFactorMatrix,(R$4+1),FALSE)*$E1260</f>
        <v>0</v>
      </c>
      <c r="S1254" s="47">
        <f>VLOOKUP(CONCATENATE($F1254," ",$G1254),AllocFactorMatrix,(S$4+1),FALSE)*$E1260</f>
        <v>0</v>
      </c>
      <c r="T1254" s="47">
        <f t="shared" si="1804"/>
        <v>0</v>
      </c>
      <c r="U1254" s="47">
        <f>VLOOKUP(CONCATENATE($F1254," ",$G1254),AllocFactorMatrix,(U$4+1),FALSE)*$E1260</f>
        <v>0</v>
      </c>
      <c r="V1254" s="47">
        <f>VLOOKUP(CONCATENATE($F1254," ",$G1254),AllocFactorMatrix,(V$4+1),FALSE)*$E1260</f>
        <v>0</v>
      </c>
      <c r="W1254" s="47">
        <f>VLOOKUP(CONCATENATE($F1254," ",$G1254),AllocFactorMatrix,(W$4+1),FALSE)*$E1260</f>
        <v>0</v>
      </c>
      <c r="X1254" s="47">
        <f>VLOOKUP(CONCATENATE($F1254," ",$G1254),AllocFactorMatrix,(X$4+1),FALSE)*$E1260</f>
        <v>0</v>
      </c>
      <c r="Y1254" s="47">
        <f t="shared" ref="Y1254:Y1260" si="1807">SUBTOTAL(9,U1254:X1254)</f>
        <v>0</v>
      </c>
      <c r="Z1254" s="47">
        <f>VLOOKUP(CONCATENATE($F1254," ",$G1254),AllocFactorMatrix,(Z$4+1),FALSE)*$E1260</f>
        <v>0</v>
      </c>
      <c r="AA1254" s="47">
        <f>VLOOKUP(CONCATENATE($F1254," ",$G1254),AllocFactorMatrix,(AA$4+1),FALSE)*$E1260</f>
        <v>0</v>
      </c>
      <c r="AB1254" s="47">
        <f t="shared" si="1805"/>
        <v>0</v>
      </c>
      <c r="AC1254" s="47">
        <f>VLOOKUP(CONCATENATE($F1254," ",$G1254),AllocFactorMatrix,(AC$4+1),FALSE)*$E1260</f>
        <v>0</v>
      </c>
      <c r="AD1254" s="47">
        <f>VLOOKUP(CONCATENATE($F1254," ",$G1254),AllocFactorMatrix,(AD$4+1),FALSE)*$E1260</f>
        <v>0</v>
      </c>
      <c r="AE1254" s="47">
        <f>VLOOKUP(CONCATENATE($F1254," ",$G1254),AllocFactorMatrix,(AE$4+1),FALSE)*$E1260</f>
        <v>0</v>
      </c>
    </row>
    <row r="1255" spans="1:31" s="44" customFormat="1" hidden="1" outlineLevel="1">
      <c r="A1255" s="49"/>
      <c r="B1255" s="97"/>
      <c r="C1255" s="48"/>
      <c r="D1255" s="48"/>
      <c r="F1255" s="167" t="str">
        <f>F1260</f>
        <v>PROD_ENERGY</v>
      </c>
      <c r="G1255" s="48" t="str">
        <f>$G$10</f>
        <v>SUBTRAN</v>
      </c>
      <c r="H1255" s="46">
        <f t="shared" si="1801"/>
        <v>0</v>
      </c>
      <c r="I1255" s="47">
        <f t="shared" ref="I1255:N1255" si="1808">VLOOKUP(CONCATENATE($F1255," ",$G1255),AllocFactorMatrix,(I$4+1),FALSE)*$E1260</f>
        <v>0</v>
      </c>
      <c r="J1255" s="47">
        <f t="shared" si="1808"/>
        <v>0</v>
      </c>
      <c r="K1255" s="47">
        <f t="shared" si="1808"/>
        <v>0</v>
      </c>
      <c r="L1255" s="47">
        <f t="shared" si="1808"/>
        <v>0</v>
      </c>
      <c r="M1255" s="47">
        <f t="shared" si="1808"/>
        <v>0</v>
      </c>
      <c r="N1255" s="47">
        <f t="shared" si="1808"/>
        <v>0</v>
      </c>
      <c r="O1255" s="47">
        <f t="shared" si="1803"/>
        <v>0</v>
      </c>
      <c r="P1255" s="47">
        <f>VLOOKUP(CONCATENATE($F1255," ",$G1255),AllocFactorMatrix,(P$4+1),FALSE)*$E1260</f>
        <v>0</v>
      </c>
      <c r="Q1255" s="47">
        <f>VLOOKUP(CONCATENATE($F1255," ",$G1255),AllocFactorMatrix,(Q$4+1),FALSE)*$E1260</f>
        <v>0</v>
      </c>
      <c r="R1255" s="47">
        <f>VLOOKUP(CONCATENATE($F1255," ",$G1255),AllocFactorMatrix,(R$4+1),FALSE)*$E1260</f>
        <v>0</v>
      </c>
      <c r="S1255" s="47">
        <f>VLOOKUP(CONCATENATE($F1255," ",$G1255),AllocFactorMatrix,(S$4+1),FALSE)*$E1260</f>
        <v>0</v>
      </c>
      <c r="T1255" s="47">
        <f t="shared" si="1804"/>
        <v>0</v>
      </c>
      <c r="U1255" s="47">
        <f>VLOOKUP(CONCATENATE($F1255," ",$G1255),AllocFactorMatrix,(U$4+1),FALSE)*$E1260</f>
        <v>0</v>
      </c>
      <c r="V1255" s="47">
        <f>VLOOKUP(CONCATENATE($F1255," ",$G1255),AllocFactorMatrix,(V$4+1),FALSE)*$E1260</f>
        <v>0</v>
      </c>
      <c r="W1255" s="47">
        <f>VLOOKUP(CONCATENATE($F1255," ",$G1255),AllocFactorMatrix,(W$4+1),FALSE)*$E1260</f>
        <v>0</v>
      </c>
      <c r="X1255" s="47">
        <f>VLOOKUP(CONCATENATE($F1255," ",$G1255),AllocFactorMatrix,(X$4+1),FALSE)*$E1260</f>
        <v>0</v>
      </c>
      <c r="Y1255" s="47">
        <f t="shared" si="1807"/>
        <v>0</v>
      </c>
      <c r="Z1255" s="47">
        <f>VLOOKUP(CONCATENATE($F1255," ",$G1255),AllocFactorMatrix,(Z$4+1),FALSE)*$E1260</f>
        <v>0</v>
      </c>
      <c r="AA1255" s="47">
        <f>VLOOKUP(CONCATENATE($F1255," ",$G1255),AllocFactorMatrix,(AA$4+1),FALSE)*$E1260</f>
        <v>0</v>
      </c>
      <c r="AB1255" s="47">
        <f t="shared" si="1805"/>
        <v>0</v>
      </c>
      <c r="AC1255" s="47">
        <f>VLOOKUP(CONCATENATE($F1255," ",$G1255),AllocFactorMatrix,(AC$4+1),FALSE)*$E1260</f>
        <v>0</v>
      </c>
      <c r="AD1255" s="47">
        <f>VLOOKUP(CONCATENATE($F1255," ",$G1255),AllocFactorMatrix,(AD$4+1),FALSE)*$E1260</f>
        <v>0</v>
      </c>
      <c r="AE1255" s="47">
        <f>VLOOKUP(CONCATENATE($F1255," ",$G1255),AllocFactorMatrix,(AE$4+1),FALSE)*$E1260</f>
        <v>0</v>
      </c>
    </row>
    <row r="1256" spans="1:31" s="44" customFormat="1" hidden="1" outlineLevel="1">
      <c r="A1256" s="49"/>
      <c r="B1256" s="97"/>
      <c r="C1256" s="48"/>
      <c r="D1256" s="48"/>
      <c r="F1256" s="167" t="str">
        <f>F1260</f>
        <v>PROD_ENERGY</v>
      </c>
      <c r="G1256" s="48" t="str">
        <f>$G$11</f>
        <v>DISTPRI</v>
      </c>
      <c r="H1256" s="46">
        <f t="shared" si="1801"/>
        <v>0</v>
      </c>
      <c r="I1256" s="47">
        <f t="shared" ref="I1256:N1256" si="1809">VLOOKUP(CONCATENATE($F1256," ",$G1256),AllocFactorMatrix,(I$4+1),FALSE)*$E1260</f>
        <v>0</v>
      </c>
      <c r="J1256" s="47">
        <f t="shared" si="1809"/>
        <v>0</v>
      </c>
      <c r="K1256" s="47">
        <f t="shared" si="1809"/>
        <v>0</v>
      </c>
      <c r="L1256" s="47">
        <f t="shared" si="1809"/>
        <v>0</v>
      </c>
      <c r="M1256" s="47">
        <f t="shared" si="1809"/>
        <v>0</v>
      </c>
      <c r="N1256" s="47">
        <f t="shared" si="1809"/>
        <v>0</v>
      </c>
      <c r="O1256" s="47">
        <f t="shared" si="1803"/>
        <v>0</v>
      </c>
      <c r="P1256" s="47">
        <f>VLOOKUP(CONCATENATE($F1256," ",$G1256),AllocFactorMatrix,(P$4+1),FALSE)*$E1260</f>
        <v>0</v>
      </c>
      <c r="Q1256" s="47">
        <f>VLOOKUP(CONCATENATE($F1256," ",$G1256),AllocFactorMatrix,(Q$4+1),FALSE)*$E1260</f>
        <v>0</v>
      </c>
      <c r="R1256" s="47">
        <f>VLOOKUP(CONCATENATE($F1256," ",$G1256),AllocFactorMatrix,(R$4+1),FALSE)*$E1260</f>
        <v>0</v>
      </c>
      <c r="S1256" s="47">
        <f>VLOOKUP(CONCATENATE($F1256," ",$G1256),AllocFactorMatrix,(S$4+1),FALSE)*$E1260</f>
        <v>0</v>
      </c>
      <c r="T1256" s="47">
        <f t="shared" si="1804"/>
        <v>0</v>
      </c>
      <c r="U1256" s="47">
        <f>VLOOKUP(CONCATENATE($F1256," ",$G1256),AllocFactorMatrix,(U$4+1),FALSE)*$E1260</f>
        <v>0</v>
      </c>
      <c r="V1256" s="47">
        <f>VLOOKUP(CONCATENATE($F1256," ",$G1256),AllocFactorMatrix,(V$4+1),FALSE)*$E1260</f>
        <v>0</v>
      </c>
      <c r="W1256" s="47">
        <f>VLOOKUP(CONCATENATE($F1256," ",$G1256),AllocFactorMatrix,(W$4+1),FALSE)*$E1260</f>
        <v>0</v>
      </c>
      <c r="X1256" s="47">
        <f>VLOOKUP(CONCATENATE($F1256," ",$G1256),AllocFactorMatrix,(X$4+1),FALSE)*$E1260</f>
        <v>0</v>
      </c>
      <c r="Y1256" s="47">
        <f t="shared" si="1807"/>
        <v>0</v>
      </c>
      <c r="Z1256" s="47">
        <f>VLOOKUP(CONCATENATE($F1256," ",$G1256),AllocFactorMatrix,(Z$4+1),FALSE)*$E1260</f>
        <v>0</v>
      </c>
      <c r="AA1256" s="47">
        <f>VLOOKUP(CONCATENATE($F1256," ",$G1256),AllocFactorMatrix,(AA$4+1),FALSE)*$E1260</f>
        <v>0</v>
      </c>
      <c r="AB1256" s="47">
        <f t="shared" si="1805"/>
        <v>0</v>
      </c>
      <c r="AC1256" s="47">
        <f>VLOOKUP(CONCATENATE($F1256," ",$G1256),AllocFactorMatrix,(AC$4+1),FALSE)*$E1260</f>
        <v>0</v>
      </c>
      <c r="AD1256" s="47">
        <f>VLOOKUP(CONCATENATE($F1256," ",$G1256),AllocFactorMatrix,(AD$4+1),FALSE)*$E1260</f>
        <v>0</v>
      </c>
      <c r="AE1256" s="47">
        <f>VLOOKUP(CONCATENATE($F1256," ",$G1256),AllocFactorMatrix,(AE$4+1),FALSE)*$E1260</f>
        <v>0</v>
      </c>
    </row>
    <row r="1257" spans="1:31" s="44" customFormat="1" hidden="1" outlineLevel="1">
      <c r="A1257" s="49"/>
      <c r="B1257" s="97"/>
      <c r="C1257" s="48"/>
      <c r="D1257" s="48"/>
      <c r="F1257" s="167" t="str">
        <f>F1260</f>
        <v>PROD_ENERGY</v>
      </c>
      <c r="G1257" s="48" t="str">
        <f>$G$12</f>
        <v>DISTSEC</v>
      </c>
      <c r="H1257" s="46">
        <f t="shared" si="1801"/>
        <v>0</v>
      </c>
      <c r="I1257" s="47">
        <f t="shared" ref="I1257:N1257" si="1810">VLOOKUP(CONCATENATE($F1257," ",$G1257),AllocFactorMatrix,(I$4+1),FALSE)*$E1260</f>
        <v>0</v>
      </c>
      <c r="J1257" s="47">
        <f t="shared" si="1810"/>
        <v>0</v>
      </c>
      <c r="K1257" s="47">
        <f t="shared" si="1810"/>
        <v>0</v>
      </c>
      <c r="L1257" s="47">
        <f t="shared" si="1810"/>
        <v>0</v>
      </c>
      <c r="M1257" s="47">
        <f t="shared" si="1810"/>
        <v>0</v>
      </c>
      <c r="N1257" s="47">
        <f t="shared" si="1810"/>
        <v>0</v>
      </c>
      <c r="O1257" s="47">
        <f t="shared" si="1803"/>
        <v>0</v>
      </c>
      <c r="P1257" s="47">
        <f>VLOOKUP(CONCATENATE($F1257," ",$G1257),AllocFactorMatrix,(P$4+1),FALSE)*$E1260</f>
        <v>0</v>
      </c>
      <c r="Q1257" s="47">
        <f>VLOOKUP(CONCATENATE($F1257," ",$G1257),AllocFactorMatrix,(Q$4+1),FALSE)*$E1260</f>
        <v>0</v>
      </c>
      <c r="R1257" s="47">
        <f>VLOOKUP(CONCATENATE($F1257," ",$G1257),AllocFactorMatrix,(R$4+1),FALSE)*$E1260</f>
        <v>0</v>
      </c>
      <c r="S1257" s="47">
        <f>VLOOKUP(CONCATENATE($F1257," ",$G1257),AllocFactorMatrix,(S$4+1),FALSE)*$E1260</f>
        <v>0</v>
      </c>
      <c r="T1257" s="47">
        <f t="shared" si="1804"/>
        <v>0</v>
      </c>
      <c r="U1257" s="47">
        <f>VLOOKUP(CONCATENATE($F1257," ",$G1257),AllocFactorMatrix,(U$4+1),FALSE)*$E1260</f>
        <v>0</v>
      </c>
      <c r="V1257" s="47">
        <f>VLOOKUP(CONCATENATE($F1257," ",$G1257),AllocFactorMatrix,(V$4+1),FALSE)*$E1260</f>
        <v>0</v>
      </c>
      <c r="W1257" s="47">
        <f>VLOOKUP(CONCATENATE($F1257," ",$G1257),AllocFactorMatrix,(W$4+1),FALSE)*$E1260</f>
        <v>0</v>
      </c>
      <c r="X1257" s="47">
        <f>VLOOKUP(CONCATENATE($F1257," ",$G1257),AllocFactorMatrix,(X$4+1),FALSE)*$E1260</f>
        <v>0</v>
      </c>
      <c r="Y1257" s="47">
        <f t="shared" si="1807"/>
        <v>0</v>
      </c>
      <c r="Z1257" s="47">
        <f>VLOOKUP(CONCATENATE($F1257," ",$G1257),AllocFactorMatrix,(Z$4+1),FALSE)*$E1260</f>
        <v>0</v>
      </c>
      <c r="AA1257" s="47">
        <f>VLOOKUP(CONCATENATE($F1257," ",$G1257),AllocFactorMatrix,(AA$4+1),FALSE)*$E1260</f>
        <v>0</v>
      </c>
      <c r="AB1257" s="47">
        <f t="shared" si="1805"/>
        <v>0</v>
      </c>
      <c r="AC1257" s="47">
        <f>VLOOKUP(CONCATENATE($F1257," ",$G1257),AllocFactorMatrix,(AC$4+1),FALSE)*$E1260</f>
        <v>0</v>
      </c>
      <c r="AD1257" s="47">
        <f>VLOOKUP(CONCATENATE($F1257," ",$G1257),AllocFactorMatrix,(AD$4+1),FALSE)*$E1260</f>
        <v>0</v>
      </c>
      <c r="AE1257" s="47">
        <f>VLOOKUP(CONCATENATE($F1257," ",$G1257),AllocFactorMatrix,(AE$4+1),FALSE)*$E1260</f>
        <v>0</v>
      </c>
    </row>
    <row r="1258" spans="1:31" s="44" customFormat="1" hidden="1" outlineLevel="1">
      <c r="A1258" s="49"/>
      <c r="B1258" s="97"/>
      <c r="C1258" s="48"/>
      <c r="D1258" s="48"/>
      <c r="F1258" s="167" t="str">
        <f>F1260</f>
        <v>PROD_ENERGY</v>
      </c>
      <c r="G1258" s="48" t="str">
        <f>$G$13</f>
        <v>ENERGY</v>
      </c>
      <c r="H1258" s="46">
        <f t="shared" si="1801"/>
        <v>68860225.99999997</v>
      </c>
      <c r="I1258" s="47">
        <f t="shared" ref="I1258:N1258" si="1811">VLOOKUP(CONCATENATE($F1258," ",$G1258),AllocFactorMatrix,(I$4+1),FALSE)*$E1260</f>
        <v>26939745.700689178</v>
      </c>
      <c r="J1258" s="47">
        <f t="shared" si="1811"/>
        <v>4311.0963614557759</v>
      </c>
      <c r="K1258" s="47">
        <f t="shared" si="1811"/>
        <v>12430.617696278267</v>
      </c>
      <c r="L1258" s="47">
        <f t="shared" si="1811"/>
        <v>7768177.6223299941</v>
      </c>
      <c r="M1258" s="47">
        <f t="shared" si="1811"/>
        <v>108342.96232318002</v>
      </c>
      <c r="N1258" s="47">
        <f t="shared" si="1811"/>
        <v>15146.254310890663</v>
      </c>
      <c r="O1258" s="47">
        <f t="shared" si="1803"/>
        <v>7891666.8389640655</v>
      </c>
      <c r="P1258" s="47">
        <f>VLOOKUP(CONCATENATE($F1258," ",$G1258),AllocFactorMatrix,(P$4+1),FALSE)*$E1260</f>
        <v>5036168.4887080882</v>
      </c>
      <c r="Q1258" s="47">
        <f>VLOOKUP(CONCATENATE($F1258," ",$G1258),AllocFactorMatrix,(Q$4+1),FALSE)*$E1260</f>
        <v>899451.59400824818</v>
      </c>
      <c r="R1258" s="47">
        <f>VLOOKUP(CONCATENATE($F1258," ",$G1258),AllocFactorMatrix,(R$4+1),FALSE)*$E1260</f>
        <v>183161.28384346238</v>
      </c>
      <c r="S1258" s="47">
        <f>VLOOKUP(CONCATENATE($F1258," ",$G1258),AllocFactorMatrix,(S$4+1),FALSE)*$E1260</f>
        <v>6918.0636780617906</v>
      </c>
      <c r="T1258" s="47">
        <f t="shared" si="1804"/>
        <v>6125699.4302378604</v>
      </c>
      <c r="U1258" s="47">
        <f>VLOOKUP(CONCATENATE($F1258," ",$G1258),AllocFactorMatrix,(U$4+1),FALSE)*$E1260</f>
        <v>264127.89961057366</v>
      </c>
      <c r="V1258" s="47">
        <f>VLOOKUP(CONCATENATE($F1258," ",$G1258),AllocFactorMatrix,(V$4+1),FALSE)*$E1260</f>
        <v>4175912.3127320441</v>
      </c>
      <c r="W1258" s="47">
        <f>VLOOKUP(CONCATENATE($F1258," ",$G1258),AllocFactorMatrix,(W$4+1),FALSE)*$E1260</f>
        <v>17959919.205046922</v>
      </c>
      <c r="X1258" s="47">
        <f>VLOOKUP(CONCATENATE($F1258," ",$G1258),AllocFactorMatrix,(X$4+1),FALSE)*$E1260</f>
        <v>3378448.3891743924</v>
      </c>
      <c r="Y1258" s="47">
        <f t="shared" si="1807"/>
        <v>25778407.806563936</v>
      </c>
      <c r="Z1258" s="47">
        <f>VLOOKUP(CONCATENATE($F1258," ",$G1258),AllocFactorMatrix,(Z$4+1),FALSE)*$E1260</f>
        <v>1385397.9478078312</v>
      </c>
      <c r="AA1258" s="47">
        <f>VLOOKUP(CONCATENATE($F1258," ",$G1258),AllocFactorMatrix,(AA$4+1),FALSE)*$E1260</f>
        <v>27797.733467979102</v>
      </c>
      <c r="AB1258" s="47">
        <f t="shared" si="1805"/>
        <v>1413195.6812758103</v>
      </c>
      <c r="AC1258" s="47">
        <f>VLOOKUP(CONCATENATE($F1258," ",$G1258),AllocFactorMatrix,(AC$4+1),FALSE)*$E1260</f>
        <v>24795.697454632002</v>
      </c>
      <c r="AD1258" s="47">
        <f>VLOOKUP(CONCATENATE($F1258," ",$G1258),AllocFactorMatrix,(AD$4+1),FALSE)*$E1260</f>
        <v>555415.13093261758</v>
      </c>
      <c r="AE1258" s="47">
        <f>VLOOKUP(CONCATENATE($F1258," ",$G1258),AllocFactorMatrix,(AE$4+1),FALSE)*$E1260</f>
        <v>114557.99982414748</v>
      </c>
    </row>
    <row r="1259" spans="1:31" s="44" customFormat="1" hidden="1" outlineLevel="1">
      <c r="A1259" s="49"/>
      <c r="B1259" s="97"/>
      <c r="C1259" s="48"/>
      <c r="D1259" s="48"/>
      <c r="F1259" s="167" t="str">
        <f>F1260</f>
        <v>PROD_ENERGY</v>
      </c>
      <c r="G1259" s="48" t="str">
        <f>$G$14</f>
        <v>CUSTOMER</v>
      </c>
      <c r="H1259" s="46">
        <f t="shared" si="1801"/>
        <v>0</v>
      </c>
      <c r="I1259" s="47">
        <f t="shared" ref="I1259:N1259" si="1812">VLOOKUP(CONCATENATE($F1259," ",$G1259),AllocFactorMatrix,(I$4+1),FALSE)*$E1260</f>
        <v>0</v>
      </c>
      <c r="J1259" s="47">
        <f t="shared" si="1812"/>
        <v>0</v>
      </c>
      <c r="K1259" s="47">
        <f t="shared" si="1812"/>
        <v>0</v>
      </c>
      <c r="L1259" s="47">
        <f t="shared" si="1812"/>
        <v>0</v>
      </c>
      <c r="M1259" s="47">
        <f t="shared" si="1812"/>
        <v>0</v>
      </c>
      <c r="N1259" s="47">
        <f t="shared" si="1812"/>
        <v>0</v>
      </c>
      <c r="O1259" s="47">
        <f t="shared" si="1803"/>
        <v>0</v>
      </c>
      <c r="P1259" s="47">
        <f>VLOOKUP(CONCATENATE($F1259," ",$G1259),AllocFactorMatrix,(P$4+1),FALSE)*$E1260</f>
        <v>0</v>
      </c>
      <c r="Q1259" s="47">
        <f>VLOOKUP(CONCATENATE($F1259," ",$G1259),AllocFactorMatrix,(Q$4+1),FALSE)*$E1260</f>
        <v>0</v>
      </c>
      <c r="R1259" s="47">
        <f>VLOOKUP(CONCATENATE($F1259," ",$G1259),AllocFactorMatrix,(R$4+1),FALSE)*$E1260</f>
        <v>0</v>
      </c>
      <c r="S1259" s="47">
        <f>VLOOKUP(CONCATENATE($F1259," ",$G1259),AllocFactorMatrix,(S$4+1),FALSE)*$E1260</f>
        <v>0</v>
      </c>
      <c r="T1259" s="47">
        <f t="shared" si="1804"/>
        <v>0</v>
      </c>
      <c r="U1259" s="47">
        <f>VLOOKUP(CONCATENATE($F1259," ",$G1259),AllocFactorMatrix,(U$4+1),FALSE)*$E1260</f>
        <v>0</v>
      </c>
      <c r="V1259" s="47">
        <f>VLOOKUP(CONCATENATE($F1259," ",$G1259),AllocFactorMatrix,(V$4+1),FALSE)*$E1260</f>
        <v>0</v>
      </c>
      <c r="W1259" s="47">
        <f>VLOOKUP(CONCATENATE($F1259," ",$G1259),AllocFactorMatrix,(W$4+1),FALSE)*$E1260</f>
        <v>0</v>
      </c>
      <c r="X1259" s="47">
        <f>VLOOKUP(CONCATENATE($F1259," ",$G1259),AllocFactorMatrix,(X$4+1),FALSE)*$E1260</f>
        <v>0</v>
      </c>
      <c r="Y1259" s="47">
        <f t="shared" si="1807"/>
        <v>0</v>
      </c>
      <c r="Z1259" s="47">
        <f>VLOOKUP(CONCATENATE($F1259," ",$G1259),AllocFactorMatrix,(Z$4+1),FALSE)*$E1260</f>
        <v>0</v>
      </c>
      <c r="AA1259" s="47">
        <f>VLOOKUP(CONCATENATE($F1259," ",$G1259),AllocFactorMatrix,(AA$4+1),FALSE)*$E1260</f>
        <v>0</v>
      </c>
      <c r="AB1259" s="47">
        <f t="shared" si="1805"/>
        <v>0</v>
      </c>
      <c r="AC1259" s="47">
        <f>VLOOKUP(CONCATENATE($F1259," ",$G1259),AllocFactorMatrix,(AC$4+1),FALSE)*$E1260</f>
        <v>0</v>
      </c>
      <c r="AD1259" s="47">
        <f>VLOOKUP(CONCATENATE($F1259," ",$G1259),AllocFactorMatrix,(AD$4+1),FALSE)*$E1260</f>
        <v>0</v>
      </c>
      <c r="AE1259" s="47">
        <f>VLOOKUP(CONCATENATE($F1259," ",$G1259),AllocFactorMatrix,(AE$4+1),FALSE)*$E1260</f>
        <v>0</v>
      </c>
    </row>
    <row r="1260" spans="1:31" s="44" customFormat="1" collapsed="1">
      <c r="A1260" s="49"/>
      <c r="B1260" s="97"/>
      <c r="C1260" s="48"/>
      <c r="D1260" s="48" t="s">
        <v>460</v>
      </c>
      <c r="E1260" s="54">
        <v>68860226</v>
      </c>
      <c r="F1260" s="87" t="s">
        <v>29</v>
      </c>
      <c r="G1260" s="48" t="str">
        <f>$G$15</f>
        <v>TOTAL</v>
      </c>
      <c r="H1260" s="46">
        <f t="shared" si="1801"/>
        <v>68860225.99999997</v>
      </c>
      <c r="I1260" s="47">
        <f t="shared" ref="I1260:N1260" si="1813">VLOOKUP(CONCATENATE($F1260," ",$G1260),AllocFactorMatrix,(I$4+1),FALSE)*$E1260</f>
        <v>26939745.700689178</v>
      </c>
      <c r="J1260" s="47">
        <f t="shared" si="1813"/>
        <v>4311.0963614557759</v>
      </c>
      <c r="K1260" s="47">
        <f t="shared" si="1813"/>
        <v>12430.617696278267</v>
      </c>
      <c r="L1260" s="47">
        <f t="shared" si="1813"/>
        <v>7768177.6223299941</v>
      </c>
      <c r="M1260" s="47">
        <f t="shared" si="1813"/>
        <v>108342.96232318002</v>
      </c>
      <c r="N1260" s="47">
        <f t="shared" si="1813"/>
        <v>15146.254310890663</v>
      </c>
      <c r="O1260" s="47">
        <f t="shared" si="1803"/>
        <v>7891666.8389640655</v>
      </c>
      <c r="P1260" s="47">
        <f>VLOOKUP(CONCATENATE($F1260," ",$G1260),AllocFactorMatrix,(P$4+1),FALSE)*$E1260</f>
        <v>5036168.4887080882</v>
      </c>
      <c r="Q1260" s="47">
        <f>VLOOKUP(CONCATENATE($F1260," ",$G1260),AllocFactorMatrix,(Q$4+1),FALSE)*$E1260</f>
        <v>899451.59400824818</v>
      </c>
      <c r="R1260" s="47">
        <f>VLOOKUP(CONCATENATE($F1260," ",$G1260),AllocFactorMatrix,(R$4+1),FALSE)*$E1260</f>
        <v>183161.28384346238</v>
      </c>
      <c r="S1260" s="47">
        <f>VLOOKUP(CONCATENATE($F1260," ",$G1260),AllocFactorMatrix,(S$4+1),FALSE)*$E1260</f>
        <v>6918.0636780617906</v>
      </c>
      <c r="T1260" s="47">
        <f t="shared" si="1804"/>
        <v>6125699.4302378604</v>
      </c>
      <c r="U1260" s="47">
        <f>VLOOKUP(CONCATENATE($F1260," ",$G1260),AllocFactorMatrix,(U$4+1),FALSE)*$E1260</f>
        <v>264127.89961057366</v>
      </c>
      <c r="V1260" s="47">
        <f>VLOOKUP(CONCATENATE($F1260," ",$G1260),AllocFactorMatrix,(V$4+1),FALSE)*$E1260</f>
        <v>4175912.3127320441</v>
      </c>
      <c r="W1260" s="47">
        <f>VLOOKUP(CONCATENATE($F1260," ",$G1260),AllocFactorMatrix,(W$4+1),FALSE)*$E1260</f>
        <v>17959919.205046922</v>
      </c>
      <c r="X1260" s="47">
        <f>VLOOKUP(CONCATENATE($F1260," ",$G1260),AllocFactorMatrix,(X$4+1),FALSE)*$E1260</f>
        <v>3378448.3891743924</v>
      </c>
      <c r="Y1260" s="47">
        <f t="shared" si="1807"/>
        <v>25778407.806563936</v>
      </c>
      <c r="Z1260" s="47">
        <f>VLOOKUP(CONCATENATE($F1260," ",$G1260),AllocFactorMatrix,(Z$4+1),FALSE)*$E1260</f>
        <v>1385397.9478078312</v>
      </c>
      <c r="AA1260" s="47">
        <f>VLOOKUP(CONCATENATE($F1260," ",$G1260),AllocFactorMatrix,(AA$4+1),FALSE)*$E1260</f>
        <v>27797.733467979102</v>
      </c>
      <c r="AB1260" s="47">
        <f t="shared" si="1805"/>
        <v>1413195.6812758103</v>
      </c>
      <c r="AC1260" s="47">
        <f>VLOOKUP(CONCATENATE($F1260," ",$G1260),AllocFactorMatrix,(AC$4+1),FALSE)*$E1260</f>
        <v>24795.697454632002</v>
      </c>
      <c r="AD1260" s="47">
        <f>VLOOKUP(CONCATENATE($F1260," ",$G1260),AllocFactorMatrix,(AD$4+1),FALSE)*$E1260</f>
        <v>555415.13093261758</v>
      </c>
      <c r="AE1260" s="47">
        <f>VLOOKUP(CONCATENATE($F1260," ",$G1260),AllocFactorMatrix,(AE$4+1),FALSE)*$E1260</f>
        <v>114557.99982414748</v>
      </c>
    </row>
    <row r="1261" spans="1:31" s="44" customFormat="1" hidden="1" outlineLevel="1">
      <c r="A1261" s="49"/>
      <c r="B1261" s="97"/>
      <c r="C1261" s="48"/>
      <c r="D1261" s="48"/>
      <c r="F1261" s="167" t="str">
        <f>F1268</f>
        <v>PROD_DEMAND</v>
      </c>
      <c r="G1261" s="48" t="str">
        <f>$G$8</f>
        <v>PRODUCTION</v>
      </c>
      <c r="H1261" s="46">
        <f t="shared" si="1801"/>
        <v>520557.00000000006</v>
      </c>
      <c r="I1261" s="47">
        <f t="shared" ref="I1261:N1261" si="1814">VLOOKUP(CONCATENATE($F1261," ",$G1261),AllocFactorMatrix,(I$4+1),FALSE)*$E1268</f>
        <v>267707.33185199217</v>
      </c>
      <c r="J1261" s="47">
        <f t="shared" si="1814"/>
        <v>59.890719274992044</v>
      </c>
      <c r="K1261" s="47">
        <f t="shared" si="1814"/>
        <v>104.86437905378851</v>
      </c>
      <c r="L1261" s="47">
        <f t="shared" si="1814"/>
        <v>62393.87149221349</v>
      </c>
      <c r="M1261" s="47">
        <f t="shared" si="1814"/>
        <v>868.20992771757813</v>
      </c>
      <c r="N1261" s="47">
        <f t="shared" si="1814"/>
        <v>120.91881533911274</v>
      </c>
      <c r="O1261" s="47">
        <f t="shared" ref="O1261:O1268" si="1815">SUBTOTAL(9,L1261:N1261)</f>
        <v>63383.000235270185</v>
      </c>
      <c r="P1261" s="47">
        <f>VLOOKUP(CONCATENATE($F1261," ",$G1261),AllocFactorMatrix,(P$4+1),FALSE)*$E1268</f>
        <v>37111.419824379067</v>
      </c>
      <c r="Q1261" s="47">
        <f>VLOOKUP(CONCATENATE($F1261," ",$G1261),AllocFactorMatrix,(Q$4+1),FALSE)*$E1268</f>
        <v>6659.9774981978699</v>
      </c>
      <c r="R1261" s="47">
        <f>VLOOKUP(CONCATENATE($F1261," ",$G1261),AllocFactorMatrix,(R$4+1),FALSE)*$E1268</f>
        <v>1350.5754727959054</v>
      </c>
      <c r="S1261" s="47">
        <f>VLOOKUP(CONCATENATE($F1261," ",$G1261),AllocFactorMatrix,(S$4+1),FALSE)*$E1268</f>
        <v>51.287492819523671</v>
      </c>
      <c r="T1261" s="47">
        <f t="shared" ref="T1261:T1268" si="1816">SUBTOTAL(9,P1261:S1261)</f>
        <v>45173.260288192367</v>
      </c>
      <c r="U1261" s="47">
        <f>VLOOKUP(CONCATENATE($F1261," ",$G1261),AllocFactorMatrix,(U$4+1),FALSE)*$E1268</f>
        <v>1760.1144858479806</v>
      </c>
      <c r="V1261" s="47">
        <f>VLOOKUP(CONCATENATE($F1261," ",$G1261),AllocFactorMatrix,(V$4+1),FALSE)*$E1268</f>
        <v>23762.561936370512</v>
      </c>
      <c r="W1261" s="47">
        <f>VLOOKUP(CONCATENATE($F1261," ",$G1261),AllocFactorMatrix,(W$4+1),FALSE)*$E1268</f>
        <v>90882.26040528329</v>
      </c>
      <c r="X1261" s="47">
        <f>VLOOKUP(CONCATENATE($F1261," ",$G1261),AllocFactorMatrix,(X$4+1),FALSE)*$E1268</f>
        <v>16464.16437722541</v>
      </c>
      <c r="Y1261" s="47">
        <f>SUBTOTAL(9,U1261:X1261)</f>
        <v>132869.10120472719</v>
      </c>
      <c r="Z1261" s="47">
        <f>VLOOKUP(CONCATENATE($F1261," ",$G1261),AllocFactorMatrix,(Z$4+1),FALSE)*$E1268</f>
        <v>10200.785102508911</v>
      </c>
      <c r="AA1261" s="47">
        <f>VLOOKUP(CONCATENATE($F1261," ",$G1261),AllocFactorMatrix,(AA$4+1),FALSE)*$E1268</f>
        <v>203.73584242198058</v>
      </c>
      <c r="AB1261" s="47">
        <f t="shared" ref="AB1261:AB1268" si="1817">SUBTOTAL(9,Z1261:AA1261)</f>
        <v>10404.520944930891</v>
      </c>
      <c r="AC1261" s="47">
        <f>VLOOKUP(CONCATENATE($F1261," ",$G1261),AllocFactorMatrix,(AC$4+1),FALSE)*$E1268</f>
        <v>134.56485836836274</v>
      </c>
      <c r="AD1261" s="47">
        <f>VLOOKUP(CONCATENATE($F1261," ",$G1261),AllocFactorMatrix,(AD$4+1),FALSE)*$E1268</f>
        <v>597.81371708272718</v>
      </c>
      <c r="AE1261" s="47">
        <f>VLOOKUP(CONCATENATE($F1261," ",$G1261),AllocFactorMatrix,(AE$4+1),FALSE)*$E1268</f>
        <v>122.65180110732999</v>
      </c>
    </row>
    <row r="1262" spans="1:31" s="44" customFormat="1" hidden="1" outlineLevel="1">
      <c r="A1262" s="49"/>
      <c r="B1262" s="97"/>
      <c r="C1262" s="48"/>
      <c r="D1262" s="48"/>
      <c r="F1262" s="167" t="str">
        <f>F1268</f>
        <v>PROD_DEMAND</v>
      </c>
      <c r="G1262" s="48" t="str">
        <f>$G$9</f>
        <v>BULKTRAN</v>
      </c>
      <c r="H1262" s="46">
        <f t="shared" si="1801"/>
        <v>0</v>
      </c>
      <c r="I1262" s="47">
        <f t="shared" ref="I1262:N1262" si="1818">VLOOKUP(CONCATENATE($F1262," ",$G1262),AllocFactorMatrix,(I$4+1),FALSE)*$E1268</f>
        <v>0</v>
      </c>
      <c r="J1262" s="47">
        <f t="shared" si="1818"/>
        <v>0</v>
      </c>
      <c r="K1262" s="47">
        <f t="shared" si="1818"/>
        <v>0</v>
      </c>
      <c r="L1262" s="47">
        <f t="shared" si="1818"/>
        <v>0</v>
      </c>
      <c r="M1262" s="47">
        <f t="shared" si="1818"/>
        <v>0</v>
      </c>
      <c r="N1262" s="47">
        <f t="shared" si="1818"/>
        <v>0</v>
      </c>
      <c r="O1262" s="47">
        <f t="shared" si="1815"/>
        <v>0</v>
      </c>
      <c r="P1262" s="47">
        <f>VLOOKUP(CONCATENATE($F1262," ",$G1262),AllocFactorMatrix,(P$4+1),FALSE)*$E1268</f>
        <v>0</v>
      </c>
      <c r="Q1262" s="47">
        <f>VLOOKUP(CONCATENATE($F1262," ",$G1262),AllocFactorMatrix,(Q$4+1),FALSE)*$E1268</f>
        <v>0</v>
      </c>
      <c r="R1262" s="47">
        <f>VLOOKUP(CONCATENATE($F1262," ",$G1262),AllocFactorMatrix,(R$4+1),FALSE)*$E1268</f>
        <v>0</v>
      </c>
      <c r="S1262" s="47">
        <f>VLOOKUP(CONCATENATE($F1262," ",$G1262),AllocFactorMatrix,(S$4+1),FALSE)*$E1268</f>
        <v>0</v>
      </c>
      <c r="T1262" s="47">
        <f t="shared" si="1816"/>
        <v>0</v>
      </c>
      <c r="U1262" s="47">
        <f>VLOOKUP(CONCATENATE($F1262," ",$G1262),AllocFactorMatrix,(U$4+1),FALSE)*$E1268</f>
        <v>0</v>
      </c>
      <c r="V1262" s="47">
        <f>VLOOKUP(CONCATENATE($F1262," ",$G1262),AllocFactorMatrix,(V$4+1),FALSE)*$E1268</f>
        <v>0</v>
      </c>
      <c r="W1262" s="47">
        <f>VLOOKUP(CONCATENATE($F1262," ",$G1262),AllocFactorMatrix,(W$4+1),FALSE)*$E1268</f>
        <v>0</v>
      </c>
      <c r="X1262" s="47">
        <f>VLOOKUP(CONCATENATE($F1262," ",$G1262),AllocFactorMatrix,(X$4+1),FALSE)*$E1268</f>
        <v>0</v>
      </c>
      <c r="Y1262" s="47">
        <f t="shared" ref="Y1262:Y1268" si="1819">SUBTOTAL(9,U1262:X1262)</f>
        <v>0</v>
      </c>
      <c r="Z1262" s="47">
        <f>VLOOKUP(CONCATENATE($F1262," ",$G1262),AllocFactorMatrix,(Z$4+1),FALSE)*$E1268</f>
        <v>0</v>
      </c>
      <c r="AA1262" s="47">
        <f>VLOOKUP(CONCATENATE($F1262," ",$G1262),AllocFactorMatrix,(AA$4+1),FALSE)*$E1268</f>
        <v>0</v>
      </c>
      <c r="AB1262" s="47">
        <f t="shared" si="1817"/>
        <v>0</v>
      </c>
      <c r="AC1262" s="47">
        <f>VLOOKUP(CONCATENATE($F1262," ",$G1262),AllocFactorMatrix,(AC$4+1),FALSE)*$E1268</f>
        <v>0</v>
      </c>
      <c r="AD1262" s="47">
        <f>VLOOKUP(CONCATENATE($F1262," ",$G1262),AllocFactorMatrix,(AD$4+1),FALSE)*$E1268</f>
        <v>0</v>
      </c>
      <c r="AE1262" s="47">
        <f>VLOOKUP(CONCATENATE($F1262," ",$G1262),AllocFactorMatrix,(AE$4+1),FALSE)*$E1268</f>
        <v>0</v>
      </c>
    </row>
    <row r="1263" spans="1:31" s="44" customFormat="1" hidden="1" outlineLevel="1">
      <c r="A1263" s="49"/>
      <c r="B1263" s="97"/>
      <c r="C1263" s="48"/>
      <c r="D1263" s="48"/>
      <c r="F1263" s="167" t="str">
        <f>F1268</f>
        <v>PROD_DEMAND</v>
      </c>
      <c r="G1263" s="48" t="str">
        <f>$G$10</f>
        <v>SUBTRAN</v>
      </c>
      <c r="H1263" s="46">
        <f t="shared" si="1801"/>
        <v>0</v>
      </c>
      <c r="I1263" s="47">
        <f t="shared" ref="I1263:N1263" si="1820">VLOOKUP(CONCATENATE($F1263," ",$G1263),AllocFactorMatrix,(I$4+1),FALSE)*$E1268</f>
        <v>0</v>
      </c>
      <c r="J1263" s="47">
        <f t="shared" si="1820"/>
        <v>0</v>
      </c>
      <c r="K1263" s="47">
        <f t="shared" si="1820"/>
        <v>0</v>
      </c>
      <c r="L1263" s="47">
        <f t="shared" si="1820"/>
        <v>0</v>
      </c>
      <c r="M1263" s="47">
        <f t="shared" si="1820"/>
        <v>0</v>
      </c>
      <c r="N1263" s="47">
        <f t="shared" si="1820"/>
        <v>0</v>
      </c>
      <c r="O1263" s="47">
        <f t="shared" si="1815"/>
        <v>0</v>
      </c>
      <c r="P1263" s="47">
        <f>VLOOKUP(CONCATENATE($F1263," ",$G1263),AllocFactorMatrix,(P$4+1),FALSE)*$E1268</f>
        <v>0</v>
      </c>
      <c r="Q1263" s="47">
        <f>VLOOKUP(CONCATENATE($F1263," ",$G1263),AllocFactorMatrix,(Q$4+1),FALSE)*$E1268</f>
        <v>0</v>
      </c>
      <c r="R1263" s="47">
        <f>VLOOKUP(CONCATENATE($F1263," ",$G1263),AllocFactorMatrix,(R$4+1),FALSE)*$E1268</f>
        <v>0</v>
      </c>
      <c r="S1263" s="47">
        <f>VLOOKUP(CONCATENATE($F1263," ",$G1263),AllocFactorMatrix,(S$4+1),FALSE)*$E1268</f>
        <v>0</v>
      </c>
      <c r="T1263" s="47">
        <f t="shared" si="1816"/>
        <v>0</v>
      </c>
      <c r="U1263" s="47">
        <f>VLOOKUP(CONCATENATE($F1263," ",$G1263),AllocFactorMatrix,(U$4+1),FALSE)*$E1268</f>
        <v>0</v>
      </c>
      <c r="V1263" s="47">
        <f>VLOOKUP(CONCATENATE($F1263," ",$G1263),AllocFactorMatrix,(V$4+1),FALSE)*$E1268</f>
        <v>0</v>
      </c>
      <c r="W1263" s="47">
        <f>VLOOKUP(CONCATENATE($F1263," ",$G1263),AllocFactorMatrix,(W$4+1),FALSE)*$E1268</f>
        <v>0</v>
      </c>
      <c r="X1263" s="47">
        <f>VLOOKUP(CONCATENATE($F1263," ",$G1263),AllocFactorMatrix,(X$4+1),FALSE)*$E1268</f>
        <v>0</v>
      </c>
      <c r="Y1263" s="47">
        <f t="shared" si="1819"/>
        <v>0</v>
      </c>
      <c r="Z1263" s="47">
        <f>VLOOKUP(CONCATENATE($F1263," ",$G1263),AllocFactorMatrix,(Z$4+1),FALSE)*$E1268</f>
        <v>0</v>
      </c>
      <c r="AA1263" s="47">
        <f>VLOOKUP(CONCATENATE($F1263," ",$G1263),AllocFactorMatrix,(AA$4+1),FALSE)*$E1268</f>
        <v>0</v>
      </c>
      <c r="AB1263" s="47">
        <f t="shared" si="1817"/>
        <v>0</v>
      </c>
      <c r="AC1263" s="47">
        <f>VLOOKUP(CONCATENATE($F1263," ",$G1263),AllocFactorMatrix,(AC$4+1),FALSE)*$E1268</f>
        <v>0</v>
      </c>
      <c r="AD1263" s="47">
        <f>VLOOKUP(CONCATENATE($F1263," ",$G1263),AllocFactorMatrix,(AD$4+1),FALSE)*$E1268</f>
        <v>0</v>
      </c>
      <c r="AE1263" s="47">
        <f>VLOOKUP(CONCATENATE($F1263," ",$G1263),AllocFactorMatrix,(AE$4+1),FALSE)*$E1268</f>
        <v>0</v>
      </c>
    </row>
    <row r="1264" spans="1:31" s="44" customFormat="1" hidden="1" outlineLevel="1">
      <c r="A1264" s="49"/>
      <c r="B1264" s="97"/>
      <c r="C1264" s="48"/>
      <c r="D1264" s="48"/>
      <c r="F1264" s="167" t="str">
        <f>F1268</f>
        <v>PROD_DEMAND</v>
      </c>
      <c r="G1264" s="48" t="str">
        <f>$G$11</f>
        <v>DISTPRI</v>
      </c>
      <c r="H1264" s="46">
        <f t="shared" si="1801"/>
        <v>0</v>
      </c>
      <c r="I1264" s="47">
        <f t="shared" ref="I1264:N1264" si="1821">VLOOKUP(CONCATENATE($F1264," ",$G1264),AllocFactorMatrix,(I$4+1),FALSE)*$E1268</f>
        <v>0</v>
      </c>
      <c r="J1264" s="47">
        <f t="shared" si="1821"/>
        <v>0</v>
      </c>
      <c r="K1264" s="47">
        <f t="shared" si="1821"/>
        <v>0</v>
      </c>
      <c r="L1264" s="47">
        <f t="shared" si="1821"/>
        <v>0</v>
      </c>
      <c r="M1264" s="47">
        <f t="shared" si="1821"/>
        <v>0</v>
      </c>
      <c r="N1264" s="47">
        <f t="shared" si="1821"/>
        <v>0</v>
      </c>
      <c r="O1264" s="47">
        <f t="shared" si="1815"/>
        <v>0</v>
      </c>
      <c r="P1264" s="47">
        <f>VLOOKUP(CONCATENATE($F1264," ",$G1264),AllocFactorMatrix,(P$4+1),FALSE)*$E1268</f>
        <v>0</v>
      </c>
      <c r="Q1264" s="47">
        <f>VLOOKUP(CONCATENATE($F1264," ",$G1264),AllocFactorMatrix,(Q$4+1),FALSE)*$E1268</f>
        <v>0</v>
      </c>
      <c r="R1264" s="47">
        <f>VLOOKUP(CONCATENATE($F1264," ",$G1264),AllocFactorMatrix,(R$4+1),FALSE)*$E1268</f>
        <v>0</v>
      </c>
      <c r="S1264" s="47">
        <f>VLOOKUP(CONCATENATE($F1264," ",$G1264),AllocFactorMatrix,(S$4+1),FALSE)*$E1268</f>
        <v>0</v>
      </c>
      <c r="T1264" s="47">
        <f t="shared" si="1816"/>
        <v>0</v>
      </c>
      <c r="U1264" s="47">
        <f>VLOOKUP(CONCATENATE($F1264," ",$G1264),AllocFactorMatrix,(U$4+1),FALSE)*$E1268</f>
        <v>0</v>
      </c>
      <c r="V1264" s="47">
        <f>VLOOKUP(CONCATENATE($F1264," ",$G1264),AllocFactorMatrix,(V$4+1),FALSE)*$E1268</f>
        <v>0</v>
      </c>
      <c r="W1264" s="47">
        <f>VLOOKUP(CONCATENATE($F1264," ",$G1264),AllocFactorMatrix,(W$4+1),FALSE)*$E1268</f>
        <v>0</v>
      </c>
      <c r="X1264" s="47">
        <f>VLOOKUP(CONCATENATE($F1264," ",$G1264),AllocFactorMatrix,(X$4+1),FALSE)*$E1268</f>
        <v>0</v>
      </c>
      <c r="Y1264" s="47">
        <f t="shared" si="1819"/>
        <v>0</v>
      </c>
      <c r="Z1264" s="47">
        <f>VLOOKUP(CONCATENATE($F1264," ",$G1264),AllocFactorMatrix,(Z$4+1),FALSE)*$E1268</f>
        <v>0</v>
      </c>
      <c r="AA1264" s="47">
        <f>VLOOKUP(CONCATENATE($F1264," ",$G1264),AllocFactorMatrix,(AA$4+1),FALSE)*$E1268</f>
        <v>0</v>
      </c>
      <c r="AB1264" s="47">
        <f t="shared" si="1817"/>
        <v>0</v>
      </c>
      <c r="AC1264" s="47">
        <f>VLOOKUP(CONCATENATE($F1264," ",$G1264),AllocFactorMatrix,(AC$4+1),FALSE)*$E1268</f>
        <v>0</v>
      </c>
      <c r="AD1264" s="47">
        <f>VLOOKUP(CONCATENATE($F1264," ",$G1264),AllocFactorMatrix,(AD$4+1),FALSE)*$E1268</f>
        <v>0</v>
      </c>
      <c r="AE1264" s="47">
        <f>VLOOKUP(CONCATENATE($F1264," ",$G1264),AllocFactorMatrix,(AE$4+1),FALSE)*$E1268</f>
        <v>0</v>
      </c>
    </row>
    <row r="1265" spans="1:31" s="44" customFormat="1" hidden="1" outlineLevel="1">
      <c r="A1265" s="49"/>
      <c r="B1265" s="97"/>
      <c r="C1265" s="48"/>
      <c r="D1265" s="48"/>
      <c r="F1265" s="167" t="str">
        <f>F1268</f>
        <v>PROD_DEMAND</v>
      </c>
      <c r="G1265" s="48" t="str">
        <f>$G$12</f>
        <v>DISTSEC</v>
      </c>
      <c r="H1265" s="46">
        <f t="shared" si="1801"/>
        <v>0</v>
      </c>
      <c r="I1265" s="47">
        <f t="shared" ref="I1265:N1265" si="1822">VLOOKUP(CONCATENATE($F1265," ",$G1265),AllocFactorMatrix,(I$4+1),FALSE)*$E1268</f>
        <v>0</v>
      </c>
      <c r="J1265" s="47">
        <f t="shared" si="1822"/>
        <v>0</v>
      </c>
      <c r="K1265" s="47">
        <f t="shared" si="1822"/>
        <v>0</v>
      </c>
      <c r="L1265" s="47">
        <f t="shared" si="1822"/>
        <v>0</v>
      </c>
      <c r="M1265" s="47">
        <f t="shared" si="1822"/>
        <v>0</v>
      </c>
      <c r="N1265" s="47">
        <f t="shared" si="1822"/>
        <v>0</v>
      </c>
      <c r="O1265" s="47">
        <f t="shared" si="1815"/>
        <v>0</v>
      </c>
      <c r="P1265" s="47">
        <f>VLOOKUP(CONCATENATE($F1265," ",$G1265),AllocFactorMatrix,(P$4+1),FALSE)*$E1268</f>
        <v>0</v>
      </c>
      <c r="Q1265" s="47">
        <f>VLOOKUP(CONCATENATE($F1265," ",$G1265),AllocFactorMatrix,(Q$4+1),FALSE)*$E1268</f>
        <v>0</v>
      </c>
      <c r="R1265" s="47">
        <f>VLOOKUP(CONCATENATE($F1265," ",$G1265),AllocFactorMatrix,(R$4+1),FALSE)*$E1268</f>
        <v>0</v>
      </c>
      <c r="S1265" s="47">
        <f>VLOOKUP(CONCATENATE($F1265," ",$G1265),AllocFactorMatrix,(S$4+1),FALSE)*$E1268</f>
        <v>0</v>
      </c>
      <c r="T1265" s="47">
        <f t="shared" si="1816"/>
        <v>0</v>
      </c>
      <c r="U1265" s="47">
        <f>VLOOKUP(CONCATENATE($F1265," ",$G1265),AllocFactorMatrix,(U$4+1),FALSE)*$E1268</f>
        <v>0</v>
      </c>
      <c r="V1265" s="47">
        <f>VLOOKUP(CONCATENATE($F1265," ",$G1265),AllocFactorMatrix,(V$4+1),FALSE)*$E1268</f>
        <v>0</v>
      </c>
      <c r="W1265" s="47">
        <f>VLOOKUP(CONCATENATE($F1265," ",$G1265),AllocFactorMatrix,(W$4+1),FALSE)*$E1268</f>
        <v>0</v>
      </c>
      <c r="X1265" s="47">
        <f>VLOOKUP(CONCATENATE($F1265," ",$G1265),AllocFactorMatrix,(X$4+1),FALSE)*$E1268</f>
        <v>0</v>
      </c>
      <c r="Y1265" s="47">
        <f t="shared" si="1819"/>
        <v>0</v>
      </c>
      <c r="Z1265" s="47">
        <f>VLOOKUP(CONCATENATE($F1265," ",$G1265),AllocFactorMatrix,(Z$4+1),FALSE)*$E1268</f>
        <v>0</v>
      </c>
      <c r="AA1265" s="47">
        <f>VLOOKUP(CONCATENATE($F1265," ",$G1265),AllocFactorMatrix,(AA$4+1),FALSE)*$E1268</f>
        <v>0</v>
      </c>
      <c r="AB1265" s="47">
        <f t="shared" si="1817"/>
        <v>0</v>
      </c>
      <c r="AC1265" s="47">
        <f>VLOOKUP(CONCATENATE($F1265," ",$G1265),AllocFactorMatrix,(AC$4+1),FALSE)*$E1268</f>
        <v>0</v>
      </c>
      <c r="AD1265" s="47">
        <f>VLOOKUP(CONCATENATE($F1265," ",$G1265),AllocFactorMatrix,(AD$4+1),FALSE)*$E1268</f>
        <v>0</v>
      </c>
      <c r="AE1265" s="47">
        <f>VLOOKUP(CONCATENATE($F1265," ",$G1265),AllocFactorMatrix,(AE$4+1),FALSE)*$E1268</f>
        <v>0</v>
      </c>
    </row>
    <row r="1266" spans="1:31" s="44" customFormat="1" hidden="1" outlineLevel="1">
      <c r="A1266" s="49"/>
      <c r="B1266" s="97"/>
      <c r="C1266" s="48"/>
      <c r="D1266" s="48"/>
      <c r="F1266" s="167" t="str">
        <f>F1268</f>
        <v>PROD_DEMAND</v>
      </c>
      <c r="G1266" s="48" t="str">
        <f>$G$13</f>
        <v>ENERGY</v>
      </c>
      <c r="H1266" s="46">
        <f t="shared" si="1801"/>
        <v>0</v>
      </c>
      <c r="I1266" s="47">
        <f t="shared" ref="I1266:N1266" si="1823">VLOOKUP(CONCATENATE($F1266," ",$G1266),AllocFactorMatrix,(I$4+1),FALSE)*$E1268</f>
        <v>0</v>
      </c>
      <c r="J1266" s="47">
        <f t="shared" si="1823"/>
        <v>0</v>
      </c>
      <c r="K1266" s="47">
        <f t="shared" si="1823"/>
        <v>0</v>
      </c>
      <c r="L1266" s="47">
        <f t="shared" si="1823"/>
        <v>0</v>
      </c>
      <c r="M1266" s="47">
        <f t="shared" si="1823"/>
        <v>0</v>
      </c>
      <c r="N1266" s="47">
        <f t="shared" si="1823"/>
        <v>0</v>
      </c>
      <c r="O1266" s="47">
        <f t="shared" si="1815"/>
        <v>0</v>
      </c>
      <c r="P1266" s="47">
        <f>VLOOKUP(CONCATENATE($F1266," ",$G1266),AllocFactorMatrix,(P$4+1),FALSE)*$E1268</f>
        <v>0</v>
      </c>
      <c r="Q1266" s="47">
        <f>VLOOKUP(CONCATENATE($F1266," ",$G1266),AllocFactorMatrix,(Q$4+1),FALSE)*$E1268</f>
        <v>0</v>
      </c>
      <c r="R1266" s="47">
        <f>VLOOKUP(CONCATENATE($F1266," ",$G1266),AllocFactorMatrix,(R$4+1),FALSE)*$E1268</f>
        <v>0</v>
      </c>
      <c r="S1266" s="47">
        <f>VLOOKUP(CONCATENATE($F1266," ",$G1266),AllocFactorMatrix,(S$4+1),FALSE)*$E1268</f>
        <v>0</v>
      </c>
      <c r="T1266" s="47">
        <f t="shared" si="1816"/>
        <v>0</v>
      </c>
      <c r="U1266" s="47">
        <f>VLOOKUP(CONCATENATE($F1266," ",$G1266),AllocFactorMatrix,(U$4+1),FALSE)*$E1268</f>
        <v>0</v>
      </c>
      <c r="V1266" s="47">
        <f>VLOOKUP(CONCATENATE($F1266," ",$G1266),AllocFactorMatrix,(V$4+1),FALSE)*$E1268</f>
        <v>0</v>
      </c>
      <c r="W1266" s="47">
        <f>VLOOKUP(CONCATENATE($F1266," ",$G1266),AllocFactorMatrix,(W$4+1),FALSE)*$E1268</f>
        <v>0</v>
      </c>
      <c r="X1266" s="47">
        <f>VLOOKUP(CONCATENATE($F1266," ",$G1266),AllocFactorMatrix,(X$4+1),FALSE)*$E1268</f>
        <v>0</v>
      </c>
      <c r="Y1266" s="47">
        <f t="shared" si="1819"/>
        <v>0</v>
      </c>
      <c r="Z1266" s="47">
        <f>VLOOKUP(CONCATENATE($F1266," ",$G1266),AllocFactorMatrix,(Z$4+1),FALSE)*$E1268</f>
        <v>0</v>
      </c>
      <c r="AA1266" s="47">
        <f>VLOOKUP(CONCATENATE($F1266," ",$G1266),AllocFactorMatrix,(AA$4+1),FALSE)*$E1268</f>
        <v>0</v>
      </c>
      <c r="AB1266" s="47">
        <f t="shared" si="1817"/>
        <v>0</v>
      </c>
      <c r="AC1266" s="47">
        <f>VLOOKUP(CONCATENATE($F1266," ",$G1266),AllocFactorMatrix,(AC$4+1),FALSE)*$E1268</f>
        <v>0</v>
      </c>
      <c r="AD1266" s="47">
        <f>VLOOKUP(CONCATENATE($F1266," ",$G1266),AllocFactorMatrix,(AD$4+1),FALSE)*$E1268</f>
        <v>0</v>
      </c>
      <c r="AE1266" s="47">
        <f>VLOOKUP(CONCATENATE($F1266," ",$G1266),AllocFactorMatrix,(AE$4+1),FALSE)*$E1268</f>
        <v>0</v>
      </c>
    </row>
    <row r="1267" spans="1:31" s="44" customFormat="1" hidden="1" outlineLevel="1">
      <c r="A1267" s="49"/>
      <c r="B1267" s="97"/>
      <c r="C1267" s="48"/>
      <c r="D1267" s="48"/>
      <c r="F1267" s="167" t="str">
        <f>F1268</f>
        <v>PROD_DEMAND</v>
      </c>
      <c r="G1267" s="48" t="str">
        <f>$G$14</f>
        <v>CUSTOMER</v>
      </c>
      <c r="H1267" s="46">
        <f t="shared" si="1801"/>
        <v>0</v>
      </c>
      <c r="I1267" s="47">
        <f t="shared" ref="I1267:N1267" si="1824">VLOOKUP(CONCATENATE($F1267," ",$G1267),AllocFactorMatrix,(I$4+1),FALSE)*$E1268</f>
        <v>0</v>
      </c>
      <c r="J1267" s="47">
        <f t="shared" si="1824"/>
        <v>0</v>
      </c>
      <c r="K1267" s="47">
        <f t="shared" si="1824"/>
        <v>0</v>
      </c>
      <c r="L1267" s="47">
        <f t="shared" si="1824"/>
        <v>0</v>
      </c>
      <c r="M1267" s="47">
        <f t="shared" si="1824"/>
        <v>0</v>
      </c>
      <c r="N1267" s="47">
        <f t="shared" si="1824"/>
        <v>0</v>
      </c>
      <c r="O1267" s="47">
        <f t="shared" si="1815"/>
        <v>0</v>
      </c>
      <c r="P1267" s="47">
        <f>VLOOKUP(CONCATENATE($F1267," ",$G1267),AllocFactorMatrix,(P$4+1),FALSE)*$E1268</f>
        <v>0</v>
      </c>
      <c r="Q1267" s="47">
        <f>VLOOKUP(CONCATENATE($F1267," ",$G1267),AllocFactorMatrix,(Q$4+1),FALSE)*$E1268</f>
        <v>0</v>
      </c>
      <c r="R1267" s="47">
        <f>VLOOKUP(CONCATENATE($F1267," ",$G1267),AllocFactorMatrix,(R$4+1),FALSE)*$E1268</f>
        <v>0</v>
      </c>
      <c r="S1267" s="47">
        <f>VLOOKUP(CONCATENATE($F1267," ",$G1267),AllocFactorMatrix,(S$4+1),FALSE)*$E1268</f>
        <v>0</v>
      </c>
      <c r="T1267" s="47">
        <f t="shared" si="1816"/>
        <v>0</v>
      </c>
      <c r="U1267" s="47">
        <f>VLOOKUP(CONCATENATE($F1267," ",$G1267),AllocFactorMatrix,(U$4+1),FALSE)*$E1268</f>
        <v>0</v>
      </c>
      <c r="V1267" s="47">
        <f>VLOOKUP(CONCATENATE($F1267," ",$G1267),AllocFactorMatrix,(V$4+1),FALSE)*$E1268</f>
        <v>0</v>
      </c>
      <c r="W1267" s="47">
        <f>VLOOKUP(CONCATENATE($F1267," ",$G1267),AllocFactorMatrix,(W$4+1),FALSE)*$E1268</f>
        <v>0</v>
      </c>
      <c r="X1267" s="47">
        <f>VLOOKUP(CONCATENATE($F1267," ",$G1267),AllocFactorMatrix,(X$4+1),FALSE)*$E1268</f>
        <v>0</v>
      </c>
      <c r="Y1267" s="47">
        <f t="shared" si="1819"/>
        <v>0</v>
      </c>
      <c r="Z1267" s="47">
        <f>VLOOKUP(CONCATENATE($F1267," ",$G1267),AllocFactorMatrix,(Z$4+1),FALSE)*$E1268</f>
        <v>0</v>
      </c>
      <c r="AA1267" s="47">
        <f>VLOOKUP(CONCATENATE($F1267," ",$G1267),AllocFactorMatrix,(AA$4+1),FALSE)*$E1268</f>
        <v>0</v>
      </c>
      <c r="AB1267" s="47">
        <f t="shared" si="1817"/>
        <v>0</v>
      </c>
      <c r="AC1267" s="47">
        <f>VLOOKUP(CONCATENATE($F1267," ",$G1267),AllocFactorMatrix,(AC$4+1),FALSE)*$E1268</f>
        <v>0</v>
      </c>
      <c r="AD1267" s="47">
        <f>VLOOKUP(CONCATENATE($F1267," ",$G1267),AllocFactorMatrix,(AD$4+1),FALSE)*$E1268</f>
        <v>0</v>
      </c>
      <c r="AE1267" s="47">
        <f>VLOOKUP(CONCATENATE($F1267," ",$G1267),AllocFactorMatrix,(AE$4+1),FALSE)*$E1268</f>
        <v>0</v>
      </c>
    </row>
    <row r="1268" spans="1:31" s="44" customFormat="1" collapsed="1">
      <c r="A1268" s="49"/>
      <c r="B1268" s="97"/>
      <c r="C1268" s="48"/>
      <c r="D1268" s="48" t="s">
        <v>461</v>
      </c>
      <c r="E1268" s="54">
        <v>520557</v>
      </c>
      <c r="F1268" s="87" t="s">
        <v>27</v>
      </c>
      <c r="G1268" s="48" t="str">
        <f>$G$15</f>
        <v>TOTAL</v>
      </c>
      <c r="H1268" s="46">
        <f t="shared" si="1801"/>
        <v>520557.00000000006</v>
      </c>
      <c r="I1268" s="47">
        <f t="shared" ref="I1268:N1268" si="1825">VLOOKUP(CONCATENATE($F1268," ",$G1268),AllocFactorMatrix,(I$4+1),FALSE)*$E1268</f>
        <v>267707.33185199217</v>
      </c>
      <c r="J1268" s="47">
        <f t="shared" si="1825"/>
        <v>59.890719274992044</v>
      </c>
      <c r="K1268" s="47">
        <f t="shared" si="1825"/>
        <v>104.86437905378851</v>
      </c>
      <c r="L1268" s="47">
        <f t="shared" si="1825"/>
        <v>62393.87149221349</v>
      </c>
      <c r="M1268" s="47">
        <f t="shared" si="1825"/>
        <v>868.20992771757813</v>
      </c>
      <c r="N1268" s="47">
        <f t="shared" si="1825"/>
        <v>120.91881533911274</v>
      </c>
      <c r="O1268" s="47">
        <f t="shared" si="1815"/>
        <v>63383.000235270185</v>
      </c>
      <c r="P1268" s="47">
        <f>VLOOKUP(CONCATENATE($F1268," ",$G1268),AllocFactorMatrix,(P$4+1),FALSE)*$E1268</f>
        <v>37111.419824379067</v>
      </c>
      <c r="Q1268" s="47">
        <f>VLOOKUP(CONCATENATE($F1268," ",$G1268),AllocFactorMatrix,(Q$4+1),FALSE)*$E1268</f>
        <v>6659.9774981978699</v>
      </c>
      <c r="R1268" s="47">
        <f>VLOOKUP(CONCATENATE($F1268," ",$G1268),AllocFactorMatrix,(R$4+1),FALSE)*$E1268</f>
        <v>1350.5754727959054</v>
      </c>
      <c r="S1268" s="47">
        <f>VLOOKUP(CONCATENATE($F1268," ",$G1268),AllocFactorMatrix,(S$4+1),FALSE)*$E1268</f>
        <v>51.287492819523671</v>
      </c>
      <c r="T1268" s="47">
        <f t="shared" si="1816"/>
        <v>45173.260288192367</v>
      </c>
      <c r="U1268" s="47">
        <f>VLOOKUP(CONCATENATE($F1268," ",$G1268),AllocFactorMatrix,(U$4+1),FALSE)*$E1268</f>
        <v>1760.1144858479806</v>
      </c>
      <c r="V1268" s="47">
        <f>VLOOKUP(CONCATENATE($F1268," ",$G1268),AllocFactorMatrix,(V$4+1),FALSE)*$E1268</f>
        <v>23762.561936370512</v>
      </c>
      <c r="W1268" s="47">
        <f>VLOOKUP(CONCATENATE($F1268," ",$G1268),AllocFactorMatrix,(W$4+1),FALSE)*$E1268</f>
        <v>90882.26040528329</v>
      </c>
      <c r="X1268" s="47">
        <f>VLOOKUP(CONCATENATE($F1268," ",$G1268),AllocFactorMatrix,(X$4+1),FALSE)*$E1268</f>
        <v>16464.16437722541</v>
      </c>
      <c r="Y1268" s="47">
        <f t="shared" si="1819"/>
        <v>132869.10120472719</v>
      </c>
      <c r="Z1268" s="47">
        <f>VLOOKUP(CONCATENATE($F1268," ",$G1268),AllocFactorMatrix,(Z$4+1),FALSE)*$E1268</f>
        <v>10200.785102508911</v>
      </c>
      <c r="AA1268" s="47">
        <f>VLOOKUP(CONCATENATE($F1268," ",$G1268),AllocFactorMatrix,(AA$4+1),FALSE)*$E1268</f>
        <v>203.73584242198058</v>
      </c>
      <c r="AB1268" s="47">
        <f t="shared" si="1817"/>
        <v>10404.520944930891</v>
      </c>
      <c r="AC1268" s="47">
        <f>VLOOKUP(CONCATENATE($F1268," ",$G1268),AllocFactorMatrix,(AC$4+1),FALSE)*$E1268</f>
        <v>134.56485836836274</v>
      </c>
      <c r="AD1268" s="47">
        <f>VLOOKUP(CONCATENATE($F1268," ",$G1268),AllocFactorMatrix,(AD$4+1),FALSE)*$E1268</f>
        <v>597.81371708272718</v>
      </c>
      <c r="AE1268" s="47">
        <f>VLOOKUP(CONCATENATE($F1268," ",$G1268),AllocFactorMatrix,(AE$4+1),FALSE)*$E1268</f>
        <v>122.65180110732999</v>
      </c>
    </row>
    <row r="1269" spans="1:31" s="44" customFormat="1" hidden="1" outlineLevel="1">
      <c r="A1269" s="49"/>
      <c r="B1269" s="97"/>
      <c r="C1269" s="48"/>
      <c r="D1269" s="48"/>
      <c r="F1269" s="167" t="str">
        <f>F1276</f>
        <v>PROD_DEMAND</v>
      </c>
      <c r="G1269" s="48" t="str">
        <f>$G$8</f>
        <v>PRODUCTION</v>
      </c>
      <c r="H1269" s="46">
        <f t="shared" si="1801"/>
        <v>659397</v>
      </c>
      <c r="I1269" s="47">
        <f t="shared" ref="I1269:N1269" si="1826">VLOOKUP(CONCATENATE($F1269," ",$G1269),AllocFactorMatrix,(I$4+1),FALSE)*$E1276</f>
        <v>339108.70759822289</v>
      </c>
      <c r="J1269" s="47">
        <f t="shared" si="1826"/>
        <v>75.864431018643359</v>
      </c>
      <c r="K1269" s="47">
        <f t="shared" si="1826"/>
        <v>132.83320934101548</v>
      </c>
      <c r="L1269" s="47">
        <f t="shared" si="1826"/>
        <v>79035.209747157554</v>
      </c>
      <c r="M1269" s="47">
        <f t="shared" si="1826"/>
        <v>1099.773937738207</v>
      </c>
      <c r="N1269" s="47">
        <f t="shared" si="1826"/>
        <v>153.1695934895985</v>
      </c>
      <c r="O1269" s="47">
        <f t="shared" ref="O1269:O1276" si="1827">SUBTOTAL(9,L1269:N1269)</f>
        <v>80288.153278385362</v>
      </c>
      <c r="P1269" s="47">
        <f>VLOOKUP(CONCATENATE($F1269," ",$G1269),AllocFactorMatrix,(P$4+1),FALSE)*$E1276</f>
        <v>47009.566479628709</v>
      </c>
      <c r="Q1269" s="47">
        <f>VLOOKUP(CONCATENATE($F1269," ",$G1269),AllocFactorMatrix,(Q$4+1),FALSE)*$E1276</f>
        <v>8436.2887875471479</v>
      </c>
      <c r="R1269" s="47">
        <f>VLOOKUP(CONCATENATE($F1269," ",$G1269),AllocFactorMatrix,(R$4+1),FALSE)*$E1276</f>
        <v>1710.7932753477558</v>
      </c>
      <c r="S1269" s="47">
        <f>VLOOKUP(CONCATENATE($F1269," ",$G1269),AllocFactorMatrix,(S$4+1),FALSE)*$E1276</f>
        <v>64.966600973025905</v>
      </c>
      <c r="T1269" s="47">
        <f t="shared" ref="T1269:T1276" si="1828">SUBTOTAL(9,P1269:S1269)</f>
        <v>57221.615143496645</v>
      </c>
      <c r="U1269" s="47">
        <f>VLOOKUP(CONCATENATE($F1269," ",$G1269),AllocFactorMatrix,(U$4+1),FALSE)*$E1276</f>
        <v>2229.5622028417652</v>
      </c>
      <c r="V1269" s="47">
        <f>VLOOKUP(CONCATENATE($F1269," ",$G1269),AllocFactorMatrix,(V$4+1),FALSE)*$E1276</f>
        <v>30100.377198187532</v>
      </c>
      <c r="W1269" s="47">
        <f>VLOOKUP(CONCATENATE($F1269," ",$G1269),AllocFactorMatrix,(W$4+1),FALSE)*$E1276</f>
        <v>115121.85959359414</v>
      </c>
      <c r="X1269" s="47">
        <f>VLOOKUP(CONCATENATE($F1269," ",$G1269),AllocFactorMatrix,(X$4+1),FALSE)*$E1276</f>
        <v>20855.392584960544</v>
      </c>
      <c r="Y1269" s="47">
        <f>SUBTOTAL(9,U1269:X1269)</f>
        <v>168307.19157958397</v>
      </c>
      <c r="Z1269" s="47">
        <f>VLOOKUP(CONCATENATE($F1269," ",$G1269),AllocFactorMatrix,(Z$4+1),FALSE)*$E1276</f>
        <v>12921.480441602109</v>
      </c>
      <c r="AA1269" s="47">
        <f>VLOOKUP(CONCATENATE($F1269," ",$G1269),AllocFactorMatrix,(AA$4+1),FALSE)*$E1276</f>
        <v>258.07510663678858</v>
      </c>
      <c r="AB1269" s="47">
        <f t="shared" ref="AB1269:AB1276" si="1829">SUBTOTAL(9,Z1269:AA1269)</f>
        <v>13179.555548238897</v>
      </c>
      <c r="AC1269" s="47">
        <f>VLOOKUP(CONCATENATE($F1269," ",$G1269),AllocFactorMatrix,(AC$4+1),FALSE)*$E1276</f>
        <v>170.45523144155831</v>
      </c>
      <c r="AD1269" s="47">
        <f>VLOOKUP(CONCATENATE($F1269," ",$G1269),AllocFactorMatrix,(AD$4+1),FALSE)*$E1276</f>
        <v>757.25918891341212</v>
      </c>
      <c r="AE1269" s="47">
        <f>VLOOKUP(CONCATENATE($F1269," ",$G1269),AllocFactorMatrix,(AE$4+1),FALSE)*$E1276</f>
        <v>155.36479135766126</v>
      </c>
    </row>
    <row r="1270" spans="1:31" s="44" customFormat="1" hidden="1" outlineLevel="1">
      <c r="A1270" s="49"/>
      <c r="B1270" s="97"/>
      <c r="C1270" s="48"/>
      <c r="D1270" s="48"/>
      <c r="F1270" s="167" t="str">
        <f>F1276</f>
        <v>PROD_DEMAND</v>
      </c>
      <c r="G1270" s="48" t="str">
        <f>$G$9</f>
        <v>BULKTRAN</v>
      </c>
      <c r="H1270" s="46">
        <f t="shared" si="1801"/>
        <v>0</v>
      </c>
      <c r="I1270" s="47">
        <f t="shared" ref="I1270:N1270" si="1830">VLOOKUP(CONCATENATE($F1270," ",$G1270),AllocFactorMatrix,(I$4+1),FALSE)*$E1276</f>
        <v>0</v>
      </c>
      <c r="J1270" s="47">
        <f t="shared" si="1830"/>
        <v>0</v>
      </c>
      <c r="K1270" s="47">
        <f t="shared" si="1830"/>
        <v>0</v>
      </c>
      <c r="L1270" s="47">
        <f t="shared" si="1830"/>
        <v>0</v>
      </c>
      <c r="M1270" s="47">
        <f t="shared" si="1830"/>
        <v>0</v>
      </c>
      <c r="N1270" s="47">
        <f t="shared" si="1830"/>
        <v>0</v>
      </c>
      <c r="O1270" s="47">
        <f t="shared" si="1827"/>
        <v>0</v>
      </c>
      <c r="P1270" s="47">
        <f>VLOOKUP(CONCATENATE($F1270," ",$G1270),AllocFactorMatrix,(P$4+1),FALSE)*$E1276</f>
        <v>0</v>
      </c>
      <c r="Q1270" s="47">
        <f>VLOOKUP(CONCATENATE($F1270," ",$G1270),AllocFactorMatrix,(Q$4+1),FALSE)*$E1276</f>
        <v>0</v>
      </c>
      <c r="R1270" s="47">
        <f>VLOOKUP(CONCATENATE($F1270," ",$G1270),AllocFactorMatrix,(R$4+1),FALSE)*$E1276</f>
        <v>0</v>
      </c>
      <c r="S1270" s="47">
        <f>VLOOKUP(CONCATENATE($F1270," ",$G1270),AllocFactorMatrix,(S$4+1),FALSE)*$E1276</f>
        <v>0</v>
      </c>
      <c r="T1270" s="47">
        <f t="shared" si="1828"/>
        <v>0</v>
      </c>
      <c r="U1270" s="47">
        <f>VLOOKUP(CONCATENATE($F1270," ",$G1270),AllocFactorMatrix,(U$4+1),FALSE)*$E1276</f>
        <v>0</v>
      </c>
      <c r="V1270" s="47">
        <f>VLOOKUP(CONCATENATE($F1270," ",$G1270),AllocFactorMatrix,(V$4+1),FALSE)*$E1276</f>
        <v>0</v>
      </c>
      <c r="W1270" s="47">
        <f>VLOOKUP(CONCATENATE($F1270," ",$G1270),AllocFactorMatrix,(W$4+1),FALSE)*$E1276</f>
        <v>0</v>
      </c>
      <c r="X1270" s="47">
        <f>VLOOKUP(CONCATENATE($F1270," ",$G1270),AllocFactorMatrix,(X$4+1),FALSE)*$E1276</f>
        <v>0</v>
      </c>
      <c r="Y1270" s="47">
        <f t="shared" ref="Y1270:Y1276" si="1831">SUBTOTAL(9,U1270:X1270)</f>
        <v>0</v>
      </c>
      <c r="Z1270" s="47">
        <f>VLOOKUP(CONCATENATE($F1270," ",$G1270),AllocFactorMatrix,(Z$4+1),FALSE)*$E1276</f>
        <v>0</v>
      </c>
      <c r="AA1270" s="47">
        <f>VLOOKUP(CONCATENATE($F1270," ",$G1270),AllocFactorMatrix,(AA$4+1),FALSE)*$E1276</f>
        <v>0</v>
      </c>
      <c r="AB1270" s="47">
        <f t="shared" si="1829"/>
        <v>0</v>
      </c>
      <c r="AC1270" s="47">
        <f>VLOOKUP(CONCATENATE($F1270," ",$G1270),AllocFactorMatrix,(AC$4+1),FALSE)*$E1276</f>
        <v>0</v>
      </c>
      <c r="AD1270" s="47">
        <f>VLOOKUP(CONCATENATE($F1270," ",$G1270),AllocFactorMatrix,(AD$4+1),FALSE)*$E1276</f>
        <v>0</v>
      </c>
      <c r="AE1270" s="47">
        <f>VLOOKUP(CONCATENATE($F1270," ",$G1270),AllocFactorMatrix,(AE$4+1),FALSE)*$E1276</f>
        <v>0</v>
      </c>
    </row>
    <row r="1271" spans="1:31" s="44" customFormat="1" hidden="1" outlineLevel="1">
      <c r="A1271" s="49"/>
      <c r="B1271" s="97"/>
      <c r="C1271" s="48"/>
      <c r="D1271" s="48"/>
      <c r="F1271" s="167" t="str">
        <f>F1276</f>
        <v>PROD_DEMAND</v>
      </c>
      <c r="G1271" s="48" t="str">
        <f>$G$10</f>
        <v>SUBTRAN</v>
      </c>
      <c r="H1271" s="46">
        <f t="shared" si="1801"/>
        <v>0</v>
      </c>
      <c r="I1271" s="47">
        <f t="shared" ref="I1271:N1271" si="1832">VLOOKUP(CONCATENATE($F1271," ",$G1271),AllocFactorMatrix,(I$4+1),FALSE)*$E1276</f>
        <v>0</v>
      </c>
      <c r="J1271" s="47">
        <f t="shared" si="1832"/>
        <v>0</v>
      </c>
      <c r="K1271" s="47">
        <f t="shared" si="1832"/>
        <v>0</v>
      </c>
      <c r="L1271" s="47">
        <f t="shared" si="1832"/>
        <v>0</v>
      </c>
      <c r="M1271" s="47">
        <f t="shared" si="1832"/>
        <v>0</v>
      </c>
      <c r="N1271" s="47">
        <f t="shared" si="1832"/>
        <v>0</v>
      </c>
      <c r="O1271" s="47">
        <f t="shared" si="1827"/>
        <v>0</v>
      </c>
      <c r="P1271" s="47">
        <f>VLOOKUP(CONCATENATE($F1271," ",$G1271),AllocFactorMatrix,(P$4+1),FALSE)*$E1276</f>
        <v>0</v>
      </c>
      <c r="Q1271" s="47">
        <f>VLOOKUP(CONCATENATE($F1271," ",$G1271),AllocFactorMatrix,(Q$4+1),FALSE)*$E1276</f>
        <v>0</v>
      </c>
      <c r="R1271" s="47">
        <f>VLOOKUP(CONCATENATE($F1271," ",$G1271),AllocFactorMatrix,(R$4+1),FALSE)*$E1276</f>
        <v>0</v>
      </c>
      <c r="S1271" s="47">
        <f>VLOOKUP(CONCATENATE($F1271," ",$G1271),AllocFactorMatrix,(S$4+1),FALSE)*$E1276</f>
        <v>0</v>
      </c>
      <c r="T1271" s="47">
        <f t="shared" si="1828"/>
        <v>0</v>
      </c>
      <c r="U1271" s="47">
        <f>VLOOKUP(CONCATENATE($F1271," ",$G1271),AllocFactorMatrix,(U$4+1),FALSE)*$E1276</f>
        <v>0</v>
      </c>
      <c r="V1271" s="47">
        <f>VLOOKUP(CONCATENATE($F1271," ",$G1271),AllocFactorMatrix,(V$4+1),FALSE)*$E1276</f>
        <v>0</v>
      </c>
      <c r="W1271" s="47">
        <f>VLOOKUP(CONCATENATE($F1271," ",$G1271),AllocFactorMatrix,(W$4+1),FALSE)*$E1276</f>
        <v>0</v>
      </c>
      <c r="X1271" s="47">
        <f>VLOOKUP(CONCATENATE($F1271," ",$G1271),AllocFactorMatrix,(X$4+1),FALSE)*$E1276</f>
        <v>0</v>
      </c>
      <c r="Y1271" s="47">
        <f t="shared" si="1831"/>
        <v>0</v>
      </c>
      <c r="Z1271" s="47">
        <f>VLOOKUP(CONCATENATE($F1271," ",$G1271),AllocFactorMatrix,(Z$4+1),FALSE)*$E1276</f>
        <v>0</v>
      </c>
      <c r="AA1271" s="47">
        <f>VLOOKUP(CONCATENATE($F1271," ",$G1271),AllocFactorMatrix,(AA$4+1),FALSE)*$E1276</f>
        <v>0</v>
      </c>
      <c r="AB1271" s="47">
        <f t="shared" si="1829"/>
        <v>0</v>
      </c>
      <c r="AC1271" s="47">
        <f>VLOOKUP(CONCATENATE($F1271," ",$G1271),AllocFactorMatrix,(AC$4+1),FALSE)*$E1276</f>
        <v>0</v>
      </c>
      <c r="AD1271" s="47">
        <f>VLOOKUP(CONCATENATE($F1271," ",$G1271),AllocFactorMatrix,(AD$4+1),FALSE)*$E1276</f>
        <v>0</v>
      </c>
      <c r="AE1271" s="47">
        <f>VLOOKUP(CONCATENATE($F1271," ",$G1271),AllocFactorMatrix,(AE$4+1),FALSE)*$E1276</f>
        <v>0</v>
      </c>
    </row>
    <row r="1272" spans="1:31" s="44" customFormat="1" hidden="1" outlineLevel="1">
      <c r="A1272" s="49"/>
      <c r="B1272" s="97"/>
      <c r="C1272" s="48"/>
      <c r="D1272" s="48"/>
      <c r="F1272" s="167" t="str">
        <f>F1276</f>
        <v>PROD_DEMAND</v>
      </c>
      <c r="G1272" s="48" t="str">
        <f>$G$11</f>
        <v>DISTPRI</v>
      </c>
      <c r="H1272" s="46">
        <f t="shared" si="1801"/>
        <v>0</v>
      </c>
      <c r="I1272" s="47">
        <f t="shared" ref="I1272:N1272" si="1833">VLOOKUP(CONCATENATE($F1272," ",$G1272),AllocFactorMatrix,(I$4+1),FALSE)*$E1276</f>
        <v>0</v>
      </c>
      <c r="J1272" s="47">
        <f t="shared" si="1833"/>
        <v>0</v>
      </c>
      <c r="K1272" s="47">
        <f t="shared" si="1833"/>
        <v>0</v>
      </c>
      <c r="L1272" s="47">
        <f t="shared" si="1833"/>
        <v>0</v>
      </c>
      <c r="M1272" s="47">
        <f t="shared" si="1833"/>
        <v>0</v>
      </c>
      <c r="N1272" s="47">
        <f t="shared" si="1833"/>
        <v>0</v>
      </c>
      <c r="O1272" s="47">
        <f t="shared" si="1827"/>
        <v>0</v>
      </c>
      <c r="P1272" s="47">
        <f>VLOOKUP(CONCATENATE($F1272," ",$G1272),AllocFactorMatrix,(P$4+1),FALSE)*$E1276</f>
        <v>0</v>
      </c>
      <c r="Q1272" s="47">
        <f>VLOOKUP(CONCATENATE($F1272," ",$G1272),AllocFactorMatrix,(Q$4+1),FALSE)*$E1276</f>
        <v>0</v>
      </c>
      <c r="R1272" s="47">
        <f>VLOOKUP(CONCATENATE($F1272," ",$G1272),AllocFactorMatrix,(R$4+1),FALSE)*$E1276</f>
        <v>0</v>
      </c>
      <c r="S1272" s="47">
        <f>VLOOKUP(CONCATENATE($F1272," ",$G1272),AllocFactorMatrix,(S$4+1),FALSE)*$E1276</f>
        <v>0</v>
      </c>
      <c r="T1272" s="47">
        <f t="shared" si="1828"/>
        <v>0</v>
      </c>
      <c r="U1272" s="47">
        <f>VLOOKUP(CONCATENATE($F1272," ",$G1272),AllocFactorMatrix,(U$4+1),FALSE)*$E1276</f>
        <v>0</v>
      </c>
      <c r="V1272" s="47">
        <f>VLOOKUP(CONCATENATE($F1272," ",$G1272),AllocFactorMatrix,(V$4+1),FALSE)*$E1276</f>
        <v>0</v>
      </c>
      <c r="W1272" s="47">
        <f>VLOOKUP(CONCATENATE($F1272," ",$G1272),AllocFactorMatrix,(W$4+1),FALSE)*$E1276</f>
        <v>0</v>
      </c>
      <c r="X1272" s="47">
        <f>VLOOKUP(CONCATENATE($F1272," ",$G1272),AllocFactorMatrix,(X$4+1),FALSE)*$E1276</f>
        <v>0</v>
      </c>
      <c r="Y1272" s="47">
        <f t="shared" si="1831"/>
        <v>0</v>
      </c>
      <c r="Z1272" s="47">
        <f>VLOOKUP(CONCATENATE($F1272," ",$G1272),AllocFactorMatrix,(Z$4+1),FALSE)*$E1276</f>
        <v>0</v>
      </c>
      <c r="AA1272" s="47">
        <f>VLOOKUP(CONCATENATE($F1272," ",$G1272),AllocFactorMatrix,(AA$4+1),FALSE)*$E1276</f>
        <v>0</v>
      </c>
      <c r="AB1272" s="47">
        <f t="shared" si="1829"/>
        <v>0</v>
      </c>
      <c r="AC1272" s="47">
        <f>VLOOKUP(CONCATENATE($F1272," ",$G1272),AllocFactorMatrix,(AC$4+1),FALSE)*$E1276</f>
        <v>0</v>
      </c>
      <c r="AD1272" s="47">
        <f>VLOOKUP(CONCATENATE($F1272," ",$G1272),AllocFactorMatrix,(AD$4+1),FALSE)*$E1276</f>
        <v>0</v>
      </c>
      <c r="AE1272" s="47">
        <f>VLOOKUP(CONCATENATE($F1272," ",$G1272),AllocFactorMatrix,(AE$4+1),FALSE)*$E1276</f>
        <v>0</v>
      </c>
    </row>
    <row r="1273" spans="1:31" s="44" customFormat="1" hidden="1" outlineLevel="1">
      <c r="A1273" s="49"/>
      <c r="B1273" s="97"/>
      <c r="C1273" s="48"/>
      <c r="D1273" s="48"/>
      <c r="F1273" s="167" t="str">
        <f>F1276</f>
        <v>PROD_DEMAND</v>
      </c>
      <c r="G1273" s="48" t="str">
        <f>$G$12</f>
        <v>DISTSEC</v>
      </c>
      <c r="H1273" s="46">
        <f t="shared" si="1801"/>
        <v>0</v>
      </c>
      <c r="I1273" s="47">
        <f t="shared" ref="I1273:N1273" si="1834">VLOOKUP(CONCATENATE($F1273," ",$G1273),AllocFactorMatrix,(I$4+1),FALSE)*$E1276</f>
        <v>0</v>
      </c>
      <c r="J1273" s="47">
        <f t="shared" si="1834"/>
        <v>0</v>
      </c>
      <c r="K1273" s="47">
        <f t="shared" si="1834"/>
        <v>0</v>
      </c>
      <c r="L1273" s="47">
        <f t="shared" si="1834"/>
        <v>0</v>
      </c>
      <c r="M1273" s="47">
        <f t="shared" si="1834"/>
        <v>0</v>
      </c>
      <c r="N1273" s="47">
        <f t="shared" si="1834"/>
        <v>0</v>
      </c>
      <c r="O1273" s="47">
        <f t="shared" si="1827"/>
        <v>0</v>
      </c>
      <c r="P1273" s="47">
        <f>VLOOKUP(CONCATENATE($F1273," ",$G1273),AllocFactorMatrix,(P$4+1),FALSE)*$E1276</f>
        <v>0</v>
      </c>
      <c r="Q1273" s="47">
        <f>VLOOKUP(CONCATENATE($F1273," ",$G1273),AllocFactorMatrix,(Q$4+1),FALSE)*$E1276</f>
        <v>0</v>
      </c>
      <c r="R1273" s="47">
        <f>VLOOKUP(CONCATENATE($F1273," ",$G1273),AllocFactorMatrix,(R$4+1),FALSE)*$E1276</f>
        <v>0</v>
      </c>
      <c r="S1273" s="47">
        <f>VLOOKUP(CONCATENATE($F1273," ",$G1273),AllocFactorMatrix,(S$4+1),FALSE)*$E1276</f>
        <v>0</v>
      </c>
      <c r="T1273" s="47">
        <f t="shared" si="1828"/>
        <v>0</v>
      </c>
      <c r="U1273" s="47">
        <f>VLOOKUP(CONCATENATE($F1273," ",$G1273),AllocFactorMatrix,(U$4+1),FALSE)*$E1276</f>
        <v>0</v>
      </c>
      <c r="V1273" s="47">
        <f>VLOOKUP(CONCATENATE($F1273," ",$G1273),AllocFactorMatrix,(V$4+1),FALSE)*$E1276</f>
        <v>0</v>
      </c>
      <c r="W1273" s="47">
        <f>VLOOKUP(CONCATENATE($F1273," ",$G1273),AllocFactorMatrix,(W$4+1),FALSE)*$E1276</f>
        <v>0</v>
      </c>
      <c r="X1273" s="47">
        <f>VLOOKUP(CONCATENATE($F1273," ",$G1273),AllocFactorMatrix,(X$4+1),FALSE)*$E1276</f>
        <v>0</v>
      </c>
      <c r="Y1273" s="47">
        <f t="shared" si="1831"/>
        <v>0</v>
      </c>
      <c r="Z1273" s="47">
        <f>VLOOKUP(CONCATENATE($F1273," ",$G1273),AllocFactorMatrix,(Z$4+1),FALSE)*$E1276</f>
        <v>0</v>
      </c>
      <c r="AA1273" s="47">
        <f>VLOOKUP(CONCATENATE($F1273," ",$G1273),AllocFactorMatrix,(AA$4+1),FALSE)*$E1276</f>
        <v>0</v>
      </c>
      <c r="AB1273" s="47">
        <f t="shared" si="1829"/>
        <v>0</v>
      </c>
      <c r="AC1273" s="47">
        <f>VLOOKUP(CONCATENATE($F1273," ",$G1273),AllocFactorMatrix,(AC$4+1),FALSE)*$E1276</f>
        <v>0</v>
      </c>
      <c r="AD1273" s="47">
        <f>VLOOKUP(CONCATENATE($F1273," ",$G1273),AllocFactorMatrix,(AD$4+1),FALSE)*$E1276</f>
        <v>0</v>
      </c>
      <c r="AE1273" s="47">
        <f>VLOOKUP(CONCATENATE($F1273," ",$G1273),AllocFactorMatrix,(AE$4+1),FALSE)*$E1276</f>
        <v>0</v>
      </c>
    </row>
    <row r="1274" spans="1:31" s="44" customFormat="1" hidden="1" outlineLevel="1">
      <c r="A1274" s="49"/>
      <c r="B1274" s="97"/>
      <c r="C1274" s="48"/>
      <c r="D1274" s="48"/>
      <c r="F1274" s="167" t="str">
        <f>F1276</f>
        <v>PROD_DEMAND</v>
      </c>
      <c r="G1274" s="48" t="str">
        <f>$G$13</f>
        <v>ENERGY</v>
      </c>
      <c r="H1274" s="46">
        <f t="shared" si="1801"/>
        <v>0</v>
      </c>
      <c r="I1274" s="47">
        <f t="shared" ref="I1274:N1274" si="1835">VLOOKUP(CONCATENATE($F1274," ",$G1274),AllocFactorMatrix,(I$4+1),FALSE)*$E1276</f>
        <v>0</v>
      </c>
      <c r="J1274" s="47">
        <f t="shared" si="1835"/>
        <v>0</v>
      </c>
      <c r="K1274" s="47">
        <f t="shared" si="1835"/>
        <v>0</v>
      </c>
      <c r="L1274" s="47">
        <f t="shared" si="1835"/>
        <v>0</v>
      </c>
      <c r="M1274" s="47">
        <f t="shared" si="1835"/>
        <v>0</v>
      </c>
      <c r="N1274" s="47">
        <f t="shared" si="1835"/>
        <v>0</v>
      </c>
      <c r="O1274" s="47">
        <f t="shared" si="1827"/>
        <v>0</v>
      </c>
      <c r="P1274" s="47">
        <f>VLOOKUP(CONCATENATE($F1274," ",$G1274),AllocFactorMatrix,(P$4+1),FALSE)*$E1276</f>
        <v>0</v>
      </c>
      <c r="Q1274" s="47">
        <f>VLOOKUP(CONCATENATE($F1274," ",$G1274),AllocFactorMatrix,(Q$4+1),FALSE)*$E1276</f>
        <v>0</v>
      </c>
      <c r="R1274" s="47">
        <f>VLOOKUP(CONCATENATE($F1274," ",$G1274),AllocFactorMatrix,(R$4+1),FALSE)*$E1276</f>
        <v>0</v>
      </c>
      <c r="S1274" s="47">
        <f>VLOOKUP(CONCATENATE($F1274," ",$G1274),AllocFactorMatrix,(S$4+1),FALSE)*$E1276</f>
        <v>0</v>
      </c>
      <c r="T1274" s="47">
        <f t="shared" si="1828"/>
        <v>0</v>
      </c>
      <c r="U1274" s="47">
        <f>VLOOKUP(CONCATENATE($F1274," ",$G1274),AllocFactorMatrix,(U$4+1),FALSE)*$E1276</f>
        <v>0</v>
      </c>
      <c r="V1274" s="47">
        <f>VLOOKUP(CONCATENATE($F1274," ",$G1274),AllocFactorMatrix,(V$4+1),FALSE)*$E1276</f>
        <v>0</v>
      </c>
      <c r="W1274" s="47">
        <f>VLOOKUP(CONCATENATE($F1274," ",$G1274),AllocFactorMatrix,(W$4+1),FALSE)*$E1276</f>
        <v>0</v>
      </c>
      <c r="X1274" s="47">
        <f>VLOOKUP(CONCATENATE($F1274," ",$G1274),AllocFactorMatrix,(X$4+1),FALSE)*$E1276</f>
        <v>0</v>
      </c>
      <c r="Y1274" s="47">
        <f t="shared" si="1831"/>
        <v>0</v>
      </c>
      <c r="Z1274" s="47">
        <f>VLOOKUP(CONCATENATE($F1274," ",$G1274),AllocFactorMatrix,(Z$4+1),FALSE)*$E1276</f>
        <v>0</v>
      </c>
      <c r="AA1274" s="47">
        <f>VLOOKUP(CONCATENATE($F1274," ",$G1274),AllocFactorMatrix,(AA$4+1),FALSE)*$E1276</f>
        <v>0</v>
      </c>
      <c r="AB1274" s="47">
        <f t="shared" si="1829"/>
        <v>0</v>
      </c>
      <c r="AC1274" s="47">
        <f>VLOOKUP(CONCATENATE($F1274," ",$G1274),AllocFactorMatrix,(AC$4+1),FALSE)*$E1276</f>
        <v>0</v>
      </c>
      <c r="AD1274" s="47">
        <f>VLOOKUP(CONCATENATE($F1274," ",$G1274),AllocFactorMatrix,(AD$4+1),FALSE)*$E1276</f>
        <v>0</v>
      </c>
      <c r="AE1274" s="47">
        <f>VLOOKUP(CONCATENATE($F1274," ",$G1274),AllocFactorMatrix,(AE$4+1),FALSE)*$E1276</f>
        <v>0</v>
      </c>
    </row>
    <row r="1275" spans="1:31" s="44" customFormat="1" hidden="1" outlineLevel="1">
      <c r="A1275" s="49"/>
      <c r="B1275" s="97"/>
      <c r="C1275" s="48"/>
      <c r="D1275" s="48"/>
      <c r="F1275" s="167" t="str">
        <f>F1276</f>
        <v>PROD_DEMAND</v>
      </c>
      <c r="G1275" s="48" t="str">
        <f>$G$14</f>
        <v>CUSTOMER</v>
      </c>
      <c r="H1275" s="46">
        <f t="shared" si="1801"/>
        <v>0</v>
      </c>
      <c r="I1275" s="47">
        <f t="shared" ref="I1275:N1275" si="1836">VLOOKUP(CONCATENATE($F1275," ",$G1275),AllocFactorMatrix,(I$4+1),FALSE)*$E1276</f>
        <v>0</v>
      </c>
      <c r="J1275" s="47">
        <f t="shared" si="1836"/>
        <v>0</v>
      </c>
      <c r="K1275" s="47">
        <f t="shared" si="1836"/>
        <v>0</v>
      </c>
      <c r="L1275" s="47">
        <f t="shared" si="1836"/>
        <v>0</v>
      </c>
      <c r="M1275" s="47">
        <f t="shared" si="1836"/>
        <v>0</v>
      </c>
      <c r="N1275" s="47">
        <f t="shared" si="1836"/>
        <v>0</v>
      </c>
      <c r="O1275" s="47">
        <f t="shared" si="1827"/>
        <v>0</v>
      </c>
      <c r="P1275" s="47">
        <f>VLOOKUP(CONCATENATE($F1275," ",$G1275),AllocFactorMatrix,(P$4+1),FALSE)*$E1276</f>
        <v>0</v>
      </c>
      <c r="Q1275" s="47">
        <f>VLOOKUP(CONCATENATE($F1275," ",$G1275),AllocFactorMatrix,(Q$4+1),FALSE)*$E1276</f>
        <v>0</v>
      </c>
      <c r="R1275" s="47">
        <f>VLOOKUP(CONCATENATE($F1275," ",$G1275),AllocFactorMatrix,(R$4+1),FALSE)*$E1276</f>
        <v>0</v>
      </c>
      <c r="S1275" s="47">
        <f>VLOOKUP(CONCATENATE($F1275," ",$G1275),AllocFactorMatrix,(S$4+1),FALSE)*$E1276</f>
        <v>0</v>
      </c>
      <c r="T1275" s="47">
        <f t="shared" si="1828"/>
        <v>0</v>
      </c>
      <c r="U1275" s="47">
        <f>VLOOKUP(CONCATENATE($F1275," ",$G1275),AllocFactorMatrix,(U$4+1),FALSE)*$E1276</f>
        <v>0</v>
      </c>
      <c r="V1275" s="47">
        <f>VLOOKUP(CONCATENATE($F1275," ",$G1275),AllocFactorMatrix,(V$4+1),FALSE)*$E1276</f>
        <v>0</v>
      </c>
      <c r="W1275" s="47">
        <f>VLOOKUP(CONCATENATE($F1275," ",$G1275),AllocFactorMatrix,(W$4+1),FALSE)*$E1276</f>
        <v>0</v>
      </c>
      <c r="X1275" s="47">
        <f>VLOOKUP(CONCATENATE($F1275," ",$G1275),AllocFactorMatrix,(X$4+1),FALSE)*$E1276</f>
        <v>0</v>
      </c>
      <c r="Y1275" s="47">
        <f t="shared" si="1831"/>
        <v>0</v>
      </c>
      <c r="Z1275" s="47">
        <f>VLOOKUP(CONCATENATE($F1275," ",$G1275),AllocFactorMatrix,(Z$4+1),FALSE)*$E1276</f>
        <v>0</v>
      </c>
      <c r="AA1275" s="47">
        <f>VLOOKUP(CONCATENATE($F1275," ",$G1275),AllocFactorMatrix,(AA$4+1),FALSE)*$E1276</f>
        <v>0</v>
      </c>
      <c r="AB1275" s="47">
        <f t="shared" si="1829"/>
        <v>0</v>
      </c>
      <c r="AC1275" s="47">
        <f>VLOOKUP(CONCATENATE($F1275," ",$G1275),AllocFactorMatrix,(AC$4+1),FALSE)*$E1276</f>
        <v>0</v>
      </c>
      <c r="AD1275" s="47">
        <f>VLOOKUP(CONCATENATE($F1275," ",$G1275),AllocFactorMatrix,(AD$4+1),FALSE)*$E1276</f>
        <v>0</v>
      </c>
      <c r="AE1275" s="47">
        <f>VLOOKUP(CONCATENATE($F1275," ",$G1275),AllocFactorMatrix,(AE$4+1),FALSE)*$E1276</f>
        <v>0</v>
      </c>
    </row>
    <row r="1276" spans="1:31" s="44" customFormat="1" collapsed="1">
      <c r="A1276" s="49"/>
      <c r="B1276" s="97"/>
      <c r="C1276" s="48"/>
      <c r="D1276" s="48" t="s">
        <v>462</v>
      </c>
      <c r="E1276" s="54">
        <v>659397</v>
      </c>
      <c r="F1276" s="87" t="s">
        <v>27</v>
      </c>
      <c r="G1276" s="48" t="str">
        <f>$G$15</f>
        <v>TOTAL</v>
      </c>
      <c r="H1276" s="46">
        <f t="shared" si="1801"/>
        <v>659397</v>
      </c>
      <c r="I1276" s="47">
        <f t="shared" ref="I1276:N1276" si="1837">VLOOKUP(CONCATENATE($F1276," ",$G1276),AllocFactorMatrix,(I$4+1),FALSE)*$E1276</f>
        <v>339108.70759822289</v>
      </c>
      <c r="J1276" s="47">
        <f t="shared" si="1837"/>
        <v>75.864431018643359</v>
      </c>
      <c r="K1276" s="47">
        <f t="shared" si="1837"/>
        <v>132.83320934101548</v>
      </c>
      <c r="L1276" s="47">
        <f t="shared" si="1837"/>
        <v>79035.209747157554</v>
      </c>
      <c r="M1276" s="47">
        <f t="shared" si="1837"/>
        <v>1099.773937738207</v>
      </c>
      <c r="N1276" s="47">
        <f t="shared" si="1837"/>
        <v>153.1695934895985</v>
      </c>
      <c r="O1276" s="47">
        <f t="shared" si="1827"/>
        <v>80288.153278385362</v>
      </c>
      <c r="P1276" s="47">
        <f>VLOOKUP(CONCATENATE($F1276," ",$G1276),AllocFactorMatrix,(P$4+1),FALSE)*$E1276</f>
        <v>47009.566479628709</v>
      </c>
      <c r="Q1276" s="47">
        <f>VLOOKUP(CONCATENATE($F1276," ",$G1276),AllocFactorMatrix,(Q$4+1),FALSE)*$E1276</f>
        <v>8436.2887875471479</v>
      </c>
      <c r="R1276" s="47">
        <f>VLOOKUP(CONCATENATE($F1276," ",$G1276),AllocFactorMatrix,(R$4+1),FALSE)*$E1276</f>
        <v>1710.7932753477558</v>
      </c>
      <c r="S1276" s="47">
        <f>VLOOKUP(CONCATENATE($F1276," ",$G1276),AllocFactorMatrix,(S$4+1),FALSE)*$E1276</f>
        <v>64.966600973025905</v>
      </c>
      <c r="T1276" s="47">
        <f t="shared" si="1828"/>
        <v>57221.615143496645</v>
      </c>
      <c r="U1276" s="47">
        <f>VLOOKUP(CONCATENATE($F1276," ",$G1276),AllocFactorMatrix,(U$4+1),FALSE)*$E1276</f>
        <v>2229.5622028417652</v>
      </c>
      <c r="V1276" s="47">
        <f>VLOOKUP(CONCATENATE($F1276," ",$G1276),AllocFactorMatrix,(V$4+1),FALSE)*$E1276</f>
        <v>30100.377198187532</v>
      </c>
      <c r="W1276" s="47">
        <f>VLOOKUP(CONCATENATE($F1276," ",$G1276),AllocFactorMatrix,(W$4+1),FALSE)*$E1276</f>
        <v>115121.85959359414</v>
      </c>
      <c r="X1276" s="47">
        <f>VLOOKUP(CONCATENATE($F1276," ",$G1276),AllocFactorMatrix,(X$4+1),FALSE)*$E1276</f>
        <v>20855.392584960544</v>
      </c>
      <c r="Y1276" s="47">
        <f t="shared" si="1831"/>
        <v>168307.19157958397</v>
      </c>
      <c r="Z1276" s="47">
        <f>VLOOKUP(CONCATENATE($F1276," ",$G1276),AllocFactorMatrix,(Z$4+1),FALSE)*$E1276</f>
        <v>12921.480441602109</v>
      </c>
      <c r="AA1276" s="47">
        <f>VLOOKUP(CONCATENATE($F1276," ",$G1276),AllocFactorMatrix,(AA$4+1),FALSE)*$E1276</f>
        <v>258.07510663678858</v>
      </c>
      <c r="AB1276" s="47">
        <f t="shared" si="1829"/>
        <v>13179.555548238897</v>
      </c>
      <c r="AC1276" s="47">
        <f>VLOOKUP(CONCATENATE($F1276," ",$G1276),AllocFactorMatrix,(AC$4+1),FALSE)*$E1276</f>
        <v>170.45523144155831</v>
      </c>
      <c r="AD1276" s="47">
        <f>VLOOKUP(CONCATENATE($F1276," ",$G1276),AllocFactorMatrix,(AD$4+1),FALSE)*$E1276</f>
        <v>757.25918891341212</v>
      </c>
      <c r="AE1276" s="47">
        <f>VLOOKUP(CONCATENATE($F1276," ",$G1276),AllocFactorMatrix,(AE$4+1),FALSE)*$E1276</f>
        <v>155.36479135766126</v>
      </c>
    </row>
    <row r="1277" spans="1:31" hidden="1" outlineLevel="1">
      <c r="E1277" s="9"/>
      <c r="F1277" s="99"/>
      <c r="G1277" s="48" t="str">
        <f>$G$8</f>
        <v>PRODUCTION</v>
      </c>
      <c r="H1277" s="4">
        <f t="shared" ref="H1277:AE1277" si="1838">H1157+H1165+H1173+H1197+H1221+H1237+H1229+H1213+H1205+H1189+H1181+H1149+H1141+H1133+H1125+H1245+H1253+H1261+H1269</f>
        <v>77776351.421366662</v>
      </c>
      <c r="I1277" s="4">
        <f t="shared" si="1838"/>
        <v>39998116.479457527</v>
      </c>
      <c r="J1277" s="46">
        <f t="shared" ref="J1277:K1277" si="1839">J1157+J1165+J1173+J1197+J1221+J1237+J1229+J1213+J1205+J1189+J1181+J1149+J1141+J1133+J1125+J1245+J1253+J1261+J1269</f>
        <v>8948.2643192007781</v>
      </c>
      <c r="K1277" s="46">
        <f t="shared" si="1839"/>
        <v>15667.772783520071</v>
      </c>
      <c r="L1277" s="4">
        <f t="shared" si="1838"/>
        <v>9322259.9556205887</v>
      </c>
      <c r="M1277" s="4">
        <f t="shared" si="1838"/>
        <v>129719.12863659833</v>
      </c>
      <c r="N1277" s="4">
        <f t="shared" si="1838"/>
        <v>18066.463951632912</v>
      </c>
      <c r="O1277" s="4">
        <f t="shared" si="1838"/>
        <v>9470045.5482088216</v>
      </c>
      <c r="P1277" s="4">
        <f t="shared" si="1838"/>
        <v>5544812.2491999539</v>
      </c>
      <c r="Q1277" s="4">
        <f t="shared" si="1838"/>
        <v>995066.34308679344</v>
      </c>
      <c r="R1277" s="4">
        <f t="shared" si="1838"/>
        <v>201789.29991000559</v>
      </c>
      <c r="S1277" s="4">
        <f t="shared" si="1838"/>
        <v>7662.8574105277476</v>
      </c>
      <c r="T1277" s="4">
        <f t="shared" si="1838"/>
        <v>6749330.749607278</v>
      </c>
      <c r="U1277" s="4">
        <f t="shared" si="1838"/>
        <v>262978.46881926601</v>
      </c>
      <c r="V1277" s="4">
        <f t="shared" si="1838"/>
        <v>3550361.1858742544</v>
      </c>
      <c r="W1277" s="4">
        <f t="shared" si="1838"/>
        <v>13578706.315061504</v>
      </c>
      <c r="X1277" s="4">
        <f t="shared" si="1838"/>
        <v>2459908.5872675427</v>
      </c>
      <c r="Y1277" s="4">
        <f t="shared" si="1838"/>
        <v>19851954.557022568</v>
      </c>
      <c r="Z1277" s="4">
        <f t="shared" si="1838"/>
        <v>1524097.9314591389</v>
      </c>
      <c r="AA1277" s="4">
        <f t="shared" si="1838"/>
        <v>30440.144839739252</v>
      </c>
      <c r="AB1277" s="4">
        <f t="shared" si="1838"/>
        <v>1554538.0762988778</v>
      </c>
      <c r="AC1277" s="4">
        <f t="shared" si="1838"/>
        <v>20105.317406977934</v>
      </c>
      <c r="AD1277" s="4">
        <f t="shared" si="1838"/>
        <v>89319.267139505682</v>
      </c>
      <c r="AE1277" s="4">
        <f t="shared" si="1838"/>
        <v>18325.389122396329</v>
      </c>
    </row>
    <row r="1278" spans="1:31" hidden="1" outlineLevel="1">
      <c r="E1278" s="9"/>
      <c r="F1278" s="99"/>
      <c r="G1278" s="48" t="str">
        <f>$G$9</f>
        <v>BULKTRAN</v>
      </c>
      <c r="H1278" s="4">
        <f t="shared" ref="H1278:AE1278" si="1840">H1158+H1166+H1174+H1198+H1222+H1238+H1230+H1214+H1206+H1190+H1182+H1150+H1142+H1134+H1126+H1246+H1254+H1262+H1270</f>
        <v>0</v>
      </c>
      <c r="I1278" s="4">
        <f t="shared" si="1840"/>
        <v>0</v>
      </c>
      <c r="J1278" s="46">
        <f t="shared" ref="J1278:K1278" si="1841">J1158+J1166+J1174+J1198+J1222+J1238+J1230+J1214+J1206+J1190+J1182+J1150+J1142+J1134+J1126+J1246+J1254+J1262+J1270</f>
        <v>0</v>
      </c>
      <c r="K1278" s="46">
        <f t="shared" si="1841"/>
        <v>0</v>
      </c>
      <c r="L1278" s="4">
        <f t="shared" si="1840"/>
        <v>0</v>
      </c>
      <c r="M1278" s="4">
        <f t="shared" si="1840"/>
        <v>0</v>
      </c>
      <c r="N1278" s="4">
        <f t="shared" si="1840"/>
        <v>0</v>
      </c>
      <c r="O1278" s="4">
        <f t="shared" si="1840"/>
        <v>0</v>
      </c>
      <c r="P1278" s="4">
        <f t="shared" si="1840"/>
        <v>0</v>
      </c>
      <c r="Q1278" s="4">
        <f t="shared" si="1840"/>
        <v>0</v>
      </c>
      <c r="R1278" s="4">
        <f t="shared" si="1840"/>
        <v>0</v>
      </c>
      <c r="S1278" s="4">
        <f t="shared" si="1840"/>
        <v>0</v>
      </c>
      <c r="T1278" s="4">
        <f t="shared" si="1840"/>
        <v>0</v>
      </c>
      <c r="U1278" s="4">
        <f t="shared" si="1840"/>
        <v>0</v>
      </c>
      <c r="V1278" s="4">
        <f t="shared" si="1840"/>
        <v>0</v>
      </c>
      <c r="W1278" s="4">
        <f t="shared" si="1840"/>
        <v>0</v>
      </c>
      <c r="X1278" s="4">
        <f t="shared" si="1840"/>
        <v>0</v>
      </c>
      <c r="Y1278" s="4">
        <f t="shared" si="1840"/>
        <v>0</v>
      </c>
      <c r="Z1278" s="4">
        <f t="shared" si="1840"/>
        <v>0</v>
      </c>
      <c r="AA1278" s="4">
        <f t="shared" si="1840"/>
        <v>0</v>
      </c>
      <c r="AB1278" s="4">
        <f t="shared" si="1840"/>
        <v>0</v>
      </c>
      <c r="AC1278" s="4">
        <f t="shared" si="1840"/>
        <v>0</v>
      </c>
      <c r="AD1278" s="4">
        <f t="shared" si="1840"/>
        <v>0</v>
      </c>
      <c r="AE1278" s="4">
        <f t="shared" si="1840"/>
        <v>0</v>
      </c>
    </row>
    <row r="1279" spans="1:31" hidden="1" outlineLevel="1">
      <c r="E1279" s="9"/>
      <c r="F1279" s="99"/>
      <c r="G1279" s="48" t="str">
        <f>$G$10</f>
        <v>SUBTRAN</v>
      </c>
      <c r="H1279" s="4">
        <f t="shared" ref="H1279:AE1279" si="1842">H1159+H1167+H1175+H1199+H1223+H1239+H1231+H1215+H1207+H1191+H1183+H1151+H1143+H1135+H1127+H1247+H1255+H1263+H1271</f>
        <v>0</v>
      </c>
      <c r="I1279" s="4">
        <f t="shared" si="1842"/>
        <v>0</v>
      </c>
      <c r="J1279" s="46">
        <f t="shared" ref="J1279:K1279" si="1843">J1159+J1167+J1175+J1199+J1223+J1239+J1231+J1215+J1207+J1191+J1183+J1151+J1143+J1135+J1127+J1247+J1255+J1263+J1271</f>
        <v>0</v>
      </c>
      <c r="K1279" s="46">
        <f t="shared" si="1843"/>
        <v>0</v>
      </c>
      <c r="L1279" s="4">
        <f t="shared" si="1842"/>
        <v>0</v>
      </c>
      <c r="M1279" s="4">
        <f t="shared" si="1842"/>
        <v>0</v>
      </c>
      <c r="N1279" s="4">
        <f t="shared" si="1842"/>
        <v>0</v>
      </c>
      <c r="O1279" s="4">
        <f t="shared" si="1842"/>
        <v>0</v>
      </c>
      <c r="P1279" s="4">
        <f t="shared" si="1842"/>
        <v>0</v>
      </c>
      <c r="Q1279" s="4">
        <f t="shared" si="1842"/>
        <v>0</v>
      </c>
      <c r="R1279" s="4">
        <f t="shared" si="1842"/>
        <v>0</v>
      </c>
      <c r="S1279" s="4">
        <f t="shared" si="1842"/>
        <v>0</v>
      </c>
      <c r="T1279" s="4">
        <f t="shared" si="1842"/>
        <v>0</v>
      </c>
      <c r="U1279" s="4">
        <f t="shared" si="1842"/>
        <v>0</v>
      </c>
      <c r="V1279" s="4">
        <f t="shared" si="1842"/>
        <v>0</v>
      </c>
      <c r="W1279" s="4">
        <f t="shared" si="1842"/>
        <v>0</v>
      </c>
      <c r="X1279" s="4">
        <f t="shared" si="1842"/>
        <v>0</v>
      </c>
      <c r="Y1279" s="4">
        <f t="shared" si="1842"/>
        <v>0</v>
      </c>
      <c r="Z1279" s="4">
        <f t="shared" si="1842"/>
        <v>0</v>
      </c>
      <c r="AA1279" s="4">
        <f t="shared" si="1842"/>
        <v>0</v>
      </c>
      <c r="AB1279" s="4">
        <f t="shared" si="1842"/>
        <v>0</v>
      </c>
      <c r="AC1279" s="4">
        <f t="shared" si="1842"/>
        <v>0</v>
      </c>
      <c r="AD1279" s="4">
        <f t="shared" si="1842"/>
        <v>0</v>
      </c>
      <c r="AE1279" s="4">
        <f t="shared" si="1842"/>
        <v>0</v>
      </c>
    </row>
    <row r="1280" spans="1:31" hidden="1" outlineLevel="1">
      <c r="E1280" s="9"/>
      <c r="F1280" s="99"/>
      <c r="G1280" s="48" t="str">
        <f>$G$11</f>
        <v>DISTPRI</v>
      </c>
      <c r="H1280" s="4">
        <f t="shared" ref="H1280:AE1280" si="1844">H1160+H1168+H1176+H1200+H1224+H1240+H1232+H1216+H1208+H1192+H1184+H1152+H1144+H1136+H1128+H1248+H1256+H1264+H1272</f>
        <v>0</v>
      </c>
      <c r="I1280" s="4">
        <f t="shared" si="1844"/>
        <v>0</v>
      </c>
      <c r="J1280" s="46">
        <f t="shared" ref="J1280:K1280" si="1845">J1160+J1168+J1176+J1200+J1224+J1240+J1232+J1216+J1208+J1192+J1184+J1152+J1144+J1136+J1128+J1248+J1256+J1264+J1272</f>
        <v>0</v>
      </c>
      <c r="K1280" s="46">
        <f t="shared" si="1845"/>
        <v>0</v>
      </c>
      <c r="L1280" s="4">
        <f t="shared" si="1844"/>
        <v>0</v>
      </c>
      <c r="M1280" s="4">
        <f t="shared" si="1844"/>
        <v>0</v>
      </c>
      <c r="N1280" s="4">
        <f t="shared" si="1844"/>
        <v>0</v>
      </c>
      <c r="O1280" s="4">
        <f t="shared" si="1844"/>
        <v>0</v>
      </c>
      <c r="P1280" s="4">
        <f t="shared" si="1844"/>
        <v>0</v>
      </c>
      <c r="Q1280" s="4">
        <f t="shared" si="1844"/>
        <v>0</v>
      </c>
      <c r="R1280" s="4">
        <f t="shared" si="1844"/>
        <v>0</v>
      </c>
      <c r="S1280" s="4">
        <f t="shared" si="1844"/>
        <v>0</v>
      </c>
      <c r="T1280" s="4">
        <f t="shared" si="1844"/>
        <v>0</v>
      </c>
      <c r="U1280" s="4">
        <f t="shared" si="1844"/>
        <v>0</v>
      </c>
      <c r="V1280" s="4">
        <f t="shared" si="1844"/>
        <v>0</v>
      </c>
      <c r="W1280" s="4">
        <f t="shared" si="1844"/>
        <v>0</v>
      </c>
      <c r="X1280" s="4">
        <f t="shared" si="1844"/>
        <v>0</v>
      </c>
      <c r="Y1280" s="4">
        <f t="shared" si="1844"/>
        <v>0</v>
      </c>
      <c r="Z1280" s="4">
        <f t="shared" si="1844"/>
        <v>0</v>
      </c>
      <c r="AA1280" s="4">
        <f t="shared" si="1844"/>
        <v>0</v>
      </c>
      <c r="AB1280" s="4">
        <f t="shared" si="1844"/>
        <v>0</v>
      </c>
      <c r="AC1280" s="4">
        <f t="shared" si="1844"/>
        <v>0</v>
      </c>
      <c r="AD1280" s="4">
        <f t="shared" si="1844"/>
        <v>0</v>
      </c>
      <c r="AE1280" s="4">
        <f t="shared" si="1844"/>
        <v>0</v>
      </c>
    </row>
    <row r="1281" spans="1:31" hidden="1" outlineLevel="1">
      <c r="E1281" s="9"/>
      <c r="F1281" s="99"/>
      <c r="G1281" s="48" t="str">
        <f>$G$12</f>
        <v>DISTSEC</v>
      </c>
      <c r="H1281" s="4">
        <f t="shared" ref="H1281:AE1281" si="1846">H1161+H1169+H1177+H1201+H1225+H1241+H1233+H1217+H1209+H1193+H1185+H1153+H1145+H1137+H1129+H1249+H1257+H1265+H1273</f>
        <v>0</v>
      </c>
      <c r="I1281" s="4">
        <f t="shared" si="1846"/>
        <v>0</v>
      </c>
      <c r="J1281" s="46">
        <f t="shared" ref="J1281:K1281" si="1847">J1161+J1169+J1177+J1201+J1225+J1241+J1233+J1217+J1209+J1193+J1185+J1153+J1145+J1137+J1129+J1249+J1257+J1265+J1273</f>
        <v>0</v>
      </c>
      <c r="K1281" s="46">
        <f t="shared" si="1847"/>
        <v>0</v>
      </c>
      <c r="L1281" s="4">
        <f t="shared" si="1846"/>
        <v>0</v>
      </c>
      <c r="M1281" s="4">
        <f t="shared" si="1846"/>
        <v>0</v>
      </c>
      <c r="N1281" s="4">
        <f t="shared" si="1846"/>
        <v>0</v>
      </c>
      <c r="O1281" s="4">
        <f t="shared" si="1846"/>
        <v>0</v>
      </c>
      <c r="P1281" s="4">
        <f t="shared" si="1846"/>
        <v>0</v>
      </c>
      <c r="Q1281" s="4">
        <f t="shared" si="1846"/>
        <v>0</v>
      </c>
      <c r="R1281" s="4">
        <f t="shared" si="1846"/>
        <v>0</v>
      </c>
      <c r="S1281" s="4">
        <f t="shared" si="1846"/>
        <v>0</v>
      </c>
      <c r="T1281" s="4">
        <f t="shared" si="1846"/>
        <v>0</v>
      </c>
      <c r="U1281" s="4">
        <f t="shared" si="1846"/>
        <v>0</v>
      </c>
      <c r="V1281" s="4">
        <f t="shared" si="1846"/>
        <v>0</v>
      </c>
      <c r="W1281" s="4">
        <f t="shared" si="1846"/>
        <v>0</v>
      </c>
      <c r="X1281" s="4">
        <f t="shared" si="1846"/>
        <v>0</v>
      </c>
      <c r="Y1281" s="4">
        <f t="shared" si="1846"/>
        <v>0</v>
      </c>
      <c r="Z1281" s="4">
        <f t="shared" si="1846"/>
        <v>0</v>
      </c>
      <c r="AA1281" s="4">
        <f t="shared" si="1846"/>
        <v>0</v>
      </c>
      <c r="AB1281" s="4">
        <f t="shared" si="1846"/>
        <v>0</v>
      </c>
      <c r="AC1281" s="4">
        <f t="shared" si="1846"/>
        <v>0</v>
      </c>
      <c r="AD1281" s="4">
        <f t="shared" si="1846"/>
        <v>0</v>
      </c>
      <c r="AE1281" s="4">
        <f t="shared" si="1846"/>
        <v>0</v>
      </c>
    </row>
    <row r="1282" spans="1:31" hidden="1" outlineLevel="1">
      <c r="E1282" s="9"/>
      <c r="F1282" s="99"/>
      <c r="G1282" s="48" t="str">
        <f>$G$13</f>
        <v>ENERGY</v>
      </c>
      <c r="H1282" s="4">
        <f t="shared" ref="H1282:AE1282" si="1848">H1162+H1170+H1178+H1202+H1226+H1242+H1234+H1218+H1210+H1194+H1186+H1154+H1146+H1138+H1130+H1250+H1258+H1266+H1274</f>
        <v>177477616.57863325</v>
      </c>
      <c r="I1282" s="4">
        <f t="shared" si="1848"/>
        <v>69433432.562257349</v>
      </c>
      <c r="J1282" s="46">
        <f t="shared" ref="J1282:K1282" si="1849">J1162+J1170+J1178+J1202+J1226+J1242+J1234+J1218+J1210+J1194+J1186+J1154+J1146+J1138+J1130+J1250+J1258+J1266+J1274</f>
        <v>11111.248851724498</v>
      </c>
      <c r="K1282" s="46">
        <f t="shared" si="1849"/>
        <v>32038.181247555716</v>
      </c>
      <c r="L1282" s="4">
        <f t="shared" si="1848"/>
        <v>20021393.04001997</v>
      </c>
      <c r="M1282" s="4">
        <f t="shared" si="1848"/>
        <v>279238.85591352347</v>
      </c>
      <c r="N1282" s="4">
        <f t="shared" si="1848"/>
        <v>39037.355398611755</v>
      </c>
      <c r="O1282" s="4">
        <f t="shared" si="1848"/>
        <v>20339669.251332104</v>
      </c>
      <c r="P1282" s="4">
        <f t="shared" si="1848"/>
        <v>12980021.007545479</v>
      </c>
      <c r="Q1282" s="4">
        <f t="shared" si="1848"/>
        <v>2318210.8802901176</v>
      </c>
      <c r="R1282" s="4">
        <f t="shared" si="1848"/>
        <v>472072.63168175262</v>
      </c>
      <c r="S1282" s="4">
        <f t="shared" si="1848"/>
        <v>17830.34306221447</v>
      </c>
      <c r="T1282" s="4">
        <f t="shared" si="1848"/>
        <v>15788134.862579562</v>
      </c>
      <c r="U1282" s="4">
        <f t="shared" si="1848"/>
        <v>680752.77729708795</v>
      </c>
      <c r="V1282" s="4">
        <f t="shared" si="1848"/>
        <v>10762830.843817616</v>
      </c>
      <c r="W1282" s="4">
        <f t="shared" si="1848"/>
        <v>46289183.75110402</v>
      </c>
      <c r="X1282" s="4">
        <f t="shared" si="1848"/>
        <v>8707478.9421195667</v>
      </c>
      <c r="Y1282" s="4">
        <f t="shared" si="1848"/>
        <v>66440246.314338297</v>
      </c>
      <c r="Z1282" s="4">
        <f t="shared" si="1848"/>
        <v>3570669.7475820621</v>
      </c>
      <c r="AA1282" s="4">
        <f t="shared" si="1848"/>
        <v>71644.776219367021</v>
      </c>
      <c r="AB1282" s="4">
        <f t="shared" si="1848"/>
        <v>3642314.5238014292</v>
      </c>
      <c r="AC1282" s="4">
        <f t="shared" si="1848"/>
        <v>63907.447612108808</v>
      </c>
      <c r="AD1282" s="4">
        <f t="shared" si="1848"/>
        <v>1431504.939435292</v>
      </c>
      <c r="AE1282" s="4">
        <f t="shared" si="1848"/>
        <v>295257.24717785837</v>
      </c>
    </row>
    <row r="1283" spans="1:31" hidden="1" outlineLevel="1">
      <c r="E1283" s="9"/>
      <c r="F1283" s="99"/>
      <c r="G1283" s="48" t="str">
        <f>$G$14</f>
        <v>CUSTOMER</v>
      </c>
      <c r="H1283" s="4">
        <f t="shared" ref="H1283:AE1283" si="1850">H1163+H1171+H1179+H1203+H1227+H1243+H1235+H1219+H1211+H1195+H1187+H1155+H1147+H1139+H1131+H1251+H1259+H1267+H1275</f>
        <v>0</v>
      </c>
      <c r="I1283" s="4">
        <f t="shared" si="1850"/>
        <v>0</v>
      </c>
      <c r="J1283" s="46">
        <f t="shared" ref="J1283:K1283" si="1851">J1163+J1171+J1179+J1203+J1227+J1243+J1235+J1219+J1211+J1195+J1187+J1155+J1147+J1139+J1131+J1251+J1259+J1267+J1275</f>
        <v>0</v>
      </c>
      <c r="K1283" s="46">
        <f t="shared" si="1851"/>
        <v>0</v>
      </c>
      <c r="L1283" s="4">
        <f t="shared" si="1850"/>
        <v>0</v>
      </c>
      <c r="M1283" s="4">
        <f t="shared" si="1850"/>
        <v>0</v>
      </c>
      <c r="N1283" s="4">
        <f t="shared" si="1850"/>
        <v>0</v>
      </c>
      <c r="O1283" s="4">
        <f t="shared" si="1850"/>
        <v>0</v>
      </c>
      <c r="P1283" s="4">
        <f t="shared" si="1850"/>
        <v>0</v>
      </c>
      <c r="Q1283" s="4">
        <f t="shared" si="1850"/>
        <v>0</v>
      </c>
      <c r="R1283" s="4">
        <f t="shared" si="1850"/>
        <v>0</v>
      </c>
      <c r="S1283" s="4">
        <f t="shared" si="1850"/>
        <v>0</v>
      </c>
      <c r="T1283" s="4">
        <f t="shared" si="1850"/>
        <v>0</v>
      </c>
      <c r="U1283" s="4">
        <f t="shared" si="1850"/>
        <v>0</v>
      </c>
      <c r="V1283" s="4">
        <f t="shared" si="1850"/>
        <v>0</v>
      </c>
      <c r="W1283" s="4">
        <f t="shared" si="1850"/>
        <v>0</v>
      </c>
      <c r="X1283" s="4">
        <f t="shared" si="1850"/>
        <v>0</v>
      </c>
      <c r="Y1283" s="4">
        <f t="shared" si="1850"/>
        <v>0</v>
      </c>
      <c r="Z1283" s="4">
        <f t="shared" si="1850"/>
        <v>0</v>
      </c>
      <c r="AA1283" s="4">
        <f t="shared" si="1850"/>
        <v>0</v>
      </c>
      <c r="AB1283" s="4">
        <f t="shared" si="1850"/>
        <v>0</v>
      </c>
      <c r="AC1283" s="4">
        <f t="shared" si="1850"/>
        <v>0</v>
      </c>
      <c r="AD1283" s="4">
        <f t="shared" si="1850"/>
        <v>0</v>
      </c>
      <c r="AE1283" s="4">
        <f t="shared" si="1850"/>
        <v>0</v>
      </c>
    </row>
    <row r="1284" spans="1:31" collapsed="1">
      <c r="C1284" s="48" t="s">
        <v>213</v>
      </c>
      <c r="E1284" s="4">
        <f>E1164+E1172+E1180+E1204+E1228+E1244+E1236+E1220+E1212+E1196+E1188+E1156+E1148+E1140+E1132+E1252+E1260+E1268+E1276</f>
        <v>255253968</v>
      </c>
      <c r="F1284" s="167"/>
      <c r="G1284" s="48" t="str">
        <f>$G$15</f>
        <v>TOTAL</v>
      </c>
      <c r="H1284" s="4">
        <f t="shared" ref="H1284:AE1284" si="1852">H1164+H1172+H1180+H1204+H1228+H1244+H1236+H1220+H1212+H1196+H1188+H1156+H1148+H1140+H1132+H1252+H1260+H1268+H1276</f>
        <v>255253967.99999994</v>
      </c>
      <c r="I1284" s="46">
        <f t="shared" si="1852"/>
        <v>109431549.04171488</v>
      </c>
      <c r="J1284" s="46">
        <f t="shared" ref="J1284:K1284" si="1853">J1164+J1172+J1180+J1204+J1228+J1244+J1236+J1220+J1212+J1196+J1188+J1156+J1148+J1140+J1132+J1252+J1260+J1268+J1276</f>
        <v>20059.513170925275</v>
      </c>
      <c r="K1284" s="46">
        <f t="shared" si="1853"/>
        <v>47705.954031075787</v>
      </c>
      <c r="L1284" s="46">
        <f t="shared" si="1852"/>
        <v>29343652.995640561</v>
      </c>
      <c r="M1284" s="46">
        <f t="shared" si="1852"/>
        <v>408957.98455012176</v>
      </c>
      <c r="N1284" s="46">
        <f t="shared" si="1852"/>
        <v>57103.819350244659</v>
      </c>
      <c r="O1284" s="46">
        <f t="shared" si="1852"/>
        <v>29809714.799540929</v>
      </c>
      <c r="P1284" s="46">
        <f t="shared" si="1852"/>
        <v>18524833.256745428</v>
      </c>
      <c r="Q1284" s="46">
        <f t="shared" si="1852"/>
        <v>3313277.2233769111</v>
      </c>
      <c r="R1284" s="46">
        <f t="shared" si="1852"/>
        <v>673861.93159175816</v>
      </c>
      <c r="S1284" s="46">
        <f t="shared" si="1852"/>
        <v>25493.200472742214</v>
      </c>
      <c r="T1284" s="46">
        <f t="shared" si="1852"/>
        <v>22537465.612186842</v>
      </c>
      <c r="U1284" s="46">
        <f t="shared" si="1852"/>
        <v>943731.24611635401</v>
      </c>
      <c r="V1284" s="46">
        <f t="shared" si="1852"/>
        <v>14313192.029691871</v>
      </c>
      <c r="W1284" s="46">
        <f t="shared" si="1852"/>
        <v>59867890.066165522</v>
      </c>
      <c r="X1284" s="46">
        <f t="shared" si="1852"/>
        <v>11167387.529387111</v>
      </c>
      <c r="Y1284" s="46">
        <f t="shared" si="1852"/>
        <v>86292200.871360853</v>
      </c>
      <c r="Z1284" s="46">
        <f t="shared" si="1852"/>
        <v>5094767.6790412012</v>
      </c>
      <c r="AA1284" s="46">
        <f t="shared" si="1852"/>
        <v>102084.92105910629</v>
      </c>
      <c r="AB1284" s="46">
        <f t="shared" si="1852"/>
        <v>5196852.6001003068</v>
      </c>
      <c r="AC1284" s="46">
        <f t="shared" si="1852"/>
        <v>84012.765019086757</v>
      </c>
      <c r="AD1284" s="46">
        <f t="shared" si="1852"/>
        <v>1520824.2065747981</v>
      </c>
      <c r="AE1284" s="46">
        <f t="shared" si="1852"/>
        <v>313582.63630025473</v>
      </c>
    </row>
    <row r="1285" spans="1:31" s="44" customFormat="1">
      <c r="A1285" s="49"/>
      <c r="B1285" s="97"/>
      <c r="C1285" s="48"/>
      <c r="D1285" s="48"/>
      <c r="E1285" s="46"/>
      <c r="F1285" s="167"/>
      <c r="G1285" s="48"/>
      <c r="H1285" s="46"/>
      <c r="I1285" s="46"/>
      <c r="J1285" s="46"/>
      <c r="K1285" s="46"/>
      <c r="L1285" s="46"/>
      <c r="M1285" s="46"/>
      <c r="N1285" s="46"/>
      <c r="O1285" s="46"/>
      <c r="P1285" s="46"/>
      <c r="Q1285" s="46"/>
      <c r="R1285" s="46"/>
      <c r="S1285" s="46"/>
      <c r="T1285" s="46"/>
      <c r="U1285" s="46"/>
      <c r="V1285" s="46"/>
      <c r="W1285" s="46"/>
      <c r="X1285" s="46"/>
      <c r="Y1285" s="46"/>
      <c r="Z1285" s="46"/>
      <c r="AA1285" s="46"/>
      <c r="AB1285" s="46"/>
      <c r="AC1285" s="46"/>
      <c r="AD1285" s="46"/>
      <c r="AE1285" s="46"/>
    </row>
    <row r="1286" spans="1:31" s="44" customFormat="1">
      <c r="A1286" s="49"/>
      <c r="B1286" s="97"/>
      <c r="C1286" s="48" t="s">
        <v>10</v>
      </c>
      <c r="D1286" s="48"/>
      <c r="E1286" s="46"/>
      <c r="F1286" s="86"/>
      <c r="I1286" s="47"/>
      <c r="J1286" s="47"/>
      <c r="K1286" s="47"/>
      <c r="L1286" s="47"/>
      <c r="M1286" s="47"/>
      <c r="N1286" s="47"/>
      <c r="O1286" s="47"/>
      <c r="P1286" s="47"/>
      <c r="Q1286" s="47"/>
      <c r="R1286" s="47"/>
      <c r="S1286" s="47"/>
      <c r="T1286" s="47"/>
      <c r="U1286" s="47"/>
      <c r="V1286" s="47"/>
      <c r="W1286" s="47"/>
      <c r="X1286" s="47"/>
      <c r="Y1286" s="47"/>
      <c r="Z1286" s="47"/>
      <c r="AA1286" s="47"/>
      <c r="AB1286" s="47"/>
      <c r="AC1286" s="47"/>
      <c r="AD1286" s="47"/>
      <c r="AE1286" s="47"/>
    </row>
    <row r="1287" spans="1:31" s="44" customFormat="1" hidden="1" outlineLevel="1">
      <c r="A1287" s="49"/>
      <c r="B1287" s="97"/>
      <c r="C1287" s="48"/>
      <c r="D1287" s="48"/>
      <c r="F1287" s="167" t="str">
        <f>F1294</f>
        <v>EXP_OM_TRAN</v>
      </c>
      <c r="G1287" s="48" t="str">
        <f>$G$8</f>
        <v>PRODUCTION</v>
      </c>
      <c r="H1287" s="46">
        <f t="shared" ref="H1287:H1318" ca="1" si="1854">SUBTOTAL(9,I1287:AE1287)</f>
        <v>4.5240976533205058E-9</v>
      </c>
      <c r="I1287" s="47">
        <f t="shared" ref="I1287:N1287" ca="1" si="1855">VLOOKUP(CONCATENATE($F1287," ",$G1287),AllocFactorMatrix,(I$4+1),FALSE)*$E1294</f>
        <v>-3.3733625570874026E-9</v>
      </c>
      <c r="J1287" s="47">
        <f t="shared" ca="1" si="1855"/>
        <v>3.096815700120829E-12</v>
      </c>
      <c r="K1287" s="47">
        <f t="shared" ca="1" si="1855"/>
        <v>-3.3833638815973519E-12</v>
      </c>
      <c r="L1287" s="47">
        <f t="shared" ca="1" si="1855"/>
        <v>-4.2984141810889488E-10</v>
      </c>
      <c r="M1287" s="47">
        <f t="shared" ca="1" si="1855"/>
        <v>1.4320228543609723E-11</v>
      </c>
      <c r="N1287" s="47">
        <f t="shared" ca="1" si="1855"/>
        <v>-1.7014407937434542E-12</v>
      </c>
      <c r="O1287" s="47">
        <f t="shared" ref="O1287:O1318" ca="1" si="1856">SUBTOTAL(9,L1287:N1287)</f>
        <v>-4.1722263035902861E-10</v>
      </c>
      <c r="P1287" s="47">
        <f ca="1">VLOOKUP(CONCATENATE($F1287," ",$G1287),AllocFactorMatrix,(P$4+1),FALSE)*$E1294</f>
        <v>-6.3726359497716363E-10</v>
      </c>
      <c r="Q1287" s="47">
        <f ca="1">VLOOKUP(CONCATENATE($F1287," ",$G1287),AllocFactorMatrix,(Q$4+1),FALSE)*$E1294</f>
        <v>3.1529101552978393E-11</v>
      </c>
      <c r="R1287" s="47">
        <f ca="1">VLOOKUP(CONCATENATE($F1287," ",$G1287),AllocFactorMatrix,(R$4+1),FALSE)*$E1294</f>
        <v>3.6791912729973898E-12</v>
      </c>
      <c r="S1287" s="47">
        <f ca="1">VLOOKUP(CONCATENATE($F1287," ",$G1287),AllocFactorMatrix,(S$4+1),FALSE)*$E1294</f>
        <v>7.610229334246449E-13</v>
      </c>
      <c r="T1287" s="47">
        <f ca="1">SUBTOTAL(9,P1287:S1287)</f>
        <v>-6.0129427921776325E-10</v>
      </c>
      <c r="U1287" s="47">
        <f ca="1">VLOOKUP(CONCATENATE($F1287," ",$G1287),AllocFactorMatrix,(U$4+1),FALSE)*$E1294</f>
        <v>5.2075579878330007E-11</v>
      </c>
      <c r="V1287" s="47">
        <f ca="1">VLOOKUP(CONCATENATE($F1287," ",$G1287),AllocFactorMatrix,(V$4+1),FALSE)*$E1294</f>
        <v>-6.113519157225977E-10</v>
      </c>
      <c r="W1287" s="47">
        <f ca="1">VLOOKUP(CONCATENATE($F1287," ",$G1287),AllocFactorMatrix,(W$4+1),FALSE)*$E1294</f>
        <v>-3.0756495938307406E-10</v>
      </c>
      <c r="X1287" s="47">
        <f ca="1">VLOOKUP(CONCATENATE($F1287," ",$G1287),AllocFactorMatrix,(X$4+1),FALSE)*$E1294</f>
        <v>4.2589379346662569E-10</v>
      </c>
      <c r="Y1287" s="47">
        <f ca="1">SUBTOTAL(9,U1287:X1287)</f>
        <v>-4.4094750176071596E-10</v>
      </c>
      <c r="Z1287" s="47">
        <f ca="1">VLOOKUP(CONCATENATE($F1287," ",$G1287),AllocFactorMatrix,(Z$4+1),FALSE)*$E1294</f>
        <v>-4.0342460467450981E-11</v>
      </c>
      <c r="AA1287" s="47">
        <f ca="1">VLOOKUP(CONCATENATE($F1287," ",$G1287),AllocFactorMatrix,(AA$4+1),FALSE)*$E1294</f>
        <v>6.7671073578132455E-12</v>
      </c>
      <c r="AB1287" s="47">
        <f t="shared" ref="AB1287:AB1318" ca="1" si="1857">SUBTOTAL(9,Z1287:AA1287)</f>
        <v>-3.3575353109637738E-11</v>
      </c>
      <c r="AC1287" s="47">
        <f ca="1">VLOOKUP(CONCATENATE($F1287," ",$G1287),AllocFactorMatrix,(AC$4+1),FALSE)*$E1294</f>
        <v>-1.6005650276722012E-12</v>
      </c>
      <c r="AD1287" s="47">
        <f ca="1">VLOOKUP(CONCATENATE($F1287," ",$G1287),AllocFactorMatrix,(AD$4+1),FALSE)*$E1294</f>
        <v>-6.7716897952395108E-13</v>
      </c>
      <c r="AE1287" s="47">
        <f ca="1">VLOOKUP(CONCATENATE($F1287," ",$G1287),AllocFactorMatrix,(AE$4+1),FALSE)*$E1294</f>
        <v>1.0032059519775083E-12</v>
      </c>
    </row>
    <row r="1288" spans="1:31" s="44" customFormat="1" hidden="1" outlineLevel="1">
      <c r="A1288" s="49"/>
      <c r="B1288" s="97"/>
      <c r="C1288" s="48"/>
      <c r="D1288" s="48"/>
      <c r="F1288" s="167" t="str">
        <f>F1294</f>
        <v>EXP_OM_TRAN</v>
      </c>
      <c r="G1288" s="48" t="str">
        <f>$G$9</f>
        <v>BULKTRAN</v>
      </c>
      <c r="H1288" s="46">
        <f t="shared" ca="1" si="1854"/>
        <v>2362006.41300001</v>
      </c>
      <c r="I1288" s="47">
        <f t="shared" ref="I1288:N1288" ca="1" si="1858">VLOOKUP(CONCATENATE($F1288," ",$G1288),AllocFactorMatrix,(I$4+1),FALSE)*$E1294</f>
        <v>1214711.231702826</v>
      </c>
      <c r="J1288" s="47">
        <f t="shared" ca="1" si="1858"/>
        <v>271.75172556840863</v>
      </c>
      <c r="K1288" s="47">
        <f t="shared" ca="1" si="1858"/>
        <v>475.8178947172201</v>
      </c>
      <c r="L1288" s="47">
        <f t="shared" ca="1" si="1858"/>
        <v>283109.67789599701</v>
      </c>
      <c r="M1288" s="47">
        <f t="shared" ca="1" si="1858"/>
        <v>3939.4675647415984</v>
      </c>
      <c r="N1288" s="47">
        <f t="shared" ca="1" si="1858"/>
        <v>548.66425248983035</v>
      </c>
      <c r="O1288" s="47">
        <f t="shared" ca="1" si="1856"/>
        <v>287597.80971322843</v>
      </c>
      <c r="P1288" s="47">
        <f ca="1">VLOOKUP(CONCATENATE($F1288," ",$G1288),AllocFactorMatrix,(P$4+1),FALSE)*$E1294</f>
        <v>168391.57214429762</v>
      </c>
      <c r="Q1288" s="47">
        <f ca="1">VLOOKUP(CONCATENATE($F1288," ",$G1288),AllocFactorMatrix,(Q$4+1),FALSE)*$E1294</f>
        <v>30219.379551478811</v>
      </c>
      <c r="R1288" s="47">
        <f ca="1">VLOOKUP(CONCATENATE($F1288," ",$G1288),AllocFactorMatrix,(R$4+1),FALSE)*$E1294</f>
        <v>6128.1817898605768</v>
      </c>
      <c r="S1288" s="47">
        <f ca="1">VLOOKUP(CONCATENATE($F1288," ",$G1288),AllocFactorMatrix,(S$4+1),FALSE)*$E1294</f>
        <v>232.71493217151368</v>
      </c>
      <c r="T1288" s="47">
        <f t="shared" ref="T1288:T1294" ca="1" si="1859">SUBTOTAL(9,P1288:S1288)</f>
        <v>204971.84841780851</v>
      </c>
      <c r="U1288" s="47">
        <f ca="1">VLOOKUP(CONCATENATE($F1288," ",$G1288),AllocFactorMatrix,(U$4+1),FALSE)*$E1294</f>
        <v>7986.4485602674486</v>
      </c>
      <c r="V1288" s="47">
        <f ca="1">VLOOKUP(CONCATENATE($F1288," ",$G1288),AllocFactorMatrix,(V$4+1),FALSE)*$E1294</f>
        <v>107821.66733521395</v>
      </c>
      <c r="W1288" s="47">
        <f ca="1">VLOOKUP(CONCATENATE($F1288," ",$G1288),AllocFactorMatrix,(W$4+1),FALSE)*$E1294</f>
        <v>412374.59472299193</v>
      </c>
      <c r="X1288" s="47">
        <f ca="1">VLOOKUP(CONCATENATE($F1288," ",$G1288),AllocFactorMatrix,(X$4+1),FALSE)*$E1294</f>
        <v>74705.482480674924</v>
      </c>
      <c r="Y1288" s="47">
        <f t="shared" ref="Y1288:Y1294" ca="1" si="1860">SUBTOTAL(9,U1288:X1288)</f>
        <v>602888.19309914834</v>
      </c>
      <c r="Z1288" s="47">
        <f ca="1">VLOOKUP(CONCATENATE($F1288," ",$G1288),AllocFactorMatrix,(Z$4+1),FALSE)*$E1294</f>
        <v>46285.651388341787</v>
      </c>
      <c r="AA1288" s="47">
        <f ca="1">VLOOKUP(CONCATENATE($F1288," ",$G1288),AllocFactorMatrix,(AA$4+1),FALSE)*$E1294</f>
        <v>924.44317598010889</v>
      </c>
      <c r="AB1288" s="47">
        <f t="shared" ca="1" si="1857"/>
        <v>47210.094564321895</v>
      </c>
      <c r="AC1288" s="47">
        <f ca="1">VLOOKUP(CONCATENATE($F1288," ",$G1288),AllocFactorMatrix,(AC$4+1),FALSE)*$E1294</f>
        <v>610.58262290298774</v>
      </c>
      <c r="AD1288" s="47">
        <f ca="1">VLOOKUP(CONCATENATE($F1288," ",$G1288),AllocFactorMatrix,(AD$4+1),FALSE)*$E1294</f>
        <v>2712.5556539029781</v>
      </c>
      <c r="AE1288" s="47">
        <f ca="1">VLOOKUP(CONCATENATE($F1288," ",$G1288),AllocFactorMatrix,(AE$4+1),FALSE)*$E1294</f>
        <v>556.52760558692955</v>
      </c>
    </row>
    <row r="1289" spans="1:31" s="44" customFormat="1" hidden="1" outlineLevel="1">
      <c r="A1289" s="49"/>
      <c r="B1289" s="97"/>
      <c r="C1289" s="48"/>
      <c r="D1289" s="48"/>
      <c r="F1289" s="167" t="str">
        <f>F1294</f>
        <v>EXP_OM_TRAN</v>
      </c>
      <c r="G1289" s="48" t="str">
        <f>$G$10</f>
        <v>SUBTRAN</v>
      </c>
      <c r="H1289" s="46">
        <f t="shared" ca="1" si="1854"/>
        <v>654604.58700000215</v>
      </c>
      <c r="I1289" s="47">
        <f t="shared" ref="I1289:N1289" ca="1" si="1861">VLOOKUP(CONCATENATE($F1289," ",$G1289),AllocFactorMatrix,(I$4+1),FALSE)*$E1294</f>
        <v>334417.95914178289</v>
      </c>
      <c r="J1289" s="47">
        <f t="shared" ca="1" si="1861"/>
        <v>54.454892742905933</v>
      </c>
      <c r="K1289" s="47">
        <f t="shared" ca="1" si="1861"/>
        <v>101.34990535457332</v>
      </c>
      <c r="L1289" s="47">
        <f t="shared" ca="1" si="1861"/>
        <v>78371.30466548304</v>
      </c>
      <c r="M1289" s="47">
        <f t="shared" ca="1" si="1861"/>
        <v>1095.3011951876254</v>
      </c>
      <c r="N1289" s="47">
        <f t="shared" ca="1" si="1861"/>
        <v>198.24442728401033</v>
      </c>
      <c r="O1289" s="47">
        <f t="shared" ca="1" si="1856"/>
        <v>79664.850287954672</v>
      </c>
      <c r="P1289" s="47">
        <f ca="1">VLOOKUP(CONCATENATE($F1289," ",$G1289),AllocFactorMatrix,(P$4+1),FALSE)*$E1294</f>
        <v>45246.378616189038</v>
      </c>
      <c r="Q1289" s="47">
        <f ca="1">VLOOKUP(CONCATENATE($F1289," ",$G1289),AllocFactorMatrix,(Q$4+1),FALSE)*$E1294</f>
        <v>8142.5272599437922</v>
      </c>
      <c r="R1289" s="47">
        <f ca="1">VLOOKUP(CONCATENATE($F1289," ",$G1289),AllocFactorMatrix,(R$4+1),FALSE)*$E1294</f>
        <v>2137.3506268420861</v>
      </c>
      <c r="S1289" s="47">
        <f ca="1">VLOOKUP(CONCATENATE($F1289," ",$G1289),AllocFactorMatrix,(S$4+1),FALSE)*$E1294</f>
        <v>0</v>
      </c>
      <c r="T1289" s="47">
        <f t="shared" ca="1" si="1859"/>
        <v>55526.256502974924</v>
      </c>
      <c r="U1289" s="47">
        <f ca="1">VLOOKUP(CONCATENATE($F1289," ",$G1289),AllocFactorMatrix,(U$4+1),FALSE)*$E1294</f>
        <v>2042.4509783196188</v>
      </c>
      <c r="V1289" s="47">
        <f ca="1">VLOOKUP(CONCATENATE($F1289," ",$G1289),AllocFactorMatrix,(V$4+1),FALSE)*$E1294</f>
        <v>28657.5677488334</v>
      </c>
      <c r="W1289" s="47">
        <f ca="1">VLOOKUP(CONCATENATE($F1289," ",$G1289),AllocFactorMatrix,(W$4+1),FALSE)*$E1294</f>
        <v>141303.91507970146</v>
      </c>
      <c r="X1289" s="47">
        <f ca="1">VLOOKUP(CONCATENATE($F1289," ",$G1289),AllocFactorMatrix,(X$4+1),FALSE)*$E1294</f>
        <v>0</v>
      </c>
      <c r="Y1289" s="47">
        <f t="shared" ca="1" si="1860"/>
        <v>172003.93380685447</v>
      </c>
      <c r="Z1289" s="47">
        <f ca="1">VLOOKUP(CONCATENATE($F1289," ",$G1289),AllocFactorMatrix,(Z$4+1),FALSE)*$E1294</f>
        <v>12421.220905816346</v>
      </c>
      <c r="AA1289" s="47">
        <f ca="1">VLOOKUP(CONCATENATE($F1289," ",$G1289),AllocFactorMatrix,(AA$4+1),FALSE)*$E1294</f>
        <v>249.3996958167256</v>
      </c>
      <c r="AB1289" s="47">
        <f t="shared" ca="1" si="1857"/>
        <v>12670.620601633073</v>
      </c>
      <c r="AC1289" s="47">
        <f ca="1">VLOOKUP(CONCATENATE($F1289," ",$G1289),AllocFactorMatrix,(AC$4+1),FALSE)*$E1294</f>
        <v>165.16186070501496</v>
      </c>
      <c r="AD1289" s="47">
        <f ca="1">VLOOKUP(CONCATENATE($F1289," ",$G1289),AllocFactorMatrix,(AD$4+1),FALSE)*$E1294</f>
        <v>0</v>
      </c>
      <c r="AE1289" s="47">
        <f ca="1">VLOOKUP(CONCATENATE($F1289," ",$G1289),AllocFactorMatrix,(AE$4+1),FALSE)*$E1294</f>
        <v>0</v>
      </c>
    </row>
    <row r="1290" spans="1:31" s="44" customFormat="1" hidden="1" outlineLevel="1">
      <c r="A1290" s="49"/>
      <c r="B1290" s="97"/>
      <c r="C1290" s="48"/>
      <c r="D1290" s="48"/>
      <c r="F1290" s="167" t="str">
        <f>F1294</f>
        <v>EXP_OM_TRAN</v>
      </c>
      <c r="G1290" s="48" t="str">
        <f>$G$11</f>
        <v>DISTPRI</v>
      </c>
      <c r="H1290" s="46">
        <f t="shared" ca="1" si="1854"/>
        <v>0</v>
      </c>
      <c r="I1290" s="47">
        <f t="shared" ref="I1290:N1290" ca="1" si="1862">VLOOKUP(CONCATENATE($F1290," ",$G1290),AllocFactorMatrix,(I$4+1),FALSE)*$E1294</f>
        <v>0</v>
      </c>
      <c r="J1290" s="47">
        <f t="shared" ca="1" si="1862"/>
        <v>0</v>
      </c>
      <c r="K1290" s="47">
        <f t="shared" ca="1" si="1862"/>
        <v>0</v>
      </c>
      <c r="L1290" s="47">
        <f t="shared" ca="1" si="1862"/>
        <v>0</v>
      </c>
      <c r="M1290" s="47">
        <f t="shared" ca="1" si="1862"/>
        <v>0</v>
      </c>
      <c r="N1290" s="47">
        <f t="shared" ca="1" si="1862"/>
        <v>0</v>
      </c>
      <c r="O1290" s="47">
        <f t="shared" ca="1" si="1856"/>
        <v>0</v>
      </c>
      <c r="P1290" s="47">
        <f ca="1">VLOOKUP(CONCATENATE($F1290," ",$G1290),AllocFactorMatrix,(P$4+1),FALSE)*$E1294</f>
        <v>0</v>
      </c>
      <c r="Q1290" s="47">
        <f ca="1">VLOOKUP(CONCATENATE($F1290," ",$G1290),AllocFactorMatrix,(Q$4+1),FALSE)*$E1294</f>
        <v>0</v>
      </c>
      <c r="R1290" s="47">
        <f ca="1">VLOOKUP(CONCATENATE($F1290," ",$G1290),AllocFactorMatrix,(R$4+1),FALSE)*$E1294</f>
        <v>0</v>
      </c>
      <c r="S1290" s="47">
        <f ca="1">VLOOKUP(CONCATENATE($F1290," ",$G1290),AllocFactorMatrix,(S$4+1),FALSE)*$E1294</f>
        <v>0</v>
      </c>
      <c r="T1290" s="47">
        <f t="shared" ca="1" si="1859"/>
        <v>0</v>
      </c>
      <c r="U1290" s="47">
        <f ca="1">VLOOKUP(CONCATENATE($F1290," ",$G1290),AllocFactorMatrix,(U$4+1),FALSE)*$E1294</f>
        <v>0</v>
      </c>
      <c r="V1290" s="47">
        <f ca="1">VLOOKUP(CONCATENATE($F1290," ",$G1290),AllocFactorMatrix,(V$4+1),FALSE)*$E1294</f>
        <v>0</v>
      </c>
      <c r="W1290" s="47">
        <f ca="1">VLOOKUP(CONCATENATE($F1290," ",$G1290),AllocFactorMatrix,(W$4+1),FALSE)*$E1294</f>
        <v>0</v>
      </c>
      <c r="X1290" s="47">
        <f ca="1">VLOOKUP(CONCATENATE($F1290," ",$G1290),AllocFactorMatrix,(X$4+1),FALSE)*$E1294</f>
        <v>0</v>
      </c>
      <c r="Y1290" s="47">
        <f t="shared" ca="1" si="1860"/>
        <v>0</v>
      </c>
      <c r="Z1290" s="47">
        <f ca="1">VLOOKUP(CONCATENATE($F1290," ",$G1290),AllocFactorMatrix,(Z$4+1),FALSE)*$E1294</f>
        <v>0</v>
      </c>
      <c r="AA1290" s="47">
        <f ca="1">VLOOKUP(CONCATENATE($F1290," ",$G1290),AllocFactorMatrix,(AA$4+1),FALSE)*$E1294</f>
        <v>0</v>
      </c>
      <c r="AB1290" s="47">
        <f t="shared" ca="1" si="1857"/>
        <v>0</v>
      </c>
      <c r="AC1290" s="47">
        <f ca="1">VLOOKUP(CONCATENATE($F1290," ",$G1290),AllocFactorMatrix,(AC$4+1),FALSE)*$E1294</f>
        <v>0</v>
      </c>
      <c r="AD1290" s="47">
        <f ca="1">VLOOKUP(CONCATENATE($F1290," ",$G1290),AllocFactorMatrix,(AD$4+1),FALSE)*$E1294</f>
        <v>0</v>
      </c>
      <c r="AE1290" s="47">
        <f ca="1">VLOOKUP(CONCATENATE($F1290," ",$G1290),AllocFactorMatrix,(AE$4+1),FALSE)*$E1294</f>
        <v>0</v>
      </c>
    </row>
    <row r="1291" spans="1:31" s="44" customFormat="1" hidden="1" outlineLevel="1">
      <c r="A1291" s="49"/>
      <c r="B1291" s="97"/>
      <c r="C1291" s="48"/>
      <c r="D1291" s="48"/>
      <c r="F1291" s="167" t="str">
        <f>F1294</f>
        <v>EXP_OM_TRAN</v>
      </c>
      <c r="G1291" s="48" t="str">
        <f>$G$12</f>
        <v>DISTSEC</v>
      </c>
      <c r="H1291" s="46">
        <f t="shared" ca="1" si="1854"/>
        <v>0</v>
      </c>
      <c r="I1291" s="47">
        <f t="shared" ref="I1291:N1291" ca="1" si="1863">VLOOKUP(CONCATENATE($F1291," ",$G1291),AllocFactorMatrix,(I$4+1),FALSE)*$E1294</f>
        <v>0</v>
      </c>
      <c r="J1291" s="47">
        <f t="shared" ca="1" si="1863"/>
        <v>0</v>
      </c>
      <c r="K1291" s="47">
        <f t="shared" ca="1" si="1863"/>
        <v>0</v>
      </c>
      <c r="L1291" s="47">
        <f t="shared" ca="1" si="1863"/>
        <v>0</v>
      </c>
      <c r="M1291" s="47">
        <f t="shared" ca="1" si="1863"/>
        <v>0</v>
      </c>
      <c r="N1291" s="47">
        <f t="shared" ca="1" si="1863"/>
        <v>0</v>
      </c>
      <c r="O1291" s="47">
        <f t="shared" ca="1" si="1856"/>
        <v>0</v>
      </c>
      <c r="P1291" s="47">
        <f ca="1">VLOOKUP(CONCATENATE($F1291," ",$G1291),AllocFactorMatrix,(P$4+1),FALSE)*$E1294</f>
        <v>0</v>
      </c>
      <c r="Q1291" s="47">
        <f ca="1">VLOOKUP(CONCATENATE($F1291," ",$G1291),AllocFactorMatrix,(Q$4+1),FALSE)*$E1294</f>
        <v>0</v>
      </c>
      <c r="R1291" s="47">
        <f ca="1">VLOOKUP(CONCATENATE($F1291," ",$G1291),AllocFactorMatrix,(R$4+1),FALSE)*$E1294</f>
        <v>0</v>
      </c>
      <c r="S1291" s="47">
        <f ca="1">VLOOKUP(CONCATENATE($F1291," ",$G1291),AllocFactorMatrix,(S$4+1),FALSE)*$E1294</f>
        <v>0</v>
      </c>
      <c r="T1291" s="47">
        <f t="shared" ca="1" si="1859"/>
        <v>0</v>
      </c>
      <c r="U1291" s="47">
        <f ca="1">VLOOKUP(CONCATENATE($F1291," ",$G1291),AllocFactorMatrix,(U$4+1),FALSE)*$E1294</f>
        <v>0</v>
      </c>
      <c r="V1291" s="47">
        <f ca="1">VLOOKUP(CONCATENATE($F1291," ",$G1291),AllocFactorMatrix,(V$4+1),FALSE)*$E1294</f>
        <v>0</v>
      </c>
      <c r="W1291" s="47">
        <f ca="1">VLOOKUP(CONCATENATE($F1291," ",$G1291),AllocFactorMatrix,(W$4+1),FALSE)*$E1294</f>
        <v>0</v>
      </c>
      <c r="X1291" s="47">
        <f ca="1">VLOOKUP(CONCATENATE($F1291," ",$G1291),AllocFactorMatrix,(X$4+1),FALSE)*$E1294</f>
        <v>0</v>
      </c>
      <c r="Y1291" s="47">
        <f t="shared" ca="1" si="1860"/>
        <v>0</v>
      </c>
      <c r="Z1291" s="47">
        <f ca="1">VLOOKUP(CONCATENATE($F1291," ",$G1291),AllocFactorMatrix,(Z$4+1),FALSE)*$E1294</f>
        <v>0</v>
      </c>
      <c r="AA1291" s="47">
        <f ca="1">VLOOKUP(CONCATENATE($F1291," ",$G1291),AllocFactorMatrix,(AA$4+1),FALSE)*$E1294</f>
        <v>0</v>
      </c>
      <c r="AB1291" s="47">
        <f t="shared" ca="1" si="1857"/>
        <v>0</v>
      </c>
      <c r="AC1291" s="47">
        <f ca="1">VLOOKUP(CONCATENATE($F1291," ",$G1291),AllocFactorMatrix,(AC$4+1),FALSE)*$E1294</f>
        <v>0</v>
      </c>
      <c r="AD1291" s="47">
        <f ca="1">VLOOKUP(CONCATENATE($F1291," ",$G1291),AllocFactorMatrix,(AD$4+1),FALSE)*$E1294</f>
        <v>0</v>
      </c>
      <c r="AE1291" s="47">
        <f ca="1">VLOOKUP(CONCATENATE($F1291," ",$G1291),AllocFactorMatrix,(AE$4+1),FALSE)*$E1294</f>
        <v>0</v>
      </c>
    </row>
    <row r="1292" spans="1:31" s="44" customFormat="1" hidden="1" outlineLevel="1">
      <c r="A1292" s="49"/>
      <c r="B1292" s="97"/>
      <c r="C1292" s="48"/>
      <c r="D1292" s="48"/>
      <c r="F1292" s="167" t="str">
        <f>F1294</f>
        <v>EXP_OM_TRAN</v>
      </c>
      <c r="G1292" s="48" t="str">
        <f>$G$13</f>
        <v>ENERGY</v>
      </c>
      <c r="H1292" s="46">
        <f t="shared" ca="1" si="1854"/>
        <v>1.9857709240595102E-11</v>
      </c>
      <c r="I1292" s="47">
        <f t="shared" ref="I1292:N1292" ca="1" si="1864">VLOOKUP(CONCATENATE($F1292," ",$G1292),AllocFactorMatrix,(I$4+1),FALSE)*$E1294</f>
        <v>0</v>
      </c>
      <c r="J1292" s="47">
        <f t="shared" ca="1" si="1864"/>
        <v>0</v>
      </c>
      <c r="K1292" s="47">
        <f t="shared" ca="1" si="1864"/>
        <v>0</v>
      </c>
      <c r="L1292" s="47">
        <f t="shared" ca="1" si="1864"/>
        <v>0</v>
      </c>
      <c r="M1292" s="47">
        <f t="shared" ca="1" si="1864"/>
        <v>0</v>
      </c>
      <c r="N1292" s="47">
        <f t="shared" ca="1" si="1864"/>
        <v>0</v>
      </c>
      <c r="O1292" s="47">
        <f t="shared" ca="1" si="1856"/>
        <v>0</v>
      </c>
      <c r="P1292" s="47">
        <f ca="1">VLOOKUP(CONCATENATE($F1292," ",$G1292),AllocFactorMatrix,(P$4+1),FALSE)*$E1294</f>
        <v>0</v>
      </c>
      <c r="Q1292" s="47">
        <f ca="1">VLOOKUP(CONCATENATE($F1292," ",$G1292),AllocFactorMatrix,(Q$4+1),FALSE)*$E1294</f>
        <v>0</v>
      </c>
      <c r="R1292" s="47">
        <f ca="1">VLOOKUP(CONCATENATE($F1292," ",$G1292),AllocFactorMatrix,(R$4+1),FALSE)*$E1294</f>
        <v>0</v>
      </c>
      <c r="S1292" s="47">
        <f ca="1">VLOOKUP(CONCATENATE($F1292," ",$G1292),AllocFactorMatrix,(S$4+1),FALSE)*$E1294</f>
        <v>0</v>
      </c>
      <c r="T1292" s="47">
        <f t="shared" ca="1" si="1859"/>
        <v>0</v>
      </c>
      <c r="U1292" s="47">
        <f ca="1">VLOOKUP(CONCATENATE($F1292," ",$G1292),AllocFactorMatrix,(U$4+1),FALSE)*$E1294</f>
        <v>0</v>
      </c>
      <c r="V1292" s="47">
        <f ca="1">VLOOKUP(CONCATENATE($F1292," ",$G1292),AllocFactorMatrix,(V$4+1),FALSE)*$E1294</f>
        <v>0</v>
      </c>
      <c r="W1292" s="47">
        <f ca="1">VLOOKUP(CONCATENATE($F1292," ",$G1292),AllocFactorMatrix,(W$4+1),FALSE)*$E1294</f>
        <v>0</v>
      </c>
      <c r="X1292" s="47">
        <f ca="1">VLOOKUP(CONCATENATE($F1292," ",$G1292),AllocFactorMatrix,(X$4+1),FALSE)*$E1294</f>
        <v>0</v>
      </c>
      <c r="Y1292" s="47">
        <f t="shared" ca="1" si="1860"/>
        <v>0</v>
      </c>
      <c r="Z1292" s="47">
        <f ca="1">VLOOKUP(CONCATENATE($F1292," ",$G1292),AllocFactorMatrix,(Z$4+1),FALSE)*$E1294</f>
        <v>0</v>
      </c>
      <c r="AA1292" s="47">
        <f ca="1">VLOOKUP(CONCATENATE($F1292," ",$G1292),AllocFactorMatrix,(AA$4+1),FALSE)*$E1294</f>
        <v>0</v>
      </c>
      <c r="AB1292" s="47">
        <f t="shared" ca="1" si="1857"/>
        <v>0</v>
      </c>
      <c r="AC1292" s="47">
        <f ca="1">VLOOKUP(CONCATENATE($F1292," ",$G1292),AllocFactorMatrix,(AC$4+1),FALSE)*$E1294</f>
        <v>0</v>
      </c>
      <c r="AD1292" s="47">
        <f ca="1">VLOOKUP(CONCATENATE($F1292," ",$G1292),AllocFactorMatrix,(AD$4+1),FALSE)*$E1294</f>
        <v>0</v>
      </c>
      <c r="AE1292" s="47">
        <f ca="1">VLOOKUP(CONCATENATE($F1292," ",$G1292),AllocFactorMatrix,(AE$4+1),FALSE)*$E1294</f>
        <v>0</v>
      </c>
    </row>
    <row r="1293" spans="1:31" s="44" customFormat="1" hidden="1" outlineLevel="1">
      <c r="A1293" s="49"/>
      <c r="B1293" s="97"/>
      <c r="C1293" s="48"/>
      <c r="D1293" s="48"/>
      <c r="F1293" s="167" t="str">
        <f>F1294</f>
        <v>EXP_OM_TRAN</v>
      </c>
      <c r="G1293" s="48" t="str">
        <f>$G$14</f>
        <v>CUSTOMER</v>
      </c>
      <c r="H1293" s="46">
        <f t="shared" ca="1" si="1854"/>
        <v>0</v>
      </c>
      <c r="I1293" s="47">
        <f t="shared" ref="I1293:N1293" ca="1" si="1865">VLOOKUP(CONCATENATE($F1293," ",$G1293),AllocFactorMatrix,(I$4+1),FALSE)*$E1294</f>
        <v>0</v>
      </c>
      <c r="J1293" s="47">
        <f t="shared" ca="1" si="1865"/>
        <v>0</v>
      </c>
      <c r="K1293" s="47">
        <f t="shared" ca="1" si="1865"/>
        <v>0</v>
      </c>
      <c r="L1293" s="47">
        <f t="shared" ca="1" si="1865"/>
        <v>0</v>
      </c>
      <c r="M1293" s="47">
        <f t="shared" ca="1" si="1865"/>
        <v>0</v>
      </c>
      <c r="N1293" s="47">
        <f t="shared" ca="1" si="1865"/>
        <v>0</v>
      </c>
      <c r="O1293" s="47">
        <f t="shared" ca="1" si="1856"/>
        <v>0</v>
      </c>
      <c r="P1293" s="47">
        <f ca="1">VLOOKUP(CONCATENATE($F1293," ",$G1293),AllocFactorMatrix,(P$4+1),FALSE)*$E1294</f>
        <v>0</v>
      </c>
      <c r="Q1293" s="47">
        <f ca="1">VLOOKUP(CONCATENATE($F1293," ",$G1293),AllocFactorMatrix,(Q$4+1),FALSE)*$E1294</f>
        <v>0</v>
      </c>
      <c r="R1293" s="47">
        <f ca="1">VLOOKUP(CONCATENATE($F1293," ",$G1293),AllocFactorMatrix,(R$4+1),FALSE)*$E1294</f>
        <v>0</v>
      </c>
      <c r="S1293" s="47">
        <f ca="1">VLOOKUP(CONCATENATE($F1293," ",$G1293),AllocFactorMatrix,(S$4+1),FALSE)*$E1294</f>
        <v>0</v>
      </c>
      <c r="T1293" s="47">
        <f t="shared" ca="1" si="1859"/>
        <v>0</v>
      </c>
      <c r="U1293" s="47">
        <f ca="1">VLOOKUP(CONCATENATE($F1293," ",$G1293),AllocFactorMatrix,(U$4+1),FALSE)*$E1294</f>
        <v>0</v>
      </c>
      <c r="V1293" s="47">
        <f ca="1">VLOOKUP(CONCATENATE($F1293," ",$G1293),AllocFactorMatrix,(V$4+1),FALSE)*$E1294</f>
        <v>0</v>
      </c>
      <c r="W1293" s="47">
        <f ca="1">VLOOKUP(CONCATENATE($F1293," ",$G1293),AllocFactorMatrix,(W$4+1),FALSE)*$E1294</f>
        <v>0</v>
      </c>
      <c r="X1293" s="47">
        <f ca="1">VLOOKUP(CONCATENATE($F1293," ",$G1293),AllocFactorMatrix,(X$4+1),FALSE)*$E1294</f>
        <v>0</v>
      </c>
      <c r="Y1293" s="47">
        <f t="shared" ca="1" si="1860"/>
        <v>0</v>
      </c>
      <c r="Z1293" s="47">
        <f ca="1">VLOOKUP(CONCATENATE($F1293," ",$G1293),AllocFactorMatrix,(Z$4+1),FALSE)*$E1294</f>
        <v>0</v>
      </c>
      <c r="AA1293" s="47">
        <f ca="1">VLOOKUP(CONCATENATE($F1293," ",$G1293),AllocFactorMatrix,(AA$4+1),FALSE)*$E1294</f>
        <v>0</v>
      </c>
      <c r="AB1293" s="47">
        <f t="shared" ca="1" si="1857"/>
        <v>0</v>
      </c>
      <c r="AC1293" s="47">
        <f ca="1">VLOOKUP(CONCATENATE($F1293," ",$G1293),AllocFactorMatrix,(AC$4+1),FALSE)*$E1294</f>
        <v>0</v>
      </c>
      <c r="AD1293" s="47">
        <f ca="1">VLOOKUP(CONCATENATE($F1293," ",$G1293),AllocFactorMatrix,(AD$4+1),FALSE)*$E1294</f>
        <v>0</v>
      </c>
      <c r="AE1293" s="47">
        <f ca="1">VLOOKUP(CONCATENATE($F1293," ",$G1293),AllocFactorMatrix,(AE$4+1),FALSE)*$E1294</f>
        <v>0</v>
      </c>
    </row>
    <row r="1294" spans="1:31" s="44" customFormat="1" collapsed="1">
      <c r="A1294" s="146"/>
      <c r="B1294" s="91"/>
      <c r="C1294" s="84"/>
      <c r="D1294" s="84" t="s">
        <v>463</v>
      </c>
      <c r="E1294" s="56">
        <v>3016611</v>
      </c>
      <c r="F1294" s="54" t="s">
        <v>215</v>
      </c>
      <c r="G1294" s="48" t="str">
        <f>$G$15</f>
        <v>TOTAL</v>
      </c>
      <c r="H1294" s="46">
        <f t="shared" ca="1" si="1854"/>
        <v>3016611.0000000182</v>
      </c>
      <c r="I1294" s="47">
        <f t="shared" ref="I1294:N1294" ca="1" si="1866">VLOOKUP(CONCATENATE($F1294," ",$G1294),AllocFactorMatrix,(I$4+1),FALSE)*$E1294</f>
        <v>1549129.1908446071</v>
      </c>
      <c r="J1294" s="47">
        <f t="shared" ca="1" si="1866"/>
        <v>326.20661831131343</v>
      </c>
      <c r="K1294" s="47">
        <f t="shared" ca="1" si="1866"/>
        <v>577.16780007179443</v>
      </c>
      <c r="L1294" s="47">
        <f t="shared" ca="1" si="1866"/>
        <v>361480.98256147915</v>
      </c>
      <c r="M1294" s="47">
        <f t="shared" ca="1" si="1866"/>
        <v>5034.7687599292831</v>
      </c>
      <c r="N1294" s="47">
        <f t="shared" ca="1" si="1866"/>
        <v>746.90867977384369</v>
      </c>
      <c r="O1294" s="47">
        <f t="shared" ca="1" si="1856"/>
        <v>367262.66000118229</v>
      </c>
      <c r="P1294" s="47">
        <f ca="1">VLOOKUP(CONCATENATE($F1294," ",$G1294),AllocFactorMatrix,(P$4+1),FALSE)*$E1294</f>
        <v>213637.95076048688</v>
      </c>
      <c r="Q1294" s="47">
        <f ca="1">VLOOKUP(CONCATENATE($F1294," ",$G1294),AllocFactorMatrix,(Q$4+1),FALSE)*$E1294</f>
        <v>38361.906811422537</v>
      </c>
      <c r="R1294" s="47">
        <f ca="1">VLOOKUP(CONCATENATE($F1294," ",$G1294),AllocFactorMatrix,(R$4+1),FALSE)*$E1294</f>
        <v>8265.5324167026229</v>
      </c>
      <c r="S1294" s="47">
        <f ca="1">VLOOKUP(CONCATENATE($F1294," ",$G1294),AllocFactorMatrix,(S$4+1),FALSE)*$E1294</f>
        <v>232.71493217151468</v>
      </c>
      <c r="T1294" s="47">
        <f t="shared" ca="1" si="1859"/>
        <v>260498.10492078357</v>
      </c>
      <c r="U1294" s="47">
        <f ca="1">VLOOKUP(CONCATENATE($F1294," ",$G1294),AllocFactorMatrix,(U$4+1),FALSE)*$E1294</f>
        <v>10028.899538587055</v>
      </c>
      <c r="V1294" s="47">
        <f ca="1">VLOOKUP(CONCATENATE($F1294," ",$G1294),AllocFactorMatrix,(V$4+1),FALSE)*$E1294</f>
        <v>136479.23508404859</v>
      </c>
      <c r="W1294" s="47">
        <f ca="1">VLOOKUP(CONCATENATE($F1294," ",$G1294),AllocFactorMatrix,(W$4+1),FALSE)*$E1294</f>
        <v>553678.50980269455</v>
      </c>
      <c r="X1294" s="47">
        <f ca="1">VLOOKUP(CONCATENATE($F1294," ",$G1294),AllocFactorMatrix,(X$4+1),FALSE)*$E1294</f>
        <v>74705.482480675972</v>
      </c>
      <c r="Y1294" s="47">
        <f t="shared" ca="1" si="1860"/>
        <v>774892.12690600613</v>
      </c>
      <c r="Z1294" s="47">
        <f ca="1">VLOOKUP(CONCATENATE($F1294," ",$G1294),AllocFactorMatrix,(Z$4+1),FALSE)*$E1294</f>
        <v>58706.872294157627</v>
      </c>
      <c r="AA1294" s="47">
        <f ca="1">VLOOKUP(CONCATENATE($F1294," ",$G1294),AllocFactorMatrix,(AA$4+1),FALSE)*$E1294</f>
        <v>1173.8428717968275</v>
      </c>
      <c r="AB1294" s="47">
        <f t="shared" ca="1" si="1857"/>
        <v>59880.715165954454</v>
      </c>
      <c r="AC1294" s="47">
        <f ca="1">VLOOKUP(CONCATENATE($F1294," ",$G1294),AllocFactorMatrix,(AC$4+1),FALSE)*$E1294</f>
        <v>775.74448360800147</v>
      </c>
      <c r="AD1294" s="47">
        <f ca="1">VLOOKUP(CONCATENATE($F1294," ",$G1294),AllocFactorMatrix,(AD$4+1),FALSE)*$E1294</f>
        <v>2712.5556539029849</v>
      </c>
      <c r="AE1294" s="47">
        <f ca="1">VLOOKUP(CONCATENATE($F1294," ",$G1294),AllocFactorMatrix,(AE$4+1),FALSE)*$E1294</f>
        <v>556.52760558694013</v>
      </c>
    </row>
    <row r="1295" spans="1:31" s="44" customFormat="1" hidden="1" outlineLevel="1">
      <c r="A1295" s="146"/>
      <c r="B1295" s="91"/>
      <c r="C1295" s="84"/>
      <c r="D1295" s="84"/>
      <c r="F1295" s="167" t="str">
        <f>F1302</f>
        <v>TRANS_TOTAL</v>
      </c>
      <c r="G1295" s="48" t="str">
        <f>$G$8</f>
        <v>PRODUCTION</v>
      </c>
      <c r="H1295" s="46">
        <f t="shared" si="1854"/>
        <v>0</v>
      </c>
      <c r="I1295" s="47">
        <f t="shared" ref="I1295:N1295" si="1867">VLOOKUP(CONCATENATE($F1295," ",$G1295),AllocFactorMatrix,(I$4+1),FALSE)*$E1302</f>
        <v>0</v>
      </c>
      <c r="J1295" s="47">
        <f t="shared" si="1867"/>
        <v>0</v>
      </c>
      <c r="K1295" s="47">
        <f t="shared" si="1867"/>
        <v>0</v>
      </c>
      <c r="L1295" s="47">
        <f t="shared" si="1867"/>
        <v>0</v>
      </c>
      <c r="M1295" s="47">
        <f t="shared" si="1867"/>
        <v>0</v>
      </c>
      <c r="N1295" s="47">
        <f t="shared" si="1867"/>
        <v>0</v>
      </c>
      <c r="O1295" s="47">
        <f t="shared" si="1856"/>
        <v>0</v>
      </c>
      <c r="P1295" s="47">
        <f>VLOOKUP(CONCATENATE($F1295," ",$G1295),AllocFactorMatrix,(P$4+1),FALSE)*$E1302</f>
        <v>0</v>
      </c>
      <c r="Q1295" s="47">
        <f>VLOOKUP(CONCATENATE($F1295," ",$G1295),AllocFactorMatrix,(Q$4+1),FALSE)*$E1302</f>
        <v>0</v>
      </c>
      <c r="R1295" s="47">
        <f>VLOOKUP(CONCATENATE($F1295," ",$G1295),AllocFactorMatrix,(R$4+1),FALSE)*$E1302</f>
        <v>0</v>
      </c>
      <c r="S1295" s="47">
        <f>VLOOKUP(CONCATENATE($F1295," ",$G1295),AllocFactorMatrix,(S$4+1),FALSE)*$E1302</f>
        <v>0</v>
      </c>
      <c r="T1295" s="47">
        <f>SUBTOTAL(9,P1295:S1295)</f>
        <v>0</v>
      </c>
      <c r="U1295" s="47">
        <f>VLOOKUP(CONCATENATE($F1295," ",$G1295),AllocFactorMatrix,(U$4+1),FALSE)*$E1302</f>
        <v>0</v>
      </c>
      <c r="V1295" s="47">
        <f>VLOOKUP(CONCATENATE($F1295," ",$G1295),AllocFactorMatrix,(V$4+1),FALSE)*$E1302</f>
        <v>0</v>
      </c>
      <c r="W1295" s="47">
        <f>VLOOKUP(CONCATENATE($F1295," ",$G1295),AllocFactorMatrix,(W$4+1),FALSE)*$E1302</f>
        <v>0</v>
      </c>
      <c r="X1295" s="47">
        <f>VLOOKUP(CONCATENATE($F1295," ",$G1295),AllocFactorMatrix,(X$4+1),FALSE)*$E1302</f>
        <v>0</v>
      </c>
      <c r="Y1295" s="47">
        <f>SUBTOTAL(9,U1295:X1295)</f>
        <v>0</v>
      </c>
      <c r="Z1295" s="47">
        <f>VLOOKUP(CONCATENATE($F1295," ",$G1295),AllocFactorMatrix,(Z$4+1),FALSE)*$E1302</f>
        <v>0</v>
      </c>
      <c r="AA1295" s="47">
        <f>VLOOKUP(CONCATENATE($F1295," ",$G1295),AllocFactorMatrix,(AA$4+1),FALSE)*$E1302</f>
        <v>0</v>
      </c>
      <c r="AB1295" s="47">
        <f t="shared" si="1857"/>
        <v>0</v>
      </c>
      <c r="AC1295" s="47">
        <f>VLOOKUP(CONCATENATE($F1295," ",$G1295),AllocFactorMatrix,(AC$4+1),FALSE)*$E1302</f>
        <v>0</v>
      </c>
      <c r="AD1295" s="47">
        <f>VLOOKUP(CONCATENATE($F1295," ",$G1295),AllocFactorMatrix,(AD$4+1),FALSE)*$E1302</f>
        <v>0</v>
      </c>
      <c r="AE1295" s="47">
        <f>VLOOKUP(CONCATENATE($F1295," ",$G1295),AllocFactorMatrix,(AE$4+1),FALSE)*$E1302</f>
        <v>0</v>
      </c>
    </row>
    <row r="1296" spans="1:31" s="44" customFormat="1" hidden="1" outlineLevel="1">
      <c r="A1296" s="146"/>
      <c r="B1296" s="91"/>
      <c r="C1296" s="84"/>
      <c r="D1296" s="84"/>
      <c r="F1296" s="167" t="str">
        <f>F1302</f>
        <v>TRANS_TOTAL</v>
      </c>
      <c r="G1296" s="48" t="str">
        <f>$G$9</f>
        <v>BULKTRAN</v>
      </c>
      <c r="H1296" s="46">
        <f t="shared" si="1854"/>
        <v>381039.90300000005</v>
      </c>
      <c r="I1296" s="47">
        <f t="shared" ref="I1296:N1296" si="1868">VLOOKUP(CONCATENATE($F1296," ",$G1296),AllocFactorMatrix,(I$4+1),FALSE)*$E1302</f>
        <v>195957.74480272463</v>
      </c>
      <c r="J1296" s="47">
        <f t="shared" si="1868"/>
        <v>43.839106693682346</v>
      </c>
      <c r="K1296" s="47">
        <f t="shared" si="1868"/>
        <v>76.759149954396563</v>
      </c>
      <c r="L1296" s="47">
        <f t="shared" si="1868"/>
        <v>45671.376508600384</v>
      </c>
      <c r="M1296" s="47">
        <f t="shared" si="1868"/>
        <v>635.51662285041402</v>
      </c>
      <c r="N1296" s="47">
        <f t="shared" si="1868"/>
        <v>88.510756108726682</v>
      </c>
      <c r="O1296" s="47">
        <f t="shared" si="1856"/>
        <v>46395.403887559529</v>
      </c>
      <c r="P1296" s="47">
        <f>VLOOKUP(CONCATENATE($F1296," ",$G1296),AllocFactorMatrix,(P$4+1),FALSE)*$E1302</f>
        <v>27165.001738663923</v>
      </c>
      <c r="Q1296" s="47">
        <f>VLOOKUP(CONCATENATE($F1296," ",$G1296),AllocFactorMatrix,(Q$4+1),FALSE)*$E1302</f>
        <v>4875.0034672389356</v>
      </c>
      <c r="R1296" s="47">
        <f>VLOOKUP(CONCATENATE($F1296," ",$G1296),AllocFactorMatrix,(R$4+1),FALSE)*$E1302</f>
        <v>988.60095464729329</v>
      </c>
      <c r="S1296" s="47">
        <f>VLOOKUP(CONCATENATE($F1296," ",$G1296),AllocFactorMatrix,(S$4+1),FALSE)*$E1302</f>
        <v>37.541674185659772</v>
      </c>
      <c r="T1296" s="47">
        <f t="shared" ref="T1296:T1302" si="1869">SUBTOTAL(9,P1296:S1296)</f>
        <v>33066.147834735813</v>
      </c>
      <c r="U1296" s="47">
        <f>VLOOKUP(CONCATENATE($F1296," ",$G1296),AllocFactorMatrix,(U$4+1),FALSE)*$E1302</f>
        <v>1288.3773591679862</v>
      </c>
      <c r="V1296" s="47">
        <f>VLOOKUP(CONCATENATE($F1296," ",$G1296),AllocFactorMatrix,(V$4+1),FALSE)*$E1302</f>
        <v>17393.838321770934</v>
      </c>
      <c r="W1296" s="47">
        <f>VLOOKUP(CONCATENATE($F1296," ",$G1296),AllocFactorMatrix,(W$4+1),FALSE)*$E1302</f>
        <v>66524.449175114132</v>
      </c>
      <c r="X1296" s="47">
        <f>VLOOKUP(CONCATENATE($F1296," ",$G1296),AllocFactorMatrix,(X$4+1),FALSE)*$E1302</f>
        <v>12051.520961727585</v>
      </c>
      <c r="Y1296" s="47">
        <f t="shared" ref="Y1296:Y1302" si="1870">SUBTOTAL(9,U1296:X1296)</f>
        <v>97258.185817780628</v>
      </c>
      <c r="Z1296" s="47">
        <f>VLOOKUP(CONCATENATE($F1296," ",$G1296),AllocFactorMatrix,(Z$4+1),FALSE)*$E1302</f>
        <v>7466.8214354697775</v>
      </c>
      <c r="AA1296" s="47">
        <f>VLOOKUP(CONCATENATE($F1296," ",$G1296),AllocFactorMatrix,(AA$4+1),FALSE)*$E1302</f>
        <v>149.13157566624744</v>
      </c>
      <c r="AB1296" s="47">
        <f t="shared" si="1857"/>
        <v>7615.9530111360245</v>
      </c>
      <c r="AC1296" s="47">
        <f>VLOOKUP(CONCATENATE($F1296," ",$G1296),AllocFactorMatrix,(AC$4+1),FALSE)*$E1302</f>
        <v>98.49945458401227</v>
      </c>
      <c r="AD1296" s="47">
        <f>VLOOKUP(CONCATENATE($F1296," ",$G1296),AllocFactorMatrix,(AD$4+1),FALSE)*$E1302</f>
        <v>437.59065917713491</v>
      </c>
      <c r="AE1296" s="47">
        <f>VLOOKUP(CONCATENATE($F1296," ",$G1296),AllocFactorMatrix,(AE$4+1),FALSE)*$E1302</f>
        <v>89.779275654178718</v>
      </c>
    </row>
    <row r="1297" spans="1:31" s="44" customFormat="1" hidden="1" outlineLevel="1">
      <c r="A1297" s="146"/>
      <c r="B1297" s="91"/>
      <c r="C1297" s="84"/>
      <c r="D1297" s="84"/>
      <c r="F1297" s="167" t="str">
        <f>F1302</f>
        <v>TRANS_TOTAL</v>
      </c>
      <c r="G1297" s="48" t="str">
        <f>$G$10</f>
        <v>SUBTRAN</v>
      </c>
      <c r="H1297" s="46">
        <f t="shared" si="1854"/>
        <v>105601.09699999998</v>
      </c>
      <c r="I1297" s="47">
        <f t="shared" ref="I1297:N1297" si="1871">VLOOKUP(CONCATENATE($F1297," ",$G1297),AllocFactorMatrix,(I$4+1),FALSE)*$E1302</f>
        <v>53948.450779605213</v>
      </c>
      <c r="J1297" s="47">
        <f t="shared" si="1871"/>
        <v>8.7846870078045853</v>
      </c>
      <c r="K1297" s="47">
        <f t="shared" si="1871"/>
        <v>16.349810861146779</v>
      </c>
      <c r="L1297" s="47">
        <f t="shared" si="1871"/>
        <v>12642.892992737627</v>
      </c>
      <c r="M1297" s="47">
        <f t="shared" si="1871"/>
        <v>176.69446571907994</v>
      </c>
      <c r="N1297" s="47">
        <f t="shared" si="1871"/>
        <v>31.980877328206311</v>
      </c>
      <c r="O1297" s="47">
        <f t="shared" si="1856"/>
        <v>12851.568335784912</v>
      </c>
      <c r="P1297" s="47">
        <f>VLOOKUP(CONCATENATE($F1297," ",$G1297),AllocFactorMatrix,(P$4+1),FALSE)*$E1302</f>
        <v>7299.1654993503635</v>
      </c>
      <c r="Q1297" s="47">
        <f>VLOOKUP(CONCATENATE($F1297," ",$G1297),AllocFactorMatrix,(Q$4+1),FALSE)*$E1302</f>
        <v>1313.5560429589034</v>
      </c>
      <c r="R1297" s="47">
        <f>VLOOKUP(CONCATENATE($F1297," ",$G1297),AllocFactorMatrix,(R$4+1),FALSE)*$E1302</f>
        <v>344.79833375833317</v>
      </c>
      <c r="S1297" s="47">
        <f>VLOOKUP(CONCATENATE($F1297," ",$G1297),AllocFactorMatrix,(S$4+1),FALSE)*$E1302</f>
        <v>0</v>
      </c>
      <c r="T1297" s="47">
        <f t="shared" si="1869"/>
        <v>8957.5198760676012</v>
      </c>
      <c r="U1297" s="47">
        <f>VLOOKUP(CONCATENATE($F1297," ",$G1297),AllocFactorMatrix,(U$4+1),FALSE)*$E1302</f>
        <v>329.48908113788468</v>
      </c>
      <c r="V1297" s="47">
        <f>VLOOKUP(CONCATENATE($F1297," ",$G1297),AllocFactorMatrix,(V$4+1),FALSE)*$E1302</f>
        <v>4623.0513071987161</v>
      </c>
      <c r="W1297" s="47">
        <f>VLOOKUP(CONCATENATE($F1297," ",$G1297),AllocFactorMatrix,(W$4+1),FALSE)*$E1302</f>
        <v>22795.209106610218</v>
      </c>
      <c r="X1297" s="47">
        <f>VLOOKUP(CONCATENATE($F1297," ",$G1297),AllocFactorMatrix,(X$4+1),FALSE)*$E1302</f>
        <v>0</v>
      </c>
      <c r="Y1297" s="47">
        <f t="shared" si="1870"/>
        <v>27747.74949494682</v>
      </c>
      <c r="Z1297" s="47">
        <f>VLOOKUP(CONCATENATE($F1297," ",$G1297),AllocFactorMatrix,(Z$4+1),FALSE)*$E1302</f>
        <v>2003.7967649217462</v>
      </c>
      <c r="AA1297" s="47">
        <f>VLOOKUP(CONCATENATE($F1297," ",$G1297),AllocFactorMatrix,(AA$4+1),FALSE)*$E1302</f>
        <v>40.233267521714517</v>
      </c>
      <c r="AB1297" s="47">
        <f t="shared" si="1857"/>
        <v>2044.0300324434606</v>
      </c>
      <c r="AC1297" s="47">
        <f>VLOOKUP(CONCATENATE($F1297," ",$G1297),AllocFactorMatrix,(AC$4+1),FALSE)*$E1302</f>
        <v>26.64398328301159</v>
      </c>
      <c r="AD1297" s="47">
        <f>VLOOKUP(CONCATENATE($F1297," ",$G1297),AllocFactorMatrix,(AD$4+1),FALSE)*$E1302</f>
        <v>0</v>
      </c>
      <c r="AE1297" s="47">
        <f>VLOOKUP(CONCATENATE($F1297," ",$G1297),AllocFactorMatrix,(AE$4+1),FALSE)*$E1302</f>
        <v>0</v>
      </c>
    </row>
    <row r="1298" spans="1:31" s="44" customFormat="1" hidden="1" outlineLevel="1">
      <c r="A1298" s="146"/>
      <c r="B1298" s="91"/>
      <c r="C1298" s="84"/>
      <c r="D1298" s="84"/>
      <c r="F1298" s="167" t="str">
        <f>F1302</f>
        <v>TRANS_TOTAL</v>
      </c>
      <c r="G1298" s="48" t="str">
        <f>$G$11</f>
        <v>DISTPRI</v>
      </c>
      <c r="H1298" s="46">
        <f t="shared" si="1854"/>
        <v>0</v>
      </c>
      <c r="I1298" s="47">
        <f t="shared" ref="I1298:N1298" si="1872">VLOOKUP(CONCATENATE($F1298," ",$G1298),AllocFactorMatrix,(I$4+1),FALSE)*$E1302</f>
        <v>0</v>
      </c>
      <c r="J1298" s="47">
        <f t="shared" si="1872"/>
        <v>0</v>
      </c>
      <c r="K1298" s="47">
        <f t="shared" si="1872"/>
        <v>0</v>
      </c>
      <c r="L1298" s="47">
        <f t="shared" si="1872"/>
        <v>0</v>
      </c>
      <c r="M1298" s="47">
        <f t="shared" si="1872"/>
        <v>0</v>
      </c>
      <c r="N1298" s="47">
        <f t="shared" si="1872"/>
        <v>0</v>
      </c>
      <c r="O1298" s="47">
        <f t="shared" si="1856"/>
        <v>0</v>
      </c>
      <c r="P1298" s="47">
        <f>VLOOKUP(CONCATENATE($F1298," ",$G1298),AllocFactorMatrix,(P$4+1),FALSE)*$E1302</f>
        <v>0</v>
      </c>
      <c r="Q1298" s="47">
        <f>VLOOKUP(CONCATENATE($F1298," ",$G1298),AllocFactorMatrix,(Q$4+1),FALSE)*$E1302</f>
        <v>0</v>
      </c>
      <c r="R1298" s="47">
        <f>VLOOKUP(CONCATENATE($F1298," ",$G1298),AllocFactorMatrix,(R$4+1),FALSE)*$E1302</f>
        <v>0</v>
      </c>
      <c r="S1298" s="47">
        <f>VLOOKUP(CONCATENATE($F1298," ",$G1298),AllocFactorMatrix,(S$4+1),FALSE)*$E1302</f>
        <v>0</v>
      </c>
      <c r="T1298" s="47">
        <f t="shared" si="1869"/>
        <v>0</v>
      </c>
      <c r="U1298" s="47">
        <f>VLOOKUP(CONCATENATE($F1298," ",$G1298),AllocFactorMatrix,(U$4+1),FALSE)*$E1302</f>
        <v>0</v>
      </c>
      <c r="V1298" s="47">
        <f>VLOOKUP(CONCATENATE($F1298," ",$G1298),AllocFactorMatrix,(V$4+1),FALSE)*$E1302</f>
        <v>0</v>
      </c>
      <c r="W1298" s="47">
        <f>VLOOKUP(CONCATENATE($F1298," ",$G1298),AllocFactorMatrix,(W$4+1),FALSE)*$E1302</f>
        <v>0</v>
      </c>
      <c r="X1298" s="47">
        <f>VLOOKUP(CONCATENATE($F1298," ",$G1298),AllocFactorMatrix,(X$4+1),FALSE)*$E1302</f>
        <v>0</v>
      </c>
      <c r="Y1298" s="47">
        <f t="shared" si="1870"/>
        <v>0</v>
      </c>
      <c r="Z1298" s="47">
        <f>VLOOKUP(CONCATENATE($F1298," ",$G1298),AllocFactorMatrix,(Z$4+1),FALSE)*$E1302</f>
        <v>0</v>
      </c>
      <c r="AA1298" s="47">
        <f>VLOOKUP(CONCATENATE($F1298," ",$G1298),AllocFactorMatrix,(AA$4+1),FALSE)*$E1302</f>
        <v>0</v>
      </c>
      <c r="AB1298" s="47">
        <f t="shared" si="1857"/>
        <v>0</v>
      </c>
      <c r="AC1298" s="47">
        <f>VLOOKUP(CONCATENATE($F1298," ",$G1298),AllocFactorMatrix,(AC$4+1),FALSE)*$E1302</f>
        <v>0</v>
      </c>
      <c r="AD1298" s="47">
        <f>VLOOKUP(CONCATENATE($F1298," ",$G1298),AllocFactorMatrix,(AD$4+1),FALSE)*$E1302</f>
        <v>0</v>
      </c>
      <c r="AE1298" s="47">
        <f>VLOOKUP(CONCATENATE($F1298," ",$G1298),AllocFactorMatrix,(AE$4+1),FALSE)*$E1302</f>
        <v>0</v>
      </c>
    </row>
    <row r="1299" spans="1:31" s="44" customFormat="1" hidden="1" outlineLevel="1">
      <c r="A1299" s="146"/>
      <c r="B1299" s="91"/>
      <c r="C1299" s="84"/>
      <c r="D1299" s="84"/>
      <c r="F1299" s="167" t="str">
        <f>F1302</f>
        <v>TRANS_TOTAL</v>
      </c>
      <c r="G1299" s="48" t="str">
        <f>$G$12</f>
        <v>DISTSEC</v>
      </c>
      <c r="H1299" s="46">
        <f t="shared" si="1854"/>
        <v>0</v>
      </c>
      <c r="I1299" s="47">
        <f t="shared" ref="I1299:N1299" si="1873">VLOOKUP(CONCATENATE($F1299," ",$G1299),AllocFactorMatrix,(I$4+1),FALSE)*$E1302</f>
        <v>0</v>
      </c>
      <c r="J1299" s="47">
        <f t="shared" si="1873"/>
        <v>0</v>
      </c>
      <c r="K1299" s="47">
        <f t="shared" si="1873"/>
        <v>0</v>
      </c>
      <c r="L1299" s="47">
        <f t="shared" si="1873"/>
        <v>0</v>
      </c>
      <c r="M1299" s="47">
        <f t="shared" si="1873"/>
        <v>0</v>
      </c>
      <c r="N1299" s="47">
        <f t="shared" si="1873"/>
        <v>0</v>
      </c>
      <c r="O1299" s="47">
        <f t="shared" si="1856"/>
        <v>0</v>
      </c>
      <c r="P1299" s="47">
        <f>VLOOKUP(CONCATENATE($F1299," ",$G1299),AllocFactorMatrix,(P$4+1),FALSE)*$E1302</f>
        <v>0</v>
      </c>
      <c r="Q1299" s="47">
        <f>VLOOKUP(CONCATENATE($F1299," ",$G1299),AllocFactorMatrix,(Q$4+1),FALSE)*$E1302</f>
        <v>0</v>
      </c>
      <c r="R1299" s="47">
        <f>VLOOKUP(CONCATENATE($F1299," ",$G1299),AllocFactorMatrix,(R$4+1),FALSE)*$E1302</f>
        <v>0</v>
      </c>
      <c r="S1299" s="47">
        <f>VLOOKUP(CONCATENATE($F1299," ",$G1299),AllocFactorMatrix,(S$4+1),FALSE)*$E1302</f>
        <v>0</v>
      </c>
      <c r="T1299" s="47">
        <f t="shared" si="1869"/>
        <v>0</v>
      </c>
      <c r="U1299" s="47">
        <f>VLOOKUP(CONCATENATE($F1299," ",$G1299),AllocFactorMatrix,(U$4+1),FALSE)*$E1302</f>
        <v>0</v>
      </c>
      <c r="V1299" s="47">
        <f>VLOOKUP(CONCATENATE($F1299," ",$G1299),AllocFactorMatrix,(V$4+1),FALSE)*$E1302</f>
        <v>0</v>
      </c>
      <c r="W1299" s="47">
        <f>VLOOKUP(CONCATENATE($F1299," ",$G1299),AllocFactorMatrix,(W$4+1),FALSE)*$E1302</f>
        <v>0</v>
      </c>
      <c r="X1299" s="47">
        <f>VLOOKUP(CONCATENATE($F1299," ",$G1299),AllocFactorMatrix,(X$4+1),FALSE)*$E1302</f>
        <v>0</v>
      </c>
      <c r="Y1299" s="47">
        <f t="shared" si="1870"/>
        <v>0</v>
      </c>
      <c r="Z1299" s="47">
        <f>VLOOKUP(CONCATENATE($F1299," ",$G1299),AllocFactorMatrix,(Z$4+1),FALSE)*$E1302</f>
        <v>0</v>
      </c>
      <c r="AA1299" s="47">
        <f>VLOOKUP(CONCATENATE($F1299," ",$G1299),AllocFactorMatrix,(AA$4+1),FALSE)*$E1302</f>
        <v>0</v>
      </c>
      <c r="AB1299" s="47">
        <f t="shared" si="1857"/>
        <v>0</v>
      </c>
      <c r="AC1299" s="47">
        <f>VLOOKUP(CONCATENATE($F1299," ",$G1299),AllocFactorMatrix,(AC$4+1),FALSE)*$E1302</f>
        <v>0</v>
      </c>
      <c r="AD1299" s="47">
        <f>VLOOKUP(CONCATENATE($F1299," ",$G1299),AllocFactorMatrix,(AD$4+1),FALSE)*$E1302</f>
        <v>0</v>
      </c>
      <c r="AE1299" s="47">
        <f>VLOOKUP(CONCATENATE($F1299," ",$G1299),AllocFactorMatrix,(AE$4+1),FALSE)*$E1302</f>
        <v>0</v>
      </c>
    </row>
    <row r="1300" spans="1:31" s="44" customFormat="1" hidden="1" outlineLevel="1">
      <c r="A1300" s="146"/>
      <c r="B1300" s="91"/>
      <c r="C1300" s="84"/>
      <c r="D1300" s="84"/>
      <c r="F1300" s="167" t="str">
        <f>F1302</f>
        <v>TRANS_TOTAL</v>
      </c>
      <c r="G1300" s="48" t="str">
        <f>$G$13</f>
        <v>ENERGY</v>
      </c>
      <c r="H1300" s="46">
        <f t="shared" si="1854"/>
        <v>0</v>
      </c>
      <c r="I1300" s="47">
        <f t="shared" ref="I1300:N1300" si="1874">VLOOKUP(CONCATENATE($F1300," ",$G1300),AllocFactorMatrix,(I$4+1),FALSE)*$E1302</f>
        <v>0</v>
      </c>
      <c r="J1300" s="47">
        <f t="shared" si="1874"/>
        <v>0</v>
      </c>
      <c r="K1300" s="47">
        <f t="shared" si="1874"/>
        <v>0</v>
      </c>
      <c r="L1300" s="47">
        <f t="shared" si="1874"/>
        <v>0</v>
      </c>
      <c r="M1300" s="47">
        <f t="shared" si="1874"/>
        <v>0</v>
      </c>
      <c r="N1300" s="47">
        <f t="shared" si="1874"/>
        <v>0</v>
      </c>
      <c r="O1300" s="47">
        <f t="shared" si="1856"/>
        <v>0</v>
      </c>
      <c r="P1300" s="47">
        <f>VLOOKUP(CONCATENATE($F1300," ",$G1300),AllocFactorMatrix,(P$4+1),FALSE)*$E1302</f>
        <v>0</v>
      </c>
      <c r="Q1300" s="47">
        <f>VLOOKUP(CONCATENATE($F1300," ",$G1300),AllocFactorMatrix,(Q$4+1),FALSE)*$E1302</f>
        <v>0</v>
      </c>
      <c r="R1300" s="47">
        <f>VLOOKUP(CONCATENATE($F1300," ",$G1300),AllocFactorMatrix,(R$4+1),FALSE)*$E1302</f>
        <v>0</v>
      </c>
      <c r="S1300" s="47">
        <f>VLOOKUP(CONCATENATE($F1300," ",$G1300),AllocFactorMatrix,(S$4+1),FALSE)*$E1302</f>
        <v>0</v>
      </c>
      <c r="T1300" s="47">
        <f t="shared" si="1869"/>
        <v>0</v>
      </c>
      <c r="U1300" s="47">
        <f>VLOOKUP(CONCATENATE($F1300," ",$G1300),AllocFactorMatrix,(U$4+1),FALSE)*$E1302</f>
        <v>0</v>
      </c>
      <c r="V1300" s="47">
        <f>VLOOKUP(CONCATENATE($F1300," ",$G1300),AllocFactorMatrix,(V$4+1),FALSE)*$E1302</f>
        <v>0</v>
      </c>
      <c r="W1300" s="47">
        <f>VLOOKUP(CONCATENATE($F1300," ",$G1300),AllocFactorMatrix,(W$4+1),FALSE)*$E1302</f>
        <v>0</v>
      </c>
      <c r="X1300" s="47">
        <f>VLOOKUP(CONCATENATE($F1300," ",$G1300),AllocFactorMatrix,(X$4+1),FALSE)*$E1302</f>
        <v>0</v>
      </c>
      <c r="Y1300" s="47">
        <f t="shared" si="1870"/>
        <v>0</v>
      </c>
      <c r="Z1300" s="47">
        <f>VLOOKUP(CONCATENATE($F1300," ",$G1300),AllocFactorMatrix,(Z$4+1),FALSE)*$E1302</f>
        <v>0</v>
      </c>
      <c r="AA1300" s="47">
        <f>VLOOKUP(CONCATENATE($F1300," ",$G1300),AllocFactorMatrix,(AA$4+1),FALSE)*$E1302</f>
        <v>0</v>
      </c>
      <c r="AB1300" s="47">
        <f t="shared" si="1857"/>
        <v>0</v>
      </c>
      <c r="AC1300" s="47">
        <f>VLOOKUP(CONCATENATE($F1300," ",$G1300),AllocFactorMatrix,(AC$4+1),FALSE)*$E1302</f>
        <v>0</v>
      </c>
      <c r="AD1300" s="47">
        <f>VLOOKUP(CONCATENATE($F1300," ",$G1300),AllocFactorMatrix,(AD$4+1),FALSE)*$E1302</f>
        <v>0</v>
      </c>
      <c r="AE1300" s="47">
        <f>VLOOKUP(CONCATENATE($F1300," ",$G1300),AllocFactorMatrix,(AE$4+1),FALSE)*$E1302</f>
        <v>0</v>
      </c>
    </row>
    <row r="1301" spans="1:31" s="44" customFormat="1" hidden="1" outlineLevel="1">
      <c r="A1301" s="146"/>
      <c r="B1301" s="91"/>
      <c r="C1301" s="84"/>
      <c r="D1301" s="84"/>
      <c r="F1301" s="167" t="str">
        <f>F1302</f>
        <v>TRANS_TOTAL</v>
      </c>
      <c r="G1301" s="48" t="str">
        <f>$G$14</f>
        <v>CUSTOMER</v>
      </c>
      <c r="H1301" s="46">
        <f t="shared" si="1854"/>
        <v>0</v>
      </c>
      <c r="I1301" s="47">
        <f t="shared" ref="I1301:N1301" si="1875">VLOOKUP(CONCATENATE($F1301," ",$G1301),AllocFactorMatrix,(I$4+1),FALSE)*$E1302</f>
        <v>0</v>
      </c>
      <c r="J1301" s="47">
        <f t="shared" si="1875"/>
        <v>0</v>
      </c>
      <c r="K1301" s="47">
        <f t="shared" si="1875"/>
        <v>0</v>
      </c>
      <c r="L1301" s="47">
        <f t="shared" si="1875"/>
        <v>0</v>
      </c>
      <c r="M1301" s="47">
        <f t="shared" si="1875"/>
        <v>0</v>
      </c>
      <c r="N1301" s="47">
        <f t="shared" si="1875"/>
        <v>0</v>
      </c>
      <c r="O1301" s="47">
        <f t="shared" si="1856"/>
        <v>0</v>
      </c>
      <c r="P1301" s="47">
        <f>VLOOKUP(CONCATENATE($F1301," ",$G1301),AllocFactorMatrix,(P$4+1),FALSE)*$E1302</f>
        <v>0</v>
      </c>
      <c r="Q1301" s="47">
        <f>VLOOKUP(CONCATENATE($F1301," ",$G1301),AllocFactorMatrix,(Q$4+1),FALSE)*$E1302</f>
        <v>0</v>
      </c>
      <c r="R1301" s="47">
        <f>VLOOKUP(CONCATENATE($F1301," ",$G1301),AllocFactorMatrix,(R$4+1),FALSE)*$E1302</f>
        <v>0</v>
      </c>
      <c r="S1301" s="47">
        <f>VLOOKUP(CONCATENATE($F1301," ",$G1301),AllocFactorMatrix,(S$4+1),FALSE)*$E1302</f>
        <v>0</v>
      </c>
      <c r="T1301" s="47">
        <f t="shared" si="1869"/>
        <v>0</v>
      </c>
      <c r="U1301" s="47">
        <f>VLOOKUP(CONCATENATE($F1301," ",$G1301),AllocFactorMatrix,(U$4+1),FALSE)*$E1302</f>
        <v>0</v>
      </c>
      <c r="V1301" s="47">
        <f>VLOOKUP(CONCATENATE($F1301," ",$G1301),AllocFactorMatrix,(V$4+1),FALSE)*$E1302</f>
        <v>0</v>
      </c>
      <c r="W1301" s="47">
        <f>VLOOKUP(CONCATENATE($F1301," ",$G1301),AllocFactorMatrix,(W$4+1),FALSE)*$E1302</f>
        <v>0</v>
      </c>
      <c r="X1301" s="47">
        <f>VLOOKUP(CONCATENATE($F1301," ",$G1301),AllocFactorMatrix,(X$4+1),FALSE)*$E1302</f>
        <v>0</v>
      </c>
      <c r="Y1301" s="47">
        <f t="shared" si="1870"/>
        <v>0</v>
      </c>
      <c r="Z1301" s="47">
        <f>VLOOKUP(CONCATENATE($F1301," ",$G1301),AllocFactorMatrix,(Z$4+1),FALSE)*$E1302</f>
        <v>0</v>
      </c>
      <c r="AA1301" s="47">
        <f>VLOOKUP(CONCATENATE($F1301," ",$G1301),AllocFactorMatrix,(AA$4+1),FALSE)*$E1302</f>
        <v>0</v>
      </c>
      <c r="AB1301" s="47">
        <f t="shared" si="1857"/>
        <v>0</v>
      </c>
      <c r="AC1301" s="47">
        <f>VLOOKUP(CONCATENATE($F1301," ",$G1301),AllocFactorMatrix,(AC$4+1),FALSE)*$E1302</f>
        <v>0</v>
      </c>
      <c r="AD1301" s="47">
        <f>VLOOKUP(CONCATENATE($F1301," ",$G1301),AllocFactorMatrix,(AD$4+1),FALSE)*$E1302</f>
        <v>0</v>
      </c>
      <c r="AE1301" s="47">
        <f>VLOOKUP(CONCATENATE($F1301," ",$G1301),AllocFactorMatrix,(AE$4+1),FALSE)*$E1302</f>
        <v>0</v>
      </c>
    </row>
    <row r="1302" spans="1:31" s="44" customFormat="1" collapsed="1">
      <c r="A1302" s="146"/>
      <c r="B1302" s="91"/>
      <c r="C1302" s="84"/>
      <c r="D1302" s="84" t="s">
        <v>464</v>
      </c>
      <c r="E1302" s="56">
        <v>486641</v>
      </c>
      <c r="F1302" s="89" t="s">
        <v>181</v>
      </c>
      <c r="G1302" s="48" t="str">
        <f>$G$15</f>
        <v>TOTAL</v>
      </c>
      <c r="H1302" s="46">
        <f t="shared" si="1854"/>
        <v>486641.00000000006</v>
      </c>
      <c r="I1302" s="47">
        <f t="shared" ref="I1302:N1302" si="1876">VLOOKUP(CONCATENATE($F1302," ",$G1302),AllocFactorMatrix,(I$4+1),FALSE)*$E1302</f>
        <v>249906.19558232982</v>
      </c>
      <c r="J1302" s="47">
        <f t="shared" si="1876"/>
        <v>52.623793701486925</v>
      </c>
      <c r="K1302" s="47">
        <f t="shared" si="1876"/>
        <v>93.108960815543355</v>
      </c>
      <c r="L1302" s="47">
        <f t="shared" si="1876"/>
        <v>58314.269501338014</v>
      </c>
      <c r="M1302" s="47">
        <f t="shared" si="1876"/>
        <v>812.211088569494</v>
      </c>
      <c r="N1302" s="47">
        <f t="shared" si="1876"/>
        <v>120.491633436933</v>
      </c>
      <c r="O1302" s="47">
        <f t="shared" si="1856"/>
        <v>59246.972223344441</v>
      </c>
      <c r="P1302" s="47">
        <f>VLOOKUP(CONCATENATE($F1302," ",$G1302),AllocFactorMatrix,(P$4+1),FALSE)*$E1302</f>
        <v>34464.167238014285</v>
      </c>
      <c r="Q1302" s="47">
        <f>VLOOKUP(CONCATENATE($F1302," ",$G1302),AllocFactorMatrix,(Q$4+1),FALSE)*$E1302</f>
        <v>6188.5595101978397</v>
      </c>
      <c r="R1302" s="47">
        <f>VLOOKUP(CONCATENATE($F1302," ",$G1302),AllocFactorMatrix,(R$4+1),FALSE)*$E1302</f>
        <v>1333.3992884056263</v>
      </c>
      <c r="S1302" s="47">
        <f>VLOOKUP(CONCATENATE($F1302," ",$G1302),AllocFactorMatrix,(S$4+1),FALSE)*$E1302</f>
        <v>37.541674185659772</v>
      </c>
      <c r="T1302" s="47">
        <f t="shared" si="1869"/>
        <v>42023.667710803413</v>
      </c>
      <c r="U1302" s="47">
        <f>VLOOKUP(CONCATENATE($F1302," ",$G1302),AllocFactorMatrix,(U$4+1),FALSE)*$E1302</f>
        <v>1617.8664403058708</v>
      </c>
      <c r="V1302" s="47">
        <f>VLOOKUP(CONCATENATE($F1302," ",$G1302),AllocFactorMatrix,(V$4+1),FALSE)*$E1302</f>
        <v>22016.889628969649</v>
      </c>
      <c r="W1302" s="47">
        <f>VLOOKUP(CONCATENATE($F1302," ",$G1302),AllocFactorMatrix,(W$4+1),FALSE)*$E1302</f>
        <v>89319.658281724347</v>
      </c>
      <c r="X1302" s="47">
        <f>VLOOKUP(CONCATENATE($F1302," ",$G1302),AllocFactorMatrix,(X$4+1),FALSE)*$E1302</f>
        <v>12051.520961727585</v>
      </c>
      <c r="Y1302" s="47">
        <f t="shared" si="1870"/>
        <v>125005.93531272745</v>
      </c>
      <c r="Z1302" s="47">
        <f>VLOOKUP(CONCATENATE($F1302," ",$G1302),AllocFactorMatrix,(Z$4+1),FALSE)*$E1302</f>
        <v>9470.6182003915237</v>
      </c>
      <c r="AA1302" s="47">
        <f>VLOOKUP(CONCATENATE($F1302," ",$G1302),AllocFactorMatrix,(AA$4+1),FALSE)*$E1302</f>
        <v>189.36484318796195</v>
      </c>
      <c r="AB1302" s="47">
        <f t="shared" si="1857"/>
        <v>9659.9830435794865</v>
      </c>
      <c r="AC1302" s="47">
        <f>VLOOKUP(CONCATENATE($F1302," ",$G1302),AllocFactorMatrix,(AC$4+1),FALSE)*$E1302</f>
        <v>125.14343786702386</v>
      </c>
      <c r="AD1302" s="47">
        <f>VLOOKUP(CONCATENATE($F1302," ",$G1302),AllocFactorMatrix,(AD$4+1),FALSE)*$E1302</f>
        <v>437.59065917713491</v>
      </c>
      <c r="AE1302" s="47">
        <f>VLOOKUP(CONCATENATE($F1302," ",$G1302),AllocFactorMatrix,(AE$4+1),FALSE)*$E1302</f>
        <v>89.779275654178718</v>
      </c>
    </row>
    <row r="1303" spans="1:31" s="44" customFormat="1" hidden="1" outlineLevel="1">
      <c r="A1303" s="49"/>
      <c r="B1303" s="97"/>
      <c r="C1303" s="48"/>
      <c r="D1303" s="48"/>
      <c r="F1303" s="167" t="str">
        <f>F1310</f>
        <v>TRAN_LSE</v>
      </c>
      <c r="G1303" s="48" t="str">
        <f>$G$8</f>
        <v>PRODUCTION</v>
      </c>
      <c r="H1303" s="46">
        <f t="shared" si="1854"/>
        <v>1443293.0000000002</v>
      </c>
      <c r="I1303" s="47">
        <f t="shared" ref="I1303:N1303" si="1877">VLOOKUP(CONCATENATE($F1303," ",$G1303),AllocFactorMatrix,(I$4+1),FALSE)*$E1310</f>
        <v>742243.63155361929</v>
      </c>
      <c r="J1303" s="47">
        <f t="shared" si="1877"/>
        <v>166.05262419785171</v>
      </c>
      <c r="K1303" s="47">
        <f t="shared" si="1877"/>
        <v>290.74630489587037</v>
      </c>
      <c r="L1303" s="47">
        <f t="shared" si="1877"/>
        <v>172992.84798323966</v>
      </c>
      <c r="M1303" s="47">
        <f t="shared" si="1877"/>
        <v>2407.1932779797148</v>
      </c>
      <c r="N1303" s="47">
        <f t="shared" si="1877"/>
        <v>335.25873198753266</v>
      </c>
      <c r="O1303" s="47">
        <f t="shared" si="1856"/>
        <v>175735.29999320689</v>
      </c>
      <c r="P1303" s="47">
        <f>VLOOKUP(CONCATENATE($F1303," ",$G1303),AllocFactorMatrix,(P$4+1),FALSE)*$E1310</f>
        <v>102894.8846189515</v>
      </c>
      <c r="Q1303" s="47">
        <f>VLOOKUP(CONCATENATE($F1303," ",$G1303),AllocFactorMatrix,(Q$4+1),FALSE)*$E1310</f>
        <v>18465.410902757041</v>
      </c>
      <c r="R1303" s="47">
        <f>VLOOKUP(CONCATENATE($F1303," ",$G1303),AllocFactorMatrix,(R$4+1),FALSE)*$E1310</f>
        <v>3744.5968949759986</v>
      </c>
      <c r="S1303" s="47">
        <f>VLOOKUP(CONCATENATE($F1303," ",$G1303),AllocFactorMatrix,(S$4+1),FALSE)*$E1310</f>
        <v>142.19937369772913</v>
      </c>
      <c r="T1303" s="47">
        <f>SUBTOTAL(9,P1303:S1303)</f>
        <v>125247.09179038227</v>
      </c>
      <c r="U1303" s="47">
        <f>VLOOKUP(CONCATENATE($F1303," ",$G1303),AllocFactorMatrix,(U$4+1),FALSE)*$E1310</f>
        <v>4880.0821362943716</v>
      </c>
      <c r="V1303" s="47">
        <f>VLOOKUP(CONCATENATE($F1303," ",$G1303),AllocFactorMatrix,(V$4+1),FALSE)*$E1310</f>
        <v>65883.926841498644</v>
      </c>
      <c r="W1303" s="47">
        <f>VLOOKUP(CONCATENATE($F1303," ",$G1303),AllocFactorMatrix,(W$4+1),FALSE)*$E1310</f>
        <v>251979.57239480506</v>
      </c>
      <c r="X1303" s="47">
        <f>VLOOKUP(CONCATENATE($F1303," ",$G1303),AllocFactorMatrix,(X$4+1),FALSE)*$E1310</f>
        <v>45648.436571785212</v>
      </c>
      <c r="Y1303" s="47">
        <f>SUBTOTAL(9,U1303:X1303)</f>
        <v>368392.01794438326</v>
      </c>
      <c r="Z1303" s="47">
        <f>VLOOKUP(CONCATENATE($F1303," ",$G1303),AllocFactorMatrix,(Z$4+1),FALSE)*$E1310</f>
        <v>28282.631360168809</v>
      </c>
      <c r="AA1303" s="47">
        <f>VLOOKUP(CONCATENATE($F1303," ",$G1303),AllocFactorMatrix,(AA$4+1),FALSE)*$E1310</f>
        <v>564.87669019290422</v>
      </c>
      <c r="AB1303" s="47">
        <f t="shared" si="1857"/>
        <v>28847.508050361714</v>
      </c>
      <c r="AC1303" s="47">
        <f>VLOOKUP(CONCATENATE($F1303," ",$G1303),AllocFactorMatrix,(AC$4+1),FALSE)*$E1310</f>
        <v>373.0936633818186</v>
      </c>
      <c r="AD1303" s="47">
        <f>VLOOKUP(CONCATENATE($F1303," ",$G1303),AllocFactorMatrix,(AD$4+1),FALSE)*$E1310</f>
        <v>1657.4944783558392</v>
      </c>
      <c r="AE1303" s="47">
        <f>VLOOKUP(CONCATENATE($F1303," ",$G1303),AllocFactorMatrix,(AE$4+1),FALSE)*$E1310</f>
        <v>340.06359721529367</v>
      </c>
    </row>
    <row r="1304" spans="1:31" s="44" customFormat="1" hidden="1" outlineLevel="1">
      <c r="A1304" s="49"/>
      <c r="B1304" s="97"/>
      <c r="C1304" s="48"/>
      <c r="D1304" s="48"/>
      <c r="F1304" s="167" t="str">
        <f>F1310</f>
        <v>TRAN_LSE</v>
      </c>
      <c r="G1304" s="48" t="str">
        <f>$G$9</f>
        <v>BULKTRAN</v>
      </c>
      <c r="H1304" s="46">
        <f t="shared" si="1854"/>
        <v>0</v>
      </c>
      <c r="I1304" s="47">
        <f t="shared" ref="I1304:N1304" si="1878">VLOOKUP(CONCATENATE($F1304," ",$G1304),AllocFactorMatrix,(I$4+1),FALSE)*$E1310</f>
        <v>0</v>
      </c>
      <c r="J1304" s="47">
        <f t="shared" si="1878"/>
        <v>0</v>
      </c>
      <c r="K1304" s="47">
        <f t="shared" si="1878"/>
        <v>0</v>
      </c>
      <c r="L1304" s="47">
        <f t="shared" si="1878"/>
        <v>0</v>
      </c>
      <c r="M1304" s="47">
        <f t="shared" si="1878"/>
        <v>0</v>
      </c>
      <c r="N1304" s="47">
        <f t="shared" si="1878"/>
        <v>0</v>
      </c>
      <c r="O1304" s="47">
        <f t="shared" si="1856"/>
        <v>0</v>
      </c>
      <c r="P1304" s="47">
        <f>VLOOKUP(CONCATENATE($F1304," ",$G1304),AllocFactorMatrix,(P$4+1),FALSE)*$E1310</f>
        <v>0</v>
      </c>
      <c r="Q1304" s="47">
        <f>VLOOKUP(CONCATENATE($F1304," ",$G1304),AllocFactorMatrix,(Q$4+1),FALSE)*$E1310</f>
        <v>0</v>
      </c>
      <c r="R1304" s="47">
        <f>VLOOKUP(CONCATENATE($F1304," ",$G1304),AllocFactorMatrix,(R$4+1),FALSE)*$E1310</f>
        <v>0</v>
      </c>
      <c r="S1304" s="47">
        <f>VLOOKUP(CONCATENATE($F1304," ",$G1304),AllocFactorMatrix,(S$4+1),FALSE)*$E1310</f>
        <v>0</v>
      </c>
      <c r="T1304" s="47">
        <f t="shared" ref="T1304:T1310" si="1879">SUBTOTAL(9,P1304:S1304)</f>
        <v>0</v>
      </c>
      <c r="U1304" s="47">
        <f>VLOOKUP(CONCATENATE($F1304," ",$G1304),AllocFactorMatrix,(U$4+1),FALSE)*$E1310</f>
        <v>0</v>
      </c>
      <c r="V1304" s="47">
        <f>VLOOKUP(CONCATENATE($F1304," ",$G1304),AllocFactorMatrix,(V$4+1),FALSE)*$E1310</f>
        <v>0</v>
      </c>
      <c r="W1304" s="47">
        <f>VLOOKUP(CONCATENATE($F1304," ",$G1304),AllocFactorMatrix,(W$4+1),FALSE)*$E1310</f>
        <v>0</v>
      </c>
      <c r="X1304" s="47">
        <f>VLOOKUP(CONCATENATE($F1304," ",$G1304),AllocFactorMatrix,(X$4+1),FALSE)*$E1310</f>
        <v>0</v>
      </c>
      <c r="Y1304" s="47">
        <f t="shared" ref="Y1304:Y1310" si="1880">SUBTOTAL(9,U1304:X1304)</f>
        <v>0</v>
      </c>
      <c r="Z1304" s="47">
        <f>VLOOKUP(CONCATENATE($F1304," ",$G1304),AllocFactorMatrix,(Z$4+1),FALSE)*$E1310</f>
        <v>0</v>
      </c>
      <c r="AA1304" s="47">
        <f>VLOOKUP(CONCATENATE($F1304," ",$G1304),AllocFactorMatrix,(AA$4+1),FALSE)*$E1310</f>
        <v>0</v>
      </c>
      <c r="AB1304" s="47">
        <f t="shared" si="1857"/>
        <v>0</v>
      </c>
      <c r="AC1304" s="47">
        <f>VLOOKUP(CONCATENATE($F1304," ",$G1304),AllocFactorMatrix,(AC$4+1),FALSE)*$E1310</f>
        <v>0</v>
      </c>
      <c r="AD1304" s="47">
        <f>VLOOKUP(CONCATENATE($F1304," ",$G1304),AllocFactorMatrix,(AD$4+1),FALSE)*$E1310</f>
        <v>0</v>
      </c>
      <c r="AE1304" s="47">
        <f>VLOOKUP(CONCATENATE($F1304," ",$G1304),AllocFactorMatrix,(AE$4+1),FALSE)*$E1310</f>
        <v>0</v>
      </c>
    </row>
    <row r="1305" spans="1:31" s="44" customFormat="1" hidden="1" outlineLevel="1">
      <c r="A1305" s="49"/>
      <c r="B1305" s="97"/>
      <c r="C1305" s="48"/>
      <c r="D1305" s="48"/>
      <c r="F1305" s="167" t="str">
        <f>F1310</f>
        <v>TRAN_LSE</v>
      </c>
      <c r="G1305" s="48" t="str">
        <f>$G$10</f>
        <v>SUBTRAN</v>
      </c>
      <c r="H1305" s="46">
        <f t="shared" si="1854"/>
        <v>0</v>
      </c>
      <c r="I1305" s="47">
        <f t="shared" ref="I1305:N1305" si="1881">VLOOKUP(CONCATENATE($F1305," ",$G1305),AllocFactorMatrix,(I$4+1),FALSE)*$E1310</f>
        <v>0</v>
      </c>
      <c r="J1305" s="47">
        <f t="shared" si="1881"/>
        <v>0</v>
      </c>
      <c r="K1305" s="47">
        <f t="shared" si="1881"/>
        <v>0</v>
      </c>
      <c r="L1305" s="47">
        <f t="shared" si="1881"/>
        <v>0</v>
      </c>
      <c r="M1305" s="47">
        <f t="shared" si="1881"/>
        <v>0</v>
      </c>
      <c r="N1305" s="47">
        <f t="shared" si="1881"/>
        <v>0</v>
      </c>
      <c r="O1305" s="47">
        <f t="shared" si="1856"/>
        <v>0</v>
      </c>
      <c r="P1305" s="47">
        <f>VLOOKUP(CONCATENATE($F1305," ",$G1305),AllocFactorMatrix,(P$4+1),FALSE)*$E1310</f>
        <v>0</v>
      </c>
      <c r="Q1305" s="47">
        <f>VLOOKUP(CONCATENATE($F1305," ",$G1305),AllocFactorMatrix,(Q$4+1),FALSE)*$E1310</f>
        <v>0</v>
      </c>
      <c r="R1305" s="47">
        <f>VLOOKUP(CONCATENATE($F1305," ",$G1305),AllocFactorMatrix,(R$4+1),FALSE)*$E1310</f>
        <v>0</v>
      </c>
      <c r="S1305" s="47">
        <f>VLOOKUP(CONCATENATE($F1305," ",$G1305),AllocFactorMatrix,(S$4+1),FALSE)*$E1310</f>
        <v>0</v>
      </c>
      <c r="T1305" s="47">
        <f t="shared" si="1879"/>
        <v>0</v>
      </c>
      <c r="U1305" s="47">
        <f>VLOOKUP(CONCATENATE($F1305," ",$G1305),AllocFactorMatrix,(U$4+1),FALSE)*$E1310</f>
        <v>0</v>
      </c>
      <c r="V1305" s="47">
        <f>VLOOKUP(CONCATENATE($F1305," ",$G1305),AllocFactorMatrix,(V$4+1),FALSE)*$E1310</f>
        <v>0</v>
      </c>
      <c r="W1305" s="47">
        <f>VLOOKUP(CONCATENATE($F1305," ",$G1305),AllocFactorMatrix,(W$4+1),FALSE)*$E1310</f>
        <v>0</v>
      </c>
      <c r="X1305" s="47">
        <f>VLOOKUP(CONCATENATE($F1305," ",$G1305),AllocFactorMatrix,(X$4+1),FALSE)*$E1310</f>
        <v>0</v>
      </c>
      <c r="Y1305" s="47">
        <f t="shared" si="1880"/>
        <v>0</v>
      </c>
      <c r="Z1305" s="47">
        <f>VLOOKUP(CONCATENATE($F1305," ",$G1305),AllocFactorMatrix,(Z$4+1),FALSE)*$E1310</f>
        <v>0</v>
      </c>
      <c r="AA1305" s="47">
        <f>VLOOKUP(CONCATENATE($F1305," ",$G1305),AllocFactorMatrix,(AA$4+1),FALSE)*$E1310</f>
        <v>0</v>
      </c>
      <c r="AB1305" s="47">
        <f t="shared" si="1857"/>
        <v>0</v>
      </c>
      <c r="AC1305" s="47">
        <f>VLOOKUP(CONCATENATE($F1305," ",$G1305),AllocFactorMatrix,(AC$4+1),FALSE)*$E1310</f>
        <v>0</v>
      </c>
      <c r="AD1305" s="47">
        <f>VLOOKUP(CONCATENATE($F1305," ",$G1305),AllocFactorMatrix,(AD$4+1),FALSE)*$E1310</f>
        <v>0</v>
      </c>
      <c r="AE1305" s="47">
        <f>VLOOKUP(CONCATENATE($F1305," ",$G1305),AllocFactorMatrix,(AE$4+1),FALSE)*$E1310</f>
        <v>0</v>
      </c>
    </row>
    <row r="1306" spans="1:31" s="44" customFormat="1" hidden="1" outlineLevel="1">
      <c r="A1306" s="49"/>
      <c r="B1306" s="97"/>
      <c r="C1306" s="48"/>
      <c r="D1306" s="48"/>
      <c r="F1306" s="167" t="str">
        <f>F1310</f>
        <v>TRAN_LSE</v>
      </c>
      <c r="G1306" s="48" t="str">
        <f>$G$11</f>
        <v>DISTPRI</v>
      </c>
      <c r="H1306" s="46">
        <f t="shared" si="1854"/>
        <v>0</v>
      </c>
      <c r="I1306" s="47">
        <f t="shared" ref="I1306:N1306" si="1882">VLOOKUP(CONCATENATE($F1306," ",$G1306),AllocFactorMatrix,(I$4+1),FALSE)*$E1310</f>
        <v>0</v>
      </c>
      <c r="J1306" s="47">
        <f t="shared" si="1882"/>
        <v>0</v>
      </c>
      <c r="K1306" s="47">
        <f t="shared" si="1882"/>
        <v>0</v>
      </c>
      <c r="L1306" s="47">
        <f t="shared" si="1882"/>
        <v>0</v>
      </c>
      <c r="M1306" s="47">
        <f t="shared" si="1882"/>
        <v>0</v>
      </c>
      <c r="N1306" s="47">
        <f t="shared" si="1882"/>
        <v>0</v>
      </c>
      <c r="O1306" s="47">
        <f t="shared" si="1856"/>
        <v>0</v>
      </c>
      <c r="P1306" s="47">
        <f>VLOOKUP(CONCATENATE($F1306," ",$G1306),AllocFactorMatrix,(P$4+1),FALSE)*$E1310</f>
        <v>0</v>
      </c>
      <c r="Q1306" s="47">
        <f>VLOOKUP(CONCATENATE($F1306," ",$G1306),AllocFactorMatrix,(Q$4+1),FALSE)*$E1310</f>
        <v>0</v>
      </c>
      <c r="R1306" s="47">
        <f>VLOOKUP(CONCATENATE($F1306," ",$G1306),AllocFactorMatrix,(R$4+1),FALSE)*$E1310</f>
        <v>0</v>
      </c>
      <c r="S1306" s="47">
        <f>VLOOKUP(CONCATENATE($F1306," ",$G1306),AllocFactorMatrix,(S$4+1),FALSE)*$E1310</f>
        <v>0</v>
      </c>
      <c r="T1306" s="47">
        <f t="shared" si="1879"/>
        <v>0</v>
      </c>
      <c r="U1306" s="47">
        <f>VLOOKUP(CONCATENATE($F1306," ",$G1306),AllocFactorMatrix,(U$4+1),FALSE)*$E1310</f>
        <v>0</v>
      </c>
      <c r="V1306" s="47">
        <f>VLOOKUP(CONCATENATE($F1306," ",$G1306),AllocFactorMatrix,(V$4+1),FALSE)*$E1310</f>
        <v>0</v>
      </c>
      <c r="W1306" s="47">
        <f>VLOOKUP(CONCATENATE($F1306," ",$G1306),AllocFactorMatrix,(W$4+1),FALSE)*$E1310</f>
        <v>0</v>
      </c>
      <c r="X1306" s="47">
        <f>VLOOKUP(CONCATENATE($F1306," ",$G1306),AllocFactorMatrix,(X$4+1),FALSE)*$E1310</f>
        <v>0</v>
      </c>
      <c r="Y1306" s="47">
        <f t="shared" si="1880"/>
        <v>0</v>
      </c>
      <c r="Z1306" s="47">
        <f>VLOOKUP(CONCATENATE($F1306," ",$G1306),AllocFactorMatrix,(Z$4+1),FALSE)*$E1310</f>
        <v>0</v>
      </c>
      <c r="AA1306" s="47">
        <f>VLOOKUP(CONCATENATE($F1306," ",$G1306),AllocFactorMatrix,(AA$4+1),FALSE)*$E1310</f>
        <v>0</v>
      </c>
      <c r="AB1306" s="47">
        <f t="shared" si="1857"/>
        <v>0</v>
      </c>
      <c r="AC1306" s="47">
        <f>VLOOKUP(CONCATENATE($F1306," ",$G1306),AllocFactorMatrix,(AC$4+1),FALSE)*$E1310</f>
        <v>0</v>
      </c>
      <c r="AD1306" s="47">
        <f>VLOOKUP(CONCATENATE($F1306," ",$G1306),AllocFactorMatrix,(AD$4+1),FALSE)*$E1310</f>
        <v>0</v>
      </c>
      <c r="AE1306" s="47">
        <f>VLOOKUP(CONCATENATE($F1306," ",$G1306),AllocFactorMatrix,(AE$4+1),FALSE)*$E1310</f>
        <v>0</v>
      </c>
    </row>
    <row r="1307" spans="1:31" s="44" customFormat="1" hidden="1" outlineLevel="1">
      <c r="A1307" s="49"/>
      <c r="B1307" s="97"/>
      <c r="C1307" s="48"/>
      <c r="D1307" s="48"/>
      <c r="F1307" s="167" t="str">
        <f>F1310</f>
        <v>TRAN_LSE</v>
      </c>
      <c r="G1307" s="48" t="str">
        <f>$G$12</f>
        <v>DISTSEC</v>
      </c>
      <c r="H1307" s="46">
        <f t="shared" si="1854"/>
        <v>0</v>
      </c>
      <c r="I1307" s="47">
        <f t="shared" ref="I1307:N1307" si="1883">VLOOKUP(CONCATENATE($F1307," ",$G1307),AllocFactorMatrix,(I$4+1),FALSE)*$E1310</f>
        <v>0</v>
      </c>
      <c r="J1307" s="47">
        <f t="shared" si="1883"/>
        <v>0</v>
      </c>
      <c r="K1307" s="47">
        <f t="shared" si="1883"/>
        <v>0</v>
      </c>
      <c r="L1307" s="47">
        <f t="shared" si="1883"/>
        <v>0</v>
      </c>
      <c r="M1307" s="47">
        <f t="shared" si="1883"/>
        <v>0</v>
      </c>
      <c r="N1307" s="47">
        <f t="shared" si="1883"/>
        <v>0</v>
      </c>
      <c r="O1307" s="47">
        <f t="shared" si="1856"/>
        <v>0</v>
      </c>
      <c r="P1307" s="47">
        <f>VLOOKUP(CONCATENATE($F1307," ",$G1307),AllocFactorMatrix,(P$4+1),FALSE)*$E1310</f>
        <v>0</v>
      </c>
      <c r="Q1307" s="47">
        <f>VLOOKUP(CONCATENATE($F1307," ",$G1307),AllocFactorMatrix,(Q$4+1),FALSE)*$E1310</f>
        <v>0</v>
      </c>
      <c r="R1307" s="47">
        <f>VLOOKUP(CONCATENATE($F1307," ",$G1307),AllocFactorMatrix,(R$4+1),FALSE)*$E1310</f>
        <v>0</v>
      </c>
      <c r="S1307" s="47">
        <f>VLOOKUP(CONCATENATE($F1307," ",$G1307),AllocFactorMatrix,(S$4+1),FALSE)*$E1310</f>
        <v>0</v>
      </c>
      <c r="T1307" s="47">
        <f t="shared" si="1879"/>
        <v>0</v>
      </c>
      <c r="U1307" s="47">
        <f>VLOOKUP(CONCATENATE($F1307," ",$G1307),AllocFactorMatrix,(U$4+1),FALSE)*$E1310</f>
        <v>0</v>
      </c>
      <c r="V1307" s="47">
        <f>VLOOKUP(CONCATENATE($F1307," ",$G1307),AllocFactorMatrix,(V$4+1),FALSE)*$E1310</f>
        <v>0</v>
      </c>
      <c r="W1307" s="47">
        <f>VLOOKUP(CONCATENATE($F1307," ",$G1307),AllocFactorMatrix,(W$4+1),FALSE)*$E1310</f>
        <v>0</v>
      </c>
      <c r="X1307" s="47">
        <f>VLOOKUP(CONCATENATE($F1307," ",$G1307),AllocFactorMatrix,(X$4+1),FALSE)*$E1310</f>
        <v>0</v>
      </c>
      <c r="Y1307" s="47">
        <f t="shared" si="1880"/>
        <v>0</v>
      </c>
      <c r="Z1307" s="47">
        <f>VLOOKUP(CONCATENATE($F1307," ",$G1307),AllocFactorMatrix,(Z$4+1),FALSE)*$E1310</f>
        <v>0</v>
      </c>
      <c r="AA1307" s="47">
        <f>VLOOKUP(CONCATENATE($F1307," ",$G1307),AllocFactorMatrix,(AA$4+1),FALSE)*$E1310</f>
        <v>0</v>
      </c>
      <c r="AB1307" s="47">
        <f t="shared" si="1857"/>
        <v>0</v>
      </c>
      <c r="AC1307" s="47">
        <f>VLOOKUP(CONCATENATE($F1307," ",$G1307),AllocFactorMatrix,(AC$4+1),FALSE)*$E1310</f>
        <v>0</v>
      </c>
      <c r="AD1307" s="47">
        <f>VLOOKUP(CONCATENATE($F1307," ",$G1307),AllocFactorMatrix,(AD$4+1),FALSE)*$E1310</f>
        <v>0</v>
      </c>
      <c r="AE1307" s="47">
        <f>VLOOKUP(CONCATENATE($F1307," ",$G1307),AllocFactorMatrix,(AE$4+1),FALSE)*$E1310</f>
        <v>0</v>
      </c>
    </row>
    <row r="1308" spans="1:31" s="44" customFormat="1" hidden="1" outlineLevel="1">
      <c r="A1308" s="49"/>
      <c r="B1308" s="97"/>
      <c r="C1308" s="48"/>
      <c r="D1308" s="48"/>
      <c r="F1308" s="167" t="str">
        <f>F1310</f>
        <v>TRAN_LSE</v>
      </c>
      <c r="G1308" s="48" t="str">
        <f>$G$13</f>
        <v>ENERGY</v>
      </c>
      <c r="H1308" s="46">
        <f t="shared" si="1854"/>
        <v>0</v>
      </c>
      <c r="I1308" s="47">
        <f t="shared" ref="I1308:N1308" si="1884">VLOOKUP(CONCATENATE($F1308," ",$G1308),AllocFactorMatrix,(I$4+1),FALSE)*$E1310</f>
        <v>0</v>
      </c>
      <c r="J1308" s="47">
        <f t="shared" si="1884"/>
        <v>0</v>
      </c>
      <c r="K1308" s="47">
        <f t="shared" si="1884"/>
        <v>0</v>
      </c>
      <c r="L1308" s="47">
        <f t="shared" si="1884"/>
        <v>0</v>
      </c>
      <c r="M1308" s="47">
        <f t="shared" si="1884"/>
        <v>0</v>
      </c>
      <c r="N1308" s="47">
        <f t="shared" si="1884"/>
        <v>0</v>
      </c>
      <c r="O1308" s="47">
        <f t="shared" si="1856"/>
        <v>0</v>
      </c>
      <c r="P1308" s="47">
        <f>VLOOKUP(CONCATENATE($F1308," ",$G1308),AllocFactorMatrix,(P$4+1),FALSE)*$E1310</f>
        <v>0</v>
      </c>
      <c r="Q1308" s="47">
        <f>VLOOKUP(CONCATENATE($F1308," ",$G1308),AllocFactorMatrix,(Q$4+1),FALSE)*$E1310</f>
        <v>0</v>
      </c>
      <c r="R1308" s="47">
        <f>VLOOKUP(CONCATENATE($F1308," ",$G1308),AllocFactorMatrix,(R$4+1),FALSE)*$E1310</f>
        <v>0</v>
      </c>
      <c r="S1308" s="47">
        <f>VLOOKUP(CONCATENATE($F1308," ",$G1308),AllocFactorMatrix,(S$4+1),FALSE)*$E1310</f>
        <v>0</v>
      </c>
      <c r="T1308" s="47">
        <f t="shared" si="1879"/>
        <v>0</v>
      </c>
      <c r="U1308" s="47">
        <f>VLOOKUP(CONCATENATE($F1308," ",$G1308),AllocFactorMatrix,(U$4+1),FALSE)*$E1310</f>
        <v>0</v>
      </c>
      <c r="V1308" s="47">
        <f>VLOOKUP(CONCATENATE($F1308," ",$G1308),AllocFactorMatrix,(V$4+1),FALSE)*$E1310</f>
        <v>0</v>
      </c>
      <c r="W1308" s="47">
        <f>VLOOKUP(CONCATENATE($F1308," ",$G1308),AllocFactorMatrix,(W$4+1),FALSE)*$E1310</f>
        <v>0</v>
      </c>
      <c r="X1308" s="47">
        <f>VLOOKUP(CONCATENATE($F1308," ",$G1308),AllocFactorMatrix,(X$4+1),FALSE)*$E1310</f>
        <v>0</v>
      </c>
      <c r="Y1308" s="47">
        <f t="shared" si="1880"/>
        <v>0</v>
      </c>
      <c r="Z1308" s="47">
        <f>VLOOKUP(CONCATENATE($F1308," ",$G1308),AllocFactorMatrix,(Z$4+1),FALSE)*$E1310</f>
        <v>0</v>
      </c>
      <c r="AA1308" s="47">
        <f>VLOOKUP(CONCATENATE($F1308," ",$G1308),AllocFactorMatrix,(AA$4+1),FALSE)*$E1310</f>
        <v>0</v>
      </c>
      <c r="AB1308" s="47">
        <f t="shared" si="1857"/>
        <v>0</v>
      </c>
      <c r="AC1308" s="47">
        <f>VLOOKUP(CONCATENATE($F1308," ",$G1308),AllocFactorMatrix,(AC$4+1),FALSE)*$E1310</f>
        <v>0</v>
      </c>
      <c r="AD1308" s="47">
        <f>VLOOKUP(CONCATENATE($F1308," ",$G1308),AllocFactorMatrix,(AD$4+1),FALSE)*$E1310</f>
        <v>0</v>
      </c>
      <c r="AE1308" s="47">
        <f>VLOOKUP(CONCATENATE($F1308," ",$G1308),AllocFactorMatrix,(AE$4+1),FALSE)*$E1310</f>
        <v>0</v>
      </c>
    </row>
    <row r="1309" spans="1:31" s="44" customFormat="1" hidden="1" outlineLevel="1">
      <c r="A1309" s="49"/>
      <c r="B1309" s="97"/>
      <c r="C1309" s="48"/>
      <c r="D1309" s="48"/>
      <c r="F1309" s="167" t="str">
        <f>F1310</f>
        <v>TRAN_LSE</v>
      </c>
      <c r="G1309" s="48" t="str">
        <f>$G$14</f>
        <v>CUSTOMER</v>
      </c>
      <c r="H1309" s="46">
        <f t="shared" si="1854"/>
        <v>0</v>
      </c>
      <c r="I1309" s="47">
        <f t="shared" ref="I1309:N1309" si="1885">VLOOKUP(CONCATENATE($F1309," ",$G1309),AllocFactorMatrix,(I$4+1),FALSE)*$E1310</f>
        <v>0</v>
      </c>
      <c r="J1309" s="47">
        <f t="shared" si="1885"/>
        <v>0</v>
      </c>
      <c r="K1309" s="47">
        <f t="shared" si="1885"/>
        <v>0</v>
      </c>
      <c r="L1309" s="47">
        <f t="shared" si="1885"/>
        <v>0</v>
      </c>
      <c r="M1309" s="47">
        <f t="shared" si="1885"/>
        <v>0</v>
      </c>
      <c r="N1309" s="47">
        <f t="shared" si="1885"/>
        <v>0</v>
      </c>
      <c r="O1309" s="47">
        <f t="shared" si="1856"/>
        <v>0</v>
      </c>
      <c r="P1309" s="47">
        <f>VLOOKUP(CONCATENATE($F1309," ",$G1309),AllocFactorMatrix,(P$4+1),FALSE)*$E1310</f>
        <v>0</v>
      </c>
      <c r="Q1309" s="47">
        <f>VLOOKUP(CONCATENATE($F1309," ",$G1309),AllocFactorMatrix,(Q$4+1),FALSE)*$E1310</f>
        <v>0</v>
      </c>
      <c r="R1309" s="47">
        <f>VLOOKUP(CONCATENATE($F1309," ",$G1309),AllocFactorMatrix,(R$4+1),FALSE)*$E1310</f>
        <v>0</v>
      </c>
      <c r="S1309" s="47">
        <f>VLOOKUP(CONCATENATE($F1309," ",$G1309),AllocFactorMatrix,(S$4+1),FALSE)*$E1310</f>
        <v>0</v>
      </c>
      <c r="T1309" s="47">
        <f t="shared" si="1879"/>
        <v>0</v>
      </c>
      <c r="U1309" s="47">
        <f>VLOOKUP(CONCATENATE($F1309," ",$G1309),AllocFactorMatrix,(U$4+1),FALSE)*$E1310</f>
        <v>0</v>
      </c>
      <c r="V1309" s="47">
        <f>VLOOKUP(CONCATENATE($F1309," ",$G1309),AllocFactorMatrix,(V$4+1),FALSE)*$E1310</f>
        <v>0</v>
      </c>
      <c r="W1309" s="47">
        <f>VLOOKUP(CONCATENATE($F1309," ",$G1309),AllocFactorMatrix,(W$4+1),FALSE)*$E1310</f>
        <v>0</v>
      </c>
      <c r="X1309" s="47">
        <f>VLOOKUP(CONCATENATE($F1309," ",$G1309),AllocFactorMatrix,(X$4+1),FALSE)*$E1310</f>
        <v>0</v>
      </c>
      <c r="Y1309" s="47">
        <f t="shared" si="1880"/>
        <v>0</v>
      </c>
      <c r="Z1309" s="47">
        <f>VLOOKUP(CONCATENATE($F1309," ",$G1309),AllocFactorMatrix,(Z$4+1),FALSE)*$E1310</f>
        <v>0</v>
      </c>
      <c r="AA1309" s="47">
        <f>VLOOKUP(CONCATENATE($F1309," ",$G1309),AllocFactorMatrix,(AA$4+1),FALSE)*$E1310</f>
        <v>0</v>
      </c>
      <c r="AB1309" s="47">
        <f t="shared" si="1857"/>
        <v>0</v>
      </c>
      <c r="AC1309" s="47">
        <f>VLOOKUP(CONCATENATE($F1309," ",$G1309),AllocFactorMatrix,(AC$4+1),FALSE)*$E1310</f>
        <v>0</v>
      </c>
      <c r="AD1309" s="47">
        <f>VLOOKUP(CONCATENATE($F1309," ",$G1309),AllocFactorMatrix,(AD$4+1),FALSE)*$E1310</f>
        <v>0</v>
      </c>
      <c r="AE1309" s="47">
        <f>VLOOKUP(CONCATENATE($F1309," ",$G1309),AllocFactorMatrix,(AE$4+1),FALSE)*$E1310</f>
        <v>0</v>
      </c>
    </row>
    <row r="1310" spans="1:31" s="44" customFormat="1" collapsed="1">
      <c r="A1310" s="146"/>
      <c r="B1310" s="91"/>
      <c r="C1310" s="84"/>
      <c r="D1310" s="84" t="s">
        <v>465</v>
      </c>
      <c r="E1310" s="56">
        <v>1443293</v>
      </c>
      <c r="F1310" s="89" t="s">
        <v>509</v>
      </c>
      <c r="G1310" s="48" t="str">
        <f>$G$15</f>
        <v>TOTAL</v>
      </c>
      <c r="H1310" s="46">
        <f t="shared" si="1854"/>
        <v>1443293.0000000002</v>
      </c>
      <c r="I1310" s="47">
        <f t="shared" ref="I1310:N1310" si="1886">VLOOKUP(CONCATENATE($F1310," ",$G1310),AllocFactorMatrix,(I$4+1),FALSE)*$E1310</f>
        <v>742243.63155361929</v>
      </c>
      <c r="J1310" s="47">
        <f t="shared" si="1886"/>
        <v>166.05262419785171</v>
      </c>
      <c r="K1310" s="47">
        <f t="shared" si="1886"/>
        <v>290.74630489587037</v>
      </c>
      <c r="L1310" s="47">
        <f t="shared" si="1886"/>
        <v>172992.84798323966</v>
      </c>
      <c r="M1310" s="47">
        <f t="shared" si="1886"/>
        <v>2407.1932779797148</v>
      </c>
      <c r="N1310" s="47">
        <f t="shared" si="1886"/>
        <v>335.25873198753266</v>
      </c>
      <c r="O1310" s="47">
        <f t="shared" si="1856"/>
        <v>175735.29999320689</v>
      </c>
      <c r="P1310" s="47">
        <f>VLOOKUP(CONCATENATE($F1310," ",$G1310),AllocFactorMatrix,(P$4+1),FALSE)*$E1310</f>
        <v>102894.8846189515</v>
      </c>
      <c r="Q1310" s="47">
        <f>VLOOKUP(CONCATENATE($F1310," ",$G1310),AllocFactorMatrix,(Q$4+1),FALSE)*$E1310</f>
        <v>18465.410902757041</v>
      </c>
      <c r="R1310" s="47">
        <f>VLOOKUP(CONCATENATE($F1310," ",$G1310),AllocFactorMatrix,(R$4+1),FALSE)*$E1310</f>
        <v>3744.5968949759986</v>
      </c>
      <c r="S1310" s="47">
        <f>VLOOKUP(CONCATENATE($F1310," ",$G1310),AllocFactorMatrix,(S$4+1),FALSE)*$E1310</f>
        <v>142.19937369772913</v>
      </c>
      <c r="T1310" s="47">
        <f t="shared" si="1879"/>
        <v>125247.09179038227</v>
      </c>
      <c r="U1310" s="47">
        <f>VLOOKUP(CONCATENATE($F1310," ",$G1310),AllocFactorMatrix,(U$4+1),FALSE)*$E1310</f>
        <v>4880.0821362943716</v>
      </c>
      <c r="V1310" s="47">
        <f>VLOOKUP(CONCATENATE($F1310," ",$G1310),AllocFactorMatrix,(V$4+1),FALSE)*$E1310</f>
        <v>65883.926841498644</v>
      </c>
      <c r="W1310" s="47">
        <f>VLOOKUP(CONCATENATE($F1310," ",$G1310),AllocFactorMatrix,(W$4+1),FALSE)*$E1310</f>
        <v>251979.57239480506</v>
      </c>
      <c r="X1310" s="47">
        <f>VLOOKUP(CONCATENATE($F1310," ",$G1310),AllocFactorMatrix,(X$4+1),FALSE)*$E1310</f>
        <v>45648.436571785212</v>
      </c>
      <c r="Y1310" s="47">
        <f t="shared" si="1880"/>
        <v>368392.01794438326</v>
      </c>
      <c r="Z1310" s="47">
        <f>VLOOKUP(CONCATENATE($F1310," ",$G1310),AllocFactorMatrix,(Z$4+1),FALSE)*$E1310</f>
        <v>28282.631360168809</v>
      </c>
      <c r="AA1310" s="47">
        <f>VLOOKUP(CONCATENATE($F1310," ",$G1310),AllocFactorMatrix,(AA$4+1),FALSE)*$E1310</f>
        <v>564.87669019290422</v>
      </c>
      <c r="AB1310" s="47">
        <f t="shared" si="1857"/>
        <v>28847.508050361714</v>
      </c>
      <c r="AC1310" s="47">
        <f>VLOOKUP(CONCATENATE($F1310," ",$G1310),AllocFactorMatrix,(AC$4+1),FALSE)*$E1310</f>
        <v>373.0936633818186</v>
      </c>
      <c r="AD1310" s="47">
        <f>VLOOKUP(CONCATENATE($F1310," ",$G1310),AllocFactorMatrix,(AD$4+1),FALSE)*$E1310</f>
        <v>1657.4944783558392</v>
      </c>
      <c r="AE1310" s="47">
        <f>VLOOKUP(CONCATENATE($F1310," ",$G1310),AllocFactorMatrix,(AE$4+1),FALSE)*$E1310</f>
        <v>340.06359721529367</v>
      </c>
    </row>
    <row r="1311" spans="1:31" s="44" customFormat="1" hidden="1" outlineLevel="1">
      <c r="A1311" s="146"/>
      <c r="B1311" s="91"/>
      <c r="C1311" s="84"/>
      <c r="D1311" s="84"/>
      <c r="F1311" s="167" t="str">
        <f>F1318</f>
        <v>TRANS_TOTAL</v>
      </c>
      <c r="G1311" s="48" t="str">
        <f>$G$8</f>
        <v>PRODUCTION</v>
      </c>
      <c r="H1311" s="46">
        <f t="shared" si="1854"/>
        <v>0</v>
      </c>
      <c r="I1311" s="47">
        <f t="shared" ref="I1311:N1311" si="1887">VLOOKUP(CONCATENATE($F1311," ",$G1311),AllocFactorMatrix,(I$4+1),FALSE)*$E1318</f>
        <v>0</v>
      </c>
      <c r="J1311" s="47">
        <f t="shared" si="1887"/>
        <v>0</v>
      </c>
      <c r="K1311" s="47">
        <f t="shared" si="1887"/>
        <v>0</v>
      </c>
      <c r="L1311" s="47">
        <f t="shared" si="1887"/>
        <v>0</v>
      </c>
      <c r="M1311" s="47">
        <f t="shared" si="1887"/>
        <v>0</v>
      </c>
      <c r="N1311" s="47">
        <f t="shared" si="1887"/>
        <v>0</v>
      </c>
      <c r="O1311" s="47">
        <f t="shared" si="1856"/>
        <v>0</v>
      </c>
      <c r="P1311" s="47">
        <f>VLOOKUP(CONCATENATE($F1311," ",$G1311),AllocFactorMatrix,(P$4+1),FALSE)*$E1318</f>
        <v>0</v>
      </c>
      <c r="Q1311" s="47">
        <f>VLOOKUP(CONCATENATE($F1311," ",$G1311),AllocFactorMatrix,(Q$4+1),FALSE)*$E1318</f>
        <v>0</v>
      </c>
      <c r="R1311" s="47">
        <f>VLOOKUP(CONCATENATE($F1311," ",$G1311),AllocFactorMatrix,(R$4+1),FALSE)*$E1318</f>
        <v>0</v>
      </c>
      <c r="S1311" s="47">
        <f>VLOOKUP(CONCATENATE($F1311," ",$G1311),AllocFactorMatrix,(S$4+1),FALSE)*$E1318</f>
        <v>0</v>
      </c>
      <c r="T1311" s="47">
        <f>SUBTOTAL(9,P1311:S1311)</f>
        <v>0</v>
      </c>
      <c r="U1311" s="47">
        <f>VLOOKUP(CONCATENATE($F1311," ",$G1311),AllocFactorMatrix,(U$4+1),FALSE)*$E1318</f>
        <v>0</v>
      </c>
      <c r="V1311" s="47">
        <f>VLOOKUP(CONCATENATE($F1311," ",$G1311),AllocFactorMatrix,(V$4+1),FALSE)*$E1318</f>
        <v>0</v>
      </c>
      <c r="W1311" s="47">
        <f>VLOOKUP(CONCATENATE($F1311," ",$G1311),AllocFactorMatrix,(W$4+1),FALSE)*$E1318</f>
        <v>0</v>
      </c>
      <c r="X1311" s="47">
        <f>VLOOKUP(CONCATENATE($F1311," ",$G1311),AllocFactorMatrix,(X$4+1),FALSE)*$E1318</f>
        <v>0</v>
      </c>
      <c r="Y1311" s="47">
        <f>SUBTOTAL(9,U1311:X1311)</f>
        <v>0</v>
      </c>
      <c r="Z1311" s="47">
        <f>VLOOKUP(CONCATENATE($F1311," ",$G1311),AllocFactorMatrix,(Z$4+1),FALSE)*$E1318</f>
        <v>0</v>
      </c>
      <c r="AA1311" s="47">
        <f>VLOOKUP(CONCATENATE($F1311," ",$G1311),AllocFactorMatrix,(AA$4+1),FALSE)*$E1318</f>
        <v>0</v>
      </c>
      <c r="AB1311" s="47">
        <f t="shared" si="1857"/>
        <v>0</v>
      </c>
      <c r="AC1311" s="47">
        <f>VLOOKUP(CONCATENATE($F1311," ",$G1311),AllocFactorMatrix,(AC$4+1),FALSE)*$E1318</f>
        <v>0</v>
      </c>
      <c r="AD1311" s="47">
        <f>VLOOKUP(CONCATENATE($F1311," ",$G1311),AllocFactorMatrix,(AD$4+1),FALSE)*$E1318</f>
        <v>0</v>
      </c>
      <c r="AE1311" s="47">
        <f>VLOOKUP(CONCATENATE($F1311," ",$G1311),AllocFactorMatrix,(AE$4+1),FALSE)*$E1318</f>
        <v>0</v>
      </c>
    </row>
    <row r="1312" spans="1:31" s="44" customFormat="1" hidden="1" outlineLevel="1">
      <c r="A1312" s="146"/>
      <c r="B1312" s="91"/>
      <c r="C1312" s="84"/>
      <c r="D1312" s="84"/>
      <c r="F1312" s="167" t="str">
        <f>F1318</f>
        <v>TRANS_TOTAL</v>
      </c>
      <c r="G1312" s="48" t="str">
        <f>$G$9</f>
        <v>BULKTRAN</v>
      </c>
      <c r="H1312" s="46">
        <f t="shared" si="1854"/>
        <v>183792.02399999998</v>
      </c>
      <c r="I1312" s="47">
        <f t="shared" ref="I1312:N1312" si="1888">VLOOKUP(CONCATENATE($F1312," ",$G1312),AllocFactorMatrix,(I$4+1),FALSE)*$E1318</f>
        <v>94518.894877443425</v>
      </c>
      <c r="J1312" s="47">
        <f t="shared" si="1888"/>
        <v>21.145497062505356</v>
      </c>
      <c r="K1312" s="47">
        <f t="shared" si="1888"/>
        <v>37.024257615974811</v>
      </c>
      <c r="L1312" s="47">
        <f t="shared" si="1888"/>
        <v>22029.280034174579</v>
      </c>
      <c r="M1312" s="47">
        <f t="shared" si="1888"/>
        <v>306.53715130544282</v>
      </c>
      <c r="N1312" s="47">
        <f t="shared" si="1888"/>
        <v>42.692565484390329</v>
      </c>
      <c r="O1312" s="47">
        <f t="shared" si="1856"/>
        <v>22378.509750964411</v>
      </c>
      <c r="P1312" s="47">
        <f>VLOOKUP(CONCATENATE($F1312," ",$G1312),AllocFactorMatrix,(P$4+1),FALSE)*$E1318</f>
        <v>13102.855139852798</v>
      </c>
      <c r="Q1312" s="47">
        <f>VLOOKUP(CONCATENATE($F1312," ",$G1312),AllocFactorMatrix,(Q$4+1),FALSE)*$E1318</f>
        <v>2351.4250008898985</v>
      </c>
      <c r="R1312" s="47">
        <f>VLOOKUP(CONCATENATE($F1312," ",$G1312),AllocFactorMatrix,(R$4+1),FALSE)*$E1318</f>
        <v>476.8449943232277</v>
      </c>
      <c r="S1312" s="47">
        <f>VLOOKUP(CONCATENATE($F1312," ",$G1312),AllocFactorMatrix,(S$4+1),FALSE)*$E1318</f>
        <v>18.107973019641886</v>
      </c>
      <c r="T1312" s="47">
        <f t="shared" ref="T1312:T1318" si="1889">SUBTOTAL(9,P1312:S1312)</f>
        <v>15949.233108085566</v>
      </c>
      <c r="U1312" s="47">
        <f>VLOOKUP(CONCATENATE($F1312," ",$G1312),AllocFactorMatrix,(U$4+1),FALSE)*$E1318</f>
        <v>621.44011861471404</v>
      </c>
      <c r="V1312" s="47">
        <f>VLOOKUP(CONCATENATE($F1312," ",$G1312),AllocFactorMatrix,(V$4+1),FALSE)*$E1318</f>
        <v>8389.8004516525489</v>
      </c>
      <c r="W1312" s="47">
        <f>VLOOKUP(CONCATENATE($F1312," ",$G1312),AllocFactorMatrix,(W$4+1),FALSE)*$E1318</f>
        <v>32087.618811354139</v>
      </c>
      <c r="X1312" s="47">
        <f>VLOOKUP(CONCATENATE($F1312," ",$G1312),AllocFactorMatrix,(X$4+1),FALSE)*$E1318</f>
        <v>5812.9697503999714</v>
      </c>
      <c r="Y1312" s="47">
        <f t="shared" ref="Y1312:Y1318" si="1890">SUBTOTAL(9,U1312:X1312)</f>
        <v>46911.829132021368</v>
      </c>
      <c r="Z1312" s="47">
        <f>VLOOKUP(CONCATENATE($F1312," ",$G1312),AllocFactorMatrix,(Z$4+1),FALSE)*$E1318</f>
        <v>3601.5708949820296</v>
      </c>
      <c r="AA1312" s="47">
        <f>VLOOKUP(CONCATENATE($F1312," ",$G1312),AllocFactorMatrix,(AA$4+1),FALSE)*$E1318</f>
        <v>71.932608417677358</v>
      </c>
      <c r="AB1312" s="47">
        <f t="shared" si="1857"/>
        <v>3673.5035033997069</v>
      </c>
      <c r="AC1312" s="47">
        <f>VLOOKUP(CONCATENATE($F1312," ",$G1312),AllocFactorMatrix,(AC$4+1),FALSE)*$E1318</f>
        <v>47.510546738963697</v>
      </c>
      <c r="AD1312" s="47">
        <f>VLOOKUP(CONCATENATE($F1312," ",$G1312),AllocFactorMatrix,(AD$4+1),FALSE)*$E1318</f>
        <v>211.06889934742557</v>
      </c>
      <c r="AE1312" s="47">
        <f>VLOOKUP(CONCATENATE($F1312," ",$G1312),AllocFactorMatrix,(AE$4+1),FALSE)*$E1318</f>
        <v>43.30442732066156</v>
      </c>
    </row>
    <row r="1313" spans="1:31" s="44" customFormat="1" hidden="1" outlineLevel="1">
      <c r="A1313" s="146"/>
      <c r="B1313" s="91"/>
      <c r="C1313" s="84"/>
      <c r="D1313" s="84"/>
      <c r="F1313" s="167" t="str">
        <f>F1318</f>
        <v>TRANS_TOTAL</v>
      </c>
      <c r="G1313" s="48" t="str">
        <f>$G$10</f>
        <v>SUBTRAN</v>
      </c>
      <c r="H1313" s="46">
        <f t="shared" si="1854"/>
        <v>50935.975999999988</v>
      </c>
      <c r="I1313" s="47">
        <f t="shared" ref="I1313:N1313" si="1891">VLOOKUP(CONCATENATE($F1313," ",$G1313),AllocFactorMatrix,(I$4+1),FALSE)*$E1318</f>
        <v>26021.670912634105</v>
      </c>
      <c r="J1313" s="47">
        <f t="shared" si="1891"/>
        <v>4.2372344540800189</v>
      </c>
      <c r="K1313" s="47">
        <f t="shared" si="1891"/>
        <v>7.8862208564737886</v>
      </c>
      <c r="L1313" s="47">
        <f t="shared" si="1891"/>
        <v>6098.2140559453837</v>
      </c>
      <c r="M1313" s="47">
        <f t="shared" si="1891"/>
        <v>85.227382298877814</v>
      </c>
      <c r="N1313" s="47">
        <f t="shared" si="1891"/>
        <v>15.425760208234019</v>
      </c>
      <c r="O1313" s="47">
        <f t="shared" si="1856"/>
        <v>6198.8671984524963</v>
      </c>
      <c r="P1313" s="47">
        <f>VLOOKUP(CONCATENATE($F1313," ",$G1313),AllocFactorMatrix,(P$4+1),FALSE)*$E1318</f>
        <v>3520.7031863971843</v>
      </c>
      <c r="Q1313" s="47">
        <f>VLOOKUP(CONCATENATE($F1313," ",$G1313),AllocFactorMatrix,(Q$4+1),FALSE)*$E1318</f>
        <v>633.58488670633483</v>
      </c>
      <c r="R1313" s="47">
        <f>VLOOKUP(CONCATENATE($F1313," ",$G1313),AllocFactorMatrix,(R$4+1),FALSE)*$E1318</f>
        <v>166.31114782031523</v>
      </c>
      <c r="S1313" s="47">
        <f>VLOOKUP(CONCATENATE($F1313," ",$G1313),AllocFactorMatrix,(S$4+1),FALSE)*$E1318</f>
        <v>0</v>
      </c>
      <c r="T1313" s="47">
        <f t="shared" si="1889"/>
        <v>4320.5992209238348</v>
      </c>
      <c r="U1313" s="47">
        <f>VLOOKUP(CONCATENATE($F1313," ",$G1313),AllocFactorMatrix,(U$4+1),FALSE)*$E1318</f>
        <v>158.92683320421705</v>
      </c>
      <c r="V1313" s="47">
        <f>VLOOKUP(CONCATENATE($F1313," ",$G1313),AllocFactorMatrix,(V$4+1),FALSE)*$E1318</f>
        <v>2229.8975779602215</v>
      </c>
      <c r="W1313" s="47">
        <f>VLOOKUP(CONCATENATE($F1313," ",$G1313),AllocFactorMatrix,(W$4+1),FALSE)*$E1318</f>
        <v>10995.115173559981</v>
      </c>
      <c r="X1313" s="47">
        <f>VLOOKUP(CONCATENATE($F1313," ",$G1313),AllocFactorMatrix,(X$4+1),FALSE)*$E1318</f>
        <v>0</v>
      </c>
      <c r="Y1313" s="47">
        <f t="shared" si="1890"/>
        <v>13383.93958472442</v>
      </c>
      <c r="Z1313" s="47">
        <f>VLOOKUP(CONCATENATE($F1313," ",$G1313),AllocFactorMatrix,(Z$4+1),FALSE)*$E1318</f>
        <v>966.51783765969503</v>
      </c>
      <c r="AA1313" s="47">
        <f>VLOOKUP(CONCATENATE($F1313," ",$G1313),AllocFactorMatrix,(AA$4+1),FALSE)*$E1318</f>
        <v>19.406244888607837</v>
      </c>
      <c r="AB1313" s="47">
        <f t="shared" si="1857"/>
        <v>985.92408254830286</v>
      </c>
      <c r="AC1313" s="47">
        <f>VLOOKUP(CONCATENATE($F1313," ",$G1313),AllocFactorMatrix,(AC$4+1),FALSE)*$E1318</f>
        <v>12.851545406274326</v>
      </c>
      <c r="AD1313" s="47">
        <f>VLOOKUP(CONCATENATE($F1313," ",$G1313),AllocFactorMatrix,(AD$4+1),FALSE)*$E1318</f>
        <v>0</v>
      </c>
      <c r="AE1313" s="47">
        <f>VLOOKUP(CONCATENATE($F1313," ",$G1313),AllocFactorMatrix,(AE$4+1),FALSE)*$E1318</f>
        <v>0</v>
      </c>
    </row>
    <row r="1314" spans="1:31" s="44" customFormat="1" hidden="1" outlineLevel="1">
      <c r="A1314" s="146"/>
      <c r="B1314" s="91"/>
      <c r="C1314" s="84"/>
      <c r="D1314" s="84"/>
      <c r="F1314" s="167" t="str">
        <f>F1318</f>
        <v>TRANS_TOTAL</v>
      </c>
      <c r="G1314" s="48" t="str">
        <f>$G$11</f>
        <v>DISTPRI</v>
      </c>
      <c r="H1314" s="46">
        <f t="shared" si="1854"/>
        <v>0</v>
      </c>
      <c r="I1314" s="47">
        <f t="shared" ref="I1314:N1314" si="1892">VLOOKUP(CONCATENATE($F1314," ",$G1314),AllocFactorMatrix,(I$4+1),FALSE)*$E1318</f>
        <v>0</v>
      </c>
      <c r="J1314" s="47">
        <f t="shared" si="1892"/>
        <v>0</v>
      </c>
      <c r="K1314" s="47">
        <f t="shared" si="1892"/>
        <v>0</v>
      </c>
      <c r="L1314" s="47">
        <f t="shared" si="1892"/>
        <v>0</v>
      </c>
      <c r="M1314" s="47">
        <f t="shared" si="1892"/>
        <v>0</v>
      </c>
      <c r="N1314" s="47">
        <f t="shared" si="1892"/>
        <v>0</v>
      </c>
      <c r="O1314" s="47">
        <f t="shared" si="1856"/>
        <v>0</v>
      </c>
      <c r="P1314" s="47">
        <f>VLOOKUP(CONCATENATE($F1314," ",$G1314),AllocFactorMatrix,(P$4+1),FALSE)*$E1318</f>
        <v>0</v>
      </c>
      <c r="Q1314" s="47">
        <f>VLOOKUP(CONCATENATE($F1314," ",$G1314),AllocFactorMatrix,(Q$4+1),FALSE)*$E1318</f>
        <v>0</v>
      </c>
      <c r="R1314" s="47">
        <f>VLOOKUP(CONCATENATE($F1314," ",$G1314),AllocFactorMatrix,(R$4+1),FALSE)*$E1318</f>
        <v>0</v>
      </c>
      <c r="S1314" s="47">
        <f>VLOOKUP(CONCATENATE($F1314," ",$G1314),AllocFactorMatrix,(S$4+1),FALSE)*$E1318</f>
        <v>0</v>
      </c>
      <c r="T1314" s="47">
        <f t="shared" si="1889"/>
        <v>0</v>
      </c>
      <c r="U1314" s="47">
        <f>VLOOKUP(CONCATENATE($F1314," ",$G1314),AllocFactorMatrix,(U$4+1),FALSE)*$E1318</f>
        <v>0</v>
      </c>
      <c r="V1314" s="47">
        <f>VLOOKUP(CONCATENATE($F1314," ",$G1314),AllocFactorMatrix,(V$4+1),FALSE)*$E1318</f>
        <v>0</v>
      </c>
      <c r="W1314" s="47">
        <f>VLOOKUP(CONCATENATE($F1314," ",$G1314),AllocFactorMatrix,(W$4+1),FALSE)*$E1318</f>
        <v>0</v>
      </c>
      <c r="X1314" s="47">
        <f>VLOOKUP(CONCATENATE($F1314," ",$G1314),AllocFactorMatrix,(X$4+1),FALSE)*$E1318</f>
        <v>0</v>
      </c>
      <c r="Y1314" s="47">
        <f t="shared" si="1890"/>
        <v>0</v>
      </c>
      <c r="Z1314" s="47">
        <f>VLOOKUP(CONCATENATE($F1314," ",$G1314),AllocFactorMatrix,(Z$4+1),FALSE)*$E1318</f>
        <v>0</v>
      </c>
      <c r="AA1314" s="47">
        <f>VLOOKUP(CONCATENATE($F1314," ",$G1314),AllocFactorMatrix,(AA$4+1),FALSE)*$E1318</f>
        <v>0</v>
      </c>
      <c r="AB1314" s="47">
        <f t="shared" si="1857"/>
        <v>0</v>
      </c>
      <c r="AC1314" s="47">
        <f>VLOOKUP(CONCATENATE($F1314," ",$G1314),AllocFactorMatrix,(AC$4+1),FALSE)*$E1318</f>
        <v>0</v>
      </c>
      <c r="AD1314" s="47">
        <f>VLOOKUP(CONCATENATE($F1314," ",$G1314),AllocFactorMatrix,(AD$4+1),FALSE)*$E1318</f>
        <v>0</v>
      </c>
      <c r="AE1314" s="47">
        <f>VLOOKUP(CONCATENATE($F1314," ",$G1314),AllocFactorMatrix,(AE$4+1),FALSE)*$E1318</f>
        <v>0</v>
      </c>
    </row>
    <row r="1315" spans="1:31" s="44" customFormat="1" hidden="1" outlineLevel="1">
      <c r="A1315" s="146"/>
      <c r="B1315" s="91"/>
      <c r="C1315" s="84"/>
      <c r="D1315" s="84"/>
      <c r="F1315" s="167" t="str">
        <f>F1318</f>
        <v>TRANS_TOTAL</v>
      </c>
      <c r="G1315" s="48" t="str">
        <f>$G$12</f>
        <v>DISTSEC</v>
      </c>
      <c r="H1315" s="46">
        <f t="shared" si="1854"/>
        <v>0</v>
      </c>
      <c r="I1315" s="47">
        <f t="shared" ref="I1315:N1315" si="1893">VLOOKUP(CONCATENATE($F1315," ",$G1315),AllocFactorMatrix,(I$4+1),FALSE)*$E1318</f>
        <v>0</v>
      </c>
      <c r="J1315" s="47">
        <f t="shared" si="1893"/>
        <v>0</v>
      </c>
      <c r="K1315" s="47">
        <f t="shared" si="1893"/>
        <v>0</v>
      </c>
      <c r="L1315" s="47">
        <f t="shared" si="1893"/>
        <v>0</v>
      </c>
      <c r="M1315" s="47">
        <f t="shared" si="1893"/>
        <v>0</v>
      </c>
      <c r="N1315" s="47">
        <f t="shared" si="1893"/>
        <v>0</v>
      </c>
      <c r="O1315" s="47">
        <f t="shared" si="1856"/>
        <v>0</v>
      </c>
      <c r="P1315" s="47">
        <f>VLOOKUP(CONCATENATE($F1315," ",$G1315),AllocFactorMatrix,(P$4+1),FALSE)*$E1318</f>
        <v>0</v>
      </c>
      <c r="Q1315" s="47">
        <f>VLOOKUP(CONCATENATE($F1315," ",$G1315),AllocFactorMatrix,(Q$4+1),FALSE)*$E1318</f>
        <v>0</v>
      </c>
      <c r="R1315" s="47">
        <f>VLOOKUP(CONCATENATE($F1315," ",$G1315),AllocFactorMatrix,(R$4+1),FALSE)*$E1318</f>
        <v>0</v>
      </c>
      <c r="S1315" s="47">
        <f>VLOOKUP(CONCATENATE($F1315," ",$G1315),AllocFactorMatrix,(S$4+1),FALSE)*$E1318</f>
        <v>0</v>
      </c>
      <c r="T1315" s="47">
        <f t="shared" si="1889"/>
        <v>0</v>
      </c>
      <c r="U1315" s="47">
        <f>VLOOKUP(CONCATENATE($F1315," ",$G1315),AllocFactorMatrix,(U$4+1),FALSE)*$E1318</f>
        <v>0</v>
      </c>
      <c r="V1315" s="47">
        <f>VLOOKUP(CONCATENATE($F1315," ",$G1315),AllocFactorMatrix,(V$4+1),FALSE)*$E1318</f>
        <v>0</v>
      </c>
      <c r="W1315" s="47">
        <f>VLOOKUP(CONCATENATE($F1315," ",$G1315),AllocFactorMatrix,(W$4+1),FALSE)*$E1318</f>
        <v>0</v>
      </c>
      <c r="X1315" s="47">
        <f>VLOOKUP(CONCATENATE($F1315," ",$G1315),AllocFactorMatrix,(X$4+1),FALSE)*$E1318</f>
        <v>0</v>
      </c>
      <c r="Y1315" s="47">
        <f t="shared" si="1890"/>
        <v>0</v>
      </c>
      <c r="Z1315" s="47">
        <f>VLOOKUP(CONCATENATE($F1315," ",$G1315),AllocFactorMatrix,(Z$4+1),FALSE)*$E1318</f>
        <v>0</v>
      </c>
      <c r="AA1315" s="47">
        <f>VLOOKUP(CONCATENATE($F1315," ",$G1315),AllocFactorMatrix,(AA$4+1),FALSE)*$E1318</f>
        <v>0</v>
      </c>
      <c r="AB1315" s="47">
        <f t="shared" si="1857"/>
        <v>0</v>
      </c>
      <c r="AC1315" s="47">
        <f>VLOOKUP(CONCATENATE($F1315," ",$G1315),AllocFactorMatrix,(AC$4+1),FALSE)*$E1318</f>
        <v>0</v>
      </c>
      <c r="AD1315" s="47">
        <f>VLOOKUP(CONCATENATE($F1315," ",$G1315),AllocFactorMatrix,(AD$4+1),FALSE)*$E1318</f>
        <v>0</v>
      </c>
      <c r="AE1315" s="47">
        <f>VLOOKUP(CONCATENATE($F1315," ",$G1315),AllocFactorMatrix,(AE$4+1),FALSE)*$E1318</f>
        <v>0</v>
      </c>
    </row>
    <row r="1316" spans="1:31" s="44" customFormat="1" hidden="1" outlineLevel="1">
      <c r="A1316" s="146"/>
      <c r="B1316" s="91"/>
      <c r="C1316" s="84"/>
      <c r="D1316" s="84"/>
      <c r="F1316" s="167" t="str">
        <f>F1318</f>
        <v>TRANS_TOTAL</v>
      </c>
      <c r="G1316" s="48" t="str">
        <f>$G$13</f>
        <v>ENERGY</v>
      </c>
      <c r="H1316" s="46">
        <f t="shared" si="1854"/>
        <v>0</v>
      </c>
      <c r="I1316" s="47">
        <f t="shared" ref="I1316:N1316" si="1894">VLOOKUP(CONCATENATE($F1316," ",$G1316),AllocFactorMatrix,(I$4+1),FALSE)*$E1318</f>
        <v>0</v>
      </c>
      <c r="J1316" s="47">
        <f t="shared" si="1894"/>
        <v>0</v>
      </c>
      <c r="K1316" s="47">
        <f t="shared" si="1894"/>
        <v>0</v>
      </c>
      <c r="L1316" s="47">
        <f t="shared" si="1894"/>
        <v>0</v>
      </c>
      <c r="M1316" s="47">
        <f t="shared" si="1894"/>
        <v>0</v>
      </c>
      <c r="N1316" s="47">
        <f t="shared" si="1894"/>
        <v>0</v>
      </c>
      <c r="O1316" s="47">
        <f t="shared" si="1856"/>
        <v>0</v>
      </c>
      <c r="P1316" s="47">
        <f>VLOOKUP(CONCATENATE($F1316," ",$G1316),AllocFactorMatrix,(P$4+1),FALSE)*$E1318</f>
        <v>0</v>
      </c>
      <c r="Q1316" s="47">
        <f>VLOOKUP(CONCATENATE($F1316," ",$G1316),AllocFactorMatrix,(Q$4+1),FALSE)*$E1318</f>
        <v>0</v>
      </c>
      <c r="R1316" s="47">
        <f>VLOOKUP(CONCATENATE($F1316," ",$G1316),AllocFactorMatrix,(R$4+1),FALSE)*$E1318</f>
        <v>0</v>
      </c>
      <c r="S1316" s="47">
        <f>VLOOKUP(CONCATENATE($F1316," ",$G1316),AllocFactorMatrix,(S$4+1),FALSE)*$E1318</f>
        <v>0</v>
      </c>
      <c r="T1316" s="47">
        <f t="shared" si="1889"/>
        <v>0</v>
      </c>
      <c r="U1316" s="47">
        <f>VLOOKUP(CONCATENATE($F1316," ",$G1316),AllocFactorMatrix,(U$4+1),FALSE)*$E1318</f>
        <v>0</v>
      </c>
      <c r="V1316" s="47">
        <f>VLOOKUP(CONCATENATE($F1316," ",$G1316),AllocFactorMatrix,(V$4+1),FALSE)*$E1318</f>
        <v>0</v>
      </c>
      <c r="W1316" s="47">
        <f>VLOOKUP(CONCATENATE($F1316," ",$G1316),AllocFactorMatrix,(W$4+1),FALSE)*$E1318</f>
        <v>0</v>
      </c>
      <c r="X1316" s="47">
        <f>VLOOKUP(CONCATENATE($F1316," ",$G1316),AllocFactorMatrix,(X$4+1),FALSE)*$E1318</f>
        <v>0</v>
      </c>
      <c r="Y1316" s="47">
        <f t="shared" si="1890"/>
        <v>0</v>
      </c>
      <c r="Z1316" s="47">
        <f>VLOOKUP(CONCATENATE($F1316," ",$G1316),AllocFactorMatrix,(Z$4+1),FALSE)*$E1318</f>
        <v>0</v>
      </c>
      <c r="AA1316" s="47">
        <f>VLOOKUP(CONCATENATE($F1316," ",$G1316),AllocFactorMatrix,(AA$4+1),FALSE)*$E1318</f>
        <v>0</v>
      </c>
      <c r="AB1316" s="47">
        <f t="shared" si="1857"/>
        <v>0</v>
      </c>
      <c r="AC1316" s="47">
        <f>VLOOKUP(CONCATENATE($F1316," ",$G1316),AllocFactorMatrix,(AC$4+1),FALSE)*$E1318</f>
        <v>0</v>
      </c>
      <c r="AD1316" s="47">
        <f>VLOOKUP(CONCATENATE($F1316," ",$G1316),AllocFactorMatrix,(AD$4+1),FALSE)*$E1318</f>
        <v>0</v>
      </c>
      <c r="AE1316" s="47">
        <f>VLOOKUP(CONCATENATE($F1316," ",$G1316),AllocFactorMatrix,(AE$4+1),FALSE)*$E1318</f>
        <v>0</v>
      </c>
    </row>
    <row r="1317" spans="1:31" s="44" customFormat="1" hidden="1" outlineLevel="1">
      <c r="A1317" s="146"/>
      <c r="B1317" s="91"/>
      <c r="C1317" s="84"/>
      <c r="D1317" s="84"/>
      <c r="F1317" s="167" t="str">
        <f>F1318</f>
        <v>TRANS_TOTAL</v>
      </c>
      <c r="G1317" s="48" t="str">
        <f>$G$14</f>
        <v>CUSTOMER</v>
      </c>
      <c r="H1317" s="46">
        <f t="shared" si="1854"/>
        <v>0</v>
      </c>
      <c r="I1317" s="47">
        <f t="shared" ref="I1317:N1317" si="1895">VLOOKUP(CONCATENATE($F1317," ",$G1317),AllocFactorMatrix,(I$4+1),FALSE)*$E1318</f>
        <v>0</v>
      </c>
      <c r="J1317" s="47">
        <f t="shared" si="1895"/>
        <v>0</v>
      </c>
      <c r="K1317" s="47">
        <f t="shared" si="1895"/>
        <v>0</v>
      </c>
      <c r="L1317" s="47">
        <f t="shared" si="1895"/>
        <v>0</v>
      </c>
      <c r="M1317" s="47">
        <f t="shared" si="1895"/>
        <v>0</v>
      </c>
      <c r="N1317" s="47">
        <f t="shared" si="1895"/>
        <v>0</v>
      </c>
      <c r="O1317" s="47">
        <f t="shared" si="1856"/>
        <v>0</v>
      </c>
      <c r="P1317" s="47">
        <f>VLOOKUP(CONCATENATE($F1317," ",$G1317),AllocFactorMatrix,(P$4+1),FALSE)*$E1318</f>
        <v>0</v>
      </c>
      <c r="Q1317" s="47">
        <f>VLOOKUP(CONCATENATE($F1317," ",$G1317),AllocFactorMatrix,(Q$4+1),FALSE)*$E1318</f>
        <v>0</v>
      </c>
      <c r="R1317" s="47">
        <f>VLOOKUP(CONCATENATE($F1317," ",$G1317),AllocFactorMatrix,(R$4+1),FALSE)*$E1318</f>
        <v>0</v>
      </c>
      <c r="S1317" s="47">
        <f>VLOOKUP(CONCATENATE($F1317," ",$G1317),AllocFactorMatrix,(S$4+1),FALSE)*$E1318</f>
        <v>0</v>
      </c>
      <c r="T1317" s="47">
        <f t="shared" si="1889"/>
        <v>0</v>
      </c>
      <c r="U1317" s="47">
        <f>VLOOKUP(CONCATENATE($F1317," ",$G1317),AllocFactorMatrix,(U$4+1),FALSE)*$E1318</f>
        <v>0</v>
      </c>
      <c r="V1317" s="47">
        <f>VLOOKUP(CONCATENATE($F1317," ",$G1317),AllocFactorMatrix,(V$4+1),FALSE)*$E1318</f>
        <v>0</v>
      </c>
      <c r="W1317" s="47">
        <f>VLOOKUP(CONCATENATE($F1317," ",$G1317),AllocFactorMatrix,(W$4+1),FALSE)*$E1318</f>
        <v>0</v>
      </c>
      <c r="X1317" s="47">
        <f>VLOOKUP(CONCATENATE($F1317," ",$G1317),AllocFactorMatrix,(X$4+1),FALSE)*$E1318</f>
        <v>0</v>
      </c>
      <c r="Y1317" s="47">
        <f t="shared" si="1890"/>
        <v>0</v>
      </c>
      <c r="Z1317" s="47">
        <f>VLOOKUP(CONCATENATE($F1317," ",$G1317),AllocFactorMatrix,(Z$4+1),FALSE)*$E1318</f>
        <v>0</v>
      </c>
      <c r="AA1317" s="47">
        <f>VLOOKUP(CONCATENATE($F1317," ",$G1317),AllocFactorMatrix,(AA$4+1),FALSE)*$E1318</f>
        <v>0</v>
      </c>
      <c r="AB1317" s="47">
        <f t="shared" si="1857"/>
        <v>0</v>
      </c>
      <c r="AC1317" s="47">
        <f>VLOOKUP(CONCATENATE($F1317," ",$G1317),AllocFactorMatrix,(AC$4+1),FALSE)*$E1318</f>
        <v>0</v>
      </c>
      <c r="AD1317" s="47">
        <f>VLOOKUP(CONCATENATE($F1317," ",$G1317),AllocFactorMatrix,(AD$4+1),FALSE)*$E1318</f>
        <v>0</v>
      </c>
      <c r="AE1317" s="47">
        <f>VLOOKUP(CONCATENATE($F1317," ",$G1317),AllocFactorMatrix,(AE$4+1),FALSE)*$E1318</f>
        <v>0</v>
      </c>
    </row>
    <row r="1318" spans="1:31" s="44" customFormat="1" collapsed="1">
      <c r="A1318" s="146"/>
      <c r="B1318" s="91"/>
      <c r="C1318" s="84"/>
      <c r="D1318" s="84" t="s">
        <v>466</v>
      </c>
      <c r="E1318" s="56">
        <v>234728</v>
      </c>
      <c r="F1318" s="89" t="s">
        <v>181</v>
      </c>
      <c r="G1318" s="48" t="str">
        <f>$G$15</f>
        <v>TOTAL</v>
      </c>
      <c r="H1318" s="46">
        <f t="shared" si="1854"/>
        <v>234727.99999999994</v>
      </c>
      <c r="I1318" s="47">
        <f t="shared" ref="I1318:N1318" si="1896">VLOOKUP(CONCATENATE($F1318," ",$G1318),AllocFactorMatrix,(I$4+1),FALSE)*$E1318</f>
        <v>120540.56579007751</v>
      </c>
      <c r="J1318" s="47">
        <f t="shared" si="1896"/>
        <v>25.382731516585377</v>
      </c>
      <c r="K1318" s="47">
        <f t="shared" si="1896"/>
        <v>44.910478472448602</v>
      </c>
      <c r="L1318" s="47">
        <f t="shared" si="1896"/>
        <v>28127.494090119962</v>
      </c>
      <c r="M1318" s="47">
        <f t="shared" si="1896"/>
        <v>391.7645336043206</v>
      </c>
      <c r="N1318" s="47">
        <f t="shared" si="1896"/>
        <v>58.11832569262436</v>
      </c>
      <c r="O1318" s="47">
        <f t="shared" si="1856"/>
        <v>28577.376949416906</v>
      </c>
      <c r="P1318" s="47">
        <f>VLOOKUP(CONCATENATE($F1318," ",$G1318),AllocFactorMatrix,(P$4+1),FALSE)*$E1318</f>
        <v>16623.558326249982</v>
      </c>
      <c r="Q1318" s="47">
        <f>VLOOKUP(CONCATENATE($F1318," ",$G1318),AllocFactorMatrix,(Q$4+1),FALSE)*$E1318</f>
        <v>2985.0098875962331</v>
      </c>
      <c r="R1318" s="47">
        <f>VLOOKUP(CONCATENATE($F1318," ",$G1318),AllocFactorMatrix,(R$4+1),FALSE)*$E1318</f>
        <v>643.15614214354287</v>
      </c>
      <c r="S1318" s="47">
        <f>VLOOKUP(CONCATENATE($F1318," ",$G1318),AllocFactorMatrix,(S$4+1),FALSE)*$E1318</f>
        <v>18.107973019641886</v>
      </c>
      <c r="T1318" s="47">
        <f t="shared" si="1889"/>
        <v>20269.832329009401</v>
      </c>
      <c r="U1318" s="47">
        <f>VLOOKUP(CONCATENATE($F1318," ",$G1318),AllocFactorMatrix,(U$4+1),FALSE)*$E1318</f>
        <v>780.36695181893106</v>
      </c>
      <c r="V1318" s="47">
        <f>VLOOKUP(CONCATENATE($F1318," ",$G1318),AllocFactorMatrix,(V$4+1),FALSE)*$E1318</f>
        <v>10619.698029612769</v>
      </c>
      <c r="W1318" s="47">
        <f>VLOOKUP(CONCATENATE($F1318," ",$G1318),AllocFactorMatrix,(W$4+1),FALSE)*$E1318</f>
        <v>43082.733984914121</v>
      </c>
      <c r="X1318" s="47">
        <f>VLOOKUP(CONCATENATE($F1318," ",$G1318),AllocFactorMatrix,(X$4+1),FALSE)*$E1318</f>
        <v>5812.9697503999714</v>
      </c>
      <c r="Y1318" s="47">
        <f t="shared" si="1890"/>
        <v>60295.768716745792</v>
      </c>
      <c r="Z1318" s="47">
        <f>VLOOKUP(CONCATENATE($F1318," ",$G1318),AllocFactorMatrix,(Z$4+1),FALSE)*$E1318</f>
        <v>4568.0887326417242</v>
      </c>
      <c r="AA1318" s="47">
        <f>VLOOKUP(CONCATENATE($F1318," ",$G1318),AllocFactorMatrix,(AA$4+1),FALSE)*$E1318</f>
        <v>91.338853306285188</v>
      </c>
      <c r="AB1318" s="47">
        <f t="shared" si="1857"/>
        <v>4659.4275859480094</v>
      </c>
      <c r="AC1318" s="47">
        <f>VLOOKUP(CONCATENATE($F1318," ",$G1318),AllocFactorMatrix,(AC$4+1),FALSE)*$E1318</f>
        <v>60.362092145238023</v>
      </c>
      <c r="AD1318" s="47">
        <f>VLOOKUP(CONCATENATE($F1318," ",$G1318),AllocFactorMatrix,(AD$4+1),FALSE)*$E1318</f>
        <v>211.06889934742557</v>
      </c>
      <c r="AE1318" s="47">
        <f>VLOOKUP(CONCATENATE($F1318," ",$G1318),AllocFactorMatrix,(AE$4+1),FALSE)*$E1318</f>
        <v>43.30442732066156</v>
      </c>
    </row>
    <row r="1319" spans="1:31" s="44" customFormat="1" hidden="1" outlineLevel="1">
      <c r="A1319" s="49"/>
      <c r="B1319" s="97"/>
      <c r="C1319" s="48"/>
      <c r="D1319" s="48"/>
      <c r="F1319" s="167" t="str">
        <f>F1326</f>
        <v>TRANS_TOTAL</v>
      </c>
      <c r="G1319" s="48" t="str">
        <f>$G$8</f>
        <v>PRODUCTION</v>
      </c>
      <c r="H1319" s="46">
        <f t="shared" ref="H1319:H1350" si="1897">SUBTOTAL(9,I1319:AE1319)</f>
        <v>0</v>
      </c>
      <c r="I1319" s="47">
        <f t="shared" ref="I1319:N1319" si="1898">VLOOKUP(CONCATENATE($F1319," ",$G1319),AllocFactorMatrix,(I$4+1),FALSE)*$E1326</f>
        <v>0</v>
      </c>
      <c r="J1319" s="47">
        <f t="shared" si="1898"/>
        <v>0</v>
      </c>
      <c r="K1319" s="47">
        <f t="shared" si="1898"/>
        <v>0</v>
      </c>
      <c r="L1319" s="47">
        <f t="shared" si="1898"/>
        <v>0</v>
      </c>
      <c r="M1319" s="47">
        <f t="shared" si="1898"/>
        <v>0</v>
      </c>
      <c r="N1319" s="47">
        <f t="shared" si="1898"/>
        <v>0</v>
      </c>
      <c r="O1319" s="47">
        <f t="shared" ref="O1319:O1350" si="1899">SUBTOTAL(9,L1319:N1319)</f>
        <v>0</v>
      </c>
      <c r="P1319" s="47">
        <f>VLOOKUP(CONCATENATE($F1319," ",$G1319),AllocFactorMatrix,(P$4+1),FALSE)*$E1326</f>
        <v>0</v>
      </c>
      <c r="Q1319" s="47">
        <f>VLOOKUP(CONCATENATE($F1319," ",$G1319),AllocFactorMatrix,(Q$4+1),FALSE)*$E1326</f>
        <v>0</v>
      </c>
      <c r="R1319" s="47">
        <f>VLOOKUP(CONCATENATE($F1319," ",$G1319),AllocFactorMatrix,(R$4+1),FALSE)*$E1326</f>
        <v>0</v>
      </c>
      <c r="S1319" s="47">
        <f>VLOOKUP(CONCATENATE($F1319," ",$G1319),AllocFactorMatrix,(S$4+1),FALSE)*$E1326</f>
        <v>0</v>
      </c>
      <c r="T1319" s="47">
        <f>SUBTOTAL(9,P1319:S1319)</f>
        <v>0</v>
      </c>
      <c r="U1319" s="47">
        <f>VLOOKUP(CONCATENATE($F1319," ",$G1319),AllocFactorMatrix,(U$4+1),FALSE)*$E1326</f>
        <v>0</v>
      </c>
      <c r="V1319" s="47">
        <f>VLOOKUP(CONCATENATE($F1319," ",$G1319),AllocFactorMatrix,(V$4+1),FALSE)*$E1326</f>
        <v>0</v>
      </c>
      <c r="W1319" s="47">
        <f>VLOOKUP(CONCATENATE($F1319," ",$G1319),AllocFactorMatrix,(W$4+1),FALSE)*$E1326</f>
        <v>0</v>
      </c>
      <c r="X1319" s="47">
        <f>VLOOKUP(CONCATENATE($F1319," ",$G1319),AllocFactorMatrix,(X$4+1),FALSE)*$E1326</f>
        <v>0</v>
      </c>
      <c r="Y1319" s="47">
        <f>SUBTOTAL(9,U1319:X1319)</f>
        <v>0</v>
      </c>
      <c r="Z1319" s="47">
        <f>VLOOKUP(CONCATENATE($F1319," ",$G1319),AllocFactorMatrix,(Z$4+1),FALSE)*$E1326</f>
        <v>0</v>
      </c>
      <c r="AA1319" s="47">
        <f>VLOOKUP(CONCATENATE($F1319," ",$G1319),AllocFactorMatrix,(AA$4+1),FALSE)*$E1326</f>
        <v>0</v>
      </c>
      <c r="AB1319" s="47">
        <f t="shared" ref="AB1319:AB1350" si="1900">SUBTOTAL(9,Z1319:AA1319)</f>
        <v>0</v>
      </c>
      <c r="AC1319" s="47">
        <f>VLOOKUP(CONCATENATE($F1319," ",$G1319),AllocFactorMatrix,(AC$4+1),FALSE)*$E1326</f>
        <v>0</v>
      </c>
      <c r="AD1319" s="47">
        <f>VLOOKUP(CONCATENATE($F1319," ",$G1319),AllocFactorMatrix,(AD$4+1),FALSE)*$E1326</f>
        <v>0</v>
      </c>
      <c r="AE1319" s="47">
        <f>VLOOKUP(CONCATENATE($F1319," ",$G1319),AllocFactorMatrix,(AE$4+1),FALSE)*$E1326</f>
        <v>0</v>
      </c>
    </row>
    <row r="1320" spans="1:31" s="44" customFormat="1" hidden="1" outlineLevel="1">
      <c r="A1320" s="49"/>
      <c r="B1320" s="97"/>
      <c r="C1320" s="48"/>
      <c r="D1320" s="48"/>
      <c r="F1320" s="167" t="str">
        <f>F1326</f>
        <v>TRANS_TOTAL</v>
      </c>
      <c r="G1320" s="48" t="str">
        <f>$G$9</f>
        <v>BULKTRAN</v>
      </c>
      <c r="H1320" s="46">
        <f t="shared" si="1897"/>
        <v>13500.485999999999</v>
      </c>
      <c r="I1320" s="47">
        <f t="shared" ref="I1320:N1320" si="1901">VLOOKUP(CONCATENATE($F1320," ",$G1320),AllocFactorMatrix,(I$4+1),FALSE)*$E1326</f>
        <v>6942.9074736583598</v>
      </c>
      <c r="J1320" s="47">
        <f t="shared" si="1901"/>
        <v>1.5532474197868058</v>
      </c>
      <c r="K1320" s="47">
        <f t="shared" si="1901"/>
        <v>2.7196254806185785</v>
      </c>
      <c r="L1320" s="47">
        <f t="shared" si="1901"/>
        <v>1618.1659041496459</v>
      </c>
      <c r="M1320" s="47">
        <f t="shared" si="1901"/>
        <v>22.51675796159148</v>
      </c>
      <c r="N1320" s="47">
        <f t="shared" si="1901"/>
        <v>3.1359923574599455</v>
      </c>
      <c r="O1320" s="47">
        <f t="shared" si="1899"/>
        <v>1643.8186544686976</v>
      </c>
      <c r="P1320" s="47">
        <f>VLOOKUP(CONCATENATE($F1320," ",$G1320),AllocFactorMatrix,(P$4+1),FALSE)*$E1326</f>
        <v>962.47328107998169</v>
      </c>
      <c r="Q1320" s="47">
        <f>VLOOKUP(CONCATENATE($F1320," ",$G1320),AllocFactorMatrix,(Q$4+1),FALSE)*$E1326</f>
        <v>172.72447200736011</v>
      </c>
      <c r="R1320" s="47">
        <f>VLOOKUP(CONCATENATE($F1320," ",$G1320),AllocFactorMatrix,(R$4+1),FALSE)*$E1326</f>
        <v>35.02676030180077</v>
      </c>
      <c r="S1320" s="47">
        <f>VLOOKUP(CONCATENATE($F1320," ",$G1320),AllocFactorMatrix,(S$4+1),FALSE)*$E1326</f>
        <v>1.3301253825903403</v>
      </c>
      <c r="T1320" s="47">
        <f t="shared" ref="T1320:T1326" si="1902">SUBTOTAL(9,P1320:S1320)</f>
        <v>1171.5546387717329</v>
      </c>
      <c r="U1320" s="47">
        <f>VLOOKUP(CONCATENATE($F1320," ",$G1320),AllocFactorMatrix,(U$4+1),FALSE)*$E1326</f>
        <v>45.64802888941626</v>
      </c>
      <c r="V1320" s="47">
        <f>VLOOKUP(CONCATENATE($F1320," ",$G1320),AllocFactorMatrix,(V$4+1),FALSE)*$E1326</f>
        <v>616.27474944358255</v>
      </c>
      <c r="W1320" s="47">
        <f>VLOOKUP(CONCATENATE($F1320," ",$G1320),AllocFactorMatrix,(W$4+1),FALSE)*$E1326</f>
        <v>2357.003525550288</v>
      </c>
      <c r="X1320" s="47">
        <f>VLOOKUP(CONCATENATE($F1320," ",$G1320),AllocFactorMatrix,(X$4+1),FALSE)*$E1326</f>
        <v>426.99304913089327</v>
      </c>
      <c r="Y1320" s="47">
        <f t="shared" ref="Y1320:Y1326" si="1903">SUBTOTAL(9,U1320:X1320)</f>
        <v>3445.9193530141802</v>
      </c>
      <c r="Z1320" s="47">
        <f>VLOOKUP(CONCATENATE($F1320," ",$G1320),AllocFactorMatrix,(Z$4+1),FALSE)*$E1326</f>
        <v>264.55423030605704</v>
      </c>
      <c r="AA1320" s="47">
        <f>VLOOKUP(CONCATENATE($F1320," ",$G1320),AllocFactorMatrix,(AA$4+1),FALSE)*$E1326</f>
        <v>5.2838265325721387</v>
      </c>
      <c r="AB1320" s="47">
        <f t="shared" si="1900"/>
        <v>269.8380568386292</v>
      </c>
      <c r="AC1320" s="47">
        <f>VLOOKUP(CONCATENATE($F1320," ",$G1320),AllocFactorMatrix,(AC$4+1),FALSE)*$E1326</f>
        <v>3.4898982945077366</v>
      </c>
      <c r="AD1320" s="47">
        <f>VLOOKUP(CONCATENATE($F1320," ",$G1320),AllocFactorMatrix,(AD$4+1),FALSE)*$E1326</f>
        <v>15.504115242102824</v>
      </c>
      <c r="AE1320" s="47">
        <f>VLOOKUP(CONCATENATE($F1320," ",$G1320),AllocFactorMatrix,(AE$4+1),FALSE)*$E1326</f>
        <v>3.1809368113852914</v>
      </c>
    </row>
    <row r="1321" spans="1:31" s="44" customFormat="1" hidden="1" outlineLevel="1">
      <c r="A1321" s="49"/>
      <c r="B1321" s="97"/>
      <c r="C1321" s="48"/>
      <c r="D1321" s="48"/>
      <c r="F1321" s="167" t="str">
        <f>F1326</f>
        <v>TRANS_TOTAL</v>
      </c>
      <c r="G1321" s="48" t="str">
        <f>$G$10</f>
        <v>SUBTRAN</v>
      </c>
      <c r="H1321" s="46">
        <f t="shared" si="1897"/>
        <v>3741.5139999999992</v>
      </c>
      <c r="I1321" s="47">
        <f t="shared" ref="I1321:N1321" si="1904">VLOOKUP(CONCATENATE($F1321," ",$G1321),AllocFactorMatrix,(I$4+1),FALSE)*$E1326</f>
        <v>1911.4279075169438</v>
      </c>
      <c r="J1321" s="47">
        <f t="shared" si="1904"/>
        <v>0.31124704533437719</v>
      </c>
      <c r="K1321" s="47">
        <f t="shared" si="1904"/>
        <v>0.57928419279898891</v>
      </c>
      <c r="L1321" s="47">
        <f t="shared" si="1904"/>
        <v>447.94573613974603</v>
      </c>
      <c r="M1321" s="47">
        <f t="shared" si="1904"/>
        <v>6.2603972495707847</v>
      </c>
      <c r="N1321" s="47">
        <f t="shared" si="1904"/>
        <v>1.1331028147914648</v>
      </c>
      <c r="O1321" s="47">
        <f t="shared" si="1899"/>
        <v>455.33923620410826</v>
      </c>
      <c r="P1321" s="47">
        <f>VLOOKUP(CONCATENATE($F1321," ",$G1321),AllocFactorMatrix,(P$4+1),FALSE)*$E1326</f>
        <v>258.61407390622446</v>
      </c>
      <c r="Q1321" s="47">
        <f>VLOOKUP(CONCATENATE($F1321," ",$G1321),AllocFactorMatrix,(Q$4+1),FALSE)*$E1326</f>
        <v>46.540125662854983</v>
      </c>
      <c r="R1321" s="47">
        <f>VLOOKUP(CONCATENATE($F1321," ",$G1321),AllocFactorMatrix,(R$4+1),FALSE)*$E1326</f>
        <v>12.216424162084946</v>
      </c>
      <c r="S1321" s="47">
        <f>VLOOKUP(CONCATENATE($F1321," ",$G1321),AllocFactorMatrix,(S$4+1),FALSE)*$E1326</f>
        <v>0</v>
      </c>
      <c r="T1321" s="47">
        <f t="shared" si="1902"/>
        <v>317.37062373116436</v>
      </c>
      <c r="U1321" s="47">
        <f>VLOOKUP(CONCATENATE($F1321," ",$G1321),AllocFactorMatrix,(U$4+1),FALSE)*$E1326</f>
        <v>11.674007609263107</v>
      </c>
      <c r="V1321" s="47">
        <f>VLOOKUP(CONCATENATE($F1321," ",$G1321),AllocFactorMatrix,(V$4+1),FALSE)*$E1326</f>
        <v>163.79764680477038</v>
      </c>
      <c r="W1321" s="47">
        <f>VLOOKUP(CONCATENATE($F1321," ",$G1321),AllocFactorMatrix,(W$4+1),FALSE)*$E1326</f>
        <v>807.64875013854851</v>
      </c>
      <c r="X1321" s="47">
        <f>VLOOKUP(CONCATENATE($F1321," ",$G1321),AllocFactorMatrix,(X$4+1),FALSE)*$E1326</f>
        <v>0</v>
      </c>
      <c r="Y1321" s="47">
        <f t="shared" si="1903"/>
        <v>983.12040455258193</v>
      </c>
      <c r="Z1321" s="47">
        <f>VLOOKUP(CONCATENATE($F1321," ",$G1321),AllocFactorMatrix,(Z$4+1),FALSE)*$E1326</f>
        <v>70.995793245494625</v>
      </c>
      <c r="AA1321" s="47">
        <f>VLOOKUP(CONCATENATE($F1321," ",$G1321),AllocFactorMatrix,(AA$4+1),FALSE)*$E1326</f>
        <v>1.4254902456007648</v>
      </c>
      <c r="AB1321" s="47">
        <f t="shared" si="1900"/>
        <v>72.421283491095394</v>
      </c>
      <c r="AC1321" s="47">
        <f>VLOOKUP(CONCATENATE($F1321," ",$G1321),AllocFactorMatrix,(AC$4+1),FALSE)*$E1326</f>
        <v>0.94401326597160096</v>
      </c>
      <c r="AD1321" s="47">
        <f>VLOOKUP(CONCATENATE($F1321," ",$G1321),AllocFactorMatrix,(AD$4+1),FALSE)*$E1326</f>
        <v>0</v>
      </c>
      <c r="AE1321" s="47">
        <f>VLOOKUP(CONCATENATE($F1321," ",$G1321),AllocFactorMatrix,(AE$4+1),FALSE)*$E1326</f>
        <v>0</v>
      </c>
    </row>
    <row r="1322" spans="1:31" s="44" customFormat="1" hidden="1" outlineLevel="1">
      <c r="A1322" s="49"/>
      <c r="B1322" s="97"/>
      <c r="C1322" s="48"/>
      <c r="D1322" s="48"/>
      <c r="F1322" s="167" t="str">
        <f>F1326</f>
        <v>TRANS_TOTAL</v>
      </c>
      <c r="G1322" s="48" t="str">
        <f>$G$11</f>
        <v>DISTPRI</v>
      </c>
      <c r="H1322" s="46">
        <f t="shared" si="1897"/>
        <v>0</v>
      </c>
      <c r="I1322" s="47">
        <f t="shared" ref="I1322:N1322" si="1905">VLOOKUP(CONCATENATE($F1322," ",$G1322),AllocFactorMatrix,(I$4+1),FALSE)*$E1326</f>
        <v>0</v>
      </c>
      <c r="J1322" s="47">
        <f t="shared" si="1905"/>
        <v>0</v>
      </c>
      <c r="K1322" s="47">
        <f t="shared" si="1905"/>
        <v>0</v>
      </c>
      <c r="L1322" s="47">
        <f t="shared" si="1905"/>
        <v>0</v>
      </c>
      <c r="M1322" s="47">
        <f t="shared" si="1905"/>
        <v>0</v>
      </c>
      <c r="N1322" s="47">
        <f t="shared" si="1905"/>
        <v>0</v>
      </c>
      <c r="O1322" s="47">
        <f t="shared" si="1899"/>
        <v>0</v>
      </c>
      <c r="P1322" s="47">
        <f>VLOOKUP(CONCATENATE($F1322," ",$G1322),AllocFactorMatrix,(P$4+1),FALSE)*$E1326</f>
        <v>0</v>
      </c>
      <c r="Q1322" s="47">
        <f>VLOOKUP(CONCATENATE($F1322," ",$G1322),AllocFactorMatrix,(Q$4+1),FALSE)*$E1326</f>
        <v>0</v>
      </c>
      <c r="R1322" s="47">
        <f>VLOOKUP(CONCATENATE($F1322," ",$G1322),AllocFactorMatrix,(R$4+1),FALSE)*$E1326</f>
        <v>0</v>
      </c>
      <c r="S1322" s="47">
        <f>VLOOKUP(CONCATENATE($F1322," ",$G1322),AllocFactorMatrix,(S$4+1),FALSE)*$E1326</f>
        <v>0</v>
      </c>
      <c r="T1322" s="47">
        <f t="shared" si="1902"/>
        <v>0</v>
      </c>
      <c r="U1322" s="47">
        <f>VLOOKUP(CONCATENATE($F1322," ",$G1322),AllocFactorMatrix,(U$4+1),FALSE)*$E1326</f>
        <v>0</v>
      </c>
      <c r="V1322" s="47">
        <f>VLOOKUP(CONCATENATE($F1322," ",$G1322),AllocFactorMatrix,(V$4+1),FALSE)*$E1326</f>
        <v>0</v>
      </c>
      <c r="W1322" s="47">
        <f>VLOOKUP(CONCATENATE($F1322," ",$G1322),AllocFactorMatrix,(W$4+1),FALSE)*$E1326</f>
        <v>0</v>
      </c>
      <c r="X1322" s="47">
        <f>VLOOKUP(CONCATENATE($F1322," ",$G1322),AllocFactorMatrix,(X$4+1),FALSE)*$E1326</f>
        <v>0</v>
      </c>
      <c r="Y1322" s="47">
        <f t="shared" si="1903"/>
        <v>0</v>
      </c>
      <c r="Z1322" s="47">
        <f>VLOOKUP(CONCATENATE($F1322," ",$G1322),AllocFactorMatrix,(Z$4+1),FALSE)*$E1326</f>
        <v>0</v>
      </c>
      <c r="AA1322" s="47">
        <f>VLOOKUP(CONCATENATE($F1322," ",$G1322),AllocFactorMatrix,(AA$4+1),FALSE)*$E1326</f>
        <v>0</v>
      </c>
      <c r="AB1322" s="47">
        <f t="shared" si="1900"/>
        <v>0</v>
      </c>
      <c r="AC1322" s="47">
        <f>VLOOKUP(CONCATENATE($F1322," ",$G1322),AllocFactorMatrix,(AC$4+1),FALSE)*$E1326</f>
        <v>0</v>
      </c>
      <c r="AD1322" s="47">
        <f>VLOOKUP(CONCATENATE($F1322," ",$G1322),AllocFactorMatrix,(AD$4+1),FALSE)*$E1326</f>
        <v>0</v>
      </c>
      <c r="AE1322" s="47">
        <f>VLOOKUP(CONCATENATE($F1322," ",$G1322),AllocFactorMatrix,(AE$4+1),FALSE)*$E1326</f>
        <v>0</v>
      </c>
    </row>
    <row r="1323" spans="1:31" s="44" customFormat="1" hidden="1" outlineLevel="1">
      <c r="A1323" s="49"/>
      <c r="B1323" s="97"/>
      <c r="C1323" s="48"/>
      <c r="D1323" s="48"/>
      <c r="F1323" s="167" t="str">
        <f>F1326</f>
        <v>TRANS_TOTAL</v>
      </c>
      <c r="G1323" s="48" t="str">
        <f>$G$12</f>
        <v>DISTSEC</v>
      </c>
      <c r="H1323" s="46">
        <f t="shared" si="1897"/>
        <v>0</v>
      </c>
      <c r="I1323" s="47">
        <f t="shared" ref="I1323:N1323" si="1906">VLOOKUP(CONCATENATE($F1323," ",$G1323),AllocFactorMatrix,(I$4+1),FALSE)*$E1326</f>
        <v>0</v>
      </c>
      <c r="J1323" s="47">
        <f t="shared" si="1906"/>
        <v>0</v>
      </c>
      <c r="K1323" s="47">
        <f t="shared" si="1906"/>
        <v>0</v>
      </c>
      <c r="L1323" s="47">
        <f t="shared" si="1906"/>
        <v>0</v>
      </c>
      <c r="M1323" s="47">
        <f t="shared" si="1906"/>
        <v>0</v>
      </c>
      <c r="N1323" s="47">
        <f t="shared" si="1906"/>
        <v>0</v>
      </c>
      <c r="O1323" s="47">
        <f t="shared" si="1899"/>
        <v>0</v>
      </c>
      <c r="P1323" s="47">
        <f>VLOOKUP(CONCATENATE($F1323," ",$G1323),AllocFactorMatrix,(P$4+1),FALSE)*$E1326</f>
        <v>0</v>
      </c>
      <c r="Q1323" s="47">
        <f>VLOOKUP(CONCATENATE($F1323," ",$G1323),AllocFactorMatrix,(Q$4+1),FALSE)*$E1326</f>
        <v>0</v>
      </c>
      <c r="R1323" s="47">
        <f>VLOOKUP(CONCATENATE($F1323," ",$G1323),AllocFactorMatrix,(R$4+1),FALSE)*$E1326</f>
        <v>0</v>
      </c>
      <c r="S1323" s="47">
        <f>VLOOKUP(CONCATENATE($F1323," ",$G1323),AllocFactorMatrix,(S$4+1),FALSE)*$E1326</f>
        <v>0</v>
      </c>
      <c r="T1323" s="47">
        <f t="shared" si="1902"/>
        <v>0</v>
      </c>
      <c r="U1323" s="47">
        <f>VLOOKUP(CONCATENATE($F1323," ",$G1323),AllocFactorMatrix,(U$4+1),FALSE)*$E1326</f>
        <v>0</v>
      </c>
      <c r="V1323" s="47">
        <f>VLOOKUP(CONCATENATE($F1323," ",$G1323),AllocFactorMatrix,(V$4+1),FALSE)*$E1326</f>
        <v>0</v>
      </c>
      <c r="W1323" s="47">
        <f>VLOOKUP(CONCATENATE($F1323," ",$G1323),AllocFactorMatrix,(W$4+1),FALSE)*$E1326</f>
        <v>0</v>
      </c>
      <c r="X1323" s="47">
        <f>VLOOKUP(CONCATENATE($F1323," ",$G1323),AllocFactorMatrix,(X$4+1),FALSE)*$E1326</f>
        <v>0</v>
      </c>
      <c r="Y1323" s="47">
        <f t="shared" si="1903"/>
        <v>0</v>
      </c>
      <c r="Z1323" s="47">
        <f>VLOOKUP(CONCATENATE($F1323," ",$G1323),AllocFactorMatrix,(Z$4+1),FALSE)*$E1326</f>
        <v>0</v>
      </c>
      <c r="AA1323" s="47">
        <f>VLOOKUP(CONCATENATE($F1323," ",$G1323),AllocFactorMatrix,(AA$4+1),FALSE)*$E1326</f>
        <v>0</v>
      </c>
      <c r="AB1323" s="47">
        <f t="shared" si="1900"/>
        <v>0</v>
      </c>
      <c r="AC1323" s="47">
        <f>VLOOKUP(CONCATENATE($F1323," ",$G1323),AllocFactorMatrix,(AC$4+1),FALSE)*$E1326</f>
        <v>0</v>
      </c>
      <c r="AD1323" s="47">
        <f>VLOOKUP(CONCATENATE($F1323," ",$G1323),AllocFactorMatrix,(AD$4+1),FALSE)*$E1326</f>
        <v>0</v>
      </c>
      <c r="AE1323" s="47">
        <f>VLOOKUP(CONCATENATE($F1323," ",$G1323),AllocFactorMatrix,(AE$4+1),FALSE)*$E1326</f>
        <v>0</v>
      </c>
    </row>
    <row r="1324" spans="1:31" s="44" customFormat="1" hidden="1" outlineLevel="1">
      <c r="A1324" s="49"/>
      <c r="B1324" s="97"/>
      <c r="C1324" s="48"/>
      <c r="D1324" s="48"/>
      <c r="F1324" s="167" t="str">
        <f>F1326</f>
        <v>TRANS_TOTAL</v>
      </c>
      <c r="G1324" s="48" t="str">
        <f>$G$13</f>
        <v>ENERGY</v>
      </c>
      <c r="H1324" s="46">
        <f t="shared" si="1897"/>
        <v>0</v>
      </c>
      <c r="I1324" s="47">
        <f t="shared" ref="I1324:N1324" si="1907">VLOOKUP(CONCATENATE($F1324," ",$G1324),AllocFactorMatrix,(I$4+1),FALSE)*$E1326</f>
        <v>0</v>
      </c>
      <c r="J1324" s="47">
        <f t="shared" si="1907"/>
        <v>0</v>
      </c>
      <c r="K1324" s="47">
        <f t="shared" si="1907"/>
        <v>0</v>
      </c>
      <c r="L1324" s="47">
        <f t="shared" si="1907"/>
        <v>0</v>
      </c>
      <c r="M1324" s="47">
        <f t="shared" si="1907"/>
        <v>0</v>
      </c>
      <c r="N1324" s="47">
        <f t="shared" si="1907"/>
        <v>0</v>
      </c>
      <c r="O1324" s="47">
        <f t="shared" si="1899"/>
        <v>0</v>
      </c>
      <c r="P1324" s="47">
        <f>VLOOKUP(CONCATENATE($F1324," ",$G1324),AllocFactorMatrix,(P$4+1),FALSE)*$E1326</f>
        <v>0</v>
      </c>
      <c r="Q1324" s="47">
        <f>VLOOKUP(CONCATENATE($F1324," ",$G1324),AllocFactorMatrix,(Q$4+1),FALSE)*$E1326</f>
        <v>0</v>
      </c>
      <c r="R1324" s="47">
        <f>VLOOKUP(CONCATENATE($F1324," ",$G1324),AllocFactorMatrix,(R$4+1),FALSE)*$E1326</f>
        <v>0</v>
      </c>
      <c r="S1324" s="47">
        <f>VLOOKUP(CONCATENATE($F1324," ",$G1324),AllocFactorMatrix,(S$4+1),FALSE)*$E1326</f>
        <v>0</v>
      </c>
      <c r="T1324" s="47">
        <f t="shared" si="1902"/>
        <v>0</v>
      </c>
      <c r="U1324" s="47">
        <f>VLOOKUP(CONCATENATE($F1324," ",$G1324),AllocFactorMatrix,(U$4+1),FALSE)*$E1326</f>
        <v>0</v>
      </c>
      <c r="V1324" s="47">
        <f>VLOOKUP(CONCATENATE($F1324," ",$G1324),AllocFactorMatrix,(V$4+1),FALSE)*$E1326</f>
        <v>0</v>
      </c>
      <c r="W1324" s="47">
        <f>VLOOKUP(CONCATENATE($F1324," ",$G1324),AllocFactorMatrix,(W$4+1),FALSE)*$E1326</f>
        <v>0</v>
      </c>
      <c r="X1324" s="47">
        <f>VLOOKUP(CONCATENATE($F1324," ",$G1324),AllocFactorMatrix,(X$4+1),FALSE)*$E1326</f>
        <v>0</v>
      </c>
      <c r="Y1324" s="47">
        <f t="shared" si="1903"/>
        <v>0</v>
      </c>
      <c r="Z1324" s="47">
        <f>VLOOKUP(CONCATENATE($F1324," ",$G1324),AllocFactorMatrix,(Z$4+1),FALSE)*$E1326</f>
        <v>0</v>
      </c>
      <c r="AA1324" s="47">
        <f>VLOOKUP(CONCATENATE($F1324," ",$G1324),AllocFactorMatrix,(AA$4+1),FALSE)*$E1326</f>
        <v>0</v>
      </c>
      <c r="AB1324" s="47">
        <f t="shared" si="1900"/>
        <v>0</v>
      </c>
      <c r="AC1324" s="47">
        <f>VLOOKUP(CONCATENATE($F1324," ",$G1324),AllocFactorMatrix,(AC$4+1),FALSE)*$E1326</f>
        <v>0</v>
      </c>
      <c r="AD1324" s="47">
        <f>VLOOKUP(CONCATENATE($F1324," ",$G1324),AllocFactorMatrix,(AD$4+1),FALSE)*$E1326</f>
        <v>0</v>
      </c>
      <c r="AE1324" s="47">
        <f>VLOOKUP(CONCATENATE($F1324," ",$G1324),AllocFactorMatrix,(AE$4+1),FALSE)*$E1326</f>
        <v>0</v>
      </c>
    </row>
    <row r="1325" spans="1:31" s="44" customFormat="1" hidden="1" outlineLevel="1">
      <c r="A1325" s="49"/>
      <c r="B1325" s="97"/>
      <c r="C1325" s="48"/>
      <c r="D1325" s="48"/>
      <c r="F1325" s="167" t="str">
        <f>F1326</f>
        <v>TRANS_TOTAL</v>
      </c>
      <c r="G1325" s="48" t="str">
        <f>$G$14</f>
        <v>CUSTOMER</v>
      </c>
      <c r="H1325" s="46">
        <f t="shared" si="1897"/>
        <v>0</v>
      </c>
      <c r="I1325" s="47">
        <f t="shared" ref="I1325:N1325" si="1908">VLOOKUP(CONCATENATE($F1325," ",$G1325),AllocFactorMatrix,(I$4+1),FALSE)*$E1326</f>
        <v>0</v>
      </c>
      <c r="J1325" s="47">
        <f t="shared" si="1908"/>
        <v>0</v>
      </c>
      <c r="K1325" s="47">
        <f t="shared" si="1908"/>
        <v>0</v>
      </c>
      <c r="L1325" s="47">
        <f t="shared" si="1908"/>
        <v>0</v>
      </c>
      <c r="M1325" s="47">
        <f t="shared" si="1908"/>
        <v>0</v>
      </c>
      <c r="N1325" s="47">
        <f t="shared" si="1908"/>
        <v>0</v>
      </c>
      <c r="O1325" s="47">
        <f t="shared" si="1899"/>
        <v>0</v>
      </c>
      <c r="P1325" s="47">
        <f>VLOOKUP(CONCATENATE($F1325," ",$G1325),AllocFactorMatrix,(P$4+1),FALSE)*$E1326</f>
        <v>0</v>
      </c>
      <c r="Q1325" s="47">
        <f>VLOOKUP(CONCATENATE($F1325," ",$G1325),AllocFactorMatrix,(Q$4+1),FALSE)*$E1326</f>
        <v>0</v>
      </c>
      <c r="R1325" s="47">
        <f>VLOOKUP(CONCATENATE($F1325," ",$G1325),AllocFactorMatrix,(R$4+1),FALSE)*$E1326</f>
        <v>0</v>
      </c>
      <c r="S1325" s="47">
        <f>VLOOKUP(CONCATENATE($F1325," ",$G1325),AllocFactorMatrix,(S$4+1),FALSE)*$E1326</f>
        <v>0</v>
      </c>
      <c r="T1325" s="47">
        <f t="shared" si="1902"/>
        <v>0</v>
      </c>
      <c r="U1325" s="47">
        <f>VLOOKUP(CONCATENATE($F1325," ",$G1325),AllocFactorMatrix,(U$4+1),FALSE)*$E1326</f>
        <v>0</v>
      </c>
      <c r="V1325" s="47">
        <f>VLOOKUP(CONCATENATE($F1325," ",$G1325),AllocFactorMatrix,(V$4+1),FALSE)*$E1326</f>
        <v>0</v>
      </c>
      <c r="W1325" s="47">
        <f>VLOOKUP(CONCATENATE($F1325," ",$G1325),AllocFactorMatrix,(W$4+1),FALSE)*$E1326</f>
        <v>0</v>
      </c>
      <c r="X1325" s="47">
        <f>VLOOKUP(CONCATENATE($F1325," ",$G1325),AllocFactorMatrix,(X$4+1),FALSE)*$E1326</f>
        <v>0</v>
      </c>
      <c r="Y1325" s="47">
        <f t="shared" si="1903"/>
        <v>0</v>
      </c>
      <c r="Z1325" s="47">
        <f>VLOOKUP(CONCATENATE($F1325," ",$G1325),AllocFactorMatrix,(Z$4+1),FALSE)*$E1326</f>
        <v>0</v>
      </c>
      <c r="AA1325" s="47">
        <f>VLOOKUP(CONCATENATE($F1325," ",$G1325),AllocFactorMatrix,(AA$4+1),FALSE)*$E1326</f>
        <v>0</v>
      </c>
      <c r="AB1325" s="47">
        <f t="shared" si="1900"/>
        <v>0</v>
      </c>
      <c r="AC1325" s="47">
        <f>VLOOKUP(CONCATENATE($F1325," ",$G1325),AllocFactorMatrix,(AC$4+1),FALSE)*$E1326</f>
        <v>0</v>
      </c>
      <c r="AD1325" s="47">
        <f>VLOOKUP(CONCATENATE($F1325," ",$G1325),AllocFactorMatrix,(AD$4+1),FALSE)*$E1326</f>
        <v>0</v>
      </c>
      <c r="AE1325" s="47">
        <f>VLOOKUP(CONCATENATE($F1325," ",$G1325),AllocFactorMatrix,(AE$4+1),FALSE)*$E1326</f>
        <v>0</v>
      </c>
    </row>
    <row r="1326" spans="1:31" s="44" customFormat="1" collapsed="1">
      <c r="A1326" s="146"/>
      <c r="B1326" s="91"/>
      <c r="C1326" s="84"/>
      <c r="D1326" s="84" t="s">
        <v>467</v>
      </c>
      <c r="E1326" s="56">
        <v>17242</v>
      </c>
      <c r="F1326" s="89" t="s">
        <v>181</v>
      </c>
      <c r="G1326" s="48" t="str">
        <f>$G$15</f>
        <v>TOTAL</v>
      </c>
      <c r="H1326" s="46">
        <f t="shared" si="1897"/>
        <v>17241.999999999993</v>
      </c>
      <c r="I1326" s="47">
        <f t="shared" ref="I1326:N1326" si="1909">VLOOKUP(CONCATENATE($F1326," ",$G1326),AllocFactorMatrix,(I$4+1),FALSE)*$E1326</f>
        <v>8854.3353811753041</v>
      </c>
      <c r="J1326" s="47">
        <f t="shared" si="1909"/>
        <v>1.864494465121183</v>
      </c>
      <c r="K1326" s="47">
        <f t="shared" si="1909"/>
        <v>3.2989096734175676</v>
      </c>
      <c r="L1326" s="47">
        <f t="shared" si="1909"/>
        <v>2066.1116402893922</v>
      </c>
      <c r="M1326" s="47">
        <f t="shared" si="1909"/>
        <v>28.777155211162263</v>
      </c>
      <c r="N1326" s="47">
        <f t="shared" si="1909"/>
        <v>4.2690951722514106</v>
      </c>
      <c r="O1326" s="47">
        <f t="shared" si="1899"/>
        <v>2099.1578906728059</v>
      </c>
      <c r="P1326" s="47">
        <f>VLOOKUP(CONCATENATE($F1326," ",$G1326),AllocFactorMatrix,(P$4+1),FALSE)*$E1326</f>
        <v>1221.087354986206</v>
      </c>
      <c r="Q1326" s="47">
        <f>VLOOKUP(CONCATENATE($F1326," ",$G1326),AllocFactorMatrix,(Q$4+1),FALSE)*$E1326</f>
        <v>219.2645976702151</v>
      </c>
      <c r="R1326" s="47">
        <f>VLOOKUP(CONCATENATE($F1326," ",$G1326),AllocFactorMatrix,(R$4+1),FALSE)*$E1326</f>
        <v>47.243184463885719</v>
      </c>
      <c r="S1326" s="47">
        <f>VLOOKUP(CONCATENATE($F1326," ",$G1326),AllocFactorMatrix,(S$4+1),FALSE)*$E1326</f>
        <v>1.3301253825903403</v>
      </c>
      <c r="T1326" s="47">
        <f t="shared" si="1902"/>
        <v>1488.9252625028971</v>
      </c>
      <c r="U1326" s="47">
        <f>VLOOKUP(CONCATENATE($F1326," ",$G1326),AllocFactorMatrix,(U$4+1),FALSE)*$E1326</f>
        <v>57.322036498679367</v>
      </c>
      <c r="V1326" s="47">
        <f>VLOOKUP(CONCATENATE($F1326," ",$G1326),AllocFactorMatrix,(V$4+1),FALSE)*$E1326</f>
        <v>780.0723962483529</v>
      </c>
      <c r="W1326" s="47">
        <f>VLOOKUP(CONCATENATE($F1326," ",$G1326),AllocFactorMatrix,(W$4+1),FALSE)*$E1326</f>
        <v>3164.6522756888367</v>
      </c>
      <c r="X1326" s="47">
        <f>VLOOKUP(CONCATENATE($F1326," ",$G1326),AllocFactorMatrix,(X$4+1),FALSE)*$E1326</f>
        <v>426.99304913089327</v>
      </c>
      <c r="Y1326" s="47">
        <f t="shared" si="1903"/>
        <v>4429.0397575667621</v>
      </c>
      <c r="Z1326" s="47">
        <f>VLOOKUP(CONCATENATE($F1326," ",$G1326),AllocFactorMatrix,(Z$4+1),FALSE)*$E1326</f>
        <v>335.55002355155165</v>
      </c>
      <c r="AA1326" s="47">
        <f>VLOOKUP(CONCATENATE($F1326," ",$G1326),AllocFactorMatrix,(AA$4+1),FALSE)*$E1326</f>
        <v>6.7093167781729033</v>
      </c>
      <c r="AB1326" s="47">
        <f t="shared" si="1900"/>
        <v>342.25934032972452</v>
      </c>
      <c r="AC1326" s="47">
        <f>VLOOKUP(CONCATENATE($F1326," ",$G1326),AllocFactorMatrix,(AC$4+1),FALSE)*$E1326</f>
        <v>4.4339115604793378</v>
      </c>
      <c r="AD1326" s="47">
        <f>VLOOKUP(CONCATENATE($F1326," ",$G1326),AllocFactorMatrix,(AD$4+1),FALSE)*$E1326</f>
        <v>15.504115242102824</v>
      </c>
      <c r="AE1326" s="47">
        <f>VLOOKUP(CONCATENATE($F1326," ",$G1326),AllocFactorMatrix,(AE$4+1),FALSE)*$E1326</f>
        <v>3.1809368113852914</v>
      </c>
    </row>
    <row r="1327" spans="1:31" s="44" customFormat="1" hidden="1" outlineLevel="1">
      <c r="A1327" s="146"/>
      <c r="B1327" s="91"/>
      <c r="C1327" s="84"/>
      <c r="D1327" s="84"/>
      <c r="F1327" s="167" t="str">
        <f>F1334</f>
        <v>TRANS_TOTAL</v>
      </c>
      <c r="G1327" s="48" t="str">
        <f>$G$8</f>
        <v>PRODUCTION</v>
      </c>
      <c r="H1327" s="46">
        <f t="shared" si="1897"/>
        <v>0</v>
      </c>
      <c r="I1327" s="47">
        <f t="shared" ref="I1327:N1327" si="1910">VLOOKUP(CONCATENATE($F1327," ",$G1327),AllocFactorMatrix,(I$4+1),FALSE)*$E1334</f>
        <v>0</v>
      </c>
      <c r="J1327" s="47">
        <f t="shared" si="1910"/>
        <v>0</v>
      </c>
      <c r="K1327" s="47">
        <f t="shared" si="1910"/>
        <v>0</v>
      </c>
      <c r="L1327" s="47">
        <f t="shared" si="1910"/>
        <v>0</v>
      </c>
      <c r="M1327" s="47">
        <f t="shared" si="1910"/>
        <v>0</v>
      </c>
      <c r="N1327" s="47">
        <f t="shared" si="1910"/>
        <v>0</v>
      </c>
      <c r="O1327" s="47">
        <f t="shared" si="1899"/>
        <v>0</v>
      </c>
      <c r="P1327" s="47">
        <f>VLOOKUP(CONCATENATE($F1327," ",$G1327),AllocFactorMatrix,(P$4+1),FALSE)*$E1334</f>
        <v>0</v>
      </c>
      <c r="Q1327" s="47">
        <f>VLOOKUP(CONCATENATE($F1327," ",$G1327),AllocFactorMatrix,(Q$4+1),FALSE)*$E1334</f>
        <v>0</v>
      </c>
      <c r="R1327" s="47">
        <f>VLOOKUP(CONCATENATE($F1327," ",$G1327),AllocFactorMatrix,(R$4+1),FALSE)*$E1334</f>
        <v>0</v>
      </c>
      <c r="S1327" s="47">
        <f>VLOOKUP(CONCATENATE($F1327," ",$G1327),AllocFactorMatrix,(S$4+1),FALSE)*$E1334</f>
        <v>0</v>
      </c>
      <c r="T1327" s="47">
        <f>SUBTOTAL(9,P1327:S1327)</f>
        <v>0</v>
      </c>
      <c r="U1327" s="47">
        <f>VLOOKUP(CONCATENATE($F1327," ",$G1327),AllocFactorMatrix,(U$4+1),FALSE)*$E1334</f>
        <v>0</v>
      </c>
      <c r="V1327" s="47">
        <f>VLOOKUP(CONCATENATE($F1327," ",$G1327),AllocFactorMatrix,(V$4+1),FALSE)*$E1334</f>
        <v>0</v>
      </c>
      <c r="W1327" s="47">
        <f>VLOOKUP(CONCATENATE($F1327," ",$G1327),AllocFactorMatrix,(W$4+1),FALSE)*$E1334</f>
        <v>0</v>
      </c>
      <c r="X1327" s="47">
        <f>VLOOKUP(CONCATENATE($F1327," ",$G1327),AllocFactorMatrix,(X$4+1),FALSE)*$E1334</f>
        <v>0</v>
      </c>
      <c r="Y1327" s="47">
        <f>SUBTOTAL(9,U1327:X1327)</f>
        <v>0</v>
      </c>
      <c r="Z1327" s="47">
        <f>VLOOKUP(CONCATENATE($F1327," ",$G1327),AllocFactorMatrix,(Z$4+1),FALSE)*$E1334</f>
        <v>0</v>
      </c>
      <c r="AA1327" s="47">
        <f>VLOOKUP(CONCATENATE($F1327," ",$G1327),AllocFactorMatrix,(AA$4+1),FALSE)*$E1334</f>
        <v>0</v>
      </c>
      <c r="AB1327" s="47">
        <f t="shared" si="1900"/>
        <v>0</v>
      </c>
      <c r="AC1327" s="47">
        <f>VLOOKUP(CONCATENATE($F1327," ",$G1327),AllocFactorMatrix,(AC$4+1),FALSE)*$E1334</f>
        <v>0</v>
      </c>
      <c r="AD1327" s="47">
        <f>VLOOKUP(CONCATENATE($F1327," ",$G1327),AllocFactorMatrix,(AD$4+1),FALSE)*$E1334</f>
        <v>0</v>
      </c>
      <c r="AE1327" s="47">
        <f>VLOOKUP(CONCATENATE($F1327," ",$G1327),AllocFactorMatrix,(AE$4+1),FALSE)*$E1334</f>
        <v>0</v>
      </c>
    </row>
    <row r="1328" spans="1:31" s="44" customFormat="1" hidden="1" outlineLevel="1">
      <c r="A1328" s="146"/>
      <c r="B1328" s="91"/>
      <c r="C1328" s="84"/>
      <c r="D1328" s="84"/>
      <c r="F1328" s="167" t="str">
        <f>F1334</f>
        <v>TRANS_TOTAL</v>
      </c>
      <c r="G1328" s="48" t="str">
        <f>$G$9</f>
        <v>BULKTRAN</v>
      </c>
      <c r="H1328" s="46">
        <f t="shared" si="1897"/>
        <v>-4.6979999999999986</v>
      </c>
      <c r="I1328" s="47">
        <f t="shared" ref="I1328:N1328" si="1911">VLOOKUP(CONCATENATE($F1328," ",$G1328),AllocFactorMatrix,(I$4+1),FALSE)*$E1334</f>
        <v>-2.4160448232194733</v>
      </c>
      <c r="J1328" s="47">
        <f t="shared" si="1911"/>
        <v>-5.4051064370263515E-4</v>
      </c>
      <c r="K1328" s="47">
        <f t="shared" si="1911"/>
        <v>-9.4639559701377278E-4</v>
      </c>
      <c r="L1328" s="47">
        <f t="shared" si="1911"/>
        <v>-0.56310146299140906</v>
      </c>
      <c r="M1328" s="47">
        <f t="shared" si="1911"/>
        <v>-7.8355496908449652E-3</v>
      </c>
      <c r="N1328" s="47">
        <f t="shared" si="1911"/>
        <v>-1.0912860540981135E-3</v>
      </c>
      <c r="O1328" s="47">
        <f t="shared" si="1899"/>
        <v>-0.57202829873635219</v>
      </c>
      <c r="P1328" s="47">
        <f>VLOOKUP(CONCATENATE($F1328," ",$G1328),AllocFactorMatrix,(P$4+1),FALSE)*$E1334</f>
        <v>-0.33492864438463577</v>
      </c>
      <c r="Q1328" s="47">
        <f>VLOOKUP(CONCATENATE($F1328," ",$G1328),AllocFactorMatrix,(Q$4+1),FALSE)*$E1334</f>
        <v>-6.0105952444273331E-2</v>
      </c>
      <c r="R1328" s="47">
        <f>VLOOKUP(CONCATENATE($F1328," ",$G1328),AllocFactorMatrix,(R$4+1),FALSE)*$E1334</f>
        <v>-1.2188873785570389E-2</v>
      </c>
      <c r="S1328" s="47">
        <f>VLOOKUP(CONCATENATE($F1328," ",$G1328),AllocFactorMatrix,(S$4+1),FALSE)*$E1334</f>
        <v>-4.6286696993052092E-4</v>
      </c>
      <c r="T1328" s="47">
        <f t="shared" ref="T1328:T1334" si="1912">SUBTOTAL(9,P1328:S1328)</f>
        <v>-0.40768633758440997</v>
      </c>
      <c r="U1328" s="47">
        <f>VLOOKUP(CONCATENATE($F1328," ",$G1328),AllocFactorMatrix,(U$4+1),FALSE)*$E1334</f>
        <v>-1.5884942195597815E-2</v>
      </c>
      <c r="V1328" s="47">
        <f>VLOOKUP(CONCATENATE($F1328," ",$G1328),AllocFactorMatrix,(V$4+1),FALSE)*$E1334</f>
        <v>-0.21445589239424051</v>
      </c>
      <c r="W1328" s="47">
        <f>VLOOKUP(CONCATENATE($F1328," ",$G1328),AllocFactorMatrix,(W$4+1),FALSE)*$E1334</f>
        <v>-0.82020769941432137</v>
      </c>
      <c r="X1328" s="47">
        <f>VLOOKUP(CONCATENATE($F1328," ",$G1328),AllocFactorMatrix,(X$4+1),FALSE)*$E1334</f>
        <v>-0.14858823192120169</v>
      </c>
      <c r="Y1328" s="47">
        <f t="shared" ref="Y1328:Y1334" si="1913">SUBTOTAL(9,U1328:X1328)</f>
        <v>-1.1991367659253613</v>
      </c>
      <c r="Z1328" s="47">
        <f>VLOOKUP(CONCATENATE($F1328," ",$G1328),AllocFactorMatrix,(Z$4+1),FALSE)*$E1334</f>
        <v>-9.2061557930422352E-2</v>
      </c>
      <c r="AA1328" s="47">
        <f>VLOOKUP(CONCATENATE($F1328," ",$G1328),AllocFactorMatrix,(AA$4+1),FALSE)*$E1334</f>
        <v>-1.8387054399392666E-3</v>
      </c>
      <c r="AB1328" s="47">
        <f t="shared" si="1900"/>
        <v>-9.3900263370361614E-2</v>
      </c>
      <c r="AC1328" s="47">
        <f>VLOOKUP(CONCATENATE($F1328," ",$G1328),AllocFactorMatrix,(AC$4+1),FALSE)*$E1334</f>
        <v>-1.2144408866167741E-3</v>
      </c>
      <c r="AD1328" s="47">
        <f>VLOOKUP(CONCATENATE($F1328," ",$G1328),AllocFactorMatrix,(AD$4+1),FALSE)*$E1334</f>
        <v>-5.3952378756882578E-3</v>
      </c>
      <c r="AE1328" s="47">
        <f>VLOOKUP(CONCATENATE($F1328," ",$G1328),AllocFactorMatrix,(AE$4+1),FALSE)*$E1334</f>
        <v>-1.1069261610202846E-3</v>
      </c>
    </row>
    <row r="1329" spans="1:31" s="44" customFormat="1" hidden="1" outlineLevel="1">
      <c r="A1329" s="146"/>
      <c r="B1329" s="91"/>
      <c r="C1329" s="84"/>
      <c r="D1329" s="84"/>
      <c r="F1329" s="167" t="str">
        <f>F1334</f>
        <v>TRANS_TOTAL</v>
      </c>
      <c r="G1329" s="48" t="str">
        <f>$G$10</f>
        <v>SUBTRAN</v>
      </c>
      <c r="H1329" s="46">
        <f t="shared" si="1897"/>
        <v>-1.3019999999999994</v>
      </c>
      <c r="I1329" s="47">
        <f t="shared" ref="I1329:N1329" si="1914">VLOOKUP(CONCATENATE($F1329," ",$G1329),AllocFactorMatrix,(I$4+1),FALSE)*$E1334</f>
        <v>-0.66515296630910936</v>
      </c>
      <c r="J1329" s="47">
        <f t="shared" si="1914"/>
        <v>-1.0831007261374917E-4</v>
      </c>
      <c r="K1329" s="47">
        <f t="shared" si="1914"/>
        <v>-2.0158364208293315E-4</v>
      </c>
      <c r="L1329" s="47">
        <f t="shared" si="1914"/>
        <v>-0.15587950451446911</v>
      </c>
      <c r="M1329" s="47">
        <f t="shared" si="1914"/>
        <v>-2.1785398154172781E-3</v>
      </c>
      <c r="N1329" s="47">
        <f t="shared" si="1914"/>
        <v>-3.9430558454638608E-4</v>
      </c>
      <c r="O1329" s="47">
        <f t="shared" si="1899"/>
        <v>-0.15845234991443277</v>
      </c>
      <c r="P1329" s="47">
        <f>VLOOKUP(CONCATENATE($F1329," ",$G1329),AllocFactorMatrix,(P$4+1),FALSE)*$E1334</f>
        <v>-8.9994457918881027E-2</v>
      </c>
      <c r="Q1329" s="47">
        <f>VLOOKUP(CONCATENATE($F1329," ",$G1329),AllocFactorMatrix,(Q$4+1),FALSE)*$E1334</f>
        <v>-1.6195380696968444E-2</v>
      </c>
      <c r="R1329" s="47">
        <f>VLOOKUP(CONCATENATE($F1329," ",$G1329),AllocFactorMatrix,(R$4+1),FALSE)*$E1334</f>
        <v>-4.2511625665531648E-3</v>
      </c>
      <c r="S1329" s="47">
        <f>VLOOKUP(CONCATENATE($F1329," ",$G1329),AllocFactorMatrix,(S$4+1),FALSE)*$E1334</f>
        <v>0</v>
      </c>
      <c r="T1329" s="47">
        <f t="shared" si="1912"/>
        <v>-0.11044100118240263</v>
      </c>
      <c r="U1329" s="47">
        <f>VLOOKUP(CONCATENATE($F1329," ",$G1329),AllocFactorMatrix,(U$4+1),FALSE)*$E1334</f>
        <v>-4.0624084013211135E-3</v>
      </c>
      <c r="V1329" s="47">
        <f>VLOOKUP(CONCATENATE($F1329," ",$G1329),AllocFactorMatrix,(V$4+1),FALSE)*$E1334</f>
        <v>-5.6999529105012312E-2</v>
      </c>
      <c r="W1329" s="47">
        <f>VLOOKUP(CONCATENATE($F1329," ",$G1329),AllocFactorMatrix,(W$4+1),FALSE)*$E1334</f>
        <v>-0.28105164718891607</v>
      </c>
      <c r="X1329" s="47">
        <f>VLOOKUP(CONCATENATE($F1329," ",$G1329),AllocFactorMatrix,(X$4+1),FALSE)*$E1334</f>
        <v>0</v>
      </c>
      <c r="Y1329" s="47">
        <f t="shared" si="1913"/>
        <v>-0.3421135846952495</v>
      </c>
      <c r="Z1329" s="47">
        <f>VLOOKUP(CONCATENATE($F1329," ",$G1329),AllocFactorMatrix,(Z$4+1),FALSE)*$E1334</f>
        <v>-2.4705646646152865E-2</v>
      </c>
      <c r="AA1329" s="47">
        <f>VLOOKUP(CONCATENATE($F1329," ",$G1329),AllocFactorMatrix,(AA$4+1),FALSE)*$E1334</f>
        <v>-4.9605274757015365E-4</v>
      </c>
      <c r="AB1329" s="47">
        <f t="shared" si="1900"/>
        <v>-2.520169939372302E-2</v>
      </c>
      <c r="AC1329" s="47">
        <f>VLOOKUP(CONCATENATE($F1329," ",$G1329),AllocFactorMatrix,(AC$4+1),FALSE)*$E1334</f>
        <v>-3.2850479038566325E-4</v>
      </c>
      <c r="AD1329" s="47">
        <f>VLOOKUP(CONCATENATE($F1329," ",$G1329),AllocFactorMatrix,(AD$4+1),FALSE)*$E1334</f>
        <v>0</v>
      </c>
      <c r="AE1329" s="47">
        <f>VLOOKUP(CONCATENATE($F1329," ",$G1329),AllocFactorMatrix,(AE$4+1),FALSE)*$E1334</f>
        <v>0</v>
      </c>
    </row>
    <row r="1330" spans="1:31" s="44" customFormat="1" hidden="1" outlineLevel="1">
      <c r="A1330" s="146"/>
      <c r="B1330" s="91"/>
      <c r="C1330" s="84"/>
      <c r="D1330" s="84"/>
      <c r="F1330" s="167" t="str">
        <f>F1334</f>
        <v>TRANS_TOTAL</v>
      </c>
      <c r="G1330" s="48" t="str">
        <f>$G$11</f>
        <v>DISTPRI</v>
      </c>
      <c r="H1330" s="46">
        <f t="shared" si="1897"/>
        <v>0</v>
      </c>
      <c r="I1330" s="47">
        <f t="shared" ref="I1330:N1330" si="1915">VLOOKUP(CONCATENATE($F1330," ",$G1330),AllocFactorMatrix,(I$4+1),FALSE)*$E1334</f>
        <v>0</v>
      </c>
      <c r="J1330" s="47">
        <f t="shared" si="1915"/>
        <v>0</v>
      </c>
      <c r="K1330" s="47">
        <f t="shared" si="1915"/>
        <v>0</v>
      </c>
      <c r="L1330" s="47">
        <f t="shared" si="1915"/>
        <v>0</v>
      </c>
      <c r="M1330" s="47">
        <f t="shared" si="1915"/>
        <v>0</v>
      </c>
      <c r="N1330" s="47">
        <f t="shared" si="1915"/>
        <v>0</v>
      </c>
      <c r="O1330" s="47">
        <f t="shared" si="1899"/>
        <v>0</v>
      </c>
      <c r="P1330" s="47">
        <f>VLOOKUP(CONCATENATE($F1330," ",$G1330),AllocFactorMatrix,(P$4+1),FALSE)*$E1334</f>
        <v>0</v>
      </c>
      <c r="Q1330" s="47">
        <f>VLOOKUP(CONCATENATE($F1330," ",$G1330),AllocFactorMatrix,(Q$4+1),FALSE)*$E1334</f>
        <v>0</v>
      </c>
      <c r="R1330" s="47">
        <f>VLOOKUP(CONCATENATE($F1330," ",$G1330),AllocFactorMatrix,(R$4+1),FALSE)*$E1334</f>
        <v>0</v>
      </c>
      <c r="S1330" s="47">
        <f>VLOOKUP(CONCATENATE($F1330," ",$G1330),AllocFactorMatrix,(S$4+1),FALSE)*$E1334</f>
        <v>0</v>
      </c>
      <c r="T1330" s="47">
        <f t="shared" si="1912"/>
        <v>0</v>
      </c>
      <c r="U1330" s="47">
        <f>VLOOKUP(CONCATENATE($F1330," ",$G1330),AllocFactorMatrix,(U$4+1),FALSE)*$E1334</f>
        <v>0</v>
      </c>
      <c r="V1330" s="47">
        <f>VLOOKUP(CONCATENATE($F1330," ",$G1330),AllocFactorMatrix,(V$4+1),FALSE)*$E1334</f>
        <v>0</v>
      </c>
      <c r="W1330" s="47">
        <f>VLOOKUP(CONCATENATE($F1330," ",$G1330),AllocFactorMatrix,(W$4+1),FALSE)*$E1334</f>
        <v>0</v>
      </c>
      <c r="X1330" s="47">
        <f>VLOOKUP(CONCATENATE($F1330," ",$G1330),AllocFactorMatrix,(X$4+1),FALSE)*$E1334</f>
        <v>0</v>
      </c>
      <c r="Y1330" s="47">
        <f t="shared" si="1913"/>
        <v>0</v>
      </c>
      <c r="Z1330" s="47">
        <f>VLOOKUP(CONCATENATE($F1330," ",$G1330),AllocFactorMatrix,(Z$4+1),FALSE)*$E1334</f>
        <v>0</v>
      </c>
      <c r="AA1330" s="47">
        <f>VLOOKUP(CONCATENATE($F1330," ",$G1330),AllocFactorMatrix,(AA$4+1),FALSE)*$E1334</f>
        <v>0</v>
      </c>
      <c r="AB1330" s="47">
        <f t="shared" si="1900"/>
        <v>0</v>
      </c>
      <c r="AC1330" s="47">
        <f>VLOOKUP(CONCATENATE($F1330," ",$G1330),AllocFactorMatrix,(AC$4+1),FALSE)*$E1334</f>
        <v>0</v>
      </c>
      <c r="AD1330" s="47">
        <f>VLOOKUP(CONCATENATE($F1330," ",$G1330),AllocFactorMatrix,(AD$4+1),FALSE)*$E1334</f>
        <v>0</v>
      </c>
      <c r="AE1330" s="47">
        <f>VLOOKUP(CONCATENATE($F1330," ",$G1330),AllocFactorMatrix,(AE$4+1),FALSE)*$E1334</f>
        <v>0</v>
      </c>
    </row>
    <row r="1331" spans="1:31" s="44" customFormat="1" hidden="1" outlineLevel="1">
      <c r="A1331" s="146"/>
      <c r="B1331" s="91"/>
      <c r="C1331" s="84"/>
      <c r="D1331" s="84"/>
      <c r="F1331" s="167" t="str">
        <f>F1334</f>
        <v>TRANS_TOTAL</v>
      </c>
      <c r="G1331" s="48" t="str">
        <f>$G$12</f>
        <v>DISTSEC</v>
      </c>
      <c r="H1331" s="46">
        <f t="shared" si="1897"/>
        <v>0</v>
      </c>
      <c r="I1331" s="47">
        <f t="shared" ref="I1331:N1331" si="1916">VLOOKUP(CONCATENATE($F1331," ",$G1331),AllocFactorMatrix,(I$4+1),FALSE)*$E1334</f>
        <v>0</v>
      </c>
      <c r="J1331" s="47">
        <f t="shared" si="1916"/>
        <v>0</v>
      </c>
      <c r="K1331" s="47">
        <f t="shared" si="1916"/>
        <v>0</v>
      </c>
      <c r="L1331" s="47">
        <f t="shared" si="1916"/>
        <v>0</v>
      </c>
      <c r="M1331" s="47">
        <f t="shared" si="1916"/>
        <v>0</v>
      </c>
      <c r="N1331" s="47">
        <f t="shared" si="1916"/>
        <v>0</v>
      </c>
      <c r="O1331" s="47">
        <f t="shared" si="1899"/>
        <v>0</v>
      </c>
      <c r="P1331" s="47">
        <f>VLOOKUP(CONCATENATE($F1331," ",$G1331),AllocFactorMatrix,(P$4+1),FALSE)*$E1334</f>
        <v>0</v>
      </c>
      <c r="Q1331" s="47">
        <f>VLOOKUP(CONCATENATE($F1331," ",$G1331),AllocFactorMatrix,(Q$4+1),FALSE)*$E1334</f>
        <v>0</v>
      </c>
      <c r="R1331" s="47">
        <f>VLOOKUP(CONCATENATE($F1331," ",$G1331),AllocFactorMatrix,(R$4+1),FALSE)*$E1334</f>
        <v>0</v>
      </c>
      <c r="S1331" s="47">
        <f>VLOOKUP(CONCATENATE($F1331," ",$G1331),AllocFactorMatrix,(S$4+1),FALSE)*$E1334</f>
        <v>0</v>
      </c>
      <c r="T1331" s="47">
        <f t="shared" si="1912"/>
        <v>0</v>
      </c>
      <c r="U1331" s="47">
        <f>VLOOKUP(CONCATENATE($F1331," ",$G1331),AllocFactorMatrix,(U$4+1),FALSE)*$E1334</f>
        <v>0</v>
      </c>
      <c r="V1331" s="47">
        <f>VLOOKUP(CONCATENATE($F1331," ",$G1331),AllocFactorMatrix,(V$4+1),FALSE)*$E1334</f>
        <v>0</v>
      </c>
      <c r="W1331" s="47">
        <f>VLOOKUP(CONCATENATE($F1331," ",$G1331),AllocFactorMatrix,(W$4+1),FALSE)*$E1334</f>
        <v>0</v>
      </c>
      <c r="X1331" s="47">
        <f>VLOOKUP(CONCATENATE($F1331," ",$G1331),AllocFactorMatrix,(X$4+1),FALSE)*$E1334</f>
        <v>0</v>
      </c>
      <c r="Y1331" s="47">
        <f t="shared" si="1913"/>
        <v>0</v>
      </c>
      <c r="Z1331" s="47">
        <f>VLOOKUP(CONCATENATE($F1331," ",$G1331),AllocFactorMatrix,(Z$4+1),FALSE)*$E1334</f>
        <v>0</v>
      </c>
      <c r="AA1331" s="47">
        <f>VLOOKUP(CONCATENATE($F1331," ",$G1331),AllocFactorMatrix,(AA$4+1),FALSE)*$E1334</f>
        <v>0</v>
      </c>
      <c r="AB1331" s="47">
        <f t="shared" si="1900"/>
        <v>0</v>
      </c>
      <c r="AC1331" s="47">
        <f>VLOOKUP(CONCATENATE($F1331," ",$G1331),AllocFactorMatrix,(AC$4+1),FALSE)*$E1334</f>
        <v>0</v>
      </c>
      <c r="AD1331" s="47">
        <f>VLOOKUP(CONCATENATE($F1331," ",$G1331),AllocFactorMatrix,(AD$4+1),FALSE)*$E1334</f>
        <v>0</v>
      </c>
      <c r="AE1331" s="47">
        <f>VLOOKUP(CONCATENATE($F1331," ",$G1331),AllocFactorMatrix,(AE$4+1),FALSE)*$E1334</f>
        <v>0</v>
      </c>
    </row>
    <row r="1332" spans="1:31" s="44" customFormat="1" hidden="1" outlineLevel="1">
      <c r="A1332" s="146"/>
      <c r="B1332" s="91"/>
      <c r="C1332" s="84"/>
      <c r="D1332" s="84"/>
      <c r="F1332" s="167" t="str">
        <f>F1334</f>
        <v>TRANS_TOTAL</v>
      </c>
      <c r="G1332" s="48" t="str">
        <f>$G$13</f>
        <v>ENERGY</v>
      </c>
      <c r="H1332" s="46">
        <f t="shared" si="1897"/>
        <v>0</v>
      </c>
      <c r="I1332" s="47">
        <f t="shared" ref="I1332:N1332" si="1917">VLOOKUP(CONCATENATE($F1332," ",$G1332),AllocFactorMatrix,(I$4+1),FALSE)*$E1334</f>
        <v>0</v>
      </c>
      <c r="J1332" s="47">
        <f t="shared" si="1917"/>
        <v>0</v>
      </c>
      <c r="K1332" s="47">
        <f t="shared" si="1917"/>
        <v>0</v>
      </c>
      <c r="L1332" s="47">
        <f t="shared" si="1917"/>
        <v>0</v>
      </c>
      <c r="M1332" s="47">
        <f t="shared" si="1917"/>
        <v>0</v>
      </c>
      <c r="N1332" s="47">
        <f t="shared" si="1917"/>
        <v>0</v>
      </c>
      <c r="O1332" s="47">
        <f t="shared" si="1899"/>
        <v>0</v>
      </c>
      <c r="P1332" s="47">
        <f>VLOOKUP(CONCATENATE($F1332," ",$G1332),AllocFactorMatrix,(P$4+1),FALSE)*$E1334</f>
        <v>0</v>
      </c>
      <c r="Q1332" s="47">
        <f>VLOOKUP(CONCATENATE($F1332," ",$G1332),AllocFactorMatrix,(Q$4+1),FALSE)*$E1334</f>
        <v>0</v>
      </c>
      <c r="R1332" s="47">
        <f>VLOOKUP(CONCATENATE($F1332," ",$G1332),AllocFactorMatrix,(R$4+1),FALSE)*$E1334</f>
        <v>0</v>
      </c>
      <c r="S1332" s="47">
        <f>VLOOKUP(CONCATENATE($F1332," ",$G1332),AllocFactorMatrix,(S$4+1),FALSE)*$E1334</f>
        <v>0</v>
      </c>
      <c r="T1332" s="47">
        <f t="shared" si="1912"/>
        <v>0</v>
      </c>
      <c r="U1332" s="47">
        <f>VLOOKUP(CONCATENATE($F1332," ",$G1332),AllocFactorMatrix,(U$4+1),FALSE)*$E1334</f>
        <v>0</v>
      </c>
      <c r="V1332" s="47">
        <f>VLOOKUP(CONCATENATE($F1332," ",$G1332),AllocFactorMatrix,(V$4+1),FALSE)*$E1334</f>
        <v>0</v>
      </c>
      <c r="W1332" s="47">
        <f>VLOOKUP(CONCATENATE($F1332," ",$G1332),AllocFactorMatrix,(W$4+1),FALSE)*$E1334</f>
        <v>0</v>
      </c>
      <c r="X1332" s="47">
        <f>VLOOKUP(CONCATENATE($F1332," ",$G1332),AllocFactorMatrix,(X$4+1),FALSE)*$E1334</f>
        <v>0</v>
      </c>
      <c r="Y1332" s="47">
        <f t="shared" si="1913"/>
        <v>0</v>
      </c>
      <c r="Z1332" s="47">
        <f>VLOOKUP(CONCATENATE($F1332," ",$G1332),AllocFactorMatrix,(Z$4+1),FALSE)*$E1334</f>
        <v>0</v>
      </c>
      <c r="AA1332" s="47">
        <f>VLOOKUP(CONCATENATE($F1332," ",$G1332),AllocFactorMatrix,(AA$4+1),FALSE)*$E1334</f>
        <v>0</v>
      </c>
      <c r="AB1332" s="47">
        <f t="shared" si="1900"/>
        <v>0</v>
      </c>
      <c r="AC1332" s="47">
        <f>VLOOKUP(CONCATENATE($F1332," ",$G1332),AllocFactorMatrix,(AC$4+1),FALSE)*$E1334</f>
        <v>0</v>
      </c>
      <c r="AD1332" s="47">
        <f>VLOOKUP(CONCATENATE($F1332," ",$G1332),AllocFactorMatrix,(AD$4+1),FALSE)*$E1334</f>
        <v>0</v>
      </c>
      <c r="AE1332" s="47">
        <f>VLOOKUP(CONCATENATE($F1332," ",$G1332),AllocFactorMatrix,(AE$4+1),FALSE)*$E1334</f>
        <v>0</v>
      </c>
    </row>
    <row r="1333" spans="1:31" s="44" customFormat="1" hidden="1" outlineLevel="1">
      <c r="A1333" s="146"/>
      <c r="B1333" s="91"/>
      <c r="C1333" s="84"/>
      <c r="D1333" s="84"/>
      <c r="F1333" s="167" t="str">
        <f>F1334</f>
        <v>TRANS_TOTAL</v>
      </c>
      <c r="G1333" s="48" t="str">
        <f>$G$14</f>
        <v>CUSTOMER</v>
      </c>
      <c r="H1333" s="46">
        <f t="shared" si="1897"/>
        <v>0</v>
      </c>
      <c r="I1333" s="47">
        <f t="shared" ref="I1333:N1333" si="1918">VLOOKUP(CONCATENATE($F1333," ",$G1333),AllocFactorMatrix,(I$4+1),FALSE)*$E1334</f>
        <v>0</v>
      </c>
      <c r="J1333" s="47">
        <f t="shared" si="1918"/>
        <v>0</v>
      </c>
      <c r="K1333" s="47">
        <f t="shared" si="1918"/>
        <v>0</v>
      </c>
      <c r="L1333" s="47">
        <f t="shared" si="1918"/>
        <v>0</v>
      </c>
      <c r="M1333" s="47">
        <f t="shared" si="1918"/>
        <v>0</v>
      </c>
      <c r="N1333" s="47">
        <f t="shared" si="1918"/>
        <v>0</v>
      </c>
      <c r="O1333" s="47">
        <f t="shared" si="1899"/>
        <v>0</v>
      </c>
      <c r="P1333" s="47">
        <f>VLOOKUP(CONCATENATE($F1333," ",$G1333),AllocFactorMatrix,(P$4+1),FALSE)*$E1334</f>
        <v>0</v>
      </c>
      <c r="Q1333" s="47">
        <f>VLOOKUP(CONCATENATE($F1333," ",$G1333),AllocFactorMatrix,(Q$4+1),FALSE)*$E1334</f>
        <v>0</v>
      </c>
      <c r="R1333" s="47">
        <f>VLOOKUP(CONCATENATE($F1333," ",$G1333),AllocFactorMatrix,(R$4+1),FALSE)*$E1334</f>
        <v>0</v>
      </c>
      <c r="S1333" s="47">
        <f>VLOOKUP(CONCATENATE($F1333," ",$G1333),AllocFactorMatrix,(S$4+1),FALSE)*$E1334</f>
        <v>0</v>
      </c>
      <c r="T1333" s="47">
        <f t="shared" si="1912"/>
        <v>0</v>
      </c>
      <c r="U1333" s="47">
        <f>VLOOKUP(CONCATENATE($F1333," ",$G1333),AllocFactorMatrix,(U$4+1),FALSE)*$E1334</f>
        <v>0</v>
      </c>
      <c r="V1333" s="47">
        <f>VLOOKUP(CONCATENATE($F1333," ",$G1333),AllocFactorMatrix,(V$4+1),FALSE)*$E1334</f>
        <v>0</v>
      </c>
      <c r="W1333" s="47">
        <f>VLOOKUP(CONCATENATE($F1333," ",$G1333),AllocFactorMatrix,(W$4+1),FALSE)*$E1334</f>
        <v>0</v>
      </c>
      <c r="X1333" s="47">
        <f>VLOOKUP(CONCATENATE($F1333," ",$G1333),AllocFactorMatrix,(X$4+1),FALSE)*$E1334</f>
        <v>0</v>
      </c>
      <c r="Y1333" s="47">
        <f t="shared" si="1913"/>
        <v>0</v>
      </c>
      <c r="Z1333" s="47">
        <f>VLOOKUP(CONCATENATE($F1333," ",$G1333),AllocFactorMatrix,(Z$4+1),FALSE)*$E1334</f>
        <v>0</v>
      </c>
      <c r="AA1333" s="47">
        <f>VLOOKUP(CONCATENATE($F1333," ",$G1333),AllocFactorMatrix,(AA$4+1),FALSE)*$E1334</f>
        <v>0</v>
      </c>
      <c r="AB1333" s="47">
        <f t="shared" si="1900"/>
        <v>0</v>
      </c>
      <c r="AC1333" s="47">
        <f>VLOOKUP(CONCATENATE($F1333," ",$G1333),AllocFactorMatrix,(AC$4+1),FALSE)*$E1334</f>
        <v>0</v>
      </c>
      <c r="AD1333" s="47">
        <f>VLOOKUP(CONCATENATE($F1333," ",$G1333),AllocFactorMatrix,(AD$4+1),FALSE)*$E1334</f>
        <v>0</v>
      </c>
      <c r="AE1333" s="47">
        <f>VLOOKUP(CONCATENATE($F1333," ",$G1333),AllocFactorMatrix,(AE$4+1),FALSE)*$E1334</f>
        <v>0</v>
      </c>
    </row>
    <row r="1334" spans="1:31" s="44" customFormat="1" collapsed="1">
      <c r="A1334" s="146"/>
      <c r="B1334" s="91"/>
      <c r="C1334" s="84"/>
      <c r="D1334" s="84" t="s">
        <v>468</v>
      </c>
      <c r="E1334" s="56">
        <v>-6</v>
      </c>
      <c r="F1334" s="89" t="s">
        <v>181</v>
      </c>
      <c r="G1334" s="48" t="str">
        <f>$G$15</f>
        <v>TOTAL</v>
      </c>
      <c r="H1334" s="46">
        <f t="shared" si="1897"/>
        <v>-5.9999999999999982</v>
      </c>
      <c r="I1334" s="47">
        <f t="shared" ref="I1334:N1334" si="1919">VLOOKUP(CONCATENATE($F1334," ",$G1334),AllocFactorMatrix,(I$4+1),FALSE)*$E1334</f>
        <v>-3.0811977895285825</v>
      </c>
      <c r="J1334" s="47">
        <f t="shared" si="1919"/>
        <v>-6.4882071631638429E-4</v>
      </c>
      <c r="K1334" s="47">
        <f t="shared" si="1919"/>
        <v>-1.1479792390967059E-3</v>
      </c>
      <c r="L1334" s="47">
        <f t="shared" si="1919"/>
        <v>-0.71898096750587825</v>
      </c>
      <c r="M1334" s="47">
        <f t="shared" si="1919"/>
        <v>-1.0014089506262243E-2</v>
      </c>
      <c r="N1334" s="47">
        <f t="shared" si="1919"/>
        <v>-1.4855916386444998E-3</v>
      </c>
      <c r="O1334" s="47">
        <f t="shared" si="1899"/>
        <v>-0.73048064865078499</v>
      </c>
      <c r="P1334" s="47">
        <f>VLOOKUP(CONCATENATE($F1334," ",$G1334),AllocFactorMatrix,(P$4+1),FALSE)*$E1334</f>
        <v>-0.42492310230351682</v>
      </c>
      <c r="Q1334" s="47">
        <f>VLOOKUP(CONCATENATE($F1334," ",$G1334),AllocFactorMatrix,(Q$4+1),FALSE)*$E1334</f>
        <v>-7.6301333141241767E-2</v>
      </c>
      <c r="R1334" s="47">
        <f>VLOOKUP(CONCATENATE($F1334," ",$G1334),AllocFactorMatrix,(R$4+1),FALSE)*$E1334</f>
        <v>-1.6440036352123551E-2</v>
      </c>
      <c r="S1334" s="47">
        <f>VLOOKUP(CONCATENATE($F1334," ",$G1334),AllocFactorMatrix,(S$4+1),FALSE)*$E1334</f>
        <v>-4.6286696993052092E-4</v>
      </c>
      <c r="T1334" s="47">
        <f t="shared" si="1912"/>
        <v>-0.51812733876681261</v>
      </c>
      <c r="U1334" s="47">
        <f>VLOOKUP(CONCATENATE($F1334," ",$G1334),AllocFactorMatrix,(U$4+1),FALSE)*$E1334</f>
        <v>-1.994735059691893E-2</v>
      </c>
      <c r="V1334" s="47">
        <f>VLOOKUP(CONCATENATE($F1334," ",$G1334),AllocFactorMatrix,(V$4+1),FALSE)*$E1334</f>
        <v>-0.27145542149925284</v>
      </c>
      <c r="W1334" s="47">
        <f>VLOOKUP(CONCATENATE($F1334," ",$G1334),AllocFactorMatrix,(W$4+1),FALSE)*$E1334</f>
        <v>-1.1012593466032374</v>
      </c>
      <c r="X1334" s="47">
        <f>VLOOKUP(CONCATENATE($F1334," ",$G1334),AllocFactorMatrix,(X$4+1),FALSE)*$E1334</f>
        <v>-0.14858823192120169</v>
      </c>
      <c r="Y1334" s="47">
        <f t="shared" si="1913"/>
        <v>-1.541250350620611</v>
      </c>
      <c r="Z1334" s="47">
        <f>VLOOKUP(CONCATENATE($F1334," ",$G1334),AllocFactorMatrix,(Z$4+1),FALSE)*$E1334</f>
        <v>-0.11676720457657522</v>
      </c>
      <c r="AA1334" s="47">
        <f>VLOOKUP(CONCATENATE($F1334," ",$G1334),AllocFactorMatrix,(AA$4+1),FALSE)*$E1334</f>
        <v>-2.33475818750942E-3</v>
      </c>
      <c r="AB1334" s="47">
        <f t="shared" si="1900"/>
        <v>-0.11910196276408463</v>
      </c>
      <c r="AC1334" s="47">
        <f>VLOOKUP(CONCATENATE($F1334," ",$G1334),AllocFactorMatrix,(AC$4+1),FALSE)*$E1334</f>
        <v>-1.5429456770024376E-3</v>
      </c>
      <c r="AD1334" s="47">
        <f>VLOOKUP(CONCATENATE($F1334," ",$G1334),AllocFactorMatrix,(AD$4+1),FALSE)*$E1334</f>
        <v>-5.3952378756882578E-3</v>
      </c>
      <c r="AE1334" s="47">
        <f>VLOOKUP(CONCATENATE($F1334," ",$G1334),AllocFactorMatrix,(AE$4+1),FALSE)*$E1334</f>
        <v>-1.1069261610202846E-3</v>
      </c>
    </row>
    <row r="1335" spans="1:31" s="44" customFormat="1" hidden="1" outlineLevel="1">
      <c r="A1335" s="49"/>
      <c r="B1335" s="97"/>
      <c r="C1335" s="48"/>
      <c r="D1335" s="48"/>
      <c r="F1335" s="167" t="str">
        <f>F1342</f>
        <v>TRAN_LSE</v>
      </c>
      <c r="G1335" s="48" t="str">
        <f>$G$8</f>
        <v>PRODUCTION</v>
      </c>
      <c r="H1335" s="46">
        <f t="shared" si="1897"/>
        <v>41982450</v>
      </c>
      <c r="I1335" s="47">
        <f t="shared" ref="I1335:N1335" si="1920">VLOOKUP(CONCATENATE($F1335," ",$G1335),AllocFactorMatrix,(I$4+1),FALSE)*$E1342</f>
        <v>21590353.552271258</v>
      </c>
      <c r="J1335" s="47">
        <f t="shared" si="1920"/>
        <v>4830.1321995984872</v>
      </c>
      <c r="K1335" s="47">
        <f t="shared" si="1920"/>
        <v>8457.2170778737454</v>
      </c>
      <c r="L1335" s="47">
        <f t="shared" si="1920"/>
        <v>5032009.1560161095</v>
      </c>
      <c r="M1335" s="47">
        <f t="shared" si="1920"/>
        <v>70020.343362795698</v>
      </c>
      <c r="N1335" s="47">
        <f t="shared" si="1920"/>
        <v>9751.9928058474543</v>
      </c>
      <c r="O1335" s="47">
        <f t="shared" si="1899"/>
        <v>5111781.4921847535</v>
      </c>
      <c r="P1335" s="47">
        <f>VLOOKUP(CONCATENATE($F1335," ",$G1335),AllocFactorMatrix,(P$4+1),FALSE)*$E1342</f>
        <v>2993002.3555652942</v>
      </c>
      <c r="Q1335" s="47">
        <f>VLOOKUP(CONCATENATE($F1335," ",$G1335),AllocFactorMatrix,(Q$4+1),FALSE)*$E1342</f>
        <v>537121.14584803802</v>
      </c>
      <c r="R1335" s="47">
        <f>VLOOKUP(CONCATENATE($F1335," ",$G1335),AllocFactorMatrix,(R$4+1),FALSE)*$E1342</f>
        <v>108922.68715602798</v>
      </c>
      <c r="S1335" s="47">
        <f>VLOOKUP(CONCATENATE($F1335," ",$G1335),AllocFactorMatrix,(S$4+1),FALSE)*$E1342</f>
        <v>4136.2897875180079</v>
      </c>
      <c r="T1335" s="47">
        <f>SUBTOTAL(9,P1335:S1335)</f>
        <v>3643182.4783568783</v>
      </c>
      <c r="U1335" s="47">
        <f>VLOOKUP(CONCATENATE($F1335," ",$G1335),AllocFactorMatrix,(U$4+1),FALSE)*$E1342</f>
        <v>141951.63718168915</v>
      </c>
      <c r="V1335" s="47">
        <f>VLOOKUP(CONCATENATE($F1335," ",$G1335),AllocFactorMatrix,(V$4+1),FALSE)*$E1342</f>
        <v>1916429.0718702816</v>
      </c>
      <c r="W1335" s="47">
        <f>VLOOKUP(CONCATENATE($F1335," ",$G1335),AllocFactorMatrix,(W$4+1),FALSE)*$E1342</f>
        <v>7329571.8880963763</v>
      </c>
      <c r="X1335" s="47">
        <f>VLOOKUP(CONCATENATE($F1335," ",$G1335),AllocFactorMatrix,(X$4+1),FALSE)*$E1342</f>
        <v>1327819.927037091</v>
      </c>
      <c r="Y1335" s="47">
        <f>SUBTOTAL(9,U1335:X1335)</f>
        <v>10715772.524185438</v>
      </c>
      <c r="Z1335" s="47">
        <f>VLOOKUP(CONCATENATE($F1335," ",$G1335),AllocFactorMatrix,(Z$4+1),FALSE)*$E1342</f>
        <v>822684.06827076618</v>
      </c>
      <c r="AA1335" s="47">
        <f>VLOOKUP(CONCATENATE($F1335," ",$G1335),AllocFactorMatrix,(AA$4+1),FALSE)*$E1342</f>
        <v>16431.110940182687</v>
      </c>
      <c r="AB1335" s="47">
        <f t="shared" si="1900"/>
        <v>839115.17921094887</v>
      </c>
      <c r="AC1335" s="47">
        <f>VLOOKUP(CONCATENATE($F1335," ",$G1335),AllocFactorMatrix,(AC$4+1),FALSE)*$E1342</f>
        <v>10852.533801691015</v>
      </c>
      <c r="AD1335" s="47">
        <f>VLOOKUP(CONCATENATE($F1335," ",$G1335),AllocFactorMatrix,(AD$4+1),FALSE)*$E1342</f>
        <v>48213.134175008192</v>
      </c>
      <c r="AE1335" s="47">
        <f>VLOOKUP(CONCATENATE($F1335," ",$G1335),AllocFactorMatrix,(AE$4+1),FALSE)*$E1342</f>
        <v>9891.7565365530118</v>
      </c>
    </row>
    <row r="1336" spans="1:31" s="44" customFormat="1" hidden="1" outlineLevel="1">
      <c r="A1336" s="49"/>
      <c r="B1336" s="97"/>
      <c r="C1336" s="48"/>
      <c r="D1336" s="48"/>
      <c r="F1336" s="167" t="str">
        <f>F1342</f>
        <v>TRAN_LSE</v>
      </c>
      <c r="G1336" s="48" t="str">
        <f>$G$9</f>
        <v>BULKTRAN</v>
      </c>
      <c r="H1336" s="46">
        <f t="shared" si="1897"/>
        <v>0</v>
      </c>
      <c r="I1336" s="47">
        <f t="shared" ref="I1336:N1336" si="1921">VLOOKUP(CONCATENATE($F1336," ",$G1336),AllocFactorMatrix,(I$4+1),FALSE)*$E1342</f>
        <v>0</v>
      </c>
      <c r="J1336" s="47">
        <f t="shared" si="1921"/>
        <v>0</v>
      </c>
      <c r="K1336" s="47">
        <f t="shared" si="1921"/>
        <v>0</v>
      </c>
      <c r="L1336" s="47">
        <f t="shared" si="1921"/>
        <v>0</v>
      </c>
      <c r="M1336" s="47">
        <f t="shared" si="1921"/>
        <v>0</v>
      </c>
      <c r="N1336" s="47">
        <f t="shared" si="1921"/>
        <v>0</v>
      </c>
      <c r="O1336" s="47">
        <f t="shared" si="1899"/>
        <v>0</v>
      </c>
      <c r="P1336" s="47">
        <f>VLOOKUP(CONCATENATE($F1336," ",$G1336),AllocFactorMatrix,(P$4+1),FALSE)*$E1342</f>
        <v>0</v>
      </c>
      <c r="Q1336" s="47">
        <f>VLOOKUP(CONCATENATE($F1336," ",$G1336),AllocFactorMatrix,(Q$4+1),FALSE)*$E1342</f>
        <v>0</v>
      </c>
      <c r="R1336" s="47">
        <f>VLOOKUP(CONCATENATE($F1336," ",$G1336),AllocFactorMatrix,(R$4+1),FALSE)*$E1342</f>
        <v>0</v>
      </c>
      <c r="S1336" s="47">
        <f>VLOOKUP(CONCATENATE($F1336," ",$G1336),AllocFactorMatrix,(S$4+1),FALSE)*$E1342</f>
        <v>0</v>
      </c>
      <c r="T1336" s="47">
        <f t="shared" ref="T1336:T1342" si="1922">SUBTOTAL(9,P1336:S1336)</f>
        <v>0</v>
      </c>
      <c r="U1336" s="47">
        <f>VLOOKUP(CONCATENATE($F1336," ",$G1336),AllocFactorMatrix,(U$4+1),FALSE)*$E1342</f>
        <v>0</v>
      </c>
      <c r="V1336" s="47">
        <f>VLOOKUP(CONCATENATE($F1336," ",$G1336),AllocFactorMatrix,(V$4+1),FALSE)*$E1342</f>
        <v>0</v>
      </c>
      <c r="W1336" s="47">
        <f>VLOOKUP(CONCATENATE($F1336," ",$G1336),AllocFactorMatrix,(W$4+1),FALSE)*$E1342</f>
        <v>0</v>
      </c>
      <c r="X1336" s="47">
        <f>VLOOKUP(CONCATENATE($F1336," ",$G1336),AllocFactorMatrix,(X$4+1),FALSE)*$E1342</f>
        <v>0</v>
      </c>
      <c r="Y1336" s="47">
        <f t="shared" ref="Y1336:Y1342" si="1923">SUBTOTAL(9,U1336:X1336)</f>
        <v>0</v>
      </c>
      <c r="Z1336" s="47">
        <f>VLOOKUP(CONCATENATE($F1336," ",$G1336),AllocFactorMatrix,(Z$4+1),FALSE)*$E1342</f>
        <v>0</v>
      </c>
      <c r="AA1336" s="47">
        <f>VLOOKUP(CONCATENATE($F1336," ",$G1336),AllocFactorMatrix,(AA$4+1),FALSE)*$E1342</f>
        <v>0</v>
      </c>
      <c r="AB1336" s="47">
        <f t="shared" si="1900"/>
        <v>0</v>
      </c>
      <c r="AC1336" s="47">
        <f>VLOOKUP(CONCATENATE($F1336," ",$G1336),AllocFactorMatrix,(AC$4+1),FALSE)*$E1342</f>
        <v>0</v>
      </c>
      <c r="AD1336" s="47">
        <f>VLOOKUP(CONCATENATE($F1336," ",$G1336),AllocFactorMatrix,(AD$4+1),FALSE)*$E1342</f>
        <v>0</v>
      </c>
      <c r="AE1336" s="47">
        <f>VLOOKUP(CONCATENATE($F1336," ",$G1336),AllocFactorMatrix,(AE$4+1),FALSE)*$E1342</f>
        <v>0</v>
      </c>
    </row>
    <row r="1337" spans="1:31" s="44" customFormat="1" hidden="1" outlineLevel="1">
      <c r="A1337" s="49"/>
      <c r="B1337" s="97"/>
      <c r="C1337" s="48"/>
      <c r="D1337" s="48"/>
      <c r="F1337" s="167" t="str">
        <f>F1342</f>
        <v>TRAN_LSE</v>
      </c>
      <c r="G1337" s="48" t="str">
        <f>$G$10</f>
        <v>SUBTRAN</v>
      </c>
      <c r="H1337" s="46">
        <f t="shared" si="1897"/>
        <v>0</v>
      </c>
      <c r="I1337" s="47">
        <f t="shared" ref="I1337:N1337" si="1924">VLOOKUP(CONCATENATE($F1337," ",$G1337),AllocFactorMatrix,(I$4+1),FALSE)*$E1342</f>
        <v>0</v>
      </c>
      <c r="J1337" s="47">
        <f t="shared" si="1924"/>
        <v>0</v>
      </c>
      <c r="K1337" s="47">
        <f t="shared" si="1924"/>
        <v>0</v>
      </c>
      <c r="L1337" s="47">
        <f t="shared" si="1924"/>
        <v>0</v>
      </c>
      <c r="M1337" s="47">
        <f t="shared" si="1924"/>
        <v>0</v>
      </c>
      <c r="N1337" s="47">
        <f t="shared" si="1924"/>
        <v>0</v>
      </c>
      <c r="O1337" s="47">
        <f t="shared" si="1899"/>
        <v>0</v>
      </c>
      <c r="P1337" s="47">
        <f>VLOOKUP(CONCATENATE($F1337," ",$G1337),AllocFactorMatrix,(P$4+1),FALSE)*$E1342</f>
        <v>0</v>
      </c>
      <c r="Q1337" s="47">
        <f>VLOOKUP(CONCATENATE($F1337," ",$G1337),AllocFactorMatrix,(Q$4+1),FALSE)*$E1342</f>
        <v>0</v>
      </c>
      <c r="R1337" s="47">
        <f>VLOOKUP(CONCATENATE($F1337," ",$G1337),AllocFactorMatrix,(R$4+1),FALSE)*$E1342</f>
        <v>0</v>
      </c>
      <c r="S1337" s="47">
        <f>VLOOKUP(CONCATENATE($F1337," ",$G1337),AllocFactorMatrix,(S$4+1),FALSE)*$E1342</f>
        <v>0</v>
      </c>
      <c r="T1337" s="47">
        <f t="shared" si="1922"/>
        <v>0</v>
      </c>
      <c r="U1337" s="47">
        <f>VLOOKUP(CONCATENATE($F1337," ",$G1337),AllocFactorMatrix,(U$4+1),FALSE)*$E1342</f>
        <v>0</v>
      </c>
      <c r="V1337" s="47">
        <f>VLOOKUP(CONCATENATE($F1337," ",$G1337),AllocFactorMatrix,(V$4+1),FALSE)*$E1342</f>
        <v>0</v>
      </c>
      <c r="W1337" s="47">
        <f>VLOOKUP(CONCATENATE($F1337," ",$G1337),AllocFactorMatrix,(W$4+1),FALSE)*$E1342</f>
        <v>0</v>
      </c>
      <c r="X1337" s="47">
        <f>VLOOKUP(CONCATENATE($F1337," ",$G1337),AllocFactorMatrix,(X$4+1),FALSE)*$E1342</f>
        <v>0</v>
      </c>
      <c r="Y1337" s="47">
        <f t="shared" si="1923"/>
        <v>0</v>
      </c>
      <c r="Z1337" s="47">
        <f>VLOOKUP(CONCATENATE($F1337," ",$G1337),AllocFactorMatrix,(Z$4+1),FALSE)*$E1342</f>
        <v>0</v>
      </c>
      <c r="AA1337" s="47">
        <f>VLOOKUP(CONCATENATE($F1337," ",$G1337),AllocFactorMatrix,(AA$4+1),FALSE)*$E1342</f>
        <v>0</v>
      </c>
      <c r="AB1337" s="47">
        <f t="shared" si="1900"/>
        <v>0</v>
      </c>
      <c r="AC1337" s="47">
        <f>VLOOKUP(CONCATENATE($F1337," ",$G1337),AllocFactorMatrix,(AC$4+1),FALSE)*$E1342</f>
        <v>0</v>
      </c>
      <c r="AD1337" s="47">
        <f>VLOOKUP(CONCATENATE($F1337," ",$G1337),AllocFactorMatrix,(AD$4+1),FALSE)*$E1342</f>
        <v>0</v>
      </c>
      <c r="AE1337" s="47">
        <f>VLOOKUP(CONCATENATE($F1337," ",$G1337),AllocFactorMatrix,(AE$4+1),FALSE)*$E1342</f>
        <v>0</v>
      </c>
    </row>
    <row r="1338" spans="1:31" s="44" customFormat="1" hidden="1" outlineLevel="1">
      <c r="A1338" s="49"/>
      <c r="B1338" s="97"/>
      <c r="C1338" s="48"/>
      <c r="D1338" s="48"/>
      <c r="F1338" s="167" t="str">
        <f>F1342</f>
        <v>TRAN_LSE</v>
      </c>
      <c r="G1338" s="48" t="str">
        <f>$G$11</f>
        <v>DISTPRI</v>
      </c>
      <c r="H1338" s="46">
        <f t="shared" si="1897"/>
        <v>0</v>
      </c>
      <c r="I1338" s="47">
        <f t="shared" ref="I1338:N1338" si="1925">VLOOKUP(CONCATENATE($F1338," ",$G1338),AllocFactorMatrix,(I$4+1),FALSE)*$E1342</f>
        <v>0</v>
      </c>
      <c r="J1338" s="47">
        <f t="shared" si="1925"/>
        <v>0</v>
      </c>
      <c r="K1338" s="47">
        <f t="shared" si="1925"/>
        <v>0</v>
      </c>
      <c r="L1338" s="47">
        <f t="shared" si="1925"/>
        <v>0</v>
      </c>
      <c r="M1338" s="47">
        <f t="shared" si="1925"/>
        <v>0</v>
      </c>
      <c r="N1338" s="47">
        <f t="shared" si="1925"/>
        <v>0</v>
      </c>
      <c r="O1338" s="47">
        <f t="shared" si="1899"/>
        <v>0</v>
      </c>
      <c r="P1338" s="47">
        <f>VLOOKUP(CONCATENATE($F1338," ",$G1338),AllocFactorMatrix,(P$4+1),FALSE)*$E1342</f>
        <v>0</v>
      </c>
      <c r="Q1338" s="47">
        <f>VLOOKUP(CONCATENATE($F1338," ",$G1338),AllocFactorMatrix,(Q$4+1),FALSE)*$E1342</f>
        <v>0</v>
      </c>
      <c r="R1338" s="47">
        <f>VLOOKUP(CONCATENATE($F1338," ",$G1338),AllocFactorMatrix,(R$4+1),FALSE)*$E1342</f>
        <v>0</v>
      </c>
      <c r="S1338" s="47">
        <f>VLOOKUP(CONCATENATE($F1338," ",$G1338),AllocFactorMatrix,(S$4+1),FALSE)*$E1342</f>
        <v>0</v>
      </c>
      <c r="T1338" s="47">
        <f t="shared" si="1922"/>
        <v>0</v>
      </c>
      <c r="U1338" s="47">
        <f>VLOOKUP(CONCATENATE($F1338," ",$G1338),AllocFactorMatrix,(U$4+1),FALSE)*$E1342</f>
        <v>0</v>
      </c>
      <c r="V1338" s="47">
        <f>VLOOKUP(CONCATENATE($F1338," ",$G1338),AllocFactorMatrix,(V$4+1),FALSE)*$E1342</f>
        <v>0</v>
      </c>
      <c r="W1338" s="47">
        <f>VLOOKUP(CONCATENATE($F1338," ",$G1338),AllocFactorMatrix,(W$4+1),FALSE)*$E1342</f>
        <v>0</v>
      </c>
      <c r="X1338" s="47">
        <f>VLOOKUP(CONCATENATE($F1338," ",$G1338),AllocFactorMatrix,(X$4+1),FALSE)*$E1342</f>
        <v>0</v>
      </c>
      <c r="Y1338" s="47">
        <f t="shared" si="1923"/>
        <v>0</v>
      </c>
      <c r="Z1338" s="47">
        <f>VLOOKUP(CONCATENATE($F1338," ",$G1338),AllocFactorMatrix,(Z$4+1),FALSE)*$E1342</f>
        <v>0</v>
      </c>
      <c r="AA1338" s="47">
        <f>VLOOKUP(CONCATENATE($F1338," ",$G1338),AllocFactorMatrix,(AA$4+1),FALSE)*$E1342</f>
        <v>0</v>
      </c>
      <c r="AB1338" s="47">
        <f t="shared" si="1900"/>
        <v>0</v>
      </c>
      <c r="AC1338" s="47">
        <f>VLOOKUP(CONCATENATE($F1338," ",$G1338),AllocFactorMatrix,(AC$4+1),FALSE)*$E1342</f>
        <v>0</v>
      </c>
      <c r="AD1338" s="47">
        <f>VLOOKUP(CONCATENATE($F1338," ",$G1338),AllocFactorMatrix,(AD$4+1),FALSE)*$E1342</f>
        <v>0</v>
      </c>
      <c r="AE1338" s="47">
        <f>VLOOKUP(CONCATENATE($F1338," ",$G1338),AllocFactorMatrix,(AE$4+1),FALSE)*$E1342</f>
        <v>0</v>
      </c>
    </row>
    <row r="1339" spans="1:31" s="44" customFormat="1" hidden="1" outlineLevel="1">
      <c r="A1339" s="49"/>
      <c r="B1339" s="97"/>
      <c r="C1339" s="48"/>
      <c r="D1339" s="48"/>
      <c r="F1339" s="167" t="str">
        <f>F1342</f>
        <v>TRAN_LSE</v>
      </c>
      <c r="G1339" s="48" t="str">
        <f>$G$12</f>
        <v>DISTSEC</v>
      </c>
      <c r="H1339" s="46">
        <f t="shared" si="1897"/>
        <v>0</v>
      </c>
      <c r="I1339" s="47">
        <f t="shared" ref="I1339:N1339" si="1926">VLOOKUP(CONCATENATE($F1339," ",$G1339),AllocFactorMatrix,(I$4+1),FALSE)*$E1342</f>
        <v>0</v>
      </c>
      <c r="J1339" s="47">
        <f t="shared" si="1926"/>
        <v>0</v>
      </c>
      <c r="K1339" s="47">
        <f t="shared" si="1926"/>
        <v>0</v>
      </c>
      <c r="L1339" s="47">
        <f t="shared" si="1926"/>
        <v>0</v>
      </c>
      <c r="M1339" s="47">
        <f t="shared" si="1926"/>
        <v>0</v>
      </c>
      <c r="N1339" s="47">
        <f t="shared" si="1926"/>
        <v>0</v>
      </c>
      <c r="O1339" s="47">
        <f t="shared" si="1899"/>
        <v>0</v>
      </c>
      <c r="P1339" s="47">
        <f>VLOOKUP(CONCATENATE($F1339," ",$G1339),AllocFactorMatrix,(P$4+1),FALSE)*$E1342</f>
        <v>0</v>
      </c>
      <c r="Q1339" s="47">
        <f>VLOOKUP(CONCATENATE($F1339," ",$G1339),AllocFactorMatrix,(Q$4+1),FALSE)*$E1342</f>
        <v>0</v>
      </c>
      <c r="R1339" s="47">
        <f>VLOOKUP(CONCATENATE($F1339," ",$G1339),AllocFactorMatrix,(R$4+1),FALSE)*$E1342</f>
        <v>0</v>
      </c>
      <c r="S1339" s="47">
        <f>VLOOKUP(CONCATENATE($F1339," ",$G1339),AllocFactorMatrix,(S$4+1),FALSE)*$E1342</f>
        <v>0</v>
      </c>
      <c r="T1339" s="47">
        <f t="shared" si="1922"/>
        <v>0</v>
      </c>
      <c r="U1339" s="47">
        <f>VLOOKUP(CONCATENATE($F1339," ",$G1339),AllocFactorMatrix,(U$4+1),FALSE)*$E1342</f>
        <v>0</v>
      </c>
      <c r="V1339" s="47">
        <f>VLOOKUP(CONCATENATE($F1339," ",$G1339),AllocFactorMatrix,(V$4+1),FALSE)*$E1342</f>
        <v>0</v>
      </c>
      <c r="W1339" s="47">
        <f>VLOOKUP(CONCATENATE($F1339," ",$G1339),AllocFactorMatrix,(W$4+1),FALSE)*$E1342</f>
        <v>0</v>
      </c>
      <c r="X1339" s="47">
        <f>VLOOKUP(CONCATENATE($F1339," ",$G1339),AllocFactorMatrix,(X$4+1),FALSE)*$E1342</f>
        <v>0</v>
      </c>
      <c r="Y1339" s="47">
        <f t="shared" si="1923"/>
        <v>0</v>
      </c>
      <c r="Z1339" s="47">
        <f>VLOOKUP(CONCATENATE($F1339," ",$G1339),AllocFactorMatrix,(Z$4+1),FALSE)*$E1342</f>
        <v>0</v>
      </c>
      <c r="AA1339" s="47">
        <f>VLOOKUP(CONCATENATE($F1339," ",$G1339),AllocFactorMatrix,(AA$4+1),FALSE)*$E1342</f>
        <v>0</v>
      </c>
      <c r="AB1339" s="47">
        <f t="shared" si="1900"/>
        <v>0</v>
      </c>
      <c r="AC1339" s="47">
        <f>VLOOKUP(CONCATENATE($F1339," ",$G1339),AllocFactorMatrix,(AC$4+1),FALSE)*$E1342</f>
        <v>0</v>
      </c>
      <c r="AD1339" s="47">
        <f>VLOOKUP(CONCATENATE($F1339," ",$G1339),AllocFactorMatrix,(AD$4+1),FALSE)*$E1342</f>
        <v>0</v>
      </c>
      <c r="AE1339" s="47">
        <f>VLOOKUP(CONCATENATE($F1339," ",$G1339),AllocFactorMatrix,(AE$4+1),FALSE)*$E1342</f>
        <v>0</v>
      </c>
    </row>
    <row r="1340" spans="1:31" s="44" customFormat="1" hidden="1" outlineLevel="1">
      <c r="A1340" s="49"/>
      <c r="B1340" s="97"/>
      <c r="C1340" s="48"/>
      <c r="D1340" s="48"/>
      <c r="F1340" s="167" t="str">
        <f>F1342</f>
        <v>TRAN_LSE</v>
      </c>
      <c r="G1340" s="48" t="str">
        <f>$G$13</f>
        <v>ENERGY</v>
      </c>
      <c r="H1340" s="46">
        <f t="shared" si="1897"/>
        <v>0</v>
      </c>
      <c r="I1340" s="47">
        <f t="shared" ref="I1340:N1340" si="1927">VLOOKUP(CONCATENATE($F1340," ",$G1340),AllocFactorMatrix,(I$4+1),FALSE)*$E1342</f>
        <v>0</v>
      </c>
      <c r="J1340" s="47">
        <f t="shared" si="1927"/>
        <v>0</v>
      </c>
      <c r="K1340" s="47">
        <f t="shared" si="1927"/>
        <v>0</v>
      </c>
      <c r="L1340" s="47">
        <f t="shared" si="1927"/>
        <v>0</v>
      </c>
      <c r="M1340" s="47">
        <f t="shared" si="1927"/>
        <v>0</v>
      </c>
      <c r="N1340" s="47">
        <f t="shared" si="1927"/>
        <v>0</v>
      </c>
      <c r="O1340" s="47">
        <f t="shared" si="1899"/>
        <v>0</v>
      </c>
      <c r="P1340" s="47">
        <f>VLOOKUP(CONCATENATE($F1340," ",$G1340),AllocFactorMatrix,(P$4+1),FALSE)*$E1342</f>
        <v>0</v>
      </c>
      <c r="Q1340" s="47">
        <f>VLOOKUP(CONCATENATE($F1340," ",$G1340),AllocFactorMatrix,(Q$4+1),FALSE)*$E1342</f>
        <v>0</v>
      </c>
      <c r="R1340" s="47">
        <f>VLOOKUP(CONCATENATE($F1340," ",$G1340),AllocFactorMatrix,(R$4+1),FALSE)*$E1342</f>
        <v>0</v>
      </c>
      <c r="S1340" s="47">
        <f>VLOOKUP(CONCATENATE($F1340," ",$G1340),AllocFactorMatrix,(S$4+1),FALSE)*$E1342</f>
        <v>0</v>
      </c>
      <c r="T1340" s="47">
        <f t="shared" si="1922"/>
        <v>0</v>
      </c>
      <c r="U1340" s="47">
        <f>VLOOKUP(CONCATENATE($F1340," ",$G1340),AllocFactorMatrix,(U$4+1),FALSE)*$E1342</f>
        <v>0</v>
      </c>
      <c r="V1340" s="47">
        <f>VLOOKUP(CONCATENATE($F1340," ",$G1340),AllocFactorMatrix,(V$4+1),FALSE)*$E1342</f>
        <v>0</v>
      </c>
      <c r="W1340" s="47">
        <f>VLOOKUP(CONCATENATE($F1340," ",$G1340),AllocFactorMatrix,(W$4+1),FALSE)*$E1342</f>
        <v>0</v>
      </c>
      <c r="X1340" s="47">
        <f>VLOOKUP(CONCATENATE($F1340," ",$G1340),AllocFactorMatrix,(X$4+1),FALSE)*$E1342</f>
        <v>0</v>
      </c>
      <c r="Y1340" s="47">
        <f t="shared" si="1923"/>
        <v>0</v>
      </c>
      <c r="Z1340" s="47">
        <f>VLOOKUP(CONCATENATE($F1340," ",$G1340),AllocFactorMatrix,(Z$4+1),FALSE)*$E1342</f>
        <v>0</v>
      </c>
      <c r="AA1340" s="47">
        <f>VLOOKUP(CONCATENATE($F1340," ",$G1340),AllocFactorMatrix,(AA$4+1),FALSE)*$E1342</f>
        <v>0</v>
      </c>
      <c r="AB1340" s="47">
        <f t="shared" si="1900"/>
        <v>0</v>
      </c>
      <c r="AC1340" s="47">
        <f>VLOOKUP(CONCATENATE($F1340," ",$G1340),AllocFactorMatrix,(AC$4+1),FALSE)*$E1342</f>
        <v>0</v>
      </c>
      <c r="AD1340" s="47">
        <f>VLOOKUP(CONCATENATE($F1340," ",$G1340),AllocFactorMatrix,(AD$4+1),FALSE)*$E1342</f>
        <v>0</v>
      </c>
      <c r="AE1340" s="47">
        <f>VLOOKUP(CONCATENATE($F1340," ",$G1340),AllocFactorMatrix,(AE$4+1),FALSE)*$E1342</f>
        <v>0</v>
      </c>
    </row>
    <row r="1341" spans="1:31" s="44" customFormat="1" hidden="1" outlineLevel="1">
      <c r="A1341" s="49"/>
      <c r="B1341" s="97"/>
      <c r="C1341" s="48"/>
      <c r="D1341" s="48"/>
      <c r="F1341" s="167" t="str">
        <f>F1342</f>
        <v>TRAN_LSE</v>
      </c>
      <c r="G1341" s="48" t="str">
        <f>$G$14</f>
        <v>CUSTOMER</v>
      </c>
      <c r="H1341" s="46">
        <f t="shared" si="1897"/>
        <v>0</v>
      </c>
      <c r="I1341" s="47">
        <f t="shared" ref="I1341:N1341" si="1928">VLOOKUP(CONCATENATE($F1341," ",$G1341),AllocFactorMatrix,(I$4+1),FALSE)*$E1342</f>
        <v>0</v>
      </c>
      <c r="J1341" s="47">
        <f t="shared" si="1928"/>
        <v>0</v>
      </c>
      <c r="K1341" s="47">
        <f t="shared" si="1928"/>
        <v>0</v>
      </c>
      <c r="L1341" s="47">
        <f t="shared" si="1928"/>
        <v>0</v>
      </c>
      <c r="M1341" s="47">
        <f t="shared" si="1928"/>
        <v>0</v>
      </c>
      <c r="N1341" s="47">
        <f t="shared" si="1928"/>
        <v>0</v>
      </c>
      <c r="O1341" s="47">
        <f t="shared" si="1899"/>
        <v>0</v>
      </c>
      <c r="P1341" s="47">
        <f>VLOOKUP(CONCATENATE($F1341," ",$G1341),AllocFactorMatrix,(P$4+1),FALSE)*$E1342</f>
        <v>0</v>
      </c>
      <c r="Q1341" s="47">
        <f>VLOOKUP(CONCATENATE($F1341," ",$G1341),AllocFactorMatrix,(Q$4+1),FALSE)*$E1342</f>
        <v>0</v>
      </c>
      <c r="R1341" s="47">
        <f>VLOOKUP(CONCATENATE($F1341," ",$G1341),AllocFactorMatrix,(R$4+1),FALSE)*$E1342</f>
        <v>0</v>
      </c>
      <c r="S1341" s="47">
        <f>VLOOKUP(CONCATENATE($F1341," ",$G1341),AllocFactorMatrix,(S$4+1),FALSE)*$E1342</f>
        <v>0</v>
      </c>
      <c r="T1341" s="47">
        <f t="shared" si="1922"/>
        <v>0</v>
      </c>
      <c r="U1341" s="47">
        <f>VLOOKUP(CONCATENATE($F1341," ",$G1341),AllocFactorMatrix,(U$4+1),FALSE)*$E1342</f>
        <v>0</v>
      </c>
      <c r="V1341" s="47">
        <f>VLOOKUP(CONCATENATE($F1341," ",$G1341),AllocFactorMatrix,(V$4+1),FALSE)*$E1342</f>
        <v>0</v>
      </c>
      <c r="W1341" s="47">
        <f>VLOOKUP(CONCATENATE($F1341," ",$G1341),AllocFactorMatrix,(W$4+1),FALSE)*$E1342</f>
        <v>0</v>
      </c>
      <c r="X1341" s="47">
        <f>VLOOKUP(CONCATENATE($F1341," ",$G1341),AllocFactorMatrix,(X$4+1),FALSE)*$E1342</f>
        <v>0</v>
      </c>
      <c r="Y1341" s="47">
        <f t="shared" si="1923"/>
        <v>0</v>
      </c>
      <c r="Z1341" s="47">
        <f>VLOOKUP(CONCATENATE($F1341," ",$G1341),AllocFactorMatrix,(Z$4+1),FALSE)*$E1342</f>
        <v>0</v>
      </c>
      <c r="AA1341" s="47">
        <f>VLOOKUP(CONCATENATE($F1341," ",$G1341),AllocFactorMatrix,(AA$4+1),FALSE)*$E1342</f>
        <v>0</v>
      </c>
      <c r="AB1341" s="47">
        <f t="shared" si="1900"/>
        <v>0</v>
      </c>
      <c r="AC1341" s="47">
        <f>VLOOKUP(CONCATENATE($F1341," ",$G1341),AllocFactorMatrix,(AC$4+1),FALSE)*$E1342</f>
        <v>0</v>
      </c>
      <c r="AD1341" s="47">
        <f>VLOOKUP(CONCATENATE($F1341," ",$G1341),AllocFactorMatrix,(AD$4+1),FALSE)*$E1342</f>
        <v>0</v>
      </c>
      <c r="AE1341" s="47">
        <f>VLOOKUP(CONCATENATE($F1341," ",$G1341),AllocFactorMatrix,(AE$4+1),FALSE)*$E1342</f>
        <v>0</v>
      </c>
    </row>
    <row r="1342" spans="1:31" s="44" customFormat="1" collapsed="1">
      <c r="A1342" s="146"/>
      <c r="B1342" s="91"/>
      <c r="C1342" s="84"/>
      <c r="D1342" s="84" t="s">
        <v>469</v>
      </c>
      <c r="E1342" s="56">
        <v>41982450</v>
      </c>
      <c r="F1342" s="89" t="s">
        <v>509</v>
      </c>
      <c r="G1342" s="48" t="str">
        <f>$G$15</f>
        <v>TOTAL</v>
      </c>
      <c r="H1342" s="46">
        <f t="shared" si="1897"/>
        <v>41982450</v>
      </c>
      <c r="I1342" s="47">
        <f t="shared" ref="I1342:N1342" si="1929">VLOOKUP(CONCATENATE($F1342," ",$G1342),AllocFactorMatrix,(I$4+1),FALSE)*$E1342</f>
        <v>21590353.552271258</v>
      </c>
      <c r="J1342" s="47">
        <f t="shared" si="1929"/>
        <v>4830.1321995984872</v>
      </c>
      <c r="K1342" s="47">
        <f t="shared" si="1929"/>
        <v>8457.2170778737454</v>
      </c>
      <c r="L1342" s="47">
        <f t="shared" si="1929"/>
        <v>5032009.1560161095</v>
      </c>
      <c r="M1342" s="47">
        <f t="shared" si="1929"/>
        <v>70020.343362795698</v>
      </c>
      <c r="N1342" s="47">
        <f t="shared" si="1929"/>
        <v>9751.9928058474543</v>
      </c>
      <c r="O1342" s="47">
        <f t="shared" si="1899"/>
        <v>5111781.4921847535</v>
      </c>
      <c r="P1342" s="47">
        <f>VLOOKUP(CONCATENATE($F1342," ",$G1342),AllocFactorMatrix,(P$4+1),FALSE)*$E1342</f>
        <v>2993002.3555652942</v>
      </c>
      <c r="Q1342" s="47">
        <f>VLOOKUP(CONCATENATE($F1342," ",$G1342),AllocFactorMatrix,(Q$4+1),FALSE)*$E1342</f>
        <v>537121.14584803802</v>
      </c>
      <c r="R1342" s="47">
        <f>VLOOKUP(CONCATENATE($F1342," ",$G1342),AllocFactorMatrix,(R$4+1),FALSE)*$E1342</f>
        <v>108922.68715602798</v>
      </c>
      <c r="S1342" s="47">
        <f>VLOOKUP(CONCATENATE($F1342," ",$G1342),AllocFactorMatrix,(S$4+1),FALSE)*$E1342</f>
        <v>4136.2897875180079</v>
      </c>
      <c r="T1342" s="47">
        <f t="shared" si="1922"/>
        <v>3643182.4783568783</v>
      </c>
      <c r="U1342" s="47">
        <f>VLOOKUP(CONCATENATE($F1342," ",$G1342),AllocFactorMatrix,(U$4+1),FALSE)*$E1342</f>
        <v>141951.63718168915</v>
      </c>
      <c r="V1342" s="47">
        <f>VLOOKUP(CONCATENATE($F1342," ",$G1342),AllocFactorMatrix,(V$4+1),FALSE)*$E1342</f>
        <v>1916429.0718702816</v>
      </c>
      <c r="W1342" s="47">
        <f>VLOOKUP(CONCATENATE($F1342," ",$G1342),AllocFactorMatrix,(W$4+1),FALSE)*$E1342</f>
        <v>7329571.8880963763</v>
      </c>
      <c r="X1342" s="47">
        <f>VLOOKUP(CONCATENATE($F1342," ",$G1342),AllocFactorMatrix,(X$4+1),FALSE)*$E1342</f>
        <v>1327819.927037091</v>
      </c>
      <c r="Y1342" s="47">
        <f t="shared" si="1923"/>
        <v>10715772.524185438</v>
      </c>
      <c r="Z1342" s="47">
        <f>VLOOKUP(CONCATENATE($F1342," ",$G1342),AllocFactorMatrix,(Z$4+1),FALSE)*$E1342</f>
        <v>822684.06827076618</v>
      </c>
      <c r="AA1342" s="47">
        <f>VLOOKUP(CONCATENATE($F1342," ",$G1342),AllocFactorMatrix,(AA$4+1),FALSE)*$E1342</f>
        <v>16431.110940182687</v>
      </c>
      <c r="AB1342" s="47">
        <f t="shared" si="1900"/>
        <v>839115.17921094887</v>
      </c>
      <c r="AC1342" s="47">
        <f>VLOOKUP(CONCATENATE($F1342," ",$G1342),AllocFactorMatrix,(AC$4+1),FALSE)*$E1342</f>
        <v>10852.533801691015</v>
      </c>
      <c r="AD1342" s="47">
        <f>VLOOKUP(CONCATENATE($F1342," ",$G1342),AllocFactorMatrix,(AD$4+1),FALSE)*$E1342</f>
        <v>48213.134175008192</v>
      </c>
      <c r="AE1342" s="47">
        <f>VLOOKUP(CONCATENATE($F1342," ",$G1342),AllocFactorMatrix,(AE$4+1),FALSE)*$E1342</f>
        <v>9891.7565365530118</v>
      </c>
    </row>
    <row r="1343" spans="1:31" s="44" customFormat="1" hidden="1" outlineLevel="1">
      <c r="A1343" s="146"/>
      <c r="B1343" s="91"/>
      <c r="C1343" s="84"/>
      <c r="D1343" s="84"/>
      <c r="F1343" s="167" t="str">
        <f>F1350</f>
        <v>PROD_ENERGY</v>
      </c>
      <c r="G1343" s="48" t="str">
        <f>$G$8</f>
        <v>PRODUCTION</v>
      </c>
      <c r="H1343" s="46">
        <f t="shared" si="1897"/>
        <v>0</v>
      </c>
      <c r="I1343" s="47">
        <f t="shared" ref="I1343:N1343" si="1930">VLOOKUP(CONCATENATE($F1343," ",$G1343),AllocFactorMatrix,(I$4+1),FALSE)*$E1350</f>
        <v>0</v>
      </c>
      <c r="J1343" s="47">
        <f t="shared" si="1930"/>
        <v>0</v>
      </c>
      <c r="K1343" s="47">
        <f t="shared" si="1930"/>
        <v>0</v>
      </c>
      <c r="L1343" s="47">
        <f t="shared" si="1930"/>
        <v>0</v>
      </c>
      <c r="M1343" s="47">
        <f t="shared" si="1930"/>
        <v>0</v>
      </c>
      <c r="N1343" s="47">
        <f t="shared" si="1930"/>
        <v>0</v>
      </c>
      <c r="O1343" s="47">
        <f t="shared" si="1899"/>
        <v>0</v>
      </c>
      <c r="P1343" s="47">
        <f>VLOOKUP(CONCATENATE($F1343," ",$G1343),AllocFactorMatrix,(P$4+1),FALSE)*$E1350</f>
        <v>0</v>
      </c>
      <c r="Q1343" s="47">
        <f>VLOOKUP(CONCATENATE($F1343," ",$G1343),AllocFactorMatrix,(Q$4+1),FALSE)*$E1350</f>
        <v>0</v>
      </c>
      <c r="R1343" s="47">
        <f>VLOOKUP(CONCATENATE($F1343," ",$G1343),AllocFactorMatrix,(R$4+1),FALSE)*$E1350</f>
        <v>0</v>
      </c>
      <c r="S1343" s="47">
        <f>VLOOKUP(CONCATENATE($F1343," ",$G1343),AllocFactorMatrix,(S$4+1),FALSE)*$E1350</f>
        <v>0</v>
      </c>
      <c r="T1343" s="47">
        <f>SUBTOTAL(9,P1343:S1343)</f>
        <v>0</v>
      </c>
      <c r="U1343" s="47">
        <f>VLOOKUP(CONCATENATE($F1343," ",$G1343),AllocFactorMatrix,(U$4+1),FALSE)*$E1350</f>
        <v>0</v>
      </c>
      <c r="V1343" s="47">
        <f>VLOOKUP(CONCATENATE($F1343," ",$G1343),AllocFactorMatrix,(V$4+1),FALSE)*$E1350</f>
        <v>0</v>
      </c>
      <c r="W1343" s="47">
        <f>VLOOKUP(CONCATENATE($F1343," ",$G1343),AllocFactorMatrix,(W$4+1),FALSE)*$E1350</f>
        <v>0</v>
      </c>
      <c r="X1343" s="47">
        <f>VLOOKUP(CONCATENATE($F1343," ",$G1343),AllocFactorMatrix,(X$4+1),FALSE)*$E1350</f>
        <v>0</v>
      </c>
      <c r="Y1343" s="47">
        <f>SUBTOTAL(9,U1343:X1343)</f>
        <v>0</v>
      </c>
      <c r="Z1343" s="47">
        <f>VLOOKUP(CONCATENATE($F1343," ",$G1343),AllocFactorMatrix,(Z$4+1),FALSE)*$E1350</f>
        <v>0</v>
      </c>
      <c r="AA1343" s="47">
        <f>VLOOKUP(CONCATENATE($F1343," ",$G1343),AllocFactorMatrix,(AA$4+1),FALSE)*$E1350</f>
        <v>0</v>
      </c>
      <c r="AB1343" s="47">
        <f t="shared" si="1900"/>
        <v>0</v>
      </c>
      <c r="AC1343" s="47">
        <f>VLOOKUP(CONCATENATE($F1343," ",$G1343),AllocFactorMatrix,(AC$4+1),FALSE)*$E1350</f>
        <v>0</v>
      </c>
      <c r="AD1343" s="47">
        <f>VLOOKUP(CONCATENATE($F1343," ",$G1343),AllocFactorMatrix,(AD$4+1),FALSE)*$E1350</f>
        <v>0</v>
      </c>
      <c r="AE1343" s="47">
        <f>VLOOKUP(CONCATENATE($F1343," ",$G1343),AllocFactorMatrix,(AE$4+1),FALSE)*$E1350</f>
        <v>0</v>
      </c>
    </row>
    <row r="1344" spans="1:31" s="44" customFormat="1" hidden="1" outlineLevel="1">
      <c r="A1344" s="146"/>
      <c r="B1344" s="91"/>
      <c r="C1344" s="84"/>
      <c r="D1344" s="84"/>
      <c r="F1344" s="167" t="str">
        <f>F1350</f>
        <v>PROD_ENERGY</v>
      </c>
      <c r="G1344" s="48" t="str">
        <f>$G$9</f>
        <v>BULKTRAN</v>
      </c>
      <c r="H1344" s="46">
        <f t="shared" si="1897"/>
        <v>0</v>
      </c>
      <c r="I1344" s="47">
        <f t="shared" ref="I1344:N1344" si="1931">VLOOKUP(CONCATENATE($F1344," ",$G1344),AllocFactorMatrix,(I$4+1),FALSE)*$E1350</f>
        <v>0</v>
      </c>
      <c r="J1344" s="47">
        <f t="shared" si="1931"/>
        <v>0</v>
      </c>
      <c r="K1344" s="47">
        <f t="shared" si="1931"/>
        <v>0</v>
      </c>
      <c r="L1344" s="47">
        <f t="shared" si="1931"/>
        <v>0</v>
      </c>
      <c r="M1344" s="47">
        <f t="shared" si="1931"/>
        <v>0</v>
      </c>
      <c r="N1344" s="47">
        <f t="shared" si="1931"/>
        <v>0</v>
      </c>
      <c r="O1344" s="47">
        <f t="shared" si="1899"/>
        <v>0</v>
      </c>
      <c r="P1344" s="47">
        <f>VLOOKUP(CONCATENATE($F1344," ",$G1344),AllocFactorMatrix,(P$4+1),FALSE)*$E1350</f>
        <v>0</v>
      </c>
      <c r="Q1344" s="47">
        <f>VLOOKUP(CONCATENATE($F1344," ",$G1344),AllocFactorMatrix,(Q$4+1),FALSE)*$E1350</f>
        <v>0</v>
      </c>
      <c r="R1344" s="47">
        <f>VLOOKUP(CONCATENATE($F1344," ",$G1344),AllocFactorMatrix,(R$4+1),FALSE)*$E1350</f>
        <v>0</v>
      </c>
      <c r="S1344" s="47">
        <f>VLOOKUP(CONCATENATE($F1344," ",$G1344),AllocFactorMatrix,(S$4+1),FALSE)*$E1350</f>
        <v>0</v>
      </c>
      <c r="T1344" s="47">
        <f t="shared" ref="T1344:T1350" si="1932">SUBTOTAL(9,P1344:S1344)</f>
        <v>0</v>
      </c>
      <c r="U1344" s="47">
        <f>VLOOKUP(CONCATENATE($F1344," ",$G1344),AllocFactorMatrix,(U$4+1),FALSE)*$E1350</f>
        <v>0</v>
      </c>
      <c r="V1344" s="47">
        <f>VLOOKUP(CONCATENATE($F1344," ",$G1344),AllocFactorMatrix,(V$4+1),FALSE)*$E1350</f>
        <v>0</v>
      </c>
      <c r="W1344" s="47">
        <f>VLOOKUP(CONCATENATE($F1344," ",$G1344),AllocFactorMatrix,(W$4+1),FALSE)*$E1350</f>
        <v>0</v>
      </c>
      <c r="X1344" s="47">
        <f>VLOOKUP(CONCATENATE($F1344," ",$G1344),AllocFactorMatrix,(X$4+1),FALSE)*$E1350</f>
        <v>0</v>
      </c>
      <c r="Y1344" s="47">
        <f t="shared" ref="Y1344:Y1350" si="1933">SUBTOTAL(9,U1344:X1344)</f>
        <v>0</v>
      </c>
      <c r="Z1344" s="47">
        <f>VLOOKUP(CONCATENATE($F1344," ",$G1344),AllocFactorMatrix,(Z$4+1),FALSE)*$E1350</f>
        <v>0</v>
      </c>
      <c r="AA1344" s="47">
        <f>VLOOKUP(CONCATENATE($F1344," ",$G1344),AllocFactorMatrix,(AA$4+1),FALSE)*$E1350</f>
        <v>0</v>
      </c>
      <c r="AB1344" s="47">
        <f t="shared" si="1900"/>
        <v>0</v>
      </c>
      <c r="AC1344" s="47">
        <f>VLOOKUP(CONCATENATE($F1344," ",$G1344),AllocFactorMatrix,(AC$4+1),FALSE)*$E1350</f>
        <v>0</v>
      </c>
      <c r="AD1344" s="47">
        <f>VLOOKUP(CONCATENATE($F1344," ",$G1344),AllocFactorMatrix,(AD$4+1),FALSE)*$E1350</f>
        <v>0</v>
      </c>
      <c r="AE1344" s="47">
        <f>VLOOKUP(CONCATENATE($F1344," ",$G1344),AllocFactorMatrix,(AE$4+1),FALSE)*$E1350</f>
        <v>0</v>
      </c>
    </row>
    <row r="1345" spans="1:31" s="44" customFormat="1" hidden="1" outlineLevel="1">
      <c r="A1345" s="146"/>
      <c r="B1345" s="91"/>
      <c r="C1345" s="84"/>
      <c r="D1345" s="84"/>
      <c r="F1345" s="167" t="str">
        <f>F1350</f>
        <v>PROD_ENERGY</v>
      </c>
      <c r="G1345" s="48" t="str">
        <f>$G$10</f>
        <v>SUBTRAN</v>
      </c>
      <c r="H1345" s="46">
        <f t="shared" si="1897"/>
        <v>0</v>
      </c>
      <c r="I1345" s="47">
        <f t="shared" ref="I1345:N1345" si="1934">VLOOKUP(CONCATENATE($F1345," ",$G1345),AllocFactorMatrix,(I$4+1),FALSE)*$E1350</f>
        <v>0</v>
      </c>
      <c r="J1345" s="47">
        <f t="shared" si="1934"/>
        <v>0</v>
      </c>
      <c r="K1345" s="47">
        <f t="shared" si="1934"/>
        <v>0</v>
      </c>
      <c r="L1345" s="47">
        <f t="shared" si="1934"/>
        <v>0</v>
      </c>
      <c r="M1345" s="47">
        <f t="shared" si="1934"/>
        <v>0</v>
      </c>
      <c r="N1345" s="47">
        <f t="shared" si="1934"/>
        <v>0</v>
      </c>
      <c r="O1345" s="47">
        <f t="shared" si="1899"/>
        <v>0</v>
      </c>
      <c r="P1345" s="47">
        <f>VLOOKUP(CONCATENATE($F1345," ",$G1345),AllocFactorMatrix,(P$4+1),FALSE)*$E1350</f>
        <v>0</v>
      </c>
      <c r="Q1345" s="47">
        <f>VLOOKUP(CONCATENATE($F1345," ",$G1345),AllocFactorMatrix,(Q$4+1),FALSE)*$E1350</f>
        <v>0</v>
      </c>
      <c r="R1345" s="47">
        <f>VLOOKUP(CONCATENATE($F1345," ",$G1345),AllocFactorMatrix,(R$4+1),FALSE)*$E1350</f>
        <v>0</v>
      </c>
      <c r="S1345" s="47">
        <f>VLOOKUP(CONCATENATE($F1345," ",$G1345),AllocFactorMatrix,(S$4+1),FALSE)*$E1350</f>
        <v>0</v>
      </c>
      <c r="T1345" s="47">
        <f t="shared" si="1932"/>
        <v>0</v>
      </c>
      <c r="U1345" s="47">
        <f>VLOOKUP(CONCATENATE($F1345," ",$G1345),AllocFactorMatrix,(U$4+1),FALSE)*$E1350</f>
        <v>0</v>
      </c>
      <c r="V1345" s="47">
        <f>VLOOKUP(CONCATENATE($F1345," ",$G1345),AllocFactorMatrix,(V$4+1),FALSE)*$E1350</f>
        <v>0</v>
      </c>
      <c r="W1345" s="47">
        <f>VLOOKUP(CONCATENATE($F1345," ",$G1345),AllocFactorMatrix,(W$4+1),FALSE)*$E1350</f>
        <v>0</v>
      </c>
      <c r="X1345" s="47">
        <f>VLOOKUP(CONCATENATE($F1345," ",$G1345),AllocFactorMatrix,(X$4+1),FALSE)*$E1350</f>
        <v>0</v>
      </c>
      <c r="Y1345" s="47">
        <f t="shared" si="1933"/>
        <v>0</v>
      </c>
      <c r="Z1345" s="47">
        <f>VLOOKUP(CONCATENATE($F1345," ",$G1345),AllocFactorMatrix,(Z$4+1),FALSE)*$E1350</f>
        <v>0</v>
      </c>
      <c r="AA1345" s="47">
        <f>VLOOKUP(CONCATENATE($F1345," ",$G1345),AllocFactorMatrix,(AA$4+1),FALSE)*$E1350</f>
        <v>0</v>
      </c>
      <c r="AB1345" s="47">
        <f t="shared" si="1900"/>
        <v>0</v>
      </c>
      <c r="AC1345" s="47">
        <f>VLOOKUP(CONCATENATE($F1345," ",$G1345),AllocFactorMatrix,(AC$4+1),FALSE)*$E1350</f>
        <v>0</v>
      </c>
      <c r="AD1345" s="47">
        <f>VLOOKUP(CONCATENATE($F1345," ",$G1345),AllocFactorMatrix,(AD$4+1),FALSE)*$E1350</f>
        <v>0</v>
      </c>
      <c r="AE1345" s="47">
        <f>VLOOKUP(CONCATENATE($F1345," ",$G1345),AllocFactorMatrix,(AE$4+1),FALSE)*$E1350</f>
        <v>0</v>
      </c>
    </row>
    <row r="1346" spans="1:31" s="44" customFormat="1" hidden="1" outlineLevel="1">
      <c r="A1346" s="146"/>
      <c r="B1346" s="91"/>
      <c r="C1346" s="84"/>
      <c r="D1346" s="84"/>
      <c r="F1346" s="167" t="str">
        <f>F1350</f>
        <v>PROD_ENERGY</v>
      </c>
      <c r="G1346" s="48" t="str">
        <f>$G$11</f>
        <v>DISTPRI</v>
      </c>
      <c r="H1346" s="46">
        <f t="shared" si="1897"/>
        <v>0</v>
      </c>
      <c r="I1346" s="47">
        <f t="shared" ref="I1346:N1346" si="1935">VLOOKUP(CONCATENATE($F1346," ",$G1346),AllocFactorMatrix,(I$4+1),FALSE)*$E1350</f>
        <v>0</v>
      </c>
      <c r="J1346" s="47">
        <f t="shared" si="1935"/>
        <v>0</v>
      </c>
      <c r="K1346" s="47">
        <f t="shared" si="1935"/>
        <v>0</v>
      </c>
      <c r="L1346" s="47">
        <f t="shared" si="1935"/>
        <v>0</v>
      </c>
      <c r="M1346" s="47">
        <f t="shared" si="1935"/>
        <v>0</v>
      </c>
      <c r="N1346" s="47">
        <f t="shared" si="1935"/>
        <v>0</v>
      </c>
      <c r="O1346" s="47">
        <f t="shared" si="1899"/>
        <v>0</v>
      </c>
      <c r="P1346" s="47">
        <f>VLOOKUP(CONCATENATE($F1346," ",$G1346),AllocFactorMatrix,(P$4+1),FALSE)*$E1350</f>
        <v>0</v>
      </c>
      <c r="Q1346" s="47">
        <f>VLOOKUP(CONCATENATE($F1346," ",$G1346),AllocFactorMatrix,(Q$4+1),FALSE)*$E1350</f>
        <v>0</v>
      </c>
      <c r="R1346" s="47">
        <f>VLOOKUP(CONCATENATE($F1346," ",$G1346),AllocFactorMatrix,(R$4+1),FALSE)*$E1350</f>
        <v>0</v>
      </c>
      <c r="S1346" s="47">
        <f>VLOOKUP(CONCATENATE($F1346," ",$G1346),AllocFactorMatrix,(S$4+1),FALSE)*$E1350</f>
        <v>0</v>
      </c>
      <c r="T1346" s="47">
        <f t="shared" si="1932"/>
        <v>0</v>
      </c>
      <c r="U1346" s="47">
        <f>VLOOKUP(CONCATENATE($F1346," ",$G1346),AllocFactorMatrix,(U$4+1),FALSE)*$E1350</f>
        <v>0</v>
      </c>
      <c r="V1346" s="47">
        <f>VLOOKUP(CONCATENATE($F1346," ",$G1346),AllocFactorMatrix,(V$4+1),FALSE)*$E1350</f>
        <v>0</v>
      </c>
      <c r="W1346" s="47">
        <f>VLOOKUP(CONCATENATE($F1346," ",$G1346),AllocFactorMatrix,(W$4+1),FALSE)*$E1350</f>
        <v>0</v>
      </c>
      <c r="X1346" s="47">
        <f>VLOOKUP(CONCATENATE($F1346," ",$G1346),AllocFactorMatrix,(X$4+1),FALSE)*$E1350</f>
        <v>0</v>
      </c>
      <c r="Y1346" s="47">
        <f t="shared" si="1933"/>
        <v>0</v>
      </c>
      <c r="Z1346" s="47">
        <f>VLOOKUP(CONCATENATE($F1346," ",$G1346),AllocFactorMatrix,(Z$4+1),FALSE)*$E1350</f>
        <v>0</v>
      </c>
      <c r="AA1346" s="47">
        <f>VLOOKUP(CONCATENATE($F1346," ",$G1346),AllocFactorMatrix,(AA$4+1),FALSE)*$E1350</f>
        <v>0</v>
      </c>
      <c r="AB1346" s="47">
        <f t="shared" si="1900"/>
        <v>0</v>
      </c>
      <c r="AC1346" s="47">
        <f>VLOOKUP(CONCATENATE($F1346," ",$G1346),AllocFactorMatrix,(AC$4+1),FALSE)*$E1350</f>
        <v>0</v>
      </c>
      <c r="AD1346" s="47">
        <f>VLOOKUP(CONCATENATE($F1346," ",$G1346),AllocFactorMatrix,(AD$4+1),FALSE)*$E1350</f>
        <v>0</v>
      </c>
      <c r="AE1346" s="47">
        <f>VLOOKUP(CONCATENATE($F1346," ",$G1346),AllocFactorMatrix,(AE$4+1),FALSE)*$E1350</f>
        <v>0</v>
      </c>
    </row>
    <row r="1347" spans="1:31" s="44" customFormat="1" hidden="1" outlineLevel="1">
      <c r="A1347" s="146"/>
      <c r="B1347" s="91"/>
      <c r="C1347" s="84"/>
      <c r="D1347" s="84"/>
      <c r="F1347" s="167" t="str">
        <f>F1350</f>
        <v>PROD_ENERGY</v>
      </c>
      <c r="G1347" s="48" t="str">
        <f>$G$12</f>
        <v>DISTSEC</v>
      </c>
      <c r="H1347" s="46">
        <f t="shared" si="1897"/>
        <v>0</v>
      </c>
      <c r="I1347" s="47">
        <f t="shared" ref="I1347:N1347" si="1936">VLOOKUP(CONCATENATE($F1347," ",$G1347),AllocFactorMatrix,(I$4+1),FALSE)*$E1350</f>
        <v>0</v>
      </c>
      <c r="J1347" s="47">
        <f t="shared" si="1936"/>
        <v>0</v>
      </c>
      <c r="K1347" s="47">
        <f t="shared" si="1936"/>
        <v>0</v>
      </c>
      <c r="L1347" s="47">
        <f t="shared" si="1936"/>
        <v>0</v>
      </c>
      <c r="M1347" s="47">
        <f t="shared" si="1936"/>
        <v>0</v>
      </c>
      <c r="N1347" s="47">
        <f t="shared" si="1936"/>
        <v>0</v>
      </c>
      <c r="O1347" s="47">
        <f t="shared" si="1899"/>
        <v>0</v>
      </c>
      <c r="P1347" s="47">
        <f>VLOOKUP(CONCATENATE($F1347," ",$G1347),AllocFactorMatrix,(P$4+1),FALSE)*$E1350</f>
        <v>0</v>
      </c>
      <c r="Q1347" s="47">
        <f>VLOOKUP(CONCATENATE($F1347," ",$G1347),AllocFactorMatrix,(Q$4+1),FALSE)*$E1350</f>
        <v>0</v>
      </c>
      <c r="R1347" s="47">
        <f>VLOOKUP(CONCATENATE($F1347," ",$G1347),AllocFactorMatrix,(R$4+1),FALSE)*$E1350</f>
        <v>0</v>
      </c>
      <c r="S1347" s="47">
        <f>VLOOKUP(CONCATENATE($F1347," ",$G1347),AllocFactorMatrix,(S$4+1),FALSE)*$E1350</f>
        <v>0</v>
      </c>
      <c r="T1347" s="47">
        <f t="shared" si="1932"/>
        <v>0</v>
      </c>
      <c r="U1347" s="47">
        <f>VLOOKUP(CONCATENATE($F1347," ",$G1347),AllocFactorMatrix,(U$4+1),FALSE)*$E1350</f>
        <v>0</v>
      </c>
      <c r="V1347" s="47">
        <f>VLOOKUP(CONCATENATE($F1347," ",$G1347),AllocFactorMatrix,(V$4+1),FALSE)*$E1350</f>
        <v>0</v>
      </c>
      <c r="W1347" s="47">
        <f>VLOOKUP(CONCATENATE($F1347," ",$G1347),AllocFactorMatrix,(W$4+1),FALSE)*$E1350</f>
        <v>0</v>
      </c>
      <c r="X1347" s="47">
        <f>VLOOKUP(CONCATENATE($F1347," ",$G1347),AllocFactorMatrix,(X$4+1),FALSE)*$E1350</f>
        <v>0</v>
      </c>
      <c r="Y1347" s="47">
        <f t="shared" si="1933"/>
        <v>0</v>
      </c>
      <c r="Z1347" s="47">
        <f>VLOOKUP(CONCATENATE($F1347," ",$G1347),AllocFactorMatrix,(Z$4+1),FALSE)*$E1350</f>
        <v>0</v>
      </c>
      <c r="AA1347" s="47">
        <f>VLOOKUP(CONCATENATE($F1347," ",$G1347),AllocFactorMatrix,(AA$4+1),FALSE)*$E1350</f>
        <v>0</v>
      </c>
      <c r="AB1347" s="47">
        <f t="shared" si="1900"/>
        <v>0</v>
      </c>
      <c r="AC1347" s="47">
        <f>VLOOKUP(CONCATENATE($F1347," ",$G1347),AllocFactorMatrix,(AC$4+1),FALSE)*$E1350</f>
        <v>0</v>
      </c>
      <c r="AD1347" s="47">
        <f>VLOOKUP(CONCATENATE($F1347," ",$G1347),AllocFactorMatrix,(AD$4+1),FALSE)*$E1350</f>
        <v>0</v>
      </c>
      <c r="AE1347" s="47">
        <f>VLOOKUP(CONCATENATE($F1347," ",$G1347),AllocFactorMatrix,(AE$4+1),FALSE)*$E1350</f>
        <v>0</v>
      </c>
    </row>
    <row r="1348" spans="1:31" s="44" customFormat="1" hidden="1" outlineLevel="1">
      <c r="A1348" s="146"/>
      <c r="B1348" s="91"/>
      <c r="C1348" s="84"/>
      <c r="D1348" s="84"/>
      <c r="F1348" s="167" t="str">
        <f>F1350</f>
        <v>PROD_ENERGY</v>
      </c>
      <c r="G1348" s="48" t="str">
        <f>$G$13</f>
        <v>ENERGY</v>
      </c>
      <c r="H1348" s="46">
        <f t="shared" si="1897"/>
        <v>195640.99999999994</v>
      </c>
      <c r="I1348" s="47">
        <f t="shared" ref="I1348:N1348" si="1937">VLOOKUP(CONCATENATE($F1348," ",$G1348),AllocFactorMatrix,(I$4+1),FALSE)*$E1350</f>
        <v>76539.37686217486</v>
      </c>
      <c r="J1348" s="47">
        <f t="shared" si="1937"/>
        <v>12.248394352518819</v>
      </c>
      <c r="K1348" s="47">
        <f t="shared" si="1937"/>
        <v>35.317027230168783</v>
      </c>
      <c r="L1348" s="47">
        <f t="shared" si="1937"/>
        <v>22070.418970310413</v>
      </c>
      <c r="M1348" s="47">
        <f t="shared" si="1937"/>
        <v>307.81667042262194</v>
      </c>
      <c r="N1348" s="47">
        <f t="shared" si="1937"/>
        <v>43.032509646961657</v>
      </c>
      <c r="O1348" s="47">
        <f t="shared" si="1899"/>
        <v>22421.268150379994</v>
      </c>
      <c r="P1348" s="47">
        <f>VLOOKUP(CONCATENATE($F1348," ",$G1348),AllocFactorMatrix,(P$4+1),FALSE)*$E1350</f>
        <v>14308.420063845551</v>
      </c>
      <c r="Q1348" s="47">
        <f>VLOOKUP(CONCATENATE($F1348," ",$G1348),AllocFactorMatrix,(Q$4+1),FALSE)*$E1350</f>
        <v>2555.4608157017619</v>
      </c>
      <c r="R1348" s="47">
        <f>VLOOKUP(CONCATENATE($F1348," ",$G1348),AllocFactorMatrix,(R$4+1),FALSE)*$E1350</f>
        <v>520.38540698978863</v>
      </c>
      <c r="S1348" s="47">
        <f>VLOOKUP(CONCATENATE($F1348," ",$G1348),AllocFactorMatrix,(S$4+1),FALSE)*$E1350</f>
        <v>19.655132936097058</v>
      </c>
      <c r="T1348" s="47">
        <f t="shared" si="1932"/>
        <v>17403.921419473198</v>
      </c>
      <c r="U1348" s="47">
        <f>VLOOKUP(CONCATENATE($F1348," ",$G1348),AllocFactorMatrix,(U$4+1),FALSE)*$E1350</f>
        <v>750.42225983563048</v>
      </c>
      <c r="V1348" s="47">
        <f>VLOOKUP(CONCATENATE($F1348," ",$G1348),AllocFactorMatrix,(V$4+1),FALSE)*$E1350</f>
        <v>11864.318609340751</v>
      </c>
      <c r="W1348" s="47">
        <f>VLOOKUP(CONCATENATE($F1348," ",$G1348),AllocFactorMatrix,(W$4+1),FALSE)*$E1350</f>
        <v>51026.503357607115</v>
      </c>
      <c r="X1348" s="47">
        <f>VLOOKUP(CONCATENATE($F1348," ",$G1348),AllocFactorMatrix,(X$4+1),FALSE)*$E1350</f>
        <v>9598.6182401792776</v>
      </c>
      <c r="Y1348" s="47">
        <f t="shared" si="1933"/>
        <v>73239.862466962775</v>
      </c>
      <c r="Z1348" s="47">
        <f>VLOOKUP(CONCATENATE($F1348," ",$G1348),AllocFactorMatrix,(Z$4+1),FALSE)*$E1350</f>
        <v>3936.0986109321211</v>
      </c>
      <c r="AA1348" s="47">
        <f>VLOOKUP(CONCATENATE($F1348," ",$G1348),AllocFactorMatrix,(AA$4+1),FALSE)*$E1350</f>
        <v>78.977033467896248</v>
      </c>
      <c r="AB1348" s="47">
        <f t="shared" si="1900"/>
        <v>4015.0756444000172</v>
      </c>
      <c r="AC1348" s="47">
        <f>VLOOKUP(CONCATENATE($F1348," ",$G1348),AllocFactorMatrix,(AC$4+1),FALSE)*$E1350</f>
        <v>70.447852519706501</v>
      </c>
      <c r="AD1348" s="47">
        <f>VLOOKUP(CONCATENATE($F1348," ",$G1348),AllocFactorMatrix,(AD$4+1),FALSE)*$E1350</f>
        <v>1578.0077694021545</v>
      </c>
      <c r="AE1348" s="47">
        <f>VLOOKUP(CONCATENATE($F1348," ",$G1348),AllocFactorMatrix,(AE$4+1),FALSE)*$E1350</f>
        <v>325.47441310454076</v>
      </c>
    </row>
    <row r="1349" spans="1:31" s="44" customFormat="1" hidden="1" outlineLevel="1">
      <c r="A1349" s="146"/>
      <c r="B1349" s="91"/>
      <c r="C1349" s="84"/>
      <c r="D1349" s="84"/>
      <c r="F1349" s="167" t="str">
        <f>F1350</f>
        <v>PROD_ENERGY</v>
      </c>
      <c r="G1349" s="48" t="str">
        <f>$G$14</f>
        <v>CUSTOMER</v>
      </c>
      <c r="H1349" s="46">
        <f t="shared" si="1897"/>
        <v>0</v>
      </c>
      <c r="I1349" s="47">
        <f t="shared" ref="I1349:N1349" si="1938">VLOOKUP(CONCATENATE($F1349," ",$G1349),AllocFactorMatrix,(I$4+1),FALSE)*$E1350</f>
        <v>0</v>
      </c>
      <c r="J1349" s="47">
        <f t="shared" si="1938"/>
        <v>0</v>
      </c>
      <c r="K1349" s="47">
        <f t="shared" si="1938"/>
        <v>0</v>
      </c>
      <c r="L1349" s="47">
        <f t="shared" si="1938"/>
        <v>0</v>
      </c>
      <c r="M1349" s="47">
        <f t="shared" si="1938"/>
        <v>0</v>
      </c>
      <c r="N1349" s="47">
        <f t="shared" si="1938"/>
        <v>0</v>
      </c>
      <c r="O1349" s="47">
        <f t="shared" si="1899"/>
        <v>0</v>
      </c>
      <c r="P1349" s="47">
        <f>VLOOKUP(CONCATENATE($F1349," ",$G1349),AllocFactorMatrix,(P$4+1),FALSE)*$E1350</f>
        <v>0</v>
      </c>
      <c r="Q1349" s="47">
        <f>VLOOKUP(CONCATENATE($F1349," ",$G1349),AllocFactorMatrix,(Q$4+1),FALSE)*$E1350</f>
        <v>0</v>
      </c>
      <c r="R1349" s="47">
        <f>VLOOKUP(CONCATENATE($F1349," ",$G1349),AllocFactorMatrix,(R$4+1),FALSE)*$E1350</f>
        <v>0</v>
      </c>
      <c r="S1349" s="47">
        <f>VLOOKUP(CONCATENATE($F1349," ",$G1349),AllocFactorMatrix,(S$4+1),FALSE)*$E1350</f>
        <v>0</v>
      </c>
      <c r="T1349" s="47">
        <f t="shared" si="1932"/>
        <v>0</v>
      </c>
      <c r="U1349" s="47">
        <f>VLOOKUP(CONCATENATE($F1349," ",$G1349),AllocFactorMatrix,(U$4+1),FALSE)*$E1350</f>
        <v>0</v>
      </c>
      <c r="V1349" s="47">
        <f>VLOOKUP(CONCATENATE($F1349," ",$G1349),AllocFactorMatrix,(V$4+1),FALSE)*$E1350</f>
        <v>0</v>
      </c>
      <c r="W1349" s="47">
        <f>VLOOKUP(CONCATENATE($F1349," ",$G1349),AllocFactorMatrix,(W$4+1),FALSE)*$E1350</f>
        <v>0</v>
      </c>
      <c r="X1349" s="47">
        <f>VLOOKUP(CONCATENATE($F1349," ",$G1349),AllocFactorMatrix,(X$4+1),FALSE)*$E1350</f>
        <v>0</v>
      </c>
      <c r="Y1349" s="47">
        <f t="shared" si="1933"/>
        <v>0</v>
      </c>
      <c r="Z1349" s="47">
        <f>VLOOKUP(CONCATENATE($F1349," ",$G1349),AllocFactorMatrix,(Z$4+1),FALSE)*$E1350</f>
        <v>0</v>
      </c>
      <c r="AA1349" s="47">
        <f>VLOOKUP(CONCATENATE($F1349," ",$G1349),AllocFactorMatrix,(AA$4+1),FALSE)*$E1350</f>
        <v>0</v>
      </c>
      <c r="AB1349" s="47">
        <f t="shared" si="1900"/>
        <v>0</v>
      </c>
      <c r="AC1349" s="47">
        <f>VLOOKUP(CONCATENATE($F1349," ",$G1349),AllocFactorMatrix,(AC$4+1),FALSE)*$E1350</f>
        <v>0</v>
      </c>
      <c r="AD1349" s="47">
        <f>VLOOKUP(CONCATENATE($F1349," ",$G1349),AllocFactorMatrix,(AD$4+1),FALSE)*$E1350</f>
        <v>0</v>
      </c>
      <c r="AE1349" s="47">
        <f>VLOOKUP(CONCATENATE($F1349," ",$G1349),AllocFactorMatrix,(AE$4+1),FALSE)*$E1350</f>
        <v>0</v>
      </c>
    </row>
    <row r="1350" spans="1:31" s="44" customFormat="1" collapsed="1">
      <c r="A1350" s="146"/>
      <c r="B1350" s="91"/>
      <c r="C1350" s="84"/>
      <c r="D1350" s="84" t="s">
        <v>470</v>
      </c>
      <c r="E1350" s="56">
        <v>195641</v>
      </c>
      <c r="F1350" s="89" t="s">
        <v>29</v>
      </c>
      <c r="G1350" s="48" t="str">
        <f>$G$15</f>
        <v>TOTAL</v>
      </c>
      <c r="H1350" s="46">
        <f t="shared" si="1897"/>
        <v>195640.99999999994</v>
      </c>
      <c r="I1350" s="47">
        <f t="shared" ref="I1350:N1350" si="1939">VLOOKUP(CONCATENATE($F1350," ",$G1350),AllocFactorMatrix,(I$4+1),FALSE)*$E1350</f>
        <v>76539.37686217486</v>
      </c>
      <c r="J1350" s="47">
        <f t="shared" si="1939"/>
        <v>12.248394352518819</v>
      </c>
      <c r="K1350" s="47">
        <f t="shared" si="1939"/>
        <v>35.317027230168783</v>
      </c>
      <c r="L1350" s="47">
        <f t="shared" si="1939"/>
        <v>22070.418970310413</v>
      </c>
      <c r="M1350" s="47">
        <f t="shared" si="1939"/>
        <v>307.81667042262194</v>
      </c>
      <c r="N1350" s="47">
        <f t="shared" si="1939"/>
        <v>43.032509646961657</v>
      </c>
      <c r="O1350" s="47">
        <f t="shared" si="1899"/>
        <v>22421.268150379994</v>
      </c>
      <c r="P1350" s="47">
        <f>VLOOKUP(CONCATENATE($F1350," ",$G1350),AllocFactorMatrix,(P$4+1),FALSE)*$E1350</f>
        <v>14308.420063845551</v>
      </c>
      <c r="Q1350" s="47">
        <f>VLOOKUP(CONCATENATE($F1350," ",$G1350),AllocFactorMatrix,(Q$4+1),FALSE)*$E1350</f>
        <v>2555.4608157017619</v>
      </c>
      <c r="R1350" s="47">
        <f>VLOOKUP(CONCATENATE($F1350," ",$G1350),AllocFactorMatrix,(R$4+1),FALSE)*$E1350</f>
        <v>520.38540698978863</v>
      </c>
      <c r="S1350" s="47">
        <f>VLOOKUP(CONCATENATE($F1350," ",$G1350),AllocFactorMatrix,(S$4+1),FALSE)*$E1350</f>
        <v>19.655132936097058</v>
      </c>
      <c r="T1350" s="47">
        <f t="shared" si="1932"/>
        <v>17403.921419473198</v>
      </c>
      <c r="U1350" s="47">
        <f>VLOOKUP(CONCATENATE($F1350," ",$G1350),AllocFactorMatrix,(U$4+1),FALSE)*$E1350</f>
        <v>750.42225983563048</v>
      </c>
      <c r="V1350" s="47">
        <f>VLOOKUP(CONCATENATE($F1350," ",$G1350),AllocFactorMatrix,(V$4+1),FALSE)*$E1350</f>
        <v>11864.318609340751</v>
      </c>
      <c r="W1350" s="47">
        <f>VLOOKUP(CONCATENATE($F1350," ",$G1350),AllocFactorMatrix,(W$4+1),FALSE)*$E1350</f>
        <v>51026.503357607115</v>
      </c>
      <c r="X1350" s="47">
        <f>VLOOKUP(CONCATENATE($F1350," ",$G1350),AllocFactorMatrix,(X$4+1),FALSE)*$E1350</f>
        <v>9598.6182401792776</v>
      </c>
      <c r="Y1350" s="47">
        <f t="shared" si="1933"/>
        <v>73239.862466962775</v>
      </c>
      <c r="Z1350" s="47">
        <f>VLOOKUP(CONCATENATE($F1350," ",$G1350),AllocFactorMatrix,(Z$4+1),FALSE)*$E1350</f>
        <v>3936.0986109321211</v>
      </c>
      <c r="AA1350" s="47">
        <f>VLOOKUP(CONCATENATE($F1350," ",$G1350),AllocFactorMatrix,(AA$4+1),FALSE)*$E1350</f>
        <v>78.977033467896248</v>
      </c>
      <c r="AB1350" s="47">
        <f t="shared" si="1900"/>
        <v>4015.0756444000172</v>
      </c>
      <c r="AC1350" s="47">
        <f>VLOOKUP(CONCATENATE($F1350," ",$G1350),AllocFactorMatrix,(AC$4+1),FALSE)*$E1350</f>
        <v>70.447852519706501</v>
      </c>
      <c r="AD1350" s="47">
        <f>VLOOKUP(CONCATENATE($F1350," ",$G1350),AllocFactorMatrix,(AD$4+1),FALSE)*$E1350</f>
        <v>1578.0077694021545</v>
      </c>
      <c r="AE1350" s="47">
        <f>VLOOKUP(CONCATENATE($F1350," ",$G1350),AllocFactorMatrix,(AE$4+1),FALSE)*$E1350</f>
        <v>325.47441310454076</v>
      </c>
    </row>
    <row r="1351" spans="1:31" s="44" customFormat="1" hidden="1" outlineLevel="1">
      <c r="A1351" s="49"/>
      <c r="B1351" s="97"/>
      <c r="C1351" s="48"/>
      <c r="D1351" s="48"/>
      <c r="F1351" s="167" t="str">
        <f>F1358</f>
        <v>TRANS_TOTAL</v>
      </c>
      <c r="G1351" s="48" t="str">
        <f>$G$8</f>
        <v>PRODUCTION</v>
      </c>
      <c r="H1351" s="46">
        <f t="shared" ref="H1351:H1382" si="1940">SUBTOTAL(9,I1351:AE1351)</f>
        <v>0</v>
      </c>
      <c r="I1351" s="47">
        <f t="shared" ref="I1351:N1351" si="1941">VLOOKUP(CONCATENATE($F1351," ",$G1351),AllocFactorMatrix,(I$4+1),FALSE)*$E1358</f>
        <v>0</v>
      </c>
      <c r="J1351" s="47">
        <f t="shared" si="1941"/>
        <v>0</v>
      </c>
      <c r="K1351" s="47">
        <f t="shared" si="1941"/>
        <v>0</v>
      </c>
      <c r="L1351" s="47">
        <f t="shared" si="1941"/>
        <v>0</v>
      </c>
      <c r="M1351" s="47">
        <f t="shared" si="1941"/>
        <v>0</v>
      </c>
      <c r="N1351" s="47">
        <f t="shared" si="1941"/>
        <v>0</v>
      </c>
      <c r="O1351" s="47">
        <f t="shared" ref="O1351:O1366" si="1942">SUBTOTAL(9,L1351:N1351)</f>
        <v>0</v>
      </c>
      <c r="P1351" s="47">
        <f>VLOOKUP(CONCATENATE($F1351," ",$G1351),AllocFactorMatrix,(P$4+1),FALSE)*$E1358</f>
        <v>0</v>
      </c>
      <c r="Q1351" s="47">
        <f>VLOOKUP(CONCATENATE($F1351," ",$G1351),AllocFactorMatrix,(Q$4+1),FALSE)*$E1358</f>
        <v>0</v>
      </c>
      <c r="R1351" s="47">
        <f>VLOOKUP(CONCATENATE($F1351," ",$G1351),AllocFactorMatrix,(R$4+1),FALSE)*$E1358</f>
        <v>0</v>
      </c>
      <c r="S1351" s="47">
        <f>VLOOKUP(CONCATENATE($F1351," ",$G1351),AllocFactorMatrix,(S$4+1),FALSE)*$E1358</f>
        <v>0</v>
      </c>
      <c r="T1351" s="47">
        <f>SUBTOTAL(9,P1351:S1351)</f>
        <v>0</v>
      </c>
      <c r="U1351" s="47">
        <f>VLOOKUP(CONCATENATE($F1351," ",$G1351),AllocFactorMatrix,(U$4+1),FALSE)*$E1358</f>
        <v>0</v>
      </c>
      <c r="V1351" s="47">
        <f>VLOOKUP(CONCATENATE($F1351," ",$G1351),AllocFactorMatrix,(V$4+1),FALSE)*$E1358</f>
        <v>0</v>
      </c>
      <c r="W1351" s="47">
        <f>VLOOKUP(CONCATENATE($F1351," ",$G1351),AllocFactorMatrix,(W$4+1),FALSE)*$E1358</f>
        <v>0</v>
      </c>
      <c r="X1351" s="47">
        <f>VLOOKUP(CONCATENATE($F1351," ",$G1351),AllocFactorMatrix,(X$4+1),FALSE)*$E1358</f>
        <v>0</v>
      </c>
      <c r="Y1351" s="47">
        <f>SUBTOTAL(9,U1351:X1351)</f>
        <v>0</v>
      </c>
      <c r="Z1351" s="47">
        <f>VLOOKUP(CONCATENATE($F1351," ",$G1351),AllocFactorMatrix,(Z$4+1),FALSE)*$E1358</f>
        <v>0</v>
      </c>
      <c r="AA1351" s="47">
        <f>VLOOKUP(CONCATENATE($F1351," ",$G1351),AllocFactorMatrix,(AA$4+1),FALSE)*$E1358</f>
        <v>0</v>
      </c>
      <c r="AB1351" s="47">
        <f t="shared" ref="AB1351:AB1366" si="1943">SUBTOTAL(9,Z1351:AA1351)</f>
        <v>0</v>
      </c>
      <c r="AC1351" s="47">
        <f>VLOOKUP(CONCATENATE($F1351," ",$G1351),AllocFactorMatrix,(AC$4+1),FALSE)*$E1358</f>
        <v>0</v>
      </c>
      <c r="AD1351" s="47">
        <f>VLOOKUP(CONCATENATE($F1351," ",$G1351),AllocFactorMatrix,(AD$4+1),FALSE)*$E1358</f>
        <v>0</v>
      </c>
      <c r="AE1351" s="47">
        <f>VLOOKUP(CONCATENATE($F1351," ",$G1351),AllocFactorMatrix,(AE$4+1),FALSE)*$E1358</f>
        <v>0</v>
      </c>
    </row>
    <row r="1352" spans="1:31" s="44" customFormat="1" hidden="1" outlineLevel="1">
      <c r="A1352" s="49"/>
      <c r="B1352" s="97"/>
      <c r="C1352" s="48"/>
      <c r="D1352" s="48"/>
      <c r="F1352" s="167" t="str">
        <f>F1358</f>
        <v>TRANS_TOTAL</v>
      </c>
      <c r="G1352" s="48" t="str">
        <f>$G$9</f>
        <v>BULKTRAN</v>
      </c>
      <c r="H1352" s="46">
        <f t="shared" si="1940"/>
        <v>81565.110000000015</v>
      </c>
      <c r="I1352" s="47">
        <f t="shared" ref="I1352:N1352" si="1944">VLOOKUP(CONCATENATE($F1352," ",$G1352),AllocFactorMatrix,(I$4+1),FALSE)*$E1358</f>
        <v>41946.564872462091</v>
      </c>
      <c r="J1352" s="47">
        <f t="shared" si="1944"/>
        <v>9.3841656257505832</v>
      </c>
      <c r="K1352" s="47">
        <f t="shared" si="1944"/>
        <v>16.431004890154117</v>
      </c>
      <c r="L1352" s="47">
        <f t="shared" si="1944"/>
        <v>9776.3798999691808</v>
      </c>
      <c r="M1352" s="47">
        <f t="shared" si="1944"/>
        <v>136.03820188255332</v>
      </c>
      <c r="N1352" s="47">
        <f t="shared" si="1944"/>
        <v>18.946544709233414</v>
      </c>
      <c r="O1352" s="47">
        <f t="shared" si="1942"/>
        <v>9931.3646465609672</v>
      </c>
      <c r="P1352" s="47">
        <f>VLOOKUP(CONCATENATE($F1352," ",$G1352),AllocFactorMatrix,(P$4+1),FALSE)*$E1358</f>
        <v>5814.9194809245846</v>
      </c>
      <c r="Q1352" s="47">
        <f>VLOOKUP(CONCATENATE($F1352," ",$G1352),AllocFactorMatrix,(Q$4+1),FALSE)*$E1358</f>
        <v>1043.539511019992</v>
      </c>
      <c r="R1352" s="47">
        <f>VLOOKUP(CONCATENATE($F1352," ",$G1352),AllocFactorMatrix,(R$4+1),FALSE)*$E1358</f>
        <v>211.61916370714457</v>
      </c>
      <c r="S1352" s="47">
        <f>VLOOKUP(CONCATENATE($F1352," ",$G1352),AllocFactorMatrix,(S$4+1),FALSE)*$E1358</f>
        <v>8.0361420429437285</v>
      </c>
      <c r="T1352" s="47">
        <f t="shared" ref="T1352:T1358" si="1945">SUBTOTAL(9,P1352:S1352)</f>
        <v>7078.1142976946649</v>
      </c>
      <c r="U1352" s="47">
        <f>VLOOKUP(CONCATENATE($F1352," ",$G1352),AllocFactorMatrix,(U$4+1),FALSE)*$E1358</f>
        <v>275.78907141923742</v>
      </c>
      <c r="V1352" s="47">
        <f>VLOOKUP(CONCATENATE($F1352," ",$G1352),AllocFactorMatrix,(V$4+1),FALSE)*$E1358</f>
        <v>3723.3117184513394</v>
      </c>
      <c r="W1352" s="47">
        <f>VLOOKUP(CONCATENATE($F1352," ",$G1352),AllocFactorMatrix,(W$4+1),FALSE)*$E1358</f>
        <v>14240.172674664977</v>
      </c>
      <c r="X1352" s="47">
        <f>VLOOKUP(CONCATENATE($F1352," ",$G1352),AllocFactorMatrix,(X$4+1),FALSE)*$E1358</f>
        <v>2579.7393532052633</v>
      </c>
      <c r="Y1352" s="47">
        <f t="shared" ref="Y1352:Y1358" si="1946">SUBTOTAL(9,U1352:X1352)</f>
        <v>20819.012817740815</v>
      </c>
      <c r="Z1352" s="47">
        <f>VLOOKUP(CONCATENATE($F1352," ",$G1352),AllocFactorMatrix,(Z$4+1),FALSE)*$E1358</f>
        <v>1598.3420816020159</v>
      </c>
      <c r="AA1352" s="47">
        <f>VLOOKUP(CONCATENATE($F1352," ",$G1352),AllocFactorMatrix,(AA$4+1),FALSE)*$E1358</f>
        <v>31.922990946412234</v>
      </c>
      <c r="AB1352" s="47">
        <f t="shared" si="1943"/>
        <v>1630.2650725484282</v>
      </c>
      <c r="AC1352" s="47">
        <f>VLOOKUP(CONCATENATE($F1352," ",$G1352),AllocFactorMatrix,(AC$4+1),FALSE)*$E1358</f>
        <v>21.084717859811562</v>
      </c>
      <c r="AD1352" s="47">
        <f>VLOOKUP(CONCATENATE($F1352," ",$G1352),AllocFactorMatrix,(AD$4+1),FALSE)*$E1358</f>
        <v>93.670321585074305</v>
      </c>
      <c r="AE1352" s="47">
        <f>VLOOKUP(CONCATENATE($F1352," ",$G1352),AllocFactorMatrix,(AE$4+1),FALSE)*$E1358</f>
        <v>19.218083032247176</v>
      </c>
    </row>
    <row r="1353" spans="1:31" s="44" customFormat="1" hidden="1" outlineLevel="1">
      <c r="A1353" s="49"/>
      <c r="B1353" s="97"/>
      <c r="C1353" s="48"/>
      <c r="D1353" s="48"/>
      <c r="F1353" s="167" t="str">
        <f>F1358</f>
        <v>TRANS_TOTAL</v>
      </c>
      <c r="G1353" s="48" t="str">
        <f>$G$10</f>
        <v>SUBTRAN</v>
      </c>
      <c r="H1353" s="46">
        <f t="shared" si="1940"/>
        <v>22604.889999999996</v>
      </c>
      <c r="I1353" s="47">
        <f t="shared" ref="I1353:N1353" si="1947">VLOOKUP(CONCATENATE($F1353," ",$G1353),AllocFactorMatrix,(I$4+1),FALSE)*$E1358</f>
        <v>11548.164083403321</v>
      </c>
      <c r="J1353" s="47">
        <f t="shared" si="1947"/>
        <v>1.8804433773623752</v>
      </c>
      <c r="K1353" s="47">
        <f t="shared" si="1947"/>
        <v>3.4998279992965244</v>
      </c>
      <c r="L1353" s="47">
        <f t="shared" si="1947"/>
        <v>2706.3279975453743</v>
      </c>
      <c r="M1353" s="47">
        <f t="shared" si="1947"/>
        <v>37.823082095336311</v>
      </c>
      <c r="N1353" s="47">
        <f t="shared" si="1947"/>
        <v>6.8458021236995066</v>
      </c>
      <c r="O1353" s="47">
        <f t="shared" si="1942"/>
        <v>2750.9968817644099</v>
      </c>
      <c r="P1353" s="47">
        <f>VLOOKUP(CONCATENATE($F1353," ",$G1353),AllocFactorMatrix,(P$4+1),FALSE)*$E1358</f>
        <v>1562.4537802349728</v>
      </c>
      <c r="Q1353" s="47">
        <f>VLOOKUP(CONCATENATE($F1353," ",$G1353),AllocFactorMatrix,(Q$4+1),FALSE)*$E1358</f>
        <v>281.17880120053377</v>
      </c>
      <c r="R1353" s="47">
        <f>VLOOKUP(CONCATENATE($F1353," ",$G1353),AllocFactorMatrix,(R$4+1),FALSE)*$E1358</f>
        <v>73.807267426307206</v>
      </c>
      <c r="S1353" s="47">
        <f>VLOOKUP(CONCATENATE($F1353," ",$G1353),AllocFactorMatrix,(S$4+1),FALSE)*$E1358</f>
        <v>0</v>
      </c>
      <c r="T1353" s="47">
        <f t="shared" si="1945"/>
        <v>1917.4398488618137</v>
      </c>
      <c r="U1353" s="47">
        <f>VLOOKUP(CONCATENATE($F1353," ",$G1353),AllocFactorMatrix,(U$4+1),FALSE)*$E1358</f>
        <v>70.530180527603392</v>
      </c>
      <c r="V1353" s="47">
        <f>VLOOKUP(CONCATENATE($F1353," ",$G1353),AllocFactorMatrix,(V$4+1),FALSE)*$E1358</f>
        <v>989.60682447818874</v>
      </c>
      <c r="W1353" s="47">
        <f>VLOOKUP(CONCATENATE($F1353," ",$G1353),AllocFactorMatrix,(W$4+1),FALSE)*$E1358</f>
        <v>4879.525014611565</v>
      </c>
      <c r="X1353" s="47">
        <f>VLOOKUP(CONCATENATE($F1353," ",$G1353),AllocFactorMatrix,(X$4+1),FALSE)*$E1358</f>
        <v>0</v>
      </c>
      <c r="Y1353" s="47">
        <f t="shared" si="1946"/>
        <v>5939.6620196173571</v>
      </c>
      <c r="Z1353" s="47">
        <f>VLOOKUP(CONCATENATE($F1353," ",$G1353),AllocFactorMatrix,(Z$4+1),FALSE)*$E1358</f>
        <v>428.93120185495735</v>
      </c>
      <c r="AA1353" s="47">
        <f>VLOOKUP(CONCATENATE($F1353," ",$G1353),AllocFactorMatrix,(AA$4+1),FALSE)*$E1358</f>
        <v>8.6123024523971505</v>
      </c>
      <c r="AB1353" s="47">
        <f t="shared" si="1943"/>
        <v>437.54350430735451</v>
      </c>
      <c r="AC1353" s="47">
        <f>VLOOKUP(CONCATENATE($F1353," ",$G1353),AllocFactorMatrix,(AC$4+1),FALSE)*$E1358</f>
        <v>5.7033906690790896</v>
      </c>
      <c r="AD1353" s="47">
        <f>VLOOKUP(CONCATENATE($F1353," ",$G1353),AllocFactorMatrix,(AD$4+1),FALSE)*$E1358</f>
        <v>0</v>
      </c>
      <c r="AE1353" s="47">
        <f>VLOOKUP(CONCATENATE($F1353," ",$G1353),AllocFactorMatrix,(AE$4+1),FALSE)*$E1358</f>
        <v>0</v>
      </c>
    </row>
    <row r="1354" spans="1:31" s="44" customFormat="1" hidden="1" outlineLevel="1">
      <c r="A1354" s="49"/>
      <c r="B1354" s="97"/>
      <c r="C1354" s="48"/>
      <c r="D1354" s="48"/>
      <c r="F1354" s="167" t="str">
        <f>F1358</f>
        <v>TRANS_TOTAL</v>
      </c>
      <c r="G1354" s="48" t="str">
        <f>$G$11</f>
        <v>DISTPRI</v>
      </c>
      <c r="H1354" s="46">
        <f t="shared" si="1940"/>
        <v>0</v>
      </c>
      <c r="I1354" s="47">
        <f t="shared" ref="I1354:N1354" si="1948">VLOOKUP(CONCATENATE($F1354," ",$G1354),AllocFactorMatrix,(I$4+1),FALSE)*$E1358</f>
        <v>0</v>
      </c>
      <c r="J1354" s="47">
        <f t="shared" si="1948"/>
        <v>0</v>
      </c>
      <c r="K1354" s="47">
        <f t="shared" si="1948"/>
        <v>0</v>
      </c>
      <c r="L1354" s="47">
        <f t="shared" si="1948"/>
        <v>0</v>
      </c>
      <c r="M1354" s="47">
        <f t="shared" si="1948"/>
        <v>0</v>
      </c>
      <c r="N1354" s="47">
        <f t="shared" si="1948"/>
        <v>0</v>
      </c>
      <c r="O1354" s="47">
        <f t="shared" si="1942"/>
        <v>0</v>
      </c>
      <c r="P1354" s="47">
        <f>VLOOKUP(CONCATENATE($F1354," ",$G1354),AllocFactorMatrix,(P$4+1),FALSE)*$E1358</f>
        <v>0</v>
      </c>
      <c r="Q1354" s="47">
        <f>VLOOKUP(CONCATENATE($F1354," ",$G1354),AllocFactorMatrix,(Q$4+1),FALSE)*$E1358</f>
        <v>0</v>
      </c>
      <c r="R1354" s="47">
        <f>VLOOKUP(CONCATENATE($F1354," ",$G1354),AllocFactorMatrix,(R$4+1),FALSE)*$E1358</f>
        <v>0</v>
      </c>
      <c r="S1354" s="47">
        <f>VLOOKUP(CONCATENATE($F1354," ",$G1354),AllocFactorMatrix,(S$4+1),FALSE)*$E1358</f>
        <v>0</v>
      </c>
      <c r="T1354" s="47">
        <f t="shared" si="1945"/>
        <v>0</v>
      </c>
      <c r="U1354" s="47">
        <f>VLOOKUP(CONCATENATE($F1354," ",$G1354),AllocFactorMatrix,(U$4+1),FALSE)*$E1358</f>
        <v>0</v>
      </c>
      <c r="V1354" s="47">
        <f>VLOOKUP(CONCATENATE($F1354," ",$G1354),AllocFactorMatrix,(V$4+1),FALSE)*$E1358</f>
        <v>0</v>
      </c>
      <c r="W1354" s="47">
        <f>VLOOKUP(CONCATENATE($F1354," ",$G1354),AllocFactorMatrix,(W$4+1),FALSE)*$E1358</f>
        <v>0</v>
      </c>
      <c r="X1354" s="47">
        <f>VLOOKUP(CONCATENATE($F1354," ",$G1354),AllocFactorMatrix,(X$4+1),FALSE)*$E1358</f>
        <v>0</v>
      </c>
      <c r="Y1354" s="47">
        <f t="shared" si="1946"/>
        <v>0</v>
      </c>
      <c r="Z1354" s="47">
        <f>VLOOKUP(CONCATENATE($F1354," ",$G1354),AllocFactorMatrix,(Z$4+1),FALSE)*$E1358</f>
        <v>0</v>
      </c>
      <c r="AA1354" s="47">
        <f>VLOOKUP(CONCATENATE($F1354," ",$G1354),AllocFactorMatrix,(AA$4+1),FALSE)*$E1358</f>
        <v>0</v>
      </c>
      <c r="AB1354" s="47">
        <f t="shared" si="1943"/>
        <v>0</v>
      </c>
      <c r="AC1354" s="47">
        <f>VLOOKUP(CONCATENATE($F1354," ",$G1354),AllocFactorMatrix,(AC$4+1),FALSE)*$E1358</f>
        <v>0</v>
      </c>
      <c r="AD1354" s="47">
        <f>VLOOKUP(CONCATENATE($F1354," ",$G1354),AllocFactorMatrix,(AD$4+1),FALSE)*$E1358</f>
        <v>0</v>
      </c>
      <c r="AE1354" s="47">
        <f>VLOOKUP(CONCATENATE($F1354," ",$G1354),AllocFactorMatrix,(AE$4+1),FALSE)*$E1358</f>
        <v>0</v>
      </c>
    </row>
    <row r="1355" spans="1:31" s="44" customFormat="1" hidden="1" outlineLevel="1">
      <c r="A1355" s="49"/>
      <c r="B1355" s="97"/>
      <c r="C1355" s="48"/>
      <c r="D1355" s="48"/>
      <c r="F1355" s="167" t="str">
        <f>F1358</f>
        <v>TRANS_TOTAL</v>
      </c>
      <c r="G1355" s="48" t="str">
        <f>$G$12</f>
        <v>DISTSEC</v>
      </c>
      <c r="H1355" s="46">
        <f t="shared" si="1940"/>
        <v>0</v>
      </c>
      <c r="I1355" s="47">
        <f t="shared" ref="I1355:N1355" si="1949">VLOOKUP(CONCATENATE($F1355," ",$G1355),AllocFactorMatrix,(I$4+1),FALSE)*$E1358</f>
        <v>0</v>
      </c>
      <c r="J1355" s="47">
        <f t="shared" si="1949"/>
        <v>0</v>
      </c>
      <c r="K1355" s="47">
        <f t="shared" si="1949"/>
        <v>0</v>
      </c>
      <c r="L1355" s="47">
        <f t="shared" si="1949"/>
        <v>0</v>
      </c>
      <c r="M1355" s="47">
        <f t="shared" si="1949"/>
        <v>0</v>
      </c>
      <c r="N1355" s="47">
        <f t="shared" si="1949"/>
        <v>0</v>
      </c>
      <c r="O1355" s="47">
        <f t="shared" si="1942"/>
        <v>0</v>
      </c>
      <c r="P1355" s="47">
        <f>VLOOKUP(CONCATENATE($F1355," ",$G1355),AllocFactorMatrix,(P$4+1),FALSE)*$E1358</f>
        <v>0</v>
      </c>
      <c r="Q1355" s="47">
        <f>VLOOKUP(CONCATENATE($F1355," ",$G1355),AllocFactorMatrix,(Q$4+1),FALSE)*$E1358</f>
        <v>0</v>
      </c>
      <c r="R1355" s="47">
        <f>VLOOKUP(CONCATENATE($F1355," ",$G1355),AllocFactorMatrix,(R$4+1),FALSE)*$E1358</f>
        <v>0</v>
      </c>
      <c r="S1355" s="47">
        <f>VLOOKUP(CONCATENATE($F1355," ",$G1355),AllocFactorMatrix,(S$4+1),FALSE)*$E1358</f>
        <v>0</v>
      </c>
      <c r="T1355" s="47">
        <f t="shared" si="1945"/>
        <v>0</v>
      </c>
      <c r="U1355" s="47">
        <f>VLOOKUP(CONCATENATE($F1355," ",$G1355),AllocFactorMatrix,(U$4+1),FALSE)*$E1358</f>
        <v>0</v>
      </c>
      <c r="V1355" s="47">
        <f>VLOOKUP(CONCATENATE($F1355," ",$G1355),AllocFactorMatrix,(V$4+1),FALSE)*$E1358</f>
        <v>0</v>
      </c>
      <c r="W1355" s="47">
        <f>VLOOKUP(CONCATENATE($F1355," ",$G1355),AllocFactorMatrix,(W$4+1),FALSE)*$E1358</f>
        <v>0</v>
      </c>
      <c r="X1355" s="47">
        <f>VLOOKUP(CONCATENATE($F1355," ",$G1355),AllocFactorMatrix,(X$4+1),FALSE)*$E1358</f>
        <v>0</v>
      </c>
      <c r="Y1355" s="47">
        <f t="shared" si="1946"/>
        <v>0</v>
      </c>
      <c r="Z1355" s="47">
        <f>VLOOKUP(CONCATENATE($F1355," ",$G1355),AllocFactorMatrix,(Z$4+1),FALSE)*$E1358</f>
        <v>0</v>
      </c>
      <c r="AA1355" s="47">
        <f>VLOOKUP(CONCATENATE($F1355," ",$G1355),AllocFactorMatrix,(AA$4+1),FALSE)*$E1358</f>
        <v>0</v>
      </c>
      <c r="AB1355" s="47">
        <f t="shared" si="1943"/>
        <v>0</v>
      </c>
      <c r="AC1355" s="47">
        <f>VLOOKUP(CONCATENATE($F1355," ",$G1355),AllocFactorMatrix,(AC$4+1),FALSE)*$E1358</f>
        <v>0</v>
      </c>
      <c r="AD1355" s="47">
        <f>VLOOKUP(CONCATENATE($F1355," ",$G1355),AllocFactorMatrix,(AD$4+1),FALSE)*$E1358</f>
        <v>0</v>
      </c>
      <c r="AE1355" s="47">
        <f>VLOOKUP(CONCATENATE($F1355," ",$G1355),AllocFactorMatrix,(AE$4+1),FALSE)*$E1358</f>
        <v>0</v>
      </c>
    </row>
    <row r="1356" spans="1:31" s="44" customFormat="1" hidden="1" outlineLevel="1">
      <c r="A1356" s="49"/>
      <c r="B1356" s="97"/>
      <c r="C1356" s="48"/>
      <c r="D1356" s="48"/>
      <c r="F1356" s="167" t="str">
        <f>F1358</f>
        <v>TRANS_TOTAL</v>
      </c>
      <c r="G1356" s="48" t="str">
        <f>$G$13</f>
        <v>ENERGY</v>
      </c>
      <c r="H1356" s="46">
        <f t="shared" si="1940"/>
        <v>0</v>
      </c>
      <c r="I1356" s="47">
        <f t="shared" ref="I1356:N1356" si="1950">VLOOKUP(CONCATENATE($F1356," ",$G1356),AllocFactorMatrix,(I$4+1),FALSE)*$E1358</f>
        <v>0</v>
      </c>
      <c r="J1356" s="47">
        <f t="shared" si="1950"/>
        <v>0</v>
      </c>
      <c r="K1356" s="47">
        <f t="shared" si="1950"/>
        <v>0</v>
      </c>
      <c r="L1356" s="47">
        <f t="shared" si="1950"/>
        <v>0</v>
      </c>
      <c r="M1356" s="47">
        <f t="shared" si="1950"/>
        <v>0</v>
      </c>
      <c r="N1356" s="47">
        <f t="shared" si="1950"/>
        <v>0</v>
      </c>
      <c r="O1356" s="47">
        <f t="shared" si="1942"/>
        <v>0</v>
      </c>
      <c r="P1356" s="47">
        <f>VLOOKUP(CONCATENATE($F1356," ",$G1356),AllocFactorMatrix,(P$4+1),FALSE)*$E1358</f>
        <v>0</v>
      </c>
      <c r="Q1356" s="47">
        <f>VLOOKUP(CONCATENATE($F1356," ",$G1356),AllocFactorMatrix,(Q$4+1),FALSE)*$E1358</f>
        <v>0</v>
      </c>
      <c r="R1356" s="47">
        <f>VLOOKUP(CONCATENATE($F1356," ",$G1356),AllocFactorMatrix,(R$4+1),FALSE)*$E1358</f>
        <v>0</v>
      </c>
      <c r="S1356" s="47">
        <f>VLOOKUP(CONCATENATE($F1356," ",$G1356),AllocFactorMatrix,(S$4+1),FALSE)*$E1358</f>
        <v>0</v>
      </c>
      <c r="T1356" s="47">
        <f t="shared" si="1945"/>
        <v>0</v>
      </c>
      <c r="U1356" s="47">
        <f>VLOOKUP(CONCATENATE($F1356," ",$G1356),AllocFactorMatrix,(U$4+1),FALSE)*$E1358</f>
        <v>0</v>
      </c>
      <c r="V1356" s="47">
        <f>VLOOKUP(CONCATENATE($F1356," ",$G1356),AllocFactorMatrix,(V$4+1),FALSE)*$E1358</f>
        <v>0</v>
      </c>
      <c r="W1356" s="47">
        <f>VLOOKUP(CONCATENATE($F1356," ",$G1356),AllocFactorMatrix,(W$4+1),FALSE)*$E1358</f>
        <v>0</v>
      </c>
      <c r="X1356" s="47">
        <f>VLOOKUP(CONCATENATE($F1356," ",$G1356),AllocFactorMatrix,(X$4+1),FALSE)*$E1358</f>
        <v>0</v>
      </c>
      <c r="Y1356" s="47">
        <f t="shared" si="1946"/>
        <v>0</v>
      </c>
      <c r="Z1356" s="47">
        <f>VLOOKUP(CONCATENATE($F1356," ",$G1356),AllocFactorMatrix,(Z$4+1),FALSE)*$E1358</f>
        <v>0</v>
      </c>
      <c r="AA1356" s="47">
        <f>VLOOKUP(CONCATENATE($F1356," ",$G1356),AllocFactorMatrix,(AA$4+1),FALSE)*$E1358</f>
        <v>0</v>
      </c>
      <c r="AB1356" s="47">
        <f t="shared" si="1943"/>
        <v>0</v>
      </c>
      <c r="AC1356" s="47">
        <f>VLOOKUP(CONCATENATE($F1356," ",$G1356),AllocFactorMatrix,(AC$4+1),FALSE)*$E1358</f>
        <v>0</v>
      </c>
      <c r="AD1356" s="47">
        <f>VLOOKUP(CONCATENATE($F1356," ",$G1356),AllocFactorMatrix,(AD$4+1),FALSE)*$E1358</f>
        <v>0</v>
      </c>
      <c r="AE1356" s="47">
        <f>VLOOKUP(CONCATENATE($F1356," ",$G1356),AllocFactorMatrix,(AE$4+1),FALSE)*$E1358</f>
        <v>0</v>
      </c>
    </row>
    <row r="1357" spans="1:31" s="44" customFormat="1" hidden="1" outlineLevel="1">
      <c r="A1357" s="49"/>
      <c r="B1357" s="97"/>
      <c r="C1357" s="48"/>
      <c r="D1357" s="48"/>
      <c r="F1357" s="167" t="str">
        <f>F1358</f>
        <v>TRANS_TOTAL</v>
      </c>
      <c r="G1357" s="48" t="str">
        <f>$G$14</f>
        <v>CUSTOMER</v>
      </c>
      <c r="H1357" s="46">
        <f t="shared" si="1940"/>
        <v>0</v>
      </c>
      <c r="I1357" s="47">
        <f t="shared" ref="I1357:N1357" si="1951">VLOOKUP(CONCATENATE($F1357," ",$G1357),AllocFactorMatrix,(I$4+1),FALSE)*$E1358</f>
        <v>0</v>
      </c>
      <c r="J1357" s="47">
        <f t="shared" si="1951"/>
        <v>0</v>
      </c>
      <c r="K1357" s="47">
        <f t="shared" si="1951"/>
        <v>0</v>
      </c>
      <c r="L1357" s="47">
        <f t="shared" si="1951"/>
        <v>0</v>
      </c>
      <c r="M1357" s="47">
        <f t="shared" si="1951"/>
        <v>0</v>
      </c>
      <c r="N1357" s="47">
        <f t="shared" si="1951"/>
        <v>0</v>
      </c>
      <c r="O1357" s="47">
        <f t="shared" si="1942"/>
        <v>0</v>
      </c>
      <c r="P1357" s="47">
        <f>VLOOKUP(CONCATENATE($F1357," ",$G1357),AllocFactorMatrix,(P$4+1),FALSE)*$E1358</f>
        <v>0</v>
      </c>
      <c r="Q1357" s="47">
        <f>VLOOKUP(CONCATENATE($F1357," ",$G1357),AllocFactorMatrix,(Q$4+1),FALSE)*$E1358</f>
        <v>0</v>
      </c>
      <c r="R1357" s="47">
        <f>VLOOKUP(CONCATENATE($F1357," ",$G1357),AllocFactorMatrix,(R$4+1),FALSE)*$E1358</f>
        <v>0</v>
      </c>
      <c r="S1357" s="47">
        <f>VLOOKUP(CONCATENATE($F1357," ",$G1357),AllocFactorMatrix,(S$4+1),FALSE)*$E1358</f>
        <v>0</v>
      </c>
      <c r="T1357" s="47">
        <f t="shared" si="1945"/>
        <v>0</v>
      </c>
      <c r="U1357" s="47">
        <f>VLOOKUP(CONCATENATE($F1357," ",$G1357),AllocFactorMatrix,(U$4+1),FALSE)*$E1358</f>
        <v>0</v>
      </c>
      <c r="V1357" s="47">
        <f>VLOOKUP(CONCATENATE($F1357," ",$G1357),AllocFactorMatrix,(V$4+1),FALSE)*$E1358</f>
        <v>0</v>
      </c>
      <c r="W1357" s="47">
        <f>VLOOKUP(CONCATENATE($F1357," ",$G1357),AllocFactorMatrix,(W$4+1),FALSE)*$E1358</f>
        <v>0</v>
      </c>
      <c r="X1357" s="47">
        <f>VLOOKUP(CONCATENATE($F1357," ",$G1357),AllocFactorMatrix,(X$4+1),FALSE)*$E1358</f>
        <v>0</v>
      </c>
      <c r="Y1357" s="47">
        <f t="shared" si="1946"/>
        <v>0</v>
      </c>
      <c r="Z1357" s="47">
        <f>VLOOKUP(CONCATENATE($F1357," ",$G1357),AllocFactorMatrix,(Z$4+1),FALSE)*$E1358</f>
        <v>0</v>
      </c>
      <c r="AA1357" s="47">
        <f>VLOOKUP(CONCATENATE($F1357," ",$G1357),AllocFactorMatrix,(AA$4+1),FALSE)*$E1358</f>
        <v>0</v>
      </c>
      <c r="AB1357" s="47">
        <f t="shared" si="1943"/>
        <v>0</v>
      </c>
      <c r="AC1357" s="47">
        <f>VLOOKUP(CONCATENATE($F1357," ",$G1357),AllocFactorMatrix,(AC$4+1),FALSE)*$E1358</f>
        <v>0</v>
      </c>
      <c r="AD1357" s="47">
        <f>VLOOKUP(CONCATENATE($F1357," ",$G1357),AllocFactorMatrix,(AD$4+1),FALSE)*$E1358</f>
        <v>0</v>
      </c>
      <c r="AE1357" s="47">
        <f>VLOOKUP(CONCATENATE($F1357," ",$G1357),AllocFactorMatrix,(AE$4+1),FALSE)*$E1358</f>
        <v>0</v>
      </c>
    </row>
    <row r="1358" spans="1:31" s="44" customFormat="1" collapsed="1">
      <c r="A1358" s="146"/>
      <c r="B1358" s="91"/>
      <c r="C1358" s="84"/>
      <c r="D1358" s="84" t="s">
        <v>471</v>
      </c>
      <c r="E1358" s="56">
        <v>104170</v>
      </c>
      <c r="F1358" s="89" t="s">
        <v>181</v>
      </c>
      <c r="G1358" s="48" t="str">
        <f>$G$15</f>
        <v>TOTAL</v>
      </c>
      <c r="H1358" s="46">
        <f t="shared" si="1940"/>
        <v>104170.00000000001</v>
      </c>
      <c r="I1358" s="47">
        <f t="shared" ref="I1358:N1358" si="1952">VLOOKUP(CONCATENATE($F1358," ",$G1358),AllocFactorMatrix,(I$4+1),FALSE)*$E1358</f>
        <v>53494.728955865408</v>
      </c>
      <c r="J1358" s="47">
        <f t="shared" si="1952"/>
        <v>11.264609003112959</v>
      </c>
      <c r="K1358" s="47">
        <f t="shared" si="1952"/>
        <v>19.930832889450645</v>
      </c>
      <c r="L1358" s="47">
        <f t="shared" si="1952"/>
        <v>12482.707897514556</v>
      </c>
      <c r="M1358" s="47">
        <f t="shared" si="1952"/>
        <v>173.86128397788963</v>
      </c>
      <c r="N1358" s="47">
        <f t="shared" si="1952"/>
        <v>25.792346832932925</v>
      </c>
      <c r="O1358" s="47">
        <f t="shared" si="1942"/>
        <v>12682.361528325378</v>
      </c>
      <c r="P1358" s="47">
        <f>VLOOKUP(CONCATENATE($F1358," ",$G1358),AllocFactorMatrix,(P$4+1),FALSE)*$E1358</f>
        <v>7377.3732611595569</v>
      </c>
      <c r="Q1358" s="47">
        <f>VLOOKUP(CONCATENATE($F1358," ",$G1358),AllocFactorMatrix,(Q$4+1),FALSE)*$E1358</f>
        <v>1324.7183122205258</v>
      </c>
      <c r="R1358" s="47">
        <f>VLOOKUP(CONCATENATE($F1358," ",$G1358),AllocFactorMatrix,(R$4+1),FALSE)*$E1358</f>
        <v>285.42643113345173</v>
      </c>
      <c r="S1358" s="47">
        <f>VLOOKUP(CONCATENATE($F1358," ",$G1358),AllocFactorMatrix,(S$4+1),FALSE)*$E1358</f>
        <v>8.0361420429437285</v>
      </c>
      <c r="T1358" s="47">
        <f t="shared" si="1945"/>
        <v>8995.5541465564784</v>
      </c>
      <c r="U1358" s="47">
        <f>VLOOKUP(CONCATENATE($F1358," ",$G1358),AllocFactorMatrix,(U$4+1),FALSE)*$E1358</f>
        <v>346.31925194684084</v>
      </c>
      <c r="V1358" s="47">
        <f>VLOOKUP(CONCATENATE($F1358," ",$G1358),AllocFactorMatrix,(V$4+1),FALSE)*$E1358</f>
        <v>4712.9185429295276</v>
      </c>
      <c r="W1358" s="47">
        <f>VLOOKUP(CONCATENATE($F1358," ",$G1358),AllocFactorMatrix,(W$4+1),FALSE)*$E1358</f>
        <v>19119.697689276541</v>
      </c>
      <c r="X1358" s="47">
        <f>VLOOKUP(CONCATENATE($F1358," ",$G1358),AllocFactorMatrix,(X$4+1),FALSE)*$E1358</f>
        <v>2579.7393532052633</v>
      </c>
      <c r="Y1358" s="47">
        <f t="shared" si="1946"/>
        <v>26758.674837358172</v>
      </c>
      <c r="Z1358" s="47">
        <f>VLOOKUP(CONCATENATE($F1358," ",$G1358),AllocFactorMatrix,(Z$4+1),FALSE)*$E1358</f>
        <v>2027.2732834569733</v>
      </c>
      <c r="AA1358" s="47">
        <f>VLOOKUP(CONCATENATE($F1358," ",$G1358),AllocFactorMatrix,(AA$4+1),FALSE)*$E1358</f>
        <v>40.53529339880938</v>
      </c>
      <c r="AB1358" s="47">
        <f t="shared" si="1943"/>
        <v>2067.8085768557826</v>
      </c>
      <c r="AC1358" s="47">
        <f>VLOOKUP(CONCATENATE($F1358," ",$G1358),AllocFactorMatrix,(AC$4+1),FALSE)*$E1358</f>
        <v>26.788108528890653</v>
      </c>
      <c r="AD1358" s="47">
        <f>VLOOKUP(CONCATENATE($F1358," ",$G1358),AllocFactorMatrix,(AD$4+1),FALSE)*$E1358</f>
        <v>93.670321585074305</v>
      </c>
      <c r="AE1358" s="47">
        <f>VLOOKUP(CONCATENATE($F1358," ",$G1358),AllocFactorMatrix,(AE$4+1),FALSE)*$E1358</f>
        <v>19.218083032247176</v>
      </c>
    </row>
    <row r="1359" spans="1:31" s="44" customFormat="1" hidden="1" outlineLevel="1">
      <c r="A1359" s="146"/>
      <c r="B1359" s="91"/>
      <c r="C1359" s="84"/>
      <c r="D1359" s="84"/>
      <c r="F1359" s="167" t="str">
        <f>F1366</f>
        <v>TRANS_TOTAL</v>
      </c>
      <c r="G1359" s="48" t="str">
        <f>$G$8</f>
        <v>PRODUCTION</v>
      </c>
      <c r="H1359" s="46">
        <f t="shared" si="1940"/>
        <v>0</v>
      </c>
      <c r="I1359" s="47">
        <f t="shared" ref="I1359:N1359" si="1953">VLOOKUP(CONCATENATE($F1359," ",$G1359),AllocFactorMatrix,(I$4+1),FALSE)*$E1366</f>
        <v>0</v>
      </c>
      <c r="J1359" s="47">
        <f t="shared" si="1953"/>
        <v>0</v>
      </c>
      <c r="K1359" s="47">
        <f t="shared" si="1953"/>
        <v>0</v>
      </c>
      <c r="L1359" s="47">
        <f t="shared" si="1953"/>
        <v>0</v>
      </c>
      <c r="M1359" s="47">
        <f t="shared" si="1953"/>
        <v>0</v>
      </c>
      <c r="N1359" s="47">
        <f t="shared" si="1953"/>
        <v>0</v>
      </c>
      <c r="O1359" s="47">
        <f t="shared" si="1942"/>
        <v>0</v>
      </c>
      <c r="P1359" s="47">
        <f>VLOOKUP(CONCATENATE($F1359," ",$G1359),AllocFactorMatrix,(P$4+1),FALSE)*$E1366</f>
        <v>0</v>
      </c>
      <c r="Q1359" s="47">
        <f>VLOOKUP(CONCATENATE($F1359," ",$G1359),AllocFactorMatrix,(Q$4+1),FALSE)*$E1366</f>
        <v>0</v>
      </c>
      <c r="R1359" s="47">
        <f>VLOOKUP(CONCATENATE($F1359," ",$G1359),AllocFactorMatrix,(R$4+1),FALSE)*$E1366</f>
        <v>0</v>
      </c>
      <c r="S1359" s="47">
        <f>VLOOKUP(CONCATENATE($F1359," ",$G1359),AllocFactorMatrix,(S$4+1),FALSE)*$E1366</f>
        <v>0</v>
      </c>
      <c r="T1359" s="47">
        <f>SUBTOTAL(9,P1359:S1359)</f>
        <v>0</v>
      </c>
      <c r="U1359" s="47">
        <f>VLOOKUP(CONCATENATE($F1359," ",$G1359),AllocFactorMatrix,(U$4+1),FALSE)*$E1366</f>
        <v>0</v>
      </c>
      <c r="V1359" s="47">
        <f>VLOOKUP(CONCATENATE($F1359," ",$G1359),AllocFactorMatrix,(V$4+1),FALSE)*$E1366</f>
        <v>0</v>
      </c>
      <c r="W1359" s="47">
        <f>VLOOKUP(CONCATENATE($F1359," ",$G1359),AllocFactorMatrix,(W$4+1),FALSE)*$E1366</f>
        <v>0</v>
      </c>
      <c r="X1359" s="47">
        <f>VLOOKUP(CONCATENATE($F1359," ",$G1359),AllocFactorMatrix,(X$4+1),FALSE)*$E1366</f>
        <v>0</v>
      </c>
      <c r="Y1359" s="47">
        <f>SUBTOTAL(9,U1359:X1359)</f>
        <v>0</v>
      </c>
      <c r="Z1359" s="47">
        <f>VLOOKUP(CONCATENATE($F1359," ",$G1359),AllocFactorMatrix,(Z$4+1),FALSE)*$E1366</f>
        <v>0</v>
      </c>
      <c r="AA1359" s="47">
        <f>VLOOKUP(CONCATENATE($F1359," ",$G1359),AllocFactorMatrix,(AA$4+1),FALSE)*$E1366</f>
        <v>0</v>
      </c>
      <c r="AB1359" s="47">
        <f t="shared" si="1943"/>
        <v>0</v>
      </c>
      <c r="AC1359" s="47">
        <f>VLOOKUP(CONCATENATE($F1359," ",$G1359),AllocFactorMatrix,(AC$4+1),FALSE)*$E1366</f>
        <v>0</v>
      </c>
      <c r="AD1359" s="47">
        <f>VLOOKUP(CONCATENATE($F1359," ",$G1359),AllocFactorMatrix,(AD$4+1),FALSE)*$E1366</f>
        <v>0</v>
      </c>
      <c r="AE1359" s="47">
        <f>VLOOKUP(CONCATENATE($F1359," ",$G1359),AllocFactorMatrix,(AE$4+1),FALSE)*$E1366</f>
        <v>0</v>
      </c>
    </row>
    <row r="1360" spans="1:31" s="44" customFormat="1" hidden="1" outlineLevel="1">
      <c r="A1360" s="146"/>
      <c r="B1360" s="91"/>
      <c r="C1360" s="84"/>
      <c r="D1360" s="84"/>
      <c r="F1360" s="167" t="str">
        <f>F1366</f>
        <v>TRANS_TOTAL</v>
      </c>
      <c r="G1360" s="48" t="str">
        <f>$G$9</f>
        <v>BULKTRAN</v>
      </c>
      <c r="H1360" s="46">
        <f t="shared" si="1940"/>
        <v>0</v>
      </c>
      <c r="I1360" s="47">
        <f t="shared" ref="I1360:N1360" si="1954">VLOOKUP(CONCATENATE($F1360," ",$G1360),AllocFactorMatrix,(I$4+1),FALSE)*$E1366</f>
        <v>0</v>
      </c>
      <c r="J1360" s="47">
        <f t="shared" si="1954"/>
        <v>0</v>
      </c>
      <c r="K1360" s="47">
        <f t="shared" si="1954"/>
        <v>0</v>
      </c>
      <c r="L1360" s="47">
        <f t="shared" si="1954"/>
        <v>0</v>
      </c>
      <c r="M1360" s="47">
        <f t="shared" si="1954"/>
        <v>0</v>
      </c>
      <c r="N1360" s="47">
        <f t="shared" si="1954"/>
        <v>0</v>
      </c>
      <c r="O1360" s="47">
        <f t="shared" si="1942"/>
        <v>0</v>
      </c>
      <c r="P1360" s="47">
        <f>VLOOKUP(CONCATENATE($F1360," ",$G1360),AllocFactorMatrix,(P$4+1),FALSE)*$E1366</f>
        <v>0</v>
      </c>
      <c r="Q1360" s="47">
        <f>VLOOKUP(CONCATENATE($F1360," ",$G1360),AllocFactorMatrix,(Q$4+1),FALSE)*$E1366</f>
        <v>0</v>
      </c>
      <c r="R1360" s="47">
        <f>VLOOKUP(CONCATENATE($F1360," ",$G1360),AllocFactorMatrix,(R$4+1),FALSE)*$E1366</f>
        <v>0</v>
      </c>
      <c r="S1360" s="47">
        <f>VLOOKUP(CONCATENATE($F1360," ",$G1360),AllocFactorMatrix,(S$4+1),FALSE)*$E1366</f>
        <v>0</v>
      </c>
      <c r="T1360" s="47">
        <f t="shared" ref="T1360:T1366" si="1955">SUBTOTAL(9,P1360:S1360)</f>
        <v>0</v>
      </c>
      <c r="U1360" s="47">
        <f>VLOOKUP(CONCATENATE($F1360," ",$G1360),AllocFactorMatrix,(U$4+1),FALSE)*$E1366</f>
        <v>0</v>
      </c>
      <c r="V1360" s="47">
        <f>VLOOKUP(CONCATENATE($F1360," ",$G1360),AllocFactorMatrix,(V$4+1),FALSE)*$E1366</f>
        <v>0</v>
      </c>
      <c r="W1360" s="47">
        <f>VLOOKUP(CONCATENATE($F1360," ",$G1360),AllocFactorMatrix,(W$4+1),FALSE)*$E1366</f>
        <v>0</v>
      </c>
      <c r="X1360" s="47">
        <f>VLOOKUP(CONCATENATE($F1360," ",$G1360),AllocFactorMatrix,(X$4+1),FALSE)*$E1366</f>
        <v>0</v>
      </c>
      <c r="Y1360" s="47">
        <f t="shared" ref="Y1360:Y1366" si="1956">SUBTOTAL(9,U1360:X1360)</f>
        <v>0</v>
      </c>
      <c r="Z1360" s="47">
        <f>VLOOKUP(CONCATENATE($F1360," ",$G1360),AllocFactorMatrix,(Z$4+1),FALSE)*$E1366</f>
        <v>0</v>
      </c>
      <c r="AA1360" s="47">
        <f>VLOOKUP(CONCATENATE($F1360," ",$G1360),AllocFactorMatrix,(AA$4+1),FALSE)*$E1366</f>
        <v>0</v>
      </c>
      <c r="AB1360" s="47">
        <f t="shared" si="1943"/>
        <v>0</v>
      </c>
      <c r="AC1360" s="47">
        <f>VLOOKUP(CONCATENATE($F1360," ",$G1360),AllocFactorMatrix,(AC$4+1),FALSE)*$E1366</f>
        <v>0</v>
      </c>
      <c r="AD1360" s="47">
        <f>VLOOKUP(CONCATENATE($F1360," ",$G1360),AllocFactorMatrix,(AD$4+1),FALSE)*$E1366</f>
        <v>0</v>
      </c>
      <c r="AE1360" s="47">
        <f>VLOOKUP(CONCATENATE($F1360," ",$G1360),AllocFactorMatrix,(AE$4+1),FALSE)*$E1366</f>
        <v>0</v>
      </c>
    </row>
    <row r="1361" spans="1:31" s="44" customFormat="1" hidden="1" outlineLevel="1">
      <c r="A1361" s="146"/>
      <c r="B1361" s="91"/>
      <c r="C1361" s="84"/>
      <c r="D1361" s="84"/>
      <c r="F1361" s="167" t="str">
        <f>F1366</f>
        <v>TRANS_TOTAL</v>
      </c>
      <c r="G1361" s="48" t="str">
        <f>$G$10</f>
        <v>SUBTRAN</v>
      </c>
      <c r="H1361" s="46">
        <f t="shared" si="1940"/>
        <v>0</v>
      </c>
      <c r="I1361" s="47">
        <f t="shared" ref="I1361:N1361" si="1957">VLOOKUP(CONCATENATE($F1361," ",$G1361),AllocFactorMatrix,(I$4+1),FALSE)*$E1366</f>
        <v>0</v>
      </c>
      <c r="J1361" s="47">
        <f t="shared" si="1957"/>
        <v>0</v>
      </c>
      <c r="K1361" s="47">
        <f t="shared" si="1957"/>
        <v>0</v>
      </c>
      <c r="L1361" s="47">
        <f t="shared" si="1957"/>
        <v>0</v>
      </c>
      <c r="M1361" s="47">
        <f t="shared" si="1957"/>
        <v>0</v>
      </c>
      <c r="N1361" s="47">
        <f t="shared" si="1957"/>
        <v>0</v>
      </c>
      <c r="O1361" s="47">
        <f t="shared" si="1942"/>
        <v>0</v>
      </c>
      <c r="P1361" s="47">
        <f>VLOOKUP(CONCATENATE($F1361," ",$G1361),AllocFactorMatrix,(P$4+1),FALSE)*$E1366</f>
        <v>0</v>
      </c>
      <c r="Q1361" s="47">
        <f>VLOOKUP(CONCATENATE($F1361," ",$G1361),AllocFactorMatrix,(Q$4+1),FALSE)*$E1366</f>
        <v>0</v>
      </c>
      <c r="R1361" s="47">
        <f>VLOOKUP(CONCATENATE($F1361," ",$G1361),AllocFactorMatrix,(R$4+1),FALSE)*$E1366</f>
        <v>0</v>
      </c>
      <c r="S1361" s="47">
        <f>VLOOKUP(CONCATENATE($F1361," ",$G1361),AllocFactorMatrix,(S$4+1),FALSE)*$E1366</f>
        <v>0</v>
      </c>
      <c r="T1361" s="47">
        <f t="shared" si="1955"/>
        <v>0</v>
      </c>
      <c r="U1361" s="47">
        <f>VLOOKUP(CONCATENATE($F1361," ",$G1361),AllocFactorMatrix,(U$4+1),FALSE)*$E1366</f>
        <v>0</v>
      </c>
      <c r="V1361" s="47">
        <f>VLOOKUP(CONCATENATE($F1361," ",$G1361),AllocFactorMatrix,(V$4+1),FALSE)*$E1366</f>
        <v>0</v>
      </c>
      <c r="W1361" s="47">
        <f>VLOOKUP(CONCATENATE($F1361," ",$G1361),AllocFactorMatrix,(W$4+1),FALSE)*$E1366</f>
        <v>0</v>
      </c>
      <c r="X1361" s="47">
        <f>VLOOKUP(CONCATENATE($F1361," ",$G1361),AllocFactorMatrix,(X$4+1),FALSE)*$E1366</f>
        <v>0</v>
      </c>
      <c r="Y1361" s="47">
        <f t="shared" si="1956"/>
        <v>0</v>
      </c>
      <c r="Z1361" s="47">
        <f>VLOOKUP(CONCATENATE($F1361," ",$G1361),AllocFactorMatrix,(Z$4+1),FALSE)*$E1366</f>
        <v>0</v>
      </c>
      <c r="AA1361" s="47">
        <f>VLOOKUP(CONCATENATE($F1361," ",$G1361),AllocFactorMatrix,(AA$4+1),FALSE)*$E1366</f>
        <v>0</v>
      </c>
      <c r="AB1361" s="47">
        <f t="shared" si="1943"/>
        <v>0</v>
      </c>
      <c r="AC1361" s="47">
        <f>VLOOKUP(CONCATENATE($F1361," ",$G1361),AllocFactorMatrix,(AC$4+1),FALSE)*$E1366</f>
        <v>0</v>
      </c>
      <c r="AD1361" s="47">
        <f>VLOOKUP(CONCATENATE($F1361," ",$G1361),AllocFactorMatrix,(AD$4+1),FALSE)*$E1366</f>
        <v>0</v>
      </c>
      <c r="AE1361" s="47">
        <f>VLOOKUP(CONCATENATE($F1361," ",$G1361),AllocFactorMatrix,(AE$4+1),FALSE)*$E1366</f>
        <v>0</v>
      </c>
    </row>
    <row r="1362" spans="1:31" s="44" customFormat="1" hidden="1" outlineLevel="1">
      <c r="A1362" s="146"/>
      <c r="B1362" s="91"/>
      <c r="C1362" s="84"/>
      <c r="D1362" s="84"/>
      <c r="F1362" s="167" t="str">
        <f>F1366</f>
        <v>TRANS_TOTAL</v>
      </c>
      <c r="G1362" s="48" t="str">
        <f>$G$11</f>
        <v>DISTPRI</v>
      </c>
      <c r="H1362" s="46">
        <f t="shared" si="1940"/>
        <v>0</v>
      </c>
      <c r="I1362" s="47">
        <f t="shared" ref="I1362:N1362" si="1958">VLOOKUP(CONCATENATE($F1362," ",$G1362),AllocFactorMatrix,(I$4+1),FALSE)*$E1366</f>
        <v>0</v>
      </c>
      <c r="J1362" s="47">
        <f t="shared" si="1958"/>
        <v>0</v>
      </c>
      <c r="K1362" s="47">
        <f t="shared" si="1958"/>
        <v>0</v>
      </c>
      <c r="L1362" s="47">
        <f t="shared" si="1958"/>
        <v>0</v>
      </c>
      <c r="M1362" s="47">
        <f t="shared" si="1958"/>
        <v>0</v>
      </c>
      <c r="N1362" s="47">
        <f t="shared" si="1958"/>
        <v>0</v>
      </c>
      <c r="O1362" s="47">
        <f t="shared" si="1942"/>
        <v>0</v>
      </c>
      <c r="P1362" s="47">
        <f>VLOOKUP(CONCATENATE($F1362," ",$G1362),AllocFactorMatrix,(P$4+1),FALSE)*$E1366</f>
        <v>0</v>
      </c>
      <c r="Q1362" s="47">
        <f>VLOOKUP(CONCATENATE($F1362," ",$G1362),AllocFactorMatrix,(Q$4+1),FALSE)*$E1366</f>
        <v>0</v>
      </c>
      <c r="R1362" s="47">
        <f>VLOOKUP(CONCATENATE($F1362," ",$G1362),AllocFactorMatrix,(R$4+1),FALSE)*$E1366</f>
        <v>0</v>
      </c>
      <c r="S1362" s="47">
        <f>VLOOKUP(CONCATENATE($F1362," ",$G1362),AllocFactorMatrix,(S$4+1),FALSE)*$E1366</f>
        <v>0</v>
      </c>
      <c r="T1362" s="47">
        <f t="shared" si="1955"/>
        <v>0</v>
      </c>
      <c r="U1362" s="47">
        <f>VLOOKUP(CONCATENATE($F1362," ",$G1362),AllocFactorMatrix,(U$4+1),FALSE)*$E1366</f>
        <v>0</v>
      </c>
      <c r="V1362" s="47">
        <f>VLOOKUP(CONCATENATE($F1362," ",$G1362),AllocFactorMatrix,(V$4+1),FALSE)*$E1366</f>
        <v>0</v>
      </c>
      <c r="W1362" s="47">
        <f>VLOOKUP(CONCATENATE($F1362," ",$G1362),AllocFactorMatrix,(W$4+1),FALSE)*$E1366</f>
        <v>0</v>
      </c>
      <c r="X1362" s="47">
        <f>VLOOKUP(CONCATENATE($F1362," ",$G1362),AllocFactorMatrix,(X$4+1),FALSE)*$E1366</f>
        <v>0</v>
      </c>
      <c r="Y1362" s="47">
        <f t="shared" si="1956"/>
        <v>0</v>
      </c>
      <c r="Z1362" s="47">
        <f>VLOOKUP(CONCATENATE($F1362," ",$G1362),AllocFactorMatrix,(Z$4+1),FALSE)*$E1366</f>
        <v>0</v>
      </c>
      <c r="AA1362" s="47">
        <f>VLOOKUP(CONCATENATE($F1362," ",$G1362),AllocFactorMatrix,(AA$4+1),FALSE)*$E1366</f>
        <v>0</v>
      </c>
      <c r="AB1362" s="47">
        <f t="shared" si="1943"/>
        <v>0</v>
      </c>
      <c r="AC1362" s="47">
        <f>VLOOKUP(CONCATENATE($F1362," ",$G1362),AllocFactorMatrix,(AC$4+1),FALSE)*$E1366</f>
        <v>0</v>
      </c>
      <c r="AD1362" s="47">
        <f>VLOOKUP(CONCATENATE($F1362," ",$G1362),AllocFactorMatrix,(AD$4+1),FALSE)*$E1366</f>
        <v>0</v>
      </c>
      <c r="AE1362" s="47">
        <f>VLOOKUP(CONCATENATE($F1362," ",$G1362),AllocFactorMatrix,(AE$4+1),FALSE)*$E1366</f>
        <v>0</v>
      </c>
    </row>
    <row r="1363" spans="1:31" s="44" customFormat="1" hidden="1" outlineLevel="1">
      <c r="A1363" s="146"/>
      <c r="B1363" s="91"/>
      <c r="C1363" s="84"/>
      <c r="D1363" s="84"/>
      <c r="F1363" s="167" t="str">
        <f>F1366</f>
        <v>TRANS_TOTAL</v>
      </c>
      <c r="G1363" s="48" t="str">
        <f>$G$12</f>
        <v>DISTSEC</v>
      </c>
      <c r="H1363" s="46">
        <f t="shared" si="1940"/>
        <v>0</v>
      </c>
      <c r="I1363" s="47">
        <f t="shared" ref="I1363:N1363" si="1959">VLOOKUP(CONCATENATE($F1363," ",$G1363),AllocFactorMatrix,(I$4+1),FALSE)*$E1366</f>
        <v>0</v>
      </c>
      <c r="J1363" s="47">
        <f t="shared" si="1959"/>
        <v>0</v>
      </c>
      <c r="K1363" s="47">
        <f t="shared" si="1959"/>
        <v>0</v>
      </c>
      <c r="L1363" s="47">
        <f t="shared" si="1959"/>
        <v>0</v>
      </c>
      <c r="M1363" s="47">
        <f t="shared" si="1959"/>
        <v>0</v>
      </c>
      <c r="N1363" s="47">
        <f t="shared" si="1959"/>
        <v>0</v>
      </c>
      <c r="O1363" s="47">
        <f t="shared" si="1942"/>
        <v>0</v>
      </c>
      <c r="P1363" s="47">
        <f>VLOOKUP(CONCATENATE($F1363," ",$G1363),AllocFactorMatrix,(P$4+1),FALSE)*$E1366</f>
        <v>0</v>
      </c>
      <c r="Q1363" s="47">
        <f>VLOOKUP(CONCATENATE($F1363," ",$G1363),AllocFactorMatrix,(Q$4+1),FALSE)*$E1366</f>
        <v>0</v>
      </c>
      <c r="R1363" s="47">
        <f>VLOOKUP(CONCATENATE($F1363," ",$G1363),AllocFactorMatrix,(R$4+1),FALSE)*$E1366</f>
        <v>0</v>
      </c>
      <c r="S1363" s="47">
        <f>VLOOKUP(CONCATENATE($F1363," ",$G1363),AllocFactorMatrix,(S$4+1),FALSE)*$E1366</f>
        <v>0</v>
      </c>
      <c r="T1363" s="47">
        <f t="shared" si="1955"/>
        <v>0</v>
      </c>
      <c r="U1363" s="47">
        <f>VLOOKUP(CONCATENATE($F1363," ",$G1363),AllocFactorMatrix,(U$4+1),FALSE)*$E1366</f>
        <v>0</v>
      </c>
      <c r="V1363" s="47">
        <f>VLOOKUP(CONCATENATE($F1363," ",$G1363),AllocFactorMatrix,(V$4+1),FALSE)*$E1366</f>
        <v>0</v>
      </c>
      <c r="W1363" s="47">
        <f>VLOOKUP(CONCATENATE($F1363," ",$G1363),AllocFactorMatrix,(W$4+1),FALSE)*$E1366</f>
        <v>0</v>
      </c>
      <c r="X1363" s="47">
        <f>VLOOKUP(CONCATENATE($F1363," ",$G1363),AllocFactorMatrix,(X$4+1),FALSE)*$E1366</f>
        <v>0</v>
      </c>
      <c r="Y1363" s="47">
        <f t="shared" si="1956"/>
        <v>0</v>
      </c>
      <c r="Z1363" s="47">
        <f>VLOOKUP(CONCATENATE($F1363," ",$G1363),AllocFactorMatrix,(Z$4+1),FALSE)*$E1366</f>
        <v>0</v>
      </c>
      <c r="AA1363" s="47">
        <f>VLOOKUP(CONCATENATE($F1363," ",$G1363),AllocFactorMatrix,(AA$4+1),FALSE)*$E1366</f>
        <v>0</v>
      </c>
      <c r="AB1363" s="47">
        <f t="shared" si="1943"/>
        <v>0</v>
      </c>
      <c r="AC1363" s="47">
        <f>VLOOKUP(CONCATENATE($F1363," ",$G1363),AllocFactorMatrix,(AC$4+1),FALSE)*$E1366</f>
        <v>0</v>
      </c>
      <c r="AD1363" s="47">
        <f>VLOOKUP(CONCATENATE($F1363," ",$G1363),AllocFactorMatrix,(AD$4+1),FALSE)*$E1366</f>
        <v>0</v>
      </c>
      <c r="AE1363" s="47">
        <f>VLOOKUP(CONCATENATE($F1363," ",$G1363),AllocFactorMatrix,(AE$4+1),FALSE)*$E1366</f>
        <v>0</v>
      </c>
    </row>
    <row r="1364" spans="1:31" s="44" customFormat="1" hidden="1" outlineLevel="1">
      <c r="A1364" s="146"/>
      <c r="B1364" s="91"/>
      <c r="C1364" s="84"/>
      <c r="D1364" s="84"/>
      <c r="F1364" s="167" t="str">
        <f>F1366</f>
        <v>TRANS_TOTAL</v>
      </c>
      <c r="G1364" s="48" t="str">
        <f>$G$13</f>
        <v>ENERGY</v>
      </c>
      <c r="H1364" s="46">
        <f t="shared" si="1940"/>
        <v>0</v>
      </c>
      <c r="I1364" s="47">
        <f t="shared" ref="I1364:N1364" si="1960">VLOOKUP(CONCATENATE($F1364," ",$G1364),AllocFactorMatrix,(I$4+1),FALSE)*$E1366</f>
        <v>0</v>
      </c>
      <c r="J1364" s="47">
        <f t="shared" si="1960"/>
        <v>0</v>
      </c>
      <c r="K1364" s="47">
        <f t="shared" si="1960"/>
        <v>0</v>
      </c>
      <c r="L1364" s="47">
        <f t="shared" si="1960"/>
        <v>0</v>
      </c>
      <c r="M1364" s="47">
        <f t="shared" si="1960"/>
        <v>0</v>
      </c>
      <c r="N1364" s="47">
        <f t="shared" si="1960"/>
        <v>0</v>
      </c>
      <c r="O1364" s="47">
        <f t="shared" si="1942"/>
        <v>0</v>
      </c>
      <c r="P1364" s="47">
        <f>VLOOKUP(CONCATENATE($F1364," ",$G1364),AllocFactorMatrix,(P$4+1),FALSE)*$E1366</f>
        <v>0</v>
      </c>
      <c r="Q1364" s="47">
        <f>VLOOKUP(CONCATENATE($F1364," ",$G1364),AllocFactorMatrix,(Q$4+1),FALSE)*$E1366</f>
        <v>0</v>
      </c>
      <c r="R1364" s="47">
        <f>VLOOKUP(CONCATENATE($F1364," ",$G1364),AllocFactorMatrix,(R$4+1),FALSE)*$E1366</f>
        <v>0</v>
      </c>
      <c r="S1364" s="47">
        <f>VLOOKUP(CONCATENATE($F1364," ",$G1364),AllocFactorMatrix,(S$4+1),FALSE)*$E1366</f>
        <v>0</v>
      </c>
      <c r="T1364" s="47">
        <f t="shared" si="1955"/>
        <v>0</v>
      </c>
      <c r="U1364" s="47">
        <f>VLOOKUP(CONCATENATE($F1364," ",$G1364),AllocFactorMatrix,(U$4+1),FALSE)*$E1366</f>
        <v>0</v>
      </c>
      <c r="V1364" s="47">
        <f>VLOOKUP(CONCATENATE($F1364," ",$G1364),AllocFactorMatrix,(V$4+1),FALSE)*$E1366</f>
        <v>0</v>
      </c>
      <c r="W1364" s="47">
        <f>VLOOKUP(CONCATENATE($F1364," ",$G1364),AllocFactorMatrix,(W$4+1),FALSE)*$E1366</f>
        <v>0</v>
      </c>
      <c r="X1364" s="47">
        <f>VLOOKUP(CONCATENATE($F1364," ",$G1364),AllocFactorMatrix,(X$4+1),FALSE)*$E1366</f>
        <v>0</v>
      </c>
      <c r="Y1364" s="47">
        <f t="shared" si="1956"/>
        <v>0</v>
      </c>
      <c r="Z1364" s="47">
        <f>VLOOKUP(CONCATENATE($F1364," ",$G1364),AllocFactorMatrix,(Z$4+1),FALSE)*$E1366</f>
        <v>0</v>
      </c>
      <c r="AA1364" s="47">
        <f>VLOOKUP(CONCATENATE($F1364," ",$G1364),AllocFactorMatrix,(AA$4+1),FALSE)*$E1366</f>
        <v>0</v>
      </c>
      <c r="AB1364" s="47">
        <f t="shared" si="1943"/>
        <v>0</v>
      </c>
      <c r="AC1364" s="47">
        <f>VLOOKUP(CONCATENATE($F1364," ",$G1364),AllocFactorMatrix,(AC$4+1),FALSE)*$E1366</f>
        <v>0</v>
      </c>
      <c r="AD1364" s="47">
        <f>VLOOKUP(CONCATENATE($F1364," ",$G1364),AllocFactorMatrix,(AD$4+1),FALSE)*$E1366</f>
        <v>0</v>
      </c>
      <c r="AE1364" s="47">
        <f>VLOOKUP(CONCATENATE($F1364," ",$G1364),AllocFactorMatrix,(AE$4+1),FALSE)*$E1366</f>
        <v>0</v>
      </c>
    </row>
    <row r="1365" spans="1:31" s="44" customFormat="1" hidden="1" outlineLevel="1">
      <c r="A1365" s="146"/>
      <c r="B1365" s="91"/>
      <c r="C1365" s="84"/>
      <c r="D1365" s="84"/>
      <c r="F1365" s="167" t="str">
        <f>F1366</f>
        <v>TRANS_TOTAL</v>
      </c>
      <c r="G1365" s="48" t="str">
        <f>$G$14</f>
        <v>CUSTOMER</v>
      </c>
      <c r="H1365" s="46">
        <f t="shared" si="1940"/>
        <v>0</v>
      </c>
      <c r="I1365" s="47">
        <f t="shared" ref="I1365:N1365" si="1961">VLOOKUP(CONCATENATE($F1365," ",$G1365),AllocFactorMatrix,(I$4+1),FALSE)*$E1366</f>
        <v>0</v>
      </c>
      <c r="J1365" s="47">
        <f t="shared" si="1961"/>
        <v>0</v>
      </c>
      <c r="K1365" s="47">
        <f t="shared" si="1961"/>
        <v>0</v>
      </c>
      <c r="L1365" s="47">
        <f t="shared" si="1961"/>
        <v>0</v>
      </c>
      <c r="M1365" s="47">
        <f t="shared" si="1961"/>
        <v>0</v>
      </c>
      <c r="N1365" s="47">
        <f t="shared" si="1961"/>
        <v>0</v>
      </c>
      <c r="O1365" s="47">
        <f t="shared" si="1942"/>
        <v>0</v>
      </c>
      <c r="P1365" s="47">
        <f>VLOOKUP(CONCATENATE($F1365," ",$G1365),AllocFactorMatrix,(P$4+1),FALSE)*$E1366</f>
        <v>0</v>
      </c>
      <c r="Q1365" s="47">
        <f>VLOOKUP(CONCATENATE($F1365," ",$G1365),AllocFactorMatrix,(Q$4+1),FALSE)*$E1366</f>
        <v>0</v>
      </c>
      <c r="R1365" s="47">
        <f>VLOOKUP(CONCATENATE($F1365," ",$G1365),AllocFactorMatrix,(R$4+1),FALSE)*$E1366</f>
        <v>0</v>
      </c>
      <c r="S1365" s="47">
        <f>VLOOKUP(CONCATENATE($F1365," ",$G1365),AllocFactorMatrix,(S$4+1),FALSE)*$E1366</f>
        <v>0</v>
      </c>
      <c r="T1365" s="47">
        <f t="shared" si="1955"/>
        <v>0</v>
      </c>
      <c r="U1365" s="47">
        <f>VLOOKUP(CONCATENATE($F1365," ",$G1365),AllocFactorMatrix,(U$4+1),FALSE)*$E1366</f>
        <v>0</v>
      </c>
      <c r="V1365" s="47">
        <f>VLOOKUP(CONCATENATE($F1365," ",$G1365),AllocFactorMatrix,(V$4+1),FALSE)*$E1366</f>
        <v>0</v>
      </c>
      <c r="W1365" s="47">
        <f>VLOOKUP(CONCATENATE($F1365," ",$G1365),AllocFactorMatrix,(W$4+1),FALSE)*$E1366</f>
        <v>0</v>
      </c>
      <c r="X1365" s="47">
        <f>VLOOKUP(CONCATENATE($F1365," ",$G1365),AllocFactorMatrix,(X$4+1),FALSE)*$E1366</f>
        <v>0</v>
      </c>
      <c r="Y1365" s="47">
        <f t="shared" si="1956"/>
        <v>0</v>
      </c>
      <c r="Z1365" s="47">
        <f>VLOOKUP(CONCATENATE($F1365," ",$G1365),AllocFactorMatrix,(Z$4+1),FALSE)*$E1366</f>
        <v>0</v>
      </c>
      <c r="AA1365" s="47">
        <f>VLOOKUP(CONCATENATE($F1365," ",$G1365),AllocFactorMatrix,(AA$4+1),FALSE)*$E1366</f>
        <v>0</v>
      </c>
      <c r="AB1365" s="47">
        <f t="shared" si="1943"/>
        <v>0</v>
      </c>
      <c r="AC1365" s="47">
        <f>VLOOKUP(CONCATENATE($F1365," ",$G1365),AllocFactorMatrix,(AC$4+1),FALSE)*$E1366</f>
        <v>0</v>
      </c>
      <c r="AD1365" s="47">
        <f>VLOOKUP(CONCATENATE($F1365," ",$G1365),AllocFactorMatrix,(AD$4+1),FALSE)*$E1366</f>
        <v>0</v>
      </c>
      <c r="AE1365" s="47">
        <f>VLOOKUP(CONCATENATE($F1365," ",$G1365),AllocFactorMatrix,(AE$4+1),FALSE)*$E1366</f>
        <v>0</v>
      </c>
    </row>
    <row r="1366" spans="1:31" s="44" customFormat="1" collapsed="1">
      <c r="A1366" s="146"/>
      <c r="B1366" s="91"/>
      <c r="C1366" s="84"/>
      <c r="D1366" s="84" t="s">
        <v>472</v>
      </c>
      <c r="E1366" s="56">
        <v>0</v>
      </c>
      <c r="F1366" s="89" t="s">
        <v>181</v>
      </c>
      <c r="G1366" s="48" t="str">
        <f>$G$15</f>
        <v>TOTAL</v>
      </c>
      <c r="H1366" s="46">
        <f t="shared" si="1940"/>
        <v>0</v>
      </c>
      <c r="I1366" s="47">
        <f t="shared" ref="I1366:N1366" si="1962">VLOOKUP(CONCATENATE($F1366," ",$G1366),AllocFactorMatrix,(I$4+1),FALSE)*$E1366</f>
        <v>0</v>
      </c>
      <c r="J1366" s="47">
        <f t="shared" si="1962"/>
        <v>0</v>
      </c>
      <c r="K1366" s="47">
        <f t="shared" si="1962"/>
        <v>0</v>
      </c>
      <c r="L1366" s="47">
        <f t="shared" si="1962"/>
        <v>0</v>
      </c>
      <c r="M1366" s="47">
        <f t="shared" si="1962"/>
        <v>0</v>
      </c>
      <c r="N1366" s="47">
        <f t="shared" si="1962"/>
        <v>0</v>
      </c>
      <c r="O1366" s="47">
        <f t="shared" si="1942"/>
        <v>0</v>
      </c>
      <c r="P1366" s="47">
        <f>VLOOKUP(CONCATENATE($F1366," ",$G1366),AllocFactorMatrix,(P$4+1),FALSE)*$E1366</f>
        <v>0</v>
      </c>
      <c r="Q1366" s="47">
        <f>VLOOKUP(CONCATENATE($F1366," ",$G1366),AllocFactorMatrix,(Q$4+1),FALSE)*$E1366</f>
        <v>0</v>
      </c>
      <c r="R1366" s="47">
        <f>VLOOKUP(CONCATENATE($F1366," ",$G1366),AllocFactorMatrix,(R$4+1),FALSE)*$E1366</f>
        <v>0</v>
      </c>
      <c r="S1366" s="47">
        <f>VLOOKUP(CONCATENATE($F1366," ",$G1366),AllocFactorMatrix,(S$4+1),FALSE)*$E1366</f>
        <v>0</v>
      </c>
      <c r="T1366" s="47">
        <f t="shared" si="1955"/>
        <v>0</v>
      </c>
      <c r="U1366" s="47">
        <f>VLOOKUP(CONCATENATE($F1366," ",$G1366),AllocFactorMatrix,(U$4+1),FALSE)*$E1366</f>
        <v>0</v>
      </c>
      <c r="V1366" s="47">
        <f>VLOOKUP(CONCATENATE($F1366," ",$G1366),AllocFactorMatrix,(V$4+1),FALSE)*$E1366</f>
        <v>0</v>
      </c>
      <c r="W1366" s="47">
        <f>VLOOKUP(CONCATENATE($F1366," ",$G1366),AllocFactorMatrix,(W$4+1),FALSE)*$E1366</f>
        <v>0</v>
      </c>
      <c r="X1366" s="47">
        <f>VLOOKUP(CONCATENATE($F1366," ",$G1366),AllocFactorMatrix,(X$4+1),FALSE)*$E1366</f>
        <v>0</v>
      </c>
      <c r="Y1366" s="47">
        <f t="shared" si="1956"/>
        <v>0</v>
      </c>
      <c r="Z1366" s="47">
        <f>VLOOKUP(CONCATENATE($F1366," ",$G1366),AllocFactorMatrix,(Z$4+1),FALSE)*$E1366</f>
        <v>0</v>
      </c>
      <c r="AA1366" s="47">
        <f>VLOOKUP(CONCATENATE($F1366," ",$G1366),AllocFactorMatrix,(AA$4+1),FALSE)*$E1366</f>
        <v>0</v>
      </c>
      <c r="AB1366" s="47">
        <f t="shared" si="1943"/>
        <v>0</v>
      </c>
      <c r="AC1366" s="47">
        <f>VLOOKUP(CONCATENATE($F1366," ",$G1366),AllocFactorMatrix,(AC$4+1),FALSE)*$E1366</f>
        <v>0</v>
      </c>
      <c r="AD1366" s="47">
        <f>VLOOKUP(CONCATENATE($F1366," ",$G1366),AllocFactorMatrix,(AD$4+1),FALSE)*$E1366</f>
        <v>0</v>
      </c>
      <c r="AE1366" s="47">
        <f>VLOOKUP(CONCATENATE($F1366," ",$G1366),AllocFactorMatrix,(AE$4+1),FALSE)*$E1366</f>
        <v>0</v>
      </c>
    </row>
    <row r="1367" spans="1:31" s="44" customFormat="1" hidden="1" outlineLevel="1">
      <c r="A1367" s="49"/>
      <c r="B1367" s="97"/>
      <c r="C1367" s="48"/>
      <c r="D1367" s="48"/>
      <c r="F1367" s="167" t="str">
        <f>F1374</f>
        <v>TRANS_TOTAL</v>
      </c>
      <c r="G1367" s="48" t="str">
        <f>$G$8</f>
        <v>PRODUCTION</v>
      </c>
      <c r="H1367" s="46">
        <f t="shared" si="1940"/>
        <v>0</v>
      </c>
      <c r="I1367" s="47">
        <f t="shared" ref="I1367:N1367" si="1963">VLOOKUP(CONCATENATE($F1367," ",$G1367),AllocFactorMatrix,(I$4+1),FALSE)*$E1374</f>
        <v>0</v>
      </c>
      <c r="J1367" s="47">
        <f t="shared" si="1963"/>
        <v>0</v>
      </c>
      <c r="K1367" s="47">
        <f t="shared" si="1963"/>
        <v>0</v>
      </c>
      <c r="L1367" s="47">
        <f t="shared" si="1963"/>
        <v>0</v>
      </c>
      <c r="M1367" s="47">
        <f t="shared" si="1963"/>
        <v>0</v>
      </c>
      <c r="N1367" s="47">
        <f t="shared" si="1963"/>
        <v>0</v>
      </c>
      <c r="O1367" s="47">
        <f t="shared" ref="O1367:O1374" si="1964">SUBTOTAL(9,L1367:N1367)</f>
        <v>0</v>
      </c>
      <c r="P1367" s="47">
        <f>VLOOKUP(CONCATENATE($F1367," ",$G1367),AllocFactorMatrix,(P$4+1),FALSE)*$E1374</f>
        <v>0</v>
      </c>
      <c r="Q1367" s="47">
        <f>VLOOKUP(CONCATENATE($F1367," ",$G1367),AllocFactorMatrix,(Q$4+1),FALSE)*$E1374</f>
        <v>0</v>
      </c>
      <c r="R1367" s="47">
        <f>VLOOKUP(CONCATENATE($F1367," ",$G1367),AllocFactorMatrix,(R$4+1),FALSE)*$E1374</f>
        <v>0</v>
      </c>
      <c r="S1367" s="47">
        <f>VLOOKUP(CONCATENATE($F1367," ",$G1367),AllocFactorMatrix,(S$4+1),FALSE)*$E1374</f>
        <v>0</v>
      </c>
      <c r="T1367" s="47">
        <f>SUBTOTAL(9,P1367:S1367)</f>
        <v>0</v>
      </c>
      <c r="U1367" s="47">
        <f>VLOOKUP(CONCATENATE($F1367," ",$G1367),AllocFactorMatrix,(U$4+1),FALSE)*$E1374</f>
        <v>0</v>
      </c>
      <c r="V1367" s="47">
        <f>VLOOKUP(CONCATENATE($F1367," ",$G1367),AllocFactorMatrix,(V$4+1),FALSE)*$E1374</f>
        <v>0</v>
      </c>
      <c r="W1367" s="47">
        <f>VLOOKUP(CONCATENATE($F1367," ",$G1367),AllocFactorMatrix,(W$4+1),FALSE)*$E1374</f>
        <v>0</v>
      </c>
      <c r="X1367" s="47">
        <f>VLOOKUP(CONCATENATE($F1367," ",$G1367),AllocFactorMatrix,(X$4+1),FALSE)*$E1374</f>
        <v>0</v>
      </c>
      <c r="Y1367" s="47">
        <f>SUBTOTAL(9,U1367:X1367)</f>
        <v>0</v>
      </c>
      <c r="Z1367" s="47">
        <f>VLOOKUP(CONCATENATE($F1367," ",$G1367),AllocFactorMatrix,(Z$4+1),FALSE)*$E1374</f>
        <v>0</v>
      </c>
      <c r="AA1367" s="47">
        <f>VLOOKUP(CONCATENATE($F1367," ",$G1367),AllocFactorMatrix,(AA$4+1),FALSE)*$E1374</f>
        <v>0</v>
      </c>
      <c r="AB1367" s="47">
        <f t="shared" ref="AB1367:AB1374" si="1965">SUBTOTAL(9,Z1367:AA1367)</f>
        <v>0</v>
      </c>
      <c r="AC1367" s="47">
        <f>VLOOKUP(CONCATENATE($F1367," ",$G1367),AllocFactorMatrix,(AC$4+1),FALSE)*$E1374</f>
        <v>0</v>
      </c>
      <c r="AD1367" s="47">
        <f>VLOOKUP(CONCATENATE($F1367," ",$G1367),AllocFactorMatrix,(AD$4+1),FALSE)*$E1374</f>
        <v>0</v>
      </c>
      <c r="AE1367" s="47">
        <f>VLOOKUP(CONCATENATE($F1367," ",$G1367),AllocFactorMatrix,(AE$4+1),FALSE)*$E1374</f>
        <v>0</v>
      </c>
    </row>
    <row r="1368" spans="1:31" s="44" customFormat="1" hidden="1" outlineLevel="1">
      <c r="A1368" s="49"/>
      <c r="B1368" s="97"/>
      <c r="C1368" s="48"/>
      <c r="D1368" s="48"/>
      <c r="F1368" s="167" t="str">
        <f>F1374</f>
        <v>TRANS_TOTAL</v>
      </c>
      <c r="G1368" s="48" t="str">
        <f>$G$9</f>
        <v>BULKTRAN</v>
      </c>
      <c r="H1368" s="46">
        <f t="shared" si="1940"/>
        <v>-6717797.046000001</v>
      </c>
      <c r="I1368" s="47">
        <f t="shared" ref="I1368:N1368" si="1966">VLOOKUP(CONCATENATE($F1368," ",$G1368),AllocFactorMatrix,(I$4+1),FALSE)*$E1374</f>
        <v>-3454767.725931752</v>
      </c>
      <c r="J1368" s="47">
        <f t="shared" si="1966"/>
        <v>-772.89076321777793</v>
      </c>
      <c r="K1368" s="47">
        <f t="shared" si="1966"/>
        <v>-1353.276616851113</v>
      </c>
      <c r="L1368" s="47">
        <f t="shared" si="1966"/>
        <v>-805193.98567091662</v>
      </c>
      <c r="M1368" s="47">
        <f t="shared" si="1966"/>
        <v>-11204.264062780867</v>
      </c>
      <c r="N1368" s="47">
        <f t="shared" si="1966"/>
        <v>-1560.4593934783531</v>
      </c>
      <c r="O1368" s="47">
        <f t="shared" si="1964"/>
        <v>-817958.70912717585</v>
      </c>
      <c r="P1368" s="47">
        <f>VLOOKUP(CONCATENATE($F1368," ",$G1368),AllocFactorMatrix,(P$4+1),FALSE)*$E1374</f>
        <v>-478923.5116789891</v>
      </c>
      <c r="Q1368" s="47">
        <f>VLOOKUP(CONCATENATE($F1368," ",$G1368),AllocFactorMatrix,(Q$4+1),FALSE)*$E1374</f>
        <v>-85947.124260782424</v>
      </c>
      <c r="R1368" s="47">
        <f>VLOOKUP(CONCATENATE($F1368," ",$G1368),AllocFactorMatrix,(R$4+1),FALSE)*$E1374</f>
        <v>-17429.19972557931</v>
      </c>
      <c r="S1368" s="47">
        <f>VLOOKUP(CONCATENATE($F1368," ",$G1368),AllocFactorMatrix,(S$4+1),FALSE)*$E1374</f>
        <v>-661.86597771184006</v>
      </c>
      <c r="T1368" s="47">
        <f t="shared" ref="T1368:T1374" si="1967">SUBTOTAL(9,P1368:S1368)</f>
        <v>-582961.70164306276</v>
      </c>
      <c r="U1368" s="47">
        <f>VLOOKUP(CONCATENATE($F1368," ",$G1368),AllocFactorMatrix,(U$4+1),FALSE)*$E1374</f>
        <v>-22714.307738924599</v>
      </c>
      <c r="V1368" s="47">
        <f>VLOOKUP(CONCATENATE($F1368," ",$G1368),AllocFactorMatrix,(V$4+1),FALSE)*$E1374</f>
        <v>-306656.27084361919</v>
      </c>
      <c r="W1368" s="47">
        <f>VLOOKUP(CONCATENATE($F1368," ",$G1368),AllocFactorMatrix,(W$4+1),FALSE)*$E1374</f>
        <v>-1172837.1350004224</v>
      </c>
      <c r="X1368" s="47">
        <f>VLOOKUP(CONCATENATE($F1368," ",$G1368),AllocFactorMatrix,(X$4+1),FALSE)*$E1374</f>
        <v>-212470.32470638817</v>
      </c>
      <c r="Y1368" s="47">
        <f t="shared" ref="Y1368:Y1374" si="1968">SUBTOTAL(9,U1368:X1368)</f>
        <v>-1714678.0382893542</v>
      </c>
      <c r="Z1368" s="47">
        <f>VLOOKUP(CONCATENATE($F1368," ",$G1368),AllocFactorMatrix,(Z$4+1),FALSE)*$E1374</f>
        <v>-131641.30734677505</v>
      </c>
      <c r="AA1368" s="47">
        <f>VLOOKUP(CONCATENATE($F1368," ",$G1368),AllocFactorMatrix,(AA$4+1),FALSE)*$E1374</f>
        <v>-2629.2145536160356</v>
      </c>
      <c r="AB1368" s="47">
        <f t="shared" si="1965"/>
        <v>-134270.52190039109</v>
      </c>
      <c r="AC1368" s="47">
        <f>VLOOKUP(CONCATENATE($F1368," ",$G1368),AllocFactorMatrix,(AC$4+1),FALSE)*$E1374</f>
        <v>-1736.5618136772639</v>
      </c>
      <c r="AD1368" s="47">
        <f>VLOOKUP(CONCATENATE($F1368," ",$G1368),AllocFactorMatrix,(AD$4+1),FALSE)*$E1374</f>
        <v>-7714.7963098692835</v>
      </c>
      <c r="AE1368" s="47">
        <f>VLOOKUP(CONCATENATE($F1368," ",$G1368),AllocFactorMatrix,(AE$4+1),FALSE)*$E1374</f>
        <v>-1582.8236046492525</v>
      </c>
    </row>
    <row r="1369" spans="1:31" s="44" customFormat="1" hidden="1" outlineLevel="1">
      <c r="A1369" s="49"/>
      <c r="B1369" s="97"/>
      <c r="C1369" s="48"/>
      <c r="D1369" s="48"/>
      <c r="F1369" s="167" t="str">
        <f>F1374</f>
        <v>TRANS_TOTAL</v>
      </c>
      <c r="G1369" s="48" t="str">
        <f>$G$10</f>
        <v>SUBTRAN</v>
      </c>
      <c r="H1369" s="46">
        <f t="shared" si="1940"/>
        <v>-1861764.9539999994</v>
      </c>
      <c r="I1369" s="47">
        <f t="shared" ref="I1369:N1369" si="1969">VLOOKUP(CONCATENATE($F1369," ",$G1369),AllocFactorMatrix,(I$4+1),FALSE)*$E1374</f>
        <v>-951120.18565548584</v>
      </c>
      <c r="J1369" s="47">
        <f t="shared" si="1969"/>
        <v>-154.87549720236052</v>
      </c>
      <c r="K1369" s="47">
        <f t="shared" si="1969"/>
        <v>-288.24989257272233</v>
      </c>
      <c r="L1369" s="47">
        <f t="shared" si="1969"/>
        <v>-222896.31225186127</v>
      </c>
      <c r="M1369" s="47">
        <f t="shared" si="1969"/>
        <v>-3115.1529026401822</v>
      </c>
      <c r="N1369" s="47">
        <f t="shared" si="1969"/>
        <v>-563.8282015936602</v>
      </c>
      <c r="O1369" s="47">
        <f t="shared" si="1964"/>
        <v>-226575.29335609509</v>
      </c>
      <c r="P1369" s="47">
        <f>VLOOKUP(CONCATENATE($F1369," ",$G1369),AllocFactorMatrix,(P$4+1),FALSE)*$E1374</f>
        <v>-128685.50522857178</v>
      </c>
      <c r="Q1369" s="47">
        <f>VLOOKUP(CONCATENATE($F1369," ",$G1369),AllocFactorMatrix,(Q$4+1),FALSE)*$E1374</f>
        <v>-23158.212133873996</v>
      </c>
      <c r="R1369" s="47">
        <f>VLOOKUP(CONCATENATE($F1369," ",$G1369),AllocFactorMatrix,(R$4+1),FALSE)*$E1374</f>
        <v>-6078.8521353036676</v>
      </c>
      <c r="S1369" s="47">
        <f>VLOOKUP(CONCATENATE($F1369," ",$G1369),AllocFactorMatrix,(S$4+1),FALSE)*$E1374</f>
        <v>0</v>
      </c>
      <c r="T1369" s="47">
        <f t="shared" si="1967"/>
        <v>-157922.56949774944</v>
      </c>
      <c r="U1369" s="47">
        <f>VLOOKUP(CONCATENATE($F1369," ",$G1369),AllocFactorMatrix,(U$4+1),FALSE)*$E1374</f>
        <v>-5808.9474580758961</v>
      </c>
      <c r="V1369" s="47">
        <f>VLOOKUP(CONCATENATE($F1369," ",$G1369),AllocFactorMatrix,(V$4+1),FALSE)*$E1374</f>
        <v>-81505.165654542929</v>
      </c>
      <c r="W1369" s="47">
        <f>VLOOKUP(CONCATENATE($F1369," ",$G1369),AllocFactorMatrix,(W$4+1),FALSE)*$E1374</f>
        <v>-401883.33870990522</v>
      </c>
      <c r="X1369" s="47">
        <f>VLOOKUP(CONCATENATE($F1369," ",$G1369),AllocFactorMatrix,(X$4+1),FALSE)*$E1374</f>
        <v>0</v>
      </c>
      <c r="Y1369" s="47">
        <f t="shared" si="1968"/>
        <v>-489197.45182252408</v>
      </c>
      <c r="Z1369" s="47">
        <f>VLOOKUP(CONCATENATE($F1369," ",$G1369),AllocFactorMatrix,(Z$4+1),FALSE)*$E1374</f>
        <v>-35327.271191793428</v>
      </c>
      <c r="AA1369" s="47">
        <f>VLOOKUP(CONCATENATE($F1369," ",$G1369),AllocFactorMatrix,(AA$4+1),FALSE)*$E1374</f>
        <v>-709.319217174747</v>
      </c>
      <c r="AB1369" s="47">
        <f t="shared" si="1965"/>
        <v>-36036.590408968179</v>
      </c>
      <c r="AC1369" s="47">
        <f>VLOOKUP(CONCATENATE($F1369," ",$G1369),AllocFactorMatrix,(AC$4+1),FALSE)*$E1374</f>
        <v>-469.73786940180025</v>
      </c>
      <c r="AD1369" s="47">
        <f>VLOOKUP(CONCATENATE($F1369," ",$G1369),AllocFactorMatrix,(AD$4+1),FALSE)*$E1374</f>
        <v>0</v>
      </c>
      <c r="AE1369" s="47">
        <f>VLOOKUP(CONCATENATE($F1369," ",$G1369),AllocFactorMatrix,(AE$4+1),FALSE)*$E1374</f>
        <v>0</v>
      </c>
    </row>
    <row r="1370" spans="1:31" s="44" customFormat="1" hidden="1" outlineLevel="1">
      <c r="A1370" s="49"/>
      <c r="B1370" s="97"/>
      <c r="C1370" s="48"/>
      <c r="D1370" s="48"/>
      <c r="F1370" s="167" t="str">
        <f>F1374</f>
        <v>TRANS_TOTAL</v>
      </c>
      <c r="G1370" s="48" t="str">
        <f>$G$11</f>
        <v>DISTPRI</v>
      </c>
      <c r="H1370" s="46">
        <f t="shared" si="1940"/>
        <v>0</v>
      </c>
      <c r="I1370" s="47">
        <f t="shared" ref="I1370:N1370" si="1970">VLOOKUP(CONCATENATE($F1370," ",$G1370),AllocFactorMatrix,(I$4+1),FALSE)*$E1374</f>
        <v>0</v>
      </c>
      <c r="J1370" s="47">
        <f t="shared" si="1970"/>
        <v>0</v>
      </c>
      <c r="K1370" s="47">
        <f t="shared" si="1970"/>
        <v>0</v>
      </c>
      <c r="L1370" s="47">
        <f t="shared" si="1970"/>
        <v>0</v>
      </c>
      <c r="M1370" s="47">
        <f t="shared" si="1970"/>
        <v>0</v>
      </c>
      <c r="N1370" s="47">
        <f t="shared" si="1970"/>
        <v>0</v>
      </c>
      <c r="O1370" s="47">
        <f t="shared" si="1964"/>
        <v>0</v>
      </c>
      <c r="P1370" s="47">
        <f>VLOOKUP(CONCATENATE($F1370," ",$G1370),AllocFactorMatrix,(P$4+1),FALSE)*$E1374</f>
        <v>0</v>
      </c>
      <c r="Q1370" s="47">
        <f>VLOOKUP(CONCATENATE($F1370," ",$G1370),AllocFactorMatrix,(Q$4+1),FALSE)*$E1374</f>
        <v>0</v>
      </c>
      <c r="R1370" s="47">
        <f>VLOOKUP(CONCATENATE($F1370," ",$G1370),AllocFactorMatrix,(R$4+1),FALSE)*$E1374</f>
        <v>0</v>
      </c>
      <c r="S1370" s="47">
        <f>VLOOKUP(CONCATENATE($F1370," ",$G1370),AllocFactorMatrix,(S$4+1),FALSE)*$E1374</f>
        <v>0</v>
      </c>
      <c r="T1370" s="47">
        <f t="shared" si="1967"/>
        <v>0</v>
      </c>
      <c r="U1370" s="47">
        <f>VLOOKUP(CONCATENATE($F1370," ",$G1370),AllocFactorMatrix,(U$4+1),FALSE)*$E1374</f>
        <v>0</v>
      </c>
      <c r="V1370" s="47">
        <f>VLOOKUP(CONCATENATE($F1370," ",$G1370),AllocFactorMatrix,(V$4+1),FALSE)*$E1374</f>
        <v>0</v>
      </c>
      <c r="W1370" s="47">
        <f>VLOOKUP(CONCATENATE($F1370," ",$G1370),AllocFactorMatrix,(W$4+1),FALSE)*$E1374</f>
        <v>0</v>
      </c>
      <c r="X1370" s="47">
        <f>VLOOKUP(CONCATENATE($F1370," ",$G1370),AllocFactorMatrix,(X$4+1),FALSE)*$E1374</f>
        <v>0</v>
      </c>
      <c r="Y1370" s="47">
        <f t="shared" si="1968"/>
        <v>0</v>
      </c>
      <c r="Z1370" s="47">
        <f>VLOOKUP(CONCATENATE($F1370," ",$G1370),AllocFactorMatrix,(Z$4+1),FALSE)*$E1374</f>
        <v>0</v>
      </c>
      <c r="AA1370" s="47">
        <f>VLOOKUP(CONCATENATE($F1370," ",$G1370),AllocFactorMatrix,(AA$4+1),FALSE)*$E1374</f>
        <v>0</v>
      </c>
      <c r="AB1370" s="47">
        <f t="shared" si="1965"/>
        <v>0</v>
      </c>
      <c r="AC1370" s="47">
        <f>VLOOKUP(CONCATENATE($F1370," ",$G1370),AllocFactorMatrix,(AC$4+1),FALSE)*$E1374</f>
        <v>0</v>
      </c>
      <c r="AD1370" s="47">
        <f>VLOOKUP(CONCATENATE($F1370," ",$G1370),AllocFactorMatrix,(AD$4+1),FALSE)*$E1374</f>
        <v>0</v>
      </c>
      <c r="AE1370" s="47">
        <f>VLOOKUP(CONCATENATE($F1370," ",$G1370),AllocFactorMatrix,(AE$4+1),FALSE)*$E1374</f>
        <v>0</v>
      </c>
    </row>
    <row r="1371" spans="1:31" s="44" customFormat="1" hidden="1" outlineLevel="1">
      <c r="A1371" s="49"/>
      <c r="B1371" s="97"/>
      <c r="C1371" s="48"/>
      <c r="D1371" s="48"/>
      <c r="F1371" s="167" t="str">
        <f>F1374</f>
        <v>TRANS_TOTAL</v>
      </c>
      <c r="G1371" s="48" t="str">
        <f>$G$12</f>
        <v>DISTSEC</v>
      </c>
      <c r="H1371" s="46">
        <f t="shared" si="1940"/>
        <v>0</v>
      </c>
      <c r="I1371" s="47">
        <f t="shared" ref="I1371:N1371" si="1971">VLOOKUP(CONCATENATE($F1371," ",$G1371),AllocFactorMatrix,(I$4+1),FALSE)*$E1374</f>
        <v>0</v>
      </c>
      <c r="J1371" s="47">
        <f t="shared" si="1971"/>
        <v>0</v>
      </c>
      <c r="K1371" s="47">
        <f t="shared" si="1971"/>
        <v>0</v>
      </c>
      <c r="L1371" s="47">
        <f t="shared" si="1971"/>
        <v>0</v>
      </c>
      <c r="M1371" s="47">
        <f t="shared" si="1971"/>
        <v>0</v>
      </c>
      <c r="N1371" s="47">
        <f t="shared" si="1971"/>
        <v>0</v>
      </c>
      <c r="O1371" s="47">
        <f t="shared" si="1964"/>
        <v>0</v>
      </c>
      <c r="P1371" s="47">
        <f>VLOOKUP(CONCATENATE($F1371," ",$G1371),AllocFactorMatrix,(P$4+1),FALSE)*$E1374</f>
        <v>0</v>
      </c>
      <c r="Q1371" s="47">
        <f>VLOOKUP(CONCATENATE($F1371," ",$G1371),AllocFactorMatrix,(Q$4+1),FALSE)*$E1374</f>
        <v>0</v>
      </c>
      <c r="R1371" s="47">
        <f>VLOOKUP(CONCATENATE($F1371," ",$G1371),AllocFactorMatrix,(R$4+1),FALSE)*$E1374</f>
        <v>0</v>
      </c>
      <c r="S1371" s="47">
        <f>VLOOKUP(CONCATENATE($F1371," ",$G1371),AllocFactorMatrix,(S$4+1),FALSE)*$E1374</f>
        <v>0</v>
      </c>
      <c r="T1371" s="47">
        <f t="shared" si="1967"/>
        <v>0</v>
      </c>
      <c r="U1371" s="47">
        <f>VLOOKUP(CONCATENATE($F1371," ",$G1371),AllocFactorMatrix,(U$4+1),FALSE)*$E1374</f>
        <v>0</v>
      </c>
      <c r="V1371" s="47">
        <f>VLOOKUP(CONCATENATE($F1371," ",$G1371),AllocFactorMatrix,(V$4+1),FALSE)*$E1374</f>
        <v>0</v>
      </c>
      <c r="W1371" s="47">
        <f>VLOOKUP(CONCATENATE($F1371," ",$G1371),AllocFactorMatrix,(W$4+1),FALSE)*$E1374</f>
        <v>0</v>
      </c>
      <c r="X1371" s="47">
        <f>VLOOKUP(CONCATENATE($F1371," ",$G1371),AllocFactorMatrix,(X$4+1),FALSE)*$E1374</f>
        <v>0</v>
      </c>
      <c r="Y1371" s="47">
        <f t="shared" si="1968"/>
        <v>0</v>
      </c>
      <c r="Z1371" s="47">
        <f>VLOOKUP(CONCATENATE($F1371," ",$G1371),AllocFactorMatrix,(Z$4+1),FALSE)*$E1374</f>
        <v>0</v>
      </c>
      <c r="AA1371" s="47">
        <f>VLOOKUP(CONCATENATE($F1371," ",$G1371),AllocFactorMatrix,(AA$4+1),FALSE)*$E1374</f>
        <v>0</v>
      </c>
      <c r="AB1371" s="47">
        <f t="shared" si="1965"/>
        <v>0</v>
      </c>
      <c r="AC1371" s="47">
        <f>VLOOKUP(CONCATENATE($F1371," ",$G1371),AllocFactorMatrix,(AC$4+1),FALSE)*$E1374</f>
        <v>0</v>
      </c>
      <c r="AD1371" s="47">
        <f>VLOOKUP(CONCATENATE($F1371," ",$G1371),AllocFactorMatrix,(AD$4+1),FALSE)*$E1374</f>
        <v>0</v>
      </c>
      <c r="AE1371" s="47">
        <f>VLOOKUP(CONCATENATE($F1371," ",$G1371),AllocFactorMatrix,(AE$4+1),FALSE)*$E1374</f>
        <v>0</v>
      </c>
    </row>
    <row r="1372" spans="1:31" s="44" customFormat="1" hidden="1" outlineLevel="1">
      <c r="A1372" s="49"/>
      <c r="B1372" s="97"/>
      <c r="C1372" s="48"/>
      <c r="D1372" s="48"/>
      <c r="F1372" s="167" t="str">
        <f>F1374</f>
        <v>TRANS_TOTAL</v>
      </c>
      <c r="G1372" s="48" t="str">
        <f>$G$13</f>
        <v>ENERGY</v>
      </c>
      <c r="H1372" s="46">
        <f t="shared" si="1940"/>
        <v>0</v>
      </c>
      <c r="I1372" s="47">
        <f t="shared" ref="I1372:N1372" si="1972">VLOOKUP(CONCATENATE($F1372," ",$G1372),AllocFactorMatrix,(I$4+1),FALSE)*$E1374</f>
        <v>0</v>
      </c>
      <c r="J1372" s="47">
        <f t="shared" si="1972"/>
        <v>0</v>
      </c>
      <c r="K1372" s="47">
        <f t="shared" si="1972"/>
        <v>0</v>
      </c>
      <c r="L1372" s="47">
        <f t="shared" si="1972"/>
        <v>0</v>
      </c>
      <c r="M1372" s="47">
        <f t="shared" si="1972"/>
        <v>0</v>
      </c>
      <c r="N1372" s="47">
        <f t="shared" si="1972"/>
        <v>0</v>
      </c>
      <c r="O1372" s="47">
        <f t="shared" si="1964"/>
        <v>0</v>
      </c>
      <c r="P1372" s="47">
        <f>VLOOKUP(CONCATENATE($F1372," ",$G1372),AllocFactorMatrix,(P$4+1),FALSE)*$E1374</f>
        <v>0</v>
      </c>
      <c r="Q1372" s="47">
        <f>VLOOKUP(CONCATENATE($F1372," ",$G1372),AllocFactorMatrix,(Q$4+1),FALSE)*$E1374</f>
        <v>0</v>
      </c>
      <c r="R1372" s="47">
        <f>VLOOKUP(CONCATENATE($F1372," ",$G1372),AllocFactorMatrix,(R$4+1),FALSE)*$E1374</f>
        <v>0</v>
      </c>
      <c r="S1372" s="47">
        <f>VLOOKUP(CONCATENATE($F1372," ",$G1372),AllocFactorMatrix,(S$4+1),FALSE)*$E1374</f>
        <v>0</v>
      </c>
      <c r="T1372" s="47">
        <f t="shared" si="1967"/>
        <v>0</v>
      </c>
      <c r="U1372" s="47">
        <f>VLOOKUP(CONCATENATE($F1372," ",$G1372),AllocFactorMatrix,(U$4+1),FALSE)*$E1374</f>
        <v>0</v>
      </c>
      <c r="V1372" s="47">
        <f>VLOOKUP(CONCATENATE($F1372," ",$G1372),AllocFactorMatrix,(V$4+1),FALSE)*$E1374</f>
        <v>0</v>
      </c>
      <c r="W1372" s="47">
        <f>VLOOKUP(CONCATENATE($F1372," ",$G1372),AllocFactorMatrix,(W$4+1),FALSE)*$E1374</f>
        <v>0</v>
      </c>
      <c r="X1372" s="47">
        <f>VLOOKUP(CONCATENATE($F1372," ",$G1372),AllocFactorMatrix,(X$4+1),FALSE)*$E1374</f>
        <v>0</v>
      </c>
      <c r="Y1372" s="47">
        <f t="shared" si="1968"/>
        <v>0</v>
      </c>
      <c r="Z1372" s="47">
        <f>VLOOKUP(CONCATENATE($F1372," ",$G1372),AllocFactorMatrix,(Z$4+1),FALSE)*$E1374</f>
        <v>0</v>
      </c>
      <c r="AA1372" s="47">
        <f>VLOOKUP(CONCATENATE($F1372," ",$G1372),AllocFactorMatrix,(AA$4+1),FALSE)*$E1374</f>
        <v>0</v>
      </c>
      <c r="AB1372" s="47">
        <f t="shared" si="1965"/>
        <v>0</v>
      </c>
      <c r="AC1372" s="47">
        <f>VLOOKUP(CONCATENATE($F1372," ",$G1372),AllocFactorMatrix,(AC$4+1),FALSE)*$E1374</f>
        <v>0</v>
      </c>
      <c r="AD1372" s="47">
        <f>VLOOKUP(CONCATENATE($F1372," ",$G1372),AllocFactorMatrix,(AD$4+1),FALSE)*$E1374</f>
        <v>0</v>
      </c>
      <c r="AE1372" s="47">
        <f>VLOOKUP(CONCATENATE($F1372," ",$G1372),AllocFactorMatrix,(AE$4+1),FALSE)*$E1374</f>
        <v>0</v>
      </c>
    </row>
    <row r="1373" spans="1:31" s="44" customFormat="1" hidden="1" outlineLevel="1">
      <c r="A1373" s="49"/>
      <c r="B1373" s="97"/>
      <c r="C1373" s="48"/>
      <c r="D1373" s="48"/>
      <c r="F1373" s="167" t="str">
        <f>F1374</f>
        <v>TRANS_TOTAL</v>
      </c>
      <c r="G1373" s="48" t="str">
        <f>$G$14</f>
        <v>CUSTOMER</v>
      </c>
      <c r="H1373" s="46">
        <f t="shared" si="1940"/>
        <v>0</v>
      </c>
      <c r="I1373" s="47">
        <f t="shared" ref="I1373:N1373" si="1973">VLOOKUP(CONCATENATE($F1373," ",$G1373),AllocFactorMatrix,(I$4+1),FALSE)*$E1374</f>
        <v>0</v>
      </c>
      <c r="J1373" s="47">
        <f t="shared" si="1973"/>
        <v>0</v>
      </c>
      <c r="K1373" s="47">
        <f t="shared" si="1973"/>
        <v>0</v>
      </c>
      <c r="L1373" s="47">
        <f t="shared" si="1973"/>
        <v>0</v>
      </c>
      <c r="M1373" s="47">
        <f t="shared" si="1973"/>
        <v>0</v>
      </c>
      <c r="N1373" s="47">
        <f t="shared" si="1973"/>
        <v>0</v>
      </c>
      <c r="O1373" s="47">
        <f t="shared" si="1964"/>
        <v>0</v>
      </c>
      <c r="P1373" s="47">
        <f>VLOOKUP(CONCATENATE($F1373," ",$G1373),AllocFactorMatrix,(P$4+1),FALSE)*$E1374</f>
        <v>0</v>
      </c>
      <c r="Q1373" s="47">
        <f>VLOOKUP(CONCATENATE($F1373," ",$G1373),AllocFactorMatrix,(Q$4+1),FALSE)*$E1374</f>
        <v>0</v>
      </c>
      <c r="R1373" s="47">
        <f>VLOOKUP(CONCATENATE($F1373," ",$G1373),AllocFactorMatrix,(R$4+1),FALSE)*$E1374</f>
        <v>0</v>
      </c>
      <c r="S1373" s="47">
        <f>VLOOKUP(CONCATENATE($F1373," ",$G1373),AllocFactorMatrix,(S$4+1),FALSE)*$E1374</f>
        <v>0</v>
      </c>
      <c r="T1373" s="47">
        <f t="shared" si="1967"/>
        <v>0</v>
      </c>
      <c r="U1373" s="47">
        <f>VLOOKUP(CONCATENATE($F1373," ",$G1373),AllocFactorMatrix,(U$4+1),FALSE)*$E1374</f>
        <v>0</v>
      </c>
      <c r="V1373" s="47">
        <f>VLOOKUP(CONCATENATE($F1373," ",$G1373),AllocFactorMatrix,(V$4+1),FALSE)*$E1374</f>
        <v>0</v>
      </c>
      <c r="W1373" s="47">
        <f>VLOOKUP(CONCATENATE($F1373," ",$G1373),AllocFactorMatrix,(W$4+1),FALSE)*$E1374</f>
        <v>0</v>
      </c>
      <c r="X1373" s="47">
        <f>VLOOKUP(CONCATENATE($F1373," ",$G1373),AllocFactorMatrix,(X$4+1),FALSE)*$E1374</f>
        <v>0</v>
      </c>
      <c r="Y1373" s="47">
        <f t="shared" si="1968"/>
        <v>0</v>
      </c>
      <c r="Z1373" s="47">
        <f>VLOOKUP(CONCATENATE($F1373," ",$G1373),AllocFactorMatrix,(Z$4+1),FALSE)*$E1374</f>
        <v>0</v>
      </c>
      <c r="AA1373" s="47">
        <f>VLOOKUP(CONCATENATE($F1373," ",$G1373),AllocFactorMatrix,(AA$4+1),FALSE)*$E1374</f>
        <v>0</v>
      </c>
      <c r="AB1373" s="47">
        <f t="shared" si="1965"/>
        <v>0</v>
      </c>
      <c r="AC1373" s="47">
        <f>VLOOKUP(CONCATENATE($F1373," ",$G1373),AllocFactorMatrix,(AC$4+1),FALSE)*$E1374</f>
        <v>0</v>
      </c>
      <c r="AD1373" s="47">
        <f>VLOOKUP(CONCATENATE($F1373," ",$G1373),AllocFactorMatrix,(AD$4+1),FALSE)*$E1374</f>
        <v>0</v>
      </c>
      <c r="AE1373" s="47">
        <f>VLOOKUP(CONCATENATE($F1373," ",$G1373),AllocFactorMatrix,(AE$4+1),FALSE)*$E1374</f>
        <v>0</v>
      </c>
    </row>
    <row r="1374" spans="1:31" s="44" customFormat="1" collapsed="1">
      <c r="A1374" s="146"/>
      <c r="B1374" s="91"/>
      <c r="C1374" s="84"/>
      <c r="D1374" s="84" t="s">
        <v>473</v>
      </c>
      <c r="E1374" s="56">
        <v>-8579562</v>
      </c>
      <c r="F1374" s="89" t="s">
        <v>181</v>
      </c>
      <c r="G1374" s="48" t="str">
        <f>$G$15</f>
        <v>TOTAL</v>
      </c>
      <c r="H1374" s="46">
        <f t="shared" si="1940"/>
        <v>-8579562</v>
      </c>
      <c r="I1374" s="47">
        <f t="shared" ref="I1374:N1374" si="1974">VLOOKUP(CONCATENATE($F1374," ",$G1374),AllocFactorMatrix,(I$4+1),FALSE)*$E1374</f>
        <v>-4405887.9115872374</v>
      </c>
      <c r="J1374" s="47">
        <f t="shared" si="1974"/>
        <v>-927.76626042013845</v>
      </c>
      <c r="K1374" s="47">
        <f t="shared" si="1974"/>
        <v>-1641.5265094238355</v>
      </c>
      <c r="L1374" s="47">
        <f t="shared" si="1974"/>
        <v>-1028090.2979227779</v>
      </c>
      <c r="M1374" s="47">
        <f t="shared" si="1974"/>
        <v>-14319.416965421049</v>
      </c>
      <c r="N1374" s="47">
        <f t="shared" si="1974"/>
        <v>-2124.2875950720136</v>
      </c>
      <c r="O1374" s="47">
        <f t="shared" si="1964"/>
        <v>-1044534.0024832711</v>
      </c>
      <c r="P1374" s="47">
        <f>VLOOKUP(CONCATENATE($F1374," ",$G1374),AllocFactorMatrix,(P$4+1),FALSE)*$E1374</f>
        <v>-607609.01690756087</v>
      </c>
      <c r="Q1374" s="47">
        <f>VLOOKUP(CONCATENATE($F1374," ",$G1374),AllocFactorMatrix,(Q$4+1),FALSE)*$E1374</f>
        <v>-109105.33639465642</v>
      </c>
      <c r="R1374" s="47">
        <f>VLOOKUP(CONCATENATE($F1374," ",$G1374),AllocFactorMatrix,(R$4+1),FALSE)*$E1374</f>
        <v>-23508.051860882973</v>
      </c>
      <c r="S1374" s="47">
        <f>VLOOKUP(CONCATENATE($F1374," ",$G1374),AllocFactorMatrix,(S$4+1),FALSE)*$E1374</f>
        <v>-661.86597771184006</v>
      </c>
      <c r="T1374" s="47">
        <f t="shared" si="1967"/>
        <v>-740884.2711408122</v>
      </c>
      <c r="U1374" s="47">
        <f>VLOOKUP(CONCATENATE($F1374," ",$G1374),AllocFactorMatrix,(U$4+1),FALSE)*$E1374</f>
        <v>-28523.255197000493</v>
      </c>
      <c r="V1374" s="47">
        <f>VLOOKUP(CONCATENATE($F1374," ",$G1374),AllocFactorMatrix,(V$4+1),FALSE)*$E1374</f>
        <v>-388161.4364981621</v>
      </c>
      <c r="W1374" s="47">
        <f>VLOOKUP(CONCATENATE($F1374," ",$G1374),AllocFactorMatrix,(W$4+1),FALSE)*$E1374</f>
        <v>-1574720.4737103276</v>
      </c>
      <c r="X1374" s="47">
        <f>VLOOKUP(CONCATENATE($F1374," ",$G1374),AllocFactorMatrix,(X$4+1),FALSE)*$E1374</f>
        <v>-212470.32470638817</v>
      </c>
      <c r="Y1374" s="47">
        <f t="shared" si="1968"/>
        <v>-2203875.4901118781</v>
      </c>
      <c r="Z1374" s="47">
        <f>VLOOKUP(CONCATENATE($F1374," ",$G1374),AllocFactorMatrix,(Z$4+1),FALSE)*$E1374</f>
        <v>-166968.57853856846</v>
      </c>
      <c r="AA1374" s="47">
        <f>VLOOKUP(CONCATENATE($F1374," ",$G1374),AllocFactorMatrix,(AA$4+1),FALSE)*$E1374</f>
        <v>-3338.5337707907825</v>
      </c>
      <c r="AB1374" s="47">
        <f t="shared" si="1965"/>
        <v>-170307.11230935925</v>
      </c>
      <c r="AC1374" s="47">
        <f>VLOOKUP(CONCATENATE($F1374," ",$G1374),AllocFactorMatrix,(AC$4+1),FALSE)*$E1374</f>
        <v>-2206.2996830790644</v>
      </c>
      <c r="AD1374" s="47">
        <f>VLOOKUP(CONCATENATE($F1374," ",$G1374),AllocFactorMatrix,(AD$4+1),FALSE)*$E1374</f>
        <v>-7714.7963098692835</v>
      </c>
      <c r="AE1374" s="47">
        <f>VLOOKUP(CONCATENATE($F1374," ",$G1374),AllocFactorMatrix,(AE$4+1),FALSE)*$E1374</f>
        <v>-1582.8236046492525</v>
      </c>
    </row>
    <row r="1375" spans="1:31" s="44" customFormat="1" hidden="1" outlineLevel="1">
      <c r="A1375" s="146"/>
      <c r="B1375" s="91"/>
      <c r="C1375" s="84"/>
      <c r="D1375" s="84"/>
      <c r="F1375" s="167" t="str">
        <f>F1382</f>
        <v>TRANS_TOTAL</v>
      </c>
      <c r="G1375" s="48" t="str">
        <f>$G$8</f>
        <v>PRODUCTION</v>
      </c>
      <c r="H1375" s="46">
        <f t="shared" si="1940"/>
        <v>0</v>
      </c>
      <c r="I1375" s="47">
        <f t="shared" ref="I1375:N1375" si="1975">VLOOKUP(CONCATENATE($F1375," ",$G1375),AllocFactorMatrix,(I$4+1),FALSE)*$E1382</f>
        <v>0</v>
      </c>
      <c r="J1375" s="47">
        <f t="shared" si="1975"/>
        <v>0</v>
      </c>
      <c r="K1375" s="47">
        <f t="shared" si="1975"/>
        <v>0</v>
      </c>
      <c r="L1375" s="47">
        <f t="shared" si="1975"/>
        <v>0</v>
      </c>
      <c r="M1375" s="47">
        <f t="shared" si="1975"/>
        <v>0</v>
      </c>
      <c r="N1375" s="47">
        <f t="shared" si="1975"/>
        <v>0</v>
      </c>
      <c r="O1375" s="47">
        <f t="shared" ref="O1375:O1382" si="1976">SUBTOTAL(9,L1375:N1375)</f>
        <v>0</v>
      </c>
      <c r="P1375" s="47">
        <f>VLOOKUP(CONCATENATE($F1375," ",$G1375),AllocFactorMatrix,(P$4+1),FALSE)*$E1382</f>
        <v>0</v>
      </c>
      <c r="Q1375" s="47">
        <f>VLOOKUP(CONCATENATE($F1375," ",$G1375),AllocFactorMatrix,(Q$4+1),FALSE)*$E1382</f>
        <v>0</v>
      </c>
      <c r="R1375" s="47">
        <f>VLOOKUP(CONCATENATE($F1375," ",$G1375),AllocFactorMatrix,(R$4+1),FALSE)*$E1382</f>
        <v>0</v>
      </c>
      <c r="S1375" s="47">
        <f>VLOOKUP(CONCATENATE($F1375," ",$G1375),AllocFactorMatrix,(S$4+1),FALSE)*$E1382</f>
        <v>0</v>
      </c>
      <c r="T1375" s="47">
        <f>SUBTOTAL(9,P1375:S1375)</f>
        <v>0</v>
      </c>
      <c r="U1375" s="47">
        <f>VLOOKUP(CONCATENATE($F1375," ",$G1375),AllocFactorMatrix,(U$4+1),FALSE)*$E1382</f>
        <v>0</v>
      </c>
      <c r="V1375" s="47">
        <f>VLOOKUP(CONCATENATE($F1375," ",$G1375),AllocFactorMatrix,(V$4+1),FALSE)*$E1382</f>
        <v>0</v>
      </c>
      <c r="W1375" s="47">
        <f>VLOOKUP(CONCATENATE($F1375," ",$G1375),AllocFactorMatrix,(W$4+1),FALSE)*$E1382</f>
        <v>0</v>
      </c>
      <c r="X1375" s="47">
        <f>VLOOKUP(CONCATENATE($F1375," ",$G1375),AllocFactorMatrix,(X$4+1),FALSE)*$E1382</f>
        <v>0</v>
      </c>
      <c r="Y1375" s="47">
        <f>SUBTOTAL(9,U1375:X1375)</f>
        <v>0</v>
      </c>
      <c r="Z1375" s="47">
        <f>VLOOKUP(CONCATENATE($F1375," ",$G1375),AllocFactorMatrix,(Z$4+1),FALSE)*$E1382</f>
        <v>0</v>
      </c>
      <c r="AA1375" s="47">
        <f>VLOOKUP(CONCATENATE($F1375," ",$G1375),AllocFactorMatrix,(AA$4+1),FALSE)*$E1382</f>
        <v>0</v>
      </c>
      <c r="AB1375" s="47">
        <f t="shared" ref="AB1375:AB1382" si="1977">SUBTOTAL(9,Z1375:AA1375)</f>
        <v>0</v>
      </c>
      <c r="AC1375" s="47">
        <f>VLOOKUP(CONCATENATE($F1375," ",$G1375),AllocFactorMatrix,(AC$4+1),FALSE)*$E1382</f>
        <v>0</v>
      </c>
      <c r="AD1375" s="47">
        <f>VLOOKUP(CONCATENATE($F1375," ",$G1375),AllocFactorMatrix,(AD$4+1),FALSE)*$E1382</f>
        <v>0</v>
      </c>
      <c r="AE1375" s="47">
        <f>VLOOKUP(CONCATENATE($F1375," ",$G1375),AllocFactorMatrix,(AE$4+1),FALSE)*$E1382</f>
        <v>0</v>
      </c>
    </row>
    <row r="1376" spans="1:31" s="44" customFormat="1" hidden="1" outlineLevel="1">
      <c r="A1376" s="146"/>
      <c r="B1376" s="91"/>
      <c r="C1376" s="84"/>
      <c r="D1376" s="84"/>
      <c r="F1376" s="167" t="str">
        <f>F1382</f>
        <v>TRANS_TOTAL</v>
      </c>
      <c r="G1376" s="48" t="str">
        <f>$G$9</f>
        <v>BULKTRAN</v>
      </c>
      <c r="H1376" s="46">
        <f t="shared" si="1940"/>
        <v>4217.2379999999976</v>
      </c>
      <c r="I1376" s="47">
        <f t="shared" ref="I1376:N1376" si="1978">VLOOKUP(CONCATENATE($F1376," ",$G1376),AllocFactorMatrix,(I$4+1),FALSE)*$E1382</f>
        <v>2168.8029029766808</v>
      </c>
      <c r="J1376" s="47">
        <f t="shared" si="1978"/>
        <v>0.48519838783039881</v>
      </c>
      <c r="K1376" s="47">
        <f t="shared" si="1978"/>
        <v>0.84954778091936334</v>
      </c>
      <c r="L1376" s="47">
        <f t="shared" si="1978"/>
        <v>505.47741327862161</v>
      </c>
      <c r="M1376" s="47">
        <f t="shared" si="1978"/>
        <v>7.0337117724818299</v>
      </c>
      <c r="N1376" s="47">
        <f t="shared" si="1978"/>
        <v>0.97961111456207328</v>
      </c>
      <c r="O1376" s="47">
        <f t="shared" si="1976"/>
        <v>513.49073616566557</v>
      </c>
      <c r="P1376" s="47">
        <f>VLOOKUP(CONCATENATE($F1376," ",$G1376),AllocFactorMatrix,(P$4+1),FALSE)*$E1382</f>
        <v>300.6542797759414</v>
      </c>
      <c r="Q1376" s="47">
        <f>VLOOKUP(CONCATENATE($F1376," ",$G1376),AllocFactorMatrix,(Q$4+1),FALSE)*$E1382</f>
        <v>53.95510997747602</v>
      </c>
      <c r="R1376" s="47">
        <f>VLOOKUP(CONCATENATE($F1376," ",$G1376),AllocFactorMatrix,(R$4+1),FALSE)*$E1382</f>
        <v>10.941545701513686</v>
      </c>
      <c r="S1376" s="47">
        <f>VLOOKUP(CONCATENATE($F1376," ",$G1376),AllocFactorMatrix,(S$4+1),FALSE)*$E1382</f>
        <v>0.41550025000763097</v>
      </c>
      <c r="T1376" s="47">
        <f t="shared" ref="T1376:T1382" si="1979">SUBTOTAL(9,P1376:S1376)</f>
        <v>365.96643570493876</v>
      </c>
      <c r="U1376" s="47">
        <f>VLOOKUP(CONCATENATE($F1376," ",$G1376),AllocFactorMatrix,(U$4+1),FALSE)*$E1382</f>
        <v>14.259383110914973</v>
      </c>
      <c r="V1376" s="47">
        <f>VLOOKUP(CONCATENATE($F1376," ",$G1376),AllocFactorMatrix,(V$4+1),FALSE)*$E1382</f>
        <v>192.50990607256324</v>
      </c>
      <c r="W1376" s="47">
        <f>VLOOKUP(CONCATENATE($F1376," ",$G1376),AllocFactorMatrix,(W$4+1),FALSE)*$E1382</f>
        <v>736.27311150758919</v>
      </c>
      <c r="X1376" s="47">
        <f>VLOOKUP(CONCATENATE($F1376," ",$G1376),AllocFactorMatrix,(X$4+1),FALSE)*$E1382</f>
        <v>133.3827028545987</v>
      </c>
      <c r="Y1376" s="47">
        <f t="shared" ref="Y1376:Y1382" si="1980">SUBTOTAL(9,U1376:X1376)</f>
        <v>1076.4251035456662</v>
      </c>
      <c r="Z1376" s="47">
        <f>VLOOKUP(CONCATENATE($F1376," ",$G1376),AllocFactorMatrix,(Z$4+1),FALSE)*$E1382</f>
        <v>82.640591835542466</v>
      </c>
      <c r="AA1376" s="47">
        <f>VLOOKUP(CONCATENATE($F1376," ",$G1376),AllocFactorMatrix,(AA$4+1),FALSE)*$E1382</f>
        <v>1.6505445832521484</v>
      </c>
      <c r="AB1376" s="47">
        <f t="shared" si="1977"/>
        <v>84.291136418794608</v>
      </c>
      <c r="AC1376" s="47">
        <f>VLOOKUP(CONCATENATE($F1376," ",$G1376),AllocFactorMatrix,(AC$4+1),FALSE)*$E1382</f>
        <v>1.090163102552991</v>
      </c>
      <c r="AD1376" s="47">
        <f>VLOOKUP(CONCATENATE($F1376," ",$G1376),AllocFactorMatrix,(AD$4+1),FALSE)*$E1382</f>
        <v>4.8431251997428264</v>
      </c>
      <c r="AE1376" s="47">
        <f>VLOOKUP(CONCATENATE($F1376," ",$G1376),AllocFactorMatrix,(AE$4+1),FALSE)*$E1382</f>
        <v>0.99365071720920883</v>
      </c>
    </row>
    <row r="1377" spans="1:31" s="44" customFormat="1" hidden="1" outlineLevel="1">
      <c r="A1377" s="146"/>
      <c r="B1377" s="91"/>
      <c r="C1377" s="84"/>
      <c r="D1377" s="84"/>
      <c r="F1377" s="167" t="str">
        <f>F1382</f>
        <v>TRANS_TOTAL</v>
      </c>
      <c r="G1377" s="48" t="str">
        <f>$G$10</f>
        <v>SUBTRAN</v>
      </c>
      <c r="H1377" s="46">
        <f t="shared" si="1940"/>
        <v>1168.7619999999999</v>
      </c>
      <c r="I1377" s="47">
        <f t="shared" ref="I1377:N1377" si="1981">VLOOKUP(CONCATENATE($F1377," ",$G1377),AllocFactorMatrix,(I$4+1),FALSE)*$E1382</f>
        <v>597.08564609014388</v>
      </c>
      <c r="J1377" s="47">
        <f t="shared" si="1981"/>
        <v>9.7226341849608836E-2</v>
      </c>
      <c r="K1377" s="47">
        <f t="shared" si="1981"/>
        <v>0.18095491604311301</v>
      </c>
      <c r="L1377" s="47">
        <f t="shared" si="1981"/>
        <v>139.9278352191551</v>
      </c>
      <c r="M1377" s="47">
        <f t="shared" si="1981"/>
        <v>1.9556025743062433</v>
      </c>
      <c r="N1377" s="47">
        <f t="shared" si="1981"/>
        <v>0.35395497972780593</v>
      </c>
      <c r="O1377" s="47">
        <f t="shared" si="1976"/>
        <v>142.23739277318916</v>
      </c>
      <c r="P1377" s="47">
        <f>VLOOKUP(CONCATENATE($F1377," ",$G1377),AllocFactorMatrix,(P$4+1),FALSE)*$E1382</f>
        <v>80.785025058515529</v>
      </c>
      <c r="Q1377" s="47">
        <f>VLOOKUP(CONCATENATE($F1377," ",$G1377),AllocFactorMatrix,(Q$4+1),FALSE)*$E1382</f>
        <v>14.538053405645339</v>
      </c>
      <c r="R1377" s="47">
        <f>VLOOKUP(CONCATENATE($F1377," ",$G1377),AllocFactorMatrix,(R$4+1),FALSE)*$E1382</f>
        <v>3.8161269305758911</v>
      </c>
      <c r="S1377" s="47">
        <f>VLOOKUP(CONCATENATE($F1377," ",$G1377),AllocFactorMatrix,(S$4+1),FALSE)*$E1382</f>
        <v>0</v>
      </c>
      <c r="T1377" s="47">
        <f t="shared" si="1979"/>
        <v>99.139205394736763</v>
      </c>
      <c r="U1377" s="47">
        <f>VLOOKUP(CONCATENATE($F1377," ",$G1377),AllocFactorMatrix,(U$4+1),FALSE)*$E1382</f>
        <v>3.6466886082525862</v>
      </c>
      <c r="V1377" s="47">
        <f>VLOOKUP(CONCATENATE($F1377," ",$G1377),AllocFactorMatrix,(V$4+1),FALSE)*$E1382</f>
        <v>51.166577293266052</v>
      </c>
      <c r="W1377" s="47">
        <f>VLOOKUP(CONCATENATE($F1377," ",$G1377),AllocFactorMatrix,(W$4+1),FALSE)*$E1382</f>
        <v>252.29069529325034</v>
      </c>
      <c r="X1377" s="47">
        <f>VLOOKUP(CONCATENATE($F1377," ",$G1377),AllocFactorMatrix,(X$4+1),FALSE)*$E1382</f>
        <v>0</v>
      </c>
      <c r="Y1377" s="47">
        <f t="shared" si="1980"/>
        <v>307.103961194769</v>
      </c>
      <c r="Z1377" s="47">
        <f>VLOOKUP(CONCATENATE($F1377," ",$G1377),AllocFactorMatrix,(Z$4+1),FALSE)*$E1382</f>
        <v>22.177435472696558</v>
      </c>
      <c r="AA1377" s="47">
        <f>VLOOKUP(CONCATENATE($F1377," ",$G1377),AllocFactorMatrix,(AA$4+1),FALSE)*$E1382</f>
        <v>0.44529001640214122</v>
      </c>
      <c r="AB1377" s="47">
        <f t="shared" si="1977"/>
        <v>22.622725489098698</v>
      </c>
      <c r="AC1377" s="47">
        <f>VLOOKUP(CONCATENATE($F1377," ",$G1377),AllocFactorMatrix,(AC$4+1),FALSE)*$E1382</f>
        <v>0.29488780016953037</v>
      </c>
      <c r="AD1377" s="47">
        <f>VLOOKUP(CONCATENATE($F1377," ",$G1377),AllocFactorMatrix,(AD$4+1),FALSE)*$E1382</f>
        <v>0</v>
      </c>
      <c r="AE1377" s="47">
        <f>VLOOKUP(CONCATENATE($F1377," ",$G1377),AllocFactorMatrix,(AE$4+1),FALSE)*$E1382</f>
        <v>0</v>
      </c>
    </row>
    <row r="1378" spans="1:31" s="44" customFormat="1" hidden="1" outlineLevel="1">
      <c r="A1378" s="146"/>
      <c r="B1378" s="91"/>
      <c r="C1378" s="84"/>
      <c r="D1378" s="84"/>
      <c r="F1378" s="167" t="str">
        <f>F1382</f>
        <v>TRANS_TOTAL</v>
      </c>
      <c r="G1378" s="48" t="str">
        <f>$G$11</f>
        <v>DISTPRI</v>
      </c>
      <c r="H1378" s="46">
        <f t="shared" si="1940"/>
        <v>0</v>
      </c>
      <c r="I1378" s="47">
        <f t="shared" ref="I1378:N1378" si="1982">VLOOKUP(CONCATENATE($F1378," ",$G1378),AllocFactorMatrix,(I$4+1),FALSE)*$E1382</f>
        <v>0</v>
      </c>
      <c r="J1378" s="47">
        <f t="shared" si="1982"/>
        <v>0</v>
      </c>
      <c r="K1378" s="47">
        <f t="shared" si="1982"/>
        <v>0</v>
      </c>
      <c r="L1378" s="47">
        <f t="shared" si="1982"/>
        <v>0</v>
      </c>
      <c r="M1378" s="47">
        <f t="shared" si="1982"/>
        <v>0</v>
      </c>
      <c r="N1378" s="47">
        <f t="shared" si="1982"/>
        <v>0</v>
      </c>
      <c r="O1378" s="47">
        <f t="shared" si="1976"/>
        <v>0</v>
      </c>
      <c r="P1378" s="47">
        <f>VLOOKUP(CONCATENATE($F1378," ",$G1378),AllocFactorMatrix,(P$4+1),FALSE)*$E1382</f>
        <v>0</v>
      </c>
      <c r="Q1378" s="47">
        <f>VLOOKUP(CONCATENATE($F1378," ",$G1378),AllocFactorMatrix,(Q$4+1),FALSE)*$E1382</f>
        <v>0</v>
      </c>
      <c r="R1378" s="47">
        <f>VLOOKUP(CONCATENATE($F1378," ",$G1378),AllocFactorMatrix,(R$4+1),FALSE)*$E1382</f>
        <v>0</v>
      </c>
      <c r="S1378" s="47">
        <f>VLOOKUP(CONCATENATE($F1378," ",$G1378),AllocFactorMatrix,(S$4+1),FALSE)*$E1382</f>
        <v>0</v>
      </c>
      <c r="T1378" s="47">
        <f t="shared" si="1979"/>
        <v>0</v>
      </c>
      <c r="U1378" s="47">
        <f>VLOOKUP(CONCATENATE($F1378," ",$G1378),AllocFactorMatrix,(U$4+1),FALSE)*$E1382</f>
        <v>0</v>
      </c>
      <c r="V1378" s="47">
        <f>VLOOKUP(CONCATENATE($F1378," ",$G1378),AllocFactorMatrix,(V$4+1),FALSE)*$E1382</f>
        <v>0</v>
      </c>
      <c r="W1378" s="47">
        <f>VLOOKUP(CONCATENATE($F1378," ",$G1378),AllocFactorMatrix,(W$4+1),FALSE)*$E1382</f>
        <v>0</v>
      </c>
      <c r="X1378" s="47">
        <f>VLOOKUP(CONCATENATE($F1378," ",$G1378),AllocFactorMatrix,(X$4+1),FALSE)*$E1382</f>
        <v>0</v>
      </c>
      <c r="Y1378" s="47">
        <f t="shared" si="1980"/>
        <v>0</v>
      </c>
      <c r="Z1378" s="47">
        <f>VLOOKUP(CONCATENATE($F1378," ",$G1378),AllocFactorMatrix,(Z$4+1),FALSE)*$E1382</f>
        <v>0</v>
      </c>
      <c r="AA1378" s="47">
        <f>VLOOKUP(CONCATENATE($F1378," ",$G1378),AllocFactorMatrix,(AA$4+1),FALSE)*$E1382</f>
        <v>0</v>
      </c>
      <c r="AB1378" s="47">
        <f t="shared" si="1977"/>
        <v>0</v>
      </c>
      <c r="AC1378" s="47">
        <f>VLOOKUP(CONCATENATE($F1378," ",$G1378),AllocFactorMatrix,(AC$4+1),FALSE)*$E1382</f>
        <v>0</v>
      </c>
      <c r="AD1378" s="47">
        <f>VLOOKUP(CONCATENATE($F1378," ",$G1378),AllocFactorMatrix,(AD$4+1),FALSE)*$E1382</f>
        <v>0</v>
      </c>
      <c r="AE1378" s="47">
        <f>VLOOKUP(CONCATENATE($F1378," ",$G1378),AllocFactorMatrix,(AE$4+1),FALSE)*$E1382</f>
        <v>0</v>
      </c>
    </row>
    <row r="1379" spans="1:31" s="44" customFormat="1" hidden="1" outlineLevel="1">
      <c r="A1379" s="146"/>
      <c r="B1379" s="91"/>
      <c r="C1379" s="84"/>
      <c r="D1379" s="84"/>
      <c r="F1379" s="167" t="str">
        <f>F1382</f>
        <v>TRANS_TOTAL</v>
      </c>
      <c r="G1379" s="48" t="str">
        <f>$G$12</f>
        <v>DISTSEC</v>
      </c>
      <c r="H1379" s="46">
        <f t="shared" si="1940"/>
        <v>0</v>
      </c>
      <c r="I1379" s="47">
        <f t="shared" ref="I1379:N1379" si="1983">VLOOKUP(CONCATENATE($F1379," ",$G1379),AllocFactorMatrix,(I$4+1),FALSE)*$E1382</f>
        <v>0</v>
      </c>
      <c r="J1379" s="47">
        <f t="shared" si="1983"/>
        <v>0</v>
      </c>
      <c r="K1379" s="47">
        <f t="shared" si="1983"/>
        <v>0</v>
      </c>
      <c r="L1379" s="47">
        <f t="shared" si="1983"/>
        <v>0</v>
      </c>
      <c r="M1379" s="47">
        <f t="shared" si="1983"/>
        <v>0</v>
      </c>
      <c r="N1379" s="47">
        <f t="shared" si="1983"/>
        <v>0</v>
      </c>
      <c r="O1379" s="47">
        <f t="shared" si="1976"/>
        <v>0</v>
      </c>
      <c r="P1379" s="47">
        <f>VLOOKUP(CONCATENATE($F1379," ",$G1379),AllocFactorMatrix,(P$4+1),FALSE)*$E1382</f>
        <v>0</v>
      </c>
      <c r="Q1379" s="47">
        <f>VLOOKUP(CONCATENATE($F1379," ",$G1379),AllocFactorMatrix,(Q$4+1),FALSE)*$E1382</f>
        <v>0</v>
      </c>
      <c r="R1379" s="47">
        <f>VLOOKUP(CONCATENATE($F1379," ",$G1379),AllocFactorMatrix,(R$4+1),FALSE)*$E1382</f>
        <v>0</v>
      </c>
      <c r="S1379" s="47">
        <f>VLOOKUP(CONCATENATE($F1379," ",$G1379),AllocFactorMatrix,(S$4+1),FALSE)*$E1382</f>
        <v>0</v>
      </c>
      <c r="T1379" s="47">
        <f t="shared" si="1979"/>
        <v>0</v>
      </c>
      <c r="U1379" s="47">
        <f>VLOOKUP(CONCATENATE($F1379," ",$G1379),AllocFactorMatrix,(U$4+1),FALSE)*$E1382</f>
        <v>0</v>
      </c>
      <c r="V1379" s="47">
        <f>VLOOKUP(CONCATENATE($F1379," ",$G1379),AllocFactorMatrix,(V$4+1),FALSE)*$E1382</f>
        <v>0</v>
      </c>
      <c r="W1379" s="47">
        <f>VLOOKUP(CONCATENATE($F1379," ",$G1379),AllocFactorMatrix,(W$4+1),FALSE)*$E1382</f>
        <v>0</v>
      </c>
      <c r="X1379" s="47">
        <f>VLOOKUP(CONCATENATE($F1379," ",$G1379),AllocFactorMatrix,(X$4+1),FALSE)*$E1382</f>
        <v>0</v>
      </c>
      <c r="Y1379" s="47">
        <f t="shared" si="1980"/>
        <v>0</v>
      </c>
      <c r="Z1379" s="47">
        <f>VLOOKUP(CONCATENATE($F1379," ",$G1379),AllocFactorMatrix,(Z$4+1),FALSE)*$E1382</f>
        <v>0</v>
      </c>
      <c r="AA1379" s="47">
        <f>VLOOKUP(CONCATENATE($F1379," ",$G1379),AllocFactorMatrix,(AA$4+1),FALSE)*$E1382</f>
        <v>0</v>
      </c>
      <c r="AB1379" s="47">
        <f t="shared" si="1977"/>
        <v>0</v>
      </c>
      <c r="AC1379" s="47">
        <f>VLOOKUP(CONCATENATE($F1379," ",$G1379),AllocFactorMatrix,(AC$4+1),FALSE)*$E1382</f>
        <v>0</v>
      </c>
      <c r="AD1379" s="47">
        <f>VLOOKUP(CONCATENATE($F1379," ",$G1379),AllocFactorMatrix,(AD$4+1),FALSE)*$E1382</f>
        <v>0</v>
      </c>
      <c r="AE1379" s="47">
        <f>VLOOKUP(CONCATENATE($F1379," ",$G1379),AllocFactorMatrix,(AE$4+1),FALSE)*$E1382</f>
        <v>0</v>
      </c>
    </row>
    <row r="1380" spans="1:31" s="44" customFormat="1" hidden="1" outlineLevel="1">
      <c r="A1380" s="146"/>
      <c r="B1380" s="91"/>
      <c r="C1380" s="84"/>
      <c r="D1380" s="84"/>
      <c r="F1380" s="167" t="str">
        <f>F1382</f>
        <v>TRANS_TOTAL</v>
      </c>
      <c r="G1380" s="48" t="str">
        <f>$G$13</f>
        <v>ENERGY</v>
      </c>
      <c r="H1380" s="46">
        <f t="shared" si="1940"/>
        <v>0</v>
      </c>
      <c r="I1380" s="47">
        <f t="shared" ref="I1380:N1380" si="1984">VLOOKUP(CONCATENATE($F1380," ",$G1380),AllocFactorMatrix,(I$4+1),FALSE)*$E1382</f>
        <v>0</v>
      </c>
      <c r="J1380" s="47">
        <f t="shared" si="1984"/>
        <v>0</v>
      </c>
      <c r="K1380" s="47">
        <f t="shared" si="1984"/>
        <v>0</v>
      </c>
      <c r="L1380" s="47">
        <f t="shared" si="1984"/>
        <v>0</v>
      </c>
      <c r="M1380" s="47">
        <f t="shared" si="1984"/>
        <v>0</v>
      </c>
      <c r="N1380" s="47">
        <f t="shared" si="1984"/>
        <v>0</v>
      </c>
      <c r="O1380" s="47">
        <f t="shared" si="1976"/>
        <v>0</v>
      </c>
      <c r="P1380" s="47">
        <f>VLOOKUP(CONCATENATE($F1380," ",$G1380),AllocFactorMatrix,(P$4+1),FALSE)*$E1382</f>
        <v>0</v>
      </c>
      <c r="Q1380" s="47">
        <f>VLOOKUP(CONCATENATE($F1380," ",$G1380),AllocFactorMatrix,(Q$4+1),FALSE)*$E1382</f>
        <v>0</v>
      </c>
      <c r="R1380" s="47">
        <f>VLOOKUP(CONCATENATE($F1380," ",$G1380),AllocFactorMatrix,(R$4+1),FALSE)*$E1382</f>
        <v>0</v>
      </c>
      <c r="S1380" s="47">
        <f>VLOOKUP(CONCATENATE($F1380," ",$G1380),AllocFactorMatrix,(S$4+1),FALSE)*$E1382</f>
        <v>0</v>
      </c>
      <c r="T1380" s="47">
        <f t="shared" si="1979"/>
        <v>0</v>
      </c>
      <c r="U1380" s="47">
        <f>VLOOKUP(CONCATENATE($F1380," ",$G1380),AllocFactorMatrix,(U$4+1),FALSE)*$E1382</f>
        <v>0</v>
      </c>
      <c r="V1380" s="47">
        <f>VLOOKUP(CONCATENATE($F1380," ",$G1380),AllocFactorMatrix,(V$4+1),FALSE)*$E1382</f>
        <v>0</v>
      </c>
      <c r="W1380" s="47">
        <f>VLOOKUP(CONCATENATE($F1380," ",$G1380),AllocFactorMatrix,(W$4+1),FALSE)*$E1382</f>
        <v>0</v>
      </c>
      <c r="X1380" s="47">
        <f>VLOOKUP(CONCATENATE($F1380," ",$G1380),AllocFactorMatrix,(X$4+1),FALSE)*$E1382</f>
        <v>0</v>
      </c>
      <c r="Y1380" s="47">
        <f t="shared" si="1980"/>
        <v>0</v>
      </c>
      <c r="Z1380" s="47">
        <f>VLOOKUP(CONCATENATE($F1380," ",$G1380),AllocFactorMatrix,(Z$4+1),FALSE)*$E1382</f>
        <v>0</v>
      </c>
      <c r="AA1380" s="47">
        <f>VLOOKUP(CONCATENATE($F1380," ",$G1380),AllocFactorMatrix,(AA$4+1),FALSE)*$E1382</f>
        <v>0</v>
      </c>
      <c r="AB1380" s="47">
        <f t="shared" si="1977"/>
        <v>0</v>
      </c>
      <c r="AC1380" s="47">
        <f>VLOOKUP(CONCATENATE($F1380," ",$G1380),AllocFactorMatrix,(AC$4+1),FALSE)*$E1382</f>
        <v>0</v>
      </c>
      <c r="AD1380" s="47">
        <f>VLOOKUP(CONCATENATE($F1380," ",$G1380),AllocFactorMatrix,(AD$4+1),FALSE)*$E1382</f>
        <v>0</v>
      </c>
      <c r="AE1380" s="47">
        <f>VLOOKUP(CONCATENATE($F1380," ",$G1380),AllocFactorMatrix,(AE$4+1),FALSE)*$E1382</f>
        <v>0</v>
      </c>
    </row>
    <row r="1381" spans="1:31" s="44" customFormat="1" hidden="1" outlineLevel="1">
      <c r="A1381" s="146"/>
      <c r="B1381" s="91"/>
      <c r="C1381" s="84"/>
      <c r="D1381" s="84"/>
      <c r="F1381" s="167" t="str">
        <f>F1382</f>
        <v>TRANS_TOTAL</v>
      </c>
      <c r="G1381" s="48" t="str">
        <f>$G$14</f>
        <v>CUSTOMER</v>
      </c>
      <c r="H1381" s="46">
        <f t="shared" si="1940"/>
        <v>0</v>
      </c>
      <c r="I1381" s="47">
        <f t="shared" ref="I1381:N1381" si="1985">VLOOKUP(CONCATENATE($F1381," ",$G1381),AllocFactorMatrix,(I$4+1),FALSE)*$E1382</f>
        <v>0</v>
      </c>
      <c r="J1381" s="47">
        <f t="shared" si="1985"/>
        <v>0</v>
      </c>
      <c r="K1381" s="47">
        <f t="shared" si="1985"/>
        <v>0</v>
      </c>
      <c r="L1381" s="47">
        <f t="shared" si="1985"/>
        <v>0</v>
      </c>
      <c r="M1381" s="47">
        <f t="shared" si="1985"/>
        <v>0</v>
      </c>
      <c r="N1381" s="47">
        <f t="shared" si="1985"/>
        <v>0</v>
      </c>
      <c r="O1381" s="47">
        <f t="shared" si="1976"/>
        <v>0</v>
      </c>
      <c r="P1381" s="47">
        <f>VLOOKUP(CONCATENATE($F1381," ",$G1381),AllocFactorMatrix,(P$4+1),FALSE)*$E1382</f>
        <v>0</v>
      </c>
      <c r="Q1381" s="47">
        <f>VLOOKUP(CONCATENATE($F1381," ",$G1381),AllocFactorMatrix,(Q$4+1),FALSE)*$E1382</f>
        <v>0</v>
      </c>
      <c r="R1381" s="47">
        <f>VLOOKUP(CONCATENATE($F1381," ",$G1381),AllocFactorMatrix,(R$4+1),FALSE)*$E1382</f>
        <v>0</v>
      </c>
      <c r="S1381" s="47">
        <f>VLOOKUP(CONCATENATE($F1381," ",$G1381),AllocFactorMatrix,(S$4+1),FALSE)*$E1382</f>
        <v>0</v>
      </c>
      <c r="T1381" s="47">
        <f t="shared" si="1979"/>
        <v>0</v>
      </c>
      <c r="U1381" s="47">
        <f>VLOOKUP(CONCATENATE($F1381," ",$G1381),AllocFactorMatrix,(U$4+1),FALSE)*$E1382</f>
        <v>0</v>
      </c>
      <c r="V1381" s="47">
        <f>VLOOKUP(CONCATENATE($F1381," ",$G1381),AllocFactorMatrix,(V$4+1),FALSE)*$E1382</f>
        <v>0</v>
      </c>
      <c r="W1381" s="47">
        <f>VLOOKUP(CONCATENATE($F1381," ",$G1381),AllocFactorMatrix,(W$4+1),FALSE)*$E1382</f>
        <v>0</v>
      </c>
      <c r="X1381" s="47">
        <f>VLOOKUP(CONCATENATE($F1381," ",$G1381),AllocFactorMatrix,(X$4+1),FALSE)*$E1382</f>
        <v>0</v>
      </c>
      <c r="Y1381" s="47">
        <f t="shared" si="1980"/>
        <v>0</v>
      </c>
      <c r="Z1381" s="47">
        <f>VLOOKUP(CONCATENATE($F1381," ",$G1381),AllocFactorMatrix,(Z$4+1),FALSE)*$E1382</f>
        <v>0</v>
      </c>
      <c r="AA1381" s="47">
        <f>VLOOKUP(CONCATENATE($F1381," ",$G1381),AllocFactorMatrix,(AA$4+1),FALSE)*$E1382</f>
        <v>0</v>
      </c>
      <c r="AB1381" s="47">
        <f t="shared" si="1977"/>
        <v>0</v>
      </c>
      <c r="AC1381" s="47">
        <f>VLOOKUP(CONCATENATE($F1381," ",$G1381),AllocFactorMatrix,(AC$4+1),FALSE)*$E1382</f>
        <v>0</v>
      </c>
      <c r="AD1381" s="47">
        <f>VLOOKUP(CONCATENATE($F1381," ",$G1381),AllocFactorMatrix,(AD$4+1),FALSE)*$E1382</f>
        <v>0</v>
      </c>
      <c r="AE1381" s="47">
        <f>VLOOKUP(CONCATENATE($F1381," ",$G1381),AllocFactorMatrix,(AE$4+1),FALSE)*$E1382</f>
        <v>0</v>
      </c>
    </row>
    <row r="1382" spans="1:31" s="44" customFormat="1" collapsed="1">
      <c r="A1382" s="146"/>
      <c r="B1382" s="91"/>
      <c r="C1382" s="84"/>
      <c r="D1382" s="84" t="s">
        <v>474</v>
      </c>
      <c r="E1382" s="56">
        <v>5386</v>
      </c>
      <c r="F1382" s="89" t="s">
        <v>181</v>
      </c>
      <c r="G1382" s="48" t="str">
        <f>$G$15</f>
        <v>TOTAL</v>
      </c>
      <c r="H1382" s="46">
        <f t="shared" si="1940"/>
        <v>5385.9999999999973</v>
      </c>
      <c r="I1382" s="47">
        <f t="shared" ref="I1382:N1382" si="1986">VLOOKUP(CONCATENATE($F1382," ",$G1382),AllocFactorMatrix,(I$4+1),FALSE)*$E1382</f>
        <v>2765.888549066824</v>
      </c>
      <c r="J1382" s="47">
        <f t="shared" si="1986"/>
        <v>0.58242472968000758</v>
      </c>
      <c r="K1382" s="47">
        <f t="shared" si="1986"/>
        <v>1.0305026969624764</v>
      </c>
      <c r="L1382" s="47">
        <f t="shared" si="1986"/>
        <v>645.40524849777671</v>
      </c>
      <c r="M1382" s="47">
        <f t="shared" si="1986"/>
        <v>8.9893143467880723</v>
      </c>
      <c r="N1382" s="47">
        <f t="shared" si="1986"/>
        <v>1.3335660942898793</v>
      </c>
      <c r="O1382" s="47">
        <f t="shared" si="1976"/>
        <v>655.72812893885464</v>
      </c>
      <c r="P1382" s="47">
        <f>VLOOKUP(CONCATENATE($F1382," ",$G1382),AllocFactorMatrix,(P$4+1),FALSE)*$E1382</f>
        <v>381.43930483445689</v>
      </c>
      <c r="Q1382" s="47">
        <f>VLOOKUP(CONCATENATE($F1382," ",$G1382),AllocFactorMatrix,(Q$4+1),FALSE)*$E1382</f>
        <v>68.493163383121356</v>
      </c>
      <c r="R1382" s="47">
        <f>VLOOKUP(CONCATENATE($F1382," ",$G1382),AllocFactorMatrix,(R$4+1),FALSE)*$E1382</f>
        <v>14.757672632089575</v>
      </c>
      <c r="S1382" s="47">
        <f>VLOOKUP(CONCATENATE($F1382," ",$G1382),AllocFactorMatrix,(S$4+1),FALSE)*$E1382</f>
        <v>0.41550025000763097</v>
      </c>
      <c r="T1382" s="47">
        <f t="shared" si="1979"/>
        <v>465.10564109967549</v>
      </c>
      <c r="U1382" s="47">
        <f>VLOOKUP(CONCATENATE($F1382," ",$G1382),AllocFactorMatrix,(U$4+1),FALSE)*$E1382</f>
        <v>17.90607171916756</v>
      </c>
      <c r="V1382" s="47">
        <f>VLOOKUP(CONCATENATE($F1382," ",$G1382),AllocFactorMatrix,(V$4+1),FALSE)*$E1382</f>
        <v>243.67648336582928</v>
      </c>
      <c r="W1382" s="47">
        <f>VLOOKUP(CONCATENATE($F1382," ",$G1382),AllocFactorMatrix,(W$4+1),FALSE)*$E1382</f>
        <v>988.56380680083953</v>
      </c>
      <c r="X1382" s="47">
        <f>VLOOKUP(CONCATENATE($F1382," ",$G1382),AllocFactorMatrix,(X$4+1),FALSE)*$E1382</f>
        <v>133.3827028545987</v>
      </c>
      <c r="Y1382" s="47">
        <f t="shared" si="1980"/>
        <v>1383.5290647404349</v>
      </c>
      <c r="Z1382" s="47">
        <f>VLOOKUP(CONCATENATE($F1382," ",$G1382),AllocFactorMatrix,(Z$4+1),FALSE)*$E1382</f>
        <v>104.81802730823901</v>
      </c>
      <c r="AA1382" s="47">
        <f>VLOOKUP(CONCATENATE($F1382," ",$G1382),AllocFactorMatrix,(AA$4+1),FALSE)*$E1382</f>
        <v>2.0958345996542893</v>
      </c>
      <c r="AB1382" s="47">
        <f t="shared" si="1977"/>
        <v>106.91386190789331</v>
      </c>
      <c r="AC1382" s="47">
        <f>VLOOKUP(CONCATENATE($F1382," ",$G1382),AllocFactorMatrix,(AC$4+1),FALSE)*$E1382</f>
        <v>1.3850509027225213</v>
      </c>
      <c r="AD1382" s="47">
        <f>VLOOKUP(CONCATENATE($F1382," ",$G1382),AllocFactorMatrix,(AD$4+1),FALSE)*$E1382</f>
        <v>4.8431251997428264</v>
      </c>
      <c r="AE1382" s="47">
        <f>VLOOKUP(CONCATENATE($F1382," ",$G1382),AllocFactorMatrix,(AE$4+1),FALSE)*$E1382</f>
        <v>0.99365071720920883</v>
      </c>
    </row>
    <row r="1383" spans="1:31" s="44" customFormat="1" hidden="1" outlineLevel="1">
      <c r="A1383" s="146"/>
      <c r="B1383" s="91"/>
      <c r="C1383" s="84"/>
      <c r="D1383" s="84"/>
      <c r="E1383" s="92"/>
      <c r="F1383" s="172"/>
      <c r="G1383" s="48" t="str">
        <f>$G$8</f>
        <v>PRODUCTION</v>
      </c>
      <c r="H1383" s="51">
        <f t="shared" ref="H1383:X1383" ca="1" si="1987">+H1367+H1375+H1359+H1351+H1343++H1335+H1327+H1319+H1311+H1303+H1295+H1287</f>
        <v>43425743.000000007</v>
      </c>
      <c r="I1383" s="51">
        <f t="shared" ca="1" si="1987"/>
        <v>22332597.183824874</v>
      </c>
      <c r="J1383" s="51">
        <f t="shared" ref="J1383:K1383" ca="1" si="1988">+J1367+J1375+J1359+J1351+J1343++J1335+J1327+J1319+J1311+J1303+J1295+J1287</f>
        <v>4996.1848237963413</v>
      </c>
      <c r="K1383" s="51">
        <f t="shared" ca="1" si="1988"/>
        <v>8747.9633827696125</v>
      </c>
      <c r="L1383" s="51">
        <f t="shared" ca="1" si="1987"/>
        <v>5205002.0039993487</v>
      </c>
      <c r="M1383" s="51">
        <f t="shared" ca="1" si="1987"/>
        <v>72427.536640775434</v>
      </c>
      <c r="N1383" s="51">
        <f t="shared" ca="1" si="1987"/>
        <v>10087.251537834985</v>
      </c>
      <c r="O1383" s="51">
        <f t="shared" ca="1" si="1987"/>
        <v>5287516.7921779603</v>
      </c>
      <c r="P1383" s="51">
        <f t="shared" ca="1" si="1987"/>
        <v>3095897.2401842452</v>
      </c>
      <c r="Q1383" s="51">
        <f t="shared" ca="1" si="1987"/>
        <v>555586.55675079511</v>
      </c>
      <c r="R1383" s="51">
        <f t="shared" ca="1" si="1987"/>
        <v>112667.28405100398</v>
      </c>
      <c r="S1383" s="51">
        <f t="shared" ca="1" si="1987"/>
        <v>4278.489161215738</v>
      </c>
      <c r="T1383" s="51">
        <f t="shared" ca="1" si="1987"/>
        <v>3768429.5701472601</v>
      </c>
      <c r="U1383" s="51">
        <f t="shared" ca="1" si="1987"/>
        <v>146831.71931798357</v>
      </c>
      <c r="V1383" s="51">
        <f t="shared" ca="1" si="1987"/>
        <v>1982312.9987117795</v>
      </c>
      <c r="W1383" s="51">
        <f t="shared" ca="1" si="1987"/>
        <v>7581551.4604911814</v>
      </c>
      <c r="X1383" s="51">
        <f t="shared" ca="1" si="1987"/>
        <v>1373468.3636088767</v>
      </c>
      <c r="Y1383" s="51">
        <f t="shared" ref="I1383:AE1389" ca="1" si="1989">+Y1367+Y1375+Y1359+Y1351+Y1343++Y1335+Y1327+Y1319+Y1311+Y1303+Y1295+Y1287</f>
        <v>11084164.54212982</v>
      </c>
      <c r="Z1383" s="51">
        <f t="shared" ca="1" si="1989"/>
        <v>850966.69963093498</v>
      </c>
      <c r="AA1383" s="51">
        <f t="shared" ca="1" si="1989"/>
        <v>16995.987630375599</v>
      </c>
      <c r="AB1383" s="51">
        <f t="shared" ca="1" si="1989"/>
        <v>867962.68726131064</v>
      </c>
      <c r="AC1383" s="51">
        <f t="shared" ca="1" si="1989"/>
        <v>11225.627465072832</v>
      </c>
      <c r="AD1383" s="51">
        <f t="shared" ca="1" si="1989"/>
        <v>49870.62865336403</v>
      </c>
      <c r="AE1383" s="51">
        <f t="shared" ca="1" si="1989"/>
        <v>10231.820133768308</v>
      </c>
    </row>
    <row r="1384" spans="1:31" s="44" customFormat="1" hidden="1" outlineLevel="1">
      <c r="A1384" s="146"/>
      <c r="B1384" s="91"/>
      <c r="C1384" s="84"/>
      <c r="D1384" s="84"/>
      <c r="E1384" s="92"/>
      <c r="F1384" s="172"/>
      <c r="G1384" s="48" t="str">
        <f>$G$9</f>
        <v>BULKTRAN</v>
      </c>
      <c r="H1384" s="51">
        <f t="shared" ref="H1384:H1390" ca="1" si="1990">+H1368+H1376+H1360+H1352+H1344++H1336+H1328+H1320+H1312+H1304+H1296+H1288</f>
        <v>-3691680.569999991</v>
      </c>
      <c r="I1384" s="51">
        <f t="shared" ca="1" si="1989"/>
        <v>-1898523.9953444842</v>
      </c>
      <c r="J1384" s="51">
        <f t="shared" ref="J1384:K1384" ca="1" si="1991">+J1368+J1376+J1360+J1352+J1344++J1336+J1328+J1320+J1312+J1304+J1296+J1288</f>
        <v>-424.73236297045759</v>
      </c>
      <c r="K1384" s="51">
        <f t="shared" ca="1" si="1991"/>
        <v>-743.67608280742638</v>
      </c>
      <c r="L1384" s="51">
        <f t="shared" ca="1" si="1989"/>
        <v>-442484.19111621013</v>
      </c>
      <c r="M1384" s="51">
        <f t="shared" ca="1" si="1989"/>
        <v>-6157.1618878164754</v>
      </c>
      <c r="N1384" s="51">
        <f t="shared" ca="1" si="1989"/>
        <v>-857.53076250020456</v>
      </c>
      <c r="O1384" s="51">
        <f t="shared" ca="1" si="1989"/>
        <v>-449498.88376652688</v>
      </c>
      <c r="P1384" s="51">
        <f t="shared" ca="1" si="1989"/>
        <v>-263186.37054303871</v>
      </c>
      <c r="Q1384" s="51">
        <f t="shared" ca="1" si="1989"/>
        <v>-47231.157254122416</v>
      </c>
      <c r="R1384" s="51">
        <f t="shared" ca="1" si="1989"/>
        <v>-9577.9967059115406</v>
      </c>
      <c r="S1384" s="51">
        <f t="shared" ca="1" si="1989"/>
        <v>-363.72009352645279</v>
      </c>
      <c r="T1384" s="51">
        <f t="shared" ca="1" si="1989"/>
        <v>-320359.24459659914</v>
      </c>
      <c r="U1384" s="51">
        <f t="shared" ca="1" si="1989"/>
        <v>-12482.361102397079</v>
      </c>
      <c r="V1384" s="51">
        <f t="shared" ca="1" si="1989"/>
        <v>-168519.08281690665</v>
      </c>
      <c r="W1384" s="51">
        <f t="shared" ca="1" si="1989"/>
        <v>-644517.84318693902</v>
      </c>
      <c r="X1384" s="51">
        <f t="shared" ca="1" si="1989"/>
        <v>-116760.38499662685</v>
      </c>
      <c r="Y1384" s="51">
        <f t="shared" ca="1" si="1989"/>
        <v>-942279.67210286902</v>
      </c>
      <c r="Z1384" s="51">
        <f t="shared" ca="1" si="1989"/>
        <v>-72341.818785795767</v>
      </c>
      <c r="AA1384" s="51">
        <f t="shared" ca="1" si="1989"/>
        <v>-1444.8516701952055</v>
      </c>
      <c r="AB1384" s="51">
        <f t="shared" ca="1" si="1989"/>
        <v>-73786.67045599097</v>
      </c>
      <c r="AC1384" s="51">
        <f t="shared" ca="1" si="1989"/>
        <v>-954.30562463531453</v>
      </c>
      <c r="AD1384" s="51">
        <f t="shared" ca="1" si="1989"/>
        <v>-4239.568930652702</v>
      </c>
      <c r="AE1384" s="51">
        <f t="shared" ca="1" si="1989"/>
        <v>-869.82073245280219</v>
      </c>
    </row>
    <row r="1385" spans="1:31" s="44" customFormat="1" hidden="1" outlineLevel="1">
      <c r="A1385" s="146"/>
      <c r="B1385" s="91"/>
      <c r="C1385" s="84"/>
      <c r="D1385" s="84"/>
      <c r="E1385" s="92"/>
      <c r="F1385" s="172"/>
      <c r="G1385" s="48" t="str">
        <f>$G$10</f>
        <v>SUBTRAN</v>
      </c>
      <c r="H1385" s="51">
        <f t="shared" ca="1" si="1990"/>
        <v>-1023109.4299999971</v>
      </c>
      <c r="I1385" s="51">
        <f t="shared" ca="1" si="1989"/>
        <v>-522676.09233741957</v>
      </c>
      <c r="J1385" s="51">
        <f t="shared" ref="J1385:K1385" ca="1" si="1992">+J1369+J1377+J1361+J1353+J1345++J1337+J1329+J1321+J1313+J1305+J1297+J1289</f>
        <v>-85.109874543096225</v>
      </c>
      <c r="K1385" s="51">
        <f t="shared" ca="1" si="1992"/>
        <v>-158.40408997603191</v>
      </c>
      <c r="L1385" s="51">
        <f t="shared" ca="1" si="1989"/>
        <v>-122489.85484829545</v>
      </c>
      <c r="M1385" s="51">
        <f t="shared" ca="1" si="1989"/>
        <v>-1711.8929560552012</v>
      </c>
      <c r="N1385" s="51">
        <f t="shared" ca="1" si="1989"/>
        <v>-309.84467116057533</v>
      </c>
      <c r="O1385" s="51">
        <f t="shared" ca="1" si="1989"/>
        <v>-124511.59247551122</v>
      </c>
      <c r="P1385" s="51">
        <f t="shared" ca="1" si="1989"/>
        <v>-70717.495041893417</v>
      </c>
      <c r="Q1385" s="51">
        <f t="shared" ca="1" si="1989"/>
        <v>-12726.303159376628</v>
      </c>
      <c r="R1385" s="51">
        <f t="shared" ca="1" si="1989"/>
        <v>-3340.5564595265314</v>
      </c>
      <c r="S1385" s="51">
        <f t="shared" ca="1" si="1989"/>
        <v>0</v>
      </c>
      <c r="T1385" s="51">
        <f t="shared" ca="1" si="1989"/>
        <v>-86784.354660796525</v>
      </c>
      <c r="U1385" s="51">
        <f t="shared" ca="1" si="1989"/>
        <v>-3192.2337510774578</v>
      </c>
      <c r="V1385" s="51">
        <f t="shared" ca="1" si="1989"/>
        <v>-44790.134971503459</v>
      </c>
      <c r="W1385" s="51">
        <f t="shared" ca="1" si="1989"/>
        <v>-220849.91594163748</v>
      </c>
      <c r="X1385" s="51">
        <f t="shared" ca="1" si="1989"/>
        <v>0</v>
      </c>
      <c r="Y1385" s="51">
        <f t="shared" ca="1" si="1989"/>
        <v>-268832.28466421837</v>
      </c>
      <c r="Z1385" s="51">
        <f t="shared" ca="1" si="1989"/>
        <v>-19413.655958469139</v>
      </c>
      <c r="AA1385" s="51">
        <f t="shared" ca="1" si="1989"/>
        <v>-389.79742228604664</v>
      </c>
      <c r="AB1385" s="51">
        <f t="shared" ca="1" si="1989"/>
        <v>-19803.453380755192</v>
      </c>
      <c r="AC1385" s="51">
        <f t="shared" ca="1" si="1989"/>
        <v>-258.13851677706953</v>
      </c>
      <c r="AD1385" s="51">
        <f t="shared" ca="1" si="1989"/>
        <v>0</v>
      </c>
      <c r="AE1385" s="51">
        <f t="shared" ca="1" si="1989"/>
        <v>0</v>
      </c>
    </row>
    <row r="1386" spans="1:31" s="44" customFormat="1" hidden="1" outlineLevel="1">
      <c r="A1386" s="146"/>
      <c r="B1386" s="91"/>
      <c r="C1386" s="84"/>
      <c r="D1386" s="84"/>
      <c r="E1386" s="92"/>
      <c r="F1386" s="172"/>
      <c r="G1386" s="48" t="str">
        <f>$G$11</f>
        <v>DISTPRI</v>
      </c>
      <c r="H1386" s="51">
        <f t="shared" ca="1" si="1990"/>
        <v>0</v>
      </c>
      <c r="I1386" s="51">
        <f t="shared" ca="1" si="1989"/>
        <v>0</v>
      </c>
      <c r="J1386" s="51">
        <f t="shared" ref="J1386:K1386" ca="1" si="1993">+J1370+J1378+J1362+J1354+J1346++J1338+J1330+J1322+J1314+J1306+J1298+J1290</f>
        <v>0</v>
      </c>
      <c r="K1386" s="51">
        <f t="shared" ca="1" si="1993"/>
        <v>0</v>
      </c>
      <c r="L1386" s="51">
        <f t="shared" ca="1" si="1989"/>
        <v>0</v>
      </c>
      <c r="M1386" s="51">
        <f t="shared" ca="1" si="1989"/>
        <v>0</v>
      </c>
      <c r="N1386" s="51">
        <f t="shared" ca="1" si="1989"/>
        <v>0</v>
      </c>
      <c r="O1386" s="51">
        <f t="shared" ca="1" si="1989"/>
        <v>0</v>
      </c>
      <c r="P1386" s="51">
        <f t="shared" ca="1" si="1989"/>
        <v>0</v>
      </c>
      <c r="Q1386" s="51">
        <f t="shared" ca="1" si="1989"/>
        <v>0</v>
      </c>
      <c r="R1386" s="51">
        <f t="shared" ca="1" si="1989"/>
        <v>0</v>
      </c>
      <c r="S1386" s="51">
        <f t="shared" ca="1" si="1989"/>
        <v>0</v>
      </c>
      <c r="T1386" s="51">
        <f t="shared" ca="1" si="1989"/>
        <v>0</v>
      </c>
      <c r="U1386" s="51">
        <f t="shared" ca="1" si="1989"/>
        <v>0</v>
      </c>
      <c r="V1386" s="51">
        <f t="shared" ca="1" si="1989"/>
        <v>0</v>
      </c>
      <c r="W1386" s="51">
        <f t="shared" ca="1" si="1989"/>
        <v>0</v>
      </c>
      <c r="X1386" s="51">
        <f t="shared" ca="1" si="1989"/>
        <v>0</v>
      </c>
      <c r="Y1386" s="51">
        <f t="shared" ca="1" si="1989"/>
        <v>0</v>
      </c>
      <c r="Z1386" s="51">
        <f t="shared" ca="1" si="1989"/>
        <v>0</v>
      </c>
      <c r="AA1386" s="51">
        <f t="shared" ca="1" si="1989"/>
        <v>0</v>
      </c>
      <c r="AB1386" s="51">
        <f t="shared" ca="1" si="1989"/>
        <v>0</v>
      </c>
      <c r="AC1386" s="51">
        <f t="shared" ca="1" si="1989"/>
        <v>0</v>
      </c>
      <c r="AD1386" s="51">
        <f t="shared" ca="1" si="1989"/>
        <v>0</v>
      </c>
      <c r="AE1386" s="51">
        <f t="shared" ca="1" si="1989"/>
        <v>0</v>
      </c>
    </row>
    <row r="1387" spans="1:31" s="44" customFormat="1" hidden="1" outlineLevel="1">
      <c r="A1387" s="146"/>
      <c r="B1387" s="91"/>
      <c r="C1387" s="84"/>
      <c r="D1387" s="84"/>
      <c r="E1387" s="92"/>
      <c r="F1387" s="172"/>
      <c r="G1387" s="48" t="str">
        <f>$G$12</f>
        <v>DISTSEC</v>
      </c>
      <c r="H1387" s="51">
        <f t="shared" ca="1" si="1990"/>
        <v>0</v>
      </c>
      <c r="I1387" s="51">
        <f t="shared" ca="1" si="1989"/>
        <v>0</v>
      </c>
      <c r="J1387" s="51">
        <f t="shared" ref="J1387:K1387" ca="1" si="1994">+J1371+J1379+J1363+J1355+J1347++J1339+J1331+J1323+J1315+J1307+J1299+J1291</f>
        <v>0</v>
      </c>
      <c r="K1387" s="51">
        <f t="shared" ca="1" si="1994"/>
        <v>0</v>
      </c>
      <c r="L1387" s="51">
        <f t="shared" ca="1" si="1989"/>
        <v>0</v>
      </c>
      <c r="M1387" s="51">
        <f t="shared" ca="1" si="1989"/>
        <v>0</v>
      </c>
      <c r="N1387" s="51">
        <f t="shared" ca="1" si="1989"/>
        <v>0</v>
      </c>
      <c r="O1387" s="51">
        <f t="shared" ca="1" si="1989"/>
        <v>0</v>
      </c>
      <c r="P1387" s="51">
        <f t="shared" ca="1" si="1989"/>
        <v>0</v>
      </c>
      <c r="Q1387" s="51">
        <f t="shared" ca="1" si="1989"/>
        <v>0</v>
      </c>
      <c r="R1387" s="51">
        <f t="shared" ca="1" si="1989"/>
        <v>0</v>
      </c>
      <c r="S1387" s="51">
        <f t="shared" ca="1" si="1989"/>
        <v>0</v>
      </c>
      <c r="T1387" s="51">
        <f t="shared" ca="1" si="1989"/>
        <v>0</v>
      </c>
      <c r="U1387" s="51">
        <f t="shared" ca="1" si="1989"/>
        <v>0</v>
      </c>
      <c r="V1387" s="51">
        <f t="shared" ca="1" si="1989"/>
        <v>0</v>
      </c>
      <c r="W1387" s="51">
        <f t="shared" ca="1" si="1989"/>
        <v>0</v>
      </c>
      <c r="X1387" s="51">
        <f t="shared" ca="1" si="1989"/>
        <v>0</v>
      </c>
      <c r="Y1387" s="51">
        <f t="shared" ca="1" si="1989"/>
        <v>0</v>
      </c>
      <c r="Z1387" s="51">
        <f t="shared" ca="1" si="1989"/>
        <v>0</v>
      </c>
      <c r="AA1387" s="51">
        <f t="shared" ca="1" si="1989"/>
        <v>0</v>
      </c>
      <c r="AB1387" s="51">
        <f t="shared" ca="1" si="1989"/>
        <v>0</v>
      </c>
      <c r="AC1387" s="51">
        <f t="shared" ca="1" si="1989"/>
        <v>0</v>
      </c>
      <c r="AD1387" s="51">
        <f t="shared" ca="1" si="1989"/>
        <v>0</v>
      </c>
      <c r="AE1387" s="51">
        <f t="shared" ca="1" si="1989"/>
        <v>0</v>
      </c>
    </row>
    <row r="1388" spans="1:31" s="44" customFormat="1" hidden="1" outlineLevel="1">
      <c r="A1388" s="146"/>
      <c r="B1388" s="91"/>
      <c r="C1388" s="84"/>
      <c r="D1388" s="84"/>
      <c r="E1388" s="92"/>
      <c r="F1388" s="172"/>
      <c r="G1388" s="48" t="str">
        <f>$G$13</f>
        <v>ENERGY</v>
      </c>
      <c r="H1388" s="51">
        <f t="shared" ca="1" si="1990"/>
        <v>195640.99999999997</v>
      </c>
      <c r="I1388" s="51">
        <f t="shared" ca="1" si="1989"/>
        <v>76539.37686217486</v>
      </c>
      <c r="J1388" s="51">
        <f t="shared" ref="J1388:K1388" ca="1" si="1995">+J1372+J1380+J1364+J1356+J1348++J1340+J1332+J1324+J1316+J1308+J1300+J1292</f>
        <v>12.248394352518819</v>
      </c>
      <c r="K1388" s="51">
        <f t="shared" ca="1" si="1995"/>
        <v>35.317027230168783</v>
      </c>
      <c r="L1388" s="51">
        <f t="shared" ca="1" si="1989"/>
        <v>22070.418970310413</v>
      </c>
      <c r="M1388" s="51">
        <f t="shared" ca="1" si="1989"/>
        <v>307.81667042262194</v>
      </c>
      <c r="N1388" s="51">
        <f t="shared" ca="1" si="1989"/>
        <v>43.032509646961657</v>
      </c>
      <c r="O1388" s="51">
        <f t="shared" ca="1" si="1989"/>
        <v>22421.268150379994</v>
      </c>
      <c r="P1388" s="51">
        <f t="shared" ca="1" si="1989"/>
        <v>14308.420063845551</v>
      </c>
      <c r="Q1388" s="51">
        <f t="shared" ca="1" si="1989"/>
        <v>2555.4608157017619</v>
      </c>
      <c r="R1388" s="51">
        <f t="shared" ca="1" si="1989"/>
        <v>520.38540698978863</v>
      </c>
      <c r="S1388" s="51">
        <f t="shared" ca="1" si="1989"/>
        <v>19.655132936097058</v>
      </c>
      <c r="T1388" s="51">
        <f t="shared" ca="1" si="1989"/>
        <v>17403.921419473198</v>
      </c>
      <c r="U1388" s="51">
        <f t="shared" ca="1" si="1989"/>
        <v>750.42225983563048</v>
      </c>
      <c r="V1388" s="51">
        <f t="shared" ca="1" si="1989"/>
        <v>11864.318609340751</v>
      </c>
      <c r="W1388" s="51">
        <f t="shared" ca="1" si="1989"/>
        <v>51026.503357607115</v>
      </c>
      <c r="X1388" s="51">
        <f t="shared" ca="1" si="1989"/>
        <v>9598.6182401792776</v>
      </c>
      <c r="Y1388" s="51">
        <f t="shared" ca="1" si="1989"/>
        <v>73239.862466962775</v>
      </c>
      <c r="Z1388" s="51">
        <f t="shared" ca="1" si="1989"/>
        <v>3936.0986109321211</v>
      </c>
      <c r="AA1388" s="51">
        <f t="shared" ca="1" si="1989"/>
        <v>78.977033467896248</v>
      </c>
      <c r="AB1388" s="51">
        <f t="shared" ca="1" si="1989"/>
        <v>4015.0756444000172</v>
      </c>
      <c r="AC1388" s="51">
        <f t="shared" ca="1" si="1989"/>
        <v>70.447852519706501</v>
      </c>
      <c r="AD1388" s="51">
        <f t="shared" ca="1" si="1989"/>
        <v>1578.0077694021545</v>
      </c>
      <c r="AE1388" s="51">
        <f t="shared" ca="1" si="1989"/>
        <v>325.47441310454076</v>
      </c>
    </row>
    <row r="1389" spans="1:31" s="44" customFormat="1" hidden="1" outlineLevel="1">
      <c r="A1389" s="146"/>
      <c r="B1389" s="91"/>
      <c r="C1389" s="84"/>
      <c r="D1389" s="84"/>
      <c r="E1389" s="92"/>
      <c r="F1389" s="172"/>
      <c r="G1389" s="48" t="str">
        <f>$G$14</f>
        <v>CUSTOMER</v>
      </c>
      <c r="H1389" s="51">
        <f t="shared" ca="1" si="1990"/>
        <v>0</v>
      </c>
      <c r="I1389" s="51">
        <f t="shared" ca="1" si="1989"/>
        <v>0</v>
      </c>
      <c r="J1389" s="51">
        <f t="shared" ref="J1389:K1389" ca="1" si="1996">+J1373+J1381+J1365+J1357+J1349++J1341+J1333+J1325+J1317+J1309+J1301+J1293</f>
        <v>0</v>
      </c>
      <c r="K1389" s="51">
        <f t="shared" ca="1" si="1996"/>
        <v>0</v>
      </c>
      <c r="L1389" s="51">
        <f t="shared" ca="1" si="1989"/>
        <v>0</v>
      </c>
      <c r="M1389" s="51">
        <f t="shared" ca="1" si="1989"/>
        <v>0</v>
      </c>
      <c r="N1389" s="51">
        <f t="shared" ca="1" si="1989"/>
        <v>0</v>
      </c>
      <c r="O1389" s="51">
        <f t="shared" ca="1" si="1989"/>
        <v>0</v>
      </c>
      <c r="P1389" s="51">
        <f t="shared" ca="1" si="1989"/>
        <v>0</v>
      </c>
      <c r="Q1389" s="51">
        <f t="shared" ca="1" si="1989"/>
        <v>0</v>
      </c>
      <c r="R1389" s="51">
        <f t="shared" ca="1" si="1989"/>
        <v>0</v>
      </c>
      <c r="S1389" s="51">
        <f t="shared" ca="1" si="1989"/>
        <v>0</v>
      </c>
      <c r="T1389" s="51">
        <f t="shared" ca="1" si="1989"/>
        <v>0</v>
      </c>
      <c r="U1389" s="51">
        <f t="shared" ca="1" si="1989"/>
        <v>0</v>
      </c>
      <c r="V1389" s="51">
        <f t="shared" ca="1" si="1989"/>
        <v>0</v>
      </c>
      <c r="W1389" s="51">
        <f t="shared" ca="1" si="1989"/>
        <v>0</v>
      </c>
      <c r="X1389" s="51">
        <f t="shared" ca="1" si="1989"/>
        <v>0</v>
      </c>
      <c r="Y1389" s="51">
        <f t="shared" ca="1" si="1989"/>
        <v>0</v>
      </c>
      <c r="Z1389" s="51">
        <f t="shared" ca="1" si="1989"/>
        <v>0</v>
      </c>
      <c r="AA1389" s="51">
        <f t="shared" ca="1" si="1989"/>
        <v>0</v>
      </c>
      <c r="AB1389" s="51">
        <f t="shared" ca="1" si="1989"/>
        <v>0</v>
      </c>
      <c r="AC1389" s="51">
        <f t="shared" ca="1" si="1989"/>
        <v>0</v>
      </c>
      <c r="AD1389" s="51">
        <f t="shared" ca="1" si="1989"/>
        <v>0</v>
      </c>
      <c r="AE1389" s="51">
        <f t="shared" ca="1" si="1989"/>
        <v>0</v>
      </c>
    </row>
    <row r="1390" spans="1:31" s="44" customFormat="1" collapsed="1">
      <c r="A1390" s="146"/>
      <c r="B1390" s="91"/>
      <c r="C1390" s="84" t="s">
        <v>214</v>
      </c>
      <c r="D1390" s="84"/>
      <c r="E1390" s="93">
        <f>+E1374+E1382+E1366+E1358+E1350++E1342+E1334+E1326+E1318+E1310+E1302+E1294</f>
        <v>38906594</v>
      </c>
      <c r="F1390" s="172"/>
      <c r="G1390" s="48" t="str">
        <f>$G$15</f>
        <v>TOTAL</v>
      </c>
      <c r="H1390" s="51">
        <f t="shared" ca="1" si="1990"/>
        <v>38906594.000000015</v>
      </c>
      <c r="I1390" s="51">
        <f ca="1">+I1374+I1382+I1366+I1358+I1350++I1342+I1334+I1326+I1318+I1310+I1302+I1294</f>
        <v>19987936.473005146</v>
      </c>
      <c r="J1390" s="51">
        <f ca="1">+J1374+J1382+J1366+J1358+J1350++J1342+J1334+J1326+J1318+J1310+J1302+J1294</f>
        <v>4498.5909806353029</v>
      </c>
      <c r="K1390" s="51">
        <f ca="1">+K1374+K1382+K1366+K1358+K1350++K1342+K1334+K1326+K1318+K1310+K1302+K1294</f>
        <v>7881.2002372163279</v>
      </c>
      <c r="L1390" s="51">
        <f t="shared" ref="L1390:AE1390" ca="1" si="1997">+L1374+L1382+L1366+L1358+L1350++L1342+L1334+L1326+L1318+L1310+L1302+L1294</f>
        <v>4662098.3770051524</v>
      </c>
      <c r="M1390" s="51">
        <f t="shared" ca="1" si="1997"/>
        <v>64866.298467326407</v>
      </c>
      <c r="N1390" s="51">
        <f t="shared" ca="1" si="1997"/>
        <v>8962.9086138211715</v>
      </c>
      <c r="O1390" s="51">
        <f t="shared" ca="1" si="1997"/>
        <v>4735927.5840863008</v>
      </c>
      <c r="P1390" s="51">
        <f t="shared" ca="1" si="1997"/>
        <v>2776301.7946631592</v>
      </c>
      <c r="Q1390" s="51">
        <f t="shared" ca="1" si="1997"/>
        <v>498184.55715299776</v>
      </c>
      <c r="R1390" s="51">
        <f t="shared" ca="1" si="1997"/>
        <v>100269.11629255567</v>
      </c>
      <c r="S1390" s="51">
        <f t="shared" ca="1" si="1997"/>
        <v>3934.4242006253821</v>
      </c>
      <c r="T1390" s="51">
        <f t="shared" ca="1" si="1997"/>
        <v>3378689.8923093379</v>
      </c>
      <c r="U1390" s="51">
        <f t="shared" ca="1" si="1997"/>
        <v>131907.5467243446</v>
      </c>
      <c r="V1390" s="51">
        <f t="shared" ca="1" si="1997"/>
        <v>1780868.0995327118</v>
      </c>
      <c r="W1390" s="51">
        <f t="shared" ca="1" si="1997"/>
        <v>6767210.2047202121</v>
      </c>
      <c r="X1390" s="51">
        <f t="shared" ca="1" si="1997"/>
        <v>1266306.5968524294</v>
      </c>
      <c r="Y1390" s="51">
        <f t="shared" ca="1" si="1997"/>
        <v>9946292.4478296991</v>
      </c>
      <c r="Z1390" s="51">
        <f t="shared" ca="1" si="1997"/>
        <v>763147.32349760178</v>
      </c>
      <c r="AA1390" s="51">
        <f t="shared" ca="1" si="1997"/>
        <v>15240.315571362229</v>
      </c>
      <c r="AB1390" s="51">
        <f t="shared" ca="1" si="1997"/>
        <v>778387.63906896394</v>
      </c>
      <c r="AC1390" s="51">
        <f t="shared" ca="1" si="1997"/>
        <v>10083.631176180155</v>
      </c>
      <c r="AD1390" s="51">
        <f t="shared" ca="1" si="1997"/>
        <v>47209.067492113492</v>
      </c>
      <c r="AE1390" s="51">
        <f t="shared" ca="1" si="1997"/>
        <v>9687.4738144200528</v>
      </c>
    </row>
    <row r="1391" spans="1:31">
      <c r="A1391" s="146"/>
      <c r="B1391" s="91"/>
      <c r="C1391" s="84"/>
      <c r="D1391" s="84"/>
      <c r="E1391" s="94"/>
      <c r="F1391" s="173"/>
      <c r="I1391" s="5"/>
      <c r="J1391" s="47"/>
      <c r="K1391" s="47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</row>
    <row r="1392" spans="1:31" s="44" customFormat="1" hidden="1" outlineLevel="1">
      <c r="A1392" s="146"/>
      <c r="B1392" s="91"/>
      <c r="C1392" s="84"/>
      <c r="D1392" s="84"/>
      <c r="F1392" s="167" t="str">
        <f>F1399</f>
        <v>EXP_OM_TRAN</v>
      </c>
      <c r="G1392" s="48" t="str">
        <f>$G$8</f>
        <v>PRODUCTION</v>
      </c>
      <c r="H1392" s="46">
        <f t="shared" ref="H1392:H1423" ca="1" si="1998">SUBTOTAL(9,I1392:AE1392)</f>
        <v>5.0941279797208733E-11</v>
      </c>
      <c r="I1392" s="47">
        <f t="shared" ref="I1392:N1392" ca="1" si="1999">VLOOKUP(CONCATENATE($F1392," ",$G1392),AllocFactorMatrix,(I$4+1),FALSE)*$E1399</f>
        <v>-3.7984017818866206E-11</v>
      </c>
      <c r="J1392" s="47">
        <f t="shared" ca="1" si="1999"/>
        <v>3.487010386357545E-14</v>
      </c>
      <c r="K1392" s="47">
        <f t="shared" ca="1" si="1999"/>
        <v>-3.8096632600695697E-14</v>
      </c>
      <c r="L1392" s="47">
        <f t="shared" ca="1" si="1999"/>
        <v>-4.8400086881950742E-12</v>
      </c>
      <c r="M1392" s="47">
        <f t="shared" ca="1" si="1999"/>
        <v>1.6124558418065552E-13</v>
      </c>
      <c r="N1392" s="47">
        <f t="shared" ca="1" si="1999"/>
        <v>-1.9158200855557416E-14</v>
      </c>
      <c r="O1392" s="47">
        <f t="shared" ref="O1392:O1423" ca="1" si="2000">SUBTOTAL(9,L1392:N1392)</f>
        <v>-4.697921304869976E-12</v>
      </c>
      <c r="P1392" s="47">
        <f ca="1">VLOOKUP(CONCATENATE($F1392," ",$G1392),AllocFactorMatrix,(P$4+1),FALSE)*$E1399</f>
        <v>-7.1755796589581211E-12</v>
      </c>
      <c r="Q1392" s="47">
        <f ca="1">VLOOKUP(CONCATENATE($F1392," ",$G1392),AllocFactorMatrix,(Q$4+1),FALSE)*$E1399</f>
        <v>3.5501726687664309E-13</v>
      </c>
      <c r="R1392" s="47">
        <f ca="1">VLOOKUP(CONCATENATE($F1392," ",$G1392),AllocFactorMatrix,(R$4+1),FALSE)*$E1399</f>
        <v>4.1427645118943855E-14</v>
      </c>
      <c r="S1392" s="47">
        <f ca="1">VLOOKUP(CONCATENATE($F1392," ",$G1392),AllocFactorMatrix,(S$4+1),FALSE)*$E1399</f>
        <v>8.5691081745823096E-15</v>
      </c>
      <c r="T1392" s="47">
        <f ca="1">SUBTOTAL(9,P1392:S1392)</f>
        <v>-6.7705656387879519E-12</v>
      </c>
      <c r="U1392" s="47">
        <f ca="1">VLOOKUP(CONCATENATE($F1392," ",$G1392),AllocFactorMatrix,(U$4+1),FALSE)*$E1399</f>
        <v>5.8637034132913896E-13</v>
      </c>
      <c r="V1392" s="47">
        <f ca="1">VLOOKUP(CONCATENATE($F1392," ",$G1392),AllocFactorMatrix,(V$4+1),FALSE)*$E1399</f>
        <v>-6.8838144929357739E-12</v>
      </c>
      <c r="W1392" s="47">
        <f ca="1">VLOOKUP(CONCATENATE($F1392," ",$G1392),AllocFactorMatrix,(W$4+1),FALSE)*$E1399</f>
        <v>-3.463177378642747E-12</v>
      </c>
      <c r="X1392" s="47">
        <f ca="1">VLOOKUP(CONCATENATE($F1392," ",$G1392),AllocFactorMatrix,(X$4+1),FALSE)*$E1399</f>
        <v>4.7955584868850754E-12</v>
      </c>
      <c r="Y1392" s="47">
        <f ca="1">SUBTOTAL(9,U1392:X1392)</f>
        <v>-4.9650630433643062E-12</v>
      </c>
      <c r="Z1392" s="47">
        <f ca="1">VLOOKUP(CONCATENATE($F1392," ",$G1392),AllocFactorMatrix,(Z$4+1),FALSE)*$E1399</f>
        <v>-4.5425557179825557E-13</v>
      </c>
      <c r="AA1392" s="47">
        <f ca="1">VLOOKUP(CONCATENATE($F1392," ",$G1392),AllocFactorMatrix,(AA$4+1),FALSE)*$E1399</f>
        <v>7.6197539431780405E-14</v>
      </c>
      <c r="AB1392" s="47">
        <f t="shared" ref="AB1392:AB1423" ca="1" si="2001">SUBTOTAL(9,Z1392:AA1392)</f>
        <v>-3.7805803236647515E-13</v>
      </c>
      <c r="AC1392" s="47">
        <f ca="1">VLOOKUP(CONCATENATE($F1392," ",$G1392),AllocFactorMatrix,(AC$4+1),FALSE)*$E1399</f>
        <v>-1.8022341062517394E-14</v>
      </c>
      <c r="AD1392" s="47">
        <f ca="1">VLOOKUP(CONCATENATE($F1392," ",$G1392),AllocFactorMatrix,(AD$4+1),FALSE)*$E1399</f>
        <v>-7.6249137616650097E-15</v>
      </c>
      <c r="AE1392" s="47">
        <f ca="1">VLOOKUP(CONCATENATE($F1392," ",$G1392),AllocFactorMatrix,(AE$4+1),FALSE)*$E1399</f>
        <v>1.1296085763401389E-14</v>
      </c>
    </row>
    <row r="1393" spans="1:31" s="44" customFormat="1" hidden="1" outlineLevel="1">
      <c r="A1393" s="146"/>
      <c r="B1393" s="91"/>
      <c r="C1393" s="84"/>
      <c r="D1393" s="84"/>
      <c r="F1393" s="167" t="str">
        <f>F1399</f>
        <v>EXP_OM_TRAN</v>
      </c>
      <c r="G1393" s="48" t="str">
        <f>$G$9</f>
        <v>BULKTRAN</v>
      </c>
      <c r="H1393" s="46">
        <f t="shared" ca="1" si="1998"/>
        <v>26596.161000000109</v>
      </c>
      <c r="I1393" s="47">
        <f t="shared" ref="I1393:N1393" ca="1" si="2002">VLOOKUP(CONCATENATE($F1393," ",$G1393),AllocFactorMatrix,(I$4+1),FALSE)*$E1399</f>
        <v>13677.632418382713</v>
      </c>
      <c r="J1393" s="47">
        <f t="shared" ca="1" si="2002"/>
        <v>3.0599208391079049</v>
      </c>
      <c r="K1393" s="47">
        <f t="shared" ca="1" si="2002"/>
        <v>5.3577032072944819</v>
      </c>
      <c r="L1393" s="47">
        <f t="shared" ca="1" si="2002"/>
        <v>3187.8112322382076</v>
      </c>
      <c r="M1393" s="47">
        <f t="shared" ca="1" si="2002"/>
        <v>44.358352724821948</v>
      </c>
      <c r="N1393" s="47">
        <f t="shared" ca="1" si="2002"/>
        <v>6.1779522332584706</v>
      </c>
      <c r="O1393" s="47">
        <f t="shared" ca="1" si="2000"/>
        <v>3238.3475371962882</v>
      </c>
      <c r="P1393" s="47">
        <f ca="1">VLOOKUP(CONCATENATE($F1393," ",$G1393),AllocFactorMatrix,(P$4+1),FALSE)*$E1399</f>
        <v>1896.0868773021637</v>
      </c>
      <c r="Q1393" s="47">
        <f ca="1">VLOOKUP(CONCATENATE($F1393," ",$G1393),AllocFactorMatrix,(Q$4+1),FALSE)*$E1399</f>
        <v>340.26981444577405</v>
      </c>
      <c r="R1393" s="47">
        <f ca="1">VLOOKUP(CONCATENATE($F1393," ",$G1393),AllocFactorMatrix,(R$4+1),FALSE)*$E1399</f>
        <v>69.003245979078585</v>
      </c>
      <c r="S1393" s="47">
        <f ca="1">VLOOKUP(CONCATENATE($F1393," ",$G1393),AllocFactorMatrix,(S$4+1),FALSE)*$E1399</f>
        <v>2.6203670612716738</v>
      </c>
      <c r="T1393" s="47">
        <f t="shared" ref="T1393:T1399" ca="1" si="2003">SUBTOTAL(9,P1393:S1393)</f>
        <v>2307.9803047882879</v>
      </c>
      <c r="U1393" s="47">
        <f ca="1">VLOOKUP(CONCATENATE($F1393," ",$G1393),AllocFactorMatrix,(U$4+1),FALSE)*$E1399</f>
        <v>89.927305259645479</v>
      </c>
      <c r="V1393" s="47">
        <f ca="1">VLOOKUP(CONCATENATE($F1393," ",$G1393),AllocFactorMatrix,(V$4+1),FALSE)*$E1399</f>
        <v>1214.0705494925305</v>
      </c>
      <c r="W1393" s="47">
        <f ca="1">VLOOKUP(CONCATENATE($F1393," ",$G1393),AllocFactorMatrix,(W$4+1),FALSE)*$E1399</f>
        <v>4643.3324876677389</v>
      </c>
      <c r="X1393" s="47">
        <f ca="1">VLOOKUP(CONCATENATE($F1393," ",$G1393),AllocFactorMatrix,(X$4+1),FALSE)*$E1399</f>
        <v>841.18274561124554</v>
      </c>
      <c r="Y1393" s="47">
        <f t="shared" ref="Y1393:Y1399" ca="1" si="2004">SUBTOTAL(9,U1393:X1393)</f>
        <v>6788.5130880311608</v>
      </c>
      <c r="Z1393" s="47">
        <f ca="1">VLOOKUP(CONCATENATE($F1393," ",$G1393),AllocFactorMatrix,(Z$4+1),FALSE)*$E1399</f>
        <v>521.17582303711197</v>
      </c>
      <c r="AA1393" s="47">
        <f ca="1">VLOOKUP(CONCATENATE($F1393," ",$G1393),AllocFactorMatrix,(AA$4+1),FALSE)*$E1399</f>
        <v>10.409217946402887</v>
      </c>
      <c r="AB1393" s="47">
        <f t="shared" ca="1" si="2001"/>
        <v>531.58504098351489</v>
      </c>
      <c r="AC1393" s="47">
        <f ca="1">VLOOKUP(CONCATENATE($F1393," ",$G1393),AllocFactorMatrix,(AC$4+1),FALSE)*$E1399</f>
        <v>6.8751522659520186</v>
      </c>
      <c r="AD1393" s="47">
        <f ca="1">VLOOKUP(CONCATENATE($F1393," ",$G1393),AllocFactorMatrix,(AD$4+1),FALSE)*$E1399</f>
        <v>30.543340820583914</v>
      </c>
      <c r="AE1393" s="47">
        <f ca="1">VLOOKUP(CONCATENATE($F1393," ",$G1393),AllocFactorMatrix,(AE$4+1),FALSE)*$E1399</f>
        <v>6.2664934852293639</v>
      </c>
    </row>
    <row r="1394" spans="1:31" s="44" customFormat="1" hidden="1" outlineLevel="1">
      <c r="A1394" s="146"/>
      <c r="B1394" s="91"/>
      <c r="C1394" s="84"/>
      <c r="D1394" s="84"/>
      <c r="F1394" s="167" t="str">
        <f>F1399</f>
        <v>EXP_OM_TRAN</v>
      </c>
      <c r="G1394" s="48" t="str">
        <f>$G$10</f>
        <v>SUBTRAN</v>
      </c>
      <c r="H1394" s="46">
        <f t="shared" ca="1" si="1998"/>
        <v>7370.8390000000254</v>
      </c>
      <c r="I1394" s="47">
        <f t="shared" ref="I1394:N1394" ca="1" si="2005">VLOOKUP(CONCATENATE($F1394," ",$G1394),AllocFactorMatrix,(I$4+1),FALSE)*$E1399</f>
        <v>3765.5418011036022</v>
      </c>
      <c r="J1394" s="47">
        <f t="shared" ca="1" si="2005"/>
        <v>0.6131613727452051</v>
      </c>
      <c r="K1394" s="47">
        <f t="shared" ca="1" si="2005"/>
        <v>1.1411985951051666</v>
      </c>
      <c r="L1394" s="47">
        <f t="shared" ca="1" si="2005"/>
        <v>882.45985497383072</v>
      </c>
      <c r="M1394" s="47">
        <f t="shared" ca="1" si="2005"/>
        <v>12.333076985046489</v>
      </c>
      <c r="N1394" s="47">
        <f t="shared" ca="1" si="2005"/>
        <v>2.2322296317145227</v>
      </c>
      <c r="O1394" s="47">
        <f t="shared" ca="1" si="2000"/>
        <v>897.02516159059178</v>
      </c>
      <c r="P1394" s="47">
        <f ca="1">VLOOKUP(CONCATENATE($F1394," ",$G1394),AllocFactorMatrix,(P$4+1),FALSE)*$E1399</f>
        <v>509.47362535510649</v>
      </c>
      <c r="Q1394" s="47">
        <f ca="1">VLOOKUP(CONCATENATE($F1394," ",$G1394),AllocFactorMatrix,(Q$4+1),FALSE)*$E1399</f>
        <v>91.684749355654674</v>
      </c>
      <c r="R1394" s="47">
        <f ca="1">VLOOKUP(CONCATENATE($F1394," ",$G1394),AllocFactorMatrix,(R$4+1),FALSE)*$E1399</f>
        <v>24.066539816351906</v>
      </c>
      <c r="S1394" s="47">
        <f ca="1">VLOOKUP(CONCATENATE($F1394," ",$G1394),AllocFactorMatrix,(S$4+1),FALSE)*$E1399</f>
        <v>0</v>
      </c>
      <c r="T1394" s="47">
        <f t="shared" ca="1" si="2003"/>
        <v>625.22491452711301</v>
      </c>
      <c r="U1394" s="47">
        <f ca="1">VLOOKUP(CONCATENATE($F1394," ",$G1394),AllocFactorMatrix,(U$4+1),FALSE)*$E1399</f>
        <v>22.997971027945763</v>
      </c>
      <c r="V1394" s="47">
        <f ca="1">VLOOKUP(CONCATENATE($F1394," ",$G1394),AllocFactorMatrix,(V$4+1),FALSE)*$E1399</f>
        <v>322.68383418499241</v>
      </c>
      <c r="W1394" s="47">
        <f ca="1">VLOOKUP(CONCATENATE($F1394," ",$G1394),AllocFactorMatrix,(W$4+1),FALSE)*$E1399</f>
        <v>1591.0802166776623</v>
      </c>
      <c r="X1394" s="47">
        <f ca="1">VLOOKUP(CONCATENATE($F1394," ",$G1394),AllocFactorMatrix,(X$4+1),FALSE)*$E1399</f>
        <v>0</v>
      </c>
      <c r="Y1394" s="47">
        <f t="shared" ca="1" si="2004"/>
        <v>1936.7620218906004</v>
      </c>
      <c r="Z1394" s="47">
        <f ca="1">VLOOKUP(CONCATENATE($F1394," ",$G1394),AllocFactorMatrix,(Z$4+1),FALSE)*$E1399</f>
        <v>139.86278327164618</v>
      </c>
      <c r="AA1394" s="47">
        <f ca="1">VLOOKUP(CONCATENATE($F1394," ",$G1394),AllocFactorMatrix,(AA$4+1),FALSE)*$E1399</f>
        <v>2.8082372794525772</v>
      </c>
      <c r="AB1394" s="47">
        <f t="shared" ca="1" si="2001"/>
        <v>142.67102055109876</v>
      </c>
      <c r="AC1394" s="47">
        <f ca="1">VLOOKUP(CONCATENATE($F1394," ",$G1394),AllocFactorMatrix,(AC$4+1),FALSE)*$E1399</f>
        <v>1.8597203691716444</v>
      </c>
      <c r="AD1394" s="47">
        <f ca="1">VLOOKUP(CONCATENATE($F1394," ",$G1394),AllocFactorMatrix,(AD$4+1),FALSE)*$E1399</f>
        <v>0</v>
      </c>
      <c r="AE1394" s="47">
        <f ca="1">VLOOKUP(CONCATENATE($F1394," ",$G1394),AllocFactorMatrix,(AE$4+1),FALSE)*$E1399</f>
        <v>0</v>
      </c>
    </row>
    <row r="1395" spans="1:31" s="44" customFormat="1" hidden="1" outlineLevel="1">
      <c r="A1395" s="146"/>
      <c r="B1395" s="91"/>
      <c r="C1395" s="84"/>
      <c r="D1395" s="84"/>
      <c r="F1395" s="167" t="str">
        <f>F1399</f>
        <v>EXP_OM_TRAN</v>
      </c>
      <c r="G1395" s="48" t="str">
        <f>$G$11</f>
        <v>DISTPRI</v>
      </c>
      <c r="H1395" s="46">
        <f t="shared" ca="1" si="1998"/>
        <v>0</v>
      </c>
      <c r="I1395" s="47">
        <f t="shared" ref="I1395:N1395" ca="1" si="2006">VLOOKUP(CONCATENATE($F1395," ",$G1395),AllocFactorMatrix,(I$4+1),FALSE)*$E1399</f>
        <v>0</v>
      </c>
      <c r="J1395" s="47">
        <f t="shared" ca="1" si="2006"/>
        <v>0</v>
      </c>
      <c r="K1395" s="47">
        <f t="shared" ca="1" si="2006"/>
        <v>0</v>
      </c>
      <c r="L1395" s="47">
        <f t="shared" ca="1" si="2006"/>
        <v>0</v>
      </c>
      <c r="M1395" s="47">
        <f t="shared" ca="1" si="2006"/>
        <v>0</v>
      </c>
      <c r="N1395" s="47">
        <f t="shared" ca="1" si="2006"/>
        <v>0</v>
      </c>
      <c r="O1395" s="47">
        <f t="shared" ca="1" si="2000"/>
        <v>0</v>
      </c>
      <c r="P1395" s="47">
        <f ca="1">VLOOKUP(CONCATENATE($F1395," ",$G1395),AllocFactorMatrix,(P$4+1),FALSE)*$E1399</f>
        <v>0</v>
      </c>
      <c r="Q1395" s="47">
        <f ca="1">VLOOKUP(CONCATENATE($F1395," ",$G1395),AllocFactorMatrix,(Q$4+1),FALSE)*$E1399</f>
        <v>0</v>
      </c>
      <c r="R1395" s="47">
        <f ca="1">VLOOKUP(CONCATENATE($F1395," ",$G1395),AllocFactorMatrix,(R$4+1),FALSE)*$E1399</f>
        <v>0</v>
      </c>
      <c r="S1395" s="47">
        <f ca="1">VLOOKUP(CONCATENATE($F1395," ",$G1395),AllocFactorMatrix,(S$4+1),FALSE)*$E1399</f>
        <v>0</v>
      </c>
      <c r="T1395" s="47">
        <f t="shared" ca="1" si="2003"/>
        <v>0</v>
      </c>
      <c r="U1395" s="47">
        <f ca="1">VLOOKUP(CONCATENATE($F1395," ",$G1395),AllocFactorMatrix,(U$4+1),FALSE)*$E1399</f>
        <v>0</v>
      </c>
      <c r="V1395" s="47">
        <f ca="1">VLOOKUP(CONCATENATE($F1395," ",$G1395),AllocFactorMatrix,(V$4+1),FALSE)*$E1399</f>
        <v>0</v>
      </c>
      <c r="W1395" s="47">
        <f ca="1">VLOOKUP(CONCATENATE($F1395," ",$G1395),AllocFactorMatrix,(W$4+1),FALSE)*$E1399</f>
        <v>0</v>
      </c>
      <c r="X1395" s="47">
        <f ca="1">VLOOKUP(CONCATENATE($F1395," ",$G1395),AllocFactorMatrix,(X$4+1),FALSE)*$E1399</f>
        <v>0</v>
      </c>
      <c r="Y1395" s="47">
        <f t="shared" ca="1" si="2004"/>
        <v>0</v>
      </c>
      <c r="Z1395" s="47">
        <f ca="1">VLOOKUP(CONCATENATE($F1395," ",$G1395),AllocFactorMatrix,(Z$4+1),FALSE)*$E1399</f>
        <v>0</v>
      </c>
      <c r="AA1395" s="47">
        <f ca="1">VLOOKUP(CONCATENATE($F1395," ",$G1395),AllocFactorMatrix,(AA$4+1),FALSE)*$E1399</f>
        <v>0</v>
      </c>
      <c r="AB1395" s="47">
        <f t="shared" ca="1" si="2001"/>
        <v>0</v>
      </c>
      <c r="AC1395" s="47">
        <f ca="1">VLOOKUP(CONCATENATE($F1395," ",$G1395),AllocFactorMatrix,(AC$4+1),FALSE)*$E1399</f>
        <v>0</v>
      </c>
      <c r="AD1395" s="47">
        <f ca="1">VLOOKUP(CONCATENATE($F1395," ",$G1395),AllocFactorMatrix,(AD$4+1),FALSE)*$E1399</f>
        <v>0</v>
      </c>
      <c r="AE1395" s="47">
        <f ca="1">VLOOKUP(CONCATENATE($F1395," ",$G1395),AllocFactorMatrix,(AE$4+1),FALSE)*$E1399</f>
        <v>0</v>
      </c>
    </row>
    <row r="1396" spans="1:31" s="44" customFormat="1" hidden="1" outlineLevel="1">
      <c r="A1396" s="146"/>
      <c r="B1396" s="91"/>
      <c r="C1396" s="84"/>
      <c r="D1396" s="84"/>
      <c r="F1396" s="167" t="str">
        <f>F1399</f>
        <v>EXP_OM_TRAN</v>
      </c>
      <c r="G1396" s="48" t="str">
        <f>$G$12</f>
        <v>DISTSEC</v>
      </c>
      <c r="H1396" s="46">
        <f t="shared" ca="1" si="1998"/>
        <v>0</v>
      </c>
      <c r="I1396" s="47">
        <f t="shared" ref="I1396:N1396" ca="1" si="2007">VLOOKUP(CONCATENATE($F1396," ",$G1396),AllocFactorMatrix,(I$4+1),FALSE)*$E1399</f>
        <v>0</v>
      </c>
      <c r="J1396" s="47">
        <f t="shared" ca="1" si="2007"/>
        <v>0</v>
      </c>
      <c r="K1396" s="47">
        <f t="shared" ca="1" si="2007"/>
        <v>0</v>
      </c>
      <c r="L1396" s="47">
        <f t="shared" ca="1" si="2007"/>
        <v>0</v>
      </c>
      <c r="M1396" s="47">
        <f t="shared" ca="1" si="2007"/>
        <v>0</v>
      </c>
      <c r="N1396" s="47">
        <f t="shared" ca="1" si="2007"/>
        <v>0</v>
      </c>
      <c r="O1396" s="47">
        <f t="shared" ca="1" si="2000"/>
        <v>0</v>
      </c>
      <c r="P1396" s="47">
        <f ca="1">VLOOKUP(CONCATENATE($F1396," ",$G1396),AllocFactorMatrix,(P$4+1),FALSE)*$E1399</f>
        <v>0</v>
      </c>
      <c r="Q1396" s="47">
        <f ca="1">VLOOKUP(CONCATENATE($F1396," ",$G1396),AllocFactorMatrix,(Q$4+1),FALSE)*$E1399</f>
        <v>0</v>
      </c>
      <c r="R1396" s="47">
        <f ca="1">VLOOKUP(CONCATENATE($F1396," ",$G1396),AllocFactorMatrix,(R$4+1),FALSE)*$E1399</f>
        <v>0</v>
      </c>
      <c r="S1396" s="47">
        <f ca="1">VLOOKUP(CONCATENATE($F1396," ",$G1396),AllocFactorMatrix,(S$4+1),FALSE)*$E1399</f>
        <v>0</v>
      </c>
      <c r="T1396" s="47">
        <f t="shared" ca="1" si="2003"/>
        <v>0</v>
      </c>
      <c r="U1396" s="47">
        <f ca="1">VLOOKUP(CONCATENATE($F1396," ",$G1396),AllocFactorMatrix,(U$4+1),FALSE)*$E1399</f>
        <v>0</v>
      </c>
      <c r="V1396" s="47">
        <f ca="1">VLOOKUP(CONCATENATE($F1396," ",$G1396),AllocFactorMatrix,(V$4+1),FALSE)*$E1399</f>
        <v>0</v>
      </c>
      <c r="W1396" s="47">
        <f ca="1">VLOOKUP(CONCATENATE($F1396," ",$G1396),AllocFactorMatrix,(W$4+1),FALSE)*$E1399</f>
        <v>0</v>
      </c>
      <c r="X1396" s="47">
        <f ca="1">VLOOKUP(CONCATENATE($F1396," ",$G1396),AllocFactorMatrix,(X$4+1),FALSE)*$E1399</f>
        <v>0</v>
      </c>
      <c r="Y1396" s="47">
        <f t="shared" ca="1" si="2004"/>
        <v>0</v>
      </c>
      <c r="Z1396" s="47">
        <f ca="1">VLOOKUP(CONCATENATE($F1396," ",$G1396),AllocFactorMatrix,(Z$4+1),FALSE)*$E1399</f>
        <v>0</v>
      </c>
      <c r="AA1396" s="47">
        <f ca="1">VLOOKUP(CONCATENATE($F1396," ",$G1396),AllocFactorMatrix,(AA$4+1),FALSE)*$E1399</f>
        <v>0</v>
      </c>
      <c r="AB1396" s="47">
        <f t="shared" ca="1" si="2001"/>
        <v>0</v>
      </c>
      <c r="AC1396" s="47">
        <f ca="1">VLOOKUP(CONCATENATE($F1396," ",$G1396),AllocFactorMatrix,(AC$4+1),FALSE)*$E1399</f>
        <v>0</v>
      </c>
      <c r="AD1396" s="47">
        <f ca="1">VLOOKUP(CONCATENATE($F1396," ",$G1396),AllocFactorMatrix,(AD$4+1),FALSE)*$E1399</f>
        <v>0</v>
      </c>
      <c r="AE1396" s="47">
        <f ca="1">VLOOKUP(CONCATENATE($F1396," ",$G1396),AllocFactorMatrix,(AE$4+1),FALSE)*$E1399</f>
        <v>0</v>
      </c>
    </row>
    <row r="1397" spans="1:31" s="44" customFormat="1" hidden="1" outlineLevel="1">
      <c r="A1397" s="146"/>
      <c r="B1397" s="91"/>
      <c r="C1397" s="84"/>
      <c r="D1397" s="84"/>
      <c r="F1397" s="167" t="str">
        <f>F1399</f>
        <v>EXP_OM_TRAN</v>
      </c>
      <c r="G1397" s="48" t="str">
        <f>$G$13</f>
        <v>ENERGY</v>
      </c>
      <c r="H1397" s="46">
        <f t="shared" ca="1" si="1998"/>
        <v>2.2359754365919032E-13</v>
      </c>
      <c r="I1397" s="47">
        <f t="shared" ref="I1397:N1397" ca="1" si="2008">VLOOKUP(CONCATENATE($F1397," ",$G1397),AllocFactorMatrix,(I$4+1),FALSE)*$E1399</f>
        <v>0</v>
      </c>
      <c r="J1397" s="47">
        <f t="shared" ca="1" si="2008"/>
        <v>0</v>
      </c>
      <c r="K1397" s="47">
        <f t="shared" ca="1" si="2008"/>
        <v>0</v>
      </c>
      <c r="L1397" s="47">
        <f t="shared" ca="1" si="2008"/>
        <v>0</v>
      </c>
      <c r="M1397" s="47">
        <f t="shared" ca="1" si="2008"/>
        <v>0</v>
      </c>
      <c r="N1397" s="47">
        <f t="shared" ca="1" si="2008"/>
        <v>0</v>
      </c>
      <c r="O1397" s="47">
        <f t="shared" ca="1" si="2000"/>
        <v>0</v>
      </c>
      <c r="P1397" s="47">
        <f ca="1">VLOOKUP(CONCATENATE($F1397," ",$G1397),AllocFactorMatrix,(P$4+1),FALSE)*$E1399</f>
        <v>0</v>
      </c>
      <c r="Q1397" s="47">
        <f ca="1">VLOOKUP(CONCATENATE($F1397," ",$G1397),AllocFactorMatrix,(Q$4+1),FALSE)*$E1399</f>
        <v>0</v>
      </c>
      <c r="R1397" s="47">
        <f ca="1">VLOOKUP(CONCATENATE($F1397," ",$G1397),AllocFactorMatrix,(R$4+1),FALSE)*$E1399</f>
        <v>0</v>
      </c>
      <c r="S1397" s="47">
        <f ca="1">VLOOKUP(CONCATENATE($F1397," ",$G1397),AllocFactorMatrix,(S$4+1),FALSE)*$E1399</f>
        <v>0</v>
      </c>
      <c r="T1397" s="47">
        <f t="shared" ca="1" si="2003"/>
        <v>0</v>
      </c>
      <c r="U1397" s="47">
        <f ca="1">VLOOKUP(CONCATENATE($F1397," ",$G1397),AllocFactorMatrix,(U$4+1),FALSE)*$E1399</f>
        <v>0</v>
      </c>
      <c r="V1397" s="47">
        <f ca="1">VLOOKUP(CONCATENATE($F1397," ",$G1397),AllocFactorMatrix,(V$4+1),FALSE)*$E1399</f>
        <v>0</v>
      </c>
      <c r="W1397" s="47">
        <f ca="1">VLOOKUP(CONCATENATE($F1397," ",$G1397),AllocFactorMatrix,(W$4+1),FALSE)*$E1399</f>
        <v>0</v>
      </c>
      <c r="X1397" s="47">
        <f ca="1">VLOOKUP(CONCATENATE($F1397," ",$G1397),AllocFactorMatrix,(X$4+1),FALSE)*$E1399</f>
        <v>0</v>
      </c>
      <c r="Y1397" s="47">
        <f t="shared" ca="1" si="2004"/>
        <v>0</v>
      </c>
      <c r="Z1397" s="47">
        <f ca="1">VLOOKUP(CONCATENATE($F1397," ",$G1397),AllocFactorMatrix,(Z$4+1),FALSE)*$E1399</f>
        <v>0</v>
      </c>
      <c r="AA1397" s="47">
        <f ca="1">VLOOKUP(CONCATENATE($F1397," ",$G1397),AllocFactorMatrix,(AA$4+1),FALSE)*$E1399</f>
        <v>0</v>
      </c>
      <c r="AB1397" s="47">
        <f t="shared" ca="1" si="2001"/>
        <v>0</v>
      </c>
      <c r="AC1397" s="47">
        <f ca="1">VLOOKUP(CONCATENATE($F1397," ",$G1397),AllocFactorMatrix,(AC$4+1),FALSE)*$E1399</f>
        <v>0</v>
      </c>
      <c r="AD1397" s="47">
        <f ca="1">VLOOKUP(CONCATENATE($F1397," ",$G1397),AllocFactorMatrix,(AD$4+1),FALSE)*$E1399</f>
        <v>0</v>
      </c>
      <c r="AE1397" s="47">
        <f ca="1">VLOOKUP(CONCATENATE($F1397," ",$G1397),AllocFactorMatrix,(AE$4+1),FALSE)*$E1399</f>
        <v>0</v>
      </c>
    </row>
    <row r="1398" spans="1:31" s="44" customFormat="1" hidden="1" outlineLevel="1">
      <c r="A1398" s="146"/>
      <c r="B1398" s="91"/>
      <c r="C1398" s="84"/>
      <c r="D1398" s="84"/>
      <c r="F1398" s="167" t="str">
        <f>F1399</f>
        <v>EXP_OM_TRAN</v>
      </c>
      <c r="G1398" s="48" t="str">
        <f>$G$14</f>
        <v>CUSTOMER</v>
      </c>
      <c r="H1398" s="46">
        <f t="shared" ca="1" si="1998"/>
        <v>0</v>
      </c>
      <c r="I1398" s="47">
        <f t="shared" ref="I1398:N1398" ca="1" si="2009">VLOOKUP(CONCATENATE($F1398," ",$G1398),AllocFactorMatrix,(I$4+1),FALSE)*$E1399</f>
        <v>0</v>
      </c>
      <c r="J1398" s="47">
        <f t="shared" ca="1" si="2009"/>
        <v>0</v>
      </c>
      <c r="K1398" s="47">
        <f t="shared" ca="1" si="2009"/>
        <v>0</v>
      </c>
      <c r="L1398" s="47">
        <f t="shared" ca="1" si="2009"/>
        <v>0</v>
      </c>
      <c r="M1398" s="47">
        <f t="shared" ca="1" si="2009"/>
        <v>0</v>
      </c>
      <c r="N1398" s="47">
        <f t="shared" ca="1" si="2009"/>
        <v>0</v>
      </c>
      <c r="O1398" s="47">
        <f t="shared" ca="1" si="2000"/>
        <v>0</v>
      </c>
      <c r="P1398" s="47">
        <f ca="1">VLOOKUP(CONCATENATE($F1398," ",$G1398),AllocFactorMatrix,(P$4+1),FALSE)*$E1399</f>
        <v>0</v>
      </c>
      <c r="Q1398" s="47">
        <f ca="1">VLOOKUP(CONCATENATE($F1398," ",$G1398),AllocFactorMatrix,(Q$4+1),FALSE)*$E1399</f>
        <v>0</v>
      </c>
      <c r="R1398" s="47">
        <f ca="1">VLOOKUP(CONCATENATE($F1398," ",$G1398),AllocFactorMatrix,(R$4+1),FALSE)*$E1399</f>
        <v>0</v>
      </c>
      <c r="S1398" s="47">
        <f ca="1">VLOOKUP(CONCATENATE($F1398," ",$G1398),AllocFactorMatrix,(S$4+1),FALSE)*$E1399</f>
        <v>0</v>
      </c>
      <c r="T1398" s="47">
        <f t="shared" ca="1" si="2003"/>
        <v>0</v>
      </c>
      <c r="U1398" s="47">
        <f ca="1">VLOOKUP(CONCATENATE($F1398," ",$G1398),AllocFactorMatrix,(U$4+1),FALSE)*$E1399</f>
        <v>0</v>
      </c>
      <c r="V1398" s="47">
        <f ca="1">VLOOKUP(CONCATENATE($F1398," ",$G1398),AllocFactorMatrix,(V$4+1),FALSE)*$E1399</f>
        <v>0</v>
      </c>
      <c r="W1398" s="47">
        <f ca="1">VLOOKUP(CONCATENATE($F1398," ",$G1398),AllocFactorMatrix,(W$4+1),FALSE)*$E1399</f>
        <v>0</v>
      </c>
      <c r="X1398" s="47">
        <f ca="1">VLOOKUP(CONCATENATE($F1398," ",$G1398),AllocFactorMatrix,(X$4+1),FALSE)*$E1399</f>
        <v>0</v>
      </c>
      <c r="Y1398" s="47">
        <f t="shared" ca="1" si="2004"/>
        <v>0</v>
      </c>
      <c r="Z1398" s="47">
        <f ca="1">VLOOKUP(CONCATENATE($F1398," ",$G1398),AllocFactorMatrix,(Z$4+1),FALSE)*$E1399</f>
        <v>0</v>
      </c>
      <c r="AA1398" s="47">
        <f ca="1">VLOOKUP(CONCATENATE($F1398," ",$G1398),AllocFactorMatrix,(AA$4+1),FALSE)*$E1399</f>
        <v>0</v>
      </c>
      <c r="AB1398" s="47">
        <f t="shared" ca="1" si="2001"/>
        <v>0</v>
      </c>
      <c r="AC1398" s="47">
        <f ca="1">VLOOKUP(CONCATENATE($F1398," ",$G1398),AllocFactorMatrix,(AC$4+1),FALSE)*$E1399</f>
        <v>0</v>
      </c>
      <c r="AD1398" s="47">
        <f ca="1">VLOOKUP(CONCATENATE($F1398," ",$G1398),AllocFactorMatrix,(AD$4+1),FALSE)*$E1399</f>
        <v>0</v>
      </c>
      <c r="AE1398" s="47">
        <f ca="1">VLOOKUP(CONCATENATE($F1398," ",$G1398),AllocFactorMatrix,(AE$4+1),FALSE)*$E1399</f>
        <v>0</v>
      </c>
    </row>
    <row r="1399" spans="1:31" s="44" customFormat="1" collapsed="1">
      <c r="A1399" s="146"/>
      <c r="B1399" s="91"/>
      <c r="C1399" s="84"/>
      <c r="D1399" s="84" t="s">
        <v>476</v>
      </c>
      <c r="E1399" s="56">
        <v>33967</v>
      </c>
      <c r="F1399" s="54" t="s">
        <v>215</v>
      </c>
      <c r="G1399" s="48" t="str">
        <f>$G$15</f>
        <v>TOTAL</v>
      </c>
      <c r="H1399" s="46">
        <f t="shared" ca="1" si="1998"/>
        <v>33967.000000000204</v>
      </c>
      <c r="I1399" s="47">
        <f t="shared" ref="I1399:N1399" ca="1" si="2010">VLOOKUP(CONCATENATE($F1399," ",$G1399),AllocFactorMatrix,(I$4+1),FALSE)*$E1399</f>
        <v>17443.174219486296</v>
      </c>
      <c r="J1399" s="47">
        <f t="shared" ca="1" si="2010"/>
        <v>3.6730822118530972</v>
      </c>
      <c r="K1399" s="47">
        <f t="shared" ca="1" si="2010"/>
        <v>6.4989018023996605</v>
      </c>
      <c r="L1399" s="47">
        <f t="shared" ca="1" si="2010"/>
        <v>4070.2710872120279</v>
      </c>
      <c r="M1399" s="47">
        <f t="shared" ca="1" si="2010"/>
        <v>56.691429709869105</v>
      </c>
      <c r="N1399" s="47">
        <f t="shared" ca="1" si="2010"/>
        <v>8.410181864973028</v>
      </c>
      <c r="O1399" s="47">
        <f t="shared" ca="1" si="2000"/>
        <v>4135.3726987868704</v>
      </c>
      <c r="P1399" s="47">
        <f ca="1">VLOOKUP(CONCATENATE($F1399," ",$G1399),AllocFactorMatrix,(P$4+1),FALSE)*$E1399</f>
        <v>2405.560502657273</v>
      </c>
      <c r="Q1399" s="47">
        <f ca="1">VLOOKUP(CONCATENATE($F1399," ",$G1399),AllocFactorMatrix,(Q$4+1),FALSE)*$E1399</f>
        <v>431.95456380142792</v>
      </c>
      <c r="R1399" s="47">
        <f ca="1">VLOOKUP(CONCATENATE($F1399," ",$G1399),AllocFactorMatrix,(R$4+1),FALSE)*$E1399</f>
        <v>93.069785795430036</v>
      </c>
      <c r="S1399" s="47">
        <f ca="1">VLOOKUP(CONCATENATE($F1399," ",$G1399),AllocFactorMatrix,(S$4+1),FALSE)*$E1399</f>
        <v>2.6203670612716849</v>
      </c>
      <c r="T1399" s="47">
        <f t="shared" ca="1" si="2003"/>
        <v>2933.2052193154027</v>
      </c>
      <c r="U1399" s="47">
        <f ca="1">VLOOKUP(CONCATENATE($F1399," ",$G1399),AllocFactorMatrix,(U$4+1),FALSE)*$E1399</f>
        <v>112.9252762875911</v>
      </c>
      <c r="V1399" s="47">
        <f ca="1">VLOOKUP(CONCATENATE($F1399," ",$G1399),AllocFactorMatrix,(V$4+1),FALSE)*$E1399</f>
        <v>1536.7543836775371</v>
      </c>
      <c r="W1399" s="47">
        <f ca="1">VLOOKUP(CONCATENATE($F1399," ",$G1399),AllocFactorMatrix,(W$4+1),FALSE)*$E1399</f>
        <v>6234.4127043454137</v>
      </c>
      <c r="X1399" s="47">
        <f ca="1">VLOOKUP(CONCATENATE($F1399," ",$G1399),AllocFactorMatrix,(X$4+1),FALSE)*$E1399</f>
        <v>841.18274561125747</v>
      </c>
      <c r="Y1399" s="47">
        <f t="shared" ca="1" si="2004"/>
        <v>8725.2751099217985</v>
      </c>
      <c r="Z1399" s="47">
        <f ca="1">VLOOKUP(CONCATENATE($F1399," ",$G1399),AllocFactorMatrix,(Z$4+1),FALSE)*$E1399</f>
        <v>661.03860630875249</v>
      </c>
      <c r="AA1399" s="47">
        <f ca="1">VLOOKUP(CONCATENATE($F1399," ",$G1399),AllocFactorMatrix,(AA$4+1),FALSE)*$E1399</f>
        <v>13.217455225855385</v>
      </c>
      <c r="AB1399" s="47">
        <f t="shared" ca="1" si="2001"/>
        <v>674.25606153460785</v>
      </c>
      <c r="AC1399" s="47">
        <f ca="1">VLOOKUP(CONCATENATE($F1399," ",$G1399),AllocFactorMatrix,(AC$4+1),FALSE)*$E1399</f>
        <v>8.734872635123649</v>
      </c>
      <c r="AD1399" s="47">
        <f ca="1">VLOOKUP(CONCATENATE($F1399," ",$G1399),AllocFactorMatrix,(AD$4+1),FALSE)*$E1399</f>
        <v>30.543340820583989</v>
      </c>
      <c r="AE1399" s="47">
        <f ca="1">VLOOKUP(CONCATENATE($F1399," ",$G1399),AllocFactorMatrix,(AE$4+1),FALSE)*$E1399</f>
        <v>6.266493485229482</v>
      </c>
    </row>
    <row r="1400" spans="1:31" s="44" customFormat="1" hidden="1" outlineLevel="1">
      <c r="A1400" s="146"/>
      <c r="B1400" s="91"/>
      <c r="C1400" s="84"/>
      <c r="D1400" s="84"/>
      <c r="F1400" s="167" t="str">
        <f>F1407</f>
        <v>TRANS_TOTAL</v>
      </c>
      <c r="G1400" s="48" t="str">
        <f>$G$8</f>
        <v>PRODUCTION</v>
      </c>
      <c r="H1400" s="46">
        <f t="shared" si="1998"/>
        <v>0</v>
      </c>
      <c r="I1400" s="47">
        <f t="shared" ref="I1400:N1400" si="2011">VLOOKUP(CONCATENATE($F1400," ",$G1400),AllocFactorMatrix,(I$4+1),FALSE)*$E1407</f>
        <v>0</v>
      </c>
      <c r="J1400" s="47">
        <f t="shared" si="2011"/>
        <v>0</v>
      </c>
      <c r="K1400" s="47">
        <f t="shared" si="2011"/>
        <v>0</v>
      </c>
      <c r="L1400" s="47">
        <f t="shared" si="2011"/>
        <v>0</v>
      </c>
      <c r="M1400" s="47">
        <f t="shared" si="2011"/>
        <v>0</v>
      </c>
      <c r="N1400" s="47">
        <f t="shared" si="2011"/>
        <v>0</v>
      </c>
      <c r="O1400" s="47">
        <f t="shared" si="2000"/>
        <v>0</v>
      </c>
      <c r="P1400" s="47">
        <f>VLOOKUP(CONCATENATE($F1400," ",$G1400),AllocFactorMatrix,(P$4+1),FALSE)*$E1407</f>
        <v>0</v>
      </c>
      <c r="Q1400" s="47">
        <f>VLOOKUP(CONCATENATE($F1400," ",$G1400),AllocFactorMatrix,(Q$4+1),FALSE)*$E1407</f>
        <v>0</v>
      </c>
      <c r="R1400" s="47">
        <f>VLOOKUP(CONCATENATE($F1400," ",$G1400),AllocFactorMatrix,(R$4+1),FALSE)*$E1407</f>
        <v>0</v>
      </c>
      <c r="S1400" s="47">
        <f>VLOOKUP(CONCATENATE($F1400," ",$G1400),AllocFactorMatrix,(S$4+1),FALSE)*$E1407</f>
        <v>0</v>
      </c>
      <c r="T1400" s="47">
        <f>SUBTOTAL(9,P1400:S1400)</f>
        <v>0</v>
      </c>
      <c r="U1400" s="47">
        <f>VLOOKUP(CONCATENATE($F1400," ",$G1400),AllocFactorMatrix,(U$4+1),FALSE)*$E1407</f>
        <v>0</v>
      </c>
      <c r="V1400" s="47">
        <f>VLOOKUP(CONCATENATE($F1400," ",$G1400),AllocFactorMatrix,(V$4+1),FALSE)*$E1407</f>
        <v>0</v>
      </c>
      <c r="W1400" s="47">
        <f>VLOOKUP(CONCATENATE($F1400," ",$G1400),AllocFactorMatrix,(W$4+1),FALSE)*$E1407</f>
        <v>0</v>
      </c>
      <c r="X1400" s="47">
        <f>VLOOKUP(CONCATENATE($F1400," ",$G1400),AllocFactorMatrix,(X$4+1),FALSE)*$E1407</f>
        <v>0</v>
      </c>
      <c r="Y1400" s="47">
        <f>SUBTOTAL(9,U1400:X1400)</f>
        <v>0</v>
      </c>
      <c r="Z1400" s="47">
        <f>VLOOKUP(CONCATENATE($F1400," ",$G1400),AllocFactorMatrix,(Z$4+1),FALSE)*$E1407</f>
        <v>0</v>
      </c>
      <c r="AA1400" s="47">
        <f>VLOOKUP(CONCATENATE($F1400," ",$G1400),AllocFactorMatrix,(AA$4+1),FALSE)*$E1407</f>
        <v>0</v>
      </c>
      <c r="AB1400" s="47">
        <f t="shared" si="2001"/>
        <v>0</v>
      </c>
      <c r="AC1400" s="47">
        <f>VLOOKUP(CONCATENATE($F1400," ",$G1400),AllocFactorMatrix,(AC$4+1),FALSE)*$E1407</f>
        <v>0</v>
      </c>
      <c r="AD1400" s="47">
        <f>VLOOKUP(CONCATENATE($F1400," ",$G1400),AllocFactorMatrix,(AD$4+1),FALSE)*$E1407</f>
        <v>0</v>
      </c>
      <c r="AE1400" s="47">
        <f>VLOOKUP(CONCATENATE($F1400," ",$G1400),AllocFactorMatrix,(AE$4+1),FALSE)*$E1407</f>
        <v>0</v>
      </c>
    </row>
    <row r="1401" spans="1:31" s="44" customFormat="1" hidden="1" outlineLevel="1">
      <c r="A1401" s="146"/>
      <c r="B1401" s="91"/>
      <c r="C1401" s="84"/>
      <c r="D1401" s="84"/>
      <c r="F1401" s="167" t="str">
        <f>F1407</f>
        <v>TRANS_TOTAL</v>
      </c>
      <c r="G1401" s="48" t="str">
        <f>$G$9</f>
        <v>BULKTRAN</v>
      </c>
      <c r="H1401" s="46">
        <f t="shared" si="1998"/>
        <v>186498.85500000001</v>
      </c>
      <c r="I1401" s="47">
        <f t="shared" ref="I1401:N1401" si="2012">VLOOKUP(CONCATENATE($F1401," ",$G1401),AllocFactorMatrix,(I$4+1),FALSE)*$E1407</f>
        <v>95910.93936975504</v>
      </c>
      <c r="J1401" s="47">
        <f t="shared" si="2012"/>
        <v>21.456921278385359</v>
      </c>
      <c r="K1401" s="47">
        <f t="shared" si="2012"/>
        <v>37.569539212454245</v>
      </c>
      <c r="L1401" s="47">
        <f t="shared" si="2012"/>
        <v>22353.720327101462</v>
      </c>
      <c r="M1401" s="47">
        <f t="shared" si="2012"/>
        <v>311.05173385231797</v>
      </c>
      <c r="N1401" s="47">
        <f t="shared" si="2012"/>
        <v>43.321328132559863</v>
      </c>
      <c r="O1401" s="47">
        <f t="shared" si="2000"/>
        <v>22708.093389086338</v>
      </c>
      <c r="P1401" s="47">
        <f>VLOOKUP(CONCATENATE($F1401," ",$G1401),AllocFactorMatrix,(P$4+1),FALSE)*$E1407</f>
        <v>13295.829860459078</v>
      </c>
      <c r="Q1401" s="47">
        <f>VLOOKUP(CONCATENATE($F1401," ",$G1401),AllocFactorMatrix,(Q$4+1),FALSE)*$E1407</f>
        <v>2386.0560471565404</v>
      </c>
      <c r="R1401" s="47">
        <f>VLOOKUP(CONCATENATE($F1401," ",$G1401),AllocFactorMatrix,(R$4+1),FALSE)*$E1407</f>
        <v>483.86781710268048</v>
      </c>
      <c r="S1401" s="47">
        <f>VLOOKUP(CONCATENATE($F1401," ",$G1401),AllocFactorMatrix,(S$4+1),FALSE)*$E1407</f>
        <v>18.374661538816856</v>
      </c>
      <c r="T1401" s="47">
        <f t="shared" ref="T1401:T1407" si="2013">SUBTOTAL(9,P1401:S1401)</f>
        <v>16184.128386257116</v>
      </c>
      <c r="U1401" s="47">
        <f>VLOOKUP(CONCATENATE($F1401," ",$G1401),AllocFactorMatrix,(U$4+1),FALSE)*$E1407</f>
        <v>630.59249280974427</v>
      </c>
      <c r="V1401" s="47">
        <f>VLOOKUP(CONCATENATE($F1401," ",$G1401),AllocFactorMatrix,(V$4+1),FALSE)*$E1407</f>
        <v>8513.3627883203626</v>
      </c>
      <c r="W1401" s="47">
        <f>VLOOKUP(CONCATENATE($F1401," ",$G1401),AllocFactorMatrix,(W$4+1),FALSE)*$E1407</f>
        <v>32560.195147500024</v>
      </c>
      <c r="X1401" s="47">
        <f>VLOOKUP(CONCATENATE($F1401," ",$G1401),AllocFactorMatrix,(X$4+1),FALSE)*$E1407</f>
        <v>5898.5813366919037</v>
      </c>
      <c r="Y1401" s="47">
        <f t="shared" ref="Y1401:Y1407" si="2014">SUBTOTAL(9,U1401:X1401)</f>
        <v>47602.731765322038</v>
      </c>
      <c r="Z1401" s="47">
        <f>VLOOKUP(CONCATENATE($F1401," ",$G1401),AllocFactorMatrix,(Z$4+1),FALSE)*$E1407</f>
        <v>3654.6136959429414</v>
      </c>
      <c r="AA1401" s="47">
        <f>VLOOKUP(CONCATENATE($F1401," ",$G1401),AllocFactorMatrix,(AA$4+1),FALSE)*$E1407</f>
        <v>72.992009201989035</v>
      </c>
      <c r="AB1401" s="47">
        <f t="shared" si="2001"/>
        <v>3727.6057051449302</v>
      </c>
      <c r="AC1401" s="47">
        <f>VLOOKUP(CONCATENATE($F1401," ",$G1401),AllocFactorMatrix,(AC$4+1),FALSE)*$E1407</f>
        <v>48.210267096469394</v>
      </c>
      <c r="AD1401" s="47">
        <f>VLOOKUP(CONCATENATE($F1401," ",$G1401),AllocFactorMatrix,(AD$4+1),FALSE)*$E1407</f>
        <v>214.17745557013461</v>
      </c>
      <c r="AE1401" s="47">
        <f>VLOOKUP(CONCATENATE($F1401," ",$G1401),AllocFactorMatrix,(AE$4+1),FALSE)*$E1407</f>
        <v>43.942201277102754</v>
      </c>
    </row>
    <row r="1402" spans="1:31" s="44" customFormat="1" hidden="1" outlineLevel="1">
      <c r="A1402" s="146"/>
      <c r="B1402" s="91"/>
      <c r="C1402" s="84"/>
      <c r="D1402" s="84"/>
      <c r="F1402" s="167" t="str">
        <f>F1407</f>
        <v>TRANS_TOTAL</v>
      </c>
      <c r="G1402" s="48" t="str">
        <f>$G$10</f>
        <v>SUBTRAN</v>
      </c>
      <c r="H1402" s="46">
        <f t="shared" si="1998"/>
        <v>51686.144999999975</v>
      </c>
      <c r="I1402" s="47">
        <f t="shared" ref="I1402:N1402" si="2015">VLOOKUP(CONCATENATE($F1402," ",$G1402),AllocFactorMatrix,(I$4+1),FALSE)*$E1407</f>
        <v>26404.909880055868</v>
      </c>
      <c r="J1402" s="47">
        <f t="shared" si="2015"/>
        <v>4.2996391075843077</v>
      </c>
      <c r="K1402" s="47">
        <f t="shared" si="2015"/>
        <v>8.0023666315872379</v>
      </c>
      <c r="L1402" s="47">
        <f t="shared" si="2015"/>
        <v>6188.0266304631368</v>
      </c>
      <c r="M1402" s="47">
        <f t="shared" si="2015"/>
        <v>86.482584322527401</v>
      </c>
      <c r="N1402" s="47">
        <f t="shared" si="2015"/>
        <v>15.652945942530161</v>
      </c>
      <c r="O1402" s="47">
        <f t="shared" si="2000"/>
        <v>6290.1621607281941</v>
      </c>
      <c r="P1402" s="47">
        <f>VLOOKUP(CONCATENATE($F1402," ",$G1402),AllocFactorMatrix,(P$4+1),FALSE)*$E1407</f>
        <v>3572.5549932347794</v>
      </c>
      <c r="Q1402" s="47">
        <f>VLOOKUP(CONCATENATE($F1402," ",$G1402),AllocFactorMatrix,(Q$4+1),FALSE)*$E1407</f>
        <v>642.91612521790478</v>
      </c>
      <c r="R1402" s="47">
        <f>VLOOKUP(CONCATENATE($F1402," ",$G1402),AllocFactorMatrix,(R$4+1),FALSE)*$E1407</f>
        <v>168.76052598574427</v>
      </c>
      <c r="S1402" s="47">
        <f>VLOOKUP(CONCATENATE($F1402," ",$G1402),AllocFactorMatrix,(S$4+1),FALSE)*$E1407</f>
        <v>0</v>
      </c>
      <c r="T1402" s="47">
        <f t="shared" si="2013"/>
        <v>4384.2316444384287</v>
      </c>
      <c r="U1402" s="47">
        <f>VLOOKUP(CONCATENATE($F1402," ",$G1402),AllocFactorMatrix,(U$4+1),FALSE)*$E1407</f>
        <v>161.26745751144489</v>
      </c>
      <c r="V1402" s="47">
        <f>VLOOKUP(CONCATENATE($F1402," ",$G1402),AllocFactorMatrix,(V$4+1),FALSE)*$E1407</f>
        <v>2262.7388066462263</v>
      </c>
      <c r="W1402" s="47">
        <f>VLOOKUP(CONCATENATE($F1402," ",$G1402),AllocFactorMatrix,(W$4+1),FALSE)*$E1407</f>
        <v>11157.047764281997</v>
      </c>
      <c r="X1402" s="47">
        <f>VLOOKUP(CONCATENATE($F1402," ",$G1402),AllocFactorMatrix,(X$4+1),FALSE)*$E1407</f>
        <v>0</v>
      </c>
      <c r="Y1402" s="47">
        <f t="shared" si="2014"/>
        <v>13581.054028439668</v>
      </c>
      <c r="Z1402" s="47">
        <f>VLOOKUP(CONCATENATE($F1402," ",$G1402),AllocFactorMatrix,(Z$4+1),FALSE)*$E1407</f>
        <v>980.75240773565338</v>
      </c>
      <c r="AA1402" s="47">
        <f>VLOOKUP(CONCATENATE($F1402," ",$G1402),AllocFactorMatrix,(AA$4+1),FALSE)*$E1407</f>
        <v>19.692053946666171</v>
      </c>
      <c r="AB1402" s="47">
        <f t="shared" si="2001"/>
        <v>1000.4444616823196</v>
      </c>
      <c r="AC1402" s="47">
        <f>VLOOKUP(CONCATENATE($F1402," ",$G1402),AllocFactorMatrix,(AC$4+1),FALSE)*$E1407</f>
        <v>13.040818916334866</v>
      </c>
      <c r="AD1402" s="47">
        <f>VLOOKUP(CONCATENATE($F1402," ",$G1402),AllocFactorMatrix,(AD$4+1),FALSE)*$E1407</f>
        <v>0</v>
      </c>
      <c r="AE1402" s="47">
        <f>VLOOKUP(CONCATENATE($F1402," ",$G1402),AllocFactorMatrix,(AE$4+1),FALSE)*$E1407</f>
        <v>0</v>
      </c>
    </row>
    <row r="1403" spans="1:31" s="44" customFormat="1" hidden="1" outlineLevel="1">
      <c r="A1403" s="146"/>
      <c r="B1403" s="91"/>
      <c r="C1403" s="84"/>
      <c r="D1403" s="84"/>
      <c r="F1403" s="167" t="str">
        <f>F1407</f>
        <v>TRANS_TOTAL</v>
      </c>
      <c r="G1403" s="48" t="str">
        <f>$G$11</f>
        <v>DISTPRI</v>
      </c>
      <c r="H1403" s="46">
        <f t="shared" si="1998"/>
        <v>0</v>
      </c>
      <c r="I1403" s="47">
        <f t="shared" ref="I1403:N1403" si="2016">VLOOKUP(CONCATENATE($F1403," ",$G1403),AllocFactorMatrix,(I$4+1),FALSE)*$E1407</f>
        <v>0</v>
      </c>
      <c r="J1403" s="47">
        <f t="shared" si="2016"/>
        <v>0</v>
      </c>
      <c r="K1403" s="47">
        <f t="shared" si="2016"/>
        <v>0</v>
      </c>
      <c r="L1403" s="47">
        <f t="shared" si="2016"/>
        <v>0</v>
      </c>
      <c r="M1403" s="47">
        <f t="shared" si="2016"/>
        <v>0</v>
      </c>
      <c r="N1403" s="47">
        <f t="shared" si="2016"/>
        <v>0</v>
      </c>
      <c r="O1403" s="47">
        <f t="shared" si="2000"/>
        <v>0</v>
      </c>
      <c r="P1403" s="47">
        <f>VLOOKUP(CONCATENATE($F1403," ",$G1403),AllocFactorMatrix,(P$4+1),FALSE)*$E1407</f>
        <v>0</v>
      </c>
      <c r="Q1403" s="47">
        <f>VLOOKUP(CONCATENATE($F1403," ",$G1403),AllocFactorMatrix,(Q$4+1),FALSE)*$E1407</f>
        <v>0</v>
      </c>
      <c r="R1403" s="47">
        <f>VLOOKUP(CONCATENATE($F1403," ",$G1403),AllocFactorMatrix,(R$4+1),FALSE)*$E1407</f>
        <v>0</v>
      </c>
      <c r="S1403" s="47">
        <f>VLOOKUP(CONCATENATE($F1403," ",$G1403),AllocFactorMatrix,(S$4+1),FALSE)*$E1407</f>
        <v>0</v>
      </c>
      <c r="T1403" s="47">
        <f t="shared" si="2013"/>
        <v>0</v>
      </c>
      <c r="U1403" s="47">
        <f>VLOOKUP(CONCATENATE($F1403," ",$G1403),AllocFactorMatrix,(U$4+1),FALSE)*$E1407</f>
        <v>0</v>
      </c>
      <c r="V1403" s="47">
        <f>VLOOKUP(CONCATENATE($F1403," ",$G1403),AllocFactorMatrix,(V$4+1),FALSE)*$E1407</f>
        <v>0</v>
      </c>
      <c r="W1403" s="47">
        <f>VLOOKUP(CONCATENATE($F1403," ",$G1403),AllocFactorMatrix,(W$4+1),FALSE)*$E1407</f>
        <v>0</v>
      </c>
      <c r="X1403" s="47">
        <f>VLOOKUP(CONCATENATE($F1403," ",$G1403),AllocFactorMatrix,(X$4+1),FALSE)*$E1407</f>
        <v>0</v>
      </c>
      <c r="Y1403" s="47">
        <f t="shared" si="2014"/>
        <v>0</v>
      </c>
      <c r="Z1403" s="47">
        <f>VLOOKUP(CONCATENATE($F1403," ",$G1403),AllocFactorMatrix,(Z$4+1),FALSE)*$E1407</f>
        <v>0</v>
      </c>
      <c r="AA1403" s="47">
        <f>VLOOKUP(CONCATENATE($F1403," ",$G1403),AllocFactorMatrix,(AA$4+1),FALSE)*$E1407</f>
        <v>0</v>
      </c>
      <c r="AB1403" s="47">
        <f t="shared" si="2001"/>
        <v>0</v>
      </c>
      <c r="AC1403" s="47">
        <f>VLOOKUP(CONCATENATE($F1403," ",$G1403),AllocFactorMatrix,(AC$4+1),FALSE)*$E1407</f>
        <v>0</v>
      </c>
      <c r="AD1403" s="47">
        <f>VLOOKUP(CONCATENATE($F1403," ",$G1403),AllocFactorMatrix,(AD$4+1),FALSE)*$E1407</f>
        <v>0</v>
      </c>
      <c r="AE1403" s="47">
        <f>VLOOKUP(CONCATENATE($F1403," ",$G1403),AllocFactorMatrix,(AE$4+1),FALSE)*$E1407</f>
        <v>0</v>
      </c>
    </row>
    <row r="1404" spans="1:31" s="44" customFormat="1" hidden="1" outlineLevel="1">
      <c r="A1404" s="146"/>
      <c r="B1404" s="91"/>
      <c r="C1404" s="84"/>
      <c r="D1404" s="84"/>
      <c r="F1404" s="167" t="str">
        <f>F1407</f>
        <v>TRANS_TOTAL</v>
      </c>
      <c r="G1404" s="48" t="str">
        <f>$G$12</f>
        <v>DISTSEC</v>
      </c>
      <c r="H1404" s="46">
        <f t="shared" si="1998"/>
        <v>0</v>
      </c>
      <c r="I1404" s="47">
        <f t="shared" ref="I1404:N1404" si="2017">VLOOKUP(CONCATENATE($F1404," ",$G1404),AllocFactorMatrix,(I$4+1),FALSE)*$E1407</f>
        <v>0</v>
      </c>
      <c r="J1404" s="47">
        <f t="shared" si="2017"/>
        <v>0</v>
      </c>
      <c r="K1404" s="47">
        <f t="shared" si="2017"/>
        <v>0</v>
      </c>
      <c r="L1404" s="47">
        <f t="shared" si="2017"/>
        <v>0</v>
      </c>
      <c r="M1404" s="47">
        <f t="shared" si="2017"/>
        <v>0</v>
      </c>
      <c r="N1404" s="47">
        <f t="shared" si="2017"/>
        <v>0</v>
      </c>
      <c r="O1404" s="47">
        <f t="shared" si="2000"/>
        <v>0</v>
      </c>
      <c r="P1404" s="47">
        <f>VLOOKUP(CONCATENATE($F1404," ",$G1404),AllocFactorMatrix,(P$4+1),FALSE)*$E1407</f>
        <v>0</v>
      </c>
      <c r="Q1404" s="47">
        <f>VLOOKUP(CONCATENATE($F1404," ",$G1404),AllocFactorMatrix,(Q$4+1),FALSE)*$E1407</f>
        <v>0</v>
      </c>
      <c r="R1404" s="47">
        <f>VLOOKUP(CONCATENATE($F1404," ",$G1404),AllocFactorMatrix,(R$4+1),FALSE)*$E1407</f>
        <v>0</v>
      </c>
      <c r="S1404" s="47">
        <f>VLOOKUP(CONCATENATE($F1404," ",$G1404),AllocFactorMatrix,(S$4+1),FALSE)*$E1407</f>
        <v>0</v>
      </c>
      <c r="T1404" s="47">
        <f t="shared" si="2013"/>
        <v>0</v>
      </c>
      <c r="U1404" s="47">
        <f>VLOOKUP(CONCATENATE($F1404," ",$G1404),AllocFactorMatrix,(U$4+1),FALSE)*$E1407</f>
        <v>0</v>
      </c>
      <c r="V1404" s="47">
        <f>VLOOKUP(CONCATENATE($F1404," ",$G1404),AllocFactorMatrix,(V$4+1),FALSE)*$E1407</f>
        <v>0</v>
      </c>
      <c r="W1404" s="47">
        <f>VLOOKUP(CONCATENATE($F1404," ",$G1404),AllocFactorMatrix,(W$4+1),FALSE)*$E1407</f>
        <v>0</v>
      </c>
      <c r="X1404" s="47">
        <f>VLOOKUP(CONCATENATE($F1404," ",$G1404),AllocFactorMatrix,(X$4+1),FALSE)*$E1407</f>
        <v>0</v>
      </c>
      <c r="Y1404" s="47">
        <f t="shared" si="2014"/>
        <v>0</v>
      </c>
      <c r="Z1404" s="47">
        <f>VLOOKUP(CONCATENATE($F1404," ",$G1404),AllocFactorMatrix,(Z$4+1),FALSE)*$E1407</f>
        <v>0</v>
      </c>
      <c r="AA1404" s="47">
        <f>VLOOKUP(CONCATENATE($F1404," ",$G1404),AllocFactorMatrix,(AA$4+1),FALSE)*$E1407</f>
        <v>0</v>
      </c>
      <c r="AB1404" s="47">
        <f t="shared" si="2001"/>
        <v>0</v>
      </c>
      <c r="AC1404" s="47">
        <f>VLOOKUP(CONCATENATE($F1404," ",$G1404),AllocFactorMatrix,(AC$4+1),FALSE)*$E1407</f>
        <v>0</v>
      </c>
      <c r="AD1404" s="47">
        <f>VLOOKUP(CONCATENATE($F1404," ",$G1404),AllocFactorMatrix,(AD$4+1),FALSE)*$E1407</f>
        <v>0</v>
      </c>
      <c r="AE1404" s="47">
        <f>VLOOKUP(CONCATENATE($F1404," ",$G1404),AllocFactorMatrix,(AE$4+1),FALSE)*$E1407</f>
        <v>0</v>
      </c>
    </row>
    <row r="1405" spans="1:31" s="44" customFormat="1" hidden="1" outlineLevel="1">
      <c r="A1405" s="146"/>
      <c r="B1405" s="91"/>
      <c r="C1405" s="84"/>
      <c r="D1405" s="84"/>
      <c r="F1405" s="167" t="str">
        <f>F1407</f>
        <v>TRANS_TOTAL</v>
      </c>
      <c r="G1405" s="48" t="str">
        <f>$G$13</f>
        <v>ENERGY</v>
      </c>
      <c r="H1405" s="46">
        <f t="shared" si="1998"/>
        <v>0</v>
      </c>
      <c r="I1405" s="47">
        <f t="shared" ref="I1405:N1405" si="2018">VLOOKUP(CONCATENATE($F1405," ",$G1405),AllocFactorMatrix,(I$4+1),FALSE)*$E1407</f>
        <v>0</v>
      </c>
      <c r="J1405" s="47">
        <f t="shared" si="2018"/>
        <v>0</v>
      </c>
      <c r="K1405" s="47">
        <f t="shared" si="2018"/>
        <v>0</v>
      </c>
      <c r="L1405" s="47">
        <f t="shared" si="2018"/>
        <v>0</v>
      </c>
      <c r="M1405" s="47">
        <f t="shared" si="2018"/>
        <v>0</v>
      </c>
      <c r="N1405" s="47">
        <f t="shared" si="2018"/>
        <v>0</v>
      </c>
      <c r="O1405" s="47">
        <f t="shared" si="2000"/>
        <v>0</v>
      </c>
      <c r="P1405" s="47">
        <f>VLOOKUP(CONCATENATE($F1405," ",$G1405),AllocFactorMatrix,(P$4+1),FALSE)*$E1407</f>
        <v>0</v>
      </c>
      <c r="Q1405" s="47">
        <f>VLOOKUP(CONCATENATE($F1405," ",$G1405),AllocFactorMatrix,(Q$4+1),FALSE)*$E1407</f>
        <v>0</v>
      </c>
      <c r="R1405" s="47">
        <f>VLOOKUP(CONCATENATE($F1405," ",$G1405),AllocFactorMatrix,(R$4+1),FALSE)*$E1407</f>
        <v>0</v>
      </c>
      <c r="S1405" s="47">
        <f>VLOOKUP(CONCATENATE($F1405," ",$G1405),AllocFactorMatrix,(S$4+1),FALSE)*$E1407</f>
        <v>0</v>
      </c>
      <c r="T1405" s="47">
        <f t="shared" si="2013"/>
        <v>0</v>
      </c>
      <c r="U1405" s="47">
        <f>VLOOKUP(CONCATENATE($F1405," ",$G1405),AllocFactorMatrix,(U$4+1),FALSE)*$E1407</f>
        <v>0</v>
      </c>
      <c r="V1405" s="47">
        <f>VLOOKUP(CONCATENATE($F1405," ",$G1405),AllocFactorMatrix,(V$4+1),FALSE)*$E1407</f>
        <v>0</v>
      </c>
      <c r="W1405" s="47">
        <f>VLOOKUP(CONCATENATE($F1405," ",$G1405),AllocFactorMatrix,(W$4+1),FALSE)*$E1407</f>
        <v>0</v>
      </c>
      <c r="X1405" s="47">
        <f>VLOOKUP(CONCATENATE($F1405," ",$G1405),AllocFactorMatrix,(X$4+1),FALSE)*$E1407</f>
        <v>0</v>
      </c>
      <c r="Y1405" s="47">
        <f t="shared" si="2014"/>
        <v>0</v>
      </c>
      <c r="Z1405" s="47">
        <f>VLOOKUP(CONCATENATE($F1405," ",$G1405),AllocFactorMatrix,(Z$4+1),FALSE)*$E1407</f>
        <v>0</v>
      </c>
      <c r="AA1405" s="47">
        <f>VLOOKUP(CONCATENATE($F1405," ",$G1405),AllocFactorMatrix,(AA$4+1),FALSE)*$E1407</f>
        <v>0</v>
      </c>
      <c r="AB1405" s="47">
        <f t="shared" si="2001"/>
        <v>0</v>
      </c>
      <c r="AC1405" s="47">
        <f>VLOOKUP(CONCATENATE($F1405," ",$G1405),AllocFactorMatrix,(AC$4+1),FALSE)*$E1407</f>
        <v>0</v>
      </c>
      <c r="AD1405" s="47">
        <f>VLOOKUP(CONCATENATE($F1405," ",$G1405),AllocFactorMatrix,(AD$4+1),FALSE)*$E1407</f>
        <v>0</v>
      </c>
      <c r="AE1405" s="47">
        <f>VLOOKUP(CONCATENATE($F1405," ",$G1405),AllocFactorMatrix,(AE$4+1),FALSE)*$E1407</f>
        <v>0</v>
      </c>
    </row>
    <row r="1406" spans="1:31" s="44" customFormat="1" hidden="1" outlineLevel="1">
      <c r="A1406" s="146"/>
      <c r="B1406" s="91"/>
      <c r="C1406" s="84"/>
      <c r="D1406" s="84"/>
      <c r="F1406" s="167" t="str">
        <f>F1407</f>
        <v>TRANS_TOTAL</v>
      </c>
      <c r="G1406" s="48" t="str">
        <f>$G$14</f>
        <v>CUSTOMER</v>
      </c>
      <c r="H1406" s="46">
        <f t="shared" si="1998"/>
        <v>0</v>
      </c>
      <c r="I1406" s="47">
        <f t="shared" ref="I1406:N1406" si="2019">VLOOKUP(CONCATENATE($F1406," ",$G1406),AllocFactorMatrix,(I$4+1),FALSE)*$E1407</f>
        <v>0</v>
      </c>
      <c r="J1406" s="47">
        <f t="shared" si="2019"/>
        <v>0</v>
      </c>
      <c r="K1406" s="47">
        <f t="shared" si="2019"/>
        <v>0</v>
      </c>
      <c r="L1406" s="47">
        <f t="shared" si="2019"/>
        <v>0</v>
      </c>
      <c r="M1406" s="47">
        <f t="shared" si="2019"/>
        <v>0</v>
      </c>
      <c r="N1406" s="47">
        <f t="shared" si="2019"/>
        <v>0</v>
      </c>
      <c r="O1406" s="47">
        <f t="shared" si="2000"/>
        <v>0</v>
      </c>
      <c r="P1406" s="47">
        <f>VLOOKUP(CONCATENATE($F1406," ",$G1406),AllocFactorMatrix,(P$4+1),FALSE)*$E1407</f>
        <v>0</v>
      </c>
      <c r="Q1406" s="47">
        <f>VLOOKUP(CONCATENATE($F1406," ",$G1406),AllocFactorMatrix,(Q$4+1),FALSE)*$E1407</f>
        <v>0</v>
      </c>
      <c r="R1406" s="47">
        <f>VLOOKUP(CONCATENATE($F1406," ",$G1406),AllocFactorMatrix,(R$4+1),FALSE)*$E1407</f>
        <v>0</v>
      </c>
      <c r="S1406" s="47">
        <f>VLOOKUP(CONCATENATE($F1406," ",$G1406),AllocFactorMatrix,(S$4+1),FALSE)*$E1407</f>
        <v>0</v>
      </c>
      <c r="T1406" s="47">
        <f t="shared" si="2013"/>
        <v>0</v>
      </c>
      <c r="U1406" s="47">
        <f>VLOOKUP(CONCATENATE($F1406," ",$G1406),AllocFactorMatrix,(U$4+1),FALSE)*$E1407</f>
        <v>0</v>
      </c>
      <c r="V1406" s="47">
        <f>VLOOKUP(CONCATENATE($F1406," ",$G1406),AllocFactorMatrix,(V$4+1),FALSE)*$E1407</f>
        <v>0</v>
      </c>
      <c r="W1406" s="47">
        <f>VLOOKUP(CONCATENATE($F1406," ",$G1406),AllocFactorMatrix,(W$4+1),FALSE)*$E1407</f>
        <v>0</v>
      </c>
      <c r="X1406" s="47">
        <f>VLOOKUP(CONCATENATE($F1406," ",$G1406),AllocFactorMatrix,(X$4+1),FALSE)*$E1407</f>
        <v>0</v>
      </c>
      <c r="Y1406" s="47">
        <f t="shared" si="2014"/>
        <v>0</v>
      </c>
      <c r="Z1406" s="47">
        <f>VLOOKUP(CONCATENATE($F1406," ",$G1406),AllocFactorMatrix,(Z$4+1),FALSE)*$E1407</f>
        <v>0</v>
      </c>
      <c r="AA1406" s="47">
        <f>VLOOKUP(CONCATENATE($F1406," ",$G1406),AllocFactorMatrix,(AA$4+1),FALSE)*$E1407</f>
        <v>0</v>
      </c>
      <c r="AB1406" s="47">
        <f t="shared" si="2001"/>
        <v>0</v>
      </c>
      <c r="AC1406" s="47">
        <f>VLOOKUP(CONCATENATE($F1406," ",$G1406),AllocFactorMatrix,(AC$4+1),FALSE)*$E1407</f>
        <v>0</v>
      </c>
      <c r="AD1406" s="47">
        <f>VLOOKUP(CONCATENATE($F1406," ",$G1406),AllocFactorMatrix,(AD$4+1),FALSE)*$E1407</f>
        <v>0</v>
      </c>
      <c r="AE1406" s="47">
        <f>VLOOKUP(CONCATENATE($F1406," ",$G1406),AllocFactorMatrix,(AE$4+1),FALSE)*$E1407</f>
        <v>0</v>
      </c>
    </row>
    <row r="1407" spans="1:31" s="44" customFormat="1" collapsed="1">
      <c r="A1407" s="146"/>
      <c r="B1407" s="91"/>
      <c r="C1407" s="84"/>
      <c r="D1407" s="84" t="s">
        <v>477</v>
      </c>
      <c r="E1407" s="56">
        <v>238185</v>
      </c>
      <c r="F1407" s="89" t="s">
        <v>181</v>
      </c>
      <c r="G1407" s="48" t="str">
        <f>$G$15</f>
        <v>TOTAL</v>
      </c>
      <c r="H1407" s="46">
        <f t="shared" si="1998"/>
        <v>238185.00000000003</v>
      </c>
      <c r="I1407" s="47">
        <f t="shared" ref="I1407:N1407" si="2020">VLOOKUP(CONCATENATE($F1407," ",$G1407),AllocFactorMatrix,(I$4+1),FALSE)*$E1407</f>
        <v>122315.8492498109</v>
      </c>
      <c r="J1407" s="47">
        <f t="shared" si="2020"/>
        <v>25.756560385969664</v>
      </c>
      <c r="K1407" s="47">
        <f t="shared" si="2020"/>
        <v>45.571905844041488</v>
      </c>
      <c r="L1407" s="47">
        <f t="shared" si="2020"/>
        <v>28541.746957564599</v>
      </c>
      <c r="M1407" s="47">
        <f t="shared" si="2020"/>
        <v>397.5343181748454</v>
      </c>
      <c r="N1407" s="47">
        <f t="shared" si="2020"/>
        <v>58.97427407509003</v>
      </c>
      <c r="O1407" s="47">
        <f t="shared" si="2000"/>
        <v>28998.255549814538</v>
      </c>
      <c r="P1407" s="47">
        <f>VLOOKUP(CONCATENATE($F1407," ",$G1407),AllocFactorMatrix,(P$4+1),FALSE)*$E1407</f>
        <v>16868.384853693857</v>
      </c>
      <c r="Q1407" s="47">
        <f>VLOOKUP(CONCATENATE($F1407," ",$G1407),AllocFactorMatrix,(Q$4+1),FALSE)*$E1407</f>
        <v>3028.9721723744451</v>
      </c>
      <c r="R1407" s="47">
        <f>VLOOKUP(CONCATENATE($F1407," ",$G1407),AllocFactorMatrix,(R$4+1),FALSE)*$E1407</f>
        <v>652.62834308842469</v>
      </c>
      <c r="S1407" s="47">
        <f>VLOOKUP(CONCATENATE($F1407," ",$G1407),AllocFactorMatrix,(S$4+1),FALSE)*$E1407</f>
        <v>18.374661538816856</v>
      </c>
      <c r="T1407" s="47">
        <f t="shared" si="2013"/>
        <v>20568.360030695541</v>
      </c>
      <c r="U1407" s="47">
        <f>VLOOKUP(CONCATENATE($F1407," ",$G1407),AllocFactorMatrix,(U$4+1),FALSE)*$E1407</f>
        <v>791.85995032118922</v>
      </c>
      <c r="V1407" s="47">
        <f>VLOOKUP(CONCATENATE($F1407," ",$G1407),AllocFactorMatrix,(V$4+1),FALSE)*$E1407</f>
        <v>10776.101594966589</v>
      </c>
      <c r="W1407" s="47">
        <f>VLOOKUP(CONCATENATE($F1407," ",$G1407),AllocFactorMatrix,(W$4+1),FALSE)*$E1407</f>
        <v>43717.242911782021</v>
      </c>
      <c r="X1407" s="47">
        <f>VLOOKUP(CONCATENATE($F1407," ",$G1407),AllocFactorMatrix,(X$4+1),FALSE)*$E1407</f>
        <v>5898.5813366919037</v>
      </c>
      <c r="Y1407" s="47">
        <f t="shared" si="2014"/>
        <v>61183.785793761701</v>
      </c>
      <c r="Z1407" s="47">
        <f>VLOOKUP(CONCATENATE($F1407," ",$G1407),AllocFactorMatrix,(Z$4+1),FALSE)*$E1407</f>
        <v>4635.3661036785943</v>
      </c>
      <c r="AA1407" s="47">
        <f>VLOOKUP(CONCATENATE($F1407," ",$G1407),AllocFactorMatrix,(AA$4+1),FALSE)*$E1407</f>
        <v>92.684063148655198</v>
      </c>
      <c r="AB1407" s="47">
        <f t="shared" si="2001"/>
        <v>4728.0501668272491</v>
      </c>
      <c r="AC1407" s="47">
        <f>VLOOKUP(CONCATENATE($F1407," ",$G1407),AllocFactorMatrix,(AC$4+1),FALSE)*$E1407</f>
        <v>61.251086012804265</v>
      </c>
      <c r="AD1407" s="47">
        <f>VLOOKUP(CONCATENATE($F1407," ",$G1407),AllocFactorMatrix,(AD$4+1),FALSE)*$E1407</f>
        <v>214.17745557013461</v>
      </c>
      <c r="AE1407" s="47">
        <f>VLOOKUP(CONCATENATE($F1407," ",$G1407),AllocFactorMatrix,(AE$4+1),FALSE)*$E1407</f>
        <v>43.942201277102754</v>
      </c>
    </row>
    <row r="1408" spans="1:31" s="44" customFormat="1" hidden="1" outlineLevel="1">
      <c r="A1408" s="146"/>
      <c r="B1408" s="91"/>
      <c r="C1408" s="84"/>
      <c r="D1408" s="84"/>
      <c r="F1408" s="167" t="str">
        <f>F1415</f>
        <v>TRANS_TOTAL</v>
      </c>
      <c r="G1408" s="48" t="str">
        <f>$G$8</f>
        <v>PRODUCTION</v>
      </c>
      <c r="H1408" s="46">
        <f t="shared" si="1998"/>
        <v>0</v>
      </c>
      <c r="I1408" s="47">
        <f t="shared" ref="I1408:N1408" si="2021">VLOOKUP(CONCATENATE($F1408," ",$G1408),AllocFactorMatrix,(I$4+1),FALSE)*$E1415</f>
        <v>0</v>
      </c>
      <c r="J1408" s="47">
        <f t="shared" si="2021"/>
        <v>0</v>
      </c>
      <c r="K1408" s="47">
        <f t="shared" si="2021"/>
        <v>0</v>
      </c>
      <c r="L1408" s="47">
        <f t="shared" si="2021"/>
        <v>0</v>
      </c>
      <c r="M1408" s="47">
        <f t="shared" si="2021"/>
        <v>0</v>
      </c>
      <c r="N1408" s="47">
        <f t="shared" si="2021"/>
        <v>0</v>
      </c>
      <c r="O1408" s="47">
        <f t="shared" si="2000"/>
        <v>0</v>
      </c>
      <c r="P1408" s="47">
        <f>VLOOKUP(CONCATENATE($F1408," ",$G1408),AllocFactorMatrix,(P$4+1),FALSE)*$E1415</f>
        <v>0</v>
      </c>
      <c r="Q1408" s="47">
        <f>VLOOKUP(CONCATENATE($F1408," ",$G1408),AllocFactorMatrix,(Q$4+1),FALSE)*$E1415</f>
        <v>0</v>
      </c>
      <c r="R1408" s="47">
        <f>VLOOKUP(CONCATENATE($F1408," ",$G1408),AllocFactorMatrix,(R$4+1),FALSE)*$E1415</f>
        <v>0</v>
      </c>
      <c r="S1408" s="47">
        <f>VLOOKUP(CONCATENATE($F1408," ",$G1408),AllocFactorMatrix,(S$4+1),FALSE)*$E1415</f>
        <v>0</v>
      </c>
      <c r="T1408" s="47">
        <f>SUBTOTAL(9,P1408:S1408)</f>
        <v>0</v>
      </c>
      <c r="U1408" s="47">
        <f>VLOOKUP(CONCATENATE($F1408," ",$G1408),AllocFactorMatrix,(U$4+1),FALSE)*$E1415</f>
        <v>0</v>
      </c>
      <c r="V1408" s="47">
        <f>VLOOKUP(CONCATENATE($F1408," ",$G1408),AllocFactorMatrix,(V$4+1),FALSE)*$E1415</f>
        <v>0</v>
      </c>
      <c r="W1408" s="47">
        <f>VLOOKUP(CONCATENATE($F1408," ",$G1408),AllocFactorMatrix,(W$4+1),FALSE)*$E1415</f>
        <v>0</v>
      </c>
      <c r="X1408" s="47">
        <f>VLOOKUP(CONCATENATE($F1408," ",$G1408),AllocFactorMatrix,(X$4+1),FALSE)*$E1415</f>
        <v>0</v>
      </c>
      <c r="Y1408" s="47">
        <f>SUBTOTAL(9,U1408:X1408)</f>
        <v>0</v>
      </c>
      <c r="Z1408" s="47">
        <f>VLOOKUP(CONCATENATE($F1408," ",$G1408),AllocFactorMatrix,(Z$4+1),FALSE)*$E1415</f>
        <v>0</v>
      </c>
      <c r="AA1408" s="47">
        <f>VLOOKUP(CONCATENATE($F1408," ",$G1408),AllocFactorMatrix,(AA$4+1),FALSE)*$E1415</f>
        <v>0</v>
      </c>
      <c r="AB1408" s="47">
        <f t="shared" si="2001"/>
        <v>0</v>
      </c>
      <c r="AC1408" s="47">
        <f>VLOOKUP(CONCATENATE($F1408," ",$G1408),AllocFactorMatrix,(AC$4+1),FALSE)*$E1415</f>
        <v>0</v>
      </c>
      <c r="AD1408" s="47">
        <f>VLOOKUP(CONCATENATE($F1408," ",$G1408),AllocFactorMatrix,(AD$4+1),FALSE)*$E1415</f>
        <v>0</v>
      </c>
      <c r="AE1408" s="47">
        <f>VLOOKUP(CONCATENATE($F1408," ",$G1408),AllocFactorMatrix,(AE$4+1),FALSE)*$E1415</f>
        <v>0</v>
      </c>
    </row>
    <row r="1409" spans="1:31" s="44" customFormat="1" hidden="1" outlineLevel="1">
      <c r="A1409" s="146"/>
      <c r="B1409" s="91"/>
      <c r="C1409" s="84"/>
      <c r="D1409" s="84"/>
      <c r="F1409" s="167" t="str">
        <f>F1415</f>
        <v>TRANS_TOTAL</v>
      </c>
      <c r="G1409" s="48" t="str">
        <f>$G$9</f>
        <v>BULKTRAN</v>
      </c>
      <c r="H1409" s="46">
        <f t="shared" si="1998"/>
        <v>465893.61300000019</v>
      </c>
      <c r="I1409" s="47">
        <f t="shared" ref="I1409:N1409" si="2022">VLOOKUP(CONCATENATE($F1409," ",$G1409),AllocFactorMatrix,(I$4+1),FALSE)*$E1415</f>
        <v>239595.54105144035</v>
      </c>
      <c r="J1409" s="47">
        <f t="shared" si="2022"/>
        <v>53.601629770024772</v>
      </c>
      <c r="K1409" s="47">
        <f t="shared" si="2022"/>
        <v>93.852631762460319</v>
      </c>
      <c r="L1409" s="47">
        <f t="shared" si="2022"/>
        <v>55841.927432663557</v>
      </c>
      <c r="M1409" s="47">
        <f t="shared" si="2022"/>
        <v>777.0397095165589</v>
      </c>
      <c r="N1409" s="47">
        <f t="shared" si="2022"/>
        <v>108.22120105582877</v>
      </c>
      <c r="O1409" s="47">
        <f t="shared" si="2000"/>
        <v>56727.188343235946</v>
      </c>
      <c r="P1409" s="47">
        <f>VLOOKUP(CONCATENATE($F1409," ",$G1409),AllocFactorMatrix,(P$4+1),FALSE)*$E1415</f>
        <v>33214.37127065775</v>
      </c>
      <c r="Q1409" s="47">
        <f>VLOOKUP(CONCATENATE($F1409," ",$G1409),AllocFactorMatrix,(Q$4+1),FALSE)*$E1415</f>
        <v>5960.6171449699195</v>
      </c>
      <c r="R1409" s="47">
        <f>VLOOKUP(CONCATENATE($F1409," ",$G1409),AllocFactorMatrix,(R$4+1),FALSE)*$E1415</f>
        <v>1208.7523300043372</v>
      </c>
      <c r="S1409" s="47">
        <f>VLOOKUP(CONCATENATE($F1409," ",$G1409),AllocFactorMatrix,(S$4+1),FALSE)*$E1415</f>
        <v>45.901823107554868</v>
      </c>
      <c r="T1409" s="47">
        <f t="shared" ref="T1409:T1415" si="2023">SUBTOTAL(9,P1409:S1409)</f>
        <v>40429.64256873956</v>
      </c>
      <c r="U1409" s="47">
        <f>VLOOKUP(CONCATENATE($F1409," ",$G1409),AllocFactorMatrix,(U$4+1),FALSE)*$E1415</f>
        <v>1575.285890124142</v>
      </c>
      <c r="V1409" s="47">
        <f>VLOOKUP(CONCATENATE($F1409," ",$G1409),AllocFactorMatrix,(V$4+1),FALSE)*$E1415</f>
        <v>21267.26916489824</v>
      </c>
      <c r="W1409" s="47">
        <f>VLOOKUP(CONCATENATE($F1409," ",$G1409),AllocFactorMatrix,(W$4+1),FALSE)*$E1415</f>
        <v>81338.767239369132</v>
      </c>
      <c r="X1409" s="47">
        <f>VLOOKUP(CONCATENATE($F1409," ",$G1409),AllocFactorMatrix,(X$4+1),FALSE)*$E1415</f>
        <v>14735.27207727769</v>
      </c>
      <c r="Y1409" s="47">
        <f t="shared" ref="Y1409:Y1415" si="2024">SUBTOTAL(9,U1409:X1409)</f>
        <v>118916.59437166921</v>
      </c>
      <c r="Z1409" s="47">
        <f>VLOOKUP(CONCATENATE($F1409," ",$G1409),AllocFactorMatrix,(Z$4+1),FALSE)*$E1415</f>
        <v>9129.6066076230891</v>
      </c>
      <c r="AA1409" s="47">
        <f>VLOOKUP(CONCATENATE($F1409," ",$G1409),AllocFactorMatrix,(AA$4+1),FALSE)*$E1415</f>
        <v>182.34166042061716</v>
      </c>
      <c r="AB1409" s="47">
        <f t="shared" si="2001"/>
        <v>9311.9482680437068</v>
      </c>
      <c r="AC1409" s="47">
        <f>VLOOKUP(CONCATENATE($F1409," ",$G1409),AllocFactorMatrix,(AC$4+1),FALSE)*$E1415</f>
        <v>120.43428106445556</v>
      </c>
      <c r="AD1409" s="47">
        <f>VLOOKUP(CONCATENATE($F1409," ",$G1409),AllocFactorMatrix,(AD$4+1),FALSE)*$E1415</f>
        <v>535.03764727519103</v>
      </c>
      <c r="AE1409" s="47">
        <f>VLOOKUP(CONCATENATE($F1409," ",$G1409),AllocFactorMatrix,(AE$4+1),FALSE)*$E1415</f>
        <v>109.7722069991401</v>
      </c>
    </row>
    <row r="1410" spans="1:31" s="44" customFormat="1" hidden="1" outlineLevel="1">
      <c r="A1410" s="146"/>
      <c r="B1410" s="91"/>
      <c r="C1410" s="84"/>
      <c r="D1410" s="84"/>
      <c r="F1410" s="167" t="str">
        <f>F1415</f>
        <v>TRANS_TOTAL</v>
      </c>
      <c r="G1410" s="48" t="str">
        <f>$G$10</f>
        <v>SUBTRAN</v>
      </c>
      <c r="H1410" s="46">
        <f t="shared" si="1998"/>
        <v>129117.38699999994</v>
      </c>
      <c r="I1410" s="47">
        <f t="shared" ref="I1410:N1410" si="2025">VLOOKUP(CONCATENATE($F1410," ",$G1410),AllocFactorMatrix,(I$4+1),FALSE)*$E1415</f>
        <v>65962.221939424911</v>
      </c>
      <c r="J1410" s="47">
        <f t="shared" si="2025"/>
        <v>10.740947435996585</v>
      </c>
      <c r="K1410" s="47">
        <f t="shared" si="2025"/>
        <v>19.990747409901356</v>
      </c>
      <c r="L1410" s="47">
        <f t="shared" si="2025"/>
        <v>15458.336643443128</v>
      </c>
      <c r="M1410" s="47">
        <f t="shared" si="2025"/>
        <v>216.04252568520835</v>
      </c>
      <c r="N1410" s="47">
        <f t="shared" si="2025"/>
        <v>39.102693361088285</v>
      </c>
      <c r="O1410" s="47">
        <f t="shared" si="2000"/>
        <v>15713.481862489425</v>
      </c>
      <c r="P1410" s="47">
        <f>VLOOKUP(CONCATENATE($F1410," ",$G1410),AllocFactorMatrix,(P$4+1),FALSE)*$E1415</f>
        <v>8924.6154001285522</v>
      </c>
      <c r="Q1410" s="47">
        <f>VLOOKUP(CONCATENATE($F1410," ",$G1410),AllocFactorMatrix,(Q$4+1),FALSE)*$E1415</f>
        <v>1606.0716106473151</v>
      </c>
      <c r="R1410" s="47">
        <f>VLOOKUP(CONCATENATE($F1410," ",$G1410),AllocFactorMatrix,(R$4+1),FALSE)*$E1415</f>
        <v>421.58141498122757</v>
      </c>
      <c r="S1410" s="47">
        <f>VLOOKUP(CONCATENATE($F1410," ",$G1410),AllocFactorMatrix,(S$4+1),FALSE)*$E1415</f>
        <v>0</v>
      </c>
      <c r="T1410" s="47">
        <f t="shared" si="2023"/>
        <v>10952.268425757095</v>
      </c>
      <c r="U1410" s="47">
        <f>VLOOKUP(CONCATENATE($F1410," ",$G1410),AllocFactorMatrix,(U$4+1),FALSE)*$E1415</f>
        <v>402.86294754641284</v>
      </c>
      <c r="V1410" s="47">
        <f>VLOOKUP(CONCATENATE($F1410," ",$G1410),AllocFactorMatrix,(V$4+1),FALSE)*$E1415</f>
        <v>5652.5578020504126</v>
      </c>
      <c r="W1410" s="47">
        <f>VLOOKUP(CONCATENATE($F1410," ",$G1410),AllocFactorMatrix,(W$4+1),FALSE)*$E1415</f>
        <v>27871.470274254025</v>
      </c>
      <c r="X1410" s="47">
        <f>VLOOKUP(CONCATENATE($F1410," ",$G1410),AllocFactorMatrix,(X$4+1),FALSE)*$E1415</f>
        <v>0</v>
      </c>
      <c r="Y1410" s="47">
        <f t="shared" si="2024"/>
        <v>33926.891023850854</v>
      </c>
      <c r="Z1410" s="47">
        <f>VLOOKUP(CONCATENATE($F1410," ",$G1410),AllocFactorMatrix,(Z$4+1),FALSE)*$E1415</f>
        <v>2450.0219194290107</v>
      </c>
      <c r="AA1410" s="47">
        <f>VLOOKUP(CONCATENATE($F1410," ",$G1410),AllocFactorMatrix,(AA$4+1),FALSE)*$E1415</f>
        <v>49.192806897410776</v>
      </c>
      <c r="AB1410" s="47">
        <f t="shared" si="2001"/>
        <v>2499.2147263264214</v>
      </c>
      <c r="AC1410" s="47">
        <f>VLOOKUP(CONCATENATE($F1410," ",$G1410),AllocFactorMatrix,(AC$4+1),FALSE)*$E1415</f>
        <v>32.577327305360647</v>
      </c>
      <c r="AD1410" s="47">
        <f>VLOOKUP(CONCATENATE($F1410," ",$G1410),AllocFactorMatrix,(AD$4+1),FALSE)*$E1415</f>
        <v>0</v>
      </c>
      <c r="AE1410" s="47">
        <f>VLOOKUP(CONCATENATE($F1410," ",$G1410),AllocFactorMatrix,(AE$4+1),FALSE)*$E1415</f>
        <v>0</v>
      </c>
    </row>
    <row r="1411" spans="1:31" s="44" customFormat="1" hidden="1" outlineLevel="1">
      <c r="A1411" s="146"/>
      <c r="B1411" s="91"/>
      <c r="C1411" s="84"/>
      <c r="D1411" s="84"/>
      <c r="F1411" s="167" t="str">
        <f>F1415</f>
        <v>TRANS_TOTAL</v>
      </c>
      <c r="G1411" s="48" t="str">
        <f>$G$11</f>
        <v>DISTPRI</v>
      </c>
      <c r="H1411" s="46">
        <f t="shared" si="1998"/>
        <v>0</v>
      </c>
      <c r="I1411" s="47">
        <f t="shared" ref="I1411:N1411" si="2026">VLOOKUP(CONCATENATE($F1411," ",$G1411),AllocFactorMatrix,(I$4+1),FALSE)*$E1415</f>
        <v>0</v>
      </c>
      <c r="J1411" s="47">
        <f t="shared" si="2026"/>
        <v>0</v>
      </c>
      <c r="K1411" s="47">
        <f t="shared" si="2026"/>
        <v>0</v>
      </c>
      <c r="L1411" s="47">
        <f t="shared" si="2026"/>
        <v>0</v>
      </c>
      <c r="M1411" s="47">
        <f t="shared" si="2026"/>
        <v>0</v>
      </c>
      <c r="N1411" s="47">
        <f t="shared" si="2026"/>
        <v>0</v>
      </c>
      <c r="O1411" s="47">
        <f t="shared" si="2000"/>
        <v>0</v>
      </c>
      <c r="P1411" s="47">
        <f>VLOOKUP(CONCATENATE($F1411," ",$G1411),AllocFactorMatrix,(P$4+1),FALSE)*$E1415</f>
        <v>0</v>
      </c>
      <c r="Q1411" s="47">
        <f>VLOOKUP(CONCATENATE($F1411," ",$G1411),AllocFactorMatrix,(Q$4+1),FALSE)*$E1415</f>
        <v>0</v>
      </c>
      <c r="R1411" s="47">
        <f>VLOOKUP(CONCATENATE($F1411," ",$G1411),AllocFactorMatrix,(R$4+1),FALSE)*$E1415</f>
        <v>0</v>
      </c>
      <c r="S1411" s="47">
        <f>VLOOKUP(CONCATENATE($F1411," ",$G1411),AllocFactorMatrix,(S$4+1),FALSE)*$E1415</f>
        <v>0</v>
      </c>
      <c r="T1411" s="47">
        <f t="shared" si="2023"/>
        <v>0</v>
      </c>
      <c r="U1411" s="47">
        <f>VLOOKUP(CONCATENATE($F1411," ",$G1411),AllocFactorMatrix,(U$4+1),FALSE)*$E1415</f>
        <v>0</v>
      </c>
      <c r="V1411" s="47">
        <f>VLOOKUP(CONCATENATE($F1411," ",$G1411),AllocFactorMatrix,(V$4+1),FALSE)*$E1415</f>
        <v>0</v>
      </c>
      <c r="W1411" s="47">
        <f>VLOOKUP(CONCATENATE($F1411," ",$G1411),AllocFactorMatrix,(W$4+1),FALSE)*$E1415</f>
        <v>0</v>
      </c>
      <c r="X1411" s="47">
        <f>VLOOKUP(CONCATENATE($F1411," ",$G1411),AllocFactorMatrix,(X$4+1),FALSE)*$E1415</f>
        <v>0</v>
      </c>
      <c r="Y1411" s="47">
        <f t="shared" si="2024"/>
        <v>0</v>
      </c>
      <c r="Z1411" s="47">
        <f>VLOOKUP(CONCATENATE($F1411," ",$G1411),AllocFactorMatrix,(Z$4+1),FALSE)*$E1415</f>
        <v>0</v>
      </c>
      <c r="AA1411" s="47">
        <f>VLOOKUP(CONCATENATE($F1411," ",$G1411),AllocFactorMatrix,(AA$4+1),FALSE)*$E1415</f>
        <v>0</v>
      </c>
      <c r="AB1411" s="47">
        <f t="shared" si="2001"/>
        <v>0</v>
      </c>
      <c r="AC1411" s="47">
        <f>VLOOKUP(CONCATENATE($F1411," ",$G1411),AllocFactorMatrix,(AC$4+1),FALSE)*$E1415</f>
        <v>0</v>
      </c>
      <c r="AD1411" s="47">
        <f>VLOOKUP(CONCATENATE($F1411," ",$G1411),AllocFactorMatrix,(AD$4+1),FALSE)*$E1415</f>
        <v>0</v>
      </c>
      <c r="AE1411" s="47">
        <f>VLOOKUP(CONCATENATE($F1411," ",$G1411),AllocFactorMatrix,(AE$4+1),FALSE)*$E1415</f>
        <v>0</v>
      </c>
    </row>
    <row r="1412" spans="1:31" s="44" customFormat="1" hidden="1" outlineLevel="1">
      <c r="A1412" s="146"/>
      <c r="B1412" s="91"/>
      <c r="C1412" s="84"/>
      <c r="D1412" s="84"/>
      <c r="F1412" s="167" t="str">
        <f>F1415</f>
        <v>TRANS_TOTAL</v>
      </c>
      <c r="G1412" s="48" t="str">
        <f>$G$12</f>
        <v>DISTSEC</v>
      </c>
      <c r="H1412" s="46">
        <f t="shared" si="1998"/>
        <v>0</v>
      </c>
      <c r="I1412" s="47">
        <f t="shared" ref="I1412:N1412" si="2027">VLOOKUP(CONCATENATE($F1412," ",$G1412),AllocFactorMatrix,(I$4+1),FALSE)*$E1415</f>
        <v>0</v>
      </c>
      <c r="J1412" s="47">
        <f t="shared" si="2027"/>
        <v>0</v>
      </c>
      <c r="K1412" s="47">
        <f t="shared" si="2027"/>
        <v>0</v>
      </c>
      <c r="L1412" s="47">
        <f t="shared" si="2027"/>
        <v>0</v>
      </c>
      <c r="M1412" s="47">
        <f t="shared" si="2027"/>
        <v>0</v>
      </c>
      <c r="N1412" s="47">
        <f t="shared" si="2027"/>
        <v>0</v>
      </c>
      <c r="O1412" s="47">
        <f t="shared" si="2000"/>
        <v>0</v>
      </c>
      <c r="P1412" s="47">
        <f>VLOOKUP(CONCATENATE($F1412," ",$G1412),AllocFactorMatrix,(P$4+1),FALSE)*$E1415</f>
        <v>0</v>
      </c>
      <c r="Q1412" s="47">
        <f>VLOOKUP(CONCATENATE($F1412," ",$G1412),AllocFactorMatrix,(Q$4+1),FALSE)*$E1415</f>
        <v>0</v>
      </c>
      <c r="R1412" s="47">
        <f>VLOOKUP(CONCATENATE($F1412," ",$G1412),AllocFactorMatrix,(R$4+1),FALSE)*$E1415</f>
        <v>0</v>
      </c>
      <c r="S1412" s="47">
        <f>VLOOKUP(CONCATENATE($F1412," ",$G1412),AllocFactorMatrix,(S$4+1),FALSE)*$E1415</f>
        <v>0</v>
      </c>
      <c r="T1412" s="47">
        <f t="shared" si="2023"/>
        <v>0</v>
      </c>
      <c r="U1412" s="47">
        <f>VLOOKUP(CONCATENATE($F1412," ",$G1412),AllocFactorMatrix,(U$4+1),FALSE)*$E1415</f>
        <v>0</v>
      </c>
      <c r="V1412" s="47">
        <f>VLOOKUP(CONCATENATE($F1412," ",$G1412),AllocFactorMatrix,(V$4+1),FALSE)*$E1415</f>
        <v>0</v>
      </c>
      <c r="W1412" s="47">
        <f>VLOOKUP(CONCATENATE($F1412," ",$G1412),AllocFactorMatrix,(W$4+1),FALSE)*$E1415</f>
        <v>0</v>
      </c>
      <c r="X1412" s="47">
        <f>VLOOKUP(CONCATENATE($F1412," ",$G1412),AllocFactorMatrix,(X$4+1),FALSE)*$E1415</f>
        <v>0</v>
      </c>
      <c r="Y1412" s="47">
        <f t="shared" si="2024"/>
        <v>0</v>
      </c>
      <c r="Z1412" s="47">
        <f>VLOOKUP(CONCATENATE($F1412," ",$G1412),AllocFactorMatrix,(Z$4+1),FALSE)*$E1415</f>
        <v>0</v>
      </c>
      <c r="AA1412" s="47">
        <f>VLOOKUP(CONCATENATE($F1412," ",$G1412),AllocFactorMatrix,(AA$4+1),FALSE)*$E1415</f>
        <v>0</v>
      </c>
      <c r="AB1412" s="47">
        <f t="shared" si="2001"/>
        <v>0</v>
      </c>
      <c r="AC1412" s="47">
        <f>VLOOKUP(CONCATENATE($F1412," ",$G1412),AllocFactorMatrix,(AC$4+1),FALSE)*$E1415</f>
        <v>0</v>
      </c>
      <c r="AD1412" s="47">
        <f>VLOOKUP(CONCATENATE($F1412," ",$G1412),AllocFactorMatrix,(AD$4+1),FALSE)*$E1415</f>
        <v>0</v>
      </c>
      <c r="AE1412" s="47">
        <f>VLOOKUP(CONCATENATE($F1412," ",$G1412),AllocFactorMatrix,(AE$4+1),FALSE)*$E1415</f>
        <v>0</v>
      </c>
    </row>
    <row r="1413" spans="1:31" s="44" customFormat="1" hidden="1" outlineLevel="1">
      <c r="A1413" s="146"/>
      <c r="B1413" s="91"/>
      <c r="C1413" s="84"/>
      <c r="D1413" s="84"/>
      <c r="F1413" s="167" t="str">
        <f>F1415</f>
        <v>TRANS_TOTAL</v>
      </c>
      <c r="G1413" s="48" t="str">
        <f>$G$13</f>
        <v>ENERGY</v>
      </c>
      <c r="H1413" s="46">
        <f t="shared" si="1998"/>
        <v>0</v>
      </c>
      <c r="I1413" s="47">
        <f t="shared" ref="I1413:N1413" si="2028">VLOOKUP(CONCATENATE($F1413," ",$G1413),AllocFactorMatrix,(I$4+1),FALSE)*$E1415</f>
        <v>0</v>
      </c>
      <c r="J1413" s="47">
        <f t="shared" si="2028"/>
        <v>0</v>
      </c>
      <c r="K1413" s="47">
        <f t="shared" si="2028"/>
        <v>0</v>
      </c>
      <c r="L1413" s="47">
        <f t="shared" si="2028"/>
        <v>0</v>
      </c>
      <c r="M1413" s="47">
        <f t="shared" si="2028"/>
        <v>0</v>
      </c>
      <c r="N1413" s="47">
        <f t="shared" si="2028"/>
        <v>0</v>
      </c>
      <c r="O1413" s="47">
        <f t="shared" si="2000"/>
        <v>0</v>
      </c>
      <c r="P1413" s="47">
        <f>VLOOKUP(CONCATENATE($F1413," ",$G1413),AllocFactorMatrix,(P$4+1),FALSE)*$E1415</f>
        <v>0</v>
      </c>
      <c r="Q1413" s="47">
        <f>VLOOKUP(CONCATENATE($F1413," ",$G1413),AllocFactorMatrix,(Q$4+1),FALSE)*$E1415</f>
        <v>0</v>
      </c>
      <c r="R1413" s="47">
        <f>VLOOKUP(CONCATENATE($F1413," ",$G1413),AllocFactorMatrix,(R$4+1),FALSE)*$E1415</f>
        <v>0</v>
      </c>
      <c r="S1413" s="47">
        <f>VLOOKUP(CONCATENATE($F1413," ",$G1413),AllocFactorMatrix,(S$4+1),FALSE)*$E1415</f>
        <v>0</v>
      </c>
      <c r="T1413" s="47">
        <f t="shared" si="2023"/>
        <v>0</v>
      </c>
      <c r="U1413" s="47">
        <f>VLOOKUP(CONCATENATE($F1413," ",$G1413),AllocFactorMatrix,(U$4+1),FALSE)*$E1415</f>
        <v>0</v>
      </c>
      <c r="V1413" s="47">
        <f>VLOOKUP(CONCATENATE($F1413," ",$G1413),AllocFactorMatrix,(V$4+1),FALSE)*$E1415</f>
        <v>0</v>
      </c>
      <c r="W1413" s="47">
        <f>VLOOKUP(CONCATENATE($F1413," ",$G1413),AllocFactorMatrix,(W$4+1),FALSE)*$E1415</f>
        <v>0</v>
      </c>
      <c r="X1413" s="47">
        <f>VLOOKUP(CONCATENATE($F1413," ",$G1413),AllocFactorMatrix,(X$4+1),FALSE)*$E1415</f>
        <v>0</v>
      </c>
      <c r="Y1413" s="47">
        <f t="shared" si="2024"/>
        <v>0</v>
      </c>
      <c r="Z1413" s="47">
        <f>VLOOKUP(CONCATENATE($F1413," ",$G1413),AllocFactorMatrix,(Z$4+1),FALSE)*$E1415</f>
        <v>0</v>
      </c>
      <c r="AA1413" s="47">
        <f>VLOOKUP(CONCATENATE($F1413," ",$G1413),AllocFactorMatrix,(AA$4+1),FALSE)*$E1415</f>
        <v>0</v>
      </c>
      <c r="AB1413" s="47">
        <f t="shared" si="2001"/>
        <v>0</v>
      </c>
      <c r="AC1413" s="47">
        <f>VLOOKUP(CONCATENATE($F1413," ",$G1413),AllocFactorMatrix,(AC$4+1),FALSE)*$E1415</f>
        <v>0</v>
      </c>
      <c r="AD1413" s="47">
        <f>VLOOKUP(CONCATENATE($F1413," ",$G1413),AllocFactorMatrix,(AD$4+1),FALSE)*$E1415</f>
        <v>0</v>
      </c>
      <c r="AE1413" s="47">
        <f>VLOOKUP(CONCATENATE($F1413," ",$G1413),AllocFactorMatrix,(AE$4+1),FALSE)*$E1415</f>
        <v>0</v>
      </c>
    </row>
    <row r="1414" spans="1:31" s="44" customFormat="1" hidden="1" outlineLevel="1">
      <c r="A1414" s="146"/>
      <c r="B1414" s="91"/>
      <c r="C1414" s="84"/>
      <c r="D1414" s="84"/>
      <c r="F1414" s="167" t="str">
        <f>F1415</f>
        <v>TRANS_TOTAL</v>
      </c>
      <c r="G1414" s="48" t="str">
        <f>$G$14</f>
        <v>CUSTOMER</v>
      </c>
      <c r="H1414" s="46">
        <f t="shared" si="1998"/>
        <v>0</v>
      </c>
      <c r="I1414" s="47">
        <f t="shared" ref="I1414:N1414" si="2029">VLOOKUP(CONCATENATE($F1414," ",$G1414),AllocFactorMatrix,(I$4+1),FALSE)*$E1415</f>
        <v>0</v>
      </c>
      <c r="J1414" s="47">
        <f t="shared" si="2029"/>
        <v>0</v>
      </c>
      <c r="K1414" s="47">
        <f t="shared" si="2029"/>
        <v>0</v>
      </c>
      <c r="L1414" s="47">
        <f t="shared" si="2029"/>
        <v>0</v>
      </c>
      <c r="M1414" s="47">
        <f t="shared" si="2029"/>
        <v>0</v>
      </c>
      <c r="N1414" s="47">
        <f t="shared" si="2029"/>
        <v>0</v>
      </c>
      <c r="O1414" s="47">
        <f t="shared" si="2000"/>
        <v>0</v>
      </c>
      <c r="P1414" s="47">
        <f>VLOOKUP(CONCATENATE($F1414," ",$G1414),AllocFactorMatrix,(P$4+1),FALSE)*$E1415</f>
        <v>0</v>
      </c>
      <c r="Q1414" s="47">
        <f>VLOOKUP(CONCATENATE($F1414," ",$G1414),AllocFactorMatrix,(Q$4+1),FALSE)*$E1415</f>
        <v>0</v>
      </c>
      <c r="R1414" s="47">
        <f>VLOOKUP(CONCATENATE($F1414," ",$G1414),AllocFactorMatrix,(R$4+1),FALSE)*$E1415</f>
        <v>0</v>
      </c>
      <c r="S1414" s="47">
        <f>VLOOKUP(CONCATENATE($F1414," ",$G1414),AllocFactorMatrix,(S$4+1),FALSE)*$E1415</f>
        <v>0</v>
      </c>
      <c r="T1414" s="47">
        <f t="shared" si="2023"/>
        <v>0</v>
      </c>
      <c r="U1414" s="47">
        <f>VLOOKUP(CONCATENATE($F1414," ",$G1414),AllocFactorMatrix,(U$4+1),FALSE)*$E1415</f>
        <v>0</v>
      </c>
      <c r="V1414" s="47">
        <f>VLOOKUP(CONCATENATE($F1414," ",$G1414),AllocFactorMatrix,(V$4+1),FALSE)*$E1415</f>
        <v>0</v>
      </c>
      <c r="W1414" s="47">
        <f>VLOOKUP(CONCATENATE($F1414," ",$G1414),AllocFactorMatrix,(W$4+1),FALSE)*$E1415</f>
        <v>0</v>
      </c>
      <c r="X1414" s="47">
        <f>VLOOKUP(CONCATENATE($F1414," ",$G1414),AllocFactorMatrix,(X$4+1),FALSE)*$E1415</f>
        <v>0</v>
      </c>
      <c r="Y1414" s="47">
        <f t="shared" si="2024"/>
        <v>0</v>
      </c>
      <c r="Z1414" s="47">
        <f>VLOOKUP(CONCATENATE($F1414," ",$G1414),AllocFactorMatrix,(Z$4+1),FALSE)*$E1415</f>
        <v>0</v>
      </c>
      <c r="AA1414" s="47">
        <f>VLOOKUP(CONCATENATE($F1414," ",$G1414),AllocFactorMatrix,(AA$4+1),FALSE)*$E1415</f>
        <v>0</v>
      </c>
      <c r="AB1414" s="47">
        <f t="shared" si="2001"/>
        <v>0</v>
      </c>
      <c r="AC1414" s="47">
        <f>VLOOKUP(CONCATENATE($F1414," ",$G1414),AllocFactorMatrix,(AC$4+1),FALSE)*$E1415</f>
        <v>0</v>
      </c>
      <c r="AD1414" s="47">
        <f>VLOOKUP(CONCATENATE($F1414," ",$G1414),AllocFactorMatrix,(AD$4+1),FALSE)*$E1415</f>
        <v>0</v>
      </c>
      <c r="AE1414" s="47">
        <f>VLOOKUP(CONCATENATE($F1414," ",$G1414),AllocFactorMatrix,(AE$4+1),FALSE)*$E1415</f>
        <v>0</v>
      </c>
    </row>
    <row r="1415" spans="1:31" s="44" customFormat="1" collapsed="1">
      <c r="A1415" s="146"/>
      <c r="B1415" s="91"/>
      <c r="C1415" s="84"/>
      <c r="D1415" s="84" t="s">
        <v>478</v>
      </c>
      <c r="E1415" s="56">
        <v>595011</v>
      </c>
      <c r="F1415" s="89" t="s">
        <v>181</v>
      </c>
      <c r="G1415" s="48" t="str">
        <f>$G$15</f>
        <v>TOTAL</v>
      </c>
      <c r="H1415" s="46">
        <f t="shared" si="1998"/>
        <v>595010.99999999988</v>
      </c>
      <c r="I1415" s="47">
        <f t="shared" ref="I1415:N1415" si="2030">VLOOKUP(CONCATENATE($F1415," ",$G1415),AllocFactorMatrix,(I$4+1),FALSE)*$E1415</f>
        <v>305557.76299086522</v>
      </c>
      <c r="J1415" s="47">
        <f t="shared" si="2030"/>
        <v>64.34257720602136</v>
      </c>
      <c r="K1415" s="47">
        <f t="shared" si="2030"/>
        <v>113.84337917236169</v>
      </c>
      <c r="L1415" s="47">
        <f t="shared" si="2030"/>
        <v>71300.264076106687</v>
      </c>
      <c r="M1415" s="47">
        <f t="shared" si="2030"/>
        <v>993.08223520176716</v>
      </c>
      <c r="N1415" s="47">
        <f t="shared" si="2030"/>
        <v>147.32389441691708</v>
      </c>
      <c r="O1415" s="47">
        <f t="shared" si="2000"/>
        <v>72440.670205725371</v>
      </c>
      <c r="P1415" s="47">
        <f>VLOOKUP(CONCATENATE($F1415," ",$G1415),AllocFactorMatrix,(P$4+1),FALSE)*$E1415</f>
        <v>42138.986670786304</v>
      </c>
      <c r="Q1415" s="47">
        <f>VLOOKUP(CONCATENATE($F1415," ",$G1415),AllocFactorMatrix,(Q$4+1),FALSE)*$E1415</f>
        <v>7566.6887556172342</v>
      </c>
      <c r="R1415" s="47">
        <f>VLOOKUP(CONCATENATE($F1415," ",$G1415),AllocFactorMatrix,(R$4+1),FALSE)*$E1415</f>
        <v>1630.3337449855644</v>
      </c>
      <c r="S1415" s="47">
        <f>VLOOKUP(CONCATENATE($F1415," ",$G1415),AllocFactorMatrix,(S$4+1),FALSE)*$E1415</f>
        <v>45.901823107554868</v>
      </c>
      <c r="T1415" s="47">
        <f t="shared" si="2023"/>
        <v>51381.910994496655</v>
      </c>
      <c r="U1415" s="47">
        <f>VLOOKUP(CONCATENATE($F1415," ",$G1415),AllocFactorMatrix,(U$4+1),FALSE)*$E1415</f>
        <v>1978.1488376705549</v>
      </c>
      <c r="V1415" s="47">
        <f>VLOOKUP(CONCATENATE($F1415," ",$G1415),AllocFactorMatrix,(V$4+1),FALSE)*$E1415</f>
        <v>26919.826966948654</v>
      </c>
      <c r="W1415" s="47">
        <f>VLOOKUP(CONCATENATE($F1415," ",$G1415),AllocFactorMatrix,(W$4+1),FALSE)*$E1415</f>
        <v>109210.23751362316</v>
      </c>
      <c r="X1415" s="47">
        <f>VLOOKUP(CONCATENATE($F1415," ",$G1415),AllocFactorMatrix,(X$4+1),FALSE)*$E1415</f>
        <v>14735.27207727769</v>
      </c>
      <c r="Y1415" s="47">
        <f t="shared" si="2024"/>
        <v>152843.48539552005</v>
      </c>
      <c r="Z1415" s="47">
        <f>VLOOKUP(CONCATENATE($F1415," ",$G1415),AllocFactorMatrix,(Z$4+1),FALSE)*$E1415</f>
        <v>11579.628527052098</v>
      </c>
      <c r="AA1415" s="47">
        <f>VLOOKUP(CONCATENATE($F1415," ",$G1415),AllocFactorMatrix,(AA$4+1),FALSE)*$E1415</f>
        <v>231.53446731802791</v>
      </c>
      <c r="AB1415" s="47">
        <f t="shared" si="2001"/>
        <v>11811.162994370126</v>
      </c>
      <c r="AC1415" s="47">
        <f>VLOOKUP(CONCATENATE($F1415," ",$G1415),AllocFactorMatrix,(AC$4+1),FALSE)*$E1415</f>
        <v>153.01160836981623</v>
      </c>
      <c r="AD1415" s="47">
        <f>VLOOKUP(CONCATENATE($F1415," ",$G1415),AllocFactorMatrix,(AD$4+1),FALSE)*$E1415</f>
        <v>535.03764727519103</v>
      </c>
      <c r="AE1415" s="47">
        <f>VLOOKUP(CONCATENATE($F1415," ",$G1415),AllocFactorMatrix,(AE$4+1),FALSE)*$E1415</f>
        <v>109.7722069991401</v>
      </c>
    </row>
    <row r="1416" spans="1:31" s="44" customFormat="1" hidden="1" outlineLevel="1">
      <c r="A1416" s="146"/>
      <c r="B1416" s="91"/>
      <c r="C1416" s="84"/>
      <c r="D1416" s="84"/>
      <c r="F1416" s="167" t="str">
        <f>F1423</f>
        <v>TRANS_TOTAL</v>
      </c>
      <c r="G1416" s="48" t="str">
        <f>$G$8</f>
        <v>PRODUCTION</v>
      </c>
      <c r="H1416" s="46">
        <f t="shared" si="1998"/>
        <v>0</v>
      </c>
      <c r="I1416" s="47">
        <f t="shared" ref="I1416:N1416" si="2031">VLOOKUP(CONCATENATE($F1416," ",$G1416),AllocFactorMatrix,(I$4+1),FALSE)*$E1423</f>
        <v>0</v>
      </c>
      <c r="J1416" s="47">
        <f t="shared" si="2031"/>
        <v>0</v>
      </c>
      <c r="K1416" s="47">
        <f t="shared" si="2031"/>
        <v>0</v>
      </c>
      <c r="L1416" s="47">
        <f t="shared" si="2031"/>
        <v>0</v>
      </c>
      <c r="M1416" s="47">
        <f t="shared" si="2031"/>
        <v>0</v>
      </c>
      <c r="N1416" s="47">
        <f t="shared" si="2031"/>
        <v>0</v>
      </c>
      <c r="O1416" s="47">
        <f t="shared" si="2000"/>
        <v>0</v>
      </c>
      <c r="P1416" s="47">
        <f>VLOOKUP(CONCATENATE($F1416," ",$G1416),AllocFactorMatrix,(P$4+1),FALSE)*$E1423</f>
        <v>0</v>
      </c>
      <c r="Q1416" s="47">
        <f>VLOOKUP(CONCATENATE($F1416," ",$G1416),AllocFactorMatrix,(Q$4+1),FALSE)*$E1423</f>
        <v>0</v>
      </c>
      <c r="R1416" s="47">
        <f>VLOOKUP(CONCATENATE($F1416," ",$G1416),AllocFactorMatrix,(R$4+1),FALSE)*$E1423</f>
        <v>0</v>
      </c>
      <c r="S1416" s="47">
        <f>VLOOKUP(CONCATENATE($F1416," ",$G1416),AllocFactorMatrix,(S$4+1),FALSE)*$E1423</f>
        <v>0</v>
      </c>
      <c r="T1416" s="47">
        <f>SUBTOTAL(9,P1416:S1416)</f>
        <v>0</v>
      </c>
      <c r="U1416" s="47">
        <f>VLOOKUP(CONCATENATE($F1416," ",$G1416),AllocFactorMatrix,(U$4+1),FALSE)*$E1423</f>
        <v>0</v>
      </c>
      <c r="V1416" s="47">
        <f>VLOOKUP(CONCATENATE($F1416," ",$G1416),AllocFactorMatrix,(V$4+1),FALSE)*$E1423</f>
        <v>0</v>
      </c>
      <c r="W1416" s="47">
        <f>VLOOKUP(CONCATENATE($F1416," ",$G1416),AllocFactorMatrix,(W$4+1),FALSE)*$E1423</f>
        <v>0</v>
      </c>
      <c r="X1416" s="47">
        <f>VLOOKUP(CONCATENATE($F1416," ",$G1416),AllocFactorMatrix,(X$4+1),FALSE)*$E1423</f>
        <v>0</v>
      </c>
      <c r="Y1416" s="47">
        <f>SUBTOTAL(9,U1416:X1416)</f>
        <v>0</v>
      </c>
      <c r="Z1416" s="47">
        <f>VLOOKUP(CONCATENATE($F1416," ",$G1416),AllocFactorMatrix,(Z$4+1),FALSE)*$E1423</f>
        <v>0</v>
      </c>
      <c r="AA1416" s="47">
        <f>VLOOKUP(CONCATENATE($F1416," ",$G1416),AllocFactorMatrix,(AA$4+1),FALSE)*$E1423</f>
        <v>0</v>
      </c>
      <c r="AB1416" s="47">
        <f t="shared" si="2001"/>
        <v>0</v>
      </c>
      <c r="AC1416" s="47">
        <f>VLOOKUP(CONCATENATE($F1416," ",$G1416),AllocFactorMatrix,(AC$4+1),FALSE)*$E1423</f>
        <v>0</v>
      </c>
      <c r="AD1416" s="47">
        <f>VLOOKUP(CONCATENATE($F1416," ",$G1416),AllocFactorMatrix,(AD$4+1),FALSE)*$E1423</f>
        <v>0</v>
      </c>
      <c r="AE1416" s="47">
        <f>VLOOKUP(CONCATENATE($F1416," ",$G1416),AllocFactorMatrix,(AE$4+1),FALSE)*$E1423</f>
        <v>0</v>
      </c>
    </row>
    <row r="1417" spans="1:31" s="44" customFormat="1" hidden="1" outlineLevel="1">
      <c r="A1417" s="146"/>
      <c r="B1417" s="91"/>
      <c r="C1417" s="84"/>
      <c r="D1417" s="84"/>
      <c r="F1417" s="167" t="str">
        <f>F1423</f>
        <v>TRANS_TOTAL</v>
      </c>
      <c r="G1417" s="48" t="str">
        <f>$G$9</f>
        <v>BULKTRAN</v>
      </c>
      <c r="H1417" s="46">
        <f t="shared" si="1998"/>
        <v>4681867.8510000007</v>
      </c>
      <c r="I1417" s="47">
        <f t="shared" ref="I1417:N1417" si="2032">VLOOKUP(CONCATENATE($F1417," ",$G1417),AllocFactorMatrix,(I$4+1),FALSE)*$E1423</f>
        <v>2407748.5279706749</v>
      </c>
      <c r="J1417" s="47">
        <f t="shared" si="2032"/>
        <v>538.65462023726764</v>
      </c>
      <c r="K1417" s="47">
        <f t="shared" si="2032"/>
        <v>943.14583226622699</v>
      </c>
      <c r="L1417" s="47">
        <f t="shared" si="2032"/>
        <v>561167.86641774047</v>
      </c>
      <c r="M1417" s="47">
        <f t="shared" si="2032"/>
        <v>7808.6437191315508</v>
      </c>
      <c r="N1417" s="47">
        <f t="shared" si="2032"/>
        <v>1087.5387596693497</v>
      </c>
      <c r="O1417" s="47">
        <f t="shared" si="2000"/>
        <v>570064.04889654147</v>
      </c>
      <c r="P1417" s="47">
        <f>VLOOKUP(CONCATENATE($F1417," ",$G1417),AllocFactorMatrix,(P$4+1),FALSE)*$E1423</f>
        <v>333778.55524125969</v>
      </c>
      <c r="Q1417" s="47">
        <f>VLOOKUP(CONCATENATE($F1417," ",$G1417),AllocFactorMatrix,(Q$4+1),FALSE)*$E1423</f>
        <v>59899.55862123843</v>
      </c>
      <c r="R1417" s="47">
        <f>VLOOKUP(CONCATENATE($F1417," ",$G1417),AllocFactorMatrix,(R$4+1),FALSE)*$E1423</f>
        <v>12147.019224469705</v>
      </c>
      <c r="S1417" s="47">
        <f>VLOOKUP(CONCATENATE($F1417," ",$G1417),AllocFactorMatrix,(S$4+1),FALSE)*$E1423</f>
        <v>461.27756190027452</v>
      </c>
      <c r="T1417" s="47">
        <f t="shared" ref="T1417:T1423" si="2033">SUBTOTAL(9,P1417:S1417)</f>
        <v>406286.41064886813</v>
      </c>
      <c r="U1417" s="47">
        <f>VLOOKUP(CONCATENATE($F1417," ",$G1417),AllocFactorMatrix,(U$4+1),FALSE)*$E1423</f>
        <v>15830.3959515885</v>
      </c>
      <c r="V1417" s="47">
        <f>VLOOKUP(CONCATENATE($F1417," ",$G1417),AllocFactorMatrix,(V$4+1),FALSE)*$E1423</f>
        <v>213719.48660240744</v>
      </c>
      <c r="W1417" s="47">
        <f>VLOOKUP(CONCATENATE($F1417," ",$G1417),AllocFactorMatrix,(W$4+1),FALSE)*$E1423</f>
        <v>817391.24287581583</v>
      </c>
      <c r="X1417" s="47">
        <f>VLOOKUP(CONCATENATE($F1417," ",$G1417),AllocFactorMatrix,(X$4+1),FALSE)*$E1423</f>
        <v>148078.00469748961</v>
      </c>
      <c r="Y1417" s="47">
        <f t="shared" ref="Y1417:Y1423" si="2034">SUBTOTAL(9,U1417:X1417)</f>
        <v>1195019.1301273014</v>
      </c>
      <c r="Z1417" s="47">
        <f>VLOOKUP(CONCATENATE($F1417," ",$G1417),AllocFactorMatrix,(Z$4+1),FALSE)*$E1423</f>
        <v>91745.43388408226</v>
      </c>
      <c r="AA1417" s="47">
        <f>VLOOKUP(CONCATENATE($F1417," ",$G1417),AllocFactorMatrix,(AA$4+1),FALSE)*$E1423</f>
        <v>1832.3916319094219</v>
      </c>
      <c r="AB1417" s="47">
        <f t="shared" si="2001"/>
        <v>93577.825515991688</v>
      </c>
      <c r="AC1417" s="47">
        <f>VLOOKUP(CONCATENATE($F1417," ",$G1417),AllocFactorMatrix,(AC$4+1),FALSE)*$E1423</f>
        <v>1210.2706990189465</v>
      </c>
      <c r="AD1417" s="47">
        <f>VLOOKUP(CONCATENATE($F1417," ",$G1417),AllocFactorMatrix,(AD$4+1),FALSE)*$E1423</f>
        <v>5376.7115280294574</v>
      </c>
      <c r="AE1417" s="47">
        <f>VLOOKUP(CONCATENATE($F1417," ",$G1417),AllocFactorMatrix,(AE$4+1),FALSE)*$E1423</f>
        <v>1103.1251610710344</v>
      </c>
    </row>
    <row r="1418" spans="1:31" s="44" customFormat="1" hidden="1" outlineLevel="1">
      <c r="A1418" s="146"/>
      <c r="B1418" s="91"/>
      <c r="C1418" s="84"/>
      <c r="D1418" s="84"/>
      <c r="F1418" s="167" t="str">
        <f>F1423</f>
        <v>TRANS_TOTAL</v>
      </c>
      <c r="G1418" s="48" t="str">
        <f>$G$10</f>
        <v>SUBTRAN</v>
      </c>
      <c r="H1418" s="46">
        <f t="shared" si="1998"/>
        <v>1297529.1489999995</v>
      </c>
      <c r="I1418" s="47">
        <f t="shared" ref="I1418:N1418" si="2035">VLOOKUP(CONCATENATE($F1418," ",$G1418),AllocFactorMatrix,(I$4+1),FALSE)*$E1423</f>
        <v>662868.94188163162</v>
      </c>
      <c r="J1418" s="47">
        <f t="shared" si="2035"/>
        <v>107.93815387607232</v>
      </c>
      <c r="K1418" s="47">
        <f t="shared" si="2035"/>
        <v>200.89143745329403</v>
      </c>
      <c r="L1418" s="47">
        <f t="shared" si="2035"/>
        <v>155344.24027588384</v>
      </c>
      <c r="M1418" s="47">
        <f t="shared" si="2035"/>
        <v>2171.0590727811045</v>
      </c>
      <c r="N1418" s="47">
        <f t="shared" si="2035"/>
        <v>392.95160488665124</v>
      </c>
      <c r="O1418" s="47">
        <f t="shared" si="2000"/>
        <v>157908.25095355159</v>
      </c>
      <c r="P1418" s="47">
        <f>VLOOKUP(CONCATENATE($F1418," ",$G1418),AllocFactorMatrix,(P$4+1),FALSE)*$E1423</f>
        <v>89685.431949463906</v>
      </c>
      <c r="Q1418" s="47">
        <f>VLOOKUP(CONCATENATE($F1418," ",$G1418),AllocFactorMatrix,(Q$4+1),FALSE)*$E1423</f>
        <v>16139.76845888517</v>
      </c>
      <c r="R1418" s="47">
        <f>VLOOKUP(CONCATENATE($F1418," ",$G1418),AllocFactorMatrix,(R$4+1),FALSE)*$E1423</f>
        <v>4236.5647828267165</v>
      </c>
      <c r="S1418" s="47">
        <f>VLOOKUP(CONCATENATE($F1418," ",$G1418),AllocFactorMatrix,(S$4+1),FALSE)*$E1423</f>
        <v>0</v>
      </c>
      <c r="T1418" s="47">
        <f t="shared" si="2033"/>
        <v>110061.76519117579</v>
      </c>
      <c r="U1418" s="47">
        <f>VLOOKUP(CONCATENATE($F1418," ",$G1418),AllocFactorMatrix,(U$4+1),FALSE)*$E1423</f>
        <v>4048.4587679390438</v>
      </c>
      <c r="V1418" s="47">
        <f>VLOOKUP(CONCATENATE($F1418," ",$G1418),AllocFactorMatrix,(V$4+1),FALSE)*$E1423</f>
        <v>56803.802221987215</v>
      </c>
      <c r="W1418" s="47">
        <f>VLOOKUP(CONCATENATE($F1418," ",$G1418),AllocFactorMatrix,(W$4+1),FALSE)*$E1423</f>
        <v>280086.56267441052</v>
      </c>
      <c r="X1418" s="47">
        <f>VLOOKUP(CONCATENATE($F1418," ",$G1418),AllocFactorMatrix,(X$4+1),FALSE)*$E1423</f>
        <v>0</v>
      </c>
      <c r="Y1418" s="47">
        <f t="shared" si="2034"/>
        <v>340938.82366433681</v>
      </c>
      <c r="Z1418" s="47">
        <f>VLOOKUP(CONCATENATE($F1418," ",$G1418),AllocFactorMatrix,(Z$4+1),FALSE)*$E1423</f>
        <v>24620.811573177751</v>
      </c>
      <c r="AA1418" s="47">
        <f>VLOOKUP(CONCATENATE($F1418," ",$G1418),AllocFactorMatrix,(AA$4+1),FALSE)*$E1423</f>
        <v>494.34938511045561</v>
      </c>
      <c r="AB1418" s="47">
        <f t="shared" si="2001"/>
        <v>25115.160958288205</v>
      </c>
      <c r="AC1418" s="47">
        <f>VLOOKUP(CONCATENATE($F1418," ",$G1418),AllocFactorMatrix,(AC$4+1),FALSE)*$E1423</f>
        <v>327.37675968627724</v>
      </c>
      <c r="AD1418" s="47">
        <f>VLOOKUP(CONCATENATE($F1418," ",$G1418),AllocFactorMatrix,(AD$4+1),FALSE)*$E1423</f>
        <v>0</v>
      </c>
      <c r="AE1418" s="47">
        <f>VLOOKUP(CONCATENATE($F1418," ",$G1418),AllocFactorMatrix,(AE$4+1),FALSE)*$E1423</f>
        <v>0</v>
      </c>
    </row>
    <row r="1419" spans="1:31" s="44" customFormat="1" hidden="1" outlineLevel="1">
      <c r="A1419" s="146"/>
      <c r="B1419" s="91"/>
      <c r="C1419" s="84"/>
      <c r="D1419" s="84"/>
      <c r="F1419" s="167" t="str">
        <f>F1423</f>
        <v>TRANS_TOTAL</v>
      </c>
      <c r="G1419" s="48" t="str">
        <f>$G$11</f>
        <v>DISTPRI</v>
      </c>
      <c r="H1419" s="46">
        <f t="shared" si="1998"/>
        <v>0</v>
      </c>
      <c r="I1419" s="47">
        <f t="shared" ref="I1419:N1419" si="2036">VLOOKUP(CONCATENATE($F1419," ",$G1419),AllocFactorMatrix,(I$4+1),FALSE)*$E1423</f>
        <v>0</v>
      </c>
      <c r="J1419" s="47">
        <f t="shared" si="2036"/>
        <v>0</v>
      </c>
      <c r="K1419" s="47">
        <f t="shared" si="2036"/>
        <v>0</v>
      </c>
      <c r="L1419" s="47">
        <f t="shared" si="2036"/>
        <v>0</v>
      </c>
      <c r="M1419" s="47">
        <f t="shared" si="2036"/>
        <v>0</v>
      </c>
      <c r="N1419" s="47">
        <f t="shared" si="2036"/>
        <v>0</v>
      </c>
      <c r="O1419" s="47">
        <f t="shared" si="2000"/>
        <v>0</v>
      </c>
      <c r="P1419" s="47">
        <f>VLOOKUP(CONCATENATE($F1419," ",$G1419),AllocFactorMatrix,(P$4+1),FALSE)*$E1423</f>
        <v>0</v>
      </c>
      <c r="Q1419" s="47">
        <f>VLOOKUP(CONCATENATE($F1419," ",$G1419),AllocFactorMatrix,(Q$4+1),FALSE)*$E1423</f>
        <v>0</v>
      </c>
      <c r="R1419" s="47">
        <f>VLOOKUP(CONCATENATE($F1419," ",$G1419),AllocFactorMatrix,(R$4+1),FALSE)*$E1423</f>
        <v>0</v>
      </c>
      <c r="S1419" s="47">
        <f>VLOOKUP(CONCATENATE($F1419," ",$G1419),AllocFactorMatrix,(S$4+1),FALSE)*$E1423</f>
        <v>0</v>
      </c>
      <c r="T1419" s="47">
        <f t="shared" si="2033"/>
        <v>0</v>
      </c>
      <c r="U1419" s="47">
        <f>VLOOKUP(CONCATENATE($F1419," ",$G1419),AllocFactorMatrix,(U$4+1),FALSE)*$E1423</f>
        <v>0</v>
      </c>
      <c r="V1419" s="47">
        <f>VLOOKUP(CONCATENATE($F1419," ",$G1419),AllocFactorMatrix,(V$4+1),FALSE)*$E1423</f>
        <v>0</v>
      </c>
      <c r="W1419" s="47">
        <f>VLOOKUP(CONCATENATE($F1419," ",$G1419),AllocFactorMatrix,(W$4+1),FALSE)*$E1423</f>
        <v>0</v>
      </c>
      <c r="X1419" s="47">
        <f>VLOOKUP(CONCATENATE($F1419," ",$G1419),AllocFactorMatrix,(X$4+1),FALSE)*$E1423</f>
        <v>0</v>
      </c>
      <c r="Y1419" s="47">
        <f t="shared" si="2034"/>
        <v>0</v>
      </c>
      <c r="Z1419" s="47">
        <f>VLOOKUP(CONCATENATE($F1419," ",$G1419),AllocFactorMatrix,(Z$4+1),FALSE)*$E1423</f>
        <v>0</v>
      </c>
      <c r="AA1419" s="47">
        <f>VLOOKUP(CONCATENATE($F1419," ",$G1419),AllocFactorMatrix,(AA$4+1),FALSE)*$E1423</f>
        <v>0</v>
      </c>
      <c r="AB1419" s="47">
        <f t="shared" si="2001"/>
        <v>0</v>
      </c>
      <c r="AC1419" s="47">
        <f>VLOOKUP(CONCATENATE($F1419," ",$G1419),AllocFactorMatrix,(AC$4+1),FALSE)*$E1423</f>
        <v>0</v>
      </c>
      <c r="AD1419" s="47">
        <f>VLOOKUP(CONCATENATE($F1419," ",$G1419),AllocFactorMatrix,(AD$4+1),FALSE)*$E1423</f>
        <v>0</v>
      </c>
      <c r="AE1419" s="47">
        <f>VLOOKUP(CONCATENATE($F1419," ",$G1419),AllocFactorMatrix,(AE$4+1),FALSE)*$E1423</f>
        <v>0</v>
      </c>
    </row>
    <row r="1420" spans="1:31" s="44" customFormat="1" hidden="1" outlineLevel="1">
      <c r="A1420" s="146"/>
      <c r="B1420" s="91"/>
      <c r="C1420" s="84"/>
      <c r="D1420" s="84"/>
      <c r="F1420" s="167" t="str">
        <f>F1423</f>
        <v>TRANS_TOTAL</v>
      </c>
      <c r="G1420" s="48" t="str">
        <f>$G$12</f>
        <v>DISTSEC</v>
      </c>
      <c r="H1420" s="46">
        <f t="shared" si="1998"/>
        <v>0</v>
      </c>
      <c r="I1420" s="47">
        <f t="shared" ref="I1420:N1420" si="2037">VLOOKUP(CONCATENATE($F1420," ",$G1420),AllocFactorMatrix,(I$4+1),FALSE)*$E1423</f>
        <v>0</v>
      </c>
      <c r="J1420" s="47">
        <f t="shared" si="2037"/>
        <v>0</v>
      </c>
      <c r="K1420" s="47">
        <f t="shared" si="2037"/>
        <v>0</v>
      </c>
      <c r="L1420" s="47">
        <f t="shared" si="2037"/>
        <v>0</v>
      </c>
      <c r="M1420" s="47">
        <f t="shared" si="2037"/>
        <v>0</v>
      </c>
      <c r="N1420" s="47">
        <f t="shared" si="2037"/>
        <v>0</v>
      </c>
      <c r="O1420" s="47">
        <f t="shared" si="2000"/>
        <v>0</v>
      </c>
      <c r="P1420" s="47">
        <f>VLOOKUP(CONCATENATE($F1420," ",$G1420),AllocFactorMatrix,(P$4+1),FALSE)*$E1423</f>
        <v>0</v>
      </c>
      <c r="Q1420" s="47">
        <f>VLOOKUP(CONCATENATE($F1420," ",$G1420),AllocFactorMatrix,(Q$4+1),FALSE)*$E1423</f>
        <v>0</v>
      </c>
      <c r="R1420" s="47">
        <f>VLOOKUP(CONCATENATE($F1420," ",$G1420),AllocFactorMatrix,(R$4+1),FALSE)*$E1423</f>
        <v>0</v>
      </c>
      <c r="S1420" s="47">
        <f>VLOOKUP(CONCATENATE($F1420," ",$G1420),AllocFactorMatrix,(S$4+1),FALSE)*$E1423</f>
        <v>0</v>
      </c>
      <c r="T1420" s="47">
        <f t="shared" si="2033"/>
        <v>0</v>
      </c>
      <c r="U1420" s="47">
        <f>VLOOKUP(CONCATENATE($F1420," ",$G1420),AllocFactorMatrix,(U$4+1),FALSE)*$E1423</f>
        <v>0</v>
      </c>
      <c r="V1420" s="47">
        <f>VLOOKUP(CONCATENATE($F1420," ",$G1420),AllocFactorMatrix,(V$4+1),FALSE)*$E1423</f>
        <v>0</v>
      </c>
      <c r="W1420" s="47">
        <f>VLOOKUP(CONCATENATE($F1420," ",$G1420),AllocFactorMatrix,(W$4+1),FALSE)*$E1423</f>
        <v>0</v>
      </c>
      <c r="X1420" s="47">
        <f>VLOOKUP(CONCATENATE($F1420," ",$G1420),AllocFactorMatrix,(X$4+1),FALSE)*$E1423</f>
        <v>0</v>
      </c>
      <c r="Y1420" s="47">
        <f t="shared" si="2034"/>
        <v>0</v>
      </c>
      <c r="Z1420" s="47">
        <f>VLOOKUP(CONCATENATE($F1420," ",$G1420),AllocFactorMatrix,(Z$4+1),FALSE)*$E1423</f>
        <v>0</v>
      </c>
      <c r="AA1420" s="47">
        <f>VLOOKUP(CONCATENATE($F1420," ",$G1420),AllocFactorMatrix,(AA$4+1),FALSE)*$E1423</f>
        <v>0</v>
      </c>
      <c r="AB1420" s="47">
        <f t="shared" si="2001"/>
        <v>0</v>
      </c>
      <c r="AC1420" s="47">
        <f>VLOOKUP(CONCATENATE($F1420," ",$G1420),AllocFactorMatrix,(AC$4+1),FALSE)*$E1423</f>
        <v>0</v>
      </c>
      <c r="AD1420" s="47">
        <f>VLOOKUP(CONCATENATE($F1420," ",$G1420),AllocFactorMatrix,(AD$4+1),FALSE)*$E1423</f>
        <v>0</v>
      </c>
      <c r="AE1420" s="47">
        <f>VLOOKUP(CONCATENATE($F1420," ",$G1420),AllocFactorMatrix,(AE$4+1),FALSE)*$E1423</f>
        <v>0</v>
      </c>
    </row>
    <row r="1421" spans="1:31" s="44" customFormat="1" hidden="1" outlineLevel="1">
      <c r="A1421" s="146"/>
      <c r="B1421" s="91"/>
      <c r="C1421" s="84"/>
      <c r="D1421" s="84"/>
      <c r="F1421" s="167" t="str">
        <f>F1423</f>
        <v>TRANS_TOTAL</v>
      </c>
      <c r="G1421" s="48" t="str">
        <f>$G$13</f>
        <v>ENERGY</v>
      </c>
      <c r="H1421" s="46">
        <f t="shared" si="1998"/>
        <v>0</v>
      </c>
      <c r="I1421" s="47">
        <f t="shared" ref="I1421:N1421" si="2038">VLOOKUP(CONCATENATE($F1421," ",$G1421),AllocFactorMatrix,(I$4+1),FALSE)*$E1423</f>
        <v>0</v>
      </c>
      <c r="J1421" s="47">
        <f t="shared" si="2038"/>
        <v>0</v>
      </c>
      <c r="K1421" s="47">
        <f t="shared" si="2038"/>
        <v>0</v>
      </c>
      <c r="L1421" s="47">
        <f t="shared" si="2038"/>
        <v>0</v>
      </c>
      <c r="M1421" s="47">
        <f t="shared" si="2038"/>
        <v>0</v>
      </c>
      <c r="N1421" s="47">
        <f t="shared" si="2038"/>
        <v>0</v>
      </c>
      <c r="O1421" s="47">
        <f t="shared" si="2000"/>
        <v>0</v>
      </c>
      <c r="P1421" s="47">
        <f>VLOOKUP(CONCATENATE($F1421," ",$G1421),AllocFactorMatrix,(P$4+1),FALSE)*$E1423</f>
        <v>0</v>
      </c>
      <c r="Q1421" s="47">
        <f>VLOOKUP(CONCATENATE($F1421," ",$G1421),AllocFactorMatrix,(Q$4+1),FALSE)*$E1423</f>
        <v>0</v>
      </c>
      <c r="R1421" s="47">
        <f>VLOOKUP(CONCATENATE($F1421," ",$G1421),AllocFactorMatrix,(R$4+1),FALSE)*$E1423</f>
        <v>0</v>
      </c>
      <c r="S1421" s="47">
        <f>VLOOKUP(CONCATENATE($F1421," ",$G1421),AllocFactorMatrix,(S$4+1),FALSE)*$E1423</f>
        <v>0</v>
      </c>
      <c r="T1421" s="47">
        <f t="shared" si="2033"/>
        <v>0</v>
      </c>
      <c r="U1421" s="47">
        <f>VLOOKUP(CONCATENATE($F1421," ",$G1421),AllocFactorMatrix,(U$4+1),FALSE)*$E1423</f>
        <v>0</v>
      </c>
      <c r="V1421" s="47">
        <f>VLOOKUP(CONCATENATE($F1421," ",$G1421),AllocFactorMatrix,(V$4+1),FALSE)*$E1423</f>
        <v>0</v>
      </c>
      <c r="W1421" s="47">
        <f>VLOOKUP(CONCATENATE($F1421," ",$G1421),AllocFactorMatrix,(W$4+1),FALSE)*$E1423</f>
        <v>0</v>
      </c>
      <c r="X1421" s="47">
        <f>VLOOKUP(CONCATENATE($F1421," ",$G1421),AllocFactorMatrix,(X$4+1),FALSE)*$E1423</f>
        <v>0</v>
      </c>
      <c r="Y1421" s="47">
        <f t="shared" si="2034"/>
        <v>0</v>
      </c>
      <c r="Z1421" s="47">
        <f>VLOOKUP(CONCATENATE($F1421," ",$G1421),AllocFactorMatrix,(Z$4+1),FALSE)*$E1423</f>
        <v>0</v>
      </c>
      <c r="AA1421" s="47">
        <f>VLOOKUP(CONCATENATE($F1421," ",$G1421),AllocFactorMatrix,(AA$4+1),FALSE)*$E1423</f>
        <v>0</v>
      </c>
      <c r="AB1421" s="47">
        <f t="shared" si="2001"/>
        <v>0</v>
      </c>
      <c r="AC1421" s="47">
        <f>VLOOKUP(CONCATENATE($F1421," ",$G1421),AllocFactorMatrix,(AC$4+1),FALSE)*$E1423</f>
        <v>0</v>
      </c>
      <c r="AD1421" s="47">
        <f>VLOOKUP(CONCATENATE($F1421," ",$G1421),AllocFactorMatrix,(AD$4+1),FALSE)*$E1423</f>
        <v>0</v>
      </c>
      <c r="AE1421" s="47">
        <f>VLOOKUP(CONCATENATE($F1421," ",$G1421),AllocFactorMatrix,(AE$4+1),FALSE)*$E1423</f>
        <v>0</v>
      </c>
    </row>
    <row r="1422" spans="1:31" s="44" customFormat="1" hidden="1" outlineLevel="1">
      <c r="A1422" s="146"/>
      <c r="B1422" s="91"/>
      <c r="C1422" s="84"/>
      <c r="D1422" s="84"/>
      <c r="F1422" s="167" t="str">
        <f>F1423</f>
        <v>TRANS_TOTAL</v>
      </c>
      <c r="G1422" s="48" t="str">
        <f>$G$14</f>
        <v>CUSTOMER</v>
      </c>
      <c r="H1422" s="46">
        <f t="shared" si="1998"/>
        <v>0</v>
      </c>
      <c r="I1422" s="47">
        <f t="shared" ref="I1422:N1422" si="2039">VLOOKUP(CONCATENATE($F1422," ",$G1422),AllocFactorMatrix,(I$4+1),FALSE)*$E1423</f>
        <v>0</v>
      </c>
      <c r="J1422" s="47">
        <f t="shared" si="2039"/>
        <v>0</v>
      </c>
      <c r="K1422" s="47">
        <f t="shared" si="2039"/>
        <v>0</v>
      </c>
      <c r="L1422" s="47">
        <f t="shared" si="2039"/>
        <v>0</v>
      </c>
      <c r="M1422" s="47">
        <f t="shared" si="2039"/>
        <v>0</v>
      </c>
      <c r="N1422" s="47">
        <f t="shared" si="2039"/>
        <v>0</v>
      </c>
      <c r="O1422" s="47">
        <f t="shared" si="2000"/>
        <v>0</v>
      </c>
      <c r="P1422" s="47">
        <f>VLOOKUP(CONCATENATE($F1422," ",$G1422),AllocFactorMatrix,(P$4+1),FALSE)*$E1423</f>
        <v>0</v>
      </c>
      <c r="Q1422" s="47">
        <f>VLOOKUP(CONCATENATE($F1422," ",$G1422),AllocFactorMatrix,(Q$4+1),FALSE)*$E1423</f>
        <v>0</v>
      </c>
      <c r="R1422" s="47">
        <f>VLOOKUP(CONCATENATE($F1422," ",$G1422),AllocFactorMatrix,(R$4+1),FALSE)*$E1423</f>
        <v>0</v>
      </c>
      <c r="S1422" s="47">
        <f>VLOOKUP(CONCATENATE($F1422," ",$G1422),AllocFactorMatrix,(S$4+1),FALSE)*$E1423</f>
        <v>0</v>
      </c>
      <c r="T1422" s="47">
        <f t="shared" si="2033"/>
        <v>0</v>
      </c>
      <c r="U1422" s="47">
        <f>VLOOKUP(CONCATENATE($F1422," ",$G1422),AllocFactorMatrix,(U$4+1),FALSE)*$E1423</f>
        <v>0</v>
      </c>
      <c r="V1422" s="47">
        <f>VLOOKUP(CONCATENATE($F1422," ",$G1422),AllocFactorMatrix,(V$4+1),FALSE)*$E1423</f>
        <v>0</v>
      </c>
      <c r="W1422" s="47">
        <f>VLOOKUP(CONCATENATE($F1422," ",$G1422),AllocFactorMatrix,(W$4+1),FALSE)*$E1423</f>
        <v>0</v>
      </c>
      <c r="X1422" s="47">
        <f>VLOOKUP(CONCATENATE($F1422," ",$G1422),AllocFactorMatrix,(X$4+1),FALSE)*$E1423</f>
        <v>0</v>
      </c>
      <c r="Y1422" s="47">
        <f t="shared" si="2034"/>
        <v>0</v>
      </c>
      <c r="Z1422" s="47">
        <f>VLOOKUP(CONCATENATE($F1422," ",$G1422),AllocFactorMatrix,(Z$4+1),FALSE)*$E1423</f>
        <v>0</v>
      </c>
      <c r="AA1422" s="47">
        <f>VLOOKUP(CONCATENATE($F1422," ",$G1422),AllocFactorMatrix,(AA$4+1),FALSE)*$E1423</f>
        <v>0</v>
      </c>
      <c r="AB1422" s="47">
        <f t="shared" si="2001"/>
        <v>0</v>
      </c>
      <c r="AC1422" s="47">
        <f>VLOOKUP(CONCATENATE($F1422," ",$G1422),AllocFactorMatrix,(AC$4+1),FALSE)*$E1423</f>
        <v>0</v>
      </c>
      <c r="AD1422" s="47">
        <f>VLOOKUP(CONCATENATE($F1422," ",$G1422),AllocFactorMatrix,(AD$4+1),FALSE)*$E1423</f>
        <v>0</v>
      </c>
      <c r="AE1422" s="47">
        <f>VLOOKUP(CONCATENATE($F1422," ",$G1422),AllocFactorMatrix,(AE$4+1),FALSE)*$E1423</f>
        <v>0</v>
      </c>
    </row>
    <row r="1423" spans="1:31" s="44" customFormat="1" collapsed="1">
      <c r="A1423" s="146"/>
      <c r="B1423" s="91"/>
      <c r="C1423" s="84"/>
      <c r="D1423" s="84" t="s">
        <v>479</v>
      </c>
      <c r="E1423" s="56">
        <v>5979397</v>
      </c>
      <c r="F1423" s="89" t="s">
        <v>181</v>
      </c>
      <c r="G1423" s="48" t="str">
        <f>$G$15</f>
        <v>TOTAL</v>
      </c>
      <c r="H1423" s="46">
        <f t="shared" si="1998"/>
        <v>5979397</v>
      </c>
      <c r="I1423" s="47">
        <f t="shared" ref="I1423:N1423" si="2040">VLOOKUP(CONCATENATE($F1423," ",$G1423),AllocFactorMatrix,(I$4+1),FALSE)*$E1423</f>
        <v>3070617.4698523064</v>
      </c>
      <c r="J1423" s="47">
        <f t="shared" si="2040"/>
        <v>646.59277411333983</v>
      </c>
      <c r="K1423" s="47">
        <f t="shared" si="2040"/>
        <v>1144.0372697195212</v>
      </c>
      <c r="L1423" s="47">
        <f t="shared" si="2040"/>
        <v>716512.10669362429</v>
      </c>
      <c r="M1423" s="47">
        <f t="shared" si="2040"/>
        <v>9979.7027919126558</v>
      </c>
      <c r="N1423" s="47">
        <f t="shared" si="2040"/>
        <v>1480.4903645560009</v>
      </c>
      <c r="O1423" s="47">
        <f t="shared" si="2000"/>
        <v>727972.29985009297</v>
      </c>
      <c r="P1423" s="47">
        <f>VLOOKUP(CONCATENATE($F1423," ",$G1423),AllocFactorMatrix,(P$4+1),FALSE)*$E1423</f>
        <v>423463.98719072359</v>
      </c>
      <c r="Q1423" s="47">
        <f>VLOOKUP(CONCATENATE($F1423," ",$G1423),AllocFactorMatrix,(Q$4+1),FALSE)*$E1423</f>
        <v>76039.327080123607</v>
      </c>
      <c r="R1423" s="47">
        <f>VLOOKUP(CONCATENATE($F1423," ",$G1423),AllocFactorMatrix,(R$4+1),FALSE)*$E1423</f>
        <v>16383.584007296418</v>
      </c>
      <c r="S1423" s="47">
        <f>VLOOKUP(CONCATENATE($F1423," ",$G1423),AllocFactorMatrix,(S$4+1),FALSE)*$E1423</f>
        <v>461.27756190027452</v>
      </c>
      <c r="T1423" s="47">
        <f t="shared" si="2033"/>
        <v>516348.17584004387</v>
      </c>
      <c r="U1423" s="47">
        <f>VLOOKUP(CONCATENATE($F1423," ",$G1423),AllocFactorMatrix,(U$4+1),FALSE)*$E1423</f>
        <v>19878.854719527542</v>
      </c>
      <c r="V1423" s="47">
        <f>VLOOKUP(CONCATENATE($F1423," ",$G1423),AllocFactorMatrix,(V$4+1),FALSE)*$E1423</f>
        <v>270523.28882439464</v>
      </c>
      <c r="W1423" s="47">
        <f>VLOOKUP(CONCATENATE($F1423," ",$G1423),AllocFactorMatrix,(W$4+1),FALSE)*$E1423</f>
        <v>1097477.8055502265</v>
      </c>
      <c r="X1423" s="47">
        <f>VLOOKUP(CONCATENATE($F1423," ",$G1423),AllocFactorMatrix,(X$4+1),FALSE)*$E1423</f>
        <v>148078.00469748961</v>
      </c>
      <c r="Y1423" s="47">
        <f t="shared" si="2034"/>
        <v>1535957.9537916381</v>
      </c>
      <c r="Z1423" s="47">
        <f>VLOOKUP(CONCATENATE($F1423," ",$G1423),AllocFactorMatrix,(Z$4+1),FALSE)*$E1423</f>
        <v>116366.24545726001</v>
      </c>
      <c r="AA1423" s="47">
        <f>VLOOKUP(CONCATENATE($F1423," ",$G1423),AllocFactorMatrix,(AA$4+1),FALSE)*$E1423</f>
        <v>2326.7410170198773</v>
      </c>
      <c r="AB1423" s="47">
        <f t="shared" si="2001"/>
        <v>118692.98647427988</v>
      </c>
      <c r="AC1423" s="47">
        <f>VLOOKUP(CONCATENATE($F1423," ",$G1423),AllocFactorMatrix,(AC$4+1),FALSE)*$E1423</f>
        <v>1537.6474587052239</v>
      </c>
      <c r="AD1423" s="47">
        <f>VLOOKUP(CONCATENATE($F1423," ",$G1423),AllocFactorMatrix,(AD$4+1),FALSE)*$E1423</f>
        <v>5376.7115280294574</v>
      </c>
      <c r="AE1423" s="47">
        <f>VLOOKUP(CONCATENATE($F1423," ",$G1423),AllocFactorMatrix,(AE$4+1),FALSE)*$E1423</f>
        <v>1103.1251610710344</v>
      </c>
    </row>
    <row r="1424" spans="1:31" s="44" customFormat="1" hidden="1" outlineLevel="1">
      <c r="A1424" s="146"/>
      <c r="B1424" s="91"/>
      <c r="C1424" s="84"/>
      <c r="D1424" s="84"/>
      <c r="F1424" s="167" t="str">
        <f>F1431</f>
        <v>TRANS_TOTAL</v>
      </c>
      <c r="G1424" s="48" t="str">
        <f>$G$8</f>
        <v>PRODUCTION</v>
      </c>
      <c r="H1424" s="46">
        <f t="shared" ref="H1424:H1447" si="2041">SUBTOTAL(9,I1424:AE1424)</f>
        <v>0</v>
      </c>
      <c r="I1424" s="47">
        <f t="shared" ref="I1424:N1424" si="2042">VLOOKUP(CONCATENATE($F1424," ",$G1424),AllocFactorMatrix,(I$4+1),FALSE)*$E1431</f>
        <v>0</v>
      </c>
      <c r="J1424" s="47">
        <f t="shared" si="2042"/>
        <v>0</v>
      </c>
      <c r="K1424" s="47">
        <f t="shared" si="2042"/>
        <v>0</v>
      </c>
      <c r="L1424" s="47">
        <f t="shared" si="2042"/>
        <v>0</v>
      </c>
      <c r="M1424" s="47">
        <f t="shared" si="2042"/>
        <v>0</v>
      </c>
      <c r="N1424" s="47">
        <f t="shared" si="2042"/>
        <v>0</v>
      </c>
      <c r="O1424" s="47">
        <f t="shared" ref="O1424:O1439" si="2043">SUBTOTAL(9,L1424:N1424)</f>
        <v>0</v>
      </c>
      <c r="P1424" s="47">
        <f>VLOOKUP(CONCATENATE($F1424," ",$G1424),AllocFactorMatrix,(P$4+1),FALSE)*$E1431</f>
        <v>0</v>
      </c>
      <c r="Q1424" s="47">
        <f>VLOOKUP(CONCATENATE($F1424," ",$G1424),AllocFactorMatrix,(Q$4+1),FALSE)*$E1431</f>
        <v>0</v>
      </c>
      <c r="R1424" s="47">
        <f>VLOOKUP(CONCATENATE($F1424," ",$G1424),AllocFactorMatrix,(R$4+1),FALSE)*$E1431</f>
        <v>0</v>
      </c>
      <c r="S1424" s="47">
        <f>VLOOKUP(CONCATENATE($F1424," ",$G1424),AllocFactorMatrix,(S$4+1),FALSE)*$E1431</f>
        <v>0</v>
      </c>
      <c r="T1424" s="47">
        <f>SUBTOTAL(9,P1424:S1424)</f>
        <v>0</v>
      </c>
      <c r="U1424" s="47">
        <f>VLOOKUP(CONCATENATE($F1424," ",$G1424),AllocFactorMatrix,(U$4+1),FALSE)*$E1431</f>
        <v>0</v>
      </c>
      <c r="V1424" s="47">
        <f>VLOOKUP(CONCATENATE($F1424," ",$G1424),AllocFactorMatrix,(V$4+1),FALSE)*$E1431</f>
        <v>0</v>
      </c>
      <c r="W1424" s="47">
        <f>VLOOKUP(CONCATENATE($F1424," ",$G1424),AllocFactorMatrix,(W$4+1),FALSE)*$E1431</f>
        <v>0</v>
      </c>
      <c r="X1424" s="47">
        <f>VLOOKUP(CONCATENATE($F1424," ",$G1424),AllocFactorMatrix,(X$4+1),FALSE)*$E1431</f>
        <v>0</v>
      </c>
      <c r="Y1424" s="47">
        <f>SUBTOTAL(9,U1424:X1424)</f>
        <v>0</v>
      </c>
      <c r="Z1424" s="47">
        <f>VLOOKUP(CONCATENATE($F1424," ",$G1424),AllocFactorMatrix,(Z$4+1),FALSE)*$E1431</f>
        <v>0</v>
      </c>
      <c r="AA1424" s="47">
        <f>VLOOKUP(CONCATENATE($F1424," ",$G1424),AllocFactorMatrix,(AA$4+1),FALSE)*$E1431</f>
        <v>0</v>
      </c>
      <c r="AB1424" s="47">
        <f t="shared" ref="AB1424:AB1439" si="2044">SUBTOTAL(9,Z1424:AA1424)</f>
        <v>0</v>
      </c>
      <c r="AC1424" s="47">
        <f>VLOOKUP(CONCATENATE($F1424," ",$G1424),AllocFactorMatrix,(AC$4+1),FALSE)*$E1431</f>
        <v>0</v>
      </c>
      <c r="AD1424" s="47">
        <f>VLOOKUP(CONCATENATE($F1424," ",$G1424),AllocFactorMatrix,(AD$4+1),FALSE)*$E1431</f>
        <v>0</v>
      </c>
      <c r="AE1424" s="47">
        <f>VLOOKUP(CONCATENATE($F1424," ",$G1424),AllocFactorMatrix,(AE$4+1),FALSE)*$E1431</f>
        <v>0</v>
      </c>
    </row>
    <row r="1425" spans="1:31" s="44" customFormat="1" hidden="1" outlineLevel="1">
      <c r="A1425" s="146"/>
      <c r="B1425" s="91"/>
      <c r="C1425" s="84"/>
      <c r="D1425" s="84"/>
      <c r="F1425" s="167" t="str">
        <f>F1431</f>
        <v>TRANS_TOTAL</v>
      </c>
      <c r="G1425" s="48" t="str">
        <f>$G$9</f>
        <v>BULKTRAN</v>
      </c>
      <c r="H1425" s="46">
        <f t="shared" si="2041"/>
        <v>176.95800000000006</v>
      </c>
      <c r="I1425" s="47">
        <f t="shared" ref="I1425:N1425" si="2045">VLOOKUP(CONCATENATE($F1425," ",$G1425),AllocFactorMatrix,(I$4+1),FALSE)*$E1431</f>
        <v>91.004355007933498</v>
      </c>
      <c r="J1425" s="47">
        <f t="shared" si="2045"/>
        <v>2.035923424613259E-2</v>
      </c>
      <c r="K1425" s="47">
        <f t="shared" si="2045"/>
        <v>3.5647567487518773E-2</v>
      </c>
      <c r="L1425" s="47">
        <f t="shared" si="2045"/>
        <v>21.210155106009744</v>
      </c>
      <c r="M1425" s="47">
        <f t="shared" si="2045"/>
        <v>0.29513903835516031</v>
      </c>
      <c r="N1425" s="47">
        <f t="shared" si="2045"/>
        <v>4.1105108037695612E-2</v>
      </c>
      <c r="O1425" s="47">
        <f t="shared" si="2043"/>
        <v>21.546399252402598</v>
      </c>
      <c r="P1425" s="47">
        <f>VLOOKUP(CONCATENATE($F1425," ",$G1425),AllocFactorMatrix,(P$4+1),FALSE)*$E1431</f>
        <v>12.615645605154615</v>
      </c>
      <c r="Q1425" s="47">
        <f>VLOOKUP(CONCATENATE($F1425," ",$G1425),AllocFactorMatrix,(Q$4+1),FALSE)*$E1431</f>
        <v>2.2639908754009621</v>
      </c>
      <c r="R1425" s="47">
        <f>VLOOKUP(CONCATENATE($F1425," ",$G1425),AllocFactorMatrix,(R$4+1),FALSE)*$E1431</f>
        <v>0.45911424592315131</v>
      </c>
      <c r="S1425" s="47">
        <f>VLOOKUP(CONCATENATE($F1425," ",$G1425),AllocFactorMatrix,(S$4+1),FALSE)*$E1431</f>
        <v>1.7434655867382954E-2</v>
      </c>
      <c r="T1425" s="47">
        <f t="shared" ref="T1425:T1431" si="2046">SUBTOTAL(9,P1425:S1425)</f>
        <v>15.356185382346112</v>
      </c>
      <c r="U1425" s="47">
        <f>VLOOKUP(CONCATENATE($F1425," ",$G1425),AllocFactorMatrix,(U$4+1),FALSE)*$E1431</f>
        <v>0.59833282270085109</v>
      </c>
      <c r="V1425" s="47">
        <f>VLOOKUP(CONCATENATE($F1425," ",$G1425),AllocFactorMatrix,(V$4+1),FALSE)*$E1431</f>
        <v>8.0778386135163931</v>
      </c>
      <c r="W1425" s="47">
        <f>VLOOKUP(CONCATENATE($F1425," ",$G1425),AllocFactorMatrix,(W$4+1),FALSE)*$E1431</f>
        <v>30.894490011272772</v>
      </c>
      <c r="X1425" s="47">
        <f>VLOOKUP(CONCATENATE($F1425," ",$G1425),AllocFactorMatrix,(X$4+1),FALSE)*$E1431</f>
        <v>5.5968234023652634</v>
      </c>
      <c r="Y1425" s="47">
        <f t="shared" ref="Y1425:Y1431" si="2047">SUBTOTAL(9,U1425:X1425)</f>
        <v>45.167484849855285</v>
      </c>
      <c r="Z1425" s="47">
        <f>VLOOKUP(CONCATENATE($F1425," ",$G1425),AllocFactorMatrix,(Z$4+1),FALSE)*$E1431</f>
        <v>3.4676520153792416</v>
      </c>
      <c r="AA1425" s="47">
        <f>VLOOKUP(CONCATENATE($F1425," ",$G1425),AllocFactorMatrix,(AA$4+1),FALSE)*$E1431</f>
        <v>6.9257904904379039E-2</v>
      </c>
      <c r="AB1425" s="47">
        <f t="shared" si="2044"/>
        <v>3.5369099202836205</v>
      </c>
      <c r="AC1425" s="47">
        <f>VLOOKUP(CONCATENATE($F1425," ",$G1425),AllocFactorMatrix,(AC$4+1),FALSE)*$E1431</f>
        <v>4.5743940062565158E-2</v>
      </c>
      <c r="AD1425" s="47">
        <f>VLOOKUP(CONCATENATE($F1425," ",$G1425),AllocFactorMatrix,(AD$4+1),FALSE)*$E1431</f>
        <v>0.20322062665092439</v>
      </c>
      <c r="AE1425" s="47">
        <f>VLOOKUP(CONCATENATE($F1425," ",$G1425),AllocFactorMatrix,(AE$4+1),FALSE)*$E1431</f>
        <v>4.1694218731764057E-2</v>
      </c>
    </row>
    <row r="1426" spans="1:31" s="44" customFormat="1" hidden="1" outlineLevel="1">
      <c r="A1426" s="146"/>
      <c r="B1426" s="91"/>
      <c r="C1426" s="84"/>
      <c r="D1426" s="84"/>
      <c r="F1426" s="167" t="str">
        <f>F1431</f>
        <v>TRANS_TOTAL</v>
      </c>
      <c r="G1426" s="48" t="str">
        <f>$G$10</f>
        <v>SUBTRAN</v>
      </c>
      <c r="H1426" s="46">
        <f t="shared" si="2041"/>
        <v>49.041999999999973</v>
      </c>
      <c r="I1426" s="47">
        <f t="shared" ref="I1426:N1426" si="2048">VLOOKUP(CONCATENATE($F1426," ",$G1426),AllocFactorMatrix,(I$4+1),FALSE)*$E1431</f>
        <v>25.054095064309784</v>
      </c>
      <c r="J1426" s="47">
        <f t="shared" si="2048"/>
        <v>4.0796794017845519E-3</v>
      </c>
      <c r="K1426" s="47">
        <f t="shared" si="2048"/>
        <v>7.5929838517904821E-3</v>
      </c>
      <c r="L1426" s="47">
        <f t="shared" si="2048"/>
        <v>5.8714613367116693</v>
      </c>
      <c r="M1426" s="47">
        <f t="shared" si="2048"/>
        <v>8.2058333047384149E-2</v>
      </c>
      <c r="N1426" s="47">
        <f t="shared" si="2048"/>
        <v>1.4852177017913876E-2</v>
      </c>
      <c r="O1426" s="47">
        <f t="shared" si="2043"/>
        <v>5.9683718467769671</v>
      </c>
      <c r="P1426" s="47">
        <f>VLOOKUP(CONCATENATE($F1426," ",$G1426),AllocFactorMatrix,(P$4+1),FALSE)*$E1431</f>
        <v>3.3897912482778518</v>
      </c>
      <c r="Q1426" s="47">
        <f>VLOOKUP(CONCATENATE($F1426," ",$G1426),AllocFactorMatrix,(Q$4+1),FALSE)*$E1431</f>
        <v>0.61002600625247805</v>
      </c>
      <c r="R1426" s="47">
        <f>VLOOKUP(CONCATENATE($F1426," ",$G1426),AllocFactorMatrix,(R$4+1),FALSE)*$E1431</f>
        <v>0.16012712334016924</v>
      </c>
      <c r="S1426" s="47">
        <f>VLOOKUP(CONCATENATE($F1426," ",$G1426),AllocFactorMatrix,(S$4+1),FALSE)*$E1431</f>
        <v>0</v>
      </c>
      <c r="T1426" s="47">
        <f t="shared" si="2046"/>
        <v>4.1599443778704988</v>
      </c>
      <c r="U1426" s="47">
        <f>VLOOKUP(CONCATENATE($F1426," ",$G1426),AllocFactorMatrix,(U$4+1),FALSE)*$E1431</f>
        <v>0.1530173831164286</v>
      </c>
      <c r="V1426" s="47">
        <f>VLOOKUP(CONCATENATE($F1426," ",$G1426),AllocFactorMatrix,(V$4+1),FALSE)*$E1431</f>
        <v>2.1469822629554636</v>
      </c>
      <c r="W1426" s="47">
        <f>VLOOKUP(CONCATENATE($F1426," ",$G1426),AllocFactorMatrix,(W$4+1),FALSE)*$E1431</f>
        <v>10.586278710782505</v>
      </c>
      <c r="X1426" s="47">
        <f>VLOOKUP(CONCATENATE($F1426," ",$G1426),AllocFactorMatrix,(X$4+1),FALSE)*$E1431</f>
        <v>0</v>
      </c>
      <c r="Y1426" s="47">
        <f t="shared" si="2047"/>
        <v>12.886278356854397</v>
      </c>
      <c r="Z1426" s="47">
        <f>VLOOKUP(CONCATENATE($F1426," ",$G1426),AllocFactorMatrix,(Z$4+1),FALSE)*$E1431</f>
        <v>0.93057935700509131</v>
      </c>
      <c r="AA1426" s="47">
        <f>VLOOKUP(CONCATENATE($F1426," ",$G1426),AllocFactorMatrix,(AA$4+1),FALSE)*$E1431</f>
        <v>1.868465349180912E-2</v>
      </c>
      <c r="AB1426" s="47">
        <f t="shared" si="2044"/>
        <v>0.94926401049690046</v>
      </c>
      <c r="AC1426" s="47">
        <f>VLOOKUP(CONCATENATE($F1426," ",$G1426),AllocFactorMatrix,(AC$4+1),FALSE)*$E1431</f>
        <v>1.2373680437859982E-2</v>
      </c>
      <c r="AD1426" s="47">
        <f>VLOOKUP(CONCATENATE($F1426," ",$G1426),AllocFactorMatrix,(AD$4+1),FALSE)*$E1431</f>
        <v>0</v>
      </c>
      <c r="AE1426" s="47">
        <f>VLOOKUP(CONCATENATE($F1426," ",$G1426),AllocFactorMatrix,(AE$4+1),FALSE)*$E1431</f>
        <v>0</v>
      </c>
    </row>
    <row r="1427" spans="1:31" s="44" customFormat="1" hidden="1" outlineLevel="1">
      <c r="A1427" s="146"/>
      <c r="B1427" s="91"/>
      <c r="C1427" s="84"/>
      <c r="D1427" s="84"/>
      <c r="F1427" s="167" t="str">
        <f>F1431</f>
        <v>TRANS_TOTAL</v>
      </c>
      <c r="G1427" s="48" t="str">
        <f>$G$11</f>
        <v>DISTPRI</v>
      </c>
      <c r="H1427" s="46">
        <f t="shared" si="2041"/>
        <v>0</v>
      </c>
      <c r="I1427" s="47">
        <f t="shared" ref="I1427:N1427" si="2049">VLOOKUP(CONCATENATE($F1427," ",$G1427),AllocFactorMatrix,(I$4+1),FALSE)*$E1431</f>
        <v>0</v>
      </c>
      <c r="J1427" s="47">
        <f t="shared" si="2049"/>
        <v>0</v>
      </c>
      <c r="K1427" s="47">
        <f t="shared" si="2049"/>
        <v>0</v>
      </c>
      <c r="L1427" s="47">
        <f t="shared" si="2049"/>
        <v>0</v>
      </c>
      <c r="M1427" s="47">
        <f t="shared" si="2049"/>
        <v>0</v>
      </c>
      <c r="N1427" s="47">
        <f t="shared" si="2049"/>
        <v>0</v>
      </c>
      <c r="O1427" s="47">
        <f t="shared" si="2043"/>
        <v>0</v>
      </c>
      <c r="P1427" s="47">
        <f>VLOOKUP(CONCATENATE($F1427," ",$G1427),AllocFactorMatrix,(P$4+1),FALSE)*$E1431</f>
        <v>0</v>
      </c>
      <c r="Q1427" s="47">
        <f>VLOOKUP(CONCATENATE($F1427," ",$G1427),AllocFactorMatrix,(Q$4+1),FALSE)*$E1431</f>
        <v>0</v>
      </c>
      <c r="R1427" s="47">
        <f>VLOOKUP(CONCATENATE($F1427," ",$G1427),AllocFactorMatrix,(R$4+1),FALSE)*$E1431</f>
        <v>0</v>
      </c>
      <c r="S1427" s="47">
        <f>VLOOKUP(CONCATENATE($F1427," ",$G1427),AllocFactorMatrix,(S$4+1),FALSE)*$E1431</f>
        <v>0</v>
      </c>
      <c r="T1427" s="47">
        <f t="shared" si="2046"/>
        <v>0</v>
      </c>
      <c r="U1427" s="47">
        <f>VLOOKUP(CONCATENATE($F1427," ",$G1427),AllocFactorMatrix,(U$4+1),FALSE)*$E1431</f>
        <v>0</v>
      </c>
      <c r="V1427" s="47">
        <f>VLOOKUP(CONCATENATE($F1427," ",$G1427),AllocFactorMatrix,(V$4+1),FALSE)*$E1431</f>
        <v>0</v>
      </c>
      <c r="W1427" s="47">
        <f>VLOOKUP(CONCATENATE($F1427," ",$G1427),AllocFactorMatrix,(W$4+1),FALSE)*$E1431</f>
        <v>0</v>
      </c>
      <c r="X1427" s="47">
        <f>VLOOKUP(CONCATENATE($F1427," ",$G1427),AllocFactorMatrix,(X$4+1),FALSE)*$E1431</f>
        <v>0</v>
      </c>
      <c r="Y1427" s="47">
        <f t="shared" si="2047"/>
        <v>0</v>
      </c>
      <c r="Z1427" s="47">
        <f>VLOOKUP(CONCATENATE($F1427," ",$G1427),AllocFactorMatrix,(Z$4+1),FALSE)*$E1431</f>
        <v>0</v>
      </c>
      <c r="AA1427" s="47">
        <f>VLOOKUP(CONCATENATE($F1427," ",$G1427),AllocFactorMatrix,(AA$4+1),FALSE)*$E1431</f>
        <v>0</v>
      </c>
      <c r="AB1427" s="47">
        <f t="shared" si="2044"/>
        <v>0</v>
      </c>
      <c r="AC1427" s="47">
        <f>VLOOKUP(CONCATENATE($F1427," ",$G1427),AllocFactorMatrix,(AC$4+1),FALSE)*$E1431</f>
        <v>0</v>
      </c>
      <c r="AD1427" s="47">
        <f>VLOOKUP(CONCATENATE($F1427," ",$G1427),AllocFactorMatrix,(AD$4+1),FALSE)*$E1431</f>
        <v>0</v>
      </c>
      <c r="AE1427" s="47">
        <f>VLOOKUP(CONCATENATE($F1427," ",$G1427),AllocFactorMatrix,(AE$4+1),FALSE)*$E1431</f>
        <v>0</v>
      </c>
    </row>
    <row r="1428" spans="1:31" s="44" customFormat="1" hidden="1" outlineLevel="1">
      <c r="A1428" s="146"/>
      <c r="B1428" s="91"/>
      <c r="C1428" s="84"/>
      <c r="D1428" s="84"/>
      <c r="F1428" s="167" t="str">
        <f>F1431</f>
        <v>TRANS_TOTAL</v>
      </c>
      <c r="G1428" s="48" t="str">
        <f>$G$12</f>
        <v>DISTSEC</v>
      </c>
      <c r="H1428" s="46">
        <f t="shared" si="2041"/>
        <v>0</v>
      </c>
      <c r="I1428" s="47">
        <f t="shared" ref="I1428:N1428" si="2050">VLOOKUP(CONCATENATE($F1428," ",$G1428),AllocFactorMatrix,(I$4+1),FALSE)*$E1431</f>
        <v>0</v>
      </c>
      <c r="J1428" s="47">
        <f t="shared" si="2050"/>
        <v>0</v>
      </c>
      <c r="K1428" s="47">
        <f t="shared" si="2050"/>
        <v>0</v>
      </c>
      <c r="L1428" s="47">
        <f t="shared" si="2050"/>
        <v>0</v>
      </c>
      <c r="M1428" s="47">
        <f t="shared" si="2050"/>
        <v>0</v>
      </c>
      <c r="N1428" s="47">
        <f t="shared" si="2050"/>
        <v>0</v>
      </c>
      <c r="O1428" s="47">
        <f t="shared" si="2043"/>
        <v>0</v>
      </c>
      <c r="P1428" s="47">
        <f>VLOOKUP(CONCATENATE($F1428," ",$G1428),AllocFactorMatrix,(P$4+1),FALSE)*$E1431</f>
        <v>0</v>
      </c>
      <c r="Q1428" s="47">
        <f>VLOOKUP(CONCATENATE($F1428," ",$G1428),AllocFactorMatrix,(Q$4+1),FALSE)*$E1431</f>
        <v>0</v>
      </c>
      <c r="R1428" s="47">
        <f>VLOOKUP(CONCATENATE($F1428," ",$G1428),AllocFactorMatrix,(R$4+1),FALSE)*$E1431</f>
        <v>0</v>
      </c>
      <c r="S1428" s="47">
        <f>VLOOKUP(CONCATENATE($F1428," ",$G1428),AllocFactorMatrix,(S$4+1),FALSE)*$E1431</f>
        <v>0</v>
      </c>
      <c r="T1428" s="47">
        <f t="shared" si="2046"/>
        <v>0</v>
      </c>
      <c r="U1428" s="47">
        <f>VLOOKUP(CONCATENATE($F1428," ",$G1428),AllocFactorMatrix,(U$4+1),FALSE)*$E1431</f>
        <v>0</v>
      </c>
      <c r="V1428" s="47">
        <f>VLOOKUP(CONCATENATE($F1428," ",$G1428),AllocFactorMatrix,(V$4+1),FALSE)*$E1431</f>
        <v>0</v>
      </c>
      <c r="W1428" s="47">
        <f>VLOOKUP(CONCATENATE($F1428," ",$G1428),AllocFactorMatrix,(W$4+1),FALSE)*$E1431</f>
        <v>0</v>
      </c>
      <c r="X1428" s="47">
        <f>VLOOKUP(CONCATENATE($F1428," ",$G1428),AllocFactorMatrix,(X$4+1),FALSE)*$E1431</f>
        <v>0</v>
      </c>
      <c r="Y1428" s="47">
        <f t="shared" si="2047"/>
        <v>0</v>
      </c>
      <c r="Z1428" s="47">
        <f>VLOOKUP(CONCATENATE($F1428," ",$G1428),AllocFactorMatrix,(Z$4+1),FALSE)*$E1431</f>
        <v>0</v>
      </c>
      <c r="AA1428" s="47">
        <f>VLOOKUP(CONCATENATE($F1428," ",$G1428),AllocFactorMatrix,(AA$4+1),FALSE)*$E1431</f>
        <v>0</v>
      </c>
      <c r="AB1428" s="47">
        <f t="shared" si="2044"/>
        <v>0</v>
      </c>
      <c r="AC1428" s="47">
        <f>VLOOKUP(CONCATENATE($F1428," ",$G1428),AllocFactorMatrix,(AC$4+1),FALSE)*$E1431</f>
        <v>0</v>
      </c>
      <c r="AD1428" s="47">
        <f>VLOOKUP(CONCATENATE($F1428," ",$G1428),AllocFactorMatrix,(AD$4+1),FALSE)*$E1431</f>
        <v>0</v>
      </c>
      <c r="AE1428" s="47">
        <f>VLOOKUP(CONCATENATE($F1428," ",$G1428),AllocFactorMatrix,(AE$4+1),FALSE)*$E1431</f>
        <v>0</v>
      </c>
    </row>
    <row r="1429" spans="1:31" s="44" customFormat="1" hidden="1" outlineLevel="1">
      <c r="A1429" s="146"/>
      <c r="B1429" s="91"/>
      <c r="C1429" s="84"/>
      <c r="D1429" s="84"/>
      <c r="F1429" s="167" t="str">
        <f>F1431</f>
        <v>TRANS_TOTAL</v>
      </c>
      <c r="G1429" s="48" t="str">
        <f>$G$13</f>
        <v>ENERGY</v>
      </c>
      <c r="H1429" s="46">
        <f t="shared" si="2041"/>
        <v>0</v>
      </c>
      <c r="I1429" s="47">
        <f t="shared" ref="I1429:N1429" si="2051">VLOOKUP(CONCATENATE($F1429," ",$G1429),AllocFactorMatrix,(I$4+1),FALSE)*$E1431</f>
        <v>0</v>
      </c>
      <c r="J1429" s="47">
        <f t="shared" si="2051"/>
        <v>0</v>
      </c>
      <c r="K1429" s="47">
        <f t="shared" si="2051"/>
        <v>0</v>
      </c>
      <c r="L1429" s="47">
        <f t="shared" si="2051"/>
        <v>0</v>
      </c>
      <c r="M1429" s="47">
        <f t="shared" si="2051"/>
        <v>0</v>
      </c>
      <c r="N1429" s="47">
        <f t="shared" si="2051"/>
        <v>0</v>
      </c>
      <c r="O1429" s="47">
        <f t="shared" si="2043"/>
        <v>0</v>
      </c>
      <c r="P1429" s="47">
        <f>VLOOKUP(CONCATENATE($F1429," ",$G1429),AllocFactorMatrix,(P$4+1),FALSE)*$E1431</f>
        <v>0</v>
      </c>
      <c r="Q1429" s="47">
        <f>VLOOKUP(CONCATENATE($F1429," ",$G1429),AllocFactorMatrix,(Q$4+1),FALSE)*$E1431</f>
        <v>0</v>
      </c>
      <c r="R1429" s="47">
        <f>VLOOKUP(CONCATENATE($F1429," ",$G1429),AllocFactorMatrix,(R$4+1),FALSE)*$E1431</f>
        <v>0</v>
      </c>
      <c r="S1429" s="47">
        <f>VLOOKUP(CONCATENATE($F1429," ",$G1429),AllocFactorMatrix,(S$4+1),FALSE)*$E1431</f>
        <v>0</v>
      </c>
      <c r="T1429" s="47">
        <f t="shared" si="2046"/>
        <v>0</v>
      </c>
      <c r="U1429" s="47">
        <f>VLOOKUP(CONCATENATE($F1429," ",$G1429),AllocFactorMatrix,(U$4+1),FALSE)*$E1431</f>
        <v>0</v>
      </c>
      <c r="V1429" s="47">
        <f>VLOOKUP(CONCATENATE($F1429," ",$G1429),AllocFactorMatrix,(V$4+1),FALSE)*$E1431</f>
        <v>0</v>
      </c>
      <c r="W1429" s="47">
        <f>VLOOKUP(CONCATENATE($F1429," ",$G1429),AllocFactorMatrix,(W$4+1),FALSE)*$E1431</f>
        <v>0</v>
      </c>
      <c r="X1429" s="47">
        <f>VLOOKUP(CONCATENATE($F1429," ",$G1429),AllocFactorMatrix,(X$4+1),FALSE)*$E1431</f>
        <v>0</v>
      </c>
      <c r="Y1429" s="47">
        <f t="shared" si="2047"/>
        <v>0</v>
      </c>
      <c r="Z1429" s="47">
        <f>VLOOKUP(CONCATENATE($F1429," ",$G1429),AllocFactorMatrix,(Z$4+1),FALSE)*$E1431</f>
        <v>0</v>
      </c>
      <c r="AA1429" s="47">
        <f>VLOOKUP(CONCATENATE($F1429," ",$G1429),AllocFactorMatrix,(AA$4+1),FALSE)*$E1431</f>
        <v>0</v>
      </c>
      <c r="AB1429" s="47">
        <f t="shared" si="2044"/>
        <v>0</v>
      </c>
      <c r="AC1429" s="47">
        <f>VLOOKUP(CONCATENATE($F1429," ",$G1429),AllocFactorMatrix,(AC$4+1),FALSE)*$E1431</f>
        <v>0</v>
      </c>
      <c r="AD1429" s="47">
        <f>VLOOKUP(CONCATENATE($F1429," ",$G1429),AllocFactorMatrix,(AD$4+1),FALSE)*$E1431</f>
        <v>0</v>
      </c>
      <c r="AE1429" s="47">
        <f>VLOOKUP(CONCATENATE($F1429," ",$G1429),AllocFactorMatrix,(AE$4+1),FALSE)*$E1431</f>
        <v>0</v>
      </c>
    </row>
    <row r="1430" spans="1:31" s="44" customFormat="1" hidden="1" outlineLevel="1">
      <c r="A1430" s="146"/>
      <c r="B1430" s="91"/>
      <c r="C1430" s="84"/>
      <c r="D1430" s="84"/>
      <c r="F1430" s="167" t="str">
        <f>F1431</f>
        <v>TRANS_TOTAL</v>
      </c>
      <c r="G1430" s="48" t="str">
        <f>$G$14</f>
        <v>CUSTOMER</v>
      </c>
      <c r="H1430" s="46">
        <f t="shared" si="2041"/>
        <v>0</v>
      </c>
      <c r="I1430" s="47">
        <f t="shared" ref="I1430:N1430" si="2052">VLOOKUP(CONCATENATE($F1430," ",$G1430),AllocFactorMatrix,(I$4+1),FALSE)*$E1431</f>
        <v>0</v>
      </c>
      <c r="J1430" s="47">
        <f t="shared" si="2052"/>
        <v>0</v>
      </c>
      <c r="K1430" s="47">
        <f t="shared" si="2052"/>
        <v>0</v>
      </c>
      <c r="L1430" s="47">
        <f t="shared" si="2052"/>
        <v>0</v>
      </c>
      <c r="M1430" s="47">
        <f t="shared" si="2052"/>
        <v>0</v>
      </c>
      <c r="N1430" s="47">
        <f t="shared" si="2052"/>
        <v>0</v>
      </c>
      <c r="O1430" s="47">
        <f t="shared" si="2043"/>
        <v>0</v>
      </c>
      <c r="P1430" s="47">
        <f>VLOOKUP(CONCATENATE($F1430," ",$G1430),AllocFactorMatrix,(P$4+1),FALSE)*$E1431</f>
        <v>0</v>
      </c>
      <c r="Q1430" s="47">
        <f>VLOOKUP(CONCATENATE($F1430," ",$G1430),AllocFactorMatrix,(Q$4+1),FALSE)*$E1431</f>
        <v>0</v>
      </c>
      <c r="R1430" s="47">
        <f>VLOOKUP(CONCATENATE($F1430," ",$G1430),AllocFactorMatrix,(R$4+1),FALSE)*$E1431</f>
        <v>0</v>
      </c>
      <c r="S1430" s="47">
        <f>VLOOKUP(CONCATENATE($F1430," ",$G1430),AllocFactorMatrix,(S$4+1),FALSE)*$E1431</f>
        <v>0</v>
      </c>
      <c r="T1430" s="47">
        <f t="shared" si="2046"/>
        <v>0</v>
      </c>
      <c r="U1430" s="47">
        <f>VLOOKUP(CONCATENATE($F1430," ",$G1430),AllocFactorMatrix,(U$4+1),FALSE)*$E1431</f>
        <v>0</v>
      </c>
      <c r="V1430" s="47">
        <f>VLOOKUP(CONCATENATE($F1430," ",$G1430),AllocFactorMatrix,(V$4+1),FALSE)*$E1431</f>
        <v>0</v>
      </c>
      <c r="W1430" s="47">
        <f>VLOOKUP(CONCATENATE($F1430," ",$G1430),AllocFactorMatrix,(W$4+1),FALSE)*$E1431</f>
        <v>0</v>
      </c>
      <c r="X1430" s="47">
        <f>VLOOKUP(CONCATENATE($F1430," ",$G1430),AllocFactorMatrix,(X$4+1),FALSE)*$E1431</f>
        <v>0</v>
      </c>
      <c r="Y1430" s="47">
        <f t="shared" si="2047"/>
        <v>0</v>
      </c>
      <c r="Z1430" s="47">
        <f>VLOOKUP(CONCATENATE($F1430," ",$G1430),AllocFactorMatrix,(Z$4+1),FALSE)*$E1431</f>
        <v>0</v>
      </c>
      <c r="AA1430" s="47">
        <f>VLOOKUP(CONCATENATE($F1430," ",$G1430),AllocFactorMatrix,(AA$4+1),FALSE)*$E1431</f>
        <v>0</v>
      </c>
      <c r="AB1430" s="47">
        <f t="shared" si="2044"/>
        <v>0</v>
      </c>
      <c r="AC1430" s="47">
        <f>VLOOKUP(CONCATENATE($F1430," ",$G1430),AllocFactorMatrix,(AC$4+1),FALSE)*$E1431</f>
        <v>0</v>
      </c>
      <c r="AD1430" s="47">
        <f>VLOOKUP(CONCATENATE($F1430," ",$G1430),AllocFactorMatrix,(AD$4+1),FALSE)*$E1431</f>
        <v>0</v>
      </c>
      <c r="AE1430" s="47">
        <f>VLOOKUP(CONCATENATE($F1430," ",$G1430),AllocFactorMatrix,(AE$4+1),FALSE)*$E1431</f>
        <v>0</v>
      </c>
    </row>
    <row r="1431" spans="1:31" s="44" customFormat="1" collapsed="1">
      <c r="A1431" s="146"/>
      <c r="B1431" s="91"/>
      <c r="C1431" s="84"/>
      <c r="D1431" s="84" t="s">
        <v>480</v>
      </c>
      <c r="E1431" s="56">
        <v>226</v>
      </c>
      <c r="F1431" s="89" t="s">
        <v>181</v>
      </c>
      <c r="G1431" s="48" t="str">
        <f>$G$15</f>
        <v>TOTAL</v>
      </c>
      <c r="H1431" s="46">
        <f t="shared" si="2041"/>
        <v>225.99999999999994</v>
      </c>
      <c r="I1431" s="47">
        <f t="shared" ref="I1431:N1431" si="2053">VLOOKUP(CONCATENATE($F1431," ",$G1431),AllocFactorMatrix,(I$4+1),FALSE)*$E1431</f>
        <v>116.05845007224328</v>
      </c>
      <c r="J1431" s="47">
        <f t="shared" si="2053"/>
        <v>2.4438913647917143E-2</v>
      </c>
      <c r="K1431" s="47">
        <f t="shared" si="2053"/>
        <v>4.3240551339309256E-2</v>
      </c>
      <c r="L1431" s="47">
        <f t="shared" si="2053"/>
        <v>27.081616442721412</v>
      </c>
      <c r="M1431" s="47">
        <f t="shared" si="2053"/>
        <v>0.37719737140254445</v>
      </c>
      <c r="N1431" s="47">
        <f t="shared" si="2053"/>
        <v>5.5957285055609492E-2</v>
      </c>
      <c r="O1431" s="47">
        <f t="shared" si="2043"/>
        <v>27.514771099179566</v>
      </c>
      <c r="P1431" s="47">
        <f>VLOOKUP(CONCATENATE($F1431," ",$G1431),AllocFactorMatrix,(P$4+1),FALSE)*$E1431</f>
        <v>16.005436853432467</v>
      </c>
      <c r="Q1431" s="47">
        <f>VLOOKUP(CONCATENATE($F1431," ",$G1431),AllocFactorMatrix,(Q$4+1),FALSE)*$E1431</f>
        <v>2.8740168816534402</v>
      </c>
      <c r="R1431" s="47">
        <f>VLOOKUP(CONCATENATE($F1431," ",$G1431),AllocFactorMatrix,(R$4+1),FALSE)*$E1431</f>
        <v>0.61924136926332052</v>
      </c>
      <c r="S1431" s="47">
        <f>VLOOKUP(CONCATENATE($F1431," ",$G1431),AllocFactorMatrix,(S$4+1),FALSE)*$E1431</f>
        <v>1.7434655867382954E-2</v>
      </c>
      <c r="T1431" s="47">
        <f t="shared" si="2046"/>
        <v>19.516129760216611</v>
      </c>
      <c r="U1431" s="47">
        <f>VLOOKUP(CONCATENATE($F1431," ",$G1431),AllocFactorMatrix,(U$4+1),FALSE)*$E1431</f>
        <v>0.75135020581727974</v>
      </c>
      <c r="V1431" s="47">
        <f>VLOOKUP(CONCATENATE($F1431," ",$G1431),AllocFactorMatrix,(V$4+1),FALSE)*$E1431</f>
        <v>10.224820876471856</v>
      </c>
      <c r="W1431" s="47">
        <f>VLOOKUP(CONCATENATE($F1431," ",$G1431),AllocFactorMatrix,(W$4+1),FALSE)*$E1431</f>
        <v>41.480768722055281</v>
      </c>
      <c r="X1431" s="47">
        <f>VLOOKUP(CONCATENATE($F1431," ",$G1431),AllocFactorMatrix,(X$4+1),FALSE)*$E1431</f>
        <v>5.5968234023652634</v>
      </c>
      <c r="Y1431" s="47">
        <f t="shared" si="2047"/>
        <v>58.053763206709675</v>
      </c>
      <c r="Z1431" s="47">
        <f>VLOOKUP(CONCATENATE($F1431," ",$G1431),AllocFactorMatrix,(Z$4+1),FALSE)*$E1431</f>
        <v>4.3982313723843331</v>
      </c>
      <c r="AA1431" s="47">
        <f>VLOOKUP(CONCATENATE($F1431," ",$G1431),AllocFactorMatrix,(AA$4+1),FALSE)*$E1431</f>
        <v>8.7942558396188156E-2</v>
      </c>
      <c r="AB1431" s="47">
        <f t="shared" si="2044"/>
        <v>4.4861739307805211</v>
      </c>
      <c r="AC1431" s="47">
        <f>VLOOKUP(CONCATENATE($F1431," ",$G1431),AllocFactorMatrix,(AC$4+1),FALSE)*$E1431</f>
        <v>5.8117620500425148E-2</v>
      </c>
      <c r="AD1431" s="47">
        <f>VLOOKUP(CONCATENATE($F1431," ",$G1431),AllocFactorMatrix,(AD$4+1),FALSE)*$E1431</f>
        <v>0.20322062665092439</v>
      </c>
      <c r="AE1431" s="47">
        <f>VLOOKUP(CONCATENATE($F1431," ",$G1431),AllocFactorMatrix,(AE$4+1),FALSE)*$E1431</f>
        <v>4.1694218731764057E-2</v>
      </c>
    </row>
    <row r="1432" spans="1:31" s="44" customFormat="1" hidden="1" outlineLevel="1">
      <c r="A1432" s="146"/>
      <c r="B1432" s="91"/>
      <c r="C1432" s="84"/>
      <c r="D1432" s="84"/>
      <c r="F1432" s="167" t="str">
        <f>F1439</f>
        <v>TRANS_TOTAL</v>
      </c>
      <c r="G1432" s="48" t="str">
        <f>$G$8</f>
        <v>PRODUCTION</v>
      </c>
      <c r="H1432" s="46">
        <f t="shared" si="2041"/>
        <v>0</v>
      </c>
      <c r="I1432" s="47">
        <f t="shared" ref="I1432:N1432" si="2054">VLOOKUP(CONCATENATE($F1432," ",$G1432),AllocFactorMatrix,(I$4+1),FALSE)*$E1439</f>
        <v>0</v>
      </c>
      <c r="J1432" s="47">
        <f t="shared" si="2054"/>
        <v>0</v>
      </c>
      <c r="K1432" s="47">
        <f t="shared" si="2054"/>
        <v>0</v>
      </c>
      <c r="L1432" s="47">
        <f t="shared" si="2054"/>
        <v>0</v>
      </c>
      <c r="M1432" s="47">
        <f t="shared" si="2054"/>
        <v>0</v>
      </c>
      <c r="N1432" s="47">
        <f t="shared" si="2054"/>
        <v>0</v>
      </c>
      <c r="O1432" s="47">
        <f t="shared" si="2043"/>
        <v>0</v>
      </c>
      <c r="P1432" s="47">
        <f>VLOOKUP(CONCATENATE($F1432," ",$G1432),AllocFactorMatrix,(P$4+1),FALSE)*$E1439</f>
        <v>0</v>
      </c>
      <c r="Q1432" s="47">
        <f>VLOOKUP(CONCATENATE($F1432," ",$G1432),AllocFactorMatrix,(Q$4+1),FALSE)*$E1439</f>
        <v>0</v>
      </c>
      <c r="R1432" s="47">
        <f>VLOOKUP(CONCATENATE($F1432," ",$G1432),AllocFactorMatrix,(R$4+1),FALSE)*$E1439</f>
        <v>0</v>
      </c>
      <c r="S1432" s="47">
        <f>VLOOKUP(CONCATENATE($F1432," ",$G1432),AllocFactorMatrix,(S$4+1),FALSE)*$E1439</f>
        <v>0</v>
      </c>
      <c r="T1432" s="47">
        <f>SUBTOTAL(9,P1432:S1432)</f>
        <v>0</v>
      </c>
      <c r="U1432" s="47">
        <f>VLOOKUP(CONCATENATE($F1432," ",$G1432),AllocFactorMatrix,(U$4+1),FALSE)*$E1439</f>
        <v>0</v>
      </c>
      <c r="V1432" s="47">
        <f>VLOOKUP(CONCATENATE($F1432," ",$G1432),AllocFactorMatrix,(V$4+1),FALSE)*$E1439</f>
        <v>0</v>
      </c>
      <c r="W1432" s="47">
        <f>VLOOKUP(CONCATENATE($F1432," ",$G1432),AllocFactorMatrix,(W$4+1),FALSE)*$E1439</f>
        <v>0</v>
      </c>
      <c r="X1432" s="47">
        <f>VLOOKUP(CONCATENATE($F1432," ",$G1432),AllocFactorMatrix,(X$4+1),FALSE)*$E1439</f>
        <v>0</v>
      </c>
      <c r="Y1432" s="47">
        <f>SUBTOTAL(9,U1432:X1432)</f>
        <v>0</v>
      </c>
      <c r="Z1432" s="47">
        <f>VLOOKUP(CONCATENATE($F1432," ",$G1432),AllocFactorMatrix,(Z$4+1),FALSE)*$E1439</f>
        <v>0</v>
      </c>
      <c r="AA1432" s="47">
        <f>VLOOKUP(CONCATENATE($F1432," ",$G1432),AllocFactorMatrix,(AA$4+1),FALSE)*$E1439</f>
        <v>0</v>
      </c>
      <c r="AB1432" s="47">
        <f t="shared" si="2044"/>
        <v>0</v>
      </c>
      <c r="AC1432" s="47">
        <f>VLOOKUP(CONCATENATE($F1432," ",$G1432),AllocFactorMatrix,(AC$4+1),FALSE)*$E1439</f>
        <v>0</v>
      </c>
      <c r="AD1432" s="47">
        <f>VLOOKUP(CONCATENATE($F1432," ",$G1432),AllocFactorMatrix,(AD$4+1),FALSE)*$E1439</f>
        <v>0</v>
      </c>
      <c r="AE1432" s="47">
        <f>VLOOKUP(CONCATENATE($F1432," ",$G1432),AllocFactorMatrix,(AE$4+1),FALSE)*$E1439</f>
        <v>0</v>
      </c>
    </row>
    <row r="1433" spans="1:31" s="44" customFormat="1" hidden="1" outlineLevel="1">
      <c r="A1433" s="146"/>
      <c r="B1433" s="91"/>
      <c r="C1433" s="84"/>
      <c r="D1433" s="84"/>
      <c r="F1433" s="167" t="str">
        <f>F1439</f>
        <v>TRANS_TOTAL</v>
      </c>
      <c r="G1433" s="48" t="str">
        <f>$G$9</f>
        <v>BULKTRAN</v>
      </c>
      <c r="H1433" s="46">
        <f t="shared" si="2041"/>
        <v>74845.404000000024</v>
      </c>
      <c r="I1433" s="47">
        <f t="shared" ref="I1433:N1433" si="2055">VLOOKUP(CONCATENATE($F1433," ",$G1433),AllocFactorMatrix,(I$4+1),FALSE)*$E1439</f>
        <v>38490.815426983841</v>
      </c>
      <c r="J1433" s="47">
        <f t="shared" si="2055"/>
        <v>8.611055235041249</v>
      </c>
      <c r="K1433" s="47">
        <f t="shared" si="2055"/>
        <v>15.077343721225418</v>
      </c>
      <c r="L1433" s="47">
        <f t="shared" si="2055"/>
        <v>8970.9571074038031</v>
      </c>
      <c r="M1433" s="47">
        <f t="shared" si="2055"/>
        <v>124.83075397474808</v>
      </c>
      <c r="N1433" s="47">
        <f t="shared" si="2055"/>
        <v>17.38564188985508</v>
      </c>
      <c r="O1433" s="47">
        <f t="shared" si="2043"/>
        <v>9113.1735032684064</v>
      </c>
      <c r="P1433" s="47">
        <f>VLOOKUP(CONCATENATE($F1433," ",$G1433),AllocFactorMatrix,(P$4+1),FALSE)*$E1439</f>
        <v>5335.859876573094</v>
      </c>
      <c r="Q1433" s="47">
        <f>VLOOKUP(CONCATENATE($F1433," ",$G1433),AllocFactorMatrix,(Q$4+1),FALSE)*$E1439</f>
        <v>957.56796370719985</v>
      </c>
      <c r="R1433" s="47">
        <f>VLOOKUP(CONCATENATE($F1433," ",$G1433),AllocFactorMatrix,(R$4+1),FALSE)*$E1439</f>
        <v>194.1850112358504</v>
      </c>
      <c r="S1433" s="47">
        <f>VLOOKUP(CONCATENATE($F1433," ",$G1433),AllocFactorMatrix,(S$4+1),FALSE)*$E1439</f>
        <v>7.3740879869531062</v>
      </c>
      <c r="T1433" s="47">
        <f t="shared" ref="T1433:T1439" si="2056">SUBTOTAL(9,P1433:S1433)</f>
        <v>6494.9869395030973</v>
      </c>
      <c r="U1433" s="47">
        <f>VLOOKUP(CONCATENATE($F1433," ",$G1433),AllocFactorMatrix,(U$4+1),FALSE)*$E1439</f>
        <v>253.06830909880068</v>
      </c>
      <c r="V1433" s="47">
        <f>VLOOKUP(CONCATENATE($F1433," ",$G1433),AllocFactorMatrix,(V$4+1),FALSE)*$E1439</f>
        <v>3416.5683070301106</v>
      </c>
      <c r="W1433" s="47">
        <f>VLOOKUP(CONCATENATE($F1433," ",$G1433),AllocFactorMatrix,(W$4+1),FALSE)*$E1439</f>
        <v>13067.002261936024</v>
      </c>
      <c r="X1433" s="47">
        <f>VLOOKUP(CONCATENATE($F1433," ",$G1433),AllocFactorMatrix,(X$4+1),FALSE)*$E1439</f>
        <v>2367.2086521473043</v>
      </c>
      <c r="Y1433" s="47">
        <f t="shared" ref="Y1433:Y1439" si="2057">SUBTOTAL(9,U1433:X1433)</f>
        <v>19103.847530212239</v>
      </c>
      <c r="Z1433" s="47">
        <f>VLOOKUP(CONCATENATE($F1433," ",$G1433),AllocFactorMatrix,(Z$4+1),FALSE)*$E1439</f>
        <v>1466.6633665755353</v>
      </c>
      <c r="AA1433" s="47">
        <f>VLOOKUP(CONCATENATE($F1433," ",$G1433),AllocFactorMatrix,(AA$4+1),FALSE)*$E1439</f>
        <v>29.293029265485771</v>
      </c>
      <c r="AB1433" s="47">
        <f t="shared" si="2044"/>
        <v>1495.956395841021</v>
      </c>
      <c r="AC1433" s="47">
        <f>VLOOKUP(CONCATENATE($F1433," ",$G1433),AllocFactorMatrix,(AC$4+1),FALSE)*$E1439</f>
        <v>19.347662578320701</v>
      </c>
      <c r="AD1433" s="47">
        <f>VLOOKUP(CONCATENATE($F1433," ",$G1433),AllocFactorMatrix,(AD$4+1),FALSE)*$E1439</f>
        <v>85.953333010214862</v>
      </c>
      <c r="AE1433" s="47">
        <f>VLOOKUP(CONCATENATE($F1433," ",$G1433),AllocFactorMatrix,(AE$4+1),FALSE)*$E1439</f>
        <v>17.634809646601163</v>
      </c>
    </row>
    <row r="1434" spans="1:31" s="44" customFormat="1" hidden="1" outlineLevel="1">
      <c r="A1434" s="146"/>
      <c r="B1434" s="91"/>
      <c r="C1434" s="84"/>
      <c r="D1434" s="84"/>
      <c r="F1434" s="167" t="str">
        <f>F1439</f>
        <v>TRANS_TOTAL</v>
      </c>
      <c r="G1434" s="48" t="str">
        <f>$G$10</f>
        <v>SUBTRAN</v>
      </c>
      <c r="H1434" s="46">
        <f t="shared" si="2041"/>
        <v>20742.59599999999</v>
      </c>
      <c r="I1434" s="47">
        <f t="shared" ref="I1434:N1434" si="2058">VLOOKUP(CONCATENATE($F1434," ",$G1434),AllocFactorMatrix,(I$4+1),FALSE)*$E1439</f>
        <v>10596.773623925857</v>
      </c>
      <c r="J1434" s="47">
        <f t="shared" si="2058"/>
        <v>1.725523870167176</v>
      </c>
      <c r="K1434" s="47">
        <f t="shared" si="2058"/>
        <v>3.2114961965705691</v>
      </c>
      <c r="L1434" s="47">
        <f t="shared" si="2058"/>
        <v>2483.3683462548456</v>
      </c>
      <c r="M1434" s="47">
        <f t="shared" si="2058"/>
        <v>34.707043979351127</v>
      </c>
      <c r="N1434" s="47">
        <f t="shared" si="2058"/>
        <v>6.2818137026033254</v>
      </c>
      <c r="O1434" s="47">
        <f t="shared" si="2043"/>
        <v>2524.3572039368</v>
      </c>
      <c r="P1434" s="47">
        <f>VLOOKUP(CONCATENATE($F1434," ",$G1434),AllocFactorMatrix,(P$4+1),FALSE)*$E1439</f>
        <v>1433.7317072583332</v>
      </c>
      <c r="Q1434" s="47">
        <f>VLOOKUP(CONCATENATE($F1434," ",$G1434),AllocFactorMatrix,(Q$4+1),FALSE)*$E1439</f>
        <v>258.01400834363659</v>
      </c>
      <c r="R1434" s="47">
        <f>VLOOKUP(CONCATENATE($F1434," ",$G1434),AllocFactorMatrix,(R$4+1),FALSE)*$E1439</f>
        <v>67.726687901947329</v>
      </c>
      <c r="S1434" s="47">
        <f>VLOOKUP(CONCATENATE($F1434," ",$G1434),AllocFactorMatrix,(S$4+1),FALSE)*$E1439</f>
        <v>0</v>
      </c>
      <c r="T1434" s="47">
        <f t="shared" si="2056"/>
        <v>1759.4724035039171</v>
      </c>
      <c r="U1434" s="47">
        <f>VLOOKUP(CONCATENATE($F1434," ",$G1434),AllocFactorMatrix,(U$4+1),FALSE)*$E1439</f>
        <v>64.719582377580437</v>
      </c>
      <c r="V1434" s="47">
        <f>VLOOKUP(CONCATENATE($F1434," ",$G1434),AllocFactorMatrix,(V$4+1),FALSE)*$E1439</f>
        <v>908.07849801498605</v>
      </c>
      <c r="W1434" s="47">
        <f>VLOOKUP(CONCATENATE($F1434," ",$G1434),AllocFactorMatrix,(W$4+1),FALSE)*$E1439</f>
        <v>4477.5274752490186</v>
      </c>
      <c r="X1434" s="47">
        <f>VLOOKUP(CONCATENATE($F1434," ",$G1434),AllocFactorMatrix,(X$4+1),FALSE)*$E1439</f>
        <v>0</v>
      </c>
      <c r="Y1434" s="47">
        <f t="shared" si="2057"/>
        <v>5450.3255556415852</v>
      </c>
      <c r="Z1434" s="47">
        <f>VLOOKUP(CONCATENATE($F1434," ",$G1434),AllocFactorMatrix,(Z$4+1),FALSE)*$E1439</f>
        <v>393.59389193541006</v>
      </c>
      <c r="AA1434" s="47">
        <f>VLOOKUP(CONCATENATE($F1434," ",$G1434),AllocFactorMatrix,(AA$4+1),FALSE)*$E1439</f>
        <v>7.9027816724559736</v>
      </c>
      <c r="AB1434" s="47">
        <f t="shared" si="2044"/>
        <v>401.49667360786606</v>
      </c>
      <c r="AC1434" s="47">
        <f>VLOOKUP(CONCATENATE($F1434," ",$G1434),AllocFactorMatrix,(AC$4+1),FALSE)*$E1439</f>
        <v>5.2335193172307966</v>
      </c>
      <c r="AD1434" s="47">
        <f>VLOOKUP(CONCATENATE($F1434," ",$G1434),AllocFactorMatrix,(AD$4+1),FALSE)*$E1439</f>
        <v>0</v>
      </c>
      <c r="AE1434" s="47">
        <f>VLOOKUP(CONCATENATE($F1434," ",$G1434),AllocFactorMatrix,(AE$4+1),FALSE)*$E1439</f>
        <v>0</v>
      </c>
    </row>
    <row r="1435" spans="1:31" s="44" customFormat="1" hidden="1" outlineLevel="1">
      <c r="A1435" s="146"/>
      <c r="B1435" s="91"/>
      <c r="C1435" s="84"/>
      <c r="D1435" s="84"/>
      <c r="F1435" s="167" t="str">
        <f>F1439</f>
        <v>TRANS_TOTAL</v>
      </c>
      <c r="G1435" s="48" t="str">
        <f>$G$11</f>
        <v>DISTPRI</v>
      </c>
      <c r="H1435" s="46">
        <f t="shared" si="2041"/>
        <v>0</v>
      </c>
      <c r="I1435" s="47">
        <f t="shared" ref="I1435:N1435" si="2059">VLOOKUP(CONCATENATE($F1435," ",$G1435),AllocFactorMatrix,(I$4+1),FALSE)*$E1439</f>
        <v>0</v>
      </c>
      <c r="J1435" s="47">
        <f t="shared" si="2059"/>
        <v>0</v>
      </c>
      <c r="K1435" s="47">
        <f t="shared" si="2059"/>
        <v>0</v>
      </c>
      <c r="L1435" s="47">
        <f t="shared" si="2059"/>
        <v>0</v>
      </c>
      <c r="M1435" s="47">
        <f t="shared" si="2059"/>
        <v>0</v>
      </c>
      <c r="N1435" s="47">
        <f t="shared" si="2059"/>
        <v>0</v>
      </c>
      <c r="O1435" s="47">
        <f t="shared" si="2043"/>
        <v>0</v>
      </c>
      <c r="P1435" s="47">
        <f>VLOOKUP(CONCATENATE($F1435," ",$G1435),AllocFactorMatrix,(P$4+1),FALSE)*$E1439</f>
        <v>0</v>
      </c>
      <c r="Q1435" s="47">
        <f>VLOOKUP(CONCATENATE($F1435," ",$G1435),AllocFactorMatrix,(Q$4+1),FALSE)*$E1439</f>
        <v>0</v>
      </c>
      <c r="R1435" s="47">
        <f>VLOOKUP(CONCATENATE($F1435," ",$G1435),AllocFactorMatrix,(R$4+1),FALSE)*$E1439</f>
        <v>0</v>
      </c>
      <c r="S1435" s="47">
        <f>VLOOKUP(CONCATENATE($F1435," ",$G1435),AllocFactorMatrix,(S$4+1),FALSE)*$E1439</f>
        <v>0</v>
      </c>
      <c r="T1435" s="47">
        <f t="shared" si="2056"/>
        <v>0</v>
      </c>
      <c r="U1435" s="47">
        <f>VLOOKUP(CONCATENATE($F1435," ",$G1435),AllocFactorMatrix,(U$4+1),FALSE)*$E1439</f>
        <v>0</v>
      </c>
      <c r="V1435" s="47">
        <f>VLOOKUP(CONCATENATE($F1435," ",$G1435),AllocFactorMatrix,(V$4+1),FALSE)*$E1439</f>
        <v>0</v>
      </c>
      <c r="W1435" s="47">
        <f>VLOOKUP(CONCATENATE($F1435," ",$G1435),AllocFactorMatrix,(W$4+1),FALSE)*$E1439</f>
        <v>0</v>
      </c>
      <c r="X1435" s="47">
        <f>VLOOKUP(CONCATENATE($F1435," ",$G1435),AllocFactorMatrix,(X$4+1),FALSE)*$E1439</f>
        <v>0</v>
      </c>
      <c r="Y1435" s="47">
        <f t="shared" si="2057"/>
        <v>0</v>
      </c>
      <c r="Z1435" s="47">
        <f>VLOOKUP(CONCATENATE($F1435," ",$G1435),AllocFactorMatrix,(Z$4+1),FALSE)*$E1439</f>
        <v>0</v>
      </c>
      <c r="AA1435" s="47">
        <f>VLOOKUP(CONCATENATE($F1435," ",$G1435),AllocFactorMatrix,(AA$4+1),FALSE)*$E1439</f>
        <v>0</v>
      </c>
      <c r="AB1435" s="47">
        <f t="shared" si="2044"/>
        <v>0</v>
      </c>
      <c r="AC1435" s="47">
        <f>VLOOKUP(CONCATENATE($F1435," ",$G1435),AllocFactorMatrix,(AC$4+1),FALSE)*$E1439</f>
        <v>0</v>
      </c>
      <c r="AD1435" s="47">
        <f>VLOOKUP(CONCATENATE($F1435," ",$G1435),AllocFactorMatrix,(AD$4+1),FALSE)*$E1439</f>
        <v>0</v>
      </c>
      <c r="AE1435" s="47">
        <f>VLOOKUP(CONCATENATE($F1435," ",$G1435),AllocFactorMatrix,(AE$4+1),FALSE)*$E1439</f>
        <v>0</v>
      </c>
    </row>
    <row r="1436" spans="1:31" s="44" customFormat="1" hidden="1" outlineLevel="1">
      <c r="A1436" s="146"/>
      <c r="B1436" s="91"/>
      <c r="C1436" s="84"/>
      <c r="D1436" s="84"/>
      <c r="F1436" s="167" t="str">
        <f>F1439</f>
        <v>TRANS_TOTAL</v>
      </c>
      <c r="G1436" s="48" t="str">
        <f>$G$12</f>
        <v>DISTSEC</v>
      </c>
      <c r="H1436" s="46">
        <f t="shared" si="2041"/>
        <v>0</v>
      </c>
      <c r="I1436" s="47">
        <f t="shared" ref="I1436:N1436" si="2060">VLOOKUP(CONCATENATE($F1436," ",$G1436),AllocFactorMatrix,(I$4+1),FALSE)*$E1439</f>
        <v>0</v>
      </c>
      <c r="J1436" s="47">
        <f t="shared" si="2060"/>
        <v>0</v>
      </c>
      <c r="K1436" s="47">
        <f t="shared" si="2060"/>
        <v>0</v>
      </c>
      <c r="L1436" s="47">
        <f t="shared" si="2060"/>
        <v>0</v>
      </c>
      <c r="M1436" s="47">
        <f t="shared" si="2060"/>
        <v>0</v>
      </c>
      <c r="N1436" s="47">
        <f t="shared" si="2060"/>
        <v>0</v>
      </c>
      <c r="O1436" s="47">
        <f t="shared" si="2043"/>
        <v>0</v>
      </c>
      <c r="P1436" s="47">
        <f>VLOOKUP(CONCATENATE($F1436," ",$G1436),AllocFactorMatrix,(P$4+1),FALSE)*$E1439</f>
        <v>0</v>
      </c>
      <c r="Q1436" s="47">
        <f>VLOOKUP(CONCATENATE($F1436," ",$G1436),AllocFactorMatrix,(Q$4+1),FALSE)*$E1439</f>
        <v>0</v>
      </c>
      <c r="R1436" s="47">
        <f>VLOOKUP(CONCATENATE($F1436," ",$G1436),AllocFactorMatrix,(R$4+1),FALSE)*$E1439</f>
        <v>0</v>
      </c>
      <c r="S1436" s="47">
        <f>VLOOKUP(CONCATENATE($F1436," ",$G1436),AllocFactorMatrix,(S$4+1),FALSE)*$E1439</f>
        <v>0</v>
      </c>
      <c r="T1436" s="47">
        <f t="shared" si="2056"/>
        <v>0</v>
      </c>
      <c r="U1436" s="47">
        <f>VLOOKUP(CONCATENATE($F1436," ",$G1436),AllocFactorMatrix,(U$4+1),FALSE)*$E1439</f>
        <v>0</v>
      </c>
      <c r="V1436" s="47">
        <f>VLOOKUP(CONCATENATE($F1436," ",$G1436),AllocFactorMatrix,(V$4+1),FALSE)*$E1439</f>
        <v>0</v>
      </c>
      <c r="W1436" s="47">
        <f>VLOOKUP(CONCATENATE($F1436," ",$G1436),AllocFactorMatrix,(W$4+1),FALSE)*$E1439</f>
        <v>0</v>
      </c>
      <c r="X1436" s="47">
        <f>VLOOKUP(CONCATENATE($F1436," ",$G1436),AllocFactorMatrix,(X$4+1),FALSE)*$E1439</f>
        <v>0</v>
      </c>
      <c r="Y1436" s="47">
        <f t="shared" si="2057"/>
        <v>0</v>
      </c>
      <c r="Z1436" s="47">
        <f>VLOOKUP(CONCATENATE($F1436," ",$G1436),AllocFactorMatrix,(Z$4+1),FALSE)*$E1439</f>
        <v>0</v>
      </c>
      <c r="AA1436" s="47">
        <f>VLOOKUP(CONCATENATE($F1436," ",$G1436),AllocFactorMatrix,(AA$4+1),FALSE)*$E1439</f>
        <v>0</v>
      </c>
      <c r="AB1436" s="47">
        <f t="shared" si="2044"/>
        <v>0</v>
      </c>
      <c r="AC1436" s="47">
        <f>VLOOKUP(CONCATENATE($F1436," ",$G1436),AllocFactorMatrix,(AC$4+1),FALSE)*$E1439</f>
        <v>0</v>
      </c>
      <c r="AD1436" s="47">
        <f>VLOOKUP(CONCATENATE($F1436," ",$G1436),AllocFactorMatrix,(AD$4+1),FALSE)*$E1439</f>
        <v>0</v>
      </c>
      <c r="AE1436" s="47">
        <f>VLOOKUP(CONCATENATE($F1436," ",$G1436),AllocFactorMatrix,(AE$4+1),FALSE)*$E1439</f>
        <v>0</v>
      </c>
    </row>
    <row r="1437" spans="1:31" s="44" customFormat="1" hidden="1" outlineLevel="1">
      <c r="A1437" s="146"/>
      <c r="B1437" s="91"/>
      <c r="C1437" s="84"/>
      <c r="D1437" s="84"/>
      <c r="F1437" s="167" t="str">
        <f>F1439</f>
        <v>TRANS_TOTAL</v>
      </c>
      <c r="G1437" s="48" t="str">
        <f>$G$13</f>
        <v>ENERGY</v>
      </c>
      <c r="H1437" s="46">
        <f t="shared" si="2041"/>
        <v>0</v>
      </c>
      <c r="I1437" s="47">
        <f t="shared" ref="I1437:N1437" si="2061">VLOOKUP(CONCATENATE($F1437," ",$G1437),AllocFactorMatrix,(I$4+1),FALSE)*$E1439</f>
        <v>0</v>
      </c>
      <c r="J1437" s="47">
        <f t="shared" si="2061"/>
        <v>0</v>
      </c>
      <c r="K1437" s="47">
        <f t="shared" si="2061"/>
        <v>0</v>
      </c>
      <c r="L1437" s="47">
        <f t="shared" si="2061"/>
        <v>0</v>
      </c>
      <c r="M1437" s="47">
        <f t="shared" si="2061"/>
        <v>0</v>
      </c>
      <c r="N1437" s="47">
        <f t="shared" si="2061"/>
        <v>0</v>
      </c>
      <c r="O1437" s="47">
        <f t="shared" si="2043"/>
        <v>0</v>
      </c>
      <c r="P1437" s="47">
        <f>VLOOKUP(CONCATENATE($F1437," ",$G1437),AllocFactorMatrix,(P$4+1),FALSE)*$E1439</f>
        <v>0</v>
      </c>
      <c r="Q1437" s="47">
        <f>VLOOKUP(CONCATENATE($F1437," ",$G1437),AllocFactorMatrix,(Q$4+1),FALSE)*$E1439</f>
        <v>0</v>
      </c>
      <c r="R1437" s="47">
        <f>VLOOKUP(CONCATENATE($F1437," ",$G1437),AllocFactorMatrix,(R$4+1),FALSE)*$E1439</f>
        <v>0</v>
      </c>
      <c r="S1437" s="47">
        <f>VLOOKUP(CONCATENATE($F1437," ",$G1437),AllocFactorMatrix,(S$4+1),FALSE)*$E1439</f>
        <v>0</v>
      </c>
      <c r="T1437" s="47">
        <f t="shared" si="2056"/>
        <v>0</v>
      </c>
      <c r="U1437" s="47">
        <f>VLOOKUP(CONCATENATE($F1437," ",$G1437),AllocFactorMatrix,(U$4+1),FALSE)*$E1439</f>
        <v>0</v>
      </c>
      <c r="V1437" s="47">
        <f>VLOOKUP(CONCATENATE($F1437," ",$G1437),AllocFactorMatrix,(V$4+1),FALSE)*$E1439</f>
        <v>0</v>
      </c>
      <c r="W1437" s="47">
        <f>VLOOKUP(CONCATENATE($F1437," ",$G1437),AllocFactorMatrix,(W$4+1),FALSE)*$E1439</f>
        <v>0</v>
      </c>
      <c r="X1437" s="47">
        <f>VLOOKUP(CONCATENATE($F1437," ",$G1437),AllocFactorMatrix,(X$4+1),FALSE)*$E1439</f>
        <v>0</v>
      </c>
      <c r="Y1437" s="47">
        <f t="shared" si="2057"/>
        <v>0</v>
      </c>
      <c r="Z1437" s="47">
        <f>VLOOKUP(CONCATENATE($F1437," ",$G1437),AllocFactorMatrix,(Z$4+1),FALSE)*$E1439</f>
        <v>0</v>
      </c>
      <c r="AA1437" s="47">
        <f>VLOOKUP(CONCATENATE($F1437," ",$G1437),AllocFactorMatrix,(AA$4+1),FALSE)*$E1439</f>
        <v>0</v>
      </c>
      <c r="AB1437" s="47">
        <f t="shared" si="2044"/>
        <v>0</v>
      </c>
      <c r="AC1437" s="47">
        <f>VLOOKUP(CONCATENATE($F1437," ",$G1437),AllocFactorMatrix,(AC$4+1),FALSE)*$E1439</f>
        <v>0</v>
      </c>
      <c r="AD1437" s="47">
        <f>VLOOKUP(CONCATENATE($F1437," ",$G1437),AllocFactorMatrix,(AD$4+1),FALSE)*$E1439</f>
        <v>0</v>
      </c>
      <c r="AE1437" s="47">
        <f>VLOOKUP(CONCATENATE($F1437," ",$G1437),AllocFactorMatrix,(AE$4+1),FALSE)*$E1439</f>
        <v>0</v>
      </c>
    </row>
    <row r="1438" spans="1:31" s="44" customFormat="1" hidden="1" outlineLevel="1">
      <c r="A1438" s="146"/>
      <c r="B1438" s="91"/>
      <c r="C1438" s="84"/>
      <c r="D1438" s="84"/>
      <c r="F1438" s="167" t="str">
        <f>F1439</f>
        <v>TRANS_TOTAL</v>
      </c>
      <c r="G1438" s="48" t="str">
        <f>$G$14</f>
        <v>CUSTOMER</v>
      </c>
      <c r="H1438" s="46">
        <f t="shared" si="2041"/>
        <v>0</v>
      </c>
      <c r="I1438" s="47">
        <f t="shared" ref="I1438:N1438" si="2062">VLOOKUP(CONCATENATE($F1438," ",$G1438),AllocFactorMatrix,(I$4+1),FALSE)*$E1439</f>
        <v>0</v>
      </c>
      <c r="J1438" s="47">
        <f t="shared" si="2062"/>
        <v>0</v>
      </c>
      <c r="K1438" s="47">
        <f t="shared" si="2062"/>
        <v>0</v>
      </c>
      <c r="L1438" s="47">
        <f t="shared" si="2062"/>
        <v>0</v>
      </c>
      <c r="M1438" s="47">
        <f t="shared" si="2062"/>
        <v>0</v>
      </c>
      <c r="N1438" s="47">
        <f t="shared" si="2062"/>
        <v>0</v>
      </c>
      <c r="O1438" s="47">
        <f t="shared" si="2043"/>
        <v>0</v>
      </c>
      <c r="P1438" s="47">
        <f>VLOOKUP(CONCATENATE($F1438," ",$G1438),AllocFactorMatrix,(P$4+1),FALSE)*$E1439</f>
        <v>0</v>
      </c>
      <c r="Q1438" s="47">
        <f>VLOOKUP(CONCATENATE($F1438," ",$G1438),AllocFactorMatrix,(Q$4+1),FALSE)*$E1439</f>
        <v>0</v>
      </c>
      <c r="R1438" s="47">
        <f>VLOOKUP(CONCATENATE($F1438," ",$G1438),AllocFactorMatrix,(R$4+1),FALSE)*$E1439</f>
        <v>0</v>
      </c>
      <c r="S1438" s="47">
        <f>VLOOKUP(CONCATENATE($F1438," ",$G1438),AllocFactorMatrix,(S$4+1),FALSE)*$E1439</f>
        <v>0</v>
      </c>
      <c r="T1438" s="47">
        <f t="shared" si="2056"/>
        <v>0</v>
      </c>
      <c r="U1438" s="47">
        <f>VLOOKUP(CONCATENATE($F1438," ",$G1438),AllocFactorMatrix,(U$4+1),FALSE)*$E1439</f>
        <v>0</v>
      </c>
      <c r="V1438" s="47">
        <f>VLOOKUP(CONCATENATE($F1438," ",$G1438),AllocFactorMatrix,(V$4+1),FALSE)*$E1439</f>
        <v>0</v>
      </c>
      <c r="W1438" s="47">
        <f>VLOOKUP(CONCATENATE($F1438," ",$G1438),AllocFactorMatrix,(W$4+1),FALSE)*$E1439</f>
        <v>0</v>
      </c>
      <c r="X1438" s="47">
        <f>VLOOKUP(CONCATENATE($F1438," ",$G1438),AllocFactorMatrix,(X$4+1),FALSE)*$E1439</f>
        <v>0</v>
      </c>
      <c r="Y1438" s="47">
        <f t="shared" si="2057"/>
        <v>0</v>
      </c>
      <c r="Z1438" s="47">
        <f>VLOOKUP(CONCATENATE($F1438," ",$G1438),AllocFactorMatrix,(Z$4+1),FALSE)*$E1439</f>
        <v>0</v>
      </c>
      <c r="AA1438" s="47">
        <f>VLOOKUP(CONCATENATE($F1438," ",$G1438),AllocFactorMatrix,(AA$4+1),FALSE)*$E1439</f>
        <v>0</v>
      </c>
      <c r="AB1438" s="47">
        <f t="shared" si="2044"/>
        <v>0</v>
      </c>
      <c r="AC1438" s="47">
        <f>VLOOKUP(CONCATENATE($F1438," ",$G1438),AllocFactorMatrix,(AC$4+1),FALSE)*$E1439</f>
        <v>0</v>
      </c>
      <c r="AD1438" s="47">
        <f>VLOOKUP(CONCATENATE($F1438," ",$G1438),AllocFactorMatrix,(AD$4+1),FALSE)*$E1439</f>
        <v>0</v>
      </c>
      <c r="AE1438" s="47">
        <f>VLOOKUP(CONCATENATE($F1438," ",$G1438),AllocFactorMatrix,(AE$4+1),FALSE)*$E1439</f>
        <v>0</v>
      </c>
    </row>
    <row r="1439" spans="1:31" s="44" customFormat="1" collapsed="1">
      <c r="A1439" s="146"/>
      <c r="B1439" s="91"/>
      <c r="C1439" s="84"/>
      <c r="D1439" s="84" t="s">
        <v>481</v>
      </c>
      <c r="E1439" s="56">
        <v>95588</v>
      </c>
      <c r="F1439" s="89" t="s">
        <v>181</v>
      </c>
      <c r="G1439" s="48" t="str">
        <f>$G$15</f>
        <v>TOTAL</v>
      </c>
      <c r="H1439" s="46">
        <f t="shared" si="2041"/>
        <v>95588.000000000015</v>
      </c>
      <c r="I1439" s="47">
        <f t="shared" ref="I1439:N1439" si="2063">VLOOKUP(CONCATENATE($F1439," ",$G1439),AllocFactorMatrix,(I$4+1),FALSE)*$E1439</f>
        <v>49087.589050909693</v>
      </c>
      <c r="J1439" s="47">
        <f t="shared" si="2063"/>
        <v>10.336579105208424</v>
      </c>
      <c r="K1439" s="47">
        <f t="shared" si="2063"/>
        <v>18.28883991779599</v>
      </c>
      <c r="L1439" s="47">
        <f t="shared" si="2063"/>
        <v>11454.325453658648</v>
      </c>
      <c r="M1439" s="47">
        <f t="shared" si="2063"/>
        <v>159.5377979540992</v>
      </c>
      <c r="N1439" s="47">
        <f t="shared" si="2063"/>
        <v>23.667455592458406</v>
      </c>
      <c r="O1439" s="47">
        <f t="shared" si="2043"/>
        <v>11637.530707205206</v>
      </c>
      <c r="P1439" s="47">
        <f>VLOOKUP(CONCATENATE($F1439," ",$G1439),AllocFactorMatrix,(P$4+1),FALSE)*$E1439</f>
        <v>6769.5915838314268</v>
      </c>
      <c r="Q1439" s="47">
        <f>VLOOKUP(CONCATENATE($F1439," ",$G1439),AllocFactorMatrix,(Q$4+1),FALSE)*$E1439</f>
        <v>1215.5819720508364</v>
      </c>
      <c r="R1439" s="47">
        <f>VLOOKUP(CONCATENATE($F1439," ",$G1439),AllocFactorMatrix,(R$4+1),FALSE)*$E1439</f>
        <v>261.91169913779771</v>
      </c>
      <c r="S1439" s="47">
        <f>VLOOKUP(CONCATENATE($F1439," ",$G1439),AllocFactorMatrix,(S$4+1),FALSE)*$E1439</f>
        <v>7.3740879869531062</v>
      </c>
      <c r="T1439" s="47">
        <f t="shared" si="2056"/>
        <v>8254.4593430070126</v>
      </c>
      <c r="U1439" s="47">
        <f>VLOOKUP(CONCATENATE($F1439," ",$G1439),AllocFactorMatrix,(U$4+1),FALSE)*$E1439</f>
        <v>317.78789147638111</v>
      </c>
      <c r="V1439" s="47">
        <f>VLOOKUP(CONCATENATE($F1439," ",$G1439),AllocFactorMatrix,(V$4+1),FALSE)*$E1439</f>
        <v>4324.6468050450967</v>
      </c>
      <c r="W1439" s="47">
        <f>VLOOKUP(CONCATENATE($F1439," ",$G1439),AllocFactorMatrix,(W$4+1),FALSE)*$E1439</f>
        <v>17544.529737185043</v>
      </c>
      <c r="X1439" s="47">
        <f>VLOOKUP(CONCATENATE($F1439," ",$G1439),AllocFactorMatrix,(X$4+1),FALSE)*$E1439</f>
        <v>2367.2086521473043</v>
      </c>
      <c r="Y1439" s="47">
        <f t="shared" si="2057"/>
        <v>24554.173085853825</v>
      </c>
      <c r="Z1439" s="47">
        <f>VLOOKUP(CONCATENATE($F1439," ",$G1439),AllocFactorMatrix,(Z$4+1),FALSE)*$E1439</f>
        <v>1860.2572585109451</v>
      </c>
      <c r="AA1439" s="47">
        <f>VLOOKUP(CONCATENATE($F1439," ",$G1439),AllocFactorMatrix,(AA$4+1),FALSE)*$E1439</f>
        <v>37.195810937941744</v>
      </c>
      <c r="AB1439" s="47">
        <f t="shared" si="2044"/>
        <v>1897.4530694488869</v>
      </c>
      <c r="AC1439" s="47">
        <f>VLOOKUP(CONCATENATE($F1439," ",$G1439),AllocFactorMatrix,(AC$4+1),FALSE)*$E1439</f>
        <v>24.581181895551499</v>
      </c>
      <c r="AD1439" s="47">
        <f>VLOOKUP(CONCATENATE($F1439," ",$G1439),AllocFactorMatrix,(AD$4+1),FALSE)*$E1439</f>
        <v>85.953333010214862</v>
      </c>
      <c r="AE1439" s="47">
        <f>VLOOKUP(CONCATENATE($F1439," ",$G1439),AllocFactorMatrix,(AE$4+1),FALSE)*$E1439</f>
        <v>17.634809646601163</v>
      </c>
    </row>
    <row r="1440" spans="1:31" s="44" customFormat="1" hidden="1" outlineLevel="1">
      <c r="A1440" s="146"/>
      <c r="B1440" s="91"/>
      <c r="C1440" s="84"/>
      <c r="D1440" s="84"/>
      <c r="F1440" s="167" t="str">
        <f>F1447</f>
        <v>TRAN_LSE</v>
      </c>
      <c r="G1440" s="48" t="str">
        <f>$G$8</f>
        <v>PRODUCTION</v>
      </c>
      <c r="H1440" s="46">
        <f t="shared" si="2041"/>
        <v>1029504</v>
      </c>
      <c r="I1440" s="47">
        <f t="shared" ref="I1440:N1440" si="2064">VLOOKUP(CONCATENATE($F1440," ",$G1440),AllocFactorMatrix,(I$4+1),FALSE)*$E1447</f>
        <v>529443.97822131554</v>
      </c>
      <c r="J1440" s="47">
        <f t="shared" si="2064"/>
        <v>118.44569385577643</v>
      </c>
      <c r="K1440" s="47">
        <f t="shared" si="2064"/>
        <v>207.38996439081888</v>
      </c>
      <c r="L1440" s="47">
        <f t="shared" si="2064"/>
        <v>123396.17040347119</v>
      </c>
      <c r="M1440" s="47">
        <f t="shared" si="2064"/>
        <v>1717.0561406819186</v>
      </c>
      <c r="N1440" s="47">
        <f t="shared" si="2064"/>
        <v>239.14077433763819</v>
      </c>
      <c r="O1440" s="47">
        <f t="shared" ref="O1440:O1447" si="2065">SUBTOTAL(9,L1440:N1440)</f>
        <v>125352.36731849074</v>
      </c>
      <c r="P1440" s="47">
        <f>VLOOKUP(CONCATENATE($F1440," ",$G1440),AllocFactorMatrix,(P$4+1),FALSE)*$E1447</f>
        <v>73395.14242412943</v>
      </c>
      <c r="Q1440" s="47">
        <f>VLOOKUP(CONCATENATE($F1440," ",$G1440),AllocFactorMatrix,(Q$4+1),FALSE)*$E1447</f>
        <v>13171.417297826558</v>
      </c>
      <c r="R1440" s="47">
        <f>VLOOKUP(CONCATENATE($F1440," ",$G1440),AllocFactorMatrix,(R$4+1),FALSE)*$E1447</f>
        <v>2671.0290161217231</v>
      </c>
      <c r="S1440" s="47">
        <f>VLOOKUP(CONCATENATE($F1440," ",$G1440),AllocFactorMatrix,(S$4+1),FALSE)*$E1447</f>
        <v>101.43111898921904</v>
      </c>
      <c r="T1440" s="47">
        <f>SUBTOTAL(9,P1440:S1440)</f>
        <v>89339.019857066931</v>
      </c>
      <c r="U1440" s="47">
        <f>VLOOKUP(CONCATENATE($F1440," ",$G1440),AllocFactorMatrix,(U$4+1),FALSE)*$E1447</f>
        <v>3480.9730800631619</v>
      </c>
      <c r="V1440" s="47">
        <f>VLOOKUP(CONCATENATE($F1440," ",$G1440),AllocFactorMatrix,(V$4+1),FALSE)*$E1447</f>
        <v>46995.146667398934</v>
      </c>
      <c r="W1440" s="47">
        <f>VLOOKUP(CONCATENATE($F1440," ",$G1440),AllocFactorMatrix,(W$4+1),FALSE)*$E1447</f>
        <v>179737.57074879555</v>
      </c>
      <c r="X1440" s="47">
        <f>VLOOKUP(CONCATENATE($F1440," ",$G1440),AllocFactorMatrix,(X$4+1),FALSE)*$E1447</f>
        <v>32561.127951427163</v>
      </c>
      <c r="Y1440" s="47">
        <f>SUBTOTAL(9,U1440:X1440)</f>
        <v>262774.81844768481</v>
      </c>
      <c r="Z1440" s="47">
        <f>VLOOKUP(CONCATENATE($F1440," ",$G1440),AllocFactorMatrix,(Z$4+1),FALSE)*$E1447</f>
        <v>20174.061757258733</v>
      </c>
      <c r="AA1440" s="47">
        <f>VLOOKUP(CONCATENATE($F1440," ",$G1440),AllocFactorMatrix,(AA$4+1),FALSE)*$E1447</f>
        <v>402.92775760732968</v>
      </c>
      <c r="AB1440" s="47">
        <f t="shared" ref="AB1440:AB1447" si="2066">SUBTOTAL(9,Z1440:AA1440)</f>
        <v>20576.989514866062</v>
      </c>
      <c r="AC1440" s="47">
        <f>VLOOKUP(CONCATENATE($F1440," ",$G1440),AllocFactorMatrix,(AC$4+1),FALSE)*$E1447</f>
        <v>266.12851224681043</v>
      </c>
      <c r="AD1440" s="47">
        <f>VLOOKUP(CONCATENATE($F1440," ",$G1440),AllocFactorMatrix,(AD$4+1),FALSE)*$E1447</f>
        <v>1182.2943750473742</v>
      </c>
      <c r="AE1440" s="47">
        <f>VLOOKUP(CONCATENATE($F1440," ",$G1440),AllocFactorMatrix,(AE$4+1),FALSE)*$E1447</f>
        <v>242.56809503512707</v>
      </c>
    </row>
    <row r="1441" spans="1:31" s="44" customFormat="1" hidden="1" outlineLevel="1">
      <c r="A1441" s="146"/>
      <c r="B1441" s="91"/>
      <c r="C1441" s="84"/>
      <c r="D1441" s="84"/>
      <c r="F1441" s="167" t="str">
        <f>F1447</f>
        <v>TRAN_LSE</v>
      </c>
      <c r="G1441" s="48" t="str">
        <f>$G$9</f>
        <v>BULKTRAN</v>
      </c>
      <c r="H1441" s="46">
        <f t="shared" si="2041"/>
        <v>0</v>
      </c>
      <c r="I1441" s="47">
        <f t="shared" ref="I1441:N1441" si="2067">VLOOKUP(CONCATENATE($F1441," ",$G1441),AllocFactorMatrix,(I$4+1),FALSE)*$E1447</f>
        <v>0</v>
      </c>
      <c r="J1441" s="47">
        <f t="shared" si="2067"/>
        <v>0</v>
      </c>
      <c r="K1441" s="47">
        <f t="shared" si="2067"/>
        <v>0</v>
      </c>
      <c r="L1441" s="47">
        <f t="shared" si="2067"/>
        <v>0</v>
      </c>
      <c r="M1441" s="47">
        <f t="shared" si="2067"/>
        <v>0</v>
      </c>
      <c r="N1441" s="47">
        <f t="shared" si="2067"/>
        <v>0</v>
      </c>
      <c r="O1441" s="47">
        <f t="shared" si="2065"/>
        <v>0</v>
      </c>
      <c r="P1441" s="47">
        <f>VLOOKUP(CONCATENATE($F1441," ",$G1441),AllocFactorMatrix,(P$4+1),FALSE)*$E1447</f>
        <v>0</v>
      </c>
      <c r="Q1441" s="47">
        <f>VLOOKUP(CONCATENATE($F1441," ",$G1441),AllocFactorMatrix,(Q$4+1),FALSE)*$E1447</f>
        <v>0</v>
      </c>
      <c r="R1441" s="47">
        <f>VLOOKUP(CONCATENATE($F1441," ",$G1441),AllocFactorMatrix,(R$4+1),FALSE)*$E1447</f>
        <v>0</v>
      </c>
      <c r="S1441" s="47">
        <f>VLOOKUP(CONCATENATE($F1441," ",$G1441),AllocFactorMatrix,(S$4+1),FALSE)*$E1447</f>
        <v>0</v>
      </c>
      <c r="T1441" s="47">
        <f t="shared" ref="T1441:T1447" si="2068">SUBTOTAL(9,P1441:S1441)</f>
        <v>0</v>
      </c>
      <c r="U1441" s="47">
        <f>VLOOKUP(CONCATENATE($F1441," ",$G1441),AllocFactorMatrix,(U$4+1),FALSE)*$E1447</f>
        <v>0</v>
      </c>
      <c r="V1441" s="47">
        <f>VLOOKUP(CONCATENATE($F1441," ",$G1441),AllocFactorMatrix,(V$4+1),FALSE)*$E1447</f>
        <v>0</v>
      </c>
      <c r="W1441" s="47">
        <f>VLOOKUP(CONCATENATE($F1441," ",$G1441),AllocFactorMatrix,(W$4+1),FALSE)*$E1447</f>
        <v>0</v>
      </c>
      <c r="X1441" s="47">
        <f>VLOOKUP(CONCATENATE($F1441," ",$G1441),AllocFactorMatrix,(X$4+1),FALSE)*$E1447</f>
        <v>0</v>
      </c>
      <c r="Y1441" s="47">
        <f t="shared" ref="Y1441:Y1447" si="2069">SUBTOTAL(9,U1441:X1441)</f>
        <v>0</v>
      </c>
      <c r="Z1441" s="47">
        <f>VLOOKUP(CONCATENATE($F1441," ",$G1441),AllocFactorMatrix,(Z$4+1),FALSE)*$E1447</f>
        <v>0</v>
      </c>
      <c r="AA1441" s="47">
        <f>VLOOKUP(CONCATENATE($F1441," ",$G1441),AllocFactorMatrix,(AA$4+1),FALSE)*$E1447</f>
        <v>0</v>
      </c>
      <c r="AB1441" s="47">
        <f t="shared" si="2066"/>
        <v>0</v>
      </c>
      <c r="AC1441" s="47">
        <f>VLOOKUP(CONCATENATE($F1441," ",$G1441),AllocFactorMatrix,(AC$4+1),FALSE)*$E1447</f>
        <v>0</v>
      </c>
      <c r="AD1441" s="47">
        <f>VLOOKUP(CONCATENATE($F1441," ",$G1441),AllocFactorMatrix,(AD$4+1),FALSE)*$E1447</f>
        <v>0</v>
      </c>
      <c r="AE1441" s="47">
        <f>VLOOKUP(CONCATENATE($F1441," ",$G1441),AllocFactorMatrix,(AE$4+1),FALSE)*$E1447</f>
        <v>0</v>
      </c>
    </row>
    <row r="1442" spans="1:31" s="44" customFormat="1" hidden="1" outlineLevel="1">
      <c r="A1442" s="146"/>
      <c r="B1442" s="91"/>
      <c r="C1442" s="84"/>
      <c r="D1442" s="84"/>
      <c r="F1442" s="167" t="str">
        <f>F1447</f>
        <v>TRAN_LSE</v>
      </c>
      <c r="G1442" s="48" t="str">
        <f>$G$10</f>
        <v>SUBTRAN</v>
      </c>
      <c r="H1442" s="46">
        <f t="shared" si="2041"/>
        <v>0</v>
      </c>
      <c r="I1442" s="47">
        <f t="shared" ref="I1442:N1442" si="2070">VLOOKUP(CONCATENATE($F1442," ",$G1442),AllocFactorMatrix,(I$4+1),FALSE)*$E1447</f>
        <v>0</v>
      </c>
      <c r="J1442" s="47">
        <f t="shared" si="2070"/>
        <v>0</v>
      </c>
      <c r="K1442" s="47">
        <f t="shared" si="2070"/>
        <v>0</v>
      </c>
      <c r="L1442" s="47">
        <f t="shared" si="2070"/>
        <v>0</v>
      </c>
      <c r="M1442" s="47">
        <f t="shared" si="2070"/>
        <v>0</v>
      </c>
      <c r="N1442" s="47">
        <f t="shared" si="2070"/>
        <v>0</v>
      </c>
      <c r="O1442" s="47">
        <f t="shared" si="2065"/>
        <v>0</v>
      </c>
      <c r="P1442" s="47">
        <f>VLOOKUP(CONCATENATE($F1442," ",$G1442),AllocFactorMatrix,(P$4+1),FALSE)*$E1447</f>
        <v>0</v>
      </c>
      <c r="Q1442" s="47">
        <f>VLOOKUP(CONCATENATE($F1442," ",$G1442),AllocFactorMatrix,(Q$4+1),FALSE)*$E1447</f>
        <v>0</v>
      </c>
      <c r="R1442" s="47">
        <f>VLOOKUP(CONCATENATE($F1442," ",$G1442),AllocFactorMatrix,(R$4+1),FALSE)*$E1447</f>
        <v>0</v>
      </c>
      <c r="S1442" s="47">
        <f>VLOOKUP(CONCATENATE($F1442," ",$G1442),AllocFactorMatrix,(S$4+1),FALSE)*$E1447</f>
        <v>0</v>
      </c>
      <c r="T1442" s="47">
        <f t="shared" si="2068"/>
        <v>0</v>
      </c>
      <c r="U1442" s="47">
        <f>VLOOKUP(CONCATENATE($F1442," ",$G1442),AllocFactorMatrix,(U$4+1),FALSE)*$E1447</f>
        <v>0</v>
      </c>
      <c r="V1442" s="47">
        <f>VLOOKUP(CONCATENATE($F1442," ",$G1442),AllocFactorMatrix,(V$4+1),FALSE)*$E1447</f>
        <v>0</v>
      </c>
      <c r="W1442" s="47">
        <f>VLOOKUP(CONCATENATE($F1442," ",$G1442),AllocFactorMatrix,(W$4+1),FALSE)*$E1447</f>
        <v>0</v>
      </c>
      <c r="X1442" s="47">
        <f>VLOOKUP(CONCATENATE($F1442," ",$G1442),AllocFactorMatrix,(X$4+1),FALSE)*$E1447</f>
        <v>0</v>
      </c>
      <c r="Y1442" s="47">
        <f t="shared" si="2069"/>
        <v>0</v>
      </c>
      <c r="Z1442" s="47">
        <f>VLOOKUP(CONCATENATE($F1442," ",$G1442),AllocFactorMatrix,(Z$4+1),FALSE)*$E1447</f>
        <v>0</v>
      </c>
      <c r="AA1442" s="47">
        <f>VLOOKUP(CONCATENATE($F1442," ",$G1442),AllocFactorMatrix,(AA$4+1),FALSE)*$E1447</f>
        <v>0</v>
      </c>
      <c r="AB1442" s="47">
        <f t="shared" si="2066"/>
        <v>0</v>
      </c>
      <c r="AC1442" s="47">
        <f>VLOOKUP(CONCATENATE($F1442," ",$G1442),AllocFactorMatrix,(AC$4+1),FALSE)*$E1447</f>
        <v>0</v>
      </c>
      <c r="AD1442" s="47">
        <f>VLOOKUP(CONCATENATE($F1442," ",$G1442),AllocFactorMatrix,(AD$4+1),FALSE)*$E1447</f>
        <v>0</v>
      </c>
      <c r="AE1442" s="47">
        <f>VLOOKUP(CONCATENATE($F1442," ",$G1442),AllocFactorMatrix,(AE$4+1),FALSE)*$E1447</f>
        <v>0</v>
      </c>
    </row>
    <row r="1443" spans="1:31" s="44" customFormat="1" hidden="1" outlineLevel="1">
      <c r="A1443" s="146"/>
      <c r="B1443" s="91"/>
      <c r="C1443" s="84"/>
      <c r="D1443" s="84"/>
      <c r="F1443" s="167" t="str">
        <f>F1447</f>
        <v>TRAN_LSE</v>
      </c>
      <c r="G1443" s="48" t="str">
        <f>$G$11</f>
        <v>DISTPRI</v>
      </c>
      <c r="H1443" s="46">
        <f t="shared" si="2041"/>
        <v>0</v>
      </c>
      <c r="I1443" s="47">
        <f t="shared" ref="I1443:N1443" si="2071">VLOOKUP(CONCATENATE($F1443," ",$G1443),AllocFactorMatrix,(I$4+1),FALSE)*$E1447</f>
        <v>0</v>
      </c>
      <c r="J1443" s="47">
        <f t="shared" si="2071"/>
        <v>0</v>
      </c>
      <c r="K1443" s="47">
        <f t="shared" si="2071"/>
        <v>0</v>
      </c>
      <c r="L1443" s="47">
        <f t="shared" si="2071"/>
        <v>0</v>
      </c>
      <c r="M1443" s="47">
        <f t="shared" si="2071"/>
        <v>0</v>
      </c>
      <c r="N1443" s="47">
        <f t="shared" si="2071"/>
        <v>0</v>
      </c>
      <c r="O1443" s="47">
        <f t="shared" si="2065"/>
        <v>0</v>
      </c>
      <c r="P1443" s="47">
        <f>VLOOKUP(CONCATENATE($F1443," ",$G1443),AllocFactorMatrix,(P$4+1),FALSE)*$E1447</f>
        <v>0</v>
      </c>
      <c r="Q1443" s="47">
        <f>VLOOKUP(CONCATENATE($F1443," ",$G1443),AllocFactorMatrix,(Q$4+1),FALSE)*$E1447</f>
        <v>0</v>
      </c>
      <c r="R1443" s="47">
        <f>VLOOKUP(CONCATENATE($F1443," ",$G1443),AllocFactorMatrix,(R$4+1),FALSE)*$E1447</f>
        <v>0</v>
      </c>
      <c r="S1443" s="47">
        <f>VLOOKUP(CONCATENATE($F1443," ",$G1443),AllocFactorMatrix,(S$4+1),FALSE)*$E1447</f>
        <v>0</v>
      </c>
      <c r="T1443" s="47">
        <f t="shared" si="2068"/>
        <v>0</v>
      </c>
      <c r="U1443" s="47">
        <f>VLOOKUP(CONCATENATE($F1443," ",$G1443),AllocFactorMatrix,(U$4+1),FALSE)*$E1447</f>
        <v>0</v>
      </c>
      <c r="V1443" s="47">
        <f>VLOOKUP(CONCATENATE($F1443," ",$G1443),AllocFactorMatrix,(V$4+1),FALSE)*$E1447</f>
        <v>0</v>
      </c>
      <c r="W1443" s="47">
        <f>VLOOKUP(CONCATENATE($F1443," ",$G1443),AllocFactorMatrix,(W$4+1),FALSE)*$E1447</f>
        <v>0</v>
      </c>
      <c r="X1443" s="47">
        <f>VLOOKUP(CONCATENATE($F1443," ",$G1443),AllocFactorMatrix,(X$4+1),FALSE)*$E1447</f>
        <v>0</v>
      </c>
      <c r="Y1443" s="47">
        <f t="shared" si="2069"/>
        <v>0</v>
      </c>
      <c r="Z1443" s="47">
        <f>VLOOKUP(CONCATENATE($F1443," ",$G1443),AllocFactorMatrix,(Z$4+1),FALSE)*$E1447</f>
        <v>0</v>
      </c>
      <c r="AA1443" s="47">
        <f>VLOOKUP(CONCATENATE($F1443," ",$G1443),AllocFactorMatrix,(AA$4+1),FALSE)*$E1447</f>
        <v>0</v>
      </c>
      <c r="AB1443" s="47">
        <f t="shared" si="2066"/>
        <v>0</v>
      </c>
      <c r="AC1443" s="47">
        <f>VLOOKUP(CONCATENATE($F1443," ",$G1443),AllocFactorMatrix,(AC$4+1),FALSE)*$E1447</f>
        <v>0</v>
      </c>
      <c r="AD1443" s="47">
        <f>VLOOKUP(CONCATENATE($F1443," ",$G1443),AllocFactorMatrix,(AD$4+1),FALSE)*$E1447</f>
        <v>0</v>
      </c>
      <c r="AE1443" s="47">
        <f>VLOOKUP(CONCATENATE($F1443," ",$G1443),AllocFactorMatrix,(AE$4+1),FALSE)*$E1447</f>
        <v>0</v>
      </c>
    </row>
    <row r="1444" spans="1:31" s="44" customFormat="1" hidden="1" outlineLevel="1">
      <c r="A1444" s="146"/>
      <c r="B1444" s="91"/>
      <c r="C1444" s="84"/>
      <c r="D1444" s="84"/>
      <c r="F1444" s="167" t="str">
        <f>F1447</f>
        <v>TRAN_LSE</v>
      </c>
      <c r="G1444" s="48" t="str">
        <f>$G$12</f>
        <v>DISTSEC</v>
      </c>
      <c r="H1444" s="46">
        <f t="shared" si="2041"/>
        <v>0</v>
      </c>
      <c r="I1444" s="47">
        <f t="shared" ref="I1444:N1444" si="2072">VLOOKUP(CONCATENATE($F1444," ",$G1444),AllocFactorMatrix,(I$4+1),FALSE)*$E1447</f>
        <v>0</v>
      </c>
      <c r="J1444" s="47">
        <f t="shared" si="2072"/>
        <v>0</v>
      </c>
      <c r="K1444" s="47">
        <f t="shared" si="2072"/>
        <v>0</v>
      </c>
      <c r="L1444" s="47">
        <f t="shared" si="2072"/>
        <v>0</v>
      </c>
      <c r="M1444" s="47">
        <f t="shared" si="2072"/>
        <v>0</v>
      </c>
      <c r="N1444" s="47">
        <f t="shared" si="2072"/>
        <v>0</v>
      </c>
      <c r="O1444" s="47">
        <f t="shared" si="2065"/>
        <v>0</v>
      </c>
      <c r="P1444" s="47">
        <f>VLOOKUP(CONCATENATE($F1444," ",$G1444),AllocFactorMatrix,(P$4+1),FALSE)*$E1447</f>
        <v>0</v>
      </c>
      <c r="Q1444" s="47">
        <f>VLOOKUP(CONCATENATE($F1444," ",$G1444),AllocFactorMatrix,(Q$4+1),FALSE)*$E1447</f>
        <v>0</v>
      </c>
      <c r="R1444" s="47">
        <f>VLOOKUP(CONCATENATE($F1444," ",$G1444),AllocFactorMatrix,(R$4+1),FALSE)*$E1447</f>
        <v>0</v>
      </c>
      <c r="S1444" s="47">
        <f>VLOOKUP(CONCATENATE($F1444," ",$G1444),AllocFactorMatrix,(S$4+1),FALSE)*$E1447</f>
        <v>0</v>
      </c>
      <c r="T1444" s="47">
        <f t="shared" si="2068"/>
        <v>0</v>
      </c>
      <c r="U1444" s="47">
        <f>VLOOKUP(CONCATENATE($F1444," ",$G1444),AllocFactorMatrix,(U$4+1),FALSE)*$E1447</f>
        <v>0</v>
      </c>
      <c r="V1444" s="47">
        <f>VLOOKUP(CONCATENATE($F1444," ",$G1444),AllocFactorMatrix,(V$4+1),FALSE)*$E1447</f>
        <v>0</v>
      </c>
      <c r="W1444" s="47">
        <f>VLOOKUP(CONCATENATE($F1444," ",$G1444),AllocFactorMatrix,(W$4+1),FALSE)*$E1447</f>
        <v>0</v>
      </c>
      <c r="X1444" s="47">
        <f>VLOOKUP(CONCATENATE($F1444," ",$G1444),AllocFactorMatrix,(X$4+1),FALSE)*$E1447</f>
        <v>0</v>
      </c>
      <c r="Y1444" s="47">
        <f t="shared" si="2069"/>
        <v>0</v>
      </c>
      <c r="Z1444" s="47">
        <f>VLOOKUP(CONCATENATE($F1444," ",$G1444),AllocFactorMatrix,(Z$4+1),FALSE)*$E1447</f>
        <v>0</v>
      </c>
      <c r="AA1444" s="47">
        <f>VLOOKUP(CONCATENATE($F1444," ",$G1444),AllocFactorMatrix,(AA$4+1),FALSE)*$E1447</f>
        <v>0</v>
      </c>
      <c r="AB1444" s="47">
        <f t="shared" si="2066"/>
        <v>0</v>
      </c>
      <c r="AC1444" s="47">
        <f>VLOOKUP(CONCATENATE($F1444," ",$G1444),AllocFactorMatrix,(AC$4+1),FALSE)*$E1447</f>
        <v>0</v>
      </c>
      <c r="AD1444" s="47">
        <f>VLOOKUP(CONCATENATE($F1444," ",$G1444),AllocFactorMatrix,(AD$4+1),FALSE)*$E1447</f>
        <v>0</v>
      </c>
      <c r="AE1444" s="47">
        <f>VLOOKUP(CONCATENATE($F1444," ",$G1444),AllocFactorMatrix,(AE$4+1),FALSE)*$E1447</f>
        <v>0</v>
      </c>
    </row>
    <row r="1445" spans="1:31" s="44" customFormat="1" hidden="1" outlineLevel="1">
      <c r="A1445" s="146"/>
      <c r="B1445" s="91"/>
      <c r="C1445" s="84"/>
      <c r="D1445" s="84"/>
      <c r="F1445" s="167" t="str">
        <f>F1447</f>
        <v>TRAN_LSE</v>
      </c>
      <c r="G1445" s="48" t="str">
        <f>$G$13</f>
        <v>ENERGY</v>
      </c>
      <c r="H1445" s="46">
        <f t="shared" si="2041"/>
        <v>0</v>
      </c>
      <c r="I1445" s="47">
        <f t="shared" ref="I1445:N1445" si="2073">VLOOKUP(CONCATENATE($F1445," ",$G1445),AllocFactorMatrix,(I$4+1),FALSE)*$E1447</f>
        <v>0</v>
      </c>
      <c r="J1445" s="47">
        <f t="shared" si="2073"/>
        <v>0</v>
      </c>
      <c r="K1445" s="47">
        <f t="shared" si="2073"/>
        <v>0</v>
      </c>
      <c r="L1445" s="47">
        <f t="shared" si="2073"/>
        <v>0</v>
      </c>
      <c r="M1445" s="47">
        <f t="shared" si="2073"/>
        <v>0</v>
      </c>
      <c r="N1445" s="47">
        <f t="shared" si="2073"/>
        <v>0</v>
      </c>
      <c r="O1445" s="47">
        <f t="shared" si="2065"/>
        <v>0</v>
      </c>
      <c r="P1445" s="47">
        <f>VLOOKUP(CONCATENATE($F1445," ",$G1445),AllocFactorMatrix,(P$4+1),FALSE)*$E1447</f>
        <v>0</v>
      </c>
      <c r="Q1445" s="47">
        <f>VLOOKUP(CONCATENATE($F1445," ",$G1445),AllocFactorMatrix,(Q$4+1),FALSE)*$E1447</f>
        <v>0</v>
      </c>
      <c r="R1445" s="47">
        <f>VLOOKUP(CONCATENATE($F1445," ",$G1445),AllocFactorMatrix,(R$4+1),FALSE)*$E1447</f>
        <v>0</v>
      </c>
      <c r="S1445" s="47">
        <f>VLOOKUP(CONCATENATE($F1445," ",$G1445),AllocFactorMatrix,(S$4+1),FALSE)*$E1447</f>
        <v>0</v>
      </c>
      <c r="T1445" s="47">
        <f t="shared" si="2068"/>
        <v>0</v>
      </c>
      <c r="U1445" s="47">
        <f>VLOOKUP(CONCATENATE($F1445," ",$G1445),AllocFactorMatrix,(U$4+1),FALSE)*$E1447</f>
        <v>0</v>
      </c>
      <c r="V1445" s="47">
        <f>VLOOKUP(CONCATENATE($F1445," ",$G1445),AllocFactorMatrix,(V$4+1),FALSE)*$E1447</f>
        <v>0</v>
      </c>
      <c r="W1445" s="47">
        <f>VLOOKUP(CONCATENATE($F1445," ",$G1445),AllocFactorMatrix,(W$4+1),FALSE)*$E1447</f>
        <v>0</v>
      </c>
      <c r="X1445" s="47">
        <f>VLOOKUP(CONCATENATE($F1445," ",$G1445),AllocFactorMatrix,(X$4+1),FALSE)*$E1447</f>
        <v>0</v>
      </c>
      <c r="Y1445" s="47">
        <f t="shared" si="2069"/>
        <v>0</v>
      </c>
      <c r="Z1445" s="47">
        <f>VLOOKUP(CONCATENATE($F1445," ",$G1445),AllocFactorMatrix,(Z$4+1),FALSE)*$E1447</f>
        <v>0</v>
      </c>
      <c r="AA1445" s="47">
        <f>VLOOKUP(CONCATENATE($F1445," ",$G1445),AllocFactorMatrix,(AA$4+1),FALSE)*$E1447</f>
        <v>0</v>
      </c>
      <c r="AB1445" s="47">
        <f t="shared" si="2066"/>
        <v>0</v>
      </c>
      <c r="AC1445" s="47">
        <f>VLOOKUP(CONCATENATE($F1445," ",$G1445),AllocFactorMatrix,(AC$4+1),FALSE)*$E1447</f>
        <v>0</v>
      </c>
      <c r="AD1445" s="47">
        <f>VLOOKUP(CONCATENATE($F1445," ",$G1445),AllocFactorMatrix,(AD$4+1),FALSE)*$E1447</f>
        <v>0</v>
      </c>
      <c r="AE1445" s="47">
        <f>VLOOKUP(CONCATENATE($F1445," ",$G1445),AllocFactorMatrix,(AE$4+1),FALSE)*$E1447</f>
        <v>0</v>
      </c>
    </row>
    <row r="1446" spans="1:31" s="44" customFormat="1" hidden="1" outlineLevel="1">
      <c r="A1446" s="146"/>
      <c r="B1446" s="91"/>
      <c r="C1446" s="84"/>
      <c r="D1446" s="84"/>
      <c r="F1446" s="167" t="str">
        <f>F1447</f>
        <v>TRAN_LSE</v>
      </c>
      <c r="G1446" s="48" t="str">
        <f>$G$14</f>
        <v>CUSTOMER</v>
      </c>
      <c r="H1446" s="46">
        <f t="shared" si="2041"/>
        <v>0</v>
      </c>
      <c r="I1446" s="47">
        <f t="shared" ref="I1446:N1446" si="2074">VLOOKUP(CONCATENATE($F1446," ",$G1446),AllocFactorMatrix,(I$4+1),FALSE)*$E1447</f>
        <v>0</v>
      </c>
      <c r="J1446" s="47">
        <f t="shared" si="2074"/>
        <v>0</v>
      </c>
      <c r="K1446" s="47">
        <f t="shared" si="2074"/>
        <v>0</v>
      </c>
      <c r="L1446" s="47">
        <f t="shared" si="2074"/>
        <v>0</v>
      </c>
      <c r="M1446" s="47">
        <f t="shared" si="2074"/>
        <v>0</v>
      </c>
      <c r="N1446" s="47">
        <f t="shared" si="2074"/>
        <v>0</v>
      </c>
      <c r="O1446" s="47">
        <f t="shared" si="2065"/>
        <v>0</v>
      </c>
      <c r="P1446" s="47">
        <f>VLOOKUP(CONCATENATE($F1446," ",$G1446),AllocFactorMatrix,(P$4+1),FALSE)*$E1447</f>
        <v>0</v>
      </c>
      <c r="Q1446" s="47">
        <f>VLOOKUP(CONCATENATE($F1446," ",$G1446),AllocFactorMatrix,(Q$4+1),FALSE)*$E1447</f>
        <v>0</v>
      </c>
      <c r="R1446" s="47">
        <f>VLOOKUP(CONCATENATE($F1446," ",$G1446),AllocFactorMatrix,(R$4+1),FALSE)*$E1447</f>
        <v>0</v>
      </c>
      <c r="S1446" s="47">
        <f>VLOOKUP(CONCATENATE($F1446," ",$G1446),AllocFactorMatrix,(S$4+1),FALSE)*$E1447</f>
        <v>0</v>
      </c>
      <c r="T1446" s="47">
        <f t="shared" si="2068"/>
        <v>0</v>
      </c>
      <c r="U1446" s="47">
        <f>VLOOKUP(CONCATENATE($F1446," ",$G1446),AllocFactorMatrix,(U$4+1),FALSE)*$E1447</f>
        <v>0</v>
      </c>
      <c r="V1446" s="47">
        <f>VLOOKUP(CONCATENATE($F1446," ",$G1446),AllocFactorMatrix,(V$4+1),FALSE)*$E1447</f>
        <v>0</v>
      </c>
      <c r="W1446" s="47">
        <f>VLOOKUP(CONCATENATE($F1446," ",$G1446),AllocFactorMatrix,(W$4+1),FALSE)*$E1447</f>
        <v>0</v>
      </c>
      <c r="X1446" s="47">
        <f>VLOOKUP(CONCATENATE($F1446," ",$G1446),AllocFactorMatrix,(X$4+1),FALSE)*$E1447</f>
        <v>0</v>
      </c>
      <c r="Y1446" s="47">
        <f t="shared" si="2069"/>
        <v>0</v>
      </c>
      <c r="Z1446" s="47">
        <f>VLOOKUP(CONCATENATE($F1446," ",$G1446),AllocFactorMatrix,(Z$4+1),FALSE)*$E1447</f>
        <v>0</v>
      </c>
      <c r="AA1446" s="47">
        <f>VLOOKUP(CONCATENATE($F1446," ",$G1446),AllocFactorMatrix,(AA$4+1),FALSE)*$E1447</f>
        <v>0</v>
      </c>
      <c r="AB1446" s="47">
        <f t="shared" si="2066"/>
        <v>0</v>
      </c>
      <c r="AC1446" s="47">
        <f>VLOOKUP(CONCATENATE($F1446," ",$G1446),AllocFactorMatrix,(AC$4+1),FALSE)*$E1447</f>
        <v>0</v>
      </c>
      <c r="AD1446" s="47">
        <f>VLOOKUP(CONCATENATE($F1446," ",$G1446),AllocFactorMatrix,(AD$4+1),FALSE)*$E1447</f>
        <v>0</v>
      </c>
      <c r="AE1446" s="47">
        <f>VLOOKUP(CONCATENATE($F1446," ",$G1446),AllocFactorMatrix,(AE$4+1),FALSE)*$E1447</f>
        <v>0</v>
      </c>
    </row>
    <row r="1447" spans="1:31" s="44" customFormat="1" collapsed="1">
      <c r="A1447" s="146"/>
      <c r="B1447" s="91"/>
      <c r="C1447" s="84"/>
      <c r="D1447" s="84" t="s">
        <v>482</v>
      </c>
      <c r="E1447" s="56">
        <v>1029504</v>
      </c>
      <c r="F1447" s="89" t="s">
        <v>509</v>
      </c>
      <c r="G1447" s="48" t="str">
        <f>$G$15</f>
        <v>TOTAL</v>
      </c>
      <c r="H1447" s="46">
        <f t="shared" si="2041"/>
        <v>1029504</v>
      </c>
      <c r="I1447" s="47">
        <f t="shared" ref="I1447:N1447" si="2075">VLOOKUP(CONCATENATE($F1447," ",$G1447),AllocFactorMatrix,(I$4+1),FALSE)*$E1447</f>
        <v>529443.97822131554</v>
      </c>
      <c r="J1447" s="47">
        <f t="shared" si="2075"/>
        <v>118.44569385577643</v>
      </c>
      <c r="K1447" s="47">
        <f t="shared" si="2075"/>
        <v>207.38996439081888</v>
      </c>
      <c r="L1447" s="47">
        <f t="shared" si="2075"/>
        <v>123396.17040347119</v>
      </c>
      <c r="M1447" s="47">
        <f t="shared" si="2075"/>
        <v>1717.0561406819186</v>
      </c>
      <c r="N1447" s="47">
        <f t="shared" si="2075"/>
        <v>239.14077433763819</v>
      </c>
      <c r="O1447" s="47">
        <f t="shared" si="2065"/>
        <v>125352.36731849074</v>
      </c>
      <c r="P1447" s="47">
        <f>VLOOKUP(CONCATENATE($F1447," ",$G1447),AllocFactorMatrix,(P$4+1),FALSE)*$E1447</f>
        <v>73395.14242412943</v>
      </c>
      <c r="Q1447" s="47">
        <f>VLOOKUP(CONCATENATE($F1447," ",$G1447),AllocFactorMatrix,(Q$4+1),FALSE)*$E1447</f>
        <v>13171.417297826558</v>
      </c>
      <c r="R1447" s="47">
        <f>VLOOKUP(CONCATENATE($F1447," ",$G1447),AllocFactorMatrix,(R$4+1),FALSE)*$E1447</f>
        <v>2671.0290161217231</v>
      </c>
      <c r="S1447" s="47">
        <f>VLOOKUP(CONCATENATE($F1447," ",$G1447),AllocFactorMatrix,(S$4+1),FALSE)*$E1447</f>
        <v>101.43111898921904</v>
      </c>
      <c r="T1447" s="47">
        <f t="shared" si="2068"/>
        <v>89339.019857066931</v>
      </c>
      <c r="U1447" s="47">
        <f>VLOOKUP(CONCATENATE($F1447," ",$G1447),AllocFactorMatrix,(U$4+1),FALSE)*$E1447</f>
        <v>3480.9730800631619</v>
      </c>
      <c r="V1447" s="47">
        <f>VLOOKUP(CONCATENATE($F1447," ",$G1447),AllocFactorMatrix,(V$4+1),FALSE)*$E1447</f>
        <v>46995.146667398934</v>
      </c>
      <c r="W1447" s="47">
        <f>VLOOKUP(CONCATENATE($F1447," ",$G1447),AllocFactorMatrix,(W$4+1),FALSE)*$E1447</f>
        <v>179737.57074879555</v>
      </c>
      <c r="X1447" s="47">
        <f>VLOOKUP(CONCATENATE($F1447," ",$G1447),AllocFactorMatrix,(X$4+1),FALSE)*$E1447</f>
        <v>32561.127951427163</v>
      </c>
      <c r="Y1447" s="47">
        <f t="shared" si="2069"/>
        <v>262774.81844768481</v>
      </c>
      <c r="Z1447" s="47">
        <f>VLOOKUP(CONCATENATE($F1447," ",$G1447),AllocFactorMatrix,(Z$4+1),FALSE)*$E1447</f>
        <v>20174.061757258733</v>
      </c>
      <c r="AA1447" s="47">
        <f>VLOOKUP(CONCATENATE($F1447," ",$G1447),AllocFactorMatrix,(AA$4+1),FALSE)*$E1447</f>
        <v>402.92775760732968</v>
      </c>
      <c r="AB1447" s="47">
        <f t="shared" si="2066"/>
        <v>20576.989514866062</v>
      </c>
      <c r="AC1447" s="47">
        <f>VLOOKUP(CONCATENATE($F1447," ",$G1447),AllocFactorMatrix,(AC$4+1),FALSE)*$E1447</f>
        <v>266.12851224681043</v>
      </c>
      <c r="AD1447" s="47">
        <f>VLOOKUP(CONCATENATE($F1447," ",$G1447),AllocFactorMatrix,(AD$4+1),FALSE)*$E1447</f>
        <v>1182.2943750473742</v>
      </c>
      <c r="AE1447" s="47">
        <f>VLOOKUP(CONCATENATE($F1447," ",$G1447),AllocFactorMatrix,(AE$4+1),FALSE)*$E1447</f>
        <v>242.56809503512707</v>
      </c>
    </row>
    <row r="1448" spans="1:31" hidden="1" outlineLevel="1">
      <c r="A1448" s="146"/>
      <c r="B1448" s="91"/>
      <c r="C1448" s="84"/>
      <c r="D1448" s="84"/>
      <c r="E1448" s="92"/>
      <c r="F1448" s="172"/>
      <c r="G1448" s="48" t="str">
        <f>$G$8</f>
        <v>PRODUCTION</v>
      </c>
      <c r="H1448" s="93">
        <f t="shared" ref="H1448:AE1448" ca="1" si="2076">+H1440+H1432+H1424+H1416+H1408+H1400+H1392</f>
        <v>1029504</v>
      </c>
      <c r="I1448" s="93">
        <f t="shared" ca="1" si="2076"/>
        <v>529443.97822131554</v>
      </c>
      <c r="J1448" s="93">
        <f t="shared" ref="J1448:K1448" ca="1" si="2077">+J1440+J1432+J1424+J1416+J1408+J1400+J1392</f>
        <v>118.44569385577645</v>
      </c>
      <c r="K1448" s="93">
        <f t="shared" ca="1" si="2077"/>
        <v>207.38996439081885</v>
      </c>
      <c r="L1448" s="93">
        <f t="shared" ca="1" si="2076"/>
        <v>123396.17040347119</v>
      </c>
      <c r="M1448" s="93">
        <f t="shared" ca="1" si="2076"/>
        <v>1717.0561406819188</v>
      </c>
      <c r="N1448" s="93">
        <f t="shared" ca="1" si="2076"/>
        <v>239.14077433763816</v>
      </c>
      <c r="O1448" s="93">
        <f t="shared" ca="1" si="2076"/>
        <v>125352.36731849074</v>
      </c>
      <c r="P1448" s="93">
        <f t="shared" ca="1" si="2076"/>
        <v>73395.14242412943</v>
      </c>
      <c r="Q1448" s="93">
        <f t="shared" ca="1" si="2076"/>
        <v>13171.417297826558</v>
      </c>
      <c r="R1448" s="93">
        <f t="shared" ca="1" si="2076"/>
        <v>2671.0290161217231</v>
      </c>
      <c r="S1448" s="93">
        <f t="shared" ca="1" si="2076"/>
        <v>101.43111898921906</v>
      </c>
      <c r="T1448" s="93">
        <f t="shared" ca="1" si="2076"/>
        <v>89339.019857066931</v>
      </c>
      <c r="U1448" s="93">
        <f t="shared" ca="1" si="2076"/>
        <v>3480.9730800631623</v>
      </c>
      <c r="V1448" s="93">
        <f t="shared" ca="1" si="2076"/>
        <v>46995.146667398927</v>
      </c>
      <c r="W1448" s="93">
        <f t="shared" ca="1" si="2076"/>
        <v>179737.57074879555</v>
      </c>
      <c r="X1448" s="93">
        <f t="shared" ca="1" si="2076"/>
        <v>32561.127951427166</v>
      </c>
      <c r="Y1448" s="93">
        <f t="shared" ca="1" si="2076"/>
        <v>262774.81844768481</v>
      </c>
      <c r="Z1448" s="93">
        <f t="shared" ca="1" si="2076"/>
        <v>20174.061757258733</v>
      </c>
      <c r="AA1448" s="93">
        <f t="shared" ca="1" si="2076"/>
        <v>402.92775760732974</v>
      </c>
      <c r="AB1448" s="93">
        <f t="shared" ca="1" si="2076"/>
        <v>20576.989514866062</v>
      </c>
      <c r="AC1448" s="93">
        <f t="shared" ca="1" si="2076"/>
        <v>266.12851224681043</v>
      </c>
      <c r="AD1448" s="93">
        <f t="shared" ca="1" si="2076"/>
        <v>1182.2943750473742</v>
      </c>
      <c r="AE1448" s="93">
        <f t="shared" ca="1" si="2076"/>
        <v>242.56809503512707</v>
      </c>
    </row>
    <row r="1449" spans="1:31" hidden="1" outlineLevel="1">
      <c r="A1449" s="146"/>
      <c r="B1449" s="91"/>
      <c r="C1449" s="84"/>
      <c r="D1449" s="84"/>
      <c r="E1449" s="92"/>
      <c r="F1449" s="172"/>
      <c r="G1449" s="48" t="str">
        <f>$G$9</f>
        <v>BULKTRAN</v>
      </c>
      <c r="H1449" s="93">
        <f t="shared" ref="H1449:AE1449" ca="1" si="2078">+H1441+H1433+H1425+H1417+H1409+H1401+H1393</f>
        <v>5435878.8420000011</v>
      </c>
      <c r="I1449" s="93">
        <f t="shared" ca="1" si="2078"/>
        <v>2795514.4605922448</v>
      </c>
      <c r="J1449" s="93">
        <f t="shared" ref="J1449:K1449" ca="1" si="2079">+J1441+J1433+J1425+J1417+J1409+J1401+J1393</f>
        <v>625.40450659407315</v>
      </c>
      <c r="K1449" s="93">
        <f t="shared" ca="1" si="2079"/>
        <v>1095.0386977371488</v>
      </c>
      <c r="L1449" s="93">
        <f t="shared" ca="1" si="2078"/>
        <v>651543.4926722534</v>
      </c>
      <c r="M1449" s="93">
        <f t="shared" ca="1" si="2078"/>
        <v>9066.2194082383521</v>
      </c>
      <c r="N1449" s="93">
        <f t="shared" ca="1" si="2078"/>
        <v>1262.6859880888894</v>
      </c>
      <c r="O1449" s="93">
        <f t="shared" ca="1" si="2078"/>
        <v>661872.39806858078</v>
      </c>
      <c r="P1449" s="93">
        <f t="shared" ca="1" si="2078"/>
        <v>387533.3187718569</v>
      </c>
      <c r="Q1449" s="93">
        <f t="shared" ca="1" si="2078"/>
        <v>69546.333582393258</v>
      </c>
      <c r="R1449" s="93">
        <f t="shared" ca="1" si="2078"/>
        <v>14103.286743037574</v>
      </c>
      <c r="S1449" s="93">
        <f t="shared" ca="1" si="2078"/>
        <v>535.56593625073833</v>
      </c>
      <c r="T1449" s="93">
        <f t="shared" ca="1" si="2078"/>
        <v>471718.5050335385</v>
      </c>
      <c r="U1449" s="93">
        <f t="shared" ca="1" si="2078"/>
        <v>18379.868281703537</v>
      </c>
      <c r="V1449" s="93">
        <f t="shared" ca="1" si="2078"/>
        <v>248138.8352507622</v>
      </c>
      <c r="W1449" s="93">
        <f t="shared" ca="1" si="2078"/>
        <v>949031.43450230011</v>
      </c>
      <c r="X1449" s="93">
        <f t="shared" ca="1" si="2078"/>
        <v>171925.8463326201</v>
      </c>
      <c r="Y1449" s="93">
        <f t="shared" ca="1" si="2078"/>
        <v>1387475.984367386</v>
      </c>
      <c r="Z1449" s="93">
        <f t="shared" ca="1" si="2078"/>
        <v>106520.96102927631</v>
      </c>
      <c r="AA1449" s="93">
        <f t="shared" ca="1" si="2078"/>
        <v>2127.4968066488209</v>
      </c>
      <c r="AB1449" s="93">
        <f t="shared" ca="1" si="2078"/>
        <v>108648.45783592515</v>
      </c>
      <c r="AC1449" s="93">
        <f t="shared" ca="1" si="2078"/>
        <v>1405.1838059642066</v>
      </c>
      <c r="AD1449" s="93">
        <f t="shared" ca="1" si="2078"/>
        <v>6242.6265253322335</v>
      </c>
      <c r="AE1449" s="93">
        <f t="shared" ca="1" si="2078"/>
        <v>1280.7825666978395</v>
      </c>
    </row>
    <row r="1450" spans="1:31" hidden="1" outlineLevel="1">
      <c r="A1450" s="146"/>
      <c r="B1450" s="91"/>
      <c r="C1450" s="84"/>
      <c r="D1450" s="84"/>
      <c r="E1450" s="92"/>
      <c r="F1450" s="172"/>
      <c r="G1450" s="48" t="str">
        <f>$G$10</f>
        <v>SUBTRAN</v>
      </c>
      <c r="H1450" s="93">
        <f t="shared" ref="H1450:AE1450" ca="1" si="2080">+H1442+H1434+H1426+H1418+H1410+H1402+H1394</f>
        <v>1506495.1579999994</v>
      </c>
      <c r="I1450" s="93">
        <f t="shared" ca="1" si="2080"/>
        <v>769623.44322120608</v>
      </c>
      <c r="J1450" s="93">
        <f t="shared" ref="J1450:K1450" ca="1" si="2081">+J1442+J1434+J1426+J1418+J1410+J1402+J1394</f>
        <v>125.32150534196739</v>
      </c>
      <c r="K1450" s="93">
        <f t="shared" ca="1" si="2081"/>
        <v>233.24483927031019</v>
      </c>
      <c r="L1450" s="93">
        <f t="shared" ca="1" si="2080"/>
        <v>180362.3032123555</v>
      </c>
      <c r="M1450" s="93">
        <f t="shared" ca="1" si="2080"/>
        <v>2520.706362086285</v>
      </c>
      <c r="N1450" s="93">
        <f t="shared" ca="1" si="2080"/>
        <v>456.2361397016054</v>
      </c>
      <c r="O1450" s="93">
        <f t="shared" ca="1" si="2080"/>
        <v>183339.24571414338</v>
      </c>
      <c r="P1450" s="93">
        <f t="shared" ca="1" si="2080"/>
        <v>104129.19746668896</v>
      </c>
      <c r="Q1450" s="93">
        <f t="shared" ca="1" si="2080"/>
        <v>18739.064978455935</v>
      </c>
      <c r="R1450" s="93">
        <f t="shared" ca="1" si="2080"/>
        <v>4918.8600786353281</v>
      </c>
      <c r="S1450" s="93">
        <f t="shared" ca="1" si="2080"/>
        <v>0</v>
      </c>
      <c r="T1450" s="93">
        <f t="shared" ca="1" si="2080"/>
        <v>127787.12252378023</v>
      </c>
      <c r="U1450" s="93">
        <f t="shared" ca="1" si="2080"/>
        <v>4700.4597437855446</v>
      </c>
      <c r="V1450" s="93">
        <f t="shared" ca="1" si="2080"/>
        <v>65952.008145146785</v>
      </c>
      <c r="W1450" s="93">
        <f t="shared" ca="1" si="2080"/>
        <v>325194.27468358405</v>
      </c>
      <c r="X1450" s="93">
        <f t="shared" ca="1" si="2080"/>
        <v>0</v>
      </c>
      <c r="Y1450" s="93">
        <f t="shared" ca="1" si="2080"/>
        <v>395846.74257251644</v>
      </c>
      <c r="Z1450" s="93">
        <f t="shared" ca="1" si="2080"/>
        <v>28585.973154906475</v>
      </c>
      <c r="AA1450" s="93">
        <f t="shared" ca="1" si="2080"/>
        <v>573.96394955993298</v>
      </c>
      <c r="AB1450" s="93">
        <f t="shared" ca="1" si="2080"/>
        <v>29159.937104466404</v>
      </c>
      <c r="AC1450" s="93">
        <f t="shared" ca="1" si="2080"/>
        <v>380.10051927481305</v>
      </c>
      <c r="AD1450" s="93">
        <f t="shared" ca="1" si="2080"/>
        <v>0</v>
      </c>
      <c r="AE1450" s="93">
        <f t="shared" ca="1" si="2080"/>
        <v>0</v>
      </c>
    </row>
    <row r="1451" spans="1:31" hidden="1" outlineLevel="1">
      <c r="A1451" s="146"/>
      <c r="B1451" s="91"/>
      <c r="C1451" s="84"/>
      <c r="D1451" s="84"/>
      <c r="E1451" s="92"/>
      <c r="F1451" s="172"/>
      <c r="G1451" s="48" t="str">
        <f>$G$11</f>
        <v>DISTPRI</v>
      </c>
      <c r="H1451" s="93">
        <f t="shared" ref="H1451:AE1451" ca="1" si="2082">+H1443+H1435+H1427+H1419+H1411+H1403+H1395</f>
        <v>0</v>
      </c>
      <c r="I1451" s="93">
        <f t="shared" ca="1" si="2082"/>
        <v>0</v>
      </c>
      <c r="J1451" s="93">
        <f t="shared" ref="J1451:K1451" ca="1" si="2083">+J1443+J1435+J1427+J1419+J1411+J1403+J1395</f>
        <v>0</v>
      </c>
      <c r="K1451" s="93">
        <f t="shared" ca="1" si="2083"/>
        <v>0</v>
      </c>
      <c r="L1451" s="93">
        <f t="shared" ca="1" si="2082"/>
        <v>0</v>
      </c>
      <c r="M1451" s="93">
        <f t="shared" ca="1" si="2082"/>
        <v>0</v>
      </c>
      <c r="N1451" s="93">
        <f t="shared" ca="1" si="2082"/>
        <v>0</v>
      </c>
      <c r="O1451" s="93">
        <f t="shared" ca="1" si="2082"/>
        <v>0</v>
      </c>
      <c r="P1451" s="93">
        <f t="shared" ca="1" si="2082"/>
        <v>0</v>
      </c>
      <c r="Q1451" s="93">
        <f t="shared" ca="1" si="2082"/>
        <v>0</v>
      </c>
      <c r="R1451" s="93">
        <f t="shared" ca="1" si="2082"/>
        <v>0</v>
      </c>
      <c r="S1451" s="93">
        <f t="shared" ca="1" si="2082"/>
        <v>0</v>
      </c>
      <c r="T1451" s="93">
        <f t="shared" ca="1" si="2082"/>
        <v>0</v>
      </c>
      <c r="U1451" s="93">
        <f t="shared" ca="1" si="2082"/>
        <v>0</v>
      </c>
      <c r="V1451" s="93">
        <f t="shared" ca="1" si="2082"/>
        <v>0</v>
      </c>
      <c r="W1451" s="93">
        <f t="shared" ca="1" si="2082"/>
        <v>0</v>
      </c>
      <c r="X1451" s="93">
        <f t="shared" ca="1" si="2082"/>
        <v>0</v>
      </c>
      <c r="Y1451" s="93">
        <f t="shared" ca="1" si="2082"/>
        <v>0</v>
      </c>
      <c r="Z1451" s="93">
        <f t="shared" ca="1" si="2082"/>
        <v>0</v>
      </c>
      <c r="AA1451" s="93">
        <f t="shared" ca="1" si="2082"/>
        <v>0</v>
      </c>
      <c r="AB1451" s="93">
        <f t="shared" ca="1" si="2082"/>
        <v>0</v>
      </c>
      <c r="AC1451" s="93">
        <f t="shared" ca="1" si="2082"/>
        <v>0</v>
      </c>
      <c r="AD1451" s="93">
        <f t="shared" ca="1" si="2082"/>
        <v>0</v>
      </c>
      <c r="AE1451" s="93">
        <f t="shared" ca="1" si="2082"/>
        <v>0</v>
      </c>
    </row>
    <row r="1452" spans="1:31" hidden="1" outlineLevel="1">
      <c r="A1452" s="146"/>
      <c r="B1452" s="91"/>
      <c r="C1452" s="84"/>
      <c r="D1452" s="84"/>
      <c r="E1452" s="92"/>
      <c r="F1452" s="172"/>
      <c r="G1452" s="48" t="str">
        <f>$G$12</f>
        <v>DISTSEC</v>
      </c>
      <c r="H1452" s="93">
        <f t="shared" ref="H1452:AE1452" ca="1" si="2084">+H1444+H1436+H1428+H1420+H1412+H1404+H1396</f>
        <v>0</v>
      </c>
      <c r="I1452" s="93">
        <f t="shared" ca="1" si="2084"/>
        <v>0</v>
      </c>
      <c r="J1452" s="93">
        <f t="shared" ref="J1452:K1452" ca="1" si="2085">+J1444+J1436+J1428+J1420+J1412+J1404+J1396</f>
        <v>0</v>
      </c>
      <c r="K1452" s="93">
        <f t="shared" ca="1" si="2085"/>
        <v>0</v>
      </c>
      <c r="L1452" s="93">
        <f t="shared" ca="1" si="2084"/>
        <v>0</v>
      </c>
      <c r="M1452" s="93">
        <f t="shared" ca="1" si="2084"/>
        <v>0</v>
      </c>
      <c r="N1452" s="93">
        <f t="shared" ca="1" si="2084"/>
        <v>0</v>
      </c>
      <c r="O1452" s="93">
        <f t="shared" ca="1" si="2084"/>
        <v>0</v>
      </c>
      <c r="P1452" s="93">
        <f t="shared" ca="1" si="2084"/>
        <v>0</v>
      </c>
      <c r="Q1452" s="93">
        <f t="shared" ca="1" si="2084"/>
        <v>0</v>
      </c>
      <c r="R1452" s="93">
        <f t="shared" ca="1" si="2084"/>
        <v>0</v>
      </c>
      <c r="S1452" s="93">
        <f t="shared" ca="1" si="2084"/>
        <v>0</v>
      </c>
      <c r="T1452" s="93">
        <f t="shared" ca="1" si="2084"/>
        <v>0</v>
      </c>
      <c r="U1452" s="93">
        <f t="shared" ca="1" si="2084"/>
        <v>0</v>
      </c>
      <c r="V1452" s="93">
        <f t="shared" ca="1" si="2084"/>
        <v>0</v>
      </c>
      <c r="W1452" s="93">
        <f t="shared" ca="1" si="2084"/>
        <v>0</v>
      </c>
      <c r="X1452" s="93">
        <f t="shared" ca="1" si="2084"/>
        <v>0</v>
      </c>
      <c r="Y1452" s="93">
        <f t="shared" ca="1" si="2084"/>
        <v>0</v>
      </c>
      <c r="Z1452" s="93">
        <f t="shared" ca="1" si="2084"/>
        <v>0</v>
      </c>
      <c r="AA1452" s="93">
        <f t="shared" ca="1" si="2084"/>
        <v>0</v>
      </c>
      <c r="AB1452" s="93">
        <f t="shared" ca="1" si="2084"/>
        <v>0</v>
      </c>
      <c r="AC1452" s="93">
        <f t="shared" ca="1" si="2084"/>
        <v>0</v>
      </c>
      <c r="AD1452" s="93">
        <f t="shared" ca="1" si="2084"/>
        <v>0</v>
      </c>
      <c r="AE1452" s="93">
        <f t="shared" ca="1" si="2084"/>
        <v>0</v>
      </c>
    </row>
    <row r="1453" spans="1:31" hidden="1" outlineLevel="1">
      <c r="A1453" s="146"/>
      <c r="B1453" s="91"/>
      <c r="C1453" s="84"/>
      <c r="D1453" s="84"/>
      <c r="E1453" s="92"/>
      <c r="F1453" s="172"/>
      <c r="G1453" s="48" t="str">
        <f>$G$13</f>
        <v>ENERGY</v>
      </c>
      <c r="H1453" s="93">
        <f t="shared" ref="H1453:AE1453" ca="1" si="2086">+H1445+H1437+H1429+H1421+H1413+H1405+H1397</f>
        <v>2.2359754365919032E-13</v>
      </c>
      <c r="I1453" s="93">
        <f t="shared" ca="1" si="2086"/>
        <v>0</v>
      </c>
      <c r="J1453" s="93">
        <f t="shared" ref="J1453:K1453" ca="1" si="2087">+J1445+J1437+J1429+J1421+J1413+J1405+J1397</f>
        <v>0</v>
      </c>
      <c r="K1453" s="93">
        <f t="shared" ca="1" si="2087"/>
        <v>0</v>
      </c>
      <c r="L1453" s="93">
        <f t="shared" ca="1" si="2086"/>
        <v>0</v>
      </c>
      <c r="M1453" s="93">
        <f t="shared" ca="1" si="2086"/>
        <v>0</v>
      </c>
      <c r="N1453" s="93">
        <f t="shared" ca="1" si="2086"/>
        <v>0</v>
      </c>
      <c r="O1453" s="93">
        <f t="shared" ca="1" si="2086"/>
        <v>0</v>
      </c>
      <c r="P1453" s="93">
        <f t="shared" ca="1" si="2086"/>
        <v>0</v>
      </c>
      <c r="Q1453" s="93">
        <f t="shared" ca="1" si="2086"/>
        <v>0</v>
      </c>
      <c r="R1453" s="93">
        <f t="shared" ca="1" si="2086"/>
        <v>0</v>
      </c>
      <c r="S1453" s="93">
        <f t="shared" ca="1" si="2086"/>
        <v>0</v>
      </c>
      <c r="T1453" s="93">
        <f t="shared" ca="1" si="2086"/>
        <v>0</v>
      </c>
      <c r="U1453" s="93">
        <f t="shared" ca="1" si="2086"/>
        <v>0</v>
      </c>
      <c r="V1453" s="93">
        <f t="shared" ca="1" si="2086"/>
        <v>0</v>
      </c>
      <c r="W1453" s="93">
        <f t="shared" ca="1" si="2086"/>
        <v>0</v>
      </c>
      <c r="X1453" s="93">
        <f t="shared" ca="1" si="2086"/>
        <v>0</v>
      </c>
      <c r="Y1453" s="93">
        <f t="shared" ca="1" si="2086"/>
        <v>0</v>
      </c>
      <c r="Z1453" s="93">
        <f t="shared" ca="1" si="2086"/>
        <v>0</v>
      </c>
      <c r="AA1453" s="93">
        <f t="shared" ca="1" si="2086"/>
        <v>0</v>
      </c>
      <c r="AB1453" s="93">
        <f t="shared" ca="1" si="2086"/>
        <v>0</v>
      </c>
      <c r="AC1453" s="93">
        <f t="shared" ca="1" si="2086"/>
        <v>0</v>
      </c>
      <c r="AD1453" s="93">
        <f t="shared" ca="1" si="2086"/>
        <v>0</v>
      </c>
      <c r="AE1453" s="93">
        <f t="shared" ca="1" si="2086"/>
        <v>0</v>
      </c>
    </row>
    <row r="1454" spans="1:31" hidden="1" outlineLevel="1">
      <c r="A1454" s="146"/>
      <c r="B1454" s="91"/>
      <c r="C1454" s="84"/>
      <c r="D1454" s="84"/>
      <c r="E1454" s="92"/>
      <c r="F1454" s="172"/>
      <c r="G1454" s="48" t="str">
        <f>$G$14</f>
        <v>CUSTOMER</v>
      </c>
      <c r="H1454" s="93">
        <f t="shared" ref="H1454:AE1454" ca="1" si="2088">+H1446+H1438+H1430+H1422+H1414+H1406+H1398</f>
        <v>0</v>
      </c>
      <c r="I1454" s="93">
        <f t="shared" ca="1" si="2088"/>
        <v>0</v>
      </c>
      <c r="J1454" s="93">
        <f t="shared" ref="J1454:K1454" ca="1" si="2089">+J1446+J1438+J1430+J1422+J1414+J1406+J1398</f>
        <v>0</v>
      </c>
      <c r="K1454" s="93">
        <f t="shared" ca="1" si="2089"/>
        <v>0</v>
      </c>
      <c r="L1454" s="93">
        <f t="shared" ca="1" si="2088"/>
        <v>0</v>
      </c>
      <c r="M1454" s="93">
        <f t="shared" ca="1" si="2088"/>
        <v>0</v>
      </c>
      <c r="N1454" s="93">
        <f t="shared" ca="1" si="2088"/>
        <v>0</v>
      </c>
      <c r="O1454" s="93">
        <f t="shared" ca="1" si="2088"/>
        <v>0</v>
      </c>
      <c r="P1454" s="93">
        <f t="shared" ca="1" si="2088"/>
        <v>0</v>
      </c>
      <c r="Q1454" s="93">
        <f t="shared" ca="1" si="2088"/>
        <v>0</v>
      </c>
      <c r="R1454" s="93">
        <f t="shared" ca="1" si="2088"/>
        <v>0</v>
      </c>
      <c r="S1454" s="93">
        <f t="shared" ca="1" si="2088"/>
        <v>0</v>
      </c>
      <c r="T1454" s="93">
        <f t="shared" ca="1" si="2088"/>
        <v>0</v>
      </c>
      <c r="U1454" s="93">
        <f t="shared" ca="1" si="2088"/>
        <v>0</v>
      </c>
      <c r="V1454" s="93">
        <f t="shared" ca="1" si="2088"/>
        <v>0</v>
      </c>
      <c r="W1454" s="93">
        <f t="shared" ca="1" si="2088"/>
        <v>0</v>
      </c>
      <c r="X1454" s="93">
        <f t="shared" ca="1" si="2088"/>
        <v>0</v>
      </c>
      <c r="Y1454" s="93">
        <f t="shared" ca="1" si="2088"/>
        <v>0</v>
      </c>
      <c r="Z1454" s="93">
        <f t="shared" ca="1" si="2088"/>
        <v>0</v>
      </c>
      <c r="AA1454" s="93">
        <f t="shared" ca="1" si="2088"/>
        <v>0</v>
      </c>
      <c r="AB1454" s="93">
        <f t="shared" ca="1" si="2088"/>
        <v>0</v>
      </c>
      <c r="AC1454" s="93">
        <f t="shared" ca="1" si="2088"/>
        <v>0</v>
      </c>
      <c r="AD1454" s="93">
        <f t="shared" ca="1" si="2088"/>
        <v>0</v>
      </c>
      <c r="AE1454" s="93">
        <f t="shared" ca="1" si="2088"/>
        <v>0</v>
      </c>
    </row>
    <row r="1455" spans="1:31" collapsed="1">
      <c r="A1455" s="146"/>
      <c r="B1455" s="91"/>
      <c r="C1455" s="84" t="s">
        <v>475</v>
      </c>
      <c r="D1455" s="84"/>
      <c r="E1455" s="93">
        <f>+E1447+E1439+E1431+E1423+E1415+E1407+E1399</f>
        <v>7971878</v>
      </c>
      <c r="F1455" s="172"/>
      <c r="G1455" s="48" t="str">
        <f>$G$15</f>
        <v>TOTAL</v>
      </c>
      <c r="H1455" s="93">
        <f ca="1">+H1447+H1439+H1431+H1423+H1415+H1407+H1399</f>
        <v>7971878</v>
      </c>
      <c r="I1455" s="93">
        <f t="shared" ref="I1455:AE1455" ca="1" si="2090">+I1447+I1439+I1431+I1423+I1415+I1407+I1399</f>
        <v>4094581.8820347665</v>
      </c>
      <c r="J1455" s="93">
        <f t="shared" ref="J1455:K1455" ca="1" si="2091">+J1447+J1439+J1431+J1423+J1415+J1407+J1399</f>
        <v>869.17170579181675</v>
      </c>
      <c r="K1455" s="93">
        <f t="shared" ca="1" si="2091"/>
        <v>1535.6735013982782</v>
      </c>
      <c r="L1455" s="93">
        <f t="shared" ca="1" si="2090"/>
        <v>955301.96628808021</v>
      </c>
      <c r="M1455" s="93">
        <f t="shared" ca="1" si="2090"/>
        <v>13303.981911006556</v>
      </c>
      <c r="N1455" s="93">
        <f t="shared" ca="1" si="2090"/>
        <v>1958.0629021281334</v>
      </c>
      <c r="O1455" s="93">
        <f t="shared" ca="1" si="2090"/>
        <v>970564.01110121491</v>
      </c>
      <c r="P1455" s="93">
        <f t="shared" ca="1" si="2090"/>
        <v>565057.65866267541</v>
      </c>
      <c r="Q1455" s="93">
        <f t="shared" ca="1" si="2090"/>
        <v>101456.81585867575</v>
      </c>
      <c r="R1455" s="93">
        <f t="shared" ca="1" si="2090"/>
        <v>21693.175837794621</v>
      </c>
      <c r="S1455" s="93">
        <f t="shared" ca="1" si="2090"/>
        <v>636.99705523995749</v>
      </c>
      <c r="T1455" s="93">
        <f t="shared" ca="1" si="2090"/>
        <v>688844.64741438557</v>
      </c>
      <c r="U1455" s="93">
        <f t="shared" ca="1" si="2090"/>
        <v>26561.30110555224</v>
      </c>
      <c r="V1455" s="93">
        <f t="shared" ca="1" si="2090"/>
        <v>361085.99006330792</v>
      </c>
      <c r="W1455" s="93">
        <f t="shared" ca="1" si="2090"/>
        <v>1453963.2799346796</v>
      </c>
      <c r="X1455" s="93">
        <f t="shared" ca="1" si="2090"/>
        <v>204486.97428404732</v>
      </c>
      <c r="Y1455" s="93">
        <f t="shared" ca="1" si="2090"/>
        <v>2046097.545387587</v>
      </c>
      <c r="Z1455" s="93">
        <f t="shared" ca="1" si="2090"/>
        <v>155280.99594144151</v>
      </c>
      <c r="AA1455" s="93">
        <f t="shared" ca="1" si="2090"/>
        <v>3104.3885138160836</v>
      </c>
      <c r="AB1455" s="93">
        <f t="shared" ca="1" si="2090"/>
        <v>158385.38445525759</v>
      </c>
      <c r="AC1455" s="93">
        <f t="shared" ca="1" si="2090"/>
        <v>2051.4128374858306</v>
      </c>
      <c r="AD1455" s="93">
        <f t="shared" ca="1" si="2090"/>
        <v>7424.9209003796068</v>
      </c>
      <c r="AE1455" s="93">
        <f t="shared" ca="1" si="2090"/>
        <v>1523.3506617329665</v>
      </c>
    </row>
    <row r="1456" spans="1:31">
      <c r="G1456" s="7"/>
      <c r="H1456" s="4"/>
      <c r="I1456" s="5"/>
      <c r="J1456" s="47"/>
      <c r="K1456" s="47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</row>
    <row r="1457" spans="1:31" s="44" customFormat="1" hidden="1" outlineLevel="1">
      <c r="A1457" s="49"/>
      <c r="B1457" s="97"/>
      <c r="C1457" s="48"/>
      <c r="D1457" s="48"/>
      <c r="E1457" s="51"/>
      <c r="F1457" s="99"/>
      <c r="G1457" s="48" t="str">
        <f>$G$8</f>
        <v>PRODUCTION</v>
      </c>
      <c r="H1457" s="53">
        <f t="shared" ref="H1457:AE1457" ca="1" si="2092">+H1448+H1383</f>
        <v>44455247.000000007</v>
      </c>
      <c r="I1457" s="53">
        <f t="shared" ca="1" si="2092"/>
        <v>22862041.16204619</v>
      </c>
      <c r="J1457" s="53">
        <f t="shared" ref="J1457:K1457" ca="1" si="2093">+J1448+J1383</f>
        <v>5114.6305176521182</v>
      </c>
      <c r="K1457" s="53">
        <f t="shared" ca="1" si="2093"/>
        <v>8955.3533471604314</v>
      </c>
      <c r="L1457" s="53">
        <f t="shared" ca="1" si="2092"/>
        <v>5328398.1744028199</v>
      </c>
      <c r="M1457" s="53">
        <f t="shared" ca="1" si="2092"/>
        <v>74144.592781457352</v>
      </c>
      <c r="N1457" s="53">
        <f t="shared" ca="1" si="2092"/>
        <v>10326.392312172624</v>
      </c>
      <c r="O1457" s="53">
        <f t="shared" ca="1" si="2092"/>
        <v>5412869.1594964508</v>
      </c>
      <c r="P1457" s="53">
        <f t="shared" ca="1" si="2092"/>
        <v>3169292.3826083746</v>
      </c>
      <c r="Q1457" s="53">
        <f t="shared" ca="1" si="2092"/>
        <v>568757.97404862172</v>
      </c>
      <c r="R1457" s="53">
        <f t="shared" ca="1" si="2092"/>
        <v>115338.31306712571</v>
      </c>
      <c r="S1457" s="53">
        <f t="shared" ca="1" si="2092"/>
        <v>4379.9202802049567</v>
      </c>
      <c r="T1457" s="53">
        <f t="shared" ca="1" si="2092"/>
        <v>3857768.5900043272</v>
      </c>
      <c r="U1457" s="53">
        <f t="shared" ca="1" si="2092"/>
        <v>150312.69239804673</v>
      </c>
      <c r="V1457" s="53">
        <f t="shared" ca="1" si="2092"/>
        <v>2029308.1453791785</v>
      </c>
      <c r="W1457" s="53">
        <f t="shared" ca="1" si="2092"/>
        <v>7761289.0312399771</v>
      </c>
      <c r="X1457" s="53">
        <f t="shared" ca="1" si="2092"/>
        <v>1406029.4915603038</v>
      </c>
      <c r="Y1457" s="53">
        <f t="shared" ca="1" si="2092"/>
        <v>11346939.360577505</v>
      </c>
      <c r="Z1457" s="53">
        <f t="shared" ca="1" si="2092"/>
        <v>871140.7613881937</v>
      </c>
      <c r="AA1457" s="53">
        <f t="shared" ca="1" si="2092"/>
        <v>17398.915387982928</v>
      </c>
      <c r="AB1457" s="53">
        <f t="shared" ca="1" si="2092"/>
        <v>888539.67677617667</v>
      </c>
      <c r="AC1457" s="53">
        <f t="shared" ca="1" si="2092"/>
        <v>11491.755977319643</v>
      </c>
      <c r="AD1457" s="53">
        <f t="shared" ca="1" si="2092"/>
        <v>51052.923028411402</v>
      </c>
      <c r="AE1457" s="53">
        <f t="shared" ca="1" si="2092"/>
        <v>10474.388228803435</v>
      </c>
    </row>
    <row r="1458" spans="1:31" s="44" customFormat="1" hidden="1" outlineLevel="1">
      <c r="A1458" s="49"/>
      <c r="B1458" s="97"/>
      <c r="C1458" s="48"/>
      <c r="D1458" s="48"/>
      <c r="E1458" s="51"/>
      <c r="F1458" s="99"/>
      <c r="G1458" s="48" t="str">
        <f>$G$9</f>
        <v>BULKTRAN</v>
      </c>
      <c r="H1458" s="53">
        <f t="shared" ref="H1458:AE1458" ca="1" si="2094">+H1449+H1384</f>
        <v>1744198.2720000101</v>
      </c>
      <c r="I1458" s="53">
        <f t="shared" ca="1" si="2094"/>
        <v>896990.46524776053</v>
      </c>
      <c r="J1458" s="53">
        <f t="shared" ref="J1458:K1458" ca="1" si="2095">+J1449+J1384</f>
        <v>200.67214362361557</v>
      </c>
      <c r="K1458" s="53">
        <f t="shared" ca="1" si="2095"/>
        <v>351.36261492972244</v>
      </c>
      <c r="L1458" s="53">
        <f t="shared" ca="1" si="2094"/>
        <v>209059.30155604327</v>
      </c>
      <c r="M1458" s="53">
        <f t="shared" ca="1" si="2094"/>
        <v>2909.0575204218767</v>
      </c>
      <c r="N1458" s="53">
        <f t="shared" ca="1" si="2094"/>
        <v>405.15522558868486</v>
      </c>
      <c r="O1458" s="53">
        <f t="shared" ca="1" si="2094"/>
        <v>212373.5143020539</v>
      </c>
      <c r="P1458" s="53">
        <f t="shared" ca="1" si="2094"/>
        <v>124346.94822881819</v>
      </c>
      <c r="Q1458" s="53">
        <f t="shared" ca="1" si="2094"/>
        <v>22315.176328270842</v>
      </c>
      <c r="R1458" s="53">
        <f t="shared" ca="1" si="2094"/>
        <v>4525.290037126033</v>
      </c>
      <c r="S1458" s="53">
        <f t="shared" ca="1" si="2094"/>
        <v>171.84584272428555</v>
      </c>
      <c r="T1458" s="53">
        <f t="shared" ca="1" si="2094"/>
        <v>151359.26043693937</v>
      </c>
      <c r="U1458" s="53">
        <f t="shared" ca="1" si="2094"/>
        <v>5897.5071793064581</v>
      </c>
      <c r="V1458" s="53">
        <f t="shared" ca="1" si="2094"/>
        <v>79619.752433855552</v>
      </c>
      <c r="W1458" s="53">
        <f t="shared" ca="1" si="2094"/>
        <v>304513.59131536109</v>
      </c>
      <c r="X1458" s="53">
        <f t="shared" ca="1" si="2094"/>
        <v>55165.461335993255</v>
      </c>
      <c r="Y1458" s="53">
        <f t="shared" ca="1" si="2094"/>
        <v>445196.31226451695</v>
      </c>
      <c r="Z1458" s="53">
        <f t="shared" ca="1" si="2094"/>
        <v>34179.142243480543</v>
      </c>
      <c r="AA1458" s="53">
        <f t="shared" ca="1" si="2094"/>
        <v>682.64513645361535</v>
      </c>
      <c r="AB1458" s="53">
        <f t="shared" ca="1" si="2094"/>
        <v>34861.787379934176</v>
      </c>
      <c r="AC1458" s="53">
        <f t="shared" ca="1" si="2094"/>
        <v>450.87818132889208</v>
      </c>
      <c r="AD1458" s="53">
        <f t="shared" ca="1" si="2094"/>
        <v>2003.0575946795316</v>
      </c>
      <c r="AE1458" s="53">
        <f t="shared" ca="1" si="2094"/>
        <v>410.96183424503727</v>
      </c>
    </row>
    <row r="1459" spans="1:31" s="44" customFormat="1" hidden="1" outlineLevel="1">
      <c r="A1459" s="49"/>
      <c r="B1459" s="97"/>
      <c r="C1459" s="48"/>
      <c r="D1459" s="48"/>
      <c r="E1459" s="51"/>
      <c r="F1459" s="99"/>
      <c r="G1459" s="48" t="str">
        <f>$G$10</f>
        <v>SUBTRAN</v>
      </c>
      <c r="H1459" s="53">
        <f t="shared" ref="H1459:AE1459" ca="1" si="2096">+H1450+H1385</f>
        <v>483385.72800000221</v>
      </c>
      <c r="I1459" s="53">
        <f t="shared" ca="1" si="2096"/>
        <v>246947.35088378651</v>
      </c>
      <c r="J1459" s="53">
        <f t="shared" ref="J1459:K1459" ca="1" si="2097">+J1450+J1385</f>
        <v>40.21163079887117</v>
      </c>
      <c r="K1459" s="53">
        <f t="shared" ca="1" si="2097"/>
        <v>74.840749294278282</v>
      </c>
      <c r="L1459" s="53">
        <f t="shared" ca="1" si="2096"/>
        <v>57872.448364060052</v>
      </c>
      <c r="M1459" s="53">
        <f t="shared" ca="1" si="2096"/>
        <v>808.81340603108379</v>
      </c>
      <c r="N1459" s="53">
        <f t="shared" ca="1" si="2096"/>
        <v>146.39146854103006</v>
      </c>
      <c r="O1459" s="53">
        <f t="shared" ca="1" si="2096"/>
        <v>58827.653238632163</v>
      </c>
      <c r="P1459" s="53">
        <f t="shared" ca="1" si="2096"/>
        <v>33411.702424795541</v>
      </c>
      <c r="Q1459" s="53">
        <f t="shared" ca="1" si="2096"/>
        <v>6012.7618190793073</v>
      </c>
      <c r="R1459" s="53">
        <f t="shared" ca="1" si="2096"/>
        <v>1578.3036191087967</v>
      </c>
      <c r="S1459" s="53">
        <f t="shared" ca="1" si="2096"/>
        <v>0</v>
      </c>
      <c r="T1459" s="53">
        <f t="shared" ca="1" si="2096"/>
        <v>41002.767862983703</v>
      </c>
      <c r="U1459" s="53">
        <f t="shared" ca="1" si="2096"/>
        <v>1508.2259927080868</v>
      </c>
      <c r="V1459" s="53">
        <f t="shared" ca="1" si="2096"/>
        <v>21161.873173643326</v>
      </c>
      <c r="W1459" s="53">
        <f t="shared" ca="1" si="2096"/>
        <v>104344.35874194658</v>
      </c>
      <c r="X1459" s="53">
        <f t="shared" ca="1" si="2096"/>
        <v>0</v>
      </c>
      <c r="Y1459" s="53">
        <f t="shared" ca="1" si="2096"/>
        <v>127014.45790829806</v>
      </c>
      <c r="Z1459" s="53">
        <f t="shared" ca="1" si="2096"/>
        <v>9172.317196437336</v>
      </c>
      <c r="AA1459" s="53">
        <f t="shared" ca="1" si="2096"/>
        <v>184.16652727388635</v>
      </c>
      <c r="AB1459" s="53">
        <f t="shared" ca="1" si="2096"/>
        <v>9356.4837237112115</v>
      </c>
      <c r="AC1459" s="53">
        <f t="shared" ca="1" si="2096"/>
        <v>121.96200249774353</v>
      </c>
      <c r="AD1459" s="53">
        <f t="shared" ca="1" si="2096"/>
        <v>0</v>
      </c>
      <c r="AE1459" s="53">
        <f t="shared" ca="1" si="2096"/>
        <v>0</v>
      </c>
    </row>
    <row r="1460" spans="1:31" s="44" customFormat="1" hidden="1" outlineLevel="1">
      <c r="A1460" s="49"/>
      <c r="B1460" s="97"/>
      <c r="C1460" s="48"/>
      <c r="D1460" s="48"/>
      <c r="E1460" s="51"/>
      <c r="F1460" s="99"/>
      <c r="G1460" s="48" t="str">
        <f>$G$11</f>
        <v>DISTPRI</v>
      </c>
      <c r="H1460" s="53">
        <f t="shared" ref="H1460:AE1460" ca="1" si="2098">+H1451+H1386</f>
        <v>0</v>
      </c>
      <c r="I1460" s="53">
        <f t="shared" ca="1" si="2098"/>
        <v>0</v>
      </c>
      <c r="J1460" s="53">
        <f t="shared" ref="J1460:K1460" ca="1" si="2099">+J1451+J1386</f>
        <v>0</v>
      </c>
      <c r="K1460" s="53">
        <f t="shared" ca="1" si="2099"/>
        <v>0</v>
      </c>
      <c r="L1460" s="53">
        <f t="shared" ca="1" si="2098"/>
        <v>0</v>
      </c>
      <c r="M1460" s="53">
        <f t="shared" ca="1" si="2098"/>
        <v>0</v>
      </c>
      <c r="N1460" s="53">
        <f t="shared" ca="1" si="2098"/>
        <v>0</v>
      </c>
      <c r="O1460" s="53">
        <f t="shared" ca="1" si="2098"/>
        <v>0</v>
      </c>
      <c r="P1460" s="53">
        <f t="shared" ca="1" si="2098"/>
        <v>0</v>
      </c>
      <c r="Q1460" s="53">
        <f t="shared" ca="1" si="2098"/>
        <v>0</v>
      </c>
      <c r="R1460" s="53">
        <f t="shared" ca="1" si="2098"/>
        <v>0</v>
      </c>
      <c r="S1460" s="53">
        <f t="shared" ca="1" si="2098"/>
        <v>0</v>
      </c>
      <c r="T1460" s="53">
        <f t="shared" ca="1" si="2098"/>
        <v>0</v>
      </c>
      <c r="U1460" s="53">
        <f t="shared" ca="1" si="2098"/>
        <v>0</v>
      </c>
      <c r="V1460" s="53">
        <f t="shared" ca="1" si="2098"/>
        <v>0</v>
      </c>
      <c r="W1460" s="53">
        <f t="shared" ca="1" si="2098"/>
        <v>0</v>
      </c>
      <c r="X1460" s="53">
        <f t="shared" ca="1" si="2098"/>
        <v>0</v>
      </c>
      <c r="Y1460" s="53">
        <f t="shared" ca="1" si="2098"/>
        <v>0</v>
      </c>
      <c r="Z1460" s="53">
        <f t="shared" ca="1" si="2098"/>
        <v>0</v>
      </c>
      <c r="AA1460" s="53">
        <f t="shared" ca="1" si="2098"/>
        <v>0</v>
      </c>
      <c r="AB1460" s="53">
        <f t="shared" ca="1" si="2098"/>
        <v>0</v>
      </c>
      <c r="AC1460" s="53">
        <f t="shared" ca="1" si="2098"/>
        <v>0</v>
      </c>
      <c r="AD1460" s="53">
        <f t="shared" ca="1" si="2098"/>
        <v>0</v>
      </c>
      <c r="AE1460" s="53">
        <f t="shared" ca="1" si="2098"/>
        <v>0</v>
      </c>
    </row>
    <row r="1461" spans="1:31" s="44" customFormat="1" hidden="1" outlineLevel="1">
      <c r="A1461" s="49"/>
      <c r="B1461" s="97"/>
      <c r="C1461" s="48"/>
      <c r="D1461" s="48"/>
      <c r="E1461" s="51"/>
      <c r="F1461" s="99"/>
      <c r="G1461" s="48" t="str">
        <f>$G$12</f>
        <v>DISTSEC</v>
      </c>
      <c r="H1461" s="53">
        <f t="shared" ref="H1461:AE1461" ca="1" si="2100">+H1452+H1387</f>
        <v>0</v>
      </c>
      <c r="I1461" s="53">
        <f t="shared" ca="1" si="2100"/>
        <v>0</v>
      </c>
      <c r="J1461" s="53">
        <f t="shared" ref="J1461:K1461" ca="1" si="2101">+J1452+J1387</f>
        <v>0</v>
      </c>
      <c r="K1461" s="53">
        <f t="shared" ca="1" si="2101"/>
        <v>0</v>
      </c>
      <c r="L1461" s="53">
        <f t="shared" ca="1" si="2100"/>
        <v>0</v>
      </c>
      <c r="M1461" s="53">
        <f t="shared" ca="1" si="2100"/>
        <v>0</v>
      </c>
      <c r="N1461" s="53">
        <f t="shared" ca="1" si="2100"/>
        <v>0</v>
      </c>
      <c r="O1461" s="53">
        <f t="shared" ca="1" si="2100"/>
        <v>0</v>
      </c>
      <c r="P1461" s="53">
        <f t="shared" ca="1" si="2100"/>
        <v>0</v>
      </c>
      <c r="Q1461" s="53">
        <f t="shared" ca="1" si="2100"/>
        <v>0</v>
      </c>
      <c r="R1461" s="53">
        <f t="shared" ca="1" si="2100"/>
        <v>0</v>
      </c>
      <c r="S1461" s="53">
        <f t="shared" ca="1" si="2100"/>
        <v>0</v>
      </c>
      <c r="T1461" s="53">
        <f t="shared" ca="1" si="2100"/>
        <v>0</v>
      </c>
      <c r="U1461" s="53">
        <f t="shared" ca="1" si="2100"/>
        <v>0</v>
      </c>
      <c r="V1461" s="53">
        <f t="shared" ca="1" si="2100"/>
        <v>0</v>
      </c>
      <c r="W1461" s="53">
        <f t="shared" ca="1" si="2100"/>
        <v>0</v>
      </c>
      <c r="X1461" s="53">
        <f t="shared" ca="1" si="2100"/>
        <v>0</v>
      </c>
      <c r="Y1461" s="53">
        <f t="shared" ca="1" si="2100"/>
        <v>0</v>
      </c>
      <c r="Z1461" s="53">
        <f t="shared" ca="1" si="2100"/>
        <v>0</v>
      </c>
      <c r="AA1461" s="53">
        <f t="shared" ca="1" si="2100"/>
        <v>0</v>
      </c>
      <c r="AB1461" s="53">
        <f t="shared" ca="1" si="2100"/>
        <v>0</v>
      </c>
      <c r="AC1461" s="53">
        <f t="shared" ca="1" si="2100"/>
        <v>0</v>
      </c>
      <c r="AD1461" s="53">
        <f t="shared" ca="1" si="2100"/>
        <v>0</v>
      </c>
      <c r="AE1461" s="53">
        <f t="shared" ca="1" si="2100"/>
        <v>0</v>
      </c>
    </row>
    <row r="1462" spans="1:31" s="44" customFormat="1" hidden="1" outlineLevel="1">
      <c r="A1462" s="49"/>
      <c r="B1462" s="97"/>
      <c r="C1462" s="48"/>
      <c r="D1462" s="48"/>
      <c r="E1462" s="51"/>
      <c r="F1462" s="99"/>
      <c r="G1462" s="48" t="str">
        <f>$G$13</f>
        <v>ENERGY</v>
      </c>
      <c r="H1462" s="53">
        <f t="shared" ref="H1462:AE1462" ca="1" si="2102">+H1453+H1388</f>
        <v>195640.99999999997</v>
      </c>
      <c r="I1462" s="53">
        <f t="shared" ca="1" si="2102"/>
        <v>76539.37686217486</v>
      </c>
      <c r="J1462" s="53">
        <f t="shared" ref="J1462:K1462" ca="1" si="2103">+J1453+J1388</f>
        <v>12.248394352518819</v>
      </c>
      <c r="K1462" s="53">
        <f t="shared" ca="1" si="2103"/>
        <v>35.317027230168783</v>
      </c>
      <c r="L1462" s="53">
        <f t="shared" ca="1" si="2102"/>
        <v>22070.418970310413</v>
      </c>
      <c r="M1462" s="53">
        <f t="shared" ca="1" si="2102"/>
        <v>307.81667042262194</v>
      </c>
      <c r="N1462" s="53">
        <f t="shared" ca="1" si="2102"/>
        <v>43.032509646961657</v>
      </c>
      <c r="O1462" s="53">
        <f t="shared" ca="1" si="2102"/>
        <v>22421.268150379994</v>
      </c>
      <c r="P1462" s="53">
        <f t="shared" ca="1" si="2102"/>
        <v>14308.420063845551</v>
      </c>
      <c r="Q1462" s="53">
        <f t="shared" ca="1" si="2102"/>
        <v>2555.4608157017619</v>
      </c>
      <c r="R1462" s="53">
        <f t="shared" ca="1" si="2102"/>
        <v>520.38540698978863</v>
      </c>
      <c r="S1462" s="53">
        <f t="shared" ca="1" si="2102"/>
        <v>19.655132936097058</v>
      </c>
      <c r="T1462" s="53">
        <f t="shared" ca="1" si="2102"/>
        <v>17403.921419473198</v>
      </c>
      <c r="U1462" s="53">
        <f t="shared" ca="1" si="2102"/>
        <v>750.42225983563048</v>
      </c>
      <c r="V1462" s="53">
        <f t="shared" ca="1" si="2102"/>
        <v>11864.318609340751</v>
      </c>
      <c r="W1462" s="53">
        <f t="shared" ca="1" si="2102"/>
        <v>51026.503357607115</v>
      </c>
      <c r="X1462" s="53">
        <f t="shared" ca="1" si="2102"/>
        <v>9598.6182401792776</v>
      </c>
      <c r="Y1462" s="53">
        <f t="shared" ca="1" si="2102"/>
        <v>73239.862466962775</v>
      </c>
      <c r="Z1462" s="53">
        <f t="shared" ca="1" si="2102"/>
        <v>3936.0986109321211</v>
      </c>
      <c r="AA1462" s="53">
        <f t="shared" ca="1" si="2102"/>
        <v>78.977033467896248</v>
      </c>
      <c r="AB1462" s="53">
        <f t="shared" ca="1" si="2102"/>
        <v>4015.0756444000172</v>
      </c>
      <c r="AC1462" s="53">
        <f t="shared" ca="1" si="2102"/>
        <v>70.447852519706501</v>
      </c>
      <c r="AD1462" s="53">
        <f t="shared" ca="1" si="2102"/>
        <v>1578.0077694021545</v>
      </c>
      <c r="AE1462" s="53">
        <f t="shared" ca="1" si="2102"/>
        <v>325.47441310454076</v>
      </c>
    </row>
    <row r="1463" spans="1:31" s="44" customFormat="1" hidden="1" outlineLevel="1">
      <c r="A1463" s="49"/>
      <c r="B1463" s="97"/>
      <c r="C1463" s="48"/>
      <c r="D1463" s="48"/>
      <c r="E1463" s="51"/>
      <c r="F1463" s="99"/>
      <c r="G1463" s="48" t="str">
        <f>$G$14</f>
        <v>CUSTOMER</v>
      </c>
      <c r="H1463" s="53">
        <f t="shared" ref="H1463:AE1463" ca="1" si="2104">+H1454+H1389</f>
        <v>0</v>
      </c>
      <c r="I1463" s="53">
        <f t="shared" ca="1" si="2104"/>
        <v>0</v>
      </c>
      <c r="J1463" s="53">
        <f t="shared" ref="J1463:K1463" ca="1" si="2105">+J1454+J1389</f>
        <v>0</v>
      </c>
      <c r="K1463" s="53">
        <f t="shared" ca="1" si="2105"/>
        <v>0</v>
      </c>
      <c r="L1463" s="53">
        <f t="shared" ca="1" si="2104"/>
        <v>0</v>
      </c>
      <c r="M1463" s="53">
        <f t="shared" ca="1" si="2104"/>
        <v>0</v>
      </c>
      <c r="N1463" s="53">
        <f t="shared" ca="1" si="2104"/>
        <v>0</v>
      </c>
      <c r="O1463" s="53">
        <f t="shared" ca="1" si="2104"/>
        <v>0</v>
      </c>
      <c r="P1463" s="53">
        <f t="shared" ca="1" si="2104"/>
        <v>0</v>
      </c>
      <c r="Q1463" s="53">
        <f t="shared" ca="1" si="2104"/>
        <v>0</v>
      </c>
      <c r="R1463" s="53">
        <f t="shared" ca="1" si="2104"/>
        <v>0</v>
      </c>
      <c r="S1463" s="53">
        <f t="shared" ca="1" si="2104"/>
        <v>0</v>
      </c>
      <c r="T1463" s="53">
        <f t="shared" ca="1" si="2104"/>
        <v>0</v>
      </c>
      <c r="U1463" s="53">
        <f t="shared" ca="1" si="2104"/>
        <v>0</v>
      </c>
      <c r="V1463" s="53">
        <f t="shared" ca="1" si="2104"/>
        <v>0</v>
      </c>
      <c r="W1463" s="53">
        <f t="shared" ca="1" si="2104"/>
        <v>0</v>
      </c>
      <c r="X1463" s="53">
        <f t="shared" ca="1" si="2104"/>
        <v>0</v>
      </c>
      <c r="Y1463" s="53">
        <f t="shared" ca="1" si="2104"/>
        <v>0</v>
      </c>
      <c r="Z1463" s="53">
        <f t="shared" ca="1" si="2104"/>
        <v>0</v>
      </c>
      <c r="AA1463" s="53">
        <f t="shared" ca="1" si="2104"/>
        <v>0</v>
      </c>
      <c r="AB1463" s="53">
        <f t="shared" ca="1" si="2104"/>
        <v>0</v>
      </c>
      <c r="AC1463" s="53">
        <f t="shared" ca="1" si="2104"/>
        <v>0</v>
      </c>
      <c r="AD1463" s="53">
        <f t="shared" ca="1" si="2104"/>
        <v>0</v>
      </c>
      <c r="AE1463" s="53">
        <f t="shared" ca="1" si="2104"/>
        <v>0</v>
      </c>
    </row>
    <row r="1464" spans="1:31" s="44" customFormat="1" collapsed="1">
      <c r="A1464" s="49"/>
      <c r="B1464" s="97"/>
      <c r="C1464" s="48" t="s">
        <v>483</v>
      </c>
      <c r="D1464" s="48"/>
      <c r="E1464" s="53">
        <f>E1390+E1455</f>
        <v>46878472</v>
      </c>
      <c r="F1464" s="167"/>
      <c r="G1464" s="48" t="str">
        <f>$G$15</f>
        <v>TOTAL</v>
      </c>
      <c r="H1464" s="53">
        <f ca="1">H1390+H1455</f>
        <v>46878472.000000015</v>
      </c>
      <c r="I1464" s="53">
        <f t="shared" ref="I1464:AE1464" ca="1" si="2106">I1390+I1455</f>
        <v>24082518.355039913</v>
      </c>
      <c r="J1464" s="53">
        <f t="shared" ref="J1464:K1464" ca="1" si="2107">J1390+J1455</f>
        <v>5367.7626864271197</v>
      </c>
      <c r="K1464" s="53">
        <f t="shared" ca="1" si="2107"/>
        <v>9416.8737386146058</v>
      </c>
      <c r="L1464" s="53">
        <f t="shared" ca="1" si="2106"/>
        <v>5617400.3432932328</v>
      </c>
      <c r="M1464" s="53">
        <f t="shared" ca="1" si="2106"/>
        <v>78170.280378332958</v>
      </c>
      <c r="N1464" s="53">
        <f t="shared" ca="1" si="2106"/>
        <v>10920.971515949304</v>
      </c>
      <c r="O1464" s="53">
        <f t="shared" ca="1" si="2106"/>
        <v>5706491.595187516</v>
      </c>
      <c r="P1464" s="53">
        <f t="shared" ca="1" si="2106"/>
        <v>3341359.4533258346</v>
      </c>
      <c r="Q1464" s="53">
        <f t="shared" ca="1" si="2106"/>
        <v>599641.37301167357</v>
      </c>
      <c r="R1464" s="53">
        <f t="shared" ca="1" si="2106"/>
        <v>121962.2921303503</v>
      </c>
      <c r="S1464" s="53">
        <f t="shared" ca="1" si="2106"/>
        <v>4571.4212558653398</v>
      </c>
      <c r="T1464" s="53">
        <f t="shared" ca="1" si="2106"/>
        <v>4067534.5397237232</v>
      </c>
      <c r="U1464" s="53">
        <f t="shared" ca="1" si="2106"/>
        <v>158468.84782989684</v>
      </c>
      <c r="V1464" s="53">
        <f t="shared" ca="1" si="2106"/>
        <v>2141954.0895960196</v>
      </c>
      <c r="W1464" s="53">
        <f t="shared" ca="1" si="2106"/>
        <v>8221173.4846548922</v>
      </c>
      <c r="X1464" s="53">
        <f t="shared" ca="1" si="2106"/>
        <v>1470793.5711364767</v>
      </c>
      <c r="Y1464" s="53">
        <f t="shared" ca="1" si="2106"/>
        <v>11992389.993217286</v>
      </c>
      <c r="Z1464" s="53">
        <f t="shared" ca="1" si="2106"/>
        <v>918428.31943904329</v>
      </c>
      <c r="AA1464" s="53">
        <f t="shared" ca="1" si="2106"/>
        <v>18344.704085178313</v>
      </c>
      <c r="AB1464" s="53">
        <f t="shared" ca="1" si="2106"/>
        <v>936773.0235242215</v>
      </c>
      <c r="AC1464" s="53">
        <f t="shared" ca="1" si="2106"/>
        <v>12135.044013665985</v>
      </c>
      <c r="AD1464" s="53">
        <f t="shared" ca="1" si="2106"/>
        <v>54633.988392493098</v>
      </c>
      <c r="AE1464" s="53">
        <f t="shared" ca="1" si="2106"/>
        <v>11210.824476153019</v>
      </c>
    </row>
    <row r="1465" spans="1:31" s="48" customFormat="1">
      <c r="A1465" s="49"/>
      <c r="B1465" s="97"/>
      <c r="E1465" s="51"/>
      <c r="F1465" s="99"/>
      <c r="H1465" s="53"/>
      <c r="I1465" s="55"/>
      <c r="J1465" s="55"/>
      <c r="K1465" s="55"/>
      <c r="L1465" s="55"/>
      <c r="M1465" s="55"/>
      <c r="N1465" s="55"/>
      <c r="O1465" s="55"/>
      <c r="P1465" s="55"/>
      <c r="Q1465" s="55"/>
      <c r="R1465" s="55"/>
      <c r="S1465" s="55"/>
      <c r="T1465" s="55"/>
      <c r="U1465" s="55"/>
      <c r="V1465" s="55"/>
      <c r="W1465" s="55"/>
      <c r="X1465" s="55"/>
      <c r="Y1465" s="55"/>
      <c r="Z1465" s="55"/>
      <c r="AA1465" s="55"/>
      <c r="AB1465" s="55"/>
      <c r="AC1465" s="55"/>
      <c r="AD1465" s="55"/>
      <c r="AE1465" s="55"/>
    </row>
    <row r="1466" spans="1:31">
      <c r="C1466" s="48" t="s">
        <v>96</v>
      </c>
      <c r="E1466" s="3"/>
      <c r="F1466" s="167"/>
      <c r="G1466" s="3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</row>
    <row r="1467" spans="1:31" hidden="1" outlineLevel="1">
      <c r="E1467" s="44"/>
      <c r="F1467" s="167" t="str">
        <f>F1474</f>
        <v>TOTOXEXP</v>
      </c>
      <c r="G1467" s="48" t="str">
        <f>$G$8</f>
        <v>PRODUCTION</v>
      </c>
      <c r="H1467" s="4">
        <f t="shared" ref="H1467:H1498" si="2108">SUBTOTAL(9,I1467:AE1467)</f>
        <v>0</v>
      </c>
      <c r="I1467" s="5">
        <f t="shared" ref="I1467:N1467" si="2109">VLOOKUP(CONCATENATE($F1467," ",$G1467),AllocFactorMatrix,(I$4+1),FALSE)*$E1474</f>
        <v>0</v>
      </c>
      <c r="J1467" s="47">
        <f t="shared" si="2109"/>
        <v>0</v>
      </c>
      <c r="K1467" s="47">
        <f t="shared" si="2109"/>
        <v>0</v>
      </c>
      <c r="L1467" s="5">
        <f t="shared" si="2109"/>
        <v>0</v>
      </c>
      <c r="M1467" s="5">
        <f t="shared" si="2109"/>
        <v>0</v>
      </c>
      <c r="N1467" s="5">
        <f t="shared" si="2109"/>
        <v>0</v>
      </c>
      <c r="O1467" s="5">
        <f t="shared" ref="O1467:O1530" si="2110">SUBTOTAL(9,L1467:N1467)</f>
        <v>0</v>
      </c>
      <c r="P1467" s="5">
        <f>VLOOKUP(CONCATENATE($F1467," ",$G1467),AllocFactorMatrix,(P$4+1),FALSE)*$E1474</f>
        <v>0</v>
      </c>
      <c r="Q1467" s="5">
        <f>VLOOKUP(CONCATENATE($F1467," ",$G1467),AllocFactorMatrix,(Q$4+1),FALSE)*$E1474</f>
        <v>0</v>
      </c>
      <c r="R1467" s="5">
        <f>VLOOKUP(CONCATENATE($F1467," ",$G1467),AllocFactorMatrix,(R$4+1),FALSE)*$E1474</f>
        <v>0</v>
      </c>
      <c r="S1467" s="47">
        <f>VLOOKUP(CONCATENATE($F1467," ",$G1467),AllocFactorMatrix,(S$4+1),FALSE)*$E1474</f>
        <v>0</v>
      </c>
      <c r="T1467" s="5">
        <f>SUBTOTAL(9,P1467:S1467)</f>
        <v>0</v>
      </c>
      <c r="U1467" s="5">
        <f>VLOOKUP(CONCATENATE($F1467," ",$G1467),AllocFactorMatrix,(U$4+1),FALSE)*$E1474</f>
        <v>0</v>
      </c>
      <c r="V1467" s="5">
        <f>VLOOKUP(CONCATENATE($F1467," ",$G1467),AllocFactorMatrix,(V$4+1),FALSE)*$E1474</f>
        <v>0</v>
      </c>
      <c r="W1467" s="5">
        <f>VLOOKUP(CONCATENATE($F1467," ",$G1467),AllocFactorMatrix,(W$4+1),FALSE)*$E1474</f>
        <v>0</v>
      </c>
      <c r="X1467" s="5">
        <f>VLOOKUP(CONCATENATE($F1467," ",$G1467),AllocFactorMatrix,(X$4+1),FALSE)*$E1474</f>
        <v>0</v>
      </c>
      <c r="Y1467" s="5">
        <f>SUBTOTAL(9,U1467:X1467)</f>
        <v>0</v>
      </c>
      <c r="Z1467" s="5">
        <f>VLOOKUP(CONCATENATE($F1467," ",$G1467),AllocFactorMatrix,(Z$4+1),FALSE)*$E1474</f>
        <v>0</v>
      </c>
      <c r="AA1467" s="5">
        <f>VLOOKUP(CONCATENATE($F1467," ",$G1467),AllocFactorMatrix,(AA$4+1),FALSE)*$E1474</f>
        <v>0</v>
      </c>
      <c r="AB1467" s="5">
        <f t="shared" ref="AB1467:AB1498" si="2111">SUBTOTAL(9,Z1467:AA1467)</f>
        <v>0</v>
      </c>
      <c r="AC1467" s="5">
        <f>VLOOKUP(CONCATENATE($F1467," ",$G1467),AllocFactorMatrix,(AC$4+1),FALSE)*$E1474</f>
        <v>0</v>
      </c>
      <c r="AD1467" s="5">
        <f>VLOOKUP(CONCATENATE($F1467," ",$G1467),AllocFactorMatrix,(AD$4+1),FALSE)*$E1474</f>
        <v>0</v>
      </c>
      <c r="AE1467" s="5">
        <f>VLOOKUP(CONCATENATE($F1467," ",$G1467),AllocFactorMatrix,(AE$4+1),FALSE)*$E1474</f>
        <v>0</v>
      </c>
    </row>
    <row r="1468" spans="1:31" hidden="1" outlineLevel="1">
      <c r="E1468" s="44"/>
      <c r="F1468" s="167" t="str">
        <f>F1474</f>
        <v>TOTOXEXP</v>
      </c>
      <c r="G1468" s="48" t="str">
        <f>$G$9</f>
        <v>BULKTRAN</v>
      </c>
      <c r="H1468" s="4">
        <f t="shared" si="2108"/>
        <v>0</v>
      </c>
      <c r="I1468" s="5">
        <f t="shared" ref="I1468:N1468" si="2112">VLOOKUP(CONCATENATE($F1468," ",$G1468),AllocFactorMatrix,(I$4+1),FALSE)*$E1474</f>
        <v>0</v>
      </c>
      <c r="J1468" s="47">
        <f t="shared" si="2112"/>
        <v>0</v>
      </c>
      <c r="K1468" s="47">
        <f t="shared" si="2112"/>
        <v>0</v>
      </c>
      <c r="L1468" s="5">
        <f t="shared" si="2112"/>
        <v>0</v>
      </c>
      <c r="M1468" s="5">
        <f t="shared" si="2112"/>
        <v>0</v>
      </c>
      <c r="N1468" s="5">
        <f t="shared" si="2112"/>
        <v>0</v>
      </c>
      <c r="O1468" s="5">
        <f t="shared" si="2110"/>
        <v>0</v>
      </c>
      <c r="P1468" s="5">
        <f>VLOOKUP(CONCATENATE($F1468," ",$G1468),AllocFactorMatrix,(P$4+1),FALSE)*$E1474</f>
        <v>0</v>
      </c>
      <c r="Q1468" s="5">
        <f>VLOOKUP(CONCATENATE($F1468," ",$G1468),AllocFactorMatrix,(Q$4+1),FALSE)*$E1474</f>
        <v>0</v>
      </c>
      <c r="R1468" s="5">
        <f>VLOOKUP(CONCATENATE($F1468," ",$G1468),AllocFactorMatrix,(R$4+1),FALSE)*$E1474</f>
        <v>0</v>
      </c>
      <c r="S1468" s="47">
        <f>VLOOKUP(CONCATENATE($F1468," ",$G1468),AllocFactorMatrix,(S$4+1),FALSE)*$E1474</f>
        <v>0</v>
      </c>
      <c r="T1468" s="5">
        <f t="shared" ref="T1468:T1531" si="2113">SUBTOTAL(9,P1468:S1468)</f>
        <v>0</v>
      </c>
      <c r="U1468" s="5">
        <f>VLOOKUP(CONCATENATE($F1468," ",$G1468),AllocFactorMatrix,(U$4+1),FALSE)*$E1474</f>
        <v>0</v>
      </c>
      <c r="V1468" s="5">
        <f>VLOOKUP(CONCATENATE($F1468," ",$G1468),AllocFactorMatrix,(V$4+1),FALSE)*$E1474</f>
        <v>0</v>
      </c>
      <c r="W1468" s="5">
        <f>VLOOKUP(CONCATENATE($F1468," ",$G1468),AllocFactorMatrix,(W$4+1),FALSE)*$E1474</f>
        <v>0</v>
      </c>
      <c r="X1468" s="5">
        <f>VLOOKUP(CONCATENATE($F1468," ",$G1468),AllocFactorMatrix,(X$4+1),FALSE)*$E1474</f>
        <v>0</v>
      </c>
      <c r="Y1468" s="5">
        <f t="shared" ref="Y1468:Y1474" si="2114">SUBTOTAL(9,U1468:X1468)</f>
        <v>0</v>
      </c>
      <c r="Z1468" s="5">
        <f>VLOOKUP(CONCATENATE($F1468," ",$G1468),AllocFactorMatrix,(Z$4+1),FALSE)*$E1474</f>
        <v>0</v>
      </c>
      <c r="AA1468" s="5">
        <f>VLOOKUP(CONCATENATE($F1468," ",$G1468),AllocFactorMatrix,(AA$4+1),FALSE)*$E1474</f>
        <v>0</v>
      </c>
      <c r="AB1468" s="5">
        <f t="shared" si="2111"/>
        <v>0</v>
      </c>
      <c r="AC1468" s="5">
        <f>VLOOKUP(CONCATENATE($F1468," ",$G1468),AllocFactorMatrix,(AC$4+1),FALSE)*$E1474</f>
        <v>0</v>
      </c>
      <c r="AD1468" s="5">
        <f>VLOOKUP(CONCATENATE($F1468," ",$G1468),AllocFactorMatrix,(AD$4+1),FALSE)*$E1474</f>
        <v>0</v>
      </c>
      <c r="AE1468" s="5">
        <f>VLOOKUP(CONCATENATE($F1468," ",$G1468),AllocFactorMatrix,(AE$4+1),FALSE)*$E1474</f>
        <v>0</v>
      </c>
    </row>
    <row r="1469" spans="1:31" hidden="1" outlineLevel="1">
      <c r="E1469" s="44"/>
      <c r="F1469" s="167" t="str">
        <f>F1474</f>
        <v>TOTOXEXP</v>
      </c>
      <c r="G1469" s="48" t="str">
        <f>$G$10</f>
        <v>SUBTRAN</v>
      </c>
      <c r="H1469" s="4">
        <f t="shared" si="2108"/>
        <v>0</v>
      </c>
      <c r="I1469" s="5">
        <f t="shared" ref="I1469:N1469" si="2115">VLOOKUP(CONCATENATE($F1469," ",$G1469),AllocFactorMatrix,(I$4+1),FALSE)*$E1474</f>
        <v>0</v>
      </c>
      <c r="J1469" s="47">
        <f t="shared" si="2115"/>
        <v>0</v>
      </c>
      <c r="K1469" s="47">
        <f t="shared" si="2115"/>
        <v>0</v>
      </c>
      <c r="L1469" s="5">
        <f t="shared" si="2115"/>
        <v>0</v>
      </c>
      <c r="M1469" s="5">
        <f t="shared" si="2115"/>
        <v>0</v>
      </c>
      <c r="N1469" s="5">
        <f t="shared" si="2115"/>
        <v>0</v>
      </c>
      <c r="O1469" s="5">
        <f t="shared" si="2110"/>
        <v>0</v>
      </c>
      <c r="P1469" s="5">
        <f>VLOOKUP(CONCATENATE($F1469," ",$G1469),AllocFactorMatrix,(P$4+1),FALSE)*$E1474</f>
        <v>0</v>
      </c>
      <c r="Q1469" s="5">
        <f>VLOOKUP(CONCATENATE($F1469," ",$G1469),AllocFactorMatrix,(Q$4+1),FALSE)*$E1474</f>
        <v>0</v>
      </c>
      <c r="R1469" s="5">
        <f>VLOOKUP(CONCATENATE($F1469," ",$G1469),AllocFactorMatrix,(R$4+1),FALSE)*$E1474</f>
        <v>0</v>
      </c>
      <c r="S1469" s="47">
        <f>VLOOKUP(CONCATENATE($F1469," ",$G1469),AllocFactorMatrix,(S$4+1),FALSE)*$E1474</f>
        <v>0</v>
      </c>
      <c r="T1469" s="5">
        <f t="shared" si="2113"/>
        <v>0</v>
      </c>
      <c r="U1469" s="5">
        <f>VLOOKUP(CONCATENATE($F1469," ",$G1469),AllocFactorMatrix,(U$4+1),FALSE)*$E1474</f>
        <v>0</v>
      </c>
      <c r="V1469" s="5">
        <f>VLOOKUP(CONCATENATE($F1469," ",$G1469),AllocFactorMatrix,(V$4+1),FALSE)*$E1474</f>
        <v>0</v>
      </c>
      <c r="W1469" s="5">
        <f>VLOOKUP(CONCATENATE($F1469," ",$G1469),AllocFactorMatrix,(W$4+1),FALSE)*$E1474</f>
        <v>0</v>
      </c>
      <c r="X1469" s="5">
        <f>VLOOKUP(CONCATENATE($F1469," ",$G1469),AllocFactorMatrix,(X$4+1),FALSE)*$E1474</f>
        <v>0</v>
      </c>
      <c r="Y1469" s="5">
        <f t="shared" si="2114"/>
        <v>0</v>
      </c>
      <c r="Z1469" s="5">
        <f>VLOOKUP(CONCATENATE($F1469," ",$G1469),AllocFactorMatrix,(Z$4+1),FALSE)*$E1474</f>
        <v>0</v>
      </c>
      <c r="AA1469" s="5">
        <f>VLOOKUP(CONCATENATE($F1469," ",$G1469),AllocFactorMatrix,(AA$4+1),FALSE)*$E1474</f>
        <v>0</v>
      </c>
      <c r="AB1469" s="5">
        <f t="shared" si="2111"/>
        <v>0</v>
      </c>
      <c r="AC1469" s="5">
        <f>VLOOKUP(CONCATENATE($F1469," ",$G1469),AllocFactorMatrix,(AC$4+1),FALSE)*$E1474</f>
        <v>0</v>
      </c>
      <c r="AD1469" s="5">
        <f>VLOOKUP(CONCATENATE($F1469," ",$G1469),AllocFactorMatrix,(AD$4+1),FALSE)*$E1474</f>
        <v>0</v>
      </c>
      <c r="AE1469" s="5">
        <f>VLOOKUP(CONCATENATE($F1469," ",$G1469),AllocFactorMatrix,(AE$4+1),FALSE)*$E1474</f>
        <v>0</v>
      </c>
    </row>
    <row r="1470" spans="1:31" hidden="1" outlineLevel="1">
      <c r="E1470" s="44"/>
      <c r="F1470" s="167" t="str">
        <f>F1474</f>
        <v>TOTOXEXP</v>
      </c>
      <c r="G1470" s="48" t="str">
        <f>$G$11</f>
        <v>DISTPRI</v>
      </c>
      <c r="H1470" s="4">
        <f t="shared" si="2108"/>
        <v>589827.02243738098</v>
      </c>
      <c r="I1470" s="5">
        <f t="shared" ref="I1470:N1470" si="2116">VLOOKUP(CONCATENATE($F1470," ",$G1470),AllocFactorMatrix,(I$4+1),FALSE)*$E1474</f>
        <v>386159.49524482916</v>
      </c>
      <c r="J1470" s="47">
        <f t="shared" si="2116"/>
        <v>63.407949105905395</v>
      </c>
      <c r="K1470" s="47">
        <f t="shared" si="2116"/>
        <v>117.32286816828966</v>
      </c>
      <c r="L1470" s="5">
        <f t="shared" si="2116"/>
        <v>90351.071912431245</v>
      </c>
      <c r="M1470" s="5">
        <f t="shared" si="2116"/>
        <v>1262.5598939992215</v>
      </c>
      <c r="N1470" s="5">
        <f t="shared" si="2116"/>
        <v>0</v>
      </c>
      <c r="O1470" s="5">
        <f t="shared" si="2110"/>
        <v>91613.631806430465</v>
      </c>
      <c r="P1470" s="5">
        <f>VLOOKUP(CONCATENATE($F1470," ",$G1470),AllocFactorMatrix,(P$4+1),FALSE)*$E1474</f>
        <v>52396.458563150773</v>
      </c>
      <c r="Q1470" s="5">
        <f>VLOOKUP(CONCATENATE($F1470," ",$G1470),AllocFactorMatrix,(Q$4+1),FALSE)*$E1474</f>
        <v>9428.447628789756</v>
      </c>
      <c r="R1470" s="5">
        <f>VLOOKUP(CONCATENATE($F1470," ",$G1470),AllocFactorMatrix,(R$4+1),FALSE)*$E1474</f>
        <v>0</v>
      </c>
      <c r="S1470" s="47">
        <f>VLOOKUP(CONCATENATE($F1470," ",$G1470),AllocFactorMatrix,(S$4+1),FALSE)*$E1474</f>
        <v>0</v>
      </c>
      <c r="T1470" s="5">
        <f t="shared" si="2113"/>
        <v>61824.906191940529</v>
      </c>
      <c r="U1470" s="5">
        <f>VLOOKUP(CONCATENATE($F1470," ",$G1470),AllocFactorMatrix,(U$4+1),FALSE)*$E1474</f>
        <v>2372.6944873137631</v>
      </c>
      <c r="V1470" s="5">
        <f>VLOOKUP(CONCATENATE($F1470," ",$G1470),AllocFactorMatrix,(V$4+1),FALSE)*$E1474</f>
        <v>32809.293869177549</v>
      </c>
      <c r="W1470" s="5">
        <f>VLOOKUP(CONCATENATE($F1470," ",$G1470),AllocFactorMatrix,(W$4+1),FALSE)*$E1474</f>
        <v>0</v>
      </c>
      <c r="X1470" s="5">
        <f>VLOOKUP(CONCATENATE($F1470," ",$G1470),AllocFactorMatrix,(X$4+1),FALSE)*$E1474</f>
        <v>0</v>
      </c>
      <c r="Y1470" s="5">
        <f t="shared" si="2114"/>
        <v>35181.988356491311</v>
      </c>
      <c r="Z1470" s="5">
        <f>VLOOKUP(CONCATENATE($F1470," ",$G1470),AllocFactorMatrix,(Z$4+1),FALSE)*$E1474</f>
        <v>14387.87883922495</v>
      </c>
      <c r="AA1470" s="5">
        <f>VLOOKUP(CONCATENATE($F1470," ",$G1470),AllocFactorMatrix,(AA$4+1),FALSE)*$E1474</f>
        <v>288.78741812701008</v>
      </c>
      <c r="AB1470" s="5">
        <f t="shared" si="2111"/>
        <v>14676.666257351961</v>
      </c>
      <c r="AC1470" s="5">
        <f>VLOOKUP(CONCATENATE($F1470," ",$G1470),AllocFactorMatrix,(AC$4+1),FALSE)*$E1474</f>
        <v>189.60376306339597</v>
      </c>
      <c r="AD1470" s="5">
        <f>VLOOKUP(CONCATENATE($F1470," ",$G1470),AllocFactorMatrix,(AD$4+1),FALSE)*$E1474</f>
        <v>0</v>
      </c>
      <c r="AE1470" s="5">
        <f>VLOOKUP(CONCATENATE($F1470," ",$G1470),AllocFactorMatrix,(AE$4+1),FALSE)*$E1474</f>
        <v>0</v>
      </c>
    </row>
    <row r="1471" spans="1:31" hidden="1" outlineLevel="1">
      <c r="E1471" s="44"/>
      <c r="F1471" s="167" t="str">
        <f>F1474</f>
        <v>TOTOXEXP</v>
      </c>
      <c r="G1471" s="48" t="str">
        <f>$G$12</f>
        <v>DISTSEC</v>
      </c>
      <c r="H1471" s="4">
        <f t="shared" si="2108"/>
        <v>233403.04716339277</v>
      </c>
      <c r="I1471" s="5">
        <f t="shared" ref="I1471:N1471" si="2117">VLOOKUP(CONCATENATE($F1471," ",$G1471),AllocFactorMatrix,(I$4+1),FALSE)*$E1474</f>
        <v>173166.66080801943</v>
      </c>
      <c r="J1471" s="47">
        <f t="shared" si="2117"/>
        <v>42.92712266816536</v>
      </c>
      <c r="K1471" s="47">
        <f t="shared" si="2117"/>
        <v>55.602454164670895</v>
      </c>
      <c r="L1471" s="5">
        <f t="shared" si="2117"/>
        <v>34904.65185739709</v>
      </c>
      <c r="M1471" s="5">
        <f t="shared" si="2117"/>
        <v>0</v>
      </c>
      <c r="N1471" s="5">
        <f t="shared" si="2117"/>
        <v>0</v>
      </c>
      <c r="O1471" s="5">
        <f t="shared" si="2110"/>
        <v>34904.65185739709</v>
      </c>
      <c r="P1471" s="5">
        <f>VLOOKUP(CONCATENATE($F1471," ",$G1471),AllocFactorMatrix,(P$4+1),FALSE)*$E1474</f>
        <v>17424.186692776311</v>
      </c>
      <c r="Q1471" s="5">
        <f>VLOOKUP(CONCATENATE($F1471," ",$G1471),AllocFactorMatrix,(Q$4+1),FALSE)*$E1474</f>
        <v>0</v>
      </c>
      <c r="R1471" s="5">
        <f>VLOOKUP(CONCATENATE($F1471," ",$G1471),AllocFactorMatrix,(R$4+1),FALSE)*$E1474</f>
        <v>0</v>
      </c>
      <c r="S1471" s="47">
        <f>VLOOKUP(CONCATENATE($F1471," ",$G1471),AllocFactorMatrix,(S$4+1),FALSE)*$E1474</f>
        <v>0</v>
      </c>
      <c r="T1471" s="5">
        <f t="shared" si="2113"/>
        <v>17424.186692776311</v>
      </c>
      <c r="U1471" s="5">
        <f>VLOOKUP(CONCATENATE($F1471," ",$G1471),AllocFactorMatrix,(U$4+1),FALSE)*$E1474</f>
        <v>652.52606544010416</v>
      </c>
      <c r="V1471" s="5">
        <f>VLOOKUP(CONCATENATE($F1471," ",$G1471),AllocFactorMatrix,(V$4+1),FALSE)*$E1474</f>
        <v>0</v>
      </c>
      <c r="W1471" s="5">
        <f>VLOOKUP(CONCATENATE($F1471," ",$G1471),AllocFactorMatrix,(W$4+1),FALSE)*$E1474</f>
        <v>0</v>
      </c>
      <c r="X1471" s="5">
        <f>VLOOKUP(CONCATENATE($F1471," ",$G1471),AllocFactorMatrix,(X$4+1),FALSE)*$E1474</f>
        <v>0</v>
      </c>
      <c r="Y1471" s="5">
        <f t="shared" si="2114"/>
        <v>652.52606544010416</v>
      </c>
      <c r="Z1471" s="5">
        <f>VLOOKUP(CONCATENATE($F1471," ",$G1471),AllocFactorMatrix,(Z$4+1),FALSE)*$E1474</f>
        <v>4931.3799698204621</v>
      </c>
      <c r="AA1471" s="5">
        <f>VLOOKUP(CONCATENATE($F1471," ",$G1471),AllocFactorMatrix,(AA$4+1),FALSE)*$E1474</f>
        <v>0</v>
      </c>
      <c r="AB1471" s="5">
        <f t="shared" si="2111"/>
        <v>4931.3799698204621</v>
      </c>
      <c r="AC1471" s="5">
        <f>VLOOKUP(CONCATENATE($F1471," ",$G1471),AllocFactorMatrix,(AC$4+1),FALSE)*$E1474</f>
        <v>58.306524883925391</v>
      </c>
      <c r="AD1471" s="5">
        <f>VLOOKUP(CONCATENATE($F1471," ",$G1471),AllocFactorMatrix,(AD$4+1),FALSE)*$E1474</f>
        <v>1794.6579354852283</v>
      </c>
      <c r="AE1471" s="5">
        <f>VLOOKUP(CONCATENATE($F1471," ",$G1471),AllocFactorMatrix,(AE$4+1),FALSE)*$E1474</f>
        <v>372.14773273740212</v>
      </c>
    </row>
    <row r="1472" spans="1:31" hidden="1" outlineLevel="1">
      <c r="E1472" s="44"/>
      <c r="F1472" s="167" t="str">
        <f>F1474</f>
        <v>TOTOXEXP</v>
      </c>
      <c r="G1472" s="48" t="str">
        <f>$G$13</f>
        <v>ENERGY</v>
      </c>
      <c r="H1472" s="4">
        <f t="shared" si="2108"/>
        <v>0</v>
      </c>
      <c r="I1472" s="5">
        <f t="shared" ref="I1472:N1472" si="2118">VLOOKUP(CONCATENATE($F1472," ",$G1472),AllocFactorMatrix,(I$4+1),FALSE)*$E1474</f>
        <v>0</v>
      </c>
      <c r="J1472" s="47">
        <f t="shared" si="2118"/>
        <v>0</v>
      </c>
      <c r="K1472" s="47">
        <f t="shared" si="2118"/>
        <v>0</v>
      </c>
      <c r="L1472" s="5">
        <f t="shared" si="2118"/>
        <v>0</v>
      </c>
      <c r="M1472" s="5">
        <f t="shared" si="2118"/>
        <v>0</v>
      </c>
      <c r="N1472" s="5">
        <f t="shared" si="2118"/>
        <v>0</v>
      </c>
      <c r="O1472" s="5">
        <f t="shared" si="2110"/>
        <v>0</v>
      </c>
      <c r="P1472" s="5">
        <f>VLOOKUP(CONCATENATE($F1472," ",$G1472),AllocFactorMatrix,(P$4+1),FALSE)*$E1474</f>
        <v>0</v>
      </c>
      <c r="Q1472" s="5">
        <f>VLOOKUP(CONCATENATE($F1472," ",$G1472),AllocFactorMatrix,(Q$4+1),FALSE)*$E1474</f>
        <v>0</v>
      </c>
      <c r="R1472" s="5">
        <f>VLOOKUP(CONCATENATE($F1472," ",$G1472),AllocFactorMatrix,(R$4+1),FALSE)*$E1474</f>
        <v>0</v>
      </c>
      <c r="S1472" s="47">
        <f>VLOOKUP(CONCATENATE($F1472," ",$G1472),AllocFactorMatrix,(S$4+1),FALSE)*$E1474</f>
        <v>0</v>
      </c>
      <c r="T1472" s="5">
        <f t="shared" si="2113"/>
        <v>0</v>
      </c>
      <c r="U1472" s="5">
        <f>VLOOKUP(CONCATENATE($F1472," ",$G1472),AllocFactorMatrix,(U$4+1),FALSE)*$E1474</f>
        <v>0</v>
      </c>
      <c r="V1472" s="5">
        <f>VLOOKUP(CONCATENATE($F1472," ",$G1472),AllocFactorMatrix,(V$4+1),FALSE)*$E1474</f>
        <v>0</v>
      </c>
      <c r="W1472" s="5">
        <f>VLOOKUP(CONCATENATE($F1472," ",$G1472),AllocFactorMatrix,(W$4+1),FALSE)*$E1474</f>
        <v>0</v>
      </c>
      <c r="X1472" s="5">
        <f>VLOOKUP(CONCATENATE($F1472," ",$G1472),AllocFactorMatrix,(X$4+1),FALSE)*$E1474</f>
        <v>0</v>
      </c>
      <c r="Y1472" s="5">
        <f t="shared" si="2114"/>
        <v>0</v>
      </c>
      <c r="Z1472" s="5">
        <f>VLOOKUP(CONCATENATE($F1472," ",$G1472),AllocFactorMatrix,(Z$4+1),FALSE)*$E1474</f>
        <v>0</v>
      </c>
      <c r="AA1472" s="5">
        <f>VLOOKUP(CONCATENATE($F1472," ",$G1472),AllocFactorMatrix,(AA$4+1),FALSE)*$E1474</f>
        <v>0</v>
      </c>
      <c r="AB1472" s="5">
        <f t="shared" si="2111"/>
        <v>0</v>
      </c>
      <c r="AC1472" s="5">
        <f>VLOOKUP(CONCATENATE($F1472," ",$G1472),AllocFactorMatrix,(AC$4+1),FALSE)*$E1474</f>
        <v>0</v>
      </c>
      <c r="AD1472" s="5">
        <f>VLOOKUP(CONCATENATE($F1472," ",$G1472),AllocFactorMatrix,(AD$4+1),FALSE)*$E1474</f>
        <v>0</v>
      </c>
      <c r="AE1472" s="5">
        <f>VLOOKUP(CONCATENATE($F1472," ",$G1472),AllocFactorMatrix,(AE$4+1),FALSE)*$E1474</f>
        <v>0</v>
      </c>
    </row>
    <row r="1473" spans="4:31" hidden="1" outlineLevel="1">
      <c r="E1473" s="44"/>
      <c r="F1473" s="167" t="str">
        <f>F1474</f>
        <v>TOTOXEXP</v>
      </c>
      <c r="G1473" s="48" t="str">
        <f>$G$14</f>
        <v>CUSTOMER</v>
      </c>
      <c r="H1473" s="4">
        <f t="shared" si="2108"/>
        <v>276863.9303992262</v>
      </c>
      <c r="I1473" s="5">
        <f t="shared" ref="I1473:N1473" si="2119">VLOOKUP(CONCATENATE($F1473," ",$G1473),AllocFactorMatrix,(I$4+1),FALSE)*$E1474</f>
        <v>124247.98644492422</v>
      </c>
      <c r="J1473" s="47">
        <f t="shared" si="2119"/>
        <v>25.042811626913359</v>
      </c>
      <c r="K1473" s="47">
        <f t="shared" si="2119"/>
        <v>28.141179473243319</v>
      </c>
      <c r="L1473" s="5">
        <f t="shared" si="2119"/>
        <v>70017.46609591553</v>
      </c>
      <c r="M1473" s="5">
        <f t="shared" si="2119"/>
        <v>8609.1901449728648</v>
      </c>
      <c r="N1473" s="5">
        <f t="shared" si="2119"/>
        <v>1449.1186779726625</v>
      </c>
      <c r="O1473" s="5">
        <f t="shared" si="2110"/>
        <v>80075.774918861047</v>
      </c>
      <c r="P1473" s="5">
        <f>VLOOKUP(CONCATENATE($F1473," ",$G1473),AllocFactorMatrix,(P$4+1),FALSE)*$E1474</f>
        <v>9348.5036038996659</v>
      </c>
      <c r="Q1473" s="5">
        <f>VLOOKUP(CONCATENATE($F1473," ",$G1473),AllocFactorMatrix,(Q$4+1),FALSE)*$E1474</f>
        <v>3030.9308596437054</v>
      </c>
      <c r="R1473" s="5">
        <f>VLOOKUP(CONCATENATE($F1473," ",$G1473),AllocFactorMatrix,(R$4+1),FALSE)*$E1474</f>
        <v>3563.9578074678607</v>
      </c>
      <c r="S1473" s="47">
        <f>VLOOKUP(CONCATENATE($F1473," ",$G1473),AllocFactorMatrix,(S$4+1),FALSE)*$E1474</f>
        <v>445.48858807373972</v>
      </c>
      <c r="T1473" s="5">
        <f t="shared" si="2113"/>
        <v>16388.880859084973</v>
      </c>
      <c r="U1473" s="5">
        <f>VLOOKUP(CONCATENATE($F1473," ",$G1473),AllocFactorMatrix,(U$4+1),FALSE)*$E1474</f>
        <v>58.822583518570283</v>
      </c>
      <c r="V1473" s="5">
        <f>VLOOKUP(CONCATENATE($F1473," ",$G1473),AllocFactorMatrix,(V$4+1),FALSE)*$E1474</f>
        <v>2149.4813418002577</v>
      </c>
      <c r="W1473" s="5">
        <f>VLOOKUP(CONCATENATE($F1473," ",$G1473),AllocFactorMatrix,(W$4+1),FALSE)*$E1474</f>
        <v>5990.8348145389164</v>
      </c>
      <c r="X1473" s="5">
        <f>VLOOKUP(CONCATENATE($F1473," ",$G1473),AllocFactorMatrix,(X$4+1),FALSE)*$E1474</f>
        <v>1781.9488964196321</v>
      </c>
      <c r="Y1473" s="5">
        <f t="shared" si="2114"/>
        <v>9981.0876362773761</v>
      </c>
      <c r="Z1473" s="5">
        <f>VLOOKUP(CONCATENATE($F1473," ",$G1473),AllocFactorMatrix,(Z$4+1),FALSE)*$E1474</f>
        <v>1799.8870351882153</v>
      </c>
      <c r="AA1473" s="5">
        <f>VLOOKUP(CONCATENATE($F1473," ",$G1473),AllocFactorMatrix,(AA$4+1),FALSE)*$E1474</f>
        <v>39.623607553194759</v>
      </c>
      <c r="AB1473" s="5">
        <f t="shared" si="2111"/>
        <v>1839.51064274141</v>
      </c>
      <c r="AC1473" s="5">
        <f>VLOOKUP(CONCATENATE($F1473," ",$G1473),AllocFactorMatrix,(AC$4+1),FALSE)*$E1474</f>
        <v>186.81201375875375</v>
      </c>
      <c r="AD1473" s="5">
        <f>VLOOKUP(CONCATENATE($F1473," ",$G1473),AllocFactorMatrix,(AD$4+1),FALSE)*$E1474</f>
        <v>29853.405614492967</v>
      </c>
      <c r="AE1473" s="5">
        <f>VLOOKUP(CONCATENATE($F1473," ",$G1473),AllocFactorMatrix,(AE$4+1),FALSE)*$E1474</f>
        <v>14237.288277985295</v>
      </c>
    </row>
    <row r="1474" spans="4:31" collapsed="1">
      <c r="D1474" s="48" t="s">
        <v>97</v>
      </c>
      <c r="E1474" s="54">
        <v>1100094</v>
      </c>
      <c r="F1474" s="88" t="s">
        <v>74</v>
      </c>
      <c r="G1474" s="48" t="str">
        <f>$G$15</f>
        <v>TOTAL</v>
      </c>
      <c r="H1474" s="4">
        <f t="shared" si="2108"/>
        <v>1100094</v>
      </c>
      <c r="I1474" s="5">
        <f t="shared" ref="I1474:N1474" si="2120">VLOOKUP(CONCATENATE($F1474," ",$G1474),AllocFactorMatrix,(I$4+1),FALSE)*$E1474</f>
        <v>683574.14249777282</v>
      </c>
      <c r="J1474" s="47">
        <f t="shared" si="2120"/>
        <v>131.3778834009841</v>
      </c>
      <c r="K1474" s="47">
        <f t="shared" si="2120"/>
        <v>201.06650180620389</v>
      </c>
      <c r="L1474" s="5">
        <f t="shared" si="2120"/>
        <v>195273.18986574383</v>
      </c>
      <c r="M1474" s="5">
        <f t="shared" si="2120"/>
        <v>9871.7500389720844</v>
      </c>
      <c r="N1474" s="5">
        <f t="shared" si="2120"/>
        <v>1449.1186779726625</v>
      </c>
      <c r="O1474" s="5">
        <f t="shared" si="2110"/>
        <v>206594.05858268859</v>
      </c>
      <c r="P1474" s="5">
        <f>VLOOKUP(CONCATENATE($F1474," ",$G1474),AllocFactorMatrix,(P$4+1),FALSE)*$E1474</f>
        <v>79169.148859826746</v>
      </c>
      <c r="Q1474" s="5">
        <f>VLOOKUP(CONCATENATE($F1474," ",$G1474),AllocFactorMatrix,(Q$4+1),FALSE)*$E1474</f>
        <v>12459.378488433462</v>
      </c>
      <c r="R1474" s="5">
        <f>VLOOKUP(CONCATENATE($F1474," ",$G1474),AllocFactorMatrix,(R$4+1),FALSE)*$E1474</f>
        <v>3563.9578074678607</v>
      </c>
      <c r="S1474" s="47">
        <f>VLOOKUP(CONCATENATE($F1474," ",$G1474),AllocFactorMatrix,(S$4+1),FALSE)*$E1474</f>
        <v>445.48858807373972</v>
      </c>
      <c r="T1474" s="5">
        <f t="shared" si="2113"/>
        <v>95637.973743801806</v>
      </c>
      <c r="U1474" s="5">
        <f>VLOOKUP(CONCATENATE($F1474," ",$G1474),AllocFactorMatrix,(U$4+1),FALSE)*$E1474</f>
        <v>3084.043136272438</v>
      </c>
      <c r="V1474" s="5">
        <f>VLOOKUP(CONCATENATE($F1474," ",$G1474),AllocFactorMatrix,(V$4+1),FALSE)*$E1474</f>
        <v>34958.775210977808</v>
      </c>
      <c r="W1474" s="5">
        <f>VLOOKUP(CONCATENATE($F1474," ",$G1474),AllocFactorMatrix,(W$4+1),FALSE)*$E1474</f>
        <v>5990.8348145389164</v>
      </c>
      <c r="X1474" s="5">
        <f>VLOOKUP(CONCATENATE($F1474," ",$G1474),AllocFactorMatrix,(X$4+1),FALSE)*$E1474</f>
        <v>1781.9488964196321</v>
      </c>
      <c r="Y1474" s="5">
        <f t="shared" si="2114"/>
        <v>45815.602058208802</v>
      </c>
      <c r="Z1474" s="5">
        <f>VLOOKUP(CONCATENATE($F1474," ",$G1474),AllocFactorMatrix,(Z$4+1),FALSE)*$E1474</f>
        <v>21119.145844233626</v>
      </c>
      <c r="AA1474" s="5">
        <f>VLOOKUP(CONCATENATE($F1474," ",$G1474),AllocFactorMatrix,(AA$4+1),FALSE)*$E1474</f>
        <v>328.41102568020483</v>
      </c>
      <c r="AB1474" s="5">
        <f t="shared" si="2111"/>
        <v>21447.556869913831</v>
      </c>
      <c r="AC1474" s="5">
        <f>VLOOKUP(CONCATENATE($F1474," ",$G1474),AllocFactorMatrix,(AC$4+1),FALSE)*$E1474</f>
        <v>434.72230170607514</v>
      </c>
      <c r="AD1474" s="5">
        <f>VLOOKUP(CONCATENATE($F1474," ",$G1474),AllocFactorMatrix,(AD$4+1),FALSE)*$E1474</f>
        <v>31648.063549978197</v>
      </c>
      <c r="AE1474" s="5">
        <f>VLOOKUP(CONCATENATE($F1474," ",$G1474),AllocFactorMatrix,(AE$4+1),FALSE)*$E1474</f>
        <v>14609.436010722697</v>
      </c>
    </row>
    <row r="1475" spans="4:31" hidden="1" outlineLevel="1">
      <c r="E1475" s="44"/>
      <c r="F1475" s="167" t="str">
        <f>F1482</f>
        <v>DIST_CPD</v>
      </c>
      <c r="G1475" s="48" t="str">
        <f>$G$8</f>
        <v>PRODUCTION</v>
      </c>
      <c r="H1475" s="4">
        <f t="shared" si="2108"/>
        <v>0</v>
      </c>
      <c r="I1475" s="5">
        <f t="shared" ref="I1475:N1475" si="2121">VLOOKUP(CONCATENATE($F1475," ",$G1475),AllocFactorMatrix,(I$4+1),FALSE)*$E1482</f>
        <v>0</v>
      </c>
      <c r="J1475" s="47">
        <f t="shared" si="2121"/>
        <v>0</v>
      </c>
      <c r="K1475" s="47">
        <f t="shared" si="2121"/>
        <v>0</v>
      </c>
      <c r="L1475" s="5">
        <f t="shared" si="2121"/>
        <v>0</v>
      </c>
      <c r="M1475" s="5">
        <f t="shared" si="2121"/>
        <v>0</v>
      </c>
      <c r="N1475" s="5">
        <f t="shared" si="2121"/>
        <v>0</v>
      </c>
      <c r="O1475" s="5">
        <f t="shared" si="2110"/>
        <v>0</v>
      </c>
      <c r="P1475" s="5">
        <f>VLOOKUP(CONCATENATE($F1475," ",$G1475),AllocFactorMatrix,(P$4+1),FALSE)*$E1482</f>
        <v>0</v>
      </c>
      <c r="Q1475" s="5">
        <f>VLOOKUP(CONCATENATE($F1475," ",$G1475),AllocFactorMatrix,(Q$4+1),FALSE)*$E1482</f>
        <v>0</v>
      </c>
      <c r="R1475" s="5">
        <f>VLOOKUP(CONCATENATE($F1475," ",$G1475),AllocFactorMatrix,(R$4+1),FALSE)*$E1482</f>
        <v>0</v>
      </c>
      <c r="S1475" s="5">
        <f>VLOOKUP(CONCATENATE($F1475," ",$G1475),AllocFactorMatrix,(S$4+1),FALSE)*$E1482</f>
        <v>0</v>
      </c>
      <c r="T1475" s="5">
        <f t="shared" si="2113"/>
        <v>0</v>
      </c>
      <c r="U1475" s="5">
        <f>VLOOKUP(CONCATENATE($F1475," ",$G1475),AllocFactorMatrix,(U$4+1),FALSE)*$E1482</f>
        <v>0</v>
      </c>
      <c r="V1475" s="5">
        <f>VLOOKUP(CONCATENATE($F1475," ",$G1475),AllocFactorMatrix,(V$4+1),FALSE)*$E1482</f>
        <v>0</v>
      </c>
      <c r="W1475" s="5">
        <f>VLOOKUP(CONCATENATE($F1475," ",$G1475),AllocFactorMatrix,(W$4+1),FALSE)*$E1482</f>
        <v>0</v>
      </c>
      <c r="X1475" s="5">
        <f>VLOOKUP(CONCATENATE($F1475," ",$G1475),AllocFactorMatrix,(X$4+1),FALSE)*$E1482</f>
        <v>0</v>
      </c>
      <c r="Y1475" s="5">
        <f>SUBTOTAL(9,U1475:X1475)</f>
        <v>0</v>
      </c>
      <c r="Z1475" s="5">
        <f>VLOOKUP(CONCATENATE($F1475," ",$G1475),AllocFactorMatrix,(Z$4+1),FALSE)*$E1482</f>
        <v>0</v>
      </c>
      <c r="AA1475" s="5">
        <f>VLOOKUP(CONCATENATE($F1475," ",$G1475),AllocFactorMatrix,(AA$4+1),FALSE)*$E1482</f>
        <v>0</v>
      </c>
      <c r="AB1475" s="5">
        <f t="shared" si="2111"/>
        <v>0</v>
      </c>
      <c r="AC1475" s="5">
        <f>VLOOKUP(CONCATENATE($F1475," ",$G1475),AllocFactorMatrix,(AC$4+1),FALSE)*$E1482</f>
        <v>0</v>
      </c>
      <c r="AD1475" s="5">
        <f>VLOOKUP(CONCATENATE($F1475," ",$G1475),AllocFactorMatrix,(AD$4+1),FALSE)*$E1482</f>
        <v>0</v>
      </c>
      <c r="AE1475" s="5">
        <f>VLOOKUP(CONCATENATE($F1475," ",$G1475),AllocFactorMatrix,(AE$4+1),FALSE)*$E1482</f>
        <v>0</v>
      </c>
    </row>
    <row r="1476" spans="4:31" hidden="1" outlineLevel="1">
      <c r="E1476" s="44"/>
      <c r="F1476" s="167" t="str">
        <f>F1482</f>
        <v>DIST_CPD</v>
      </c>
      <c r="G1476" s="48" t="str">
        <f>$G$9</f>
        <v>BULKTRAN</v>
      </c>
      <c r="H1476" s="4">
        <f t="shared" si="2108"/>
        <v>0</v>
      </c>
      <c r="I1476" s="5">
        <f t="shared" ref="I1476:N1476" si="2122">VLOOKUP(CONCATENATE($F1476," ",$G1476),AllocFactorMatrix,(I$4+1),FALSE)*$E1482</f>
        <v>0</v>
      </c>
      <c r="J1476" s="47">
        <f t="shared" si="2122"/>
        <v>0</v>
      </c>
      <c r="K1476" s="47">
        <f t="shared" si="2122"/>
        <v>0</v>
      </c>
      <c r="L1476" s="5">
        <f t="shared" si="2122"/>
        <v>0</v>
      </c>
      <c r="M1476" s="5">
        <f t="shared" si="2122"/>
        <v>0</v>
      </c>
      <c r="N1476" s="5">
        <f t="shared" si="2122"/>
        <v>0</v>
      </c>
      <c r="O1476" s="5">
        <f t="shared" si="2110"/>
        <v>0</v>
      </c>
      <c r="P1476" s="5">
        <f>VLOOKUP(CONCATENATE($F1476," ",$G1476),AllocFactorMatrix,(P$4+1),FALSE)*$E1482</f>
        <v>0</v>
      </c>
      <c r="Q1476" s="5">
        <f>VLOOKUP(CONCATENATE($F1476," ",$G1476),AllocFactorMatrix,(Q$4+1),FALSE)*$E1482</f>
        <v>0</v>
      </c>
      <c r="R1476" s="5">
        <f>VLOOKUP(CONCATENATE($F1476," ",$G1476),AllocFactorMatrix,(R$4+1),FALSE)*$E1482</f>
        <v>0</v>
      </c>
      <c r="S1476" s="5">
        <f t="shared" ref="S1476:S1515" si="2123">VLOOKUP(CONCATENATE($F1476," ",$G1476),AllocFactorMatrix,(S$4+1),FALSE)*$E1483</f>
        <v>0</v>
      </c>
      <c r="T1476" s="5">
        <f t="shared" si="2113"/>
        <v>0</v>
      </c>
      <c r="U1476" s="5">
        <f>VLOOKUP(CONCATENATE($F1476," ",$G1476),AllocFactorMatrix,(U$4+1),FALSE)*$E1482</f>
        <v>0</v>
      </c>
      <c r="V1476" s="5">
        <f>VLOOKUP(CONCATENATE($F1476," ",$G1476),AllocFactorMatrix,(V$4+1),FALSE)*$E1482</f>
        <v>0</v>
      </c>
      <c r="W1476" s="5">
        <f>VLOOKUP(CONCATENATE($F1476," ",$G1476),AllocFactorMatrix,(W$4+1),FALSE)*$E1482</f>
        <v>0</v>
      </c>
      <c r="X1476" s="5">
        <f>VLOOKUP(CONCATENATE($F1476," ",$G1476),AllocFactorMatrix,(X$4+1),FALSE)*$E1482</f>
        <v>0</v>
      </c>
      <c r="Y1476" s="5">
        <f t="shared" ref="Y1476:Y1482" si="2124">SUBTOTAL(9,U1476:X1476)</f>
        <v>0</v>
      </c>
      <c r="Z1476" s="5">
        <f>VLOOKUP(CONCATENATE($F1476," ",$G1476),AllocFactorMatrix,(Z$4+1),FALSE)*$E1482</f>
        <v>0</v>
      </c>
      <c r="AA1476" s="5">
        <f>VLOOKUP(CONCATENATE($F1476," ",$G1476),AllocFactorMatrix,(AA$4+1),FALSE)*$E1482</f>
        <v>0</v>
      </c>
      <c r="AB1476" s="5">
        <f t="shared" si="2111"/>
        <v>0</v>
      </c>
      <c r="AC1476" s="5">
        <f>VLOOKUP(CONCATENATE($F1476," ",$G1476),AllocFactorMatrix,(AC$4+1),FALSE)*$E1482</f>
        <v>0</v>
      </c>
      <c r="AD1476" s="5">
        <f>VLOOKUP(CONCATENATE($F1476," ",$G1476),AllocFactorMatrix,(AD$4+1),FALSE)*$E1482</f>
        <v>0</v>
      </c>
      <c r="AE1476" s="5">
        <f>VLOOKUP(CONCATENATE($F1476," ",$G1476),AllocFactorMatrix,(AE$4+1),FALSE)*$E1482</f>
        <v>0</v>
      </c>
    </row>
    <row r="1477" spans="4:31" hidden="1" outlineLevel="1">
      <c r="E1477" s="44"/>
      <c r="F1477" s="167" t="str">
        <f>F1482</f>
        <v>DIST_CPD</v>
      </c>
      <c r="G1477" s="48" t="str">
        <f>$G$10</f>
        <v>SUBTRAN</v>
      </c>
      <c r="H1477" s="4">
        <f t="shared" si="2108"/>
        <v>0</v>
      </c>
      <c r="I1477" s="5">
        <f t="shared" ref="I1477:N1477" si="2125">VLOOKUP(CONCATENATE($F1477," ",$G1477),AllocFactorMatrix,(I$4+1),FALSE)*$E1482</f>
        <v>0</v>
      </c>
      <c r="J1477" s="47">
        <f t="shared" si="2125"/>
        <v>0</v>
      </c>
      <c r="K1477" s="47">
        <f t="shared" si="2125"/>
        <v>0</v>
      </c>
      <c r="L1477" s="5">
        <f t="shared" si="2125"/>
        <v>0</v>
      </c>
      <c r="M1477" s="5">
        <f t="shared" si="2125"/>
        <v>0</v>
      </c>
      <c r="N1477" s="5">
        <f t="shared" si="2125"/>
        <v>0</v>
      </c>
      <c r="O1477" s="5">
        <f t="shared" si="2110"/>
        <v>0</v>
      </c>
      <c r="P1477" s="5">
        <f>VLOOKUP(CONCATENATE($F1477," ",$G1477),AllocFactorMatrix,(P$4+1),FALSE)*$E1482</f>
        <v>0</v>
      </c>
      <c r="Q1477" s="5">
        <f>VLOOKUP(CONCATENATE($F1477," ",$G1477),AllocFactorMatrix,(Q$4+1),FALSE)*$E1482</f>
        <v>0</v>
      </c>
      <c r="R1477" s="5">
        <f>VLOOKUP(CONCATENATE($F1477," ",$G1477),AllocFactorMatrix,(R$4+1),FALSE)*$E1482</f>
        <v>0</v>
      </c>
      <c r="S1477" s="5">
        <f t="shared" si="2123"/>
        <v>0</v>
      </c>
      <c r="T1477" s="5">
        <f t="shared" si="2113"/>
        <v>0</v>
      </c>
      <c r="U1477" s="5">
        <f>VLOOKUP(CONCATENATE($F1477," ",$G1477),AllocFactorMatrix,(U$4+1),FALSE)*$E1482</f>
        <v>0</v>
      </c>
      <c r="V1477" s="5">
        <f>VLOOKUP(CONCATENATE($F1477," ",$G1477),AllocFactorMatrix,(V$4+1),FALSE)*$E1482</f>
        <v>0</v>
      </c>
      <c r="W1477" s="5">
        <f>VLOOKUP(CONCATENATE($F1477," ",$G1477),AllocFactorMatrix,(W$4+1),FALSE)*$E1482</f>
        <v>0</v>
      </c>
      <c r="X1477" s="5">
        <f>VLOOKUP(CONCATENATE($F1477," ",$G1477),AllocFactorMatrix,(X$4+1),FALSE)*$E1482</f>
        <v>0</v>
      </c>
      <c r="Y1477" s="5">
        <f t="shared" si="2124"/>
        <v>0</v>
      </c>
      <c r="Z1477" s="5">
        <f>VLOOKUP(CONCATENATE($F1477," ",$G1477),AllocFactorMatrix,(Z$4+1),FALSE)*$E1482</f>
        <v>0</v>
      </c>
      <c r="AA1477" s="5">
        <f>VLOOKUP(CONCATENATE($F1477," ",$G1477),AllocFactorMatrix,(AA$4+1),FALSE)*$E1482</f>
        <v>0</v>
      </c>
      <c r="AB1477" s="5">
        <f t="shared" si="2111"/>
        <v>0</v>
      </c>
      <c r="AC1477" s="5">
        <f>VLOOKUP(CONCATENATE($F1477," ",$G1477),AllocFactorMatrix,(AC$4+1),FALSE)*$E1482</f>
        <v>0</v>
      </c>
      <c r="AD1477" s="5">
        <f>VLOOKUP(CONCATENATE($F1477," ",$G1477),AllocFactorMatrix,(AD$4+1),FALSE)*$E1482</f>
        <v>0</v>
      </c>
      <c r="AE1477" s="5">
        <f>VLOOKUP(CONCATENATE($F1477," ",$G1477),AllocFactorMatrix,(AE$4+1),FALSE)*$E1482</f>
        <v>0</v>
      </c>
    </row>
    <row r="1478" spans="4:31" hidden="1" outlineLevel="1">
      <c r="E1478" s="44"/>
      <c r="F1478" s="167" t="str">
        <f>F1482</f>
        <v>DIST_CPD</v>
      </c>
      <c r="G1478" s="48" t="str">
        <f>$G$11</f>
        <v>DISTPRI</v>
      </c>
      <c r="H1478" s="4">
        <f t="shared" si="2108"/>
        <v>8942</v>
      </c>
      <c r="I1478" s="5">
        <f t="shared" ref="I1478:N1478" si="2126">VLOOKUP(CONCATENATE($F1478," ",$G1478),AllocFactorMatrix,(I$4+1),FALSE)*$E1482</f>
        <v>5854.3235137143192</v>
      </c>
      <c r="J1478" s="47">
        <f t="shared" si="2126"/>
        <v>0.96128841056142189</v>
      </c>
      <c r="K1478" s="47">
        <f t="shared" si="2126"/>
        <v>1.7786589071921066</v>
      </c>
      <c r="L1478" s="5">
        <f t="shared" si="2126"/>
        <v>1369.7563087264843</v>
      </c>
      <c r="M1478" s="5">
        <f t="shared" si="2126"/>
        <v>19.14088392472663</v>
      </c>
      <c r="N1478" s="5">
        <f t="shared" si="2126"/>
        <v>0</v>
      </c>
      <c r="O1478" s="5">
        <f t="shared" si="2110"/>
        <v>1388.8971926512111</v>
      </c>
      <c r="P1478" s="5">
        <f>VLOOKUP(CONCATENATE($F1478," ",$G1478),AllocFactorMatrix,(P$4+1),FALSE)*$E1482</f>
        <v>794.35006306689786</v>
      </c>
      <c r="Q1478" s="5">
        <f>VLOOKUP(CONCATENATE($F1478," ",$G1478),AllocFactorMatrix,(Q$4+1),FALSE)*$E1482</f>
        <v>142.93882017856976</v>
      </c>
      <c r="R1478" s="5">
        <f>VLOOKUP(CONCATENATE($F1478," ",$G1478),AllocFactorMatrix,(R$4+1),FALSE)*$E1482</f>
        <v>0</v>
      </c>
      <c r="S1478" s="5">
        <f t="shared" si="2123"/>
        <v>0</v>
      </c>
      <c r="T1478" s="5">
        <f t="shared" si="2113"/>
        <v>937.28888324546756</v>
      </c>
      <c r="U1478" s="5">
        <f>VLOOKUP(CONCATENATE($F1478," ",$G1478),AllocFactorMatrix,(U$4+1),FALSE)*$E1482</f>
        <v>35.970942833179777</v>
      </c>
      <c r="V1478" s="5">
        <f>VLOOKUP(CONCATENATE($F1478," ",$G1478),AllocFactorMatrix,(V$4+1),FALSE)*$E1482</f>
        <v>497.40126277332837</v>
      </c>
      <c r="W1478" s="5">
        <f>VLOOKUP(CONCATENATE($F1478," ",$G1478),AllocFactorMatrix,(W$4+1),FALSE)*$E1482</f>
        <v>0</v>
      </c>
      <c r="X1478" s="5">
        <f>VLOOKUP(CONCATENATE($F1478," ",$G1478),AllocFactorMatrix,(X$4+1),FALSE)*$E1482</f>
        <v>0</v>
      </c>
      <c r="Y1478" s="5">
        <f t="shared" si="2124"/>
        <v>533.37220560650815</v>
      </c>
      <c r="Z1478" s="5">
        <f>VLOOKUP(CONCATENATE($F1478," ",$G1478),AllocFactorMatrix,(Z$4+1),FALSE)*$E1482</f>
        <v>218.12566682464657</v>
      </c>
      <c r="AA1478" s="5">
        <f>VLOOKUP(CONCATENATE($F1478," ",$G1478),AllocFactorMatrix,(AA$4+1),FALSE)*$E1482</f>
        <v>4.3781261194520438</v>
      </c>
      <c r="AB1478" s="5">
        <f t="shared" si="2111"/>
        <v>222.50379294409862</v>
      </c>
      <c r="AC1478" s="5">
        <f>VLOOKUP(CONCATENATE($F1478," ",$G1478),AllocFactorMatrix,(AC$4+1),FALSE)*$E1482</f>
        <v>2.8744645206432251</v>
      </c>
      <c r="AD1478" s="5">
        <f>VLOOKUP(CONCATENATE($F1478," ",$G1478),AllocFactorMatrix,(AD$4+1),FALSE)*$E1482</f>
        <v>0</v>
      </c>
      <c r="AE1478" s="5">
        <f>VLOOKUP(CONCATENATE($F1478," ",$G1478),AllocFactorMatrix,(AE$4+1),FALSE)*$E1482</f>
        <v>0</v>
      </c>
    </row>
    <row r="1479" spans="4:31" hidden="1" outlineLevel="1">
      <c r="E1479" s="44"/>
      <c r="F1479" s="167" t="str">
        <f>F1482</f>
        <v>DIST_CPD</v>
      </c>
      <c r="G1479" s="48" t="str">
        <f>$G$12</f>
        <v>DISTSEC</v>
      </c>
      <c r="H1479" s="4">
        <f t="shared" si="2108"/>
        <v>0</v>
      </c>
      <c r="I1479" s="5">
        <f t="shared" ref="I1479:N1479" si="2127">VLOOKUP(CONCATENATE($F1479," ",$G1479),AllocFactorMatrix,(I$4+1),FALSE)*$E1482</f>
        <v>0</v>
      </c>
      <c r="J1479" s="47">
        <f t="shared" si="2127"/>
        <v>0</v>
      </c>
      <c r="K1479" s="47">
        <f t="shared" si="2127"/>
        <v>0</v>
      </c>
      <c r="L1479" s="5">
        <f t="shared" si="2127"/>
        <v>0</v>
      </c>
      <c r="M1479" s="5">
        <f t="shared" si="2127"/>
        <v>0</v>
      </c>
      <c r="N1479" s="5">
        <f t="shared" si="2127"/>
        <v>0</v>
      </c>
      <c r="O1479" s="5">
        <f t="shared" si="2110"/>
        <v>0</v>
      </c>
      <c r="P1479" s="5">
        <f>VLOOKUP(CONCATENATE($F1479," ",$G1479),AllocFactorMatrix,(P$4+1),FALSE)*$E1482</f>
        <v>0</v>
      </c>
      <c r="Q1479" s="5">
        <f>VLOOKUP(CONCATENATE($F1479," ",$G1479),AllocFactorMatrix,(Q$4+1),FALSE)*$E1482</f>
        <v>0</v>
      </c>
      <c r="R1479" s="5">
        <f>VLOOKUP(CONCATENATE($F1479," ",$G1479),AllocFactorMatrix,(R$4+1),FALSE)*$E1482</f>
        <v>0</v>
      </c>
      <c r="S1479" s="5">
        <f t="shared" si="2123"/>
        <v>0</v>
      </c>
      <c r="T1479" s="5">
        <f t="shared" si="2113"/>
        <v>0</v>
      </c>
      <c r="U1479" s="5">
        <f>VLOOKUP(CONCATENATE($F1479," ",$G1479),AllocFactorMatrix,(U$4+1),FALSE)*$E1482</f>
        <v>0</v>
      </c>
      <c r="V1479" s="5">
        <f>VLOOKUP(CONCATENATE($F1479," ",$G1479),AllocFactorMatrix,(V$4+1),FALSE)*$E1482</f>
        <v>0</v>
      </c>
      <c r="W1479" s="5">
        <f>VLOOKUP(CONCATENATE($F1479," ",$G1479),AllocFactorMatrix,(W$4+1),FALSE)*$E1482</f>
        <v>0</v>
      </c>
      <c r="X1479" s="5">
        <f>VLOOKUP(CONCATENATE($F1479," ",$G1479),AllocFactorMatrix,(X$4+1),FALSE)*$E1482</f>
        <v>0</v>
      </c>
      <c r="Y1479" s="5">
        <f t="shared" si="2124"/>
        <v>0</v>
      </c>
      <c r="Z1479" s="5">
        <f>VLOOKUP(CONCATENATE($F1479," ",$G1479),AllocFactorMatrix,(Z$4+1),FALSE)*$E1482</f>
        <v>0</v>
      </c>
      <c r="AA1479" s="5">
        <f>VLOOKUP(CONCATENATE($F1479," ",$G1479),AllocFactorMatrix,(AA$4+1),FALSE)*$E1482</f>
        <v>0</v>
      </c>
      <c r="AB1479" s="5">
        <f t="shared" si="2111"/>
        <v>0</v>
      </c>
      <c r="AC1479" s="5">
        <f>VLOOKUP(CONCATENATE($F1479," ",$G1479),AllocFactorMatrix,(AC$4+1),FALSE)*$E1482</f>
        <v>0</v>
      </c>
      <c r="AD1479" s="5">
        <f>VLOOKUP(CONCATENATE($F1479," ",$G1479),AllocFactorMatrix,(AD$4+1),FALSE)*$E1482</f>
        <v>0</v>
      </c>
      <c r="AE1479" s="5">
        <f>VLOOKUP(CONCATENATE($F1479," ",$G1479),AllocFactorMatrix,(AE$4+1),FALSE)*$E1482</f>
        <v>0</v>
      </c>
    </row>
    <row r="1480" spans="4:31" hidden="1" outlineLevel="1">
      <c r="E1480" s="44"/>
      <c r="F1480" s="167" t="str">
        <f>F1482</f>
        <v>DIST_CPD</v>
      </c>
      <c r="G1480" s="48" t="str">
        <f>$G$13</f>
        <v>ENERGY</v>
      </c>
      <c r="H1480" s="4">
        <f t="shared" si="2108"/>
        <v>0</v>
      </c>
      <c r="I1480" s="5">
        <f t="shared" ref="I1480:N1480" si="2128">VLOOKUP(CONCATENATE($F1480," ",$G1480),AllocFactorMatrix,(I$4+1),FALSE)*$E1482</f>
        <v>0</v>
      </c>
      <c r="J1480" s="47">
        <f t="shared" si="2128"/>
        <v>0</v>
      </c>
      <c r="K1480" s="47">
        <f t="shared" si="2128"/>
        <v>0</v>
      </c>
      <c r="L1480" s="5">
        <f t="shared" si="2128"/>
        <v>0</v>
      </c>
      <c r="M1480" s="5">
        <f t="shared" si="2128"/>
        <v>0</v>
      </c>
      <c r="N1480" s="5">
        <f t="shared" si="2128"/>
        <v>0</v>
      </c>
      <c r="O1480" s="5">
        <f t="shared" si="2110"/>
        <v>0</v>
      </c>
      <c r="P1480" s="5">
        <f>VLOOKUP(CONCATENATE($F1480," ",$G1480),AllocFactorMatrix,(P$4+1),FALSE)*$E1482</f>
        <v>0</v>
      </c>
      <c r="Q1480" s="5">
        <f>VLOOKUP(CONCATENATE($F1480," ",$G1480),AllocFactorMatrix,(Q$4+1),FALSE)*$E1482</f>
        <v>0</v>
      </c>
      <c r="R1480" s="5">
        <f>VLOOKUP(CONCATENATE($F1480," ",$G1480),AllocFactorMatrix,(R$4+1),FALSE)*$E1482</f>
        <v>0</v>
      </c>
      <c r="S1480" s="5">
        <f t="shared" si="2123"/>
        <v>0</v>
      </c>
      <c r="T1480" s="5">
        <f t="shared" si="2113"/>
        <v>0</v>
      </c>
      <c r="U1480" s="5">
        <f>VLOOKUP(CONCATENATE($F1480," ",$G1480),AllocFactorMatrix,(U$4+1),FALSE)*$E1482</f>
        <v>0</v>
      </c>
      <c r="V1480" s="5">
        <f>VLOOKUP(CONCATENATE($F1480," ",$G1480),AllocFactorMatrix,(V$4+1),FALSE)*$E1482</f>
        <v>0</v>
      </c>
      <c r="W1480" s="5">
        <f>VLOOKUP(CONCATENATE($F1480," ",$G1480),AllocFactorMatrix,(W$4+1),FALSE)*$E1482</f>
        <v>0</v>
      </c>
      <c r="X1480" s="5">
        <f>VLOOKUP(CONCATENATE($F1480," ",$G1480),AllocFactorMatrix,(X$4+1),FALSE)*$E1482</f>
        <v>0</v>
      </c>
      <c r="Y1480" s="5">
        <f t="shared" si="2124"/>
        <v>0</v>
      </c>
      <c r="Z1480" s="5">
        <f>VLOOKUP(CONCATENATE($F1480," ",$G1480),AllocFactorMatrix,(Z$4+1),FALSE)*$E1482</f>
        <v>0</v>
      </c>
      <c r="AA1480" s="5">
        <f>VLOOKUP(CONCATENATE($F1480," ",$G1480),AllocFactorMatrix,(AA$4+1),FALSE)*$E1482</f>
        <v>0</v>
      </c>
      <c r="AB1480" s="5">
        <f t="shared" si="2111"/>
        <v>0</v>
      </c>
      <c r="AC1480" s="5">
        <f>VLOOKUP(CONCATENATE($F1480," ",$G1480),AllocFactorMatrix,(AC$4+1),FALSE)*$E1482</f>
        <v>0</v>
      </c>
      <c r="AD1480" s="5">
        <f>VLOOKUP(CONCATENATE($F1480," ",$G1480),AllocFactorMatrix,(AD$4+1),FALSE)*$E1482</f>
        <v>0</v>
      </c>
      <c r="AE1480" s="5">
        <f>VLOOKUP(CONCATENATE($F1480," ",$G1480),AllocFactorMatrix,(AE$4+1),FALSE)*$E1482</f>
        <v>0</v>
      </c>
    </row>
    <row r="1481" spans="4:31" hidden="1" outlineLevel="1">
      <c r="E1481" s="44"/>
      <c r="F1481" s="167" t="str">
        <f>F1482</f>
        <v>DIST_CPD</v>
      </c>
      <c r="G1481" s="48" t="str">
        <f>$G$14</f>
        <v>CUSTOMER</v>
      </c>
      <c r="H1481" s="4">
        <f t="shared" si="2108"/>
        <v>0</v>
      </c>
      <c r="I1481" s="5">
        <f t="shared" ref="I1481:N1481" si="2129">VLOOKUP(CONCATENATE($F1481," ",$G1481),AllocFactorMatrix,(I$4+1),FALSE)*$E1482</f>
        <v>0</v>
      </c>
      <c r="J1481" s="47">
        <f t="shared" si="2129"/>
        <v>0</v>
      </c>
      <c r="K1481" s="47">
        <f t="shared" si="2129"/>
        <v>0</v>
      </c>
      <c r="L1481" s="5">
        <f t="shared" si="2129"/>
        <v>0</v>
      </c>
      <c r="M1481" s="5">
        <f t="shared" si="2129"/>
        <v>0</v>
      </c>
      <c r="N1481" s="5">
        <f t="shared" si="2129"/>
        <v>0</v>
      </c>
      <c r="O1481" s="5">
        <f t="shared" si="2110"/>
        <v>0</v>
      </c>
      <c r="P1481" s="5">
        <f>VLOOKUP(CONCATENATE($F1481," ",$G1481),AllocFactorMatrix,(P$4+1),FALSE)*$E1482</f>
        <v>0</v>
      </c>
      <c r="Q1481" s="5">
        <f>VLOOKUP(CONCATENATE($F1481," ",$G1481),AllocFactorMatrix,(Q$4+1),FALSE)*$E1482</f>
        <v>0</v>
      </c>
      <c r="R1481" s="5">
        <f>VLOOKUP(CONCATENATE($F1481," ",$G1481),AllocFactorMatrix,(R$4+1),FALSE)*$E1482</f>
        <v>0</v>
      </c>
      <c r="S1481" s="5">
        <f t="shared" si="2123"/>
        <v>0</v>
      </c>
      <c r="T1481" s="5">
        <f t="shared" si="2113"/>
        <v>0</v>
      </c>
      <c r="U1481" s="5">
        <f>VLOOKUP(CONCATENATE($F1481," ",$G1481),AllocFactorMatrix,(U$4+1),FALSE)*$E1482</f>
        <v>0</v>
      </c>
      <c r="V1481" s="5">
        <f>VLOOKUP(CONCATENATE($F1481," ",$G1481),AllocFactorMatrix,(V$4+1),FALSE)*$E1482</f>
        <v>0</v>
      </c>
      <c r="W1481" s="5">
        <f>VLOOKUP(CONCATENATE($F1481," ",$G1481),AllocFactorMatrix,(W$4+1),FALSE)*$E1482</f>
        <v>0</v>
      </c>
      <c r="X1481" s="5">
        <f>VLOOKUP(CONCATENATE($F1481," ",$G1481),AllocFactorMatrix,(X$4+1),FALSE)*$E1482</f>
        <v>0</v>
      </c>
      <c r="Y1481" s="5">
        <f t="shared" si="2124"/>
        <v>0</v>
      </c>
      <c r="Z1481" s="5">
        <f>VLOOKUP(CONCATENATE($F1481," ",$G1481),AllocFactorMatrix,(Z$4+1),FALSE)*$E1482</f>
        <v>0</v>
      </c>
      <c r="AA1481" s="5">
        <f>VLOOKUP(CONCATENATE($F1481," ",$G1481),AllocFactorMatrix,(AA$4+1),FALSE)*$E1482</f>
        <v>0</v>
      </c>
      <c r="AB1481" s="5">
        <f t="shared" si="2111"/>
        <v>0</v>
      </c>
      <c r="AC1481" s="5">
        <f>VLOOKUP(CONCATENATE($F1481," ",$G1481),AllocFactorMatrix,(AC$4+1),FALSE)*$E1482</f>
        <v>0</v>
      </c>
      <c r="AD1481" s="5">
        <f>VLOOKUP(CONCATENATE($F1481," ",$G1481),AllocFactorMatrix,(AD$4+1),FALSE)*$E1482</f>
        <v>0</v>
      </c>
      <c r="AE1481" s="5">
        <f>VLOOKUP(CONCATENATE($F1481," ",$G1481),AllocFactorMatrix,(AE$4+1),FALSE)*$E1482</f>
        <v>0</v>
      </c>
    </row>
    <row r="1482" spans="4:31" collapsed="1">
      <c r="D1482" s="48" t="s">
        <v>98</v>
      </c>
      <c r="E1482" s="54">
        <v>8942</v>
      </c>
      <c r="F1482" s="88" t="s">
        <v>35</v>
      </c>
      <c r="G1482" s="48" t="str">
        <f>$G$15</f>
        <v>TOTAL</v>
      </c>
      <c r="H1482" s="4">
        <f t="shared" si="2108"/>
        <v>8942</v>
      </c>
      <c r="I1482" s="5">
        <f t="shared" ref="I1482:N1482" si="2130">VLOOKUP(CONCATENATE($F1482," ",$G1482),AllocFactorMatrix,(I$4+1),FALSE)*$E1482</f>
        <v>5854.3235137143192</v>
      </c>
      <c r="J1482" s="47">
        <f t="shared" si="2130"/>
        <v>0.96128841056142189</v>
      </c>
      <c r="K1482" s="47">
        <f t="shared" si="2130"/>
        <v>1.7786589071921066</v>
      </c>
      <c r="L1482" s="5">
        <f t="shared" si="2130"/>
        <v>1369.7563087264843</v>
      </c>
      <c r="M1482" s="5">
        <f t="shared" si="2130"/>
        <v>19.14088392472663</v>
      </c>
      <c r="N1482" s="5">
        <f t="shared" si="2130"/>
        <v>0</v>
      </c>
      <c r="O1482" s="5">
        <f t="shared" si="2110"/>
        <v>1388.8971926512111</v>
      </c>
      <c r="P1482" s="5">
        <f>VLOOKUP(CONCATENATE($F1482," ",$G1482),AllocFactorMatrix,(P$4+1),FALSE)*$E1482</f>
        <v>794.35006306689786</v>
      </c>
      <c r="Q1482" s="5">
        <f>VLOOKUP(CONCATENATE($F1482," ",$G1482),AllocFactorMatrix,(Q$4+1),FALSE)*$E1482</f>
        <v>142.93882017856976</v>
      </c>
      <c r="R1482" s="5">
        <f>VLOOKUP(CONCATENATE($F1482," ",$G1482),AllocFactorMatrix,(R$4+1),FALSE)*$E1482</f>
        <v>0</v>
      </c>
      <c r="S1482" s="5">
        <f t="shared" si="2123"/>
        <v>0</v>
      </c>
      <c r="T1482" s="5">
        <f t="shared" si="2113"/>
        <v>937.28888324546756</v>
      </c>
      <c r="U1482" s="5">
        <f>VLOOKUP(CONCATENATE($F1482," ",$G1482),AllocFactorMatrix,(U$4+1),FALSE)*$E1482</f>
        <v>35.970942833179777</v>
      </c>
      <c r="V1482" s="5">
        <f>VLOOKUP(CONCATENATE($F1482," ",$G1482),AllocFactorMatrix,(V$4+1),FALSE)*$E1482</f>
        <v>497.40126277332837</v>
      </c>
      <c r="W1482" s="5">
        <f>VLOOKUP(CONCATENATE($F1482," ",$G1482),AllocFactorMatrix,(W$4+1),FALSE)*$E1482</f>
        <v>0</v>
      </c>
      <c r="X1482" s="5">
        <f>VLOOKUP(CONCATENATE($F1482," ",$G1482),AllocFactorMatrix,(X$4+1),FALSE)*$E1482</f>
        <v>0</v>
      </c>
      <c r="Y1482" s="5">
        <f t="shared" si="2124"/>
        <v>533.37220560650815</v>
      </c>
      <c r="Z1482" s="5">
        <f>VLOOKUP(CONCATENATE($F1482," ",$G1482),AllocFactorMatrix,(Z$4+1),FALSE)*$E1482</f>
        <v>218.12566682464657</v>
      </c>
      <c r="AA1482" s="5">
        <f>VLOOKUP(CONCATENATE($F1482," ",$G1482),AllocFactorMatrix,(AA$4+1),FALSE)*$E1482</f>
        <v>4.3781261194520438</v>
      </c>
      <c r="AB1482" s="5">
        <f t="shared" si="2111"/>
        <v>222.50379294409862</v>
      </c>
      <c r="AC1482" s="5">
        <f>VLOOKUP(CONCATENATE($F1482," ",$G1482),AllocFactorMatrix,(AC$4+1),FALSE)*$E1482</f>
        <v>2.8744645206432251</v>
      </c>
      <c r="AD1482" s="5">
        <f>VLOOKUP(CONCATENATE($F1482," ",$G1482),AllocFactorMatrix,(AD$4+1),FALSE)*$E1482</f>
        <v>0</v>
      </c>
      <c r="AE1482" s="5">
        <f>VLOOKUP(CONCATENATE($F1482," ",$G1482),AllocFactorMatrix,(AE$4+1),FALSE)*$E1482</f>
        <v>0</v>
      </c>
    </row>
    <row r="1483" spans="4:31" hidden="1" outlineLevel="1">
      <c r="E1483" s="44"/>
      <c r="F1483" s="167" t="str">
        <f>F1490</f>
        <v>DIST_CPD</v>
      </c>
      <c r="G1483" s="48" t="str">
        <f>$G$8</f>
        <v>PRODUCTION</v>
      </c>
      <c r="H1483" s="4">
        <f t="shared" si="2108"/>
        <v>0</v>
      </c>
      <c r="I1483" s="5">
        <f t="shared" ref="I1483:N1483" si="2131">VLOOKUP(CONCATENATE($F1483," ",$G1483),AllocFactorMatrix,(I$4+1),FALSE)*$E1490</f>
        <v>0</v>
      </c>
      <c r="J1483" s="47">
        <f t="shared" si="2131"/>
        <v>0</v>
      </c>
      <c r="K1483" s="47">
        <f t="shared" si="2131"/>
        <v>0</v>
      </c>
      <c r="L1483" s="5">
        <f t="shared" si="2131"/>
        <v>0</v>
      </c>
      <c r="M1483" s="5">
        <f t="shared" si="2131"/>
        <v>0</v>
      </c>
      <c r="N1483" s="5">
        <f t="shared" si="2131"/>
        <v>0</v>
      </c>
      <c r="O1483" s="5">
        <f t="shared" si="2110"/>
        <v>0</v>
      </c>
      <c r="P1483" s="5">
        <f>VLOOKUP(CONCATENATE($F1483," ",$G1483),AllocFactorMatrix,(P$4+1),FALSE)*$E1490</f>
        <v>0</v>
      </c>
      <c r="Q1483" s="5">
        <f>VLOOKUP(CONCATENATE($F1483," ",$G1483),AllocFactorMatrix,(Q$4+1),FALSE)*$E1490</f>
        <v>0</v>
      </c>
      <c r="R1483" s="5">
        <f>VLOOKUP(CONCATENATE($F1483," ",$G1483),AllocFactorMatrix,(R$4+1),FALSE)*$E1490</f>
        <v>0</v>
      </c>
      <c r="S1483" s="5">
        <f t="shared" si="2123"/>
        <v>0</v>
      </c>
      <c r="T1483" s="5">
        <f t="shared" si="2113"/>
        <v>0</v>
      </c>
      <c r="U1483" s="5">
        <f>VLOOKUP(CONCATENATE($F1483," ",$G1483),AllocFactorMatrix,(U$4+1),FALSE)*$E1490</f>
        <v>0</v>
      </c>
      <c r="V1483" s="5">
        <f>VLOOKUP(CONCATENATE($F1483," ",$G1483),AllocFactorMatrix,(V$4+1),FALSE)*$E1490</f>
        <v>0</v>
      </c>
      <c r="W1483" s="5">
        <f>VLOOKUP(CONCATENATE($F1483," ",$G1483),AllocFactorMatrix,(W$4+1),FALSE)*$E1490</f>
        <v>0</v>
      </c>
      <c r="X1483" s="5">
        <f>VLOOKUP(CONCATENATE($F1483," ",$G1483),AllocFactorMatrix,(X$4+1),FALSE)*$E1490</f>
        <v>0</v>
      </c>
      <c r="Y1483" s="5">
        <f>SUBTOTAL(9,U1483:X1483)</f>
        <v>0</v>
      </c>
      <c r="Z1483" s="5">
        <f>VLOOKUP(CONCATENATE($F1483," ",$G1483),AllocFactorMatrix,(Z$4+1),FALSE)*$E1490</f>
        <v>0</v>
      </c>
      <c r="AA1483" s="5">
        <f>VLOOKUP(CONCATENATE($F1483," ",$G1483),AllocFactorMatrix,(AA$4+1),FALSE)*$E1490</f>
        <v>0</v>
      </c>
      <c r="AB1483" s="5">
        <f t="shared" si="2111"/>
        <v>0</v>
      </c>
      <c r="AC1483" s="5">
        <f>VLOOKUP(CONCATENATE($F1483," ",$G1483),AllocFactorMatrix,(AC$4+1),FALSE)*$E1490</f>
        <v>0</v>
      </c>
      <c r="AD1483" s="5">
        <f>VLOOKUP(CONCATENATE($F1483," ",$G1483),AllocFactorMatrix,(AD$4+1),FALSE)*$E1490</f>
        <v>0</v>
      </c>
      <c r="AE1483" s="5">
        <f>VLOOKUP(CONCATENATE($F1483," ",$G1483),AllocFactorMatrix,(AE$4+1),FALSE)*$E1490</f>
        <v>0</v>
      </c>
    </row>
    <row r="1484" spans="4:31" hidden="1" outlineLevel="1">
      <c r="E1484" s="44"/>
      <c r="F1484" s="167" t="str">
        <f>F1490</f>
        <v>DIST_CPD</v>
      </c>
      <c r="G1484" s="48" t="str">
        <f>$G$9</f>
        <v>BULKTRAN</v>
      </c>
      <c r="H1484" s="4">
        <f t="shared" si="2108"/>
        <v>0</v>
      </c>
      <c r="I1484" s="5">
        <f t="shared" ref="I1484:N1484" si="2132">VLOOKUP(CONCATENATE($F1484," ",$G1484),AllocFactorMatrix,(I$4+1),FALSE)*$E1490</f>
        <v>0</v>
      </c>
      <c r="J1484" s="47">
        <f t="shared" si="2132"/>
        <v>0</v>
      </c>
      <c r="K1484" s="47">
        <f t="shared" si="2132"/>
        <v>0</v>
      </c>
      <c r="L1484" s="5">
        <f t="shared" si="2132"/>
        <v>0</v>
      </c>
      <c r="M1484" s="5">
        <f t="shared" si="2132"/>
        <v>0</v>
      </c>
      <c r="N1484" s="5">
        <f t="shared" si="2132"/>
        <v>0</v>
      </c>
      <c r="O1484" s="5">
        <f t="shared" si="2110"/>
        <v>0</v>
      </c>
      <c r="P1484" s="5">
        <f>VLOOKUP(CONCATENATE($F1484," ",$G1484),AllocFactorMatrix,(P$4+1),FALSE)*$E1490</f>
        <v>0</v>
      </c>
      <c r="Q1484" s="5">
        <f>VLOOKUP(CONCATENATE($F1484," ",$G1484),AllocFactorMatrix,(Q$4+1),FALSE)*$E1490</f>
        <v>0</v>
      </c>
      <c r="R1484" s="5">
        <f>VLOOKUP(CONCATENATE($F1484," ",$G1484),AllocFactorMatrix,(R$4+1),FALSE)*$E1490</f>
        <v>0</v>
      </c>
      <c r="S1484" s="5">
        <f t="shared" si="2123"/>
        <v>0</v>
      </c>
      <c r="T1484" s="5">
        <f t="shared" si="2113"/>
        <v>0</v>
      </c>
      <c r="U1484" s="5">
        <f>VLOOKUP(CONCATENATE($F1484," ",$G1484),AllocFactorMatrix,(U$4+1),FALSE)*$E1490</f>
        <v>0</v>
      </c>
      <c r="V1484" s="5">
        <f>VLOOKUP(CONCATENATE($F1484," ",$G1484),AllocFactorMatrix,(V$4+1),FALSE)*$E1490</f>
        <v>0</v>
      </c>
      <c r="W1484" s="5">
        <f>VLOOKUP(CONCATENATE($F1484," ",$G1484),AllocFactorMatrix,(W$4+1),FALSE)*$E1490</f>
        <v>0</v>
      </c>
      <c r="X1484" s="5">
        <f>VLOOKUP(CONCATENATE($F1484," ",$G1484),AllocFactorMatrix,(X$4+1),FALSE)*$E1490</f>
        <v>0</v>
      </c>
      <c r="Y1484" s="5">
        <f t="shared" ref="Y1484:Y1490" si="2133">SUBTOTAL(9,U1484:X1484)</f>
        <v>0</v>
      </c>
      <c r="Z1484" s="5">
        <f>VLOOKUP(CONCATENATE($F1484," ",$G1484),AllocFactorMatrix,(Z$4+1),FALSE)*$E1490</f>
        <v>0</v>
      </c>
      <c r="AA1484" s="5">
        <f>VLOOKUP(CONCATENATE($F1484," ",$G1484),AllocFactorMatrix,(AA$4+1),FALSE)*$E1490</f>
        <v>0</v>
      </c>
      <c r="AB1484" s="5">
        <f t="shared" si="2111"/>
        <v>0</v>
      </c>
      <c r="AC1484" s="5">
        <f>VLOOKUP(CONCATENATE($F1484," ",$G1484),AllocFactorMatrix,(AC$4+1),FALSE)*$E1490</f>
        <v>0</v>
      </c>
      <c r="AD1484" s="5">
        <f>VLOOKUP(CONCATENATE($F1484," ",$G1484),AllocFactorMatrix,(AD$4+1),FALSE)*$E1490</f>
        <v>0</v>
      </c>
      <c r="AE1484" s="5">
        <f>VLOOKUP(CONCATENATE($F1484," ",$G1484),AllocFactorMatrix,(AE$4+1),FALSE)*$E1490</f>
        <v>0</v>
      </c>
    </row>
    <row r="1485" spans="4:31" hidden="1" outlineLevel="1">
      <c r="E1485" s="44"/>
      <c r="F1485" s="167" t="str">
        <f>F1490</f>
        <v>DIST_CPD</v>
      </c>
      <c r="G1485" s="48" t="str">
        <f>$G$10</f>
        <v>SUBTRAN</v>
      </c>
      <c r="H1485" s="4">
        <f t="shared" si="2108"/>
        <v>0</v>
      </c>
      <c r="I1485" s="5">
        <f t="shared" ref="I1485:N1485" si="2134">VLOOKUP(CONCATENATE($F1485," ",$G1485),AllocFactorMatrix,(I$4+1),FALSE)*$E1490</f>
        <v>0</v>
      </c>
      <c r="J1485" s="47">
        <f t="shared" si="2134"/>
        <v>0</v>
      </c>
      <c r="K1485" s="47">
        <f t="shared" si="2134"/>
        <v>0</v>
      </c>
      <c r="L1485" s="5">
        <f t="shared" si="2134"/>
        <v>0</v>
      </c>
      <c r="M1485" s="5">
        <f t="shared" si="2134"/>
        <v>0</v>
      </c>
      <c r="N1485" s="5">
        <f t="shared" si="2134"/>
        <v>0</v>
      </c>
      <c r="O1485" s="5">
        <f t="shared" si="2110"/>
        <v>0</v>
      </c>
      <c r="P1485" s="5">
        <f>VLOOKUP(CONCATENATE($F1485," ",$G1485),AllocFactorMatrix,(P$4+1),FALSE)*$E1490</f>
        <v>0</v>
      </c>
      <c r="Q1485" s="5">
        <f>VLOOKUP(CONCATENATE($F1485," ",$G1485),AllocFactorMatrix,(Q$4+1),FALSE)*$E1490</f>
        <v>0</v>
      </c>
      <c r="R1485" s="5">
        <f>VLOOKUP(CONCATENATE($F1485," ",$G1485),AllocFactorMatrix,(R$4+1),FALSE)*$E1490</f>
        <v>0</v>
      </c>
      <c r="S1485" s="5">
        <f t="shared" si="2123"/>
        <v>0</v>
      </c>
      <c r="T1485" s="5">
        <f t="shared" si="2113"/>
        <v>0</v>
      </c>
      <c r="U1485" s="5">
        <f>VLOOKUP(CONCATENATE($F1485," ",$G1485),AllocFactorMatrix,(U$4+1),FALSE)*$E1490</f>
        <v>0</v>
      </c>
      <c r="V1485" s="5">
        <f>VLOOKUP(CONCATENATE($F1485," ",$G1485),AllocFactorMatrix,(V$4+1),FALSE)*$E1490</f>
        <v>0</v>
      </c>
      <c r="W1485" s="5">
        <f>VLOOKUP(CONCATENATE($F1485," ",$G1485),AllocFactorMatrix,(W$4+1),FALSE)*$E1490</f>
        <v>0</v>
      </c>
      <c r="X1485" s="5">
        <f>VLOOKUP(CONCATENATE($F1485," ",$G1485),AllocFactorMatrix,(X$4+1),FALSE)*$E1490</f>
        <v>0</v>
      </c>
      <c r="Y1485" s="5">
        <f t="shared" si="2133"/>
        <v>0</v>
      </c>
      <c r="Z1485" s="5">
        <f>VLOOKUP(CONCATENATE($F1485," ",$G1485),AllocFactorMatrix,(Z$4+1),FALSE)*$E1490</f>
        <v>0</v>
      </c>
      <c r="AA1485" s="5">
        <f>VLOOKUP(CONCATENATE($F1485," ",$G1485),AllocFactorMatrix,(AA$4+1),FALSE)*$E1490</f>
        <v>0</v>
      </c>
      <c r="AB1485" s="5">
        <f t="shared" si="2111"/>
        <v>0</v>
      </c>
      <c r="AC1485" s="5">
        <f>VLOOKUP(CONCATENATE($F1485," ",$G1485),AllocFactorMatrix,(AC$4+1),FALSE)*$E1490</f>
        <v>0</v>
      </c>
      <c r="AD1485" s="5">
        <f>VLOOKUP(CONCATENATE($F1485," ",$G1485),AllocFactorMatrix,(AD$4+1),FALSE)*$E1490</f>
        <v>0</v>
      </c>
      <c r="AE1485" s="5">
        <f>VLOOKUP(CONCATENATE($F1485," ",$G1485),AllocFactorMatrix,(AE$4+1),FALSE)*$E1490</f>
        <v>0</v>
      </c>
    </row>
    <row r="1486" spans="4:31" hidden="1" outlineLevel="1">
      <c r="E1486" s="44"/>
      <c r="F1486" s="167" t="str">
        <f>F1490</f>
        <v>DIST_CPD</v>
      </c>
      <c r="G1486" s="48" t="str">
        <f>$G$11</f>
        <v>DISTPRI</v>
      </c>
      <c r="H1486" s="4">
        <f t="shared" si="2108"/>
        <v>214714.00000000003</v>
      </c>
      <c r="I1486" s="5">
        <f t="shared" ref="I1486:N1486" si="2135">VLOOKUP(CONCATENATE($F1486," ",$G1486),AllocFactorMatrix,(I$4+1),FALSE)*$E1490</f>
        <v>140573.16248307496</v>
      </c>
      <c r="J1486" s="47">
        <f t="shared" si="2135"/>
        <v>23.082317130986929</v>
      </c>
      <c r="K1486" s="47">
        <f t="shared" si="2135"/>
        <v>42.708898300027514</v>
      </c>
      <c r="L1486" s="5">
        <f t="shared" si="2135"/>
        <v>32890.388735394583</v>
      </c>
      <c r="M1486" s="5">
        <f t="shared" si="2135"/>
        <v>459.60811351082009</v>
      </c>
      <c r="N1486" s="5">
        <f t="shared" si="2135"/>
        <v>0</v>
      </c>
      <c r="O1486" s="5">
        <f t="shared" si="2110"/>
        <v>33349.996848905401</v>
      </c>
      <c r="P1486" s="5">
        <f>VLOOKUP(CONCATENATE($F1486," ",$G1486),AllocFactorMatrix,(P$4+1),FALSE)*$E1490</f>
        <v>19073.817875346223</v>
      </c>
      <c r="Q1486" s="5">
        <f>VLOOKUP(CONCATENATE($F1486," ",$G1486),AllocFactorMatrix,(Q$4+1),FALSE)*$E1490</f>
        <v>3432.2261055492536</v>
      </c>
      <c r="R1486" s="5">
        <f>VLOOKUP(CONCATENATE($F1486," ",$G1486),AllocFactorMatrix,(R$4+1),FALSE)*$E1490</f>
        <v>0</v>
      </c>
      <c r="S1486" s="5">
        <f t="shared" si="2123"/>
        <v>0</v>
      </c>
      <c r="T1486" s="5">
        <f t="shared" si="2113"/>
        <v>22506.043980895476</v>
      </c>
      <c r="U1486" s="5">
        <f>VLOOKUP(CONCATENATE($F1486," ",$G1486),AllocFactorMatrix,(U$4+1),FALSE)*$E1490</f>
        <v>863.72903371542861</v>
      </c>
      <c r="V1486" s="5">
        <f>VLOOKUP(CONCATENATE($F1486," ",$G1486),AllocFactorMatrix,(V$4+1),FALSE)*$E1490</f>
        <v>11943.526586346727</v>
      </c>
      <c r="W1486" s="5">
        <f>VLOOKUP(CONCATENATE($F1486," ",$G1486),AllocFactorMatrix,(W$4+1),FALSE)*$E1490</f>
        <v>0</v>
      </c>
      <c r="X1486" s="5">
        <f>VLOOKUP(CONCATENATE($F1486," ",$G1486),AllocFactorMatrix,(X$4+1),FALSE)*$E1490</f>
        <v>0</v>
      </c>
      <c r="Y1486" s="5">
        <f t="shared" si="2133"/>
        <v>12807.255620062155</v>
      </c>
      <c r="Z1486" s="5">
        <f>VLOOKUP(CONCATENATE($F1486," ",$G1486),AllocFactorMatrix,(Z$4+1),FALSE)*$E1490</f>
        <v>5237.6017028167262</v>
      </c>
      <c r="AA1486" s="5">
        <f>VLOOKUP(CONCATENATE($F1486," ",$G1486),AllocFactorMatrix,(AA$4+1),FALSE)*$E1490</f>
        <v>105.12692592395729</v>
      </c>
      <c r="AB1486" s="5">
        <f t="shared" si="2111"/>
        <v>5342.7286287406832</v>
      </c>
      <c r="AC1486" s="5">
        <f>VLOOKUP(CONCATENATE($F1486," ",$G1486),AllocFactorMatrix,(AC$4+1),FALSE)*$E1490</f>
        <v>69.021222890336546</v>
      </c>
      <c r="AD1486" s="5">
        <f>VLOOKUP(CONCATENATE($F1486," ",$G1486),AllocFactorMatrix,(AD$4+1),FALSE)*$E1490</f>
        <v>0</v>
      </c>
      <c r="AE1486" s="5">
        <f>VLOOKUP(CONCATENATE($F1486," ",$G1486),AllocFactorMatrix,(AE$4+1),FALSE)*$E1490</f>
        <v>0</v>
      </c>
    </row>
    <row r="1487" spans="4:31" hidden="1" outlineLevel="1">
      <c r="E1487" s="44"/>
      <c r="F1487" s="167" t="str">
        <f>F1490</f>
        <v>DIST_CPD</v>
      </c>
      <c r="G1487" s="48" t="str">
        <f>$G$12</f>
        <v>DISTSEC</v>
      </c>
      <c r="H1487" s="4">
        <f t="shared" si="2108"/>
        <v>0</v>
      </c>
      <c r="I1487" s="5">
        <f t="shared" ref="I1487:N1487" si="2136">VLOOKUP(CONCATENATE($F1487," ",$G1487),AllocFactorMatrix,(I$4+1),FALSE)*$E1490</f>
        <v>0</v>
      </c>
      <c r="J1487" s="47">
        <f t="shared" si="2136"/>
        <v>0</v>
      </c>
      <c r="K1487" s="47">
        <f t="shared" si="2136"/>
        <v>0</v>
      </c>
      <c r="L1487" s="5">
        <f t="shared" si="2136"/>
        <v>0</v>
      </c>
      <c r="M1487" s="5">
        <f t="shared" si="2136"/>
        <v>0</v>
      </c>
      <c r="N1487" s="5">
        <f t="shared" si="2136"/>
        <v>0</v>
      </c>
      <c r="O1487" s="5">
        <f t="shared" si="2110"/>
        <v>0</v>
      </c>
      <c r="P1487" s="5">
        <f>VLOOKUP(CONCATENATE($F1487," ",$G1487),AllocFactorMatrix,(P$4+1),FALSE)*$E1490</f>
        <v>0</v>
      </c>
      <c r="Q1487" s="5">
        <f>VLOOKUP(CONCATENATE($F1487," ",$G1487),AllocFactorMatrix,(Q$4+1),FALSE)*$E1490</f>
        <v>0</v>
      </c>
      <c r="R1487" s="5">
        <f>VLOOKUP(CONCATENATE($F1487," ",$G1487),AllocFactorMatrix,(R$4+1),FALSE)*$E1490</f>
        <v>0</v>
      </c>
      <c r="S1487" s="5">
        <f t="shared" si="2123"/>
        <v>0</v>
      </c>
      <c r="T1487" s="5">
        <f t="shared" si="2113"/>
        <v>0</v>
      </c>
      <c r="U1487" s="5">
        <f>VLOOKUP(CONCATENATE($F1487," ",$G1487),AllocFactorMatrix,(U$4+1),FALSE)*$E1490</f>
        <v>0</v>
      </c>
      <c r="V1487" s="5">
        <f>VLOOKUP(CONCATENATE($F1487," ",$G1487),AllocFactorMatrix,(V$4+1),FALSE)*$E1490</f>
        <v>0</v>
      </c>
      <c r="W1487" s="5">
        <f>VLOOKUP(CONCATENATE($F1487," ",$G1487),AllocFactorMatrix,(W$4+1),FALSE)*$E1490</f>
        <v>0</v>
      </c>
      <c r="X1487" s="5">
        <f>VLOOKUP(CONCATENATE($F1487," ",$G1487),AllocFactorMatrix,(X$4+1),FALSE)*$E1490</f>
        <v>0</v>
      </c>
      <c r="Y1487" s="5">
        <f t="shared" si="2133"/>
        <v>0</v>
      </c>
      <c r="Z1487" s="5">
        <f>VLOOKUP(CONCATENATE($F1487," ",$G1487),AllocFactorMatrix,(Z$4+1),FALSE)*$E1490</f>
        <v>0</v>
      </c>
      <c r="AA1487" s="5">
        <f>VLOOKUP(CONCATENATE($F1487," ",$G1487),AllocFactorMatrix,(AA$4+1),FALSE)*$E1490</f>
        <v>0</v>
      </c>
      <c r="AB1487" s="5">
        <f t="shared" si="2111"/>
        <v>0</v>
      </c>
      <c r="AC1487" s="5">
        <f>VLOOKUP(CONCATENATE($F1487," ",$G1487),AllocFactorMatrix,(AC$4+1),FALSE)*$E1490</f>
        <v>0</v>
      </c>
      <c r="AD1487" s="5">
        <f>VLOOKUP(CONCATENATE($F1487," ",$G1487),AllocFactorMatrix,(AD$4+1),FALSE)*$E1490</f>
        <v>0</v>
      </c>
      <c r="AE1487" s="5">
        <f>VLOOKUP(CONCATENATE($F1487," ",$G1487),AllocFactorMatrix,(AE$4+1),FALSE)*$E1490</f>
        <v>0</v>
      </c>
    </row>
    <row r="1488" spans="4:31" hidden="1" outlineLevel="1">
      <c r="E1488" s="44"/>
      <c r="F1488" s="167" t="str">
        <f>F1490</f>
        <v>DIST_CPD</v>
      </c>
      <c r="G1488" s="48" t="str">
        <f>$G$13</f>
        <v>ENERGY</v>
      </c>
      <c r="H1488" s="4">
        <f t="shared" si="2108"/>
        <v>0</v>
      </c>
      <c r="I1488" s="5">
        <f t="shared" ref="I1488:N1488" si="2137">VLOOKUP(CONCATENATE($F1488," ",$G1488),AllocFactorMatrix,(I$4+1),FALSE)*$E1490</f>
        <v>0</v>
      </c>
      <c r="J1488" s="47">
        <f t="shared" si="2137"/>
        <v>0</v>
      </c>
      <c r="K1488" s="47">
        <f t="shared" si="2137"/>
        <v>0</v>
      </c>
      <c r="L1488" s="5">
        <f t="shared" si="2137"/>
        <v>0</v>
      </c>
      <c r="M1488" s="5">
        <f t="shared" si="2137"/>
        <v>0</v>
      </c>
      <c r="N1488" s="5">
        <f t="shared" si="2137"/>
        <v>0</v>
      </c>
      <c r="O1488" s="5">
        <f t="shared" si="2110"/>
        <v>0</v>
      </c>
      <c r="P1488" s="5">
        <f>VLOOKUP(CONCATENATE($F1488," ",$G1488),AllocFactorMatrix,(P$4+1),FALSE)*$E1490</f>
        <v>0</v>
      </c>
      <c r="Q1488" s="5">
        <f>VLOOKUP(CONCATENATE($F1488," ",$G1488),AllocFactorMatrix,(Q$4+1),FALSE)*$E1490</f>
        <v>0</v>
      </c>
      <c r="R1488" s="5">
        <f>VLOOKUP(CONCATENATE($F1488," ",$G1488),AllocFactorMatrix,(R$4+1),FALSE)*$E1490</f>
        <v>0</v>
      </c>
      <c r="S1488" s="5">
        <f t="shared" si="2123"/>
        <v>0</v>
      </c>
      <c r="T1488" s="5">
        <f t="shared" si="2113"/>
        <v>0</v>
      </c>
      <c r="U1488" s="5">
        <f>VLOOKUP(CONCATENATE($F1488," ",$G1488),AllocFactorMatrix,(U$4+1),FALSE)*$E1490</f>
        <v>0</v>
      </c>
      <c r="V1488" s="5">
        <f>VLOOKUP(CONCATENATE($F1488," ",$G1488),AllocFactorMatrix,(V$4+1),FALSE)*$E1490</f>
        <v>0</v>
      </c>
      <c r="W1488" s="5">
        <f>VLOOKUP(CONCATENATE($F1488," ",$G1488),AllocFactorMatrix,(W$4+1),FALSE)*$E1490</f>
        <v>0</v>
      </c>
      <c r="X1488" s="5">
        <f>VLOOKUP(CONCATENATE($F1488," ",$G1488),AllocFactorMatrix,(X$4+1),FALSE)*$E1490</f>
        <v>0</v>
      </c>
      <c r="Y1488" s="5">
        <f t="shared" si="2133"/>
        <v>0</v>
      </c>
      <c r="Z1488" s="5">
        <f>VLOOKUP(CONCATENATE($F1488," ",$G1488),AllocFactorMatrix,(Z$4+1),FALSE)*$E1490</f>
        <v>0</v>
      </c>
      <c r="AA1488" s="5">
        <f>VLOOKUP(CONCATENATE($F1488," ",$G1488),AllocFactorMatrix,(AA$4+1),FALSE)*$E1490</f>
        <v>0</v>
      </c>
      <c r="AB1488" s="5">
        <f t="shared" si="2111"/>
        <v>0</v>
      </c>
      <c r="AC1488" s="5">
        <f>VLOOKUP(CONCATENATE($F1488," ",$G1488),AllocFactorMatrix,(AC$4+1),FALSE)*$E1490</f>
        <v>0</v>
      </c>
      <c r="AD1488" s="5">
        <f>VLOOKUP(CONCATENATE($F1488," ",$G1488),AllocFactorMatrix,(AD$4+1),FALSE)*$E1490</f>
        <v>0</v>
      </c>
      <c r="AE1488" s="5">
        <f>VLOOKUP(CONCATENATE($F1488," ",$G1488),AllocFactorMatrix,(AE$4+1),FALSE)*$E1490</f>
        <v>0</v>
      </c>
    </row>
    <row r="1489" spans="4:31" hidden="1" outlineLevel="1">
      <c r="E1489" s="44"/>
      <c r="F1489" s="167" t="str">
        <f>F1490</f>
        <v>DIST_CPD</v>
      </c>
      <c r="G1489" s="48" t="str">
        <f>$G$14</f>
        <v>CUSTOMER</v>
      </c>
      <c r="H1489" s="4">
        <f t="shared" si="2108"/>
        <v>0</v>
      </c>
      <c r="I1489" s="5">
        <f t="shared" ref="I1489:N1489" si="2138">VLOOKUP(CONCATENATE($F1489," ",$G1489),AllocFactorMatrix,(I$4+1),FALSE)*$E1490</f>
        <v>0</v>
      </c>
      <c r="J1489" s="47">
        <f t="shared" si="2138"/>
        <v>0</v>
      </c>
      <c r="K1489" s="47">
        <f t="shared" si="2138"/>
        <v>0</v>
      </c>
      <c r="L1489" s="5">
        <f t="shared" si="2138"/>
        <v>0</v>
      </c>
      <c r="M1489" s="5">
        <f t="shared" si="2138"/>
        <v>0</v>
      </c>
      <c r="N1489" s="5">
        <f t="shared" si="2138"/>
        <v>0</v>
      </c>
      <c r="O1489" s="5">
        <f t="shared" si="2110"/>
        <v>0</v>
      </c>
      <c r="P1489" s="5">
        <f>VLOOKUP(CONCATENATE($F1489," ",$G1489),AllocFactorMatrix,(P$4+1),FALSE)*$E1490</f>
        <v>0</v>
      </c>
      <c r="Q1489" s="5">
        <f>VLOOKUP(CONCATENATE($F1489," ",$G1489),AllocFactorMatrix,(Q$4+1),FALSE)*$E1490</f>
        <v>0</v>
      </c>
      <c r="R1489" s="5">
        <f>VLOOKUP(CONCATENATE($F1489," ",$G1489),AllocFactorMatrix,(R$4+1),FALSE)*$E1490</f>
        <v>0</v>
      </c>
      <c r="S1489" s="5">
        <f t="shared" si="2123"/>
        <v>0</v>
      </c>
      <c r="T1489" s="5">
        <f t="shared" si="2113"/>
        <v>0</v>
      </c>
      <c r="U1489" s="5">
        <f>VLOOKUP(CONCATENATE($F1489," ",$G1489),AllocFactorMatrix,(U$4+1),FALSE)*$E1490</f>
        <v>0</v>
      </c>
      <c r="V1489" s="5">
        <f>VLOOKUP(CONCATENATE($F1489," ",$G1489),AllocFactorMatrix,(V$4+1),FALSE)*$E1490</f>
        <v>0</v>
      </c>
      <c r="W1489" s="5">
        <f>VLOOKUP(CONCATENATE($F1489," ",$G1489),AllocFactorMatrix,(W$4+1),FALSE)*$E1490</f>
        <v>0</v>
      </c>
      <c r="X1489" s="5">
        <f>VLOOKUP(CONCATENATE($F1489," ",$G1489),AllocFactorMatrix,(X$4+1),FALSE)*$E1490</f>
        <v>0</v>
      </c>
      <c r="Y1489" s="5">
        <f t="shared" si="2133"/>
        <v>0</v>
      </c>
      <c r="Z1489" s="5">
        <f>VLOOKUP(CONCATENATE($F1489," ",$G1489),AllocFactorMatrix,(Z$4+1),FALSE)*$E1490</f>
        <v>0</v>
      </c>
      <c r="AA1489" s="5">
        <f>VLOOKUP(CONCATENATE($F1489," ",$G1489),AllocFactorMatrix,(AA$4+1),FALSE)*$E1490</f>
        <v>0</v>
      </c>
      <c r="AB1489" s="5">
        <f t="shared" si="2111"/>
        <v>0</v>
      </c>
      <c r="AC1489" s="5">
        <f>VLOOKUP(CONCATENATE($F1489," ",$G1489),AllocFactorMatrix,(AC$4+1),FALSE)*$E1490</f>
        <v>0</v>
      </c>
      <c r="AD1489" s="5">
        <f>VLOOKUP(CONCATENATE($F1489," ",$G1489),AllocFactorMatrix,(AD$4+1),FALSE)*$E1490</f>
        <v>0</v>
      </c>
      <c r="AE1489" s="5">
        <f>VLOOKUP(CONCATENATE($F1489," ",$G1489),AllocFactorMatrix,(AE$4+1),FALSE)*$E1490</f>
        <v>0</v>
      </c>
    </row>
    <row r="1490" spans="4:31" collapsed="1">
      <c r="D1490" s="48" t="s">
        <v>99</v>
      </c>
      <c r="E1490" s="54">
        <v>214714</v>
      </c>
      <c r="F1490" s="88" t="s">
        <v>35</v>
      </c>
      <c r="G1490" s="48" t="str">
        <f>$G$15</f>
        <v>TOTAL</v>
      </c>
      <c r="H1490" s="4">
        <f t="shared" si="2108"/>
        <v>214714.00000000003</v>
      </c>
      <c r="I1490" s="5">
        <f t="shared" ref="I1490:N1490" si="2139">VLOOKUP(CONCATENATE($F1490," ",$G1490),AllocFactorMatrix,(I$4+1),FALSE)*$E1490</f>
        <v>140573.16248307496</v>
      </c>
      <c r="J1490" s="47">
        <f t="shared" si="2139"/>
        <v>23.082317130986929</v>
      </c>
      <c r="K1490" s="47">
        <f t="shared" si="2139"/>
        <v>42.708898300027514</v>
      </c>
      <c r="L1490" s="5">
        <f t="shared" si="2139"/>
        <v>32890.388735394583</v>
      </c>
      <c r="M1490" s="5">
        <f t="shared" si="2139"/>
        <v>459.60811351082009</v>
      </c>
      <c r="N1490" s="5">
        <f t="shared" si="2139"/>
        <v>0</v>
      </c>
      <c r="O1490" s="5">
        <f t="shared" si="2110"/>
        <v>33349.996848905401</v>
      </c>
      <c r="P1490" s="5">
        <f>VLOOKUP(CONCATENATE($F1490," ",$G1490),AllocFactorMatrix,(P$4+1),FALSE)*$E1490</f>
        <v>19073.817875346223</v>
      </c>
      <c r="Q1490" s="5">
        <f>VLOOKUP(CONCATENATE($F1490," ",$G1490),AllocFactorMatrix,(Q$4+1),FALSE)*$E1490</f>
        <v>3432.2261055492536</v>
      </c>
      <c r="R1490" s="5">
        <f>VLOOKUP(CONCATENATE($F1490," ",$G1490),AllocFactorMatrix,(R$4+1),FALSE)*$E1490</f>
        <v>0</v>
      </c>
      <c r="S1490" s="5">
        <f t="shared" si="2123"/>
        <v>0</v>
      </c>
      <c r="T1490" s="5">
        <f t="shared" si="2113"/>
        <v>22506.043980895476</v>
      </c>
      <c r="U1490" s="5">
        <f>VLOOKUP(CONCATENATE($F1490," ",$G1490),AllocFactorMatrix,(U$4+1),FALSE)*$E1490</f>
        <v>863.72903371542861</v>
      </c>
      <c r="V1490" s="5">
        <f>VLOOKUP(CONCATENATE($F1490," ",$G1490),AllocFactorMatrix,(V$4+1),FALSE)*$E1490</f>
        <v>11943.526586346727</v>
      </c>
      <c r="W1490" s="5">
        <f>VLOOKUP(CONCATENATE($F1490," ",$G1490),AllocFactorMatrix,(W$4+1),FALSE)*$E1490</f>
        <v>0</v>
      </c>
      <c r="X1490" s="5">
        <f>VLOOKUP(CONCATENATE($F1490," ",$G1490),AllocFactorMatrix,(X$4+1),FALSE)*$E1490</f>
        <v>0</v>
      </c>
      <c r="Y1490" s="5">
        <f t="shared" si="2133"/>
        <v>12807.255620062155</v>
      </c>
      <c r="Z1490" s="5">
        <f>VLOOKUP(CONCATENATE($F1490," ",$G1490),AllocFactorMatrix,(Z$4+1),FALSE)*$E1490</f>
        <v>5237.6017028167262</v>
      </c>
      <c r="AA1490" s="5">
        <f>VLOOKUP(CONCATENATE($F1490," ",$G1490),AllocFactorMatrix,(AA$4+1),FALSE)*$E1490</f>
        <v>105.12692592395729</v>
      </c>
      <c r="AB1490" s="5">
        <f t="shared" si="2111"/>
        <v>5342.7286287406832</v>
      </c>
      <c r="AC1490" s="5">
        <f>VLOOKUP(CONCATENATE($F1490," ",$G1490),AllocFactorMatrix,(AC$4+1),FALSE)*$E1490</f>
        <v>69.021222890336546</v>
      </c>
      <c r="AD1490" s="5">
        <f>VLOOKUP(CONCATENATE($F1490," ",$G1490),AllocFactorMatrix,(AD$4+1),FALSE)*$E1490</f>
        <v>0</v>
      </c>
      <c r="AE1490" s="5">
        <f>VLOOKUP(CONCATENATE($F1490," ",$G1490),AllocFactorMatrix,(AE$4+1),FALSE)*$E1490</f>
        <v>0</v>
      </c>
    </row>
    <row r="1491" spans="4:31" hidden="1" outlineLevel="1">
      <c r="E1491" s="44"/>
      <c r="F1491" s="167" t="str">
        <f>F1498</f>
        <v>DIST_OHLINES</v>
      </c>
      <c r="G1491" s="48" t="str">
        <f>$G$8</f>
        <v>PRODUCTION</v>
      </c>
      <c r="H1491" s="4">
        <f t="shared" si="2108"/>
        <v>0</v>
      </c>
      <c r="I1491" s="5">
        <f t="shared" ref="I1491:N1491" si="2140">VLOOKUP(CONCATENATE($F1491," ",$G1491),AllocFactorMatrix,(I$4+1),FALSE)*$E1498</f>
        <v>0</v>
      </c>
      <c r="J1491" s="47">
        <f t="shared" si="2140"/>
        <v>0</v>
      </c>
      <c r="K1491" s="47">
        <f t="shared" si="2140"/>
        <v>0</v>
      </c>
      <c r="L1491" s="5">
        <f t="shared" si="2140"/>
        <v>0</v>
      </c>
      <c r="M1491" s="5">
        <f t="shared" si="2140"/>
        <v>0</v>
      </c>
      <c r="N1491" s="5">
        <f t="shared" si="2140"/>
        <v>0</v>
      </c>
      <c r="O1491" s="5">
        <f t="shared" si="2110"/>
        <v>0</v>
      </c>
      <c r="P1491" s="5">
        <f>VLOOKUP(CONCATENATE($F1491," ",$G1491),AllocFactorMatrix,(P$4+1),FALSE)*$E1498</f>
        <v>0</v>
      </c>
      <c r="Q1491" s="5">
        <f>VLOOKUP(CONCATENATE($F1491," ",$G1491),AllocFactorMatrix,(Q$4+1),FALSE)*$E1498</f>
        <v>0</v>
      </c>
      <c r="R1491" s="5">
        <f>VLOOKUP(CONCATENATE($F1491," ",$G1491),AllocFactorMatrix,(R$4+1),FALSE)*$E1498</f>
        <v>0</v>
      </c>
      <c r="S1491" s="5">
        <f t="shared" si="2123"/>
        <v>0</v>
      </c>
      <c r="T1491" s="5">
        <f t="shared" si="2113"/>
        <v>0</v>
      </c>
      <c r="U1491" s="5">
        <f>VLOOKUP(CONCATENATE($F1491," ",$G1491),AllocFactorMatrix,(U$4+1),FALSE)*$E1498</f>
        <v>0</v>
      </c>
      <c r="V1491" s="5">
        <f>VLOOKUP(CONCATENATE($F1491," ",$G1491),AllocFactorMatrix,(V$4+1),FALSE)*$E1498</f>
        <v>0</v>
      </c>
      <c r="W1491" s="5">
        <f>VLOOKUP(CONCATENATE($F1491," ",$G1491),AllocFactorMatrix,(W$4+1),FALSE)*$E1498</f>
        <v>0</v>
      </c>
      <c r="X1491" s="5">
        <f>VLOOKUP(CONCATENATE($F1491," ",$G1491),AllocFactorMatrix,(X$4+1),FALSE)*$E1498</f>
        <v>0</v>
      </c>
      <c r="Y1491" s="5">
        <f>SUBTOTAL(9,U1491:X1491)</f>
        <v>0</v>
      </c>
      <c r="Z1491" s="5">
        <f>VLOOKUP(CONCATENATE($F1491," ",$G1491),AllocFactorMatrix,(Z$4+1),FALSE)*$E1498</f>
        <v>0</v>
      </c>
      <c r="AA1491" s="5">
        <f>VLOOKUP(CONCATENATE($F1491," ",$G1491),AllocFactorMatrix,(AA$4+1),FALSE)*$E1498</f>
        <v>0</v>
      </c>
      <c r="AB1491" s="5">
        <f t="shared" si="2111"/>
        <v>0</v>
      </c>
      <c r="AC1491" s="5">
        <f>VLOOKUP(CONCATENATE($F1491," ",$G1491),AllocFactorMatrix,(AC$4+1),FALSE)*$E1498</f>
        <v>0</v>
      </c>
      <c r="AD1491" s="5">
        <f>VLOOKUP(CONCATENATE($F1491," ",$G1491),AllocFactorMatrix,(AD$4+1),FALSE)*$E1498</f>
        <v>0</v>
      </c>
      <c r="AE1491" s="5">
        <f>VLOOKUP(CONCATENATE($F1491," ",$G1491),AllocFactorMatrix,(AE$4+1),FALSE)*$E1498</f>
        <v>0</v>
      </c>
    </row>
    <row r="1492" spans="4:31" hidden="1" outlineLevel="1">
      <c r="E1492" s="44"/>
      <c r="F1492" s="167" t="str">
        <f>F1498</f>
        <v>DIST_OHLINES</v>
      </c>
      <c r="G1492" s="48" t="str">
        <f>$G$9</f>
        <v>BULKTRAN</v>
      </c>
      <c r="H1492" s="4">
        <f t="shared" si="2108"/>
        <v>0</v>
      </c>
      <c r="I1492" s="5">
        <f t="shared" ref="I1492:N1492" si="2141">VLOOKUP(CONCATENATE($F1492," ",$G1492),AllocFactorMatrix,(I$4+1),FALSE)*$E1498</f>
        <v>0</v>
      </c>
      <c r="J1492" s="47">
        <f t="shared" si="2141"/>
        <v>0</v>
      </c>
      <c r="K1492" s="47">
        <f t="shared" si="2141"/>
        <v>0</v>
      </c>
      <c r="L1492" s="5">
        <f t="shared" si="2141"/>
        <v>0</v>
      </c>
      <c r="M1492" s="5">
        <f t="shared" si="2141"/>
        <v>0</v>
      </c>
      <c r="N1492" s="5">
        <f t="shared" si="2141"/>
        <v>0</v>
      </c>
      <c r="O1492" s="5">
        <f t="shared" si="2110"/>
        <v>0</v>
      </c>
      <c r="P1492" s="5">
        <f>VLOOKUP(CONCATENATE($F1492," ",$G1492),AllocFactorMatrix,(P$4+1),FALSE)*$E1498</f>
        <v>0</v>
      </c>
      <c r="Q1492" s="5">
        <f>VLOOKUP(CONCATENATE($F1492," ",$G1492),AllocFactorMatrix,(Q$4+1),FALSE)*$E1498</f>
        <v>0</v>
      </c>
      <c r="R1492" s="5">
        <f>VLOOKUP(CONCATENATE($F1492," ",$G1492),AllocFactorMatrix,(R$4+1),FALSE)*$E1498</f>
        <v>0</v>
      </c>
      <c r="S1492" s="5">
        <f t="shared" si="2123"/>
        <v>0</v>
      </c>
      <c r="T1492" s="5">
        <f t="shared" si="2113"/>
        <v>0</v>
      </c>
      <c r="U1492" s="5">
        <f>VLOOKUP(CONCATENATE($F1492," ",$G1492),AllocFactorMatrix,(U$4+1),FALSE)*$E1498</f>
        <v>0</v>
      </c>
      <c r="V1492" s="5">
        <f>VLOOKUP(CONCATENATE($F1492," ",$G1492),AllocFactorMatrix,(V$4+1),FALSE)*$E1498</f>
        <v>0</v>
      </c>
      <c r="W1492" s="5">
        <f>VLOOKUP(CONCATENATE($F1492," ",$G1492),AllocFactorMatrix,(W$4+1),FALSE)*$E1498</f>
        <v>0</v>
      </c>
      <c r="X1492" s="5">
        <f>VLOOKUP(CONCATENATE($F1492," ",$G1492),AllocFactorMatrix,(X$4+1),FALSE)*$E1498</f>
        <v>0</v>
      </c>
      <c r="Y1492" s="5">
        <f t="shared" ref="Y1492:Y1498" si="2142">SUBTOTAL(9,U1492:X1492)</f>
        <v>0</v>
      </c>
      <c r="Z1492" s="5">
        <f>VLOOKUP(CONCATENATE($F1492," ",$G1492),AllocFactorMatrix,(Z$4+1),FALSE)*$E1498</f>
        <v>0</v>
      </c>
      <c r="AA1492" s="5">
        <f>VLOOKUP(CONCATENATE($F1492," ",$G1492),AllocFactorMatrix,(AA$4+1),FALSE)*$E1498</f>
        <v>0</v>
      </c>
      <c r="AB1492" s="5">
        <f t="shared" si="2111"/>
        <v>0</v>
      </c>
      <c r="AC1492" s="5">
        <f>VLOOKUP(CONCATENATE($F1492," ",$G1492),AllocFactorMatrix,(AC$4+1),FALSE)*$E1498</f>
        <v>0</v>
      </c>
      <c r="AD1492" s="5">
        <f>VLOOKUP(CONCATENATE($F1492," ",$G1492),AllocFactorMatrix,(AD$4+1),FALSE)*$E1498</f>
        <v>0</v>
      </c>
      <c r="AE1492" s="5">
        <f>VLOOKUP(CONCATENATE($F1492," ",$G1492),AllocFactorMatrix,(AE$4+1),FALSE)*$E1498</f>
        <v>0</v>
      </c>
    </row>
    <row r="1493" spans="4:31" hidden="1" outlineLevel="1">
      <c r="E1493" s="44"/>
      <c r="F1493" s="167" t="str">
        <f>F1498</f>
        <v>DIST_OHLINES</v>
      </c>
      <c r="G1493" s="48" t="str">
        <f>$G$10</f>
        <v>SUBTRAN</v>
      </c>
      <c r="H1493" s="4">
        <f t="shared" si="2108"/>
        <v>0</v>
      </c>
      <c r="I1493" s="5">
        <f t="shared" ref="I1493:N1493" si="2143">VLOOKUP(CONCATENATE($F1493," ",$G1493),AllocFactorMatrix,(I$4+1),FALSE)*$E1498</f>
        <v>0</v>
      </c>
      <c r="J1493" s="47">
        <f t="shared" si="2143"/>
        <v>0</v>
      </c>
      <c r="K1493" s="47">
        <f t="shared" si="2143"/>
        <v>0</v>
      </c>
      <c r="L1493" s="5">
        <f t="shared" si="2143"/>
        <v>0</v>
      </c>
      <c r="M1493" s="5">
        <f t="shared" si="2143"/>
        <v>0</v>
      </c>
      <c r="N1493" s="5">
        <f t="shared" si="2143"/>
        <v>0</v>
      </c>
      <c r="O1493" s="5">
        <f t="shared" si="2110"/>
        <v>0</v>
      </c>
      <c r="P1493" s="5">
        <f>VLOOKUP(CONCATENATE($F1493," ",$G1493),AllocFactorMatrix,(P$4+1),FALSE)*$E1498</f>
        <v>0</v>
      </c>
      <c r="Q1493" s="5">
        <f>VLOOKUP(CONCATENATE($F1493," ",$G1493),AllocFactorMatrix,(Q$4+1),FALSE)*$E1498</f>
        <v>0</v>
      </c>
      <c r="R1493" s="5">
        <f>VLOOKUP(CONCATENATE($F1493," ",$G1493),AllocFactorMatrix,(R$4+1),FALSE)*$E1498</f>
        <v>0</v>
      </c>
      <c r="S1493" s="5">
        <f t="shared" si="2123"/>
        <v>0</v>
      </c>
      <c r="T1493" s="5">
        <f t="shared" si="2113"/>
        <v>0</v>
      </c>
      <c r="U1493" s="5">
        <f>VLOOKUP(CONCATENATE($F1493," ",$G1493),AllocFactorMatrix,(U$4+1),FALSE)*$E1498</f>
        <v>0</v>
      </c>
      <c r="V1493" s="5">
        <f>VLOOKUP(CONCATENATE($F1493," ",$G1493),AllocFactorMatrix,(V$4+1),FALSE)*$E1498</f>
        <v>0</v>
      </c>
      <c r="W1493" s="5">
        <f>VLOOKUP(CONCATENATE($F1493," ",$G1493),AllocFactorMatrix,(W$4+1),FALSE)*$E1498</f>
        <v>0</v>
      </c>
      <c r="X1493" s="5">
        <f>VLOOKUP(CONCATENATE($F1493," ",$G1493),AllocFactorMatrix,(X$4+1),FALSE)*$E1498</f>
        <v>0</v>
      </c>
      <c r="Y1493" s="5">
        <f t="shared" si="2142"/>
        <v>0</v>
      </c>
      <c r="Z1493" s="5">
        <f>VLOOKUP(CONCATENATE($F1493," ",$G1493),AllocFactorMatrix,(Z$4+1),FALSE)*$E1498</f>
        <v>0</v>
      </c>
      <c r="AA1493" s="5">
        <f>VLOOKUP(CONCATENATE($F1493," ",$G1493),AllocFactorMatrix,(AA$4+1),FALSE)*$E1498</f>
        <v>0</v>
      </c>
      <c r="AB1493" s="5">
        <f t="shared" si="2111"/>
        <v>0</v>
      </c>
      <c r="AC1493" s="5">
        <f>VLOOKUP(CONCATENATE($F1493," ",$G1493),AllocFactorMatrix,(AC$4+1),FALSE)*$E1498</f>
        <v>0</v>
      </c>
      <c r="AD1493" s="5">
        <f>VLOOKUP(CONCATENATE($F1493," ",$G1493),AllocFactorMatrix,(AD$4+1),FALSE)*$E1498</f>
        <v>0</v>
      </c>
      <c r="AE1493" s="5">
        <f>VLOOKUP(CONCATENATE($F1493," ",$G1493),AllocFactorMatrix,(AE$4+1),FALSE)*$E1498</f>
        <v>0</v>
      </c>
    </row>
    <row r="1494" spans="4:31" hidden="1" outlineLevel="1">
      <c r="E1494" s="44"/>
      <c r="F1494" s="167" t="str">
        <f>F1498</f>
        <v>DIST_OHLINES</v>
      </c>
      <c r="G1494" s="48" t="str">
        <f>$G$11</f>
        <v>DISTPRI</v>
      </c>
      <c r="H1494" s="4">
        <f t="shared" si="2108"/>
        <v>945419.34413486614</v>
      </c>
      <c r="I1494" s="5">
        <f t="shared" ref="I1494:N1494" si="2144">VLOOKUP(CONCATENATE($F1494," ",$G1494),AllocFactorMatrix,(I$4+1),FALSE)*$E1498</f>
        <v>618965.63371607207</v>
      </c>
      <c r="J1494" s="47">
        <f t="shared" si="2144"/>
        <v>101.63505464520547</v>
      </c>
      <c r="K1494" s="47">
        <f t="shared" si="2144"/>
        <v>188.05396303703861</v>
      </c>
      <c r="L1494" s="5">
        <f t="shared" si="2144"/>
        <v>144821.52885493045</v>
      </c>
      <c r="M1494" s="5">
        <f t="shared" si="2144"/>
        <v>2023.7264511604399</v>
      </c>
      <c r="N1494" s="5">
        <f t="shared" si="2144"/>
        <v>0</v>
      </c>
      <c r="O1494" s="5">
        <f t="shared" si="2110"/>
        <v>146845.2553060909</v>
      </c>
      <c r="P1494" s="5">
        <f>VLOOKUP(CONCATENATE($F1494," ",$G1494),AllocFactorMatrix,(P$4+1),FALSE)*$E1498</f>
        <v>83985.005103801857</v>
      </c>
      <c r="Q1494" s="5">
        <f>VLOOKUP(CONCATENATE($F1494," ",$G1494),AllocFactorMatrix,(Q$4+1),FALSE)*$E1498</f>
        <v>15112.628676429769</v>
      </c>
      <c r="R1494" s="5">
        <f>VLOOKUP(CONCATENATE($F1494," ",$G1494),AllocFactorMatrix,(R$4+1),FALSE)*$E1498</f>
        <v>0</v>
      </c>
      <c r="S1494" s="5">
        <f t="shared" si="2123"/>
        <v>0</v>
      </c>
      <c r="T1494" s="5">
        <f t="shared" si="2113"/>
        <v>99097.633780231627</v>
      </c>
      <c r="U1494" s="5">
        <f>VLOOKUP(CONCATENATE($F1494," ",$G1494),AllocFactorMatrix,(U$4+1),FALSE)*$E1498</f>
        <v>3803.134106604517</v>
      </c>
      <c r="V1494" s="5">
        <f>VLOOKUP(CONCATENATE($F1494," ",$G1494),AllocFactorMatrix,(V$4+1),FALSE)*$E1498</f>
        <v>52589.21668787903</v>
      </c>
      <c r="W1494" s="5">
        <f>VLOOKUP(CONCATENATE($F1494," ",$G1494),AllocFactorMatrix,(W$4+1),FALSE)*$E1498</f>
        <v>0</v>
      </c>
      <c r="X1494" s="5">
        <f>VLOOKUP(CONCATENATE($F1494," ",$G1494),AllocFactorMatrix,(X$4+1),FALSE)*$E1498</f>
        <v>0</v>
      </c>
      <c r="Y1494" s="5">
        <f t="shared" si="2142"/>
        <v>56392.350794483544</v>
      </c>
      <c r="Z1494" s="5">
        <f>VLOOKUP(CONCATENATE($F1494," ",$G1494),AllocFactorMatrix,(Z$4+1),FALSE)*$E1498</f>
        <v>23061.979967382882</v>
      </c>
      <c r="AA1494" s="5">
        <f>VLOOKUP(CONCATENATE($F1494," ",$G1494),AllocFactorMatrix,(AA$4+1),FALSE)*$E1498</f>
        <v>462.89030691031957</v>
      </c>
      <c r="AB1494" s="5">
        <f t="shared" si="2111"/>
        <v>23524.8702742932</v>
      </c>
      <c r="AC1494" s="5">
        <f>VLOOKUP(CONCATENATE($F1494," ",$G1494),AllocFactorMatrix,(AC$4+1),FALSE)*$E1498</f>
        <v>303.91124601268842</v>
      </c>
      <c r="AD1494" s="5">
        <f>VLOOKUP(CONCATENATE($F1494," ",$G1494),AllocFactorMatrix,(AD$4+1),FALSE)*$E1498</f>
        <v>0</v>
      </c>
      <c r="AE1494" s="5">
        <f>VLOOKUP(CONCATENATE($F1494," ",$G1494),AllocFactorMatrix,(AE$4+1),FALSE)*$E1498</f>
        <v>0</v>
      </c>
    </row>
    <row r="1495" spans="4:31" hidden="1" outlineLevel="1">
      <c r="E1495" s="44"/>
      <c r="F1495" s="167" t="str">
        <f>F1498</f>
        <v>DIST_OHLINES</v>
      </c>
      <c r="G1495" s="48" t="str">
        <f>$G$12</f>
        <v>DISTSEC</v>
      </c>
      <c r="H1495" s="4">
        <f t="shared" si="2108"/>
        <v>185145.65586513403</v>
      </c>
      <c r="I1495" s="5">
        <f t="shared" ref="I1495:N1495" si="2145">VLOOKUP(CONCATENATE($F1495," ",$G1495),AllocFactorMatrix,(I$4+1),FALSE)*$E1498</f>
        <v>137363.48080679408</v>
      </c>
      <c r="J1495" s="47">
        <f t="shared" si="2145"/>
        <v>34.051698884791065</v>
      </c>
      <c r="K1495" s="47">
        <f t="shared" si="2145"/>
        <v>44.106334382268741</v>
      </c>
      <c r="L1495" s="5">
        <f t="shared" si="2145"/>
        <v>27687.918985727491</v>
      </c>
      <c r="M1495" s="5">
        <f t="shared" si="2145"/>
        <v>0</v>
      </c>
      <c r="N1495" s="5">
        <f t="shared" si="2145"/>
        <v>0</v>
      </c>
      <c r="O1495" s="5">
        <f t="shared" si="2110"/>
        <v>27687.918985727491</v>
      </c>
      <c r="P1495" s="5">
        <f>VLOOKUP(CONCATENATE($F1495," ",$G1495),AllocFactorMatrix,(P$4+1),FALSE)*$E1498</f>
        <v>13821.638202059348</v>
      </c>
      <c r="Q1495" s="5">
        <f>VLOOKUP(CONCATENATE($F1495," ",$G1495),AllocFactorMatrix,(Q$4+1),FALSE)*$E1498</f>
        <v>0</v>
      </c>
      <c r="R1495" s="5">
        <f>VLOOKUP(CONCATENATE($F1495," ",$G1495),AllocFactorMatrix,(R$4+1),FALSE)*$E1498</f>
        <v>0</v>
      </c>
      <c r="S1495" s="5">
        <f t="shared" si="2123"/>
        <v>0</v>
      </c>
      <c r="T1495" s="5">
        <f t="shared" si="2113"/>
        <v>13821.638202059348</v>
      </c>
      <c r="U1495" s="5">
        <f>VLOOKUP(CONCATENATE($F1495," ",$G1495),AllocFactorMatrix,(U$4+1),FALSE)*$E1498</f>
        <v>517.6126354101508</v>
      </c>
      <c r="V1495" s="5">
        <f>VLOOKUP(CONCATENATE($F1495," ",$G1495),AllocFactorMatrix,(V$4+1),FALSE)*$E1498</f>
        <v>0</v>
      </c>
      <c r="W1495" s="5">
        <f>VLOOKUP(CONCATENATE($F1495," ",$G1495),AllocFactorMatrix,(W$4+1),FALSE)*$E1498</f>
        <v>0</v>
      </c>
      <c r="X1495" s="5">
        <f>VLOOKUP(CONCATENATE($F1495," ",$G1495),AllocFactorMatrix,(X$4+1),FALSE)*$E1498</f>
        <v>0</v>
      </c>
      <c r="Y1495" s="5">
        <f t="shared" si="2142"/>
        <v>517.6126354101508</v>
      </c>
      <c r="Z1495" s="5">
        <f>VLOOKUP(CONCATENATE($F1495," ",$G1495),AllocFactorMatrix,(Z$4+1),FALSE)*$E1498</f>
        <v>3911.7894557453483</v>
      </c>
      <c r="AA1495" s="5">
        <f>VLOOKUP(CONCATENATE($F1495," ",$G1495),AllocFactorMatrix,(AA$4+1),FALSE)*$E1498</f>
        <v>0</v>
      </c>
      <c r="AB1495" s="5">
        <f t="shared" si="2111"/>
        <v>3911.7894557453483</v>
      </c>
      <c r="AC1495" s="5">
        <f>VLOOKUP(CONCATENATE($F1495," ",$G1495),AllocFactorMatrix,(AC$4+1),FALSE)*$E1498</f>
        <v>46.251323288397309</v>
      </c>
      <c r="AD1495" s="5">
        <f>VLOOKUP(CONCATENATE($F1495," ",$G1495),AllocFactorMatrix,(AD$4+1),FALSE)*$E1498</f>
        <v>1423.6023246362058</v>
      </c>
      <c r="AE1495" s="5">
        <f>VLOOKUP(CONCATENATE($F1495," ",$G1495),AllocFactorMatrix,(AE$4+1),FALSE)*$E1498</f>
        <v>295.2040982059446</v>
      </c>
    </row>
    <row r="1496" spans="4:31" hidden="1" outlineLevel="1">
      <c r="E1496" s="44"/>
      <c r="F1496" s="167" t="str">
        <f>F1498</f>
        <v>DIST_OHLINES</v>
      </c>
      <c r="G1496" s="48" t="str">
        <f>$G$13</f>
        <v>ENERGY</v>
      </c>
      <c r="H1496" s="4">
        <f t="shared" si="2108"/>
        <v>0</v>
      </c>
      <c r="I1496" s="5">
        <f t="shared" ref="I1496:N1496" si="2146">VLOOKUP(CONCATENATE($F1496," ",$G1496),AllocFactorMatrix,(I$4+1),FALSE)*$E1498</f>
        <v>0</v>
      </c>
      <c r="J1496" s="47">
        <f t="shared" si="2146"/>
        <v>0</v>
      </c>
      <c r="K1496" s="47">
        <f t="shared" si="2146"/>
        <v>0</v>
      </c>
      <c r="L1496" s="5">
        <f t="shared" si="2146"/>
        <v>0</v>
      </c>
      <c r="M1496" s="5">
        <f t="shared" si="2146"/>
        <v>0</v>
      </c>
      <c r="N1496" s="5">
        <f t="shared" si="2146"/>
        <v>0</v>
      </c>
      <c r="O1496" s="5">
        <f t="shared" si="2110"/>
        <v>0</v>
      </c>
      <c r="P1496" s="5">
        <f>VLOOKUP(CONCATENATE($F1496," ",$G1496),AllocFactorMatrix,(P$4+1),FALSE)*$E1498</f>
        <v>0</v>
      </c>
      <c r="Q1496" s="5">
        <f>VLOOKUP(CONCATENATE($F1496," ",$G1496),AllocFactorMatrix,(Q$4+1),FALSE)*$E1498</f>
        <v>0</v>
      </c>
      <c r="R1496" s="5">
        <f>VLOOKUP(CONCATENATE($F1496," ",$G1496),AllocFactorMatrix,(R$4+1),FALSE)*$E1498</f>
        <v>0</v>
      </c>
      <c r="S1496" s="5">
        <f t="shared" si="2123"/>
        <v>0</v>
      </c>
      <c r="T1496" s="5">
        <f t="shared" si="2113"/>
        <v>0</v>
      </c>
      <c r="U1496" s="5">
        <f>VLOOKUP(CONCATENATE($F1496," ",$G1496),AllocFactorMatrix,(U$4+1),FALSE)*$E1498</f>
        <v>0</v>
      </c>
      <c r="V1496" s="5">
        <f>VLOOKUP(CONCATENATE($F1496," ",$G1496),AllocFactorMatrix,(V$4+1),FALSE)*$E1498</f>
        <v>0</v>
      </c>
      <c r="W1496" s="5">
        <f>VLOOKUP(CONCATENATE($F1496," ",$G1496),AllocFactorMatrix,(W$4+1),FALSE)*$E1498</f>
        <v>0</v>
      </c>
      <c r="X1496" s="5">
        <f>VLOOKUP(CONCATENATE($F1496," ",$G1496),AllocFactorMatrix,(X$4+1),FALSE)*$E1498</f>
        <v>0</v>
      </c>
      <c r="Y1496" s="5">
        <f t="shared" si="2142"/>
        <v>0</v>
      </c>
      <c r="Z1496" s="5">
        <f>VLOOKUP(CONCATENATE($F1496," ",$G1496),AllocFactorMatrix,(Z$4+1),FALSE)*$E1498</f>
        <v>0</v>
      </c>
      <c r="AA1496" s="5">
        <f>VLOOKUP(CONCATENATE($F1496," ",$G1496),AllocFactorMatrix,(AA$4+1),FALSE)*$E1498</f>
        <v>0</v>
      </c>
      <c r="AB1496" s="5">
        <f t="shared" si="2111"/>
        <v>0</v>
      </c>
      <c r="AC1496" s="5">
        <f>VLOOKUP(CONCATENATE($F1496," ",$G1496),AllocFactorMatrix,(AC$4+1),FALSE)*$E1498</f>
        <v>0</v>
      </c>
      <c r="AD1496" s="5">
        <f>VLOOKUP(CONCATENATE($F1496," ",$G1496),AllocFactorMatrix,(AD$4+1),FALSE)*$E1498</f>
        <v>0</v>
      </c>
      <c r="AE1496" s="5">
        <f>VLOOKUP(CONCATENATE($F1496," ",$G1496),AllocFactorMatrix,(AE$4+1),FALSE)*$E1498</f>
        <v>0</v>
      </c>
    </row>
    <row r="1497" spans="4:31" hidden="1" outlineLevel="1">
      <c r="E1497" s="44"/>
      <c r="F1497" s="167" t="str">
        <f>F1498</f>
        <v>DIST_OHLINES</v>
      </c>
      <c r="G1497" s="48" t="str">
        <f>$G$14</f>
        <v>CUSTOMER</v>
      </c>
      <c r="H1497" s="4">
        <f t="shared" si="2108"/>
        <v>0</v>
      </c>
      <c r="I1497" s="5">
        <f t="shared" ref="I1497:N1497" si="2147">VLOOKUP(CONCATENATE($F1497," ",$G1497),AllocFactorMatrix,(I$4+1),FALSE)*$E1498</f>
        <v>0</v>
      </c>
      <c r="J1497" s="47">
        <f t="shared" si="2147"/>
        <v>0</v>
      </c>
      <c r="K1497" s="47">
        <f t="shared" si="2147"/>
        <v>0</v>
      </c>
      <c r="L1497" s="5">
        <f t="shared" si="2147"/>
        <v>0</v>
      </c>
      <c r="M1497" s="5">
        <f t="shared" si="2147"/>
        <v>0</v>
      </c>
      <c r="N1497" s="5">
        <f t="shared" si="2147"/>
        <v>0</v>
      </c>
      <c r="O1497" s="5">
        <f t="shared" si="2110"/>
        <v>0</v>
      </c>
      <c r="P1497" s="5">
        <f>VLOOKUP(CONCATENATE($F1497," ",$G1497),AllocFactorMatrix,(P$4+1),FALSE)*$E1498</f>
        <v>0</v>
      </c>
      <c r="Q1497" s="5">
        <f>VLOOKUP(CONCATENATE($F1497," ",$G1497),AllocFactorMatrix,(Q$4+1),FALSE)*$E1498</f>
        <v>0</v>
      </c>
      <c r="R1497" s="5">
        <f>VLOOKUP(CONCATENATE($F1497," ",$G1497),AllocFactorMatrix,(R$4+1),FALSE)*$E1498</f>
        <v>0</v>
      </c>
      <c r="S1497" s="5">
        <f t="shared" si="2123"/>
        <v>0</v>
      </c>
      <c r="T1497" s="5">
        <f t="shared" si="2113"/>
        <v>0</v>
      </c>
      <c r="U1497" s="5">
        <f>VLOOKUP(CONCATENATE($F1497," ",$G1497),AllocFactorMatrix,(U$4+1),FALSE)*$E1498</f>
        <v>0</v>
      </c>
      <c r="V1497" s="5">
        <f>VLOOKUP(CONCATENATE($F1497," ",$G1497),AllocFactorMatrix,(V$4+1),FALSE)*$E1498</f>
        <v>0</v>
      </c>
      <c r="W1497" s="5">
        <f>VLOOKUP(CONCATENATE($F1497," ",$G1497),AllocFactorMatrix,(W$4+1),FALSE)*$E1498</f>
        <v>0</v>
      </c>
      <c r="X1497" s="5">
        <f>VLOOKUP(CONCATENATE($F1497," ",$G1497),AllocFactorMatrix,(X$4+1),FALSE)*$E1498</f>
        <v>0</v>
      </c>
      <c r="Y1497" s="5">
        <f t="shared" si="2142"/>
        <v>0</v>
      </c>
      <c r="Z1497" s="5">
        <f>VLOOKUP(CONCATENATE($F1497," ",$G1497),AllocFactorMatrix,(Z$4+1),FALSE)*$E1498</f>
        <v>0</v>
      </c>
      <c r="AA1497" s="5">
        <f>VLOOKUP(CONCATENATE($F1497," ",$G1497),AllocFactorMatrix,(AA$4+1),FALSE)*$E1498</f>
        <v>0</v>
      </c>
      <c r="AB1497" s="5">
        <f t="shared" si="2111"/>
        <v>0</v>
      </c>
      <c r="AC1497" s="5">
        <f>VLOOKUP(CONCATENATE($F1497," ",$G1497),AllocFactorMatrix,(AC$4+1),FALSE)*$E1498</f>
        <v>0</v>
      </c>
      <c r="AD1497" s="5">
        <f>VLOOKUP(CONCATENATE($F1497," ",$G1497),AllocFactorMatrix,(AD$4+1),FALSE)*$E1498</f>
        <v>0</v>
      </c>
      <c r="AE1497" s="5">
        <f>VLOOKUP(CONCATENATE($F1497," ",$G1497),AllocFactorMatrix,(AE$4+1),FALSE)*$E1498</f>
        <v>0</v>
      </c>
    </row>
    <row r="1498" spans="4:31" collapsed="1">
      <c r="D1498" s="48" t="s">
        <v>100</v>
      </c>
      <c r="E1498" s="54">
        <v>1130565</v>
      </c>
      <c r="F1498" s="88" t="s">
        <v>58</v>
      </c>
      <c r="G1498" s="48" t="str">
        <f>$G$15</f>
        <v>TOTAL</v>
      </c>
      <c r="H1498" s="4">
        <f t="shared" si="2108"/>
        <v>1130565</v>
      </c>
      <c r="I1498" s="5">
        <f t="shared" ref="I1498:N1498" si="2148">VLOOKUP(CONCATENATE($F1498," ",$G1498),AllocFactorMatrix,(I$4+1),FALSE)*$E1498</f>
        <v>756329.11452286621</v>
      </c>
      <c r="J1498" s="47">
        <f t="shared" si="2148"/>
        <v>135.68675352999654</v>
      </c>
      <c r="K1498" s="47">
        <f t="shared" si="2148"/>
        <v>232.16029741930734</v>
      </c>
      <c r="L1498" s="5">
        <f t="shared" si="2148"/>
        <v>172509.44784065793</v>
      </c>
      <c r="M1498" s="5">
        <f t="shared" si="2148"/>
        <v>2023.7264511604399</v>
      </c>
      <c r="N1498" s="5">
        <f t="shared" si="2148"/>
        <v>0</v>
      </c>
      <c r="O1498" s="5">
        <f t="shared" si="2110"/>
        <v>174533.17429181837</v>
      </c>
      <c r="P1498" s="5">
        <f>VLOOKUP(CONCATENATE($F1498," ",$G1498),AllocFactorMatrix,(P$4+1),FALSE)*$E1498</f>
        <v>97806.643305861187</v>
      </c>
      <c r="Q1498" s="5">
        <f>VLOOKUP(CONCATENATE($F1498," ",$G1498),AllocFactorMatrix,(Q$4+1),FALSE)*$E1498</f>
        <v>15112.628676429769</v>
      </c>
      <c r="R1498" s="5">
        <f>VLOOKUP(CONCATENATE($F1498," ",$G1498),AllocFactorMatrix,(R$4+1),FALSE)*$E1498</f>
        <v>0</v>
      </c>
      <c r="S1498" s="5">
        <f t="shared" si="2123"/>
        <v>0</v>
      </c>
      <c r="T1498" s="5">
        <f t="shared" si="2113"/>
        <v>112919.27198229096</v>
      </c>
      <c r="U1498" s="5">
        <f>VLOOKUP(CONCATENATE($F1498," ",$G1498),AllocFactorMatrix,(U$4+1),FALSE)*$E1498</f>
        <v>4320.7467420146677</v>
      </c>
      <c r="V1498" s="5">
        <f>VLOOKUP(CONCATENATE($F1498," ",$G1498),AllocFactorMatrix,(V$4+1),FALSE)*$E1498</f>
        <v>52589.21668787903</v>
      </c>
      <c r="W1498" s="5">
        <f>VLOOKUP(CONCATENATE($F1498," ",$G1498),AllocFactorMatrix,(W$4+1),FALSE)*$E1498</f>
        <v>0</v>
      </c>
      <c r="X1498" s="5">
        <f>VLOOKUP(CONCATENATE($F1498," ",$G1498),AllocFactorMatrix,(X$4+1),FALSE)*$E1498</f>
        <v>0</v>
      </c>
      <c r="Y1498" s="5">
        <f t="shared" si="2142"/>
        <v>56909.963429893702</v>
      </c>
      <c r="Z1498" s="5">
        <f>VLOOKUP(CONCATENATE($F1498," ",$G1498),AllocFactorMatrix,(Z$4+1),FALSE)*$E1498</f>
        <v>26973.769423128229</v>
      </c>
      <c r="AA1498" s="5">
        <f>VLOOKUP(CONCATENATE($F1498," ",$G1498),AllocFactorMatrix,(AA$4+1),FALSE)*$E1498</f>
        <v>462.89030691031957</v>
      </c>
      <c r="AB1498" s="5">
        <f t="shared" si="2111"/>
        <v>27436.659730038547</v>
      </c>
      <c r="AC1498" s="5">
        <f>VLOOKUP(CONCATENATE($F1498," ",$G1498),AllocFactorMatrix,(AC$4+1),FALSE)*$E1498</f>
        <v>350.1625693010858</v>
      </c>
      <c r="AD1498" s="5">
        <f>VLOOKUP(CONCATENATE($F1498," ",$G1498),AllocFactorMatrix,(AD$4+1),FALSE)*$E1498</f>
        <v>1423.6023246362058</v>
      </c>
      <c r="AE1498" s="5">
        <f>VLOOKUP(CONCATENATE($F1498," ",$G1498),AllocFactorMatrix,(AE$4+1),FALSE)*$E1498</f>
        <v>295.2040982059446</v>
      </c>
    </row>
    <row r="1499" spans="4:31" hidden="1" outlineLevel="1">
      <c r="E1499" s="44"/>
      <c r="F1499" s="167" t="str">
        <f>F1506</f>
        <v>DIST_UGLINES</v>
      </c>
      <c r="G1499" s="48" t="str">
        <f>$G$8</f>
        <v>PRODUCTION</v>
      </c>
      <c r="H1499" s="4">
        <f t="shared" ref="H1499:H1530" si="2149">SUBTOTAL(9,I1499:AE1499)</f>
        <v>0</v>
      </c>
      <c r="I1499" s="5">
        <f t="shared" ref="I1499:N1499" si="2150">VLOOKUP(CONCATENATE($F1499," ",$G1499),AllocFactorMatrix,(I$4+1),FALSE)*$E1506</f>
        <v>0</v>
      </c>
      <c r="J1499" s="47">
        <f t="shared" si="2150"/>
        <v>0</v>
      </c>
      <c r="K1499" s="47">
        <f t="shared" si="2150"/>
        <v>0</v>
      </c>
      <c r="L1499" s="5">
        <f t="shared" si="2150"/>
        <v>0</v>
      </c>
      <c r="M1499" s="5">
        <f t="shared" si="2150"/>
        <v>0</v>
      </c>
      <c r="N1499" s="5">
        <f t="shared" si="2150"/>
        <v>0</v>
      </c>
      <c r="O1499" s="5">
        <f t="shared" si="2110"/>
        <v>0</v>
      </c>
      <c r="P1499" s="5">
        <f>VLOOKUP(CONCATENATE($F1499," ",$G1499),AllocFactorMatrix,(P$4+1),FALSE)*$E1506</f>
        <v>0</v>
      </c>
      <c r="Q1499" s="5">
        <f>VLOOKUP(CONCATENATE($F1499," ",$G1499),AllocFactorMatrix,(Q$4+1),FALSE)*$E1506</f>
        <v>0</v>
      </c>
      <c r="R1499" s="5">
        <f>VLOOKUP(CONCATENATE($F1499," ",$G1499),AllocFactorMatrix,(R$4+1),FALSE)*$E1506</f>
        <v>0</v>
      </c>
      <c r="S1499" s="5">
        <f t="shared" si="2123"/>
        <v>0</v>
      </c>
      <c r="T1499" s="5">
        <f t="shared" si="2113"/>
        <v>0</v>
      </c>
      <c r="U1499" s="5">
        <f>VLOOKUP(CONCATENATE($F1499," ",$G1499),AllocFactorMatrix,(U$4+1),FALSE)*$E1506</f>
        <v>0</v>
      </c>
      <c r="V1499" s="5">
        <f>VLOOKUP(CONCATENATE($F1499," ",$G1499),AllocFactorMatrix,(V$4+1),FALSE)*$E1506</f>
        <v>0</v>
      </c>
      <c r="W1499" s="5">
        <f>VLOOKUP(CONCATENATE($F1499," ",$G1499),AllocFactorMatrix,(W$4+1),FALSE)*$E1506</f>
        <v>0</v>
      </c>
      <c r="X1499" s="5">
        <f>VLOOKUP(CONCATENATE($F1499," ",$G1499),AllocFactorMatrix,(X$4+1),FALSE)*$E1506</f>
        <v>0</v>
      </c>
      <c r="Y1499" s="5">
        <f>SUBTOTAL(9,U1499:X1499)</f>
        <v>0</v>
      </c>
      <c r="Z1499" s="5">
        <f>VLOOKUP(CONCATENATE($F1499," ",$G1499),AllocFactorMatrix,(Z$4+1),FALSE)*$E1506</f>
        <v>0</v>
      </c>
      <c r="AA1499" s="5">
        <f>VLOOKUP(CONCATENATE($F1499," ",$G1499),AllocFactorMatrix,(AA$4+1),FALSE)*$E1506</f>
        <v>0</v>
      </c>
      <c r="AB1499" s="5">
        <f t="shared" ref="AB1499:AB1530" si="2151">SUBTOTAL(9,Z1499:AA1499)</f>
        <v>0</v>
      </c>
      <c r="AC1499" s="5">
        <f>VLOOKUP(CONCATENATE($F1499," ",$G1499),AllocFactorMatrix,(AC$4+1),FALSE)*$E1506</f>
        <v>0</v>
      </c>
      <c r="AD1499" s="5">
        <f>VLOOKUP(CONCATENATE($F1499," ",$G1499),AllocFactorMatrix,(AD$4+1),FALSE)*$E1506</f>
        <v>0</v>
      </c>
      <c r="AE1499" s="5">
        <f>VLOOKUP(CONCATENATE($F1499," ",$G1499),AllocFactorMatrix,(AE$4+1),FALSE)*$E1506</f>
        <v>0</v>
      </c>
    </row>
    <row r="1500" spans="4:31" hidden="1" outlineLevel="1">
      <c r="E1500" s="44"/>
      <c r="F1500" s="167" t="str">
        <f>F1506</f>
        <v>DIST_UGLINES</v>
      </c>
      <c r="G1500" s="48" t="str">
        <f>$G$9</f>
        <v>BULKTRAN</v>
      </c>
      <c r="H1500" s="4">
        <f t="shared" si="2149"/>
        <v>0</v>
      </c>
      <c r="I1500" s="5">
        <f t="shared" ref="I1500:N1500" si="2152">VLOOKUP(CONCATENATE($F1500," ",$G1500),AllocFactorMatrix,(I$4+1),FALSE)*$E1506</f>
        <v>0</v>
      </c>
      <c r="J1500" s="47">
        <f t="shared" si="2152"/>
        <v>0</v>
      </c>
      <c r="K1500" s="47">
        <f t="shared" si="2152"/>
        <v>0</v>
      </c>
      <c r="L1500" s="5">
        <f t="shared" si="2152"/>
        <v>0</v>
      </c>
      <c r="M1500" s="5">
        <f t="shared" si="2152"/>
        <v>0</v>
      </c>
      <c r="N1500" s="5">
        <f t="shared" si="2152"/>
        <v>0</v>
      </c>
      <c r="O1500" s="5">
        <f t="shared" si="2110"/>
        <v>0</v>
      </c>
      <c r="P1500" s="5">
        <f>VLOOKUP(CONCATENATE($F1500," ",$G1500),AllocFactorMatrix,(P$4+1),FALSE)*$E1506</f>
        <v>0</v>
      </c>
      <c r="Q1500" s="5">
        <f>VLOOKUP(CONCATENATE($F1500," ",$G1500),AllocFactorMatrix,(Q$4+1),FALSE)*$E1506</f>
        <v>0</v>
      </c>
      <c r="R1500" s="5">
        <f>VLOOKUP(CONCATENATE($F1500," ",$G1500),AllocFactorMatrix,(R$4+1),FALSE)*$E1506</f>
        <v>0</v>
      </c>
      <c r="S1500" s="5">
        <f t="shared" si="2123"/>
        <v>0</v>
      </c>
      <c r="T1500" s="5">
        <f t="shared" si="2113"/>
        <v>0</v>
      </c>
      <c r="U1500" s="5">
        <f>VLOOKUP(CONCATENATE($F1500," ",$G1500),AllocFactorMatrix,(U$4+1),FALSE)*$E1506</f>
        <v>0</v>
      </c>
      <c r="V1500" s="5">
        <f>VLOOKUP(CONCATENATE($F1500," ",$G1500),AllocFactorMatrix,(V$4+1),FALSE)*$E1506</f>
        <v>0</v>
      </c>
      <c r="W1500" s="5">
        <f>VLOOKUP(CONCATENATE($F1500," ",$G1500),AllocFactorMatrix,(W$4+1),FALSE)*$E1506</f>
        <v>0</v>
      </c>
      <c r="X1500" s="5">
        <f>VLOOKUP(CONCATENATE($F1500," ",$G1500),AllocFactorMatrix,(X$4+1),FALSE)*$E1506</f>
        <v>0</v>
      </c>
      <c r="Y1500" s="5">
        <f t="shared" ref="Y1500:Y1506" si="2153">SUBTOTAL(9,U1500:X1500)</f>
        <v>0</v>
      </c>
      <c r="Z1500" s="5">
        <f>VLOOKUP(CONCATENATE($F1500," ",$G1500),AllocFactorMatrix,(Z$4+1),FALSE)*$E1506</f>
        <v>0</v>
      </c>
      <c r="AA1500" s="5">
        <f>VLOOKUP(CONCATENATE($F1500," ",$G1500),AllocFactorMatrix,(AA$4+1),FALSE)*$E1506</f>
        <v>0</v>
      </c>
      <c r="AB1500" s="5">
        <f t="shared" si="2151"/>
        <v>0</v>
      </c>
      <c r="AC1500" s="5">
        <f>VLOOKUP(CONCATENATE($F1500," ",$G1500),AllocFactorMatrix,(AC$4+1),FALSE)*$E1506</f>
        <v>0</v>
      </c>
      <c r="AD1500" s="5">
        <f>VLOOKUP(CONCATENATE($F1500," ",$G1500),AllocFactorMatrix,(AD$4+1),FALSE)*$E1506</f>
        <v>0</v>
      </c>
      <c r="AE1500" s="5">
        <f>VLOOKUP(CONCATENATE($F1500," ",$G1500),AllocFactorMatrix,(AE$4+1),FALSE)*$E1506</f>
        <v>0</v>
      </c>
    </row>
    <row r="1501" spans="4:31" hidden="1" outlineLevel="1">
      <c r="E1501" s="44"/>
      <c r="F1501" s="167" t="str">
        <f>F1506</f>
        <v>DIST_UGLINES</v>
      </c>
      <c r="G1501" s="48" t="str">
        <f>$G$10</f>
        <v>SUBTRAN</v>
      </c>
      <c r="H1501" s="4">
        <f t="shared" si="2149"/>
        <v>0</v>
      </c>
      <c r="I1501" s="5">
        <f t="shared" ref="I1501:N1501" si="2154">VLOOKUP(CONCATENATE($F1501," ",$G1501),AllocFactorMatrix,(I$4+1),FALSE)*$E1506</f>
        <v>0</v>
      </c>
      <c r="J1501" s="47">
        <f t="shared" si="2154"/>
        <v>0</v>
      </c>
      <c r="K1501" s="47">
        <f t="shared" si="2154"/>
        <v>0</v>
      </c>
      <c r="L1501" s="5">
        <f t="shared" si="2154"/>
        <v>0</v>
      </c>
      <c r="M1501" s="5">
        <f t="shared" si="2154"/>
        <v>0</v>
      </c>
      <c r="N1501" s="5">
        <f t="shared" si="2154"/>
        <v>0</v>
      </c>
      <c r="O1501" s="5">
        <f t="shared" si="2110"/>
        <v>0</v>
      </c>
      <c r="P1501" s="5">
        <f>VLOOKUP(CONCATENATE($F1501," ",$G1501),AllocFactorMatrix,(P$4+1),FALSE)*$E1506</f>
        <v>0</v>
      </c>
      <c r="Q1501" s="5">
        <f>VLOOKUP(CONCATENATE($F1501," ",$G1501),AllocFactorMatrix,(Q$4+1),FALSE)*$E1506</f>
        <v>0</v>
      </c>
      <c r="R1501" s="5">
        <f>VLOOKUP(CONCATENATE($F1501," ",$G1501),AllocFactorMatrix,(R$4+1),FALSE)*$E1506</f>
        <v>0</v>
      </c>
      <c r="S1501" s="5">
        <f t="shared" si="2123"/>
        <v>0</v>
      </c>
      <c r="T1501" s="5">
        <f t="shared" si="2113"/>
        <v>0</v>
      </c>
      <c r="U1501" s="5">
        <f>VLOOKUP(CONCATENATE($F1501," ",$G1501),AllocFactorMatrix,(U$4+1),FALSE)*$E1506</f>
        <v>0</v>
      </c>
      <c r="V1501" s="5">
        <f>VLOOKUP(CONCATENATE($F1501," ",$G1501),AllocFactorMatrix,(V$4+1),FALSE)*$E1506</f>
        <v>0</v>
      </c>
      <c r="W1501" s="5">
        <f>VLOOKUP(CONCATENATE($F1501," ",$G1501),AllocFactorMatrix,(W$4+1),FALSE)*$E1506</f>
        <v>0</v>
      </c>
      <c r="X1501" s="5">
        <f>VLOOKUP(CONCATENATE($F1501," ",$G1501),AllocFactorMatrix,(X$4+1),FALSE)*$E1506</f>
        <v>0</v>
      </c>
      <c r="Y1501" s="5">
        <f t="shared" si="2153"/>
        <v>0</v>
      </c>
      <c r="Z1501" s="5">
        <f>VLOOKUP(CONCATENATE($F1501," ",$G1501),AllocFactorMatrix,(Z$4+1),FALSE)*$E1506</f>
        <v>0</v>
      </c>
      <c r="AA1501" s="5">
        <f>VLOOKUP(CONCATENATE($F1501," ",$G1501),AllocFactorMatrix,(AA$4+1),FALSE)*$E1506</f>
        <v>0</v>
      </c>
      <c r="AB1501" s="5">
        <f t="shared" si="2151"/>
        <v>0</v>
      </c>
      <c r="AC1501" s="5">
        <f>VLOOKUP(CONCATENATE($F1501," ",$G1501),AllocFactorMatrix,(AC$4+1),FALSE)*$E1506</f>
        <v>0</v>
      </c>
      <c r="AD1501" s="5">
        <f>VLOOKUP(CONCATENATE($F1501," ",$G1501),AllocFactorMatrix,(AD$4+1),FALSE)*$E1506</f>
        <v>0</v>
      </c>
      <c r="AE1501" s="5">
        <f>VLOOKUP(CONCATENATE($F1501," ",$G1501),AllocFactorMatrix,(AE$4+1),FALSE)*$E1506</f>
        <v>0</v>
      </c>
    </row>
    <row r="1502" spans="4:31" hidden="1" outlineLevel="1">
      <c r="E1502" s="44"/>
      <c r="F1502" s="167" t="str">
        <f>F1506</f>
        <v>DIST_UGLINES</v>
      </c>
      <c r="G1502" s="48" t="str">
        <f>$G$11</f>
        <v>DISTPRI</v>
      </c>
      <c r="H1502" s="4">
        <f t="shared" si="2149"/>
        <v>106178.72390576873</v>
      </c>
      <c r="I1502" s="5">
        <f t="shared" ref="I1502:N1502" si="2155">VLOOKUP(CONCATENATE($F1502," ",$G1502),AllocFactorMatrix,(I$4+1),FALSE)*$E1506</f>
        <v>69515.164394735228</v>
      </c>
      <c r="J1502" s="47">
        <f t="shared" si="2155"/>
        <v>11.414490800583364</v>
      </c>
      <c r="K1502" s="47">
        <f t="shared" si="2155"/>
        <v>21.120077502716057</v>
      </c>
      <c r="L1502" s="5">
        <f t="shared" si="2155"/>
        <v>16264.703301549351</v>
      </c>
      <c r="M1502" s="5">
        <f t="shared" si="2155"/>
        <v>227.28188655288699</v>
      </c>
      <c r="N1502" s="5">
        <f t="shared" si="2155"/>
        <v>0</v>
      </c>
      <c r="O1502" s="5">
        <f t="shared" si="2110"/>
        <v>16491.985188102237</v>
      </c>
      <c r="P1502" s="5">
        <f>VLOOKUP(CONCATENATE($F1502," ",$G1502),AllocFactorMatrix,(P$4+1),FALSE)*$E1506</f>
        <v>9432.2384288649209</v>
      </c>
      <c r="Q1502" s="5">
        <f>VLOOKUP(CONCATENATE($F1502," ",$G1502),AllocFactorMatrix,(Q$4+1),FALSE)*$E1506</f>
        <v>1697.2781842045047</v>
      </c>
      <c r="R1502" s="5">
        <f>VLOOKUP(CONCATENATE($F1502," ",$G1502),AllocFactorMatrix,(R$4+1),FALSE)*$E1506</f>
        <v>0</v>
      </c>
      <c r="S1502" s="5">
        <f t="shared" si="2123"/>
        <v>0</v>
      </c>
      <c r="T1502" s="5">
        <f t="shared" si="2113"/>
        <v>11129.516613069425</v>
      </c>
      <c r="U1502" s="5">
        <f>VLOOKUP(CONCATENATE($F1502," ",$G1502),AllocFactorMatrix,(U$4+1),FALSE)*$E1506</f>
        <v>427.12467095888906</v>
      </c>
      <c r="V1502" s="5">
        <f>VLOOKUP(CONCATENATE($F1502," ",$G1502),AllocFactorMatrix,(V$4+1),FALSE)*$E1506</f>
        <v>5906.2213543267662</v>
      </c>
      <c r="W1502" s="5">
        <f>VLOOKUP(CONCATENATE($F1502," ",$G1502),AllocFactorMatrix,(W$4+1),FALSE)*$E1506</f>
        <v>0</v>
      </c>
      <c r="X1502" s="5">
        <f>VLOOKUP(CONCATENATE($F1502," ",$G1502),AllocFactorMatrix,(X$4+1),FALSE)*$E1506</f>
        <v>0</v>
      </c>
      <c r="Y1502" s="5">
        <f t="shared" si="2153"/>
        <v>6333.3460252856548</v>
      </c>
      <c r="Z1502" s="5">
        <f>VLOOKUP(CONCATENATE($F1502," ",$G1502),AllocFactorMatrix,(Z$4+1),FALSE)*$E1506</f>
        <v>2590.058706613268</v>
      </c>
      <c r="AA1502" s="5">
        <f>VLOOKUP(CONCATENATE($F1502," ",$G1502),AllocFactorMatrix,(AA$4+1),FALSE)*$E1506</f>
        <v>51.986562789301395</v>
      </c>
      <c r="AB1502" s="5">
        <f t="shared" si="2151"/>
        <v>2642.0452694025694</v>
      </c>
      <c r="AC1502" s="5">
        <f>VLOOKUP(CONCATENATE($F1502," ",$G1502),AllocFactorMatrix,(AC$4+1),FALSE)*$E1506</f>
        <v>34.13184687030919</v>
      </c>
      <c r="AD1502" s="5">
        <f>VLOOKUP(CONCATENATE($F1502," ",$G1502),AllocFactorMatrix,(AD$4+1),FALSE)*$E1506</f>
        <v>0</v>
      </c>
      <c r="AE1502" s="5">
        <f>VLOOKUP(CONCATENATE($F1502," ",$G1502),AllocFactorMatrix,(AE$4+1),FALSE)*$E1506</f>
        <v>0</v>
      </c>
    </row>
    <row r="1503" spans="4:31" hidden="1" outlineLevel="1">
      <c r="E1503" s="44"/>
      <c r="F1503" s="167" t="str">
        <f>F1506</f>
        <v>DIST_UGLINES</v>
      </c>
      <c r="G1503" s="48" t="str">
        <f>$G$12</f>
        <v>DISTSEC</v>
      </c>
      <c r="H1503" s="4">
        <f t="shared" si="2149"/>
        <v>23628.276094231263</v>
      </c>
      <c r="I1503" s="5">
        <f t="shared" ref="I1503:N1503" si="2156">VLOOKUP(CONCATENATE($F1503," ",$G1503),AllocFactorMatrix,(I$4+1),FALSE)*$E1506</f>
        <v>17530.318141149426</v>
      </c>
      <c r="J1503" s="47">
        <f t="shared" si="2156"/>
        <v>4.3456755113582233</v>
      </c>
      <c r="K1503" s="47">
        <f t="shared" si="2156"/>
        <v>5.6288474143183285</v>
      </c>
      <c r="L1503" s="5">
        <f t="shared" si="2156"/>
        <v>3533.5303505367133</v>
      </c>
      <c r="M1503" s="5">
        <f t="shared" si="2156"/>
        <v>0</v>
      </c>
      <c r="N1503" s="5">
        <f t="shared" si="2156"/>
        <v>0</v>
      </c>
      <c r="O1503" s="5">
        <f t="shared" si="2110"/>
        <v>3533.5303505367133</v>
      </c>
      <c r="P1503" s="5">
        <f>VLOOKUP(CONCATENATE($F1503," ",$G1503),AllocFactorMatrix,(P$4+1),FALSE)*$E1506</f>
        <v>1763.9165336437854</v>
      </c>
      <c r="Q1503" s="5">
        <f>VLOOKUP(CONCATENATE($F1503," ",$G1503),AllocFactorMatrix,(Q$4+1),FALSE)*$E1506</f>
        <v>0</v>
      </c>
      <c r="R1503" s="5">
        <f>VLOOKUP(CONCATENATE($F1503," ",$G1503),AllocFactorMatrix,(R$4+1),FALSE)*$E1506</f>
        <v>0</v>
      </c>
      <c r="S1503" s="5">
        <f t="shared" si="2123"/>
        <v>0</v>
      </c>
      <c r="T1503" s="5">
        <f t="shared" si="2113"/>
        <v>1763.9165336437854</v>
      </c>
      <c r="U1503" s="5">
        <f>VLOOKUP(CONCATENATE($F1503," ",$G1503),AllocFactorMatrix,(U$4+1),FALSE)*$E1506</f>
        <v>66.057689564386223</v>
      </c>
      <c r="V1503" s="5">
        <f>VLOOKUP(CONCATENATE($F1503," ",$G1503),AllocFactorMatrix,(V$4+1),FALSE)*$E1506</f>
        <v>0</v>
      </c>
      <c r="W1503" s="5">
        <f>VLOOKUP(CONCATENATE($F1503," ",$G1503),AllocFactorMatrix,(W$4+1),FALSE)*$E1506</f>
        <v>0</v>
      </c>
      <c r="X1503" s="5">
        <f>VLOOKUP(CONCATENATE($F1503," ",$G1503),AllocFactorMatrix,(X$4+1),FALSE)*$E1506</f>
        <v>0</v>
      </c>
      <c r="Y1503" s="5">
        <f t="shared" si="2153"/>
        <v>66.057689564386223</v>
      </c>
      <c r="Z1503" s="5">
        <f>VLOOKUP(CONCATENATE($F1503," ",$G1503),AllocFactorMatrix,(Z$4+1),FALSE)*$E1506</f>
        <v>499.22230608630548</v>
      </c>
      <c r="AA1503" s="5">
        <f>VLOOKUP(CONCATENATE($F1503," ",$G1503),AllocFactorMatrix,(AA$4+1),FALSE)*$E1506</f>
        <v>0</v>
      </c>
      <c r="AB1503" s="5">
        <f t="shared" si="2151"/>
        <v>499.22230608630548</v>
      </c>
      <c r="AC1503" s="5">
        <f>VLOOKUP(CONCATENATE($F1503," ",$G1503),AllocFactorMatrix,(AC$4+1),FALSE)*$E1506</f>
        <v>5.9025907536164848</v>
      </c>
      <c r="AD1503" s="5">
        <f>VLOOKUP(CONCATENATE($F1503," ",$G1503),AllocFactorMatrix,(AD$4+1),FALSE)*$E1506</f>
        <v>181.68003250044478</v>
      </c>
      <c r="AE1503" s="5">
        <f>VLOOKUP(CONCATENATE($F1503," ",$G1503),AllocFactorMatrix,(AE$4+1),FALSE)*$E1506</f>
        <v>37.67392707090869</v>
      </c>
    </row>
    <row r="1504" spans="4:31" hidden="1" outlineLevel="1">
      <c r="E1504" s="44"/>
      <c r="F1504" s="167" t="str">
        <f>F1506</f>
        <v>DIST_UGLINES</v>
      </c>
      <c r="G1504" s="48" t="str">
        <f>$G$13</f>
        <v>ENERGY</v>
      </c>
      <c r="H1504" s="4">
        <f t="shared" si="2149"/>
        <v>0</v>
      </c>
      <c r="I1504" s="5">
        <f t="shared" ref="I1504:N1504" si="2157">VLOOKUP(CONCATENATE($F1504," ",$G1504),AllocFactorMatrix,(I$4+1),FALSE)*$E1506</f>
        <v>0</v>
      </c>
      <c r="J1504" s="47">
        <f t="shared" si="2157"/>
        <v>0</v>
      </c>
      <c r="K1504" s="47">
        <f t="shared" si="2157"/>
        <v>0</v>
      </c>
      <c r="L1504" s="5">
        <f t="shared" si="2157"/>
        <v>0</v>
      </c>
      <c r="M1504" s="5">
        <f t="shared" si="2157"/>
        <v>0</v>
      </c>
      <c r="N1504" s="5">
        <f t="shared" si="2157"/>
        <v>0</v>
      </c>
      <c r="O1504" s="5">
        <f t="shared" si="2110"/>
        <v>0</v>
      </c>
      <c r="P1504" s="5">
        <f>VLOOKUP(CONCATENATE($F1504," ",$G1504),AllocFactorMatrix,(P$4+1),FALSE)*$E1506</f>
        <v>0</v>
      </c>
      <c r="Q1504" s="5">
        <f>VLOOKUP(CONCATENATE($F1504," ",$G1504),AllocFactorMatrix,(Q$4+1),FALSE)*$E1506</f>
        <v>0</v>
      </c>
      <c r="R1504" s="5">
        <f>VLOOKUP(CONCATENATE($F1504," ",$G1504),AllocFactorMatrix,(R$4+1),FALSE)*$E1506</f>
        <v>0</v>
      </c>
      <c r="S1504" s="5">
        <f t="shared" si="2123"/>
        <v>0</v>
      </c>
      <c r="T1504" s="5">
        <f t="shared" si="2113"/>
        <v>0</v>
      </c>
      <c r="U1504" s="5">
        <f>VLOOKUP(CONCATENATE($F1504," ",$G1504),AllocFactorMatrix,(U$4+1),FALSE)*$E1506</f>
        <v>0</v>
      </c>
      <c r="V1504" s="5">
        <f>VLOOKUP(CONCATENATE($F1504," ",$G1504),AllocFactorMatrix,(V$4+1),FALSE)*$E1506</f>
        <v>0</v>
      </c>
      <c r="W1504" s="5">
        <f>VLOOKUP(CONCATENATE($F1504," ",$G1504),AllocFactorMatrix,(W$4+1),FALSE)*$E1506</f>
        <v>0</v>
      </c>
      <c r="X1504" s="5">
        <f>VLOOKUP(CONCATENATE($F1504," ",$G1504),AllocFactorMatrix,(X$4+1),FALSE)*$E1506</f>
        <v>0</v>
      </c>
      <c r="Y1504" s="5">
        <f t="shared" si="2153"/>
        <v>0</v>
      </c>
      <c r="Z1504" s="5">
        <f>VLOOKUP(CONCATENATE($F1504," ",$G1504),AllocFactorMatrix,(Z$4+1),FALSE)*$E1506</f>
        <v>0</v>
      </c>
      <c r="AA1504" s="5">
        <f>VLOOKUP(CONCATENATE($F1504," ",$G1504),AllocFactorMatrix,(AA$4+1),FALSE)*$E1506</f>
        <v>0</v>
      </c>
      <c r="AB1504" s="5">
        <f t="shared" si="2151"/>
        <v>0</v>
      </c>
      <c r="AC1504" s="5">
        <f>VLOOKUP(CONCATENATE($F1504," ",$G1504),AllocFactorMatrix,(AC$4+1),FALSE)*$E1506</f>
        <v>0</v>
      </c>
      <c r="AD1504" s="5">
        <f>VLOOKUP(CONCATENATE($F1504," ",$G1504),AllocFactorMatrix,(AD$4+1),FALSE)*$E1506</f>
        <v>0</v>
      </c>
      <c r="AE1504" s="5">
        <f>VLOOKUP(CONCATENATE($F1504," ",$G1504),AllocFactorMatrix,(AE$4+1),FALSE)*$E1506</f>
        <v>0</v>
      </c>
    </row>
    <row r="1505" spans="4:31" hidden="1" outlineLevel="1">
      <c r="E1505" s="44"/>
      <c r="F1505" s="167" t="str">
        <f>F1506</f>
        <v>DIST_UGLINES</v>
      </c>
      <c r="G1505" s="48" t="str">
        <f>$G$14</f>
        <v>CUSTOMER</v>
      </c>
      <c r="H1505" s="4">
        <f t="shared" si="2149"/>
        <v>0</v>
      </c>
      <c r="I1505" s="5">
        <f t="shared" ref="I1505:N1505" si="2158">VLOOKUP(CONCATENATE($F1505," ",$G1505),AllocFactorMatrix,(I$4+1),FALSE)*$E1506</f>
        <v>0</v>
      </c>
      <c r="J1505" s="47">
        <f t="shared" si="2158"/>
        <v>0</v>
      </c>
      <c r="K1505" s="47">
        <f t="shared" si="2158"/>
        <v>0</v>
      </c>
      <c r="L1505" s="5">
        <f t="shared" si="2158"/>
        <v>0</v>
      </c>
      <c r="M1505" s="5">
        <f t="shared" si="2158"/>
        <v>0</v>
      </c>
      <c r="N1505" s="5">
        <f t="shared" si="2158"/>
        <v>0</v>
      </c>
      <c r="O1505" s="5">
        <f t="shared" si="2110"/>
        <v>0</v>
      </c>
      <c r="P1505" s="5">
        <f>VLOOKUP(CONCATENATE($F1505," ",$G1505),AllocFactorMatrix,(P$4+1),FALSE)*$E1506</f>
        <v>0</v>
      </c>
      <c r="Q1505" s="5">
        <f>VLOOKUP(CONCATENATE($F1505," ",$G1505),AllocFactorMatrix,(Q$4+1),FALSE)*$E1506</f>
        <v>0</v>
      </c>
      <c r="R1505" s="5">
        <f>VLOOKUP(CONCATENATE($F1505," ",$G1505),AllocFactorMatrix,(R$4+1),FALSE)*$E1506</f>
        <v>0</v>
      </c>
      <c r="S1505" s="5">
        <f t="shared" si="2123"/>
        <v>0</v>
      </c>
      <c r="T1505" s="5">
        <f t="shared" si="2113"/>
        <v>0</v>
      </c>
      <c r="U1505" s="5">
        <f>VLOOKUP(CONCATENATE($F1505," ",$G1505),AllocFactorMatrix,(U$4+1),FALSE)*$E1506</f>
        <v>0</v>
      </c>
      <c r="V1505" s="5">
        <f>VLOOKUP(CONCATENATE($F1505," ",$G1505),AllocFactorMatrix,(V$4+1),FALSE)*$E1506</f>
        <v>0</v>
      </c>
      <c r="W1505" s="5">
        <f>VLOOKUP(CONCATENATE($F1505," ",$G1505),AllocFactorMatrix,(W$4+1),FALSE)*$E1506</f>
        <v>0</v>
      </c>
      <c r="X1505" s="5">
        <f>VLOOKUP(CONCATENATE($F1505," ",$G1505),AllocFactorMatrix,(X$4+1),FALSE)*$E1506</f>
        <v>0</v>
      </c>
      <c r="Y1505" s="5">
        <f t="shared" si="2153"/>
        <v>0</v>
      </c>
      <c r="Z1505" s="5">
        <f>VLOOKUP(CONCATENATE($F1505," ",$G1505),AllocFactorMatrix,(Z$4+1),FALSE)*$E1506</f>
        <v>0</v>
      </c>
      <c r="AA1505" s="5">
        <f>VLOOKUP(CONCATENATE($F1505," ",$G1505),AllocFactorMatrix,(AA$4+1),FALSE)*$E1506</f>
        <v>0</v>
      </c>
      <c r="AB1505" s="5">
        <f t="shared" si="2151"/>
        <v>0</v>
      </c>
      <c r="AC1505" s="5">
        <f>VLOOKUP(CONCATENATE($F1505," ",$G1505),AllocFactorMatrix,(AC$4+1),FALSE)*$E1506</f>
        <v>0</v>
      </c>
      <c r="AD1505" s="5">
        <f>VLOOKUP(CONCATENATE($F1505," ",$G1505),AllocFactorMatrix,(AD$4+1),FALSE)*$E1506</f>
        <v>0</v>
      </c>
      <c r="AE1505" s="5">
        <f>VLOOKUP(CONCATENATE($F1505," ",$G1505),AllocFactorMatrix,(AE$4+1),FALSE)*$E1506</f>
        <v>0</v>
      </c>
    </row>
    <row r="1506" spans="4:31" collapsed="1">
      <c r="D1506" s="96" t="s">
        <v>510</v>
      </c>
      <c r="E1506" s="54">
        <v>129807</v>
      </c>
      <c r="F1506" s="88" t="s">
        <v>59</v>
      </c>
      <c r="G1506" s="48" t="str">
        <f>$G$15</f>
        <v>TOTAL</v>
      </c>
      <c r="H1506" s="4">
        <f t="shared" si="2149"/>
        <v>129807</v>
      </c>
      <c r="I1506" s="5">
        <f t="shared" ref="I1506:N1506" si="2159">VLOOKUP(CONCATENATE($F1506," ",$G1506),AllocFactorMatrix,(I$4+1),FALSE)*$E1506</f>
        <v>87045.482535884657</v>
      </c>
      <c r="J1506" s="47">
        <f t="shared" si="2159"/>
        <v>15.760166311941589</v>
      </c>
      <c r="K1506" s="47">
        <f t="shared" si="2159"/>
        <v>26.748924917034383</v>
      </c>
      <c r="L1506" s="5">
        <f t="shared" si="2159"/>
        <v>19798.233652086066</v>
      </c>
      <c r="M1506" s="5">
        <f t="shared" si="2159"/>
        <v>227.28188655288699</v>
      </c>
      <c r="N1506" s="5">
        <f t="shared" si="2159"/>
        <v>0</v>
      </c>
      <c r="O1506" s="5">
        <f t="shared" si="2110"/>
        <v>20025.515538638952</v>
      </c>
      <c r="P1506" s="5">
        <f>VLOOKUP(CONCATENATE($F1506," ",$G1506),AllocFactorMatrix,(P$4+1),FALSE)*$E1506</f>
        <v>11196.154962508706</v>
      </c>
      <c r="Q1506" s="5">
        <f>VLOOKUP(CONCATENATE($F1506," ",$G1506),AllocFactorMatrix,(Q$4+1),FALSE)*$E1506</f>
        <v>1697.2781842045047</v>
      </c>
      <c r="R1506" s="5">
        <f>VLOOKUP(CONCATENATE($F1506," ",$G1506),AllocFactorMatrix,(R$4+1),FALSE)*$E1506</f>
        <v>0</v>
      </c>
      <c r="S1506" s="5">
        <f t="shared" si="2123"/>
        <v>0</v>
      </c>
      <c r="T1506" s="5">
        <f t="shared" si="2113"/>
        <v>12893.433146713211</v>
      </c>
      <c r="U1506" s="5">
        <f>VLOOKUP(CONCATENATE($F1506," ",$G1506),AllocFactorMatrix,(U$4+1),FALSE)*$E1506</f>
        <v>493.18236052327529</v>
      </c>
      <c r="V1506" s="5">
        <f>VLOOKUP(CONCATENATE($F1506," ",$G1506),AllocFactorMatrix,(V$4+1),FALSE)*$E1506</f>
        <v>5906.2213543267662</v>
      </c>
      <c r="W1506" s="5">
        <f>VLOOKUP(CONCATENATE($F1506," ",$G1506),AllocFactorMatrix,(W$4+1),FALSE)*$E1506</f>
        <v>0</v>
      </c>
      <c r="X1506" s="5">
        <f>VLOOKUP(CONCATENATE($F1506," ",$G1506),AllocFactorMatrix,(X$4+1),FALSE)*$E1506</f>
        <v>0</v>
      </c>
      <c r="Y1506" s="5">
        <f t="shared" si="2153"/>
        <v>6399.4037148500411</v>
      </c>
      <c r="Z1506" s="5">
        <f>VLOOKUP(CONCATENATE($F1506," ",$G1506),AllocFactorMatrix,(Z$4+1),FALSE)*$E1506</f>
        <v>3089.2810126995737</v>
      </c>
      <c r="AA1506" s="5">
        <f>VLOOKUP(CONCATENATE($F1506," ",$G1506),AllocFactorMatrix,(AA$4+1),FALSE)*$E1506</f>
        <v>51.986562789301395</v>
      </c>
      <c r="AB1506" s="5">
        <f t="shared" si="2151"/>
        <v>3141.2675754888751</v>
      </c>
      <c r="AC1506" s="5">
        <f>VLOOKUP(CONCATENATE($F1506," ",$G1506),AllocFactorMatrix,(AC$4+1),FALSE)*$E1506</f>
        <v>40.034437623925669</v>
      </c>
      <c r="AD1506" s="5">
        <f>VLOOKUP(CONCATENATE($F1506," ",$G1506),AllocFactorMatrix,(AD$4+1),FALSE)*$E1506</f>
        <v>181.68003250044478</v>
      </c>
      <c r="AE1506" s="5">
        <f>VLOOKUP(CONCATENATE($F1506," ",$G1506),AllocFactorMatrix,(AE$4+1),FALSE)*$E1506</f>
        <v>37.67392707090869</v>
      </c>
    </row>
    <row r="1507" spans="4:31" hidden="1" outlineLevel="1">
      <c r="E1507" s="44"/>
      <c r="F1507" s="167" t="str">
        <f>F1514</f>
        <v>DIST_SL</v>
      </c>
      <c r="G1507" s="48" t="str">
        <f>$G$8</f>
        <v>PRODUCTION</v>
      </c>
      <c r="H1507" s="4">
        <f t="shared" si="2149"/>
        <v>0</v>
      </c>
      <c r="I1507" s="5">
        <f t="shared" ref="I1507:N1507" si="2160">VLOOKUP(CONCATENATE($F1507," ",$G1507),AllocFactorMatrix,(I$4+1),FALSE)*$E1514</f>
        <v>0</v>
      </c>
      <c r="J1507" s="47">
        <f t="shared" si="2160"/>
        <v>0</v>
      </c>
      <c r="K1507" s="47">
        <f t="shared" si="2160"/>
        <v>0</v>
      </c>
      <c r="L1507" s="5">
        <f t="shared" si="2160"/>
        <v>0</v>
      </c>
      <c r="M1507" s="5">
        <f t="shared" si="2160"/>
        <v>0</v>
      </c>
      <c r="N1507" s="5">
        <f t="shared" si="2160"/>
        <v>0</v>
      </c>
      <c r="O1507" s="5">
        <f t="shared" si="2110"/>
        <v>0</v>
      </c>
      <c r="P1507" s="5">
        <f>VLOOKUP(CONCATENATE($F1507," ",$G1507),AllocFactorMatrix,(P$4+1),FALSE)*$E1514</f>
        <v>0</v>
      </c>
      <c r="Q1507" s="5">
        <f>VLOOKUP(CONCATENATE($F1507," ",$G1507),AllocFactorMatrix,(Q$4+1),FALSE)*$E1514</f>
        <v>0</v>
      </c>
      <c r="R1507" s="5">
        <f>VLOOKUP(CONCATENATE($F1507," ",$G1507),AllocFactorMatrix,(R$4+1),FALSE)*$E1514</f>
        <v>0</v>
      </c>
      <c r="S1507" s="5">
        <f t="shared" si="2123"/>
        <v>0</v>
      </c>
      <c r="T1507" s="5">
        <f t="shared" si="2113"/>
        <v>0</v>
      </c>
      <c r="U1507" s="5">
        <f>VLOOKUP(CONCATENATE($F1507," ",$G1507),AllocFactorMatrix,(U$4+1),FALSE)*$E1514</f>
        <v>0</v>
      </c>
      <c r="V1507" s="5">
        <f>VLOOKUP(CONCATENATE($F1507," ",$G1507),AllocFactorMatrix,(V$4+1),FALSE)*$E1514</f>
        <v>0</v>
      </c>
      <c r="W1507" s="5">
        <f>VLOOKUP(CONCATENATE($F1507," ",$G1507),AllocFactorMatrix,(W$4+1),FALSE)*$E1514</f>
        <v>0</v>
      </c>
      <c r="X1507" s="5">
        <f>VLOOKUP(CONCATENATE($F1507," ",$G1507),AllocFactorMatrix,(X$4+1),FALSE)*$E1514</f>
        <v>0</v>
      </c>
      <c r="Y1507" s="5">
        <f>SUBTOTAL(9,U1507:X1507)</f>
        <v>0</v>
      </c>
      <c r="Z1507" s="5">
        <f>VLOOKUP(CONCATENATE($F1507," ",$G1507),AllocFactorMatrix,(Z$4+1),FALSE)*$E1514</f>
        <v>0</v>
      </c>
      <c r="AA1507" s="5">
        <f>VLOOKUP(CONCATENATE($F1507," ",$G1507),AllocFactorMatrix,(AA$4+1),FALSE)*$E1514</f>
        <v>0</v>
      </c>
      <c r="AB1507" s="5">
        <f t="shared" si="2151"/>
        <v>0</v>
      </c>
      <c r="AC1507" s="5">
        <f>VLOOKUP(CONCATENATE($F1507," ",$G1507),AllocFactorMatrix,(AC$4+1),FALSE)*$E1514</f>
        <v>0</v>
      </c>
      <c r="AD1507" s="5">
        <f>VLOOKUP(CONCATENATE($F1507," ",$G1507),AllocFactorMatrix,(AD$4+1),FALSE)*$E1514</f>
        <v>0</v>
      </c>
      <c r="AE1507" s="5">
        <f>VLOOKUP(CONCATENATE($F1507," ",$G1507),AllocFactorMatrix,(AE$4+1),FALSE)*$E1514</f>
        <v>0</v>
      </c>
    </row>
    <row r="1508" spans="4:31" hidden="1" outlineLevel="1">
      <c r="E1508" s="44"/>
      <c r="F1508" s="167" t="str">
        <f>F1514</f>
        <v>DIST_SL</v>
      </c>
      <c r="G1508" s="48" t="str">
        <f>$G$9</f>
        <v>BULKTRAN</v>
      </c>
      <c r="H1508" s="4">
        <f t="shared" si="2149"/>
        <v>0</v>
      </c>
      <c r="I1508" s="5">
        <f t="shared" ref="I1508:N1508" si="2161">VLOOKUP(CONCATENATE($F1508," ",$G1508),AllocFactorMatrix,(I$4+1),FALSE)*$E1514</f>
        <v>0</v>
      </c>
      <c r="J1508" s="47">
        <f t="shared" si="2161"/>
        <v>0</v>
      </c>
      <c r="K1508" s="47">
        <f t="shared" si="2161"/>
        <v>0</v>
      </c>
      <c r="L1508" s="5">
        <f t="shared" si="2161"/>
        <v>0</v>
      </c>
      <c r="M1508" s="5">
        <f t="shared" si="2161"/>
        <v>0</v>
      </c>
      <c r="N1508" s="5">
        <f t="shared" si="2161"/>
        <v>0</v>
      </c>
      <c r="O1508" s="5">
        <f t="shared" si="2110"/>
        <v>0</v>
      </c>
      <c r="P1508" s="5">
        <f>VLOOKUP(CONCATENATE($F1508," ",$G1508),AllocFactorMatrix,(P$4+1),FALSE)*$E1514</f>
        <v>0</v>
      </c>
      <c r="Q1508" s="5">
        <f>VLOOKUP(CONCATENATE($F1508," ",$G1508),AllocFactorMatrix,(Q$4+1),FALSE)*$E1514</f>
        <v>0</v>
      </c>
      <c r="R1508" s="5">
        <f>VLOOKUP(CONCATENATE($F1508," ",$G1508),AllocFactorMatrix,(R$4+1),FALSE)*$E1514</f>
        <v>0</v>
      </c>
      <c r="S1508" s="5">
        <f t="shared" si="2123"/>
        <v>0</v>
      </c>
      <c r="T1508" s="5">
        <f t="shared" si="2113"/>
        <v>0</v>
      </c>
      <c r="U1508" s="5">
        <f>VLOOKUP(CONCATENATE($F1508," ",$G1508),AllocFactorMatrix,(U$4+1),FALSE)*$E1514</f>
        <v>0</v>
      </c>
      <c r="V1508" s="5">
        <f>VLOOKUP(CONCATENATE($F1508," ",$G1508),AllocFactorMatrix,(V$4+1),FALSE)*$E1514</f>
        <v>0</v>
      </c>
      <c r="W1508" s="5">
        <f>VLOOKUP(CONCATENATE($F1508," ",$G1508),AllocFactorMatrix,(W$4+1),FALSE)*$E1514</f>
        <v>0</v>
      </c>
      <c r="X1508" s="5">
        <f>VLOOKUP(CONCATENATE($F1508," ",$G1508),AllocFactorMatrix,(X$4+1),FALSE)*$E1514</f>
        <v>0</v>
      </c>
      <c r="Y1508" s="5">
        <f t="shared" ref="Y1508:Y1514" si="2162">SUBTOTAL(9,U1508:X1508)</f>
        <v>0</v>
      </c>
      <c r="Z1508" s="5">
        <f>VLOOKUP(CONCATENATE($F1508," ",$G1508),AllocFactorMatrix,(Z$4+1),FALSE)*$E1514</f>
        <v>0</v>
      </c>
      <c r="AA1508" s="5">
        <f>VLOOKUP(CONCATENATE($F1508," ",$G1508),AllocFactorMatrix,(AA$4+1),FALSE)*$E1514</f>
        <v>0</v>
      </c>
      <c r="AB1508" s="5">
        <f t="shared" si="2151"/>
        <v>0</v>
      </c>
      <c r="AC1508" s="5">
        <f>VLOOKUP(CONCATENATE($F1508," ",$G1508),AllocFactorMatrix,(AC$4+1),FALSE)*$E1514</f>
        <v>0</v>
      </c>
      <c r="AD1508" s="5">
        <f>VLOOKUP(CONCATENATE($F1508," ",$G1508),AllocFactorMatrix,(AD$4+1),FALSE)*$E1514</f>
        <v>0</v>
      </c>
      <c r="AE1508" s="5">
        <f>VLOOKUP(CONCATENATE($F1508," ",$G1508),AllocFactorMatrix,(AE$4+1),FALSE)*$E1514</f>
        <v>0</v>
      </c>
    </row>
    <row r="1509" spans="4:31" hidden="1" outlineLevel="1">
      <c r="E1509" s="44"/>
      <c r="F1509" s="167" t="str">
        <f>F1514</f>
        <v>DIST_SL</v>
      </c>
      <c r="G1509" s="48" t="str">
        <f>$G$10</f>
        <v>SUBTRAN</v>
      </c>
      <c r="H1509" s="4">
        <f t="shared" si="2149"/>
        <v>0</v>
      </c>
      <c r="I1509" s="5">
        <f t="shared" ref="I1509:N1509" si="2163">VLOOKUP(CONCATENATE($F1509," ",$G1509),AllocFactorMatrix,(I$4+1),FALSE)*$E1514</f>
        <v>0</v>
      </c>
      <c r="J1509" s="47">
        <f t="shared" si="2163"/>
        <v>0</v>
      </c>
      <c r="K1509" s="47">
        <f t="shared" si="2163"/>
        <v>0</v>
      </c>
      <c r="L1509" s="5">
        <f t="shared" si="2163"/>
        <v>0</v>
      </c>
      <c r="M1509" s="5">
        <f t="shared" si="2163"/>
        <v>0</v>
      </c>
      <c r="N1509" s="5">
        <f t="shared" si="2163"/>
        <v>0</v>
      </c>
      <c r="O1509" s="5">
        <f t="shared" si="2110"/>
        <v>0</v>
      </c>
      <c r="P1509" s="5">
        <f>VLOOKUP(CONCATENATE($F1509," ",$G1509),AllocFactorMatrix,(P$4+1),FALSE)*$E1514</f>
        <v>0</v>
      </c>
      <c r="Q1509" s="5">
        <f>VLOOKUP(CONCATENATE($F1509," ",$G1509),AllocFactorMatrix,(Q$4+1),FALSE)*$E1514</f>
        <v>0</v>
      </c>
      <c r="R1509" s="5">
        <f>VLOOKUP(CONCATENATE($F1509," ",$G1509),AllocFactorMatrix,(R$4+1),FALSE)*$E1514</f>
        <v>0</v>
      </c>
      <c r="S1509" s="5">
        <f t="shared" si="2123"/>
        <v>0</v>
      </c>
      <c r="T1509" s="5">
        <f t="shared" si="2113"/>
        <v>0</v>
      </c>
      <c r="U1509" s="5">
        <f>VLOOKUP(CONCATENATE($F1509," ",$G1509),AllocFactorMatrix,(U$4+1),FALSE)*$E1514</f>
        <v>0</v>
      </c>
      <c r="V1509" s="5">
        <f>VLOOKUP(CONCATENATE($F1509," ",$G1509),AllocFactorMatrix,(V$4+1),FALSE)*$E1514</f>
        <v>0</v>
      </c>
      <c r="W1509" s="5">
        <f>VLOOKUP(CONCATENATE($F1509," ",$G1509),AllocFactorMatrix,(W$4+1),FALSE)*$E1514</f>
        <v>0</v>
      </c>
      <c r="X1509" s="5">
        <f>VLOOKUP(CONCATENATE($F1509," ",$G1509),AllocFactorMatrix,(X$4+1),FALSE)*$E1514</f>
        <v>0</v>
      </c>
      <c r="Y1509" s="5">
        <f t="shared" si="2162"/>
        <v>0</v>
      </c>
      <c r="Z1509" s="5">
        <f>VLOOKUP(CONCATENATE($F1509," ",$G1509),AllocFactorMatrix,(Z$4+1),FALSE)*$E1514</f>
        <v>0</v>
      </c>
      <c r="AA1509" s="5">
        <f>VLOOKUP(CONCATENATE($F1509," ",$G1509),AllocFactorMatrix,(AA$4+1),FALSE)*$E1514</f>
        <v>0</v>
      </c>
      <c r="AB1509" s="5">
        <f t="shared" si="2151"/>
        <v>0</v>
      </c>
      <c r="AC1509" s="5">
        <f>VLOOKUP(CONCATENATE($F1509," ",$G1509),AllocFactorMatrix,(AC$4+1),FALSE)*$E1514</f>
        <v>0</v>
      </c>
      <c r="AD1509" s="5">
        <f>VLOOKUP(CONCATENATE($F1509," ",$G1509),AllocFactorMatrix,(AD$4+1),FALSE)*$E1514</f>
        <v>0</v>
      </c>
      <c r="AE1509" s="5">
        <f>VLOOKUP(CONCATENATE($F1509," ",$G1509),AllocFactorMatrix,(AE$4+1),FALSE)*$E1514</f>
        <v>0</v>
      </c>
    </row>
    <row r="1510" spans="4:31" hidden="1" outlineLevel="1">
      <c r="E1510" s="44"/>
      <c r="F1510" s="167" t="str">
        <f>F1514</f>
        <v>DIST_SL</v>
      </c>
      <c r="G1510" s="48" t="str">
        <f>$G$11</f>
        <v>DISTPRI</v>
      </c>
      <c r="H1510" s="4">
        <f t="shared" si="2149"/>
        <v>0</v>
      </c>
      <c r="I1510" s="5">
        <f t="shared" ref="I1510:N1510" si="2164">VLOOKUP(CONCATENATE($F1510," ",$G1510),AllocFactorMatrix,(I$4+1),FALSE)*$E1514</f>
        <v>0</v>
      </c>
      <c r="J1510" s="47">
        <f t="shared" si="2164"/>
        <v>0</v>
      </c>
      <c r="K1510" s="47">
        <f t="shared" si="2164"/>
        <v>0</v>
      </c>
      <c r="L1510" s="5">
        <f t="shared" si="2164"/>
        <v>0</v>
      </c>
      <c r="M1510" s="5">
        <f t="shared" si="2164"/>
        <v>0</v>
      </c>
      <c r="N1510" s="5">
        <f t="shared" si="2164"/>
        <v>0</v>
      </c>
      <c r="O1510" s="5">
        <f t="shared" si="2110"/>
        <v>0</v>
      </c>
      <c r="P1510" s="5">
        <f>VLOOKUP(CONCATENATE($F1510," ",$G1510),AllocFactorMatrix,(P$4+1),FALSE)*$E1514</f>
        <v>0</v>
      </c>
      <c r="Q1510" s="5">
        <f>VLOOKUP(CONCATENATE($F1510," ",$G1510),AllocFactorMatrix,(Q$4+1),FALSE)*$E1514</f>
        <v>0</v>
      </c>
      <c r="R1510" s="5">
        <f>VLOOKUP(CONCATENATE($F1510," ",$G1510),AllocFactorMatrix,(R$4+1),FALSE)*$E1514</f>
        <v>0</v>
      </c>
      <c r="S1510" s="5">
        <f t="shared" si="2123"/>
        <v>0</v>
      </c>
      <c r="T1510" s="5">
        <f t="shared" si="2113"/>
        <v>0</v>
      </c>
      <c r="U1510" s="5">
        <f>VLOOKUP(CONCATENATE($F1510," ",$G1510),AllocFactorMatrix,(U$4+1),FALSE)*$E1514</f>
        <v>0</v>
      </c>
      <c r="V1510" s="5">
        <f>VLOOKUP(CONCATENATE($F1510," ",$G1510),AllocFactorMatrix,(V$4+1),FALSE)*$E1514</f>
        <v>0</v>
      </c>
      <c r="W1510" s="5">
        <f>VLOOKUP(CONCATENATE($F1510," ",$G1510),AllocFactorMatrix,(W$4+1),FALSE)*$E1514</f>
        <v>0</v>
      </c>
      <c r="X1510" s="5">
        <f>VLOOKUP(CONCATENATE($F1510," ",$G1510),AllocFactorMatrix,(X$4+1),FALSE)*$E1514</f>
        <v>0</v>
      </c>
      <c r="Y1510" s="5">
        <f t="shared" si="2162"/>
        <v>0</v>
      </c>
      <c r="Z1510" s="5">
        <f>VLOOKUP(CONCATENATE($F1510," ",$G1510),AllocFactorMatrix,(Z$4+1),FALSE)*$E1514</f>
        <v>0</v>
      </c>
      <c r="AA1510" s="5">
        <f>VLOOKUP(CONCATENATE($F1510," ",$G1510),AllocFactorMatrix,(AA$4+1),FALSE)*$E1514</f>
        <v>0</v>
      </c>
      <c r="AB1510" s="5">
        <f t="shared" si="2151"/>
        <v>0</v>
      </c>
      <c r="AC1510" s="5">
        <f>VLOOKUP(CONCATENATE($F1510," ",$G1510),AllocFactorMatrix,(AC$4+1),FALSE)*$E1514</f>
        <v>0</v>
      </c>
      <c r="AD1510" s="5">
        <f>VLOOKUP(CONCATENATE($F1510," ",$G1510),AllocFactorMatrix,(AD$4+1),FALSE)*$E1514</f>
        <v>0</v>
      </c>
      <c r="AE1510" s="5">
        <f>VLOOKUP(CONCATENATE($F1510," ",$G1510),AllocFactorMatrix,(AE$4+1),FALSE)*$E1514</f>
        <v>0</v>
      </c>
    </row>
    <row r="1511" spans="4:31" hidden="1" outlineLevel="1">
      <c r="E1511" s="44"/>
      <c r="F1511" s="167" t="str">
        <f>F1514</f>
        <v>DIST_SL</v>
      </c>
      <c r="G1511" s="48" t="str">
        <f>$G$12</f>
        <v>DISTSEC</v>
      </c>
      <c r="H1511" s="4">
        <f t="shared" si="2149"/>
        <v>0</v>
      </c>
      <c r="I1511" s="5">
        <f t="shared" ref="I1511:N1511" si="2165">VLOOKUP(CONCATENATE($F1511," ",$G1511),AllocFactorMatrix,(I$4+1),FALSE)*$E1514</f>
        <v>0</v>
      </c>
      <c r="J1511" s="47">
        <f t="shared" si="2165"/>
        <v>0</v>
      </c>
      <c r="K1511" s="47">
        <f t="shared" si="2165"/>
        <v>0</v>
      </c>
      <c r="L1511" s="5">
        <f t="shared" si="2165"/>
        <v>0</v>
      </c>
      <c r="M1511" s="5">
        <f t="shared" si="2165"/>
        <v>0</v>
      </c>
      <c r="N1511" s="5">
        <f t="shared" si="2165"/>
        <v>0</v>
      </c>
      <c r="O1511" s="5">
        <f t="shared" si="2110"/>
        <v>0</v>
      </c>
      <c r="P1511" s="5">
        <f>VLOOKUP(CONCATENATE($F1511," ",$G1511),AllocFactorMatrix,(P$4+1),FALSE)*$E1514</f>
        <v>0</v>
      </c>
      <c r="Q1511" s="5">
        <f>VLOOKUP(CONCATENATE($F1511," ",$G1511),AllocFactorMatrix,(Q$4+1),FALSE)*$E1514</f>
        <v>0</v>
      </c>
      <c r="R1511" s="5">
        <f>VLOOKUP(CONCATENATE($F1511," ",$G1511),AllocFactorMatrix,(R$4+1),FALSE)*$E1514</f>
        <v>0</v>
      </c>
      <c r="S1511" s="5">
        <f t="shared" si="2123"/>
        <v>0</v>
      </c>
      <c r="T1511" s="5">
        <f t="shared" si="2113"/>
        <v>0</v>
      </c>
      <c r="U1511" s="5">
        <f>VLOOKUP(CONCATENATE($F1511," ",$G1511),AllocFactorMatrix,(U$4+1),FALSE)*$E1514</f>
        <v>0</v>
      </c>
      <c r="V1511" s="5">
        <f>VLOOKUP(CONCATENATE($F1511," ",$G1511),AllocFactorMatrix,(V$4+1),FALSE)*$E1514</f>
        <v>0</v>
      </c>
      <c r="W1511" s="5">
        <f>VLOOKUP(CONCATENATE($F1511," ",$G1511),AllocFactorMatrix,(W$4+1),FALSE)*$E1514</f>
        <v>0</v>
      </c>
      <c r="X1511" s="5">
        <f>VLOOKUP(CONCATENATE($F1511," ",$G1511),AllocFactorMatrix,(X$4+1),FALSE)*$E1514</f>
        <v>0</v>
      </c>
      <c r="Y1511" s="5">
        <f t="shared" si="2162"/>
        <v>0</v>
      </c>
      <c r="Z1511" s="5">
        <f>VLOOKUP(CONCATENATE($F1511," ",$G1511),AllocFactorMatrix,(Z$4+1),FALSE)*$E1514</f>
        <v>0</v>
      </c>
      <c r="AA1511" s="5">
        <f>VLOOKUP(CONCATENATE($F1511," ",$G1511),AllocFactorMatrix,(AA$4+1),FALSE)*$E1514</f>
        <v>0</v>
      </c>
      <c r="AB1511" s="5">
        <f t="shared" si="2151"/>
        <v>0</v>
      </c>
      <c r="AC1511" s="5">
        <f>VLOOKUP(CONCATENATE($F1511," ",$G1511),AllocFactorMatrix,(AC$4+1),FALSE)*$E1514</f>
        <v>0</v>
      </c>
      <c r="AD1511" s="5">
        <f>VLOOKUP(CONCATENATE($F1511," ",$G1511),AllocFactorMatrix,(AD$4+1),FALSE)*$E1514</f>
        <v>0</v>
      </c>
      <c r="AE1511" s="5">
        <f>VLOOKUP(CONCATENATE($F1511," ",$G1511),AllocFactorMatrix,(AE$4+1),FALSE)*$E1514</f>
        <v>0</v>
      </c>
    </row>
    <row r="1512" spans="4:31" hidden="1" outlineLevel="1">
      <c r="E1512" s="44"/>
      <c r="F1512" s="167" t="str">
        <f>F1514</f>
        <v>DIST_SL</v>
      </c>
      <c r="G1512" s="48" t="str">
        <f>$G$13</f>
        <v>ENERGY</v>
      </c>
      <c r="H1512" s="4">
        <f t="shared" si="2149"/>
        <v>0</v>
      </c>
      <c r="I1512" s="5">
        <f t="shared" ref="I1512:N1512" si="2166">VLOOKUP(CONCATENATE($F1512," ",$G1512),AllocFactorMatrix,(I$4+1),FALSE)*$E1514</f>
        <v>0</v>
      </c>
      <c r="J1512" s="47">
        <f t="shared" si="2166"/>
        <v>0</v>
      </c>
      <c r="K1512" s="47">
        <f t="shared" si="2166"/>
        <v>0</v>
      </c>
      <c r="L1512" s="5">
        <f t="shared" si="2166"/>
        <v>0</v>
      </c>
      <c r="M1512" s="5">
        <f t="shared" si="2166"/>
        <v>0</v>
      </c>
      <c r="N1512" s="5">
        <f t="shared" si="2166"/>
        <v>0</v>
      </c>
      <c r="O1512" s="5">
        <f t="shared" si="2110"/>
        <v>0</v>
      </c>
      <c r="P1512" s="5">
        <f>VLOOKUP(CONCATENATE($F1512," ",$G1512),AllocFactorMatrix,(P$4+1),FALSE)*$E1514</f>
        <v>0</v>
      </c>
      <c r="Q1512" s="5">
        <f>VLOOKUP(CONCATENATE($F1512," ",$G1512),AllocFactorMatrix,(Q$4+1),FALSE)*$E1514</f>
        <v>0</v>
      </c>
      <c r="R1512" s="5">
        <f>VLOOKUP(CONCATENATE($F1512," ",$G1512),AllocFactorMatrix,(R$4+1),FALSE)*$E1514</f>
        <v>0</v>
      </c>
      <c r="S1512" s="5">
        <f t="shared" si="2123"/>
        <v>0</v>
      </c>
      <c r="T1512" s="5">
        <f t="shared" si="2113"/>
        <v>0</v>
      </c>
      <c r="U1512" s="5">
        <f>VLOOKUP(CONCATENATE($F1512," ",$G1512),AllocFactorMatrix,(U$4+1),FALSE)*$E1514</f>
        <v>0</v>
      </c>
      <c r="V1512" s="5">
        <f>VLOOKUP(CONCATENATE($F1512," ",$G1512),AllocFactorMatrix,(V$4+1),FALSE)*$E1514</f>
        <v>0</v>
      </c>
      <c r="W1512" s="5">
        <f>VLOOKUP(CONCATENATE($F1512," ",$G1512),AllocFactorMatrix,(W$4+1),FALSE)*$E1514</f>
        <v>0</v>
      </c>
      <c r="X1512" s="5">
        <f>VLOOKUP(CONCATENATE($F1512," ",$G1512),AllocFactorMatrix,(X$4+1),FALSE)*$E1514</f>
        <v>0</v>
      </c>
      <c r="Y1512" s="5">
        <f t="shared" si="2162"/>
        <v>0</v>
      </c>
      <c r="Z1512" s="5">
        <f>VLOOKUP(CONCATENATE($F1512," ",$G1512),AllocFactorMatrix,(Z$4+1),FALSE)*$E1514</f>
        <v>0</v>
      </c>
      <c r="AA1512" s="5">
        <f>VLOOKUP(CONCATENATE($F1512," ",$G1512),AllocFactorMatrix,(AA$4+1),FALSE)*$E1514</f>
        <v>0</v>
      </c>
      <c r="AB1512" s="5">
        <f t="shared" si="2151"/>
        <v>0</v>
      </c>
      <c r="AC1512" s="5">
        <f>VLOOKUP(CONCATENATE($F1512," ",$G1512),AllocFactorMatrix,(AC$4+1),FALSE)*$E1514</f>
        <v>0</v>
      </c>
      <c r="AD1512" s="5">
        <f>VLOOKUP(CONCATENATE($F1512," ",$G1512),AllocFactorMatrix,(AD$4+1),FALSE)*$E1514</f>
        <v>0</v>
      </c>
      <c r="AE1512" s="5">
        <f>VLOOKUP(CONCATENATE($F1512," ",$G1512),AllocFactorMatrix,(AE$4+1),FALSE)*$E1514</f>
        <v>0</v>
      </c>
    </row>
    <row r="1513" spans="4:31" hidden="1" outlineLevel="1">
      <c r="E1513" s="44"/>
      <c r="F1513" s="167" t="str">
        <f>F1514</f>
        <v>DIST_SL</v>
      </c>
      <c r="G1513" s="48" t="str">
        <f>$G$14</f>
        <v>CUSTOMER</v>
      </c>
      <c r="H1513" s="4">
        <f t="shared" si="2149"/>
        <v>85965</v>
      </c>
      <c r="I1513" s="5">
        <f t="shared" ref="I1513:N1513" si="2167">VLOOKUP(CONCATENATE($F1513," ",$G1513),AllocFactorMatrix,(I$4+1),FALSE)*$E1514</f>
        <v>0</v>
      </c>
      <c r="J1513" s="47">
        <f t="shared" si="2167"/>
        <v>0</v>
      </c>
      <c r="K1513" s="47">
        <f t="shared" si="2167"/>
        <v>0</v>
      </c>
      <c r="L1513" s="5">
        <f t="shared" si="2167"/>
        <v>0</v>
      </c>
      <c r="M1513" s="5">
        <f t="shared" si="2167"/>
        <v>0</v>
      </c>
      <c r="N1513" s="5">
        <f t="shared" si="2167"/>
        <v>0</v>
      </c>
      <c r="O1513" s="5">
        <f t="shared" si="2110"/>
        <v>0</v>
      </c>
      <c r="P1513" s="5">
        <f>VLOOKUP(CONCATENATE($F1513," ",$G1513),AllocFactorMatrix,(P$4+1),FALSE)*$E1514</f>
        <v>0</v>
      </c>
      <c r="Q1513" s="5">
        <f>VLOOKUP(CONCATENATE($F1513," ",$G1513),AllocFactorMatrix,(Q$4+1),FALSE)*$E1514</f>
        <v>0</v>
      </c>
      <c r="R1513" s="5">
        <f>VLOOKUP(CONCATENATE($F1513," ",$G1513),AllocFactorMatrix,(R$4+1),FALSE)*$E1514</f>
        <v>0</v>
      </c>
      <c r="S1513" s="5">
        <f t="shared" si="2123"/>
        <v>0</v>
      </c>
      <c r="T1513" s="5">
        <f t="shared" si="2113"/>
        <v>0</v>
      </c>
      <c r="U1513" s="5">
        <f>VLOOKUP(CONCATENATE($F1513," ",$G1513),AllocFactorMatrix,(U$4+1),FALSE)*$E1514</f>
        <v>0</v>
      </c>
      <c r="V1513" s="5">
        <f>VLOOKUP(CONCATENATE($F1513," ",$G1513),AllocFactorMatrix,(V$4+1),FALSE)*$E1514</f>
        <v>0</v>
      </c>
      <c r="W1513" s="5">
        <f>VLOOKUP(CONCATENATE($F1513," ",$G1513),AllocFactorMatrix,(W$4+1),FALSE)*$E1514</f>
        <v>0</v>
      </c>
      <c r="X1513" s="5">
        <f>VLOOKUP(CONCATENATE($F1513," ",$G1513),AllocFactorMatrix,(X$4+1),FALSE)*$E1514</f>
        <v>0</v>
      </c>
      <c r="Y1513" s="5">
        <f t="shared" si="2162"/>
        <v>0</v>
      </c>
      <c r="Z1513" s="5">
        <f>VLOOKUP(CONCATENATE($F1513," ",$G1513),AllocFactorMatrix,(Z$4+1),FALSE)*$E1514</f>
        <v>0</v>
      </c>
      <c r="AA1513" s="5">
        <f>VLOOKUP(CONCATENATE($F1513," ",$G1513),AllocFactorMatrix,(AA$4+1),FALSE)*$E1514</f>
        <v>0</v>
      </c>
      <c r="AB1513" s="5">
        <f t="shared" si="2151"/>
        <v>0</v>
      </c>
      <c r="AC1513" s="5">
        <f>VLOOKUP(CONCATENATE($F1513," ",$G1513),AllocFactorMatrix,(AC$4+1),FALSE)*$E1514</f>
        <v>0</v>
      </c>
      <c r="AD1513" s="5">
        <f>VLOOKUP(CONCATENATE($F1513," ",$G1513),AllocFactorMatrix,(AD$4+1),FALSE)*$E1514</f>
        <v>0</v>
      </c>
      <c r="AE1513" s="5">
        <f>VLOOKUP(CONCATENATE($F1513," ",$G1513),AllocFactorMatrix,(AE$4+1),FALSE)*$E1514</f>
        <v>85965</v>
      </c>
    </row>
    <row r="1514" spans="4:31" collapsed="1">
      <c r="D1514" s="48" t="s">
        <v>101</v>
      </c>
      <c r="E1514" s="54">
        <v>85965</v>
      </c>
      <c r="F1514" s="88" t="s">
        <v>49</v>
      </c>
      <c r="G1514" s="48" t="str">
        <f>$G$15</f>
        <v>TOTAL</v>
      </c>
      <c r="H1514" s="4">
        <f t="shared" si="2149"/>
        <v>85965</v>
      </c>
      <c r="I1514" s="5">
        <f t="shared" ref="I1514:N1514" si="2168">VLOOKUP(CONCATENATE($F1514," ",$G1514),AllocFactorMatrix,(I$4+1),FALSE)*$E1514</f>
        <v>0</v>
      </c>
      <c r="J1514" s="47">
        <f t="shared" si="2168"/>
        <v>0</v>
      </c>
      <c r="K1514" s="47">
        <f t="shared" si="2168"/>
        <v>0</v>
      </c>
      <c r="L1514" s="5">
        <f t="shared" si="2168"/>
        <v>0</v>
      </c>
      <c r="M1514" s="5">
        <f t="shared" si="2168"/>
        <v>0</v>
      </c>
      <c r="N1514" s="5">
        <f t="shared" si="2168"/>
        <v>0</v>
      </c>
      <c r="O1514" s="5">
        <f t="shared" si="2110"/>
        <v>0</v>
      </c>
      <c r="P1514" s="5">
        <f>VLOOKUP(CONCATENATE($F1514," ",$G1514),AllocFactorMatrix,(P$4+1),FALSE)*$E1514</f>
        <v>0</v>
      </c>
      <c r="Q1514" s="5">
        <f>VLOOKUP(CONCATENATE($F1514," ",$G1514),AllocFactorMatrix,(Q$4+1),FALSE)*$E1514</f>
        <v>0</v>
      </c>
      <c r="R1514" s="5">
        <f>VLOOKUP(CONCATENATE($F1514," ",$G1514),AllocFactorMatrix,(R$4+1),FALSE)*$E1514</f>
        <v>0</v>
      </c>
      <c r="S1514" s="5">
        <f t="shared" si="2123"/>
        <v>0</v>
      </c>
      <c r="T1514" s="5">
        <f t="shared" si="2113"/>
        <v>0</v>
      </c>
      <c r="U1514" s="5">
        <f>VLOOKUP(CONCATENATE($F1514," ",$G1514),AllocFactorMatrix,(U$4+1),FALSE)*$E1514</f>
        <v>0</v>
      </c>
      <c r="V1514" s="5">
        <f>VLOOKUP(CONCATENATE($F1514," ",$G1514),AllocFactorMatrix,(V$4+1),FALSE)*$E1514</f>
        <v>0</v>
      </c>
      <c r="W1514" s="5">
        <f>VLOOKUP(CONCATENATE($F1514," ",$G1514),AllocFactorMatrix,(W$4+1),FALSE)*$E1514</f>
        <v>0</v>
      </c>
      <c r="X1514" s="5">
        <f>VLOOKUP(CONCATENATE($F1514," ",$G1514),AllocFactorMatrix,(X$4+1),FALSE)*$E1514</f>
        <v>0</v>
      </c>
      <c r="Y1514" s="5">
        <f t="shared" si="2162"/>
        <v>0</v>
      </c>
      <c r="Z1514" s="5">
        <f>VLOOKUP(CONCATENATE($F1514," ",$G1514),AllocFactorMatrix,(Z$4+1),FALSE)*$E1514</f>
        <v>0</v>
      </c>
      <c r="AA1514" s="5">
        <f>VLOOKUP(CONCATENATE($F1514," ",$G1514),AllocFactorMatrix,(AA$4+1),FALSE)*$E1514</f>
        <v>0</v>
      </c>
      <c r="AB1514" s="5">
        <f t="shared" si="2151"/>
        <v>0</v>
      </c>
      <c r="AC1514" s="5">
        <f>VLOOKUP(CONCATENATE($F1514," ",$G1514),AllocFactorMatrix,(AC$4+1),FALSE)*$E1514</f>
        <v>0</v>
      </c>
      <c r="AD1514" s="5">
        <f>VLOOKUP(CONCATENATE($F1514," ",$G1514),AllocFactorMatrix,(AD$4+1),FALSE)*$E1514</f>
        <v>0</v>
      </c>
      <c r="AE1514" s="5">
        <f>VLOOKUP(CONCATENATE($F1514," ",$G1514),AllocFactorMatrix,(AE$4+1),FALSE)*$E1514</f>
        <v>85965</v>
      </c>
    </row>
    <row r="1515" spans="4:31" hidden="1" outlineLevel="1">
      <c r="E1515" s="44"/>
      <c r="F1515" s="167" t="str">
        <f>F1522</f>
        <v>DIST_METERS</v>
      </c>
      <c r="G1515" s="48" t="str">
        <f>$G$8</f>
        <v>PRODUCTION</v>
      </c>
      <c r="H1515" s="4">
        <f t="shared" si="2149"/>
        <v>0</v>
      </c>
      <c r="I1515" s="5">
        <f t="shared" ref="I1515:N1515" si="2169">VLOOKUP(CONCATENATE($F1515," ",$G1515),AllocFactorMatrix,(I$4+1),FALSE)*$E1522</f>
        <v>0</v>
      </c>
      <c r="J1515" s="47">
        <f t="shared" si="2169"/>
        <v>0</v>
      </c>
      <c r="K1515" s="47">
        <f t="shared" si="2169"/>
        <v>0</v>
      </c>
      <c r="L1515" s="5">
        <f t="shared" si="2169"/>
        <v>0</v>
      </c>
      <c r="M1515" s="5">
        <f t="shared" si="2169"/>
        <v>0</v>
      </c>
      <c r="N1515" s="5">
        <f t="shared" si="2169"/>
        <v>0</v>
      </c>
      <c r="O1515" s="5">
        <f t="shared" si="2110"/>
        <v>0</v>
      </c>
      <c r="P1515" s="5">
        <f>VLOOKUP(CONCATENATE($F1515," ",$G1515),AllocFactorMatrix,(P$4+1),FALSE)*$E1522</f>
        <v>0</v>
      </c>
      <c r="Q1515" s="5">
        <f>VLOOKUP(CONCATENATE($F1515," ",$G1515),AllocFactorMatrix,(Q$4+1),FALSE)*$E1522</f>
        <v>0</v>
      </c>
      <c r="R1515" s="5">
        <f>VLOOKUP(CONCATENATE($F1515," ",$G1515),AllocFactorMatrix,(R$4+1),FALSE)*$E1522</f>
        <v>0</v>
      </c>
      <c r="S1515" s="47">
        <f t="shared" si="2123"/>
        <v>0</v>
      </c>
      <c r="T1515" s="5">
        <f t="shared" si="2113"/>
        <v>0</v>
      </c>
      <c r="U1515" s="5">
        <f>VLOOKUP(CONCATENATE($F1515," ",$G1515),AllocFactorMatrix,(U$4+1),FALSE)*$E1522</f>
        <v>0</v>
      </c>
      <c r="V1515" s="5">
        <f>VLOOKUP(CONCATENATE($F1515," ",$G1515),AllocFactorMatrix,(V$4+1),FALSE)*$E1522</f>
        <v>0</v>
      </c>
      <c r="W1515" s="5">
        <f>VLOOKUP(CONCATENATE($F1515," ",$G1515),AllocFactorMatrix,(W$4+1),FALSE)*$E1522</f>
        <v>0</v>
      </c>
      <c r="X1515" s="5">
        <f>VLOOKUP(CONCATENATE($F1515," ",$G1515),AllocFactorMatrix,(X$4+1),FALSE)*$E1522</f>
        <v>0</v>
      </c>
      <c r="Y1515" s="5">
        <f>SUBTOTAL(9,U1515:X1515)</f>
        <v>0</v>
      </c>
      <c r="Z1515" s="5">
        <f>VLOOKUP(CONCATENATE($F1515," ",$G1515),AllocFactorMatrix,(Z$4+1),FALSE)*$E1522</f>
        <v>0</v>
      </c>
      <c r="AA1515" s="5">
        <f>VLOOKUP(CONCATENATE($F1515," ",$G1515),AllocFactorMatrix,(AA$4+1),FALSE)*$E1522</f>
        <v>0</v>
      </c>
      <c r="AB1515" s="5">
        <f t="shared" si="2151"/>
        <v>0</v>
      </c>
      <c r="AC1515" s="5">
        <f>VLOOKUP(CONCATENATE($F1515," ",$G1515),AllocFactorMatrix,(AC$4+1),FALSE)*$E1522</f>
        <v>0</v>
      </c>
      <c r="AD1515" s="5">
        <f>VLOOKUP(CONCATENATE($F1515," ",$G1515),AllocFactorMatrix,(AD$4+1),FALSE)*$E1522</f>
        <v>0</v>
      </c>
      <c r="AE1515" s="5">
        <f>VLOOKUP(CONCATENATE($F1515," ",$G1515),AllocFactorMatrix,(AE$4+1),FALSE)*$E1522</f>
        <v>0</v>
      </c>
    </row>
    <row r="1516" spans="4:31" hidden="1" outlineLevel="1">
      <c r="E1516" s="44"/>
      <c r="F1516" s="167" t="str">
        <f>F1522</f>
        <v>DIST_METERS</v>
      </c>
      <c r="G1516" s="48" t="str">
        <f>$G$9</f>
        <v>BULKTRAN</v>
      </c>
      <c r="H1516" s="4">
        <f t="shared" si="2149"/>
        <v>0</v>
      </c>
      <c r="I1516" s="5">
        <f t="shared" ref="I1516:N1516" si="2170">VLOOKUP(CONCATENATE($F1516," ",$G1516),AllocFactorMatrix,(I$4+1),FALSE)*$E1522</f>
        <v>0</v>
      </c>
      <c r="J1516" s="47">
        <f t="shared" si="2170"/>
        <v>0</v>
      </c>
      <c r="K1516" s="47">
        <f t="shared" si="2170"/>
        <v>0</v>
      </c>
      <c r="L1516" s="5">
        <f t="shared" si="2170"/>
        <v>0</v>
      </c>
      <c r="M1516" s="5">
        <f t="shared" si="2170"/>
        <v>0</v>
      </c>
      <c r="N1516" s="5">
        <f t="shared" si="2170"/>
        <v>0</v>
      </c>
      <c r="O1516" s="5">
        <f t="shared" si="2110"/>
        <v>0</v>
      </c>
      <c r="P1516" s="5">
        <f>VLOOKUP(CONCATENATE($F1516," ",$G1516),AllocFactorMatrix,(P$4+1),FALSE)*$E1522</f>
        <v>0</v>
      </c>
      <c r="Q1516" s="5">
        <f>VLOOKUP(CONCATENATE($F1516," ",$G1516),AllocFactorMatrix,(Q$4+1),FALSE)*$E1522</f>
        <v>0</v>
      </c>
      <c r="R1516" s="5">
        <f>VLOOKUP(CONCATENATE($F1516," ",$G1516),AllocFactorMatrix,(R$4+1),FALSE)*$E1522</f>
        <v>0</v>
      </c>
      <c r="S1516" s="47">
        <f>VLOOKUP(CONCATENATE($F1516," ",$G1516),AllocFactorMatrix,(S$4+1),FALSE)*$E1522</f>
        <v>0</v>
      </c>
      <c r="T1516" s="5">
        <f t="shared" si="2113"/>
        <v>0</v>
      </c>
      <c r="U1516" s="5">
        <f>VLOOKUP(CONCATENATE($F1516," ",$G1516),AllocFactorMatrix,(U$4+1),FALSE)*$E1522</f>
        <v>0</v>
      </c>
      <c r="V1516" s="5">
        <f>VLOOKUP(CONCATENATE($F1516," ",$G1516),AllocFactorMatrix,(V$4+1),FALSE)*$E1522</f>
        <v>0</v>
      </c>
      <c r="W1516" s="5">
        <f>VLOOKUP(CONCATENATE($F1516," ",$G1516),AllocFactorMatrix,(W$4+1),FALSE)*$E1522</f>
        <v>0</v>
      </c>
      <c r="X1516" s="5">
        <f>VLOOKUP(CONCATENATE($F1516," ",$G1516),AllocFactorMatrix,(X$4+1),FALSE)*$E1522</f>
        <v>0</v>
      </c>
      <c r="Y1516" s="5">
        <f t="shared" ref="Y1516:Y1522" si="2171">SUBTOTAL(9,U1516:X1516)</f>
        <v>0</v>
      </c>
      <c r="Z1516" s="5">
        <f>VLOOKUP(CONCATENATE($F1516," ",$G1516),AllocFactorMatrix,(Z$4+1),FALSE)*$E1522</f>
        <v>0</v>
      </c>
      <c r="AA1516" s="5">
        <f>VLOOKUP(CONCATENATE($F1516," ",$G1516),AllocFactorMatrix,(AA$4+1),FALSE)*$E1522</f>
        <v>0</v>
      </c>
      <c r="AB1516" s="5">
        <f t="shared" si="2151"/>
        <v>0</v>
      </c>
      <c r="AC1516" s="5">
        <f>VLOOKUP(CONCATENATE($F1516," ",$G1516),AllocFactorMatrix,(AC$4+1),FALSE)*$E1522</f>
        <v>0</v>
      </c>
      <c r="AD1516" s="5">
        <f>VLOOKUP(CONCATENATE($F1516," ",$G1516),AllocFactorMatrix,(AD$4+1),FALSE)*$E1522</f>
        <v>0</v>
      </c>
      <c r="AE1516" s="5">
        <f>VLOOKUP(CONCATENATE($F1516," ",$G1516),AllocFactorMatrix,(AE$4+1),FALSE)*$E1522</f>
        <v>0</v>
      </c>
    </row>
    <row r="1517" spans="4:31" hidden="1" outlineLevel="1">
      <c r="E1517" s="44"/>
      <c r="F1517" s="167" t="str">
        <f>F1522</f>
        <v>DIST_METERS</v>
      </c>
      <c r="G1517" s="48" t="str">
        <f>$G$10</f>
        <v>SUBTRAN</v>
      </c>
      <c r="H1517" s="4">
        <f t="shared" si="2149"/>
        <v>0</v>
      </c>
      <c r="I1517" s="5">
        <f t="shared" ref="I1517:N1517" si="2172">VLOOKUP(CONCATENATE($F1517," ",$G1517),AllocFactorMatrix,(I$4+1),FALSE)*$E1522</f>
        <v>0</v>
      </c>
      <c r="J1517" s="47">
        <f t="shared" si="2172"/>
        <v>0</v>
      </c>
      <c r="K1517" s="47">
        <f t="shared" si="2172"/>
        <v>0</v>
      </c>
      <c r="L1517" s="5">
        <f t="shared" si="2172"/>
        <v>0</v>
      </c>
      <c r="M1517" s="5">
        <f t="shared" si="2172"/>
        <v>0</v>
      </c>
      <c r="N1517" s="5">
        <f t="shared" si="2172"/>
        <v>0</v>
      </c>
      <c r="O1517" s="5">
        <f t="shared" si="2110"/>
        <v>0</v>
      </c>
      <c r="P1517" s="5">
        <f>VLOOKUP(CONCATENATE($F1517," ",$G1517),AllocFactorMatrix,(P$4+1),FALSE)*$E1522</f>
        <v>0</v>
      </c>
      <c r="Q1517" s="5">
        <f>VLOOKUP(CONCATENATE($F1517," ",$G1517),AllocFactorMatrix,(Q$4+1),FALSE)*$E1522</f>
        <v>0</v>
      </c>
      <c r="R1517" s="5">
        <f>VLOOKUP(CONCATENATE($F1517," ",$G1517),AllocFactorMatrix,(R$4+1),FALSE)*$E1522</f>
        <v>0</v>
      </c>
      <c r="S1517" s="47">
        <f>VLOOKUP(CONCATENATE($F1517," ",$G1517),AllocFactorMatrix,(S$4+1),FALSE)*$E1522</f>
        <v>0</v>
      </c>
      <c r="T1517" s="5">
        <f t="shared" si="2113"/>
        <v>0</v>
      </c>
      <c r="U1517" s="5">
        <f>VLOOKUP(CONCATENATE($F1517," ",$G1517),AllocFactorMatrix,(U$4+1),FALSE)*$E1522</f>
        <v>0</v>
      </c>
      <c r="V1517" s="5">
        <f>VLOOKUP(CONCATENATE($F1517," ",$G1517),AllocFactorMatrix,(V$4+1),FALSE)*$E1522</f>
        <v>0</v>
      </c>
      <c r="W1517" s="5">
        <f>VLOOKUP(CONCATENATE($F1517," ",$G1517),AllocFactorMatrix,(W$4+1),FALSE)*$E1522</f>
        <v>0</v>
      </c>
      <c r="X1517" s="5">
        <f>VLOOKUP(CONCATENATE($F1517," ",$G1517),AllocFactorMatrix,(X$4+1),FALSE)*$E1522</f>
        <v>0</v>
      </c>
      <c r="Y1517" s="5">
        <f t="shared" si="2171"/>
        <v>0</v>
      </c>
      <c r="Z1517" s="5">
        <f>VLOOKUP(CONCATENATE($F1517," ",$G1517),AllocFactorMatrix,(Z$4+1),FALSE)*$E1522</f>
        <v>0</v>
      </c>
      <c r="AA1517" s="5">
        <f>VLOOKUP(CONCATENATE($F1517," ",$G1517),AllocFactorMatrix,(AA$4+1),FALSE)*$E1522</f>
        <v>0</v>
      </c>
      <c r="AB1517" s="5">
        <f t="shared" si="2151"/>
        <v>0</v>
      </c>
      <c r="AC1517" s="5">
        <f>VLOOKUP(CONCATENATE($F1517," ",$G1517),AllocFactorMatrix,(AC$4+1),FALSE)*$E1522</f>
        <v>0</v>
      </c>
      <c r="AD1517" s="5">
        <f>VLOOKUP(CONCATENATE($F1517," ",$G1517),AllocFactorMatrix,(AD$4+1),FALSE)*$E1522</f>
        <v>0</v>
      </c>
      <c r="AE1517" s="5">
        <f>VLOOKUP(CONCATENATE($F1517," ",$G1517),AllocFactorMatrix,(AE$4+1),FALSE)*$E1522</f>
        <v>0</v>
      </c>
    </row>
    <row r="1518" spans="4:31" hidden="1" outlineLevel="1">
      <c r="E1518" s="44"/>
      <c r="F1518" s="167" t="str">
        <f>F1522</f>
        <v>DIST_METERS</v>
      </c>
      <c r="G1518" s="48" t="str">
        <f>$G$11</f>
        <v>DISTPRI</v>
      </c>
      <c r="H1518" s="4">
        <f t="shared" si="2149"/>
        <v>0</v>
      </c>
      <c r="I1518" s="5">
        <f t="shared" ref="I1518:N1518" si="2173">VLOOKUP(CONCATENATE($F1518," ",$G1518),AllocFactorMatrix,(I$4+1),FALSE)*$E1522</f>
        <v>0</v>
      </c>
      <c r="J1518" s="47">
        <f t="shared" si="2173"/>
        <v>0</v>
      </c>
      <c r="K1518" s="47">
        <f t="shared" si="2173"/>
        <v>0</v>
      </c>
      <c r="L1518" s="5">
        <f t="shared" si="2173"/>
        <v>0</v>
      </c>
      <c r="M1518" s="5">
        <f t="shared" si="2173"/>
        <v>0</v>
      </c>
      <c r="N1518" s="5">
        <f t="shared" si="2173"/>
        <v>0</v>
      </c>
      <c r="O1518" s="5">
        <f t="shared" si="2110"/>
        <v>0</v>
      </c>
      <c r="P1518" s="5">
        <f>VLOOKUP(CONCATENATE($F1518," ",$G1518),AllocFactorMatrix,(P$4+1),FALSE)*$E1522</f>
        <v>0</v>
      </c>
      <c r="Q1518" s="5">
        <f>VLOOKUP(CONCATENATE($F1518," ",$G1518),AllocFactorMatrix,(Q$4+1),FALSE)*$E1522</f>
        <v>0</v>
      </c>
      <c r="R1518" s="5">
        <f>VLOOKUP(CONCATENATE($F1518," ",$G1518),AllocFactorMatrix,(R$4+1),FALSE)*$E1522</f>
        <v>0</v>
      </c>
      <c r="S1518" s="47">
        <f>VLOOKUP(CONCATENATE($F1518," ",$G1518),AllocFactorMatrix,(S$4+1),FALSE)*$E1522</f>
        <v>0</v>
      </c>
      <c r="T1518" s="5">
        <f t="shared" si="2113"/>
        <v>0</v>
      </c>
      <c r="U1518" s="5">
        <f>VLOOKUP(CONCATENATE($F1518," ",$G1518),AllocFactorMatrix,(U$4+1),FALSE)*$E1522</f>
        <v>0</v>
      </c>
      <c r="V1518" s="5">
        <f>VLOOKUP(CONCATENATE($F1518," ",$G1518),AllocFactorMatrix,(V$4+1),FALSE)*$E1522</f>
        <v>0</v>
      </c>
      <c r="W1518" s="5">
        <f>VLOOKUP(CONCATENATE($F1518," ",$G1518),AllocFactorMatrix,(W$4+1),FALSE)*$E1522</f>
        <v>0</v>
      </c>
      <c r="X1518" s="5">
        <f>VLOOKUP(CONCATENATE($F1518," ",$G1518),AllocFactorMatrix,(X$4+1),FALSE)*$E1522</f>
        <v>0</v>
      </c>
      <c r="Y1518" s="5">
        <f t="shared" si="2171"/>
        <v>0</v>
      </c>
      <c r="Z1518" s="5">
        <f>VLOOKUP(CONCATENATE($F1518," ",$G1518),AllocFactorMatrix,(Z$4+1),FALSE)*$E1522</f>
        <v>0</v>
      </c>
      <c r="AA1518" s="5">
        <f>VLOOKUP(CONCATENATE($F1518," ",$G1518),AllocFactorMatrix,(AA$4+1),FALSE)*$E1522</f>
        <v>0</v>
      </c>
      <c r="AB1518" s="5">
        <f t="shared" si="2151"/>
        <v>0</v>
      </c>
      <c r="AC1518" s="5">
        <f>VLOOKUP(CONCATENATE($F1518," ",$G1518),AllocFactorMatrix,(AC$4+1),FALSE)*$E1522</f>
        <v>0</v>
      </c>
      <c r="AD1518" s="5">
        <f>VLOOKUP(CONCATENATE($F1518," ",$G1518),AllocFactorMatrix,(AD$4+1),FALSE)*$E1522</f>
        <v>0</v>
      </c>
      <c r="AE1518" s="5">
        <f>VLOOKUP(CONCATENATE($F1518," ",$G1518),AllocFactorMatrix,(AE$4+1),FALSE)*$E1522</f>
        <v>0</v>
      </c>
    </row>
    <row r="1519" spans="4:31" hidden="1" outlineLevel="1">
      <c r="E1519" s="44"/>
      <c r="F1519" s="167" t="str">
        <f>F1522</f>
        <v>DIST_METERS</v>
      </c>
      <c r="G1519" s="48" t="str">
        <f>$G$12</f>
        <v>DISTSEC</v>
      </c>
      <c r="H1519" s="4">
        <f t="shared" si="2149"/>
        <v>0</v>
      </c>
      <c r="I1519" s="5">
        <f t="shared" ref="I1519:N1519" si="2174">VLOOKUP(CONCATENATE($F1519," ",$G1519),AllocFactorMatrix,(I$4+1),FALSE)*$E1522</f>
        <v>0</v>
      </c>
      <c r="J1519" s="47">
        <f t="shared" si="2174"/>
        <v>0</v>
      </c>
      <c r="K1519" s="47">
        <f t="shared" si="2174"/>
        <v>0</v>
      </c>
      <c r="L1519" s="5">
        <f t="shared" si="2174"/>
        <v>0</v>
      </c>
      <c r="M1519" s="5">
        <f t="shared" si="2174"/>
        <v>0</v>
      </c>
      <c r="N1519" s="5">
        <f t="shared" si="2174"/>
        <v>0</v>
      </c>
      <c r="O1519" s="5">
        <f t="shared" si="2110"/>
        <v>0</v>
      </c>
      <c r="P1519" s="5">
        <f>VLOOKUP(CONCATENATE($F1519," ",$G1519),AllocFactorMatrix,(P$4+1),FALSE)*$E1522</f>
        <v>0</v>
      </c>
      <c r="Q1519" s="5">
        <f>VLOOKUP(CONCATENATE($F1519," ",$G1519),AllocFactorMatrix,(Q$4+1),FALSE)*$E1522</f>
        <v>0</v>
      </c>
      <c r="R1519" s="5">
        <f>VLOOKUP(CONCATENATE($F1519," ",$G1519),AllocFactorMatrix,(R$4+1),FALSE)*$E1522</f>
        <v>0</v>
      </c>
      <c r="S1519" s="47">
        <f>VLOOKUP(CONCATENATE($F1519," ",$G1519),AllocFactorMatrix,(S$4+1),FALSE)*$E1522</f>
        <v>0</v>
      </c>
      <c r="T1519" s="5">
        <f t="shared" si="2113"/>
        <v>0</v>
      </c>
      <c r="U1519" s="5">
        <f>VLOOKUP(CONCATENATE($F1519," ",$G1519),AllocFactorMatrix,(U$4+1),FALSE)*$E1522</f>
        <v>0</v>
      </c>
      <c r="V1519" s="5">
        <f>VLOOKUP(CONCATENATE($F1519," ",$G1519),AllocFactorMatrix,(V$4+1),FALSE)*$E1522</f>
        <v>0</v>
      </c>
      <c r="W1519" s="5">
        <f>VLOOKUP(CONCATENATE($F1519," ",$G1519),AllocFactorMatrix,(W$4+1),FALSE)*$E1522</f>
        <v>0</v>
      </c>
      <c r="X1519" s="5">
        <f>VLOOKUP(CONCATENATE($F1519," ",$G1519),AllocFactorMatrix,(X$4+1),FALSE)*$E1522</f>
        <v>0</v>
      </c>
      <c r="Y1519" s="5">
        <f t="shared" si="2171"/>
        <v>0</v>
      </c>
      <c r="Z1519" s="5">
        <f>VLOOKUP(CONCATENATE($F1519," ",$G1519),AllocFactorMatrix,(Z$4+1),FALSE)*$E1522</f>
        <v>0</v>
      </c>
      <c r="AA1519" s="5">
        <f>VLOOKUP(CONCATENATE($F1519," ",$G1519),AllocFactorMatrix,(AA$4+1),FALSE)*$E1522</f>
        <v>0</v>
      </c>
      <c r="AB1519" s="5">
        <f t="shared" si="2151"/>
        <v>0</v>
      </c>
      <c r="AC1519" s="5">
        <f>VLOOKUP(CONCATENATE($F1519," ",$G1519),AllocFactorMatrix,(AC$4+1),FALSE)*$E1522</f>
        <v>0</v>
      </c>
      <c r="AD1519" s="5">
        <f>VLOOKUP(CONCATENATE($F1519," ",$G1519),AllocFactorMatrix,(AD$4+1),FALSE)*$E1522</f>
        <v>0</v>
      </c>
      <c r="AE1519" s="5">
        <f>VLOOKUP(CONCATENATE($F1519," ",$G1519),AllocFactorMatrix,(AE$4+1),FALSE)*$E1522</f>
        <v>0</v>
      </c>
    </row>
    <row r="1520" spans="4:31" hidden="1" outlineLevel="1">
      <c r="E1520" s="44"/>
      <c r="F1520" s="167" t="str">
        <f>F1522</f>
        <v>DIST_METERS</v>
      </c>
      <c r="G1520" s="48" t="str">
        <f>$G$13</f>
        <v>ENERGY</v>
      </c>
      <c r="H1520" s="4">
        <f t="shared" si="2149"/>
        <v>0</v>
      </c>
      <c r="I1520" s="5">
        <f t="shared" ref="I1520:N1520" si="2175">VLOOKUP(CONCATENATE($F1520," ",$G1520),AllocFactorMatrix,(I$4+1),FALSE)*$E1522</f>
        <v>0</v>
      </c>
      <c r="J1520" s="47">
        <f t="shared" si="2175"/>
        <v>0</v>
      </c>
      <c r="K1520" s="47">
        <f t="shared" si="2175"/>
        <v>0</v>
      </c>
      <c r="L1520" s="5">
        <f t="shared" si="2175"/>
        <v>0</v>
      </c>
      <c r="M1520" s="5">
        <f t="shared" si="2175"/>
        <v>0</v>
      </c>
      <c r="N1520" s="5">
        <f t="shared" si="2175"/>
        <v>0</v>
      </c>
      <c r="O1520" s="5">
        <f t="shared" si="2110"/>
        <v>0</v>
      </c>
      <c r="P1520" s="5">
        <f>VLOOKUP(CONCATENATE($F1520," ",$G1520),AllocFactorMatrix,(P$4+1),FALSE)*$E1522</f>
        <v>0</v>
      </c>
      <c r="Q1520" s="5">
        <f>VLOOKUP(CONCATENATE($F1520," ",$G1520),AllocFactorMatrix,(Q$4+1),FALSE)*$E1522</f>
        <v>0</v>
      </c>
      <c r="R1520" s="5">
        <f>VLOOKUP(CONCATENATE($F1520," ",$G1520),AllocFactorMatrix,(R$4+1),FALSE)*$E1522</f>
        <v>0</v>
      </c>
      <c r="S1520" s="47">
        <f>VLOOKUP(CONCATENATE($F1520," ",$G1520),AllocFactorMatrix,(S$4+1),FALSE)*$E1522</f>
        <v>0</v>
      </c>
      <c r="T1520" s="5">
        <f t="shared" si="2113"/>
        <v>0</v>
      </c>
      <c r="U1520" s="5">
        <f>VLOOKUP(CONCATENATE($F1520," ",$G1520),AllocFactorMatrix,(U$4+1),FALSE)*$E1522</f>
        <v>0</v>
      </c>
      <c r="V1520" s="5">
        <f>VLOOKUP(CONCATENATE($F1520," ",$G1520),AllocFactorMatrix,(V$4+1),FALSE)*$E1522</f>
        <v>0</v>
      </c>
      <c r="W1520" s="5">
        <f>VLOOKUP(CONCATENATE($F1520," ",$G1520),AllocFactorMatrix,(W$4+1),FALSE)*$E1522</f>
        <v>0</v>
      </c>
      <c r="X1520" s="5">
        <f>VLOOKUP(CONCATENATE($F1520," ",$G1520),AllocFactorMatrix,(X$4+1),FALSE)*$E1522</f>
        <v>0</v>
      </c>
      <c r="Y1520" s="5">
        <f t="shared" si="2171"/>
        <v>0</v>
      </c>
      <c r="Z1520" s="5">
        <f>VLOOKUP(CONCATENATE($F1520," ",$G1520),AllocFactorMatrix,(Z$4+1),FALSE)*$E1522</f>
        <v>0</v>
      </c>
      <c r="AA1520" s="5">
        <f>VLOOKUP(CONCATENATE($F1520," ",$G1520),AllocFactorMatrix,(AA$4+1),FALSE)*$E1522</f>
        <v>0</v>
      </c>
      <c r="AB1520" s="5">
        <f t="shared" si="2151"/>
        <v>0</v>
      </c>
      <c r="AC1520" s="5">
        <f>VLOOKUP(CONCATENATE($F1520," ",$G1520),AllocFactorMatrix,(AC$4+1),FALSE)*$E1522</f>
        <v>0</v>
      </c>
      <c r="AD1520" s="5">
        <f>VLOOKUP(CONCATENATE($F1520," ",$G1520),AllocFactorMatrix,(AD$4+1),FALSE)*$E1522</f>
        <v>0</v>
      </c>
      <c r="AE1520" s="5">
        <f>VLOOKUP(CONCATENATE($F1520," ",$G1520),AllocFactorMatrix,(AE$4+1),FALSE)*$E1522</f>
        <v>0</v>
      </c>
    </row>
    <row r="1521" spans="4:31" hidden="1" outlineLevel="1">
      <c r="E1521" s="44"/>
      <c r="F1521" s="167" t="str">
        <f>F1522</f>
        <v>DIST_METERS</v>
      </c>
      <c r="G1521" s="48" t="str">
        <f>$G$14</f>
        <v>CUSTOMER</v>
      </c>
      <c r="H1521" s="4">
        <f t="shared" si="2149"/>
        <v>1258658</v>
      </c>
      <c r="I1521" s="5">
        <f t="shared" ref="I1521:N1521" si="2176">VLOOKUP(CONCATENATE($F1521," ",$G1521),AllocFactorMatrix,(I$4+1),FALSE)*$E1522</f>
        <v>562975.67794471909</v>
      </c>
      <c r="J1521" s="47">
        <f t="shared" si="2176"/>
        <v>113.35959212494807</v>
      </c>
      <c r="K1521" s="47">
        <f t="shared" si="2176"/>
        <v>180.55267290646191</v>
      </c>
      <c r="L1521" s="5">
        <f t="shared" si="2176"/>
        <v>424441.83072625444</v>
      </c>
      <c r="M1521" s="5">
        <f t="shared" si="2176"/>
        <v>61015.669862644856</v>
      </c>
      <c r="N1521" s="5">
        <f t="shared" si="2176"/>
        <v>10277.897656777975</v>
      </c>
      <c r="O1521" s="5">
        <f t="shared" si="2110"/>
        <v>495735.39824567729</v>
      </c>
      <c r="P1521" s="5">
        <f>VLOOKUP(CONCATENATE($F1521," ",$G1521),AllocFactorMatrix,(P$4+1),FALSE)*$E1522</f>
        <v>65014.514122098619</v>
      </c>
      <c r="Q1521" s="5">
        <f>VLOOKUP(CONCATENATE($F1521," ",$G1521),AllocFactorMatrix,(Q$4+1),FALSE)*$E1522</f>
        <v>21463.213792931285</v>
      </c>
      <c r="R1521" s="5">
        <f>VLOOKUP(CONCATENATE($F1521," ",$G1521),AllocFactorMatrix,(R$4+1),FALSE)*$E1522</f>
        <v>25277.428381142243</v>
      </c>
      <c r="S1521" s="47">
        <f>VLOOKUP(CONCATENATE($F1521," ",$G1521),AllocFactorMatrix,(S$4+1),FALSE)*$E1522</f>
        <v>3159.6350147733006</v>
      </c>
      <c r="T1521" s="5">
        <f t="shared" si="2113"/>
        <v>114914.79131094545</v>
      </c>
      <c r="U1521" s="5">
        <f>VLOOKUP(CONCATENATE($F1521," ",$G1521),AllocFactorMatrix,(U$4+1),FALSE)*$E1522</f>
        <v>405.30068882632054</v>
      </c>
      <c r="V1521" s="5">
        <f>VLOOKUP(CONCATENATE($F1521," ",$G1521),AllocFactorMatrix,(V$4+1),FALSE)*$E1522</f>
        <v>15218.742907121676</v>
      </c>
      <c r="W1521" s="5">
        <f>VLOOKUP(CONCATENATE($F1521," ",$G1521),AllocFactorMatrix,(W$4+1),FALSE)*$E1522</f>
        <v>42490.092798082769</v>
      </c>
      <c r="X1521" s="5">
        <f>VLOOKUP(CONCATENATE($F1521," ",$G1521),AllocFactorMatrix,(X$4+1),FALSE)*$E1522</f>
        <v>12638.501363209221</v>
      </c>
      <c r="Y1521" s="5">
        <f t="shared" si="2171"/>
        <v>70752.63775723998</v>
      </c>
      <c r="Z1521" s="5">
        <f>VLOOKUP(CONCATENATE($F1521," ",$G1521),AllocFactorMatrix,(Z$4+1),FALSE)*$E1522</f>
        <v>12401.605161472087</v>
      </c>
      <c r="AA1521" s="5">
        <f>VLOOKUP(CONCATENATE($F1521," ",$G1521),AllocFactorMatrix,(AA$4+1),FALSE)*$E1522</f>
        <v>280.42907121676006</v>
      </c>
      <c r="AB1521" s="5">
        <f t="shared" si="2151"/>
        <v>12682.034232688848</v>
      </c>
      <c r="AC1521" s="5">
        <f>VLOOKUP(CONCATENATE($F1521," ",$G1521),AllocFactorMatrix,(AC$4+1),FALSE)*$E1522</f>
        <v>1303.5482436979437</v>
      </c>
      <c r="AD1521" s="5">
        <f>VLOOKUP(CONCATENATE($F1521," ",$G1521),AllocFactorMatrix,(AD$4+1),FALSE)*$E1522</f>
        <v>0</v>
      </c>
      <c r="AE1521" s="5">
        <f>VLOOKUP(CONCATENATE($F1521," ",$G1521),AllocFactorMatrix,(AE$4+1),FALSE)*$E1522</f>
        <v>0</v>
      </c>
    </row>
    <row r="1522" spans="4:31" collapsed="1">
      <c r="D1522" s="48" t="s">
        <v>102</v>
      </c>
      <c r="E1522" s="54">
        <v>1258658</v>
      </c>
      <c r="F1522" s="88" t="s">
        <v>45</v>
      </c>
      <c r="G1522" s="48" t="str">
        <f>$G$15</f>
        <v>TOTAL</v>
      </c>
      <c r="H1522" s="4">
        <f t="shared" si="2149"/>
        <v>1258658</v>
      </c>
      <c r="I1522" s="5">
        <f t="shared" ref="I1522:N1522" si="2177">VLOOKUP(CONCATENATE($F1522," ",$G1522),AllocFactorMatrix,(I$4+1),FALSE)*$E1522</f>
        <v>562975.67794471909</v>
      </c>
      <c r="J1522" s="47">
        <f t="shared" si="2177"/>
        <v>113.35959212494807</v>
      </c>
      <c r="K1522" s="47">
        <f t="shared" si="2177"/>
        <v>180.55267290646191</v>
      </c>
      <c r="L1522" s="5">
        <f t="shared" si="2177"/>
        <v>424441.83072625444</v>
      </c>
      <c r="M1522" s="5">
        <f t="shared" si="2177"/>
        <v>61015.669862644856</v>
      </c>
      <c r="N1522" s="5">
        <f t="shared" si="2177"/>
        <v>10277.897656777975</v>
      </c>
      <c r="O1522" s="5">
        <f t="shared" si="2110"/>
        <v>495735.39824567729</v>
      </c>
      <c r="P1522" s="5">
        <f>VLOOKUP(CONCATENATE($F1522," ",$G1522),AllocFactorMatrix,(P$4+1),FALSE)*$E1522</f>
        <v>65014.514122098619</v>
      </c>
      <c r="Q1522" s="5">
        <f>VLOOKUP(CONCATENATE($F1522," ",$G1522),AllocFactorMatrix,(Q$4+1),FALSE)*$E1522</f>
        <v>21463.213792931285</v>
      </c>
      <c r="R1522" s="5">
        <f>VLOOKUP(CONCATENATE($F1522," ",$G1522),AllocFactorMatrix,(R$4+1),FALSE)*$E1522</f>
        <v>25277.428381142243</v>
      </c>
      <c r="S1522" s="47">
        <f>VLOOKUP(CONCATENATE($F1522," ",$G1522),AllocFactorMatrix,(S$4+1),FALSE)*$E1522</f>
        <v>3159.6350147733006</v>
      </c>
      <c r="T1522" s="5">
        <f t="shared" si="2113"/>
        <v>114914.79131094545</v>
      </c>
      <c r="U1522" s="5">
        <f>VLOOKUP(CONCATENATE($F1522," ",$G1522),AllocFactorMatrix,(U$4+1),FALSE)*$E1522</f>
        <v>405.30068882632054</v>
      </c>
      <c r="V1522" s="5">
        <f>VLOOKUP(CONCATENATE($F1522," ",$G1522),AllocFactorMatrix,(V$4+1),FALSE)*$E1522</f>
        <v>15218.742907121676</v>
      </c>
      <c r="W1522" s="5">
        <f>VLOOKUP(CONCATENATE($F1522," ",$G1522),AllocFactorMatrix,(W$4+1),FALSE)*$E1522</f>
        <v>42490.092798082769</v>
      </c>
      <c r="X1522" s="5">
        <f>VLOOKUP(CONCATENATE($F1522," ",$G1522),AllocFactorMatrix,(X$4+1),FALSE)*$E1522</f>
        <v>12638.501363209221</v>
      </c>
      <c r="Y1522" s="5">
        <f t="shared" si="2171"/>
        <v>70752.63775723998</v>
      </c>
      <c r="Z1522" s="5">
        <f>VLOOKUP(CONCATENATE($F1522," ",$G1522),AllocFactorMatrix,(Z$4+1),FALSE)*$E1522</f>
        <v>12401.605161472087</v>
      </c>
      <c r="AA1522" s="5">
        <f>VLOOKUP(CONCATENATE($F1522," ",$G1522),AllocFactorMatrix,(AA$4+1),FALSE)*$E1522</f>
        <v>280.42907121676006</v>
      </c>
      <c r="AB1522" s="5">
        <f t="shared" si="2151"/>
        <v>12682.034232688848</v>
      </c>
      <c r="AC1522" s="5">
        <f>VLOOKUP(CONCATENATE($F1522," ",$G1522),AllocFactorMatrix,(AC$4+1),FALSE)*$E1522</f>
        <v>1303.5482436979437</v>
      </c>
      <c r="AD1522" s="5">
        <f>VLOOKUP(CONCATENATE($F1522," ",$G1522),AllocFactorMatrix,(AD$4+1),FALSE)*$E1522</f>
        <v>0</v>
      </c>
      <c r="AE1522" s="5">
        <f>VLOOKUP(CONCATENATE($F1522," ",$G1522),AllocFactorMatrix,(AE$4+1),FALSE)*$E1522</f>
        <v>0</v>
      </c>
    </row>
    <row r="1523" spans="4:31" hidden="1" outlineLevel="1">
      <c r="E1523" s="44"/>
      <c r="F1523" s="167" t="str">
        <f>F1530</f>
        <v>DIST_PCUST</v>
      </c>
      <c r="G1523" s="48" t="str">
        <f>$G$8</f>
        <v>PRODUCTION</v>
      </c>
      <c r="H1523" s="4">
        <f t="shared" si="2149"/>
        <v>0</v>
      </c>
      <c r="I1523" s="5">
        <f t="shared" ref="I1523:N1523" si="2178">VLOOKUP(CONCATENATE($F1523," ",$G1523),AllocFactorMatrix,(I$4+1),FALSE)*$E1530</f>
        <v>0</v>
      </c>
      <c r="J1523" s="47">
        <f t="shared" si="2178"/>
        <v>0</v>
      </c>
      <c r="K1523" s="47">
        <f t="shared" si="2178"/>
        <v>0</v>
      </c>
      <c r="L1523" s="5">
        <f t="shared" si="2178"/>
        <v>0</v>
      </c>
      <c r="M1523" s="5">
        <f t="shared" si="2178"/>
        <v>0</v>
      </c>
      <c r="N1523" s="5">
        <f t="shared" si="2178"/>
        <v>0</v>
      </c>
      <c r="O1523" s="5">
        <f t="shared" si="2110"/>
        <v>0</v>
      </c>
      <c r="P1523" s="5">
        <f>VLOOKUP(CONCATENATE($F1523," ",$G1523),AllocFactorMatrix,(P$4+1),FALSE)*$E1530</f>
        <v>0</v>
      </c>
      <c r="Q1523" s="5">
        <f>VLOOKUP(CONCATENATE($F1523," ",$G1523),AllocFactorMatrix,(Q$4+1),FALSE)*$E1530</f>
        <v>0</v>
      </c>
      <c r="R1523" s="5">
        <f>VLOOKUP(CONCATENATE($F1523," ",$G1523),AllocFactorMatrix,(R$4+1),FALSE)*$E1530</f>
        <v>0</v>
      </c>
      <c r="S1523" s="47">
        <f>VLOOKUP(CONCATENATE($F1523," ",$G1523),AllocFactorMatrix,(S$4+1),FALSE)*$E1530</f>
        <v>0</v>
      </c>
      <c r="T1523" s="5">
        <f t="shared" si="2113"/>
        <v>0</v>
      </c>
      <c r="U1523" s="5">
        <f>VLOOKUP(CONCATENATE($F1523," ",$G1523),AllocFactorMatrix,(U$4+1),FALSE)*$E1530</f>
        <v>0</v>
      </c>
      <c r="V1523" s="5">
        <f>VLOOKUP(CONCATENATE($F1523," ",$G1523),AllocFactorMatrix,(V$4+1),FALSE)*$E1530</f>
        <v>0</v>
      </c>
      <c r="W1523" s="5">
        <f>VLOOKUP(CONCATENATE($F1523," ",$G1523),AllocFactorMatrix,(W$4+1),FALSE)*$E1530</f>
        <v>0</v>
      </c>
      <c r="X1523" s="5">
        <f>VLOOKUP(CONCATENATE($F1523," ",$G1523),AllocFactorMatrix,(X$4+1),FALSE)*$E1530</f>
        <v>0</v>
      </c>
      <c r="Y1523" s="5">
        <f>SUBTOTAL(9,U1523:X1523)</f>
        <v>0</v>
      </c>
      <c r="Z1523" s="5">
        <f>VLOOKUP(CONCATENATE($F1523," ",$G1523),AllocFactorMatrix,(Z$4+1),FALSE)*$E1530</f>
        <v>0</v>
      </c>
      <c r="AA1523" s="5">
        <f>VLOOKUP(CONCATENATE($F1523," ",$G1523),AllocFactorMatrix,(AA$4+1),FALSE)*$E1530</f>
        <v>0</v>
      </c>
      <c r="AB1523" s="5">
        <f t="shared" si="2151"/>
        <v>0</v>
      </c>
      <c r="AC1523" s="5">
        <f>VLOOKUP(CONCATENATE($F1523," ",$G1523),AllocFactorMatrix,(AC$4+1),FALSE)*$E1530</f>
        <v>0</v>
      </c>
      <c r="AD1523" s="5">
        <f>VLOOKUP(CONCATENATE($F1523," ",$G1523),AllocFactorMatrix,(AD$4+1),FALSE)*$E1530</f>
        <v>0</v>
      </c>
      <c r="AE1523" s="5">
        <f>VLOOKUP(CONCATENATE($F1523," ",$G1523),AllocFactorMatrix,(AE$4+1),FALSE)*$E1530</f>
        <v>0</v>
      </c>
    </row>
    <row r="1524" spans="4:31" hidden="1" outlineLevel="1">
      <c r="E1524" s="44"/>
      <c r="F1524" s="167" t="str">
        <f>F1530</f>
        <v>DIST_PCUST</v>
      </c>
      <c r="G1524" s="48" t="str">
        <f>$G$9</f>
        <v>BULKTRAN</v>
      </c>
      <c r="H1524" s="4">
        <f t="shared" si="2149"/>
        <v>0</v>
      </c>
      <c r="I1524" s="5">
        <f t="shared" ref="I1524:N1524" si="2179">VLOOKUP(CONCATENATE($F1524," ",$G1524),AllocFactorMatrix,(I$4+1),FALSE)*$E1530</f>
        <v>0</v>
      </c>
      <c r="J1524" s="47">
        <f t="shared" si="2179"/>
        <v>0</v>
      </c>
      <c r="K1524" s="47">
        <f t="shared" si="2179"/>
        <v>0</v>
      </c>
      <c r="L1524" s="5">
        <f t="shared" si="2179"/>
        <v>0</v>
      </c>
      <c r="M1524" s="5">
        <f t="shared" si="2179"/>
        <v>0</v>
      </c>
      <c r="N1524" s="5">
        <f t="shared" si="2179"/>
        <v>0</v>
      </c>
      <c r="O1524" s="5">
        <f t="shared" si="2110"/>
        <v>0</v>
      </c>
      <c r="P1524" s="5">
        <f>VLOOKUP(CONCATENATE($F1524," ",$G1524),AllocFactorMatrix,(P$4+1),FALSE)*$E1530</f>
        <v>0</v>
      </c>
      <c r="Q1524" s="5">
        <f>VLOOKUP(CONCATENATE($F1524," ",$G1524),AllocFactorMatrix,(Q$4+1),FALSE)*$E1530</f>
        <v>0</v>
      </c>
      <c r="R1524" s="5">
        <f>VLOOKUP(CONCATENATE($F1524," ",$G1524),AllocFactorMatrix,(R$4+1),FALSE)*$E1530</f>
        <v>0</v>
      </c>
      <c r="S1524" s="47">
        <f>VLOOKUP(CONCATENATE($F1524," ",$G1524),AllocFactorMatrix,(S$4+1),FALSE)*$E1530</f>
        <v>0</v>
      </c>
      <c r="T1524" s="5">
        <f t="shared" si="2113"/>
        <v>0</v>
      </c>
      <c r="U1524" s="5">
        <f>VLOOKUP(CONCATENATE($F1524," ",$G1524),AllocFactorMatrix,(U$4+1),FALSE)*$E1530</f>
        <v>0</v>
      </c>
      <c r="V1524" s="5">
        <f>VLOOKUP(CONCATENATE($F1524," ",$G1524),AllocFactorMatrix,(V$4+1),FALSE)*$E1530</f>
        <v>0</v>
      </c>
      <c r="W1524" s="5">
        <f>VLOOKUP(CONCATENATE($F1524," ",$G1524),AllocFactorMatrix,(W$4+1),FALSE)*$E1530</f>
        <v>0</v>
      </c>
      <c r="X1524" s="5">
        <f>VLOOKUP(CONCATENATE($F1524," ",$G1524),AllocFactorMatrix,(X$4+1),FALSE)*$E1530</f>
        <v>0</v>
      </c>
      <c r="Y1524" s="5">
        <f t="shared" ref="Y1524:Y1530" si="2180">SUBTOTAL(9,U1524:X1524)</f>
        <v>0</v>
      </c>
      <c r="Z1524" s="5">
        <f>VLOOKUP(CONCATENATE($F1524," ",$G1524),AllocFactorMatrix,(Z$4+1),FALSE)*$E1530</f>
        <v>0</v>
      </c>
      <c r="AA1524" s="5">
        <f>VLOOKUP(CONCATENATE($F1524," ",$G1524),AllocFactorMatrix,(AA$4+1),FALSE)*$E1530</f>
        <v>0</v>
      </c>
      <c r="AB1524" s="5">
        <f t="shared" si="2151"/>
        <v>0</v>
      </c>
      <c r="AC1524" s="5">
        <f>VLOOKUP(CONCATENATE($F1524," ",$G1524),AllocFactorMatrix,(AC$4+1),FALSE)*$E1530</f>
        <v>0</v>
      </c>
      <c r="AD1524" s="5">
        <f>VLOOKUP(CONCATENATE($F1524," ",$G1524),AllocFactorMatrix,(AD$4+1),FALSE)*$E1530</f>
        <v>0</v>
      </c>
      <c r="AE1524" s="5">
        <f>VLOOKUP(CONCATENATE($F1524," ",$G1524),AllocFactorMatrix,(AE$4+1),FALSE)*$E1530</f>
        <v>0</v>
      </c>
    </row>
    <row r="1525" spans="4:31" hidden="1" outlineLevel="1">
      <c r="E1525" s="44"/>
      <c r="F1525" s="167" t="str">
        <f>F1530</f>
        <v>DIST_PCUST</v>
      </c>
      <c r="G1525" s="48" t="str">
        <f>$G$10</f>
        <v>SUBTRAN</v>
      </c>
      <c r="H1525" s="4">
        <f t="shared" si="2149"/>
        <v>0</v>
      </c>
      <c r="I1525" s="5">
        <f t="shared" ref="I1525:N1525" si="2181">VLOOKUP(CONCATENATE($F1525," ",$G1525),AllocFactorMatrix,(I$4+1),FALSE)*$E1530</f>
        <v>0</v>
      </c>
      <c r="J1525" s="47">
        <f t="shared" si="2181"/>
        <v>0</v>
      </c>
      <c r="K1525" s="47">
        <f t="shared" si="2181"/>
        <v>0</v>
      </c>
      <c r="L1525" s="5">
        <f t="shared" si="2181"/>
        <v>0</v>
      </c>
      <c r="M1525" s="5">
        <f t="shared" si="2181"/>
        <v>0</v>
      </c>
      <c r="N1525" s="5">
        <f t="shared" si="2181"/>
        <v>0</v>
      </c>
      <c r="O1525" s="5">
        <f t="shared" si="2110"/>
        <v>0</v>
      </c>
      <c r="P1525" s="5">
        <f>VLOOKUP(CONCATENATE($F1525," ",$G1525),AllocFactorMatrix,(P$4+1),FALSE)*$E1530</f>
        <v>0</v>
      </c>
      <c r="Q1525" s="5">
        <f>VLOOKUP(CONCATENATE($F1525," ",$G1525),AllocFactorMatrix,(Q$4+1),FALSE)*$E1530</f>
        <v>0</v>
      </c>
      <c r="R1525" s="5">
        <f>VLOOKUP(CONCATENATE($F1525," ",$G1525),AllocFactorMatrix,(R$4+1),FALSE)*$E1530</f>
        <v>0</v>
      </c>
      <c r="S1525" s="47">
        <f>VLOOKUP(CONCATENATE($F1525," ",$G1525),AllocFactorMatrix,(S$4+1),FALSE)*$E1530</f>
        <v>0</v>
      </c>
      <c r="T1525" s="5">
        <f t="shared" si="2113"/>
        <v>0</v>
      </c>
      <c r="U1525" s="5">
        <f>VLOOKUP(CONCATENATE($F1525," ",$G1525),AllocFactorMatrix,(U$4+1),FALSE)*$E1530</f>
        <v>0</v>
      </c>
      <c r="V1525" s="5">
        <f>VLOOKUP(CONCATENATE($F1525," ",$G1525),AllocFactorMatrix,(V$4+1),FALSE)*$E1530</f>
        <v>0</v>
      </c>
      <c r="W1525" s="5">
        <f>VLOOKUP(CONCATENATE($F1525," ",$G1525),AllocFactorMatrix,(W$4+1),FALSE)*$E1530</f>
        <v>0</v>
      </c>
      <c r="X1525" s="5">
        <f>VLOOKUP(CONCATENATE($F1525," ",$G1525),AllocFactorMatrix,(X$4+1),FALSE)*$E1530</f>
        <v>0</v>
      </c>
      <c r="Y1525" s="5">
        <f t="shared" si="2180"/>
        <v>0</v>
      </c>
      <c r="Z1525" s="5">
        <f>VLOOKUP(CONCATENATE($F1525," ",$G1525),AllocFactorMatrix,(Z$4+1),FALSE)*$E1530</f>
        <v>0</v>
      </c>
      <c r="AA1525" s="5">
        <f>VLOOKUP(CONCATENATE($F1525," ",$G1525),AllocFactorMatrix,(AA$4+1),FALSE)*$E1530</f>
        <v>0</v>
      </c>
      <c r="AB1525" s="5">
        <f t="shared" si="2151"/>
        <v>0</v>
      </c>
      <c r="AC1525" s="5">
        <f>VLOOKUP(CONCATENATE($F1525," ",$G1525),AllocFactorMatrix,(AC$4+1),FALSE)*$E1530</f>
        <v>0</v>
      </c>
      <c r="AD1525" s="5">
        <f>VLOOKUP(CONCATENATE($F1525," ",$G1525),AllocFactorMatrix,(AD$4+1),FALSE)*$E1530</f>
        <v>0</v>
      </c>
      <c r="AE1525" s="5">
        <f>VLOOKUP(CONCATENATE($F1525," ",$G1525),AllocFactorMatrix,(AE$4+1),FALSE)*$E1530</f>
        <v>0</v>
      </c>
    </row>
    <row r="1526" spans="4:31" hidden="1" outlineLevel="1">
      <c r="E1526" s="44"/>
      <c r="F1526" s="167" t="str">
        <f>F1530</f>
        <v>DIST_PCUST</v>
      </c>
      <c r="G1526" s="48" t="str">
        <f>$G$11</f>
        <v>DISTPRI</v>
      </c>
      <c r="H1526" s="4">
        <f t="shared" si="2149"/>
        <v>0</v>
      </c>
      <c r="I1526" s="5">
        <f t="shared" ref="I1526:N1526" si="2182">VLOOKUP(CONCATENATE($F1526," ",$G1526),AllocFactorMatrix,(I$4+1),FALSE)*$E1530</f>
        <v>0</v>
      </c>
      <c r="J1526" s="47">
        <f t="shared" si="2182"/>
        <v>0</v>
      </c>
      <c r="K1526" s="47">
        <f t="shared" si="2182"/>
        <v>0</v>
      </c>
      <c r="L1526" s="5">
        <f t="shared" si="2182"/>
        <v>0</v>
      </c>
      <c r="M1526" s="5">
        <f t="shared" si="2182"/>
        <v>0</v>
      </c>
      <c r="N1526" s="5">
        <f t="shared" si="2182"/>
        <v>0</v>
      </c>
      <c r="O1526" s="5">
        <f t="shared" si="2110"/>
        <v>0</v>
      </c>
      <c r="P1526" s="5">
        <f>VLOOKUP(CONCATENATE($F1526," ",$G1526),AllocFactorMatrix,(P$4+1),FALSE)*$E1530</f>
        <v>0</v>
      </c>
      <c r="Q1526" s="5">
        <f>VLOOKUP(CONCATENATE($F1526," ",$G1526),AllocFactorMatrix,(Q$4+1),FALSE)*$E1530</f>
        <v>0</v>
      </c>
      <c r="R1526" s="5">
        <f>VLOOKUP(CONCATENATE($F1526," ",$G1526),AllocFactorMatrix,(R$4+1),FALSE)*$E1530</f>
        <v>0</v>
      </c>
      <c r="S1526" s="47">
        <f>VLOOKUP(CONCATENATE($F1526," ",$G1526),AllocFactorMatrix,(S$4+1),FALSE)*$E1530</f>
        <v>0</v>
      </c>
      <c r="T1526" s="5">
        <f t="shared" si="2113"/>
        <v>0</v>
      </c>
      <c r="U1526" s="5">
        <f>VLOOKUP(CONCATENATE($F1526," ",$G1526),AllocFactorMatrix,(U$4+1),FALSE)*$E1530</f>
        <v>0</v>
      </c>
      <c r="V1526" s="5">
        <f>VLOOKUP(CONCATENATE($F1526," ",$G1526),AllocFactorMatrix,(V$4+1),FALSE)*$E1530</f>
        <v>0</v>
      </c>
      <c r="W1526" s="5">
        <f>VLOOKUP(CONCATENATE($F1526," ",$G1526),AllocFactorMatrix,(W$4+1),FALSE)*$E1530</f>
        <v>0</v>
      </c>
      <c r="X1526" s="5">
        <f>VLOOKUP(CONCATENATE($F1526," ",$G1526),AllocFactorMatrix,(X$4+1),FALSE)*$E1530</f>
        <v>0</v>
      </c>
      <c r="Y1526" s="5">
        <f t="shared" si="2180"/>
        <v>0</v>
      </c>
      <c r="Z1526" s="5">
        <f>VLOOKUP(CONCATENATE($F1526," ",$G1526),AllocFactorMatrix,(Z$4+1),FALSE)*$E1530</f>
        <v>0</v>
      </c>
      <c r="AA1526" s="5">
        <f>VLOOKUP(CONCATENATE($F1526," ",$G1526),AllocFactorMatrix,(AA$4+1),FALSE)*$E1530</f>
        <v>0</v>
      </c>
      <c r="AB1526" s="5">
        <f t="shared" si="2151"/>
        <v>0</v>
      </c>
      <c r="AC1526" s="5">
        <f>VLOOKUP(CONCATENATE($F1526," ",$G1526),AllocFactorMatrix,(AC$4+1),FALSE)*$E1530</f>
        <v>0</v>
      </c>
      <c r="AD1526" s="5">
        <f>VLOOKUP(CONCATENATE($F1526," ",$G1526),AllocFactorMatrix,(AD$4+1),FALSE)*$E1530</f>
        <v>0</v>
      </c>
      <c r="AE1526" s="5">
        <f>VLOOKUP(CONCATENATE($F1526," ",$G1526),AllocFactorMatrix,(AE$4+1),FALSE)*$E1530</f>
        <v>0</v>
      </c>
    </row>
    <row r="1527" spans="4:31" hidden="1" outlineLevel="1">
      <c r="E1527" s="44"/>
      <c r="F1527" s="167" t="str">
        <f>F1530</f>
        <v>DIST_PCUST</v>
      </c>
      <c r="G1527" s="48" t="str">
        <f>$G$12</f>
        <v>DISTSEC</v>
      </c>
      <c r="H1527" s="4">
        <f t="shared" si="2149"/>
        <v>0</v>
      </c>
      <c r="I1527" s="5">
        <f t="shared" ref="I1527:N1527" si="2183">VLOOKUP(CONCATENATE($F1527," ",$G1527),AllocFactorMatrix,(I$4+1),FALSE)*$E1530</f>
        <v>0</v>
      </c>
      <c r="J1527" s="47">
        <f t="shared" si="2183"/>
        <v>0</v>
      </c>
      <c r="K1527" s="47">
        <f t="shared" si="2183"/>
        <v>0</v>
      </c>
      <c r="L1527" s="5">
        <f t="shared" si="2183"/>
        <v>0</v>
      </c>
      <c r="M1527" s="5">
        <f t="shared" si="2183"/>
        <v>0</v>
      </c>
      <c r="N1527" s="5">
        <f t="shared" si="2183"/>
        <v>0</v>
      </c>
      <c r="O1527" s="5">
        <f t="shared" si="2110"/>
        <v>0</v>
      </c>
      <c r="P1527" s="5">
        <f>VLOOKUP(CONCATENATE($F1527," ",$G1527),AllocFactorMatrix,(P$4+1),FALSE)*$E1530</f>
        <v>0</v>
      </c>
      <c r="Q1527" s="5">
        <f>VLOOKUP(CONCATENATE($F1527," ",$G1527),AllocFactorMatrix,(Q$4+1),FALSE)*$E1530</f>
        <v>0</v>
      </c>
      <c r="R1527" s="5">
        <f>VLOOKUP(CONCATENATE($F1527," ",$G1527),AllocFactorMatrix,(R$4+1),FALSE)*$E1530</f>
        <v>0</v>
      </c>
      <c r="S1527" s="47">
        <f>VLOOKUP(CONCATENATE($F1527," ",$G1527),AllocFactorMatrix,(S$4+1),FALSE)*$E1530</f>
        <v>0</v>
      </c>
      <c r="T1527" s="5">
        <f t="shared" si="2113"/>
        <v>0</v>
      </c>
      <c r="U1527" s="5">
        <f>VLOOKUP(CONCATENATE($F1527," ",$G1527),AllocFactorMatrix,(U$4+1),FALSE)*$E1530</f>
        <v>0</v>
      </c>
      <c r="V1527" s="5">
        <f>VLOOKUP(CONCATENATE($F1527," ",$G1527),AllocFactorMatrix,(V$4+1),FALSE)*$E1530</f>
        <v>0</v>
      </c>
      <c r="W1527" s="5">
        <f>VLOOKUP(CONCATENATE($F1527," ",$G1527),AllocFactorMatrix,(W$4+1),FALSE)*$E1530</f>
        <v>0</v>
      </c>
      <c r="X1527" s="5">
        <f>VLOOKUP(CONCATENATE($F1527," ",$G1527),AllocFactorMatrix,(X$4+1),FALSE)*$E1530</f>
        <v>0</v>
      </c>
      <c r="Y1527" s="5">
        <f t="shared" si="2180"/>
        <v>0</v>
      </c>
      <c r="Z1527" s="5">
        <f>VLOOKUP(CONCATENATE($F1527," ",$G1527),AllocFactorMatrix,(Z$4+1),FALSE)*$E1530</f>
        <v>0</v>
      </c>
      <c r="AA1527" s="5">
        <f>VLOOKUP(CONCATENATE($F1527," ",$G1527),AllocFactorMatrix,(AA$4+1),FALSE)*$E1530</f>
        <v>0</v>
      </c>
      <c r="AB1527" s="5">
        <f t="shared" si="2151"/>
        <v>0</v>
      </c>
      <c r="AC1527" s="5">
        <f>VLOOKUP(CONCATENATE($F1527," ",$G1527),AllocFactorMatrix,(AC$4+1),FALSE)*$E1530</f>
        <v>0</v>
      </c>
      <c r="AD1527" s="5">
        <f>VLOOKUP(CONCATENATE($F1527," ",$G1527),AllocFactorMatrix,(AD$4+1),FALSE)*$E1530</f>
        <v>0</v>
      </c>
      <c r="AE1527" s="5">
        <f>VLOOKUP(CONCATENATE($F1527," ",$G1527),AllocFactorMatrix,(AE$4+1),FALSE)*$E1530</f>
        <v>0</v>
      </c>
    </row>
    <row r="1528" spans="4:31" hidden="1" outlineLevel="1">
      <c r="E1528" s="44"/>
      <c r="F1528" s="167" t="str">
        <f>F1530</f>
        <v>DIST_PCUST</v>
      </c>
      <c r="G1528" s="48" t="str">
        <f>$G$13</f>
        <v>ENERGY</v>
      </c>
      <c r="H1528" s="4">
        <f t="shared" si="2149"/>
        <v>0</v>
      </c>
      <c r="I1528" s="5">
        <f t="shared" ref="I1528:N1528" si="2184">VLOOKUP(CONCATENATE($F1528," ",$G1528),AllocFactorMatrix,(I$4+1),FALSE)*$E1530</f>
        <v>0</v>
      </c>
      <c r="J1528" s="47">
        <f t="shared" si="2184"/>
        <v>0</v>
      </c>
      <c r="K1528" s="47">
        <f t="shared" si="2184"/>
        <v>0</v>
      </c>
      <c r="L1528" s="5">
        <f t="shared" si="2184"/>
        <v>0</v>
      </c>
      <c r="M1528" s="5">
        <f t="shared" si="2184"/>
        <v>0</v>
      </c>
      <c r="N1528" s="5">
        <f t="shared" si="2184"/>
        <v>0</v>
      </c>
      <c r="O1528" s="5">
        <f t="shared" si="2110"/>
        <v>0</v>
      </c>
      <c r="P1528" s="5">
        <f>VLOOKUP(CONCATENATE($F1528," ",$G1528),AllocFactorMatrix,(P$4+1),FALSE)*$E1530</f>
        <v>0</v>
      </c>
      <c r="Q1528" s="5">
        <f>VLOOKUP(CONCATENATE($F1528," ",$G1528),AllocFactorMatrix,(Q$4+1),FALSE)*$E1530</f>
        <v>0</v>
      </c>
      <c r="R1528" s="5">
        <f>VLOOKUP(CONCATENATE($F1528," ",$G1528),AllocFactorMatrix,(R$4+1),FALSE)*$E1530</f>
        <v>0</v>
      </c>
      <c r="S1528" s="47">
        <f>VLOOKUP(CONCATENATE($F1528," ",$G1528),AllocFactorMatrix,(S$4+1),FALSE)*$E1530</f>
        <v>0</v>
      </c>
      <c r="T1528" s="5">
        <f t="shared" si="2113"/>
        <v>0</v>
      </c>
      <c r="U1528" s="5">
        <f>VLOOKUP(CONCATENATE($F1528," ",$G1528),AllocFactorMatrix,(U$4+1),FALSE)*$E1530</f>
        <v>0</v>
      </c>
      <c r="V1528" s="5">
        <f>VLOOKUP(CONCATENATE($F1528," ",$G1528),AllocFactorMatrix,(V$4+1),FALSE)*$E1530</f>
        <v>0</v>
      </c>
      <c r="W1528" s="5">
        <f>VLOOKUP(CONCATENATE($F1528," ",$G1528),AllocFactorMatrix,(W$4+1),FALSE)*$E1530</f>
        <v>0</v>
      </c>
      <c r="X1528" s="5">
        <f>VLOOKUP(CONCATENATE($F1528," ",$G1528),AllocFactorMatrix,(X$4+1),FALSE)*$E1530</f>
        <v>0</v>
      </c>
      <c r="Y1528" s="5">
        <f t="shared" si="2180"/>
        <v>0</v>
      </c>
      <c r="Z1528" s="5">
        <f>VLOOKUP(CONCATENATE($F1528," ",$G1528),AllocFactorMatrix,(Z$4+1),FALSE)*$E1530</f>
        <v>0</v>
      </c>
      <c r="AA1528" s="5">
        <f>VLOOKUP(CONCATENATE($F1528," ",$G1528),AllocFactorMatrix,(AA$4+1),FALSE)*$E1530</f>
        <v>0</v>
      </c>
      <c r="AB1528" s="5">
        <f t="shared" si="2151"/>
        <v>0</v>
      </c>
      <c r="AC1528" s="5">
        <f>VLOOKUP(CONCATENATE($F1528," ",$G1528),AllocFactorMatrix,(AC$4+1),FALSE)*$E1530</f>
        <v>0</v>
      </c>
      <c r="AD1528" s="5">
        <f>VLOOKUP(CONCATENATE($F1528," ",$G1528),AllocFactorMatrix,(AD$4+1),FALSE)*$E1530</f>
        <v>0</v>
      </c>
      <c r="AE1528" s="5">
        <f>VLOOKUP(CONCATENATE($F1528," ",$G1528),AllocFactorMatrix,(AE$4+1),FALSE)*$E1530</f>
        <v>0</v>
      </c>
    </row>
    <row r="1529" spans="4:31" hidden="1" outlineLevel="1">
      <c r="E1529" s="44"/>
      <c r="F1529" s="167" t="str">
        <f>F1530</f>
        <v>DIST_PCUST</v>
      </c>
      <c r="G1529" s="48" t="str">
        <f>$G$14</f>
        <v>CUSTOMER</v>
      </c>
      <c r="H1529" s="4">
        <f t="shared" si="2149"/>
        <v>142437</v>
      </c>
      <c r="I1529" s="5">
        <f t="shared" ref="I1529:N1529" si="2185">VLOOKUP(CONCATENATE($F1529," ",$G1529),AllocFactorMatrix,(I$4+1),FALSE)*$E1530</f>
        <v>90744.254300755099</v>
      </c>
      <c r="J1529" s="47">
        <f t="shared" si="2185"/>
        <v>18.32161692194088</v>
      </c>
      <c r="K1529" s="47">
        <f t="shared" si="2185"/>
        <v>5.4286272361306303</v>
      </c>
      <c r="L1529" s="5">
        <f t="shared" si="2185"/>
        <v>20574.49722493509</v>
      </c>
      <c r="M1529" s="5">
        <f t="shared" si="2185"/>
        <v>50.893380338724661</v>
      </c>
      <c r="N1529" s="5">
        <f t="shared" si="2185"/>
        <v>0</v>
      </c>
      <c r="O1529" s="5">
        <f t="shared" si="2110"/>
        <v>20625.390605273817</v>
      </c>
      <c r="P1529" s="5">
        <f>VLOOKUP(CONCATENATE($F1529," ",$G1529),AllocFactorMatrix,(P$4+1),FALSE)*$E1530</f>
        <v>367.7894952478502</v>
      </c>
      <c r="Q1529" s="5">
        <f>VLOOKUP(CONCATENATE($F1529," ",$G1529),AllocFactorMatrix,(Q$4+1),FALSE)*$E1530</f>
        <v>38.000390652914412</v>
      </c>
      <c r="R1529" s="5">
        <f>VLOOKUP(CONCATENATE($F1529," ",$G1529),AllocFactorMatrix,(R$4+1),FALSE)*$E1530</f>
        <v>0</v>
      </c>
      <c r="S1529" s="47">
        <f>VLOOKUP(CONCATENATE($F1529," ",$G1529),AllocFactorMatrix,(S$4+1),FALSE)*$E1530</f>
        <v>0</v>
      </c>
      <c r="T1529" s="5">
        <f t="shared" si="2113"/>
        <v>405.7898859007646</v>
      </c>
      <c r="U1529" s="5">
        <f>VLOOKUP(CONCATENATE($F1529," ",$G1529),AllocFactorMatrix,(U$4+1),FALSE)*$E1530</f>
        <v>3.3928920225816439</v>
      </c>
      <c r="V1529" s="5">
        <f>VLOOKUP(CONCATENATE($F1529," ",$G1529),AllocFactorMatrix,(V$4+1),FALSE)*$E1530</f>
        <v>29.857449798718466</v>
      </c>
      <c r="W1529" s="5">
        <f>VLOOKUP(CONCATENATE($F1529," ",$G1529),AllocFactorMatrix,(W$4+1),FALSE)*$E1530</f>
        <v>0</v>
      </c>
      <c r="X1529" s="5">
        <f>VLOOKUP(CONCATENATE($F1529," ",$G1529),AllocFactorMatrix,(X$4+1),FALSE)*$E1530</f>
        <v>0</v>
      </c>
      <c r="Y1529" s="5">
        <f t="shared" si="2180"/>
        <v>33.250341821300111</v>
      </c>
      <c r="Z1529" s="5">
        <f>VLOOKUP(CONCATENATE($F1529," ",$G1529),AllocFactorMatrix,(Z$4+1),FALSE)*$E1530</f>
        <v>103.82249589099831</v>
      </c>
      <c r="AA1529" s="5">
        <f>VLOOKUP(CONCATENATE($F1529," ",$G1529),AllocFactorMatrix,(AA$4+1),FALSE)*$E1530</f>
        <v>0.67857840451632878</v>
      </c>
      <c r="AB1529" s="5">
        <f t="shared" si="2151"/>
        <v>104.50107429551464</v>
      </c>
      <c r="AC1529" s="5">
        <f>VLOOKUP(CONCATENATE($F1529," ",$G1529),AllocFactorMatrix,(AC$4+1),FALSE)*$E1530</f>
        <v>6.1072056406469599</v>
      </c>
      <c r="AD1529" s="5">
        <f>VLOOKUP(CONCATENATE($F1529," ",$G1529),AllocFactorMatrix,(AD$4+1),FALSE)*$E1530</f>
        <v>30456.634529906387</v>
      </c>
      <c r="AE1529" s="5">
        <f>VLOOKUP(CONCATENATE($F1529," ",$G1529),AllocFactorMatrix,(AE$4+1),FALSE)*$E1530</f>
        <v>37.321812248398082</v>
      </c>
    </row>
    <row r="1530" spans="4:31" collapsed="1">
      <c r="D1530" s="48" t="s">
        <v>103</v>
      </c>
      <c r="E1530" s="54">
        <v>142437</v>
      </c>
      <c r="F1530" s="88" t="s">
        <v>42</v>
      </c>
      <c r="G1530" s="48" t="str">
        <f>$G$15</f>
        <v>TOTAL</v>
      </c>
      <c r="H1530" s="4">
        <f t="shared" si="2149"/>
        <v>142437</v>
      </c>
      <c r="I1530" s="5">
        <f t="shared" ref="I1530:N1530" si="2186">VLOOKUP(CONCATENATE($F1530," ",$G1530),AllocFactorMatrix,(I$4+1),FALSE)*$E1530</f>
        <v>90744.254300755099</v>
      </c>
      <c r="J1530" s="47">
        <f t="shared" si="2186"/>
        <v>18.32161692194088</v>
      </c>
      <c r="K1530" s="47">
        <f t="shared" si="2186"/>
        <v>5.4286272361306303</v>
      </c>
      <c r="L1530" s="5">
        <f t="shared" si="2186"/>
        <v>20574.49722493509</v>
      </c>
      <c r="M1530" s="5">
        <f t="shared" si="2186"/>
        <v>50.893380338724661</v>
      </c>
      <c r="N1530" s="5">
        <f t="shared" si="2186"/>
        <v>0</v>
      </c>
      <c r="O1530" s="5">
        <f t="shared" si="2110"/>
        <v>20625.390605273817</v>
      </c>
      <c r="P1530" s="5">
        <f>VLOOKUP(CONCATENATE($F1530," ",$G1530),AllocFactorMatrix,(P$4+1),FALSE)*$E1530</f>
        <v>367.7894952478502</v>
      </c>
      <c r="Q1530" s="5">
        <f>VLOOKUP(CONCATENATE($F1530," ",$G1530),AllocFactorMatrix,(Q$4+1),FALSE)*$E1530</f>
        <v>38.000390652914412</v>
      </c>
      <c r="R1530" s="5">
        <f>VLOOKUP(CONCATENATE($F1530," ",$G1530),AllocFactorMatrix,(R$4+1),FALSE)*$E1530</f>
        <v>0</v>
      </c>
      <c r="S1530" s="47">
        <f>VLOOKUP(CONCATENATE($F1530," ",$G1530),AllocFactorMatrix,(S$4+1),FALSE)*$E1530</f>
        <v>0</v>
      </c>
      <c r="T1530" s="5">
        <f t="shared" si="2113"/>
        <v>405.7898859007646</v>
      </c>
      <c r="U1530" s="5">
        <f>VLOOKUP(CONCATENATE($F1530," ",$G1530),AllocFactorMatrix,(U$4+1),FALSE)*$E1530</f>
        <v>3.3928920225816439</v>
      </c>
      <c r="V1530" s="5">
        <f>VLOOKUP(CONCATENATE($F1530," ",$G1530),AllocFactorMatrix,(V$4+1),FALSE)*$E1530</f>
        <v>29.857449798718466</v>
      </c>
      <c r="W1530" s="5">
        <f>VLOOKUP(CONCATENATE($F1530," ",$G1530),AllocFactorMatrix,(W$4+1),FALSE)*$E1530</f>
        <v>0</v>
      </c>
      <c r="X1530" s="5">
        <f>VLOOKUP(CONCATENATE($F1530," ",$G1530),AllocFactorMatrix,(X$4+1),FALSE)*$E1530</f>
        <v>0</v>
      </c>
      <c r="Y1530" s="5">
        <f t="shared" si="2180"/>
        <v>33.250341821300111</v>
      </c>
      <c r="Z1530" s="5">
        <f>VLOOKUP(CONCATENATE($F1530," ",$G1530),AllocFactorMatrix,(Z$4+1),FALSE)*$E1530</f>
        <v>103.82249589099831</v>
      </c>
      <c r="AA1530" s="5">
        <f>VLOOKUP(CONCATENATE($F1530," ",$G1530),AllocFactorMatrix,(AA$4+1),FALSE)*$E1530</f>
        <v>0.67857840451632878</v>
      </c>
      <c r="AB1530" s="5">
        <f t="shared" si="2151"/>
        <v>104.50107429551464</v>
      </c>
      <c r="AC1530" s="5">
        <f>VLOOKUP(CONCATENATE($F1530," ",$G1530),AllocFactorMatrix,(AC$4+1),FALSE)*$E1530</f>
        <v>6.1072056406469599</v>
      </c>
      <c r="AD1530" s="5">
        <f>VLOOKUP(CONCATENATE($F1530," ",$G1530),AllocFactorMatrix,(AD$4+1),FALSE)*$E1530</f>
        <v>30456.634529906387</v>
      </c>
      <c r="AE1530" s="5">
        <f>VLOOKUP(CONCATENATE($F1530," ",$G1530),AllocFactorMatrix,(AE$4+1),FALSE)*$E1530</f>
        <v>37.321812248398082</v>
      </c>
    </row>
    <row r="1531" spans="4:31" hidden="1" outlineLevel="1">
      <c r="E1531" s="44"/>
      <c r="F1531" s="167" t="str">
        <f>F1538</f>
        <v>RB_GUP_EPIS_D</v>
      </c>
      <c r="G1531" s="48" t="str">
        <f>$G$8</f>
        <v>PRODUCTION</v>
      </c>
      <c r="H1531" s="4">
        <f t="shared" ref="H1531:H1546" si="2187">SUBTOTAL(9,I1531:AE1531)</f>
        <v>0</v>
      </c>
      <c r="I1531" s="5">
        <f t="shared" ref="I1531:N1531" si="2188">VLOOKUP(CONCATENATE($F1531," ",$G1531),AllocFactorMatrix,(I$4+1),FALSE)*$E1538</f>
        <v>0</v>
      </c>
      <c r="J1531" s="47">
        <f t="shared" si="2188"/>
        <v>0</v>
      </c>
      <c r="K1531" s="47">
        <f t="shared" si="2188"/>
        <v>0</v>
      </c>
      <c r="L1531" s="5">
        <f t="shared" si="2188"/>
        <v>0</v>
      </c>
      <c r="M1531" s="5">
        <f t="shared" si="2188"/>
        <v>0</v>
      </c>
      <c r="N1531" s="5">
        <f t="shared" si="2188"/>
        <v>0</v>
      </c>
      <c r="O1531" s="5">
        <f t="shared" ref="O1531:O1538" si="2189">SUBTOTAL(9,L1531:N1531)</f>
        <v>0</v>
      </c>
      <c r="P1531" s="5">
        <f>VLOOKUP(CONCATENATE($F1531," ",$G1531),AllocFactorMatrix,(P$4+1),FALSE)*$E1538</f>
        <v>0</v>
      </c>
      <c r="Q1531" s="5">
        <f>VLOOKUP(CONCATENATE($F1531," ",$G1531),AllocFactorMatrix,(Q$4+1),FALSE)*$E1538</f>
        <v>0</v>
      </c>
      <c r="R1531" s="5">
        <f>VLOOKUP(CONCATENATE($F1531," ",$G1531),AllocFactorMatrix,(R$4+1),FALSE)*$E1538</f>
        <v>0</v>
      </c>
      <c r="S1531" s="47">
        <f>VLOOKUP(CONCATENATE($F1531," ",$G1531),AllocFactorMatrix,(S$4+1),FALSE)*$E1538</f>
        <v>0</v>
      </c>
      <c r="T1531" s="5">
        <f t="shared" si="2113"/>
        <v>0</v>
      </c>
      <c r="U1531" s="5">
        <f>VLOOKUP(CONCATENATE($F1531," ",$G1531),AllocFactorMatrix,(U$4+1),FALSE)*$E1538</f>
        <v>0</v>
      </c>
      <c r="V1531" s="5">
        <f>VLOOKUP(CONCATENATE($F1531," ",$G1531),AllocFactorMatrix,(V$4+1),FALSE)*$E1538</f>
        <v>0</v>
      </c>
      <c r="W1531" s="5">
        <f>VLOOKUP(CONCATENATE($F1531," ",$G1531),AllocFactorMatrix,(W$4+1),FALSE)*$E1538</f>
        <v>0</v>
      </c>
      <c r="X1531" s="5">
        <f>VLOOKUP(CONCATENATE($F1531," ",$G1531),AllocFactorMatrix,(X$4+1),FALSE)*$E1538</f>
        <v>0</v>
      </c>
      <c r="Y1531" s="5">
        <f>SUBTOTAL(9,U1531:X1531)</f>
        <v>0</v>
      </c>
      <c r="Z1531" s="5">
        <f>VLOOKUP(CONCATENATE($F1531," ",$G1531),AllocFactorMatrix,(Z$4+1),FALSE)*$E1538</f>
        <v>0</v>
      </c>
      <c r="AA1531" s="5">
        <f>VLOOKUP(CONCATENATE($F1531," ",$G1531),AllocFactorMatrix,(AA$4+1),FALSE)*$E1538</f>
        <v>0</v>
      </c>
      <c r="AB1531" s="5">
        <f t="shared" ref="AB1531:AB1546" si="2190">SUBTOTAL(9,Z1531:AA1531)</f>
        <v>0</v>
      </c>
      <c r="AC1531" s="5">
        <f>VLOOKUP(CONCATENATE($F1531," ",$G1531),AllocFactorMatrix,(AC$4+1),FALSE)*$E1538</f>
        <v>0</v>
      </c>
      <c r="AD1531" s="5">
        <f>VLOOKUP(CONCATENATE($F1531," ",$G1531),AllocFactorMatrix,(AD$4+1),FALSE)*$E1538</f>
        <v>0</v>
      </c>
      <c r="AE1531" s="5">
        <f>VLOOKUP(CONCATENATE($F1531," ",$G1531),AllocFactorMatrix,(AE$4+1),FALSE)*$E1538</f>
        <v>0</v>
      </c>
    </row>
    <row r="1532" spans="4:31" hidden="1" outlineLevel="1">
      <c r="E1532" s="44"/>
      <c r="F1532" s="167" t="str">
        <f>F1538</f>
        <v>RB_GUP_EPIS_D</v>
      </c>
      <c r="G1532" s="48" t="str">
        <f>$G$9</f>
        <v>BULKTRAN</v>
      </c>
      <c r="H1532" s="4">
        <f t="shared" si="2187"/>
        <v>0</v>
      </c>
      <c r="I1532" s="5">
        <f t="shared" ref="I1532:N1532" si="2191">VLOOKUP(CONCATENATE($F1532," ",$G1532),AllocFactorMatrix,(I$4+1),FALSE)*$E1538</f>
        <v>0</v>
      </c>
      <c r="J1532" s="47">
        <f t="shared" si="2191"/>
        <v>0</v>
      </c>
      <c r="K1532" s="47">
        <f t="shared" si="2191"/>
        <v>0</v>
      </c>
      <c r="L1532" s="5">
        <f t="shared" si="2191"/>
        <v>0</v>
      </c>
      <c r="M1532" s="5">
        <f t="shared" si="2191"/>
        <v>0</v>
      </c>
      <c r="N1532" s="5">
        <f t="shared" si="2191"/>
        <v>0</v>
      </c>
      <c r="O1532" s="5">
        <f t="shared" si="2189"/>
        <v>0</v>
      </c>
      <c r="P1532" s="5">
        <f>VLOOKUP(CONCATENATE($F1532," ",$G1532),AllocFactorMatrix,(P$4+1),FALSE)*$E1538</f>
        <v>0</v>
      </c>
      <c r="Q1532" s="5">
        <f>VLOOKUP(CONCATENATE($F1532," ",$G1532),AllocFactorMatrix,(Q$4+1),FALSE)*$E1538</f>
        <v>0</v>
      </c>
      <c r="R1532" s="5">
        <f>VLOOKUP(CONCATENATE($F1532," ",$G1532),AllocFactorMatrix,(R$4+1),FALSE)*$E1538</f>
        <v>0</v>
      </c>
      <c r="S1532" s="47">
        <f>VLOOKUP(CONCATENATE($F1532," ",$G1532),AllocFactorMatrix,(S$4+1),FALSE)*$E1538</f>
        <v>0</v>
      </c>
      <c r="T1532" s="5">
        <f t="shared" ref="T1532:T1546" si="2192">SUBTOTAL(9,P1532:S1532)</f>
        <v>0</v>
      </c>
      <c r="U1532" s="5">
        <f>VLOOKUP(CONCATENATE($F1532," ",$G1532),AllocFactorMatrix,(U$4+1),FALSE)*$E1538</f>
        <v>0</v>
      </c>
      <c r="V1532" s="5">
        <f>VLOOKUP(CONCATENATE($F1532," ",$G1532),AllocFactorMatrix,(V$4+1),FALSE)*$E1538</f>
        <v>0</v>
      </c>
      <c r="W1532" s="5">
        <f>VLOOKUP(CONCATENATE($F1532," ",$G1532),AllocFactorMatrix,(W$4+1),FALSE)*$E1538</f>
        <v>0</v>
      </c>
      <c r="X1532" s="5">
        <f>VLOOKUP(CONCATENATE($F1532," ",$G1532),AllocFactorMatrix,(X$4+1),FALSE)*$E1538</f>
        <v>0</v>
      </c>
      <c r="Y1532" s="5">
        <f t="shared" ref="Y1532:Y1538" si="2193">SUBTOTAL(9,U1532:X1532)</f>
        <v>0</v>
      </c>
      <c r="Z1532" s="5">
        <f>VLOOKUP(CONCATENATE($F1532," ",$G1532),AllocFactorMatrix,(Z$4+1),FALSE)*$E1538</f>
        <v>0</v>
      </c>
      <c r="AA1532" s="5">
        <f>VLOOKUP(CONCATENATE($F1532," ",$G1532),AllocFactorMatrix,(AA$4+1),FALSE)*$E1538</f>
        <v>0</v>
      </c>
      <c r="AB1532" s="5">
        <f t="shared" si="2190"/>
        <v>0</v>
      </c>
      <c r="AC1532" s="5">
        <f>VLOOKUP(CONCATENATE($F1532," ",$G1532),AllocFactorMatrix,(AC$4+1),FALSE)*$E1538</f>
        <v>0</v>
      </c>
      <c r="AD1532" s="5">
        <f>VLOOKUP(CONCATENATE($F1532," ",$G1532),AllocFactorMatrix,(AD$4+1),FALSE)*$E1538</f>
        <v>0</v>
      </c>
      <c r="AE1532" s="5">
        <f>VLOOKUP(CONCATENATE($F1532," ",$G1532),AllocFactorMatrix,(AE$4+1),FALSE)*$E1538</f>
        <v>0</v>
      </c>
    </row>
    <row r="1533" spans="4:31" hidden="1" outlineLevel="1">
      <c r="E1533" s="44"/>
      <c r="F1533" s="167" t="str">
        <f>F1538</f>
        <v>RB_GUP_EPIS_D</v>
      </c>
      <c r="G1533" s="48" t="str">
        <f>$G$10</f>
        <v>SUBTRAN</v>
      </c>
      <c r="H1533" s="4">
        <f t="shared" si="2187"/>
        <v>0</v>
      </c>
      <c r="I1533" s="5">
        <f t="shared" ref="I1533:N1533" si="2194">VLOOKUP(CONCATENATE($F1533," ",$G1533),AllocFactorMatrix,(I$4+1),FALSE)*$E1538</f>
        <v>0</v>
      </c>
      <c r="J1533" s="47">
        <f t="shared" si="2194"/>
        <v>0</v>
      </c>
      <c r="K1533" s="47">
        <f t="shared" si="2194"/>
        <v>0</v>
      </c>
      <c r="L1533" s="5">
        <f t="shared" si="2194"/>
        <v>0</v>
      </c>
      <c r="M1533" s="5">
        <f t="shared" si="2194"/>
        <v>0</v>
      </c>
      <c r="N1533" s="5">
        <f t="shared" si="2194"/>
        <v>0</v>
      </c>
      <c r="O1533" s="5">
        <f t="shared" si="2189"/>
        <v>0</v>
      </c>
      <c r="P1533" s="5">
        <f>VLOOKUP(CONCATENATE($F1533," ",$G1533),AllocFactorMatrix,(P$4+1),FALSE)*$E1538</f>
        <v>0</v>
      </c>
      <c r="Q1533" s="5">
        <f>VLOOKUP(CONCATENATE($F1533," ",$G1533),AllocFactorMatrix,(Q$4+1),FALSE)*$E1538</f>
        <v>0</v>
      </c>
      <c r="R1533" s="5">
        <f>VLOOKUP(CONCATENATE($F1533," ",$G1533),AllocFactorMatrix,(R$4+1),FALSE)*$E1538</f>
        <v>0</v>
      </c>
      <c r="S1533" s="47">
        <f>VLOOKUP(CONCATENATE($F1533," ",$G1533),AllocFactorMatrix,(S$4+1),FALSE)*$E1538</f>
        <v>0</v>
      </c>
      <c r="T1533" s="5">
        <f t="shared" si="2192"/>
        <v>0</v>
      </c>
      <c r="U1533" s="5">
        <f>VLOOKUP(CONCATENATE($F1533," ",$G1533),AllocFactorMatrix,(U$4+1),FALSE)*$E1538</f>
        <v>0</v>
      </c>
      <c r="V1533" s="5">
        <f>VLOOKUP(CONCATENATE($F1533," ",$G1533),AllocFactorMatrix,(V$4+1),FALSE)*$E1538</f>
        <v>0</v>
      </c>
      <c r="W1533" s="5">
        <f>VLOOKUP(CONCATENATE($F1533," ",$G1533),AllocFactorMatrix,(W$4+1),FALSE)*$E1538</f>
        <v>0</v>
      </c>
      <c r="X1533" s="5">
        <f>VLOOKUP(CONCATENATE($F1533," ",$G1533),AllocFactorMatrix,(X$4+1),FALSE)*$E1538</f>
        <v>0</v>
      </c>
      <c r="Y1533" s="5">
        <f t="shared" si="2193"/>
        <v>0</v>
      </c>
      <c r="Z1533" s="5">
        <f>VLOOKUP(CONCATENATE($F1533," ",$G1533),AllocFactorMatrix,(Z$4+1),FALSE)*$E1538</f>
        <v>0</v>
      </c>
      <c r="AA1533" s="5">
        <f>VLOOKUP(CONCATENATE($F1533," ",$G1533),AllocFactorMatrix,(AA$4+1),FALSE)*$E1538</f>
        <v>0</v>
      </c>
      <c r="AB1533" s="5">
        <f t="shared" si="2190"/>
        <v>0</v>
      </c>
      <c r="AC1533" s="5">
        <f>VLOOKUP(CONCATENATE($F1533," ",$G1533),AllocFactorMatrix,(AC$4+1),FALSE)*$E1538</f>
        <v>0</v>
      </c>
      <c r="AD1533" s="5">
        <f>VLOOKUP(CONCATENATE($F1533," ",$G1533),AllocFactorMatrix,(AD$4+1),FALSE)*$E1538</f>
        <v>0</v>
      </c>
      <c r="AE1533" s="5">
        <f>VLOOKUP(CONCATENATE($F1533," ",$G1533),AllocFactorMatrix,(AE$4+1),FALSE)*$E1538</f>
        <v>0</v>
      </c>
    </row>
    <row r="1534" spans="4:31" hidden="1" outlineLevel="1">
      <c r="E1534" s="44"/>
      <c r="F1534" s="167" t="str">
        <f>F1538</f>
        <v>RB_GUP_EPIS_D</v>
      </c>
      <c r="G1534" s="48" t="str">
        <f>$G$11</f>
        <v>DISTPRI</v>
      </c>
      <c r="H1534" s="4">
        <f t="shared" si="2187"/>
        <v>2645029.8901940654</v>
      </c>
      <c r="I1534" s="5">
        <f t="shared" ref="I1534:N1534" si="2195">VLOOKUP(CONCATENATE($F1534," ",$G1534),AllocFactorMatrix,(I$4+1),FALSE)*$E1538</f>
        <v>1731699.9195527085</v>
      </c>
      <c r="J1534" s="47">
        <f t="shared" si="2195"/>
        <v>284.34763800403772</v>
      </c>
      <c r="K1534" s="47">
        <f t="shared" si="2195"/>
        <v>526.12457772120706</v>
      </c>
      <c r="L1534" s="5">
        <f t="shared" si="2195"/>
        <v>405171.81602140923</v>
      </c>
      <c r="M1534" s="5">
        <f t="shared" si="2195"/>
        <v>5661.8441182774577</v>
      </c>
      <c r="N1534" s="5">
        <f t="shared" si="2195"/>
        <v>0</v>
      </c>
      <c r="O1534" s="5">
        <f t="shared" si="2189"/>
        <v>410833.66013968672</v>
      </c>
      <c r="P1534" s="5">
        <f>VLOOKUP(CONCATENATE($F1534," ",$G1534),AllocFactorMatrix,(P$4+1),FALSE)*$E1538</f>
        <v>234967.53076375378</v>
      </c>
      <c r="Q1534" s="5">
        <f>VLOOKUP(CONCATENATE($F1534," ",$G1534),AllocFactorMatrix,(Q$4+1),FALSE)*$E1538</f>
        <v>42281.083856116253</v>
      </c>
      <c r="R1534" s="5">
        <f>VLOOKUP(CONCATENATE($F1534," ",$G1534),AllocFactorMatrix,(R$4+1),FALSE)*$E1538</f>
        <v>0</v>
      </c>
      <c r="S1534" s="47">
        <f>VLOOKUP(CONCATENATE($F1534," ",$G1534),AllocFactorMatrix,(S$4+1),FALSE)*$E1538</f>
        <v>0</v>
      </c>
      <c r="T1534" s="5">
        <f t="shared" si="2192"/>
        <v>277248.61461987003</v>
      </c>
      <c r="U1534" s="5">
        <f>VLOOKUP(CONCATENATE($F1534," ",$G1534),AllocFactorMatrix,(U$4+1),FALSE)*$E1538</f>
        <v>10640.149739680441</v>
      </c>
      <c r="V1534" s="5">
        <f>VLOOKUP(CONCATENATE($F1534," ",$G1534),AllocFactorMatrix,(V$4+1),FALSE)*$E1538</f>
        <v>147130.53091654286</v>
      </c>
      <c r="W1534" s="5">
        <f>VLOOKUP(CONCATENATE($F1534," ",$G1534),AllocFactorMatrix,(W$4+1),FALSE)*$E1538</f>
        <v>0</v>
      </c>
      <c r="X1534" s="5">
        <f>VLOOKUP(CONCATENATE($F1534," ",$G1534),AllocFactorMatrix,(X$4+1),FALSE)*$E1538</f>
        <v>0</v>
      </c>
      <c r="Y1534" s="5">
        <f t="shared" si="2193"/>
        <v>157770.6806562233</v>
      </c>
      <c r="Z1534" s="5">
        <f>VLOOKUP(CONCATENATE($F1534," ",$G1534),AllocFactorMatrix,(Z$4+1),FALSE)*$E1538</f>
        <v>64521.237818128189</v>
      </c>
      <c r="AA1534" s="5">
        <f>VLOOKUP(CONCATENATE($F1534," ",$G1534),AllocFactorMatrix,(AA$4+1),FALSE)*$E1538</f>
        <v>1295.0429936244698</v>
      </c>
      <c r="AB1534" s="5">
        <f t="shared" si="2190"/>
        <v>65816.280811752658</v>
      </c>
      <c r="AC1534" s="5">
        <f>VLOOKUP(CONCATENATE($F1534," ",$G1534),AllocFactorMatrix,(AC$4+1),FALSE)*$E1538</f>
        <v>850.26219809927159</v>
      </c>
      <c r="AD1534" s="5">
        <f>VLOOKUP(CONCATENATE($F1534," ",$G1534),AllocFactorMatrix,(AD$4+1),FALSE)*$E1538</f>
        <v>0</v>
      </c>
      <c r="AE1534" s="5">
        <f>VLOOKUP(CONCATENATE($F1534," ",$G1534),AllocFactorMatrix,(AE$4+1),FALSE)*$E1538</f>
        <v>0</v>
      </c>
    </row>
    <row r="1535" spans="4:31" hidden="1" outlineLevel="1">
      <c r="E1535" s="44"/>
      <c r="F1535" s="167" t="str">
        <f>F1538</f>
        <v>RB_GUP_EPIS_D</v>
      </c>
      <c r="G1535" s="48" t="str">
        <f>$G$12</f>
        <v>DISTSEC</v>
      </c>
      <c r="H1535" s="4">
        <f t="shared" si="2187"/>
        <v>1274152.5909912158</v>
      </c>
      <c r="I1535" s="5">
        <f t="shared" ref="I1535:N1535" si="2196">VLOOKUP(CONCATENATE($F1535," ",$G1535),AllocFactorMatrix,(I$4+1),FALSE)*$E1538</f>
        <v>945320.77547118033</v>
      </c>
      <c r="J1535" s="47">
        <f t="shared" si="2196"/>
        <v>234.3401478094292</v>
      </c>
      <c r="K1535" s="47">
        <f t="shared" si="2196"/>
        <v>303.53507334370948</v>
      </c>
      <c r="L1535" s="5">
        <f t="shared" si="2196"/>
        <v>190545.29554027252</v>
      </c>
      <c r="M1535" s="5">
        <f t="shared" si="2196"/>
        <v>0</v>
      </c>
      <c r="N1535" s="5">
        <f t="shared" si="2196"/>
        <v>0</v>
      </c>
      <c r="O1535" s="5">
        <f t="shared" si="2189"/>
        <v>190545.29554027252</v>
      </c>
      <c r="P1535" s="5">
        <f>VLOOKUP(CONCATENATE($F1535," ",$G1535),AllocFactorMatrix,(P$4+1),FALSE)*$E1538</f>
        <v>95119.035035450201</v>
      </c>
      <c r="Q1535" s="5">
        <f>VLOOKUP(CONCATENATE($F1535," ",$G1535),AllocFactorMatrix,(Q$4+1),FALSE)*$E1538</f>
        <v>0</v>
      </c>
      <c r="R1535" s="5">
        <f>VLOOKUP(CONCATENATE($F1535," ",$G1535),AllocFactorMatrix,(R$4+1),FALSE)*$E1538</f>
        <v>0</v>
      </c>
      <c r="S1535" s="47">
        <f>VLOOKUP(CONCATENATE($F1535," ",$G1535),AllocFactorMatrix,(S$4+1),FALSE)*$E1538</f>
        <v>0</v>
      </c>
      <c r="T1535" s="5">
        <f t="shared" si="2192"/>
        <v>95119.035035450201</v>
      </c>
      <c r="U1535" s="5">
        <f>VLOOKUP(CONCATENATE($F1535," ",$G1535),AllocFactorMatrix,(U$4+1),FALSE)*$E1538</f>
        <v>3562.1547665047483</v>
      </c>
      <c r="V1535" s="5">
        <f>VLOOKUP(CONCATENATE($F1535," ",$G1535),AllocFactorMatrix,(V$4+1),FALSE)*$E1538</f>
        <v>0</v>
      </c>
      <c r="W1535" s="5">
        <f>VLOOKUP(CONCATENATE($F1535," ",$G1535),AllocFactorMatrix,(W$4+1),FALSE)*$E1538</f>
        <v>0</v>
      </c>
      <c r="X1535" s="5">
        <f>VLOOKUP(CONCATENATE($F1535," ",$G1535),AllocFactorMatrix,(X$4+1),FALSE)*$E1538</f>
        <v>0</v>
      </c>
      <c r="Y1535" s="5">
        <f t="shared" si="2193"/>
        <v>3562.1547665047483</v>
      </c>
      <c r="Z1535" s="5">
        <f>VLOOKUP(CONCATENATE($F1535," ",$G1535),AllocFactorMatrix,(Z$4+1),FALSE)*$E1538</f>
        <v>26920.516428863521</v>
      </c>
      <c r="AA1535" s="5">
        <f>VLOOKUP(CONCATENATE($F1535," ",$G1535),AllocFactorMatrix,(AA$4+1),FALSE)*$E1538</f>
        <v>0</v>
      </c>
      <c r="AB1535" s="5">
        <f t="shared" si="2190"/>
        <v>26920.516428863521</v>
      </c>
      <c r="AC1535" s="5">
        <f>VLOOKUP(CONCATENATE($F1535," ",$G1535),AllocFactorMatrix,(AC$4+1),FALSE)*$E1538</f>
        <v>318.29665745768926</v>
      </c>
      <c r="AD1535" s="5">
        <f>VLOOKUP(CONCATENATE($F1535," ",$G1535),AllocFactorMatrix,(AD$4+1),FALSE)*$E1538</f>
        <v>9797.0788566469619</v>
      </c>
      <c r="AE1535" s="5">
        <f>VLOOKUP(CONCATENATE($F1535," ",$G1535),AllocFactorMatrix,(AE$4+1),FALSE)*$E1538</f>
        <v>2031.5630136864688</v>
      </c>
    </row>
    <row r="1536" spans="4:31" hidden="1" outlineLevel="1">
      <c r="E1536" s="44"/>
      <c r="F1536" s="167" t="str">
        <f>F1538</f>
        <v>RB_GUP_EPIS_D</v>
      </c>
      <c r="G1536" s="48" t="str">
        <f>$G$13</f>
        <v>ENERGY</v>
      </c>
      <c r="H1536" s="4">
        <f t="shared" si="2187"/>
        <v>0</v>
      </c>
      <c r="I1536" s="5">
        <f t="shared" ref="I1536:N1536" si="2197">VLOOKUP(CONCATENATE($F1536," ",$G1536),AllocFactorMatrix,(I$4+1),FALSE)*$E1538</f>
        <v>0</v>
      </c>
      <c r="J1536" s="47">
        <f t="shared" si="2197"/>
        <v>0</v>
      </c>
      <c r="K1536" s="47">
        <f t="shared" si="2197"/>
        <v>0</v>
      </c>
      <c r="L1536" s="5">
        <f t="shared" si="2197"/>
        <v>0</v>
      </c>
      <c r="M1536" s="5">
        <f t="shared" si="2197"/>
        <v>0</v>
      </c>
      <c r="N1536" s="5">
        <f t="shared" si="2197"/>
        <v>0</v>
      </c>
      <c r="O1536" s="5">
        <f t="shared" si="2189"/>
        <v>0</v>
      </c>
      <c r="P1536" s="5">
        <f>VLOOKUP(CONCATENATE($F1536," ",$G1536),AllocFactorMatrix,(P$4+1),FALSE)*$E1538</f>
        <v>0</v>
      </c>
      <c r="Q1536" s="5">
        <f>VLOOKUP(CONCATENATE($F1536," ",$G1536),AllocFactorMatrix,(Q$4+1),FALSE)*$E1538</f>
        <v>0</v>
      </c>
      <c r="R1536" s="5">
        <f>VLOOKUP(CONCATENATE($F1536," ",$G1536),AllocFactorMatrix,(R$4+1),FALSE)*$E1538</f>
        <v>0</v>
      </c>
      <c r="S1536" s="47">
        <f>VLOOKUP(CONCATENATE($F1536," ",$G1536),AllocFactorMatrix,(S$4+1),FALSE)*$E1538</f>
        <v>0</v>
      </c>
      <c r="T1536" s="5">
        <f t="shared" si="2192"/>
        <v>0</v>
      </c>
      <c r="U1536" s="5">
        <f>VLOOKUP(CONCATENATE($F1536," ",$G1536),AllocFactorMatrix,(U$4+1),FALSE)*$E1538</f>
        <v>0</v>
      </c>
      <c r="V1536" s="5">
        <f>VLOOKUP(CONCATENATE($F1536," ",$G1536),AllocFactorMatrix,(V$4+1),FALSE)*$E1538</f>
        <v>0</v>
      </c>
      <c r="W1536" s="5">
        <f>VLOOKUP(CONCATENATE($F1536," ",$G1536),AllocFactorMatrix,(W$4+1),FALSE)*$E1538</f>
        <v>0</v>
      </c>
      <c r="X1536" s="5">
        <f>VLOOKUP(CONCATENATE($F1536," ",$G1536),AllocFactorMatrix,(X$4+1),FALSE)*$E1538</f>
        <v>0</v>
      </c>
      <c r="Y1536" s="5">
        <f t="shared" si="2193"/>
        <v>0</v>
      </c>
      <c r="Z1536" s="5">
        <f>VLOOKUP(CONCATENATE($F1536," ",$G1536),AllocFactorMatrix,(Z$4+1),FALSE)*$E1538</f>
        <v>0</v>
      </c>
      <c r="AA1536" s="5">
        <f>VLOOKUP(CONCATENATE($F1536," ",$G1536),AllocFactorMatrix,(AA$4+1),FALSE)*$E1538</f>
        <v>0</v>
      </c>
      <c r="AB1536" s="5">
        <f t="shared" si="2190"/>
        <v>0</v>
      </c>
      <c r="AC1536" s="5">
        <f>VLOOKUP(CONCATENATE($F1536," ",$G1536),AllocFactorMatrix,(AC$4+1),FALSE)*$E1538</f>
        <v>0</v>
      </c>
      <c r="AD1536" s="5">
        <f>VLOOKUP(CONCATENATE($F1536," ",$G1536),AllocFactorMatrix,(AD$4+1),FALSE)*$E1538</f>
        <v>0</v>
      </c>
      <c r="AE1536" s="5">
        <f>VLOOKUP(CONCATENATE($F1536," ",$G1536),AllocFactorMatrix,(AE$4+1),FALSE)*$E1538</f>
        <v>0</v>
      </c>
    </row>
    <row r="1537" spans="4:31" hidden="1" outlineLevel="1">
      <c r="E1537" s="44"/>
      <c r="F1537" s="167" t="str">
        <f>F1538</f>
        <v>RB_GUP_EPIS_D</v>
      </c>
      <c r="G1537" s="48" t="str">
        <f>$G$14</f>
        <v>CUSTOMER</v>
      </c>
      <c r="H1537" s="4">
        <f t="shared" si="2187"/>
        <v>558475.5188147201</v>
      </c>
      <c r="I1537" s="5">
        <f t="shared" ref="I1537:N1537" si="2198">VLOOKUP(CONCATENATE($F1537," ",$G1537),AllocFactorMatrix,(I$4+1),FALSE)*$E1538</f>
        <v>261103.56778842848</v>
      </c>
      <c r="J1537" s="47">
        <f t="shared" si="2198"/>
        <v>52.687762770901259</v>
      </c>
      <c r="K1537" s="47">
        <f t="shared" si="2198"/>
        <v>29.983604316452414</v>
      </c>
      <c r="L1537" s="5">
        <f t="shared" si="2198"/>
        <v>88225.541979323985</v>
      </c>
      <c r="M1537" s="5">
        <f t="shared" si="2198"/>
        <v>5967.0306849547651</v>
      </c>
      <c r="N1537" s="5">
        <f t="shared" si="2198"/>
        <v>1005.1275489210936</v>
      </c>
      <c r="O1537" s="5">
        <f t="shared" si="2189"/>
        <v>95197.700213199845</v>
      </c>
      <c r="P1537" s="5">
        <f>VLOOKUP(CONCATENATE($F1537," ",$G1537),AllocFactorMatrix,(P$4+1),FALSE)*$E1538</f>
        <v>7193.2145922588488</v>
      </c>
      <c r="Q1537" s="5">
        <f>VLOOKUP(CONCATENATE($F1537," ",$G1537),AllocFactorMatrix,(Q$4+1),FALSE)*$E1538</f>
        <v>2098.996136377315</v>
      </c>
      <c r="R1537" s="5">
        <f>VLOOKUP(CONCATENATE($F1537," ",$G1537),AllocFactorMatrix,(R$4+1),FALSE)*$E1538</f>
        <v>2472.007455241664</v>
      </c>
      <c r="S1537" s="47">
        <f>VLOOKUP(CONCATENATE($F1537," ",$G1537),AllocFactorMatrix,(S$4+1),FALSE)*$E1538</f>
        <v>308.99667460591792</v>
      </c>
      <c r="T1537" s="5">
        <f t="shared" si="2192"/>
        <v>12073.214858483747</v>
      </c>
      <c r="U1537" s="5">
        <f>VLOOKUP(CONCATENATE($F1537," ",$G1537),AllocFactorMatrix,(U$4+1),FALSE)*$E1538</f>
        <v>47.340431238414133</v>
      </c>
      <c r="V1537" s="5">
        <f>VLOOKUP(CONCATENATE($F1537," ",$G1537),AllocFactorMatrix,(V$4+1),FALSE)*$E1538</f>
        <v>1488.317773412319</v>
      </c>
      <c r="W1537" s="5">
        <f>VLOOKUP(CONCATENATE($F1537," ",$G1537),AllocFactorMatrix,(W$4+1),FALSE)*$E1538</f>
        <v>4155.3208889370562</v>
      </c>
      <c r="X1537" s="5">
        <f>VLOOKUP(CONCATENATE($F1537," ",$G1537),AllocFactorMatrix,(X$4+1),FALSE)*$E1538</f>
        <v>1235.9829141576363</v>
      </c>
      <c r="Y1537" s="5">
        <f t="shared" si="2193"/>
        <v>6926.9620077454256</v>
      </c>
      <c r="Z1537" s="5">
        <f>VLOOKUP(CONCATENATE($F1537," ",$G1537),AllocFactorMatrix,(Z$4+1),FALSE)*$E1538</f>
        <v>1448.5589181985245</v>
      </c>
      <c r="AA1537" s="5">
        <f>VLOOKUP(CONCATENATE($F1537," ",$G1537),AllocFactorMatrix,(AA$4+1),FALSE)*$E1538</f>
        <v>27.424575960088266</v>
      </c>
      <c r="AB1537" s="5">
        <f t="shared" si="2190"/>
        <v>1475.9834941586128</v>
      </c>
      <c r="AC1537" s="5">
        <f>VLOOKUP(CONCATENATE($F1537," ",$G1537),AllocFactorMatrix,(AC$4+1),FALSE)*$E1538</f>
        <v>141.34782174822334</v>
      </c>
      <c r="AD1537" s="5">
        <f>VLOOKUP(CONCATENATE($F1537," ",$G1537),AllocFactorMatrix,(AD$4+1),FALSE)*$E1538</f>
        <v>160084.58413277197</v>
      </c>
      <c r="AE1537" s="5">
        <f>VLOOKUP(CONCATENATE($F1537," ",$G1537),AllocFactorMatrix,(AE$4+1),FALSE)*$E1538</f>
        <v>21389.487131096372</v>
      </c>
    </row>
    <row r="1538" spans="4:31" collapsed="1">
      <c r="D1538" s="48" t="s">
        <v>104</v>
      </c>
      <c r="E1538" s="54">
        <v>4477658</v>
      </c>
      <c r="F1538" s="88" t="s">
        <v>63</v>
      </c>
      <c r="G1538" s="48" t="str">
        <f>$G$15</f>
        <v>TOTAL</v>
      </c>
      <c r="H1538" s="4">
        <f t="shared" si="2187"/>
        <v>4477658.0000000019</v>
      </c>
      <c r="I1538" s="5">
        <f t="shared" ref="I1538:N1538" si="2199">VLOOKUP(CONCATENATE($F1538," ",$G1538),AllocFactorMatrix,(I$4+1),FALSE)*$E1538</f>
        <v>2938124.2628123173</v>
      </c>
      <c r="J1538" s="47">
        <f t="shared" si="2199"/>
        <v>571.37554858436818</v>
      </c>
      <c r="K1538" s="47">
        <f t="shared" si="2199"/>
        <v>859.64325538136904</v>
      </c>
      <c r="L1538" s="5">
        <f t="shared" si="2199"/>
        <v>683942.65354100568</v>
      </c>
      <c r="M1538" s="5">
        <f t="shared" si="2199"/>
        <v>11628.874803232222</v>
      </c>
      <c r="N1538" s="5">
        <f t="shared" si="2199"/>
        <v>1005.1275489210936</v>
      </c>
      <c r="O1538" s="5">
        <f t="shared" si="2189"/>
        <v>696576.65589315898</v>
      </c>
      <c r="P1538" s="5">
        <f>VLOOKUP(CONCATENATE($F1538," ",$G1538),AllocFactorMatrix,(P$4+1),FALSE)*$E1538</f>
        <v>337279.78039146279</v>
      </c>
      <c r="Q1538" s="5">
        <f>VLOOKUP(CONCATENATE($F1538," ",$G1538),AllocFactorMatrix,(Q$4+1),FALSE)*$E1538</f>
        <v>44380.079992493571</v>
      </c>
      <c r="R1538" s="5">
        <f>VLOOKUP(CONCATENATE($F1538," ",$G1538),AllocFactorMatrix,(R$4+1),FALSE)*$E1538</f>
        <v>2472.007455241664</v>
      </c>
      <c r="S1538" s="47">
        <f>VLOOKUP(CONCATENATE($F1538," ",$G1538),AllocFactorMatrix,(S$4+1),FALSE)*$E1538</f>
        <v>308.99667460591792</v>
      </c>
      <c r="T1538" s="5">
        <f t="shared" si="2192"/>
        <v>384440.86451380397</v>
      </c>
      <c r="U1538" s="5">
        <f>VLOOKUP(CONCATENATE($F1538," ",$G1538),AllocFactorMatrix,(U$4+1),FALSE)*$E1538</f>
        <v>14249.644937423604</v>
      </c>
      <c r="V1538" s="5">
        <f>VLOOKUP(CONCATENATE($F1538," ",$G1538),AllocFactorMatrix,(V$4+1),FALSE)*$E1538</f>
        <v>148618.84868995519</v>
      </c>
      <c r="W1538" s="5">
        <f>VLOOKUP(CONCATENATE($F1538," ",$G1538),AllocFactorMatrix,(W$4+1),FALSE)*$E1538</f>
        <v>4155.3208889370562</v>
      </c>
      <c r="X1538" s="5">
        <f>VLOOKUP(CONCATENATE($F1538," ",$G1538),AllocFactorMatrix,(X$4+1),FALSE)*$E1538</f>
        <v>1235.9829141576363</v>
      </c>
      <c r="Y1538" s="5">
        <f t="shared" si="2193"/>
        <v>168259.7974304735</v>
      </c>
      <c r="Z1538" s="5">
        <f>VLOOKUP(CONCATENATE($F1538," ",$G1538),AllocFactorMatrix,(Z$4+1),FALSE)*$E1538</f>
        <v>92890.313165190237</v>
      </c>
      <c r="AA1538" s="5">
        <f>VLOOKUP(CONCATENATE($F1538," ",$G1538),AllocFactorMatrix,(AA$4+1),FALSE)*$E1538</f>
        <v>1322.4675695845579</v>
      </c>
      <c r="AB1538" s="5">
        <f t="shared" si="2190"/>
        <v>94212.780734774788</v>
      </c>
      <c r="AC1538" s="5">
        <f>VLOOKUP(CONCATENATE($F1538," ",$G1538),AllocFactorMatrix,(AC$4+1),FALSE)*$E1538</f>
        <v>1309.9066773051843</v>
      </c>
      <c r="AD1538" s="5">
        <f>VLOOKUP(CONCATENATE($F1538," ",$G1538),AllocFactorMatrix,(AD$4+1),FALSE)*$E1538</f>
        <v>169881.66298941892</v>
      </c>
      <c r="AE1538" s="5">
        <f>VLOOKUP(CONCATENATE($F1538," ",$G1538),AllocFactorMatrix,(AE$4+1),FALSE)*$E1538</f>
        <v>23421.050144782836</v>
      </c>
    </row>
    <row r="1539" spans="4:31" hidden="1" outlineLevel="1">
      <c r="E1539" s="44"/>
      <c r="F1539" s="167" t="str">
        <f>F1546</f>
        <v>RB_GUP_EPIS_D</v>
      </c>
      <c r="G1539" s="48" t="str">
        <f>$G$8</f>
        <v>PRODUCTION</v>
      </c>
      <c r="H1539" s="4">
        <f t="shared" si="2187"/>
        <v>0</v>
      </c>
      <c r="I1539" s="5">
        <f t="shared" ref="I1539:N1539" si="2200">VLOOKUP(CONCATENATE($F1539," ",$G1539),AllocFactorMatrix,(I$4+1),FALSE)*$E1546</f>
        <v>0</v>
      </c>
      <c r="J1539" s="47">
        <f t="shared" si="2200"/>
        <v>0</v>
      </c>
      <c r="K1539" s="47">
        <f t="shared" si="2200"/>
        <v>0</v>
      </c>
      <c r="L1539" s="5">
        <f t="shared" si="2200"/>
        <v>0</v>
      </c>
      <c r="M1539" s="5">
        <f t="shared" si="2200"/>
        <v>0</v>
      </c>
      <c r="N1539" s="5">
        <f t="shared" si="2200"/>
        <v>0</v>
      </c>
      <c r="O1539" s="5">
        <f t="shared" ref="O1539:O1546" si="2201">SUBTOTAL(9,L1539:N1539)</f>
        <v>0</v>
      </c>
      <c r="P1539" s="5">
        <f>VLOOKUP(CONCATENATE($F1539," ",$G1539),AllocFactorMatrix,(P$4+1),FALSE)*$E1546</f>
        <v>0</v>
      </c>
      <c r="Q1539" s="5">
        <f>VLOOKUP(CONCATENATE($F1539," ",$G1539),AllocFactorMatrix,(Q$4+1),FALSE)*$E1546</f>
        <v>0</v>
      </c>
      <c r="R1539" s="5">
        <f>VLOOKUP(CONCATENATE($F1539," ",$G1539),AllocFactorMatrix,(R$4+1),FALSE)*$E1546</f>
        <v>0</v>
      </c>
      <c r="S1539" s="47">
        <f>VLOOKUP(CONCATENATE($F1539," ",$G1539),AllocFactorMatrix,(S$4+1),FALSE)*$E1546</f>
        <v>0</v>
      </c>
      <c r="T1539" s="5">
        <f t="shared" si="2192"/>
        <v>0</v>
      </c>
      <c r="U1539" s="5">
        <f>VLOOKUP(CONCATENATE($F1539," ",$G1539),AllocFactorMatrix,(U$4+1),FALSE)*$E1546</f>
        <v>0</v>
      </c>
      <c r="V1539" s="5">
        <f>VLOOKUP(CONCATENATE($F1539," ",$G1539),AllocFactorMatrix,(V$4+1),FALSE)*$E1546</f>
        <v>0</v>
      </c>
      <c r="W1539" s="5">
        <f>VLOOKUP(CONCATENATE($F1539," ",$G1539),AllocFactorMatrix,(W$4+1),FALSE)*$E1546</f>
        <v>0</v>
      </c>
      <c r="X1539" s="5">
        <f>VLOOKUP(CONCATENATE($F1539," ",$G1539),AllocFactorMatrix,(X$4+1),FALSE)*$E1546</f>
        <v>0</v>
      </c>
      <c r="Y1539" s="5">
        <f>SUBTOTAL(9,U1539:X1539)</f>
        <v>0</v>
      </c>
      <c r="Z1539" s="5">
        <f>VLOOKUP(CONCATENATE($F1539," ",$G1539),AllocFactorMatrix,(Z$4+1),FALSE)*$E1546</f>
        <v>0</v>
      </c>
      <c r="AA1539" s="5">
        <f>VLOOKUP(CONCATENATE($F1539," ",$G1539),AllocFactorMatrix,(AA$4+1),FALSE)*$E1546</f>
        <v>0</v>
      </c>
      <c r="AB1539" s="5">
        <f t="shared" si="2190"/>
        <v>0</v>
      </c>
      <c r="AC1539" s="5">
        <f>VLOOKUP(CONCATENATE($F1539," ",$G1539),AllocFactorMatrix,(AC$4+1),FALSE)*$E1546</f>
        <v>0</v>
      </c>
      <c r="AD1539" s="5">
        <f>VLOOKUP(CONCATENATE($F1539," ",$G1539),AllocFactorMatrix,(AD$4+1),FALSE)*$E1546</f>
        <v>0</v>
      </c>
      <c r="AE1539" s="5">
        <f>VLOOKUP(CONCATENATE($F1539," ",$G1539),AllocFactorMatrix,(AE$4+1),FALSE)*$E1546</f>
        <v>0</v>
      </c>
    </row>
    <row r="1540" spans="4:31" hidden="1" outlineLevel="1">
      <c r="E1540" s="44"/>
      <c r="F1540" s="167" t="str">
        <f>F1546</f>
        <v>RB_GUP_EPIS_D</v>
      </c>
      <c r="G1540" s="48" t="str">
        <f>$G$9</f>
        <v>BULKTRAN</v>
      </c>
      <c r="H1540" s="4">
        <f t="shared" si="2187"/>
        <v>0</v>
      </c>
      <c r="I1540" s="5">
        <f t="shared" ref="I1540:N1540" si="2202">VLOOKUP(CONCATENATE($F1540," ",$G1540),AllocFactorMatrix,(I$4+1),FALSE)*$E1546</f>
        <v>0</v>
      </c>
      <c r="J1540" s="47">
        <f t="shared" si="2202"/>
        <v>0</v>
      </c>
      <c r="K1540" s="47">
        <f t="shared" si="2202"/>
        <v>0</v>
      </c>
      <c r="L1540" s="5">
        <f t="shared" si="2202"/>
        <v>0</v>
      </c>
      <c r="M1540" s="5">
        <f t="shared" si="2202"/>
        <v>0</v>
      </c>
      <c r="N1540" s="5">
        <f t="shared" si="2202"/>
        <v>0</v>
      </c>
      <c r="O1540" s="5">
        <f t="shared" si="2201"/>
        <v>0</v>
      </c>
      <c r="P1540" s="5">
        <f>VLOOKUP(CONCATENATE($F1540," ",$G1540),AllocFactorMatrix,(P$4+1),FALSE)*$E1546</f>
        <v>0</v>
      </c>
      <c r="Q1540" s="5">
        <f>VLOOKUP(CONCATENATE($F1540," ",$G1540),AllocFactorMatrix,(Q$4+1),FALSE)*$E1546</f>
        <v>0</v>
      </c>
      <c r="R1540" s="5">
        <f>VLOOKUP(CONCATENATE($F1540," ",$G1540),AllocFactorMatrix,(R$4+1),FALSE)*$E1546</f>
        <v>0</v>
      </c>
      <c r="S1540" s="47">
        <f>VLOOKUP(CONCATENATE($F1540," ",$G1540),AllocFactorMatrix,(S$4+1),FALSE)*$E1546</f>
        <v>0</v>
      </c>
      <c r="T1540" s="5">
        <f t="shared" si="2192"/>
        <v>0</v>
      </c>
      <c r="U1540" s="5">
        <f>VLOOKUP(CONCATENATE($F1540," ",$G1540),AllocFactorMatrix,(U$4+1),FALSE)*$E1546</f>
        <v>0</v>
      </c>
      <c r="V1540" s="5">
        <f>VLOOKUP(CONCATENATE($F1540," ",$G1540),AllocFactorMatrix,(V$4+1),FALSE)*$E1546</f>
        <v>0</v>
      </c>
      <c r="W1540" s="5">
        <f>VLOOKUP(CONCATENATE($F1540," ",$G1540),AllocFactorMatrix,(W$4+1),FALSE)*$E1546</f>
        <v>0</v>
      </c>
      <c r="X1540" s="5">
        <f>VLOOKUP(CONCATENATE($F1540," ",$G1540),AllocFactorMatrix,(X$4+1),FALSE)*$E1546</f>
        <v>0</v>
      </c>
      <c r="Y1540" s="5">
        <f t="shared" ref="Y1540:Y1546" si="2203">SUBTOTAL(9,U1540:X1540)</f>
        <v>0</v>
      </c>
      <c r="Z1540" s="5">
        <f>VLOOKUP(CONCATENATE($F1540," ",$G1540),AllocFactorMatrix,(Z$4+1),FALSE)*$E1546</f>
        <v>0</v>
      </c>
      <c r="AA1540" s="5">
        <f>VLOOKUP(CONCATENATE($F1540," ",$G1540),AllocFactorMatrix,(AA$4+1),FALSE)*$E1546</f>
        <v>0</v>
      </c>
      <c r="AB1540" s="5">
        <f t="shared" si="2190"/>
        <v>0</v>
      </c>
      <c r="AC1540" s="5">
        <f>VLOOKUP(CONCATENATE($F1540," ",$G1540),AllocFactorMatrix,(AC$4+1),FALSE)*$E1546</f>
        <v>0</v>
      </c>
      <c r="AD1540" s="5">
        <f>VLOOKUP(CONCATENATE($F1540," ",$G1540),AllocFactorMatrix,(AD$4+1),FALSE)*$E1546</f>
        <v>0</v>
      </c>
      <c r="AE1540" s="5">
        <f>VLOOKUP(CONCATENATE($F1540," ",$G1540),AllocFactorMatrix,(AE$4+1),FALSE)*$E1546</f>
        <v>0</v>
      </c>
    </row>
    <row r="1541" spans="4:31" hidden="1" outlineLevel="1">
      <c r="E1541" s="44"/>
      <c r="F1541" s="167" t="str">
        <f>F1546</f>
        <v>RB_GUP_EPIS_D</v>
      </c>
      <c r="G1541" s="48" t="str">
        <f>$G$10</f>
        <v>SUBTRAN</v>
      </c>
      <c r="H1541" s="4">
        <f t="shared" si="2187"/>
        <v>0</v>
      </c>
      <c r="I1541" s="5">
        <f t="shared" ref="I1541:N1541" si="2204">VLOOKUP(CONCATENATE($F1541," ",$G1541),AllocFactorMatrix,(I$4+1),FALSE)*$E1546</f>
        <v>0</v>
      </c>
      <c r="J1541" s="47">
        <f t="shared" si="2204"/>
        <v>0</v>
      </c>
      <c r="K1541" s="47">
        <f t="shared" si="2204"/>
        <v>0</v>
      </c>
      <c r="L1541" s="5">
        <f t="shared" si="2204"/>
        <v>0</v>
      </c>
      <c r="M1541" s="5">
        <f t="shared" si="2204"/>
        <v>0</v>
      </c>
      <c r="N1541" s="5">
        <f t="shared" si="2204"/>
        <v>0</v>
      </c>
      <c r="O1541" s="5">
        <f t="shared" si="2201"/>
        <v>0</v>
      </c>
      <c r="P1541" s="5">
        <f>VLOOKUP(CONCATENATE($F1541," ",$G1541),AllocFactorMatrix,(P$4+1),FALSE)*$E1546</f>
        <v>0</v>
      </c>
      <c r="Q1541" s="5">
        <f>VLOOKUP(CONCATENATE($F1541," ",$G1541),AllocFactorMatrix,(Q$4+1),FALSE)*$E1546</f>
        <v>0</v>
      </c>
      <c r="R1541" s="5">
        <f>VLOOKUP(CONCATENATE($F1541," ",$G1541),AllocFactorMatrix,(R$4+1),FALSE)*$E1546</f>
        <v>0</v>
      </c>
      <c r="S1541" s="47">
        <f>VLOOKUP(CONCATENATE($F1541," ",$G1541),AllocFactorMatrix,(S$4+1),FALSE)*$E1546</f>
        <v>0</v>
      </c>
      <c r="T1541" s="5">
        <f t="shared" si="2192"/>
        <v>0</v>
      </c>
      <c r="U1541" s="5">
        <f>VLOOKUP(CONCATENATE($F1541," ",$G1541),AllocFactorMatrix,(U$4+1),FALSE)*$E1546</f>
        <v>0</v>
      </c>
      <c r="V1541" s="5">
        <f>VLOOKUP(CONCATENATE($F1541," ",$G1541),AllocFactorMatrix,(V$4+1),FALSE)*$E1546</f>
        <v>0</v>
      </c>
      <c r="W1541" s="5">
        <f>VLOOKUP(CONCATENATE($F1541," ",$G1541),AllocFactorMatrix,(W$4+1),FALSE)*$E1546</f>
        <v>0</v>
      </c>
      <c r="X1541" s="5">
        <f>VLOOKUP(CONCATENATE($F1541," ",$G1541),AllocFactorMatrix,(X$4+1),FALSE)*$E1546</f>
        <v>0</v>
      </c>
      <c r="Y1541" s="5">
        <f t="shared" si="2203"/>
        <v>0</v>
      </c>
      <c r="Z1541" s="5">
        <f>VLOOKUP(CONCATENATE($F1541," ",$G1541),AllocFactorMatrix,(Z$4+1),FALSE)*$E1546</f>
        <v>0</v>
      </c>
      <c r="AA1541" s="5">
        <f>VLOOKUP(CONCATENATE($F1541," ",$G1541),AllocFactorMatrix,(AA$4+1),FALSE)*$E1546</f>
        <v>0</v>
      </c>
      <c r="AB1541" s="5">
        <f t="shared" si="2190"/>
        <v>0</v>
      </c>
      <c r="AC1541" s="5">
        <f>VLOOKUP(CONCATENATE($F1541," ",$G1541),AllocFactorMatrix,(AC$4+1),FALSE)*$E1546</f>
        <v>0</v>
      </c>
      <c r="AD1541" s="5">
        <f>VLOOKUP(CONCATENATE($F1541," ",$G1541),AllocFactorMatrix,(AD$4+1),FALSE)*$E1546</f>
        <v>0</v>
      </c>
      <c r="AE1541" s="5">
        <f>VLOOKUP(CONCATENATE($F1541," ",$G1541),AllocFactorMatrix,(AE$4+1),FALSE)*$E1546</f>
        <v>0</v>
      </c>
    </row>
    <row r="1542" spans="4:31" hidden="1" outlineLevel="1">
      <c r="E1542" s="44"/>
      <c r="F1542" s="167" t="str">
        <f>F1546</f>
        <v>RB_GUP_EPIS_D</v>
      </c>
      <c r="G1542" s="48" t="str">
        <f>$G$11</f>
        <v>DISTPRI</v>
      </c>
      <c r="H1542" s="4">
        <f t="shared" si="2187"/>
        <v>795176.91632945754</v>
      </c>
      <c r="I1542" s="5">
        <f t="shared" ref="I1542:N1542" si="2205">VLOOKUP(CONCATENATE($F1542," ",$G1542),AllocFactorMatrix,(I$4+1),FALSE)*$E1546</f>
        <v>520601.98152878392</v>
      </c>
      <c r="J1542" s="47">
        <f t="shared" si="2205"/>
        <v>85.483600314636192</v>
      </c>
      <c r="K1542" s="47">
        <f t="shared" si="2205"/>
        <v>158.16914616673469</v>
      </c>
      <c r="L1542" s="5">
        <f t="shared" si="2205"/>
        <v>121807.04514604631</v>
      </c>
      <c r="M1542" s="5">
        <f t="shared" si="2205"/>
        <v>1702.1235803046525</v>
      </c>
      <c r="N1542" s="5">
        <f t="shared" si="2205"/>
        <v>0</v>
      </c>
      <c r="O1542" s="5">
        <f t="shared" si="2201"/>
        <v>123509.16872635097</v>
      </c>
      <c r="P1542" s="5">
        <f>VLOOKUP(CONCATENATE($F1542," ",$G1542),AllocFactorMatrix,(P$4+1),FALSE)*$E1546</f>
        <v>70638.429169721087</v>
      </c>
      <c r="Q1542" s="5">
        <f>VLOOKUP(CONCATENATE($F1542," ",$G1542),AllocFactorMatrix,(Q$4+1),FALSE)*$E1546</f>
        <v>12710.987503172209</v>
      </c>
      <c r="R1542" s="5">
        <f>VLOOKUP(CONCATENATE($F1542," ",$G1542),AllocFactorMatrix,(R$4+1),FALSE)*$E1546</f>
        <v>0</v>
      </c>
      <c r="S1542" s="47">
        <f>VLOOKUP(CONCATENATE($F1542," ",$G1542),AllocFactorMatrix,(S$4+1),FALSE)*$E1546</f>
        <v>0</v>
      </c>
      <c r="T1542" s="5">
        <f t="shared" si="2192"/>
        <v>83349.416672893291</v>
      </c>
      <c r="U1542" s="5">
        <f>VLOOKUP(CONCATENATE($F1542," ",$G1542),AllocFactorMatrix,(U$4+1),FALSE)*$E1546</f>
        <v>3198.7545738706208</v>
      </c>
      <c r="V1542" s="5">
        <f>VLOOKUP(CONCATENATE($F1542," ",$G1542),AllocFactorMatrix,(V$4+1),FALSE)*$E1546</f>
        <v>44231.939421882511</v>
      </c>
      <c r="W1542" s="5">
        <f>VLOOKUP(CONCATENATE($F1542," ",$G1542),AllocFactorMatrix,(W$4+1),FALSE)*$E1546</f>
        <v>0</v>
      </c>
      <c r="X1542" s="5">
        <f>VLOOKUP(CONCATENATE($F1542," ",$G1542),AllocFactorMatrix,(X$4+1),FALSE)*$E1546</f>
        <v>0</v>
      </c>
      <c r="Y1542" s="5">
        <f t="shared" si="2203"/>
        <v>47430.693995753129</v>
      </c>
      <c r="Z1542" s="5">
        <f>VLOOKUP(CONCATENATE($F1542," ",$G1542),AllocFactorMatrix,(Z$4+1),FALSE)*$E1546</f>
        <v>19397.058277558612</v>
      </c>
      <c r="AA1542" s="5">
        <f>VLOOKUP(CONCATENATE($F1542," ",$G1542),AllocFactorMatrix,(AA$4+1),FALSE)*$E1546</f>
        <v>389.32954897867694</v>
      </c>
      <c r="AB1542" s="5">
        <f t="shared" si="2190"/>
        <v>19786.387826537288</v>
      </c>
      <c r="AC1542" s="5">
        <f>VLOOKUP(CONCATENATE($F1542," ",$G1542),AllocFactorMatrix,(AC$4+1),FALSE)*$E1546</f>
        <v>255.61483265751642</v>
      </c>
      <c r="AD1542" s="5">
        <f>VLOOKUP(CONCATENATE($F1542," ",$G1542),AllocFactorMatrix,(AD$4+1),FALSE)*$E1546</f>
        <v>0</v>
      </c>
      <c r="AE1542" s="5">
        <f>VLOOKUP(CONCATENATE($F1542," ",$G1542),AllocFactorMatrix,(AE$4+1),FALSE)*$E1546</f>
        <v>0</v>
      </c>
    </row>
    <row r="1543" spans="4:31" hidden="1" outlineLevel="1">
      <c r="E1543" s="44"/>
      <c r="F1543" s="167" t="str">
        <f>F1546</f>
        <v>RB_GUP_EPIS_D</v>
      </c>
      <c r="G1543" s="48" t="str">
        <f>$G$12</f>
        <v>DISTSEC</v>
      </c>
      <c r="H1543" s="4">
        <f t="shared" si="2187"/>
        <v>383049.2547527494</v>
      </c>
      <c r="I1543" s="5">
        <f t="shared" ref="I1543:N1543" si="2206">VLOOKUP(CONCATENATE($F1543," ",$G1543),AllocFactorMatrix,(I$4+1),FALSE)*$E1546</f>
        <v>284192.34957159316</v>
      </c>
      <c r="J1543" s="47">
        <f t="shared" si="2206"/>
        <v>70.449818657292866</v>
      </c>
      <c r="K1543" s="47">
        <f t="shared" si="2206"/>
        <v>91.251930465548625</v>
      </c>
      <c r="L1543" s="5">
        <f t="shared" si="2206"/>
        <v>57283.746051611619</v>
      </c>
      <c r="M1543" s="5">
        <f t="shared" si="2206"/>
        <v>0</v>
      </c>
      <c r="N1543" s="5">
        <f t="shared" si="2206"/>
        <v>0</v>
      </c>
      <c r="O1543" s="5">
        <f t="shared" si="2201"/>
        <v>57283.746051611619</v>
      </c>
      <c r="P1543" s="5">
        <f>VLOOKUP(CONCATENATE($F1543," ",$G1543),AllocFactorMatrix,(P$4+1),FALSE)*$E1546</f>
        <v>28595.692337591492</v>
      </c>
      <c r="Q1543" s="5">
        <f>VLOOKUP(CONCATENATE($F1543," ",$G1543),AllocFactorMatrix,(Q$4+1),FALSE)*$E1546</f>
        <v>0</v>
      </c>
      <c r="R1543" s="5">
        <f>VLOOKUP(CONCATENATE($F1543," ",$G1543),AllocFactorMatrix,(R$4+1),FALSE)*$E1546</f>
        <v>0</v>
      </c>
      <c r="S1543" s="47">
        <f>VLOOKUP(CONCATENATE($F1543," ",$G1543),AllocFactorMatrix,(S$4+1),FALSE)*$E1546</f>
        <v>0</v>
      </c>
      <c r="T1543" s="5">
        <f t="shared" si="2192"/>
        <v>28595.692337591492</v>
      </c>
      <c r="U1543" s="5">
        <f>VLOOKUP(CONCATENATE($F1543," ",$G1543),AllocFactorMatrix,(U$4+1),FALSE)*$E1546</f>
        <v>1070.8927158890069</v>
      </c>
      <c r="V1543" s="5">
        <f>VLOOKUP(CONCATENATE($F1543," ",$G1543),AllocFactorMatrix,(V$4+1),FALSE)*$E1546</f>
        <v>0</v>
      </c>
      <c r="W1543" s="5">
        <f>VLOOKUP(CONCATENATE($F1543," ",$G1543),AllocFactorMatrix,(W$4+1),FALSE)*$E1546</f>
        <v>0</v>
      </c>
      <c r="X1543" s="5">
        <f>VLOOKUP(CONCATENATE($F1543," ",$G1543),AllocFactorMatrix,(X$4+1),FALSE)*$E1546</f>
        <v>0</v>
      </c>
      <c r="Y1543" s="5">
        <f t="shared" si="2203"/>
        <v>1070.8927158890069</v>
      </c>
      <c r="Z1543" s="5">
        <f>VLOOKUP(CONCATENATE($F1543," ",$G1543),AllocFactorMatrix,(Z$4+1),FALSE)*$E1546</f>
        <v>8093.1309393746005</v>
      </c>
      <c r="AA1543" s="5">
        <f>VLOOKUP(CONCATENATE($F1543," ",$G1543),AllocFactorMatrix,(AA$4+1),FALSE)*$E1546</f>
        <v>0</v>
      </c>
      <c r="AB1543" s="5">
        <f t="shared" si="2190"/>
        <v>8093.1309393746005</v>
      </c>
      <c r="AC1543" s="5">
        <f>VLOOKUP(CONCATENATE($F1543," ",$G1543),AllocFactorMatrix,(AC$4+1),FALSE)*$E1546</f>
        <v>95.689714317976524</v>
      </c>
      <c r="AD1543" s="5">
        <f>VLOOKUP(CONCATENATE($F1543," ",$G1543),AllocFactorMatrix,(AD$4+1),FALSE)*$E1546</f>
        <v>2945.3016705582395</v>
      </c>
      <c r="AE1543" s="5">
        <f>VLOOKUP(CONCATENATE($F1543," ",$G1543),AllocFactorMatrix,(AE$4+1),FALSE)*$E1546</f>
        <v>610.75000269038935</v>
      </c>
    </row>
    <row r="1544" spans="4:31" hidden="1" outlineLevel="1">
      <c r="E1544" s="44"/>
      <c r="F1544" s="167" t="str">
        <f>F1546</f>
        <v>RB_GUP_EPIS_D</v>
      </c>
      <c r="G1544" s="48" t="str">
        <f>$G$13</f>
        <v>ENERGY</v>
      </c>
      <c r="H1544" s="4">
        <f t="shared" si="2187"/>
        <v>0</v>
      </c>
      <c r="I1544" s="5">
        <f t="shared" ref="I1544:N1544" si="2207">VLOOKUP(CONCATENATE($F1544," ",$G1544),AllocFactorMatrix,(I$4+1),FALSE)*$E1546</f>
        <v>0</v>
      </c>
      <c r="J1544" s="47">
        <f t="shared" si="2207"/>
        <v>0</v>
      </c>
      <c r="K1544" s="47">
        <f t="shared" si="2207"/>
        <v>0</v>
      </c>
      <c r="L1544" s="5">
        <f t="shared" si="2207"/>
        <v>0</v>
      </c>
      <c r="M1544" s="5">
        <f t="shared" si="2207"/>
        <v>0</v>
      </c>
      <c r="N1544" s="5">
        <f t="shared" si="2207"/>
        <v>0</v>
      </c>
      <c r="O1544" s="5">
        <f t="shared" si="2201"/>
        <v>0</v>
      </c>
      <c r="P1544" s="5">
        <f>VLOOKUP(CONCATENATE($F1544," ",$G1544),AllocFactorMatrix,(P$4+1),FALSE)*$E1546</f>
        <v>0</v>
      </c>
      <c r="Q1544" s="5">
        <f>VLOOKUP(CONCATENATE($F1544," ",$G1544),AllocFactorMatrix,(Q$4+1),FALSE)*$E1546</f>
        <v>0</v>
      </c>
      <c r="R1544" s="5">
        <f>VLOOKUP(CONCATENATE($F1544," ",$G1544),AllocFactorMatrix,(R$4+1),FALSE)*$E1546</f>
        <v>0</v>
      </c>
      <c r="S1544" s="47">
        <f>VLOOKUP(CONCATENATE($F1544," ",$G1544),AllocFactorMatrix,(S$4+1),FALSE)*$E1546</f>
        <v>0</v>
      </c>
      <c r="T1544" s="5">
        <f t="shared" si="2192"/>
        <v>0</v>
      </c>
      <c r="U1544" s="5">
        <f>VLOOKUP(CONCATENATE($F1544," ",$G1544),AllocFactorMatrix,(U$4+1),FALSE)*$E1546</f>
        <v>0</v>
      </c>
      <c r="V1544" s="5">
        <f>VLOOKUP(CONCATENATE($F1544," ",$G1544),AllocFactorMatrix,(V$4+1),FALSE)*$E1546</f>
        <v>0</v>
      </c>
      <c r="W1544" s="5">
        <f>VLOOKUP(CONCATENATE($F1544," ",$G1544),AllocFactorMatrix,(W$4+1),FALSE)*$E1546</f>
        <v>0</v>
      </c>
      <c r="X1544" s="5">
        <f>VLOOKUP(CONCATENATE($F1544," ",$G1544),AllocFactorMatrix,(X$4+1),FALSE)*$E1546</f>
        <v>0</v>
      </c>
      <c r="Y1544" s="5">
        <f t="shared" si="2203"/>
        <v>0</v>
      </c>
      <c r="Z1544" s="5">
        <f>VLOOKUP(CONCATENATE($F1544," ",$G1544),AllocFactorMatrix,(Z$4+1),FALSE)*$E1546</f>
        <v>0</v>
      </c>
      <c r="AA1544" s="5">
        <f>VLOOKUP(CONCATENATE($F1544," ",$G1544),AllocFactorMatrix,(AA$4+1),FALSE)*$E1546</f>
        <v>0</v>
      </c>
      <c r="AB1544" s="5">
        <f t="shared" si="2190"/>
        <v>0</v>
      </c>
      <c r="AC1544" s="5">
        <f>VLOOKUP(CONCATENATE($F1544," ",$G1544),AllocFactorMatrix,(AC$4+1),FALSE)*$E1546</f>
        <v>0</v>
      </c>
      <c r="AD1544" s="5">
        <f>VLOOKUP(CONCATENATE($F1544," ",$G1544),AllocFactorMatrix,(AD$4+1),FALSE)*$E1546</f>
        <v>0</v>
      </c>
      <c r="AE1544" s="5">
        <f>VLOOKUP(CONCATENATE($F1544," ",$G1544),AllocFactorMatrix,(AE$4+1),FALSE)*$E1546</f>
        <v>0</v>
      </c>
    </row>
    <row r="1545" spans="4:31" hidden="1" outlineLevel="1">
      <c r="E1545" s="44"/>
      <c r="F1545" s="167" t="str">
        <f>F1546</f>
        <v>RB_GUP_EPIS_D</v>
      </c>
      <c r="G1545" s="48" t="str">
        <f>$G$14</f>
        <v>CUSTOMER</v>
      </c>
      <c r="H1545" s="4">
        <f t="shared" si="2187"/>
        <v>167894.82891779352</v>
      </c>
      <c r="I1545" s="5">
        <f t="shared" ref="I1545:N1545" si="2208">VLOOKUP(CONCATENATE($F1545," ",$G1545),AllocFactorMatrix,(I$4+1),FALSE)*$E1546</f>
        <v>78495.721597077558</v>
      </c>
      <c r="J1545" s="47">
        <f t="shared" si="2208"/>
        <v>15.839553603452602</v>
      </c>
      <c r="K1545" s="47">
        <f t="shared" si="2208"/>
        <v>9.0139888812560596</v>
      </c>
      <c r="L1545" s="5">
        <f t="shared" si="2208"/>
        <v>26523.297401174805</v>
      </c>
      <c r="M1545" s="5">
        <f t="shared" si="2208"/>
        <v>1793.8720001978697</v>
      </c>
      <c r="N1545" s="5">
        <f t="shared" si="2208"/>
        <v>302.17209560918042</v>
      </c>
      <c r="O1545" s="5">
        <f t="shared" si="2201"/>
        <v>28619.341496981855</v>
      </c>
      <c r="P1545" s="5">
        <f>VLOOKUP(CONCATENATE($F1545," ",$G1545),AllocFactorMatrix,(P$4+1),FALSE)*$E1546</f>
        <v>2162.5004009118325</v>
      </c>
      <c r="Q1545" s="5">
        <f>VLOOKUP(CONCATENATE($F1545," ",$G1545),AllocFactorMatrix,(Q$4+1),FALSE)*$E1546</f>
        <v>631.02246265712279</v>
      </c>
      <c r="R1545" s="5">
        <f>VLOOKUP(CONCATENATE($F1545," ",$G1545),AllocFactorMatrix,(R$4+1),FALSE)*$E1546</f>
        <v>743.16107832651892</v>
      </c>
      <c r="S1545" s="47">
        <f>VLOOKUP(CONCATENATE($F1545," ",$G1545),AllocFactorMatrix,(S$4+1),FALSE)*$E1546</f>
        <v>92.893854916385493</v>
      </c>
      <c r="T1545" s="5">
        <f t="shared" si="2192"/>
        <v>3629.5777968118596</v>
      </c>
      <c r="U1545" s="5">
        <f>VLOOKUP(CONCATENATE($F1545," ",$G1545),AllocFactorMatrix,(U$4+1),FALSE)*$E1546</f>
        <v>14.231982129739537</v>
      </c>
      <c r="V1545" s="5">
        <f>VLOOKUP(CONCATENATE($F1545," ",$G1545),AllocFactorMatrix,(V$4+1),FALSE)*$E1546</f>
        <v>447.43386151054057</v>
      </c>
      <c r="W1545" s="5">
        <f>VLOOKUP(CONCATENATE($F1545," ",$G1545),AllocFactorMatrix,(W$4+1),FALSE)*$E1546</f>
        <v>1249.2166017004511</v>
      </c>
      <c r="X1545" s="5">
        <f>VLOOKUP(CONCATENATE($F1545," ",$G1545),AllocFactorMatrix,(X$4+1),FALSE)*$E1546</f>
        <v>371.57428199938261</v>
      </c>
      <c r="Y1545" s="5">
        <f t="shared" si="2203"/>
        <v>2082.456727340114</v>
      </c>
      <c r="Z1545" s="5">
        <f>VLOOKUP(CONCATENATE($F1545," ",$G1545),AllocFactorMatrix,(Z$4+1),FALSE)*$E1546</f>
        <v>435.48113311117459</v>
      </c>
      <c r="AA1545" s="5">
        <f>VLOOKUP(CONCATENATE($F1545," ",$G1545),AllocFactorMatrix,(AA$4+1),FALSE)*$E1546</f>
        <v>8.2446666574289456</v>
      </c>
      <c r="AB1545" s="5">
        <f t="shared" si="2190"/>
        <v>443.72579976860351</v>
      </c>
      <c r="AC1545" s="5">
        <f>VLOOKUP(CONCATENATE($F1545," ",$G1545),AllocFactorMatrix,(AC$4+1),FALSE)*$E1546</f>
        <v>42.493480109365244</v>
      </c>
      <c r="AD1545" s="5">
        <f>VLOOKUP(CONCATENATE($F1545," ",$G1545),AllocFactorMatrix,(AD$4+1),FALSE)*$E1546</f>
        <v>48126.324180495947</v>
      </c>
      <c r="AE1545" s="5">
        <f>VLOOKUP(CONCATENATE($F1545," ",$G1545),AllocFactorMatrix,(AE$4+1),FALSE)*$E1546</f>
        <v>6430.3342967235494</v>
      </c>
    </row>
    <row r="1546" spans="4:31" collapsed="1">
      <c r="D1546" s="48" t="s">
        <v>105</v>
      </c>
      <c r="E1546" s="54">
        <v>1346121</v>
      </c>
      <c r="F1546" s="88" t="s">
        <v>63</v>
      </c>
      <c r="G1546" s="48" t="str">
        <f>$G$15</f>
        <v>TOTAL</v>
      </c>
      <c r="H1546" s="4">
        <f t="shared" si="2187"/>
        <v>1346121.0000000002</v>
      </c>
      <c r="I1546" s="5">
        <f t="shared" ref="I1546:N1546" si="2209">VLOOKUP(CONCATENATE($F1546," ",$G1546),AllocFactorMatrix,(I$4+1),FALSE)*$E1546</f>
        <v>883290.0526974547</v>
      </c>
      <c r="J1546" s="47">
        <f t="shared" si="2209"/>
        <v>171.77297257538166</v>
      </c>
      <c r="K1546" s="47">
        <f t="shared" si="2209"/>
        <v>258.43506551353943</v>
      </c>
      <c r="L1546" s="5">
        <f t="shared" si="2209"/>
        <v>205614.08859883272</v>
      </c>
      <c r="M1546" s="5">
        <f t="shared" si="2209"/>
        <v>3495.995580502522</v>
      </c>
      <c r="N1546" s="5">
        <f t="shared" si="2209"/>
        <v>302.17209560918042</v>
      </c>
      <c r="O1546" s="5">
        <f t="shared" si="2201"/>
        <v>209412.25627494443</v>
      </c>
      <c r="P1546" s="5">
        <f>VLOOKUP(CONCATENATE($F1546," ",$G1546),AllocFactorMatrix,(P$4+1),FALSE)*$E1546</f>
        <v>101396.62190822441</v>
      </c>
      <c r="Q1546" s="5">
        <f>VLOOKUP(CONCATENATE($F1546," ",$G1546),AllocFactorMatrix,(Q$4+1),FALSE)*$E1546</f>
        <v>13342.009965829331</v>
      </c>
      <c r="R1546" s="5">
        <f>VLOOKUP(CONCATENATE($F1546," ",$G1546),AllocFactorMatrix,(R$4+1),FALSE)*$E1546</f>
        <v>743.16107832651892</v>
      </c>
      <c r="S1546" s="47">
        <f>VLOOKUP(CONCATENATE($F1546," ",$G1546),AllocFactorMatrix,(S$4+1),FALSE)*$E1546</f>
        <v>92.893854916385493</v>
      </c>
      <c r="T1546" s="5">
        <f t="shared" si="2192"/>
        <v>115574.68680729665</v>
      </c>
      <c r="U1546" s="5">
        <f>VLOOKUP(CONCATENATE($F1546," ",$G1546),AllocFactorMatrix,(U$4+1),FALSE)*$E1546</f>
        <v>4283.8792718893674</v>
      </c>
      <c r="V1546" s="5">
        <f>VLOOKUP(CONCATENATE($F1546," ",$G1546),AllocFactorMatrix,(V$4+1),FALSE)*$E1546</f>
        <v>44679.373283393048</v>
      </c>
      <c r="W1546" s="5">
        <f>VLOOKUP(CONCATENATE($F1546," ",$G1546),AllocFactorMatrix,(W$4+1),FALSE)*$E1546</f>
        <v>1249.2166017004511</v>
      </c>
      <c r="X1546" s="5">
        <f>VLOOKUP(CONCATENATE($F1546," ",$G1546),AllocFactorMatrix,(X$4+1),FALSE)*$E1546</f>
        <v>371.57428199938261</v>
      </c>
      <c r="Y1546" s="5">
        <f t="shared" si="2203"/>
        <v>50584.043438982248</v>
      </c>
      <c r="Z1546" s="5">
        <f>VLOOKUP(CONCATENATE($F1546," ",$G1546),AllocFactorMatrix,(Z$4+1),FALSE)*$E1546</f>
        <v>27925.670350044384</v>
      </c>
      <c r="AA1546" s="5">
        <f>VLOOKUP(CONCATENATE($F1546," ",$G1546),AllocFactorMatrix,(AA$4+1),FALSE)*$E1546</f>
        <v>397.57421563610592</v>
      </c>
      <c r="AB1546" s="5">
        <f t="shared" si="2190"/>
        <v>28323.244565680488</v>
      </c>
      <c r="AC1546" s="5">
        <f>VLOOKUP(CONCATENATE($F1546," ",$G1546),AllocFactorMatrix,(AC$4+1),FALSE)*$E1546</f>
        <v>393.79802708485818</v>
      </c>
      <c r="AD1546" s="5">
        <f>VLOOKUP(CONCATENATE($F1546," ",$G1546),AllocFactorMatrix,(AD$4+1),FALSE)*$E1546</f>
        <v>51071.625851054188</v>
      </c>
      <c r="AE1546" s="5">
        <f>VLOOKUP(CONCATENATE($F1546," ",$G1546),AllocFactorMatrix,(AE$4+1),FALSE)*$E1546</f>
        <v>7041.0842994139384</v>
      </c>
    </row>
    <row r="1547" spans="4:31" hidden="1" outlineLevel="1">
      <c r="E1547" s="9"/>
      <c r="F1547" s="99"/>
      <c r="G1547" s="48" t="str">
        <f>$G$8</f>
        <v>PRODUCTION</v>
      </c>
      <c r="H1547" s="46">
        <f t="shared" ref="H1547:AE1547" si="2210">H1467+H1475+H1483+H1491+H1499+H1507+H1515+H1523+H1531+H1539</f>
        <v>0</v>
      </c>
      <c r="I1547" s="46">
        <f t="shared" si="2210"/>
        <v>0</v>
      </c>
      <c r="J1547" s="46">
        <f t="shared" ref="J1547:K1547" si="2211">J1467+J1475+J1483+J1491+J1499+J1507+J1515+J1523+J1531+J1539</f>
        <v>0</v>
      </c>
      <c r="K1547" s="46">
        <f t="shared" si="2211"/>
        <v>0</v>
      </c>
      <c r="L1547" s="46">
        <f t="shared" si="2210"/>
        <v>0</v>
      </c>
      <c r="M1547" s="46">
        <f t="shared" si="2210"/>
        <v>0</v>
      </c>
      <c r="N1547" s="46">
        <f t="shared" si="2210"/>
        <v>0</v>
      </c>
      <c r="O1547" s="46">
        <f t="shared" si="2210"/>
        <v>0</v>
      </c>
      <c r="P1547" s="46">
        <f t="shared" si="2210"/>
        <v>0</v>
      </c>
      <c r="Q1547" s="46">
        <f t="shared" si="2210"/>
        <v>0</v>
      </c>
      <c r="R1547" s="46">
        <f t="shared" si="2210"/>
        <v>0</v>
      </c>
      <c r="S1547" s="46">
        <f t="shared" si="2210"/>
        <v>0</v>
      </c>
      <c r="T1547" s="46">
        <f t="shared" si="2210"/>
        <v>0</v>
      </c>
      <c r="U1547" s="46">
        <f t="shared" si="2210"/>
        <v>0</v>
      </c>
      <c r="V1547" s="46">
        <f t="shared" si="2210"/>
        <v>0</v>
      </c>
      <c r="W1547" s="46">
        <f t="shared" si="2210"/>
        <v>0</v>
      </c>
      <c r="X1547" s="46">
        <f t="shared" si="2210"/>
        <v>0</v>
      </c>
      <c r="Y1547" s="46">
        <f t="shared" si="2210"/>
        <v>0</v>
      </c>
      <c r="Z1547" s="46">
        <f t="shared" si="2210"/>
        <v>0</v>
      </c>
      <c r="AA1547" s="46">
        <f t="shared" si="2210"/>
        <v>0</v>
      </c>
      <c r="AB1547" s="46">
        <f t="shared" si="2210"/>
        <v>0</v>
      </c>
      <c r="AC1547" s="46">
        <f t="shared" si="2210"/>
        <v>0</v>
      </c>
      <c r="AD1547" s="46">
        <f t="shared" si="2210"/>
        <v>0</v>
      </c>
      <c r="AE1547" s="46">
        <f t="shared" si="2210"/>
        <v>0</v>
      </c>
    </row>
    <row r="1548" spans="4:31" hidden="1" outlineLevel="1">
      <c r="E1548" s="9"/>
      <c r="F1548" s="99"/>
      <c r="G1548" s="48" t="str">
        <f>$G$9</f>
        <v>BULKTRAN</v>
      </c>
      <c r="H1548" s="46">
        <f t="shared" ref="H1548:AE1548" si="2212">H1468+H1476+H1484+H1492+H1500+H1508+H1516+H1524+H1532+H1540</f>
        <v>0</v>
      </c>
      <c r="I1548" s="46">
        <f t="shared" si="2212"/>
        <v>0</v>
      </c>
      <c r="J1548" s="46">
        <f t="shared" ref="J1548:K1548" si="2213">J1468+J1476+J1484+J1492+J1500+J1508+J1516+J1524+J1532+J1540</f>
        <v>0</v>
      </c>
      <c r="K1548" s="46">
        <f t="shared" si="2213"/>
        <v>0</v>
      </c>
      <c r="L1548" s="46">
        <f t="shared" si="2212"/>
        <v>0</v>
      </c>
      <c r="M1548" s="46">
        <f t="shared" si="2212"/>
        <v>0</v>
      </c>
      <c r="N1548" s="46">
        <f t="shared" si="2212"/>
        <v>0</v>
      </c>
      <c r="O1548" s="46">
        <f t="shared" si="2212"/>
        <v>0</v>
      </c>
      <c r="P1548" s="46">
        <f t="shared" si="2212"/>
        <v>0</v>
      </c>
      <c r="Q1548" s="46">
        <f t="shared" si="2212"/>
        <v>0</v>
      </c>
      <c r="R1548" s="46">
        <f t="shared" si="2212"/>
        <v>0</v>
      </c>
      <c r="S1548" s="46">
        <f t="shared" si="2212"/>
        <v>0</v>
      </c>
      <c r="T1548" s="46">
        <f t="shared" si="2212"/>
        <v>0</v>
      </c>
      <c r="U1548" s="46">
        <f t="shared" si="2212"/>
        <v>0</v>
      </c>
      <c r="V1548" s="46">
        <f t="shared" si="2212"/>
        <v>0</v>
      </c>
      <c r="W1548" s="46">
        <f t="shared" si="2212"/>
        <v>0</v>
      </c>
      <c r="X1548" s="46">
        <f t="shared" si="2212"/>
        <v>0</v>
      </c>
      <c r="Y1548" s="46">
        <f t="shared" si="2212"/>
        <v>0</v>
      </c>
      <c r="Z1548" s="46">
        <f t="shared" si="2212"/>
        <v>0</v>
      </c>
      <c r="AA1548" s="46">
        <f t="shared" si="2212"/>
        <v>0</v>
      </c>
      <c r="AB1548" s="46">
        <f t="shared" si="2212"/>
        <v>0</v>
      </c>
      <c r="AC1548" s="46">
        <f t="shared" si="2212"/>
        <v>0</v>
      </c>
      <c r="AD1548" s="46">
        <f t="shared" si="2212"/>
        <v>0</v>
      </c>
      <c r="AE1548" s="46">
        <f t="shared" si="2212"/>
        <v>0</v>
      </c>
    </row>
    <row r="1549" spans="4:31" hidden="1" outlineLevel="1">
      <c r="E1549" s="9"/>
      <c r="F1549" s="99"/>
      <c r="G1549" s="48" t="str">
        <f>$G$10</f>
        <v>SUBTRAN</v>
      </c>
      <c r="H1549" s="46">
        <f t="shared" ref="H1549:AE1549" si="2214">H1469+H1477+H1485+H1493+H1501+H1509+H1517+H1525+H1533+H1541</f>
        <v>0</v>
      </c>
      <c r="I1549" s="46">
        <f t="shared" si="2214"/>
        <v>0</v>
      </c>
      <c r="J1549" s="46">
        <f t="shared" ref="J1549:K1549" si="2215">J1469+J1477+J1485+J1493+J1501+J1509+J1517+J1525+J1533+J1541</f>
        <v>0</v>
      </c>
      <c r="K1549" s="46">
        <f t="shared" si="2215"/>
        <v>0</v>
      </c>
      <c r="L1549" s="46">
        <f t="shared" si="2214"/>
        <v>0</v>
      </c>
      <c r="M1549" s="46">
        <f t="shared" si="2214"/>
        <v>0</v>
      </c>
      <c r="N1549" s="46">
        <f t="shared" si="2214"/>
        <v>0</v>
      </c>
      <c r="O1549" s="46">
        <f t="shared" si="2214"/>
        <v>0</v>
      </c>
      <c r="P1549" s="46">
        <f t="shared" si="2214"/>
        <v>0</v>
      </c>
      <c r="Q1549" s="46">
        <f t="shared" si="2214"/>
        <v>0</v>
      </c>
      <c r="R1549" s="46">
        <f t="shared" si="2214"/>
        <v>0</v>
      </c>
      <c r="S1549" s="46">
        <f t="shared" si="2214"/>
        <v>0</v>
      </c>
      <c r="T1549" s="46">
        <f t="shared" si="2214"/>
        <v>0</v>
      </c>
      <c r="U1549" s="46">
        <f t="shared" si="2214"/>
        <v>0</v>
      </c>
      <c r="V1549" s="46">
        <f t="shared" si="2214"/>
        <v>0</v>
      </c>
      <c r="W1549" s="46">
        <f t="shared" si="2214"/>
        <v>0</v>
      </c>
      <c r="X1549" s="46">
        <f t="shared" si="2214"/>
        <v>0</v>
      </c>
      <c r="Y1549" s="46">
        <f t="shared" si="2214"/>
        <v>0</v>
      </c>
      <c r="Z1549" s="46">
        <f t="shared" si="2214"/>
        <v>0</v>
      </c>
      <c r="AA1549" s="46">
        <f t="shared" si="2214"/>
        <v>0</v>
      </c>
      <c r="AB1549" s="46">
        <f t="shared" si="2214"/>
        <v>0</v>
      </c>
      <c r="AC1549" s="46">
        <f t="shared" si="2214"/>
        <v>0</v>
      </c>
      <c r="AD1549" s="46">
        <f t="shared" si="2214"/>
        <v>0</v>
      </c>
      <c r="AE1549" s="46">
        <f t="shared" si="2214"/>
        <v>0</v>
      </c>
    </row>
    <row r="1550" spans="4:31" hidden="1" outlineLevel="1">
      <c r="E1550" s="9"/>
      <c r="F1550" s="99"/>
      <c r="G1550" s="48" t="str">
        <f>$G$11</f>
        <v>DISTPRI</v>
      </c>
      <c r="H1550" s="46">
        <f t="shared" ref="H1550:AE1550" si="2216">H1470+H1478+H1486+H1494+H1502+H1510+H1518+H1526+H1534+H1542</f>
        <v>5305287.8970015384</v>
      </c>
      <c r="I1550" s="46">
        <f t="shared" si="2216"/>
        <v>3473369.6804339178</v>
      </c>
      <c r="J1550" s="46">
        <f t="shared" ref="J1550:K1550" si="2217">J1470+J1478+J1486+J1494+J1502+J1510+J1518+J1526+J1534+J1542</f>
        <v>570.33233841191645</v>
      </c>
      <c r="K1550" s="46">
        <f t="shared" si="2217"/>
        <v>1055.2781898032058</v>
      </c>
      <c r="L1550" s="46">
        <f t="shared" si="2216"/>
        <v>812676.31028048776</v>
      </c>
      <c r="M1550" s="46">
        <f t="shared" si="2216"/>
        <v>11356.284927730207</v>
      </c>
      <c r="N1550" s="46">
        <f t="shared" si="2216"/>
        <v>0</v>
      </c>
      <c r="O1550" s="46">
        <f t="shared" si="2216"/>
        <v>824032.59520821797</v>
      </c>
      <c r="P1550" s="46">
        <f t="shared" si="2216"/>
        <v>471287.82996770553</v>
      </c>
      <c r="Q1550" s="46">
        <f t="shared" si="2216"/>
        <v>84805.590774440308</v>
      </c>
      <c r="R1550" s="46">
        <f t="shared" si="2216"/>
        <v>0</v>
      </c>
      <c r="S1550" s="46">
        <f t="shared" si="2216"/>
        <v>0</v>
      </c>
      <c r="T1550" s="46">
        <f t="shared" si="2216"/>
        <v>556093.42074214586</v>
      </c>
      <c r="U1550" s="46">
        <f t="shared" si="2216"/>
        <v>21341.55755497684</v>
      </c>
      <c r="V1550" s="46">
        <f t="shared" si="2216"/>
        <v>295108.13009892876</v>
      </c>
      <c r="W1550" s="46">
        <f t="shared" si="2216"/>
        <v>0</v>
      </c>
      <c r="X1550" s="46">
        <f t="shared" si="2216"/>
        <v>0</v>
      </c>
      <c r="Y1550" s="46">
        <f t="shared" si="2216"/>
        <v>316449.6876539056</v>
      </c>
      <c r="Z1550" s="46">
        <f t="shared" si="2216"/>
        <v>129413.94097854926</v>
      </c>
      <c r="AA1550" s="46">
        <f t="shared" si="2216"/>
        <v>2597.5418824731869</v>
      </c>
      <c r="AB1550" s="46">
        <f t="shared" si="2216"/>
        <v>132011.48286102244</v>
      </c>
      <c r="AC1550" s="46">
        <f t="shared" si="2216"/>
        <v>1705.4195741141614</v>
      </c>
      <c r="AD1550" s="46">
        <f t="shared" si="2216"/>
        <v>0</v>
      </c>
      <c r="AE1550" s="46">
        <f t="shared" si="2216"/>
        <v>0</v>
      </c>
    </row>
    <row r="1551" spans="4:31" hidden="1" outlineLevel="1">
      <c r="E1551" s="9"/>
      <c r="F1551" s="99"/>
      <c r="G1551" s="48" t="str">
        <f>$G$12</f>
        <v>DISTSEC</v>
      </c>
      <c r="H1551" s="46">
        <f t="shared" ref="H1551:AE1551" si="2218">H1471+H1479+H1487+H1495+H1503+H1511+H1519+H1527+H1535+H1543</f>
        <v>2099378.8248667233</v>
      </c>
      <c r="I1551" s="46">
        <f t="shared" si="2218"/>
        <v>1557573.5847987363</v>
      </c>
      <c r="J1551" s="46">
        <f t="shared" ref="J1551:K1551" si="2219">J1471+J1479+J1487+J1495+J1503+J1511+J1519+J1527+J1535+J1543</f>
        <v>386.11446353103668</v>
      </c>
      <c r="K1551" s="46">
        <f t="shared" si="2219"/>
        <v>500.12463977051607</v>
      </c>
      <c r="L1551" s="46">
        <f t="shared" si="2218"/>
        <v>313955.14278554544</v>
      </c>
      <c r="M1551" s="46">
        <f t="shared" si="2218"/>
        <v>0</v>
      </c>
      <c r="N1551" s="46">
        <f t="shared" si="2218"/>
        <v>0</v>
      </c>
      <c r="O1551" s="46">
        <f t="shared" si="2218"/>
        <v>313955.14278554544</v>
      </c>
      <c r="P1551" s="46">
        <f t="shared" si="2218"/>
        <v>156724.46880152114</v>
      </c>
      <c r="Q1551" s="46">
        <f t="shared" si="2218"/>
        <v>0</v>
      </c>
      <c r="R1551" s="46">
        <f t="shared" si="2218"/>
        <v>0</v>
      </c>
      <c r="S1551" s="46">
        <f t="shared" si="2218"/>
        <v>0</v>
      </c>
      <c r="T1551" s="46">
        <f t="shared" si="2218"/>
        <v>156724.46880152114</v>
      </c>
      <c r="U1551" s="46">
        <f t="shared" si="2218"/>
        <v>5869.2438728083962</v>
      </c>
      <c r="V1551" s="46">
        <f t="shared" si="2218"/>
        <v>0</v>
      </c>
      <c r="W1551" s="46">
        <f t="shared" si="2218"/>
        <v>0</v>
      </c>
      <c r="X1551" s="46">
        <f t="shared" si="2218"/>
        <v>0</v>
      </c>
      <c r="Y1551" s="46">
        <f t="shared" si="2218"/>
        <v>5869.2438728083962</v>
      </c>
      <c r="Z1551" s="46">
        <f t="shared" si="2218"/>
        <v>44356.039099890237</v>
      </c>
      <c r="AA1551" s="46">
        <f t="shared" si="2218"/>
        <v>0</v>
      </c>
      <c r="AB1551" s="46">
        <f t="shared" si="2218"/>
        <v>44356.039099890237</v>
      </c>
      <c r="AC1551" s="46">
        <f t="shared" si="2218"/>
        <v>524.44681070160493</v>
      </c>
      <c r="AD1551" s="46">
        <f t="shared" si="2218"/>
        <v>16142.32081982708</v>
      </c>
      <c r="AE1551" s="46">
        <f t="shared" si="2218"/>
        <v>3347.3387743911139</v>
      </c>
    </row>
    <row r="1552" spans="4:31" hidden="1" outlineLevel="1">
      <c r="E1552" s="9"/>
      <c r="F1552" s="99"/>
      <c r="G1552" s="48" t="str">
        <f>$G$13</f>
        <v>ENERGY</v>
      </c>
      <c r="H1552" s="46">
        <f t="shared" ref="H1552:AE1552" si="2220">H1472+H1480+H1488+H1496+H1504+H1512+H1520+H1528+H1536+H1544</f>
        <v>0</v>
      </c>
      <c r="I1552" s="46">
        <f t="shared" si="2220"/>
        <v>0</v>
      </c>
      <c r="J1552" s="46">
        <f t="shared" ref="J1552:K1552" si="2221">J1472+J1480+J1488+J1496+J1504+J1512+J1520+J1528+J1536+J1544</f>
        <v>0</v>
      </c>
      <c r="K1552" s="46">
        <f t="shared" si="2221"/>
        <v>0</v>
      </c>
      <c r="L1552" s="46">
        <f t="shared" si="2220"/>
        <v>0</v>
      </c>
      <c r="M1552" s="46">
        <f t="shared" si="2220"/>
        <v>0</v>
      </c>
      <c r="N1552" s="46">
        <f t="shared" si="2220"/>
        <v>0</v>
      </c>
      <c r="O1552" s="46">
        <f t="shared" si="2220"/>
        <v>0</v>
      </c>
      <c r="P1552" s="46">
        <f t="shared" si="2220"/>
        <v>0</v>
      </c>
      <c r="Q1552" s="46">
        <f t="shared" si="2220"/>
        <v>0</v>
      </c>
      <c r="R1552" s="46">
        <f t="shared" si="2220"/>
        <v>0</v>
      </c>
      <c r="S1552" s="46">
        <f t="shared" si="2220"/>
        <v>0</v>
      </c>
      <c r="T1552" s="46">
        <f t="shared" si="2220"/>
        <v>0</v>
      </c>
      <c r="U1552" s="46">
        <f t="shared" si="2220"/>
        <v>0</v>
      </c>
      <c r="V1552" s="46">
        <f t="shared" si="2220"/>
        <v>0</v>
      </c>
      <c r="W1552" s="46">
        <f t="shared" si="2220"/>
        <v>0</v>
      </c>
      <c r="X1552" s="46">
        <f t="shared" si="2220"/>
        <v>0</v>
      </c>
      <c r="Y1552" s="46">
        <f t="shared" si="2220"/>
        <v>0</v>
      </c>
      <c r="Z1552" s="46">
        <f t="shared" si="2220"/>
        <v>0</v>
      </c>
      <c r="AA1552" s="46">
        <f t="shared" si="2220"/>
        <v>0</v>
      </c>
      <c r="AB1552" s="46">
        <f t="shared" si="2220"/>
        <v>0</v>
      </c>
      <c r="AC1552" s="46">
        <f t="shared" si="2220"/>
        <v>0</v>
      </c>
      <c r="AD1552" s="46">
        <f t="shared" si="2220"/>
        <v>0</v>
      </c>
      <c r="AE1552" s="46">
        <f t="shared" si="2220"/>
        <v>0</v>
      </c>
    </row>
    <row r="1553" spans="3:31" hidden="1" outlineLevel="1">
      <c r="E1553" s="9"/>
      <c r="F1553" s="99"/>
      <c r="G1553" s="48" t="str">
        <f>$G$14</f>
        <v>CUSTOMER</v>
      </c>
      <c r="H1553" s="46">
        <f t="shared" ref="H1553:AE1553" si="2222">H1473+H1481+H1489+H1497+H1505+H1513+H1521+H1529+H1537+H1545</f>
        <v>2490294.2781317397</v>
      </c>
      <c r="I1553" s="46">
        <f t="shared" si="2222"/>
        <v>1117567.2080759045</v>
      </c>
      <c r="J1553" s="46">
        <f t="shared" ref="J1553:K1553" si="2223">J1473+J1481+J1489+J1497+J1505+J1513+J1521+J1529+J1537+J1545</f>
        <v>225.25133704815616</v>
      </c>
      <c r="K1553" s="46">
        <f t="shared" si="2223"/>
        <v>253.12007281354434</v>
      </c>
      <c r="L1553" s="46">
        <f t="shared" si="2222"/>
        <v>629782.63342760387</v>
      </c>
      <c r="M1553" s="46">
        <f t="shared" si="2222"/>
        <v>77436.656073109072</v>
      </c>
      <c r="N1553" s="46">
        <f t="shared" si="2222"/>
        <v>13034.315979280913</v>
      </c>
      <c r="O1553" s="46">
        <f t="shared" si="2222"/>
        <v>720253.60547999386</v>
      </c>
      <c r="P1553" s="46">
        <f t="shared" si="2222"/>
        <v>84086.522214416822</v>
      </c>
      <c r="Q1553" s="46">
        <f t="shared" si="2222"/>
        <v>27262.163642262338</v>
      </c>
      <c r="R1553" s="46">
        <f t="shared" si="2222"/>
        <v>32056.554722178287</v>
      </c>
      <c r="S1553" s="46">
        <f t="shared" si="2222"/>
        <v>4007.0141323693438</v>
      </c>
      <c r="T1553" s="46">
        <f t="shared" si="2222"/>
        <v>147412.25471122679</v>
      </c>
      <c r="U1553" s="46">
        <f t="shared" si="2222"/>
        <v>529.08857773562613</v>
      </c>
      <c r="V1553" s="46">
        <f t="shared" si="2222"/>
        <v>19333.833333643513</v>
      </c>
      <c r="W1553" s="46">
        <f t="shared" si="2222"/>
        <v>53885.465103259194</v>
      </c>
      <c r="X1553" s="46">
        <f t="shared" si="2222"/>
        <v>16028.007455785872</v>
      </c>
      <c r="Y1553" s="46">
        <f t="shared" si="2222"/>
        <v>89776.394470424202</v>
      </c>
      <c r="Z1553" s="46">
        <f t="shared" si="2222"/>
        <v>16189.354743861</v>
      </c>
      <c r="AA1553" s="46">
        <f t="shared" si="2222"/>
        <v>356.4004997919883</v>
      </c>
      <c r="AB1553" s="46">
        <f t="shared" si="2222"/>
        <v>16545.755243652988</v>
      </c>
      <c r="AC1553" s="46">
        <f t="shared" si="2222"/>
        <v>1680.3087649549329</v>
      </c>
      <c r="AD1553" s="46">
        <f t="shared" si="2222"/>
        <v>268520.94845766725</v>
      </c>
      <c r="AE1553" s="46">
        <f t="shared" si="2222"/>
        <v>128059.43151805362</v>
      </c>
    </row>
    <row r="1554" spans="3:31" collapsed="1">
      <c r="D1554" s="48" t="s">
        <v>218</v>
      </c>
      <c r="E1554" s="4">
        <f>E1474+E1482+E1490+E1498+E1506+E1514+E1522+E1530+E1538+E1546</f>
        <v>9894961</v>
      </c>
      <c r="F1554" s="167"/>
      <c r="G1554" s="48" t="str">
        <f>$G$15</f>
        <v>TOTAL</v>
      </c>
      <c r="H1554" s="46">
        <f t="shared" ref="H1554:AE1554" si="2224">H1474+H1482+H1490+H1498+H1506+H1514+H1522+H1530+H1538+H1546</f>
        <v>9894961.0000000019</v>
      </c>
      <c r="I1554" s="46">
        <f t="shared" si="2224"/>
        <v>6148510.4733085586</v>
      </c>
      <c r="J1554" s="46">
        <f t="shared" ref="J1554:K1554" si="2225">J1474+J1482+J1490+J1498+J1506+J1514+J1522+J1530+J1538+J1546</f>
        <v>1181.6981389911093</v>
      </c>
      <c r="K1554" s="46">
        <f t="shared" si="2225"/>
        <v>1808.5229023872662</v>
      </c>
      <c r="L1554" s="46">
        <f t="shared" si="2224"/>
        <v>1756414.0864936367</v>
      </c>
      <c r="M1554" s="46">
        <f t="shared" si="2224"/>
        <v>88792.941000839273</v>
      </c>
      <c r="N1554" s="46">
        <f t="shared" si="2224"/>
        <v>13034.315979280913</v>
      </c>
      <c r="O1554" s="46">
        <f t="shared" si="2224"/>
        <v>1858241.3434737569</v>
      </c>
      <c r="P1554" s="46">
        <f t="shared" si="2224"/>
        <v>712098.82098364341</v>
      </c>
      <c r="Q1554" s="46">
        <f t="shared" si="2224"/>
        <v>112067.75441670266</v>
      </c>
      <c r="R1554" s="46">
        <f t="shared" si="2224"/>
        <v>32056.554722178287</v>
      </c>
      <c r="S1554" s="46">
        <f t="shared" si="2224"/>
        <v>4007.0141323693438</v>
      </c>
      <c r="T1554" s="46">
        <f t="shared" si="2224"/>
        <v>860230.14425489376</v>
      </c>
      <c r="U1554" s="46">
        <f t="shared" si="2224"/>
        <v>27739.890005520861</v>
      </c>
      <c r="V1554" s="46">
        <f t="shared" si="2224"/>
        <v>314441.96343257232</v>
      </c>
      <c r="W1554" s="46">
        <f t="shared" si="2224"/>
        <v>53885.465103259194</v>
      </c>
      <c r="X1554" s="46">
        <f t="shared" si="2224"/>
        <v>16028.007455785872</v>
      </c>
      <c r="Y1554" s="46">
        <f t="shared" si="2224"/>
        <v>412095.32599713816</v>
      </c>
      <c r="Z1554" s="46">
        <f t="shared" si="2224"/>
        <v>189959.33482230053</v>
      </c>
      <c r="AA1554" s="46">
        <f t="shared" si="2224"/>
        <v>2953.9423822651752</v>
      </c>
      <c r="AB1554" s="46">
        <f t="shared" si="2224"/>
        <v>192913.27720456567</v>
      </c>
      <c r="AC1554" s="46">
        <f t="shared" si="2224"/>
        <v>3910.1751497707</v>
      </c>
      <c r="AD1554" s="46">
        <f t="shared" si="2224"/>
        <v>284663.26927749434</v>
      </c>
      <c r="AE1554" s="46">
        <f t="shared" si="2224"/>
        <v>131406.77029244474</v>
      </c>
    </row>
    <row r="1555" spans="3:31">
      <c r="H1555" s="46"/>
      <c r="I1555" s="46"/>
      <c r="J1555" s="46"/>
      <c r="K1555" s="46"/>
      <c r="L1555" s="46"/>
      <c r="M1555" s="46"/>
      <c r="N1555" s="46"/>
      <c r="O1555" s="46"/>
      <c r="P1555" s="46"/>
      <c r="Q1555" s="46"/>
      <c r="R1555" s="46"/>
      <c r="S1555" s="46"/>
      <c r="T1555" s="46"/>
      <c r="U1555" s="46"/>
      <c r="V1555" s="46"/>
      <c r="W1555" s="46"/>
      <c r="X1555" s="46"/>
      <c r="Y1555" s="46"/>
      <c r="Z1555" s="46"/>
      <c r="AA1555" s="46"/>
      <c r="AB1555" s="46"/>
      <c r="AC1555" s="46"/>
      <c r="AD1555" s="46"/>
      <c r="AE1555" s="46"/>
    </row>
    <row r="1556" spans="3:31">
      <c r="C1556" s="48" t="s">
        <v>106</v>
      </c>
      <c r="E1556" s="3"/>
      <c r="F1556" s="167"/>
      <c r="G1556" s="3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</row>
    <row r="1557" spans="3:31" hidden="1" outlineLevel="1">
      <c r="E1557" s="44"/>
      <c r="F1557" s="167" t="str">
        <f>F1564</f>
        <v>TOTMXEXP</v>
      </c>
      <c r="G1557" s="48" t="str">
        <f>$G$8</f>
        <v>PRODUCTION</v>
      </c>
      <c r="H1557" s="4">
        <f t="shared" ref="H1557:H1588" si="2226">SUBTOTAL(9,I1557:AE1557)</f>
        <v>0</v>
      </c>
      <c r="I1557" s="5">
        <f t="shared" ref="I1557:N1557" si="2227">VLOOKUP(CONCATENATE($F1557," ",$G1557),AllocFactorMatrix,(I$4+1),FALSE)*$E1564</f>
        <v>0</v>
      </c>
      <c r="J1557" s="47">
        <f t="shared" si="2227"/>
        <v>0</v>
      </c>
      <c r="K1557" s="47">
        <f t="shared" si="2227"/>
        <v>0</v>
      </c>
      <c r="L1557" s="5">
        <f t="shared" si="2227"/>
        <v>0</v>
      </c>
      <c r="M1557" s="5">
        <f t="shared" si="2227"/>
        <v>0</v>
      </c>
      <c r="N1557" s="5">
        <f t="shared" si="2227"/>
        <v>0</v>
      </c>
      <c r="O1557" s="5">
        <f t="shared" ref="O1557:O1636" si="2228">SUBTOTAL(9,L1557:N1557)</f>
        <v>0</v>
      </c>
      <c r="P1557" s="5">
        <f>VLOOKUP(CONCATENATE($F1557," ",$G1557),AllocFactorMatrix,(P$4+1),FALSE)*$E1564</f>
        <v>0</v>
      </c>
      <c r="Q1557" s="5">
        <f>VLOOKUP(CONCATENATE($F1557," ",$G1557),AllocFactorMatrix,(Q$4+1),FALSE)*$E1564</f>
        <v>0</v>
      </c>
      <c r="R1557" s="5">
        <f>VLOOKUP(CONCATENATE($F1557," ",$G1557),AllocFactorMatrix,(R$4+1),FALSE)*$E1564</f>
        <v>0</v>
      </c>
      <c r="S1557" s="47">
        <f>VLOOKUP(CONCATENATE($F1557," ",$G1557),AllocFactorMatrix,(S$4+1),FALSE)*$E1564</f>
        <v>0</v>
      </c>
      <c r="T1557" s="5">
        <f>SUBTOTAL(9,P1557:S1557)</f>
        <v>0</v>
      </c>
      <c r="U1557" s="5">
        <f>VLOOKUP(CONCATENATE($F1557," ",$G1557),AllocFactorMatrix,(U$4+1),FALSE)*$E1564</f>
        <v>0</v>
      </c>
      <c r="V1557" s="5">
        <f>VLOOKUP(CONCATENATE($F1557," ",$G1557),AllocFactorMatrix,(V$4+1),FALSE)*$E1564</f>
        <v>0</v>
      </c>
      <c r="W1557" s="5">
        <f>VLOOKUP(CONCATENATE($F1557," ",$G1557),AllocFactorMatrix,(W$4+1),FALSE)*$E1564</f>
        <v>0</v>
      </c>
      <c r="X1557" s="5">
        <f>VLOOKUP(CONCATENATE($F1557," ",$G1557),AllocFactorMatrix,(X$4+1),FALSE)*$E1564</f>
        <v>0</v>
      </c>
      <c r="Y1557" s="5">
        <f>SUBTOTAL(9,U1557:X1557)</f>
        <v>0</v>
      </c>
      <c r="Z1557" s="5">
        <f>VLOOKUP(CONCATENATE($F1557," ",$G1557),AllocFactorMatrix,(Z$4+1),FALSE)*$E1564</f>
        <v>0</v>
      </c>
      <c r="AA1557" s="5">
        <f>VLOOKUP(CONCATENATE($F1557," ",$G1557),AllocFactorMatrix,(AA$4+1),FALSE)*$E1564</f>
        <v>0</v>
      </c>
      <c r="AB1557" s="5">
        <f t="shared" ref="AB1557:AB1604" si="2229">SUBTOTAL(9,Z1557:AA1557)</f>
        <v>0</v>
      </c>
      <c r="AC1557" s="5">
        <f>VLOOKUP(CONCATENATE($F1557," ",$G1557),AllocFactorMatrix,(AC$4+1),FALSE)*$E1564</f>
        <v>0</v>
      </c>
      <c r="AD1557" s="5">
        <f>VLOOKUP(CONCATENATE($F1557," ",$G1557),AllocFactorMatrix,(AD$4+1),FALSE)*$E1564</f>
        <v>0</v>
      </c>
      <c r="AE1557" s="5">
        <f>VLOOKUP(CONCATENATE($F1557," ",$G1557),AllocFactorMatrix,(AE$4+1),FALSE)*$E1564</f>
        <v>0</v>
      </c>
    </row>
    <row r="1558" spans="3:31" hidden="1" outlineLevel="1">
      <c r="E1558" s="44"/>
      <c r="F1558" s="167" t="str">
        <f>F1564</f>
        <v>TOTMXEXP</v>
      </c>
      <c r="G1558" s="48" t="str">
        <f>$G$9</f>
        <v>BULKTRAN</v>
      </c>
      <c r="H1558" s="4">
        <f t="shared" si="2226"/>
        <v>0</v>
      </c>
      <c r="I1558" s="5">
        <f t="shared" ref="I1558:N1558" si="2230">VLOOKUP(CONCATENATE($F1558," ",$G1558),AllocFactorMatrix,(I$4+1),FALSE)*$E1564</f>
        <v>0</v>
      </c>
      <c r="J1558" s="47">
        <f t="shared" si="2230"/>
        <v>0</v>
      </c>
      <c r="K1558" s="47">
        <f t="shared" si="2230"/>
        <v>0</v>
      </c>
      <c r="L1558" s="5">
        <f t="shared" si="2230"/>
        <v>0</v>
      </c>
      <c r="M1558" s="5">
        <f t="shared" si="2230"/>
        <v>0</v>
      </c>
      <c r="N1558" s="5">
        <f t="shared" si="2230"/>
        <v>0</v>
      </c>
      <c r="O1558" s="5">
        <f t="shared" si="2228"/>
        <v>0</v>
      </c>
      <c r="P1558" s="5">
        <f>VLOOKUP(CONCATENATE($F1558," ",$G1558),AllocFactorMatrix,(P$4+1),FALSE)*$E1564</f>
        <v>0</v>
      </c>
      <c r="Q1558" s="5">
        <f>VLOOKUP(CONCATENATE($F1558," ",$G1558),AllocFactorMatrix,(Q$4+1),FALSE)*$E1564</f>
        <v>0</v>
      </c>
      <c r="R1558" s="5">
        <f>VLOOKUP(CONCATENATE($F1558," ",$G1558),AllocFactorMatrix,(R$4+1),FALSE)*$E1564</f>
        <v>0</v>
      </c>
      <c r="S1558" s="47">
        <f>VLOOKUP(CONCATENATE($F1558," ",$G1558),AllocFactorMatrix,(S$4+1),FALSE)*$E1564</f>
        <v>0</v>
      </c>
      <c r="T1558" s="5">
        <f t="shared" ref="T1558:T1637" si="2231">SUBTOTAL(9,P1558:S1558)</f>
        <v>0</v>
      </c>
      <c r="U1558" s="5">
        <f>VLOOKUP(CONCATENATE($F1558," ",$G1558),AllocFactorMatrix,(U$4+1),FALSE)*$E1564</f>
        <v>0</v>
      </c>
      <c r="V1558" s="5">
        <f>VLOOKUP(CONCATENATE($F1558," ",$G1558),AllocFactorMatrix,(V$4+1),FALSE)*$E1564</f>
        <v>0</v>
      </c>
      <c r="W1558" s="5">
        <f>VLOOKUP(CONCATENATE($F1558," ",$G1558),AllocFactorMatrix,(W$4+1),FALSE)*$E1564</f>
        <v>0</v>
      </c>
      <c r="X1558" s="5">
        <f>VLOOKUP(CONCATENATE($F1558," ",$G1558),AllocFactorMatrix,(X$4+1),FALSE)*$E1564</f>
        <v>0</v>
      </c>
      <c r="Y1558" s="5">
        <f t="shared" ref="Y1558:Y1564" si="2232">SUBTOTAL(9,U1558:X1558)</f>
        <v>0</v>
      </c>
      <c r="Z1558" s="5">
        <f>VLOOKUP(CONCATENATE($F1558," ",$G1558),AllocFactorMatrix,(Z$4+1),FALSE)*$E1564</f>
        <v>0</v>
      </c>
      <c r="AA1558" s="5">
        <f>VLOOKUP(CONCATENATE($F1558," ",$G1558),AllocFactorMatrix,(AA$4+1),FALSE)*$E1564</f>
        <v>0</v>
      </c>
      <c r="AB1558" s="5">
        <f t="shared" si="2229"/>
        <v>0</v>
      </c>
      <c r="AC1558" s="5">
        <f>VLOOKUP(CONCATENATE($F1558," ",$G1558),AllocFactorMatrix,(AC$4+1),FALSE)*$E1564</f>
        <v>0</v>
      </c>
      <c r="AD1558" s="5">
        <f>VLOOKUP(CONCATENATE($F1558," ",$G1558),AllocFactorMatrix,(AD$4+1),FALSE)*$E1564</f>
        <v>0</v>
      </c>
      <c r="AE1558" s="5">
        <f>VLOOKUP(CONCATENATE($F1558," ",$G1558),AllocFactorMatrix,(AE$4+1),FALSE)*$E1564</f>
        <v>0</v>
      </c>
    </row>
    <row r="1559" spans="3:31" hidden="1" outlineLevel="1">
      <c r="E1559" s="44"/>
      <c r="F1559" s="167" t="str">
        <f>F1564</f>
        <v>TOTMXEXP</v>
      </c>
      <c r="G1559" s="48" t="str">
        <f>$G$10</f>
        <v>SUBTRAN</v>
      </c>
      <c r="H1559" s="4">
        <f t="shared" si="2226"/>
        <v>0</v>
      </c>
      <c r="I1559" s="5">
        <f t="shared" ref="I1559:N1559" si="2233">VLOOKUP(CONCATENATE($F1559," ",$G1559),AllocFactorMatrix,(I$4+1),FALSE)*$E1564</f>
        <v>0</v>
      </c>
      <c r="J1559" s="47">
        <f t="shared" si="2233"/>
        <v>0</v>
      </c>
      <c r="K1559" s="47">
        <f t="shared" si="2233"/>
        <v>0</v>
      </c>
      <c r="L1559" s="5">
        <f t="shared" si="2233"/>
        <v>0</v>
      </c>
      <c r="M1559" s="5">
        <f t="shared" si="2233"/>
        <v>0</v>
      </c>
      <c r="N1559" s="5">
        <f t="shared" si="2233"/>
        <v>0</v>
      </c>
      <c r="O1559" s="5">
        <f t="shared" si="2228"/>
        <v>0</v>
      </c>
      <c r="P1559" s="5">
        <f>VLOOKUP(CONCATENATE($F1559," ",$G1559),AllocFactorMatrix,(P$4+1),FALSE)*$E1564</f>
        <v>0</v>
      </c>
      <c r="Q1559" s="5">
        <f>VLOOKUP(CONCATENATE($F1559," ",$G1559),AllocFactorMatrix,(Q$4+1),FALSE)*$E1564</f>
        <v>0</v>
      </c>
      <c r="R1559" s="5">
        <f>VLOOKUP(CONCATENATE($F1559," ",$G1559),AllocFactorMatrix,(R$4+1),FALSE)*$E1564</f>
        <v>0</v>
      </c>
      <c r="S1559" s="47">
        <f>VLOOKUP(CONCATENATE($F1559," ",$G1559),AllocFactorMatrix,(S$4+1),FALSE)*$E1564</f>
        <v>0</v>
      </c>
      <c r="T1559" s="5">
        <f t="shared" si="2231"/>
        <v>0</v>
      </c>
      <c r="U1559" s="5">
        <f>VLOOKUP(CONCATENATE($F1559," ",$G1559),AllocFactorMatrix,(U$4+1),FALSE)*$E1564</f>
        <v>0</v>
      </c>
      <c r="V1559" s="5">
        <f>VLOOKUP(CONCATENATE($F1559," ",$G1559),AllocFactorMatrix,(V$4+1),FALSE)*$E1564</f>
        <v>0</v>
      </c>
      <c r="W1559" s="5">
        <f>VLOOKUP(CONCATENATE($F1559," ",$G1559),AllocFactorMatrix,(W$4+1),FALSE)*$E1564</f>
        <v>0</v>
      </c>
      <c r="X1559" s="5">
        <f>VLOOKUP(CONCATENATE($F1559," ",$G1559),AllocFactorMatrix,(X$4+1),FALSE)*$E1564</f>
        <v>0</v>
      </c>
      <c r="Y1559" s="5">
        <f t="shared" si="2232"/>
        <v>0</v>
      </c>
      <c r="Z1559" s="5">
        <f>VLOOKUP(CONCATENATE($F1559," ",$G1559),AllocFactorMatrix,(Z$4+1),FALSE)*$E1564</f>
        <v>0</v>
      </c>
      <c r="AA1559" s="5">
        <f>VLOOKUP(CONCATENATE($F1559," ",$G1559),AllocFactorMatrix,(AA$4+1),FALSE)*$E1564</f>
        <v>0</v>
      </c>
      <c r="AB1559" s="5">
        <f t="shared" si="2229"/>
        <v>0</v>
      </c>
      <c r="AC1559" s="5">
        <f>VLOOKUP(CONCATENATE($F1559," ",$G1559),AllocFactorMatrix,(AC$4+1),FALSE)*$E1564</f>
        <v>0</v>
      </c>
      <c r="AD1559" s="5">
        <f>VLOOKUP(CONCATENATE($F1559," ",$G1559),AllocFactorMatrix,(AD$4+1),FALSE)*$E1564</f>
        <v>0</v>
      </c>
      <c r="AE1559" s="5">
        <f>VLOOKUP(CONCATENATE($F1559," ",$G1559),AllocFactorMatrix,(AE$4+1),FALSE)*$E1564</f>
        <v>0</v>
      </c>
    </row>
    <row r="1560" spans="3:31" hidden="1" outlineLevel="1">
      <c r="E1560" s="44"/>
      <c r="F1560" s="167" t="str">
        <f>F1564</f>
        <v>TOTMXEXP</v>
      </c>
      <c r="G1560" s="48" t="str">
        <f>$G$11</f>
        <v>DISTPRI</v>
      </c>
      <c r="H1560" s="4">
        <f t="shared" si="2226"/>
        <v>2808.0655799245569</v>
      </c>
      <c r="I1560" s="5">
        <f t="shared" ref="I1560:N1560" si="2234">VLOOKUP(CONCATENATE($F1560," ",$G1560),AllocFactorMatrix,(I$4+1),FALSE)*$E1564</f>
        <v>1838.4393147622643</v>
      </c>
      <c r="J1560" s="47">
        <f t="shared" si="2234"/>
        <v>0.30187440148489308</v>
      </c>
      <c r="K1560" s="47">
        <f t="shared" si="2234"/>
        <v>0.55855411045765835</v>
      </c>
      <c r="L1560" s="5">
        <f t="shared" si="2234"/>
        <v>430.14600127704716</v>
      </c>
      <c r="M1560" s="5">
        <f t="shared" si="2234"/>
        <v>6.010831728735865</v>
      </c>
      <c r="N1560" s="5">
        <f t="shared" si="2234"/>
        <v>0</v>
      </c>
      <c r="O1560" s="5">
        <f t="shared" si="2228"/>
        <v>436.15683300578303</v>
      </c>
      <c r="P1560" s="5">
        <f>VLOOKUP(CONCATENATE($F1560," ",$G1560),AllocFactorMatrix,(P$4+1),FALSE)*$E1564</f>
        <v>249.45057822736044</v>
      </c>
      <c r="Q1560" s="5">
        <f>VLOOKUP(CONCATENATE($F1560," ",$G1560),AllocFactorMatrix,(Q$4+1),FALSE)*$E1564</f>
        <v>44.887226680660632</v>
      </c>
      <c r="R1560" s="5">
        <f>VLOOKUP(CONCATENATE($F1560," ",$G1560),AllocFactorMatrix,(R$4+1),FALSE)*$E1564</f>
        <v>0</v>
      </c>
      <c r="S1560" s="47">
        <f>VLOOKUP(CONCATENATE($F1560," ",$G1560),AllocFactorMatrix,(S$4+1),FALSE)*$E1564</f>
        <v>0</v>
      </c>
      <c r="T1560" s="5">
        <f t="shared" si="2231"/>
        <v>294.3378049080211</v>
      </c>
      <c r="U1560" s="5">
        <f>VLOOKUP(CONCATENATE($F1560," ",$G1560),AllocFactorMatrix,(U$4+1),FALSE)*$E1564</f>
        <v>11.295992669121677</v>
      </c>
      <c r="V1560" s="5">
        <f>VLOOKUP(CONCATENATE($F1560," ",$G1560),AllocFactorMatrix,(V$4+1),FALSE)*$E1564</f>
        <v>156.19943697213071</v>
      </c>
      <c r="W1560" s="5">
        <f>VLOOKUP(CONCATENATE($F1560," ",$G1560),AllocFactorMatrix,(W$4+1),FALSE)*$E1564</f>
        <v>0</v>
      </c>
      <c r="X1560" s="5">
        <f>VLOOKUP(CONCATENATE($F1560," ",$G1560),AllocFactorMatrix,(X$4+1),FALSE)*$E1564</f>
        <v>0</v>
      </c>
      <c r="Y1560" s="5">
        <f t="shared" si="2232"/>
        <v>167.4954296412524</v>
      </c>
      <c r="Z1560" s="5">
        <f>VLOOKUP(CONCATENATE($F1560," ",$G1560),AllocFactorMatrix,(Z$4+1),FALSE)*$E1564</f>
        <v>68.498230497470573</v>
      </c>
      <c r="AA1560" s="5">
        <f>VLOOKUP(CONCATENATE($F1560," ",$G1560),AllocFactorMatrix,(AA$4+1),FALSE)*$E1564</f>
        <v>1.3748675084547022</v>
      </c>
      <c r="AB1560" s="5">
        <f t="shared" si="2229"/>
        <v>69.873098005925272</v>
      </c>
      <c r="AC1560" s="5">
        <f>VLOOKUP(CONCATENATE($F1560," ",$G1560),AllocFactorMatrix,(AC$4+1),FALSE)*$E1564</f>
        <v>0.90267108936843876</v>
      </c>
      <c r="AD1560" s="5">
        <f>VLOOKUP(CONCATENATE($F1560," ",$G1560),AllocFactorMatrix,(AD$4+1),FALSE)*$E1564</f>
        <v>0</v>
      </c>
      <c r="AE1560" s="5">
        <f>VLOOKUP(CONCATENATE($F1560," ",$G1560),AllocFactorMatrix,(AE$4+1),FALSE)*$E1564</f>
        <v>0</v>
      </c>
    </row>
    <row r="1561" spans="3:31" hidden="1" outlineLevel="1">
      <c r="E1561" s="44"/>
      <c r="F1561" s="167" t="str">
        <f>F1564</f>
        <v>TOTMXEXP</v>
      </c>
      <c r="G1561" s="48" t="str">
        <f>$G$12</f>
        <v>DISTSEC</v>
      </c>
      <c r="H1561" s="4">
        <f t="shared" si="2226"/>
        <v>1110.8677447290515</v>
      </c>
      <c r="I1561" s="5">
        <f t="shared" ref="I1561:N1561" si="2235">VLOOKUP(CONCATENATE($F1561," ",$G1561),AllocFactorMatrix,(I$4+1),FALSE)*$E1564</f>
        <v>824.17629200616545</v>
      </c>
      <c r="J1561" s="47">
        <f t="shared" si="2235"/>
        <v>0.20430905476872194</v>
      </c>
      <c r="K1561" s="47">
        <f t="shared" si="2235"/>
        <v>0.26463653157050987</v>
      </c>
      <c r="L1561" s="5">
        <f t="shared" si="2235"/>
        <v>166.12658815133426</v>
      </c>
      <c r="M1561" s="5">
        <f t="shared" si="2235"/>
        <v>0</v>
      </c>
      <c r="N1561" s="5">
        <f t="shared" si="2235"/>
        <v>0</v>
      </c>
      <c r="O1561" s="5">
        <f t="shared" si="2228"/>
        <v>166.12658815133426</v>
      </c>
      <c r="P1561" s="5">
        <f>VLOOKUP(CONCATENATE($F1561," ",$G1561),AllocFactorMatrix,(P$4+1),FALSE)*$E1564</f>
        <v>82.929367077167186</v>
      </c>
      <c r="Q1561" s="5">
        <f>VLOOKUP(CONCATENATE($F1561," ",$G1561),AllocFactorMatrix,(Q$4+1),FALSE)*$E1564</f>
        <v>0</v>
      </c>
      <c r="R1561" s="5">
        <f>VLOOKUP(CONCATENATE($F1561," ",$G1561),AllocFactorMatrix,(R$4+1),FALSE)*$E1564</f>
        <v>0</v>
      </c>
      <c r="S1561" s="47">
        <f>VLOOKUP(CONCATENATE($F1561," ",$G1561),AllocFactorMatrix,(S$4+1),FALSE)*$E1564</f>
        <v>0</v>
      </c>
      <c r="T1561" s="5">
        <f t="shared" si="2231"/>
        <v>82.929367077167186</v>
      </c>
      <c r="U1561" s="5">
        <f>VLOOKUP(CONCATENATE($F1561," ",$G1561),AllocFactorMatrix,(U$4+1),FALSE)*$E1564</f>
        <v>3.1056585057560455</v>
      </c>
      <c r="V1561" s="5">
        <f>VLOOKUP(CONCATENATE($F1561," ",$G1561),AllocFactorMatrix,(V$4+1),FALSE)*$E1564</f>
        <v>0</v>
      </c>
      <c r="W1561" s="5">
        <f>VLOOKUP(CONCATENATE($F1561," ",$G1561),AllocFactorMatrix,(W$4+1),FALSE)*$E1564</f>
        <v>0</v>
      </c>
      <c r="X1561" s="5">
        <f>VLOOKUP(CONCATENATE($F1561," ",$G1561),AllocFactorMatrix,(X$4+1),FALSE)*$E1564</f>
        <v>0</v>
      </c>
      <c r="Y1561" s="5">
        <f t="shared" si="2232"/>
        <v>3.1056585057560455</v>
      </c>
      <c r="Z1561" s="5">
        <f>VLOOKUP(CONCATENATE($F1561," ",$G1561),AllocFactorMatrix,(Z$4+1),FALSE)*$E1564</f>
        <v>23.470605941324948</v>
      </c>
      <c r="AA1561" s="5">
        <f>VLOOKUP(CONCATENATE($F1561," ",$G1561),AllocFactorMatrix,(AA$4+1),FALSE)*$E1564</f>
        <v>0</v>
      </c>
      <c r="AB1561" s="5">
        <f t="shared" si="2229"/>
        <v>23.470605941324948</v>
      </c>
      <c r="AC1561" s="5">
        <f>VLOOKUP(CONCATENATE($F1561," ",$G1561),AllocFactorMatrix,(AC$4+1),FALSE)*$E1564</f>
        <v>0.27750639328822468</v>
      </c>
      <c r="AD1561" s="5">
        <f>VLOOKUP(CONCATENATE($F1561," ",$G1561),AllocFactorMatrix,(AD$4+1),FALSE)*$E1564</f>
        <v>8.5415663487758202</v>
      </c>
      <c r="AE1561" s="5">
        <f>VLOOKUP(CONCATENATE($F1561," ",$G1561),AllocFactorMatrix,(AE$4+1),FALSE)*$E1564</f>
        <v>1.771214718900495</v>
      </c>
    </row>
    <row r="1562" spans="3:31" hidden="1" outlineLevel="1">
      <c r="E1562" s="44"/>
      <c r="F1562" s="167" t="str">
        <f>F1564</f>
        <v>TOTMXEXP</v>
      </c>
      <c r="G1562" s="48" t="str">
        <f>$G$13</f>
        <v>ENERGY</v>
      </c>
      <c r="H1562" s="4">
        <f t="shared" si="2226"/>
        <v>0</v>
      </c>
      <c r="I1562" s="5">
        <f t="shared" ref="I1562:N1562" si="2236">VLOOKUP(CONCATENATE($F1562," ",$G1562),AllocFactorMatrix,(I$4+1),FALSE)*$E1564</f>
        <v>0</v>
      </c>
      <c r="J1562" s="47">
        <f t="shared" si="2236"/>
        <v>0</v>
      </c>
      <c r="K1562" s="47">
        <f t="shared" si="2236"/>
        <v>0</v>
      </c>
      <c r="L1562" s="5">
        <f t="shared" si="2236"/>
        <v>0</v>
      </c>
      <c r="M1562" s="5">
        <f t="shared" si="2236"/>
        <v>0</v>
      </c>
      <c r="N1562" s="5">
        <f t="shared" si="2236"/>
        <v>0</v>
      </c>
      <c r="O1562" s="5">
        <f t="shared" si="2228"/>
        <v>0</v>
      </c>
      <c r="P1562" s="5">
        <f>VLOOKUP(CONCATENATE($F1562," ",$G1562),AllocFactorMatrix,(P$4+1),FALSE)*$E1564</f>
        <v>0</v>
      </c>
      <c r="Q1562" s="5">
        <f>VLOOKUP(CONCATENATE($F1562," ",$G1562),AllocFactorMatrix,(Q$4+1),FALSE)*$E1564</f>
        <v>0</v>
      </c>
      <c r="R1562" s="5">
        <f>VLOOKUP(CONCATENATE($F1562," ",$G1562),AllocFactorMatrix,(R$4+1),FALSE)*$E1564</f>
        <v>0</v>
      </c>
      <c r="S1562" s="47">
        <f>VLOOKUP(CONCATENATE($F1562," ",$G1562),AllocFactorMatrix,(S$4+1),FALSE)*$E1564</f>
        <v>0</v>
      </c>
      <c r="T1562" s="5">
        <f t="shared" si="2231"/>
        <v>0</v>
      </c>
      <c r="U1562" s="5">
        <f>VLOOKUP(CONCATENATE($F1562," ",$G1562),AllocFactorMatrix,(U$4+1),FALSE)*$E1564</f>
        <v>0</v>
      </c>
      <c r="V1562" s="5">
        <f>VLOOKUP(CONCATENATE($F1562," ",$G1562),AllocFactorMatrix,(V$4+1),FALSE)*$E1564</f>
        <v>0</v>
      </c>
      <c r="W1562" s="5">
        <f>VLOOKUP(CONCATENATE($F1562," ",$G1562),AllocFactorMatrix,(W$4+1),FALSE)*$E1564</f>
        <v>0</v>
      </c>
      <c r="X1562" s="5">
        <f>VLOOKUP(CONCATENATE($F1562," ",$G1562),AllocFactorMatrix,(X$4+1),FALSE)*$E1564</f>
        <v>0</v>
      </c>
      <c r="Y1562" s="5">
        <f t="shared" si="2232"/>
        <v>0</v>
      </c>
      <c r="Z1562" s="5">
        <f>VLOOKUP(CONCATENATE($F1562," ",$G1562),AllocFactorMatrix,(Z$4+1),FALSE)*$E1564</f>
        <v>0</v>
      </c>
      <c r="AA1562" s="5">
        <f>VLOOKUP(CONCATENATE($F1562," ",$G1562),AllocFactorMatrix,(AA$4+1),FALSE)*$E1564</f>
        <v>0</v>
      </c>
      <c r="AB1562" s="5">
        <f t="shared" si="2229"/>
        <v>0</v>
      </c>
      <c r="AC1562" s="5">
        <f>VLOOKUP(CONCATENATE($F1562," ",$G1562),AllocFactorMatrix,(AC$4+1),FALSE)*$E1564</f>
        <v>0</v>
      </c>
      <c r="AD1562" s="5">
        <f>VLOOKUP(CONCATENATE($F1562," ",$G1562),AllocFactorMatrix,(AD$4+1),FALSE)*$E1564</f>
        <v>0</v>
      </c>
      <c r="AE1562" s="5">
        <f>VLOOKUP(CONCATENATE($F1562," ",$G1562),AllocFactorMatrix,(AE$4+1),FALSE)*$E1564</f>
        <v>0</v>
      </c>
    </row>
    <row r="1563" spans="3:31" hidden="1" outlineLevel="1">
      <c r="E1563" s="44"/>
      <c r="F1563" s="167" t="str">
        <f>F1564</f>
        <v>TOTMXEXP</v>
      </c>
      <c r="G1563" s="48" t="str">
        <f>$G$14</f>
        <v>CUSTOMER</v>
      </c>
      <c r="H1563" s="4">
        <f t="shared" si="2226"/>
        <v>20.066675346391921</v>
      </c>
      <c r="I1563" s="5">
        <f t="shared" ref="I1563:N1563" si="2237">VLOOKUP(CONCATENATE($F1563," ",$G1563),AllocFactorMatrix,(I$4+1),FALSE)*$E1564</f>
        <v>2.3850877607888612</v>
      </c>
      <c r="J1563" s="47">
        <f t="shared" si="2237"/>
        <v>4.8025622835482423E-4</v>
      </c>
      <c r="K1563" s="47">
        <f t="shared" si="2237"/>
        <v>7.6492464452292488E-4</v>
      </c>
      <c r="L1563" s="5">
        <f t="shared" si="2237"/>
        <v>1.7981789538897484</v>
      </c>
      <c r="M1563" s="5">
        <f t="shared" si="2237"/>
        <v>0.25849736162139847</v>
      </c>
      <c r="N1563" s="5">
        <f t="shared" si="2237"/>
        <v>4.3543067432886086E-2</v>
      </c>
      <c r="O1563" s="5">
        <f t="shared" si="2228"/>
        <v>2.100219382944033</v>
      </c>
      <c r="P1563" s="5">
        <f>VLOOKUP(CONCATENATE($F1563," ",$G1563),AllocFactorMatrix,(P$4+1),FALSE)*$E1564</f>
        <v>0.27543875869088341</v>
      </c>
      <c r="Q1563" s="5">
        <f>VLOOKUP(CONCATENATE($F1563," ",$G1563),AllocFactorMatrix,(Q$4+1),FALSE)*$E1564</f>
        <v>9.0930479823929072E-2</v>
      </c>
      <c r="R1563" s="5">
        <f>VLOOKUP(CONCATENATE($F1563," ",$G1563),AllocFactorMatrix,(R$4+1),FALSE)*$E1564</f>
        <v>0.10708967974634132</v>
      </c>
      <c r="S1563" s="47">
        <f>VLOOKUP(CONCATENATE($F1563," ",$G1563),AllocFactorMatrix,(S$4+1),FALSE)*$E1564</f>
        <v>1.3386025538097441E-2</v>
      </c>
      <c r="T1563" s="5">
        <f t="shared" si="2231"/>
        <v>0.48684494379925125</v>
      </c>
      <c r="U1563" s="5">
        <f>VLOOKUP(CONCATENATE($F1563," ",$G1563),AllocFactorMatrix,(U$4+1),FALSE)*$E1564</f>
        <v>1.7170861019929777E-3</v>
      </c>
      <c r="V1563" s="5">
        <f>VLOOKUP(CONCATENATE($F1563," ",$G1563),AllocFactorMatrix,(V$4+1),FALSE)*$E1564</f>
        <v>6.4475320807611258E-2</v>
      </c>
      <c r="W1563" s="5">
        <f>VLOOKUP(CONCATENATE($F1563," ",$G1563),AllocFactorMatrix,(W$4+1),FALSE)*$E1564</f>
        <v>0.18001239530891669</v>
      </c>
      <c r="X1563" s="5">
        <f>VLOOKUP(CONCATENATE($F1563," ",$G1563),AllocFactorMatrix,(X$4+1),FALSE)*$E1564</f>
        <v>5.3543938214438473E-2</v>
      </c>
      <c r="Y1563" s="5">
        <f t="shared" si="2232"/>
        <v>0.2997487404329594</v>
      </c>
      <c r="Z1563" s="5">
        <f>VLOOKUP(CONCATENATE($F1563," ",$G1563),AllocFactorMatrix,(Z$4+1),FALSE)*$E1564</f>
        <v>5.2540310076534986E-2</v>
      </c>
      <c r="AA1563" s="5">
        <f>VLOOKUP(CONCATENATE($F1563," ",$G1563),AllocFactorMatrix,(AA$4+1),FALSE)*$E1564</f>
        <v>1.1880583331242227E-3</v>
      </c>
      <c r="AB1563" s="5">
        <f t="shared" si="2229"/>
        <v>5.3728368409659208E-2</v>
      </c>
      <c r="AC1563" s="5">
        <f>VLOOKUP(CONCATENATE($F1563," ",$G1563),AllocFactorMatrix,(AC$4+1),FALSE)*$E1564</f>
        <v>5.5225777656900373E-3</v>
      </c>
      <c r="AD1563" s="5">
        <f>VLOOKUP(CONCATENATE($F1563," ",$G1563),AllocFactorMatrix,(AD$4+1),FALSE)*$E1564</f>
        <v>6.8588547944428679</v>
      </c>
      <c r="AE1563" s="5">
        <f>VLOOKUP(CONCATENATE($F1563," ",$G1563),AllocFactorMatrix,(AE$4+1),FALSE)*$E1564</f>
        <v>7.87542359693572</v>
      </c>
    </row>
    <row r="1564" spans="3:31" collapsed="1">
      <c r="D1564" s="48" t="s">
        <v>107</v>
      </c>
      <c r="E1564" s="54">
        <v>3939</v>
      </c>
      <c r="F1564" s="88" t="s">
        <v>76</v>
      </c>
      <c r="G1564" s="48" t="str">
        <f>$G$15</f>
        <v>TOTAL</v>
      </c>
      <c r="H1564" s="4">
        <f t="shared" si="2226"/>
        <v>3939.0000000000009</v>
      </c>
      <c r="I1564" s="5">
        <f t="shared" ref="I1564:N1564" si="2238">VLOOKUP(CONCATENATE($F1564," ",$G1564),AllocFactorMatrix,(I$4+1),FALSE)*$E1564</f>
        <v>2665.0006945292189</v>
      </c>
      <c r="J1564" s="47">
        <f t="shared" si="2238"/>
        <v>0.50666371248196984</v>
      </c>
      <c r="K1564" s="47">
        <f t="shared" si="2238"/>
        <v>0.8239555666726911</v>
      </c>
      <c r="L1564" s="5">
        <f t="shared" si="2238"/>
        <v>598.07076838227113</v>
      </c>
      <c r="M1564" s="5">
        <f t="shared" si="2238"/>
        <v>6.2693290903572638</v>
      </c>
      <c r="N1564" s="5">
        <f t="shared" si="2238"/>
        <v>4.3543067432886086E-2</v>
      </c>
      <c r="O1564" s="5">
        <f t="shared" si="2228"/>
        <v>604.38364054006126</v>
      </c>
      <c r="P1564" s="5">
        <f>VLOOKUP(CONCATENATE($F1564," ",$G1564),AllocFactorMatrix,(P$4+1),FALSE)*$E1564</f>
        <v>332.65538406321855</v>
      </c>
      <c r="Q1564" s="5">
        <f>VLOOKUP(CONCATENATE($F1564," ",$G1564),AllocFactorMatrix,(Q$4+1),FALSE)*$E1564</f>
        <v>44.978157160484557</v>
      </c>
      <c r="R1564" s="5">
        <f>VLOOKUP(CONCATENATE($F1564," ",$G1564),AllocFactorMatrix,(R$4+1),FALSE)*$E1564</f>
        <v>0.10708967974634132</v>
      </c>
      <c r="S1564" s="47">
        <f>VLOOKUP(CONCATENATE($F1564," ",$G1564),AllocFactorMatrix,(S$4+1),FALSE)*$E1564</f>
        <v>1.3386025538097441E-2</v>
      </c>
      <c r="T1564" s="5">
        <f t="shared" si="2231"/>
        <v>377.7540169289876</v>
      </c>
      <c r="U1564" s="5">
        <f>VLOOKUP(CONCATENATE($F1564," ",$G1564),AllocFactorMatrix,(U$4+1),FALSE)*$E1564</f>
        <v>14.403368260979716</v>
      </c>
      <c r="V1564" s="5">
        <f>VLOOKUP(CONCATENATE($F1564," ",$G1564),AllocFactorMatrix,(V$4+1),FALSE)*$E1564</f>
        <v>156.26391229293833</v>
      </c>
      <c r="W1564" s="5">
        <f>VLOOKUP(CONCATENATE($F1564," ",$G1564),AllocFactorMatrix,(W$4+1),FALSE)*$E1564</f>
        <v>0.18001239530891669</v>
      </c>
      <c r="X1564" s="5">
        <f>VLOOKUP(CONCATENATE($F1564," ",$G1564),AllocFactorMatrix,(X$4+1),FALSE)*$E1564</f>
        <v>5.3543938214438473E-2</v>
      </c>
      <c r="Y1564" s="5">
        <f t="shared" si="2232"/>
        <v>170.90083688744139</v>
      </c>
      <c r="Z1564" s="5">
        <f>VLOOKUP(CONCATENATE($F1564," ",$G1564),AllocFactorMatrix,(Z$4+1),FALSE)*$E1564</f>
        <v>92.021376748872044</v>
      </c>
      <c r="AA1564" s="5">
        <f>VLOOKUP(CONCATENATE($F1564," ",$G1564),AllocFactorMatrix,(AA$4+1),FALSE)*$E1564</f>
        <v>1.3760555667878265</v>
      </c>
      <c r="AB1564" s="5">
        <f t="shared" si="2229"/>
        <v>93.39743231565987</v>
      </c>
      <c r="AC1564" s="5">
        <f>VLOOKUP(CONCATENATE($F1564," ",$G1564),AllocFactorMatrix,(AC$4+1),FALSE)*$E1564</f>
        <v>1.1857000604223535</v>
      </c>
      <c r="AD1564" s="5">
        <f>VLOOKUP(CONCATENATE($F1564," ",$G1564),AllocFactorMatrix,(AD$4+1),FALSE)*$E1564</f>
        <v>15.400421143218688</v>
      </c>
      <c r="AE1564" s="5">
        <f>VLOOKUP(CONCATENATE($F1564," ",$G1564),AllocFactorMatrix,(AE$4+1),FALSE)*$E1564</f>
        <v>9.6466383158362152</v>
      </c>
    </row>
    <row r="1565" spans="3:31" hidden="1" outlineLevel="1">
      <c r="E1565" s="44"/>
      <c r="F1565" s="167" t="str">
        <f>F1572</f>
        <v>DIST_CPD</v>
      </c>
      <c r="G1565" s="48" t="str">
        <f>$G$8</f>
        <v>PRODUCTION</v>
      </c>
      <c r="H1565" s="4">
        <f t="shared" si="2226"/>
        <v>0</v>
      </c>
      <c r="I1565" s="5">
        <f t="shared" ref="I1565:N1565" si="2239">VLOOKUP(CONCATENATE($F1565," ",$G1565),AllocFactorMatrix,(I$4+1),FALSE)*$E1572</f>
        <v>0</v>
      </c>
      <c r="J1565" s="47">
        <f t="shared" si="2239"/>
        <v>0</v>
      </c>
      <c r="K1565" s="47">
        <f t="shared" si="2239"/>
        <v>0</v>
      </c>
      <c r="L1565" s="5">
        <f t="shared" si="2239"/>
        <v>0</v>
      </c>
      <c r="M1565" s="5">
        <f t="shared" si="2239"/>
        <v>0</v>
      </c>
      <c r="N1565" s="5">
        <f t="shared" si="2239"/>
        <v>0</v>
      </c>
      <c r="O1565" s="5">
        <f t="shared" si="2228"/>
        <v>0</v>
      </c>
      <c r="P1565" s="5">
        <f>VLOOKUP(CONCATENATE($F1565," ",$G1565),AllocFactorMatrix,(P$4+1),FALSE)*$E1572</f>
        <v>0</v>
      </c>
      <c r="Q1565" s="5">
        <f>VLOOKUP(CONCATENATE($F1565," ",$G1565),AllocFactorMatrix,(Q$4+1),FALSE)*$E1572</f>
        <v>0</v>
      </c>
      <c r="R1565" s="5">
        <f>VLOOKUP(CONCATENATE($F1565," ",$G1565),AllocFactorMatrix,(R$4+1),FALSE)*$E1572</f>
        <v>0</v>
      </c>
      <c r="S1565" s="47">
        <f>VLOOKUP(CONCATENATE($F1565," ",$G1565),AllocFactorMatrix,(S$4+1),FALSE)*$E1572</f>
        <v>0</v>
      </c>
      <c r="T1565" s="5">
        <f t="shared" si="2231"/>
        <v>0</v>
      </c>
      <c r="U1565" s="5">
        <f>VLOOKUP(CONCATENATE($F1565," ",$G1565),AllocFactorMatrix,(U$4+1),FALSE)*$E1572</f>
        <v>0</v>
      </c>
      <c r="V1565" s="5">
        <f>VLOOKUP(CONCATENATE($F1565," ",$G1565),AllocFactorMatrix,(V$4+1),FALSE)*$E1572</f>
        <v>0</v>
      </c>
      <c r="W1565" s="5">
        <f>VLOOKUP(CONCATENATE($F1565," ",$G1565),AllocFactorMatrix,(W$4+1),FALSE)*$E1572</f>
        <v>0</v>
      </c>
      <c r="X1565" s="5">
        <f>VLOOKUP(CONCATENATE($F1565," ",$G1565),AllocFactorMatrix,(X$4+1),FALSE)*$E1572</f>
        <v>0</v>
      </c>
      <c r="Y1565" s="5">
        <f>SUBTOTAL(9,U1565:X1565)</f>
        <v>0</v>
      </c>
      <c r="Z1565" s="5">
        <f>VLOOKUP(CONCATENATE($F1565," ",$G1565),AllocFactorMatrix,(Z$4+1),FALSE)*$E1572</f>
        <v>0</v>
      </c>
      <c r="AA1565" s="5">
        <f>VLOOKUP(CONCATENATE($F1565," ",$G1565),AllocFactorMatrix,(AA$4+1),FALSE)*$E1572</f>
        <v>0</v>
      </c>
      <c r="AB1565" s="5">
        <f t="shared" si="2229"/>
        <v>0</v>
      </c>
      <c r="AC1565" s="5">
        <f>VLOOKUP(CONCATENATE($F1565," ",$G1565),AllocFactorMatrix,(AC$4+1),FALSE)*$E1572</f>
        <v>0</v>
      </c>
      <c r="AD1565" s="5">
        <f>VLOOKUP(CONCATENATE($F1565," ",$G1565),AllocFactorMatrix,(AD$4+1),FALSE)*$E1572</f>
        <v>0</v>
      </c>
      <c r="AE1565" s="5">
        <f>VLOOKUP(CONCATENATE($F1565," ",$G1565),AllocFactorMatrix,(AE$4+1),FALSE)*$E1572</f>
        <v>0</v>
      </c>
    </row>
    <row r="1566" spans="3:31" hidden="1" outlineLevel="1">
      <c r="E1566" s="44"/>
      <c r="F1566" s="167" t="str">
        <f>F1572</f>
        <v>DIST_CPD</v>
      </c>
      <c r="G1566" s="48" t="str">
        <f>$G$9</f>
        <v>BULKTRAN</v>
      </c>
      <c r="H1566" s="4">
        <f t="shared" si="2226"/>
        <v>0</v>
      </c>
      <c r="I1566" s="5">
        <f t="shared" ref="I1566:N1566" si="2240">VLOOKUP(CONCATENATE($F1566," ",$G1566),AllocFactorMatrix,(I$4+1),FALSE)*$E1572</f>
        <v>0</v>
      </c>
      <c r="J1566" s="47">
        <f t="shared" si="2240"/>
        <v>0</v>
      </c>
      <c r="K1566" s="47">
        <f t="shared" si="2240"/>
        <v>0</v>
      </c>
      <c r="L1566" s="5">
        <f t="shared" si="2240"/>
        <v>0</v>
      </c>
      <c r="M1566" s="5">
        <f t="shared" si="2240"/>
        <v>0</v>
      </c>
      <c r="N1566" s="5">
        <f t="shared" si="2240"/>
        <v>0</v>
      </c>
      <c r="O1566" s="5">
        <f t="shared" si="2228"/>
        <v>0</v>
      </c>
      <c r="P1566" s="5">
        <f>VLOOKUP(CONCATENATE($F1566," ",$G1566),AllocFactorMatrix,(P$4+1),FALSE)*$E1572</f>
        <v>0</v>
      </c>
      <c r="Q1566" s="5">
        <f>VLOOKUP(CONCATENATE($F1566," ",$G1566),AllocFactorMatrix,(Q$4+1),FALSE)*$E1572</f>
        <v>0</v>
      </c>
      <c r="R1566" s="5">
        <f>VLOOKUP(CONCATENATE($F1566," ",$G1566),AllocFactorMatrix,(R$4+1),FALSE)*$E1572</f>
        <v>0</v>
      </c>
      <c r="S1566" s="47">
        <f>VLOOKUP(CONCATENATE($F1566," ",$G1566),AllocFactorMatrix,(S$4+1),FALSE)*$E1572</f>
        <v>0</v>
      </c>
      <c r="T1566" s="5">
        <f t="shared" si="2231"/>
        <v>0</v>
      </c>
      <c r="U1566" s="5">
        <f>VLOOKUP(CONCATENATE($F1566," ",$G1566),AllocFactorMatrix,(U$4+1),FALSE)*$E1572</f>
        <v>0</v>
      </c>
      <c r="V1566" s="5">
        <f>VLOOKUP(CONCATENATE($F1566," ",$G1566),AllocFactorMatrix,(V$4+1),FALSE)*$E1572</f>
        <v>0</v>
      </c>
      <c r="W1566" s="5">
        <f>VLOOKUP(CONCATENATE($F1566," ",$G1566),AllocFactorMatrix,(W$4+1),FALSE)*$E1572</f>
        <v>0</v>
      </c>
      <c r="X1566" s="5">
        <f>VLOOKUP(CONCATENATE($F1566," ",$G1566),AllocFactorMatrix,(X$4+1),FALSE)*$E1572</f>
        <v>0</v>
      </c>
      <c r="Y1566" s="5">
        <f t="shared" ref="Y1566:Y1572" si="2241">SUBTOTAL(9,U1566:X1566)</f>
        <v>0</v>
      </c>
      <c r="Z1566" s="5">
        <f>VLOOKUP(CONCATENATE($F1566," ",$G1566),AllocFactorMatrix,(Z$4+1),FALSE)*$E1572</f>
        <v>0</v>
      </c>
      <c r="AA1566" s="5">
        <f>VLOOKUP(CONCATENATE($F1566," ",$G1566),AllocFactorMatrix,(AA$4+1),FALSE)*$E1572</f>
        <v>0</v>
      </c>
      <c r="AB1566" s="5">
        <f t="shared" si="2229"/>
        <v>0</v>
      </c>
      <c r="AC1566" s="5">
        <f>VLOOKUP(CONCATENATE($F1566," ",$G1566),AllocFactorMatrix,(AC$4+1),FALSE)*$E1572</f>
        <v>0</v>
      </c>
      <c r="AD1566" s="5">
        <f>VLOOKUP(CONCATENATE($F1566," ",$G1566),AllocFactorMatrix,(AD$4+1),FALSE)*$E1572</f>
        <v>0</v>
      </c>
      <c r="AE1566" s="5">
        <f>VLOOKUP(CONCATENATE($F1566," ",$G1566),AllocFactorMatrix,(AE$4+1),FALSE)*$E1572</f>
        <v>0</v>
      </c>
    </row>
    <row r="1567" spans="3:31" hidden="1" outlineLevel="1">
      <c r="E1567" s="44"/>
      <c r="F1567" s="167" t="str">
        <f>F1572</f>
        <v>DIST_CPD</v>
      </c>
      <c r="G1567" s="48" t="str">
        <f>$G$10</f>
        <v>SUBTRAN</v>
      </c>
      <c r="H1567" s="4">
        <f t="shared" si="2226"/>
        <v>0</v>
      </c>
      <c r="I1567" s="5">
        <f t="shared" ref="I1567:N1567" si="2242">VLOOKUP(CONCATENATE($F1567," ",$G1567),AllocFactorMatrix,(I$4+1),FALSE)*$E1572</f>
        <v>0</v>
      </c>
      <c r="J1567" s="47">
        <f t="shared" si="2242"/>
        <v>0</v>
      </c>
      <c r="K1567" s="47">
        <f t="shared" si="2242"/>
        <v>0</v>
      </c>
      <c r="L1567" s="5">
        <f t="shared" si="2242"/>
        <v>0</v>
      </c>
      <c r="M1567" s="5">
        <f t="shared" si="2242"/>
        <v>0</v>
      </c>
      <c r="N1567" s="5">
        <f t="shared" si="2242"/>
        <v>0</v>
      </c>
      <c r="O1567" s="5">
        <f t="shared" si="2228"/>
        <v>0</v>
      </c>
      <c r="P1567" s="5">
        <f>VLOOKUP(CONCATENATE($F1567," ",$G1567),AllocFactorMatrix,(P$4+1),FALSE)*$E1572</f>
        <v>0</v>
      </c>
      <c r="Q1567" s="5">
        <f>VLOOKUP(CONCATENATE($F1567," ",$G1567),AllocFactorMatrix,(Q$4+1),FALSE)*$E1572</f>
        <v>0</v>
      </c>
      <c r="R1567" s="5">
        <f>VLOOKUP(CONCATENATE($F1567," ",$G1567),AllocFactorMatrix,(R$4+1),FALSE)*$E1572</f>
        <v>0</v>
      </c>
      <c r="S1567" s="47">
        <f>VLOOKUP(CONCATENATE($F1567," ",$G1567),AllocFactorMatrix,(S$4+1),FALSE)*$E1572</f>
        <v>0</v>
      </c>
      <c r="T1567" s="5">
        <f t="shared" si="2231"/>
        <v>0</v>
      </c>
      <c r="U1567" s="5">
        <f>VLOOKUP(CONCATENATE($F1567," ",$G1567),AllocFactorMatrix,(U$4+1),FALSE)*$E1572</f>
        <v>0</v>
      </c>
      <c r="V1567" s="5">
        <f>VLOOKUP(CONCATENATE($F1567," ",$G1567),AllocFactorMatrix,(V$4+1),FALSE)*$E1572</f>
        <v>0</v>
      </c>
      <c r="W1567" s="5">
        <f>VLOOKUP(CONCATENATE($F1567," ",$G1567),AllocFactorMatrix,(W$4+1),FALSE)*$E1572</f>
        <v>0</v>
      </c>
      <c r="X1567" s="5">
        <f>VLOOKUP(CONCATENATE($F1567," ",$G1567),AllocFactorMatrix,(X$4+1),FALSE)*$E1572</f>
        <v>0</v>
      </c>
      <c r="Y1567" s="5">
        <f t="shared" si="2241"/>
        <v>0</v>
      </c>
      <c r="Z1567" s="5">
        <f>VLOOKUP(CONCATENATE($F1567," ",$G1567),AllocFactorMatrix,(Z$4+1),FALSE)*$E1572</f>
        <v>0</v>
      </c>
      <c r="AA1567" s="5">
        <f>VLOOKUP(CONCATENATE($F1567," ",$G1567),AllocFactorMatrix,(AA$4+1),FALSE)*$E1572</f>
        <v>0</v>
      </c>
      <c r="AB1567" s="5">
        <f t="shared" si="2229"/>
        <v>0</v>
      </c>
      <c r="AC1567" s="5">
        <f>VLOOKUP(CONCATENATE($F1567," ",$G1567),AllocFactorMatrix,(AC$4+1),FALSE)*$E1572</f>
        <v>0</v>
      </c>
      <c r="AD1567" s="5">
        <f>VLOOKUP(CONCATENATE($F1567," ",$G1567),AllocFactorMatrix,(AD$4+1),FALSE)*$E1572</f>
        <v>0</v>
      </c>
      <c r="AE1567" s="5">
        <f>VLOOKUP(CONCATENATE($F1567," ",$G1567),AllocFactorMatrix,(AE$4+1),FALSE)*$E1572</f>
        <v>0</v>
      </c>
    </row>
    <row r="1568" spans="3:31" hidden="1" outlineLevel="1">
      <c r="E1568" s="44"/>
      <c r="F1568" s="167" t="str">
        <f>F1572</f>
        <v>DIST_CPD</v>
      </c>
      <c r="G1568" s="48" t="str">
        <f>$G$11</f>
        <v>DISTPRI</v>
      </c>
      <c r="H1568" s="4">
        <f t="shared" si="2226"/>
        <v>67313.000000000015</v>
      </c>
      <c r="I1568" s="5">
        <f t="shared" ref="I1568:N1568" si="2243">VLOOKUP(CONCATENATE($F1568," ",$G1568),AllocFactorMatrix,(I$4+1),FALSE)*$E1572</f>
        <v>44069.791845074025</v>
      </c>
      <c r="J1568" s="47">
        <f t="shared" si="2243"/>
        <v>7.2363237284859077</v>
      </c>
      <c r="K1568" s="47">
        <f t="shared" si="2243"/>
        <v>13.389271641671021</v>
      </c>
      <c r="L1568" s="5">
        <f t="shared" si="2243"/>
        <v>10311.161530899781</v>
      </c>
      <c r="M1568" s="5">
        <f t="shared" si="2243"/>
        <v>144.08748821573738</v>
      </c>
      <c r="N1568" s="5">
        <f t="shared" si="2243"/>
        <v>0</v>
      </c>
      <c r="O1568" s="5">
        <f t="shared" si="2228"/>
        <v>10455.249019115518</v>
      </c>
      <c r="P1568" s="5">
        <f>VLOOKUP(CONCATENATE($F1568," ",$G1568),AllocFactorMatrix,(P$4+1),FALSE)*$E1572</f>
        <v>5979.6562061308541</v>
      </c>
      <c r="Q1568" s="5">
        <f>VLOOKUP(CONCATENATE($F1568," ",$G1568),AllocFactorMatrix,(Q$4+1),FALSE)*$E1572</f>
        <v>1076.0054576917989</v>
      </c>
      <c r="R1568" s="5">
        <f>VLOOKUP(CONCATENATE($F1568," ",$G1568),AllocFactorMatrix,(R$4+1),FALSE)*$E1572</f>
        <v>0</v>
      </c>
      <c r="S1568" s="47">
        <f>VLOOKUP(CONCATENATE($F1568," ",$G1568),AllocFactorMatrix,(S$4+1),FALSE)*$E1572</f>
        <v>0</v>
      </c>
      <c r="T1568" s="5">
        <f t="shared" si="2231"/>
        <v>7055.6616638226533</v>
      </c>
      <c r="U1568" s="5">
        <f>VLOOKUP(CONCATENATE($F1568," ",$G1568),AllocFactorMatrix,(U$4+1),FALSE)*$E1572</f>
        <v>270.77969972375649</v>
      </c>
      <c r="V1568" s="5">
        <f>VLOOKUP(CONCATENATE($F1568," ",$G1568),AllocFactorMatrix,(V$4+1),FALSE)*$E1572</f>
        <v>3744.3045404899408</v>
      </c>
      <c r="W1568" s="5">
        <f>VLOOKUP(CONCATENATE($F1568," ",$G1568),AllocFactorMatrix,(W$4+1),FALSE)*$E1572</f>
        <v>0</v>
      </c>
      <c r="X1568" s="5">
        <f>VLOOKUP(CONCATENATE($F1568," ",$G1568),AllocFactorMatrix,(X$4+1),FALSE)*$E1572</f>
        <v>0</v>
      </c>
      <c r="Y1568" s="5">
        <f t="shared" si="2241"/>
        <v>4015.0842402136973</v>
      </c>
      <c r="Z1568" s="5">
        <f>VLOOKUP(CONCATENATE($F1568," ",$G1568),AllocFactorMatrix,(Z$4+1),FALSE)*$E1572</f>
        <v>1641.9920611683556</v>
      </c>
      <c r="AA1568" s="5">
        <f>VLOOKUP(CONCATENATE($F1568," ",$G1568),AllocFactorMatrix,(AA$4+1),FALSE)*$E1572</f>
        <v>32.957370104973762</v>
      </c>
      <c r="AB1568" s="5">
        <f t="shared" si="2229"/>
        <v>1674.9494312733293</v>
      </c>
      <c r="AC1568" s="5">
        <f>VLOOKUP(CONCATENATE($F1568," ",$G1568),AllocFactorMatrix,(AC$4+1),FALSE)*$E1572</f>
        <v>21.638205130625966</v>
      </c>
      <c r="AD1568" s="5">
        <f>VLOOKUP(CONCATENATE($F1568," ",$G1568),AllocFactorMatrix,(AD$4+1),FALSE)*$E1572</f>
        <v>0</v>
      </c>
      <c r="AE1568" s="5">
        <f>VLOOKUP(CONCATENATE($F1568," ",$G1568),AllocFactorMatrix,(AE$4+1),FALSE)*$E1572</f>
        <v>0</v>
      </c>
    </row>
    <row r="1569" spans="1:31" hidden="1" outlineLevel="1">
      <c r="E1569" s="44"/>
      <c r="F1569" s="167" t="str">
        <f>F1572</f>
        <v>DIST_CPD</v>
      </c>
      <c r="G1569" s="48" t="str">
        <f>$G$12</f>
        <v>DISTSEC</v>
      </c>
      <c r="H1569" s="4">
        <f t="shared" si="2226"/>
        <v>0</v>
      </c>
      <c r="I1569" s="5">
        <f t="shared" ref="I1569:N1569" si="2244">VLOOKUP(CONCATENATE($F1569," ",$G1569),AllocFactorMatrix,(I$4+1),FALSE)*$E1572</f>
        <v>0</v>
      </c>
      <c r="J1569" s="47">
        <f t="shared" si="2244"/>
        <v>0</v>
      </c>
      <c r="K1569" s="47">
        <f t="shared" si="2244"/>
        <v>0</v>
      </c>
      <c r="L1569" s="5">
        <f t="shared" si="2244"/>
        <v>0</v>
      </c>
      <c r="M1569" s="5">
        <f t="shared" si="2244"/>
        <v>0</v>
      </c>
      <c r="N1569" s="5">
        <f t="shared" si="2244"/>
        <v>0</v>
      </c>
      <c r="O1569" s="5">
        <f t="shared" si="2228"/>
        <v>0</v>
      </c>
      <c r="P1569" s="5">
        <f>VLOOKUP(CONCATENATE($F1569," ",$G1569),AllocFactorMatrix,(P$4+1),FALSE)*$E1572</f>
        <v>0</v>
      </c>
      <c r="Q1569" s="5">
        <f>VLOOKUP(CONCATENATE($F1569," ",$G1569),AllocFactorMatrix,(Q$4+1),FALSE)*$E1572</f>
        <v>0</v>
      </c>
      <c r="R1569" s="5">
        <f>VLOOKUP(CONCATENATE($F1569," ",$G1569),AllocFactorMatrix,(R$4+1),FALSE)*$E1572</f>
        <v>0</v>
      </c>
      <c r="S1569" s="47">
        <f>VLOOKUP(CONCATENATE($F1569," ",$G1569),AllocFactorMatrix,(S$4+1),FALSE)*$E1572</f>
        <v>0</v>
      </c>
      <c r="T1569" s="5">
        <f t="shared" si="2231"/>
        <v>0</v>
      </c>
      <c r="U1569" s="5">
        <f>VLOOKUP(CONCATENATE($F1569," ",$G1569),AllocFactorMatrix,(U$4+1),FALSE)*$E1572</f>
        <v>0</v>
      </c>
      <c r="V1569" s="5">
        <f>VLOOKUP(CONCATENATE($F1569," ",$G1569),AllocFactorMatrix,(V$4+1),FALSE)*$E1572</f>
        <v>0</v>
      </c>
      <c r="W1569" s="5">
        <f>VLOOKUP(CONCATENATE($F1569," ",$G1569),AllocFactorMatrix,(W$4+1),FALSE)*$E1572</f>
        <v>0</v>
      </c>
      <c r="X1569" s="5">
        <f>VLOOKUP(CONCATENATE($F1569," ",$G1569),AllocFactorMatrix,(X$4+1),FALSE)*$E1572</f>
        <v>0</v>
      </c>
      <c r="Y1569" s="5">
        <f t="shared" si="2241"/>
        <v>0</v>
      </c>
      <c r="Z1569" s="5">
        <f>VLOOKUP(CONCATENATE($F1569," ",$G1569),AllocFactorMatrix,(Z$4+1),FALSE)*$E1572</f>
        <v>0</v>
      </c>
      <c r="AA1569" s="5">
        <f>VLOOKUP(CONCATENATE($F1569," ",$G1569),AllocFactorMatrix,(AA$4+1),FALSE)*$E1572</f>
        <v>0</v>
      </c>
      <c r="AB1569" s="5">
        <f t="shared" si="2229"/>
        <v>0</v>
      </c>
      <c r="AC1569" s="5">
        <f>VLOOKUP(CONCATENATE($F1569," ",$G1569),AllocFactorMatrix,(AC$4+1),FALSE)*$E1572</f>
        <v>0</v>
      </c>
      <c r="AD1569" s="5">
        <f>VLOOKUP(CONCATENATE($F1569," ",$G1569),AllocFactorMatrix,(AD$4+1),FALSE)*$E1572</f>
        <v>0</v>
      </c>
      <c r="AE1569" s="5">
        <f>VLOOKUP(CONCATENATE($F1569," ",$G1569),AllocFactorMatrix,(AE$4+1),FALSE)*$E1572</f>
        <v>0</v>
      </c>
    </row>
    <row r="1570" spans="1:31" hidden="1" outlineLevel="1">
      <c r="E1570" s="44"/>
      <c r="F1570" s="167" t="str">
        <f>F1572</f>
        <v>DIST_CPD</v>
      </c>
      <c r="G1570" s="48" t="str">
        <f>$G$13</f>
        <v>ENERGY</v>
      </c>
      <c r="H1570" s="4">
        <f t="shared" si="2226"/>
        <v>0</v>
      </c>
      <c r="I1570" s="5">
        <f t="shared" ref="I1570:N1570" si="2245">VLOOKUP(CONCATENATE($F1570," ",$G1570),AllocFactorMatrix,(I$4+1),FALSE)*$E1572</f>
        <v>0</v>
      </c>
      <c r="J1570" s="47">
        <f t="shared" si="2245"/>
        <v>0</v>
      </c>
      <c r="K1570" s="47">
        <f t="shared" si="2245"/>
        <v>0</v>
      </c>
      <c r="L1570" s="5">
        <f t="shared" si="2245"/>
        <v>0</v>
      </c>
      <c r="M1570" s="5">
        <f t="shared" si="2245"/>
        <v>0</v>
      </c>
      <c r="N1570" s="5">
        <f t="shared" si="2245"/>
        <v>0</v>
      </c>
      <c r="O1570" s="5">
        <f t="shared" si="2228"/>
        <v>0</v>
      </c>
      <c r="P1570" s="5">
        <f>VLOOKUP(CONCATENATE($F1570," ",$G1570),AllocFactorMatrix,(P$4+1),FALSE)*$E1572</f>
        <v>0</v>
      </c>
      <c r="Q1570" s="5">
        <f>VLOOKUP(CONCATENATE($F1570," ",$G1570),AllocFactorMatrix,(Q$4+1),FALSE)*$E1572</f>
        <v>0</v>
      </c>
      <c r="R1570" s="5">
        <f>VLOOKUP(CONCATENATE($F1570," ",$G1570),AllocFactorMatrix,(R$4+1),FALSE)*$E1572</f>
        <v>0</v>
      </c>
      <c r="S1570" s="47">
        <f>VLOOKUP(CONCATENATE($F1570," ",$G1570),AllocFactorMatrix,(S$4+1),FALSE)*$E1572</f>
        <v>0</v>
      </c>
      <c r="T1570" s="5">
        <f t="shared" si="2231"/>
        <v>0</v>
      </c>
      <c r="U1570" s="5">
        <f>VLOOKUP(CONCATENATE($F1570," ",$G1570),AllocFactorMatrix,(U$4+1),FALSE)*$E1572</f>
        <v>0</v>
      </c>
      <c r="V1570" s="5">
        <f>VLOOKUP(CONCATENATE($F1570," ",$G1570),AllocFactorMatrix,(V$4+1),FALSE)*$E1572</f>
        <v>0</v>
      </c>
      <c r="W1570" s="5">
        <f>VLOOKUP(CONCATENATE($F1570," ",$G1570),AllocFactorMatrix,(W$4+1),FALSE)*$E1572</f>
        <v>0</v>
      </c>
      <c r="X1570" s="5">
        <f>VLOOKUP(CONCATENATE($F1570," ",$G1570),AllocFactorMatrix,(X$4+1),FALSE)*$E1572</f>
        <v>0</v>
      </c>
      <c r="Y1570" s="5">
        <f t="shared" si="2241"/>
        <v>0</v>
      </c>
      <c r="Z1570" s="5">
        <f>VLOOKUP(CONCATENATE($F1570," ",$G1570),AllocFactorMatrix,(Z$4+1),FALSE)*$E1572</f>
        <v>0</v>
      </c>
      <c r="AA1570" s="5">
        <f>VLOOKUP(CONCATENATE($F1570," ",$G1570),AllocFactorMatrix,(AA$4+1),FALSE)*$E1572</f>
        <v>0</v>
      </c>
      <c r="AB1570" s="5">
        <f t="shared" si="2229"/>
        <v>0</v>
      </c>
      <c r="AC1570" s="5">
        <f>VLOOKUP(CONCATENATE($F1570," ",$G1570),AllocFactorMatrix,(AC$4+1),FALSE)*$E1572</f>
        <v>0</v>
      </c>
      <c r="AD1570" s="5">
        <f>VLOOKUP(CONCATENATE($F1570," ",$G1570),AllocFactorMatrix,(AD$4+1),FALSE)*$E1572</f>
        <v>0</v>
      </c>
      <c r="AE1570" s="5">
        <f>VLOOKUP(CONCATENATE($F1570," ",$G1570),AllocFactorMatrix,(AE$4+1),FALSE)*$E1572</f>
        <v>0</v>
      </c>
    </row>
    <row r="1571" spans="1:31" hidden="1" outlineLevel="1">
      <c r="E1571" s="44"/>
      <c r="F1571" s="167" t="str">
        <f>F1572</f>
        <v>DIST_CPD</v>
      </c>
      <c r="G1571" s="48" t="str">
        <f>$G$14</f>
        <v>CUSTOMER</v>
      </c>
      <c r="H1571" s="4">
        <f t="shared" si="2226"/>
        <v>0</v>
      </c>
      <c r="I1571" s="5">
        <f t="shared" ref="I1571:N1571" si="2246">VLOOKUP(CONCATENATE($F1571," ",$G1571),AllocFactorMatrix,(I$4+1),FALSE)*$E1572</f>
        <v>0</v>
      </c>
      <c r="J1571" s="47">
        <f t="shared" si="2246"/>
        <v>0</v>
      </c>
      <c r="K1571" s="47">
        <f t="shared" si="2246"/>
        <v>0</v>
      </c>
      <c r="L1571" s="5">
        <f t="shared" si="2246"/>
        <v>0</v>
      </c>
      <c r="M1571" s="5">
        <f t="shared" si="2246"/>
        <v>0</v>
      </c>
      <c r="N1571" s="5">
        <f t="shared" si="2246"/>
        <v>0</v>
      </c>
      <c r="O1571" s="5">
        <f t="shared" si="2228"/>
        <v>0</v>
      </c>
      <c r="P1571" s="5">
        <f>VLOOKUP(CONCATENATE($F1571," ",$G1571),AllocFactorMatrix,(P$4+1),FALSE)*$E1572</f>
        <v>0</v>
      </c>
      <c r="Q1571" s="5">
        <f>VLOOKUP(CONCATENATE($F1571," ",$G1571),AllocFactorMatrix,(Q$4+1),FALSE)*$E1572</f>
        <v>0</v>
      </c>
      <c r="R1571" s="5">
        <f>VLOOKUP(CONCATENATE($F1571," ",$G1571),AllocFactorMatrix,(R$4+1),FALSE)*$E1572</f>
        <v>0</v>
      </c>
      <c r="S1571" s="47">
        <f>VLOOKUP(CONCATENATE($F1571," ",$G1571),AllocFactorMatrix,(S$4+1),FALSE)*$E1572</f>
        <v>0</v>
      </c>
      <c r="T1571" s="5">
        <f t="shared" si="2231"/>
        <v>0</v>
      </c>
      <c r="U1571" s="5">
        <f>VLOOKUP(CONCATENATE($F1571," ",$G1571),AllocFactorMatrix,(U$4+1),FALSE)*$E1572</f>
        <v>0</v>
      </c>
      <c r="V1571" s="5">
        <f>VLOOKUP(CONCATENATE($F1571," ",$G1571),AllocFactorMatrix,(V$4+1),FALSE)*$E1572</f>
        <v>0</v>
      </c>
      <c r="W1571" s="5">
        <f>VLOOKUP(CONCATENATE($F1571," ",$G1571),AllocFactorMatrix,(W$4+1),FALSE)*$E1572</f>
        <v>0</v>
      </c>
      <c r="X1571" s="5">
        <f>VLOOKUP(CONCATENATE($F1571," ",$G1571),AllocFactorMatrix,(X$4+1),FALSE)*$E1572</f>
        <v>0</v>
      </c>
      <c r="Y1571" s="5">
        <f t="shared" si="2241"/>
        <v>0</v>
      </c>
      <c r="Z1571" s="5">
        <f>VLOOKUP(CONCATENATE($F1571," ",$G1571),AllocFactorMatrix,(Z$4+1),FALSE)*$E1572</f>
        <v>0</v>
      </c>
      <c r="AA1571" s="5">
        <f>VLOOKUP(CONCATENATE($F1571," ",$G1571),AllocFactorMatrix,(AA$4+1),FALSE)*$E1572</f>
        <v>0</v>
      </c>
      <c r="AB1571" s="5">
        <f t="shared" si="2229"/>
        <v>0</v>
      </c>
      <c r="AC1571" s="5">
        <f>VLOOKUP(CONCATENATE($F1571," ",$G1571),AllocFactorMatrix,(AC$4+1),FALSE)*$E1572</f>
        <v>0</v>
      </c>
      <c r="AD1571" s="5">
        <f>VLOOKUP(CONCATENATE($F1571," ",$G1571),AllocFactorMatrix,(AD$4+1),FALSE)*$E1572</f>
        <v>0</v>
      </c>
      <c r="AE1571" s="5">
        <f>VLOOKUP(CONCATENATE($F1571," ",$G1571),AllocFactorMatrix,(AE$4+1),FALSE)*$E1572</f>
        <v>0</v>
      </c>
    </row>
    <row r="1572" spans="1:31" collapsed="1">
      <c r="D1572" s="48" t="s">
        <v>108</v>
      </c>
      <c r="E1572" s="54">
        <v>67313</v>
      </c>
      <c r="F1572" s="88" t="s">
        <v>35</v>
      </c>
      <c r="G1572" s="48" t="str">
        <f>$G$15</f>
        <v>TOTAL</v>
      </c>
      <c r="H1572" s="4">
        <f t="shared" si="2226"/>
        <v>67313.000000000015</v>
      </c>
      <c r="I1572" s="5">
        <f t="shared" ref="I1572:N1572" si="2247">VLOOKUP(CONCATENATE($F1572," ",$G1572),AllocFactorMatrix,(I$4+1),FALSE)*$E1572</f>
        <v>44069.791845074025</v>
      </c>
      <c r="J1572" s="47">
        <f t="shared" si="2247"/>
        <v>7.2363237284859077</v>
      </c>
      <c r="K1572" s="47">
        <f t="shared" si="2247"/>
        <v>13.389271641671021</v>
      </c>
      <c r="L1572" s="5">
        <f t="shared" si="2247"/>
        <v>10311.161530899781</v>
      </c>
      <c r="M1572" s="5">
        <f t="shared" si="2247"/>
        <v>144.08748821573738</v>
      </c>
      <c r="N1572" s="5">
        <f t="shared" si="2247"/>
        <v>0</v>
      </c>
      <c r="O1572" s="5">
        <f t="shared" si="2228"/>
        <v>10455.249019115518</v>
      </c>
      <c r="P1572" s="5">
        <f>VLOOKUP(CONCATENATE($F1572," ",$G1572),AllocFactorMatrix,(P$4+1),FALSE)*$E1572</f>
        <v>5979.6562061308541</v>
      </c>
      <c r="Q1572" s="5">
        <f>VLOOKUP(CONCATENATE($F1572," ",$G1572),AllocFactorMatrix,(Q$4+1),FALSE)*$E1572</f>
        <v>1076.0054576917989</v>
      </c>
      <c r="R1572" s="5">
        <f>VLOOKUP(CONCATENATE($F1572," ",$G1572),AllocFactorMatrix,(R$4+1),FALSE)*$E1572</f>
        <v>0</v>
      </c>
      <c r="S1572" s="47">
        <f>VLOOKUP(CONCATENATE($F1572," ",$G1572),AllocFactorMatrix,(S$4+1),FALSE)*$E1572</f>
        <v>0</v>
      </c>
      <c r="T1572" s="5">
        <f t="shared" si="2231"/>
        <v>7055.6616638226533</v>
      </c>
      <c r="U1572" s="5">
        <f>VLOOKUP(CONCATENATE($F1572," ",$G1572),AllocFactorMatrix,(U$4+1),FALSE)*$E1572</f>
        <v>270.77969972375649</v>
      </c>
      <c r="V1572" s="5">
        <f>VLOOKUP(CONCATENATE($F1572," ",$G1572),AllocFactorMatrix,(V$4+1),FALSE)*$E1572</f>
        <v>3744.3045404899408</v>
      </c>
      <c r="W1572" s="5">
        <f>VLOOKUP(CONCATENATE($F1572," ",$G1572),AllocFactorMatrix,(W$4+1),FALSE)*$E1572</f>
        <v>0</v>
      </c>
      <c r="X1572" s="5">
        <f>VLOOKUP(CONCATENATE($F1572," ",$G1572),AllocFactorMatrix,(X$4+1),FALSE)*$E1572</f>
        <v>0</v>
      </c>
      <c r="Y1572" s="5">
        <f t="shared" si="2241"/>
        <v>4015.0842402136973</v>
      </c>
      <c r="Z1572" s="5">
        <f>VLOOKUP(CONCATENATE($F1572," ",$G1572),AllocFactorMatrix,(Z$4+1),FALSE)*$E1572</f>
        <v>1641.9920611683556</v>
      </c>
      <c r="AA1572" s="5">
        <f>VLOOKUP(CONCATENATE($F1572," ",$G1572),AllocFactorMatrix,(AA$4+1),FALSE)*$E1572</f>
        <v>32.957370104973762</v>
      </c>
      <c r="AB1572" s="5">
        <f t="shared" si="2229"/>
        <v>1674.9494312733293</v>
      </c>
      <c r="AC1572" s="5">
        <f>VLOOKUP(CONCATENATE($F1572," ",$G1572),AllocFactorMatrix,(AC$4+1),FALSE)*$E1572</f>
        <v>21.638205130625966</v>
      </c>
      <c r="AD1572" s="5">
        <f>VLOOKUP(CONCATENATE($F1572," ",$G1572),AllocFactorMatrix,(AD$4+1),FALSE)*$E1572</f>
        <v>0</v>
      </c>
      <c r="AE1572" s="5">
        <f>VLOOKUP(CONCATENATE($F1572," ",$G1572),AllocFactorMatrix,(AE$4+1),FALSE)*$E1572</f>
        <v>0</v>
      </c>
    </row>
    <row r="1573" spans="1:31" hidden="1" outlineLevel="1">
      <c r="E1573" s="44"/>
      <c r="F1573" s="167" t="str">
        <f>F1580</f>
        <v>DIST_CPD</v>
      </c>
      <c r="G1573" s="48" t="str">
        <f>$G$8</f>
        <v>PRODUCTION</v>
      </c>
      <c r="H1573" s="4">
        <f t="shared" si="2226"/>
        <v>0</v>
      </c>
      <c r="I1573" s="5">
        <f t="shared" ref="I1573:N1573" si="2248">VLOOKUP(CONCATENATE($F1573," ",$G1573),AllocFactorMatrix,(I$4+1),FALSE)*$E1580</f>
        <v>0</v>
      </c>
      <c r="J1573" s="47">
        <f t="shared" si="2248"/>
        <v>0</v>
      </c>
      <c r="K1573" s="47">
        <f t="shared" si="2248"/>
        <v>0</v>
      </c>
      <c r="L1573" s="5">
        <f t="shared" si="2248"/>
        <v>0</v>
      </c>
      <c r="M1573" s="5">
        <f t="shared" si="2248"/>
        <v>0</v>
      </c>
      <c r="N1573" s="5">
        <f t="shared" si="2248"/>
        <v>0</v>
      </c>
      <c r="O1573" s="5">
        <f t="shared" si="2228"/>
        <v>0</v>
      </c>
      <c r="P1573" s="5">
        <f>VLOOKUP(CONCATENATE($F1573," ",$G1573),AllocFactorMatrix,(P$4+1),FALSE)*$E1580</f>
        <v>0</v>
      </c>
      <c r="Q1573" s="5">
        <f>VLOOKUP(CONCATENATE($F1573," ",$G1573),AllocFactorMatrix,(Q$4+1),FALSE)*$E1580</f>
        <v>0</v>
      </c>
      <c r="R1573" s="5">
        <f>VLOOKUP(CONCATENATE($F1573," ",$G1573),AllocFactorMatrix,(R$4+1),FALSE)*$E1580</f>
        <v>0</v>
      </c>
      <c r="S1573" s="47">
        <f>VLOOKUP(CONCATENATE($F1573," ",$G1573),AllocFactorMatrix,(S$4+1),FALSE)*$E1580</f>
        <v>0</v>
      </c>
      <c r="T1573" s="5">
        <f t="shared" si="2231"/>
        <v>0</v>
      </c>
      <c r="U1573" s="5">
        <f>VLOOKUP(CONCATENATE($F1573," ",$G1573),AllocFactorMatrix,(U$4+1),FALSE)*$E1580</f>
        <v>0</v>
      </c>
      <c r="V1573" s="5">
        <f>VLOOKUP(CONCATENATE($F1573," ",$G1573),AllocFactorMatrix,(V$4+1),FALSE)*$E1580</f>
        <v>0</v>
      </c>
      <c r="W1573" s="5">
        <f>VLOOKUP(CONCATENATE($F1573," ",$G1573),AllocFactorMatrix,(W$4+1),FALSE)*$E1580</f>
        <v>0</v>
      </c>
      <c r="X1573" s="5">
        <f>VLOOKUP(CONCATENATE($F1573," ",$G1573),AllocFactorMatrix,(X$4+1),FALSE)*$E1580</f>
        <v>0</v>
      </c>
      <c r="Y1573" s="5">
        <f>SUBTOTAL(9,U1573:X1573)</f>
        <v>0</v>
      </c>
      <c r="Z1573" s="5">
        <f>VLOOKUP(CONCATENATE($F1573," ",$G1573),AllocFactorMatrix,(Z$4+1),FALSE)*$E1580</f>
        <v>0</v>
      </c>
      <c r="AA1573" s="5">
        <f>VLOOKUP(CONCATENATE($F1573," ",$G1573),AllocFactorMatrix,(AA$4+1),FALSE)*$E1580</f>
        <v>0</v>
      </c>
      <c r="AB1573" s="5">
        <f t="shared" si="2229"/>
        <v>0</v>
      </c>
      <c r="AC1573" s="5">
        <f>VLOOKUP(CONCATENATE($F1573," ",$G1573),AllocFactorMatrix,(AC$4+1),FALSE)*$E1580</f>
        <v>0</v>
      </c>
      <c r="AD1573" s="5">
        <f>VLOOKUP(CONCATENATE($F1573," ",$G1573),AllocFactorMatrix,(AD$4+1),FALSE)*$E1580</f>
        <v>0</v>
      </c>
      <c r="AE1573" s="5">
        <f>VLOOKUP(CONCATENATE($F1573," ",$G1573),AllocFactorMatrix,(AE$4+1),FALSE)*$E1580</f>
        <v>0</v>
      </c>
    </row>
    <row r="1574" spans="1:31" hidden="1" outlineLevel="1">
      <c r="E1574" s="44"/>
      <c r="F1574" s="167" t="str">
        <f>F1580</f>
        <v>DIST_CPD</v>
      </c>
      <c r="G1574" s="48" t="str">
        <f>$G$9</f>
        <v>BULKTRAN</v>
      </c>
      <c r="H1574" s="4">
        <f t="shared" si="2226"/>
        <v>0</v>
      </c>
      <c r="I1574" s="5">
        <f t="shared" ref="I1574:N1574" si="2249">VLOOKUP(CONCATENATE($F1574," ",$G1574),AllocFactorMatrix,(I$4+1),FALSE)*$E1580</f>
        <v>0</v>
      </c>
      <c r="J1574" s="47">
        <f t="shared" si="2249"/>
        <v>0</v>
      </c>
      <c r="K1574" s="47">
        <f t="shared" si="2249"/>
        <v>0</v>
      </c>
      <c r="L1574" s="5">
        <f t="shared" si="2249"/>
        <v>0</v>
      </c>
      <c r="M1574" s="5">
        <f t="shared" si="2249"/>
        <v>0</v>
      </c>
      <c r="N1574" s="5">
        <f t="shared" si="2249"/>
        <v>0</v>
      </c>
      <c r="O1574" s="5">
        <f t="shared" si="2228"/>
        <v>0</v>
      </c>
      <c r="P1574" s="5">
        <f>VLOOKUP(CONCATENATE($F1574," ",$G1574),AllocFactorMatrix,(P$4+1),FALSE)*$E1580</f>
        <v>0</v>
      </c>
      <c r="Q1574" s="5">
        <f>VLOOKUP(CONCATENATE($F1574," ",$G1574),AllocFactorMatrix,(Q$4+1),FALSE)*$E1580</f>
        <v>0</v>
      </c>
      <c r="R1574" s="5">
        <f>VLOOKUP(CONCATENATE($F1574," ",$G1574),AllocFactorMatrix,(R$4+1),FALSE)*$E1580</f>
        <v>0</v>
      </c>
      <c r="S1574" s="47">
        <f>VLOOKUP(CONCATENATE($F1574," ",$G1574),AllocFactorMatrix,(S$4+1),FALSE)*$E1580</f>
        <v>0</v>
      </c>
      <c r="T1574" s="5">
        <f t="shared" si="2231"/>
        <v>0</v>
      </c>
      <c r="U1574" s="5">
        <f>VLOOKUP(CONCATENATE($F1574," ",$G1574),AllocFactorMatrix,(U$4+1),FALSE)*$E1580</f>
        <v>0</v>
      </c>
      <c r="V1574" s="5">
        <f>VLOOKUP(CONCATENATE($F1574," ",$G1574),AllocFactorMatrix,(V$4+1),FALSE)*$E1580</f>
        <v>0</v>
      </c>
      <c r="W1574" s="5">
        <f>VLOOKUP(CONCATENATE($F1574," ",$G1574),AllocFactorMatrix,(W$4+1),FALSE)*$E1580</f>
        <v>0</v>
      </c>
      <c r="X1574" s="5">
        <f>VLOOKUP(CONCATENATE($F1574," ",$G1574),AllocFactorMatrix,(X$4+1),FALSE)*$E1580</f>
        <v>0</v>
      </c>
      <c r="Y1574" s="5">
        <f t="shared" ref="Y1574:Y1580" si="2250">SUBTOTAL(9,U1574:X1574)</f>
        <v>0</v>
      </c>
      <c r="Z1574" s="5">
        <f>VLOOKUP(CONCATENATE($F1574," ",$G1574),AllocFactorMatrix,(Z$4+1),FALSE)*$E1580</f>
        <v>0</v>
      </c>
      <c r="AA1574" s="5">
        <f>VLOOKUP(CONCATENATE($F1574," ",$G1574),AllocFactorMatrix,(AA$4+1),FALSE)*$E1580</f>
        <v>0</v>
      </c>
      <c r="AB1574" s="5">
        <f t="shared" si="2229"/>
        <v>0</v>
      </c>
      <c r="AC1574" s="5">
        <f>VLOOKUP(CONCATENATE($F1574," ",$G1574),AllocFactorMatrix,(AC$4+1),FALSE)*$E1580</f>
        <v>0</v>
      </c>
      <c r="AD1574" s="5">
        <f>VLOOKUP(CONCATENATE($F1574," ",$G1574),AllocFactorMatrix,(AD$4+1),FALSE)*$E1580</f>
        <v>0</v>
      </c>
      <c r="AE1574" s="5">
        <f>VLOOKUP(CONCATENATE($F1574," ",$G1574),AllocFactorMatrix,(AE$4+1),FALSE)*$E1580</f>
        <v>0</v>
      </c>
    </row>
    <row r="1575" spans="1:31" hidden="1" outlineLevel="1">
      <c r="E1575" s="44"/>
      <c r="F1575" s="167" t="str">
        <f>F1580</f>
        <v>DIST_CPD</v>
      </c>
      <c r="G1575" s="48" t="str">
        <f>$G$10</f>
        <v>SUBTRAN</v>
      </c>
      <c r="H1575" s="4">
        <f t="shared" si="2226"/>
        <v>0</v>
      </c>
      <c r="I1575" s="5">
        <f t="shared" ref="I1575:N1575" si="2251">VLOOKUP(CONCATENATE($F1575," ",$G1575),AllocFactorMatrix,(I$4+1),FALSE)*$E1580</f>
        <v>0</v>
      </c>
      <c r="J1575" s="47">
        <f t="shared" si="2251"/>
        <v>0</v>
      </c>
      <c r="K1575" s="47">
        <f t="shared" si="2251"/>
        <v>0</v>
      </c>
      <c r="L1575" s="5">
        <f t="shared" si="2251"/>
        <v>0</v>
      </c>
      <c r="M1575" s="5">
        <f t="shared" si="2251"/>
        <v>0</v>
      </c>
      <c r="N1575" s="5">
        <f t="shared" si="2251"/>
        <v>0</v>
      </c>
      <c r="O1575" s="5">
        <f t="shared" si="2228"/>
        <v>0</v>
      </c>
      <c r="P1575" s="5">
        <f>VLOOKUP(CONCATENATE($F1575," ",$G1575),AllocFactorMatrix,(P$4+1),FALSE)*$E1580</f>
        <v>0</v>
      </c>
      <c r="Q1575" s="5">
        <f>VLOOKUP(CONCATENATE($F1575," ",$G1575),AllocFactorMatrix,(Q$4+1),FALSE)*$E1580</f>
        <v>0</v>
      </c>
      <c r="R1575" s="5">
        <f>VLOOKUP(CONCATENATE($F1575," ",$G1575),AllocFactorMatrix,(R$4+1),FALSE)*$E1580</f>
        <v>0</v>
      </c>
      <c r="S1575" s="47">
        <f>VLOOKUP(CONCATENATE($F1575," ",$G1575),AllocFactorMatrix,(S$4+1),FALSE)*$E1580</f>
        <v>0</v>
      </c>
      <c r="T1575" s="5">
        <f t="shared" si="2231"/>
        <v>0</v>
      </c>
      <c r="U1575" s="5">
        <f>VLOOKUP(CONCATENATE($F1575," ",$G1575),AllocFactorMatrix,(U$4+1),FALSE)*$E1580</f>
        <v>0</v>
      </c>
      <c r="V1575" s="5">
        <f>VLOOKUP(CONCATENATE($F1575," ",$G1575),AllocFactorMatrix,(V$4+1),FALSE)*$E1580</f>
        <v>0</v>
      </c>
      <c r="W1575" s="5">
        <f>VLOOKUP(CONCATENATE($F1575," ",$G1575),AllocFactorMatrix,(W$4+1),FALSE)*$E1580</f>
        <v>0</v>
      </c>
      <c r="X1575" s="5">
        <f>VLOOKUP(CONCATENATE($F1575," ",$G1575),AllocFactorMatrix,(X$4+1),FALSE)*$E1580</f>
        <v>0</v>
      </c>
      <c r="Y1575" s="5">
        <f t="shared" si="2250"/>
        <v>0</v>
      </c>
      <c r="Z1575" s="5">
        <f>VLOOKUP(CONCATENATE($F1575," ",$G1575),AllocFactorMatrix,(Z$4+1),FALSE)*$E1580</f>
        <v>0</v>
      </c>
      <c r="AA1575" s="5">
        <f>VLOOKUP(CONCATENATE($F1575," ",$G1575),AllocFactorMatrix,(AA$4+1),FALSE)*$E1580</f>
        <v>0</v>
      </c>
      <c r="AB1575" s="5">
        <f t="shared" si="2229"/>
        <v>0</v>
      </c>
      <c r="AC1575" s="5">
        <f>VLOOKUP(CONCATENATE($F1575," ",$G1575),AllocFactorMatrix,(AC$4+1),FALSE)*$E1580</f>
        <v>0</v>
      </c>
      <c r="AD1575" s="5">
        <f>VLOOKUP(CONCATENATE($F1575," ",$G1575),AllocFactorMatrix,(AD$4+1),FALSE)*$E1580</f>
        <v>0</v>
      </c>
      <c r="AE1575" s="5">
        <f>VLOOKUP(CONCATENATE($F1575," ",$G1575),AllocFactorMatrix,(AE$4+1),FALSE)*$E1580</f>
        <v>0</v>
      </c>
    </row>
    <row r="1576" spans="1:31" hidden="1" outlineLevel="1">
      <c r="E1576" s="44"/>
      <c r="F1576" s="167" t="str">
        <f>F1580</f>
        <v>DIST_CPD</v>
      </c>
      <c r="G1576" s="48" t="str">
        <f>$G$11</f>
        <v>DISTPRI</v>
      </c>
      <c r="H1576" s="4">
        <f t="shared" si="2226"/>
        <v>609170.00000000035</v>
      </c>
      <c r="I1576" s="5">
        <f t="shared" ref="I1576:N1576" si="2252">VLOOKUP(CONCATENATE($F1576," ",$G1576),AllocFactorMatrix,(I$4+1),FALSE)*$E1580</f>
        <v>398823.33424841776</v>
      </c>
      <c r="J1576" s="47">
        <f t="shared" si="2252"/>
        <v>65.4873698346792</v>
      </c>
      <c r="K1576" s="47">
        <f t="shared" si="2252"/>
        <v>121.17039213757724</v>
      </c>
      <c r="L1576" s="5">
        <f t="shared" si="2252"/>
        <v>93314.074098290381</v>
      </c>
      <c r="M1576" s="5">
        <f t="shared" si="2252"/>
        <v>1303.9646902735094</v>
      </c>
      <c r="N1576" s="5">
        <f t="shared" si="2252"/>
        <v>0</v>
      </c>
      <c r="O1576" s="5">
        <f t="shared" si="2228"/>
        <v>94618.038788563892</v>
      </c>
      <c r="P1576" s="5">
        <f>VLOOKUP(CONCATENATE($F1576," ",$G1576),AllocFactorMatrix,(P$4+1),FALSE)*$E1580</f>
        <v>54114.764920427442</v>
      </c>
      <c r="Q1576" s="5">
        <f>VLOOKUP(CONCATENATE($F1576," ",$G1576),AllocFactorMatrix,(Q$4+1),FALSE)*$E1580</f>
        <v>9737.6471805165893</v>
      </c>
      <c r="R1576" s="5">
        <f>VLOOKUP(CONCATENATE($F1576," ",$G1576),AllocFactorMatrix,(R$4+1),FALSE)*$E1580</f>
        <v>0</v>
      </c>
      <c r="S1576" s="47">
        <f>VLOOKUP(CONCATENATE($F1576," ",$G1576),AllocFactorMatrix,(S$4+1),FALSE)*$E1580</f>
        <v>0</v>
      </c>
      <c r="T1576" s="5">
        <f t="shared" si="2231"/>
        <v>63852.412100944028</v>
      </c>
      <c r="U1576" s="5">
        <f>VLOOKUP(CONCATENATE($F1576," ",$G1576),AllocFactorMatrix,(U$4+1),FALSE)*$E1580</f>
        <v>2450.5053954023847</v>
      </c>
      <c r="V1576" s="5">
        <f>VLOOKUP(CONCATENATE($F1576," ",$G1576),AllocFactorMatrix,(V$4+1),FALSE)*$E1580</f>
        <v>33885.252431629211</v>
      </c>
      <c r="W1576" s="5">
        <f>VLOOKUP(CONCATENATE($F1576," ",$G1576),AllocFactorMatrix,(W$4+1),FALSE)*$E1580</f>
        <v>0</v>
      </c>
      <c r="X1576" s="5">
        <f>VLOOKUP(CONCATENATE($F1576," ",$G1576),AllocFactorMatrix,(X$4+1),FALSE)*$E1580</f>
        <v>0</v>
      </c>
      <c r="Y1576" s="5">
        <f t="shared" si="2250"/>
        <v>36335.757827031593</v>
      </c>
      <c r="Z1576" s="5">
        <f>VLOOKUP(CONCATENATE($F1576," ",$G1576),AllocFactorMatrix,(Z$4+1),FALSE)*$E1580</f>
        <v>14859.719577227685</v>
      </c>
      <c r="AA1576" s="5">
        <f>VLOOKUP(CONCATENATE($F1576," ",$G1576),AllocFactorMatrix,(AA$4+1),FALSE)*$E1580</f>
        <v>298.25800583612181</v>
      </c>
      <c r="AB1576" s="5">
        <f t="shared" si="2229"/>
        <v>15157.977583063806</v>
      </c>
      <c r="AC1576" s="5">
        <f>VLOOKUP(CONCATENATE($F1576," ",$G1576),AllocFactorMatrix,(AC$4+1),FALSE)*$E1580</f>
        <v>195.82169000673599</v>
      </c>
      <c r="AD1576" s="5">
        <f>VLOOKUP(CONCATENATE($F1576," ",$G1576),AllocFactorMatrix,(AD$4+1),FALSE)*$E1580</f>
        <v>0</v>
      </c>
      <c r="AE1576" s="5">
        <f>VLOOKUP(CONCATENATE($F1576," ",$G1576),AllocFactorMatrix,(AE$4+1),FALSE)*$E1580</f>
        <v>0</v>
      </c>
    </row>
    <row r="1577" spans="1:31" hidden="1" outlineLevel="1">
      <c r="E1577" s="44"/>
      <c r="F1577" s="167" t="str">
        <f>F1580</f>
        <v>DIST_CPD</v>
      </c>
      <c r="G1577" s="48" t="str">
        <f>$G$12</f>
        <v>DISTSEC</v>
      </c>
      <c r="H1577" s="4">
        <f t="shared" si="2226"/>
        <v>0</v>
      </c>
      <c r="I1577" s="5">
        <f t="shared" ref="I1577:N1577" si="2253">VLOOKUP(CONCATENATE($F1577," ",$G1577),AllocFactorMatrix,(I$4+1),FALSE)*$E1580</f>
        <v>0</v>
      </c>
      <c r="J1577" s="47">
        <f t="shared" si="2253"/>
        <v>0</v>
      </c>
      <c r="K1577" s="47">
        <f t="shared" si="2253"/>
        <v>0</v>
      </c>
      <c r="L1577" s="5">
        <f t="shared" si="2253"/>
        <v>0</v>
      </c>
      <c r="M1577" s="5">
        <f t="shared" si="2253"/>
        <v>0</v>
      </c>
      <c r="N1577" s="5">
        <f t="shared" si="2253"/>
        <v>0</v>
      </c>
      <c r="O1577" s="5">
        <f t="shared" si="2228"/>
        <v>0</v>
      </c>
      <c r="P1577" s="5">
        <f>VLOOKUP(CONCATENATE($F1577," ",$G1577),AllocFactorMatrix,(P$4+1),FALSE)*$E1580</f>
        <v>0</v>
      </c>
      <c r="Q1577" s="5">
        <f>VLOOKUP(CONCATENATE($F1577," ",$G1577),AllocFactorMatrix,(Q$4+1),FALSE)*$E1580</f>
        <v>0</v>
      </c>
      <c r="R1577" s="5">
        <f>VLOOKUP(CONCATENATE($F1577," ",$G1577),AllocFactorMatrix,(R$4+1),FALSE)*$E1580</f>
        <v>0</v>
      </c>
      <c r="S1577" s="47">
        <f>VLOOKUP(CONCATENATE($F1577," ",$G1577),AllocFactorMatrix,(S$4+1),FALSE)*$E1580</f>
        <v>0</v>
      </c>
      <c r="T1577" s="5">
        <f t="shared" si="2231"/>
        <v>0</v>
      </c>
      <c r="U1577" s="5">
        <f>VLOOKUP(CONCATENATE($F1577," ",$G1577),AllocFactorMatrix,(U$4+1),FALSE)*$E1580</f>
        <v>0</v>
      </c>
      <c r="V1577" s="5">
        <f>VLOOKUP(CONCATENATE($F1577," ",$G1577),AllocFactorMatrix,(V$4+1),FALSE)*$E1580</f>
        <v>0</v>
      </c>
      <c r="W1577" s="5">
        <f>VLOOKUP(CONCATENATE($F1577," ",$G1577),AllocFactorMatrix,(W$4+1),FALSE)*$E1580</f>
        <v>0</v>
      </c>
      <c r="X1577" s="5">
        <f>VLOOKUP(CONCATENATE($F1577," ",$G1577),AllocFactorMatrix,(X$4+1),FALSE)*$E1580</f>
        <v>0</v>
      </c>
      <c r="Y1577" s="5">
        <f t="shared" si="2250"/>
        <v>0</v>
      </c>
      <c r="Z1577" s="5">
        <f>VLOOKUP(CONCATENATE($F1577," ",$G1577),AllocFactorMatrix,(Z$4+1),FALSE)*$E1580</f>
        <v>0</v>
      </c>
      <c r="AA1577" s="5">
        <f>VLOOKUP(CONCATENATE($F1577," ",$G1577),AllocFactorMatrix,(AA$4+1),FALSE)*$E1580</f>
        <v>0</v>
      </c>
      <c r="AB1577" s="5">
        <f t="shared" si="2229"/>
        <v>0</v>
      </c>
      <c r="AC1577" s="5">
        <f>VLOOKUP(CONCATENATE($F1577," ",$G1577),AllocFactorMatrix,(AC$4+1),FALSE)*$E1580</f>
        <v>0</v>
      </c>
      <c r="AD1577" s="5">
        <f>VLOOKUP(CONCATENATE($F1577," ",$G1577),AllocFactorMatrix,(AD$4+1),FALSE)*$E1580</f>
        <v>0</v>
      </c>
      <c r="AE1577" s="5">
        <f>VLOOKUP(CONCATENATE($F1577," ",$G1577),AllocFactorMatrix,(AE$4+1),FALSE)*$E1580</f>
        <v>0</v>
      </c>
    </row>
    <row r="1578" spans="1:31" hidden="1" outlineLevel="1">
      <c r="E1578" s="44"/>
      <c r="F1578" s="167" t="str">
        <f>F1580</f>
        <v>DIST_CPD</v>
      </c>
      <c r="G1578" s="48" t="str">
        <f>$G$13</f>
        <v>ENERGY</v>
      </c>
      <c r="H1578" s="4">
        <f t="shared" si="2226"/>
        <v>0</v>
      </c>
      <c r="I1578" s="5">
        <f t="shared" ref="I1578:N1578" si="2254">VLOOKUP(CONCATENATE($F1578," ",$G1578),AllocFactorMatrix,(I$4+1),FALSE)*$E1580</f>
        <v>0</v>
      </c>
      <c r="J1578" s="47">
        <f t="shared" si="2254"/>
        <v>0</v>
      </c>
      <c r="K1578" s="47">
        <f t="shared" si="2254"/>
        <v>0</v>
      </c>
      <c r="L1578" s="5">
        <f t="shared" si="2254"/>
        <v>0</v>
      </c>
      <c r="M1578" s="5">
        <f t="shared" si="2254"/>
        <v>0</v>
      </c>
      <c r="N1578" s="5">
        <f t="shared" si="2254"/>
        <v>0</v>
      </c>
      <c r="O1578" s="5">
        <f t="shared" si="2228"/>
        <v>0</v>
      </c>
      <c r="P1578" s="5">
        <f>VLOOKUP(CONCATENATE($F1578," ",$G1578),AllocFactorMatrix,(P$4+1),FALSE)*$E1580</f>
        <v>0</v>
      </c>
      <c r="Q1578" s="5">
        <f>VLOOKUP(CONCATENATE($F1578," ",$G1578),AllocFactorMatrix,(Q$4+1),FALSE)*$E1580</f>
        <v>0</v>
      </c>
      <c r="R1578" s="5">
        <f>VLOOKUP(CONCATENATE($F1578," ",$G1578),AllocFactorMatrix,(R$4+1),FALSE)*$E1580</f>
        <v>0</v>
      </c>
      <c r="S1578" s="47">
        <f>VLOOKUP(CONCATENATE($F1578," ",$G1578),AllocFactorMatrix,(S$4+1),FALSE)*$E1580</f>
        <v>0</v>
      </c>
      <c r="T1578" s="5">
        <f t="shared" si="2231"/>
        <v>0</v>
      </c>
      <c r="U1578" s="5">
        <f>VLOOKUP(CONCATENATE($F1578," ",$G1578),AllocFactorMatrix,(U$4+1),FALSE)*$E1580</f>
        <v>0</v>
      </c>
      <c r="V1578" s="5">
        <f>VLOOKUP(CONCATENATE($F1578," ",$G1578),AllocFactorMatrix,(V$4+1),FALSE)*$E1580</f>
        <v>0</v>
      </c>
      <c r="W1578" s="5">
        <f>VLOOKUP(CONCATENATE($F1578," ",$G1578),AllocFactorMatrix,(W$4+1),FALSE)*$E1580</f>
        <v>0</v>
      </c>
      <c r="X1578" s="5">
        <f>VLOOKUP(CONCATENATE($F1578," ",$G1578),AllocFactorMatrix,(X$4+1),FALSE)*$E1580</f>
        <v>0</v>
      </c>
      <c r="Y1578" s="5">
        <f t="shared" si="2250"/>
        <v>0</v>
      </c>
      <c r="Z1578" s="5">
        <f>VLOOKUP(CONCATENATE($F1578," ",$G1578),AllocFactorMatrix,(Z$4+1),FALSE)*$E1580</f>
        <v>0</v>
      </c>
      <c r="AA1578" s="5">
        <f>VLOOKUP(CONCATENATE($F1578," ",$G1578),AllocFactorMatrix,(AA$4+1),FALSE)*$E1580</f>
        <v>0</v>
      </c>
      <c r="AB1578" s="5">
        <f t="shared" si="2229"/>
        <v>0</v>
      </c>
      <c r="AC1578" s="5">
        <f>VLOOKUP(CONCATENATE($F1578," ",$G1578),AllocFactorMatrix,(AC$4+1),FALSE)*$E1580</f>
        <v>0</v>
      </c>
      <c r="AD1578" s="5">
        <f>VLOOKUP(CONCATENATE($F1578," ",$G1578),AllocFactorMatrix,(AD$4+1),FALSE)*$E1580</f>
        <v>0</v>
      </c>
      <c r="AE1578" s="5">
        <f>VLOOKUP(CONCATENATE($F1578," ",$G1578),AllocFactorMatrix,(AE$4+1),FALSE)*$E1580</f>
        <v>0</v>
      </c>
    </row>
    <row r="1579" spans="1:31" hidden="1" outlineLevel="1">
      <c r="E1579" s="44"/>
      <c r="F1579" s="167" t="str">
        <f>F1580</f>
        <v>DIST_CPD</v>
      </c>
      <c r="G1579" s="48" t="str">
        <f>$G$14</f>
        <v>CUSTOMER</v>
      </c>
      <c r="H1579" s="4">
        <f t="shared" si="2226"/>
        <v>0</v>
      </c>
      <c r="I1579" s="5">
        <f t="shared" ref="I1579:N1579" si="2255">VLOOKUP(CONCATENATE($F1579," ",$G1579),AllocFactorMatrix,(I$4+1),FALSE)*$E1580</f>
        <v>0</v>
      </c>
      <c r="J1579" s="47">
        <f t="shared" si="2255"/>
        <v>0</v>
      </c>
      <c r="K1579" s="47">
        <f t="shared" si="2255"/>
        <v>0</v>
      </c>
      <c r="L1579" s="5">
        <f t="shared" si="2255"/>
        <v>0</v>
      </c>
      <c r="M1579" s="5">
        <f t="shared" si="2255"/>
        <v>0</v>
      </c>
      <c r="N1579" s="5">
        <f t="shared" si="2255"/>
        <v>0</v>
      </c>
      <c r="O1579" s="5">
        <f t="shared" si="2228"/>
        <v>0</v>
      </c>
      <c r="P1579" s="5">
        <f>VLOOKUP(CONCATENATE($F1579," ",$G1579),AllocFactorMatrix,(P$4+1),FALSE)*$E1580</f>
        <v>0</v>
      </c>
      <c r="Q1579" s="5">
        <f>VLOOKUP(CONCATENATE($F1579," ",$G1579),AllocFactorMatrix,(Q$4+1),FALSE)*$E1580</f>
        <v>0</v>
      </c>
      <c r="R1579" s="5">
        <f>VLOOKUP(CONCATENATE($F1579," ",$G1579),AllocFactorMatrix,(R$4+1),FALSE)*$E1580</f>
        <v>0</v>
      </c>
      <c r="S1579" s="47">
        <f>VLOOKUP(CONCATENATE($F1579," ",$G1579),AllocFactorMatrix,(S$4+1),FALSE)*$E1580</f>
        <v>0</v>
      </c>
      <c r="T1579" s="5">
        <f t="shared" si="2231"/>
        <v>0</v>
      </c>
      <c r="U1579" s="5">
        <f>VLOOKUP(CONCATENATE($F1579," ",$G1579),AllocFactorMatrix,(U$4+1),FALSE)*$E1580</f>
        <v>0</v>
      </c>
      <c r="V1579" s="5">
        <f>VLOOKUP(CONCATENATE($F1579," ",$G1579),AllocFactorMatrix,(V$4+1),FALSE)*$E1580</f>
        <v>0</v>
      </c>
      <c r="W1579" s="5">
        <f>VLOOKUP(CONCATENATE($F1579," ",$G1579),AllocFactorMatrix,(W$4+1),FALSE)*$E1580</f>
        <v>0</v>
      </c>
      <c r="X1579" s="5">
        <f>VLOOKUP(CONCATENATE($F1579," ",$G1579),AllocFactorMatrix,(X$4+1),FALSE)*$E1580</f>
        <v>0</v>
      </c>
      <c r="Y1579" s="5">
        <f t="shared" si="2250"/>
        <v>0</v>
      </c>
      <c r="Z1579" s="5">
        <f>VLOOKUP(CONCATENATE($F1579," ",$G1579),AllocFactorMatrix,(Z$4+1),FALSE)*$E1580</f>
        <v>0</v>
      </c>
      <c r="AA1579" s="5">
        <f>VLOOKUP(CONCATENATE($F1579," ",$G1579),AllocFactorMatrix,(AA$4+1),FALSE)*$E1580</f>
        <v>0</v>
      </c>
      <c r="AB1579" s="5">
        <f t="shared" si="2229"/>
        <v>0</v>
      </c>
      <c r="AC1579" s="5">
        <f>VLOOKUP(CONCATENATE($F1579," ",$G1579),AllocFactorMatrix,(AC$4+1),FALSE)*$E1580</f>
        <v>0</v>
      </c>
      <c r="AD1579" s="5">
        <f>VLOOKUP(CONCATENATE($F1579," ",$G1579),AllocFactorMatrix,(AD$4+1),FALSE)*$E1580</f>
        <v>0</v>
      </c>
      <c r="AE1579" s="5">
        <f>VLOOKUP(CONCATENATE($F1579," ",$G1579),AllocFactorMatrix,(AE$4+1),FALSE)*$E1580</f>
        <v>0</v>
      </c>
    </row>
    <row r="1580" spans="1:31" collapsed="1">
      <c r="D1580" s="48" t="s">
        <v>109</v>
      </c>
      <c r="E1580" s="54">
        <v>609170</v>
      </c>
      <c r="F1580" s="88" t="s">
        <v>35</v>
      </c>
      <c r="G1580" s="48" t="str">
        <f>$G$15</f>
        <v>TOTAL</v>
      </c>
      <c r="H1580" s="4">
        <f t="shared" si="2226"/>
        <v>609170.00000000035</v>
      </c>
      <c r="I1580" s="5">
        <f t="shared" ref="I1580:N1580" si="2256">VLOOKUP(CONCATENATE($F1580," ",$G1580),AllocFactorMatrix,(I$4+1),FALSE)*$E1580</f>
        <v>398823.33424841776</v>
      </c>
      <c r="J1580" s="47">
        <f t="shared" si="2256"/>
        <v>65.4873698346792</v>
      </c>
      <c r="K1580" s="47">
        <f t="shared" si="2256"/>
        <v>121.17039213757724</v>
      </c>
      <c r="L1580" s="5">
        <f t="shared" si="2256"/>
        <v>93314.074098290381</v>
      </c>
      <c r="M1580" s="5">
        <f t="shared" si="2256"/>
        <v>1303.9646902735094</v>
      </c>
      <c r="N1580" s="5">
        <f t="shared" si="2256"/>
        <v>0</v>
      </c>
      <c r="O1580" s="5">
        <f t="shared" si="2228"/>
        <v>94618.038788563892</v>
      </c>
      <c r="P1580" s="5">
        <f>VLOOKUP(CONCATENATE($F1580," ",$G1580),AllocFactorMatrix,(P$4+1),FALSE)*$E1580</f>
        <v>54114.764920427442</v>
      </c>
      <c r="Q1580" s="5">
        <f>VLOOKUP(CONCATENATE($F1580," ",$G1580),AllocFactorMatrix,(Q$4+1),FALSE)*$E1580</f>
        <v>9737.6471805165893</v>
      </c>
      <c r="R1580" s="5">
        <f>VLOOKUP(CONCATENATE($F1580," ",$G1580),AllocFactorMatrix,(R$4+1),FALSE)*$E1580</f>
        <v>0</v>
      </c>
      <c r="S1580" s="47">
        <f>VLOOKUP(CONCATENATE($F1580," ",$G1580),AllocFactorMatrix,(S$4+1),FALSE)*$E1580</f>
        <v>0</v>
      </c>
      <c r="T1580" s="5">
        <f t="shared" si="2231"/>
        <v>63852.412100944028</v>
      </c>
      <c r="U1580" s="5">
        <f>VLOOKUP(CONCATENATE($F1580," ",$G1580),AllocFactorMatrix,(U$4+1),FALSE)*$E1580</f>
        <v>2450.5053954023847</v>
      </c>
      <c r="V1580" s="5">
        <f>VLOOKUP(CONCATENATE($F1580," ",$G1580),AllocFactorMatrix,(V$4+1),FALSE)*$E1580</f>
        <v>33885.252431629211</v>
      </c>
      <c r="W1580" s="5">
        <f>VLOOKUP(CONCATENATE($F1580," ",$G1580),AllocFactorMatrix,(W$4+1),FALSE)*$E1580</f>
        <v>0</v>
      </c>
      <c r="X1580" s="5">
        <f>VLOOKUP(CONCATENATE($F1580," ",$G1580),AllocFactorMatrix,(X$4+1),FALSE)*$E1580</f>
        <v>0</v>
      </c>
      <c r="Y1580" s="5">
        <f t="shared" si="2250"/>
        <v>36335.757827031593</v>
      </c>
      <c r="Z1580" s="5">
        <f>VLOOKUP(CONCATENATE($F1580," ",$G1580),AllocFactorMatrix,(Z$4+1),FALSE)*$E1580</f>
        <v>14859.719577227685</v>
      </c>
      <c r="AA1580" s="5">
        <f>VLOOKUP(CONCATENATE($F1580," ",$G1580),AllocFactorMatrix,(AA$4+1),FALSE)*$E1580</f>
        <v>298.25800583612181</v>
      </c>
      <c r="AB1580" s="5">
        <f t="shared" si="2229"/>
        <v>15157.977583063806</v>
      </c>
      <c r="AC1580" s="5">
        <f>VLOOKUP(CONCATENATE($F1580," ",$G1580),AllocFactorMatrix,(AC$4+1),FALSE)*$E1580</f>
        <v>195.82169000673599</v>
      </c>
      <c r="AD1580" s="5">
        <f>VLOOKUP(CONCATENATE($F1580," ",$G1580),AllocFactorMatrix,(AD$4+1),FALSE)*$E1580</f>
        <v>0</v>
      </c>
      <c r="AE1580" s="5">
        <f>VLOOKUP(CONCATENATE($F1580," ",$G1580),AllocFactorMatrix,(AE$4+1),FALSE)*$E1580</f>
        <v>0</v>
      </c>
    </row>
    <row r="1581" spans="1:31" s="44" customFormat="1" hidden="1" outlineLevel="1">
      <c r="A1581" s="49"/>
      <c r="B1581" s="97"/>
      <c r="C1581" s="48"/>
      <c r="D1581" s="48"/>
      <c r="F1581" s="167" t="str">
        <f>F1588</f>
        <v>TOTOHLINES</v>
      </c>
      <c r="G1581" s="48" t="str">
        <f>$G$8</f>
        <v>PRODUCTION</v>
      </c>
      <c r="H1581" s="46">
        <f t="shared" si="2226"/>
        <v>0</v>
      </c>
      <c r="I1581" s="47">
        <f t="shared" ref="I1581:N1581" si="2257">VLOOKUP(CONCATENATE($F1581," ",$G1581),AllocFactorMatrix,(I$4+1),FALSE)*$E1588</f>
        <v>0</v>
      </c>
      <c r="J1581" s="47">
        <f t="shared" si="2257"/>
        <v>0</v>
      </c>
      <c r="K1581" s="47">
        <f t="shared" si="2257"/>
        <v>0</v>
      </c>
      <c r="L1581" s="47">
        <f t="shared" si="2257"/>
        <v>0</v>
      </c>
      <c r="M1581" s="47">
        <f t="shared" si="2257"/>
        <v>0</v>
      </c>
      <c r="N1581" s="47">
        <f t="shared" si="2257"/>
        <v>0</v>
      </c>
      <c r="O1581" s="47">
        <f t="shared" si="2228"/>
        <v>0</v>
      </c>
      <c r="P1581" s="47">
        <f>VLOOKUP(CONCATENATE($F1581," ",$G1581),AllocFactorMatrix,(P$4+1),FALSE)*$E1588</f>
        <v>0</v>
      </c>
      <c r="Q1581" s="47">
        <f>VLOOKUP(CONCATENATE($F1581," ",$G1581),AllocFactorMatrix,(Q$4+1),FALSE)*$E1588</f>
        <v>0</v>
      </c>
      <c r="R1581" s="47">
        <f>VLOOKUP(CONCATENATE($F1581," ",$G1581),AllocFactorMatrix,(R$4+1),FALSE)*$E1588</f>
        <v>0</v>
      </c>
      <c r="S1581" s="47">
        <f>VLOOKUP(CONCATENATE($F1581," ",$G1581),AllocFactorMatrix,(S$4+1),FALSE)*$E1588</f>
        <v>0</v>
      </c>
      <c r="T1581" s="47">
        <f t="shared" si="2231"/>
        <v>0</v>
      </c>
      <c r="U1581" s="47">
        <f>VLOOKUP(CONCATENATE($F1581," ",$G1581),AllocFactorMatrix,(U$4+1),FALSE)*$E1588</f>
        <v>0</v>
      </c>
      <c r="V1581" s="47">
        <f>VLOOKUP(CONCATENATE($F1581," ",$G1581),AllocFactorMatrix,(V$4+1),FALSE)*$E1588</f>
        <v>0</v>
      </c>
      <c r="W1581" s="47">
        <f>VLOOKUP(CONCATENATE($F1581," ",$G1581),AllocFactorMatrix,(W$4+1),FALSE)*$E1588</f>
        <v>0</v>
      </c>
      <c r="X1581" s="47">
        <f>VLOOKUP(CONCATENATE($F1581," ",$G1581),AllocFactorMatrix,(X$4+1),FALSE)*$E1588</f>
        <v>0</v>
      </c>
      <c r="Y1581" s="47">
        <f>SUBTOTAL(9,U1581:X1581)</f>
        <v>0</v>
      </c>
      <c r="Z1581" s="47">
        <f>VLOOKUP(CONCATENATE($F1581," ",$G1581),AllocFactorMatrix,(Z$4+1),FALSE)*$E1588</f>
        <v>0</v>
      </c>
      <c r="AA1581" s="47">
        <f>VLOOKUP(CONCATENATE($F1581," ",$G1581),AllocFactorMatrix,(AA$4+1),FALSE)*$E1588</f>
        <v>0</v>
      </c>
      <c r="AB1581" s="47">
        <f t="shared" si="2229"/>
        <v>0</v>
      </c>
      <c r="AC1581" s="47">
        <f>VLOOKUP(CONCATENATE($F1581," ",$G1581),AllocFactorMatrix,(AC$4+1),FALSE)*$E1588</f>
        <v>0</v>
      </c>
      <c r="AD1581" s="47">
        <f>VLOOKUP(CONCATENATE($F1581," ",$G1581),AllocFactorMatrix,(AD$4+1),FALSE)*$E1588</f>
        <v>0</v>
      </c>
      <c r="AE1581" s="47">
        <f>VLOOKUP(CONCATENATE($F1581," ",$G1581),AllocFactorMatrix,(AE$4+1),FALSE)*$E1588</f>
        <v>0</v>
      </c>
    </row>
    <row r="1582" spans="1:31" s="44" customFormat="1" hidden="1" outlineLevel="1">
      <c r="A1582" s="49"/>
      <c r="B1582" s="97"/>
      <c r="C1582" s="48"/>
      <c r="D1582" s="48"/>
      <c r="F1582" s="167" t="str">
        <f>F1588</f>
        <v>TOTOHLINES</v>
      </c>
      <c r="G1582" s="48" t="str">
        <f>$G$9</f>
        <v>BULKTRAN</v>
      </c>
      <c r="H1582" s="46">
        <f t="shared" si="2226"/>
        <v>0</v>
      </c>
      <c r="I1582" s="47">
        <f t="shared" ref="I1582:N1582" si="2258">VLOOKUP(CONCATENATE($F1582," ",$G1582),AllocFactorMatrix,(I$4+1),FALSE)*$E1588</f>
        <v>0</v>
      </c>
      <c r="J1582" s="47">
        <f t="shared" si="2258"/>
        <v>0</v>
      </c>
      <c r="K1582" s="47">
        <f t="shared" si="2258"/>
        <v>0</v>
      </c>
      <c r="L1582" s="47">
        <f t="shared" si="2258"/>
        <v>0</v>
      </c>
      <c r="M1582" s="47">
        <f t="shared" si="2258"/>
        <v>0</v>
      </c>
      <c r="N1582" s="47">
        <f t="shared" si="2258"/>
        <v>0</v>
      </c>
      <c r="O1582" s="47">
        <f t="shared" si="2228"/>
        <v>0</v>
      </c>
      <c r="P1582" s="47">
        <f>VLOOKUP(CONCATENATE($F1582," ",$G1582),AllocFactorMatrix,(P$4+1),FALSE)*$E1588</f>
        <v>0</v>
      </c>
      <c r="Q1582" s="47">
        <f>VLOOKUP(CONCATENATE($F1582," ",$G1582),AllocFactorMatrix,(Q$4+1),FALSE)*$E1588</f>
        <v>0</v>
      </c>
      <c r="R1582" s="47">
        <f>VLOOKUP(CONCATENATE($F1582," ",$G1582),AllocFactorMatrix,(R$4+1),FALSE)*$E1588</f>
        <v>0</v>
      </c>
      <c r="S1582" s="47">
        <f>VLOOKUP(CONCATENATE($F1582," ",$G1582),AllocFactorMatrix,(S$4+1),FALSE)*$E1588</f>
        <v>0</v>
      </c>
      <c r="T1582" s="47">
        <f t="shared" si="2231"/>
        <v>0</v>
      </c>
      <c r="U1582" s="47">
        <f>VLOOKUP(CONCATENATE($F1582," ",$G1582),AllocFactorMatrix,(U$4+1),FALSE)*$E1588</f>
        <v>0</v>
      </c>
      <c r="V1582" s="47">
        <f>VLOOKUP(CONCATENATE($F1582," ",$G1582),AllocFactorMatrix,(V$4+1),FALSE)*$E1588</f>
        <v>0</v>
      </c>
      <c r="W1582" s="47">
        <f>VLOOKUP(CONCATENATE($F1582," ",$G1582),AllocFactorMatrix,(W$4+1),FALSE)*$E1588</f>
        <v>0</v>
      </c>
      <c r="X1582" s="47">
        <f>VLOOKUP(CONCATENATE($F1582," ",$G1582),AllocFactorMatrix,(X$4+1),FALSE)*$E1588</f>
        <v>0</v>
      </c>
      <c r="Y1582" s="47">
        <f t="shared" ref="Y1582:Y1588" si="2259">SUBTOTAL(9,U1582:X1582)</f>
        <v>0</v>
      </c>
      <c r="Z1582" s="47">
        <f>VLOOKUP(CONCATENATE($F1582," ",$G1582),AllocFactorMatrix,(Z$4+1),FALSE)*$E1588</f>
        <v>0</v>
      </c>
      <c r="AA1582" s="47">
        <f>VLOOKUP(CONCATENATE($F1582," ",$G1582),AllocFactorMatrix,(AA$4+1),FALSE)*$E1588</f>
        <v>0</v>
      </c>
      <c r="AB1582" s="47">
        <f t="shared" si="2229"/>
        <v>0</v>
      </c>
      <c r="AC1582" s="47">
        <f>VLOOKUP(CONCATENATE($F1582," ",$G1582),AllocFactorMatrix,(AC$4+1),FALSE)*$E1588</f>
        <v>0</v>
      </c>
      <c r="AD1582" s="47">
        <f>VLOOKUP(CONCATENATE($F1582," ",$G1582),AllocFactorMatrix,(AD$4+1),FALSE)*$E1588</f>
        <v>0</v>
      </c>
      <c r="AE1582" s="47">
        <f>VLOOKUP(CONCATENATE($F1582," ",$G1582),AllocFactorMatrix,(AE$4+1),FALSE)*$E1588</f>
        <v>0</v>
      </c>
    </row>
    <row r="1583" spans="1:31" s="44" customFormat="1" hidden="1" outlineLevel="1">
      <c r="A1583" s="49"/>
      <c r="B1583" s="97"/>
      <c r="C1583" s="48"/>
      <c r="D1583" s="48"/>
      <c r="F1583" s="167" t="str">
        <f>F1588</f>
        <v>TOTOHLINES</v>
      </c>
      <c r="G1583" s="48" t="str">
        <f>$G$10</f>
        <v>SUBTRAN</v>
      </c>
      <c r="H1583" s="46">
        <f t="shared" si="2226"/>
        <v>0</v>
      </c>
      <c r="I1583" s="47">
        <f t="shared" ref="I1583:N1583" si="2260">VLOOKUP(CONCATENATE($F1583," ",$G1583),AllocFactorMatrix,(I$4+1),FALSE)*$E1588</f>
        <v>0</v>
      </c>
      <c r="J1583" s="47">
        <f t="shared" si="2260"/>
        <v>0</v>
      </c>
      <c r="K1583" s="47">
        <f t="shared" si="2260"/>
        <v>0</v>
      </c>
      <c r="L1583" s="47">
        <f t="shared" si="2260"/>
        <v>0</v>
      </c>
      <c r="M1583" s="47">
        <f t="shared" si="2260"/>
        <v>0</v>
      </c>
      <c r="N1583" s="47">
        <f t="shared" si="2260"/>
        <v>0</v>
      </c>
      <c r="O1583" s="47">
        <f t="shared" si="2228"/>
        <v>0</v>
      </c>
      <c r="P1583" s="47">
        <f>VLOOKUP(CONCATENATE($F1583," ",$G1583),AllocFactorMatrix,(P$4+1),FALSE)*$E1588</f>
        <v>0</v>
      </c>
      <c r="Q1583" s="47">
        <f>VLOOKUP(CONCATENATE($F1583," ",$G1583),AllocFactorMatrix,(Q$4+1),FALSE)*$E1588</f>
        <v>0</v>
      </c>
      <c r="R1583" s="47">
        <f>VLOOKUP(CONCATENATE($F1583," ",$G1583),AllocFactorMatrix,(R$4+1),FALSE)*$E1588</f>
        <v>0</v>
      </c>
      <c r="S1583" s="47">
        <f>VLOOKUP(CONCATENATE($F1583," ",$G1583),AllocFactorMatrix,(S$4+1),FALSE)*$E1588</f>
        <v>0</v>
      </c>
      <c r="T1583" s="47">
        <f t="shared" si="2231"/>
        <v>0</v>
      </c>
      <c r="U1583" s="47">
        <f>VLOOKUP(CONCATENATE($F1583," ",$G1583),AllocFactorMatrix,(U$4+1),FALSE)*$E1588</f>
        <v>0</v>
      </c>
      <c r="V1583" s="47">
        <f>VLOOKUP(CONCATENATE($F1583," ",$G1583),AllocFactorMatrix,(V$4+1),FALSE)*$E1588</f>
        <v>0</v>
      </c>
      <c r="W1583" s="47">
        <f>VLOOKUP(CONCATENATE($F1583," ",$G1583),AllocFactorMatrix,(W$4+1),FALSE)*$E1588</f>
        <v>0</v>
      </c>
      <c r="X1583" s="47">
        <f>VLOOKUP(CONCATENATE($F1583," ",$G1583),AllocFactorMatrix,(X$4+1),FALSE)*$E1588</f>
        <v>0</v>
      </c>
      <c r="Y1583" s="47">
        <f t="shared" si="2259"/>
        <v>0</v>
      </c>
      <c r="Z1583" s="47">
        <f>VLOOKUP(CONCATENATE($F1583," ",$G1583),AllocFactorMatrix,(Z$4+1),FALSE)*$E1588</f>
        <v>0</v>
      </c>
      <c r="AA1583" s="47">
        <f>VLOOKUP(CONCATENATE($F1583," ",$G1583),AllocFactorMatrix,(AA$4+1),FALSE)*$E1588</f>
        <v>0</v>
      </c>
      <c r="AB1583" s="47">
        <f t="shared" si="2229"/>
        <v>0</v>
      </c>
      <c r="AC1583" s="47">
        <f>VLOOKUP(CONCATENATE($F1583," ",$G1583),AllocFactorMatrix,(AC$4+1),FALSE)*$E1588</f>
        <v>0</v>
      </c>
      <c r="AD1583" s="47">
        <f>VLOOKUP(CONCATENATE($F1583," ",$G1583),AllocFactorMatrix,(AD$4+1),FALSE)*$E1588</f>
        <v>0</v>
      </c>
      <c r="AE1583" s="47">
        <f>VLOOKUP(CONCATENATE($F1583," ",$G1583),AllocFactorMatrix,(AE$4+1),FALSE)*$E1588</f>
        <v>0</v>
      </c>
    </row>
    <row r="1584" spans="1:31" s="44" customFormat="1" hidden="1" outlineLevel="1">
      <c r="A1584" s="49"/>
      <c r="B1584" s="97"/>
      <c r="C1584" s="48"/>
      <c r="D1584" s="48"/>
      <c r="F1584" s="167" t="str">
        <f>F1588</f>
        <v>TOTOHLINES</v>
      </c>
      <c r="G1584" s="48" t="str">
        <f>$G$11</f>
        <v>DISTPRI</v>
      </c>
      <c r="H1584" s="46">
        <f t="shared" si="2226"/>
        <v>20834998.407423753</v>
      </c>
      <c r="I1584" s="47">
        <f t="shared" ref="I1584:N1584" si="2261">VLOOKUP(CONCATENATE($F1584," ",$G1584),AllocFactorMatrix,(I$4+1),FALSE)*$E1588</f>
        <v>13640664.402234539</v>
      </c>
      <c r="J1584" s="47">
        <f t="shared" si="2261"/>
        <v>2239.8168757685226</v>
      </c>
      <c r="K1584" s="47">
        <f t="shared" si="2261"/>
        <v>4144.3027844662947</v>
      </c>
      <c r="L1584" s="47">
        <f t="shared" si="2261"/>
        <v>3191553.4009030345</v>
      </c>
      <c r="M1584" s="47">
        <f t="shared" si="2261"/>
        <v>44598.555813952378</v>
      </c>
      <c r="N1584" s="47">
        <f t="shared" si="2261"/>
        <v>0</v>
      </c>
      <c r="O1584" s="47">
        <f t="shared" si="2228"/>
        <v>3236151.9567169868</v>
      </c>
      <c r="P1584" s="47">
        <f>VLOOKUP(CONCATENATE($F1584," ",$G1584),AllocFactorMatrix,(P$4+1),FALSE)*$E1588</f>
        <v>1850847.9421757741</v>
      </c>
      <c r="Q1584" s="47">
        <f>VLOOKUP(CONCATENATE($F1584," ",$G1584),AllocFactorMatrix,(Q$4+1),FALSE)*$E1588</f>
        <v>333049.66347344336</v>
      </c>
      <c r="R1584" s="47">
        <f>VLOOKUP(CONCATENATE($F1584," ",$G1584),AllocFactorMatrix,(R$4+1),FALSE)*$E1588</f>
        <v>0</v>
      </c>
      <c r="S1584" s="47">
        <f>VLOOKUP(CONCATENATE($F1584," ",$G1584),AllocFactorMatrix,(S$4+1),FALSE)*$E1588</f>
        <v>0</v>
      </c>
      <c r="T1584" s="47">
        <f t="shared" si="2231"/>
        <v>2183897.6056492175</v>
      </c>
      <c r="U1584" s="47">
        <f>VLOOKUP(CONCATENATE($F1584," ",$G1584),AllocFactorMatrix,(U$4+1),FALSE)*$E1588</f>
        <v>83812.853572224485</v>
      </c>
      <c r="V1584" s="47">
        <f>VLOOKUP(CONCATENATE($F1584," ",$G1584),AllocFactorMatrix,(V$4+1),FALSE)*$E1588</f>
        <v>1158952.6412136946</v>
      </c>
      <c r="W1584" s="47">
        <f>VLOOKUP(CONCATENATE($F1584," ",$G1584),AllocFactorMatrix,(W$4+1),FALSE)*$E1588</f>
        <v>0</v>
      </c>
      <c r="X1584" s="47">
        <f>VLOOKUP(CONCATENATE($F1584," ",$G1584),AllocFactorMatrix,(X$4+1),FALSE)*$E1588</f>
        <v>0</v>
      </c>
      <c r="Y1584" s="47">
        <f t="shared" si="2259"/>
        <v>1242765.4947859191</v>
      </c>
      <c r="Z1584" s="47">
        <f>VLOOKUP(CONCATENATE($F1584," ",$G1584),AllocFactorMatrix,(Z$4+1),FALSE)*$E1588</f>
        <v>508236.17992728192</v>
      </c>
      <c r="AA1584" s="47">
        <f>VLOOKUP(CONCATENATE($F1584," ",$G1584),AllocFactorMatrix,(AA$4+1),FALSE)*$E1588</f>
        <v>10201.101624500518</v>
      </c>
      <c r="AB1584" s="47">
        <f t="shared" si="2229"/>
        <v>518437.28155178245</v>
      </c>
      <c r="AC1584" s="47">
        <f>VLOOKUP(CONCATENATE($F1584," ",$G1584),AllocFactorMatrix,(AC$4+1),FALSE)*$E1588</f>
        <v>6697.5468250724289</v>
      </c>
      <c r="AD1584" s="47">
        <f>VLOOKUP(CONCATENATE($F1584," ",$G1584),AllocFactorMatrix,(AD$4+1),FALSE)*$E1588</f>
        <v>0</v>
      </c>
      <c r="AE1584" s="47">
        <f>VLOOKUP(CONCATENATE($F1584," ",$G1584),AllocFactorMatrix,(AE$4+1),FALSE)*$E1588</f>
        <v>0</v>
      </c>
    </row>
    <row r="1585" spans="1:31" s="44" customFormat="1" hidden="1" outlineLevel="1">
      <c r="A1585" s="49"/>
      <c r="B1585" s="97"/>
      <c r="C1585" s="48"/>
      <c r="D1585" s="48"/>
      <c r="F1585" s="167" t="str">
        <f>F1588</f>
        <v>TOTOHLINES</v>
      </c>
      <c r="G1585" s="48" t="str">
        <f>$G$12</f>
        <v>DISTSEC</v>
      </c>
      <c r="H1585" s="46">
        <f t="shared" si="2226"/>
        <v>8467072.5925762523</v>
      </c>
      <c r="I1585" s="47">
        <f t="shared" ref="I1585:N1585" si="2262">VLOOKUP(CONCATENATE($F1585," ",$G1585),AllocFactorMatrix,(I$4+1),FALSE)*$E1588</f>
        <v>6281900.3671752084</v>
      </c>
      <c r="J1585" s="47">
        <f t="shared" si="2262"/>
        <v>1557.2507224695235</v>
      </c>
      <c r="K1585" s="47">
        <f t="shared" si="2262"/>
        <v>2017.0688491829656</v>
      </c>
      <c r="L1585" s="47">
        <f t="shared" si="2262"/>
        <v>1266222.6337100517</v>
      </c>
      <c r="M1585" s="47">
        <f t="shared" si="2262"/>
        <v>0</v>
      </c>
      <c r="N1585" s="47">
        <f t="shared" si="2262"/>
        <v>0</v>
      </c>
      <c r="O1585" s="47">
        <f t="shared" si="2228"/>
        <v>1266222.6337100517</v>
      </c>
      <c r="P1585" s="47">
        <f>VLOOKUP(CONCATENATE($F1585," ",$G1585),AllocFactorMatrix,(P$4+1),FALSE)*$E1588</f>
        <v>632090.52061372215</v>
      </c>
      <c r="Q1585" s="47">
        <f>VLOOKUP(CONCATENATE($F1585," ",$G1585),AllocFactorMatrix,(Q$4+1),FALSE)*$E1588</f>
        <v>0</v>
      </c>
      <c r="R1585" s="47">
        <f>VLOOKUP(CONCATENATE($F1585," ",$G1585),AllocFactorMatrix,(R$4+1),FALSE)*$E1588</f>
        <v>0</v>
      </c>
      <c r="S1585" s="47">
        <f>VLOOKUP(CONCATENATE($F1585," ",$G1585),AllocFactorMatrix,(S$4+1),FALSE)*$E1588</f>
        <v>0</v>
      </c>
      <c r="T1585" s="47">
        <f t="shared" si="2231"/>
        <v>632090.52061372215</v>
      </c>
      <c r="U1585" s="47">
        <f>VLOOKUP(CONCATENATE($F1585," ",$G1585),AllocFactorMatrix,(U$4+1),FALSE)*$E1588</f>
        <v>23671.437163207996</v>
      </c>
      <c r="V1585" s="47">
        <f>VLOOKUP(CONCATENATE($F1585," ",$G1585),AllocFactorMatrix,(V$4+1),FALSE)*$E1588</f>
        <v>0</v>
      </c>
      <c r="W1585" s="47">
        <f>VLOOKUP(CONCATENATE($F1585," ",$G1585),AllocFactorMatrix,(W$4+1),FALSE)*$E1588</f>
        <v>0</v>
      </c>
      <c r="X1585" s="47">
        <f>VLOOKUP(CONCATENATE($F1585," ",$G1585),AllocFactorMatrix,(X$4+1),FALSE)*$E1588</f>
        <v>0</v>
      </c>
      <c r="Y1585" s="47">
        <f t="shared" si="2259"/>
        <v>23671.437163207996</v>
      </c>
      <c r="Z1585" s="47">
        <f>VLOOKUP(CONCATENATE($F1585," ",$G1585),AllocFactorMatrix,(Z$4+1),FALSE)*$E1588</f>
        <v>178893.77492495364</v>
      </c>
      <c r="AA1585" s="47">
        <f>VLOOKUP(CONCATENATE($F1585," ",$G1585),AllocFactorMatrix,(AA$4+1),FALSE)*$E1588</f>
        <v>0</v>
      </c>
      <c r="AB1585" s="47">
        <f t="shared" si="2229"/>
        <v>178893.77492495364</v>
      </c>
      <c r="AC1585" s="47">
        <f>VLOOKUP(CONCATENATE($F1585," ",$G1585),AllocFactorMatrix,(AC$4+1),FALSE)*$E1588</f>
        <v>2115.1633828818331</v>
      </c>
      <c r="AD1585" s="47">
        <f>VLOOKUP(CONCATENATE($F1585," ",$G1585),AllocFactorMatrix,(AD$4+1),FALSE)*$E1588</f>
        <v>65104.115834267206</v>
      </c>
      <c r="AE1585" s="47">
        <f>VLOOKUP(CONCATENATE($F1585," ",$G1585),AllocFactorMatrix,(AE$4+1),FALSE)*$E1588</f>
        <v>13500.260200306657</v>
      </c>
    </row>
    <row r="1586" spans="1:31" s="44" customFormat="1" hidden="1" outlineLevel="1">
      <c r="A1586" s="49"/>
      <c r="B1586" s="97"/>
      <c r="C1586" s="48"/>
      <c r="D1586" s="48"/>
      <c r="F1586" s="167" t="str">
        <f>F1588</f>
        <v>TOTOHLINES</v>
      </c>
      <c r="G1586" s="48" t="str">
        <f>$G$13</f>
        <v>ENERGY</v>
      </c>
      <c r="H1586" s="46">
        <f t="shared" si="2226"/>
        <v>0</v>
      </c>
      <c r="I1586" s="47">
        <f t="shared" ref="I1586:N1586" si="2263">VLOOKUP(CONCATENATE($F1586," ",$G1586),AllocFactorMatrix,(I$4+1),FALSE)*$E1588</f>
        <v>0</v>
      </c>
      <c r="J1586" s="47">
        <f t="shared" si="2263"/>
        <v>0</v>
      </c>
      <c r="K1586" s="47">
        <f t="shared" si="2263"/>
        <v>0</v>
      </c>
      <c r="L1586" s="47">
        <f t="shared" si="2263"/>
        <v>0</v>
      </c>
      <c r="M1586" s="47">
        <f t="shared" si="2263"/>
        <v>0</v>
      </c>
      <c r="N1586" s="47">
        <f t="shared" si="2263"/>
        <v>0</v>
      </c>
      <c r="O1586" s="47">
        <f t="shared" si="2228"/>
        <v>0</v>
      </c>
      <c r="P1586" s="47">
        <f>VLOOKUP(CONCATENATE($F1586," ",$G1586),AllocFactorMatrix,(P$4+1),FALSE)*$E1588</f>
        <v>0</v>
      </c>
      <c r="Q1586" s="47">
        <f>VLOOKUP(CONCATENATE($F1586," ",$G1586),AllocFactorMatrix,(Q$4+1),FALSE)*$E1588</f>
        <v>0</v>
      </c>
      <c r="R1586" s="47">
        <f>VLOOKUP(CONCATENATE($F1586," ",$G1586),AllocFactorMatrix,(R$4+1),FALSE)*$E1588</f>
        <v>0</v>
      </c>
      <c r="S1586" s="47">
        <f>VLOOKUP(CONCATENATE($F1586," ",$G1586),AllocFactorMatrix,(S$4+1),FALSE)*$E1588</f>
        <v>0</v>
      </c>
      <c r="T1586" s="47">
        <f t="shared" si="2231"/>
        <v>0</v>
      </c>
      <c r="U1586" s="47">
        <f>VLOOKUP(CONCATENATE($F1586," ",$G1586),AllocFactorMatrix,(U$4+1),FALSE)*$E1588</f>
        <v>0</v>
      </c>
      <c r="V1586" s="47">
        <f>VLOOKUP(CONCATENATE($F1586," ",$G1586),AllocFactorMatrix,(V$4+1),FALSE)*$E1588</f>
        <v>0</v>
      </c>
      <c r="W1586" s="47">
        <f>VLOOKUP(CONCATENATE($F1586," ",$G1586),AllocFactorMatrix,(W$4+1),FALSE)*$E1588</f>
        <v>0</v>
      </c>
      <c r="X1586" s="47">
        <f>VLOOKUP(CONCATENATE($F1586," ",$G1586),AllocFactorMatrix,(X$4+1),FALSE)*$E1588</f>
        <v>0</v>
      </c>
      <c r="Y1586" s="47">
        <f t="shared" si="2259"/>
        <v>0</v>
      </c>
      <c r="Z1586" s="47">
        <f>VLOOKUP(CONCATENATE($F1586," ",$G1586),AllocFactorMatrix,(Z$4+1),FALSE)*$E1588</f>
        <v>0</v>
      </c>
      <c r="AA1586" s="47">
        <f>VLOOKUP(CONCATENATE($F1586," ",$G1586),AllocFactorMatrix,(AA$4+1),FALSE)*$E1588</f>
        <v>0</v>
      </c>
      <c r="AB1586" s="47">
        <f t="shared" si="2229"/>
        <v>0</v>
      </c>
      <c r="AC1586" s="47">
        <f>VLOOKUP(CONCATENATE($F1586," ",$G1586),AllocFactorMatrix,(AC$4+1),FALSE)*$E1588</f>
        <v>0</v>
      </c>
      <c r="AD1586" s="47">
        <f>VLOOKUP(CONCATENATE($F1586," ",$G1586),AllocFactorMatrix,(AD$4+1),FALSE)*$E1588</f>
        <v>0</v>
      </c>
      <c r="AE1586" s="47">
        <f>VLOOKUP(CONCATENATE($F1586," ",$G1586),AllocFactorMatrix,(AE$4+1),FALSE)*$E1588</f>
        <v>0</v>
      </c>
    </row>
    <row r="1587" spans="1:31" s="44" customFormat="1" hidden="1" outlineLevel="1">
      <c r="A1587" s="49"/>
      <c r="B1587" s="97"/>
      <c r="C1587" s="48"/>
      <c r="D1587" s="48"/>
      <c r="F1587" s="167" t="str">
        <f>F1588</f>
        <v>TOTOHLINES</v>
      </c>
      <c r="G1587" s="48" t="str">
        <f>$G$14</f>
        <v>CUSTOMER</v>
      </c>
      <c r="H1587" s="46">
        <f t="shared" si="2226"/>
        <v>0</v>
      </c>
      <c r="I1587" s="47">
        <f t="shared" ref="I1587:N1587" si="2264">VLOOKUP(CONCATENATE($F1587," ",$G1587),AllocFactorMatrix,(I$4+1),FALSE)*$E1588</f>
        <v>0</v>
      </c>
      <c r="J1587" s="47">
        <f t="shared" si="2264"/>
        <v>0</v>
      </c>
      <c r="K1587" s="47">
        <f t="shared" si="2264"/>
        <v>0</v>
      </c>
      <c r="L1587" s="47">
        <f t="shared" si="2264"/>
        <v>0</v>
      </c>
      <c r="M1587" s="47">
        <f t="shared" si="2264"/>
        <v>0</v>
      </c>
      <c r="N1587" s="47">
        <f t="shared" si="2264"/>
        <v>0</v>
      </c>
      <c r="O1587" s="47">
        <f t="shared" si="2228"/>
        <v>0</v>
      </c>
      <c r="P1587" s="47">
        <f>VLOOKUP(CONCATENATE($F1587," ",$G1587),AllocFactorMatrix,(P$4+1),FALSE)*$E1588</f>
        <v>0</v>
      </c>
      <c r="Q1587" s="47">
        <f>VLOOKUP(CONCATENATE($F1587," ",$G1587),AllocFactorMatrix,(Q$4+1),FALSE)*$E1588</f>
        <v>0</v>
      </c>
      <c r="R1587" s="47">
        <f>VLOOKUP(CONCATENATE($F1587," ",$G1587),AllocFactorMatrix,(R$4+1),FALSE)*$E1588</f>
        <v>0</v>
      </c>
      <c r="S1587" s="47">
        <f>VLOOKUP(CONCATENATE($F1587," ",$G1587),AllocFactorMatrix,(S$4+1),FALSE)*$E1588</f>
        <v>0</v>
      </c>
      <c r="T1587" s="47">
        <f t="shared" si="2231"/>
        <v>0</v>
      </c>
      <c r="U1587" s="47">
        <f>VLOOKUP(CONCATENATE($F1587," ",$G1587),AllocFactorMatrix,(U$4+1),FALSE)*$E1588</f>
        <v>0</v>
      </c>
      <c r="V1587" s="47">
        <f>VLOOKUP(CONCATENATE($F1587," ",$G1587),AllocFactorMatrix,(V$4+1),FALSE)*$E1588</f>
        <v>0</v>
      </c>
      <c r="W1587" s="47">
        <f>VLOOKUP(CONCATENATE($F1587," ",$G1587),AllocFactorMatrix,(W$4+1),FALSE)*$E1588</f>
        <v>0</v>
      </c>
      <c r="X1587" s="47">
        <f>VLOOKUP(CONCATENATE($F1587," ",$G1587),AllocFactorMatrix,(X$4+1),FALSE)*$E1588</f>
        <v>0</v>
      </c>
      <c r="Y1587" s="47">
        <f t="shared" si="2259"/>
        <v>0</v>
      </c>
      <c r="Z1587" s="47">
        <f>VLOOKUP(CONCATENATE($F1587," ",$G1587),AllocFactorMatrix,(Z$4+1),FALSE)*$E1588</f>
        <v>0</v>
      </c>
      <c r="AA1587" s="47">
        <f>VLOOKUP(CONCATENATE($F1587," ",$G1587),AllocFactorMatrix,(AA$4+1),FALSE)*$E1588</f>
        <v>0</v>
      </c>
      <c r="AB1587" s="47">
        <f t="shared" si="2229"/>
        <v>0</v>
      </c>
      <c r="AC1587" s="47">
        <f>VLOOKUP(CONCATENATE($F1587," ",$G1587),AllocFactorMatrix,(AC$4+1),FALSE)*$E1588</f>
        <v>0</v>
      </c>
      <c r="AD1587" s="47">
        <f>VLOOKUP(CONCATENATE($F1587," ",$G1587),AllocFactorMatrix,(AD$4+1),FALSE)*$E1588</f>
        <v>0</v>
      </c>
      <c r="AE1587" s="47">
        <f>VLOOKUP(CONCATENATE($F1587," ",$G1587),AllocFactorMatrix,(AE$4+1),FALSE)*$E1588</f>
        <v>0</v>
      </c>
    </row>
    <row r="1588" spans="1:31" s="44" customFormat="1" collapsed="1">
      <c r="A1588" s="49"/>
      <c r="B1588" s="97"/>
      <c r="C1588" s="48"/>
      <c r="D1588" s="48" t="s">
        <v>110</v>
      </c>
      <c r="E1588" s="54">
        <v>29302071</v>
      </c>
      <c r="F1588" s="88" t="s">
        <v>64</v>
      </c>
      <c r="G1588" s="48" t="str">
        <f>$G$15</f>
        <v>TOTAL</v>
      </c>
      <c r="H1588" s="46">
        <f t="shared" si="2226"/>
        <v>29302071</v>
      </c>
      <c r="I1588" s="47">
        <f t="shared" ref="I1588:N1588" si="2265">VLOOKUP(CONCATENATE($F1588," ",$G1588),AllocFactorMatrix,(I$4+1),FALSE)*$E1588</f>
        <v>19922564.769409746</v>
      </c>
      <c r="J1588" s="47">
        <f t="shared" si="2265"/>
        <v>3797.0675982380462</v>
      </c>
      <c r="K1588" s="47">
        <f t="shared" si="2265"/>
        <v>6161.3716336492598</v>
      </c>
      <c r="L1588" s="47">
        <f t="shared" si="2265"/>
        <v>4457776.0346130859</v>
      </c>
      <c r="M1588" s="47">
        <f t="shared" si="2265"/>
        <v>44598.555813952378</v>
      </c>
      <c r="N1588" s="47">
        <f t="shared" si="2265"/>
        <v>0</v>
      </c>
      <c r="O1588" s="47">
        <f t="shared" si="2228"/>
        <v>4502374.5904270383</v>
      </c>
      <c r="P1588" s="47">
        <f>VLOOKUP(CONCATENATE($F1588," ",$G1588),AllocFactorMatrix,(P$4+1),FALSE)*$E1588</f>
        <v>2482938.4627894964</v>
      </c>
      <c r="Q1588" s="47">
        <f>VLOOKUP(CONCATENATE($F1588," ",$G1588),AllocFactorMatrix,(Q$4+1),FALSE)*$E1588</f>
        <v>333049.66347344336</v>
      </c>
      <c r="R1588" s="47">
        <f>VLOOKUP(CONCATENATE($F1588," ",$G1588),AllocFactorMatrix,(R$4+1),FALSE)*$E1588</f>
        <v>0</v>
      </c>
      <c r="S1588" s="47">
        <f>VLOOKUP(CONCATENATE($F1588," ",$G1588),AllocFactorMatrix,(S$4+1),FALSE)*$E1588</f>
        <v>0</v>
      </c>
      <c r="T1588" s="47">
        <f t="shared" si="2231"/>
        <v>2815988.1262629395</v>
      </c>
      <c r="U1588" s="47">
        <f>VLOOKUP(CONCATENATE($F1588," ",$G1588),AllocFactorMatrix,(U$4+1),FALSE)*$E1588</f>
        <v>107484.29073543247</v>
      </c>
      <c r="V1588" s="47">
        <f>VLOOKUP(CONCATENATE($F1588," ",$G1588),AllocFactorMatrix,(V$4+1),FALSE)*$E1588</f>
        <v>1158952.6412136946</v>
      </c>
      <c r="W1588" s="47">
        <f>VLOOKUP(CONCATENATE($F1588," ",$G1588),AllocFactorMatrix,(W$4+1),FALSE)*$E1588</f>
        <v>0</v>
      </c>
      <c r="X1588" s="47">
        <f>VLOOKUP(CONCATENATE($F1588," ",$G1588),AllocFactorMatrix,(X$4+1),FALSE)*$E1588</f>
        <v>0</v>
      </c>
      <c r="Y1588" s="47">
        <f t="shared" si="2259"/>
        <v>1266436.931949127</v>
      </c>
      <c r="Z1588" s="47">
        <f>VLOOKUP(CONCATENATE($F1588," ",$G1588),AllocFactorMatrix,(Z$4+1),FALSE)*$E1588</f>
        <v>687129.9548522355</v>
      </c>
      <c r="AA1588" s="47">
        <f>VLOOKUP(CONCATENATE($F1588," ",$G1588),AllocFactorMatrix,(AA$4+1),FALSE)*$E1588</f>
        <v>10201.101624500518</v>
      </c>
      <c r="AB1588" s="47">
        <f t="shared" si="2229"/>
        <v>697331.05647673598</v>
      </c>
      <c r="AC1588" s="47">
        <f>VLOOKUP(CONCATENATE($F1588," ",$G1588),AllocFactorMatrix,(AC$4+1),FALSE)*$E1588</f>
        <v>8812.7102079542619</v>
      </c>
      <c r="AD1588" s="47">
        <f>VLOOKUP(CONCATENATE($F1588," ",$G1588),AllocFactorMatrix,(AD$4+1),FALSE)*$E1588</f>
        <v>65104.115834267206</v>
      </c>
      <c r="AE1588" s="47">
        <f>VLOOKUP(CONCATENATE($F1588," ",$G1588),AllocFactorMatrix,(AE$4+1),FALSE)*$E1588</f>
        <v>13500.260200306657</v>
      </c>
    </row>
    <row r="1589" spans="1:31" s="44" customFormat="1" hidden="1" outlineLevel="1">
      <c r="A1589" s="49"/>
      <c r="B1589" s="97"/>
      <c r="C1589" s="48"/>
      <c r="D1589" s="48"/>
      <c r="F1589" s="167" t="str">
        <f>F1596</f>
        <v>TOTOHLINES</v>
      </c>
      <c r="G1589" s="48" t="str">
        <f>$G$8</f>
        <v>PRODUCTION</v>
      </c>
      <c r="H1589" s="46">
        <f t="shared" ref="H1589:H1620" si="2266">SUBTOTAL(9,I1589:AE1589)</f>
        <v>0</v>
      </c>
      <c r="I1589" s="47">
        <f t="shared" ref="I1589:N1589" si="2267">VLOOKUP(CONCATENATE($F1589," ",$G1589),AllocFactorMatrix,(I$4+1),FALSE)*$E1596</f>
        <v>0</v>
      </c>
      <c r="J1589" s="47">
        <f t="shared" si="2267"/>
        <v>0</v>
      </c>
      <c r="K1589" s="47">
        <f t="shared" si="2267"/>
        <v>0</v>
      </c>
      <c r="L1589" s="47">
        <f t="shared" si="2267"/>
        <v>0</v>
      </c>
      <c r="M1589" s="47">
        <f t="shared" si="2267"/>
        <v>0</v>
      </c>
      <c r="N1589" s="47">
        <f t="shared" si="2267"/>
        <v>0</v>
      </c>
      <c r="O1589" s="47">
        <f t="shared" ref="O1589:O1596" si="2268">SUBTOTAL(9,L1589:N1589)</f>
        <v>0</v>
      </c>
      <c r="P1589" s="47">
        <f>VLOOKUP(CONCATENATE($F1589," ",$G1589),AllocFactorMatrix,(P$4+1),FALSE)*$E1596</f>
        <v>0</v>
      </c>
      <c r="Q1589" s="47">
        <f>VLOOKUP(CONCATENATE($F1589," ",$G1589),AllocFactorMatrix,(Q$4+1),FALSE)*$E1596</f>
        <v>0</v>
      </c>
      <c r="R1589" s="47">
        <f>VLOOKUP(CONCATENATE($F1589," ",$G1589),AllocFactorMatrix,(R$4+1),FALSE)*$E1596</f>
        <v>0</v>
      </c>
      <c r="S1589" s="47">
        <f>VLOOKUP(CONCATENATE($F1589," ",$G1589),AllocFactorMatrix,(S$4+1),FALSE)*$E1596</f>
        <v>0</v>
      </c>
      <c r="T1589" s="47">
        <f t="shared" ref="T1589:T1596" si="2269">SUBTOTAL(9,P1589:S1589)</f>
        <v>0</v>
      </c>
      <c r="U1589" s="47">
        <f>VLOOKUP(CONCATENATE($F1589," ",$G1589),AllocFactorMatrix,(U$4+1),FALSE)*$E1596</f>
        <v>0</v>
      </c>
      <c r="V1589" s="47">
        <f>VLOOKUP(CONCATENATE($F1589," ",$G1589),AllocFactorMatrix,(V$4+1),FALSE)*$E1596</f>
        <v>0</v>
      </c>
      <c r="W1589" s="47">
        <f>VLOOKUP(CONCATENATE($F1589," ",$G1589),AllocFactorMatrix,(W$4+1),FALSE)*$E1596</f>
        <v>0</v>
      </c>
      <c r="X1589" s="47">
        <f>VLOOKUP(CONCATENATE($F1589," ",$G1589),AllocFactorMatrix,(X$4+1),FALSE)*$E1596</f>
        <v>0</v>
      </c>
      <c r="Y1589" s="47">
        <f>SUBTOTAL(9,U1589:X1589)</f>
        <v>0</v>
      </c>
      <c r="Z1589" s="47">
        <f>VLOOKUP(CONCATENATE($F1589," ",$G1589),AllocFactorMatrix,(Z$4+1),FALSE)*$E1596</f>
        <v>0</v>
      </c>
      <c r="AA1589" s="47">
        <f>VLOOKUP(CONCATENATE($F1589," ",$G1589),AllocFactorMatrix,(AA$4+1),FALSE)*$E1596</f>
        <v>0</v>
      </c>
      <c r="AB1589" s="47">
        <f t="shared" ref="AB1589:AB1596" si="2270">SUBTOTAL(9,Z1589:AA1589)</f>
        <v>0</v>
      </c>
      <c r="AC1589" s="47">
        <f>VLOOKUP(CONCATENATE($F1589," ",$G1589),AllocFactorMatrix,(AC$4+1),FALSE)*$E1596</f>
        <v>0</v>
      </c>
      <c r="AD1589" s="47">
        <f>VLOOKUP(CONCATENATE($F1589," ",$G1589),AllocFactorMatrix,(AD$4+1),FALSE)*$E1596</f>
        <v>0</v>
      </c>
      <c r="AE1589" s="47">
        <f>VLOOKUP(CONCATENATE($F1589," ",$G1589),AllocFactorMatrix,(AE$4+1),FALSE)*$E1596</f>
        <v>0</v>
      </c>
    </row>
    <row r="1590" spans="1:31" s="44" customFormat="1" hidden="1" outlineLevel="1">
      <c r="A1590" s="49"/>
      <c r="B1590" s="97"/>
      <c r="C1590" s="48"/>
      <c r="D1590" s="48"/>
      <c r="F1590" s="167" t="str">
        <f>F1596</f>
        <v>TOTOHLINES</v>
      </c>
      <c r="G1590" s="48" t="str">
        <f>$G$9</f>
        <v>BULKTRAN</v>
      </c>
      <c r="H1590" s="46">
        <f t="shared" si="2266"/>
        <v>0</v>
      </c>
      <c r="I1590" s="47">
        <f t="shared" ref="I1590:N1590" si="2271">VLOOKUP(CONCATENATE($F1590," ",$G1590),AllocFactorMatrix,(I$4+1),FALSE)*$E1596</f>
        <v>0</v>
      </c>
      <c r="J1590" s="47">
        <f t="shared" si="2271"/>
        <v>0</v>
      </c>
      <c r="K1590" s="47">
        <f t="shared" si="2271"/>
        <v>0</v>
      </c>
      <c r="L1590" s="47">
        <f t="shared" si="2271"/>
        <v>0</v>
      </c>
      <c r="M1590" s="47">
        <f t="shared" si="2271"/>
        <v>0</v>
      </c>
      <c r="N1590" s="47">
        <f t="shared" si="2271"/>
        <v>0</v>
      </c>
      <c r="O1590" s="47">
        <f t="shared" si="2268"/>
        <v>0</v>
      </c>
      <c r="P1590" s="47">
        <f>VLOOKUP(CONCATENATE($F1590," ",$G1590),AllocFactorMatrix,(P$4+1),FALSE)*$E1596</f>
        <v>0</v>
      </c>
      <c r="Q1590" s="47">
        <f>VLOOKUP(CONCATENATE($F1590," ",$G1590),AllocFactorMatrix,(Q$4+1),FALSE)*$E1596</f>
        <v>0</v>
      </c>
      <c r="R1590" s="47">
        <f>VLOOKUP(CONCATENATE($F1590," ",$G1590),AllocFactorMatrix,(R$4+1),FALSE)*$E1596</f>
        <v>0</v>
      </c>
      <c r="S1590" s="47">
        <f>VLOOKUP(CONCATENATE($F1590," ",$G1590),AllocFactorMatrix,(S$4+1),FALSE)*$E1596</f>
        <v>0</v>
      </c>
      <c r="T1590" s="47">
        <f t="shared" si="2269"/>
        <v>0</v>
      </c>
      <c r="U1590" s="47">
        <f>VLOOKUP(CONCATENATE($F1590," ",$G1590),AllocFactorMatrix,(U$4+1),FALSE)*$E1596</f>
        <v>0</v>
      </c>
      <c r="V1590" s="47">
        <f>VLOOKUP(CONCATENATE($F1590," ",$G1590),AllocFactorMatrix,(V$4+1),FALSE)*$E1596</f>
        <v>0</v>
      </c>
      <c r="W1590" s="47">
        <f>VLOOKUP(CONCATENATE($F1590," ",$G1590),AllocFactorMatrix,(W$4+1),FALSE)*$E1596</f>
        <v>0</v>
      </c>
      <c r="X1590" s="47">
        <f>VLOOKUP(CONCATENATE($F1590," ",$G1590),AllocFactorMatrix,(X$4+1),FALSE)*$E1596</f>
        <v>0</v>
      </c>
      <c r="Y1590" s="47">
        <f t="shared" ref="Y1590:Y1596" si="2272">SUBTOTAL(9,U1590:X1590)</f>
        <v>0</v>
      </c>
      <c r="Z1590" s="47">
        <f>VLOOKUP(CONCATENATE($F1590," ",$G1590),AllocFactorMatrix,(Z$4+1),FALSE)*$E1596</f>
        <v>0</v>
      </c>
      <c r="AA1590" s="47">
        <f>VLOOKUP(CONCATENATE($F1590," ",$G1590),AllocFactorMatrix,(AA$4+1),FALSE)*$E1596</f>
        <v>0</v>
      </c>
      <c r="AB1590" s="47">
        <f t="shared" si="2270"/>
        <v>0</v>
      </c>
      <c r="AC1590" s="47">
        <f>VLOOKUP(CONCATENATE($F1590," ",$G1590),AllocFactorMatrix,(AC$4+1),FALSE)*$E1596</f>
        <v>0</v>
      </c>
      <c r="AD1590" s="47">
        <f>VLOOKUP(CONCATENATE($F1590," ",$G1590),AllocFactorMatrix,(AD$4+1),FALSE)*$E1596</f>
        <v>0</v>
      </c>
      <c r="AE1590" s="47">
        <f>VLOOKUP(CONCATENATE($F1590," ",$G1590),AllocFactorMatrix,(AE$4+1),FALSE)*$E1596</f>
        <v>0</v>
      </c>
    </row>
    <row r="1591" spans="1:31" s="44" customFormat="1" hidden="1" outlineLevel="1">
      <c r="A1591" s="49"/>
      <c r="B1591" s="97"/>
      <c r="C1591" s="48"/>
      <c r="D1591" s="48"/>
      <c r="F1591" s="167" t="str">
        <f>F1596</f>
        <v>TOTOHLINES</v>
      </c>
      <c r="G1591" s="48" t="str">
        <f>$G$10</f>
        <v>SUBTRAN</v>
      </c>
      <c r="H1591" s="46">
        <f t="shared" si="2266"/>
        <v>0</v>
      </c>
      <c r="I1591" s="47">
        <f t="shared" ref="I1591:N1591" si="2273">VLOOKUP(CONCATENATE($F1591," ",$G1591),AllocFactorMatrix,(I$4+1),FALSE)*$E1596</f>
        <v>0</v>
      </c>
      <c r="J1591" s="47">
        <f t="shared" si="2273"/>
        <v>0</v>
      </c>
      <c r="K1591" s="47">
        <f t="shared" si="2273"/>
        <v>0</v>
      </c>
      <c r="L1591" s="47">
        <f t="shared" si="2273"/>
        <v>0</v>
      </c>
      <c r="M1591" s="47">
        <f t="shared" si="2273"/>
        <v>0</v>
      </c>
      <c r="N1591" s="47">
        <f t="shared" si="2273"/>
        <v>0</v>
      </c>
      <c r="O1591" s="47">
        <f t="shared" si="2268"/>
        <v>0</v>
      </c>
      <c r="P1591" s="47">
        <f>VLOOKUP(CONCATENATE($F1591," ",$G1591),AllocFactorMatrix,(P$4+1),FALSE)*$E1596</f>
        <v>0</v>
      </c>
      <c r="Q1591" s="47">
        <f>VLOOKUP(CONCATENATE($F1591," ",$G1591),AllocFactorMatrix,(Q$4+1),FALSE)*$E1596</f>
        <v>0</v>
      </c>
      <c r="R1591" s="47">
        <f>VLOOKUP(CONCATENATE($F1591," ",$G1591),AllocFactorMatrix,(R$4+1),FALSE)*$E1596</f>
        <v>0</v>
      </c>
      <c r="S1591" s="47">
        <f>VLOOKUP(CONCATENATE($F1591," ",$G1591),AllocFactorMatrix,(S$4+1),FALSE)*$E1596</f>
        <v>0</v>
      </c>
      <c r="T1591" s="47">
        <f t="shared" si="2269"/>
        <v>0</v>
      </c>
      <c r="U1591" s="47">
        <f>VLOOKUP(CONCATENATE($F1591," ",$G1591),AllocFactorMatrix,(U$4+1),FALSE)*$E1596</f>
        <v>0</v>
      </c>
      <c r="V1591" s="47">
        <f>VLOOKUP(CONCATENATE($F1591," ",$G1591),AllocFactorMatrix,(V$4+1),FALSE)*$E1596</f>
        <v>0</v>
      </c>
      <c r="W1591" s="47">
        <f>VLOOKUP(CONCATENATE($F1591," ",$G1591),AllocFactorMatrix,(W$4+1),FALSE)*$E1596</f>
        <v>0</v>
      </c>
      <c r="X1591" s="47">
        <f>VLOOKUP(CONCATENATE($F1591," ",$G1591),AllocFactorMatrix,(X$4+1),FALSE)*$E1596</f>
        <v>0</v>
      </c>
      <c r="Y1591" s="47">
        <f t="shared" si="2272"/>
        <v>0</v>
      </c>
      <c r="Z1591" s="47">
        <f>VLOOKUP(CONCATENATE($F1591," ",$G1591),AllocFactorMatrix,(Z$4+1),FALSE)*$E1596</f>
        <v>0</v>
      </c>
      <c r="AA1591" s="47">
        <f>VLOOKUP(CONCATENATE($F1591," ",$G1591),AllocFactorMatrix,(AA$4+1),FALSE)*$E1596</f>
        <v>0</v>
      </c>
      <c r="AB1591" s="47">
        <f t="shared" si="2270"/>
        <v>0</v>
      </c>
      <c r="AC1591" s="47">
        <f>VLOOKUP(CONCATENATE($F1591," ",$G1591),AllocFactorMatrix,(AC$4+1),FALSE)*$E1596</f>
        <v>0</v>
      </c>
      <c r="AD1591" s="47">
        <f>VLOOKUP(CONCATENATE($F1591," ",$G1591),AllocFactorMatrix,(AD$4+1),FALSE)*$E1596</f>
        <v>0</v>
      </c>
      <c r="AE1591" s="47">
        <f>VLOOKUP(CONCATENATE($F1591," ",$G1591),AllocFactorMatrix,(AE$4+1),FALSE)*$E1596</f>
        <v>0</v>
      </c>
    </row>
    <row r="1592" spans="1:31" s="44" customFormat="1" hidden="1" outlineLevel="1">
      <c r="A1592" s="49"/>
      <c r="B1592" s="97"/>
      <c r="C1592" s="48"/>
      <c r="D1592" s="48"/>
      <c r="F1592" s="167" t="str">
        <f>F1596</f>
        <v>TOTOHLINES</v>
      </c>
      <c r="G1592" s="48" t="str">
        <f>$G$11</f>
        <v>DISTPRI</v>
      </c>
      <c r="H1592" s="46">
        <f t="shared" si="2266"/>
        <v>1467940.1852564986</v>
      </c>
      <c r="I1592" s="47">
        <f t="shared" ref="I1592:N1592" si="2274">VLOOKUP(CONCATENATE($F1592," ",$G1592),AllocFactorMatrix,(I$4+1),FALSE)*$E1596</f>
        <v>961059.80130544316</v>
      </c>
      <c r="J1592" s="47">
        <f t="shared" si="2274"/>
        <v>157.80741304903358</v>
      </c>
      <c r="K1592" s="47">
        <f t="shared" si="2274"/>
        <v>291.9889158724784</v>
      </c>
      <c r="L1592" s="47">
        <f t="shared" si="2274"/>
        <v>224862.48373833738</v>
      </c>
      <c r="M1592" s="47">
        <f t="shared" si="2274"/>
        <v>3142.2134527439434</v>
      </c>
      <c r="N1592" s="47">
        <f t="shared" si="2274"/>
        <v>0</v>
      </c>
      <c r="O1592" s="47">
        <f t="shared" si="2268"/>
        <v>228004.69719108133</v>
      </c>
      <c r="P1592" s="47">
        <f>VLOOKUP(CONCATENATE($F1592," ",$G1592),AllocFactorMatrix,(P$4+1),FALSE)*$E1596</f>
        <v>130402.41318910013</v>
      </c>
      <c r="Q1592" s="47">
        <f>VLOOKUP(CONCATENATE($F1592," ",$G1592),AllocFactorMatrix,(Q$4+1),FALSE)*$E1596</f>
        <v>23465.17984492004</v>
      </c>
      <c r="R1592" s="47">
        <f>VLOOKUP(CONCATENATE($F1592," ",$G1592),AllocFactorMatrix,(R$4+1),FALSE)*$E1596</f>
        <v>0</v>
      </c>
      <c r="S1592" s="47">
        <f>VLOOKUP(CONCATENATE($F1592," ",$G1592),AllocFactorMatrix,(S$4+1),FALSE)*$E1596</f>
        <v>0</v>
      </c>
      <c r="T1592" s="47">
        <f t="shared" si="2269"/>
        <v>153867.59303402016</v>
      </c>
      <c r="U1592" s="47">
        <f>VLOOKUP(CONCATENATE($F1592," ",$G1592),AllocFactorMatrix,(U$4+1),FALSE)*$E1596</f>
        <v>5905.0763236847279</v>
      </c>
      <c r="V1592" s="47">
        <f>VLOOKUP(CONCATENATE($F1592," ",$G1592),AllocFactorMatrix,(V$4+1),FALSE)*$E1596</f>
        <v>81654.585307794201</v>
      </c>
      <c r="W1592" s="47">
        <f>VLOOKUP(CONCATENATE($F1592," ",$G1592),AllocFactorMatrix,(W$4+1),FALSE)*$E1596</f>
        <v>0</v>
      </c>
      <c r="X1592" s="47">
        <f>VLOOKUP(CONCATENATE($F1592," ",$G1592),AllocFactorMatrix,(X$4+1),FALSE)*$E1596</f>
        <v>0</v>
      </c>
      <c r="Y1592" s="47">
        <f t="shared" si="2272"/>
        <v>87559.661631478928</v>
      </c>
      <c r="Z1592" s="47">
        <f>VLOOKUP(CONCATENATE($F1592," ",$G1592),AllocFactorMatrix,(Z$4+1),FALSE)*$E1596</f>
        <v>35808.033076243453</v>
      </c>
      <c r="AA1592" s="47">
        <f>VLOOKUP(CONCATENATE($F1592," ",$G1592),AllocFactorMatrix,(AA$4+1),FALSE)*$E1596</f>
        <v>718.72369345389689</v>
      </c>
      <c r="AB1592" s="47">
        <f t="shared" si="2270"/>
        <v>36526.756769697349</v>
      </c>
      <c r="AC1592" s="47">
        <f>VLOOKUP(CONCATENATE($F1592," ",$G1592),AllocFactorMatrix,(AC$4+1),FALSE)*$E1596</f>
        <v>471.87899585621193</v>
      </c>
      <c r="AD1592" s="47">
        <f>VLOOKUP(CONCATENATE($F1592," ",$G1592),AllocFactorMatrix,(AD$4+1),FALSE)*$E1596</f>
        <v>0</v>
      </c>
      <c r="AE1592" s="47">
        <f>VLOOKUP(CONCATENATE($F1592," ",$G1592),AllocFactorMatrix,(AE$4+1),FALSE)*$E1596</f>
        <v>0</v>
      </c>
    </row>
    <row r="1593" spans="1:31" s="44" customFormat="1" hidden="1" outlineLevel="1">
      <c r="A1593" s="49"/>
      <c r="B1593" s="97"/>
      <c r="C1593" s="48"/>
      <c r="D1593" s="48"/>
      <c r="F1593" s="167" t="str">
        <f>F1596</f>
        <v>TOTOHLINES</v>
      </c>
      <c r="G1593" s="48" t="str">
        <f>$G$12</f>
        <v>DISTSEC</v>
      </c>
      <c r="H1593" s="46">
        <f t="shared" si="2266"/>
        <v>596551.81474350148</v>
      </c>
      <c r="I1593" s="47">
        <f t="shared" ref="I1593:N1593" si="2275">VLOOKUP(CONCATENATE($F1593," ",$G1593),AllocFactorMatrix,(I$4+1),FALSE)*$E1596</f>
        <v>442594.41774031194</v>
      </c>
      <c r="J1593" s="47">
        <f t="shared" si="2275"/>
        <v>109.71687491073759</v>
      </c>
      <c r="K1593" s="47">
        <f t="shared" si="2275"/>
        <v>142.1135899434357</v>
      </c>
      <c r="L1593" s="47">
        <f t="shared" si="2275"/>
        <v>89212.346032242291</v>
      </c>
      <c r="M1593" s="47">
        <f t="shared" si="2275"/>
        <v>0</v>
      </c>
      <c r="N1593" s="47">
        <f t="shared" si="2275"/>
        <v>0</v>
      </c>
      <c r="O1593" s="47">
        <f t="shared" si="2268"/>
        <v>89212.346032242291</v>
      </c>
      <c r="P1593" s="47">
        <f>VLOOKUP(CONCATENATE($F1593," ",$G1593),AllocFactorMatrix,(P$4+1),FALSE)*$E1596</f>
        <v>44534.252308748568</v>
      </c>
      <c r="Q1593" s="47">
        <f>VLOOKUP(CONCATENATE($F1593," ",$G1593),AllocFactorMatrix,(Q$4+1),FALSE)*$E1596</f>
        <v>0</v>
      </c>
      <c r="R1593" s="47">
        <f>VLOOKUP(CONCATENATE($F1593," ",$G1593),AllocFactorMatrix,(R$4+1),FALSE)*$E1596</f>
        <v>0</v>
      </c>
      <c r="S1593" s="47">
        <f>VLOOKUP(CONCATENATE($F1593," ",$G1593),AllocFactorMatrix,(S$4+1),FALSE)*$E1596</f>
        <v>0</v>
      </c>
      <c r="T1593" s="47">
        <f t="shared" si="2269"/>
        <v>44534.252308748568</v>
      </c>
      <c r="U1593" s="47">
        <f>VLOOKUP(CONCATENATE($F1593," ",$G1593),AllocFactorMatrix,(U$4+1),FALSE)*$E1596</f>
        <v>1667.7828898832988</v>
      </c>
      <c r="V1593" s="47">
        <f>VLOOKUP(CONCATENATE($F1593," ",$G1593),AllocFactorMatrix,(V$4+1),FALSE)*$E1596</f>
        <v>0</v>
      </c>
      <c r="W1593" s="47">
        <f>VLOOKUP(CONCATENATE($F1593," ",$G1593),AllocFactorMatrix,(W$4+1),FALSE)*$E1596</f>
        <v>0</v>
      </c>
      <c r="X1593" s="47">
        <f>VLOOKUP(CONCATENATE($F1593," ",$G1593),AllocFactorMatrix,(X$4+1),FALSE)*$E1596</f>
        <v>0</v>
      </c>
      <c r="Y1593" s="47">
        <f t="shared" si="2272"/>
        <v>1667.7828898832988</v>
      </c>
      <c r="Z1593" s="47">
        <f>VLOOKUP(CONCATENATE($F1593," ",$G1593),AllocFactorMatrix,(Z$4+1),FALSE)*$E1596</f>
        <v>12604.049972521307</v>
      </c>
      <c r="AA1593" s="47">
        <f>VLOOKUP(CONCATENATE($F1593," ",$G1593),AllocFactorMatrix,(AA$4+1),FALSE)*$E1596</f>
        <v>0</v>
      </c>
      <c r="AB1593" s="47">
        <f t="shared" si="2270"/>
        <v>12604.049972521307</v>
      </c>
      <c r="AC1593" s="47">
        <f>VLOOKUP(CONCATENATE($F1593," ",$G1593),AllocFactorMatrix,(AC$4+1),FALSE)*$E1596</f>
        <v>149.0248891504113</v>
      </c>
      <c r="AD1593" s="47">
        <f>VLOOKUP(CONCATENATE($F1593," ",$G1593),AllocFactorMatrix,(AD$4+1),FALSE)*$E1596</f>
        <v>4586.9428924296162</v>
      </c>
      <c r="AE1593" s="47">
        <f>VLOOKUP(CONCATENATE($F1593," ",$G1593),AllocFactorMatrix,(AE$4+1),FALSE)*$E1596</f>
        <v>951.16755336001654</v>
      </c>
    </row>
    <row r="1594" spans="1:31" s="44" customFormat="1" hidden="1" outlineLevel="1">
      <c r="A1594" s="49"/>
      <c r="B1594" s="97"/>
      <c r="C1594" s="48"/>
      <c r="D1594" s="48"/>
      <c r="F1594" s="167" t="str">
        <f>F1596</f>
        <v>TOTOHLINES</v>
      </c>
      <c r="G1594" s="48" t="str">
        <f>$G$13</f>
        <v>ENERGY</v>
      </c>
      <c r="H1594" s="46">
        <f t="shared" si="2266"/>
        <v>0</v>
      </c>
      <c r="I1594" s="47">
        <f t="shared" ref="I1594:N1594" si="2276">VLOOKUP(CONCATENATE($F1594," ",$G1594),AllocFactorMatrix,(I$4+1),FALSE)*$E1596</f>
        <v>0</v>
      </c>
      <c r="J1594" s="47">
        <f t="shared" si="2276"/>
        <v>0</v>
      </c>
      <c r="K1594" s="47">
        <f t="shared" si="2276"/>
        <v>0</v>
      </c>
      <c r="L1594" s="47">
        <f t="shared" si="2276"/>
        <v>0</v>
      </c>
      <c r="M1594" s="47">
        <f t="shared" si="2276"/>
        <v>0</v>
      </c>
      <c r="N1594" s="47">
        <f t="shared" si="2276"/>
        <v>0</v>
      </c>
      <c r="O1594" s="47">
        <f t="shared" si="2268"/>
        <v>0</v>
      </c>
      <c r="P1594" s="47">
        <f>VLOOKUP(CONCATENATE($F1594," ",$G1594),AllocFactorMatrix,(P$4+1),FALSE)*$E1596</f>
        <v>0</v>
      </c>
      <c r="Q1594" s="47">
        <f>VLOOKUP(CONCATENATE($F1594," ",$G1594),AllocFactorMatrix,(Q$4+1),FALSE)*$E1596</f>
        <v>0</v>
      </c>
      <c r="R1594" s="47">
        <f>VLOOKUP(CONCATENATE($F1594," ",$G1594),AllocFactorMatrix,(R$4+1),FALSE)*$E1596</f>
        <v>0</v>
      </c>
      <c r="S1594" s="47">
        <f>VLOOKUP(CONCATENATE($F1594," ",$G1594),AllocFactorMatrix,(S$4+1),FALSE)*$E1596</f>
        <v>0</v>
      </c>
      <c r="T1594" s="47">
        <f t="shared" si="2269"/>
        <v>0</v>
      </c>
      <c r="U1594" s="47">
        <f>VLOOKUP(CONCATENATE($F1594," ",$G1594),AllocFactorMatrix,(U$4+1),FALSE)*$E1596</f>
        <v>0</v>
      </c>
      <c r="V1594" s="47">
        <f>VLOOKUP(CONCATENATE($F1594," ",$G1594),AllocFactorMatrix,(V$4+1),FALSE)*$E1596</f>
        <v>0</v>
      </c>
      <c r="W1594" s="47">
        <f>VLOOKUP(CONCATENATE($F1594," ",$G1594),AllocFactorMatrix,(W$4+1),FALSE)*$E1596</f>
        <v>0</v>
      </c>
      <c r="X1594" s="47">
        <f>VLOOKUP(CONCATENATE($F1594," ",$G1594),AllocFactorMatrix,(X$4+1),FALSE)*$E1596</f>
        <v>0</v>
      </c>
      <c r="Y1594" s="47">
        <f t="shared" si="2272"/>
        <v>0</v>
      </c>
      <c r="Z1594" s="47">
        <f>VLOOKUP(CONCATENATE($F1594," ",$G1594),AllocFactorMatrix,(Z$4+1),FALSE)*$E1596</f>
        <v>0</v>
      </c>
      <c r="AA1594" s="47">
        <f>VLOOKUP(CONCATENATE($F1594," ",$G1594),AllocFactorMatrix,(AA$4+1),FALSE)*$E1596</f>
        <v>0</v>
      </c>
      <c r="AB1594" s="47">
        <f t="shared" si="2270"/>
        <v>0</v>
      </c>
      <c r="AC1594" s="47">
        <f>VLOOKUP(CONCATENATE($F1594," ",$G1594),AllocFactorMatrix,(AC$4+1),FALSE)*$E1596</f>
        <v>0</v>
      </c>
      <c r="AD1594" s="47">
        <f>VLOOKUP(CONCATENATE($F1594," ",$G1594),AllocFactorMatrix,(AD$4+1),FALSE)*$E1596</f>
        <v>0</v>
      </c>
      <c r="AE1594" s="47">
        <f>VLOOKUP(CONCATENATE($F1594," ",$G1594),AllocFactorMatrix,(AE$4+1),FALSE)*$E1596</f>
        <v>0</v>
      </c>
    </row>
    <row r="1595" spans="1:31" s="44" customFormat="1" hidden="1" outlineLevel="1">
      <c r="A1595" s="49"/>
      <c r="B1595" s="97"/>
      <c r="C1595" s="48"/>
      <c r="D1595" s="48"/>
      <c r="F1595" s="167" t="str">
        <f>F1596</f>
        <v>TOTOHLINES</v>
      </c>
      <c r="G1595" s="48" t="str">
        <f>$G$14</f>
        <v>CUSTOMER</v>
      </c>
      <c r="H1595" s="46">
        <f t="shared" si="2266"/>
        <v>0</v>
      </c>
      <c r="I1595" s="47">
        <f t="shared" ref="I1595:N1595" si="2277">VLOOKUP(CONCATENATE($F1595," ",$G1595),AllocFactorMatrix,(I$4+1),FALSE)*$E1596</f>
        <v>0</v>
      </c>
      <c r="J1595" s="47">
        <f t="shared" si="2277"/>
        <v>0</v>
      </c>
      <c r="K1595" s="47">
        <f t="shared" si="2277"/>
        <v>0</v>
      </c>
      <c r="L1595" s="47">
        <f t="shared" si="2277"/>
        <v>0</v>
      </c>
      <c r="M1595" s="47">
        <f t="shared" si="2277"/>
        <v>0</v>
      </c>
      <c r="N1595" s="47">
        <f t="shared" si="2277"/>
        <v>0</v>
      </c>
      <c r="O1595" s="47">
        <f t="shared" si="2268"/>
        <v>0</v>
      </c>
      <c r="P1595" s="47">
        <f>VLOOKUP(CONCATENATE($F1595," ",$G1595),AllocFactorMatrix,(P$4+1),FALSE)*$E1596</f>
        <v>0</v>
      </c>
      <c r="Q1595" s="47">
        <f>VLOOKUP(CONCATENATE($F1595," ",$G1595),AllocFactorMatrix,(Q$4+1),FALSE)*$E1596</f>
        <v>0</v>
      </c>
      <c r="R1595" s="47">
        <f>VLOOKUP(CONCATENATE($F1595," ",$G1595),AllocFactorMatrix,(R$4+1),FALSE)*$E1596</f>
        <v>0</v>
      </c>
      <c r="S1595" s="47">
        <f>VLOOKUP(CONCATENATE($F1595," ",$G1595),AllocFactorMatrix,(S$4+1),FALSE)*$E1596</f>
        <v>0</v>
      </c>
      <c r="T1595" s="47">
        <f t="shared" si="2269"/>
        <v>0</v>
      </c>
      <c r="U1595" s="47">
        <f>VLOOKUP(CONCATENATE($F1595," ",$G1595),AllocFactorMatrix,(U$4+1),FALSE)*$E1596</f>
        <v>0</v>
      </c>
      <c r="V1595" s="47">
        <f>VLOOKUP(CONCATENATE($F1595," ",$G1595),AllocFactorMatrix,(V$4+1),FALSE)*$E1596</f>
        <v>0</v>
      </c>
      <c r="W1595" s="47">
        <f>VLOOKUP(CONCATENATE($F1595," ",$G1595),AllocFactorMatrix,(W$4+1),FALSE)*$E1596</f>
        <v>0</v>
      </c>
      <c r="X1595" s="47">
        <f>VLOOKUP(CONCATENATE($F1595," ",$G1595),AllocFactorMatrix,(X$4+1),FALSE)*$E1596</f>
        <v>0</v>
      </c>
      <c r="Y1595" s="47">
        <f t="shared" si="2272"/>
        <v>0</v>
      </c>
      <c r="Z1595" s="47">
        <f>VLOOKUP(CONCATENATE($F1595," ",$G1595),AllocFactorMatrix,(Z$4+1),FALSE)*$E1596</f>
        <v>0</v>
      </c>
      <c r="AA1595" s="47">
        <f>VLOOKUP(CONCATENATE($F1595," ",$G1595),AllocFactorMatrix,(AA$4+1),FALSE)*$E1596</f>
        <v>0</v>
      </c>
      <c r="AB1595" s="47">
        <f t="shared" si="2270"/>
        <v>0</v>
      </c>
      <c r="AC1595" s="47">
        <f>VLOOKUP(CONCATENATE($F1595," ",$G1595),AllocFactorMatrix,(AC$4+1),FALSE)*$E1596</f>
        <v>0</v>
      </c>
      <c r="AD1595" s="47">
        <f>VLOOKUP(CONCATENATE($F1595," ",$G1595),AllocFactorMatrix,(AD$4+1),FALSE)*$E1596</f>
        <v>0</v>
      </c>
      <c r="AE1595" s="47">
        <f>VLOOKUP(CONCATENATE($F1595," ",$G1595),AllocFactorMatrix,(AE$4+1),FALSE)*$E1596</f>
        <v>0</v>
      </c>
    </row>
    <row r="1596" spans="1:31" s="44" customFormat="1" collapsed="1">
      <c r="A1596" s="49"/>
      <c r="B1596" s="97"/>
      <c r="C1596" s="48"/>
      <c r="D1596" s="48" t="s">
        <v>484</v>
      </c>
      <c r="E1596" s="54">
        <v>2064492</v>
      </c>
      <c r="F1596" s="88" t="s">
        <v>64</v>
      </c>
      <c r="G1596" s="48" t="str">
        <f>$G$15</f>
        <v>TOTAL</v>
      </c>
      <c r="H1596" s="46">
        <f t="shared" si="2266"/>
        <v>2064492.0000000005</v>
      </c>
      <c r="I1596" s="47">
        <f t="shared" ref="I1596:N1596" si="2278">VLOOKUP(CONCATENATE($F1596," ",$G1596),AllocFactorMatrix,(I$4+1),FALSE)*$E1596</f>
        <v>1403654.219045755</v>
      </c>
      <c r="J1596" s="47">
        <f t="shared" si="2278"/>
        <v>267.52428795977119</v>
      </c>
      <c r="K1596" s="47">
        <f t="shared" si="2278"/>
        <v>434.10250581591407</v>
      </c>
      <c r="L1596" s="47">
        <f t="shared" si="2278"/>
        <v>314074.82977057964</v>
      </c>
      <c r="M1596" s="47">
        <f t="shared" si="2278"/>
        <v>3142.2134527439434</v>
      </c>
      <c r="N1596" s="47">
        <f t="shared" si="2278"/>
        <v>0</v>
      </c>
      <c r="O1596" s="47">
        <f t="shared" si="2268"/>
        <v>317217.04322332359</v>
      </c>
      <c r="P1596" s="47">
        <f>VLOOKUP(CONCATENATE($F1596," ",$G1596),AllocFactorMatrix,(P$4+1),FALSE)*$E1596</f>
        <v>174936.66549784871</v>
      </c>
      <c r="Q1596" s="47">
        <f>VLOOKUP(CONCATENATE($F1596," ",$G1596),AllocFactorMatrix,(Q$4+1),FALSE)*$E1596</f>
        <v>23465.17984492004</v>
      </c>
      <c r="R1596" s="47">
        <f>VLOOKUP(CONCATENATE($F1596," ",$G1596),AllocFactorMatrix,(R$4+1),FALSE)*$E1596</f>
        <v>0</v>
      </c>
      <c r="S1596" s="47">
        <f>VLOOKUP(CONCATENATE($F1596," ",$G1596),AllocFactorMatrix,(S$4+1),FALSE)*$E1596</f>
        <v>0</v>
      </c>
      <c r="T1596" s="47">
        <f t="shared" si="2269"/>
        <v>198401.84534276873</v>
      </c>
      <c r="U1596" s="47">
        <f>VLOOKUP(CONCATENATE($F1596," ",$G1596),AllocFactorMatrix,(U$4+1),FALSE)*$E1596</f>
        <v>7572.8592135680256</v>
      </c>
      <c r="V1596" s="47">
        <f>VLOOKUP(CONCATENATE($F1596," ",$G1596),AllocFactorMatrix,(V$4+1),FALSE)*$E1596</f>
        <v>81654.585307794201</v>
      </c>
      <c r="W1596" s="47">
        <f>VLOOKUP(CONCATENATE($F1596," ",$G1596),AllocFactorMatrix,(W$4+1),FALSE)*$E1596</f>
        <v>0</v>
      </c>
      <c r="X1596" s="47">
        <f>VLOOKUP(CONCATENATE($F1596," ",$G1596),AllocFactorMatrix,(X$4+1),FALSE)*$E1596</f>
        <v>0</v>
      </c>
      <c r="Y1596" s="47">
        <f t="shared" si="2272"/>
        <v>89227.444521362224</v>
      </c>
      <c r="Z1596" s="47">
        <f>VLOOKUP(CONCATENATE($F1596," ",$G1596),AllocFactorMatrix,(Z$4+1),FALSE)*$E1596</f>
        <v>48412.083048764754</v>
      </c>
      <c r="AA1596" s="47">
        <f>VLOOKUP(CONCATENATE($F1596," ",$G1596),AllocFactorMatrix,(AA$4+1),FALSE)*$E1596</f>
        <v>718.72369345389689</v>
      </c>
      <c r="AB1596" s="47">
        <f t="shared" si="2270"/>
        <v>49130.80674221865</v>
      </c>
      <c r="AC1596" s="47">
        <f>VLOOKUP(CONCATENATE($F1596," ",$G1596),AllocFactorMatrix,(AC$4+1),FALSE)*$E1596</f>
        <v>620.90388500662334</v>
      </c>
      <c r="AD1596" s="47">
        <f>VLOOKUP(CONCATENATE($F1596," ",$G1596),AllocFactorMatrix,(AD$4+1),FALSE)*$E1596</f>
        <v>4586.9428924296162</v>
      </c>
      <c r="AE1596" s="47">
        <f>VLOOKUP(CONCATENATE($F1596," ",$G1596),AllocFactorMatrix,(AE$4+1),FALSE)*$E1596</f>
        <v>951.16755336001654</v>
      </c>
    </row>
    <row r="1597" spans="1:31" hidden="1" outlineLevel="1">
      <c r="E1597" s="44"/>
      <c r="F1597" s="167" t="str">
        <f>F1604</f>
        <v>TOTOHLINES</v>
      </c>
      <c r="G1597" s="48" t="str">
        <f>$G$8</f>
        <v>PRODUCTION</v>
      </c>
      <c r="H1597" s="4">
        <f t="shared" si="2266"/>
        <v>0</v>
      </c>
      <c r="I1597" s="5">
        <f t="shared" ref="I1597:N1597" si="2279">VLOOKUP(CONCATENATE($F1597," ",$G1597),AllocFactorMatrix,(I$4+1),FALSE)*$E1604</f>
        <v>0</v>
      </c>
      <c r="J1597" s="47">
        <f t="shared" si="2279"/>
        <v>0</v>
      </c>
      <c r="K1597" s="47">
        <f t="shared" si="2279"/>
        <v>0</v>
      </c>
      <c r="L1597" s="5">
        <f t="shared" si="2279"/>
        <v>0</v>
      </c>
      <c r="M1597" s="5">
        <f t="shared" si="2279"/>
        <v>0</v>
      </c>
      <c r="N1597" s="5">
        <f t="shared" si="2279"/>
        <v>0</v>
      </c>
      <c r="O1597" s="5">
        <f t="shared" si="2228"/>
        <v>0</v>
      </c>
      <c r="P1597" s="5">
        <f>VLOOKUP(CONCATENATE($F1597," ",$G1597),AllocFactorMatrix,(P$4+1),FALSE)*$E1604</f>
        <v>0</v>
      </c>
      <c r="Q1597" s="5">
        <f>VLOOKUP(CONCATENATE($F1597," ",$G1597),AllocFactorMatrix,(Q$4+1),FALSE)*$E1604</f>
        <v>0</v>
      </c>
      <c r="R1597" s="5">
        <f>VLOOKUP(CONCATENATE($F1597," ",$G1597),AllocFactorMatrix,(R$4+1),FALSE)*$E1604</f>
        <v>0</v>
      </c>
      <c r="S1597" s="47">
        <f>VLOOKUP(CONCATENATE($F1597," ",$G1597),AllocFactorMatrix,(S$4+1),FALSE)*$E1604</f>
        <v>0</v>
      </c>
      <c r="T1597" s="5">
        <f t="shared" si="2231"/>
        <v>0</v>
      </c>
      <c r="U1597" s="5">
        <f>VLOOKUP(CONCATENATE($F1597," ",$G1597),AllocFactorMatrix,(U$4+1),FALSE)*$E1604</f>
        <v>0</v>
      </c>
      <c r="V1597" s="5">
        <f>VLOOKUP(CONCATENATE($F1597," ",$G1597),AllocFactorMatrix,(V$4+1),FALSE)*$E1604</f>
        <v>0</v>
      </c>
      <c r="W1597" s="5">
        <f>VLOOKUP(CONCATENATE($F1597," ",$G1597),AllocFactorMatrix,(W$4+1),FALSE)*$E1604</f>
        <v>0</v>
      </c>
      <c r="X1597" s="5">
        <f>VLOOKUP(CONCATENATE($F1597," ",$G1597),AllocFactorMatrix,(X$4+1),FALSE)*$E1604</f>
        <v>0</v>
      </c>
      <c r="Y1597" s="5">
        <f>SUBTOTAL(9,U1597:X1597)</f>
        <v>0</v>
      </c>
      <c r="Z1597" s="5">
        <f>VLOOKUP(CONCATENATE($F1597," ",$G1597),AllocFactorMatrix,(Z$4+1),FALSE)*$E1604</f>
        <v>0</v>
      </c>
      <c r="AA1597" s="5">
        <f>VLOOKUP(CONCATENATE($F1597," ",$G1597),AllocFactorMatrix,(AA$4+1),FALSE)*$E1604</f>
        <v>0</v>
      </c>
      <c r="AB1597" s="5">
        <f t="shared" si="2229"/>
        <v>0</v>
      </c>
      <c r="AC1597" s="5">
        <f>VLOOKUP(CONCATENATE($F1597," ",$G1597),AllocFactorMatrix,(AC$4+1),FALSE)*$E1604</f>
        <v>0</v>
      </c>
      <c r="AD1597" s="5">
        <f>VLOOKUP(CONCATENATE($F1597," ",$G1597),AllocFactorMatrix,(AD$4+1),FALSE)*$E1604</f>
        <v>0</v>
      </c>
      <c r="AE1597" s="5">
        <f>VLOOKUP(CONCATENATE($F1597," ",$G1597),AllocFactorMatrix,(AE$4+1),FALSE)*$E1604</f>
        <v>0</v>
      </c>
    </row>
    <row r="1598" spans="1:31" hidden="1" outlineLevel="1">
      <c r="E1598" s="44"/>
      <c r="F1598" s="167" t="str">
        <f>F1604</f>
        <v>TOTOHLINES</v>
      </c>
      <c r="G1598" s="48" t="str">
        <f>$G$9</f>
        <v>BULKTRAN</v>
      </c>
      <c r="H1598" s="4">
        <f t="shared" si="2266"/>
        <v>0</v>
      </c>
      <c r="I1598" s="5">
        <f t="shared" ref="I1598:N1598" si="2280">VLOOKUP(CONCATENATE($F1598," ",$G1598),AllocFactorMatrix,(I$4+1),FALSE)*$E1604</f>
        <v>0</v>
      </c>
      <c r="J1598" s="47">
        <f t="shared" si="2280"/>
        <v>0</v>
      </c>
      <c r="K1598" s="47">
        <f t="shared" si="2280"/>
        <v>0</v>
      </c>
      <c r="L1598" s="5">
        <f t="shared" si="2280"/>
        <v>0</v>
      </c>
      <c r="M1598" s="5">
        <f t="shared" si="2280"/>
        <v>0</v>
      </c>
      <c r="N1598" s="5">
        <f t="shared" si="2280"/>
        <v>0</v>
      </c>
      <c r="O1598" s="5">
        <f t="shared" si="2228"/>
        <v>0</v>
      </c>
      <c r="P1598" s="5">
        <f>VLOOKUP(CONCATENATE($F1598," ",$G1598),AllocFactorMatrix,(P$4+1),FALSE)*$E1604</f>
        <v>0</v>
      </c>
      <c r="Q1598" s="5">
        <f>VLOOKUP(CONCATENATE($F1598," ",$G1598),AllocFactorMatrix,(Q$4+1),FALSE)*$E1604</f>
        <v>0</v>
      </c>
      <c r="R1598" s="5">
        <f>VLOOKUP(CONCATENATE($F1598," ",$G1598),AllocFactorMatrix,(R$4+1),FALSE)*$E1604</f>
        <v>0</v>
      </c>
      <c r="S1598" s="47">
        <f>VLOOKUP(CONCATENATE($F1598," ",$G1598),AllocFactorMatrix,(S$4+1),FALSE)*$E1604</f>
        <v>0</v>
      </c>
      <c r="T1598" s="5">
        <f t="shared" si="2231"/>
        <v>0</v>
      </c>
      <c r="U1598" s="5">
        <f>VLOOKUP(CONCATENATE($F1598," ",$G1598),AllocFactorMatrix,(U$4+1),FALSE)*$E1604</f>
        <v>0</v>
      </c>
      <c r="V1598" s="5">
        <f>VLOOKUP(CONCATENATE($F1598," ",$G1598),AllocFactorMatrix,(V$4+1),FALSE)*$E1604</f>
        <v>0</v>
      </c>
      <c r="W1598" s="5">
        <f>VLOOKUP(CONCATENATE($F1598," ",$G1598),AllocFactorMatrix,(W$4+1),FALSE)*$E1604</f>
        <v>0</v>
      </c>
      <c r="X1598" s="5">
        <f>VLOOKUP(CONCATENATE($F1598," ",$G1598),AllocFactorMatrix,(X$4+1),FALSE)*$E1604</f>
        <v>0</v>
      </c>
      <c r="Y1598" s="5">
        <f t="shared" ref="Y1598:Y1604" si="2281">SUBTOTAL(9,U1598:X1598)</f>
        <v>0</v>
      </c>
      <c r="Z1598" s="5">
        <f>VLOOKUP(CONCATENATE($F1598," ",$G1598),AllocFactorMatrix,(Z$4+1),FALSE)*$E1604</f>
        <v>0</v>
      </c>
      <c r="AA1598" s="5">
        <f>VLOOKUP(CONCATENATE($F1598," ",$G1598),AllocFactorMatrix,(AA$4+1),FALSE)*$E1604</f>
        <v>0</v>
      </c>
      <c r="AB1598" s="5">
        <f t="shared" si="2229"/>
        <v>0</v>
      </c>
      <c r="AC1598" s="5">
        <f>VLOOKUP(CONCATENATE($F1598," ",$G1598),AllocFactorMatrix,(AC$4+1),FALSE)*$E1604</f>
        <v>0</v>
      </c>
      <c r="AD1598" s="5">
        <f>VLOOKUP(CONCATENATE($F1598," ",$G1598),AllocFactorMatrix,(AD$4+1),FALSE)*$E1604</f>
        <v>0</v>
      </c>
      <c r="AE1598" s="5">
        <f>VLOOKUP(CONCATENATE($F1598," ",$G1598),AllocFactorMatrix,(AE$4+1),FALSE)*$E1604</f>
        <v>0</v>
      </c>
    </row>
    <row r="1599" spans="1:31" hidden="1" outlineLevel="1">
      <c r="E1599" s="44"/>
      <c r="F1599" s="167" t="str">
        <f>F1604</f>
        <v>TOTOHLINES</v>
      </c>
      <c r="G1599" s="48" t="str">
        <f>$G$10</f>
        <v>SUBTRAN</v>
      </c>
      <c r="H1599" s="4">
        <f t="shared" si="2266"/>
        <v>0</v>
      </c>
      <c r="I1599" s="5">
        <f t="shared" ref="I1599:N1599" si="2282">VLOOKUP(CONCATENATE($F1599," ",$G1599),AllocFactorMatrix,(I$4+1),FALSE)*$E1604</f>
        <v>0</v>
      </c>
      <c r="J1599" s="47">
        <f t="shared" si="2282"/>
        <v>0</v>
      </c>
      <c r="K1599" s="47">
        <f t="shared" si="2282"/>
        <v>0</v>
      </c>
      <c r="L1599" s="5">
        <f t="shared" si="2282"/>
        <v>0</v>
      </c>
      <c r="M1599" s="5">
        <f t="shared" si="2282"/>
        <v>0</v>
      </c>
      <c r="N1599" s="5">
        <f t="shared" si="2282"/>
        <v>0</v>
      </c>
      <c r="O1599" s="5">
        <f t="shared" si="2228"/>
        <v>0</v>
      </c>
      <c r="P1599" s="5">
        <f>VLOOKUP(CONCATENATE($F1599," ",$G1599),AllocFactorMatrix,(P$4+1),FALSE)*$E1604</f>
        <v>0</v>
      </c>
      <c r="Q1599" s="5">
        <f>VLOOKUP(CONCATENATE($F1599," ",$G1599),AllocFactorMatrix,(Q$4+1),FALSE)*$E1604</f>
        <v>0</v>
      </c>
      <c r="R1599" s="5">
        <f>VLOOKUP(CONCATENATE($F1599," ",$G1599),AllocFactorMatrix,(R$4+1),FALSE)*$E1604</f>
        <v>0</v>
      </c>
      <c r="S1599" s="47">
        <f>VLOOKUP(CONCATENATE($F1599," ",$G1599),AllocFactorMatrix,(S$4+1),FALSE)*$E1604</f>
        <v>0</v>
      </c>
      <c r="T1599" s="5">
        <f t="shared" si="2231"/>
        <v>0</v>
      </c>
      <c r="U1599" s="5">
        <f>VLOOKUP(CONCATENATE($F1599," ",$G1599),AllocFactorMatrix,(U$4+1),FALSE)*$E1604</f>
        <v>0</v>
      </c>
      <c r="V1599" s="5">
        <f>VLOOKUP(CONCATENATE($F1599," ",$G1599),AllocFactorMatrix,(V$4+1),FALSE)*$E1604</f>
        <v>0</v>
      </c>
      <c r="W1599" s="5">
        <f>VLOOKUP(CONCATENATE($F1599," ",$G1599),AllocFactorMatrix,(W$4+1),FALSE)*$E1604</f>
        <v>0</v>
      </c>
      <c r="X1599" s="5">
        <f>VLOOKUP(CONCATENATE($F1599," ",$G1599),AllocFactorMatrix,(X$4+1),FALSE)*$E1604</f>
        <v>0</v>
      </c>
      <c r="Y1599" s="5">
        <f t="shared" si="2281"/>
        <v>0</v>
      </c>
      <c r="Z1599" s="5">
        <f>VLOOKUP(CONCATENATE($F1599," ",$G1599),AllocFactorMatrix,(Z$4+1),FALSE)*$E1604</f>
        <v>0</v>
      </c>
      <c r="AA1599" s="5">
        <f>VLOOKUP(CONCATENATE($F1599," ",$G1599),AllocFactorMatrix,(AA$4+1),FALSE)*$E1604</f>
        <v>0</v>
      </c>
      <c r="AB1599" s="5">
        <f t="shared" si="2229"/>
        <v>0</v>
      </c>
      <c r="AC1599" s="5">
        <f>VLOOKUP(CONCATENATE($F1599," ",$G1599),AllocFactorMatrix,(AC$4+1),FALSE)*$E1604</f>
        <v>0</v>
      </c>
      <c r="AD1599" s="5">
        <f>VLOOKUP(CONCATENATE($F1599," ",$G1599),AllocFactorMatrix,(AD$4+1),FALSE)*$E1604</f>
        <v>0</v>
      </c>
      <c r="AE1599" s="5">
        <f>VLOOKUP(CONCATENATE($F1599," ",$G1599),AllocFactorMatrix,(AE$4+1),FALSE)*$E1604</f>
        <v>0</v>
      </c>
    </row>
    <row r="1600" spans="1:31" hidden="1" outlineLevel="1">
      <c r="E1600" s="44"/>
      <c r="F1600" s="167" t="str">
        <f>F1604</f>
        <v>TOTOHLINES</v>
      </c>
      <c r="G1600" s="48" t="str">
        <f>$G$11</f>
        <v>DISTPRI</v>
      </c>
      <c r="H1600" s="4">
        <f t="shared" si="2266"/>
        <v>290053.87470201525</v>
      </c>
      <c r="I1600" s="5">
        <f t="shared" ref="I1600:N1600" si="2283">VLOOKUP(CONCATENATE($F1600," ",$G1600),AllocFactorMatrix,(I$4+1),FALSE)*$E1604</f>
        <v>189898.14570699562</v>
      </c>
      <c r="J1600" s="47">
        <f t="shared" si="2283"/>
        <v>31.181550904661378</v>
      </c>
      <c r="K1600" s="47">
        <f t="shared" si="2283"/>
        <v>57.694800693840605</v>
      </c>
      <c r="L1600" s="5">
        <f t="shared" si="2283"/>
        <v>44431.125558448512</v>
      </c>
      <c r="M1600" s="5">
        <f t="shared" si="2283"/>
        <v>620.87760541137061</v>
      </c>
      <c r="N1600" s="5">
        <f t="shared" si="2283"/>
        <v>0</v>
      </c>
      <c r="O1600" s="5">
        <f t="shared" si="2228"/>
        <v>45052.003163859881</v>
      </c>
      <c r="P1600" s="5">
        <f>VLOOKUP(CONCATENATE($F1600," ",$G1600),AllocFactorMatrix,(P$4+1),FALSE)*$E1604</f>
        <v>25766.530268658458</v>
      </c>
      <c r="Q1600" s="5">
        <f>VLOOKUP(CONCATENATE($F1600," ",$G1600),AllocFactorMatrix,(Q$4+1),FALSE)*$E1604</f>
        <v>4636.5420082899536</v>
      </c>
      <c r="R1600" s="5">
        <f>VLOOKUP(CONCATENATE($F1600," ",$G1600),AllocFactorMatrix,(R$4+1),FALSE)*$E1604</f>
        <v>0</v>
      </c>
      <c r="S1600" s="47">
        <f>VLOOKUP(CONCATENATE($F1600," ",$G1600),AllocFactorMatrix,(S$4+1),FALSE)*$E1604</f>
        <v>0</v>
      </c>
      <c r="T1600" s="5">
        <f t="shared" si="2231"/>
        <v>30403.072276948413</v>
      </c>
      <c r="U1600" s="5">
        <f>VLOOKUP(CONCATENATE($F1600," ",$G1600),AllocFactorMatrix,(U$4+1),FALSE)*$E1604</f>
        <v>1166.7984058877746</v>
      </c>
      <c r="V1600" s="5">
        <f>VLOOKUP(CONCATENATE($F1600," ",$G1600),AllocFactorMatrix,(V$4+1),FALSE)*$E1604</f>
        <v>16134.328287752083</v>
      </c>
      <c r="W1600" s="5">
        <f>VLOOKUP(CONCATENATE($F1600," ",$G1600),AllocFactorMatrix,(W$4+1),FALSE)*$E1604</f>
        <v>0</v>
      </c>
      <c r="X1600" s="5">
        <f>VLOOKUP(CONCATENATE($F1600," ",$G1600),AllocFactorMatrix,(X$4+1),FALSE)*$E1604</f>
        <v>0</v>
      </c>
      <c r="Y1600" s="5">
        <f t="shared" si="2281"/>
        <v>17301.126693639857</v>
      </c>
      <c r="Z1600" s="5">
        <f>VLOOKUP(CONCATENATE($F1600," ",$G1600),AllocFactorMatrix,(Z$4+1),FALSE)*$E1604</f>
        <v>7075.3964252347987</v>
      </c>
      <c r="AA1600" s="5">
        <f>VLOOKUP(CONCATENATE($F1600," ",$G1600),AllocFactorMatrix,(AA$4+1),FALSE)*$E1604</f>
        <v>142.01436422289902</v>
      </c>
      <c r="AB1600" s="5">
        <f t="shared" si="2229"/>
        <v>7217.4107894576973</v>
      </c>
      <c r="AC1600" s="5">
        <f>VLOOKUP(CONCATENATE($F1600," ",$G1600),AllocFactorMatrix,(AC$4+1),FALSE)*$E1604</f>
        <v>93.239719515325234</v>
      </c>
      <c r="AD1600" s="5">
        <f>VLOOKUP(CONCATENATE($F1600," ",$G1600),AllocFactorMatrix,(AD$4+1),FALSE)*$E1604</f>
        <v>0</v>
      </c>
      <c r="AE1600" s="5">
        <f>VLOOKUP(CONCATENATE($F1600," ",$G1600),AllocFactorMatrix,(AE$4+1),FALSE)*$E1604</f>
        <v>0</v>
      </c>
    </row>
    <row r="1601" spans="4:31" hidden="1" outlineLevel="1">
      <c r="E1601" s="44"/>
      <c r="F1601" s="167" t="str">
        <f>F1604</f>
        <v>TOTOHLINES</v>
      </c>
      <c r="G1601" s="48" t="str">
        <f>$G$12</f>
        <v>DISTSEC</v>
      </c>
      <c r="H1601" s="4">
        <f t="shared" si="2266"/>
        <v>117874.12529798476</v>
      </c>
      <c r="I1601" s="5">
        <f t="shared" ref="I1601:N1601" si="2284">VLOOKUP(CONCATENATE($F1601," ",$G1601),AllocFactorMatrix,(I$4+1),FALSE)*$E1604</f>
        <v>87453.308436152802</v>
      </c>
      <c r="J1601" s="47">
        <f t="shared" si="2284"/>
        <v>21.679224404157228</v>
      </c>
      <c r="K1601" s="47">
        <f t="shared" si="2284"/>
        <v>28.080570192786329</v>
      </c>
      <c r="L1601" s="5">
        <f t="shared" si="2284"/>
        <v>17627.684627618095</v>
      </c>
      <c r="M1601" s="5">
        <f t="shared" si="2284"/>
        <v>0</v>
      </c>
      <c r="N1601" s="5">
        <f t="shared" si="2284"/>
        <v>0</v>
      </c>
      <c r="O1601" s="5">
        <f t="shared" si="2228"/>
        <v>17627.684627618095</v>
      </c>
      <c r="P1601" s="5">
        <f>VLOOKUP(CONCATENATE($F1601," ",$G1601),AllocFactorMatrix,(P$4+1),FALSE)*$E1604</f>
        <v>8799.6313261582927</v>
      </c>
      <c r="Q1601" s="5">
        <f>VLOOKUP(CONCATENATE($F1601," ",$G1601),AllocFactorMatrix,(Q$4+1),FALSE)*$E1604</f>
        <v>0</v>
      </c>
      <c r="R1601" s="5">
        <f>VLOOKUP(CONCATENATE($F1601," ",$G1601),AllocFactorMatrix,(R$4+1),FALSE)*$E1604</f>
        <v>0</v>
      </c>
      <c r="S1601" s="47">
        <f>VLOOKUP(CONCATENATE($F1601," ",$G1601),AllocFactorMatrix,(S$4+1),FALSE)*$E1604</f>
        <v>0</v>
      </c>
      <c r="T1601" s="5">
        <f t="shared" si="2231"/>
        <v>8799.6313261582927</v>
      </c>
      <c r="U1601" s="5">
        <f>VLOOKUP(CONCATENATE($F1601," ",$G1601),AllocFactorMatrix,(U$4+1),FALSE)*$E1604</f>
        <v>329.54128119862628</v>
      </c>
      <c r="V1601" s="5">
        <f>VLOOKUP(CONCATENATE($F1601," ",$G1601),AllocFactorMatrix,(V$4+1),FALSE)*$E1604</f>
        <v>0</v>
      </c>
      <c r="W1601" s="5">
        <f>VLOOKUP(CONCATENATE($F1601," ",$G1601),AllocFactorMatrix,(W$4+1),FALSE)*$E1604</f>
        <v>0</v>
      </c>
      <c r="X1601" s="5">
        <f>VLOOKUP(CONCATENATE($F1601," ",$G1601),AllocFactorMatrix,(X$4+1),FALSE)*$E1604</f>
        <v>0</v>
      </c>
      <c r="Y1601" s="5">
        <f t="shared" si="2281"/>
        <v>329.54128119862628</v>
      </c>
      <c r="Z1601" s="5">
        <f>VLOOKUP(CONCATENATE($F1601," ",$G1601),AllocFactorMatrix,(Z$4+1),FALSE)*$E1604</f>
        <v>2490.4649168854476</v>
      </c>
      <c r="AA1601" s="5">
        <f>VLOOKUP(CONCATENATE($F1601," ",$G1601),AllocFactorMatrix,(AA$4+1),FALSE)*$E1604</f>
        <v>0</v>
      </c>
      <c r="AB1601" s="5">
        <f t="shared" si="2229"/>
        <v>2490.4649168854476</v>
      </c>
      <c r="AC1601" s="5">
        <f>VLOOKUP(CONCATENATE($F1601," ",$G1601),AllocFactorMatrix,(AC$4+1),FALSE)*$E1604</f>
        <v>29.446190627693873</v>
      </c>
      <c r="AD1601" s="5">
        <f>VLOOKUP(CONCATENATE($F1601," ",$G1601),AllocFactorMatrix,(AD$4+1),FALSE)*$E1604</f>
        <v>906.34521239269918</v>
      </c>
      <c r="AE1601" s="5">
        <f>VLOOKUP(CONCATENATE($F1601," ",$G1601),AllocFactorMatrix,(AE$4+1),FALSE)*$E1604</f>
        <v>187.94351235415047</v>
      </c>
    </row>
    <row r="1602" spans="4:31" hidden="1" outlineLevel="1">
      <c r="E1602" s="44"/>
      <c r="F1602" s="167" t="str">
        <f>F1604</f>
        <v>TOTOHLINES</v>
      </c>
      <c r="G1602" s="48" t="str">
        <f>$G$13</f>
        <v>ENERGY</v>
      </c>
      <c r="H1602" s="4">
        <f t="shared" si="2266"/>
        <v>0</v>
      </c>
      <c r="I1602" s="5">
        <f t="shared" ref="I1602:N1602" si="2285">VLOOKUP(CONCATENATE($F1602," ",$G1602),AllocFactorMatrix,(I$4+1),FALSE)*$E1604</f>
        <v>0</v>
      </c>
      <c r="J1602" s="47">
        <f t="shared" si="2285"/>
        <v>0</v>
      </c>
      <c r="K1602" s="47">
        <f t="shared" si="2285"/>
        <v>0</v>
      </c>
      <c r="L1602" s="5">
        <f t="shared" si="2285"/>
        <v>0</v>
      </c>
      <c r="M1602" s="5">
        <f t="shared" si="2285"/>
        <v>0</v>
      </c>
      <c r="N1602" s="5">
        <f t="shared" si="2285"/>
        <v>0</v>
      </c>
      <c r="O1602" s="5">
        <f t="shared" si="2228"/>
        <v>0</v>
      </c>
      <c r="P1602" s="5">
        <f>VLOOKUP(CONCATENATE($F1602," ",$G1602),AllocFactorMatrix,(P$4+1),FALSE)*$E1604</f>
        <v>0</v>
      </c>
      <c r="Q1602" s="5">
        <f>VLOOKUP(CONCATENATE($F1602," ",$G1602),AllocFactorMatrix,(Q$4+1),FALSE)*$E1604</f>
        <v>0</v>
      </c>
      <c r="R1602" s="5">
        <f>VLOOKUP(CONCATENATE($F1602," ",$G1602),AllocFactorMatrix,(R$4+1),FALSE)*$E1604</f>
        <v>0</v>
      </c>
      <c r="S1602" s="47">
        <f>VLOOKUP(CONCATENATE($F1602," ",$G1602),AllocFactorMatrix,(S$4+1),FALSE)*$E1604</f>
        <v>0</v>
      </c>
      <c r="T1602" s="5">
        <f t="shared" si="2231"/>
        <v>0</v>
      </c>
      <c r="U1602" s="5">
        <f>VLOOKUP(CONCATENATE($F1602," ",$G1602),AllocFactorMatrix,(U$4+1),FALSE)*$E1604</f>
        <v>0</v>
      </c>
      <c r="V1602" s="5">
        <f>VLOOKUP(CONCATENATE($F1602," ",$G1602),AllocFactorMatrix,(V$4+1),FALSE)*$E1604</f>
        <v>0</v>
      </c>
      <c r="W1602" s="5">
        <f>VLOOKUP(CONCATENATE($F1602," ",$G1602),AllocFactorMatrix,(W$4+1),FALSE)*$E1604</f>
        <v>0</v>
      </c>
      <c r="X1602" s="5">
        <f>VLOOKUP(CONCATENATE($F1602," ",$G1602),AllocFactorMatrix,(X$4+1),FALSE)*$E1604</f>
        <v>0</v>
      </c>
      <c r="Y1602" s="5">
        <f t="shared" si="2281"/>
        <v>0</v>
      </c>
      <c r="Z1602" s="5">
        <f>VLOOKUP(CONCATENATE($F1602," ",$G1602),AllocFactorMatrix,(Z$4+1),FALSE)*$E1604</f>
        <v>0</v>
      </c>
      <c r="AA1602" s="5">
        <f>VLOOKUP(CONCATENATE($F1602," ",$G1602),AllocFactorMatrix,(AA$4+1),FALSE)*$E1604</f>
        <v>0</v>
      </c>
      <c r="AB1602" s="5">
        <f t="shared" si="2229"/>
        <v>0</v>
      </c>
      <c r="AC1602" s="5">
        <f>VLOOKUP(CONCATENATE($F1602," ",$G1602),AllocFactorMatrix,(AC$4+1),FALSE)*$E1604</f>
        <v>0</v>
      </c>
      <c r="AD1602" s="5">
        <f>VLOOKUP(CONCATENATE($F1602," ",$G1602),AllocFactorMatrix,(AD$4+1),FALSE)*$E1604</f>
        <v>0</v>
      </c>
      <c r="AE1602" s="5">
        <f>VLOOKUP(CONCATENATE($F1602," ",$G1602),AllocFactorMatrix,(AE$4+1),FALSE)*$E1604</f>
        <v>0</v>
      </c>
    </row>
    <row r="1603" spans="4:31" hidden="1" outlineLevel="1">
      <c r="E1603" s="44"/>
      <c r="F1603" s="167" t="str">
        <f>F1604</f>
        <v>TOTOHLINES</v>
      </c>
      <c r="G1603" s="48" t="str">
        <f>$G$14</f>
        <v>CUSTOMER</v>
      </c>
      <c r="H1603" s="4">
        <f t="shared" si="2266"/>
        <v>0</v>
      </c>
      <c r="I1603" s="5">
        <f t="shared" ref="I1603:N1603" si="2286">VLOOKUP(CONCATENATE($F1603," ",$G1603),AllocFactorMatrix,(I$4+1),FALSE)*$E1604</f>
        <v>0</v>
      </c>
      <c r="J1603" s="47">
        <f t="shared" si="2286"/>
        <v>0</v>
      </c>
      <c r="K1603" s="47">
        <f t="shared" si="2286"/>
        <v>0</v>
      </c>
      <c r="L1603" s="5">
        <f t="shared" si="2286"/>
        <v>0</v>
      </c>
      <c r="M1603" s="5">
        <f t="shared" si="2286"/>
        <v>0</v>
      </c>
      <c r="N1603" s="5">
        <f t="shared" si="2286"/>
        <v>0</v>
      </c>
      <c r="O1603" s="5">
        <f t="shared" si="2228"/>
        <v>0</v>
      </c>
      <c r="P1603" s="5">
        <f>VLOOKUP(CONCATENATE($F1603," ",$G1603),AllocFactorMatrix,(P$4+1),FALSE)*$E1604</f>
        <v>0</v>
      </c>
      <c r="Q1603" s="5">
        <f>VLOOKUP(CONCATENATE($F1603," ",$G1603),AllocFactorMatrix,(Q$4+1),FALSE)*$E1604</f>
        <v>0</v>
      </c>
      <c r="R1603" s="5">
        <f>VLOOKUP(CONCATENATE($F1603," ",$G1603),AllocFactorMatrix,(R$4+1),FALSE)*$E1604</f>
        <v>0</v>
      </c>
      <c r="S1603" s="47">
        <f>VLOOKUP(CONCATENATE($F1603," ",$G1603),AllocFactorMatrix,(S$4+1),FALSE)*$E1604</f>
        <v>0</v>
      </c>
      <c r="T1603" s="5">
        <f t="shared" si="2231"/>
        <v>0</v>
      </c>
      <c r="U1603" s="5">
        <f>VLOOKUP(CONCATENATE($F1603," ",$G1603),AllocFactorMatrix,(U$4+1),FALSE)*$E1604</f>
        <v>0</v>
      </c>
      <c r="V1603" s="5">
        <f>VLOOKUP(CONCATENATE($F1603," ",$G1603),AllocFactorMatrix,(V$4+1),FALSE)*$E1604</f>
        <v>0</v>
      </c>
      <c r="W1603" s="5">
        <f>VLOOKUP(CONCATENATE($F1603," ",$G1603),AllocFactorMatrix,(W$4+1),FALSE)*$E1604</f>
        <v>0</v>
      </c>
      <c r="X1603" s="5">
        <f>VLOOKUP(CONCATENATE($F1603," ",$G1603),AllocFactorMatrix,(X$4+1),FALSE)*$E1604</f>
        <v>0</v>
      </c>
      <c r="Y1603" s="5">
        <f t="shared" si="2281"/>
        <v>0</v>
      </c>
      <c r="Z1603" s="5">
        <f>VLOOKUP(CONCATENATE($F1603," ",$G1603),AllocFactorMatrix,(Z$4+1),FALSE)*$E1604</f>
        <v>0</v>
      </c>
      <c r="AA1603" s="5">
        <f>VLOOKUP(CONCATENATE($F1603," ",$G1603),AllocFactorMatrix,(AA$4+1),FALSE)*$E1604</f>
        <v>0</v>
      </c>
      <c r="AB1603" s="5">
        <f t="shared" si="2229"/>
        <v>0</v>
      </c>
      <c r="AC1603" s="5">
        <f>VLOOKUP(CONCATENATE($F1603," ",$G1603),AllocFactorMatrix,(AC$4+1),FALSE)*$E1604</f>
        <v>0</v>
      </c>
      <c r="AD1603" s="5">
        <f>VLOOKUP(CONCATENATE($F1603," ",$G1603),AllocFactorMatrix,(AD$4+1),FALSE)*$E1604</f>
        <v>0</v>
      </c>
      <c r="AE1603" s="5">
        <f>VLOOKUP(CONCATENATE($F1603," ",$G1603),AllocFactorMatrix,(AE$4+1),FALSE)*$E1604</f>
        <v>0</v>
      </c>
    </row>
    <row r="1604" spans="4:31" collapsed="1">
      <c r="D1604" s="48" t="s">
        <v>485</v>
      </c>
      <c r="E1604" s="54">
        <v>407928</v>
      </c>
      <c r="F1604" s="88" t="s">
        <v>64</v>
      </c>
      <c r="G1604" s="48" t="str">
        <f>$G$15</f>
        <v>TOTAL</v>
      </c>
      <c r="H1604" s="4">
        <f t="shared" si="2266"/>
        <v>407928</v>
      </c>
      <c r="I1604" s="5">
        <f t="shared" ref="I1604:N1604" si="2287">VLOOKUP(CONCATENATE($F1604," ",$G1604),AllocFactorMatrix,(I$4+1),FALSE)*$E1604</f>
        <v>277351.45414314844</v>
      </c>
      <c r="J1604" s="47">
        <f t="shared" si="2287"/>
        <v>52.86077530881861</v>
      </c>
      <c r="K1604" s="47">
        <f t="shared" si="2287"/>
        <v>85.775370886626931</v>
      </c>
      <c r="L1604" s="5">
        <f t="shared" si="2287"/>
        <v>62058.810186066607</v>
      </c>
      <c r="M1604" s="5">
        <f t="shared" si="2287"/>
        <v>620.87760541137061</v>
      </c>
      <c r="N1604" s="5">
        <f t="shared" si="2287"/>
        <v>0</v>
      </c>
      <c r="O1604" s="5">
        <f t="shared" si="2228"/>
        <v>62679.687791477976</v>
      </c>
      <c r="P1604" s="5">
        <f>VLOOKUP(CONCATENATE($F1604," ",$G1604),AllocFactorMatrix,(P$4+1),FALSE)*$E1604</f>
        <v>34566.161594816753</v>
      </c>
      <c r="Q1604" s="5">
        <f>VLOOKUP(CONCATENATE($F1604," ",$G1604),AllocFactorMatrix,(Q$4+1),FALSE)*$E1604</f>
        <v>4636.5420082899536</v>
      </c>
      <c r="R1604" s="5">
        <f>VLOOKUP(CONCATENATE($F1604," ",$G1604),AllocFactorMatrix,(R$4+1),FALSE)*$E1604</f>
        <v>0</v>
      </c>
      <c r="S1604" s="47">
        <f>VLOOKUP(CONCATENATE($F1604," ",$G1604),AllocFactorMatrix,(S$4+1),FALSE)*$E1604</f>
        <v>0</v>
      </c>
      <c r="T1604" s="5">
        <f t="shared" si="2231"/>
        <v>39202.703603106704</v>
      </c>
      <c r="U1604" s="5">
        <f>VLOOKUP(CONCATENATE($F1604," ",$G1604),AllocFactorMatrix,(U$4+1),FALSE)*$E1604</f>
        <v>1496.3396870864008</v>
      </c>
      <c r="V1604" s="5">
        <f>VLOOKUP(CONCATENATE($F1604," ",$G1604),AllocFactorMatrix,(V$4+1),FALSE)*$E1604</f>
        <v>16134.328287752083</v>
      </c>
      <c r="W1604" s="5">
        <f>VLOOKUP(CONCATENATE($F1604," ",$G1604),AllocFactorMatrix,(W$4+1),FALSE)*$E1604</f>
        <v>0</v>
      </c>
      <c r="X1604" s="5">
        <f>VLOOKUP(CONCATENATE($F1604," ",$G1604),AllocFactorMatrix,(X$4+1),FALSE)*$E1604</f>
        <v>0</v>
      </c>
      <c r="Y1604" s="5">
        <f t="shared" si="2281"/>
        <v>17630.667974838485</v>
      </c>
      <c r="Z1604" s="5">
        <f>VLOOKUP(CONCATENATE($F1604," ",$G1604),AllocFactorMatrix,(Z$4+1),FALSE)*$E1604</f>
        <v>9565.8613421202463</v>
      </c>
      <c r="AA1604" s="5">
        <f>VLOOKUP(CONCATENATE($F1604," ",$G1604),AllocFactorMatrix,(AA$4+1),FALSE)*$E1604</f>
        <v>142.01436422289902</v>
      </c>
      <c r="AB1604" s="5">
        <f t="shared" si="2229"/>
        <v>9707.8757063431458</v>
      </c>
      <c r="AC1604" s="5">
        <f>VLOOKUP(CONCATENATE($F1604," ",$G1604),AllocFactorMatrix,(AC$4+1),FALSE)*$E1604</f>
        <v>122.68591014301913</v>
      </c>
      <c r="AD1604" s="5">
        <f>VLOOKUP(CONCATENATE($F1604," ",$G1604),AllocFactorMatrix,(AD$4+1),FALSE)*$E1604</f>
        <v>906.34521239269918</v>
      </c>
      <c r="AE1604" s="5">
        <f>VLOOKUP(CONCATENATE($F1604," ",$G1604),AllocFactorMatrix,(AE$4+1),FALSE)*$E1604</f>
        <v>187.94351235415047</v>
      </c>
    </row>
    <row r="1605" spans="4:31" hidden="1" outlineLevel="1">
      <c r="E1605" s="44"/>
      <c r="F1605" s="167" t="str">
        <f>F1612</f>
        <v>TOTUGLINES</v>
      </c>
      <c r="G1605" s="48" t="str">
        <f>$G$8</f>
        <v>PRODUCTION</v>
      </c>
      <c r="H1605" s="4">
        <f t="shared" si="2266"/>
        <v>0</v>
      </c>
      <c r="I1605" s="5">
        <f t="shared" ref="I1605:N1605" si="2288">VLOOKUP(CONCATENATE($F1605," ",$G1605),AllocFactorMatrix,(I$4+1),FALSE)*$E1612</f>
        <v>0</v>
      </c>
      <c r="J1605" s="47">
        <f t="shared" si="2288"/>
        <v>0</v>
      </c>
      <c r="K1605" s="47">
        <f t="shared" si="2288"/>
        <v>0</v>
      </c>
      <c r="L1605" s="5">
        <f t="shared" si="2288"/>
        <v>0</v>
      </c>
      <c r="M1605" s="5">
        <f t="shared" si="2288"/>
        <v>0</v>
      </c>
      <c r="N1605" s="5">
        <f t="shared" si="2288"/>
        <v>0</v>
      </c>
      <c r="O1605" s="5">
        <f t="shared" si="2228"/>
        <v>0</v>
      </c>
      <c r="P1605" s="5">
        <f>VLOOKUP(CONCATENATE($F1605," ",$G1605),AllocFactorMatrix,(P$4+1),FALSE)*$E1612</f>
        <v>0</v>
      </c>
      <c r="Q1605" s="5">
        <f>VLOOKUP(CONCATENATE($F1605," ",$G1605),AllocFactorMatrix,(Q$4+1),FALSE)*$E1612</f>
        <v>0</v>
      </c>
      <c r="R1605" s="5">
        <f>VLOOKUP(CONCATENATE($F1605," ",$G1605),AllocFactorMatrix,(R$4+1),FALSE)*$E1612</f>
        <v>0</v>
      </c>
      <c r="S1605" s="47">
        <f>VLOOKUP(CONCATENATE($F1605," ",$G1605),AllocFactorMatrix,(S$4+1),FALSE)*$E1612</f>
        <v>0</v>
      </c>
      <c r="T1605" s="5">
        <f t="shared" si="2231"/>
        <v>0</v>
      </c>
      <c r="U1605" s="5">
        <f>VLOOKUP(CONCATENATE($F1605," ",$G1605),AllocFactorMatrix,(U$4+1),FALSE)*$E1612</f>
        <v>0</v>
      </c>
      <c r="V1605" s="5">
        <f>VLOOKUP(CONCATENATE($F1605," ",$G1605),AllocFactorMatrix,(V$4+1),FALSE)*$E1612</f>
        <v>0</v>
      </c>
      <c r="W1605" s="5">
        <f>VLOOKUP(CONCATENATE($F1605," ",$G1605),AllocFactorMatrix,(W$4+1),FALSE)*$E1612</f>
        <v>0</v>
      </c>
      <c r="X1605" s="5">
        <f>VLOOKUP(CONCATENATE($F1605," ",$G1605),AllocFactorMatrix,(X$4+1),FALSE)*$E1612</f>
        <v>0</v>
      </c>
      <c r="Y1605" s="5">
        <f>SUBTOTAL(9,U1605:X1605)</f>
        <v>0</v>
      </c>
      <c r="Z1605" s="5">
        <f>VLOOKUP(CONCATENATE($F1605," ",$G1605),AllocFactorMatrix,(Z$4+1),FALSE)*$E1612</f>
        <v>0</v>
      </c>
      <c r="AA1605" s="5">
        <f>VLOOKUP(CONCATENATE($F1605," ",$G1605),AllocFactorMatrix,(AA$4+1),FALSE)*$E1612</f>
        <v>0</v>
      </c>
      <c r="AB1605" s="5">
        <f t="shared" ref="AB1605:AB1636" si="2289">SUBTOTAL(9,Z1605:AA1605)</f>
        <v>0</v>
      </c>
      <c r="AC1605" s="5">
        <f>VLOOKUP(CONCATENATE($F1605," ",$G1605),AllocFactorMatrix,(AC$4+1),FALSE)*$E1612</f>
        <v>0</v>
      </c>
      <c r="AD1605" s="5">
        <f>VLOOKUP(CONCATENATE($F1605," ",$G1605),AllocFactorMatrix,(AD$4+1),FALSE)*$E1612</f>
        <v>0</v>
      </c>
      <c r="AE1605" s="5">
        <f>VLOOKUP(CONCATENATE($F1605," ",$G1605),AllocFactorMatrix,(AE$4+1),FALSE)*$E1612</f>
        <v>0</v>
      </c>
    </row>
    <row r="1606" spans="4:31" hidden="1" outlineLevel="1">
      <c r="E1606" s="44"/>
      <c r="F1606" s="167" t="str">
        <f>F1612</f>
        <v>TOTUGLINES</v>
      </c>
      <c r="G1606" s="48" t="str">
        <f>$G$9</f>
        <v>BULKTRAN</v>
      </c>
      <c r="H1606" s="4">
        <f t="shared" si="2266"/>
        <v>0</v>
      </c>
      <c r="I1606" s="5">
        <f t="shared" ref="I1606:N1606" si="2290">VLOOKUP(CONCATENATE($F1606," ",$G1606),AllocFactorMatrix,(I$4+1),FALSE)*$E1612</f>
        <v>0</v>
      </c>
      <c r="J1606" s="47">
        <f t="shared" si="2290"/>
        <v>0</v>
      </c>
      <c r="K1606" s="47">
        <f t="shared" si="2290"/>
        <v>0</v>
      </c>
      <c r="L1606" s="5">
        <f t="shared" si="2290"/>
        <v>0</v>
      </c>
      <c r="M1606" s="5">
        <f t="shared" si="2290"/>
        <v>0</v>
      </c>
      <c r="N1606" s="5">
        <f t="shared" si="2290"/>
        <v>0</v>
      </c>
      <c r="O1606" s="5">
        <f t="shared" si="2228"/>
        <v>0</v>
      </c>
      <c r="P1606" s="5">
        <f>VLOOKUP(CONCATENATE($F1606," ",$G1606),AllocFactorMatrix,(P$4+1),FALSE)*$E1612</f>
        <v>0</v>
      </c>
      <c r="Q1606" s="5">
        <f>VLOOKUP(CONCATENATE($F1606," ",$G1606),AllocFactorMatrix,(Q$4+1),FALSE)*$E1612</f>
        <v>0</v>
      </c>
      <c r="R1606" s="5">
        <f>VLOOKUP(CONCATENATE($F1606," ",$G1606),AllocFactorMatrix,(R$4+1),FALSE)*$E1612</f>
        <v>0</v>
      </c>
      <c r="S1606" s="47">
        <f>VLOOKUP(CONCATENATE($F1606," ",$G1606),AllocFactorMatrix,(S$4+1),FALSE)*$E1612</f>
        <v>0</v>
      </c>
      <c r="T1606" s="5">
        <f t="shared" si="2231"/>
        <v>0</v>
      </c>
      <c r="U1606" s="5">
        <f>VLOOKUP(CONCATENATE($F1606," ",$G1606),AllocFactorMatrix,(U$4+1),FALSE)*$E1612</f>
        <v>0</v>
      </c>
      <c r="V1606" s="5">
        <f>VLOOKUP(CONCATENATE($F1606," ",$G1606),AllocFactorMatrix,(V$4+1),FALSE)*$E1612</f>
        <v>0</v>
      </c>
      <c r="W1606" s="5">
        <f>VLOOKUP(CONCATENATE($F1606," ",$G1606),AllocFactorMatrix,(W$4+1),FALSE)*$E1612</f>
        <v>0</v>
      </c>
      <c r="X1606" s="5">
        <f>VLOOKUP(CONCATENATE($F1606," ",$G1606),AllocFactorMatrix,(X$4+1),FALSE)*$E1612</f>
        <v>0</v>
      </c>
      <c r="Y1606" s="5">
        <f t="shared" ref="Y1606:Y1612" si="2291">SUBTOTAL(9,U1606:X1606)</f>
        <v>0</v>
      </c>
      <c r="Z1606" s="5">
        <f>VLOOKUP(CONCATENATE($F1606," ",$G1606),AllocFactorMatrix,(Z$4+1),FALSE)*$E1612</f>
        <v>0</v>
      </c>
      <c r="AA1606" s="5">
        <f>VLOOKUP(CONCATENATE($F1606," ",$G1606),AllocFactorMatrix,(AA$4+1),FALSE)*$E1612</f>
        <v>0</v>
      </c>
      <c r="AB1606" s="5">
        <f t="shared" si="2289"/>
        <v>0</v>
      </c>
      <c r="AC1606" s="5">
        <f>VLOOKUP(CONCATENATE($F1606," ",$G1606),AllocFactorMatrix,(AC$4+1),FALSE)*$E1612</f>
        <v>0</v>
      </c>
      <c r="AD1606" s="5">
        <f>VLOOKUP(CONCATENATE($F1606," ",$G1606),AllocFactorMatrix,(AD$4+1),FALSE)*$E1612</f>
        <v>0</v>
      </c>
      <c r="AE1606" s="5">
        <f>VLOOKUP(CONCATENATE($F1606," ",$G1606),AllocFactorMatrix,(AE$4+1),FALSE)*$E1612</f>
        <v>0</v>
      </c>
    </row>
    <row r="1607" spans="4:31" hidden="1" outlineLevel="1">
      <c r="E1607" s="44"/>
      <c r="F1607" s="167" t="str">
        <f>F1612</f>
        <v>TOTUGLINES</v>
      </c>
      <c r="G1607" s="48" t="str">
        <f>$G$10</f>
        <v>SUBTRAN</v>
      </c>
      <c r="H1607" s="4">
        <f t="shared" si="2266"/>
        <v>0</v>
      </c>
      <c r="I1607" s="5">
        <f t="shared" ref="I1607:N1607" si="2292">VLOOKUP(CONCATENATE($F1607," ",$G1607),AllocFactorMatrix,(I$4+1),FALSE)*$E1612</f>
        <v>0</v>
      </c>
      <c r="J1607" s="47">
        <f t="shared" si="2292"/>
        <v>0</v>
      </c>
      <c r="K1607" s="47">
        <f t="shared" si="2292"/>
        <v>0</v>
      </c>
      <c r="L1607" s="5">
        <f t="shared" si="2292"/>
        <v>0</v>
      </c>
      <c r="M1607" s="5">
        <f t="shared" si="2292"/>
        <v>0</v>
      </c>
      <c r="N1607" s="5">
        <f t="shared" si="2292"/>
        <v>0</v>
      </c>
      <c r="O1607" s="5">
        <f t="shared" si="2228"/>
        <v>0</v>
      </c>
      <c r="P1607" s="5">
        <f>VLOOKUP(CONCATENATE($F1607," ",$G1607),AllocFactorMatrix,(P$4+1),FALSE)*$E1612</f>
        <v>0</v>
      </c>
      <c r="Q1607" s="5">
        <f>VLOOKUP(CONCATENATE($F1607," ",$G1607),AllocFactorMatrix,(Q$4+1),FALSE)*$E1612</f>
        <v>0</v>
      </c>
      <c r="R1607" s="5">
        <f>VLOOKUP(CONCATENATE($F1607," ",$G1607),AllocFactorMatrix,(R$4+1),FALSE)*$E1612</f>
        <v>0</v>
      </c>
      <c r="S1607" s="47">
        <f>VLOOKUP(CONCATENATE($F1607," ",$G1607),AllocFactorMatrix,(S$4+1),FALSE)*$E1612</f>
        <v>0</v>
      </c>
      <c r="T1607" s="5">
        <f t="shared" si="2231"/>
        <v>0</v>
      </c>
      <c r="U1607" s="5">
        <f>VLOOKUP(CONCATENATE($F1607," ",$G1607),AllocFactorMatrix,(U$4+1),FALSE)*$E1612</f>
        <v>0</v>
      </c>
      <c r="V1607" s="5">
        <f>VLOOKUP(CONCATENATE($F1607," ",$G1607),AllocFactorMatrix,(V$4+1),FALSE)*$E1612</f>
        <v>0</v>
      </c>
      <c r="W1607" s="5">
        <f>VLOOKUP(CONCATENATE($F1607," ",$G1607),AllocFactorMatrix,(W$4+1),FALSE)*$E1612</f>
        <v>0</v>
      </c>
      <c r="X1607" s="5">
        <f>VLOOKUP(CONCATENATE($F1607," ",$G1607),AllocFactorMatrix,(X$4+1),FALSE)*$E1612</f>
        <v>0</v>
      </c>
      <c r="Y1607" s="5">
        <f t="shared" si="2291"/>
        <v>0</v>
      </c>
      <c r="Z1607" s="5">
        <f>VLOOKUP(CONCATENATE($F1607," ",$G1607),AllocFactorMatrix,(Z$4+1),FALSE)*$E1612</f>
        <v>0</v>
      </c>
      <c r="AA1607" s="5">
        <f>VLOOKUP(CONCATENATE($F1607," ",$G1607),AllocFactorMatrix,(AA$4+1),FALSE)*$E1612</f>
        <v>0</v>
      </c>
      <c r="AB1607" s="5">
        <f t="shared" si="2289"/>
        <v>0</v>
      </c>
      <c r="AC1607" s="5">
        <f>VLOOKUP(CONCATENATE($F1607," ",$G1607),AllocFactorMatrix,(AC$4+1),FALSE)*$E1612</f>
        <v>0</v>
      </c>
      <c r="AD1607" s="5">
        <f>VLOOKUP(CONCATENATE($F1607," ",$G1607),AllocFactorMatrix,(AD$4+1),FALSE)*$E1612</f>
        <v>0</v>
      </c>
      <c r="AE1607" s="5">
        <f>VLOOKUP(CONCATENATE($F1607," ",$G1607),AllocFactorMatrix,(AE$4+1),FALSE)*$E1612</f>
        <v>0</v>
      </c>
    </row>
    <row r="1608" spans="4:31" hidden="1" outlineLevel="1">
      <c r="E1608" s="44"/>
      <c r="F1608" s="167" t="str">
        <f>F1612</f>
        <v>TOTUGLINES</v>
      </c>
      <c r="G1608" s="48" t="str">
        <f>$G$11</f>
        <v>DISTPRI</v>
      </c>
      <c r="H1608" s="4">
        <f t="shared" si="2266"/>
        <v>58658.536509822188</v>
      </c>
      <c r="I1608" s="5">
        <f t="shared" ref="I1608:N1608" si="2293">VLOOKUP(CONCATENATE($F1608," ",$G1608),AllocFactorMatrix,(I$4+1),FALSE)*$E1612</f>
        <v>38403.718359373946</v>
      </c>
      <c r="J1608" s="47">
        <f t="shared" si="2293"/>
        <v>6.3059462455139901</v>
      </c>
      <c r="K1608" s="47">
        <f t="shared" si="2293"/>
        <v>11.66780680452344</v>
      </c>
      <c r="L1608" s="5">
        <f t="shared" si="2293"/>
        <v>8985.4507319382392</v>
      </c>
      <c r="M1608" s="5">
        <f t="shared" si="2293"/>
        <v>125.56209332686709</v>
      </c>
      <c r="N1608" s="5">
        <f t="shared" si="2293"/>
        <v>0</v>
      </c>
      <c r="O1608" s="5">
        <f t="shared" si="2228"/>
        <v>9111.0128252651066</v>
      </c>
      <c r="P1608" s="5">
        <f>VLOOKUP(CONCATENATE($F1608," ",$G1608),AllocFactorMatrix,(P$4+1),FALSE)*$E1612</f>
        <v>5210.8490467444844</v>
      </c>
      <c r="Q1608" s="5">
        <f>VLOOKUP(CONCATENATE($F1608," ",$G1608),AllocFactorMatrix,(Q$4+1),FALSE)*$E1612</f>
        <v>937.66293917641917</v>
      </c>
      <c r="R1608" s="5">
        <f>VLOOKUP(CONCATENATE($F1608," ",$G1608),AllocFactorMatrix,(R$4+1),FALSE)*$E1612</f>
        <v>0</v>
      </c>
      <c r="S1608" s="47">
        <f>VLOOKUP(CONCATENATE($F1608," ",$G1608),AllocFactorMatrix,(S$4+1),FALSE)*$E1612</f>
        <v>0</v>
      </c>
      <c r="T1608" s="5">
        <f t="shared" si="2231"/>
        <v>6148.5119859209035</v>
      </c>
      <c r="U1608" s="5">
        <f>VLOOKUP(CONCATENATE($F1608," ",$G1608),AllocFactorMatrix,(U$4+1),FALSE)*$E1612</f>
        <v>235.96542870418281</v>
      </c>
      <c r="V1608" s="5">
        <f>VLOOKUP(CONCATENATE($F1608," ",$G1608),AllocFactorMatrix,(V$4+1),FALSE)*$E1612</f>
        <v>3262.897576875524</v>
      </c>
      <c r="W1608" s="5">
        <f>VLOOKUP(CONCATENATE($F1608," ",$G1608),AllocFactorMatrix,(W$4+1),FALSE)*$E1612</f>
        <v>0</v>
      </c>
      <c r="X1608" s="5">
        <f>VLOOKUP(CONCATENATE($F1608," ",$G1608),AllocFactorMatrix,(X$4+1),FALSE)*$E1612</f>
        <v>0</v>
      </c>
      <c r="Y1608" s="5">
        <f t="shared" si="2291"/>
        <v>3498.8630055797066</v>
      </c>
      <c r="Z1608" s="5">
        <f>VLOOKUP(CONCATENATE($F1608," ",$G1608),AllocFactorMatrix,(Z$4+1),FALSE)*$E1612</f>
        <v>1430.8803837131334</v>
      </c>
      <c r="AA1608" s="5">
        <f>VLOOKUP(CONCATENATE($F1608," ",$G1608),AllocFactorMatrix,(AA$4+1),FALSE)*$E1612</f>
        <v>28.720025813294985</v>
      </c>
      <c r="AB1608" s="5">
        <f t="shared" si="2289"/>
        <v>1459.6004095264284</v>
      </c>
      <c r="AC1608" s="5">
        <f>VLOOKUP(CONCATENATE($F1608," ",$G1608),AllocFactorMatrix,(AC$4+1),FALSE)*$E1612</f>
        <v>18.856171106054475</v>
      </c>
      <c r="AD1608" s="5">
        <f>VLOOKUP(CONCATENATE($F1608," ",$G1608),AllocFactorMatrix,(AD$4+1),FALSE)*$E1612</f>
        <v>0</v>
      </c>
      <c r="AE1608" s="5">
        <f>VLOOKUP(CONCATENATE($F1608," ",$G1608),AllocFactorMatrix,(AE$4+1),FALSE)*$E1612</f>
        <v>0</v>
      </c>
    </row>
    <row r="1609" spans="4:31" hidden="1" outlineLevel="1">
      <c r="E1609" s="44"/>
      <c r="F1609" s="167" t="str">
        <f>F1612</f>
        <v>TOTUGLINES</v>
      </c>
      <c r="G1609" s="48" t="str">
        <f>$G$12</f>
        <v>DISTSEC</v>
      </c>
      <c r="H1609" s="4">
        <f t="shared" si="2266"/>
        <v>13053.463490177821</v>
      </c>
      <c r="I1609" s="5">
        <f t="shared" ref="I1609:N1609" si="2294">VLOOKUP(CONCATENATE($F1609," ",$G1609),AllocFactorMatrix,(I$4+1),FALSE)*$E1612</f>
        <v>9684.6408478595749</v>
      </c>
      <c r="J1609" s="47">
        <f t="shared" si="2294"/>
        <v>2.4007725490190901</v>
      </c>
      <c r="K1609" s="47">
        <f t="shared" si="2294"/>
        <v>3.1096620812097653</v>
      </c>
      <c r="L1609" s="5">
        <f t="shared" si="2294"/>
        <v>1952.1021863049671</v>
      </c>
      <c r="M1609" s="5">
        <f t="shared" si="2294"/>
        <v>0</v>
      </c>
      <c r="N1609" s="5">
        <f t="shared" si="2294"/>
        <v>0</v>
      </c>
      <c r="O1609" s="5">
        <f t="shared" si="2228"/>
        <v>1952.1021863049671</v>
      </c>
      <c r="P1609" s="5">
        <f>VLOOKUP(CONCATENATE($F1609," ",$G1609),AllocFactorMatrix,(P$4+1),FALSE)*$E1612</f>
        <v>974.47735839102018</v>
      </c>
      <c r="Q1609" s="5">
        <f>VLOOKUP(CONCATENATE($F1609," ",$G1609),AllocFactorMatrix,(Q$4+1),FALSE)*$E1612</f>
        <v>0</v>
      </c>
      <c r="R1609" s="5">
        <f>VLOOKUP(CONCATENATE($F1609," ",$G1609),AllocFactorMatrix,(R$4+1),FALSE)*$E1612</f>
        <v>0</v>
      </c>
      <c r="S1609" s="47">
        <f>VLOOKUP(CONCATENATE($F1609," ",$G1609),AllocFactorMatrix,(S$4+1),FALSE)*$E1612</f>
        <v>0</v>
      </c>
      <c r="T1609" s="5">
        <f t="shared" si="2231"/>
        <v>974.47735839102018</v>
      </c>
      <c r="U1609" s="5">
        <f>VLOOKUP(CONCATENATE($F1609," ",$G1609),AllocFactorMatrix,(U$4+1),FALSE)*$E1612</f>
        <v>36.493633117175996</v>
      </c>
      <c r="V1609" s="5">
        <f>VLOOKUP(CONCATENATE($F1609," ",$G1609),AllocFactorMatrix,(V$4+1),FALSE)*$E1612</f>
        <v>0</v>
      </c>
      <c r="W1609" s="5">
        <f>VLOOKUP(CONCATENATE($F1609," ",$G1609),AllocFactorMatrix,(W$4+1),FALSE)*$E1612</f>
        <v>0</v>
      </c>
      <c r="X1609" s="5">
        <f>VLOOKUP(CONCATENATE($F1609," ",$G1609),AllocFactorMatrix,(X$4+1),FALSE)*$E1612</f>
        <v>0</v>
      </c>
      <c r="Y1609" s="5">
        <f t="shared" si="2291"/>
        <v>36.493633117175996</v>
      </c>
      <c r="Z1609" s="5">
        <f>VLOOKUP(CONCATENATE($F1609," ",$G1609),AllocFactorMatrix,(Z$4+1),FALSE)*$E1612</f>
        <v>275.79583546388983</v>
      </c>
      <c r="AA1609" s="5">
        <f>VLOOKUP(CONCATENATE($F1609," ",$G1609),AllocFactorMatrix,(AA$4+1),FALSE)*$E1612</f>
        <v>0</v>
      </c>
      <c r="AB1609" s="5">
        <f t="shared" si="2289"/>
        <v>275.79583546388983</v>
      </c>
      <c r="AC1609" s="5">
        <f>VLOOKUP(CONCATENATE($F1609," ",$G1609),AllocFactorMatrix,(AC$4+1),FALSE)*$E1612</f>
        <v>3.2608918480771099</v>
      </c>
      <c r="AD1609" s="5">
        <f>VLOOKUP(CONCATENATE($F1609," ",$G1609),AllocFactorMatrix,(AD$4+1),FALSE)*$E1612</f>
        <v>100.36930589777052</v>
      </c>
      <c r="AE1609" s="5">
        <f>VLOOKUP(CONCATENATE($F1609," ",$G1609),AllocFactorMatrix,(AE$4+1),FALSE)*$E1612</f>
        <v>20.812996665118252</v>
      </c>
    </row>
    <row r="1610" spans="4:31" hidden="1" outlineLevel="1">
      <c r="E1610" s="44"/>
      <c r="F1610" s="167" t="str">
        <f>F1612</f>
        <v>TOTUGLINES</v>
      </c>
      <c r="G1610" s="48" t="str">
        <f>$G$13</f>
        <v>ENERGY</v>
      </c>
      <c r="H1610" s="4">
        <f t="shared" si="2266"/>
        <v>0</v>
      </c>
      <c r="I1610" s="5">
        <f t="shared" ref="I1610:N1610" si="2295">VLOOKUP(CONCATENATE($F1610," ",$G1610),AllocFactorMatrix,(I$4+1),FALSE)*$E1612</f>
        <v>0</v>
      </c>
      <c r="J1610" s="47">
        <f t="shared" si="2295"/>
        <v>0</v>
      </c>
      <c r="K1610" s="47">
        <f t="shared" si="2295"/>
        <v>0</v>
      </c>
      <c r="L1610" s="5">
        <f t="shared" si="2295"/>
        <v>0</v>
      </c>
      <c r="M1610" s="5">
        <f t="shared" si="2295"/>
        <v>0</v>
      </c>
      <c r="N1610" s="5">
        <f t="shared" si="2295"/>
        <v>0</v>
      </c>
      <c r="O1610" s="5">
        <f t="shared" si="2228"/>
        <v>0</v>
      </c>
      <c r="P1610" s="5">
        <f>VLOOKUP(CONCATENATE($F1610," ",$G1610),AllocFactorMatrix,(P$4+1),FALSE)*$E1612</f>
        <v>0</v>
      </c>
      <c r="Q1610" s="5">
        <f>VLOOKUP(CONCATENATE($F1610," ",$G1610),AllocFactorMatrix,(Q$4+1),FALSE)*$E1612</f>
        <v>0</v>
      </c>
      <c r="R1610" s="5">
        <f>VLOOKUP(CONCATENATE($F1610," ",$G1610),AllocFactorMatrix,(R$4+1),FALSE)*$E1612</f>
        <v>0</v>
      </c>
      <c r="S1610" s="47">
        <f>VLOOKUP(CONCATENATE($F1610," ",$G1610),AllocFactorMatrix,(S$4+1),FALSE)*$E1612</f>
        <v>0</v>
      </c>
      <c r="T1610" s="5">
        <f t="shared" si="2231"/>
        <v>0</v>
      </c>
      <c r="U1610" s="5">
        <f>VLOOKUP(CONCATENATE($F1610," ",$G1610),AllocFactorMatrix,(U$4+1),FALSE)*$E1612</f>
        <v>0</v>
      </c>
      <c r="V1610" s="5">
        <f>VLOOKUP(CONCATENATE($F1610," ",$G1610),AllocFactorMatrix,(V$4+1),FALSE)*$E1612</f>
        <v>0</v>
      </c>
      <c r="W1610" s="5">
        <f>VLOOKUP(CONCATENATE($F1610," ",$G1610),AllocFactorMatrix,(W$4+1),FALSE)*$E1612</f>
        <v>0</v>
      </c>
      <c r="X1610" s="5">
        <f>VLOOKUP(CONCATENATE($F1610," ",$G1610),AllocFactorMatrix,(X$4+1),FALSE)*$E1612</f>
        <v>0</v>
      </c>
      <c r="Y1610" s="5">
        <f t="shared" si="2291"/>
        <v>0</v>
      </c>
      <c r="Z1610" s="5">
        <f>VLOOKUP(CONCATENATE($F1610," ",$G1610),AllocFactorMatrix,(Z$4+1),FALSE)*$E1612</f>
        <v>0</v>
      </c>
      <c r="AA1610" s="5">
        <f>VLOOKUP(CONCATENATE($F1610," ",$G1610),AllocFactorMatrix,(AA$4+1),FALSE)*$E1612</f>
        <v>0</v>
      </c>
      <c r="AB1610" s="5">
        <f t="shared" si="2289"/>
        <v>0</v>
      </c>
      <c r="AC1610" s="5">
        <f>VLOOKUP(CONCATENATE($F1610," ",$G1610),AllocFactorMatrix,(AC$4+1),FALSE)*$E1612</f>
        <v>0</v>
      </c>
      <c r="AD1610" s="5">
        <f>VLOOKUP(CONCATENATE($F1610," ",$G1610),AllocFactorMatrix,(AD$4+1),FALSE)*$E1612</f>
        <v>0</v>
      </c>
      <c r="AE1610" s="5">
        <f>VLOOKUP(CONCATENATE($F1610," ",$G1610),AllocFactorMatrix,(AE$4+1),FALSE)*$E1612</f>
        <v>0</v>
      </c>
    </row>
    <row r="1611" spans="4:31" hidden="1" outlineLevel="1">
      <c r="E1611" s="44"/>
      <c r="F1611" s="167" t="str">
        <f>F1612</f>
        <v>TOTUGLINES</v>
      </c>
      <c r="G1611" s="48" t="str">
        <f>$G$14</f>
        <v>CUSTOMER</v>
      </c>
      <c r="H1611" s="4">
        <f t="shared" si="2266"/>
        <v>0</v>
      </c>
      <c r="I1611" s="5">
        <f t="shared" ref="I1611:N1611" si="2296">VLOOKUP(CONCATENATE($F1611," ",$G1611),AllocFactorMatrix,(I$4+1),FALSE)*$E1612</f>
        <v>0</v>
      </c>
      <c r="J1611" s="47">
        <f t="shared" si="2296"/>
        <v>0</v>
      </c>
      <c r="K1611" s="47">
        <f t="shared" si="2296"/>
        <v>0</v>
      </c>
      <c r="L1611" s="5">
        <f t="shared" si="2296"/>
        <v>0</v>
      </c>
      <c r="M1611" s="5">
        <f t="shared" si="2296"/>
        <v>0</v>
      </c>
      <c r="N1611" s="5">
        <f t="shared" si="2296"/>
        <v>0</v>
      </c>
      <c r="O1611" s="5">
        <f t="shared" si="2228"/>
        <v>0</v>
      </c>
      <c r="P1611" s="5">
        <f>VLOOKUP(CONCATENATE($F1611," ",$G1611),AllocFactorMatrix,(P$4+1),FALSE)*$E1612</f>
        <v>0</v>
      </c>
      <c r="Q1611" s="5">
        <f>VLOOKUP(CONCATENATE($F1611," ",$G1611),AllocFactorMatrix,(Q$4+1),FALSE)*$E1612</f>
        <v>0</v>
      </c>
      <c r="R1611" s="5">
        <f>VLOOKUP(CONCATENATE($F1611," ",$G1611),AllocFactorMatrix,(R$4+1),FALSE)*$E1612</f>
        <v>0</v>
      </c>
      <c r="S1611" s="47">
        <f>VLOOKUP(CONCATENATE($F1611," ",$G1611),AllocFactorMatrix,(S$4+1),FALSE)*$E1612</f>
        <v>0</v>
      </c>
      <c r="T1611" s="5">
        <f t="shared" si="2231"/>
        <v>0</v>
      </c>
      <c r="U1611" s="5">
        <f>VLOOKUP(CONCATENATE($F1611," ",$G1611),AllocFactorMatrix,(U$4+1),FALSE)*$E1612</f>
        <v>0</v>
      </c>
      <c r="V1611" s="5">
        <f>VLOOKUP(CONCATENATE($F1611," ",$G1611),AllocFactorMatrix,(V$4+1),FALSE)*$E1612</f>
        <v>0</v>
      </c>
      <c r="W1611" s="5">
        <f>VLOOKUP(CONCATENATE($F1611," ",$G1611),AllocFactorMatrix,(W$4+1),FALSE)*$E1612</f>
        <v>0</v>
      </c>
      <c r="X1611" s="5">
        <f>VLOOKUP(CONCATENATE($F1611," ",$G1611),AllocFactorMatrix,(X$4+1),FALSE)*$E1612</f>
        <v>0</v>
      </c>
      <c r="Y1611" s="5">
        <f t="shared" si="2291"/>
        <v>0</v>
      </c>
      <c r="Z1611" s="5">
        <f>VLOOKUP(CONCATENATE($F1611," ",$G1611),AllocFactorMatrix,(Z$4+1),FALSE)*$E1612</f>
        <v>0</v>
      </c>
      <c r="AA1611" s="5">
        <f>VLOOKUP(CONCATENATE($F1611," ",$G1611),AllocFactorMatrix,(AA$4+1),FALSE)*$E1612</f>
        <v>0</v>
      </c>
      <c r="AB1611" s="5">
        <f t="shared" si="2289"/>
        <v>0</v>
      </c>
      <c r="AC1611" s="5">
        <f>VLOOKUP(CONCATENATE($F1611," ",$G1611),AllocFactorMatrix,(AC$4+1),FALSE)*$E1612</f>
        <v>0</v>
      </c>
      <c r="AD1611" s="5">
        <f>VLOOKUP(CONCATENATE($F1611," ",$G1611),AllocFactorMatrix,(AD$4+1),FALSE)*$E1612</f>
        <v>0</v>
      </c>
      <c r="AE1611" s="5">
        <f>VLOOKUP(CONCATENATE($F1611," ",$G1611),AllocFactorMatrix,(AE$4+1),FALSE)*$E1612</f>
        <v>0</v>
      </c>
    </row>
    <row r="1612" spans="4:31" collapsed="1">
      <c r="D1612" s="48" t="s">
        <v>146</v>
      </c>
      <c r="E1612" s="54">
        <v>71712</v>
      </c>
      <c r="F1612" s="88" t="s">
        <v>65</v>
      </c>
      <c r="G1612" s="48" t="str">
        <f>$G$15</f>
        <v>TOTAL</v>
      </c>
      <c r="H1612" s="4">
        <f t="shared" si="2266"/>
        <v>71711.999999999985</v>
      </c>
      <c r="I1612" s="5">
        <f t="shared" ref="I1612:N1612" si="2297">VLOOKUP(CONCATENATE($F1612," ",$G1612),AllocFactorMatrix,(I$4+1),FALSE)*$E1612</f>
        <v>48088.359207233516</v>
      </c>
      <c r="J1612" s="47">
        <f t="shared" si="2297"/>
        <v>8.7067187945330797</v>
      </c>
      <c r="K1612" s="47">
        <f t="shared" si="2297"/>
        <v>14.777468885733205</v>
      </c>
      <c r="L1612" s="5">
        <f t="shared" si="2297"/>
        <v>10937.552918243207</v>
      </c>
      <c r="M1612" s="5">
        <f t="shared" si="2297"/>
        <v>125.56209332686709</v>
      </c>
      <c r="N1612" s="5">
        <f t="shared" si="2297"/>
        <v>0</v>
      </c>
      <c r="O1612" s="5">
        <f t="shared" si="2228"/>
        <v>11063.115011570075</v>
      </c>
      <c r="P1612" s="5">
        <f>VLOOKUP(CONCATENATE($F1612," ",$G1612),AllocFactorMatrix,(P$4+1),FALSE)*$E1612</f>
        <v>6185.3264051355054</v>
      </c>
      <c r="Q1612" s="5">
        <f>VLOOKUP(CONCATENATE($F1612," ",$G1612),AllocFactorMatrix,(Q$4+1),FALSE)*$E1612</f>
        <v>937.66293917641917</v>
      </c>
      <c r="R1612" s="5">
        <f>VLOOKUP(CONCATENATE($F1612," ",$G1612),AllocFactorMatrix,(R$4+1),FALSE)*$E1612</f>
        <v>0</v>
      </c>
      <c r="S1612" s="47">
        <f>VLOOKUP(CONCATENATE($F1612," ",$G1612),AllocFactorMatrix,(S$4+1),FALSE)*$E1612</f>
        <v>0</v>
      </c>
      <c r="T1612" s="5">
        <f t="shared" si="2231"/>
        <v>7122.9893443119245</v>
      </c>
      <c r="U1612" s="5">
        <f>VLOOKUP(CONCATENATE($F1612," ",$G1612),AllocFactorMatrix,(U$4+1),FALSE)*$E1612</f>
        <v>272.45906182135883</v>
      </c>
      <c r="V1612" s="5">
        <f>VLOOKUP(CONCATENATE($F1612," ",$G1612),AllocFactorMatrix,(V$4+1),FALSE)*$E1612</f>
        <v>3262.897576875524</v>
      </c>
      <c r="W1612" s="5">
        <f>VLOOKUP(CONCATENATE($F1612," ",$G1612),AllocFactorMatrix,(W$4+1),FALSE)*$E1612</f>
        <v>0</v>
      </c>
      <c r="X1612" s="5">
        <f>VLOOKUP(CONCATENATE($F1612," ",$G1612),AllocFactorMatrix,(X$4+1),FALSE)*$E1612</f>
        <v>0</v>
      </c>
      <c r="Y1612" s="5">
        <f t="shared" si="2291"/>
        <v>3535.3566386968828</v>
      </c>
      <c r="Z1612" s="5">
        <f>VLOOKUP(CONCATENATE($F1612," ",$G1612),AllocFactorMatrix,(Z$4+1),FALSE)*$E1612</f>
        <v>1706.6762191770233</v>
      </c>
      <c r="AA1612" s="5">
        <f>VLOOKUP(CONCATENATE($F1612," ",$G1612),AllocFactorMatrix,(AA$4+1),FALSE)*$E1612</f>
        <v>28.720025813294985</v>
      </c>
      <c r="AB1612" s="5">
        <f t="shared" si="2289"/>
        <v>1735.3962449903183</v>
      </c>
      <c r="AC1612" s="5">
        <f>VLOOKUP(CONCATENATE($F1612," ",$G1612),AllocFactorMatrix,(AC$4+1),FALSE)*$E1612</f>
        <v>22.117062954131587</v>
      </c>
      <c r="AD1612" s="5">
        <f>VLOOKUP(CONCATENATE($F1612," ",$G1612),AllocFactorMatrix,(AD$4+1),FALSE)*$E1612</f>
        <v>100.36930589777052</v>
      </c>
      <c r="AE1612" s="5">
        <f>VLOOKUP(CONCATENATE($F1612," ",$G1612),AllocFactorMatrix,(AE$4+1),FALSE)*$E1612</f>
        <v>20.812996665118252</v>
      </c>
    </row>
    <row r="1613" spans="4:31" hidden="1" outlineLevel="1">
      <c r="E1613" s="44"/>
      <c r="F1613" s="167" t="str">
        <f>F1620</f>
        <v>DIST_TRANSF</v>
      </c>
      <c r="G1613" s="48" t="str">
        <f>$G$8</f>
        <v>PRODUCTION</v>
      </c>
      <c r="H1613" s="4">
        <f t="shared" si="2266"/>
        <v>0</v>
      </c>
      <c r="I1613" s="5">
        <f t="shared" ref="I1613:N1613" si="2298">VLOOKUP(CONCATENATE($F1613," ",$G1613),AllocFactorMatrix,(I$4+1),FALSE)*$E1620</f>
        <v>0</v>
      </c>
      <c r="J1613" s="47">
        <f t="shared" si="2298"/>
        <v>0</v>
      </c>
      <c r="K1613" s="47">
        <f t="shared" si="2298"/>
        <v>0</v>
      </c>
      <c r="L1613" s="5">
        <f t="shared" si="2298"/>
        <v>0</v>
      </c>
      <c r="M1613" s="5">
        <f t="shared" si="2298"/>
        <v>0</v>
      </c>
      <c r="N1613" s="5">
        <f t="shared" si="2298"/>
        <v>0</v>
      </c>
      <c r="O1613" s="5">
        <f t="shared" si="2228"/>
        <v>0</v>
      </c>
      <c r="P1613" s="5">
        <f>VLOOKUP(CONCATENATE($F1613," ",$G1613),AllocFactorMatrix,(P$4+1),FALSE)*$E1620</f>
        <v>0</v>
      </c>
      <c r="Q1613" s="5">
        <f>VLOOKUP(CONCATENATE($F1613," ",$G1613),AllocFactorMatrix,(Q$4+1),FALSE)*$E1620</f>
        <v>0</v>
      </c>
      <c r="R1613" s="5">
        <f>VLOOKUP(CONCATENATE($F1613," ",$G1613),AllocFactorMatrix,(R$4+1),FALSE)*$E1620</f>
        <v>0</v>
      </c>
      <c r="S1613" s="47">
        <f>VLOOKUP(CONCATENATE($F1613," ",$G1613),AllocFactorMatrix,(S$4+1),FALSE)*$E1620</f>
        <v>0</v>
      </c>
      <c r="T1613" s="5">
        <f t="shared" si="2231"/>
        <v>0</v>
      </c>
      <c r="U1613" s="5">
        <f>VLOOKUP(CONCATENATE($F1613," ",$G1613),AllocFactorMatrix,(U$4+1),FALSE)*$E1620</f>
        <v>0</v>
      </c>
      <c r="V1613" s="5">
        <f>VLOOKUP(CONCATENATE($F1613," ",$G1613),AllocFactorMatrix,(V$4+1),FALSE)*$E1620</f>
        <v>0</v>
      </c>
      <c r="W1613" s="5">
        <f>VLOOKUP(CONCATENATE($F1613," ",$G1613),AllocFactorMatrix,(W$4+1),FALSE)*$E1620</f>
        <v>0</v>
      </c>
      <c r="X1613" s="5">
        <f>VLOOKUP(CONCATENATE($F1613," ",$G1613),AllocFactorMatrix,(X$4+1),FALSE)*$E1620</f>
        <v>0</v>
      </c>
      <c r="Y1613" s="5">
        <f>SUBTOTAL(9,U1613:X1613)</f>
        <v>0</v>
      </c>
      <c r="Z1613" s="5">
        <f>VLOOKUP(CONCATENATE($F1613," ",$G1613),AllocFactorMatrix,(Z$4+1),FALSE)*$E1620</f>
        <v>0</v>
      </c>
      <c r="AA1613" s="5">
        <f>VLOOKUP(CONCATENATE($F1613," ",$G1613),AllocFactorMatrix,(AA$4+1),FALSE)*$E1620</f>
        <v>0</v>
      </c>
      <c r="AB1613" s="5">
        <f t="shared" si="2289"/>
        <v>0</v>
      </c>
      <c r="AC1613" s="5">
        <f>VLOOKUP(CONCATENATE($F1613," ",$G1613),AllocFactorMatrix,(AC$4+1),FALSE)*$E1620</f>
        <v>0</v>
      </c>
      <c r="AD1613" s="5">
        <f>VLOOKUP(CONCATENATE($F1613," ",$G1613),AllocFactorMatrix,(AD$4+1),FALSE)*$E1620</f>
        <v>0</v>
      </c>
      <c r="AE1613" s="5">
        <f>VLOOKUP(CONCATENATE($F1613," ",$G1613),AllocFactorMatrix,(AE$4+1),FALSE)*$E1620</f>
        <v>0</v>
      </c>
    </row>
    <row r="1614" spans="4:31" hidden="1" outlineLevel="1">
      <c r="E1614" s="44"/>
      <c r="F1614" s="167" t="str">
        <f>F1620</f>
        <v>DIST_TRANSF</v>
      </c>
      <c r="G1614" s="48" t="str">
        <f>$G$9</f>
        <v>BULKTRAN</v>
      </c>
      <c r="H1614" s="4">
        <f t="shared" si="2266"/>
        <v>0</v>
      </c>
      <c r="I1614" s="5">
        <f t="shared" ref="I1614:N1614" si="2299">VLOOKUP(CONCATENATE($F1614," ",$G1614),AllocFactorMatrix,(I$4+1),FALSE)*$E1620</f>
        <v>0</v>
      </c>
      <c r="J1614" s="47">
        <f t="shared" si="2299"/>
        <v>0</v>
      </c>
      <c r="K1614" s="47">
        <f t="shared" si="2299"/>
        <v>0</v>
      </c>
      <c r="L1614" s="5">
        <f t="shared" si="2299"/>
        <v>0</v>
      </c>
      <c r="M1614" s="5">
        <f t="shared" si="2299"/>
        <v>0</v>
      </c>
      <c r="N1614" s="5">
        <f t="shared" si="2299"/>
        <v>0</v>
      </c>
      <c r="O1614" s="5">
        <f t="shared" si="2228"/>
        <v>0</v>
      </c>
      <c r="P1614" s="5">
        <f>VLOOKUP(CONCATENATE($F1614," ",$G1614),AllocFactorMatrix,(P$4+1),FALSE)*$E1620</f>
        <v>0</v>
      </c>
      <c r="Q1614" s="5">
        <f>VLOOKUP(CONCATENATE($F1614," ",$G1614),AllocFactorMatrix,(Q$4+1),FALSE)*$E1620</f>
        <v>0</v>
      </c>
      <c r="R1614" s="5">
        <f>VLOOKUP(CONCATENATE($F1614," ",$G1614),AllocFactorMatrix,(R$4+1),FALSE)*$E1620</f>
        <v>0</v>
      </c>
      <c r="S1614" s="47">
        <f>VLOOKUP(CONCATENATE($F1614," ",$G1614),AllocFactorMatrix,(S$4+1),FALSE)*$E1620</f>
        <v>0</v>
      </c>
      <c r="T1614" s="5">
        <f t="shared" si="2231"/>
        <v>0</v>
      </c>
      <c r="U1614" s="5">
        <f>VLOOKUP(CONCATENATE($F1614," ",$G1614),AllocFactorMatrix,(U$4+1),FALSE)*$E1620</f>
        <v>0</v>
      </c>
      <c r="V1614" s="5">
        <f>VLOOKUP(CONCATENATE($F1614," ",$G1614),AllocFactorMatrix,(V$4+1),FALSE)*$E1620</f>
        <v>0</v>
      </c>
      <c r="W1614" s="5">
        <f>VLOOKUP(CONCATENATE($F1614," ",$G1614),AllocFactorMatrix,(W$4+1),FALSE)*$E1620</f>
        <v>0</v>
      </c>
      <c r="X1614" s="5">
        <f>VLOOKUP(CONCATENATE($F1614," ",$G1614),AllocFactorMatrix,(X$4+1),FALSE)*$E1620</f>
        <v>0</v>
      </c>
      <c r="Y1614" s="5">
        <f t="shared" ref="Y1614:Y1620" si="2300">SUBTOTAL(9,U1614:X1614)</f>
        <v>0</v>
      </c>
      <c r="Z1614" s="5">
        <f>VLOOKUP(CONCATENATE($F1614," ",$G1614),AllocFactorMatrix,(Z$4+1),FALSE)*$E1620</f>
        <v>0</v>
      </c>
      <c r="AA1614" s="5">
        <f>VLOOKUP(CONCATENATE($F1614," ",$G1614),AllocFactorMatrix,(AA$4+1),FALSE)*$E1620</f>
        <v>0</v>
      </c>
      <c r="AB1614" s="5">
        <f t="shared" si="2289"/>
        <v>0</v>
      </c>
      <c r="AC1614" s="5">
        <f>VLOOKUP(CONCATENATE($F1614," ",$G1614),AllocFactorMatrix,(AC$4+1),FALSE)*$E1620</f>
        <v>0</v>
      </c>
      <c r="AD1614" s="5">
        <f>VLOOKUP(CONCATENATE($F1614," ",$G1614),AllocFactorMatrix,(AD$4+1),FALSE)*$E1620</f>
        <v>0</v>
      </c>
      <c r="AE1614" s="5">
        <f>VLOOKUP(CONCATENATE($F1614," ",$G1614),AllocFactorMatrix,(AE$4+1),FALSE)*$E1620</f>
        <v>0</v>
      </c>
    </row>
    <row r="1615" spans="4:31" hidden="1" outlineLevel="1">
      <c r="E1615" s="44"/>
      <c r="F1615" s="167" t="str">
        <f>F1620</f>
        <v>DIST_TRANSF</v>
      </c>
      <c r="G1615" s="48" t="str">
        <f>$G$10</f>
        <v>SUBTRAN</v>
      </c>
      <c r="H1615" s="4">
        <f t="shared" si="2266"/>
        <v>0</v>
      </c>
      <c r="I1615" s="5">
        <f t="shared" ref="I1615:N1615" si="2301">VLOOKUP(CONCATENATE($F1615," ",$G1615),AllocFactorMatrix,(I$4+1),FALSE)*$E1620</f>
        <v>0</v>
      </c>
      <c r="J1615" s="47">
        <f t="shared" si="2301"/>
        <v>0</v>
      </c>
      <c r="K1615" s="47">
        <f t="shared" si="2301"/>
        <v>0</v>
      </c>
      <c r="L1615" s="5">
        <f t="shared" si="2301"/>
        <v>0</v>
      </c>
      <c r="M1615" s="5">
        <f t="shared" si="2301"/>
        <v>0</v>
      </c>
      <c r="N1615" s="5">
        <f t="shared" si="2301"/>
        <v>0</v>
      </c>
      <c r="O1615" s="5">
        <f t="shared" si="2228"/>
        <v>0</v>
      </c>
      <c r="P1615" s="5">
        <f>VLOOKUP(CONCATENATE($F1615," ",$G1615),AllocFactorMatrix,(P$4+1),FALSE)*$E1620</f>
        <v>0</v>
      </c>
      <c r="Q1615" s="5">
        <f>VLOOKUP(CONCATENATE($F1615," ",$G1615),AllocFactorMatrix,(Q$4+1),FALSE)*$E1620</f>
        <v>0</v>
      </c>
      <c r="R1615" s="5">
        <f>VLOOKUP(CONCATENATE($F1615," ",$G1615),AllocFactorMatrix,(R$4+1),FALSE)*$E1620</f>
        <v>0</v>
      </c>
      <c r="S1615" s="47">
        <f>VLOOKUP(CONCATENATE($F1615," ",$G1615),AllocFactorMatrix,(S$4+1),FALSE)*$E1620</f>
        <v>0</v>
      </c>
      <c r="T1615" s="5">
        <f t="shared" si="2231"/>
        <v>0</v>
      </c>
      <c r="U1615" s="5">
        <f>VLOOKUP(CONCATENATE($F1615," ",$G1615),AllocFactorMatrix,(U$4+1),FALSE)*$E1620</f>
        <v>0</v>
      </c>
      <c r="V1615" s="5">
        <f>VLOOKUP(CONCATENATE($F1615," ",$G1615),AllocFactorMatrix,(V$4+1),FALSE)*$E1620</f>
        <v>0</v>
      </c>
      <c r="W1615" s="5">
        <f>VLOOKUP(CONCATENATE($F1615," ",$G1615),AllocFactorMatrix,(W$4+1),FALSE)*$E1620</f>
        <v>0</v>
      </c>
      <c r="X1615" s="5">
        <f>VLOOKUP(CONCATENATE($F1615," ",$G1615),AllocFactorMatrix,(X$4+1),FALSE)*$E1620</f>
        <v>0</v>
      </c>
      <c r="Y1615" s="5">
        <f t="shared" si="2300"/>
        <v>0</v>
      </c>
      <c r="Z1615" s="5">
        <f>VLOOKUP(CONCATENATE($F1615," ",$G1615),AllocFactorMatrix,(Z$4+1),FALSE)*$E1620</f>
        <v>0</v>
      </c>
      <c r="AA1615" s="5">
        <f>VLOOKUP(CONCATENATE($F1615," ",$G1615),AllocFactorMatrix,(AA$4+1),FALSE)*$E1620</f>
        <v>0</v>
      </c>
      <c r="AB1615" s="5">
        <f t="shared" si="2289"/>
        <v>0</v>
      </c>
      <c r="AC1615" s="5">
        <f>VLOOKUP(CONCATENATE($F1615," ",$G1615),AllocFactorMatrix,(AC$4+1),FALSE)*$E1620</f>
        <v>0</v>
      </c>
      <c r="AD1615" s="5">
        <f>VLOOKUP(CONCATENATE($F1615," ",$G1615),AllocFactorMatrix,(AD$4+1),FALSE)*$E1620</f>
        <v>0</v>
      </c>
      <c r="AE1615" s="5">
        <f>VLOOKUP(CONCATENATE($F1615," ",$G1615),AllocFactorMatrix,(AE$4+1),FALSE)*$E1620</f>
        <v>0</v>
      </c>
    </row>
    <row r="1616" spans="4:31" hidden="1" outlineLevel="1">
      <c r="E1616" s="44"/>
      <c r="F1616" s="167" t="str">
        <f>F1620</f>
        <v>DIST_TRANSF</v>
      </c>
      <c r="G1616" s="48" t="str">
        <f>$G$11</f>
        <v>DISTPRI</v>
      </c>
      <c r="H1616" s="4">
        <f t="shared" si="2266"/>
        <v>14441.004794307832</v>
      </c>
      <c r="I1616" s="5">
        <f t="shared" ref="I1616:N1616" si="2302">VLOOKUP(CONCATENATE($F1616," ",$G1616),AllocFactorMatrix,(I$4+1),FALSE)*$E1620</f>
        <v>9454.5195626232962</v>
      </c>
      <c r="J1616" s="47">
        <f t="shared" si="2302"/>
        <v>1.5524458225933844</v>
      </c>
      <c r="K1616" s="47">
        <f t="shared" si="2302"/>
        <v>2.8724694482441882</v>
      </c>
      <c r="L1616" s="5">
        <f t="shared" si="2302"/>
        <v>2212.1066228307482</v>
      </c>
      <c r="M1616" s="5">
        <f t="shared" si="2302"/>
        <v>30.91183141626782</v>
      </c>
      <c r="N1616" s="5">
        <f t="shared" si="2302"/>
        <v>0</v>
      </c>
      <c r="O1616" s="5">
        <f t="shared" si="2228"/>
        <v>2243.0184542470161</v>
      </c>
      <c r="P1616" s="5">
        <f>VLOOKUP(CONCATENATE($F1616," ",$G1616),AllocFactorMatrix,(P$4+1),FALSE)*$E1620</f>
        <v>1282.8464626602322</v>
      </c>
      <c r="Q1616" s="5">
        <f>VLOOKUP(CONCATENATE($F1616," ",$G1616),AllocFactorMatrix,(Q$4+1),FALSE)*$E1620</f>
        <v>230.84099614084431</v>
      </c>
      <c r="R1616" s="5">
        <f>VLOOKUP(CONCATENATE($F1616," ",$G1616),AllocFactorMatrix,(R$4+1),FALSE)*$E1620</f>
        <v>0</v>
      </c>
      <c r="S1616" s="47">
        <f>VLOOKUP(CONCATENATE($F1616," ",$G1616),AllocFactorMatrix,(S$4+1),FALSE)*$E1620</f>
        <v>0</v>
      </c>
      <c r="T1616" s="5">
        <f t="shared" si="2231"/>
        <v>1513.6874588010764</v>
      </c>
      <c r="U1616" s="5">
        <f>VLOOKUP(CONCATENATE($F1616," ",$G1616),AllocFactorMatrix,(U$4+1),FALSE)*$E1620</f>
        <v>58.091764472122776</v>
      </c>
      <c r="V1616" s="5">
        <f>VLOOKUP(CONCATENATE($F1616," ",$G1616),AllocFactorMatrix,(V$4+1),FALSE)*$E1620</f>
        <v>803.28494972091278</v>
      </c>
      <c r="W1616" s="5">
        <f>VLOOKUP(CONCATENATE($F1616," ",$G1616),AllocFactorMatrix,(W$4+1),FALSE)*$E1620</f>
        <v>0</v>
      </c>
      <c r="X1616" s="5">
        <f>VLOOKUP(CONCATENATE($F1616," ",$G1616),AllocFactorMatrix,(X$4+1),FALSE)*$E1620</f>
        <v>0</v>
      </c>
      <c r="Y1616" s="5">
        <f t="shared" si="2300"/>
        <v>861.37671419303558</v>
      </c>
      <c r="Z1616" s="5">
        <f>VLOOKUP(CONCATENATE($F1616," ",$G1616),AllocFactorMatrix,(Z$4+1),FALSE)*$E1620</f>
        <v>352.26501905349056</v>
      </c>
      <c r="AA1616" s="5">
        <f>VLOOKUP(CONCATENATE($F1616," ",$G1616),AllocFactorMatrix,(AA$4+1),FALSE)*$E1620</f>
        <v>7.0705144577377848</v>
      </c>
      <c r="AB1616" s="5">
        <f t="shared" si="2289"/>
        <v>359.33553351122833</v>
      </c>
      <c r="AC1616" s="5">
        <f>VLOOKUP(CONCATENATE($F1616," ",$G1616),AllocFactorMatrix,(AC$4+1),FALSE)*$E1620</f>
        <v>4.6421556613371235</v>
      </c>
      <c r="AD1616" s="5">
        <f>VLOOKUP(CONCATENATE($F1616," ",$G1616),AllocFactorMatrix,(AD$4+1),FALSE)*$E1620</f>
        <v>0</v>
      </c>
      <c r="AE1616" s="5">
        <f>VLOOKUP(CONCATENATE($F1616," ",$G1616),AllocFactorMatrix,(AE$4+1),FALSE)*$E1620</f>
        <v>0</v>
      </c>
    </row>
    <row r="1617" spans="4:31" hidden="1" outlineLevel="1">
      <c r="E1617" s="44"/>
      <c r="F1617" s="167" t="str">
        <f>F1620</f>
        <v>DIST_TRANSF</v>
      </c>
      <c r="G1617" s="48" t="str">
        <f>$G$12</f>
        <v>DISTSEC</v>
      </c>
      <c r="H1617" s="4">
        <f t="shared" si="2266"/>
        <v>55581.995205692183</v>
      </c>
      <c r="I1617" s="5">
        <f t="shared" ref="I1617:N1617" si="2303">VLOOKUP(CONCATENATE($F1617," ",$G1617),AllocFactorMatrix,(I$4+1),FALSE)*$E1620</f>
        <v>41237.458669848296</v>
      </c>
      <c r="J1617" s="47">
        <f t="shared" si="2303"/>
        <v>10.222553455636062</v>
      </c>
      <c r="K1617" s="47">
        <f t="shared" si="2303"/>
        <v>13.241023964190019</v>
      </c>
      <c r="L1617" s="5">
        <f t="shared" si="2303"/>
        <v>8312.1031013620923</v>
      </c>
      <c r="M1617" s="5">
        <f t="shared" si="2303"/>
        <v>0</v>
      </c>
      <c r="N1617" s="5">
        <f t="shared" si="2303"/>
        <v>0</v>
      </c>
      <c r="O1617" s="5">
        <f t="shared" si="2228"/>
        <v>8312.1031013620923</v>
      </c>
      <c r="P1617" s="5">
        <f>VLOOKUP(CONCATENATE($F1617," ",$G1617),AllocFactorMatrix,(P$4+1),FALSE)*$E1620</f>
        <v>4149.3505461520572</v>
      </c>
      <c r="Q1617" s="5">
        <f>VLOOKUP(CONCATENATE($F1617," ",$G1617),AllocFactorMatrix,(Q$4+1),FALSE)*$E1620</f>
        <v>0</v>
      </c>
      <c r="R1617" s="5">
        <f>VLOOKUP(CONCATENATE($F1617," ",$G1617),AllocFactorMatrix,(R$4+1),FALSE)*$E1620</f>
        <v>0</v>
      </c>
      <c r="S1617" s="47">
        <f>VLOOKUP(CONCATENATE($F1617," ",$G1617),AllocFactorMatrix,(S$4+1),FALSE)*$E1620</f>
        <v>0</v>
      </c>
      <c r="T1617" s="5">
        <f t="shared" si="2231"/>
        <v>4149.3505461520572</v>
      </c>
      <c r="U1617" s="5">
        <f>VLOOKUP(CONCATENATE($F1617," ",$G1617),AllocFactorMatrix,(U$4+1),FALSE)*$E1620</f>
        <v>155.39086178035765</v>
      </c>
      <c r="V1617" s="5">
        <f>VLOOKUP(CONCATENATE($F1617," ",$G1617),AllocFactorMatrix,(V$4+1),FALSE)*$E1620</f>
        <v>0</v>
      </c>
      <c r="W1617" s="5">
        <f>VLOOKUP(CONCATENATE($F1617," ",$G1617),AllocFactorMatrix,(W$4+1),FALSE)*$E1620</f>
        <v>0</v>
      </c>
      <c r="X1617" s="5">
        <f>VLOOKUP(CONCATENATE($F1617," ",$G1617),AllocFactorMatrix,(X$4+1),FALSE)*$E1620</f>
        <v>0</v>
      </c>
      <c r="Y1617" s="5">
        <f t="shared" si="2300"/>
        <v>155.39086178035765</v>
      </c>
      <c r="Z1617" s="5">
        <f>VLOOKUP(CONCATENATE($F1617," ",$G1617),AllocFactorMatrix,(Z$4+1),FALSE)*$E1620</f>
        <v>1174.3460129212781</v>
      </c>
      <c r="AA1617" s="5">
        <f>VLOOKUP(CONCATENATE($F1617," ",$G1617),AllocFactorMatrix,(AA$4+1),FALSE)*$E1620</f>
        <v>0</v>
      </c>
      <c r="AB1617" s="5">
        <f t="shared" si="2289"/>
        <v>1174.3460129212781</v>
      </c>
      <c r="AC1617" s="5">
        <f>VLOOKUP(CONCATENATE($F1617," ",$G1617),AllocFactorMatrix,(AC$4+1),FALSE)*$E1620</f>
        <v>13.884964339348196</v>
      </c>
      <c r="AD1617" s="5">
        <f>VLOOKUP(CONCATENATE($F1617," ",$G1617),AllocFactorMatrix,(AD$4+1),FALSE)*$E1620</f>
        <v>427.37517773779268</v>
      </c>
      <c r="AE1617" s="5">
        <f>VLOOKUP(CONCATENATE($F1617," ",$G1617),AllocFactorMatrix,(AE$4+1),FALSE)*$E1620</f>
        <v>88.62229413114413</v>
      </c>
    </row>
    <row r="1618" spans="4:31" hidden="1" outlineLevel="1">
      <c r="E1618" s="44"/>
      <c r="F1618" s="167" t="str">
        <f>F1620</f>
        <v>DIST_TRANSF</v>
      </c>
      <c r="G1618" s="48" t="str">
        <f>$G$13</f>
        <v>ENERGY</v>
      </c>
      <c r="H1618" s="4">
        <f t="shared" si="2266"/>
        <v>0</v>
      </c>
      <c r="I1618" s="5">
        <f t="shared" ref="I1618:N1618" si="2304">VLOOKUP(CONCATENATE($F1618," ",$G1618),AllocFactorMatrix,(I$4+1),FALSE)*$E1620</f>
        <v>0</v>
      </c>
      <c r="J1618" s="47">
        <f t="shared" si="2304"/>
        <v>0</v>
      </c>
      <c r="K1618" s="47">
        <f t="shared" si="2304"/>
        <v>0</v>
      </c>
      <c r="L1618" s="5">
        <f t="shared" si="2304"/>
        <v>0</v>
      </c>
      <c r="M1618" s="5">
        <f t="shared" si="2304"/>
        <v>0</v>
      </c>
      <c r="N1618" s="5">
        <f t="shared" si="2304"/>
        <v>0</v>
      </c>
      <c r="O1618" s="5">
        <f t="shared" si="2228"/>
        <v>0</v>
      </c>
      <c r="P1618" s="5">
        <f>VLOOKUP(CONCATENATE($F1618," ",$G1618),AllocFactorMatrix,(P$4+1),FALSE)*$E1620</f>
        <v>0</v>
      </c>
      <c r="Q1618" s="5">
        <f>VLOOKUP(CONCATENATE($F1618," ",$G1618),AllocFactorMatrix,(Q$4+1),FALSE)*$E1620</f>
        <v>0</v>
      </c>
      <c r="R1618" s="5">
        <f>VLOOKUP(CONCATENATE($F1618," ",$G1618),AllocFactorMatrix,(R$4+1),FALSE)*$E1620</f>
        <v>0</v>
      </c>
      <c r="S1618" s="47">
        <f>VLOOKUP(CONCATENATE($F1618," ",$G1618),AllocFactorMatrix,(S$4+1),FALSE)*$E1620</f>
        <v>0</v>
      </c>
      <c r="T1618" s="5">
        <f t="shared" si="2231"/>
        <v>0</v>
      </c>
      <c r="U1618" s="5">
        <f>VLOOKUP(CONCATENATE($F1618," ",$G1618),AllocFactorMatrix,(U$4+1),FALSE)*$E1620</f>
        <v>0</v>
      </c>
      <c r="V1618" s="5">
        <f>VLOOKUP(CONCATENATE($F1618," ",$G1618),AllocFactorMatrix,(V$4+1),FALSE)*$E1620</f>
        <v>0</v>
      </c>
      <c r="W1618" s="5">
        <f>VLOOKUP(CONCATENATE($F1618," ",$G1618),AllocFactorMatrix,(W$4+1),FALSE)*$E1620</f>
        <v>0</v>
      </c>
      <c r="X1618" s="5">
        <f>VLOOKUP(CONCATENATE($F1618," ",$G1618),AllocFactorMatrix,(X$4+1),FALSE)*$E1620</f>
        <v>0</v>
      </c>
      <c r="Y1618" s="5">
        <f t="shared" si="2300"/>
        <v>0</v>
      </c>
      <c r="Z1618" s="5">
        <f>VLOOKUP(CONCATENATE($F1618," ",$G1618),AllocFactorMatrix,(Z$4+1),FALSE)*$E1620</f>
        <v>0</v>
      </c>
      <c r="AA1618" s="5">
        <f>VLOOKUP(CONCATENATE($F1618," ",$G1618),AllocFactorMatrix,(AA$4+1),FALSE)*$E1620</f>
        <v>0</v>
      </c>
      <c r="AB1618" s="5">
        <f t="shared" si="2289"/>
        <v>0</v>
      </c>
      <c r="AC1618" s="5">
        <f>VLOOKUP(CONCATENATE($F1618," ",$G1618),AllocFactorMatrix,(AC$4+1),FALSE)*$E1620</f>
        <v>0</v>
      </c>
      <c r="AD1618" s="5">
        <f>VLOOKUP(CONCATENATE($F1618," ",$G1618),AllocFactorMatrix,(AD$4+1),FALSE)*$E1620</f>
        <v>0</v>
      </c>
      <c r="AE1618" s="5">
        <f>VLOOKUP(CONCATENATE($F1618," ",$G1618),AllocFactorMatrix,(AE$4+1),FALSE)*$E1620</f>
        <v>0</v>
      </c>
    </row>
    <row r="1619" spans="4:31" hidden="1" outlineLevel="1">
      <c r="E1619" s="44"/>
      <c r="F1619" s="167" t="str">
        <f>F1620</f>
        <v>DIST_TRANSF</v>
      </c>
      <c r="G1619" s="48" t="str">
        <f>$G$14</f>
        <v>CUSTOMER</v>
      </c>
      <c r="H1619" s="4">
        <f t="shared" si="2266"/>
        <v>0</v>
      </c>
      <c r="I1619" s="5">
        <f t="shared" ref="I1619:N1619" si="2305">VLOOKUP(CONCATENATE($F1619," ",$G1619),AllocFactorMatrix,(I$4+1),FALSE)*$E1620</f>
        <v>0</v>
      </c>
      <c r="J1619" s="47">
        <f t="shared" si="2305"/>
        <v>0</v>
      </c>
      <c r="K1619" s="47">
        <f t="shared" si="2305"/>
        <v>0</v>
      </c>
      <c r="L1619" s="5">
        <f t="shared" si="2305"/>
        <v>0</v>
      </c>
      <c r="M1619" s="5">
        <f t="shared" si="2305"/>
        <v>0</v>
      </c>
      <c r="N1619" s="5">
        <f t="shared" si="2305"/>
        <v>0</v>
      </c>
      <c r="O1619" s="5">
        <f t="shared" si="2228"/>
        <v>0</v>
      </c>
      <c r="P1619" s="5">
        <f>VLOOKUP(CONCATENATE($F1619," ",$G1619),AllocFactorMatrix,(P$4+1),FALSE)*$E1620</f>
        <v>0</v>
      </c>
      <c r="Q1619" s="5">
        <f>VLOOKUP(CONCATENATE($F1619," ",$G1619),AllocFactorMatrix,(Q$4+1),FALSE)*$E1620</f>
        <v>0</v>
      </c>
      <c r="R1619" s="5">
        <f>VLOOKUP(CONCATENATE($F1619," ",$G1619),AllocFactorMatrix,(R$4+1),FALSE)*$E1620</f>
        <v>0</v>
      </c>
      <c r="S1619" s="47">
        <f>VLOOKUP(CONCATENATE($F1619," ",$G1619),AllocFactorMatrix,(S$4+1),FALSE)*$E1620</f>
        <v>0</v>
      </c>
      <c r="T1619" s="5">
        <f t="shared" si="2231"/>
        <v>0</v>
      </c>
      <c r="U1619" s="5">
        <f>VLOOKUP(CONCATENATE($F1619," ",$G1619),AllocFactorMatrix,(U$4+1),FALSE)*$E1620</f>
        <v>0</v>
      </c>
      <c r="V1619" s="5">
        <f>VLOOKUP(CONCATENATE($F1619," ",$G1619),AllocFactorMatrix,(V$4+1),FALSE)*$E1620</f>
        <v>0</v>
      </c>
      <c r="W1619" s="5">
        <f>VLOOKUP(CONCATENATE($F1619," ",$G1619),AllocFactorMatrix,(W$4+1),FALSE)*$E1620</f>
        <v>0</v>
      </c>
      <c r="X1619" s="5">
        <f>VLOOKUP(CONCATENATE($F1619," ",$G1619),AllocFactorMatrix,(X$4+1),FALSE)*$E1620</f>
        <v>0</v>
      </c>
      <c r="Y1619" s="5">
        <f t="shared" si="2300"/>
        <v>0</v>
      </c>
      <c r="Z1619" s="5">
        <f>VLOOKUP(CONCATENATE($F1619," ",$G1619),AllocFactorMatrix,(Z$4+1),FALSE)*$E1620</f>
        <v>0</v>
      </c>
      <c r="AA1619" s="5">
        <f>VLOOKUP(CONCATENATE($F1619," ",$G1619),AllocFactorMatrix,(AA$4+1),FALSE)*$E1620</f>
        <v>0</v>
      </c>
      <c r="AB1619" s="5">
        <f t="shared" si="2289"/>
        <v>0</v>
      </c>
      <c r="AC1619" s="5">
        <f>VLOOKUP(CONCATENATE($F1619," ",$G1619),AllocFactorMatrix,(AC$4+1),FALSE)*$E1620</f>
        <v>0</v>
      </c>
      <c r="AD1619" s="5">
        <f>VLOOKUP(CONCATENATE($F1619," ",$G1619),AllocFactorMatrix,(AD$4+1),FALSE)*$E1620</f>
        <v>0</v>
      </c>
      <c r="AE1619" s="5">
        <f>VLOOKUP(CONCATENATE($F1619," ",$G1619),AllocFactorMatrix,(AE$4+1),FALSE)*$E1620</f>
        <v>0</v>
      </c>
    </row>
    <row r="1620" spans="4:31" collapsed="1">
      <c r="D1620" s="48" t="s">
        <v>111</v>
      </c>
      <c r="E1620" s="54">
        <v>70023</v>
      </c>
      <c r="F1620" s="88" t="s">
        <v>60</v>
      </c>
      <c r="G1620" s="48" t="str">
        <f>$G$15</f>
        <v>TOTAL</v>
      </c>
      <c r="H1620" s="4">
        <f t="shared" si="2266"/>
        <v>70023.000000000015</v>
      </c>
      <c r="I1620" s="5">
        <f t="shared" ref="I1620:N1620" si="2306">VLOOKUP(CONCATENATE($F1620," ",$G1620),AllocFactorMatrix,(I$4+1),FALSE)*$E1620</f>
        <v>50691.978232471592</v>
      </c>
      <c r="J1620" s="47">
        <f t="shared" si="2306"/>
        <v>11.774999278229448</v>
      </c>
      <c r="K1620" s="47">
        <f t="shared" si="2306"/>
        <v>16.113493412434206</v>
      </c>
      <c r="L1620" s="5">
        <f t="shared" si="2306"/>
        <v>10524.20972419284</v>
      </c>
      <c r="M1620" s="5">
        <f t="shared" si="2306"/>
        <v>30.91183141626782</v>
      </c>
      <c r="N1620" s="5">
        <f t="shared" si="2306"/>
        <v>0</v>
      </c>
      <c r="O1620" s="5">
        <f t="shared" si="2228"/>
        <v>10555.121555609108</v>
      </c>
      <c r="P1620" s="5">
        <f>VLOOKUP(CONCATENATE($F1620," ",$G1620),AllocFactorMatrix,(P$4+1),FALSE)*$E1620</f>
        <v>5432.1970088122898</v>
      </c>
      <c r="Q1620" s="5">
        <f>VLOOKUP(CONCATENATE($F1620," ",$G1620),AllocFactorMatrix,(Q$4+1),FALSE)*$E1620</f>
        <v>230.84099614084431</v>
      </c>
      <c r="R1620" s="5">
        <f>VLOOKUP(CONCATENATE($F1620," ",$G1620),AllocFactorMatrix,(R$4+1),FALSE)*$E1620</f>
        <v>0</v>
      </c>
      <c r="S1620" s="47">
        <f>VLOOKUP(CONCATENATE($F1620," ",$G1620),AllocFactorMatrix,(S$4+1),FALSE)*$E1620</f>
        <v>0</v>
      </c>
      <c r="T1620" s="5">
        <f t="shared" si="2231"/>
        <v>5663.0380049531341</v>
      </c>
      <c r="U1620" s="5">
        <f>VLOOKUP(CONCATENATE($F1620," ",$G1620),AllocFactorMatrix,(U$4+1),FALSE)*$E1620</f>
        <v>213.4826262524804</v>
      </c>
      <c r="V1620" s="5">
        <f>VLOOKUP(CONCATENATE($F1620," ",$G1620),AllocFactorMatrix,(V$4+1),FALSE)*$E1620</f>
        <v>803.28494972091278</v>
      </c>
      <c r="W1620" s="5">
        <f>VLOOKUP(CONCATENATE($F1620," ",$G1620),AllocFactorMatrix,(W$4+1),FALSE)*$E1620</f>
        <v>0</v>
      </c>
      <c r="X1620" s="5">
        <f>VLOOKUP(CONCATENATE($F1620," ",$G1620),AllocFactorMatrix,(X$4+1),FALSE)*$E1620</f>
        <v>0</v>
      </c>
      <c r="Y1620" s="5">
        <f t="shared" si="2300"/>
        <v>1016.7675759733931</v>
      </c>
      <c r="Z1620" s="5">
        <f>VLOOKUP(CONCATENATE($F1620," ",$G1620),AllocFactorMatrix,(Z$4+1),FALSE)*$E1620</f>
        <v>1526.6110319747686</v>
      </c>
      <c r="AA1620" s="5">
        <f>VLOOKUP(CONCATENATE($F1620," ",$G1620),AllocFactorMatrix,(AA$4+1),FALSE)*$E1620</f>
        <v>7.0705144577377848</v>
      </c>
      <c r="AB1620" s="5">
        <f t="shared" si="2289"/>
        <v>1533.6815464325064</v>
      </c>
      <c r="AC1620" s="5">
        <f>VLOOKUP(CONCATENATE($F1620," ",$G1620),AllocFactorMatrix,(AC$4+1),FALSE)*$E1620</f>
        <v>18.527120000685319</v>
      </c>
      <c r="AD1620" s="5">
        <f>VLOOKUP(CONCATENATE($F1620," ",$G1620),AllocFactorMatrix,(AD$4+1),FALSE)*$E1620</f>
        <v>427.37517773779268</v>
      </c>
      <c r="AE1620" s="5">
        <f>VLOOKUP(CONCATENATE($F1620," ",$G1620),AllocFactorMatrix,(AE$4+1),FALSE)*$E1620</f>
        <v>88.62229413114413</v>
      </c>
    </row>
    <row r="1621" spans="4:31" hidden="1" outlineLevel="1">
      <c r="E1621" s="44"/>
      <c r="F1621" s="167" t="str">
        <f>F1628</f>
        <v>DIST_SL</v>
      </c>
      <c r="G1621" s="48" t="str">
        <f>$G$8</f>
        <v>PRODUCTION</v>
      </c>
      <c r="H1621" s="4">
        <f t="shared" ref="H1621:H1644" si="2307">SUBTOTAL(9,I1621:AE1621)</f>
        <v>0</v>
      </c>
      <c r="I1621" s="5">
        <f t="shared" ref="I1621:N1621" si="2308">VLOOKUP(CONCATENATE($F1621," ",$G1621),AllocFactorMatrix,(I$4+1),FALSE)*$E1628</f>
        <v>0</v>
      </c>
      <c r="J1621" s="47">
        <f t="shared" si="2308"/>
        <v>0</v>
      </c>
      <c r="K1621" s="47">
        <f t="shared" si="2308"/>
        <v>0</v>
      </c>
      <c r="L1621" s="5">
        <f t="shared" si="2308"/>
        <v>0</v>
      </c>
      <c r="M1621" s="5">
        <f t="shared" si="2308"/>
        <v>0</v>
      </c>
      <c r="N1621" s="5">
        <f t="shared" si="2308"/>
        <v>0</v>
      </c>
      <c r="O1621" s="5">
        <f t="shared" si="2228"/>
        <v>0</v>
      </c>
      <c r="P1621" s="5">
        <f>VLOOKUP(CONCATENATE($F1621," ",$G1621),AllocFactorMatrix,(P$4+1),FALSE)*$E1628</f>
        <v>0</v>
      </c>
      <c r="Q1621" s="5">
        <f>VLOOKUP(CONCATENATE($F1621," ",$G1621),AllocFactorMatrix,(Q$4+1),FALSE)*$E1628</f>
        <v>0</v>
      </c>
      <c r="R1621" s="5">
        <f>VLOOKUP(CONCATENATE($F1621," ",$G1621),AllocFactorMatrix,(R$4+1),FALSE)*$E1628</f>
        <v>0</v>
      </c>
      <c r="S1621" s="47">
        <f>VLOOKUP(CONCATENATE($F1621," ",$G1621),AllocFactorMatrix,(S$4+1),FALSE)*$E1628</f>
        <v>0</v>
      </c>
      <c r="T1621" s="5">
        <f t="shared" si="2231"/>
        <v>0</v>
      </c>
      <c r="U1621" s="5">
        <f>VLOOKUP(CONCATENATE($F1621," ",$G1621),AllocFactorMatrix,(U$4+1),FALSE)*$E1628</f>
        <v>0</v>
      </c>
      <c r="V1621" s="5">
        <f>VLOOKUP(CONCATENATE($F1621," ",$G1621),AllocFactorMatrix,(V$4+1),FALSE)*$E1628</f>
        <v>0</v>
      </c>
      <c r="W1621" s="5">
        <f>VLOOKUP(CONCATENATE($F1621," ",$G1621),AllocFactorMatrix,(W$4+1),FALSE)*$E1628</f>
        <v>0</v>
      </c>
      <c r="X1621" s="5">
        <f>VLOOKUP(CONCATENATE($F1621," ",$G1621),AllocFactorMatrix,(X$4+1),FALSE)*$E1628</f>
        <v>0</v>
      </c>
      <c r="Y1621" s="5">
        <f>SUBTOTAL(9,U1621:X1621)</f>
        <v>0</v>
      </c>
      <c r="Z1621" s="5">
        <f>VLOOKUP(CONCATENATE($F1621," ",$G1621),AllocFactorMatrix,(Z$4+1),FALSE)*$E1628</f>
        <v>0</v>
      </c>
      <c r="AA1621" s="5">
        <f>VLOOKUP(CONCATENATE($F1621," ",$G1621),AllocFactorMatrix,(AA$4+1),FALSE)*$E1628</f>
        <v>0</v>
      </c>
      <c r="AB1621" s="5">
        <f t="shared" si="2289"/>
        <v>0</v>
      </c>
      <c r="AC1621" s="5">
        <f>VLOOKUP(CONCATENATE($F1621," ",$G1621),AllocFactorMatrix,(AC$4+1),FALSE)*$E1628</f>
        <v>0</v>
      </c>
      <c r="AD1621" s="5">
        <f>VLOOKUP(CONCATENATE($F1621," ",$G1621),AllocFactorMatrix,(AD$4+1),FALSE)*$E1628</f>
        <v>0</v>
      </c>
      <c r="AE1621" s="5">
        <f>VLOOKUP(CONCATENATE($F1621," ",$G1621),AllocFactorMatrix,(AE$4+1),FALSE)*$E1628</f>
        <v>0</v>
      </c>
    </row>
    <row r="1622" spans="4:31" hidden="1" outlineLevel="1">
      <c r="E1622" s="44"/>
      <c r="F1622" s="167" t="str">
        <f>F1628</f>
        <v>DIST_SL</v>
      </c>
      <c r="G1622" s="48" t="str">
        <f>$G$9</f>
        <v>BULKTRAN</v>
      </c>
      <c r="H1622" s="4">
        <f t="shared" si="2307"/>
        <v>0</v>
      </c>
      <c r="I1622" s="5">
        <f t="shared" ref="I1622:N1622" si="2309">VLOOKUP(CONCATENATE($F1622," ",$G1622),AllocFactorMatrix,(I$4+1),FALSE)*$E1628</f>
        <v>0</v>
      </c>
      <c r="J1622" s="47">
        <f t="shared" si="2309"/>
        <v>0</v>
      </c>
      <c r="K1622" s="47">
        <f t="shared" si="2309"/>
        <v>0</v>
      </c>
      <c r="L1622" s="5">
        <f t="shared" si="2309"/>
        <v>0</v>
      </c>
      <c r="M1622" s="5">
        <f t="shared" si="2309"/>
        <v>0</v>
      </c>
      <c r="N1622" s="5">
        <f t="shared" si="2309"/>
        <v>0</v>
      </c>
      <c r="O1622" s="5">
        <f t="shared" si="2228"/>
        <v>0</v>
      </c>
      <c r="P1622" s="5">
        <f>VLOOKUP(CONCATENATE($F1622," ",$G1622),AllocFactorMatrix,(P$4+1),FALSE)*$E1628</f>
        <v>0</v>
      </c>
      <c r="Q1622" s="5">
        <f>VLOOKUP(CONCATENATE($F1622," ",$G1622),AllocFactorMatrix,(Q$4+1),FALSE)*$E1628</f>
        <v>0</v>
      </c>
      <c r="R1622" s="5">
        <f>VLOOKUP(CONCATENATE($F1622," ",$G1622),AllocFactorMatrix,(R$4+1),FALSE)*$E1628</f>
        <v>0</v>
      </c>
      <c r="S1622" s="47">
        <f>VLOOKUP(CONCATENATE($F1622," ",$G1622),AllocFactorMatrix,(S$4+1),FALSE)*$E1628</f>
        <v>0</v>
      </c>
      <c r="T1622" s="5">
        <f t="shared" si="2231"/>
        <v>0</v>
      </c>
      <c r="U1622" s="5">
        <f>VLOOKUP(CONCATENATE($F1622," ",$G1622),AllocFactorMatrix,(U$4+1),FALSE)*$E1628</f>
        <v>0</v>
      </c>
      <c r="V1622" s="5">
        <f>VLOOKUP(CONCATENATE($F1622," ",$G1622),AllocFactorMatrix,(V$4+1),FALSE)*$E1628</f>
        <v>0</v>
      </c>
      <c r="W1622" s="5">
        <f>VLOOKUP(CONCATENATE($F1622," ",$G1622),AllocFactorMatrix,(W$4+1),FALSE)*$E1628</f>
        <v>0</v>
      </c>
      <c r="X1622" s="5">
        <f>VLOOKUP(CONCATENATE($F1622," ",$G1622),AllocFactorMatrix,(X$4+1),FALSE)*$E1628</f>
        <v>0</v>
      </c>
      <c r="Y1622" s="5">
        <f t="shared" ref="Y1622:Y1628" si="2310">SUBTOTAL(9,U1622:X1622)</f>
        <v>0</v>
      </c>
      <c r="Z1622" s="5">
        <f>VLOOKUP(CONCATENATE($F1622," ",$G1622),AllocFactorMatrix,(Z$4+1),FALSE)*$E1628</f>
        <v>0</v>
      </c>
      <c r="AA1622" s="5">
        <f>VLOOKUP(CONCATENATE($F1622," ",$G1622),AllocFactorMatrix,(AA$4+1),FALSE)*$E1628</f>
        <v>0</v>
      </c>
      <c r="AB1622" s="5">
        <f t="shared" si="2289"/>
        <v>0</v>
      </c>
      <c r="AC1622" s="5">
        <f>VLOOKUP(CONCATENATE($F1622," ",$G1622),AllocFactorMatrix,(AC$4+1),FALSE)*$E1628</f>
        <v>0</v>
      </c>
      <c r="AD1622" s="5">
        <f>VLOOKUP(CONCATENATE($F1622," ",$G1622),AllocFactorMatrix,(AD$4+1),FALSE)*$E1628</f>
        <v>0</v>
      </c>
      <c r="AE1622" s="5">
        <f>VLOOKUP(CONCATENATE($F1622," ",$G1622),AllocFactorMatrix,(AE$4+1),FALSE)*$E1628</f>
        <v>0</v>
      </c>
    </row>
    <row r="1623" spans="4:31" hidden="1" outlineLevel="1">
      <c r="E1623" s="44"/>
      <c r="F1623" s="167" t="str">
        <f>F1628</f>
        <v>DIST_SL</v>
      </c>
      <c r="G1623" s="48" t="str">
        <f>$G$10</f>
        <v>SUBTRAN</v>
      </c>
      <c r="H1623" s="4">
        <f t="shared" si="2307"/>
        <v>0</v>
      </c>
      <c r="I1623" s="5">
        <f t="shared" ref="I1623:N1623" si="2311">VLOOKUP(CONCATENATE($F1623," ",$G1623),AllocFactorMatrix,(I$4+1),FALSE)*$E1628</f>
        <v>0</v>
      </c>
      <c r="J1623" s="47">
        <f t="shared" si="2311"/>
        <v>0</v>
      </c>
      <c r="K1623" s="47">
        <f t="shared" si="2311"/>
        <v>0</v>
      </c>
      <c r="L1623" s="5">
        <f t="shared" si="2311"/>
        <v>0</v>
      </c>
      <c r="M1623" s="5">
        <f t="shared" si="2311"/>
        <v>0</v>
      </c>
      <c r="N1623" s="5">
        <f t="shared" si="2311"/>
        <v>0</v>
      </c>
      <c r="O1623" s="5">
        <f t="shared" si="2228"/>
        <v>0</v>
      </c>
      <c r="P1623" s="5">
        <f>VLOOKUP(CONCATENATE($F1623," ",$G1623),AllocFactorMatrix,(P$4+1),FALSE)*$E1628</f>
        <v>0</v>
      </c>
      <c r="Q1623" s="5">
        <f>VLOOKUP(CONCATENATE($F1623," ",$G1623),AllocFactorMatrix,(Q$4+1),FALSE)*$E1628</f>
        <v>0</v>
      </c>
      <c r="R1623" s="5">
        <f>VLOOKUP(CONCATENATE($F1623," ",$G1623),AllocFactorMatrix,(R$4+1),FALSE)*$E1628</f>
        <v>0</v>
      </c>
      <c r="S1623" s="47">
        <f>VLOOKUP(CONCATENATE($F1623," ",$G1623),AllocFactorMatrix,(S$4+1),FALSE)*$E1628</f>
        <v>0</v>
      </c>
      <c r="T1623" s="5">
        <f t="shared" si="2231"/>
        <v>0</v>
      </c>
      <c r="U1623" s="5">
        <f>VLOOKUP(CONCATENATE($F1623," ",$G1623),AllocFactorMatrix,(U$4+1),FALSE)*$E1628</f>
        <v>0</v>
      </c>
      <c r="V1623" s="5">
        <f>VLOOKUP(CONCATENATE($F1623," ",$G1623),AllocFactorMatrix,(V$4+1),FALSE)*$E1628</f>
        <v>0</v>
      </c>
      <c r="W1623" s="5">
        <f>VLOOKUP(CONCATENATE($F1623," ",$G1623),AllocFactorMatrix,(W$4+1),FALSE)*$E1628</f>
        <v>0</v>
      </c>
      <c r="X1623" s="5">
        <f>VLOOKUP(CONCATENATE($F1623," ",$G1623),AllocFactorMatrix,(X$4+1),FALSE)*$E1628</f>
        <v>0</v>
      </c>
      <c r="Y1623" s="5">
        <f t="shared" si="2310"/>
        <v>0</v>
      </c>
      <c r="Z1623" s="5">
        <f>VLOOKUP(CONCATENATE($F1623," ",$G1623),AllocFactorMatrix,(Z$4+1),FALSE)*$E1628</f>
        <v>0</v>
      </c>
      <c r="AA1623" s="5">
        <f>VLOOKUP(CONCATENATE($F1623," ",$G1623),AllocFactorMatrix,(AA$4+1),FALSE)*$E1628</f>
        <v>0</v>
      </c>
      <c r="AB1623" s="5">
        <f t="shared" si="2289"/>
        <v>0</v>
      </c>
      <c r="AC1623" s="5">
        <f>VLOOKUP(CONCATENATE($F1623," ",$G1623),AllocFactorMatrix,(AC$4+1),FALSE)*$E1628</f>
        <v>0</v>
      </c>
      <c r="AD1623" s="5">
        <f>VLOOKUP(CONCATENATE($F1623," ",$G1623),AllocFactorMatrix,(AD$4+1),FALSE)*$E1628</f>
        <v>0</v>
      </c>
      <c r="AE1623" s="5">
        <f>VLOOKUP(CONCATENATE($F1623," ",$G1623),AllocFactorMatrix,(AE$4+1),FALSE)*$E1628</f>
        <v>0</v>
      </c>
    </row>
    <row r="1624" spans="4:31" hidden="1" outlineLevel="1">
      <c r="E1624" s="44"/>
      <c r="F1624" s="167" t="str">
        <f>F1628</f>
        <v>DIST_SL</v>
      </c>
      <c r="G1624" s="48" t="str">
        <f>$G$11</f>
        <v>DISTPRI</v>
      </c>
      <c r="H1624" s="4">
        <f t="shared" si="2307"/>
        <v>0</v>
      </c>
      <c r="I1624" s="5">
        <f t="shared" ref="I1624:N1624" si="2312">VLOOKUP(CONCATENATE($F1624," ",$G1624),AllocFactorMatrix,(I$4+1),FALSE)*$E1628</f>
        <v>0</v>
      </c>
      <c r="J1624" s="47">
        <f t="shared" si="2312"/>
        <v>0</v>
      </c>
      <c r="K1624" s="47">
        <f t="shared" si="2312"/>
        <v>0</v>
      </c>
      <c r="L1624" s="5">
        <f t="shared" si="2312"/>
        <v>0</v>
      </c>
      <c r="M1624" s="5">
        <f t="shared" si="2312"/>
        <v>0</v>
      </c>
      <c r="N1624" s="5">
        <f t="shared" si="2312"/>
        <v>0</v>
      </c>
      <c r="O1624" s="5">
        <f t="shared" si="2228"/>
        <v>0</v>
      </c>
      <c r="P1624" s="5">
        <f>VLOOKUP(CONCATENATE($F1624," ",$G1624),AllocFactorMatrix,(P$4+1),FALSE)*$E1628</f>
        <v>0</v>
      </c>
      <c r="Q1624" s="5">
        <f>VLOOKUP(CONCATENATE($F1624," ",$G1624),AllocFactorMatrix,(Q$4+1),FALSE)*$E1628</f>
        <v>0</v>
      </c>
      <c r="R1624" s="5">
        <f>VLOOKUP(CONCATENATE($F1624," ",$G1624),AllocFactorMatrix,(R$4+1),FALSE)*$E1628</f>
        <v>0</v>
      </c>
      <c r="S1624" s="47">
        <f>VLOOKUP(CONCATENATE($F1624," ",$G1624),AllocFactorMatrix,(S$4+1),FALSE)*$E1628</f>
        <v>0</v>
      </c>
      <c r="T1624" s="5">
        <f t="shared" si="2231"/>
        <v>0</v>
      </c>
      <c r="U1624" s="5">
        <f>VLOOKUP(CONCATENATE($F1624," ",$G1624),AllocFactorMatrix,(U$4+1),FALSE)*$E1628</f>
        <v>0</v>
      </c>
      <c r="V1624" s="5">
        <f>VLOOKUP(CONCATENATE($F1624," ",$G1624),AllocFactorMatrix,(V$4+1),FALSE)*$E1628</f>
        <v>0</v>
      </c>
      <c r="W1624" s="5">
        <f>VLOOKUP(CONCATENATE($F1624," ",$G1624),AllocFactorMatrix,(W$4+1),FALSE)*$E1628</f>
        <v>0</v>
      </c>
      <c r="X1624" s="5">
        <f>VLOOKUP(CONCATENATE($F1624," ",$G1624),AllocFactorMatrix,(X$4+1),FALSE)*$E1628</f>
        <v>0</v>
      </c>
      <c r="Y1624" s="5">
        <f t="shared" si="2310"/>
        <v>0</v>
      </c>
      <c r="Z1624" s="5">
        <f>VLOOKUP(CONCATENATE($F1624," ",$G1624),AllocFactorMatrix,(Z$4+1),FALSE)*$E1628</f>
        <v>0</v>
      </c>
      <c r="AA1624" s="5">
        <f>VLOOKUP(CONCATENATE($F1624," ",$G1624),AllocFactorMatrix,(AA$4+1),FALSE)*$E1628</f>
        <v>0</v>
      </c>
      <c r="AB1624" s="5">
        <f t="shared" si="2289"/>
        <v>0</v>
      </c>
      <c r="AC1624" s="5">
        <f>VLOOKUP(CONCATENATE($F1624," ",$G1624),AllocFactorMatrix,(AC$4+1),FALSE)*$E1628</f>
        <v>0</v>
      </c>
      <c r="AD1624" s="5">
        <f>VLOOKUP(CONCATENATE($F1624," ",$G1624),AllocFactorMatrix,(AD$4+1),FALSE)*$E1628</f>
        <v>0</v>
      </c>
      <c r="AE1624" s="5">
        <f>VLOOKUP(CONCATENATE($F1624," ",$G1624),AllocFactorMatrix,(AE$4+1),FALSE)*$E1628</f>
        <v>0</v>
      </c>
    </row>
    <row r="1625" spans="4:31" hidden="1" outlineLevel="1">
      <c r="E1625" s="44"/>
      <c r="F1625" s="167" t="str">
        <f>F1628</f>
        <v>DIST_SL</v>
      </c>
      <c r="G1625" s="48" t="str">
        <f>$G$12</f>
        <v>DISTSEC</v>
      </c>
      <c r="H1625" s="4">
        <f t="shared" si="2307"/>
        <v>0</v>
      </c>
      <c r="I1625" s="5">
        <f t="shared" ref="I1625:N1625" si="2313">VLOOKUP(CONCATENATE($F1625," ",$G1625),AllocFactorMatrix,(I$4+1),FALSE)*$E1628</f>
        <v>0</v>
      </c>
      <c r="J1625" s="47">
        <f t="shared" si="2313"/>
        <v>0</v>
      </c>
      <c r="K1625" s="47">
        <f t="shared" si="2313"/>
        <v>0</v>
      </c>
      <c r="L1625" s="5">
        <f t="shared" si="2313"/>
        <v>0</v>
      </c>
      <c r="M1625" s="5">
        <f t="shared" si="2313"/>
        <v>0</v>
      </c>
      <c r="N1625" s="5">
        <f t="shared" si="2313"/>
        <v>0</v>
      </c>
      <c r="O1625" s="5">
        <f t="shared" si="2228"/>
        <v>0</v>
      </c>
      <c r="P1625" s="5">
        <f>VLOOKUP(CONCATENATE($F1625," ",$G1625),AllocFactorMatrix,(P$4+1),FALSE)*$E1628</f>
        <v>0</v>
      </c>
      <c r="Q1625" s="5">
        <f>VLOOKUP(CONCATENATE($F1625," ",$G1625),AllocFactorMatrix,(Q$4+1),FALSE)*$E1628</f>
        <v>0</v>
      </c>
      <c r="R1625" s="5">
        <f>VLOOKUP(CONCATENATE($F1625," ",$G1625),AllocFactorMatrix,(R$4+1),FALSE)*$E1628</f>
        <v>0</v>
      </c>
      <c r="S1625" s="47">
        <f>VLOOKUP(CONCATENATE($F1625," ",$G1625),AllocFactorMatrix,(S$4+1),FALSE)*$E1628</f>
        <v>0</v>
      </c>
      <c r="T1625" s="5">
        <f t="shared" si="2231"/>
        <v>0</v>
      </c>
      <c r="U1625" s="5">
        <f>VLOOKUP(CONCATENATE($F1625," ",$G1625),AllocFactorMatrix,(U$4+1),FALSE)*$E1628</f>
        <v>0</v>
      </c>
      <c r="V1625" s="5">
        <f>VLOOKUP(CONCATENATE($F1625," ",$G1625),AllocFactorMatrix,(V$4+1),FALSE)*$E1628</f>
        <v>0</v>
      </c>
      <c r="W1625" s="5">
        <f>VLOOKUP(CONCATENATE($F1625," ",$G1625),AllocFactorMatrix,(W$4+1),FALSE)*$E1628</f>
        <v>0</v>
      </c>
      <c r="X1625" s="5">
        <f>VLOOKUP(CONCATENATE($F1625," ",$G1625),AllocFactorMatrix,(X$4+1),FALSE)*$E1628</f>
        <v>0</v>
      </c>
      <c r="Y1625" s="5">
        <f t="shared" si="2310"/>
        <v>0</v>
      </c>
      <c r="Z1625" s="5">
        <f>VLOOKUP(CONCATENATE($F1625," ",$G1625),AllocFactorMatrix,(Z$4+1),FALSE)*$E1628</f>
        <v>0</v>
      </c>
      <c r="AA1625" s="5">
        <f>VLOOKUP(CONCATENATE($F1625," ",$G1625),AllocFactorMatrix,(AA$4+1),FALSE)*$E1628</f>
        <v>0</v>
      </c>
      <c r="AB1625" s="5">
        <f t="shared" si="2289"/>
        <v>0</v>
      </c>
      <c r="AC1625" s="5">
        <f>VLOOKUP(CONCATENATE($F1625," ",$G1625),AllocFactorMatrix,(AC$4+1),FALSE)*$E1628</f>
        <v>0</v>
      </c>
      <c r="AD1625" s="5">
        <f>VLOOKUP(CONCATENATE($F1625," ",$G1625),AllocFactorMatrix,(AD$4+1),FALSE)*$E1628</f>
        <v>0</v>
      </c>
      <c r="AE1625" s="5">
        <f>VLOOKUP(CONCATENATE($F1625," ",$G1625),AllocFactorMatrix,(AE$4+1),FALSE)*$E1628</f>
        <v>0</v>
      </c>
    </row>
    <row r="1626" spans="4:31" hidden="1" outlineLevel="1">
      <c r="E1626" s="44"/>
      <c r="F1626" s="167" t="str">
        <f>F1628</f>
        <v>DIST_SL</v>
      </c>
      <c r="G1626" s="48" t="str">
        <f>$G$13</f>
        <v>ENERGY</v>
      </c>
      <c r="H1626" s="4">
        <f t="shared" si="2307"/>
        <v>0</v>
      </c>
      <c r="I1626" s="5">
        <f t="shared" ref="I1626:N1626" si="2314">VLOOKUP(CONCATENATE($F1626," ",$G1626),AllocFactorMatrix,(I$4+1),FALSE)*$E1628</f>
        <v>0</v>
      </c>
      <c r="J1626" s="47">
        <f t="shared" si="2314"/>
        <v>0</v>
      </c>
      <c r="K1626" s="47">
        <f t="shared" si="2314"/>
        <v>0</v>
      </c>
      <c r="L1626" s="5">
        <f t="shared" si="2314"/>
        <v>0</v>
      </c>
      <c r="M1626" s="5">
        <f t="shared" si="2314"/>
        <v>0</v>
      </c>
      <c r="N1626" s="5">
        <f t="shared" si="2314"/>
        <v>0</v>
      </c>
      <c r="O1626" s="5">
        <f t="shared" si="2228"/>
        <v>0</v>
      </c>
      <c r="P1626" s="5">
        <f>VLOOKUP(CONCATENATE($F1626," ",$G1626),AllocFactorMatrix,(P$4+1),FALSE)*$E1628</f>
        <v>0</v>
      </c>
      <c r="Q1626" s="5">
        <f>VLOOKUP(CONCATENATE($F1626," ",$G1626),AllocFactorMatrix,(Q$4+1),FALSE)*$E1628</f>
        <v>0</v>
      </c>
      <c r="R1626" s="5">
        <f>VLOOKUP(CONCATENATE($F1626," ",$G1626),AllocFactorMatrix,(R$4+1),FALSE)*$E1628</f>
        <v>0</v>
      </c>
      <c r="S1626" s="47">
        <f>VLOOKUP(CONCATENATE($F1626," ",$G1626),AllocFactorMatrix,(S$4+1),FALSE)*$E1628</f>
        <v>0</v>
      </c>
      <c r="T1626" s="5">
        <f t="shared" si="2231"/>
        <v>0</v>
      </c>
      <c r="U1626" s="5">
        <f>VLOOKUP(CONCATENATE($F1626," ",$G1626),AllocFactorMatrix,(U$4+1),FALSE)*$E1628</f>
        <v>0</v>
      </c>
      <c r="V1626" s="5">
        <f>VLOOKUP(CONCATENATE($F1626," ",$G1626),AllocFactorMatrix,(V$4+1),FALSE)*$E1628</f>
        <v>0</v>
      </c>
      <c r="W1626" s="5">
        <f>VLOOKUP(CONCATENATE($F1626," ",$G1626),AllocFactorMatrix,(W$4+1),FALSE)*$E1628</f>
        <v>0</v>
      </c>
      <c r="X1626" s="5">
        <f>VLOOKUP(CONCATENATE($F1626," ",$G1626),AllocFactorMatrix,(X$4+1),FALSE)*$E1628</f>
        <v>0</v>
      </c>
      <c r="Y1626" s="5">
        <f t="shared" si="2310"/>
        <v>0</v>
      </c>
      <c r="Z1626" s="5">
        <f>VLOOKUP(CONCATENATE($F1626," ",$G1626),AllocFactorMatrix,(Z$4+1),FALSE)*$E1628</f>
        <v>0</v>
      </c>
      <c r="AA1626" s="5">
        <f>VLOOKUP(CONCATENATE($F1626," ",$G1626),AllocFactorMatrix,(AA$4+1),FALSE)*$E1628</f>
        <v>0</v>
      </c>
      <c r="AB1626" s="5">
        <f t="shared" si="2289"/>
        <v>0</v>
      </c>
      <c r="AC1626" s="5">
        <f>VLOOKUP(CONCATENATE($F1626," ",$G1626),AllocFactorMatrix,(AC$4+1),FALSE)*$E1628</f>
        <v>0</v>
      </c>
      <c r="AD1626" s="5">
        <f>VLOOKUP(CONCATENATE($F1626," ",$G1626),AllocFactorMatrix,(AD$4+1),FALSE)*$E1628</f>
        <v>0</v>
      </c>
      <c r="AE1626" s="5">
        <f>VLOOKUP(CONCATENATE($F1626," ",$G1626),AllocFactorMatrix,(AE$4+1),FALSE)*$E1628</f>
        <v>0</v>
      </c>
    </row>
    <row r="1627" spans="4:31" hidden="1" outlineLevel="1">
      <c r="E1627" s="44"/>
      <c r="F1627" s="167" t="str">
        <f>F1628</f>
        <v>DIST_SL</v>
      </c>
      <c r="G1627" s="48" t="str">
        <f>$G$14</f>
        <v>CUSTOMER</v>
      </c>
      <c r="H1627" s="4">
        <f t="shared" si="2307"/>
        <v>61349</v>
      </c>
      <c r="I1627" s="5">
        <f t="shared" ref="I1627:N1627" si="2315">VLOOKUP(CONCATENATE($F1627," ",$G1627),AllocFactorMatrix,(I$4+1),FALSE)*$E1628</f>
        <v>0</v>
      </c>
      <c r="J1627" s="47">
        <f t="shared" si="2315"/>
        <v>0</v>
      </c>
      <c r="K1627" s="47">
        <f t="shared" si="2315"/>
        <v>0</v>
      </c>
      <c r="L1627" s="5">
        <f t="shared" si="2315"/>
        <v>0</v>
      </c>
      <c r="M1627" s="5">
        <f t="shared" si="2315"/>
        <v>0</v>
      </c>
      <c r="N1627" s="5">
        <f t="shared" si="2315"/>
        <v>0</v>
      </c>
      <c r="O1627" s="5">
        <f t="shared" si="2228"/>
        <v>0</v>
      </c>
      <c r="P1627" s="5">
        <f>VLOOKUP(CONCATENATE($F1627," ",$G1627),AllocFactorMatrix,(P$4+1),FALSE)*$E1628</f>
        <v>0</v>
      </c>
      <c r="Q1627" s="5">
        <f>VLOOKUP(CONCATENATE($F1627," ",$G1627),AllocFactorMatrix,(Q$4+1),FALSE)*$E1628</f>
        <v>0</v>
      </c>
      <c r="R1627" s="5">
        <f>VLOOKUP(CONCATENATE($F1627," ",$G1627),AllocFactorMatrix,(R$4+1),FALSE)*$E1628</f>
        <v>0</v>
      </c>
      <c r="S1627" s="47">
        <f>VLOOKUP(CONCATENATE($F1627," ",$G1627),AllocFactorMatrix,(S$4+1),FALSE)*$E1628</f>
        <v>0</v>
      </c>
      <c r="T1627" s="5">
        <f t="shared" si="2231"/>
        <v>0</v>
      </c>
      <c r="U1627" s="5">
        <f>VLOOKUP(CONCATENATE($F1627," ",$G1627),AllocFactorMatrix,(U$4+1),FALSE)*$E1628</f>
        <v>0</v>
      </c>
      <c r="V1627" s="5">
        <f>VLOOKUP(CONCATENATE($F1627," ",$G1627),AllocFactorMatrix,(V$4+1),FALSE)*$E1628</f>
        <v>0</v>
      </c>
      <c r="W1627" s="5">
        <f>VLOOKUP(CONCATENATE($F1627," ",$G1627),AllocFactorMatrix,(W$4+1),FALSE)*$E1628</f>
        <v>0</v>
      </c>
      <c r="X1627" s="5">
        <f>VLOOKUP(CONCATENATE($F1627," ",$G1627),AllocFactorMatrix,(X$4+1),FALSE)*$E1628</f>
        <v>0</v>
      </c>
      <c r="Y1627" s="5">
        <f t="shared" si="2310"/>
        <v>0</v>
      </c>
      <c r="Z1627" s="5">
        <f>VLOOKUP(CONCATENATE($F1627," ",$G1627),AllocFactorMatrix,(Z$4+1),FALSE)*$E1628</f>
        <v>0</v>
      </c>
      <c r="AA1627" s="5">
        <f>VLOOKUP(CONCATENATE($F1627," ",$G1627),AllocFactorMatrix,(AA$4+1),FALSE)*$E1628</f>
        <v>0</v>
      </c>
      <c r="AB1627" s="5">
        <f t="shared" si="2289"/>
        <v>0</v>
      </c>
      <c r="AC1627" s="5">
        <f>VLOOKUP(CONCATENATE($F1627," ",$G1627),AllocFactorMatrix,(AC$4+1),FALSE)*$E1628</f>
        <v>0</v>
      </c>
      <c r="AD1627" s="5">
        <f>VLOOKUP(CONCATENATE($F1627," ",$G1627),AllocFactorMatrix,(AD$4+1),FALSE)*$E1628</f>
        <v>0</v>
      </c>
      <c r="AE1627" s="5">
        <f>VLOOKUP(CONCATENATE($F1627," ",$G1627),AllocFactorMatrix,(AE$4+1),FALSE)*$E1628</f>
        <v>61349</v>
      </c>
    </row>
    <row r="1628" spans="4:31" collapsed="1">
      <c r="D1628" s="48" t="s">
        <v>112</v>
      </c>
      <c r="E1628" s="54">
        <v>61349</v>
      </c>
      <c r="F1628" s="88" t="s">
        <v>49</v>
      </c>
      <c r="G1628" s="48" t="str">
        <f>$G$15</f>
        <v>TOTAL</v>
      </c>
      <c r="H1628" s="4">
        <f t="shared" si="2307"/>
        <v>61349</v>
      </c>
      <c r="I1628" s="5">
        <f t="shared" ref="I1628:N1628" si="2316">VLOOKUP(CONCATENATE($F1628," ",$G1628),AllocFactorMatrix,(I$4+1),FALSE)*$E1628</f>
        <v>0</v>
      </c>
      <c r="J1628" s="47">
        <f t="shared" si="2316"/>
        <v>0</v>
      </c>
      <c r="K1628" s="47">
        <f t="shared" si="2316"/>
        <v>0</v>
      </c>
      <c r="L1628" s="5">
        <f t="shared" si="2316"/>
        <v>0</v>
      </c>
      <c r="M1628" s="5">
        <f t="shared" si="2316"/>
        <v>0</v>
      </c>
      <c r="N1628" s="5">
        <f t="shared" si="2316"/>
        <v>0</v>
      </c>
      <c r="O1628" s="5">
        <f t="shared" si="2228"/>
        <v>0</v>
      </c>
      <c r="P1628" s="5">
        <f>VLOOKUP(CONCATENATE($F1628," ",$G1628),AllocFactorMatrix,(P$4+1),FALSE)*$E1628</f>
        <v>0</v>
      </c>
      <c r="Q1628" s="5">
        <f>VLOOKUP(CONCATENATE($F1628," ",$G1628),AllocFactorMatrix,(Q$4+1),FALSE)*$E1628</f>
        <v>0</v>
      </c>
      <c r="R1628" s="5">
        <f>VLOOKUP(CONCATENATE($F1628," ",$G1628),AllocFactorMatrix,(R$4+1),FALSE)*$E1628</f>
        <v>0</v>
      </c>
      <c r="S1628" s="47">
        <f>VLOOKUP(CONCATENATE($F1628," ",$G1628),AllocFactorMatrix,(S$4+1),FALSE)*$E1628</f>
        <v>0</v>
      </c>
      <c r="T1628" s="5">
        <f t="shared" si="2231"/>
        <v>0</v>
      </c>
      <c r="U1628" s="5">
        <f>VLOOKUP(CONCATENATE($F1628," ",$G1628),AllocFactorMatrix,(U$4+1),FALSE)*$E1628</f>
        <v>0</v>
      </c>
      <c r="V1628" s="5">
        <f>VLOOKUP(CONCATENATE($F1628," ",$G1628),AllocFactorMatrix,(V$4+1),FALSE)*$E1628</f>
        <v>0</v>
      </c>
      <c r="W1628" s="5">
        <f>VLOOKUP(CONCATENATE($F1628," ",$G1628),AllocFactorMatrix,(W$4+1),FALSE)*$E1628</f>
        <v>0</v>
      </c>
      <c r="X1628" s="5">
        <f>VLOOKUP(CONCATENATE($F1628," ",$G1628),AllocFactorMatrix,(X$4+1),FALSE)*$E1628</f>
        <v>0</v>
      </c>
      <c r="Y1628" s="5">
        <f t="shared" si="2310"/>
        <v>0</v>
      </c>
      <c r="Z1628" s="5">
        <f>VLOOKUP(CONCATENATE($F1628," ",$G1628),AllocFactorMatrix,(Z$4+1),FALSE)*$E1628</f>
        <v>0</v>
      </c>
      <c r="AA1628" s="5">
        <f>VLOOKUP(CONCATENATE($F1628," ",$G1628),AllocFactorMatrix,(AA$4+1),FALSE)*$E1628</f>
        <v>0</v>
      </c>
      <c r="AB1628" s="5">
        <f t="shared" si="2289"/>
        <v>0</v>
      </c>
      <c r="AC1628" s="5">
        <f>VLOOKUP(CONCATENATE($F1628," ",$G1628),AllocFactorMatrix,(AC$4+1),FALSE)*$E1628</f>
        <v>0</v>
      </c>
      <c r="AD1628" s="5">
        <f>VLOOKUP(CONCATENATE($F1628," ",$G1628),AllocFactorMatrix,(AD$4+1),FALSE)*$E1628</f>
        <v>0</v>
      </c>
      <c r="AE1628" s="5">
        <f>VLOOKUP(CONCATENATE($F1628," ",$G1628),AllocFactorMatrix,(AE$4+1),FALSE)*$E1628</f>
        <v>61349</v>
      </c>
    </row>
    <row r="1629" spans="4:31" hidden="1" outlineLevel="1">
      <c r="E1629" s="44"/>
      <c r="F1629" s="167" t="str">
        <f>F1636</f>
        <v>DIST_METERS</v>
      </c>
      <c r="G1629" s="48" t="str">
        <f>$G$8</f>
        <v>PRODUCTION</v>
      </c>
      <c r="H1629" s="4">
        <f t="shared" si="2307"/>
        <v>0</v>
      </c>
      <c r="I1629" s="5">
        <f t="shared" ref="I1629:N1629" si="2317">VLOOKUP(CONCATENATE($F1629," ",$G1629),AllocFactorMatrix,(I$4+1),FALSE)*$E1636</f>
        <v>0</v>
      </c>
      <c r="J1629" s="47">
        <f t="shared" si="2317"/>
        <v>0</v>
      </c>
      <c r="K1629" s="47">
        <f t="shared" si="2317"/>
        <v>0</v>
      </c>
      <c r="L1629" s="5">
        <f t="shared" si="2317"/>
        <v>0</v>
      </c>
      <c r="M1629" s="5">
        <f t="shared" si="2317"/>
        <v>0</v>
      </c>
      <c r="N1629" s="5">
        <f t="shared" si="2317"/>
        <v>0</v>
      </c>
      <c r="O1629" s="5">
        <f t="shared" si="2228"/>
        <v>0</v>
      </c>
      <c r="P1629" s="5">
        <f>VLOOKUP(CONCATENATE($F1629," ",$G1629),AllocFactorMatrix,(P$4+1),FALSE)*$E1636</f>
        <v>0</v>
      </c>
      <c r="Q1629" s="5">
        <f>VLOOKUP(CONCATENATE($F1629," ",$G1629),AllocFactorMatrix,(Q$4+1),FALSE)*$E1636</f>
        <v>0</v>
      </c>
      <c r="R1629" s="5">
        <f>VLOOKUP(CONCATENATE($F1629," ",$G1629),AllocFactorMatrix,(R$4+1),FALSE)*$E1636</f>
        <v>0</v>
      </c>
      <c r="S1629" s="47">
        <f>VLOOKUP(CONCATENATE($F1629," ",$G1629),AllocFactorMatrix,(S$4+1),FALSE)*$E1636</f>
        <v>0</v>
      </c>
      <c r="T1629" s="5">
        <f t="shared" si="2231"/>
        <v>0</v>
      </c>
      <c r="U1629" s="5">
        <f>VLOOKUP(CONCATENATE($F1629," ",$G1629),AllocFactorMatrix,(U$4+1),FALSE)*$E1636</f>
        <v>0</v>
      </c>
      <c r="V1629" s="5">
        <f>VLOOKUP(CONCATENATE($F1629," ",$G1629),AllocFactorMatrix,(V$4+1),FALSE)*$E1636</f>
        <v>0</v>
      </c>
      <c r="W1629" s="5">
        <f>VLOOKUP(CONCATENATE($F1629," ",$G1629),AllocFactorMatrix,(W$4+1),FALSE)*$E1636</f>
        <v>0</v>
      </c>
      <c r="X1629" s="5">
        <f>VLOOKUP(CONCATENATE($F1629," ",$G1629),AllocFactorMatrix,(X$4+1),FALSE)*$E1636</f>
        <v>0</v>
      </c>
      <c r="Y1629" s="5">
        <f>SUBTOTAL(9,U1629:X1629)</f>
        <v>0</v>
      </c>
      <c r="Z1629" s="5">
        <f>VLOOKUP(CONCATENATE($F1629," ",$G1629),AllocFactorMatrix,(Z$4+1),FALSE)*$E1636</f>
        <v>0</v>
      </c>
      <c r="AA1629" s="5">
        <f>VLOOKUP(CONCATENATE($F1629," ",$G1629),AllocFactorMatrix,(AA$4+1),FALSE)*$E1636</f>
        <v>0</v>
      </c>
      <c r="AB1629" s="5">
        <f t="shared" si="2289"/>
        <v>0</v>
      </c>
      <c r="AC1629" s="5">
        <f>VLOOKUP(CONCATENATE($F1629," ",$G1629),AllocFactorMatrix,(AC$4+1),FALSE)*$E1636</f>
        <v>0</v>
      </c>
      <c r="AD1629" s="5">
        <f>VLOOKUP(CONCATENATE($F1629," ",$G1629),AllocFactorMatrix,(AD$4+1),FALSE)*$E1636</f>
        <v>0</v>
      </c>
      <c r="AE1629" s="5">
        <f>VLOOKUP(CONCATENATE($F1629," ",$G1629),AllocFactorMatrix,(AE$4+1),FALSE)*$E1636</f>
        <v>0</v>
      </c>
    </row>
    <row r="1630" spans="4:31" hidden="1" outlineLevel="1">
      <c r="E1630" s="44"/>
      <c r="F1630" s="167" t="str">
        <f>F1636</f>
        <v>DIST_METERS</v>
      </c>
      <c r="G1630" s="48" t="str">
        <f>$G$9</f>
        <v>BULKTRAN</v>
      </c>
      <c r="H1630" s="4">
        <f t="shared" si="2307"/>
        <v>0</v>
      </c>
      <c r="I1630" s="5">
        <f t="shared" ref="I1630:N1630" si="2318">VLOOKUP(CONCATENATE($F1630," ",$G1630),AllocFactorMatrix,(I$4+1),FALSE)*$E1636</f>
        <v>0</v>
      </c>
      <c r="J1630" s="47">
        <f t="shared" si="2318"/>
        <v>0</v>
      </c>
      <c r="K1630" s="47">
        <f t="shared" si="2318"/>
        <v>0</v>
      </c>
      <c r="L1630" s="5">
        <f t="shared" si="2318"/>
        <v>0</v>
      </c>
      <c r="M1630" s="5">
        <f t="shared" si="2318"/>
        <v>0</v>
      </c>
      <c r="N1630" s="5">
        <f t="shared" si="2318"/>
        <v>0</v>
      </c>
      <c r="O1630" s="5">
        <f t="shared" si="2228"/>
        <v>0</v>
      </c>
      <c r="P1630" s="5">
        <f>VLOOKUP(CONCATENATE($F1630," ",$G1630),AllocFactorMatrix,(P$4+1),FALSE)*$E1636</f>
        <v>0</v>
      </c>
      <c r="Q1630" s="5">
        <f>VLOOKUP(CONCATENATE($F1630," ",$G1630),AllocFactorMatrix,(Q$4+1),FALSE)*$E1636</f>
        <v>0</v>
      </c>
      <c r="R1630" s="5">
        <f>VLOOKUP(CONCATENATE($F1630," ",$G1630),AllocFactorMatrix,(R$4+1),FALSE)*$E1636</f>
        <v>0</v>
      </c>
      <c r="S1630" s="47">
        <f>VLOOKUP(CONCATENATE($F1630," ",$G1630),AllocFactorMatrix,(S$4+1),FALSE)*$E1636</f>
        <v>0</v>
      </c>
      <c r="T1630" s="5">
        <f t="shared" si="2231"/>
        <v>0</v>
      </c>
      <c r="U1630" s="5">
        <f>VLOOKUP(CONCATENATE($F1630," ",$G1630),AllocFactorMatrix,(U$4+1),FALSE)*$E1636</f>
        <v>0</v>
      </c>
      <c r="V1630" s="5">
        <f>VLOOKUP(CONCATENATE($F1630," ",$G1630),AllocFactorMatrix,(V$4+1),FALSE)*$E1636</f>
        <v>0</v>
      </c>
      <c r="W1630" s="5">
        <f>VLOOKUP(CONCATENATE($F1630," ",$G1630),AllocFactorMatrix,(W$4+1),FALSE)*$E1636</f>
        <v>0</v>
      </c>
      <c r="X1630" s="5">
        <f>VLOOKUP(CONCATENATE($F1630," ",$G1630),AllocFactorMatrix,(X$4+1),FALSE)*$E1636</f>
        <v>0</v>
      </c>
      <c r="Y1630" s="5">
        <f t="shared" ref="Y1630:Y1636" si="2319">SUBTOTAL(9,U1630:X1630)</f>
        <v>0</v>
      </c>
      <c r="Z1630" s="5">
        <f>VLOOKUP(CONCATENATE($F1630," ",$G1630),AllocFactorMatrix,(Z$4+1),FALSE)*$E1636</f>
        <v>0</v>
      </c>
      <c r="AA1630" s="5">
        <f>VLOOKUP(CONCATENATE($F1630," ",$G1630),AllocFactorMatrix,(AA$4+1),FALSE)*$E1636</f>
        <v>0</v>
      </c>
      <c r="AB1630" s="5">
        <f t="shared" si="2289"/>
        <v>0</v>
      </c>
      <c r="AC1630" s="5">
        <f>VLOOKUP(CONCATENATE($F1630," ",$G1630),AllocFactorMatrix,(AC$4+1),FALSE)*$E1636</f>
        <v>0</v>
      </c>
      <c r="AD1630" s="5">
        <f>VLOOKUP(CONCATENATE($F1630," ",$G1630),AllocFactorMatrix,(AD$4+1),FALSE)*$E1636</f>
        <v>0</v>
      </c>
      <c r="AE1630" s="5">
        <f>VLOOKUP(CONCATENATE($F1630," ",$G1630),AllocFactorMatrix,(AE$4+1),FALSE)*$E1636</f>
        <v>0</v>
      </c>
    </row>
    <row r="1631" spans="4:31" hidden="1" outlineLevel="1">
      <c r="E1631" s="44"/>
      <c r="F1631" s="167" t="str">
        <f>F1636</f>
        <v>DIST_METERS</v>
      </c>
      <c r="G1631" s="48" t="str">
        <f>$G$10</f>
        <v>SUBTRAN</v>
      </c>
      <c r="H1631" s="4">
        <f t="shared" si="2307"/>
        <v>0</v>
      </c>
      <c r="I1631" s="5">
        <f t="shared" ref="I1631:N1631" si="2320">VLOOKUP(CONCATENATE($F1631," ",$G1631),AllocFactorMatrix,(I$4+1),FALSE)*$E1636</f>
        <v>0</v>
      </c>
      <c r="J1631" s="47">
        <f t="shared" si="2320"/>
        <v>0</v>
      </c>
      <c r="K1631" s="47">
        <f t="shared" si="2320"/>
        <v>0</v>
      </c>
      <c r="L1631" s="5">
        <f t="shared" si="2320"/>
        <v>0</v>
      </c>
      <c r="M1631" s="5">
        <f t="shared" si="2320"/>
        <v>0</v>
      </c>
      <c r="N1631" s="5">
        <f t="shared" si="2320"/>
        <v>0</v>
      </c>
      <c r="O1631" s="5">
        <f t="shared" si="2228"/>
        <v>0</v>
      </c>
      <c r="P1631" s="5">
        <f>VLOOKUP(CONCATENATE($F1631," ",$G1631),AllocFactorMatrix,(P$4+1),FALSE)*$E1636</f>
        <v>0</v>
      </c>
      <c r="Q1631" s="5">
        <f>VLOOKUP(CONCATENATE($F1631," ",$G1631),AllocFactorMatrix,(Q$4+1),FALSE)*$E1636</f>
        <v>0</v>
      </c>
      <c r="R1631" s="5">
        <f>VLOOKUP(CONCATENATE($F1631," ",$G1631),AllocFactorMatrix,(R$4+1),FALSE)*$E1636</f>
        <v>0</v>
      </c>
      <c r="S1631" s="47">
        <f>VLOOKUP(CONCATENATE($F1631," ",$G1631),AllocFactorMatrix,(S$4+1),FALSE)*$E1636</f>
        <v>0</v>
      </c>
      <c r="T1631" s="5">
        <f t="shared" si="2231"/>
        <v>0</v>
      </c>
      <c r="U1631" s="5">
        <f>VLOOKUP(CONCATENATE($F1631," ",$G1631),AllocFactorMatrix,(U$4+1),FALSE)*$E1636</f>
        <v>0</v>
      </c>
      <c r="V1631" s="5">
        <f>VLOOKUP(CONCATENATE($F1631," ",$G1631),AllocFactorMatrix,(V$4+1),FALSE)*$E1636</f>
        <v>0</v>
      </c>
      <c r="W1631" s="5">
        <f>VLOOKUP(CONCATENATE($F1631," ",$G1631),AllocFactorMatrix,(W$4+1),FALSE)*$E1636</f>
        <v>0</v>
      </c>
      <c r="X1631" s="5">
        <f>VLOOKUP(CONCATENATE($F1631," ",$G1631),AllocFactorMatrix,(X$4+1),FALSE)*$E1636</f>
        <v>0</v>
      </c>
      <c r="Y1631" s="5">
        <f t="shared" si="2319"/>
        <v>0</v>
      </c>
      <c r="Z1631" s="5">
        <f>VLOOKUP(CONCATENATE($F1631," ",$G1631),AllocFactorMatrix,(Z$4+1),FALSE)*$E1636</f>
        <v>0</v>
      </c>
      <c r="AA1631" s="5">
        <f>VLOOKUP(CONCATENATE($F1631," ",$G1631),AllocFactorMatrix,(AA$4+1),FALSE)*$E1636</f>
        <v>0</v>
      </c>
      <c r="AB1631" s="5">
        <f t="shared" si="2289"/>
        <v>0</v>
      </c>
      <c r="AC1631" s="5">
        <f>VLOOKUP(CONCATENATE($F1631," ",$G1631),AllocFactorMatrix,(AC$4+1),FALSE)*$E1636</f>
        <v>0</v>
      </c>
      <c r="AD1631" s="5">
        <f>VLOOKUP(CONCATENATE($F1631," ",$G1631),AllocFactorMatrix,(AD$4+1),FALSE)*$E1636</f>
        <v>0</v>
      </c>
      <c r="AE1631" s="5">
        <f>VLOOKUP(CONCATENATE($F1631," ",$G1631),AllocFactorMatrix,(AE$4+1),FALSE)*$E1636</f>
        <v>0</v>
      </c>
    </row>
    <row r="1632" spans="4:31" hidden="1" outlineLevel="1">
      <c r="E1632" s="44"/>
      <c r="F1632" s="167" t="str">
        <f>F1636</f>
        <v>DIST_METERS</v>
      </c>
      <c r="G1632" s="48" t="str">
        <f>$G$11</f>
        <v>DISTPRI</v>
      </c>
      <c r="H1632" s="4">
        <f t="shared" si="2307"/>
        <v>0</v>
      </c>
      <c r="I1632" s="5">
        <f t="shared" ref="I1632:N1632" si="2321">VLOOKUP(CONCATENATE($F1632," ",$G1632),AllocFactorMatrix,(I$4+1),FALSE)*$E1636</f>
        <v>0</v>
      </c>
      <c r="J1632" s="47">
        <f t="shared" si="2321"/>
        <v>0</v>
      </c>
      <c r="K1632" s="47">
        <f t="shared" si="2321"/>
        <v>0</v>
      </c>
      <c r="L1632" s="5">
        <f t="shared" si="2321"/>
        <v>0</v>
      </c>
      <c r="M1632" s="5">
        <f t="shared" si="2321"/>
        <v>0</v>
      </c>
      <c r="N1632" s="5">
        <f t="shared" si="2321"/>
        <v>0</v>
      </c>
      <c r="O1632" s="5">
        <f t="shared" si="2228"/>
        <v>0</v>
      </c>
      <c r="P1632" s="5">
        <f>VLOOKUP(CONCATENATE($F1632," ",$G1632),AllocFactorMatrix,(P$4+1),FALSE)*$E1636</f>
        <v>0</v>
      </c>
      <c r="Q1632" s="5">
        <f>VLOOKUP(CONCATENATE($F1632," ",$G1632),AllocFactorMatrix,(Q$4+1),FALSE)*$E1636</f>
        <v>0</v>
      </c>
      <c r="R1632" s="5">
        <f>VLOOKUP(CONCATENATE($F1632," ",$G1632),AllocFactorMatrix,(R$4+1),FALSE)*$E1636</f>
        <v>0</v>
      </c>
      <c r="S1632" s="47">
        <f>VLOOKUP(CONCATENATE($F1632," ",$G1632),AllocFactorMatrix,(S$4+1),FALSE)*$E1636</f>
        <v>0</v>
      </c>
      <c r="T1632" s="5">
        <f t="shared" si="2231"/>
        <v>0</v>
      </c>
      <c r="U1632" s="5">
        <f>VLOOKUP(CONCATENATE($F1632," ",$G1632),AllocFactorMatrix,(U$4+1),FALSE)*$E1636</f>
        <v>0</v>
      </c>
      <c r="V1632" s="5">
        <f>VLOOKUP(CONCATENATE($F1632," ",$G1632),AllocFactorMatrix,(V$4+1),FALSE)*$E1636</f>
        <v>0</v>
      </c>
      <c r="W1632" s="5">
        <f>VLOOKUP(CONCATENATE($F1632," ",$G1632),AllocFactorMatrix,(W$4+1),FALSE)*$E1636</f>
        <v>0</v>
      </c>
      <c r="X1632" s="5">
        <f>VLOOKUP(CONCATENATE($F1632," ",$G1632),AllocFactorMatrix,(X$4+1),FALSE)*$E1636</f>
        <v>0</v>
      </c>
      <c r="Y1632" s="5">
        <f t="shared" si="2319"/>
        <v>0</v>
      </c>
      <c r="Z1632" s="5">
        <f>VLOOKUP(CONCATENATE($F1632," ",$G1632),AllocFactorMatrix,(Z$4+1),FALSE)*$E1636</f>
        <v>0</v>
      </c>
      <c r="AA1632" s="5">
        <f>VLOOKUP(CONCATENATE($F1632," ",$G1632),AllocFactorMatrix,(AA$4+1),FALSE)*$E1636</f>
        <v>0</v>
      </c>
      <c r="AB1632" s="5">
        <f t="shared" si="2289"/>
        <v>0</v>
      </c>
      <c r="AC1632" s="5">
        <f>VLOOKUP(CONCATENATE($F1632," ",$G1632),AllocFactorMatrix,(AC$4+1),FALSE)*$E1636</f>
        <v>0</v>
      </c>
      <c r="AD1632" s="5">
        <f>VLOOKUP(CONCATENATE($F1632," ",$G1632),AllocFactorMatrix,(AD$4+1),FALSE)*$E1636</f>
        <v>0</v>
      </c>
      <c r="AE1632" s="5">
        <f>VLOOKUP(CONCATENATE($F1632," ",$G1632),AllocFactorMatrix,(AE$4+1),FALSE)*$E1636</f>
        <v>0</v>
      </c>
    </row>
    <row r="1633" spans="4:31" hidden="1" outlineLevel="1">
      <c r="E1633" s="44"/>
      <c r="F1633" s="167" t="str">
        <f>F1636</f>
        <v>DIST_METERS</v>
      </c>
      <c r="G1633" s="48" t="str">
        <f>$G$12</f>
        <v>DISTSEC</v>
      </c>
      <c r="H1633" s="4">
        <f t="shared" si="2307"/>
        <v>0</v>
      </c>
      <c r="I1633" s="5">
        <f t="shared" ref="I1633:N1633" si="2322">VLOOKUP(CONCATENATE($F1633," ",$G1633),AllocFactorMatrix,(I$4+1),FALSE)*$E1636</f>
        <v>0</v>
      </c>
      <c r="J1633" s="47">
        <f t="shared" si="2322"/>
        <v>0</v>
      </c>
      <c r="K1633" s="47">
        <f t="shared" si="2322"/>
        <v>0</v>
      </c>
      <c r="L1633" s="5">
        <f t="shared" si="2322"/>
        <v>0</v>
      </c>
      <c r="M1633" s="5">
        <f t="shared" si="2322"/>
        <v>0</v>
      </c>
      <c r="N1633" s="5">
        <f t="shared" si="2322"/>
        <v>0</v>
      </c>
      <c r="O1633" s="5">
        <f t="shared" si="2228"/>
        <v>0</v>
      </c>
      <c r="P1633" s="5">
        <f>VLOOKUP(CONCATENATE($F1633," ",$G1633),AllocFactorMatrix,(P$4+1),FALSE)*$E1636</f>
        <v>0</v>
      </c>
      <c r="Q1633" s="5">
        <f>VLOOKUP(CONCATENATE($F1633," ",$G1633),AllocFactorMatrix,(Q$4+1),FALSE)*$E1636</f>
        <v>0</v>
      </c>
      <c r="R1633" s="5">
        <f>VLOOKUP(CONCATENATE($F1633," ",$G1633),AllocFactorMatrix,(R$4+1),FALSE)*$E1636</f>
        <v>0</v>
      </c>
      <c r="S1633" s="47">
        <f>VLOOKUP(CONCATENATE($F1633," ",$G1633),AllocFactorMatrix,(S$4+1),FALSE)*$E1636</f>
        <v>0</v>
      </c>
      <c r="T1633" s="5">
        <f t="shared" si="2231"/>
        <v>0</v>
      </c>
      <c r="U1633" s="5">
        <f>VLOOKUP(CONCATENATE($F1633," ",$G1633),AllocFactorMatrix,(U$4+1),FALSE)*$E1636</f>
        <v>0</v>
      </c>
      <c r="V1633" s="5">
        <f>VLOOKUP(CONCATENATE($F1633," ",$G1633),AllocFactorMatrix,(V$4+1),FALSE)*$E1636</f>
        <v>0</v>
      </c>
      <c r="W1633" s="5">
        <f>VLOOKUP(CONCATENATE($F1633," ",$G1633),AllocFactorMatrix,(W$4+1),FALSE)*$E1636</f>
        <v>0</v>
      </c>
      <c r="X1633" s="5">
        <f>VLOOKUP(CONCATENATE($F1633," ",$G1633),AllocFactorMatrix,(X$4+1),FALSE)*$E1636</f>
        <v>0</v>
      </c>
      <c r="Y1633" s="5">
        <f t="shared" si="2319"/>
        <v>0</v>
      </c>
      <c r="Z1633" s="5">
        <f>VLOOKUP(CONCATENATE($F1633," ",$G1633),AllocFactorMatrix,(Z$4+1),FALSE)*$E1636</f>
        <v>0</v>
      </c>
      <c r="AA1633" s="5">
        <f>VLOOKUP(CONCATENATE($F1633," ",$G1633),AllocFactorMatrix,(AA$4+1),FALSE)*$E1636</f>
        <v>0</v>
      </c>
      <c r="AB1633" s="5">
        <f t="shared" si="2289"/>
        <v>0</v>
      </c>
      <c r="AC1633" s="5">
        <f>VLOOKUP(CONCATENATE($F1633," ",$G1633),AllocFactorMatrix,(AC$4+1),FALSE)*$E1636</f>
        <v>0</v>
      </c>
      <c r="AD1633" s="5">
        <f>VLOOKUP(CONCATENATE($F1633," ",$G1633),AllocFactorMatrix,(AD$4+1),FALSE)*$E1636</f>
        <v>0</v>
      </c>
      <c r="AE1633" s="5">
        <f>VLOOKUP(CONCATENATE($F1633," ",$G1633),AllocFactorMatrix,(AE$4+1),FALSE)*$E1636</f>
        <v>0</v>
      </c>
    </row>
    <row r="1634" spans="4:31" hidden="1" outlineLevel="1">
      <c r="E1634" s="44"/>
      <c r="F1634" s="167" t="str">
        <f>F1636</f>
        <v>DIST_METERS</v>
      </c>
      <c r="G1634" s="48" t="str">
        <f>$G$13</f>
        <v>ENERGY</v>
      </c>
      <c r="H1634" s="4">
        <f t="shared" si="2307"/>
        <v>0</v>
      </c>
      <c r="I1634" s="5">
        <f t="shared" ref="I1634:N1634" si="2323">VLOOKUP(CONCATENATE($F1634," ",$G1634),AllocFactorMatrix,(I$4+1),FALSE)*$E1636</f>
        <v>0</v>
      </c>
      <c r="J1634" s="47">
        <f t="shared" si="2323"/>
        <v>0</v>
      </c>
      <c r="K1634" s="47">
        <f t="shared" si="2323"/>
        <v>0</v>
      </c>
      <c r="L1634" s="5">
        <f t="shared" si="2323"/>
        <v>0</v>
      </c>
      <c r="M1634" s="5">
        <f t="shared" si="2323"/>
        <v>0</v>
      </c>
      <c r="N1634" s="5">
        <f t="shared" si="2323"/>
        <v>0</v>
      </c>
      <c r="O1634" s="5">
        <f t="shared" si="2228"/>
        <v>0</v>
      </c>
      <c r="P1634" s="5">
        <f>VLOOKUP(CONCATENATE($F1634," ",$G1634),AllocFactorMatrix,(P$4+1),FALSE)*$E1636</f>
        <v>0</v>
      </c>
      <c r="Q1634" s="5">
        <f>VLOOKUP(CONCATENATE($F1634," ",$G1634),AllocFactorMatrix,(Q$4+1),FALSE)*$E1636</f>
        <v>0</v>
      </c>
      <c r="R1634" s="5">
        <f>VLOOKUP(CONCATENATE($F1634," ",$G1634),AllocFactorMatrix,(R$4+1),FALSE)*$E1636</f>
        <v>0</v>
      </c>
      <c r="S1634" s="47">
        <f>VLOOKUP(CONCATENATE($F1634," ",$G1634),AllocFactorMatrix,(S$4+1),FALSE)*$E1636</f>
        <v>0</v>
      </c>
      <c r="T1634" s="5">
        <f t="shared" si="2231"/>
        <v>0</v>
      </c>
      <c r="U1634" s="5">
        <f>VLOOKUP(CONCATENATE($F1634," ",$G1634),AllocFactorMatrix,(U$4+1),FALSE)*$E1636</f>
        <v>0</v>
      </c>
      <c r="V1634" s="5">
        <f>VLOOKUP(CONCATENATE($F1634," ",$G1634),AllocFactorMatrix,(V$4+1),FALSE)*$E1636</f>
        <v>0</v>
      </c>
      <c r="W1634" s="5">
        <f>VLOOKUP(CONCATENATE($F1634," ",$G1634),AllocFactorMatrix,(W$4+1),FALSE)*$E1636</f>
        <v>0</v>
      </c>
      <c r="X1634" s="5">
        <f>VLOOKUP(CONCATENATE($F1634," ",$G1634),AllocFactorMatrix,(X$4+1),FALSE)*$E1636</f>
        <v>0</v>
      </c>
      <c r="Y1634" s="5">
        <f t="shared" si="2319"/>
        <v>0</v>
      </c>
      <c r="Z1634" s="5">
        <f>VLOOKUP(CONCATENATE($F1634," ",$G1634),AllocFactorMatrix,(Z$4+1),FALSE)*$E1636</f>
        <v>0</v>
      </c>
      <c r="AA1634" s="5">
        <f>VLOOKUP(CONCATENATE($F1634," ",$G1634),AllocFactorMatrix,(AA$4+1),FALSE)*$E1636</f>
        <v>0</v>
      </c>
      <c r="AB1634" s="5">
        <f t="shared" si="2289"/>
        <v>0</v>
      </c>
      <c r="AC1634" s="5">
        <f>VLOOKUP(CONCATENATE($F1634," ",$G1634),AllocFactorMatrix,(AC$4+1),FALSE)*$E1636</f>
        <v>0</v>
      </c>
      <c r="AD1634" s="5">
        <f>VLOOKUP(CONCATENATE($F1634," ",$G1634),AllocFactorMatrix,(AD$4+1),FALSE)*$E1636</f>
        <v>0</v>
      </c>
      <c r="AE1634" s="5">
        <f>VLOOKUP(CONCATENATE($F1634," ",$G1634),AllocFactorMatrix,(AE$4+1),FALSE)*$E1636</f>
        <v>0</v>
      </c>
    </row>
    <row r="1635" spans="4:31" hidden="1" outlineLevel="1">
      <c r="E1635" s="44"/>
      <c r="F1635" s="167" t="str">
        <f>F1636</f>
        <v>DIST_METERS</v>
      </c>
      <c r="G1635" s="48" t="str">
        <f>$G$14</f>
        <v>CUSTOMER</v>
      </c>
      <c r="H1635" s="4">
        <f t="shared" si="2307"/>
        <v>41538.999999999993</v>
      </c>
      <c r="I1635" s="5">
        <f t="shared" ref="I1635:N1635" si="2324">VLOOKUP(CONCATENATE($F1635," ",$G1635),AllocFactorMatrix,(I$4+1),FALSE)*$E1636</f>
        <v>18579.667142421284</v>
      </c>
      <c r="J1635" s="47">
        <f t="shared" si="2324"/>
        <v>3.7411624899521696</v>
      </c>
      <c r="K1635" s="47">
        <f t="shared" si="2324"/>
        <v>5.9587095778690644</v>
      </c>
      <c r="L1635" s="5">
        <f t="shared" si="2324"/>
        <v>14007.688511524086</v>
      </c>
      <c r="M1635" s="5">
        <f t="shared" si="2324"/>
        <v>2013.6764001217207</v>
      </c>
      <c r="N1635" s="5">
        <f t="shared" si="2324"/>
        <v>339.19745535713463</v>
      </c>
      <c r="O1635" s="5">
        <f t="shared" si="2228"/>
        <v>16360.562367002942</v>
      </c>
      <c r="P1635" s="5">
        <f>VLOOKUP(CONCATENATE($F1635," ",$G1635),AllocFactorMatrix,(P$4+1),FALSE)*$E1636</f>
        <v>2145.6487005348986</v>
      </c>
      <c r="Q1635" s="5">
        <f>VLOOKUP(CONCATENATE($F1635," ",$G1635),AllocFactorMatrix,(Q$4+1),FALSE)*$E1636</f>
        <v>708.34208954662233</v>
      </c>
      <c r="R1635" s="5">
        <f>VLOOKUP(CONCATENATE($F1635," ",$G1635),AllocFactorMatrix,(R$4+1),FALSE)*$E1636</f>
        <v>834.22112879294264</v>
      </c>
      <c r="S1635" s="47">
        <f>VLOOKUP(CONCATENATE($F1635," ",$G1635),AllocFactorMatrix,(S$4+1),FALSE)*$E1636</f>
        <v>104.27620440077298</v>
      </c>
      <c r="T1635" s="5">
        <f t="shared" si="2231"/>
        <v>3792.4881232752368</v>
      </c>
      <c r="U1635" s="5">
        <f>VLOOKUP(CONCATENATE($F1635," ",$G1635),AllocFactorMatrix,(U$4+1),FALSE)*$E1636</f>
        <v>13.375980856719243</v>
      </c>
      <c r="V1635" s="5">
        <f>VLOOKUP(CONCATENATE($F1635," ",$G1635),AllocFactorMatrix,(V$4+1),FALSE)*$E1636</f>
        <v>502.25824776780297</v>
      </c>
      <c r="W1635" s="5">
        <f>VLOOKUP(CONCATENATE($F1635," ",$G1635),AllocFactorMatrix,(W$4+1),FALSE)*$E1636</f>
        <v>1402.2839919498069</v>
      </c>
      <c r="X1635" s="5">
        <f>VLOOKUP(CONCATENATE($F1635," ",$G1635),AllocFactorMatrix,(X$4+1),FALSE)*$E1636</f>
        <v>417.10354053789661</v>
      </c>
      <c r="Y1635" s="5">
        <f t="shared" si="2319"/>
        <v>2335.0217611122257</v>
      </c>
      <c r="Z1635" s="5">
        <f>VLOOKUP(CONCATENATE($F1635," ",$G1635),AllocFactorMatrix,(Z$4+1),FALSE)*$E1636</f>
        <v>409.2853474115995</v>
      </c>
      <c r="AA1635" s="5">
        <f>VLOOKUP(CONCATENATE($F1635," ",$G1635),AllocFactorMatrix,(AA$4+1),FALSE)*$E1636</f>
        <v>9.2548914711327424</v>
      </c>
      <c r="AB1635" s="5">
        <f t="shared" si="2289"/>
        <v>418.54023888273224</v>
      </c>
      <c r="AC1635" s="5">
        <f>VLOOKUP(CONCATENATE($F1635," ",$G1635),AllocFactorMatrix,(AC$4+1),FALSE)*$E1636</f>
        <v>43.020495237760279</v>
      </c>
      <c r="AD1635" s="5">
        <f>VLOOKUP(CONCATENATE($F1635," ",$G1635),AllocFactorMatrix,(AD$4+1),FALSE)*$E1636</f>
        <v>0</v>
      </c>
      <c r="AE1635" s="5">
        <f>VLOOKUP(CONCATENATE($F1635," ",$G1635),AllocFactorMatrix,(AE$4+1),FALSE)*$E1636</f>
        <v>0</v>
      </c>
    </row>
    <row r="1636" spans="4:31" collapsed="1">
      <c r="D1636" s="48" t="s">
        <v>113</v>
      </c>
      <c r="E1636" s="54">
        <v>41539</v>
      </c>
      <c r="F1636" s="88" t="s">
        <v>45</v>
      </c>
      <c r="G1636" s="48" t="str">
        <f>$G$15</f>
        <v>TOTAL</v>
      </c>
      <c r="H1636" s="4">
        <f t="shared" si="2307"/>
        <v>41538.999999999993</v>
      </c>
      <c r="I1636" s="5">
        <f t="shared" ref="I1636:N1636" si="2325">VLOOKUP(CONCATENATE($F1636," ",$G1636),AllocFactorMatrix,(I$4+1),FALSE)*$E1636</f>
        <v>18579.667142421284</v>
      </c>
      <c r="J1636" s="47">
        <f t="shared" si="2325"/>
        <v>3.7411624899521696</v>
      </c>
      <c r="K1636" s="47">
        <f t="shared" si="2325"/>
        <v>5.9587095778690644</v>
      </c>
      <c r="L1636" s="5">
        <f t="shared" si="2325"/>
        <v>14007.688511524086</v>
      </c>
      <c r="M1636" s="5">
        <f t="shared" si="2325"/>
        <v>2013.6764001217207</v>
      </c>
      <c r="N1636" s="5">
        <f t="shared" si="2325"/>
        <v>339.19745535713463</v>
      </c>
      <c r="O1636" s="5">
        <f t="shared" si="2228"/>
        <v>16360.562367002942</v>
      </c>
      <c r="P1636" s="5">
        <f>VLOOKUP(CONCATENATE($F1636," ",$G1636),AllocFactorMatrix,(P$4+1),FALSE)*$E1636</f>
        <v>2145.6487005348986</v>
      </c>
      <c r="Q1636" s="5">
        <f>VLOOKUP(CONCATENATE($F1636," ",$G1636),AllocFactorMatrix,(Q$4+1),FALSE)*$E1636</f>
        <v>708.34208954662233</v>
      </c>
      <c r="R1636" s="5">
        <f>VLOOKUP(CONCATENATE($F1636," ",$G1636),AllocFactorMatrix,(R$4+1),FALSE)*$E1636</f>
        <v>834.22112879294264</v>
      </c>
      <c r="S1636" s="47">
        <f>VLOOKUP(CONCATENATE($F1636," ",$G1636),AllocFactorMatrix,(S$4+1),FALSE)*$E1636</f>
        <v>104.27620440077298</v>
      </c>
      <c r="T1636" s="5">
        <f t="shared" si="2231"/>
        <v>3792.4881232752368</v>
      </c>
      <c r="U1636" s="5">
        <f>VLOOKUP(CONCATENATE($F1636," ",$G1636),AllocFactorMatrix,(U$4+1),FALSE)*$E1636</f>
        <v>13.375980856719243</v>
      </c>
      <c r="V1636" s="5">
        <f>VLOOKUP(CONCATENATE($F1636," ",$G1636),AllocFactorMatrix,(V$4+1),FALSE)*$E1636</f>
        <v>502.25824776780297</v>
      </c>
      <c r="W1636" s="5">
        <f>VLOOKUP(CONCATENATE($F1636," ",$G1636),AllocFactorMatrix,(W$4+1),FALSE)*$E1636</f>
        <v>1402.2839919498069</v>
      </c>
      <c r="X1636" s="5">
        <f>VLOOKUP(CONCATENATE($F1636," ",$G1636),AllocFactorMatrix,(X$4+1),FALSE)*$E1636</f>
        <v>417.10354053789661</v>
      </c>
      <c r="Y1636" s="5">
        <f t="shared" si="2319"/>
        <v>2335.0217611122257</v>
      </c>
      <c r="Z1636" s="5">
        <f>VLOOKUP(CONCATENATE($F1636," ",$G1636),AllocFactorMatrix,(Z$4+1),FALSE)*$E1636</f>
        <v>409.2853474115995</v>
      </c>
      <c r="AA1636" s="5">
        <f>VLOOKUP(CONCATENATE($F1636," ",$G1636),AllocFactorMatrix,(AA$4+1),FALSE)*$E1636</f>
        <v>9.2548914711327424</v>
      </c>
      <c r="AB1636" s="5">
        <f t="shared" si="2289"/>
        <v>418.54023888273224</v>
      </c>
      <c r="AC1636" s="5">
        <f>VLOOKUP(CONCATENATE($F1636," ",$G1636),AllocFactorMatrix,(AC$4+1),FALSE)*$E1636</f>
        <v>43.020495237760279</v>
      </c>
      <c r="AD1636" s="5">
        <f>VLOOKUP(CONCATENATE($F1636," ",$G1636),AllocFactorMatrix,(AD$4+1),FALSE)*$E1636</f>
        <v>0</v>
      </c>
      <c r="AE1636" s="5">
        <f>VLOOKUP(CONCATENATE($F1636," ",$G1636),AllocFactorMatrix,(AE$4+1),FALSE)*$E1636</f>
        <v>0</v>
      </c>
    </row>
    <row r="1637" spans="4:31" hidden="1" outlineLevel="1">
      <c r="E1637" s="44"/>
      <c r="F1637" s="167" t="str">
        <f>F1644</f>
        <v>DIST_OL</v>
      </c>
      <c r="G1637" s="48" t="str">
        <f>$G$8</f>
        <v>PRODUCTION</v>
      </c>
      <c r="H1637" s="4">
        <f t="shared" si="2307"/>
        <v>0</v>
      </c>
      <c r="I1637" s="5">
        <f t="shared" ref="I1637:N1637" si="2326">VLOOKUP(CONCATENATE($F1637," ",$G1637),AllocFactorMatrix,(I$4+1),FALSE)*$E1644</f>
        <v>0</v>
      </c>
      <c r="J1637" s="47">
        <f t="shared" si="2326"/>
        <v>0</v>
      </c>
      <c r="K1637" s="47">
        <f t="shared" si="2326"/>
        <v>0</v>
      </c>
      <c r="L1637" s="5">
        <f t="shared" si="2326"/>
        <v>0</v>
      </c>
      <c r="M1637" s="5">
        <f t="shared" si="2326"/>
        <v>0</v>
      </c>
      <c r="N1637" s="5">
        <f t="shared" si="2326"/>
        <v>0</v>
      </c>
      <c r="O1637" s="5">
        <f t="shared" ref="O1637:O1644" si="2327">SUBTOTAL(9,L1637:N1637)</f>
        <v>0</v>
      </c>
      <c r="P1637" s="5">
        <f>VLOOKUP(CONCATENATE($F1637," ",$G1637),AllocFactorMatrix,(P$4+1),FALSE)*$E1644</f>
        <v>0</v>
      </c>
      <c r="Q1637" s="5">
        <f>VLOOKUP(CONCATENATE($F1637," ",$G1637),AllocFactorMatrix,(Q$4+1),FALSE)*$E1644</f>
        <v>0</v>
      </c>
      <c r="R1637" s="5">
        <f>VLOOKUP(CONCATENATE($F1637," ",$G1637),AllocFactorMatrix,(R$4+1),FALSE)*$E1644</f>
        <v>0</v>
      </c>
      <c r="S1637" s="47">
        <f>VLOOKUP(CONCATENATE($F1637," ",$G1637),AllocFactorMatrix,(S$4+1),FALSE)*$E1644</f>
        <v>0</v>
      </c>
      <c r="T1637" s="5">
        <f t="shared" si="2231"/>
        <v>0</v>
      </c>
      <c r="U1637" s="5">
        <f>VLOOKUP(CONCATENATE($F1637," ",$G1637),AllocFactorMatrix,(U$4+1),FALSE)*$E1644</f>
        <v>0</v>
      </c>
      <c r="V1637" s="5">
        <f>VLOOKUP(CONCATENATE($F1637," ",$G1637),AllocFactorMatrix,(V$4+1),FALSE)*$E1644</f>
        <v>0</v>
      </c>
      <c r="W1637" s="5">
        <f>VLOOKUP(CONCATENATE($F1637," ",$G1637),AllocFactorMatrix,(W$4+1),FALSE)*$E1644</f>
        <v>0</v>
      </c>
      <c r="X1637" s="5">
        <f>VLOOKUP(CONCATENATE($F1637," ",$G1637),AllocFactorMatrix,(X$4+1),FALSE)*$E1644</f>
        <v>0</v>
      </c>
      <c r="Y1637" s="5">
        <f>SUBTOTAL(9,U1637:X1637)</f>
        <v>0</v>
      </c>
      <c r="Z1637" s="5">
        <f>VLOOKUP(CONCATENATE($F1637," ",$G1637),AllocFactorMatrix,(Z$4+1),FALSE)*$E1644</f>
        <v>0</v>
      </c>
      <c r="AA1637" s="5">
        <f>VLOOKUP(CONCATENATE($F1637," ",$G1637),AllocFactorMatrix,(AA$4+1),FALSE)*$E1644</f>
        <v>0</v>
      </c>
      <c r="AB1637" s="5">
        <f t="shared" ref="AB1637:AB1644" si="2328">SUBTOTAL(9,Z1637:AA1637)</f>
        <v>0</v>
      </c>
      <c r="AC1637" s="5">
        <f>VLOOKUP(CONCATENATE($F1637," ",$G1637),AllocFactorMatrix,(AC$4+1),FALSE)*$E1644</f>
        <v>0</v>
      </c>
      <c r="AD1637" s="5">
        <f>VLOOKUP(CONCATENATE($F1637," ",$G1637),AllocFactorMatrix,(AD$4+1),FALSE)*$E1644</f>
        <v>0</v>
      </c>
      <c r="AE1637" s="5">
        <f>VLOOKUP(CONCATENATE($F1637," ",$G1637),AllocFactorMatrix,(AE$4+1),FALSE)*$E1644</f>
        <v>0</v>
      </c>
    </row>
    <row r="1638" spans="4:31" hidden="1" outlineLevel="1">
      <c r="E1638" s="44"/>
      <c r="F1638" s="167" t="str">
        <f>F1644</f>
        <v>DIST_OL</v>
      </c>
      <c r="G1638" s="48" t="str">
        <f>$G$9</f>
        <v>BULKTRAN</v>
      </c>
      <c r="H1638" s="4">
        <f t="shared" si="2307"/>
        <v>0</v>
      </c>
      <c r="I1638" s="5">
        <f t="shared" ref="I1638:N1638" si="2329">VLOOKUP(CONCATENATE($F1638," ",$G1638),AllocFactorMatrix,(I$4+1),FALSE)*$E1644</f>
        <v>0</v>
      </c>
      <c r="J1638" s="47">
        <f t="shared" si="2329"/>
        <v>0</v>
      </c>
      <c r="K1638" s="47">
        <f t="shared" si="2329"/>
        <v>0</v>
      </c>
      <c r="L1638" s="5">
        <f t="shared" si="2329"/>
        <v>0</v>
      </c>
      <c r="M1638" s="5">
        <f t="shared" si="2329"/>
        <v>0</v>
      </c>
      <c r="N1638" s="5">
        <f t="shared" si="2329"/>
        <v>0</v>
      </c>
      <c r="O1638" s="5">
        <f t="shared" si="2327"/>
        <v>0</v>
      </c>
      <c r="P1638" s="5">
        <f>VLOOKUP(CONCATENATE($F1638," ",$G1638),AllocFactorMatrix,(P$4+1),FALSE)*$E1644</f>
        <v>0</v>
      </c>
      <c r="Q1638" s="5">
        <f>VLOOKUP(CONCATENATE($F1638," ",$G1638),AllocFactorMatrix,(Q$4+1),FALSE)*$E1644</f>
        <v>0</v>
      </c>
      <c r="R1638" s="5">
        <f>VLOOKUP(CONCATENATE($F1638," ",$G1638),AllocFactorMatrix,(R$4+1),FALSE)*$E1644</f>
        <v>0</v>
      </c>
      <c r="S1638" s="47">
        <f>VLOOKUP(CONCATENATE($F1638," ",$G1638),AllocFactorMatrix,(S$4+1),FALSE)*$E1644</f>
        <v>0</v>
      </c>
      <c r="T1638" s="5">
        <f t="shared" ref="T1638:T1644" si="2330">SUBTOTAL(9,P1638:S1638)</f>
        <v>0</v>
      </c>
      <c r="U1638" s="5">
        <f>VLOOKUP(CONCATENATE($F1638," ",$G1638),AllocFactorMatrix,(U$4+1),FALSE)*$E1644</f>
        <v>0</v>
      </c>
      <c r="V1638" s="5">
        <f>VLOOKUP(CONCATENATE($F1638," ",$G1638),AllocFactorMatrix,(V$4+1),FALSE)*$E1644</f>
        <v>0</v>
      </c>
      <c r="W1638" s="5">
        <f>VLOOKUP(CONCATENATE($F1638," ",$G1638),AllocFactorMatrix,(W$4+1),FALSE)*$E1644</f>
        <v>0</v>
      </c>
      <c r="X1638" s="5">
        <f>VLOOKUP(CONCATENATE($F1638," ",$G1638),AllocFactorMatrix,(X$4+1),FALSE)*$E1644</f>
        <v>0</v>
      </c>
      <c r="Y1638" s="5">
        <f t="shared" ref="Y1638:Y1644" si="2331">SUBTOTAL(9,U1638:X1638)</f>
        <v>0</v>
      </c>
      <c r="Z1638" s="5">
        <f>VLOOKUP(CONCATENATE($F1638," ",$G1638),AllocFactorMatrix,(Z$4+1),FALSE)*$E1644</f>
        <v>0</v>
      </c>
      <c r="AA1638" s="5">
        <f>VLOOKUP(CONCATENATE($F1638," ",$G1638),AllocFactorMatrix,(AA$4+1),FALSE)*$E1644</f>
        <v>0</v>
      </c>
      <c r="AB1638" s="5">
        <f t="shared" si="2328"/>
        <v>0</v>
      </c>
      <c r="AC1638" s="5">
        <f>VLOOKUP(CONCATENATE($F1638," ",$G1638),AllocFactorMatrix,(AC$4+1),FALSE)*$E1644</f>
        <v>0</v>
      </c>
      <c r="AD1638" s="5">
        <f>VLOOKUP(CONCATENATE($F1638," ",$G1638),AllocFactorMatrix,(AD$4+1),FALSE)*$E1644</f>
        <v>0</v>
      </c>
      <c r="AE1638" s="5">
        <f>VLOOKUP(CONCATENATE($F1638," ",$G1638),AllocFactorMatrix,(AE$4+1),FALSE)*$E1644</f>
        <v>0</v>
      </c>
    </row>
    <row r="1639" spans="4:31" hidden="1" outlineLevel="1">
      <c r="E1639" s="44"/>
      <c r="F1639" s="167" t="str">
        <f>F1644</f>
        <v>DIST_OL</v>
      </c>
      <c r="G1639" s="48" t="str">
        <f>$G$10</f>
        <v>SUBTRAN</v>
      </c>
      <c r="H1639" s="4">
        <f t="shared" si="2307"/>
        <v>0</v>
      </c>
      <c r="I1639" s="5">
        <f t="shared" ref="I1639:N1639" si="2332">VLOOKUP(CONCATENATE($F1639," ",$G1639),AllocFactorMatrix,(I$4+1),FALSE)*$E1644</f>
        <v>0</v>
      </c>
      <c r="J1639" s="47">
        <f t="shared" si="2332"/>
        <v>0</v>
      </c>
      <c r="K1639" s="47">
        <f t="shared" si="2332"/>
        <v>0</v>
      </c>
      <c r="L1639" s="5">
        <f t="shared" si="2332"/>
        <v>0</v>
      </c>
      <c r="M1639" s="5">
        <f t="shared" si="2332"/>
        <v>0</v>
      </c>
      <c r="N1639" s="5">
        <f t="shared" si="2332"/>
        <v>0</v>
      </c>
      <c r="O1639" s="5">
        <f t="shared" si="2327"/>
        <v>0</v>
      </c>
      <c r="P1639" s="5">
        <f>VLOOKUP(CONCATENATE($F1639," ",$G1639),AllocFactorMatrix,(P$4+1),FALSE)*$E1644</f>
        <v>0</v>
      </c>
      <c r="Q1639" s="5">
        <f>VLOOKUP(CONCATENATE($F1639," ",$G1639),AllocFactorMatrix,(Q$4+1),FALSE)*$E1644</f>
        <v>0</v>
      </c>
      <c r="R1639" s="5">
        <f>VLOOKUP(CONCATENATE($F1639," ",$G1639),AllocFactorMatrix,(R$4+1),FALSE)*$E1644</f>
        <v>0</v>
      </c>
      <c r="S1639" s="47">
        <f>VLOOKUP(CONCATENATE($F1639," ",$G1639),AllocFactorMatrix,(S$4+1),FALSE)*$E1644</f>
        <v>0</v>
      </c>
      <c r="T1639" s="5">
        <f t="shared" si="2330"/>
        <v>0</v>
      </c>
      <c r="U1639" s="5">
        <f>VLOOKUP(CONCATENATE($F1639," ",$G1639),AllocFactorMatrix,(U$4+1),FALSE)*$E1644</f>
        <v>0</v>
      </c>
      <c r="V1639" s="5">
        <f>VLOOKUP(CONCATENATE($F1639," ",$G1639),AllocFactorMatrix,(V$4+1),FALSE)*$E1644</f>
        <v>0</v>
      </c>
      <c r="W1639" s="5">
        <f>VLOOKUP(CONCATENATE($F1639," ",$G1639),AllocFactorMatrix,(W$4+1),FALSE)*$E1644</f>
        <v>0</v>
      </c>
      <c r="X1639" s="5">
        <f>VLOOKUP(CONCATENATE($F1639," ",$G1639),AllocFactorMatrix,(X$4+1),FALSE)*$E1644</f>
        <v>0</v>
      </c>
      <c r="Y1639" s="5">
        <f t="shared" si="2331"/>
        <v>0</v>
      </c>
      <c r="Z1639" s="5">
        <f>VLOOKUP(CONCATENATE($F1639," ",$G1639),AllocFactorMatrix,(Z$4+1),FALSE)*$E1644</f>
        <v>0</v>
      </c>
      <c r="AA1639" s="5">
        <f>VLOOKUP(CONCATENATE($F1639," ",$G1639),AllocFactorMatrix,(AA$4+1),FALSE)*$E1644</f>
        <v>0</v>
      </c>
      <c r="AB1639" s="5">
        <f t="shared" si="2328"/>
        <v>0</v>
      </c>
      <c r="AC1639" s="5">
        <f>VLOOKUP(CONCATENATE($F1639," ",$G1639),AllocFactorMatrix,(AC$4+1),FALSE)*$E1644</f>
        <v>0</v>
      </c>
      <c r="AD1639" s="5">
        <f>VLOOKUP(CONCATENATE($F1639," ",$G1639),AllocFactorMatrix,(AD$4+1),FALSE)*$E1644</f>
        <v>0</v>
      </c>
      <c r="AE1639" s="5">
        <f>VLOOKUP(CONCATENATE($F1639," ",$G1639),AllocFactorMatrix,(AE$4+1),FALSE)*$E1644</f>
        <v>0</v>
      </c>
    </row>
    <row r="1640" spans="4:31" hidden="1" outlineLevel="1">
      <c r="E1640" s="44"/>
      <c r="F1640" s="167" t="str">
        <f>F1644</f>
        <v>DIST_OL</v>
      </c>
      <c r="G1640" s="48" t="str">
        <f>$G$11</f>
        <v>DISTPRI</v>
      </c>
      <c r="H1640" s="4">
        <f t="shared" si="2307"/>
        <v>0</v>
      </c>
      <c r="I1640" s="5">
        <f t="shared" ref="I1640:N1640" si="2333">VLOOKUP(CONCATENATE($F1640," ",$G1640),AllocFactorMatrix,(I$4+1),FALSE)*$E1644</f>
        <v>0</v>
      </c>
      <c r="J1640" s="47">
        <f t="shared" si="2333"/>
        <v>0</v>
      </c>
      <c r="K1640" s="47">
        <f t="shared" si="2333"/>
        <v>0</v>
      </c>
      <c r="L1640" s="5">
        <f t="shared" si="2333"/>
        <v>0</v>
      </c>
      <c r="M1640" s="5">
        <f t="shared" si="2333"/>
        <v>0</v>
      </c>
      <c r="N1640" s="5">
        <f t="shared" si="2333"/>
        <v>0</v>
      </c>
      <c r="O1640" s="5">
        <f t="shared" si="2327"/>
        <v>0</v>
      </c>
      <c r="P1640" s="5">
        <f>VLOOKUP(CONCATENATE($F1640," ",$G1640),AllocFactorMatrix,(P$4+1),FALSE)*$E1644</f>
        <v>0</v>
      </c>
      <c r="Q1640" s="5">
        <f>VLOOKUP(CONCATENATE($F1640," ",$G1640),AllocFactorMatrix,(Q$4+1),FALSE)*$E1644</f>
        <v>0</v>
      </c>
      <c r="R1640" s="5">
        <f>VLOOKUP(CONCATENATE($F1640," ",$G1640),AllocFactorMatrix,(R$4+1),FALSE)*$E1644</f>
        <v>0</v>
      </c>
      <c r="S1640" s="47">
        <f>VLOOKUP(CONCATENATE($F1640," ",$G1640),AllocFactorMatrix,(S$4+1),FALSE)*$E1644</f>
        <v>0</v>
      </c>
      <c r="T1640" s="5">
        <f t="shared" si="2330"/>
        <v>0</v>
      </c>
      <c r="U1640" s="5">
        <f>VLOOKUP(CONCATENATE($F1640," ",$G1640),AllocFactorMatrix,(U$4+1),FALSE)*$E1644</f>
        <v>0</v>
      </c>
      <c r="V1640" s="5">
        <f>VLOOKUP(CONCATENATE($F1640," ",$G1640),AllocFactorMatrix,(V$4+1),FALSE)*$E1644</f>
        <v>0</v>
      </c>
      <c r="W1640" s="5">
        <f>VLOOKUP(CONCATENATE($F1640," ",$G1640),AllocFactorMatrix,(W$4+1),FALSE)*$E1644</f>
        <v>0</v>
      </c>
      <c r="X1640" s="5">
        <f>VLOOKUP(CONCATENATE($F1640," ",$G1640),AllocFactorMatrix,(X$4+1),FALSE)*$E1644</f>
        <v>0</v>
      </c>
      <c r="Y1640" s="5">
        <f t="shared" si="2331"/>
        <v>0</v>
      </c>
      <c r="Z1640" s="5">
        <f>VLOOKUP(CONCATENATE($F1640," ",$G1640),AllocFactorMatrix,(Z$4+1),FALSE)*$E1644</f>
        <v>0</v>
      </c>
      <c r="AA1640" s="5">
        <f>VLOOKUP(CONCATENATE($F1640," ",$G1640),AllocFactorMatrix,(AA$4+1),FALSE)*$E1644</f>
        <v>0</v>
      </c>
      <c r="AB1640" s="5">
        <f t="shared" si="2328"/>
        <v>0</v>
      </c>
      <c r="AC1640" s="5">
        <f>VLOOKUP(CONCATENATE($F1640," ",$G1640),AllocFactorMatrix,(AC$4+1),FALSE)*$E1644</f>
        <v>0</v>
      </c>
      <c r="AD1640" s="5">
        <f>VLOOKUP(CONCATENATE($F1640," ",$G1640),AllocFactorMatrix,(AD$4+1),FALSE)*$E1644</f>
        <v>0</v>
      </c>
      <c r="AE1640" s="5">
        <f>VLOOKUP(CONCATENATE($F1640," ",$G1640),AllocFactorMatrix,(AE$4+1),FALSE)*$E1644</f>
        <v>0</v>
      </c>
    </row>
    <row r="1641" spans="4:31" hidden="1" outlineLevel="1">
      <c r="E1641" s="44"/>
      <c r="F1641" s="167" t="str">
        <f>F1644</f>
        <v>DIST_OL</v>
      </c>
      <c r="G1641" s="48" t="str">
        <f>$G$12</f>
        <v>DISTSEC</v>
      </c>
      <c r="H1641" s="4">
        <f t="shared" si="2307"/>
        <v>0</v>
      </c>
      <c r="I1641" s="5">
        <f t="shared" ref="I1641:N1641" si="2334">VLOOKUP(CONCATENATE($F1641," ",$G1641),AllocFactorMatrix,(I$4+1),FALSE)*$E1644</f>
        <v>0</v>
      </c>
      <c r="J1641" s="47">
        <f t="shared" si="2334"/>
        <v>0</v>
      </c>
      <c r="K1641" s="47">
        <f t="shared" si="2334"/>
        <v>0</v>
      </c>
      <c r="L1641" s="5">
        <f t="shared" si="2334"/>
        <v>0</v>
      </c>
      <c r="M1641" s="5">
        <f t="shared" si="2334"/>
        <v>0</v>
      </c>
      <c r="N1641" s="5">
        <f t="shared" si="2334"/>
        <v>0</v>
      </c>
      <c r="O1641" s="5">
        <f t="shared" si="2327"/>
        <v>0</v>
      </c>
      <c r="P1641" s="5">
        <f>VLOOKUP(CONCATENATE($F1641," ",$G1641),AllocFactorMatrix,(P$4+1),FALSE)*$E1644</f>
        <v>0</v>
      </c>
      <c r="Q1641" s="5">
        <f>VLOOKUP(CONCATENATE($F1641," ",$G1641),AllocFactorMatrix,(Q$4+1),FALSE)*$E1644</f>
        <v>0</v>
      </c>
      <c r="R1641" s="5">
        <f>VLOOKUP(CONCATENATE($F1641," ",$G1641),AllocFactorMatrix,(R$4+1),FALSE)*$E1644</f>
        <v>0</v>
      </c>
      <c r="S1641" s="47">
        <f>VLOOKUP(CONCATENATE($F1641," ",$G1641),AllocFactorMatrix,(S$4+1),FALSE)*$E1644</f>
        <v>0</v>
      </c>
      <c r="T1641" s="5">
        <f t="shared" si="2330"/>
        <v>0</v>
      </c>
      <c r="U1641" s="5">
        <f>VLOOKUP(CONCATENATE($F1641," ",$G1641),AllocFactorMatrix,(U$4+1),FALSE)*$E1644</f>
        <v>0</v>
      </c>
      <c r="V1641" s="5">
        <f>VLOOKUP(CONCATENATE($F1641," ",$G1641),AllocFactorMatrix,(V$4+1),FALSE)*$E1644</f>
        <v>0</v>
      </c>
      <c r="W1641" s="5">
        <f>VLOOKUP(CONCATENATE($F1641," ",$G1641),AllocFactorMatrix,(W$4+1),FALSE)*$E1644</f>
        <v>0</v>
      </c>
      <c r="X1641" s="5">
        <f>VLOOKUP(CONCATENATE($F1641," ",$G1641),AllocFactorMatrix,(X$4+1),FALSE)*$E1644</f>
        <v>0</v>
      </c>
      <c r="Y1641" s="5">
        <f t="shared" si="2331"/>
        <v>0</v>
      </c>
      <c r="Z1641" s="5">
        <f>VLOOKUP(CONCATENATE($F1641," ",$G1641),AllocFactorMatrix,(Z$4+1),FALSE)*$E1644</f>
        <v>0</v>
      </c>
      <c r="AA1641" s="5">
        <f>VLOOKUP(CONCATENATE($F1641," ",$G1641),AllocFactorMatrix,(AA$4+1),FALSE)*$E1644</f>
        <v>0</v>
      </c>
      <c r="AB1641" s="5">
        <f t="shared" si="2328"/>
        <v>0</v>
      </c>
      <c r="AC1641" s="5">
        <f>VLOOKUP(CONCATENATE($F1641," ",$G1641),AllocFactorMatrix,(AC$4+1),FALSE)*$E1644</f>
        <v>0</v>
      </c>
      <c r="AD1641" s="5">
        <f>VLOOKUP(CONCATENATE($F1641," ",$G1641),AllocFactorMatrix,(AD$4+1),FALSE)*$E1644</f>
        <v>0</v>
      </c>
      <c r="AE1641" s="5">
        <f>VLOOKUP(CONCATENATE($F1641," ",$G1641),AllocFactorMatrix,(AE$4+1),FALSE)*$E1644</f>
        <v>0</v>
      </c>
    </row>
    <row r="1642" spans="4:31" hidden="1" outlineLevel="1">
      <c r="E1642" s="44"/>
      <c r="F1642" s="167" t="str">
        <f>F1644</f>
        <v>DIST_OL</v>
      </c>
      <c r="G1642" s="48" t="str">
        <f>$G$13</f>
        <v>ENERGY</v>
      </c>
      <c r="H1642" s="4">
        <f t="shared" si="2307"/>
        <v>0</v>
      </c>
      <c r="I1642" s="5">
        <f t="shared" ref="I1642:N1642" si="2335">VLOOKUP(CONCATENATE($F1642," ",$G1642),AllocFactorMatrix,(I$4+1),FALSE)*$E1644</f>
        <v>0</v>
      </c>
      <c r="J1642" s="47">
        <f t="shared" si="2335"/>
        <v>0</v>
      </c>
      <c r="K1642" s="47">
        <f t="shared" si="2335"/>
        <v>0</v>
      </c>
      <c r="L1642" s="5">
        <f t="shared" si="2335"/>
        <v>0</v>
      </c>
      <c r="M1642" s="5">
        <f t="shared" si="2335"/>
        <v>0</v>
      </c>
      <c r="N1642" s="5">
        <f t="shared" si="2335"/>
        <v>0</v>
      </c>
      <c r="O1642" s="5">
        <f t="shared" si="2327"/>
        <v>0</v>
      </c>
      <c r="P1642" s="5">
        <f>VLOOKUP(CONCATENATE($F1642," ",$G1642),AllocFactorMatrix,(P$4+1),FALSE)*$E1644</f>
        <v>0</v>
      </c>
      <c r="Q1642" s="5">
        <f>VLOOKUP(CONCATENATE($F1642," ",$G1642),AllocFactorMatrix,(Q$4+1),FALSE)*$E1644</f>
        <v>0</v>
      </c>
      <c r="R1642" s="5">
        <f>VLOOKUP(CONCATENATE($F1642," ",$G1642),AllocFactorMatrix,(R$4+1),FALSE)*$E1644</f>
        <v>0</v>
      </c>
      <c r="S1642" s="47">
        <f>VLOOKUP(CONCATENATE($F1642," ",$G1642),AllocFactorMatrix,(S$4+1),FALSE)*$E1644</f>
        <v>0</v>
      </c>
      <c r="T1642" s="5">
        <f t="shared" si="2330"/>
        <v>0</v>
      </c>
      <c r="U1642" s="5">
        <f>VLOOKUP(CONCATENATE($F1642," ",$G1642),AllocFactorMatrix,(U$4+1),FALSE)*$E1644</f>
        <v>0</v>
      </c>
      <c r="V1642" s="5">
        <f>VLOOKUP(CONCATENATE($F1642," ",$G1642),AllocFactorMatrix,(V$4+1),FALSE)*$E1644</f>
        <v>0</v>
      </c>
      <c r="W1642" s="5">
        <f>VLOOKUP(CONCATENATE($F1642," ",$G1642),AllocFactorMatrix,(W$4+1),FALSE)*$E1644</f>
        <v>0</v>
      </c>
      <c r="X1642" s="5">
        <f>VLOOKUP(CONCATENATE($F1642," ",$G1642),AllocFactorMatrix,(X$4+1),FALSE)*$E1644</f>
        <v>0</v>
      </c>
      <c r="Y1642" s="5">
        <f t="shared" si="2331"/>
        <v>0</v>
      </c>
      <c r="Z1642" s="5">
        <f>VLOOKUP(CONCATENATE($F1642," ",$G1642),AllocFactorMatrix,(Z$4+1),FALSE)*$E1644</f>
        <v>0</v>
      </c>
      <c r="AA1642" s="5">
        <f>VLOOKUP(CONCATENATE($F1642," ",$G1642),AllocFactorMatrix,(AA$4+1),FALSE)*$E1644</f>
        <v>0</v>
      </c>
      <c r="AB1642" s="5">
        <f t="shared" si="2328"/>
        <v>0</v>
      </c>
      <c r="AC1642" s="5">
        <f>VLOOKUP(CONCATENATE($F1642," ",$G1642),AllocFactorMatrix,(AC$4+1),FALSE)*$E1644</f>
        <v>0</v>
      </c>
      <c r="AD1642" s="5">
        <f>VLOOKUP(CONCATENATE($F1642," ",$G1642),AllocFactorMatrix,(AD$4+1),FALSE)*$E1644</f>
        <v>0</v>
      </c>
      <c r="AE1642" s="5">
        <f>VLOOKUP(CONCATENATE($F1642," ",$G1642),AllocFactorMatrix,(AE$4+1),FALSE)*$E1644</f>
        <v>0</v>
      </c>
    </row>
    <row r="1643" spans="4:31" hidden="1" outlineLevel="1">
      <c r="E1643" s="44"/>
      <c r="F1643" s="167" t="str">
        <f>F1644</f>
        <v>DIST_OL</v>
      </c>
      <c r="G1643" s="48" t="str">
        <f>$G$14</f>
        <v>CUSTOMER</v>
      </c>
      <c r="H1643" s="4">
        <f t="shared" si="2307"/>
        <v>53430</v>
      </c>
      <c r="I1643" s="5">
        <f t="shared" ref="I1643:N1643" si="2336">VLOOKUP(CONCATENATE($F1643," ",$G1643),AllocFactorMatrix,(I$4+1),FALSE)*$E1644</f>
        <v>0</v>
      </c>
      <c r="J1643" s="47">
        <f t="shared" si="2336"/>
        <v>0</v>
      </c>
      <c r="K1643" s="47">
        <f t="shared" si="2336"/>
        <v>0</v>
      </c>
      <c r="L1643" s="5">
        <f t="shared" si="2336"/>
        <v>0</v>
      </c>
      <c r="M1643" s="5">
        <f t="shared" si="2336"/>
        <v>0</v>
      </c>
      <c r="N1643" s="5">
        <f t="shared" si="2336"/>
        <v>0</v>
      </c>
      <c r="O1643" s="5">
        <f t="shared" si="2327"/>
        <v>0</v>
      </c>
      <c r="P1643" s="5">
        <f>VLOOKUP(CONCATENATE($F1643," ",$G1643),AllocFactorMatrix,(P$4+1),FALSE)*$E1644</f>
        <v>0</v>
      </c>
      <c r="Q1643" s="5">
        <f>VLOOKUP(CONCATENATE($F1643," ",$G1643),AllocFactorMatrix,(Q$4+1),FALSE)*$E1644</f>
        <v>0</v>
      </c>
      <c r="R1643" s="5">
        <f>VLOOKUP(CONCATENATE($F1643," ",$G1643),AllocFactorMatrix,(R$4+1),FALSE)*$E1644</f>
        <v>0</v>
      </c>
      <c r="S1643" s="47">
        <f>VLOOKUP(CONCATENATE($F1643," ",$G1643),AllocFactorMatrix,(S$4+1),FALSE)*$E1644</f>
        <v>0</v>
      </c>
      <c r="T1643" s="5">
        <f t="shared" si="2330"/>
        <v>0</v>
      </c>
      <c r="U1643" s="5">
        <f>VLOOKUP(CONCATENATE($F1643," ",$G1643),AllocFactorMatrix,(U$4+1),FALSE)*$E1644</f>
        <v>0</v>
      </c>
      <c r="V1643" s="5">
        <f>VLOOKUP(CONCATENATE($F1643," ",$G1643),AllocFactorMatrix,(V$4+1),FALSE)*$E1644</f>
        <v>0</v>
      </c>
      <c r="W1643" s="5">
        <f>VLOOKUP(CONCATENATE($F1643," ",$G1643),AllocFactorMatrix,(W$4+1),FALSE)*$E1644</f>
        <v>0</v>
      </c>
      <c r="X1643" s="5">
        <f>VLOOKUP(CONCATENATE($F1643," ",$G1643),AllocFactorMatrix,(X$4+1),FALSE)*$E1644</f>
        <v>0</v>
      </c>
      <c r="Y1643" s="5">
        <f t="shared" si="2331"/>
        <v>0</v>
      </c>
      <c r="Z1643" s="5">
        <f>VLOOKUP(CONCATENATE($F1643," ",$G1643),AllocFactorMatrix,(Z$4+1),FALSE)*$E1644</f>
        <v>0</v>
      </c>
      <c r="AA1643" s="5">
        <f>VLOOKUP(CONCATENATE($F1643," ",$G1643),AllocFactorMatrix,(AA$4+1),FALSE)*$E1644</f>
        <v>0</v>
      </c>
      <c r="AB1643" s="5">
        <f t="shared" si="2328"/>
        <v>0</v>
      </c>
      <c r="AC1643" s="5">
        <f>VLOOKUP(CONCATENATE($F1643," ",$G1643),AllocFactorMatrix,(AC$4+1),FALSE)*$E1644</f>
        <v>0</v>
      </c>
      <c r="AD1643" s="5">
        <f>VLOOKUP(CONCATENATE($F1643," ",$G1643),AllocFactorMatrix,(AD$4+1),FALSE)*$E1644</f>
        <v>53430</v>
      </c>
      <c r="AE1643" s="5">
        <f>VLOOKUP(CONCATENATE($F1643," ",$G1643),AllocFactorMatrix,(AE$4+1),FALSE)*$E1644</f>
        <v>0</v>
      </c>
    </row>
    <row r="1644" spans="4:31" collapsed="1">
      <c r="D1644" s="48" t="s">
        <v>114</v>
      </c>
      <c r="E1644" s="54">
        <v>53430</v>
      </c>
      <c r="F1644" s="88" t="s">
        <v>47</v>
      </c>
      <c r="G1644" s="48" t="str">
        <f>$G$15</f>
        <v>TOTAL</v>
      </c>
      <c r="H1644" s="4">
        <f t="shared" si="2307"/>
        <v>53430</v>
      </c>
      <c r="I1644" s="5">
        <f t="shared" ref="I1644:N1644" si="2337">VLOOKUP(CONCATENATE($F1644," ",$G1644),AllocFactorMatrix,(I$4+1),FALSE)*$E1644</f>
        <v>0</v>
      </c>
      <c r="J1644" s="47">
        <f t="shared" si="2337"/>
        <v>0</v>
      </c>
      <c r="K1644" s="47">
        <f t="shared" si="2337"/>
        <v>0</v>
      </c>
      <c r="L1644" s="5">
        <f t="shared" si="2337"/>
        <v>0</v>
      </c>
      <c r="M1644" s="5">
        <f t="shared" si="2337"/>
        <v>0</v>
      </c>
      <c r="N1644" s="5">
        <f t="shared" si="2337"/>
        <v>0</v>
      </c>
      <c r="O1644" s="5">
        <f t="shared" si="2327"/>
        <v>0</v>
      </c>
      <c r="P1644" s="5">
        <f>VLOOKUP(CONCATENATE($F1644," ",$G1644),AllocFactorMatrix,(P$4+1),FALSE)*$E1644</f>
        <v>0</v>
      </c>
      <c r="Q1644" s="5">
        <f>VLOOKUP(CONCATENATE($F1644," ",$G1644),AllocFactorMatrix,(Q$4+1),FALSE)*$E1644</f>
        <v>0</v>
      </c>
      <c r="R1644" s="5">
        <f>VLOOKUP(CONCATENATE($F1644," ",$G1644),AllocFactorMatrix,(R$4+1),FALSE)*$E1644</f>
        <v>0</v>
      </c>
      <c r="S1644" s="47">
        <f>VLOOKUP(CONCATENATE($F1644," ",$G1644),AllocFactorMatrix,(S$4+1),FALSE)*$E1644</f>
        <v>0</v>
      </c>
      <c r="T1644" s="5">
        <f t="shared" si="2330"/>
        <v>0</v>
      </c>
      <c r="U1644" s="5">
        <f>VLOOKUP(CONCATENATE($F1644," ",$G1644),AllocFactorMatrix,(U$4+1),FALSE)*$E1644</f>
        <v>0</v>
      </c>
      <c r="V1644" s="5">
        <f>VLOOKUP(CONCATENATE($F1644," ",$G1644),AllocFactorMatrix,(V$4+1),FALSE)*$E1644</f>
        <v>0</v>
      </c>
      <c r="W1644" s="5">
        <f>VLOOKUP(CONCATENATE($F1644," ",$G1644),AllocFactorMatrix,(W$4+1),FALSE)*$E1644</f>
        <v>0</v>
      </c>
      <c r="X1644" s="5">
        <f>VLOOKUP(CONCATENATE($F1644," ",$G1644),AllocFactorMatrix,(X$4+1),FALSE)*$E1644</f>
        <v>0</v>
      </c>
      <c r="Y1644" s="5">
        <f t="shared" si="2331"/>
        <v>0</v>
      </c>
      <c r="Z1644" s="5">
        <f>VLOOKUP(CONCATENATE($F1644," ",$G1644),AllocFactorMatrix,(Z$4+1),FALSE)*$E1644</f>
        <v>0</v>
      </c>
      <c r="AA1644" s="5">
        <f>VLOOKUP(CONCATENATE($F1644," ",$G1644),AllocFactorMatrix,(AA$4+1),FALSE)*$E1644</f>
        <v>0</v>
      </c>
      <c r="AB1644" s="5">
        <f t="shared" si="2328"/>
        <v>0</v>
      </c>
      <c r="AC1644" s="5">
        <f>VLOOKUP(CONCATENATE($F1644," ",$G1644),AllocFactorMatrix,(AC$4+1),FALSE)*$E1644</f>
        <v>0</v>
      </c>
      <c r="AD1644" s="5">
        <f>VLOOKUP(CONCATENATE($F1644," ",$G1644),AllocFactorMatrix,(AD$4+1),FALSE)*$E1644</f>
        <v>53430</v>
      </c>
      <c r="AE1644" s="5">
        <f>VLOOKUP(CONCATENATE($F1644," ",$G1644),AllocFactorMatrix,(AE$4+1),FALSE)*$E1644</f>
        <v>0</v>
      </c>
    </row>
    <row r="1645" spans="4:31" hidden="1" outlineLevel="1">
      <c r="E1645" s="9"/>
      <c r="F1645" s="99"/>
      <c r="G1645" s="48" t="str">
        <f>$G$8</f>
        <v>PRODUCTION</v>
      </c>
      <c r="H1645" s="46">
        <f t="shared" ref="H1645:AE1651" si="2338">H1557+H1565+H1573+H1597+H1605+H1613+H1621+H1629+H1637+H1581+H1589</f>
        <v>0</v>
      </c>
      <c r="I1645" s="46">
        <f t="shared" si="2338"/>
        <v>0</v>
      </c>
      <c r="J1645" s="46">
        <f t="shared" ref="J1645:K1645" si="2339">J1557+J1565+J1573+J1597+J1605+J1613+J1621+J1629+J1637+J1581+J1589</f>
        <v>0</v>
      </c>
      <c r="K1645" s="46">
        <f t="shared" si="2339"/>
        <v>0</v>
      </c>
      <c r="L1645" s="46">
        <f t="shared" si="2338"/>
        <v>0</v>
      </c>
      <c r="M1645" s="46">
        <f t="shared" si="2338"/>
        <v>0</v>
      </c>
      <c r="N1645" s="46">
        <f t="shared" si="2338"/>
        <v>0</v>
      </c>
      <c r="O1645" s="46">
        <f t="shared" si="2338"/>
        <v>0</v>
      </c>
      <c r="P1645" s="46">
        <f t="shared" si="2338"/>
        <v>0</v>
      </c>
      <c r="Q1645" s="46">
        <f t="shared" si="2338"/>
        <v>0</v>
      </c>
      <c r="R1645" s="46">
        <f t="shared" si="2338"/>
        <v>0</v>
      </c>
      <c r="S1645" s="46">
        <f t="shared" si="2338"/>
        <v>0</v>
      </c>
      <c r="T1645" s="46">
        <f t="shared" si="2338"/>
        <v>0</v>
      </c>
      <c r="U1645" s="46">
        <f t="shared" si="2338"/>
        <v>0</v>
      </c>
      <c r="V1645" s="46">
        <f t="shared" si="2338"/>
        <v>0</v>
      </c>
      <c r="W1645" s="46">
        <f t="shared" si="2338"/>
        <v>0</v>
      </c>
      <c r="X1645" s="46">
        <f t="shared" si="2338"/>
        <v>0</v>
      </c>
      <c r="Y1645" s="46">
        <f t="shared" si="2338"/>
        <v>0</v>
      </c>
      <c r="Z1645" s="46">
        <f t="shared" si="2338"/>
        <v>0</v>
      </c>
      <c r="AA1645" s="46">
        <f t="shared" si="2338"/>
        <v>0</v>
      </c>
      <c r="AB1645" s="46">
        <f t="shared" si="2338"/>
        <v>0</v>
      </c>
      <c r="AC1645" s="46">
        <f t="shared" si="2338"/>
        <v>0</v>
      </c>
      <c r="AD1645" s="46">
        <f t="shared" si="2338"/>
        <v>0</v>
      </c>
      <c r="AE1645" s="46">
        <f t="shared" si="2338"/>
        <v>0</v>
      </c>
    </row>
    <row r="1646" spans="4:31" hidden="1" outlineLevel="1">
      <c r="E1646" s="9"/>
      <c r="F1646" s="99"/>
      <c r="G1646" s="48" t="str">
        <f>$G$9</f>
        <v>BULKTRAN</v>
      </c>
      <c r="H1646" s="46">
        <f t="shared" ref="H1646:H1651" si="2340">H1558+H1566+H1574+H1598+H1606+H1614+H1622+H1630+H1638+H1582+H1590</f>
        <v>0</v>
      </c>
      <c r="I1646" s="46">
        <f t="shared" si="2338"/>
        <v>0</v>
      </c>
      <c r="J1646" s="46">
        <f t="shared" ref="J1646:K1646" si="2341">J1558+J1566+J1574+J1598+J1606+J1614+J1622+J1630+J1638+J1582+J1590</f>
        <v>0</v>
      </c>
      <c r="K1646" s="46">
        <f t="shared" si="2341"/>
        <v>0</v>
      </c>
      <c r="L1646" s="46">
        <f t="shared" si="2338"/>
        <v>0</v>
      </c>
      <c r="M1646" s="46">
        <f t="shared" si="2338"/>
        <v>0</v>
      </c>
      <c r="N1646" s="46">
        <f t="shared" si="2338"/>
        <v>0</v>
      </c>
      <c r="O1646" s="46">
        <f t="shared" si="2338"/>
        <v>0</v>
      </c>
      <c r="P1646" s="46">
        <f t="shared" si="2338"/>
        <v>0</v>
      </c>
      <c r="Q1646" s="46">
        <f t="shared" si="2338"/>
        <v>0</v>
      </c>
      <c r="R1646" s="46">
        <f t="shared" si="2338"/>
        <v>0</v>
      </c>
      <c r="S1646" s="46">
        <f t="shared" si="2338"/>
        <v>0</v>
      </c>
      <c r="T1646" s="46">
        <f t="shared" si="2338"/>
        <v>0</v>
      </c>
      <c r="U1646" s="46">
        <f t="shared" si="2338"/>
        <v>0</v>
      </c>
      <c r="V1646" s="46">
        <f t="shared" si="2338"/>
        <v>0</v>
      </c>
      <c r="W1646" s="46">
        <f t="shared" si="2338"/>
        <v>0</v>
      </c>
      <c r="X1646" s="46">
        <f t="shared" si="2338"/>
        <v>0</v>
      </c>
      <c r="Y1646" s="46">
        <f t="shared" si="2338"/>
        <v>0</v>
      </c>
      <c r="Z1646" s="46">
        <f t="shared" si="2338"/>
        <v>0</v>
      </c>
      <c r="AA1646" s="46">
        <f t="shared" si="2338"/>
        <v>0</v>
      </c>
      <c r="AB1646" s="46">
        <f t="shared" si="2338"/>
        <v>0</v>
      </c>
      <c r="AC1646" s="46">
        <f t="shared" si="2338"/>
        <v>0</v>
      </c>
      <c r="AD1646" s="46">
        <f t="shared" si="2338"/>
        <v>0</v>
      </c>
      <c r="AE1646" s="46">
        <f t="shared" si="2338"/>
        <v>0</v>
      </c>
    </row>
    <row r="1647" spans="4:31" hidden="1" outlineLevel="1">
      <c r="E1647" s="9"/>
      <c r="F1647" s="99"/>
      <c r="G1647" s="48" t="str">
        <f>$G$10</f>
        <v>SUBTRAN</v>
      </c>
      <c r="H1647" s="46">
        <f t="shared" si="2340"/>
        <v>0</v>
      </c>
      <c r="I1647" s="46">
        <f t="shared" si="2338"/>
        <v>0</v>
      </c>
      <c r="J1647" s="46">
        <f t="shared" ref="J1647:K1647" si="2342">J1559+J1567+J1575+J1599+J1607+J1615+J1623+J1631+J1639+J1583+J1591</f>
        <v>0</v>
      </c>
      <c r="K1647" s="46">
        <f t="shared" si="2342"/>
        <v>0</v>
      </c>
      <c r="L1647" s="46">
        <f t="shared" si="2338"/>
        <v>0</v>
      </c>
      <c r="M1647" s="46">
        <f t="shared" si="2338"/>
        <v>0</v>
      </c>
      <c r="N1647" s="46">
        <f t="shared" si="2338"/>
        <v>0</v>
      </c>
      <c r="O1647" s="46">
        <f t="shared" si="2338"/>
        <v>0</v>
      </c>
      <c r="P1647" s="46">
        <f t="shared" si="2338"/>
        <v>0</v>
      </c>
      <c r="Q1647" s="46">
        <f t="shared" si="2338"/>
        <v>0</v>
      </c>
      <c r="R1647" s="46">
        <f t="shared" si="2338"/>
        <v>0</v>
      </c>
      <c r="S1647" s="46">
        <f t="shared" si="2338"/>
        <v>0</v>
      </c>
      <c r="T1647" s="46">
        <f t="shared" si="2338"/>
        <v>0</v>
      </c>
      <c r="U1647" s="46">
        <f t="shared" si="2338"/>
        <v>0</v>
      </c>
      <c r="V1647" s="46">
        <f t="shared" si="2338"/>
        <v>0</v>
      </c>
      <c r="W1647" s="46">
        <f t="shared" si="2338"/>
        <v>0</v>
      </c>
      <c r="X1647" s="46">
        <f t="shared" si="2338"/>
        <v>0</v>
      </c>
      <c r="Y1647" s="46">
        <f t="shared" si="2338"/>
        <v>0</v>
      </c>
      <c r="Z1647" s="46">
        <f t="shared" si="2338"/>
        <v>0</v>
      </c>
      <c r="AA1647" s="46">
        <f t="shared" si="2338"/>
        <v>0</v>
      </c>
      <c r="AB1647" s="46">
        <f t="shared" si="2338"/>
        <v>0</v>
      </c>
      <c r="AC1647" s="46">
        <f t="shared" si="2338"/>
        <v>0</v>
      </c>
      <c r="AD1647" s="46">
        <f t="shared" si="2338"/>
        <v>0</v>
      </c>
      <c r="AE1647" s="46">
        <f t="shared" si="2338"/>
        <v>0</v>
      </c>
    </row>
    <row r="1648" spans="4:31" hidden="1" outlineLevel="1">
      <c r="E1648" s="9"/>
      <c r="F1648" s="99"/>
      <c r="G1648" s="48" t="str">
        <f>$G$11</f>
        <v>DISTPRI</v>
      </c>
      <c r="H1648" s="46">
        <f t="shared" si="2340"/>
        <v>23345383.074266322</v>
      </c>
      <c r="I1648" s="46">
        <f t="shared" si="2338"/>
        <v>15284212.152577229</v>
      </c>
      <c r="J1648" s="46">
        <f t="shared" ref="J1648:K1648" si="2343">J1560+J1568+J1576+J1600+J1608+J1616+J1624+J1632+J1640+J1584+J1592</f>
        <v>2509.689799754975</v>
      </c>
      <c r="K1648" s="46">
        <f t="shared" si="2343"/>
        <v>4643.6449951750874</v>
      </c>
      <c r="L1648" s="46">
        <f t="shared" si="2338"/>
        <v>3576099.9491850561</v>
      </c>
      <c r="M1648" s="46">
        <f t="shared" si="2338"/>
        <v>49972.18380706881</v>
      </c>
      <c r="N1648" s="46">
        <f t="shared" si="2338"/>
        <v>0</v>
      </c>
      <c r="O1648" s="46">
        <f t="shared" si="2338"/>
        <v>3626072.1329921256</v>
      </c>
      <c r="P1648" s="46">
        <f t="shared" si="2338"/>
        <v>2073854.4528477232</v>
      </c>
      <c r="Q1648" s="46">
        <f t="shared" si="2338"/>
        <v>373178.4291268597</v>
      </c>
      <c r="R1648" s="46">
        <f t="shared" si="2338"/>
        <v>0</v>
      </c>
      <c r="S1648" s="46">
        <f t="shared" si="2338"/>
        <v>0</v>
      </c>
      <c r="T1648" s="46">
        <f t="shared" si="2338"/>
        <v>2447032.8819745826</v>
      </c>
      <c r="U1648" s="46">
        <f t="shared" si="2338"/>
        <v>93911.366582768562</v>
      </c>
      <c r="V1648" s="46">
        <f t="shared" si="2338"/>
        <v>1298593.4937449286</v>
      </c>
      <c r="W1648" s="46">
        <f t="shared" si="2338"/>
        <v>0</v>
      </c>
      <c r="X1648" s="46">
        <f t="shared" si="2338"/>
        <v>0</v>
      </c>
      <c r="Y1648" s="46">
        <f t="shared" si="2338"/>
        <v>1392504.8603276971</v>
      </c>
      <c r="Z1648" s="46">
        <f t="shared" si="2338"/>
        <v>569472.96470042039</v>
      </c>
      <c r="AA1648" s="46">
        <f t="shared" si="2338"/>
        <v>11430.220465897895</v>
      </c>
      <c r="AB1648" s="46">
        <f t="shared" si="2338"/>
        <v>580903.1851663182</v>
      </c>
      <c r="AC1648" s="46">
        <f t="shared" si="2338"/>
        <v>7504.5264334380881</v>
      </c>
      <c r="AD1648" s="46">
        <f t="shared" si="2338"/>
        <v>0</v>
      </c>
      <c r="AE1648" s="46">
        <f t="shared" si="2338"/>
        <v>0</v>
      </c>
    </row>
    <row r="1649" spans="3:31" hidden="1" outlineLevel="1">
      <c r="E1649" s="9"/>
      <c r="F1649" s="99"/>
      <c r="G1649" s="48" t="str">
        <f>$G$12</f>
        <v>DISTSEC</v>
      </c>
      <c r="H1649" s="46">
        <f t="shared" si="2340"/>
        <v>9251244.8590583373</v>
      </c>
      <c r="I1649" s="46">
        <f t="shared" si="2338"/>
        <v>6863694.3691613879</v>
      </c>
      <c r="J1649" s="46">
        <f t="shared" ref="J1649:K1649" si="2344">J1561+J1569+J1577+J1601+J1609+J1617+J1625+J1633+J1641+J1585+J1593</f>
        <v>1701.4744568438421</v>
      </c>
      <c r="K1649" s="46">
        <f t="shared" si="2344"/>
        <v>2203.8783318961578</v>
      </c>
      <c r="L1649" s="46">
        <f t="shared" si="2338"/>
        <v>1383492.9962457304</v>
      </c>
      <c r="M1649" s="46">
        <f t="shared" si="2338"/>
        <v>0</v>
      </c>
      <c r="N1649" s="46">
        <f t="shared" si="2338"/>
        <v>0</v>
      </c>
      <c r="O1649" s="46">
        <f t="shared" si="2338"/>
        <v>1383492.9962457304</v>
      </c>
      <c r="P1649" s="46">
        <f t="shared" si="2338"/>
        <v>690631.16152024921</v>
      </c>
      <c r="Q1649" s="46">
        <f t="shared" si="2338"/>
        <v>0</v>
      </c>
      <c r="R1649" s="46">
        <f t="shared" si="2338"/>
        <v>0</v>
      </c>
      <c r="S1649" s="46">
        <f t="shared" si="2338"/>
        <v>0</v>
      </c>
      <c r="T1649" s="46">
        <f t="shared" si="2338"/>
        <v>690631.16152024921</v>
      </c>
      <c r="U1649" s="46">
        <f t="shared" si="2338"/>
        <v>25863.751487693211</v>
      </c>
      <c r="V1649" s="46">
        <f t="shared" si="2338"/>
        <v>0</v>
      </c>
      <c r="W1649" s="46">
        <f t="shared" si="2338"/>
        <v>0</v>
      </c>
      <c r="X1649" s="46">
        <f t="shared" si="2338"/>
        <v>0</v>
      </c>
      <c r="Y1649" s="46">
        <f t="shared" si="2338"/>
        <v>25863.751487693211</v>
      </c>
      <c r="Z1649" s="46">
        <f t="shared" si="2338"/>
        <v>195461.90226868688</v>
      </c>
      <c r="AA1649" s="46">
        <f t="shared" si="2338"/>
        <v>0</v>
      </c>
      <c r="AB1649" s="46">
        <f t="shared" si="2338"/>
        <v>195461.90226868688</v>
      </c>
      <c r="AC1649" s="46">
        <f t="shared" si="2338"/>
        <v>2311.0578252406517</v>
      </c>
      <c r="AD1649" s="46">
        <f t="shared" si="2338"/>
        <v>71133.689989073871</v>
      </c>
      <c r="AE1649" s="46">
        <f t="shared" si="2338"/>
        <v>14750.577771535987</v>
      </c>
    </row>
    <row r="1650" spans="3:31" hidden="1" outlineLevel="1">
      <c r="E1650" s="9"/>
      <c r="F1650" s="99"/>
      <c r="G1650" s="48" t="str">
        <f>$G$13</f>
        <v>ENERGY</v>
      </c>
      <c r="H1650" s="46">
        <f t="shared" si="2340"/>
        <v>0</v>
      </c>
      <c r="I1650" s="46">
        <f t="shared" si="2338"/>
        <v>0</v>
      </c>
      <c r="J1650" s="46">
        <f t="shared" ref="J1650:K1650" si="2345">J1562+J1570+J1578+J1602+J1610+J1618+J1626+J1634+J1642+J1586+J1594</f>
        <v>0</v>
      </c>
      <c r="K1650" s="46">
        <f t="shared" si="2345"/>
        <v>0</v>
      </c>
      <c r="L1650" s="46">
        <f t="shared" si="2338"/>
        <v>0</v>
      </c>
      <c r="M1650" s="46">
        <f t="shared" si="2338"/>
        <v>0</v>
      </c>
      <c r="N1650" s="46">
        <f t="shared" si="2338"/>
        <v>0</v>
      </c>
      <c r="O1650" s="46">
        <f t="shared" si="2338"/>
        <v>0</v>
      </c>
      <c r="P1650" s="46">
        <f t="shared" si="2338"/>
        <v>0</v>
      </c>
      <c r="Q1650" s="46">
        <f t="shared" si="2338"/>
        <v>0</v>
      </c>
      <c r="R1650" s="46">
        <f t="shared" si="2338"/>
        <v>0</v>
      </c>
      <c r="S1650" s="46">
        <f t="shared" si="2338"/>
        <v>0</v>
      </c>
      <c r="T1650" s="46">
        <f t="shared" si="2338"/>
        <v>0</v>
      </c>
      <c r="U1650" s="46">
        <f t="shared" si="2338"/>
        <v>0</v>
      </c>
      <c r="V1650" s="46">
        <f t="shared" si="2338"/>
        <v>0</v>
      </c>
      <c r="W1650" s="46">
        <f t="shared" si="2338"/>
        <v>0</v>
      </c>
      <c r="X1650" s="46">
        <f t="shared" si="2338"/>
        <v>0</v>
      </c>
      <c r="Y1650" s="46">
        <f t="shared" si="2338"/>
        <v>0</v>
      </c>
      <c r="Z1650" s="46">
        <f t="shared" si="2338"/>
        <v>0</v>
      </c>
      <c r="AA1650" s="46">
        <f t="shared" si="2338"/>
        <v>0</v>
      </c>
      <c r="AB1650" s="46">
        <f t="shared" si="2338"/>
        <v>0</v>
      </c>
      <c r="AC1650" s="46">
        <f t="shared" si="2338"/>
        <v>0</v>
      </c>
      <c r="AD1650" s="46">
        <f t="shared" si="2338"/>
        <v>0</v>
      </c>
      <c r="AE1650" s="46">
        <f t="shared" si="2338"/>
        <v>0</v>
      </c>
    </row>
    <row r="1651" spans="3:31" hidden="1" outlineLevel="1">
      <c r="E1651" s="9"/>
      <c r="F1651" s="99"/>
      <c r="G1651" s="48" t="str">
        <f>$G$14</f>
        <v>CUSTOMER</v>
      </c>
      <c r="H1651" s="46">
        <f t="shared" si="2340"/>
        <v>156338.06667534637</v>
      </c>
      <c r="I1651" s="46">
        <f t="shared" si="2338"/>
        <v>18582.052230182071</v>
      </c>
      <c r="J1651" s="46">
        <f t="shared" ref="J1651:K1651" si="2346">J1563+J1571+J1579+J1603+J1611+J1619+J1627+J1635+J1643+J1587+J1595</f>
        <v>3.7416427461805246</v>
      </c>
      <c r="K1651" s="46">
        <f t="shared" si="2346"/>
        <v>5.9594745025135873</v>
      </c>
      <c r="L1651" s="46">
        <f t="shared" si="2338"/>
        <v>14009.486690477976</v>
      </c>
      <c r="M1651" s="46">
        <f t="shared" si="2338"/>
        <v>2013.9348974833422</v>
      </c>
      <c r="N1651" s="46">
        <f t="shared" si="2338"/>
        <v>339.24099842456752</v>
      </c>
      <c r="O1651" s="46">
        <f t="shared" si="2338"/>
        <v>16362.662586385886</v>
      </c>
      <c r="P1651" s="46">
        <f t="shared" si="2338"/>
        <v>2145.9241392935896</v>
      </c>
      <c r="Q1651" s="46">
        <f t="shared" si="2338"/>
        <v>708.43302002644623</v>
      </c>
      <c r="R1651" s="46">
        <f t="shared" si="2338"/>
        <v>834.32821847268895</v>
      </c>
      <c r="S1651" s="46">
        <f t="shared" si="2338"/>
        <v>104.28959042631108</v>
      </c>
      <c r="T1651" s="46">
        <f t="shared" si="2338"/>
        <v>3792.9749682190359</v>
      </c>
      <c r="U1651" s="46">
        <f t="shared" si="2338"/>
        <v>13.377697942821236</v>
      </c>
      <c r="V1651" s="46">
        <f t="shared" si="2338"/>
        <v>502.32272308861059</v>
      </c>
      <c r="W1651" s="46">
        <f t="shared" si="2338"/>
        <v>1402.4640043451159</v>
      </c>
      <c r="X1651" s="46">
        <f t="shared" si="2338"/>
        <v>417.15708447611104</v>
      </c>
      <c r="Y1651" s="46">
        <f t="shared" si="2338"/>
        <v>2335.3215098526584</v>
      </c>
      <c r="Z1651" s="46">
        <f t="shared" si="2338"/>
        <v>409.33788772167605</v>
      </c>
      <c r="AA1651" s="46">
        <f t="shared" si="2338"/>
        <v>9.2560795294658664</v>
      </c>
      <c r="AB1651" s="46">
        <f t="shared" si="2338"/>
        <v>418.59396725114192</v>
      </c>
      <c r="AC1651" s="46">
        <f t="shared" si="2338"/>
        <v>43.026017815525968</v>
      </c>
      <c r="AD1651" s="46">
        <f t="shared" si="2338"/>
        <v>53436.858854794446</v>
      </c>
      <c r="AE1651" s="46">
        <f t="shared" si="2338"/>
        <v>61356.875423596939</v>
      </c>
    </row>
    <row r="1652" spans="3:31" collapsed="1">
      <c r="D1652" s="48" t="s">
        <v>219</v>
      </c>
      <c r="E1652" s="13">
        <f>E1564+E1572+E1580+E1604+E1612+E1620+E1628+E1636+E1644+E1588+E1596</f>
        <v>32752966</v>
      </c>
      <c r="F1652" s="167"/>
      <c r="G1652" s="48" t="str">
        <f>$G$15</f>
        <v>TOTAL</v>
      </c>
      <c r="H1652" s="4">
        <f>H1564+H1572+H1580+H1604+H1612+H1620+H1628+H1636+H1644+H1588+H1596</f>
        <v>32752966</v>
      </c>
      <c r="I1652" s="46">
        <f>I1564+I1572+I1580+I1604+I1612+I1620+I1628+I1636+I1644+I1588+I1596</f>
        <v>22166488.573968798</v>
      </c>
      <c r="J1652" s="46">
        <f>J1564+J1572+J1580+J1604+J1612+J1620+J1628+J1636+J1644+J1588+J1596</f>
        <v>4214.905899344998</v>
      </c>
      <c r="K1652" s="46">
        <f>K1564+K1572+K1580+K1604+K1612+K1620+K1628+K1636+K1644+K1588+K1596</f>
        <v>6853.4828015737585</v>
      </c>
      <c r="L1652" s="46">
        <f t="shared" ref="L1652:AE1652" si="2347">L1564+L1572+L1580+L1604+L1612+L1620+L1628+L1636+L1644+L1588+L1596</f>
        <v>4973602.4321212647</v>
      </c>
      <c r="M1652" s="46">
        <f t="shared" si="2347"/>
        <v>51986.118704552151</v>
      </c>
      <c r="N1652" s="46">
        <f t="shared" si="2347"/>
        <v>339.24099842456752</v>
      </c>
      <c r="O1652" s="46">
        <f t="shared" si="2347"/>
        <v>5025927.7918242412</v>
      </c>
      <c r="P1652" s="46">
        <f t="shared" si="2347"/>
        <v>2766631.538507266</v>
      </c>
      <c r="Q1652" s="46">
        <f t="shared" si="2347"/>
        <v>373886.86214688612</v>
      </c>
      <c r="R1652" s="46">
        <f t="shared" si="2347"/>
        <v>834.32821847268895</v>
      </c>
      <c r="S1652" s="46">
        <f t="shared" si="2347"/>
        <v>104.28959042631108</v>
      </c>
      <c r="T1652" s="46">
        <f t="shared" si="2347"/>
        <v>3141457.0184630509</v>
      </c>
      <c r="U1652" s="46">
        <f t="shared" si="2347"/>
        <v>119788.49576840458</v>
      </c>
      <c r="V1652" s="46">
        <f t="shared" si="2347"/>
        <v>1299095.8164680172</v>
      </c>
      <c r="W1652" s="46">
        <f t="shared" si="2347"/>
        <v>1402.4640043451159</v>
      </c>
      <c r="X1652" s="46">
        <f t="shared" si="2347"/>
        <v>417.15708447611104</v>
      </c>
      <c r="Y1652" s="46">
        <f t="shared" si="2347"/>
        <v>1420703.9333252429</v>
      </c>
      <c r="Z1652" s="46">
        <f t="shared" si="2347"/>
        <v>765344.20485682879</v>
      </c>
      <c r="AA1652" s="46">
        <f t="shared" si="2347"/>
        <v>11439.476545427362</v>
      </c>
      <c r="AB1652" s="46">
        <f t="shared" si="2347"/>
        <v>776783.68140225613</v>
      </c>
      <c r="AC1652" s="46">
        <f t="shared" si="2347"/>
        <v>9858.6102764942643</v>
      </c>
      <c r="AD1652" s="46">
        <f t="shared" si="2347"/>
        <v>124570.54884386831</v>
      </c>
      <c r="AE1652" s="46">
        <f t="shared" si="2347"/>
        <v>76107.453195132926</v>
      </c>
    </row>
    <row r="1654" spans="3:31" hidden="1" outlineLevel="1">
      <c r="E1654" s="9"/>
      <c r="F1654" s="99"/>
      <c r="G1654" s="48" t="str">
        <f>$G$8</f>
        <v>PRODUCTION</v>
      </c>
      <c r="H1654" s="13">
        <f t="shared" ref="H1654:AE1654" si="2348">+H1645+H1547</f>
        <v>0</v>
      </c>
      <c r="I1654" s="13">
        <f t="shared" si="2348"/>
        <v>0</v>
      </c>
      <c r="J1654" s="53">
        <f t="shared" ref="J1654:K1654" si="2349">+J1645+J1547</f>
        <v>0</v>
      </c>
      <c r="K1654" s="53">
        <f t="shared" si="2349"/>
        <v>0</v>
      </c>
      <c r="L1654" s="13">
        <f t="shared" si="2348"/>
        <v>0</v>
      </c>
      <c r="M1654" s="13">
        <f t="shared" si="2348"/>
        <v>0</v>
      </c>
      <c r="N1654" s="13">
        <f t="shared" si="2348"/>
        <v>0</v>
      </c>
      <c r="O1654" s="13">
        <f t="shared" si="2348"/>
        <v>0</v>
      </c>
      <c r="P1654" s="13">
        <f t="shared" si="2348"/>
        <v>0</v>
      </c>
      <c r="Q1654" s="13">
        <f t="shared" si="2348"/>
        <v>0</v>
      </c>
      <c r="R1654" s="13">
        <f t="shared" si="2348"/>
        <v>0</v>
      </c>
      <c r="S1654" s="13">
        <f t="shared" si="2348"/>
        <v>0</v>
      </c>
      <c r="T1654" s="13">
        <f t="shared" si="2348"/>
        <v>0</v>
      </c>
      <c r="U1654" s="13">
        <f t="shared" si="2348"/>
        <v>0</v>
      </c>
      <c r="V1654" s="13">
        <f t="shared" si="2348"/>
        <v>0</v>
      </c>
      <c r="W1654" s="13">
        <f t="shared" si="2348"/>
        <v>0</v>
      </c>
      <c r="X1654" s="13">
        <f t="shared" si="2348"/>
        <v>0</v>
      </c>
      <c r="Y1654" s="13">
        <f t="shared" si="2348"/>
        <v>0</v>
      </c>
      <c r="Z1654" s="13">
        <f t="shared" si="2348"/>
        <v>0</v>
      </c>
      <c r="AA1654" s="13">
        <f t="shared" si="2348"/>
        <v>0</v>
      </c>
      <c r="AB1654" s="13">
        <f t="shared" si="2348"/>
        <v>0</v>
      </c>
      <c r="AC1654" s="13">
        <f t="shared" si="2348"/>
        <v>0</v>
      </c>
      <c r="AD1654" s="13">
        <f t="shared" si="2348"/>
        <v>0</v>
      </c>
      <c r="AE1654" s="13">
        <f t="shared" si="2348"/>
        <v>0</v>
      </c>
    </row>
    <row r="1655" spans="3:31" hidden="1" outlineLevel="1">
      <c r="E1655" s="9"/>
      <c r="F1655" s="99"/>
      <c r="G1655" s="48" t="str">
        <f>$G$9</f>
        <v>BULKTRAN</v>
      </c>
      <c r="H1655" s="13">
        <f t="shared" ref="H1655:AE1655" si="2350">+H1646+H1548</f>
        <v>0</v>
      </c>
      <c r="I1655" s="13">
        <f t="shared" si="2350"/>
        <v>0</v>
      </c>
      <c r="J1655" s="53">
        <f t="shared" ref="J1655:K1655" si="2351">+J1646+J1548</f>
        <v>0</v>
      </c>
      <c r="K1655" s="53">
        <f t="shared" si="2351"/>
        <v>0</v>
      </c>
      <c r="L1655" s="13">
        <f t="shared" si="2350"/>
        <v>0</v>
      </c>
      <c r="M1655" s="13">
        <f t="shared" si="2350"/>
        <v>0</v>
      </c>
      <c r="N1655" s="13">
        <f t="shared" si="2350"/>
        <v>0</v>
      </c>
      <c r="O1655" s="13">
        <f t="shared" si="2350"/>
        <v>0</v>
      </c>
      <c r="P1655" s="13">
        <f t="shared" si="2350"/>
        <v>0</v>
      </c>
      <c r="Q1655" s="13">
        <f t="shared" si="2350"/>
        <v>0</v>
      </c>
      <c r="R1655" s="13">
        <f t="shared" si="2350"/>
        <v>0</v>
      </c>
      <c r="S1655" s="13">
        <f t="shared" si="2350"/>
        <v>0</v>
      </c>
      <c r="T1655" s="13">
        <f t="shared" si="2350"/>
        <v>0</v>
      </c>
      <c r="U1655" s="13">
        <f t="shared" si="2350"/>
        <v>0</v>
      </c>
      <c r="V1655" s="13">
        <f t="shared" si="2350"/>
        <v>0</v>
      </c>
      <c r="W1655" s="13">
        <f t="shared" si="2350"/>
        <v>0</v>
      </c>
      <c r="X1655" s="13">
        <f t="shared" si="2350"/>
        <v>0</v>
      </c>
      <c r="Y1655" s="13">
        <f t="shared" si="2350"/>
        <v>0</v>
      </c>
      <c r="Z1655" s="13">
        <f t="shared" si="2350"/>
        <v>0</v>
      </c>
      <c r="AA1655" s="13">
        <f t="shared" si="2350"/>
        <v>0</v>
      </c>
      <c r="AB1655" s="13">
        <f t="shared" si="2350"/>
        <v>0</v>
      </c>
      <c r="AC1655" s="13">
        <f t="shared" si="2350"/>
        <v>0</v>
      </c>
      <c r="AD1655" s="13">
        <f t="shared" si="2350"/>
        <v>0</v>
      </c>
      <c r="AE1655" s="13">
        <f t="shared" si="2350"/>
        <v>0</v>
      </c>
    </row>
    <row r="1656" spans="3:31" hidden="1" outlineLevel="1">
      <c r="E1656" s="9"/>
      <c r="F1656" s="99"/>
      <c r="G1656" s="48" t="str">
        <f>$G$10</f>
        <v>SUBTRAN</v>
      </c>
      <c r="H1656" s="13">
        <f t="shared" ref="H1656:AE1656" si="2352">+H1647+H1549</f>
        <v>0</v>
      </c>
      <c r="I1656" s="13">
        <f t="shared" si="2352"/>
        <v>0</v>
      </c>
      <c r="J1656" s="53">
        <f t="shared" ref="J1656:K1656" si="2353">+J1647+J1549</f>
        <v>0</v>
      </c>
      <c r="K1656" s="53">
        <f t="shared" si="2353"/>
        <v>0</v>
      </c>
      <c r="L1656" s="13">
        <f t="shared" si="2352"/>
        <v>0</v>
      </c>
      <c r="M1656" s="13">
        <f t="shared" si="2352"/>
        <v>0</v>
      </c>
      <c r="N1656" s="13">
        <f t="shared" si="2352"/>
        <v>0</v>
      </c>
      <c r="O1656" s="13">
        <f t="shared" si="2352"/>
        <v>0</v>
      </c>
      <c r="P1656" s="13">
        <f t="shared" si="2352"/>
        <v>0</v>
      </c>
      <c r="Q1656" s="13">
        <f t="shared" si="2352"/>
        <v>0</v>
      </c>
      <c r="R1656" s="13">
        <f t="shared" si="2352"/>
        <v>0</v>
      </c>
      <c r="S1656" s="13">
        <f t="shared" si="2352"/>
        <v>0</v>
      </c>
      <c r="T1656" s="13">
        <f t="shared" si="2352"/>
        <v>0</v>
      </c>
      <c r="U1656" s="13">
        <f t="shared" si="2352"/>
        <v>0</v>
      </c>
      <c r="V1656" s="13">
        <f t="shared" si="2352"/>
        <v>0</v>
      </c>
      <c r="W1656" s="13">
        <f t="shared" si="2352"/>
        <v>0</v>
      </c>
      <c r="X1656" s="13">
        <f t="shared" si="2352"/>
        <v>0</v>
      </c>
      <c r="Y1656" s="13">
        <f t="shared" si="2352"/>
        <v>0</v>
      </c>
      <c r="Z1656" s="13">
        <f t="shared" si="2352"/>
        <v>0</v>
      </c>
      <c r="AA1656" s="13">
        <f t="shared" si="2352"/>
        <v>0</v>
      </c>
      <c r="AB1656" s="13">
        <f t="shared" si="2352"/>
        <v>0</v>
      </c>
      <c r="AC1656" s="13">
        <f t="shared" si="2352"/>
        <v>0</v>
      </c>
      <c r="AD1656" s="13">
        <f t="shared" si="2352"/>
        <v>0</v>
      </c>
      <c r="AE1656" s="13">
        <f t="shared" si="2352"/>
        <v>0</v>
      </c>
    </row>
    <row r="1657" spans="3:31" hidden="1" outlineLevel="1">
      <c r="E1657" s="9"/>
      <c r="F1657" s="99"/>
      <c r="G1657" s="48" t="str">
        <f>$G$11</f>
        <v>DISTPRI</v>
      </c>
      <c r="H1657" s="13">
        <f t="shared" ref="H1657:AE1657" si="2354">+H1648+H1550</f>
        <v>28650670.97126786</v>
      </c>
      <c r="I1657" s="13">
        <f t="shared" si="2354"/>
        <v>18757581.833011147</v>
      </c>
      <c r="J1657" s="53">
        <f t="shared" ref="J1657:K1657" si="2355">+J1648+J1550</f>
        <v>3080.0221381668916</v>
      </c>
      <c r="K1657" s="53">
        <f t="shared" si="2355"/>
        <v>5698.9231849782936</v>
      </c>
      <c r="L1657" s="13">
        <f t="shared" si="2354"/>
        <v>4388776.2594655436</v>
      </c>
      <c r="M1657" s="13">
        <f t="shared" si="2354"/>
        <v>61328.468734799018</v>
      </c>
      <c r="N1657" s="13">
        <f t="shared" si="2354"/>
        <v>0</v>
      </c>
      <c r="O1657" s="13">
        <f t="shared" si="2354"/>
        <v>4450104.7282003434</v>
      </c>
      <c r="P1657" s="13">
        <f t="shared" si="2354"/>
        <v>2545142.2828154285</v>
      </c>
      <c r="Q1657" s="13">
        <f t="shared" si="2354"/>
        <v>457984.01990130002</v>
      </c>
      <c r="R1657" s="13">
        <f t="shared" si="2354"/>
        <v>0</v>
      </c>
      <c r="S1657" s="13">
        <f t="shared" si="2354"/>
        <v>0</v>
      </c>
      <c r="T1657" s="13">
        <f t="shared" si="2354"/>
        <v>3003126.3027167283</v>
      </c>
      <c r="U1657" s="13">
        <f t="shared" si="2354"/>
        <v>115252.9241377454</v>
      </c>
      <c r="V1657" s="13">
        <f t="shared" si="2354"/>
        <v>1593701.6238438573</v>
      </c>
      <c r="W1657" s="13">
        <f t="shared" si="2354"/>
        <v>0</v>
      </c>
      <c r="X1657" s="13">
        <f t="shared" si="2354"/>
        <v>0</v>
      </c>
      <c r="Y1657" s="13">
        <f t="shared" si="2354"/>
        <v>1708954.5479816026</v>
      </c>
      <c r="Z1657" s="13">
        <f t="shared" si="2354"/>
        <v>698886.90567896969</v>
      </c>
      <c r="AA1657" s="13">
        <f t="shared" si="2354"/>
        <v>14027.762348371081</v>
      </c>
      <c r="AB1657" s="13">
        <f t="shared" si="2354"/>
        <v>712914.66802734067</v>
      </c>
      <c r="AC1657" s="13">
        <f t="shared" si="2354"/>
        <v>9209.9460075522493</v>
      </c>
      <c r="AD1657" s="13">
        <f t="shared" si="2354"/>
        <v>0</v>
      </c>
      <c r="AE1657" s="13">
        <f t="shared" si="2354"/>
        <v>0</v>
      </c>
    </row>
    <row r="1658" spans="3:31" hidden="1" outlineLevel="1">
      <c r="E1658" s="9"/>
      <c r="F1658" s="99"/>
      <c r="G1658" s="48" t="str">
        <f>$G$12</f>
        <v>DISTSEC</v>
      </c>
      <c r="H1658" s="13">
        <f t="shared" ref="H1658:AE1658" si="2356">+H1649+H1551</f>
        <v>11350623.683925061</v>
      </c>
      <c r="I1658" s="13">
        <f t="shared" si="2356"/>
        <v>8421267.9539601244</v>
      </c>
      <c r="J1658" s="53">
        <f t="shared" ref="J1658:K1658" si="2357">+J1649+J1551</f>
        <v>2087.5889203748789</v>
      </c>
      <c r="K1658" s="53">
        <f t="shared" si="2357"/>
        <v>2704.0029716666741</v>
      </c>
      <c r="L1658" s="13">
        <f t="shared" si="2356"/>
        <v>1697448.1390312759</v>
      </c>
      <c r="M1658" s="13">
        <f t="shared" si="2356"/>
        <v>0</v>
      </c>
      <c r="N1658" s="13">
        <f t="shared" si="2356"/>
        <v>0</v>
      </c>
      <c r="O1658" s="13">
        <f t="shared" si="2356"/>
        <v>1697448.1390312759</v>
      </c>
      <c r="P1658" s="13">
        <f t="shared" si="2356"/>
        <v>847355.63032177032</v>
      </c>
      <c r="Q1658" s="13">
        <f t="shared" si="2356"/>
        <v>0</v>
      </c>
      <c r="R1658" s="13">
        <f t="shared" si="2356"/>
        <v>0</v>
      </c>
      <c r="S1658" s="13">
        <f t="shared" si="2356"/>
        <v>0</v>
      </c>
      <c r="T1658" s="13">
        <f t="shared" si="2356"/>
        <v>847355.63032177032</v>
      </c>
      <c r="U1658" s="13">
        <f t="shared" si="2356"/>
        <v>31732.995360501605</v>
      </c>
      <c r="V1658" s="13">
        <f t="shared" si="2356"/>
        <v>0</v>
      </c>
      <c r="W1658" s="13">
        <f t="shared" si="2356"/>
        <v>0</v>
      </c>
      <c r="X1658" s="13">
        <f t="shared" si="2356"/>
        <v>0</v>
      </c>
      <c r="Y1658" s="13">
        <f t="shared" si="2356"/>
        <v>31732.995360501605</v>
      </c>
      <c r="Z1658" s="13">
        <f t="shared" si="2356"/>
        <v>239817.94136857713</v>
      </c>
      <c r="AA1658" s="13">
        <f t="shared" si="2356"/>
        <v>0</v>
      </c>
      <c r="AB1658" s="13">
        <f t="shared" si="2356"/>
        <v>239817.94136857713</v>
      </c>
      <c r="AC1658" s="13">
        <f t="shared" si="2356"/>
        <v>2835.5046359422568</v>
      </c>
      <c r="AD1658" s="13">
        <f t="shared" si="2356"/>
        <v>87276.010808900959</v>
      </c>
      <c r="AE1658" s="13">
        <f t="shared" si="2356"/>
        <v>18097.916545927103</v>
      </c>
    </row>
    <row r="1659" spans="3:31" hidden="1" outlineLevel="1">
      <c r="E1659" s="9"/>
      <c r="F1659" s="99"/>
      <c r="G1659" s="48" t="str">
        <f>$G$13</f>
        <v>ENERGY</v>
      </c>
      <c r="H1659" s="13">
        <f t="shared" ref="H1659:AE1659" si="2358">+H1650+H1552</f>
        <v>0</v>
      </c>
      <c r="I1659" s="13">
        <f t="shared" si="2358"/>
        <v>0</v>
      </c>
      <c r="J1659" s="53">
        <f t="shared" ref="J1659:K1659" si="2359">+J1650+J1552</f>
        <v>0</v>
      </c>
      <c r="K1659" s="53">
        <f t="shared" si="2359"/>
        <v>0</v>
      </c>
      <c r="L1659" s="13">
        <f t="shared" si="2358"/>
        <v>0</v>
      </c>
      <c r="M1659" s="13">
        <f t="shared" si="2358"/>
        <v>0</v>
      </c>
      <c r="N1659" s="13">
        <f t="shared" si="2358"/>
        <v>0</v>
      </c>
      <c r="O1659" s="13">
        <f t="shared" si="2358"/>
        <v>0</v>
      </c>
      <c r="P1659" s="13">
        <f t="shared" si="2358"/>
        <v>0</v>
      </c>
      <c r="Q1659" s="13">
        <f t="shared" si="2358"/>
        <v>0</v>
      </c>
      <c r="R1659" s="13">
        <f t="shared" si="2358"/>
        <v>0</v>
      </c>
      <c r="S1659" s="13">
        <f t="shared" si="2358"/>
        <v>0</v>
      </c>
      <c r="T1659" s="13">
        <f t="shared" si="2358"/>
        <v>0</v>
      </c>
      <c r="U1659" s="13">
        <f t="shared" si="2358"/>
        <v>0</v>
      </c>
      <c r="V1659" s="13">
        <f t="shared" si="2358"/>
        <v>0</v>
      </c>
      <c r="W1659" s="13">
        <f t="shared" si="2358"/>
        <v>0</v>
      </c>
      <c r="X1659" s="13">
        <f t="shared" si="2358"/>
        <v>0</v>
      </c>
      <c r="Y1659" s="13">
        <f t="shared" si="2358"/>
        <v>0</v>
      </c>
      <c r="Z1659" s="13">
        <f t="shared" si="2358"/>
        <v>0</v>
      </c>
      <c r="AA1659" s="13">
        <f t="shared" si="2358"/>
        <v>0</v>
      </c>
      <c r="AB1659" s="13">
        <f t="shared" si="2358"/>
        <v>0</v>
      </c>
      <c r="AC1659" s="13">
        <f t="shared" si="2358"/>
        <v>0</v>
      </c>
      <c r="AD1659" s="13">
        <f t="shared" si="2358"/>
        <v>0</v>
      </c>
      <c r="AE1659" s="13">
        <f t="shared" si="2358"/>
        <v>0</v>
      </c>
    </row>
    <row r="1660" spans="3:31" hidden="1" outlineLevel="1">
      <c r="E1660" s="9"/>
      <c r="F1660" s="99"/>
      <c r="G1660" s="48" t="str">
        <f>$G$14</f>
        <v>CUSTOMER</v>
      </c>
      <c r="H1660" s="13">
        <f t="shared" ref="H1660:AE1660" si="2360">+H1651+H1553</f>
        <v>2646632.344807086</v>
      </c>
      <c r="I1660" s="13">
        <f t="shared" si="2360"/>
        <v>1136149.2603060866</v>
      </c>
      <c r="J1660" s="53">
        <f t="shared" ref="J1660:K1660" si="2361">+J1651+J1553</f>
        <v>228.99297979433669</v>
      </c>
      <c r="K1660" s="53">
        <f t="shared" si="2361"/>
        <v>259.07954731605793</v>
      </c>
      <c r="L1660" s="13">
        <f t="shared" si="2360"/>
        <v>643792.1201180818</v>
      </c>
      <c r="M1660" s="13">
        <f t="shared" si="2360"/>
        <v>79450.590970592413</v>
      </c>
      <c r="N1660" s="13">
        <f t="shared" si="2360"/>
        <v>13373.556977705481</v>
      </c>
      <c r="O1660" s="13">
        <f t="shared" si="2360"/>
        <v>736616.26806637971</v>
      </c>
      <c r="P1660" s="13">
        <f t="shared" si="2360"/>
        <v>86232.446353710417</v>
      </c>
      <c r="Q1660" s="13">
        <f t="shared" si="2360"/>
        <v>27970.596662288783</v>
      </c>
      <c r="R1660" s="13">
        <f t="shared" si="2360"/>
        <v>32890.882940650976</v>
      </c>
      <c r="S1660" s="13">
        <f t="shared" si="2360"/>
        <v>4111.3037227956547</v>
      </c>
      <c r="T1660" s="13">
        <f t="shared" si="2360"/>
        <v>151205.22967944582</v>
      </c>
      <c r="U1660" s="13">
        <f t="shared" si="2360"/>
        <v>542.46627567844735</v>
      </c>
      <c r="V1660" s="13">
        <f t="shared" si="2360"/>
        <v>19836.156056732125</v>
      </c>
      <c r="W1660" s="13">
        <f t="shared" si="2360"/>
        <v>55287.929107604308</v>
      </c>
      <c r="X1660" s="13">
        <f t="shared" si="2360"/>
        <v>16445.164540261983</v>
      </c>
      <c r="Y1660" s="13">
        <f t="shared" si="2360"/>
        <v>92111.715980276858</v>
      </c>
      <c r="Z1660" s="13">
        <f t="shared" si="2360"/>
        <v>16598.692631582675</v>
      </c>
      <c r="AA1660" s="13">
        <f t="shared" si="2360"/>
        <v>365.65657932145416</v>
      </c>
      <c r="AB1660" s="13">
        <f t="shared" si="2360"/>
        <v>16964.349210904129</v>
      </c>
      <c r="AC1660" s="13">
        <f t="shared" si="2360"/>
        <v>1723.334782770459</v>
      </c>
      <c r="AD1660" s="13">
        <f t="shared" si="2360"/>
        <v>321957.80731246172</v>
      </c>
      <c r="AE1660" s="13">
        <f t="shared" si="2360"/>
        <v>189416.30694165058</v>
      </c>
    </row>
    <row r="1661" spans="3:31" collapsed="1">
      <c r="C1661" s="48" t="s">
        <v>220</v>
      </c>
      <c r="E1661" s="13">
        <f>+E1652+E1554</f>
        <v>42647927</v>
      </c>
      <c r="F1661" s="167"/>
      <c r="G1661" s="48" t="str">
        <f>$G$15</f>
        <v>TOTAL</v>
      </c>
      <c r="H1661" s="13">
        <f>+H1652+H1554</f>
        <v>42647927</v>
      </c>
      <c r="I1661" s="13">
        <f t="shared" ref="I1661:AE1661" si="2362">+I1652+I1554</f>
        <v>28314999.047277357</v>
      </c>
      <c r="J1661" s="53">
        <f t="shared" ref="J1661:K1661" si="2363">+J1652+J1554</f>
        <v>5396.6040383361069</v>
      </c>
      <c r="K1661" s="53">
        <f t="shared" si="2363"/>
        <v>8662.0057039610256</v>
      </c>
      <c r="L1661" s="13">
        <f t="shared" si="2362"/>
        <v>6730016.5186149012</v>
      </c>
      <c r="M1661" s="13">
        <f t="shared" si="2362"/>
        <v>140779.05970539141</v>
      </c>
      <c r="N1661" s="13">
        <f t="shared" si="2362"/>
        <v>13373.556977705481</v>
      </c>
      <c r="O1661" s="13">
        <f t="shared" si="2362"/>
        <v>6884169.1352979979</v>
      </c>
      <c r="P1661" s="13">
        <f t="shared" si="2362"/>
        <v>3478730.3594909096</v>
      </c>
      <c r="Q1661" s="13">
        <f t="shared" si="2362"/>
        <v>485954.61656358879</v>
      </c>
      <c r="R1661" s="13">
        <f t="shared" si="2362"/>
        <v>32890.882940650976</v>
      </c>
      <c r="S1661" s="13">
        <f t="shared" si="2362"/>
        <v>4111.3037227956547</v>
      </c>
      <c r="T1661" s="13">
        <f t="shared" si="2362"/>
        <v>4001687.1627179449</v>
      </c>
      <c r="U1661" s="13">
        <f t="shared" si="2362"/>
        <v>147528.38577392543</v>
      </c>
      <c r="V1661" s="13">
        <f t="shared" si="2362"/>
        <v>1613537.7799005895</v>
      </c>
      <c r="W1661" s="13">
        <f t="shared" si="2362"/>
        <v>55287.929107604308</v>
      </c>
      <c r="X1661" s="13">
        <f t="shared" si="2362"/>
        <v>16445.164540261983</v>
      </c>
      <c r="Y1661" s="13">
        <f t="shared" si="2362"/>
        <v>1832799.2593223811</v>
      </c>
      <c r="Z1661" s="13">
        <f t="shared" si="2362"/>
        <v>955303.53967912938</v>
      </c>
      <c r="AA1661" s="13">
        <f t="shared" si="2362"/>
        <v>14393.418927692537</v>
      </c>
      <c r="AB1661" s="13">
        <f t="shared" si="2362"/>
        <v>969696.95860682183</v>
      </c>
      <c r="AC1661" s="13">
        <f t="shared" si="2362"/>
        <v>13768.785426264963</v>
      </c>
      <c r="AD1661" s="13">
        <f t="shared" si="2362"/>
        <v>409233.81812136265</v>
      </c>
      <c r="AE1661" s="13">
        <f t="shared" si="2362"/>
        <v>207514.22348757766</v>
      </c>
    </row>
    <row r="1663" spans="3:31">
      <c r="C1663" s="48" t="s">
        <v>19</v>
      </c>
    </row>
    <row r="1664" spans="3:31" hidden="1" outlineLevel="1">
      <c r="E1664" s="44"/>
      <c r="F1664" s="167" t="str">
        <f>F1671</f>
        <v>TOTOX234</v>
      </c>
      <c r="G1664" s="48" t="str">
        <f>$G$8</f>
        <v>PRODUCTION</v>
      </c>
      <c r="H1664" s="4">
        <f t="shared" ref="H1664:H1703" si="2364">SUBTOTAL(9,I1664:AE1664)</f>
        <v>0</v>
      </c>
      <c r="I1664" s="5">
        <f t="shared" ref="I1664:N1664" si="2365">VLOOKUP(CONCATENATE($F1664," ",$G1664),AllocFactorMatrix,(I$4+1),FALSE)*$E1671</f>
        <v>0</v>
      </c>
      <c r="J1664" s="47">
        <f t="shared" si="2365"/>
        <v>0</v>
      </c>
      <c r="K1664" s="47">
        <f t="shared" si="2365"/>
        <v>0</v>
      </c>
      <c r="L1664" s="5">
        <f t="shared" si="2365"/>
        <v>0</v>
      </c>
      <c r="M1664" s="5">
        <f t="shared" si="2365"/>
        <v>0</v>
      </c>
      <c r="N1664" s="5">
        <f t="shared" si="2365"/>
        <v>0</v>
      </c>
      <c r="O1664" s="5">
        <f t="shared" ref="O1664:O1703" si="2366">SUBTOTAL(9,L1664:N1664)</f>
        <v>0</v>
      </c>
      <c r="P1664" s="5">
        <f>VLOOKUP(CONCATENATE($F1664," ",$G1664),AllocFactorMatrix,(P$4+1),FALSE)*$E1671</f>
        <v>0</v>
      </c>
      <c r="Q1664" s="5">
        <f>VLOOKUP(CONCATENATE($F1664," ",$G1664),AllocFactorMatrix,(Q$4+1),FALSE)*$E1671</f>
        <v>0</v>
      </c>
      <c r="R1664" s="5">
        <f>VLOOKUP(CONCATENATE($F1664," ",$G1664),AllocFactorMatrix,(R$4+1),FALSE)*$E1671</f>
        <v>0</v>
      </c>
      <c r="S1664" s="5">
        <f>VLOOKUP(CONCATENATE($F1664," ",$G1664),AllocFactorMatrix,(S$4+1),FALSE)*$E1671</f>
        <v>0</v>
      </c>
      <c r="T1664" s="5">
        <f>SUBTOTAL(9,P1664:S1664)</f>
        <v>0</v>
      </c>
      <c r="U1664" s="5">
        <f>VLOOKUP(CONCATENATE($F1664," ",$G1664),AllocFactorMatrix,(U$4+1),FALSE)*$E1671</f>
        <v>0</v>
      </c>
      <c r="V1664" s="5">
        <f>VLOOKUP(CONCATENATE($F1664," ",$G1664),AllocFactorMatrix,(V$4+1),FALSE)*$E1671</f>
        <v>0</v>
      </c>
      <c r="W1664" s="5">
        <f>VLOOKUP(CONCATENATE($F1664," ",$G1664),AllocFactorMatrix,(W$4+1),FALSE)*$E1671</f>
        <v>0</v>
      </c>
      <c r="X1664" s="5">
        <f>VLOOKUP(CONCATENATE($F1664," ",$G1664),AllocFactorMatrix,(X$4+1),FALSE)*$E1671</f>
        <v>0</v>
      </c>
      <c r="Y1664" s="5">
        <f>SUBTOTAL(9,U1664:X1664)</f>
        <v>0</v>
      </c>
      <c r="Z1664" s="5">
        <f>VLOOKUP(CONCATENATE($F1664," ",$G1664),AllocFactorMatrix,(Z$4+1),FALSE)*$E1671</f>
        <v>0</v>
      </c>
      <c r="AA1664" s="5">
        <f>VLOOKUP(CONCATENATE($F1664," ",$G1664),AllocFactorMatrix,(AA$4+1),FALSE)*$E1671</f>
        <v>0</v>
      </c>
      <c r="AB1664" s="5">
        <f t="shared" ref="AB1664:AB1703" si="2367">SUBTOTAL(9,Z1664:AA1664)</f>
        <v>0</v>
      </c>
      <c r="AC1664" s="5">
        <f>VLOOKUP(CONCATENATE($F1664," ",$G1664),AllocFactorMatrix,(AC$4+1),FALSE)*$E1671</f>
        <v>0</v>
      </c>
      <c r="AD1664" s="5">
        <f>VLOOKUP(CONCATENATE($F1664," ",$G1664),AllocFactorMatrix,(AD$4+1),FALSE)*$E1671</f>
        <v>0</v>
      </c>
      <c r="AE1664" s="5">
        <f>VLOOKUP(CONCATENATE($F1664," ",$G1664),AllocFactorMatrix,(AE$4+1),FALSE)*$E1671</f>
        <v>0</v>
      </c>
    </row>
    <row r="1665" spans="4:31" hidden="1" outlineLevel="1">
      <c r="E1665" s="44"/>
      <c r="F1665" s="167" t="str">
        <f>F1671</f>
        <v>TOTOX234</v>
      </c>
      <c r="G1665" s="48" t="str">
        <f>$G$9</f>
        <v>BULKTRAN</v>
      </c>
      <c r="H1665" s="4">
        <f t="shared" si="2364"/>
        <v>0</v>
      </c>
      <c r="I1665" s="5">
        <f t="shared" ref="I1665:N1665" si="2368">VLOOKUP(CONCATENATE($F1665," ",$G1665),AllocFactorMatrix,(I$4+1),FALSE)*$E1671</f>
        <v>0</v>
      </c>
      <c r="J1665" s="47">
        <f t="shared" si="2368"/>
        <v>0</v>
      </c>
      <c r="K1665" s="47">
        <f t="shared" si="2368"/>
        <v>0</v>
      </c>
      <c r="L1665" s="5">
        <f t="shared" si="2368"/>
        <v>0</v>
      </c>
      <c r="M1665" s="5">
        <f t="shared" si="2368"/>
        <v>0</v>
      </c>
      <c r="N1665" s="5">
        <f t="shared" si="2368"/>
        <v>0</v>
      </c>
      <c r="O1665" s="5">
        <f t="shared" si="2366"/>
        <v>0</v>
      </c>
      <c r="P1665" s="5">
        <f>VLOOKUP(CONCATENATE($F1665," ",$G1665),AllocFactorMatrix,(P$4+1),FALSE)*$E1671</f>
        <v>0</v>
      </c>
      <c r="Q1665" s="5">
        <f>VLOOKUP(CONCATENATE($F1665," ",$G1665),AllocFactorMatrix,(Q$4+1),FALSE)*$E1671</f>
        <v>0</v>
      </c>
      <c r="R1665" s="5">
        <f>VLOOKUP(CONCATENATE($F1665," ",$G1665),AllocFactorMatrix,(R$4+1),FALSE)*$E1671</f>
        <v>0</v>
      </c>
      <c r="S1665" s="5">
        <f>VLOOKUP(CONCATENATE($F1665," ",$G1665),AllocFactorMatrix,(S$4+1),FALSE)*$E1671</f>
        <v>0</v>
      </c>
      <c r="T1665" s="5">
        <f t="shared" ref="T1665:T1703" si="2369">SUBTOTAL(9,P1665:S1665)</f>
        <v>0</v>
      </c>
      <c r="U1665" s="5">
        <f>VLOOKUP(CONCATENATE($F1665," ",$G1665),AllocFactorMatrix,(U$4+1),FALSE)*$E1671</f>
        <v>0</v>
      </c>
      <c r="V1665" s="5">
        <f>VLOOKUP(CONCATENATE($F1665," ",$G1665),AllocFactorMatrix,(V$4+1),FALSE)*$E1671</f>
        <v>0</v>
      </c>
      <c r="W1665" s="5">
        <f>VLOOKUP(CONCATENATE($F1665," ",$G1665),AllocFactorMatrix,(W$4+1),FALSE)*$E1671</f>
        <v>0</v>
      </c>
      <c r="X1665" s="5">
        <f>VLOOKUP(CONCATENATE($F1665," ",$G1665),AllocFactorMatrix,(X$4+1),FALSE)*$E1671</f>
        <v>0</v>
      </c>
      <c r="Y1665" s="5">
        <f t="shared" ref="Y1665:Y1671" si="2370">SUBTOTAL(9,U1665:X1665)</f>
        <v>0</v>
      </c>
      <c r="Z1665" s="5">
        <f>VLOOKUP(CONCATENATE($F1665," ",$G1665),AllocFactorMatrix,(Z$4+1),FALSE)*$E1671</f>
        <v>0</v>
      </c>
      <c r="AA1665" s="5">
        <f>VLOOKUP(CONCATENATE($F1665," ",$G1665),AllocFactorMatrix,(AA$4+1),FALSE)*$E1671</f>
        <v>0</v>
      </c>
      <c r="AB1665" s="5">
        <f t="shared" si="2367"/>
        <v>0</v>
      </c>
      <c r="AC1665" s="5">
        <f>VLOOKUP(CONCATENATE($F1665," ",$G1665),AllocFactorMatrix,(AC$4+1),FALSE)*$E1671</f>
        <v>0</v>
      </c>
      <c r="AD1665" s="5">
        <f>VLOOKUP(CONCATENATE($F1665," ",$G1665),AllocFactorMatrix,(AD$4+1),FALSE)*$E1671</f>
        <v>0</v>
      </c>
      <c r="AE1665" s="5">
        <f>VLOOKUP(CONCATENATE($F1665," ",$G1665),AllocFactorMatrix,(AE$4+1),FALSE)*$E1671</f>
        <v>0</v>
      </c>
    </row>
    <row r="1666" spans="4:31" hidden="1" outlineLevel="1">
      <c r="E1666" s="44"/>
      <c r="F1666" s="167" t="str">
        <f>F1671</f>
        <v>TOTOX234</v>
      </c>
      <c r="G1666" s="48" t="str">
        <f>$G$10</f>
        <v>SUBTRAN</v>
      </c>
      <c r="H1666" s="4">
        <f t="shared" si="2364"/>
        <v>0</v>
      </c>
      <c r="I1666" s="5">
        <f t="shared" ref="I1666:N1666" si="2371">VLOOKUP(CONCATENATE($F1666," ",$G1666),AllocFactorMatrix,(I$4+1),FALSE)*$E1671</f>
        <v>0</v>
      </c>
      <c r="J1666" s="47">
        <f t="shared" si="2371"/>
        <v>0</v>
      </c>
      <c r="K1666" s="47">
        <f t="shared" si="2371"/>
        <v>0</v>
      </c>
      <c r="L1666" s="5">
        <f t="shared" si="2371"/>
        <v>0</v>
      </c>
      <c r="M1666" s="5">
        <f t="shared" si="2371"/>
        <v>0</v>
      </c>
      <c r="N1666" s="5">
        <f t="shared" si="2371"/>
        <v>0</v>
      </c>
      <c r="O1666" s="5">
        <f t="shared" si="2366"/>
        <v>0</v>
      </c>
      <c r="P1666" s="5">
        <f>VLOOKUP(CONCATENATE($F1666," ",$G1666),AllocFactorMatrix,(P$4+1),FALSE)*$E1671</f>
        <v>0</v>
      </c>
      <c r="Q1666" s="5">
        <f>VLOOKUP(CONCATENATE($F1666," ",$G1666),AllocFactorMatrix,(Q$4+1),FALSE)*$E1671</f>
        <v>0</v>
      </c>
      <c r="R1666" s="5">
        <f>VLOOKUP(CONCATENATE($F1666," ",$G1666),AllocFactorMatrix,(R$4+1),FALSE)*$E1671</f>
        <v>0</v>
      </c>
      <c r="S1666" s="5">
        <f>VLOOKUP(CONCATENATE($F1666," ",$G1666),AllocFactorMatrix,(S$4+1),FALSE)*$E1671</f>
        <v>0</v>
      </c>
      <c r="T1666" s="5">
        <f t="shared" si="2369"/>
        <v>0</v>
      </c>
      <c r="U1666" s="5">
        <f>VLOOKUP(CONCATENATE($F1666," ",$G1666),AllocFactorMatrix,(U$4+1),FALSE)*$E1671</f>
        <v>0</v>
      </c>
      <c r="V1666" s="5">
        <f>VLOOKUP(CONCATENATE($F1666," ",$G1666),AllocFactorMatrix,(V$4+1),FALSE)*$E1671</f>
        <v>0</v>
      </c>
      <c r="W1666" s="5">
        <f>VLOOKUP(CONCATENATE($F1666," ",$G1666),AllocFactorMatrix,(W$4+1),FALSE)*$E1671</f>
        <v>0</v>
      </c>
      <c r="X1666" s="5">
        <f>VLOOKUP(CONCATENATE($F1666," ",$G1666),AllocFactorMatrix,(X$4+1),FALSE)*$E1671</f>
        <v>0</v>
      </c>
      <c r="Y1666" s="5">
        <f t="shared" si="2370"/>
        <v>0</v>
      </c>
      <c r="Z1666" s="5">
        <f>VLOOKUP(CONCATENATE($F1666," ",$G1666),AllocFactorMatrix,(Z$4+1),FALSE)*$E1671</f>
        <v>0</v>
      </c>
      <c r="AA1666" s="5">
        <f>VLOOKUP(CONCATENATE($F1666," ",$G1666),AllocFactorMatrix,(AA$4+1),FALSE)*$E1671</f>
        <v>0</v>
      </c>
      <c r="AB1666" s="5">
        <f t="shared" si="2367"/>
        <v>0</v>
      </c>
      <c r="AC1666" s="5">
        <f>VLOOKUP(CONCATENATE($F1666," ",$G1666),AllocFactorMatrix,(AC$4+1),FALSE)*$E1671</f>
        <v>0</v>
      </c>
      <c r="AD1666" s="5">
        <f>VLOOKUP(CONCATENATE($F1666," ",$G1666),AllocFactorMatrix,(AD$4+1),FALSE)*$E1671</f>
        <v>0</v>
      </c>
      <c r="AE1666" s="5">
        <f>VLOOKUP(CONCATENATE($F1666," ",$G1666),AllocFactorMatrix,(AE$4+1),FALSE)*$E1671</f>
        <v>0</v>
      </c>
    </row>
    <row r="1667" spans="4:31" hidden="1" outlineLevel="1">
      <c r="E1667" s="44"/>
      <c r="F1667" s="167" t="str">
        <f>F1671</f>
        <v>TOTOX234</v>
      </c>
      <c r="G1667" s="48" t="str">
        <f>$G$11</f>
        <v>DISTPRI</v>
      </c>
      <c r="H1667" s="4">
        <f t="shared" si="2364"/>
        <v>0</v>
      </c>
      <c r="I1667" s="5">
        <f t="shared" ref="I1667:N1667" si="2372">VLOOKUP(CONCATENATE($F1667," ",$G1667),AllocFactorMatrix,(I$4+1),FALSE)*$E1671</f>
        <v>0</v>
      </c>
      <c r="J1667" s="47">
        <f t="shared" si="2372"/>
        <v>0</v>
      </c>
      <c r="K1667" s="47">
        <f t="shared" si="2372"/>
        <v>0</v>
      </c>
      <c r="L1667" s="5">
        <f t="shared" si="2372"/>
        <v>0</v>
      </c>
      <c r="M1667" s="5">
        <f t="shared" si="2372"/>
        <v>0</v>
      </c>
      <c r="N1667" s="5">
        <f t="shared" si="2372"/>
        <v>0</v>
      </c>
      <c r="O1667" s="5">
        <f t="shared" si="2366"/>
        <v>0</v>
      </c>
      <c r="P1667" s="5">
        <f>VLOOKUP(CONCATENATE($F1667," ",$G1667),AllocFactorMatrix,(P$4+1),FALSE)*$E1671</f>
        <v>0</v>
      </c>
      <c r="Q1667" s="5">
        <f>VLOOKUP(CONCATENATE($F1667," ",$G1667),AllocFactorMatrix,(Q$4+1),FALSE)*$E1671</f>
        <v>0</v>
      </c>
      <c r="R1667" s="5">
        <f>VLOOKUP(CONCATENATE($F1667," ",$G1667),AllocFactorMatrix,(R$4+1),FALSE)*$E1671</f>
        <v>0</v>
      </c>
      <c r="S1667" s="5">
        <f>VLOOKUP(CONCATENATE($F1667," ",$G1667),AllocFactorMatrix,(S$4+1),FALSE)*$E1671</f>
        <v>0</v>
      </c>
      <c r="T1667" s="5">
        <f t="shared" si="2369"/>
        <v>0</v>
      </c>
      <c r="U1667" s="5">
        <f>VLOOKUP(CONCATENATE($F1667," ",$G1667),AllocFactorMatrix,(U$4+1),FALSE)*$E1671</f>
        <v>0</v>
      </c>
      <c r="V1667" s="5">
        <f>VLOOKUP(CONCATENATE($F1667," ",$G1667),AllocFactorMatrix,(V$4+1),FALSE)*$E1671</f>
        <v>0</v>
      </c>
      <c r="W1667" s="5">
        <f>VLOOKUP(CONCATENATE($F1667," ",$G1667),AllocFactorMatrix,(W$4+1),FALSE)*$E1671</f>
        <v>0</v>
      </c>
      <c r="X1667" s="5">
        <f>VLOOKUP(CONCATENATE($F1667," ",$G1667),AllocFactorMatrix,(X$4+1),FALSE)*$E1671</f>
        <v>0</v>
      </c>
      <c r="Y1667" s="5">
        <f t="shared" si="2370"/>
        <v>0</v>
      </c>
      <c r="Z1667" s="5">
        <f>VLOOKUP(CONCATENATE($F1667," ",$G1667),AllocFactorMatrix,(Z$4+1),FALSE)*$E1671</f>
        <v>0</v>
      </c>
      <c r="AA1667" s="5">
        <f>VLOOKUP(CONCATENATE($F1667," ",$G1667),AllocFactorMatrix,(AA$4+1),FALSE)*$E1671</f>
        <v>0</v>
      </c>
      <c r="AB1667" s="5">
        <f t="shared" si="2367"/>
        <v>0</v>
      </c>
      <c r="AC1667" s="5">
        <f>VLOOKUP(CONCATENATE($F1667," ",$G1667),AllocFactorMatrix,(AC$4+1),FALSE)*$E1671</f>
        <v>0</v>
      </c>
      <c r="AD1667" s="5">
        <f>VLOOKUP(CONCATENATE($F1667," ",$G1667),AllocFactorMatrix,(AD$4+1),FALSE)*$E1671</f>
        <v>0</v>
      </c>
      <c r="AE1667" s="5">
        <f>VLOOKUP(CONCATENATE($F1667," ",$G1667),AllocFactorMatrix,(AE$4+1),FALSE)*$E1671</f>
        <v>0</v>
      </c>
    </row>
    <row r="1668" spans="4:31" hidden="1" outlineLevel="1">
      <c r="E1668" s="44"/>
      <c r="F1668" s="167" t="str">
        <f>F1671</f>
        <v>TOTOX234</v>
      </c>
      <c r="G1668" s="48" t="str">
        <f>$G$12</f>
        <v>DISTSEC</v>
      </c>
      <c r="H1668" s="4">
        <f t="shared" si="2364"/>
        <v>0</v>
      </c>
      <c r="I1668" s="5">
        <f t="shared" ref="I1668:N1668" si="2373">VLOOKUP(CONCATENATE($F1668," ",$G1668),AllocFactorMatrix,(I$4+1),FALSE)*$E1671</f>
        <v>0</v>
      </c>
      <c r="J1668" s="47">
        <f t="shared" si="2373"/>
        <v>0</v>
      </c>
      <c r="K1668" s="47">
        <f t="shared" si="2373"/>
        <v>0</v>
      </c>
      <c r="L1668" s="5">
        <f t="shared" si="2373"/>
        <v>0</v>
      </c>
      <c r="M1668" s="5">
        <f t="shared" si="2373"/>
        <v>0</v>
      </c>
      <c r="N1668" s="5">
        <f t="shared" si="2373"/>
        <v>0</v>
      </c>
      <c r="O1668" s="5">
        <f t="shared" si="2366"/>
        <v>0</v>
      </c>
      <c r="P1668" s="5">
        <f>VLOOKUP(CONCATENATE($F1668," ",$G1668),AllocFactorMatrix,(P$4+1),FALSE)*$E1671</f>
        <v>0</v>
      </c>
      <c r="Q1668" s="5">
        <f>VLOOKUP(CONCATENATE($F1668," ",$G1668),AllocFactorMatrix,(Q$4+1),FALSE)*$E1671</f>
        <v>0</v>
      </c>
      <c r="R1668" s="5">
        <f>VLOOKUP(CONCATENATE($F1668," ",$G1668),AllocFactorMatrix,(R$4+1),FALSE)*$E1671</f>
        <v>0</v>
      </c>
      <c r="S1668" s="5">
        <f>VLOOKUP(CONCATENATE($F1668," ",$G1668),AllocFactorMatrix,(S$4+1),FALSE)*$E1671</f>
        <v>0</v>
      </c>
      <c r="T1668" s="5">
        <f t="shared" si="2369"/>
        <v>0</v>
      </c>
      <c r="U1668" s="5">
        <f>VLOOKUP(CONCATENATE($F1668," ",$G1668),AllocFactorMatrix,(U$4+1),FALSE)*$E1671</f>
        <v>0</v>
      </c>
      <c r="V1668" s="5">
        <f>VLOOKUP(CONCATENATE($F1668," ",$G1668),AllocFactorMatrix,(V$4+1),FALSE)*$E1671</f>
        <v>0</v>
      </c>
      <c r="W1668" s="5">
        <f>VLOOKUP(CONCATENATE($F1668," ",$G1668),AllocFactorMatrix,(W$4+1),FALSE)*$E1671</f>
        <v>0</v>
      </c>
      <c r="X1668" s="5">
        <f>VLOOKUP(CONCATENATE($F1668," ",$G1668),AllocFactorMatrix,(X$4+1),FALSE)*$E1671</f>
        <v>0</v>
      </c>
      <c r="Y1668" s="5">
        <f t="shared" si="2370"/>
        <v>0</v>
      </c>
      <c r="Z1668" s="5">
        <f>VLOOKUP(CONCATENATE($F1668," ",$G1668),AllocFactorMatrix,(Z$4+1),FALSE)*$E1671</f>
        <v>0</v>
      </c>
      <c r="AA1668" s="5">
        <f>VLOOKUP(CONCATENATE($F1668," ",$G1668),AllocFactorMatrix,(AA$4+1),FALSE)*$E1671</f>
        <v>0</v>
      </c>
      <c r="AB1668" s="5">
        <f t="shared" si="2367"/>
        <v>0</v>
      </c>
      <c r="AC1668" s="5">
        <f>VLOOKUP(CONCATENATE($F1668," ",$G1668),AllocFactorMatrix,(AC$4+1),FALSE)*$E1671</f>
        <v>0</v>
      </c>
      <c r="AD1668" s="5">
        <f>VLOOKUP(CONCATENATE($F1668," ",$G1668),AllocFactorMatrix,(AD$4+1),FALSE)*$E1671</f>
        <v>0</v>
      </c>
      <c r="AE1668" s="5">
        <f>VLOOKUP(CONCATENATE($F1668," ",$G1668),AllocFactorMatrix,(AE$4+1),FALSE)*$E1671</f>
        <v>0</v>
      </c>
    </row>
    <row r="1669" spans="4:31" hidden="1" outlineLevel="1">
      <c r="E1669" s="44"/>
      <c r="F1669" s="167" t="str">
        <f>F1671</f>
        <v>TOTOX234</v>
      </c>
      <c r="G1669" s="48" t="str">
        <f>$G$13</f>
        <v>ENERGY</v>
      </c>
      <c r="H1669" s="4">
        <f t="shared" si="2364"/>
        <v>0</v>
      </c>
      <c r="I1669" s="5">
        <f t="shared" ref="I1669:N1669" si="2374">VLOOKUP(CONCATENATE($F1669," ",$G1669),AllocFactorMatrix,(I$4+1),FALSE)*$E1671</f>
        <v>0</v>
      </c>
      <c r="J1669" s="47">
        <f t="shared" si="2374"/>
        <v>0</v>
      </c>
      <c r="K1669" s="47">
        <f t="shared" si="2374"/>
        <v>0</v>
      </c>
      <c r="L1669" s="5">
        <f t="shared" si="2374"/>
        <v>0</v>
      </c>
      <c r="M1669" s="5">
        <f t="shared" si="2374"/>
        <v>0</v>
      </c>
      <c r="N1669" s="5">
        <f t="shared" si="2374"/>
        <v>0</v>
      </c>
      <c r="O1669" s="5">
        <f t="shared" si="2366"/>
        <v>0</v>
      </c>
      <c r="P1669" s="5">
        <f>VLOOKUP(CONCATENATE($F1669," ",$G1669),AllocFactorMatrix,(P$4+1),FALSE)*$E1671</f>
        <v>0</v>
      </c>
      <c r="Q1669" s="5">
        <f>VLOOKUP(CONCATENATE($F1669," ",$G1669),AllocFactorMatrix,(Q$4+1),FALSE)*$E1671</f>
        <v>0</v>
      </c>
      <c r="R1669" s="5">
        <f>VLOOKUP(CONCATENATE($F1669," ",$G1669),AllocFactorMatrix,(R$4+1),FALSE)*$E1671</f>
        <v>0</v>
      </c>
      <c r="S1669" s="5">
        <f>VLOOKUP(CONCATENATE($F1669," ",$G1669),AllocFactorMatrix,(S$4+1),FALSE)*$E1671</f>
        <v>0</v>
      </c>
      <c r="T1669" s="5">
        <f t="shared" si="2369"/>
        <v>0</v>
      </c>
      <c r="U1669" s="5">
        <f>VLOOKUP(CONCATENATE($F1669," ",$G1669),AllocFactorMatrix,(U$4+1),FALSE)*$E1671</f>
        <v>0</v>
      </c>
      <c r="V1669" s="5">
        <f>VLOOKUP(CONCATENATE($F1669," ",$G1669),AllocFactorMatrix,(V$4+1),FALSE)*$E1671</f>
        <v>0</v>
      </c>
      <c r="W1669" s="5">
        <f>VLOOKUP(CONCATENATE($F1669," ",$G1669),AllocFactorMatrix,(W$4+1),FALSE)*$E1671</f>
        <v>0</v>
      </c>
      <c r="X1669" s="5">
        <f>VLOOKUP(CONCATENATE($F1669," ",$G1669),AllocFactorMatrix,(X$4+1),FALSE)*$E1671</f>
        <v>0</v>
      </c>
      <c r="Y1669" s="5">
        <f t="shared" si="2370"/>
        <v>0</v>
      </c>
      <c r="Z1669" s="5">
        <f>VLOOKUP(CONCATENATE($F1669," ",$G1669),AllocFactorMatrix,(Z$4+1),FALSE)*$E1671</f>
        <v>0</v>
      </c>
      <c r="AA1669" s="5">
        <f>VLOOKUP(CONCATENATE($F1669," ",$G1669),AllocFactorMatrix,(AA$4+1),FALSE)*$E1671</f>
        <v>0</v>
      </c>
      <c r="AB1669" s="5">
        <f t="shared" si="2367"/>
        <v>0</v>
      </c>
      <c r="AC1669" s="5">
        <f>VLOOKUP(CONCATENATE($F1669," ",$G1669),AllocFactorMatrix,(AC$4+1),FALSE)*$E1671</f>
        <v>0</v>
      </c>
      <c r="AD1669" s="5">
        <f>VLOOKUP(CONCATENATE($F1669," ",$G1669),AllocFactorMatrix,(AD$4+1),FALSE)*$E1671</f>
        <v>0</v>
      </c>
      <c r="AE1669" s="5">
        <f>VLOOKUP(CONCATENATE($F1669," ",$G1669),AllocFactorMatrix,(AE$4+1),FALSE)*$E1671</f>
        <v>0</v>
      </c>
    </row>
    <row r="1670" spans="4:31" hidden="1" outlineLevel="1">
      <c r="E1670" s="44"/>
      <c r="F1670" s="167" t="str">
        <f>F1671</f>
        <v>TOTOX234</v>
      </c>
      <c r="G1670" s="48" t="str">
        <f>$G$14</f>
        <v>CUSTOMER</v>
      </c>
      <c r="H1670" s="4">
        <f t="shared" si="2364"/>
        <v>37112.999999999985</v>
      </c>
      <c r="I1670" s="5">
        <f t="shared" ref="I1670:N1670" si="2375">VLOOKUP(CONCATENATE($F1670," ",$G1670),AllocFactorMatrix,(I$4+1),FALSE)*$E1671</f>
        <v>30953.534026469366</v>
      </c>
      <c r="J1670" s="47">
        <f t="shared" si="2375"/>
        <v>6.2474053269268817</v>
      </c>
      <c r="K1670" s="47">
        <f t="shared" si="2375"/>
        <v>1.4265213882334766</v>
      </c>
      <c r="L1670" s="5">
        <f t="shared" si="2375"/>
        <v>5350.3170485265473</v>
      </c>
      <c r="M1670" s="5">
        <f t="shared" si="2375"/>
        <v>13.55883787107248</v>
      </c>
      <c r="N1670" s="5">
        <f t="shared" si="2375"/>
        <v>1.0810849516697028</v>
      </c>
      <c r="O1670" s="5">
        <f t="shared" si="2366"/>
        <v>5364.9569713492892</v>
      </c>
      <c r="P1670" s="5">
        <f>VLOOKUP(CONCATENATE($F1670," ",$G1670),AllocFactorMatrix,(P$4+1),FALSE)*$E1671</f>
        <v>102.50430807632304</v>
      </c>
      <c r="Q1670" s="5">
        <f>VLOOKUP(CONCATENATE($F1670," ",$G1670),AllocFactorMatrix,(Q$4+1),FALSE)*$E1671</f>
        <v>10.824512588865467</v>
      </c>
      <c r="R1670" s="5">
        <f>VLOOKUP(CONCATENATE($F1670," ",$G1670),AllocFactorMatrix,(R$4+1),FALSE)*$E1671</f>
        <v>2.3199573497656556</v>
      </c>
      <c r="S1670" s="5">
        <f>VLOOKUP(CONCATENATE($F1670," ",$G1670),AllocFactorMatrix,(S$4+1),FALSE)*$E1671</f>
        <v>0.19088597492931481</v>
      </c>
      <c r="T1670" s="5">
        <f t="shared" si="2369"/>
        <v>115.83966398988349</v>
      </c>
      <c r="U1670" s="5">
        <f>VLOOKUP(CONCATENATE($F1670," ",$G1670),AllocFactorMatrix,(U$4+1),FALSE)*$E1671</f>
        <v>1.0083607783097568</v>
      </c>
      <c r="V1670" s="5">
        <f>VLOOKUP(CONCATENATE($F1670," ",$G1670),AllocFactorMatrix,(V$4+1),FALSE)*$E1671</f>
        <v>8.87592090117497</v>
      </c>
      <c r="W1670" s="5">
        <f>VLOOKUP(CONCATENATE($F1670," ",$G1670),AllocFactorMatrix,(W$4+1),FALSE)*$E1671</f>
        <v>3.8341170096261861</v>
      </c>
      <c r="X1670" s="5">
        <f>VLOOKUP(CONCATENATE($F1670," ",$G1670),AllocFactorMatrix,(X$4+1),FALSE)*$E1671</f>
        <v>0.80316954457414003</v>
      </c>
      <c r="Y1670" s="5">
        <f t="shared" si="2370"/>
        <v>14.521568233685052</v>
      </c>
      <c r="Z1670" s="5">
        <f>VLOOKUP(CONCATENATE($F1670," ",$G1670),AllocFactorMatrix,(Z$4+1),FALSE)*$E1671</f>
        <v>27.648133023515278</v>
      </c>
      <c r="AA1670" s="5">
        <f>VLOOKUP(CONCATENATE($F1670," ",$G1670),AllocFactorMatrix,(AA$4+1),FALSE)*$E1671</f>
        <v>0.18244584624578847</v>
      </c>
      <c r="AB1670" s="5">
        <f t="shared" si="2367"/>
        <v>27.830578869761066</v>
      </c>
      <c r="AC1670" s="5">
        <f>VLOOKUP(CONCATENATE($F1670," ",$G1670),AllocFactorMatrix,(AC$4+1),FALSE)*$E1671</f>
        <v>1.5135508203997248</v>
      </c>
      <c r="AD1670" s="5">
        <f>VLOOKUP(CONCATENATE($F1670," ",$G1670),AllocFactorMatrix,(AD$4+1),FALSE)*$E1671</f>
        <v>618.81712232648988</v>
      </c>
      <c r="AE1670" s="5">
        <f>VLOOKUP(CONCATENATE($F1670," ",$G1670),AllocFactorMatrix,(AE$4+1),FALSE)*$E1671</f>
        <v>8.3125912259664148</v>
      </c>
    </row>
    <row r="1671" spans="4:31" collapsed="1">
      <c r="D1671" s="48" t="s">
        <v>117</v>
      </c>
      <c r="E1671" s="54">
        <v>37113</v>
      </c>
      <c r="F1671" s="88" t="s">
        <v>78</v>
      </c>
      <c r="G1671" s="48" t="str">
        <f>$G$15</f>
        <v>TOTAL</v>
      </c>
      <c r="H1671" s="4">
        <f t="shared" si="2364"/>
        <v>37112.999999999985</v>
      </c>
      <c r="I1671" s="5">
        <f t="shared" ref="I1671:N1671" si="2376">VLOOKUP(CONCATENATE($F1671," ",$G1671),AllocFactorMatrix,(I$4+1),FALSE)*$E1671</f>
        <v>30953.534026469366</v>
      </c>
      <c r="J1671" s="47">
        <f t="shared" si="2376"/>
        <v>6.2474053269268817</v>
      </c>
      <c r="K1671" s="47">
        <f t="shared" si="2376"/>
        <v>1.4265213882334766</v>
      </c>
      <c r="L1671" s="5">
        <f t="shared" si="2376"/>
        <v>5350.3170485265473</v>
      </c>
      <c r="M1671" s="5">
        <f t="shared" si="2376"/>
        <v>13.55883787107248</v>
      </c>
      <c r="N1671" s="5">
        <f t="shared" si="2376"/>
        <v>1.0810849516697028</v>
      </c>
      <c r="O1671" s="5">
        <f t="shared" si="2366"/>
        <v>5364.9569713492892</v>
      </c>
      <c r="P1671" s="5">
        <f>VLOOKUP(CONCATENATE($F1671," ",$G1671),AllocFactorMatrix,(P$4+1),FALSE)*$E1671</f>
        <v>102.50430807632304</v>
      </c>
      <c r="Q1671" s="5">
        <f>VLOOKUP(CONCATENATE($F1671," ",$G1671),AllocFactorMatrix,(Q$4+1),FALSE)*$E1671</f>
        <v>10.824512588865467</v>
      </c>
      <c r="R1671" s="5">
        <f>VLOOKUP(CONCATENATE($F1671," ",$G1671),AllocFactorMatrix,(R$4+1),FALSE)*$E1671</f>
        <v>2.3199573497656556</v>
      </c>
      <c r="S1671" s="5">
        <f>VLOOKUP(CONCATENATE($F1671," ",$G1671),AllocFactorMatrix,(S$4+1),FALSE)*$E1671</f>
        <v>0.19088597492931481</v>
      </c>
      <c r="T1671" s="5">
        <f t="shared" si="2369"/>
        <v>115.83966398988349</v>
      </c>
      <c r="U1671" s="5">
        <f>VLOOKUP(CONCATENATE($F1671," ",$G1671),AllocFactorMatrix,(U$4+1),FALSE)*$E1671</f>
        <v>1.0083607783097568</v>
      </c>
      <c r="V1671" s="5">
        <f>VLOOKUP(CONCATENATE($F1671," ",$G1671),AllocFactorMatrix,(V$4+1),FALSE)*$E1671</f>
        <v>8.87592090117497</v>
      </c>
      <c r="W1671" s="5">
        <f>VLOOKUP(CONCATENATE($F1671," ",$G1671),AllocFactorMatrix,(W$4+1),FALSE)*$E1671</f>
        <v>3.8341170096261861</v>
      </c>
      <c r="X1671" s="5">
        <f>VLOOKUP(CONCATENATE($F1671," ",$G1671),AllocFactorMatrix,(X$4+1),FALSE)*$E1671</f>
        <v>0.80316954457414003</v>
      </c>
      <c r="Y1671" s="5">
        <f t="shared" si="2370"/>
        <v>14.521568233685052</v>
      </c>
      <c r="Z1671" s="5">
        <f>VLOOKUP(CONCATENATE($F1671," ",$G1671),AllocFactorMatrix,(Z$4+1),FALSE)*$E1671</f>
        <v>27.648133023515278</v>
      </c>
      <c r="AA1671" s="5">
        <f>VLOOKUP(CONCATENATE($F1671," ",$G1671),AllocFactorMatrix,(AA$4+1),FALSE)*$E1671</f>
        <v>0.18244584624578847</v>
      </c>
      <c r="AB1671" s="5">
        <f t="shared" si="2367"/>
        <v>27.830578869761066</v>
      </c>
      <c r="AC1671" s="5">
        <f>VLOOKUP(CONCATENATE($F1671," ",$G1671),AllocFactorMatrix,(AC$4+1),FALSE)*$E1671</f>
        <v>1.5135508203997248</v>
      </c>
      <c r="AD1671" s="5">
        <f>VLOOKUP(CONCATENATE($F1671," ",$G1671),AllocFactorMatrix,(AD$4+1),FALSE)*$E1671</f>
        <v>618.81712232648988</v>
      </c>
      <c r="AE1671" s="5">
        <f>VLOOKUP(CONCATENATE($F1671," ",$G1671),AllocFactorMatrix,(AE$4+1),FALSE)*$E1671</f>
        <v>8.3125912259664148</v>
      </c>
    </row>
    <row r="1672" spans="4:31" hidden="1" outlineLevel="1">
      <c r="E1672" s="44"/>
      <c r="F1672" s="167" t="str">
        <f>F1679</f>
        <v>CUST_902</v>
      </c>
      <c r="G1672" s="48" t="str">
        <f>$G$8</f>
        <v>PRODUCTION</v>
      </c>
      <c r="H1672" s="4">
        <f t="shared" si="2364"/>
        <v>0</v>
      </c>
      <c r="I1672" s="5">
        <f t="shared" ref="I1672:N1672" si="2377">VLOOKUP(CONCATENATE($F1672," ",$G1672),AllocFactorMatrix,(I$4+1),FALSE)*$E1679</f>
        <v>0</v>
      </c>
      <c r="J1672" s="47">
        <f t="shared" si="2377"/>
        <v>0</v>
      </c>
      <c r="K1672" s="47">
        <f t="shared" si="2377"/>
        <v>0</v>
      </c>
      <c r="L1672" s="5">
        <f t="shared" si="2377"/>
        <v>0</v>
      </c>
      <c r="M1672" s="5">
        <f t="shared" si="2377"/>
        <v>0</v>
      </c>
      <c r="N1672" s="5">
        <f t="shared" si="2377"/>
        <v>0</v>
      </c>
      <c r="O1672" s="5">
        <f t="shared" si="2366"/>
        <v>0</v>
      </c>
      <c r="P1672" s="5">
        <f>VLOOKUP(CONCATENATE($F1672," ",$G1672),AllocFactorMatrix,(P$4+1),FALSE)*$E1679</f>
        <v>0</v>
      </c>
      <c r="Q1672" s="5">
        <f>VLOOKUP(CONCATENATE($F1672," ",$G1672),AllocFactorMatrix,(Q$4+1),FALSE)*$E1679</f>
        <v>0</v>
      </c>
      <c r="R1672" s="5">
        <f>VLOOKUP(CONCATENATE($F1672," ",$G1672),AllocFactorMatrix,(R$4+1),FALSE)*$E1679</f>
        <v>0</v>
      </c>
      <c r="S1672" s="5">
        <f>VLOOKUP(CONCATENATE($F1672," ",$G1672),AllocFactorMatrix,(S$4+1),FALSE)*$E1679</f>
        <v>0</v>
      </c>
      <c r="T1672" s="5">
        <f t="shared" si="2369"/>
        <v>0</v>
      </c>
      <c r="U1672" s="5">
        <f>VLOOKUP(CONCATENATE($F1672," ",$G1672),AllocFactorMatrix,(U$4+1),FALSE)*$E1679</f>
        <v>0</v>
      </c>
      <c r="V1672" s="5">
        <f>VLOOKUP(CONCATENATE($F1672," ",$G1672),AllocFactorMatrix,(V$4+1),FALSE)*$E1679</f>
        <v>0</v>
      </c>
      <c r="W1672" s="5">
        <f>VLOOKUP(CONCATENATE($F1672," ",$G1672),AllocFactorMatrix,(W$4+1),FALSE)*$E1679</f>
        <v>0</v>
      </c>
      <c r="X1672" s="5">
        <f>VLOOKUP(CONCATENATE($F1672," ",$G1672),AllocFactorMatrix,(X$4+1),FALSE)*$E1679</f>
        <v>0</v>
      </c>
      <c r="Y1672" s="5">
        <f>SUBTOTAL(9,U1672:X1672)</f>
        <v>0</v>
      </c>
      <c r="Z1672" s="5">
        <f>VLOOKUP(CONCATENATE($F1672," ",$G1672),AllocFactorMatrix,(Z$4+1),FALSE)*$E1679</f>
        <v>0</v>
      </c>
      <c r="AA1672" s="5">
        <f>VLOOKUP(CONCATENATE($F1672," ",$G1672),AllocFactorMatrix,(AA$4+1),FALSE)*$E1679</f>
        <v>0</v>
      </c>
      <c r="AB1672" s="5">
        <f t="shared" si="2367"/>
        <v>0</v>
      </c>
      <c r="AC1672" s="5">
        <f>VLOOKUP(CONCATENATE($F1672," ",$G1672),AllocFactorMatrix,(AC$4+1),FALSE)*$E1679</f>
        <v>0</v>
      </c>
      <c r="AD1672" s="5">
        <f>VLOOKUP(CONCATENATE($F1672," ",$G1672),AllocFactorMatrix,(AD$4+1),FALSE)*$E1679</f>
        <v>0</v>
      </c>
      <c r="AE1672" s="5">
        <f>VLOOKUP(CONCATENATE($F1672," ",$G1672),AllocFactorMatrix,(AE$4+1),FALSE)*$E1679</f>
        <v>0</v>
      </c>
    </row>
    <row r="1673" spans="4:31" hidden="1" outlineLevel="1">
      <c r="E1673" s="44"/>
      <c r="F1673" s="167" t="str">
        <f>F1679</f>
        <v>CUST_902</v>
      </c>
      <c r="G1673" s="48" t="str">
        <f>$G$9</f>
        <v>BULKTRAN</v>
      </c>
      <c r="H1673" s="4">
        <f t="shared" si="2364"/>
        <v>0</v>
      </c>
      <c r="I1673" s="5">
        <f t="shared" ref="I1673:N1673" si="2378">VLOOKUP(CONCATENATE($F1673," ",$G1673),AllocFactorMatrix,(I$4+1),FALSE)*$E1679</f>
        <v>0</v>
      </c>
      <c r="J1673" s="47">
        <f t="shared" si="2378"/>
        <v>0</v>
      </c>
      <c r="K1673" s="47">
        <f t="shared" si="2378"/>
        <v>0</v>
      </c>
      <c r="L1673" s="5">
        <f t="shared" si="2378"/>
        <v>0</v>
      </c>
      <c r="M1673" s="5">
        <f t="shared" si="2378"/>
        <v>0</v>
      </c>
      <c r="N1673" s="5">
        <f t="shared" si="2378"/>
        <v>0</v>
      </c>
      <c r="O1673" s="5">
        <f t="shared" si="2366"/>
        <v>0</v>
      </c>
      <c r="P1673" s="5">
        <f>VLOOKUP(CONCATENATE($F1673," ",$G1673),AllocFactorMatrix,(P$4+1),FALSE)*$E1679</f>
        <v>0</v>
      </c>
      <c r="Q1673" s="5">
        <f>VLOOKUP(CONCATENATE($F1673," ",$G1673),AllocFactorMatrix,(Q$4+1),FALSE)*$E1679</f>
        <v>0</v>
      </c>
      <c r="R1673" s="5">
        <f>VLOOKUP(CONCATENATE($F1673," ",$G1673),AllocFactorMatrix,(R$4+1),FALSE)*$E1679</f>
        <v>0</v>
      </c>
      <c r="S1673" s="5">
        <f>VLOOKUP(CONCATENATE($F1673," ",$G1673),AllocFactorMatrix,(S$4+1),FALSE)*$E1679</f>
        <v>0</v>
      </c>
      <c r="T1673" s="5">
        <f t="shared" si="2369"/>
        <v>0</v>
      </c>
      <c r="U1673" s="5">
        <f>VLOOKUP(CONCATENATE($F1673," ",$G1673),AllocFactorMatrix,(U$4+1),FALSE)*$E1679</f>
        <v>0</v>
      </c>
      <c r="V1673" s="5">
        <f>VLOOKUP(CONCATENATE($F1673," ",$G1673),AllocFactorMatrix,(V$4+1),FALSE)*$E1679</f>
        <v>0</v>
      </c>
      <c r="W1673" s="5">
        <f>VLOOKUP(CONCATENATE($F1673," ",$G1673),AllocFactorMatrix,(W$4+1),FALSE)*$E1679</f>
        <v>0</v>
      </c>
      <c r="X1673" s="5">
        <f>VLOOKUP(CONCATENATE($F1673," ",$G1673),AllocFactorMatrix,(X$4+1),FALSE)*$E1679</f>
        <v>0</v>
      </c>
      <c r="Y1673" s="5">
        <f t="shared" ref="Y1673:Y1679" si="2379">SUBTOTAL(9,U1673:X1673)</f>
        <v>0</v>
      </c>
      <c r="Z1673" s="5">
        <f>VLOOKUP(CONCATENATE($F1673," ",$G1673),AllocFactorMatrix,(Z$4+1),FALSE)*$E1679</f>
        <v>0</v>
      </c>
      <c r="AA1673" s="5">
        <f>VLOOKUP(CONCATENATE($F1673," ",$G1673),AllocFactorMatrix,(AA$4+1),FALSE)*$E1679</f>
        <v>0</v>
      </c>
      <c r="AB1673" s="5">
        <f t="shared" si="2367"/>
        <v>0</v>
      </c>
      <c r="AC1673" s="5">
        <f>VLOOKUP(CONCATENATE($F1673," ",$G1673),AllocFactorMatrix,(AC$4+1),FALSE)*$E1679</f>
        <v>0</v>
      </c>
      <c r="AD1673" s="5">
        <f>VLOOKUP(CONCATENATE($F1673," ",$G1673),AllocFactorMatrix,(AD$4+1),FALSE)*$E1679</f>
        <v>0</v>
      </c>
      <c r="AE1673" s="5">
        <f>VLOOKUP(CONCATENATE($F1673," ",$G1673),AllocFactorMatrix,(AE$4+1),FALSE)*$E1679</f>
        <v>0</v>
      </c>
    </row>
    <row r="1674" spans="4:31" hidden="1" outlineLevel="1">
      <c r="E1674" s="44"/>
      <c r="F1674" s="167" t="str">
        <f>F1679</f>
        <v>CUST_902</v>
      </c>
      <c r="G1674" s="48" t="str">
        <f>$G$10</f>
        <v>SUBTRAN</v>
      </c>
      <c r="H1674" s="4">
        <f t="shared" si="2364"/>
        <v>0</v>
      </c>
      <c r="I1674" s="5">
        <f t="shared" ref="I1674:N1674" si="2380">VLOOKUP(CONCATENATE($F1674," ",$G1674),AllocFactorMatrix,(I$4+1),FALSE)*$E1679</f>
        <v>0</v>
      </c>
      <c r="J1674" s="47">
        <f t="shared" si="2380"/>
        <v>0</v>
      </c>
      <c r="K1674" s="47">
        <f t="shared" si="2380"/>
        <v>0</v>
      </c>
      <c r="L1674" s="5">
        <f t="shared" si="2380"/>
        <v>0</v>
      </c>
      <c r="M1674" s="5">
        <f t="shared" si="2380"/>
        <v>0</v>
      </c>
      <c r="N1674" s="5">
        <f t="shared" si="2380"/>
        <v>0</v>
      </c>
      <c r="O1674" s="5">
        <f t="shared" si="2366"/>
        <v>0</v>
      </c>
      <c r="P1674" s="5">
        <f>VLOOKUP(CONCATENATE($F1674," ",$G1674),AllocFactorMatrix,(P$4+1),FALSE)*$E1679</f>
        <v>0</v>
      </c>
      <c r="Q1674" s="5">
        <f>VLOOKUP(CONCATENATE($F1674," ",$G1674),AllocFactorMatrix,(Q$4+1),FALSE)*$E1679</f>
        <v>0</v>
      </c>
      <c r="R1674" s="5">
        <f>VLOOKUP(CONCATENATE($F1674," ",$G1674),AllocFactorMatrix,(R$4+1),FALSE)*$E1679</f>
        <v>0</v>
      </c>
      <c r="S1674" s="5">
        <f>VLOOKUP(CONCATENATE($F1674," ",$G1674),AllocFactorMatrix,(S$4+1),FALSE)*$E1679</f>
        <v>0</v>
      </c>
      <c r="T1674" s="5">
        <f t="shared" si="2369"/>
        <v>0</v>
      </c>
      <c r="U1674" s="5">
        <f>VLOOKUP(CONCATENATE($F1674," ",$G1674),AllocFactorMatrix,(U$4+1),FALSE)*$E1679</f>
        <v>0</v>
      </c>
      <c r="V1674" s="5">
        <f>VLOOKUP(CONCATENATE($F1674," ",$G1674),AllocFactorMatrix,(V$4+1),FALSE)*$E1679</f>
        <v>0</v>
      </c>
      <c r="W1674" s="5">
        <f>VLOOKUP(CONCATENATE($F1674," ",$G1674),AllocFactorMatrix,(W$4+1),FALSE)*$E1679</f>
        <v>0</v>
      </c>
      <c r="X1674" s="5">
        <f>VLOOKUP(CONCATENATE($F1674," ",$G1674),AllocFactorMatrix,(X$4+1),FALSE)*$E1679</f>
        <v>0</v>
      </c>
      <c r="Y1674" s="5">
        <f t="shared" si="2379"/>
        <v>0</v>
      </c>
      <c r="Z1674" s="5">
        <f>VLOOKUP(CONCATENATE($F1674," ",$G1674),AllocFactorMatrix,(Z$4+1),FALSE)*$E1679</f>
        <v>0</v>
      </c>
      <c r="AA1674" s="5">
        <f>VLOOKUP(CONCATENATE($F1674," ",$G1674),AllocFactorMatrix,(AA$4+1),FALSE)*$E1679</f>
        <v>0</v>
      </c>
      <c r="AB1674" s="5">
        <f t="shared" si="2367"/>
        <v>0</v>
      </c>
      <c r="AC1674" s="5">
        <f>VLOOKUP(CONCATENATE($F1674," ",$G1674),AllocFactorMatrix,(AC$4+1),FALSE)*$E1679</f>
        <v>0</v>
      </c>
      <c r="AD1674" s="5">
        <f>VLOOKUP(CONCATENATE($F1674," ",$G1674),AllocFactorMatrix,(AD$4+1),FALSE)*$E1679</f>
        <v>0</v>
      </c>
      <c r="AE1674" s="5">
        <f>VLOOKUP(CONCATENATE($F1674," ",$G1674),AllocFactorMatrix,(AE$4+1),FALSE)*$E1679</f>
        <v>0</v>
      </c>
    </row>
    <row r="1675" spans="4:31" hidden="1" outlineLevel="1">
      <c r="E1675" s="44"/>
      <c r="F1675" s="167" t="str">
        <f>F1679</f>
        <v>CUST_902</v>
      </c>
      <c r="G1675" s="48" t="str">
        <f>$G$11</f>
        <v>DISTPRI</v>
      </c>
      <c r="H1675" s="4">
        <f t="shared" si="2364"/>
        <v>0</v>
      </c>
      <c r="I1675" s="5">
        <f t="shared" ref="I1675:N1675" si="2381">VLOOKUP(CONCATENATE($F1675," ",$G1675),AllocFactorMatrix,(I$4+1),FALSE)*$E1679</f>
        <v>0</v>
      </c>
      <c r="J1675" s="47">
        <f t="shared" si="2381"/>
        <v>0</v>
      </c>
      <c r="K1675" s="47">
        <f t="shared" si="2381"/>
        <v>0</v>
      </c>
      <c r="L1675" s="5">
        <f t="shared" si="2381"/>
        <v>0</v>
      </c>
      <c r="M1675" s="5">
        <f t="shared" si="2381"/>
        <v>0</v>
      </c>
      <c r="N1675" s="5">
        <f t="shared" si="2381"/>
        <v>0</v>
      </c>
      <c r="O1675" s="5">
        <f t="shared" si="2366"/>
        <v>0</v>
      </c>
      <c r="P1675" s="5">
        <f>VLOOKUP(CONCATENATE($F1675," ",$G1675),AllocFactorMatrix,(P$4+1),FALSE)*$E1679</f>
        <v>0</v>
      </c>
      <c r="Q1675" s="5">
        <f>VLOOKUP(CONCATENATE($F1675," ",$G1675),AllocFactorMatrix,(Q$4+1),FALSE)*$E1679</f>
        <v>0</v>
      </c>
      <c r="R1675" s="5">
        <f>VLOOKUP(CONCATENATE($F1675," ",$G1675),AllocFactorMatrix,(R$4+1),FALSE)*$E1679</f>
        <v>0</v>
      </c>
      <c r="S1675" s="5">
        <f>VLOOKUP(CONCATENATE($F1675," ",$G1675),AllocFactorMatrix,(S$4+1),FALSE)*$E1679</f>
        <v>0</v>
      </c>
      <c r="T1675" s="5">
        <f t="shared" si="2369"/>
        <v>0</v>
      </c>
      <c r="U1675" s="5">
        <f>VLOOKUP(CONCATENATE($F1675," ",$G1675),AllocFactorMatrix,(U$4+1),FALSE)*$E1679</f>
        <v>0</v>
      </c>
      <c r="V1675" s="5">
        <f>VLOOKUP(CONCATENATE($F1675," ",$G1675),AllocFactorMatrix,(V$4+1),FALSE)*$E1679</f>
        <v>0</v>
      </c>
      <c r="W1675" s="5">
        <f>VLOOKUP(CONCATENATE($F1675," ",$G1675),AllocFactorMatrix,(W$4+1),FALSE)*$E1679</f>
        <v>0</v>
      </c>
      <c r="X1675" s="5">
        <f>VLOOKUP(CONCATENATE($F1675," ",$G1675),AllocFactorMatrix,(X$4+1),FALSE)*$E1679</f>
        <v>0</v>
      </c>
      <c r="Y1675" s="5">
        <f t="shared" si="2379"/>
        <v>0</v>
      </c>
      <c r="Z1675" s="5">
        <f>VLOOKUP(CONCATENATE($F1675," ",$G1675),AllocFactorMatrix,(Z$4+1),FALSE)*$E1679</f>
        <v>0</v>
      </c>
      <c r="AA1675" s="5">
        <f>VLOOKUP(CONCATENATE($F1675," ",$G1675),AllocFactorMatrix,(AA$4+1),FALSE)*$E1679</f>
        <v>0</v>
      </c>
      <c r="AB1675" s="5">
        <f t="shared" si="2367"/>
        <v>0</v>
      </c>
      <c r="AC1675" s="5">
        <f>VLOOKUP(CONCATENATE($F1675," ",$G1675),AllocFactorMatrix,(AC$4+1),FALSE)*$E1679</f>
        <v>0</v>
      </c>
      <c r="AD1675" s="5">
        <f>VLOOKUP(CONCATENATE($F1675," ",$G1675),AllocFactorMatrix,(AD$4+1),FALSE)*$E1679</f>
        <v>0</v>
      </c>
      <c r="AE1675" s="5">
        <f>VLOOKUP(CONCATENATE($F1675," ",$G1675),AllocFactorMatrix,(AE$4+1),FALSE)*$E1679</f>
        <v>0</v>
      </c>
    </row>
    <row r="1676" spans="4:31" hidden="1" outlineLevel="1">
      <c r="E1676" s="44"/>
      <c r="F1676" s="167" t="str">
        <f>F1679</f>
        <v>CUST_902</v>
      </c>
      <c r="G1676" s="48" t="str">
        <f>$G$12</f>
        <v>DISTSEC</v>
      </c>
      <c r="H1676" s="4">
        <f t="shared" si="2364"/>
        <v>0</v>
      </c>
      <c r="I1676" s="5">
        <f t="shared" ref="I1676:N1676" si="2382">VLOOKUP(CONCATENATE($F1676," ",$G1676),AllocFactorMatrix,(I$4+1),FALSE)*$E1679</f>
        <v>0</v>
      </c>
      <c r="J1676" s="47">
        <f t="shared" si="2382"/>
        <v>0</v>
      </c>
      <c r="K1676" s="47">
        <f t="shared" si="2382"/>
        <v>0</v>
      </c>
      <c r="L1676" s="5">
        <f t="shared" si="2382"/>
        <v>0</v>
      </c>
      <c r="M1676" s="5">
        <f t="shared" si="2382"/>
        <v>0</v>
      </c>
      <c r="N1676" s="5">
        <f t="shared" si="2382"/>
        <v>0</v>
      </c>
      <c r="O1676" s="5">
        <f t="shared" si="2366"/>
        <v>0</v>
      </c>
      <c r="P1676" s="5">
        <f>VLOOKUP(CONCATENATE($F1676," ",$G1676),AllocFactorMatrix,(P$4+1),FALSE)*$E1679</f>
        <v>0</v>
      </c>
      <c r="Q1676" s="5">
        <f>VLOOKUP(CONCATENATE($F1676," ",$G1676),AllocFactorMatrix,(Q$4+1),FALSE)*$E1679</f>
        <v>0</v>
      </c>
      <c r="R1676" s="5">
        <f>VLOOKUP(CONCATENATE($F1676," ",$G1676),AllocFactorMatrix,(R$4+1),FALSE)*$E1679</f>
        <v>0</v>
      </c>
      <c r="S1676" s="5">
        <f>VLOOKUP(CONCATENATE($F1676," ",$G1676),AllocFactorMatrix,(S$4+1),FALSE)*$E1679</f>
        <v>0</v>
      </c>
      <c r="T1676" s="5">
        <f t="shared" si="2369"/>
        <v>0</v>
      </c>
      <c r="U1676" s="5">
        <f>VLOOKUP(CONCATENATE($F1676," ",$G1676),AllocFactorMatrix,(U$4+1),FALSE)*$E1679</f>
        <v>0</v>
      </c>
      <c r="V1676" s="5">
        <f>VLOOKUP(CONCATENATE($F1676," ",$G1676),AllocFactorMatrix,(V$4+1),FALSE)*$E1679</f>
        <v>0</v>
      </c>
      <c r="W1676" s="5">
        <f>VLOOKUP(CONCATENATE($F1676," ",$G1676),AllocFactorMatrix,(W$4+1),FALSE)*$E1679</f>
        <v>0</v>
      </c>
      <c r="X1676" s="5">
        <f>VLOOKUP(CONCATENATE($F1676," ",$G1676),AllocFactorMatrix,(X$4+1),FALSE)*$E1679</f>
        <v>0</v>
      </c>
      <c r="Y1676" s="5">
        <f t="shared" si="2379"/>
        <v>0</v>
      </c>
      <c r="Z1676" s="5">
        <f>VLOOKUP(CONCATENATE($F1676," ",$G1676),AllocFactorMatrix,(Z$4+1),FALSE)*$E1679</f>
        <v>0</v>
      </c>
      <c r="AA1676" s="5">
        <f>VLOOKUP(CONCATENATE($F1676," ",$G1676),AllocFactorMatrix,(AA$4+1),FALSE)*$E1679</f>
        <v>0</v>
      </c>
      <c r="AB1676" s="5">
        <f t="shared" si="2367"/>
        <v>0</v>
      </c>
      <c r="AC1676" s="5">
        <f>VLOOKUP(CONCATENATE($F1676," ",$G1676),AllocFactorMatrix,(AC$4+1),FALSE)*$E1679</f>
        <v>0</v>
      </c>
      <c r="AD1676" s="5">
        <f>VLOOKUP(CONCATENATE($F1676," ",$G1676),AllocFactorMatrix,(AD$4+1),FALSE)*$E1679</f>
        <v>0</v>
      </c>
      <c r="AE1676" s="5">
        <f>VLOOKUP(CONCATENATE($F1676," ",$G1676),AllocFactorMatrix,(AE$4+1),FALSE)*$E1679</f>
        <v>0</v>
      </c>
    </row>
    <row r="1677" spans="4:31" hidden="1" outlineLevel="1">
      <c r="E1677" s="44"/>
      <c r="F1677" s="167" t="str">
        <f>F1679</f>
        <v>CUST_902</v>
      </c>
      <c r="G1677" s="48" t="str">
        <f>$G$13</f>
        <v>ENERGY</v>
      </c>
      <c r="H1677" s="4">
        <f t="shared" si="2364"/>
        <v>0</v>
      </c>
      <c r="I1677" s="5">
        <f t="shared" ref="I1677:N1677" si="2383">VLOOKUP(CONCATENATE($F1677," ",$G1677),AllocFactorMatrix,(I$4+1),FALSE)*$E1679</f>
        <v>0</v>
      </c>
      <c r="J1677" s="47">
        <f t="shared" si="2383"/>
        <v>0</v>
      </c>
      <c r="K1677" s="47">
        <f t="shared" si="2383"/>
        <v>0</v>
      </c>
      <c r="L1677" s="5">
        <f t="shared" si="2383"/>
        <v>0</v>
      </c>
      <c r="M1677" s="5">
        <f t="shared" si="2383"/>
        <v>0</v>
      </c>
      <c r="N1677" s="5">
        <f t="shared" si="2383"/>
        <v>0</v>
      </c>
      <c r="O1677" s="5">
        <f t="shared" si="2366"/>
        <v>0</v>
      </c>
      <c r="P1677" s="5">
        <f>VLOOKUP(CONCATENATE($F1677," ",$G1677),AllocFactorMatrix,(P$4+1),FALSE)*$E1679</f>
        <v>0</v>
      </c>
      <c r="Q1677" s="5">
        <f>VLOOKUP(CONCATENATE($F1677," ",$G1677),AllocFactorMatrix,(Q$4+1),FALSE)*$E1679</f>
        <v>0</v>
      </c>
      <c r="R1677" s="5">
        <f>VLOOKUP(CONCATENATE($F1677," ",$G1677),AllocFactorMatrix,(R$4+1),FALSE)*$E1679</f>
        <v>0</v>
      </c>
      <c r="S1677" s="5">
        <f>VLOOKUP(CONCATENATE($F1677," ",$G1677),AllocFactorMatrix,(S$4+1),FALSE)*$E1679</f>
        <v>0</v>
      </c>
      <c r="T1677" s="5">
        <f t="shared" si="2369"/>
        <v>0</v>
      </c>
      <c r="U1677" s="5">
        <f>VLOOKUP(CONCATENATE($F1677," ",$G1677),AllocFactorMatrix,(U$4+1),FALSE)*$E1679</f>
        <v>0</v>
      </c>
      <c r="V1677" s="5">
        <f>VLOOKUP(CONCATENATE($F1677," ",$G1677),AllocFactorMatrix,(V$4+1),FALSE)*$E1679</f>
        <v>0</v>
      </c>
      <c r="W1677" s="5">
        <f>VLOOKUP(CONCATENATE($F1677," ",$G1677),AllocFactorMatrix,(W$4+1),FALSE)*$E1679</f>
        <v>0</v>
      </c>
      <c r="X1677" s="5">
        <f>VLOOKUP(CONCATENATE($F1677," ",$G1677),AllocFactorMatrix,(X$4+1),FALSE)*$E1679</f>
        <v>0</v>
      </c>
      <c r="Y1677" s="5">
        <f t="shared" si="2379"/>
        <v>0</v>
      </c>
      <c r="Z1677" s="5">
        <f>VLOOKUP(CONCATENATE($F1677," ",$G1677),AllocFactorMatrix,(Z$4+1),FALSE)*$E1679</f>
        <v>0</v>
      </c>
      <c r="AA1677" s="5">
        <f>VLOOKUP(CONCATENATE($F1677," ",$G1677),AllocFactorMatrix,(AA$4+1),FALSE)*$E1679</f>
        <v>0</v>
      </c>
      <c r="AB1677" s="5">
        <f t="shared" si="2367"/>
        <v>0</v>
      </c>
      <c r="AC1677" s="5">
        <f>VLOOKUP(CONCATENATE($F1677," ",$G1677),AllocFactorMatrix,(AC$4+1),FALSE)*$E1679</f>
        <v>0</v>
      </c>
      <c r="AD1677" s="5">
        <f>VLOOKUP(CONCATENATE($F1677," ",$G1677),AllocFactorMatrix,(AD$4+1),FALSE)*$E1679</f>
        <v>0</v>
      </c>
      <c r="AE1677" s="5">
        <f>VLOOKUP(CONCATENATE($F1677," ",$G1677),AllocFactorMatrix,(AE$4+1),FALSE)*$E1679</f>
        <v>0</v>
      </c>
    </row>
    <row r="1678" spans="4:31" hidden="1" outlineLevel="1">
      <c r="E1678" s="44"/>
      <c r="F1678" s="167" t="str">
        <f>F1679</f>
        <v>CUST_902</v>
      </c>
      <c r="G1678" s="48" t="str">
        <f>$G$14</f>
        <v>CUSTOMER</v>
      </c>
      <c r="H1678" s="4">
        <f t="shared" si="2364"/>
        <v>521718.99999999994</v>
      </c>
      <c r="I1678" s="5">
        <f t="shared" ref="I1678:N1678" si="2384">VLOOKUP(CONCATENATE($F1678," ",$G1678),AllocFactorMatrix,(I$4+1),FALSE)*$E1679</f>
        <v>384871.22792316688</v>
      </c>
      <c r="J1678" s="47">
        <f t="shared" si="2384"/>
        <v>77.706993755378534</v>
      </c>
      <c r="K1678" s="47">
        <f t="shared" si="2384"/>
        <v>37.414478474811887</v>
      </c>
      <c r="L1678" s="5">
        <f t="shared" si="2384"/>
        <v>130893.1139257265</v>
      </c>
      <c r="M1678" s="5">
        <f t="shared" si="2384"/>
        <v>378.46183995675102</v>
      </c>
      <c r="N1678" s="5">
        <f t="shared" si="2384"/>
        <v>30.219386460424985</v>
      </c>
      <c r="O1678" s="5">
        <f t="shared" si="2366"/>
        <v>131301.79515214369</v>
      </c>
      <c r="P1678" s="5">
        <f>VLOOKUP(CONCATENATE($F1678," ",$G1678),AllocFactorMatrix,(P$4+1),FALSE)*$E1679</f>
        <v>3509.7658846179306</v>
      </c>
      <c r="Q1678" s="5">
        <f>VLOOKUP(CONCATENATE($F1678," ",$G1678),AllocFactorMatrix,(Q$4+1),FALSE)*$E1679</f>
        <v>402.92515280566647</v>
      </c>
      <c r="R1678" s="5">
        <f>VLOOKUP(CONCATENATE($F1678," ",$G1678),AllocFactorMatrix,(R$4+1),FALSE)*$E1679</f>
        <v>86.341104172642815</v>
      </c>
      <c r="S1678" s="5">
        <f>VLOOKUP(CONCATENATE($F1678," ",$G1678),AllocFactorMatrix,(S$4+1),FALSE)*$E1679</f>
        <v>7.1950920143869022</v>
      </c>
      <c r="T1678" s="5">
        <f t="shared" si="2369"/>
        <v>4006.2272336106266</v>
      </c>
      <c r="U1678" s="5">
        <f>VLOOKUP(CONCATENATE($F1678," ",$G1678),AllocFactorMatrix,(U$4+1),FALSE)*$E1679</f>
        <v>43.170552086321408</v>
      </c>
      <c r="V1678" s="5">
        <f>VLOOKUP(CONCATENATE($F1678," ",$G1678),AllocFactorMatrix,(V$4+1),FALSE)*$E1679</f>
        <v>379.90085835962839</v>
      </c>
      <c r="W1678" s="5">
        <f>VLOOKUP(CONCATENATE($F1678," ",$G1678),AllocFactorMatrix,(W$4+1),FALSE)*$E1679</f>
        <v>164.04809792802135</v>
      </c>
      <c r="X1678" s="5">
        <f>VLOOKUP(CONCATENATE($F1678," ",$G1678),AllocFactorMatrix,(X$4+1),FALSE)*$E1679</f>
        <v>34.536441669057133</v>
      </c>
      <c r="Y1678" s="5">
        <f t="shared" si="2379"/>
        <v>621.65595004302827</v>
      </c>
      <c r="Z1678" s="5">
        <f>VLOOKUP(CONCATENATE($F1678," ",$G1678),AllocFactorMatrix,(Z$4+1),FALSE)*$E1679</f>
        <v>771.31386394227593</v>
      </c>
      <c r="AA1678" s="5">
        <f>VLOOKUP(CONCATENATE($F1678," ",$G1678),AllocFactorMatrix,(AA$4+1),FALSE)*$E1679</f>
        <v>5.7560736115095219</v>
      </c>
      <c r="AB1678" s="5">
        <f t="shared" si="2367"/>
        <v>777.06993755378551</v>
      </c>
      <c r="AC1678" s="5">
        <f>VLOOKUP(CONCATENATE($F1678," ",$G1678),AllocFactorMatrix,(AC$4+1),FALSE)*$E1679</f>
        <v>25.902331251792848</v>
      </c>
      <c r="AD1678" s="5">
        <f>VLOOKUP(CONCATENATE($F1678," ",$G1678),AllocFactorMatrix,(AD$4+1),FALSE)*$E1679</f>
        <v>0</v>
      </c>
      <c r="AE1678" s="5">
        <f>VLOOKUP(CONCATENATE($F1678," ",$G1678),AllocFactorMatrix,(AE$4+1),FALSE)*$E1679</f>
        <v>0</v>
      </c>
    </row>
    <row r="1679" spans="4:31" collapsed="1">
      <c r="D1679" s="48" t="s">
        <v>118</v>
      </c>
      <c r="E1679" s="54">
        <v>521719</v>
      </c>
      <c r="F1679" s="88" t="s">
        <v>51</v>
      </c>
      <c r="G1679" s="48" t="str">
        <f>$G$15</f>
        <v>TOTAL</v>
      </c>
      <c r="H1679" s="4">
        <f t="shared" si="2364"/>
        <v>521718.99999999994</v>
      </c>
      <c r="I1679" s="5">
        <f t="shared" ref="I1679:N1679" si="2385">VLOOKUP(CONCATENATE($F1679," ",$G1679),AllocFactorMatrix,(I$4+1),FALSE)*$E1679</f>
        <v>384871.22792316688</v>
      </c>
      <c r="J1679" s="47">
        <f t="shared" si="2385"/>
        <v>77.706993755378534</v>
      </c>
      <c r="K1679" s="47">
        <f t="shared" si="2385"/>
        <v>37.414478474811887</v>
      </c>
      <c r="L1679" s="5">
        <f t="shared" si="2385"/>
        <v>130893.1139257265</v>
      </c>
      <c r="M1679" s="5">
        <f t="shared" si="2385"/>
        <v>378.46183995675102</v>
      </c>
      <c r="N1679" s="5">
        <f t="shared" si="2385"/>
        <v>30.219386460424985</v>
      </c>
      <c r="O1679" s="5">
        <f t="shared" si="2366"/>
        <v>131301.79515214369</v>
      </c>
      <c r="P1679" s="5">
        <f>VLOOKUP(CONCATENATE($F1679," ",$G1679),AllocFactorMatrix,(P$4+1),FALSE)*$E1679</f>
        <v>3509.7658846179306</v>
      </c>
      <c r="Q1679" s="5">
        <f>VLOOKUP(CONCATENATE($F1679," ",$G1679),AllocFactorMatrix,(Q$4+1),FALSE)*$E1679</f>
        <v>402.92515280566647</v>
      </c>
      <c r="R1679" s="5">
        <f>VLOOKUP(CONCATENATE($F1679," ",$G1679),AllocFactorMatrix,(R$4+1),FALSE)*$E1679</f>
        <v>86.341104172642815</v>
      </c>
      <c r="S1679" s="5">
        <f>VLOOKUP(CONCATENATE($F1679," ",$G1679),AllocFactorMatrix,(S$4+1),FALSE)*$E1679</f>
        <v>7.1950920143869022</v>
      </c>
      <c r="T1679" s="5">
        <f t="shared" si="2369"/>
        <v>4006.2272336106266</v>
      </c>
      <c r="U1679" s="5">
        <f>VLOOKUP(CONCATENATE($F1679," ",$G1679),AllocFactorMatrix,(U$4+1),FALSE)*$E1679</f>
        <v>43.170552086321408</v>
      </c>
      <c r="V1679" s="5">
        <f>VLOOKUP(CONCATENATE($F1679," ",$G1679),AllocFactorMatrix,(V$4+1),FALSE)*$E1679</f>
        <v>379.90085835962839</v>
      </c>
      <c r="W1679" s="5">
        <f>VLOOKUP(CONCATENATE($F1679," ",$G1679),AllocFactorMatrix,(W$4+1),FALSE)*$E1679</f>
        <v>164.04809792802135</v>
      </c>
      <c r="X1679" s="5">
        <f>VLOOKUP(CONCATENATE($F1679," ",$G1679),AllocFactorMatrix,(X$4+1),FALSE)*$E1679</f>
        <v>34.536441669057133</v>
      </c>
      <c r="Y1679" s="5">
        <f t="shared" si="2379"/>
        <v>621.65595004302827</v>
      </c>
      <c r="Z1679" s="5">
        <f>VLOOKUP(CONCATENATE($F1679," ",$G1679),AllocFactorMatrix,(Z$4+1),FALSE)*$E1679</f>
        <v>771.31386394227593</v>
      </c>
      <c r="AA1679" s="5">
        <f>VLOOKUP(CONCATENATE($F1679," ",$G1679),AllocFactorMatrix,(AA$4+1),FALSE)*$E1679</f>
        <v>5.7560736115095219</v>
      </c>
      <c r="AB1679" s="5">
        <f t="shared" si="2367"/>
        <v>777.06993755378551</v>
      </c>
      <c r="AC1679" s="5">
        <f>VLOOKUP(CONCATENATE($F1679," ",$G1679),AllocFactorMatrix,(AC$4+1),FALSE)*$E1679</f>
        <v>25.902331251792848</v>
      </c>
      <c r="AD1679" s="5">
        <f>VLOOKUP(CONCATENATE($F1679," ",$G1679),AllocFactorMatrix,(AD$4+1),FALSE)*$E1679</f>
        <v>0</v>
      </c>
      <c r="AE1679" s="5">
        <f>VLOOKUP(CONCATENATE($F1679," ",$G1679),AllocFactorMatrix,(AE$4+1),FALSE)*$E1679</f>
        <v>0</v>
      </c>
    </row>
    <row r="1680" spans="4:31" hidden="1" outlineLevel="1">
      <c r="E1680" s="44"/>
      <c r="F1680" s="167" t="str">
        <f>F1687</f>
        <v>CUST_903</v>
      </c>
      <c r="G1680" s="48" t="str">
        <f>$G$8</f>
        <v>PRODUCTION</v>
      </c>
      <c r="H1680" s="4">
        <f t="shared" si="2364"/>
        <v>0</v>
      </c>
      <c r="I1680" s="5">
        <f t="shared" ref="I1680:N1680" si="2386">VLOOKUP(CONCATENATE($F1680," ",$G1680),AllocFactorMatrix,(I$4+1),FALSE)*$E1687</f>
        <v>0</v>
      </c>
      <c r="J1680" s="47">
        <f t="shared" si="2386"/>
        <v>0</v>
      </c>
      <c r="K1680" s="47">
        <f t="shared" si="2386"/>
        <v>0</v>
      </c>
      <c r="L1680" s="5">
        <f t="shared" si="2386"/>
        <v>0</v>
      </c>
      <c r="M1680" s="5">
        <f t="shared" si="2386"/>
        <v>0</v>
      </c>
      <c r="N1680" s="5">
        <f t="shared" si="2386"/>
        <v>0</v>
      </c>
      <c r="O1680" s="5">
        <f t="shared" si="2366"/>
        <v>0</v>
      </c>
      <c r="P1680" s="5">
        <f>VLOOKUP(CONCATENATE($F1680," ",$G1680),AllocFactorMatrix,(P$4+1),FALSE)*$E1687</f>
        <v>0</v>
      </c>
      <c r="Q1680" s="5">
        <f>VLOOKUP(CONCATENATE($F1680," ",$G1680),AllocFactorMatrix,(Q$4+1),FALSE)*$E1687</f>
        <v>0</v>
      </c>
      <c r="R1680" s="5">
        <f>VLOOKUP(CONCATENATE($F1680," ",$G1680),AllocFactorMatrix,(R$4+1),FALSE)*$E1687</f>
        <v>0</v>
      </c>
      <c r="S1680" s="5">
        <f>VLOOKUP(CONCATENATE($F1680," ",$G1680),AllocFactorMatrix,(S$4+1),FALSE)*$E1687</f>
        <v>0</v>
      </c>
      <c r="T1680" s="5">
        <f t="shared" si="2369"/>
        <v>0</v>
      </c>
      <c r="U1680" s="5">
        <f>VLOOKUP(CONCATENATE($F1680," ",$G1680),AllocFactorMatrix,(U$4+1),FALSE)*$E1687</f>
        <v>0</v>
      </c>
      <c r="V1680" s="5">
        <f>VLOOKUP(CONCATENATE($F1680," ",$G1680),AllocFactorMatrix,(V$4+1),FALSE)*$E1687</f>
        <v>0</v>
      </c>
      <c r="W1680" s="5">
        <f>VLOOKUP(CONCATENATE($F1680," ",$G1680),AllocFactorMatrix,(W$4+1),FALSE)*$E1687</f>
        <v>0</v>
      </c>
      <c r="X1680" s="5">
        <f>VLOOKUP(CONCATENATE($F1680," ",$G1680),AllocFactorMatrix,(X$4+1),FALSE)*$E1687</f>
        <v>0</v>
      </c>
      <c r="Y1680" s="5">
        <f>SUBTOTAL(9,U1680:X1680)</f>
        <v>0</v>
      </c>
      <c r="Z1680" s="5">
        <f>VLOOKUP(CONCATENATE($F1680," ",$G1680),AllocFactorMatrix,(Z$4+1),FALSE)*$E1687</f>
        <v>0</v>
      </c>
      <c r="AA1680" s="5">
        <f>VLOOKUP(CONCATENATE($F1680," ",$G1680),AllocFactorMatrix,(AA$4+1),FALSE)*$E1687</f>
        <v>0</v>
      </c>
      <c r="AB1680" s="5">
        <f t="shared" si="2367"/>
        <v>0</v>
      </c>
      <c r="AC1680" s="5">
        <f>VLOOKUP(CONCATENATE($F1680," ",$G1680),AllocFactorMatrix,(AC$4+1),FALSE)*$E1687</f>
        <v>0</v>
      </c>
      <c r="AD1680" s="5">
        <f>VLOOKUP(CONCATENATE($F1680," ",$G1680),AllocFactorMatrix,(AD$4+1),FALSE)*$E1687</f>
        <v>0</v>
      </c>
      <c r="AE1680" s="5">
        <f>VLOOKUP(CONCATENATE($F1680," ",$G1680),AllocFactorMatrix,(AE$4+1),FALSE)*$E1687</f>
        <v>0</v>
      </c>
    </row>
    <row r="1681" spans="4:31" hidden="1" outlineLevel="1">
      <c r="E1681" s="44"/>
      <c r="F1681" s="167" t="str">
        <f>F1687</f>
        <v>CUST_903</v>
      </c>
      <c r="G1681" s="48" t="str">
        <f>$G$9</f>
        <v>BULKTRAN</v>
      </c>
      <c r="H1681" s="4">
        <f t="shared" si="2364"/>
        <v>0</v>
      </c>
      <c r="I1681" s="5">
        <f t="shared" ref="I1681:N1681" si="2387">VLOOKUP(CONCATENATE($F1681," ",$G1681),AllocFactorMatrix,(I$4+1),FALSE)*$E1687</f>
        <v>0</v>
      </c>
      <c r="J1681" s="47">
        <f t="shared" si="2387"/>
        <v>0</v>
      </c>
      <c r="K1681" s="47">
        <f t="shared" si="2387"/>
        <v>0</v>
      </c>
      <c r="L1681" s="5">
        <f t="shared" si="2387"/>
        <v>0</v>
      </c>
      <c r="M1681" s="5">
        <f t="shared" si="2387"/>
        <v>0</v>
      </c>
      <c r="N1681" s="5">
        <f t="shared" si="2387"/>
        <v>0</v>
      </c>
      <c r="O1681" s="5">
        <f t="shared" si="2366"/>
        <v>0</v>
      </c>
      <c r="P1681" s="5">
        <f>VLOOKUP(CONCATENATE($F1681," ",$G1681),AllocFactorMatrix,(P$4+1),FALSE)*$E1687</f>
        <v>0</v>
      </c>
      <c r="Q1681" s="5">
        <f>VLOOKUP(CONCATENATE($F1681," ",$G1681),AllocFactorMatrix,(Q$4+1),FALSE)*$E1687</f>
        <v>0</v>
      </c>
      <c r="R1681" s="5">
        <f>VLOOKUP(CONCATENATE($F1681," ",$G1681),AllocFactorMatrix,(R$4+1),FALSE)*$E1687</f>
        <v>0</v>
      </c>
      <c r="S1681" s="5">
        <f>VLOOKUP(CONCATENATE($F1681," ",$G1681),AllocFactorMatrix,(S$4+1),FALSE)*$E1687</f>
        <v>0</v>
      </c>
      <c r="T1681" s="5">
        <f t="shared" si="2369"/>
        <v>0</v>
      </c>
      <c r="U1681" s="5">
        <f>VLOOKUP(CONCATENATE($F1681," ",$G1681),AllocFactorMatrix,(U$4+1),FALSE)*$E1687</f>
        <v>0</v>
      </c>
      <c r="V1681" s="5">
        <f>VLOOKUP(CONCATENATE($F1681," ",$G1681),AllocFactorMatrix,(V$4+1),FALSE)*$E1687</f>
        <v>0</v>
      </c>
      <c r="W1681" s="5">
        <f>VLOOKUP(CONCATENATE($F1681," ",$G1681),AllocFactorMatrix,(W$4+1),FALSE)*$E1687</f>
        <v>0</v>
      </c>
      <c r="X1681" s="5">
        <f>VLOOKUP(CONCATENATE($F1681," ",$G1681),AllocFactorMatrix,(X$4+1),FALSE)*$E1687</f>
        <v>0</v>
      </c>
      <c r="Y1681" s="5">
        <f t="shared" ref="Y1681:Y1687" si="2388">SUBTOTAL(9,U1681:X1681)</f>
        <v>0</v>
      </c>
      <c r="Z1681" s="5">
        <f>VLOOKUP(CONCATENATE($F1681," ",$G1681),AllocFactorMatrix,(Z$4+1),FALSE)*$E1687</f>
        <v>0</v>
      </c>
      <c r="AA1681" s="5">
        <f>VLOOKUP(CONCATENATE($F1681," ",$G1681),AllocFactorMatrix,(AA$4+1),FALSE)*$E1687</f>
        <v>0</v>
      </c>
      <c r="AB1681" s="5">
        <f t="shared" si="2367"/>
        <v>0</v>
      </c>
      <c r="AC1681" s="5">
        <f>VLOOKUP(CONCATENATE($F1681," ",$G1681),AllocFactorMatrix,(AC$4+1),FALSE)*$E1687</f>
        <v>0</v>
      </c>
      <c r="AD1681" s="5">
        <f>VLOOKUP(CONCATENATE($F1681," ",$G1681),AllocFactorMatrix,(AD$4+1),FALSE)*$E1687</f>
        <v>0</v>
      </c>
      <c r="AE1681" s="5">
        <f>VLOOKUP(CONCATENATE($F1681," ",$G1681),AllocFactorMatrix,(AE$4+1),FALSE)*$E1687</f>
        <v>0</v>
      </c>
    </row>
    <row r="1682" spans="4:31" hidden="1" outlineLevel="1">
      <c r="E1682" s="44"/>
      <c r="F1682" s="167" t="str">
        <f>F1687</f>
        <v>CUST_903</v>
      </c>
      <c r="G1682" s="48" t="str">
        <f>$G$10</f>
        <v>SUBTRAN</v>
      </c>
      <c r="H1682" s="4">
        <f t="shared" si="2364"/>
        <v>0</v>
      </c>
      <c r="I1682" s="5">
        <f t="shared" ref="I1682:N1682" si="2389">VLOOKUP(CONCATENATE($F1682," ",$G1682),AllocFactorMatrix,(I$4+1),FALSE)*$E1687</f>
        <v>0</v>
      </c>
      <c r="J1682" s="47">
        <f t="shared" si="2389"/>
        <v>0</v>
      </c>
      <c r="K1682" s="47">
        <f t="shared" si="2389"/>
        <v>0</v>
      </c>
      <c r="L1682" s="5">
        <f t="shared" si="2389"/>
        <v>0</v>
      </c>
      <c r="M1682" s="5">
        <f t="shared" si="2389"/>
        <v>0</v>
      </c>
      <c r="N1682" s="5">
        <f t="shared" si="2389"/>
        <v>0</v>
      </c>
      <c r="O1682" s="5">
        <f t="shared" si="2366"/>
        <v>0</v>
      </c>
      <c r="P1682" s="5">
        <f>VLOOKUP(CONCATENATE($F1682," ",$G1682),AllocFactorMatrix,(P$4+1),FALSE)*$E1687</f>
        <v>0</v>
      </c>
      <c r="Q1682" s="5">
        <f>VLOOKUP(CONCATENATE($F1682," ",$G1682),AllocFactorMatrix,(Q$4+1),FALSE)*$E1687</f>
        <v>0</v>
      </c>
      <c r="R1682" s="5">
        <f>VLOOKUP(CONCATENATE($F1682," ",$G1682),AllocFactorMatrix,(R$4+1),FALSE)*$E1687</f>
        <v>0</v>
      </c>
      <c r="S1682" s="5">
        <f>VLOOKUP(CONCATENATE($F1682," ",$G1682),AllocFactorMatrix,(S$4+1),FALSE)*$E1687</f>
        <v>0</v>
      </c>
      <c r="T1682" s="5">
        <f t="shared" si="2369"/>
        <v>0</v>
      </c>
      <c r="U1682" s="5">
        <f>VLOOKUP(CONCATENATE($F1682," ",$G1682),AllocFactorMatrix,(U$4+1),FALSE)*$E1687</f>
        <v>0</v>
      </c>
      <c r="V1682" s="5">
        <f>VLOOKUP(CONCATENATE($F1682," ",$G1682),AllocFactorMatrix,(V$4+1),FALSE)*$E1687</f>
        <v>0</v>
      </c>
      <c r="W1682" s="5">
        <f>VLOOKUP(CONCATENATE($F1682," ",$G1682),AllocFactorMatrix,(W$4+1),FALSE)*$E1687</f>
        <v>0</v>
      </c>
      <c r="X1682" s="5">
        <f>VLOOKUP(CONCATENATE($F1682," ",$G1682),AllocFactorMatrix,(X$4+1),FALSE)*$E1687</f>
        <v>0</v>
      </c>
      <c r="Y1682" s="5">
        <f t="shared" si="2388"/>
        <v>0</v>
      </c>
      <c r="Z1682" s="5">
        <f>VLOOKUP(CONCATENATE($F1682," ",$G1682),AllocFactorMatrix,(Z$4+1),FALSE)*$E1687</f>
        <v>0</v>
      </c>
      <c r="AA1682" s="5">
        <f>VLOOKUP(CONCATENATE($F1682," ",$G1682),AllocFactorMatrix,(AA$4+1),FALSE)*$E1687</f>
        <v>0</v>
      </c>
      <c r="AB1682" s="5">
        <f t="shared" si="2367"/>
        <v>0</v>
      </c>
      <c r="AC1682" s="5">
        <f>VLOOKUP(CONCATENATE($F1682," ",$G1682),AllocFactorMatrix,(AC$4+1),FALSE)*$E1687</f>
        <v>0</v>
      </c>
      <c r="AD1682" s="5">
        <f>VLOOKUP(CONCATENATE($F1682," ",$G1682),AllocFactorMatrix,(AD$4+1),FALSE)*$E1687</f>
        <v>0</v>
      </c>
      <c r="AE1682" s="5">
        <f>VLOOKUP(CONCATENATE($F1682," ",$G1682),AllocFactorMatrix,(AE$4+1),FALSE)*$E1687</f>
        <v>0</v>
      </c>
    </row>
    <row r="1683" spans="4:31" hidden="1" outlineLevel="1">
      <c r="E1683" s="44"/>
      <c r="F1683" s="167" t="str">
        <f>F1687</f>
        <v>CUST_903</v>
      </c>
      <c r="G1683" s="48" t="str">
        <f>$G$11</f>
        <v>DISTPRI</v>
      </c>
      <c r="H1683" s="4">
        <f t="shared" si="2364"/>
        <v>0</v>
      </c>
      <c r="I1683" s="5">
        <f t="shared" ref="I1683:N1683" si="2390">VLOOKUP(CONCATENATE($F1683," ",$G1683),AllocFactorMatrix,(I$4+1),FALSE)*$E1687</f>
        <v>0</v>
      </c>
      <c r="J1683" s="47">
        <f t="shared" si="2390"/>
        <v>0</v>
      </c>
      <c r="K1683" s="47">
        <f t="shared" si="2390"/>
        <v>0</v>
      </c>
      <c r="L1683" s="5">
        <f t="shared" si="2390"/>
        <v>0</v>
      </c>
      <c r="M1683" s="5">
        <f t="shared" si="2390"/>
        <v>0</v>
      </c>
      <c r="N1683" s="5">
        <f t="shared" si="2390"/>
        <v>0</v>
      </c>
      <c r="O1683" s="5">
        <f t="shared" si="2366"/>
        <v>0</v>
      </c>
      <c r="P1683" s="5">
        <f>VLOOKUP(CONCATENATE($F1683," ",$G1683),AllocFactorMatrix,(P$4+1),FALSE)*$E1687</f>
        <v>0</v>
      </c>
      <c r="Q1683" s="5">
        <f>VLOOKUP(CONCATENATE($F1683," ",$G1683),AllocFactorMatrix,(Q$4+1),FALSE)*$E1687</f>
        <v>0</v>
      </c>
      <c r="R1683" s="5">
        <f>VLOOKUP(CONCATENATE($F1683," ",$G1683),AllocFactorMatrix,(R$4+1),FALSE)*$E1687</f>
        <v>0</v>
      </c>
      <c r="S1683" s="5">
        <f>VLOOKUP(CONCATENATE($F1683," ",$G1683),AllocFactorMatrix,(S$4+1),FALSE)*$E1687</f>
        <v>0</v>
      </c>
      <c r="T1683" s="5">
        <f t="shared" si="2369"/>
        <v>0</v>
      </c>
      <c r="U1683" s="5">
        <f>VLOOKUP(CONCATENATE($F1683," ",$G1683),AllocFactorMatrix,(U$4+1),FALSE)*$E1687</f>
        <v>0</v>
      </c>
      <c r="V1683" s="5">
        <f>VLOOKUP(CONCATENATE($F1683," ",$G1683),AllocFactorMatrix,(V$4+1),FALSE)*$E1687</f>
        <v>0</v>
      </c>
      <c r="W1683" s="5">
        <f>VLOOKUP(CONCATENATE($F1683," ",$G1683),AllocFactorMatrix,(W$4+1),FALSE)*$E1687</f>
        <v>0</v>
      </c>
      <c r="X1683" s="5">
        <f>VLOOKUP(CONCATENATE($F1683," ",$G1683),AllocFactorMatrix,(X$4+1),FALSE)*$E1687</f>
        <v>0</v>
      </c>
      <c r="Y1683" s="5">
        <f t="shared" si="2388"/>
        <v>0</v>
      </c>
      <c r="Z1683" s="5">
        <f>VLOOKUP(CONCATENATE($F1683," ",$G1683),AllocFactorMatrix,(Z$4+1),FALSE)*$E1687</f>
        <v>0</v>
      </c>
      <c r="AA1683" s="5">
        <f>VLOOKUP(CONCATENATE($F1683," ",$G1683),AllocFactorMatrix,(AA$4+1),FALSE)*$E1687</f>
        <v>0</v>
      </c>
      <c r="AB1683" s="5">
        <f t="shared" si="2367"/>
        <v>0</v>
      </c>
      <c r="AC1683" s="5">
        <f>VLOOKUP(CONCATENATE($F1683," ",$G1683),AllocFactorMatrix,(AC$4+1),FALSE)*$E1687</f>
        <v>0</v>
      </c>
      <c r="AD1683" s="5">
        <f>VLOOKUP(CONCATENATE($F1683," ",$G1683),AllocFactorMatrix,(AD$4+1),FALSE)*$E1687</f>
        <v>0</v>
      </c>
      <c r="AE1683" s="5">
        <f>VLOOKUP(CONCATENATE($F1683," ",$G1683),AllocFactorMatrix,(AE$4+1),FALSE)*$E1687</f>
        <v>0</v>
      </c>
    </row>
    <row r="1684" spans="4:31" hidden="1" outlineLevel="1">
      <c r="E1684" s="44"/>
      <c r="F1684" s="167" t="str">
        <f>F1687</f>
        <v>CUST_903</v>
      </c>
      <c r="G1684" s="48" t="str">
        <f>$G$12</f>
        <v>DISTSEC</v>
      </c>
      <c r="H1684" s="4">
        <f t="shared" si="2364"/>
        <v>0</v>
      </c>
      <c r="I1684" s="5">
        <f t="shared" ref="I1684:N1684" si="2391">VLOOKUP(CONCATENATE($F1684," ",$G1684),AllocFactorMatrix,(I$4+1),FALSE)*$E1687</f>
        <v>0</v>
      </c>
      <c r="J1684" s="47">
        <f t="shared" si="2391"/>
        <v>0</v>
      </c>
      <c r="K1684" s="47">
        <f t="shared" si="2391"/>
        <v>0</v>
      </c>
      <c r="L1684" s="5">
        <f t="shared" si="2391"/>
        <v>0</v>
      </c>
      <c r="M1684" s="5">
        <f t="shared" si="2391"/>
        <v>0</v>
      </c>
      <c r="N1684" s="5">
        <f t="shared" si="2391"/>
        <v>0</v>
      </c>
      <c r="O1684" s="5">
        <f t="shared" si="2366"/>
        <v>0</v>
      </c>
      <c r="P1684" s="5">
        <f>VLOOKUP(CONCATENATE($F1684," ",$G1684),AllocFactorMatrix,(P$4+1),FALSE)*$E1687</f>
        <v>0</v>
      </c>
      <c r="Q1684" s="5">
        <f>VLOOKUP(CONCATENATE($F1684," ",$G1684),AllocFactorMatrix,(Q$4+1),FALSE)*$E1687</f>
        <v>0</v>
      </c>
      <c r="R1684" s="5">
        <f>VLOOKUP(CONCATENATE($F1684," ",$G1684),AllocFactorMatrix,(R$4+1),FALSE)*$E1687</f>
        <v>0</v>
      </c>
      <c r="S1684" s="5">
        <f>VLOOKUP(CONCATENATE($F1684," ",$G1684),AllocFactorMatrix,(S$4+1),FALSE)*$E1687</f>
        <v>0</v>
      </c>
      <c r="T1684" s="5">
        <f t="shared" si="2369"/>
        <v>0</v>
      </c>
      <c r="U1684" s="5">
        <f>VLOOKUP(CONCATENATE($F1684," ",$G1684),AllocFactorMatrix,(U$4+1),FALSE)*$E1687</f>
        <v>0</v>
      </c>
      <c r="V1684" s="5">
        <f>VLOOKUP(CONCATENATE($F1684," ",$G1684),AllocFactorMatrix,(V$4+1),FALSE)*$E1687</f>
        <v>0</v>
      </c>
      <c r="W1684" s="5">
        <f>VLOOKUP(CONCATENATE($F1684," ",$G1684),AllocFactorMatrix,(W$4+1),FALSE)*$E1687</f>
        <v>0</v>
      </c>
      <c r="X1684" s="5">
        <f>VLOOKUP(CONCATENATE($F1684," ",$G1684),AllocFactorMatrix,(X$4+1),FALSE)*$E1687</f>
        <v>0</v>
      </c>
      <c r="Y1684" s="5">
        <f t="shared" si="2388"/>
        <v>0</v>
      </c>
      <c r="Z1684" s="5">
        <f>VLOOKUP(CONCATENATE($F1684," ",$G1684),AllocFactorMatrix,(Z$4+1),FALSE)*$E1687</f>
        <v>0</v>
      </c>
      <c r="AA1684" s="5">
        <f>VLOOKUP(CONCATENATE($F1684," ",$G1684),AllocFactorMatrix,(AA$4+1),FALSE)*$E1687</f>
        <v>0</v>
      </c>
      <c r="AB1684" s="5">
        <f t="shared" si="2367"/>
        <v>0</v>
      </c>
      <c r="AC1684" s="5">
        <f>VLOOKUP(CONCATENATE($F1684," ",$G1684),AllocFactorMatrix,(AC$4+1),FALSE)*$E1687</f>
        <v>0</v>
      </c>
      <c r="AD1684" s="5">
        <f>VLOOKUP(CONCATENATE($F1684," ",$G1684),AllocFactorMatrix,(AD$4+1),FALSE)*$E1687</f>
        <v>0</v>
      </c>
      <c r="AE1684" s="5">
        <f>VLOOKUP(CONCATENATE($F1684," ",$G1684),AllocFactorMatrix,(AE$4+1),FALSE)*$E1687</f>
        <v>0</v>
      </c>
    </row>
    <row r="1685" spans="4:31" hidden="1" outlineLevel="1">
      <c r="E1685" s="44"/>
      <c r="F1685" s="167" t="str">
        <f>F1687</f>
        <v>CUST_903</v>
      </c>
      <c r="G1685" s="48" t="str">
        <f>$G$13</f>
        <v>ENERGY</v>
      </c>
      <c r="H1685" s="4">
        <f t="shared" si="2364"/>
        <v>0</v>
      </c>
      <c r="I1685" s="5">
        <f t="shared" ref="I1685:N1685" si="2392">VLOOKUP(CONCATENATE($F1685," ",$G1685),AllocFactorMatrix,(I$4+1),FALSE)*$E1687</f>
        <v>0</v>
      </c>
      <c r="J1685" s="47">
        <f t="shared" si="2392"/>
        <v>0</v>
      </c>
      <c r="K1685" s="47">
        <f t="shared" si="2392"/>
        <v>0</v>
      </c>
      <c r="L1685" s="5">
        <f t="shared" si="2392"/>
        <v>0</v>
      </c>
      <c r="M1685" s="5">
        <f t="shared" si="2392"/>
        <v>0</v>
      </c>
      <c r="N1685" s="5">
        <f t="shared" si="2392"/>
        <v>0</v>
      </c>
      <c r="O1685" s="5">
        <f t="shared" si="2366"/>
        <v>0</v>
      </c>
      <c r="P1685" s="5">
        <f>VLOOKUP(CONCATENATE($F1685," ",$G1685),AllocFactorMatrix,(P$4+1),FALSE)*$E1687</f>
        <v>0</v>
      </c>
      <c r="Q1685" s="5">
        <f>VLOOKUP(CONCATENATE($F1685," ",$G1685),AllocFactorMatrix,(Q$4+1),FALSE)*$E1687</f>
        <v>0</v>
      </c>
      <c r="R1685" s="5">
        <f>VLOOKUP(CONCATENATE($F1685," ",$G1685),AllocFactorMatrix,(R$4+1),FALSE)*$E1687</f>
        <v>0</v>
      </c>
      <c r="S1685" s="5">
        <f>VLOOKUP(CONCATENATE($F1685," ",$G1685),AllocFactorMatrix,(S$4+1),FALSE)*$E1687</f>
        <v>0</v>
      </c>
      <c r="T1685" s="5">
        <f t="shared" si="2369"/>
        <v>0</v>
      </c>
      <c r="U1685" s="5">
        <f>VLOOKUP(CONCATENATE($F1685," ",$G1685),AllocFactorMatrix,(U$4+1),FALSE)*$E1687</f>
        <v>0</v>
      </c>
      <c r="V1685" s="5">
        <f>VLOOKUP(CONCATENATE($F1685," ",$G1685),AllocFactorMatrix,(V$4+1),FALSE)*$E1687</f>
        <v>0</v>
      </c>
      <c r="W1685" s="5">
        <f>VLOOKUP(CONCATENATE($F1685," ",$G1685),AllocFactorMatrix,(W$4+1),FALSE)*$E1687</f>
        <v>0</v>
      </c>
      <c r="X1685" s="5">
        <f>VLOOKUP(CONCATENATE($F1685," ",$G1685),AllocFactorMatrix,(X$4+1),FALSE)*$E1687</f>
        <v>0</v>
      </c>
      <c r="Y1685" s="5">
        <f t="shared" si="2388"/>
        <v>0</v>
      </c>
      <c r="Z1685" s="5">
        <f>VLOOKUP(CONCATENATE($F1685," ",$G1685),AllocFactorMatrix,(Z$4+1),FALSE)*$E1687</f>
        <v>0</v>
      </c>
      <c r="AA1685" s="5">
        <f>VLOOKUP(CONCATENATE($F1685," ",$G1685),AllocFactorMatrix,(AA$4+1),FALSE)*$E1687</f>
        <v>0</v>
      </c>
      <c r="AB1685" s="5">
        <f t="shared" si="2367"/>
        <v>0</v>
      </c>
      <c r="AC1685" s="5">
        <f>VLOOKUP(CONCATENATE($F1685," ",$G1685),AllocFactorMatrix,(AC$4+1),FALSE)*$E1687</f>
        <v>0</v>
      </c>
      <c r="AD1685" s="5">
        <f>VLOOKUP(CONCATENATE($F1685," ",$G1685),AllocFactorMatrix,(AD$4+1),FALSE)*$E1687</f>
        <v>0</v>
      </c>
      <c r="AE1685" s="5">
        <f>VLOOKUP(CONCATENATE($F1685," ",$G1685),AllocFactorMatrix,(AE$4+1),FALSE)*$E1687</f>
        <v>0</v>
      </c>
    </row>
    <row r="1686" spans="4:31" hidden="1" outlineLevel="1">
      <c r="E1686" s="44"/>
      <c r="F1686" s="167" t="str">
        <f>F1687</f>
        <v>CUST_903</v>
      </c>
      <c r="G1686" s="48" t="str">
        <f>$G$14</f>
        <v>CUSTOMER</v>
      </c>
      <c r="H1686" s="4">
        <f t="shared" si="2364"/>
        <v>5312421</v>
      </c>
      <c r="I1686" s="5">
        <f t="shared" ref="I1686:N1686" si="2393">VLOOKUP(CONCATENATE($F1686," ",$G1686),AllocFactorMatrix,(I$4+1),FALSE)*$E1687</f>
        <v>4578267.568129818</v>
      </c>
      <c r="J1686" s="47">
        <f t="shared" si="2393"/>
        <v>923.9892163419629</v>
      </c>
      <c r="K1686" s="47">
        <f t="shared" si="2393"/>
        <v>186.99781759301629</v>
      </c>
      <c r="L1686" s="5">
        <f t="shared" si="2393"/>
        <v>710047.7132022822</v>
      </c>
      <c r="M1686" s="5">
        <f t="shared" si="2393"/>
        <v>1756.9794947108535</v>
      </c>
      <c r="N1686" s="5">
        <f t="shared" si="2393"/>
        <v>139.99836611241861</v>
      </c>
      <c r="O1686" s="5">
        <f t="shared" si="2366"/>
        <v>711944.69106310548</v>
      </c>
      <c r="P1686" s="5">
        <f>VLOOKUP(CONCATENATE($F1686," ",$G1686),AllocFactorMatrix,(P$4+1),FALSE)*$E1687</f>
        <v>12692.851864749497</v>
      </c>
      <c r="Q1686" s="5">
        <f>VLOOKUP(CONCATENATE($F1686," ",$G1686),AllocFactorMatrix,(Q$4+1),FALSE)*$E1687</f>
        <v>1310.9846998098628</v>
      </c>
      <c r="R1686" s="5">
        <f>VLOOKUP(CONCATENATE($F1686," ",$G1686),AllocFactorMatrix,(R$4+1),FALSE)*$E1687</f>
        <v>280.99672055421166</v>
      </c>
      <c r="S1686" s="5">
        <f>VLOOKUP(CONCATENATE($F1686," ",$G1686),AllocFactorMatrix,(S$4+1),FALSE)*$E1687</f>
        <v>22.999731575611634</v>
      </c>
      <c r="T1686" s="5">
        <f t="shared" si="2369"/>
        <v>14307.833016689183</v>
      </c>
      <c r="U1686" s="5">
        <f>VLOOKUP(CONCATENATE($F1686," ",$G1686),AllocFactorMatrix,(U$4+1),FALSE)*$E1687</f>
        <v>116.99863453680697</v>
      </c>
      <c r="V1686" s="5">
        <f>VLOOKUP(CONCATENATE($F1686," ",$G1686),AllocFactorMatrix,(V$4+1),FALSE)*$E1687</f>
        <v>1029.9879792556512</v>
      </c>
      <c r="W1686" s="5">
        <f>VLOOKUP(CONCATENATE($F1686," ",$G1686),AllocFactorMatrix,(W$4+1),FALSE)*$E1687</f>
        <v>444.99480657161632</v>
      </c>
      <c r="X1686" s="5">
        <f>VLOOKUP(CONCATENATE($F1686," ",$G1686),AllocFactorMatrix,(X$4+1),FALSE)*$E1687</f>
        <v>92.998914631820938</v>
      </c>
      <c r="Y1686" s="5">
        <f t="shared" si="2388"/>
        <v>1684.9803349958954</v>
      </c>
      <c r="Z1686" s="5">
        <f>VLOOKUP(CONCATENATE($F1686," ",$G1686),AllocFactorMatrix,(Z$4+1),FALSE)*$E1687</f>
        <v>3582.9581841485424</v>
      </c>
      <c r="AA1686" s="5">
        <f>VLOOKUP(CONCATENATE($F1686," ",$G1686),AllocFactorMatrix,(AA$4+1),FALSE)*$E1687</f>
        <v>22.999731575611634</v>
      </c>
      <c r="AB1686" s="5">
        <f t="shared" si="2367"/>
        <v>3605.9579157241542</v>
      </c>
      <c r="AC1686" s="5">
        <f>VLOOKUP(CONCATENATE($F1686," ",$G1686),AllocFactorMatrix,(AC$4+1),FALSE)*$E1687</f>
        <v>210.99753749800234</v>
      </c>
      <c r="AD1686" s="5">
        <f>VLOOKUP(CONCATENATE($F1686," ",$G1686),AllocFactorMatrix,(AD$4+1),FALSE)*$E1687</f>
        <v>0</v>
      </c>
      <c r="AE1686" s="5">
        <f>VLOOKUP(CONCATENATE($F1686," ",$G1686),AllocFactorMatrix,(AE$4+1),FALSE)*$E1687</f>
        <v>1287.9849682342513</v>
      </c>
    </row>
    <row r="1687" spans="4:31" collapsed="1">
      <c r="D1687" s="48" t="s">
        <v>119</v>
      </c>
      <c r="E1687" s="54">
        <v>5312421</v>
      </c>
      <c r="F1687" s="88" t="s">
        <v>53</v>
      </c>
      <c r="G1687" s="48" t="str">
        <f>$G$15</f>
        <v>TOTAL</v>
      </c>
      <c r="H1687" s="4">
        <f t="shared" si="2364"/>
        <v>5312421</v>
      </c>
      <c r="I1687" s="5">
        <f t="shared" ref="I1687:N1687" si="2394">VLOOKUP(CONCATENATE($F1687," ",$G1687),AllocFactorMatrix,(I$4+1),FALSE)*$E1687</f>
        <v>4578267.568129818</v>
      </c>
      <c r="J1687" s="47">
        <f t="shared" si="2394"/>
        <v>923.9892163419629</v>
      </c>
      <c r="K1687" s="47">
        <f t="shared" si="2394"/>
        <v>186.99781759301629</v>
      </c>
      <c r="L1687" s="5">
        <f t="shared" si="2394"/>
        <v>710047.7132022822</v>
      </c>
      <c r="M1687" s="5">
        <f t="shared" si="2394"/>
        <v>1756.9794947108535</v>
      </c>
      <c r="N1687" s="5">
        <f t="shared" si="2394"/>
        <v>139.99836611241861</v>
      </c>
      <c r="O1687" s="5">
        <f t="shared" si="2366"/>
        <v>711944.69106310548</v>
      </c>
      <c r="P1687" s="5">
        <f>VLOOKUP(CONCATENATE($F1687," ",$G1687),AllocFactorMatrix,(P$4+1),FALSE)*$E1687</f>
        <v>12692.851864749497</v>
      </c>
      <c r="Q1687" s="5">
        <f>VLOOKUP(CONCATENATE($F1687," ",$G1687),AllocFactorMatrix,(Q$4+1),FALSE)*$E1687</f>
        <v>1310.9846998098628</v>
      </c>
      <c r="R1687" s="5">
        <f>VLOOKUP(CONCATENATE($F1687," ",$G1687),AllocFactorMatrix,(R$4+1),FALSE)*$E1687</f>
        <v>280.99672055421166</v>
      </c>
      <c r="S1687" s="5">
        <f>VLOOKUP(CONCATENATE($F1687," ",$G1687),AllocFactorMatrix,(S$4+1),FALSE)*$E1687</f>
        <v>22.999731575611634</v>
      </c>
      <c r="T1687" s="5">
        <f t="shared" si="2369"/>
        <v>14307.833016689183</v>
      </c>
      <c r="U1687" s="5">
        <f>VLOOKUP(CONCATENATE($F1687," ",$G1687),AllocFactorMatrix,(U$4+1),FALSE)*$E1687</f>
        <v>116.99863453680697</v>
      </c>
      <c r="V1687" s="5">
        <f>VLOOKUP(CONCATENATE($F1687," ",$G1687),AllocFactorMatrix,(V$4+1),FALSE)*$E1687</f>
        <v>1029.9879792556512</v>
      </c>
      <c r="W1687" s="5">
        <f>VLOOKUP(CONCATENATE($F1687," ",$G1687),AllocFactorMatrix,(W$4+1),FALSE)*$E1687</f>
        <v>444.99480657161632</v>
      </c>
      <c r="X1687" s="5">
        <f>VLOOKUP(CONCATENATE($F1687," ",$G1687),AllocFactorMatrix,(X$4+1),FALSE)*$E1687</f>
        <v>92.998914631820938</v>
      </c>
      <c r="Y1687" s="5">
        <f t="shared" si="2388"/>
        <v>1684.9803349958954</v>
      </c>
      <c r="Z1687" s="5">
        <f>VLOOKUP(CONCATENATE($F1687," ",$G1687),AllocFactorMatrix,(Z$4+1),FALSE)*$E1687</f>
        <v>3582.9581841485424</v>
      </c>
      <c r="AA1687" s="5">
        <f>VLOOKUP(CONCATENATE($F1687," ",$G1687),AllocFactorMatrix,(AA$4+1),FALSE)*$E1687</f>
        <v>22.999731575611634</v>
      </c>
      <c r="AB1687" s="5">
        <f t="shared" si="2367"/>
        <v>3605.9579157241542</v>
      </c>
      <c r="AC1687" s="5">
        <f>VLOOKUP(CONCATENATE($F1687," ",$G1687),AllocFactorMatrix,(AC$4+1),FALSE)*$E1687</f>
        <v>210.99753749800234</v>
      </c>
      <c r="AD1687" s="5">
        <f>VLOOKUP(CONCATENATE($F1687," ",$G1687),AllocFactorMatrix,(AD$4+1),FALSE)*$E1687</f>
        <v>0</v>
      </c>
      <c r="AE1687" s="5">
        <f>VLOOKUP(CONCATENATE($F1687," ",$G1687),AllocFactorMatrix,(AE$4+1),FALSE)*$E1687</f>
        <v>1287.9849682342513</v>
      </c>
    </row>
    <row r="1688" spans="4:31" hidden="1" outlineLevel="1">
      <c r="E1688" s="44"/>
      <c r="F1688" s="167" t="str">
        <f>F1695</f>
        <v>CUST_TOTAL</v>
      </c>
      <c r="G1688" s="48" t="str">
        <f>$G$8</f>
        <v>PRODUCTION</v>
      </c>
      <c r="H1688" s="4">
        <f t="shared" si="2364"/>
        <v>0</v>
      </c>
      <c r="I1688" s="5">
        <f t="shared" ref="I1688:N1688" si="2395">VLOOKUP(CONCATENATE($F1688," ",$G1688),AllocFactorMatrix,(I$4+1),FALSE)*$E1695</f>
        <v>0</v>
      </c>
      <c r="J1688" s="47">
        <f t="shared" si="2395"/>
        <v>0</v>
      </c>
      <c r="K1688" s="47">
        <f t="shared" si="2395"/>
        <v>0</v>
      </c>
      <c r="L1688" s="5">
        <f t="shared" si="2395"/>
        <v>0</v>
      </c>
      <c r="M1688" s="5">
        <f t="shared" si="2395"/>
        <v>0</v>
      </c>
      <c r="N1688" s="5">
        <f t="shared" si="2395"/>
        <v>0</v>
      </c>
      <c r="O1688" s="5">
        <f t="shared" si="2366"/>
        <v>0</v>
      </c>
      <c r="P1688" s="5">
        <f>VLOOKUP(CONCATENATE($F1688," ",$G1688),AllocFactorMatrix,(P$4+1),FALSE)*$E1695</f>
        <v>0</v>
      </c>
      <c r="Q1688" s="5">
        <f>VLOOKUP(CONCATENATE($F1688," ",$G1688),AllocFactorMatrix,(Q$4+1),FALSE)*$E1695</f>
        <v>0</v>
      </c>
      <c r="R1688" s="5">
        <f>VLOOKUP(CONCATENATE($F1688," ",$G1688),AllocFactorMatrix,(R$4+1),FALSE)*$E1695</f>
        <v>0</v>
      </c>
      <c r="S1688" s="5">
        <f>VLOOKUP(CONCATENATE($F1688," ",$G1688),AllocFactorMatrix,(S$4+1),FALSE)*$E1695</f>
        <v>0</v>
      </c>
      <c r="T1688" s="5">
        <f t="shared" si="2369"/>
        <v>0</v>
      </c>
      <c r="U1688" s="5">
        <f>VLOOKUP(CONCATENATE($F1688," ",$G1688),AllocFactorMatrix,(U$4+1),FALSE)*$E1695</f>
        <v>0</v>
      </c>
      <c r="V1688" s="5">
        <f>VLOOKUP(CONCATENATE($F1688," ",$G1688),AllocFactorMatrix,(V$4+1),FALSE)*$E1695</f>
        <v>0</v>
      </c>
      <c r="W1688" s="5">
        <f>VLOOKUP(CONCATENATE($F1688," ",$G1688),AllocFactorMatrix,(W$4+1),FALSE)*$E1695</f>
        <v>0</v>
      </c>
      <c r="X1688" s="5">
        <f>VLOOKUP(CONCATENATE($F1688," ",$G1688),AllocFactorMatrix,(X$4+1),FALSE)*$E1695</f>
        <v>0</v>
      </c>
      <c r="Y1688" s="5">
        <f>SUBTOTAL(9,U1688:X1688)</f>
        <v>0</v>
      </c>
      <c r="Z1688" s="5">
        <f>VLOOKUP(CONCATENATE($F1688," ",$G1688),AllocFactorMatrix,(Z$4+1),FALSE)*$E1695</f>
        <v>0</v>
      </c>
      <c r="AA1688" s="5">
        <f>VLOOKUP(CONCATENATE($F1688," ",$G1688),AllocFactorMatrix,(AA$4+1),FALSE)*$E1695</f>
        <v>0</v>
      </c>
      <c r="AB1688" s="5">
        <f t="shared" si="2367"/>
        <v>0</v>
      </c>
      <c r="AC1688" s="5">
        <f>VLOOKUP(CONCATENATE($F1688," ",$G1688),AllocFactorMatrix,(AC$4+1),FALSE)*$E1695</f>
        <v>0</v>
      </c>
      <c r="AD1688" s="5">
        <f>VLOOKUP(CONCATENATE($F1688," ",$G1688),AllocFactorMatrix,(AD$4+1),FALSE)*$E1695</f>
        <v>0</v>
      </c>
      <c r="AE1688" s="5">
        <f>VLOOKUP(CONCATENATE($F1688," ",$G1688),AllocFactorMatrix,(AE$4+1),FALSE)*$E1695</f>
        <v>0</v>
      </c>
    </row>
    <row r="1689" spans="4:31" hidden="1" outlineLevel="1">
      <c r="E1689" s="44"/>
      <c r="F1689" s="167" t="str">
        <f>F1695</f>
        <v>CUST_TOTAL</v>
      </c>
      <c r="G1689" s="48" t="str">
        <f>$G$9</f>
        <v>BULKTRAN</v>
      </c>
      <c r="H1689" s="4">
        <f t="shared" si="2364"/>
        <v>0</v>
      </c>
      <c r="I1689" s="5">
        <f t="shared" ref="I1689:N1689" si="2396">VLOOKUP(CONCATENATE($F1689," ",$G1689),AllocFactorMatrix,(I$4+1),FALSE)*$E1695</f>
        <v>0</v>
      </c>
      <c r="J1689" s="47">
        <f t="shared" si="2396"/>
        <v>0</v>
      </c>
      <c r="K1689" s="47">
        <f t="shared" si="2396"/>
        <v>0</v>
      </c>
      <c r="L1689" s="5">
        <f t="shared" si="2396"/>
        <v>0</v>
      </c>
      <c r="M1689" s="5">
        <f t="shared" si="2396"/>
        <v>0</v>
      </c>
      <c r="N1689" s="5">
        <f t="shared" si="2396"/>
        <v>0</v>
      </c>
      <c r="O1689" s="5">
        <f t="shared" si="2366"/>
        <v>0</v>
      </c>
      <c r="P1689" s="5">
        <f>VLOOKUP(CONCATENATE($F1689," ",$G1689),AllocFactorMatrix,(P$4+1),FALSE)*$E1695</f>
        <v>0</v>
      </c>
      <c r="Q1689" s="5">
        <f>VLOOKUP(CONCATENATE($F1689," ",$G1689),AllocFactorMatrix,(Q$4+1),FALSE)*$E1695</f>
        <v>0</v>
      </c>
      <c r="R1689" s="5">
        <f>VLOOKUP(CONCATENATE($F1689," ",$G1689),AllocFactorMatrix,(R$4+1),FALSE)*$E1695</f>
        <v>0</v>
      </c>
      <c r="S1689" s="5">
        <f>VLOOKUP(CONCATENATE($F1689," ",$G1689),AllocFactorMatrix,(S$4+1),FALSE)*$E1695</f>
        <v>0</v>
      </c>
      <c r="T1689" s="5">
        <f t="shared" si="2369"/>
        <v>0</v>
      </c>
      <c r="U1689" s="5">
        <f>VLOOKUP(CONCATENATE($F1689," ",$G1689),AllocFactorMatrix,(U$4+1),FALSE)*$E1695</f>
        <v>0</v>
      </c>
      <c r="V1689" s="5">
        <f>VLOOKUP(CONCATENATE($F1689," ",$G1689),AllocFactorMatrix,(V$4+1),FALSE)*$E1695</f>
        <v>0</v>
      </c>
      <c r="W1689" s="5">
        <f>VLOOKUP(CONCATENATE($F1689," ",$G1689),AllocFactorMatrix,(W$4+1),FALSE)*$E1695</f>
        <v>0</v>
      </c>
      <c r="X1689" s="5">
        <f>VLOOKUP(CONCATENATE($F1689," ",$G1689),AllocFactorMatrix,(X$4+1),FALSE)*$E1695</f>
        <v>0</v>
      </c>
      <c r="Y1689" s="5">
        <f t="shared" ref="Y1689:Y1695" si="2397">SUBTOTAL(9,U1689:X1689)</f>
        <v>0</v>
      </c>
      <c r="Z1689" s="5">
        <f>VLOOKUP(CONCATENATE($F1689," ",$G1689),AllocFactorMatrix,(Z$4+1),FALSE)*$E1695</f>
        <v>0</v>
      </c>
      <c r="AA1689" s="5">
        <f>VLOOKUP(CONCATENATE($F1689," ",$G1689),AllocFactorMatrix,(AA$4+1),FALSE)*$E1695</f>
        <v>0</v>
      </c>
      <c r="AB1689" s="5">
        <f t="shared" si="2367"/>
        <v>0</v>
      </c>
      <c r="AC1689" s="5">
        <f>VLOOKUP(CONCATENATE($F1689," ",$G1689),AllocFactorMatrix,(AC$4+1),FALSE)*$E1695</f>
        <v>0</v>
      </c>
      <c r="AD1689" s="5">
        <f>VLOOKUP(CONCATENATE($F1689," ",$G1689),AllocFactorMatrix,(AD$4+1),FALSE)*$E1695</f>
        <v>0</v>
      </c>
      <c r="AE1689" s="5">
        <f>VLOOKUP(CONCATENATE($F1689," ",$G1689),AllocFactorMatrix,(AE$4+1),FALSE)*$E1695</f>
        <v>0</v>
      </c>
    </row>
    <row r="1690" spans="4:31" hidden="1" outlineLevel="1">
      <c r="E1690" s="44"/>
      <c r="F1690" s="167" t="str">
        <f>F1695</f>
        <v>CUST_TOTAL</v>
      </c>
      <c r="G1690" s="48" t="str">
        <f>$G$10</f>
        <v>SUBTRAN</v>
      </c>
      <c r="H1690" s="4">
        <f t="shared" si="2364"/>
        <v>0</v>
      </c>
      <c r="I1690" s="5">
        <f t="shared" ref="I1690:N1690" si="2398">VLOOKUP(CONCATENATE($F1690," ",$G1690),AllocFactorMatrix,(I$4+1),FALSE)*$E1695</f>
        <v>0</v>
      </c>
      <c r="J1690" s="47">
        <f t="shared" si="2398"/>
        <v>0</v>
      </c>
      <c r="K1690" s="47">
        <f t="shared" si="2398"/>
        <v>0</v>
      </c>
      <c r="L1690" s="5">
        <f t="shared" si="2398"/>
        <v>0</v>
      </c>
      <c r="M1690" s="5">
        <f t="shared" si="2398"/>
        <v>0</v>
      </c>
      <c r="N1690" s="5">
        <f t="shared" si="2398"/>
        <v>0</v>
      </c>
      <c r="O1690" s="5">
        <f t="shared" si="2366"/>
        <v>0</v>
      </c>
      <c r="P1690" s="5">
        <f>VLOOKUP(CONCATENATE($F1690," ",$G1690),AllocFactorMatrix,(P$4+1),FALSE)*$E1695</f>
        <v>0</v>
      </c>
      <c r="Q1690" s="5">
        <f>VLOOKUP(CONCATENATE($F1690," ",$G1690),AllocFactorMatrix,(Q$4+1),FALSE)*$E1695</f>
        <v>0</v>
      </c>
      <c r="R1690" s="5">
        <f>VLOOKUP(CONCATENATE($F1690," ",$G1690),AllocFactorMatrix,(R$4+1),FALSE)*$E1695</f>
        <v>0</v>
      </c>
      <c r="S1690" s="5">
        <f>VLOOKUP(CONCATENATE($F1690," ",$G1690),AllocFactorMatrix,(S$4+1),FALSE)*$E1695</f>
        <v>0</v>
      </c>
      <c r="T1690" s="5">
        <f t="shared" si="2369"/>
        <v>0</v>
      </c>
      <c r="U1690" s="5">
        <f>VLOOKUP(CONCATENATE($F1690," ",$G1690),AllocFactorMatrix,(U$4+1),FALSE)*$E1695</f>
        <v>0</v>
      </c>
      <c r="V1690" s="5">
        <f>VLOOKUP(CONCATENATE($F1690," ",$G1690),AllocFactorMatrix,(V$4+1),FALSE)*$E1695</f>
        <v>0</v>
      </c>
      <c r="W1690" s="5">
        <f>VLOOKUP(CONCATENATE($F1690," ",$G1690),AllocFactorMatrix,(W$4+1),FALSE)*$E1695</f>
        <v>0</v>
      </c>
      <c r="X1690" s="5">
        <f>VLOOKUP(CONCATENATE($F1690," ",$G1690),AllocFactorMatrix,(X$4+1),FALSE)*$E1695</f>
        <v>0</v>
      </c>
      <c r="Y1690" s="5">
        <f t="shared" si="2397"/>
        <v>0</v>
      </c>
      <c r="Z1690" s="5">
        <f>VLOOKUP(CONCATENATE($F1690," ",$G1690),AllocFactorMatrix,(Z$4+1),FALSE)*$E1695</f>
        <v>0</v>
      </c>
      <c r="AA1690" s="5">
        <f>VLOOKUP(CONCATENATE($F1690," ",$G1690),AllocFactorMatrix,(AA$4+1),FALSE)*$E1695</f>
        <v>0</v>
      </c>
      <c r="AB1690" s="5">
        <f t="shared" si="2367"/>
        <v>0</v>
      </c>
      <c r="AC1690" s="5">
        <f>VLOOKUP(CONCATENATE($F1690," ",$G1690),AllocFactorMatrix,(AC$4+1),FALSE)*$E1695</f>
        <v>0</v>
      </c>
      <c r="AD1690" s="5">
        <f>VLOOKUP(CONCATENATE($F1690," ",$G1690),AllocFactorMatrix,(AD$4+1),FALSE)*$E1695</f>
        <v>0</v>
      </c>
      <c r="AE1690" s="5">
        <f>VLOOKUP(CONCATENATE($F1690," ",$G1690),AllocFactorMatrix,(AE$4+1),FALSE)*$E1695</f>
        <v>0</v>
      </c>
    </row>
    <row r="1691" spans="4:31" hidden="1" outlineLevel="1">
      <c r="E1691" s="44"/>
      <c r="F1691" s="167" t="str">
        <f>F1695</f>
        <v>CUST_TOTAL</v>
      </c>
      <c r="G1691" s="48" t="str">
        <f>$G$11</f>
        <v>DISTPRI</v>
      </c>
      <c r="H1691" s="4">
        <f t="shared" si="2364"/>
        <v>0</v>
      </c>
      <c r="I1691" s="5">
        <f t="shared" ref="I1691:N1691" si="2399">VLOOKUP(CONCATENATE($F1691," ",$G1691),AllocFactorMatrix,(I$4+1),FALSE)*$E1695</f>
        <v>0</v>
      </c>
      <c r="J1691" s="47">
        <f t="shared" si="2399"/>
        <v>0</v>
      </c>
      <c r="K1691" s="47">
        <f t="shared" si="2399"/>
        <v>0</v>
      </c>
      <c r="L1691" s="5">
        <f t="shared" si="2399"/>
        <v>0</v>
      </c>
      <c r="M1691" s="5">
        <f t="shared" si="2399"/>
        <v>0</v>
      </c>
      <c r="N1691" s="5">
        <f t="shared" si="2399"/>
        <v>0</v>
      </c>
      <c r="O1691" s="5">
        <f t="shared" si="2366"/>
        <v>0</v>
      </c>
      <c r="P1691" s="5">
        <f>VLOOKUP(CONCATENATE($F1691," ",$G1691),AllocFactorMatrix,(P$4+1),FALSE)*$E1695</f>
        <v>0</v>
      </c>
      <c r="Q1691" s="5">
        <f>VLOOKUP(CONCATENATE($F1691," ",$G1691),AllocFactorMatrix,(Q$4+1),FALSE)*$E1695</f>
        <v>0</v>
      </c>
      <c r="R1691" s="5">
        <f>VLOOKUP(CONCATENATE($F1691," ",$G1691),AllocFactorMatrix,(R$4+1),FALSE)*$E1695</f>
        <v>0</v>
      </c>
      <c r="S1691" s="5">
        <f>VLOOKUP(CONCATENATE($F1691," ",$G1691),AllocFactorMatrix,(S$4+1),FALSE)*$E1695</f>
        <v>0</v>
      </c>
      <c r="T1691" s="5">
        <f t="shared" si="2369"/>
        <v>0</v>
      </c>
      <c r="U1691" s="5">
        <f>VLOOKUP(CONCATENATE($F1691," ",$G1691),AllocFactorMatrix,(U$4+1),FALSE)*$E1695</f>
        <v>0</v>
      </c>
      <c r="V1691" s="5">
        <f>VLOOKUP(CONCATENATE($F1691," ",$G1691),AllocFactorMatrix,(V$4+1),FALSE)*$E1695</f>
        <v>0</v>
      </c>
      <c r="W1691" s="5">
        <f>VLOOKUP(CONCATENATE($F1691," ",$G1691),AllocFactorMatrix,(W$4+1),FALSE)*$E1695</f>
        <v>0</v>
      </c>
      <c r="X1691" s="5">
        <f>VLOOKUP(CONCATENATE($F1691," ",$G1691),AllocFactorMatrix,(X$4+1),FALSE)*$E1695</f>
        <v>0</v>
      </c>
      <c r="Y1691" s="5">
        <f t="shared" si="2397"/>
        <v>0</v>
      </c>
      <c r="Z1691" s="5">
        <f>VLOOKUP(CONCATENATE($F1691," ",$G1691),AllocFactorMatrix,(Z$4+1),FALSE)*$E1695</f>
        <v>0</v>
      </c>
      <c r="AA1691" s="5">
        <f>VLOOKUP(CONCATENATE($F1691," ",$G1691),AllocFactorMatrix,(AA$4+1),FALSE)*$E1695</f>
        <v>0</v>
      </c>
      <c r="AB1691" s="5">
        <f t="shared" si="2367"/>
        <v>0</v>
      </c>
      <c r="AC1691" s="5">
        <f>VLOOKUP(CONCATENATE($F1691," ",$G1691),AllocFactorMatrix,(AC$4+1),FALSE)*$E1695</f>
        <v>0</v>
      </c>
      <c r="AD1691" s="5">
        <f>VLOOKUP(CONCATENATE($F1691," ",$G1691),AllocFactorMatrix,(AD$4+1),FALSE)*$E1695</f>
        <v>0</v>
      </c>
      <c r="AE1691" s="5">
        <f>VLOOKUP(CONCATENATE($F1691," ",$G1691),AllocFactorMatrix,(AE$4+1),FALSE)*$E1695</f>
        <v>0</v>
      </c>
    </row>
    <row r="1692" spans="4:31" hidden="1" outlineLevel="1">
      <c r="E1692" s="44"/>
      <c r="F1692" s="167" t="str">
        <f>F1695</f>
        <v>CUST_TOTAL</v>
      </c>
      <c r="G1692" s="48" t="str">
        <f>$G$12</f>
        <v>DISTSEC</v>
      </c>
      <c r="H1692" s="4">
        <f t="shared" si="2364"/>
        <v>0</v>
      </c>
      <c r="I1692" s="5">
        <f t="shared" ref="I1692:N1692" si="2400">VLOOKUP(CONCATENATE($F1692," ",$G1692),AllocFactorMatrix,(I$4+1),FALSE)*$E1695</f>
        <v>0</v>
      </c>
      <c r="J1692" s="47">
        <f t="shared" si="2400"/>
        <v>0</v>
      </c>
      <c r="K1692" s="47">
        <f t="shared" si="2400"/>
        <v>0</v>
      </c>
      <c r="L1692" s="5">
        <f t="shared" si="2400"/>
        <v>0</v>
      </c>
      <c r="M1692" s="5">
        <f t="shared" si="2400"/>
        <v>0</v>
      </c>
      <c r="N1692" s="5">
        <f t="shared" si="2400"/>
        <v>0</v>
      </c>
      <c r="O1692" s="5">
        <f t="shared" si="2366"/>
        <v>0</v>
      </c>
      <c r="P1692" s="5">
        <f>VLOOKUP(CONCATENATE($F1692," ",$G1692),AllocFactorMatrix,(P$4+1),FALSE)*$E1695</f>
        <v>0</v>
      </c>
      <c r="Q1692" s="5">
        <f>VLOOKUP(CONCATENATE($F1692," ",$G1692),AllocFactorMatrix,(Q$4+1),FALSE)*$E1695</f>
        <v>0</v>
      </c>
      <c r="R1692" s="5">
        <f>VLOOKUP(CONCATENATE($F1692," ",$G1692),AllocFactorMatrix,(R$4+1),FALSE)*$E1695</f>
        <v>0</v>
      </c>
      <c r="S1692" s="5">
        <f>VLOOKUP(CONCATENATE($F1692," ",$G1692),AllocFactorMatrix,(S$4+1),FALSE)*$E1695</f>
        <v>0</v>
      </c>
      <c r="T1692" s="5">
        <f t="shared" si="2369"/>
        <v>0</v>
      </c>
      <c r="U1692" s="5">
        <f>VLOOKUP(CONCATENATE($F1692," ",$G1692),AllocFactorMatrix,(U$4+1),FALSE)*$E1695</f>
        <v>0</v>
      </c>
      <c r="V1692" s="5">
        <f>VLOOKUP(CONCATENATE($F1692," ",$G1692),AllocFactorMatrix,(V$4+1),FALSE)*$E1695</f>
        <v>0</v>
      </c>
      <c r="W1692" s="5">
        <f>VLOOKUP(CONCATENATE($F1692," ",$G1692),AllocFactorMatrix,(W$4+1),FALSE)*$E1695</f>
        <v>0</v>
      </c>
      <c r="X1692" s="5">
        <f>VLOOKUP(CONCATENATE($F1692," ",$G1692),AllocFactorMatrix,(X$4+1),FALSE)*$E1695</f>
        <v>0</v>
      </c>
      <c r="Y1692" s="5">
        <f t="shared" si="2397"/>
        <v>0</v>
      </c>
      <c r="Z1692" s="5">
        <f>VLOOKUP(CONCATENATE($F1692," ",$G1692),AllocFactorMatrix,(Z$4+1),FALSE)*$E1695</f>
        <v>0</v>
      </c>
      <c r="AA1692" s="5">
        <f>VLOOKUP(CONCATENATE($F1692," ",$G1692),AllocFactorMatrix,(AA$4+1),FALSE)*$E1695</f>
        <v>0</v>
      </c>
      <c r="AB1692" s="5">
        <f t="shared" si="2367"/>
        <v>0</v>
      </c>
      <c r="AC1692" s="5">
        <f>VLOOKUP(CONCATENATE($F1692," ",$G1692),AllocFactorMatrix,(AC$4+1),FALSE)*$E1695</f>
        <v>0</v>
      </c>
      <c r="AD1692" s="5">
        <f>VLOOKUP(CONCATENATE($F1692," ",$G1692),AllocFactorMatrix,(AD$4+1),FALSE)*$E1695</f>
        <v>0</v>
      </c>
      <c r="AE1692" s="5">
        <f>VLOOKUP(CONCATENATE($F1692," ",$G1692),AllocFactorMatrix,(AE$4+1),FALSE)*$E1695</f>
        <v>0</v>
      </c>
    </row>
    <row r="1693" spans="4:31" hidden="1" outlineLevel="1">
      <c r="E1693" s="44"/>
      <c r="F1693" s="167" t="str">
        <f>F1695</f>
        <v>CUST_TOTAL</v>
      </c>
      <c r="G1693" s="48" t="str">
        <f>$G$13</f>
        <v>ENERGY</v>
      </c>
      <c r="H1693" s="4">
        <f t="shared" si="2364"/>
        <v>0</v>
      </c>
      <c r="I1693" s="5">
        <f t="shared" ref="I1693:N1693" si="2401">VLOOKUP(CONCATENATE($F1693," ",$G1693),AllocFactorMatrix,(I$4+1),FALSE)*$E1695</f>
        <v>0</v>
      </c>
      <c r="J1693" s="47">
        <f t="shared" si="2401"/>
        <v>0</v>
      </c>
      <c r="K1693" s="47">
        <f t="shared" si="2401"/>
        <v>0</v>
      </c>
      <c r="L1693" s="5">
        <f t="shared" si="2401"/>
        <v>0</v>
      </c>
      <c r="M1693" s="5">
        <f t="shared" si="2401"/>
        <v>0</v>
      </c>
      <c r="N1693" s="5">
        <f t="shared" si="2401"/>
        <v>0</v>
      </c>
      <c r="O1693" s="5">
        <f t="shared" si="2366"/>
        <v>0</v>
      </c>
      <c r="P1693" s="5">
        <f>VLOOKUP(CONCATENATE($F1693," ",$G1693),AllocFactorMatrix,(P$4+1),FALSE)*$E1695</f>
        <v>0</v>
      </c>
      <c r="Q1693" s="5">
        <f>VLOOKUP(CONCATENATE($F1693," ",$G1693),AllocFactorMatrix,(Q$4+1),FALSE)*$E1695</f>
        <v>0</v>
      </c>
      <c r="R1693" s="5">
        <f>VLOOKUP(CONCATENATE($F1693," ",$G1693),AllocFactorMatrix,(R$4+1),FALSE)*$E1695</f>
        <v>0</v>
      </c>
      <c r="S1693" s="5">
        <f>VLOOKUP(CONCATENATE($F1693," ",$G1693),AllocFactorMatrix,(S$4+1),FALSE)*$E1695</f>
        <v>0</v>
      </c>
      <c r="T1693" s="5">
        <f t="shared" si="2369"/>
        <v>0</v>
      </c>
      <c r="U1693" s="5">
        <f>VLOOKUP(CONCATENATE($F1693," ",$G1693),AllocFactorMatrix,(U$4+1),FALSE)*$E1695</f>
        <v>0</v>
      </c>
      <c r="V1693" s="5">
        <f>VLOOKUP(CONCATENATE($F1693," ",$G1693),AllocFactorMatrix,(V$4+1),FALSE)*$E1695</f>
        <v>0</v>
      </c>
      <c r="W1693" s="5">
        <f>VLOOKUP(CONCATENATE($F1693," ",$G1693),AllocFactorMatrix,(W$4+1),FALSE)*$E1695</f>
        <v>0</v>
      </c>
      <c r="X1693" s="5">
        <f>VLOOKUP(CONCATENATE($F1693," ",$G1693),AllocFactorMatrix,(X$4+1),FALSE)*$E1695</f>
        <v>0</v>
      </c>
      <c r="Y1693" s="5">
        <f t="shared" si="2397"/>
        <v>0</v>
      </c>
      <c r="Z1693" s="5">
        <f>VLOOKUP(CONCATENATE($F1693," ",$G1693),AllocFactorMatrix,(Z$4+1),FALSE)*$E1695</f>
        <v>0</v>
      </c>
      <c r="AA1693" s="5">
        <f>VLOOKUP(CONCATENATE($F1693," ",$G1693),AllocFactorMatrix,(AA$4+1),FALSE)*$E1695</f>
        <v>0</v>
      </c>
      <c r="AB1693" s="5">
        <f t="shared" si="2367"/>
        <v>0</v>
      </c>
      <c r="AC1693" s="5">
        <f>VLOOKUP(CONCATENATE($F1693," ",$G1693),AllocFactorMatrix,(AC$4+1),FALSE)*$E1695</f>
        <v>0</v>
      </c>
      <c r="AD1693" s="5">
        <f>VLOOKUP(CONCATENATE($F1693," ",$G1693),AllocFactorMatrix,(AD$4+1),FALSE)*$E1695</f>
        <v>0</v>
      </c>
      <c r="AE1693" s="5">
        <f>VLOOKUP(CONCATENATE($F1693," ",$G1693),AllocFactorMatrix,(AE$4+1),FALSE)*$E1695</f>
        <v>0</v>
      </c>
    </row>
    <row r="1694" spans="4:31" hidden="1" outlineLevel="1">
      <c r="E1694" s="44"/>
      <c r="F1694" s="167" t="str">
        <f>F1695</f>
        <v>CUST_TOTAL</v>
      </c>
      <c r="G1694" s="48" t="str">
        <f>$G$14</f>
        <v>CUSTOMER</v>
      </c>
      <c r="H1694" s="4">
        <f t="shared" si="2364"/>
        <v>493523.00000000017</v>
      </c>
      <c r="I1694" s="5">
        <f t="shared" ref="I1694:N1694" si="2402">VLOOKUP(CONCATENATE($F1694," ",$G1694),AllocFactorMatrix,(I$4+1),FALSE)*$E1695</f>
        <v>314352.43285686389</v>
      </c>
      <c r="J1694" s="47">
        <f t="shared" si="2402"/>
        <v>63.468975503341319</v>
      </c>
      <c r="K1694" s="47">
        <f t="shared" si="2402"/>
        <v>18.805622371360393</v>
      </c>
      <c r="L1694" s="5">
        <f t="shared" si="2402"/>
        <v>71273.308787455884</v>
      </c>
      <c r="M1694" s="5">
        <f t="shared" si="2402"/>
        <v>176.30270973150365</v>
      </c>
      <c r="N1694" s="5">
        <f t="shared" si="2402"/>
        <v>14.104216778520293</v>
      </c>
      <c r="O1694" s="5">
        <f t="shared" si="2366"/>
        <v>71463.71571396591</v>
      </c>
      <c r="P1694" s="5">
        <f>VLOOKUP(CONCATENATE($F1694," ",$G1694),AllocFactorMatrix,(P$4+1),FALSE)*$E1695</f>
        <v>1274.0809156596665</v>
      </c>
      <c r="Q1694" s="5">
        <f>VLOOKUP(CONCATENATE($F1694," ",$G1694),AllocFactorMatrix,(Q$4+1),FALSE)*$E1695</f>
        <v>131.63935659952273</v>
      </c>
      <c r="R1694" s="5">
        <f>VLOOKUP(CONCATENATE($F1694," ",$G1694),AllocFactorMatrix,(R$4+1),FALSE)*$E1695</f>
        <v>28.208433557040586</v>
      </c>
      <c r="S1694" s="5">
        <f>VLOOKUP(CONCATENATE($F1694," ",$G1694),AllocFactorMatrix,(S$4+1),FALSE)*$E1695</f>
        <v>2.3507027964200491</v>
      </c>
      <c r="T1694" s="5">
        <f t="shared" si="2369"/>
        <v>1436.2794086126498</v>
      </c>
      <c r="U1694" s="5">
        <f>VLOOKUP(CONCATENATE($F1694," ",$G1694),AllocFactorMatrix,(U$4+1),FALSE)*$E1695</f>
        <v>11.753513982100245</v>
      </c>
      <c r="V1694" s="5">
        <f>VLOOKUP(CONCATENATE($F1694," ",$G1694),AllocFactorMatrix,(V$4+1),FALSE)*$E1695</f>
        <v>103.43092304248215</v>
      </c>
      <c r="W1694" s="5">
        <f>VLOOKUP(CONCATENATE($F1694," ",$G1694),AllocFactorMatrix,(W$4+1),FALSE)*$E1695</f>
        <v>44.663353131980926</v>
      </c>
      <c r="X1694" s="5">
        <f>VLOOKUP(CONCATENATE($F1694," ",$G1694),AllocFactorMatrix,(X$4+1),FALSE)*$E1695</f>
        <v>9.4028111856801964</v>
      </c>
      <c r="Y1694" s="5">
        <f t="shared" si="2397"/>
        <v>169.25060134224353</v>
      </c>
      <c r="Z1694" s="5">
        <f>VLOOKUP(CONCATENATE($F1694," ",$G1694),AllocFactorMatrix,(Z$4+1),FALSE)*$E1695</f>
        <v>359.65752785226749</v>
      </c>
      <c r="AA1694" s="5">
        <f>VLOOKUP(CONCATENATE($F1694," ",$G1694),AllocFactorMatrix,(AA$4+1),FALSE)*$E1695</f>
        <v>2.3507027964200491</v>
      </c>
      <c r="AB1694" s="5">
        <f t="shared" si="2367"/>
        <v>362.00823064868752</v>
      </c>
      <c r="AC1694" s="5">
        <f>VLOOKUP(CONCATENATE($F1694," ",$G1694),AllocFactorMatrix,(AC$4+1),FALSE)*$E1695</f>
        <v>21.156325167780441</v>
      </c>
      <c r="AD1694" s="5">
        <f>VLOOKUP(CONCATENATE($F1694," ",$G1694),AllocFactorMatrix,(AD$4+1),FALSE)*$E1695</f>
        <v>105506.59361172105</v>
      </c>
      <c r="AE1694" s="5">
        <f>VLOOKUP(CONCATENATE($F1694," ",$G1694),AllocFactorMatrix,(AE$4+1),FALSE)*$E1695</f>
        <v>129.28865380310268</v>
      </c>
    </row>
    <row r="1695" spans="4:31" collapsed="1">
      <c r="D1695" s="48" t="s">
        <v>120</v>
      </c>
      <c r="E1695" s="54">
        <v>493523</v>
      </c>
      <c r="F1695" s="88" t="s">
        <v>39</v>
      </c>
      <c r="G1695" s="48" t="str">
        <f>$G$15</f>
        <v>TOTAL</v>
      </c>
      <c r="H1695" s="4">
        <f t="shared" si="2364"/>
        <v>493523.00000000017</v>
      </c>
      <c r="I1695" s="5">
        <f t="shared" ref="I1695:N1695" si="2403">VLOOKUP(CONCATENATE($F1695," ",$G1695),AllocFactorMatrix,(I$4+1),FALSE)*$E1695</f>
        <v>314352.43285686389</v>
      </c>
      <c r="J1695" s="47">
        <f t="shared" si="2403"/>
        <v>63.468975503341319</v>
      </c>
      <c r="K1695" s="47">
        <f t="shared" si="2403"/>
        <v>18.805622371360393</v>
      </c>
      <c r="L1695" s="5">
        <f t="shared" si="2403"/>
        <v>71273.308787455884</v>
      </c>
      <c r="M1695" s="5">
        <f t="shared" si="2403"/>
        <v>176.30270973150365</v>
      </c>
      <c r="N1695" s="5">
        <f t="shared" si="2403"/>
        <v>14.104216778520293</v>
      </c>
      <c r="O1695" s="5">
        <f t="shared" si="2366"/>
        <v>71463.71571396591</v>
      </c>
      <c r="P1695" s="5">
        <f>VLOOKUP(CONCATENATE($F1695," ",$G1695),AllocFactorMatrix,(P$4+1),FALSE)*$E1695</f>
        <v>1274.0809156596665</v>
      </c>
      <c r="Q1695" s="5">
        <f>VLOOKUP(CONCATENATE($F1695," ",$G1695),AllocFactorMatrix,(Q$4+1),FALSE)*$E1695</f>
        <v>131.63935659952273</v>
      </c>
      <c r="R1695" s="5">
        <f>VLOOKUP(CONCATENATE($F1695," ",$G1695),AllocFactorMatrix,(R$4+1),FALSE)*$E1695</f>
        <v>28.208433557040586</v>
      </c>
      <c r="S1695" s="5">
        <f>VLOOKUP(CONCATENATE($F1695," ",$G1695),AllocFactorMatrix,(S$4+1),FALSE)*$E1695</f>
        <v>2.3507027964200491</v>
      </c>
      <c r="T1695" s="5">
        <f t="shared" si="2369"/>
        <v>1436.2794086126498</v>
      </c>
      <c r="U1695" s="5">
        <f>VLOOKUP(CONCATENATE($F1695," ",$G1695),AllocFactorMatrix,(U$4+1),FALSE)*$E1695</f>
        <v>11.753513982100245</v>
      </c>
      <c r="V1695" s="5">
        <f>VLOOKUP(CONCATENATE($F1695," ",$G1695),AllocFactorMatrix,(V$4+1),FALSE)*$E1695</f>
        <v>103.43092304248215</v>
      </c>
      <c r="W1695" s="5">
        <f>VLOOKUP(CONCATENATE($F1695," ",$G1695),AllocFactorMatrix,(W$4+1),FALSE)*$E1695</f>
        <v>44.663353131980926</v>
      </c>
      <c r="X1695" s="5">
        <f>VLOOKUP(CONCATENATE($F1695," ",$G1695),AllocFactorMatrix,(X$4+1),FALSE)*$E1695</f>
        <v>9.4028111856801964</v>
      </c>
      <c r="Y1695" s="5">
        <f t="shared" si="2397"/>
        <v>169.25060134224353</v>
      </c>
      <c r="Z1695" s="5">
        <f>VLOOKUP(CONCATENATE($F1695," ",$G1695),AllocFactorMatrix,(Z$4+1),FALSE)*$E1695</f>
        <v>359.65752785226749</v>
      </c>
      <c r="AA1695" s="5">
        <f>VLOOKUP(CONCATENATE($F1695," ",$G1695),AllocFactorMatrix,(AA$4+1),FALSE)*$E1695</f>
        <v>2.3507027964200491</v>
      </c>
      <c r="AB1695" s="5">
        <f t="shared" si="2367"/>
        <v>362.00823064868752</v>
      </c>
      <c r="AC1695" s="5">
        <f>VLOOKUP(CONCATENATE($F1695," ",$G1695),AllocFactorMatrix,(AC$4+1),FALSE)*$E1695</f>
        <v>21.156325167780441</v>
      </c>
      <c r="AD1695" s="5">
        <f>VLOOKUP(CONCATENATE($F1695," ",$G1695),AllocFactorMatrix,(AD$4+1),FALSE)*$E1695</f>
        <v>105506.59361172105</v>
      </c>
      <c r="AE1695" s="5">
        <f>VLOOKUP(CONCATENATE($F1695," ",$G1695),AllocFactorMatrix,(AE$4+1),FALSE)*$E1695</f>
        <v>129.28865380310268</v>
      </c>
    </row>
    <row r="1696" spans="4:31" hidden="1" outlineLevel="1">
      <c r="E1696" s="44"/>
      <c r="F1696" s="167" t="str">
        <f>F1703</f>
        <v>TOTOX234</v>
      </c>
      <c r="G1696" s="48" t="str">
        <f>$G$8</f>
        <v>PRODUCTION</v>
      </c>
      <c r="H1696" s="4">
        <f t="shared" si="2364"/>
        <v>0</v>
      </c>
      <c r="I1696" s="5">
        <f t="shared" ref="I1696:N1696" si="2404">VLOOKUP(CONCATENATE($F1696," ",$G1696),AllocFactorMatrix,(I$4+1),FALSE)*$E1703</f>
        <v>0</v>
      </c>
      <c r="J1696" s="47">
        <f t="shared" si="2404"/>
        <v>0</v>
      </c>
      <c r="K1696" s="47">
        <f t="shared" si="2404"/>
        <v>0</v>
      </c>
      <c r="L1696" s="5">
        <f t="shared" si="2404"/>
        <v>0</v>
      </c>
      <c r="M1696" s="5">
        <f t="shared" si="2404"/>
        <v>0</v>
      </c>
      <c r="N1696" s="5">
        <f t="shared" si="2404"/>
        <v>0</v>
      </c>
      <c r="O1696" s="5">
        <f t="shared" si="2366"/>
        <v>0</v>
      </c>
      <c r="P1696" s="5">
        <f>VLOOKUP(CONCATENATE($F1696," ",$G1696),AllocFactorMatrix,(P$4+1),FALSE)*$E1703</f>
        <v>0</v>
      </c>
      <c r="Q1696" s="5">
        <f>VLOOKUP(CONCATENATE($F1696," ",$G1696),AllocFactorMatrix,(Q$4+1),FALSE)*$E1703</f>
        <v>0</v>
      </c>
      <c r="R1696" s="5">
        <f>VLOOKUP(CONCATENATE($F1696," ",$G1696),AllocFactorMatrix,(R$4+1),FALSE)*$E1703</f>
        <v>0</v>
      </c>
      <c r="S1696" s="5">
        <f>VLOOKUP(CONCATENATE($F1696," ",$G1696),AllocFactorMatrix,(S$4+1),FALSE)*$E1703</f>
        <v>0</v>
      </c>
      <c r="T1696" s="5">
        <f t="shared" si="2369"/>
        <v>0</v>
      </c>
      <c r="U1696" s="5">
        <f>VLOOKUP(CONCATENATE($F1696," ",$G1696),AllocFactorMatrix,(U$4+1),FALSE)*$E1703</f>
        <v>0</v>
      </c>
      <c r="V1696" s="5">
        <f>VLOOKUP(CONCATENATE($F1696," ",$G1696),AllocFactorMatrix,(V$4+1),FALSE)*$E1703</f>
        <v>0</v>
      </c>
      <c r="W1696" s="5">
        <f>VLOOKUP(CONCATENATE($F1696," ",$G1696),AllocFactorMatrix,(W$4+1),FALSE)*$E1703</f>
        <v>0</v>
      </c>
      <c r="X1696" s="5">
        <f>VLOOKUP(CONCATENATE($F1696," ",$G1696),AllocFactorMatrix,(X$4+1),FALSE)*$E1703</f>
        <v>0</v>
      </c>
      <c r="Y1696" s="5">
        <f>SUBTOTAL(9,U1696:X1696)</f>
        <v>0</v>
      </c>
      <c r="Z1696" s="5">
        <f>VLOOKUP(CONCATENATE($F1696," ",$G1696),AllocFactorMatrix,(Z$4+1),FALSE)*$E1703</f>
        <v>0</v>
      </c>
      <c r="AA1696" s="5">
        <f>VLOOKUP(CONCATENATE($F1696," ",$G1696),AllocFactorMatrix,(AA$4+1),FALSE)*$E1703</f>
        <v>0</v>
      </c>
      <c r="AB1696" s="5">
        <f t="shared" si="2367"/>
        <v>0</v>
      </c>
      <c r="AC1696" s="5">
        <f>VLOOKUP(CONCATENATE($F1696," ",$G1696),AllocFactorMatrix,(AC$4+1),FALSE)*$E1703</f>
        <v>0</v>
      </c>
      <c r="AD1696" s="5">
        <f>VLOOKUP(CONCATENATE($F1696," ",$G1696),AllocFactorMatrix,(AD$4+1),FALSE)*$E1703</f>
        <v>0</v>
      </c>
      <c r="AE1696" s="5">
        <f>VLOOKUP(CONCATENATE($F1696," ",$G1696),AllocFactorMatrix,(AE$4+1),FALSE)*$E1703</f>
        <v>0</v>
      </c>
    </row>
    <row r="1697" spans="4:31" hidden="1" outlineLevel="1">
      <c r="E1697" s="44"/>
      <c r="F1697" s="167" t="str">
        <f>F1703</f>
        <v>TOTOX234</v>
      </c>
      <c r="G1697" s="48" t="str">
        <f>$G$9</f>
        <v>BULKTRAN</v>
      </c>
      <c r="H1697" s="4">
        <f t="shared" si="2364"/>
        <v>0</v>
      </c>
      <c r="I1697" s="5">
        <f t="shared" ref="I1697:N1697" si="2405">VLOOKUP(CONCATENATE($F1697," ",$G1697),AllocFactorMatrix,(I$4+1),FALSE)*$E1703</f>
        <v>0</v>
      </c>
      <c r="J1697" s="47">
        <f t="shared" si="2405"/>
        <v>0</v>
      </c>
      <c r="K1697" s="47">
        <f t="shared" si="2405"/>
        <v>0</v>
      </c>
      <c r="L1697" s="5">
        <f t="shared" si="2405"/>
        <v>0</v>
      </c>
      <c r="M1697" s="5">
        <f t="shared" si="2405"/>
        <v>0</v>
      </c>
      <c r="N1697" s="5">
        <f t="shared" si="2405"/>
        <v>0</v>
      </c>
      <c r="O1697" s="5">
        <f t="shared" si="2366"/>
        <v>0</v>
      </c>
      <c r="P1697" s="5">
        <f>VLOOKUP(CONCATENATE($F1697," ",$G1697),AllocFactorMatrix,(P$4+1),FALSE)*$E1703</f>
        <v>0</v>
      </c>
      <c r="Q1697" s="5">
        <f>VLOOKUP(CONCATENATE($F1697," ",$G1697),AllocFactorMatrix,(Q$4+1),FALSE)*$E1703</f>
        <v>0</v>
      </c>
      <c r="R1697" s="5">
        <f>VLOOKUP(CONCATENATE($F1697," ",$G1697),AllocFactorMatrix,(R$4+1),FALSE)*$E1703</f>
        <v>0</v>
      </c>
      <c r="S1697" s="5">
        <f>VLOOKUP(CONCATENATE($F1697," ",$G1697),AllocFactorMatrix,(S$4+1),FALSE)*$E1703</f>
        <v>0</v>
      </c>
      <c r="T1697" s="5">
        <f t="shared" si="2369"/>
        <v>0</v>
      </c>
      <c r="U1697" s="5">
        <f>VLOOKUP(CONCATENATE($F1697," ",$G1697),AllocFactorMatrix,(U$4+1),FALSE)*$E1703</f>
        <v>0</v>
      </c>
      <c r="V1697" s="5">
        <f>VLOOKUP(CONCATENATE($F1697," ",$G1697),AllocFactorMatrix,(V$4+1),FALSE)*$E1703</f>
        <v>0</v>
      </c>
      <c r="W1697" s="5">
        <f>VLOOKUP(CONCATENATE($F1697," ",$G1697),AllocFactorMatrix,(W$4+1),FALSE)*$E1703</f>
        <v>0</v>
      </c>
      <c r="X1697" s="5">
        <f>VLOOKUP(CONCATENATE($F1697," ",$G1697),AllocFactorMatrix,(X$4+1),FALSE)*$E1703</f>
        <v>0</v>
      </c>
      <c r="Y1697" s="5">
        <f t="shared" ref="Y1697:Y1703" si="2406">SUBTOTAL(9,U1697:X1697)</f>
        <v>0</v>
      </c>
      <c r="Z1697" s="5">
        <f>VLOOKUP(CONCATENATE($F1697," ",$G1697),AllocFactorMatrix,(Z$4+1),FALSE)*$E1703</f>
        <v>0</v>
      </c>
      <c r="AA1697" s="5">
        <f>VLOOKUP(CONCATENATE($F1697," ",$G1697),AllocFactorMatrix,(AA$4+1),FALSE)*$E1703</f>
        <v>0</v>
      </c>
      <c r="AB1697" s="5">
        <f t="shared" si="2367"/>
        <v>0</v>
      </c>
      <c r="AC1697" s="5">
        <f>VLOOKUP(CONCATENATE($F1697," ",$G1697),AllocFactorMatrix,(AC$4+1),FALSE)*$E1703</f>
        <v>0</v>
      </c>
      <c r="AD1697" s="5">
        <f>VLOOKUP(CONCATENATE($F1697," ",$G1697),AllocFactorMatrix,(AD$4+1),FALSE)*$E1703</f>
        <v>0</v>
      </c>
      <c r="AE1697" s="5">
        <f>VLOOKUP(CONCATENATE($F1697," ",$G1697),AllocFactorMatrix,(AE$4+1),FALSE)*$E1703</f>
        <v>0</v>
      </c>
    </row>
    <row r="1698" spans="4:31" hidden="1" outlineLevel="1">
      <c r="E1698" s="44"/>
      <c r="F1698" s="167" t="str">
        <f>F1703</f>
        <v>TOTOX234</v>
      </c>
      <c r="G1698" s="48" t="str">
        <f>$G$10</f>
        <v>SUBTRAN</v>
      </c>
      <c r="H1698" s="4">
        <f t="shared" si="2364"/>
        <v>0</v>
      </c>
      <c r="I1698" s="5">
        <f t="shared" ref="I1698:N1698" si="2407">VLOOKUP(CONCATENATE($F1698," ",$G1698),AllocFactorMatrix,(I$4+1),FALSE)*$E1703</f>
        <v>0</v>
      </c>
      <c r="J1698" s="47">
        <f t="shared" si="2407"/>
        <v>0</v>
      </c>
      <c r="K1698" s="47">
        <f t="shared" si="2407"/>
        <v>0</v>
      </c>
      <c r="L1698" s="5">
        <f t="shared" si="2407"/>
        <v>0</v>
      </c>
      <c r="M1698" s="5">
        <f t="shared" si="2407"/>
        <v>0</v>
      </c>
      <c r="N1698" s="5">
        <f t="shared" si="2407"/>
        <v>0</v>
      </c>
      <c r="O1698" s="5">
        <f t="shared" si="2366"/>
        <v>0</v>
      </c>
      <c r="P1698" s="5">
        <f>VLOOKUP(CONCATENATE($F1698," ",$G1698),AllocFactorMatrix,(P$4+1),FALSE)*$E1703</f>
        <v>0</v>
      </c>
      <c r="Q1698" s="5">
        <f>VLOOKUP(CONCATENATE($F1698," ",$G1698),AllocFactorMatrix,(Q$4+1),FALSE)*$E1703</f>
        <v>0</v>
      </c>
      <c r="R1698" s="5">
        <f>VLOOKUP(CONCATENATE($F1698," ",$G1698),AllocFactorMatrix,(R$4+1),FALSE)*$E1703</f>
        <v>0</v>
      </c>
      <c r="S1698" s="5">
        <f>VLOOKUP(CONCATENATE($F1698," ",$G1698),AllocFactorMatrix,(S$4+1),FALSE)*$E1703</f>
        <v>0</v>
      </c>
      <c r="T1698" s="5">
        <f t="shared" si="2369"/>
        <v>0</v>
      </c>
      <c r="U1698" s="5">
        <f>VLOOKUP(CONCATENATE($F1698," ",$G1698),AllocFactorMatrix,(U$4+1),FALSE)*$E1703</f>
        <v>0</v>
      </c>
      <c r="V1698" s="5">
        <f>VLOOKUP(CONCATENATE($F1698," ",$G1698),AllocFactorMatrix,(V$4+1),FALSE)*$E1703</f>
        <v>0</v>
      </c>
      <c r="W1698" s="5">
        <f>VLOOKUP(CONCATENATE($F1698," ",$G1698),AllocFactorMatrix,(W$4+1),FALSE)*$E1703</f>
        <v>0</v>
      </c>
      <c r="X1698" s="5">
        <f>VLOOKUP(CONCATENATE($F1698," ",$G1698),AllocFactorMatrix,(X$4+1),FALSE)*$E1703</f>
        <v>0</v>
      </c>
      <c r="Y1698" s="5">
        <f t="shared" si="2406"/>
        <v>0</v>
      </c>
      <c r="Z1698" s="5">
        <f>VLOOKUP(CONCATENATE($F1698," ",$G1698),AllocFactorMatrix,(Z$4+1),FALSE)*$E1703</f>
        <v>0</v>
      </c>
      <c r="AA1698" s="5">
        <f>VLOOKUP(CONCATENATE($F1698," ",$G1698),AllocFactorMatrix,(AA$4+1),FALSE)*$E1703</f>
        <v>0</v>
      </c>
      <c r="AB1698" s="5">
        <f t="shared" si="2367"/>
        <v>0</v>
      </c>
      <c r="AC1698" s="5">
        <f>VLOOKUP(CONCATENATE($F1698," ",$G1698),AllocFactorMatrix,(AC$4+1),FALSE)*$E1703</f>
        <v>0</v>
      </c>
      <c r="AD1698" s="5">
        <f>VLOOKUP(CONCATENATE($F1698," ",$G1698),AllocFactorMatrix,(AD$4+1),FALSE)*$E1703</f>
        <v>0</v>
      </c>
      <c r="AE1698" s="5">
        <f>VLOOKUP(CONCATENATE($F1698," ",$G1698),AllocFactorMatrix,(AE$4+1),FALSE)*$E1703</f>
        <v>0</v>
      </c>
    </row>
    <row r="1699" spans="4:31" hidden="1" outlineLevel="1">
      <c r="E1699" s="44"/>
      <c r="F1699" s="167" t="str">
        <f>F1703</f>
        <v>TOTOX234</v>
      </c>
      <c r="G1699" s="48" t="str">
        <f>$G$11</f>
        <v>DISTPRI</v>
      </c>
      <c r="H1699" s="4">
        <f t="shared" si="2364"/>
        <v>0</v>
      </c>
      <c r="I1699" s="5">
        <f t="shared" ref="I1699:N1699" si="2408">VLOOKUP(CONCATENATE($F1699," ",$G1699),AllocFactorMatrix,(I$4+1),FALSE)*$E1703</f>
        <v>0</v>
      </c>
      <c r="J1699" s="47">
        <f t="shared" si="2408"/>
        <v>0</v>
      </c>
      <c r="K1699" s="47">
        <f t="shared" si="2408"/>
        <v>0</v>
      </c>
      <c r="L1699" s="5">
        <f t="shared" si="2408"/>
        <v>0</v>
      </c>
      <c r="M1699" s="5">
        <f t="shared" si="2408"/>
        <v>0</v>
      </c>
      <c r="N1699" s="5">
        <f t="shared" si="2408"/>
        <v>0</v>
      </c>
      <c r="O1699" s="5">
        <f t="shared" si="2366"/>
        <v>0</v>
      </c>
      <c r="P1699" s="5">
        <f>VLOOKUP(CONCATENATE($F1699," ",$G1699),AllocFactorMatrix,(P$4+1),FALSE)*$E1703</f>
        <v>0</v>
      </c>
      <c r="Q1699" s="5">
        <f>VLOOKUP(CONCATENATE($F1699," ",$G1699),AllocFactorMatrix,(Q$4+1),FALSE)*$E1703</f>
        <v>0</v>
      </c>
      <c r="R1699" s="5">
        <f>VLOOKUP(CONCATENATE($F1699," ",$G1699),AllocFactorMatrix,(R$4+1),FALSE)*$E1703</f>
        <v>0</v>
      </c>
      <c r="S1699" s="5">
        <f>VLOOKUP(CONCATENATE($F1699," ",$G1699),AllocFactorMatrix,(S$4+1),FALSE)*$E1703</f>
        <v>0</v>
      </c>
      <c r="T1699" s="5">
        <f t="shared" si="2369"/>
        <v>0</v>
      </c>
      <c r="U1699" s="5">
        <f>VLOOKUP(CONCATENATE($F1699," ",$G1699),AllocFactorMatrix,(U$4+1),FALSE)*$E1703</f>
        <v>0</v>
      </c>
      <c r="V1699" s="5">
        <f>VLOOKUP(CONCATENATE($F1699," ",$G1699),AllocFactorMatrix,(V$4+1),FALSE)*$E1703</f>
        <v>0</v>
      </c>
      <c r="W1699" s="5">
        <f>VLOOKUP(CONCATENATE($F1699," ",$G1699),AllocFactorMatrix,(W$4+1),FALSE)*$E1703</f>
        <v>0</v>
      </c>
      <c r="X1699" s="5">
        <f>VLOOKUP(CONCATENATE($F1699," ",$G1699),AllocFactorMatrix,(X$4+1),FALSE)*$E1703</f>
        <v>0</v>
      </c>
      <c r="Y1699" s="5">
        <f t="shared" si="2406"/>
        <v>0</v>
      </c>
      <c r="Z1699" s="5">
        <f>VLOOKUP(CONCATENATE($F1699," ",$G1699),AllocFactorMatrix,(Z$4+1),FALSE)*$E1703</f>
        <v>0</v>
      </c>
      <c r="AA1699" s="5">
        <f>VLOOKUP(CONCATENATE($F1699," ",$G1699),AllocFactorMatrix,(AA$4+1),FALSE)*$E1703</f>
        <v>0</v>
      </c>
      <c r="AB1699" s="5">
        <f t="shared" si="2367"/>
        <v>0</v>
      </c>
      <c r="AC1699" s="5">
        <f>VLOOKUP(CONCATENATE($F1699," ",$G1699),AllocFactorMatrix,(AC$4+1),FALSE)*$E1703</f>
        <v>0</v>
      </c>
      <c r="AD1699" s="5">
        <f>VLOOKUP(CONCATENATE($F1699," ",$G1699),AllocFactorMatrix,(AD$4+1),FALSE)*$E1703</f>
        <v>0</v>
      </c>
      <c r="AE1699" s="5">
        <f>VLOOKUP(CONCATENATE($F1699," ",$G1699),AllocFactorMatrix,(AE$4+1),FALSE)*$E1703</f>
        <v>0</v>
      </c>
    </row>
    <row r="1700" spans="4:31" hidden="1" outlineLevel="1">
      <c r="E1700" s="44"/>
      <c r="F1700" s="167" t="str">
        <f>F1703</f>
        <v>TOTOX234</v>
      </c>
      <c r="G1700" s="48" t="str">
        <f>$G$12</f>
        <v>DISTSEC</v>
      </c>
      <c r="H1700" s="4">
        <f t="shared" si="2364"/>
        <v>0</v>
      </c>
      <c r="I1700" s="5">
        <f t="shared" ref="I1700:N1700" si="2409">VLOOKUP(CONCATENATE($F1700," ",$G1700),AllocFactorMatrix,(I$4+1),FALSE)*$E1703</f>
        <v>0</v>
      </c>
      <c r="J1700" s="47">
        <f t="shared" si="2409"/>
        <v>0</v>
      </c>
      <c r="K1700" s="47">
        <f t="shared" si="2409"/>
        <v>0</v>
      </c>
      <c r="L1700" s="5">
        <f t="shared" si="2409"/>
        <v>0</v>
      </c>
      <c r="M1700" s="5">
        <f t="shared" si="2409"/>
        <v>0</v>
      </c>
      <c r="N1700" s="5">
        <f t="shared" si="2409"/>
        <v>0</v>
      </c>
      <c r="O1700" s="5">
        <f t="shared" si="2366"/>
        <v>0</v>
      </c>
      <c r="P1700" s="5">
        <f>VLOOKUP(CONCATENATE($F1700," ",$G1700),AllocFactorMatrix,(P$4+1),FALSE)*$E1703</f>
        <v>0</v>
      </c>
      <c r="Q1700" s="5">
        <f>VLOOKUP(CONCATENATE($F1700," ",$G1700),AllocFactorMatrix,(Q$4+1),FALSE)*$E1703</f>
        <v>0</v>
      </c>
      <c r="R1700" s="5">
        <f>VLOOKUP(CONCATENATE($F1700," ",$G1700),AllocFactorMatrix,(R$4+1),FALSE)*$E1703</f>
        <v>0</v>
      </c>
      <c r="S1700" s="5">
        <f>VLOOKUP(CONCATENATE($F1700," ",$G1700),AllocFactorMatrix,(S$4+1),FALSE)*$E1703</f>
        <v>0</v>
      </c>
      <c r="T1700" s="5">
        <f t="shared" si="2369"/>
        <v>0</v>
      </c>
      <c r="U1700" s="5">
        <f>VLOOKUP(CONCATENATE($F1700," ",$G1700),AllocFactorMatrix,(U$4+1),FALSE)*$E1703</f>
        <v>0</v>
      </c>
      <c r="V1700" s="5">
        <f>VLOOKUP(CONCATENATE($F1700," ",$G1700),AllocFactorMatrix,(V$4+1),FALSE)*$E1703</f>
        <v>0</v>
      </c>
      <c r="W1700" s="5">
        <f>VLOOKUP(CONCATENATE($F1700," ",$G1700),AllocFactorMatrix,(W$4+1),FALSE)*$E1703</f>
        <v>0</v>
      </c>
      <c r="X1700" s="5">
        <f>VLOOKUP(CONCATENATE($F1700," ",$G1700),AllocFactorMatrix,(X$4+1),FALSE)*$E1703</f>
        <v>0</v>
      </c>
      <c r="Y1700" s="5">
        <f t="shared" si="2406"/>
        <v>0</v>
      </c>
      <c r="Z1700" s="5">
        <f>VLOOKUP(CONCATENATE($F1700," ",$G1700),AllocFactorMatrix,(Z$4+1),FALSE)*$E1703</f>
        <v>0</v>
      </c>
      <c r="AA1700" s="5">
        <f>VLOOKUP(CONCATENATE($F1700," ",$G1700),AllocFactorMatrix,(AA$4+1),FALSE)*$E1703</f>
        <v>0</v>
      </c>
      <c r="AB1700" s="5">
        <f t="shared" si="2367"/>
        <v>0</v>
      </c>
      <c r="AC1700" s="5">
        <f>VLOOKUP(CONCATENATE($F1700," ",$G1700),AllocFactorMatrix,(AC$4+1),FALSE)*$E1703</f>
        <v>0</v>
      </c>
      <c r="AD1700" s="5">
        <f>VLOOKUP(CONCATENATE($F1700," ",$G1700),AllocFactorMatrix,(AD$4+1),FALSE)*$E1703</f>
        <v>0</v>
      </c>
      <c r="AE1700" s="5">
        <f>VLOOKUP(CONCATENATE($F1700," ",$G1700),AllocFactorMatrix,(AE$4+1),FALSE)*$E1703</f>
        <v>0</v>
      </c>
    </row>
    <row r="1701" spans="4:31" hidden="1" outlineLevel="1">
      <c r="E1701" s="44"/>
      <c r="F1701" s="167" t="str">
        <f>F1703</f>
        <v>TOTOX234</v>
      </c>
      <c r="G1701" s="48" t="str">
        <f>$G$13</f>
        <v>ENERGY</v>
      </c>
      <c r="H1701" s="4">
        <f t="shared" si="2364"/>
        <v>0</v>
      </c>
      <c r="I1701" s="5">
        <f t="shared" ref="I1701:N1701" si="2410">VLOOKUP(CONCATENATE($F1701," ",$G1701),AllocFactorMatrix,(I$4+1),FALSE)*$E1703</f>
        <v>0</v>
      </c>
      <c r="J1701" s="47">
        <f t="shared" si="2410"/>
        <v>0</v>
      </c>
      <c r="K1701" s="47">
        <f t="shared" si="2410"/>
        <v>0</v>
      </c>
      <c r="L1701" s="5">
        <f t="shared" si="2410"/>
        <v>0</v>
      </c>
      <c r="M1701" s="5">
        <f t="shared" si="2410"/>
        <v>0</v>
      </c>
      <c r="N1701" s="5">
        <f t="shared" si="2410"/>
        <v>0</v>
      </c>
      <c r="O1701" s="5">
        <f t="shared" si="2366"/>
        <v>0</v>
      </c>
      <c r="P1701" s="5">
        <f>VLOOKUP(CONCATENATE($F1701," ",$G1701),AllocFactorMatrix,(P$4+1),FALSE)*$E1703</f>
        <v>0</v>
      </c>
      <c r="Q1701" s="5">
        <f>VLOOKUP(CONCATENATE($F1701," ",$G1701),AllocFactorMatrix,(Q$4+1),FALSE)*$E1703</f>
        <v>0</v>
      </c>
      <c r="R1701" s="5">
        <f>VLOOKUP(CONCATENATE($F1701," ",$G1701),AllocFactorMatrix,(R$4+1),FALSE)*$E1703</f>
        <v>0</v>
      </c>
      <c r="S1701" s="5">
        <f>VLOOKUP(CONCATENATE($F1701," ",$G1701),AllocFactorMatrix,(S$4+1),FALSE)*$E1703</f>
        <v>0</v>
      </c>
      <c r="T1701" s="5">
        <f t="shared" si="2369"/>
        <v>0</v>
      </c>
      <c r="U1701" s="5">
        <f>VLOOKUP(CONCATENATE($F1701," ",$G1701),AllocFactorMatrix,(U$4+1),FALSE)*$E1703</f>
        <v>0</v>
      </c>
      <c r="V1701" s="5">
        <f>VLOOKUP(CONCATENATE($F1701," ",$G1701),AllocFactorMatrix,(V$4+1),FALSE)*$E1703</f>
        <v>0</v>
      </c>
      <c r="W1701" s="5">
        <f>VLOOKUP(CONCATENATE($F1701," ",$G1701),AllocFactorMatrix,(W$4+1),FALSE)*$E1703</f>
        <v>0</v>
      </c>
      <c r="X1701" s="5">
        <f>VLOOKUP(CONCATENATE($F1701," ",$G1701),AllocFactorMatrix,(X$4+1),FALSE)*$E1703</f>
        <v>0</v>
      </c>
      <c r="Y1701" s="5">
        <f t="shared" si="2406"/>
        <v>0</v>
      </c>
      <c r="Z1701" s="5">
        <f>VLOOKUP(CONCATENATE($F1701," ",$G1701),AllocFactorMatrix,(Z$4+1),FALSE)*$E1703</f>
        <v>0</v>
      </c>
      <c r="AA1701" s="5">
        <f>VLOOKUP(CONCATENATE($F1701," ",$G1701),AllocFactorMatrix,(AA$4+1),FALSE)*$E1703</f>
        <v>0</v>
      </c>
      <c r="AB1701" s="5">
        <f t="shared" si="2367"/>
        <v>0</v>
      </c>
      <c r="AC1701" s="5">
        <f>VLOOKUP(CONCATENATE($F1701," ",$G1701),AllocFactorMatrix,(AC$4+1),FALSE)*$E1703</f>
        <v>0</v>
      </c>
      <c r="AD1701" s="5">
        <f>VLOOKUP(CONCATENATE($F1701," ",$G1701),AllocFactorMatrix,(AD$4+1),FALSE)*$E1703</f>
        <v>0</v>
      </c>
      <c r="AE1701" s="5">
        <f>VLOOKUP(CONCATENATE($F1701," ",$G1701),AllocFactorMatrix,(AE$4+1),FALSE)*$E1703</f>
        <v>0</v>
      </c>
    </row>
    <row r="1702" spans="4:31" hidden="1" outlineLevel="1">
      <c r="E1702" s="44"/>
      <c r="F1702" s="167" t="str">
        <f>F1703</f>
        <v>TOTOX234</v>
      </c>
      <c r="G1702" s="48" t="str">
        <f>$G$14</f>
        <v>CUSTOMER</v>
      </c>
      <c r="H1702" s="4">
        <f t="shared" si="2364"/>
        <v>25398</v>
      </c>
      <c r="I1702" s="5">
        <f t="shared" ref="I1702:N1702" si="2411">VLOOKUP(CONCATENATE($F1702," ",$G1702),AllocFactorMatrix,(I$4+1),FALSE)*$E1703</f>
        <v>21182.816188512621</v>
      </c>
      <c r="J1702" s="47">
        <f t="shared" si="2411"/>
        <v>4.2753644408506171</v>
      </c>
      <c r="K1702" s="47">
        <f t="shared" si="2411"/>
        <v>0.97622909003189828</v>
      </c>
      <c r="L1702" s="5">
        <f t="shared" si="2411"/>
        <v>3661.4488830996479</v>
      </c>
      <c r="M1702" s="5">
        <f t="shared" si="2411"/>
        <v>9.2788878357852731</v>
      </c>
      <c r="N1702" s="5">
        <f t="shared" si="2411"/>
        <v>0.73983228525064293</v>
      </c>
      <c r="O1702" s="5">
        <f t="shared" si="2366"/>
        <v>3671.4676032206835</v>
      </c>
      <c r="P1702" s="5">
        <f>VLOOKUP(CONCATENATE($F1702," ",$G1702),AllocFactorMatrix,(P$4+1),FALSE)*$E1703</f>
        <v>70.148045604571237</v>
      </c>
      <c r="Q1702" s="5">
        <f>VLOOKUP(CONCATENATE($F1702," ",$G1702),AllocFactorMatrix,(Q$4+1),FALSE)*$E1703</f>
        <v>7.4076730722928659</v>
      </c>
      <c r="R1702" s="5">
        <f>VLOOKUP(CONCATENATE($F1702," ",$G1702),AllocFactorMatrix,(R$4+1),FALSE)*$E1703</f>
        <v>1.5876452124416813</v>
      </c>
      <c r="S1702" s="5">
        <f>VLOOKUP(CONCATENATE($F1702," ",$G1702),AllocFactorMatrix,(S$4+1),FALSE)*$E1703</f>
        <v>0.13063136882641493</v>
      </c>
      <c r="T1702" s="5">
        <f t="shared" si="2369"/>
        <v>79.273995258132203</v>
      </c>
      <c r="U1702" s="5">
        <f>VLOOKUP(CONCATENATE($F1702," ",$G1702),AllocFactorMatrix,(U$4+1),FALSE)*$E1703</f>
        <v>0.69006404891847073</v>
      </c>
      <c r="V1702" s="5">
        <f>VLOOKUP(CONCATENATE($F1702," ",$G1702),AllocFactorMatrix,(V$4+1),FALSE)*$E1703</f>
        <v>6.074169133404518</v>
      </c>
      <c r="W1702" s="5">
        <f>VLOOKUP(CONCATENATE($F1702," ",$G1702),AllocFactorMatrix,(W$4+1),FALSE)*$E1703</f>
        <v>2.6238488888121645</v>
      </c>
      <c r="X1702" s="5">
        <f>VLOOKUP(CONCATENATE($F1702," ",$G1702),AllocFactorMatrix,(X$4+1),FALSE)*$E1703</f>
        <v>0.54964298475181217</v>
      </c>
      <c r="Y1702" s="5">
        <f t="shared" si="2406"/>
        <v>9.9377250558869665</v>
      </c>
      <c r="Z1702" s="5">
        <f>VLOOKUP(CONCATENATE($F1702," ",$G1702),AllocFactorMatrix,(Z$4+1),FALSE)*$E1703</f>
        <v>18.920790087873279</v>
      </c>
      <c r="AA1702" s="5">
        <f>VLOOKUP(CONCATENATE($F1702," ",$G1702),AllocFactorMatrix,(AA$4+1),FALSE)*$E1703</f>
        <v>0.12485543079111189</v>
      </c>
      <c r="AB1702" s="5">
        <f t="shared" si="2367"/>
        <v>19.04564551866439</v>
      </c>
      <c r="AC1702" s="5">
        <f>VLOOKUP(CONCATENATE($F1702," ",$G1702),AllocFactorMatrix,(AC$4+1),FALSE)*$E1703</f>
        <v>1.0357870217043141</v>
      </c>
      <c r="AD1702" s="5">
        <f>VLOOKUP(CONCATENATE($F1702," ",$G1702),AllocFactorMatrix,(AD$4+1),FALSE)*$E1703</f>
        <v>423.48280313766577</v>
      </c>
      <c r="AE1702" s="5">
        <f>VLOOKUP(CONCATENATE($F1702," ",$G1702),AllocFactorMatrix,(AE$4+1),FALSE)*$E1703</f>
        <v>5.6886587437581166</v>
      </c>
    </row>
    <row r="1703" spans="4:31" collapsed="1">
      <c r="D1703" s="48" t="s">
        <v>121</v>
      </c>
      <c r="E1703" s="54">
        <v>25398</v>
      </c>
      <c r="F1703" s="88" t="s">
        <v>78</v>
      </c>
      <c r="G1703" s="48" t="str">
        <f>$G$15</f>
        <v>TOTAL</v>
      </c>
      <c r="H1703" s="4">
        <f t="shared" si="2364"/>
        <v>25398</v>
      </c>
      <c r="I1703" s="5">
        <f t="shared" ref="I1703:N1703" si="2412">VLOOKUP(CONCATENATE($F1703," ",$G1703),AllocFactorMatrix,(I$4+1),FALSE)*$E1703</f>
        <v>21182.816188512621</v>
      </c>
      <c r="J1703" s="47">
        <f t="shared" si="2412"/>
        <v>4.2753644408506171</v>
      </c>
      <c r="K1703" s="47">
        <f t="shared" si="2412"/>
        <v>0.97622909003189828</v>
      </c>
      <c r="L1703" s="5">
        <f t="shared" si="2412"/>
        <v>3661.4488830996479</v>
      </c>
      <c r="M1703" s="5">
        <f t="shared" si="2412"/>
        <v>9.2788878357852731</v>
      </c>
      <c r="N1703" s="5">
        <f t="shared" si="2412"/>
        <v>0.73983228525064293</v>
      </c>
      <c r="O1703" s="5">
        <f t="shared" si="2366"/>
        <v>3671.4676032206835</v>
      </c>
      <c r="P1703" s="5">
        <f>VLOOKUP(CONCATENATE($F1703," ",$G1703),AllocFactorMatrix,(P$4+1),FALSE)*$E1703</f>
        <v>70.148045604571237</v>
      </c>
      <c r="Q1703" s="5">
        <f>VLOOKUP(CONCATENATE($F1703," ",$G1703),AllocFactorMatrix,(Q$4+1),FALSE)*$E1703</f>
        <v>7.4076730722928659</v>
      </c>
      <c r="R1703" s="5">
        <f>VLOOKUP(CONCATENATE($F1703," ",$G1703),AllocFactorMatrix,(R$4+1),FALSE)*$E1703</f>
        <v>1.5876452124416813</v>
      </c>
      <c r="S1703" s="5">
        <f>VLOOKUP(CONCATENATE($F1703," ",$G1703),AllocFactorMatrix,(S$4+1),FALSE)*$E1703</f>
        <v>0.13063136882641493</v>
      </c>
      <c r="T1703" s="5">
        <f t="shared" si="2369"/>
        <v>79.273995258132203</v>
      </c>
      <c r="U1703" s="5">
        <f>VLOOKUP(CONCATENATE($F1703," ",$G1703),AllocFactorMatrix,(U$4+1),FALSE)*$E1703</f>
        <v>0.69006404891847073</v>
      </c>
      <c r="V1703" s="5">
        <f>VLOOKUP(CONCATENATE($F1703," ",$G1703),AllocFactorMatrix,(V$4+1),FALSE)*$E1703</f>
        <v>6.074169133404518</v>
      </c>
      <c r="W1703" s="5">
        <f>VLOOKUP(CONCATENATE($F1703," ",$G1703),AllocFactorMatrix,(W$4+1),FALSE)*$E1703</f>
        <v>2.6238488888121645</v>
      </c>
      <c r="X1703" s="5">
        <f>VLOOKUP(CONCATENATE($F1703," ",$G1703),AllocFactorMatrix,(X$4+1),FALSE)*$E1703</f>
        <v>0.54964298475181217</v>
      </c>
      <c r="Y1703" s="5">
        <f t="shared" si="2406"/>
        <v>9.9377250558869665</v>
      </c>
      <c r="Z1703" s="5">
        <f>VLOOKUP(CONCATENATE($F1703," ",$G1703),AllocFactorMatrix,(Z$4+1),FALSE)*$E1703</f>
        <v>18.920790087873279</v>
      </c>
      <c r="AA1703" s="5">
        <f>VLOOKUP(CONCATENATE($F1703," ",$G1703),AllocFactorMatrix,(AA$4+1),FALSE)*$E1703</f>
        <v>0.12485543079111189</v>
      </c>
      <c r="AB1703" s="5">
        <f t="shared" si="2367"/>
        <v>19.04564551866439</v>
      </c>
      <c r="AC1703" s="5">
        <f>VLOOKUP(CONCATENATE($F1703," ",$G1703),AllocFactorMatrix,(AC$4+1),FALSE)*$E1703</f>
        <v>1.0357870217043141</v>
      </c>
      <c r="AD1703" s="5">
        <f>VLOOKUP(CONCATENATE($F1703," ",$G1703),AllocFactorMatrix,(AD$4+1),FALSE)*$E1703</f>
        <v>423.48280313766577</v>
      </c>
      <c r="AE1703" s="5">
        <f>VLOOKUP(CONCATENATE($F1703," ",$G1703),AllocFactorMatrix,(AE$4+1),FALSE)*$E1703</f>
        <v>5.6886587437581166</v>
      </c>
    </row>
    <row r="1704" spans="4:31" hidden="1" outlineLevel="1">
      <c r="E1704" s="9"/>
      <c r="F1704" s="99"/>
      <c r="G1704" s="48" t="str">
        <f>$G$8</f>
        <v>PRODUCTION</v>
      </c>
      <c r="H1704" s="4">
        <f t="shared" ref="H1704:AE1705" si="2413">H1664+H1672+H1680+H1688+H1696</f>
        <v>0</v>
      </c>
      <c r="I1704" s="4">
        <f t="shared" si="2413"/>
        <v>0</v>
      </c>
      <c r="J1704" s="46">
        <f t="shared" ref="J1704:K1704" si="2414">J1664+J1672+J1680+J1688+J1696</f>
        <v>0</v>
      </c>
      <c r="K1704" s="46">
        <f t="shared" si="2414"/>
        <v>0</v>
      </c>
      <c r="L1704" s="4">
        <f t="shared" si="2413"/>
        <v>0</v>
      </c>
      <c r="M1704" s="4">
        <f t="shared" ref="M1704:N1711" si="2415">M1664+M1672+M1680+M1688+M1696</f>
        <v>0</v>
      </c>
      <c r="N1704" s="4">
        <f t="shared" si="2415"/>
        <v>0</v>
      </c>
      <c r="O1704" s="4">
        <f t="shared" si="2413"/>
        <v>0</v>
      </c>
      <c r="P1704" s="4">
        <f t="shared" si="2413"/>
        <v>0</v>
      </c>
      <c r="Q1704" s="4">
        <f t="shared" si="2413"/>
        <v>0</v>
      </c>
      <c r="R1704" s="4">
        <f t="shared" si="2413"/>
        <v>0</v>
      </c>
      <c r="S1704" s="4">
        <f t="shared" ref="S1704:S1711" si="2416">S1664+S1672+S1680+S1688+S1696</f>
        <v>0</v>
      </c>
      <c r="T1704" s="4">
        <f t="shared" si="2413"/>
        <v>0</v>
      </c>
      <c r="U1704" s="4">
        <f t="shared" ref="U1704:U1711" si="2417">U1664+U1672+U1680+U1688+U1696</f>
        <v>0</v>
      </c>
      <c r="V1704" s="4">
        <f t="shared" si="2413"/>
        <v>0</v>
      </c>
      <c r="W1704" s="4">
        <f t="shared" si="2413"/>
        <v>0</v>
      </c>
      <c r="X1704" s="4">
        <f t="shared" ref="X1704:X1711" si="2418">X1664+X1672+X1680+X1688+X1696</f>
        <v>0</v>
      </c>
      <c r="Y1704" s="4">
        <f t="shared" si="2413"/>
        <v>0</v>
      </c>
      <c r="Z1704" s="4">
        <f t="shared" si="2413"/>
        <v>0</v>
      </c>
      <c r="AA1704" s="4">
        <f t="shared" si="2413"/>
        <v>0</v>
      </c>
      <c r="AB1704" s="4">
        <f t="shared" si="2413"/>
        <v>0</v>
      </c>
      <c r="AC1704" s="4">
        <f t="shared" ref="AC1704:AD1711" si="2419">AC1664+AC1672+AC1680+AC1688+AC1696</f>
        <v>0</v>
      </c>
      <c r="AD1704" s="4">
        <f t="shared" si="2419"/>
        <v>0</v>
      </c>
      <c r="AE1704" s="4">
        <f t="shared" si="2413"/>
        <v>0</v>
      </c>
    </row>
    <row r="1705" spans="4:31" hidden="1" outlineLevel="1">
      <c r="E1705" s="9"/>
      <c r="F1705" s="99"/>
      <c r="G1705" s="48" t="str">
        <f>$G$9</f>
        <v>BULKTRAN</v>
      </c>
      <c r="H1705" s="4">
        <f t="shared" si="2413"/>
        <v>0</v>
      </c>
      <c r="I1705" s="4">
        <f t="shared" si="2413"/>
        <v>0</v>
      </c>
      <c r="J1705" s="46">
        <f t="shared" ref="J1705:K1705" si="2420">J1665+J1673+J1681+J1689+J1697</f>
        <v>0</v>
      </c>
      <c r="K1705" s="46">
        <f t="shared" si="2420"/>
        <v>0</v>
      </c>
      <c r="L1705" s="4">
        <f t="shared" si="2413"/>
        <v>0</v>
      </c>
      <c r="M1705" s="4">
        <f t="shared" si="2415"/>
        <v>0</v>
      </c>
      <c r="N1705" s="4">
        <f t="shared" si="2415"/>
        <v>0</v>
      </c>
      <c r="O1705" s="4">
        <f t="shared" si="2413"/>
        <v>0</v>
      </c>
      <c r="P1705" s="4">
        <f t="shared" si="2413"/>
        <v>0</v>
      </c>
      <c r="Q1705" s="4">
        <f t="shared" si="2413"/>
        <v>0</v>
      </c>
      <c r="R1705" s="4">
        <f t="shared" si="2413"/>
        <v>0</v>
      </c>
      <c r="S1705" s="4">
        <f t="shared" si="2416"/>
        <v>0</v>
      </c>
      <c r="T1705" s="4">
        <f t="shared" si="2413"/>
        <v>0</v>
      </c>
      <c r="U1705" s="4">
        <f t="shared" si="2417"/>
        <v>0</v>
      </c>
      <c r="V1705" s="4">
        <f t="shared" si="2413"/>
        <v>0</v>
      </c>
      <c r="W1705" s="4">
        <f t="shared" si="2413"/>
        <v>0</v>
      </c>
      <c r="X1705" s="4">
        <f t="shared" si="2418"/>
        <v>0</v>
      </c>
      <c r="Y1705" s="4">
        <f t="shared" si="2413"/>
        <v>0</v>
      </c>
      <c r="Z1705" s="4">
        <f t="shared" si="2413"/>
        <v>0</v>
      </c>
      <c r="AA1705" s="4">
        <f t="shared" si="2413"/>
        <v>0</v>
      </c>
      <c r="AB1705" s="4">
        <f t="shared" si="2413"/>
        <v>0</v>
      </c>
      <c r="AC1705" s="4">
        <f t="shared" si="2419"/>
        <v>0</v>
      </c>
      <c r="AD1705" s="4">
        <f t="shared" si="2419"/>
        <v>0</v>
      </c>
      <c r="AE1705" s="4">
        <f t="shared" si="2413"/>
        <v>0</v>
      </c>
    </row>
    <row r="1706" spans="4:31" hidden="1" outlineLevel="1">
      <c r="E1706" s="9"/>
      <c r="F1706" s="99"/>
      <c r="G1706" s="48" t="str">
        <f>$G$10</f>
        <v>SUBTRAN</v>
      </c>
      <c r="H1706" s="4">
        <f t="shared" ref="H1706:AE1706" si="2421">H1666+H1674+H1682+H1690+H1698</f>
        <v>0</v>
      </c>
      <c r="I1706" s="4">
        <f t="shared" si="2421"/>
        <v>0</v>
      </c>
      <c r="J1706" s="46">
        <f t="shared" ref="J1706:K1706" si="2422">J1666+J1674+J1682+J1690+J1698</f>
        <v>0</v>
      </c>
      <c r="K1706" s="46">
        <f t="shared" si="2422"/>
        <v>0</v>
      </c>
      <c r="L1706" s="4">
        <f t="shared" si="2421"/>
        <v>0</v>
      </c>
      <c r="M1706" s="4">
        <f t="shared" si="2415"/>
        <v>0</v>
      </c>
      <c r="N1706" s="4">
        <f t="shared" si="2415"/>
        <v>0</v>
      </c>
      <c r="O1706" s="4">
        <f t="shared" si="2421"/>
        <v>0</v>
      </c>
      <c r="P1706" s="4">
        <f t="shared" si="2421"/>
        <v>0</v>
      </c>
      <c r="Q1706" s="4">
        <f t="shared" si="2421"/>
        <v>0</v>
      </c>
      <c r="R1706" s="4">
        <f t="shared" si="2421"/>
        <v>0</v>
      </c>
      <c r="S1706" s="4">
        <f t="shared" si="2416"/>
        <v>0</v>
      </c>
      <c r="T1706" s="4">
        <f t="shared" si="2421"/>
        <v>0</v>
      </c>
      <c r="U1706" s="4">
        <f t="shared" si="2417"/>
        <v>0</v>
      </c>
      <c r="V1706" s="4">
        <f t="shared" si="2421"/>
        <v>0</v>
      </c>
      <c r="W1706" s="4">
        <f t="shared" si="2421"/>
        <v>0</v>
      </c>
      <c r="X1706" s="4">
        <f t="shared" si="2418"/>
        <v>0</v>
      </c>
      <c r="Y1706" s="4">
        <f t="shared" si="2421"/>
        <v>0</v>
      </c>
      <c r="Z1706" s="4">
        <f t="shared" si="2421"/>
        <v>0</v>
      </c>
      <c r="AA1706" s="4">
        <f t="shared" si="2421"/>
        <v>0</v>
      </c>
      <c r="AB1706" s="4">
        <f t="shared" si="2421"/>
        <v>0</v>
      </c>
      <c r="AC1706" s="4">
        <f t="shared" si="2419"/>
        <v>0</v>
      </c>
      <c r="AD1706" s="4">
        <f t="shared" si="2419"/>
        <v>0</v>
      </c>
      <c r="AE1706" s="4">
        <f t="shared" si="2421"/>
        <v>0</v>
      </c>
    </row>
    <row r="1707" spans="4:31" hidden="1" outlineLevel="1">
      <c r="E1707" s="9"/>
      <c r="F1707" s="99"/>
      <c r="G1707" s="48" t="str">
        <f>$G$11</f>
        <v>DISTPRI</v>
      </c>
      <c r="H1707" s="4">
        <f t="shared" ref="H1707:AE1707" si="2423">H1667+H1675+H1683+H1691+H1699</f>
        <v>0</v>
      </c>
      <c r="I1707" s="4">
        <f t="shared" si="2423"/>
        <v>0</v>
      </c>
      <c r="J1707" s="46">
        <f t="shared" ref="J1707:K1707" si="2424">J1667+J1675+J1683+J1691+J1699</f>
        <v>0</v>
      </c>
      <c r="K1707" s="46">
        <f t="shared" si="2424"/>
        <v>0</v>
      </c>
      <c r="L1707" s="4">
        <f t="shared" si="2423"/>
        <v>0</v>
      </c>
      <c r="M1707" s="4">
        <f t="shared" si="2415"/>
        <v>0</v>
      </c>
      <c r="N1707" s="4">
        <f t="shared" si="2415"/>
        <v>0</v>
      </c>
      <c r="O1707" s="4">
        <f t="shared" si="2423"/>
        <v>0</v>
      </c>
      <c r="P1707" s="4">
        <f t="shared" si="2423"/>
        <v>0</v>
      </c>
      <c r="Q1707" s="4">
        <f t="shared" si="2423"/>
        <v>0</v>
      </c>
      <c r="R1707" s="4">
        <f t="shared" si="2423"/>
        <v>0</v>
      </c>
      <c r="S1707" s="4">
        <f t="shared" si="2416"/>
        <v>0</v>
      </c>
      <c r="T1707" s="4">
        <f t="shared" si="2423"/>
        <v>0</v>
      </c>
      <c r="U1707" s="4">
        <f t="shared" si="2417"/>
        <v>0</v>
      </c>
      <c r="V1707" s="4">
        <f t="shared" si="2423"/>
        <v>0</v>
      </c>
      <c r="W1707" s="4">
        <f t="shared" si="2423"/>
        <v>0</v>
      </c>
      <c r="X1707" s="4">
        <f t="shared" si="2418"/>
        <v>0</v>
      </c>
      <c r="Y1707" s="4">
        <f t="shared" si="2423"/>
        <v>0</v>
      </c>
      <c r="Z1707" s="4">
        <f t="shared" si="2423"/>
        <v>0</v>
      </c>
      <c r="AA1707" s="4">
        <f t="shared" si="2423"/>
        <v>0</v>
      </c>
      <c r="AB1707" s="4">
        <f t="shared" si="2423"/>
        <v>0</v>
      </c>
      <c r="AC1707" s="4">
        <f t="shared" si="2419"/>
        <v>0</v>
      </c>
      <c r="AD1707" s="4">
        <f t="shared" si="2419"/>
        <v>0</v>
      </c>
      <c r="AE1707" s="4">
        <f t="shared" si="2423"/>
        <v>0</v>
      </c>
    </row>
    <row r="1708" spans="4:31" hidden="1" outlineLevel="1">
      <c r="E1708" s="9"/>
      <c r="F1708" s="99"/>
      <c r="G1708" s="48" t="str">
        <f>$G$12</f>
        <v>DISTSEC</v>
      </c>
      <c r="H1708" s="4">
        <f t="shared" ref="H1708:AE1708" si="2425">H1668+H1676+H1684+H1692+H1700</f>
        <v>0</v>
      </c>
      <c r="I1708" s="4">
        <f t="shared" si="2425"/>
        <v>0</v>
      </c>
      <c r="J1708" s="46">
        <f t="shared" ref="J1708:K1708" si="2426">J1668+J1676+J1684+J1692+J1700</f>
        <v>0</v>
      </c>
      <c r="K1708" s="46">
        <f t="shared" si="2426"/>
        <v>0</v>
      </c>
      <c r="L1708" s="4">
        <f t="shared" si="2425"/>
        <v>0</v>
      </c>
      <c r="M1708" s="4">
        <f t="shared" si="2415"/>
        <v>0</v>
      </c>
      <c r="N1708" s="4">
        <f t="shared" si="2415"/>
        <v>0</v>
      </c>
      <c r="O1708" s="4">
        <f t="shared" si="2425"/>
        <v>0</v>
      </c>
      <c r="P1708" s="4">
        <f t="shared" si="2425"/>
        <v>0</v>
      </c>
      <c r="Q1708" s="4">
        <f t="shared" si="2425"/>
        <v>0</v>
      </c>
      <c r="R1708" s="4">
        <f t="shared" si="2425"/>
        <v>0</v>
      </c>
      <c r="S1708" s="4">
        <f t="shared" si="2416"/>
        <v>0</v>
      </c>
      <c r="T1708" s="4">
        <f t="shared" si="2425"/>
        <v>0</v>
      </c>
      <c r="U1708" s="4">
        <f t="shared" si="2417"/>
        <v>0</v>
      </c>
      <c r="V1708" s="4">
        <f t="shared" si="2425"/>
        <v>0</v>
      </c>
      <c r="W1708" s="4">
        <f t="shared" si="2425"/>
        <v>0</v>
      </c>
      <c r="X1708" s="4">
        <f t="shared" si="2418"/>
        <v>0</v>
      </c>
      <c r="Y1708" s="4">
        <f t="shared" si="2425"/>
        <v>0</v>
      </c>
      <c r="Z1708" s="4">
        <f t="shared" si="2425"/>
        <v>0</v>
      </c>
      <c r="AA1708" s="4">
        <f t="shared" si="2425"/>
        <v>0</v>
      </c>
      <c r="AB1708" s="4">
        <f t="shared" si="2425"/>
        <v>0</v>
      </c>
      <c r="AC1708" s="4">
        <f t="shared" si="2419"/>
        <v>0</v>
      </c>
      <c r="AD1708" s="4">
        <f t="shared" si="2419"/>
        <v>0</v>
      </c>
      <c r="AE1708" s="4">
        <f t="shared" si="2425"/>
        <v>0</v>
      </c>
    </row>
    <row r="1709" spans="4:31" hidden="1" outlineLevel="1">
      <c r="E1709" s="9"/>
      <c r="F1709" s="99"/>
      <c r="G1709" s="48" t="str">
        <f>$G$13</f>
        <v>ENERGY</v>
      </c>
      <c r="H1709" s="4">
        <f t="shared" ref="H1709:AE1709" si="2427">H1669+H1677+H1685+H1693+H1701</f>
        <v>0</v>
      </c>
      <c r="I1709" s="4">
        <f t="shared" si="2427"/>
        <v>0</v>
      </c>
      <c r="J1709" s="46">
        <f t="shared" ref="J1709:K1709" si="2428">J1669+J1677+J1685+J1693+J1701</f>
        <v>0</v>
      </c>
      <c r="K1709" s="46">
        <f t="shared" si="2428"/>
        <v>0</v>
      </c>
      <c r="L1709" s="4">
        <f t="shared" si="2427"/>
        <v>0</v>
      </c>
      <c r="M1709" s="4">
        <f t="shared" si="2415"/>
        <v>0</v>
      </c>
      <c r="N1709" s="4">
        <f t="shared" si="2415"/>
        <v>0</v>
      </c>
      <c r="O1709" s="4">
        <f t="shared" si="2427"/>
        <v>0</v>
      </c>
      <c r="P1709" s="4">
        <f t="shared" si="2427"/>
        <v>0</v>
      </c>
      <c r="Q1709" s="4">
        <f t="shared" si="2427"/>
        <v>0</v>
      </c>
      <c r="R1709" s="4">
        <f t="shared" si="2427"/>
        <v>0</v>
      </c>
      <c r="S1709" s="4">
        <f t="shared" si="2416"/>
        <v>0</v>
      </c>
      <c r="T1709" s="4">
        <f t="shared" si="2427"/>
        <v>0</v>
      </c>
      <c r="U1709" s="4">
        <f t="shared" si="2417"/>
        <v>0</v>
      </c>
      <c r="V1709" s="4">
        <f t="shared" si="2427"/>
        <v>0</v>
      </c>
      <c r="W1709" s="4">
        <f t="shared" si="2427"/>
        <v>0</v>
      </c>
      <c r="X1709" s="4">
        <f t="shared" si="2418"/>
        <v>0</v>
      </c>
      <c r="Y1709" s="4">
        <f t="shared" si="2427"/>
        <v>0</v>
      </c>
      <c r="Z1709" s="4">
        <f t="shared" si="2427"/>
        <v>0</v>
      </c>
      <c r="AA1709" s="4">
        <f t="shared" si="2427"/>
        <v>0</v>
      </c>
      <c r="AB1709" s="4">
        <f t="shared" si="2427"/>
        <v>0</v>
      </c>
      <c r="AC1709" s="4">
        <f t="shared" si="2419"/>
        <v>0</v>
      </c>
      <c r="AD1709" s="4">
        <f t="shared" si="2419"/>
        <v>0</v>
      </c>
      <c r="AE1709" s="4">
        <f t="shared" si="2427"/>
        <v>0</v>
      </c>
    </row>
    <row r="1710" spans="4:31" hidden="1" outlineLevel="1">
      <c r="E1710" s="9"/>
      <c r="F1710" s="99"/>
      <c r="G1710" s="48" t="str">
        <f>$G$14</f>
        <v>CUSTOMER</v>
      </c>
      <c r="H1710" s="4">
        <f t="shared" ref="H1710:AE1710" si="2429">H1670+H1678+H1686+H1694+H1702</f>
        <v>6390174</v>
      </c>
      <c r="I1710" s="4">
        <f t="shared" si="2429"/>
        <v>5329627.5791248307</v>
      </c>
      <c r="J1710" s="46">
        <f t="shared" ref="J1710:K1710" si="2430">J1670+J1678+J1686+J1694+J1702</f>
        <v>1075.6879553684603</v>
      </c>
      <c r="K1710" s="46">
        <f t="shared" si="2430"/>
        <v>245.62066891745394</v>
      </c>
      <c r="L1710" s="4">
        <f t="shared" si="2429"/>
        <v>921225.9018470908</v>
      </c>
      <c r="M1710" s="4">
        <f t="shared" si="2415"/>
        <v>2334.5817701059655</v>
      </c>
      <c r="N1710" s="4">
        <f t="shared" si="2415"/>
        <v>186.14288658828423</v>
      </c>
      <c r="O1710" s="4">
        <f t="shared" si="2429"/>
        <v>923746.62650378514</v>
      </c>
      <c r="P1710" s="4">
        <f t="shared" si="2429"/>
        <v>17649.351018707988</v>
      </c>
      <c r="Q1710" s="4">
        <f t="shared" si="2429"/>
        <v>1863.7813948762102</v>
      </c>
      <c r="R1710" s="4">
        <f t="shared" si="2429"/>
        <v>399.45386084610237</v>
      </c>
      <c r="S1710" s="4">
        <f t="shared" si="2416"/>
        <v>32.867043730174316</v>
      </c>
      <c r="T1710" s="4">
        <f t="shared" si="2429"/>
        <v>19945.453318160475</v>
      </c>
      <c r="U1710" s="4">
        <f t="shared" si="2417"/>
        <v>173.62112543245686</v>
      </c>
      <c r="V1710" s="4">
        <f t="shared" si="2429"/>
        <v>1528.2698506923412</v>
      </c>
      <c r="W1710" s="4">
        <f t="shared" si="2429"/>
        <v>660.16422353005692</v>
      </c>
      <c r="X1710" s="4">
        <f t="shared" si="2418"/>
        <v>138.29098001588423</v>
      </c>
      <c r="Y1710" s="4">
        <f t="shared" si="2429"/>
        <v>2500.3461796707393</v>
      </c>
      <c r="Z1710" s="4">
        <f t="shared" si="2429"/>
        <v>4760.4984990544754</v>
      </c>
      <c r="AA1710" s="4">
        <f t="shared" si="2429"/>
        <v>31.413809260578105</v>
      </c>
      <c r="AB1710" s="4">
        <f t="shared" si="2429"/>
        <v>4791.9123083150525</v>
      </c>
      <c r="AC1710" s="4">
        <f t="shared" si="2419"/>
        <v>260.60553175967971</v>
      </c>
      <c r="AD1710" s="4">
        <f t="shared" si="2419"/>
        <v>106548.89353718521</v>
      </c>
      <c r="AE1710" s="4">
        <f t="shared" si="2429"/>
        <v>1431.2748720070786</v>
      </c>
    </row>
    <row r="1711" spans="4:31" collapsed="1">
      <c r="D1711" s="48" t="s">
        <v>3</v>
      </c>
      <c r="E1711" s="13">
        <f>E1671+E1679+E1687+E1695+E1703</f>
        <v>6390174</v>
      </c>
      <c r="F1711" s="167"/>
      <c r="G1711" s="48" t="str">
        <f>$G$15</f>
        <v>TOTAL</v>
      </c>
      <c r="H1711" s="4">
        <f t="shared" ref="H1711:AE1711" si="2431">H1671+H1679+H1687+H1695+H1703</f>
        <v>6390174</v>
      </c>
      <c r="I1711" s="4">
        <f t="shared" si="2431"/>
        <v>5329627.5791248307</v>
      </c>
      <c r="J1711" s="46">
        <f t="shared" ref="J1711:K1711" si="2432">J1671+J1679+J1687+J1695+J1703</f>
        <v>1075.6879553684603</v>
      </c>
      <c r="K1711" s="46">
        <f t="shared" si="2432"/>
        <v>245.62066891745394</v>
      </c>
      <c r="L1711" s="4">
        <f t="shared" si="2431"/>
        <v>921225.9018470908</v>
      </c>
      <c r="M1711" s="4">
        <f t="shared" si="2415"/>
        <v>2334.5817701059655</v>
      </c>
      <c r="N1711" s="4">
        <f t="shared" si="2415"/>
        <v>186.14288658828423</v>
      </c>
      <c r="O1711" s="4">
        <f t="shared" si="2431"/>
        <v>923746.62650378514</v>
      </c>
      <c r="P1711" s="4">
        <f t="shared" si="2431"/>
        <v>17649.351018707988</v>
      </c>
      <c r="Q1711" s="4">
        <f t="shared" si="2431"/>
        <v>1863.7813948762102</v>
      </c>
      <c r="R1711" s="4">
        <f t="shared" si="2431"/>
        <v>399.45386084610237</v>
      </c>
      <c r="S1711" s="4">
        <f t="shared" si="2416"/>
        <v>32.867043730174316</v>
      </c>
      <c r="T1711" s="4">
        <f t="shared" si="2431"/>
        <v>19945.453318160475</v>
      </c>
      <c r="U1711" s="4">
        <f t="shared" si="2417"/>
        <v>173.62112543245686</v>
      </c>
      <c r="V1711" s="4">
        <f t="shared" si="2431"/>
        <v>1528.2698506923412</v>
      </c>
      <c r="W1711" s="4">
        <f t="shared" si="2431"/>
        <v>660.16422353005692</v>
      </c>
      <c r="X1711" s="4">
        <f t="shared" si="2418"/>
        <v>138.29098001588423</v>
      </c>
      <c r="Y1711" s="4">
        <f t="shared" si="2431"/>
        <v>2500.3461796707393</v>
      </c>
      <c r="Z1711" s="4">
        <f t="shared" si="2431"/>
        <v>4760.4984990544754</v>
      </c>
      <c r="AA1711" s="4">
        <f t="shared" si="2431"/>
        <v>31.413809260578105</v>
      </c>
      <c r="AB1711" s="4">
        <f t="shared" si="2431"/>
        <v>4791.9123083150525</v>
      </c>
      <c r="AC1711" s="4">
        <f t="shared" si="2419"/>
        <v>260.60553175967971</v>
      </c>
      <c r="AD1711" s="4">
        <f t="shared" si="2419"/>
        <v>106548.89353718521</v>
      </c>
      <c r="AE1711" s="4">
        <f t="shared" si="2431"/>
        <v>1431.2748720070786</v>
      </c>
    </row>
    <row r="1713" spans="3:31" hidden="1" outlineLevel="1">
      <c r="E1713" s="44"/>
      <c r="F1713" s="167" t="str">
        <f>F1720</f>
        <v>CUST_TOTAL</v>
      </c>
      <c r="G1713" s="48" t="str">
        <f>$G$8</f>
        <v>PRODUCTION</v>
      </c>
      <c r="H1713" s="4">
        <f t="shared" ref="H1713:H1720" si="2433">SUBTOTAL(9,I1713:AE1713)</f>
        <v>0</v>
      </c>
      <c r="I1713" s="5">
        <f t="shared" ref="I1713:N1713" si="2434">VLOOKUP(CONCATENATE($F1713," ",$G1713),AllocFactorMatrix,(I$4+1),FALSE)*$E1720</f>
        <v>0</v>
      </c>
      <c r="J1713" s="47">
        <f t="shared" si="2434"/>
        <v>0</v>
      </c>
      <c r="K1713" s="47">
        <f t="shared" si="2434"/>
        <v>0</v>
      </c>
      <c r="L1713" s="5">
        <f t="shared" si="2434"/>
        <v>0</v>
      </c>
      <c r="M1713" s="5">
        <f t="shared" si="2434"/>
        <v>0</v>
      </c>
      <c r="N1713" s="5">
        <f t="shared" si="2434"/>
        <v>0</v>
      </c>
      <c r="O1713" s="5">
        <f t="shared" ref="O1713:O1720" si="2435">SUBTOTAL(9,L1713:N1713)</f>
        <v>0</v>
      </c>
      <c r="P1713" s="5">
        <f>VLOOKUP(CONCATENATE($F1713," ",$G1713),AllocFactorMatrix,(P$4+1),FALSE)*$E1720</f>
        <v>0</v>
      </c>
      <c r="Q1713" s="5">
        <f>VLOOKUP(CONCATENATE($F1713," ",$G1713),AllocFactorMatrix,(Q$4+1),FALSE)*$E1720</f>
        <v>0</v>
      </c>
      <c r="R1713" s="5">
        <f>VLOOKUP(CONCATENATE($F1713," ",$G1713),AllocFactorMatrix,(R$4+1),FALSE)*$E1720</f>
        <v>0</v>
      </c>
      <c r="S1713" s="5">
        <f>VLOOKUP(CONCATENATE($F1713," ",$G1713),AllocFactorMatrix,(S$4+1),FALSE)*$E1720</f>
        <v>0</v>
      </c>
      <c r="T1713" s="5">
        <f>SUBTOTAL(9,P1713:S1713)</f>
        <v>0</v>
      </c>
      <c r="U1713" s="5">
        <f>VLOOKUP(CONCATENATE($F1713," ",$G1713),AllocFactorMatrix,(U$4+1),FALSE)*$E1720</f>
        <v>0</v>
      </c>
      <c r="V1713" s="5">
        <f>VLOOKUP(CONCATENATE($F1713," ",$G1713),AllocFactorMatrix,(V$4+1),FALSE)*$E1720</f>
        <v>0</v>
      </c>
      <c r="W1713" s="5">
        <f>VLOOKUP(CONCATENATE($F1713," ",$G1713),AllocFactorMatrix,(W$4+1),FALSE)*$E1720</f>
        <v>0</v>
      </c>
      <c r="X1713" s="5">
        <f>VLOOKUP(CONCATENATE($F1713," ",$G1713),AllocFactorMatrix,(X$4+1),FALSE)*$E1720</f>
        <v>0</v>
      </c>
      <c r="Y1713" s="5">
        <f>SUBTOTAL(9,U1713:X1713)</f>
        <v>0</v>
      </c>
      <c r="Z1713" s="5">
        <f>VLOOKUP(CONCATENATE($F1713," ",$G1713),AllocFactorMatrix,(Z$4+1),FALSE)*$E1720</f>
        <v>0</v>
      </c>
      <c r="AA1713" s="5">
        <f>VLOOKUP(CONCATENATE($F1713," ",$G1713),AllocFactorMatrix,(AA$4+1),FALSE)*$E1720</f>
        <v>0</v>
      </c>
      <c r="AB1713" s="5">
        <f t="shared" ref="AB1713:AB1720" si="2436">SUBTOTAL(9,Z1713:AA1713)</f>
        <v>0</v>
      </c>
      <c r="AC1713" s="5">
        <f>VLOOKUP(CONCATENATE($F1713," ",$G1713),AllocFactorMatrix,(AC$4+1),FALSE)*$E1720</f>
        <v>0</v>
      </c>
      <c r="AD1713" s="5">
        <f>VLOOKUP(CONCATENATE($F1713," ",$G1713),AllocFactorMatrix,(AD$4+1),FALSE)*$E1720</f>
        <v>0</v>
      </c>
      <c r="AE1713" s="5">
        <f>VLOOKUP(CONCATENATE($F1713," ",$G1713),AllocFactorMatrix,(AE$4+1),FALSE)*$E1720</f>
        <v>0</v>
      </c>
    </row>
    <row r="1714" spans="3:31" hidden="1" outlineLevel="1">
      <c r="E1714" s="44"/>
      <c r="F1714" s="167" t="str">
        <f>F1720</f>
        <v>CUST_TOTAL</v>
      </c>
      <c r="G1714" s="48" t="str">
        <f>$G$9</f>
        <v>BULKTRAN</v>
      </c>
      <c r="H1714" s="4">
        <f t="shared" si="2433"/>
        <v>0</v>
      </c>
      <c r="I1714" s="5">
        <f t="shared" ref="I1714:N1714" si="2437">VLOOKUP(CONCATENATE($F1714," ",$G1714),AllocFactorMatrix,(I$4+1),FALSE)*$E1720</f>
        <v>0</v>
      </c>
      <c r="J1714" s="47">
        <f t="shared" si="2437"/>
        <v>0</v>
      </c>
      <c r="K1714" s="47">
        <f t="shared" si="2437"/>
        <v>0</v>
      </c>
      <c r="L1714" s="5">
        <f t="shared" si="2437"/>
        <v>0</v>
      </c>
      <c r="M1714" s="5">
        <f t="shared" si="2437"/>
        <v>0</v>
      </c>
      <c r="N1714" s="5">
        <f t="shared" si="2437"/>
        <v>0</v>
      </c>
      <c r="O1714" s="5">
        <f t="shared" si="2435"/>
        <v>0</v>
      </c>
      <c r="P1714" s="5">
        <f>VLOOKUP(CONCATENATE($F1714," ",$G1714),AllocFactorMatrix,(P$4+1),FALSE)*$E1720</f>
        <v>0</v>
      </c>
      <c r="Q1714" s="5">
        <f>VLOOKUP(CONCATENATE($F1714," ",$G1714),AllocFactorMatrix,(Q$4+1),FALSE)*$E1720</f>
        <v>0</v>
      </c>
      <c r="R1714" s="5">
        <f>VLOOKUP(CONCATENATE($F1714," ",$G1714),AllocFactorMatrix,(R$4+1),FALSE)*$E1720</f>
        <v>0</v>
      </c>
      <c r="S1714" s="5">
        <f>VLOOKUP(CONCATENATE($F1714," ",$G1714),AllocFactorMatrix,(S$4+1),FALSE)*$E1720</f>
        <v>0</v>
      </c>
      <c r="T1714" s="5">
        <f t="shared" ref="T1714:T1720" si="2438">SUBTOTAL(9,P1714:S1714)</f>
        <v>0</v>
      </c>
      <c r="U1714" s="5">
        <f>VLOOKUP(CONCATENATE($F1714," ",$G1714),AllocFactorMatrix,(U$4+1),FALSE)*$E1720</f>
        <v>0</v>
      </c>
      <c r="V1714" s="5">
        <f>VLOOKUP(CONCATENATE($F1714," ",$G1714),AllocFactorMatrix,(V$4+1),FALSE)*$E1720</f>
        <v>0</v>
      </c>
      <c r="W1714" s="5">
        <f>VLOOKUP(CONCATENATE($F1714," ",$G1714),AllocFactorMatrix,(W$4+1),FALSE)*$E1720</f>
        <v>0</v>
      </c>
      <c r="X1714" s="5">
        <f>VLOOKUP(CONCATENATE($F1714," ",$G1714),AllocFactorMatrix,(X$4+1),FALSE)*$E1720</f>
        <v>0</v>
      </c>
      <c r="Y1714" s="5">
        <f t="shared" ref="Y1714:Y1720" si="2439">SUBTOTAL(9,U1714:X1714)</f>
        <v>0</v>
      </c>
      <c r="Z1714" s="5">
        <f>VLOOKUP(CONCATENATE($F1714," ",$G1714),AllocFactorMatrix,(Z$4+1),FALSE)*$E1720</f>
        <v>0</v>
      </c>
      <c r="AA1714" s="5">
        <f>VLOOKUP(CONCATENATE($F1714," ",$G1714),AllocFactorMatrix,(AA$4+1),FALSE)*$E1720</f>
        <v>0</v>
      </c>
      <c r="AB1714" s="5">
        <f t="shared" si="2436"/>
        <v>0</v>
      </c>
      <c r="AC1714" s="5">
        <f>VLOOKUP(CONCATENATE($F1714," ",$G1714),AllocFactorMatrix,(AC$4+1),FALSE)*$E1720</f>
        <v>0</v>
      </c>
      <c r="AD1714" s="5">
        <f>VLOOKUP(CONCATENATE($F1714," ",$G1714),AllocFactorMatrix,(AD$4+1),FALSE)*$E1720</f>
        <v>0</v>
      </c>
      <c r="AE1714" s="5">
        <f>VLOOKUP(CONCATENATE($F1714," ",$G1714),AllocFactorMatrix,(AE$4+1),FALSE)*$E1720</f>
        <v>0</v>
      </c>
    </row>
    <row r="1715" spans="3:31" hidden="1" outlineLevel="1">
      <c r="E1715" s="44"/>
      <c r="F1715" s="167" t="str">
        <f>F1720</f>
        <v>CUST_TOTAL</v>
      </c>
      <c r="G1715" s="48" t="str">
        <f>$G$10</f>
        <v>SUBTRAN</v>
      </c>
      <c r="H1715" s="4">
        <f t="shared" si="2433"/>
        <v>0</v>
      </c>
      <c r="I1715" s="5">
        <f t="shared" ref="I1715:N1715" si="2440">VLOOKUP(CONCATENATE($F1715," ",$G1715),AllocFactorMatrix,(I$4+1),FALSE)*$E1720</f>
        <v>0</v>
      </c>
      <c r="J1715" s="47">
        <f t="shared" si="2440"/>
        <v>0</v>
      </c>
      <c r="K1715" s="47">
        <f t="shared" si="2440"/>
        <v>0</v>
      </c>
      <c r="L1715" s="5">
        <f t="shared" si="2440"/>
        <v>0</v>
      </c>
      <c r="M1715" s="5">
        <f t="shared" si="2440"/>
        <v>0</v>
      </c>
      <c r="N1715" s="5">
        <f t="shared" si="2440"/>
        <v>0</v>
      </c>
      <c r="O1715" s="5">
        <f t="shared" si="2435"/>
        <v>0</v>
      </c>
      <c r="P1715" s="5">
        <f>VLOOKUP(CONCATENATE($F1715," ",$G1715),AllocFactorMatrix,(P$4+1),FALSE)*$E1720</f>
        <v>0</v>
      </c>
      <c r="Q1715" s="5">
        <f>VLOOKUP(CONCATENATE($F1715," ",$G1715),AllocFactorMatrix,(Q$4+1),FALSE)*$E1720</f>
        <v>0</v>
      </c>
      <c r="R1715" s="5">
        <f>VLOOKUP(CONCATENATE($F1715," ",$G1715),AllocFactorMatrix,(R$4+1),FALSE)*$E1720</f>
        <v>0</v>
      </c>
      <c r="S1715" s="5">
        <f>VLOOKUP(CONCATENATE($F1715," ",$G1715),AllocFactorMatrix,(S$4+1),FALSE)*$E1720</f>
        <v>0</v>
      </c>
      <c r="T1715" s="5">
        <f t="shared" si="2438"/>
        <v>0</v>
      </c>
      <c r="U1715" s="5">
        <f>VLOOKUP(CONCATENATE($F1715," ",$G1715),AllocFactorMatrix,(U$4+1),FALSE)*$E1720</f>
        <v>0</v>
      </c>
      <c r="V1715" s="5">
        <f>VLOOKUP(CONCATENATE($F1715," ",$G1715),AllocFactorMatrix,(V$4+1),FALSE)*$E1720</f>
        <v>0</v>
      </c>
      <c r="W1715" s="5">
        <f>VLOOKUP(CONCATENATE($F1715," ",$G1715),AllocFactorMatrix,(W$4+1),FALSE)*$E1720</f>
        <v>0</v>
      </c>
      <c r="X1715" s="5">
        <f>VLOOKUP(CONCATENATE($F1715," ",$G1715),AllocFactorMatrix,(X$4+1),FALSE)*$E1720</f>
        <v>0</v>
      </c>
      <c r="Y1715" s="5">
        <f t="shared" si="2439"/>
        <v>0</v>
      </c>
      <c r="Z1715" s="5">
        <f>VLOOKUP(CONCATENATE($F1715," ",$G1715),AllocFactorMatrix,(Z$4+1),FALSE)*$E1720</f>
        <v>0</v>
      </c>
      <c r="AA1715" s="5">
        <f>VLOOKUP(CONCATENATE($F1715," ",$G1715),AllocFactorMatrix,(AA$4+1),FALSE)*$E1720</f>
        <v>0</v>
      </c>
      <c r="AB1715" s="5">
        <f t="shared" si="2436"/>
        <v>0</v>
      </c>
      <c r="AC1715" s="5">
        <f>VLOOKUP(CONCATENATE($F1715," ",$G1715),AllocFactorMatrix,(AC$4+1),FALSE)*$E1720</f>
        <v>0</v>
      </c>
      <c r="AD1715" s="5">
        <f>VLOOKUP(CONCATENATE($F1715," ",$G1715),AllocFactorMatrix,(AD$4+1),FALSE)*$E1720</f>
        <v>0</v>
      </c>
      <c r="AE1715" s="5">
        <f>VLOOKUP(CONCATENATE($F1715," ",$G1715),AllocFactorMatrix,(AE$4+1),FALSE)*$E1720</f>
        <v>0</v>
      </c>
    </row>
    <row r="1716" spans="3:31" hidden="1" outlineLevel="1">
      <c r="E1716" s="44"/>
      <c r="F1716" s="167" t="str">
        <f>F1720</f>
        <v>CUST_TOTAL</v>
      </c>
      <c r="G1716" s="48" t="str">
        <f>$G$11</f>
        <v>DISTPRI</v>
      </c>
      <c r="H1716" s="4">
        <f t="shared" si="2433"/>
        <v>0</v>
      </c>
      <c r="I1716" s="5">
        <f t="shared" ref="I1716:N1716" si="2441">VLOOKUP(CONCATENATE($F1716," ",$G1716),AllocFactorMatrix,(I$4+1),FALSE)*$E1720</f>
        <v>0</v>
      </c>
      <c r="J1716" s="47">
        <f t="shared" si="2441"/>
        <v>0</v>
      </c>
      <c r="K1716" s="47">
        <f t="shared" si="2441"/>
        <v>0</v>
      </c>
      <c r="L1716" s="5">
        <f t="shared" si="2441"/>
        <v>0</v>
      </c>
      <c r="M1716" s="5">
        <f t="shared" si="2441"/>
        <v>0</v>
      </c>
      <c r="N1716" s="5">
        <f t="shared" si="2441"/>
        <v>0</v>
      </c>
      <c r="O1716" s="5">
        <f t="shared" si="2435"/>
        <v>0</v>
      </c>
      <c r="P1716" s="5">
        <f>VLOOKUP(CONCATENATE($F1716," ",$G1716),AllocFactorMatrix,(P$4+1),FALSE)*$E1720</f>
        <v>0</v>
      </c>
      <c r="Q1716" s="5">
        <f>VLOOKUP(CONCATENATE($F1716," ",$G1716),AllocFactorMatrix,(Q$4+1),FALSE)*$E1720</f>
        <v>0</v>
      </c>
      <c r="R1716" s="5">
        <f>VLOOKUP(CONCATENATE($F1716," ",$G1716),AllocFactorMatrix,(R$4+1),FALSE)*$E1720</f>
        <v>0</v>
      </c>
      <c r="S1716" s="5">
        <f>VLOOKUP(CONCATENATE($F1716," ",$G1716),AllocFactorMatrix,(S$4+1),FALSE)*$E1720</f>
        <v>0</v>
      </c>
      <c r="T1716" s="5">
        <f t="shared" si="2438"/>
        <v>0</v>
      </c>
      <c r="U1716" s="5">
        <f>VLOOKUP(CONCATENATE($F1716," ",$G1716),AllocFactorMatrix,(U$4+1),FALSE)*$E1720</f>
        <v>0</v>
      </c>
      <c r="V1716" s="5">
        <f>VLOOKUP(CONCATENATE($F1716," ",$G1716),AllocFactorMatrix,(V$4+1),FALSE)*$E1720</f>
        <v>0</v>
      </c>
      <c r="W1716" s="5">
        <f>VLOOKUP(CONCATENATE($F1716," ",$G1716),AllocFactorMatrix,(W$4+1),FALSE)*$E1720</f>
        <v>0</v>
      </c>
      <c r="X1716" s="5">
        <f>VLOOKUP(CONCATENATE($F1716," ",$G1716),AllocFactorMatrix,(X$4+1),FALSE)*$E1720</f>
        <v>0</v>
      </c>
      <c r="Y1716" s="5">
        <f t="shared" si="2439"/>
        <v>0</v>
      </c>
      <c r="Z1716" s="5">
        <f>VLOOKUP(CONCATENATE($F1716," ",$G1716),AllocFactorMatrix,(Z$4+1),FALSE)*$E1720</f>
        <v>0</v>
      </c>
      <c r="AA1716" s="5">
        <f>VLOOKUP(CONCATENATE($F1716," ",$G1716),AllocFactorMatrix,(AA$4+1),FALSE)*$E1720</f>
        <v>0</v>
      </c>
      <c r="AB1716" s="5">
        <f t="shared" si="2436"/>
        <v>0</v>
      </c>
      <c r="AC1716" s="5">
        <f>VLOOKUP(CONCATENATE($F1716," ",$G1716),AllocFactorMatrix,(AC$4+1),FALSE)*$E1720</f>
        <v>0</v>
      </c>
      <c r="AD1716" s="5">
        <f>VLOOKUP(CONCATENATE($F1716," ",$G1716),AllocFactorMatrix,(AD$4+1),FALSE)*$E1720</f>
        <v>0</v>
      </c>
      <c r="AE1716" s="5">
        <f>VLOOKUP(CONCATENATE($F1716," ",$G1716),AllocFactorMatrix,(AE$4+1),FALSE)*$E1720</f>
        <v>0</v>
      </c>
    </row>
    <row r="1717" spans="3:31" hidden="1" outlineLevel="1">
      <c r="E1717" s="44"/>
      <c r="F1717" s="167" t="str">
        <f>F1720</f>
        <v>CUST_TOTAL</v>
      </c>
      <c r="G1717" s="48" t="str">
        <f>$G$12</f>
        <v>DISTSEC</v>
      </c>
      <c r="H1717" s="4">
        <f t="shared" si="2433"/>
        <v>0</v>
      </c>
      <c r="I1717" s="5">
        <f t="shared" ref="I1717:N1717" si="2442">VLOOKUP(CONCATENATE($F1717," ",$G1717),AllocFactorMatrix,(I$4+1),FALSE)*$E1720</f>
        <v>0</v>
      </c>
      <c r="J1717" s="47">
        <f t="shared" si="2442"/>
        <v>0</v>
      </c>
      <c r="K1717" s="47">
        <f t="shared" si="2442"/>
        <v>0</v>
      </c>
      <c r="L1717" s="5">
        <f t="shared" si="2442"/>
        <v>0</v>
      </c>
      <c r="M1717" s="5">
        <f t="shared" si="2442"/>
        <v>0</v>
      </c>
      <c r="N1717" s="5">
        <f t="shared" si="2442"/>
        <v>0</v>
      </c>
      <c r="O1717" s="5">
        <f t="shared" si="2435"/>
        <v>0</v>
      </c>
      <c r="P1717" s="5">
        <f>VLOOKUP(CONCATENATE($F1717," ",$G1717),AllocFactorMatrix,(P$4+1),FALSE)*$E1720</f>
        <v>0</v>
      </c>
      <c r="Q1717" s="5">
        <f>VLOOKUP(CONCATENATE($F1717," ",$G1717),AllocFactorMatrix,(Q$4+1),FALSE)*$E1720</f>
        <v>0</v>
      </c>
      <c r="R1717" s="5">
        <f>VLOOKUP(CONCATENATE($F1717," ",$G1717),AllocFactorMatrix,(R$4+1),FALSE)*$E1720</f>
        <v>0</v>
      </c>
      <c r="S1717" s="5">
        <f>VLOOKUP(CONCATENATE($F1717," ",$G1717),AllocFactorMatrix,(S$4+1),FALSE)*$E1720</f>
        <v>0</v>
      </c>
      <c r="T1717" s="5">
        <f t="shared" si="2438"/>
        <v>0</v>
      </c>
      <c r="U1717" s="5">
        <f>VLOOKUP(CONCATENATE($F1717," ",$G1717),AllocFactorMatrix,(U$4+1),FALSE)*$E1720</f>
        <v>0</v>
      </c>
      <c r="V1717" s="5">
        <f>VLOOKUP(CONCATENATE($F1717," ",$G1717),AllocFactorMatrix,(V$4+1),FALSE)*$E1720</f>
        <v>0</v>
      </c>
      <c r="W1717" s="5">
        <f>VLOOKUP(CONCATENATE($F1717," ",$G1717),AllocFactorMatrix,(W$4+1),FALSE)*$E1720</f>
        <v>0</v>
      </c>
      <c r="X1717" s="5">
        <f>VLOOKUP(CONCATENATE($F1717," ",$G1717),AllocFactorMatrix,(X$4+1),FALSE)*$E1720</f>
        <v>0</v>
      </c>
      <c r="Y1717" s="5">
        <f t="shared" si="2439"/>
        <v>0</v>
      </c>
      <c r="Z1717" s="5">
        <f>VLOOKUP(CONCATENATE($F1717," ",$G1717),AllocFactorMatrix,(Z$4+1),FALSE)*$E1720</f>
        <v>0</v>
      </c>
      <c r="AA1717" s="5">
        <f>VLOOKUP(CONCATENATE($F1717," ",$G1717),AllocFactorMatrix,(AA$4+1),FALSE)*$E1720</f>
        <v>0</v>
      </c>
      <c r="AB1717" s="5">
        <f t="shared" si="2436"/>
        <v>0</v>
      </c>
      <c r="AC1717" s="5">
        <f>VLOOKUP(CONCATENATE($F1717," ",$G1717),AllocFactorMatrix,(AC$4+1),FALSE)*$E1720</f>
        <v>0</v>
      </c>
      <c r="AD1717" s="5">
        <f>VLOOKUP(CONCATENATE($F1717," ",$G1717),AllocFactorMatrix,(AD$4+1),FALSE)*$E1720</f>
        <v>0</v>
      </c>
      <c r="AE1717" s="5">
        <f>VLOOKUP(CONCATENATE($F1717," ",$G1717),AllocFactorMatrix,(AE$4+1),FALSE)*$E1720</f>
        <v>0</v>
      </c>
    </row>
    <row r="1718" spans="3:31" hidden="1" outlineLevel="1">
      <c r="E1718" s="44"/>
      <c r="F1718" s="167" t="str">
        <f>F1720</f>
        <v>CUST_TOTAL</v>
      </c>
      <c r="G1718" s="48" t="str">
        <f>$G$13</f>
        <v>ENERGY</v>
      </c>
      <c r="H1718" s="4">
        <f t="shared" si="2433"/>
        <v>0</v>
      </c>
      <c r="I1718" s="5">
        <f t="shared" ref="I1718:N1718" si="2443">VLOOKUP(CONCATENATE($F1718," ",$G1718),AllocFactorMatrix,(I$4+1),FALSE)*$E1720</f>
        <v>0</v>
      </c>
      <c r="J1718" s="47">
        <f t="shared" si="2443"/>
        <v>0</v>
      </c>
      <c r="K1718" s="47">
        <f t="shared" si="2443"/>
        <v>0</v>
      </c>
      <c r="L1718" s="5">
        <f t="shared" si="2443"/>
        <v>0</v>
      </c>
      <c r="M1718" s="5">
        <f t="shared" si="2443"/>
        <v>0</v>
      </c>
      <c r="N1718" s="5">
        <f t="shared" si="2443"/>
        <v>0</v>
      </c>
      <c r="O1718" s="5">
        <f t="shared" si="2435"/>
        <v>0</v>
      </c>
      <c r="P1718" s="5">
        <f>VLOOKUP(CONCATENATE($F1718," ",$G1718),AllocFactorMatrix,(P$4+1),FALSE)*$E1720</f>
        <v>0</v>
      </c>
      <c r="Q1718" s="5">
        <f>VLOOKUP(CONCATENATE($F1718," ",$G1718),AllocFactorMatrix,(Q$4+1),FALSE)*$E1720</f>
        <v>0</v>
      </c>
      <c r="R1718" s="5">
        <f>VLOOKUP(CONCATENATE($F1718," ",$G1718),AllocFactorMatrix,(R$4+1),FALSE)*$E1720</f>
        <v>0</v>
      </c>
      <c r="S1718" s="5">
        <f>VLOOKUP(CONCATENATE($F1718," ",$G1718),AllocFactorMatrix,(S$4+1),FALSE)*$E1720</f>
        <v>0</v>
      </c>
      <c r="T1718" s="5">
        <f t="shared" si="2438"/>
        <v>0</v>
      </c>
      <c r="U1718" s="5">
        <f>VLOOKUP(CONCATENATE($F1718," ",$G1718),AllocFactorMatrix,(U$4+1),FALSE)*$E1720</f>
        <v>0</v>
      </c>
      <c r="V1718" s="5">
        <f>VLOOKUP(CONCATENATE($F1718," ",$G1718),AllocFactorMatrix,(V$4+1),FALSE)*$E1720</f>
        <v>0</v>
      </c>
      <c r="W1718" s="5">
        <f>VLOOKUP(CONCATENATE($F1718," ",$G1718),AllocFactorMatrix,(W$4+1),FALSE)*$E1720</f>
        <v>0</v>
      </c>
      <c r="X1718" s="5">
        <f>VLOOKUP(CONCATENATE($F1718," ",$G1718),AllocFactorMatrix,(X$4+1),FALSE)*$E1720</f>
        <v>0</v>
      </c>
      <c r="Y1718" s="5">
        <f t="shared" si="2439"/>
        <v>0</v>
      </c>
      <c r="Z1718" s="5">
        <f>VLOOKUP(CONCATENATE($F1718," ",$G1718),AllocFactorMatrix,(Z$4+1),FALSE)*$E1720</f>
        <v>0</v>
      </c>
      <c r="AA1718" s="5">
        <f>VLOOKUP(CONCATENATE($F1718," ",$G1718),AllocFactorMatrix,(AA$4+1),FALSE)*$E1720</f>
        <v>0</v>
      </c>
      <c r="AB1718" s="5">
        <f t="shared" si="2436"/>
        <v>0</v>
      </c>
      <c r="AC1718" s="5">
        <f>VLOOKUP(CONCATENATE($F1718," ",$G1718),AllocFactorMatrix,(AC$4+1),FALSE)*$E1720</f>
        <v>0</v>
      </c>
      <c r="AD1718" s="5">
        <f>VLOOKUP(CONCATENATE($F1718," ",$G1718),AllocFactorMatrix,(AD$4+1),FALSE)*$E1720</f>
        <v>0</v>
      </c>
      <c r="AE1718" s="5">
        <f>VLOOKUP(CONCATENATE($F1718," ",$G1718),AllocFactorMatrix,(AE$4+1),FALSE)*$E1720</f>
        <v>0</v>
      </c>
    </row>
    <row r="1719" spans="3:31" hidden="1" outlineLevel="1">
      <c r="E1719" s="44"/>
      <c r="F1719" s="167" t="str">
        <f>F1720</f>
        <v>CUST_TOTAL</v>
      </c>
      <c r="G1719" s="48" t="str">
        <f>$G$14</f>
        <v>CUSTOMER</v>
      </c>
      <c r="H1719" s="4">
        <f t="shared" si="2433"/>
        <v>734967.99999999988</v>
      </c>
      <c r="I1719" s="5">
        <f t="shared" ref="I1719:N1719" si="2444">VLOOKUP(CONCATENATE($F1719," ",$G1719),AllocFactorMatrix,(I$4+1),FALSE)*$E1720</f>
        <v>468142.27274502616</v>
      </c>
      <c r="J1719" s="47">
        <f t="shared" si="2444"/>
        <v>94.519740696461483</v>
      </c>
      <c r="K1719" s="47">
        <f t="shared" si="2444"/>
        <v>28.00584909524785</v>
      </c>
      <c r="L1719" s="5">
        <f t="shared" si="2444"/>
        <v>106142.16807098934</v>
      </c>
      <c r="M1719" s="5">
        <f t="shared" si="2444"/>
        <v>262.55483526794859</v>
      </c>
      <c r="N1719" s="5">
        <f t="shared" si="2444"/>
        <v>21.004386821435887</v>
      </c>
      <c r="O1719" s="5">
        <f t="shared" si="2435"/>
        <v>106425.72729307873</v>
      </c>
      <c r="P1719" s="5">
        <f>VLOOKUP(CONCATENATE($F1719," ",$G1719),AllocFactorMatrix,(P$4+1),FALSE)*$E1720</f>
        <v>1897.3962762030417</v>
      </c>
      <c r="Q1719" s="5">
        <f>VLOOKUP(CONCATENATE($F1719," ",$G1719),AllocFactorMatrix,(Q$4+1),FALSE)*$E1720</f>
        <v>196.04094366673493</v>
      </c>
      <c r="R1719" s="5">
        <f>VLOOKUP(CONCATENATE($F1719," ",$G1719),AllocFactorMatrix,(R$4+1),FALSE)*$E1720</f>
        <v>42.008773642871773</v>
      </c>
      <c r="S1719" s="5">
        <f>VLOOKUP(CONCATENATE($F1719," ",$G1719),AllocFactorMatrix,(S$4+1),FALSE)*$E1720</f>
        <v>3.5007311369059813</v>
      </c>
      <c r="T1719" s="5">
        <f t="shared" si="2438"/>
        <v>2138.9467246495542</v>
      </c>
      <c r="U1719" s="5">
        <f>VLOOKUP(CONCATENATE($F1719," ",$G1719),AllocFactorMatrix,(U$4+1),FALSE)*$E1720</f>
        <v>17.503655684529907</v>
      </c>
      <c r="V1719" s="5">
        <f>VLOOKUP(CONCATENATE($F1719," ",$G1719),AllocFactorMatrix,(V$4+1),FALSE)*$E1720</f>
        <v>154.03217002386316</v>
      </c>
      <c r="W1719" s="5">
        <f>VLOOKUP(CONCATENATE($F1719," ",$G1719),AllocFactorMatrix,(W$4+1),FALSE)*$E1720</f>
        <v>66.513891601213643</v>
      </c>
      <c r="X1719" s="5">
        <f>VLOOKUP(CONCATENATE($F1719," ",$G1719),AllocFactorMatrix,(X$4+1),FALSE)*$E1720</f>
        <v>14.002924547623925</v>
      </c>
      <c r="Y1719" s="5">
        <f t="shared" si="2439"/>
        <v>252.05264185723064</v>
      </c>
      <c r="Z1719" s="5">
        <f>VLOOKUP(CONCATENATE($F1719," ",$G1719),AllocFactorMatrix,(Z$4+1),FALSE)*$E1720</f>
        <v>535.61186394661513</v>
      </c>
      <c r="AA1719" s="5">
        <f>VLOOKUP(CONCATENATE($F1719," ",$G1719),AllocFactorMatrix,(AA$4+1),FALSE)*$E1720</f>
        <v>3.5007311369059813</v>
      </c>
      <c r="AB1719" s="5">
        <f t="shared" si="2436"/>
        <v>539.11259508352111</v>
      </c>
      <c r="AC1719" s="5">
        <f>VLOOKUP(CONCATENATE($F1719," ",$G1719),AllocFactorMatrix,(AC$4+1),FALSE)*$E1720</f>
        <v>31.50658023215383</v>
      </c>
      <c r="AD1719" s="5">
        <f>VLOOKUP(CONCATENATE($F1719," ",$G1719),AllocFactorMatrix,(AD$4+1),FALSE)*$E1720</f>
        <v>157123.31561775116</v>
      </c>
      <c r="AE1719" s="5">
        <f>VLOOKUP(CONCATENATE($F1719," ",$G1719),AllocFactorMatrix,(AE$4+1),FALSE)*$E1720</f>
        <v>192.54021252982895</v>
      </c>
    </row>
    <row r="1720" spans="3:31" collapsed="1">
      <c r="C1720" s="48" t="s">
        <v>593</v>
      </c>
      <c r="E1720" s="54">
        <v>734968</v>
      </c>
      <c r="F1720" s="88" t="s">
        <v>39</v>
      </c>
      <c r="G1720" s="48" t="str">
        <f>$G$15</f>
        <v>TOTAL</v>
      </c>
      <c r="H1720" s="4">
        <f t="shared" si="2433"/>
        <v>734967.99999999988</v>
      </c>
      <c r="I1720" s="5">
        <f t="shared" ref="I1720:N1720" si="2445">VLOOKUP(CONCATENATE($F1720," ",$G1720),AllocFactorMatrix,(I$4+1),FALSE)*$E1720</f>
        <v>468142.27274502616</v>
      </c>
      <c r="J1720" s="47">
        <f t="shared" si="2445"/>
        <v>94.519740696461483</v>
      </c>
      <c r="K1720" s="47">
        <f t="shared" si="2445"/>
        <v>28.00584909524785</v>
      </c>
      <c r="L1720" s="5">
        <f t="shared" si="2445"/>
        <v>106142.16807098934</v>
      </c>
      <c r="M1720" s="5">
        <f t="shared" si="2445"/>
        <v>262.55483526794859</v>
      </c>
      <c r="N1720" s="5">
        <f t="shared" si="2445"/>
        <v>21.004386821435887</v>
      </c>
      <c r="O1720" s="5">
        <f t="shared" si="2435"/>
        <v>106425.72729307873</v>
      </c>
      <c r="P1720" s="5">
        <f>VLOOKUP(CONCATENATE($F1720," ",$G1720),AllocFactorMatrix,(P$4+1),FALSE)*$E1720</f>
        <v>1897.3962762030417</v>
      </c>
      <c r="Q1720" s="5">
        <f>VLOOKUP(CONCATENATE($F1720," ",$G1720),AllocFactorMatrix,(Q$4+1),FALSE)*$E1720</f>
        <v>196.04094366673493</v>
      </c>
      <c r="R1720" s="5">
        <f>VLOOKUP(CONCATENATE($F1720," ",$G1720),AllocFactorMatrix,(R$4+1),FALSE)*$E1720</f>
        <v>42.008773642871773</v>
      </c>
      <c r="S1720" s="5">
        <f>VLOOKUP(CONCATENATE($F1720," ",$G1720),AllocFactorMatrix,(S$4+1),FALSE)*$E1720</f>
        <v>3.5007311369059813</v>
      </c>
      <c r="T1720" s="5">
        <f t="shared" si="2438"/>
        <v>2138.9467246495542</v>
      </c>
      <c r="U1720" s="5">
        <f>VLOOKUP(CONCATENATE($F1720," ",$G1720),AllocFactorMatrix,(U$4+1),FALSE)*$E1720</f>
        <v>17.503655684529907</v>
      </c>
      <c r="V1720" s="5">
        <f>VLOOKUP(CONCATENATE($F1720," ",$G1720),AllocFactorMatrix,(V$4+1),FALSE)*$E1720</f>
        <v>154.03217002386316</v>
      </c>
      <c r="W1720" s="5">
        <f>VLOOKUP(CONCATENATE($F1720," ",$G1720),AllocFactorMatrix,(W$4+1),FALSE)*$E1720</f>
        <v>66.513891601213643</v>
      </c>
      <c r="X1720" s="5">
        <f>VLOOKUP(CONCATENATE($F1720," ",$G1720),AllocFactorMatrix,(X$4+1),FALSE)*$E1720</f>
        <v>14.002924547623925</v>
      </c>
      <c r="Y1720" s="5">
        <f t="shared" si="2439"/>
        <v>252.05264185723064</v>
      </c>
      <c r="Z1720" s="5">
        <f>VLOOKUP(CONCATENATE($F1720," ",$G1720),AllocFactorMatrix,(Z$4+1),FALSE)*$E1720</f>
        <v>535.61186394661513</v>
      </c>
      <c r="AA1720" s="5">
        <f>VLOOKUP(CONCATENATE($F1720," ",$G1720),AllocFactorMatrix,(AA$4+1),FALSE)*$E1720</f>
        <v>3.5007311369059813</v>
      </c>
      <c r="AB1720" s="5">
        <f t="shared" si="2436"/>
        <v>539.11259508352111</v>
      </c>
      <c r="AC1720" s="5">
        <f>VLOOKUP(CONCATENATE($F1720," ",$G1720),AllocFactorMatrix,(AC$4+1),FALSE)*$E1720</f>
        <v>31.50658023215383</v>
      </c>
      <c r="AD1720" s="5">
        <f>VLOOKUP(CONCATENATE($F1720," ",$G1720),AllocFactorMatrix,(AD$4+1),FALSE)*$E1720</f>
        <v>157123.31561775116</v>
      </c>
      <c r="AE1720" s="5">
        <f>VLOOKUP(CONCATENATE($F1720," ",$G1720),AllocFactorMatrix,(AE$4+1),FALSE)*$E1720</f>
        <v>192.54021252982895</v>
      </c>
    </row>
    <row r="1722" spans="3:31" hidden="1" outlineLevel="1">
      <c r="E1722" s="44"/>
      <c r="F1722" s="167" t="str">
        <f>F1729</f>
        <v>CUST_TOTAL</v>
      </c>
      <c r="G1722" s="48" t="str">
        <f>$G$8</f>
        <v>PRODUCTION</v>
      </c>
      <c r="H1722" s="4">
        <f t="shared" ref="H1722:H1729" si="2446">SUBTOTAL(9,I1722:AE1722)</f>
        <v>0</v>
      </c>
      <c r="I1722" s="5">
        <f t="shared" ref="I1722:N1722" si="2447">VLOOKUP(CONCATENATE($F1722," ",$G1722),AllocFactorMatrix,(I$4+1),FALSE)*$E1729</f>
        <v>0</v>
      </c>
      <c r="J1722" s="47">
        <f t="shared" si="2447"/>
        <v>0</v>
      </c>
      <c r="K1722" s="47">
        <f t="shared" si="2447"/>
        <v>0</v>
      </c>
      <c r="L1722" s="5">
        <f t="shared" si="2447"/>
        <v>0</v>
      </c>
      <c r="M1722" s="5">
        <f t="shared" si="2447"/>
        <v>0</v>
      </c>
      <c r="N1722" s="5">
        <f t="shared" si="2447"/>
        <v>0</v>
      </c>
      <c r="O1722" s="5">
        <f t="shared" ref="O1722:O1729" si="2448">SUBTOTAL(9,L1722:N1722)</f>
        <v>0</v>
      </c>
      <c r="P1722" s="5">
        <f>VLOOKUP(CONCATENATE($F1722," ",$G1722),AllocFactorMatrix,(P$4+1),FALSE)*$E1729</f>
        <v>0</v>
      </c>
      <c r="Q1722" s="5">
        <f>VLOOKUP(CONCATENATE($F1722," ",$G1722),AllocFactorMatrix,(Q$4+1),FALSE)*$E1729</f>
        <v>0</v>
      </c>
      <c r="R1722" s="5">
        <f>VLOOKUP(CONCATENATE($F1722," ",$G1722),AllocFactorMatrix,(R$4+1),FALSE)*$E1729</f>
        <v>0</v>
      </c>
      <c r="S1722" s="5">
        <f>VLOOKUP(CONCATENATE($F1722," ",$G1722),AllocFactorMatrix,(S$4+1),FALSE)*$E1729</f>
        <v>0</v>
      </c>
      <c r="T1722" s="5">
        <f>SUBTOTAL(9,P1722:S1722)</f>
        <v>0</v>
      </c>
      <c r="U1722" s="5">
        <f>VLOOKUP(CONCATENATE($F1722," ",$G1722),AllocFactorMatrix,(U$4+1),FALSE)*$E1729</f>
        <v>0</v>
      </c>
      <c r="V1722" s="5">
        <f>VLOOKUP(CONCATENATE($F1722," ",$G1722),AllocFactorMatrix,(V$4+1),FALSE)*$E1729</f>
        <v>0</v>
      </c>
      <c r="W1722" s="5">
        <f>VLOOKUP(CONCATENATE($F1722," ",$G1722),AllocFactorMatrix,(W$4+1),FALSE)*$E1729</f>
        <v>0</v>
      </c>
      <c r="X1722" s="5">
        <f>VLOOKUP(CONCATENATE($F1722," ",$G1722),AllocFactorMatrix,(X$4+1),FALSE)*$E1729</f>
        <v>0</v>
      </c>
      <c r="Y1722" s="5">
        <f>SUBTOTAL(9,U1722:X1722)</f>
        <v>0</v>
      </c>
      <c r="Z1722" s="5">
        <f>VLOOKUP(CONCATENATE($F1722," ",$G1722),AllocFactorMatrix,(Z$4+1),FALSE)*$E1729</f>
        <v>0</v>
      </c>
      <c r="AA1722" s="5">
        <f>VLOOKUP(CONCATENATE($F1722," ",$G1722),AllocFactorMatrix,(AA$4+1),FALSE)*$E1729</f>
        <v>0</v>
      </c>
      <c r="AB1722" s="5">
        <f t="shared" ref="AB1722:AB1729" si="2449">SUBTOTAL(9,Z1722:AA1722)</f>
        <v>0</v>
      </c>
      <c r="AC1722" s="5">
        <f>VLOOKUP(CONCATENATE($F1722," ",$G1722),AllocFactorMatrix,(AC$4+1),FALSE)*$E1729</f>
        <v>0</v>
      </c>
      <c r="AD1722" s="5">
        <f>VLOOKUP(CONCATENATE($F1722," ",$G1722),AllocFactorMatrix,(AD$4+1),FALSE)*$E1729</f>
        <v>0</v>
      </c>
      <c r="AE1722" s="5">
        <f>VLOOKUP(CONCATENATE($F1722," ",$G1722),AllocFactorMatrix,(AE$4+1),FALSE)*$E1729</f>
        <v>0</v>
      </c>
    </row>
    <row r="1723" spans="3:31" hidden="1" outlineLevel="1">
      <c r="E1723" s="44"/>
      <c r="F1723" s="167" t="str">
        <f>F1729</f>
        <v>CUST_TOTAL</v>
      </c>
      <c r="G1723" s="48" t="str">
        <f>$G$9</f>
        <v>BULKTRAN</v>
      </c>
      <c r="H1723" s="4">
        <f t="shared" si="2446"/>
        <v>0</v>
      </c>
      <c r="I1723" s="5">
        <f t="shared" ref="I1723:N1723" si="2450">VLOOKUP(CONCATENATE($F1723," ",$G1723),AllocFactorMatrix,(I$4+1),FALSE)*$E1729</f>
        <v>0</v>
      </c>
      <c r="J1723" s="47">
        <f t="shared" si="2450"/>
        <v>0</v>
      </c>
      <c r="K1723" s="47">
        <f t="shared" si="2450"/>
        <v>0</v>
      </c>
      <c r="L1723" s="5">
        <f t="shared" si="2450"/>
        <v>0</v>
      </c>
      <c r="M1723" s="5">
        <f t="shared" si="2450"/>
        <v>0</v>
      </c>
      <c r="N1723" s="5">
        <f t="shared" si="2450"/>
        <v>0</v>
      </c>
      <c r="O1723" s="5">
        <f t="shared" si="2448"/>
        <v>0</v>
      </c>
      <c r="P1723" s="5">
        <f>VLOOKUP(CONCATENATE($F1723," ",$G1723),AllocFactorMatrix,(P$4+1),FALSE)*$E1729</f>
        <v>0</v>
      </c>
      <c r="Q1723" s="5">
        <f>VLOOKUP(CONCATENATE($F1723," ",$G1723),AllocFactorMatrix,(Q$4+1),FALSE)*$E1729</f>
        <v>0</v>
      </c>
      <c r="R1723" s="5">
        <f>VLOOKUP(CONCATENATE($F1723," ",$G1723),AllocFactorMatrix,(R$4+1),FALSE)*$E1729</f>
        <v>0</v>
      </c>
      <c r="S1723" s="5">
        <f>VLOOKUP(CONCATENATE($F1723," ",$G1723),AllocFactorMatrix,(S$4+1),FALSE)*$E1729</f>
        <v>0</v>
      </c>
      <c r="T1723" s="5">
        <f t="shared" ref="T1723:T1729" si="2451">SUBTOTAL(9,P1723:S1723)</f>
        <v>0</v>
      </c>
      <c r="U1723" s="5">
        <f>VLOOKUP(CONCATENATE($F1723," ",$G1723),AllocFactorMatrix,(U$4+1),FALSE)*$E1729</f>
        <v>0</v>
      </c>
      <c r="V1723" s="5">
        <f>VLOOKUP(CONCATENATE($F1723," ",$G1723),AllocFactorMatrix,(V$4+1),FALSE)*$E1729</f>
        <v>0</v>
      </c>
      <c r="W1723" s="5">
        <f>VLOOKUP(CONCATENATE($F1723," ",$G1723),AllocFactorMatrix,(W$4+1),FALSE)*$E1729</f>
        <v>0</v>
      </c>
      <c r="X1723" s="5">
        <f>VLOOKUP(CONCATENATE($F1723," ",$G1723),AllocFactorMatrix,(X$4+1),FALSE)*$E1729</f>
        <v>0</v>
      </c>
      <c r="Y1723" s="5">
        <f t="shared" ref="Y1723:Y1729" si="2452">SUBTOTAL(9,U1723:X1723)</f>
        <v>0</v>
      </c>
      <c r="Z1723" s="5">
        <f>VLOOKUP(CONCATENATE($F1723," ",$G1723),AllocFactorMatrix,(Z$4+1),FALSE)*$E1729</f>
        <v>0</v>
      </c>
      <c r="AA1723" s="5">
        <f>VLOOKUP(CONCATENATE($F1723," ",$G1723),AllocFactorMatrix,(AA$4+1),FALSE)*$E1729</f>
        <v>0</v>
      </c>
      <c r="AB1723" s="5">
        <f t="shared" si="2449"/>
        <v>0</v>
      </c>
      <c r="AC1723" s="5">
        <f>VLOOKUP(CONCATENATE($F1723," ",$G1723),AllocFactorMatrix,(AC$4+1),FALSE)*$E1729</f>
        <v>0</v>
      </c>
      <c r="AD1723" s="5">
        <f>VLOOKUP(CONCATENATE($F1723," ",$G1723),AllocFactorMatrix,(AD$4+1),FALSE)*$E1729</f>
        <v>0</v>
      </c>
      <c r="AE1723" s="5">
        <f>VLOOKUP(CONCATENATE($F1723," ",$G1723),AllocFactorMatrix,(AE$4+1),FALSE)*$E1729</f>
        <v>0</v>
      </c>
    </row>
    <row r="1724" spans="3:31" hidden="1" outlineLevel="1">
      <c r="E1724" s="44"/>
      <c r="F1724" s="167" t="str">
        <f>F1729</f>
        <v>CUST_TOTAL</v>
      </c>
      <c r="G1724" s="48" t="str">
        <f>$G$10</f>
        <v>SUBTRAN</v>
      </c>
      <c r="H1724" s="4">
        <f t="shared" si="2446"/>
        <v>0</v>
      </c>
      <c r="I1724" s="5">
        <f t="shared" ref="I1724:N1724" si="2453">VLOOKUP(CONCATENATE($F1724," ",$G1724),AllocFactorMatrix,(I$4+1),FALSE)*$E1729</f>
        <v>0</v>
      </c>
      <c r="J1724" s="47">
        <f t="shared" si="2453"/>
        <v>0</v>
      </c>
      <c r="K1724" s="47">
        <f t="shared" si="2453"/>
        <v>0</v>
      </c>
      <c r="L1724" s="5">
        <f t="shared" si="2453"/>
        <v>0</v>
      </c>
      <c r="M1724" s="5">
        <f t="shared" si="2453"/>
        <v>0</v>
      </c>
      <c r="N1724" s="5">
        <f t="shared" si="2453"/>
        <v>0</v>
      </c>
      <c r="O1724" s="5">
        <f t="shared" si="2448"/>
        <v>0</v>
      </c>
      <c r="P1724" s="5">
        <f>VLOOKUP(CONCATENATE($F1724," ",$G1724),AllocFactorMatrix,(P$4+1),FALSE)*$E1729</f>
        <v>0</v>
      </c>
      <c r="Q1724" s="5">
        <f>VLOOKUP(CONCATENATE($F1724," ",$G1724),AllocFactorMatrix,(Q$4+1),FALSE)*$E1729</f>
        <v>0</v>
      </c>
      <c r="R1724" s="5">
        <f>VLOOKUP(CONCATENATE($F1724," ",$G1724),AllocFactorMatrix,(R$4+1),FALSE)*$E1729</f>
        <v>0</v>
      </c>
      <c r="S1724" s="5">
        <f>VLOOKUP(CONCATENATE($F1724," ",$G1724),AllocFactorMatrix,(S$4+1),FALSE)*$E1729</f>
        <v>0</v>
      </c>
      <c r="T1724" s="5">
        <f t="shared" si="2451"/>
        <v>0</v>
      </c>
      <c r="U1724" s="5">
        <f>VLOOKUP(CONCATENATE($F1724," ",$G1724),AllocFactorMatrix,(U$4+1),FALSE)*$E1729</f>
        <v>0</v>
      </c>
      <c r="V1724" s="5">
        <f>VLOOKUP(CONCATENATE($F1724," ",$G1724),AllocFactorMatrix,(V$4+1),FALSE)*$E1729</f>
        <v>0</v>
      </c>
      <c r="W1724" s="5">
        <f>VLOOKUP(CONCATENATE($F1724," ",$G1724),AllocFactorMatrix,(W$4+1),FALSE)*$E1729</f>
        <v>0</v>
      </c>
      <c r="X1724" s="5">
        <f>VLOOKUP(CONCATENATE($F1724," ",$G1724),AllocFactorMatrix,(X$4+1),FALSE)*$E1729</f>
        <v>0</v>
      </c>
      <c r="Y1724" s="5">
        <f t="shared" si="2452"/>
        <v>0</v>
      </c>
      <c r="Z1724" s="5">
        <f>VLOOKUP(CONCATENATE($F1724," ",$G1724),AllocFactorMatrix,(Z$4+1),FALSE)*$E1729</f>
        <v>0</v>
      </c>
      <c r="AA1724" s="5">
        <f>VLOOKUP(CONCATENATE($F1724," ",$G1724),AllocFactorMatrix,(AA$4+1),FALSE)*$E1729</f>
        <v>0</v>
      </c>
      <c r="AB1724" s="5">
        <f t="shared" si="2449"/>
        <v>0</v>
      </c>
      <c r="AC1724" s="5">
        <f>VLOOKUP(CONCATENATE($F1724," ",$G1724),AllocFactorMatrix,(AC$4+1),FALSE)*$E1729</f>
        <v>0</v>
      </c>
      <c r="AD1724" s="5">
        <f>VLOOKUP(CONCATENATE($F1724," ",$G1724),AllocFactorMatrix,(AD$4+1),FALSE)*$E1729</f>
        <v>0</v>
      </c>
      <c r="AE1724" s="5">
        <f>VLOOKUP(CONCATENATE($F1724," ",$G1724),AllocFactorMatrix,(AE$4+1),FALSE)*$E1729</f>
        <v>0</v>
      </c>
    </row>
    <row r="1725" spans="3:31" hidden="1" outlineLevel="1">
      <c r="E1725" s="44"/>
      <c r="F1725" s="167" t="str">
        <f>F1729</f>
        <v>CUST_TOTAL</v>
      </c>
      <c r="G1725" s="48" t="str">
        <f>$G$11</f>
        <v>DISTPRI</v>
      </c>
      <c r="H1725" s="4">
        <f t="shared" si="2446"/>
        <v>0</v>
      </c>
      <c r="I1725" s="5">
        <f t="shared" ref="I1725:N1725" si="2454">VLOOKUP(CONCATENATE($F1725," ",$G1725),AllocFactorMatrix,(I$4+1),FALSE)*$E1729</f>
        <v>0</v>
      </c>
      <c r="J1725" s="47">
        <f t="shared" si="2454"/>
        <v>0</v>
      </c>
      <c r="K1725" s="47">
        <f t="shared" si="2454"/>
        <v>0</v>
      </c>
      <c r="L1725" s="5">
        <f t="shared" si="2454"/>
        <v>0</v>
      </c>
      <c r="M1725" s="5">
        <f t="shared" si="2454"/>
        <v>0</v>
      </c>
      <c r="N1725" s="5">
        <f t="shared" si="2454"/>
        <v>0</v>
      </c>
      <c r="O1725" s="5">
        <f t="shared" si="2448"/>
        <v>0</v>
      </c>
      <c r="P1725" s="5">
        <f>VLOOKUP(CONCATENATE($F1725," ",$G1725),AllocFactorMatrix,(P$4+1),FALSE)*$E1729</f>
        <v>0</v>
      </c>
      <c r="Q1725" s="5">
        <f>VLOOKUP(CONCATENATE($F1725," ",$G1725),AllocFactorMatrix,(Q$4+1),FALSE)*$E1729</f>
        <v>0</v>
      </c>
      <c r="R1725" s="5">
        <f>VLOOKUP(CONCATENATE($F1725," ",$G1725),AllocFactorMatrix,(R$4+1),FALSE)*$E1729</f>
        <v>0</v>
      </c>
      <c r="S1725" s="5">
        <f>VLOOKUP(CONCATENATE($F1725," ",$G1725),AllocFactorMatrix,(S$4+1),FALSE)*$E1729</f>
        <v>0</v>
      </c>
      <c r="T1725" s="5">
        <f t="shared" si="2451"/>
        <v>0</v>
      </c>
      <c r="U1725" s="5">
        <f>VLOOKUP(CONCATENATE($F1725," ",$G1725),AllocFactorMatrix,(U$4+1),FALSE)*$E1729</f>
        <v>0</v>
      </c>
      <c r="V1725" s="5">
        <f>VLOOKUP(CONCATENATE($F1725," ",$G1725),AllocFactorMatrix,(V$4+1),FALSE)*$E1729</f>
        <v>0</v>
      </c>
      <c r="W1725" s="5">
        <f>VLOOKUP(CONCATENATE($F1725," ",$G1725),AllocFactorMatrix,(W$4+1),FALSE)*$E1729</f>
        <v>0</v>
      </c>
      <c r="X1725" s="5">
        <f>VLOOKUP(CONCATENATE($F1725," ",$G1725),AllocFactorMatrix,(X$4+1),FALSE)*$E1729</f>
        <v>0</v>
      </c>
      <c r="Y1725" s="5">
        <f t="shared" si="2452"/>
        <v>0</v>
      </c>
      <c r="Z1725" s="5">
        <f>VLOOKUP(CONCATENATE($F1725," ",$G1725),AllocFactorMatrix,(Z$4+1),FALSE)*$E1729</f>
        <v>0</v>
      </c>
      <c r="AA1725" s="5">
        <f>VLOOKUP(CONCATENATE($F1725," ",$G1725),AllocFactorMatrix,(AA$4+1),FALSE)*$E1729</f>
        <v>0</v>
      </c>
      <c r="AB1725" s="5">
        <f t="shared" si="2449"/>
        <v>0</v>
      </c>
      <c r="AC1725" s="5">
        <f>VLOOKUP(CONCATENATE($F1725," ",$G1725),AllocFactorMatrix,(AC$4+1),FALSE)*$E1729</f>
        <v>0</v>
      </c>
      <c r="AD1725" s="5">
        <f>VLOOKUP(CONCATENATE($F1725," ",$G1725),AllocFactorMatrix,(AD$4+1),FALSE)*$E1729</f>
        <v>0</v>
      </c>
      <c r="AE1725" s="5">
        <f>VLOOKUP(CONCATENATE($F1725," ",$G1725),AllocFactorMatrix,(AE$4+1),FALSE)*$E1729</f>
        <v>0</v>
      </c>
    </row>
    <row r="1726" spans="3:31" hidden="1" outlineLevel="1">
      <c r="E1726" s="44"/>
      <c r="F1726" s="167" t="str">
        <f>F1729</f>
        <v>CUST_TOTAL</v>
      </c>
      <c r="G1726" s="48" t="str">
        <f>$G$12</f>
        <v>DISTSEC</v>
      </c>
      <c r="H1726" s="4">
        <f t="shared" si="2446"/>
        <v>0</v>
      </c>
      <c r="I1726" s="5">
        <f t="shared" ref="I1726:N1726" si="2455">VLOOKUP(CONCATENATE($F1726," ",$G1726),AllocFactorMatrix,(I$4+1),FALSE)*$E1729</f>
        <v>0</v>
      </c>
      <c r="J1726" s="47">
        <f t="shared" si="2455"/>
        <v>0</v>
      </c>
      <c r="K1726" s="47">
        <f t="shared" si="2455"/>
        <v>0</v>
      </c>
      <c r="L1726" s="5">
        <f t="shared" si="2455"/>
        <v>0</v>
      </c>
      <c r="M1726" s="5">
        <f t="shared" si="2455"/>
        <v>0</v>
      </c>
      <c r="N1726" s="5">
        <f t="shared" si="2455"/>
        <v>0</v>
      </c>
      <c r="O1726" s="5">
        <f t="shared" si="2448"/>
        <v>0</v>
      </c>
      <c r="P1726" s="5">
        <f>VLOOKUP(CONCATENATE($F1726," ",$G1726),AllocFactorMatrix,(P$4+1),FALSE)*$E1729</f>
        <v>0</v>
      </c>
      <c r="Q1726" s="5">
        <f>VLOOKUP(CONCATENATE($F1726," ",$G1726),AllocFactorMatrix,(Q$4+1),FALSE)*$E1729</f>
        <v>0</v>
      </c>
      <c r="R1726" s="5">
        <f>VLOOKUP(CONCATENATE($F1726," ",$G1726),AllocFactorMatrix,(R$4+1),FALSE)*$E1729</f>
        <v>0</v>
      </c>
      <c r="S1726" s="5">
        <f>VLOOKUP(CONCATENATE($F1726," ",$G1726),AllocFactorMatrix,(S$4+1),FALSE)*$E1729</f>
        <v>0</v>
      </c>
      <c r="T1726" s="5">
        <f t="shared" si="2451"/>
        <v>0</v>
      </c>
      <c r="U1726" s="5">
        <f>VLOOKUP(CONCATENATE($F1726," ",$G1726),AllocFactorMatrix,(U$4+1),FALSE)*$E1729</f>
        <v>0</v>
      </c>
      <c r="V1726" s="5">
        <f>VLOOKUP(CONCATENATE($F1726," ",$G1726),AllocFactorMatrix,(V$4+1),FALSE)*$E1729</f>
        <v>0</v>
      </c>
      <c r="W1726" s="5">
        <f>VLOOKUP(CONCATENATE($F1726," ",$G1726),AllocFactorMatrix,(W$4+1),FALSE)*$E1729</f>
        <v>0</v>
      </c>
      <c r="X1726" s="5">
        <f>VLOOKUP(CONCATENATE($F1726," ",$G1726),AllocFactorMatrix,(X$4+1),FALSE)*$E1729</f>
        <v>0</v>
      </c>
      <c r="Y1726" s="5">
        <f t="shared" si="2452"/>
        <v>0</v>
      </c>
      <c r="Z1726" s="5">
        <f>VLOOKUP(CONCATENATE($F1726," ",$G1726),AllocFactorMatrix,(Z$4+1),FALSE)*$E1729</f>
        <v>0</v>
      </c>
      <c r="AA1726" s="5">
        <f>VLOOKUP(CONCATENATE($F1726," ",$G1726),AllocFactorMatrix,(AA$4+1),FALSE)*$E1729</f>
        <v>0</v>
      </c>
      <c r="AB1726" s="5">
        <f t="shared" si="2449"/>
        <v>0</v>
      </c>
      <c r="AC1726" s="5">
        <f>VLOOKUP(CONCATENATE($F1726," ",$G1726),AllocFactorMatrix,(AC$4+1),FALSE)*$E1729</f>
        <v>0</v>
      </c>
      <c r="AD1726" s="5">
        <f>VLOOKUP(CONCATENATE($F1726," ",$G1726),AllocFactorMatrix,(AD$4+1),FALSE)*$E1729</f>
        <v>0</v>
      </c>
      <c r="AE1726" s="5">
        <f>VLOOKUP(CONCATENATE($F1726," ",$G1726),AllocFactorMatrix,(AE$4+1),FALSE)*$E1729</f>
        <v>0</v>
      </c>
    </row>
    <row r="1727" spans="3:31" hidden="1" outlineLevel="1">
      <c r="E1727" s="44"/>
      <c r="F1727" s="167" t="str">
        <f>F1729</f>
        <v>CUST_TOTAL</v>
      </c>
      <c r="G1727" s="48" t="str">
        <f>$G$13</f>
        <v>ENERGY</v>
      </c>
      <c r="H1727" s="4">
        <f t="shared" si="2446"/>
        <v>0</v>
      </c>
      <c r="I1727" s="5">
        <f t="shared" ref="I1727:N1727" si="2456">VLOOKUP(CONCATENATE($F1727," ",$G1727),AllocFactorMatrix,(I$4+1),FALSE)*$E1729</f>
        <v>0</v>
      </c>
      <c r="J1727" s="47">
        <f t="shared" si="2456"/>
        <v>0</v>
      </c>
      <c r="K1727" s="47">
        <f t="shared" si="2456"/>
        <v>0</v>
      </c>
      <c r="L1727" s="5">
        <f t="shared" si="2456"/>
        <v>0</v>
      </c>
      <c r="M1727" s="5">
        <f t="shared" si="2456"/>
        <v>0</v>
      </c>
      <c r="N1727" s="5">
        <f t="shared" si="2456"/>
        <v>0</v>
      </c>
      <c r="O1727" s="5">
        <f t="shared" si="2448"/>
        <v>0</v>
      </c>
      <c r="P1727" s="5">
        <f>VLOOKUP(CONCATENATE($F1727," ",$G1727),AllocFactorMatrix,(P$4+1),FALSE)*$E1729</f>
        <v>0</v>
      </c>
      <c r="Q1727" s="5">
        <f>VLOOKUP(CONCATENATE($F1727," ",$G1727),AllocFactorMatrix,(Q$4+1),FALSE)*$E1729</f>
        <v>0</v>
      </c>
      <c r="R1727" s="5">
        <f>VLOOKUP(CONCATENATE($F1727," ",$G1727),AllocFactorMatrix,(R$4+1),FALSE)*$E1729</f>
        <v>0</v>
      </c>
      <c r="S1727" s="5">
        <f>VLOOKUP(CONCATENATE($F1727," ",$G1727),AllocFactorMatrix,(S$4+1),FALSE)*$E1729</f>
        <v>0</v>
      </c>
      <c r="T1727" s="5">
        <f t="shared" si="2451"/>
        <v>0</v>
      </c>
      <c r="U1727" s="5">
        <f>VLOOKUP(CONCATENATE($F1727," ",$G1727),AllocFactorMatrix,(U$4+1),FALSE)*$E1729</f>
        <v>0</v>
      </c>
      <c r="V1727" s="5">
        <f>VLOOKUP(CONCATENATE($F1727," ",$G1727),AllocFactorMatrix,(V$4+1),FALSE)*$E1729</f>
        <v>0</v>
      </c>
      <c r="W1727" s="5">
        <f>VLOOKUP(CONCATENATE($F1727," ",$G1727),AllocFactorMatrix,(W$4+1),FALSE)*$E1729</f>
        <v>0</v>
      </c>
      <c r="X1727" s="5">
        <f>VLOOKUP(CONCATENATE($F1727," ",$G1727),AllocFactorMatrix,(X$4+1),FALSE)*$E1729</f>
        <v>0</v>
      </c>
      <c r="Y1727" s="5">
        <f t="shared" si="2452"/>
        <v>0</v>
      </c>
      <c r="Z1727" s="5">
        <f>VLOOKUP(CONCATENATE($F1727," ",$G1727),AllocFactorMatrix,(Z$4+1),FALSE)*$E1729</f>
        <v>0</v>
      </c>
      <c r="AA1727" s="5">
        <f>VLOOKUP(CONCATENATE($F1727," ",$G1727),AllocFactorMatrix,(AA$4+1),FALSE)*$E1729</f>
        <v>0</v>
      </c>
      <c r="AB1727" s="5">
        <f t="shared" si="2449"/>
        <v>0</v>
      </c>
      <c r="AC1727" s="5">
        <f>VLOOKUP(CONCATENATE($F1727," ",$G1727),AllocFactorMatrix,(AC$4+1),FALSE)*$E1729</f>
        <v>0</v>
      </c>
      <c r="AD1727" s="5">
        <f>VLOOKUP(CONCATENATE($F1727," ",$G1727),AllocFactorMatrix,(AD$4+1),FALSE)*$E1729</f>
        <v>0</v>
      </c>
      <c r="AE1727" s="5">
        <f>VLOOKUP(CONCATENATE($F1727," ",$G1727),AllocFactorMatrix,(AE$4+1),FALSE)*$E1729</f>
        <v>0</v>
      </c>
    </row>
    <row r="1728" spans="3:31" hidden="1" outlineLevel="1">
      <c r="E1728" s="44"/>
      <c r="F1728" s="167" t="str">
        <f>F1729</f>
        <v>CUST_TOTAL</v>
      </c>
      <c r="G1728" s="48" t="str">
        <f>$G$14</f>
        <v>CUSTOMER</v>
      </c>
      <c r="H1728" s="4">
        <f t="shared" si="2446"/>
        <v>52279.929757505299</v>
      </c>
      <c r="I1728" s="5">
        <f t="shared" ref="I1728:N1728" si="2457">VLOOKUP(CONCATENATE($F1728," ",$G1728),AllocFactorMatrix,(I$4+1),FALSE)*$E1729</f>
        <v>33300.014606933706</v>
      </c>
      <c r="J1728" s="47">
        <f t="shared" si="2457"/>
        <v>6.7234021131649557</v>
      </c>
      <c r="K1728" s="47">
        <f t="shared" si="2457"/>
        <v>1.9921191446414686</v>
      </c>
      <c r="L1728" s="5">
        <f t="shared" si="2457"/>
        <v>7550.1315581911658</v>
      </c>
      <c r="M1728" s="5">
        <f t="shared" si="2457"/>
        <v>18.676116981013767</v>
      </c>
      <c r="N1728" s="5">
        <f t="shared" si="2457"/>
        <v>1.4940893584811015</v>
      </c>
      <c r="O1728" s="5">
        <f t="shared" si="2448"/>
        <v>7570.30176453066</v>
      </c>
      <c r="P1728" s="5">
        <f>VLOOKUP(CONCATENATE($F1728," ",$G1728),AllocFactorMatrix,(P$4+1),FALSE)*$E1729</f>
        <v>134.96607204945948</v>
      </c>
      <c r="Q1728" s="5">
        <f>VLOOKUP(CONCATENATE($F1728," ",$G1728),AllocFactorMatrix,(Q$4+1),FALSE)*$E1729</f>
        <v>13.944834012490279</v>
      </c>
      <c r="R1728" s="5">
        <f>VLOOKUP(CONCATENATE($F1728," ",$G1728),AllocFactorMatrix,(R$4+1),FALSE)*$E1729</f>
        <v>2.9881787169622029</v>
      </c>
      <c r="S1728" s="5">
        <f>VLOOKUP(CONCATENATE($F1728," ",$G1728),AllocFactorMatrix,(S$4+1),FALSE)*$E1729</f>
        <v>0.24901489308018357</v>
      </c>
      <c r="T1728" s="5">
        <f t="shared" si="2451"/>
        <v>152.14809967199216</v>
      </c>
      <c r="U1728" s="5">
        <f>VLOOKUP(CONCATENATE($F1728," ",$G1728),AllocFactorMatrix,(U$4+1),FALSE)*$E1729</f>
        <v>1.2450744654009178</v>
      </c>
      <c r="V1728" s="5">
        <f>VLOOKUP(CONCATENATE($F1728," ",$G1728),AllocFactorMatrix,(V$4+1),FALSE)*$E1729</f>
        <v>10.956655295528076</v>
      </c>
      <c r="W1728" s="5">
        <f>VLOOKUP(CONCATENATE($F1728," ",$G1728),AllocFactorMatrix,(W$4+1),FALSE)*$E1729</f>
        <v>4.7312829685234874</v>
      </c>
      <c r="X1728" s="5">
        <f>VLOOKUP(CONCATENATE($F1728," ",$G1728),AllocFactorMatrix,(X$4+1),FALSE)*$E1729</f>
        <v>0.99605957232073428</v>
      </c>
      <c r="Y1728" s="5">
        <f t="shared" si="2452"/>
        <v>17.929072301773218</v>
      </c>
      <c r="Z1728" s="5">
        <f>VLOOKUP(CONCATENATE($F1728," ",$G1728),AllocFactorMatrix,(Z$4+1),FALSE)*$E1729</f>
        <v>38.099278641268086</v>
      </c>
      <c r="AA1728" s="5">
        <f>VLOOKUP(CONCATENATE($F1728," ",$G1728),AllocFactorMatrix,(AA$4+1),FALSE)*$E1729</f>
        <v>0.24901489308018357</v>
      </c>
      <c r="AB1728" s="5">
        <f t="shared" si="2449"/>
        <v>38.348293534348272</v>
      </c>
      <c r="AC1728" s="5">
        <f>VLOOKUP(CONCATENATE($F1728," ",$G1728),AllocFactorMatrix,(AC$4+1),FALSE)*$E1729</f>
        <v>2.2411340377216522</v>
      </c>
      <c r="AD1728" s="5">
        <f>VLOOKUP(CONCATENATE($F1728," ",$G1728),AllocFactorMatrix,(AD$4+1),FALSE)*$E1729</f>
        <v>11176.535446117879</v>
      </c>
      <c r="AE1728" s="5">
        <f>VLOOKUP(CONCATENATE($F1728," ",$G1728),AllocFactorMatrix,(AE$4+1),FALSE)*$E1729</f>
        <v>13.695819119410096</v>
      </c>
    </row>
    <row r="1729" spans="1:31" collapsed="1">
      <c r="C1729" s="48" t="s">
        <v>594</v>
      </c>
      <c r="E1729" s="54">
        <v>52279.929757505299</v>
      </c>
      <c r="F1729" s="88" t="s">
        <v>39</v>
      </c>
      <c r="G1729" s="48" t="str">
        <f>$G$15</f>
        <v>TOTAL</v>
      </c>
      <c r="H1729" s="4">
        <f t="shared" si="2446"/>
        <v>52279.929757505299</v>
      </c>
      <c r="I1729" s="5">
        <f t="shared" ref="I1729:N1729" si="2458">VLOOKUP(CONCATENATE($F1729," ",$G1729),AllocFactorMatrix,(I$4+1),FALSE)*$E1729</f>
        <v>33300.014606933706</v>
      </c>
      <c r="J1729" s="47">
        <f t="shared" si="2458"/>
        <v>6.7234021131649557</v>
      </c>
      <c r="K1729" s="47">
        <f t="shared" si="2458"/>
        <v>1.9921191446414686</v>
      </c>
      <c r="L1729" s="5">
        <f t="shared" si="2458"/>
        <v>7550.1315581911658</v>
      </c>
      <c r="M1729" s="5">
        <f t="shared" si="2458"/>
        <v>18.676116981013767</v>
      </c>
      <c r="N1729" s="5">
        <f t="shared" si="2458"/>
        <v>1.4940893584811015</v>
      </c>
      <c r="O1729" s="5">
        <f t="shared" si="2448"/>
        <v>7570.30176453066</v>
      </c>
      <c r="P1729" s="5">
        <f>VLOOKUP(CONCATENATE($F1729," ",$G1729),AllocFactorMatrix,(P$4+1),FALSE)*$E1729</f>
        <v>134.96607204945948</v>
      </c>
      <c r="Q1729" s="5">
        <f>VLOOKUP(CONCATENATE($F1729," ",$G1729),AllocFactorMatrix,(Q$4+1),FALSE)*$E1729</f>
        <v>13.944834012490279</v>
      </c>
      <c r="R1729" s="5">
        <f>VLOOKUP(CONCATENATE($F1729," ",$G1729),AllocFactorMatrix,(R$4+1),FALSE)*$E1729</f>
        <v>2.9881787169622029</v>
      </c>
      <c r="S1729" s="5">
        <f>VLOOKUP(CONCATENATE($F1729," ",$G1729),AllocFactorMatrix,(S$4+1),FALSE)*$E1729</f>
        <v>0.24901489308018357</v>
      </c>
      <c r="T1729" s="5">
        <f t="shared" si="2451"/>
        <v>152.14809967199216</v>
      </c>
      <c r="U1729" s="5">
        <f>VLOOKUP(CONCATENATE($F1729," ",$G1729),AllocFactorMatrix,(U$4+1),FALSE)*$E1729</f>
        <v>1.2450744654009178</v>
      </c>
      <c r="V1729" s="5">
        <f>VLOOKUP(CONCATENATE($F1729," ",$G1729),AllocFactorMatrix,(V$4+1),FALSE)*$E1729</f>
        <v>10.956655295528076</v>
      </c>
      <c r="W1729" s="5">
        <f>VLOOKUP(CONCATENATE($F1729," ",$G1729),AllocFactorMatrix,(W$4+1),FALSE)*$E1729</f>
        <v>4.7312829685234874</v>
      </c>
      <c r="X1729" s="5">
        <f>VLOOKUP(CONCATENATE($F1729," ",$G1729),AllocFactorMatrix,(X$4+1),FALSE)*$E1729</f>
        <v>0.99605957232073428</v>
      </c>
      <c r="Y1729" s="5">
        <f t="shared" si="2452"/>
        <v>17.929072301773218</v>
      </c>
      <c r="Z1729" s="5">
        <f>VLOOKUP(CONCATENATE($F1729," ",$G1729),AllocFactorMatrix,(Z$4+1),FALSE)*$E1729</f>
        <v>38.099278641268086</v>
      </c>
      <c r="AA1729" s="5">
        <f>VLOOKUP(CONCATENATE($F1729," ",$G1729),AllocFactorMatrix,(AA$4+1),FALSE)*$E1729</f>
        <v>0.24901489308018357</v>
      </c>
      <c r="AB1729" s="5">
        <f t="shared" si="2449"/>
        <v>38.348293534348272</v>
      </c>
      <c r="AC1729" s="5">
        <f>VLOOKUP(CONCATENATE($F1729," ",$G1729),AllocFactorMatrix,(AC$4+1),FALSE)*$E1729</f>
        <v>2.2411340377216522</v>
      </c>
      <c r="AD1729" s="5">
        <f>VLOOKUP(CONCATENATE($F1729," ",$G1729),AllocFactorMatrix,(AD$4+1),FALSE)*$E1729</f>
        <v>11176.535446117879</v>
      </c>
      <c r="AE1729" s="5">
        <f>VLOOKUP(CONCATENATE($F1729," ",$G1729),AllocFactorMatrix,(AE$4+1),FALSE)*$E1729</f>
        <v>13.695819119410096</v>
      </c>
    </row>
    <row r="1731" spans="1:31">
      <c r="C1731" s="48" t="s">
        <v>125</v>
      </c>
      <c r="E1731" s="3"/>
      <c r="F1731" s="167"/>
      <c r="G1731" s="3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</row>
    <row r="1732" spans="1:31" s="44" customFormat="1" hidden="1" outlineLevel="1">
      <c r="A1732" s="49"/>
      <c r="B1732" s="97"/>
      <c r="C1732" s="48"/>
      <c r="D1732" s="48"/>
      <c r="F1732" s="167" t="str">
        <f>F1739</f>
        <v>LABOR_M</v>
      </c>
      <c r="G1732" s="48" t="str">
        <f>$G$8</f>
        <v>PRODUCTION</v>
      </c>
      <c r="H1732" s="46">
        <f t="shared" ref="H1732:H1763" ca="1" si="2459">SUBTOTAL(9,I1732:AE1732)</f>
        <v>4405016.2856675945</v>
      </c>
      <c r="I1732" s="47">
        <f t="shared" ref="I1732:N1732" ca="1" si="2460">VLOOKUP(CONCATENATE($F1732," ",$G1732),AllocFactorMatrix,(I$4+1),FALSE)*$E1739</f>
        <v>2265371.8163441168</v>
      </c>
      <c r="J1732" s="47">
        <f t="shared" ca="1" si="2460"/>
        <v>506.80250917130184</v>
      </c>
      <c r="K1732" s="47">
        <f t="shared" ca="1" si="2460"/>
        <v>887.37505694545916</v>
      </c>
      <c r="L1732" s="47">
        <f t="shared" ca="1" si="2460"/>
        <v>527984.48594304034</v>
      </c>
      <c r="M1732" s="47">
        <f t="shared" ca="1" si="2460"/>
        <v>7346.8974021561835</v>
      </c>
      <c r="N1732" s="47">
        <f t="shared" ca="1" si="2460"/>
        <v>1023.2296382767365</v>
      </c>
      <c r="O1732" s="47">
        <f t="shared" ref="O1732:O1779" ca="1" si="2461">SUBTOTAL(9,L1732:N1732)</f>
        <v>536354.61298347323</v>
      </c>
      <c r="P1732" s="47">
        <f ca="1">VLOOKUP(CONCATENATE($F1732," ",$G1732),AllocFactorMatrix,(P$4+1),FALSE)*$E1739</f>
        <v>314041.32248848223</v>
      </c>
      <c r="Q1732" s="47">
        <f ca="1">VLOOKUP(CONCATENATE($F1732," ",$G1732),AllocFactorMatrix,(Q$4+1),FALSE)*$E1739</f>
        <v>56357.534989907486</v>
      </c>
      <c r="R1732" s="47">
        <f ca="1">VLOOKUP(CONCATENATE($F1732," ",$G1732),AllocFactorMatrix,(R$4+1),FALSE)*$E1739</f>
        <v>11428.732977731872</v>
      </c>
      <c r="S1732" s="47">
        <f ca="1">VLOOKUP(CONCATENATE($F1732," ",$G1732),AllocFactorMatrix,(S$4+1),FALSE)*$E1739</f>
        <v>434.0009665052271</v>
      </c>
      <c r="T1732" s="47">
        <f ca="1">SUBTOTAL(9,P1732:S1732)</f>
        <v>382261.59142262675</v>
      </c>
      <c r="U1732" s="47">
        <f ca="1">VLOOKUP(CONCATENATE($F1732," ",$G1732),AllocFactorMatrix,(U$4+1),FALSE)*$E1739</f>
        <v>14894.301632289631</v>
      </c>
      <c r="V1732" s="47">
        <f ca="1">VLOOKUP(CONCATENATE($F1732," ",$G1732),AllocFactorMatrix,(V$4+1),FALSE)*$E1739</f>
        <v>201081.67274457327</v>
      </c>
      <c r="W1732" s="47">
        <f ca="1">VLOOKUP(CONCATENATE($F1732," ",$G1732),AllocFactorMatrix,(W$4+1),FALSE)*$E1739</f>
        <v>769056.67806514131</v>
      </c>
      <c r="X1732" s="47">
        <f ca="1">VLOOKUP(CONCATENATE($F1732," ",$G1732),AllocFactorMatrix,(X$4+1),FALSE)*$E1739</f>
        <v>139321.74999392219</v>
      </c>
      <c r="Y1732" s="47">
        <f ca="1">SUBTOTAL(9,U1732:X1732)</f>
        <v>1124354.4024359263</v>
      </c>
      <c r="Z1732" s="47">
        <f ca="1">VLOOKUP(CONCATENATE($F1732," ",$G1732),AllocFactorMatrix,(Z$4+1),FALSE)*$E1739</f>
        <v>86320.277132277697</v>
      </c>
      <c r="AA1732" s="47">
        <f ca="1">VLOOKUP(CONCATENATE($F1732," ",$G1732),AllocFactorMatrix,(AA$4+1),FALSE)*$E1739</f>
        <v>1724.0373366279391</v>
      </c>
      <c r="AB1732" s="47">
        <f t="shared" ref="AB1732:AB1779" ca="1" si="2462">SUBTOTAL(9,Z1732:AA1732)</f>
        <v>88044.314468905635</v>
      </c>
      <c r="AC1732" s="47">
        <f ca="1">VLOOKUP(CONCATENATE($F1732," ",$G1732),AllocFactorMatrix,(AC$4+1),FALSE)*$E1739</f>
        <v>1138.7041046248357</v>
      </c>
      <c r="AD1732" s="47">
        <f ca="1">VLOOKUP(CONCATENATE($F1732," ",$G1732),AllocFactorMatrix,(AD$4+1),FALSE)*$E1739</f>
        <v>5058.7719683817368</v>
      </c>
      <c r="AE1732" s="47">
        <f ca="1">VLOOKUP(CONCATENATE($F1732," ",$G1732),AllocFactorMatrix,(AE$4+1),FALSE)*$E1739</f>
        <v>1037.8943734197228</v>
      </c>
    </row>
    <row r="1733" spans="1:31" s="44" customFormat="1" hidden="1" outlineLevel="1">
      <c r="A1733" s="49"/>
      <c r="B1733" s="97"/>
      <c r="C1733" s="48"/>
      <c r="D1733" s="48"/>
      <c r="F1733" s="167" t="str">
        <f>F1739</f>
        <v>LABOR_M</v>
      </c>
      <c r="G1733" s="48" t="str">
        <f>$G$9</f>
        <v>BULKTRAN</v>
      </c>
      <c r="H1733" s="46">
        <f t="shared" ca="1" si="2459"/>
        <v>682812.36774255161</v>
      </c>
      <c r="I1733" s="47">
        <f t="shared" ref="I1733:N1733" ca="1" si="2463">VLOOKUP(CONCATENATE($F1733," ",$G1733),AllocFactorMatrix,(I$4+1),FALSE)*$E1739</f>
        <v>351150.55051396729</v>
      </c>
      <c r="J1733" s="47">
        <f t="shared" ca="1" si="2463"/>
        <v>78.558397704692311</v>
      </c>
      <c r="K1733" s="47">
        <f t="shared" ca="1" si="2463"/>
        <v>137.5501529199864</v>
      </c>
      <c r="L1733" s="47">
        <f t="shared" ca="1" si="2463"/>
        <v>81841.771652715353</v>
      </c>
      <c r="M1733" s="47">
        <f t="shared" ca="1" si="2463"/>
        <v>1138.8272109344925</v>
      </c>
      <c r="N1733" s="47">
        <f t="shared" ca="1" si="2463"/>
        <v>158.6086876294502</v>
      </c>
      <c r="O1733" s="47">
        <f t="shared" ca="1" si="2461"/>
        <v>83139.207551279294</v>
      </c>
      <c r="P1733" s="47">
        <f ca="1">VLOOKUP(CONCATENATE($F1733," ",$G1733),AllocFactorMatrix,(P$4+1),FALSE)*$E1739</f>
        <v>48678.889037265937</v>
      </c>
      <c r="Q1733" s="47">
        <f ca="1">VLOOKUP(CONCATENATE($F1733," ",$G1733),AllocFactorMatrix,(Q$4+1),FALSE)*$E1739</f>
        <v>8735.8637087899933</v>
      </c>
      <c r="R1733" s="47">
        <f ca="1">VLOOKUP(CONCATENATE($F1733," ",$G1733),AllocFactorMatrix,(R$4+1),FALSE)*$E1739</f>
        <v>1771.5440122691382</v>
      </c>
      <c r="S1733" s="47">
        <f ca="1">VLOOKUP(CONCATENATE($F1733," ",$G1733),AllocFactorMatrix,(S$4+1),FALSE)*$E1739</f>
        <v>67.273582734797287</v>
      </c>
      <c r="T1733" s="47">
        <f t="shared" ref="T1733:T1779" ca="1" si="2464">SUBTOTAL(9,P1733:S1733)</f>
        <v>59253.570341059865</v>
      </c>
      <c r="U1733" s="47">
        <f ca="1">VLOOKUP(CONCATENATE($F1733," ",$G1733),AllocFactorMatrix,(U$4+1),FALSE)*$E1739</f>
        <v>2308.734566204696</v>
      </c>
      <c r="V1733" s="47">
        <f ca="1">VLOOKUP(CONCATENATE($F1733," ",$G1733),AllocFactorMatrix,(V$4+1),FALSE)*$E1739</f>
        <v>31169.249821637401</v>
      </c>
      <c r="W1733" s="47">
        <f ca="1">VLOOKUP(CONCATENATE($F1733," ",$G1733),AllocFactorMatrix,(W$4+1),FALSE)*$E1739</f>
        <v>119209.86830092868</v>
      </c>
      <c r="X1733" s="47">
        <f ca="1">VLOOKUP(CONCATENATE($F1733," ",$G1733),AllocFactorMatrix,(X$4+1),FALSE)*$E1739</f>
        <v>21595.973277308345</v>
      </c>
      <c r="Y1733" s="47">
        <f t="shared" ref="Y1733:Y1739" ca="1" si="2465">SUBTOTAL(9,U1733:X1733)</f>
        <v>174283.82596607911</v>
      </c>
      <c r="Z1733" s="47">
        <f ca="1">VLOOKUP(CONCATENATE($F1733," ",$G1733),AllocFactorMatrix,(Z$4+1),FALSE)*$E1739</f>
        <v>13380.325744687008</v>
      </c>
      <c r="AA1733" s="47">
        <f ca="1">VLOOKUP(CONCATENATE($F1733," ",$G1733),AllocFactorMatrix,(AA$4+1),FALSE)*$E1739</f>
        <v>267.23942422861558</v>
      </c>
      <c r="AB1733" s="47">
        <f t="shared" ca="1" si="2462"/>
        <v>13647.565168915624</v>
      </c>
      <c r="AC1733" s="47">
        <f ca="1">VLOOKUP(CONCATENATE($F1733," ",$G1733),AllocFactorMatrix,(AC$4+1),FALSE)*$E1739</f>
        <v>176.50814331080446</v>
      </c>
      <c r="AD1733" s="47">
        <f ca="1">VLOOKUP(CONCATENATE($F1733," ",$G1733),AllocFactorMatrix,(AD$4+1),FALSE)*$E1739</f>
        <v>784.14966973881849</v>
      </c>
      <c r="AE1733" s="47">
        <f ca="1">VLOOKUP(CONCATENATE($F1733," ",$G1733),AllocFactorMatrix,(AE$4+1),FALSE)*$E1739</f>
        <v>160.88183757395294</v>
      </c>
    </row>
    <row r="1734" spans="1:31" s="44" customFormat="1" hidden="1" outlineLevel="1">
      <c r="A1734" s="49"/>
      <c r="B1734" s="97"/>
      <c r="C1734" s="48"/>
      <c r="D1734" s="48"/>
      <c r="F1734" s="167" t="str">
        <f>F1739</f>
        <v>LABOR_M</v>
      </c>
      <c r="G1734" s="48" t="str">
        <f>$G$10</f>
        <v>SUBTRAN</v>
      </c>
      <c r="H1734" s="46">
        <f t="shared" ca="1" si="2459"/>
        <v>189234.07892737372</v>
      </c>
      <c r="I1734" s="47">
        <f t="shared" ref="I1734:N1734" ca="1" si="2466">VLOOKUP(CONCATENATE($F1734," ",$G1734),AllocFactorMatrix,(I$4+1),FALSE)*$E1739</f>
        <v>96674.046793636197</v>
      </c>
      <c r="J1734" s="47">
        <f t="shared" ca="1" si="2466"/>
        <v>15.741902326896852</v>
      </c>
      <c r="K1734" s="47">
        <f t="shared" ca="1" si="2466"/>
        <v>29.298383130867151</v>
      </c>
      <c r="L1734" s="47">
        <f t="shared" ca="1" si="2466"/>
        <v>22655.6946700851</v>
      </c>
      <c r="M1734" s="47">
        <f t="shared" ca="1" si="2466"/>
        <v>316.63131749393062</v>
      </c>
      <c r="N1734" s="47">
        <f t="shared" ca="1" si="2466"/>
        <v>57.308797317630351</v>
      </c>
      <c r="O1734" s="47">
        <f t="shared" ca="1" si="2461"/>
        <v>23029.634784896662</v>
      </c>
      <c r="P1734" s="47">
        <f ca="1">VLOOKUP(CONCATENATE($F1734," ",$G1734),AllocFactorMatrix,(P$4+1),FALSE)*$E1739</f>
        <v>13079.891208024328</v>
      </c>
      <c r="Q1734" s="47">
        <f ca="1">VLOOKUP(CONCATENATE($F1734," ",$G1734),AllocFactorMatrix,(Q$4+1),FALSE)*$E1739</f>
        <v>2353.8540315429964</v>
      </c>
      <c r="R1734" s="47">
        <f ca="1">VLOOKUP(CONCATENATE($F1734," ",$G1734),AllocFactorMatrix,(R$4+1),FALSE)*$E1739</f>
        <v>617.86853506314333</v>
      </c>
      <c r="S1734" s="47">
        <f ca="1">VLOOKUP(CONCATENATE($F1734," ",$G1734),AllocFactorMatrix,(S$4+1),FALSE)*$E1739</f>
        <v>0</v>
      </c>
      <c r="T1734" s="47">
        <f t="shared" ca="1" si="2464"/>
        <v>16051.613774630468</v>
      </c>
      <c r="U1734" s="47">
        <f ca="1">VLOOKUP(CONCATENATE($F1734," ",$G1734),AllocFactorMatrix,(U$4+1),FALSE)*$E1739</f>
        <v>590.43480188235151</v>
      </c>
      <c r="V1734" s="47">
        <f ca="1">VLOOKUP(CONCATENATE($F1734," ",$G1734),AllocFactorMatrix,(V$4+1),FALSE)*$E1739</f>
        <v>8284.3728029807717</v>
      </c>
      <c r="W1734" s="47">
        <f ca="1">VLOOKUP(CONCATENATE($F1734," ",$G1734),AllocFactorMatrix,(W$4+1),FALSE)*$E1739</f>
        <v>40848.348376970564</v>
      </c>
      <c r="X1734" s="47">
        <f ca="1">VLOOKUP(CONCATENATE($F1734," ",$G1734),AllocFactorMatrix,(X$4+1),FALSE)*$E1739</f>
        <v>0</v>
      </c>
      <c r="Y1734" s="47">
        <f t="shared" ca="1" si="2465"/>
        <v>49723.155981833683</v>
      </c>
      <c r="Z1734" s="47">
        <f ca="1">VLOOKUP(CONCATENATE($F1734," ",$G1734),AllocFactorMatrix,(Z$4+1),FALSE)*$E1739</f>
        <v>3590.7452284100455</v>
      </c>
      <c r="AA1734" s="47">
        <f ca="1">VLOOKUP(CONCATENATE($F1734," ",$G1734),AllocFactorMatrix,(AA$4+1),FALSE)*$E1739</f>
        <v>72.096839313233943</v>
      </c>
      <c r="AB1734" s="47">
        <f t="shared" ca="1" si="2462"/>
        <v>3662.8420677232793</v>
      </c>
      <c r="AC1734" s="47">
        <f ca="1">VLOOKUP(CONCATENATE($F1734," ",$G1734),AllocFactorMatrix,(AC$4+1),FALSE)*$E1739</f>
        <v>47.745239194977479</v>
      </c>
      <c r="AD1734" s="47">
        <f ca="1">VLOOKUP(CONCATENATE($F1734," ",$G1734),AllocFactorMatrix,(AD$4+1),FALSE)*$E1739</f>
        <v>0</v>
      </c>
      <c r="AE1734" s="47">
        <f ca="1">VLOOKUP(CONCATENATE($F1734," ",$G1734),AllocFactorMatrix,(AE$4+1),FALSE)*$E1739</f>
        <v>0</v>
      </c>
    </row>
    <row r="1735" spans="1:31" s="44" customFormat="1" hidden="1" outlineLevel="1">
      <c r="A1735" s="49"/>
      <c r="B1735" s="97"/>
      <c r="C1735" s="48"/>
      <c r="D1735" s="48"/>
      <c r="F1735" s="167" t="str">
        <f>F1739</f>
        <v>LABOR_M</v>
      </c>
      <c r="G1735" s="48" t="str">
        <f>$G$11</f>
        <v>DISTPRI</v>
      </c>
      <c r="H1735" s="46">
        <f t="shared" ca="1" si="2459"/>
        <v>1545773.5631660675</v>
      </c>
      <c r="I1735" s="47">
        <f t="shared" ref="I1735:N1735" ca="1" si="2467">VLOOKUP(CONCATENATE($F1735," ",$G1735),AllocFactorMatrix,(I$4+1),FALSE)*$E1739</f>
        <v>1012017.2799956461</v>
      </c>
      <c r="J1735" s="47">
        <f t="shared" ca="1" si="2467"/>
        <v>166.17470494562437</v>
      </c>
      <c r="K1735" s="47">
        <f t="shared" ca="1" si="2467"/>
        <v>307.4708025751961</v>
      </c>
      <c r="L1735" s="47">
        <f t="shared" ca="1" si="2467"/>
        <v>236785.18116856803</v>
      </c>
      <c r="M1735" s="47">
        <f t="shared" ca="1" si="2467"/>
        <v>3308.8204368678989</v>
      </c>
      <c r="N1735" s="47">
        <f t="shared" ca="1" si="2467"/>
        <v>0</v>
      </c>
      <c r="O1735" s="47">
        <f t="shared" ca="1" si="2461"/>
        <v>240094.00160543591</v>
      </c>
      <c r="P1735" s="47">
        <f ca="1">VLOOKUP(CONCATENATE($F1735," ",$G1735),AllocFactorMatrix,(P$4+1),FALSE)*$E1739</f>
        <v>137316.63245225992</v>
      </c>
      <c r="Q1735" s="47">
        <f ca="1">VLOOKUP(CONCATENATE($F1735," ",$G1735),AllocFactorMatrix,(Q$4+1),FALSE)*$E1739</f>
        <v>24709.354661393572</v>
      </c>
      <c r="R1735" s="47">
        <f ca="1">VLOOKUP(CONCATENATE($F1735," ",$G1735),AllocFactorMatrix,(R$4+1),FALSE)*$E1739</f>
        <v>0</v>
      </c>
      <c r="S1735" s="47">
        <f ca="1">VLOOKUP(CONCATENATE($F1735," ",$G1735),AllocFactorMatrix,(S$4+1),FALSE)*$E1739</f>
        <v>0</v>
      </c>
      <c r="T1735" s="47">
        <f t="shared" ca="1" si="2464"/>
        <v>162025.98711365348</v>
      </c>
      <c r="U1735" s="47">
        <f ca="1">VLOOKUP(CONCATENATE($F1735," ",$G1735),AllocFactorMatrix,(U$4+1),FALSE)*$E1739</f>
        <v>6218.1762998979157</v>
      </c>
      <c r="V1735" s="47">
        <f ca="1">VLOOKUP(CONCATENATE($F1735," ",$G1735),AllocFactorMatrix,(V$4+1),FALSE)*$E1739</f>
        <v>85984.088825813946</v>
      </c>
      <c r="W1735" s="47">
        <f ca="1">VLOOKUP(CONCATENATE($F1735," ",$G1735),AllocFactorMatrix,(W$4+1),FALSE)*$E1739</f>
        <v>0</v>
      </c>
      <c r="X1735" s="47">
        <f ca="1">VLOOKUP(CONCATENATE($F1735," ",$G1735),AllocFactorMatrix,(X$4+1),FALSE)*$E1739</f>
        <v>0</v>
      </c>
      <c r="Y1735" s="47">
        <f t="shared" ca="1" si="2465"/>
        <v>92202.265125711856</v>
      </c>
      <c r="Z1735" s="47">
        <f ca="1">VLOOKUP(CONCATENATE($F1735," ",$G1735),AllocFactorMatrix,(Z$4+1),FALSE)*$E1739</f>
        <v>37706.652787464562</v>
      </c>
      <c r="AA1735" s="47">
        <f ca="1">VLOOKUP(CONCATENATE($F1735," ",$G1735),AllocFactorMatrix,(AA$4+1),FALSE)*$E1739</f>
        <v>756.83198519970983</v>
      </c>
      <c r="AB1735" s="47">
        <f t="shared" ca="1" si="2462"/>
        <v>38463.484772664269</v>
      </c>
      <c r="AC1735" s="47">
        <f ca="1">VLOOKUP(CONCATENATE($F1735," ",$G1735),AllocFactorMatrix,(AC$4+1),FALSE)*$E1739</f>
        <v>496.8990454338084</v>
      </c>
      <c r="AD1735" s="47">
        <f ca="1">VLOOKUP(CONCATENATE($F1735," ",$G1735),AllocFactorMatrix,(AD$4+1),FALSE)*$E1739</f>
        <v>0</v>
      </c>
      <c r="AE1735" s="47">
        <f ca="1">VLOOKUP(CONCATENATE($F1735," ",$G1735),AllocFactorMatrix,(AE$4+1),FALSE)*$E1739</f>
        <v>0</v>
      </c>
    </row>
    <row r="1736" spans="1:31" s="44" customFormat="1" hidden="1" outlineLevel="1">
      <c r="A1736" s="49"/>
      <c r="B1736" s="97"/>
      <c r="C1736" s="48"/>
      <c r="D1736" s="48"/>
      <c r="F1736" s="167" t="str">
        <f>F1739</f>
        <v>LABOR_M</v>
      </c>
      <c r="G1736" s="48" t="str">
        <f>$G$12</f>
        <v>DISTSEC</v>
      </c>
      <c r="H1736" s="46">
        <f t="shared" ca="1" si="2459"/>
        <v>612393.8260871229</v>
      </c>
      <c r="I1736" s="47">
        <f t="shared" ref="I1736:N1736" ca="1" si="2468">VLOOKUP(CONCATENATE($F1736," ",$G1736),AllocFactorMatrix,(I$4+1),FALSE)*$E1739</f>
        <v>454347.94126195298</v>
      </c>
      <c r="J1736" s="47">
        <f t="shared" ca="1" si="2468"/>
        <v>112.63051281102608</v>
      </c>
      <c r="K1736" s="47">
        <f t="shared" ca="1" si="2468"/>
        <v>145.88755399538417</v>
      </c>
      <c r="L1736" s="47">
        <f t="shared" ca="1" si="2468"/>
        <v>91581.466304622139</v>
      </c>
      <c r="M1736" s="47">
        <f t="shared" ca="1" si="2468"/>
        <v>0</v>
      </c>
      <c r="N1736" s="47">
        <f t="shared" ca="1" si="2468"/>
        <v>0</v>
      </c>
      <c r="O1736" s="47">
        <f t="shared" ca="1" si="2461"/>
        <v>91581.466304622139</v>
      </c>
      <c r="P1736" s="47">
        <f ca="1">VLOOKUP(CONCATENATE($F1736," ",$G1736),AllocFactorMatrix,(P$4+1),FALSE)*$E1739</f>
        <v>45716.902520881798</v>
      </c>
      <c r="Q1736" s="47">
        <f ca="1">VLOOKUP(CONCATENATE($F1736," ",$G1736),AllocFactorMatrix,(Q$4+1),FALSE)*$E1739</f>
        <v>0</v>
      </c>
      <c r="R1736" s="47">
        <f ca="1">VLOOKUP(CONCATENATE($F1736," ",$G1736),AllocFactorMatrix,(R$4+1),FALSE)*$E1739</f>
        <v>0</v>
      </c>
      <c r="S1736" s="47">
        <f ca="1">VLOOKUP(CONCATENATE($F1736," ",$G1736),AllocFactorMatrix,(S$4+1),FALSE)*$E1739</f>
        <v>0</v>
      </c>
      <c r="T1736" s="47">
        <f t="shared" ca="1" si="2464"/>
        <v>45716.902520881798</v>
      </c>
      <c r="U1736" s="47">
        <f ca="1">VLOOKUP(CONCATENATE($F1736," ",$G1736),AllocFactorMatrix,(U$4+1),FALSE)*$E1739</f>
        <v>1712.0724801707547</v>
      </c>
      <c r="V1736" s="47">
        <f ca="1">VLOOKUP(CONCATENATE($F1736," ",$G1736),AllocFactorMatrix,(V$4+1),FALSE)*$E1739</f>
        <v>0</v>
      </c>
      <c r="W1736" s="47">
        <f ca="1">VLOOKUP(CONCATENATE($F1736," ",$G1736),AllocFactorMatrix,(W$4+1),FALSE)*$E1739</f>
        <v>0</v>
      </c>
      <c r="X1736" s="47">
        <f ca="1">VLOOKUP(CONCATENATE($F1736," ",$G1736),AllocFactorMatrix,(X$4+1),FALSE)*$E1739</f>
        <v>0</v>
      </c>
      <c r="Y1736" s="47">
        <f t="shared" ca="1" si="2465"/>
        <v>1712.0724801707547</v>
      </c>
      <c r="Z1736" s="47">
        <f ca="1">VLOOKUP(CONCATENATE($F1736," ",$G1736),AllocFactorMatrix,(Z$4+1),FALSE)*$E1739</f>
        <v>12938.762729578462</v>
      </c>
      <c r="AA1736" s="47">
        <f ca="1">VLOOKUP(CONCATENATE($F1736," ",$G1736),AllocFactorMatrix,(AA$4+1),FALSE)*$E1739</f>
        <v>0</v>
      </c>
      <c r="AB1736" s="47">
        <f t="shared" ca="1" si="2462"/>
        <v>12938.762729578462</v>
      </c>
      <c r="AC1736" s="47">
        <f ca="1">VLOOKUP(CONCATENATE($F1736," ",$G1736),AllocFactorMatrix,(AC$4+1),FALSE)*$E1739</f>
        <v>152.9823894480472</v>
      </c>
      <c r="AD1736" s="47">
        <f ca="1">VLOOKUP(CONCATENATE($F1736," ",$G1736),AllocFactorMatrix,(AD$4+1),FALSE)*$E1739</f>
        <v>4708.7536044893159</v>
      </c>
      <c r="AE1736" s="47">
        <f ca="1">VLOOKUP(CONCATENATE($F1736," ",$G1736),AllocFactorMatrix,(AE$4+1),FALSE)*$E1739</f>
        <v>976.42672917275365</v>
      </c>
    </row>
    <row r="1737" spans="1:31" s="44" customFormat="1" hidden="1" outlineLevel="1">
      <c r="A1737" s="49"/>
      <c r="B1737" s="97"/>
      <c r="C1737" s="48"/>
      <c r="D1737" s="48"/>
      <c r="F1737" s="167" t="str">
        <f>F1739</f>
        <v>LABOR_M</v>
      </c>
      <c r="G1737" s="48" t="str">
        <f>$G$13</f>
        <v>ENERGY</v>
      </c>
      <c r="H1737" s="46">
        <f t="shared" ca="1" si="2459"/>
        <v>1761889.2092582372</v>
      </c>
      <c r="I1737" s="47">
        <f t="shared" ref="I1737:N1737" ca="1" si="2469">VLOOKUP(CONCATENATE($F1737," ",$G1737),AllocFactorMatrix,(I$4+1),FALSE)*$E1739</f>
        <v>689292.6440613952</v>
      </c>
      <c r="J1737" s="47">
        <f t="shared" ca="1" si="2469"/>
        <v>110.30568153118429</v>
      </c>
      <c r="K1737" s="47">
        <f t="shared" ca="1" si="2469"/>
        <v>318.05546475387916</v>
      </c>
      <c r="L1737" s="47">
        <f t="shared" ca="1" si="2469"/>
        <v>198760.1424425258</v>
      </c>
      <c r="M1737" s="47">
        <f t="shared" ca="1" si="2469"/>
        <v>2772.1125431142573</v>
      </c>
      <c r="N1737" s="47">
        <f t="shared" ca="1" si="2469"/>
        <v>387.53898413053867</v>
      </c>
      <c r="O1737" s="47">
        <f t="shared" ca="1" si="2461"/>
        <v>201919.7939697706</v>
      </c>
      <c r="P1737" s="47">
        <f ca="1">VLOOKUP(CONCATENATE($F1737," ",$G1737),AllocFactorMatrix,(P$4+1),FALSE)*$E1739</f>
        <v>128857.70831279496</v>
      </c>
      <c r="Q1737" s="47">
        <f ca="1">VLOOKUP(CONCATENATE($F1737," ",$G1737),AllocFactorMatrix,(Q$4+1),FALSE)*$E1739</f>
        <v>23013.779503617265</v>
      </c>
      <c r="R1737" s="47">
        <f ca="1">VLOOKUP(CONCATENATE($F1737," ",$G1737),AllocFactorMatrix,(R$4+1),FALSE)*$E1739</f>
        <v>4686.4483070049946</v>
      </c>
      <c r="S1737" s="47">
        <f ca="1">VLOOKUP(CONCATENATE($F1737," ",$G1737),AllocFactorMatrix,(S$4+1),FALSE)*$E1739</f>
        <v>177.0087385908146</v>
      </c>
      <c r="T1737" s="47">
        <f t="shared" ca="1" si="2464"/>
        <v>156734.94486200804</v>
      </c>
      <c r="U1737" s="47">
        <f ca="1">VLOOKUP(CONCATENATE($F1737," ",$G1737),AllocFactorMatrix,(U$4+1),FALSE)*$E1739</f>
        <v>6758.0971370601155</v>
      </c>
      <c r="V1737" s="47">
        <f ca="1">VLOOKUP(CONCATENATE($F1737," ",$G1737),AllocFactorMatrix,(V$4+1),FALSE)*$E1739</f>
        <v>106846.80068594597</v>
      </c>
      <c r="W1737" s="47">
        <f ca="1">VLOOKUP(CONCATENATE($F1737," ",$G1737),AllocFactorMatrix,(W$4+1),FALSE)*$E1739</f>
        <v>459530.69986325531</v>
      </c>
      <c r="X1737" s="47">
        <f ca="1">VLOOKUP(CONCATENATE($F1737," ",$G1737),AllocFactorMatrix,(X$4+1),FALSE)*$E1739</f>
        <v>86442.52432343502</v>
      </c>
      <c r="Y1737" s="47">
        <f t="shared" ca="1" si="2465"/>
        <v>659578.12200969644</v>
      </c>
      <c r="Z1737" s="47">
        <f ca="1">VLOOKUP(CONCATENATE($F1737," ",$G1737),AllocFactorMatrix,(Z$4+1),FALSE)*$E1739</f>
        <v>35447.424973178611</v>
      </c>
      <c r="AA1737" s="47">
        <f ca="1">VLOOKUP(CONCATENATE($F1737," ",$G1737),AllocFactorMatrix,(AA$4+1),FALSE)*$E1739</f>
        <v>711.2455111470141</v>
      </c>
      <c r="AB1737" s="47">
        <f t="shared" ca="1" si="2462"/>
        <v>36158.670484325623</v>
      </c>
      <c r="AC1737" s="47">
        <f ca="1">VLOOKUP(CONCATENATE($F1737," ",$G1737),AllocFactorMatrix,(AC$4+1),FALSE)*$E1739</f>
        <v>634.4340458793738</v>
      </c>
      <c r="AD1737" s="47">
        <f ca="1">VLOOKUP(CONCATENATE($F1737," ",$G1737),AllocFactorMatrix,(AD$4+1),FALSE)*$E1739</f>
        <v>14211.105346196939</v>
      </c>
      <c r="AE1737" s="47">
        <f ca="1">VLOOKUP(CONCATENATE($F1737," ",$G1737),AllocFactorMatrix,(AE$4+1),FALSE)*$E1739</f>
        <v>2931.1333326784661</v>
      </c>
    </row>
    <row r="1738" spans="1:31" s="44" customFormat="1" hidden="1" outlineLevel="1">
      <c r="A1738" s="49"/>
      <c r="B1738" s="97"/>
      <c r="C1738" s="48"/>
      <c r="D1738" s="48"/>
      <c r="F1738" s="167" t="str">
        <f>F1739</f>
        <v>LABOR_M</v>
      </c>
      <c r="G1738" s="48" t="str">
        <f>$G$14</f>
        <v>CUSTOMER</v>
      </c>
      <c r="H1738" s="46">
        <f t="shared" ca="1" si="2459"/>
        <v>1166016.6691510566</v>
      </c>
      <c r="I1738" s="47">
        <f t="shared" ref="I1738:N1738" ca="1" si="2470">VLOOKUP(CONCATENATE($F1738," ",$G1738),AllocFactorMatrix,(I$4+1),FALSE)*$E1739</f>
        <v>900135.14507485204</v>
      </c>
      <c r="J1738" s="47">
        <f t="shared" ca="1" si="2470"/>
        <v>181.6620742400163</v>
      </c>
      <c r="K1738" s="47">
        <f t="shared" ca="1" si="2470"/>
        <v>53.283328557356889</v>
      </c>
      <c r="L1738" s="47">
        <f t="shared" ca="1" si="2470"/>
        <v>182263.946951163</v>
      </c>
      <c r="M1738" s="47">
        <f t="shared" ca="1" si="2470"/>
        <v>4659.7780198314049</v>
      </c>
      <c r="N1738" s="47">
        <f t="shared" ca="1" si="2470"/>
        <v>751.30135354638196</v>
      </c>
      <c r="O1738" s="47">
        <f t="shared" ca="1" si="2461"/>
        <v>187675.02632454078</v>
      </c>
      <c r="P1738" s="47">
        <f ca="1">VLOOKUP(CONCATENATE($F1738," ",$G1738),AllocFactorMatrix,(P$4+1),FALSE)*$E1739</f>
        <v>7465.2160662295028</v>
      </c>
      <c r="Q1738" s="47">
        <f ca="1">VLOOKUP(CONCATENATE($F1738," ",$G1738),AllocFactorMatrix,(Q$4+1),FALSE)*$E1739</f>
        <v>1805.6764995043175</v>
      </c>
      <c r="R1738" s="47">
        <f ca="1">VLOOKUP(CONCATENATE($F1738," ",$G1738),AllocFactorMatrix,(R$4+1),FALSE)*$E1739</f>
        <v>1838.1100410448182</v>
      </c>
      <c r="S1738" s="47">
        <f ca="1">VLOOKUP(CONCATENATE($F1738," ",$G1738),AllocFactorMatrix,(S$4+1),FALSE)*$E1739</f>
        <v>227.04957679204696</v>
      </c>
      <c r="T1738" s="47">
        <f t="shared" ca="1" si="2464"/>
        <v>11336.052183570686</v>
      </c>
      <c r="U1738" s="47">
        <f ca="1">VLOOKUP(CONCATENATE($F1738," ",$G1738),AllocFactorMatrix,(U$4+1),FALSE)*$E1739</f>
        <v>56.820444857801427</v>
      </c>
      <c r="V1738" s="47">
        <f ca="1">VLOOKUP(CONCATENATE($F1738," ",$G1738),AllocFactorMatrix,(V$4+1),FALSE)*$E1739</f>
        <v>1312.7359837802019</v>
      </c>
      <c r="W1738" s="47">
        <f ca="1">VLOOKUP(CONCATENATE($F1738," ",$G1738),AllocFactorMatrix,(W$4+1),FALSE)*$E1739</f>
        <v>3087.680256092503</v>
      </c>
      <c r="X1738" s="47">
        <f ca="1">VLOOKUP(CONCATENATE($F1738," ",$G1738),AllocFactorMatrix,(X$4+1),FALSE)*$E1739</f>
        <v>909.20916760229557</v>
      </c>
      <c r="Y1738" s="47">
        <f t="shared" ca="1" si="2465"/>
        <v>5366.4458523328021</v>
      </c>
      <c r="Z1738" s="47">
        <f ca="1">VLOOKUP(CONCATENATE($F1738," ",$G1738),AllocFactorMatrix,(Z$4+1),FALSE)*$E1739</f>
        <v>1656.6144431231819</v>
      </c>
      <c r="AA1738" s="47">
        <f ca="1">VLOOKUP(CONCATENATE($F1738," ",$G1738),AllocFactorMatrix,(AA$4+1),FALSE)*$E1739</f>
        <v>24.746891213170937</v>
      </c>
      <c r="AB1738" s="47">
        <f t="shared" ca="1" si="2462"/>
        <v>1681.3613343363529</v>
      </c>
      <c r="AC1738" s="47">
        <f ca="1">VLOOKUP(CONCATENATE($F1738," ",$G1738),AllocFactorMatrix,(AC$4+1),FALSE)*$E1739</f>
        <v>134.86165750325529</v>
      </c>
      <c r="AD1738" s="47">
        <f ca="1">VLOOKUP(CONCATENATE($F1738," ",$G1738),AllocFactorMatrix,(AD$4+1),FALSE)*$E1739</f>
        <v>49001.369116367074</v>
      </c>
      <c r="AE1738" s="47">
        <f ca="1">VLOOKUP(CONCATENATE($F1738," ",$G1738),AllocFactorMatrix,(AE$4+1),FALSE)*$E1739</f>
        <v>10451.462204755819</v>
      </c>
    </row>
    <row r="1739" spans="1:31" s="44" customFormat="1" collapsed="1">
      <c r="A1739" s="49"/>
      <c r="B1739" s="97"/>
      <c r="C1739" s="48"/>
      <c r="D1739" s="48" t="s">
        <v>486</v>
      </c>
      <c r="E1739" s="54">
        <v>10363136</v>
      </c>
      <c r="F1739" s="87" t="s">
        <v>67</v>
      </c>
      <c r="G1739" s="48" t="str">
        <f>$G$15</f>
        <v>TOTAL</v>
      </c>
      <c r="H1739" s="46">
        <f t="shared" ca="1" si="2459"/>
        <v>10363136.000000006</v>
      </c>
      <c r="I1739" s="47">
        <f t="shared" ref="I1739:N1739" ca="1" si="2471">VLOOKUP(CONCATENATE($F1739," ",$G1739),AllocFactorMatrix,(I$4+1),FALSE)*$E1739</f>
        <v>5768989.4240455665</v>
      </c>
      <c r="J1739" s="47">
        <f t="shared" ca="1" si="2471"/>
        <v>1171.875782730742</v>
      </c>
      <c r="K1739" s="47">
        <f t="shared" ca="1" si="2471"/>
        <v>1878.9207428781292</v>
      </c>
      <c r="L1739" s="47">
        <f t="shared" ca="1" si="2471"/>
        <v>1341872.68913272</v>
      </c>
      <c r="M1739" s="47">
        <f t="shared" ca="1" si="2471"/>
        <v>19543.066930398167</v>
      </c>
      <c r="N1739" s="47">
        <f t="shared" ca="1" si="2471"/>
        <v>2377.9874609007379</v>
      </c>
      <c r="O1739" s="47">
        <f t="shared" ca="1" si="2461"/>
        <v>1363793.7435240189</v>
      </c>
      <c r="P1739" s="47">
        <f ca="1">VLOOKUP(CONCATENATE($F1739," ",$G1739),AllocFactorMatrix,(P$4+1),FALSE)*$E1739</f>
        <v>695156.56208593864</v>
      </c>
      <c r="Q1739" s="47">
        <f ca="1">VLOOKUP(CONCATENATE($F1739," ",$G1739),AllocFactorMatrix,(Q$4+1),FALSE)*$E1739</f>
        <v>116976.06339475561</v>
      </c>
      <c r="R1739" s="47">
        <f ca="1">VLOOKUP(CONCATENATE($F1739," ",$G1739),AllocFactorMatrix,(R$4+1),FALSE)*$E1739</f>
        <v>20342.703873113966</v>
      </c>
      <c r="S1739" s="47">
        <f ca="1">VLOOKUP(CONCATENATE($F1739," ",$G1739),AllocFactorMatrix,(S$4+1),FALSE)*$E1739</f>
        <v>905.33286462288595</v>
      </c>
      <c r="T1739" s="47">
        <f t="shared" ca="1" si="2464"/>
        <v>833380.66221843113</v>
      </c>
      <c r="U1739" s="47">
        <f ca="1">VLOOKUP(CONCATENATE($F1739," ",$G1739),AllocFactorMatrix,(U$4+1),FALSE)*$E1739</f>
        <v>32538.637362363257</v>
      </c>
      <c r="V1739" s="47">
        <f ca="1">VLOOKUP(CONCATENATE($F1739," ",$G1739),AllocFactorMatrix,(V$4+1),FALSE)*$E1739</f>
        <v>434678.92086473154</v>
      </c>
      <c r="W1739" s="47">
        <f ca="1">VLOOKUP(CONCATENATE($F1739," ",$G1739),AllocFactorMatrix,(W$4+1),FALSE)*$E1739</f>
        <v>1391733.2748623881</v>
      </c>
      <c r="X1739" s="47">
        <f ca="1">VLOOKUP(CONCATENATE($F1739," ",$G1739),AllocFactorMatrix,(X$4+1),FALSE)*$E1739</f>
        <v>248269.45676226786</v>
      </c>
      <c r="Y1739" s="47">
        <f t="shared" ca="1" si="2465"/>
        <v>2107220.2898517507</v>
      </c>
      <c r="Z1739" s="47">
        <f ca="1">VLOOKUP(CONCATENATE($F1739," ",$G1739),AllocFactorMatrix,(Z$4+1),FALSE)*$E1739</f>
        <v>191040.80303871955</v>
      </c>
      <c r="AA1739" s="47">
        <f ca="1">VLOOKUP(CONCATENATE($F1739," ",$G1739),AllocFactorMatrix,(AA$4+1),FALSE)*$E1739</f>
        <v>3556.1979877296831</v>
      </c>
      <c r="AB1739" s="47">
        <f t="shared" ca="1" si="2462"/>
        <v>194597.00102644923</v>
      </c>
      <c r="AC1739" s="47">
        <f ca="1">VLOOKUP(CONCATENATE($F1739," ",$G1739),AllocFactorMatrix,(AC$4+1),FALSE)*$E1739</f>
        <v>2782.1346253951024</v>
      </c>
      <c r="AD1739" s="47">
        <f ca="1">VLOOKUP(CONCATENATE($F1739," ",$G1739),AllocFactorMatrix,(AD$4+1),FALSE)*$E1739</f>
        <v>73764.149705173884</v>
      </c>
      <c r="AE1739" s="47">
        <f ca="1">VLOOKUP(CONCATENATE($F1739," ",$G1739),AllocFactorMatrix,(AE$4+1),FALSE)*$E1739</f>
        <v>15557.798477600714</v>
      </c>
    </row>
    <row r="1740" spans="1:31" s="44" customFormat="1" hidden="1" outlineLevel="1">
      <c r="A1740" s="49"/>
      <c r="B1740" s="97"/>
      <c r="C1740" s="48"/>
      <c r="D1740" s="48"/>
      <c r="F1740" s="167" t="str">
        <f>F1747</f>
        <v>LABOR_M</v>
      </c>
      <c r="G1740" s="48" t="str">
        <f>$G$8</f>
        <v>PRODUCTION</v>
      </c>
      <c r="H1740" s="46">
        <f t="shared" ca="1" si="2459"/>
        <v>391222.20233361225</v>
      </c>
      <c r="I1740" s="47">
        <f t="shared" ref="I1740:N1740" ca="1" si="2472">VLOOKUP(CONCATENATE($F1740," ",$G1740),AllocFactorMatrix,(I$4+1),FALSE)*$E1747</f>
        <v>201194.20533772773</v>
      </c>
      <c r="J1740" s="47">
        <f t="shared" ca="1" si="2472"/>
        <v>45.010592680737062</v>
      </c>
      <c r="K1740" s="47">
        <f t="shared" ca="1" si="2472"/>
        <v>78.810338387092642</v>
      </c>
      <c r="L1740" s="47">
        <f t="shared" ca="1" si="2472"/>
        <v>46891.825135968058</v>
      </c>
      <c r="M1740" s="47">
        <f t="shared" ca="1" si="2472"/>
        <v>652.49914996739483</v>
      </c>
      <c r="N1740" s="47">
        <f t="shared" ca="1" si="2472"/>
        <v>90.875975619459467</v>
      </c>
      <c r="O1740" s="47">
        <f t="shared" ca="1" si="2461"/>
        <v>47635.200261554906</v>
      </c>
      <c r="P1740" s="47">
        <f ca="1">VLOOKUP(CONCATENATE($F1740," ",$G1740),AllocFactorMatrix,(P$4+1),FALSE)*$E1747</f>
        <v>27890.915683433013</v>
      </c>
      <c r="Q1740" s="47">
        <f ca="1">VLOOKUP(CONCATENATE($F1740," ",$G1740),AllocFactorMatrix,(Q$4+1),FALSE)*$E1747</f>
        <v>5005.275242360136</v>
      </c>
      <c r="R1740" s="47">
        <f ca="1">VLOOKUP(CONCATENATE($F1740," ",$G1740),AllocFactorMatrix,(R$4+1),FALSE)*$E1747</f>
        <v>1015.0187412425022</v>
      </c>
      <c r="S1740" s="47">
        <f ca="1">VLOOKUP(CONCATENATE($F1740," ",$G1740),AllocFactorMatrix,(S$4+1),FALSE)*$E1747</f>
        <v>38.544877684909366</v>
      </c>
      <c r="T1740" s="47">
        <f t="shared" ca="1" si="2464"/>
        <v>33949.754544720556</v>
      </c>
      <c r="U1740" s="47">
        <f ca="1">VLOOKUP(CONCATENATE($F1740," ",$G1740),AllocFactorMatrix,(U$4+1),FALSE)*$E1747</f>
        <v>1322.805889677288</v>
      </c>
      <c r="V1740" s="47">
        <f ca="1">VLOOKUP(CONCATENATE($F1740," ",$G1740),AllocFactorMatrix,(V$4+1),FALSE)*$E1747</f>
        <v>17858.643364387994</v>
      </c>
      <c r="W1740" s="47">
        <f ca="1">VLOOKUP(CONCATENATE($F1740," ",$G1740),AllocFactorMatrix,(W$4+1),FALSE)*$E1747</f>
        <v>68302.141876512556</v>
      </c>
      <c r="X1740" s="47">
        <f ca="1">VLOOKUP(CONCATENATE($F1740," ",$G1740),AllocFactorMatrix,(X$4+1),FALSE)*$E1747</f>
        <v>12373.566482134955</v>
      </c>
      <c r="Y1740" s="47">
        <f ca="1">SUBTOTAL(9,U1740:X1740)</f>
        <v>99857.157612712792</v>
      </c>
      <c r="Z1740" s="47">
        <f ca="1">VLOOKUP(CONCATENATE($F1740," ",$G1740),AllocFactorMatrix,(Z$4+1),FALSE)*$E1747</f>
        <v>7666.3527977444028</v>
      </c>
      <c r="AA1740" s="47">
        <f ca="1">VLOOKUP(CONCATENATE($F1740," ",$G1740),AllocFactorMatrix,(AA$4+1),FALSE)*$E1747</f>
        <v>153.11672874751645</v>
      </c>
      <c r="AB1740" s="47">
        <f t="shared" ca="1" si="2462"/>
        <v>7819.4695264919192</v>
      </c>
      <c r="AC1740" s="47">
        <f ca="1">VLOOKUP(CONCATENATE($F1740," ",$G1740),AllocFactorMatrix,(AC$4+1),FALSE)*$E1747</f>
        <v>101.13159605495926</v>
      </c>
      <c r="AD1740" s="47">
        <f ca="1">VLOOKUP(CONCATENATE($F1740," ",$G1740),AllocFactorMatrix,(AD$4+1),FALSE)*$E1747</f>
        <v>449.284130234244</v>
      </c>
      <c r="AE1740" s="47">
        <f ca="1">VLOOKUP(CONCATENATE($F1740," ",$G1740),AllocFactorMatrix,(AE$4+1),FALSE)*$E1747</f>
        <v>92.17839304705106</v>
      </c>
    </row>
    <row r="1741" spans="1:31" s="44" customFormat="1" hidden="1" outlineLevel="1">
      <c r="A1741" s="49"/>
      <c r="B1741" s="97"/>
      <c r="C1741" s="48"/>
      <c r="D1741" s="48"/>
      <c r="F1741" s="167" t="str">
        <f>F1747</f>
        <v>LABOR_M</v>
      </c>
      <c r="G1741" s="48" t="str">
        <f>$G$9</f>
        <v>BULKTRAN</v>
      </c>
      <c r="H1741" s="46">
        <f t="shared" ca="1" si="2459"/>
        <v>60642.535910258193</v>
      </c>
      <c r="I1741" s="47">
        <f t="shared" ref="I1741:N1741" ca="1" si="2473">VLOOKUP(CONCATENATE($F1741," ",$G1741),AllocFactorMatrix,(I$4+1),FALSE)*$E1747</f>
        <v>31186.693263703692</v>
      </c>
      <c r="J1741" s="47">
        <f t="shared" ca="1" si="2473"/>
        <v>6.9769978971080482</v>
      </c>
      <c r="K1741" s="47">
        <f t="shared" ca="1" si="2473"/>
        <v>12.216225835933937</v>
      </c>
      <c r="L1741" s="47">
        <f t="shared" ca="1" si="2473"/>
        <v>7268.6038081258566</v>
      </c>
      <c r="M1741" s="47">
        <f t="shared" ca="1" si="2473"/>
        <v>101.14252948141259</v>
      </c>
      <c r="N1741" s="47">
        <f t="shared" ca="1" si="2473"/>
        <v>14.086495045553139</v>
      </c>
      <c r="O1741" s="47">
        <f t="shared" ca="1" si="2461"/>
        <v>7383.8328326528226</v>
      </c>
      <c r="P1741" s="47">
        <f ca="1">VLOOKUP(CONCATENATE($F1741," ",$G1741),AllocFactorMatrix,(P$4+1),FALSE)*$E1747</f>
        <v>4323.312546715475</v>
      </c>
      <c r="Q1741" s="47">
        <f ca="1">VLOOKUP(CONCATENATE($F1741," ",$G1741),AllocFactorMatrix,(Q$4+1),FALSE)*$E1747</f>
        <v>775.85725404898039</v>
      </c>
      <c r="R1741" s="47">
        <f ca="1">VLOOKUP(CONCATENATE($F1741," ",$G1741),AllocFactorMatrix,(R$4+1),FALSE)*$E1747</f>
        <v>157.33593364134848</v>
      </c>
      <c r="S1741" s="47">
        <f ca="1">VLOOKUP(CONCATENATE($F1741," ",$G1741),AllocFactorMatrix,(S$4+1),FALSE)*$E1747</f>
        <v>5.9747609292643391</v>
      </c>
      <c r="T1741" s="47">
        <f t="shared" ca="1" si="2464"/>
        <v>5262.4804953350686</v>
      </c>
      <c r="U1741" s="47">
        <f ca="1">VLOOKUP(CONCATENATE($F1741," ",$G1741),AllocFactorMatrix,(U$4+1),FALSE)*$E1747</f>
        <v>205.04537623007917</v>
      </c>
      <c r="V1741" s="47">
        <f ca="1">VLOOKUP(CONCATENATE($F1741," ",$G1741),AllocFactorMatrix,(V$4+1),FALSE)*$E1747</f>
        <v>2768.2309824785307</v>
      </c>
      <c r="W1741" s="47">
        <f ca="1">VLOOKUP(CONCATENATE($F1741," ",$G1741),AllocFactorMatrix,(W$4+1),FALSE)*$E1747</f>
        <v>10587.37225747194</v>
      </c>
      <c r="X1741" s="47">
        <f ca="1">VLOOKUP(CONCATENATE($F1741," ",$G1741),AllocFactorMatrix,(X$4+1),FALSE)*$E1747</f>
        <v>1918.0006790385703</v>
      </c>
      <c r="Y1741" s="47">
        <f t="shared" ref="Y1741:Y1747" ca="1" si="2474">SUBTOTAL(9,U1741:X1741)</f>
        <v>15478.64929521912</v>
      </c>
      <c r="Z1741" s="47">
        <f ca="1">VLOOKUP(CONCATENATE($F1741," ",$G1741),AllocFactorMatrix,(Z$4+1),FALSE)*$E1747</f>
        <v>1188.3453241272746</v>
      </c>
      <c r="AA1741" s="47">
        <f ca="1">VLOOKUP(CONCATENATE($F1741," ",$G1741),AllocFactorMatrix,(AA$4+1),FALSE)*$E1747</f>
        <v>23.734304101724923</v>
      </c>
      <c r="AB1741" s="47">
        <f t="shared" ca="1" si="2462"/>
        <v>1212.0796282289996</v>
      </c>
      <c r="AC1741" s="47">
        <f ca="1">VLOOKUP(CONCATENATE($F1741," ",$G1741),AllocFactorMatrix,(AC$4+1),FALSE)*$E1747</f>
        <v>15.676197334513239</v>
      </c>
      <c r="AD1741" s="47">
        <f ca="1">VLOOKUP(CONCATENATE($F1741," ",$G1741),AllocFactorMatrix,(AD$4+1),FALSE)*$E1747</f>
        <v>69.642594001874897</v>
      </c>
      <c r="AE1741" s="47">
        <f ca="1">VLOOKUP(CONCATENATE($F1741," ",$G1741),AllocFactorMatrix,(AE$4+1),FALSE)*$E1747</f>
        <v>14.288380048888175</v>
      </c>
    </row>
    <row r="1742" spans="1:31" s="44" customFormat="1" hidden="1" outlineLevel="1">
      <c r="A1742" s="49"/>
      <c r="B1742" s="97"/>
      <c r="C1742" s="48"/>
      <c r="D1742" s="48"/>
      <c r="F1742" s="167" t="str">
        <f>F1747</f>
        <v>LABOR_M</v>
      </c>
      <c r="G1742" s="48" t="str">
        <f>$G$10</f>
        <v>SUBTRAN</v>
      </c>
      <c r="H1742" s="46">
        <f t="shared" ca="1" si="2459"/>
        <v>16806.424383813577</v>
      </c>
      <c r="I1742" s="47">
        <f t="shared" ref="I1742:N1742" ca="1" si="2475">VLOOKUP(CONCATENATE($F1742," ",$G1742),AllocFactorMatrix,(I$4+1),FALSE)*$E1747</f>
        <v>8585.9009461930145</v>
      </c>
      <c r="J1742" s="47">
        <f t="shared" ca="1" si="2475"/>
        <v>1.3980837522183753</v>
      </c>
      <c r="K1742" s="47">
        <f t="shared" ca="1" si="2475"/>
        <v>2.60207391526923</v>
      </c>
      <c r="L1742" s="47">
        <f t="shared" ca="1" si="2475"/>
        <v>2012.1175926334388</v>
      </c>
      <c r="M1742" s="47">
        <f t="shared" ca="1" si="2475"/>
        <v>28.120940610551077</v>
      </c>
      <c r="N1742" s="47">
        <f t="shared" ca="1" si="2475"/>
        <v>5.0897595935439446</v>
      </c>
      <c r="O1742" s="47">
        <f t="shared" ca="1" si="2461"/>
        <v>2045.3282928375338</v>
      </c>
      <c r="P1742" s="47">
        <f ca="1">VLOOKUP(CONCATENATE($F1742," ",$G1742),AllocFactorMatrix,(P$4+1),FALSE)*$E1747</f>
        <v>1161.6628663409831</v>
      </c>
      <c r="Q1742" s="47">
        <f ca="1">VLOOKUP(CONCATENATE($F1742," ",$G1742),AllocFactorMatrix,(Q$4+1),FALSE)*$E1747</f>
        <v>209.05256609114682</v>
      </c>
      <c r="R1742" s="47">
        <f ca="1">VLOOKUP(CONCATENATE($F1742," ",$G1742),AllocFactorMatrix,(R$4+1),FALSE)*$E1747</f>
        <v>54.874686803436319</v>
      </c>
      <c r="S1742" s="47">
        <f ca="1">VLOOKUP(CONCATENATE($F1742," ",$G1742),AllocFactorMatrix,(S$4+1),FALSE)*$E1747</f>
        <v>0</v>
      </c>
      <c r="T1742" s="47">
        <f t="shared" ca="1" si="2464"/>
        <v>1425.5901192355664</v>
      </c>
      <c r="U1742" s="47">
        <f ca="1">VLOOKUP(CONCATENATE($F1742," ",$G1742),AllocFactorMatrix,(U$4+1),FALSE)*$E1747</f>
        <v>52.438217828703465</v>
      </c>
      <c r="V1742" s="47">
        <f ca="1">VLOOKUP(CONCATENATE($F1742," ",$G1742),AllocFactorMatrix,(V$4+1),FALSE)*$E1747</f>
        <v>735.7590444058095</v>
      </c>
      <c r="W1742" s="47">
        <f ca="1">VLOOKUP(CONCATENATE($F1742," ",$G1742),AllocFactorMatrix,(W$4+1),FALSE)*$E1747</f>
        <v>3627.8596439529665</v>
      </c>
      <c r="X1742" s="47">
        <f ca="1">VLOOKUP(CONCATENATE($F1742," ",$G1742),AllocFactorMatrix,(X$4+1),FALSE)*$E1747</f>
        <v>0</v>
      </c>
      <c r="Y1742" s="47">
        <f t="shared" ca="1" si="2474"/>
        <v>4416.0569061874794</v>
      </c>
      <c r="Z1742" s="47">
        <f ca="1">VLOOKUP(CONCATENATE($F1742," ",$G1742),AllocFactorMatrix,(Z$4+1),FALSE)*$E1747</f>
        <v>318.90444102287546</v>
      </c>
      <c r="AA1742" s="47">
        <f ca="1">VLOOKUP(CONCATENATE($F1742," ",$G1742),AllocFactorMatrix,(AA$4+1),FALSE)*$E1747</f>
        <v>6.4031282583876399</v>
      </c>
      <c r="AB1742" s="47">
        <f t="shared" ca="1" si="2462"/>
        <v>325.30756928126311</v>
      </c>
      <c r="AC1742" s="47">
        <f ca="1">VLOOKUP(CONCATENATE($F1742," ",$G1742),AllocFactorMatrix,(AC$4+1),FALSE)*$E1747</f>
        <v>4.2403924111652467</v>
      </c>
      <c r="AD1742" s="47">
        <f ca="1">VLOOKUP(CONCATENATE($F1742," ",$G1742),AllocFactorMatrix,(AD$4+1),FALSE)*$E1747</f>
        <v>0</v>
      </c>
      <c r="AE1742" s="47">
        <f ca="1">VLOOKUP(CONCATENATE($F1742," ",$G1742),AllocFactorMatrix,(AE$4+1),FALSE)*$E1747</f>
        <v>0</v>
      </c>
    </row>
    <row r="1743" spans="1:31" s="44" customFormat="1" hidden="1" outlineLevel="1">
      <c r="A1743" s="49"/>
      <c r="B1743" s="97"/>
      <c r="C1743" s="48"/>
      <c r="D1743" s="48"/>
      <c r="F1743" s="167" t="str">
        <f>F1747</f>
        <v>LABOR_M</v>
      </c>
      <c r="G1743" s="48" t="str">
        <f>$G$11</f>
        <v>DISTPRI</v>
      </c>
      <c r="H1743" s="46">
        <f t="shared" ca="1" si="2459"/>
        <v>137284.60883527779</v>
      </c>
      <c r="I1743" s="47">
        <f t="shared" ref="I1743:N1743" ca="1" si="2476">VLOOKUP(CONCATENATE($F1743," ",$G1743),AllocFactorMatrix,(I$4+1),FALSE)*$E1747</f>
        <v>89880.173739145437</v>
      </c>
      <c r="J1743" s="47">
        <f t="shared" ca="1" si="2476"/>
        <v>14.75845486712263</v>
      </c>
      <c r="K1743" s="47">
        <f t="shared" ca="1" si="2476"/>
        <v>27.307368857666152</v>
      </c>
      <c r="L1743" s="47">
        <f t="shared" ca="1" si="2476"/>
        <v>21029.574932137013</v>
      </c>
      <c r="M1743" s="47">
        <f t="shared" ca="1" si="2476"/>
        <v>293.86588709098066</v>
      </c>
      <c r="N1743" s="47">
        <f t="shared" ca="1" si="2476"/>
        <v>0</v>
      </c>
      <c r="O1743" s="47">
        <f t="shared" ca="1" si="2461"/>
        <v>21323.440819227995</v>
      </c>
      <c r="P1743" s="47">
        <f ca="1">VLOOKUP(CONCATENATE($F1743," ",$G1743),AllocFactorMatrix,(P$4+1),FALSE)*$E1747</f>
        <v>12195.486209619459</v>
      </c>
      <c r="Q1743" s="47">
        <f ca="1">VLOOKUP(CONCATENATE($F1743," ",$G1743),AllocFactorMatrix,(Q$4+1),FALSE)*$E1747</f>
        <v>2194.5090601197762</v>
      </c>
      <c r="R1743" s="47">
        <f ca="1">VLOOKUP(CONCATENATE($F1743," ",$G1743),AllocFactorMatrix,(R$4+1),FALSE)*$E1747</f>
        <v>0</v>
      </c>
      <c r="S1743" s="47">
        <f ca="1">VLOOKUP(CONCATENATE($F1743," ",$G1743),AllocFactorMatrix,(S$4+1),FALSE)*$E1747</f>
        <v>0</v>
      </c>
      <c r="T1743" s="47">
        <f t="shared" ca="1" si="2464"/>
        <v>14389.995269739236</v>
      </c>
      <c r="U1743" s="47">
        <f ca="1">VLOOKUP(CONCATENATE($F1743," ",$G1743),AllocFactorMatrix,(U$4+1),FALSE)*$E1747</f>
        <v>552.25417314797789</v>
      </c>
      <c r="V1743" s="47">
        <f ca="1">VLOOKUP(CONCATENATE($F1743," ",$G1743),AllocFactorMatrix,(V$4+1),FALSE)*$E1747</f>
        <v>7636.4949445324892</v>
      </c>
      <c r="W1743" s="47">
        <f ca="1">VLOOKUP(CONCATENATE($F1743," ",$G1743),AllocFactorMatrix,(W$4+1),FALSE)*$E1747</f>
        <v>0</v>
      </c>
      <c r="X1743" s="47">
        <f ca="1">VLOOKUP(CONCATENATE($F1743," ",$G1743),AllocFactorMatrix,(X$4+1),FALSE)*$E1747</f>
        <v>0</v>
      </c>
      <c r="Y1743" s="47">
        <f t="shared" ca="1" si="2474"/>
        <v>8188.749117680467</v>
      </c>
      <c r="Z1743" s="47">
        <f ca="1">VLOOKUP(CONCATENATE($F1743," ",$G1743),AllocFactorMatrix,(Z$4+1),FALSE)*$E1747</f>
        <v>3348.8365966177257</v>
      </c>
      <c r="AA1743" s="47">
        <f ca="1">VLOOKUP(CONCATENATE($F1743," ",$G1743),AllocFactorMatrix,(AA$4+1),FALSE)*$E1747</f>
        <v>67.216431641745217</v>
      </c>
      <c r="AB1743" s="47">
        <f t="shared" ca="1" si="2462"/>
        <v>3416.0530282594709</v>
      </c>
      <c r="AC1743" s="47">
        <f ca="1">VLOOKUP(CONCATENATE($F1743," ",$G1743),AllocFactorMatrix,(AC$4+1),FALSE)*$E1747</f>
        <v>44.131037500267155</v>
      </c>
      <c r="AD1743" s="47">
        <f ca="1">VLOOKUP(CONCATENATE($F1743," ",$G1743),AllocFactorMatrix,(AD$4+1),FALSE)*$E1747</f>
        <v>0</v>
      </c>
      <c r="AE1743" s="47">
        <f ca="1">VLOOKUP(CONCATENATE($F1743," ",$G1743),AllocFactorMatrix,(AE$4+1),FALSE)*$E1747</f>
        <v>0</v>
      </c>
    </row>
    <row r="1744" spans="1:31" s="44" customFormat="1" hidden="1" outlineLevel="1">
      <c r="A1744" s="49"/>
      <c r="B1744" s="97"/>
      <c r="C1744" s="48"/>
      <c r="D1744" s="48"/>
      <c r="F1744" s="167" t="str">
        <f>F1747</f>
        <v>LABOR_M</v>
      </c>
      <c r="G1744" s="48" t="str">
        <f>$G$12</f>
        <v>DISTSEC</v>
      </c>
      <c r="H1744" s="46">
        <f t="shared" ca="1" si="2459"/>
        <v>54388.462107808504</v>
      </c>
      <c r="I1744" s="47">
        <f t="shared" ref="I1744:N1744" ca="1" si="2477">VLOOKUP(CONCATENATE($F1744," ",$G1744),AllocFactorMatrix,(I$4+1),FALSE)*$E1747</f>
        <v>40351.951202674194</v>
      </c>
      <c r="J1744" s="47">
        <f t="shared" ca="1" si="2477"/>
        <v>10.003040718660085</v>
      </c>
      <c r="K1744" s="47">
        <f t="shared" ca="1" si="2477"/>
        <v>12.95669447416995</v>
      </c>
      <c r="L1744" s="47">
        <f t="shared" ca="1" si="2477"/>
        <v>8133.6141837227769</v>
      </c>
      <c r="M1744" s="47">
        <f t="shared" ca="1" si="2477"/>
        <v>0</v>
      </c>
      <c r="N1744" s="47">
        <f t="shared" ca="1" si="2477"/>
        <v>0</v>
      </c>
      <c r="O1744" s="47">
        <f t="shared" ca="1" si="2461"/>
        <v>8133.6141837227769</v>
      </c>
      <c r="P1744" s="47">
        <f ca="1">VLOOKUP(CONCATENATE($F1744," ",$G1744),AllocFactorMatrix,(P$4+1),FALSE)*$E1747</f>
        <v>4060.2499805241573</v>
      </c>
      <c r="Q1744" s="47">
        <f ca="1">VLOOKUP(CONCATENATE($F1744," ",$G1744),AllocFactorMatrix,(Q$4+1),FALSE)*$E1747</f>
        <v>0</v>
      </c>
      <c r="R1744" s="47">
        <f ca="1">VLOOKUP(CONCATENATE($F1744," ",$G1744),AllocFactorMatrix,(R$4+1),FALSE)*$E1747</f>
        <v>0</v>
      </c>
      <c r="S1744" s="47">
        <f ca="1">VLOOKUP(CONCATENATE($F1744," ",$G1744),AllocFactorMatrix,(S$4+1),FALSE)*$E1747</f>
        <v>0</v>
      </c>
      <c r="T1744" s="47">
        <f t="shared" ca="1" si="2464"/>
        <v>4060.2499805241573</v>
      </c>
      <c r="U1744" s="47">
        <f ca="1">VLOOKUP(CONCATENATE($F1744," ",$G1744),AllocFactorMatrix,(U$4+1),FALSE)*$E1747</f>
        <v>152.05409533364798</v>
      </c>
      <c r="V1744" s="47">
        <f ca="1">VLOOKUP(CONCATENATE($F1744," ",$G1744),AllocFactorMatrix,(V$4+1),FALSE)*$E1747</f>
        <v>0</v>
      </c>
      <c r="W1744" s="47">
        <f ca="1">VLOOKUP(CONCATENATE($F1744," ",$G1744),AllocFactorMatrix,(W$4+1),FALSE)*$E1747</f>
        <v>0</v>
      </c>
      <c r="X1744" s="47">
        <f ca="1">VLOOKUP(CONCATENATE($F1744," ",$G1744),AllocFactorMatrix,(X$4+1),FALSE)*$E1747</f>
        <v>0</v>
      </c>
      <c r="Y1744" s="47">
        <f t="shared" ca="1" si="2474"/>
        <v>152.05409533364798</v>
      </c>
      <c r="Z1744" s="47">
        <f ca="1">VLOOKUP(CONCATENATE($F1744," ",$G1744),AllocFactorMatrix,(Z$4+1),FALSE)*$E1747</f>
        <v>1149.128839093632</v>
      </c>
      <c r="AA1744" s="47">
        <f ca="1">VLOOKUP(CONCATENATE($F1744," ",$G1744),AllocFactorMatrix,(AA$4+1),FALSE)*$E1747</f>
        <v>0</v>
      </c>
      <c r="AB1744" s="47">
        <f t="shared" ca="1" si="2462"/>
        <v>1149.128839093632</v>
      </c>
      <c r="AC1744" s="47">
        <f ca="1">VLOOKUP(CONCATENATE($F1744," ",$G1744),AllocFactorMatrix,(AC$4+1),FALSE)*$E1747</f>
        <v>13.586807275345386</v>
      </c>
      <c r="AD1744" s="47">
        <f ca="1">VLOOKUP(CONCATENATE($F1744," ",$G1744),AllocFactorMatrix,(AD$4+1),FALSE)*$E1747</f>
        <v>418.19798973012382</v>
      </c>
      <c r="AE1744" s="47">
        <f ca="1">VLOOKUP(CONCATENATE($F1744," ",$G1744),AllocFactorMatrix,(AE$4+1),FALSE)*$E1747</f>
        <v>86.719274261769698</v>
      </c>
    </row>
    <row r="1745" spans="1:31" s="44" customFormat="1" hidden="1" outlineLevel="1">
      <c r="A1745" s="49"/>
      <c r="B1745" s="97"/>
      <c r="C1745" s="48"/>
      <c r="D1745" s="48"/>
      <c r="F1745" s="167" t="str">
        <f>F1747</f>
        <v>LABOR_M</v>
      </c>
      <c r="G1745" s="48" t="str">
        <f>$G$13</f>
        <v>ENERGY</v>
      </c>
      <c r="H1745" s="46">
        <f t="shared" ca="1" si="2459"/>
        <v>156478.46273725407</v>
      </c>
      <c r="I1745" s="47">
        <f t="shared" ref="I1745:N1745" ca="1" si="2478">VLOOKUP(CONCATENATE($F1745," ",$G1745),AllocFactorMatrix,(I$4+1),FALSE)*$E1747</f>
        <v>61218.067942100432</v>
      </c>
      <c r="J1745" s="47">
        <f t="shared" ca="1" si="2478"/>
        <v>9.7965657468618961</v>
      </c>
      <c r="K1745" s="47">
        <f t="shared" ca="1" si="2478"/>
        <v>28.247423236573884</v>
      </c>
      <c r="L1745" s="47">
        <f t="shared" ca="1" si="2478"/>
        <v>17652.461561949192</v>
      </c>
      <c r="M1745" s="47">
        <f t="shared" ca="1" si="2478"/>
        <v>246.19931094521004</v>
      </c>
      <c r="N1745" s="47">
        <f t="shared" ca="1" si="2478"/>
        <v>34.418455013430794</v>
      </c>
      <c r="O1745" s="47">
        <f t="shared" ca="1" si="2461"/>
        <v>17933.079327907832</v>
      </c>
      <c r="P1745" s="47">
        <f ca="1">VLOOKUP(CONCATENATE($F1745," ",$G1745),AllocFactorMatrix,(P$4+1),FALSE)*$E1747</f>
        <v>11444.224757537702</v>
      </c>
      <c r="Q1745" s="47">
        <f ca="1">VLOOKUP(CONCATENATE($F1745," ",$G1745),AllocFactorMatrix,(Q$4+1),FALSE)*$E1747</f>
        <v>2043.920139573509</v>
      </c>
      <c r="R1745" s="47">
        <f ca="1">VLOOKUP(CONCATENATE($F1745," ",$G1745),AllocFactorMatrix,(R$4+1),FALSE)*$E1747</f>
        <v>416.21699192225759</v>
      </c>
      <c r="S1745" s="47">
        <f ca="1">VLOOKUP(CONCATENATE($F1745," ",$G1745),AllocFactorMatrix,(S$4+1),FALSE)*$E1747</f>
        <v>15.720656645267798</v>
      </c>
      <c r="T1745" s="47">
        <f t="shared" ca="1" si="2464"/>
        <v>13920.082545678737</v>
      </c>
      <c r="U1745" s="47">
        <f ca="1">VLOOKUP(CONCATENATE($F1745," ",$G1745),AllocFactorMatrix,(U$4+1),FALSE)*$E1747</f>
        <v>600.2061000654038</v>
      </c>
      <c r="V1745" s="47">
        <f ca="1">VLOOKUP(CONCATENATE($F1745," ",$G1745),AllocFactorMatrix,(V$4+1),FALSE)*$E1747</f>
        <v>9489.3725620633504</v>
      </c>
      <c r="W1745" s="47">
        <f ca="1">VLOOKUP(CONCATENATE($F1745," ",$G1745),AllocFactorMatrix,(W$4+1),FALSE)*$E1747</f>
        <v>40812.246943410079</v>
      </c>
      <c r="X1745" s="47">
        <f ca="1">VLOOKUP(CONCATENATE($F1745," ",$G1745),AllocFactorMatrix,(X$4+1),FALSE)*$E1747</f>
        <v>7677.2099234057268</v>
      </c>
      <c r="Y1745" s="47">
        <f t="shared" ca="1" si="2474"/>
        <v>58579.035528944558</v>
      </c>
      <c r="Z1745" s="47">
        <f ca="1">VLOOKUP(CONCATENATE($F1745," ",$G1745),AllocFactorMatrix,(Z$4+1),FALSE)*$E1747</f>
        <v>3148.1880578247869</v>
      </c>
      <c r="AA1745" s="47">
        <f ca="1">VLOOKUP(CONCATENATE($F1745," ",$G1745),AllocFactorMatrix,(AA$4+1),FALSE)*$E1747</f>
        <v>63.167765389693699</v>
      </c>
      <c r="AB1745" s="47">
        <f t="shared" ca="1" si="2462"/>
        <v>3211.3558232144806</v>
      </c>
      <c r="AC1745" s="47">
        <f ca="1">VLOOKUP(CONCATENATE($F1745," ",$G1745),AllocFactorMatrix,(AC$4+1),FALSE)*$E1747</f>
        <v>56.345917601241361</v>
      </c>
      <c r="AD1745" s="47">
        <f ca="1">VLOOKUP(CONCATENATE($F1745," ",$G1745),AllocFactorMatrix,(AD$4+1),FALSE)*$E1747</f>
        <v>1262.1292568709644</v>
      </c>
      <c r="AE1745" s="47">
        <f ca="1">VLOOKUP(CONCATENATE($F1745," ",$G1745),AllocFactorMatrix,(AE$4+1),FALSE)*$E1747</f>
        <v>260.32240595227222</v>
      </c>
    </row>
    <row r="1746" spans="1:31" s="44" customFormat="1" hidden="1" outlineLevel="1">
      <c r="A1746" s="49"/>
      <c r="B1746" s="97"/>
      <c r="C1746" s="48"/>
      <c r="D1746" s="48"/>
      <c r="F1746" s="167" t="str">
        <f>F1747</f>
        <v>LABOR_M</v>
      </c>
      <c r="G1746" s="48" t="str">
        <f>$G$14</f>
        <v>CUSTOMER</v>
      </c>
      <c r="H1746" s="46">
        <f t="shared" ca="1" si="2459"/>
        <v>103557.30369197601</v>
      </c>
      <c r="I1746" s="47">
        <f t="shared" ref="I1746:N1746" ca="1" si="2479">VLOOKUP(CONCATENATE($F1746," ",$G1746),AllocFactorMatrix,(I$4+1),FALSE)*$E1747</f>
        <v>79943.598619567696</v>
      </c>
      <c r="J1746" s="47">
        <f t="shared" ca="1" si="2479"/>
        <v>16.133932806539082</v>
      </c>
      <c r="K1746" s="47">
        <f t="shared" ca="1" si="2479"/>
        <v>4.7322461017225033</v>
      </c>
      <c r="L1746" s="47">
        <f t="shared" ca="1" si="2479"/>
        <v>16187.386858081511</v>
      </c>
      <c r="M1746" s="47">
        <f t="shared" ca="1" si="2479"/>
        <v>413.84832678953825</v>
      </c>
      <c r="N1746" s="47">
        <f t="shared" ca="1" si="2479"/>
        <v>66.725240291840137</v>
      </c>
      <c r="O1746" s="47">
        <f t="shared" ca="1" si="2461"/>
        <v>16667.960425162888</v>
      </c>
      <c r="P1746" s="47">
        <f ca="1">VLOOKUP(CONCATENATE($F1746," ",$G1746),AllocFactorMatrix,(P$4+1),FALSE)*$E1747</f>
        <v>663.007371806788</v>
      </c>
      <c r="Q1746" s="47">
        <f ca="1">VLOOKUP(CONCATENATE($F1746," ",$G1746),AllocFactorMatrix,(Q$4+1),FALSE)*$E1747</f>
        <v>160.36733828580302</v>
      </c>
      <c r="R1746" s="47">
        <f ca="1">VLOOKUP(CONCATENATE($F1746," ",$G1746),AllocFactorMatrix,(R$4+1),FALSE)*$E1747</f>
        <v>163.24785466260695</v>
      </c>
      <c r="S1746" s="47">
        <f ca="1">VLOOKUP(CONCATENATE($F1746," ",$G1746),AllocFactorMatrix,(S$4+1),FALSE)*$E1747</f>
        <v>20.164927825695251</v>
      </c>
      <c r="T1746" s="47">
        <f t="shared" ca="1" si="2464"/>
        <v>1006.7874925808933</v>
      </c>
      <c r="U1746" s="47">
        <f ca="1">VLOOKUP(CONCATENATE($F1746," ",$G1746),AllocFactorMatrix,(U$4+1),FALSE)*$E1747</f>
        <v>5.0463876029633576</v>
      </c>
      <c r="V1746" s="47">
        <f ca="1">VLOOKUP(CONCATENATE($F1746," ",$G1746),AllocFactorMatrix,(V$4+1),FALSE)*$E1747</f>
        <v>116.58786922719361</v>
      </c>
      <c r="W1746" s="47">
        <f ca="1">VLOOKUP(CONCATENATE($F1746," ",$G1746),AllocFactorMatrix,(W$4+1),FALSE)*$E1747</f>
        <v>274.22578977082014</v>
      </c>
      <c r="X1746" s="47">
        <f ca="1">VLOOKUP(CONCATENATE($F1746," ",$G1746),AllocFactorMatrix,(X$4+1),FALSE)*$E1747</f>
        <v>80.749488733699991</v>
      </c>
      <c r="Y1746" s="47">
        <f t="shared" ca="1" si="2474"/>
        <v>476.6095353346771</v>
      </c>
      <c r="Z1746" s="47">
        <f ca="1">VLOOKUP(CONCATENATE($F1746," ",$G1746),AllocFactorMatrix,(Z$4+1),FALSE)*$E1747</f>
        <v>147.12870709809408</v>
      </c>
      <c r="AA1746" s="47">
        <f ca="1">VLOOKUP(CONCATENATE($F1746," ",$G1746),AllocFactorMatrix,(AA$4+1),FALSE)*$E1747</f>
        <v>2.197842789555041</v>
      </c>
      <c r="AB1746" s="47">
        <f t="shared" ca="1" si="2462"/>
        <v>149.32654988764912</v>
      </c>
      <c r="AC1746" s="47">
        <f ca="1">VLOOKUP(CONCATENATE($F1746," ",$G1746),AllocFactorMatrix,(AC$4+1),FALSE)*$E1747</f>
        <v>11.977452803171365</v>
      </c>
      <c r="AD1746" s="47">
        <f ca="1">VLOOKUP(CONCATENATE($F1746," ",$G1746),AllocFactorMatrix,(AD$4+1),FALSE)*$E1747</f>
        <v>4351.952932714762</v>
      </c>
      <c r="AE1746" s="47">
        <f ca="1">VLOOKUP(CONCATENATE($F1746," ",$G1746),AllocFactorMatrix,(AE$4+1),FALSE)*$E1747</f>
        <v>928.22450501596825</v>
      </c>
    </row>
    <row r="1747" spans="1:31" s="44" customFormat="1" collapsed="1">
      <c r="A1747" s="49"/>
      <c r="B1747" s="97"/>
      <c r="C1747" s="48"/>
      <c r="D1747" s="48" t="s">
        <v>487</v>
      </c>
      <c r="E1747" s="54">
        <v>920380</v>
      </c>
      <c r="F1747" s="87" t="s">
        <v>67</v>
      </c>
      <c r="G1747" s="48" t="str">
        <f>$G$15</f>
        <v>TOTAL</v>
      </c>
      <c r="H1747" s="46">
        <f t="shared" ca="1" si="2459"/>
        <v>920380.00000000012</v>
      </c>
      <c r="I1747" s="47">
        <f t="shared" ref="I1747:N1747" ca="1" si="2480">VLOOKUP(CONCATENATE($F1747," ",$G1747),AllocFactorMatrix,(I$4+1),FALSE)*$E1747</f>
        <v>512360.59105111222</v>
      </c>
      <c r="J1747" s="47">
        <f t="shared" ca="1" si="2480"/>
        <v>104.07766846924719</v>
      </c>
      <c r="K1747" s="47">
        <f t="shared" ca="1" si="2480"/>
        <v>166.87237080842831</v>
      </c>
      <c r="L1747" s="47">
        <f t="shared" ca="1" si="2480"/>
        <v>119175.58407261786</v>
      </c>
      <c r="M1747" s="47">
        <f t="shared" ca="1" si="2480"/>
        <v>1735.6761448850875</v>
      </c>
      <c r="N1747" s="47">
        <f t="shared" ca="1" si="2480"/>
        <v>211.1959255638275</v>
      </c>
      <c r="O1747" s="47">
        <f t="shared" ca="1" si="2461"/>
        <v>121122.45614306677</v>
      </c>
      <c r="P1747" s="47">
        <f ca="1">VLOOKUP(CONCATENATE($F1747," ",$G1747),AllocFactorMatrix,(P$4+1),FALSE)*$E1747</f>
        <v>61738.859415977582</v>
      </c>
      <c r="Q1747" s="47">
        <f ca="1">VLOOKUP(CONCATENATE($F1747," ",$G1747),AllocFactorMatrix,(Q$4+1),FALSE)*$E1747</f>
        <v>10388.98160047935</v>
      </c>
      <c r="R1747" s="47">
        <f ca="1">VLOOKUP(CONCATENATE($F1747," ",$G1747),AllocFactorMatrix,(R$4+1),FALSE)*$E1747</f>
        <v>1806.6942082721514</v>
      </c>
      <c r="S1747" s="47">
        <f ca="1">VLOOKUP(CONCATENATE($F1747," ",$G1747),AllocFactorMatrix,(S$4+1),FALSE)*$E1747</f>
        <v>80.405223085136754</v>
      </c>
      <c r="T1747" s="47">
        <f t="shared" ca="1" si="2464"/>
        <v>74014.940447814224</v>
      </c>
      <c r="U1747" s="47">
        <f ca="1">VLOOKUP(CONCATENATE($F1747," ",$G1747),AllocFactorMatrix,(U$4+1),FALSE)*$E1747</f>
        <v>2889.8502398860628</v>
      </c>
      <c r="V1747" s="47">
        <f ca="1">VLOOKUP(CONCATENATE($F1747," ",$G1747),AllocFactorMatrix,(V$4+1),FALSE)*$E1747</f>
        <v>38605.088767095367</v>
      </c>
      <c r="W1747" s="47">
        <f ca="1">VLOOKUP(CONCATENATE($F1747," ",$G1747),AllocFactorMatrix,(W$4+1),FALSE)*$E1747</f>
        <v>123603.84651111833</v>
      </c>
      <c r="X1747" s="47">
        <f ca="1">VLOOKUP(CONCATENATE($F1747," ",$G1747),AllocFactorMatrix,(X$4+1),FALSE)*$E1747</f>
        <v>22049.526573312953</v>
      </c>
      <c r="Y1747" s="47">
        <f t="shared" ca="1" si="2474"/>
        <v>187148.31209141272</v>
      </c>
      <c r="Z1747" s="47">
        <f ca="1">VLOOKUP(CONCATENATE($F1747," ",$G1747),AllocFactorMatrix,(Z$4+1),FALSE)*$E1747</f>
        <v>16966.884763528793</v>
      </c>
      <c r="AA1747" s="47">
        <f ca="1">VLOOKUP(CONCATENATE($F1747," ",$G1747),AllocFactorMatrix,(AA$4+1),FALSE)*$E1747</f>
        <v>315.83620092862293</v>
      </c>
      <c r="AB1747" s="47">
        <f t="shared" ca="1" si="2462"/>
        <v>17282.720964457418</v>
      </c>
      <c r="AC1747" s="47">
        <f ca="1">VLOOKUP(CONCATENATE($F1747," ",$G1747),AllocFactorMatrix,(AC$4+1),FALSE)*$E1747</f>
        <v>247.08940098066304</v>
      </c>
      <c r="AD1747" s="47">
        <f ca="1">VLOOKUP(CONCATENATE($F1747," ",$G1747),AllocFactorMatrix,(AD$4+1),FALSE)*$E1747</f>
        <v>6551.2069035519689</v>
      </c>
      <c r="AE1747" s="47">
        <f ca="1">VLOOKUP(CONCATENATE($F1747," ",$G1747),AllocFactorMatrix,(AE$4+1),FALSE)*$E1747</f>
        <v>1381.7329583259493</v>
      </c>
    </row>
    <row r="1748" spans="1:31" s="44" customFormat="1" hidden="1" outlineLevel="1">
      <c r="A1748" s="49"/>
      <c r="B1748" s="97"/>
      <c r="C1748" s="48"/>
      <c r="D1748" s="48"/>
      <c r="F1748" s="167" t="str">
        <f>F1755</f>
        <v>LABOR_M</v>
      </c>
      <c r="G1748" s="48" t="str">
        <f>$G$8</f>
        <v>PRODUCTION</v>
      </c>
      <c r="H1748" s="46">
        <f t="shared" ca="1" si="2459"/>
        <v>-443784.09283015388</v>
      </c>
      <c r="I1748" s="47">
        <f t="shared" ref="I1748:N1748" ca="1" si="2481">VLOOKUP(CONCATENATE($F1748," ",$G1748),AllocFactorMatrix,(I$4+1),FALSE)*$E1755</f>
        <v>-228225.25757970268</v>
      </c>
      <c r="J1748" s="47">
        <f t="shared" ca="1" si="2481"/>
        <v>-51.057902443724096</v>
      </c>
      <c r="K1748" s="47">
        <f t="shared" ca="1" si="2481"/>
        <v>-89.398746589869788</v>
      </c>
      <c r="L1748" s="47">
        <f t="shared" ca="1" si="2481"/>
        <v>-53191.884190075521</v>
      </c>
      <c r="M1748" s="47">
        <f t="shared" ca="1" si="2481"/>
        <v>-740.16439152346209</v>
      </c>
      <c r="N1748" s="47">
        <f t="shared" ca="1" si="2481"/>
        <v>-103.08543881143649</v>
      </c>
      <c r="O1748" s="47">
        <f t="shared" ca="1" si="2461"/>
        <v>-54035.13402041042</v>
      </c>
      <c r="P1748" s="47">
        <f ca="1">VLOOKUP(CONCATENATE($F1748," ",$G1748),AllocFactorMatrix,(P$4+1),FALSE)*$E1755</f>
        <v>-31638.144872513552</v>
      </c>
      <c r="Q1748" s="47">
        <f ca="1">VLOOKUP(CONCATENATE($F1748," ",$G1748),AllocFactorMatrix,(Q$4+1),FALSE)*$E1755</f>
        <v>-5677.7491654265959</v>
      </c>
      <c r="R1748" s="47">
        <f ca="1">VLOOKUP(CONCATENATE($F1748," ",$G1748),AllocFactorMatrix,(R$4+1),FALSE)*$E1755</f>
        <v>-1151.3895903683681</v>
      </c>
      <c r="S1748" s="47">
        <f ca="1">VLOOKUP(CONCATENATE($F1748," ",$G1748),AllocFactorMatrix,(S$4+1),FALSE)*$E1755</f>
        <v>-43.723499010570094</v>
      </c>
      <c r="T1748" s="47">
        <f t="shared" ca="1" si="2464"/>
        <v>-38511.007127319084</v>
      </c>
      <c r="U1748" s="47">
        <f ca="1">VLOOKUP(CONCATENATE($F1748," ",$G1748),AllocFactorMatrix,(U$4+1),FALSE)*$E1755</f>
        <v>-1500.5288765289069</v>
      </c>
      <c r="V1748" s="47">
        <f ca="1">VLOOKUP(CONCATENATE($F1748," ",$G1748),AllocFactorMatrix,(V$4+1),FALSE)*$E1755</f>
        <v>-20258.006312954232</v>
      </c>
      <c r="W1748" s="47">
        <f ca="1">VLOOKUP(CONCATENATE($F1748," ",$G1748),AllocFactorMatrix,(W$4+1),FALSE)*$E1755</f>
        <v>-77478.741978904189</v>
      </c>
      <c r="X1748" s="47">
        <f ca="1">VLOOKUP(CONCATENATE($F1748," ",$G1748),AllocFactorMatrix,(X$4+1),FALSE)*$E1755</f>
        <v>-14035.992700806079</v>
      </c>
      <c r="Y1748" s="47">
        <f ca="1">SUBTOTAL(9,U1748:X1748)</f>
        <v>-113273.26986919341</v>
      </c>
      <c r="Z1748" s="47">
        <f ca="1">VLOOKUP(CONCATENATE($F1748," ",$G1748),AllocFactorMatrix,(Z$4+1),FALSE)*$E1755</f>
        <v>-8696.3505684723477</v>
      </c>
      <c r="AA1748" s="47">
        <f ca="1">VLOOKUP(CONCATENATE($F1748," ",$G1748),AllocFactorMatrix,(AA$4+1),FALSE)*$E1755</f>
        <v>-173.68842606328553</v>
      </c>
      <c r="AB1748" s="47">
        <f t="shared" ca="1" si="2462"/>
        <v>-8870.0389945356328</v>
      </c>
      <c r="AC1748" s="47">
        <f ca="1">VLOOKUP(CONCATENATE($F1748," ",$G1748),AllocFactorMatrix,(AC$4+1),FALSE)*$E1755</f>
        <v>-114.71893298490261</v>
      </c>
      <c r="AD1748" s="47">
        <f ca="1">VLOOKUP(CONCATENATE($F1748," ",$G1748),AllocFactorMatrix,(AD$4+1),FALSE)*$E1755</f>
        <v>-509.64681699982941</v>
      </c>
      <c r="AE1748" s="47">
        <f ca="1">VLOOKUP(CONCATENATE($F1748," ",$G1748),AllocFactorMatrix,(AE$4+1),FALSE)*$E1755</f>
        <v>-104.56283997410628</v>
      </c>
    </row>
    <row r="1749" spans="1:31" s="44" customFormat="1" hidden="1" outlineLevel="1">
      <c r="A1749" s="49"/>
      <c r="B1749" s="97"/>
      <c r="C1749" s="48"/>
      <c r="D1749" s="48"/>
      <c r="F1749" s="167" t="str">
        <f>F1755</f>
        <v>LABOR_M</v>
      </c>
      <c r="G1749" s="48" t="str">
        <f>$G$9</f>
        <v>BULKTRAN</v>
      </c>
      <c r="H1749" s="46">
        <f t="shared" ca="1" si="2459"/>
        <v>-68790.044699213569</v>
      </c>
      <c r="I1749" s="47">
        <f t="shared" ref="I1749:N1749" ca="1" si="2482">VLOOKUP(CONCATENATE($F1749," ",$G1749),AllocFactorMatrix,(I$4+1),FALSE)*$E1755</f>
        <v>-35376.720175515264</v>
      </c>
      <c r="J1749" s="47">
        <f t="shared" ca="1" si="2482"/>
        <v>-7.914378744296453</v>
      </c>
      <c r="K1749" s="47">
        <f t="shared" ca="1" si="2482"/>
        <v>-13.857512861157085</v>
      </c>
      <c r="L1749" s="47">
        <f t="shared" ca="1" si="2482"/>
        <v>-8245.1627946724984</v>
      </c>
      <c r="M1749" s="47">
        <f t="shared" ca="1" si="2482"/>
        <v>-114.73133535038998</v>
      </c>
      <c r="N1749" s="47">
        <f t="shared" ca="1" si="2482"/>
        <v>-15.979058416568209</v>
      </c>
      <c r="O1749" s="47">
        <f t="shared" ca="1" si="2461"/>
        <v>-8375.8731884394565</v>
      </c>
      <c r="P1749" s="47">
        <f ca="1">VLOOKUP(CONCATENATE($F1749," ",$G1749),AllocFactorMatrix,(P$4+1),FALSE)*$E1755</f>
        <v>-4904.1627114231642</v>
      </c>
      <c r="Q1749" s="47">
        <f ca="1">VLOOKUP(CONCATENATE($F1749," ",$G1749),AllocFactorMatrix,(Q$4+1),FALSE)*$E1755</f>
        <v>-880.09603136023009</v>
      </c>
      <c r="R1749" s="47">
        <f ca="1">VLOOKUP(CONCATENATE($F1749," ",$G1749),AllocFactorMatrix,(R$4+1),FALSE)*$E1755</f>
        <v>-178.47449394262611</v>
      </c>
      <c r="S1749" s="47">
        <f ca="1">VLOOKUP(CONCATENATE($F1749," ",$G1749),AllocFactorMatrix,(S$4+1),FALSE)*$E1755</f>
        <v>-6.7774881973839758</v>
      </c>
      <c r="T1749" s="47">
        <f t="shared" ca="1" si="2464"/>
        <v>-5969.5107249234043</v>
      </c>
      <c r="U1749" s="47">
        <f ca="1">VLOOKUP(CONCATENATE($F1749," ",$G1749),AllocFactorMatrix,(U$4+1),FALSE)*$E1755</f>
        <v>-232.59384497224201</v>
      </c>
      <c r="V1749" s="47">
        <f ca="1">VLOOKUP(CONCATENATE($F1749," ",$G1749),AllocFactorMatrix,(V$4+1),FALSE)*$E1755</f>
        <v>-3140.15121835025</v>
      </c>
      <c r="W1749" s="47">
        <f ca="1">VLOOKUP(CONCATENATE($F1749," ",$G1749),AllocFactorMatrix,(W$4+1),FALSE)*$E1755</f>
        <v>-12009.817859802093</v>
      </c>
      <c r="X1749" s="47">
        <f ca="1">VLOOKUP(CONCATENATE($F1749," ",$G1749),AllocFactorMatrix,(X$4+1),FALSE)*$E1755</f>
        <v>-2175.6898926429394</v>
      </c>
      <c r="Y1749" s="47">
        <f t="shared" ref="Y1749:Y1755" ca="1" si="2483">SUBTOTAL(9,U1749:X1749)</f>
        <v>-17558.252815767526</v>
      </c>
      <c r="Z1749" s="47">
        <f ca="1">VLOOKUP(CONCATENATE($F1749," ",$G1749),AllocFactorMatrix,(Z$4+1),FALSE)*$E1755</f>
        <v>-1348.0031258222598</v>
      </c>
      <c r="AA1749" s="47">
        <f ca="1">VLOOKUP(CONCATENATE($F1749," ",$G1749),AllocFactorMatrix,(AA$4+1),FALSE)*$E1755</f>
        <v>-26.923079906792019</v>
      </c>
      <c r="AB1749" s="47">
        <f t="shared" ca="1" si="2462"/>
        <v>-1374.9262057290518</v>
      </c>
      <c r="AC1749" s="47">
        <f ca="1">VLOOKUP(CONCATENATE($F1749," ",$G1749),AllocFactorMatrix,(AC$4+1),FALSE)*$E1755</f>
        <v>-17.782342033827181</v>
      </c>
      <c r="AD1749" s="47">
        <f ca="1">VLOOKUP(CONCATENATE($F1749," ",$G1749),AllocFactorMatrix,(AD$4+1),FALSE)*$E1755</f>
        <v>-78.9992879164502</v>
      </c>
      <c r="AE1749" s="47">
        <f ca="1">VLOOKUP(CONCATENATE($F1749," ",$G1749),AllocFactorMatrix,(AE$4+1),FALSE)*$E1755</f>
        <v>-16.208067282953181</v>
      </c>
    </row>
    <row r="1750" spans="1:31" s="44" customFormat="1" hidden="1" outlineLevel="1">
      <c r="A1750" s="49"/>
      <c r="B1750" s="97"/>
      <c r="C1750" s="48"/>
      <c r="D1750" s="48"/>
      <c r="F1750" s="167" t="str">
        <f>F1755</f>
        <v>LABOR_M</v>
      </c>
      <c r="G1750" s="48" t="str">
        <f>$G$10</f>
        <v>SUBTRAN</v>
      </c>
      <c r="H1750" s="46">
        <f t="shared" ca="1" si="2459"/>
        <v>-19064.418518172861</v>
      </c>
      <c r="I1750" s="47">
        <f t="shared" ref="I1750:N1750" ca="1" si="2484">VLOOKUP(CONCATENATE($F1750," ",$G1750),AllocFactorMatrix,(I$4+1),FALSE)*$E1755</f>
        <v>-9739.4428020898213</v>
      </c>
      <c r="J1750" s="47">
        <f t="shared" ca="1" si="2484"/>
        <v>-1.5859205484195065</v>
      </c>
      <c r="K1750" s="47">
        <f t="shared" ca="1" si="2484"/>
        <v>-2.9516704447669584</v>
      </c>
      <c r="L1750" s="47">
        <f t="shared" ca="1" si="2484"/>
        <v>-2282.4516992851291</v>
      </c>
      <c r="M1750" s="47">
        <f t="shared" ca="1" si="2484"/>
        <v>-31.899074346864712</v>
      </c>
      <c r="N1750" s="47">
        <f t="shared" ca="1" si="2484"/>
        <v>-5.7735842456567283</v>
      </c>
      <c r="O1750" s="47">
        <f t="shared" ca="1" si="2461"/>
        <v>-2320.1243578776507</v>
      </c>
      <c r="P1750" s="47">
        <f ca="1">VLOOKUP(CONCATENATE($F1750," ",$G1750),AllocFactorMatrix,(P$4+1),FALSE)*$E1755</f>
        <v>-1317.7357988338219</v>
      </c>
      <c r="Q1750" s="47">
        <f ca="1">VLOOKUP(CONCATENATE($F1750," ",$G1750),AllocFactorMatrix,(Q$4+1),FALSE)*$E1755</f>
        <v>-237.13941295556324</v>
      </c>
      <c r="R1750" s="47">
        <f ca="1">VLOOKUP(CONCATENATE($F1750," ",$G1750),AllocFactorMatrix,(R$4+1),FALSE)*$E1755</f>
        <v>-62.24726755572874</v>
      </c>
      <c r="S1750" s="47">
        <f ca="1">VLOOKUP(CONCATENATE($F1750," ",$G1750),AllocFactorMatrix,(S$4+1),FALSE)*$E1755</f>
        <v>0</v>
      </c>
      <c r="T1750" s="47">
        <f t="shared" ca="1" si="2464"/>
        <v>-1617.122479345114</v>
      </c>
      <c r="U1750" s="47">
        <f ca="1">VLOOKUP(CONCATENATE($F1750," ",$G1750),AllocFactorMatrix,(U$4+1),FALSE)*$E1755</f>
        <v>-59.483451577977576</v>
      </c>
      <c r="V1750" s="47">
        <f ca="1">VLOOKUP(CONCATENATE($F1750," ",$G1750),AllocFactorMatrix,(V$4+1),FALSE)*$E1755</f>
        <v>-834.61050552743643</v>
      </c>
      <c r="W1750" s="47">
        <f ca="1">VLOOKUP(CONCATENATE($F1750," ",$G1750),AllocFactorMatrix,(W$4+1),FALSE)*$E1755</f>
        <v>-4115.2736000240775</v>
      </c>
      <c r="X1750" s="47">
        <f ca="1">VLOOKUP(CONCATENATE($F1750," ",$G1750),AllocFactorMatrix,(X$4+1),FALSE)*$E1755</f>
        <v>0</v>
      </c>
      <c r="Y1750" s="47">
        <f t="shared" ca="1" si="2483"/>
        <v>-5009.3675571294916</v>
      </c>
      <c r="Z1750" s="47">
        <f ca="1">VLOOKUP(CONCATENATE($F1750," ",$G1750),AllocFactorMatrix,(Z$4+1),FALSE)*$E1755</f>
        <v>-361.75022075602914</v>
      </c>
      <c r="AA1750" s="47">
        <f ca="1">VLOOKUP(CONCATENATE($F1750," ",$G1750),AllocFactorMatrix,(AA$4+1),FALSE)*$E1755</f>
        <v>-7.2634079775475531</v>
      </c>
      <c r="AB1750" s="47">
        <f t="shared" ca="1" si="2462"/>
        <v>-369.0136287335767</v>
      </c>
      <c r="AC1750" s="47">
        <f ca="1">VLOOKUP(CONCATENATE($F1750," ",$G1750),AllocFactorMatrix,(AC$4+1),FALSE)*$E1755</f>
        <v>-4.810102003945393</v>
      </c>
      <c r="AD1750" s="47">
        <f ca="1">VLOOKUP(CONCATENATE($F1750," ",$G1750),AllocFactorMatrix,(AD$4+1),FALSE)*$E1755</f>
        <v>0</v>
      </c>
      <c r="AE1750" s="47">
        <f ca="1">VLOOKUP(CONCATENATE($F1750," ",$G1750),AllocFactorMatrix,(AE$4+1),FALSE)*$E1755</f>
        <v>0</v>
      </c>
    </row>
    <row r="1751" spans="1:31" s="44" customFormat="1" hidden="1" outlineLevel="1">
      <c r="A1751" s="49"/>
      <c r="B1751" s="97"/>
      <c r="C1751" s="48"/>
      <c r="D1751" s="48"/>
      <c r="F1751" s="167" t="str">
        <f>F1755</f>
        <v>LABOR_M</v>
      </c>
      <c r="G1751" s="48" t="str">
        <f>$G$11</f>
        <v>DISTPRI</v>
      </c>
      <c r="H1751" s="46">
        <f t="shared" ca="1" si="2459"/>
        <v>-155729.21278008938</v>
      </c>
      <c r="I1751" s="47">
        <f t="shared" ref="I1751:N1751" ca="1" si="2485">VLOOKUP(CONCATENATE($F1751," ",$G1751),AllocFactorMatrix,(I$4+1),FALSE)*$E1755</f>
        <v>-101955.84792559796</v>
      </c>
      <c r="J1751" s="47">
        <f t="shared" ca="1" si="2485"/>
        <v>-16.741298079999265</v>
      </c>
      <c r="K1751" s="47">
        <f t="shared" ca="1" si="2485"/>
        <v>-30.97619675926197</v>
      </c>
      <c r="L1751" s="47">
        <f t="shared" ca="1" si="2485"/>
        <v>-23854.962162663414</v>
      </c>
      <c r="M1751" s="47">
        <f t="shared" ca="1" si="2485"/>
        <v>-333.3476610951401</v>
      </c>
      <c r="N1751" s="47">
        <f t="shared" ca="1" si="2485"/>
        <v>0</v>
      </c>
      <c r="O1751" s="47">
        <f t="shared" ca="1" si="2461"/>
        <v>-24188.309823758555</v>
      </c>
      <c r="P1751" s="47">
        <f ca="1">VLOOKUP(CONCATENATE($F1751," ",$G1751),AllocFactorMatrix,(P$4+1),FALSE)*$E1755</f>
        <v>-13833.986803089047</v>
      </c>
      <c r="Q1751" s="47">
        <f ca="1">VLOOKUP(CONCATENATE($F1751," ",$G1751),AllocFactorMatrix,(Q$4+1),FALSE)*$E1755</f>
        <v>-2489.348014104608</v>
      </c>
      <c r="R1751" s="47">
        <f ca="1">VLOOKUP(CONCATENATE($F1751," ",$G1751),AllocFactorMatrix,(R$4+1),FALSE)*$E1755</f>
        <v>0</v>
      </c>
      <c r="S1751" s="47">
        <f ca="1">VLOOKUP(CONCATENATE($F1751," ",$G1751),AllocFactorMatrix,(S$4+1),FALSE)*$E1755</f>
        <v>0</v>
      </c>
      <c r="T1751" s="47">
        <f t="shared" ca="1" si="2464"/>
        <v>-16323.334817193654</v>
      </c>
      <c r="U1751" s="47">
        <f ca="1">VLOOKUP(CONCATENATE($F1751," ",$G1751),AllocFactorMatrix,(U$4+1),FALSE)*$E1755</f>
        <v>-626.4511977598612</v>
      </c>
      <c r="V1751" s="47">
        <f ca="1">VLOOKUP(CONCATENATE($F1751," ",$G1751),AllocFactorMatrix,(V$4+1),FALSE)*$E1755</f>
        <v>-8662.4812220434706</v>
      </c>
      <c r="W1751" s="47">
        <f ca="1">VLOOKUP(CONCATENATE($F1751," ",$G1751),AllocFactorMatrix,(W$4+1),FALSE)*$E1755</f>
        <v>0</v>
      </c>
      <c r="X1751" s="47">
        <f ca="1">VLOOKUP(CONCATENATE($F1751," ",$G1751),AllocFactorMatrix,(X$4+1),FALSE)*$E1755</f>
        <v>0</v>
      </c>
      <c r="Y1751" s="47">
        <f t="shared" ca="1" si="2483"/>
        <v>-9288.9324198033319</v>
      </c>
      <c r="Z1751" s="47">
        <f ca="1">VLOOKUP(CONCATENATE($F1751," ",$G1751),AllocFactorMatrix,(Z$4+1),FALSE)*$E1755</f>
        <v>-3798.7629592635026</v>
      </c>
      <c r="AA1751" s="47">
        <f ca="1">VLOOKUP(CONCATENATE($F1751," ",$G1751),AllocFactorMatrix,(AA$4+1),FALSE)*$E1755</f>
        <v>-76.247163278261411</v>
      </c>
      <c r="AB1751" s="47">
        <f t="shared" ca="1" si="2462"/>
        <v>-3875.0101225417638</v>
      </c>
      <c r="AC1751" s="47">
        <f ca="1">VLOOKUP(CONCATENATE($F1751," ",$G1751),AllocFactorMatrix,(AC$4+1),FALSE)*$E1755</f>
        <v>-50.060176354737855</v>
      </c>
      <c r="AD1751" s="47">
        <f ca="1">VLOOKUP(CONCATENATE($F1751," ",$G1751),AllocFactorMatrix,(AD$4+1),FALSE)*$E1755</f>
        <v>0</v>
      </c>
      <c r="AE1751" s="47">
        <f ca="1">VLOOKUP(CONCATENATE($F1751," ",$G1751),AllocFactorMatrix,(AE$4+1),FALSE)*$E1755</f>
        <v>0</v>
      </c>
    </row>
    <row r="1752" spans="1:31" s="44" customFormat="1" hidden="1" outlineLevel="1">
      <c r="A1752" s="49"/>
      <c r="B1752" s="97"/>
      <c r="C1752" s="48"/>
      <c r="D1752" s="48"/>
      <c r="F1752" s="167" t="str">
        <f>F1755</f>
        <v>LABOR_M</v>
      </c>
      <c r="G1752" s="48" t="str">
        <f>$G$12</f>
        <v>DISTSEC</v>
      </c>
      <c r="H1752" s="46">
        <f t="shared" ca="1" si="2459"/>
        <v>-61695.717096236149</v>
      </c>
      <c r="I1752" s="47">
        <f t="shared" ref="I1752:N1752" ca="1" si="2486">VLOOKUP(CONCATENATE($F1752," ",$G1752),AllocFactorMatrix,(I$4+1),FALSE)*$E1755</f>
        <v>-45773.358341086314</v>
      </c>
      <c r="J1752" s="47">
        <f t="shared" ca="1" si="2486"/>
        <v>-11.34697960492581</v>
      </c>
      <c r="K1752" s="47">
        <f t="shared" ca="1" si="2486"/>
        <v>-14.697465708742484</v>
      </c>
      <c r="L1752" s="47">
        <f t="shared" ca="1" si="2486"/>
        <v>-9226.3899400981572</v>
      </c>
      <c r="M1752" s="47">
        <f t="shared" ca="1" si="2486"/>
        <v>0</v>
      </c>
      <c r="N1752" s="47">
        <f t="shared" ca="1" si="2486"/>
        <v>0</v>
      </c>
      <c r="O1752" s="47">
        <f t="shared" ca="1" si="2461"/>
        <v>-9226.3899400981572</v>
      </c>
      <c r="P1752" s="47">
        <f ca="1">VLOOKUP(CONCATENATE($F1752," ",$G1752),AllocFactorMatrix,(P$4+1),FALSE)*$E1755</f>
        <v>-4605.7568908986059</v>
      </c>
      <c r="Q1752" s="47">
        <f ca="1">VLOOKUP(CONCATENATE($F1752," ",$G1752),AllocFactorMatrix,(Q$4+1),FALSE)*$E1755</f>
        <v>0</v>
      </c>
      <c r="R1752" s="47">
        <f ca="1">VLOOKUP(CONCATENATE($F1752," ",$G1752),AllocFactorMatrix,(R$4+1),FALSE)*$E1755</f>
        <v>0</v>
      </c>
      <c r="S1752" s="47">
        <f ca="1">VLOOKUP(CONCATENATE($F1752," ",$G1752),AllocFactorMatrix,(S$4+1),FALSE)*$E1755</f>
        <v>0</v>
      </c>
      <c r="T1752" s="47">
        <f t="shared" ca="1" si="2464"/>
        <v>-4605.7568908986059</v>
      </c>
      <c r="U1752" s="47">
        <f ca="1">VLOOKUP(CONCATENATE($F1752," ",$G1752),AllocFactorMatrix,(U$4+1),FALSE)*$E1755</f>
        <v>-172.48302462448248</v>
      </c>
      <c r="V1752" s="47">
        <f ca="1">VLOOKUP(CONCATENATE($F1752," ",$G1752),AllocFactorMatrix,(V$4+1),FALSE)*$E1755</f>
        <v>0</v>
      </c>
      <c r="W1752" s="47">
        <f ca="1">VLOOKUP(CONCATENATE($F1752," ",$G1752),AllocFactorMatrix,(W$4+1),FALSE)*$E1755</f>
        <v>0</v>
      </c>
      <c r="X1752" s="47">
        <f ca="1">VLOOKUP(CONCATENATE($F1752," ",$G1752),AllocFactorMatrix,(X$4+1),FALSE)*$E1755</f>
        <v>0</v>
      </c>
      <c r="Y1752" s="47">
        <f t="shared" ca="1" si="2483"/>
        <v>-172.48302462448248</v>
      </c>
      <c r="Z1752" s="47">
        <f ca="1">VLOOKUP(CONCATENATE($F1752," ",$G1752),AllocFactorMatrix,(Z$4+1),FALSE)*$E1755</f>
        <v>-1303.5177869768902</v>
      </c>
      <c r="AA1752" s="47">
        <f ca="1">VLOOKUP(CONCATENATE($F1752," ",$G1752),AllocFactorMatrix,(AA$4+1),FALSE)*$E1755</f>
        <v>0</v>
      </c>
      <c r="AB1752" s="47">
        <f t="shared" ca="1" si="2462"/>
        <v>-1303.5177869768902</v>
      </c>
      <c r="AC1752" s="47">
        <f ca="1">VLOOKUP(CONCATENATE($F1752," ",$G1752),AllocFactorMatrix,(AC$4+1),FALSE)*$E1755</f>
        <v>-15.412236077556706</v>
      </c>
      <c r="AD1752" s="47">
        <f ca="1">VLOOKUP(CONCATENATE($F1752," ",$G1752),AllocFactorMatrix,(AD$4+1),FALSE)*$E1755</f>
        <v>-474.38415915239051</v>
      </c>
      <c r="AE1752" s="47">
        <f ca="1">VLOOKUP(CONCATENATE($F1752," ",$G1752),AllocFactorMatrix,(AE$4+1),FALSE)*$E1755</f>
        <v>-98.370272008057597</v>
      </c>
    </row>
    <row r="1753" spans="1:31" s="44" customFormat="1" hidden="1" outlineLevel="1">
      <c r="A1753" s="49"/>
      <c r="B1753" s="97"/>
      <c r="C1753" s="48"/>
      <c r="D1753" s="48"/>
      <c r="F1753" s="167" t="str">
        <f>F1755</f>
        <v>LABOR_M</v>
      </c>
      <c r="G1753" s="48" t="str">
        <f>$G$13</f>
        <v>ENERGY</v>
      </c>
      <c r="H1753" s="46">
        <f t="shared" ca="1" si="2459"/>
        <v>-177501.81921958656</v>
      </c>
      <c r="I1753" s="47">
        <f t="shared" ref="I1753:N1753" ca="1" si="2487">VLOOKUP(CONCATENATE($F1753," ",$G1753),AllocFactorMatrix,(I$4+1),FALSE)*$E1755</f>
        <v>-69442.901206646668</v>
      </c>
      <c r="J1753" s="47">
        <f t="shared" ca="1" si="2487"/>
        <v>-11.112764093881134</v>
      </c>
      <c r="K1753" s="47">
        <f t="shared" ca="1" si="2487"/>
        <v>-32.04255029765045</v>
      </c>
      <c r="L1753" s="47">
        <f t="shared" ca="1" si="2487"/>
        <v>-20024.123359462334</v>
      </c>
      <c r="M1753" s="47">
        <f t="shared" ca="1" si="2487"/>
        <v>-279.27693574522345</v>
      </c>
      <c r="N1753" s="47">
        <f t="shared" ca="1" si="2487"/>
        <v>-39.042678926810332</v>
      </c>
      <c r="O1753" s="47">
        <f t="shared" ca="1" si="2461"/>
        <v>-20342.442974134367</v>
      </c>
      <c r="P1753" s="47">
        <f ca="1">VLOOKUP(CONCATENATE($F1753," ",$G1753),AllocFactorMatrix,(P$4+1),FALSE)*$E1755</f>
        <v>-12981.791094354541</v>
      </c>
      <c r="Q1753" s="47">
        <f ca="1">VLOOKUP(CONCATENATE($F1753," ",$G1753),AllocFactorMatrix,(Q$4+1),FALSE)*$E1755</f>
        <v>-2318.5270149479461</v>
      </c>
      <c r="R1753" s="47">
        <f ca="1">VLOOKUP(CONCATENATE($F1753," ",$G1753),AllocFactorMatrix,(R$4+1),FALSE)*$E1755</f>
        <v>-472.13700827542482</v>
      </c>
      <c r="S1753" s="47">
        <f ca="1">VLOOKUP(CONCATENATE($F1753," ",$G1753),AllocFactorMatrix,(S$4+1),FALSE)*$E1755</f>
        <v>-17.832774587944449</v>
      </c>
      <c r="T1753" s="47">
        <f t="shared" ca="1" si="2464"/>
        <v>-15790.287892165858</v>
      </c>
      <c r="U1753" s="47">
        <f ca="1">VLOOKUP(CONCATENATE($F1753," ",$G1753),AllocFactorMatrix,(U$4+1),FALSE)*$E1755</f>
        <v>-680.84561162382965</v>
      </c>
      <c r="V1753" s="47">
        <f ca="1">VLOOKUP(CONCATENATE($F1753," ",$G1753),AllocFactorMatrix,(V$4+1),FALSE)*$E1755</f>
        <v>-10764.29857217443</v>
      </c>
      <c r="W1753" s="47">
        <f ca="1">VLOOKUP(CONCATENATE($F1753," ",$G1753),AllocFactorMatrix,(W$4+1),FALSE)*$E1755</f>
        <v>-46295.496211886049</v>
      </c>
      <c r="X1753" s="47">
        <f ca="1">VLOOKUP(CONCATENATE($F1753," ",$G1753),AllocFactorMatrix,(X$4+1),FALSE)*$E1755</f>
        <v>-8708.666381924686</v>
      </c>
      <c r="Y1753" s="47">
        <f t="shared" ca="1" si="2483"/>
        <v>-66449.306777609003</v>
      </c>
      <c r="Z1753" s="47">
        <f ca="1">VLOOKUP(CONCATENATE($F1753," ",$G1753),AllocFactorMatrix,(Z$4+1),FALSE)*$E1755</f>
        <v>-3571.1566801853328</v>
      </c>
      <c r="AA1753" s="47">
        <f ca="1">VLOOKUP(CONCATENATE($F1753," ",$G1753),AllocFactorMatrix,(AA$4+1),FALSE)*$E1755</f>
        <v>-71.654546424919872</v>
      </c>
      <c r="AB1753" s="47">
        <f t="shared" ca="1" si="2462"/>
        <v>-3642.8112266102526</v>
      </c>
      <c r="AC1753" s="47">
        <f ca="1">VLOOKUP(CONCATENATE($F1753," ",$G1753),AllocFactorMatrix,(AC$4+1),FALSE)*$E1755</f>
        <v>-63.916162677358194</v>
      </c>
      <c r="AD1753" s="47">
        <f ca="1">VLOOKUP(CONCATENATE($F1753," ",$G1753),AllocFactorMatrix,(AD$4+1),FALSE)*$E1755</f>
        <v>-1431.7001539121354</v>
      </c>
      <c r="AE1753" s="47">
        <f ca="1">VLOOKUP(CONCATENATE($F1753," ",$G1753),AllocFactorMatrix,(AE$4+1),FALSE)*$E1755</f>
        <v>-295.29751143923403</v>
      </c>
    </row>
    <row r="1754" spans="1:31" s="44" customFormat="1" hidden="1" outlineLevel="1">
      <c r="A1754" s="49"/>
      <c r="B1754" s="97"/>
      <c r="C1754" s="48"/>
      <c r="D1754" s="48"/>
      <c r="F1754" s="167" t="str">
        <f>F1755</f>
        <v>LABOR_M</v>
      </c>
      <c r="G1754" s="48" t="str">
        <f>$G$14</f>
        <v>CUSTOMER</v>
      </c>
      <c r="H1754" s="46">
        <f t="shared" ca="1" si="2459"/>
        <v>-117470.5418065479</v>
      </c>
      <c r="I1754" s="47">
        <f t="shared" ref="I1754:N1754" ca="1" si="2488">VLOOKUP(CONCATENATE($F1754," ",$G1754),AllocFactorMatrix,(I$4+1),FALSE)*$E1755</f>
        <v>-90684.26377475739</v>
      </c>
      <c r="J1754" s="47">
        <f t="shared" ca="1" si="2488"/>
        <v>-18.301575656043614</v>
      </c>
      <c r="K1754" s="47">
        <f t="shared" ca="1" si="2488"/>
        <v>-5.3680377309238461</v>
      </c>
      <c r="L1754" s="47">
        <f t="shared" ca="1" si="2488"/>
        <v>-18362.211421678468</v>
      </c>
      <c r="M1754" s="47">
        <f t="shared" ca="1" si="2488"/>
        <v>-469.45010579169031</v>
      </c>
      <c r="N1754" s="47">
        <f t="shared" ca="1" si="2488"/>
        <v>-75.689978879412394</v>
      </c>
      <c r="O1754" s="47">
        <f t="shared" ca="1" si="2461"/>
        <v>-18907.351506349569</v>
      </c>
      <c r="P1754" s="47">
        <f ca="1">VLOOKUP(CONCATENATE($F1754," ",$G1754),AllocFactorMatrix,(P$4+1),FALSE)*$E1755</f>
        <v>-752.08442486624381</v>
      </c>
      <c r="Q1754" s="47">
        <f ca="1">VLOOKUP(CONCATENATE($F1754," ",$G1754),AllocFactorMatrix,(Q$4+1),FALSE)*$E1755</f>
        <v>-181.91317700334156</v>
      </c>
      <c r="R1754" s="47">
        <f ca="1">VLOOKUP(CONCATENATE($F1754," ",$G1754),AllocFactorMatrix,(R$4+1),FALSE)*$E1755</f>
        <v>-185.18069949960378</v>
      </c>
      <c r="S1754" s="47">
        <f ca="1">VLOOKUP(CONCATENATE($F1754," ",$G1754),AllocFactorMatrix,(S$4+1),FALSE)*$E1755</f>
        <v>-22.874147092706664</v>
      </c>
      <c r="T1754" s="47">
        <f t="shared" ca="1" si="2464"/>
        <v>-1142.0524484618959</v>
      </c>
      <c r="U1754" s="47">
        <f ca="1">VLOOKUP(CONCATENATE($F1754," ",$G1754),AllocFactorMatrix,(U$4+1),FALSE)*$E1755</f>
        <v>-5.7243850964795291</v>
      </c>
      <c r="V1754" s="47">
        <f ca="1">VLOOKUP(CONCATENATE($F1754," ",$G1754),AllocFactorMatrix,(V$4+1),FALSE)*$E1755</f>
        <v>-132.25180337763629</v>
      </c>
      <c r="W1754" s="47">
        <f ca="1">VLOOKUP(CONCATENATE($F1754," ",$G1754),AllocFactorMatrix,(W$4+1),FALSE)*$E1755</f>
        <v>-311.06885707958759</v>
      </c>
      <c r="X1754" s="47">
        <f ca="1">VLOOKUP(CONCATENATE($F1754," ",$G1754),AllocFactorMatrix,(X$4+1),FALSE)*$E1755</f>
        <v>-91.598427672122327</v>
      </c>
      <c r="Y1754" s="47">
        <f t="shared" ca="1" si="2483"/>
        <v>-540.64347322582569</v>
      </c>
      <c r="Z1754" s="47">
        <f ca="1">VLOOKUP(CONCATENATE($F1754," ",$G1754),AllocFactorMatrix,(Z$4+1),FALSE)*$E1755</f>
        <v>-166.89589552773541</v>
      </c>
      <c r="AA1754" s="47">
        <f ca="1">VLOOKUP(CONCATENATE($F1754," ",$G1754),AllocFactorMatrix,(AA$4+1),FALSE)*$E1755</f>
        <v>-2.4931296402095304</v>
      </c>
      <c r="AB1754" s="47">
        <f t="shared" ca="1" si="2462"/>
        <v>-169.38902516794494</v>
      </c>
      <c r="AC1754" s="47">
        <f ca="1">VLOOKUP(CONCATENATE($F1754," ",$G1754),AllocFactorMatrix,(AC$4+1),FALSE)*$E1755</f>
        <v>-13.586659946611906</v>
      </c>
      <c r="AD1754" s="47">
        <f ca="1">VLOOKUP(CONCATENATE($F1754," ",$G1754),AllocFactorMatrix,(AD$4+1),FALSE)*$E1755</f>
        <v>-4936.651020223595</v>
      </c>
      <c r="AE1754" s="47">
        <f ca="1">VLOOKUP(CONCATENATE($F1754," ",$G1754),AllocFactorMatrix,(AE$4+1),FALSE)*$E1755</f>
        <v>-1052.934285028022</v>
      </c>
    </row>
    <row r="1755" spans="1:31" s="44" customFormat="1" collapsed="1">
      <c r="A1755" s="49"/>
      <c r="B1755" s="97"/>
      <c r="C1755" s="48"/>
      <c r="D1755" s="48" t="s">
        <v>488</v>
      </c>
      <c r="E1755" s="54">
        <v>-1044035.8469499999</v>
      </c>
      <c r="F1755" s="87" t="s">
        <v>67</v>
      </c>
      <c r="G1755" s="48" t="str">
        <f>$G$15</f>
        <v>TOTAL</v>
      </c>
      <c r="H1755" s="46">
        <f t="shared" ca="1" si="2459"/>
        <v>-1044035.8469500003</v>
      </c>
      <c r="I1755" s="47">
        <f t="shared" ref="I1755:N1755" ca="1" si="2489">VLOOKUP(CONCATENATE($F1755," ",$G1755),AllocFactorMatrix,(I$4+1),FALSE)*$E1755</f>
        <v>-581197.79180539609</v>
      </c>
      <c r="J1755" s="47">
        <f t="shared" ca="1" si="2489"/>
        <v>-118.06081917128989</v>
      </c>
      <c r="K1755" s="47">
        <f t="shared" ca="1" si="2489"/>
        <v>-189.29218039237261</v>
      </c>
      <c r="L1755" s="47">
        <f t="shared" ca="1" si="2489"/>
        <v>-135187.18556793552</v>
      </c>
      <c r="M1755" s="47">
        <f t="shared" ca="1" si="2489"/>
        <v>-1968.8695038527705</v>
      </c>
      <c r="N1755" s="47">
        <f t="shared" ca="1" si="2489"/>
        <v>-239.57073927988415</v>
      </c>
      <c r="O1755" s="47">
        <f t="shared" ca="1" si="2461"/>
        <v>-137395.62581106817</v>
      </c>
      <c r="P1755" s="47">
        <f ca="1">VLOOKUP(CONCATENATE($F1755," ",$G1755),AllocFactorMatrix,(P$4+1),FALSE)*$E1755</f>
        <v>-70033.662595978982</v>
      </c>
      <c r="Q1755" s="47">
        <f ca="1">VLOOKUP(CONCATENATE($F1755," ",$G1755),AllocFactorMatrix,(Q$4+1),FALSE)*$E1755</f>
        <v>-11784.772815798284</v>
      </c>
      <c r="R1755" s="47">
        <f ca="1">VLOOKUP(CONCATENATE($F1755," ",$G1755),AllocFactorMatrix,(R$4+1),FALSE)*$E1755</f>
        <v>-2049.4290596417513</v>
      </c>
      <c r="S1755" s="47">
        <f ca="1">VLOOKUP(CONCATENATE($F1755," ",$G1755),AllocFactorMatrix,(S$4+1),FALSE)*$E1755</f>
        <v>-91.207908888605175</v>
      </c>
      <c r="T1755" s="47">
        <f t="shared" ca="1" si="2464"/>
        <v>-83959.072380307625</v>
      </c>
      <c r="U1755" s="47">
        <f ca="1">VLOOKUP(CONCATENATE($F1755," ",$G1755),AllocFactorMatrix,(U$4+1),FALSE)*$E1755</f>
        <v>-3278.1103921837785</v>
      </c>
      <c r="V1755" s="47">
        <f ca="1">VLOOKUP(CONCATENATE($F1755," ",$G1755),AllocFactorMatrix,(V$4+1),FALSE)*$E1755</f>
        <v>-43791.799634427451</v>
      </c>
      <c r="W1755" s="47">
        <f ca="1">VLOOKUP(CONCATENATE($F1755," ",$G1755),AllocFactorMatrix,(W$4+1),FALSE)*$E1755</f>
        <v>-140210.39850769597</v>
      </c>
      <c r="X1755" s="47">
        <f ca="1">VLOOKUP(CONCATENATE($F1755," ",$G1755),AllocFactorMatrix,(X$4+1),FALSE)*$E1755</f>
        <v>-25011.947403045826</v>
      </c>
      <c r="Y1755" s="47">
        <f t="shared" ca="1" si="2483"/>
        <v>-212292.25593735304</v>
      </c>
      <c r="Z1755" s="47">
        <f ca="1">VLOOKUP(CONCATENATE($F1755," ",$G1755),AllocFactorMatrix,(Z$4+1),FALSE)*$E1755</f>
        <v>-19246.437237004098</v>
      </c>
      <c r="AA1755" s="47">
        <f ca="1">VLOOKUP(CONCATENATE($F1755," ",$G1755),AllocFactorMatrix,(AA$4+1),FALSE)*$E1755</f>
        <v>-358.26975329101589</v>
      </c>
      <c r="AB1755" s="47">
        <f t="shared" ca="1" si="2462"/>
        <v>-19604.706990295115</v>
      </c>
      <c r="AC1755" s="47">
        <f ca="1">VLOOKUP(CONCATENATE($F1755," ",$G1755),AllocFactorMatrix,(AC$4+1),FALSE)*$E1755</f>
        <v>-280.28661207893987</v>
      </c>
      <c r="AD1755" s="47">
        <f ca="1">VLOOKUP(CONCATENATE($F1755," ",$G1755),AllocFactorMatrix,(AD$4+1),FALSE)*$E1755</f>
        <v>-7431.3814382044002</v>
      </c>
      <c r="AE1755" s="47">
        <f ca="1">VLOOKUP(CONCATENATE($F1755," ",$G1755),AllocFactorMatrix,(AE$4+1),FALSE)*$E1755</f>
        <v>-1567.3729757323731</v>
      </c>
    </row>
    <row r="1756" spans="1:31" s="44" customFormat="1" hidden="1" outlineLevel="1">
      <c r="A1756" s="49"/>
      <c r="B1756" s="97"/>
      <c r="C1756" s="48"/>
      <c r="D1756" s="48"/>
      <c r="F1756" s="167" t="str">
        <f>F1763</f>
        <v>LABOR_M</v>
      </c>
      <c r="G1756" s="48" t="str">
        <f>$G$8</f>
        <v>PRODUCTION</v>
      </c>
      <c r="H1756" s="46">
        <f t="shared" ca="1" si="2459"/>
        <v>1407937.4934117405</v>
      </c>
      <c r="I1756" s="47">
        <f t="shared" ref="I1756:N1756" ca="1" si="2490">VLOOKUP(CONCATENATE($F1756," ",$G1756),AllocFactorMatrix,(I$4+1),FALSE)*$E1763</f>
        <v>724061.3223444093</v>
      </c>
      <c r="J1756" s="47">
        <f t="shared" ca="1" si="2490"/>
        <v>161.98492993977271</v>
      </c>
      <c r="K1756" s="47">
        <f t="shared" ca="1" si="2490"/>
        <v>283.6240622893734</v>
      </c>
      <c r="L1756" s="47">
        <f t="shared" ca="1" si="2490"/>
        <v>168755.1431120919</v>
      </c>
      <c r="M1756" s="47">
        <f t="shared" ca="1" si="2490"/>
        <v>2348.2256686316291</v>
      </c>
      <c r="N1756" s="47">
        <f t="shared" ca="1" si="2490"/>
        <v>327.04609442360231</v>
      </c>
      <c r="O1756" s="47">
        <f t="shared" ca="1" si="2461"/>
        <v>171430.41487514714</v>
      </c>
      <c r="P1756" s="47">
        <f ca="1">VLOOKUP(CONCATENATE($F1756," ",$G1756),AllocFactorMatrix,(P$4+1),FALSE)*$E1763</f>
        <v>100374.32866042906</v>
      </c>
      <c r="Q1756" s="47">
        <f ca="1">VLOOKUP(CONCATENATE($F1756," ",$G1756),AllocFactorMatrix,(Q$4+1),FALSE)*$E1763</f>
        <v>18013.074504792519</v>
      </c>
      <c r="R1756" s="47">
        <f ca="1">VLOOKUP(CONCATENATE($F1756," ",$G1756),AllocFactorMatrix,(R$4+1),FALSE)*$E1763</f>
        <v>3652.867689478081</v>
      </c>
      <c r="S1756" s="47">
        <f ca="1">VLOOKUP(CONCATENATE($F1756," ",$G1756),AllocFactorMatrix,(S$4+1),FALSE)*$E1763</f>
        <v>138.7159986009078</v>
      </c>
      <c r="T1756" s="47">
        <f t="shared" ca="1" si="2464"/>
        <v>122178.98685330056</v>
      </c>
      <c r="U1756" s="47">
        <f ca="1">VLOOKUP(CONCATENATE($F1756," ",$G1756),AllocFactorMatrix,(U$4+1),FALSE)*$E1763</f>
        <v>4760.537611294244</v>
      </c>
      <c r="V1756" s="47">
        <f ca="1">VLOOKUP(CONCATENATE($F1756," ",$G1756),AllocFactorMatrix,(V$4+1),FALSE)*$E1763</f>
        <v>64270.006723057559</v>
      </c>
      <c r="W1756" s="47">
        <f ca="1">VLOOKUP(CONCATENATE($F1756," ",$G1756),AllocFactorMatrix,(W$4+1),FALSE)*$E1763</f>
        <v>245806.97581745611</v>
      </c>
      <c r="X1756" s="47">
        <f ca="1">VLOOKUP(CONCATENATE($F1756," ",$G1756),AllocFactorMatrix,(X$4+1),FALSE)*$E1763</f>
        <v>44530.213452877579</v>
      </c>
      <c r="Y1756" s="47">
        <f ca="1">SUBTOTAL(9,U1756:X1756)</f>
        <v>359367.73360468552</v>
      </c>
      <c r="Z1756" s="47">
        <f ca="1">VLOOKUP(CONCATENATE($F1756," ",$G1756),AllocFactorMatrix,(Z$4+1),FALSE)*$E1763</f>
        <v>27589.808240131628</v>
      </c>
      <c r="AA1756" s="47">
        <f ca="1">VLOOKUP(CONCATENATE($F1756," ",$G1756),AllocFactorMatrix,(AA$4+1),FALSE)*$E1763</f>
        <v>551.03923546841611</v>
      </c>
      <c r="AB1756" s="47">
        <f t="shared" ca="1" si="2462"/>
        <v>28140.847475600043</v>
      </c>
      <c r="AC1756" s="47">
        <f ca="1">VLOOKUP(CONCATENATE($F1756," ",$G1756),AllocFactorMatrix,(AC$4+1),FALSE)*$E1763</f>
        <v>363.95420557683076</v>
      </c>
      <c r="AD1756" s="47">
        <f ca="1">VLOOKUP(CONCATENATE($F1756," ",$G1756),AllocFactorMatrix,(AD$4+1),FALSE)*$E1763</f>
        <v>1616.8918031197536</v>
      </c>
      <c r="AE1756" s="47">
        <f ca="1">VLOOKUP(CONCATENATE($F1756," ",$G1756),AllocFactorMatrix,(AE$4+1),FALSE)*$E1763</f>
        <v>331.7332576710894</v>
      </c>
    </row>
    <row r="1757" spans="1:31" s="44" customFormat="1" hidden="1" outlineLevel="1">
      <c r="A1757" s="49"/>
      <c r="B1757" s="97"/>
      <c r="C1757" s="48"/>
      <c r="D1757" s="48"/>
      <c r="F1757" s="167" t="str">
        <f>F1763</f>
        <v>LABOR_M</v>
      </c>
      <c r="G1757" s="48" t="str">
        <f>$G$9</f>
        <v>BULKTRAN</v>
      </c>
      <c r="H1757" s="46">
        <f t="shared" ca="1" si="2459"/>
        <v>218241.44819575545</v>
      </c>
      <c r="I1757" s="47">
        <f t="shared" ref="I1757:N1757" ca="1" si="2491">VLOOKUP(CONCATENATE($F1757," ",$G1757),AllocFactorMatrix,(I$4+1),FALSE)*$E1763</f>
        <v>112235.2322531448</v>
      </c>
      <c r="J1757" s="47">
        <f t="shared" ca="1" si="2491"/>
        <v>25.108945433563704</v>
      </c>
      <c r="K1757" s="47">
        <f t="shared" ca="1" si="2491"/>
        <v>43.96397310735869</v>
      </c>
      <c r="L1757" s="47">
        <f t="shared" ca="1" si="2491"/>
        <v>26158.382027329299</v>
      </c>
      <c r="M1757" s="47">
        <f t="shared" ca="1" si="2491"/>
        <v>363.99355298846359</v>
      </c>
      <c r="N1757" s="47">
        <f t="shared" ca="1" si="2491"/>
        <v>50.694731554321656</v>
      </c>
      <c r="O1757" s="47">
        <f t="shared" ca="1" si="2461"/>
        <v>26573.070311872085</v>
      </c>
      <c r="P1757" s="47">
        <f ca="1">VLOOKUP(CONCATENATE($F1757," ",$G1757),AllocFactorMatrix,(P$4+1),FALSE)*$E1763</f>
        <v>15558.814898412904</v>
      </c>
      <c r="Q1757" s="47">
        <f ca="1">VLOOKUP(CONCATENATE($F1757," ",$G1757),AllocFactorMatrix,(Q$4+1),FALSE)*$E1763</f>
        <v>2792.169030784034</v>
      </c>
      <c r="R1757" s="47">
        <f ca="1">VLOOKUP(CONCATENATE($F1757," ",$G1757),AllocFactorMatrix,(R$4+1),FALSE)*$E1763</f>
        <v>566.22338587444744</v>
      </c>
      <c r="S1757" s="47">
        <f ca="1">VLOOKUP(CONCATENATE($F1757," ",$G1757),AllocFactorMatrix,(S$4+1),FALSE)*$E1763</f>
        <v>21.5020770199271</v>
      </c>
      <c r="T1757" s="47">
        <f t="shared" ca="1" si="2464"/>
        <v>18938.70939209131</v>
      </c>
      <c r="U1757" s="47">
        <f ca="1">VLOOKUP(CONCATENATE($F1757," ",$G1757),AllocFactorMatrix,(U$4+1),FALSE)*$E1763</f>
        <v>737.92098537103334</v>
      </c>
      <c r="V1757" s="47">
        <f ca="1">VLOOKUP(CONCATENATE($F1757," ",$G1757),AllocFactorMatrix,(V$4+1),FALSE)*$E1763</f>
        <v>9962.359414693894</v>
      </c>
      <c r="W1757" s="47">
        <f ca="1">VLOOKUP(CONCATENATE($F1757," ",$G1757),AllocFactorMatrix,(W$4+1),FALSE)*$E1763</f>
        <v>38102.025572901257</v>
      </c>
      <c r="X1757" s="47">
        <f ca="1">VLOOKUP(CONCATENATE($F1757," ",$G1757),AllocFactorMatrix,(X$4+1),FALSE)*$E1763</f>
        <v>6902.5353170135531</v>
      </c>
      <c r="Y1757" s="47">
        <f t="shared" ref="Y1757:Y1763" ca="1" si="2492">SUBTOTAL(9,U1757:X1757)</f>
        <v>55704.84128997974</v>
      </c>
      <c r="Z1757" s="47">
        <f ca="1">VLOOKUP(CONCATENATE($F1757," ",$G1757),AllocFactorMatrix,(Z$4+1),FALSE)*$E1763</f>
        <v>4276.6385112585667</v>
      </c>
      <c r="AA1757" s="47">
        <f ca="1">VLOOKUP(CONCATENATE($F1757," ",$G1757),AllocFactorMatrix,(AA$4+1),FALSE)*$E1763</f>
        <v>85.415440191093609</v>
      </c>
      <c r="AB1757" s="47">
        <f t="shared" ca="1" si="2462"/>
        <v>4362.0539514496604</v>
      </c>
      <c r="AC1757" s="47">
        <f ca="1">VLOOKUP(CONCATENATE($F1757," ",$G1757),AllocFactorMatrix,(AC$4+1),FALSE)*$E1763</f>
        <v>56.415780724431841</v>
      </c>
      <c r="AD1757" s="47">
        <f ca="1">VLOOKUP(CONCATENATE($F1757," ",$G1757),AllocFactorMatrix,(AD$4+1),FALSE)*$E1763</f>
        <v>250.63101901889931</v>
      </c>
      <c r="AE1757" s="47">
        <f ca="1">VLOOKUP(CONCATENATE($F1757," ",$G1757),AllocFactorMatrix,(AE$4+1),FALSE)*$E1763</f>
        <v>51.42127893291488</v>
      </c>
    </row>
    <row r="1758" spans="1:31" s="44" customFormat="1" hidden="1" outlineLevel="1">
      <c r="A1758" s="49"/>
      <c r="B1758" s="97"/>
      <c r="C1758" s="48"/>
      <c r="D1758" s="48"/>
      <c r="F1758" s="167" t="str">
        <f>F1763</f>
        <v>LABOR_M</v>
      </c>
      <c r="G1758" s="48" t="str">
        <f>$G$10</f>
        <v>SUBTRAN</v>
      </c>
      <c r="H1758" s="46">
        <f t="shared" ca="1" si="2459"/>
        <v>60483.262143651227</v>
      </c>
      <c r="I1758" s="47">
        <f t="shared" ref="I1758:N1758" ca="1" si="2493">VLOOKUP(CONCATENATE($F1758," ",$G1758),AllocFactorMatrix,(I$4+1),FALSE)*$E1763</f>
        <v>30899.09464431716</v>
      </c>
      <c r="J1758" s="47">
        <f t="shared" ca="1" si="2493"/>
        <v>5.0314489360178669</v>
      </c>
      <c r="K1758" s="47">
        <f t="shared" ca="1" si="2493"/>
        <v>9.3643903747879769</v>
      </c>
      <c r="L1758" s="47">
        <f t="shared" ca="1" si="2493"/>
        <v>7241.2449572742316</v>
      </c>
      <c r="M1758" s="47">
        <f t="shared" ca="1" si="2493"/>
        <v>101.20214650250711</v>
      </c>
      <c r="N1758" s="47">
        <f t="shared" ca="1" si="2493"/>
        <v>18.317118306316893</v>
      </c>
      <c r="O1758" s="47">
        <f t="shared" ca="1" si="2461"/>
        <v>7360.7642220830558</v>
      </c>
      <c r="P1758" s="47">
        <f ca="1">VLOOKUP(CONCATENATE($F1758," ",$G1758),AllocFactorMatrix,(P$4+1),FALSE)*$E1763</f>
        <v>4180.6132025986544</v>
      </c>
      <c r="Q1758" s="47">
        <f ca="1">VLOOKUP(CONCATENATE($F1758," ",$G1758),AllocFactorMatrix,(Q$4+1),FALSE)*$E1763</f>
        <v>752.34213226648853</v>
      </c>
      <c r="R1758" s="47">
        <f ca="1">VLOOKUP(CONCATENATE($F1758," ",$G1758),AllocFactorMatrix,(R$4+1),FALSE)*$E1763</f>
        <v>197.48400916137513</v>
      </c>
      <c r="S1758" s="47">
        <f ca="1">VLOOKUP(CONCATENATE($F1758," ",$G1758),AllocFactorMatrix,(S$4+1),FALSE)*$E1763</f>
        <v>0</v>
      </c>
      <c r="T1758" s="47">
        <f t="shared" ca="1" si="2464"/>
        <v>5130.4393440265176</v>
      </c>
      <c r="U1758" s="47">
        <f ca="1">VLOOKUP(CONCATENATE($F1758," ",$G1758),AllocFactorMatrix,(U$4+1),FALSE)*$E1763</f>
        <v>188.71560082309887</v>
      </c>
      <c r="V1758" s="47">
        <f ca="1">VLOOKUP(CONCATENATE($F1758," ",$G1758),AllocFactorMatrix,(V$4+1),FALSE)*$E1763</f>
        <v>2647.8628732128382</v>
      </c>
      <c r="W1758" s="47">
        <f ca="1">VLOOKUP(CONCATENATE($F1758," ",$G1758),AllocFactorMatrix,(W$4+1),FALSE)*$E1763</f>
        <v>13056.006492190607</v>
      </c>
      <c r="X1758" s="47">
        <f ca="1">VLOOKUP(CONCATENATE($F1758," ",$G1758),AllocFactorMatrix,(X$4+1),FALSE)*$E1763</f>
        <v>0</v>
      </c>
      <c r="Y1758" s="47">
        <f t="shared" ca="1" si="2492"/>
        <v>15892.584966226545</v>
      </c>
      <c r="Z1758" s="47">
        <f ca="1">VLOOKUP(CONCATENATE($F1758," ",$G1758),AllocFactorMatrix,(Z$4+1),FALSE)*$E1763</f>
        <v>1147.6790341994438</v>
      </c>
      <c r="AA1758" s="47">
        <f ca="1">VLOOKUP(CONCATENATE($F1758," ",$G1758),AllocFactorMatrix,(AA$4+1),FALSE)*$E1763</f>
        <v>23.043693063259528</v>
      </c>
      <c r="AB1758" s="47">
        <f t="shared" ca="1" si="2462"/>
        <v>1170.7227272627033</v>
      </c>
      <c r="AC1758" s="47">
        <f ca="1">VLOOKUP(CONCATENATE($F1758," ",$G1758),AllocFactorMatrix,(AC$4+1),FALSE)*$E1763</f>
        <v>15.260400424225175</v>
      </c>
      <c r="AD1758" s="47">
        <f ca="1">VLOOKUP(CONCATENATE($F1758," ",$G1758),AllocFactorMatrix,(AD$4+1),FALSE)*$E1763</f>
        <v>0</v>
      </c>
      <c r="AE1758" s="47">
        <f ca="1">VLOOKUP(CONCATENATE($F1758," ",$G1758),AllocFactorMatrix,(AE$4+1),FALSE)*$E1763</f>
        <v>0</v>
      </c>
    </row>
    <row r="1759" spans="1:31" s="44" customFormat="1" hidden="1" outlineLevel="1">
      <c r="A1759" s="49"/>
      <c r="B1759" s="97"/>
      <c r="C1759" s="48"/>
      <c r="D1759" s="48"/>
      <c r="F1759" s="167" t="str">
        <f>F1763</f>
        <v>LABOR_M</v>
      </c>
      <c r="G1759" s="48" t="str">
        <f>$G$11</f>
        <v>DISTPRI</v>
      </c>
      <c r="H1759" s="46">
        <f t="shared" ca="1" si="2459"/>
        <v>494062.31776878284</v>
      </c>
      <c r="I1759" s="47">
        <f t="shared" ref="I1759:N1759" ca="1" si="2494">VLOOKUP(CONCATENATE($F1759," ",$G1759),AllocFactorMatrix,(I$4+1),FALSE)*$E1763</f>
        <v>323462.38471862889</v>
      </c>
      <c r="J1759" s="47">
        <f t="shared" ca="1" si="2494"/>
        <v>53.112992637692351</v>
      </c>
      <c r="K1759" s="47">
        <f t="shared" ca="1" si="2494"/>
        <v>98.274249855448673</v>
      </c>
      <c r="L1759" s="47">
        <f t="shared" ca="1" si="2494"/>
        <v>75681.612241983763</v>
      </c>
      <c r="M1759" s="47">
        <f t="shared" ca="1" si="2494"/>
        <v>1057.5698362775295</v>
      </c>
      <c r="N1759" s="47">
        <f t="shared" ca="1" si="2494"/>
        <v>0</v>
      </c>
      <c r="O1759" s="47">
        <f t="shared" ca="1" si="2461"/>
        <v>76739.182078261292</v>
      </c>
      <c r="P1759" s="47">
        <f ca="1">VLOOKUP(CONCATENATE($F1759," ",$G1759),AllocFactorMatrix,(P$4+1),FALSE)*$E1763</f>
        <v>43889.33496741335</v>
      </c>
      <c r="Q1759" s="47">
        <f ca="1">VLOOKUP(CONCATENATE($F1759," ",$G1759),AllocFactorMatrix,(Q$4+1),FALSE)*$E1763</f>
        <v>7897.6386486870269</v>
      </c>
      <c r="R1759" s="47">
        <f ca="1">VLOOKUP(CONCATENATE($F1759," ",$G1759),AllocFactorMatrix,(R$4+1),FALSE)*$E1763</f>
        <v>0</v>
      </c>
      <c r="S1759" s="47">
        <f ca="1">VLOOKUP(CONCATENATE($F1759," ",$G1759),AllocFactorMatrix,(S$4+1),FALSE)*$E1763</f>
        <v>0</v>
      </c>
      <c r="T1759" s="47">
        <f t="shared" ca="1" si="2464"/>
        <v>51786.973616100375</v>
      </c>
      <c r="U1759" s="47">
        <f ca="1">VLOOKUP(CONCATENATE($F1759," ",$G1759),AllocFactorMatrix,(U$4+1),FALSE)*$E1763</f>
        <v>1987.4622442953673</v>
      </c>
      <c r="V1759" s="47">
        <f ca="1">VLOOKUP(CONCATENATE($F1759," ",$G1759),AllocFactorMatrix,(V$4+1),FALSE)*$E1763</f>
        <v>27482.355261340843</v>
      </c>
      <c r="W1759" s="47">
        <f ca="1">VLOOKUP(CONCATENATE($F1759," ",$G1759),AllocFactorMatrix,(W$4+1),FALSE)*$E1763</f>
        <v>0</v>
      </c>
      <c r="X1759" s="47">
        <f ca="1">VLOOKUP(CONCATENATE($F1759," ",$G1759),AllocFactorMatrix,(X$4+1),FALSE)*$E1763</f>
        <v>0</v>
      </c>
      <c r="Y1759" s="47">
        <f t="shared" ca="1" si="2492"/>
        <v>29469.817505636209</v>
      </c>
      <c r="Z1759" s="47">
        <f ca="1">VLOOKUP(CONCATENATE($F1759," ",$G1759),AllocFactorMatrix,(Z$4+1),FALSE)*$E1763</f>
        <v>12051.853334404621</v>
      </c>
      <c r="AA1759" s="47">
        <f ca="1">VLOOKUP(CONCATENATE($F1759," ",$G1759),AllocFactorMatrix,(AA$4+1),FALSE)*$E1763</f>
        <v>241.89970231050344</v>
      </c>
      <c r="AB1759" s="47">
        <f t="shared" ca="1" si="2462"/>
        <v>12293.753036715125</v>
      </c>
      <c r="AC1759" s="47">
        <f ca="1">VLOOKUP(CONCATENATE($F1759," ",$G1759),AllocFactorMatrix,(AC$4+1),FALSE)*$E1763</f>
        <v>158.81957094756473</v>
      </c>
      <c r="AD1759" s="47">
        <f ca="1">VLOOKUP(CONCATENATE($F1759," ",$G1759),AllocFactorMatrix,(AD$4+1),FALSE)*$E1763</f>
        <v>0</v>
      </c>
      <c r="AE1759" s="47">
        <f ca="1">VLOOKUP(CONCATENATE($F1759," ",$G1759),AllocFactorMatrix,(AE$4+1),FALSE)*$E1763</f>
        <v>0</v>
      </c>
    </row>
    <row r="1760" spans="1:31" s="44" customFormat="1" hidden="1" outlineLevel="1">
      <c r="A1760" s="49"/>
      <c r="B1760" s="97"/>
      <c r="C1760" s="48"/>
      <c r="D1760" s="48"/>
      <c r="F1760" s="167" t="str">
        <f>F1763</f>
        <v>LABOR_M</v>
      </c>
      <c r="G1760" s="48" t="str">
        <f>$G$12</f>
        <v>DISTSEC</v>
      </c>
      <c r="H1760" s="46">
        <f t="shared" ca="1" si="2459"/>
        <v>195734.17498756375</v>
      </c>
      <c r="I1760" s="47">
        <f t="shared" ref="I1760:N1760" ca="1" si="2495">VLOOKUP(CONCATENATE($F1760," ",$G1760),AllocFactorMatrix,(I$4+1),FALSE)*$E1763</f>
        <v>145219.32725617403</v>
      </c>
      <c r="J1760" s="47">
        <f t="shared" ca="1" si="2495"/>
        <v>35.999122728510443</v>
      </c>
      <c r="K1760" s="47">
        <f t="shared" ca="1" si="2495"/>
        <v>46.62878495149581</v>
      </c>
      <c r="L1760" s="47">
        <f t="shared" ca="1" si="2495"/>
        <v>29271.39691433854</v>
      </c>
      <c r="M1760" s="47">
        <f t="shared" ca="1" si="2495"/>
        <v>0</v>
      </c>
      <c r="N1760" s="47">
        <f t="shared" ca="1" si="2495"/>
        <v>0</v>
      </c>
      <c r="O1760" s="47">
        <f t="shared" ca="1" si="2461"/>
        <v>29271.39691433854</v>
      </c>
      <c r="P1760" s="47">
        <f ca="1">VLOOKUP(CONCATENATE($F1760," ",$G1760),AllocFactorMatrix,(P$4+1),FALSE)*$E1763</f>
        <v>14612.100607034245</v>
      </c>
      <c r="Q1760" s="47">
        <f ca="1">VLOOKUP(CONCATENATE($F1760," ",$G1760),AllocFactorMatrix,(Q$4+1),FALSE)*$E1763</f>
        <v>0</v>
      </c>
      <c r="R1760" s="47">
        <f ca="1">VLOOKUP(CONCATENATE($F1760," ",$G1760),AllocFactorMatrix,(R$4+1),FALSE)*$E1763</f>
        <v>0</v>
      </c>
      <c r="S1760" s="47">
        <f ca="1">VLOOKUP(CONCATENATE($F1760," ",$G1760),AllocFactorMatrix,(S$4+1),FALSE)*$E1763</f>
        <v>0</v>
      </c>
      <c r="T1760" s="47">
        <f t="shared" ca="1" si="2464"/>
        <v>14612.100607034245</v>
      </c>
      <c r="U1760" s="47">
        <f ca="1">VLOOKUP(CONCATENATE($F1760," ",$G1760),AllocFactorMatrix,(U$4+1),FALSE)*$E1763</f>
        <v>547.2150112392867</v>
      </c>
      <c r="V1760" s="47">
        <f ca="1">VLOOKUP(CONCATENATE($F1760," ",$G1760),AllocFactorMatrix,(V$4+1),FALSE)*$E1763</f>
        <v>0</v>
      </c>
      <c r="W1760" s="47">
        <f ca="1">VLOOKUP(CONCATENATE($F1760," ",$G1760),AllocFactorMatrix,(W$4+1),FALSE)*$E1763</f>
        <v>0</v>
      </c>
      <c r="X1760" s="47">
        <f ca="1">VLOOKUP(CONCATENATE($F1760," ",$G1760),AllocFactorMatrix,(X$4+1),FALSE)*$E1763</f>
        <v>0</v>
      </c>
      <c r="Y1760" s="47">
        <f t="shared" ca="1" si="2492"/>
        <v>547.2150112392867</v>
      </c>
      <c r="Z1760" s="47">
        <f ca="1">VLOOKUP(CONCATENATE($F1760," ",$G1760),AllocFactorMatrix,(Z$4+1),FALSE)*$E1763</f>
        <v>4135.5055200598663</v>
      </c>
      <c r="AA1760" s="47">
        <f ca="1">VLOOKUP(CONCATENATE($F1760," ",$G1760),AllocFactorMatrix,(AA$4+1),FALSE)*$E1763</f>
        <v>0</v>
      </c>
      <c r="AB1760" s="47">
        <f t="shared" ca="1" si="2462"/>
        <v>4135.5055200598663</v>
      </c>
      <c r="AC1760" s="47">
        <f ca="1">VLOOKUP(CONCATENATE($F1760," ",$G1760),AllocFactorMatrix,(AC$4+1),FALSE)*$E1763</f>
        <v>48.896446225732674</v>
      </c>
      <c r="AD1760" s="47">
        <f ca="1">VLOOKUP(CONCATENATE($F1760," ",$G1760),AllocFactorMatrix,(AD$4+1),FALSE)*$E1763</f>
        <v>1505.0184419450884</v>
      </c>
      <c r="AE1760" s="47">
        <f ca="1">VLOOKUP(CONCATENATE($F1760," ",$G1760),AllocFactorMatrix,(AE$4+1),FALSE)*$E1763</f>
        <v>312.08688286685037</v>
      </c>
    </row>
    <row r="1761" spans="1:31" s="44" customFormat="1" hidden="1" outlineLevel="1">
      <c r="A1761" s="49"/>
      <c r="B1761" s="97"/>
      <c r="C1761" s="48"/>
      <c r="D1761" s="48"/>
      <c r="F1761" s="167" t="str">
        <f>F1763</f>
        <v>LABOR_M</v>
      </c>
      <c r="G1761" s="48" t="str">
        <f>$G$13</f>
        <v>ENERGY</v>
      </c>
      <c r="H1761" s="46">
        <f t="shared" ca="1" si="2459"/>
        <v>563137.50417299231</v>
      </c>
      <c r="I1761" s="47">
        <f t="shared" ref="I1761:N1761" ca="1" si="2496">VLOOKUP(CONCATENATE($F1761," ",$G1761),AllocFactorMatrix,(I$4+1),FALSE)*$E1763</f>
        <v>220312.68321630554</v>
      </c>
      <c r="J1761" s="47">
        <f t="shared" ca="1" si="2496"/>
        <v>35.256056888913989</v>
      </c>
      <c r="K1761" s="47">
        <f t="shared" ca="1" si="2496"/>
        <v>101.65733445038032</v>
      </c>
      <c r="L1761" s="47">
        <f t="shared" ca="1" si="2496"/>
        <v>63527.995946620948</v>
      </c>
      <c r="M1761" s="47">
        <f t="shared" ca="1" si="2496"/>
        <v>886.02650530633071</v>
      </c>
      <c r="N1761" s="47">
        <f t="shared" ca="1" si="2496"/>
        <v>123.86575452430833</v>
      </c>
      <c r="O1761" s="47">
        <f t="shared" ca="1" si="2461"/>
        <v>64537.888206451593</v>
      </c>
      <c r="P1761" s="47">
        <f ca="1">VLOOKUP(CONCATENATE($F1761," ",$G1761),AllocFactorMatrix,(P$4+1),FALSE)*$E1763</f>
        <v>41185.681750822943</v>
      </c>
      <c r="Q1761" s="47">
        <f ca="1">VLOOKUP(CONCATENATE($F1761," ",$G1761),AllocFactorMatrix,(Q$4+1),FALSE)*$E1763</f>
        <v>7355.6965348069652</v>
      </c>
      <c r="R1761" s="47">
        <f ca="1">VLOOKUP(CONCATENATE($F1761," ",$G1761),AllocFactorMatrix,(R$4+1),FALSE)*$E1763</f>
        <v>1497.8891914285678</v>
      </c>
      <c r="S1761" s="47">
        <f ca="1">VLOOKUP(CONCATENATE($F1761," ",$G1761),AllocFactorMatrix,(S$4+1),FALSE)*$E1763</f>
        <v>56.575781691067192</v>
      </c>
      <c r="T1761" s="47">
        <f t="shared" ca="1" si="2464"/>
        <v>50095.843258749548</v>
      </c>
      <c r="U1761" s="47">
        <f ca="1">VLOOKUP(CONCATENATE($F1761," ",$G1761),AllocFactorMatrix,(U$4+1),FALSE)*$E1763</f>
        <v>2160.0325007523666</v>
      </c>
      <c r="V1761" s="47">
        <f ca="1">VLOOKUP(CONCATENATE($F1761," ",$G1761),AllocFactorMatrix,(V$4+1),FALSE)*$E1763</f>
        <v>34150.524534107564</v>
      </c>
      <c r="W1761" s="47">
        <f ca="1">VLOOKUP(CONCATENATE($F1761," ",$G1761),AllocFactorMatrix,(W$4+1),FALSE)*$E1763</f>
        <v>146875.84784108485</v>
      </c>
      <c r="X1761" s="47">
        <f ca="1">VLOOKUP(CONCATENATE($F1761," ",$G1761),AllocFactorMatrix,(X$4+1),FALSE)*$E1763</f>
        <v>27628.881059102736</v>
      </c>
      <c r="Y1761" s="47">
        <f t="shared" ca="1" si="2492"/>
        <v>210815.28593504752</v>
      </c>
      <c r="Z1761" s="47">
        <f ca="1">VLOOKUP(CONCATENATE($F1761," ",$G1761),AllocFactorMatrix,(Z$4+1),FALSE)*$E1763</f>
        <v>11329.755766629165</v>
      </c>
      <c r="AA1761" s="47">
        <f ca="1">VLOOKUP(CONCATENATE($F1761," ",$G1761),AllocFactorMatrix,(AA$4+1),FALSE)*$E1763</f>
        <v>227.32928943369731</v>
      </c>
      <c r="AB1761" s="47">
        <f t="shared" ca="1" si="2462"/>
        <v>11557.085056062862</v>
      </c>
      <c r="AC1761" s="47">
        <f ca="1">VLOOKUP(CONCATENATE($F1761," ",$G1761),AllocFactorMatrix,(AC$4+1),FALSE)*$E1763</f>
        <v>202.77870099976272</v>
      </c>
      <c r="AD1761" s="47">
        <f ca="1">VLOOKUP(CONCATENATE($F1761," ",$G1761),AllocFactorMatrix,(AD$4+1),FALSE)*$E1763</f>
        <v>4542.1734545760864</v>
      </c>
      <c r="AE1761" s="47">
        <f ca="1">VLOOKUP(CONCATENATE($F1761," ",$G1761),AllocFactorMatrix,(AE$4+1),FALSE)*$E1763</f>
        <v>936.85295345996258</v>
      </c>
    </row>
    <row r="1762" spans="1:31" s="44" customFormat="1" hidden="1" outlineLevel="1">
      <c r="A1762" s="49"/>
      <c r="B1762" s="97"/>
      <c r="C1762" s="48"/>
      <c r="D1762" s="48"/>
      <c r="F1762" s="167" t="str">
        <f>F1763</f>
        <v>LABOR_M</v>
      </c>
      <c r="G1762" s="48" t="str">
        <f>$G$14</f>
        <v>CUSTOMER</v>
      </c>
      <c r="H1762" s="46">
        <f t="shared" ca="1" si="2459"/>
        <v>372683.88581951498</v>
      </c>
      <c r="I1762" s="47">
        <f t="shared" ref="I1762:N1762" ca="1" si="2497">VLOOKUP(CONCATENATE($F1762," ",$G1762),AllocFactorMatrix,(I$4+1),FALSE)*$E1763</f>
        <v>287702.45958271902</v>
      </c>
      <c r="J1762" s="47">
        <f t="shared" ca="1" si="2497"/>
        <v>58.063087368291853</v>
      </c>
      <c r="K1762" s="47">
        <f t="shared" ca="1" si="2497"/>
        <v>17.030492326161692</v>
      </c>
      <c r="L1762" s="47">
        <f t="shared" ca="1" si="2497"/>
        <v>58255.45876974205</v>
      </c>
      <c r="M1762" s="47">
        <f t="shared" ca="1" si="2497"/>
        <v>1489.3647967756058</v>
      </c>
      <c r="N1762" s="47">
        <f t="shared" ca="1" si="2497"/>
        <v>240.13199405201061</v>
      </c>
      <c r="O1762" s="47">
        <f t="shared" ca="1" si="2461"/>
        <v>59984.955560569666</v>
      </c>
      <c r="P1762" s="47">
        <f ca="1">VLOOKUP(CONCATENATE($F1762," ",$G1762),AllocFactorMatrix,(P$4+1),FALSE)*$E1763</f>
        <v>2386.0428462573341</v>
      </c>
      <c r="Q1762" s="47">
        <f ca="1">VLOOKUP(CONCATENATE($F1762," ",$G1762),AllocFactorMatrix,(Q$4+1),FALSE)*$E1763</f>
        <v>577.13285939402681</v>
      </c>
      <c r="R1762" s="47">
        <f ca="1">VLOOKUP(CONCATENATE($F1762," ",$G1762),AllocFactorMatrix,(R$4+1),FALSE)*$E1763</f>
        <v>587.49931350398651</v>
      </c>
      <c r="S1762" s="47">
        <f ca="1">VLOOKUP(CONCATENATE($F1762," ",$G1762),AllocFactorMatrix,(S$4+1),FALSE)*$E1763</f>
        <v>72.569904694539332</v>
      </c>
      <c r="T1762" s="47">
        <f t="shared" ca="1" si="2464"/>
        <v>3623.2449238498866</v>
      </c>
      <c r="U1762" s="47">
        <f ca="1">VLOOKUP(CONCATENATE($F1762," ",$G1762),AllocFactorMatrix,(U$4+1),FALSE)*$E1763</f>
        <v>18.16103040706664</v>
      </c>
      <c r="V1762" s="47">
        <f ca="1">VLOOKUP(CONCATENATE($F1762," ",$G1762),AllocFactorMatrix,(V$4+1),FALSE)*$E1763</f>
        <v>419.57851927323441</v>
      </c>
      <c r="W1762" s="47">
        <f ca="1">VLOOKUP(CONCATENATE($F1762," ",$G1762),AllocFactorMatrix,(W$4+1),FALSE)*$E1763</f>
        <v>986.88870103937813</v>
      </c>
      <c r="X1762" s="47">
        <f ca="1">VLOOKUP(CONCATENATE($F1762," ",$G1762),AllocFactorMatrix,(X$4+1),FALSE)*$E1763</f>
        <v>290.60271141016818</v>
      </c>
      <c r="Y1762" s="47">
        <f t="shared" ca="1" si="2492"/>
        <v>1715.2309621298475</v>
      </c>
      <c r="Z1762" s="47">
        <f ca="1">VLOOKUP(CONCATENATE($F1762," ",$G1762),AllocFactorMatrix,(Z$4+1),FALSE)*$E1763</f>
        <v>529.48943553044194</v>
      </c>
      <c r="AA1762" s="47">
        <f ca="1">VLOOKUP(CONCATENATE($F1762," ",$G1762),AllocFactorMatrix,(AA$4+1),FALSE)*$E1763</f>
        <v>7.9096361340976244</v>
      </c>
      <c r="AB1762" s="47">
        <f t="shared" ca="1" si="2462"/>
        <v>537.39907166453952</v>
      </c>
      <c r="AC1762" s="47">
        <f ca="1">VLOOKUP(CONCATENATE($F1762," ",$G1762),AllocFactorMatrix,(AC$4+1),FALSE)*$E1763</f>
        <v>43.104672425452655</v>
      </c>
      <c r="AD1762" s="47">
        <f ca="1">VLOOKUP(CONCATENATE($F1762," ",$G1762),AllocFactorMatrix,(AD$4+1),FALSE)*$E1763</f>
        <v>15661.886434316673</v>
      </c>
      <c r="AE1762" s="47">
        <f ca="1">VLOOKUP(CONCATENATE($F1762," ",$G1762),AllocFactorMatrix,(AE$4+1),FALSE)*$E1763</f>
        <v>3340.5110321451039</v>
      </c>
    </row>
    <row r="1763" spans="1:31" s="44" customFormat="1" collapsed="1">
      <c r="A1763" s="49"/>
      <c r="B1763" s="97"/>
      <c r="C1763" s="48"/>
      <c r="D1763" s="48" t="s">
        <v>489</v>
      </c>
      <c r="E1763" s="54">
        <v>3312280.0864999997</v>
      </c>
      <c r="F1763" s="87" t="s">
        <v>67</v>
      </c>
      <c r="G1763" s="48" t="str">
        <f>$G$15</f>
        <v>TOTAL</v>
      </c>
      <c r="H1763" s="46">
        <f t="shared" ca="1" si="2459"/>
        <v>3312280.0865000011</v>
      </c>
      <c r="I1763" s="47">
        <f t="shared" ref="I1763:N1763" ca="1" si="2498">VLOOKUP(CONCATENATE($F1763," ",$G1763),AllocFactorMatrix,(I$4+1),FALSE)*$E1763</f>
        <v>1843892.5040156988</v>
      </c>
      <c r="J1763" s="47">
        <f t="shared" ca="1" si="2498"/>
        <v>374.55658393276298</v>
      </c>
      <c r="K1763" s="47">
        <f t="shared" ca="1" si="2498"/>
        <v>600.54328735500656</v>
      </c>
      <c r="L1763" s="47">
        <f t="shared" ca="1" si="2498"/>
        <v>428891.23396938079</v>
      </c>
      <c r="M1763" s="47">
        <f t="shared" ca="1" si="2498"/>
        <v>6246.3825064820658</v>
      </c>
      <c r="N1763" s="47">
        <f t="shared" ca="1" si="2498"/>
        <v>760.05569286055982</v>
      </c>
      <c r="O1763" s="47">
        <f t="shared" ca="1" si="2461"/>
        <v>435897.67216872342</v>
      </c>
      <c r="P1763" s="47">
        <f ca="1">VLOOKUP(CONCATENATE($F1763," ",$G1763),AllocFactorMatrix,(P$4+1),FALSE)*$E1763</f>
        <v>222186.91693296851</v>
      </c>
      <c r="Q1763" s="47">
        <f ca="1">VLOOKUP(CONCATENATE($F1763," ",$G1763),AllocFactorMatrix,(Q$4+1),FALSE)*$E1763</f>
        <v>37388.053710731052</v>
      </c>
      <c r="R1763" s="47">
        <f ca="1">VLOOKUP(CONCATENATE($F1763," ",$G1763),AllocFactorMatrix,(R$4+1),FALSE)*$E1763</f>
        <v>6501.9635894464573</v>
      </c>
      <c r="S1763" s="47">
        <f ca="1">VLOOKUP(CONCATENATE($F1763," ",$G1763),AllocFactorMatrix,(S$4+1),FALSE)*$E1763</f>
        <v>289.36376200644139</v>
      </c>
      <c r="T1763" s="47">
        <f t="shared" ca="1" si="2464"/>
        <v>266366.29799515248</v>
      </c>
      <c r="U1763" s="47">
        <f ca="1">VLOOKUP(CONCATENATE($F1763," ",$G1763),AllocFactorMatrix,(U$4+1),FALSE)*$E1763</f>
        <v>10400.044984182461</v>
      </c>
      <c r="V1763" s="47">
        <f ca="1">VLOOKUP(CONCATENATE($F1763," ",$G1763),AllocFactorMatrix,(V$4+1),FALSE)*$E1763</f>
        <v>138932.68732568593</v>
      </c>
      <c r="W1763" s="47">
        <f ca="1">VLOOKUP(CONCATENATE($F1763," ",$G1763),AllocFactorMatrix,(W$4+1),FALSE)*$E1763</f>
        <v>444827.7444246721</v>
      </c>
      <c r="X1763" s="47">
        <f ca="1">VLOOKUP(CONCATENATE($F1763," ",$G1763),AllocFactorMatrix,(X$4+1),FALSE)*$E1763</f>
        <v>79352.232540404046</v>
      </c>
      <c r="Y1763" s="47">
        <f t="shared" ca="1" si="2492"/>
        <v>673512.7092749445</v>
      </c>
      <c r="Z1763" s="47">
        <f ca="1">VLOOKUP(CONCATENATE($F1763," ",$G1763),AllocFactorMatrix,(Z$4+1),FALSE)*$E1763</f>
        <v>61060.729842213732</v>
      </c>
      <c r="AA1763" s="47">
        <f ca="1">VLOOKUP(CONCATENATE($F1763," ",$G1763),AllocFactorMatrix,(AA$4+1),FALSE)*$E1763</f>
        <v>1136.6369966010675</v>
      </c>
      <c r="AB1763" s="47">
        <f t="shared" ca="1" si="2462"/>
        <v>62197.3668388148</v>
      </c>
      <c r="AC1763" s="47">
        <f ca="1">VLOOKUP(CONCATENATE($F1763," ",$G1763),AllocFactorMatrix,(AC$4+1),FALSE)*$E1763</f>
        <v>889.22977732400057</v>
      </c>
      <c r="AD1763" s="47">
        <f ca="1">VLOOKUP(CONCATENATE($F1763," ",$G1763),AllocFactorMatrix,(AD$4+1),FALSE)*$E1763</f>
        <v>23576.601152976498</v>
      </c>
      <c r="AE1763" s="47">
        <f ca="1">VLOOKUP(CONCATENATE($F1763," ",$G1763),AllocFactorMatrix,(AE$4+1),FALSE)*$E1763</f>
        <v>4972.6054050759212</v>
      </c>
    </row>
    <row r="1764" spans="1:31" s="44" customFormat="1" hidden="1" outlineLevel="1">
      <c r="A1764" s="49"/>
      <c r="B1764" s="97"/>
      <c r="C1764" s="48"/>
      <c r="D1764" s="48"/>
      <c r="F1764" s="167" t="str">
        <f>F1771</f>
        <v>RB_GUP_EPIS</v>
      </c>
      <c r="G1764" s="48" t="str">
        <f>$G$8</f>
        <v>PRODUCTION</v>
      </c>
      <c r="H1764" s="46">
        <f t="shared" ref="H1764:H1795" ca="1" si="2499">SUBTOTAL(9,I1764:AE1764)</f>
        <v>330683.29820352542</v>
      </c>
      <c r="I1764" s="47">
        <f t="shared" ref="I1764:N1764" ca="1" si="2500">VLOOKUP(CONCATENATE($F1764," ",$G1764),AllocFactorMatrix,(I$4+1),FALSE)*$E1771</f>
        <v>170060.80688585967</v>
      </c>
      <c r="J1764" s="47">
        <f t="shared" ca="1" si="2500"/>
        <v>38.045517746636428</v>
      </c>
      <c r="K1764" s="47">
        <f t="shared" ca="1" si="2500"/>
        <v>66.614988809239833</v>
      </c>
      <c r="L1764" s="47">
        <f t="shared" ca="1" si="2500"/>
        <v>39635.64261499139</v>
      </c>
      <c r="M1764" s="47">
        <f t="shared" ca="1" si="2500"/>
        <v>551.52946253857522</v>
      </c>
      <c r="N1764" s="47">
        <f t="shared" ca="1" si="2500"/>
        <v>76.81355292734672</v>
      </c>
      <c r="O1764" s="47">
        <f t="shared" ca="1" si="2461"/>
        <v>40263.985630457311</v>
      </c>
      <c r="P1764" s="47">
        <f ca="1">VLOOKUP(CONCATENATE($F1764," ",$G1764),AllocFactorMatrix,(P$4+1),FALSE)*$E1771</f>
        <v>23574.991227745213</v>
      </c>
      <c r="Q1764" s="47">
        <f ca="1">VLOOKUP(CONCATENATE($F1764," ",$G1764),AllocFactorMatrix,(Q$4+1),FALSE)*$E1771</f>
        <v>4230.7438475812141</v>
      </c>
      <c r="R1764" s="47">
        <f ca="1">VLOOKUP(CONCATENATE($F1764," ",$G1764),AllocFactorMatrix,(R$4+1),FALSE)*$E1771</f>
        <v>857.95167833097162</v>
      </c>
      <c r="S1764" s="47">
        <f ca="1">VLOOKUP(CONCATENATE($F1764," ",$G1764),AllocFactorMatrix,(S$4+1),FALSE)*$E1771</f>
        <v>32.580327000020574</v>
      </c>
      <c r="T1764" s="47">
        <f t="shared" ca="1" si="2464"/>
        <v>28696.267080657417</v>
      </c>
      <c r="U1764" s="47">
        <f ca="1">VLOOKUP(CONCATENATE($F1764," ",$G1764),AllocFactorMatrix,(U$4+1),FALSE)*$E1771</f>
        <v>1118.1109146472188</v>
      </c>
      <c r="V1764" s="47">
        <f ca="1">VLOOKUP(CONCATENATE($F1764," ",$G1764),AllocFactorMatrix,(V$4+1),FALSE)*$E1771</f>
        <v>15095.143000448656</v>
      </c>
      <c r="W1764" s="47">
        <f ca="1">VLOOKUP(CONCATENATE($F1764," ",$G1764),AllocFactorMatrix,(W$4+1),FALSE)*$E1771</f>
        <v>57732.862335941558</v>
      </c>
      <c r="X1764" s="47">
        <f ca="1">VLOOKUP(CONCATENATE($F1764," ",$G1764),AllocFactorMatrix,(X$4+1),FALSE)*$E1771</f>
        <v>10458.84346656733</v>
      </c>
      <c r="Y1764" s="47">
        <f ca="1">SUBTOTAL(9,U1764:X1764)</f>
        <v>84404.959717604754</v>
      </c>
      <c r="Z1764" s="47">
        <f ca="1">VLOOKUP(CONCATENATE($F1764," ",$G1764),AllocFactorMatrix,(Z$4+1),FALSE)*$E1771</f>
        <v>6480.0382320534227</v>
      </c>
      <c r="AA1764" s="47">
        <f ca="1">VLOOKUP(CONCATENATE($F1764," ",$G1764),AllocFactorMatrix,(AA$4+1),FALSE)*$E1771</f>
        <v>129.42298410044287</v>
      </c>
      <c r="AB1764" s="47">
        <f t="shared" ca="1" si="2462"/>
        <v>6609.4612161538653</v>
      </c>
      <c r="AC1764" s="47">
        <f ca="1">VLOOKUP(CONCATENATE($F1764," ",$G1764),AllocFactorMatrix,(AC$4+1),FALSE)*$E1771</f>
        <v>85.482187709588842</v>
      </c>
      <c r="AD1764" s="47">
        <f ca="1">VLOOKUP(CONCATENATE($F1764," ",$G1764),AllocFactorMatrix,(AD$4+1),FALSE)*$E1771</f>
        <v>379.76054817479235</v>
      </c>
      <c r="AE1764" s="47">
        <f ca="1">VLOOKUP(CONCATENATE($F1764," ",$G1764),AllocFactorMatrix,(AE$4+1),FALSE)*$E1771</f>
        <v>77.914430352054964</v>
      </c>
    </row>
    <row r="1765" spans="1:31" s="44" customFormat="1" hidden="1" outlineLevel="1">
      <c r="A1765" s="49"/>
      <c r="B1765" s="97"/>
      <c r="C1765" s="48"/>
      <c r="D1765" s="48"/>
      <c r="F1765" s="167" t="str">
        <f>F1771</f>
        <v>RB_GUP_EPIS</v>
      </c>
      <c r="G1765" s="48" t="str">
        <f>$G$9</f>
        <v>BULKTRAN</v>
      </c>
      <c r="H1765" s="46">
        <f t="shared" ca="1" si="2499"/>
        <v>179579.04274761866</v>
      </c>
      <c r="I1765" s="47">
        <f t="shared" ref="I1765:N1765" ca="1" si="2501">VLOOKUP(CONCATENATE($F1765," ",$G1765),AllocFactorMatrix,(I$4+1),FALSE)*$E1771</f>
        <v>92352.281096017992</v>
      </c>
      <c r="J1765" s="47">
        <f t="shared" ca="1" si="2501"/>
        <v>20.660788418692714</v>
      </c>
      <c r="K1765" s="47">
        <f t="shared" ca="1" si="2501"/>
        <v>36.175567341910252</v>
      </c>
      <c r="L1765" s="47">
        <f t="shared" ca="1" si="2501"/>
        <v>21524.312833925254</v>
      </c>
      <c r="M1765" s="47">
        <f t="shared" ca="1" si="2501"/>
        <v>299.51053914077005</v>
      </c>
      <c r="N1765" s="47">
        <f t="shared" ca="1" si="2501"/>
        <v>41.713943158528132</v>
      </c>
      <c r="O1765" s="47">
        <f t="shared" ca="1" si="2461"/>
        <v>21865.537316224552</v>
      </c>
      <c r="P1765" s="47">
        <f ca="1">VLOOKUP(CONCATENATE($F1765," ",$G1765),AllocFactorMatrix,(P$4+1),FALSE)*$E1771</f>
        <v>12802.50433106651</v>
      </c>
      <c r="Q1765" s="47">
        <f ca="1">VLOOKUP(CONCATENATE($F1765," ",$G1765),AllocFactorMatrix,(Q$4+1),FALSE)*$E1771</f>
        <v>2297.5243515062775</v>
      </c>
      <c r="R1765" s="47">
        <f ca="1">VLOOKUP(CONCATENATE($F1765," ",$G1765),AllocFactorMatrix,(R$4+1),FALSE)*$E1771</f>
        <v>465.91449267438759</v>
      </c>
      <c r="S1765" s="47">
        <f ca="1">VLOOKUP(CONCATENATE($F1765," ",$G1765),AllocFactorMatrix,(S$4+1),FALSE)*$E1771</f>
        <v>17.692892162540172</v>
      </c>
      <c r="T1765" s="47">
        <f t="shared" ca="1" si="2464"/>
        <v>15583.636067409716</v>
      </c>
      <c r="U1765" s="47">
        <f ca="1">VLOOKUP(CONCATENATE($F1765," ",$G1765),AllocFactorMatrix,(U$4+1),FALSE)*$E1771</f>
        <v>607.19512847737565</v>
      </c>
      <c r="V1765" s="47">
        <f ca="1">VLOOKUP(CONCATENATE($F1765," ",$G1765),AllocFactorMatrix,(V$4+1),FALSE)*$E1771</f>
        <v>8197.4848590344864</v>
      </c>
      <c r="W1765" s="47">
        <f ca="1">VLOOKUP(CONCATENATE($F1765," ",$G1765),AllocFactorMatrix,(W$4+1),FALSE)*$E1771</f>
        <v>31352.088870806801</v>
      </c>
      <c r="X1765" s="47">
        <f ca="1">VLOOKUP(CONCATENATE($F1765," ",$G1765),AllocFactorMatrix,(X$4+1),FALSE)*$E1771</f>
        <v>5679.7216798575018</v>
      </c>
      <c r="Y1765" s="47">
        <f t="shared" ref="Y1765:Y1771" ca="1" si="2502">SUBTOTAL(9,U1765:X1765)</f>
        <v>45836.490538176164</v>
      </c>
      <c r="Z1765" s="47">
        <f ca="1">VLOOKUP(CONCATENATE($F1765," ",$G1765),AllocFactorMatrix,(Z$4+1),FALSE)*$E1771</f>
        <v>3519.0137179650242</v>
      </c>
      <c r="AA1765" s="47">
        <f ca="1">VLOOKUP(CONCATENATE($F1765," ",$G1765),AllocFactorMatrix,(AA$4+1),FALSE)*$E1771</f>
        <v>70.283729842301497</v>
      </c>
      <c r="AB1765" s="47">
        <f t="shared" ca="1" si="2462"/>
        <v>3589.2974478073256</v>
      </c>
      <c r="AC1765" s="47">
        <f ca="1">VLOOKUP(CONCATENATE($F1765," ",$G1765),AllocFactorMatrix,(AC$4+1),FALSE)*$E1771</f>
        <v>46.421484012815995</v>
      </c>
      <c r="AD1765" s="47">
        <f ca="1">VLOOKUP(CONCATENATE($F1765," ",$G1765),AllocFactorMatrix,(AD$4+1),FALSE)*$E1771</f>
        <v>206.23066264618834</v>
      </c>
      <c r="AE1765" s="47">
        <f ca="1">VLOOKUP(CONCATENATE($F1765," ",$G1765),AllocFactorMatrix,(AE$4+1),FALSE)*$E1771</f>
        <v>42.311779563286308</v>
      </c>
    </row>
    <row r="1766" spans="1:31" s="44" customFormat="1" hidden="1" outlineLevel="1">
      <c r="A1766" s="49"/>
      <c r="B1766" s="97"/>
      <c r="C1766" s="48"/>
      <c r="D1766" s="48"/>
      <c r="F1766" s="167" t="str">
        <f>F1771</f>
        <v>RB_GUP_EPIS</v>
      </c>
      <c r="G1766" s="48" t="str">
        <f>$G$10</f>
        <v>SUBTRAN</v>
      </c>
      <c r="H1766" s="46">
        <f t="shared" ca="1" si="2499"/>
        <v>49720.709000997536</v>
      </c>
      <c r="I1766" s="47">
        <f t="shared" ref="I1766:N1766" ca="1" si="2503">VLOOKUP(CONCATENATE($F1766," ",$G1766),AllocFactorMatrix,(I$4+1),FALSE)*$E1771</f>
        <v>25400.827249620244</v>
      </c>
      <c r="J1766" s="47">
        <f t="shared" ca="1" si="2503"/>
        <v>4.1361394794970341</v>
      </c>
      <c r="K1766" s="47">
        <f t="shared" ca="1" si="2503"/>
        <v>7.6980657506657186</v>
      </c>
      <c r="L1766" s="47">
        <f t="shared" ca="1" si="2503"/>
        <v>5952.7184970688204</v>
      </c>
      <c r="M1766" s="47">
        <f t="shared" ca="1" si="2503"/>
        <v>83.193966366704629</v>
      </c>
      <c r="N1766" s="47">
        <f t="shared" ca="1" si="2503"/>
        <v>15.057721372272738</v>
      </c>
      <c r="O1766" s="47">
        <f t="shared" ca="1" si="2461"/>
        <v>6050.9701848077975</v>
      </c>
      <c r="P1766" s="47">
        <f ca="1">VLOOKUP(CONCATENATE($F1766," ",$G1766),AllocFactorMatrix,(P$4+1),FALSE)*$E1771</f>
        <v>3436.7037280239665</v>
      </c>
      <c r="Q1766" s="47">
        <f ca="1">VLOOKUP(CONCATENATE($F1766," ",$G1766),AllocFactorMatrix,(Q$4+1),FALSE)*$E1771</f>
        <v>618.46836466539253</v>
      </c>
      <c r="R1766" s="47">
        <f ca="1">VLOOKUP(CONCATENATE($F1766," ",$G1766),AllocFactorMatrix,(R$4+1),FALSE)*$E1771</f>
        <v>162.34317733296763</v>
      </c>
      <c r="S1766" s="47">
        <f ca="1">VLOOKUP(CONCATENATE($F1766," ",$G1766),AllocFactorMatrix,(S$4+1),FALSE)*$E1771</f>
        <v>0</v>
      </c>
      <c r="T1766" s="47">
        <f t="shared" ca="1" si="2464"/>
        <v>4217.5152700223271</v>
      </c>
      <c r="U1766" s="47">
        <f ca="1">VLOOKUP(CONCATENATE($F1766," ",$G1766),AllocFactorMatrix,(U$4+1),FALSE)*$E1771</f>
        <v>155.1350429840974</v>
      </c>
      <c r="V1766" s="47">
        <f ca="1">VLOOKUP(CONCATENATE($F1766," ",$G1766),AllocFactorMatrix,(V$4+1),FALSE)*$E1771</f>
        <v>2176.6950843503901</v>
      </c>
      <c r="W1766" s="47">
        <f ca="1">VLOOKUP(CONCATENATE($F1766," ",$G1766),AllocFactorMatrix,(W$4+1),FALSE)*$E1771</f>
        <v>10732.785840346492</v>
      </c>
      <c r="X1766" s="47">
        <f ca="1">VLOOKUP(CONCATENATE($F1766," ",$G1766),AllocFactorMatrix,(X$4+1),FALSE)*$E1771</f>
        <v>0</v>
      </c>
      <c r="Y1766" s="47">
        <f t="shared" ca="1" si="2502"/>
        <v>13064.61596768098</v>
      </c>
      <c r="Z1766" s="47">
        <f ca="1">VLOOKUP(CONCATENATE($F1766," ",$G1766),AllocFactorMatrix,(Z$4+1),FALSE)*$E1771</f>
        <v>943.45796280709544</v>
      </c>
      <c r="AA1766" s="47">
        <f ca="1">VLOOKUP(CONCATENATE($F1766," ",$G1766),AllocFactorMatrix,(AA$4+1),FALSE)*$E1771</f>
        <v>18.943236798065211</v>
      </c>
      <c r="AB1766" s="47">
        <f t="shared" ca="1" si="2462"/>
        <v>962.40119960516063</v>
      </c>
      <c r="AC1766" s="47">
        <f ca="1">VLOOKUP(CONCATENATE($F1766," ",$G1766),AllocFactorMatrix,(AC$4+1),FALSE)*$E1771</f>
        <v>12.544924030875007</v>
      </c>
      <c r="AD1766" s="47">
        <f ca="1">VLOOKUP(CONCATENATE($F1766," ",$G1766),AllocFactorMatrix,(AD$4+1),FALSE)*$E1771</f>
        <v>0</v>
      </c>
      <c r="AE1766" s="47">
        <f ca="1">VLOOKUP(CONCATENATE($F1766," ",$G1766),AllocFactorMatrix,(AE$4+1),FALSE)*$E1771</f>
        <v>0</v>
      </c>
    </row>
    <row r="1767" spans="1:31" s="44" customFormat="1" hidden="1" outlineLevel="1">
      <c r="A1767" s="49"/>
      <c r="B1767" s="97"/>
      <c r="C1767" s="48"/>
      <c r="D1767" s="48"/>
      <c r="F1767" s="167" t="str">
        <f>F1771</f>
        <v>RB_GUP_EPIS</v>
      </c>
      <c r="G1767" s="48" t="str">
        <f>$G$11</f>
        <v>DISTPRI</v>
      </c>
      <c r="H1767" s="46">
        <f t="shared" ca="1" si="2499"/>
        <v>198924.70901199893</v>
      </c>
      <c r="I1767" s="47">
        <f t="shared" ref="I1767:N1767" ca="1" si="2504">VLOOKUP(CONCATENATE($F1767," ",$G1767),AllocFactorMatrix,(I$4+1),FALSE)*$E1771</f>
        <v>130235.92053541981</v>
      </c>
      <c r="J1767" s="47">
        <f t="shared" ca="1" si="2504"/>
        <v>21.384927012697133</v>
      </c>
      <c r="K1767" s="47">
        <f t="shared" ca="1" si="2504"/>
        <v>39.568240387473686</v>
      </c>
      <c r="L1767" s="47">
        <f t="shared" ca="1" si="2504"/>
        <v>30471.748504894393</v>
      </c>
      <c r="M1767" s="47">
        <f t="shared" ca="1" si="2504"/>
        <v>425.81019514188017</v>
      </c>
      <c r="N1767" s="47">
        <f t="shared" ca="1" si="2504"/>
        <v>0</v>
      </c>
      <c r="O1767" s="47">
        <f t="shared" ca="1" si="2461"/>
        <v>30897.558700036272</v>
      </c>
      <c r="P1767" s="47">
        <f ca="1">VLOOKUP(CONCATENATE($F1767," ",$G1767),AllocFactorMatrix,(P$4+1),FALSE)*$E1771</f>
        <v>17671.198294480619</v>
      </c>
      <c r="Q1767" s="47">
        <f ca="1">VLOOKUP(CONCATENATE($F1767," ",$G1767),AllocFactorMatrix,(Q$4+1),FALSE)*$E1771</f>
        <v>3179.8326113330822</v>
      </c>
      <c r="R1767" s="47">
        <f ca="1">VLOOKUP(CONCATENATE($F1767," ",$G1767),AllocFactorMatrix,(R$4+1),FALSE)*$E1771</f>
        <v>0</v>
      </c>
      <c r="S1767" s="47">
        <f ca="1">VLOOKUP(CONCATENATE($F1767," ",$G1767),AllocFactorMatrix,(S$4+1),FALSE)*$E1771</f>
        <v>0</v>
      </c>
      <c r="T1767" s="47">
        <f t="shared" ca="1" si="2464"/>
        <v>20851.030905813699</v>
      </c>
      <c r="U1767" s="47">
        <f ca="1">VLOOKUP(CONCATENATE($F1767," ",$G1767),AllocFactorMatrix,(U$4+1),FALSE)*$E1771</f>
        <v>800.21352448865298</v>
      </c>
      <c r="V1767" s="47">
        <f ca="1">VLOOKUP(CONCATENATE($F1767," ",$G1767),AllocFactorMatrix,(V$4+1),FALSE)*$E1771</f>
        <v>11065.24283822245</v>
      </c>
      <c r="W1767" s="47">
        <f ca="1">VLOOKUP(CONCATENATE($F1767," ",$G1767),AllocFactorMatrix,(W$4+1),FALSE)*$E1771</f>
        <v>0</v>
      </c>
      <c r="X1767" s="47">
        <f ca="1">VLOOKUP(CONCATENATE($F1767," ",$G1767),AllocFactorMatrix,(X$4+1),FALSE)*$E1771</f>
        <v>0</v>
      </c>
      <c r="Y1767" s="47">
        <f t="shared" ca="1" si="2502"/>
        <v>11865.456362711102</v>
      </c>
      <c r="Z1767" s="47">
        <f ca="1">VLOOKUP(CONCATENATE($F1767," ",$G1767),AllocFactorMatrix,(Z$4+1),FALSE)*$E1771</f>
        <v>4852.44741681291</v>
      </c>
      <c r="AA1767" s="47">
        <f ca="1">VLOOKUP(CONCATENATE($F1767," ",$G1767),AllocFactorMatrix,(AA$4+1),FALSE)*$E1771</f>
        <v>97.396272011835109</v>
      </c>
      <c r="AB1767" s="47">
        <f t="shared" ca="1" si="2462"/>
        <v>4949.8436888247452</v>
      </c>
      <c r="AC1767" s="47">
        <f ca="1">VLOOKUP(CONCATENATE($F1767," ",$G1767),AllocFactorMatrix,(AC$4+1),FALSE)*$E1771</f>
        <v>63.945651793141195</v>
      </c>
      <c r="AD1767" s="47">
        <f ca="1">VLOOKUP(CONCATENATE($F1767," ",$G1767),AllocFactorMatrix,(AD$4+1),FALSE)*$E1771</f>
        <v>0</v>
      </c>
      <c r="AE1767" s="47">
        <f ca="1">VLOOKUP(CONCATENATE($F1767," ",$G1767),AllocFactorMatrix,(AE$4+1),FALSE)*$E1771</f>
        <v>0</v>
      </c>
    </row>
    <row r="1768" spans="1:31" s="44" customFormat="1" hidden="1" outlineLevel="1">
      <c r="A1768" s="49"/>
      <c r="B1768" s="97"/>
      <c r="C1768" s="48"/>
      <c r="D1768" s="48"/>
      <c r="F1768" s="167" t="str">
        <f>F1771</f>
        <v>RB_GUP_EPIS</v>
      </c>
      <c r="G1768" s="48" t="str">
        <f>$G$12</f>
        <v>DISTSEC</v>
      </c>
      <c r="H1768" s="46">
        <f t="shared" ca="1" si="2499"/>
        <v>95361.825893681569</v>
      </c>
      <c r="I1768" s="47">
        <f t="shared" ref="I1768:N1768" ca="1" si="2505">VLOOKUP(CONCATENATE($F1768," ",$G1768),AllocFactorMatrix,(I$4+1),FALSE)*$E1771</f>
        <v>70750.957021586641</v>
      </c>
      <c r="J1768" s="47">
        <f t="shared" ca="1" si="2505"/>
        <v>17.538797576762502</v>
      </c>
      <c r="K1768" s="47">
        <f t="shared" ca="1" si="2505"/>
        <v>22.717576388798669</v>
      </c>
      <c r="L1768" s="47">
        <f t="shared" ca="1" si="2505"/>
        <v>14261.044891048565</v>
      </c>
      <c r="M1768" s="47">
        <f t="shared" ca="1" si="2505"/>
        <v>0</v>
      </c>
      <c r="N1768" s="47">
        <f t="shared" ca="1" si="2505"/>
        <v>0</v>
      </c>
      <c r="O1768" s="47">
        <f t="shared" ca="1" si="2461"/>
        <v>14261.044891048565</v>
      </c>
      <c r="P1768" s="47">
        <f ca="1">VLOOKUP(CONCATENATE($F1768," ",$G1768),AllocFactorMatrix,(P$4+1),FALSE)*$E1771</f>
        <v>7119.0255565615653</v>
      </c>
      <c r="Q1768" s="47">
        <f ca="1">VLOOKUP(CONCATENATE($F1768," ",$G1768),AllocFactorMatrix,(Q$4+1),FALSE)*$E1771</f>
        <v>0</v>
      </c>
      <c r="R1768" s="47">
        <f ca="1">VLOOKUP(CONCATENATE($F1768," ",$G1768),AllocFactorMatrix,(R$4+1),FALSE)*$E1771</f>
        <v>0</v>
      </c>
      <c r="S1768" s="47">
        <f ca="1">VLOOKUP(CONCATENATE($F1768," ",$G1768),AllocFactorMatrix,(S$4+1),FALSE)*$E1771</f>
        <v>0</v>
      </c>
      <c r="T1768" s="47">
        <f t="shared" ca="1" si="2464"/>
        <v>7119.0255565615653</v>
      </c>
      <c r="U1768" s="47">
        <f ca="1">VLOOKUP(CONCATENATE($F1768," ",$G1768),AllocFactorMatrix,(U$4+1),FALSE)*$E1771</f>
        <v>266.60353324362211</v>
      </c>
      <c r="V1768" s="47">
        <f ca="1">VLOOKUP(CONCATENATE($F1768," ",$G1768),AllocFactorMatrix,(V$4+1),FALSE)*$E1771</f>
        <v>0</v>
      </c>
      <c r="W1768" s="47">
        <f ca="1">VLOOKUP(CONCATENATE($F1768," ",$G1768),AllocFactorMatrix,(W$4+1),FALSE)*$E1771</f>
        <v>0</v>
      </c>
      <c r="X1768" s="47">
        <f ca="1">VLOOKUP(CONCATENATE($F1768," ",$G1768),AllocFactorMatrix,(X$4+1),FALSE)*$E1771</f>
        <v>0</v>
      </c>
      <c r="Y1768" s="47">
        <f t="shared" ca="1" si="2502"/>
        <v>266.60353324362211</v>
      </c>
      <c r="Z1768" s="47">
        <f ca="1">VLOOKUP(CONCATENATE($F1768," ",$G1768),AllocFactorMatrix,(Z$4+1),FALSE)*$E1771</f>
        <v>2014.8211594187126</v>
      </c>
      <c r="AA1768" s="47">
        <f ca="1">VLOOKUP(CONCATENATE($F1768," ",$G1768),AllocFactorMatrix,(AA$4+1),FALSE)*$E1771</f>
        <v>0</v>
      </c>
      <c r="AB1768" s="47">
        <f t="shared" ca="1" si="2462"/>
        <v>2014.8211594187126</v>
      </c>
      <c r="AC1768" s="47">
        <f ca="1">VLOOKUP(CONCATENATE($F1768," ",$G1768),AllocFactorMatrix,(AC$4+1),FALSE)*$E1771</f>
        <v>23.822382535366387</v>
      </c>
      <c r="AD1768" s="47">
        <f ca="1">VLOOKUP(CONCATENATE($F1768," ",$G1768),AllocFactorMatrix,(AD$4+1),FALSE)*$E1771</f>
        <v>733.24602940016143</v>
      </c>
      <c r="AE1768" s="47">
        <f ca="1">VLOOKUP(CONCATENATE($F1768," ",$G1768),AllocFactorMatrix,(AE$4+1),FALSE)*$E1771</f>
        <v>152.048945921382</v>
      </c>
    </row>
    <row r="1769" spans="1:31" s="44" customFormat="1" hidden="1" outlineLevel="1">
      <c r="A1769" s="49"/>
      <c r="B1769" s="97"/>
      <c r="C1769" s="48"/>
      <c r="D1769" s="48"/>
      <c r="F1769" s="167" t="str">
        <f>F1771</f>
        <v>RB_GUP_EPIS</v>
      </c>
      <c r="G1769" s="48" t="str">
        <f>$G$13</f>
        <v>ENERGY</v>
      </c>
      <c r="H1769" s="46">
        <f t="shared" ca="1" si="2499"/>
        <v>6173.7835405997694</v>
      </c>
      <c r="I1769" s="47">
        <f t="shared" ref="I1769:N1769" ca="1" si="2506">VLOOKUP(CONCATENATE($F1769," ",$G1769),AllocFactorMatrix,(I$4+1),FALSE)*$E1771</f>
        <v>2415.3298392436054</v>
      </c>
      <c r="J1769" s="47">
        <f t="shared" ca="1" si="2506"/>
        <v>0.38651885572224576</v>
      </c>
      <c r="K1769" s="47">
        <f t="shared" ca="1" si="2506"/>
        <v>1.1144886880384479</v>
      </c>
      <c r="L1769" s="47">
        <f t="shared" ca="1" si="2506"/>
        <v>696.46949960919937</v>
      </c>
      <c r="M1769" s="47">
        <f t="shared" ca="1" si="2506"/>
        <v>9.7136770583743051</v>
      </c>
      <c r="N1769" s="47">
        <f t="shared" ca="1" si="2506"/>
        <v>1.357963820309203</v>
      </c>
      <c r="O1769" s="47">
        <f t="shared" ca="1" si="2461"/>
        <v>707.5411404878829</v>
      </c>
      <c r="P1769" s="47">
        <f ca="1">VLOOKUP(CONCATENATE($F1769," ",$G1769),AllocFactorMatrix,(P$4+1),FALSE)*$E1771</f>
        <v>451.52646061999889</v>
      </c>
      <c r="Q1769" s="47">
        <f ca="1">VLOOKUP(CONCATENATE($F1769," ",$G1769),AllocFactorMatrix,(Q$4+1),FALSE)*$E1771</f>
        <v>80.641899819706538</v>
      </c>
      <c r="R1769" s="47">
        <f ca="1">VLOOKUP(CONCATENATE($F1769," ",$G1769),AllocFactorMatrix,(R$4+1),FALSE)*$E1771</f>
        <v>16.421644033928832</v>
      </c>
      <c r="S1769" s="47">
        <f ca="1">VLOOKUP(CONCATENATE($F1769," ",$G1769),AllocFactorMatrix,(S$4+1),FALSE)*$E1771</f>
        <v>0.62025105274035852</v>
      </c>
      <c r="T1769" s="47">
        <f t="shared" ca="1" si="2464"/>
        <v>549.21025552637468</v>
      </c>
      <c r="U1769" s="47">
        <f ca="1">VLOOKUP(CONCATENATE($F1769," ",$G1769),AllocFactorMatrix,(U$4+1),FALSE)*$E1771</f>
        <v>23.680847042659263</v>
      </c>
      <c r="V1769" s="47">
        <f ca="1">VLOOKUP(CONCATENATE($F1769," ",$G1769),AllocFactorMatrix,(V$4+1),FALSE)*$E1771</f>
        <v>374.39869429608069</v>
      </c>
      <c r="W1769" s="47">
        <f ca="1">VLOOKUP(CONCATENATE($F1769," ",$G1769),AllocFactorMatrix,(W$4+1),FALSE)*$E1771</f>
        <v>1610.2278487819719</v>
      </c>
      <c r="X1769" s="47">
        <f ca="1">VLOOKUP(CONCATENATE($F1769," ",$G1769),AllocFactorMatrix,(X$4+1),FALSE)*$E1771</f>
        <v>302.90067676877328</v>
      </c>
      <c r="Y1769" s="47">
        <f t="shared" ca="1" si="2502"/>
        <v>2311.2080668894851</v>
      </c>
      <c r="Z1769" s="47">
        <f ca="1">VLOOKUP(CONCATENATE($F1769," ",$G1769),AllocFactorMatrix,(Z$4+1),FALSE)*$E1771</f>
        <v>124.21026685792012</v>
      </c>
      <c r="AA1769" s="47">
        <f ca="1">VLOOKUP(CONCATENATE($F1769," ",$G1769),AllocFactorMatrix,(AA$4+1),FALSE)*$E1771</f>
        <v>2.4922542274344086</v>
      </c>
      <c r="AB1769" s="47">
        <f t="shared" ca="1" si="2462"/>
        <v>126.70252108535453</v>
      </c>
      <c r="AC1769" s="47">
        <f ca="1">VLOOKUP(CONCATENATE($F1769," ",$G1769),AllocFactorMatrix,(AC$4+1),FALSE)*$E1771</f>
        <v>2.2231014580622888</v>
      </c>
      <c r="AD1769" s="47">
        <f ca="1">VLOOKUP(CONCATENATE($F1769," ",$G1769),AllocFactorMatrix,(AD$4+1),FALSE)*$E1771</f>
        <v>49.796711290954264</v>
      </c>
      <c r="AE1769" s="47">
        <f ca="1">VLOOKUP(CONCATENATE($F1769," ",$G1769),AllocFactorMatrix,(AE$4+1),FALSE)*$E1771</f>
        <v>10.270897074290071</v>
      </c>
    </row>
    <row r="1770" spans="1:31" s="44" customFormat="1" hidden="1" outlineLevel="1">
      <c r="A1770" s="49"/>
      <c r="B1770" s="97"/>
      <c r="C1770" s="48"/>
      <c r="D1770" s="48"/>
      <c r="F1770" s="167" t="str">
        <f>F1771</f>
        <v>RB_GUP_EPIS</v>
      </c>
      <c r="G1770" s="48" t="str">
        <f>$G$14</f>
        <v>CUSTOMER</v>
      </c>
      <c r="H1770" s="46">
        <f t="shared" ca="1" si="2499"/>
        <v>44943.413631578333</v>
      </c>
      <c r="I1770" s="47">
        <f t="shared" ref="I1770:N1770" ca="1" si="2507">VLOOKUP(CONCATENATE($F1770," ",$G1770),AllocFactorMatrix,(I$4+1),FALSE)*$E1771</f>
        <v>22256.2588999123</v>
      </c>
      <c r="J1770" s="47">
        <f t="shared" ca="1" si="2507"/>
        <v>4.4911500293447926</v>
      </c>
      <c r="K1770" s="47">
        <f t="shared" ca="1" si="2507"/>
        <v>2.3802843406933278</v>
      </c>
      <c r="L1770" s="47">
        <f t="shared" ca="1" si="2507"/>
        <v>7093.1737124623651</v>
      </c>
      <c r="M1770" s="47">
        <f t="shared" ca="1" si="2507"/>
        <v>452.87124344683139</v>
      </c>
      <c r="N1770" s="47">
        <f t="shared" ca="1" si="2507"/>
        <v>76.166916959502061</v>
      </c>
      <c r="O1770" s="47">
        <f t="shared" ca="1" si="2461"/>
        <v>7622.2118728686992</v>
      </c>
      <c r="P1770" s="47">
        <f ca="1">VLOOKUP(CONCATENATE($F1770," ",$G1770),AllocFactorMatrix,(P$4+1),FALSE)*$E1771</f>
        <v>552.40830090351437</v>
      </c>
      <c r="Q1770" s="47">
        <f ca="1">VLOOKUP(CONCATENATE($F1770," ",$G1770),AllocFactorMatrix,(Q$4+1),FALSE)*$E1771</f>
        <v>159.88804711914952</v>
      </c>
      <c r="R1770" s="47">
        <f ca="1">VLOOKUP(CONCATENATE($F1770," ",$G1770),AllocFactorMatrix,(R$4+1),FALSE)*$E1771</f>
        <v>187.29089762203165</v>
      </c>
      <c r="S1770" s="47">
        <f ca="1">VLOOKUP(CONCATENATE($F1770," ",$G1770),AllocFactorMatrix,(S$4+1),FALSE)*$E1771</f>
        <v>23.401540070705284</v>
      </c>
      <c r="T1770" s="47">
        <f t="shared" ca="1" si="2464"/>
        <v>922.98878571540081</v>
      </c>
      <c r="U1770" s="47">
        <f ca="1">VLOOKUP(CONCATENATE($F1770," ",$G1770),AllocFactorMatrix,(U$4+1),FALSE)*$E1771</f>
        <v>3.6624898173805729</v>
      </c>
      <c r="V1770" s="47">
        <f ca="1">VLOOKUP(CONCATENATE($F1770," ",$G1770),AllocFactorMatrix,(V$4+1),FALSE)*$E1771</f>
        <v>113.48402249016156</v>
      </c>
      <c r="W1770" s="47">
        <f ca="1">VLOOKUP(CONCATENATE($F1770," ",$G1770),AllocFactorMatrix,(W$4+1),FALSE)*$E1771</f>
        <v>314.81930484443325</v>
      </c>
      <c r="X1770" s="47">
        <f ca="1">VLOOKUP(CONCATENATE($F1770," ",$G1770),AllocFactorMatrix,(X$4+1),FALSE)*$E1771</f>
        <v>93.609425554994289</v>
      </c>
      <c r="Y1770" s="47">
        <f t="shared" ca="1" si="2502"/>
        <v>525.57524270696968</v>
      </c>
      <c r="Z1770" s="47">
        <f ca="1">VLOOKUP(CONCATENATE($F1770," ",$G1770),AllocFactorMatrix,(Z$4+1),FALSE)*$E1771</f>
        <v>111.78027163957303</v>
      </c>
      <c r="AA1770" s="47">
        <f ca="1">VLOOKUP(CONCATENATE($F1770," ",$G1770),AllocFactorMatrix,(AA$4+1),FALSE)*$E1771</f>
        <v>2.0930742514603797</v>
      </c>
      <c r="AB1770" s="47">
        <f t="shared" ca="1" si="2462"/>
        <v>113.87334589103341</v>
      </c>
      <c r="AC1770" s="47">
        <f ca="1">VLOOKUP(CONCATENATE($F1770," ",$G1770),AllocFactorMatrix,(AC$4+1),FALSE)*$E1771</f>
        <v>10.81345502841066</v>
      </c>
      <c r="AD1770" s="47">
        <f ca="1">VLOOKUP(CONCATENATE($F1770," ",$G1770),AllocFactorMatrix,(AD$4+1),FALSE)*$E1771</f>
        <v>11883.360662728686</v>
      </c>
      <c r="AE1770" s="47">
        <f ca="1">VLOOKUP(CONCATENATE($F1770," ",$G1770),AllocFactorMatrix,(AE$4+1),FALSE)*$E1771</f>
        <v>1601.4599323567988</v>
      </c>
    </row>
    <row r="1771" spans="1:31" s="44" customFormat="1" collapsed="1">
      <c r="A1771" s="49"/>
      <c r="B1771" s="97"/>
      <c r="C1771" s="48"/>
      <c r="D1771" s="48" t="s">
        <v>490</v>
      </c>
      <c r="E1771" s="54">
        <v>905386.78203</v>
      </c>
      <c r="F1771" s="87" t="s">
        <v>299</v>
      </c>
      <c r="G1771" s="48" t="str">
        <f>$G$15</f>
        <v>TOTAL</v>
      </c>
      <c r="H1771" s="46">
        <f t="shared" ca="1" si="2499"/>
        <v>905386.78203000023</v>
      </c>
      <c r="I1771" s="47">
        <f t="shared" ref="I1771:N1771" ca="1" si="2508">VLOOKUP(CONCATENATE($F1771," ",$G1771),AllocFactorMatrix,(I$4+1),FALSE)*$E1771</f>
        <v>513472.3815276603</v>
      </c>
      <c r="J1771" s="47">
        <f t="shared" ca="1" si="2508"/>
        <v>106.64383911935282</v>
      </c>
      <c r="K1771" s="47">
        <f t="shared" ca="1" si="2508"/>
        <v>176.26921170681996</v>
      </c>
      <c r="L1771" s="47">
        <f t="shared" ca="1" si="2508"/>
        <v>119635.110554</v>
      </c>
      <c r="M1771" s="47">
        <f t="shared" ca="1" si="2508"/>
        <v>1822.6290836931357</v>
      </c>
      <c r="N1771" s="47">
        <f t="shared" ca="1" si="2508"/>
        <v>211.11009823795888</v>
      </c>
      <c r="O1771" s="47">
        <f t="shared" ca="1" si="2461"/>
        <v>121668.84973593109</v>
      </c>
      <c r="P1771" s="47">
        <f ca="1">VLOOKUP(CONCATENATE($F1771," ",$G1771),AllocFactorMatrix,(P$4+1),FALSE)*$E1771</f>
        <v>65608.357899401395</v>
      </c>
      <c r="Q1771" s="47">
        <f ca="1">VLOOKUP(CONCATENATE($F1771," ",$G1771),AllocFactorMatrix,(Q$4+1),FALSE)*$E1771</f>
        <v>10567.099122024825</v>
      </c>
      <c r="R1771" s="47">
        <f ca="1">VLOOKUP(CONCATENATE($F1771," ",$G1771),AllocFactorMatrix,(R$4+1),FALSE)*$E1771</f>
        <v>1689.9218899942871</v>
      </c>
      <c r="S1771" s="47">
        <f ca="1">VLOOKUP(CONCATENATE($F1771," ",$G1771),AllocFactorMatrix,(S$4+1),FALSE)*$E1771</f>
        <v>74.295010286006388</v>
      </c>
      <c r="T1771" s="47">
        <f t="shared" ca="1" si="2464"/>
        <v>77939.673921706519</v>
      </c>
      <c r="U1771" s="47">
        <f ca="1">VLOOKUP(CONCATENATE($F1771," ",$G1771),AllocFactorMatrix,(U$4+1),FALSE)*$E1771</f>
        <v>2974.6014807010079</v>
      </c>
      <c r="V1771" s="47">
        <f ca="1">VLOOKUP(CONCATENATE($F1771," ",$G1771),AllocFactorMatrix,(V$4+1),FALSE)*$E1771</f>
        <v>37022.448498842226</v>
      </c>
      <c r="W1771" s="47">
        <f ca="1">VLOOKUP(CONCATENATE($F1771," ",$G1771),AllocFactorMatrix,(W$4+1),FALSE)*$E1771</f>
        <v>101742.78420072127</v>
      </c>
      <c r="X1771" s="47">
        <f ca="1">VLOOKUP(CONCATENATE($F1771," ",$G1771),AllocFactorMatrix,(X$4+1),FALSE)*$E1771</f>
        <v>16535.075248748599</v>
      </c>
      <c r="Y1771" s="47">
        <f t="shared" ca="1" si="2502"/>
        <v>158274.90942901309</v>
      </c>
      <c r="Z1771" s="47">
        <f ca="1">VLOOKUP(CONCATENATE($F1771," ",$G1771),AllocFactorMatrix,(Z$4+1),FALSE)*$E1771</f>
        <v>18045.769027554656</v>
      </c>
      <c r="AA1771" s="47">
        <f ca="1">VLOOKUP(CONCATENATE($F1771," ",$G1771),AllocFactorMatrix,(AA$4+1),FALSE)*$E1771</f>
        <v>320.6315512315395</v>
      </c>
      <c r="AB1771" s="47">
        <f t="shared" ca="1" si="2462"/>
        <v>18366.400578786193</v>
      </c>
      <c r="AC1771" s="47">
        <f ca="1">VLOOKUP(CONCATENATE($F1771," ",$G1771),AllocFactorMatrix,(AC$4+1),FALSE)*$E1771</f>
        <v>245.25318656826036</v>
      </c>
      <c r="AD1771" s="47">
        <f ca="1">VLOOKUP(CONCATENATE($F1771," ",$G1771),AllocFactorMatrix,(AD$4+1),FALSE)*$E1771</f>
        <v>13252.394614240782</v>
      </c>
      <c r="AE1771" s="47">
        <f ca="1">VLOOKUP(CONCATENATE($F1771," ",$G1771),AllocFactorMatrix,(AE$4+1),FALSE)*$E1771</f>
        <v>1884.0059852678121</v>
      </c>
    </row>
    <row r="1772" spans="1:31" s="44" customFormat="1" hidden="1" outlineLevel="1">
      <c r="A1772" s="49"/>
      <c r="B1772" s="97"/>
      <c r="C1772" s="48"/>
      <c r="D1772" s="48"/>
      <c r="F1772" s="167" t="str">
        <f>F1779</f>
        <v>LABOR_M</v>
      </c>
      <c r="G1772" s="48" t="str">
        <f>$G$8</f>
        <v>PRODUCTION</v>
      </c>
      <c r="H1772" s="46">
        <f t="shared" ca="1" si="2499"/>
        <v>636806.75653053971</v>
      </c>
      <c r="I1772" s="47">
        <f t="shared" ref="I1772:N1772" ca="1" si="2509">VLOOKUP(CONCATENATE($F1772," ",$G1772),AllocFactorMatrix,(I$4+1),FALSE)*$E1779</f>
        <v>327491.20210872573</v>
      </c>
      <c r="J1772" s="47">
        <f t="shared" ca="1" si="2509"/>
        <v>73.265395888997091</v>
      </c>
      <c r="K1772" s="47">
        <f t="shared" ca="1" si="2509"/>
        <v>128.28248414838725</v>
      </c>
      <c r="L1772" s="47">
        <f t="shared" ca="1" si="2509"/>
        <v>76327.547093478235</v>
      </c>
      <c r="M1772" s="47">
        <f t="shared" ca="1" si="2509"/>
        <v>1062.0968463731065</v>
      </c>
      <c r="N1772" s="47">
        <f t="shared" ca="1" si="2509"/>
        <v>147.92216529528085</v>
      </c>
      <c r="O1772" s="47">
        <f t="shared" ca="1" si="2461"/>
        <v>77537.56610514663</v>
      </c>
      <c r="P1772" s="47">
        <f ca="1">VLOOKUP(CONCATENATE($F1772," ",$G1772),AllocFactorMatrix,(P$4+1),FALSE)*$E1779</f>
        <v>45399.068475894055</v>
      </c>
      <c r="Q1772" s="47">
        <f ca="1">VLOOKUP(CONCATENATE($F1772," ",$G1772),AllocFactorMatrix,(Q$4+1),FALSE)*$E1779</f>
        <v>8147.2704606676198</v>
      </c>
      <c r="R1772" s="47">
        <f ca="1">VLOOKUP(CONCATENATE($F1772," ",$G1772),AllocFactorMatrix,(R$4+1),FALSE)*$E1779</f>
        <v>1652.1833080351623</v>
      </c>
      <c r="S1772" s="47">
        <f ca="1">VLOOKUP(CONCATENATE($F1772," ",$G1772),AllocFactorMatrix,(S$4+1),FALSE)*$E1779</f>
        <v>62.740913969045089</v>
      </c>
      <c r="T1772" s="47">
        <f t="shared" ca="1" si="2464"/>
        <v>55261.263158565882</v>
      </c>
      <c r="U1772" s="47">
        <f ca="1">VLOOKUP(CONCATENATE($F1772," ",$G1772),AllocFactorMatrix,(U$4+1),FALSE)*$E1779</f>
        <v>2153.1797610161234</v>
      </c>
      <c r="V1772" s="47">
        <f ca="1">VLOOKUP(CONCATENATE($F1772," ",$G1772),AllocFactorMatrix,(V$4+1),FALSE)*$E1779</f>
        <v>29069.170126530127</v>
      </c>
      <c r="W1772" s="47">
        <f ca="1">VLOOKUP(CONCATENATE($F1772," ",$G1772),AllocFactorMatrix,(W$4+1),FALSE)*$E1779</f>
        <v>111177.90650179001</v>
      </c>
      <c r="X1772" s="47">
        <f ca="1">VLOOKUP(CONCATENATE($F1772," ",$G1772),AllocFactorMatrix,(X$4+1),FALSE)*$E1779</f>
        <v>20140.908903437205</v>
      </c>
      <c r="Y1772" s="47">
        <f ca="1">SUBTOTAL(9,U1772:X1772)</f>
        <v>162541.16529277345</v>
      </c>
      <c r="Z1772" s="47">
        <f ca="1">VLOOKUP(CONCATENATE($F1772," ",$G1772),AllocFactorMatrix,(Z$4+1),FALSE)*$E1779</f>
        <v>12478.804194725535</v>
      </c>
      <c r="AA1772" s="47">
        <f ca="1">VLOOKUP(CONCATENATE($F1772," ",$G1772),AllocFactorMatrix,(AA$4+1),FALSE)*$E1779</f>
        <v>249.23372656934484</v>
      </c>
      <c r="AB1772" s="47">
        <f t="shared" ca="1" si="2462"/>
        <v>12728.037921294879</v>
      </c>
      <c r="AC1772" s="47">
        <f ca="1">VLOOKUP(CONCATENATE($F1772," ",$G1772),AllocFactorMatrix,(AC$4+1),FALSE)*$E1779</f>
        <v>164.61561558205625</v>
      </c>
      <c r="AD1772" s="47">
        <f ca="1">VLOOKUP(CONCATENATE($F1772," ",$G1772),AllocFactorMatrix,(AD$4+1),FALSE)*$E1779</f>
        <v>731.31629040607845</v>
      </c>
      <c r="AE1772" s="47">
        <f ca="1">VLOOKUP(CONCATENATE($F1772," ",$G1772),AllocFactorMatrix,(AE$4+1),FALSE)*$E1779</f>
        <v>150.04215800726448</v>
      </c>
    </row>
    <row r="1773" spans="1:31" s="44" customFormat="1" hidden="1" outlineLevel="1">
      <c r="A1773" s="49"/>
      <c r="B1773" s="97"/>
      <c r="C1773" s="48"/>
      <c r="D1773" s="48"/>
      <c r="F1773" s="167" t="str">
        <f>F1779</f>
        <v>LABOR_M</v>
      </c>
      <c r="G1773" s="48" t="str">
        <f>$G$9</f>
        <v>BULKTRAN</v>
      </c>
      <c r="H1773" s="46">
        <f t="shared" ca="1" si="2499"/>
        <v>98710.084372633399</v>
      </c>
      <c r="I1773" s="47">
        <f t="shared" ref="I1773:N1773" ca="1" si="2510">VLOOKUP(CONCATENATE($F1773," ",$G1773),AllocFactorMatrix,(I$4+1),FALSE)*$E1779</f>
        <v>50763.726766295797</v>
      </c>
      <c r="J1773" s="47">
        <f t="shared" ca="1" si="2510"/>
        <v>11.356715888504286</v>
      </c>
      <c r="K1773" s="47">
        <f t="shared" ca="1" si="2510"/>
        <v>19.884799751195768</v>
      </c>
      <c r="L1773" s="47">
        <f t="shared" ca="1" si="2510"/>
        <v>11831.3735466656</v>
      </c>
      <c r="M1773" s="47">
        <f t="shared" ca="1" si="2510"/>
        <v>164.63341232210828</v>
      </c>
      <c r="N1773" s="47">
        <f t="shared" ca="1" si="2510"/>
        <v>22.92910567788477</v>
      </c>
      <c r="O1773" s="47">
        <f t="shared" ca="1" si="2461"/>
        <v>12018.936064665593</v>
      </c>
      <c r="P1773" s="47">
        <f ca="1">VLOOKUP(CONCATENATE($F1773," ",$G1773),AllocFactorMatrix,(P$4+1),FALSE)*$E1779</f>
        <v>7037.2147181819928</v>
      </c>
      <c r="Q1773" s="47">
        <f ca="1">VLOOKUP(CONCATENATE($F1773," ",$G1773),AllocFactorMatrix,(Q$4+1),FALSE)*$E1779</f>
        <v>1262.8913659156447</v>
      </c>
      <c r="R1773" s="47">
        <f ca="1">VLOOKUP(CONCATENATE($F1773," ",$G1773),AllocFactorMatrix,(R$4+1),FALSE)*$E1779</f>
        <v>256.10148143487208</v>
      </c>
      <c r="S1773" s="47">
        <f ca="1">VLOOKUP(CONCATENATE($F1773," ",$G1773),AllocFactorMatrix,(S$4+1),FALSE)*$E1779</f>
        <v>9.7253379427728035</v>
      </c>
      <c r="T1773" s="47">
        <f t="shared" ca="1" si="2464"/>
        <v>8565.9329034752827</v>
      </c>
      <c r="U1773" s="47">
        <f ca="1">VLOOKUP(CONCATENATE($F1773," ",$G1773),AllocFactorMatrix,(U$4+1),FALSE)*$E1779</f>
        <v>333.75989450443967</v>
      </c>
      <c r="V1773" s="47">
        <f ca="1">VLOOKUP(CONCATENATE($F1773," ",$G1773),AllocFactorMatrix,(V$4+1),FALSE)*$E1779</f>
        <v>4505.9513053307292</v>
      </c>
      <c r="W1773" s="47">
        <f ca="1">VLOOKUP(CONCATENATE($F1773," ",$G1773),AllocFactorMatrix,(W$4+1),FALSE)*$E1779</f>
        <v>17233.454919597927</v>
      </c>
      <c r="X1773" s="47">
        <f ca="1">VLOOKUP(CONCATENATE($F1773," ",$G1773),AllocFactorMatrix,(X$4+1),FALSE)*$E1779</f>
        <v>3122.0001936403073</v>
      </c>
      <c r="Y1773" s="47">
        <f t="shared" ref="Y1773:Y1779" ca="1" si="2511">SUBTOTAL(9,U1773:X1773)</f>
        <v>25195.166313073401</v>
      </c>
      <c r="Z1773" s="47">
        <f ca="1">VLOOKUP(CONCATENATE($F1773," ",$G1773),AllocFactorMatrix,(Z$4+1),FALSE)*$E1779</f>
        <v>1934.3133569152913</v>
      </c>
      <c r="AA1773" s="47">
        <f ca="1">VLOOKUP(CONCATENATE($F1773," ",$G1773),AllocFactorMatrix,(AA$4+1),FALSE)*$E1779</f>
        <v>38.63319904487534</v>
      </c>
      <c r="AB1773" s="47">
        <f t="shared" ca="1" si="2462"/>
        <v>1972.9465559601665</v>
      </c>
      <c r="AC1773" s="47">
        <f ca="1">VLOOKUP(CONCATENATE($F1773," ",$G1773),AllocFactorMatrix,(AC$4+1),FALSE)*$E1779</f>
        <v>25.516722516712839</v>
      </c>
      <c r="AD1773" s="47">
        <f ca="1">VLOOKUP(CONCATENATE($F1773," ",$G1773),AllocFactorMatrix,(AD$4+1),FALSE)*$E1779</f>
        <v>113.35980968914683</v>
      </c>
      <c r="AE1773" s="47">
        <f ca="1">VLOOKUP(CONCATENATE($F1773," ",$G1773),AllocFactorMatrix,(AE$4+1),FALSE)*$E1779</f>
        <v>23.257721317281206</v>
      </c>
    </row>
    <row r="1774" spans="1:31" s="44" customFormat="1" hidden="1" outlineLevel="1">
      <c r="A1774" s="49"/>
      <c r="B1774" s="97"/>
      <c r="C1774" s="48"/>
      <c r="D1774" s="48"/>
      <c r="F1774" s="167" t="str">
        <f>F1779</f>
        <v>LABOR_M</v>
      </c>
      <c r="G1774" s="48" t="str">
        <f>$G$10</f>
        <v>SUBTRAN</v>
      </c>
      <c r="H1774" s="46">
        <f t="shared" ca="1" si="2499"/>
        <v>27356.434621789827</v>
      </c>
      <c r="I1774" s="47">
        <f t="shared" ref="I1774:N1774" ca="1" si="2512">VLOOKUP(CONCATENATE($F1774," ",$G1774),AllocFactorMatrix,(I$4+1),FALSE)*$E1779</f>
        <v>13975.586510233996</v>
      </c>
      <c r="J1774" s="47">
        <f t="shared" ca="1" si="2512"/>
        <v>2.275712304408084</v>
      </c>
      <c r="K1774" s="47">
        <f t="shared" ca="1" si="2512"/>
        <v>4.2354913406021604</v>
      </c>
      <c r="L1774" s="47">
        <f t="shared" ca="1" si="2512"/>
        <v>3275.197752785748</v>
      </c>
      <c r="M1774" s="47">
        <f t="shared" ca="1" si="2512"/>
        <v>45.773488503401381</v>
      </c>
      <c r="N1774" s="47">
        <f t="shared" ca="1" si="2512"/>
        <v>8.2847887439706476</v>
      </c>
      <c r="O1774" s="47">
        <f t="shared" ca="1" si="2461"/>
        <v>3329.2560300331202</v>
      </c>
      <c r="P1774" s="47">
        <f ca="1">VLOOKUP(CONCATENATE($F1774," ",$G1774),AllocFactorMatrix,(P$4+1),FALSE)*$E1779</f>
        <v>1890.8813397705642</v>
      </c>
      <c r="Q1774" s="47">
        <f ca="1">VLOOKUP(CONCATENATE($F1774," ",$G1774),AllocFactorMatrix,(Q$4+1),FALSE)*$E1779</f>
        <v>340.28254470937998</v>
      </c>
      <c r="R1774" s="47">
        <f ca="1">VLOOKUP(CONCATENATE($F1774," ",$G1774),AllocFactorMatrix,(R$4+1),FALSE)*$E1779</f>
        <v>89.321544407458589</v>
      </c>
      <c r="S1774" s="47">
        <f ca="1">VLOOKUP(CONCATENATE($F1774," ",$G1774),AllocFactorMatrix,(S$4+1),FALSE)*$E1779</f>
        <v>0</v>
      </c>
      <c r="T1774" s="47">
        <f t="shared" ca="1" si="2464"/>
        <v>2320.4854288874026</v>
      </c>
      <c r="U1774" s="47">
        <f ca="1">VLOOKUP(CONCATENATE($F1774," ",$G1774),AllocFactorMatrix,(U$4+1),FALSE)*$E1779</f>
        <v>85.355614314708291</v>
      </c>
      <c r="V1774" s="47">
        <f ca="1">VLOOKUP(CONCATENATE($F1774," ",$G1774),AllocFactorMatrix,(V$4+1),FALSE)*$E1779</f>
        <v>1197.6220364316941</v>
      </c>
      <c r="W1774" s="47">
        <f ca="1">VLOOKUP(CONCATENATE($F1774," ",$G1774),AllocFactorMatrix,(W$4+1),FALSE)*$E1779</f>
        <v>5905.2004697925613</v>
      </c>
      <c r="X1774" s="47">
        <f ca="1">VLOOKUP(CONCATENATE($F1774," ",$G1774),AllocFactorMatrix,(X$4+1),FALSE)*$E1779</f>
        <v>0</v>
      </c>
      <c r="Y1774" s="47">
        <f t="shared" ca="1" si="2511"/>
        <v>7188.1781205389634</v>
      </c>
      <c r="Z1774" s="47">
        <f ca="1">VLOOKUP(CONCATENATE($F1774," ",$G1774),AllocFactorMatrix,(Z$4+1),FALSE)*$E1779</f>
        <v>519.09247869778756</v>
      </c>
      <c r="AA1774" s="47">
        <f ca="1">VLOOKUP(CONCATENATE($F1774," ",$G1774),AllocFactorMatrix,(AA$4+1),FALSE)*$E1779</f>
        <v>10.422607187298045</v>
      </c>
      <c r="AB1774" s="47">
        <f t="shared" ca="1" si="2462"/>
        <v>529.51508588508557</v>
      </c>
      <c r="AC1774" s="47">
        <f ca="1">VLOOKUP(CONCATENATE($F1774," ",$G1774),AllocFactorMatrix,(AC$4+1),FALSE)*$E1779</f>
        <v>6.9022425661521716</v>
      </c>
      <c r="AD1774" s="47">
        <f ca="1">VLOOKUP(CONCATENATE($F1774," ",$G1774),AllocFactorMatrix,(AD$4+1),FALSE)*$E1779</f>
        <v>0</v>
      </c>
      <c r="AE1774" s="47">
        <f ca="1">VLOOKUP(CONCATENATE($F1774," ",$G1774),AllocFactorMatrix,(AE$4+1),FALSE)*$E1779</f>
        <v>0</v>
      </c>
    </row>
    <row r="1775" spans="1:31" s="44" customFormat="1" hidden="1" outlineLevel="1">
      <c r="A1775" s="49"/>
      <c r="B1775" s="97"/>
      <c r="C1775" s="48"/>
      <c r="D1775" s="48"/>
      <c r="F1775" s="167" t="str">
        <f>F1779</f>
        <v>LABOR_M</v>
      </c>
      <c r="G1775" s="48" t="str">
        <f>$G$11</f>
        <v>DISTPRI</v>
      </c>
      <c r="H1775" s="46">
        <f t="shared" ca="1" si="2499"/>
        <v>223463.20314256364</v>
      </c>
      <c r="I1775" s="47">
        <f t="shared" ref="I1775:N1775" ca="1" si="2513">VLOOKUP(CONCATENATE($F1775," ",$G1775),AllocFactorMatrix,(I$4+1),FALSE)*$E1779</f>
        <v>146301.26197801708</v>
      </c>
      <c r="J1775" s="47">
        <f t="shared" ca="1" si="2513"/>
        <v>24.022879374623002</v>
      </c>
      <c r="K1775" s="47">
        <f t="shared" ca="1" si="2513"/>
        <v>44.449207861686375</v>
      </c>
      <c r="L1775" s="47">
        <f t="shared" ca="1" si="2513"/>
        <v>34230.611974139356</v>
      </c>
      <c r="M1775" s="47">
        <f t="shared" ca="1" si="2513"/>
        <v>478.33630427190928</v>
      </c>
      <c r="N1775" s="47">
        <f t="shared" ca="1" si="2513"/>
        <v>0</v>
      </c>
      <c r="O1775" s="47">
        <f t="shared" ca="1" si="2461"/>
        <v>34708.948278411262</v>
      </c>
      <c r="P1775" s="47">
        <f ca="1">VLOOKUP(CONCATENATE($F1775," ",$G1775),AllocFactorMatrix,(P$4+1),FALSE)*$E1779</f>
        <v>19851.041099242484</v>
      </c>
      <c r="Q1775" s="47">
        <f ca="1">VLOOKUP(CONCATENATE($F1775," ",$G1775),AllocFactorMatrix,(Q$4+1),FALSE)*$E1779</f>
        <v>3572.0830474750701</v>
      </c>
      <c r="R1775" s="47">
        <f ca="1">VLOOKUP(CONCATENATE($F1775," ",$G1775),AllocFactorMatrix,(R$4+1),FALSE)*$E1779</f>
        <v>0</v>
      </c>
      <c r="S1775" s="47">
        <f ca="1">VLOOKUP(CONCATENATE($F1775," ",$G1775),AllocFactorMatrix,(S$4+1),FALSE)*$E1779</f>
        <v>0</v>
      </c>
      <c r="T1775" s="47">
        <f t="shared" ca="1" si="2464"/>
        <v>23423.124146717553</v>
      </c>
      <c r="U1775" s="47">
        <f ca="1">VLOOKUP(CONCATENATE($F1775," ",$G1775),AllocFactorMatrix,(U$4+1),FALSE)*$E1779</f>
        <v>898.92441350485205</v>
      </c>
      <c r="V1775" s="47">
        <f ca="1">VLOOKUP(CONCATENATE($F1775," ",$G1775),AllocFactorMatrix,(V$4+1),FALSE)*$E1779</f>
        <v>12430.203469747688</v>
      </c>
      <c r="W1775" s="47">
        <f ca="1">VLOOKUP(CONCATENATE($F1775," ",$G1775),AllocFactorMatrix,(W$4+1),FALSE)*$E1779</f>
        <v>0</v>
      </c>
      <c r="X1775" s="47">
        <f ca="1">VLOOKUP(CONCATENATE($F1775," ",$G1775),AllocFactorMatrix,(X$4+1),FALSE)*$E1779</f>
        <v>0</v>
      </c>
      <c r="Y1775" s="47">
        <f t="shared" ca="1" si="2511"/>
        <v>13329.12788325254</v>
      </c>
      <c r="Z1775" s="47">
        <f ca="1">VLOOKUP(CONCATENATE($F1775," ",$G1775),AllocFactorMatrix,(Z$4+1),FALSE)*$E1779</f>
        <v>5451.0244012797029</v>
      </c>
      <c r="AA1775" s="47">
        <f ca="1">VLOOKUP(CONCATENATE($F1775," ",$G1775),AllocFactorMatrix,(AA$4+1),FALSE)*$E1779</f>
        <v>109.41065605176411</v>
      </c>
      <c r="AB1775" s="47">
        <f t="shared" ca="1" si="2462"/>
        <v>5560.4350573314669</v>
      </c>
      <c r="AC1775" s="47">
        <f ca="1">VLOOKUP(CONCATENATE($F1775," ",$G1775),AllocFactorMatrix,(AC$4+1),FALSE)*$E1779</f>
        <v>71.8337115972476</v>
      </c>
      <c r="AD1775" s="47">
        <f ca="1">VLOOKUP(CONCATENATE($F1775," ",$G1775),AllocFactorMatrix,(AD$4+1),FALSE)*$E1779</f>
        <v>0</v>
      </c>
      <c r="AE1775" s="47">
        <f ca="1">VLOOKUP(CONCATENATE($F1775," ",$G1775),AllocFactorMatrix,(AE$4+1),FALSE)*$E1779</f>
        <v>0</v>
      </c>
    </row>
    <row r="1776" spans="1:31" s="44" customFormat="1" hidden="1" outlineLevel="1">
      <c r="A1776" s="49"/>
      <c r="B1776" s="97"/>
      <c r="C1776" s="48"/>
      <c r="D1776" s="48"/>
      <c r="F1776" s="167" t="str">
        <f>F1779</f>
        <v>LABOR_M</v>
      </c>
      <c r="G1776" s="48" t="str">
        <f>$G$12</f>
        <v>DISTSEC</v>
      </c>
      <c r="H1776" s="46">
        <f t="shared" ca="1" si="2499"/>
        <v>88530.098601160149</v>
      </c>
      <c r="I1776" s="47">
        <f t="shared" ref="I1776:N1776" ca="1" si="2514">VLOOKUP(CONCATENATE($F1776," ",$G1776),AllocFactorMatrix,(I$4+1),FALSE)*$E1779</f>
        <v>65682.353945600291</v>
      </c>
      <c r="J1776" s="47">
        <f t="shared" ca="1" si="2514"/>
        <v>16.282316999127946</v>
      </c>
      <c r="K1776" s="47">
        <f t="shared" ca="1" si="2514"/>
        <v>21.090087766586986</v>
      </c>
      <c r="L1776" s="47">
        <f t="shared" ca="1" si="2514"/>
        <v>13239.382724987769</v>
      </c>
      <c r="M1776" s="47">
        <f t="shared" ca="1" si="2514"/>
        <v>0</v>
      </c>
      <c r="N1776" s="47">
        <f t="shared" ca="1" si="2514"/>
        <v>0</v>
      </c>
      <c r="O1776" s="47">
        <f t="shared" ca="1" si="2461"/>
        <v>13239.382724987769</v>
      </c>
      <c r="P1776" s="47">
        <f ca="1">VLOOKUP(CONCATENATE($F1776," ",$G1776),AllocFactorMatrix,(P$4+1),FALSE)*$E1779</f>
        <v>6609.0181113901263</v>
      </c>
      <c r="Q1776" s="47">
        <f ca="1">VLOOKUP(CONCATENATE($F1776," ",$G1776),AllocFactorMatrix,(Q$4+1),FALSE)*$E1779</f>
        <v>0</v>
      </c>
      <c r="R1776" s="47">
        <f ca="1">VLOOKUP(CONCATENATE($F1776," ",$G1776),AllocFactorMatrix,(R$4+1),FALSE)*$E1779</f>
        <v>0</v>
      </c>
      <c r="S1776" s="47">
        <f ca="1">VLOOKUP(CONCATENATE($F1776," ",$G1776),AllocFactorMatrix,(S$4+1),FALSE)*$E1779</f>
        <v>0</v>
      </c>
      <c r="T1776" s="47">
        <f t="shared" ca="1" si="2464"/>
        <v>6609.0181113901263</v>
      </c>
      <c r="U1776" s="47">
        <f ca="1">VLOOKUP(CONCATENATE($F1776," ",$G1776),AllocFactorMatrix,(U$4+1),FALSE)*$E1779</f>
        <v>247.50403910879135</v>
      </c>
      <c r="V1776" s="47">
        <f ca="1">VLOOKUP(CONCATENATE($F1776," ",$G1776),AllocFactorMatrix,(V$4+1),FALSE)*$E1779</f>
        <v>0</v>
      </c>
      <c r="W1776" s="47">
        <f ca="1">VLOOKUP(CONCATENATE($F1776," ",$G1776),AllocFactorMatrix,(W$4+1),FALSE)*$E1779</f>
        <v>0</v>
      </c>
      <c r="X1776" s="47">
        <f ca="1">VLOOKUP(CONCATENATE($F1776," ",$G1776),AllocFactorMatrix,(X$4+1),FALSE)*$E1779</f>
        <v>0</v>
      </c>
      <c r="Y1776" s="47">
        <f t="shared" ca="1" si="2511"/>
        <v>247.50403910879135</v>
      </c>
      <c r="Z1776" s="47">
        <f ca="1">VLOOKUP(CONCATENATE($F1776," ",$G1776),AllocFactorMatrix,(Z$4+1),FALSE)*$E1779</f>
        <v>1870.4792429824972</v>
      </c>
      <c r="AA1776" s="47">
        <f ca="1">VLOOKUP(CONCATENATE($F1776," ",$G1776),AllocFactorMatrix,(AA$4+1),FALSE)*$E1779</f>
        <v>0</v>
      </c>
      <c r="AB1776" s="47">
        <f t="shared" ca="1" si="2462"/>
        <v>1870.4792429824972</v>
      </c>
      <c r="AC1776" s="47">
        <f ca="1">VLOOKUP(CONCATENATE($F1776," ",$G1776),AllocFactorMatrix,(AC$4+1),FALSE)*$E1779</f>
        <v>22.115745530311575</v>
      </c>
      <c r="AD1776" s="47">
        <f ca="1">VLOOKUP(CONCATENATE($F1776," ",$G1776),AllocFactorMatrix,(AD$4+1),FALSE)*$E1779</f>
        <v>680.71623706196738</v>
      </c>
      <c r="AE1776" s="47">
        <f ca="1">VLOOKUP(CONCATENATE($F1776," ",$G1776),AllocFactorMatrix,(AE$4+1),FALSE)*$E1779</f>
        <v>141.15614973259738</v>
      </c>
    </row>
    <row r="1777" spans="1:31" s="44" customFormat="1" hidden="1" outlineLevel="1">
      <c r="A1777" s="49"/>
      <c r="B1777" s="97"/>
      <c r="C1777" s="48"/>
      <c r="D1777" s="48"/>
      <c r="F1777" s="167" t="str">
        <f>F1779</f>
        <v>LABOR_M</v>
      </c>
      <c r="G1777" s="48" t="str">
        <f>$G$13</f>
        <v>ENERGY</v>
      </c>
      <c r="H1777" s="46">
        <f t="shared" ca="1" si="2499"/>
        <v>254705.74453139739</v>
      </c>
      <c r="I1777" s="47">
        <f t="shared" ref="I1777:N1777" ca="1" si="2515">VLOOKUP(CONCATENATE($F1777," ",$G1777),AllocFactorMatrix,(I$4+1),FALSE)*$E1779</f>
        <v>99646.89901221855</v>
      </c>
      <c r="J1777" s="47">
        <f t="shared" ca="1" si="2515"/>
        <v>15.946230099378285</v>
      </c>
      <c r="K1777" s="47">
        <f t="shared" ca="1" si="2515"/>
        <v>45.979368922136828</v>
      </c>
      <c r="L1777" s="47">
        <f t="shared" ca="1" si="2515"/>
        <v>28733.560429320991</v>
      </c>
      <c r="M1777" s="47">
        <f t="shared" ca="1" si="2515"/>
        <v>400.74766648693088</v>
      </c>
      <c r="N1777" s="47">
        <f t="shared" ca="1" si="2515"/>
        <v>56.024184136678436</v>
      </c>
      <c r="O1777" s="47">
        <f t="shared" ca="1" si="2461"/>
        <v>29190.3322799446</v>
      </c>
      <c r="P1777" s="47">
        <f ca="1">VLOOKUP(CONCATENATE($F1777," ",$G1777),AllocFactorMatrix,(P$4+1),FALSE)*$E1779</f>
        <v>18628.18522410826</v>
      </c>
      <c r="Q1777" s="47">
        <f ca="1">VLOOKUP(CONCATENATE($F1777," ",$G1777),AllocFactorMatrix,(Q$4+1),FALSE)*$E1779</f>
        <v>3326.9639272142808</v>
      </c>
      <c r="R1777" s="47">
        <f ca="1">VLOOKUP(CONCATENATE($F1777," ",$G1777),AllocFactorMatrix,(R$4+1),FALSE)*$E1779</f>
        <v>677.49169412652918</v>
      </c>
      <c r="S1777" s="47">
        <f ca="1">VLOOKUP(CONCATENATE($F1777," ",$G1777),AllocFactorMatrix,(S$4+1),FALSE)*$E1779</f>
        <v>25.589090570750454</v>
      </c>
      <c r="T1777" s="47">
        <f t="shared" ca="1" si="2464"/>
        <v>22658.229936019819</v>
      </c>
      <c r="U1777" s="47">
        <f ca="1">VLOOKUP(CONCATENATE($F1777," ",$G1777),AllocFactorMatrix,(U$4+1),FALSE)*$E1779</f>
        <v>976.97752722776909</v>
      </c>
      <c r="V1777" s="47">
        <f ca="1">VLOOKUP(CONCATENATE($F1777," ",$G1777),AllocFactorMatrix,(V$4+1),FALSE)*$E1779</f>
        <v>15446.200462836769</v>
      </c>
      <c r="W1777" s="47">
        <f ca="1">VLOOKUP(CONCATENATE($F1777," ",$G1777),AllocFactorMatrix,(W$4+1),FALSE)*$E1779</f>
        <v>66431.594239107144</v>
      </c>
      <c r="X1777" s="47">
        <f ca="1">VLOOKUP(CONCATENATE($F1777," ",$G1777),AllocFactorMatrix,(X$4+1),FALSE)*$E1779</f>
        <v>12496.47673717428</v>
      </c>
      <c r="Y1777" s="47">
        <f t="shared" ca="1" si="2511"/>
        <v>95351.248966345956</v>
      </c>
      <c r="Z1777" s="47">
        <f ca="1">VLOOKUP(CONCATENATE($F1777," ",$G1777),AllocFactorMatrix,(Z$4+1),FALSE)*$E1779</f>
        <v>5124.4214006597003</v>
      </c>
      <c r="AA1777" s="47">
        <f ca="1">VLOOKUP(CONCATENATE($F1777," ",$G1777),AllocFactorMatrix,(AA$4+1),FALSE)*$E1779</f>
        <v>102.82049320092206</v>
      </c>
      <c r="AB1777" s="47">
        <f t="shared" ca="1" si="2462"/>
        <v>5227.2418938606224</v>
      </c>
      <c r="AC1777" s="47">
        <f ca="1">VLOOKUP(CONCATENATE($F1777," ",$G1777),AllocFactorMatrix,(AC$4+1),FALSE)*$E1779</f>
        <v>91.71632084619236</v>
      </c>
      <c r="AD1777" s="47">
        <f ca="1">VLOOKUP(CONCATENATE($F1777," ",$G1777),AllocFactorMatrix,(AD$4+1),FALSE)*$E1779</f>
        <v>2054.414175872671</v>
      </c>
      <c r="AE1777" s="47">
        <f ca="1">VLOOKUP(CONCATENATE($F1777," ",$G1777),AllocFactorMatrix,(AE$4+1),FALSE)*$E1779</f>
        <v>423.73634726724771</v>
      </c>
    </row>
    <row r="1778" spans="1:31" s="44" customFormat="1" hidden="1" outlineLevel="1">
      <c r="A1778" s="49"/>
      <c r="B1778" s="97"/>
      <c r="C1778" s="48"/>
      <c r="D1778" s="48"/>
      <c r="F1778" s="167" t="str">
        <f>F1779</f>
        <v>LABOR_M</v>
      </c>
      <c r="G1778" s="48" t="str">
        <f>$G$14</f>
        <v>CUSTOMER</v>
      </c>
      <c r="H1778" s="46">
        <f t="shared" ca="1" si="2499"/>
        <v>168564.02904991663</v>
      </c>
      <c r="I1778" s="47">
        <f t="shared" ref="I1778:N1778" ca="1" si="2516">VLOOKUP(CONCATENATE($F1778," ",$G1778),AllocFactorMatrix,(I$4+1),FALSE)*$E1779</f>
        <v>130127.13347719013</v>
      </c>
      <c r="J1778" s="47">
        <f t="shared" ca="1" si="2516"/>
        <v>26.261795366748039</v>
      </c>
      <c r="K1778" s="47">
        <f t="shared" ca="1" si="2516"/>
        <v>7.702850894368293</v>
      </c>
      <c r="L1778" s="47">
        <f t="shared" ca="1" si="2516"/>
        <v>26348.804490931445</v>
      </c>
      <c r="M1778" s="47">
        <f t="shared" ca="1" si="2516"/>
        <v>673.63613083928067</v>
      </c>
      <c r="N1778" s="47">
        <f t="shared" ca="1" si="2516"/>
        <v>108.6111258397692</v>
      </c>
      <c r="O1778" s="47">
        <f t="shared" ca="1" si="2461"/>
        <v>27131.051747610494</v>
      </c>
      <c r="P1778" s="47">
        <f ca="1">VLOOKUP(CONCATENATE($F1778," ",$G1778),AllocFactorMatrix,(P$4+1),FALSE)*$E1779</f>
        <v>1079.2014652483438</v>
      </c>
      <c r="Q1778" s="47">
        <f ca="1">VLOOKUP(CONCATENATE($F1778," ",$G1778),AllocFactorMatrix,(Q$4+1),FALSE)*$E1779</f>
        <v>261.03581018168632</v>
      </c>
      <c r="R1778" s="47">
        <f ca="1">VLOOKUP(CONCATENATE($F1778," ",$G1778),AllocFactorMatrix,(R$4+1),FALSE)*$E1779</f>
        <v>265.72453254995668</v>
      </c>
      <c r="S1778" s="47">
        <f ca="1">VLOOKUP(CONCATENATE($F1778," ",$G1778),AllocFactorMatrix,(S$4+1),FALSE)*$E1779</f>
        <v>32.823194102371531</v>
      </c>
      <c r="T1778" s="47">
        <f t="shared" ca="1" si="2464"/>
        <v>1638.785002082358</v>
      </c>
      <c r="U1778" s="47">
        <f ca="1">VLOOKUP(CONCATENATE($F1778," ",$G1778),AllocFactorMatrix,(U$4+1),FALSE)*$E1779</f>
        <v>8.214190560940267</v>
      </c>
      <c r="V1778" s="47">
        <f ca="1">VLOOKUP(CONCATENATE($F1778," ",$G1778),AllocFactorMatrix,(V$4+1),FALSE)*$E1779</f>
        <v>189.77435945740328</v>
      </c>
      <c r="W1778" s="47">
        <f ca="1">VLOOKUP(CONCATENATE($F1778," ",$G1778),AllocFactorMatrix,(W$4+1),FALSE)*$E1779</f>
        <v>446.36739607142238</v>
      </c>
      <c r="X1778" s="47">
        <f ca="1">VLOOKUP(CONCATENATE($F1778," ",$G1778),AllocFactorMatrix,(X$4+1),FALSE)*$E1779</f>
        <v>131.43891043319988</v>
      </c>
      <c r="Y1778" s="47">
        <f t="shared" ca="1" si="2511"/>
        <v>775.7948565229658</v>
      </c>
      <c r="Z1778" s="47">
        <f ca="1">VLOOKUP(CONCATENATE($F1778," ",$G1778),AllocFactorMatrix,(Z$4+1),FALSE)*$E1779</f>
        <v>239.48680366502657</v>
      </c>
      <c r="AA1778" s="47">
        <f ca="1">VLOOKUP(CONCATENATE($F1778," ",$G1778),AllocFactorMatrix,(AA$4+1),FALSE)*$E1779</f>
        <v>3.5775094813946127</v>
      </c>
      <c r="AB1778" s="47">
        <f t="shared" ca="1" si="2462"/>
        <v>243.06431314642117</v>
      </c>
      <c r="AC1778" s="47">
        <f ca="1">VLOOKUP(CONCATENATE($F1778," ",$G1778),AllocFactorMatrix,(AC$4+1),FALSE)*$E1779</f>
        <v>19.496140110629579</v>
      </c>
      <c r="AD1778" s="47">
        <f ca="1">VLOOKUP(CONCATENATE($F1778," ",$G1778),AllocFactorMatrix,(AD$4+1),FALSE)*$E1779</f>
        <v>7083.8337270347565</v>
      </c>
      <c r="AE1778" s="47">
        <f ca="1">VLOOKUP(CONCATENATE($F1778," ",$G1778),AllocFactorMatrix,(AE$4+1),FALSE)*$E1779</f>
        <v>1510.9051399575937</v>
      </c>
    </row>
    <row r="1779" spans="1:31" s="44" customFormat="1" collapsed="1">
      <c r="A1779" s="49"/>
      <c r="B1779" s="97"/>
      <c r="C1779" s="48"/>
      <c r="D1779" s="48" t="s">
        <v>491</v>
      </c>
      <c r="E1779" s="54">
        <v>1498136.35085</v>
      </c>
      <c r="F1779" s="87" t="s">
        <v>67</v>
      </c>
      <c r="G1779" s="48" t="str">
        <f>$G$15</f>
        <v>TOTAL</v>
      </c>
      <c r="H1779" s="46">
        <f t="shared" ca="1" si="2499"/>
        <v>1498136.3508500003</v>
      </c>
      <c r="I1779" s="47">
        <f t="shared" ref="I1779:N1779" ca="1" si="2517">VLOOKUP(CONCATENATE($F1779," ",$G1779),AllocFactorMatrix,(I$4+1),FALSE)*$E1779</f>
        <v>833988.16379828157</v>
      </c>
      <c r="J1779" s="47">
        <f t="shared" ca="1" si="2517"/>
        <v>169.41104592178675</v>
      </c>
      <c r="K1779" s="47">
        <f t="shared" ca="1" si="2517"/>
        <v>271.62429068496368</v>
      </c>
      <c r="L1779" s="47">
        <f t="shared" ca="1" si="2517"/>
        <v>193986.47801230918</v>
      </c>
      <c r="M1779" s="47">
        <f t="shared" ca="1" si="2517"/>
        <v>2825.223848796737</v>
      </c>
      <c r="N1779" s="47">
        <f t="shared" ca="1" si="2517"/>
        <v>343.77136969358389</v>
      </c>
      <c r="O1779" s="47">
        <f t="shared" ca="1" si="2461"/>
        <v>197155.47323079951</v>
      </c>
      <c r="P1779" s="47">
        <f ca="1">VLOOKUP(CONCATENATE($F1779," ",$G1779),AllocFactorMatrix,(P$4+1),FALSE)*$E1779</f>
        <v>100494.61043383583</v>
      </c>
      <c r="Q1779" s="47">
        <f ca="1">VLOOKUP(CONCATENATE($F1779," ",$G1779),AllocFactorMatrix,(Q$4+1),FALSE)*$E1779</f>
        <v>16910.52715616368</v>
      </c>
      <c r="R1779" s="47">
        <f ca="1">VLOOKUP(CONCATENATE($F1779," ",$G1779),AllocFactorMatrix,(R$4+1),FALSE)*$E1779</f>
        <v>2940.8225605539787</v>
      </c>
      <c r="S1779" s="47">
        <f ca="1">VLOOKUP(CONCATENATE($F1779," ",$G1779),AllocFactorMatrix,(S$4+1),FALSE)*$E1779</f>
        <v>130.87853658493987</v>
      </c>
      <c r="T1779" s="47">
        <f t="shared" ca="1" si="2464"/>
        <v>120476.83868713843</v>
      </c>
      <c r="U1779" s="47">
        <f ca="1">VLOOKUP(CONCATENATE($F1779," ",$G1779),AllocFactorMatrix,(U$4+1),FALSE)*$E1779</f>
        <v>4703.9154402376234</v>
      </c>
      <c r="V1779" s="47">
        <f ca="1">VLOOKUP(CONCATENATE($F1779," ",$G1779),AllocFactorMatrix,(V$4+1),FALSE)*$E1779</f>
        <v>62838.921760334408</v>
      </c>
      <c r="W1779" s="47">
        <f ca="1">VLOOKUP(CONCATENATE($F1779," ",$G1779),AllocFactorMatrix,(W$4+1),FALSE)*$E1779</f>
        <v>201194.52352635903</v>
      </c>
      <c r="X1779" s="47">
        <f ca="1">VLOOKUP(CONCATENATE($F1779," ",$G1779),AllocFactorMatrix,(X$4+1),FALSE)*$E1779</f>
        <v>35890.824744684993</v>
      </c>
      <c r="Y1779" s="47">
        <f t="shared" ca="1" si="2511"/>
        <v>304628.18547161605</v>
      </c>
      <c r="Z1779" s="47">
        <f ca="1">VLOOKUP(CONCATENATE($F1779," ",$G1779),AllocFactorMatrix,(Z$4+1),FALSE)*$E1779</f>
        <v>27617.62187892554</v>
      </c>
      <c r="AA1779" s="47">
        <f ca="1">VLOOKUP(CONCATENATE($F1779," ",$G1779),AllocFactorMatrix,(AA$4+1),FALSE)*$E1779</f>
        <v>514.09819153559897</v>
      </c>
      <c r="AB1779" s="47">
        <f t="shared" ca="1" si="2462"/>
        <v>28131.720070461139</v>
      </c>
      <c r="AC1779" s="47">
        <f ca="1">VLOOKUP(CONCATENATE($F1779," ",$G1779),AllocFactorMatrix,(AC$4+1),FALSE)*$E1779</f>
        <v>402.19649874930241</v>
      </c>
      <c r="AD1779" s="47">
        <f ca="1">VLOOKUP(CONCATENATE($F1779," ",$G1779),AllocFactorMatrix,(AD$4+1),FALSE)*$E1779</f>
        <v>10663.64024006462</v>
      </c>
      <c r="AE1779" s="47">
        <f ca="1">VLOOKUP(CONCATENATE($F1779," ",$G1779),AllocFactorMatrix,(AE$4+1),FALSE)*$E1779</f>
        <v>2249.0975162819846</v>
      </c>
    </row>
    <row r="1780" spans="1:31" s="44" customFormat="1" hidden="1" outlineLevel="1">
      <c r="A1780" s="49"/>
      <c r="B1780" s="97"/>
      <c r="C1780" s="48"/>
      <c r="D1780" s="48"/>
      <c r="F1780" s="167" t="str">
        <f>F1787</f>
        <v>LABOR_M</v>
      </c>
      <c r="G1780" s="48" t="str">
        <f>$G$8</f>
        <v>PRODUCTION</v>
      </c>
      <c r="H1780" s="46">
        <f t="shared" ca="1" si="2499"/>
        <v>627906.36250365246</v>
      </c>
      <c r="I1780" s="47">
        <f t="shared" ref="I1780:N1780" ca="1" si="2518">VLOOKUP(CONCATENATE($F1780," ",$G1780),AllocFactorMatrix,(I$4+1),FALSE)*$E1787</f>
        <v>322913.98820636846</v>
      </c>
      <c r="J1780" s="47">
        <f t="shared" ca="1" si="2518"/>
        <v>72.241394674718691</v>
      </c>
      <c r="K1780" s="47">
        <f t="shared" ca="1" si="2518"/>
        <v>126.48953103669425</v>
      </c>
      <c r="L1780" s="47">
        <f t="shared" ca="1" si="2518"/>
        <v>75260.747413244055</v>
      </c>
      <c r="M1780" s="47">
        <f t="shared" ca="1" si="2518"/>
        <v>1047.2523423999744</v>
      </c>
      <c r="N1780" s="47">
        <f t="shared" ca="1" si="2518"/>
        <v>145.85471619406326</v>
      </c>
      <c r="O1780" s="47">
        <f t="shared" ref="O1780:O1787" ca="1" si="2519">SUBTOTAL(9,L1780:N1780)</f>
        <v>76453.854471838102</v>
      </c>
      <c r="P1780" s="47">
        <f ca="1">VLOOKUP(CONCATENATE($F1780," ",$G1780),AllocFactorMatrix,(P$4+1),FALSE)*$E1787</f>
        <v>44764.543804562752</v>
      </c>
      <c r="Q1780" s="47">
        <f ca="1">VLOOKUP(CONCATENATE($F1780," ",$G1780),AllocFactorMatrix,(Q$4+1),FALSE)*$E1787</f>
        <v>8033.3993112177732</v>
      </c>
      <c r="R1780" s="47">
        <f ca="1">VLOOKUP(CONCATENATE($F1780," ",$G1780),AllocFactorMatrix,(R$4+1),FALSE)*$E1787</f>
        <v>1629.0914009607534</v>
      </c>
      <c r="S1780" s="47">
        <f ca="1">VLOOKUP(CONCATENATE($F1780," ",$G1780),AllocFactorMatrix,(S$4+1),FALSE)*$E1787</f>
        <v>61.864009240562112</v>
      </c>
      <c r="T1780" s="47">
        <f ca="1">SUBTOTAL(9,P1780:S1780)</f>
        <v>54488.898525981836</v>
      </c>
      <c r="U1780" s="47">
        <f ca="1">VLOOKUP(CONCATENATE($F1780," ",$G1780),AllocFactorMatrix,(U$4+1),FALSE)*$E1787</f>
        <v>2123.0856263555984</v>
      </c>
      <c r="V1780" s="47">
        <f ca="1">VLOOKUP(CONCATENATE($F1780," ",$G1780),AllocFactorMatrix,(V$4+1),FALSE)*$E1787</f>
        <v>28662.881930766725</v>
      </c>
      <c r="W1780" s="47">
        <f ca="1">VLOOKUP(CONCATENATE($F1780," ",$G1780),AllocFactorMatrix,(W$4+1),FALSE)*$E1787</f>
        <v>109624.01724919866</v>
      </c>
      <c r="X1780" s="47">
        <f ca="1">VLOOKUP(CONCATENATE($F1780," ",$G1780),AllocFactorMatrix,(X$4+1),FALSE)*$E1787</f>
        <v>19859.407453488886</v>
      </c>
      <c r="Y1780" s="47">
        <f ca="1">SUBTOTAL(9,U1780:X1780)</f>
        <v>160269.39225980986</v>
      </c>
      <c r="Z1780" s="47">
        <f ca="1">VLOOKUP(CONCATENATE($F1780," ",$G1780),AllocFactorMatrix,(Z$4+1),FALSE)*$E1787</f>
        <v>12304.392926034632</v>
      </c>
      <c r="AA1780" s="47">
        <f ca="1">VLOOKUP(CONCATENATE($F1780," ",$G1780),AllocFactorMatrix,(AA$4+1),FALSE)*$E1787</f>
        <v>245.7502861873013</v>
      </c>
      <c r="AB1780" s="47">
        <f t="shared" ref="AB1780:AB1787" ca="1" si="2520">SUBTOTAL(9,Z1780:AA1780)</f>
        <v>12550.143212221934</v>
      </c>
      <c r="AC1780" s="47">
        <f ca="1">VLOOKUP(CONCATENATE($F1780," ",$G1780),AllocFactorMatrix,(AC$4+1),FALSE)*$E1787</f>
        <v>162.31484878485497</v>
      </c>
      <c r="AD1780" s="47">
        <f ca="1">VLOOKUP(CONCATENATE($F1780," ",$G1780),AllocFactorMatrix,(AD$4+1),FALSE)*$E1787</f>
        <v>721.09497432212538</v>
      </c>
      <c r="AE1780" s="47">
        <f ca="1">VLOOKUP(CONCATENATE($F1780," ",$G1780),AllocFactorMatrix,(AE$4+1),FALSE)*$E1787</f>
        <v>147.94507861353307</v>
      </c>
    </row>
    <row r="1781" spans="1:31" s="44" customFormat="1" hidden="1" outlineLevel="1">
      <c r="A1781" s="49"/>
      <c r="B1781" s="97"/>
      <c r="C1781" s="48"/>
      <c r="D1781" s="48"/>
      <c r="F1781" s="167" t="str">
        <f>F1787</f>
        <v>LABOR_M</v>
      </c>
      <c r="G1781" s="48" t="str">
        <f>$G$9</f>
        <v>BULKTRAN</v>
      </c>
      <c r="H1781" s="46">
        <f t="shared" ca="1" si="2499"/>
        <v>97330.452896782983</v>
      </c>
      <c r="I1781" s="47">
        <f t="shared" ref="I1781:N1781" ca="1" si="2521">VLOOKUP(CONCATENATE($F1781," ",$G1781),AllocFactorMatrix,(I$4+1),FALSE)*$E1787</f>
        <v>50054.222405891596</v>
      </c>
      <c r="J1781" s="47">
        <f t="shared" ca="1" si="2521"/>
        <v>11.197987600491452</v>
      </c>
      <c r="K1781" s="47">
        <f t="shared" ca="1" si="2521"/>
        <v>19.606877836711647</v>
      </c>
      <c r="L1781" s="47">
        <f t="shared" ca="1" si="2521"/>
        <v>11666.011157895839</v>
      </c>
      <c r="M1781" s="47">
        <f t="shared" ca="1" si="2521"/>
        <v>162.33239678697007</v>
      </c>
      <c r="N1781" s="47">
        <f t="shared" ca="1" si="2521"/>
        <v>22.608634713774443</v>
      </c>
      <c r="O1781" s="47">
        <f t="shared" ca="1" si="2519"/>
        <v>11850.952189396583</v>
      </c>
      <c r="P1781" s="47">
        <f ca="1">VLOOKUP(CONCATENATE($F1781," ",$G1781),AllocFactorMatrix,(P$4+1),FALSE)*$E1787</f>
        <v>6938.8583750664238</v>
      </c>
      <c r="Q1781" s="47">
        <f ca="1">VLOOKUP(CONCATENATE($F1781," ",$G1781),AllocFactorMatrix,(Q$4+1),FALSE)*$E1787</f>
        <v>1245.2404370356776</v>
      </c>
      <c r="R1781" s="47">
        <f ca="1">VLOOKUP(CONCATENATE($F1781," ",$G1781),AllocFactorMatrix,(R$4+1),FALSE)*$E1787</f>
        <v>252.52205318247948</v>
      </c>
      <c r="S1781" s="47">
        <f ca="1">VLOOKUP(CONCATENATE($F1781," ",$G1781),AllocFactorMatrix,(S$4+1),FALSE)*$E1787</f>
        <v>9.5894107735842908</v>
      </c>
      <c r="T1781" s="47">
        <f t="shared" ref="T1781:T1787" ca="1" si="2522">SUBTOTAL(9,P1781:S1781)</f>
        <v>8446.2102760581656</v>
      </c>
      <c r="U1781" s="47">
        <f ca="1">VLOOKUP(CONCATENATE($F1781," ",$G1781),AllocFactorMatrix,(U$4+1),FALSE)*$E1787</f>
        <v>329.09506558892019</v>
      </c>
      <c r="V1781" s="47">
        <f ca="1">VLOOKUP(CONCATENATE($F1781," ",$G1781),AllocFactorMatrix,(V$4+1),FALSE)*$E1787</f>
        <v>4442.9734212675803</v>
      </c>
      <c r="W1781" s="47">
        <f ca="1">VLOOKUP(CONCATENATE($F1781," ",$G1781),AllocFactorMatrix,(W$4+1),FALSE)*$E1787</f>
        <v>16992.589794258034</v>
      </c>
      <c r="X1781" s="47">
        <f ca="1">VLOOKUP(CONCATENATE($F1781," ",$G1781),AllocFactorMatrix,(X$4+1),FALSE)*$E1787</f>
        <v>3078.3652422355722</v>
      </c>
      <c r="Y1781" s="47">
        <f t="shared" ref="Y1781:Y1787" ca="1" si="2523">SUBTOTAL(9,U1781:X1781)</f>
        <v>24843.023523350108</v>
      </c>
      <c r="Z1781" s="47">
        <f ca="1">VLOOKUP(CONCATENATE($F1781," ",$G1781),AllocFactorMatrix,(Z$4+1),FALSE)*$E1787</f>
        <v>1907.2782306835686</v>
      </c>
      <c r="AA1781" s="47">
        <f ca="1">VLOOKUP(CONCATENATE($F1781," ",$G1781),AllocFactorMatrix,(AA$4+1),FALSE)*$E1787</f>
        <v>38.093238231814993</v>
      </c>
      <c r="AB1781" s="47">
        <f t="shared" ca="1" si="2520"/>
        <v>1945.3714689153835</v>
      </c>
      <c r="AC1781" s="47">
        <f ca="1">VLOOKUP(CONCATENATE($F1781," ",$G1781),AllocFactorMatrix,(AC$4+1),FALSE)*$E1787</f>
        <v>25.16008546419344</v>
      </c>
      <c r="AD1781" s="47">
        <f ca="1">VLOOKUP(CONCATENATE($F1781," ",$G1781),AllocFactorMatrix,(AD$4+1),FALSE)*$E1787</f>
        <v>111.77542484602218</v>
      </c>
      <c r="AE1781" s="47">
        <f ca="1">VLOOKUP(CONCATENATE($F1781," ",$G1781),AllocFactorMatrix,(AE$4+1),FALSE)*$E1787</f>
        <v>22.932657423457066</v>
      </c>
    </row>
    <row r="1782" spans="1:31" s="44" customFormat="1" hidden="1" outlineLevel="1">
      <c r="A1782" s="49"/>
      <c r="B1782" s="97"/>
      <c r="C1782" s="48"/>
      <c r="D1782" s="48"/>
      <c r="F1782" s="167" t="str">
        <f>F1787</f>
        <v>LABOR_M</v>
      </c>
      <c r="G1782" s="48" t="str">
        <f>$G$10</f>
        <v>SUBTRAN</v>
      </c>
      <c r="H1782" s="46">
        <f t="shared" ca="1" si="2499"/>
        <v>26974.084647001157</v>
      </c>
      <c r="I1782" s="47">
        <f t="shared" ref="I1782:N1782" ca="1" si="2524">VLOOKUP(CONCATENATE($F1782," ",$G1782),AllocFactorMatrix,(I$4+1),FALSE)*$E1787</f>
        <v>13780.255312154964</v>
      </c>
      <c r="J1782" s="47">
        <f t="shared" ca="1" si="2524"/>
        <v>2.243905581264285</v>
      </c>
      <c r="K1782" s="47">
        <f t="shared" ca="1" si="2524"/>
        <v>4.1762935675850956</v>
      </c>
      <c r="L1782" s="47">
        <f t="shared" ca="1" si="2524"/>
        <v>3229.421620204198</v>
      </c>
      <c r="M1782" s="47">
        <f t="shared" ca="1" si="2524"/>
        <v>45.133730712694074</v>
      </c>
      <c r="N1782" s="47">
        <f t="shared" ca="1" si="2524"/>
        <v>8.1689955563282961</v>
      </c>
      <c r="O1782" s="47">
        <f t="shared" ca="1" si="2519"/>
        <v>3282.7243464732205</v>
      </c>
      <c r="P1782" s="47">
        <f ca="1">VLOOKUP(CONCATENATE($F1782," ",$G1782),AllocFactorMatrix,(P$4+1),FALSE)*$E1787</f>
        <v>1864.4532455183335</v>
      </c>
      <c r="Q1782" s="47">
        <f ca="1">VLOOKUP(CONCATENATE($F1782," ",$G1782),AllocFactorMatrix,(Q$4+1),FALSE)*$E1787</f>
        <v>335.52655131369733</v>
      </c>
      <c r="R1782" s="47">
        <f ca="1">VLOOKUP(CONCATENATE($F1782," ",$G1782),AllocFactorMatrix,(R$4+1),FALSE)*$E1787</f>
        <v>88.073132809805642</v>
      </c>
      <c r="S1782" s="47">
        <f ca="1">VLOOKUP(CONCATENATE($F1782," ",$G1782),AllocFactorMatrix,(S$4+1),FALSE)*$E1787</f>
        <v>0</v>
      </c>
      <c r="T1782" s="47">
        <f t="shared" ca="1" si="2522"/>
        <v>2288.0529296418363</v>
      </c>
      <c r="U1782" s="47">
        <f ca="1">VLOOKUP(CONCATENATE($F1782," ",$G1782),AllocFactorMatrix,(U$4+1),FALSE)*$E1787</f>
        <v>84.162632940033618</v>
      </c>
      <c r="V1782" s="47">
        <f ca="1">VLOOKUP(CONCATENATE($F1782," ",$G1782),AllocFactorMatrix,(V$4+1),FALSE)*$E1787</f>
        <v>1180.8833509353287</v>
      </c>
      <c r="W1782" s="47">
        <f ca="1">VLOOKUP(CONCATENATE($F1782," ",$G1782),AllocFactorMatrix,(W$4+1),FALSE)*$E1787</f>
        <v>5822.6658382894911</v>
      </c>
      <c r="X1782" s="47">
        <f ca="1">VLOOKUP(CONCATENATE($F1782," ",$G1782),AllocFactorMatrix,(X$4+1),FALSE)*$E1787</f>
        <v>0</v>
      </c>
      <c r="Y1782" s="47">
        <f t="shared" ca="1" si="2523"/>
        <v>7087.7118221648534</v>
      </c>
      <c r="Z1782" s="47">
        <f ca="1">VLOOKUP(CONCATENATE($F1782," ",$G1782),AllocFactorMatrix,(Z$4+1),FALSE)*$E1787</f>
        <v>511.83733017836022</v>
      </c>
      <c r="AA1782" s="47">
        <f ca="1">VLOOKUP(CONCATENATE($F1782," ",$G1782),AllocFactorMatrix,(AA$4+1),FALSE)*$E1787</f>
        <v>10.276934564005188</v>
      </c>
      <c r="AB1782" s="47">
        <f t="shared" ca="1" si="2520"/>
        <v>522.11426474236544</v>
      </c>
      <c r="AC1782" s="47">
        <f ca="1">VLOOKUP(CONCATENATE($F1782," ",$G1782),AllocFactorMatrix,(AC$4+1),FALSE)*$E1787</f>
        <v>6.8057726749679039</v>
      </c>
      <c r="AD1782" s="47">
        <f ca="1">VLOOKUP(CONCATENATE($F1782," ",$G1782),AllocFactorMatrix,(AD$4+1),FALSE)*$E1787</f>
        <v>0</v>
      </c>
      <c r="AE1782" s="47">
        <f ca="1">VLOOKUP(CONCATENATE($F1782," ",$G1782),AllocFactorMatrix,(AE$4+1),FALSE)*$E1787</f>
        <v>0</v>
      </c>
    </row>
    <row r="1783" spans="1:31" s="44" customFormat="1" hidden="1" outlineLevel="1">
      <c r="A1783" s="49"/>
      <c r="B1783" s="97"/>
      <c r="C1783" s="48"/>
      <c r="D1783" s="48"/>
      <c r="F1783" s="167" t="str">
        <f>F1787</f>
        <v>LABOR_M</v>
      </c>
      <c r="G1783" s="48" t="str">
        <f>$G$11</f>
        <v>DISTPRI</v>
      </c>
      <c r="H1783" s="46">
        <f t="shared" ca="1" si="2499"/>
        <v>220339.94708712352</v>
      </c>
      <c r="I1783" s="47">
        <f t="shared" ref="I1783:N1783" ca="1" si="2525">VLOOKUP(CONCATENATE($F1783," ",$G1783),AllocFactorMatrix,(I$4+1),FALSE)*$E1787</f>
        <v>144256.46759591985</v>
      </c>
      <c r="J1783" s="47">
        <f t="shared" ca="1" si="2525"/>
        <v>23.687121171837237</v>
      </c>
      <c r="K1783" s="47">
        <f t="shared" ca="1" si="2525"/>
        <v>43.827959013279958</v>
      </c>
      <c r="L1783" s="47">
        <f t="shared" ca="1" si="2525"/>
        <v>33752.184364465102</v>
      </c>
      <c r="M1783" s="47">
        <f t="shared" ca="1" si="2525"/>
        <v>471.65078854563131</v>
      </c>
      <c r="N1783" s="47">
        <f t="shared" ca="1" si="2525"/>
        <v>0</v>
      </c>
      <c r="O1783" s="47">
        <f t="shared" ca="1" si="2519"/>
        <v>34223.835153010732</v>
      </c>
      <c r="P1783" s="47">
        <f ca="1">VLOOKUP(CONCATENATE($F1783," ",$G1783),AllocFactorMatrix,(P$4+1),FALSE)*$E1787</f>
        <v>19573.59101597108</v>
      </c>
      <c r="Q1783" s="47">
        <f ca="1">VLOOKUP(CONCATENATE($F1783," ",$G1783),AllocFactorMatrix,(Q$4+1),FALSE)*$E1787</f>
        <v>3522.1574675510956</v>
      </c>
      <c r="R1783" s="47">
        <f ca="1">VLOOKUP(CONCATENATE($F1783," ",$G1783),AllocFactorMatrix,(R$4+1),FALSE)*$E1787</f>
        <v>0</v>
      </c>
      <c r="S1783" s="47">
        <f ca="1">VLOOKUP(CONCATENATE($F1783," ",$G1783),AllocFactorMatrix,(S$4+1),FALSE)*$E1787</f>
        <v>0</v>
      </c>
      <c r="T1783" s="47">
        <f t="shared" ca="1" si="2522"/>
        <v>23095.748483522177</v>
      </c>
      <c r="U1783" s="47">
        <f ca="1">VLOOKUP(CONCATENATE($F1783," ",$G1783),AllocFactorMatrix,(U$4+1),FALSE)*$E1787</f>
        <v>886.36050553978635</v>
      </c>
      <c r="V1783" s="47">
        <f ca="1">VLOOKUP(CONCATENATE($F1783," ",$G1783),AllocFactorMatrix,(V$4+1),FALSE)*$E1787</f>
        <v>12256.471474003969</v>
      </c>
      <c r="W1783" s="47">
        <f ca="1">VLOOKUP(CONCATENATE($F1783," ",$G1783),AllocFactorMatrix,(W$4+1),FALSE)*$E1787</f>
        <v>0</v>
      </c>
      <c r="X1783" s="47">
        <f ca="1">VLOOKUP(CONCATENATE($F1783," ",$G1783),AllocFactorMatrix,(X$4+1),FALSE)*$E1787</f>
        <v>0</v>
      </c>
      <c r="Y1783" s="47">
        <f t="shared" ca="1" si="2523"/>
        <v>13142.831979543755</v>
      </c>
      <c r="Z1783" s="47">
        <f ca="1">VLOOKUP(CONCATENATE($F1783," ",$G1783),AllocFactorMatrix,(Z$4+1),FALSE)*$E1787</f>
        <v>5374.8376075247288</v>
      </c>
      <c r="AA1783" s="47">
        <f ca="1">VLOOKUP(CONCATENATE($F1783," ",$G1783),AllocFactorMatrix,(AA$4+1),FALSE)*$E1787</f>
        <v>107.88146695379285</v>
      </c>
      <c r="AB1783" s="47">
        <f t="shared" ca="1" si="2520"/>
        <v>5482.7190744785221</v>
      </c>
      <c r="AC1783" s="47">
        <f ca="1">VLOOKUP(CONCATENATE($F1783," ",$G1783),AllocFactorMatrix,(AC$4+1),FALSE)*$E1787</f>
        <v>70.829720463245522</v>
      </c>
      <c r="AD1783" s="47">
        <f ca="1">VLOOKUP(CONCATENATE($F1783," ",$G1783),AllocFactorMatrix,(AD$4+1),FALSE)*$E1787</f>
        <v>0</v>
      </c>
      <c r="AE1783" s="47">
        <f ca="1">VLOOKUP(CONCATENATE($F1783," ",$G1783),AllocFactorMatrix,(AE$4+1),FALSE)*$E1787</f>
        <v>0</v>
      </c>
    </row>
    <row r="1784" spans="1:31" s="44" customFormat="1" hidden="1" outlineLevel="1">
      <c r="A1784" s="49"/>
      <c r="B1784" s="97"/>
      <c r="C1784" s="48"/>
      <c r="D1784" s="48"/>
      <c r="F1784" s="167" t="str">
        <f>F1787</f>
        <v>LABOR_M</v>
      </c>
      <c r="G1784" s="48" t="str">
        <f>$G$12</f>
        <v>DISTSEC</v>
      </c>
      <c r="H1784" s="46">
        <f t="shared" ca="1" si="2499"/>
        <v>87292.748725850324</v>
      </c>
      <c r="I1784" s="47">
        <f t="shared" ref="I1784:N1784" ca="1" si="2526">VLOOKUP(CONCATENATE($F1784," ",$G1784),AllocFactorMatrix,(I$4+1),FALSE)*$E1787</f>
        <v>64764.337883845015</v>
      </c>
      <c r="J1784" s="47">
        <f t="shared" ca="1" si="2526"/>
        <v>16.054745549113075</v>
      </c>
      <c r="K1784" s="47">
        <f t="shared" ca="1" si="2526"/>
        <v>20.795320022276382</v>
      </c>
      <c r="L1784" s="47">
        <f t="shared" ca="1" si="2526"/>
        <v>13054.341153558549</v>
      </c>
      <c r="M1784" s="47">
        <f t="shared" ca="1" si="2526"/>
        <v>0</v>
      </c>
      <c r="N1784" s="47">
        <f t="shared" ca="1" si="2526"/>
        <v>0</v>
      </c>
      <c r="O1784" s="47">
        <f t="shared" ca="1" si="2519"/>
        <v>13054.341153558549</v>
      </c>
      <c r="P1784" s="47">
        <f ca="1">VLOOKUP(CONCATENATE($F1784," ",$G1784),AllocFactorMatrix,(P$4+1),FALSE)*$E1787</f>
        <v>6516.6465014488531</v>
      </c>
      <c r="Q1784" s="47">
        <f ca="1">VLOOKUP(CONCATENATE($F1784," ",$G1784),AllocFactorMatrix,(Q$4+1),FALSE)*$E1787</f>
        <v>0</v>
      </c>
      <c r="R1784" s="47">
        <f ca="1">VLOOKUP(CONCATENATE($F1784," ",$G1784),AllocFactorMatrix,(R$4+1),FALSE)*$E1787</f>
        <v>0</v>
      </c>
      <c r="S1784" s="47">
        <f ca="1">VLOOKUP(CONCATENATE($F1784," ",$G1784),AllocFactorMatrix,(S$4+1),FALSE)*$E1787</f>
        <v>0</v>
      </c>
      <c r="T1784" s="47">
        <f t="shared" ca="1" si="2522"/>
        <v>6516.6465014488531</v>
      </c>
      <c r="U1784" s="47">
        <f ca="1">VLOOKUP(CONCATENATE($F1784," ",$G1784),AllocFactorMatrix,(U$4+1),FALSE)*$E1787</f>
        <v>244.04477387844716</v>
      </c>
      <c r="V1784" s="47">
        <f ca="1">VLOOKUP(CONCATENATE($F1784," ",$G1784),AllocFactorMatrix,(V$4+1),FALSE)*$E1787</f>
        <v>0</v>
      </c>
      <c r="W1784" s="47">
        <f ca="1">VLOOKUP(CONCATENATE($F1784," ",$G1784),AllocFactorMatrix,(W$4+1),FALSE)*$E1787</f>
        <v>0</v>
      </c>
      <c r="X1784" s="47">
        <f ca="1">VLOOKUP(CONCATENATE($F1784," ",$G1784),AllocFactorMatrix,(X$4+1),FALSE)*$E1787</f>
        <v>0</v>
      </c>
      <c r="Y1784" s="47">
        <f t="shared" ca="1" si="2523"/>
        <v>244.04477387844716</v>
      </c>
      <c r="Z1784" s="47">
        <f ca="1">VLOOKUP(CONCATENATE($F1784," ",$G1784),AllocFactorMatrix,(Z$4+1),FALSE)*$E1787</f>
        <v>1844.3363006990958</v>
      </c>
      <c r="AA1784" s="47">
        <f ca="1">VLOOKUP(CONCATENATE($F1784," ",$G1784),AllocFactorMatrix,(AA$4+1),FALSE)*$E1787</f>
        <v>0</v>
      </c>
      <c r="AB1784" s="47">
        <f t="shared" ca="1" si="2520"/>
        <v>1844.3363006990958</v>
      </c>
      <c r="AC1784" s="47">
        <f ca="1">VLOOKUP(CONCATENATE($F1784," ",$G1784),AllocFactorMatrix,(AC$4+1),FALSE)*$E1787</f>
        <v>21.806642576551219</v>
      </c>
      <c r="AD1784" s="47">
        <f ca="1">VLOOKUP(CONCATENATE($F1784," ",$G1784),AllocFactorMatrix,(AD$4+1),FALSE)*$E1787</f>
        <v>671.20213774028252</v>
      </c>
      <c r="AE1784" s="47">
        <f ca="1">VLOOKUP(CONCATENATE($F1784," ",$G1784),AllocFactorMatrix,(AE$4+1),FALSE)*$E1787</f>
        <v>139.18326653207475</v>
      </c>
    </row>
    <row r="1785" spans="1:31" s="44" customFormat="1" hidden="1" outlineLevel="1">
      <c r="A1785" s="49"/>
      <c r="B1785" s="97"/>
      <c r="C1785" s="48"/>
      <c r="D1785" s="48"/>
      <c r="F1785" s="167" t="str">
        <f>F1787</f>
        <v>LABOR_M</v>
      </c>
      <c r="G1785" s="48" t="str">
        <f>$G$13</f>
        <v>ENERGY</v>
      </c>
      <c r="H1785" s="46">
        <f t="shared" ca="1" si="2499"/>
        <v>251145.82393697384</v>
      </c>
      <c r="I1785" s="47">
        <f t="shared" ref="I1785:N1785" ca="1" si="2527">VLOOKUP(CONCATENATE($F1785," ",$G1785),AllocFactorMatrix,(I$4+1),FALSE)*$E1787</f>
        <v>98254.17405182682</v>
      </c>
      <c r="J1785" s="47">
        <f t="shared" ca="1" si="2527"/>
        <v>15.723356001903051</v>
      </c>
      <c r="K1785" s="47">
        <f t="shared" ca="1" si="2527"/>
        <v>45.336733622938326</v>
      </c>
      <c r="L1785" s="47">
        <f t="shared" ca="1" si="2527"/>
        <v>28331.962916427663</v>
      </c>
      <c r="M1785" s="47">
        <f t="shared" ca="1" si="2527"/>
        <v>395.14657620245896</v>
      </c>
      <c r="N1785" s="47">
        <f t="shared" ca="1" si="2527"/>
        <v>55.241156461896836</v>
      </c>
      <c r="O1785" s="47">
        <f t="shared" ca="1" si="2519"/>
        <v>28782.350649092019</v>
      </c>
      <c r="P1785" s="47">
        <f ca="1">VLOOKUP(CONCATENATE($F1785," ",$G1785),AllocFactorMatrix,(P$4+1),FALSE)*$E1787</f>
        <v>18367.826509631504</v>
      </c>
      <c r="Q1785" s="47">
        <f ca="1">VLOOKUP(CONCATENATE($F1785," ",$G1785),AllocFactorMatrix,(Q$4+1),FALSE)*$E1787</f>
        <v>3280.4642794612073</v>
      </c>
      <c r="R1785" s="47">
        <f ca="1">VLOOKUP(CONCATENATE($F1785," ",$G1785),AllocFactorMatrix,(R$4+1),FALSE)*$E1787</f>
        <v>668.02266295524907</v>
      </c>
      <c r="S1785" s="47">
        <f ca="1">VLOOKUP(CONCATENATE($F1785," ",$G1785),AllocFactorMatrix,(S$4+1),FALSE)*$E1787</f>
        <v>25.231442058805904</v>
      </c>
      <c r="T1785" s="47">
        <f t="shared" ca="1" si="2522"/>
        <v>22341.544894106766</v>
      </c>
      <c r="U1785" s="47">
        <f ca="1">VLOOKUP(CONCATENATE($F1785," ",$G1785),AllocFactorMatrix,(U$4+1),FALSE)*$E1787</f>
        <v>963.32270202598261</v>
      </c>
      <c r="V1785" s="47">
        <f ca="1">VLOOKUP(CONCATENATE($F1785," ",$G1785),AllocFactorMatrix,(V$4+1),FALSE)*$E1787</f>
        <v>15230.315080139919</v>
      </c>
      <c r="W1785" s="47">
        <f ca="1">VLOOKUP(CONCATENATE($F1785," ",$G1785),AllocFactorMatrix,(W$4+1),FALSE)*$E1787</f>
        <v>65503.106344626103</v>
      </c>
      <c r="X1785" s="47">
        <f ca="1">VLOOKUP(CONCATENATE($F1785," ",$G1785),AllocFactorMatrix,(X$4+1),FALSE)*$E1787</f>
        <v>12321.818466406785</v>
      </c>
      <c r="Y1785" s="47">
        <f t="shared" ca="1" si="2523"/>
        <v>94018.562593198789</v>
      </c>
      <c r="Z1785" s="47">
        <f ca="1">VLOOKUP(CONCATENATE($F1785," ",$G1785),AllocFactorMatrix,(Z$4+1),FALSE)*$E1787</f>
        <v>5052.7994067691607</v>
      </c>
      <c r="AA1785" s="47">
        <f ca="1">VLOOKUP(CONCATENATE($F1785," ",$G1785),AllocFactorMatrix,(AA$4+1),FALSE)*$E1787</f>
        <v>101.38341218043638</v>
      </c>
      <c r="AB1785" s="47">
        <f t="shared" ca="1" si="2520"/>
        <v>5154.1828189495973</v>
      </c>
      <c r="AC1785" s="47">
        <f ca="1">VLOOKUP(CONCATENATE($F1785," ",$G1785),AllocFactorMatrix,(AC$4+1),FALSE)*$E1787</f>
        <v>90.434438413482368</v>
      </c>
      <c r="AD1785" s="47">
        <f ca="1">VLOOKUP(CONCATENATE($F1785," ",$G1785),AllocFactorMatrix,(AD$4+1),FALSE)*$E1787</f>
        <v>2025.7004484001316</v>
      </c>
      <c r="AE1785" s="47">
        <f ca="1">VLOOKUP(CONCATENATE($F1785," ",$G1785),AllocFactorMatrix,(AE$4+1),FALSE)*$E1787</f>
        <v>417.81395336122205</v>
      </c>
    </row>
    <row r="1786" spans="1:31" s="44" customFormat="1" hidden="1" outlineLevel="1">
      <c r="A1786" s="49"/>
      <c r="B1786" s="97"/>
      <c r="C1786" s="48"/>
      <c r="D1786" s="48"/>
      <c r="F1786" s="167" t="str">
        <f>F1787</f>
        <v>LABOR_M</v>
      </c>
      <c r="G1786" s="48" t="str">
        <f>$G$14</f>
        <v>CUSTOMER</v>
      </c>
      <c r="H1786" s="46">
        <f t="shared" ca="1" si="2499"/>
        <v>166208.07685261613</v>
      </c>
      <c r="I1786" s="47">
        <f t="shared" ref="I1786:N1786" ca="1" si="2528">VLOOKUP(CONCATENATE($F1786," ",$G1786),AllocFactorMatrix,(I$4+1),FALSE)*$E1787</f>
        <v>128308.39843762119</v>
      </c>
      <c r="J1786" s="47">
        <f t="shared" ca="1" si="2528"/>
        <v>25.89474472819796</v>
      </c>
      <c r="K1786" s="47">
        <f t="shared" ca="1" si="2528"/>
        <v>7.5951912199267717</v>
      </c>
      <c r="L1786" s="47">
        <f t="shared" ca="1" si="2528"/>
        <v>25980.537760558807</v>
      </c>
      <c r="M1786" s="47">
        <f t="shared" ca="1" si="2528"/>
        <v>664.22098733816142</v>
      </c>
      <c r="N1786" s="47">
        <f t="shared" ca="1" si="2528"/>
        <v>107.09311145665482</v>
      </c>
      <c r="O1786" s="47">
        <f t="shared" ca="1" si="2519"/>
        <v>26751.851859353625</v>
      </c>
      <c r="P1786" s="47">
        <f ca="1">VLOOKUP(CONCATENATE($F1786," ",$G1786),AllocFactorMatrix,(P$4+1),FALSE)*$E1787</f>
        <v>1064.1178968398738</v>
      </c>
      <c r="Q1786" s="47">
        <f ca="1">VLOOKUP(CONCATENATE($F1786," ",$G1786),AllocFactorMatrix,(Q$4+1),FALSE)*$E1787</f>
        <v>257.3874167846019</v>
      </c>
      <c r="R1786" s="47">
        <f ca="1">VLOOKUP(CONCATENATE($F1786," ",$G1786),AllocFactorMatrix,(R$4+1),FALSE)*$E1787</f>
        <v>262.01060675056607</v>
      </c>
      <c r="S1786" s="47">
        <f ca="1">VLOOKUP(CONCATENATE($F1786," ",$G1786),AllocFactorMatrix,(S$4+1),FALSE)*$E1787</f>
        <v>32.364437410900877</v>
      </c>
      <c r="T1786" s="47">
        <f t="shared" ca="1" si="2522"/>
        <v>1615.8803577859424</v>
      </c>
      <c r="U1786" s="47">
        <f ca="1">VLOOKUP(CONCATENATE($F1786," ",$G1786),AllocFactorMatrix,(U$4+1),FALSE)*$E1787</f>
        <v>8.0993840959419643</v>
      </c>
      <c r="V1786" s="47">
        <f ca="1">VLOOKUP(CONCATENATE($F1786," ",$G1786),AllocFactorMatrix,(V$4+1),FALSE)*$E1787</f>
        <v>187.12195893236265</v>
      </c>
      <c r="W1786" s="47">
        <f ca="1">VLOOKUP(CONCATENATE($F1786," ",$G1786),AllocFactorMatrix,(W$4+1),FALSE)*$E1787</f>
        <v>440.12869702332154</v>
      </c>
      <c r="X1786" s="47">
        <f ca="1">VLOOKUP(CONCATENATE($F1786," ",$G1786),AllocFactorMatrix,(X$4+1),FALSE)*$E1787</f>
        <v>129.60184121035769</v>
      </c>
      <c r="Y1786" s="47">
        <f t="shared" ca="1" si="2523"/>
        <v>764.95188126198377</v>
      </c>
      <c r="Z1786" s="47">
        <f ca="1">VLOOKUP(CONCATENATE($F1786," ",$G1786),AllocFactorMatrix,(Z$4+1),FALSE)*$E1787</f>
        <v>236.13959213656926</v>
      </c>
      <c r="AA1786" s="47">
        <f ca="1">VLOOKUP(CONCATENATE($F1786," ",$G1786),AllocFactorMatrix,(AA$4+1),FALSE)*$E1787</f>
        <v>3.5275080583682379</v>
      </c>
      <c r="AB1786" s="47">
        <f t="shared" ca="1" si="2520"/>
        <v>239.66710019493749</v>
      </c>
      <c r="AC1786" s="47">
        <f ca="1">VLOOKUP(CONCATENATE($F1786," ",$G1786),AllocFactorMatrix,(AC$4+1),FALSE)*$E1787</f>
        <v>19.223650336913302</v>
      </c>
      <c r="AD1786" s="47">
        <f ca="1">VLOOKUP(CONCATENATE($F1786," ",$G1786),AllocFactorMatrix,(AD$4+1),FALSE)*$E1787</f>
        <v>6984.8258086278183</v>
      </c>
      <c r="AE1786" s="47">
        <f ca="1">VLOOKUP(CONCATENATE($F1786," ",$G1786),AllocFactorMatrix,(AE$4+1),FALSE)*$E1787</f>
        <v>1489.7878214854447</v>
      </c>
    </row>
    <row r="1787" spans="1:31" s="44" customFormat="1" collapsed="1">
      <c r="A1787" s="49"/>
      <c r="B1787" s="97"/>
      <c r="C1787" s="48"/>
      <c r="D1787" s="48" t="s">
        <v>492</v>
      </c>
      <c r="E1787" s="54">
        <v>1477197.4966499999</v>
      </c>
      <c r="F1787" s="87" t="s">
        <v>67</v>
      </c>
      <c r="G1787" s="48" t="str">
        <f>$G$15</f>
        <v>TOTAL</v>
      </c>
      <c r="H1787" s="46">
        <f t="shared" ca="1" si="2499"/>
        <v>1477197.4966500006</v>
      </c>
      <c r="I1787" s="47">
        <f t="shared" ref="I1787:N1787" ca="1" si="2529">VLOOKUP(CONCATENATE($F1787," ",$G1787),AllocFactorMatrix,(I$4+1),FALSE)*$E1787</f>
        <v>822331.84389362787</v>
      </c>
      <c r="J1787" s="47">
        <f t="shared" ca="1" si="2529"/>
        <v>167.04325530752575</v>
      </c>
      <c r="K1787" s="47">
        <f t="shared" ca="1" si="2529"/>
        <v>267.82790631941242</v>
      </c>
      <c r="L1787" s="47">
        <f t="shared" ca="1" si="2529"/>
        <v>191275.20638635423</v>
      </c>
      <c r="M1787" s="47">
        <f t="shared" ca="1" si="2529"/>
        <v>2785.7368219858904</v>
      </c>
      <c r="N1787" s="47">
        <f t="shared" ca="1" si="2529"/>
        <v>338.96661438271769</v>
      </c>
      <c r="O1787" s="47">
        <f t="shared" ca="1" si="2519"/>
        <v>194399.90982272284</v>
      </c>
      <c r="P1787" s="47">
        <f ca="1">VLOOKUP(CONCATENATE($F1787," ",$G1787),AllocFactorMatrix,(P$4+1),FALSE)*$E1787</f>
        <v>99090.03734903883</v>
      </c>
      <c r="Q1787" s="47">
        <f ca="1">VLOOKUP(CONCATENATE($F1787," ",$G1787),AllocFactorMatrix,(Q$4+1),FALSE)*$E1787</f>
        <v>16674.175463364052</v>
      </c>
      <c r="R1787" s="47">
        <f ca="1">VLOOKUP(CONCATENATE($F1787," ",$G1787),AllocFactorMatrix,(R$4+1),FALSE)*$E1787</f>
        <v>2899.7198566588536</v>
      </c>
      <c r="S1787" s="47">
        <f ca="1">VLOOKUP(CONCATENATE($F1787," ",$G1787),AllocFactorMatrix,(S$4+1),FALSE)*$E1787</f>
        <v>129.04929948385319</v>
      </c>
      <c r="T1787" s="47">
        <f t="shared" ca="1" si="2522"/>
        <v>118792.98196854559</v>
      </c>
      <c r="U1787" s="47">
        <f ca="1">VLOOKUP(CONCATENATE($F1787," ",$G1787),AllocFactorMatrix,(U$4+1),FALSE)*$E1787</f>
        <v>4638.1706904247094</v>
      </c>
      <c r="V1787" s="47">
        <f ca="1">VLOOKUP(CONCATENATE($F1787," ",$G1787),AllocFactorMatrix,(V$4+1),FALSE)*$E1787</f>
        <v>61960.64721604588</v>
      </c>
      <c r="W1787" s="47">
        <f ca="1">VLOOKUP(CONCATENATE($F1787," ",$G1787),AllocFactorMatrix,(W$4+1),FALSE)*$E1787</f>
        <v>198382.50792339558</v>
      </c>
      <c r="X1787" s="47">
        <f ca="1">VLOOKUP(CONCATENATE($F1787," ",$G1787),AllocFactorMatrix,(X$4+1),FALSE)*$E1787</f>
        <v>35389.193003341599</v>
      </c>
      <c r="Y1787" s="47">
        <f t="shared" ca="1" si="2523"/>
        <v>300370.51883320778</v>
      </c>
      <c r="Z1787" s="47">
        <f ca="1">VLOOKUP(CONCATENATE($F1787," ",$G1787),AllocFactorMatrix,(Z$4+1),FALSE)*$E1787</f>
        <v>27231.621394026115</v>
      </c>
      <c r="AA1787" s="47">
        <f ca="1">VLOOKUP(CONCATENATE($F1787," ",$G1787),AllocFactorMatrix,(AA$4+1),FALSE)*$E1787</f>
        <v>506.91284617571893</v>
      </c>
      <c r="AB1787" s="47">
        <f t="shared" ca="1" si="2520"/>
        <v>27738.534240201832</v>
      </c>
      <c r="AC1787" s="47">
        <f ca="1">VLOOKUP(CONCATENATE($F1787," ",$G1787),AllocFactorMatrix,(AC$4+1),FALSE)*$E1787</f>
        <v>396.57515871420878</v>
      </c>
      <c r="AD1787" s="47">
        <f ca="1">VLOOKUP(CONCATENATE($F1787," ",$G1787),AllocFactorMatrix,(AD$4+1),FALSE)*$E1787</f>
        <v>10514.59879393638</v>
      </c>
      <c r="AE1787" s="47">
        <f ca="1">VLOOKUP(CONCATENATE($F1787," ",$G1787),AllocFactorMatrix,(AE$4+1),FALSE)*$E1787</f>
        <v>2217.6627774157314</v>
      </c>
    </row>
    <row r="1788" spans="1:31" hidden="1" outlineLevel="1">
      <c r="E1788" s="44"/>
      <c r="F1788" s="167" t="str">
        <f>F1795</f>
        <v>LABOR_M</v>
      </c>
      <c r="G1788" s="48" t="str">
        <f>$G$8</f>
        <v>PRODUCTION</v>
      </c>
      <c r="H1788" s="4">
        <f t="shared" ca="1" si="2499"/>
        <v>0</v>
      </c>
      <c r="I1788" s="5">
        <f t="shared" ref="I1788:N1788" ca="1" si="2530">VLOOKUP(CONCATENATE($F1788," ",$G1788),AllocFactorMatrix,(I$4+1),FALSE)*$E1795</f>
        <v>0</v>
      </c>
      <c r="J1788" s="47">
        <f t="shared" ca="1" si="2530"/>
        <v>0</v>
      </c>
      <c r="K1788" s="47">
        <f t="shared" ca="1" si="2530"/>
        <v>0</v>
      </c>
      <c r="L1788" s="5">
        <f t="shared" ca="1" si="2530"/>
        <v>0</v>
      </c>
      <c r="M1788" s="5">
        <f t="shared" ca="1" si="2530"/>
        <v>0</v>
      </c>
      <c r="N1788" s="5">
        <f t="shared" ca="1" si="2530"/>
        <v>0</v>
      </c>
      <c r="O1788" s="5">
        <f t="shared" ref="O1788:O1835" ca="1" si="2531">SUBTOTAL(9,L1788:N1788)</f>
        <v>0</v>
      </c>
      <c r="P1788" s="5">
        <f ca="1">VLOOKUP(CONCATENATE($F1788," ",$G1788),AllocFactorMatrix,(P$4+1),FALSE)*$E1795</f>
        <v>0</v>
      </c>
      <c r="Q1788" s="5">
        <f ca="1">VLOOKUP(CONCATENATE($F1788," ",$G1788),AllocFactorMatrix,(Q$4+1),FALSE)*$E1795</f>
        <v>0</v>
      </c>
      <c r="R1788" s="5">
        <f ca="1">VLOOKUP(CONCATENATE($F1788," ",$G1788),AllocFactorMatrix,(R$4+1),FALSE)*$E1795</f>
        <v>0</v>
      </c>
      <c r="S1788" s="5">
        <f ca="1">VLOOKUP(CONCATENATE($F1788," ",$G1788),AllocFactorMatrix,(S$4+1),FALSE)*$E1795</f>
        <v>0</v>
      </c>
      <c r="T1788" s="5">
        <f ca="1">SUBTOTAL(9,P1788:S1788)</f>
        <v>0</v>
      </c>
      <c r="U1788" s="5">
        <f ca="1">VLOOKUP(CONCATENATE($F1788," ",$G1788),AllocFactorMatrix,(U$4+1),FALSE)*$E1795</f>
        <v>0</v>
      </c>
      <c r="V1788" s="5">
        <f ca="1">VLOOKUP(CONCATENATE($F1788," ",$G1788),AllocFactorMatrix,(V$4+1),FALSE)*$E1795</f>
        <v>0</v>
      </c>
      <c r="W1788" s="5">
        <f ca="1">VLOOKUP(CONCATENATE($F1788," ",$G1788),AllocFactorMatrix,(W$4+1),FALSE)*$E1795</f>
        <v>0</v>
      </c>
      <c r="X1788" s="5">
        <f ca="1">VLOOKUP(CONCATENATE($F1788," ",$G1788),AllocFactorMatrix,(X$4+1),FALSE)*$E1795</f>
        <v>0</v>
      </c>
      <c r="Y1788" s="5">
        <f ca="1">SUBTOTAL(9,U1788:X1788)</f>
        <v>0</v>
      </c>
      <c r="Z1788" s="5">
        <f ca="1">VLOOKUP(CONCATENATE($F1788," ",$G1788),AllocFactorMatrix,(Z$4+1),FALSE)*$E1795</f>
        <v>0</v>
      </c>
      <c r="AA1788" s="5">
        <f ca="1">VLOOKUP(CONCATENATE($F1788," ",$G1788),AllocFactorMatrix,(AA$4+1),FALSE)*$E1795</f>
        <v>0</v>
      </c>
      <c r="AB1788" s="5">
        <f t="shared" ref="AB1788:AB1835" ca="1" si="2532">SUBTOTAL(9,Z1788:AA1788)</f>
        <v>0</v>
      </c>
      <c r="AC1788" s="5">
        <f ca="1">VLOOKUP(CONCATENATE($F1788," ",$G1788),AllocFactorMatrix,(AC$4+1),FALSE)*$E1795</f>
        <v>0</v>
      </c>
      <c r="AD1788" s="5">
        <f ca="1">VLOOKUP(CONCATENATE($F1788," ",$G1788),AllocFactorMatrix,(AD$4+1),FALSE)*$E1795</f>
        <v>0</v>
      </c>
      <c r="AE1788" s="5">
        <f ca="1">VLOOKUP(CONCATENATE($F1788," ",$G1788),AllocFactorMatrix,(AE$4+1),FALSE)*$E1795</f>
        <v>0</v>
      </c>
    </row>
    <row r="1789" spans="1:31" hidden="1" outlineLevel="1">
      <c r="E1789" s="44"/>
      <c r="F1789" s="167" t="str">
        <f>F1795</f>
        <v>LABOR_M</v>
      </c>
      <c r="G1789" s="48" t="str">
        <f>$G$9</f>
        <v>BULKTRAN</v>
      </c>
      <c r="H1789" s="4">
        <f t="shared" ca="1" si="2499"/>
        <v>0</v>
      </c>
      <c r="I1789" s="5">
        <f t="shared" ref="I1789:N1789" ca="1" si="2533">VLOOKUP(CONCATENATE($F1789," ",$G1789),AllocFactorMatrix,(I$4+1),FALSE)*$E1795</f>
        <v>0</v>
      </c>
      <c r="J1789" s="47">
        <f t="shared" ca="1" si="2533"/>
        <v>0</v>
      </c>
      <c r="K1789" s="47">
        <f t="shared" ca="1" si="2533"/>
        <v>0</v>
      </c>
      <c r="L1789" s="5">
        <f t="shared" ca="1" si="2533"/>
        <v>0</v>
      </c>
      <c r="M1789" s="5">
        <f t="shared" ca="1" si="2533"/>
        <v>0</v>
      </c>
      <c r="N1789" s="5">
        <f t="shared" ca="1" si="2533"/>
        <v>0</v>
      </c>
      <c r="O1789" s="5">
        <f t="shared" ca="1" si="2531"/>
        <v>0</v>
      </c>
      <c r="P1789" s="5">
        <f ca="1">VLOOKUP(CONCATENATE($F1789," ",$G1789),AllocFactorMatrix,(P$4+1),FALSE)*$E1795</f>
        <v>0</v>
      </c>
      <c r="Q1789" s="5">
        <f ca="1">VLOOKUP(CONCATENATE($F1789," ",$G1789),AllocFactorMatrix,(Q$4+1),FALSE)*$E1795</f>
        <v>0</v>
      </c>
      <c r="R1789" s="5">
        <f ca="1">VLOOKUP(CONCATENATE($F1789," ",$G1789),AllocFactorMatrix,(R$4+1),FALSE)*$E1795</f>
        <v>0</v>
      </c>
      <c r="S1789" s="5">
        <f ca="1">VLOOKUP(CONCATENATE($F1789," ",$G1789),AllocFactorMatrix,(S$4+1),FALSE)*$E1795</f>
        <v>0</v>
      </c>
      <c r="T1789" s="5">
        <f t="shared" ref="T1789:T1835" ca="1" si="2534">SUBTOTAL(9,P1789:S1789)</f>
        <v>0</v>
      </c>
      <c r="U1789" s="5">
        <f ca="1">VLOOKUP(CONCATENATE($F1789," ",$G1789),AllocFactorMatrix,(U$4+1),FALSE)*$E1795</f>
        <v>0</v>
      </c>
      <c r="V1789" s="5">
        <f ca="1">VLOOKUP(CONCATENATE($F1789," ",$G1789),AllocFactorMatrix,(V$4+1),FALSE)*$E1795</f>
        <v>0</v>
      </c>
      <c r="W1789" s="5">
        <f ca="1">VLOOKUP(CONCATENATE($F1789," ",$G1789),AllocFactorMatrix,(W$4+1),FALSE)*$E1795</f>
        <v>0</v>
      </c>
      <c r="X1789" s="5">
        <f ca="1">VLOOKUP(CONCATENATE($F1789," ",$G1789),AllocFactorMatrix,(X$4+1),FALSE)*$E1795</f>
        <v>0</v>
      </c>
      <c r="Y1789" s="5">
        <f t="shared" ref="Y1789:Y1795" ca="1" si="2535">SUBTOTAL(9,U1789:X1789)</f>
        <v>0</v>
      </c>
      <c r="Z1789" s="5">
        <f ca="1">VLOOKUP(CONCATENATE($F1789," ",$G1789),AllocFactorMatrix,(Z$4+1),FALSE)*$E1795</f>
        <v>0</v>
      </c>
      <c r="AA1789" s="5">
        <f ca="1">VLOOKUP(CONCATENATE($F1789," ",$G1789),AllocFactorMatrix,(AA$4+1),FALSE)*$E1795</f>
        <v>0</v>
      </c>
      <c r="AB1789" s="5">
        <f t="shared" ca="1" si="2532"/>
        <v>0</v>
      </c>
      <c r="AC1789" s="5">
        <f ca="1">VLOOKUP(CONCATENATE($F1789," ",$G1789),AllocFactorMatrix,(AC$4+1),FALSE)*$E1795</f>
        <v>0</v>
      </c>
      <c r="AD1789" s="5">
        <f ca="1">VLOOKUP(CONCATENATE($F1789," ",$G1789),AllocFactorMatrix,(AD$4+1),FALSE)*$E1795</f>
        <v>0</v>
      </c>
      <c r="AE1789" s="5">
        <f ca="1">VLOOKUP(CONCATENATE($F1789," ",$G1789),AllocFactorMatrix,(AE$4+1),FALSE)*$E1795</f>
        <v>0</v>
      </c>
    </row>
    <row r="1790" spans="1:31" hidden="1" outlineLevel="1">
      <c r="E1790" s="44"/>
      <c r="F1790" s="167" t="str">
        <f>F1795</f>
        <v>LABOR_M</v>
      </c>
      <c r="G1790" s="48" t="str">
        <f>$G$10</f>
        <v>SUBTRAN</v>
      </c>
      <c r="H1790" s="4">
        <f t="shared" ca="1" si="2499"/>
        <v>0</v>
      </c>
      <c r="I1790" s="5">
        <f t="shared" ref="I1790:N1790" ca="1" si="2536">VLOOKUP(CONCATENATE($F1790," ",$G1790),AllocFactorMatrix,(I$4+1),FALSE)*$E1795</f>
        <v>0</v>
      </c>
      <c r="J1790" s="47">
        <f t="shared" ca="1" si="2536"/>
        <v>0</v>
      </c>
      <c r="K1790" s="47">
        <f t="shared" ca="1" si="2536"/>
        <v>0</v>
      </c>
      <c r="L1790" s="5">
        <f t="shared" ca="1" si="2536"/>
        <v>0</v>
      </c>
      <c r="M1790" s="5">
        <f t="shared" ca="1" si="2536"/>
        <v>0</v>
      </c>
      <c r="N1790" s="5">
        <f t="shared" ca="1" si="2536"/>
        <v>0</v>
      </c>
      <c r="O1790" s="5">
        <f t="shared" ca="1" si="2531"/>
        <v>0</v>
      </c>
      <c r="P1790" s="5">
        <f ca="1">VLOOKUP(CONCATENATE($F1790," ",$G1790),AllocFactorMatrix,(P$4+1),FALSE)*$E1795</f>
        <v>0</v>
      </c>
      <c r="Q1790" s="5">
        <f ca="1">VLOOKUP(CONCATENATE($F1790," ",$G1790),AllocFactorMatrix,(Q$4+1),FALSE)*$E1795</f>
        <v>0</v>
      </c>
      <c r="R1790" s="5">
        <f ca="1">VLOOKUP(CONCATENATE($F1790," ",$G1790),AllocFactorMatrix,(R$4+1),FALSE)*$E1795</f>
        <v>0</v>
      </c>
      <c r="S1790" s="5">
        <f ca="1">VLOOKUP(CONCATENATE($F1790," ",$G1790),AllocFactorMatrix,(S$4+1),FALSE)*$E1795</f>
        <v>0</v>
      </c>
      <c r="T1790" s="5">
        <f t="shared" ca="1" si="2534"/>
        <v>0</v>
      </c>
      <c r="U1790" s="5">
        <f ca="1">VLOOKUP(CONCATENATE($F1790," ",$G1790),AllocFactorMatrix,(U$4+1),FALSE)*$E1795</f>
        <v>0</v>
      </c>
      <c r="V1790" s="5">
        <f ca="1">VLOOKUP(CONCATENATE($F1790," ",$G1790),AllocFactorMatrix,(V$4+1),FALSE)*$E1795</f>
        <v>0</v>
      </c>
      <c r="W1790" s="5">
        <f ca="1">VLOOKUP(CONCATENATE($F1790," ",$G1790),AllocFactorMatrix,(W$4+1),FALSE)*$E1795</f>
        <v>0</v>
      </c>
      <c r="X1790" s="5">
        <f ca="1">VLOOKUP(CONCATENATE($F1790," ",$G1790),AllocFactorMatrix,(X$4+1),FALSE)*$E1795</f>
        <v>0</v>
      </c>
      <c r="Y1790" s="5">
        <f t="shared" ca="1" si="2535"/>
        <v>0</v>
      </c>
      <c r="Z1790" s="5">
        <f ca="1">VLOOKUP(CONCATENATE($F1790," ",$G1790),AllocFactorMatrix,(Z$4+1),FALSE)*$E1795</f>
        <v>0</v>
      </c>
      <c r="AA1790" s="5">
        <f ca="1">VLOOKUP(CONCATENATE($F1790," ",$G1790),AllocFactorMatrix,(AA$4+1),FALSE)*$E1795</f>
        <v>0</v>
      </c>
      <c r="AB1790" s="5">
        <f t="shared" ca="1" si="2532"/>
        <v>0</v>
      </c>
      <c r="AC1790" s="5">
        <f ca="1">VLOOKUP(CONCATENATE($F1790," ",$G1790),AllocFactorMatrix,(AC$4+1),FALSE)*$E1795</f>
        <v>0</v>
      </c>
      <c r="AD1790" s="5">
        <f ca="1">VLOOKUP(CONCATENATE($F1790," ",$G1790),AllocFactorMatrix,(AD$4+1),FALSE)*$E1795</f>
        <v>0</v>
      </c>
      <c r="AE1790" s="5">
        <f ca="1">VLOOKUP(CONCATENATE($F1790," ",$G1790),AllocFactorMatrix,(AE$4+1),FALSE)*$E1795</f>
        <v>0</v>
      </c>
    </row>
    <row r="1791" spans="1:31" hidden="1" outlineLevel="1">
      <c r="E1791" s="44"/>
      <c r="F1791" s="167" t="str">
        <f>F1795</f>
        <v>LABOR_M</v>
      </c>
      <c r="G1791" s="48" t="str">
        <f>$G$11</f>
        <v>DISTPRI</v>
      </c>
      <c r="H1791" s="4">
        <f t="shared" ca="1" si="2499"/>
        <v>0</v>
      </c>
      <c r="I1791" s="5">
        <f t="shared" ref="I1791:N1791" ca="1" si="2537">VLOOKUP(CONCATENATE($F1791," ",$G1791),AllocFactorMatrix,(I$4+1),FALSE)*$E1795</f>
        <v>0</v>
      </c>
      <c r="J1791" s="47">
        <f t="shared" ca="1" si="2537"/>
        <v>0</v>
      </c>
      <c r="K1791" s="47">
        <f t="shared" ca="1" si="2537"/>
        <v>0</v>
      </c>
      <c r="L1791" s="5">
        <f t="shared" ca="1" si="2537"/>
        <v>0</v>
      </c>
      <c r="M1791" s="5">
        <f t="shared" ca="1" si="2537"/>
        <v>0</v>
      </c>
      <c r="N1791" s="5">
        <f t="shared" ca="1" si="2537"/>
        <v>0</v>
      </c>
      <c r="O1791" s="5">
        <f t="shared" ca="1" si="2531"/>
        <v>0</v>
      </c>
      <c r="P1791" s="5">
        <f ca="1">VLOOKUP(CONCATENATE($F1791," ",$G1791),AllocFactorMatrix,(P$4+1),FALSE)*$E1795</f>
        <v>0</v>
      </c>
      <c r="Q1791" s="5">
        <f ca="1">VLOOKUP(CONCATENATE($F1791," ",$G1791),AllocFactorMatrix,(Q$4+1),FALSE)*$E1795</f>
        <v>0</v>
      </c>
      <c r="R1791" s="5">
        <f ca="1">VLOOKUP(CONCATENATE($F1791," ",$G1791),AllocFactorMatrix,(R$4+1),FALSE)*$E1795</f>
        <v>0</v>
      </c>
      <c r="S1791" s="5">
        <f ca="1">VLOOKUP(CONCATENATE($F1791," ",$G1791),AllocFactorMatrix,(S$4+1),FALSE)*$E1795</f>
        <v>0</v>
      </c>
      <c r="T1791" s="5">
        <f t="shared" ca="1" si="2534"/>
        <v>0</v>
      </c>
      <c r="U1791" s="5">
        <f ca="1">VLOOKUP(CONCATENATE($F1791," ",$G1791),AllocFactorMatrix,(U$4+1),FALSE)*$E1795</f>
        <v>0</v>
      </c>
      <c r="V1791" s="5">
        <f ca="1">VLOOKUP(CONCATENATE($F1791," ",$G1791),AllocFactorMatrix,(V$4+1),FALSE)*$E1795</f>
        <v>0</v>
      </c>
      <c r="W1791" s="5">
        <f ca="1">VLOOKUP(CONCATENATE($F1791," ",$G1791),AllocFactorMatrix,(W$4+1),FALSE)*$E1795</f>
        <v>0</v>
      </c>
      <c r="X1791" s="5">
        <f ca="1">VLOOKUP(CONCATENATE($F1791," ",$G1791),AllocFactorMatrix,(X$4+1),FALSE)*$E1795</f>
        <v>0</v>
      </c>
      <c r="Y1791" s="5">
        <f t="shared" ca="1" si="2535"/>
        <v>0</v>
      </c>
      <c r="Z1791" s="5">
        <f ca="1">VLOOKUP(CONCATENATE($F1791," ",$G1791),AllocFactorMatrix,(Z$4+1),FALSE)*$E1795</f>
        <v>0</v>
      </c>
      <c r="AA1791" s="5">
        <f ca="1">VLOOKUP(CONCATENATE($F1791," ",$G1791),AllocFactorMatrix,(AA$4+1),FALSE)*$E1795</f>
        <v>0</v>
      </c>
      <c r="AB1791" s="5">
        <f t="shared" ca="1" si="2532"/>
        <v>0</v>
      </c>
      <c r="AC1791" s="5">
        <f ca="1">VLOOKUP(CONCATENATE($F1791," ",$G1791),AllocFactorMatrix,(AC$4+1),FALSE)*$E1795</f>
        <v>0</v>
      </c>
      <c r="AD1791" s="5">
        <f ca="1">VLOOKUP(CONCATENATE($F1791," ",$G1791),AllocFactorMatrix,(AD$4+1),FALSE)*$E1795</f>
        <v>0</v>
      </c>
      <c r="AE1791" s="5">
        <f ca="1">VLOOKUP(CONCATENATE($F1791," ",$G1791),AllocFactorMatrix,(AE$4+1),FALSE)*$E1795</f>
        <v>0</v>
      </c>
    </row>
    <row r="1792" spans="1:31" hidden="1" outlineLevel="1">
      <c r="E1792" s="44"/>
      <c r="F1792" s="167" t="str">
        <f>F1795</f>
        <v>LABOR_M</v>
      </c>
      <c r="G1792" s="48" t="str">
        <f>$G$12</f>
        <v>DISTSEC</v>
      </c>
      <c r="H1792" s="4">
        <f t="shared" ca="1" si="2499"/>
        <v>0</v>
      </c>
      <c r="I1792" s="5">
        <f t="shared" ref="I1792:N1792" ca="1" si="2538">VLOOKUP(CONCATENATE($F1792," ",$G1792),AllocFactorMatrix,(I$4+1),FALSE)*$E1795</f>
        <v>0</v>
      </c>
      <c r="J1792" s="47">
        <f t="shared" ca="1" si="2538"/>
        <v>0</v>
      </c>
      <c r="K1792" s="47">
        <f t="shared" ca="1" si="2538"/>
        <v>0</v>
      </c>
      <c r="L1792" s="5">
        <f t="shared" ca="1" si="2538"/>
        <v>0</v>
      </c>
      <c r="M1792" s="5">
        <f t="shared" ca="1" si="2538"/>
        <v>0</v>
      </c>
      <c r="N1792" s="5">
        <f t="shared" ca="1" si="2538"/>
        <v>0</v>
      </c>
      <c r="O1792" s="5">
        <f t="shared" ca="1" si="2531"/>
        <v>0</v>
      </c>
      <c r="P1792" s="5">
        <f ca="1">VLOOKUP(CONCATENATE($F1792," ",$G1792),AllocFactorMatrix,(P$4+1),FALSE)*$E1795</f>
        <v>0</v>
      </c>
      <c r="Q1792" s="5">
        <f ca="1">VLOOKUP(CONCATENATE($F1792," ",$G1792),AllocFactorMatrix,(Q$4+1),FALSE)*$E1795</f>
        <v>0</v>
      </c>
      <c r="R1792" s="5">
        <f ca="1">VLOOKUP(CONCATENATE($F1792," ",$G1792),AllocFactorMatrix,(R$4+1),FALSE)*$E1795</f>
        <v>0</v>
      </c>
      <c r="S1792" s="5">
        <f ca="1">VLOOKUP(CONCATENATE($F1792," ",$G1792),AllocFactorMatrix,(S$4+1),FALSE)*$E1795</f>
        <v>0</v>
      </c>
      <c r="T1792" s="5">
        <f t="shared" ca="1" si="2534"/>
        <v>0</v>
      </c>
      <c r="U1792" s="5">
        <f ca="1">VLOOKUP(CONCATENATE($F1792," ",$G1792),AllocFactorMatrix,(U$4+1),FALSE)*$E1795</f>
        <v>0</v>
      </c>
      <c r="V1792" s="5">
        <f ca="1">VLOOKUP(CONCATENATE($F1792," ",$G1792),AllocFactorMatrix,(V$4+1),FALSE)*$E1795</f>
        <v>0</v>
      </c>
      <c r="W1792" s="5">
        <f ca="1">VLOOKUP(CONCATENATE($F1792," ",$G1792),AllocFactorMatrix,(W$4+1),FALSE)*$E1795</f>
        <v>0</v>
      </c>
      <c r="X1792" s="5">
        <f ca="1">VLOOKUP(CONCATENATE($F1792," ",$G1792),AllocFactorMatrix,(X$4+1),FALSE)*$E1795</f>
        <v>0</v>
      </c>
      <c r="Y1792" s="5">
        <f t="shared" ca="1" si="2535"/>
        <v>0</v>
      </c>
      <c r="Z1792" s="5">
        <f ca="1">VLOOKUP(CONCATENATE($F1792," ",$G1792),AllocFactorMatrix,(Z$4+1),FALSE)*$E1795</f>
        <v>0</v>
      </c>
      <c r="AA1792" s="5">
        <f ca="1">VLOOKUP(CONCATENATE($F1792," ",$G1792),AllocFactorMatrix,(AA$4+1),FALSE)*$E1795</f>
        <v>0</v>
      </c>
      <c r="AB1792" s="5">
        <f t="shared" ca="1" si="2532"/>
        <v>0</v>
      </c>
      <c r="AC1792" s="5">
        <f ca="1">VLOOKUP(CONCATENATE($F1792," ",$G1792),AllocFactorMatrix,(AC$4+1),FALSE)*$E1795</f>
        <v>0</v>
      </c>
      <c r="AD1792" s="5">
        <f ca="1">VLOOKUP(CONCATENATE($F1792," ",$G1792),AllocFactorMatrix,(AD$4+1),FALSE)*$E1795</f>
        <v>0</v>
      </c>
      <c r="AE1792" s="5">
        <f ca="1">VLOOKUP(CONCATENATE($F1792," ",$G1792),AllocFactorMatrix,(AE$4+1),FALSE)*$E1795</f>
        <v>0</v>
      </c>
    </row>
    <row r="1793" spans="4:31" hidden="1" outlineLevel="1">
      <c r="E1793" s="44"/>
      <c r="F1793" s="167" t="str">
        <f>F1795</f>
        <v>LABOR_M</v>
      </c>
      <c r="G1793" s="48" t="str">
        <f>$G$13</f>
        <v>ENERGY</v>
      </c>
      <c r="H1793" s="4">
        <f t="shared" ca="1" si="2499"/>
        <v>0</v>
      </c>
      <c r="I1793" s="5">
        <f t="shared" ref="I1793:N1793" ca="1" si="2539">VLOOKUP(CONCATENATE($F1793," ",$G1793),AllocFactorMatrix,(I$4+1),FALSE)*$E1795</f>
        <v>0</v>
      </c>
      <c r="J1793" s="47">
        <f t="shared" ca="1" si="2539"/>
        <v>0</v>
      </c>
      <c r="K1793" s="47">
        <f t="shared" ca="1" si="2539"/>
        <v>0</v>
      </c>
      <c r="L1793" s="5">
        <f t="shared" ca="1" si="2539"/>
        <v>0</v>
      </c>
      <c r="M1793" s="5">
        <f t="shared" ca="1" si="2539"/>
        <v>0</v>
      </c>
      <c r="N1793" s="5">
        <f t="shared" ca="1" si="2539"/>
        <v>0</v>
      </c>
      <c r="O1793" s="5">
        <f t="shared" ca="1" si="2531"/>
        <v>0</v>
      </c>
      <c r="P1793" s="5">
        <f ca="1">VLOOKUP(CONCATENATE($F1793," ",$G1793),AllocFactorMatrix,(P$4+1),FALSE)*$E1795</f>
        <v>0</v>
      </c>
      <c r="Q1793" s="5">
        <f ca="1">VLOOKUP(CONCATENATE($F1793," ",$G1793),AllocFactorMatrix,(Q$4+1),FALSE)*$E1795</f>
        <v>0</v>
      </c>
      <c r="R1793" s="5">
        <f ca="1">VLOOKUP(CONCATENATE($F1793," ",$G1793),AllocFactorMatrix,(R$4+1),FALSE)*$E1795</f>
        <v>0</v>
      </c>
      <c r="S1793" s="5">
        <f ca="1">VLOOKUP(CONCATENATE($F1793," ",$G1793),AllocFactorMatrix,(S$4+1),FALSE)*$E1795</f>
        <v>0</v>
      </c>
      <c r="T1793" s="5">
        <f t="shared" ca="1" si="2534"/>
        <v>0</v>
      </c>
      <c r="U1793" s="5">
        <f ca="1">VLOOKUP(CONCATENATE($F1793," ",$G1793),AllocFactorMatrix,(U$4+1),FALSE)*$E1795</f>
        <v>0</v>
      </c>
      <c r="V1793" s="5">
        <f ca="1">VLOOKUP(CONCATENATE($F1793," ",$G1793),AllocFactorMatrix,(V$4+1),FALSE)*$E1795</f>
        <v>0</v>
      </c>
      <c r="W1793" s="5">
        <f ca="1">VLOOKUP(CONCATENATE($F1793," ",$G1793),AllocFactorMatrix,(W$4+1),FALSE)*$E1795</f>
        <v>0</v>
      </c>
      <c r="X1793" s="5">
        <f ca="1">VLOOKUP(CONCATENATE($F1793," ",$G1793),AllocFactorMatrix,(X$4+1),FALSE)*$E1795</f>
        <v>0</v>
      </c>
      <c r="Y1793" s="5">
        <f t="shared" ca="1" si="2535"/>
        <v>0</v>
      </c>
      <c r="Z1793" s="5">
        <f ca="1">VLOOKUP(CONCATENATE($F1793," ",$G1793),AllocFactorMatrix,(Z$4+1),FALSE)*$E1795</f>
        <v>0</v>
      </c>
      <c r="AA1793" s="5">
        <f ca="1">VLOOKUP(CONCATENATE($F1793," ",$G1793),AllocFactorMatrix,(AA$4+1),FALSE)*$E1795</f>
        <v>0</v>
      </c>
      <c r="AB1793" s="5">
        <f t="shared" ca="1" si="2532"/>
        <v>0</v>
      </c>
      <c r="AC1793" s="5">
        <f ca="1">VLOOKUP(CONCATENATE($F1793," ",$G1793),AllocFactorMatrix,(AC$4+1),FALSE)*$E1795</f>
        <v>0</v>
      </c>
      <c r="AD1793" s="5">
        <f ca="1">VLOOKUP(CONCATENATE($F1793," ",$G1793),AllocFactorMatrix,(AD$4+1),FALSE)*$E1795</f>
        <v>0</v>
      </c>
      <c r="AE1793" s="5">
        <f ca="1">VLOOKUP(CONCATENATE($F1793," ",$G1793),AllocFactorMatrix,(AE$4+1),FALSE)*$E1795</f>
        <v>0</v>
      </c>
    </row>
    <row r="1794" spans="4:31" hidden="1" outlineLevel="1">
      <c r="E1794" s="44"/>
      <c r="F1794" s="167" t="str">
        <f>F1795</f>
        <v>LABOR_M</v>
      </c>
      <c r="G1794" s="48" t="str">
        <f>$G$14</f>
        <v>CUSTOMER</v>
      </c>
      <c r="H1794" s="4">
        <f t="shared" ca="1" si="2499"/>
        <v>0</v>
      </c>
      <c r="I1794" s="5">
        <f t="shared" ref="I1794:N1794" ca="1" si="2540">VLOOKUP(CONCATENATE($F1794," ",$G1794),AllocFactorMatrix,(I$4+1),FALSE)*$E1795</f>
        <v>0</v>
      </c>
      <c r="J1794" s="47">
        <f t="shared" ca="1" si="2540"/>
        <v>0</v>
      </c>
      <c r="K1794" s="47">
        <f t="shared" ca="1" si="2540"/>
        <v>0</v>
      </c>
      <c r="L1794" s="5">
        <f t="shared" ca="1" si="2540"/>
        <v>0</v>
      </c>
      <c r="M1794" s="5">
        <f t="shared" ca="1" si="2540"/>
        <v>0</v>
      </c>
      <c r="N1794" s="5">
        <f t="shared" ca="1" si="2540"/>
        <v>0</v>
      </c>
      <c r="O1794" s="5">
        <f t="shared" ca="1" si="2531"/>
        <v>0</v>
      </c>
      <c r="P1794" s="5">
        <f ca="1">VLOOKUP(CONCATENATE($F1794," ",$G1794),AllocFactorMatrix,(P$4+1),FALSE)*$E1795</f>
        <v>0</v>
      </c>
      <c r="Q1794" s="5">
        <f ca="1">VLOOKUP(CONCATENATE($F1794," ",$G1794),AllocFactorMatrix,(Q$4+1),FALSE)*$E1795</f>
        <v>0</v>
      </c>
      <c r="R1794" s="5">
        <f ca="1">VLOOKUP(CONCATENATE($F1794," ",$G1794),AllocFactorMatrix,(R$4+1),FALSE)*$E1795</f>
        <v>0</v>
      </c>
      <c r="S1794" s="5">
        <f ca="1">VLOOKUP(CONCATENATE($F1794," ",$G1794),AllocFactorMatrix,(S$4+1),FALSE)*$E1795</f>
        <v>0</v>
      </c>
      <c r="T1794" s="5">
        <f t="shared" ca="1" si="2534"/>
        <v>0</v>
      </c>
      <c r="U1794" s="5">
        <f ca="1">VLOOKUP(CONCATENATE($F1794," ",$G1794),AllocFactorMatrix,(U$4+1),FALSE)*$E1795</f>
        <v>0</v>
      </c>
      <c r="V1794" s="5">
        <f ca="1">VLOOKUP(CONCATENATE($F1794," ",$G1794),AllocFactorMatrix,(V$4+1),FALSE)*$E1795</f>
        <v>0</v>
      </c>
      <c r="W1794" s="5">
        <f ca="1">VLOOKUP(CONCATENATE($F1794," ",$G1794),AllocFactorMatrix,(W$4+1),FALSE)*$E1795</f>
        <v>0</v>
      </c>
      <c r="X1794" s="5">
        <f ca="1">VLOOKUP(CONCATENATE($F1794," ",$G1794),AllocFactorMatrix,(X$4+1),FALSE)*$E1795</f>
        <v>0</v>
      </c>
      <c r="Y1794" s="5">
        <f t="shared" ca="1" si="2535"/>
        <v>0</v>
      </c>
      <c r="Z1794" s="5">
        <f ca="1">VLOOKUP(CONCATENATE($F1794," ",$G1794),AllocFactorMatrix,(Z$4+1),FALSE)*$E1795</f>
        <v>0</v>
      </c>
      <c r="AA1794" s="5">
        <f ca="1">VLOOKUP(CONCATENATE($F1794," ",$G1794),AllocFactorMatrix,(AA$4+1),FALSE)*$E1795</f>
        <v>0</v>
      </c>
      <c r="AB1794" s="5">
        <f t="shared" ca="1" si="2532"/>
        <v>0</v>
      </c>
      <c r="AC1794" s="5">
        <f ca="1">VLOOKUP(CONCATENATE($F1794," ",$G1794),AllocFactorMatrix,(AC$4+1),FALSE)*$E1795</f>
        <v>0</v>
      </c>
      <c r="AD1794" s="5">
        <f ca="1">VLOOKUP(CONCATENATE($F1794," ",$G1794),AllocFactorMatrix,(AD$4+1),FALSE)*$E1795</f>
        <v>0</v>
      </c>
      <c r="AE1794" s="5">
        <f ca="1">VLOOKUP(CONCATENATE($F1794," ",$G1794),AllocFactorMatrix,(AE$4+1),FALSE)*$E1795</f>
        <v>0</v>
      </c>
    </row>
    <row r="1795" spans="4:31" collapsed="1">
      <c r="D1795" s="48" t="s">
        <v>493</v>
      </c>
      <c r="E1795" s="54">
        <v>0</v>
      </c>
      <c r="F1795" s="87" t="s">
        <v>67</v>
      </c>
      <c r="G1795" s="48" t="str">
        <f>$G$15</f>
        <v>TOTAL</v>
      </c>
      <c r="H1795" s="4">
        <f t="shared" ca="1" si="2499"/>
        <v>0</v>
      </c>
      <c r="I1795" s="5">
        <f t="shared" ref="I1795:N1795" ca="1" si="2541">VLOOKUP(CONCATENATE($F1795," ",$G1795),AllocFactorMatrix,(I$4+1),FALSE)*$E1795</f>
        <v>0</v>
      </c>
      <c r="J1795" s="47">
        <f t="shared" ca="1" si="2541"/>
        <v>0</v>
      </c>
      <c r="K1795" s="47">
        <f t="shared" ca="1" si="2541"/>
        <v>0</v>
      </c>
      <c r="L1795" s="5">
        <f t="shared" ca="1" si="2541"/>
        <v>0</v>
      </c>
      <c r="M1795" s="5">
        <f t="shared" ca="1" si="2541"/>
        <v>0</v>
      </c>
      <c r="N1795" s="5">
        <f t="shared" ca="1" si="2541"/>
        <v>0</v>
      </c>
      <c r="O1795" s="5">
        <f t="shared" ca="1" si="2531"/>
        <v>0</v>
      </c>
      <c r="P1795" s="5">
        <f ca="1">VLOOKUP(CONCATENATE($F1795," ",$G1795),AllocFactorMatrix,(P$4+1),FALSE)*$E1795</f>
        <v>0</v>
      </c>
      <c r="Q1795" s="5">
        <f ca="1">VLOOKUP(CONCATENATE($F1795," ",$G1795),AllocFactorMatrix,(Q$4+1),FALSE)*$E1795</f>
        <v>0</v>
      </c>
      <c r="R1795" s="5">
        <f ca="1">VLOOKUP(CONCATENATE($F1795," ",$G1795),AllocFactorMatrix,(R$4+1),FALSE)*$E1795</f>
        <v>0</v>
      </c>
      <c r="S1795" s="5">
        <f ca="1">VLOOKUP(CONCATENATE($F1795," ",$G1795),AllocFactorMatrix,(S$4+1),FALSE)*$E1795</f>
        <v>0</v>
      </c>
      <c r="T1795" s="5">
        <f t="shared" ca="1" si="2534"/>
        <v>0</v>
      </c>
      <c r="U1795" s="5">
        <f ca="1">VLOOKUP(CONCATENATE($F1795," ",$G1795),AllocFactorMatrix,(U$4+1),FALSE)*$E1795</f>
        <v>0</v>
      </c>
      <c r="V1795" s="5">
        <f ca="1">VLOOKUP(CONCATENATE($F1795," ",$G1795),AllocFactorMatrix,(V$4+1),FALSE)*$E1795</f>
        <v>0</v>
      </c>
      <c r="W1795" s="5">
        <f ca="1">VLOOKUP(CONCATENATE($F1795," ",$G1795),AllocFactorMatrix,(W$4+1),FALSE)*$E1795</f>
        <v>0</v>
      </c>
      <c r="X1795" s="5">
        <f ca="1">VLOOKUP(CONCATENATE($F1795," ",$G1795),AllocFactorMatrix,(X$4+1),FALSE)*$E1795</f>
        <v>0</v>
      </c>
      <c r="Y1795" s="5">
        <f t="shared" ca="1" si="2535"/>
        <v>0</v>
      </c>
      <c r="Z1795" s="5">
        <f ca="1">VLOOKUP(CONCATENATE($F1795," ",$G1795),AllocFactorMatrix,(Z$4+1),FALSE)*$E1795</f>
        <v>0</v>
      </c>
      <c r="AA1795" s="5">
        <f ca="1">VLOOKUP(CONCATENATE($F1795," ",$G1795),AllocFactorMatrix,(AA$4+1),FALSE)*$E1795</f>
        <v>0</v>
      </c>
      <c r="AB1795" s="5">
        <f t="shared" ca="1" si="2532"/>
        <v>0</v>
      </c>
      <c r="AC1795" s="5">
        <f ca="1">VLOOKUP(CONCATENATE($F1795," ",$G1795),AllocFactorMatrix,(AC$4+1),FALSE)*$E1795</f>
        <v>0</v>
      </c>
      <c r="AD1795" s="5">
        <f ca="1">VLOOKUP(CONCATENATE($F1795," ",$G1795),AllocFactorMatrix,(AD$4+1),FALSE)*$E1795</f>
        <v>0</v>
      </c>
      <c r="AE1795" s="5">
        <f ca="1">VLOOKUP(CONCATENATE($F1795," ",$G1795),AllocFactorMatrix,(AE$4+1),FALSE)*$E1795</f>
        <v>0</v>
      </c>
    </row>
    <row r="1796" spans="4:31" hidden="1" outlineLevel="1">
      <c r="E1796" s="44"/>
      <c r="F1796" s="167" t="str">
        <f>F1803</f>
        <v>LABOR_M</v>
      </c>
      <c r="G1796" s="48" t="str">
        <f>$G$8</f>
        <v>PRODUCTION</v>
      </c>
      <c r="H1796" s="4">
        <f t="shared" ref="H1796:H1827" ca="1" si="2542">SUBTOTAL(9,I1796:AE1796)</f>
        <v>52372.61294184281</v>
      </c>
      <c r="I1796" s="5">
        <f t="shared" ref="I1796:N1796" ca="1" si="2543">VLOOKUP(CONCATENATE($F1796," ",$G1796),AllocFactorMatrix,(I$4+1),FALSE)*$E1803</f>
        <v>26933.712298130369</v>
      </c>
      <c r="J1796" s="47">
        <f t="shared" ca="1" si="2543"/>
        <v>6.0255331489110988</v>
      </c>
      <c r="K1796" s="47">
        <f t="shared" ca="1" si="2543"/>
        <v>10.550278904271281</v>
      </c>
      <c r="L1796" s="5">
        <f t="shared" ca="1" si="2543"/>
        <v>6277.372279317683</v>
      </c>
      <c r="M1796" s="5">
        <f t="shared" ca="1" si="2543"/>
        <v>87.349555373605654</v>
      </c>
      <c r="N1796" s="5">
        <f t="shared" ca="1" si="2543"/>
        <v>12.16549640700539</v>
      </c>
      <c r="O1796" s="5">
        <f t="shared" ca="1" si="2531"/>
        <v>6376.8873310982945</v>
      </c>
      <c r="P1796" s="5">
        <f ca="1">VLOOKUP(CONCATENATE($F1796," ",$G1796),AllocFactorMatrix,(P$4+1),FALSE)*$E1803</f>
        <v>3733.7352608541141</v>
      </c>
      <c r="Q1796" s="5">
        <f ca="1">VLOOKUP(CONCATENATE($F1796," ",$G1796),AllocFactorMatrix,(Q$4+1),FALSE)*$E1803</f>
        <v>670.05231648887411</v>
      </c>
      <c r="R1796" s="5">
        <f ca="1">VLOOKUP(CONCATENATE($F1796," ",$G1796),AllocFactorMatrix,(R$4+1),FALSE)*$E1803</f>
        <v>135.87977202397863</v>
      </c>
      <c r="S1796" s="5">
        <f ca="1">VLOOKUP(CONCATENATE($F1796," ",$G1796),AllocFactorMatrix,(S$4+1),FALSE)*$E1803</f>
        <v>5.1599728947924142</v>
      </c>
      <c r="T1796" s="5">
        <f t="shared" ca="1" si="2534"/>
        <v>4544.827322261759</v>
      </c>
      <c r="U1796" s="5">
        <f ca="1">VLOOKUP(CONCATENATE($F1796," ",$G1796),AllocFactorMatrix,(U$4+1),FALSE)*$E1803</f>
        <v>177.08299898118148</v>
      </c>
      <c r="V1796" s="5">
        <f ca="1">VLOOKUP(CONCATENATE($F1796," ",$G1796),AllocFactorMatrix,(V$4+1),FALSE)*$E1803</f>
        <v>2390.7227427545836</v>
      </c>
      <c r="W1796" s="5">
        <f ca="1">VLOOKUP(CONCATENATE($F1796," ",$G1796),AllocFactorMatrix,(W$4+1),FALSE)*$E1803</f>
        <v>9143.5547835984617</v>
      </c>
      <c r="X1796" s="5">
        <f ca="1">VLOOKUP(CONCATENATE($F1796," ",$G1796),AllocFactorMatrix,(X$4+1),FALSE)*$E1803</f>
        <v>1656.439752686646</v>
      </c>
      <c r="Y1796" s="5">
        <f ca="1">SUBTOTAL(9,U1796:X1796)</f>
        <v>13367.800278020874</v>
      </c>
      <c r="Z1796" s="5">
        <f ca="1">VLOOKUP(CONCATENATE($F1796," ",$G1796),AllocFactorMatrix,(Z$4+1),FALSE)*$E1803</f>
        <v>1026.2887058989022</v>
      </c>
      <c r="AA1796" s="5">
        <f ca="1">VLOOKUP(CONCATENATE($F1796," ",$G1796),AllocFactorMatrix,(AA$4+1),FALSE)*$E1803</f>
        <v>20.497617777777755</v>
      </c>
      <c r="AB1796" s="5">
        <f t="shared" ca="1" si="2532"/>
        <v>1046.78632367668</v>
      </c>
      <c r="AC1796" s="5">
        <f ca="1">VLOOKUP(CONCATENATE($F1796," ",$G1796),AllocFactorMatrix,(AC$4+1),FALSE)*$E1803</f>
        <v>13.538408364310062</v>
      </c>
      <c r="AD1796" s="5">
        <f ca="1">VLOOKUP(CONCATENATE($F1796," ",$G1796),AllocFactorMatrix,(AD$4+1),FALSE)*$E1803</f>
        <v>60.145318218942357</v>
      </c>
      <c r="AE1796" s="5">
        <f ca="1">VLOOKUP(CONCATENATE($F1796," ",$G1796),AllocFactorMatrix,(AE$4+1),FALSE)*$E1803</f>
        <v>12.339850018372768</v>
      </c>
    </row>
    <row r="1797" spans="4:31" hidden="1" outlineLevel="1">
      <c r="E1797" s="44"/>
      <c r="F1797" s="167" t="str">
        <f>F1803</f>
        <v>LABOR_M</v>
      </c>
      <c r="G1797" s="48" t="str">
        <f>$G$9</f>
        <v>BULKTRAN</v>
      </c>
      <c r="H1797" s="4">
        <f t="shared" ca="1" si="2542"/>
        <v>8118.1692708008331</v>
      </c>
      <c r="I1797" s="5">
        <f t="shared" ref="I1797:N1797" ca="1" si="2544">VLOOKUP(CONCATENATE($F1797," ",$G1797),AllocFactorMatrix,(I$4+1),FALSE)*$E1803</f>
        <v>4174.9384505614526</v>
      </c>
      <c r="J1797" s="47">
        <f t="shared" ca="1" si="2544"/>
        <v>0.93400529975467872</v>
      </c>
      <c r="K1797" s="47">
        <f t="shared" ca="1" si="2544"/>
        <v>1.6353766823538471</v>
      </c>
      <c r="L1797" s="5">
        <f t="shared" ca="1" si="2544"/>
        <v>973.04235700294282</v>
      </c>
      <c r="M1797" s="5">
        <f t="shared" ca="1" si="2544"/>
        <v>13.539872013633524</v>
      </c>
      <c r="N1797" s="5">
        <f t="shared" ca="1" si="2544"/>
        <v>1.8857481715693434</v>
      </c>
      <c r="O1797" s="5">
        <f t="shared" ca="1" si="2531"/>
        <v>988.46797718814571</v>
      </c>
      <c r="P1797" s="5">
        <f ca="1">VLOOKUP(CONCATENATE($F1797," ",$G1797),AllocFactorMatrix,(P$4+1),FALSE)*$E1803</f>
        <v>578.75849909627937</v>
      </c>
      <c r="Q1797" s="5">
        <f ca="1">VLOOKUP(CONCATENATE($F1797," ",$G1797),AllocFactorMatrix,(Q$4+1),FALSE)*$E1803</f>
        <v>103.8634091369338</v>
      </c>
      <c r="R1797" s="5">
        <f ca="1">VLOOKUP(CONCATENATE($F1797," ",$G1797),AllocFactorMatrix,(R$4+1),FALSE)*$E1803</f>
        <v>21.062439466089202</v>
      </c>
      <c r="S1797" s="5">
        <f ca="1">VLOOKUP(CONCATENATE($F1797," ",$G1797),AllocFactorMatrix,(S$4+1),FALSE)*$E1803</f>
        <v>0.79983661382686833</v>
      </c>
      <c r="T1797" s="5">
        <f t="shared" ca="1" si="2534"/>
        <v>704.48418431312928</v>
      </c>
      <c r="U1797" s="5">
        <f ca="1">VLOOKUP(CONCATENATE($F1797," ",$G1797),AllocFactorMatrix,(U$4+1),FALSE)*$E1803</f>
        <v>27.44926555997214</v>
      </c>
      <c r="V1797" s="5">
        <f ca="1">VLOOKUP(CONCATENATE($F1797," ",$G1797),AllocFactorMatrix,(V$4+1),FALSE)*$E1803</f>
        <v>370.5809356273063</v>
      </c>
      <c r="W1797" s="5">
        <f ca="1">VLOOKUP(CONCATENATE($F1797," ",$G1797),AllocFactorMatrix,(W$4+1),FALSE)*$E1803</f>
        <v>1417.3233165303491</v>
      </c>
      <c r="X1797" s="5">
        <f ca="1">VLOOKUP(CONCATENATE($F1797," ",$G1797),AllocFactorMatrix,(X$4+1),FALSE)*$E1803</f>
        <v>256.76126402412109</v>
      </c>
      <c r="Y1797" s="5">
        <f t="shared" ref="Y1797:Y1803" ca="1" si="2545">SUBTOTAL(9,U1797:X1797)</f>
        <v>2072.1147817417486</v>
      </c>
      <c r="Z1797" s="5">
        <f ca="1">VLOOKUP(CONCATENATE($F1797," ",$G1797),AllocFactorMatrix,(Z$4+1),FALSE)*$E1803</f>
        <v>159.08286730796149</v>
      </c>
      <c r="AA1797" s="5">
        <f ca="1">VLOOKUP(CONCATENATE($F1797," ",$G1797),AllocFactorMatrix,(AA$4+1),FALSE)*$E1803</f>
        <v>3.1772928907129052</v>
      </c>
      <c r="AB1797" s="5">
        <f t="shared" ca="1" si="2532"/>
        <v>162.26016019867438</v>
      </c>
      <c r="AC1797" s="5">
        <f ca="1">VLOOKUP(CONCATENATE($F1797," ",$G1797),AllocFactorMatrix,(AC$4+1),FALSE)*$E1803</f>
        <v>2.0985603846182137</v>
      </c>
      <c r="AD1797" s="5">
        <f ca="1">VLOOKUP(CONCATENATE($F1797," ",$G1797),AllocFactorMatrix,(AD$4+1),FALSE)*$E1803</f>
        <v>9.3230000704710285</v>
      </c>
      <c r="AE1797" s="5">
        <f ca="1">VLOOKUP(CONCATENATE($F1797," ",$G1797),AllocFactorMatrix,(AE$4+1),FALSE)*$E1803</f>
        <v>1.9127743604598511</v>
      </c>
    </row>
    <row r="1798" spans="4:31" hidden="1" outlineLevel="1">
      <c r="E1798" s="44"/>
      <c r="F1798" s="167" t="str">
        <f>F1803</f>
        <v>LABOR_M</v>
      </c>
      <c r="G1798" s="48" t="str">
        <f>$G$10</f>
        <v>SUBTRAN</v>
      </c>
      <c r="H1798" s="4">
        <f t="shared" ca="1" si="2542"/>
        <v>2249.8630035297315</v>
      </c>
      <c r="I1798" s="5">
        <f t="shared" ref="I1798:N1798" ca="1" si="2546">VLOOKUP(CONCATENATE($F1798," ",$G1798),AllocFactorMatrix,(I$4+1),FALSE)*$E1803</f>
        <v>1149.3879036765886</v>
      </c>
      <c r="J1798" s="47">
        <f t="shared" ca="1" si="2546"/>
        <v>0.18716038808240554</v>
      </c>
      <c r="K1798" s="47">
        <f t="shared" ca="1" si="2546"/>
        <v>0.34833761784882344</v>
      </c>
      <c r="L1798" s="5">
        <f t="shared" ca="1" si="2546"/>
        <v>269.36062228544392</v>
      </c>
      <c r="M1798" s="5">
        <f t="shared" ca="1" si="2546"/>
        <v>3.7645285195267317</v>
      </c>
      <c r="N1798" s="5">
        <f t="shared" ca="1" si="2546"/>
        <v>0.68136217108761499</v>
      </c>
      <c r="O1798" s="5">
        <f t="shared" ca="1" si="2531"/>
        <v>273.80651297605829</v>
      </c>
      <c r="P1798" s="5">
        <f ca="1">VLOOKUP(CONCATENATE($F1798," ",$G1798),AllocFactorMatrix,(P$4+1),FALSE)*$E1803</f>
        <v>155.51090736897302</v>
      </c>
      <c r="Q1798" s="5">
        <f ca="1">VLOOKUP(CONCATENATE($F1798," ",$G1798),AllocFactorMatrix,(Q$4+1),FALSE)*$E1803</f>
        <v>27.985704960206405</v>
      </c>
      <c r="R1798" s="5">
        <f ca="1">VLOOKUP(CONCATENATE($F1798," ",$G1798),AllocFactorMatrix,(R$4+1),FALSE)*$E1803</f>
        <v>7.3460317822414742</v>
      </c>
      <c r="S1798" s="5">
        <f ca="1">VLOOKUP(CONCATENATE($F1798," ",$G1798),AllocFactorMatrix,(S$4+1),FALSE)*$E1803</f>
        <v>0</v>
      </c>
      <c r="T1798" s="5">
        <f t="shared" ca="1" si="2534"/>
        <v>190.8426441114209</v>
      </c>
      <c r="U1798" s="5">
        <f ca="1">VLOOKUP(CONCATENATE($F1798," ",$G1798),AllocFactorMatrix,(U$4+1),FALSE)*$E1803</f>
        <v>7.0198635694014504</v>
      </c>
      <c r="V1798" s="5">
        <f ca="1">VLOOKUP(CONCATENATE($F1798," ",$G1798),AllocFactorMatrix,(V$4+1),FALSE)*$E1803</f>
        <v>98.49549289706799</v>
      </c>
      <c r="W1798" s="5">
        <f ca="1">VLOOKUP(CONCATENATE($F1798," ",$G1798),AllocFactorMatrix,(W$4+1),FALSE)*$E1803</f>
        <v>485.65875813474082</v>
      </c>
      <c r="X1798" s="5">
        <f ca="1">VLOOKUP(CONCATENATE($F1798," ",$G1798),AllocFactorMatrix,(X$4+1),FALSE)*$E1803</f>
        <v>0</v>
      </c>
      <c r="Y1798" s="5">
        <f t="shared" ca="1" si="2545"/>
        <v>591.17411460121025</v>
      </c>
      <c r="Z1798" s="5">
        <f ca="1">VLOOKUP(CONCATENATE($F1798," ",$G1798),AllocFactorMatrix,(Z$4+1),FALSE)*$E1803</f>
        <v>42.691490297586419</v>
      </c>
      <c r="AA1798" s="5">
        <f ca="1">VLOOKUP(CONCATENATE($F1798," ",$G1798),AllocFactorMatrix,(AA$4+1),FALSE)*$E1803</f>
        <v>0.85718181609627975</v>
      </c>
      <c r="AB1798" s="5">
        <f t="shared" ca="1" si="2532"/>
        <v>43.548672113682699</v>
      </c>
      <c r="AC1798" s="5">
        <f ca="1">VLOOKUP(CONCATENATE($F1798," ",$G1798),AllocFactorMatrix,(AC$4+1),FALSE)*$E1803</f>
        <v>0.5676580448317895</v>
      </c>
      <c r="AD1798" s="5">
        <f ca="1">VLOOKUP(CONCATENATE($F1798," ",$G1798),AllocFactorMatrix,(AD$4+1),FALSE)*$E1803</f>
        <v>0</v>
      </c>
      <c r="AE1798" s="5">
        <f ca="1">VLOOKUP(CONCATENATE($F1798," ",$G1798),AllocFactorMatrix,(AE$4+1),FALSE)*$E1803</f>
        <v>0</v>
      </c>
    </row>
    <row r="1799" spans="4:31" hidden="1" outlineLevel="1">
      <c r="E1799" s="44"/>
      <c r="F1799" s="167" t="str">
        <f>F1803</f>
        <v>LABOR_M</v>
      </c>
      <c r="G1799" s="48" t="str">
        <f>$G$11</f>
        <v>DISTPRI</v>
      </c>
      <c r="H1799" s="4">
        <f t="shared" ca="1" si="2542"/>
        <v>18378.184158554246</v>
      </c>
      <c r="I1799" s="5">
        <f t="shared" ref="I1799:N1799" ca="1" si="2547">VLOOKUP(CONCATENATE($F1799," ",$G1799),AllocFactorMatrix,(I$4+1),FALSE)*$E1803</f>
        <v>12032.189181256548</v>
      </c>
      <c r="J1799" s="47">
        <f t="shared" ca="1" si="2547"/>
        <v>1.9757029119639562</v>
      </c>
      <c r="K1799" s="47">
        <f t="shared" ca="1" si="2547"/>
        <v>3.6556162996677872</v>
      </c>
      <c r="L1799" s="5">
        <f t="shared" ca="1" si="2547"/>
        <v>2815.2128935491824</v>
      </c>
      <c r="M1799" s="5">
        <f t="shared" ca="1" si="2547"/>
        <v>39.339598493193499</v>
      </c>
      <c r="N1799" s="5">
        <f t="shared" ca="1" si="2547"/>
        <v>0</v>
      </c>
      <c r="O1799" s="5">
        <f t="shared" ca="1" si="2531"/>
        <v>2854.5524920423759</v>
      </c>
      <c r="P1799" s="5">
        <f ca="1">VLOOKUP(CONCATENATE($F1799," ",$G1799),AllocFactorMatrix,(P$4+1),FALSE)*$E1803</f>
        <v>1632.6002846569691</v>
      </c>
      <c r="Q1799" s="5">
        <f ca="1">VLOOKUP(CONCATENATE($F1799," ",$G1799),AllocFactorMatrix,(Q$4+1),FALSE)*$E1803</f>
        <v>293.77722664372874</v>
      </c>
      <c r="R1799" s="5">
        <f ca="1">VLOOKUP(CONCATENATE($F1799," ",$G1799),AllocFactorMatrix,(R$4+1),FALSE)*$E1803</f>
        <v>0</v>
      </c>
      <c r="S1799" s="5">
        <f ca="1">VLOOKUP(CONCATENATE($F1799," ",$G1799),AllocFactorMatrix,(S$4+1),FALSE)*$E1803</f>
        <v>0</v>
      </c>
      <c r="T1799" s="5">
        <f t="shared" ca="1" si="2534"/>
        <v>1926.3775113006977</v>
      </c>
      <c r="U1799" s="5">
        <f ca="1">VLOOKUP(CONCATENATE($F1799," ",$G1799),AllocFactorMatrix,(U$4+1),FALSE)*$E1803</f>
        <v>73.929838039029775</v>
      </c>
      <c r="V1799" s="5">
        <f ca="1">VLOOKUP(CONCATENATE($F1799," ",$G1799),AllocFactorMatrix,(V$4+1),FALSE)*$E1803</f>
        <v>1022.2916582359262</v>
      </c>
      <c r="W1799" s="5">
        <f ca="1">VLOOKUP(CONCATENATE($F1799," ",$G1799),AllocFactorMatrix,(W$4+1),FALSE)*$E1803</f>
        <v>0</v>
      </c>
      <c r="X1799" s="5">
        <f ca="1">VLOOKUP(CONCATENATE($F1799," ",$G1799),AllocFactorMatrix,(X$4+1),FALSE)*$E1803</f>
        <v>0</v>
      </c>
      <c r="Y1799" s="5">
        <f t="shared" ca="1" si="2545"/>
        <v>1096.2214962749561</v>
      </c>
      <c r="Z1799" s="5">
        <f ca="1">VLOOKUP(CONCATENATE($F1799," ",$G1799),AllocFactorMatrix,(Z$4+1),FALSE)*$E1803</f>
        <v>448.30615909313332</v>
      </c>
      <c r="AA1799" s="5">
        <f ca="1">VLOOKUP(CONCATENATE($F1799," ",$G1799),AllocFactorMatrix,(AA$4+1),FALSE)*$E1803</f>
        <v>8.9982115961380043</v>
      </c>
      <c r="AB1799" s="5">
        <f t="shared" ca="1" si="2532"/>
        <v>457.30437068927131</v>
      </c>
      <c r="AC1799" s="5">
        <f ca="1">VLOOKUP(CONCATENATE($F1799," ",$G1799),AllocFactorMatrix,(AC$4+1),FALSE)*$E1803</f>
        <v>5.9077877787532413</v>
      </c>
      <c r="AD1799" s="5">
        <f ca="1">VLOOKUP(CONCATENATE($F1799," ",$G1799),AllocFactorMatrix,(AD$4+1),FALSE)*$E1803</f>
        <v>0</v>
      </c>
      <c r="AE1799" s="5">
        <f ca="1">VLOOKUP(CONCATENATE($F1799," ",$G1799),AllocFactorMatrix,(AE$4+1),FALSE)*$E1803</f>
        <v>0</v>
      </c>
    </row>
    <row r="1800" spans="4:31" hidden="1" outlineLevel="1">
      <c r="E1800" s="44"/>
      <c r="F1800" s="167" t="str">
        <f>F1803</f>
        <v>LABOR_M</v>
      </c>
      <c r="G1800" s="48" t="str">
        <f>$G$12</f>
        <v>DISTSEC</v>
      </c>
      <c r="H1800" s="4">
        <f t="shared" ca="1" si="2542"/>
        <v>7280.9412591704813</v>
      </c>
      <c r="I1800" s="5">
        <f t="shared" ref="I1800:N1800" ca="1" si="2548">VLOOKUP(CONCATENATE($F1800," ",$G1800),AllocFactorMatrix,(I$4+1),FALSE)*$E1803</f>
        <v>5401.8844257301371</v>
      </c>
      <c r="J1800" s="47">
        <f t="shared" ca="1" si="2548"/>
        <v>1.3390993064170165</v>
      </c>
      <c r="K1800" s="47">
        <f t="shared" ca="1" si="2548"/>
        <v>1.7345026449259777</v>
      </c>
      <c r="L1800" s="5">
        <f t="shared" ca="1" si="2548"/>
        <v>1088.8406254079241</v>
      </c>
      <c r="M1800" s="5">
        <f t="shared" ca="1" si="2548"/>
        <v>0</v>
      </c>
      <c r="N1800" s="5">
        <f t="shared" ca="1" si="2548"/>
        <v>0</v>
      </c>
      <c r="O1800" s="5">
        <f t="shared" ca="1" si="2531"/>
        <v>1088.8406254079241</v>
      </c>
      <c r="P1800" s="5">
        <f ca="1">VLOOKUP(CONCATENATE($F1800," ",$G1800),AllocFactorMatrix,(P$4+1),FALSE)*$E1803</f>
        <v>543.54251729247233</v>
      </c>
      <c r="Q1800" s="5">
        <f ca="1">VLOOKUP(CONCATENATE($F1800," ",$G1800),AllocFactorMatrix,(Q$4+1),FALSE)*$E1803</f>
        <v>0</v>
      </c>
      <c r="R1800" s="5">
        <f ca="1">VLOOKUP(CONCATENATE($F1800," ",$G1800),AllocFactorMatrix,(R$4+1),FALSE)*$E1803</f>
        <v>0</v>
      </c>
      <c r="S1800" s="5">
        <f ca="1">VLOOKUP(CONCATENATE($F1800," ",$G1800),AllocFactorMatrix,(S$4+1),FALSE)*$E1803</f>
        <v>0</v>
      </c>
      <c r="T1800" s="5">
        <f t="shared" ca="1" si="2534"/>
        <v>543.54251729247233</v>
      </c>
      <c r="U1800" s="5">
        <f ca="1">VLOOKUP(CONCATENATE($F1800," ",$G1800),AllocFactorMatrix,(U$4+1),FALSE)*$E1803</f>
        <v>20.355363866441341</v>
      </c>
      <c r="V1800" s="5">
        <f ca="1">VLOOKUP(CONCATENATE($F1800," ",$G1800),AllocFactorMatrix,(V$4+1),FALSE)*$E1803</f>
        <v>0</v>
      </c>
      <c r="W1800" s="5">
        <f ca="1">VLOOKUP(CONCATENATE($F1800," ",$G1800),AllocFactorMatrix,(W$4+1),FALSE)*$E1803</f>
        <v>0</v>
      </c>
      <c r="X1800" s="5">
        <f ca="1">VLOOKUP(CONCATENATE($F1800," ",$G1800),AllocFactorMatrix,(X$4+1),FALSE)*$E1803</f>
        <v>0</v>
      </c>
      <c r="Y1800" s="5">
        <f t="shared" ca="1" si="2545"/>
        <v>20.355363866441341</v>
      </c>
      <c r="Z1800" s="5">
        <f ca="1">VLOOKUP(CONCATENATE($F1800," ",$G1800),AllocFactorMatrix,(Z$4+1),FALSE)*$E1803</f>
        <v>153.83298685803982</v>
      </c>
      <c r="AA1800" s="5">
        <f ca="1">VLOOKUP(CONCATENATE($F1800," ",$G1800),AllocFactorMatrix,(AA$4+1),FALSE)*$E1803</f>
        <v>0</v>
      </c>
      <c r="AB1800" s="5">
        <f t="shared" ca="1" si="2532"/>
        <v>153.83298685803982</v>
      </c>
      <c r="AC1800" s="5">
        <f ca="1">VLOOKUP(CONCATENATE($F1800," ",$G1800),AllocFactorMatrix,(AC$4+1),FALSE)*$E1803</f>
        <v>1.8188553571412225</v>
      </c>
      <c r="AD1800" s="5">
        <f ca="1">VLOOKUP(CONCATENATE($F1800," ",$G1800),AllocFactorMatrix,(AD$4+1),FALSE)*$E1803</f>
        <v>55.983840688355507</v>
      </c>
      <c r="AE1800" s="5">
        <f ca="1">VLOOKUP(CONCATENATE($F1800," ",$G1800),AllocFactorMatrix,(AE$4+1),FALSE)*$E1803</f>
        <v>11.609042018623109</v>
      </c>
    </row>
    <row r="1801" spans="4:31" hidden="1" outlineLevel="1">
      <c r="E1801" s="44"/>
      <c r="F1801" s="167" t="str">
        <f>F1803</f>
        <v>LABOR_M</v>
      </c>
      <c r="G1801" s="48" t="str">
        <f>$G$13</f>
        <v>ENERGY</v>
      </c>
      <c r="H1801" s="4">
        <f t="shared" ca="1" si="2542"/>
        <v>20947.650500889489</v>
      </c>
      <c r="I1801" s="5">
        <f t="shared" ref="I1801:N1801" ca="1" si="2549">VLOOKUP(CONCATENATE($F1801," ",$G1801),AllocFactorMatrix,(I$4+1),FALSE)*$E1803</f>
        <v>8195.2152977377227</v>
      </c>
      <c r="J1801" s="47">
        <f t="shared" ca="1" si="2549"/>
        <v>1.3114586620065973</v>
      </c>
      <c r="K1801" s="47">
        <f t="shared" ca="1" si="2549"/>
        <v>3.7814606506201285</v>
      </c>
      <c r="L1801" s="5">
        <f t="shared" ca="1" si="2549"/>
        <v>2363.1213446990332</v>
      </c>
      <c r="M1801" s="5">
        <f t="shared" ca="1" si="2549"/>
        <v>32.958510896798565</v>
      </c>
      <c r="N1801" s="5">
        <f t="shared" ca="1" si="2549"/>
        <v>4.607571890660485</v>
      </c>
      <c r="O1801" s="5">
        <f t="shared" ca="1" si="2531"/>
        <v>2400.6874274864922</v>
      </c>
      <c r="P1801" s="5">
        <f ca="1">VLOOKUP(CONCATENATE($F1801," ",$G1801),AllocFactorMatrix,(P$4+1),FALSE)*$E1803</f>
        <v>1532.0294964621492</v>
      </c>
      <c r="Q1801" s="5">
        <f ca="1">VLOOKUP(CONCATENATE($F1801," ",$G1801),AllocFactorMatrix,(Q$4+1),FALSE)*$E1803</f>
        <v>273.61800459023647</v>
      </c>
      <c r="R1801" s="5">
        <f ca="1">VLOOKUP(CONCATENATE($F1801," ",$G1801),AllocFactorMatrix,(R$4+1),FALSE)*$E1803</f>
        <v>55.718646047532076</v>
      </c>
      <c r="S1801" s="5">
        <f ca="1">VLOOKUP(CONCATENATE($F1801," ",$G1801),AllocFactorMatrix,(S$4+1),FALSE)*$E1803</f>
        <v>2.1045121180830342</v>
      </c>
      <c r="T1801" s="5">
        <f t="shared" ca="1" si="2534"/>
        <v>1863.4706592180007</v>
      </c>
      <c r="U1801" s="5">
        <f ca="1">VLOOKUP(CONCATENATE($F1801," ",$G1801),AllocFactorMatrix,(U$4+1),FALSE)*$E1803</f>
        <v>80.349125322015652</v>
      </c>
      <c r="V1801" s="5">
        <f ca="1">VLOOKUP(CONCATENATE($F1801," ",$G1801),AllocFactorMatrix,(V$4+1),FALSE)*$E1803</f>
        <v>1270.3349485009235</v>
      </c>
      <c r="W1801" s="5">
        <f ca="1">VLOOKUP(CONCATENATE($F1801," ",$G1801),AllocFactorMatrix,(W$4+1),FALSE)*$E1803</f>
        <v>5463.5038597104767</v>
      </c>
      <c r="X1801" s="5">
        <f ca="1">VLOOKUP(CONCATENATE($F1801," ",$G1801),AllocFactorMatrix,(X$4+1),FALSE)*$E1803</f>
        <v>1027.7421408944872</v>
      </c>
      <c r="Y1801" s="5">
        <f t="shared" ca="1" si="2545"/>
        <v>7841.9300744279035</v>
      </c>
      <c r="Z1801" s="5">
        <f ca="1">VLOOKUP(CONCATENATE($F1801," ",$G1801),AllocFactorMatrix,(Z$4+1),FALSE)*$E1803</f>
        <v>421.44549475234044</v>
      </c>
      <c r="AA1801" s="5">
        <f ca="1">VLOOKUP(CONCATENATE($F1801," ",$G1801),AllocFactorMatrix,(AA$4+1),FALSE)*$E1803</f>
        <v>8.4562197835961896</v>
      </c>
      <c r="AB1801" s="5">
        <f t="shared" ca="1" si="2532"/>
        <v>429.90171453593661</v>
      </c>
      <c r="AC1801" s="5">
        <f ca="1">VLOOKUP(CONCATENATE($F1801," ",$G1801),AllocFactorMatrix,(AC$4+1),FALSE)*$E1803</f>
        <v>7.5429843086112749</v>
      </c>
      <c r="AD1801" s="5">
        <f ca="1">VLOOKUP(CONCATENATE($F1801," ",$G1801),AllocFactorMatrix,(AD$4+1),FALSE)*$E1803</f>
        <v>168.96026518533708</v>
      </c>
      <c r="AE1801" s="5">
        <f ca="1">VLOOKUP(CONCATENATE($F1801," ",$G1801),AllocFactorMatrix,(AE$4+1),FALSE)*$E1803</f>
        <v>34.849158676841981</v>
      </c>
    </row>
    <row r="1802" spans="4:31" hidden="1" outlineLevel="1">
      <c r="E1802" s="44"/>
      <c r="F1802" s="167" t="str">
        <f>F1803</f>
        <v>LABOR_M</v>
      </c>
      <c r="G1802" s="48" t="str">
        <f>$G$14</f>
        <v>CUSTOMER</v>
      </c>
      <c r="H1802" s="4">
        <f t="shared" ca="1" si="2542"/>
        <v>13863.135965212472</v>
      </c>
      <c r="I1802" s="5">
        <f t="shared" ref="I1802:N1802" ca="1" si="2550">VLOOKUP(CONCATENATE($F1802," ",$G1802),AllocFactorMatrix,(I$4+1),FALSE)*$E1803</f>
        <v>10701.987573063005</v>
      </c>
      <c r="J1802" s="47">
        <f t="shared" ca="1" si="2550"/>
        <v>2.1598370774111206</v>
      </c>
      <c r="K1802" s="47">
        <f t="shared" ca="1" si="2550"/>
        <v>0.6335021170902595</v>
      </c>
      <c r="L1802" s="5">
        <f t="shared" ca="1" si="2550"/>
        <v>2166.9929298522807</v>
      </c>
      <c r="M1802" s="5">
        <f t="shared" ca="1" si="2550"/>
        <v>55.401554682459278</v>
      </c>
      <c r="N1802" s="5">
        <f t="shared" ca="1" si="2550"/>
        <v>8.9324561909091802</v>
      </c>
      <c r="O1802" s="5">
        <f t="shared" ca="1" si="2531"/>
        <v>2231.3269407256494</v>
      </c>
      <c r="P1802" s="5">
        <f ca="1">VLOOKUP(CONCATENATE($F1802," ",$G1802),AllocFactorMatrix,(P$4+1),FALSE)*$E1803</f>
        <v>88.756282885027048</v>
      </c>
      <c r="Q1802" s="5">
        <f ca="1">VLOOKUP(CONCATENATE($F1802," ",$G1802),AllocFactorMatrix,(Q$4+1),FALSE)*$E1803</f>
        <v>21.468251255826889</v>
      </c>
      <c r="R1802" s="5">
        <f ca="1">VLOOKUP(CONCATENATE($F1802," ",$G1802),AllocFactorMatrix,(R$4+1),FALSE)*$E1803</f>
        <v>21.853863750146285</v>
      </c>
      <c r="S1802" s="5">
        <f ca="1">VLOOKUP(CONCATENATE($F1802," ",$G1802),AllocFactorMatrix,(S$4+1),FALSE)*$E1803</f>
        <v>2.6994632557043872</v>
      </c>
      <c r="T1802" s="5">
        <f t="shared" ca="1" si="2534"/>
        <v>134.77786114670459</v>
      </c>
      <c r="U1802" s="5">
        <f ca="1">VLOOKUP(CONCATENATE($F1802," ",$G1802),AllocFactorMatrix,(U$4+1),FALSE)*$E1803</f>
        <v>0.67555599633156849</v>
      </c>
      <c r="V1802" s="5">
        <f ca="1">VLOOKUP(CONCATENATE($F1802," ",$G1802),AllocFactorMatrix,(V$4+1),FALSE)*$E1803</f>
        <v>15.60752767181433</v>
      </c>
      <c r="W1802" s="5">
        <f ca="1">VLOOKUP(CONCATENATE($F1802," ",$G1802),AllocFactorMatrix,(W$4+1),FALSE)*$E1803</f>
        <v>36.71039389040422</v>
      </c>
      <c r="X1802" s="5">
        <f ca="1">VLOOKUP(CONCATENATE($F1802," ",$G1802),AllocFactorMatrix,(X$4+1),FALSE)*$E1803</f>
        <v>10.80987145789712</v>
      </c>
      <c r="Y1802" s="5">
        <f t="shared" ca="1" si="2545"/>
        <v>63.803349016447243</v>
      </c>
      <c r="Z1802" s="5">
        <f ca="1">VLOOKUP(CONCATENATE($F1802," ",$G1802),AllocFactorMatrix,(Z$4+1),FALSE)*$E1803</f>
        <v>19.696005961623349</v>
      </c>
      <c r="AA1802" s="5">
        <f ca="1">VLOOKUP(CONCATENATE($F1802," ",$G1802),AllocFactorMatrix,(AA$4+1),FALSE)*$E1803</f>
        <v>0.29422351041884298</v>
      </c>
      <c r="AB1802" s="5">
        <f t="shared" ca="1" si="2532"/>
        <v>19.990229472042191</v>
      </c>
      <c r="AC1802" s="5">
        <f ca="1">VLOOKUP(CONCATENATE($F1802," ",$G1802),AllocFactorMatrix,(AC$4+1),FALSE)*$E1803</f>
        <v>1.6034123215603346</v>
      </c>
      <c r="AD1802" s="5">
        <f ca="1">VLOOKUP(CONCATENATE($F1802," ",$G1802),AllocFactorMatrix,(AD$4+1),FALSE)*$E1803</f>
        <v>582.59256536730993</v>
      </c>
      <c r="AE1802" s="5">
        <f ca="1">VLOOKUP(CONCATENATE($F1802," ",$G1802),AllocFactorMatrix,(AE$4+1),FALSE)*$E1803</f>
        <v>124.2606949052448</v>
      </c>
    </row>
    <row r="1803" spans="4:31" collapsed="1">
      <c r="D1803" s="48" t="s">
        <v>494</v>
      </c>
      <c r="E1803" s="54">
        <v>123210.55710000002</v>
      </c>
      <c r="F1803" s="87" t="s">
        <v>67</v>
      </c>
      <c r="G1803" s="48" t="str">
        <f>$G$15</f>
        <v>TOTAL</v>
      </c>
      <c r="H1803" s="4">
        <f t="shared" ca="1" si="2542"/>
        <v>123210.55710000003</v>
      </c>
      <c r="I1803" s="5">
        <f t="shared" ref="I1803:N1803" ca="1" si="2551">VLOOKUP(CONCATENATE($F1803," ",$G1803),AllocFactorMatrix,(I$4+1),FALSE)*$E1803</f>
        <v>68589.315130155825</v>
      </c>
      <c r="J1803" s="47">
        <f t="shared" ca="1" si="2551"/>
        <v>13.932796794546874</v>
      </c>
      <c r="K1803" s="47">
        <f t="shared" ca="1" si="2551"/>
        <v>22.339074916778106</v>
      </c>
      <c r="L1803" s="5">
        <f t="shared" ca="1" si="2551"/>
        <v>15953.943052114491</v>
      </c>
      <c r="M1803" s="5">
        <f t="shared" ca="1" si="2551"/>
        <v>232.35361997921726</v>
      </c>
      <c r="N1803" s="5">
        <f t="shared" ca="1" si="2551"/>
        <v>28.272634831232015</v>
      </c>
      <c r="O1803" s="5">
        <f t="shared" ca="1" si="2531"/>
        <v>16214.569306924941</v>
      </c>
      <c r="P1803" s="5">
        <f ca="1">VLOOKUP(CONCATENATE($F1803," ",$G1803),AllocFactorMatrix,(P$4+1),FALSE)*$E1803</f>
        <v>8264.9332486159838</v>
      </c>
      <c r="Q1803" s="5">
        <f ca="1">VLOOKUP(CONCATENATE($F1803," ",$G1803),AllocFactorMatrix,(Q$4+1),FALSE)*$E1803</f>
        <v>1390.7649130758061</v>
      </c>
      <c r="R1803" s="5">
        <f ca="1">VLOOKUP(CONCATENATE($F1803," ",$G1803),AllocFactorMatrix,(R$4+1),FALSE)*$E1803</f>
        <v>241.86075306998765</v>
      </c>
      <c r="S1803" s="5">
        <f ca="1">VLOOKUP(CONCATENATE($F1803," ",$G1803),AllocFactorMatrix,(S$4+1),FALSE)*$E1803</f>
        <v>10.763784882406704</v>
      </c>
      <c r="T1803" s="5">
        <f t="shared" ca="1" si="2534"/>
        <v>9908.3226996441845</v>
      </c>
      <c r="U1803" s="5">
        <f ca="1">VLOOKUP(CONCATENATE($F1803," ",$G1803),AllocFactorMatrix,(U$4+1),FALSE)*$E1803</f>
        <v>386.86201133437334</v>
      </c>
      <c r="V1803" s="5">
        <f ca="1">VLOOKUP(CONCATENATE($F1803," ",$G1803),AllocFactorMatrix,(V$4+1),FALSE)*$E1803</f>
        <v>5168.0333056876216</v>
      </c>
      <c r="W1803" s="5">
        <f ca="1">VLOOKUP(CONCATENATE($F1803," ",$G1803),AllocFactorMatrix,(W$4+1),FALSE)*$E1803</f>
        <v>16546.751111864429</v>
      </c>
      <c r="X1803" s="5">
        <f ca="1">VLOOKUP(CONCATENATE($F1803," ",$G1803),AllocFactorMatrix,(X$4+1),FALSE)*$E1803</f>
        <v>2951.7530290631516</v>
      </c>
      <c r="Y1803" s="5">
        <f t="shared" ca="1" si="2545"/>
        <v>25053.399457949574</v>
      </c>
      <c r="Z1803" s="5">
        <f ca="1">VLOOKUP(CONCATENATE($F1803," ",$G1803),AllocFactorMatrix,(Z$4+1),FALSE)*$E1803</f>
        <v>2271.3437101695872</v>
      </c>
      <c r="AA1803" s="5">
        <f ca="1">VLOOKUP(CONCATENATE($F1803," ",$G1803),AllocFactorMatrix,(AA$4+1),FALSE)*$E1803</f>
        <v>42.280747374739974</v>
      </c>
      <c r="AB1803" s="5">
        <f t="shared" ca="1" si="2532"/>
        <v>2313.624457544327</v>
      </c>
      <c r="AC1803" s="5">
        <f ca="1">VLOOKUP(CONCATENATE($F1803," ",$G1803),AllocFactorMatrix,(AC$4+1),FALSE)*$E1803</f>
        <v>33.077666559826142</v>
      </c>
      <c r="AD1803" s="5">
        <f ca="1">VLOOKUP(CONCATENATE($F1803," ",$G1803),AllocFactorMatrix,(AD$4+1),FALSE)*$E1803</f>
        <v>877.00498953041586</v>
      </c>
      <c r="AE1803" s="5">
        <f ca="1">VLOOKUP(CONCATENATE($F1803," ",$G1803),AllocFactorMatrix,(AE$4+1),FALSE)*$E1803</f>
        <v>184.97151997954251</v>
      </c>
    </row>
    <row r="1804" spans="4:31" hidden="1" outlineLevel="1">
      <c r="E1804" s="44"/>
      <c r="F1804" s="167" t="str">
        <f>F1811</f>
        <v>LABOR_M</v>
      </c>
      <c r="G1804" s="48" t="str">
        <f>$G$8</f>
        <v>PRODUCTION</v>
      </c>
      <c r="H1804" s="4">
        <f t="shared" ca="1" si="2542"/>
        <v>211.68284487074777</v>
      </c>
      <c r="I1804" s="5">
        <f t="shared" ref="I1804:N1804" ca="1" si="2552">VLOOKUP(CONCATENATE($F1804," ",$G1804),AllocFactorMatrix,(I$4+1),FALSE)*$E1811</f>
        <v>108.86233322995763</v>
      </c>
      <c r="J1804" s="47">
        <f t="shared" ca="1" si="2552"/>
        <v>2.4354370102573998E-2</v>
      </c>
      <c r="K1804" s="47">
        <f t="shared" ca="1" si="2552"/>
        <v>4.2642765506390991E-2</v>
      </c>
      <c r="L1804" s="5">
        <f t="shared" ca="1" si="2552"/>
        <v>25.37226897337197</v>
      </c>
      <c r="M1804" s="5">
        <f t="shared" ca="1" si="2552"/>
        <v>0.353054799847631</v>
      </c>
      <c r="N1804" s="5">
        <f t="shared" ca="1" si="2552"/>
        <v>4.917125085126884E-2</v>
      </c>
      <c r="O1804" s="5">
        <f t="shared" ca="1" si="2531"/>
        <v>25.77449502407087</v>
      </c>
      <c r="P1804" s="5">
        <f ca="1">VLOOKUP(CONCATENATE($F1804," ",$G1804),AllocFactorMatrix,(P$4+1),FALSE)*$E1811</f>
        <v>15.091240585790262</v>
      </c>
      <c r="Q1804" s="5">
        <f ca="1">VLOOKUP(CONCATENATE($F1804," ",$G1804),AllocFactorMatrix,(Q$4+1),FALSE)*$E1811</f>
        <v>2.7082586221944718</v>
      </c>
      <c r="R1804" s="5">
        <f ca="1">VLOOKUP(CONCATENATE($F1804," ",$G1804),AllocFactorMatrix,(R$4+1),FALSE)*$E1811</f>
        <v>0.54920721130268602</v>
      </c>
      <c r="S1804" s="5">
        <f ca="1">VLOOKUP(CONCATENATE($F1804," ",$G1804),AllocFactorMatrix,(S$4+1),FALSE)*$E1811</f>
        <v>2.0855895485652517E-2</v>
      </c>
      <c r="T1804" s="5">
        <f t="shared" ca="1" si="2534"/>
        <v>18.369562314773074</v>
      </c>
      <c r="U1804" s="5">
        <f ca="1">VLOOKUP(CONCATENATE($F1804," ",$G1804),AllocFactorMatrix,(U$4+1),FALSE)*$E1811</f>
        <v>0.71574494563038027</v>
      </c>
      <c r="V1804" s="5">
        <f ca="1">VLOOKUP(CONCATENATE($F1804," ",$G1804),AllocFactorMatrix,(V$4+1),FALSE)*$E1811</f>
        <v>9.662970072649582</v>
      </c>
      <c r="W1804" s="5">
        <f ca="1">VLOOKUP(CONCATENATE($F1804," ",$G1804),AllocFactorMatrix,(W$4+1),FALSE)*$E1811</f>
        <v>36.956981523396045</v>
      </c>
      <c r="X1804" s="5">
        <f ca="1">VLOOKUP(CONCATENATE($F1804," ",$G1804),AllocFactorMatrix,(X$4+1),FALSE)*$E1811</f>
        <v>6.6950999675169038</v>
      </c>
      <c r="Y1804" s="5">
        <f ca="1">SUBTOTAL(9,U1804:X1804)</f>
        <v>54.030796509192911</v>
      </c>
      <c r="Z1804" s="5">
        <f ca="1">VLOOKUP(CONCATENATE($F1804," ",$G1804),AllocFactorMatrix,(Z$4+1),FALSE)*$E1811</f>
        <v>4.1481167488175679</v>
      </c>
      <c r="AA1804" s="5">
        <f ca="1">VLOOKUP(CONCATENATE($F1804," ",$G1804),AllocFactorMatrix,(AA$4+1),FALSE)*$E1811</f>
        <v>8.2848530950545632E-2</v>
      </c>
      <c r="AB1804" s="5">
        <f t="shared" ca="1" si="2532"/>
        <v>4.2309652797681139</v>
      </c>
      <c r="AC1804" s="5">
        <f ca="1">VLOOKUP(CONCATENATE($F1804," ",$G1804),AllocFactorMatrix,(AC$4+1),FALSE)*$E1811</f>
        <v>5.4720370754872676E-2</v>
      </c>
      <c r="AD1804" s="5">
        <f ca="1">VLOOKUP(CONCATENATE($F1804," ",$G1804),AllocFactorMatrix,(AD$4+1),FALSE)*$E1811</f>
        <v>0.24309904263092799</v>
      </c>
      <c r="AE1804" s="5">
        <f ca="1">VLOOKUP(CONCATENATE($F1804," ",$G1804),AllocFactorMatrix,(AE$4+1),FALSE)*$E1811</f>
        <v>4.9875963990342498E-2</v>
      </c>
    </row>
    <row r="1805" spans="4:31" hidden="1" outlineLevel="1">
      <c r="E1805" s="44"/>
      <c r="F1805" s="167" t="str">
        <f>F1811</f>
        <v>LABOR_M</v>
      </c>
      <c r="G1805" s="48" t="str">
        <f>$G$9</f>
        <v>BULKTRAN</v>
      </c>
      <c r="H1805" s="4">
        <f t="shared" ca="1" si="2542"/>
        <v>32.812515355949266</v>
      </c>
      <c r="I1805" s="5">
        <f t="shared" ref="I1805:N1805" ca="1" si="2553">VLOOKUP(CONCATENATE($F1805," ",$G1805),AllocFactorMatrix,(I$4+1),FALSE)*$E1811</f>
        <v>16.874522746392184</v>
      </c>
      <c r="J1805" s="47">
        <f t="shared" ca="1" si="2553"/>
        <v>3.7751200077791869E-3</v>
      </c>
      <c r="K1805" s="47">
        <f t="shared" ca="1" si="2553"/>
        <v>6.6099659556868905E-3</v>
      </c>
      <c r="L1805" s="5">
        <f t="shared" ca="1" si="2553"/>
        <v>3.932902384283314</v>
      </c>
      <c r="M1805" s="5">
        <f t="shared" ca="1" si="2553"/>
        <v>5.4726286622637905E-2</v>
      </c>
      <c r="N1805" s="5">
        <f t="shared" ca="1" si="2553"/>
        <v>7.6219328241437919E-3</v>
      </c>
      <c r="O1805" s="5">
        <f t="shared" ca="1" si="2531"/>
        <v>3.9952506037300957</v>
      </c>
      <c r="P1805" s="5">
        <f ca="1">VLOOKUP(CONCATENATE($F1805," ",$G1805),AllocFactorMatrix,(P$4+1),FALSE)*$E1811</f>
        <v>2.3392616617748176</v>
      </c>
      <c r="Q1805" s="5">
        <f ca="1">VLOOKUP(CONCATENATE($F1805," ",$G1805),AllocFactorMatrix,(Q$4+1),FALSE)*$E1811</f>
        <v>0.41980150863381677</v>
      </c>
      <c r="R1805" s="5">
        <f ca="1">VLOOKUP(CONCATENATE($F1805," ",$G1805),AllocFactorMatrix,(R$4+1),FALSE)*$E1811</f>
        <v>8.513146195418364E-2</v>
      </c>
      <c r="S1805" s="5">
        <f ca="1">VLOOKUP(CONCATENATE($F1805," ",$G1805),AllocFactorMatrix,(S$4+1),FALSE)*$E1811</f>
        <v>3.2328287693926868E-3</v>
      </c>
      <c r="T1805" s="5">
        <f t="shared" ca="1" si="2534"/>
        <v>2.8474274611322108</v>
      </c>
      <c r="U1805" s="5">
        <f ca="1">VLOOKUP(CONCATENATE($F1805," ",$G1805),AllocFactorMatrix,(U$4+1),FALSE)*$E1811</f>
        <v>0.11094612808033577</v>
      </c>
      <c r="V1805" s="5">
        <f ca="1">VLOOKUP(CONCATENATE($F1805," ",$G1805),AllocFactorMatrix,(V$4+1),FALSE)*$E1811</f>
        <v>1.4978367948828835</v>
      </c>
      <c r="W1805" s="5">
        <f ca="1">VLOOKUP(CONCATENATE($F1805," ",$G1805),AllocFactorMatrix,(W$4+1),FALSE)*$E1811</f>
        <v>5.7286244640485737</v>
      </c>
      <c r="X1805" s="5">
        <f ca="1">VLOOKUP(CONCATENATE($F1805," ",$G1805),AllocFactorMatrix,(X$4+1),FALSE)*$E1811</f>
        <v>1.0377934528794714</v>
      </c>
      <c r="Y1805" s="5">
        <f t="shared" ref="Y1805:Y1811" ca="1" si="2554">SUBTOTAL(9,U1805:X1805)</f>
        <v>8.3752008398912636</v>
      </c>
      <c r="Z1805" s="5">
        <f ca="1">VLOOKUP(CONCATENATE($F1805," ",$G1805),AllocFactorMatrix,(Z$4+1),FALSE)*$E1811</f>
        <v>0.6429909074679836</v>
      </c>
      <c r="AA1805" s="5">
        <f ca="1">VLOOKUP(CONCATENATE($F1805," ",$G1805),AllocFactorMatrix,(AA$4+1),FALSE)*$E1811</f>
        <v>1.2842177625175484E-2</v>
      </c>
      <c r="AB1805" s="5">
        <f t="shared" ca="1" si="2532"/>
        <v>0.65583308509315907</v>
      </c>
      <c r="AC1805" s="5">
        <f ca="1">VLOOKUP(CONCATENATE($F1805," ",$G1805),AllocFactorMatrix,(AC$4+1),FALSE)*$E1811</f>
        <v>8.4820903024702774E-3</v>
      </c>
      <c r="AD1805" s="5">
        <f ca="1">VLOOKUP(CONCATENATE($F1805," ",$G1805),AllocFactorMatrix,(AD$4+1),FALSE)*$E1811</f>
        <v>3.7682274509369715E-2</v>
      </c>
      <c r="AE1805" s="5">
        <f ca="1">VLOOKUP(CONCATENATE($F1805," ",$G1805),AllocFactorMatrix,(AE$4+1),FALSE)*$E1811</f>
        <v>7.7311689349467737E-3</v>
      </c>
    </row>
    <row r="1806" spans="4:31" hidden="1" outlineLevel="1">
      <c r="E1806" s="44"/>
      <c r="F1806" s="167" t="str">
        <f>F1811</f>
        <v>LABOR_M</v>
      </c>
      <c r="G1806" s="48" t="str">
        <f>$G$10</f>
        <v>SUBTRAN</v>
      </c>
      <c r="H1806" s="4">
        <f t="shared" ca="1" si="2542"/>
        <v>9.0936345239348508</v>
      </c>
      <c r="I1806" s="5">
        <f t="shared" ref="I1806:N1806" ca="1" si="2555">VLOOKUP(CONCATENATE($F1806," ",$G1806),AllocFactorMatrix,(I$4+1),FALSE)*$E1811</f>
        <v>4.6456666498664907</v>
      </c>
      <c r="J1806" s="47">
        <f t="shared" ca="1" si="2555"/>
        <v>7.5647635607548069E-4</v>
      </c>
      <c r="K1806" s="47">
        <f t="shared" ca="1" si="2555"/>
        <v>1.4079323864100443E-3</v>
      </c>
      <c r="L1806" s="5">
        <f t="shared" ca="1" si="2555"/>
        <v>1.0887183132308964</v>
      </c>
      <c r="M1806" s="5">
        <f t="shared" ca="1" si="2555"/>
        <v>1.5215702670695188E-2</v>
      </c>
      <c r="N1806" s="5">
        <f t="shared" ca="1" si="2555"/>
        <v>2.7539714874126823E-3</v>
      </c>
      <c r="O1806" s="5">
        <f t="shared" ca="1" si="2531"/>
        <v>1.1066879873890043</v>
      </c>
      <c r="P1806" s="5">
        <f ca="1">VLOOKUP(CONCATENATE($F1806," ",$G1806),AllocFactorMatrix,(P$4+1),FALSE)*$E1811</f>
        <v>0.62855354031792265</v>
      </c>
      <c r="Q1806" s="5">
        <f ca="1">VLOOKUP(CONCATENATE($F1806," ",$G1806),AllocFactorMatrix,(Q$4+1),FALSE)*$E1811</f>
        <v>0.11311434180815653</v>
      </c>
      <c r="R1806" s="5">
        <f ca="1">VLOOKUP(CONCATENATE($F1806," ",$G1806),AllocFactorMatrix,(R$4+1),FALSE)*$E1811</f>
        <v>2.9691642612954743E-2</v>
      </c>
      <c r="S1806" s="5">
        <f ca="1">VLOOKUP(CONCATENATE($F1806," ",$G1806),AllocFactorMatrix,(S$4+1),FALSE)*$E1811</f>
        <v>0</v>
      </c>
      <c r="T1806" s="5">
        <f t="shared" ca="1" si="2534"/>
        <v>0.77135952473903391</v>
      </c>
      <c r="U1806" s="5">
        <f ca="1">VLOOKUP(CONCATENATE($F1806," ",$G1806),AllocFactorMatrix,(U$4+1),FALSE)*$E1811</f>
        <v>2.8373315889843678E-2</v>
      </c>
      <c r="V1806" s="5">
        <f ca="1">VLOOKUP(CONCATENATE($F1806," ",$G1806),AllocFactorMatrix,(V$4+1),FALSE)*$E1811</f>
        <v>0.39810513495957445</v>
      </c>
      <c r="W1806" s="5">
        <f ca="1">VLOOKUP(CONCATENATE($F1806," ",$G1806),AllocFactorMatrix,(W$4+1),FALSE)*$E1811</f>
        <v>1.9629654085145021</v>
      </c>
      <c r="X1806" s="5">
        <f ca="1">VLOOKUP(CONCATENATE($F1806," ",$G1806),AllocFactorMatrix,(X$4+1),FALSE)*$E1811</f>
        <v>0</v>
      </c>
      <c r="Y1806" s="5">
        <f t="shared" ca="1" si="2554"/>
        <v>2.38944385936392</v>
      </c>
      <c r="Z1806" s="5">
        <f ca="1">VLOOKUP(CONCATENATE($F1806," ",$G1806),AllocFactorMatrix,(Z$4+1),FALSE)*$E1811</f>
        <v>0.17255308853885568</v>
      </c>
      <c r="AA1806" s="5">
        <f ca="1">VLOOKUP(CONCATENATE($F1806," ",$G1806),AllocFactorMatrix,(AA$4+1),FALSE)*$E1811</f>
        <v>3.4646101313338452E-3</v>
      </c>
      <c r="AB1806" s="5">
        <f t="shared" ca="1" si="2532"/>
        <v>0.17601769867018952</v>
      </c>
      <c r="AC1806" s="5">
        <f ca="1">VLOOKUP(CONCATENATE($F1806," ",$G1806),AllocFactorMatrix,(AC$4+1),FALSE)*$E1811</f>
        <v>2.2943951636935755E-3</v>
      </c>
      <c r="AD1806" s="5">
        <f ca="1">VLOOKUP(CONCATENATE($F1806," ",$G1806),AllocFactorMatrix,(AD$4+1),FALSE)*$E1811</f>
        <v>0</v>
      </c>
      <c r="AE1806" s="5">
        <f ca="1">VLOOKUP(CONCATENATE($F1806," ",$G1806),AllocFactorMatrix,(AE$4+1),FALSE)*$E1811</f>
        <v>0</v>
      </c>
    </row>
    <row r="1807" spans="4:31" hidden="1" outlineLevel="1">
      <c r="E1807" s="44"/>
      <c r="F1807" s="167" t="str">
        <f>F1811</f>
        <v>LABOR_M</v>
      </c>
      <c r="G1807" s="48" t="str">
        <f>$G$11</f>
        <v>DISTPRI</v>
      </c>
      <c r="H1807" s="4">
        <f t="shared" ca="1" si="2542"/>
        <v>74.282073925952673</v>
      </c>
      <c r="I1807" s="5">
        <f t="shared" ref="I1807:N1807" ca="1" si="2556">VLOOKUP(CONCATENATE($F1807," ",$G1807),AllocFactorMatrix,(I$4+1),FALSE)*$E1811</f>
        <v>48.632441515563606</v>
      </c>
      <c r="J1807" s="47">
        <f t="shared" ca="1" si="2556"/>
        <v>7.9855174208773218E-3</v>
      </c>
      <c r="K1807" s="47">
        <f t="shared" ca="1" si="2556"/>
        <v>1.4775494568675704E-2</v>
      </c>
      <c r="L1807" s="5">
        <f t="shared" ca="1" si="2556"/>
        <v>11.378700445690077</v>
      </c>
      <c r="M1807" s="5">
        <f t="shared" ca="1" si="2556"/>
        <v>0.15900520629664744</v>
      </c>
      <c r="N1807" s="5">
        <f t="shared" ca="1" si="2556"/>
        <v>0</v>
      </c>
      <c r="O1807" s="5">
        <f t="shared" ca="1" si="2531"/>
        <v>11.537705651986725</v>
      </c>
      <c r="P1807" s="5">
        <f ca="1">VLOOKUP(CONCATENATE($F1807," ",$G1807),AllocFactorMatrix,(P$4+1),FALSE)*$E1811</f>
        <v>6.5987441408879928</v>
      </c>
      <c r="Q1807" s="5">
        <f ca="1">VLOOKUP(CONCATENATE($F1807," ",$G1807),AllocFactorMatrix,(Q$4+1),FALSE)*$E1811</f>
        <v>1.1874068449332325</v>
      </c>
      <c r="R1807" s="5">
        <f ca="1">VLOOKUP(CONCATENATE($F1807," ",$G1807),AllocFactorMatrix,(R$4+1),FALSE)*$E1811</f>
        <v>0</v>
      </c>
      <c r="S1807" s="5">
        <f ca="1">VLOOKUP(CONCATENATE($F1807," ",$G1807),AllocFactorMatrix,(S$4+1),FALSE)*$E1811</f>
        <v>0</v>
      </c>
      <c r="T1807" s="5">
        <f t="shared" ca="1" si="2534"/>
        <v>7.7861509858212248</v>
      </c>
      <c r="U1807" s="5">
        <f ca="1">VLOOKUP(CONCATENATE($F1807," ",$G1807),AllocFactorMatrix,(U$4+1),FALSE)*$E1811</f>
        <v>0.29881416178936199</v>
      </c>
      <c r="V1807" s="5">
        <f ca="1">VLOOKUP(CONCATENATE($F1807," ",$G1807),AllocFactorMatrix,(V$4+1),FALSE)*$E1811</f>
        <v>4.1319612359864184</v>
      </c>
      <c r="W1807" s="5">
        <f ca="1">VLOOKUP(CONCATENATE($F1807," ",$G1807),AllocFactorMatrix,(W$4+1),FALSE)*$E1811</f>
        <v>0</v>
      </c>
      <c r="X1807" s="5">
        <f ca="1">VLOOKUP(CONCATENATE($F1807," ",$G1807),AllocFactorMatrix,(X$4+1),FALSE)*$E1811</f>
        <v>0</v>
      </c>
      <c r="Y1807" s="5">
        <f t="shared" ca="1" si="2554"/>
        <v>4.43077539777578</v>
      </c>
      <c r="Z1807" s="5">
        <f ca="1">VLOOKUP(CONCATENATE($F1807," ",$G1807),AllocFactorMatrix,(Z$4+1),FALSE)*$E1811</f>
        <v>1.8119913786866593</v>
      </c>
      <c r="AA1807" s="5">
        <f ca="1">VLOOKUP(CONCATENATE($F1807," ",$G1807),AllocFactorMatrix,(AA$4+1),FALSE)*$E1811</f>
        <v>3.6369524498130246E-2</v>
      </c>
      <c r="AB1807" s="5">
        <f t="shared" ca="1" si="2532"/>
        <v>1.8483609031847896</v>
      </c>
      <c r="AC1807" s="5">
        <f ca="1">VLOOKUP(CONCATENATE($F1807," ",$G1807),AllocFactorMatrix,(AC$4+1),FALSE)*$E1811</f>
        <v>2.3878459630949221E-2</v>
      </c>
      <c r="AD1807" s="5">
        <f ca="1">VLOOKUP(CONCATENATE($F1807," ",$G1807),AllocFactorMatrix,(AD$4+1),FALSE)*$E1811</f>
        <v>0</v>
      </c>
      <c r="AE1807" s="5">
        <f ca="1">VLOOKUP(CONCATENATE($F1807," ",$G1807),AllocFactorMatrix,(AE$4+1),FALSE)*$E1811</f>
        <v>0</v>
      </c>
    </row>
    <row r="1808" spans="4:31" hidden="1" outlineLevel="1">
      <c r="E1808" s="44"/>
      <c r="F1808" s="167" t="str">
        <f>F1811</f>
        <v>LABOR_M</v>
      </c>
      <c r="G1808" s="48" t="str">
        <f>$G$12</f>
        <v>DISTSEC</v>
      </c>
      <c r="H1808" s="4">
        <f t="shared" ca="1" si="2542"/>
        <v>29.428555737509111</v>
      </c>
      <c r="I1808" s="5">
        <f t="shared" ref="I1808:N1808" ca="1" si="2557">VLOOKUP(CONCATENATE($F1808," ",$G1808),AllocFactorMatrix,(I$4+1),FALSE)*$E1811</f>
        <v>21.83366837494486</v>
      </c>
      <c r="J1808" s="47">
        <f t="shared" ca="1" si="2557"/>
        <v>5.4124538537264196E-3</v>
      </c>
      <c r="K1808" s="47">
        <f t="shared" ca="1" si="2557"/>
        <v>7.0106193617165032E-3</v>
      </c>
      <c r="L1808" s="5">
        <f t="shared" ca="1" si="2557"/>
        <v>4.4009429404093341</v>
      </c>
      <c r="M1808" s="5">
        <f t="shared" ca="1" si="2557"/>
        <v>0</v>
      </c>
      <c r="N1808" s="5">
        <f t="shared" ca="1" si="2557"/>
        <v>0</v>
      </c>
      <c r="O1808" s="5">
        <f t="shared" ca="1" si="2531"/>
        <v>4.4009429404093341</v>
      </c>
      <c r="P1808" s="5">
        <f ca="1">VLOOKUP(CONCATENATE($F1808," ",$G1808),AllocFactorMatrix,(P$4+1),FALSE)*$E1811</f>
        <v>2.1969235427769296</v>
      </c>
      <c r="Q1808" s="5">
        <f ca="1">VLOOKUP(CONCATENATE($F1808," ",$G1808),AllocFactorMatrix,(Q$4+1),FALSE)*$E1811</f>
        <v>0</v>
      </c>
      <c r="R1808" s="5">
        <f ca="1">VLOOKUP(CONCATENATE($F1808," ",$G1808),AllocFactorMatrix,(R$4+1),FALSE)*$E1811</f>
        <v>0</v>
      </c>
      <c r="S1808" s="5">
        <f ca="1">VLOOKUP(CONCATENATE($F1808," ",$G1808),AllocFactorMatrix,(S$4+1),FALSE)*$E1811</f>
        <v>0</v>
      </c>
      <c r="T1808" s="5">
        <f t="shared" ca="1" si="2534"/>
        <v>2.1969235427769296</v>
      </c>
      <c r="U1808" s="5">
        <f ca="1">VLOOKUP(CONCATENATE($F1808," ",$G1808),AllocFactorMatrix,(U$4+1),FALSE)*$E1811</f>
        <v>8.2273560351329544E-2</v>
      </c>
      <c r="V1808" s="5">
        <f ca="1">VLOOKUP(CONCATENATE($F1808," ",$G1808),AllocFactorMatrix,(V$4+1),FALSE)*$E1811</f>
        <v>0</v>
      </c>
      <c r="W1808" s="5">
        <f ca="1">VLOOKUP(CONCATENATE($F1808," ",$G1808),AllocFactorMatrix,(W$4+1),FALSE)*$E1811</f>
        <v>0</v>
      </c>
      <c r="X1808" s="5">
        <f ca="1">VLOOKUP(CONCATENATE($F1808," ",$G1808),AllocFactorMatrix,(X$4+1),FALSE)*$E1811</f>
        <v>0</v>
      </c>
      <c r="Y1808" s="5">
        <f t="shared" ca="1" si="2554"/>
        <v>8.2273560351329544E-2</v>
      </c>
      <c r="Z1808" s="5">
        <f ca="1">VLOOKUP(CONCATENATE($F1808," ",$G1808),AllocFactorMatrix,(Z$4+1),FALSE)*$E1811</f>
        <v>0.62177161810190218</v>
      </c>
      <c r="AA1808" s="5">
        <f ca="1">VLOOKUP(CONCATENATE($F1808," ",$G1808),AllocFactorMatrix,(AA$4+1),FALSE)*$E1811</f>
        <v>0</v>
      </c>
      <c r="AB1808" s="5">
        <f t="shared" ca="1" si="2532"/>
        <v>0.62177161810190218</v>
      </c>
      <c r="AC1808" s="5">
        <f ca="1">VLOOKUP(CONCATENATE($F1808," ",$G1808),AllocFactorMatrix,(AC$4+1),FALSE)*$E1811</f>
        <v>7.3515613367543869E-3</v>
      </c>
      <c r="AD1808" s="5">
        <f ca="1">VLOOKUP(CONCATENATE($F1808," ",$G1808),AllocFactorMatrix,(AD$4+1),FALSE)*$E1811</f>
        <v>0.22627892705795613</v>
      </c>
      <c r="AE1808" s="5">
        <f ca="1">VLOOKUP(CONCATENATE($F1808," ",$G1808),AllocFactorMatrix,(AE$4+1),FALSE)*$E1811</f>
        <v>4.6922139314588877E-2</v>
      </c>
    </row>
    <row r="1809" spans="4:31" hidden="1" outlineLevel="1">
      <c r="E1809" s="44"/>
      <c r="F1809" s="167" t="str">
        <f>F1811</f>
        <v>LABOR_M</v>
      </c>
      <c r="G1809" s="48" t="str">
        <f>$G$13</f>
        <v>ENERGY</v>
      </c>
      <c r="H1809" s="4">
        <f t="shared" ca="1" si="2542"/>
        <v>84.667500861766342</v>
      </c>
      <c r="I1809" s="5">
        <f t="shared" ref="I1809:N1809" ca="1" si="2558">VLOOKUP(CONCATENATE($F1809," ",$G1809),AllocFactorMatrix,(I$4+1),FALSE)*$E1811</f>
        <v>33.123924721491143</v>
      </c>
      <c r="J1809" s="47">
        <f t="shared" ca="1" si="2558"/>
        <v>5.3007341988496317E-3</v>
      </c>
      <c r="K1809" s="47">
        <f t="shared" ca="1" si="2558"/>
        <v>1.5284139998493877E-2</v>
      </c>
      <c r="L1809" s="5">
        <f t="shared" ca="1" si="2558"/>
        <v>9.5514090461012806</v>
      </c>
      <c r="M1809" s="5">
        <f t="shared" ca="1" si="2558"/>
        <v>0.13321373438222756</v>
      </c>
      <c r="N1809" s="5">
        <f t="shared" ca="1" si="2558"/>
        <v>1.8623167166483993E-2</v>
      </c>
      <c r="O1809" s="5">
        <f t="shared" ca="1" si="2531"/>
        <v>9.7032459476499913</v>
      </c>
      <c r="P1809" s="5">
        <f ca="1">VLOOKUP(CONCATENATE($F1809," ",$G1809),AllocFactorMatrix,(P$4+1),FALSE)*$E1811</f>
        <v>6.1922509498834994</v>
      </c>
      <c r="Q1809" s="5">
        <f ca="1">VLOOKUP(CONCATENATE($F1809," ",$G1809),AllocFactorMatrix,(Q$4+1),FALSE)*$E1811</f>
        <v>1.105926062612842</v>
      </c>
      <c r="R1809" s="5">
        <f ca="1">VLOOKUP(CONCATENATE($F1809," ",$G1809),AllocFactorMatrix,(R$4+1),FALSE)*$E1811</f>
        <v>0.22520704706456496</v>
      </c>
      <c r="S1809" s="5">
        <f ca="1">VLOOKUP(CONCATENATE($F1809," ",$G1809),AllocFactorMatrix,(S$4+1),FALSE)*$E1811</f>
        <v>8.5061463844752858E-3</v>
      </c>
      <c r="T1809" s="5">
        <f t="shared" ca="1" si="2534"/>
        <v>7.5318902059453814</v>
      </c>
      <c r="U1809" s="5">
        <f ca="1">VLOOKUP(CONCATENATE($F1809," ",$G1809),AllocFactorMatrix,(U$4+1),FALSE)*$E1811</f>
        <v>0.32476003154411343</v>
      </c>
      <c r="V1809" s="5">
        <f ca="1">VLOOKUP(CONCATENATE($F1809," ",$G1809),AllocFactorMatrix,(V$4+1),FALSE)*$E1811</f>
        <v>5.1345178468758004</v>
      </c>
      <c r="W1809" s="5">
        <f ca="1">VLOOKUP(CONCATENATE($F1809," ",$G1809),AllocFactorMatrix,(W$4+1),FALSE)*$E1811</f>
        <v>22.082725589232943</v>
      </c>
      <c r="X1809" s="5">
        <f ca="1">VLOOKUP(CONCATENATE($F1809," ",$G1809),AllocFactorMatrix,(X$4+1),FALSE)*$E1811</f>
        <v>4.1539913316847956</v>
      </c>
      <c r="Y1809" s="5">
        <f t="shared" ca="1" si="2554"/>
        <v>31.695994799337655</v>
      </c>
      <c r="Z1809" s="5">
        <f ca="1">VLOOKUP(CONCATENATE($F1809," ",$G1809),AllocFactorMatrix,(Z$4+1),FALSE)*$E1811</f>
        <v>1.7034242951788869</v>
      </c>
      <c r="AA1809" s="5">
        <f ca="1">VLOOKUP(CONCATENATE($F1809," ",$G1809),AllocFactorMatrix,(AA$4+1),FALSE)*$E1811</f>
        <v>3.4178868689093048E-2</v>
      </c>
      <c r="AB1809" s="5">
        <f t="shared" ca="1" si="2532"/>
        <v>1.7376031638679801</v>
      </c>
      <c r="AC1809" s="5">
        <f ca="1">VLOOKUP(CONCATENATE($F1809," ",$G1809),AllocFactorMatrix,(AC$4+1),FALSE)*$E1811</f>
        <v>3.0487697435209585E-2</v>
      </c>
      <c r="AD1809" s="5">
        <f ca="1">VLOOKUP(CONCATENATE($F1809," ",$G1809),AllocFactorMatrix,(AD$4+1),FALSE)*$E1811</f>
        <v>0.68291398109665602</v>
      </c>
      <c r="AE1809" s="5">
        <f ca="1">VLOOKUP(CONCATENATE($F1809," ",$G1809),AllocFactorMatrix,(AE$4+1),FALSE)*$E1811</f>
        <v>0.14085547074494401</v>
      </c>
    </row>
    <row r="1810" spans="4:31" hidden="1" outlineLevel="1">
      <c r="E1810" s="44"/>
      <c r="F1810" s="167" t="str">
        <f>F1811</f>
        <v>LABOR_M</v>
      </c>
      <c r="G1810" s="48" t="str">
        <f>$G$14</f>
        <v>CUSTOMER</v>
      </c>
      <c r="H1810" s="4">
        <f t="shared" ca="1" si="2542"/>
        <v>56.0328747241401</v>
      </c>
      <c r="I1810" s="5">
        <f t="shared" ref="I1810:N1810" ca="1" si="2559">VLOOKUP(CONCATENATE($F1810," ",$G1810),AllocFactorMatrix,(I$4+1),FALSE)*$E1811</f>
        <v>43.25595092520993</v>
      </c>
      <c r="J1810" s="47">
        <f t="shared" ca="1" si="2559"/>
        <v>8.7297622043682639E-3</v>
      </c>
      <c r="K1810" s="47">
        <f t="shared" ca="1" si="2559"/>
        <v>2.5605277805447824E-3</v>
      </c>
      <c r="L1810" s="5">
        <f t="shared" ca="1" si="2559"/>
        <v>8.7586851684354201</v>
      </c>
      <c r="M1810" s="5">
        <f t="shared" ca="1" si="2559"/>
        <v>0.22392540770245992</v>
      </c>
      <c r="N1810" s="5">
        <f t="shared" ca="1" si="2559"/>
        <v>3.6103750261127346E-2</v>
      </c>
      <c r="O1810" s="5">
        <f t="shared" ca="1" si="2531"/>
        <v>9.0187143263990066</v>
      </c>
      <c r="P1810" s="5">
        <f ca="1">VLOOKUP(CONCATENATE($F1810," ",$G1810),AllocFactorMatrix,(P$4+1),FALSE)*$E1811</f>
        <v>0.35874059753556187</v>
      </c>
      <c r="Q1810" s="5">
        <f ca="1">VLOOKUP(CONCATENATE($F1810," ",$G1810),AllocFactorMatrix,(Q$4+1),FALSE)*$E1811</f>
        <v>8.6771696979866905E-2</v>
      </c>
      <c r="R1810" s="5">
        <f ca="1">VLOOKUP(CONCATENATE($F1810," ",$G1810),AllocFactorMatrix,(R$4+1),FALSE)*$E1811</f>
        <v>8.8330289252241748E-2</v>
      </c>
      <c r="S1810" s="5">
        <f ca="1">VLOOKUP(CONCATENATE($F1810," ",$G1810),AllocFactorMatrix,(S$4+1),FALSE)*$E1811</f>
        <v>1.0910856447550179E-2</v>
      </c>
      <c r="T1810" s="5">
        <f t="shared" ca="1" si="2534"/>
        <v>0.54475344021522076</v>
      </c>
      <c r="U1810" s="5">
        <f ca="1">VLOOKUP(CONCATENATE($F1810," ",$G1810),AllocFactorMatrix,(U$4+1),FALSE)*$E1811</f>
        <v>2.7305037335402247E-3</v>
      </c>
      <c r="V1810" s="5">
        <f ca="1">VLOOKUP(CONCATENATE($F1810," ",$G1810),AllocFactorMatrix,(V$4+1),FALSE)*$E1811</f>
        <v>6.3083464302942718E-2</v>
      </c>
      <c r="W1810" s="5">
        <f ca="1">VLOOKUP(CONCATENATE($F1810," ",$G1810),AllocFactorMatrix,(W$4+1),FALSE)*$E1811</f>
        <v>0.14837832558928751</v>
      </c>
      <c r="X1810" s="5">
        <f ca="1">VLOOKUP(CONCATENATE($F1810," ",$G1810),AllocFactorMatrix,(X$4+1),FALSE)*$E1811</f>
        <v>4.3692002639543009E-2</v>
      </c>
      <c r="Y1810" s="5">
        <f t="shared" ca="1" si="2554"/>
        <v>0.25788429626531351</v>
      </c>
      <c r="Z1810" s="5">
        <f ca="1">VLOOKUP(CONCATENATE($F1810," ",$G1810),AllocFactorMatrix,(Z$4+1),FALSE)*$E1811</f>
        <v>7.9608527059313386E-2</v>
      </c>
      <c r="AA1810" s="5">
        <f ca="1">VLOOKUP(CONCATENATE($F1810," ",$G1810),AllocFactorMatrix,(AA$4+1),FALSE)*$E1811</f>
        <v>1.1892106621160937E-3</v>
      </c>
      <c r="AB1810" s="5">
        <f t="shared" ca="1" si="2532"/>
        <v>8.079773772142948E-2</v>
      </c>
      <c r="AC1810" s="5">
        <f ca="1">VLOOKUP(CONCATENATE($F1810," ",$G1810),AllocFactorMatrix,(AC$4+1),FALSE)*$E1811</f>
        <v>6.4807704382747779E-3</v>
      </c>
      <c r="AD1810" s="5">
        <f ca="1">VLOOKUP(CONCATENATE($F1810," ",$G1810),AllocFactorMatrix,(AD$4+1),FALSE)*$E1811</f>
        <v>2.3547584264020855</v>
      </c>
      <c r="AE1810" s="5">
        <f ca="1">VLOOKUP(CONCATENATE($F1810," ",$G1810),AllocFactorMatrix,(AE$4+1),FALSE)*$E1811</f>
        <v>0.50224451150389204</v>
      </c>
    </row>
    <row r="1811" spans="4:31" collapsed="1">
      <c r="D1811" s="48" t="s">
        <v>495</v>
      </c>
      <c r="E1811" s="54">
        <v>498</v>
      </c>
      <c r="F1811" s="87" t="s">
        <v>67</v>
      </c>
      <c r="G1811" s="48" t="str">
        <f>$G$15</f>
        <v>TOTAL</v>
      </c>
      <c r="H1811" s="4">
        <f t="shared" ca="1" si="2542"/>
        <v>498.00000000000017</v>
      </c>
      <c r="I1811" s="5">
        <f t="shared" ref="I1811:N1811" ca="1" si="2560">VLOOKUP(CONCATENATE($F1811," ",$G1811),AllocFactorMatrix,(I$4+1),FALSE)*$E1811</f>
        <v>277.22850816342583</v>
      </c>
      <c r="J1811" s="47">
        <f t="shared" ca="1" si="2560"/>
        <v>5.631443414425031E-2</v>
      </c>
      <c r="K1811" s="47">
        <f t="shared" ca="1" si="2560"/>
        <v>9.0291445557918792E-2</v>
      </c>
      <c r="L1811" s="5">
        <f t="shared" ca="1" si="2560"/>
        <v>64.483627271522295</v>
      </c>
      <c r="M1811" s="5">
        <f t="shared" ca="1" si="2560"/>
        <v>0.939141137522299</v>
      </c>
      <c r="N1811" s="5">
        <f t="shared" ca="1" si="2560"/>
        <v>0.11427407259043666</v>
      </c>
      <c r="O1811" s="5">
        <f t="shared" ca="1" si="2531"/>
        <v>65.537042481635027</v>
      </c>
      <c r="P1811" s="5">
        <f ca="1">VLOOKUP(CONCATENATE($F1811," ",$G1811),AllocFactorMatrix,(P$4+1),FALSE)*$E1811</f>
        <v>33.405715018966987</v>
      </c>
      <c r="Q1811" s="5">
        <f ca="1">VLOOKUP(CONCATENATE($F1811," ",$G1811),AllocFactorMatrix,(Q$4+1),FALSE)*$E1811</f>
        <v>5.6212790771623853</v>
      </c>
      <c r="R1811" s="5">
        <f ca="1">VLOOKUP(CONCATENATE($F1811," ",$G1811),AllocFactorMatrix,(R$4+1),FALSE)*$E1811</f>
        <v>0.977567652186631</v>
      </c>
      <c r="S1811" s="5">
        <f ca="1">VLOOKUP(CONCATENATE($F1811," ",$G1811),AllocFactorMatrix,(S$4+1),FALSE)*$E1811</f>
        <v>4.3505727087070671E-2</v>
      </c>
      <c r="T1811" s="5">
        <f t="shared" ca="1" si="2534"/>
        <v>40.048067475403073</v>
      </c>
      <c r="U1811" s="5">
        <f ca="1">VLOOKUP(CONCATENATE($F1811," ",$G1811),AllocFactorMatrix,(U$4+1),FALSE)*$E1811</f>
        <v>1.5636426470189047</v>
      </c>
      <c r="V1811" s="5">
        <f ca="1">VLOOKUP(CONCATENATE($F1811," ",$G1811),AllocFactorMatrix,(V$4+1),FALSE)*$E1811</f>
        <v>20.8884745496572</v>
      </c>
      <c r="W1811" s="5">
        <f ca="1">VLOOKUP(CONCATENATE($F1811," ",$G1811),AllocFactorMatrix,(W$4+1),FALSE)*$E1811</f>
        <v>66.879675310781337</v>
      </c>
      <c r="X1811" s="5">
        <f ca="1">VLOOKUP(CONCATENATE($F1811," ",$G1811),AllocFactorMatrix,(X$4+1),FALSE)*$E1811</f>
        <v>11.930576754720715</v>
      </c>
      <c r="Y1811" s="5">
        <f t="shared" ca="1" si="2554"/>
        <v>101.26236926217815</v>
      </c>
      <c r="Z1811" s="5">
        <f ca="1">VLOOKUP(CONCATENATE($F1811," ",$G1811),AllocFactorMatrix,(Z$4+1),FALSE)*$E1811</f>
        <v>9.1804565638511679</v>
      </c>
      <c r="AA1811" s="5">
        <f ca="1">VLOOKUP(CONCATENATE($F1811," ",$G1811),AllocFactorMatrix,(AA$4+1),FALSE)*$E1811</f>
        <v>0.17089292255639435</v>
      </c>
      <c r="AB1811" s="5">
        <f t="shared" ca="1" si="2532"/>
        <v>9.3513494864075621</v>
      </c>
      <c r="AC1811" s="5">
        <f ca="1">VLOOKUP(CONCATENATE($F1811," ",$G1811),AllocFactorMatrix,(AC$4+1),FALSE)*$E1811</f>
        <v>0.1336953450622245</v>
      </c>
      <c r="AD1811" s="5">
        <f ca="1">VLOOKUP(CONCATENATE($F1811," ",$G1811),AllocFactorMatrix,(AD$4+1),FALSE)*$E1811</f>
        <v>3.5447326516969953</v>
      </c>
      <c r="AE1811" s="5">
        <f ca="1">VLOOKUP(CONCATENATE($F1811," ",$G1811),AllocFactorMatrix,(AE$4+1),FALSE)*$E1811</f>
        <v>0.7476292544887142</v>
      </c>
    </row>
    <row r="1812" spans="4:31" hidden="1" outlineLevel="1">
      <c r="E1812" s="44"/>
      <c r="F1812" s="167" t="str">
        <f>F1819</f>
        <v>RSALE</v>
      </c>
      <c r="G1812" s="48" t="str">
        <f>$G$8</f>
        <v>PRODUCTION</v>
      </c>
      <c r="H1812" s="4">
        <f t="shared" ca="1" si="2542"/>
        <v>526614.99259022903</v>
      </c>
      <c r="I1812" s="5">
        <f t="shared" ref="I1812:N1812" ca="1" si="2561">VLOOKUP(CONCATENATE($F1812," ",$G1812),AllocFactorMatrix,(I$4+1),FALSE)*$E1819</f>
        <v>239739.58022813054</v>
      </c>
      <c r="J1812" s="47">
        <f t="shared" ca="1" si="2561"/>
        <v>46.956862849564985</v>
      </c>
      <c r="K1812" s="47">
        <f t="shared" ca="1" si="2561"/>
        <v>84.580936607519462</v>
      </c>
      <c r="L1812" s="5">
        <f t="shared" ca="1" si="2561"/>
        <v>69222.511642331039</v>
      </c>
      <c r="M1812" s="5">
        <f t="shared" ca="1" si="2561"/>
        <v>865.11234875374998</v>
      </c>
      <c r="N1812" s="5">
        <f t="shared" ca="1" si="2561"/>
        <v>114.93853420590844</v>
      </c>
      <c r="O1812" s="5">
        <f t="shared" ca="1" si="2531"/>
        <v>70202.562525290705</v>
      </c>
      <c r="P1812" s="5">
        <f ca="1">VLOOKUP(CONCATENATE($F1812," ",$G1812),AllocFactorMatrix,(P$4+1),FALSE)*$E1819</f>
        <v>39651.839579673826</v>
      </c>
      <c r="Q1812" s="5">
        <f ca="1">VLOOKUP(CONCATENATE($F1812," ",$G1812),AllocFactorMatrix,(Q$4+1),FALSE)*$E1819</f>
        <v>8038.00770692473</v>
      </c>
      <c r="R1812" s="5">
        <f ca="1">VLOOKUP(CONCATENATE($F1812," ",$G1812),AllocFactorMatrix,(R$4+1),FALSE)*$E1819</f>
        <v>1463.9796255698704</v>
      </c>
      <c r="S1812" s="5">
        <f ca="1">VLOOKUP(CONCATENATE($F1812," ",$G1812),AllocFactorMatrix,(S$4+1),FALSE)*$E1819</f>
        <v>39.56648314830543</v>
      </c>
      <c r="T1812" s="5">
        <f t="shared" ca="1" si="2534"/>
        <v>49193.393395316729</v>
      </c>
      <c r="U1812" s="5">
        <f ca="1">VLOOKUP(CONCATENATE($F1812," ",$G1812),AllocFactorMatrix,(U$4+1),FALSE)*$E1819</f>
        <v>1828.1334473919053</v>
      </c>
      <c r="V1812" s="5">
        <f ca="1">VLOOKUP(CONCATENATE($F1812," ",$G1812),AllocFactorMatrix,(V$4+1),FALSE)*$E1819</f>
        <v>29115.414583371996</v>
      </c>
      <c r="W1812" s="5">
        <f ca="1">VLOOKUP(CONCATENATE($F1812," ",$G1812),AllocFactorMatrix,(W$4+1),FALSE)*$E1819</f>
        <v>102136.49185119578</v>
      </c>
      <c r="X1812" s="5">
        <f ca="1">VLOOKUP(CONCATENATE($F1812," ",$G1812),AllocFactorMatrix,(X$4+1),FALSE)*$E1819</f>
        <v>21466.065879834521</v>
      </c>
      <c r="Y1812" s="5">
        <f ca="1">SUBTOTAL(9,U1812:X1812)</f>
        <v>154546.1057617942</v>
      </c>
      <c r="Z1812" s="5">
        <f ca="1">VLOOKUP(CONCATENATE($F1812," ",$G1812),AllocFactorMatrix,(Z$4+1),FALSE)*$E1819</f>
        <v>11445.673997361795</v>
      </c>
      <c r="AA1812" s="5">
        <f ca="1">VLOOKUP(CONCATENATE($F1812," ",$G1812),AllocFactorMatrix,(AA$4+1),FALSE)*$E1819</f>
        <v>213.08629799016114</v>
      </c>
      <c r="AB1812" s="5">
        <f t="shared" ca="1" si="2532"/>
        <v>11658.760295351956</v>
      </c>
      <c r="AC1812" s="5">
        <f ca="1">VLOOKUP(CONCATENATE($F1812," ",$G1812),AllocFactorMatrix,(AC$4+1),FALSE)*$E1819</f>
        <v>159.49023703798284</v>
      </c>
      <c r="AD1812" s="5">
        <f ca="1">VLOOKUP(CONCATENATE($F1812," ",$G1812),AllocFactorMatrix,(AD$4+1),FALSE)*$E1819</f>
        <v>809.11835516325493</v>
      </c>
      <c r="AE1812" s="5">
        <f ca="1">VLOOKUP(CONCATENATE($F1812," ",$G1812),AllocFactorMatrix,(AE$4+1),FALSE)*$E1819</f>
        <v>174.44399268661866</v>
      </c>
    </row>
    <row r="1813" spans="4:31" hidden="1" outlineLevel="1">
      <c r="E1813" s="44"/>
      <c r="F1813" s="167" t="str">
        <f>F1819</f>
        <v>RSALE</v>
      </c>
      <c r="G1813" s="48" t="str">
        <f>$G$9</f>
        <v>BULKTRAN</v>
      </c>
      <c r="H1813" s="4">
        <f t="shared" ca="1" si="2542"/>
        <v>-22148.91109454559</v>
      </c>
      <c r="I1813" s="5">
        <f t="shared" ref="I1813:N1813" ca="1" si="2562">VLOOKUP(CONCATENATE($F1813," ",$G1813),AllocFactorMatrix,(I$4+1),FALSE)*$E1819</f>
        <v>-33255.960398968607</v>
      </c>
      <c r="J1813" s="47">
        <f t="shared" ca="1" si="2562"/>
        <v>-34.70728630896474</v>
      </c>
      <c r="K1813" s="47">
        <f t="shared" ca="1" si="2562"/>
        <v>-82.761236251179739</v>
      </c>
      <c r="L1813" s="5">
        <f t="shared" ca="1" si="2562"/>
        <v>-381.06162904042623</v>
      </c>
      <c r="M1813" s="5">
        <f t="shared" ca="1" si="2562"/>
        <v>-48.078798824883215</v>
      </c>
      <c r="N1813" s="5">
        <f t="shared" ca="1" si="2562"/>
        <v>-27.274192601292999</v>
      </c>
      <c r="O1813" s="5">
        <f t="shared" ca="1" si="2531"/>
        <v>-456.41462046660246</v>
      </c>
      <c r="P1813" s="5">
        <f ca="1">VLOOKUP(CONCATENATE($F1813," ",$G1813),AllocFactorMatrix,(P$4+1),FALSE)*$E1819</f>
        <v>-730.25602876922756</v>
      </c>
      <c r="Q1813" s="5">
        <f ca="1">VLOOKUP(CONCATENATE($F1813," ",$G1813),AllocFactorMatrix,(Q$4+1),FALSE)*$E1819</f>
        <v>710.41365500147015</v>
      </c>
      <c r="R1813" s="5">
        <f ca="1">VLOOKUP(CONCATENATE($F1813," ",$G1813),AllocFactorMatrix,(R$4+1),FALSE)*$E1819</f>
        <v>39.660596456954202</v>
      </c>
      <c r="S1813" s="5">
        <f ca="1">VLOOKUP(CONCATENATE($F1813," ",$G1813),AllocFactorMatrix,(S$4+1),FALSE)*$E1819</f>
        <v>-10.975995020443507</v>
      </c>
      <c r="T1813" s="5">
        <f t="shared" ca="1" si="2534"/>
        <v>8.8422276687532868</v>
      </c>
      <c r="U1813" s="5">
        <f ca="1">VLOOKUP(CONCATENATE($F1813," ",$G1813),AllocFactorMatrix,(U$4+1),FALSE)*$E1819</f>
        <v>-95.215450584483847</v>
      </c>
      <c r="V1813" s="5">
        <f ca="1">VLOOKUP(CONCATENATE($F1813," ",$G1813),AllocFactorMatrix,(V$4+1),FALSE)*$E1819</f>
        <v>2809.1096964700691</v>
      </c>
      <c r="W1813" s="5">
        <f ca="1">VLOOKUP(CONCATENATE($F1813," ",$G1813),AllocFactorMatrix,(W$4+1),FALSE)*$E1819</f>
        <v>6020.6852455096505</v>
      </c>
      <c r="X1813" s="5">
        <f ca="1">VLOOKUP(CONCATENATE($F1813," ",$G1813),AllocFactorMatrix,(X$4+1),FALSE)*$E1819</f>
        <v>2861.3539611479259</v>
      </c>
      <c r="Y1813" s="5">
        <f t="shared" ref="Y1813:Y1819" ca="1" si="2563">SUBTOTAL(9,U1813:X1813)</f>
        <v>11595.933452543162</v>
      </c>
      <c r="Z1813" s="5">
        <f ca="1">VLOOKUP(CONCATENATE($F1813," ",$G1813),AllocFactorMatrix,(Z$4+1),FALSE)*$E1819</f>
        <v>-7.0933744303493267</v>
      </c>
      <c r="AA1813" s="5">
        <f ca="1">VLOOKUP(CONCATENATE($F1813," ",$G1813),AllocFactorMatrix,(AA$4+1),FALSE)*$E1819</f>
        <v>-9.518359473890543</v>
      </c>
      <c r="AB1813" s="5">
        <f t="shared" ca="1" si="2532"/>
        <v>-16.61173390423987</v>
      </c>
      <c r="AC1813" s="5">
        <f ca="1">VLOOKUP(CONCATENATE($F1813," ",$G1813),AllocFactorMatrix,(AC$4+1),FALSE)*$E1819</f>
        <v>3.724814695213269</v>
      </c>
      <c r="AD1813" s="5">
        <f ca="1">VLOOKUP(CONCATENATE($F1813," ",$G1813),AllocFactorMatrix,(AD$4+1),FALSE)*$E1819</f>
        <v>70.659365861045117</v>
      </c>
      <c r="AE1813" s="5">
        <f ca="1">VLOOKUP(CONCATENATE($F1813," ",$G1813),AllocFactorMatrix,(AE$4+1),FALSE)*$E1819</f>
        <v>18.384320585810137</v>
      </c>
    </row>
    <row r="1814" spans="4:31" hidden="1" outlineLevel="1">
      <c r="E1814" s="44"/>
      <c r="F1814" s="167" t="str">
        <f>F1819</f>
        <v>RSALE</v>
      </c>
      <c r="G1814" s="48" t="str">
        <f>$G$10</f>
        <v>SUBTRAN</v>
      </c>
      <c r="H1814" s="4">
        <f t="shared" ca="1" si="2542"/>
        <v>-6286.7819837426478</v>
      </c>
      <c r="I1814" s="5">
        <f t="shared" ref="I1814:N1814" ca="1" si="2564">VLOOKUP(CONCATENATE($F1814," ",$G1814),AllocFactorMatrix,(I$4+1),FALSE)*$E1819</f>
        <v>-8775.5626966095169</v>
      </c>
      <c r="J1814" s="47">
        <f t="shared" ca="1" si="2564"/>
        <v>-6.6288797933081058</v>
      </c>
      <c r="K1814" s="47">
        <f t="shared" ca="1" si="2564"/>
        <v>-16.789088413657879</v>
      </c>
      <c r="L1814" s="5">
        <f t="shared" ca="1" si="2564"/>
        <v>-108.67849412697504</v>
      </c>
      <c r="M1814" s="5">
        <f t="shared" ca="1" si="2564"/>
        <v>-12.918152958093696</v>
      </c>
      <c r="N1814" s="5">
        <f t="shared" ca="1" si="2564"/>
        <v>-8.8123699488885574</v>
      </c>
      <c r="O1814" s="5">
        <f t="shared" ca="1" si="2531"/>
        <v>-130.4090170339573</v>
      </c>
      <c r="P1814" s="5">
        <f ca="1">VLOOKUP(CONCATENATE($F1814," ",$G1814),AllocFactorMatrix,(P$4+1),FALSE)*$E1819</f>
        <v>-191.78102902527925</v>
      </c>
      <c r="Q1814" s="5">
        <f ca="1">VLOOKUP(CONCATENATE($F1814," ",$G1814),AllocFactorMatrix,(Q$4+1),FALSE)*$E1819</f>
        <v>181.64574753516578</v>
      </c>
      <c r="R1814" s="5">
        <f ca="1">VLOOKUP(CONCATENATE($F1814," ",$G1814),AllocFactorMatrix,(R$4+1),FALSE)*$E1819</f>
        <v>12.911894401456744</v>
      </c>
      <c r="S1814" s="5">
        <f ca="1">VLOOKUP(CONCATENATE($F1814," ",$G1814),AllocFactorMatrix,(S$4+1),FALSE)*$E1819</f>
        <v>0</v>
      </c>
      <c r="T1814" s="5">
        <f t="shared" ca="1" si="2534"/>
        <v>2.7766129113432729</v>
      </c>
      <c r="U1814" s="5">
        <f ca="1">VLOOKUP(CONCATENATE($F1814," ",$G1814),AllocFactorMatrix,(U$4+1),FALSE)*$E1819</f>
        <v>-23.442565998551437</v>
      </c>
      <c r="V1814" s="5">
        <f ca="1">VLOOKUP(CONCATENATE($F1814," ",$G1814),AllocFactorMatrix,(V$4+1),FALSE)*$E1819</f>
        <v>709.40959515894258</v>
      </c>
      <c r="W1814" s="5">
        <f ca="1">VLOOKUP(CONCATENATE($F1814," ",$G1814),AllocFactorMatrix,(W$4+1),FALSE)*$E1819</f>
        <v>1958.2548500654998</v>
      </c>
      <c r="X1814" s="5">
        <f ca="1">VLOOKUP(CONCATENATE($F1814," ",$G1814),AllocFactorMatrix,(X$4+1),FALSE)*$E1819</f>
        <v>8.1157875821610313E-155</v>
      </c>
      <c r="Y1814" s="5">
        <f t="shared" ca="1" si="2563"/>
        <v>2644.2218792258909</v>
      </c>
      <c r="Z1814" s="5">
        <f ca="1">VLOOKUP(CONCATENATE($F1814," ",$G1814),AllocFactorMatrix,(Z$4+1),FALSE)*$E1819</f>
        <v>-2.8650787017113997</v>
      </c>
      <c r="AA1814" s="5">
        <f ca="1">VLOOKUP(CONCATENATE($F1814," ",$G1814),AllocFactorMatrix,(AA$4+1),FALSE)*$E1819</f>
        <v>-2.475266384088131</v>
      </c>
      <c r="AB1814" s="5">
        <f t="shared" ca="1" si="2532"/>
        <v>-5.3403450857995303</v>
      </c>
      <c r="AC1814" s="5">
        <f ca="1">VLOOKUP(CONCATENATE($F1814," ",$G1814),AllocFactorMatrix,(AC$4+1),FALSE)*$E1819</f>
        <v>0.94955105635059767</v>
      </c>
      <c r="AD1814" s="5">
        <f ca="1">VLOOKUP(CONCATENATE($F1814," ",$G1814),AllocFactorMatrix,(AD$4+1),FALSE)*$E1819</f>
        <v>0</v>
      </c>
      <c r="AE1814" s="5">
        <f ca="1">VLOOKUP(CONCATENATE($F1814," ",$G1814),AllocFactorMatrix,(AE$4+1),FALSE)*$E1819</f>
        <v>0</v>
      </c>
    </row>
    <row r="1815" spans="4:31" hidden="1" outlineLevel="1">
      <c r="E1815" s="44"/>
      <c r="F1815" s="167" t="str">
        <f>F1819</f>
        <v>RSALE</v>
      </c>
      <c r="G1815" s="48" t="str">
        <f>$G$11</f>
        <v>DISTPRI</v>
      </c>
      <c r="H1815" s="4">
        <f t="shared" ca="1" si="2542"/>
        <v>127123.75698382259</v>
      </c>
      <c r="I1815" s="5">
        <f t="shared" ref="I1815:N1815" ca="1" si="2565">VLOOKUP(CONCATENATE($F1815," ",$G1815),AllocFactorMatrix,(I$4+1),FALSE)*$E1819</f>
        <v>65940.018375527754</v>
      </c>
      <c r="J1815" s="47">
        <f t="shared" ca="1" si="2565"/>
        <v>-4.9193655445116065</v>
      </c>
      <c r="K1815" s="47">
        <f t="shared" ca="1" si="2565"/>
        <v>-21.188577293324109</v>
      </c>
      <c r="L1815" s="5">
        <f t="shared" ca="1" si="2565"/>
        <v>25808.426576188445</v>
      </c>
      <c r="M1815" s="5">
        <f t="shared" ca="1" si="2565"/>
        <v>294.08010633500845</v>
      </c>
      <c r="N1815" s="5">
        <f t="shared" ca="1" si="2565"/>
        <v>0</v>
      </c>
      <c r="O1815" s="5">
        <f t="shared" ca="1" si="2531"/>
        <v>26102.506682523453</v>
      </c>
      <c r="P1815" s="5">
        <f ca="1">VLOOKUP(CONCATENATE($F1815," ",$G1815),AllocFactorMatrix,(P$4+1),FALSE)*$E1819</f>
        <v>14142.513948635016</v>
      </c>
      <c r="Q1815" s="5">
        <f ca="1">VLOOKUP(CONCATENATE($F1815," ",$G1815),AllocFactorMatrix,(Q$4+1),FALSE)*$E1819</f>
        <v>3503.8843792550533</v>
      </c>
      <c r="R1815" s="5">
        <f ca="1">VLOOKUP(CONCATENATE($F1815," ",$G1815),AllocFactorMatrix,(R$4+1),FALSE)*$E1819</f>
        <v>0</v>
      </c>
      <c r="S1815" s="5">
        <f ca="1">VLOOKUP(CONCATENATE($F1815," ",$G1815),AllocFactorMatrix,(S$4+1),FALSE)*$E1819</f>
        <v>0</v>
      </c>
      <c r="T1815" s="5">
        <f t="shared" ca="1" si="2534"/>
        <v>17646.398327890071</v>
      </c>
      <c r="U1815" s="5">
        <f ca="1">VLOOKUP(CONCATENATE($F1815," ",$G1815),AllocFactorMatrix,(U$4+1),FALSE)*$E1819</f>
        <v>578.47509457193496</v>
      </c>
      <c r="V1815" s="5">
        <f ca="1">VLOOKUP(CONCATENATE($F1815," ",$G1815),AllocFactorMatrix,(V$4+1),FALSE)*$E1819</f>
        <v>12540.328110699913</v>
      </c>
      <c r="W1815" s="5">
        <f ca="1">VLOOKUP(CONCATENATE($F1815," ",$G1815),AllocFactorMatrix,(W$4+1),FALSE)*$E1819</f>
        <v>-1.2566502110287221E-82</v>
      </c>
      <c r="X1815" s="5">
        <f ca="1">VLOOKUP(CONCATENATE($F1815," ",$G1815),AllocFactorMatrix,(X$4+1),FALSE)*$E1819</f>
        <v>1.2629136762099396E-154</v>
      </c>
      <c r="Y1815" s="5">
        <f t="shared" ca="1" si="2563"/>
        <v>13118.803205271848</v>
      </c>
      <c r="Z1815" s="5">
        <f ca="1">VLOOKUP(CONCATENATE($F1815," ",$G1815),AllocFactorMatrix,(Z$4+1),FALSE)*$E1819</f>
        <v>4208.8800801175603</v>
      </c>
      <c r="AA1815" s="5">
        <f ca="1">VLOOKUP(CONCATENATE($F1815," ",$G1815),AllocFactorMatrix,(AA$4+1),FALSE)*$E1819</f>
        <v>72.140729258069754</v>
      </c>
      <c r="AB1815" s="5">
        <f t="shared" ca="1" si="2532"/>
        <v>4281.0208093756301</v>
      </c>
      <c r="AC1815" s="5">
        <f ca="1">VLOOKUP(CONCATENATE($F1815," ",$G1815),AllocFactorMatrix,(AC$4+1),FALSE)*$E1819</f>
        <v>61.117526071733003</v>
      </c>
      <c r="AD1815" s="5">
        <f ca="1">VLOOKUP(CONCATENATE($F1815," ",$G1815),AllocFactorMatrix,(AD$4+1),FALSE)*$E1819</f>
        <v>0</v>
      </c>
      <c r="AE1815" s="5">
        <f ca="1">VLOOKUP(CONCATENATE($F1815," ",$G1815),AllocFactorMatrix,(AE$4+1),FALSE)*$E1819</f>
        <v>0</v>
      </c>
    </row>
    <row r="1816" spans="4:31" hidden="1" outlineLevel="1">
      <c r="E1816" s="44"/>
      <c r="F1816" s="167" t="str">
        <f>F1819</f>
        <v>RSALE</v>
      </c>
      <c r="G1816" s="48" t="str">
        <f>$G$12</f>
        <v>DISTSEC</v>
      </c>
      <c r="H1816" s="4">
        <f t="shared" ca="1" si="2542"/>
        <v>49137.973075660302</v>
      </c>
      <c r="I1816" s="5">
        <f t="shared" ref="I1816:N1816" ca="1" si="2566">VLOOKUP(CONCATENATE($F1816," ",$G1816),AllocFactorMatrix,(I$4+1),FALSE)*$E1819</f>
        <v>30301.546423759817</v>
      </c>
      <c r="J1816" s="47">
        <f t="shared" ca="1" si="2566"/>
        <v>-7.6018194472887597</v>
      </c>
      <c r="K1816" s="47">
        <f t="shared" ca="1" si="2566"/>
        <v>-22.648495243984456</v>
      </c>
      <c r="L1816" s="5">
        <f t="shared" ca="1" si="2566"/>
        <v>10933.622294317183</v>
      </c>
      <c r="M1816" s="5">
        <f t="shared" ca="1" si="2566"/>
        <v>0</v>
      </c>
      <c r="N1816" s="5">
        <f t="shared" ca="1" si="2566"/>
        <v>0</v>
      </c>
      <c r="O1816" s="5">
        <f t="shared" ca="1" si="2531"/>
        <v>10933.622294317183</v>
      </c>
      <c r="P1816" s="5">
        <f ca="1">VLOOKUP(CONCATENATE($F1816," ",$G1816),AllocFactorMatrix,(P$4+1),FALSE)*$E1819</f>
        <v>5138.9545543518898</v>
      </c>
      <c r="Q1816" s="5">
        <f ca="1">VLOOKUP(CONCATENATE($F1816," ",$G1816),AllocFactorMatrix,(Q$4+1),FALSE)*$E1819</f>
        <v>0</v>
      </c>
      <c r="R1816" s="5">
        <f ca="1">VLOOKUP(CONCATENATE($F1816," ",$G1816),AllocFactorMatrix,(R$4+1),FALSE)*$E1819</f>
        <v>0</v>
      </c>
      <c r="S1816" s="5">
        <f ca="1">VLOOKUP(CONCATENATE($F1816," ",$G1816),AllocFactorMatrix,(S$4+1),FALSE)*$E1819</f>
        <v>0</v>
      </c>
      <c r="T1816" s="5">
        <f t="shared" ca="1" si="2534"/>
        <v>5138.9545543518898</v>
      </c>
      <c r="U1816" s="5">
        <f ca="1">VLOOKUP(CONCATENATE($F1816," ",$G1816),AllocFactorMatrix,(U$4+1),FALSE)*$E1819</f>
        <v>171.21511743539941</v>
      </c>
      <c r="V1816" s="5">
        <f ca="1">VLOOKUP(CONCATENATE($F1816," ",$G1816),AllocFactorMatrix,(V$4+1),FALSE)*$E1819</f>
        <v>1.3211628593246353E-125</v>
      </c>
      <c r="W1816" s="5">
        <f ca="1">VLOOKUP(CONCATENATE($F1816," ",$G1816),AllocFactorMatrix,(W$4+1),FALSE)*$E1819</f>
        <v>-4.7675230966548875E-84</v>
      </c>
      <c r="X1816" s="5">
        <f ca="1">VLOOKUP(CONCATENATE($F1816," ",$G1816),AllocFactorMatrix,(X$4+1),FALSE)*$E1819</f>
        <v>0</v>
      </c>
      <c r="Y1816" s="5">
        <f t="shared" ca="1" si="2563"/>
        <v>171.21511743539941</v>
      </c>
      <c r="Z1816" s="5">
        <f ca="1">VLOOKUP(CONCATENATE($F1816," ",$G1816),AllocFactorMatrix,(Z$4+1),FALSE)*$E1819</f>
        <v>1585.5306156164577</v>
      </c>
      <c r="AA1816" s="5">
        <f ca="1">VLOOKUP(CONCATENATE($F1816," ",$G1816),AllocFactorMatrix,(AA$4+1),FALSE)*$E1819</f>
        <v>0</v>
      </c>
      <c r="AB1816" s="5">
        <f t="shared" ca="1" si="2532"/>
        <v>1585.5306156164577</v>
      </c>
      <c r="AC1816" s="5">
        <f ca="1">VLOOKUP(CONCATENATE($F1816," ",$G1816),AllocFactorMatrix,(AC$4+1),FALSE)*$E1819</f>
        <v>20.814334990636532</v>
      </c>
      <c r="AD1816" s="5">
        <f ca="1">VLOOKUP(CONCATENATE($F1816," ",$G1816),AllocFactorMatrix,(AD$4+1),FALSE)*$E1819</f>
        <v>829.75960432771149</v>
      </c>
      <c r="AE1816" s="5">
        <f ca="1">VLOOKUP(CONCATENATE($F1816," ",$G1816),AllocFactorMatrix,(AE$4+1),FALSE)*$E1819</f>
        <v>186.78044555228169</v>
      </c>
    </row>
    <row r="1817" spans="4:31" hidden="1" outlineLevel="1">
      <c r="E1817" s="44"/>
      <c r="F1817" s="167" t="str">
        <f>F1819</f>
        <v>RSALE</v>
      </c>
      <c r="G1817" s="48" t="str">
        <f>$G$13</f>
        <v>ENERGY</v>
      </c>
      <c r="H1817" s="4">
        <f t="shared" ca="1" si="2542"/>
        <v>325450.61260323238</v>
      </c>
      <c r="I1817" s="5">
        <f t="shared" ref="I1817:N1817" ca="1" si="2567">VLOOKUP(CONCATENATE($F1817," ",$G1817),AllocFactorMatrix,(I$4+1),FALSE)*$E1819</f>
        <v>136958.19554543064</v>
      </c>
      <c r="J1817" s="47">
        <f t="shared" ca="1" si="2567"/>
        <v>47.991070343123887</v>
      </c>
      <c r="K1817" s="47">
        <f t="shared" ca="1" si="2567"/>
        <v>156.62604584513363</v>
      </c>
      <c r="L1817" s="5">
        <f t="shared" ca="1" si="2567"/>
        <v>39436.727104199075</v>
      </c>
      <c r="M1817" s="5">
        <f t="shared" ca="1" si="2567"/>
        <v>534.30075559149554</v>
      </c>
      <c r="N1817" s="5">
        <f t="shared" ca="1" si="2567"/>
        <v>104.29388701853469</v>
      </c>
      <c r="O1817" s="5">
        <f t="shared" ca="1" si="2531"/>
        <v>40075.321746809102</v>
      </c>
      <c r="P1817" s="5">
        <f ca="1">VLOOKUP(CONCATENATE($F1817," ",$G1817),AllocFactorMatrix,(P$4+1),FALSE)*$E1819</f>
        <v>24855.305575554823</v>
      </c>
      <c r="Q1817" s="5">
        <f ca="1">VLOOKUP(CONCATENATE($F1817," ",$G1817),AllocFactorMatrix,(Q$4+1),FALSE)*$E1819</f>
        <v>3830.5276196653117</v>
      </c>
      <c r="R1817" s="5">
        <f ca="1">VLOOKUP(CONCATENATE($F1817," ",$G1817),AllocFactorMatrix,(R$4+1),FALSE)*$E1819</f>
        <v>812.0326444036931</v>
      </c>
      <c r="S1817" s="5">
        <f ca="1">VLOOKUP(CONCATENATE($F1817," ",$G1817),AllocFactorMatrix,(S$4+1),FALSE)*$E1819</f>
        <v>37.17429951119378</v>
      </c>
      <c r="T1817" s="5">
        <f t="shared" ca="1" si="2534"/>
        <v>29535.040139135021</v>
      </c>
      <c r="U1817" s="5">
        <f ca="1">VLOOKUP(CONCATENATE($F1817," ",$G1817),AllocFactorMatrix,(U$4+1),FALSE)*$E1819</f>
        <v>1370.5913367913677</v>
      </c>
      <c r="V1817" s="5">
        <f ca="1">VLOOKUP(CONCATENATE($F1817," ",$G1817),AllocFactorMatrix,(V$4+1),FALSE)*$E1819</f>
        <v>17703.4071195785</v>
      </c>
      <c r="W1817" s="5">
        <f ca="1">VLOOKUP(CONCATENATE($F1817," ",$G1817),AllocFactorMatrix,(W$4+1),FALSE)*$E1819</f>
        <v>75110.619608828536</v>
      </c>
      <c r="X1817" s="5">
        <f ca="1">VLOOKUP(CONCATENATE($F1817," ",$G1817),AllocFactorMatrix,(X$4+1),FALSE)*$E1819</f>
        <v>13700.349878304489</v>
      </c>
      <c r="Y1817" s="5">
        <f t="shared" ca="1" si="2563"/>
        <v>107884.9679435029</v>
      </c>
      <c r="Z1817" s="5">
        <f ca="1">VLOOKUP(CONCATENATE($F1817," ",$G1817),AllocFactorMatrix,(Z$4+1),FALSE)*$E1819</f>
        <v>7025.4321285809219</v>
      </c>
      <c r="AA1817" s="5">
        <f ca="1">VLOOKUP(CONCATENATE($F1817," ",$G1817),AllocFactorMatrix,(AA$4+1),FALSE)*$E1819</f>
        <v>142.50273428070284</v>
      </c>
      <c r="AB1817" s="5">
        <f t="shared" ca="1" si="2532"/>
        <v>7167.9348628616244</v>
      </c>
      <c r="AC1817" s="5">
        <f ca="1">VLOOKUP(CONCATENATE($F1817," ",$G1817),AllocFactorMatrix,(AC$4+1),FALSE)*$E1819</f>
        <v>128.05924675278482</v>
      </c>
      <c r="AD1817" s="5">
        <f ca="1">VLOOKUP(CONCATENATE($F1817," ",$G1817),AllocFactorMatrix,(AD$4+1),FALSE)*$E1819</f>
        <v>2890.2555399584512</v>
      </c>
      <c r="AE1817" s="5">
        <f ca="1">VLOOKUP(CONCATENATE($F1817," ",$G1817),AllocFactorMatrix,(AE$4+1),FALSE)*$E1819</f>
        <v>606.22046259379226</v>
      </c>
    </row>
    <row r="1818" spans="4:31" hidden="1" outlineLevel="1">
      <c r="E1818" s="44"/>
      <c r="F1818" s="167" t="str">
        <f>F1819</f>
        <v>RSALE</v>
      </c>
      <c r="G1818" s="48" t="str">
        <f>$G$14</f>
        <v>CUSTOMER</v>
      </c>
      <c r="H1818" s="4">
        <f t="shared" ca="1" si="2542"/>
        <v>48942.24667534358</v>
      </c>
      <c r="I1818" s="5">
        <f t="shared" ref="I1818:N1818" ca="1" si="2568">VLOOKUP(CONCATENATE($F1818," ",$G1818),AllocFactorMatrix,(I$4+1),FALSE)*$E1819</f>
        <v>24442.591382662697</v>
      </c>
      <c r="J1818" s="47">
        <f t="shared" ca="1" si="2568"/>
        <v>3.549316269719951</v>
      </c>
      <c r="K1818" s="47">
        <f t="shared" ca="1" si="2568"/>
        <v>17.692340596536134</v>
      </c>
      <c r="L1818" s="5">
        <f t="shared" ca="1" si="2568"/>
        <v>8384.3003520834609</v>
      </c>
      <c r="M1818" s="5">
        <f t="shared" ca="1" si="2568"/>
        <v>371.772619769036</v>
      </c>
      <c r="N1818" s="5">
        <f t="shared" ca="1" si="2568"/>
        <v>42.120759817852374</v>
      </c>
      <c r="O1818" s="5">
        <f t="shared" ca="1" si="2531"/>
        <v>8798.1937316703479</v>
      </c>
      <c r="P1818" s="5">
        <f ca="1">VLOOKUP(CONCATENATE($F1818," ",$G1818),AllocFactorMatrix,(P$4+1),FALSE)*$E1819</f>
        <v>535.71333370341893</v>
      </c>
      <c r="Q1818" s="5">
        <f ca="1">VLOOKUP(CONCATENATE($F1818," ",$G1818),AllocFactorMatrix,(Q$4+1),FALSE)*$E1819</f>
        <v>197.19896952174821</v>
      </c>
      <c r="R1818" s="5">
        <f ca="1">VLOOKUP(CONCATENATE($F1818," ",$G1818),AllocFactorMatrix,(R$4+1),FALSE)*$E1819</f>
        <v>187.1894223747083</v>
      </c>
      <c r="S1818" s="5">
        <f ca="1">VLOOKUP(CONCATENATE($F1818," ",$G1818),AllocFactorMatrix,(S$4+1),FALSE)*$E1819</f>
        <v>9.5961033174653192</v>
      </c>
      <c r="T1818" s="5">
        <f t="shared" ca="1" si="2534"/>
        <v>929.69782891734076</v>
      </c>
      <c r="U1818" s="5">
        <f ca="1">VLOOKUP(CONCATENATE($F1818," ",$G1818),AllocFactorMatrix,(U$4+1),FALSE)*$E1819</f>
        <v>3.407958074536876</v>
      </c>
      <c r="V1818" s="5">
        <f ca="1">VLOOKUP(CONCATENATE($F1818," ",$G1818),AllocFactorMatrix,(V$4+1),FALSE)*$E1819</f>
        <v>143.98923196619708</v>
      </c>
      <c r="W1818" s="5">
        <f ca="1">VLOOKUP(CONCATENATE($F1818," ",$G1818),AllocFactorMatrix,(W$4+1),FALSE)*$E1819</f>
        <v>341.77026065921592</v>
      </c>
      <c r="X1818" s="5">
        <f ca="1">VLOOKUP(CONCATENATE($F1818," ",$G1818),AllocFactorMatrix,(X$4+1),FALSE)*$E1819</f>
        <v>128.93918560981922</v>
      </c>
      <c r="Y1818" s="5">
        <f t="shared" ca="1" si="2563"/>
        <v>618.1066363097691</v>
      </c>
      <c r="Z1818" s="5">
        <f ca="1">VLOOKUP(CONCATENATE($F1818," ",$G1818),AllocFactorMatrix,(Z$4+1),FALSE)*$E1819</f>
        <v>118.09103044430424</v>
      </c>
      <c r="AA1818" s="5">
        <f ca="1">VLOOKUP(CONCATENATE($F1818," ",$G1818),AllocFactorMatrix,(AA$4+1),FALSE)*$E1819</f>
        <v>1.8969912610651518</v>
      </c>
      <c r="AB1818" s="5">
        <f t="shared" ca="1" si="2532"/>
        <v>119.98802170536939</v>
      </c>
      <c r="AC1818" s="5">
        <f ca="1">VLOOKUP(CONCATENATE($F1818," ",$G1818),AllocFactorMatrix,(AC$4+1),FALSE)*$E1819</f>
        <v>12.028458716621962</v>
      </c>
      <c r="AD1818" s="5">
        <f ca="1">VLOOKUP(CONCATENATE($F1818," ",$G1818),AllocFactorMatrix,(AD$4+1),FALSE)*$E1819</f>
        <v>11944.521647308071</v>
      </c>
      <c r="AE1818" s="5">
        <f ca="1">VLOOKUP(CONCATENATE($F1818," ",$G1818),AllocFactorMatrix,(AE$4+1),FALSE)*$E1819</f>
        <v>2055.8773111871196</v>
      </c>
    </row>
    <row r="1819" spans="4:31" collapsed="1">
      <c r="D1819" s="48" t="s">
        <v>496</v>
      </c>
      <c r="E1819" s="54">
        <v>1048833.8888499998</v>
      </c>
      <c r="F1819" s="87" t="s">
        <v>70</v>
      </c>
      <c r="G1819" s="48" t="str">
        <f>$G$15</f>
        <v>TOTAL</v>
      </c>
      <c r="H1819" s="4">
        <f t="shared" ca="1" si="2542"/>
        <v>1048833.8888499995</v>
      </c>
      <c r="I1819" s="5">
        <f t="shared" ref="I1819:N1819" ca="1" si="2569">VLOOKUP(CONCATENATE($F1819," ",$G1819),AllocFactorMatrix,(I$4+1),FALSE)*$E1819</f>
        <v>455350.40885993332</v>
      </c>
      <c r="J1819" s="47">
        <f t="shared" ca="1" si="2569"/>
        <v>44.639898368335651</v>
      </c>
      <c r="K1819" s="47">
        <f t="shared" ca="1" si="2569"/>
        <v>115.51192584704316</v>
      </c>
      <c r="L1819" s="5">
        <f t="shared" ca="1" si="2569"/>
        <v>153295.84784595182</v>
      </c>
      <c r="M1819" s="5">
        <f t="shared" ca="1" si="2569"/>
        <v>2004.2688786663127</v>
      </c>
      <c r="N1819" s="5">
        <f t="shared" ca="1" si="2569"/>
        <v>225.26661849211371</v>
      </c>
      <c r="O1819" s="5">
        <f t="shared" ca="1" si="2531"/>
        <v>155525.38334311024</v>
      </c>
      <c r="P1819" s="5">
        <f ca="1">VLOOKUP(CONCATENATE($F1819," ",$G1819),AllocFactorMatrix,(P$4+1),FALSE)*$E1819</f>
        <v>83402.289934124477</v>
      </c>
      <c r="Q1819" s="5">
        <f ca="1">VLOOKUP(CONCATENATE($F1819," ",$G1819),AllocFactorMatrix,(Q$4+1),FALSE)*$E1819</f>
        <v>16461.678077903485</v>
      </c>
      <c r="R1819" s="5">
        <f ca="1">VLOOKUP(CONCATENATE($F1819," ",$G1819),AllocFactorMatrix,(R$4+1),FALSE)*$E1819</f>
        <v>2515.7741832066822</v>
      </c>
      <c r="S1819" s="5">
        <f ca="1">VLOOKUP(CONCATENATE($F1819," ",$G1819),AllocFactorMatrix,(S$4+1),FALSE)*$E1819</f>
        <v>75.360890956521018</v>
      </c>
      <c r="T1819" s="5">
        <f t="shared" ca="1" si="2534"/>
        <v>102455.10308619117</v>
      </c>
      <c r="U1819" s="5">
        <f ca="1">VLOOKUP(CONCATENATE($F1819," ",$G1819),AllocFactorMatrix,(U$4+1),FALSE)*$E1819</f>
        <v>3833.1649376821097</v>
      </c>
      <c r="V1819" s="5">
        <f ca="1">VLOOKUP(CONCATENATE($F1819," ",$G1819),AllocFactorMatrix,(V$4+1),FALSE)*$E1819</f>
        <v>63021.658337245615</v>
      </c>
      <c r="W1819" s="5">
        <f ca="1">VLOOKUP(CONCATENATE($F1819," ",$G1819),AllocFactorMatrix,(W$4+1),FALSE)*$E1819</f>
        <v>185567.82181625863</v>
      </c>
      <c r="X1819" s="5">
        <f ca="1">VLOOKUP(CONCATENATE($F1819," ",$G1819),AllocFactorMatrix,(X$4+1),FALSE)*$E1819</f>
        <v>38156.708904896754</v>
      </c>
      <c r="Y1819" s="5">
        <f t="shared" ca="1" si="2563"/>
        <v>290579.35399608308</v>
      </c>
      <c r="Z1819" s="5">
        <f ca="1">VLOOKUP(CONCATENATE($F1819," ",$G1819),AllocFactorMatrix,(Z$4+1),FALSE)*$E1819</f>
        <v>24373.649398988975</v>
      </c>
      <c r="AA1819" s="5">
        <f ca="1">VLOOKUP(CONCATENATE($F1819," ",$G1819),AllocFactorMatrix,(AA$4+1),FALSE)*$E1819</f>
        <v>417.63312693202016</v>
      </c>
      <c r="AB1819" s="5">
        <f t="shared" ca="1" si="2532"/>
        <v>24791.282525920997</v>
      </c>
      <c r="AC1819" s="5">
        <f ca="1">VLOOKUP(CONCATENATE($F1819," ",$G1819),AllocFactorMatrix,(AC$4+1),FALSE)*$E1819</f>
        <v>386.184169321323</v>
      </c>
      <c r="AD1819" s="5">
        <f ca="1">VLOOKUP(CONCATENATE($F1819," ",$G1819),AllocFactorMatrix,(AD$4+1),FALSE)*$E1819</f>
        <v>16544.314512618537</v>
      </c>
      <c r="AE1819" s="5">
        <f ca="1">VLOOKUP(CONCATENATE($F1819," ",$G1819),AllocFactorMatrix,(AE$4+1),FALSE)*$E1819</f>
        <v>3041.7065326056231</v>
      </c>
    </row>
    <row r="1820" spans="4:31" hidden="1" outlineLevel="1">
      <c r="E1820" s="44"/>
      <c r="F1820" s="167" t="str">
        <f>F1827</f>
        <v>LABOR_M</v>
      </c>
      <c r="G1820" s="48" t="str">
        <f>$G$8</f>
        <v>PRODUCTION</v>
      </c>
      <c r="H1820" s="4">
        <f t="shared" ca="1" si="2542"/>
        <v>263804.91108131985</v>
      </c>
      <c r="I1820" s="5">
        <f t="shared" ref="I1820:N1820" ca="1" si="2570">VLOOKUP(CONCATENATE($F1820," ",$G1820),AllocFactorMatrix,(I$4+1),FALSE)*$E1827</f>
        <v>135667.19662790463</v>
      </c>
      <c r="J1820" s="47">
        <f t="shared" ca="1" si="2570"/>
        <v>30.351077543737802</v>
      </c>
      <c r="K1820" s="47">
        <f t="shared" ca="1" si="2570"/>
        <v>53.14257265176041</v>
      </c>
      <c r="L1820" s="5">
        <f t="shared" ca="1" si="2570"/>
        <v>31619.610765051013</v>
      </c>
      <c r="M1820" s="5">
        <f t="shared" ca="1" si="2570"/>
        <v>439.9864813679477</v>
      </c>
      <c r="N1820" s="5">
        <f t="shared" ca="1" si="2570"/>
        <v>61.278548417547171</v>
      </c>
      <c r="O1820" s="5">
        <f t="shared" ca="1" si="2531"/>
        <v>32120.875794836509</v>
      </c>
      <c r="P1820" s="5">
        <f ca="1">VLOOKUP(CONCATENATE($F1820," ",$G1820),AllocFactorMatrix,(P$4+1),FALSE)*$E1827</f>
        <v>18807.113931561456</v>
      </c>
      <c r="Q1820" s="5">
        <f ca="1">VLOOKUP(CONCATENATE($F1820," ",$G1820),AllocFactorMatrix,(Q$4+1),FALSE)*$E1827</f>
        <v>3375.1054576457054</v>
      </c>
      <c r="R1820" s="5">
        <f ca="1">VLOOKUP(CONCATENATE($F1820," ",$G1820),AllocFactorMatrix,(R$4+1),FALSE)*$E1827</f>
        <v>684.43694448357235</v>
      </c>
      <c r="S1820" s="5">
        <f ca="1">VLOOKUP(CONCATENATE($F1820," ",$G1820),AllocFactorMatrix,(S$4+1),FALSE)*$E1827</f>
        <v>25.991183449340348</v>
      </c>
      <c r="T1820" s="5">
        <f t="shared" ca="1" si="2534"/>
        <v>22892.647517140074</v>
      </c>
      <c r="U1820" s="5">
        <f ca="1">VLOOKUP(CONCATENATE($F1820," ",$G1820),AllocFactorMatrix,(U$4+1),FALSE)*$E1827</f>
        <v>891.98079255887262</v>
      </c>
      <c r="V1820" s="5">
        <f ca="1">VLOOKUP(CONCATENATE($F1820," ",$G1820),AllocFactorMatrix,(V$4+1),FALSE)*$E1827</f>
        <v>12042.25577350524</v>
      </c>
      <c r="W1820" s="5">
        <f ca="1">VLOOKUP(CONCATENATE($F1820," ",$G1820),AllocFactorMatrix,(W$4+1),FALSE)*$E1827</f>
        <v>46056.794212900968</v>
      </c>
      <c r="X1820" s="5">
        <f ca="1">VLOOKUP(CONCATENATE($F1820," ",$G1820),AllocFactorMatrix,(X$4+1),FALSE)*$E1827</f>
        <v>8343.6154341641341</v>
      </c>
      <c r="Y1820" s="5">
        <f ca="1">SUBTOTAL(9,U1820:X1820)</f>
        <v>67334.646213129221</v>
      </c>
      <c r="Z1820" s="5">
        <f ca="1">VLOOKUP(CONCATENATE($F1820," ",$G1820),AllocFactorMatrix,(Z$4+1),FALSE)*$E1827</f>
        <v>5169.4957649729258</v>
      </c>
      <c r="AA1820" s="5">
        <f ca="1">VLOOKUP(CONCATENATE($F1820," ",$G1820),AllocFactorMatrix,(AA$4+1),FALSE)*$E1827</f>
        <v>103.24808963131473</v>
      </c>
      <c r="AB1820" s="5">
        <f t="shared" ca="1" si="2532"/>
        <v>5272.7438546042404</v>
      </c>
      <c r="AC1820" s="5">
        <f ca="1">VLOOKUP(CONCATENATE($F1820," ",$G1820),AllocFactorMatrix,(AC$4+1),FALSE)*$E1827</f>
        <v>68.194012368551938</v>
      </c>
      <c r="AD1820" s="5">
        <f ca="1">VLOOKUP(CONCATENATE($F1820," ",$G1820),AllocFactorMatrix,(AD$4+1),FALSE)*$E1827</f>
        <v>302.95663006779665</v>
      </c>
      <c r="AE1820" s="5">
        <f ca="1">VLOOKUP(CONCATENATE($F1820," ",$G1820),AllocFactorMatrix,(AE$4+1),FALSE)*$E1827</f>
        <v>62.156781073125266</v>
      </c>
    </row>
    <row r="1821" spans="4:31" hidden="1" outlineLevel="1">
      <c r="E1821" s="44"/>
      <c r="F1821" s="167" t="str">
        <f>F1827</f>
        <v>LABOR_M</v>
      </c>
      <c r="G1821" s="48" t="str">
        <f>$G$9</f>
        <v>BULKTRAN</v>
      </c>
      <c r="H1821" s="4">
        <f t="shared" ca="1" si="2542"/>
        <v>40891.847901590685</v>
      </c>
      <c r="I1821" s="5">
        <f t="shared" ref="I1821:N1821" ca="1" si="2571">VLOOKUP(CONCATENATE($F1821," ",$G1821),AllocFactorMatrix,(I$4+1),FALSE)*$E1827</f>
        <v>21029.488598236694</v>
      </c>
      <c r="J1821" s="47">
        <f t="shared" ca="1" si="2571"/>
        <v>4.7046570948230917</v>
      </c>
      <c r="K1821" s="47">
        <f t="shared" ca="1" si="2571"/>
        <v>8.2375191161817973</v>
      </c>
      <c r="L1821" s="5">
        <f t="shared" ca="1" si="2571"/>
        <v>4901.2897781625743</v>
      </c>
      <c r="M1821" s="5">
        <f t="shared" ca="1" si="2571"/>
        <v>68.201384883649837</v>
      </c>
      <c r="N1821" s="5">
        <f t="shared" ca="1" si="2571"/>
        <v>9.4986597150504473</v>
      </c>
      <c r="O1821" s="5">
        <f t="shared" ca="1" si="2531"/>
        <v>4978.9898227612739</v>
      </c>
      <c r="P1821" s="5">
        <f ca="1">VLOOKUP(CONCATENATE($F1821," ",$G1821),AllocFactorMatrix,(P$4+1),FALSE)*$E1827</f>
        <v>2915.2514227463671</v>
      </c>
      <c r="Q1821" s="5">
        <f ca="1">VLOOKUP(CONCATENATE($F1821," ",$G1821),AllocFactorMatrix,(Q$4+1),FALSE)*$E1827</f>
        <v>523.16804285471756</v>
      </c>
      <c r="R1821" s="5">
        <f ca="1">VLOOKUP(CONCATENATE($F1821," ",$G1821),AllocFactorMatrix,(R$4+1),FALSE)*$E1827</f>
        <v>106.09314025781798</v>
      </c>
      <c r="S1821" s="5">
        <f ca="1">VLOOKUP(CONCATENATE($F1821," ",$G1821),AllocFactorMatrix,(S$4+1),FALSE)*$E1827</f>
        <v>4.0288390236417433</v>
      </c>
      <c r="T1821" s="5">
        <f t="shared" ca="1" si="2534"/>
        <v>3548.5414448825445</v>
      </c>
      <c r="U1821" s="5">
        <f ca="1">VLOOKUP(CONCATENATE($F1821," ",$G1821),AllocFactorMatrix,(U$4+1),FALSE)*$E1827</f>
        <v>138.26407837120965</v>
      </c>
      <c r="V1821" s="5">
        <f ca="1">VLOOKUP(CONCATENATE($F1821," ",$G1821),AllocFactorMatrix,(V$4+1),FALSE)*$E1827</f>
        <v>1866.6448985494126</v>
      </c>
      <c r="W1821" s="5">
        <f ca="1">VLOOKUP(CONCATENATE($F1821," ",$G1821),AllocFactorMatrix,(W$4+1),FALSE)*$E1827</f>
        <v>7139.1674099965931</v>
      </c>
      <c r="X1821" s="5">
        <f ca="1">VLOOKUP(CONCATENATE($F1821," ",$G1821),AllocFactorMatrix,(X$4+1),FALSE)*$E1827</f>
        <v>1293.3263898867672</v>
      </c>
      <c r="Y1821" s="5">
        <f t="shared" ref="Y1821:Y1827" ca="1" si="2572">SUBTOTAL(9,U1821:X1821)</f>
        <v>10437.402776803981</v>
      </c>
      <c r="Z1821" s="5">
        <f ca="1">VLOOKUP(CONCATENATE($F1821," ",$G1821),AllocFactorMatrix,(Z$4+1),FALSE)*$E1827</f>
        <v>801.31273403028933</v>
      </c>
      <c r="AA1821" s="5">
        <f ca="1">VLOOKUP(CONCATENATE($F1821," ",$G1821),AllocFactorMatrix,(AA$4+1),FALSE)*$E1827</f>
        <v>16.004270580209369</v>
      </c>
      <c r="AB1821" s="5">
        <f t="shared" ca="1" si="2532"/>
        <v>817.31700461049866</v>
      </c>
      <c r="AC1821" s="5">
        <f ca="1">VLOOKUP(CONCATENATE($F1821," ",$G1821),AllocFactorMatrix,(AC$4+1),FALSE)*$E1827</f>
        <v>10.570611328438876</v>
      </c>
      <c r="AD1821" s="5">
        <f ca="1">VLOOKUP(CONCATENATE($F1821," ",$G1821),AllocFactorMatrix,(AD$4+1),FALSE)*$E1827</f>
        <v>46.96067403268286</v>
      </c>
      <c r="AE1821" s="5">
        <f ca="1">VLOOKUP(CONCATENATE($F1821," ",$G1821),AllocFactorMatrix,(AE$4+1),FALSE)*$E1827</f>
        <v>9.6347927234425317</v>
      </c>
    </row>
    <row r="1822" spans="4:31" hidden="1" outlineLevel="1">
      <c r="E1822" s="44"/>
      <c r="F1822" s="167" t="str">
        <f>F1827</f>
        <v>LABOR_M</v>
      </c>
      <c r="G1822" s="48" t="str">
        <f>$G$10</f>
        <v>SUBTRAN</v>
      </c>
      <c r="H1822" s="4">
        <f t="shared" ca="1" si="2542"/>
        <v>11332.734348205846</v>
      </c>
      <c r="I1822" s="5">
        <f t="shared" ref="I1822:N1822" ca="1" si="2573">VLOOKUP(CONCATENATE($F1822," ",$G1822),AllocFactorMatrix,(I$4+1),FALSE)*$E1827</f>
        <v>5789.5559662843498</v>
      </c>
      <c r="J1822" s="47">
        <f t="shared" ca="1" si="2573"/>
        <v>0.94274138261635876</v>
      </c>
      <c r="K1822" s="47">
        <f t="shared" ca="1" si="2573"/>
        <v>1.754603582695605</v>
      </c>
      <c r="L1822" s="5">
        <f t="shared" ca="1" si="2573"/>
        <v>1356.7903340955627</v>
      </c>
      <c r="M1822" s="5">
        <f t="shared" ca="1" si="2573"/>
        <v>18.962221962452613</v>
      </c>
      <c r="N1822" s="5">
        <f t="shared" ca="1" si="2573"/>
        <v>3.4320740719494567</v>
      </c>
      <c r="O1822" s="5">
        <f t="shared" ca="1" si="2531"/>
        <v>1379.1846301299647</v>
      </c>
      <c r="P1822" s="5">
        <f ca="1">VLOOKUP(CONCATENATE($F1822," ",$G1822),AllocFactorMatrix,(P$4+1),FALSE)*$E1827</f>
        <v>783.32049493507236</v>
      </c>
      <c r="Q1822" s="5">
        <f ca="1">VLOOKUP(CONCATENATE($F1822," ",$G1822),AllocFactorMatrix,(Q$4+1),FALSE)*$E1827</f>
        <v>140.96616521259875</v>
      </c>
      <c r="R1822" s="5">
        <f ca="1">VLOOKUP(CONCATENATE($F1822," ",$G1822),AllocFactorMatrix,(R$4+1),FALSE)*$E1827</f>
        <v>37.002531519035045</v>
      </c>
      <c r="S1822" s="5">
        <f ca="1">VLOOKUP(CONCATENATE($F1822," ",$G1822),AllocFactorMatrix,(S$4+1),FALSE)*$E1827</f>
        <v>0</v>
      </c>
      <c r="T1822" s="5">
        <f t="shared" ca="1" si="2534"/>
        <v>961.28919166670619</v>
      </c>
      <c r="U1822" s="5">
        <f ca="1">VLOOKUP(CONCATENATE($F1822," ",$G1822),AllocFactorMatrix,(U$4+1),FALSE)*$E1827</f>
        <v>35.359596947842959</v>
      </c>
      <c r="V1822" s="5">
        <f ca="1">VLOOKUP(CONCATENATE($F1822," ",$G1822),AllocFactorMatrix,(V$4+1),FALSE)*$E1827</f>
        <v>496.12943265739443</v>
      </c>
      <c r="W1822" s="5">
        <f ca="1">VLOOKUP(CONCATENATE($F1822," ",$G1822),AllocFactorMatrix,(W$4+1),FALSE)*$E1827</f>
        <v>2446.300810843054</v>
      </c>
      <c r="X1822" s="5">
        <f ca="1">VLOOKUP(CONCATENATE($F1822," ",$G1822),AllocFactorMatrix,(X$4+1),FALSE)*$E1827</f>
        <v>0</v>
      </c>
      <c r="Y1822" s="5">
        <f t="shared" ca="1" si="2572"/>
        <v>2977.7898404482912</v>
      </c>
      <c r="Z1822" s="5">
        <f ca="1">VLOOKUP(CONCATENATE($F1822," ",$G1822),AllocFactorMatrix,(Z$4+1),FALSE)*$E1827</f>
        <v>215.04034588440246</v>
      </c>
      <c r="AA1822" s="5">
        <f ca="1">VLOOKUP(CONCATENATE($F1822," ",$G1822),AllocFactorMatrix,(AA$4+1),FALSE)*$E1827</f>
        <v>4.3176912526191513</v>
      </c>
      <c r="AB1822" s="5">
        <f t="shared" ca="1" si="2532"/>
        <v>219.3580371370216</v>
      </c>
      <c r="AC1822" s="5">
        <f ca="1">VLOOKUP(CONCATENATE($F1822," ",$G1822),AllocFactorMatrix,(AC$4+1),FALSE)*$E1827</f>
        <v>2.859337574158026</v>
      </c>
      <c r="AD1822" s="5">
        <f ca="1">VLOOKUP(CONCATENATE($F1822," ",$G1822),AllocFactorMatrix,(AD$4+1),FALSE)*$E1827</f>
        <v>0</v>
      </c>
      <c r="AE1822" s="5">
        <f ca="1">VLOOKUP(CONCATENATE($F1822," ",$G1822),AllocFactorMatrix,(AE$4+1),FALSE)*$E1827</f>
        <v>0</v>
      </c>
    </row>
    <row r="1823" spans="4:31" hidden="1" outlineLevel="1">
      <c r="E1823" s="44"/>
      <c r="F1823" s="167" t="str">
        <f>F1827</f>
        <v>LABOR_M</v>
      </c>
      <c r="G1823" s="48" t="str">
        <f>$G$11</f>
        <v>DISTPRI</v>
      </c>
      <c r="H1823" s="4">
        <f t="shared" ca="1" si="2542"/>
        <v>92572.338202168161</v>
      </c>
      <c r="I1823" s="5">
        <f t="shared" ref="I1823:N1823" ca="1" si="2574">VLOOKUP(CONCATENATE($F1823," ",$G1823),AllocFactorMatrix,(I$4+1),FALSE)*$E1827</f>
        <v>60607.069588063867</v>
      </c>
      <c r="J1823" s="47">
        <f t="shared" ca="1" si="2574"/>
        <v>9.9517687153116245</v>
      </c>
      <c r="K1823" s="47">
        <f t="shared" ca="1" si="2574"/>
        <v>18.41362266862966</v>
      </c>
      <c r="L1823" s="5">
        <f t="shared" ca="1" si="2574"/>
        <v>14180.44556765617</v>
      </c>
      <c r="M1823" s="5">
        <f t="shared" ca="1" si="2574"/>
        <v>198.15660704185149</v>
      </c>
      <c r="N1823" s="5">
        <f t="shared" ca="1" si="2574"/>
        <v>0</v>
      </c>
      <c r="O1823" s="5">
        <f t="shared" ca="1" si="2531"/>
        <v>14378.602174698022</v>
      </c>
      <c r="P1823" s="5">
        <f ca="1">VLOOKUP(CONCATENATE($F1823," ",$G1823),AllocFactorMatrix,(P$4+1),FALSE)*$E1827</f>
        <v>8223.5341857685562</v>
      </c>
      <c r="Q1823" s="5">
        <f ca="1">VLOOKUP(CONCATENATE($F1823," ",$G1823),AllocFactorMatrix,(Q$4+1),FALSE)*$E1827</f>
        <v>1479.7786629153936</v>
      </c>
      <c r="R1823" s="5">
        <f ca="1">VLOOKUP(CONCATENATE($F1823," ",$G1823),AllocFactorMatrix,(R$4+1),FALSE)*$E1827</f>
        <v>0</v>
      </c>
      <c r="S1823" s="5">
        <f ca="1">VLOOKUP(CONCATENATE($F1823," ",$G1823),AllocFactorMatrix,(S$4+1),FALSE)*$E1827</f>
        <v>0</v>
      </c>
      <c r="T1823" s="5">
        <f t="shared" ca="1" si="2534"/>
        <v>9703.3128486839505</v>
      </c>
      <c r="U1823" s="5">
        <f ca="1">VLOOKUP(CONCATENATE($F1823," ",$G1823),AllocFactorMatrix,(U$4+1),FALSE)*$E1827</f>
        <v>372.39032491657042</v>
      </c>
      <c r="V1823" s="5">
        <f ca="1">VLOOKUP(CONCATENATE($F1823," ",$G1823),AllocFactorMatrix,(V$4+1),FALSE)*$E1827</f>
        <v>5149.3623260610639</v>
      </c>
      <c r="W1823" s="5">
        <f ca="1">VLOOKUP(CONCATENATE($F1823," ",$G1823),AllocFactorMatrix,(W$4+1),FALSE)*$E1827</f>
        <v>0</v>
      </c>
      <c r="X1823" s="5">
        <f ca="1">VLOOKUP(CONCATENATE($F1823," ",$G1823),AllocFactorMatrix,(X$4+1),FALSE)*$E1827</f>
        <v>0</v>
      </c>
      <c r="Y1823" s="5">
        <f t="shared" ca="1" si="2572"/>
        <v>5521.7526509776344</v>
      </c>
      <c r="Z1823" s="5">
        <f ca="1">VLOOKUP(CONCATENATE($F1823," ",$G1823),AllocFactorMatrix,(Z$4+1),FALSE)*$E1827</f>
        <v>2258.152874062248</v>
      </c>
      <c r="AA1823" s="5">
        <f ca="1">VLOOKUP(CONCATENATE($F1823," ",$G1823),AllocFactorMatrix,(AA$4+1),FALSE)*$E1827</f>
        <v>45.324689311301753</v>
      </c>
      <c r="AB1823" s="5">
        <f t="shared" ca="1" si="2532"/>
        <v>2303.4775633735499</v>
      </c>
      <c r="AC1823" s="5">
        <f ca="1">VLOOKUP(CONCATENATE($F1823," ",$G1823),AllocFactorMatrix,(AC$4+1),FALSE)*$E1827</f>
        <v>29.75798498715249</v>
      </c>
      <c r="AD1823" s="5">
        <f ca="1">VLOOKUP(CONCATENATE($F1823," ",$G1823),AllocFactorMatrix,(AD$4+1),FALSE)*$E1827</f>
        <v>0</v>
      </c>
      <c r="AE1823" s="5">
        <f ca="1">VLOOKUP(CONCATENATE($F1823," ",$G1823),AllocFactorMatrix,(AE$4+1),FALSE)*$E1827</f>
        <v>0</v>
      </c>
    </row>
    <row r="1824" spans="4:31" hidden="1" outlineLevel="1">
      <c r="E1824" s="44"/>
      <c r="F1824" s="167" t="str">
        <f>F1827</f>
        <v>LABOR_M</v>
      </c>
      <c r="G1824" s="48" t="str">
        <f>$G$12</f>
        <v>DISTSEC</v>
      </c>
      <c r="H1824" s="4">
        <f t="shared" ca="1" si="2542"/>
        <v>36674.665508797072</v>
      </c>
      <c r="I1824" s="5">
        <f t="shared" ref="I1824:N1824" ca="1" si="2575">VLOOKUP(CONCATENATE($F1824," ",$G1824),AllocFactorMatrix,(I$4+1),FALSE)*$E1827</f>
        <v>27209.710582585314</v>
      </c>
      <c r="J1824" s="47">
        <f t="shared" ca="1" si="2575"/>
        <v>6.7451470074765369</v>
      </c>
      <c r="K1824" s="47">
        <f t="shared" ca="1" si="2575"/>
        <v>8.7368242734637018</v>
      </c>
      <c r="L1824" s="5">
        <f t="shared" ca="1" si="2575"/>
        <v>5484.5746322879386</v>
      </c>
      <c r="M1824" s="5">
        <f t="shared" ca="1" si="2575"/>
        <v>0</v>
      </c>
      <c r="N1824" s="5">
        <f t="shared" ca="1" si="2575"/>
        <v>0</v>
      </c>
      <c r="O1824" s="5">
        <f t="shared" ca="1" si="2531"/>
        <v>5484.5746322879386</v>
      </c>
      <c r="P1824" s="5">
        <f ca="1">VLOOKUP(CONCATENATE($F1824," ",$G1824),AllocFactorMatrix,(P$4+1),FALSE)*$E1827</f>
        <v>2737.8657926134783</v>
      </c>
      <c r="Q1824" s="5">
        <f ca="1">VLOOKUP(CONCATENATE($F1824," ",$G1824),AllocFactorMatrix,(Q$4+1),FALSE)*$E1827</f>
        <v>0</v>
      </c>
      <c r="R1824" s="5">
        <f ca="1">VLOOKUP(CONCATENATE($F1824," ",$G1824),AllocFactorMatrix,(R$4+1),FALSE)*$E1827</f>
        <v>0</v>
      </c>
      <c r="S1824" s="5">
        <f ca="1">VLOOKUP(CONCATENATE($F1824," ",$G1824),AllocFactorMatrix,(S$4+1),FALSE)*$E1827</f>
        <v>0</v>
      </c>
      <c r="T1824" s="5">
        <f t="shared" ca="1" si="2534"/>
        <v>2737.8657926134783</v>
      </c>
      <c r="U1824" s="5">
        <f ca="1">VLOOKUP(CONCATENATE($F1824," ",$G1824),AllocFactorMatrix,(U$4+1),FALSE)*$E1827</f>
        <v>102.53154565301932</v>
      </c>
      <c r="V1824" s="5">
        <f ca="1">VLOOKUP(CONCATENATE($F1824," ",$G1824),AllocFactorMatrix,(V$4+1),FALSE)*$E1827</f>
        <v>0</v>
      </c>
      <c r="W1824" s="5">
        <f ca="1">VLOOKUP(CONCATENATE($F1824," ",$G1824),AllocFactorMatrix,(W$4+1),FALSE)*$E1827</f>
        <v>0</v>
      </c>
      <c r="X1824" s="5">
        <f ca="1">VLOOKUP(CONCATENATE($F1824," ",$G1824),AllocFactorMatrix,(X$4+1),FALSE)*$E1827</f>
        <v>0</v>
      </c>
      <c r="Y1824" s="5">
        <f t="shared" ca="1" si="2572"/>
        <v>102.53154565301932</v>
      </c>
      <c r="Z1824" s="5">
        <f ca="1">VLOOKUP(CONCATENATE($F1824," ",$G1824),AllocFactorMatrix,(Z$4+1),FALSE)*$E1827</f>
        <v>774.86867925652689</v>
      </c>
      <c r="AA1824" s="5">
        <f ca="1">VLOOKUP(CONCATENATE($F1824," ",$G1824),AllocFactorMatrix,(AA$4+1),FALSE)*$E1827</f>
        <v>0</v>
      </c>
      <c r="AB1824" s="5">
        <f t="shared" ca="1" si="2532"/>
        <v>774.86867925652689</v>
      </c>
      <c r="AC1824" s="5">
        <f ca="1">VLOOKUP(CONCATENATE($F1824," ",$G1824),AllocFactorMatrix,(AC$4+1),FALSE)*$E1827</f>
        <v>9.1617154235409632</v>
      </c>
      <c r="AD1824" s="5">
        <f ca="1">VLOOKUP(CONCATENATE($F1824," ",$G1824),AllocFactorMatrix,(AD$4+1),FALSE)*$E1827</f>
        <v>281.99494516690299</v>
      </c>
      <c r="AE1824" s="5">
        <f ca="1">VLOOKUP(CONCATENATE($F1824," ",$G1824),AllocFactorMatrix,(AE$4+1),FALSE)*$E1827</f>
        <v>58.475644529383203</v>
      </c>
    </row>
    <row r="1825" spans="4:31" hidden="1" outlineLevel="1">
      <c r="E1825" s="44"/>
      <c r="F1825" s="167" t="str">
        <f>F1827</f>
        <v>LABOR_M</v>
      </c>
      <c r="G1825" s="48" t="str">
        <f>$G$13</f>
        <v>ENERGY</v>
      </c>
      <c r="H1825" s="4">
        <f t="shared" ca="1" si="2542"/>
        <v>105514.93934217424</v>
      </c>
      <c r="I1825" s="5">
        <f t="shared" ref="I1825:N1825" ca="1" si="2576">VLOOKUP(CONCATENATE($F1825," ",$G1825),AllocFactorMatrix,(I$4+1),FALSE)*$E1827</f>
        <v>41279.934711538961</v>
      </c>
      <c r="J1825" s="47">
        <f t="shared" ca="1" si="2576"/>
        <v>6.6059189390007846</v>
      </c>
      <c r="K1825" s="47">
        <f t="shared" ca="1" si="2576"/>
        <v>19.047510419273948</v>
      </c>
      <c r="L1825" s="5">
        <f t="shared" ca="1" si="2576"/>
        <v>11903.225391961167</v>
      </c>
      <c r="M1825" s="5">
        <f t="shared" ca="1" si="2576"/>
        <v>166.01457418512985</v>
      </c>
      <c r="N1825" s="5">
        <f t="shared" ca="1" si="2576"/>
        <v>23.208696771845815</v>
      </c>
      <c r="O1825" s="5">
        <f t="shared" ca="1" si="2531"/>
        <v>12092.448662918143</v>
      </c>
      <c r="P1825" s="5">
        <f ca="1">VLOOKUP(CONCATENATE($F1825," ",$G1825),AllocFactorMatrix,(P$4+1),FALSE)*$E1827</f>
        <v>7716.9513298286756</v>
      </c>
      <c r="Q1825" s="5">
        <f ca="1">VLOOKUP(CONCATENATE($F1825," ",$G1825),AllocFactorMatrix,(Q$4+1),FALSE)*$E1827</f>
        <v>1378.2350987782443</v>
      </c>
      <c r="R1825" s="5">
        <f ca="1">VLOOKUP(CONCATENATE($F1825," ",$G1825),AllocFactorMatrix,(R$4+1),FALSE)*$E1827</f>
        <v>280.65913920436003</v>
      </c>
      <c r="S1825" s="5">
        <f ca="1">VLOOKUP(CONCATENATE($F1825," ",$G1825),AllocFactorMatrix,(S$4+1),FALSE)*$E1827</f>
        <v>10.600590671253224</v>
      </c>
      <c r="T1825" s="5">
        <f t="shared" ca="1" si="2534"/>
        <v>9386.4461584825312</v>
      </c>
      <c r="U1825" s="5">
        <f ca="1">VLOOKUP(CONCATENATE($F1825," ",$G1825),AllocFactorMatrix,(U$4+1),FALSE)*$E1827</f>
        <v>404.7247725557213</v>
      </c>
      <c r="V1825" s="5">
        <f ca="1">VLOOKUP(CONCATENATE($F1825," ",$G1825),AllocFactorMatrix,(V$4+1),FALSE)*$E1827</f>
        <v>6398.7756063443667</v>
      </c>
      <c r="W1825" s="5">
        <f ca="1">VLOOKUP(CONCATENATE($F1825," ",$G1825),AllocFactorMatrix,(W$4+1),FALSE)*$E1827</f>
        <v>27520.0924480102</v>
      </c>
      <c r="X1825" s="5">
        <f ca="1">VLOOKUP(CONCATENATE($F1825," ",$G1825),AllocFactorMatrix,(X$4+1),FALSE)*$E1827</f>
        <v>5176.8168297095372</v>
      </c>
      <c r="Y1825" s="5">
        <f t="shared" ca="1" si="2572"/>
        <v>39500.409656619828</v>
      </c>
      <c r="Z1825" s="5">
        <f ca="1">VLOOKUP(CONCATENATE($F1825," ",$G1825),AllocFactorMatrix,(Z$4+1),FALSE)*$E1827</f>
        <v>2122.8536256578068</v>
      </c>
      <c r="AA1825" s="5">
        <f ca="1">VLOOKUP(CONCATENATE($F1825," ",$G1825),AllocFactorMatrix,(AA$4+1),FALSE)*$E1827</f>
        <v>42.59463453872111</v>
      </c>
      <c r="AB1825" s="5">
        <f t="shared" ca="1" si="2532"/>
        <v>2165.4482601965278</v>
      </c>
      <c r="AC1825" s="5">
        <f ca="1">VLOOKUP(CONCATENATE($F1825," ",$G1825),AllocFactorMatrix,(AC$4+1),FALSE)*$E1827</f>
        <v>37.994596661248252</v>
      </c>
      <c r="AD1825" s="5">
        <f ca="1">VLOOKUP(CONCATENATE($F1825," ",$G1825),AllocFactorMatrix,(AD$4+1),FALSE)*$E1827</f>
        <v>851.06595279081569</v>
      </c>
      <c r="AE1825" s="5">
        <f ca="1">VLOOKUP(CONCATENATE($F1825," ",$G1825),AllocFactorMatrix,(AE$4+1),FALSE)*$E1827</f>
        <v>175.53791360786016</v>
      </c>
    </row>
    <row r="1826" spans="4:31" hidden="1" outlineLevel="1">
      <c r="E1826" s="44"/>
      <c r="F1826" s="167" t="str">
        <f>F1827</f>
        <v>LABOR_M</v>
      </c>
      <c r="G1826" s="48" t="str">
        <f>$G$14</f>
        <v>CUSTOMER</v>
      </c>
      <c r="H1826" s="4">
        <f t="shared" ca="1" si="2542"/>
        <v>69829.690465744381</v>
      </c>
      <c r="I1826" s="5">
        <f t="shared" ref="I1826:N1826" ca="1" si="2577">VLOOKUP(CONCATENATE($F1826," ",$G1826),AllocFactorMatrix,(I$4+1),FALSE)*$E1827</f>
        <v>53906.740976249166</v>
      </c>
      <c r="J1826" s="47">
        <f t="shared" ca="1" si="2577"/>
        <v>10.879266779934884</v>
      </c>
      <c r="K1826" s="47">
        <f t="shared" ca="1" si="2577"/>
        <v>3.1909992700651251</v>
      </c>
      <c r="L1826" s="5">
        <f t="shared" ca="1" si="2577"/>
        <v>10915.311363371029</v>
      </c>
      <c r="M1826" s="5">
        <f t="shared" ca="1" si="2577"/>
        <v>279.06192541896854</v>
      </c>
      <c r="N1826" s="5">
        <f t="shared" ca="1" si="2577"/>
        <v>44.993474238096056</v>
      </c>
      <c r="O1826" s="5">
        <f t="shared" ca="1" si="2531"/>
        <v>11239.366763028092</v>
      </c>
      <c r="P1826" s="5">
        <f ca="1">VLOOKUP(CONCATENATE($F1826," ",$G1826),AllocFactorMatrix,(P$4+1),FALSE)*$E1827</f>
        <v>447.07227688627057</v>
      </c>
      <c r="Q1826" s="5">
        <f ca="1">VLOOKUP(CONCATENATE($F1826," ",$G1826),AllocFactorMatrix,(Q$4+1),FALSE)*$E1827</f>
        <v>108.13724569946133</v>
      </c>
      <c r="R1826" s="5">
        <f ca="1">VLOOKUP(CONCATENATE($F1826," ",$G1826),AllocFactorMatrix,(R$4+1),FALSE)*$E1827</f>
        <v>110.07960572432272</v>
      </c>
      <c r="S1826" s="5">
        <f ca="1">VLOOKUP(CONCATENATE($F1826," ",$G1826),AllocFactorMatrix,(S$4+1),FALSE)*$E1827</f>
        <v>13.597405669432089</v>
      </c>
      <c r="T1826" s="5">
        <f t="shared" ca="1" si="2534"/>
        <v>678.88653397948667</v>
      </c>
      <c r="U1826" s="5">
        <f ca="1">VLOOKUP(CONCATENATE($F1826," ",$G1826),AllocFactorMatrix,(U$4+1),FALSE)*$E1827</f>
        <v>3.4028279196342699</v>
      </c>
      <c r="V1826" s="5">
        <f ca="1">VLOOKUP(CONCATENATE($F1826," ",$G1826),AllocFactorMatrix,(V$4+1),FALSE)*$E1827</f>
        <v>78.61632670942582</v>
      </c>
      <c r="W1826" s="5">
        <f ca="1">VLOOKUP(CONCATENATE($F1826," ",$G1826),AllocFactorMatrix,(W$4+1),FALSE)*$E1827</f>
        <v>184.91309965329276</v>
      </c>
      <c r="X1826" s="5">
        <f ca="1">VLOOKUP(CONCATENATE($F1826," ",$G1826),AllocFactorMatrix,(X$4+1),FALSE)*$E1827</f>
        <v>54.450160466840074</v>
      </c>
      <c r="Y1826" s="5">
        <f t="shared" ca="1" si="2572"/>
        <v>321.38241474919295</v>
      </c>
      <c r="Z1826" s="5">
        <f ca="1">VLOOKUP(CONCATENATE($F1826," ",$G1826),AllocFactorMatrix,(Z$4+1),FALSE)*$E1827</f>
        <v>99.210308775943346</v>
      </c>
      <c r="AA1826" s="5">
        <f ca="1">VLOOKUP(CONCATENATE($F1826," ",$G1826),AllocFactorMatrix,(AA$4+1),FALSE)*$E1827</f>
        <v>1.4820266288845878</v>
      </c>
      <c r="AB1826" s="5">
        <f t="shared" ca="1" si="2532"/>
        <v>100.69233540482793</v>
      </c>
      <c r="AC1826" s="5">
        <f ca="1">VLOOKUP(CONCATENATE($F1826," ",$G1826),AllocFactorMatrix,(AC$4+1),FALSE)*$E1827</f>
        <v>8.0765121531290376</v>
      </c>
      <c r="AD1826" s="5">
        <f ca="1">VLOOKUP(CONCATENATE($F1826," ",$G1826),AllocFactorMatrix,(AD$4+1),FALSE)*$E1827</f>
        <v>2934.5639117534038</v>
      </c>
      <c r="AE1826" s="5">
        <f ca="1">VLOOKUP(CONCATENATE($F1826," ",$G1826),AllocFactorMatrix,(AE$4+1),FALSE)*$E1827</f>
        <v>625.91075237705479</v>
      </c>
    </row>
    <row r="1827" spans="4:31" collapsed="1">
      <c r="D1827" s="48" t="s">
        <v>498</v>
      </c>
      <c r="E1827" s="54">
        <v>620621.12685</v>
      </c>
      <c r="F1827" s="87" t="s">
        <v>67</v>
      </c>
      <c r="G1827" s="48" t="str">
        <f>$G$15</f>
        <v>TOTAL</v>
      </c>
      <c r="H1827" s="4">
        <f t="shared" ca="1" si="2542"/>
        <v>620621.12685000012</v>
      </c>
      <c r="I1827" s="5">
        <f t="shared" ref="I1827:N1827" ca="1" si="2578">VLOOKUP(CONCATENATE($F1827," ",$G1827),AllocFactorMatrix,(I$4+1),FALSE)*$E1827</f>
        <v>345489.697050863</v>
      </c>
      <c r="J1827" s="47">
        <f t="shared" ca="1" si="2578"/>
        <v>70.180577462901084</v>
      </c>
      <c r="K1827" s="47">
        <f t="shared" ca="1" si="2578"/>
        <v>112.52365198207026</v>
      </c>
      <c r="L1827" s="5">
        <f t="shared" ca="1" si="2578"/>
        <v>80361.247832585461</v>
      </c>
      <c r="M1827" s="5">
        <f t="shared" ca="1" si="2578"/>
        <v>1170.38319486</v>
      </c>
      <c r="N1827" s="5">
        <f t="shared" ca="1" si="2578"/>
        <v>142.41145321448894</v>
      </c>
      <c r="O1827" s="5">
        <f t="shared" ca="1" si="2531"/>
        <v>81674.042480659948</v>
      </c>
      <c r="P1827" s="5">
        <f ca="1">VLOOKUP(CONCATENATE($F1827," ",$G1827),AllocFactorMatrix,(P$4+1),FALSE)*$E1827</f>
        <v>41631.10943433988</v>
      </c>
      <c r="Q1827" s="5">
        <f ca="1">VLOOKUP(CONCATENATE($F1827," ",$G1827),AllocFactorMatrix,(Q$4+1),FALSE)*$E1827</f>
        <v>7005.3906731061197</v>
      </c>
      <c r="R1827" s="5">
        <f ca="1">VLOOKUP(CONCATENATE($F1827," ",$G1827),AllocFactorMatrix,(R$4+1),FALSE)*$E1827</f>
        <v>1218.2713611891079</v>
      </c>
      <c r="S1827" s="5">
        <f ca="1">VLOOKUP(CONCATENATE($F1827," ",$G1827),AllocFactorMatrix,(S$4+1),FALSE)*$E1827</f>
        <v>54.218018813667406</v>
      </c>
      <c r="T1827" s="5">
        <f t="shared" ca="1" si="2534"/>
        <v>49908.98948744878</v>
      </c>
      <c r="U1827" s="5">
        <f ca="1">VLOOKUP(CONCATENATE($F1827," ",$G1827),AllocFactorMatrix,(U$4+1),FALSE)*$E1827</f>
        <v>1948.6539389228701</v>
      </c>
      <c r="V1827" s="5">
        <f ca="1">VLOOKUP(CONCATENATE($F1827," ",$G1827),AllocFactorMatrix,(V$4+1),FALSE)*$E1827</f>
        <v>26031.784363826901</v>
      </c>
      <c r="W1827" s="5">
        <f ca="1">VLOOKUP(CONCATENATE($F1827," ",$G1827),AllocFactorMatrix,(W$4+1),FALSE)*$E1827</f>
        <v>83347.267981404089</v>
      </c>
      <c r="X1827" s="5">
        <f ca="1">VLOOKUP(CONCATENATE($F1827," ",$G1827),AllocFactorMatrix,(X$4+1),FALSE)*$E1827</f>
        <v>14868.208814227281</v>
      </c>
      <c r="Y1827" s="5">
        <f t="shared" ca="1" si="2572"/>
        <v>126195.91509838114</v>
      </c>
      <c r="Z1827" s="5">
        <f ca="1">VLOOKUP(CONCATENATE($F1827," ",$G1827),AllocFactorMatrix,(Z$4+1),FALSE)*$E1827</f>
        <v>11440.934332640143</v>
      </c>
      <c r="AA1827" s="5">
        <f ca="1">VLOOKUP(CONCATENATE($F1827," ",$G1827),AllocFactorMatrix,(AA$4+1),FALSE)*$E1827</f>
        <v>212.97140194305069</v>
      </c>
      <c r="AB1827" s="5">
        <f t="shared" ca="1" si="2532"/>
        <v>11653.905734583193</v>
      </c>
      <c r="AC1827" s="5">
        <f ca="1">VLOOKUP(CONCATENATE($F1827," ",$G1827),AllocFactorMatrix,(AC$4+1),FALSE)*$E1827</f>
        <v>166.61477049621959</v>
      </c>
      <c r="AD1827" s="5">
        <f ca="1">VLOOKUP(CONCATENATE($F1827," ",$G1827),AllocFactorMatrix,(AD$4+1),FALSE)*$E1827</f>
        <v>4417.5421138116017</v>
      </c>
      <c r="AE1827" s="5">
        <f ca="1">VLOOKUP(CONCATENATE($F1827," ",$G1827),AllocFactorMatrix,(AE$4+1),FALSE)*$E1827</f>
        <v>931.71588431086593</v>
      </c>
    </row>
    <row r="1828" spans="4:31" hidden="1" outlineLevel="1">
      <c r="E1828" s="44"/>
      <c r="F1828" s="167" t="str">
        <f>F1835</f>
        <v>LABOR_M</v>
      </c>
      <c r="G1828" s="48" t="str">
        <f>$G$8</f>
        <v>PRODUCTION</v>
      </c>
      <c r="H1828" s="4">
        <f t="shared" ref="H1828:H1835" ca="1" si="2579">SUBTOTAL(9,I1828:AE1828)</f>
        <v>90678.469740134315</v>
      </c>
      <c r="I1828" s="5">
        <f t="shared" ref="I1828:N1828" ca="1" si="2580">VLOOKUP(CONCATENATE($F1828," ",$G1828),AllocFactorMatrix,(I$4+1),FALSE)*$E1835</f>
        <v>46633.300849960644</v>
      </c>
      <c r="J1828" s="47">
        <f t="shared" ca="1" si="2580"/>
        <v>10.432668805706639</v>
      </c>
      <c r="K1828" s="47">
        <f t="shared" ca="1" si="2580"/>
        <v>18.26685919668148</v>
      </c>
      <c r="L1828" s="5">
        <f t="shared" ca="1" si="2580"/>
        <v>10868.70561355722</v>
      </c>
      <c r="M1828" s="5">
        <f t="shared" ca="1" si="2580"/>
        <v>151.23790028493059</v>
      </c>
      <c r="N1828" s="5">
        <f t="shared" ca="1" si="2580"/>
        <v>21.063463055420641</v>
      </c>
      <c r="O1828" s="5">
        <f t="shared" ca="1" si="2531"/>
        <v>11041.006976897572</v>
      </c>
      <c r="P1828" s="5">
        <f ca="1">VLOOKUP(CONCATENATE($F1828," ",$G1828),AllocFactorMatrix,(P$4+1),FALSE)*$E1835</f>
        <v>6464.626850774026</v>
      </c>
      <c r="Q1828" s="5">
        <f ca="1">VLOOKUP(CONCATENATE($F1828," ",$G1828),AllocFactorMatrix,(Q$4+1),FALSE)*$E1835</f>
        <v>1160.1353320391611</v>
      </c>
      <c r="R1828" s="5">
        <f ca="1">VLOOKUP(CONCATENATE($F1828," ",$G1828),AllocFactorMatrix,(R$4+1),FALSE)*$E1835</f>
        <v>235.26360637104295</v>
      </c>
      <c r="S1828" s="5">
        <f ca="1">VLOOKUP(CONCATENATE($F1828," ",$G1828),AllocFactorMatrix,(S$4+1),FALSE)*$E1835</f>
        <v>8.9340290605688359</v>
      </c>
      <c r="T1828" s="5">
        <f t="shared" ca="1" si="2534"/>
        <v>7868.959818244799</v>
      </c>
      <c r="U1828" s="5">
        <f ca="1">VLOOKUP(CONCATENATE($F1828," ",$G1828),AllocFactorMatrix,(U$4+1),FALSE)*$E1835</f>
        <v>306.60328867758585</v>
      </c>
      <c r="V1828" s="5">
        <f ca="1">VLOOKUP(CONCATENATE($F1828," ",$G1828),AllocFactorMatrix,(V$4+1),FALSE)*$E1835</f>
        <v>4139.3214450967671</v>
      </c>
      <c r="W1828" s="5">
        <f ca="1">VLOOKUP(CONCATENATE($F1828," ",$G1828),AllocFactorMatrix,(W$4+1),FALSE)*$E1835</f>
        <v>15831.242880367532</v>
      </c>
      <c r="X1828" s="5">
        <f ca="1">VLOOKUP(CONCATENATE($F1828," ",$G1828),AllocFactorMatrix,(X$4+1),FALSE)*$E1835</f>
        <v>2867.976477651498</v>
      </c>
      <c r="Y1828" s="5">
        <f ca="1">SUBTOTAL(9,U1828:X1828)</f>
        <v>23145.144091793383</v>
      </c>
      <c r="Z1828" s="5">
        <f ca="1">VLOOKUP(CONCATENATE($F1828," ",$G1828),AllocFactorMatrix,(Z$4+1),FALSE)*$E1835</f>
        <v>1776.9266060075381</v>
      </c>
      <c r="AA1828" s="5">
        <f ca="1">VLOOKUP(CONCATENATE($F1828," ",$G1828),AllocFactorMatrix,(AA$4+1),FALSE)*$E1835</f>
        <v>35.489781949032128</v>
      </c>
      <c r="AB1828" s="5">
        <f t="shared" ca="1" si="2532"/>
        <v>1812.4163879565701</v>
      </c>
      <c r="AC1828" s="5">
        <f ca="1">VLOOKUP(CONCATENATE($F1828," ",$G1828),AllocFactorMatrix,(AC$4+1),FALSE)*$E1835</f>
        <v>23.440536651396542</v>
      </c>
      <c r="AD1828" s="5">
        <f ca="1">VLOOKUP(CONCATENATE($F1828," ",$G1828),AllocFactorMatrix,(AD$4+1),FALSE)*$E1835</f>
        <v>104.13620997263175</v>
      </c>
      <c r="AE1828" s="5">
        <f ca="1">VLOOKUP(CONCATENATE($F1828," ",$G1828),AllocFactorMatrix,(AE$4+1),FALSE)*$E1835</f>
        <v>21.365340654883099</v>
      </c>
    </row>
    <row r="1829" spans="4:31" hidden="1" outlineLevel="1">
      <c r="E1829" s="44"/>
      <c r="F1829" s="167" t="str">
        <f>F1835</f>
        <v>LABOR_M</v>
      </c>
      <c r="G1829" s="48" t="str">
        <f>$G$9</f>
        <v>BULKTRAN</v>
      </c>
      <c r="H1829" s="4">
        <f t="shared" ca="1" si="2579"/>
        <v>14055.880071995871</v>
      </c>
      <c r="I1829" s="5">
        <f t="shared" ref="I1829:N1829" ca="1" si="2581">VLOOKUP(CONCATENATE($F1829," ",$G1829),AllocFactorMatrix,(I$4+1),FALSE)*$E1835</f>
        <v>7228.5304988802245</v>
      </c>
      <c r="J1829" s="47">
        <f t="shared" ca="1" si="2581"/>
        <v>1.6171461867861814</v>
      </c>
      <c r="K1829" s="47">
        <f t="shared" ca="1" si="2581"/>
        <v>2.8315076654513516</v>
      </c>
      <c r="L1829" s="5">
        <f t="shared" ca="1" si="2581"/>
        <v>1684.7353410329133</v>
      </c>
      <c r="M1829" s="5">
        <f t="shared" ca="1" si="2581"/>
        <v>23.443070828582528</v>
      </c>
      <c r="N1829" s="5">
        <f t="shared" ca="1" si="2581"/>
        <v>3.2650033845561182</v>
      </c>
      <c r="O1829" s="5">
        <f t="shared" ca="1" si="2531"/>
        <v>1711.4434152460519</v>
      </c>
      <c r="P1829" s="5">
        <f ca="1">VLOOKUP(CONCATENATE($F1829," ",$G1829),AllocFactorMatrix,(P$4+1),FALSE)*$E1835</f>
        <v>1002.0682967532094</v>
      </c>
      <c r="Q1829" s="5">
        <f ca="1">VLOOKUP(CONCATENATE($F1829," ",$G1829),AllocFactorMatrix,(Q$4+1),FALSE)*$E1835</f>
        <v>179.83015307998969</v>
      </c>
      <c r="R1829" s="5">
        <f ca="1">VLOOKUP(CONCATENATE($F1829," ",$G1829),AllocFactorMatrix,(R$4+1),FALSE)*$E1835</f>
        <v>36.467719911168849</v>
      </c>
      <c r="S1829" s="5">
        <f ca="1">VLOOKUP(CONCATENATE($F1829," ",$G1829),AllocFactorMatrix,(S$4+1),FALSE)*$E1835</f>
        <v>1.3848451721224961</v>
      </c>
      <c r="T1829" s="5">
        <f t="shared" ca="1" si="2534"/>
        <v>1219.7510149164905</v>
      </c>
      <c r="U1829" s="5">
        <f ca="1">VLOOKUP(CONCATENATE($F1829," ",$G1829),AllocFactorMatrix,(U$4+1),FALSE)*$E1835</f>
        <v>47.525934962092109</v>
      </c>
      <c r="V1829" s="5">
        <f ca="1">VLOOKUP(CONCATENATE($F1829," ",$G1829),AllocFactorMatrix,(V$4+1),FALSE)*$E1835</f>
        <v>641.62756582083489</v>
      </c>
      <c r="W1829" s="5">
        <f ca="1">VLOOKUP(CONCATENATE($F1829," ",$G1829),AllocFactorMatrix,(W$4+1),FALSE)*$E1835</f>
        <v>2453.9678708163738</v>
      </c>
      <c r="X1829" s="5">
        <f ca="1">VLOOKUP(CONCATENATE($F1829," ",$G1829),AllocFactorMatrix,(X$4+1),FALSE)*$E1835</f>
        <v>444.55903959010425</v>
      </c>
      <c r="Y1829" s="5">
        <f t="shared" ref="Y1829:Y1835" ca="1" si="2582">SUBTOTAL(9,U1829:X1829)</f>
        <v>3587.6804111894053</v>
      </c>
      <c r="Z1829" s="5">
        <f ca="1">VLOOKUP(CONCATENATE($F1829," ",$G1829),AllocFactorMatrix,(Z$4+1),FALSE)*$E1835</f>
        <v>275.43767933399602</v>
      </c>
      <c r="AA1829" s="5">
        <f ca="1">VLOOKUP(CONCATENATE($F1829," ",$G1829),AllocFactorMatrix,(AA$4+1),FALSE)*$E1835</f>
        <v>5.5011969245450514</v>
      </c>
      <c r="AB1829" s="5">
        <f t="shared" ca="1" si="2532"/>
        <v>280.93887625854109</v>
      </c>
      <c r="AC1829" s="5">
        <f ca="1">VLOOKUP(CONCATENATE($F1829," ",$G1829),AllocFactorMatrix,(AC$4+1),FALSE)*$E1835</f>
        <v>3.6334685944686327</v>
      </c>
      <c r="AD1829" s="5">
        <f ca="1">VLOOKUP(CONCATENATE($F1829," ",$G1829),AllocFactorMatrix,(AD$4+1),FALSE)*$E1835</f>
        <v>16.141936258102053</v>
      </c>
      <c r="AE1829" s="5">
        <f ca="1">VLOOKUP(CONCATENATE($F1829," ",$G1829),AllocFactorMatrix,(AE$4+1),FALSE)*$E1835</f>
        <v>3.3117968003098901</v>
      </c>
    </row>
    <row r="1830" spans="4:31" hidden="1" outlineLevel="1">
      <c r="E1830" s="44"/>
      <c r="F1830" s="167" t="str">
        <f>F1835</f>
        <v>LABOR_M</v>
      </c>
      <c r="G1830" s="48" t="str">
        <f>$G$10</f>
        <v>SUBTRAN</v>
      </c>
      <c r="H1830" s="4">
        <f t="shared" ca="1" si="2579"/>
        <v>3895.4354733372979</v>
      </c>
      <c r="I1830" s="5">
        <f t="shared" ref="I1830:N1830" ca="1" si="2583">VLOOKUP(CONCATENATE($F1830," ",$G1830),AllocFactorMatrix,(I$4+1),FALSE)*$E1835</f>
        <v>1990.0617973548569</v>
      </c>
      <c r="J1830" s="47">
        <f t="shared" ca="1" si="2583"/>
        <v>0.32405138170455855</v>
      </c>
      <c r="K1830" s="47">
        <f t="shared" ca="1" si="2583"/>
        <v>0.60311526130136939</v>
      </c>
      <c r="L1830" s="5">
        <f t="shared" ca="1" si="2583"/>
        <v>466.37369543156763</v>
      </c>
      <c r="M1830" s="5">
        <f t="shared" ca="1" si="2583"/>
        <v>6.5179426091045443</v>
      </c>
      <c r="N1830" s="5">
        <f t="shared" ca="1" si="2583"/>
        <v>1.1797173282465316</v>
      </c>
      <c r="O1830" s="5">
        <f t="shared" ca="1" si="2531"/>
        <v>474.07135536891866</v>
      </c>
      <c r="P1830" s="5">
        <f ca="1">VLOOKUP(CONCATENATE($F1830," ",$G1830),AllocFactorMatrix,(P$4+1),FALSE)*$E1835</f>
        <v>269.2531519055056</v>
      </c>
      <c r="Q1830" s="5">
        <f ca="1">VLOOKUP(CONCATENATE($F1830," ",$G1830),AllocFactorMatrix,(Q$4+1),FALSE)*$E1835</f>
        <v>48.454731544679554</v>
      </c>
      <c r="R1830" s="5">
        <f ca="1">VLOOKUP(CONCATENATE($F1830," ",$G1830),AllocFactorMatrix,(R$4+1),FALSE)*$E1835</f>
        <v>12.718993444450621</v>
      </c>
      <c r="S1830" s="5">
        <f ca="1">VLOOKUP(CONCATENATE($F1830," ",$G1830),AllocFactorMatrix,(S$4+1),FALSE)*$E1835</f>
        <v>0</v>
      </c>
      <c r="T1830" s="5">
        <f t="shared" ca="1" si="2534"/>
        <v>330.42687689463577</v>
      </c>
      <c r="U1830" s="5">
        <f ca="1">VLOOKUP(CONCATENATE($F1830," ",$G1830),AllocFactorMatrix,(U$4+1),FALSE)*$E1835</f>
        <v>12.154262514354562</v>
      </c>
      <c r="V1830" s="5">
        <f ca="1">VLOOKUP(CONCATENATE($F1830," ",$G1830),AllocFactorMatrix,(V$4+1),FALSE)*$E1835</f>
        <v>170.53608881657851</v>
      </c>
      <c r="W1830" s="5">
        <f ca="1">VLOOKUP(CONCATENATE($F1830," ",$G1830),AllocFactorMatrix,(W$4+1),FALSE)*$E1835</f>
        <v>840.87446720397929</v>
      </c>
      <c r="X1830" s="5">
        <f ca="1">VLOOKUP(CONCATENATE($F1830," ",$G1830),AllocFactorMatrix,(X$4+1),FALSE)*$E1835</f>
        <v>0</v>
      </c>
      <c r="Y1830" s="5">
        <f t="shared" ca="1" si="2582"/>
        <v>1023.5648185349123</v>
      </c>
      <c r="Z1830" s="5">
        <f ca="1">VLOOKUP(CONCATENATE($F1830," ",$G1830),AllocFactorMatrix,(Z$4+1),FALSE)*$E1835</f>
        <v>73.916476449431727</v>
      </c>
      <c r="AA1830" s="5">
        <f ca="1">VLOOKUP(CONCATENATE($F1830," ",$G1830),AllocFactorMatrix,(AA$4+1),FALSE)*$E1835</f>
        <v>1.4841332331268806</v>
      </c>
      <c r="AB1830" s="5">
        <f t="shared" ca="1" si="2532"/>
        <v>75.40060968255861</v>
      </c>
      <c r="AC1830" s="5">
        <f ca="1">VLOOKUP(CONCATENATE($F1830," ",$G1830),AllocFactorMatrix,(AC$4+1),FALSE)*$E1835</f>
        <v>0.98284885839442382</v>
      </c>
      <c r="AD1830" s="5">
        <f ca="1">VLOOKUP(CONCATENATE($F1830," ",$G1830),AllocFactorMatrix,(AD$4+1),FALSE)*$E1835</f>
        <v>0</v>
      </c>
      <c r="AE1830" s="5">
        <f ca="1">VLOOKUP(CONCATENATE($F1830," ",$G1830),AllocFactorMatrix,(AE$4+1),FALSE)*$E1835</f>
        <v>0</v>
      </c>
    </row>
    <row r="1831" spans="4:31" hidden="1" outlineLevel="1">
      <c r="E1831" s="44"/>
      <c r="F1831" s="167" t="str">
        <f>F1835</f>
        <v>LABOR_M</v>
      </c>
      <c r="G1831" s="48" t="str">
        <f>$G$11</f>
        <v>DISTPRI</v>
      </c>
      <c r="H1831" s="4">
        <f t="shared" ca="1" si="2579"/>
        <v>31820.17322585468</v>
      </c>
      <c r="I1831" s="5">
        <f t="shared" ref="I1831:N1831" ca="1" si="2584">VLOOKUP(CONCATENATE($F1831," ",$G1831),AllocFactorMatrix,(I$4+1),FALSE)*$E1835</f>
        <v>20832.653581590668</v>
      </c>
      <c r="J1831" s="47">
        <f t="shared" ca="1" si="2584"/>
        <v>3.420751928435577</v>
      </c>
      <c r="K1831" s="47">
        <f t="shared" ca="1" si="2584"/>
        <v>6.3293708942699807</v>
      </c>
      <c r="L1831" s="5">
        <f t="shared" ca="1" si="2584"/>
        <v>4874.2879692332781</v>
      </c>
      <c r="M1831" s="5">
        <f t="shared" ca="1" si="2584"/>
        <v>68.112977206528527</v>
      </c>
      <c r="N1831" s="5">
        <f t="shared" ca="1" si="2584"/>
        <v>0</v>
      </c>
      <c r="O1831" s="5">
        <f t="shared" ca="1" si="2531"/>
        <v>4942.4009464398068</v>
      </c>
      <c r="P1831" s="5">
        <f ca="1">VLOOKUP(CONCATENATE($F1831," ",$G1831),AllocFactorMatrix,(P$4+1),FALSE)*$E1835</f>
        <v>2826.7005825047263</v>
      </c>
      <c r="Q1831" s="5">
        <f ca="1">VLOOKUP(CONCATENATE($F1831," ",$G1831),AllocFactorMatrix,(Q$4+1),FALSE)*$E1835</f>
        <v>508.64885023276435</v>
      </c>
      <c r="R1831" s="5">
        <f ca="1">VLOOKUP(CONCATENATE($F1831," ",$G1831),AllocFactorMatrix,(R$4+1),FALSE)*$E1835</f>
        <v>0</v>
      </c>
      <c r="S1831" s="5">
        <f ca="1">VLOOKUP(CONCATENATE($F1831," ",$G1831),AllocFactorMatrix,(S$4+1),FALSE)*$E1835</f>
        <v>0</v>
      </c>
      <c r="T1831" s="5">
        <f t="shared" ca="1" si="2534"/>
        <v>3335.3494327374906</v>
      </c>
      <c r="U1831" s="5">
        <f ca="1">VLOOKUP(CONCATENATE($F1831," ",$G1831),AllocFactorMatrix,(U$4+1),FALSE)*$E1835</f>
        <v>128.0028664783153</v>
      </c>
      <c r="V1831" s="5">
        <f ca="1">VLOOKUP(CONCATENATE($F1831," ",$G1831),AllocFactorMatrix,(V$4+1),FALSE)*$E1835</f>
        <v>1770.0060774106639</v>
      </c>
      <c r="W1831" s="5">
        <f ca="1">VLOOKUP(CONCATENATE($F1831," ",$G1831),AllocFactorMatrix,(W$4+1),FALSE)*$E1835</f>
        <v>0</v>
      </c>
      <c r="X1831" s="5">
        <f ca="1">VLOOKUP(CONCATENATE($F1831," ",$G1831),AllocFactorMatrix,(X$4+1),FALSE)*$E1835</f>
        <v>0</v>
      </c>
      <c r="Y1831" s="5">
        <f t="shared" ca="1" si="2582"/>
        <v>1898.0089438889793</v>
      </c>
      <c r="Z1831" s="5">
        <f ca="1">VLOOKUP(CONCATENATE($F1831," ",$G1831),AllocFactorMatrix,(Z$4+1),FALSE)*$E1835</f>
        <v>776.2018008684089</v>
      </c>
      <c r="AA1831" s="5">
        <f ca="1">VLOOKUP(CONCATENATE($F1831," ",$G1831),AllocFactorMatrix,(AA$4+1),FALSE)*$E1835</f>
        <v>15.579594221158894</v>
      </c>
      <c r="AB1831" s="5">
        <f t="shared" ca="1" si="2532"/>
        <v>791.78139508956781</v>
      </c>
      <c r="AC1831" s="5">
        <f ca="1">VLOOKUP(CONCATENATE($F1831," ",$G1831),AllocFactorMatrix,(AC$4+1),FALSE)*$E1835</f>
        <v>10.228803285444046</v>
      </c>
      <c r="AD1831" s="5">
        <f ca="1">VLOOKUP(CONCATENATE($F1831," ",$G1831),AllocFactorMatrix,(AD$4+1),FALSE)*$E1835</f>
        <v>0</v>
      </c>
      <c r="AE1831" s="5">
        <f ca="1">VLOOKUP(CONCATENATE($F1831," ",$G1831),AllocFactorMatrix,(AE$4+1),FALSE)*$E1835</f>
        <v>0</v>
      </c>
    </row>
    <row r="1832" spans="4:31" hidden="1" outlineLevel="1">
      <c r="E1832" s="44"/>
      <c r="F1832" s="167" t="str">
        <f>F1835</f>
        <v>LABOR_M</v>
      </c>
      <c r="G1832" s="48" t="str">
        <f>$G$12</f>
        <v>DISTSEC</v>
      </c>
      <c r="H1832" s="4">
        <f t="shared" ca="1" si="2579"/>
        <v>12606.295056970572</v>
      </c>
      <c r="I1832" s="5">
        <f t="shared" ref="I1832:N1832" ca="1" si="2585">VLOOKUP(CONCATENATE($F1832," ",$G1832),AllocFactorMatrix,(I$4+1),FALSE)*$E1835</f>
        <v>9352.8771226711578</v>
      </c>
      <c r="J1832" s="47">
        <f t="shared" ca="1" si="2585"/>
        <v>2.3185300315416657</v>
      </c>
      <c r="K1832" s="47">
        <f t="shared" ca="1" si="2585"/>
        <v>3.0031353558157794</v>
      </c>
      <c r="L1832" s="5">
        <f t="shared" ca="1" si="2585"/>
        <v>1885.2296297020932</v>
      </c>
      <c r="M1832" s="5">
        <f t="shared" ca="1" si="2585"/>
        <v>0</v>
      </c>
      <c r="N1832" s="5">
        <f t="shared" ca="1" si="2585"/>
        <v>0</v>
      </c>
      <c r="O1832" s="5">
        <f t="shared" ca="1" si="2531"/>
        <v>1885.2296297020932</v>
      </c>
      <c r="P1832" s="5">
        <f ca="1">VLOOKUP(CONCATENATE($F1832," ",$G1832),AllocFactorMatrix,(P$4+1),FALSE)*$E1835</f>
        <v>941.0949910311582</v>
      </c>
      <c r="Q1832" s="5">
        <f ca="1">VLOOKUP(CONCATENATE($F1832," ",$G1832),AllocFactorMatrix,(Q$4+1),FALSE)*$E1835</f>
        <v>0</v>
      </c>
      <c r="R1832" s="5">
        <f ca="1">VLOOKUP(CONCATENATE($F1832," ",$G1832),AllocFactorMatrix,(R$4+1),FALSE)*$E1835</f>
        <v>0</v>
      </c>
      <c r="S1832" s="5">
        <f ca="1">VLOOKUP(CONCATENATE($F1832," ",$G1832),AllocFactorMatrix,(S$4+1),FALSE)*$E1835</f>
        <v>0</v>
      </c>
      <c r="T1832" s="5">
        <f t="shared" ca="1" si="2534"/>
        <v>941.0949910311582</v>
      </c>
      <c r="U1832" s="5">
        <f ca="1">VLOOKUP(CONCATENATE($F1832," ",$G1832),AllocFactorMatrix,(U$4+1),FALSE)*$E1835</f>
        <v>35.243482093631386</v>
      </c>
      <c r="V1832" s="5">
        <f ca="1">VLOOKUP(CONCATENATE($F1832," ",$G1832),AllocFactorMatrix,(V$4+1),FALSE)*$E1835</f>
        <v>0</v>
      </c>
      <c r="W1832" s="5">
        <f ca="1">VLOOKUP(CONCATENATE($F1832," ",$G1832),AllocFactorMatrix,(W$4+1),FALSE)*$E1835</f>
        <v>0</v>
      </c>
      <c r="X1832" s="5">
        <f ca="1">VLOOKUP(CONCATENATE($F1832," ",$G1832),AllocFactorMatrix,(X$4+1),FALSE)*$E1835</f>
        <v>0</v>
      </c>
      <c r="Y1832" s="5">
        <f t="shared" ca="1" si="2582"/>
        <v>35.243482093631386</v>
      </c>
      <c r="Z1832" s="5">
        <f ca="1">VLOOKUP(CONCATENATE($F1832," ",$G1832),AllocFactorMatrix,(Z$4+1),FALSE)*$E1835</f>
        <v>266.34798342659155</v>
      </c>
      <c r="AA1832" s="5">
        <f ca="1">VLOOKUP(CONCATENATE($F1832," ",$G1832),AllocFactorMatrix,(AA$4+1),FALSE)*$E1835</f>
        <v>0</v>
      </c>
      <c r="AB1832" s="5">
        <f t="shared" ca="1" si="2532"/>
        <v>266.34798342659155</v>
      </c>
      <c r="AC1832" s="5">
        <f ca="1">VLOOKUP(CONCATENATE($F1832," ",$G1832),AllocFactorMatrix,(AC$4+1),FALSE)*$E1835</f>
        <v>3.1491844916609231</v>
      </c>
      <c r="AD1832" s="5">
        <f ca="1">VLOOKUP(CONCATENATE($F1832," ",$G1832),AllocFactorMatrix,(AD$4+1),FALSE)*$E1835</f>
        <v>96.930985846224232</v>
      </c>
      <c r="AE1832" s="5">
        <f ca="1">VLOOKUP(CONCATENATE($F1832," ",$G1832),AllocFactorMatrix,(AE$4+1),FALSE)*$E1835</f>
        <v>20.100012320687984</v>
      </c>
    </row>
    <row r="1833" spans="4:31" hidden="1" outlineLevel="1">
      <c r="E1833" s="44"/>
      <c r="F1833" s="167" t="str">
        <f>F1835</f>
        <v>LABOR_M</v>
      </c>
      <c r="G1833" s="48" t="str">
        <f>$G$13</f>
        <v>ENERGY</v>
      </c>
      <c r="H1833" s="4">
        <f t="shared" ca="1" si="2579"/>
        <v>36268.973140238741</v>
      </c>
      <c r="I1833" s="5">
        <f t="shared" ref="I1833:N1833" ca="1" si="2586">VLOOKUP(CONCATENATE($F1833," ",$G1833),AllocFactorMatrix,(I$4+1),FALSE)*$E1835</f>
        <v>14189.278339329843</v>
      </c>
      <c r="J1833" s="47">
        <f t="shared" ca="1" si="2586"/>
        <v>2.2706727413096273</v>
      </c>
      <c r="K1833" s="47">
        <f t="shared" ca="1" si="2586"/>
        <v>6.5472590714833361</v>
      </c>
      <c r="L1833" s="5">
        <f t="shared" ca="1" si="2586"/>
        <v>4091.5321063989841</v>
      </c>
      <c r="M1833" s="5">
        <f t="shared" ca="1" si="2586"/>
        <v>57.064697847975587</v>
      </c>
      <c r="N1833" s="5">
        <f t="shared" ca="1" si="2586"/>
        <v>7.9775963961680665</v>
      </c>
      <c r="O1833" s="5">
        <f t="shared" ca="1" si="2531"/>
        <v>4156.5744006431278</v>
      </c>
      <c r="P1833" s="5">
        <f ca="1">VLOOKUP(CONCATENATE($F1833," ",$G1833),AllocFactorMatrix,(P$4+1),FALSE)*$E1835</f>
        <v>2652.5713064994925</v>
      </c>
      <c r="Q1833" s="5">
        <f ca="1">VLOOKUP(CONCATENATE($F1833," ",$G1833),AllocFactorMatrix,(Q$4+1),FALSE)*$E1835</f>
        <v>473.74497005034613</v>
      </c>
      <c r="R1833" s="5">
        <f ca="1">VLOOKUP(CONCATENATE($F1833," ",$G1833),AllocFactorMatrix,(R$4+1),FALSE)*$E1835</f>
        <v>96.471825173071309</v>
      </c>
      <c r="S1833" s="5">
        <f ca="1">VLOOKUP(CONCATENATE($F1833," ",$G1833),AllocFactorMatrix,(S$4+1),FALSE)*$E1835</f>
        <v>3.6437734857577184</v>
      </c>
      <c r="T1833" s="5">
        <f t="shared" ca="1" si="2534"/>
        <v>3226.4318752086679</v>
      </c>
      <c r="U1833" s="5">
        <f ca="1">VLOOKUP(CONCATENATE($F1833," ",$G1833),AllocFactorMatrix,(U$4+1),FALSE)*$E1835</f>
        <v>139.11728515912174</v>
      </c>
      <c r="V1833" s="5">
        <f ca="1">VLOOKUP(CONCATENATE($F1833," ",$G1833),AllocFactorMatrix,(V$4+1),FALSE)*$E1835</f>
        <v>2199.4707293942183</v>
      </c>
      <c r="W1833" s="5">
        <f ca="1">VLOOKUP(CONCATENATE($F1833," ",$G1833),AllocFactorMatrix,(W$4+1),FALSE)*$E1835</f>
        <v>9459.5656315258748</v>
      </c>
      <c r="X1833" s="5">
        <f ca="1">VLOOKUP(CONCATENATE($F1833," ",$G1833),AllocFactorMatrix,(X$4+1),FALSE)*$E1835</f>
        <v>1779.4430980033212</v>
      </c>
      <c r="Y1833" s="5">
        <f t="shared" ca="1" si="2582"/>
        <v>13577.596744082537</v>
      </c>
      <c r="Z1833" s="5">
        <f ca="1">VLOOKUP(CONCATENATE($F1833," ",$G1833),AllocFactorMatrix,(Z$4+1),FALSE)*$E1835</f>
        <v>729.69497598779435</v>
      </c>
      <c r="AA1833" s="5">
        <f ca="1">VLOOKUP(CONCATENATE($F1833," ",$G1833),AllocFactorMatrix,(AA$4+1),FALSE)*$E1835</f>
        <v>14.641184135957515</v>
      </c>
      <c r="AB1833" s="5">
        <f t="shared" ca="1" si="2532"/>
        <v>744.33616012375182</v>
      </c>
      <c r="AC1833" s="5">
        <f ca="1">VLOOKUP(CONCATENATE($F1833," ",$G1833),AllocFactorMatrix,(AC$4+1),FALSE)*$E1835</f>
        <v>13.059999033048976</v>
      </c>
      <c r="AD1833" s="5">
        <f ca="1">VLOOKUP(CONCATENATE($F1833," ",$G1833),AllocFactorMatrix,(AD$4+1),FALSE)*$E1835</f>
        <v>292.53950554093859</v>
      </c>
      <c r="AE1833" s="5">
        <f ca="1">VLOOKUP(CONCATENATE($F1833," ",$G1833),AllocFactorMatrix,(AE$4+1),FALSE)*$E1835</f>
        <v>60.33818446401088</v>
      </c>
    </row>
    <row r="1834" spans="4:31" hidden="1" outlineLevel="1">
      <c r="E1834" s="44"/>
      <c r="F1834" s="167" t="str">
        <f>F1835</f>
        <v>LABOR_M</v>
      </c>
      <c r="G1834" s="48" t="str">
        <f>$G$14</f>
        <v>CUSTOMER</v>
      </c>
      <c r="H1834" s="4">
        <f t="shared" ca="1" si="2579"/>
        <v>24002.773291468591</v>
      </c>
      <c r="I1834" s="5">
        <f t="shared" ref="I1834:N1834" ca="1" si="2587">VLOOKUP(CONCATENATE($F1834," ",$G1834),AllocFactorMatrix,(I$4+1),FALSE)*$E1835</f>
        <v>18529.529114403984</v>
      </c>
      <c r="J1834" s="47">
        <f t="shared" ca="1" si="2587"/>
        <v>3.7395636777780581</v>
      </c>
      <c r="K1834" s="47">
        <f t="shared" ca="1" si="2587"/>
        <v>1.0968519485302355</v>
      </c>
      <c r="L1834" s="5">
        <f t="shared" ca="1" si="2587"/>
        <v>3751.9533927951634</v>
      </c>
      <c r="M1834" s="5">
        <f t="shared" ca="1" si="2587"/>
        <v>95.922809988655359</v>
      </c>
      <c r="N1834" s="5">
        <f t="shared" ca="1" si="2587"/>
        <v>15.465744650011597</v>
      </c>
      <c r="O1834" s="5">
        <f t="shared" ca="1" si="2531"/>
        <v>3863.3419474338302</v>
      </c>
      <c r="P1834" s="5">
        <f ca="1">VLOOKUP(CONCATENATE($F1834," ",$G1834),AllocFactorMatrix,(P$4+1),FALSE)*$E1835</f>
        <v>153.67352247202078</v>
      </c>
      <c r="Q1834" s="5">
        <f ca="1">VLOOKUP(CONCATENATE($F1834," ",$G1834),AllocFactorMatrix,(Q$4+1),FALSE)*$E1835</f>
        <v>37.170346532773188</v>
      </c>
      <c r="R1834" s="5">
        <f ca="1">VLOOKUP(CONCATENATE($F1834," ",$G1834),AllocFactorMatrix,(R$4+1),FALSE)*$E1835</f>
        <v>37.83799989076752</v>
      </c>
      <c r="S1834" s="5">
        <f ca="1">VLOOKUP(CONCATENATE($F1834," ",$G1834),AllocFactorMatrix,(S$4+1),FALSE)*$E1835</f>
        <v>4.6738778800059935</v>
      </c>
      <c r="T1834" s="5">
        <f t="shared" ca="1" si="2534"/>
        <v>233.35574677556747</v>
      </c>
      <c r="U1834" s="5">
        <f ca="1">VLOOKUP(CONCATENATE($F1834," ",$G1834),AllocFactorMatrix,(U$4+1),FALSE)*$E1835</f>
        <v>1.1696644587724279</v>
      </c>
      <c r="V1834" s="5">
        <f ca="1">VLOOKUP(CONCATENATE($F1834," ",$G1834),AllocFactorMatrix,(V$4+1),FALSE)*$E1835</f>
        <v>27.023030668309563</v>
      </c>
      <c r="W1834" s="5">
        <f ca="1">VLOOKUP(CONCATENATE($F1834," ",$G1834),AllocFactorMatrix,(W$4+1),FALSE)*$E1835</f>
        <v>63.560745866087395</v>
      </c>
      <c r="X1834" s="5">
        <f ca="1">VLOOKUP(CONCATENATE($F1834," ",$G1834),AllocFactorMatrix,(X$4+1),FALSE)*$E1835</f>
        <v>18.716320359615324</v>
      </c>
      <c r="Y1834" s="5">
        <f t="shared" ca="1" si="2582"/>
        <v>110.46976135278472</v>
      </c>
      <c r="Z1834" s="5">
        <f ca="1">VLOOKUP(CONCATENATE($F1834," ",$G1834),AllocFactorMatrix,(Z$4+1),FALSE)*$E1835</f>
        <v>34.101863173713262</v>
      </c>
      <c r="AA1834" s="5">
        <f ca="1">VLOOKUP(CONCATENATE($F1834," ",$G1834),AllocFactorMatrix,(AA$4+1),FALSE)*$E1835</f>
        <v>0.5094215504576346</v>
      </c>
      <c r="AB1834" s="5">
        <f t="shared" ca="1" si="2532"/>
        <v>34.611284724170893</v>
      </c>
      <c r="AC1834" s="5">
        <f ca="1">VLOOKUP(CONCATENATE($F1834," ",$G1834),AllocFactorMatrix,(AC$4+1),FALSE)*$E1835</f>
        <v>2.7761642491089997</v>
      </c>
      <c r="AD1834" s="5">
        <f ca="1">VLOOKUP(CONCATENATE($F1834," ",$G1834),AllocFactorMatrix,(AD$4+1),FALSE)*$E1835</f>
        <v>1008.7066377259118</v>
      </c>
      <c r="AE1834" s="5">
        <f ca="1">VLOOKUP(CONCATENATE($F1834," ",$G1834),AllocFactorMatrix,(AE$4+1),FALSE)*$E1835</f>
        <v>215.14621917691221</v>
      </c>
    </row>
    <row r="1835" spans="4:31" collapsed="1">
      <c r="D1835" s="48" t="s">
        <v>497</v>
      </c>
      <c r="E1835" s="54">
        <v>213328</v>
      </c>
      <c r="F1835" s="87" t="s">
        <v>67</v>
      </c>
      <c r="G1835" s="48" t="str">
        <f>$G$15</f>
        <v>TOTAL</v>
      </c>
      <c r="H1835" s="4">
        <f t="shared" ca="1" si="2579"/>
        <v>213328.00000000006</v>
      </c>
      <c r="I1835" s="5">
        <f t="shared" ref="I1835:N1835" ca="1" si="2588">VLOOKUP(CONCATENATE($F1835," ",$G1835),AllocFactorMatrix,(I$4+1),FALSE)*$E1835</f>
        <v>118756.23130419137</v>
      </c>
      <c r="J1835" s="47">
        <f t="shared" ca="1" si="2588"/>
        <v>24.123384753262307</v>
      </c>
      <c r="K1835" s="47">
        <f t="shared" ca="1" si="2588"/>
        <v>38.678099393533536</v>
      </c>
      <c r="L1835" s="5">
        <f t="shared" ca="1" si="2588"/>
        <v>27622.817748151225</v>
      </c>
      <c r="M1835" s="5">
        <f t="shared" ca="1" si="2588"/>
        <v>402.29939876577708</v>
      </c>
      <c r="N1835" s="5">
        <f t="shared" ca="1" si="2588"/>
        <v>48.951524814402958</v>
      </c>
      <c r="O1835" s="5">
        <f t="shared" ca="1" si="2531"/>
        <v>28074.068671731402</v>
      </c>
      <c r="P1835" s="5">
        <f ca="1">VLOOKUP(CONCATENATE($F1835," ",$G1835),AllocFactorMatrix,(P$4+1),FALSE)*$E1835</f>
        <v>14309.988701940139</v>
      </c>
      <c r="Q1835" s="5">
        <f ca="1">VLOOKUP(CONCATENATE($F1835," ",$G1835),AllocFactorMatrix,(Q$4+1),FALSE)*$E1835</f>
        <v>2407.9843834797134</v>
      </c>
      <c r="R1835" s="5">
        <f ca="1">VLOOKUP(CONCATENATE($F1835," ",$G1835),AllocFactorMatrix,(R$4+1),FALSE)*$E1835</f>
        <v>418.76014479050122</v>
      </c>
      <c r="S1835" s="5">
        <f ca="1">VLOOKUP(CONCATENATE($F1835," ",$G1835),AllocFactorMatrix,(S$4+1),FALSE)*$E1835</f>
        <v>18.636525598455044</v>
      </c>
      <c r="T1835" s="5">
        <f t="shared" ca="1" si="2534"/>
        <v>17155.36975580881</v>
      </c>
      <c r="U1835" s="5">
        <f ca="1">VLOOKUP(CONCATENATE($F1835," ",$G1835),AllocFactorMatrix,(U$4+1),FALSE)*$E1835</f>
        <v>669.81678434387322</v>
      </c>
      <c r="V1835" s="5">
        <f ca="1">VLOOKUP(CONCATENATE($F1835," ",$G1835),AllocFactorMatrix,(V$4+1),FALSE)*$E1835</f>
        <v>8947.9849372073713</v>
      </c>
      <c r="W1835" s="5">
        <f ca="1">VLOOKUP(CONCATENATE($F1835," ",$G1835),AllocFactorMatrix,(W$4+1),FALSE)*$E1835</f>
        <v>28649.211595779845</v>
      </c>
      <c r="X1835" s="5">
        <f ca="1">VLOOKUP(CONCATENATE($F1835," ",$G1835),AllocFactorMatrix,(X$4+1),FALSE)*$E1835</f>
        <v>5110.6949356045388</v>
      </c>
      <c r="Y1835" s="5">
        <f t="shared" ca="1" si="2582"/>
        <v>43377.708252935627</v>
      </c>
      <c r="Z1835" s="5">
        <f ca="1">VLOOKUP(CONCATENATE($F1835," ",$G1835),AllocFactorMatrix,(Z$4+1),FALSE)*$E1835</f>
        <v>3932.6273852474737</v>
      </c>
      <c r="AA1835" s="5">
        <f ca="1">VLOOKUP(CONCATENATE($F1835," ",$G1835),AllocFactorMatrix,(AA$4+1),FALSE)*$E1835</f>
        <v>73.205312014278093</v>
      </c>
      <c r="AB1835" s="5">
        <f t="shared" ca="1" si="2532"/>
        <v>4005.8326972617519</v>
      </c>
      <c r="AC1835" s="5">
        <f ca="1">VLOOKUP(CONCATENATE($F1835," ",$G1835),AllocFactorMatrix,(AC$4+1),FALSE)*$E1835</f>
        <v>57.271005163522553</v>
      </c>
      <c r="AD1835" s="5">
        <f ca="1">VLOOKUP(CONCATENATE($F1835," ",$G1835),AllocFactorMatrix,(AD$4+1),FALSE)*$E1835</f>
        <v>1518.4552753438084</v>
      </c>
      <c r="AE1835" s="5">
        <f ca="1">VLOOKUP(CONCATENATE($F1835," ",$G1835),AllocFactorMatrix,(AE$4+1),FALSE)*$E1835</f>
        <v>320.26155341680408</v>
      </c>
    </row>
    <row r="1836" spans="4:31" hidden="1" outlineLevel="1">
      <c r="E1836" s="9"/>
      <c r="F1836" s="99"/>
      <c r="G1836" s="48" t="str">
        <f>$G$8</f>
        <v>PRODUCTION</v>
      </c>
      <c r="H1836" s="4">
        <f t="shared" ref="H1836:H1843" ca="1" si="2589">H1788+H1796+H1804+H1812+H1820+H1828+H1780+H1772+H1764+H1756+H1748+H1740+H1732</f>
        <v>8289470.9750189073</v>
      </c>
      <c r="I1836" s="4">
        <f t="shared" ref="I1836:AE1836" ca="1" si="2590">I1788+I1796+I1804+I1812+I1820+I1828+I1780+I1772+I1764+I1756+I1748+I1740+I1732</f>
        <v>4231950.7359848609</v>
      </c>
      <c r="J1836" s="46">
        <f t="shared" ref="J1836:K1836" ca="1" si="2591">J1788+J1796+J1804+J1812+J1820+J1828+J1780+J1772+J1764+J1756+J1748+J1740+J1732</f>
        <v>940.08293437646284</v>
      </c>
      <c r="K1836" s="46">
        <f t="shared" ca="1" si="2591"/>
        <v>1648.3810051521157</v>
      </c>
      <c r="L1836" s="4">
        <f t="shared" ca="1" si="2590"/>
        <v>999677.07969196886</v>
      </c>
      <c r="M1836" s="4">
        <f t="shared" ca="1" si="2590"/>
        <v>13812.375821123484</v>
      </c>
      <c r="N1836" s="4">
        <f t="shared" ca="1" si="2590"/>
        <v>1918.1519172617855</v>
      </c>
      <c r="O1836" s="4">
        <f t="shared" ca="1" si="2590"/>
        <v>1015407.607430354</v>
      </c>
      <c r="P1836" s="4">
        <f t="shared" ca="1" si="2590"/>
        <v>593079.43233148195</v>
      </c>
      <c r="Q1836" s="4">
        <f t="shared" ca="1" si="2590"/>
        <v>107355.55826282082</v>
      </c>
      <c r="R1836" s="4">
        <f t="shared" ca="1" si="2590"/>
        <v>21604.565361070745</v>
      </c>
      <c r="S1836" s="4">
        <f t="shared" ca="1" si="2590"/>
        <v>804.39611843859461</v>
      </c>
      <c r="T1836" s="4">
        <f t="shared" ca="1" si="2590"/>
        <v>722843.95207381202</v>
      </c>
      <c r="U1836" s="4">
        <f t="shared" ca="1" si="2590"/>
        <v>28076.008831306372</v>
      </c>
      <c r="V1836" s="4">
        <f t="shared" ca="1" si="2590"/>
        <v>383476.88909161137</v>
      </c>
      <c r="W1836" s="4">
        <f t="shared" ca="1" si="2590"/>
        <v>1457426.8805767221</v>
      </c>
      <c r="X1836" s="4">
        <f t="shared" ca="1" si="2590"/>
        <v>266989.48969592637</v>
      </c>
      <c r="Y1836" s="4">
        <f t="shared" ca="1" si="2590"/>
        <v>2135969.2681955663</v>
      </c>
      <c r="Z1836" s="4">
        <f t="shared" ca="1" si="2590"/>
        <v>163565.85614548496</v>
      </c>
      <c r="AA1836" s="4">
        <f t="shared" ca="1" si="2590"/>
        <v>3251.3165075169118</v>
      </c>
      <c r="AB1836" s="4">
        <f t="shared" ca="1" si="2590"/>
        <v>166817.17265300185</v>
      </c>
      <c r="AC1836" s="4">
        <f t="shared" ca="1" si="2590"/>
        <v>2166.2015401412191</v>
      </c>
      <c r="AD1836" s="4">
        <f t="shared" ca="1" si="2590"/>
        <v>9724.0725101041571</v>
      </c>
      <c r="AE1836" s="4">
        <f t="shared" ca="1" si="2590"/>
        <v>2003.5006915335996</v>
      </c>
    </row>
    <row r="1837" spans="4:31" hidden="1" outlineLevel="1">
      <c r="E1837" s="9"/>
      <c r="F1837" s="99"/>
      <c r="G1837" s="48" t="str">
        <f>$G$9</f>
        <v>BULKTRAN</v>
      </c>
      <c r="H1837" s="4">
        <f t="shared" ca="1" si="2589"/>
        <v>1309475.6858315845</v>
      </c>
      <c r="I1837" s="4">
        <f t="shared" ref="I1837:AE1837" ca="1" si="2592">I1789+I1797+I1805+I1813+I1821+I1829+I1781+I1773+I1765+I1757+I1749+I1741+I1733</f>
        <v>651559.85779496201</v>
      </c>
      <c r="J1837" s="46">
        <f t="shared" ref="J1837:K1837" ca="1" si="2593">J1789+J1797+J1805+J1813+J1821+J1829+J1781+J1773+J1765+J1757+J1749+J1741+J1733</f>
        <v>118.49775159116305</v>
      </c>
      <c r="K1837" s="46">
        <f t="shared" ca="1" si="2593"/>
        <v>185.48986111070258</v>
      </c>
      <c r="L1837" s="4">
        <f t="shared" ca="1" si="2592"/>
        <v>159227.23098152701</v>
      </c>
      <c r="M1837" s="4">
        <f t="shared" ca="1" si="2592"/>
        <v>2172.8685614914325</v>
      </c>
      <c r="N1837" s="4">
        <f t="shared" ca="1" si="2592"/>
        <v>282.04537996565119</v>
      </c>
      <c r="O1837" s="4">
        <f t="shared" ca="1" si="2592"/>
        <v>161682.14492298407</v>
      </c>
      <c r="P1837" s="4">
        <f t="shared" ca="1" si="2592"/>
        <v>94203.592646774487</v>
      </c>
      <c r="Q1837" s="4">
        <f t="shared" ca="1" si="2592"/>
        <v>17747.145178302122</v>
      </c>
      <c r="R1837" s="4">
        <f t="shared" ca="1" si="2592"/>
        <v>3494.5358926880317</v>
      </c>
      <c r="S1837" s="4">
        <f t="shared" ca="1" si="2592"/>
        <v>120.22133198341902</v>
      </c>
      <c r="T1837" s="4">
        <f t="shared" ca="1" si="2592"/>
        <v>115565.49504974805</v>
      </c>
      <c r="U1837" s="4">
        <f t="shared" ca="1" si="2592"/>
        <v>4407.2919458411725</v>
      </c>
      <c r="V1837" s="4">
        <f t="shared" ca="1" si="2592"/>
        <v>63595.55951935488</v>
      </c>
      <c r="W1837" s="4">
        <f t="shared" ca="1" si="2592"/>
        <v>238504.45432347956</v>
      </c>
      <c r="X1837" s="4">
        <f t="shared" ca="1" si="2592"/>
        <v>44977.944944552713</v>
      </c>
      <c r="Y1837" s="4">
        <f t="shared" ca="1" si="2592"/>
        <v>351485.25073322834</v>
      </c>
      <c r="Z1837" s="4">
        <f t="shared" ca="1" si="2592"/>
        <v>26087.294656963837</v>
      </c>
      <c r="AA1837" s="4">
        <f t="shared" ca="1" si="2592"/>
        <v>511.65349883283591</v>
      </c>
      <c r="AB1837" s="4">
        <f t="shared" ca="1" si="2592"/>
        <v>26598.948155796676</v>
      </c>
      <c r="AC1837" s="4">
        <f t="shared" ca="1" si="2592"/>
        <v>347.95200842268605</v>
      </c>
      <c r="AD1837" s="4">
        <f t="shared" ca="1" si="2592"/>
        <v>1599.9125505213101</v>
      </c>
      <c r="AE1837" s="4">
        <f t="shared" ca="1" si="2592"/>
        <v>332.13700321578472</v>
      </c>
    </row>
    <row r="1838" spans="4:31" hidden="1" outlineLevel="1">
      <c r="E1838" s="9"/>
      <c r="F1838" s="99"/>
      <c r="G1838" s="48" t="str">
        <f>$G$10</f>
        <v>SUBTRAN</v>
      </c>
      <c r="H1838" s="4">
        <f t="shared" ca="1" si="2589"/>
        <v>362710.91968230833</v>
      </c>
      <c r="I1838" s="4">
        <f t="shared" ref="I1838:AE1838" ca="1" si="2594">I1790+I1798+I1806+I1814+I1822+I1830+I1782+I1774+I1766+I1758+I1750+I1742+I1734</f>
        <v>179734.35729142191</v>
      </c>
      <c r="J1838" s="46">
        <f t="shared" ref="J1838:K1838" ca="1" si="2595">J1790+J1798+J1806+J1814+J1822+J1830+J1782+J1774+J1766+J1758+J1750+J1742+J1734</f>
        <v>24.067101667334285</v>
      </c>
      <c r="K1838" s="46">
        <f t="shared" ca="1" si="2595"/>
        <v>40.341403615584703</v>
      </c>
      <c r="L1838" s="4">
        <f t="shared" ca="1" si="2594"/>
        <v>44068.878266765241</v>
      </c>
      <c r="M1838" s="4">
        <f t="shared" ca="1" si="2594"/>
        <v>604.49827167858507</v>
      </c>
      <c r="N1838" s="4">
        <f t="shared" ca="1" si="2594"/>
        <v>102.93713423828859</v>
      </c>
      <c r="O1838" s="4">
        <f t="shared" ca="1" si="2594"/>
        <v>44776.31367268211</v>
      </c>
      <c r="P1838" s="4">
        <f t="shared" ca="1" si="2594"/>
        <v>25313.401870167596</v>
      </c>
      <c r="Q1838" s="4">
        <f t="shared" ca="1" si="2594"/>
        <v>4771.552241227997</v>
      </c>
      <c r="R1838" s="4">
        <f t="shared" ca="1" si="2594"/>
        <v>1217.7269608122547</v>
      </c>
      <c r="S1838" s="4">
        <f t="shared" ca="1" si="2594"/>
        <v>0</v>
      </c>
      <c r="T1838" s="4">
        <f t="shared" ca="1" si="2594"/>
        <v>31302.681072207848</v>
      </c>
      <c r="U1838" s="4">
        <f t="shared" ca="1" si="2594"/>
        <v>1127.8779895439529</v>
      </c>
      <c r="V1838" s="4">
        <f t="shared" ca="1" si="2594"/>
        <v>16863.553401454337</v>
      </c>
      <c r="W1838" s="4">
        <f t="shared" ca="1" si="2594"/>
        <v>81610.644913174387</v>
      </c>
      <c r="X1838" s="4">
        <f t="shared" ca="1" si="2594"/>
        <v>8.1157875821610313E-155</v>
      </c>
      <c r="Y1838" s="4">
        <f t="shared" ca="1" si="2594"/>
        <v>99602.07630417269</v>
      </c>
      <c r="Z1838" s="4">
        <f t="shared" ca="1" si="2594"/>
        <v>6998.9220415778273</v>
      </c>
      <c r="AA1838" s="4">
        <f t="shared" ca="1" si="2594"/>
        <v>138.11023573458752</v>
      </c>
      <c r="AB1838" s="4">
        <f t="shared" ca="1" si="2594"/>
        <v>7137.0322773124135</v>
      </c>
      <c r="AC1838" s="4">
        <f t="shared" ca="1" si="2594"/>
        <v>94.050559227316114</v>
      </c>
      <c r="AD1838" s="4">
        <f t="shared" ca="1" si="2594"/>
        <v>0</v>
      </c>
      <c r="AE1838" s="4">
        <f t="shared" ca="1" si="2594"/>
        <v>0</v>
      </c>
    </row>
    <row r="1839" spans="4:31" hidden="1" outlineLevel="1">
      <c r="E1839" s="9"/>
      <c r="F1839" s="99"/>
      <c r="G1839" s="48" t="str">
        <f>$G$11</f>
        <v>DISTPRI</v>
      </c>
      <c r="H1839" s="4">
        <f t="shared" ca="1" si="2589"/>
        <v>2934087.8708760506</v>
      </c>
      <c r="I1839" s="4">
        <f t="shared" ref="I1839:AE1839" ca="1" si="2596">I1791+I1799+I1807+I1815+I1823+I1831+I1783+I1775+I1767+I1759+I1751+I1743+I1735</f>
        <v>1903658.2038051337</v>
      </c>
      <c r="J1839" s="46">
        <f t="shared" ref="J1839:K1839" ca="1" si="2597">J1791+J1799+J1807+J1815+J1823+J1831+J1783+J1775+J1767+J1759+J1751+J1743+J1735</f>
        <v>296.8366254582179</v>
      </c>
      <c r="K1839" s="46">
        <f t="shared" ca="1" si="2597"/>
        <v>537.14643985530097</v>
      </c>
      <c r="L1839" s="4">
        <f t="shared" ca="1" si="2596"/>
        <v>455785.702730597</v>
      </c>
      <c r="M1839" s="4">
        <f t="shared" ca="1" si="2596"/>
        <v>6302.5540813835687</v>
      </c>
      <c r="N1839" s="4">
        <f t="shared" ca="1" si="2596"/>
        <v>0</v>
      </c>
      <c r="O1839" s="4">
        <f t="shared" ca="1" si="2596"/>
        <v>462088.25681198057</v>
      </c>
      <c r="P1839" s="4">
        <f t="shared" ca="1" si="2596"/>
        <v>263495.24498160405</v>
      </c>
      <c r="Q1839" s="4">
        <f t="shared" ca="1" si="2596"/>
        <v>48373.504008346892</v>
      </c>
      <c r="R1839" s="4">
        <f t="shared" ca="1" si="2596"/>
        <v>0</v>
      </c>
      <c r="S1839" s="4">
        <f t="shared" ca="1" si="2596"/>
        <v>0</v>
      </c>
      <c r="T1839" s="4">
        <f t="shared" ca="1" si="2596"/>
        <v>311868.74898995092</v>
      </c>
      <c r="U1839" s="4">
        <f t="shared" ca="1" si="2596"/>
        <v>11870.03690128233</v>
      </c>
      <c r="V1839" s="4">
        <f t="shared" ca="1" si="2596"/>
        <v>168678.49572526145</v>
      </c>
      <c r="W1839" s="4">
        <f t="shared" ca="1" si="2596"/>
        <v>-1.2566502110287221E-82</v>
      </c>
      <c r="X1839" s="4">
        <f t="shared" ca="1" si="2596"/>
        <v>1.2629136762099396E-154</v>
      </c>
      <c r="Y1839" s="4">
        <f t="shared" ca="1" si="2596"/>
        <v>180548.53262654378</v>
      </c>
      <c r="Z1839" s="4">
        <f t="shared" ca="1" si="2596"/>
        <v>72680.242090360785</v>
      </c>
      <c r="AA1839" s="4">
        <f t="shared" ca="1" si="2596"/>
        <v>1446.4689448022557</v>
      </c>
      <c r="AB1839" s="4">
        <f t="shared" ca="1" si="2596"/>
        <v>74126.71103516304</v>
      </c>
      <c r="AC1839" s="4">
        <f t="shared" ca="1" si="2596"/>
        <v>963.43454196325047</v>
      </c>
      <c r="AD1839" s="4">
        <f t="shared" ca="1" si="2596"/>
        <v>0</v>
      </c>
      <c r="AE1839" s="4">
        <f t="shared" ca="1" si="2596"/>
        <v>0</v>
      </c>
    </row>
    <row r="1840" spans="4:31" hidden="1" outlineLevel="1">
      <c r="E1840" s="9"/>
      <c r="F1840" s="99"/>
      <c r="G1840" s="48" t="str">
        <f>$G$12</f>
        <v>DISTSEC</v>
      </c>
      <c r="H1840" s="4">
        <f t="shared" ca="1" si="2589"/>
        <v>1177734.7227632869</v>
      </c>
      <c r="I1840" s="4">
        <f t="shared" ref="I1840:AE1840" ca="1" si="2598">I1792+I1800+I1808+I1816+I1824+I1832+I1784+I1776+I1768+I1760+I1752+I1744+I1736</f>
        <v>867631.36245386826</v>
      </c>
      <c r="J1840" s="46">
        <f t="shared" ref="J1840:K1840" ca="1" si="2599">J1792+J1800+J1808+J1816+J1824+J1832+J1784+J1776+J1768+J1760+J1752+J1744+J1736</f>
        <v>199.96792613027452</v>
      </c>
      <c r="K1840" s="46">
        <f t="shared" ca="1" si="2599"/>
        <v>246.2115295395522</v>
      </c>
      <c r="L1840" s="4">
        <f t="shared" ca="1" si="2598"/>
        <v>179711.52435683573</v>
      </c>
      <c r="M1840" s="4">
        <f t="shared" ca="1" si="2598"/>
        <v>0</v>
      </c>
      <c r="N1840" s="4">
        <f t="shared" ca="1" si="2598"/>
        <v>0</v>
      </c>
      <c r="O1840" s="4">
        <f t="shared" ca="1" si="2598"/>
        <v>179711.52435683573</v>
      </c>
      <c r="P1840" s="4">
        <f t="shared" ca="1" si="2598"/>
        <v>89391.84116577392</v>
      </c>
      <c r="Q1840" s="4">
        <f t="shared" ca="1" si="2598"/>
        <v>0</v>
      </c>
      <c r="R1840" s="4">
        <f t="shared" ca="1" si="2598"/>
        <v>0</v>
      </c>
      <c r="S1840" s="4">
        <f t="shared" ca="1" si="2598"/>
        <v>0</v>
      </c>
      <c r="T1840" s="4">
        <f t="shared" ca="1" si="2598"/>
        <v>89391.84116577392</v>
      </c>
      <c r="U1840" s="4">
        <f t="shared" ca="1" si="2598"/>
        <v>3326.4386909589102</v>
      </c>
      <c r="V1840" s="4">
        <f t="shared" ca="1" si="2598"/>
        <v>1.3211628593246353E-125</v>
      </c>
      <c r="W1840" s="4">
        <f t="shared" ca="1" si="2598"/>
        <v>-4.7675230966548875E-84</v>
      </c>
      <c r="X1840" s="4">
        <f t="shared" ca="1" si="2598"/>
        <v>0</v>
      </c>
      <c r="Y1840" s="4">
        <f t="shared" ca="1" si="2598"/>
        <v>3326.4386909589102</v>
      </c>
      <c r="Z1840" s="4">
        <f t="shared" ca="1" si="2598"/>
        <v>25430.718041631095</v>
      </c>
      <c r="AA1840" s="4">
        <f t="shared" ca="1" si="2598"/>
        <v>0</v>
      </c>
      <c r="AB1840" s="4">
        <f t="shared" ca="1" si="2598"/>
        <v>25430.718041631095</v>
      </c>
      <c r="AC1840" s="4">
        <f t="shared" ca="1" si="2598"/>
        <v>302.74961933811414</v>
      </c>
      <c r="AD1840" s="4">
        <f t="shared" ca="1" si="2598"/>
        <v>9507.6459361708003</v>
      </c>
      <c r="AE1840" s="4">
        <f t="shared" ca="1" si="2598"/>
        <v>1986.2630430396607</v>
      </c>
    </row>
    <row r="1841" spans="4:31" hidden="1" outlineLevel="1">
      <c r="E1841" s="9"/>
      <c r="F1841" s="99"/>
      <c r="G1841" s="48" t="str">
        <f>$G$13</f>
        <v>ENERGY</v>
      </c>
      <c r="H1841" s="4">
        <f t="shared" ca="1" si="2589"/>
        <v>3304295.5520452647</v>
      </c>
      <c r="I1841" s="4">
        <f t="shared" ref="I1841:AE1841" ca="1" si="2600">I1793+I1801+I1809+I1817+I1825+I1833+I1785+I1777+I1769+I1761+I1753+I1745+I1737</f>
        <v>1302352.6447352022</v>
      </c>
      <c r="J1841" s="46">
        <f t="shared" ref="J1841:K1841" ca="1" si="2601">J1793+J1801+J1809+J1817+J1825+J1833+J1785+J1777+J1769+J1761+J1753+J1745+J1737</f>
        <v>234.48606644972239</v>
      </c>
      <c r="K1841" s="46">
        <f t="shared" ca="1" si="2601"/>
        <v>694.36582350280605</v>
      </c>
      <c r="L1841" s="4">
        <f t="shared" ca="1" si="2600"/>
        <v>375482.62679329584</v>
      </c>
      <c r="M1841" s="4">
        <f t="shared" ca="1" si="2600"/>
        <v>5221.1410956241207</v>
      </c>
      <c r="N1841" s="4">
        <f t="shared" ca="1" si="2600"/>
        <v>759.51019440472749</v>
      </c>
      <c r="O1841" s="4">
        <f t="shared" ca="1" si="2600"/>
        <v>381463.27808332467</v>
      </c>
      <c r="P1841" s="4">
        <f t="shared" ca="1" si="2600"/>
        <v>242716.41188045582</v>
      </c>
      <c r="Q1841" s="4">
        <f t="shared" ca="1" si="2600"/>
        <v>42740.170888691733</v>
      </c>
      <c r="R1841" s="4">
        <f t="shared" ca="1" si="2600"/>
        <v>8735.4609450718235</v>
      </c>
      <c r="S1841" s="4">
        <f t="shared" ca="1" si="2600"/>
        <v>336.44486795417413</v>
      </c>
      <c r="T1841" s="4">
        <f t="shared" ca="1" si="2600"/>
        <v>294528.4885821736</v>
      </c>
      <c r="U1841" s="4">
        <f t="shared" ca="1" si="2600"/>
        <v>12796.578482410237</v>
      </c>
      <c r="V1841" s="4">
        <f t="shared" ca="1" si="2600"/>
        <v>198350.43636888009</v>
      </c>
      <c r="W1841" s="4">
        <f t="shared" ca="1" si="2600"/>
        <v>852044.0911420437</v>
      </c>
      <c r="X1841" s="4">
        <f t="shared" ca="1" si="2600"/>
        <v>159849.65074261214</v>
      </c>
      <c r="Y1841" s="4">
        <f t="shared" ca="1" si="2600"/>
        <v>1223040.7567359463</v>
      </c>
      <c r="Z1841" s="4">
        <f t="shared" ca="1" si="2600"/>
        <v>66956.77284100806</v>
      </c>
      <c r="AA1841" s="4">
        <f t="shared" ca="1" si="2600"/>
        <v>1345.0131307619449</v>
      </c>
      <c r="AB1841" s="4">
        <f t="shared" ca="1" si="2600"/>
        <v>68301.78597176999</v>
      </c>
      <c r="AC1841" s="4">
        <f t="shared" ca="1" si="2600"/>
        <v>1200.7036769738852</v>
      </c>
      <c r="AD1841" s="4">
        <f t="shared" ca="1" si="2600"/>
        <v>26917.123416752249</v>
      </c>
      <c r="AE1841" s="4">
        <f t="shared" ca="1" si="2600"/>
        <v>5561.9189531674765</v>
      </c>
    </row>
    <row r="1842" spans="4:31" hidden="1" outlineLevel="1">
      <c r="E1842" s="9"/>
      <c r="F1842" s="99"/>
      <c r="G1842" s="48" t="str">
        <f>$G$14</f>
        <v>CUSTOMER</v>
      </c>
      <c r="H1842" s="4">
        <f t="shared" ca="1" si="2589"/>
        <v>2061196.7156626037</v>
      </c>
      <c r="I1842" s="4">
        <f t="shared" ref="I1842:AE1842" ca="1" si="2602">I1794+I1802+I1810+I1818+I1826+I1834+I1786+I1778+I1770+I1762+I1754+I1746+I1738</f>
        <v>1565412.8353144089</v>
      </c>
      <c r="J1842" s="46">
        <f t="shared" ref="J1842:K1842" ca="1" si="2603">J1794+J1802+J1810+J1818+J1826+J1834+J1786+J1778+J1770+J1762+J1754+J1746+J1738</f>
        <v>314.54192245014281</v>
      </c>
      <c r="K1842" s="46">
        <f t="shared" ca="1" si="2603"/>
        <v>109.97261016930793</v>
      </c>
      <c r="L1842" s="4">
        <f t="shared" ca="1" si="2602"/>
        <v>322994.41384453105</v>
      </c>
      <c r="M1842" s="4">
        <f t="shared" ca="1" si="2602"/>
        <v>8686.652234495954</v>
      </c>
      <c r="N1842" s="4">
        <f t="shared" ca="1" si="2602"/>
        <v>1385.8883019138766</v>
      </c>
      <c r="O1842" s="4">
        <f t="shared" ca="1" si="2602"/>
        <v>333066.95438094088</v>
      </c>
      <c r="P1842" s="4">
        <f t="shared" ca="1" si="2602"/>
        <v>13683.483678963385</v>
      </c>
      <c r="Q1842" s="4">
        <f t="shared" ca="1" si="2602"/>
        <v>3403.6363789730331</v>
      </c>
      <c r="R1842" s="4">
        <f t="shared" ca="1" si="2602"/>
        <v>3475.7517686635592</v>
      </c>
      <c r="S1842" s="4">
        <f t="shared" ca="1" si="2602"/>
        <v>416.07719478260788</v>
      </c>
      <c r="T1842" s="4">
        <f t="shared" ca="1" si="2602"/>
        <v>20978.949021382585</v>
      </c>
      <c r="U1842" s="4">
        <f t="shared" ca="1" si="2602"/>
        <v>102.93827919862338</v>
      </c>
      <c r="V1842" s="4">
        <f t="shared" ca="1" si="2602"/>
        <v>2472.3301102629707</v>
      </c>
      <c r="W1842" s="4">
        <f t="shared" ca="1" si="2602"/>
        <v>5866.1441661568806</v>
      </c>
      <c r="X1842" s="4">
        <f t="shared" ca="1" si="2602"/>
        <v>1756.5723471694046</v>
      </c>
      <c r="Y1842" s="4">
        <f t="shared" ca="1" si="2602"/>
        <v>10197.984902787881</v>
      </c>
      <c r="Z1842" s="4">
        <f t="shared" ca="1" si="2602"/>
        <v>3024.9221745477953</v>
      </c>
      <c r="AA1842" s="4">
        <f t="shared" ca="1" si="2602"/>
        <v>45.743184449325632</v>
      </c>
      <c r="AB1842" s="4">
        <f t="shared" ca="1" si="2602"/>
        <v>3070.6653589971206</v>
      </c>
      <c r="AC1842" s="4">
        <f t="shared" ca="1" si="2602"/>
        <v>250.38139647207953</v>
      </c>
      <c r="AD1842" s="4">
        <f t="shared" ca="1" si="2602"/>
        <v>106503.31718214726</v>
      </c>
      <c r="AE1842" s="4">
        <f t="shared" ca="1" si="2602"/>
        <v>21291.113572846542</v>
      </c>
    </row>
    <row r="1843" spans="4:31" collapsed="1">
      <c r="D1843" s="48" t="s">
        <v>499</v>
      </c>
      <c r="E1843" s="13">
        <f>E1795+E1803+E1811+E1819+E1827+E1835+E1787+E1779+E1771+E1763+E1755+E1747+E1739</f>
        <v>19438972.441879999</v>
      </c>
      <c r="F1843" s="167"/>
      <c r="G1843" s="48" t="str">
        <f>$G$15</f>
        <v>TOTAL</v>
      </c>
      <c r="H1843" s="4">
        <f t="shared" ca="1" si="2589"/>
        <v>19438972.441880006</v>
      </c>
      <c r="I1843" s="46">
        <f t="shared" ref="I1843:AE1843" ca="1" si="2604">I1795+I1803+I1811+I1819+I1827+I1835+I1787+I1779+I1771+I1763+I1755+I1747+I1739</f>
        <v>10702299.997379858</v>
      </c>
      <c r="J1843" s="46">
        <f t="shared" ref="J1843:K1843" ca="1" si="2605">J1795+J1803+J1811+J1819+J1827+J1835+J1787+J1779+J1771+J1763+J1755+J1747+J1739</f>
        <v>2128.4803281233176</v>
      </c>
      <c r="K1843" s="46">
        <f t="shared" ca="1" si="2605"/>
        <v>3461.9086729453707</v>
      </c>
      <c r="L1843" s="46">
        <f t="shared" ca="1" si="2604"/>
        <v>2536947.456665521</v>
      </c>
      <c r="M1843" s="46">
        <f t="shared" ca="1" si="2604"/>
        <v>36800.090065797136</v>
      </c>
      <c r="N1843" s="46">
        <f t="shared" ca="1" si="2604"/>
        <v>4448.5329277843302</v>
      </c>
      <c r="O1843" s="46">
        <f t="shared" ca="1" si="2604"/>
        <v>2578196.0796591025</v>
      </c>
      <c r="P1843" s="46">
        <f t="shared" ca="1" si="2604"/>
        <v>1321883.4085552213</v>
      </c>
      <c r="Q1843" s="46">
        <f t="shared" ca="1" si="2604"/>
        <v>224391.56695836259</v>
      </c>
      <c r="R1843" s="46">
        <f t="shared" ca="1" si="2604"/>
        <v>38528.040928306407</v>
      </c>
      <c r="S1843" s="46">
        <f t="shared" ca="1" si="2604"/>
        <v>1677.1395131587956</v>
      </c>
      <c r="T1843" s="46">
        <f t="shared" ca="1" si="2604"/>
        <v>1586480.155955049</v>
      </c>
      <c r="U1843" s="46">
        <f t="shared" ca="1" si="2604"/>
        <v>61707.171120541585</v>
      </c>
      <c r="V1843" s="46">
        <f t="shared" ca="1" si="2604"/>
        <v>833437.26421682502</v>
      </c>
      <c r="W1843" s="46">
        <f t="shared" ca="1" si="2604"/>
        <v>2635452.2151215766</v>
      </c>
      <c r="X1843" s="46">
        <f t="shared" ca="1" si="2604"/>
        <v>473573.65773026063</v>
      </c>
      <c r="Y1843" s="46">
        <f t="shared" ca="1" si="2604"/>
        <v>4004170.3081892035</v>
      </c>
      <c r="Z1843" s="46">
        <f t="shared" ca="1" si="2604"/>
        <v>364744.72799157433</v>
      </c>
      <c r="AA1843" s="46">
        <f t="shared" ca="1" si="2604"/>
        <v>6738.30550209786</v>
      </c>
      <c r="AB1843" s="46">
        <f t="shared" ca="1" si="2604"/>
        <v>371483.03349367215</v>
      </c>
      <c r="AC1843" s="46">
        <f t="shared" ca="1" si="2604"/>
        <v>5325.4733425385512</v>
      </c>
      <c r="AD1843" s="46">
        <f t="shared" ca="1" si="2604"/>
        <v>154252.0715956958</v>
      </c>
      <c r="AE1843" s="46">
        <f t="shared" ca="1" si="2604"/>
        <v>31174.933263803061</v>
      </c>
    </row>
    <row r="1844" spans="4:31">
      <c r="E1844" s="13"/>
      <c r="F1844" s="167"/>
      <c r="G1844" s="7"/>
      <c r="H1844" s="4"/>
      <c r="I1844" s="4"/>
      <c r="J1844" s="46"/>
      <c r="K1844" s="46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4"/>
    </row>
    <row r="1845" spans="4:31" hidden="1" outlineLevel="1">
      <c r="E1845" s="44"/>
      <c r="F1845" s="167" t="str">
        <f>F1852</f>
        <v>LABOR_M</v>
      </c>
      <c r="G1845" s="48" t="str">
        <f>$G$8</f>
        <v>PRODUCTION</v>
      </c>
      <c r="H1845" s="4">
        <f t="shared" ref="H1845:H1852" ca="1" si="2606">SUBTOTAL(9,I1845:AE1845)</f>
        <v>1293310.5102808557</v>
      </c>
      <c r="I1845" s="5">
        <f t="shared" ref="I1845:N1845" ca="1" si="2607">VLOOKUP(CONCATENATE($F1845," ",$G1845),AllocFactorMatrix,(I$4+1),FALSE)*$E1852</f>
        <v>665111.99727105058</v>
      </c>
      <c r="J1845" s="47">
        <f t="shared" ca="1" si="2607"/>
        <v>148.79695538937568</v>
      </c>
      <c r="K1845" s="47">
        <f t="shared" ca="1" si="2607"/>
        <v>260.53285919570783</v>
      </c>
      <c r="L1845" s="5">
        <f t="shared" ca="1" si="2607"/>
        <v>155015.97284830039</v>
      </c>
      <c r="M1845" s="5">
        <f t="shared" ca="1" si="2607"/>
        <v>2157.0452892715412</v>
      </c>
      <c r="N1845" s="5">
        <f t="shared" ca="1" si="2607"/>
        <v>300.41969422903571</v>
      </c>
      <c r="O1845" s="5">
        <f t="shared" ref="O1845:O1852" ca="1" si="2608">SUBTOTAL(9,L1845:N1845)</f>
        <v>157473.43783180095</v>
      </c>
      <c r="P1845" s="5">
        <f ca="1">VLOOKUP(CONCATENATE($F1845," ",$G1845),AllocFactorMatrix,(P$4+1),FALSE)*$E1852</f>
        <v>92202.370365425304</v>
      </c>
      <c r="Q1845" s="5">
        <f ca="1">VLOOKUP(CONCATENATE($F1845," ",$G1845),AllocFactorMatrix,(Q$4+1),FALSE)*$E1852</f>
        <v>16546.543215542741</v>
      </c>
      <c r="R1845" s="5">
        <f ca="1">VLOOKUP(CONCATENATE($F1845," ",$G1845),AllocFactorMatrix,(R$4+1),FALSE)*$E1852</f>
        <v>3355.470109698801</v>
      </c>
      <c r="S1845" s="5">
        <f ca="1">VLOOKUP(CONCATENATE($F1845," ",$G1845),AllocFactorMatrix,(S$4+1),FALSE)*$E1852</f>
        <v>127.42245999850901</v>
      </c>
      <c r="T1845" s="5">
        <f ca="1">SUBTOTAL(9,P1845:S1845)</f>
        <v>112231.80615066535</v>
      </c>
      <c r="U1845" s="5">
        <f ca="1">VLOOKUP(CONCATENATE($F1845," ",$G1845),AllocFactorMatrix,(U$4+1),FALSE)*$E1852</f>
        <v>4372.9592798574913</v>
      </c>
      <c r="V1845" s="5">
        <f ca="1">VLOOKUP(CONCATENATE($F1845," ",$G1845),AllocFactorMatrix,(V$4+1),FALSE)*$E1852</f>
        <v>59037.475441705203</v>
      </c>
      <c r="W1845" s="5">
        <f ca="1">VLOOKUP(CONCATENATE($F1845," ",$G1845),AllocFactorMatrix,(W$4+1),FALSE)*$E1852</f>
        <v>225794.64416045591</v>
      </c>
      <c r="X1845" s="5">
        <f ca="1">VLOOKUP(CONCATENATE($F1845," ",$G1845),AllocFactorMatrix,(X$4+1),FALSE)*$E1852</f>
        <v>40904.793965036042</v>
      </c>
      <c r="Y1845" s="5">
        <f ca="1">SUBTOTAL(9,U1845:X1845)</f>
        <v>330109.87284705462</v>
      </c>
      <c r="Z1845" s="5">
        <f ca="1">VLOOKUP(CONCATENATE($F1845," ",$G1845),AllocFactorMatrix,(Z$4+1),FALSE)*$E1852</f>
        <v>25343.588859992535</v>
      </c>
      <c r="AA1845" s="5">
        <f ca="1">VLOOKUP(CONCATENATE($F1845," ",$G1845),AllocFactorMatrix,(AA$4+1),FALSE)*$E1852</f>
        <v>506.17647313410708</v>
      </c>
      <c r="AB1845" s="5">
        <f t="shared" ref="AB1845:AB1852" ca="1" si="2609">SUBTOTAL(9,Z1845:AA1845)</f>
        <v>25849.765333126641</v>
      </c>
      <c r="AC1845" s="5">
        <f ca="1">VLOOKUP(CONCATENATE($F1845," ",$G1845),AllocFactorMatrix,(AC$4+1),FALSE)*$E1852</f>
        <v>334.32293801112678</v>
      </c>
      <c r="AD1845" s="5">
        <f ca="1">VLOOKUP(CONCATENATE($F1845," ",$G1845),AllocFactorMatrix,(AD$4+1),FALSE)*$E1852</f>
        <v>1485.2528416545288</v>
      </c>
      <c r="AE1845" s="5">
        <f ca="1">VLOOKUP(CONCATENATE($F1845," ",$G1845),AllocFactorMatrix,(AE$4+1),FALSE)*$E1852</f>
        <v>304.7252529059964</v>
      </c>
    </row>
    <row r="1846" spans="4:31" hidden="1" outlineLevel="1">
      <c r="E1846" s="44"/>
      <c r="F1846" s="167" t="str">
        <f>F1852</f>
        <v>LABOR_M</v>
      </c>
      <c r="G1846" s="48" t="str">
        <f>$G$9</f>
        <v>BULKTRAN</v>
      </c>
      <c r="H1846" s="4">
        <f t="shared" ca="1" si="2606"/>
        <v>200473.35911661986</v>
      </c>
      <c r="I1846" s="5">
        <f t="shared" ref="I1846:N1846" ca="1" si="2610">VLOOKUP(CONCATENATE($F1846," ",$G1846),AllocFactorMatrix,(I$4+1),FALSE)*$E1852</f>
        <v>103097.62058048669</v>
      </c>
      <c r="J1846" s="47">
        <f t="shared" ca="1" si="2610"/>
        <v>23.06470506201639</v>
      </c>
      <c r="K1846" s="47">
        <f t="shared" ca="1" si="2610"/>
        <v>40.384653977549767</v>
      </c>
      <c r="L1846" s="5">
        <f t="shared" ca="1" si="2610"/>
        <v>24028.701960274622</v>
      </c>
      <c r="M1846" s="5">
        <f t="shared" ca="1" si="2610"/>
        <v>334.35908196016942</v>
      </c>
      <c r="N1846" s="5">
        <f t="shared" ca="1" si="2610"/>
        <v>46.567428910636345</v>
      </c>
      <c r="O1846" s="5">
        <f t="shared" ca="1" si="2608"/>
        <v>24409.628471145428</v>
      </c>
      <c r="P1846" s="5">
        <f ca="1">VLOOKUP(CONCATENATE($F1846," ",$G1846),AllocFactorMatrix,(P$4+1),FALSE)*$E1852</f>
        <v>14292.096722895596</v>
      </c>
      <c r="Q1846" s="5">
        <f ca="1">VLOOKUP(CONCATENATE($F1846," ",$G1846),AllocFactorMatrix,(Q$4+1),FALSE)*$E1852</f>
        <v>2564.845080759314</v>
      </c>
      <c r="R1846" s="5">
        <f ca="1">VLOOKUP(CONCATENATE($F1846," ",$G1846),AllocFactorMatrix,(R$4+1),FALSE)*$E1852</f>
        <v>520.12440860830122</v>
      </c>
      <c r="S1846" s="5">
        <f ca="1">VLOOKUP(CONCATENATE($F1846," ",$G1846),AllocFactorMatrix,(S$4+1),FALSE)*$E1852</f>
        <v>19.751489205215517</v>
      </c>
      <c r="T1846" s="5">
        <f t="shared" ref="T1846:T1852" ca="1" si="2611">SUBTOTAL(9,P1846:S1846)</f>
        <v>17396.81770146843</v>
      </c>
      <c r="U1846" s="5">
        <f ca="1">VLOOKUP(CONCATENATE($F1846," ",$G1846),AllocFactorMatrix,(U$4+1),FALSE)*$E1852</f>
        <v>677.84327827262973</v>
      </c>
      <c r="V1846" s="5">
        <f ca="1">VLOOKUP(CONCATENATE($F1846," ",$G1846),AllocFactorMatrix,(V$4+1),FALSE)*$E1852</f>
        <v>9151.2756770169344</v>
      </c>
      <c r="W1846" s="5">
        <f ca="1">VLOOKUP(CONCATENATE($F1846," ",$G1846),AllocFactorMatrix,(W$4+1),FALSE)*$E1852</f>
        <v>34999.955869498423</v>
      </c>
      <c r="X1846" s="5">
        <f ca="1">VLOOKUP(CONCATENATE($F1846," ",$G1846),AllocFactorMatrix,(X$4+1),FALSE)*$E1852</f>
        <v>6340.5666195067088</v>
      </c>
      <c r="Y1846" s="5">
        <f t="shared" ref="Y1846:Y1852" ca="1" si="2612">SUBTOTAL(9,U1846:X1846)</f>
        <v>51169.641444294699</v>
      </c>
      <c r="Z1846" s="5">
        <f ca="1">VLOOKUP(CONCATENATE($F1846," ",$G1846),AllocFactorMatrix,(Z$4+1),FALSE)*$E1852</f>
        <v>3928.4567398512145</v>
      </c>
      <c r="AA1846" s="5">
        <f ca="1">VLOOKUP(CONCATENATE($F1846," ",$G1846),AllocFactorMatrix,(AA$4+1),FALSE)*$E1852</f>
        <v>78.461357167012736</v>
      </c>
      <c r="AB1846" s="5">
        <f t="shared" ca="1" si="2609"/>
        <v>4006.9180970182274</v>
      </c>
      <c r="AC1846" s="5">
        <f ca="1">VLOOKUP(CONCATENATE($F1846," ",$G1846),AllocFactorMatrix,(AC$4+1),FALSE)*$E1852</f>
        <v>51.822699869865829</v>
      </c>
      <c r="AD1846" s="5">
        <f ca="1">VLOOKUP(CONCATENATE($F1846," ",$G1846),AllocFactorMatrix,(AD$4+1),FALSE)*$E1852</f>
        <v>230.22593873402178</v>
      </c>
      <c r="AE1846" s="5">
        <f ca="1">VLOOKUP(CONCATENATE($F1846," ",$G1846),AllocFactorMatrix,(AE$4+1),FALSE)*$E1852</f>
        <v>47.234824562324427</v>
      </c>
    </row>
    <row r="1847" spans="4:31" hidden="1" outlineLevel="1">
      <c r="E1847" s="44"/>
      <c r="F1847" s="167" t="str">
        <f>F1852</f>
        <v>LABOR_M</v>
      </c>
      <c r="G1847" s="48" t="str">
        <f>$G$10</f>
        <v>SUBTRAN</v>
      </c>
      <c r="H1847" s="4">
        <f t="shared" ca="1" si="2606"/>
        <v>55559.028005499989</v>
      </c>
      <c r="I1847" s="5">
        <f t="shared" ref="I1847:N1847" ca="1" si="2613">VLOOKUP(CONCATENATE($F1847," ",$G1847),AllocFactorMatrix,(I$4+1),FALSE)*$E1852</f>
        <v>28383.450294246602</v>
      </c>
      <c r="J1847" s="47">
        <f t="shared" ca="1" si="2613"/>
        <v>4.6218144067780349</v>
      </c>
      <c r="K1847" s="47">
        <f t="shared" ca="1" si="2613"/>
        <v>8.6019901812106845</v>
      </c>
      <c r="L1847" s="5">
        <f t="shared" ca="1" si="2613"/>
        <v>6651.700274042093</v>
      </c>
      <c r="M1847" s="5">
        <f t="shared" ca="1" si="2613"/>
        <v>92.962791563644259</v>
      </c>
      <c r="N1847" s="5">
        <f t="shared" ca="1" si="2613"/>
        <v>16.825833344498932</v>
      </c>
      <c r="O1847" s="5">
        <f t="shared" ca="1" si="2608"/>
        <v>6761.488898950236</v>
      </c>
      <c r="P1847" s="5">
        <f ca="1">VLOOKUP(CONCATENATE($F1847," ",$G1847),AllocFactorMatrix,(P$4+1),FALSE)*$E1852</f>
        <v>3840.2493147886948</v>
      </c>
      <c r="Q1847" s="5">
        <f ca="1">VLOOKUP(CONCATENATE($F1847," ",$G1847),AllocFactorMatrix,(Q$4+1),FALSE)*$E1852</f>
        <v>691.09033003271941</v>
      </c>
      <c r="R1847" s="5">
        <f ca="1">VLOOKUP(CONCATENATE($F1847," ",$G1847),AllocFactorMatrix,(R$4+1),FALSE)*$E1852</f>
        <v>181.40588332646607</v>
      </c>
      <c r="S1847" s="5">
        <f ca="1">VLOOKUP(CONCATENATE($F1847," ",$G1847),AllocFactorMatrix,(S$4+1),FALSE)*$E1852</f>
        <v>0</v>
      </c>
      <c r="T1847" s="5">
        <f t="shared" ca="1" si="2611"/>
        <v>4712.7455281478806</v>
      </c>
      <c r="U1847" s="5">
        <f ca="1">VLOOKUP(CONCATENATE($F1847," ",$G1847),AllocFactorMatrix,(U$4+1),FALSE)*$E1852</f>
        <v>173.35135340919894</v>
      </c>
      <c r="V1847" s="5">
        <f ca="1">VLOOKUP(CONCATENATE($F1847," ",$G1847),AllocFactorMatrix,(V$4+1),FALSE)*$E1852</f>
        <v>2432.2875835988248</v>
      </c>
      <c r="W1847" s="5">
        <f ca="1">VLOOKUP(CONCATENATE($F1847," ",$G1847),AllocFactorMatrix,(W$4+1),FALSE)*$E1852</f>
        <v>11993.054022396984</v>
      </c>
      <c r="X1847" s="5">
        <f ca="1">VLOOKUP(CONCATENATE($F1847," ",$G1847),AllocFactorMatrix,(X$4+1),FALSE)*$E1852</f>
        <v>0</v>
      </c>
      <c r="Y1847" s="5">
        <f t="shared" ca="1" si="2612"/>
        <v>14598.692959405007</v>
      </c>
      <c r="Z1847" s="5">
        <f ca="1">VLOOKUP(CONCATENATE($F1847," ",$G1847),AllocFactorMatrix,(Z$4+1),FALSE)*$E1852</f>
        <v>1054.2409477016811</v>
      </c>
      <c r="AA1847" s="5">
        <f ca="1">VLOOKUP(CONCATENATE($F1847," ",$G1847),AllocFactorMatrix,(AA$4+1),FALSE)*$E1852</f>
        <v>21.167594849812019</v>
      </c>
      <c r="AB1847" s="5">
        <f t="shared" ca="1" si="2609"/>
        <v>1075.4085425514932</v>
      </c>
      <c r="AC1847" s="5">
        <f ca="1">VLOOKUP(CONCATENATE($F1847," ",$G1847),AllocFactorMatrix,(AC$4+1),FALSE)*$E1852</f>
        <v>14.017977610582093</v>
      </c>
      <c r="AD1847" s="5">
        <f ca="1">VLOOKUP(CONCATENATE($F1847," ",$G1847),AllocFactorMatrix,(AD$4+1),FALSE)*$E1852</f>
        <v>0</v>
      </c>
      <c r="AE1847" s="5">
        <f ca="1">VLOOKUP(CONCATENATE($F1847," ",$G1847),AllocFactorMatrix,(AE$4+1),FALSE)*$E1852</f>
        <v>0</v>
      </c>
    </row>
    <row r="1848" spans="4:31" hidden="1" outlineLevel="1">
      <c r="E1848" s="44"/>
      <c r="F1848" s="167" t="str">
        <f>F1852</f>
        <v>LABOR_M</v>
      </c>
      <c r="G1848" s="48" t="str">
        <f>$G$11</f>
        <v>DISTPRI</v>
      </c>
      <c r="H1848" s="4">
        <f t="shared" ca="1" si="2606"/>
        <v>453838.32115707669</v>
      </c>
      <c r="I1848" s="5">
        <f t="shared" ref="I1848:N1848" ca="1" si="2614">VLOOKUP(CONCATENATE($F1848," ",$G1848),AllocFactorMatrix,(I$4+1),FALSE)*$E1852</f>
        <v>297127.75161870982</v>
      </c>
      <c r="J1848" s="47">
        <f t="shared" ca="1" si="2614"/>
        <v>48.78880769368709</v>
      </c>
      <c r="K1848" s="47">
        <f t="shared" ca="1" si="2614"/>
        <v>90.273269106591997</v>
      </c>
      <c r="L1848" s="5">
        <f t="shared" ca="1" si="2614"/>
        <v>69520.007106546807</v>
      </c>
      <c r="M1848" s="5">
        <f t="shared" ca="1" si="2614"/>
        <v>971.46797426307342</v>
      </c>
      <c r="N1848" s="5">
        <f t="shared" ca="1" si="2614"/>
        <v>0</v>
      </c>
      <c r="O1848" s="5">
        <f t="shared" ca="1" si="2608"/>
        <v>70491.475080809876</v>
      </c>
      <c r="P1848" s="5">
        <f ca="1">VLOOKUP(CONCATENATE($F1848," ",$G1848),AllocFactorMatrix,(P$4+1),FALSE)*$E1852</f>
        <v>40316.092488626557</v>
      </c>
      <c r="Q1848" s="5">
        <f ca="1">VLOOKUP(CONCATENATE($F1848," ",$G1848),AllocFactorMatrix,(Q$4+1),FALSE)*$E1852</f>
        <v>7254.6537886396018</v>
      </c>
      <c r="R1848" s="5">
        <f ca="1">VLOOKUP(CONCATENATE($F1848," ",$G1848),AllocFactorMatrix,(R$4+1),FALSE)*$E1852</f>
        <v>0</v>
      </c>
      <c r="S1848" s="5">
        <f ca="1">VLOOKUP(CONCATENATE($F1848," ",$G1848),AllocFactorMatrix,(S$4+1),FALSE)*$E1852</f>
        <v>0</v>
      </c>
      <c r="T1848" s="5">
        <f t="shared" ca="1" si="2611"/>
        <v>47570.74627726616</v>
      </c>
      <c r="U1848" s="5">
        <f ca="1">VLOOKUP(CONCATENATE($F1848," ",$G1848),AllocFactorMatrix,(U$4+1),FALSE)*$E1852</f>
        <v>1825.6533556080826</v>
      </c>
      <c r="V1848" s="5">
        <f ca="1">VLOOKUP(CONCATENATE($F1848," ",$G1848),AllocFactorMatrix,(V$4+1),FALSE)*$E1852</f>
        <v>25244.884146550779</v>
      </c>
      <c r="W1848" s="5">
        <f ca="1">VLOOKUP(CONCATENATE($F1848," ",$G1848),AllocFactorMatrix,(W$4+1),FALSE)*$E1852</f>
        <v>0</v>
      </c>
      <c r="X1848" s="5">
        <f ca="1">VLOOKUP(CONCATENATE($F1848," ",$G1848),AllocFactorMatrix,(X$4+1),FALSE)*$E1852</f>
        <v>0</v>
      </c>
      <c r="Y1848" s="5">
        <f t="shared" ca="1" si="2612"/>
        <v>27070.537502158862</v>
      </c>
      <c r="Z1848" s="5">
        <f ca="1">VLOOKUP(CONCATENATE($F1848," ",$G1848),AllocFactorMatrix,(Z$4+1),FALSE)*$E1852</f>
        <v>11070.653817151127</v>
      </c>
      <c r="AA1848" s="5">
        <f ca="1">VLOOKUP(CONCATENATE($F1848," ",$G1848),AllocFactorMatrix,(AA$4+1),FALSE)*$E1852</f>
        <v>222.20548063811901</v>
      </c>
      <c r="AB1848" s="5">
        <f t="shared" ca="1" si="2609"/>
        <v>11292.859297789246</v>
      </c>
      <c r="AC1848" s="5">
        <f ca="1">VLOOKUP(CONCATENATE($F1848," ",$G1848),AllocFactorMatrix,(AC$4+1),FALSE)*$E1852</f>
        <v>145.88930354219426</v>
      </c>
      <c r="AD1848" s="5">
        <f ca="1">VLOOKUP(CONCATENATE($F1848," ",$G1848),AllocFactorMatrix,(AD$4+1),FALSE)*$E1852</f>
        <v>0</v>
      </c>
      <c r="AE1848" s="5">
        <f ca="1">VLOOKUP(CONCATENATE($F1848," ",$G1848),AllocFactorMatrix,(AE$4+1),FALSE)*$E1852</f>
        <v>0</v>
      </c>
    </row>
    <row r="1849" spans="4:31" hidden="1" outlineLevel="1">
      <c r="E1849" s="44"/>
      <c r="F1849" s="167" t="str">
        <f>F1852</f>
        <v>LABOR_M</v>
      </c>
      <c r="G1849" s="48" t="str">
        <f>$G$12</f>
        <v>DISTSEC</v>
      </c>
      <c r="H1849" s="4">
        <f t="shared" ca="1" si="2606"/>
        <v>179798.51159382271</v>
      </c>
      <c r="I1849" s="5">
        <f t="shared" ref="I1849:N1849" ca="1" si="2615">VLOOKUP(CONCATENATE($F1849," ",$G1849),AllocFactorMatrix,(I$4+1),FALSE)*$E1852</f>
        <v>133396.32129634634</v>
      </c>
      <c r="J1849" s="47">
        <f t="shared" ca="1" si="2615"/>
        <v>33.068260489926068</v>
      </c>
      <c r="K1849" s="47">
        <f t="shared" ca="1" si="2615"/>
        <v>42.832510634589269</v>
      </c>
      <c r="L1849" s="5">
        <f t="shared" ca="1" si="2615"/>
        <v>26888.271288365824</v>
      </c>
      <c r="M1849" s="5">
        <f t="shared" ca="1" si="2615"/>
        <v>0</v>
      </c>
      <c r="N1849" s="5">
        <f t="shared" ca="1" si="2615"/>
        <v>0</v>
      </c>
      <c r="O1849" s="5">
        <f t="shared" ca="1" si="2608"/>
        <v>26888.271288365824</v>
      </c>
      <c r="P1849" s="5">
        <f ca="1">VLOOKUP(CONCATENATE($F1849," ",$G1849),AllocFactorMatrix,(P$4+1),FALSE)*$E1852</f>
        <v>13422.459008861762</v>
      </c>
      <c r="Q1849" s="5">
        <f ca="1">VLOOKUP(CONCATENATE($F1849," ",$G1849),AllocFactorMatrix,(Q$4+1),FALSE)*$E1852</f>
        <v>0</v>
      </c>
      <c r="R1849" s="5">
        <f ca="1">VLOOKUP(CONCATENATE($F1849," ",$G1849),AllocFactorMatrix,(R$4+1),FALSE)*$E1852</f>
        <v>0</v>
      </c>
      <c r="S1849" s="5">
        <f ca="1">VLOOKUP(CONCATENATE($F1849," ",$G1849),AllocFactorMatrix,(S$4+1),FALSE)*$E1852</f>
        <v>0</v>
      </c>
      <c r="T1849" s="5">
        <f t="shared" ca="1" si="2611"/>
        <v>13422.459008861762</v>
      </c>
      <c r="U1849" s="5">
        <f ca="1">VLOOKUP(CONCATENATE($F1849," ",$G1849),AllocFactorMatrix,(U$4+1),FALSE)*$E1852</f>
        <v>502.66359744726202</v>
      </c>
      <c r="V1849" s="5">
        <f ca="1">VLOOKUP(CONCATENATE($F1849," ",$G1849),AllocFactorMatrix,(V$4+1),FALSE)*$E1852</f>
        <v>0</v>
      </c>
      <c r="W1849" s="5">
        <f ca="1">VLOOKUP(CONCATENATE($F1849," ",$G1849),AllocFactorMatrix,(W$4+1),FALSE)*$E1852</f>
        <v>0</v>
      </c>
      <c r="X1849" s="5">
        <f ca="1">VLOOKUP(CONCATENATE($F1849," ",$G1849),AllocFactorMatrix,(X$4+1),FALSE)*$E1852</f>
        <v>0</v>
      </c>
      <c r="Y1849" s="5">
        <f t="shared" ca="1" si="2612"/>
        <v>502.66359744726202</v>
      </c>
      <c r="Z1849" s="5">
        <f ca="1">VLOOKUP(CONCATENATE($F1849," ",$G1849),AllocFactorMatrix,(Z$4+1),FALSE)*$E1852</f>
        <v>3798.8140662817032</v>
      </c>
      <c r="AA1849" s="5">
        <f ca="1">VLOOKUP(CONCATENATE($F1849," ",$G1849),AllocFactorMatrix,(AA$4+1),FALSE)*$E1852</f>
        <v>0</v>
      </c>
      <c r="AB1849" s="5">
        <f t="shared" ca="1" si="2609"/>
        <v>3798.8140662817032</v>
      </c>
      <c r="AC1849" s="5">
        <f ca="1">VLOOKUP(CONCATENATE($F1849," ",$G1849),AllocFactorMatrix,(AC$4+1),FALSE)*$E1852</f>
        <v>44.915550665450752</v>
      </c>
      <c r="AD1849" s="5">
        <f ca="1">VLOOKUP(CONCATENATE($F1849," ",$G1849),AllocFactorMatrix,(AD$4+1),FALSE)*$E1852</f>
        <v>1382.4876304823817</v>
      </c>
      <c r="AE1849" s="5">
        <f ca="1">VLOOKUP(CONCATENATE($F1849," ",$G1849),AllocFactorMatrix,(AE$4+1),FALSE)*$E1852</f>
        <v>286.67838424731178</v>
      </c>
    </row>
    <row r="1850" spans="4:31" hidden="1" outlineLevel="1">
      <c r="E1850" s="44"/>
      <c r="F1850" s="167" t="str">
        <f>F1852</f>
        <v>LABOR_M</v>
      </c>
      <c r="G1850" s="48" t="str">
        <f>$G$13</f>
        <v>ENERGY</v>
      </c>
      <c r="H1850" s="4">
        <f t="shared" ca="1" si="2606"/>
        <v>517289.76342223969</v>
      </c>
      <c r="I1850" s="5">
        <f t="shared" ref="I1850:N1850" ca="1" si="2616">VLOOKUP(CONCATENATE($F1850," ",$G1850),AllocFactorMatrix,(I$4+1),FALSE)*$E1852</f>
        <v>202375.96490265374</v>
      </c>
      <c r="J1850" s="47">
        <f t="shared" ca="1" si="2616"/>
        <v>32.385691224828925</v>
      </c>
      <c r="K1850" s="47">
        <f t="shared" ca="1" si="2616"/>
        <v>93.380920464886231</v>
      </c>
      <c r="L1850" s="5">
        <f t="shared" ca="1" si="2616"/>
        <v>58355.87534198651</v>
      </c>
      <c r="M1850" s="5">
        <f t="shared" ca="1" si="2616"/>
        <v>813.89081337929986</v>
      </c>
      <c r="N1850" s="5">
        <f t="shared" ca="1" si="2616"/>
        <v>113.78124592872683</v>
      </c>
      <c r="O1850" s="5">
        <f t="shared" ca="1" si="2608"/>
        <v>59283.547401294534</v>
      </c>
      <c r="P1850" s="5">
        <f ca="1">VLOOKUP(CONCATENATE($F1850," ",$G1850),AllocFactorMatrix,(P$4+1),FALSE)*$E1852</f>
        <v>37832.55672263325</v>
      </c>
      <c r="Q1850" s="5">
        <f ca="1">VLOOKUP(CONCATENATE($F1850," ",$G1850),AllocFactorMatrix,(Q$4+1),FALSE)*$E1852</f>
        <v>6756.8337965414612</v>
      </c>
      <c r="R1850" s="5">
        <f ca="1">VLOOKUP(CONCATENATE($F1850," ",$G1850),AllocFactorMatrix,(R$4+1),FALSE)*$E1852</f>
        <v>1375.9388066414181</v>
      </c>
      <c r="S1850" s="5">
        <f ca="1">VLOOKUP(CONCATENATE($F1850," ",$G1850),AllocFactorMatrix,(S$4+1),FALSE)*$E1852</f>
        <v>51.969674385973889</v>
      </c>
      <c r="T1850" s="5">
        <f t="shared" ca="1" si="2611"/>
        <v>46017.299000202103</v>
      </c>
      <c r="U1850" s="5">
        <f ca="1">VLOOKUP(CONCATENATE($F1850," ",$G1850),AllocFactorMatrix,(U$4+1),FALSE)*$E1852</f>
        <v>1984.173835020041</v>
      </c>
      <c r="V1850" s="5">
        <f ca="1">VLOOKUP(CONCATENATE($F1850," ",$G1850),AllocFactorMatrix,(V$4+1),FALSE)*$E1852</f>
        <v>31370.16559203824</v>
      </c>
      <c r="W1850" s="5">
        <f ca="1">VLOOKUP(CONCATENATE($F1850," ",$G1850),AllocFactorMatrix,(W$4+1),FALSE)*$E1852</f>
        <v>134917.97654949984</v>
      </c>
      <c r="X1850" s="5">
        <f ca="1">VLOOKUP(CONCATENATE($F1850," ",$G1850),AllocFactorMatrix,(X$4+1),FALSE)*$E1852</f>
        <v>25379.480572286651</v>
      </c>
      <c r="Y1850" s="5">
        <f t="shared" ca="1" si="2612"/>
        <v>193651.79654884478</v>
      </c>
      <c r="Z1850" s="5">
        <f ca="1">VLOOKUP(CONCATENATE($F1850," ",$G1850),AllocFactorMatrix,(Z$4+1),FALSE)*$E1852</f>
        <v>10407.345695716558</v>
      </c>
      <c r="AA1850" s="5">
        <f ca="1">VLOOKUP(CONCATENATE($F1850," ",$G1850),AllocFactorMatrix,(AA$4+1),FALSE)*$E1852</f>
        <v>208.82131536026881</v>
      </c>
      <c r="AB1850" s="5">
        <f t="shared" ca="1" si="2609"/>
        <v>10616.167011076826</v>
      </c>
      <c r="AC1850" s="5">
        <f ca="1">VLOOKUP(CONCATENATE($F1850," ",$G1850),AllocFactorMatrix,(AC$4+1),FALSE)*$E1852</f>
        <v>186.2695087610665</v>
      </c>
      <c r="AD1850" s="5">
        <f ca="1">VLOOKUP(CONCATENATE($F1850," ",$G1850),AllocFactorMatrix,(AD$4+1),FALSE)*$E1852</f>
        <v>4172.3732025112149</v>
      </c>
      <c r="AE1850" s="5">
        <f ca="1">VLOOKUP(CONCATENATE($F1850," ",$G1850),AllocFactorMatrix,(AE$4+1),FALSE)*$E1852</f>
        <v>860.5792352055048</v>
      </c>
    </row>
    <row r="1851" spans="4:31" hidden="1" outlineLevel="1">
      <c r="E1851" s="44"/>
      <c r="F1851" s="167" t="str">
        <f>F1852</f>
        <v>LABOR_M</v>
      </c>
      <c r="G1851" s="48" t="str">
        <f>$G$14</f>
        <v>CUSTOMER</v>
      </c>
      <c r="H1851" s="4">
        <f t="shared" ca="1" si="2606"/>
        <v>342341.89287388558</v>
      </c>
      <c r="I1851" s="5">
        <f t="shared" ref="I1851:N1851" ca="1" si="2617">VLOOKUP(CONCATENATE($F1851," ",$G1851),AllocFactorMatrix,(I$4+1),FALSE)*$E1852</f>
        <v>264279.21449149819</v>
      </c>
      <c r="J1851" s="47">
        <f t="shared" ca="1" si="2617"/>
        <v>53.335891333356876</v>
      </c>
      <c r="K1851" s="47">
        <f t="shared" ca="1" si="2617"/>
        <v>15.643957791982126</v>
      </c>
      <c r="L1851" s="5">
        <f t="shared" ca="1" si="2617"/>
        <v>53512.600851028794</v>
      </c>
      <c r="M1851" s="5">
        <f t="shared" ca="1" si="2617"/>
        <v>1368.1084240782388</v>
      </c>
      <c r="N1851" s="5">
        <f t="shared" ca="1" si="2617"/>
        <v>220.58169003625142</v>
      </c>
      <c r="O1851" s="5">
        <f t="shared" ca="1" si="2608"/>
        <v>55101.290965143278</v>
      </c>
      <c r="P1851" s="5">
        <f ca="1">VLOOKUP(CONCATENATE($F1851," ",$G1851),AllocFactorMatrix,(P$4+1),FALSE)*$E1852</f>
        <v>2191.7835880393113</v>
      </c>
      <c r="Q1851" s="5">
        <f ca="1">VLOOKUP(CONCATENATE($F1851," ",$G1851),AllocFactorMatrix,(Q$4+1),FALSE)*$E1852</f>
        <v>530.14568926211257</v>
      </c>
      <c r="R1851" s="5">
        <f ca="1">VLOOKUP(CONCATENATE($F1851," ",$G1851),AllocFactorMatrix,(R$4+1),FALSE)*$E1852</f>
        <v>539.6681603359292</v>
      </c>
      <c r="S1851" s="5">
        <f ca="1">VLOOKUP(CONCATENATE($F1851," ",$G1851),AllocFactorMatrix,(S$4+1),FALSE)*$E1852</f>
        <v>66.661638681199932</v>
      </c>
      <c r="T1851" s="5">
        <f t="shared" ca="1" si="2611"/>
        <v>3328.2590763185531</v>
      </c>
      <c r="U1851" s="5">
        <f ca="1">VLOOKUP(CONCATENATE($F1851," ",$G1851),AllocFactorMatrix,(U$4+1),FALSE)*$E1852</f>
        <v>16.68245331408378</v>
      </c>
      <c r="V1851" s="5">
        <f ca="1">VLOOKUP(CONCATENATE($F1851," ",$G1851),AllocFactorMatrix,(V$4+1),FALSE)*$E1852</f>
        <v>385.41860800169792</v>
      </c>
      <c r="W1851" s="5">
        <f ca="1">VLOOKUP(CONCATENATE($F1851," ",$G1851),AllocFactorMatrix,(W$4+1),FALSE)*$E1852</f>
        <v>906.54133120552501</v>
      </c>
      <c r="X1851" s="5">
        <f ca="1">VLOOKUP(CONCATENATE($F1851," ",$G1851),AllocFactorMatrix,(X$4+1),FALSE)*$E1852</f>
        <v>266.94334282706222</v>
      </c>
      <c r="Y1851" s="5">
        <f t="shared" ca="1" si="2612"/>
        <v>1575.5857353483689</v>
      </c>
      <c r="Z1851" s="5">
        <f ca="1">VLOOKUP(CONCATENATE($F1851," ",$G1851),AllocFactorMatrix,(Z$4+1),FALSE)*$E1852</f>
        <v>486.38114636381476</v>
      </c>
      <c r="AA1851" s="5">
        <f ca="1">VLOOKUP(CONCATENATE($F1851," ",$G1851),AllocFactorMatrix,(AA$4+1),FALSE)*$E1852</f>
        <v>7.26567450088789</v>
      </c>
      <c r="AB1851" s="5">
        <f t="shared" ca="1" si="2609"/>
        <v>493.64682086470265</v>
      </c>
      <c r="AC1851" s="5">
        <f ca="1">VLOOKUP(CONCATENATE($F1851," ",$G1851),AllocFactorMatrix,(AC$4+1),FALSE)*$E1852</f>
        <v>39.595313109364234</v>
      </c>
      <c r="AD1851" s="5">
        <f ca="1">VLOOKUP(CONCATENATE($F1851," ",$G1851),AllocFactorMatrix,(AD$4+1),FALSE)*$E1852</f>
        <v>14386.776707851543</v>
      </c>
      <c r="AE1851" s="5">
        <f ca="1">VLOOKUP(CONCATENATE($F1851," ",$G1851),AllocFactorMatrix,(AE$4+1),FALSE)*$E1852</f>
        <v>3068.5439146260233</v>
      </c>
    </row>
    <row r="1852" spans="4:31" collapsed="1">
      <c r="D1852" s="96" t="s">
        <v>511</v>
      </c>
      <c r="E1852" s="54">
        <v>3042611.3864499992</v>
      </c>
      <c r="F1852" s="87" t="s">
        <v>67</v>
      </c>
      <c r="G1852" s="48" t="str">
        <f>$G$15</f>
        <v>TOTAL</v>
      </c>
      <c r="H1852" s="4">
        <f t="shared" ca="1" si="2606"/>
        <v>3042611.3864500006</v>
      </c>
      <c r="I1852" s="5">
        <f t="shared" ref="I1852:N1852" ca="1" si="2618">VLOOKUP(CONCATENATE($F1852," ",$G1852),AllocFactorMatrix,(I$4+1),FALSE)*$E1852</f>
        <v>1693772.3204549919</v>
      </c>
      <c r="J1852" s="47">
        <f t="shared" ca="1" si="2618"/>
        <v>344.06212559996908</v>
      </c>
      <c r="K1852" s="47">
        <f t="shared" ca="1" si="2618"/>
        <v>551.6501613525179</v>
      </c>
      <c r="L1852" s="5">
        <f t="shared" ca="1" si="2618"/>
        <v>393973.12967054505</v>
      </c>
      <c r="M1852" s="5">
        <f t="shared" ca="1" si="2618"/>
        <v>5737.8343745159664</v>
      </c>
      <c r="N1852" s="5">
        <f t="shared" ca="1" si="2618"/>
        <v>698.17589244914927</v>
      </c>
      <c r="O1852" s="5">
        <f t="shared" ca="1" si="2608"/>
        <v>400409.13993751019</v>
      </c>
      <c r="P1852" s="5">
        <f ca="1">VLOOKUP(CONCATENATE($F1852," ",$G1852),AllocFactorMatrix,(P$4+1),FALSE)*$E1852</f>
        <v>204097.6082112705</v>
      </c>
      <c r="Q1852" s="5">
        <f ca="1">VLOOKUP(CONCATENATE($F1852," ",$G1852),AllocFactorMatrix,(Q$4+1),FALSE)*$E1852</f>
        <v>34344.111900777949</v>
      </c>
      <c r="R1852" s="5">
        <f ca="1">VLOOKUP(CONCATENATE($F1852," ",$G1852),AllocFactorMatrix,(R$4+1),FALSE)*$E1852</f>
        <v>5972.6073686109157</v>
      </c>
      <c r="S1852" s="5">
        <f ca="1">VLOOKUP(CONCATENATE($F1852," ",$G1852),AllocFactorMatrix,(S$4+1),FALSE)*$E1852</f>
        <v>265.80526227089837</v>
      </c>
      <c r="T1852" s="5">
        <f t="shared" ca="1" si="2611"/>
        <v>244680.13274293026</v>
      </c>
      <c r="U1852" s="5">
        <f ca="1">VLOOKUP(CONCATENATE($F1852," ",$G1852),AllocFactorMatrix,(U$4+1),FALSE)*$E1852</f>
        <v>9553.3271529287867</v>
      </c>
      <c r="V1852" s="5">
        <f ca="1">VLOOKUP(CONCATENATE($F1852," ",$G1852),AllocFactorMatrix,(V$4+1),FALSE)*$E1852</f>
        <v>127621.50704891168</v>
      </c>
      <c r="W1852" s="5">
        <f ca="1">VLOOKUP(CONCATENATE($F1852," ",$G1852),AllocFactorMatrix,(W$4+1),FALSE)*$E1852</f>
        <v>408612.17193305661</v>
      </c>
      <c r="X1852" s="5">
        <f ca="1">VLOOKUP(CONCATENATE($F1852," ",$G1852),AllocFactorMatrix,(X$4+1),FALSE)*$E1852</f>
        <v>72891.784499656467</v>
      </c>
      <c r="Y1852" s="5">
        <f t="shared" ca="1" si="2612"/>
        <v>618678.79063455341</v>
      </c>
      <c r="Z1852" s="5">
        <f ca="1">VLOOKUP(CONCATENATE($F1852," ",$G1852),AllocFactorMatrix,(Z$4+1),FALSE)*$E1852</f>
        <v>56089.481273058635</v>
      </c>
      <c r="AA1852" s="5">
        <f ca="1">VLOOKUP(CONCATENATE($F1852," ",$G1852),AllocFactorMatrix,(AA$4+1),FALSE)*$E1852</f>
        <v>1044.0978956502074</v>
      </c>
      <c r="AB1852" s="5">
        <f t="shared" ca="1" si="2609"/>
        <v>57133.579168708842</v>
      </c>
      <c r="AC1852" s="5">
        <f ca="1">VLOOKUP(CONCATENATE($F1852," ",$G1852),AllocFactorMatrix,(AC$4+1),FALSE)*$E1852</f>
        <v>816.83329156965056</v>
      </c>
      <c r="AD1852" s="5">
        <f ca="1">VLOOKUP(CONCATENATE($F1852," ",$G1852),AllocFactorMatrix,(AD$4+1),FALSE)*$E1852</f>
        <v>21657.116321233687</v>
      </c>
      <c r="AE1852" s="5">
        <f ca="1">VLOOKUP(CONCATENATE($F1852," ",$G1852),AllocFactorMatrix,(AE$4+1),FALSE)*$E1852</f>
        <v>4567.761611547161</v>
      </c>
    </row>
    <row r="1853" spans="4:31">
      <c r="G1853" s="7"/>
      <c r="H1853" s="4"/>
      <c r="I1853" s="5"/>
      <c r="J1853" s="47"/>
      <c r="K1853" s="47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</row>
    <row r="1854" spans="4:31" hidden="1" outlineLevel="1">
      <c r="E1854" s="9"/>
      <c r="F1854" s="99"/>
      <c r="G1854" s="48" t="str">
        <f>$G$8</f>
        <v>PRODUCTION</v>
      </c>
      <c r="H1854" s="13">
        <f ca="1">+H1836+H1845</f>
        <v>9582781.4852997623</v>
      </c>
      <c r="I1854" s="13">
        <f ca="1">+I1836+I1845</f>
        <v>4897062.7332559116</v>
      </c>
      <c r="J1854" s="53">
        <f ca="1">+J1836+J1845</f>
        <v>1088.8798897658385</v>
      </c>
      <c r="K1854" s="53">
        <f ca="1">+K1836+K1845</f>
        <v>1908.9138643478236</v>
      </c>
      <c r="L1854" s="13">
        <f t="shared" ref="H1854:X1861" ca="1" si="2619">+L1836+L1845</f>
        <v>1154693.0525402692</v>
      </c>
      <c r="M1854" s="13">
        <f t="shared" ca="1" si="2619"/>
        <v>15969.421110395026</v>
      </c>
      <c r="N1854" s="13">
        <f t="shared" ca="1" si="2619"/>
        <v>2218.5716114908209</v>
      </c>
      <c r="O1854" s="13">
        <f t="shared" ca="1" si="2619"/>
        <v>1172881.0452621549</v>
      </c>
      <c r="P1854" s="13">
        <f t="shared" ca="1" si="2619"/>
        <v>685281.80269690719</v>
      </c>
      <c r="Q1854" s="13">
        <f t="shared" ca="1" si="2619"/>
        <v>123902.10147836356</v>
      </c>
      <c r="R1854" s="13">
        <f t="shared" ca="1" si="2619"/>
        <v>24960.035470769544</v>
      </c>
      <c r="S1854" s="13">
        <f t="shared" ca="1" si="2619"/>
        <v>931.81857843710361</v>
      </c>
      <c r="T1854" s="13">
        <f t="shared" ca="1" si="2619"/>
        <v>835075.75822447741</v>
      </c>
      <c r="U1854" s="13">
        <f t="shared" ca="1" si="2619"/>
        <v>32448.968111163864</v>
      </c>
      <c r="V1854" s="13">
        <f t="shared" ca="1" si="2619"/>
        <v>442514.36453331658</v>
      </c>
      <c r="W1854" s="13">
        <f t="shared" ca="1" si="2619"/>
        <v>1683221.5247371779</v>
      </c>
      <c r="X1854" s="13">
        <f t="shared" ca="1" si="2619"/>
        <v>307894.28366096242</v>
      </c>
      <c r="Y1854" s="13">
        <f t="shared" ref="Y1854:AE1854" ca="1" si="2620">+Y1836+Y1845</f>
        <v>2466079.1410426209</v>
      </c>
      <c r="Z1854" s="13">
        <f t="shared" ca="1" si="2620"/>
        <v>188909.44500547749</v>
      </c>
      <c r="AA1854" s="13">
        <f t="shared" ca="1" si="2620"/>
        <v>3757.492980651019</v>
      </c>
      <c r="AB1854" s="13">
        <f t="shared" ca="1" si="2620"/>
        <v>192666.9379861285</v>
      </c>
      <c r="AC1854" s="13">
        <f t="shared" ca="1" si="2620"/>
        <v>2500.5244781523461</v>
      </c>
      <c r="AD1854" s="13">
        <f t="shared" ca="1" si="2620"/>
        <v>11209.325351758685</v>
      </c>
      <c r="AE1854" s="13">
        <f t="shared" ca="1" si="2620"/>
        <v>2308.2259444395959</v>
      </c>
    </row>
    <row r="1855" spans="4:31" hidden="1" outlineLevel="1">
      <c r="E1855" s="9"/>
      <c r="F1855" s="99"/>
      <c r="G1855" s="48" t="str">
        <f>$G$9</f>
        <v>BULKTRAN</v>
      </c>
      <c r="H1855" s="13">
        <f t="shared" ca="1" si="2619"/>
        <v>1509949.0449482044</v>
      </c>
      <c r="I1855" s="13">
        <f t="shared" ca="1" si="2619"/>
        <v>754657.47837544873</v>
      </c>
      <c r="J1855" s="53">
        <f t="shared" ref="J1855:K1855" ca="1" si="2621">+J1837+J1846</f>
        <v>141.56245665317945</v>
      </c>
      <c r="K1855" s="53">
        <f t="shared" ca="1" si="2621"/>
        <v>225.87451508825234</v>
      </c>
      <c r="L1855" s="13">
        <f t="shared" ca="1" si="2619"/>
        <v>183255.93294180164</v>
      </c>
      <c r="M1855" s="13">
        <f t="shared" ca="1" si="2619"/>
        <v>2507.227643451602</v>
      </c>
      <c r="N1855" s="13">
        <f t="shared" ca="1" si="2619"/>
        <v>328.61280887628754</v>
      </c>
      <c r="O1855" s="13">
        <f t="shared" ca="1" si="2619"/>
        <v>186091.7733941295</v>
      </c>
      <c r="P1855" s="13">
        <f t="shared" ca="1" si="2619"/>
        <v>108495.68936967009</v>
      </c>
      <c r="Q1855" s="13">
        <f t="shared" ca="1" si="2619"/>
        <v>20311.990259061437</v>
      </c>
      <c r="R1855" s="13">
        <f t="shared" ca="1" si="2619"/>
        <v>4014.6603012963328</v>
      </c>
      <c r="S1855" s="13">
        <f t="shared" ca="1" si="2619"/>
        <v>139.97282118863453</v>
      </c>
      <c r="T1855" s="13">
        <f t="shared" ca="1" si="2619"/>
        <v>132962.31275121646</v>
      </c>
      <c r="U1855" s="13">
        <f t="shared" ca="1" si="2619"/>
        <v>5085.135224113802</v>
      </c>
      <c r="V1855" s="13">
        <f t="shared" ca="1" si="2619"/>
        <v>72746.835196371816</v>
      </c>
      <c r="W1855" s="13">
        <f t="shared" ca="1" si="2619"/>
        <v>273504.41019297799</v>
      </c>
      <c r="X1855" s="13">
        <f t="shared" ca="1" si="2619"/>
        <v>51318.511564059423</v>
      </c>
      <c r="Y1855" s="13">
        <f t="shared" ref="Y1855:AE1855" ca="1" si="2622">+Y1837+Y1846</f>
        <v>402654.89217752306</v>
      </c>
      <c r="Z1855" s="13">
        <f t="shared" ca="1" si="2622"/>
        <v>30015.751396815052</v>
      </c>
      <c r="AA1855" s="13">
        <f t="shared" ca="1" si="2622"/>
        <v>590.1148559998486</v>
      </c>
      <c r="AB1855" s="13">
        <f t="shared" ca="1" si="2622"/>
        <v>30605.866252814903</v>
      </c>
      <c r="AC1855" s="13">
        <f t="shared" ca="1" si="2622"/>
        <v>399.77470829255185</v>
      </c>
      <c r="AD1855" s="13">
        <f t="shared" ca="1" si="2622"/>
        <v>1830.1384892553319</v>
      </c>
      <c r="AE1855" s="13">
        <f t="shared" ca="1" si="2622"/>
        <v>379.37182777810915</v>
      </c>
    </row>
    <row r="1856" spans="4:31" hidden="1" outlineLevel="1">
      <c r="E1856" s="9"/>
      <c r="F1856" s="99"/>
      <c r="G1856" s="48" t="str">
        <f>$G$10</f>
        <v>SUBTRAN</v>
      </c>
      <c r="H1856" s="13">
        <f t="shared" ca="1" si="2619"/>
        <v>418269.94768780831</v>
      </c>
      <c r="I1856" s="13">
        <f t="shared" ca="1" si="2619"/>
        <v>208117.80758566852</v>
      </c>
      <c r="J1856" s="53">
        <f t="shared" ref="J1856:K1856" ca="1" si="2623">+J1838+J1847</f>
        <v>28.688916074112321</v>
      </c>
      <c r="K1856" s="53">
        <f t="shared" ca="1" si="2623"/>
        <v>48.943393796795391</v>
      </c>
      <c r="L1856" s="13">
        <f t="shared" ca="1" si="2619"/>
        <v>50720.578540807335</v>
      </c>
      <c r="M1856" s="13">
        <f t="shared" ca="1" si="2619"/>
        <v>697.46106324222933</v>
      </c>
      <c r="N1856" s="13">
        <f t="shared" ca="1" si="2619"/>
        <v>119.76296758278752</v>
      </c>
      <c r="O1856" s="13">
        <f t="shared" ca="1" si="2619"/>
        <v>51537.802571632346</v>
      </c>
      <c r="P1856" s="13">
        <f t="shared" ca="1" si="2619"/>
        <v>29153.651184956292</v>
      </c>
      <c r="Q1856" s="13">
        <f t="shared" ca="1" si="2619"/>
        <v>5462.6425712607161</v>
      </c>
      <c r="R1856" s="13">
        <f t="shared" ca="1" si="2619"/>
        <v>1399.1328441387207</v>
      </c>
      <c r="S1856" s="13">
        <f t="shared" ca="1" si="2619"/>
        <v>0</v>
      </c>
      <c r="T1856" s="13">
        <f t="shared" ca="1" si="2619"/>
        <v>36015.426600355728</v>
      </c>
      <c r="U1856" s="13">
        <f t="shared" ca="1" si="2619"/>
        <v>1301.2293429531519</v>
      </c>
      <c r="V1856" s="13">
        <f t="shared" ca="1" si="2619"/>
        <v>19295.840985053161</v>
      </c>
      <c r="W1856" s="13">
        <f t="shared" ca="1" si="2619"/>
        <v>93603.698935571374</v>
      </c>
      <c r="X1856" s="13">
        <f t="shared" ca="1" si="2619"/>
        <v>8.1157875821610313E-155</v>
      </c>
      <c r="Y1856" s="13">
        <f t="shared" ref="Y1856:AE1856" ca="1" si="2624">+Y1838+Y1847</f>
        <v>114200.76926357769</v>
      </c>
      <c r="Z1856" s="13">
        <f t="shared" ca="1" si="2624"/>
        <v>8053.1629892795081</v>
      </c>
      <c r="AA1856" s="13">
        <f t="shared" ca="1" si="2624"/>
        <v>159.27783058439954</v>
      </c>
      <c r="AB1856" s="13">
        <f t="shared" ca="1" si="2624"/>
        <v>8212.4408198639067</v>
      </c>
      <c r="AC1856" s="13">
        <f t="shared" ca="1" si="2624"/>
        <v>108.06853683789821</v>
      </c>
      <c r="AD1856" s="13">
        <f t="shared" ca="1" si="2624"/>
        <v>0</v>
      </c>
      <c r="AE1856" s="13">
        <f t="shared" ca="1" si="2624"/>
        <v>0</v>
      </c>
    </row>
    <row r="1857" spans="1:31" hidden="1" outlineLevel="1">
      <c r="E1857" s="9"/>
      <c r="F1857" s="99"/>
      <c r="G1857" s="48" t="str">
        <f>$G$11</f>
        <v>DISTPRI</v>
      </c>
      <c r="H1857" s="13">
        <f t="shared" ca="1" si="2619"/>
        <v>3387926.1920331274</v>
      </c>
      <c r="I1857" s="13">
        <f t="shared" ca="1" si="2619"/>
        <v>2200785.9554238436</v>
      </c>
      <c r="J1857" s="53">
        <f t="shared" ref="J1857:K1857" ca="1" si="2625">+J1839+J1848</f>
        <v>345.62543315190499</v>
      </c>
      <c r="K1857" s="53">
        <f t="shared" ca="1" si="2625"/>
        <v>627.41970896189298</v>
      </c>
      <c r="L1857" s="13">
        <f t="shared" ca="1" si="2619"/>
        <v>525305.70983714378</v>
      </c>
      <c r="M1857" s="13">
        <f t="shared" ca="1" si="2619"/>
        <v>7274.022055646642</v>
      </c>
      <c r="N1857" s="13">
        <f t="shared" ca="1" si="2619"/>
        <v>0</v>
      </c>
      <c r="O1857" s="13">
        <f t="shared" ca="1" si="2619"/>
        <v>532579.73189279041</v>
      </c>
      <c r="P1857" s="13">
        <f t="shared" ca="1" si="2619"/>
        <v>303811.33747023059</v>
      </c>
      <c r="Q1857" s="13">
        <f t="shared" ca="1" si="2619"/>
        <v>55628.157796986496</v>
      </c>
      <c r="R1857" s="13">
        <f t="shared" ca="1" si="2619"/>
        <v>0</v>
      </c>
      <c r="S1857" s="13">
        <f t="shared" ca="1" si="2619"/>
        <v>0</v>
      </c>
      <c r="T1857" s="13">
        <f t="shared" ca="1" si="2619"/>
        <v>359439.49526721711</v>
      </c>
      <c r="U1857" s="13">
        <f t="shared" ca="1" si="2619"/>
        <v>13695.690256890413</v>
      </c>
      <c r="V1857" s="13">
        <f t="shared" ca="1" si="2619"/>
        <v>193923.37987181224</v>
      </c>
      <c r="W1857" s="13">
        <f t="shared" ca="1" si="2619"/>
        <v>-1.2566502110287221E-82</v>
      </c>
      <c r="X1857" s="13">
        <f t="shared" ca="1" si="2619"/>
        <v>1.2629136762099396E-154</v>
      </c>
      <c r="Y1857" s="13">
        <f t="shared" ref="Y1857:AE1857" ca="1" si="2626">+Y1839+Y1848</f>
        <v>207619.07012870265</v>
      </c>
      <c r="Z1857" s="13">
        <f t="shared" ca="1" si="2626"/>
        <v>83750.895907511906</v>
      </c>
      <c r="AA1857" s="13">
        <f t="shared" ca="1" si="2626"/>
        <v>1668.6744254403748</v>
      </c>
      <c r="AB1857" s="13">
        <f t="shared" ca="1" si="2626"/>
        <v>85419.57033295228</v>
      </c>
      <c r="AC1857" s="13">
        <f t="shared" ca="1" si="2626"/>
        <v>1109.3238455054448</v>
      </c>
      <c r="AD1857" s="13">
        <f t="shared" ca="1" si="2626"/>
        <v>0</v>
      </c>
      <c r="AE1857" s="13">
        <f t="shared" ca="1" si="2626"/>
        <v>0</v>
      </c>
    </row>
    <row r="1858" spans="1:31" hidden="1" outlineLevel="1">
      <c r="E1858" s="9"/>
      <c r="F1858" s="99"/>
      <c r="G1858" s="48" t="str">
        <f>$G$12</f>
        <v>DISTSEC</v>
      </c>
      <c r="H1858" s="13">
        <f t="shared" ca="1" si="2619"/>
        <v>1357533.2343571095</v>
      </c>
      <c r="I1858" s="13">
        <f t="shared" ca="1" si="2619"/>
        <v>1001027.6837502146</v>
      </c>
      <c r="J1858" s="53">
        <f t="shared" ref="J1858:K1858" ca="1" si="2627">+J1840+J1849</f>
        <v>233.0361866202006</v>
      </c>
      <c r="K1858" s="53">
        <f t="shared" ca="1" si="2627"/>
        <v>289.04404017414146</v>
      </c>
      <c r="L1858" s="13">
        <f t="shared" ca="1" si="2619"/>
        <v>206599.79564520155</v>
      </c>
      <c r="M1858" s="13">
        <f t="shared" ca="1" si="2619"/>
        <v>0</v>
      </c>
      <c r="N1858" s="13">
        <f t="shared" ca="1" si="2619"/>
        <v>0</v>
      </c>
      <c r="O1858" s="13">
        <f t="shared" ca="1" si="2619"/>
        <v>206599.79564520155</v>
      </c>
      <c r="P1858" s="13">
        <f t="shared" ca="1" si="2619"/>
        <v>102814.30017463569</v>
      </c>
      <c r="Q1858" s="13">
        <f t="shared" ca="1" si="2619"/>
        <v>0</v>
      </c>
      <c r="R1858" s="13">
        <f t="shared" ca="1" si="2619"/>
        <v>0</v>
      </c>
      <c r="S1858" s="13">
        <f t="shared" ca="1" si="2619"/>
        <v>0</v>
      </c>
      <c r="T1858" s="13">
        <f t="shared" ca="1" si="2619"/>
        <v>102814.30017463569</v>
      </c>
      <c r="U1858" s="13">
        <f t="shared" ca="1" si="2619"/>
        <v>3829.1022884061722</v>
      </c>
      <c r="V1858" s="13">
        <f t="shared" ca="1" si="2619"/>
        <v>1.3211628593246353E-125</v>
      </c>
      <c r="W1858" s="13">
        <f t="shared" ca="1" si="2619"/>
        <v>-4.7675230966548875E-84</v>
      </c>
      <c r="X1858" s="13">
        <f t="shared" ca="1" si="2619"/>
        <v>0</v>
      </c>
      <c r="Y1858" s="13">
        <f t="shared" ref="Y1858:AE1858" ca="1" si="2628">+Y1840+Y1849</f>
        <v>3829.1022884061722</v>
      </c>
      <c r="Z1858" s="13">
        <f t="shared" ca="1" si="2628"/>
        <v>29229.532107912797</v>
      </c>
      <c r="AA1858" s="13">
        <f t="shared" ca="1" si="2628"/>
        <v>0</v>
      </c>
      <c r="AB1858" s="13">
        <f t="shared" ca="1" si="2628"/>
        <v>29229.532107912797</v>
      </c>
      <c r="AC1858" s="13">
        <f t="shared" ca="1" si="2628"/>
        <v>347.66517000356487</v>
      </c>
      <c r="AD1858" s="13">
        <f t="shared" ca="1" si="2628"/>
        <v>10890.133566653181</v>
      </c>
      <c r="AE1858" s="13">
        <f t="shared" ca="1" si="2628"/>
        <v>2272.9414272869726</v>
      </c>
    </row>
    <row r="1859" spans="1:31" hidden="1" outlineLevel="1">
      <c r="E1859" s="9"/>
      <c r="F1859" s="99"/>
      <c r="G1859" s="48" t="str">
        <f>$G$13</f>
        <v>ENERGY</v>
      </c>
      <c r="H1859" s="13">
        <f t="shared" ca="1" si="2619"/>
        <v>3821585.3154675043</v>
      </c>
      <c r="I1859" s="13">
        <f t="shared" ca="1" si="2619"/>
        <v>1504728.609637856</v>
      </c>
      <c r="J1859" s="53">
        <f t="shared" ref="J1859:K1859" ca="1" si="2629">+J1841+J1850</f>
        <v>266.8717576745513</v>
      </c>
      <c r="K1859" s="53">
        <f t="shared" ca="1" si="2629"/>
        <v>787.74674396769228</v>
      </c>
      <c r="L1859" s="13">
        <f t="shared" ca="1" si="2619"/>
        <v>433838.50213528238</v>
      </c>
      <c r="M1859" s="13">
        <f t="shared" ca="1" si="2619"/>
        <v>6035.0319090034209</v>
      </c>
      <c r="N1859" s="13">
        <f t="shared" ca="1" si="2619"/>
        <v>873.29144033345437</v>
      </c>
      <c r="O1859" s="13">
        <f t="shared" ca="1" si="2619"/>
        <v>440746.82548461918</v>
      </c>
      <c r="P1859" s="13">
        <f t="shared" ca="1" si="2619"/>
        <v>280548.9686030891</v>
      </c>
      <c r="Q1859" s="13">
        <f t="shared" ca="1" si="2619"/>
        <v>49497.004685233194</v>
      </c>
      <c r="R1859" s="13">
        <f t="shared" ca="1" si="2619"/>
        <v>10111.399751713241</v>
      </c>
      <c r="S1859" s="13">
        <f t="shared" ca="1" si="2619"/>
        <v>388.41454234014805</v>
      </c>
      <c r="T1859" s="13">
        <f t="shared" ca="1" si="2619"/>
        <v>340545.78758237569</v>
      </c>
      <c r="U1859" s="13">
        <f t="shared" ca="1" si="2619"/>
        <v>14780.752317430279</v>
      </c>
      <c r="V1859" s="13">
        <f t="shared" ca="1" si="2619"/>
        <v>229720.60196091834</v>
      </c>
      <c r="W1859" s="13">
        <f t="shared" ca="1" si="2619"/>
        <v>986962.06769154361</v>
      </c>
      <c r="X1859" s="13">
        <f t="shared" ca="1" si="2619"/>
        <v>185229.13131489878</v>
      </c>
      <c r="Y1859" s="13">
        <f t="shared" ref="Y1859:AE1859" ca="1" si="2630">+Y1841+Y1850</f>
        <v>1416692.5532847911</v>
      </c>
      <c r="Z1859" s="13">
        <f t="shared" ca="1" si="2630"/>
        <v>77364.118536724622</v>
      </c>
      <c r="AA1859" s="13">
        <f t="shared" ca="1" si="2630"/>
        <v>1553.8344461222136</v>
      </c>
      <c r="AB1859" s="13">
        <f t="shared" ca="1" si="2630"/>
        <v>78917.952982846822</v>
      </c>
      <c r="AC1859" s="13">
        <f t="shared" ca="1" si="2630"/>
        <v>1386.9731857349516</v>
      </c>
      <c r="AD1859" s="13">
        <f t="shared" ca="1" si="2630"/>
        <v>31089.496619263464</v>
      </c>
      <c r="AE1859" s="13">
        <f t="shared" ca="1" si="2630"/>
        <v>6422.4981883729815</v>
      </c>
    </row>
    <row r="1860" spans="1:31" hidden="1" outlineLevel="1">
      <c r="E1860" s="9"/>
      <c r="F1860" s="99"/>
      <c r="G1860" s="48" t="str">
        <f>$G$14</f>
        <v>CUSTOMER</v>
      </c>
      <c r="H1860" s="13">
        <f t="shared" ca="1" si="2619"/>
        <v>2403538.6085364893</v>
      </c>
      <c r="I1860" s="13">
        <f t="shared" ca="1" si="2619"/>
        <v>1829692.0498059071</v>
      </c>
      <c r="J1860" s="53">
        <f t="shared" ref="J1860:K1860" ca="1" si="2631">+J1842+J1851</f>
        <v>367.87781378349968</v>
      </c>
      <c r="K1860" s="53">
        <f t="shared" ca="1" si="2631"/>
        <v>125.61656796129006</v>
      </c>
      <c r="L1860" s="13">
        <f t="shared" ca="1" si="2619"/>
        <v>376507.01469555986</v>
      </c>
      <c r="M1860" s="13">
        <f t="shared" ca="1" si="2619"/>
        <v>10054.760658574192</v>
      </c>
      <c r="N1860" s="13">
        <f t="shared" ca="1" si="2619"/>
        <v>1606.4699919501281</v>
      </c>
      <c r="O1860" s="13">
        <f t="shared" ca="1" si="2619"/>
        <v>388168.24534608418</v>
      </c>
      <c r="P1860" s="13">
        <f t="shared" ca="1" si="2619"/>
        <v>15875.267267002695</v>
      </c>
      <c r="Q1860" s="13">
        <f t="shared" ca="1" si="2619"/>
        <v>3933.7820682351457</v>
      </c>
      <c r="R1860" s="13">
        <f t="shared" ca="1" si="2619"/>
        <v>4015.4199289994885</v>
      </c>
      <c r="S1860" s="13">
        <f t="shared" ca="1" si="2619"/>
        <v>482.73883346380779</v>
      </c>
      <c r="T1860" s="13">
        <f t="shared" ca="1" si="2619"/>
        <v>24307.208097701139</v>
      </c>
      <c r="U1860" s="13">
        <f t="shared" ca="1" si="2619"/>
        <v>119.62073251270715</v>
      </c>
      <c r="V1860" s="13">
        <f t="shared" ca="1" si="2619"/>
        <v>2857.7487182646687</v>
      </c>
      <c r="W1860" s="13">
        <f t="shared" ca="1" si="2619"/>
        <v>6772.6854973624058</v>
      </c>
      <c r="X1860" s="13">
        <f t="shared" ca="1" si="2619"/>
        <v>2023.5156899964668</v>
      </c>
      <c r="Y1860" s="13">
        <f t="shared" ref="Y1860:AE1860" ca="1" si="2632">+Y1842+Y1851</f>
        <v>11773.570638136251</v>
      </c>
      <c r="Z1860" s="13">
        <f t="shared" ca="1" si="2632"/>
        <v>3511.3033209116102</v>
      </c>
      <c r="AA1860" s="13">
        <f t="shared" ca="1" si="2632"/>
        <v>53.008858950213522</v>
      </c>
      <c r="AB1860" s="13">
        <f t="shared" ca="1" si="2632"/>
        <v>3564.3121798618231</v>
      </c>
      <c r="AC1860" s="13">
        <f t="shared" ca="1" si="2632"/>
        <v>289.97670958144374</v>
      </c>
      <c r="AD1860" s="13">
        <f t="shared" ca="1" si="2632"/>
        <v>120890.09388999881</v>
      </c>
      <c r="AE1860" s="13">
        <f t="shared" ca="1" si="2632"/>
        <v>24359.657487472563</v>
      </c>
    </row>
    <row r="1861" spans="1:31" s="48" customFormat="1" collapsed="1">
      <c r="A1861" s="49"/>
      <c r="B1861" s="97"/>
      <c r="C1861" s="48" t="s">
        <v>216</v>
      </c>
      <c r="E1861" s="53">
        <f>+E1843+E1852</f>
        <v>22481583.828329999</v>
      </c>
      <c r="F1861" s="99"/>
      <c r="G1861" s="48" t="str">
        <f>$G$15</f>
        <v>TOTAL</v>
      </c>
      <c r="H1861" s="53">
        <f t="shared" ca="1" si="2619"/>
        <v>22481583.828330006</v>
      </c>
      <c r="I1861" s="53">
        <f t="shared" ca="1" si="2619"/>
        <v>12396072.31783485</v>
      </c>
      <c r="J1861" s="53">
        <f t="shared" ref="J1861:K1861" ca="1" si="2633">+J1843+J1852</f>
        <v>2472.5424537232866</v>
      </c>
      <c r="K1861" s="53">
        <f t="shared" ca="1" si="2633"/>
        <v>4013.5588342978886</v>
      </c>
      <c r="L1861" s="53">
        <f t="shared" ca="1" si="2619"/>
        <v>2930920.586336066</v>
      </c>
      <c r="M1861" s="53">
        <f t="shared" ca="1" si="2619"/>
        <v>42537.924440313102</v>
      </c>
      <c r="N1861" s="53">
        <f t="shared" ca="1" si="2619"/>
        <v>5146.7088202334799</v>
      </c>
      <c r="O1861" s="53">
        <f t="shared" ca="1" si="2619"/>
        <v>2978605.2195966127</v>
      </c>
      <c r="P1861" s="53">
        <f t="shared" ca="1" si="2619"/>
        <v>1525981.0167664918</v>
      </c>
      <c r="Q1861" s="53">
        <f t="shared" ca="1" si="2619"/>
        <v>258735.67885914055</v>
      </c>
      <c r="R1861" s="53">
        <f t="shared" ca="1" si="2619"/>
        <v>44500.648296917323</v>
      </c>
      <c r="S1861" s="53">
        <f t="shared" ca="1" si="2619"/>
        <v>1942.9447754296939</v>
      </c>
      <c r="T1861" s="53">
        <f t="shared" ca="1" si="2619"/>
        <v>1831160.2886979792</v>
      </c>
      <c r="U1861" s="53">
        <f t="shared" ca="1" si="2619"/>
        <v>71260.498273470366</v>
      </c>
      <c r="V1861" s="53">
        <f t="shared" ca="1" si="2619"/>
        <v>961058.77126573666</v>
      </c>
      <c r="W1861" s="53">
        <f t="shared" ca="1" si="2619"/>
        <v>3044064.3870546333</v>
      </c>
      <c r="X1861" s="53">
        <f t="shared" ca="1" si="2619"/>
        <v>546465.44222991704</v>
      </c>
      <c r="Y1861" s="53">
        <f t="shared" ref="Y1861:AE1861" ca="1" si="2634">+Y1843+Y1852</f>
        <v>4622849.0988237569</v>
      </c>
      <c r="Z1861" s="53">
        <f t="shared" ca="1" si="2634"/>
        <v>420834.20926463295</v>
      </c>
      <c r="AA1861" s="53">
        <f t="shared" ca="1" si="2634"/>
        <v>7782.4033977480676</v>
      </c>
      <c r="AB1861" s="53">
        <f t="shared" ca="1" si="2634"/>
        <v>428616.61266238097</v>
      </c>
      <c r="AC1861" s="53">
        <f t="shared" ca="1" si="2634"/>
        <v>6142.3066341082013</v>
      </c>
      <c r="AD1861" s="53">
        <f t="shared" ca="1" si="2634"/>
        <v>175909.18791692948</v>
      </c>
      <c r="AE1861" s="53">
        <f t="shared" ca="1" si="2634"/>
        <v>35742.694875350222</v>
      </c>
    </row>
    <row r="1862" spans="1:31">
      <c r="F1862" s="168"/>
      <c r="G1862" s="7"/>
      <c r="H1862" s="4"/>
      <c r="I1862" s="5"/>
      <c r="J1862" s="47"/>
      <c r="K1862" s="47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</row>
    <row r="1863" spans="1:31" s="48" customFormat="1" hidden="1" outlineLevel="1">
      <c r="A1863" s="49"/>
      <c r="B1863" s="97"/>
      <c r="E1863" s="51"/>
      <c r="F1863" s="99"/>
      <c r="G1863" s="48" t="str">
        <f>$G$8</f>
        <v>PRODUCTION</v>
      </c>
      <c r="H1863" s="53">
        <f t="shared" ref="H1863:AE1863" ca="1" si="2635">+H1854+H1722+H1713+H1704+H1654+H1383+H1448+H1277</f>
        <v>131814379.90666643</v>
      </c>
      <c r="I1863" s="53">
        <f t="shared" ca="1" si="2635"/>
        <v>67757220.374759629</v>
      </c>
      <c r="J1863" s="53">
        <f t="shared" ref="J1863:K1863" ca="1" si="2636">+J1854+J1722+J1713+J1704+J1654+J1383+J1448+J1277</f>
        <v>15151.774726618736</v>
      </c>
      <c r="K1863" s="53">
        <f t="shared" ca="1" si="2636"/>
        <v>26532.039995028324</v>
      </c>
      <c r="L1863" s="53">
        <f t="shared" ca="1" si="2635"/>
        <v>15805351.182563677</v>
      </c>
      <c r="M1863" s="53">
        <f t="shared" ca="1" si="2635"/>
        <v>219833.1425284507</v>
      </c>
      <c r="N1863" s="53">
        <f t="shared" ca="1" si="2635"/>
        <v>30611.427875296358</v>
      </c>
      <c r="O1863" s="53">
        <f t="shared" ca="1" si="2635"/>
        <v>16055795.752967428</v>
      </c>
      <c r="P1863" s="53">
        <f t="shared" ca="1" si="2635"/>
        <v>9399386.4345052354</v>
      </c>
      <c r="Q1863" s="53">
        <f t="shared" ca="1" si="2635"/>
        <v>1687726.4186137789</v>
      </c>
      <c r="R1863" s="53">
        <f t="shared" ca="1" si="2635"/>
        <v>342087.64844790084</v>
      </c>
      <c r="S1863" s="53">
        <f t="shared" ca="1" si="2635"/>
        <v>12974.596269169808</v>
      </c>
      <c r="T1863" s="53">
        <f t="shared" ca="1" si="2635"/>
        <v>11442175.097836081</v>
      </c>
      <c r="U1863" s="53">
        <f t="shared" ca="1" si="2635"/>
        <v>445740.12932847661</v>
      </c>
      <c r="V1863" s="53">
        <f t="shared" ca="1" si="2635"/>
        <v>6022183.6957867499</v>
      </c>
      <c r="W1863" s="53">
        <f t="shared" ca="1" si="2635"/>
        <v>23023216.87103866</v>
      </c>
      <c r="X1863" s="53">
        <f t="shared" ca="1" si="2635"/>
        <v>4173832.362488809</v>
      </c>
      <c r="Y1863" s="53">
        <f t="shared" ca="1" si="2635"/>
        <v>33664973.058642693</v>
      </c>
      <c r="Z1863" s="53">
        <f t="shared" ca="1" si="2635"/>
        <v>2584148.1378528103</v>
      </c>
      <c r="AA1863" s="53">
        <f t="shared" ca="1" si="2635"/>
        <v>51596.553208373196</v>
      </c>
      <c r="AB1863" s="53">
        <f t="shared" ca="1" si="2635"/>
        <v>2635744.6910611829</v>
      </c>
      <c r="AC1863" s="53">
        <f t="shared" ca="1" si="2635"/>
        <v>34097.597862449926</v>
      </c>
      <c r="AD1863" s="53">
        <f t="shared" ca="1" si="2635"/>
        <v>151581.51551967577</v>
      </c>
      <c r="AE1863" s="53">
        <f t="shared" ca="1" si="2635"/>
        <v>31108.003295639359</v>
      </c>
    </row>
    <row r="1864" spans="1:31" s="48" customFormat="1" hidden="1" outlineLevel="1">
      <c r="A1864" s="49"/>
      <c r="B1864" s="97"/>
      <c r="E1864" s="51"/>
      <c r="F1864" s="99"/>
      <c r="G1864" s="48" t="str">
        <f>$G$9</f>
        <v>BULKTRAN</v>
      </c>
      <c r="H1864" s="53">
        <f t="shared" ref="H1864:AE1864" ca="1" si="2637">+H1855+H1723+H1714+H1705+H1655+H1384+H1449+H1278</f>
        <v>3254147.3169482145</v>
      </c>
      <c r="I1864" s="53">
        <f t="shared" ca="1" si="2637"/>
        <v>1651647.9436232094</v>
      </c>
      <c r="J1864" s="53">
        <f t="shared" ref="J1864:K1864" ca="1" si="2638">+J1855+J1723+J1714+J1705+J1655+J1384+J1449+J1278</f>
        <v>342.23460027679505</v>
      </c>
      <c r="K1864" s="53">
        <f t="shared" ca="1" si="2638"/>
        <v>577.23713001797478</v>
      </c>
      <c r="L1864" s="53">
        <f t="shared" ca="1" si="2637"/>
        <v>392315.23449784494</v>
      </c>
      <c r="M1864" s="53">
        <f t="shared" ca="1" si="2637"/>
        <v>5416.2851638734792</v>
      </c>
      <c r="N1864" s="53">
        <f t="shared" ca="1" si="2637"/>
        <v>733.7680344649724</v>
      </c>
      <c r="O1864" s="53">
        <f t="shared" ca="1" si="2637"/>
        <v>398465.28769618343</v>
      </c>
      <c r="P1864" s="53">
        <f t="shared" ca="1" si="2637"/>
        <v>232842.63759848828</v>
      </c>
      <c r="Q1864" s="53">
        <f t="shared" ca="1" si="2637"/>
        <v>42627.166587332278</v>
      </c>
      <c r="R1864" s="53">
        <f t="shared" ca="1" si="2637"/>
        <v>8539.9503384223663</v>
      </c>
      <c r="S1864" s="53">
        <f t="shared" ca="1" si="2637"/>
        <v>311.8186639129201</v>
      </c>
      <c r="T1864" s="53">
        <f t="shared" ca="1" si="2637"/>
        <v>284321.57318815583</v>
      </c>
      <c r="U1864" s="53">
        <f t="shared" ca="1" si="2637"/>
        <v>10982.642403420261</v>
      </c>
      <c r="V1864" s="53">
        <f t="shared" ca="1" si="2637"/>
        <v>152366.58763022738</v>
      </c>
      <c r="W1864" s="53">
        <f t="shared" ca="1" si="2637"/>
        <v>578018.00150833908</v>
      </c>
      <c r="X1864" s="53">
        <f t="shared" ca="1" si="2637"/>
        <v>106483.97290005267</v>
      </c>
      <c r="Y1864" s="53">
        <f t="shared" ca="1" si="2637"/>
        <v>847851.20444204006</v>
      </c>
      <c r="Z1864" s="53">
        <f t="shared" ca="1" si="2637"/>
        <v>64194.893640295595</v>
      </c>
      <c r="AA1864" s="53">
        <f t="shared" ca="1" si="2637"/>
        <v>1272.7599924534638</v>
      </c>
      <c r="AB1864" s="53">
        <f t="shared" ca="1" si="2637"/>
        <v>65467.653632749076</v>
      </c>
      <c r="AC1864" s="53">
        <f t="shared" ca="1" si="2637"/>
        <v>850.65288962144393</v>
      </c>
      <c r="AD1864" s="53">
        <f t="shared" ca="1" si="2637"/>
        <v>3833.1960839348635</v>
      </c>
      <c r="AE1864" s="53">
        <f t="shared" ca="1" si="2637"/>
        <v>790.33366202314642</v>
      </c>
    </row>
    <row r="1865" spans="1:31" s="48" customFormat="1" hidden="1" outlineLevel="1">
      <c r="A1865" s="49"/>
      <c r="B1865" s="97"/>
      <c r="E1865" s="51"/>
      <c r="F1865" s="99"/>
      <c r="G1865" s="48" t="str">
        <f>$G$10</f>
        <v>SUBTRAN</v>
      </c>
      <c r="H1865" s="53">
        <f t="shared" ref="H1865:AE1865" ca="1" si="2639">+H1856+H1724+H1715+H1706+H1656+H1385+H1450+H1279</f>
        <v>901655.67568781052</v>
      </c>
      <c r="I1865" s="53">
        <f t="shared" ca="1" si="2639"/>
        <v>455065.15846945503</v>
      </c>
      <c r="J1865" s="53">
        <f t="shared" ref="J1865:K1865" ca="1" si="2640">+J1856+J1724+J1715+J1706+J1656+J1385+J1450+J1279</f>
        <v>68.900546872983483</v>
      </c>
      <c r="K1865" s="53">
        <f t="shared" ca="1" si="2640"/>
        <v>123.78414309107367</v>
      </c>
      <c r="L1865" s="53">
        <f t="shared" ca="1" si="2639"/>
        <v>108593.02690486738</v>
      </c>
      <c r="M1865" s="53">
        <f t="shared" ca="1" si="2639"/>
        <v>1506.2744692733131</v>
      </c>
      <c r="N1865" s="53">
        <f t="shared" ca="1" si="2639"/>
        <v>266.15443612381762</v>
      </c>
      <c r="O1865" s="53">
        <f t="shared" ca="1" si="2639"/>
        <v>110365.45581026451</v>
      </c>
      <c r="P1865" s="53">
        <f t="shared" ca="1" si="2639"/>
        <v>62565.353609751837</v>
      </c>
      <c r="Q1865" s="53">
        <f t="shared" ca="1" si="2639"/>
        <v>11475.404390340023</v>
      </c>
      <c r="R1865" s="53">
        <f t="shared" ca="1" si="2639"/>
        <v>2977.4364632475172</v>
      </c>
      <c r="S1865" s="53">
        <f t="shared" ca="1" si="2639"/>
        <v>0</v>
      </c>
      <c r="T1865" s="53">
        <f t="shared" ca="1" si="2639"/>
        <v>77018.194463339431</v>
      </c>
      <c r="U1865" s="53">
        <f t="shared" ca="1" si="2639"/>
        <v>2809.4553356612387</v>
      </c>
      <c r="V1865" s="53">
        <f t="shared" ca="1" si="2639"/>
        <v>40457.714158696486</v>
      </c>
      <c r="W1865" s="53">
        <f t="shared" ca="1" si="2639"/>
        <v>197948.05767751794</v>
      </c>
      <c r="X1865" s="53">
        <f t="shared" ca="1" si="2639"/>
        <v>8.1157875821610313E-155</v>
      </c>
      <c r="Y1865" s="53">
        <f t="shared" ca="1" si="2639"/>
        <v>241215.22717187577</v>
      </c>
      <c r="Z1865" s="53">
        <f t="shared" ca="1" si="2639"/>
        <v>17225.480185716842</v>
      </c>
      <c r="AA1865" s="53">
        <f t="shared" ca="1" si="2639"/>
        <v>343.44435785828591</v>
      </c>
      <c r="AB1865" s="53">
        <f t="shared" ca="1" si="2639"/>
        <v>17568.924543575118</v>
      </c>
      <c r="AC1865" s="53">
        <f t="shared" ca="1" si="2639"/>
        <v>230.03053933564172</v>
      </c>
      <c r="AD1865" s="53">
        <f t="shared" ca="1" si="2639"/>
        <v>0</v>
      </c>
      <c r="AE1865" s="53">
        <f t="shared" ca="1" si="2639"/>
        <v>0</v>
      </c>
    </row>
    <row r="1866" spans="1:31" s="48" customFormat="1" hidden="1" outlineLevel="1">
      <c r="A1866" s="49"/>
      <c r="B1866" s="97"/>
      <c r="E1866" s="51"/>
      <c r="F1866" s="99"/>
      <c r="G1866" s="48" t="str">
        <f>$G$11</f>
        <v>DISTPRI</v>
      </c>
      <c r="H1866" s="53">
        <f t="shared" ref="H1866:AE1866" ca="1" si="2641">+H1857+H1725+H1716+H1707+H1657+H1386+H1451+H1280</f>
        <v>32038597.163300987</v>
      </c>
      <c r="I1866" s="53">
        <f t="shared" ca="1" si="2641"/>
        <v>20958367.78843499</v>
      </c>
      <c r="J1866" s="53">
        <f t="shared" ref="J1866:K1866" ca="1" si="2642">+J1857+J1725+J1716+J1707+J1657+J1386+J1451+J1280</f>
        <v>3425.6475713187965</v>
      </c>
      <c r="K1866" s="53">
        <f t="shared" ca="1" si="2642"/>
        <v>6326.3428939401865</v>
      </c>
      <c r="L1866" s="53">
        <f t="shared" ca="1" si="2641"/>
        <v>4914081.9693026878</v>
      </c>
      <c r="M1866" s="53">
        <f t="shared" ca="1" si="2641"/>
        <v>68602.490790445663</v>
      </c>
      <c r="N1866" s="53">
        <f t="shared" ca="1" si="2641"/>
        <v>0</v>
      </c>
      <c r="O1866" s="53">
        <f t="shared" ca="1" si="2641"/>
        <v>4982684.4600931341</v>
      </c>
      <c r="P1866" s="53">
        <f t="shared" ca="1" si="2641"/>
        <v>2848953.6202856591</v>
      </c>
      <c r="Q1866" s="53">
        <f t="shared" ca="1" si="2641"/>
        <v>513612.17769828654</v>
      </c>
      <c r="R1866" s="53">
        <f t="shared" ca="1" si="2641"/>
        <v>0</v>
      </c>
      <c r="S1866" s="53">
        <f t="shared" ca="1" si="2641"/>
        <v>0</v>
      </c>
      <c r="T1866" s="53">
        <f t="shared" ca="1" si="2641"/>
        <v>3362565.7979839453</v>
      </c>
      <c r="U1866" s="53">
        <f t="shared" ca="1" si="2641"/>
        <v>128948.61439463582</v>
      </c>
      <c r="V1866" s="53">
        <f t="shared" ca="1" si="2641"/>
        <v>1787625.0037156695</v>
      </c>
      <c r="W1866" s="53">
        <f t="shared" ca="1" si="2641"/>
        <v>-1.2566502110287221E-82</v>
      </c>
      <c r="X1866" s="53">
        <f t="shared" ca="1" si="2641"/>
        <v>1.2629136762099396E-154</v>
      </c>
      <c r="Y1866" s="53">
        <f t="shared" ca="1" si="2641"/>
        <v>1916573.6181103052</v>
      </c>
      <c r="Z1866" s="53">
        <f t="shared" ca="1" si="2641"/>
        <v>782637.80158648163</v>
      </c>
      <c r="AA1866" s="53">
        <f t="shared" ca="1" si="2641"/>
        <v>15696.436773811456</v>
      </c>
      <c r="AB1866" s="53">
        <f t="shared" ca="1" si="2641"/>
        <v>798334.23836029298</v>
      </c>
      <c r="AC1866" s="53">
        <f t="shared" ca="1" si="2641"/>
        <v>10319.269853057694</v>
      </c>
      <c r="AD1866" s="53">
        <f t="shared" ca="1" si="2641"/>
        <v>0</v>
      </c>
      <c r="AE1866" s="53">
        <f t="shared" ca="1" si="2641"/>
        <v>0</v>
      </c>
    </row>
    <row r="1867" spans="1:31" s="48" customFormat="1" hidden="1" outlineLevel="1">
      <c r="A1867" s="49"/>
      <c r="B1867" s="97"/>
      <c r="E1867" s="51"/>
      <c r="F1867" s="99"/>
      <c r="G1867" s="48" t="str">
        <f>$G$12</f>
        <v>DISTSEC</v>
      </c>
      <c r="H1867" s="53">
        <f t="shared" ref="H1867:AE1867" ca="1" si="2643">+H1858+H1726+H1717+H1708+H1658+H1387+H1452+H1281</f>
        <v>12708156.91828217</v>
      </c>
      <c r="I1867" s="53">
        <f t="shared" ca="1" si="2643"/>
        <v>9422295.6377103385</v>
      </c>
      <c r="J1867" s="53">
        <f t="shared" ref="J1867:K1867" ca="1" si="2644">+J1858+J1726+J1717+J1708+J1658+J1387+J1452+J1281</f>
        <v>2320.6251069950795</v>
      </c>
      <c r="K1867" s="53">
        <f t="shared" ca="1" si="2644"/>
        <v>2993.0470118408157</v>
      </c>
      <c r="L1867" s="53">
        <f t="shared" ca="1" si="2643"/>
        <v>1904047.9346764775</v>
      </c>
      <c r="M1867" s="53">
        <f t="shared" ca="1" si="2643"/>
        <v>0</v>
      </c>
      <c r="N1867" s="53">
        <f t="shared" ca="1" si="2643"/>
        <v>0</v>
      </c>
      <c r="O1867" s="53">
        <f t="shared" ca="1" si="2643"/>
        <v>1904047.9346764775</v>
      </c>
      <c r="P1867" s="53">
        <f t="shared" ca="1" si="2643"/>
        <v>950169.93049640604</v>
      </c>
      <c r="Q1867" s="53">
        <f t="shared" ca="1" si="2643"/>
        <v>0</v>
      </c>
      <c r="R1867" s="53">
        <f t="shared" ca="1" si="2643"/>
        <v>0</v>
      </c>
      <c r="S1867" s="53">
        <f t="shared" ca="1" si="2643"/>
        <v>0</v>
      </c>
      <c r="T1867" s="53">
        <f t="shared" ca="1" si="2643"/>
        <v>950169.93049640604</v>
      </c>
      <c r="U1867" s="53">
        <f t="shared" ca="1" si="2643"/>
        <v>35562.09764890778</v>
      </c>
      <c r="V1867" s="53">
        <f t="shared" ca="1" si="2643"/>
        <v>1.3211628593246353E-125</v>
      </c>
      <c r="W1867" s="53">
        <f t="shared" ca="1" si="2643"/>
        <v>-4.7675230966548875E-84</v>
      </c>
      <c r="X1867" s="53">
        <f t="shared" ca="1" si="2643"/>
        <v>0</v>
      </c>
      <c r="Y1867" s="53">
        <f t="shared" ca="1" si="2643"/>
        <v>35562.09764890778</v>
      </c>
      <c r="Z1867" s="53">
        <f t="shared" ca="1" si="2643"/>
        <v>269047.47347648995</v>
      </c>
      <c r="AA1867" s="53">
        <f t="shared" ca="1" si="2643"/>
        <v>0</v>
      </c>
      <c r="AB1867" s="53">
        <f t="shared" ca="1" si="2643"/>
        <v>269047.47347648995</v>
      </c>
      <c r="AC1867" s="53">
        <f t="shared" ca="1" si="2643"/>
        <v>3183.1698059458217</v>
      </c>
      <c r="AD1867" s="53">
        <f t="shared" ca="1" si="2643"/>
        <v>98166.14437555414</v>
      </c>
      <c r="AE1867" s="53">
        <f t="shared" ca="1" si="2643"/>
        <v>20370.857973214075</v>
      </c>
    </row>
    <row r="1868" spans="1:31" s="48" customFormat="1" hidden="1" outlineLevel="1">
      <c r="A1868" s="49"/>
      <c r="B1868" s="97"/>
      <c r="E1868" s="51"/>
      <c r="F1868" s="99"/>
      <c r="G1868" s="48" t="str">
        <f>$G$13</f>
        <v>ENERGY</v>
      </c>
      <c r="H1868" s="53">
        <f t="shared" ref="H1868:AE1868" ca="1" si="2645">+H1859+H1727+H1718+H1709+H1659+H1388+H1453+H1282</f>
        <v>181494842.89410076</v>
      </c>
      <c r="I1868" s="53">
        <f t="shared" ca="1" si="2645"/>
        <v>71014700.548757374</v>
      </c>
      <c r="J1868" s="53">
        <f t="shared" ref="J1868:K1868" ca="1" si="2646">+J1859+J1727+J1718+J1709+J1659+J1388+J1453+J1282</f>
        <v>11390.369003751568</v>
      </c>
      <c r="K1868" s="53">
        <f t="shared" ca="1" si="2646"/>
        <v>32861.24501875358</v>
      </c>
      <c r="L1868" s="53">
        <f t="shared" ca="1" si="2645"/>
        <v>20477301.961125564</v>
      </c>
      <c r="M1868" s="53">
        <f t="shared" ca="1" si="2645"/>
        <v>285581.70449294953</v>
      </c>
      <c r="N1868" s="53">
        <f t="shared" ca="1" si="2645"/>
        <v>39953.679348592173</v>
      </c>
      <c r="O1868" s="53">
        <f t="shared" ca="1" si="2645"/>
        <v>20802837.344967104</v>
      </c>
      <c r="P1868" s="53">
        <f t="shared" ca="1" si="2645"/>
        <v>13274878.396212414</v>
      </c>
      <c r="Q1868" s="53">
        <f t="shared" ca="1" si="2645"/>
        <v>2370263.3457910526</v>
      </c>
      <c r="R1868" s="53">
        <f t="shared" ca="1" si="2645"/>
        <v>482704.41684045567</v>
      </c>
      <c r="S1868" s="53">
        <f t="shared" ca="1" si="2645"/>
        <v>18238.412737490715</v>
      </c>
      <c r="T1868" s="53">
        <f t="shared" ca="1" si="2645"/>
        <v>16146084.57158141</v>
      </c>
      <c r="U1868" s="53">
        <f t="shared" ca="1" si="2645"/>
        <v>696283.95187435381</v>
      </c>
      <c r="V1868" s="53">
        <f t="shared" ca="1" si="2645"/>
        <v>11004415.764387876</v>
      </c>
      <c r="W1868" s="53">
        <f t="shared" ca="1" si="2645"/>
        <v>47327172.322153173</v>
      </c>
      <c r="X1868" s="53">
        <f t="shared" ca="1" si="2645"/>
        <v>8902306.6916746441</v>
      </c>
      <c r="Y1868" s="53">
        <f t="shared" ca="1" si="2645"/>
        <v>67930178.730090052</v>
      </c>
      <c r="Z1868" s="53">
        <f t="shared" ca="1" si="2645"/>
        <v>3651969.9647297189</v>
      </c>
      <c r="AA1868" s="53">
        <f t="shared" ca="1" si="2645"/>
        <v>73277.587698957126</v>
      </c>
      <c r="AB1868" s="53">
        <f t="shared" ca="1" si="2645"/>
        <v>3725247.5524286758</v>
      </c>
      <c r="AC1868" s="53">
        <f t="shared" ca="1" si="2645"/>
        <v>65364.868650363467</v>
      </c>
      <c r="AD1868" s="53">
        <f t="shared" ca="1" si="2645"/>
        <v>1464172.4438239576</v>
      </c>
      <c r="AE1868" s="53">
        <f t="shared" ca="1" si="2645"/>
        <v>302005.21977933589</v>
      </c>
    </row>
    <row r="1869" spans="1:31" s="48" customFormat="1" hidden="1" outlineLevel="1">
      <c r="A1869" s="49"/>
      <c r="B1869" s="97"/>
      <c r="E1869" s="51"/>
      <c r="F1869" s="99"/>
      <c r="G1869" s="48" t="str">
        <f>$G$14</f>
        <v>CUSTOMER</v>
      </c>
      <c r="H1869" s="53">
        <f t="shared" ref="H1869:AE1869" ca="1" si="2647">+H1860+H1728+H1719+H1710+H1660+H1389+H1454+H1283</f>
        <v>12227592.883101081</v>
      </c>
      <c r="I1869" s="53">
        <f t="shared" ca="1" si="2647"/>
        <v>8796911.1765887849</v>
      </c>
      <c r="J1869" s="53">
        <f t="shared" ref="J1869:K1869" ca="1" si="2648">+J1860+J1728+J1719+J1710+J1660+J1389+J1454+J1283</f>
        <v>1773.8018917559232</v>
      </c>
      <c r="K1869" s="53">
        <f t="shared" ca="1" si="2648"/>
        <v>660.31475243469117</v>
      </c>
      <c r="L1869" s="53">
        <f t="shared" ca="1" si="2647"/>
        <v>2055217.3362899129</v>
      </c>
      <c r="M1869" s="53">
        <f t="shared" ca="1" si="2647"/>
        <v>92121.16435152154</v>
      </c>
      <c r="N1869" s="53">
        <f t="shared" ca="1" si="2647"/>
        <v>15188.668332423809</v>
      </c>
      <c r="O1869" s="53">
        <f t="shared" ca="1" si="2647"/>
        <v>2162527.1689738585</v>
      </c>
      <c r="P1869" s="53">
        <f t="shared" ca="1" si="2647"/>
        <v>121789.42698767359</v>
      </c>
      <c r="Q1869" s="53">
        <f t="shared" ca="1" si="2647"/>
        <v>33978.145903079363</v>
      </c>
      <c r="R1869" s="53">
        <f t="shared" ca="1" si="2647"/>
        <v>37350.753682856404</v>
      </c>
      <c r="S1869" s="53">
        <f t="shared" ca="1" si="2647"/>
        <v>4630.6593460196227</v>
      </c>
      <c r="T1869" s="53">
        <f t="shared" ca="1" si="2647"/>
        <v>197748.98591962899</v>
      </c>
      <c r="U1869" s="53">
        <f t="shared" ca="1" si="2647"/>
        <v>854.45686377354218</v>
      </c>
      <c r="V1869" s="53">
        <f t="shared" ca="1" si="2647"/>
        <v>24387.163451008528</v>
      </c>
      <c r="W1869" s="53">
        <f t="shared" ca="1" si="2647"/>
        <v>62792.024003066508</v>
      </c>
      <c r="X1869" s="53">
        <f t="shared" ca="1" si="2647"/>
        <v>18621.970194394278</v>
      </c>
      <c r="Y1869" s="53">
        <f t="shared" ca="1" si="2647"/>
        <v>106655.61451224286</v>
      </c>
      <c r="Z1869" s="53">
        <f t="shared" ca="1" si="2647"/>
        <v>25444.205594136642</v>
      </c>
      <c r="AA1869" s="53">
        <f t="shared" ca="1" si="2647"/>
        <v>453.82899356223197</v>
      </c>
      <c r="AB1869" s="53">
        <f t="shared" ca="1" si="2647"/>
        <v>25898.034587698872</v>
      </c>
      <c r="AC1869" s="53">
        <f t="shared" ca="1" si="2647"/>
        <v>2307.6647383814579</v>
      </c>
      <c r="AD1869" s="53">
        <f t="shared" ca="1" si="2647"/>
        <v>717696.64580351475</v>
      </c>
      <c r="AE1869" s="53">
        <f t="shared" ca="1" si="2647"/>
        <v>215413.47533277946</v>
      </c>
    </row>
    <row r="1870" spans="1:31" s="48" customFormat="1" collapsed="1">
      <c r="A1870" s="49"/>
      <c r="B1870" s="97"/>
      <c r="C1870" s="48" t="s">
        <v>222</v>
      </c>
      <c r="E1870" s="53">
        <f>+E1861+E1729+E1720+E1711+E1661+E1390+E1455+E1284</f>
        <v>374439372.75808752</v>
      </c>
      <c r="F1870" s="99"/>
      <c r="G1870" s="48" t="str">
        <f>$G$15</f>
        <v>TOTAL</v>
      </c>
      <c r="H1870" s="53">
        <f ca="1">+H1861+H1729+H1720+H1711+H1661+H1390+H1455+H1284</f>
        <v>374439372.75808746</v>
      </c>
      <c r="I1870" s="53">
        <f t="shared" ref="I1870:AE1870" ca="1" si="2649">+I1861+I1729+I1720+I1711+I1661+I1390+I1455+I1284</f>
        <v>180056208.62834379</v>
      </c>
      <c r="J1870" s="53">
        <f t="shared" ref="J1870:K1870" ca="1" si="2650">+J1861+J1729+J1720+J1711+J1661+J1390+J1455+J1284</f>
        <v>34473.353447589878</v>
      </c>
      <c r="K1870" s="53">
        <f t="shared" ca="1" si="2650"/>
        <v>70074.010945106653</v>
      </c>
      <c r="L1870" s="53">
        <f t="shared" ca="1" si="2649"/>
        <v>45656908.645361036</v>
      </c>
      <c r="M1870" s="53">
        <f t="shared" ca="1" si="2649"/>
        <v>673061.06179651408</v>
      </c>
      <c r="N1870" s="53">
        <f t="shared" ca="1" si="2649"/>
        <v>86753.698026901126</v>
      </c>
      <c r="O1870" s="53">
        <f t="shared" ca="1" si="2649"/>
        <v>46416723.405184448</v>
      </c>
      <c r="P1870" s="53">
        <f t="shared" ca="1" si="2649"/>
        <v>26890585.799695626</v>
      </c>
      <c r="Q1870" s="53">
        <f t="shared" ca="1" si="2649"/>
        <v>4659682.6589838695</v>
      </c>
      <c r="R1870" s="53">
        <f t="shared" ca="1" si="2649"/>
        <v>873660.20577288268</v>
      </c>
      <c r="S1870" s="53">
        <f t="shared" ca="1" si="2649"/>
        <v>36155.487016593062</v>
      </c>
      <c r="T1870" s="53">
        <f t="shared" ca="1" si="2649"/>
        <v>32460084.15146897</v>
      </c>
      <c r="U1870" s="53">
        <f t="shared" ca="1" si="2649"/>
        <v>1321181.3478492291</v>
      </c>
      <c r="V1870" s="53">
        <f t="shared" ca="1" si="2649"/>
        <v>19031435.929130226</v>
      </c>
      <c r="W1870" s="53">
        <f t="shared" ca="1" si="2649"/>
        <v>71189147.276380748</v>
      </c>
      <c r="X1870" s="53">
        <f t="shared" ca="1" si="2649"/>
        <v>13201244.997257903</v>
      </c>
      <c r="Y1870" s="53">
        <f t="shared" ca="1" si="2649"/>
        <v>104743009.55061811</v>
      </c>
      <c r="Z1870" s="53">
        <f t="shared" ca="1" si="2649"/>
        <v>7394667.9570656493</v>
      </c>
      <c r="AA1870" s="53">
        <f t="shared" ca="1" si="2649"/>
        <v>142640.61102501577</v>
      </c>
      <c r="AB1870" s="53">
        <f t="shared" ca="1" si="2649"/>
        <v>7537308.5680906642</v>
      </c>
      <c r="AC1870" s="53">
        <f t="shared" ca="1" si="2649"/>
        <v>116353.25433915546</v>
      </c>
      <c r="AD1870" s="53">
        <f t="shared" ca="1" si="2649"/>
        <v>2435449.9456066377</v>
      </c>
      <c r="AE1870" s="53">
        <f t="shared" ca="1" si="2649"/>
        <v>569687.89004299196</v>
      </c>
    </row>
    <row r="1871" spans="1:31">
      <c r="E1871" s="13"/>
      <c r="F1871" s="167"/>
      <c r="G1871" s="7"/>
      <c r="H1871" s="4"/>
      <c r="I1871" s="4"/>
      <c r="J1871" s="46"/>
      <c r="K1871" s="46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4"/>
      <c r="AE1871" s="4"/>
    </row>
    <row r="1872" spans="1:31">
      <c r="C1872" s="48" t="s">
        <v>217</v>
      </c>
      <c r="E1872" s="13"/>
      <c r="F1872" s="99"/>
      <c r="G1872" s="7"/>
      <c r="H1872" s="4"/>
      <c r="I1872" s="4"/>
      <c r="J1872" s="46"/>
      <c r="K1872" s="46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/>
      <c r="AE1872" s="4"/>
    </row>
    <row r="1873" spans="4:31" hidden="1" outlineLevel="1">
      <c r="E1873" s="44"/>
      <c r="F1873" s="167" t="str">
        <f>F1880</f>
        <v>PROD_ENERGY</v>
      </c>
      <c r="G1873" s="48" t="str">
        <f>$G$8</f>
        <v>PRODUCTION</v>
      </c>
      <c r="H1873" s="4">
        <f t="shared" ref="H1873:H1936" si="2651">SUBTOTAL(9,I1873:AE1873)</f>
        <v>0</v>
      </c>
      <c r="I1873" s="5">
        <f t="shared" ref="I1873:N1873" si="2652">VLOOKUP(CONCATENATE($F1873," ",$G1873),AllocFactorMatrix,(I$4+1),FALSE)*$E1880</f>
        <v>0</v>
      </c>
      <c r="J1873" s="47">
        <f t="shared" si="2652"/>
        <v>0</v>
      </c>
      <c r="K1873" s="47">
        <f t="shared" si="2652"/>
        <v>0</v>
      </c>
      <c r="L1873" s="5">
        <f t="shared" si="2652"/>
        <v>0</v>
      </c>
      <c r="M1873" s="5">
        <f t="shared" si="2652"/>
        <v>0</v>
      </c>
      <c r="N1873" s="5">
        <f t="shared" si="2652"/>
        <v>0</v>
      </c>
      <c r="O1873" s="5">
        <f t="shared" ref="O1873:O1880" si="2653">SUBTOTAL(9,L1873:N1873)</f>
        <v>0</v>
      </c>
      <c r="P1873" s="5">
        <f>VLOOKUP(CONCATENATE($F1873," ",$G1873),AllocFactorMatrix,(P$4+1),FALSE)*$E1880</f>
        <v>0</v>
      </c>
      <c r="Q1873" s="5">
        <f>VLOOKUP(CONCATENATE($F1873," ",$G1873),AllocFactorMatrix,(Q$4+1),FALSE)*$E1880</f>
        <v>0</v>
      </c>
      <c r="R1873" s="5">
        <f>VLOOKUP(CONCATENATE($F1873," ",$G1873),AllocFactorMatrix,(R$4+1),FALSE)*$E1880</f>
        <v>0</v>
      </c>
      <c r="S1873" s="5">
        <f>VLOOKUP(CONCATENATE($F1873," ",$G1873),AllocFactorMatrix,(S$4+1),FALSE)*$E1880</f>
        <v>0</v>
      </c>
      <c r="T1873" s="5">
        <f>SUBTOTAL(9,P1873:S1873)</f>
        <v>0</v>
      </c>
      <c r="U1873" s="5">
        <f>VLOOKUP(CONCATENATE($F1873," ",$G1873),AllocFactorMatrix,(U$4+1),FALSE)*$E1880</f>
        <v>0</v>
      </c>
      <c r="V1873" s="5">
        <f>VLOOKUP(CONCATENATE($F1873," ",$G1873),AllocFactorMatrix,(V$4+1),FALSE)*$E1880</f>
        <v>0</v>
      </c>
      <c r="W1873" s="5">
        <f>VLOOKUP(CONCATENATE($F1873," ",$G1873),AllocFactorMatrix,(W$4+1),FALSE)*$E1880</f>
        <v>0</v>
      </c>
      <c r="X1873" s="5">
        <f>VLOOKUP(CONCATENATE($F1873," ",$G1873),AllocFactorMatrix,(X$4+1),FALSE)*$E1880</f>
        <v>0</v>
      </c>
      <c r="Y1873" s="5">
        <f>SUBTOTAL(9,U1873:X1873)</f>
        <v>0</v>
      </c>
      <c r="Z1873" s="5">
        <f>VLOOKUP(CONCATENATE($F1873," ",$G1873),AllocFactorMatrix,(Z$4+1),FALSE)*$E1880</f>
        <v>0</v>
      </c>
      <c r="AA1873" s="5">
        <f>VLOOKUP(CONCATENATE($F1873," ",$G1873),AllocFactorMatrix,(AA$4+1),FALSE)*$E1880</f>
        <v>0</v>
      </c>
      <c r="AB1873" s="5">
        <f t="shared" ref="AB1873:AB1880" si="2654">SUBTOTAL(9,Z1873:AA1873)</f>
        <v>0</v>
      </c>
      <c r="AC1873" s="5">
        <f>VLOOKUP(CONCATENATE($F1873," ",$G1873),AllocFactorMatrix,(AC$4+1),FALSE)*$E1880</f>
        <v>0</v>
      </c>
      <c r="AD1873" s="5">
        <f>VLOOKUP(CONCATENATE($F1873," ",$G1873),AllocFactorMatrix,(AD$4+1),FALSE)*$E1880</f>
        <v>0</v>
      </c>
      <c r="AE1873" s="5">
        <f>VLOOKUP(CONCATENATE($F1873," ",$G1873),AllocFactorMatrix,(AE$4+1),FALSE)*$E1880</f>
        <v>0</v>
      </c>
    </row>
    <row r="1874" spans="4:31" hidden="1" outlineLevel="1">
      <c r="E1874" s="44"/>
      <c r="F1874" s="167" t="str">
        <f>F1880</f>
        <v>PROD_ENERGY</v>
      </c>
      <c r="G1874" s="48" t="str">
        <f>$G$9</f>
        <v>BULKTRAN</v>
      </c>
      <c r="H1874" s="4">
        <f t="shared" si="2651"/>
        <v>0</v>
      </c>
      <c r="I1874" s="5">
        <f t="shared" ref="I1874:N1874" si="2655">VLOOKUP(CONCATENATE($F1874," ",$G1874),AllocFactorMatrix,(I$4+1),FALSE)*$E1880</f>
        <v>0</v>
      </c>
      <c r="J1874" s="47">
        <f t="shared" si="2655"/>
        <v>0</v>
      </c>
      <c r="K1874" s="47">
        <f t="shared" si="2655"/>
        <v>0</v>
      </c>
      <c r="L1874" s="5">
        <f t="shared" si="2655"/>
        <v>0</v>
      </c>
      <c r="M1874" s="5">
        <f t="shared" si="2655"/>
        <v>0</v>
      </c>
      <c r="N1874" s="5">
        <f t="shared" si="2655"/>
        <v>0</v>
      </c>
      <c r="O1874" s="5">
        <f t="shared" si="2653"/>
        <v>0</v>
      </c>
      <c r="P1874" s="5">
        <f>VLOOKUP(CONCATENATE($F1874," ",$G1874),AllocFactorMatrix,(P$4+1),FALSE)*$E1880</f>
        <v>0</v>
      </c>
      <c r="Q1874" s="5">
        <f>VLOOKUP(CONCATENATE($F1874," ",$G1874),AllocFactorMatrix,(Q$4+1),FALSE)*$E1880</f>
        <v>0</v>
      </c>
      <c r="R1874" s="5">
        <f>VLOOKUP(CONCATENATE($F1874," ",$G1874),AllocFactorMatrix,(R$4+1),FALSE)*$E1880</f>
        <v>0</v>
      </c>
      <c r="S1874" s="5">
        <f>VLOOKUP(CONCATENATE($F1874," ",$G1874),AllocFactorMatrix,(S$4+1),FALSE)*$E1880</f>
        <v>0</v>
      </c>
      <c r="T1874" s="5">
        <f t="shared" ref="T1874:T1880" si="2656">SUBTOTAL(9,P1874:S1874)</f>
        <v>0</v>
      </c>
      <c r="U1874" s="5">
        <f>VLOOKUP(CONCATENATE($F1874," ",$G1874),AllocFactorMatrix,(U$4+1),FALSE)*$E1880</f>
        <v>0</v>
      </c>
      <c r="V1874" s="5">
        <f>VLOOKUP(CONCATENATE($F1874," ",$G1874),AllocFactorMatrix,(V$4+1),FALSE)*$E1880</f>
        <v>0</v>
      </c>
      <c r="W1874" s="5">
        <f>VLOOKUP(CONCATENATE($F1874," ",$G1874),AllocFactorMatrix,(W$4+1),FALSE)*$E1880</f>
        <v>0</v>
      </c>
      <c r="X1874" s="5">
        <f>VLOOKUP(CONCATENATE($F1874," ",$G1874),AllocFactorMatrix,(X$4+1),FALSE)*$E1880</f>
        <v>0</v>
      </c>
      <c r="Y1874" s="5">
        <f t="shared" ref="Y1874:Y1880" si="2657">SUBTOTAL(9,U1874:X1874)</f>
        <v>0</v>
      </c>
      <c r="Z1874" s="5">
        <f>VLOOKUP(CONCATENATE($F1874," ",$G1874),AllocFactorMatrix,(Z$4+1),FALSE)*$E1880</f>
        <v>0</v>
      </c>
      <c r="AA1874" s="5">
        <f>VLOOKUP(CONCATENATE($F1874," ",$G1874),AllocFactorMatrix,(AA$4+1),FALSE)*$E1880</f>
        <v>0</v>
      </c>
      <c r="AB1874" s="5">
        <f t="shared" si="2654"/>
        <v>0</v>
      </c>
      <c r="AC1874" s="5">
        <f>VLOOKUP(CONCATENATE($F1874," ",$G1874),AllocFactorMatrix,(AC$4+1),FALSE)*$E1880</f>
        <v>0</v>
      </c>
      <c r="AD1874" s="5">
        <f>VLOOKUP(CONCATENATE($F1874," ",$G1874),AllocFactorMatrix,(AD$4+1),FALSE)*$E1880</f>
        <v>0</v>
      </c>
      <c r="AE1874" s="5">
        <f>VLOOKUP(CONCATENATE($F1874," ",$G1874),AllocFactorMatrix,(AE$4+1),FALSE)*$E1880</f>
        <v>0</v>
      </c>
    </row>
    <row r="1875" spans="4:31" hidden="1" outlineLevel="1">
      <c r="E1875" s="44"/>
      <c r="F1875" s="167" t="str">
        <f>F1880</f>
        <v>PROD_ENERGY</v>
      </c>
      <c r="G1875" s="48" t="str">
        <f>$G$10</f>
        <v>SUBTRAN</v>
      </c>
      <c r="H1875" s="4">
        <f t="shared" si="2651"/>
        <v>0</v>
      </c>
      <c r="I1875" s="5">
        <f t="shared" ref="I1875:N1875" si="2658">VLOOKUP(CONCATENATE($F1875," ",$G1875),AllocFactorMatrix,(I$4+1),FALSE)*$E1880</f>
        <v>0</v>
      </c>
      <c r="J1875" s="47">
        <f t="shared" si="2658"/>
        <v>0</v>
      </c>
      <c r="K1875" s="47">
        <f t="shared" si="2658"/>
        <v>0</v>
      </c>
      <c r="L1875" s="5">
        <f t="shared" si="2658"/>
        <v>0</v>
      </c>
      <c r="M1875" s="5">
        <f t="shared" si="2658"/>
        <v>0</v>
      </c>
      <c r="N1875" s="5">
        <f t="shared" si="2658"/>
        <v>0</v>
      </c>
      <c r="O1875" s="5">
        <f t="shared" si="2653"/>
        <v>0</v>
      </c>
      <c r="P1875" s="5">
        <f>VLOOKUP(CONCATENATE($F1875," ",$G1875),AllocFactorMatrix,(P$4+1),FALSE)*$E1880</f>
        <v>0</v>
      </c>
      <c r="Q1875" s="5">
        <f>VLOOKUP(CONCATENATE($F1875," ",$G1875),AllocFactorMatrix,(Q$4+1),FALSE)*$E1880</f>
        <v>0</v>
      </c>
      <c r="R1875" s="5">
        <f>VLOOKUP(CONCATENATE($F1875," ",$G1875),AllocFactorMatrix,(R$4+1),FALSE)*$E1880</f>
        <v>0</v>
      </c>
      <c r="S1875" s="5">
        <f>VLOOKUP(CONCATENATE($F1875," ",$G1875),AllocFactorMatrix,(S$4+1),FALSE)*$E1880</f>
        <v>0</v>
      </c>
      <c r="T1875" s="5">
        <f t="shared" si="2656"/>
        <v>0</v>
      </c>
      <c r="U1875" s="5">
        <f>VLOOKUP(CONCATENATE($F1875," ",$G1875),AllocFactorMatrix,(U$4+1),FALSE)*$E1880</f>
        <v>0</v>
      </c>
      <c r="V1875" s="5">
        <f>VLOOKUP(CONCATENATE($F1875," ",$G1875),AllocFactorMatrix,(V$4+1),FALSE)*$E1880</f>
        <v>0</v>
      </c>
      <c r="W1875" s="5">
        <f>VLOOKUP(CONCATENATE($F1875," ",$G1875),AllocFactorMatrix,(W$4+1),FALSE)*$E1880</f>
        <v>0</v>
      </c>
      <c r="X1875" s="5">
        <f>VLOOKUP(CONCATENATE($F1875," ",$G1875),AllocFactorMatrix,(X$4+1),FALSE)*$E1880</f>
        <v>0</v>
      </c>
      <c r="Y1875" s="5">
        <f t="shared" si="2657"/>
        <v>0</v>
      </c>
      <c r="Z1875" s="5">
        <f>VLOOKUP(CONCATENATE($F1875," ",$G1875),AllocFactorMatrix,(Z$4+1),FALSE)*$E1880</f>
        <v>0</v>
      </c>
      <c r="AA1875" s="5">
        <f>VLOOKUP(CONCATENATE($F1875," ",$G1875),AllocFactorMatrix,(AA$4+1),FALSE)*$E1880</f>
        <v>0</v>
      </c>
      <c r="AB1875" s="5">
        <f t="shared" si="2654"/>
        <v>0</v>
      </c>
      <c r="AC1875" s="5">
        <f>VLOOKUP(CONCATENATE($F1875," ",$G1875),AllocFactorMatrix,(AC$4+1),FALSE)*$E1880</f>
        <v>0</v>
      </c>
      <c r="AD1875" s="5">
        <f>VLOOKUP(CONCATENATE($F1875," ",$G1875),AllocFactorMatrix,(AD$4+1),FALSE)*$E1880</f>
        <v>0</v>
      </c>
      <c r="AE1875" s="5">
        <f>VLOOKUP(CONCATENATE($F1875," ",$G1875),AllocFactorMatrix,(AE$4+1),FALSE)*$E1880</f>
        <v>0</v>
      </c>
    </row>
    <row r="1876" spans="4:31" hidden="1" outlineLevel="1">
      <c r="E1876" s="44"/>
      <c r="F1876" s="167" t="str">
        <f>F1880</f>
        <v>PROD_ENERGY</v>
      </c>
      <c r="G1876" s="48" t="str">
        <f>$G$11</f>
        <v>DISTPRI</v>
      </c>
      <c r="H1876" s="4">
        <f t="shared" si="2651"/>
        <v>0</v>
      </c>
      <c r="I1876" s="5">
        <f t="shared" ref="I1876:N1876" si="2659">VLOOKUP(CONCATENATE($F1876," ",$G1876),AllocFactorMatrix,(I$4+1),FALSE)*$E1880</f>
        <v>0</v>
      </c>
      <c r="J1876" s="47">
        <f t="shared" si="2659"/>
        <v>0</v>
      </c>
      <c r="K1876" s="47">
        <f t="shared" si="2659"/>
        <v>0</v>
      </c>
      <c r="L1876" s="5">
        <f t="shared" si="2659"/>
        <v>0</v>
      </c>
      <c r="M1876" s="5">
        <f t="shared" si="2659"/>
        <v>0</v>
      </c>
      <c r="N1876" s="5">
        <f t="shared" si="2659"/>
        <v>0</v>
      </c>
      <c r="O1876" s="5">
        <f t="shared" si="2653"/>
        <v>0</v>
      </c>
      <c r="P1876" s="5">
        <f>VLOOKUP(CONCATENATE($F1876," ",$G1876),AllocFactorMatrix,(P$4+1),FALSE)*$E1880</f>
        <v>0</v>
      </c>
      <c r="Q1876" s="5">
        <f>VLOOKUP(CONCATENATE($F1876," ",$G1876),AllocFactorMatrix,(Q$4+1),FALSE)*$E1880</f>
        <v>0</v>
      </c>
      <c r="R1876" s="5">
        <f>VLOOKUP(CONCATENATE($F1876," ",$G1876),AllocFactorMatrix,(R$4+1),FALSE)*$E1880</f>
        <v>0</v>
      </c>
      <c r="S1876" s="5">
        <f>VLOOKUP(CONCATENATE($F1876," ",$G1876),AllocFactorMatrix,(S$4+1),FALSE)*$E1880</f>
        <v>0</v>
      </c>
      <c r="T1876" s="5">
        <f t="shared" si="2656"/>
        <v>0</v>
      </c>
      <c r="U1876" s="5">
        <f>VLOOKUP(CONCATENATE($F1876," ",$G1876),AllocFactorMatrix,(U$4+1),FALSE)*$E1880</f>
        <v>0</v>
      </c>
      <c r="V1876" s="5">
        <f>VLOOKUP(CONCATENATE($F1876," ",$G1876),AllocFactorMatrix,(V$4+1),FALSE)*$E1880</f>
        <v>0</v>
      </c>
      <c r="W1876" s="5">
        <f>VLOOKUP(CONCATENATE($F1876," ",$G1876),AllocFactorMatrix,(W$4+1),FALSE)*$E1880</f>
        <v>0</v>
      </c>
      <c r="X1876" s="5">
        <f>VLOOKUP(CONCATENATE($F1876," ",$G1876),AllocFactorMatrix,(X$4+1),FALSE)*$E1880</f>
        <v>0</v>
      </c>
      <c r="Y1876" s="5">
        <f t="shared" si="2657"/>
        <v>0</v>
      </c>
      <c r="Z1876" s="5">
        <f>VLOOKUP(CONCATENATE($F1876," ",$G1876),AllocFactorMatrix,(Z$4+1),FALSE)*$E1880</f>
        <v>0</v>
      </c>
      <c r="AA1876" s="5">
        <f>VLOOKUP(CONCATENATE($F1876," ",$G1876),AllocFactorMatrix,(AA$4+1),FALSE)*$E1880</f>
        <v>0</v>
      </c>
      <c r="AB1876" s="5">
        <f t="shared" si="2654"/>
        <v>0</v>
      </c>
      <c r="AC1876" s="5">
        <f>VLOOKUP(CONCATENATE($F1876," ",$G1876),AllocFactorMatrix,(AC$4+1),FALSE)*$E1880</f>
        <v>0</v>
      </c>
      <c r="AD1876" s="5">
        <f>VLOOKUP(CONCATENATE($F1876," ",$G1876),AllocFactorMatrix,(AD$4+1),FALSE)*$E1880</f>
        <v>0</v>
      </c>
      <c r="AE1876" s="5">
        <f>VLOOKUP(CONCATENATE($F1876," ",$G1876),AllocFactorMatrix,(AE$4+1),FALSE)*$E1880</f>
        <v>0</v>
      </c>
    </row>
    <row r="1877" spans="4:31" hidden="1" outlineLevel="1">
      <c r="E1877" s="44"/>
      <c r="F1877" s="167" t="str">
        <f>F1880</f>
        <v>PROD_ENERGY</v>
      </c>
      <c r="G1877" s="48" t="str">
        <f>$G$12</f>
        <v>DISTSEC</v>
      </c>
      <c r="H1877" s="4">
        <f t="shared" si="2651"/>
        <v>0</v>
      </c>
      <c r="I1877" s="5">
        <f t="shared" ref="I1877:N1877" si="2660">VLOOKUP(CONCATENATE($F1877," ",$G1877),AllocFactorMatrix,(I$4+1),FALSE)*$E1880</f>
        <v>0</v>
      </c>
      <c r="J1877" s="47">
        <f t="shared" si="2660"/>
        <v>0</v>
      </c>
      <c r="K1877" s="47">
        <f t="shared" si="2660"/>
        <v>0</v>
      </c>
      <c r="L1877" s="5">
        <f t="shared" si="2660"/>
        <v>0</v>
      </c>
      <c r="M1877" s="5">
        <f t="shared" si="2660"/>
        <v>0</v>
      </c>
      <c r="N1877" s="5">
        <f t="shared" si="2660"/>
        <v>0</v>
      </c>
      <c r="O1877" s="5">
        <f t="shared" si="2653"/>
        <v>0</v>
      </c>
      <c r="P1877" s="5">
        <f>VLOOKUP(CONCATENATE($F1877," ",$G1877),AllocFactorMatrix,(P$4+1),FALSE)*$E1880</f>
        <v>0</v>
      </c>
      <c r="Q1877" s="5">
        <f>VLOOKUP(CONCATENATE($F1877," ",$G1877),AllocFactorMatrix,(Q$4+1),FALSE)*$E1880</f>
        <v>0</v>
      </c>
      <c r="R1877" s="5">
        <f>VLOOKUP(CONCATENATE($F1877," ",$G1877),AllocFactorMatrix,(R$4+1),FALSE)*$E1880</f>
        <v>0</v>
      </c>
      <c r="S1877" s="5">
        <f>VLOOKUP(CONCATENATE($F1877," ",$G1877),AllocFactorMatrix,(S$4+1),FALSE)*$E1880</f>
        <v>0</v>
      </c>
      <c r="T1877" s="5">
        <f t="shared" si="2656"/>
        <v>0</v>
      </c>
      <c r="U1877" s="5">
        <f>VLOOKUP(CONCATENATE($F1877," ",$G1877),AllocFactorMatrix,(U$4+1),FALSE)*$E1880</f>
        <v>0</v>
      </c>
      <c r="V1877" s="5">
        <f>VLOOKUP(CONCATENATE($F1877," ",$G1877),AllocFactorMatrix,(V$4+1),FALSE)*$E1880</f>
        <v>0</v>
      </c>
      <c r="W1877" s="5">
        <f>VLOOKUP(CONCATENATE($F1877," ",$G1877),AllocFactorMatrix,(W$4+1),FALSE)*$E1880</f>
        <v>0</v>
      </c>
      <c r="X1877" s="5">
        <f>VLOOKUP(CONCATENATE($F1877," ",$G1877),AllocFactorMatrix,(X$4+1),FALSE)*$E1880</f>
        <v>0</v>
      </c>
      <c r="Y1877" s="5">
        <f t="shared" si="2657"/>
        <v>0</v>
      </c>
      <c r="Z1877" s="5">
        <f>VLOOKUP(CONCATENATE($F1877," ",$G1877),AllocFactorMatrix,(Z$4+1),FALSE)*$E1880</f>
        <v>0</v>
      </c>
      <c r="AA1877" s="5">
        <f>VLOOKUP(CONCATENATE($F1877," ",$G1877),AllocFactorMatrix,(AA$4+1),FALSE)*$E1880</f>
        <v>0</v>
      </c>
      <c r="AB1877" s="5">
        <f t="shared" si="2654"/>
        <v>0</v>
      </c>
      <c r="AC1877" s="5">
        <f>VLOOKUP(CONCATENATE($F1877," ",$G1877),AllocFactorMatrix,(AC$4+1),FALSE)*$E1880</f>
        <v>0</v>
      </c>
      <c r="AD1877" s="5">
        <f>VLOOKUP(CONCATENATE($F1877," ",$G1877),AllocFactorMatrix,(AD$4+1),FALSE)*$E1880</f>
        <v>0</v>
      </c>
      <c r="AE1877" s="5">
        <f>VLOOKUP(CONCATENATE($F1877," ",$G1877),AllocFactorMatrix,(AE$4+1),FALSE)*$E1880</f>
        <v>0</v>
      </c>
    </row>
    <row r="1878" spans="4:31" hidden="1" outlineLevel="1">
      <c r="E1878" s="44"/>
      <c r="F1878" s="167" t="str">
        <f>F1880</f>
        <v>PROD_ENERGY</v>
      </c>
      <c r="G1878" s="48" t="str">
        <f>$G$13</f>
        <v>ENERGY</v>
      </c>
      <c r="H1878" s="4">
        <f t="shared" si="2651"/>
        <v>-3843205.9999999986</v>
      </c>
      <c r="I1878" s="5">
        <f t="shared" ref="I1878:N1878" si="2661">VLOOKUP(CONCATENATE($F1878," ",$G1878),AllocFactorMatrix,(I$4+1),FALSE)*$E1880</f>
        <v>-1503552.897362882</v>
      </c>
      <c r="J1878" s="47">
        <f t="shared" si="2661"/>
        <v>-240.60959955206954</v>
      </c>
      <c r="K1878" s="47">
        <f t="shared" si="2661"/>
        <v>-693.7738559563079</v>
      </c>
      <c r="L1878" s="5">
        <f t="shared" si="2661"/>
        <v>-433555.16793111258</v>
      </c>
      <c r="M1878" s="5">
        <f t="shared" si="2661"/>
        <v>-6046.8044769155913</v>
      </c>
      <c r="N1878" s="5">
        <f t="shared" si="2661"/>
        <v>-845.33814113739413</v>
      </c>
      <c r="O1878" s="5">
        <f t="shared" si="2653"/>
        <v>-440447.31054916553</v>
      </c>
      <c r="P1878" s="5">
        <f>VLOOKUP(CONCATENATE($F1878," ",$G1878),AllocFactorMatrix,(P$4+1),FALSE)*$E1880</f>
        <v>-281077.1046963142</v>
      </c>
      <c r="Q1878" s="5">
        <f>VLOOKUP(CONCATENATE($F1878," ",$G1878),AllocFactorMatrix,(Q$4+1),FALSE)*$E1880</f>
        <v>-50199.918931460714</v>
      </c>
      <c r="R1878" s="5">
        <f>VLOOKUP(CONCATENATE($F1878," ",$G1878),AllocFactorMatrix,(R$4+1),FALSE)*$E1880</f>
        <v>-10222.541892832267</v>
      </c>
      <c r="S1878" s="5">
        <f>VLOOKUP(CONCATENATE($F1878," ",$G1878),AllocFactorMatrix,(S$4+1),FALSE)*$E1880</f>
        <v>-386.1088669082954</v>
      </c>
      <c r="T1878" s="5">
        <f t="shared" si="2656"/>
        <v>-341885.67438751546</v>
      </c>
      <c r="U1878" s="5">
        <f>VLOOKUP(CONCATENATE($F1878," ",$G1878),AllocFactorMatrix,(U$4+1),FALSE)*$E1880</f>
        <v>-14741.426038171214</v>
      </c>
      <c r="V1878" s="5">
        <f>VLOOKUP(CONCATENATE($F1878," ",$G1878),AllocFactorMatrix,(V$4+1),FALSE)*$E1880</f>
        <v>-233064.74852065791</v>
      </c>
      <c r="W1878" s="5">
        <f>VLOOKUP(CONCATENATE($F1878," ",$G1878),AllocFactorMatrix,(W$4+1),FALSE)*$E1880</f>
        <v>-1002373.5508557807</v>
      </c>
      <c r="X1878" s="5">
        <f>VLOOKUP(CONCATENATE($F1878," ",$G1878),AllocFactorMatrix,(X$4+1),FALSE)*$E1880</f>
        <v>-188556.93444812918</v>
      </c>
      <c r="Y1878" s="5">
        <f t="shared" si="2657"/>
        <v>-1438736.659862739</v>
      </c>
      <c r="Z1878" s="5">
        <f>VLOOKUP(CONCATENATE($F1878," ",$G1878),AllocFactorMatrix,(Z$4+1),FALSE)*$E1880</f>
        <v>-77321.409102008241</v>
      </c>
      <c r="AA1878" s="5">
        <f>VLOOKUP(CONCATENATE($F1878," ",$G1878),AllocFactorMatrix,(AA$4+1),FALSE)*$E1880</f>
        <v>-1551.4386498025447</v>
      </c>
      <c r="AB1878" s="5">
        <f t="shared" si="2654"/>
        <v>-78872.847751810783</v>
      </c>
      <c r="AC1878" s="5">
        <f>VLOOKUP(CONCATENATE($F1878," ",$G1878),AllocFactorMatrix,(AC$4+1),FALSE)*$E1880</f>
        <v>-1383.8899284447082</v>
      </c>
      <c r="AD1878" s="5">
        <f>VLOOKUP(CONCATENATE($F1878," ",$G1878),AllocFactorMatrix,(AD$4+1),FALSE)*$E1880</f>
        <v>-30998.660441384865</v>
      </c>
      <c r="AE1878" s="5">
        <f>VLOOKUP(CONCATENATE($F1878," ",$G1878),AllocFactorMatrix,(AE$4+1),FALSE)*$E1880</f>
        <v>-6393.6762605478889</v>
      </c>
    </row>
    <row r="1879" spans="4:31" hidden="1" outlineLevel="1">
      <c r="E1879" s="44"/>
      <c r="F1879" s="167" t="str">
        <f>F1880</f>
        <v>PROD_ENERGY</v>
      </c>
      <c r="G1879" s="48" t="str">
        <f>$G$14</f>
        <v>CUSTOMER</v>
      </c>
      <c r="H1879" s="4">
        <f t="shared" si="2651"/>
        <v>0</v>
      </c>
      <c r="I1879" s="5">
        <f t="shared" ref="I1879:N1879" si="2662">VLOOKUP(CONCATENATE($F1879," ",$G1879),AllocFactorMatrix,(I$4+1),FALSE)*$E1880</f>
        <v>0</v>
      </c>
      <c r="J1879" s="47">
        <f t="shared" si="2662"/>
        <v>0</v>
      </c>
      <c r="K1879" s="47">
        <f t="shared" si="2662"/>
        <v>0</v>
      </c>
      <c r="L1879" s="5">
        <f t="shared" si="2662"/>
        <v>0</v>
      </c>
      <c r="M1879" s="5">
        <f t="shared" si="2662"/>
        <v>0</v>
      </c>
      <c r="N1879" s="5">
        <f t="shared" si="2662"/>
        <v>0</v>
      </c>
      <c r="O1879" s="5">
        <f t="shared" si="2653"/>
        <v>0</v>
      </c>
      <c r="P1879" s="5">
        <f>VLOOKUP(CONCATENATE($F1879," ",$G1879),AllocFactorMatrix,(P$4+1),FALSE)*$E1880</f>
        <v>0</v>
      </c>
      <c r="Q1879" s="5">
        <f>VLOOKUP(CONCATENATE($F1879," ",$G1879),AllocFactorMatrix,(Q$4+1),FALSE)*$E1880</f>
        <v>0</v>
      </c>
      <c r="R1879" s="5">
        <f>VLOOKUP(CONCATENATE($F1879," ",$G1879),AllocFactorMatrix,(R$4+1),FALSE)*$E1880</f>
        <v>0</v>
      </c>
      <c r="S1879" s="5">
        <f>VLOOKUP(CONCATENATE($F1879," ",$G1879),AllocFactorMatrix,(S$4+1),FALSE)*$E1880</f>
        <v>0</v>
      </c>
      <c r="T1879" s="5">
        <f t="shared" si="2656"/>
        <v>0</v>
      </c>
      <c r="U1879" s="5">
        <f>VLOOKUP(CONCATENATE($F1879," ",$G1879),AllocFactorMatrix,(U$4+1),FALSE)*$E1880</f>
        <v>0</v>
      </c>
      <c r="V1879" s="5">
        <f>VLOOKUP(CONCATENATE($F1879," ",$G1879),AllocFactorMatrix,(V$4+1),FALSE)*$E1880</f>
        <v>0</v>
      </c>
      <c r="W1879" s="5">
        <f>VLOOKUP(CONCATENATE($F1879," ",$G1879),AllocFactorMatrix,(W$4+1),FALSE)*$E1880</f>
        <v>0</v>
      </c>
      <c r="X1879" s="5">
        <f>VLOOKUP(CONCATENATE($F1879," ",$G1879),AllocFactorMatrix,(X$4+1),FALSE)*$E1880</f>
        <v>0</v>
      </c>
      <c r="Y1879" s="5">
        <f t="shared" si="2657"/>
        <v>0</v>
      </c>
      <c r="Z1879" s="5">
        <f>VLOOKUP(CONCATENATE($F1879," ",$G1879),AllocFactorMatrix,(Z$4+1),FALSE)*$E1880</f>
        <v>0</v>
      </c>
      <c r="AA1879" s="5">
        <f>VLOOKUP(CONCATENATE($F1879," ",$G1879),AllocFactorMatrix,(AA$4+1),FALSE)*$E1880</f>
        <v>0</v>
      </c>
      <c r="AB1879" s="5">
        <f t="shared" si="2654"/>
        <v>0</v>
      </c>
      <c r="AC1879" s="5">
        <f>VLOOKUP(CONCATENATE($F1879," ",$G1879),AllocFactorMatrix,(AC$4+1),FALSE)*$E1880</f>
        <v>0</v>
      </c>
      <c r="AD1879" s="5">
        <f>VLOOKUP(CONCATENATE($F1879," ",$G1879),AllocFactorMatrix,(AD$4+1),FALSE)*$E1880</f>
        <v>0</v>
      </c>
      <c r="AE1879" s="5">
        <f>VLOOKUP(CONCATENATE($F1879," ",$G1879),AllocFactorMatrix,(AE$4+1),FALSE)*$E1880</f>
        <v>0</v>
      </c>
    </row>
    <row r="1880" spans="4:31" collapsed="1">
      <c r="D1880" s="96" t="s">
        <v>583</v>
      </c>
      <c r="E1880" s="54">
        <v>-3843206</v>
      </c>
      <c r="F1880" s="87" t="s">
        <v>29</v>
      </c>
      <c r="G1880" s="48" t="str">
        <f>$G$15</f>
        <v>TOTAL</v>
      </c>
      <c r="H1880" s="4">
        <f t="shared" si="2651"/>
        <v>-3843205.9999999986</v>
      </c>
      <c r="I1880" s="5">
        <f t="shared" ref="I1880:N1880" si="2663">VLOOKUP(CONCATENATE($F1880," ",$G1880),AllocFactorMatrix,(I$4+1),FALSE)*$E1880</f>
        <v>-1503552.897362882</v>
      </c>
      <c r="J1880" s="47">
        <f t="shared" si="2663"/>
        <v>-240.60959955206954</v>
      </c>
      <c r="K1880" s="47">
        <f t="shared" si="2663"/>
        <v>-693.7738559563079</v>
      </c>
      <c r="L1880" s="5">
        <f t="shared" si="2663"/>
        <v>-433555.16793111258</v>
      </c>
      <c r="M1880" s="5">
        <f t="shared" si="2663"/>
        <v>-6046.8044769155913</v>
      </c>
      <c r="N1880" s="5">
        <f t="shared" si="2663"/>
        <v>-845.33814113739413</v>
      </c>
      <c r="O1880" s="5">
        <f t="shared" si="2653"/>
        <v>-440447.31054916553</v>
      </c>
      <c r="P1880" s="5">
        <f>VLOOKUP(CONCATENATE($F1880," ",$G1880),AllocFactorMatrix,(P$4+1),FALSE)*$E1880</f>
        <v>-281077.1046963142</v>
      </c>
      <c r="Q1880" s="5">
        <f>VLOOKUP(CONCATENATE($F1880," ",$G1880),AllocFactorMatrix,(Q$4+1),FALSE)*$E1880</f>
        <v>-50199.918931460714</v>
      </c>
      <c r="R1880" s="5">
        <f>VLOOKUP(CONCATENATE($F1880," ",$G1880),AllocFactorMatrix,(R$4+1),FALSE)*$E1880</f>
        <v>-10222.541892832267</v>
      </c>
      <c r="S1880" s="5">
        <f>VLOOKUP(CONCATENATE($F1880," ",$G1880),AllocFactorMatrix,(S$4+1),FALSE)*$E1880</f>
        <v>-386.1088669082954</v>
      </c>
      <c r="T1880" s="5">
        <f t="shared" si="2656"/>
        <v>-341885.67438751546</v>
      </c>
      <c r="U1880" s="5">
        <f>VLOOKUP(CONCATENATE($F1880," ",$G1880),AllocFactorMatrix,(U$4+1),FALSE)*$E1880</f>
        <v>-14741.426038171214</v>
      </c>
      <c r="V1880" s="5">
        <f>VLOOKUP(CONCATENATE($F1880," ",$G1880),AllocFactorMatrix,(V$4+1),FALSE)*$E1880</f>
        <v>-233064.74852065791</v>
      </c>
      <c r="W1880" s="5">
        <f>VLOOKUP(CONCATENATE($F1880," ",$G1880),AllocFactorMatrix,(W$4+1),FALSE)*$E1880</f>
        <v>-1002373.5508557807</v>
      </c>
      <c r="X1880" s="5">
        <f>VLOOKUP(CONCATENATE($F1880," ",$G1880),AllocFactorMatrix,(X$4+1),FALSE)*$E1880</f>
        <v>-188556.93444812918</v>
      </c>
      <c r="Y1880" s="5">
        <f t="shared" si="2657"/>
        <v>-1438736.659862739</v>
      </c>
      <c r="Z1880" s="5">
        <f>VLOOKUP(CONCATENATE($F1880," ",$G1880),AllocFactorMatrix,(Z$4+1),FALSE)*$E1880</f>
        <v>-77321.409102008241</v>
      </c>
      <c r="AA1880" s="5">
        <f>VLOOKUP(CONCATENATE($F1880," ",$G1880),AllocFactorMatrix,(AA$4+1),FALSE)*$E1880</f>
        <v>-1551.4386498025447</v>
      </c>
      <c r="AB1880" s="5">
        <f t="shared" si="2654"/>
        <v>-78872.847751810783</v>
      </c>
      <c r="AC1880" s="5">
        <f>VLOOKUP(CONCATENATE($F1880," ",$G1880),AllocFactorMatrix,(AC$4+1),FALSE)*$E1880</f>
        <v>-1383.8899284447082</v>
      </c>
      <c r="AD1880" s="5">
        <f>VLOOKUP(CONCATENATE($F1880," ",$G1880),AllocFactorMatrix,(AD$4+1),FALSE)*$E1880</f>
        <v>-30998.660441384865</v>
      </c>
      <c r="AE1880" s="5">
        <f>VLOOKUP(CONCATENATE($F1880," ",$G1880),AllocFactorMatrix,(AE$4+1),FALSE)*$E1880</f>
        <v>-6393.6762605478889</v>
      </c>
    </row>
    <row r="1881" spans="4:31" hidden="1" outlineLevel="1">
      <c r="E1881" s="44"/>
      <c r="F1881" s="167" t="str">
        <f>F1888</f>
        <v>PROD_ENERGY</v>
      </c>
      <c r="G1881" s="48" t="str">
        <f>$G$8</f>
        <v>PRODUCTION</v>
      </c>
      <c r="H1881" s="4">
        <f t="shared" si="2651"/>
        <v>0</v>
      </c>
      <c r="I1881" s="5">
        <f t="shared" ref="I1881:N1881" si="2664">VLOOKUP(CONCATENATE($F1881," ",$G1881),AllocFactorMatrix,(I$4+1),FALSE)*$E1888</f>
        <v>0</v>
      </c>
      <c r="J1881" s="47">
        <f t="shared" si="2664"/>
        <v>0</v>
      </c>
      <c r="K1881" s="47">
        <f t="shared" si="2664"/>
        <v>0</v>
      </c>
      <c r="L1881" s="5">
        <f t="shared" si="2664"/>
        <v>0</v>
      </c>
      <c r="M1881" s="5">
        <f t="shared" si="2664"/>
        <v>0</v>
      </c>
      <c r="N1881" s="5">
        <f t="shared" si="2664"/>
        <v>0</v>
      </c>
      <c r="O1881" s="5">
        <f t="shared" ref="O1881:O1888" si="2665">SUBTOTAL(9,L1881:N1881)</f>
        <v>0</v>
      </c>
      <c r="P1881" s="5">
        <f>VLOOKUP(CONCATENATE($F1881," ",$G1881),AllocFactorMatrix,(P$4+1),FALSE)*$E1888</f>
        <v>0</v>
      </c>
      <c r="Q1881" s="5">
        <f>VLOOKUP(CONCATENATE($F1881," ",$G1881),AllocFactorMatrix,(Q$4+1),FALSE)*$E1888</f>
        <v>0</v>
      </c>
      <c r="R1881" s="5">
        <f>VLOOKUP(CONCATENATE($F1881," ",$G1881),AllocFactorMatrix,(R$4+1),FALSE)*$E1888</f>
        <v>0</v>
      </c>
      <c r="S1881" s="5">
        <f>VLOOKUP(CONCATENATE($F1881," ",$G1881),AllocFactorMatrix,(S$4+1),FALSE)*$E1888</f>
        <v>0</v>
      </c>
      <c r="T1881" s="5">
        <f>SUBTOTAL(9,P1881:S1881)</f>
        <v>0</v>
      </c>
      <c r="U1881" s="5">
        <f>VLOOKUP(CONCATENATE($F1881," ",$G1881),AllocFactorMatrix,(U$4+1),FALSE)*$E1888</f>
        <v>0</v>
      </c>
      <c r="V1881" s="5">
        <f>VLOOKUP(CONCATENATE($F1881," ",$G1881),AllocFactorMatrix,(V$4+1),FALSE)*$E1888</f>
        <v>0</v>
      </c>
      <c r="W1881" s="5">
        <f>VLOOKUP(CONCATENATE($F1881," ",$G1881),AllocFactorMatrix,(W$4+1),FALSE)*$E1888</f>
        <v>0</v>
      </c>
      <c r="X1881" s="5">
        <f>VLOOKUP(CONCATENATE($F1881," ",$G1881),AllocFactorMatrix,(X$4+1),FALSE)*$E1888</f>
        <v>0</v>
      </c>
      <c r="Y1881" s="5">
        <f>SUBTOTAL(9,U1881:X1881)</f>
        <v>0</v>
      </c>
      <c r="Z1881" s="5">
        <f>VLOOKUP(CONCATENATE($F1881," ",$G1881),AllocFactorMatrix,(Z$4+1),FALSE)*$E1888</f>
        <v>0</v>
      </c>
      <c r="AA1881" s="5">
        <f>VLOOKUP(CONCATENATE($F1881," ",$G1881),AllocFactorMatrix,(AA$4+1),FALSE)*$E1888</f>
        <v>0</v>
      </c>
      <c r="AB1881" s="5">
        <f t="shared" ref="AB1881:AB1888" si="2666">SUBTOTAL(9,Z1881:AA1881)</f>
        <v>0</v>
      </c>
      <c r="AC1881" s="5">
        <f>VLOOKUP(CONCATENATE($F1881," ",$G1881),AllocFactorMatrix,(AC$4+1),FALSE)*$E1888</f>
        <v>0</v>
      </c>
      <c r="AD1881" s="5">
        <f>VLOOKUP(CONCATENATE($F1881," ",$G1881),AllocFactorMatrix,(AD$4+1),FALSE)*$E1888</f>
        <v>0</v>
      </c>
      <c r="AE1881" s="5">
        <f>VLOOKUP(CONCATENATE($F1881," ",$G1881),AllocFactorMatrix,(AE$4+1),FALSE)*$E1888</f>
        <v>0</v>
      </c>
    </row>
    <row r="1882" spans="4:31" hidden="1" outlineLevel="1">
      <c r="E1882" s="44"/>
      <c r="F1882" s="167" t="str">
        <f>F1888</f>
        <v>PROD_ENERGY</v>
      </c>
      <c r="G1882" s="48" t="str">
        <f>$G$9</f>
        <v>BULKTRAN</v>
      </c>
      <c r="H1882" s="4">
        <f t="shared" si="2651"/>
        <v>0</v>
      </c>
      <c r="I1882" s="5">
        <f t="shared" ref="I1882:N1882" si="2667">VLOOKUP(CONCATENATE($F1882," ",$G1882),AllocFactorMatrix,(I$4+1),FALSE)*$E1888</f>
        <v>0</v>
      </c>
      <c r="J1882" s="47">
        <f t="shared" si="2667"/>
        <v>0</v>
      </c>
      <c r="K1882" s="47">
        <f t="shared" si="2667"/>
        <v>0</v>
      </c>
      <c r="L1882" s="5">
        <f t="shared" si="2667"/>
        <v>0</v>
      </c>
      <c r="M1882" s="5">
        <f t="shared" si="2667"/>
        <v>0</v>
      </c>
      <c r="N1882" s="5">
        <f t="shared" si="2667"/>
        <v>0</v>
      </c>
      <c r="O1882" s="5">
        <f t="shared" si="2665"/>
        <v>0</v>
      </c>
      <c r="P1882" s="5">
        <f>VLOOKUP(CONCATENATE($F1882," ",$G1882),AllocFactorMatrix,(P$4+1),FALSE)*$E1888</f>
        <v>0</v>
      </c>
      <c r="Q1882" s="5">
        <f>VLOOKUP(CONCATENATE($F1882," ",$G1882),AllocFactorMatrix,(Q$4+1),FALSE)*$E1888</f>
        <v>0</v>
      </c>
      <c r="R1882" s="5">
        <f>VLOOKUP(CONCATENATE($F1882," ",$G1882),AllocFactorMatrix,(R$4+1),FALSE)*$E1888</f>
        <v>0</v>
      </c>
      <c r="S1882" s="5">
        <f>VLOOKUP(CONCATENATE($F1882," ",$G1882),AllocFactorMatrix,(S$4+1),FALSE)*$E1888</f>
        <v>0</v>
      </c>
      <c r="T1882" s="5">
        <f t="shared" ref="T1882:T1888" si="2668">SUBTOTAL(9,P1882:S1882)</f>
        <v>0</v>
      </c>
      <c r="U1882" s="5">
        <f>VLOOKUP(CONCATENATE($F1882," ",$G1882),AllocFactorMatrix,(U$4+1),FALSE)*$E1888</f>
        <v>0</v>
      </c>
      <c r="V1882" s="5">
        <f>VLOOKUP(CONCATENATE($F1882," ",$G1882),AllocFactorMatrix,(V$4+1),FALSE)*$E1888</f>
        <v>0</v>
      </c>
      <c r="W1882" s="5">
        <f>VLOOKUP(CONCATENATE($F1882," ",$G1882),AllocFactorMatrix,(W$4+1),FALSE)*$E1888</f>
        <v>0</v>
      </c>
      <c r="X1882" s="5">
        <f>VLOOKUP(CONCATENATE($F1882," ",$G1882),AllocFactorMatrix,(X$4+1),FALSE)*$E1888</f>
        <v>0</v>
      </c>
      <c r="Y1882" s="5">
        <f t="shared" ref="Y1882:Y1888" si="2669">SUBTOTAL(9,U1882:X1882)</f>
        <v>0</v>
      </c>
      <c r="Z1882" s="5">
        <f>VLOOKUP(CONCATENATE($F1882," ",$G1882),AllocFactorMatrix,(Z$4+1),FALSE)*$E1888</f>
        <v>0</v>
      </c>
      <c r="AA1882" s="5">
        <f>VLOOKUP(CONCATENATE($F1882," ",$G1882),AllocFactorMatrix,(AA$4+1),FALSE)*$E1888</f>
        <v>0</v>
      </c>
      <c r="AB1882" s="5">
        <f t="shared" si="2666"/>
        <v>0</v>
      </c>
      <c r="AC1882" s="5">
        <f>VLOOKUP(CONCATENATE($F1882," ",$G1882),AllocFactorMatrix,(AC$4+1),FALSE)*$E1888</f>
        <v>0</v>
      </c>
      <c r="AD1882" s="5">
        <f>VLOOKUP(CONCATENATE($F1882," ",$G1882),AllocFactorMatrix,(AD$4+1),FALSE)*$E1888</f>
        <v>0</v>
      </c>
      <c r="AE1882" s="5">
        <f>VLOOKUP(CONCATENATE($F1882," ",$G1882),AllocFactorMatrix,(AE$4+1),FALSE)*$E1888</f>
        <v>0</v>
      </c>
    </row>
    <row r="1883" spans="4:31" hidden="1" outlineLevel="1">
      <c r="E1883" s="44"/>
      <c r="F1883" s="167" t="str">
        <f>F1888</f>
        <v>PROD_ENERGY</v>
      </c>
      <c r="G1883" s="48" t="str">
        <f>$G$10</f>
        <v>SUBTRAN</v>
      </c>
      <c r="H1883" s="4">
        <f t="shared" si="2651"/>
        <v>0</v>
      </c>
      <c r="I1883" s="5">
        <f t="shared" ref="I1883:N1883" si="2670">VLOOKUP(CONCATENATE($F1883," ",$G1883),AllocFactorMatrix,(I$4+1),FALSE)*$E1888</f>
        <v>0</v>
      </c>
      <c r="J1883" s="47">
        <f t="shared" si="2670"/>
        <v>0</v>
      </c>
      <c r="K1883" s="47">
        <f t="shared" si="2670"/>
        <v>0</v>
      </c>
      <c r="L1883" s="5">
        <f t="shared" si="2670"/>
        <v>0</v>
      </c>
      <c r="M1883" s="5">
        <f t="shared" si="2670"/>
        <v>0</v>
      </c>
      <c r="N1883" s="5">
        <f t="shared" si="2670"/>
        <v>0</v>
      </c>
      <c r="O1883" s="5">
        <f t="shared" si="2665"/>
        <v>0</v>
      </c>
      <c r="P1883" s="5">
        <f>VLOOKUP(CONCATENATE($F1883," ",$G1883),AllocFactorMatrix,(P$4+1),FALSE)*$E1888</f>
        <v>0</v>
      </c>
      <c r="Q1883" s="5">
        <f>VLOOKUP(CONCATENATE($F1883," ",$G1883),AllocFactorMatrix,(Q$4+1),FALSE)*$E1888</f>
        <v>0</v>
      </c>
      <c r="R1883" s="5">
        <f>VLOOKUP(CONCATENATE($F1883," ",$G1883),AllocFactorMatrix,(R$4+1),FALSE)*$E1888</f>
        <v>0</v>
      </c>
      <c r="S1883" s="5">
        <f>VLOOKUP(CONCATENATE($F1883," ",$G1883),AllocFactorMatrix,(S$4+1),FALSE)*$E1888</f>
        <v>0</v>
      </c>
      <c r="T1883" s="5">
        <f t="shared" si="2668"/>
        <v>0</v>
      </c>
      <c r="U1883" s="5">
        <f>VLOOKUP(CONCATENATE($F1883," ",$G1883),AllocFactorMatrix,(U$4+1),FALSE)*$E1888</f>
        <v>0</v>
      </c>
      <c r="V1883" s="5">
        <f>VLOOKUP(CONCATENATE($F1883," ",$G1883),AllocFactorMatrix,(V$4+1),FALSE)*$E1888</f>
        <v>0</v>
      </c>
      <c r="W1883" s="5">
        <f>VLOOKUP(CONCATENATE($F1883," ",$G1883),AllocFactorMatrix,(W$4+1),FALSE)*$E1888</f>
        <v>0</v>
      </c>
      <c r="X1883" s="5">
        <f>VLOOKUP(CONCATENATE($F1883," ",$G1883),AllocFactorMatrix,(X$4+1),FALSE)*$E1888</f>
        <v>0</v>
      </c>
      <c r="Y1883" s="5">
        <f t="shared" si="2669"/>
        <v>0</v>
      </c>
      <c r="Z1883" s="5">
        <f>VLOOKUP(CONCATENATE($F1883," ",$G1883),AllocFactorMatrix,(Z$4+1),FALSE)*$E1888</f>
        <v>0</v>
      </c>
      <c r="AA1883" s="5">
        <f>VLOOKUP(CONCATENATE($F1883," ",$G1883),AllocFactorMatrix,(AA$4+1),FALSE)*$E1888</f>
        <v>0</v>
      </c>
      <c r="AB1883" s="5">
        <f t="shared" si="2666"/>
        <v>0</v>
      </c>
      <c r="AC1883" s="5">
        <f>VLOOKUP(CONCATENATE($F1883," ",$G1883),AllocFactorMatrix,(AC$4+1),FALSE)*$E1888</f>
        <v>0</v>
      </c>
      <c r="AD1883" s="5">
        <f>VLOOKUP(CONCATENATE($F1883," ",$G1883),AllocFactorMatrix,(AD$4+1),FALSE)*$E1888</f>
        <v>0</v>
      </c>
      <c r="AE1883" s="5">
        <f>VLOOKUP(CONCATENATE($F1883," ",$G1883),AllocFactorMatrix,(AE$4+1),FALSE)*$E1888</f>
        <v>0</v>
      </c>
    </row>
    <row r="1884" spans="4:31" hidden="1" outlineLevel="1">
      <c r="E1884" s="44"/>
      <c r="F1884" s="167" t="str">
        <f>F1888</f>
        <v>PROD_ENERGY</v>
      </c>
      <c r="G1884" s="48" t="str">
        <f>$G$11</f>
        <v>DISTPRI</v>
      </c>
      <c r="H1884" s="4">
        <f t="shared" si="2651"/>
        <v>0</v>
      </c>
      <c r="I1884" s="5">
        <f t="shared" ref="I1884:N1884" si="2671">VLOOKUP(CONCATENATE($F1884," ",$G1884),AllocFactorMatrix,(I$4+1),FALSE)*$E1888</f>
        <v>0</v>
      </c>
      <c r="J1884" s="47">
        <f t="shared" si="2671"/>
        <v>0</v>
      </c>
      <c r="K1884" s="47">
        <f t="shared" si="2671"/>
        <v>0</v>
      </c>
      <c r="L1884" s="5">
        <f t="shared" si="2671"/>
        <v>0</v>
      </c>
      <c r="M1884" s="5">
        <f t="shared" si="2671"/>
        <v>0</v>
      </c>
      <c r="N1884" s="5">
        <f t="shared" si="2671"/>
        <v>0</v>
      </c>
      <c r="O1884" s="5">
        <f t="shared" si="2665"/>
        <v>0</v>
      </c>
      <c r="P1884" s="5">
        <f>VLOOKUP(CONCATENATE($F1884," ",$G1884),AllocFactorMatrix,(P$4+1),FALSE)*$E1888</f>
        <v>0</v>
      </c>
      <c r="Q1884" s="5">
        <f>VLOOKUP(CONCATENATE($F1884," ",$G1884),AllocFactorMatrix,(Q$4+1),FALSE)*$E1888</f>
        <v>0</v>
      </c>
      <c r="R1884" s="5">
        <f>VLOOKUP(CONCATENATE($F1884," ",$G1884),AllocFactorMatrix,(R$4+1),FALSE)*$E1888</f>
        <v>0</v>
      </c>
      <c r="S1884" s="5">
        <f>VLOOKUP(CONCATENATE($F1884," ",$G1884),AllocFactorMatrix,(S$4+1),FALSE)*$E1888</f>
        <v>0</v>
      </c>
      <c r="T1884" s="5">
        <f t="shared" si="2668"/>
        <v>0</v>
      </c>
      <c r="U1884" s="5">
        <f>VLOOKUP(CONCATENATE($F1884," ",$G1884),AllocFactorMatrix,(U$4+1),FALSE)*$E1888</f>
        <v>0</v>
      </c>
      <c r="V1884" s="5">
        <f>VLOOKUP(CONCATENATE($F1884," ",$G1884),AllocFactorMatrix,(V$4+1),FALSE)*$E1888</f>
        <v>0</v>
      </c>
      <c r="W1884" s="5">
        <f>VLOOKUP(CONCATENATE($F1884," ",$G1884),AllocFactorMatrix,(W$4+1),FALSE)*$E1888</f>
        <v>0</v>
      </c>
      <c r="X1884" s="5">
        <f>VLOOKUP(CONCATENATE($F1884," ",$G1884),AllocFactorMatrix,(X$4+1),FALSE)*$E1888</f>
        <v>0</v>
      </c>
      <c r="Y1884" s="5">
        <f t="shared" si="2669"/>
        <v>0</v>
      </c>
      <c r="Z1884" s="5">
        <f>VLOOKUP(CONCATENATE($F1884," ",$G1884),AllocFactorMatrix,(Z$4+1),FALSE)*$E1888</f>
        <v>0</v>
      </c>
      <c r="AA1884" s="5">
        <f>VLOOKUP(CONCATENATE($F1884," ",$G1884),AllocFactorMatrix,(AA$4+1),FALSE)*$E1888</f>
        <v>0</v>
      </c>
      <c r="AB1884" s="5">
        <f t="shared" si="2666"/>
        <v>0</v>
      </c>
      <c r="AC1884" s="5">
        <f>VLOOKUP(CONCATENATE($F1884," ",$G1884),AllocFactorMatrix,(AC$4+1),FALSE)*$E1888</f>
        <v>0</v>
      </c>
      <c r="AD1884" s="5">
        <f>VLOOKUP(CONCATENATE($F1884," ",$G1884),AllocFactorMatrix,(AD$4+1),FALSE)*$E1888</f>
        <v>0</v>
      </c>
      <c r="AE1884" s="5">
        <f>VLOOKUP(CONCATENATE($F1884," ",$G1884),AllocFactorMatrix,(AE$4+1),FALSE)*$E1888</f>
        <v>0</v>
      </c>
    </row>
    <row r="1885" spans="4:31" hidden="1" outlineLevel="1">
      <c r="E1885" s="44"/>
      <c r="F1885" s="167" t="str">
        <f>F1888</f>
        <v>PROD_ENERGY</v>
      </c>
      <c r="G1885" s="48" t="str">
        <f>$G$12</f>
        <v>DISTSEC</v>
      </c>
      <c r="H1885" s="4">
        <f t="shared" si="2651"/>
        <v>0</v>
      </c>
      <c r="I1885" s="5">
        <f t="shared" ref="I1885:N1885" si="2672">VLOOKUP(CONCATENATE($F1885," ",$G1885),AllocFactorMatrix,(I$4+1),FALSE)*$E1888</f>
        <v>0</v>
      </c>
      <c r="J1885" s="47">
        <f t="shared" si="2672"/>
        <v>0</v>
      </c>
      <c r="K1885" s="47">
        <f t="shared" si="2672"/>
        <v>0</v>
      </c>
      <c r="L1885" s="5">
        <f t="shared" si="2672"/>
        <v>0</v>
      </c>
      <c r="M1885" s="5">
        <f t="shared" si="2672"/>
        <v>0</v>
      </c>
      <c r="N1885" s="5">
        <f t="shared" si="2672"/>
        <v>0</v>
      </c>
      <c r="O1885" s="5">
        <f t="shared" si="2665"/>
        <v>0</v>
      </c>
      <c r="P1885" s="5">
        <f>VLOOKUP(CONCATENATE($F1885," ",$G1885),AllocFactorMatrix,(P$4+1),FALSE)*$E1888</f>
        <v>0</v>
      </c>
      <c r="Q1885" s="5">
        <f>VLOOKUP(CONCATENATE($F1885," ",$G1885),AllocFactorMatrix,(Q$4+1),FALSE)*$E1888</f>
        <v>0</v>
      </c>
      <c r="R1885" s="5">
        <f>VLOOKUP(CONCATENATE($F1885," ",$G1885),AllocFactorMatrix,(R$4+1),FALSE)*$E1888</f>
        <v>0</v>
      </c>
      <c r="S1885" s="5">
        <f>VLOOKUP(CONCATENATE($F1885," ",$G1885),AllocFactorMatrix,(S$4+1),FALSE)*$E1888</f>
        <v>0</v>
      </c>
      <c r="T1885" s="5">
        <f t="shared" si="2668"/>
        <v>0</v>
      </c>
      <c r="U1885" s="5">
        <f>VLOOKUP(CONCATENATE($F1885," ",$G1885),AllocFactorMatrix,(U$4+1),FALSE)*$E1888</f>
        <v>0</v>
      </c>
      <c r="V1885" s="5">
        <f>VLOOKUP(CONCATENATE($F1885," ",$G1885),AllocFactorMatrix,(V$4+1),FALSE)*$E1888</f>
        <v>0</v>
      </c>
      <c r="W1885" s="5">
        <f>VLOOKUP(CONCATENATE($F1885," ",$G1885),AllocFactorMatrix,(W$4+1),FALSE)*$E1888</f>
        <v>0</v>
      </c>
      <c r="X1885" s="5">
        <f>VLOOKUP(CONCATENATE($F1885," ",$G1885),AllocFactorMatrix,(X$4+1),FALSE)*$E1888</f>
        <v>0</v>
      </c>
      <c r="Y1885" s="5">
        <f t="shared" si="2669"/>
        <v>0</v>
      </c>
      <c r="Z1885" s="5">
        <f>VLOOKUP(CONCATENATE($F1885," ",$G1885),AllocFactorMatrix,(Z$4+1),FALSE)*$E1888</f>
        <v>0</v>
      </c>
      <c r="AA1885" s="5">
        <f>VLOOKUP(CONCATENATE($F1885," ",$G1885),AllocFactorMatrix,(AA$4+1),FALSE)*$E1888</f>
        <v>0</v>
      </c>
      <c r="AB1885" s="5">
        <f t="shared" si="2666"/>
        <v>0</v>
      </c>
      <c r="AC1885" s="5">
        <f>VLOOKUP(CONCATENATE($F1885," ",$G1885),AllocFactorMatrix,(AC$4+1),FALSE)*$E1888</f>
        <v>0</v>
      </c>
      <c r="AD1885" s="5">
        <f>VLOOKUP(CONCATENATE($F1885," ",$G1885),AllocFactorMatrix,(AD$4+1),FALSE)*$E1888</f>
        <v>0</v>
      </c>
      <c r="AE1885" s="5">
        <f>VLOOKUP(CONCATENATE($F1885," ",$G1885),AllocFactorMatrix,(AE$4+1),FALSE)*$E1888</f>
        <v>0</v>
      </c>
    </row>
    <row r="1886" spans="4:31" hidden="1" outlineLevel="1">
      <c r="E1886" s="44"/>
      <c r="F1886" s="167" t="str">
        <f>F1888</f>
        <v>PROD_ENERGY</v>
      </c>
      <c r="G1886" s="48" t="str">
        <f>$G$13</f>
        <v>ENERGY</v>
      </c>
      <c r="H1886" s="4">
        <f t="shared" si="2651"/>
        <v>2822902.9999999995</v>
      </c>
      <c r="I1886" s="5">
        <f t="shared" ref="I1886:N1886" si="2673">VLOOKUP(CONCATENATE($F1886," ",$G1886),AllocFactorMatrix,(I$4+1),FALSE)*$E1888</f>
        <v>1104386.2818241781</v>
      </c>
      <c r="J1886" s="47">
        <f t="shared" si="2673"/>
        <v>176.73202019468533</v>
      </c>
      <c r="K1886" s="47">
        <f t="shared" si="2673"/>
        <v>509.58920737026051</v>
      </c>
      <c r="L1886" s="5">
        <f t="shared" si="2673"/>
        <v>318453.96375272144</v>
      </c>
      <c r="M1886" s="5">
        <f t="shared" si="2673"/>
        <v>4441.4851814600761</v>
      </c>
      <c r="N1886" s="5">
        <f t="shared" si="2673"/>
        <v>620.91586415903112</v>
      </c>
      <c r="O1886" s="5">
        <f t="shared" si="2665"/>
        <v>323516.36479834054</v>
      </c>
      <c r="P1886" s="5">
        <f>VLOOKUP(CONCATENATE($F1886," ",$G1886),AllocFactorMatrix,(P$4+1),FALSE)*$E1888</f>
        <v>206456.12076962291</v>
      </c>
      <c r="Q1886" s="5">
        <f>VLOOKUP(CONCATENATE($F1886," ",$G1886),AllocFactorMatrix,(Q$4+1),FALSE)*$E1888</f>
        <v>36872.731191452462</v>
      </c>
      <c r="R1886" s="5">
        <f>VLOOKUP(CONCATENATE($F1886," ",$G1886),AllocFactorMatrix,(R$4+1),FALSE)*$E1888</f>
        <v>7508.6384068150101</v>
      </c>
      <c r="S1886" s="5">
        <f>VLOOKUP(CONCATENATE($F1886," ",$G1886),AllocFactorMatrix,(S$4+1),FALSE)*$E1888</f>
        <v>283.60381377475676</v>
      </c>
      <c r="T1886" s="5">
        <f t="shared" si="2668"/>
        <v>251121.09418166516</v>
      </c>
      <c r="U1886" s="5">
        <f>VLOOKUP(CONCATENATE($F1886," ",$G1886),AllocFactorMatrix,(U$4+1),FALSE)*$E1888</f>
        <v>10827.838993650517</v>
      </c>
      <c r="V1886" s="5">
        <f>VLOOKUP(CONCATENATE($F1886," ",$G1886),AllocFactorMatrix,(V$4+1),FALSE)*$E1888</f>
        <v>171190.19323794008</v>
      </c>
      <c r="W1886" s="5">
        <f>VLOOKUP(CONCATENATE($F1886," ",$G1886),AllocFactorMatrix,(W$4+1),FALSE)*$E1888</f>
        <v>736261.15899887646</v>
      </c>
      <c r="X1886" s="5">
        <f>VLOOKUP(CONCATENATE($F1886," ",$G1886),AllocFactorMatrix,(X$4+1),FALSE)*$E1888</f>
        <v>138498.41406482691</v>
      </c>
      <c r="Y1886" s="5">
        <f t="shared" si="2669"/>
        <v>1056777.605295294</v>
      </c>
      <c r="Z1886" s="5">
        <f>VLOOKUP(CONCATENATE($F1886," ",$G1886),AllocFactorMatrix,(Z$4+1),FALSE)*$E1888</f>
        <v>56793.94695946206</v>
      </c>
      <c r="AA1886" s="5">
        <f>VLOOKUP(CONCATENATE($F1886," ",$G1886),AllocFactorMatrix,(AA$4+1),FALSE)*$E1888</f>
        <v>1139.5592166653448</v>
      </c>
      <c r="AB1886" s="5">
        <f t="shared" si="2666"/>
        <v>57933.506176127405</v>
      </c>
      <c r="AC1886" s="5">
        <f>VLOOKUP(CONCATENATE($F1886," ",$G1886),AllocFactorMatrix,(AC$4+1),FALSE)*$E1888</f>
        <v>1016.4917078804394</v>
      </c>
      <c r="AD1886" s="5">
        <f>VLOOKUP(CONCATENATE($F1886," ",$G1886),AllocFactorMatrix,(AD$4+1),FALSE)*$E1888</f>
        <v>22769.066127594164</v>
      </c>
      <c r="AE1886" s="5">
        <f>VLOOKUP(CONCATENATE($F1886," ",$G1886),AllocFactorMatrix,(AE$4+1),FALSE)*$E1888</f>
        <v>4696.2686613544574</v>
      </c>
    </row>
    <row r="1887" spans="4:31" hidden="1" outlineLevel="1">
      <c r="E1887" s="44"/>
      <c r="F1887" s="167" t="str">
        <f>F1888</f>
        <v>PROD_ENERGY</v>
      </c>
      <c r="G1887" s="48" t="str">
        <f>$G$14</f>
        <v>CUSTOMER</v>
      </c>
      <c r="H1887" s="4">
        <f t="shared" si="2651"/>
        <v>0</v>
      </c>
      <c r="I1887" s="5">
        <f t="shared" ref="I1887:N1887" si="2674">VLOOKUP(CONCATENATE($F1887," ",$G1887),AllocFactorMatrix,(I$4+1),FALSE)*$E1888</f>
        <v>0</v>
      </c>
      <c r="J1887" s="47">
        <f t="shared" si="2674"/>
        <v>0</v>
      </c>
      <c r="K1887" s="47">
        <f t="shared" si="2674"/>
        <v>0</v>
      </c>
      <c r="L1887" s="5">
        <f t="shared" si="2674"/>
        <v>0</v>
      </c>
      <c r="M1887" s="5">
        <f t="shared" si="2674"/>
        <v>0</v>
      </c>
      <c r="N1887" s="5">
        <f t="shared" si="2674"/>
        <v>0</v>
      </c>
      <c r="O1887" s="5">
        <f t="shared" si="2665"/>
        <v>0</v>
      </c>
      <c r="P1887" s="5">
        <f>VLOOKUP(CONCATENATE($F1887," ",$G1887),AllocFactorMatrix,(P$4+1),FALSE)*$E1888</f>
        <v>0</v>
      </c>
      <c r="Q1887" s="5">
        <f>VLOOKUP(CONCATENATE($F1887," ",$G1887),AllocFactorMatrix,(Q$4+1),FALSE)*$E1888</f>
        <v>0</v>
      </c>
      <c r="R1887" s="5">
        <f>VLOOKUP(CONCATENATE($F1887," ",$G1887),AllocFactorMatrix,(R$4+1),FALSE)*$E1888</f>
        <v>0</v>
      </c>
      <c r="S1887" s="5">
        <f>VLOOKUP(CONCATENATE($F1887," ",$G1887),AllocFactorMatrix,(S$4+1),FALSE)*$E1888</f>
        <v>0</v>
      </c>
      <c r="T1887" s="5">
        <f t="shared" si="2668"/>
        <v>0</v>
      </c>
      <c r="U1887" s="5">
        <f>VLOOKUP(CONCATENATE($F1887," ",$G1887),AllocFactorMatrix,(U$4+1),FALSE)*$E1888</f>
        <v>0</v>
      </c>
      <c r="V1887" s="5">
        <f>VLOOKUP(CONCATENATE($F1887," ",$G1887),AllocFactorMatrix,(V$4+1),FALSE)*$E1888</f>
        <v>0</v>
      </c>
      <c r="W1887" s="5">
        <f>VLOOKUP(CONCATENATE($F1887," ",$G1887),AllocFactorMatrix,(W$4+1),FALSE)*$E1888</f>
        <v>0</v>
      </c>
      <c r="X1887" s="5">
        <f>VLOOKUP(CONCATENATE($F1887," ",$G1887),AllocFactorMatrix,(X$4+1),FALSE)*$E1888</f>
        <v>0</v>
      </c>
      <c r="Y1887" s="5">
        <f t="shared" si="2669"/>
        <v>0</v>
      </c>
      <c r="Z1887" s="5">
        <f>VLOOKUP(CONCATENATE($F1887," ",$G1887),AllocFactorMatrix,(Z$4+1),FALSE)*$E1888</f>
        <v>0</v>
      </c>
      <c r="AA1887" s="5">
        <f>VLOOKUP(CONCATENATE($F1887," ",$G1887),AllocFactorMatrix,(AA$4+1),FALSE)*$E1888</f>
        <v>0</v>
      </c>
      <c r="AB1887" s="5">
        <f t="shared" si="2666"/>
        <v>0</v>
      </c>
      <c r="AC1887" s="5">
        <f>VLOOKUP(CONCATENATE($F1887," ",$G1887),AllocFactorMatrix,(AC$4+1),FALSE)*$E1888</f>
        <v>0</v>
      </c>
      <c r="AD1887" s="5">
        <f>VLOOKUP(CONCATENATE($F1887," ",$G1887),AllocFactorMatrix,(AD$4+1),FALSE)*$E1888</f>
        <v>0</v>
      </c>
      <c r="AE1887" s="5">
        <f>VLOOKUP(CONCATENATE($F1887," ",$G1887),AllocFactorMatrix,(AE$4+1),FALSE)*$E1888</f>
        <v>0</v>
      </c>
    </row>
    <row r="1888" spans="4:31" collapsed="1">
      <c r="D1888" s="96" t="s">
        <v>620</v>
      </c>
      <c r="E1888" s="54">
        <v>2822903</v>
      </c>
      <c r="F1888" s="87" t="s">
        <v>29</v>
      </c>
      <c r="G1888" s="48" t="str">
        <f>$G$15</f>
        <v>TOTAL</v>
      </c>
      <c r="H1888" s="4">
        <f t="shared" si="2651"/>
        <v>2822902.9999999995</v>
      </c>
      <c r="I1888" s="5">
        <f t="shared" ref="I1888:N1888" si="2675">VLOOKUP(CONCATENATE($F1888," ",$G1888),AllocFactorMatrix,(I$4+1),FALSE)*$E1888</f>
        <v>1104386.2818241781</v>
      </c>
      <c r="J1888" s="47">
        <f t="shared" si="2675"/>
        <v>176.73202019468533</v>
      </c>
      <c r="K1888" s="47">
        <f t="shared" si="2675"/>
        <v>509.58920737026051</v>
      </c>
      <c r="L1888" s="5">
        <f t="shared" si="2675"/>
        <v>318453.96375272144</v>
      </c>
      <c r="M1888" s="5">
        <f t="shared" si="2675"/>
        <v>4441.4851814600761</v>
      </c>
      <c r="N1888" s="5">
        <f t="shared" si="2675"/>
        <v>620.91586415903112</v>
      </c>
      <c r="O1888" s="5">
        <f t="shared" si="2665"/>
        <v>323516.36479834054</v>
      </c>
      <c r="P1888" s="5">
        <f>VLOOKUP(CONCATENATE($F1888," ",$G1888),AllocFactorMatrix,(P$4+1),FALSE)*$E1888</f>
        <v>206456.12076962291</v>
      </c>
      <c r="Q1888" s="5">
        <f>VLOOKUP(CONCATENATE($F1888," ",$G1888),AllocFactorMatrix,(Q$4+1),FALSE)*$E1888</f>
        <v>36872.731191452462</v>
      </c>
      <c r="R1888" s="5">
        <f>VLOOKUP(CONCATENATE($F1888," ",$G1888),AllocFactorMatrix,(R$4+1),FALSE)*$E1888</f>
        <v>7508.6384068150101</v>
      </c>
      <c r="S1888" s="5">
        <f>VLOOKUP(CONCATENATE($F1888," ",$G1888),AllocFactorMatrix,(S$4+1),FALSE)*$E1888</f>
        <v>283.60381377475676</v>
      </c>
      <c r="T1888" s="5">
        <f t="shared" si="2668"/>
        <v>251121.09418166516</v>
      </c>
      <c r="U1888" s="5">
        <f>VLOOKUP(CONCATENATE($F1888," ",$G1888),AllocFactorMatrix,(U$4+1),FALSE)*$E1888</f>
        <v>10827.838993650517</v>
      </c>
      <c r="V1888" s="5">
        <f>VLOOKUP(CONCATENATE($F1888," ",$G1888),AllocFactorMatrix,(V$4+1),FALSE)*$E1888</f>
        <v>171190.19323794008</v>
      </c>
      <c r="W1888" s="5">
        <f>VLOOKUP(CONCATENATE($F1888," ",$G1888),AllocFactorMatrix,(W$4+1),FALSE)*$E1888</f>
        <v>736261.15899887646</v>
      </c>
      <c r="X1888" s="5">
        <f>VLOOKUP(CONCATENATE($F1888," ",$G1888),AllocFactorMatrix,(X$4+1),FALSE)*$E1888</f>
        <v>138498.41406482691</v>
      </c>
      <c r="Y1888" s="5">
        <f t="shared" si="2669"/>
        <v>1056777.605295294</v>
      </c>
      <c r="Z1888" s="5">
        <f>VLOOKUP(CONCATENATE($F1888," ",$G1888),AllocFactorMatrix,(Z$4+1),FALSE)*$E1888</f>
        <v>56793.94695946206</v>
      </c>
      <c r="AA1888" s="5">
        <f>VLOOKUP(CONCATENATE($F1888," ",$G1888),AllocFactorMatrix,(AA$4+1),FALSE)*$E1888</f>
        <v>1139.5592166653448</v>
      </c>
      <c r="AB1888" s="5">
        <f t="shared" si="2666"/>
        <v>57933.506176127405</v>
      </c>
      <c r="AC1888" s="5">
        <f>VLOOKUP(CONCATENATE($F1888," ",$G1888),AllocFactorMatrix,(AC$4+1),FALSE)*$E1888</f>
        <v>1016.4917078804394</v>
      </c>
      <c r="AD1888" s="5">
        <f>VLOOKUP(CONCATENATE($F1888," ",$G1888),AllocFactorMatrix,(AD$4+1),FALSE)*$E1888</f>
        <v>22769.066127594164</v>
      </c>
      <c r="AE1888" s="5">
        <f>VLOOKUP(CONCATENATE($F1888," ",$G1888),AllocFactorMatrix,(AE$4+1),FALSE)*$E1888</f>
        <v>4696.2686613544574</v>
      </c>
    </row>
    <row r="1889" spans="4:31" hidden="1" outlineLevel="1">
      <c r="E1889" s="44"/>
      <c r="F1889" s="167" t="str">
        <f>F1896</f>
        <v>PROD_ENERGY</v>
      </c>
      <c r="G1889" s="48" t="str">
        <f>$G$8</f>
        <v>PRODUCTION</v>
      </c>
      <c r="H1889" s="4">
        <f t="shared" si="2651"/>
        <v>0</v>
      </c>
      <c r="I1889" s="5">
        <f t="shared" ref="I1889:N1889" si="2676">VLOOKUP(CONCATENATE($F1889," ",$G1889),AllocFactorMatrix,(I$4+1),FALSE)*$E1896</f>
        <v>0</v>
      </c>
      <c r="J1889" s="47">
        <f t="shared" si="2676"/>
        <v>0</v>
      </c>
      <c r="K1889" s="47">
        <f t="shared" si="2676"/>
        <v>0</v>
      </c>
      <c r="L1889" s="5">
        <f t="shared" si="2676"/>
        <v>0</v>
      </c>
      <c r="M1889" s="5">
        <f t="shared" si="2676"/>
        <v>0</v>
      </c>
      <c r="N1889" s="5">
        <f t="shared" si="2676"/>
        <v>0</v>
      </c>
      <c r="O1889" s="5">
        <f t="shared" ref="O1889:O1896" si="2677">SUBTOTAL(9,L1889:N1889)</f>
        <v>0</v>
      </c>
      <c r="P1889" s="5">
        <f>VLOOKUP(CONCATENATE($F1889," ",$G1889),AllocFactorMatrix,(P$4+1),FALSE)*$E1896</f>
        <v>0</v>
      </c>
      <c r="Q1889" s="5">
        <f>VLOOKUP(CONCATENATE($F1889," ",$G1889),AllocFactorMatrix,(Q$4+1),FALSE)*$E1896</f>
        <v>0</v>
      </c>
      <c r="R1889" s="5">
        <f>VLOOKUP(CONCATENATE($F1889," ",$G1889),AllocFactorMatrix,(R$4+1),FALSE)*$E1896</f>
        <v>0</v>
      </c>
      <c r="S1889" s="5">
        <f>VLOOKUP(CONCATENATE($F1889," ",$G1889),AllocFactorMatrix,(S$4+1),FALSE)*$E1896</f>
        <v>0</v>
      </c>
      <c r="T1889" s="5">
        <f>SUBTOTAL(9,P1889:S1889)</f>
        <v>0</v>
      </c>
      <c r="U1889" s="5">
        <f>VLOOKUP(CONCATENATE($F1889," ",$G1889),AllocFactorMatrix,(U$4+1),FALSE)*$E1896</f>
        <v>0</v>
      </c>
      <c r="V1889" s="5">
        <f>VLOOKUP(CONCATENATE($F1889," ",$G1889),AllocFactorMatrix,(V$4+1),FALSE)*$E1896</f>
        <v>0</v>
      </c>
      <c r="W1889" s="5">
        <f>VLOOKUP(CONCATENATE($F1889," ",$G1889),AllocFactorMatrix,(W$4+1),FALSE)*$E1896</f>
        <v>0</v>
      </c>
      <c r="X1889" s="5">
        <f>VLOOKUP(CONCATENATE($F1889," ",$G1889),AllocFactorMatrix,(X$4+1),FALSE)*$E1896</f>
        <v>0</v>
      </c>
      <c r="Y1889" s="5">
        <f>SUBTOTAL(9,U1889:X1889)</f>
        <v>0</v>
      </c>
      <c r="Z1889" s="5">
        <f>VLOOKUP(CONCATENATE($F1889," ",$G1889),AllocFactorMatrix,(Z$4+1),FALSE)*$E1896</f>
        <v>0</v>
      </c>
      <c r="AA1889" s="5">
        <f>VLOOKUP(CONCATENATE($F1889," ",$G1889),AllocFactorMatrix,(AA$4+1),FALSE)*$E1896</f>
        <v>0</v>
      </c>
      <c r="AB1889" s="5">
        <f t="shared" ref="AB1889:AB1896" si="2678">SUBTOTAL(9,Z1889:AA1889)</f>
        <v>0</v>
      </c>
      <c r="AC1889" s="5">
        <f>VLOOKUP(CONCATENATE($F1889," ",$G1889),AllocFactorMatrix,(AC$4+1),FALSE)*$E1896</f>
        <v>0</v>
      </c>
      <c r="AD1889" s="5">
        <f>VLOOKUP(CONCATENATE($F1889," ",$G1889),AllocFactorMatrix,(AD$4+1),FALSE)*$E1896</f>
        <v>0</v>
      </c>
      <c r="AE1889" s="5">
        <f>VLOOKUP(CONCATENATE($F1889," ",$G1889),AllocFactorMatrix,(AE$4+1),FALSE)*$E1896</f>
        <v>0</v>
      </c>
    </row>
    <row r="1890" spans="4:31" hidden="1" outlineLevel="1">
      <c r="E1890" s="44"/>
      <c r="F1890" s="167" t="str">
        <f>F1896</f>
        <v>PROD_ENERGY</v>
      </c>
      <c r="G1890" s="48" t="str">
        <f>$G$9</f>
        <v>BULKTRAN</v>
      </c>
      <c r="H1890" s="4">
        <f t="shared" si="2651"/>
        <v>0</v>
      </c>
      <c r="I1890" s="5">
        <f t="shared" ref="I1890:N1890" si="2679">VLOOKUP(CONCATENATE($F1890," ",$G1890),AllocFactorMatrix,(I$4+1),FALSE)*$E1896</f>
        <v>0</v>
      </c>
      <c r="J1890" s="47">
        <f t="shared" si="2679"/>
        <v>0</v>
      </c>
      <c r="K1890" s="47">
        <f t="shared" si="2679"/>
        <v>0</v>
      </c>
      <c r="L1890" s="5">
        <f t="shared" si="2679"/>
        <v>0</v>
      </c>
      <c r="M1890" s="5">
        <f t="shared" si="2679"/>
        <v>0</v>
      </c>
      <c r="N1890" s="5">
        <f t="shared" si="2679"/>
        <v>0</v>
      </c>
      <c r="O1890" s="5">
        <f t="shared" si="2677"/>
        <v>0</v>
      </c>
      <c r="P1890" s="5">
        <f>VLOOKUP(CONCATENATE($F1890," ",$G1890),AllocFactorMatrix,(P$4+1),FALSE)*$E1896</f>
        <v>0</v>
      </c>
      <c r="Q1890" s="5">
        <f>VLOOKUP(CONCATENATE($F1890," ",$G1890),AllocFactorMatrix,(Q$4+1),FALSE)*$E1896</f>
        <v>0</v>
      </c>
      <c r="R1890" s="5">
        <f>VLOOKUP(CONCATENATE($F1890," ",$G1890),AllocFactorMatrix,(R$4+1),FALSE)*$E1896</f>
        <v>0</v>
      </c>
      <c r="S1890" s="5">
        <f>VLOOKUP(CONCATENATE($F1890," ",$G1890),AllocFactorMatrix,(S$4+1),FALSE)*$E1896</f>
        <v>0</v>
      </c>
      <c r="T1890" s="5">
        <f t="shared" ref="T1890:T1896" si="2680">SUBTOTAL(9,P1890:S1890)</f>
        <v>0</v>
      </c>
      <c r="U1890" s="5">
        <f>VLOOKUP(CONCATENATE($F1890," ",$G1890),AllocFactorMatrix,(U$4+1),FALSE)*$E1896</f>
        <v>0</v>
      </c>
      <c r="V1890" s="5">
        <f>VLOOKUP(CONCATENATE($F1890," ",$G1890),AllocFactorMatrix,(V$4+1),FALSE)*$E1896</f>
        <v>0</v>
      </c>
      <c r="W1890" s="5">
        <f>VLOOKUP(CONCATENATE($F1890," ",$G1890),AllocFactorMatrix,(W$4+1),FALSE)*$E1896</f>
        <v>0</v>
      </c>
      <c r="X1890" s="5">
        <f>VLOOKUP(CONCATENATE($F1890," ",$G1890),AllocFactorMatrix,(X$4+1),FALSE)*$E1896</f>
        <v>0</v>
      </c>
      <c r="Y1890" s="5">
        <f t="shared" ref="Y1890:Y1896" si="2681">SUBTOTAL(9,U1890:X1890)</f>
        <v>0</v>
      </c>
      <c r="Z1890" s="5">
        <f>VLOOKUP(CONCATENATE($F1890," ",$G1890),AllocFactorMatrix,(Z$4+1),FALSE)*$E1896</f>
        <v>0</v>
      </c>
      <c r="AA1890" s="5">
        <f>VLOOKUP(CONCATENATE($F1890," ",$G1890),AllocFactorMatrix,(AA$4+1),FALSE)*$E1896</f>
        <v>0</v>
      </c>
      <c r="AB1890" s="5">
        <f t="shared" si="2678"/>
        <v>0</v>
      </c>
      <c r="AC1890" s="5">
        <f>VLOOKUP(CONCATENATE($F1890," ",$G1890),AllocFactorMatrix,(AC$4+1),FALSE)*$E1896</f>
        <v>0</v>
      </c>
      <c r="AD1890" s="5">
        <f>VLOOKUP(CONCATENATE($F1890," ",$G1890),AllocFactorMatrix,(AD$4+1),FALSE)*$E1896</f>
        <v>0</v>
      </c>
      <c r="AE1890" s="5">
        <f>VLOOKUP(CONCATENATE($F1890," ",$G1890),AllocFactorMatrix,(AE$4+1),FALSE)*$E1896</f>
        <v>0</v>
      </c>
    </row>
    <row r="1891" spans="4:31" hidden="1" outlineLevel="1">
      <c r="E1891" s="44"/>
      <c r="F1891" s="167" t="str">
        <f>F1896</f>
        <v>PROD_ENERGY</v>
      </c>
      <c r="G1891" s="48" t="str">
        <f>$G$10</f>
        <v>SUBTRAN</v>
      </c>
      <c r="H1891" s="4">
        <f t="shared" si="2651"/>
        <v>0</v>
      </c>
      <c r="I1891" s="5">
        <f t="shared" ref="I1891:N1891" si="2682">VLOOKUP(CONCATENATE($F1891," ",$G1891),AllocFactorMatrix,(I$4+1),FALSE)*$E1896</f>
        <v>0</v>
      </c>
      <c r="J1891" s="47">
        <f t="shared" si="2682"/>
        <v>0</v>
      </c>
      <c r="K1891" s="47">
        <f t="shared" si="2682"/>
        <v>0</v>
      </c>
      <c r="L1891" s="5">
        <f t="shared" si="2682"/>
        <v>0</v>
      </c>
      <c r="M1891" s="5">
        <f t="shared" si="2682"/>
        <v>0</v>
      </c>
      <c r="N1891" s="5">
        <f t="shared" si="2682"/>
        <v>0</v>
      </c>
      <c r="O1891" s="5">
        <f t="shared" si="2677"/>
        <v>0</v>
      </c>
      <c r="P1891" s="5">
        <f>VLOOKUP(CONCATENATE($F1891," ",$G1891),AllocFactorMatrix,(P$4+1),FALSE)*$E1896</f>
        <v>0</v>
      </c>
      <c r="Q1891" s="5">
        <f>VLOOKUP(CONCATENATE($F1891," ",$G1891),AllocFactorMatrix,(Q$4+1),FALSE)*$E1896</f>
        <v>0</v>
      </c>
      <c r="R1891" s="5">
        <f>VLOOKUP(CONCATENATE($F1891," ",$G1891),AllocFactorMatrix,(R$4+1),FALSE)*$E1896</f>
        <v>0</v>
      </c>
      <c r="S1891" s="5">
        <f>VLOOKUP(CONCATENATE($F1891," ",$G1891),AllocFactorMatrix,(S$4+1),FALSE)*$E1896</f>
        <v>0</v>
      </c>
      <c r="T1891" s="5">
        <f t="shared" si="2680"/>
        <v>0</v>
      </c>
      <c r="U1891" s="5">
        <f>VLOOKUP(CONCATENATE($F1891," ",$G1891),AllocFactorMatrix,(U$4+1),FALSE)*$E1896</f>
        <v>0</v>
      </c>
      <c r="V1891" s="5">
        <f>VLOOKUP(CONCATENATE($F1891," ",$G1891),AllocFactorMatrix,(V$4+1),FALSE)*$E1896</f>
        <v>0</v>
      </c>
      <c r="W1891" s="5">
        <f>VLOOKUP(CONCATENATE($F1891," ",$G1891),AllocFactorMatrix,(W$4+1),FALSE)*$E1896</f>
        <v>0</v>
      </c>
      <c r="X1891" s="5">
        <f>VLOOKUP(CONCATENATE($F1891," ",$G1891),AllocFactorMatrix,(X$4+1),FALSE)*$E1896</f>
        <v>0</v>
      </c>
      <c r="Y1891" s="5">
        <f t="shared" si="2681"/>
        <v>0</v>
      </c>
      <c r="Z1891" s="5">
        <f>VLOOKUP(CONCATENATE($F1891," ",$G1891),AllocFactorMatrix,(Z$4+1),FALSE)*$E1896</f>
        <v>0</v>
      </c>
      <c r="AA1891" s="5">
        <f>VLOOKUP(CONCATENATE($F1891," ",$G1891),AllocFactorMatrix,(AA$4+1),FALSE)*$E1896</f>
        <v>0</v>
      </c>
      <c r="AB1891" s="5">
        <f t="shared" si="2678"/>
        <v>0</v>
      </c>
      <c r="AC1891" s="5">
        <f>VLOOKUP(CONCATENATE($F1891," ",$G1891),AllocFactorMatrix,(AC$4+1),FALSE)*$E1896</f>
        <v>0</v>
      </c>
      <c r="AD1891" s="5">
        <f>VLOOKUP(CONCATENATE($F1891," ",$G1891),AllocFactorMatrix,(AD$4+1),FALSE)*$E1896</f>
        <v>0</v>
      </c>
      <c r="AE1891" s="5">
        <f>VLOOKUP(CONCATENATE($F1891," ",$G1891),AllocFactorMatrix,(AE$4+1),FALSE)*$E1896</f>
        <v>0</v>
      </c>
    </row>
    <row r="1892" spans="4:31" hidden="1" outlineLevel="1">
      <c r="E1892" s="44"/>
      <c r="F1892" s="167" t="str">
        <f>F1896</f>
        <v>PROD_ENERGY</v>
      </c>
      <c r="G1892" s="48" t="str">
        <f>$G$11</f>
        <v>DISTPRI</v>
      </c>
      <c r="H1892" s="4">
        <f t="shared" si="2651"/>
        <v>0</v>
      </c>
      <c r="I1892" s="5">
        <f t="shared" ref="I1892:N1892" si="2683">VLOOKUP(CONCATENATE($F1892," ",$G1892),AllocFactorMatrix,(I$4+1),FALSE)*$E1896</f>
        <v>0</v>
      </c>
      <c r="J1892" s="47">
        <f t="shared" si="2683"/>
        <v>0</v>
      </c>
      <c r="K1892" s="47">
        <f t="shared" si="2683"/>
        <v>0</v>
      </c>
      <c r="L1892" s="5">
        <f t="shared" si="2683"/>
        <v>0</v>
      </c>
      <c r="M1892" s="5">
        <f t="shared" si="2683"/>
        <v>0</v>
      </c>
      <c r="N1892" s="5">
        <f t="shared" si="2683"/>
        <v>0</v>
      </c>
      <c r="O1892" s="5">
        <f t="shared" si="2677"/>
        <v>0</v>
      </c>
      <c r="P1892" s="5">
        <f>VLOOKUP(CONCATENATE($F1892," ",$G1892),AllocFactorMatrix,(P$4+1),FALSE)*$E1896</f>
        <v>0</v>
      </c>
      <c r="Q1892" s="5">
        <f>VLOOKUP(CONCATENATE($F1892," ",$G1892),AllocFactorMatrix,(Q$4+1),FALSE)*$E1896</f>
        <v>0</v>
      </c>
      <c r="R1892" s="5">
        <f>VLOOKUP(CONCATENATE($F1892," ",$G1892),AllocFactorMatrix,(R$4+1),FALSE)*$E1896</f>
        <v>0</v>
      </c>
      <c r="S1892" s="5">
        <f>VLOOKUP(CONCATENATE($F1892," ",$G1892),AllocFactorMatrix,(S$4+1),FALSE)*$E1896</f>
        <v>0</v>
      </c>
      <c r="T1892" s="5">
        <f t="shared" si="2680"/>
        <v>0</v>
      </c>
      <c r="U1892" s="5">
        <f>VLOOKUP(CONCATENATE($F1892," ",$G1892),AllocFactorMatrix,(U$4+1),FALSE)*$E1896</f>
        <v>0</v>
      </c>
      <c r="V1892" s="5">
        <f>VLOOKUP(CONCATENATE($F1892," ",$G1892),AllocFactorMatrix,(V$4+1),FALSE)*$E1896</f>
        <v>0</v>
      </c>
      <c r="W1892" s="5">
        <f>VLOOKUP(CONCATENATE($F1892," ",$G1892),AllocFactorMatrix,(W$4+1),FALSE)*$E1896</f>
        <v>0</v>
      </c>
      <c r="X1892" s="5">
        <f>VLOOKUP(CONCATENATE($F1892," ",$G1892),AllocFactorMatrix,(X$4+1),FALSE)*$E1896</f>
        <v>0</v>
      </c>
      <c r="Y1892" s="5">
        <f t="shared" si="2681"/>
        <v>0</v>
      </c>
      <c r="Z1892" s="5">
        <f>VLOOKUP(CONCATENATE($F1892," ",$G1892),AllocFactorMatrix,(Z$4+1),FALSE)*$E1896</f>
        <v>0</v>
      </c>
      <c r="AA1892" s="5">
        <f>VLOOKUP(CONCATENATE($F1892," ",$G1892),AllocFactorMatrix,(AA$4+1),FALSE)*$E1896</f>
        <v>0</v>
      </c>
      <c r="AB1892" s="5">
        <f t="shared" si="2678"/>
        <v>0</v>
      </c>
      <c r="AC1892" s="5">
        <f>VLOOKUP(CONCATENATE($F1892," ",$G1892),AllocFactorMatrix,(AC$4+1),FALSE)*$E1896</f>
        <v>0</v>
      </c>
      <c r="AD1892" s="5">
        <f>VLOOKUP(CONCATENATE($F1892," ",$G1892),AllocFactorMatrix,(AD$4+1),FALSE)*$E1896</f>
        <v>0</v>
      </c>
      <c r="AE1892" s="5">
        <f>VLOOKUP(CONCATENATE($F1892," ",$G1892),AllocFactorMatrix,(AE$4+1),FALSE)*$E1896</f>
        <v>0</v>
      </c>
    </row>
    <row r="1893" spans="4:31" hidden="1" outlineLevel="1">
      <c r="E1893" s="44"/>
      <c r="F1893" s="167" t="str">
        <f>F1896</f>
        <v>PROD_ENERGY</v>
      </c>
      <c r="G1893" s="48" t="str">
        <f>$G$12</f>
        <v>DISTSEC</v>
      </c>
      <c r="H1893" s="4">
        <f t="shared" si="2651"/>
        <v>0</v>
      </c>
      <c r="I1893" s="5">
        <f t="shared" ref="I1893:N1893" si="2684">VLOOKUP(CONCATENATE($F1893," ",$G1893),AllocFactorMatrix,(I$4+1),FALSE)*$E1896</f>
        <v>0</v>
      </c>
      <c r="J1893" s="47">
        <f t="shared" si="2684"/>
        <v>0</v>
      </c>
      <c r="K1893" s="47">
        <f t="shared" si="2684"/>
        <v>0</v>
      </c>
      <c r="L1893" s="5">
        <f t="shared" si="2684"/>
        <v>0</v>
      </c>
      <c r="M1893" s="5">
        <f t="shared" si="2684"/>
        <v>0</v>
      </c>
      <c r="N1893" s="5">
        <f t="shared" si="2684"/>
        <v>0</v>
      </c>
      <c r="O1893" s="5">
        <f t="shared" si="2677"/>
        <v>0</v>
      </c>
      <c r="P1893" s="5">
        <f>VLOOKUP(CONCATENATE($F1893," ",$G1893),AllocFactorMatrix,(P$4+1),FALSE)*$E1896</f>
        <v>0</v>
      </c>
      <c r="Q1893" s="5">
        <f>VLOOKUP(CONCATENATE($F1893," ",$G1893),AllocFactorMatrix,(Q$4+1),FALSE)*$E1896</f>
        <v>0</v>
      </c>
      <c r="R1893" s="5">
        <f>VLOOKUP(CONCATENATE($F1893," ",$G1893),AllocFactorMatrix,(R$4+1),FALSE)*$E1896</f>
        <v>0</v>
      </c>
      <c r="S1893" s="5">
        <f>VLOOKUP(CONCATENATE($F1893," ",$G1893),AllocFactorMatrix,(S$4+1),FALSE)*$E1896</f>
        <v>0</v>
      </c>
      <c r="T1893" s="5">
        <f t="shared" si="2680"/>
        <v>0</v>
      </c>
      <c r="U1893" s="5">
        <f>VLOOKUP(CONCATENATE($F1893," ",$G1893),AllocFactorMatrix,(U$4+1),FALSE)*$E1896</f>
        <v>0</v>
      </c>
      <c r="V1893" s="5">
        <f>VLOOKUP(CONCATENATE($F1893," ",$G1893),AllocFactorMatrix,(V$4+1),FALSE)*$E1896</f>
        <v>0</v>
      </c>
      <c r="W1893" s="5">
        <f>VLOOKUP(CONCATENATE($F1893," ",$G1893),AllocFactorMatrix,(W$4+1),FALSE)*$E1896</f>
        <v>0</v>
      </c>
      <c r="X1893" s="5">
        <f>VLOOKUP(CONCATENATE($F1893," ",$G1893),AllocFactorMatrix,(X$4+1),FALSE)*$E1896</f>
        <v>0</v>
      </c>
      <c r="Y1893" s="5">
        <f t="shared" si="2681"/>
        <v>0</v>
      </c>
      <c r="Z1893" s="5">
        <f>VLOOKUP(CONCATENATE($F1893," ",$G1893),AllocFactorMatrix,(Z$4+1),FALSE)*$E1896</f>
        <v>0</v>
      </c>
      <c r="AA1893" s="5">
        <f>VLOOKUP(CONCATENATE($F1893," ",$G1893),AllocFactorMatrix,(AA$4+1),FALSE)*$E1896</f>
        <v>0</v>
      </c>
      <c r="AB1893" s="5">
        <f t="shared" si="2678"/>
        <v>0</v>
      </c>
      <c r="AC1893" s="5">
        <f>VLOOKUP(CONCATENATE($F1893," ",$G1893),AllocFactorMatrix,(AC$4+1),FALSE)*$E1896</f>
        <v>0</v>
      </c>
      <c r="AD1893" s="5">
        <f>VLOOKUP(CONCATENATE($F1893," ",$G1893),AllocFactorMatrix,(AD$4+1),FALSE)*$E1896</f>
        <v>0</v>
      </c>
      <c r="AE1893" s="5">
        <f>VLOOKUP(CONCATENATE($F1893," ",$G1893),AllocFactorMatrix,(AE$4+1),FALSE)*$E1896</f>
        <v>0</v>
      </c>
    </row>
    <row r="1894" spans="4:31" hidden="1" outlineLevel="1">
      <c r="E1894" s="44"/>
      <c r="F1894" s="167" t="str">
        <f>F1896</f>
        <v>PROD_ENERGY</v>
      </c>
      <c r="G1894" s="48" t="str">
        <f>$G$13</f>
        <v>ENERGY</v>
      </c>
      <c r="H1894" s="4">
        <f t="shared" si="2651"/>
        <v>2098613.9999999991</v>
      </c>
      <c r="I1894" s="5">
        <f t="shared" ref="I1894:N1894" si="2685">VLOOKUP(CONCATENATE($F1894," ",$G1894),AllocFactorMatrix,(I$4+1),FALSE)*$E1896</f>
        <v>821027.32982471073</v>
      </c>
      <c r="J1894" s="47">
        <f t="shared" si="2685"/>
        <v>131.38683540626417</v>
      </c>
      <c r="K1894" s="47">
        <f t="shared" si="2685"/>
        <v>378.84087580626465</v>
      </c>
      <c r="L1894" s="5">
        <f t="shared" si="2685"/>
        <v>236746.33761307198</v>
      </c>
      <c r="M1894" s="5">
        <f t="shared" si="2685"/>
        <v>3301.9069314831772</v>
      </c>
      <c r="N1894" s="5">
        <f t="shared" si="2685"/>
        <v>461.60379061775802</v>
      </c>
      <c r="O1894" s="5">
        <f t="shared" si="2677"/>
        <v>240509.84833517292</v>
      </c>
      <c r="P1894" s="5">
        <f>VLOOKUP(CONCATENATE($F1894," ",$G1894),AllocFactorMatrix,(P$4+1),FALSE)*$E1896</f>
        <v>153484.44683817384</v>
      </c>
      <c r="Q1894" s="5">
        <f>VLOOKUP(CONCATENATE($F1894," ",$G1894),AllocFactorMatrix,(Q$4+1),FALSE)*$E1896</f>
        <v>27412.075404864714</v>
      </c>
      <c r="R1894" s="5">
        <f>VLOOKUP(CONCATENATE($F1894," ",$G1894),AllocFactorMatrix,(R$4+1),FALSE)*$E1896</f>
        <v>5582.1024248724361</v>
      </c>
      <c r="S1894" s="5">
        <f>VLOOKUP(CONCATENATE($F1894," ",$G1894),AllocFactorMatrix,(S$4+1),FALSE)*$E1896</f>
        <v>210.83789773899329</v>
      </c>
      <c r="T1894" s="5">
        <f t="shared" si="2680"/>
        <v>186689.46256564997</v>
      </c>
      <c r="U1894" s="5">
        <f>VLOOKUP(CONCATENATE($F1894," ",$G1894),AllocFactorMatrix,(U$4+1),FALSE)*$E1896</f>
        <v>8049.6759902203112</v>
      </c>
      <c r="V1894" s="5">
        <f>VLOOKUP(CONCATENATE($F1894," ",$G1894),AllocFactorMatrix,(V$4+1),FALSE)*$E1896</f>
        <v>127266.90792841496</v>
      </c>
      <c r="W1894" s="5">
        <f>VLOOKUP(CONCATENATE($F1894," ",$G1894),AllocFactorMatrix,(W$4+1),FALSE)*$E1896</f>
        <v>547354.25763168908</v>
      </c>
      <c r="X1894" s="5">
        <f>VLOOKUP(CONCATENATE($F1894," ",$G1894),AllocFactorMatrix,(X$4+1),FALSE)*$E1896</f>
        <v>102963.05283399489</v>
      </c>
      <c r="Y1894" s="5">
        <f t="shared" si="2681"/>
        <v>785633.8943843192</v>
      </c>
      <c r="Z1894" s="5">
        <f>VLOOKUP(CONCATENATE($F1894," ",$G1894),AllocFactorMatrix,(Z$4+1),FALSE)*$E1896</f>
        <v>42221.986446004172</v>
      </c>
      <c r="AA1894" s="5">
        <f>VLOOKUP(CONCATENATE($F1894," ",$G1894),AllocFactorMatrix,(AA$4+1),FALSE)*$E1896</f>
        <v>847.17573573124048</v>
      </c>
      <c r="AB1894" s="5">
        <f t="shared" si="2678"/>
        <v>43069.16218173541</v>
      </c>
      <c r="AC1894" s="5">
        <f>VLOOKUP(CONCATENATE($F1894," ",$G1894),AllocFactorMatrix,(AC$4+1),FALSE)*$E1896</f>
        <v>755.68438909937765</v>
      </c>
      <c r="AD1894" s="5">
        <f>VLOOKUP(CONCATENATE($F1894," ",$G1894),AllocFactorMatrix,(AD$4+1),FALSE)*$E1896</f>
        <v>16927.071508406381</v>
      </c>
      <c r="AE1894" s="5">
        <f>VLOOKUP(CONCATENATE($F1894," ",$G1894),AllocFactorMatrix,(AE$4+1),FALSE)*$E1896</f>
        <v>3491.3190996926651</v>
      </c>
    </row>
    <row r="1895" spans="4:31" hidden="1" outlineLevel="1">
      <c r="E1895" s="44"/>
      <c r="F1895" s="167" t="str">
        <f>F1896</f>
        <v>PROD_ENERGY</v>
      </c>
      <c r="G1895" s="48" t="str">
        <f>$G$14</f>
        <v>CUSTOMER</v>
      </c>
      <c r="H1895" s="4">
        <f t="shared" si="2651"/>
        <v>0</v>
      </c>
      <c r="I1895" s="5">
        <f t="shared" ref="I1895:N1895" si="2686">VLOOKUP(CONCATENATE($F1895," ",$G1895),AllocFactorMatrix,(I$4+1),FALSE)*$E1896</f>
        <v>0</v>
      </c>
      <c r="J1895" s="47">
        <f t="shared" si="2686"/>
        <v>0</v>
      </c>
      <c r="K1895" s="47">
        <f t="shared" si="2686"/>
        <v>0</v>
      </c>
      <c r="L1895" s="5">
        <f t="shared" si="2686"/>
        <v>0</v>
      </c>
      <c r="M1895" s="5">
        <f t="shared" si="2686"/>
        <v>0</v>
      </c>
      <c r="N1895" s="5">
        <f t="shared" si="2686"/>
        <v>0</v>
      </c>
      <c r="O1895" s="5">
        <f t="shared" si="2677"/>
        <v>0</v>
      </c>
      <c r="P1895" s="5">
        <f>VLOOKUP(CONCATENATE($F1895," ",$G1895),AllocFactorMatrix,(P$4+1),FALSE)*$E1896</f>
        <v>0</v>
      </c>
      <c r="Q1895" s="5">
        <f>VLOOKUP(CONCATENATE($F1895," ",$G1895),AllocFactorMatrix,(Q$4+1),FALSE)*$E1896</f>
        <v>0</v>
      </c>
      <c r="R1895" s="5">
        <f>VLOOKUP(CONCATENATE($F1895," ",$G1895),AllocFactorMatrix,(R$4+1),FALSE)*$E1896</f>
        <v>0</v>
      </c>
      <c r="S1895" s="5">
        <f>VLOOKUP(CONCATENATE($F1895," ",$G1895),AllocFactorMatrix,(S$4+1),FALSE)*$E1896</f>
        <v>0</v>
      </c>
      <c r="T1895" s="5">
        <f t="shared" si="2680"/>
        <v>0</v>
      </c>
      <c r="U1895" s="5">
        <f>VLOOKUP(CONCATENATE($F1895," ",$G1895),AllocFactorMatrix,(U$4+1),FALSE)*$E1896</f>
        <v>0</v>
      </c>
      <c r="V1895" s="5">
        <f>VLOOKUP(CONCATENATE($F1895," ",$G1895),AllocFactorMatrix,(V$4+1),FALSE)*$E1896</f>
        <v>0</v>
      </c>
      <c r="W1895" s="5">
        <f>VLOOKUP(CONCATENATE($F1895," ",$G1895),AllocFactorMatrix,(W$4+1),FALSE)*$E1896</f>
        <v>0</v>
      </c>
      <c r="X1895" s="5">
        <f>VLOOKUP(CONCATENATE($F1895," ",$G1895),AllocFactorMatrix,(X$4+1),FALSE)*$E1896</f>
        <v>0</v>
      </c>
      <c r="Y1895" s="5">
        <f t="shared" si="2681"/>
        <v>0</v>
      </c>
      <c r="Z1895" s="5">
        <f>VLOOKUP(CONCATENATE($F1895," ",$G1895),AllocFactorMatrix,(Z$4+1),FALSE)*$E1896</f>
        <v>0</v>
      </c>
      <c r="AA1895" s="5">
        <f>VLOOKUP(CONCATENATE($F1895," ",$G1895),AllocFactorMatrix,(AA$4+1),FALSE)*$E1896</f>
        <v>0</v>
      </c>
      <c r="AB1895" s="5">
        <f t="shared" si="2678"/>
        <v>0</v>
      </c>
      <c r="AC1895" s="5">
        <f>VLOOKUP(CONCATENATE($F1895," ",$G1895),AllocFactorMatrix,(AC$4+1),FALSE)*$E1896</f>
        <v>0</v>
      </c>
      <c r="AD1895" s="5">
        <f>VLOOKUP(CONCATENATE($F1895," ",$G1895),AllocFactorMatrix,(AD$4+1),FALSE)*$E1896</f>
        <v>0</v>
      </c>
      <c r="AE1895" s="5">
        <f>VLOOKUP(CONCATENATE($F1895," ",$G1895),AllocFactorMatrix,(AE$4+1),FALSE)*$E1896</f>
        <v>0</v>
      </c>
    </row>
    <row r="1896" spans="4:31" collapsed="1">
      <c r="D1896" s="96" t="s">
        <v>619</v>
      </c>
      <c r="E1896" s="54">
        <v>2098614</v>
      </c>
      <c r="F1896" s="87" t="s">
        <v>29</v>
      </c>
      <c r="G1896" s="48" t="str">
        <f>$G$15</f>
        <v>TOTAL</v>
      </c>
      <c r="H1896" s="4">
        <f t="shared" si="2651"/>
        <v>2098613.9999999991</v>
      </c>
      <c r="I1896" s="5">
        <f t="shared" ref="I1896:N1896" si="2687">VLOOKUP(CONCATENATE($F1896," ",$G1896),AllocFactorMatrix,(I$4+1),FALSE)*$E1896</f>
        <v>821027.32982471073</v>
      </c>
      <c r="J1896" s="47">
        <f t="shared" si="2687"/>
        <v>131.38683540626417</v>
      </c>
      <c r="K1896" s="47">
        <f t="shared" si="2687"/>
        <v>378.84087580626465</v>
      </c>
      <c r="L1896" s="5">
        <f t="shared" si="2687"/>
        <v>236746.33761307198</v>
      </c>
      <c r="M1896" s="5">
        <f t="shared" si="2687"/>
        <v>3301.9069314831772</v>
      </c>
      <c r="N1896" s="5">
        <f t="shared" si="2687"/>
        <v>461.60379061775802</v>
      </c>
      <c r="O1896" s="5">
        <f t="shared" si="2677"/>
        <v>240509.84833517292</v>
      </c>
      <c r="P1896" s="5">
        <f>VLOOKUP(CONCATENATE($F1896," ",$G1896),AllocFactorMatrix,(P$4+1),FALSE)*$E1896</f>
        <v>153484.44683817384</v>
      </c>
      <c r="Q1896" s="5">
        <f>VLOOKUP(CONCATENATE($F1896," ",$G1896),AllocFactorMatrix,(Q$4+1),FALSE)*$E1896</f>
        <v>27412.075404864714</v>
      </c>
      <c r="R1896" s="5">
        <f>VLOOKUP(CONCATENATE($F1896," ",$G1896),AllocFactorMatrix,(R$4+1),FALSE)*$E1896</f>
        <v>5582.1024248724361</v>
      </c>
      <c r="S1896" s="5">
        <f>VLOOKUP(CONCATENATE($F1896," ",$G1896),AllocFactorMatrix,(S$4+1),FALSE)*$E1896</f>
        <v>210.83789773899329</v>
      </c>
      <c r="T1896" s="5">
        <f t="shared" si="2680"/>
        <v>186689.46256564997</v>
      </c>
      <c r="U1896" s="5">
        <f>VLOOKUP(CONCATENATE($F1896," ",$G1896),AllocFactorMatrix,(U$4+1),FALSE)*$E1896</f>
        <v>8049.6759902203112</v>
      </c>
      <c r="V1896" s="5">
        <f>VLOOKUP(CONCATENATE($F1896," ",$G1896),AllocFactorMatrix,(V$4+1),FALSE)*$E1896</f>
        <v>127266.90792841496</v>
      </c>
      <c r="W1896" s="5">
        <f>VLOOKUP(CONCATENATE($F1896," ",$G1896),AllocFactorMatrix,(W$4+1),FALSE)*$E1896</f>
        <v>547354.25763168908</v>
      </c>
      <c r="X1896" s="5">
        <f>VLOOKUP(CONCATENATE($F1896," ",$G1896),AllocFactorMatrix,(X$4+1),FALSE)*$E1896</f>
        <v>102963.05283399489</v>
      </c>
      <c r="Y1896" s="5">
        <f t="shared" si="2681"/>
        <v>785633.8943843192</v>
      </c>
      <c r="Z1896" s="5">
        <f>VLOOKUP(CONCATENATE($F1896," ",$G1896),AllocFactorMatrix,(Z$4+1),FALSE)*$E1896</f>
        <v>42221.986446004172</v>
      </c>
      <c r="AA1896" s="5">
        <f>VLOOKUP(CONCATENATE($F1896," ",$G1896),AllocFactorMatrix,(AA$4+1),FALSE)*$E1896</f>
        <v>847.17573573124048</v>
      </c>
      <c r="AB1896" s="5">
        <f t="shared" si="2678"/>
        <v>43069.16218173541</v>
      </c>
      <c r="AC1896" s="5">
        <f>VLOOKUP(CONCATENATE($F1896," ",$G1896),AllocFactorMatrix,(AC$4+1),FALSE)*$E1896</f>
        <v>755.68438909937765</v>
      </c>
      <c r="AD1896" s="5">
        <f>VLOOKUP(CONCATENATE($F1896," ",$G1896),AllocFactorMatrix,(AD$4+1),FALSE)*$E1896</f>
        <v>16927.071508406381</v>
      </c>
      <c r="AE1896" s="5">
        <f>VLOOKUP(CONCATENATE($F1896," ",$G1896),AllocFactorMatrix,(AE$4+1),FALSE)*$E1896</f>
        <v>3491.3190996926651</v>
      </c>
    </row>
    <row r="1897" spans="4:31" hidden="1" outlineLevel="1">
      <c r="E1897" s="44"/>
      <c r="F1897" s="167" t="str">
        <f>F1904</f>
        <v>CUST_TOTAL</v>
      </c>
      <c r="G1897" s="48" t="str">
        <f>$G$8</f>
        <v>PRODUCTION</v>
      </c>
      <c r="H1897" s="4">
        <f t="shared" si="2651"/>
        <v>0</v>
      </c>
      <c r="I1897" s="5">
        <f t="shared" ref="I1897:N1897" si="2688">VLOOKUP(CONCATENATE($F1897," ",$G1897),AllocFactorMatrix,(I$4+1),FALSE)*$E1904</f>
        <v>0</v>
      </c>
      <c r="J1897" s="47">
        <f t="shared" si="2688"/>
        <v>0</v>
      </c>
      <c r="K1897" s="47">
        <f t="shared" si="2688"/>
        <v>0</v>
      </c>
      <c r="L1897" s="5">
        <f t="shared" si="2688"/>
        <v>0</v>
      </c>
      <c r="M1897" s="5">
        <f t="shared" si="2688"/>
        <v>0</v>
      </c>
      <c r="N1897" s="5">
        <f t="shared" si="2688"/>
        <v>0</v>
      </c>
      <c r="O1897" s="5">
        <f t="shared" ref="O1897:O1911" si="2689">SUBTOTAL(9,L1897:N1897)</f>
        <v>0</v>
      </c>
      <c r="P1897" s="5">
        <f>VLOOKUP(CONCATENATE($F1897," ",$G1897),AllocFactorMatrix,(P$4+1),FALSE)*$E1904</f>
        <v>0</v>
      </c>
      <c r="Q1897" s="5">
        <f>VLOOKUP(CONCATENATE($F1897," ",$G1897),AllocFactorMatrix,(Q$4+1),FALSE)*$E1904</f>
        <v>0</v>
      </c>
      <c r="R1897" s="5">
        <f>VLOOKUP(CONCATENATE($F1897," ",$G1897),AllocFactorMatrix,(R$4+1),FALSE)*$E1904</f>
        <v>0</v>
      </c>
      <c r="S1897" s="5">
        <f>VLOOKUP(CONCATENATE($F1897," ",$G1897),AllocFactorMatrix,(S$4+1),FALSE)*$E1904</f>
        <v>0</v>
      </c>
      <c r="T1897" s="5">
        <f>SUBTOTAL(9,P1897:S1897)</f>
        <v>0</v>
      </c>
      <c r="U1897" s="5">
        <f>VLOOKUP(CONCATENATE($F1897," ",$G1897),AllocFactorMatrix,(U$4+1),FALSE)*$E1904</f>
        <v>0</v>
      </c>
      <c r="V1897" s="5">
        <f>VLOOKUP(CONCATENATE($F1897," ",$G1897),AllocFactorMatrix,(V$4+1),FALSE)*$E1904</f>
        <v>0</v>
      </c>
      <c r="W1897" s="5">
        <f>VLOOKUP(CONCATENATE($F1897," ",$G1897),AllocFactorMatrix,(W$4+1),FALSE)*$E1904</f>
        <v>0</v>
      </c>
      <c r="X1897" s="5">
        <f>VLOOKUP(CONCATENATE($F1897," ",$G1897),AllocFactorMatrix,(X$4+1),FALSE)*$E1904</f>
        <v>0</v>
      </c>
      <c r="Y1897" s="5">
        <f>SUBTOTAL(9,U1897:X1897)</f>
        <v>0</v>
      </c>
      <c r="Z1897" s="5">
        <f>VLOOKUP(CONCATENATE($F1897," ",$G1897),AllocFactorMatrix,(Z$4+1),FALSE)*$E1904</f>
        <v>0</v>
      </c>
      <c r="AA1897" s="5">
        <f>VLOOKUP(CONCATENATE($F1897," ",$G1897),AllocFactorMatrix,(AA$4+1),FALSE)*$E1904</f>
        <v>0</v>
      </c>
      <c r="AB1897" s="5">
        <f t="shared" ref="AB1897:AB1911" si="2690">SUBTOTAL(9,Z1897:AA1897)</f>
        <v>0</v>
      </c>
      <c r="AC1897" s="5">
        <f>VLOOKUP(CONCATENATE($F1897," ",$G1897),AllocFactorMatrix,(AC$4+1),FALSE)*$E1904</f>
        <v>0</v>
      </c>
      <c r="AD1897" s="5">
        <f>VLOOKUP(CONCATENATE($F1897," ",$G1897),AllocFactorMatrix,(AD$4+1),FALSE)*$E1904</f>
        <v>0</v>
      </c>
      <c r="AE1897" s="5">
        <f>VLOOKUP(CONCATENATE($F1897," ",$G1897),AllocFactorMatrix,(AE$4+1),FALSE)*$E1904</f>
        <v>0</v>
      </c>
    </row>
    <row r="1898" spans="4:31" hidden="1" outlineLevel="1">
      <c r="E1898" s="44"/>
      <c r="F1898" s="167" t="str">
        <f>F1904</f>
        <v>CUST_TOTAL</v>
      </c>
      <c r="G1898" s="48" t="str">
        <f>$G$9</f>
        <v>BULKTRAN</v>
      </c>
      <c r="H1898" s="4">
        <f t="shared" si="2651"/>
        <v>0</v>
      </c>
      <c r="I1898" s="5">
        <f t="shared" ref="I1898:N1898" si="2691">VLOOKUP(CONCATENATE($F1898," ",$G1898),AllocFactorMatrix,(I$4+1),FALSE)*$E1904</f>
        <v>0</v>
      </c>
      <c r="J1898" s="47">
        <f t="shared" si="2691"/>
        <v>0</v>
      </c>
      <c r="K1898" s="47">
        <f t="shared" si="2691"/>
        <v>0</v>
      </c>
      <c r="L1898" s="5">
        <f t="shared" si="2691"/>
        <v>0</v>
      </c>
      <c r="M1898" s="5">
        <f t="shared" si="2691"/>
        <v>0</v>
      </c>
      <c r="N1898" s="5">
        <f t="shared" si="2691"/>
        <v>0</v>
      </c>
      <c r="O1898" s="5">
        <f t="shared" si="2689"/>
        <v>0</v>
      </c>
      <c r="P1898" s="5">
        <f>VLOOKUP(CONCATENATE($F1898," ",$G1898),AllocFactorMatrix,(P$4+1),FALSE)*$E1904</f>
        <v>0</v>
      </c>
      <c r="Q1898" s="5">
        <f>VLOOKUP(CONCATENATE($F1898," ",$G1898),AllocFactorMatrix,(Q$4+1),FALSE)*$E1904</f>
        <v>0</v>
      </c>
      <c r="R1898" s="5">
        <f>VLOOKUP(CONCATENATE($F1898," ",$G1898),AllocFactorMatrix,(R$4+1),FALSE)*$E1904</f>
        <v>0</v>
      </c>
      <c r="S1898" s="5">
        <f>VLOOKUP(CONCATENATE($F1898," ",$G1898),AllocFactorMatrix,(S$4+1),FALSE)*$E1904</f>
        <v>0</v>
      </c>
      <c r="T1898" s="5">
        <f t="shared" ref="T1898:T1904" si="2692">SUBTOTAL(9,P1898:S1898)</f>
        <v>0</v>
      </c>
      <c r="U1898" s="5">
        <f>VLOOKUP(CONCATENATE($F1898," ",$G1898),AllocFactorMatrix,(U$4+1),FALSE)*$E1904</f>
        <v>0</v>
      </c>
      <c r="V1898" s="5">
        <f>VLOOKUP(CONCATENATE($F1898," ",$G1898),AllocFactorMatrix,(V$4+1),FALSE)*$E1904</f>
        <v>0</v>
      </c>
      <c r="W1898" s="5">
        <f>VLOOKUP(CONCATENATE($F1898," ",$G1898),AllocFactorMatrix,(W$4+1),FALSE)*$E1904</f>
        <v>0</v>
      </c>
      <c r="X1898" s="5">
        <f>VLOOKUP(CONCATENATE($F1898," ",$G1898),AllocFactorMatrix,(X$4+1),FALSE)*$E1904</f>
        <v>0</v>
      </c>
      <c r="Y1898" s="5">
        <f t="shared" ref="Y1898:Y1904" si="2693">SUBTOTAL(9,U1898:X1898)</f>
        <v>0</v>
      </c>
      <c r="Z1898" s="5">
        <f>VLOOKUP(CONCATENATE($F1898," ",$G1898),AllocFactorMatrix,(Z$4+1),FALSE)*$E1904</f>
        <v>0</v>
      </c>
      <c r="AA1898" s="5">
        <f>VLOOKUP(CONCATENATE($F1898," ",$G1898),AllocFactorMatrix,(AA$4+1),FALSE)*$E1904</f>
        <v>0</v>
      </c>
      <c r="AB1898" s="5">
        <f t="shared" si="2690"/>
        <v>0</v>
      </c>
      <c r="AC1898" s="5">
        <f>VLOOKUP(CONCATENATE($F1898," ",$G1898),AllocFactorMatrix,(AC$4+1),FALSE)*$E1904</f>
        <v>0</v>
      </c>
      <c r="AD1898" s="5">
        <f>VLOOKUP(CONCATENATE($F1898," ",$G1898),AllocFactorMatrix,(AD$4+1),FALSE)*$E1904</f>
        <v>0</v>
      </c>
      <c r="AE1898" s="5">
        <f>VLOOKUP(CONCATENATE($F1898," ",$G1898),AllocFactorMatrix,(AE$4+1),FALSE)*$E1904</f>
        <v>0</v>
      </c>
    </row>
    <row r="1899" spans="4:31" hidden="1" outlineLevel="1">
      <c r="E1899" s="44"/>
      <c r="F1899" s="167" t="str">
        <f>F1904</f>
        <v>CUST_TOTAL</v>
      </c>
      <c r="G1899" s="48" t="str">
        <f>$G$10</f>
        <v>SUBTRAN</v>
      </c>
      <c r="H1899" s="4">
        <f t="shared" si="2651"/>
        <v>0</v>
      </c>
      <c r="I1899" s="5">
        <f t="shared" ref="I1899:N1899" si="2694">VLOOKUP(CONCATENATE($F1899," ",$G1899),AllocFactorMatrix,(I$4+1),FALSE)*$E1904</f>
        <v>0</v>
      </c>
      <c r="J1899" s="47">
        <f t="shared" si="2694"/>
        <v>0</v>
      </c>
      <c r="K1899" s="47">
        <f t="shared" si="2694"/>
        <v>0</v>
      </c>
      <c r="L1899" s="5">
        <f t="shared" si="2694"/>
        <v>0</v>
      </c>
      <c r="M1899" s="5">
        <f t="shared" si="2694"/>
        <v>0</v>
      </c>
      <c r="N1899" s="5">
        <f t="shared" si="2694"/>
        <v>0</v>
      </c>
      <c r="O1899" s="5">
        <f t="shared" si="2689"/>
        <v>0</v>
      </c>
      <c r="P1899" s="5">
        <f>VLOOKUP(CONCATENATE($F1899," ",$G1899),AllocFactorMatrix,(P$4+1),FALSE)*$E1904</f>
        <v>0</v>
      </c>
      <c r="Q1899" s="5">
        <f>VLOOKUP(CONCATENATE($F1899," ",$G1899),AllocFactorMatrix,(Q$4+1),FALSE)*$E1904</f>
        <v>0</v>
      </c>
      <c r="R1899" s="5">
        <f>VLOOKUP(CONCATENATE($F1899," ",$G1899),AllocFactorMatrix,(R$4+1),FALSE)*$E1904</f>
        <v>0</v>
      </c>
      <c r="S1899" s="5">
        <f>VLOOKUP(CONCATENATE($F1899," ",$G1899),AllocFactorMatrix,(S$4+1),FALSE)*$E1904</f>
        <v>0</v>
      </c>
      <c r="T1899" s="5">
        <f t="shared" si="2692"/>
        <v>0</v>
      </c>
      <c r="U1899" s="5">
        <f>VLOOKUP(CONCATENATE($F1899," ",$G1899),AllocFactorMatrix,(U$4+1),FALSE)*$E1904</f>
        <v>0</v>
      </c>
      <c r="V1899" s="5">
        <f>VLOOKUP(CONCATENATE($F1899," ",$G1899),AllocFactorMatrix,(V$4+1),FALSE)*$E1904</f>
        <v>0</v>
      </c>
      <c r="W1899" s="5">
        <f>VLOOKUP(CONCATENATE($F1899," ",$G1899),AllocFactorMatrix,(W$4+1),FALSE)*$E1904</f>
        <v>0</v>
      </c>
      <c r="X1899" s="5">
        <f>VLOOKUP(CONCATENATE($F1899," ",$G1899),AllocFactorMatrix,(X$4+1),FALSE)*$E1904</f>
        <v>0</v>
      </c>
      <c r="Y1899" s="5">
        <f t="shared" si="2693"/>
        <v>0</v>
      </c>
      <c r="Z1899" s="5">
        <f>VLOOKUP(CONCATENATE($F1899," ",$G1899),AllocFactorMatrix,(Z$4+1),FALSE)*$E1904</f>
        <v>0</v>
      </c>
      <c r="AA1899" s="5">
        <f>VLOOKUP(CONCATENATE($F1899," ",$G1899),AllocFactorMatrix,(AA$4+1),FALSE)*$E1904</f>
        <v>0</v>
      </c>
      <c r="AB1899" s="5">
        <f t="shared" si="2690"/>
        <v>0</v>
      </c>
      <c r="AC1899" s="5">
        <f>VLOOKUP(CONCATENATE($F1899," ",$G1899),AllocFactorMatrix,(AC$4+1),FALSE)*$E1904</f>
        <v>0</v>
      </c>
      <c r="AD1899" s="5">
        <f>VLOOKUP(CONCATENATE($F1899," ",$G1899),AllocFactorMatrix,(AD$4+1),FALSE)*$E1904</f>
        <v>0</v>
      </c>
      <c r="AE1899" s="5">
        <f>VLOOKUP(CONCATENATE($F1899," ",$G1899),AllocFactorMatrix,(AE$4+1),FALSE)*$E1904</f>
        <v>0</v>
      </c>
    </row>
    <row r="1900" spans="4:31" hidden="1" outlineLevel="1">
      <c r="E1900" s="44"/>
      <c r="F1900" s="167" t="str">
        <f>F1904</f>
        <v>CUST_TOTAL</v>
      </c>
      <c r="G1900" s="48" t="str">
        <f>$G$11</f>
        <v>DISTPRI</v>
      </c>
      <c r="H1900" s="4">
        <f t="shared" si="2651"/>
        <v>0</v>
      </c>
      <c r="I1900" s="5">
        <f t="shared" ref="I1900:N1900" si="2695">VLOOKUP(CONCATENATE($F1900," ",$G1900),AllocFactorMatrix,(I$4+1),FALSE)*$E1904</f>
        <v>0</v>
      </c>
      <c r="J1900" s="47">
        <f t="shared" si="2695"/>
        <v>0</v>
      </c>
      <c r="K1900" s="47">
        <f t="shared" si="2695"/>
        <v>0</v>
      </c>
      <c r="L1900" s="5">
        <f t="shared" si="2695"/>
        <v>0</v>
      </c>
      <c r="M1900" s="5">
        <f t="shared" si="2695"/>
        <v>0</v>
      </c>
      <c r="N1900" s="5">
        <f t="shared" si="2695"/>
        <v>0</v>
      </c>
      <c r="O1900" s="5">
        <f t="shared" si="2689"/>
        <v>0</v>
      </c>
      <c r="P1900" s="5">
        <f>VLOOKUP(CONCATENATE($F1900," ",$G1900),AllocFactorMatrix,(P$4+1),FALSE)*$E1904</f>
        <v>0</v>
      </c>
      <c r="Q1900" s="5">
        <f>VLOOKUP(CONCATENATE($F1900," ",$G1900),AllocFactorMatrix,(Q$4+1),FALSE)*$E1904</f>
        <v>0</v>
      </c>
      <c r="R1900" s="5">
        <f>VLOOKUP(CONCATENATE($F1900," ",$G1900),AllocFactorMatrix,(R$4+1),FALSE)*$E1904</f>
        <v>0</v>
      </c>
      <c r="S1900" s="5">
        <f>VLOOKUP(CONCATENATE($F1900," ",$G1900),AllocFactorMatrix,(S$4+1),FALSE)*$E1904</f>
        <v>0</v>
      </c>
      <c r="T1900" s="5">
        <f t="shared" si="2692"/>
        <v>0</v>
      </c>
      <c r="U1900" s="5">
        <f>VLOOKUP(CONCATENATE($F1900," ",$G1900),AllocFactorMatrix,(U$4+1),FALSE)*$E1904</f>
        <v>0</v>
      </c>
      <c r="V1900" s="5">
        <f>VLOOKUP(CONCATENATE($F1900," ",$G1900),AllocFactorMatrix,(V$4+1),FALSE)*$E1904</f>
        <v>0</v>
      </c>
      <c r="W1900" s="5">
        <f>VLOOKUP(CONCATENATE($F1900," ",$G1900),AllocFactorMatrix,(W$4+1),FALSE)*$E1904</f>
        <v>0</v>
      </c>
      <c r="X1900" s="5">
        <f>VLOOKUP(CONCATENATE($F1900," ",$G1900),AllocFactorMatrix,(X$4+1),FALSE)*$E1904</f>
        <v>0</v>
      </c>
      <c r="Y1900" s="5">
        <f t="shared" si="2693"/>
        <v>0</v>
      </c>
      <c r="Z1900" s="5">
        <f>VLOOKUP(CONCATENATE($F1900," ",$G1900),AllocFactorMatrix,(Z$4+1),FALSE)*$E1904</f>
        <v>0</v>
      </c>
      <c r="AA1900" s="5">
        <f>VLOOKUP(CONCATENATE($F1900," ",$G1900),AllocFactorMatrix,(AA$4+1),FALSE)*$E1904</f>
        <v>0</v>
      </c>
      <c r="AB1900" s="5">
        <f t="shared" si="2690"/>
        <v>0</v>
      </c>
      <c r="AC1900" s="5">
        <f>VLOOKUP(CONCATENATE($F1900," ",$G1900),AllocFactorMatrix,(AC$4+1),FALSE)*$E1904</f>
        <v>0</v>
      </c>
      <c r="AD1900" s="5">
        <f>VLOOKUP(CONCATENATE($F1900," ",$G1900),AllocFactorMatrix,(AD$4+1),FALSE)*$E1904</f>
        <v>0</v>
      </c>
      <c r="AE1900" s="5">
        <f>VLOOKUP(CONCATENATE($F1900," ",$G1900),AllocFactorMatrix,(AE$4+1),FALSE)*$E1904</f>
        <v>0</v>
      </c>
    </row>
    <row r="1901" spans="4:31" hidden="1" outlineLevel="1">
      <c r="E1901" s="44"/>
      <c r="F1901" s="167" t="str">
        <f>F1904</f>
        <v>CUST_TOTAL</v>
      </c>
      <c r="G1901" s="48" t="str">
        <f>$G$12</f>
        <v>DISTSEC</v>
      </c>
      <c r="H1901" s="4">
        <f t="shared" si="2651"/>
        <v>0</v>
      </c>
      <c r="I1901" s="5">
        <f t="shared" ref="I1901:N1901" si="2696">VLOOKUP(CONCATENATE($F1901," ",$G1901),AllocFactorMatrix,(I$4+1),FALSE)*$E1904</f>
        <v>0</v>
      </c>
      <c r="J1901" s="47">
        <f t="shared" si="2696"/>
        <v>0</v>
      </c>
      <c r="K1901" s="47">
        <f t="shared" si="2696"/>
        <v>0</v>
      </c>
      <c r="L1901" s="5">
        <f t="shared" si="2696"/>
        <v>0</v>
      </c>
      <c r="M1901" s="5">
        <f t="shared" si="2696"/>
        <v>0</v>
      </c>
      <c r="N1901" s="5">
        <f t="shared" si="2696"/>
        <v>0</v>
      </c>
      <c r="O1901" s="5">
        <f t="shared" si="2689"/>
        <v>0</v>
      </c>
      <c r="P1901" s="5">
        <f>VLOOKUP(CONCATENATE($F1901," ",$G1901),AllocFactorMatrix,(P$4+1),FALSE)*$E1904</f>
        <v>0</v>
      </c>
      <c r="Q1901" s="5">
        <f>VLOOKUP(CONCATENATE($F1901," ",$G1901),AllocFactorMatrix,(Q$4+1),FALSE)*$E1904</f>
        <v>0</v>
      </c>
      <c r="R1901" s="5">
        <f>VLOOKUP(CONCATENATE($F1901," ",$G1901),AllocFactorMatrix,(R$4+1),FALSE)*$E1904</f>
        <v>0</v>
      </c>
      <c r="S1901" s="5">
        <f>VLOOKUP(CONCATENATE($F1901," ",$G1901),AllocFactorMatrix,(S$4+1),FALSE)*$E1904</f>
        <v>0</v>
      </c>
      <c r="T1901" s="5">
        <f t="shared" si="2692"/>
        <v>0</v>
      </c>
      <c r="U1901" s="5">
        <f>VLOOKUP(CONCATENATE($F1901," ",$G1901),AllocFactorMatrix,(U$4+1),FALSE)*$E1904</f>
        <v>0</v>
      </c>
      <c r="V1901" s="5">
        <f>VLOOKUP(CONCATENATE($F1901," ",$G1901),AllocFactorMatrix,(V$4+1),FALSE)*$E1904</f>
        <v>0</v>
      </c>
      <c r="W1901" s="5">
        <f>VLOOKUP(CONCATENATE($F1901," ",$G1901),AllocFactorMatrix,(W$4+1),FALSE)*$E1904</f>
        <v>0</v>
      </c>
      <c r="X1901" s="5">
        <f>VLOOKUP(CONCATENATE($F1901," ",$G1901),AllocFactorMatrix,(X$4+1),FALSE)*$E1904</f>
        <v>0</v>
      </c>
      <c r="Y1901" s="5">
        <f t="shared" si="2693"/>
        <v>0</v>
      </c>
      <c r="Z1901" s="5">
        <f>VLOOKUP(CONCATENATE($F1901," ",$G1901),AllocFactorMatrix,(Z$4+1),FALSE)*$E1904</f>
        <v>0</v>
      </c>
      <c r="AA1901" s="5">
        <f>VLOOKUP(CONCATENATE($F1901," ",$G1901),AllocFactorMatrix,(AA$4+1),FALSE)*$E1904</f>
        <v>0</v>
      </c>
      <c r="AB1901" s="5">
        <f t="shared" si="2690"/>
        <v>0</v>
      </c>
      <c r="AC1901" s="5">
        <f>VLOOKUP(CONCATENATE($F1901," ",$G1901),AllocFactorMatrix,(AC$4+1),FALSE)*$E1904</f>
        <v>0</v>
      </c>
      <c r="AD1901" s="5">
        <f>VLOOKUP(CONCATENATE($F1901," ",$G1901),AllocFactorMatrix,(AD$4+1),FALSE)*$E1904</f>
        <v>0</v>
      </c>
      <c r="AE1901" s="5">
        <f>VLOOKUP(CONCATENATE($F1901," ",$G1901),AllocFactorMatrix,(AE$4+1),FALSE)*$E1904</f>
        <v>0</v>
      </c>
    </row>
    <row r="1902" spans="4:31" hidden="1" outlineLevel="1">
      <c r="E1902" s="44"/>
      <c r="F1902" s="167" t="str">
        <f>F1904</f>
        <v>CUST_TOTAL</v>
      </c>
      <c r="G1902" s="48" t="str">
        <f>$G$13</f>
        <v>ENERGY</v>
      </c>
      <c r="H1902" s="4">
        <f t="shared" si="2651"/>
        <v>0</v>
      </c>
      <c r="I1902" s="5">
        <f t="shared" ref="I1902:N1902" si="2697">VLOOKUP(CONCATENATE($F1902," ",$G1902),AllocFactorMatrix,(I$4+1),FALSE)*$E1904</f>
        <v>0</v>
      </c>
      <c r="J1902" s="47">
        <f t="shared" si="2697"/>
        <v>0</v>
      </c>
      <c r="K1902" s="47">
        <f t="shared" si="2697"/>
        <v>0</v>
      </c>
      <c r="L1902" s="5">
        <f t="shared" si="2697"/>
        <v>0</v>
      </c>
      <c r="M1902" s="5">
        <f t="shared" si="2697"/>
        <v>0</v>
      </c>
      <c r="N1902" s="5">
        <f t="shared" si="2697"/>
        <v>0</v>
      </c>
      <c r="O1902" s="5">
        <f t="shared" si="2689"/>
        <v>0</v>
      </c>
      <c r="P1902" s="5">
        <f>VLOOKUP(CONCATENATE($F1902," ",$G1902),AllocFactorMatrix,(P$4+1),FALSE)*$E1904</f>
        <v>0</v>
      </c>
      <c r="Q1902" s="5">
        <f>VLOOKUP(CONCATENATE($F1902," ",$G1902),AllocFactorMatrix,(Q$4+1),FALSE)*$E1904</f>
        <v>0</v>
      </c>
      <c r="R1902" s="5">
        <f>VLOOKUP(CONCATENATE($F1902," ",$G1902),AllocFactorMatrix,(R$4+1),FALSE)*$E1904</f>
        <v>0</v>
      </c>
      <c r="S1902" s="5">
        <f>VLOOKUP(CONCATENATE($F1902," ",$G1902),AllocFactorMatrix,(S$4+1),FALSE)*$E1904</f>
        <v>0</v>
      </c>
      <c r="T1902" s="5">
        <f t="shared" si="2692"/>
        <v>0</v>
      </c>
      <c r="U1902" s="5">
        <f>VLOOKUP(CONCATENATE($F1902," ",$G1902),AllocFactorMatrix,(U$4+1),FALSE)*$E1904</f>
        <v>0</v>
      </c>
      <c r="V1902" s="5">
        <f>VLOOKUP(CONCATENATE($F1902," ",$G1902),AllocFactorMatrix,(V$4+1),FALSE)*$E1904</f>
        <v>0</v>
      </c>
      <c r="W1902" s="5">
        <f>VLOOKUP(CONCATENATE($F1902," ",$G1902),AllocFactorMatrix,(W$4+1),FALSE)*$E1904</f>
        <v>0</v>
      </c>
      <c r="X1902" s="5">
        <f>VLOOKUP(CONCATENATE($F1902," ",$G1902),AllocFactorMatrix,(X$4+1),FALSE)*$E1904</f>
        <v>0</v>
      </c>
      <c r="Y1902" s="5">
        <f t="shared" si="2693"/>
        <v>0</v>
      </c>
      <c r="Z1902" s="5">
        <f>VLOOKUP(CONCATENATE($F1902," ",$G1902),AllocFactorMatrix,(Z$4+1),FALSE)*$E1904</f>
        <v>0</v>
      </c>
      <c r="AA1902" s="5">
        <f>VLOOKUP(CONCATENATE($F1902," ",$G1902),AllocFactorMatrix,(AA$4+1),FALSE)*$E1904</f>
        <v>0</v>
      </c>
      <c r="AB1902" s="5">
        <f t="shared" si="2690"/>
        <v>0</v>
      </c>
      <c r="AC1902" s="5">
        <f>VLOOKUP(CONCATENATE($F1902," ",$G1902),AllocFactorMatrix,(AC$4+1),FALSE)*$E1904</f>
        <v>0</v>
      </c>
      <c r="AD1902" s="5">
        <f>VLOOKUP(CONCATENATE($F1902," ",$G1902),AllocFactorMatrix,(AD$4+1),FALSE)*$E1904</f>
        <v>0</v>
      </c>
      <c r="AE1902" s="5">
        <f>VLOOKUP(CONCATENATE($F1902," ",$G1902),AllocFactorMatrix,(AE$4+1),FALSE)*$E1904</f>
        <v>0</v>
      </c>
    </row>
    <row r="1903" spans="4:31" hidden="1" outlineLevel="1">
      <c r="E1903" s="44"/>
      <c r="F1903" s="167" t="str">
        <f>F1904</f>
        <v>CUST_TOTAL</v>
      </c>
      <c r="G1903" s="48" t="str">
        <f>$G$14</f>
        <v>CUSTOMER</v>
      </c>
      <c r="H1903" s="4">
        <f t="shared" si="2651"/>
        <v>497876.00000000006</v>
      </c>
      <c r="I1903" s="5">
        <f t="shared" ref="I1903:N1903" si="2698">VLOOKUP(CONCATENATE($F1903," ",$G1903),AllocFactorMatrix,(I$4+1),FALSE)*$E1904</f>
        <v>317125.10229724646</v>
      </c>
      <c r="J1903" s="47">
        <f t="shared" si="2698"/>
        <v>64.028788217978828</v>
      </c>
      <c r="K1903" s="47">
        <f t="shared" si="2698"/>
        <v>18.97149280532706</v>
      </c>
      <c r="L1903" s="5">
        <f t="shared" si="2698"/>
        <v>71901.957732189549</v>
      </c>
      <c r="M1903" s="5">
        <f t="shared" si="2698"/>
        <v>177.85774504994117</v>
      </c>
      <c r="N1903" s="5">
        <f t="shared" si="2698"/>
        <v>14.228619603995295</v>
      </c>
      <c r="O1903" s="5">
        <f t="shared" si="2689"/>
        <v>72094.044096843485</v>
      </c>
      <c r="P1903" s="5">
        <f>VLOOKUP(CONCATENATE($F1903," ",$G1903),AllocFactorMatrix,(P$4+1),FALSE)*$E1904</f>
        <v>1285.3186375609082</v>
      </c>
      <c r="Q1903" s="5">
        <f>VLOOKUP(CONCATENATE($F1903," ",$G1903),AllocFactorMatrix,(Q$4+1),FALSE)*$E1904</f>
        <v>132.8004496372894</v>
      </c>
      <c r="R1903" s="5">
        <f>VLOOKUP(CONCATENATE($F1903," ",$G1903),AllocFactorMatrix,(R$4+1),FALSE)*$E1904</f>
        <v>28.45723920799059</v>
      </c>
      <c r="S1903" s="5">
        <f>VLOOKUP(CONCATENATE($F1903," ",$G1903),AllocFactorMatrix,(S$4+1),FALSE)*$E1904</f>
        <v>2.3714366006658825</v>
      </c>
      <c r="T1903" s="5">
        <f t="shared" si="2692"/>
        <v>1448.9477630068541</v>
      </c>
      <c r="U1903" s="5">
        <f>VLOOKUP(CONCATENATE($F1903," ",$G1903),AllocFactorMatrix,(U$4+1),FALSE)*$E1904</f>
        <v>11.857183003329412</v>
      </c>
      <c r="V1903" s="5">
        <f>VLOOKUP(CONCATENATE($F1903," ",$G1903),AllocFactorMatrix,(V$4+1),FALSE)*$E1904</f>
        <v>104.34321042929882</v>
      </c>
      <c r="W1903" s="5">
        <f>VLOOKUP(CONCATENATE($F1903," ",$G1903),AllocFactorMatrix,(W$4+1),FALSE)*$E1904</f>
        <v>45.057295412651762</v>
      </c>
      <c r="X1903" s="5">
        <f>VLOOKUP(CONCATENATE($F1903," ",$G1903),AllocFactorMatrix,(X$4+1),FALSE)*$E1904</f>
        <v>9.4857464026635299</v>
      </c>
      <c r="Y1903" s="5">
        <f t="shared" si="2693"/>
        <v>170.74343524794352</v>
      </c>
      <c r="Z1903" s="5">
        <f>VLOOKUP(CONCATENATE($F1903," ",$G1903),AllocFactorMatrix,(Z$4+1),FALSE)*$E1904</f>
        <v>362.82979990187999</v>
      </c>
      <c r="AA1903" s="5">
        <f>VLOOKUP(CONCATENATE($F1903," ",$G1903),AllocFactorMatrix,(AA$4+1),FALSE)*$E1904</f>
        <v>2.3714366006658825</v>
      </c>
      <c r="AB1903" s="5">
        <f t="shared" si="2690"/>
        <v>365.2012365025459</v>
      </c>
      <c r="AC1903" s="5">
        <f>VLOOKUP(CONCATENATE($F1903," ",$G1903),AllocFactorMatrix,(AC$4+1),FALSE)*$E1904</f>
        <v>21.34292940599294</v>
      </c>
      <c r="AD1903" s="5">
        <f>VLOOKUP(CONCATENATE($F1903," ",$G1903),AllocFactorMatrix,(AD$4+1),FALSE)*$E1904</f>
        <v>106437.18894768679</v>
      </c>
      <c r="AE1903" s="5">
        <f>VLOOKUP(CONCATENATE($F1903," ",$G1903),AllocFactorMatrix,(AE$4+1),FALSE)*$E1904</f>
        <v>130.42901303662353</v>
      </c>
    </row>
    <row r="1904" spans="4:31" collapsed="1">
      <c r="D1904" s="96" t="s">
        <v>616</v>
      </c>
      <c r="E1904" s="54">
        <v>497876</v>
      </c>
      <c r="F1904" s="87" t="s">
        <v>39</v>
      </c>
      <c r="G1904" s="48" t="str">
        <f>$G$15</f>
        <v>TOTAL</v>
      </c>
      <c r="H1904" s="4">
        <f t="shared" si="2651"/>
        <v>497876.00000000006</v>
      </c>
      <c r="I1904" s="5">
        <f t="shared" ref="I1904:N1904" si="2699">VLOOKUP(CONCATENATE($F1904," ",$G1904),AllocFactorMatrix,(I$4+1),FALSE)*$E1904</f>
        <v>317125.10229724646</v>
      </c>
      <c r="J1904" s="47">
        <f t="shared" si="2699"/>
        <v>64.028788217978828</v>
      </c>
      <c r="K1904" s="47">
        <f t="shared" si="2699"/>
        <v>18.97149280532706</v>
      </c>
      <c r="L1904" s="5">
        <f t="shared" si="2699"/>
        <v>71901.957732189549</v>
      </c>
      <c r="M1904" s="5">
        <f t="shared" si="2699"/>
        <v>177.85774504994117</v>
      </c>
      <c r="N1904" s="5">
        <f t="shared" si="2699"/>
        <v>14.228619603995295</v>
      </c>
      <c r="O1904" s="5">
        <f t="shared" si="2689"/>
        <v>72094.044096843485</v>
      </c>
      <c r="P1904" s="5">
        <f>VLOOKUP(CONCATENATE($F1904," ",$G1904),AllocFactorMatrix,(P$4+1),FALSE)*$E1904</f>
        <v>1285.3186375609082</v>
      </c>
      <c r="Q1904" s="5">
        <f>VLOOKUP(CONCATENATE($F1904," ",$G1904),AllocFactorMatrix,(Q$4+1),FALSE)*$E1904</f>
        <v>132.8004496372894</v>
      </c>
      <c r="R1904" s="5">
        <f>VLOOKUP(CONCATENATE($F1904," ",$G1904),AllocFactorMatrix,(R$4+1),FALSE)*$E1904</f>
        <v>28.45723920799059</v>
      </c>
      <c r="S1904" s="5">
        <f>VLOOKUP(CONCATENATE($F1904," ",$G1904),AllocFactorMatrix,(S$4+1),FALSE)*$E1904</f>
        <v>2.3714366006658825</v>
      </c>
      <c r="T1904" s="5">
        <f t="shared" si="2692"/>
        <v>1448.9477630068541</v>
      </c>
      <c r="U1904" s="5">
        <f>VLOOKUP(CONCATENATE($F1904," ",$G1904),AllocFactorMatrix,(U$4+1),FALSE)*$E1904</f>
        <v>11.857183003329412</v>
      </c>
      <c r="V1904" s="5">
        <f>VLOOKUP(CONCATENATE($F1904," ",$G1904),AllocFactorMatrix,(V$4+1),FALSE)*$E1904</f>
        <v>104.34321042929882</v>
      </c>
      <c r="W1904" s="5">
        <f>VLOOKUP(CONCATENATE($F1904," ",$G1904),AllocFactorMatrix,(W$4+1),FALSE)*$E1904</f>
        <v>45.057295412651762</v>
      </c>
      <c r="X1904" s="5">
        <f>VLOOKUP(CONCATENATE($F1904," ",$G1904),AllocFactorMatrix,(X$4+1),FALSE)*$E1904</f>
        <v>9.4857464026635299</v>
      </c>
      <c r="Y1904" s="5">
        <f t="shared" si="2693"/>
        <v>170.74343524794352</v>
      </c>
      <c r="Z1904" s="5">
        <f>VLOOKUP(CONCATENATE($F1904," ",$G1904),AllocFactorMatrix,(Z$4+1),FALSE)*$E1904</f>
        <v>362.82979990187999</v>
      </c>
      <c r="AA1904" s="5">
        <f>VLOOKUP(CONCATENATE($F1904," ",$G1904),AllocFactorMatrix,(AA$4+1),FALSE)*$E1904</f>
        <v>2.3714366006658825</v>
      </c>
      <c r="AB1904" s="5">
        <f t="shared" si="2690"/>
        <v>365.2012365025459</v>
      </c>
      <c r="AC1904" s="5">
        <f>VLOOKUP(CONCATENATE($F1904," ",$G1904),AllocFactorMatrix,(AC$4+1),FALSE)*$E1904</f>
        <v>21.34292940599294</v>
      </c>
      <c r="AD1904" s="5">
        <f>VLOOKUP(CONCATENATE($F1904," ",$G1904),AllocFactorMatrix,(AD$4+1),FALSE)*$E1904</f>
        <v>106437.18894768679</v>
      </c>
      <c r="AE1904" s="5">
        <f>VLOOKUP(CONCATENATE($F1904," ",$G1904),AllocFactorMatrix,(AE$4+1),FALSE)*$E1904</f>
        <v>130.42901303662353</v>
      </c>
    </row>
    <row r="1905" spans="1:31" s="44" customFormat="1" hidden="1" outlineLevel="1">
      <c r="A1905" s="49"/>
      <c r="B1905" s="97"/>
      <c r="C1905" s="48"/>
      <c r="D1905" s="48"/>
      <c r="F1905" s="167" t="str">
        <f>F1912</f>
        <v>CUST_TOTAL</v>
      </c>
      <c r="G1905" s="48" t="str">
        <f>$G$8</f>
        <v>PRODUCTION</v>
      </c>
      <c r="H1905" s="46">
        <f t="shared" si="2651"/>
        <v>0</v>
      </c>
      <c r="I1905" s="47">
        <f t="shared" ref="I1905:N1905" si="2700">VLOOKUP(CONCATENATE($F1905," ",$G1905),AllocFactorMatrix,(I$4+1),FALSE)*$E1912</f>
        <v>0</v>
      </c>
      <c r="J1905" s="47">
        <f t="shared" si="2700"/>
        <v>0</v>
      </c>
      <c r="K1905" s="47">
        <f t="shared" si="2700"/>
        <v>0</v>
      </c>
      <c r="L1905" s="47">
        <f t="shared" si="2700"/>
        <v>0</v>
      </c>
      <c r="M1905" s="47">
        <f t="shared" si="2700"/>
        <v>0</v>
      </c>
      <c r="N1905" s="47">
        <f t="shared" si="2700"/>
        <v>0</v>
      </c>
      <c r="O1905" s="47">
        <f t="shared" si="2689"/>
        <v>0</v>
      </c>
      <c r="P1905" s="47">
        <f>VLOOKUP(CONCATENATE($F1905," ",$G1905),AllocFactorMatrix,(P$4+1),FALSE)*$E1912</f>
        <v>0</v>
      </c>
      <c r="Q1905" s="47">
        <f>VLOOKUP(CONCATENATE($F1905," ",$G1905),AllocFactorMatrix,(Q$4+1),FALSE)*$E1912</f>
        <v>0</v>
      </c>
      <c r="R1905" s="47">
        <f>VLOOKUP(CONCATENATE($F1905," ",$G1905),AllocFactorMatrix,(R$4+1),FALSE)*$E1912</f>
        <v>0</v>
      </c>
      <c r="S1905" s="47">
        <f>VLOOKUP(CONCATENATE($F1905," ",$G1905),AllocFactorMatrix,(S$4+1),FALSE)*$E1912</f>
        <v>0</v>
      </c>
      <c r="T1905" s="47">
        <f t="shared" ref="T1905:T1913" si="2701">SUBTOTAL(9,P1905:S1905)</f>
        <v>0</v>
      </c>
      <c r="U1905" s="47">
        <f>VLOOKUP(CONCATENATE($F1905," ",$G1905),AllocFactorMatrix,(U$4+1),FALSE)*$E1912</f>
        <v>0</v>
      </c>
      <c r="V1905" s="47">
        <f>VLOOKUP(CONCATENATE($F1905," ",$G1905),AllocFactorMatrix,(V$4+1),FALSE)*$E1912</f>
        <v>0</v>
      </c>
      <c r="W1905" s="47">
        <f>VLOOKUP(CONCATENATE($F1905," ",$G1905),AllocFactorMatrix,(W$4+1),FALSE)*$E1912</f>
        <v>0</v>
      </c>
      <c r="X1905" s="47">
        <f>VLOOKUP(CONCATENATE($F1905," ",$G1905),AllocFactorMatrix,(X$4+1),FALSE)*$E1912</f>
        <v>0</v>
      </c>
      <c r="Y1905" s="47">
        <f t="shared" ref="Y1905:Y1913" si="2702">SUBTOTAL(9,U1905:X1905)</f>
        <v>0</v>
      </c>
      <c r="Z1905" s="47">
        <f>VLOOKUP(CONCATENATE($F1905," ",$G1905),AllocFactorMatrix,(Z$4+1),FALSE)*$E1912</f>
        <v>0</v>
      </c>
      <c r="AA1905" s="47">
        <f>VLOOKUP(CONCATENATE($F1905," ",$G1905),AllocFactorMatrix,(AA$4+1),FALSE)*$E1912</f>
        <v>0</v>
      </c>
      <c r="AB1905" s="47">
        <f t="shared" si="2690"/>
        <v>0</v>
      </c>
      <c r="AC1905" s="47">
        <f>VLOOKUP(CONCATENATE($F1905," ",$G1905),AllocFactorMatrix,(AC$4+1),FALSE)*$E1912</f>
        <v>0</v>
      </c>
      <c r="AD1905" s="47">
        <f>VLOOKUP(CONCATENATE($F1905," ",$G1905),AllocFactorMatrix,(AD$4+1),FALSE)*$E1912</f>
        <v>0</v>
      </c>
      <c r="AE1905" s="47">
        <f>VLOOKUP(CONCATENATE($F1905," ",$G1905),AllocFactorMatrix,(AE$4+1),FALSE)*$E1912</f>
        <v>0</v>
      </c>
    </row>
    <row r="1906" spans="1:31" s="44" customFormat="1" hidden="1" outlineLevel="1">
      <c r="A1906" s="49"/>
      <c r="B1906" s="97"/>
      <c r="C1906" s="48"/>
      <c r="D1906" s="48"/>
      <c r="F1906" s="167" t="str">
        <f>F1912</f>
        <v>CUST_TOTAL</v>
      </c>
      <c r="G1906" s="48" t="str">
        <f>$G$9</f>
        <v>BULKTRAN</v>
      </c>
      <c r="H1906" s="46">
        <f t="shared" si="2651"/>
        <v>0</v>
      </c>
      <c r="I1906" s="47">
        <f t="shared" ref="I1906:N1906" si="2703">VLOOKUP(CONCATENATE($F1906," ",$G1906),AllocFactorMatrix,(I$4+1),FALSE)*$E1912</f>
        <v>0</v>
      </c>
      <c r="J1906" s="47">
        <f t="shared" si="2703"/>
        <v>0</v>
      </c>
      <c r="K1906" s="47">
        <f t="shared" si="2703"/>
        <v>0</v>
      </c>
      <c r="L1906" s="47">
        <f t="shared" si="2703"/>
        <v>0</v>
      </c>
      <c r="M1906" s="47">
        <f t="shared" si="2703"/>
        <v>0</v>
      </c>
      <c r="N1906" s="47">
        <f t="shared" si="2703"/>
        <v>0</v>
      </c>
      <c r="O1906" s="47">
        <f t="shared" si="2689"/>
        <v>0</v>
      </c>
      <c r="P1906" s="47">
        <f>VLOOKUP(CONCATENATE($F1906," ",$G1906),AllocFactorMatrix,(P$4+1),FALSE)*$E1912</f>
        <v>0</v>
      </c>
      <c r="Q1906" s="47">
        <f>VLOOKUP(CONCATENATE($F1906," ",$G1906),AllocFactorMatrix,(Q$4+1),FALSE)*$E1912</f>
        <v>0</v>
      </c>
      <c r="R1906" s="47">
        <f>VLOOKUP(CONCATENATE($F1906," ",$G1906),AllocFactorMatrix,(R$4+1),FALSE)*$E1912</f>
        <v>0</v>
      </c>
      <c r="S1906" s="47">
        <f>VLOOKUP(CONCATENATE($F1906," ",$G1906),AllocFactorMatrix,(S$4+1),FALSE)*$E1912</f>
        <v>0</v>
      </c>
      <c r="T1906" s="47">
        <f t="shared" si="2701"/>
        <v>0</v>
      </c>
      <c r="U1906" s="47">
        <f>VLOOKUP(CONCATENATE($F1906," ",$G1906),AllocFactorMatrix,(U$4+1),FALSE)*$E1912</f>
        <v>0</v>
      </c>
      <c r="V1906" s="47">
        <f>VLOOKUP(CONCATENATE($F1906," ",$G1906),AllocFactorMatrix,(V$4+1),FALSE)*$E1912</f>
        <v>0</v>
      </c>
      <c r="W1906" s="47">
        <f>VLOOKUP(CONCATENATE($F1906," ",$G1906),AllocFactorMatrix,(W$4+1),FALSE)*$E1912</f>
        <v>0</v>
      </c>
      <c r="X1906" s="47">
        <f>VLOOKUP(CONCATENATE($F1906," ",$G1906),AllocFactorMatrix,(X$4+1),FALSE)*$E1912</f>
        <v>0</v>
      </c>
      <c r="Y1906" s="47">
        <f t="shared" si="2702"/>
        <v>0</v>
      </c>
      <c r="Z1906" s="47">
        <f>VLOOKUP(CONCATENATE($F1906," ",$G1906),AllocFactorMatrix,(Z$4+1),FALSE)*$E1912</f>
        <v>0</v>
      </c>
      <c r="AA1906" s="47">
        <f>VLOOKUP(CONCATENATE($F1906," ",$G1906),AllocFactorMatrix,(AA$4+1),FALSE)*$E1912</f>
        <v>0</v>
      </c>
      <c r="AB1906" s="47">
        <f t="shared" si="2690"/>
        <v>0</v>
      </c>
      <c r="AC1906" s="47">
        <f>VLOOKUP(CONCATENATE($F1906," ",$G1906),AllocFactorMatrix,(AC$4+1),FALSE)*$E1912</f>
        <v>0</v>
      </c>
      <c r="AD1906" s="47">
        <f>VLOOKUP(CONCATENATE($F1906," ",$G1906),AllocFactorMatrix,(AD$4+1),FALSE)*$E1912</f>
        <v>0</v>
      </c>
      <c r="AE1906" s="47">
        <f>VLOOKUP(CONCATENATE($F1906," ",$G1906),AllocFactorMatrix,(AE$4+1),FALSE)*$E1912</f>
        <v>0</v>
      </c>
    </row>
    <row r="1907" spans="1:31" s="44" customFormat="1" hidden="1" outlineLevel="1">
      <c r="A1907" s="49"/>
      <c r="B1907" s="97"/>
      <c r="C1907" s="48"/>
      <c r="D1907" s="48"/>
      <c r="F1907" s="167" t="str">
        <f>F1912</f>
        <v>CUST_TOTAL</v>
      </c>
      <c r="G1907" s="48" t="str">
        <f>$G$10</f>
        <v>SUBTRAN</v>
      </c>
      <c r="H1907" s="46">
        <f t="shared" si="2651"/>
        <v>0</v>
      </c>
      <c r="I1907" s="47">
        <f t="shared" ref="I1907:N1907" si="2704">VLOOKUP(CONCATENATE($F1907," ",$G1907),AllocFactorMatrix,(I$4+1),FALSE)*$E1912</f>
        <v>0</v>
      </c>
      <c r="J1907" s="47">
        <f t="shared" si="2704"/>
        <v>0</v>
      </c>
      <c r="K1907" s="47">
        <f t="shared" si="2704"/>
        <v>0</v>
      </c>
      <c r="L1907" s="47">
        <f t="shared" si="2704"/>
        <v>0</v>
      </c>
      <c r="M1907" s="47">
        <f t="shared" si="2704"/>
        <v>0</v>
      </c>
      <c r="N1907" s="47">
        <f t="shared" si="2704"/>
        <v>0</v>
      </c>
      <c r="O1907" s="47">
        <f t="shared" si="2689"/>
        <v>0</v>
      </c>
      <c r="P1907" s="47">
        <f>VLOOKUP(CONCATENATE($F1907," ",$G1907),AllocFactorMatrix,(P$4+1),FALSE)*$E1912</f>
        <v>0</v>
      </c>
      <c r="Q1907" s="47">
        <f>VLOOKUP(CONCATENATE($F1907," ",$G1907),AllocFactorMatrix,(Q$4+1),FALSE)*$E1912</f>
        <v>0</v>
      </c>
      <c r="R1907" s="47">
        <f>VLOOKUP(CONCATENATE($F1907," ",$G1907),AllocFactorMatrix,(R$4+1),FALSE)*$E1912</f>
        <v>0</v>
      </c>
      <c r="S1907" s="47">
        <f>VLOOKUP(CONCATENATE($F1907," ",$G1907),AllocFactorMatrix,(S$4+1),FALSE)*$E1912</f>
        <v>0</v>
      </c>
      <c r="T1907" s="47">
        <f t="shared" si="2701"/>
        <v>0</v>
      </c>
      <c r="U1907" s="47">
        <f>VLOOKUP(CONCATENATE($F1907," ",$G1907),AllocFactorMatrix,(U$4+1),FALSE)*$E1912</f>
        <v>0</v>
      </c>
      <c r="V1907" s="47">
        <f>VLOOKUP(CONCATENATE($F1907," ",$G1907),AllocFactorMatrix,(V$4+1),FALSE)*$E1912</f>
        <v>0</v>
      </c>
      <c r="W1907" s="47">
        <f>VLOOKUP(CONCATENATE($F1907," ",$G1907),AllocFactorMatrix,(W$4+1),FALSE)*$E1912</f>
        <v>0</v>
      </c>
      <c r="X1907" s="47">
        <f>VLOOKUP(CONCATENATE($F1907," ",$G1907),AllocFactorMatrix,(X$4+1),FALSE)*$E1912</f>
        <v>0</v>
      </c>
      <c r="Y1907" s="47">
        <f t="shared" si="2702"/>
        <v>0</v>
      </c>
      <c r="Z1907" s="47">
        <f>VLOOKUP(CONCATENATE($F1907," ",$G1907),AllocFactorMatrix,(Z$4+1),FALSE)*$E1912</f>
        <v>0</v>
      </c>
      <c r="AA1907" s="47">
        <f>VLOOKUP(CONCATENATE($F1907," ",$G1907),AllocFactorMatrix,(AA$4+1),FALSE)*$E1912</f>
        <v>0</v>
      </c>
      <c r="AB1907" s="47">
        <f t="shared" si="2690"/>
        <v>0</v>
      </c>
      <c r="AC1907" s="47">
        <f>VLOOKUP(CONCATENATE($F1907," ",$G1907),AllocFactorMatrix,(AC$4+1),FALSE)*$E1912</f>
        <v>0</v>
      </c>
      <c r="AD1907" s="47">
        <f>VLOOKUP(CONCATENATE($F1907," ",$G1907),AllocFactorMatrix,(AD$4+1),FALSE)*$E1912</f>
        <v>0</v>
      </c>
      <c r="AE1907" s="47">
        <f>VLOOKUP(CONCATENATE($F1907," ",$G1907),AllocFactorMatrix,(AE$4+1),FALSE)*$E1912</f>
        <v>0</v>
      </c>
    </row>
    <row r="1908" spans="1:31" s="44" customFormat="1" hidden="1" outlineLevel="1">
      <c r="A1908" s="49"/>
      <c r="B1908" s="97"/>
      <c r="C1908" s="48"/>
      <c r="D1908" s="48"/>
      <c r="F1908" s="167" t="str">
        <f>F1912</f>
        <v>CUST_TOTAL</v>
      </c>
      <c r="G1908" s="48" t="str">
        <f>$G$11</f>
        <v>DISTPRI</v>
      </c>
      <c r="H1908" s="46">
        <f t="shared" si="2651"/>
        <v>0</v>
      </c>
      <c r="I1908" s="47">
        <f t="shared" ref="I1908:N1908" si="2705">VLOOKUP(CONCATENATE($F1908," ",$G1908),AllocFactorMatrix,(I$4+1),FALSE)*$E1912</f>
        <v>0</v>
      </c>
      <c r="J1908" s="47">
        <f t="shared" si="2705"/>
        <v>0</v>
      </c>
      <c r="K1908" s="47">
        <f t="shared" si="2705"/>
        <v>0</v>
      </c>
      <c r="L1908" s="47">
        <f t="shared" si="2705"/>
        <v>0</v>
      </c>
      <c r="M1908" s="47">
        <f t="shared" si="2705"/>
        <v>0</v>
      </c>
      <c r="N1908" s="47">
        <f t="shared" si="2705"/>
        <v>0</v>
      </c>
      <c r="O1908" s="47">
        <f t="shared" si="2689"/>
        <v>0</v>
      </c>
      <c r="P1908" s="47">
        <f>VLOOKUP(CONCATENATE($F1908," ",$G1908),AllocFactorMatrix,(P$4+1),FALSE)*$E1912</f>
        <v>0</v>
      </c>
      <c r="Q1908" s="47">
        <f>VLOOKUP(CONCATENATE($F1908," ",$G1908),AllocFactorMatrix,(Q$4+1),FALSE)*$E1912</f>
        <v>0</v>
      </c>
      <c r="R1908" s="47">
        <f>VLOOKUP(CONCATENATE($F1908," ",$G1908),AllocFactorMatrix,(R$4+1),FALSE)*$E1912</f>
        <v>0</v>
      </c>
      <c r="S1908" s="47">
        <f>VLOOKUP(CONCATENATE($F1908," ",$G1908),AllocFactorMatrix,(S$4+1),FALSE)*$E1912</f>
        <v>0</v>
      </c>
      <c r="T1908" s="47">
        <f t="shared" si="2701"/>
        <v>0</v>
      </c>
      <c r="U1908" s="47">
        <f>VLOOKUP(CONCATENATE($F1908," ",$G1908),AllocFactorMatrix,(U$4+1),FALSE)*$E1912</f>
        <v>0</v>
      </c>
      <c r="V1908" s="47">
        <f>VLOOKUP(CONCATENATE($F1908," ",$G1908),AllocFactorMatrix,(V$4+1),FALSE)*$E1912</f>
        <v>0</v>
      </c>
      <c r="W1908" s="47">
        <f>VLOOKUP(CONCATENATE($F1908," ",$G1908),AllocFactorMatrix,(W$4+1),FALSE)*$E1912</f>
        <v>0</v>
      </c>
      <c r="X1908" s="47">
        <f>VLOOKUP(CONCATENATE($F1908," ",$G1908),AllocFactorMatrix,(X$4+1),FALSE)*$E1912</f>
        <v>0</v>
      </c>
      <c r="Y1908" s="47">
        <f t="shared" si="2702"/>
        <v>0</v>
      </c>
      <c r="Z1908" s="47">
        <f>VLOOKUP(CONCATENATE($F1908," ",$G1908),AllocFactorMatrix,(Z$4+1),FALSE)*$E1912</f>
        <v>0</v>
      </c>
      <c r="AA1908" s="47">
        <f>VLOOKUP(CONCATENATE($F1908," ",$G1908),AllocFactorMatrix,(AA$4+1),FALSE)*$E1912</f>
        <v>0</v>
      </c>
      <c r="AB1908" s="47">
        <f t="shared" si="2690"/>
        <v>0</v>
      </c>
      <c r="AC1908" s="47">
        <f>VLOOKUP(CONCATENATE($F1908," ",$G1908),AllocFactorMatrix,(AC$4+1),FALSE)*$E1912</f>
        <v>0</v>
      </c>
      <c r="AD1908" s="47">
        <f>VLOOKUP(CONCATENATE($F1908," ",$G1908),AllocFactorMatrix,(AD$4+1),FALSE)*$E1912</f>
        <v>0</v>
      </c>
      <c r="AE1908" s="47">
        <f>VLOOKUP(CONCATENATE($F1908," ",$G1908),AllocFactorMatrix,(AE$4+1),FALSE)*$E1912</f>
        <v>0</v>
      </c>
    </row>
    <row r="1909" spans="1:31" s="44" customFormat="1" hidden="1" outlineLevel="1">
      <c r="A1909" s="49"/>
      <c r="B1909" s="97"/>
      <c r="C1909" s="48"/>
      <c r="D1909" s="48"/>
      <c r="F1909" s="167" t="str">
        <f>F1912</f>
        <v>CUST_TOTAL</v>
      </c>
      <c r="G1909" s="48" t="str">
        <f>$G$12</f>
        <v>DISTSEC</v>
      </c>
      <c r="H1909" s="46">
        <f t="shared" si="2651"/>
        <v>0</v>
      </c>
      <c r="I1909" s="47">
        <f t="shared" ref="I1909:N1909" si="2706">VLOOKUP(CONCATENATE($F1909," ",$G1909),AllocFactorMatrix,(I$4+1),FALSE)*$E1912</f>
        <v>0</v>
      </c>
      <c r="J1909" s="47">
        <f t="shared" si="2706"/>
        <v>0</v>
      </c>
      <c r="K1909" s="47">
        <f t="shared" si="2706"/>
        <v>0</v>
      </c>
      <c r="L1909" s="47">
        <f t="shared" si="2706"/>
        <v>0</v>
      </c>
      <c r="M1909" s="47">
        <f t="shared" si="2706"/>
        <v>0</v>
      </c>
      <c r="N1909" s="47">
        <f t="shared" si="2706"/>
        <v>0</v>
      </c>
      <c r="O1909" s="47">
        <f t="shared" si="2689"/>
        <v>0</v>
      </c>
      <c r="P1909" s="47">
        <f>VLOOKUP(CONCATENATE($F1909," ",$G1909),AllocFactorMatrix,(P$4+1),FALSE)*$E1912</f>
        <v>0</v>
      </c>
      <c r="Q1909" s="47">
        <f>VLOOKUP(CONCATENATE($F1909," ",$G1909),AllocFactorMatrix,(Q$4+1),FALSE)*$E1912</f>
        <v>0</v>
      </c>
      <c r="R1909" s="47">
        <f>VLOOKUP(CONCATENATE($F1909," ",$G1909),AllocFactorMatrix,(R$4+1),FALSE)*$E1912</f>
        <v>0</v>
      </c>
      <c r="S1909" s="47">
        <f>VLOOKUP(CONCATENATE($F1909," ",$G1909),AllocFactorMatrix,(S$4+1),FALSE)*$E1912</f>
        <v>0</v>
      </c>
      <c r="T1909" s="47">
        <f t="shared" si="2701"/>
        <v>0</v>
      </c>
      <c r="U1909" s="47">
        <f>VLOOKUP(CONCATENATE($F1909," ",$G1909),AllocFactorMatrix,(U$4+1),FALSE)*$E1912</f>
        <v>0</v>
      </c>
      <c r="V1909" s="47">
        <f>VLOOKUP(CONCATENATE($F1909," ",$G1909),AllocFactorMatrix,(V$4+1),FALSE)*$E1912</f>
        <v>0</v>
      </c>
      <c r="W1909" s="47">
        <f>VLOOKUP(CONCATENATE($F1909," ",$G1909),AllocFactorMatrix,(W$4+1),FALSE)*$E1912</f>
        <v>0</v>
      </c>
      <c r="X1909" s="47">
        <f>VLOOKUP(CONCATENATE($F1909," ",$G1909),AllocFactorMatrix,(X$4+1),FALSE)*$E1912</f>
        <v>0</v>
      </c>
      <c r="Y1909" s="47">
        <f t="shared" si="2702"/>
        <v>0</v>
      </c>
      <c r="Z1909" s="47">
        <f>VLOOKUP(CONCATENATE($F1909," ",$G1909),AllocFactorMatrix,(Z$4+1),FALSE)*$E1912</f>
        <v>0</v>
      </c>
      <c r="AA1909" s="47">
        <f>VLOOKUP(CONCATENATE($F1909," ",$G1909),AllocFactorMatrix,(AA$4+1),FALSE)*$E1912</f>
        <v>0</v>
      </c>
      <c r="AB1909" s="47">
        <f t="shared" si="2690"/>
        <v>0</v>
      </c>
      <c r="AC1909" s="47">
        <f>VLOOKUP(CONCATENATE($F1909," ",$G1909),AllocFactorMatrix,(AC$4+1),FALSE)*$E1912</f>
        <v>0</v>
      </c>
      <c r="AD1909" s="47">
        <f>VLOOKUP(CONCATENATE($F1909," ",$G1909),AllocFactorMatrix,(AD$4+1),FALSE)*$E1912</f>
        <v>0</v>
      </c>
      <c r="AE1909" s="47">
        <f>VLOOKUP(CONCATENATE($F1909," ",$G1909),AllocFactorMatrix,(AE$4+1),FALSE)*$E1912</f>
        <v>0</v>
      </c>
    </row>
    <row r="1910" spans="1:31" s="44" customFormat="1" hidden="1" outlineLevel="1">
      <c r="A1910" s="49"/>
      <c r="B1910" s="97"/>
      <c r="C1910" s="48"/>
      <c r="D1910" s="48"/>
      <c r="F1910" s="167" t="str">
        <f>F1912</f>
        <v>CUST_TOTAL</v>
      </c>
      <c r="G1910" s="48" t="str">
        <f>$G$13</f>
        <v>ENERGY</v>
      </c>
      <c r="H1910" s="46">
        <f t="shared" si="2651"/>
        <v>0</v>
      </c>
      <c r="I1910" s="47">
        <f t="shared" ref="I1910:N1910" si="2707">VLOOKUP(CONCATENATE($F1910," ",$G1910),AllocFactorMatrix,(I$4+1),FALSE)*$E1912</f>
        <v>0</v>
      </c>
      <c r="J1910" s="47">
        <f t="shared" si="2707"/>
        <v>0</v>
      </c>
      <c r="K1910" s="47">
        <f t="shared" si="2707"/>
        <v>0</v>
      </c>
      <c r="L1910" s="47">
        <f t="shared" si="2707"/>
        <v>0</v>
      </c>
      <c r="M1910" s="47">
        <f t="shared" si="2707"/>
        <v>0</v>
      </c>
      <c r="N1910" s="47">
        <f t="shared" si="2707"/>
        <v>0</v>
      </c>
      <c r="O1910" s="47">
        <f t="shared" si="2689"/>
        <v>0</v>
      </c>
      <c r="P1910" s="47">
        <f>VLOOKUP(CONCATENATE($F1910," ",$G1910),AllocFactorMatrix,(P$4+1),FALSE)*$E1912</f>
        <v>0</v>
      </c>
      <c r="Q1910" s="47">
        <f>VLOOKUP(CONCATENATE($F1910," ",$G1910),AllocFactorMatrix,(Q$4+1),FALSE)*$E1912</f>
        <v>0</v>
      </c>
      <c r="R1910" s="47">
        <f>VLOOKUP(CONCATENATE($F1910," ",$G1910),AllocFactorMatrix,(R$4+1),FALSE)*$E1912</f>
        <v>0</v>
      </c>
      <c r="S1910" s="47">
        <f>VLOOKUP(CONCATENATE($F1910," ",$G1910),AllocFactorMatrix,(S$4+1),FALSE)*$E1912</f>
        <v>0</v>
      </c>
      <c r="T1910" s="47">
        <f t="shared" si="2701"/>
        <v>0</v>
      </c>
      <c r="U1910" s="47">
        <f>VLOOKUP(CONCATENATE($F1910," ",$G1910),AllocFactorMatrix,(U$4+1),FALSE)*$E1912</f>
        <v>0</v>
      </c>
      <c r="V1910" s="47">
        <f>VLOOKUP(CONCATENATE($F1910," ",$G1910),AllocFactorMatrix,(V$4+1),FALSE)*$E1912</f>
        <v>0</v>
      </c>
      <c r="W1910" s="47">
        <f>VLOOKUP(CONCATENATE($F1910," ",$G1910),AllocFactorMatrix,(W$4+1),FALSE)*$E1912</f>
        <v>0</v>
      </c>
      <c r="X1910" s="47">
        <f>VLOOKUP(CONCATENATE($F1910," ",$G1910),AllocFactorMatrix,(X$4+1),FALSE)*$E1912</f>
        <v>0</v>
      </c>
      <c r="Y1910" s="47">
        <f t="shared" si="2702"/>
        <v>0</v>
      </c>
      <c r="Z1910" s="47">
        <f>VLOOKUP(CONCATENATE($F1910," ",$G1910),AllocFactorMatrix,(Z$4+1),FALSE)*$E1912</f>
        <v>0</v>
      </c>
      <c r="AA1910" s="47">
        <f>VLOOKUP(CONCATENATE($F1910," ",$G1910),AllocFactorMatrix,(AA$4+1),FALSE)*$E1912</f>
        <v>0</v>
      </c>
      <c r="AB1910" s="47">
        <f t="shared" si="2690"/>
        <v>0</v>
      </c>
      <c r="AC1910" s="47">
        <f>VLOOKUP(CONCATENATE($F1910," ",$G1910),AllocFactorMatrix,(AC$4+1),FALSE)*$E1912</f>
        <v>0</v>
      </c>
      <c r="AD1910" s="47">
        <f>VLOOKUP(CONCATENATE($F1910," ",$G1910),AllocFactorMatrix,(AD$4+1),FALSE)*$E1912</f>
        <v>0</v>
      </c>
      <c r="AE1910" s="47">
        <f>VLOOKUP(CONCATENATE($F1910," ",$G1910),AllocFactorMatrix,(AE$4+1),FALSE)*$E1912</f>
        <v>0</v>
      </c>
    </row>
    <row r="1911" spans="1:31" s="44" customFormat="1" hidden="1" outlineLevel="1">
      <c r="A1911" s="49"/>
      <c r="B1911" s="97"/>
      <c r="C1911" s="48"/>
      <c r="D1911" s="48"/>
      <c r="F1911" s="167" t="str">
        <f>F1912</f>
        <v>CUST_TOTAL</v>
      </c>
      <c r="G1911" s="48" t="str">
        <f>$G$14</f>
        <v>CUSTOMER</v>
      </c>
      <c r="H1911" s="46">
        <f t="shared" si="2651"/>
        <v>-482477.99999999988</v>
      </c>
      <c r="I1911" s="47">
        <f t="shared" ref="I1911:N1911" si="2708">VLOOKUP(CONCATENATE($F1911," ",$G1911),AllocFactorMatrix,(I$4+1),FALSE)*$E1912</f>
        <v>-307317.25390693842</v>
      </c>
      <c r="J1911" s="47">
        <f t="shared" si="2708"/>
        <v>-62.048545585314386</v>
      </c>
      <c r="K1911" s="47">
        <f t="shared" si="2708"/>
        <v>-18.38475424750056</v>
      </c>
      <c r="L1911" s="47">
        <f t="shared" si="2708"/>
        <v>-69678.218598027117</v>
      </c>
      <c r="M1911" s="47">
        <f t="shared" si="2708"/>
        <v>-172.35707107031774</v>
      </c>
      <c r="N1911" s="47">
        <f t="shared" si="2708"/>
        <v>-13.78856568562542</v>
      </c>
      <c r="O1911" s="47">
        <f t="shared" si="2689"/>
        <v>-69864.364234783061</v>
      </c>
      <c r="P1911" s="47">
        <f>VLOOKUP(CONCATENATE($F1911," ",$G1911),AllocFactorMatrix,(P$4+1),FALSE)*$E1912</f>
        <v>-1245.5671002681629</v>
      </c>
      <c r="Q1911" s="47">
        <f>VLOOKUP(CONCATENATE($F1911," ",$G1911),AllocFactorMatrix,(Q$4+1),FALSE)*$E1912</f>
        <v>-128.69327973250392</v>
      </c>
      <c r="R1911" s="47">
        <f>VLOOKUP(CONCATENATE($F1911," ",$G1911),AllocFactorMatrix,(R$4+1),FALSE)*$E1912</f>
        <v>-27.577131371250839</v>
      </c>
      <c r="S1911" s="47">
        <f>VLOOKUP(CONCATENATE($F1911," ",$G1911),AllocFactorMatrix,(S$4+1),FALSE)*$E1912</f>
        <v>-2.29809428093757</v>
      </c>
      <c r="T1911" s="47">
        <f t="shared" si="2701"/>
        <v>-1404.1356056528552</v>
      </c>
      <c r="U1911" s="47">
        <f>VLOOKUP(CONCATENATE($F1911," ",$G1911),AllocFactorMatrix,(U$4+1),FALSE)*$E1912</f>
        <v>-11.490471404687851</v>
      </c>
      <c r="V1911" s="47">
        <f>VLOOKUP(CONCATENATE($F1911," ",$G1911),AllocFactorMatrix,(V$4+1),FALSE)*$E1912</f>
        <v>-101.11614836125307</v>
      </c>
      <c r="W1911" s="47">
        <f>VLOOKUP(CONCATENATE($F1911," ",$G1911),AllocFactorMatrix,(W$4+1),FALSE)*$E1912</f>
        <v>-43.663791337813826</v>
      </c>
      <c r="X1911" s="47">
        <f>VLOOKUP(CONCATENATE($F1911," ",$G1911),AllocFactorMatrix,(X$4+1),FALSE)*$E1912</f>
        <v>-9.1923771237502798</v>
      </c>
      <c r="Y1911" s="47">
        <f t="shared" si="2702"/>
        <v>-165.46278822750503</v>
      </c>
      <c r="Z1911" s="47">
        <f>VLOOKUP(CONCATENATE($F1911," ",$G1911),AllocFactorMatrix,(Z$4+1),FALSE)*$E1912</f>
        <v>-351.60842498344823</v>
      </c>
      <c r="AA1911" s="47">
        <f>VLOOKUP(CONCATENATE($F1911," ",$G1911),AllocFactorMatrix,(AA$4+1),FALSE)*$E1912</f>
        <v>-2.29809428093757</v>
      </c>
      <c r="AB1911" s="47">
        <f t="shared" si="2690"/>
        <v>-353.90651926438579</v>
      </c>
      <c r="AC1911" s="47">
        <f>VLOOKUP(CONCATENATE($F1911," ",$G1911),AllocFactorMatrix,(AC$4+1),FALSE)*$E1912</f>
        <v>-20.682848528438129</v>
      </c>
      <c r="AD1911" s="47">
        <f>VLOOKUP(CONCATENATE($F1911," ",$G1911),AllocFactorMatrix,(AD$4+1),FALSE)*$E1912</f>
        <v>-103145.36561132096</v>
      </c>
      <c r="AE1911" s="47">
        <f>VLOOKUP(CONCATENATE($F1911," ",$G1911),AllocFactorMatrix,(AE$4+1),FALSE)*$E1912</f>
        <v>-126.39518545156635</v>
      </c>
    </row>
    <row r="1912" spans="1:31" s="44" customFormat="1" collapsed="1">
      <c r="A1912" s="49"/>
      <c r="B1912" s="97"/>
      <c r="C1912" s="48"/>
      <c r="D1912" s="96" t="s">
        <v>621</v>
      </c>
      <c r="E1912" s="54">
        <v>-482478</v>
      </c>
      <c r="F1912" s="87" t="s">
        <v>39</v>
      </c>
      <c r="G1912" s="48" t="str">
        <f>$G$15</f>
        <v>TOTAL</v>
      </c>
      <c r="H1912" s="46">
        <f t="shared" si="2651"/>
        <v>-482477.99999999988</v>
      </c>
      <c r="I1912" s="47">
        <f t="shared" ref="I1912:N1912" si="2709">VLOOKUP(CONCATENATE($F1912," ",$G1912),AllocFactorMatrix,(I$4+1),FALSE)*$E1912</f>
        <v>-307317.25390693842</v>
      </c>
      <c r="J1912" s="47">
        <f t="shared" si="2709"/>
        <v>-62.048545585314386</v>
      </c>
      <c r="K1912" s="47">
        <f t="shared" si="2709"/>
        <v>-18.38475424750056</v>
      </c>
      <c r="L1912" s="47">
        <f t="shared" si="2709"/>
        <v>-69678.218598027117</v>
      </c>
      <c r="M1912" s="47">
        <f t="shared" si="2709"/>
        <v>-172.35707107031774</v>
      </c>
      <c r="N1912" s="47">
        <f t="shared" si="2709"/>
        <v>-13.78856568562542</v>
      </c>
      <c r="O1912" s="47">
        <f>SUBTOTAL(9,L1912:N1912)</f>
        <v>-69864.364234783061</v>
      </c>
      <c r="P1912" s="47">
        <f>VLOOKUP(CONCATENATE($F1912," ",$G1912),AllocFactorMatrix,(P$4+1),FALSE)*$E1912</f>
        <v>-1245.5671002681629</v>
      </c>
      <c r="Q1912" s="47">
        <f>VLOOKUP(CONCATENATE($F1912," ",$G1912),AllocFactorMatrix,(Q$4+1),FALSE)*$E1912</f>
        <v>-128.69327973250392</v>
      </c>
      <c r="R1912" s="47">
        <f>VLOOKUP(CONCATENATE($F1912," ",$G1912),AllocFactorMatrix,(R$4+1),FALSE)*$E1912</f>
        <v>-27.577131371250839</v>
      </c>
      <c r="S1912" s="47">
        <f>VLOOKUP(CONCATENATE($F1912," ",$G1912),AllocFactorMatrix,(S$4+1),FALSE)*$E1912</f>
        <v>-2.29809428093757</v>
      </c>
      <c r="T1912" s="47">
        <f t="shared" si="2701"/>
        <v>-1404.1356056528552</v>
      </c>
      <c r="U1912" s="47">
        <f>VLOOKUP(CONCATENATE($F1912," ",$G1912),AllocFactorMatrix,(U$4+1),FALSE)*$E1912</f>
        <v>-11.490471404687851</v>
      </c>
      <c r="V1912" s="47">
        <f>VLOOKUP(CONCATENATE($F1912," ",$G1912),AllocFactorMatrix,(V$4+1),FALSE)*$E1912</f>
        <v>-101.11614836125307</v>
      </c>
      <c r="W1912" s="47">
        <f>VLOOKUP(CONCATENATE($F1912," ",$G1912),AllocFactorMatrix,(W$4+1),FALSE)*$E1912</f>
        <v>-43.663791337813826</v>
      </c>
      <c r="X1912" s="47">
        <f>VLOOKUP(CONCATENATE($F1912," ",$G1912),AllocFactorMatrix,(X$4+1),FALSE)*$E1912</f>
        <v>-9.1923771237502798</v>
      </c>
      <c r="Y1912" s="47">
        <f t="shared" si="2702"/>
        <v>-165.46278822750503</v>
      </c>
      <c r="Z1912" s="47">
        <f>VLOOKUP(CONCATENATE($F1912," ",$G1912),AllocFactorMatrix,(Z$4+1),FALSE)*$E1912</f>
        <v>-351.60842498344823</v>
      </c>
      <c r="AA1912" s="47">
        <f>VLOOKUP(CONCATENATE($F1912," ",$G1912),AllocFactorMatrix,(AA$4+1),FALSE)*$E1912</f>
        <v>-2.29809428093757</v>
      </c>
      <c r="AB1912" s="47">
        <f>SUBTOTAL(9,Z1912:AA1912)</f>
        <v>-353.90651926438579</v>
      </c>
      <c r="AC1912" s="47">
        <f>VLOOKUP(CONCATENATE($F1912," ",$G1912),AllocFactorMatrix,(AC$4+1),FALSE)*$E1912</f>
        <v>-20.682848528438129</v>
      </c>
      <c r="AD1912" s="47">
        <f>VLOOKUP(CONCATENATE($F1912," ",$G1912),AllocFactorMatrix,(AD$4+1),FALSE)*$E1912</f>
        <v>-103145.36561132096</v>
      </c>
      <c r="AE1912" s="47">
        <f>VLOOKUP(CONCATENATE($F1912," ",$G1912),AllocFactorMatrix,(AE$4+1),FALSE)*$E1912</f>
        <v>-126.39518545156635</v>
      </c>
    </row>
    <row r="1913" spans="1:31" hidden="1" outlineLevel="1">
      <c r="E1913" s="44"/>
      <c r="F1913" s="167" t="str">
        <f>F1920</f>
        <v>CUST_TOTAL</v>
      </c>
      <c r="G1913" s="48" t="str">
        <f>$G$8</f>
        <v>PRODUCTION</v>
      </c>
      <c r="H1913" s="4">
        <f t="shared" si="2651"/>
        <v>0</v>
      </c>
      <c r="I1913" s="5">
        <f t="shared" ref="I1913:N1913" si="2710">VLOOKUP(CONCATENATE($F1913," ",$G1913),AllocFactorMatrix,(I$4+1),FALSE)*$E1920</f>
        <v>0</v>
      </c>
      <c r="J1913" s="47">
        <f t="shared" si="2710"/>
        <v>0</v>
      </c>
      <c r="K1913" s="47">
        <f t="shared" si="2710"/>
        <v>0</v>
      </c>
      <c r="L1913" s="5">
        <f t="shared" si="2710"/>
        <v>0</v>
      </c>
      <c r="M1913" s="5">
        <f t="shared" si="2710"/>
        <v>0</v>
      </c>
      <c r="N1913" s="5">
        <f t="shared" si="2710"/>
        <v>0</v>
      </c>
      <c r="O1913" s="5">
        <f t="shared" ref="O1913:O1944" si="2711">SUBTOTAL(9,L1913:N1913)</f>
        <v>0</v>
      </c>
      <c r="P1913" s="5">
        <f>VLOOKUP(CONCATENATE($F1913," ",$G1913),AllocFactorMatrix,(P$4+1),FALSE)*$E1920</f>
        <v>0</v>
      </c>
      <c r="Q1913" s="5">
        <f>VLOOKUP(CONCATENATE($F1913," ",$G1913),AllocFactorMatrix,(Q$4+1),FALSE)*$E1920</f>
        <v>0</v>
      </c>
      <c r="R1913" s="5">
        <f>VLOOKUP(CONCATENATE($F1913," ",$G1913),AllocFactorMatrix,(R$4+1),FALSE)*$E1920</f>
        <v>0</v>
      </c>
      <c r="S1913" s="5">
        <f>VLOOKUP(CONCATENATE($F1913," ",$G1913),AllocFactorMatrix,(S$4+1),FALSE)*$E1920</f>
        <v>0</v>
      </c>
      <c r="T1913" s="5">
        <f t="shared" si="2701"/>
        <v>0</v>
      </c>
      <c r="U1913" s="5">
        <f>VLOOKUP(CONCATENATE($F1913," ",$G1913),AllocFactorMatrix,(U$4+1),FALSE)*$E1920</f>
        <v>0</v>
      </c>
      <c r="V1913" s="5">
        <f>VLOOKUP(CONCATENATE($F1913," ",$G1913),AllocFactorMatrix,(V$4+1),FALSE)*$E1920</f>
        <v>0</v>
      </c>
      <c r="W1913" s="5">
        <f>VLOOKUP(CONCATENATE($F1913," ",$G1913),AllocFactorMatrix,(W$4+1),FALSE)*$E1920</f>
        <v>0</v>
      </c>
      <c r="X1913" s="5">
        <f>VLOOKUP(CONCATENATE($F1913," ",$G1913),AllocFactorMatrix,(X$4+1),FALSE)*$E1920</f>
        <v>0</v>
      </c>
      <c r="Y1913" s="5">
        <f t="shared" si="2702"/>
        <v>0</v>
      </c>
      <c r="Z1913" s="5">
        <f>VLOOKUP(CONCATENATE($F1913," ",$G1913),AllocFactorMatrix,(Z$4+1),FALSE)*$E1920</f>
        <v>0</v>
      </c>
      <c r="AA1913" s="5">
        <f>VLOOKUP(CONCATENATE($F1913," ",$G1913),AllocFactorMatrix,(AA$4+1),FALSE)*$E1920</f>
        <v>0</v>
      </c>
      <c r="AB1913" s="5">
        <f t="shared" ref="AB1913:AB1944" si="2712">SUBTOTAL(9,Z1913:AA1913)</f>
        <v>0</v>
      </c>
      <c r="AC1913" s="5">
        <f>VLOOKUP(CONCATENATE($F1913," ",$G1913),AllocFactorMatrix,(AC$4+1),FALSE)*$E1920</f>
        <v>0</v>
      </c>
      <c r="AD1913" s="5">
        <f>VLOOKUP(CONCATENATE($F1913," ",$G1913),AllocFactorMatrix,(AD$4+1),FALSE)*$E1920</f>
        <v>0</v>
      </c>
      <c r="AE1913" s="5">
        <f>VLOOKUP(CONCATENATE($F1913," ",$G1913),AllocFactorMatrix,(AE$4+1),FALSE)*$E1920</f>
        <v>0</v>
      </c>
    </row>
    <row r="1914" spans="1:31" hidden="1" outlineLevel="1">
      <c r="E1914" s="44"/>
      <c r="F1914" s="167" t="str">
        <f>F1920</f>
        <v>CUST_TOTAL</v>
      </c>
      <c r="G1914" s="48" t="str">
        <f>$G$9</f>
        <v>BULKTRAN</v>
      </c>
      <c r="H1914" s="4">
        <f t="shared" si="2651"/>
        <v>0</v>
      </c>
      <c r="I1914" s="5">
        <f t="shared" ref="I1914:N1914" si="2713">VLOOKUP(CONCATENATE($F1914," ",$G1914),AllocFactorMatrix,(I$4+1),FALSE)*$E1920</f>
        <v>0</v>
      </c>
      <c r="J1914" s="47">
        <f t="shared" si="2713"/>
        <v>0</v>
      </c>
      <c r="K1914" s="47">
        <f t="shared" si="2713"/>
        <v>0</v>
      </c>
      <c r="L1914" s="5">
        <f t="shared" si="2713"/>
        <v>0</v>
      </c>
      <c r="M1914" s="5">
        <f t="shared" si="2713"/>
        <v>0</v>
      </c>
      <c r="N1914" s="5">
        <f t="shared" si="2713"/>
        <v>0</v>
      </c>
      <c r="O1914" s="5">
        <f t="shared" si="2711"/>
        <v>0</v>
      </c>
      <c r="P1914" s="5">
        <f>VLOOKUP(CONCATENATE($F1914," ",$G1914),AllocFactorMatrix,(P$4+1),FALSE)*$E1920</f>
        <v>0</v>
      </c>
      <c r="Q1914" s="5">
        <f>VLOOKUP(CONCATENATE($F1914," ",$G1914),AllocFactorMatrix,(Q$4+1),FALSE)*$E1920</f>
        <v>0</v>
      </c>
      <c r="R1914" s="5">
        <f>VLOOKUP(CONCATENATE($F1914," ",$G1914),AllocFactorMatrix,(R$4+1),FALSE)*$E1920</f>
        <v>0</v>
      </c>
      <c r="S1914" s="5">
        <f>VLOOKUP(CONCATENATE($F1914," ",$G1914),AllocFactorMatrix,(S$4+1),FALSE)*$E1920</f>
        <v>0</v>
      </c>
      <c r="T1914" s="5">
        <f t="shared" ref="T1914:T1920" si="2714">SUBTOTAL(9,P1914:S1914)</f>
        <v>0</v>
      </c>
      <c r="U1914" s="5">
        <f>VLOOKUP(CONCATENATE($F1914," ",$G1914),AllocFactorMatrix,(U$4+1),FALSE)*$E1920</f>
        <v>0</v>
      </c>
      <c r="V1914" s="5">
        <f>VLOOKUP(CONCATENATE($F1914," ",$G1914),AllocFactorMatrix,(V$4+1),FALSE)*$E1920</f>
        <v>0</v>
      </c>
      <c r="W1914" s="5">
        <f>VLOOKUP(CONCATENATE($F1914," ",$G1914),AllocFactorMatrix,(W$4+1),FALSE)*$E1920</f>
        <v>0</v>
      </c>
      <c r="X1914" s="5">
        <f>VLOOKUP(CONCATENATE($F1914," ",$G1914),AllocFactorMatrix,(X$4+1),FALSE)*$E1920</f>
        <v>0</v>
      </c>
      <c r="Y1914" s="5">
        <f t="shared" ref="Y1914:Y1920" si="2715">SUBTOTAL(9,U1914:X1914)</f>
        <v>0</v>
      </c>
      <c r="Z1914" s="5">
        <f>VLOOKUP(CONCATENATE($F1914," ",$G1914),AllocFactorMatrix,(Z$4+1),FALSE)*$E1920</f>
        <v>0</v>
      </c>
      <c r="AA1914" s="5">
        <f>VLOOKUP(CONCATENATE($F1914," ",$G1914),AllocFactorMatrix,(AA$4+1),FALSE)*$E1920</f>
        <v>0</v>
      </c>
      <c r="AB1914" s="5">
        <f t="shared" si="2712"/>
        <v>0</v>
      </c>
      <c r="AC1914" s="5">
        <f>VLOOKUP(CONCATENATE($F1914," ",$G1914),AllocFactorMatrix,(AC$4+1),FALSE)*$E1920</f>
        <v>0</v>
      </c>
      <c r="AD1914" s="5">
        <f>VLOOKUP(CONCATENATE($F1914," ",$G1914),AllocFactorMatrix,(AD$4+1),FALSE)*$E1920</f>
        <v>0</v>
      </c>
      <c r="AE1914" s="5">
        <f>VLOOKUP(CONCATENATE($F1914," ",$G1914),AllocFactorMatrix,(AE$4+1),FALSE)*$E1920</f>
        <v>0</v>
      </c>
    </row>
    <row r="1915" spans="1:31" hidden="1" outlineLevel="1">
      <c r="E1915" s="44"/>
      <c r="F1915" s="167" t="str">
        <f>F1920</f>
        <v>CUST_TOTAL</v>
      </c>
      <c r="G1915" s="48" t="str">
        <f>$G$10</f>
        <v>SUBTRAN</v>
      </c>
      <c r="H1915" s="4">
        <f t="shared" si="2651"/>
        <v>0</v>
      </c>
      <c r="I1915" s="5">
        <f t="shared" ref="I1915:N1915" si="2716">VLOOKUP(CONCATENATE($F1915," ",$G1915),AllocFactorMatrix,(I$4+1),FALSE)*$E1920</f>
        <v>0</v>
      </c>
      <c r="J1915" s="47">
        <f t="shared" si="2716"/>
        <v>0</v>
      </c>
      <c r="K1915" s="47">
        <f t="shared" si="2716"/>
        <v>0</v>
      </c>
      <c r="L1915" s="5">
        <f t="shared" si="2716"/>
        <v>0</v>
      </c>
      <c r="M1915" s="5">
        <f t="shared" si="2716"/>
        <v>0</v>
      </c>
      <c r="N1915" s="5">
        <f t="shared" si="2716"/>
        <v>0</v>
      </c>
      <c r="O1915" s="5">
        <f t="shared" si="2711"/>
        <v>0</v>
      </c>
      <c r="P1915" s="5">
        <f>VLOOKUP(CONCATENATE($F1915," ",$G1915),AllocFactorMatrix,(P$4+1),FALSE)*$E1920</f>
        <v>0</v>
      </c>
      <c r="Q1915" s="5">
        <f>VLOOKUP(CONCATENATE($F1915," ",$G1915),AllocFactorMatrix,(Q$4+1),FALSE)*$E1920</f>
        <v>0</v>
      </c>
      <c r="R1915" s="5">
        <f>VLOOKUP(CONCATENATE($F1915," ",$G1915),AllocFactorMatrix,(R$4+1),FALSE)*$E1920</f>
        <v>0</v>
      </c>
      <c r="S1915" s="5">
        <f>VLOOKUP(CONCATENATE($F1915," ",$G1915),AllocFactorMatrix,(S$4+1),FALSE)*$E1920</f>
        <v>0</v>
      </c>
      <c r="T1915" s="5">
        <f t="shared" si="2714"/>
        <v>0</v>
      </c>
      <c r="U1915" s="5">
        <f>VLOOKUP(CONCATENATE($F1915," ",$G1915),AllocFactorMatrix,(U$4+1),FALSE)*$E1920</f>
        <v>0</v>
      </c>
      <c r="V1915" s="5">
        <f>VLOOKUP(CONCATENATE($F1915," ",$G1915),AllocFactorMatrix,(V$4+1),FALSE)*$E1920</f>
        <v>0</v>
      </c>
      <c r="W1915" s="5">
        <f>VLOOKUP(CONCATENATE($F1915," ",$G1915),AllocFactorMatrix,(W$4+1),FALSE)*$E1920</f>
        <v>0</v>
      </c>
      <c r="X1915" s="5">
        <f>VLOOKUP(CONCATENATE($F1915," ",$G1915),AllocFactorMatrix,(X$4+1),FALSE)*$E1920</f>
        <v>0</v>
      </c>
      <c r="Y1915" s="5">
        <f t="shared" si="2715"/>
        <v>0</v>
      </c>
      <c r="Z1915" s="5">
        <f>VLOOKUP(CONCATENATE($F1915," ",$G1915),AllocFactorMatrix,(Z$4+1),FALSE)*$E1920</f>
        <v>0</v>
      </c>
      <c r="AA1915" s="5">
        <f>VLOOKUP(CONCATENATE($F1915," ",$G1915),AllocFactorMatrix,(AA$4+1),FALSE)*$E1920</f>
        <v>0</v>
      </c>
      <c r="AB1915" s="5">
        <f t="shared" si="2712"/>
        <v>0</v>
      </c>
      <c r="AC1915" s="5">
        <f>VLOOKUP(CONCATENATE($F1915," ",$G1915),AllocFactorMatrix,(AC$4+1),FALSE)*$E1920</f>
        <v>0</v>
      </c>
      <c r="AD1915" s="5">
        <f>VLOOKUP(CONCATENATE($F1915," ",$G1915),AllocFactorMatrix,(AD$4+1),FALSE)*$E1920</f>
        <v>0</v>
      </c>
      <c r="AE1915" s="5">
        <f>VLOOKUP(CONCATENATE($F1915," ",$G1915),AllocFactorMatrix,(AE$4+1),FALSE)*$E1920</f>
        <v>0</v>
      </c>
    </row>
    <row r="1916" spans="1:31" hidden="1" outlineLevel="1">
      <c r="E1916" s="44"/>
      <c r="F1916" s="167" t="str">
        <f>F1920</f>
        <v>CUST_TOTAL</v>
      </c>
      <c r="G1916" s="48" t="str">
        <f>$G$11</f>
        <v>DISTPRI</v>
      </c>
      <c r="H1916" s="4">
        <f t="shared" si="2651"/>
        <v>0</v>
      </c>
      <c r="I1916" s="5">
        <f t="shared" ref="I1916:N1916" si="2717">VLOOKUP(CONCATENATE($F1916," ",$G1916),AllocFactorMatrix,(I$4+1),FALSE)*$E1920</f>
        <v>0</v>
      </c>
      <c r="J1916" s="47">
        <f t="shared" si="2717"/>
        <v>0</v>
      </c>
      <c r="K1916" s="47">
        <f t="shared" si="2717"/>
        <v>0</v>
      </c>
      <c r="L1916" s="5">
        <f t="shared" si="2717"/>
        <v>0</v>
      </c>
      <c r="M1916" s="5">
        <f t="shared" si="2717"/>
        <v>0</v>
      </c>
      <c r="N1916" s="5">
        <f t="shared" si="2717"/>
        <v>0</v>
      </c>
      <c r="O1916" s="5">
        <f t="shared" si="2711"/>
        <v>0</v>
      </c>
      <c r="P1916" s="5">
        <f>VLOOKUP(CONCATENATE($F1916," ",$G1916),AllocFactorMatrix,(P$4+1),FALSE)*$E1920</f>
        <v>0</v>
      </c>
      <c r="Q1916" s="5">
        <f>VLOOKUP(CONCATENATE($F1916," ",$G1916),AllocFactorMatrix,(Q$4+1),FALSE)*$E1920</f>
        <v>0</v>
      </c>
      <c r="R1916" s="5">
        <f>VLOOKUP(CONCATENATE($F1916," ",$G1916),AllocFactorMatrix,(R$4+1),FALSE)*$E1920</f>
        <v>0</v>
      </c>
      <c r="S1916" s="5">
        <f>VLOOKUP(CONCATENATE($F1916," ",$G1916),AllocFactorMatrix,(S$4+1),FALSE)*$E1920</f>
        <v>0</v>
      </c>
      <c r="T1916" s="5">
        <f t="shared" si="2714"/>
        <v>0</v>
      </c>
      <c r="U1916" s="5">
        <f>VLOOKUP(CONCATENATE($F1916," ",$G1916),AllocFactorMatrix,(U$4+1),FALSE)*$E1920</f>
        <v>0</v>
      </c>
      <c r="V1916" s="5">
        <f>VLOOKUP(CONCATENATE($F1916," ",$G1916),AllocFactorMatrix,(V$4+1),FALSE)*$E1920</f>
        <v>0</v>
      </c>
      <c r="W1916" s="5">
        <f>VLOOKUP(CONCATENATE($F1916," ",$G1916),AllocFactorMatrix,(W$4+1),FALSE)*$E1920</f>
        <v>0</v>
      </c>
      <c r="X1916" s="5">
        <f>VLOOKUP(CONCATENATE($F1916," ",$G1916),AllocFactorMatrix,(X$4+1),FALSE)*$E1920</f>
        <v>0</v>
      </c>
      <c r="Y1916" s="5">
        <f t="shared" si="2715"/>
        <v>0</v>
      </c>
      <c r="Z1916" s="5">
        <f>VLOOKUP(CONCATENATE($F1916," ",$G1916),AllocFactorMatrix,(Z$4+1),FALSE)*$E1920</f>
        <v>0</v>
      </c>
      <c r="AA1916" s="5">
        <f>VLOOKUP(CONCATENATE($F1916," ",$G1916),AllocFactorMatrix,(AA$4+1),FALSE)*$E1920</f>
        <v>0</v>
      </c>
      <c r="AB1916" s="5">
        <f t="shared" si="2712"/>
        <v>0</v>
      </c>
      <c r="AC1916" s="5">
        <f>VLOOKUP(CONCATENATE($F1916," ",$G1916),AllocFactorMatrix,(AC$4+1),FALSE)*$E1920</f>
        <v>0</v>
      </c>
      <c r="AD1916" s="5">
        <f>VLOOKUP(CONCATENATE($F1916," ",$G1916),AllocFactorMatrix,(AD$4+1),FALSE)*$E1920</f>
        <v>0</v>
      </c>
      <c r="AE1916" s="5">
        <f>VLOOKUP(CONCATENATE($F1916," ",$G1916),AllocFactorMatrix,(AE$4+1),FALSE)*$E1920</f>
        <v>0</v>
      </c>
    </row>
    <row r="1917" spans="1:31" hidden="1" outlineLevel="1">
      <c r="E1917" s="44"/>
      <c r="F1917" s="167" t="str">
        <f>F1920</f>
        <v>CUST_TOTAL</v>
      </c>
      <c r="G1917" s="48" t="str">
        <f>$G$12</f>
        <v>DISTSEC</v>
      </c>
      <c r="H1917" s="4">
        <f t="shared" si="2651"/>
        <v>0</v>
      </c>
      <c r="I1917" s="5">
        <f t="shared" ref="I1917:N1917" si="2718">VLOOKUP(CONCATENATE($F1917," ",$G1917),AllocFactorMatrix,(I$4+1),FALSE)*$E1920</f>
        <v>0</v>
      </c>
      <c r="J1917" s="47">
        <f t="shared" si="2718"/>
        <v>0</v>
      </c>
      <c r="K1917" s="47">
        <f t="shared" si="2718"/>
        <v>0</v>
      </c>
      <c r="L1917" s="5">
        <f t="shared" si="2718"/>
        <v>0</v>
      </c>
      <c r="M1917" s="5">
        <f t="shared" si="2718"/>
        <v>0</v>
      </c>
      <c r="N1917" s="5">
        <f t="shared" si="2718"/>
        <v>0</v>
      </c>
      <c r="O1917" s="5">
        <f t="shared" si="2711"/>
        <v>0</v>
      </c>
      <c r="P1917" s="5">
        <f>VLOOKUP(CONCATENATE($F1917," ",$G1917),AllocFactorMatrix,(P$4+1),FALSE)*$E1920</f>
        <v>0</v>
      </c>
      <c r="Q1917" s="5">
        <f>VLOOKUP(CONCATENATE($F1917," ",$G1917),AllocFactorMatrix,(Q$4+1),FALSE)*$E1920</f>
        <v>0</v>
      </c>
      <c r="R1917" s="5">
        <f>VLOOKUP(CONCATENATE($F1917," ",$G1917),AllocFactorMatrix,(R$4+1),FALSE)*$E1920</f>
        <v>0</v>
      </c>
      <c r="S1917" s="5">
        <f>VLOOKUP(CONCATENATE($F1917," ",$G1917),AllocFactorMatrix,(S$4+1),FALSE)*$E1920</f>
        <v>0</v>
      </c>
      <c r="T1917" s="5">
        <f t="shared" si="2714"/>
        <v>0</v>
      </c>
      <c r="U1917" s="5">
        <f>VLOOKUP(CONCATENATE($F1917," ",$G1917),AllocFactorMatrix,(U$4+1),FALSE)*$E1920</f>
        <v>0</v>
      </c>
      <c r="V1917" s="5">
        <f>VLOOKUP(CONCATENATE($F1917," ",$G1917),AllocFactorMatrix,(V$4+1),FALSE)*$E1920</f>
        <v>0</v>
      </c>
      <c r="W1917" s="5">
        <f>VLOOKUP(CONCATENATE($F1917," ",$G1917),AllocFactorMatrix,(W$4+1),FALSE)*$E1920</f>
        <v>0</v>
      </c>
      <c r="X1917" s="5">
        <f>VLOOKUP(CONCATENATE($F1917," ",$G1917),AllocFactorMatrix,(X$4+1),FALSE)*$E1920</f>
        <v>0</v>
      </c>
      <c r="Y1917" s="5">
        <f t="shared" si="2715"/>
        <v>0</v>
      </c>
      <c r="Z1917" s="5">
        <f>VLOOKUP(CONCATENATE($F1917," ",$G1917),AllocFactorMatrix,(Z$4+1),FALSE)*$E1920</f>
        <v>0</v>
      </c>
      <c r="AA1917" s="5">
        <f>VLOOKUP(CONCATENATE($F1917," ",$G1917),AllocFactorMatrix,(AA$4+1),FALSE)*$E1920</f>
        <v>0</v>
      </c>
      <c r="AB1917" s="5">
        <f t="shared" si="2712"/>
        <v>0</v>
      </c>
      <c r="AC1917" s="5">
        <f>VLOOKUP(CONCATENATE($F1917," ",$G1917),AllocFactorMatrix,(AC$4+1),FALSE)*$E1920</f>
        <v>0</v>
      </c>
      <c r="AD1917" s="5">
        <f>VLOOKUP(CONCATENATE($F1917," ",$G1917),AllocFactorMatrix,(AD$4+1),FALSE)*$E1920</f>
        <v>0</v>
      </c>
      <c r="AE1917" s="5">
        <f>VLOOKUP(CONCATENATE($F1917," ",$G1917),AllocFactorMatrix,(AE$4+1),FALSE)*$E1920</f>
        <v>0</v>
      </c>
    </row>
    <row r="1918" spans="1:31" hidden="1" outlineLevel="1">
      <c r="E1918" s="44"/>
      <c r="F1918" s="167" t="str">
        <f>F1920</f>
        <v>CUST_TOTAL</v>
      </c>
      <c r="G1918" s="48" t="str">
        <f>$G$13</f>
        <v>ENERGY</v>
      </c>
      <c r="H1918" s="4">
        <f t="shared" si="2651"/>
        <v>0</v>
      </c>
      <c r="I1918" s="5">
        <f t="shared" ref="I1918:N1918" si="2719">VLOOKUP(CONCATENATE($F1918," ",$G1918),AllocFactorMatrix,(I$4+1),FALSE)*$E1920</f>
        <v>0</v>
      </c>
      <c r="J1918" s="47">
        <f t="shared" si="2719"/>
        <v>0</v>
      </c>
      <c r="K1918" s="47">
        <f t="shared" si="2719"/>
        <v>0</v>
      </c>
      <c r="L1918" s="5">
        <f t="shared" si="2719"/>
        <v>0</v>
      </c>
      <c r="M1918" s="5">
        <f t="shared" si="2719"/>
        <v>0</v>
      </c>
      <c r="N1918" s="5">
        <f t="shared" si="2719"/>
        <v>0</v>
      </c>
      <c r="O1918" s="5">
        <f t="shared" si="2711"/>
        <v>0</v>
      </c>
      <c r="P1918" s="5">
        <f>VLOOKUP(CONCATENATE($F1918," ",$G1918),AllocFactorMatrix,(P$4+1),FALSE)*$E1920</f>
        <v>0</v>
      </c>
      <c r="Q1918" s="5">
        <f>VLOOKUP(CONCATENATE($F1918," ",$G1918),AllocFactorMatrix,(Q$4+1),FALSE)*$E1920</f>
        <v>0</v>
      </c>
      <c r="R1918" s="5">
        <f>VLOOKUP(CONCATENATE($F1918," ",$G1918),AllocFactorMatrix,(R$4+1),FALSE)*$E1920</f>
        <v>0</v>
      </c>
      <c r="S1918" s="5">
        <f>VLOOKUP(CONCATENATE($F1918," ",$G1918),AllocFactorMatrix,(S$4+1),FALSE)*$E1920</f>
        <v>0</v>
      </c>
      <c r="T1918" s="5">
        <f t="shared" si="2714"/>
        <v>0</v>
      </c>
      <c r="U1918" s="5">
        <f>VLOOKUP(CONCATENATE($F1918," ",$G1918),AllocFactorMatrix,(U$4+1),FALSE)*$E1920</f>
        <v>0</v>
      </c>
      <c r="V1918" s="5">
        <f>VLOOKUP(CONCATENATE($F1918," ",$G1918),AllocFactorMatrix,(V$4+1),FALSE)*$E1920</f>
        <v>0</v>
      </c>
      <c r="W1918" s="5">
        <f>VLOOKUP(CONCATENATE($F1918," ",$G1918),AllocFactorMatrix,(W$4+1),FALSE)*$E1920</f>
        <v>0</v>
      </c>
      <c r="X1918" s="5">
        <f>VLOOKUP(CONCATENATE($F1918," ",$G1918),AllocFactorMatrix,(X$4+1),FALSE)*$E1920</f>
        <v>0</v>
      </c>
      <c r="Y1918" s="5">
        <f t="shared" si="2715"/>
        <v>0</v>
      </c>
      <c r="Z1918" s="5">
        <f>VLOOKUP(CONCATENATE($F1918," ",$G1918),AllocFactorMatrix,(Z$4+1),FALSE)*$E1920</f>
        <v>0</v>
      </c>
      <c r="AA1918" s="5">
        <f>VLOOKUP(CONCATENATE($F1918," ",$G1918),AllocFactorMatrix,(AA$4+1),FALSE)*$E1920</f>
        <v>0</v>
      </c>
      <c r="AB1918" s="5">
        <f t="shared" si="2712"/>
        <v>0</v>
      </c>
      <c r="AC1918" s="5">
        <f>VLOOKUP(CONCATENATE($F1918," ",$G1918),AllocFactorMatrix,(AC$4+1),FALSE)*$E1920</f>
        <v>0</v>
      </c>
      <c r="AD1918" s="5">
        <f>VLOOKUP(CONCATENATE($F1918," ",$G1918),AllocFactorMatrix,(AD$4+1),FALSE)*$E1920</f>
        <v>0</v>
      </c>
      <c r="AE1918" s="5">
        <f>VLOOKUP(CONCATENATE($F1918," ",$G1918),AllocFactorMatrix,(AE$4+1),FALSE)*$E1920</f>
        <v>0</v>
      </c>
    </row>
    <row r="1919" spans="1:31" hidden="1" outlineLevel="1">
      <c r="E1919" s="44"/>
      <c r="F1919" s="167" t="str">
        <f>F1920</f>
        <v>CUST_TOTAL</v>
      </c>
      <c r="G1919" s="48" t="str">
        <f>$G$14</f>
        <v>CUSTOMER</v>
      </c>
      <c r="H1919" s="4">
        <f t="shared" si="2651"/>
        <v>-370224</v>
      </c>
      <c r="I1919" s="5">
        <f t="shared" ref="I1919:N1919" si="2720">VLOOKUP(CONCATENATE($F1919," ",$G1919),AllocFactorMatrix,(I$4+1),FALSE)*$E1920</f>
        <v>-235816.39579512927</v>
      </c>
      <c r="J1919" s="47">
        <f t="shared" si="2720"/>
        <v>-47.612244995165447</v>
      </c>
      <c r="K1919" s="47">
        <f t="shared" si="2720"/>
        <v>-14.107331850419392</v>
      </c>
      <c r="L1919" s="5">
        <f t="shared" si="2720"/>
        <v>-53466.787713089492</v>
      </c>
      <c r="M1919" s="5">
        <f t="shared" si="2720"/>
        <v>-132.25623609768181</v>
      </c>
      <c r="N1919" s="5">
        <f t="shared" si="2720"/>
        <v>-10.580498887814544</v>
      </c>
      <c r="O1919" s="5">
        <f t="shared" si="2711"/>
        <v>-53609.624448074988</v>
      </c>
      <c r="P1919" s="5">
        <f>VLOOKUP(CONCATENATE($F1919," ",$G1919),AllocFactorMatrix,(P$4+1),FALSE)*$E1920</f>
        <v>-955.77173286591369</v>
      </c>
      <c r="Q1919" s="5">
        <f>VLOOKUP(CONCATENATE($F1919," ",$G1919),AllocFactorMatrix,(Q$4+1),FALSE)*$E1920</f>
        <v>-98.751322952935737</v>
      </c>
      <c r="R1919" s="5">
        <f>VLOOKUP(CONCATENATE($F1919," ",$G1919),AllocFactorMatrix,(R$4+1),FALSE)*$E1920</f>
        <v>-21.160997775629088</v>
      </c>
      <c r="S1919" s="5">
        <f>VLOOKUP(CONCATENATE($F1919," ",$G1919),AllocFactorMatrix,(S$4+1),FALSE)*$E1920</f>
        <v>-1.763416481302424</v>
      </c>
      <c r="T1919" s="5">
        <f t="shared" si="2714"/>
        <v>-1077.4474700757808</v>
      </c>
      <c r="U1919" s="5">
        <f>VLOOKUP(CONCATENATE($F1919," ",$G1919),AllocFactorMatrix,(U$4+1),FALSE)*$E1920</f>
        <v>-8.8170824065121209</v>
      </c>
      <c r="V1919" s="5">
        <f>VLOOKUP(CONCATENATE($F1919," ",$G1919),AllocFactorMatrix,(V$4+1),FALSE)*$E1920</f>
        <v>-77.590325177306653</v>
      </c>
      <c r="W1919" s="5">
        <f>VLOOKUP(CONCATENATE($F1919," ",$G1919),AllocFactorMatrix,(W$4+1),FALSE)*$E1920</f>
        <v>-33.504913144746055</v>
      </c>
      <c r="X1919" s="5">
        <f>VLOOKUP(CONCATENATE($F1919," ",$G1919),AllocFactorMatrix,(X$4+1),FALSE)*$E1920</f>
        <v>-7.053665925209696</v>
      </c>
      <c r="Y1919" s="5">
        <f t="shared" si="2715"/>
        <v>-126.96598665377454</v>
      </c>
      <c r="Z1919" s="5">
        <f>VLOOKUP(CONCATENATE($F1919," ",$G1919),AllocFactorMatrix,(Z$4+1),FALSE)*$E1920</f>
        <v>-269.80272163927089</v>
      </c>
      <c r="AA1919" s="5">
        <f>VLOOKUP(CONCATENATE($F1919," ",$G1919),AllocFactorMatrix,(AA$4+1),FALSE)*$E1920</f>
        <v>-1.763416481302424</v>
      </c>
      <c r="AB1919" s="5">
        <f t="shared" si="2712"/>
        <v>-271.56613812057333</v>
      </c>
      <c r="AC1919" s="5">
        <f>VLOOKUP(CONCATENATE($F1919," ",$G1919),AllocFactorMatrix,(AC$4+1),FALSE)*$E1920</f>
        <v>-15.870748331721815</v>
      </c>
      <c r="AD1919" s="5">
        <f>VLOOKUP(CONCATENATE($F1919," ",$G1919),AllocFactorMatrix,(AD$4+1),FALSE)*$E1920</f>
        <v>-79147.421930296696</v>
      </c>
      <c r="AE1919" s="5">
        <f>VLOOKUP(CONCATENATE($F1919," ",$G1919),AllocFactorMatrix,(AE$4+1),FALSE)*$E1920</f>
        <v>-96.987906471633309</v>
      </c>
    </row>
    <row r="1920" spans="1:31" collapsed="1">
      <c r="D1920" s="96" t="s">
        <v>622</v>
      </c>
      <c r="E1920" s="54">
        <v>-370224</v>
      </c>
      <c r="F1920" s="87" t="s">
        <v>39</v>
      </c>
      <c r="G1920" s="48" t="str">
        <f>$G$15</f>
        <v>TOTAL</v>
      </c>
      <c r="H1920" s="4">
        <f t="shared" si="2651"/>
        <v>-370224</v>
      </c>
      <c r="I1920" s="5">
        <f t="shared" ref="I1920:N1920" si="2721">VLOOKUP(CONCATENATE($F1920," ",$G1920),AllocFactorMatrix,(I$4+1),FALSE)*$E1920</f>
        <v>-235816.39579512927</v>
      </c>
      <c r="J1920" s="47">
        <f t="shared" si="2721"/>
        <v>-47.612244995165447</v>
      </c>
      <c r="K1920" s="47">
        <f t="shared" si="2721"/>
        <v>-14.107331850419392</v>
      </c>
      <c r="L1920" s="5">
        <f t="shared" si="2721"/>
        <v>-53466.787713089492</v>
      </c>
      <c r="M1920" s="5">
        <f t="shared" si="2721"/>
        <v>-132.25623609768181</v>
      </c>
      <c r="N1920" s="5">
        <f t="shared" si="2721"/>
        <v>-10.580498887814544</v>
      </c>
      <c r="O1920" s="5">
        <f t="shared" si="2711"/>
        <v>-53609.624448074988</v>
      </c>
      <c r="P1920" s="5">
        <f>VLOOKUP(CONCATENATE($F1920," ",$G1920),AllocFactorMatrix,(P$4+1),FALSE)*$E1920</f>
        <v>-955.77173286591369</v>
      </c>
      <c r="Q1920" s="5">
        <f>VLOOKUP(CONCATENATE($F1920," ",$G1920),AllocFactorMatrix,(Q$4+1),FALSE)*$E1920</f>
        <v>-98.751322952935737</v>
      </c>
      <c r="R1920" s="5">
        <f>VLOOKUP(CONCATENATE($F1920," ",$G1920),AllocFactorMatrix,(R$4+1),FALSE)*$E1920</f>
        <v>-21.160997775629088</v>
      </c>
      <c r="S1920" s="5">
        <f>VLOOKUP(CONCATENATE($F1920," ",$G1920),AllocFactorMatrix,(S$4+1),FALSE)*$E1920</f>
        <v>-1.763416481302424</v>
      </c>
      <c r="T1920" s="5">
        <f t="shared" si="2714"/>
        <v>-1077.4474700757808</v>
      </c>
      <c r="U1920" s="5">
        <f>VLOOKUP(CONCATENATE($F1920," ",$G1920),AllocFactorMatrix,(U$4+1),FALSE)*$E1920</f>
        <v>-8.8170824065121209</v>
      </c>
      <c r="V1920" s="5">
        <f>VLOOKUP(CONCATENATE($F1920," ",$G1920),AllocFactorMatrix,(V$4+1),FALSE)*$E1920</f>
        <v>-77.590325177306653</v>
      </c>
      <c r="W1920" s="5">
        <f>VLOOKUP(CONCATENATE($F1920," ",$G1920),AllocFactorMatrix,(W$4+1),FALSE)*$E1920</f>
        <v>-33.504913144746055</v>
      </c>
      <c r="X1920" s="5">
        <f>VLOOKUP(CONCATENATE($F1920," ",$G1920),AllocFactorMatrix,(X$4+1),FALSE)*$E1920</f>
        <v>-7.053665925209696</v>
      </c>
      <c r="Y1920" s="5">
        <f t="shared" si="2715"/>
        <v>-126.96598665377454</v>
      </c>
      <c r="Z1920" s="5">
        <f>VLOOKUP(CONCATENATE($F1920," ",$G1920),AllocFactorMatrix,(Z$4+1),FALSE)*$E1920</f>
        <v>-269.80272163927089</v>
      </c>
      <c r="AA1920" s="5">
        <f>VLOOKUP(CONCATENATE($F1920," ",$G1920),AllocFactorMatrix,(AA$4+1),FALSE)*$E1920</f>
        <v>-1.763416481302424</v>
      </c>
      <c r="AB1920" s="5">
        <f t="shared" si="2712"/>
        <v>-271.56613812057333</v>
      </c>
      <c r="AC1920" s="5">
        <f>VLOOKUP(CONCATENATE($F1920," ",$G1920),AllocFactorMatrix,(AC$4+1),FALSE)*$E1920</f>
        <v>-15.870748331721815</v>
      </c>
      <c r="AD1920" s="5">
        <f>VLOOKUP(CONCATENATE($F1920," ",$G1920),AllocFactorMatrix,(AD$4+1),FALSE)*$E1920</f>
        <v>-79147.421930296696</v>
      </c>
      <c r="AE1920" s="5">
        <f>VLOOKUP(CONCATENATE($F1920," ",$G1920),AllocFactorMatrix,(AE$4+1),FALSE)*$E1920</f>
        <v>-96.987906471633309</v>
      </c>
    </row>
    <row r="1921" spans="4:31" hidden="1" outlineLevel="1">
      <c r="E1921" s="44"/>
      <c r="F1921" s="167" t="str">
        <f>F1928</f>
        <v>CUST_SPEC_OM</v>
      </c>
      <c r="G1921" s="48" t="str">
        <f>$G$8</f>
        <v>PRODUCTION</v>
      </c>
      <c r="H1921" s="4">
        <f t="shared" ca="1" si="2651"/>
        <v>-2147908.4925128343</v>
      </c>
      <c r="I1921" s="5">
        <f t="shared" ref="I1921:N1921" si="2722">VLOOKUP(CONCATENATE($F1921," ",$G1921),AllocFactorMatrix,(I$4+1),FALSE)*$E1928</f>
        <v>0</v>
      </c>
      <c r="J1921" s="47">
        <f t="shared" si="2722"/>
        <v>0</v>
      </c>
      <c r="K1921" s="47">
        <f t="shared" si="2722"/>
        <v>0</v>
      </c>
      <c r="L1921" s="5">
        <f t="shared" si="2722"/>
        <v>0</v>
      </c>
      <c r="M1921" s="5">
        <f t="shared" si="2722"/>
        <v>0</v>
      </c>
      <c r="N1921" s="5">
        <f t="shared" si="2722"/>
        <v>0</v>
      </c>
      <c r="O1921" s="5">
        <f t="shared" si="2711"/>
        <v>0</v>
      </c>
      <c r="P1921" s="5">
        <f>VLOOKUP(CONCATENATE($F1921," ",$G1921),AllocFactorMatrix,(P$4+1),FALSE)*$E1928</f>
        <v>0</v>
      </c>
      <c r="Q1921" s="5">
        <f ca="1">VLOOKUP(CONCATENATE($F1921," ",$G1921),AllocFactorMatrix,(Q$4+1),FALSE)*$E1928</f>
        <v>-4651.3994335007674</v>
      </c>
      <c r="R1921" s="5">
        <f ca="1">VLOOKUP(CONCATENATE($F1921," ",$G1921),AllocFactorMatrix,(R$4+1),FALSE)*$E1928</f>
        <v>-6563.6639436080632</v>
      </c>
      <c r="S1921" s="5">
        <f>VLOOKUP(CONCATENATE($F1921," ",$G1921),AllocFactorMatrix,(S$4+1),FALSE)*$E1928</f>
        <v>0</v>
      </c>
      <c r="T1921" s="5">
        <f ca="1">SUBTOTAL(9,P1921:S1921)</f>
        <v>-11215.063377108831</v>
      </c>
      <c r="U1921" s="5">
        <f>VLOOKUP(CONCATENATE($F1921," ",$G1921),AllocFactorMatrix,(U$4+1),FALSE)*$E1928</f>
        <v>0</v>
      </c>
      <c r="V1921" s="5">
        <f ca="1">VLOOKUP(CONCATENATE($F1921," ",$G1921),AllocFactorMatrix,(V$4+1),FALSE)*$E1928</f>
        <v>-613726.6683528939</v>
      </c>
      <c r="W1921" s="5">
        <f ca="1">VLOOKUP(CONCATENATE($F1921," ",$G1921),AllocFactorMatrix,(W$4+1),FALSE)*$E1928</f>
        <v>-1141392.9473360048</v>
      </c>
      <c r="X1921" s="5">
        <f ca="1">VLOOKUP(CONCATENATE($F1921," ",$G1921),AllocFactorMatrix,(X$4+1),FALSE)*$E1928</f>
        <v>-381573.81344682747</v>
      </c>
      <c r="Y1921" s="5">
        <f ca="1">SUBTOTAL(9,U1921:X1921)</f>
        <v>-2136693.4291357258</v>
      </c>
      <c r="Z1921" s="5">
        <f>VLOOKUP(CONCATENATE($F1921," ",$G1921),AllocFactorMatrix,(Z$4+1),FALSE)*$E1928</f>
        <v>0</v>
      </c>
      <c r="AA1921" s="5">
        <f>VLOOKUP(CONCATENATE($F1921," ",$G1921),AllocFactorMatrix,(AA$4+1),FALSE)*$E1928</f>
        <v>0</v>
      </c>
      <c r="AB1921" s="5">
        <f t="shared" si="2712"/>
        <v>0</v>
      </c>
      <c r="AC1921" s="5">
        <f>VLOOKUP(CONCATENATE($F1921," ",$G1921),AllocFactorMatrix,(AC$4+1),FALSE)*$E1928</f>
        <v>0</v>
      </c>
      <c r="AD1921" s="5">
        <f>VLOOKUP(CONCATENATE($F1921," ",$G1921),AllocFactorMatrix,(AD$4+1),FALSE)*$E1928</f>
        <v>0</v>
      </c>
      <c r="AE1921" s="5">
        <f>VLOOKUP(CONCATENATE($F1921," ",$G1921),AllocFactorMatrix,(AE$4+1),FALSE)*$E1928</f>
        <v>0</v>
      </c>
    </row>
    <row r="1922" spans="4:31" hidden="1" outlineLevel="1">
      <c r="E1922" s="44"/>
      <c r="F1922" s="167" t="str">
        <f>F1928</f>
        <v>CUST_SPEC_OM</v>
      </c>
      <c r="G1922" s="48" t="str">
        <f>$G$9</f>
        <v>BULKTRAN</v>
      </c>
      <c r="H1922" s="4">
        <f t="shared" ca="1" si="2651"/>
        <v>-46250.779952272067</v>
      </c>
      <c r="I1922" s="5">
        <f t="shared" ref="I1922:N1922" si="2723">VLOOKUP(CONCATENATE($F1922," ",$G1922),AllocFactorMatrix,(I$4+1),FALSE)*$E1928</f>
        <v>0</v>
      </c>
      <c r="J1922" s="47">
        <f t="shared" si="2723"/>
        <v>0</v>
      </c>
      <c r="K1922" s="47">
        <f t="shared" si="2723"/>
        <v>0</v>
      </c>
      <c r="L1922" s="5">
        <f t="shared" si="2723"/>
        <v>0</v>
      </c>
      <c r="M1922" s="5">
        <f t="shared" si="2723"/>
        <v>0</v>
      </c>
      <c r="N1922" s="5">
        <f t="shared" si="2723"/>
        <v>0</v>
      </c>
      <c r="O1922" s="5">
        <f t="shared" si="2711"/>
        <v>0</v>
      </c>
      <c r="P1922" s="5">
        <f>VLOOKUP(CONCATENATE($F1922," ",$G1922),AllocFactorMatrix,(P$4+1),FALSE)*$E1928</f>
        <v>0</v>
      </c>
      <c r="Q1922" s="5">
        <f ca="1">VLOOKUP(CONCATENATE($F1922," ",$G1922),AllocFactorMatrix,(Q$4+1),FALSE)*$E1928</f>
        <v>-100.26534675077244</v>
      </c>
      <c r="R1922" s="5">
        <f ca="1">VLOOKUP(CONCATENATE($F1922," ",$G1922),AllocFactorMatrix,(R$4+1),FALSE)*$E1928</f>
        <v>-139.61435013537118</v>
      </c>
      <c r="S1922" s="5">
        <f>VLOOKUP(CONCATENATE($F1922," ",$G1922),AllocFactorMatrix,(S$4+1),FALSE)*$E1928</f>
        <v>0</v>
      </c>
      <c r="T1922" s="5">
        <f t="shared" ref="T1922:T1928" ca="1" si="2724">SUBTOTAL(9,P1922:S1922)</f>
        <v>-239.87969688614362</v>
      </c>
      <c r="U1922" s="5">
        <f>VLOOKUP(CONCATENATE($F1922," ",$G1922),AllocFactorMatrix,(U$4+1),FALSE)*$E1928</f>
        <v>0</v>
      </c>
      <c r="V1922" s="5">
        <f ca="1">VLOOKUP(CONCATENATE($F1922," ",$G1922),AllocFactorMatrix,(V$4+1),FALSE)*$E1928</f>
        <v>-13255.590468315999</v>
      </c>
      <c r="W1922" s="5">
        <f ca="1">VLOOKUP(CONCATENATE($F1922," ",$G1922),AllocFactorMatrix,(W$4+1),FALSE)*$E1928</f>
        <v>-24435.41195535177</v>
      </c>
      <c r="X1922" s="5">
        <f ca="1">VLOOKUP(CONCATENATE($F1922," ",$G1922),AllocFactorMatrix,(X$4+1),FALSE)*$E1928</f>
        <v>-8319.8978317179244</v>
      </c>
      <c r="Y1922" s="5">
        <f t="shared" ref="Y1922:Y1928" ca="1" si="2725">SUBTOTAL(9,U1922:X1922)</f>
        <v>-46010.900255385699</v>
      </c>
      <c r="Z1922" s="5">
        <f>VLOOKUP(CONCATENATE($F1922," ",$G1922),AllocFactorMatrix,(Z$4+1),FALSE)*$E1928</f>
        <v>0</v>
      </c>
      <c r="AA1922" s="5">
        <f>VLOOKUP(CONCATENATE($F1922," ",$G1922),AllocFactorMatrix,(AA$4+1),FALSE)*$E1928</f>
        <v>0</v>
      </c>
      <c r="AB1922" s="5">
        <f t="shared" si="2712"/>
        <v>0</v>
      </c>
      <c r="AC1922" s="5">
        <f>VLOOKUP(CONCATENATE($F1922," ",$G1922),AllocFactorMatrix,(AC$4+1),FALSE)*$E1928</f>
        <v>0</v>
      </c>
      <c r="AD1922" s="5">
        <f>VLOOKUP(CONCATENATE($F1922," ",$G1922),AllocFactorMatrix,(AD$4+1),FALSE)*$E1928</f>
        <v>0</v>
      </c>
      <c r="AE1922" s="5">
        <f>VLOOKUP(CONCATENATE($F1922," ",$G1922),AllocFactorMatrix,(AE$4+1),FALSE)*$E1928</f>
        <v>0</v>
      </c>
    </row>
    <row r="1923" spans="4:31" hidden="1" outlineLevel="1">
      <c r="E1923" s="44"/>
      <c r="F1923" s="167" t="str">
        <f>F1928</f>
        <v>CUST_SPEC_OM</v>
      </c>
      <c r="G1923" s="48" t="str">
        <f>$G$10</f>
        <v>SUBTRAN</v>
      </c>
      <c r="H1923" s="4">
        <f t="shared" ca="1" si="2651"/>
        <v>-11962.58779008179</v>
      </c>
      <c r="I1923" s="5">
        <f t="shared" ref="I1923:N1923" si="2726">VLOOKUP(CONCATENATE($F1923," ",$G1923),AllocFactorMatrix,(I$4+1),FALSE)*$E1928</f>
        <v>0</v>
      </c>
      <c r="J1923" s="47">
        <f t="shared" si="2726"/>
        <v>0</v>
      </c>
      <c r="K1923" s="47">
        <f t="shared" si="2726"/>
        <v>0</v>
      </c>
      <c r="L1923" s="5">
        <f t="shared" si="2726"/>
        <v>0</v>
      </c>
      <c r="M1923" s="5">
        <f t="shared" si="2726"/>
        <v>0</v>
      </c>
      <c r="N1923" s="5">
        <f t="shared" si="2726"/>
        <v>0</v>
      </c>
      <c r="O1923" s="5">
        <f t="shared" si="2711"/>
        <v>0</v>
      </c>
      <c r="P1923" s="5">
        <f>VLOOKUP(CONCATENATE($F1923," ",$G1923),AllocFactorMatrix,(P$4+1),FALSE)*$E1928</f>
        <v>0</v>
      </c>
      <c r="Q1923" s="5">
        <f ca="1">VLOOKUP(CONCATENATE($F1923," ",$G1923),AllocFactorMatrix,(Q$4+1),FALSE)*$E1928</f>
        <v>-26.988898097561993</v>
      </c>
      <c r="R1923" s="5">
        <f ca="1">VLOOKUP(CONCATENATE($F1923," ",$G1923),AllocFactorMatrix,(R$4+1),FALSE)*$E1928</f>
        <v>-48.674467420733059</v>
      </c>
      <c r="S1923" s="5">
        <f>VLOOKUP(CONCATENATE($F1923," ",$G1923),AllocFactorMatrix,(S$4+1),FALSE)*$E1928</f>
        <v>0</v>
      </c>
      <c r="T1923" s="5">
        <f t="shared" ca="1" si="2724"/>
        <v>-75.663365518295052</v>
      </c>
      <c r="U1923" s="5">
        <f>VLOOKUP(CONCATENATE($F1923," ",$G1923),AllocFactorMatrix,(U$4+1),FALSE)*$E1928</f>
        <v>0</v>
      </c>
      <c r="V1923" s="5">
        <f ca="1">VLOOKUP(CONCATENATE($F1923," ",$G1923),AllocFactorMatrix,(V$4+1),FALSE)*$E1928</f>
        <v>-3519.3267620405391</v>
      </c>
      <c r="W1923" s="5">
        <f ca="1">VLOOKUP(CONCATENATE($F1923," ",$G1923),AllocFactorMatrix,(W$4+1),FALSE)*$E1928</f>
        <v>-8367.5976625228905</v>
      </c>
      <c r="X1923" s="5">
        <f ca="1">VLOOKUP(CONCATENATE($F1923," ",$G1923),AllocFactorMatrix,(X$4+1),FALSE)*$E1928</f>
        <v>-2.1764704450805746E-155</v>
      </c>
      <c r="Y1923" s="5">
        <f t="shared" ca="1" si="2725"/>
        <v>-11886.924424563429</v>
      </c>
      <c r="Z1923" s="5">
        <f>VLOOKUP(CONCATENATE($F1923," ",$G1923),AllocFactorMatrix,(Z$4+1),FALSE)*$E1928</f>
        <v>0</v>
      </c>
      <c r="AA1923" s="5">
        <f>VLOOKUP(CONCATENATE($F1923," ",$G1923),AllocFactorMatrix,(AA$4+1),FALSE)*$E1928</f>
        <v>0</v>
      </c>
      <c r="AB1923" s="5">
        <f t="shared" si="2712"/>
        <v>0</v>
      </c>
      <c r="AC1923" s="5">
        <f>VLOOKUP(CONCATENATE($F1923," ",$G1923),AllocFactorMatrix,(AC$4+1),FALSE)*$E1928</f>
        <v>0</v>
      </c>
      <c r="AD1923" s="5">
        <f>VLOOKUP(CONCATENATE($F1923," ",$G1923),AllocFactorMatrix,(AD$4+1),FALSE)*$E1928</f>
        <v>0</v>
      </c>
      <c r="AE1923" s="5">
        <f>VLOOKUP(CONCATENATE($F1923," ",$G1923),AllocFactorMatrix,(AE$4+1),FALSE)*$E1928</f>
        <v>0</v>
      </c>
    </row>
    <row r="1924" spans="4:31" hidden="1" outlineLevel="1">
      <c r="E1924" s="44"/>
      <c r="F1924" s="167" t="str">
        <f>F1928</f>
        <v>CUST_SPEC_OM</v>
      </c>
      <c r="G1924" s="48" t="str">
        <f>$G$11</f>
        <v>DISTPRI</v>
      </c>
      <c r="H1924" s="4">
        <f t="shared" ca="1" si="2651"/>
        <v>-166403.16057734445</v>
      </c>
      <c r="I1924" s="5">
        <f t="shared" ref="I1924:N1924" si="2727">VLOOKUP(CONCATENATE($F1924," ",$G1924),AllocFactorMatrix,(I$4+1),FALSE)*$E1928</f>
        <v>0</v>
      </c>
      <c r="J1924" s="47">
        <f t="shared" si="2727"/>
        <v>0</v>
      </c>
      <c r="K1924" s="47">
        <f t="shared" si="2727"/>
        <v>0</v>
      </c>
      <c r="L1924" s="5">
        <f t="shared" si="2727"/>
        <v>0</v>
      </c>
      <c r="M1924" s="5">
        <f t="shared" si="2727"/>
        <v>0</v>
      </c>
      <c r="N1924" s="5">
        <f t="shared" si="2727"/>
        <v>0</v>
      </c>
      <c r="O1924" s="5">
        <f t="shared" si="2711"/>
        <v>0</v>
      </c>
      <c r="P1924" s="5">
        <f>VLOOKUP(CONCATENATE($F1924," ",$G1924),AllocFactorMatrix,(P$4+1),FALSE)*$E1928</f>
        <v>0</v>
      </c>
      <c r="Q1924" s="5">
        <f ca="1">VLOOKUP(CONCATENATE($F1924," ",$G1924),AllocFactorMatrix,(Q$4+1),FALSE)*$E1928</f>
        <v>-1282.9595750944259</v>
      </c>
      <c r="R1924" s="5">
        <f ca="1">VLOOKUP(CONCATENATE($F1924," ",$G1924),AllocFactorMatrix,(R$4+1),FALSE)*$E1928</f>
        <v>0</v>
      </c>
      <c r="S1924" s="5">
        <f>VLOOKUP(CONCATENATE($F1924," ",$G1924),AllocFactorMatrix,(S$4+1),FALSE)*$E1928</f>
        <v>0</v>
      </c>
      <c r="T1924" s="5">
        <f t="shared" ca="1" si="2724"/>
        <v>-1282.9595750944259</v>
      </c>
      <c r="U1924" s="5">
        <f>VLOOKUP(CONCATENATE($F1924," ",$G1924),AllocFactorMatrix,(U$4+1),FALSE)*$E1928</f>
        <v>0</v>
      </c>
      <c r="V1924" s="5">
        <f ca="1">VLOOKUP(CONCATENATE($F1924," ",$G1924),AllocFactorMatrix,(V$4+1),FALSE)*$E1928</f>
        <v>-165120.20100225008</v>
      </c>
      <c r="W1924" s="5">
        <f ca="1">VLOOKUP(CONCATENATE($F1924," ",$G1924),AllocFactorMatrix,(W$4+1),FALSE)*$E1928</f>
        <v>1.8952534224708452E-83</v>
      </c>
      <c r="X1924" s="5">
        <f ca="1">VLOOKUP(CONCATENATE($F1924," ",$G1924),AllocFactorMatrix,(X$4+1),FALSE)*$E1928</f>
        <v>-3.3868484889880337E-155</v>
      </c>
      <c r="Y1924" s="5">
        <f t="shared" ca="1" si="2725"/>
        <v>-165120.20100225008</v>
      </c>
      <c r="Z1924" s="5">
        <f>VLOOKUP(CONCATENATE($F1924," ",$G1924),AllocFactorMatrix,(Z$4+1),FALSE)*$E1928</f>
        <v>0</v>
      </c>
      <c r="AA1924" s="5">
        <f>VLOOKUP(CONCATENATE($F1924," ",$G1924),AllocFactorMatrix,(AA$4+1),FALSE)*$E1928</f>
        <v>0</v>
      </c>
      <c r="AB1924" s="5">
        <f t="shared" si="2712"/>
        <v>0</v>
      </c>
      <c r="AC1924" s="5">
        <f>VLOOKUP(CONCATENATE($F1924," ",$G1924),AllocFactorMatrix,(AC$4+1),FALSE)*$E1928</f>
        <v>0</v>
      </c>
      <c r="AD1924" s="5">
        <f>VLOOKUP(CONCATENATE($F1924," ",$G1924),AllocFactorMatrix,(AD$4+1),FALSE)*$E1928</f>
        <v>0</v>
      </c>
      <c r="AE1924" s="5">
        <f>VLOOKUP(CONCATENATE($F1924," ",$G1924),AllocFactorMatrix,(AE$4+1),FALSE)*$E1928</f>
        <v>0</v>
      </c>
    </row>
    <row r="1925" spans="4:31" hidden="1" outlineLevel="1">
      <c r="E1925" s="44"/>
      <c r="F1925" s="167" t="str">
        <f>F1928</f>
        <v>CUST_SPEC_OM</v>
      </c>
      <c r="G1925" s="48" t="str">
        <f>$G$12</f>
        <v>DISTSEC</v>
      </c>
      <c r="H1925" s="4">
        <f t="shared" ca="1" si="2651"/>
        <v>4.0114699007215371E-84</v>
      </c>
      <c r="I1925" s="5">
        <f t="shared" ref="I1925:N1925" si="2728">VLOOKUP(CONCATENATE($F1925," ",$G1925),AllocFactorMatrix,(I$4+1),FALSE)*$E1928</f>
        <v>0</v>
      </c>
      <c r="J1925" s="47">
        <f t="shared" si="2728"/>
        <v>0</v>
      </c>
      <c r="K1925" s="47">
        <f t="shared" si="2728"/>
        <v>0</v>
      </c>
      <c r="L1925" s="5">
        <f t="shared" si="2728"/>
        <v>0</v>
      </c>
      <c r="M1925" s="5">
        <f t="shared" si="2728"/>
        <v>0</v>
      </c>
      <c r="N1925" s="5">
        <f t="shared" si="2728"/>
        <v>0</v>
      </c>
      <c r="O1925" s="5">
        <f t="shared" si="2711"/>
        <v>0</v>
      </c>
      <c r="P1925" s="5">
        <f>VLOOKUP(CONCATENATE($F1925," ",$G1925),AllocFactorMatrix,(P$4+1),FALSE)*$E1928</f>
        <v>0</v>
      </c>
      <c r="Q1925" s="5">
        <f ca="1">VLOOKUP(CONCATENATE($F1925," ",$G1925),AllocFactorMatrix,(Q$4+1),FALSE)*$E1928</f>
        <v>0</v>
      </c>
      <c r="R1925" s="5">
        <f ca="1">VLOOKUP(CONCATENATE($F1925," ",$G1925),AllocFactorMatrix,(R$4+1),FALSE)*$E1928</f>
        <v>0</v>
      </c>
      <c r="S1925" s="5">
        <f>VLOOKUP(CONCATENATE($F1925," ",$G1925),AllocFactorMatrix,(S$4+1),FALSE)*$E1928</f>
        <v>0</v>
      </c>
      <c r="T1925" s="5">
        <f t="shared" ca="1" si="2724"/>
        <v>0</v>
      </c>
      <c r="U1925" s="5">
        <f>VLOOKUP(CONCATENATE($F1925," ",$G1925),AllocFactorMatrix,(U$4+1),FALSE)*$E1928</f>
        <v>0</v>
      </c>
      <c r="V1925" s="5">
        <f ca="1">VLOOKUP(CONCATENATE($F1925," ",$G1925),AllocFactorMatrix,(V$4+1),FALSE)*$E1928</f>
        <v>-4.1064750361961284E-126</v>
      </c>
      <c r="W1925" s="5">
        <f ca="1">VLOOKUP(CONCATENATE($F1925," ",$G1925),AllocFactorMatrix,(W$4+1),FALSE)*$E1928</f>
        <v>7.1902780792494215E-85</v>
      </c>
      <c r="X1925" s="5">
        <f ca="1">VLOOKUP(CONCATENATE($F1925," ",$G1925),AllocFactorMatrix,(X$4+1),FALSE)*$E1928</f>
        <v>0</v>
      </c>
      <c r="Y1925" s="5">
        <f t="shared" ca="1" si="2725"/>
        <v>7.1902780792494215E-85</v>
      </c>
      <c r="Z1925" s="5">
        <f>VLOOKUP(CONCATENATE($F1925," ",$G1925),AllocFactorMatrix,(Z$4+1),FALSE)*$E1928</f>
        <v>0</v>
      </c>
      <c r="AA1925" s="5">
        <f>VLOOKUP(CONCATENATE($F1925," ",$G1925),AllocFactorMatrix,(AA$4+1),FALSE)*$E1928</f>
        <v>0</v>
      </c>
      <c r="AB1925" s="5">
        <f t="shared" si="2712"/>
        <v>0</v>
      </c>
      <c r="AC1925" s="5">
        <f>VLOOKUP(CONCATENATE($F1925," ",$G1925),AllocFactorMatrix,(AC$4+1),FALSE)*$E1928</f>
        <v>0</v>
      </c>
      <c r="AD1925" s="5">
        <f>VLOOKUP(CONCATENATE($F1925," ",$G1925),AllocFactorMatrix,(AD$4+1),FALSE)*$E1928</f>
        <v>0</v>
      </c>
      <c r="AE1925" s="5">
        <f>VLOOKUP(CONCATENATE($F1925," ",$G1925),AllocFactorMatrix,(AE$4+1),FALSE)*$E1928</f>
        <v>0</v>
      </c>
    </row>
    <row r="1926" spans="4:31" hidden="1" outlineLevel="1">
      <c r="E1926" s="44"/>
      <c r="F1926" s="167" t="str">
        <f>F1928</f>
        <v>CUST_SPEC_OM</v>
      </c>
      <c r="G1926" s="48" t="str">
        <f>$G$13</f>
        <v>ENERGY</v>
      </c>
      <c r="H1926" s="4">
        <f t="shared" ca="1" si="2651"/>
        <v>-4032517.6364920824</v>
      </c>
      <c r="I1926" s="5">
        <f t="shared" ref="I1926:N1926" si="2729">VLOOKUP(CONCATENATE($F1926," ",$G1926),AllocFactorMatrix,(I$4+1),FALSE)*$E1928</f>
        <v>0</v>
      </c>
      <c r="J1926" s="47">
        <f t="shared" si="2729"/>
        <v>0</v>
      </c>
      <c r="K1926" s="47">
        <f t="shared" si="2729"/>
        <v>0</v>
      </c>
      <c r="L1926" s="5">
        <f t="shared" si="2729"/>
        <v>0</v>
      </c>
      <c r="M1926" s="5">
        <f t="shared" si="2729"/>
        <v>0</v>
      </c>
      <c r="N1926" s="5">
        <f t="shared" si="2729"/>
        <v>0</v>
      </c>
      <c r="O1926" s="5">
        <f t="shared" si="2711"/>
        <v>0</v>
      </c>
      <c r="P1926" s="5">
        <f>VLOOKUP(CONCATENATE($F1926," ",$G1926),AllocFactorMatrix,(P$4+1),FALSE)*$E1928</f>
        <v>0</v>
      </c>
      <c r="Q1926" s="5">
        <f ca="1">VLOOKUP(CONCATENATE($F1926," ",$G1926),AllocFactorMatrix,(Q$4+1),FALSE)*$E1928</f>
        <v>-6129.860630200119</v>
      </c>
      <c r="R1926" s="5">
        <f ca="1">VLOOKUP(CONCATENATE($F1926," ",$G1926),AllocFactorMatrix,(R$4+1),FALSE)*$E1928</f>
        <v>-8690.7384128712947</v>
      </c>
      <c r="S1926" s="5">
        <f>VLOOKUP(CONCATENATE($F1926," ",$G1926),AllocFactorMatrix,(S$4+1),FALSE)*$E1928</f>
        <v>0</v>
      </c>
      <c r="T1926" s="5">
        <f t="shared" ca="1" si="2724"/>
        <v>-14820.599043071414</v>
      </c>
      <c r="U1926" s="5">
        <f>VLOOKUP(CONCATENATE($F1926," ",$G1926),AllocFactorMatrix,(U$4+1),FALSE)*$E1928</f>
        <v>0</v>
      </c>
      <c r="V1926" s="5">
        <f ca="1">VLOOKUP(CONCATENATE($F1926," ",$G1926),AllocFactorMatrix,(V$4+1),FALSE)*$E1928</f>
        <v>-1052352.7055256828</v>
      </c>
      <c r="W1926" s="5">
        <f ca="1">VLOOKUP(CONCATENATE($F1926," ",$G1926),AllocFactorMatrix,(W$4+1),FALSE)*$E1928</f>
        <v>-2201644.1864722739</v>
      </c>
      <c r="X1926" s="5">
        <f ca="1">VLOOKUP(CONCATENATE($F1926," ",$G1926),AllocFactorMatrix,(X$4+1),FALSE)*$E1928</f>
        <v>-763700.14545105444</v>
      </c>
      <c r="Y1926" s="5">
        <f t="shared" ca="1" si="2725"/>
        <v>-4017697.0374490111</v>
      </c>
      <c r="Z1926" s="5">
        <f>VLOOKUP(CONCATENATE($F1926," ",$G1926),AllocFactorMatrix,(Z$4+1),FALSE)*$E1928</f>
        <v>0</v>
      </c>
      <c r="AA1926" s="5">
        <f>VLOOKUP(CONCATENATE($F1926," ",$G1926),AllocFactorMatrix,(AA$4+1),FALSE)*$E1928</f>
        <v>0</v>
      </c>
      <c r="AB1926" s="5">
        <f t="shared" si="2712"/>
        <v>0</v>
      </c>
      <c r="AC1926" s="5">
        <f>VLOOKUP(CONCATENATE($F1926," ",$G1926),AllocFactorMatrix,(AC$4+1),FALSE)*$E1928</f>
        <v>0</v>
      </c>
      <c r="AD1926" s="5">
        <f>VLOOKUP(CONCATENATE($F1926," ",$G1926),AllocFactorMatrix,(AD$4+1),FALSE)*$E1928</f>
        <v>0</v>
      </c>
      <c r="AE1926" s="5">
        <f>VLOOKUP(CONCATENATE($F1926," ",$G1926),AllocFactorMatrix,(AE$4+1),FALSE)*$E1928</f>
        <v>0</v>
      </c>
    </row>
    <row r="1927" spans="4:31" hidden="1" outlineLevel="1">
      <c r="E1927" s="44"/>
      <c r="F1927" s="167" t="str">
        <f>F1928</f>
        <v>CUST_SPEC_OM</v>
      </c>
      <c r="G1927" s="48" t="str">
        <f>$G$14</f>
        <v>CUSTOMER</v>
      </c>
      <c r="H1927" s="4">
        <f t="shared" ca="1" si="2651"/>
        <v>-7373.3426753838821</v>
      </c>
      <c r="I1927" s="5">
        <f t="shared" ref="I1927:N1927" si="2730">VLOOKUP(CONCATENATE($F1927," ",$G1927),AllocFactorMatrix,(I$4+1),FALSE)*$E1928</f>
        <v>0</v>
      </c>
      <c r="J1927" s="47">
        <f t="shared" si="2730"/>
        <v>0</v>
      </c>
      <c r="K1927" s="47">
        <f t="shared" si="2730"/>
        <v>0</v>
      </c>
      <c r="L1927" s="5">
        <f t="shared" si="2730"/>
        <v>0</v>
      </c>
      <c r="M1927" s="5">
        <f t="shared" si="2730"/>
        <v>0</v>
      </c>
      <c r="N1927" s="5">
        <f t="shared" si="2730"/>
        <v>0</v>
      </c>
      <c r="O1927" s="5">
        <f t="shared" si="2711"/>
        <v>0</v>
      </c>
      <c r="P1927" s="5">
        <f>VLOOKUP(CONCATENATE($F1927," ",$G1927),AllocFactorMatrix,(P$4+1),FALSE)*$E1928</f>
        <v>0</v>
      </c>
      <c r="Q1927" s="5">
        <f ca="1">VLOOKUP(CONCATENATE($F1927," ",$G1927),AllocFactorMatrix,(Q$4+1),FALSE)*$E1928</f>
        <v>-84.917982437628297</v>
      </c>
      <c r="R1927" s="5">
        <f ca="1">VLOOKUP(CONCATENATE($F1927," ",$G1927),AllocFactorMatrix,(R$4+1),FALSE)*$E1928</f>
        <v>-652.26385331010465</v>
      </c>
      <c r="S1927" s="5">
        <f>VLOOKUP(CONCATENATE($F1927," ",$G1927),AllocFactorMatrix,(S$4+1),FALSE)*$E1928</f>
        <v>0</v>
      </c>
      <c r="T1927" s="5">
        <f t="shared" ca="1" si="2724"/>
        <v>-737.18183574773298</v>
      </c>
      <c r="U1927" s="5">
        <f>VLOOKUP(CONCATENATE($F1927," ",$G1927),AllocFactorMatrix,(U$4+1),FALSE)*$E1928</f>
        <v>0</v>
      </c>
      <c r="V1927" s="5">
        <f ca="1">VLOOKUP(CONCATENATE($F1927," ",$G1927),AllocFactorMatrix,(V$4+1),FALSE)*$E1928</f>
        <v>-2252.5400477590456</v>
      </c>
      <c r="W1927" s="5">
        <f ca="1">VLOOKUP(CONCATENATE($F1927," ",$G1927),AllocFactorMatrix,(W$4+1),FALSE)*$E1928</f>
        <v>-2833.4701034935529</v>
      </c>
      <c r="X1927" s="5">
        <f ca="1">VLOOKUP(CONCATENATE($F1927," ",$G1927),AllocFactorMatrix,(X$4+1),FALSE)*$E1928</f>
        <v>-1550.1506883835509</v>
      </c>
      <c r="Y1927" s="5">
        <f t="shared" ca="1" si="2725"/>
        <v>-6636.1608396361489</v>
      </c>
      <c r="Z1927" s="5">
        <f>VLOOKUP(CONCATENATE($F1927," ",$G1927),AllocFactorMatrix,(Z$4+1),FALSE)*$E1928</f>
        <v>0</v>
      </c>
      <c r="AA1927" s="5">
        <f>VLOOKUP(CONCATENATE($F1927," ",$G1927),AllocFactorMatrix,(AA$4+1),FALSE)*$E1928</f>
        <v>0</v>
      </c>
      <c r="AB1927" s="5">
        <f t="shared" si="2712"/>
        <v>0</v>
      </c>
      <c r="AC1927" s="5">
        <f>VLOOKUP(CONCATENATE($F1927," ",$G1927),AllocFactorMatrix,(AC$4+1),FALSE)*$E1928</f>
        <v>0</v>
      </c>
      <c r="AD1927" s="5">
        <f>VLOOKUP(CONCATENATE($F1927," ",$G1927),AllocFactorMatrix,(AD$4+1),FALSE)*$E1928</f>
        <v>0</v>
      </c>
      <c r="AE1927" s="5">
        <f>VLOOKUP(CONCATENATE($F1927," ",$G1927),AllocFactorMatrix,(AE$4+1),FALSE)*$E1928</f>
        <v>0</v>
      </c>
    </row>
    <row r="1928" spans="4:31" collapsed="1">
      <c r="D1928" s="96" t="s">
        <v>636</v>
      </c>
      <c r="E1928" s="54">
        <v>-6412416</v>
      </c>
      <c r="F1928" s="54" t="s">
        <v>653</v>
      </c>
      <c r="G1928" s="48" t="str">
        <f>$G$15</f>
        <v>TOTAL</v>
      </c>
      <c r="H1928" s="4">
        <f t="shared" ca="1" si="2651"/>
        <v>-6412415.9999999991</v>
      </c>
      <c r="I1928" s="5">
        <f t="shared" ref="I1928:N1928" si="2731">VLOOKUP(CONCATENATE($F1928," ",$G1928),AllocFactorMatrix,(I$4+1),FALSE)*$E1928</f>
        <v>0</v>
      </c>
      <c r="J1928" s="47">
        <f t="shared" si="2731"/>
        <v>0</v>
      </c>
      <c r="K1928" s="47">
        <f t="shared" si="2731"/>
        <v>0</v>
      </c>
      <c r="L1928" s="5">
        <f t="shared" si="2731"/>
        <v>0</v>
      </c>
      <c r="M1928" s="5">
        <f t="shared" si="2731"/>
        <v>0</v>
      </c>
      <c r="N1928" s="5">
        <f t="shared" si="2731"/>
        <v>0</v>
      </c>
      <c r="O1928" s="5">
        <f t="shared" si="2711"/>
        <v>0</v>
      </c>
      <c r="P1928" s="5">
        <f>VLOOKUP(CONCATENATE($F1928," ",$G1928),AllocFactorMatrix,(P$4+1),FALSE)*$E1928</f>
        <v>0</v>
      </c>
      <c r="Q1928" s="5">
        <f ca="1">VLOOKUP(CONCATENATE($F1928," ",$G1928),AllocFactorMatrix,(Q$4+1),FALSE)*$E1928</f>
        <v>-12276.391866081276</v>
      </c>
      <c r="R1928" s="5">
        <f ca="1">VLOOKUP(CONCATENATE($F1928," ",$G1928),AllocFactorMatrix,(R$4+1),FALSE)*$E1928</f>
        <v>-16094.955027345566</v>
      </c>
      <c r="S1928" s="5">
        <f>VLOOKUP(CONCATENATE($F1928," ",$G1928),AllocFactorMatrix,(S$4+1),FALSE)*$E1928</f>
        <v>0</v>
      </c>
      <c r="T1928" s="5">
        <f t="shared" ca="1" si="2724"/>
        <v>-28371.346893426842</v>
      </c>
      <c r="U1928" s="5">
        <f>VLOOKUP(CONCATENATE($F1928," ",$G1928),AllocFactorMatrix,(U$4+1),FALSE)*$E1928</f>
        <v>0</v>
      </c>
      <c r="V1928" s="5">
        <f ca="1">VLOOKUP(CONCATENATE($F1928," ",$G1928),AllocFactorMatrix,(V$4+1),FALSE)*$E1928</f>
        <v>-1850227.032158942</v>
      </c>
      <c r="W1928" s="5">
        <f ca="1">VLOOKUP(CONCATENATE($F1928," ",$G1928),AllocFactorMatrix,(W$4+1),FALSE)*$E1928</f>
        <v>-3378673.6135296468</v>
      </c>
      <c r="X1928" s="5">
        <f ca="1">VLOOKUP(CONCATENATE($F1928," ",$G1928),AllocFactorMatrix,(X$4+1),FALSE)*$E1928</f>
        <v>-1155144.0074179836</v>
      </c>
      <c r="Y1928" s="5">
        <f t="shared" ca="1" si="2725"/>
        <v>-6384044.6531065721</v>
      </c>
      <c r="Z1928" s="5">
        <f>VLOOKUP(CONCATENATE($F1928," ",$G1928),AllocFactorMatrix,(Z$4+1),FALSE)*$E1928</f>
        <v>0</v>
      </c>
      <c r="AA1928" s="5">
        <f>VLOOKUP(CONCATENATE($F1928," ",$G1928),AllocFactorMatrix,(AA$4+1),FALSE)*$E1928</f>
        <v>0</v>
      </c>
      <c r="AB1928" s="5">
        <f t="shared" si="2712"/>
        <v>0</v>
      </c>
      <c r="AC1928" s="5">
        <f>VLOOKUP(CONCATENATE($F1928," ",$G1928),AllocFactorMatrix,(AC$4+1),FALSE)*$E1928</f>
        <v>0</v>
      </c>
      <c r="AD1928" s="5">
        <f>VLOOKUP(CONCATENATE($F1928," ",$G1928),AllocFactorMatrix,(AD$4+1),FALSE)*$E1928</f>
        <v>0</v>
      </c>
      <c r="AE1928" s="5">
        <f>VLOOKUP(CONCATENATE($F1928," ",$G1928),AllocFactorMatrix,(AE$4+1),FALSE)*$E1928</f>
        <v>0</v>
      </c>
    </row>
    <row r="1929" spans="4:31" hidden="1" outlineLevel="1">
      <c r="E1929" s="44"/>
      <c r="F1929" s="167" t="str">
        <f>F1936</f>
        <v>REVYEC_EXP_OM</v>
      </c>
      <c r="G1929" s="48" t="str">
        <f>$G$8</f>
        <v>PRODUCTION</v>
      </c>
      <c r="H1929" s="4">
        <f t="shared" ca="1" si="2651"/>
        <v>-3355378.1067934739</v>
      </c>
      <c r="I1929" s="5">
        <f t="shared" ref="I1929:N1929" ca="1" si="2732">VLOOKUP(CONCATENATE($F1929," ",$G1929),AllocFactorMatrix,(I$4+1),FALSE)*$E1936</f>
        <v>-18596.124630736478</v>
      </c>
      <c r="J1929" s="47">
        <f t="shared" ca="1" si="2732"/>
        <v>4794.1856795242702</v>
      </c>
      <c r="K1929" s="47">
        <f t="shared" ca="1" si="2732"/>
        <v>14497.078005496025</v>
      </c>
      <c r="L1929" s="5">
        <f t="shared" ca="1" si="2732"/>
        <v>-78526.678870714692</v>
      </c>
      <c r="M1929" s="5">
        <f t="shared" ca="1" si="2732"/>
        <v>-2156.5071341157618</v>
      </c>
      <c r="N1929" s="5">
        <f t="shared" ca="1" si="2732"/>
        <v>8907.159810914447</v>
      </c>
      <c r="O1929" s="5">
        <f t="shared" ca="1" si="2711"/>
        <v>-71776.026193916012</v>
      </c>
      <c r="P1929" s="5">
        <f ca="1">VLOOKUP(CONCATENATE($F1929," ",$G1929),AllocFactorMatrix,(P$4+1),FALSE)*$E1936</f>
        <v>-229310.32220647656</v>
      </c>
      <c r="Q1929" s="5">
        <f ca="1">VLOOKUP(CONCATENATE($F1929," ",$G1929),AllocFactorMatrix,(Q$4+1),FALSE)*$E1936</f>
        <v>-228630.7603833311</v>
      </c>
      <c r="R1929" s="5">
        <f ca="1">VLOOKUP(CONCATENATE($F1929," ",$G1929),AllocFactorMatrix,(R$4+1),FALSE)*$E1936</f>
        <v>-24941.746730670027</v>
      </c>
      <c r="S1929" s="5">
        <f ca="1">VLOOKUP(CONCATENATE($F1929," ",$G1929),AllocFactorMatrix,(S$4+1),FALSE)*$E1936</f>
        <v>895.51057205756672</v>
      </c>
      <c r="T1929" s="5">
        <f ca="1">SUBTOTAL(9,P1929:S1929)</f>
        <v>-481987.31874842016</v>
      </c>
      <c r="U1929" s="5">
        <f ca="1">VLOOKUP(CONCATENATE($F1929," ",$G1929),AllocFactorMatrix,(U$4+1),FALSE)*$E1936</f>
        <v>7188.026488595784</v>
      </c>
      <c r="V1929" s="5">
        <f ca="1">VLOOKUP(CONCATENATE($F1929," ",$G1929),AllocFactorMatrix,(V$4+1),FALSE)*$E1936</f>
        <v>-241923.41303867512</v>
      </c>
      <c r="W1929" s="5">
        <f ca="1">VLOOKUP(CONCATENATE($F1929," ",$G1929),AllocFactorMatrix,(W$4+1),FALSE)*$E1936</f>
        <v>-2170534.261829548</v>
      </c>
      <c r="X1929" s="5">
        <f ca="1">VLOOKUP(CONCATENATE($F1929," ",$G1929),AllocFactorMatrix,(X$4+1),FALSE)*$E1936</f>
        <v>-368839.00969458401</v>
      </c>
      <c r="Y1929" s="5">
        <f ca="1">SUBTOTAL(9,U1929:X1929)</f>
        <v>-2774108.6580742118</v>
      </c>
      <c r="Z1929" s="5">
        <f ca="1">VLOOKUP(CONCATENATE($F1929," ",$G1929),AllocFactorMatrix,(Z$4+1),FALSE)*$E1936</f>
        <v>-27441.532788196455</v>
      </c>
      <c r="AA1929" s="5">
        <f ca="1">VLOOKUP(CONCATENATE($F1929," ",$G1929),AllocFactorMatrix,(AA$4+1),FALSE)*$E1936</f>
        <v>0</v>
      </c>
      <c r="AB1929" s="5">
        <f t="shared" ca="1" si="2712"/>
        <v>-27441.532788196455</v>
      </c>
      <c r="AC1929" s="5">
        <f ca="1">VLOOKUP(CONCATENATE($F1929," ",$G1929),AllocFactorMatrix,(AC$4+1),FALSE)*$E1936</f>
        <v>0</v>
      </c>
      <c r="AD1929" s="5">
        <f ca="1">VLOOKUP(CONCATENATE($F1929," ",$G1929),AllocFactorMatrix,(AD$4+1),FALSE)*$E1936</f>
        <v>-838.9127254910635</v>
      </c>
      <c r="AE1929" s="5">
        <f ca="1">VLOOKUP(CONCATENATE($F1929," ",$G1929),AllocFactorMatrix,(AE$4+1),FALSE)*$E1936</f>
        <v>79.202682477438188</v>
      </c>
    </row>
    <row r="1930" spans="4:31" hidden="1" outlineLevel="1">
      <c r="E1930" s="44"/>
      <c r="F1930" s="167" t="str">
        <f>F1936</f>
        <v>REVYEC_EXP_OM</v>
      </c>
      <c r="G1930" s="48" t="str">
        <f>$G$9</f>
        <v>BULKTRAN</v>
      </c>
      <c r="H1930" s="4">
        <f t="shared" ca="1" si="2651"/>
        <v>-71960.589195646637</v>
      </c>
      <c r="I1930" s="5">
        <f t="shared" ref="I1930:N1930" ca="1" si="2733">VLOOKUP(CONCATENATE($F1930," ",$G1930),AllocFactorMatrix,(I$4+1),FALSE)*$E1936</f>
        <v>-384.92142343765119</v>
      </c>
      <c r="J1930" s="47">
        <f t="shared" ca="1" si="2733"/>
        <v>101.31667440554027</v>
      </c>
      <c r="K1930" s="47">
        <f t="shared" ca="1" si="2733"/>
        <v>303.77328166823503</v>
      </c>
      <c r="L1930" s="5">
        <f t="shared" ca="1" si="2733"/>
        <v>-1659.5231155256595</v>
      </c>
      <c r="M1930" s="5">
        <f t="shared" ca="1" si="2733"/>
        <v>-45.187674979947893</v>
      </c>
      <c r="N1930" s="5">
        <f t="shared" ca="1" si="2733"/>
        <v>180.88121878998084</v>
      </c>
      <c r="O1930" s="5">
        <f t="shared" ca="1" si="2711"/>
        <v>-1523.8295717156266</v>
      </c>
      <c r="P1930" s="5">
        <f ca="1">VLOOKUP(CONCATENATE($F1930," ",$G1930),AllocFactorMatrix,(P$4+1),FALSE)*$E1936</f>
        <v>-4834.9419137724453</v>
      </c>
      <c r="Q1930" s="5">
        <f ca="1">VLOOKUP(CONCATENATE($F1930," ",$G1930),AllocFactorMatrix,(Q$4+1),FALSE)*$E1936</f>
        <v>-4928.3538847736509</v>
      </c>
      <c r="R1930" s="5">
        <f ca="1">VLOOKUP(CONCATENATE($F1930," ",$G1930),AllocFactorMatrix,(R$4+1),FALSE)*$E1936</f>
        <v>-530.53078142957554</v>
      </c>
      <c r="S1930" s="5">
        <f ca="1">VLOOKUP(CONCATENATE($F1930," ",$G1930),AllocFactorMatrix,(S$4+1),FALSE)*$E1936</f>
        <v>18.237493132726236</v>
      </c>
      <c r="T1930" s="5">
        <f t="shared" ref="T1930:T1936" ca="1" si="2734">SUBTOTAL(9,P1930:S1930)</f>
        <v>-10275.589086842945</v>
      </c>
      <c r="U1930" s="5">
        <f ca="1">VLOOKUP(CONCATENATE($F1930," ",$G1930),AllocFactorMatrix,(U$4+1),FALSE)*$E1936</f>
        <v>150.62953649396545</v>
      </c>
      <c r="V1930" s="5">
        <f ca="1">VLOOKUP(CONCATENATE($F1930," ",$G1930),AllocFactorMatrix,(V$4+1),FALSE)*$E1936</f>
        <v>-5225.1887579602444</v>
      </c>
      <c r="W1930" s="5">
        <f ca="1">VLOOKUP(CONCATENATE($F1930," ",$G1930),AllocFactorMatrix,(W$4+1),FALSE)*$E1936</f>
        <v>-46467.694561106313</v>
      </c>
      <c r="X1930" s="5">
        <f ca="1">VLOOKUP(CONCATENATE($F1930," ",$G1930),AllocFactorMatrix,(X$4+1),FALSE)*$E1936</f>
        <v>-8042.2260880294434</v>
      </c>
      <c r="Y1930" s="5">
        <f t="shared" ref="Y1930:Y1936" ca="1" si="2735">SUBTOTAL(9,U1930:X1930)</f>
        <v>-59584.47987060203</v>
      </c>
      <c r="Z1930" s="5">
        <f ca="1">VLOOKUP(CONCATENATE($F1930," ",$G1930),AllocFactorMatrix,(Z$4+1),FALSE)*$E1936</f>
        <v>-580.4677938708063</v>
      </c>
      <c r="AA1930" s="5">
        <f ca="1">VLOOKUP(CONCATENATE($F1930," ",$G1930),AllocFactorMatrix,(AA$4+1),FALSE)*$E1936</f>
        <v>0</v>
      </c>
      <c r="AB1930" s="5">
        <f t="shared" ca="1" si="2712"/>
        <v>-580.4677938708063</v>
      </c>
      <c r="AC1930" s="5">
        <f ca="1">VLOOKUP(CONCATENATE($F1930," ",$G1930),AllocFactorMatrix,(AC$4+1),FALSE)*$E1936</f>
        <v>0</v>
      </c>
      <c r="AD1930" s="5">
        <f ca="1">VLOOKUP(CONCATENATE($F1930," ",$G1930),AllocFactorMatrix,(AD$4+1),FALSE)*$E1936</f>
        <v>-18.110351012134608</v>
      </c>
      <c r="AE1930" s="5">
        <f ca="1">VLOOKUP(CONCATENATE($F1930," ",$G1930),AllocFactorMatrix,(AE$4+1),FALSE)*$E1936</f>
        <v>1.7189457611554502</v>
      </c>
    </row>
    <row r="1931" spans="4:31" hidden="1" outlineLevel="1">
      <c r="E1931" s="44"/>
      <c r="F1931" s="167" t="str">
        <f>F1936</f>
        <v>REVYEC_EXP_OM</v>
      </c>
      <c r="G1931" s="48" t="str">
        <f>$G$10</f>
        <v>SUBTRAN</v>
      </c>
      <c r="H1931" s="4">
        <f t="shared" ca="1" si="2651"/>
        <v>-20627.317932852438</v>
      </c>
      <c r="I1931" s="5">
        <f t="shared" ref="I1931:N1931" ca="1" si="2736">VLOOKUP(CONCATENATE($F1931," ",$G1931),AllocFactorMatrix,(I$4+1),FALSE)*$E1936</f>
        <v>-106.0671486312141</v>
      </c>
      <c r="J1931" s="47">
        <f t="shared" ca="1" si="2736"/>
        <v>28.044528101978724</v>
      </c>
      <c r="K1931" s="47">
        <f t="shared" ca="1" si="2736"/>
        <v>84.483553414356194</v>
      </c>
      <c r="L1931" s="5">
        <f t="shared" ca="1" si="2736"/>
        <v>-459.35718796843656</v>
      </c>
      <c r="M1931" s="5">
        <f t="shared" ca="1" si="2736"/>
        <v>-12.567317743923217</v>
      </c>
      <c r="N1931" s="5">
        <f t="shared" ca="1" si="2736"/>
        <v>65.64656726303987</v>
      </c>
      <c r="O1931" s="5">
        <f t="shared" ca="1" si="2711"/>
        <v>-406.27793844931995</v>
      </c>
      <c r="P1931" s="5">
        <f ca="1">VLOOKUP(CONCATENATE($F1931," ",$G1931),AllocFactorMatrix,(P$4+1),FALSE)*$E1936</f>
        <v>-1299.1791693806611</v>
      </c>
      <c r="Q1931" s="5">
        <f ca="1">VLOOKUP(CONCATENATE($F1931," ",$G1931),AllocFactorMatrix,(Q$4+1),FALSE)*$E1936</f>
        <v>-1326.5883487692133</v>
      </c>
      <c r="R1931" s="5">
        <f ca="1">VLOOKUP(CONCATENATE($F1931," ",$G1931),AllocFactorMatrix,(R$4+1),FALSE)*$E1936</f>
        <v>-184.96166913609849</v>
      </c>
      <c r="S1931" s="5">
        <f ca="1">VLOOKUP(CONCATENATE($F1931," ",$G1931),AllocFactorMatrix,(S$4+1),FALSE)*$E1936</f>
        <v>0</v>
      </c>
      <c r="T1931" s="5">
        <f t="shared" ca="1" si="2734"/>
        <v>-2810.7291872859728</v>
      </c>
      <c r="U1931" s="5">
        <f ca="1">VLOOKUP(CONCATENATE($F1931," ",$G1931),AllocFactorMatrix,(U$4+1),FALSE)*$E1936</f>
        <v>38.534250208366629</v>
      </c>
      <c r="V1931" s="5">
        <f ca="1">VLOOKUP(CONCATENATE($F1931," ",$G1931),AllocFactorMatrix,(V$4+1),FALSE)*$E1936</f>
        <v>-1387.2748012664749</v>
      </c>
      <c r="W1931" s="5">
        <f ca="1">VLOOKUP(CONCATENATE($F1931," ",$G1931),AllocFactorMatrix,(W$4+1),FALSE)*$E1936</f>
        <v>-15912.274084136403</v>
      </c>
      <c r="X1931" s="5">
        <f ca="1">VLOOKUP(CONCATENATE($F1931," ",$G1931),AllocFactorMatrix,(X$4+1),FALSE)*$E1936</f>
        <v>-2.1038320117974123E-155</v>
      </c>
      <c r="Y1931" s="5">
        <f t="shared" ca="1" si="2735"/>
        <v>-17261.014635194511</v>
      </c>
      <c r="Z1931" s="5">
        <f ca="1">VLOOKUP(CONCATENATE($F1931," ",$G1931),AllocFactorMatrix,(Z$4+1),FALSE)*$E1936</f>
        <v>-155.75710480764738</v>
      </c>
      <c r="AA1931" s="5">
        <f ca="1">VLOOKUP(CONCATENATE($F1931," ",$G1931),AllocFactorMatrix,(AA$4+1),FALSE)*$E1936</f>
        <v>0</v>
      </c>
      <c r="AB1931" s="5">
        <f t="shared" ca="1" si="2712"/>
        <v>-155.75710480764738</v>
      </c>
      <c r="AC1931" s="5">
        <f ca="1">VLOOKUP(CONCATENATE($F1931," ",$G1931),AllocFactorMatrix,(AC$4+1),FALSE)*$E1936</f>
        <v>0</v>
      </c>
      <c r="AD1931" s="5">
        <f ca="1">VLOOKUP(CONCATENATE($F1931," ",$G1931),AllocFactorMatrix,(AD$4+1),FALSE)*$E1936</f>
        <v>0</v>
      </c>
      <c r="AE1931" s="5">
        <f ca="1">VLOOKUP(CONCATENATE($F1931," ",$G1931),AllocFactorMatrix,(AE$4+1),FALSE)*$E1936</f>
        <v>0</v>
      </c>
    </row>
    <row r="1932" spans="4:31" hidden="1" outlineLevel="1">
      <c r="E1932" s="44"/>
      <c r="F1932" s="167" t="str">
        <f>F1936</f>
        <v>REVYEC_EXP_OM</v>
      </c>
      <c r="G1932" s="48" t="str">
        <f>$G$11</f>
        <v>DISTPRI</v>
      </c>
      <c r="H1932" s="4">
        <f t="shared" ca="1" si="2651"/>
        <v>-219280.28716994982</v>
      </c>
      <c r="I1932" s="5">
        <f t="shared" ref="I1932:N1932" ca="1" si="2737">VLOOKUP(CONCATENATE($F1932," ",$G1932),AllocFactorMatrix,(I$4+1),FALSE)*$E1936</f>
        <v>-5211.8816227199868</v>
      </c>
      <c r="J1932" s="47">
        <f t="shared" ca="1" si="2737"/>
        <v>1350.8197438700172</v>
      </c>
      <c r="K1932" s="47">
        <f t="shared" ca="1" si="2737"/>
        <v>4099.5548928115832</v>
      </c>
      <c r="L1932" s="5">
        <f t="shared" ca="1" si="2737"/>
        <v>-22125.840618177273</v>
      </c>
      <c r="M1932" s="5">
        <f t="shared" ca="1" si="2737"/>
        <v>-609.82767490771096</v>
      </c>
      <c r="N1932" s="5">
        <f t="shared" ca="1" si="2737"/>
        <v>0</v>
      </c>
      <c r="O1932" s="5">
        <f t="shared" ca="1" si="2711"/>
        <v>-22735.668293084986</v>
      </c>
      <c r="P1932" s="5">
        <f ca="1">VLOOKUP(CONCATENATE($F1932," ",$G1932),AllocFactorMatrix,(P$4+1),FALSE)*$E1936</f>
        <v>-62985.851123395143</v>
      </c>
      <c r="Q1932" s="5">
        <f ca="1">VLOOKUP(CONCATENATE($F1932," ",$G1932),AllocFactorMatrix,(Q$4+1),FALSE)*$E1936</f>
        <v>-63061.45653334065</v>
      </c>
      <c r="R1932" s="5">
        <f ca="1">VLOOKUP(CONCATENATE($F1932," ",$G1932),AllocFactorMatrix,(R$4+1),FALSE)*$E1936</f>
        <v>0</v>
      </c>
      <c r="S1932" s="5">
        <f ca="1">VLOOKUP(CONCATENATE($F1932," ",$G1932),AllocFactorMatrix,(S$4+1),FALSE)*$E1936</f>
        <v>0</v>
      </c>
      <c r="T1932" s="5">
        <f t="shared" ca="1" si="2734"/>
        <v>-126047.30765673579</v>
      </c>
      <c r="U1932" s="5">
        <f ca="1">VLOOKUP(CONCATENATE($F1932," ",$G1932),AllocFactorMatrix,(U$4+1),FALSE)*$E1936</f>
        <v>1884.3534453380757</v>
      </c>
      <c r="V1932" s="5">
        <f ca="1">VLOOKUP(CONCATENATE($F1932," ",$G1932),AllocFactorMatrix,(V$4+1),FALSE)*$E1936</f>
        <v>-65088.327830536982</v>
      </c>
      <c r="W1932" s="5">
        <f ca="1">VLOOKUP(CONCATENATE($F1932," ",$G1932),AllocFactorMatrix,(W$4+1),FALSE)*$E1936</f>
        <v>3.6041159163669512E-83</v>
      </c>
      <c r="X1932" s="5">
        <f ca="1">VLOOKUP(CONCATENATE($F1932," ",$G1932),AllocFactorMatrix,(X$4+1),FALSE)*$E1936</f>
        <v>-3.2738143935498907E-155</v>
      </c>
      <c r="Y1932" s="5">
        <f t="shared" ca="1" si="2735"/>
        <v>-63203.974385198904</v>
      </c>
      <c r="Z1932" s="5">
        <f ca="1">VLOOKUP(CONCATENATE($F1932," ",$G1932),AllocFactorMatrix,(Z$4+1),FALSE)*$E1936</f>
        <v>-7531.8298488917608</v>
      </c>
      <c r="AA1932" s="5">
        <f ca="1">VLOOKUP(CONCATENATE($F1932," ",$G1932),AllocFactorMatrix,(AA$4+1),FALSE)*$E1936</f>
        <v>0</v>
      </c>
      <c r="AB1932" s="5">
        <f t="shared" ca="1" si="2712"/>
        <v>-7531.8298488917608</v>
      </c>
      <c r="AC1932" s="5">
        <f ca="1">VLOOKUP(CONCATENATE($F1932," ",$G1932),AllocFactorMatrix,(AC$4+1),FALSE)*$E1936</f>
        <v>0</v>
      </c>
      <c r="AD1932" s="5">
        <f ca="1">VLOOKUP(CONCATENATE($F1932," ",$G1932),AllocFactorMatrix,(AD$4+1),FALSE)*$E1936</f>
        <v>0</v>
      </c>
      <c r="AE1932" s="5">
        <f ca="1">VLOOKUP(CONCATENATE($F1932," ",$G1932),AllocFactorMatrix,(AE$4+1),FALSE)*$E1936</f>
        <v>0</v>
      </c>
    </row>
    <row r="1933" spans="4:31" hidden="1" outlineLevel="1">
      <c r="E1933" s="44"/>
      <c r="F1933" s="167" t="str">
        <f>F1936</f>
        <v>REVYEC_EXP_OM</v>
      </c>
      <c r="G1933" s="48" t="str">
        <f>$G$12</f>
        <v>DISTSEC</v>
      </c>
      <c r="H1933" s="4">
        <f t="shared" ca="1" si="2651"/>
        <v>-33934.328944179309</v>
      </c>
      <c r="I1933" s="5">
        <f t="shared" ref="I1933:N1933" ca="1" si="2738">VLOOKUP(CONCATENATE($F1933," ",$G1933),AllocFactorMatrix,(I$4+1),FALSE)*$E1936</f>
        <v>-2344.4304531057692</v>
      </c>
      <c r="J1933" s="47">
        <f t="shared" ca="1" si="2738"/>
        <v>523.70676738713939</v>
      </c>
      <c r="K1933" s="47">
        <f t="shared" ca="1" si="2738"/>
        <v>0</v>
      </c>
      <c r="L1933" s="5">
        <f t="shared" ca="1" si="2738"/>
        <v>-8578.0893553356946</v>
      </c>
      <c r="M1933" s="5">
        <f t="shared" ca="1" si="2738"/>
        <v>0</v>
      </c>
      <c r="N1933" s="5">
        <f t="shared" ca="1" si="2738"/>
        <v>0</v>
      </c>
      <c r="O1933" s="5">
        <f t="shared" ca="1" si="2711"/>
        <v>-8578.0893553356946</v>
      </c>
      <c r="P1933" s="5">
        <f ca="1">VLOOKUP(CONCATENATE($F1933," ",$G1933),AllocFactorMatrix,(P$4+1),FALSE)*$E1936</f>
        <v>-21019.043004880503</v>
      </c>
      <c r="Q1933" s="5">
        <f ca="1">VLOOKUP(CONCATENATE($F1933," ",$G1933),AllocFactorMatrix,(Q$4+1),FALSE)*$E1936</f>
        <v>0</v>
      </c>
      <c r="R1933" s="5">
        <f ca="1">VLOOKUP(CONCATENATE($F1933," ",$G1933),AllocFactorMatrix,(R$4+1),FALSE)*$E1936</f>
        <v>0</v>
      </c>
      <c r="S1933" s="5">
        <f ca="1">VLOOKUP(CONCATENATE($F1933," ",$G1933),AllocFactorMatrix,(S$4+1),FALSE)*$E1936</f>
        <v>0</v>
      </c>
      <c r="T1933" s="5">
        <f t="shared" ca="1" si="2734"/>
        <v>-21019.043004880503</v>
      </c>
      <c r="U1933" s="5">
        <f ca="1">VLOOKUP(CONCATENATE($F1933," ",$G1933),AllocFactorMatrix,(U$4+1),FALSE)*$E1936</f>
        <v>519.97662678614267</v>
      </c>
      <c r="V1933" s="5">
        <f ca="1">VLOOKUP(CONCATENATE($F1933," ",$G1933),AllocFactorMatrix,(V$4+1),FALSE)*$E1936</f>
        <v>-1.6187213421585382E-126</v>
      </c>
      <c r="W1933" s="5">
        <f ca="1">VLOOKUP(CONCATENATE($F1933," ",$G1933),AllocFactorMatrix,(W$4+1),FALSE)*$E1936</f>
        <v>1.3673419797729387E-84</v>
      </c>
      <c r="X1933" s="5">
        <f ca="1">VLOOKUP(CONCATENATE($F1933," ",$G1933),AllocFactorMatrix,(X$4+1),FALSE)*$E1936</f>
        <v>0</v>
      </c>
      <c r="Y1933" s="5">
        <f t="shared" ca="1" si="2735"/>
        <v>519.97662678614267</v>
      </c>
      <c r="Z1933" s="5">
        <f ca="1">VLOOKUP(CONCATENATE($F1933," ",$G1933),AllocFactorMatrix,(Z$4+1),FALSE)*$E1936</f>
        <v>-2590.7445898818487</v>
      </c>
      <c r="AA1933" s="5">
        <f ca="1">VLOOKUP(CONCATENATE($F1933," ",$G1933),AllocFactorMatrix,(AA$4+1),FALSE)*$E1936</f>
        <v>0</v>
      </c>
      <c r="AB1933" s="5">
        <f t="shared" ca="1" si="2712"/>
        <v>-2590.7445898818487</v>
      </c>
      <c r="AC1933" s="5">
        <f ca="1">VLOOKUP(CONCATENATE($F1933," ",$G1933),AllocFactorMatrix,(AC$4+1),FALSE)*$E1936</f>
        <v>0</v>
      </c>
      <c r="AD1933" s="5">
        <f ca="1">VLOOKUP(CONCATENATE($F1933," ",$G1933),AllocFactorMatrix,(AD$4+1),FALSE)*$E1936</f>
        <v>-492.74786184667778</v>
      </c>
      <c r="AE1933" s="5">
        <f ca="1">VLOOKUP(CONCATENATE($F1933," ",$G1933),AllocFactorMatrix,(AE$4+1),FALSE)*$E1936</f>
        <v>47.042926697914403</v>
      </c>
    </row>
    <row r="1934" spans="4:31" hidden="1" outlineLevel="1">
      <c r="E1934" s="44"/>
      <c r="F1934" s="167" t="str">
        <f>F1936</f>
        <v>REVYEC_EXP_OM</v>
      </c>
      <c r="G1934" s="48" t="str">
        <f>$G$13</f>
        <v>ENERGY</v>
      </c>
      <c r="H1934" s="4">
        <f t="shared" ca="1" si="2651"/>
        <v>-6091553.8206276903</v>
      </c>
      <c r="I1934" s="5">
        <f t="shared" ref="I1934:N1934" ca="1" si="2739">VLOOKUP(CONCATENATE($F1934," ",$G1934),AllocFactorMatrix,(I$4+1),FALSE)*$E1936</f>
        <v>-18288.345301751651</v>
      </c>
      <c r="J1934" s="47">
        <f t="shared" ca="1" si="2739"/>
        <v>5828.4705807271512</v>
      </c>
      <c r="K1934" s="47">
        <f t="shared" ca="1" si="2739"/>
        <v>17671.842115764797</v>
      </c>
      <c r="L1934" s="5">
        <f t="shared" ca="1" si="2739"/>
        <v>-95467.81626647088</v>
      </c>
      <c r="M1934" s="5">
        <f t="shared" ca="1" si="2739"/>
        <v>-2628.767920070954</v>
      </c>
      <c r="N1934" s="5">
        <f t="shared" ca="1" si="2739"/>
        <v>10908.976517274124</v>
      </c>
      <c r="O1934" s="5">
        <f t="shared" ca="1" si="2711"/>
        <v>-87187.607669267716</v>
      </c>
      <c r="P1934" s="5">
        <f ca="1">VLOOKUP(CONCATENATE($F1934," ",$G1934),AllocFactorMatrix,(P$4+1),FALSE)*$E1936</f>
        <v>-303894.48456554842</v>
      </c>
      <c r="Q1934" s="5">
        <f ca="1">VLOOKUP(CONCATENATE($F1934," ",$G1934),AllocFactorMatrix,(Q$4+1),FALSE)*$E1936</f>
        <v>-301301.73014870734</v>
      </c>
      <c r="R1934" s="5">
        <f ca="1">VLOOKUP(CONCATENATE($F1934," ",$G1934),AllocFactorMatrix,(R$4+1),FALSE)*$E1936</f>
        <v>-33024.572595224359</v>
      </c>
      <c r="S1934" s="5">
        <f ca="1">VLOOKUP(CONCATENATE($F1934," ",$G1934),AllocFactorMatrix,(S$4+1),FALSE)*$E1936</f>
        <v>1181.1845232455428</v>
      </c>
      <c r="T1934" s="5">
        <f t="shared" ca="1" si="2734"/>
        <v>-637039.60278623458</v>
      </c>
      <c r="U1934" s="5">
        <f ca="1">VLOOKUP(CONCATENATE($F1934," ",$G1934),AllocFactorMatrix,(U$4+1),FALSE)*$E1936</f>
        <v>10536.154356487414</v>
      </c>
      <c r="V1934" s="5">
        <f ca="1">VLOOKUP(CONCATENATE($F1934," ",$G1934),AllocFactorMatrix,(V$4+1),FALSE)*$E1936</f>
        <v>-414824.33690638968</v>
      </c>
      <c r="W1934" s="5">
        <f ca="1">VLOOKUP(CONCATENATE($F1934," ",$G1934),AllocFactorMatrix,(W$4+1),FALSE)*$E1936</f>
        <v>-4186765.0840575425</v>
      </c>
      <c r="X1934" s="5">
        <f ca="1">VLOOKUP(CONCATENATE($F1934," ",$G1934),AllocFactorMatrix,(X$4+1),FALSE)*$E1936</f>
        <v>-738212.09796156315</v>
      </c>
      <c r="Y1934" s="5">
        <f t="shared" ca="1" si="2735"/>
        <v>-5329265.3645690084</v>
      </c>
      <c r="Z1934" s="5">
        <f ca="1">VLOOKUP(CONCATENATE($F1934," ",$G1934),AllocFactorMatrix,(Z$4+1),FALSE)*$E1936</f>
        <v>-36390.665938253893</v>
      </c>
      <c r="AA1934" s="5">
        <f ca="1">VLOOKUP(CONCATENATE($F1934," ",$G1934),AllocFactorMatrix,(AA$4+1),FALSE)*$E1936</f>
        <v>0</v>
      </c>
      <c r="AB1934" s="5">
        <f t="shared" ca="1" si="2712"/>
        <v>-36390.665938253893</v>
      </c>
      <c r="AC1934" s="5">
        <f ca="1">VLOOKUP(CONCATENATE($F1934," ",$G1934),AllocFactorMatrix,(AC$4+1),FALSE)*$E1936</f>
        <v>0</v>
      </c>
      <c r="AD1934" s="5">
        <f ca="1">VLOOKUP(CONCATENATE($F1934," ",$G1934),AllocFactorMatrix,(AD$4+1),FALSE)*$E1936</f>
        <v>-7604.1061138343939</v>
      </c>
      <c r="AE1934" s="5">
        <f ca="1">VLOOKUP(CONCATENATE($F1934," ",$G1934),AllocFactorMatrix,(AE$4+1),FALSE)*$E1936</f>
        <v>721.5590541670299</v>
      </c>
    </row>
    <row r="1935" spans="4:31" hidden="1" outlineLevel="1">
      <c r="E1935" s="44"/>
      <c r="F1935" s="167" t="str">
        <f>F1936</f>
        <v>REVYEC_EXP_OM</v>
      </c>
      <c r="G1935" s="48" t="str">
        <f>$G$14</f>
        <v>CUSTOMER</v>
      </c>
      <c r="H1935" s="4">
        <f t="shared" ca="1" si="2651"/>
        <v>-21529.549336208122</v>
      </c>
      <c r="I1935" s="5">
        <f t="shared" ref="I1935:N1935" ca="1" si="2740">VLOOKUP(CONCATENATE($F1935," ",$G1935),AllocFactorMatrix,(I$4+1),FALSE)*$E1936</f>
        <v>-2101.898153745562</v>
      </c>
      <c r="J1935" s="47">
        <f t="shared" ca="1" si="2740"/>
        <v>545.62420221964464</v>
      </c>
      <c r="K1935" s="47">
        <f t="shared" ca="1" si="2740"/>
        <v>5521.464194957146</v>
      </c>
      <c r="L1935" s="5">
        <f t="shared" ca="1" si="2740"/>
        <v>-8937.0874171155501</v>
      </c>
      <c r="M1935" s="5">
        <f t="shared" ca="1" si="2740"/>
        <v>-821.34323362788712</v>
      </c>
      <c r="N1935" s="5">
        <f t="shared" ca="1" si="2740"/>
        <v>4021.1081057843508</v>
      </c>
      <c r="O1935" s="5">
        <f t="shared" ca="1" si="2711"/>
        <v>-5737.3225449590864</v>
      </c>
      <c r="P1935" s="5">
        <f ca="1">VLOOKUP(CONCATENATE($F1935," ",$G1935),AllocFactorMatrix,(P$4+1),FALSE)*$E1936</f>
        <v>-2673.6793905645254</v>
      </c>
      <c r="Q1935" s="5">
        <f ca="1">VLOOKUP(CONCATENATE($F1935," ",$G1935),AllocFactorMatrix,(Q$4+1),FALSE)*$E1936</f>
        <v>-4173.9831576496472</v>
      </c>
      <c r="R1935" s="5">
        <f ca="1">VLOOKUP(CONCATENATE($F1935," ",$G1935),AllocFactorMatrix,(R$4+1),FALSE)*$E1936</f>
        <v>-2478.5851272404802</v>
      </c>
      <c r="S1935" s="5">
        <f ca="1">VLOOKUP(CONCATENATE($F1935," ",$G1935),AllocFactorMatrix,(S$4+1),FALSE)*$E1936</f>
        <v>290.91579183259222</v>
      </c>
      <c r="T1935" s="5">
        <f t="shared" ca="1" si="2734"/>
        <v>-9035.3318836220606</v>
      </c>
      <c r="U1935" s="5">
        <f ca="1">VLOOKUP(CONCATENATE($F1935," ",$G1935),AllocFactorMatrix,(U$4+1),FALSE)*$E1936</f>
        <v>12.345148783562047</v>
      </c>
      <c r="V1935" s="5">
        <f ca="1">VLOOKUP(CONCATENATE($F1935," ",$G1935),AllocFactorMatrix,(V$4+1),FALSE)*$E1936</f>
        <v>-887.92324736787555</v>
      </c>
      <c r="W1935" s="5">
        <f ca="1">VLOOKUP(CONCATENATE($F1935," ",$G1935),AllocFactorMatrix,(W$4+1),FALSE)*$E1936</f>
        <v>-5388.2792546220153</v>
      </c>
      <c r="X1935" s="5">
        <f ca="1">VLOOKUP(CONCATENATE($F1935," ",$G1935),AllocFactorMatrix,(X$4+1),FALSE)*$E1936</f>
        <v>-1498.4153121410179</v>
      </c>
      <c r="Y1935" s="5">
        <f t="shared" ca="1" si="2735"/>
        <v>-7762.2726653473474</v>
      </c>
      <c r="Z1935" s="5">
        <f ca="1">VLOOKUP(CONCATENATE($F1935," ",$G1935),AllocFactorMatrix,(Z$4+1),FALSE)*$E1936</f>
        <v>-242.16940060332885</v>
      </c>
      <c r="AA1935" s="5">
        <f ca="1">VLOOKUP(CONCATENATE($F1935," ",$G1935),AllocFactorMatrix,(AA$4+1),FALSE)*$E1936</f>
        <v>0</v>
      </c>
      <c r="AB1935" s="5">
        <f t="shared" ca="1" si="2712"/>
        <v>-242.16940060332885</v>
      </c>
      <c r="AC1935" s="5">
        <f ca="1">VLOOKUP(CONCATENATE($F1935," ",$G1935),AllocFactorMatrix,(AC$4+1),FALSE)*$E1936</f>
        <v>0</v>
      </c>
      <c r="AD1935" s="5">
        <f ca="1">VLOOKUP(CONCATENATE($F1935," ",$G1935),AllocFactorMatrix,(AD$4+1),FALSE)*$E1936</f>
        <v>-3217.758049337654</v>
      </c>
      <c r="AE1935" s="5">
        <f ca="1">VLOOKUP(CONCATENATE($F1935," ",$G1935),AllocFactorMatrix,(AE$4+1),FALSE)*$E1936</f>
        <v>500.11496423012397</v>
      </c>
    </row>
    <row r="1936" spans="4:31" collapsed="1">
      <c r="D1936" s="96" t="s">
        <v>623</v>
      </c>
      <c r="E1936" s="54">
        <v>-9814264</v>
      </c>
      <c r="F1936" s="54" t="s">
        <v>350</v>
      </c>
      <c r="G1936" s="48" t="str">
        <f>$G$15</f>
        <v>TOTAL</v>
      </c>
      <c r="H1936" s="4">
        <f t="shared" ca="1" si="2651"/>
        <v>-9814263.9999999981</v>
      </c>
      <c r="I1936" s="5">
        <f t="shared" ref="I1936:N1936" ca="1" si="2741">VLOOKUP(CONCATENATE($F1936," ",$G1936),AllocFactorMatrix,(I$4+1),FALSE)*$E1936</f>
        <v>-47033.66873412831</v>
      </c>
      <c r="J1936" s="47">
        <f t="shared" ca="1" si="2741"/>
        <v>13172.168176235744</v>
      </c>
      <c r="K1936" s="47">
        <f t="shared" ca="1" si="2741"/>
        <v>42178.196044112134</v>
      </c>
      <c r="L1936" s="5">
        <f t="shared" ca="1" si="2741"/>
        <v>-215754.39283130821</v>
      </c>
      <c r="M1936" s="5">
        <f t="shared" ca="1" si="2741"/>
        <v>-6274.2009554461838</v>
      </c>
      <c r="N1936" s="5">
        <f t="shared" ca="1" si="2741"/>
        <v>24083.772220025941</v>
      </c>
      <c r="O1936" s="5">
        <f t="shared" ca="1" si="2711"/>
        <v>-197944.82156672847</v>
      </c>
      <c r="P1936" s="5">
        <f ca="1">VLOOKUP(CONCATENATE($F1936," ",$G1936),AllocFactorMatrix,(P$4+1),FALSE)*$E1936</f>
        <v>-626017.50137401826</v>
      </c>
      <c r="Q1936" s="5">
        <f ca="1">VLOOKUP(CONCATENATE($F1936," ",$G1936),AllocFactorMatrix,(Q$4+1),FALSE)*$E1936</f>
        <v>-603422.87245657155</v>
      </c>
      <c r="R1936" s="5">
        <f ca="1">VLOOKUP(CONCATENATE($F1936," ",$G1936),AllocFactorMatrix,(R$4+1),FALSE)*$E1936</f>
        <v>-61160.396903700544</v>
      </c>
      <c r="S1936" s="5">
        <f ca="1">VLOOKUP(CONCATENATE($F1936," ",$G1936),AllocFactorMatrix,(S$4+1),FALSE)*$E1936</f>
        <v>2385.8483802684277</v>
      </c>
      <c r="T1936" s="5">
        <f t="shared" ca="1" si="2734"/>
        <v>-1288214.9223540223</v>
      </c>
      <c r="U1936" s="5">
        <f ca="1">VLOOKUP(CONCATENATE($F1936," ",$G1936),AllocFactorMatrix,(U$4+1),FALSE)*$E1936</f>
        <v>20330.019852693309</v>
      </c>
      <c r="V1936" s="5">
        <f ca="1">VLOOKUP(CONCATENATE($F1936," ",$G1936),AllocFactorMatrix,(V$4+1),FALSE)*$E1936</f>
        <v>-729336.46458219632</v>
      </c>
      <c r="W1936" s="5">
        <f ca="1">VLOOKUP(CONCATENATE($F1936," ",$G1936),AllocFactorMatrix,(W$4+1),FALSE)*$E1936</f>
        <v>-6425067.5937869539</v>
      </c>
      <c r="X1936" s="5">
        <f ca="1">VLOOKUP(CONCATENATE($F1936," ",$G1936),AllocFactorMatrix,(X$4+1),FALSE)*$E1936</f>
        <v>-1116591.7490563178</v>
      </c>
      <c r="Y1936" s="5">
        <f t="shared" ca="1" si="2735"/>
        <v>-8250665.787572775</v>
      </c>
      <c r="Z1936" s="5">
        <f ca="1">VLOOKUP(CONCATENATE($F1936," ",$G1936),AllocFactorMatrix,(Z$4+1),FALSE)*$E1936</f>
        <v>-74933.16746450575</v>
      </c>
      <c r="AA1936" s="5">
        <f ca="1">VLOOKUP(CONCATENATE($F1936," ",$G1936),AllocFactorMatrix,(AA$4+1),FALSE)*$E1936</f>
        <v>0</v>
      </c>
      <c r="AB1936" s="5">
        <f t="shared" ca="1" si="2712"/>
        <v>-74933.16746450575</v>
      </c>
      <c r="AC1936" s="5">
        <f ca="1">VLOOKUP(CONCATENATE($F1936," ",$G1936),AllocFactorMatrix,(AC$4+1),FALSE)*$E1936</f>
        <v>0</v>
      </c>
      <c r="AD1936" s="5">
        <f ca="1">VLOOKUP(CONCATENATE($F1936," ",$G1936),AllocFactorMatrix,(AD$4+1),FALSE)*$E1936</f>
        <v>-12171.635101521926</v>
      </c>
      <c r="AE1936" s="5">
        <f ca="1">VLOOKUP(CONCATENATE($F1936," ",$G1936),AllocFactorMatrix,(AE$4+1),FALSE)*$E1936</f>
        <v>1349.638573333662</v>
      </c>
    </row>
    <row r="1937" spans="4:31" hidden="1" outlineLevel="1">
      <c r="E1937" s="44"/>
      <c r="F1937" s="167" t="str">
        <f>F1944</f>
        <v>WEATHER_FXNL_OM</v>
      </c>
      <c r="G1937" s="48" t="str">
        <f>$G$8</f>
        <v>PRODUCTION</v>
      </c>
      <c r="H1937" s="4">
        <f t="shared" ref="H1937:H2000" ca="1" si="2742">SUBTOTAL(9,I1937:AE1937)</f>
        <v>1131967.6408503884</v>
      </c>
      <c r="I1937" s="5">
        <f t="shared" ref="I1937:N1937" ca="1" si="2743">VLOOKUP(CONCATENATE($F1937," ",$G1937),AllocFactorMatrix,(I$4+1),FALSE)*$E1944</f>
        <v>1096596.1789026896</v>
      </c>
      <c r="J1937" s="47">
        <f t="shared" ca="1" si="2743"/>
        <v>0</v>
      </c>
      <c r="K1937" s="47">
        <f t="shared" ca="1" si="2743"/>
        <v>0</v>
      </c>
      <c r="L1937" s="5">
        <f t="shared" ca="1" si="2743"/>
        <v>30927.868249613446</v>
      </c>
      <c r="M1937" s="5">
        <f t="shared" ca="1" si="2743"/>
        <v>60.627389355851065</v>
      </c>
      <c r="N1937" s="5">
        <f t="shared" ca="1" si="2743"/>
        <v>0</v>
      </c>
      <c r="O1937" s="5">
        <f t="shared" ca="1" si="2711"/>
        <v>30988.495638969296</v>
      </c>
      <c r="P1937" s="5">
        <f ca="1">VLOOKUP(CONCATENATE($F1937," ",$G1937),AllocFactorMatrix,(P$4+1),FALSE)*$E1944</f>
        <v>2418.2912253134546</v>
      </c>
      <c r="Q1937" s="5">
        <f ca="1">VLOOKUP(CONCATENATE($F1937," ",$G1937),AllocFactorMatrix,(Q$4+1),FALSE)*$E1944</f>
        <v>614.5719098306148</v>
      </c>
      <c r="R1937" s="5">
        <f ca="1">VLOOKUP(CONCATENATE($F1937," ",$G1937),AllocFactorMatrix,(R$4+1),FALSE)*$E1944</f>
        <v>-267.88221193710558</v>
      </c>
      <c r="S1937" s="5">
        <f ca="1">VLOOKUP(CONCATENATE($F1937," ",$G1937),AllocFactorMatrix,(S$4+1),FALSE)*$E1944</f>
        <v>-23.685831155127122</v>
      </c>
      <c r="T1937" s="5">
        <f ca="1">SUBTOTAL(9,P1937:S1937)</f>
        <v>2741.2950920518365</v>
      </c>
      <c r="U1937" s="5">
        <f ca="1">VLOOKUP(CONCATENATE($F1937," ",$G1937),AllocFactorMatrix,(U$4+1),FALSE)*$E1944</f>
        <v>423.96562673843613</v>
      </c>
      <c r="V1937" s="5">
        <f ca="1">VLOOKUP(CONCATENATE($F1937," ",$G1937),AllocFactorMatrix,(V$4+1),FALSE)*$E1944</f>
        <v>-238.64401997895118</v>
      </c>
      <c r="W1937" s="5">
        <f ca="1">VLOOKUP(CONCATENATE($F1937," ",$G1937),AllocFactorMatrix,(W$4+1),FALSE)*$E1944</f>
        <v>-574.05398772117587</v>
      </c>
      <c r="X1937" s="5">
        <f ca="1">VLOOKUP(CONCATENATE($F1937," ",$G1937),AllocFactorMatrix,(X$4+1),FALSE)*$E1944</f>
        <v>-267.43159268808478</v>
      </c>
      <c r="Y1937" s="5">
        <f ca="1">SUBTOTAL(9,U1937:X1937)</f>
        <v>-656.1639736497757</v>
      </c>
      <c r="Z1937" s="5">
        <f ca="1">VLOOKUP(CONCATENATE($F1937," ",$G1937),AllocFactorMatrix,(Z$4+1),FALSE)*$E1944</f>
        <v>2084.6847145818169</v>
      </c>
      <c r="AA1937" s="5">
        <f ca="1">VLOOKUP(CONCATENATE($F1937," ",$G1937),AllocFactorMatrix,(AA$4+1),FALSE)*$E1944</f>
        <v>213.15047574620658</v>
      </c>
      <c r="AB1937" s="5">
        <f t="shared" ca="1" si="2712"/>
        <v>2297.8351903280236</v>
      </c>
      <c r="AC1937" s="5">
        <f ca="1">VLOOKUP(CONCATENATE($F1937," ",$G1937),AllocFactorMatrix,(AC$4+1),FALSE)*$E1944</f>
        <v>0</v>
      </c>
      <c r="AD1937" s="5">
        <f ca="1">VLOOKUP(CONCATENATE($F1937," ",$G1937),AllocFactorMatrix,(AD$4+1),FALSE)*$E1944</f>
        <v>0</v>
      </c>
      <c r="AE1937" s="5">
        <f ca="1">VLOOKUP(CONCATENATE($F1937," ",$G1937),AllocFactorMatrix,(AE$4+1),FALSE)*$E1944</f>
        <v>0</v>
      </c>
    </row>
    <row r="1938" spans="4:31" hidden="1" outlineLevel="1">
      <c r="E1938" s="44"/>
      <c r="F1938" s="167" t="str">
        <f>F1944</f>
        <v>WEATHER_FXNL_OM</v>
      </c>
      <c r="G1938" s="48" t="str">
        <f>$G$9</f>
        <v>BULKTRAN</v>
      </c>
      <c r="H1938" s="4">
        <f t="shared" ca="1" si="2742"/>
        <v>23445.570188703055</v>
      </c>
      <c r="I1938" s="5">
        <f t="shared" ref="I1938:N1938" ca="1" si="2744">VLOOKUP(CONCATENATE($F1938," ",$G1938),AllocFactorMatrix,(I$4+1),FALSE)*$E1944</f>
        <v>22698.458442348889</v>
      </c>
      <c r="J1938" s="47">
        <f t="shared" ca="1" si="2744"/>
        <v>0</v>
      </c>
      <c r="K1938" s="47">
        <f t="shared" ca="1" si="2744"/>
        <v>0</v>
      </c>
      <c r="L1938" s="5">
        <f t="shared" ca="1" si="2744"/>
        <v>653.60604844459681</v>
      </c>
      <c r="M1938" s="5">
        <f t="shared" ca="1" si="2744"/>
        <v>1.2703926278538744</v>
      </c>
      <c r="N1938" s="5">
        <f t="shared" ca="1" si="2744"/>
        <v>0</v>
      </c>
      <c r="O1938" s="5">
        <f t="shared" ca="1" si="2711"/>
        <v>654.87644107245069</v>
      </c>
      <c r="P1938" s="5">
        <f ca="1">VLOOKUP(CONCATENATE($F1938," ",$G1938),AllocFactorMatrix,(P$4+1),FALSE)*$E1944</f>
        <v>50.988972029127048</v>
      </c>
      <c r="Q1938" s="5">
        <f ca="1">VLOOKUP(CONCATENATE($F1938," ",$G1938),AllocFactorMatrix,(Q$4+1),FALSE)*$E1944</f>
        <v>13.247683094821637</v>
      </c>
      <c r="R1938" s="5">
        <f ca="1">VLOOKUP(CONCATENATE($F1938," ",$G1938),AllocFactorMatrix,(R$4+1),FALSE)*$E1944</f>
        <v>-5.6980676118932729</v>
      </c>
      <c r="S1938" s="5">
        <f ca="1">VLOOKUP(CONCATENATE($F1938," ",$G1938),AllocFactorMatrix,(S$4+1),FALSE)*$E1944</f>
        <v>-0.48237306907726307</v>
      </c>
      <c r="T1938" s="5">
        <f t="shared" ref="T1938:T1944" ca="1" si="2745">SUBTOTAL(9,P1938:S1938)</f>
        <v>58.056214442978145</v>
      </c>
      <c r="U1938" s="5">
        <f ca="1">VLOOKUP(CONCATENATE($F1938," ",$G1938),AllocFactorMatrix,(U$4+1),FALSE)*$E1944</f>
        <v>8.8844616733542239</v>
      </c>
      <c r="V1938" s="5">
        <f ca="1">VLOOKUP(CONCATENATE($F1938," ",$G1938),AllocFactorMatrix,(V$4+1),FALSE)*$E1944</f>
        <v>-5.1543587066916512</v>
      </c>
      <c r="W1938" s="5">
        <f ca="1">VLOOKUP(CONCATENATE($F1938," ",$G1938),AllocFactorMatrix,(W$4+1),FALSE)*$E1944</f>
        <v>-12.289585026189952</v>
      </c>
      <c r="X1938" s="5">
        <f ca="1">VLOOKUP(CONCATENATE($F1938," ",$G1938),AllocFactorMatrix,(X$4+1),FALSE)*$E1944</f>
        <v>-5.8311221832536022</v>
      </c>
      <c r="Y1938" s="5">
        <f t="shared" ref="Y1938:Y1944" ca="1" si="2746">SUBTOTAL(9,U1938:X1938)</f>
        <v>-14.390604242780981</v>
      </c>
      <c r="Z1938" s="5">
        <f ca="1">VLOOKUP(CONCATENATE($F1938," ",$G1938),AllocFactorMatrix,(Z$4+1),FALSE)*$E1944</f>
        <v>44.097111722199472</v>
      </c>
      <c r="AA1938" s="5">
        <f ca="1">VLOOKUP(CONCATENATE($F1938," ",$G1938),AllocFactorMatrix,(AA$4+1),FALSE)*$E1944</f>
        <v>4.4725833592023534</v>
      </c>
      <c r="AB1938" s="5">
        <f t="shared" ca="1" si="2712"/>
        <v>48.569695081401825</v>
      </c>
      <c r="AC1938" s="5">
        <f ca="1">VLOOKUP(CONCATENATE($F1938," ",$G1938),AllocFactorMatrix,(AC$4+1),FALSE)*$E1944</f>
        <v>0</v>
      </c>
      <c r="AD1938" s="5">
        <f ca="1">VLOOKUP(CONCATENATE($F1938," ",$G1938),AllocFactorMatrix,(AD$4+1),FALSE)*$E1944</f>
        <v>0</v>
      </c>
      <c r="AE1938" s="5">
        <f ca="1">VLOOKUP(CONCATENATE($F1938," ",$G1938),AllocFactorMatrix,(AE$4+1),FALSE)*$E1944</f>
        <v>0</v>
      </c>
    </row>
    <row r="1939" spans="4:31" hidden="1" outlineLevel="1">
      <c r="E1939" s="44"/>
      <c r="F1939" s="167" t="str">
        <f>F1944</f>
        <v>WEATHER_FXNL_OM</v>
      </c>
      <c r="G1939" s="48" t="str">
        <f>$G$10</f>
        <v>SUBTRAN</v>
      </c>
      <c r="H1939" s="4">
        <f t="shared" ca="1" si="2742"/>
        <v>6460.9690084799195</v>
      </c>
      <c r="I1939" s="5">
        <f t="shared" ref="I1939:N1939" ca="1" si="2747">VLOOKUP(CONCATENATE($F1939," ",$G1939),AllocFactorMatrix,(I$4+1),FALSE)*$E1944</f>
        <v>6254.6811341458861</v>
      </c>
      <c r="J1939" s="47">
        <f t="shared" ca="1" si="2747"/>
        <v>0</v>
      </c>
      <c r="K1939" s="47">
        <f t="shared" ca="1" si="2747"/>
        <v>0</v>
      </c>
      <c r="L1939" s="5">
        <f t="shared" ca="1" si="2747"/>
        <v>180.91862273191063</v>
      </c>
      <c r="M1939" s="5">
        <f t="shared" ca="1" si="2747"/>
        <v>0.35331377020087729</v>
      </c>
      <c r="N1939" s="5">
        <f t="shared" ca="1" si="2747"/>
        <v>0</v>
      </c>
      <c r="O1939" s="5">
        <f t="shared" ca="1" si="2711"/>
        <v>181.27193650211152</v>
      </c>
      <c r="P1939" s="5">
        <f ca="1">VLOOKUP(CONCATENATE($F1939," ",$G1939),AllocFactorMatrix,(P$4+1),FALSE)*$E1944</f>
        <v>13.701056085012727</v>
      </c>
      <c r="Q1939" s="5">
        <f ca="1">VLOOKUP(CONCATENATE($F1939," ",$G1939),AllocFactorMatrix,(Q$4+1),FALSE)*$E1944</f>
        <v>3.5659415806307115</v>
      </c>
      <c r="R1939" s="5">
        <f ca="1">VLOOKUP(CONCATENATE($F1939," ",$G1939),AllocFactorMatrix,(R$4+1),FALSE)*$E1944</f>
        <v>-1.9865465553312549</v>
      </c>
      <c r="S1939" s="5">
        <f ca="1">VLOOKUP(CONCATENATE($F1939," ",$G1939),AllocFactorMatrix,(S$4+1),FALSE)*$E1944</f>
        <v>0</v>
      </c>
      <c r="T1939" s="5">
        <f t="shared" ca="1" si="2745"/>
        <v>15.280451110312182</v>
      </c>
      <c r="U1939" s="5">
        <f ca="1">VLOOKUP(CONCATENATE($F1939," ",$G1939),AllocFactorMatrix,(U$4+1),FALSE)*$E1944</f>
        <v>2.2728349104452761</v>
      </c>
      <c r="V1939" s="5">
        <f ca="1">VLOOKUP(CONCATENATE($F1939," ",$G1939),AllocFactorMatrix,(V$4+1),FALSE)*$E1944</f>
        <v>-1.3684695963544729</v>
      </c>
      <c r="W1939" s="5">
        <f ca="1">VLOOKUP(CONCATENATE($F1939," ",$G1939),AllocFactorMatrix,(W$4+1),FALSE)*$E1944</f>
        <v>-4.2084129019973773</v>
      </c>
      <c r="X1939" s="5">
        <f ca="1">VLOOKUP(CONCATENATE($F1939," ",$G1939),AllocFactorMatrix,(X$4+1),FALSE)*$E1944</f>
        <v>-1.5254111709307658E-158</v>
      </c>
      <c r="Y1939" s="5">
        <f t="shared" ca="1" si="2746"/>
        <v>-3.3040475879065738</v>
      </c>
      <c r="Z1939" s="5">
        <f ca="1">VLOOKUP(CONCATENATE($F1939," ",$G1939),AllocFactorMatrix,(Z$4+1),FALSE)*$E1944</f>
        <v>11.832591790196467</v>
      </c>
      <c r="AA1939" s="5">
        <f ca="1">VLOOKUP(CONCATENATE($F1939," ",$G1939),AllocFactorMatrix,(AA$4+1),FALSE)*$E1944</f>
        <v>1.2069425192853238</v>
      </c>
      <c r="AB1939" s="5">
        <f t="shared" ca="1" si="2712"/>
        <v>13.039534309481791</v>
      </c>
      <c r="AC1939" s="5">
        <f ca="1">VLOOKUP(CONCATENATE($F1939," ",$G1939),AllocFactorMatrix,(AC$4+1),FALSE)*$E1944</f>
        <v>0</v>
      </c>
      <c r="AD1939" s="5">
        <f ca="1">VLOOKUP(CONCATENATE($F1939," ",$G1939),AllocFactorMatrix,(AD$4+1),FALSE)*$E1944</f>
        <v>0</v>
      </c>
      <c r="AE1939" s="5">
        <f ca="1">VLOOKUP(CONCATENATE($F1939," ",$G1939),AllocFactorMatrix,(AE$4+1),FALSE)*$E1944</f>
        <v>0</v>
      </c>
    </row>
    <row r="1940" spans="4:31" hidden="1" outlineLevel="1">
      <c r="E1940" s="44"/>
      <c r="F1940" s="167" t="str">
        <f>F1944</f>
        <v>WEATHER_FXNL_OM</v>
      </c>
      <c r="G1940" s="48" t="str">
        <f>$G$11</f>
        <v>DISTPRI</v>
      </c>
      <c r="H1940" s="4">
        <f t="shared" ca="1" si="2742"/>
        <v>317582.89351598057</v>
      </c>
      <c r="I1940" s="5">
        <f t="shared" ref="I1940:N1940" ca="1" si="2748">VLOOKUP(CONCATENATE($F1940," ",$G1940),AllocFactorMatrix,(I$4+1),FALSE)*$E1944</f>
        <v>307339.8133136484</v>
      </c>
      <c r="J1940" s="47">
        <f t="shared" ca="1" si="2748"/>
        <v>0</v>
      </c>
      <c r="K1940" s="47">
        <f t="shared" ca="1" si="2748"/>
        <v>0</v>
      </c>
      <c r="L1940" s="5">
        <f t="shared" ca="1" si="2748"/>
        <v>8714.3005841054801</v>
      </c>
      <c r="M1940" s="5">
        <f t="shared" ca="1" si="2748"/>
        <v>17.144510816451803</v>
      </c>
      <c r="N1940" s="5">
        <f t="shared" ca="1" si="2748"/>
        <v>0</v>
      </c>
      <c r="O1940" s="5">
        <f t="shared" ca="1" si="2711"/>
        <v>8731.4450949219317</v>
      </c>
      <c r="P1940" s="5">
        <f ca="1">VLOOKUP(CONCATENATE($F1940," ",$G1940),AllocFactorMatrix,(P$4+1),FALSE)*$E1944</f>
        <v>664.24454697444946</v>
      </c>
      <c r="Q1940" s="5">
        <f ca="1">VLOOKUP(CONCATENATE($F1940," ",$G1940),AllocFactorMatrix,(Q$4+1),FALSE)*$E1944</f>
        <v>169.51262250720771</v>
      </c>
      <c r="R1940" s="5">
        <f ca="1">VLOOKUP(CONCATENATE($F1940," ",$G1940),AllocFactorMatrix,(R$4+1),FALSE)*$E1944</f>
        <v>0</v>
      </c>
      <c r="S1940" s="5">
        <f ca="1">VLOOKUP(CONCATENATE($F1940," ",$G1940),AllocFactorMatrix,(S$4+1),FALSE)*$E1944</f>
        <v>0</v>
      </c>
      <c r="T1940" s="5">
        <f t="shared" ca="1" si="2745"/>
        <v>833.75716948165723</v>
      </c>
      <c r="U1940" s="5">
        <f ca="1">VLOOKUP(CONCATENATE($F1940," ",$G1940),AllocFactorMatrix,(U$4+1),FALSE)*$E1944</f>
        <v>111.14331461034416</v>
      </c>
      <c r="V1940" s="5">
        <f ca="1">VLOOKUP(CONCATENATE($F1940," ",$G1940),AllocFactorMatrix,(V$4+1),FALSE)*$E1944</f>
        <v>-64.206022939598711</v>
      </c>
      <c r="W1940" s="5">
        <f ca="1">VLOOKUP(CONCATENATE($F1940," ",$G1940),AllocFactorMatrix,(W$4+1),FALSE)*$E1944</f>
        <v>9.5320177634785648E-87</v>
      </c>
      <c r="X1940" s="5">
        <f ca="1">VLOOKUP(CONCATENATE($F1940," ",$G1940),AllocFactorMatrix,(X$4+1),FALSE)*$E1944</f>
        <v>-2.3737223406960024E-158</v>
      </c>
      <c r="Y1940" s="5">
        <f t="shared" ca="1" si="2746"/>
        <v>46.937291670745452</v>
      </c>
      <c r="Z1940" s="5">
        <f ca="1">VLOOKUP(CONCATENATE($F1940," ",$G1940),AllocFactorMatrix,(Z$4+1),FALSE)*$E1944</f>
        <v>572.17979330839285</v>
      </c>
      <c r="AA1940" s="5">
        <f ca="1">VLOOKUP(CONCATENATE($F1940," ",$G1940),AllocFactorMatrix,(AA$4+1),FALSE)*$E1944</f>
        <v>58.760852949379817</v>
      </c>
      <c r="AB1940" s="5">
        <f t="shared" ca="1" si="2712"/>
        <v>630.94064625777264</v>
      </c>
      <c r="AC1940" s="5">
        <f ca="1">VLOOKUP(CONCATENATE($F1940," ",$G1940),AllocFactorMatrix,(AC$4+1),FALSE)*$E1944</f>
        <v>0</v>
      </c>
      <c r="AD1940" s="5">
        <f ca="1">VLOOKUP(CONCATENATE($F1940," ",$G1940),AllocFactorMatrix,(AD$4+1),FALSE)*$E1944</f>
        <v>0</v>
      </c>
      <c r="AE1940" s="5">
        <f ca="1">VLOOKUP(CONCATENATE($F1940," ",$G1940),AllocFactorMatrix,(AE$4+1),FALSE)*$E1944</f>
        <v>0</v>
      </c>
    </row>
    <row r="1941" spans="4:31" hidden="1" outlineLevel="1">
      <c r="E1941" s="44"/>
      <c r="F1941" s="167" t="str">
        <f>F1944</f>
        <v>WEATHER_FXNL_OM</v>
      </c>
      <c r="G1941" s="48" t="str">
        <f>$G$12</f>
        <v>DISTSEC</v>
      </c>
      <c r="H1941" s="4">
        <f t="shared" ca="1" si="2742"/>
        <v>142076.52836973924</v>
      </c>
      <c r="I1941" s="5">
        <f t="shared" ref="I1941:N1941" ca="1" si="2749">VLOOKUP(CONCATENATE($F1941," ",$G1941),AllocFactorMatrix,(I$4+1),FALSE)*$E1944</f>
        <v>138248.88398142936</v>
      </c>
      <c r="J1941" s="47">
        <f t="shared" ca="1" si="2749"/>
        <v>0</v>
      </c>
      <c r="K1941" s="47">
        <f t="shared" ca="1" si="2749"/>
        <v>0</v>
      </c>
      <c r="L1941" s="5">
        <f t="shared" ca="1" si="2749"/>
        <v>3378.4953245256143</v>
      </c>
      <c r="M1941" s="5">
        <f t="shared" ca="1" si="2749"/>
        <v>0</v>
      </c>
      <c r="N1941" s="5">
        <f t="shared" ca="1" si="2749"/>
        <v>0</v>
      </c>
      <c r="O1941" s="5">
        <f t="shared" ca="1" si="2711"/>
        <v>3378.4953245256143</v>
      </c>
      <c r="P1941" s="5">
        <f ca="1">VLOOKUP(CONCATENATE($F1941," ",$G1941),AllocFactorMatrix,(P$4+1),FALSE)*$E1944</f>
        <v>221.66541293950104</v>
      </c>
      <c r="Q1941" s="5">
        <f ca="1">VLOOKUP(CONCATENATE($F1941," ",$G1941),AllocFactorMatrix,(Q$4+1),FALSE)*$E1944</f>
        <v>0</v>
      </c>
      <c r="R1941" s="5">
        <f ca="1">VLOOKUP(CONCATENATE($F1941," ",$G1941),AllocFactorMatrix,(R$4+1),FALSE)*$E1944</f>
        <v>0</v>
      </c>
      <c r="S1941" s="5">
        <f ca="1">VLOOKUP(CONCATENATE($F1941," ",$G1941),AllocFactorMatrix,(S$4+1),FALSE)*$E1944</f>
        <v>0</v>
      </c>
      <c r="T1941" s="5">
        <f t="shared" ca="1" si="2745"/>
        <v>221.66541293950104</v>
      </c>
      <c r="U1941" s="5">
        <f ca="1">VLOOKUP(CONCATENATE($F1941," ",$G1941),AllocFactorMatrix,(U$4+1),FALSE)*$E1944</f>
        <v>30.66936617644426</v>
      </c>
      <c r="V1941" s="5">
        <f ca="1">VLOOKUP(CONCATENATE($F1941," ",$G1941),AllocFactorMatrix,(V$4+1),FALSE)*$E1944</f>
        <v>-1.5967787634373413E-129</v>
      </c>
      <c r="W1941" s="5">
        <f ca="1">VLOOKUP(CONCATENATE($F1941," ",$G1941),AllocFactorMatrix,(W$4+1),FALSE)*$E1944</f>
        <v>3.6162899147494001E-88</v>
      </c>
      <c r="X1941" s="5">
        <f ca="1">VLOOKUP(CONCATENATE($F1941," ",$G1941),AllocFactorMatrix,(X$4+1),FALSE)*$E1944</f>
        <v>0</v>
      </c>
      <c r="Y1941" s="5">
        <f t="shared" ca="1" si="2746"/>
        <v>30.66936617644426</v>
      </c>
      <c r="Z1941" s="5">
        <f ca="1">VLOOKUP(CONCATENATE($F1941," ",$G1941),AllocFactorMatrix,(Z$4+1),FALSE)*$E1944</f>
        <v>196.81428466835987</v>
      </c>
      <c r="AA1941" s="5">
        <f ca="1">VLOOKUP(CONCATENATE($F1941," ",$G1941),AllocFactorMatrix,(AA$4+1),FALSE)*$E1944</f>
        <v>0</v>
      </c>
      <c r="AB1941" s="5">
        <f t="shared" ca="1" si="2712"/>
        <v>196.81428466835987</v>
      </c>
      <c r="AC1941" s="5">
        <f ca="1">VLOOKUP(CONCATENATE($F1941," ",$G1941),AllocFactorMatrix,(AC$4+1),FALSE)*$E1944</f>
        <v>0</v>
      </c>
      <c r="AD1941" s="5">
        <f ca="1">VLOOKUP(CONCATENATE($F1941," ",$G1941),AllocFactorMatrix,(AD$4+1),FALSE)*$E1944</f>
        <v>0</v>
      </c>
      <c r="AE1941" s="5">
        <f ca="1">VLOOKUP(CONCATENATE($F1941," ",$G1941),AllocFactorMatrix,(AE$4+1),FALSE)*$E1944</f>
        <v>0</v>
      </c>
    </row>
    <row r="1942" spans="4:31" hidden="1" outlineLevel="1">
      <c r="E1942" s="44"/>
      <c r="F1942" s="167" t="str">
        <f>F1944</f>
        <v>WEATHER_FXNL_OM</v>
      </c>
      <c r="G1942" s="48" t="str">
        <f>$G$13</f>
        <v>ENERGY</v>
      </c>
      <c r="H1942" s="4">
        <f t="shared" ca="1" si="2742"/>
        <v>1121367.9035888256</v>
      </c>
      <c r="I1942" s="5">
        <f t="shared" ref="I1942:N1942" ca="1" si="2750">VLOOKUP(CONCATENATE($F1942," ",$G1942),AllocFactorMatrix,(I$4+1),FALSE)*$E1944</f>
        <v>1078446.7180439394</v>
      </c>
      <c r="J1942" s="47">
        <f t="shared" ca="1" si="2750"/>
        <v>0</v>
      </c>
      <c r="K1942" s="47">
        <f t="shared" ca="1" si="2750"/>
        <v>0</v>
      </c>
      <c r="L1942" s="5">
        <f t="shared" ca="1" si="2750"/>
        <v>37600.164504968619</v>
      </c>
      <c r="M1942" s="5">
        <f t="shared" ca="1" si="2750"/>
        <v>73.90438626193631</v>
      </c>
      <c r="N1942" s="5">
        <f t="shared" ca="1" si="2750"/>
        <v>0</v>
      </c>
      <c r="O1942" s="5">
        <f t="shared" ca="1" si="2711"/>
        <v>37674.068891230556</v>
      </c>
      <c r="P1942" s="5">
        <f ca="1">VLOOKUP(CONCATENATE($F1942," ",$G1942),AllocFactorMatrix,(P$4+1),FALSE)*$E1944</f>
        <v>3204.8507820083837</v>
      </c>
      <c r="Q1942" s="5">
        <f ca="1">VLOOKUP(CONCATENATE($F1942," ",$G1942),AllocFactorMatrix,(Q$4+1),FALSE)*$E1944</f>
        <v>809.9154261757858</v>
      </c>
      <c r="R1942" s="5">
        <f ca="1">VLOOKUP(CONCATENATE($F1942," ",$G1942),AllocFactorMatrix,(R$4+1),FALSE)*$E1944</f>
        <v>-354.69430632168741</v>
      </c>
      <c r="S1942" s="5">
        <f ca="1">VLOOKUP(CONCATENATE($F1942," ",$G1942),AllocFactorMatrix,(S$4+1),FALSE)*$E1944</f>
        <v>-31.241772072395772</v>
      </c>
      <c r="T1942" s="5">
        <f t="shared" ca="1" si="2745"/>
        <v>3628.8301297900866</v>
      </c>
      <c r="U1942" s="5">
        <f ca="1">VLOOKUP(CONCATENATE($F1942," ",$G1942),AllocFactorMatrix,(U$4+1),FALSE)*$E1944</f>
        <v>621.44557929053133</v>
      </c>
      <c r="V1942" s="5">
        <f ca="1">VLOOKUP(CONCATENATE($F1942," ",$G1942),AllocFactorMatrix,(V$4+1),FALSE)*$E1944</f>
        <v>-409.20118520574005</v>
      </c>
      <c r="W1942" s="5">
        <f ca="1">VLOOKUP(CONCATENATE($F1942," ",$G1942),AllocFactorMatrix,(W$4+1),FALSE)*$E1944</f>
        <v>-1107.2984354226046</v>
      </c>
      <c r="X1942" s="5">
        <f ca="1">VLOOKUP(CONCATENATE($F1942," ",$G1942),AllocFactorMatrix,(X$4+1),FALSE)*$E1944</f>
        <v>-535.2504260949712</v>
      </c>
      <c r="Y1942" s="5">
        <f t="shared" ca="1" si="2746"/>
        <v>-1430.3044674327843</v>
      </c>
      <c r="Z1942" s="5">
        <f ca="1">VLOOKUP(CONCATENATE($F1942," ",$G1942),AllocFactorMatrix,(Z$4+1),FALSE)*$E1944</f>
        <v>2764.5345331279159</v>
      </c>
      <c r="AA1942" s="5">
        <f ca="1">VLOOKUP(CONCATENATE($F1942," ",$G1942),AllocFactorMatrix,(AA$4+1),FALSE)*$E1944</f>
        <v>284.05645817037254</v>
      </c>
      <c r="AB1942" s="5">
        <f t="shared" ca="1" si="2712"/>
        <v>3048.5909912982884</v>
      </c>
      <c r="AC1942" s="5">
        <f ca="1">VLOOKUP(CONCATENATE($F1942," ",$G1942),AllocFactorMatrix,(AC$4+1),FALSE)*$E1944</f>
        <v>0</v>
      </c>
      <c r="AD1942" s="5">
        <f ca="1">VLOOKUP(CONCATENATE($F1942," ",$G1942),AllocFactorMatrix,(AD$4+1),FALSE)*$E1944</f>
        <v>0</v>
      </c>
      <c r="AE1942" s="5">
        <f ca="1">VLOOKUP(CONCATENATE($F1942," ",$G1942),AllocFactorMatrix,(AE$4+1),FALSE)*$E1944</f>
        <v>0</v>
      </c>
    </row>
    <row r="1943" spans="4:31" hidden="1" outlineLevel="1">
      <c r="E1943" s="44"/>
      <c r="F1943" s="167" t="str">
        <f>F1944</f>
        <v>WEATHER_FXNL_OM</v>
      </c>
      <c r="G1943" s="48" t="str">
        <f>$G$14</f>
        <v>CUSTOMER</v>
      </c>
      <c r="H1943" s="4">
        <f t="shared" ca="1" si="2742"/>
        <v>127512.4944778822</v>
      </c>
      <c r="I1943" s="5">
        <f t="shared" ref="I1943:N1943" ca="1" si="2751">VLOOKUP(CONCATENATE($F1943," ",$G1943),AllocFactorMatrix,(I$4+1),FALSE)*$E1944</f>
        <v>123946.97979332253</v>
      </c>
      <c r="J1943" s="47">
        <f t="shared" ca="1" si="2751"/>
        <v>0</v>
      </c>
      <c r="K1943" s="47">
        <f t="shared" ca="1" si="2751"/>
        <v>0</v>
      </c>
      <c r="L1943" s="5">
        <f t="shared" ca="1" si="2751"/>
        <v>3519.8873318824249</v>
      </c>
      <c r="M1943" s="5">
        <f t="shared" ca="1" si="2751"/>
        <v>23.090995263676515</v>
      </c>
      <c r="N1943" s="5">
        <f t="shared" ca="1" si="2751"/>
        <v>0</v>
      </c>
      <c r="O1943" s="5">
        <f t="shared" ca="1" si="2711"/>
        <v>3542.9783271461015</v>
      </c>
      <c r="P1943" s="5">
        <f ca="1">VLOOKUP(CONCATENATE($F1943," ",$G1943),AllocFactorMatrix,(P$4+1),FALSE)*$E1944</f>
        <v>28.196442913205242</v>
      </c>
      <c r="Q1943" s="5">
        <f ca="1">VLOOKUP(CONCATENATE($F1943," ",$G1943),AllocFactorMatrix,(Q$4+1),FALSE)*$E1944</f>
        <v>11.219893580796521</v>
      </c>
      <c r="R1943" s="5">
        <f ca="1">VLOOKUP(CONCATENATE($F1943," ",$G1943),AllocFactorMatrix,(R$4+1),FALSE)*$E1944</f>
        <v>-26.620784563702262</v>
      </c>
      <c r="S1943" s="5">
        <f ca="1">VLOOKUP(CONCATENATE($F1943," ",$G1943),AllocFactorMatrix,(S$4+1),FALSE)*$E1944</f>
        <v>-7.6945851235176006</v>
      </c>
      <c r="T1943" s="5">
        <f t="shared" ca="1" si="2745"/>
        <v>5.1009668067818987</v>
      </c>
      <c r="U1943" s="5">
        <f ca="1">VLOOKUP(CONCATENATE($F1943," ",$G1943),AllocFactorMatrix,(U$4+1),FALSE)*$E1944</f>
        <v>0.72814405310081132</v>
      </c>
      <c r="V1943" s="5">
        <f ca="1">VLOOKUP(CONCATENATE($F1943," ",$G1943),AllocFactorMatrix,(V$4+1),FALSE)*$E1944</f>
        <v>-0.875887002928317</v>
      </c>
      <c r="W1943" s="5">
        <f ca="1">VLOOKUP(CONCATENATE($F1943," ",$G1943),AllocFactorMatrix,(W$4+1),FALSE)*$E1944</f>
        <v>-1.4250699689318973</v>
      </c>
      <c r="X1943" s="5">
        <f ca="1">VLOOKUP(CONCATENATE($F1943," ",$G1943),AllocFactorMatrix,(X$4+1),FALSE)*$E1944</f>
        <v>-1.0864458012884919</v>
      </c>
      <c r="Y1943" s="5">
        <f t="shared" ca="1" si="2746"/>
        <v>-2.659258720047895</v>
      </c>
      <c r="Z1943" s="5">
        <f ca="1">VLOOKUP(CONCATENATE($F1943," ",$G1943),AllocFactorMatrix,(Z$4+1),FALSE)*$E1944</f>
        <v>18.397181078542094</v>
      </c>
      <c r="AA1943" s="5">
        <f ca="1">VLOOKUP(CONCATENATE($F1943," ",$G1943),AllocFactorMatrix,(AA$4+1),FALSE)*$E1944</f>
        <v>1.6974682483228978</v>
      </c>
      <c r="AB1943" s="5">
        <f t="shared" ca="1" si="2712"/>
        <v>20.094649326864992</v>
      </c>
      <c r="AC1943" s="5">
        <f ca="1">VLOOKUP(CONCATENATE($F1943," ",$G1943),AllocFactorMatrix,(AC$4+1),FALSE)*$E1944</f>
        <v>0</v>
      </c>
      <c r="AD1943" s="5">
        <f ca="1">VLOOKUP(CONCATENATE($F1943," ",$G1943),AllocFactorMatrix,(AD$4+1),FALSE)*$E1944</f>
        <v>0</v>
      </c>
      <c r="AE1943" s="5">
        <f ca="1">VLOOKUP(CONCATENATE($F1943," ",$G1943),AllocFactorMatrix,(AE$4+1),FALSE)*$E1944</f>
        <v>0</v>
      </c>
    </row>
    <row r="1944" spans="4:31" collapsed="1">
      <c r="D1944" s="96" t="s">
        <v>615</v>
      </c>
      <c r="E1944" s="54">
        <v>2870414</v>
      </c>
      <c r="F1944" s="87" t="s">
        <v>503</v>
      </c>
      <c r="G1944" s="48" t="str">
        <f>$G$15</f>
        <v>TOTAL</v>
      </c>
      <c r="H1944" s="4">
        <f t="shared" ca="1" si="2742"/>
        <v>2870413.9999999995</v>
      </c>
      <c r="I1944" s="5">
        <f t="shared" ref="I1944:N1944" ca="1" si="2752">VLOOKUP(CONCATENATE($F1944," ",$G1944),AllocFactorMatrix,(I$4+1),FALSE)*$E1944</f>
        <v>2773531.7136115241</v>
      </c>
      <c r="J1944" s="47">
        <f t="shared" ca="1" si="2752"/>
        <v>0</v>
      </c>
      <c r="K1944" s="47">
        <f t="shared" ca="1" si="2752"/>
        <v>0</v>
      </c>
      <c r="L1944" s="5">
        <f t="shared" ca="1" si="2752"/>
        <v>84975.240666272104</v>
      </c>
      <c r="M1944" s="5">
        <f t="shared" ca="1" si="2752"/>
        <v>176.39098809597041</v>
      </c>
      <c r="N1944" s="5">
        <f t="shared" ca="1" si="2752"/>
        <v>0</v>
      </c>
      <c r="O1944" s="5">
        <f t="shared" ca="1" si="2711"/>
        <v>85151.631654368073</v>
      </c>
      <c r="P1944" s="5">
        <f ca="1">VLOOKUP(CONCATENATE($F1944," ",$G1944),AllocFactorMatrix,(P$4+1),FALSE)*$E1944</f>
        <v>6601.9384382631333</v>
      </c>
      <c r="Q1944" s="5">
        <f ca="1">VLOOKUP(CONCATENATE($F1944," ",$G1944),AllocFactorMatrix,(Q$4+1),FALSE)*$E1944</f>
        <v>1622.0334767698575</v>
      </c>
      <c r="R1944" s="5">
        <f ca="1">VLOOKUP(CONCATENATE($F1944," ",$G1944),AllocFactorMatrix,(R$4+1),FALSE)*$E1944</f>
        <v>-656.8819169897198</v>
      </c>
      <c r="S1944" s="5">
        <f ca="1">VLOOKUP(CONCATENATE($F1944," ",$G1944),AllocFactorMatrix,(S$4+1),FALSE)*$E1944</f>
        <v>-63.104561420117747</v>
      </c>
      <c r="T1944" s="5">
        <f t="shared" ca="1" si="2745"/>
        <v>7503.9854366231539</v>
      </c>
      <c r="U1944" s="5">
        <f ca="1">VLOOKUP(CONCATENATE($F1944," ",$G1944),AllocFactorMatrix,(U$4+1),FALSE)*$E1944</f>
        <v>1199.1093274526561</v>
      </c>
      <c r="V1944" s="5">
        <f ca="1">VLOOKUP(CONCATENATE($F1944," ",$G1944),AllocFactorMatrix,(V$4+1),FALSE)*$E1944</f>
        <v>-719.44994343026428</v>
      </c>
      <c r="W1944" s="5">
        <f ca="1">VLOOKUP(CONCATENATE($F1944," ",$G1944),AllocFactorMatrix,(W$4+1),FALSE)*$E1944</f>
        <v>-1699.2754910408994</v>
      </c>
      <c r="X1944" s="5">
        <f ca="1">VLOOKUP(CONCATENATE($F1944," ",$G1944),AllocFactorMatrix,(X$4+1),FALSE)*$E1944</f>
        <v>-809.59958676759811</v>
      </c>
      <c r="Y1944" s="5">
        <f t="shared" ca="1" si="2746"/>
        <v>-2029.2156937861057</v>
      </c>
      <c r="Z1944" s="5">
        <f ca="1">VLOOKUP(CONCATENATE($F1944," ",$G1944),AllocFactorMatrix,(Z$4+1),FALSE)*$E1944</f>
        <v>5692.5402102774233</v>
      </c>
      <c r="AA1944" s="5">
        <f ca="1">VLOOKUP(CONCATENATE($F1944," ",$G1944),AllocFactorMatrix,(AA$4+1),FALSE)*$E1944</f>
        <v>563.34478099276953</v>
      </c>
      <c r="AB1944" s="5">
        <f t="shared" ca="1" si="2712"/>
        <v>6255.8849912701926</v>
      </c>
      <c r="AC1944" s="5">
        <f ca="1">VLOOKUP(CONCATENATE($F1944," ",$G1944),AllocFactorMatrix,(AC$4+1),FALSE)*$E1944</f>
        <v>0</v>
      </c>
      <c r="AD1944" s="5">
        <f ca="1">VLOOKUP(CONCATENATE($F1944," ",$G1944),AllocFactorMatrix,(AD$4+1),FALSE)*$E1944</f>
        <v>0</v>
      </c>
      <c r="AE1944" s="5">
        <f ca="1">VLOOKUP(CONCATENATE($F1944," ",$G1944),AllocFactorMatrix,(AE$4+1),FALSE)*$E1944</f>
        <v>0</v>
      </c>
    </row>
    <row r="1945" spans="4:31" hidden="1" outlineLevel="1">
      <c r="E1945" s="44"/>
      <c r="F1945" s="167" t="str">
        <f>F1952</f>
        <v>TDOMX</v>
      </c>
      <c r="G1945" s="48" t="str">
        <f>$G$8</f>
        <v>PRODUCTION</v>
      </c>
      <c r="H1945" s="4">
        <f t="shared" ca="1" si="2742"/>
        <v>-1.446627587820257E-11</v>
      </c>
      <c r="I1945" s="5">
        <f t="shared" ref="I1945:N1945" ca="1" si="2753">VLOOKUP(CONCATENATE($F1945," ",$G1945),AllocFactorMatrix,(I$4+1),FALSE)*$E1952</f>
        <v>1.0786679936541158E-11</v>
      </c>
      <c r="J1945" s="47">
        <f t="shared" ca="1" si="2753"/>
        <v>-9.9023924094600412E-15</v>
      </c>
      <c r="K1945" s="47">
        <f t="shared" ca="1" si="2753"/>
        <v>1.0818660218709065E-14</v>
      </c>
      <c r="L1945" s="5">
        <f t="shared" ca="1" si="2753"/>
        <v>1.3744629348743567E-12</v>
      </c>
      <c r="M1945" s="5">
        <f t="shared" ca="1" si="2753"/>
        <v>-4.5790429965348317E-14</v>
      </c>
      <c r="N1945" s="5">
        <f t="shared" ca="1" si="2753"/>
        <v>5.4405350633082467E-15</v>
      </c>
      <c r="O1945" s="5">
        <f t="shared" ref="O1945:O1968" ca="1" si="2754">SUBTOTAL(9,L1945:N1945)</f>
        <v>1.3341130399723166E-12</v>
      </c>
      <c r="P1945" s="5">
        <f ca="1">VLOOKUP(CONCATENATE($F1945," ",$G1945),AllocFactorMatrix,(P$4+1),FALSE)*$E1952</f>
        <v>2.0377170606183853E-12</v>
      </c>
      <c r="Q1945" s="5">
        <f ca="1">VLOOKUP(CONCATENATE($F1945," ",$G1945),AllocFactorMatrix,(Q$4+1),FALSE)*$E1952</f>
        <v>-1.0081760302465735E-13</v>
      </c>
      <c r="R1945" s="5">
        <f ca="1">VLOOKUP(CONCATENATE($F1945," ",$G1945),AllocFactorMatrix,(R$4+1),FALSE)*$E1952</f>
        <v>-1.1764599273137073E-14</v>
      </c>
      <c r="S1945" s="5">
        <f ca="1">VLOOKUP(CONCATENATE($F1945," ",$G1945),AllocFactorMatrix,(S$4+1),FALSE)*$E1952</f>
        <v>-2.4334505017767724E-15</v>
      </c>
      <c r="T1945" s="5">
        <f ca="1">SUBTOTAL(9,P1945:S1945)</f>
        <v>1.9227014078188144E-12</v>
      </c>
      <c r="U1945" s="5">
        <f ca="1">VLOOKUP(CONCATENATE($F1945," ",$G1945),AllocFactorMatrix,(U$4+1),FALSE)*$E1952</f>
        <v>-1.665171184986194E-13</v>
      </c>
      <c r="V1945" s="5">
        <f ca="1">VLOOKUP(CONCATENATE($F1945," ",$G1945),AllocFactorMatrix,(V$4+1),FALSE)*$E1952</f>
        <v>1.9548617534857183E-12</v>
      </c>
      <c r="W1945" s="5">
        <f ca="1">VLOOKUP(CONCATENATE($F1945," ",$G1945),AllocFactorMatrix,(W$4+1),FALSE)*$E1952</f>
        <v>9.8347115686994431E-13</v>
      </c>
      <c r="X1945" s="5">
        <f ca="1">VLOOKUP(CONCATENATE($F1945," ",$G1945),AllocFactorMatrix,(X$4+1),FALSE)*$E1952</f>
        <v>-1.3618399918004508E-12</v>
      </c>
      <c r="Y1945" s="5">
        <f ca="1">SUBTOTAL(9,U1945:X1945)</f>
        <v>1.4099758000565924E-12</v>
      </c>
      <c r="Z1945" s="5">
        <f ca="1">VLOOKUP(CONCATENATE($F1945," ",$G1945),AllocFactorMatrix,(Z$4+1),FALSE)*$E1952</f>
        <v>1.2899924083187823E-13</v>
      </c>
      <c r="AA1945" s="5">
        <f ca="1">VLOOKUP(CONCATENATE($F1945," ",$G1945),AllocFactorMatrix,(AA$4+1),FALSE)*$E1952</f>
        <v>-2.1638534230951013E-14</v>
      </c>
      <c r="AB1945" s="5">
        <f t="shared" ref="AB1945:AB1968" ca="1" si="2755">SUBTOTAL(9,Z1945:AA1945)</f>
        <v>1.0736070660092721E-13</v>
      </c>
      <c r="AC1945" s="5">
        <f ca="1">VLOOKUP(CONCATENATE($F1945," ",$G1945),AllocFactorMatrix,(AC$4+1),FALSE)*$E1952</f>
        <v>5.117974240523906E-15</v>
      </c>
      <c r="AD1945" s="5">
        <f ca="1">VLOOKUP(CONCATENATE($F1945," ",$G1945),AllocFactorMatrix,(AD$4+1),FALSE)*$E1952</f>
        <v>2.1653187054360848E-15</v>
      </c>
      <c r="AE1945" s="5">
        <f ca="1">VLOOKUP(CONCATENATE($F1945," ",$G1945),AllocFactorMatrix,(AE$4+1),FALSE)*$E1952</f>
        <v>-3.2078560579499812E-15</v>
      </c>
    </row>
    <row r="1946" spans="4:31" hidden="1" outlineLevel="1">
      <c r="E1946" s="44"/>
      <c r="F1946" s="167" t="str">
        <f>F1952</f>
        <v>TDOMX</v>
      </c>
      <c r="G1946" s="48" t="str">
        <f>$G$9</f>
        <v>BULKTRAN</v>
      </c>
      <c r="H1946" s="4">
        <f t="shared" ca="1" si="2742"/>
        <v>-7552.7627860691355</v>
      </c>
      <c r="I1946" s="5">
        <f t="shared" ref="I1946:N1946" ca="1" si="2756">VLOOKUP(CONCATENATE($F1946," ",$G1946),AllocFactorMatrix,(I$4+1),FALSE)*$E1952</f>
        <v>-3884.1663325430059</v>
      </c>
      <c r="J1946" s="47">
        <f t="shared" ca="1" si="2756"/>
        <v>-0.86895459242901774</v>
      </c>
      <c r="K1946" s="47">
        <f t="shared" ca="1" si="2756"/>
        <v>-1.5214775321467207</v>
      </c>
      <c r="L1946" s="5">
        <f t="shared" ca="1" si="2756"/>
        <v>-905.27283407036953</v>
      </c>
      <c r="M1946" s="5">
        <f t="shared" ca="1" si="2756"/>
        <v>-12.596859964540082</v>
      </c>
      <c r="N1946" s="5">
        <f t="shared" ca="1" si="2756"/>
        <v>-1.7544113874730676</v>
      </c>
      <c r="O1946" s="5">
        <f t="shared" ca="1" si="2754"/>
        <v>-919.62410542238263</v>
      </c>
      <c r="P1946" s="5">
        <f ca="1">VLOOKUP(CONCATENATE($F1946," ",$G1946),AllocFactorMatrix,(P$4+1),FALSE)*$E1952</f>
        <v>-538.44968099124378</v>
      </c>
      <c r="Q1946" s="5">
        <f ca="1">VLOOKUP(CONCATENATE($F1946," ",$G1946),AllocFactorMatrix,(Q$4+1),FALSE)*$E1952</f>
        <v>-96.629629808929252</v>
      </c>
      <c r="R1946" s="5">
        <f ca="1">VLOOKUP(CONCATENATE($F1946," ",$G1946),AllocFactorMatrix,(R$4+1),FALSE)*$E1952</f>
        <v>-19.595502837750058</v>
      </c>
      <c r="S1946" s="5">
        <f ca="1">VLOOKUP(CONCATENATE($F1946," ",$G1946),AllocFactorMatrix,(S$4+1),FALSE)*$E1952</f>
        <v>-0.74413035874666122</v>
      </c>
      <c r="T1946" s="5">
        <f t="shared" ref="T1946:T1952" ca="1" si="2757">SUBTOTAL(9,P1946:S1946)</f>
        <v>-655.41894399666978</v>
      </c>
      <c r="U1946" s="5">
        <f ca="1">VLOOKUP(CONCATENATE($F1946," ",$G1946),AllocFactorMatrix,(U$4+1),FALSE)*$E1952</f>
        <v>-25.5375053796872</v>
      </c>
      <c r="V1946" s="5">
        <f ca="1">VLOOKUP(CONCATENATE($F1946," ",$G1946),AllocFactorMatrix,(V$4+1),FALSE)*$E1952</f>
        <v>-344.77106924828945</v>
      </c>
      <c r="W1946" s="5">
        <f ca="1">VLOOKUP(CONCATENATE($F1946," ",$G1946),AllocFactorMatrix,(W$4+1),FALSE)*$E1952</f>
        <v>-1318.6109384810304</v>
      </c>
      <c r="X1946" s="5">
        <f ca="1">VLOOKUP(CONCATENATE($F1946," ",$G1946),AllocFactorMatrix,(X$4+1),FALSE)*$E1952</f>
        <v>-238.87860121376352</v>
      </c>
      <c r="Y1946" s="5">
        <f t="shared" ref="Y1946:Y1952" ca="1" si="2758">SUBTOTAL(9,U1946:X1946)</f>
        <v>-1927.7981143227705</v>
      </c>
      <c r="Z1946" s="5">
        <f ca="1">VLOOKUP(CONCATENATE($F1946," ",$G1946),AllocFactorMatrix,(Z$4+1),FALSE)*$E1952</f>
        <v>-148.00321599924277</v>
      </c>
      <c r="AA1946" s="5">
        <f ca="1">VLOOKUP(CONCATENATE($F1946," ",$G1946),AllocFactorMatrix,(AA$4+1),FALSE)*$E1952</f>
        <v>-2.956003835954911</v>
      </c>
      <c r="AB1946" s="5">
        <f t="shared" ca="1" si="2755"/>
        <v>-150.95921983519767</v>
      </c>
      <c r="AC1946" s="5">
        <f ca="1">VLOOKUP(CONCATENATE($F1946," ",$G1946),AllocFactorMatrix,(AC$4+1),FALSE)*$E1952</f>
        <v>-1.9524018591570824</v>
      </c>
      <c r="AD1946" s="5">
        <f ca="1">VLOOKUP(CONCATENATE($F1946," ",$G1946),AllocFactorMatrix,(AD$4+1),FALSE)*$E1952</f>
        <v>-8.6736806831606863</v>
      </c>
      <c r="AE1946" s="5">
        <f ca="1">VLOOKUP(CONCATENATE($F1946," ",$G1946),AllocFactorMatrix,(AE$4+1),FALSE)*$E1952</f>
        <v>-1.779555282222304</v>
      </c>
    </row>
    <row r="1947" spans="4:31" hidden="1" outlineLevel="1">
      <c r="E1947" s="44"/>
      <c r="F1947" s="167" t="str">
        <f>F1952</f>
        <v>TDOMX</v>
      </c>
      <c r="G1947" s="48" t="str">
        <f>$G$10</f>
        <v>SUBTRAN</v>
      </c>
      <c r="H1947" s="4">
        <f t="shared" ca="1" si="2742"/>
        <v>-2093.1666980549194</v>
      </c>
      <c r="I1947" s="5">
        <f t="shared" ref="I1947:N1947" ca="1" si="2759">VLOOKUP(CONCATENATE($F1947," ",$G1947),AllocFactorMatrix,(I$4+1),FALSE)*$E1952</f>
        <v>-1069.336434862269</v>
      </c>
      <c r="J1947" s="47">
        <f t="shared" ca="1" si="2759"/>
        <v>-0.17412522047543</v>
      </c>
      <c r="K1947" s="47">
        <f t="shared" ca="1" si="2759"/>
        <v>-0.32407693278081173</v>
      </c>
      <c r="L1947" s="5">
        <f t="shared" ca="1" si="2759"/>
        <v>-250.60045142779396</v>
      </c>
      <c r="M1947" s="5">
        <f t="shared" ca="1" si="2759"/>
        <v>-3.5023402396452812</v>
      </c>
      <c r="N1947" s="5">
        <f t="shared" ca="1" si="2759"/>
        <v>-0.63390731062179206</v>
      </c>
      <c r="O1947" s="5">
        <f t="shared" ca="1" si="2754"/>
        <v>-254.73669897806104</v>
      </c>
      <c r="P1947" s="5">
        <f ca="1">VLOOKUP(CONCATENATE($F1947," ",$G1947),AllocFactorMatrix,(P$4+1),FALSE)*$E1952</f>
        <v>-144.68003250791577</v>
      </c>
      <c r="Q1947" s="5">
        <f ca="1">VLOOKUP(CONCATENATE($F1947," ",$G1947),AllocFactorMatrix,(Q$4+1),FALSE)*$E1952</f>
        <v>-26.036583361916854</v>
      </c>
      <c r="R1947" s="5">
        <f ca="1">VLOOKUP(CONCATENATE($F1947," ",$G1947),AllocFactorMatrix,(R$4+1),FALSE)*$E1952</f>
        <v>-6.8344023904199211</v>
      </c>
      <c r="S1947" s="5">
        <f ca="1">VLOOKUP(CONCATENATE($F1947," ",$G1947),AllocFactorMatrix,(S$4+1),FALSE)*$E1952</f>
        <v>0</v>
      </c>
      <c r="T1947" s="5">
        <f t="shared" ca="1" si="2757"/>
        <v>-177.55101826025253</v>
      </c>
      <c r="U1947" s="5">
        <f ca="1">VLOOKUP(CONCATENATE($F1947," ",$G1947),AllocFactorMatrix,(U$4+1),FALSE)*$E1952</f>
        <v>-6.5309508291427552</v>
      </c>
      <c r="V1947" s="5">
        <f ca="1">VLOOKUP(CONCATENATE($F1947," ",$G1947),AllocFactorMatrix,(V$4+1),FALSE)*$E1952</f>
        <v>-91.63557306253729</v>
      </c>
      <c r="W1947" s="5">
        <f ca="1">VLOOKUP(CONCATENATE($F1947," ",$G1947),AllocFactorMatrix,(W$4+1),FALSE)*$E1952</f>
        <v>-451.83406169686731</v>
      </c>
      <c r="X1947" s="5">
        <f ca="1">VLOOKUP(CONCATENATE($F1947," ",$G1947),AllocFactorMatrix,(X$4+1),FALSE)*$E1952</f>
        <v>0</v>
      </c>
      <c r="Y1947" s="5">
        <f t="shared" ca="1" si="2758"/>
        <v>-550.00058558854732</v>
      </c>
      <c r="Z1947" s="5">
        <f ca="1">VLOOKUP(CONCATENATE($F1947," ",$G1947),AllocFactorMatrix,(Z$4+1),FALSE)*$E1952</f>
        <v>-39.718154234746052</v>
      </c>
      <c r="AA1947" s="5">
        <f ca="1">VLOOKUP(CONCATENATE($F1947," ",$G1947),AllocFactorMatrix,(AA$4+1),FALSE)*$E1952</f>
        <v>-0.79748163724461474</v>
      </c>
      <c r="AB1947" s="5">
        <f t="shared" ca="1" si="2755"/>
        <v>-40.515635871990668</v>
      </c>
      <c r="AC1947" s="5">
        <f ca="1">VLOOKUP(CONCATENATE($F1947," ",$G1947),AllocFactorMatrix,(AC$4+1),FALSE)*$E1952</f>
        <v>-0.52812234054284357</v>
      </c>
      <c r="AD1947" s="5">
        <f ca="1">VLOOKUP(CONCATENATE($F1947," ",$G1947),AllocFactorMatrix,(AD$4+1),FALSE)*$E1952</f>
        <v>0</v>
      </c>
      <c r="AE1947" s="5">
        <f ca="1">VLOOKUP(CONCATENATE($F1947," ",$G1947),AllocFactorMatrix,(AE$4+1),FALSE)*$E1952</f>
        <v>0</v>
      </c>
    </row>
    <row r="1948" spans="4:31" hidden="1" outlineLevel="1">
      <c r="E1948" s="44"/>
      <c r="F1948" s="167" t="str">
        <f>F1952</f>
        <v>TDOMX</v>
      </c>
      <c r="G1948" s="48" t="str">
        <f>$G$11</f>
        <v>DISTPRI</v>
      </c>
      <c r="H1948" s="4">
        <f t="shared" ca="1" si="2742"/>
        <v>350257.15452283586</v>
      </c>
      <c r="I1948" s="5">
        <f t="shared" ref="I1948:N1948" ca="1" si="2760">VLOOKUP(CONCATENATE($F1948," ",$G1948),AllocFactorMatrix,(I$4+1),FALSE)*$E1952</f>
        <v>229313.20684071878</v>
      </c>
      <c r="J1948" s="47">
        <f t="shared" ca="1" si="2760"/>
        <v>37.653561100315706</v>
      </c>
      <c r="K1948" s="47">
        <f t="shared" ca="1" si="2760"/>
        <v>69.669873372825293</v>
      </c>
      <c r="L1948" s="5">
        <f t="shared" ca="1" si="2760"/>
        <v>53653.203655137695</v>
      </c>
      <c r="M1948" s="5">
        <f t="shared" ca="1" si="2760"/>
        <v>749.74631385893952</v>
      </c>
      <c r="N1948" s="5">
        <f t="shared" ca="1" si="2760"/>
        <v>0</v>
      </c>
      <c r="O1948" s="5">
        <f t="shared" ca="1" si="2754"/>
        <v>54402.949968996632</v>
      </c>
      <c r="P1948" s="5">
        <f ca="1">VLOOKUP(CONCATENATE($F1948," ",$G1948),AllocFactorMatrix,(P$4+1),FALSE)*$E1952</f>
        <v>31114.604426844868</v>
      </c>
      <c r="Q1948" s="5">
        <f ca="1">VLOOKUP(CONCATENATE($F1948," ",$G1948),AllocFactorMatrix,(Q$4+1),FALSE)*$E1952</f>
        <v>5598.8978334373896</v>
      </c>
      <c r="R1948" s="5">
        <f ca="1">VLOOKUP(CONCATENATE($F1948," ",$G1948),AllocFactorMatrix,(R$4+1),FALSE)*$E1952</f>
        <v>0</v>
      </c>
      <c r="S1948" s="5">
        <f ca="1">VLOOKUP(CONCATENATE($F1948," ",$G1948),AllocFactorMatrix,(S$4+1),FALSE)*$E1952</f>
        <v>0</v>
      </c>
      <c r="T1948" s="5">
        <f t="shared" ca="1" si="2757"/>
        <v>36713.502260282257</v>
      </c>
      <c r="U1948" s="5">
        <f ca="1">VLOOKUP(CONCATENATE($F1948," ",$G1948),AllocFactorMatrix,(U$4+1),FALSE)*$E1952</f>
        <v>1408.977866501134</v>
      </c>
      <c r="V1948" s="5">
        <f ca="1">VLOOKUP(CONCATENATE($F1948," ",$G1948),AllocFactorMatrix,(V$4+1),FALSE)*$E1952</f>
        <v>19483.152645387083</v>
      </c>
      <c r="W1948" s="5">
        <f ca="1">VLOOKUP(CONCATENATE($F1948," ",$G1948),AllocFactorMatrix,(W$4+1),FALSE)*$E1952</f>
        <v>0</v>
      </c>
      <c r="X1948" s="5">
        <f ca="1">VLOOKUP(CONCATENATE($F1948," ",$G1948),AllocFactorMatrix,(X$4+1),FALSE)*$E1952</f>
        <v>0</v>
      </c>
      <c r="Y1948" s="5">
        <f t="shared" ca="1" si="2758"/>
        <v>20892.130511888216</v>
      </c>
      <c r="Z1948" s="5">
        <f ca="1">VLOOKUP(CONCATENATE($F1948," ",$G1948),AllocFactorMatrix,(Z$4+1),FALSE)*$E1952</f>
        <v>8543.9583303955314</v>
      </c>
      <c r="AA1948" s="5">
        <f ca="1">VLOOKUP(CONCATENATE($F1948," ",$G1948),AllocFactorMatrix,(AA$4+1),FALSE)*$E1952</f>
        <v>171.49071759577021</v>
      </c>
      <c r="AB1948" s="5">
        <f t="shared" ca="1" si="2755"/>
        <v>8715.449047991302</v>
      </c>
      <c r="AC1948" s="5">
        <f ca="1">VLOOKUP(CONCATENATE($F1948," ",$G1948),AllocFactorMatrix,(AC$4+1),FALSE)*$E1952</f>
        <v>112.59245848550022</v>
      </c>
      <c r="AD1948" s="5">
        <f ca="1">VLOOKUP(CONCATENATE($F1948," ",$G1948),AllocFactorMatrix,(AD$4+1),FALSE)*$E1952</f>
        <v>0</v>
      </c>
      <c r="AE1948" s="5">
        <f ca="1">VLOOKUP(CONCATENATE($F1948," ",$G1948),AllocFactorMatrix,(AE$4+1),FALSE)*$E1952</f>
        <v>0</v>
      </c>
    </row>
    <row r="1949" spans="4:31" hidden="1" outlineLevel="1">
      <c r="E1949" s="44"/>
      <c r="F1949" s="167" t="str">
        <f>F1952</f>
        <v>TDOMX</v>
      </c>
      <c r="G1949" s="48" t="str">
        <f>$G$12</f>
        <v>DISTSEC</v>
      </c>
      <c r="H1949" s="4">
        <f t="shared" ca="1" si="2742"/>
        <v>138762.44495558381</v>
      </c>
      <c r="I1949" s="5">
        <f t="shared" ref="I1949:N1949" ca="1" si="2761">VLOOKUP(CONCATENATE($F1949," ",$G1949),AllocFactorMatrix,(I$4+1),FALSE)*$E1952</f>
        <v>102950.79490411982</v>
      </c>
      <c r="J1949" s="47">
        <f t="shared" ca="1" si="2761"/>
        <v>25.520971421478261</v>
      </c>
      <c r="K1949" s="47">
        <f t="shared" ca="1" si="2761"/>
        <v>33.056691329395072</v>
      </c>
      <c r="L1949" s="5">
        <f t="shared" ca="1" si="2761"/>
        <v>20751.463577359551</v>
      </c>
      <c r="M1949" s="5">
        <f t="shared" ca="1" si="2761"/>
        <v>0</v>
      </c>
      <c r="N1949" s="5">
        <f t="shared" ca="1" si="2761"/>
        <v>0</v>
      </c>
      <c r="O1949" s="5">
        <f t="shared" ca="1" si="2754"/>
        <v>20751.463577359551</v>
      </c>
      <c r="P1949" s="5">
        <f ca="1">VLOOKUP(CONCATENATE($F1949," ",$G1949),AllocFactorMatrix,(P$4+1),FALSE)*$E1952</f>
        <v>10359.002490484203</v>
      </c>
      <c r="Q1949" s="5">
        <f ca="1">VLOOKUP(CONCATENATE($F1949," ",$G1949),AllocFactorMatrix,(Q$4+1),FALSE)*$E1952</f>
        <v>0</v>
      </c>
      <c r="R1949" s="5">
        <f ca="1">VLOOKUP(CONCATENATE($F1949," ",$G1949),AllocFactorMatrix,(R$4+1),FALSE)*$E1952</f>
        <v>0</v>
      </c>
      <c r="S1949" s="5">
        <f ca="1">VLOOKUP(CONCATENATE($F1949," ",$G1949),AllocFactorMatrix,(S$4+1),FALSE)*$E1952</f>
        <v>0</v>
      </c>
      <c r="T1949" s="5">
        <f t="shared" ca="1" si="2757"/>
        <v>10359.002490484203</v>
      </c>
      <c r="U1949" s="5">
        <f ca="1">VLOOKUP(CONCATENATE($F1949," ",$G1949),AllocFactorMatrix,(U$4+1),FALSE)*$E1952</f>
        <v>387.93886085955734</v>
      </c>
      <c r="V1949" s="5">
        <f ca="1">VLOOKUP(CONCATENATE($F1949," ",$G1949),AllocFactorMatrix,(V$4+1),FALSE)*$E1952</f>
        <v>0</v>
      </c>
      <c r="W1949" s="5">
        <f ca="1">VLOOKUP(CONCATENATE($F1949," ",$G1949),AllocFactorMatrix,(W$4+1),FALSE)*$E1952</f>
        <v>0</v>
      </c>
      <c r="X1949" s="5">
        <f ca="1">VLOOKUP(CONCATENATE($F1949," ",$G1949),AllocFactorMatrix,(X$4+1),FALSE)*$E1952</f>
        <v>0</v>
      </c>
      <c r="Y1949" s="5">
        <f t="shared" ca="1" si="2758"/>
        <v>387.93886085955734</v>
      </c>
      <c r="Z1949" s="5">
        <f ca="1">VLOOKUP(CONCATENATE($F1949," ",$G1949),AllocFactorMatrix,(Z$4+1),FALSE)*$E1952</f>
        <v>2931.7969492413945</v>
      </c>
      <c r="AA1949" s="5">
        <f ca="1">VLOOKUP(CONCATENATE($F1949," ",$G1949),AllocFactorMatrix,(AA$4+1),FALSE)*$E1952</f>
        <v>0</v>
      </c>
      <c r="AB1949" s="5">
        <f t="shared" ca="1" si="2755"/>
        <v>2931.7969492413945</v>
      </c>
      <c r="AC1949" s="5">
        <f ca="1">VLOOKUP(CONCATENATE($F1949," ",$G1949),AllocFactorMatrix,(AC$4+1),FALSE)*$E1952</f>
        <v>34.664311576417319</v>
      </c>
      <c r="AD1949" s="5">
        <f ca="1">VLOOKUP(CONCATENATE($F1949," ",$G1949),AllocFactorMatrix,(AD$4+1),FALSE)*$E1952</f>
        <v>1066.9574626955816</v>
      </c>
      <c r="AE1949" s="5">
        <f ca="1">VLOOKUP(CONCATENATE($F1949," ",$G1949),AllocFactorMatrix,(AE$4+1),FALSE)*$E1952</f>
        <v>221.24873649643752</v>
      </c>
    </row>
    <row r="1950" spans="4:31" hidden="1" outlineLevel="1">
      <c r="E1950" s="44"/>
      <c r="F1950" s="167" t="str">
        <f>F1952</f>
        <v>TDOMX</v>
      </c>
      <c r="G1950" s="48" t="str">
        <f>$G$13</f>
        <v>ENERGY</v>
      </c>
      <c r="H1950" s="4">
        <f t="shared" ca="1" si="2742"/>
        <v>-6.3497104217619787E-14</v>
      </c>
      <c r="I1950" s="5">
        <f t="shared" ref="I1950:N1950" ca="1" si="2762">VLOOKUP(CONCATENATE($F1950," ",$G1950),AllocFactorMatrix,(I$4+1),FALSE)*$E1952</f>
        <v>0</v>
      </c>
      <c r="J1950" s="47">
        <f t="shared" ca="1" si="2762"/>
        <v>0</v>
      </c>
      <c r="K1950" s="47">
        <f t="shared" ca="1" si="2762"/>
        <v>0</v>
      </c>
      <c r="L1950" s="5">
        <f t="shared" ca="1" si="2762"/>
        <v>0</v>
      </c>
      <c r="M1950" s="5">
        <f t="shared" ca="1" si="2762"/>
        <v>0</v>
      </c>
      <c r="N1950" s="5">
        <f t="shared" ca="1" si="2762"/>
        <v>0</v>
      </c>
      <c r="O1950" s="5">
        <f t="shared" ca="1" si="2754"/>
        <v>0</v>
      </c>
      <c r="P1950" s="5">
        <f ca="1">VLOOKUP(CONCATENATE($F1950," ",$G1950),AllocFactorMatrix,(P$4+1),FALSE)*$E1952</f>
        <v>0</v>
      </c>
      <c r="Q1950" s="5">
        <f ca="1">VLOOKUP(CONCATENATE($F1950," ",$G1950),AllocFactorMatrix,(Q$4+1),FALSE)*$E1952</f>
        <v>0</v>
      </c>
      <c r="R1950" s="5">
        <f ca="1">VLOOKUP(CONCATENATE($F1950," ",$G1950),AllocFactorMatrix,(R$4+1),FALSE)*$E1952</f>
        <v>0</v>
      </c>
      <c r="S1950" s="5">
        <f ca="1">VLOOKUP(CONCATENATE($F1950," ",$G1950),AllocFactorMatrix,(S$4+1),FALSE)*$E1952</f>
        <v>0</v>
      </c>
      <c r="T1950" s="5">
        <f t="shared" ca="1" si="2757"/>
        <v>0</v>
      </c>
      <c r="U1950" s="5">
        <f ca="1">VLOOKUP(CONCATENATE($F1950," ",$G1950),AllocFactorMatrix,(U$4+1),FALSE)*$E1952</f>
        <v>0</v>
      </c>
      <c r="V1950" s="5">
        <f ca="1">VLOOKUP(CONCATENATE($F1950," ",$G1950),AllocFactorMatrix,(V$4+1),FALSE)*$E1952</f>
        <v>0</v>
      </c>
      <c r="W1950" s="5">
        <f ca="1">VLOOKUP(CONCATENATE($F1950," ",$G1950),AllocFactorMatrix,(W$4+1),FALSE)*$E1952</f>
        <v>0</v>
      </c>
      <c r="X1950" s="5">
        <f ca="1">VLOOKUP(CONCATENATE($F1950," ",$G1950),AllocFactorMatrix,(X$4+1),FALSE)*$E1952</f>
        <v>0</v>
      </c>
      <c r="Y1950" s="5">
        <f t="shared" ca="1" si="2758"/>
        <v>0</v>
      </c>
      <c r="Z1950" s="5">
        <f ca="1">VLOOKUP(CONCATENATE($F1950," ",$G1950),AllocFactorMatrix,(Z$4+1),FALSE)*$E1952</f>
        <v>0</v>
      </c>
      <c r="AA1950" s="5">
        <f ca="1">VLOOKUP(CONCATENATE($F1950," ",$G1950),AllocFactorMatrix,(AA$4+1),FALSE)*$E1952</f>
        <v>0</v>
      </c>
      <c r="AB1950" s="5">
        <f t="shared" ca="1" si="2755"/>
        <v>0</v>
      </c>
      <c r="AC1950" s="5">
        <f ca="1">VLOOKUP(CONCATENATE($F1950," ",$G1950),AllocFactorMatrix,(AC$4+1),FALSE)*$E1952</f>
        <v>0</v>
      </c>
      <c r="AD1950" s="5">
        <f ca="1">VLOOKUP(CONCATENATE($F1950," ",$G1950),AllocFactorMatrix,(AD$4+1),FALSE)*$E1952</f>
        <v>0</v>
      </c>
      <c r="AE1950" s="5">
        <f ca="1">VLOOKUP(CONCATENATE($F1950," ",$G1950),AllocFactorMatrix,(AE$4+1),FALSE)*$E1952</f>
        <v>0</v>
      </c>
    </row>
    <row r="1951" spans="4:31" hidden="1" outlineLevel="1">
      <c r="E1951" s="44"/>
      <c r="F1951" s="167" t="str">
        <f>F1952</f>
        <v>TDOMX</v>
      </c>
      <c r="G1951" s="48" t="str">
        <f>$G$14</f>
        <v>CUSTOMER</v>
      </c>
      <c r="H1951" s="4">
        <f t="shared" ca="1" si="2742"/>
        <v>32355.330005704538</v>
      </c>
      <c r="I1951" s="5">
        <f t="shared" ref="I1951:N1951" ca="1" si="2763">VLOOKUP(CONCATENATE($F1951," ",$G1951),AllocFactorMatrix,(I$4+1),FALSE)*$E1952</f>
        <v>13889.531851701153</v>
      </c>
      <c r="J1951" s="47">
        <f t="shared" ca="1" si="2763"/>
        <v>2.7994607731492254</v>
      </c>
      <c r="K1951" s="47">
        <f t="shared" ca="1" si="2763"/>
        <v>3.167271898413456</v>
      </c>
      <c r="L1951" s="5">
        <f t="shared" ca="1" si="2763"/>
        <v>7870.419381204616</v>
      </c>
      <c r="M1951" s="5">
        <f t="shared" ca="1" si="2763"/>
        <v>971.29096719670804</v>
      </c>
      <c r="N1951" s="5">
        <f t="shared" ca="1" si="2763"/>
        <v>163.49299524460145</v>
      </c>
      <c r="O1951" s="5">
        <f t="shared" ca="1" si="2754"/>
        <v>9005.203343645926</v>
      </c>
      <c r="P1951" s="5">
        <f ca="1">VLOOKUP(CONCATENATE($F1951," ",$G1951),AllocFactorMatrix,(P$4+1),FALSE)*$E1952</f>
        <v>1054.1997888176199</v>
      </c>
      <c r="Q1951" s="5">
        <f ca="1">VLOOKUP(CONCATENATE($F1951," ",$G1951),AllocFactorMatrix,(Q$4+1),FALSE)*$E1952</f>
        <v>341.94318196121679</v>
      </c>
      <c r="R1951" s="5">
        <f ca="1">VLOOKUP(CONCATENATE($F1951," ",$G1951),AllocFactorMatrix,(R$4+1),FALSE)*$E1952</f>
        <v>402.09414572137308</v>
      </c>
      <c r="S1951" s="5">
        <f ca="1">VLOOKUP(CONCATENATE($F1951," ",$G1951),AllocFactorMatrix,(S$4+1),FALSE)*$E1952</f>
        <v>50.261075727324354</v>
      </c>
      <c r="T1951" s="5">
        <f t="shared" ca="1" si="2757"/>
        <v>1848.4981922275342</v>
      </c>
      <c r="U1951" s="5">
        <f ca="1">VLOOKUP(CONCATENATE($F1951," ",$G1951),AllocFactorMatrix,(U$4+1),FALSE)*$E1952</f>
        <v>6.6317013774049531</v>
      </c>
      <c r="V1951" s="5">
        <f ca="1">VLOOKUP(CONCATENATE($F1951," ",$G1951),AllocFactorMatrix,(V$4+1),FALSE)*$E1952</f>
        <v>242.49887844055797</v>
      </c>
      <c r="W1951" s="5">
        <f ca="1">VLOOKUP(CONCATENATE($F1951," ",$G1951),AllocFactorMatrix,(W$4+1),FALSE)*$E1952</f>
        <v>675.90014726390916</v>
      </c>
      <c r="X1951" s="5">
        <f ca="1">VLOOKUP(CONCATENATE($F1951," ",$G1951),AllocFactorMatrix,(X$4+1),FALSE)*$E1952</f>
        <v>201.04368736454433</v>
      </c>
      <c r="Y1951" s="5">
        <f t="shared" ca="1" si="2758"/>
        <v>1126.0744144464165</v>
      </c>
      <c r="Z1951" s="5">
        <f ca="1">VLOOKUP(CONCATENATE($F1951," ",$G1951),AllocFactorMatrix,(Z$4+1),FALSE)*$E1952</f>
        <v>202.92058275939334</v>
      </c>
      <c r="AA1951" s="5">
        <f ca="1">VLOOKUP(CONCATENATE($F1951," ",$G1951),AllocFactorMatrix,(AA$4+1),FALSE)*$E1952</f>
        <v>4.4701861654173518</v>
      </c>
      <c r="AB1951" s="5">
        <f t="shared" ca="1" si="2755"/>
        <v>207.39076892481069</v>
      </c>
      <c r="AC1951" s="5">
        <f ca="1">VLOOKUP(CONCATENATE($F1951," ",$G1951),AllocFactorMatrix,(AC$4+1),FALSE)*$E1952</f>
        <v>21.067930238308801</v>
      </c>
      <c r="AD1951" s="5">
        <f ca="1">VLOOKUP(CONCATENATE($F1951," ",$G1951),AllocFactorMatrix,(AD$4+1),FALSE)*$E1952</f>
        <v>3935.964556598447</v>
      </c>
      <c r="AE1951" s="5">
        <f ca="1">VLOOKUP(CONCATENATE($F1951," ",$G1951),AllocFactorMatrix,(AE$4+1),FALSE)*$E1952</f>
        <v>2315.6322152503744</v>
      </c>
    </row>
    <row r="1952" spans="4:31" collapsed="1">
      <c r="D1952" s="96" t="s">
        <v>624</v>
      </c>
      <c r="E1952" s="54">
        <v>511729</v>
      </c>
      <c r="F1952" s="87" t="s">
        <v>205</v>
      </c>
      <c r="G1952" s="48" t="str">
        <f>$G$15</f>
        <v>TOTAL</v>
      </c>
      <c r="H1952" s="4">
        <f t="shared" ca="1" si="2742"/>
        <v>511728.99999999994</v>
      </c>
      <c r="I1952" s="5">
        <f t="shared" ref="I1952:N1952" ca="1" si="2764">VLOOKUP(CONCATENATE($F1952," ",$G1952),AllocFactorMatrix,(I$4+1),FALSE)*$E1952</f>
        <v>341200.0308291344</v>
      </c>
      <c r="J1952" s="47">
        <f t="shared" ca="1" si="2764"/>
        <v>64.930913482038761</v>
      </c>
      <c r="K1952" s="47">
        <f t="shared" ca="1" si="2764"/>
        <v>104.0482821357063</v>
      </c>
      <c r="L1952" s="5">
        <f t="shared" ca="1" si="2764"/>
        <v>81119.213328203696</v>
      </c>
      <c r="M1952" s="5">
        <f t="shared" ca="1" si="2764"/>
        <v>1704.9380808514622</v>
      </c>
      <c r="N1952" s="5">
        <f t="shared" ca="1" si="2764"/>
        <v>161.1046765465066</v>
      </c>
      <c r="O1952" s="5">
        <f t="shared" ca="1" si="2754"/>
        <v>82985.256085601664</v>
      </c>
      <c r="P1952" s="5">
        <f ca="1">VLOOKUP(CONCATENATE($F1952," ",$G1952),AllocFactorMatrix,(P$4+1),FALSE)*$E1952</f>
        <v>41844.676992647532</v>
      </c>
      <c r="Q1952" s="5">
        <f ca="1">VLOOKUP(CONCATENATE($F1952," ",$G1952),AllocFactorMatrix,(Q$4+1),FALSE)*$E1952</f>
        <v>5818.1748022277607</v>
      </c>
      <c r="R1952" s="5">
        <f ca="1">VLOOKUP(CONCATENATE($F1952," ",$G1952),AllocFactorMatrix,(R$4+1),FALSE)*$E1952</f>
        <v>375.66424049320324</v>
      </c>
      <c r="S1952" s="5">
        <f ca="1">VLOOKUP(CONCATENATE($F1952," ",$G1952),AllocFactorMatrix,(S$4+1),FALSE)*$E1952</f>
        <v>49.516945368577694</v>
      </c>
      <c r="T1952" s="5">
        <f t="shared" ca="1" si="2757"/>
        <v>48088.03298073708</v>
      </c>
      <c r="U1952" s="5">
        <f ca="1">VLOOKUP(CONCATENATE($F1952," ",$G1952),AllocFactorMatrix,(U$4+1),FALSE)*$E1952</f>
        <v>1771.4799725292662</v>
      </c>
      <c r="V1952" s="5">
        <f ca="1">VLOOKUP(CONCATENATE($F1952," ",$G1952),AllocFactorMatrix,(V$4+1),FALSE)*$E1952</f>
        <v>19289.244881516806</v>
      </c>
      <c r="W1952" s="5">
        <f ca="1">VLOOKUP(CONCATENATE($F1952," ",$G1952),AllocFactorMatrix,(W$4+1),FALSE)*$E1952</f>
        <v>-1094.5448529139921</v>
      </c>
      <c r="X1952" s="5">
        <f ca="1">VLOOKUP(CONCATENATE($F1952," ",$G1952),AllocFactorMatrix,(X$4+1),FALSE)*$E1952</f>
        <v>-37.834913849222566</v>
      </c>
      <c r="Y1952" s="5">
        <f t="shared" ca="1" si="2758"/>
        <v>19928.345087282858</v>
      </c>
      <c r="Z1952" s="5">
        <f ca="1">VLOOKUP(CONCATENATE($F1952," ",$G1952),AllocFactorMatrix,(Z$4+1),FALSE)*$E1952</f>
        <v>11490.954492162329</v>
      </c>
      <c r="AA1952" s="5">
        <f ca="1">VLOOKUP(CONCATENATE($F1952," ",$G1952),AllocFactorMatrix,(AA$4+1),FALSE)*$E1952</f>
        <v>172.20741828798805</v>
      </c>
      <c r="AB1952" s="5">
        <f t="shared" ca="1" si="2755"/>
        <v>11663.161910450317</v>
      </c>
      <c r="AC1952" s="5">
        <f ca="1">VLOOKUP(CONCATENATE($F1952," ",$G1952),AllocFactorMatrix,(AC$4+1),FALSE)*$E1952</f>
        <v>165.8441761005264</v>
      </c>
      <c r="AD1952" s="5">
        <f ca="1">VLOOKUP(CONCATENATE($F1952," ",$G1952),AllocFactorMatrix,(AD$4+1),FALSE)*$E1952</f>
        <v>4994.248338610867</v>
      </c>
      <c r="AE1952" s="5">
        <f ca="1">VLOOKUP(CONCATENATE($F1952," ",$G1952),AllocFactorMatrix,(AE$4+1),FALSE)*$E1952</f>
        <v>2535.1013964645895</v>
      </c>
    </row>
    <row r="1953" spans="4:31" hidden="1" outlineLevel="1">
      <c r="E1953" s="44"/>
      <c r="F1953" s="167" t="str">
        <f>F1960</f>
        <v>PROD_DEMAND</v>
      </c>
      <c r="G1953" s="48" t="str">
        <f>$G$8</f>
        <v>PRODUCTION</v>
      </c>
      <c r="H1953" s="4">
        <f t="shared" si="2742"/>
        <v>361146</v>
      </c>
      <c r="I1953" s="5">
        <f t="shared" ref="I1953:N1953" si="2765">VLOOKUP(CONCATENATE($F1953," ",$G1953),AllocFactorMatrix,(I$4+1),FALSE)*$E1960</f>
        <v>185726.88883065557</v>
      </c>
      <c r="J1953" s="47">
        <f t="shared" si="2765"/>
        <v>41.550288831552116</v>
      </c>
      <c r="K1953" s="47">
        <f t="shared" si="2765"/>
        <v>72.751593077721566</v>
      </c>
      <c r="L1953" s="5">
        <f t="shared" si="2765"/>
        <v>43286.896754681875</v>
      </c>
      <c r="M1953" s="5">
        <f t="shared" si="2765"/>
        <v>602.33661742228514</v>
      </c>
      <c r="N1953" s="5">
        <f t="shared" si="2765"/>
        <v>83.889653744852552</v>
      </c>
      <c r="O1953" s="5">
        <f t="shared" si="2754"/>
        <v>43973.12302584901</v>
      </c>
      <c r="P1953" s="5">
        <f>VLOOKUP(CONCATENATE($F1953," ",$G1953),AllocFactorMatrix,(P$4+1),FALSE)*$E1960</f>
        <v>25746.730567248549</v>
      </c>
      <c r="Q1953" s="5">
        <f>VLOOKUP(CONCATENATE($F1953," ",$G1953),AllocFactorMatrix,(Q$4+1),FALSE)*$E1960</f>
        <v>4620.4819713579254</v>
      </c>
      <c r="R1953" s="5">
        <f>VLOOKUP(CONCATENATE($F1953," ",$G1953),AllocFactorMatrix,(R$4+1),FALSE)*$E1960</f>
        <v>936.9865926274166</v>
      </c>
      <c r="S1953" s="5">
        <f>VLOOKUP(CONCATENATE($F1953," ",$G1953),AllocFactorMatrix,(S$4+1),FALSE)*$E1960</f>
        <v>35.581642129103429</v>
      </c>
      <c r="T1953" s="5">
        <f>SUBTOTAL(9,P1953:S1953)</f>
        <v>31339.780773362992</v>
      </c>
      <c r="U1953" s="5">
        <f>VLOOKUP(CONCATENATE($F1953," ",$G1953),AllocFactorMatrix,(U$4+1),FALSE)*$E1960</f>
        <v>1221.1118208112748</v>
      </c>
      <c r="V1953" s="5">
        <f>VLOOKUP(CONCATENATE($F1953," ",$G1953),AllocFactorMatrix,(V$4+1),FALSE)*$E1960</f>
        <v>16485.714711496465</v>
      </c>
      <c r="W1953" s="5">
        <f>VLOOKUP(CONCATENATE($F1953," ",$G1953),AllocFactorMatrix,(W$4+1),FALSE)*$E1960</f>
        <v>63051.240913725946</v>
      </c>
      <c r="X1953" s="5">
        <f>VLOOKUP(CONCATENATE($F1953," ",$G1953),AllocFactorMatrix,(X$4+1),FALSE)*$E1960</f>
        <v>11422.317072246553</v>
      </c>
      <c r="Y1953" s="5">
        <f>SUBTOTAL(9,U1953:X1953)</f>
        <v>92180.384518280247</v>
      </c>
      <c r="Z1953" s="5">
        <f>VLOOKUP(CONCATENATE($F1953," ",$G1953),AllocFactorMatrix,(Z$4+1),FALSE)*$E1960</f>
        <v>7076.9824181226713</v>
      </c>
      <c r="AA1953" s="5">
        <f>VLOOKUP(CONCATENATE($F1953," ",$G1953),AllocFactorMatrix,(AA$4+1),FALSE)*$E1960</f>
        <v>141.34549059436065</v>
      </c>
      <c r="AB1953" s="5">
        <f t="shared" si="2755"/>
        <v>7218.3279087170322</v>
      </c>
      <c r="AC1953" s="5">
        <f>VLOOKUP(CONCATENATE($F1953," ",$G1953),AllocFactorMatrix,(AC$4+1),FALSE)*$E1960</f>
        <v>93.356847262260857</v>
      </c>
      <c r="AD1953" s="5">
        <f>VLOOKUP(CONCATENATE($F1953," ",$G1953),AllocFactorMatrix,(AD$4+1),FALSE)*$E1960</f>
        <v>414.74426944514931</v>
      </c>
      <c r="AE1953" s="5">
        <f>VLOOKUP(CONCATENATE($F1953," ",$G1953),AllocFactorMatrix,(AE$4+1),FALSE)*$E1960</f>
        <v>85.091944518482691</v>
      </c>
    </row>
    <row r="1954" spans="4:31" hidden="1" outlineLevel="1">
      <c r="E1954" s="44"/>
      <c r="F1954" s="167" t="str">
        <f>F1960</f>
        <v>PROD_DEMAND</v>
      </c>
      <c r="G1954" s="48" t="str">
        <f>$G$9</f>
        <v>BULKTRAN</v>
      </c>
      <c r="H1954" s="4">
        <f t="shared" si="2742"/>
        <v>0</v>
      </c>
      <c r="I1954" s="5">
        <f t="shared" ref="I1954:N1954" si="2766">VLOOKUP(CONCATENATE($F1954," ",$G1954),AllocFactorMatrix,(I$4+1),FALSE)*$E1960</f>
        <v>0</v>
      </c>
      <c r="J1954" s="47">
        <f t="shared" si="2766"/>
        <v>0</v>
      </c>
      <c r="K1954" s="47">
        <f t="shared" si="2766"/>
        <v>0</v>
      </c>
      <c r="L1954" s="5">
        <f t="shared" si="2766"/>
        <v>0</v>
      </c>
      <c r="M1954" s="5">
        <f t="shared" si="2766"/>
        <v>0</v>
      </c>
      <c r="N1954" s="5">
        <f t="shared" si="2766"/>
        <v>0</v>
      </c>
      <c r="O1954" s="5">
        <f t="shared" si="2754"/>
        <v>0</v>
      </c>
      <c r="P1954" s="5">
        <f>VLOOKUP(CONCATENATE($F1954," ",$G1954),AllocFactorMatrix,(P$4+1),FALSE)*$E1960</f>
        <v>0</v>
      </c>
      <c r="Q1954" s="5">
        <f>VLOOKUP(CONCATENATE($F1954," ",$G1954),AllocFactorMatrix,(Q$4+1),FALSE)*$E1960</f>
        <v>0</v>
      </c>
      <c r="R1954" s="5">
        <f>VLOOKUP(CONCATENATE($F1954," ",$G1954),AllocFactorMatrix,(R$4+1),FALSE)*$E1960</f>
        <v>0</v>
      </c>
      <c r="S1954" s="5">
        <f>VLOOKUP(CONCATENATE($F1954," ",$G1954),AllocFactorMatrix,(S$4+1),FALSE)*$E1960</f>
        <v>0</v>
      </c>
      <c r="T1954" s="5">
        <f t="shared" ref="T1954:T1960" si="2767">SUBTOTAL(9,P1954:S1954)</f>
        <v>0</v>
      </c>
      <c r="U1954" s="5">
        <f>VLOOKUP(CONCATENATE($F1954," ",$G1954),AllocFactorMatrix,(U$4+1),FALSE)*$E1960</f>
        <v>0</v>
      </c>
      <c r="V1954" s="5">
        <f>VLOOKUP(CONCATENATE($F1954," ",$G1954),AllocFactorMatrix,(V$4+1),FALSE)*$E1960</f>
        <v>0</v>
      </c>
      <c r="W1954" s="5">
        <f>VLOOKUP(CONCATENATE($F1954," ",$G1954),AllocFactorMatrix,(W$4+1),FALSE)*$E1960</f>
        <v>0</v>
      </c>
      <c r="X1954" s="5">
        <f>VLOOKUP(CONCATENATE($F1954," ",$G1954),AllocFactorMatrix,(X$4+1),FALSE)*$E1960</f>
        <v>0</v>
      </c>
      <c r="Y1954" s="5">
        <f t="shared" ref="Y1954:Y1960" si="2768">SUBTOTAL(9,U1954:X1954)</f>
        <v>0</v>
      </c>
      <c r="Z1954" s="5">
        <f>VLOOKUP(CONCATENATE($F1954," ",$G1954),AllocFactorMatrix,(Z$4+1),FALSE)*$E1960</f>
        <v>0</v>
      </c>
      <c r="AA1954" s="5">
        <f>VLOOKUP(CONCATENATE($F1954," ",$G1954),AllocFactorMatrix,(AA$4+1),FALSE)*$E1960</f>
        <v>0</v>
      </c>
      <c r="AB1954" s="5">
        <f t="shared" si="2755"/>
        <v>0</v>
      </c>
      <c r="AC1954" s="5">
        <f>VLOOKUP(CONCATENATE($F1954," ",$G1954),AllocFactorMatrix,(AC$4+1),FALSE)*$E1960</f>
        <v>0</v>
      </c>
      <c r="AD1954" s="5">
        <f>VLOOKUP(CONCATENATE($F1954," ",$G1954),AllocFactorMatrix,(AD$4+1),FALSE)*$E1960</f>
        <v>0</v>
      </c>
      <c r="AE1954" s="5">
        <f>VLOOKUP(CONCATENATE($F1954," ",$G1954),AllocFactorMatrix,(AE$4+1),FALSE)*$E1960</f>
        <v>0</v>
      </c>
    </row>
    <row r="1955" spans="4:31" hidden="1" outlineLevel="1">
      <c r="E1955" s="44"/>
      <c r="F1955" s="167" t="str">
        <f>F1960</f>
        <v>PROD_DEMAND</v>
      </c>
      <c r="G1955" s="48" t="str">
        <f>$G$10</f>
        <v>SUBTRAN</v>
      </c>
      <c r="H1955" s="4">
        <f t="shared" si="2742"/>
        <v>0</v>
      </c>
      <c r="I1955" s="5">
        <f t="shared" ref="I1955:N1955" si="2769">VLOOKUP(CONCATENATE($F1955," ",$G1955),AllocFactorMatrix,(I$4+1),FALSE)*$E1960</f>
        <v>0</v>
      </c>
      <c r="J1955" s="47">
        <f t="shared" si="2769"/>
        <v>0</v>
      </c>
      <c r="K1955" s="47">
        <f t="shared" si="2769"/>
        <v>0</v>
      </c>
      <c r="L1955" s="5">
        <f t="shared" si="2769"/>
        <v>0</v>
      </c>
      <c r="M1955" s="5">
        <f t="shared" si="2769"/>
        <v>0</v>
      </c>
      <c r="N1955" s="5">
        <f t="shared" si="2769"/>
        <v>0</v>
      </c>
      <c r="O1955" s="5">
        <f t="shared" si="2754"/>
        <v>0</v>
      </c>
      <c r="P1955" s="5">
        <f>VLOOKUP(CONCATENATE($F1955," ",$G1955),AllocFactorMatrix,(P$4+1),FALSE)*$E1960</f>
        <v>0</v>
      </c>
      <c r="Q1955" s="5">
        <f>VLOOKUP(CONCATENATE($F1955," ",$G1955),AllocFactorMatrix,(Q$4+1),FALSE)*$E1960</f>
        <v>0</v>
      </c>
      <c r="R1955" s="5">
        <f>VLOOKUP(CONCATENATE($F1955," ",$G1955),AllocFactorMatrix,(R$4+1),FALSE)*$E1960</f>
        <v>0</v>
      </c>
      <c r="S1955" s="5">
        <f>VLOOKUP(CONCATENATE($F1955," ",$G1955),AllocFactorMatrix,(S$4+1),FALSE)*$E1960</f>
        <v>0</v>
      </c>
      <c r="T1955" s="5">
        <f t="shared" si="2767"/>
        <v>0</v>
      </c>
      <c r="U1955" s="5">
        <f>VLOOKUP(CONCATENATE($F1955," ",$G1955),AllocFactorMatrix,(U$4+1),FALSE)*$E1960</f>
        <v>0</v>
      </c>
      <c r="V1955" s="5">
        <f>VLOOKUP(CONCATENATE($F1955," ",$G1955),AllocFactorMatrix,(V$4+1),FALSE)*$E1960</f>
        <v>0</v>
      </c>
      <c r="W1955" s="5">
        <f>VLOOKUP(CONCATENATE($F1955," ",$G1955),AllocFactorMatrix,(W$4+1),FALSE)*$E1960</f>
        <v>0</v>
      </c>
      <c r="X1955" s="5">
        <f>VLOOKUP(CONCATENATE($F1955," ",$G1955),AllocFactorMatrix,(X$4+1),FALSE)*$E1960</f>
        <v>0</v>
      </c>
      <c r="Y1955" s="5">
        <f t="shared" si="2768"/>
        <v>0</v>
      </c>
      <c r="Z1955" s="5">
        <f>VLOOKUP(CONCATENATE($F1955," ",$G1955),AllocFactorMatrix,(Z$4+1),FALSE)*$E1960</f>
        <v>0</v>
      </c>
      <c r="AA1955" s="5">
        <f>VLOOKUP(CONCATENATE($F1955," ",$G1955),AllocFactorMatrix,(AA$4+1),FALSE)*$E1960</f>
        <v>0</v>
      </c>
      <c r="AB1955" s="5">
        <f t="shared" si="2755"/>
        <v>0</v>
      </c>
      <c r="AC1955" s="5">
        <f>VLOOKUP(CONCATENATE($F1955," ",$G1955),AllocFactorMatrix,(AC$4+1),FALSE)*$E1960</f>
        <v>0</v>
      </c>
      <c r="AD1955" s="5">
        <f>VLOOKUP(CONCATENATE($F1955," ",$G1955),AllocFactorMatrix,(AD$4+1),FALSE)*$E1960</f>
        <v>0</v>
      </c>
      <c r="AE1955" s="5">
        <f>VLOOKUP(CONCATENATE($F1955," ",$G1955),AllocFactorMatrix,(AE$4+1),FALSE)*$E1960</f>
        <v>0</v>
      </c>
    </row>
    <row r="1956" spans="4:31" hidden="1" outlineLevel="1">
      <c r="E1956" s="44"/>
      <c r="F1956" s="167" t="str">
        <f>F1960</f>
        <v>PROD_DEMAND</v>
      </c>
      <c r="G1956" s="48" t="str">
        <f>$G$11</f>
        <v>DISTPRI</v>
      </c>
      <c r="H1956" s="4">
        <f t="shared" si="2742"/>
        <v>0</v>
      </c>
      <c r="I1956" s="5">
        <f t="shared" ref="I1956:N1956" si="2770">VLOOKUP(CONCATENATE($F1956," ",$G1956),AllocFactorMatrix,(I$4+1),FALSE)*$E1960</f>
        <v>0</v>
      </c>
      <c r="J1956" s="47">
        <f t="shared" si="2770"/>
        <v>0</v>
      </c>
      <c r="K1956" s="47">
        <f t="shared" si="2770"/>
        <v>0</v>
      </c>
      <c r="L1956" s="5">
        <f t="shared" si="2770"/>
        <v>0</v>
      </c>
      <c r="M1956" s="5">
        <f t="shared" si="2770"/>
        <v>0</v>
      </c>
      <c r="N1956" s="5">
        <f t="shared" si="2770"/>
        <v>0</v>
      </c>
      <c r="O1956" s="5">
        <f t="shared" si="2754"/>
        <v>0</v>
      </c>
      <c r="P1956" s="5">
        <f>VLOOKUP(CONCATENATE($F1956," ",$G1956),AllocFactorMatrix,(P$4+1),FALSE)*$E1960</f>
        <v>0</v>
      </c>
      <c r="Q1956" s="5">
        <f>VLOOKUP(CONCATENATE($F1956," ",$G1956),AllocFactorMatrix,(Q$4+1),FALSE)*$E1960</f>
        <v>0</v>
      </c>
      <c r="R1956" s="5">
        <f>VLOOKUP(CONCATENATE($F1956," ",$G1956),AllocFactorMatrix,(R$4+1),FALSE)*$E1960</f>
        <v>0</v>
      </c>
      <c r="S1956" s="5">
        <f>VLOOKUP(CONCATENATE($F1956," ",$G1956),AllocFactorMatrix,(S$4+1),FALSE)*$E1960</f>
        <v>0</v>
      </c>
      <c r="T1956" s="5">
        <f t="shared" si="2767"/>
        <v>0</v>
      </c>
      <c r="U1956" s="5">
        <f>VLOOKUP(CONCATENATE($F1956," ",$G1956),AllocFactorMatrix,(U$4+1),FALSE)*$E1960</f>
        <v>0</v>
      </c>
      <c r="V1956" s="5">
        <f>VLOOKUP(CONCATENATE($F1956," ",$G1956),AllocFactorMatrix,(V$4+1),FALSE)*$E1960</f>
        <v>0</v>
      </c>
      <c r="W1956" s="5">
        <f>VLOOKUP(CONCATENATE($F1956," ",$G1956),AllocFactorMatrix,(W$4+1),FALSE)*$E1960</f>
        <v>0</v>
      </c>
      <c r="X1956" s="5">
        <f>VLOOKUP(CONCATENATE($F1956," ",$G1956),AllocFactorMatrix,(X$4+1),FALSE)*$E1960</f>
        <v>0</v>
      </c>
      <c r="Y1956" s="5">
        <f t="shared" si="2768"/>
        <v>0</v>
      </c>
      <c r="Z1956" s="5">
        <f>VLOOKUP(CONCATENATE($F1956," ",$G1956),AllocFactorMatrix,(Z$4+1),FALSE)*$E1960</f>
        <v>0</v>
      </c>
      <c r="AA1956" s="5">
        <f>VLOOKUP(CONCATENATE($F1956," ",$G1956),AllocFactorMatrix,(AA$4+1),FALSE)*$E1960</f>
        <v>0</v>
      </c>
      <c r="AB1956" s="5">
        <f t="shared" si="2755"/>
        <v>0</v>
      </c>
      <c r="AC1956" s="5">
        <f>VLOOKUP(CONCATENATE($F1956," ",$G1956),AllocFactorMatrix,(AC$4+1),FALSE)*$E1960</f>
        <v>0</v>
      </c>
      <c r="AD1956" s="5">
        <f>VLOOKUP(CONCATENATE($F1956," ",$G1956),AllocFactorMatrix,(AD$4+1),FALSE)*$E1960</f>
        <v>0</v>
      </c>
      <c r="AE1956" s="5">
        <f>VLOOKUP(CONCATENATE($F1956," ",$G1956),AllocFactorMatrix,(AE$4+1),FALSE)*$E1960</f>
        <v>0</v>
      </c>
    </row>
    <row r="1957" spans="4:31" hidden="1" outlineLevel="1">
      <c r="E1957" s="44"/>
      <c r="F1957" s="167" t="str">
        <f>F1960</f>
        <v>PROD_DEMAND</v>
      </c>
      <c r="G1957" s="48" t="str">
        <f>$G$12</f>
        <v>DISTSEC</v>
      </c>
      <c r="H1957" s="4">
        <f t="shared" si="2742"/>
        <v>0</v>
      </c>
      <c r="I1957" s="5">
        <f t="shared" ref="I1957:N1957" si="2771">VLOOKUP(CONCATENATE($F1957," ",$G1957),AllocFactorMatrix,(I$4+1),FALSE)*$E1960</f>
        <v>0</v>
      </c>
      <c r="J1957" s="47">
        <f t="shared" si="2771"/>
        <v>0</v>
      </c>
      <c r="K1957" s="47">
        <f t="shared" si="2771"/>
        <v>0</v>
      </c>
      <c r="L1957" s="5">
        <f t="shared" si="2771"/>
        <v>0</v>
      </c>
      <c r="M1957" s="5">
        <f t="shared" si="2771"/>
        <v>0</v>
      </c>
      <c r="N1957" s="5">
        <f t="shared" si="2771"/>
        <v>0</v>
      </c>
      <c r="O1957" s="5">
        <f t="shared" si="2754"/>
        <v>0</v>
      </c>
      <c r="P1957" s="5">
        <f>VLOOKUP(CONCATENATE($F1957," ",$G1957),AllocFactorMatrix,(P$4+1),FALSE)*$E1960</f>
        <v>0</v>
      </c>
      <c r="Q1957" s="5">
        <f>VLOOKUP(CONCATENATE($F1957," ",$G1957),AllocFactorMatrix,(Q$4+1),FALSE)*$E1960</f>
        <v>0</v>
      </c>
      <c r="R1957" s="5">
        <f>VLOOKUP(CONCATENATE($F1957," ",$G1957),AllocFactorMatrix,(R$4+1),FALSE)*$E1960</f>
        <v>0</v>
      </c>
      <c r="S1957" s="5">
        <f>VLOOKUP(CONCATENATE($F1957," ",$G1957),AllocFactorMatrix,(S$4+1),FALSE)*$E1960</f>
        <v>0</v>
      </c>
      <c r="T1957" s="5">
        <f t="shared" si="2767"/>
        <v>0</v>
      </c>
      <c r="U1957" s="5">
        <f>VLOOKUP(CONCATENATE($F1957," ",$G1957),AllocFactorMatrix,(U$4+1),FALSE)*$E1960</f>
        <v>0</v>
      </c>
      <c r="V1957" s="5">
        <f>VLOOKUP(CONCATENATE($F1957," ",$G1957),AllocFactorMatrix,(V$4+1),FALSE)*$E1960</f>
        <v>0</v>
      </c>
      <c r="W1957" s="5">
        <f>VLOOKUP(CONCATENATE($F1957," ",$G1957),AllocFactorMatrix,(W$4+1),FALSE)*$E1960</f>
        <v>0</v>
      </c>
      <c r="X1957" s="5">
        <f>VLOOKUP(CONCATENATE($F1957," ",$G1957),AllocFactorMatrix,(X$4+1),FALSE)*$E1960</f>
        <v>0</v>
      </c>
      <c r="Y1957" s="5">
        <f t="shared" si="2768"/>
        <v>0</v>
      </c>
      <c r="Z1957" s="5">
        <f>VLOOKUP(CONCATENATE($F1957," ",$G1957),AllocFactorMatrix,(Z$4+1),FALSE)*$E1960</f>
        <v>0</v>
      </c>
      <c r="AA1957" s="5">
        <f>VLOOKUP(CONCATENATE($F1957," ",$G1957),AllocFactorMatrix,(AA$4+1),FALSE)*$E1960</f>
        <v>0</v>
      </c>
      <c r="AB1957" s="5">
        <f t="shared" si="2755"/>
        <v>0</v>
      </c>
      <c r="AC1957" s="5">
        <f>VLOOKUP(CONCATENATE($F1957," ",$G1957),AllocFactorMatrix,(AC$4+1),FALSE)*$E1960</f>
        <v>0</v>
      </c>
      <c r="AD1957" s="5">
        <f>VLOOKUP(CONCATENATE($F1957," ",$G1957),AllocFactorMatrix,(AD$4+1),FALSE)*$E1960</f>
        <v>0</v>
      </c>
      <c r="AE1957" s="5">
        <f>VLOOKUP(CONCATENATE($F1957," ",$G1957),AllocFactorMatrix,(AE$4+1),FALSE)*$E1960</f>
        <v>0</v>
      </c>
    </row>
    <row r="1958" spans="4:31" hidden="1" outlineLevel="1">
      <c r="E1958" s="44"/>
      <c r="F1958" s="167" t="str">
        <f>F1960</f>
        <v>PROD_DEMAND</v>
      </c>
      <c r="G1958" s="48" t="str">
        <f>$G$13</f>
        <v>ENERGY</v>
      </c>
      <c r="H1958" s="4">
        <f t="shared" si="2742"/>
        <v>0</v>
      </c>
      <c r="I1958" s="5">
        <f t="shared" ref="I1958:N1958" si="2772">VLOOKUP(CONCATENATE($F1958," ",$G1958),AllocFactorMatrix,(I$4+1),FALSE)*$E1960</f>
        <v>0</v>
      </c>
      <c r="J1958" s="47">
        <f t="shared" si="2772"/>
        <v>0</v>
      </c>
      <c r="K1958" s="47">
        <f t="shared" si="2772"/>
        <v>0</v>
      </c>
      <c r="L1958" s="5">
        <f t="shared" si="2772"/>
        <v>0</v>
      </c>
      <c r="M1958" s="5">
        <f t="shared" si="2772"/>
        <v>0</v>
      </c>
      <c r="N1958" s="5">
        <f t="shared" si="2772"/>
        <v>0</v>
      </c>
      <c r="O1958" s="5">
        <f t="shared" si="2754"/>
        <v>0</v>
      </c>
      <c r="P1958" s="5">
        <f>VLOOKUP(CONCATENATE($F1958," ",$G1958),AllocFactorMatrix,(P$4+1),FALSE)*$E1960</f>
        <v>0</v>
      </c>
      <c r="Q1958" s="5">
        <f>VLOOKUP(CONCATENATE($F1958," ",$G1958),AllocFactorMatrix,(Q$4+1),FALSE)*$E1960</f>
        <v>0</v>
      </c>
      <c r="R1958" s="5">
        <f>VLOOKUP(CONCATENATE($F1958," ",$G1958),AllocFactorMatrix,(R$4+1),FALSE)*$E1960</f>
        <v>0</v>
      </c>
      <c r="S1958" s="5">
        <f>VLOOKUP(CONCATENATE($F1958," ",$G1958),AllocFactorMatrix,(S$4+1),FALSE)*$E1960</f>
        <v>0</v>
      </c>
      <c r="T1958" s="5">
        <f t="shared" si="2767"/>
        <v>0</v>
      </c>
      <c r="U1958" s="5">
        <f>VLOOKUP(CONCATENATE($F1958," ",$G1958),AllocFactorMatrix,(U$4+1),FALSE)*$E1960</f>
        <v>0</v>
      </c>
      <c r="V1958" s="5">
        <f>VLOOKUP(CONCATENATE($F1958," ",$G1958),AllocFactorMatrix,(V$4+1),FALSE)*$E1960</f>
        <v>0</v>
      </c>
      <c r="W1958" s="5">
        <f>VLOOKUP(CONCATENATE($F1958," ",$G1958),AllocFactorMatrix,(W$4+1),FALSE)*$E1960</f>
        <v>0</v>
      </c>
      <c r="X1958" s="5">
        <f>VLOOKUP(CONCATENATE($F1958," ",$G1958),AllocFactorMatrix,(X$4+1),FALSE)*$E1960</f>
        <v>0</v>
      </c>
      <c r="Y1958" s="5">
        <f t="shared" si="2768"/>
        <v>0</v>
      </c>
      <c r="Z1958" s="5">
        <f>VLOOKUP(CONCATENATE($F1958," ",$G1958),AllocFactorMatrix,(Z$4+1),FALSE)*$E1960</f>
        <v>0</v>
      </c>
      <c r="AA1958" s="5">
        <f>VLOOKUP(CONCATENATE($F1958," ",$G1958),AllocFactorMatrix,(AA$4+1),FALSE)*$E1960</f>
        <v>0</v>
      </c>
      <c r="AB1958" s="5">
        <f t="shared" si="2755"/>
        <v>0</v>
      </c>
      <c r="AC1958" s="5">
        <f>VLOOKUP(CONCATENATE($F1958," ",$G1958),AllocFactorMatrix,(AC$4+1),FALSE)*$E1960</f>
        <v>0</v>
      </c>
      <c r="AD1958" s="5">
        <f>VLOOKUP(CONCATENATE($F1958," ",$G1958),AllocFactorMatrix,(AD$4+1),FALSE)*$E1960</f>
        <v>0</v>
      </c>
      <c r="AE1958" s="5">
        <f>VLOOKUP(CONCATENATE($F1958," ",$G1958),AllocFactorMatrix,(AE$4+1),FALSE)*$E1960</f>
        <v>0</v>
      </c>
    </row>
    <row r="1959" spans="4:31" hidden="1" outlineLevel="1">
      <c r="E1959" s="44"/>
      <c r="F1959" s="167" t="str">
        <f>F1960</f>
        <v>PROD_DEMAND</v>
      </c>
      <c r="G1959" s="48" t="str">
        <f>$G$14</f>
        <v>CUSTOMER</v>
      </c>
      <c r="H1959" s="4">
        <f t="shared" si="2742"/>
        <v>0</v>
      </c>
      <c r="I1959" s="5">
        <f t="shared" ref="I1959:N1959" si="2773">VLOOKUP(CONCATENATE($F1959," ",$G1959),AllocFactorMatrix,(I$4+1),FALSE)*$E1960</f>
        <v>0</v>
      </c>
      <c r="J1959" s="47">
        <f t="shared" si="2773"/>
        <v>0</v>
      </c>
      <c r="K1959" s="47">
        <f t="shared" si="2773"/>
        <v>0</v>
      </c>
      <c r="L1959" s="5">
        <f t="shared" si="2773"/>
        <v>0</v>
      </c>
      <c r="M1959" s="5">
        <f t="shared" si="2773"/>
        <v>0</v>
      </c>
      <c r="N1959" s="5">
        <f t="shared" si="2773"/>
        <v>0</v>
      </c>
      <c r="O1959" s="5">
        <f t="shared" si="2754"/>
        <v>0</v>
      </c>
      <c r="P1959" s="5">
        <f>VLOOKUP(CONCATENATE($F1959," ",$G1959),AllocFactorMatrix,(P$4+1),FALSE)*$E1960</f>
        <v>0</v>
      </c>
      <c r="Q1959" s="5">
        <f>VLOOKUP(CONCATENATE($F1959," ",$G1959),AllocFactorMatrix,(Q$4+1),FALSE)*$E1960</f>
        <v>0</v>
      </c>
      <c r="R1959" s="5">
        <f>VLOOKUP(CONCATENATE($F1959," ",$G1959),AllocFactorMatrix,(R$4+1),FALSE)*$E1960</f>
        <v>0</v>
      </c>
      <c r="S1959" s="5">
        <f>VLOOKUP(CONCATENATE($F1959," ",$G1959),AllocFactorMatrix,(S$4+1),FALSE)*$E1960</f>
        <v>0</v>
      </c>
      <c r="T1959" s="5">
        <f t="shared" si="2767"/>
        <v>0</v>
      </c>
      <c r="U1959" s="5">
        <f>VLOOKUP(CONCATENATE($F1959," ",$G1959),AllocFactorMatrix,(U$4+1),FALSE)*$E1960</f>
        <v>0</v>
      </c>
      <c r="V1959" s="5">
        <f>VLOOKUP(CONCATENATE($F1959," ",$G1959),AllocFactorMatrix,(V$4+1),FALSE)*$E1960</f>
        <v>0</v>
      </c>
      <c r="W1959" s="5">
        <f>VLOOKUP(CONCATENATE($F1959," ",$G1959),AllocFactorMatrix,(W$4+1),FALSE)*$E1960</f>
        <v>0</v>
      </c>
      <c r="X1959" s="5">
        <f>VLOOKUP(CONCATENATE($F1959," ",$G1959),AllocFactorMatrix,(X$4+1),FALSE)*$E1960</f>
        <v>0</v>
      </c>
      <c r="Y1959" s="5">
        <f t="shared" si="2768"/>
        <v>0</v>
      </c>
      <c r="Z1959" s="5">
        <f>VLOOKUP(CONCATENATE($F1959," ",$G1959),AllocFactorMatrix,(Z$4+1),FALSE)*$E1960</f>
        <v>0</v>
      </c>
      <c r="AA1959" s="5">
        <f>VLOOKUP(CONCATENATE($F1959," ",$G1959),AllocFactorMatrix,(AA$4+1),FALSE)*$E1960</f>
        <v>0</v>
      </c>
      <c r="AB1959" s="5">
        <f t="shared" si="2755"/>
        <v>0</v>
      </c>
      <c r="AC1959" s="5">
        <f>VLOOKUP(CONCATENATE($F1959," ",$G1959),AllocFactorMatrix,(AC$4+1),FALSE)*$E1960</f>
        <v>0</v>
      </c>
      <c r="AD1959" s="5">
        <f>VLOOKUP(CONCATENATE($F1959," ",$G1959),AllocFactorMatrix,(AD$4+1),FALSE)*$E1960</f>
        <v>0</v>
      </c>
      <c r="AE1959" s="5">
        <f>VLOOKUP(CONCATENATE($F1959," ",$G1959),AllocFactorMatrix,(AE$4+1),FALSE)*$E1960</f>
        <v>0</v>
      </c>
    </row>
    <row r="1960" spans="4:31" collapsed="1">
      <c r="D1960" s="96" t="s">
        <v>625</v>
      </c>
      <c r="E1960" s="54">
        <v>361146</v>
      </c>
      <c r="F1960" s="89" t="s">
        <v>27</v>
      </c>
      <c r="G1960" s="48" t="str">
        <f>$G$15</f>
        <v>TOTAL</v>
      </c>
      <c r="H1960" s="4">
        <f t="shared" si="2742"/>
        <v>361146</v>
      </c>
      <c r="I1960" s="5">
        <f t="shared" ref="I1960:N1960" si="2774">VLOOKUP(CONCATENATE($F1960," ",$G1960),AllocFactorMatrix,(I$4+1),FALSE)*$E1960</f>
        <v>185726.88883065557</v>
      </c>
      <c r="J1960" s="47">
        <f t="shared" si="2774"/>
        <v>41.550288831552116</v>
      </c>
      <c r="K1960" s="47">
        <f t="shared" si="2774"/>
        <v>72.751593077721566</v>
      </c>
      <c r="L1960" s="5">
        <f t="shared" si="2774"/>
        <v>43286.896754681875</v>
      </c>
      <c r="M1960" s="5">
        <f t="shared" si="2774"/>
        <v>602.33661742228514</v>
      </c>
      <c r="N1960" s="5">
        <f t="shared" si="2774"/>
        <v>83.889653744852552</v>
      </c>
      <c r="O1960" s="5">
        <f t="shared" si="2754"/>
        <v>43973.12302584901</v>
      </c>
      <c r="P1960" s="5">
        <f>VLOOKUP(CONCATENATE($F1960," ",$G1960),AllocFactorMatrix,(P$4+1),FALSE)*$E1960</f>
        <v>25746.730567248549</v>
      </c>
      <c r="Q1960" s="5">
        <f>VLOOKUP(CONCATENATE($F1960," ",$G1960),AllocFactorMatrix,(Q$4+1),FALSE)*$E1960</f>
        <v>4620.4819713579254</v>
      </c>
      <c r="R1960" s="5">
        <f>VLOOKUP(CONCATENATE($F1960," ",$G1960),AllocFactorMatrix,(R$4+1),FALSE)*$E1960</f>
        <v>936.9865926274166</v>
      </c>
      <c r="S1960" s="5">
        <f>VLOOKUP(CONCATENATE($F1960," ",$G1960),AllocFactorMatrix,(S$4+1),FALSE)*$E1960</f>
        <v>35.581642129103429</v>
      </c>
      <c r="T1960" s="5">
        <f t="shared" si="2767"/>
        <v>31339.780773362992</v>
      </c>
      <c r="U1960" s="5">
        <f>VLOOKUP(CONCATENATE($F1960," ",$G1960),AllocFactorMatrix,(U$4+1),FALSE)*$E1960</f>
        <v>1221.1118208112748</v>
      </c>
      <c r="V1960" s="5">
        <f>VLOOKUP(CONCATENATE($F1960," ",$G1960),AllocFactorMatrix,(V$4+1),FALSE)*$E1960</f>
        <v>16485.714711496465</v>
      </c>
      <c r="W1960" s="5">
        <f>VLOOKUP(CONCATENATE($F1960," ",$G1960),AllocFactorMatrix,(W$4+1),FALSE)*$E1960</f>
        <v>63051.240913725946</v>
      </c>
      <c r="X1960" s="5">
        <f>VLOOKUP(CONCATENATE($F1960," ",$G1960),AllocFactorMatrix,(X$4+1),FALSE)*$E1960</f>
        <v>11422.317072246553</v>
      </c>
      <c r="Y1960" s="5">
        <f t="shared" si="2768"/>
        <v>92180.384518280247</v>
      </c>
      <c r="Z1960" s="5">
        <f>VLOOKUP(CONCATENATE($F1960," ",$G1960),AllocFactorMatrix,(Z$4+1),FALSE)*$E1960</f>
        <v>7076.9824181226713</v>
      </c>
      <c r="AA1960" s="5">
        <f>VLOOKUP(CONCATENATE($F1960," ",$G1960),AllocFactorMatrix,(AA$4+1),FALSE)*$E1960</f>
        <v>141.34549059436065</v>
      </c>
      <c r="AB1960" s="5">
        <f t="shared" si="2755"/>
        <v>7218.3279087170322</v>
      </c>
      <c r="AC1960" s="5">
        <f>VLOOKUP(CONCATENATE($F1960," ",$G1960),AllocFactorMatrix,(AC$4+1),FALSE)*$E1960</f>
        <v>93.356847262260857</v>
      </c>
      <c r="AD1960" s="5">
        <f>VLOOKUP(CONCATENATE($F1960," ",$G1960),AllocFactorMatrix,(AD$4+1),FALSE)*$E1960</f>
        <v>414.74426944514931</v>
      </c>
      <c r="AE1960" s="5">
        <f>VLOOKUP(CONCATENATE($F1960," ",$G1960),AllocFactorMatrix,(AE$4+1),FALSE)*$E1960</f>
        <v>85.091944518482691</v>
      </c>
    </row>
    <row r="1961" spans="4:31" hidden="1" outlineLevel="1">
      <c r="E1961" s="44"/>
      <c r="F1961" s="167" t="str">
        <f>F1968</f>
        <v>RSALE</v>
      </c>
      <c r="G1961" s="48" t="str">
        <f>$G$8</f>
        <v>PRODUCTION</v>
      </c>
      <c r="H1961" s="4">
        <f t="shared" ca="1" si="2742"/>
        <v>265002.09720905812</v>
      </c>
      <c r="I1961" s="5">
        <f t="shared" ref="I1961:N1961" ca="1" si="2775">VLOOKUP(CONCATENATE($F1961," ",$G1961),AllocFactorMatrix,(I$4+1),FALSE)*$E1968</f>
        <v>120641.25108171604</v>
      </c>
      <c r="J1961" s="47">
        <f t="shared" ca="1" si="2775"/>
        <v>23.629534495945371</v>
      </c>
      <c r="K1961" s="47">
        <f t="shared" ca="1" si="2775"/>
        <v>42.562642348354089</v>
      </c>
      <c r="L1961" s="5">
        <f t="shared" ca="1" si="2775"/>
        <v>34834.007799641469</v>
      </c>
      <c r="M1961" s="5">
        <f t="shared" ca="1" si="2775"/>
        <v>435.34003013010988</v>
      </c>
      <c r="N1961" s="5">
        <f t="shared" ca="1" si="2775"/>
        <v>57.839129237252081</v>
      </c>
      <c r="O1961" s="5">
        <f t="shared" ca="1" si="2754"/>
        <v>35327.186959008832</v>
      </c>
      <c r="P1961" s="5">
        <f ca="1">VLOOKUP(CONCATENATE($F1961," ",$G1961),AllocFactorMatrix,(P$4+1),FALSE)*$E1968</f>
        <v>19953.515936047563</v>
      </c>
      <c r="Q1961" s="5">
        <f ca="1">VLOOKUP(CONCATENATE($F1961," ",$G1961),AllocFactorMatrix,(Q$4+1),FALSE)*$E1968</f>
        <v>4044.8694581225041</v>
      </c>
      <c r="R1961" s="5">
        <f ca="1">VLOOKUP(CONCATENATE($F1961," ",$G1961),AllocFactorMatrix,(R$4+1),FALSE)*$E1968</f>
        <v>736.70077097335138</v>
      </c>
      <c r="S1961" s="5">
        <f ca="1">VLOOKUP(CONCATENATE($F1961," ",$G1961),AllocFactorMatrix,(S$4+1),FALSE)*$E1968</f>
        <v>19.910563050844566</v>
      </c>
      <c r="T1961" s="5">
        <f ca="1">SUBTOTAL(9,P1961:S1961)</f>
        <v>24754.996728194263</v>
      </c>
      <c r="U1961" s="5">
        <f ca="1">VLOOKUP(CONCATENATE($F1961," ",$G1961),AllocFactorMatrix,(U$4+1),FALSE)*$E1968</f>
        <v>919.94949698260666</v>
      </c>
      <c r="V1961" s="5">
        <f ca="1">VLOOKUP(CONCATENATE($F1961," ",$G1961),AllocFactorMatrix,(V$4+1),FALSE)*$E1968</f>
        <v>14651.398145264151</v>
      </c>
      <c r="W1961" s="5">
        <f ca="1">VLOOKUP(CONCATENATE($F1961," ",$G1961),AllocFactorMatrix,(W$4+1),FALSE)*$E1968</f>
        <v>51396.912209075155</v>
      </c>
      <c r="X1961" s="5">
        <f ca="1">VLOOKUP(CONCATENATE($F1961," ",$G1961),AllocFactorMatrix,(X$4+1),FALSE)*$E1968</f>
        <v>10802.108859461099</v>
      </c>
      <c r="Y1961" s="5">
        <f ca="1">SUBTOTAL(9,U1961:X1961)</f>
        <v>77770.368710783019</v>
      </c>
      <c r="Z1961" s="5">
        <f ca="1">VLOOKUP(CONCATENATE($F1961," ",$G1961),AllocFactorMatrix,(Z$4+1),FALSE)*$E1968</f>
        <v>5759.6681749473182</v>
      </c>
      <c r="AA1961" s="5">
        <f ca="1">VLOOKUP(CONCATENATE($F1961," ",$G1961),AllocFactorMatrix,(AA$4+1),FALSE)*$E1968</f>
        <v>107.22884203535445</v>
      </c>
      <c r="AB1961" s="5">
        <f t="shared" ca="1" si="2755"/>
        <v>5866.8970169826725</v>
      </c>
      <c r="AC1961" s="5">
        <f ca="1">VLOOKUP(CONCATENATE($F1961," ",$G1961),AllocFactorMatrix,(AC$4+1),FALSE)*$E1968</f>
        <v>80.25834413021127</v>
      </c>
      <c r="AD1961" s="5">
        <f ca="1">VLOOKUP(CONCATENATE($F1961," ",$G1961),AllocFactorMatrix,(AD$4+1),FALSE)*$E1968</f>
        <v>407.16284956864047</v>
      </c>
      <c r="AE1961" s="5">
        <f ca="1">VLOOKUP(CONCATENATE($F1961," ",$G1961),AllocFactorMatrix,(AE$4+1),FALSE)*$E1968</f>
        <v>87.783341830236523</v>
      </c>
    </row>
    <row r="1962" spans="4:31" hidden="1" outlineLevel="1">
      <c r="E1962" s="44"/>
      <c r="F1962" s="167" t="str">
        <f>F1968</f>
        <v>RSALE</v>
      </c>
      <c r="G1962" s="48" t="str">
        <f>$G$9</f>
        <v>BULKTRAN</v>
      </c>
      <c r="H1962" s="4">
        <f t="shared" ca="1" si="2742"/>
        <v>-11145.728802899381</v>
      </c>
      <c r="I1962" s="5">
        <f t="shared" ref="I1962:N1962" ca="1" si="2776">VLOOKUP(CONCATENATE($F1962," ",$G1962),AllocFactorMatrix,(I$4+1),FALSE)*$E1968</f>
        <v>-16734.994966779428</v>
      </c>
      <c r="J1962" s="47">
        <f t="shared" ca="1" si="2776"/>
        <v>-17.465328161417677</v>
      </c>
      <c r="K1962" s="47">
        <f t="shared" ca="1" si="2776"/>
        <v>-41.646936533845839</v>
      </c>
      <c r="L1962" s="5">
        <f t="shared" ca="1" si="2776"/>
        <v>-191.75703746093222</v>
      </c>
      <c r="M1962" s="5">
        <f t="shared" ca="1" si="2776"/>
        <v>-24.194112775289895</v>
      </c>
      <c r="N1962" s="5">
        <f t="shared" ca="1" si="2776"/>
        <v>-13.724862263179947</v>
      </c>
      <c r="O1962" s="5">
        <f t="shared" ca="1" si="2754"/>
        <v>-229.67601249940208</v>
      </c>
      <c r="P1962" s="5">
        <f ca="1">VLOOKUP(CONCATENATE($F1962," ",$G1962),AllocFactorMatrix,(P$4+1),FALSE)*$E1968</f>
        <v>-367.47791431374117</v>
      </c>
      <c r="Q1962" s="5">
        <f ca="1">VLOOKUP(CONCATENATE($F1962," ",$G1962),AllocFactorMatrix,(Q$4+1),FALSE)*$E1968</f>
        <v>357.49287640929759</v>
      </c>
      <c r="R1962" s="5">
        <f ca="1">VLOOKUP(CONCATENATE($F1962," ",$G1962),AllocFactorMatrix,(R$4+1),FALSE)*$E1968</f>
        <v>19.957922553551725</v>
      </c>
      <c r="S1962" s="5">
        <f ca="1">VLOOKUP(CONCATENATE($F1962," ",$G1962),AllocFactorMatrix,(S$4+1),FALSE)*$E1968</f>
        <v>-5.5233173006849885</v>
      </c>
      <c r="T1962" s="5">
        <f t="shared" ref="T1962:T1968" ca="1" si="2777">SUBTOTAL(9,P1962:S1962)</f>
        <v>4.4495673484231641</v>
      </c>
      <c r="U1962" s="5">
        <f ca="1">VLOOKUP(CONCATENATE($F1962," ",$G1962),AllocFactorMatrix,(U$4+1),FALSE)*$E1968</f>
        <v>-47.914120271215829</v>
      </c>
      <c r="V1962" s="5">
        <f ca="1">VLOOKUP(CONCATENATE($F1962," ",$G1962),AllocFactorMatrix,(V$4+1),FALSE)*$E1968</f>
        <v>1413.5943171563272</v>
      </c>
      <c r="W1962" s="5">
        <f ca="1">VLOOKUP(CONCATENATE($F1962," ",$G1962),AllocFactorMatrix,(W$4+1),FALSE)*$E1968</f>
        <v>3029.7166604544068</v>
      </c>
      <c r="X1962" s="5">
        <f ca="1">VLOOKUP(CONCATENATE($F1962," ",$G1962),AllocFactorMatrix,(X$4+1),FALSE)*$E1968</f>
        <v>1439.8845669623183</v>
      </c>
      <c r="Y1962" s="5">
        <f t="shared" ref="Y1962:Y1968" ca="1" si="2778">SUBTOTAL(9,U1962:X1962)</f>
        <v>5835.2814243018365</v>
      </c>
      <c r="Z1962" s="5">
        <f ca="1">VLOOKUP(CONCATENATE($F1962," ",$G1962),AllocFactorMatrix,(Z$4+1),FALSE)*$E1968</f>
        <v>-3.5695130727019824</v>
      </c>
      <c r="AA1962" s="5">
        <f ca="1">VLOOKUP(CONCATENATE($F1962," ",$G1962),AllocFactorMatrix,(AA$4+1),FALSE)*$E1968</f>
        <v>-4.7898089839106159</v>
      </c>
      <c r="AB1962" s="5">
        <f t="shared" ca="1" si="2755"/>
        <v>-8.3593220566125979</v>
      </c>
      <c r="AC1962" s="5">
        <f ca="1">VLOOKUP(CONCATENATE($F1962," ",$G1962),AllocFactorMatrix,(AC$4+1),FALSE)*$E1968</f>
        <v>1.8743934749968412</v>
      </c>
      <c r="AD1962" s="5">
        <f ca="1">VLOOKUP(CONCATENATE($F1962," ",$G1962),AllocFactorMatrix,(AD$4+1),FALSE)*$E1968</f>
        <v>35.557058580003883</v>
      </c>
      <c r="AE1962" s="5">
        <f ca="1">VLOOKUP(CONCATENATE($F1962," ",$G1962),AllocFactorMatrix,(AE$4+1),FALSE)*$E1968</f>
        <v>9.2513194260579468</v>
      </c>
    </row>
    <row r="1963" spans="4:31" hidden="1" outlineLevel="1">
      <c r="E1963" s="44"/>
      <c r="F1963" s="167" t="str">
        <f>F1968</f>
        <v>RSALE</v>
      </c>
      <c r="G1963" s="48" t="str">
        <f>$G$10</f>
        <v>SUBTRAN</v>
      </c>
      <c r="H1963" s="4">
        <f t="shared" ca="1" si="2742"/>
        <v>-3163.6213055640928</v>
      </c>
      <c r="I1963" s="5">
        <f t="shared" ref="I1963:N1963" ca="1" si="2779">VLOOKUP(CONCATENATE($F1963," ",$G1963),AllocFactorMatrix,(I$4+1),FALSE)*$E1968</f>
        <v>-4416.0203403108517</v>
      </c>
      <c r="J1963" s="47">
        <f t="shared" ca="1" si="2779"/>
        <v>-3.3357710511297545</v>
      </c>
      <c r="K1963" s="47">
        <f t="shared" ca="1" si="2779"/>
        <v>-8.4485700225964067</v>
      </c>
      <c r="L1963" s="5">
        <f t="shared" ca="1" si="2779"/>
        <v>-54.688964937199664</v>
      </c>
      <c r="M1963" s="5">
        <f t="shared" ca="1" si="2779"/>
        <v>-6.500645963617683</v>
      </c>
      <c r="N1963" s="5">
        <f t="shared" ca="1" si="2779"/>
        <v>-4.4345424089638392</v>
      </c>
      <c r="O1963" s="5">
        <f t="shared" ca="1" si="2754"/>
        <v>-65.624153309781192</v>
      </c>
      <c r="P1963" s="5">
        <f ca="1">VLOOKUP(CONCATENATE($F1963," ",$G1963),AllocFactorMatrix,(P$4+1),FALSE)*$E1968</f>
        <v>-96.507649063755949</v>
      </c>
      <c r="Q1963" s="5">
        <f ca="1">VLOOKUP(CONCATENATE($F1963," ",$G1963),AllocFactorMatrix,(Q$4+1),FALSE)*$E1968</f>
        <v>91.407393870728896</v>
      </c>
      <c r="R1963" s="5">
        <f ca="1">VLOOKUP(CONCATENATE($F1963," ",$G1963),AllocFactorMatrix,(R$4+1),FALSE)*$E1968</f>
        <v>6.4974965458122069</v>
      </c>
      <c r="S1963" s="5">
        <f ca="1">VLOOKUP(CONCATENATE($F1963," ",$G1963),AllocFactorMatrix,(S$4+1),FALSE)*$E1968</f>
        <v>0</v>
      </c>
      <c r="T1963" s="5">
        <f t="shared" ca="1" si="2777"/>
        <v>1.3972413527851542</v>
      </c>
      <c r="U1963" s="5">
        <f ca="1">VLOOKUP(CONCATENATE($F1963," ",$G1963),AllocFactorMatrix,(U$4+1),FALSE)*$E1968</f>
        <v>-11.796719123057407</v>
      </c>
      <c r="V1963" s="5">
        <f ca="1">VLOOKUP(CONCATENATE($F1963," ",$G1963),AllocFactorMatrix,(V$4+1),FALSE)*$E1968</f>
        <v>356.98761551141763</v>
      </c>
      <c r="W1963" s="5">
        <f ca="1">VLOOKUP(CONCATENATE($F1963," ",$G1963),AllocFactorMatrix,(W$4+1),FALSE)*$E1968</f>
        <v>985.42891759439021</v>
      </c>
      <c r="X1963" s="5">
        <f ca="1">VLOOKUP(CONCATENATE($F1963," ",$G1963),AllocFactorMatrix,(X$4+1),FALSE)*$E1968</f>
        <v>4.0840096845655387E-155</v>
      </c>
      <c r="Y1963" s="5">
        <f t="shared" ca="1" si="2778"/>
        <v>1330.6198139827504</v>
      </c>
      <c r="Z1963" s="5">
        <f ca="1">VLOOKUP(CONCATENATE($F1963," ",$G1963),AllocFactorMatrix,(Z$4+1),FALSE)*$E1968</f>
        <v>-1.4417589231328958</v>
      </c>
      <c r="AA1963" s="5">
        <f ca="1">VLOOKUP(CONCATENATE($F1963," ",$G1963),AllocFactorMatrix,(AA$4+1),FALSE)*$E1968</f>
        <v>-1.2455983824312553</v>
      </c>
      <c r="AB1963" s="5">
        <f t="shared" ca="1" si="2755"/>
        <v>-2.6873573055641513</v>
      </c>
      <c r="AC1963" s="5">
        <f ca="1">VLOOKUP(CONCATENATE($F1963," ",$G1963),AllocFactorMatrix,(AC$4+1),FALSE)*$E1968</f>
        <v>0.47783110029263121</v>
      </c>
      <c r="AD1963" s="5">
        <f ca="1">VLOOKUP(CONCATENATE($F1963," ",$G1963),AllocFactorMatrix,(AD$4+1),FALSE)*$E1968</f>
        <v>0</v>
      </c>
      <c r="AE1963" s="5">
        <f ca="1">VLOOKUP(CONCATENATE($F1963," ",$G1963),AllocFactorMatrix,(AE$4+1),FALSE)*$E1968</f>
        <v>0</v>
      </c>
    </row>
    <row r="1964" spans="4:31" hidden="1" outlineLevel="1">
      <c r="E1964" s="44"/>
      <c r="F1964" s="167" t="str">
        <f>F1968</f>
        <v>RSALE</v>
      </c>
      <c r="G1964" s="48" t="str">
        <f>$G$11</f>
        <v>DISTPRI</v>
      </c>
      <c r="H1964" s="4">
        <f t="shared" ca="1" si="2742"/>
        <v>63970.951605665905</v>
      </c>
      <c r="I1964" s="5">
        <f t="shared" ref="I1964:N1964" ca="1" si="2780">VLOOKUP(CONCATENATE($F1964," ",$G1964),AllocFactorMatrix,(I$4+1),FALSE)*$E1968</f>
        <v>33182.198390458267</v>
      </c>
      <c r="J1964" s="47">
        <f t="shared" ca="1" si="2780"/>
        <v>-2.4755128596347227</v>
      </c>
      <c r="K1964" s="47">
        <f t="shared" ca="1" si="2780"/>
        <v>-10.662471632242893</v>
      </c>
      <c r="L1964" s="5">
        <f t="shared" ca="1" si="2780"/>
        <v>12987.262543962044</v>
      </c>
      <c r="M1964" s="5">
        <f t="shared" ca="1" si="2780"/>
        <v>147.98637718786065</v>
      </c>
      <c r="N1964" s="5">
        <f t="shared" ca="1" si="2780"/>
        <v>0</v>
      </c>
      <c r="O1964" s="5">
        <f t="shared" ca="1" si="2754"/>
        <v>13135.248921149905</v>
      </c>
      <c r="P1964" s="5">
        <f ca="1">VLOOKUP(CONCATENATE($F1964," ",$G1964),AllocFactorMatrix,(P$4+1),FALSE)*$E1968</f>
        <v>7116.766345300166</v>
      </c>
      <c r="Q1964" s="5">
        <f ca="1">VLOOKUP(CONCATENATE($F1964," ",$G1964),AllocFactorMatrix,(Q$4+1),FALSE)*$E1968</f>
        <v>1763.217382614785</v>
      </c>
      <c r="R1964" s="5">
        <f ca="1">VLOOKUP(CONCATENATE($F1964," ",$G1964),AllocFactorMatrix,(R$4+1),FALSE)*$E1968</f>
        <v>0</v>
      </c>
      <c r="S1964" s="5">
        <f ca="1">VLOOKUP(CONCATENATE($F1964," ",$G1964),AllocFactorMatrix,(S$4+1),FALSE)*$E1968</f>
        <v>0</v>
      </c>
      <c r="T1964" s="5">
        <f t="shared" ca="1" si="2777"/>
        <v>8879.9837279149506</v>
      </c>
      <c r="U1964" s="5">
        <f ca="1">VLOOKUP(CONCATENATE($F1964," ",$G1964),AllocFactorMatrix,(U$4+1),FALSE)*$E1968</f>
        <v>291.0990294650706</v>
      </c>
      <c r="V1964" s="5">
        <f ca="1">VLOOKUP(CONCATENATE($F1964," ",$G1964),AllocFactorMatrix,(V$4+1),FALSE)*$E1968</f>
        <v>6310.5177326598641</v>
      </c>
      <c r="W1964" s="5">
        <f ca="1">VLOOKUP(CONCATENATE($F1964," ",$G1964),AllocFactorMatrix,(W$4+1),FALSE)*$E1968</f>
        <v>-6.3236889580913107E-83</v>
      </c>
      <c r="X1964" s="5">
        <f ca="1">VLOOKUP(CONCATENATE($F1964," ",$G1964),AllocFactorMatrix,(X$4+1),FALSE)*$E1968</f>
        <v>6.3552078368200469E-155</v>
      </c>
      <c r="Y1964" s="5">
        <f t="shared" ca="1" si="2778"/>
        <v>6601.6167621249351</v>
      </c>
      <c r="Z1964" s="5">
        <f ca="1">VLOOKUP(CONCATENATE($F1964," ",$G1964),AllocFactorMatrix,(Z$4+1),FALSE)*$E1968</f>
        <v>2117.9838474528024</v>
      </c>
      <c r="AA1964" s="5">
        <f ca="1">VLOOKUP(CONCATENATE($F1964," ",$G1964),AllocFactorMatrix,(AA$4+1),FALSE)*$E1968</f>
        <v>36.302507176158322</v>
      </c>
      <c r="AB1964" s="5">
        <f t="shared" ca="1" si="2755"/>
        <v>2154.2863546289609</v>
      </c>
      <c r="AC1964" s="5">
        <f ca="1">VLOOKUP(CONCATENATE($F1964," ",$G1964),AllocFactorMatrix,(AC$4+1),FALSE)*$E1968</f>
        <v>30.755433880784366</v>
      </c>
      <c r="AD1964" s="5">
        <f ca="1">VLOOKUP(CONCATENATE($F1964," ",$G1964),AllocFactorMatrix,(AD$4+1),FALSE)*$E1968</f>
        <v>0</v>
      </c>
      <c r="AE1964" s="5">
        <f ca="1">VLOOKUP(CONCATENATE($F1964," ",$G1964),AllocFactorMatrix,(AE$4+1),FALSE)*$E1968</f>
        <v>0</v>
      </c>
    </row>
    <row r="1965" spans="4:31" hidden="1" outlineLevel="1">
      <c r="E1965" s="44"/>
      <c r="F1965" s="167" t="str">
        <f>F1968</f>
        <v>RSALE</v>
      </c>
      <c r="G1965" s="48" t="str">
        <f>$G$12</f>
        <v>DISTSEC</v>
      </c>
      <c r="H1965" s="4">
        <f t="shared" ca="1" si="2742"/>
        <v>24727.108230632293</v>
      </c>
      <c r="I1965" s="5">
        <f t="shared" ref="I1965:N1965" ca="1" si="2781">VLOOKUP(CONCATENATE($F1965," ",$G1965),AllocFactorMatrix,(I$4+1),FALSE)*$E1968</f>
        <v>15248.280933813618</v>
      </c>
      <c r="J1965" s="47">
        <f t="shared" ca="1" si="2781"/>
        <v>-3.8253717126957136</v>
      </c>
      <c r="K1965" s="47">
        <f t="shared" ca="1" si="2781"/>
        <v>-11.397128495647433</v>
      </c>
      <c r="L1965" s="5">
        <f t="shared" ca="1" si="2781"/>
        <v>5501.9945859010613</v>
      </c>
      <c r="M1965" s="5">
        <f t="shared" ca="1" si="2781"/>
        <v>0</v>
      </c>
      <c r="N1965" s="5">
        <f t="shared" ca="1" si="2781"/>
        <v>0</v>
      </c>
      <c r="O1965" s="5">
        <f t="shared" ca="1" si="2754"/>
        <v>5501.9945859010613</v>
      </c>
      <c r="P1965" s="5">
        <f ca="1">VLOOKUP(CONCATENATE($F1965," ",$G1965),AllocFactorMatrix,(P$4+1),FALSE)*$E1968</f>
        <v>2586.0139827522253</v>
      </c>
      <c r="Q1965" s="5">
        <f ca="1">VLOOKUP(CONCATENATE($F1965," ",$G1965),AllocFactorMatrix,(Q$4+1),FALSE)*$E1968</f>
        <v>0</v>
      </c>
      <c r="R1965" s="5">
        <f ca="1">VLOOKUP(CONCATENATE($F1965," ",$G1965),AllocFactorMatrix,(R$4+1),FALSE)*$E1968</f>
        <v>0</v>
      </c>
      <c r="S1965" s="5">
        <f ca="1">VLOOKUP(CONCATENATE($F1965," ",$G1965),AllocFactorMatrix,(S$4+1),FALSE)*$E1968</f>
        <v>0</v>
      </c>
      <c r="T1965" s="5">
        <f t="shared" ca="1" si="2777"/>
        <v>2586.0139827522253</v>
      </c>
      <c r="U1965" s="5">
        <f ca="1">VLOOKUP(CONCATENATE($F1965," ",$G1965),AllocFactorMatrix,(U$4+1),FALSE)*$E1968</f>
        <v>86.15851396692247</v>
      </c>
      <c r="V1965" s="5">
        <f ca="1">VLOOKUP(CONCATENATE($F1965," ",$G1965),AllocFactorMatrix,(V$4+1),FALSE)*$E1968</f>
        <v>6.6483281600790545E-126</v>
      </c>
      <c r="W1965" s="5">
        <f ca="1">VLOOKUP(CONCATENATE($F1965," ",$G1965),AllocFactorMatrix,(W$4+1),FALSE)*$E1968</f>
        <v>-2.3991030200107716E-84</v>
      </c>
      <c r="X1965" s="5">
        <f ca="1">VLOOKUP(CONCATENATE($F1965," ",$G1965),AllocFactorMatrix,(X$4+1),FALSE)*$E1968</f>
        <v>0</v>
      </c>
      <c r="Y1965" s="5">
        <f t="shared" ca="1" si="2778"/>
        <v>86.15851396692247</v>
      </c>
      <c r="Z1965" s="5">
        <f ca="1">VLOOKUP(CONCATENATE($F1965," ",$G1965),AllocFactorMatrix,(Z$4+1),FALSE)*$E1968</f>
        <v>797.86740643457767</v>
      </c>
      <c r="AA1965" s="5">
        <f ca="1">VLOOKUP(CONCATENATE($F1965," ",$G1965),AllocFactorMatrix,(AA$4+1),FALSE)*$E1968</f>
        <v>0</v>
      </c>
      <c r="AB1965" s="5">
        <f t="shared" ca="1" si="2755"/>
        <v>797.86740643457767</v>
      </c>
      <c r="AC1965" s="5">
        <f ca="1">VLOOKUP(CONCATENATE($F1965," ",$G1965),AllocFactorMatrix,(AC$4+1),FALSE)*$E1968</f>
        <v>10.474146201953205</v>
      </c>
      <c r="AD1965" s="5">
        <f ca="1">VLOOKUP(CONCATENATE($F1965," ",$G1965),AllocFactorMatrix,(AD$4+1),FALSE)*$E1968</f>
        <v>417.54989588247764</v>
      </c>
      <c r="AE1965" s="5">
        <f ca="1">VLOOKUP(CONCATENATE($F1965," ",$G1965),AllocFactorMatrix,(AE$4+1),FALSE)*$E1968</f>
        <v>93.991265887699186</v>
      </c>
    </row>
    <row r="1966" spans="4:31" hidden="1" outlineLevel="1">
      <c r="E1966" s="44"/>
      <c r="F1966" s="167" t="str">
        <f>F1968</f>
        <v>RSALE</v>
      </c>
      <c r="G1966" s="48" t="str">
        <f>$G$13</f>
        <v>ENERGY</v>
      </c>
      <c r="H1966" s="4">
        <f t="shared" ca="1" si="2742"/>
        <v>163772.57786304347</v>
      </c>
      <c r="I1966" s="5">
        <f t="shared" ref="I1966:N1966" ca="1" si="2782">VLOOKUP(CONCATENATE($F1966," ",$G1966),AllocFactorMatrix,(I$4+1),FALSE)*$E1968</f>
        <v>68919.817248250576</v>
      </c>
      <c r="J1966" s="47">
        <f t="shared" ca="1" si="2782"/>
        <v>24.149966231841066</v>
      </c>
      <c r="K1966" s="47">
        <f t="shared" ca="1" si="2782"/>
        <v>78.81703181743525</v>
      </c>
      <c r="L1966" s="5">
        <f t="shared" ca="1" si="2782"/>
        <v>19845.267485208264</v>
      </c>
      <c r="M1966" s="5">
        <f t="shared" ca="1" si="2782"/>
        <v>268.86971082174591</v>
      </c>
      <c r="N1966" s="5">
        <f t="shared" ca="1" si="2782"/>
        <v>52.482552101402263</v>
      </c>
      <c r="O1966" s="5">
        <f t="shared" ca="1" si="2754"/>
        <v>20166.619748131412</v>
      </c>
      <c r="P1966" s="5">
        <f ca="1">VLOOKUP(CONCATENATE($F1966," ",$G1966),AllocFactorMatrix,(P$4+1),FALSE)*$E1968</f>
        <v>12507.634983759932</v>
      </c>
      <c r="Q1966" s="5">
        <f ca="1">VLOOKUP(CONCATENATE($F1966," ",$G1966),AllocFactorMatrix,(Q$4+1),FALSE)*$E1968</f>
        <v>1927.5901121531488</v>
      </c>
      <c r="R1966" s="5">
        <f ca="1">VLOOKUP(CONCATENATE($F1966," ",$G1966),AllocFactorMatrix,(R$4+1),FALSE)*$E1968</f>
        <v>408.62937211633948</v>
      </c>
      <c r="S1966" s="5">
        <f ca="1">VLOOKUP(CONCATENATE($F1966," ",$G1966),AllocFactorMatrix,(S$4+1),FALSE)*$E1968</f>
        <v>18.706773394903152</v>
      </c>
      <c r="T1966" s="5">
        <f t="shared" ca="1" si="2777"/>
        <v>14862.561241424322</v>
      </c>
      <c r="U1966" s="5">
        <f ca="1">VLOOKUP(CONCATENATE($F1966," ",$G1966),AllocFactorMatrix,(U$4+1),FALSE)*$E1968</f>
        <v>689.70611125175571</v>
      </c>
      <c r="V1966" s="5">
        <f ca="1">VLOOKUP(CONCATENATE($F1966," ",$G1966),AllocFactorMatrix,(V$4+1),FALSE)*$E1968</f>
        <v>8908.6715730567685</v>
      </c>
      <c r="W1966" s="5">
        <f ca="1">VLOOKUP(CONCATENATE($F1966," ",$G1966),AllocFactorMatrix,(W$4+1),FALSE)*$E1968</f>
        <v>37797.009198519889</v>
      </c>
      <c r="X1966" s="5">
        <f ca="1">VLOOKUP(CONCATENATE($F1966," ",$G1966),AllocFactorMatrix,(X$4+1),FALSE)*$E1968</f>
        <v>6894.2614648907702</v>
      </c>
      <c r="Y1966" s="5">
        <f t="shared" ca="1" si="2778"/>
        <v>54289.64834771918</v>
      </c>
      <c r="Z1966" s="5">
        <f ca="1">VLOOKUP(CONCATENATE($F1966," ",$G1966),AllocFactorMatrix,(Z$4+1),FALSE)*$E1968</f>
        <v>3535.32328944253</v>
      </c>
      <c r="AA1966" s="5">
        <f ca="1">VLOOKUP(CONCATENATE($F1966," ",$G1966),AllocFactorMatrix,(AA$4+1),FALSE)*$E1968</f>
        <v>71.709928455827395</v>
      </c>
      <c r="AB1966" s="5">
        <f t="shared" ca="1" si="2755"/>
        <v>3607.0332178983576</v>
      </c>
      <c r="AC1966" s="5">
        <f ca="1">VLOOKUP(CONCATENATE($F1966," ",$G1966),AllocFactorMatrix,(AC$4+1),FALSE)*$E1968</f>
        <v>64.441706814273317</v>
      </c>
      <c r="AD1966" s="5">
        <f ca="1">VLOOKUP(CONCATENATE($F1966," ",$G1966),AllocFactorMatrix,(AD$4+1),FALSE)*$E1968</f>
        <v>1454.4283591163744</v>
      </c>
      <c r="AE1966" s="5">
        <f ca="1">VLOOKUP(CONCATENATE($F1966," ",$G1966),AllocFactorMatrix,(AE$4+1),FALSE)*$E1968</f>
        <v>305.06099563976045</v>
      </c>
    </row>
    <row r="1967" spans="4:31" hidden="1" outlineLevel="1">
      <c r="E1967" s="44"/>
      <c r="F1967" s="167" t="str">
        <f>F1968</f>
        <v>RSALE</v>
      </c>
      <c r="G1967" s="48" t="str">
        <f>$G$14</f>
        <v>CUSTOMER</v>
      </c>
      <c r="H1967" s="4">
        <f t="shared" ca="1" si="2742"/>
        <v>24628.615200063614</v>
      </c>
      <c r="I1967" s="5">
        <f t="shared" ref="I1967:N1967" ca="1" si="2783">VLOOKUP(CONCATENATE($F1967," ",$G1967),AllocFactorMatrix,(I$4+1),FALSE)*$E1968</f>
        <v>12299.949809195481</v>
      </c>
      <c r="J1967" s="47">
        <f t="shared" ca="1" si="2783"/>
        <v>1.7860795236908529</v>
      </c>
      <c r="K1967" s="47">
        <f t="shared" ca="1" si="2783"/>
        <v>8.9031027004338785</v>
      </c>
      <c r="L1967" s="5">
        <f t="shared" ca="1" si="2783"/>
        <v>4219.1301200982689</v>
      </c>
      <c r="M1967" s="5">
        <f t="shared" ca="1" si="2783"/>
        <v>187.08264160713202</v>
      </c>
      <c r="N1967" s="5">
        <f t="shared" ca="1" si="2783"/>
        <v>21.195920824182423</v>
      </c>
      <c r="O1967" s="5">
        <f t="shared" ca="1" si="2754"/>
        <v>4427.4086825295835</v>
      </c>
      <c r="P1967" s="5">
        <f ca="1">VLOOKUP(CONCATENATE($F1967," ",$G1967),AllocFactorMatrix,(P$4+1),FALSE)*$E1968</f>
        <v>269.5805454303279</v>
      </c>
      <c r="Q1967" s="5">
        <f ca="1">VLOOKUP(CONCATENATE($F1967," ",$G1967),AllocFactorMatrix,(Q$4+1),FALSE)*$E1968</f>
        <v>99.234053769888874</v>
      </c>
      <c r="R1967" s="5">
        <f ca="1">VLOOKUP(CONCATENATE($F1967," ",$G1967),AllocFactorMatrix,(R$4+1),FALSE)*$E1968</f>
        <v>94.197070350500113</v>
      </c>
      <c r="S1967" s="5">
        <f ca="1">VLOOKUP(CONCATENATE($F1967," ",$G1967),AllocFactorMatrix,(S$4+1),FALSE)*$E1968</f>
        <v>4.8289310785761588</v>
      </c>
      <c r="T1967" s="5">
        <f t="shared" ca="1" si="2777"/>
        <v>467.84060062929302</v>
      </c>
      <c r="U1967" s="5">
        <f ca="1">VLOOKUP(CONCATENATE($F1967," ",$G1967),AllocFactorMatrix,(U$4+1),FALSE)*$E1968</f>
        <v>1.7149455478103923</v>
      </c>
      <c r="V1967" s="5">
        <f ca="1">VLOOKUP(CONCATENATE($F1967," ",$G1967),AllocFactorMatrix,(V$4+1),FALSE)*$E1968</f>
        <v>72.457960717907156</v>
      </c>
      <c r="W1967" s="5">
        <f ca="1">VLOOKUP(CONCATENATE($F1967," ",$G1967),AllocFactorMatrix,(W$4+1),FALSE)*$E1968</f>
        <v>171.9849170888553</v>
      </c>
      <c r="X1967" s="5">
        <f ca="1">VLOOKUP(CONCATENATE($F1967," ",$G1967),AllocFactorMatrix,(X$4+1),FALSE)*$E1968</f>
        <v>64.88450780894857</v>
      </c>
      <c r="Y1967" s="5">
        <f t="shared" ca="1" si="2778"/>
        <v>311.0423311635214</v>
      </c>
      <c r="Z1967" s="5">
        <f ca="1">VLOOKUP(CONCATENATE($F1967," ",$G1967),AllocFactorMatrix,(Z$4+1),FALSE)*$E1968</f>
        <v>59.425521813182051</v>
      </c>
      <c r="AA1967" s="5">
        <f ca="1">VLOOKUP(CONCATENATE($F1967," ",$G1967),AllocFactorMatrix,(AA$4+1),FALSE)*$E1968</f>
        <v>0.95459998223158937</v>
      </c>
      <c r="AB1967" s="5">
        <f t="shared" ca="1" si="2755"/>
        <v>60.380121795413643</v>
      </c>
      <c r="AC1967" s="5">
        <f ca="1">VLOOKUP(CONCATENATE($F1967," ",$G1967),AllocFactorMatrix,(AC$4+1),FALSE)*$E1968</f>
        <v>6.0529358847512222</v>
      </c>
      <c r="AD1967" s="5">
        <f ca="1">VLOOKUP(CONCATENATE($F1967," ",$G1967),AllocFactorMatrix,(AD$4+1),FALSE)*$E1968</f>
        <v>6010.69724795823</v>
      </c>
      <c r="AE1967" s="5">
        <f ca="1">VLOOKUP(CONCATENATE($F1967," ",$G1967),AllocFactorMatrix,(AE$4+1),FALSE)*$E1968</f>
        <v>1034.5542886832252</v>
      </c>
    </row>
    <row r="1968" spans="4:31" collapsed="1">
      <c r="D1968" s="96" t="s">
        <v>626</v>
      </c>
      <c r="E1968" s="54">
        <v>527792</v>
      </c>
      <c r="F1968" s="87" t="s">
        <v>70</v>
      </c>
      <c r="G1968" s="48" t="str">
        <f>$G$15</f>
        <v>TOTAL</v>
      </c>
      <c r="H1968" s="4">
        <f t="shared" ca="1" si="2742"/>
        <v>527792</v>
      </c>
      <c r="I1968" s="5">
        <f t="shared" ref="I1968:N1968" ca="1" si="2784">VLOOKUP(CONCATENATE($F1968," ",$G1968),AllocFactorMatrix,(I$4+1),FALSE)*$E1968</f>
        <v>229140.4821563437</v>
      </c>
      <c r="J1968" s="47">
        <f t="shared" ca="1" si="2784"/>
        <v>22.463596466599444</v>
      </c>
      <c r="K1968" s="47">
        <f t="shared" ca="1" si="2784"/>
        <v>58.127670181890707</v>
      </c>
      <c r="L1968" s="5">
        <f t="shared" ca="1" si="2784"/>
        <v>77141.216532412989</v>
      </c>
      <c r="M1968" s="5">
        <f t="shared" ca="1" si="2784"/>
        <v>1008.5840010079407</v>
      </c>
      <c r="N1968" s="5">
        <f t="shared" ca="1" si="2784"/>
        <v>113.35819749069286</v>
      </c>
      <c r="O1968" s="5">
        <f t="shared" ca="1" si="2754"/>
        <v>78263.158730911629</v>
      </c>
      <c r="P1968" s="5">
        <f ca="1">VLOOKUP(CONCATENATE($F1968," ",$G1968),AllocFactorMatrix,(P$4+1),FALSE)*$E1968</f>
        <v>41969.526229912721</v>
      </c>
      <c r="Q1968" s="5">
        <f ca="1">VLOOKUP(CONCATENATE($F1968," ",$G1968),AllocFactorMatrix,(Q$4+1),FALSE)*$E1968</f>
        <v>8283.811276940356</v>
      </c>
      <c r="R1968" s="5">
        <f ca="1">VLOOKUP(CONCATENATE($F1968," ",$G1968),AllocFactorMatrix,(R$4+1),FALSE)*$E1968</f>
        <v>1265.9826325395545</v>
      </c>
      <c r="S1968" s="5">
        <f ca="1">VLOOKUP(CONCATENATE($F1968," ",$G1968),AllocFactorMatrix,(S$4+1),FALSE)*$E1968</f>
        <v>37.922950223638885</v>
      </c>
      <c r="T1968" s="5">
        <f t="shared" ca="1" si="2777"/>
        <v>51557.24308961627</v>
      </c>
      <c r="U1968" s="5">
        <f ca="1">VLOOKUP(CONCATENATE($F1968," ",$G1968),AllocFactorMatrix,(U$4+1),FALSE)*$E1968</f>
        <v>1928.9172578198932</v>
      </c>
      <c r="V1968" s="5">
        <f ca="1">VLOOKUP(CONCATENATE($F1968," ",$G1968),AllocFactorMatrix,(V$4+1),FALSE)*$E1968</f>
        <v>31713.627344366436</v>
      </c>
      <c r="W1968" s="5">
        <f ca="1">VLOOKUP(CONCATENATE($F1968," ",$G1968),AllocFactorMatrix,(W$4+1),FALSE)*$E1968</f>
        <v>93381.051902732681</v>
      </c>
      <c r="X1968" s="5">
        <f ca="1">VLOOKUP(CONCATENATE($F1968," ",$G1968),AllocFactorMatrix,(X$4+1),FALSE)*$E1968</f>
        <v>19201.139399123134</v>
      </c>
      <c r="Y1968" s="5">
        <f t="shared" ca="1" si="2778"/>
        <v>146224.73590404214</v>
      </c>
      <c r="Z1968" s="5">
        <f ca="1">VLOOKUP(CONCATENATE($F1968," ",$G1968),AllocFactorMatrix,(Z$4+1),FALSE)*$E1968</f>
        <v>12265.256968094574</v>
      </c>
      <c r="AA1968" s="5">
        <f ca="1">VLOOKUP(CONCATENATE($F1968," ",$G1968),AllocFactorMatrix,(AA$4+1),FALSE)*$E1968</f>
        <v>210.16047028322987</v>
      </c>
      <c r="AB1968" s="5">
        <f t="shared" ca="1" si="2755"/>
        <v>12475.417438377805</v>
      </c>
      <c r="AC1968" s="5">
        <f ca="1">VLOOKUP(CONCATENATE($F1968," ",$G1968),AllocFactorMatrix,(AC$4+1),FALSE)*$E1968</f>
        <v>194.33479148726283</v>
      </c>
      <c r="AD1968" s="5">
        <f ca="1">VLOOKUP(CONCATENATE($F1968," ",$G1968),AllocFactorMatrix,(AD$4+1),FALSE)*$E1968</f>
        <v>8325.3954111057283</v>
      </c>
      <c r="AE1968" s="5">
        <f ca="1">VLOOKUP(CONCATENATE($F1968," ",$G1968),AllocFactorMatrix,(AE$4+1),FALSE)*$E1968</f>
        <v>1530.6412114669795</v>
      </c>
    </row>
    <row r="1969" spans="4:31" hidden="1" outlineLevel="1">
      <c r="E1969" s="44"/>
      <c r="F1969" s="167" t="str">
        <f>F1976</f>
        <v>LABOR_M</v>
      </c>
      <c r="G1969" s="48" t="str">
        <f>$G$8</f>
        <v>PRODUCTION</v>
      </c>
      <c r="H1969" s="4">
        <f t="shared" ca="1" si="2742"/>
        <v>-47599.735611076474</v>
      </c>
      <c r="I1969" s="5">
        <f t="shared" ref="I1969:N1969" ca="1" si="2785">VLOOKUP(CONCATENATE($F1969," ",$G1969),AllocFactorMatrix,(I$4+1),FALSE)*$E1976</f>
        <v>-24479.160240476136</v>
      </c>
      <c r="J1969" s="47">
        <f t="shared" ca="1" si="2785"/>
        <v>-5.4764077767599231</v>
      </c>
      <c r="K1969" s="47">
        <f t="shared" ca="1" si="2785"/>
        <v>-9.5887995320013566</v>
      </c>
      <c r="L1969" s="5">
        <f t="shared" ca="1" si="2785"/>
        <v>-5705.2960324822088</v>
      </c>
      <c r="M1969" s="5">
        <f t="shared" ca="1" si="2785"/>
        <v>-79.389121679794002</v>
      </c>
      <c r="N1969" s="5">
        <f t="shared" ca="1" si="2785"/>
        <v>-11.056817294832907</v>
      </c>
      <c r="O1969" s="5">
        <f t="shared" ref="O1969:O2000" ca="1" si="2786">SUBTOTAL(9,L1969:N1969)</f>
        <v>-5795.7419714568359</v>
      </c>
      <c r="P1969" s="5">
        <f ca="1">VLOOKUP(CONCATENATE($F1969," ",$G1969),AllocFactorMatrix,(P$4+1),FALSE)*$E1976</f>
        <v>-3393.4684804778412</v>
      </c>
      <c r="Q1969" s="5">
        <f ca="1">VLOOKUP(CONCATENATE($F1969," ",$G1969),AllocFactorMatrix,(Q$4+1),FALSE)*$E1976</f>
        <v>-608.98838761160903</v>
      </c>
      <c r="R1969" s="5">
        <f ca="1">VLOOKUP(CONCATENATE($F1969," ",$G1969),AllocFactorMatrix,(R$4+1),FALSE)*$E1976</f>
        <v>-123.49663039376983</v>
      </c>
      <c r="S1969" s="5">
        <f ca="1">VLOOKUP(CONCATENATE($F1969," ",$G1969),AllocFactorMatrix,(S$4+1),FALSE)*$E1976</f>
        <v>-4.6897286913139364</v>
      </c>
      <c r="T1969" s="5">
        <f ca="1">SUBTOTAL(9,P1969:S1969)</f>
        <v>-4130.6432271745334</v>
      </c>
      <c r="U1969" s="5">
        <f ca="1">VLOOKUP(CONCATENATE($F1969," ",$G1969),AllocFactorMatrix,(U$4+1),FALSE)*$E1976</f>
        <v>-160.94488052526353</v>
      </c>
      <c r="V1969" s="5">
        <f ca="1">VLOOKUP(CONCATENATE($F1969," ",$G1969),AllocFactorMatrix,(V$4+1),FALSE)*$E1976</f>
        <v>-2172.848824649489</v>
      </c>
      <c r="W1969" s="5">
        <f ca="1">VLOOKUP(CONCATENATE($F1969," ",$G1969),AllocFactorMatrix,(W$4+1),FALSE)*$E1976</f>
        <v>-8310.2745079376218</v>
      </c>
      <c r="X1969" s="5">
        <f ca="1">VLOOKUP(CONCATENATE($F1969," ",$G1969),AllocFactorMatrix,(X$4+1),FALSE)*$E1976</f>
        <v>-1505.4833023342931</v>
      </c>
      <c r="Y1969" s="5">
        <f ca="1">SUBTOTAL(9,U1969:X1969)</f>
        <v>-12149.551515446667</v>
      </c>
      <c r="Z1969" s="5">
        <f ca="1">VLOOKUP(CONCATENATE($F1969," ",$G1969),AllocFactorMatrix,(Z$4+1),FALSE)*$E1976</f>
        <v>-932.75985896804991</v>
      </c>
      <c r="AA1969" s="5">
        <f ca="1">VLOOKUP(CONCATENATE($F1969," ",$G1969),AllocFactorMatrix,(AA$4+1),FALSE)*$E1976</f>
        <v>-18.629606813060246</v>
      </c>
      <c r="AB1969" s="5">
        <f t="shared" ref="AB1969:AB2000" ca="1" si="2787">SUBTOTAL(9,Z1969:AA1969)</f>
        <v>-951.38946578111018</v>
      </c>
      <c r="AC1969" s="5">
        <f ca="1">VLOOKUP(CONCATENATE($F1969," ",$G1969),AllocFactorMatrix,(AC$4+1),FALSE)*$E1976</f>
        <v>-12.304611561992273</v>
      </c>
      <c r="AD1969" s="5">
        <f ca="1">VLOOKUP(CONCATENATE($F1969," ",$G1969),AllocFactorMatrix,(AD$4+1),FALSE)*$E1976</f>
        <v>-54.664090345173854</v>
      </c>
      <c r="AE1969" s="5">
        <f ca="1">VLOOKUP(CONCATENATE($F1969," ",$G1969),AllocFactorMatrix,(AE$4+1),FALSE)*$E1976</f>
        <v>-11.215281525234003</v>
      </c>
    </row>
    <row r="1970" spans="4:31" hidden="1" outlineLevel="1">
      <c r="E1970" s="44"/>
      <c r="F1970" s="167" t="str">
        <f>F1976</f>
        <v>LABOR_M</v>
      </c>
      <c r="G1970" s="48" t="str">
        <f>$G$9</f>
        <v>BULKTRAN</v>
      </c>
      <c r="H1970" s="4">
        <f t="shared" ca="1" si="2742"/>
        <v>-7378.3355313050415</v>
      </c>
      <c r="I1970" s="5">
        <f t="shared" ref="I1970:N1970" ca="1" si="2788">VLOOKUP(CONCATENATE($F1970," ",$G1970),AllocFactorMatrix,(I$4+1),FALSE)*$E1976</f>
        <v>-3794.4634662379308</v>
      </c>
      <c r="J1970" s="47">
        <f t="shared" ca="1" si="2788"/>
        <v>-0.8488865235163231</v>
      </c>
      <c r="K1970" s="47">
        <f t="shared" ca="1" si="2788"/>
        <v>-1.486339774397047</v>
      </c>
      <c r="L1970" s="5">
        <f t="shared" ca="1" si="2788"/>
        <v>-884.36601364822104</v>
      </c>
      <c r="M1970" s="5">
        <f t="shared" ca="1" si="2788"/>
        <v>-12.305941824450276</v>
      </c>
      <c r="N1970" s="5">
        <f t="shared" ca="1" si="2788"/>
        <v>-1.7138941395848797</v>
      </c>
      <c r="O1970" s="5">
        <f t="shared" ca="1" si="2786"/>
        <v>-898.38584961225627</v>
      </c>
      <c r="P1970" s="5">
        <f ca="1">VLOOKUP(CONCATENATE($F1970," ",$G1970),AllocFactorMatrix,(P$4+1),FALSE)*$E1976</f>
        <v>-526.01445664431253</v>
      </c>
      <c r="Q1970" s="5">
        <f ca="1">VLOOKUP(CONCATENATE($F1970," ",$G1970),AllocFactorMatrix,(Q$4+1),FALSE)*$E1976</f>
        <v>-94.398017148257168</v>
      </c>
      <c r="R1970" s="5">
        <f ca="1">VLOOKUP(CONCATENATE($F1970," ",$G1970),AllocFactorMatrix,(R$4+1),FALSE)*$E1976</f>
        <v>-19.142954563360224</v>
      </c>
      <c r="S1970" s="5">
        <f ca="1">VLOOKUP(CONCATENATE($F1970," ",$G1970),AllocFactorMatrix,(S$4+1),FALSE)*$E1976</f>
        <v>-0.72694504267897964</v>
      </c>
      <c r="T1970" s="5">
        <f t="shared" ref="T1970:T1976" ca="1" si="2789">SUBTOTAL(9,P1970:S1970)</f>
        <v>-640.28237339860891</v>
      </c>
      <c r="U1970" s="5">
        <f ca="1">VLOOKUP(CONCATENATE($F1970," ",$G1970),AllocFactorMatrix,(U$4+1),FALSE)*$E1976</f>
        <v>-24.947729547574617</v>
      </c>
      <c r="V1970" s="5">
        <f ca="1">VLOOKUP(CONCATENATE($F1970," ",$G1970),AllocFactorMatrix,(V$4+1),FALSE)*$E1976</f>
        <v>-336.80875494894588</v>
      </c>
      <c r="W1970" s="5">
        <f ca="1">VLOOKUP(CONCATENATE($F1970," ",$G1970),AllocFactorMatrix,(W$4+1),FALSE)*$E1976</f>
        <v>-1288.1582825965611</v>
      </c>
      <c r="X1970" s="5">
        <f ca="1">VLOOKUP(CONCATENATE($F1970," ",$G1970),AllocFactorMatrix,(X$4+1),FALSE)*$E1976</f>
        <v>-233.36182016134333</v>
      </c>
      <c r="Y1970" s="5">
        <f t="shared" ref="Y1970:Y1976" ca="1" si="2790">SUBTOTAL(9,U1970:X1970)</f>
        <v>-1883.2765872544248</v>
      </c>
      <c r="Z1970" s="5">
        <f ca="1">VLOOKUP(CONCATENATE($F1970," ",$G1970),AllocFactorMatrix,(Z$4+1),FALSE)*$E1976</f>
        <v>-144.58515622505973</v>
      </c>
      <c r="AA1970" s="5">
        <f ca="1">VLOOKUP(CONCATENATE($F1970," ",$G1970),AllocFactorMatrix,(AA$4+1),FALSE)*$E1976</f>
        <v>-2.8877364153060263</v>
      </c>
      <c r="AB1970" s="5">
        <f t="shared" ca="1" si="2787"/>
        <v>-147.47289264036576</v>
      </c>
      <c r="AC1970" s="5">
        <f ca="1">VLOOKUP(CONCATENATE($F1970," ",$G1970),AllocFactorMatrix,(AC$4+1),FALSE)*$E1976</f>
        <v>-1.9073121209863986</v>
      </c>
      <c r="AD1970" s="5">
        <f ca="1">VLOOKUP(CONCATENATE($F1970," ",$G1970),AllocFactorMatrix,(AD$4+1),FALSE)*$E1976</f>
        <v>-8.473366393791645</v>
      </c>
      <c r="AE1970" s="5">
        <f ca="1">VLOOKUP(CONCATENATE($F1970," ",$G1970),AllocFactorMatrix,(AE$4+1),FALSE)*$E1976</f>
        <v>-1.7384573487413848</v>
      </c>
    </row>
    <row r="1971" spans="4:31" hidden="1" outlineLevel="1">
      <c r="E1971" s="44"/>
      <c r="F1971" s="167" t="str">
        <f>F1976</f>
        <v>LABOR_M</v>
      </c>
      <c r="G1971" s="48" t="str">
        <f>$G$10</f>
        <v>SUBTRAN</v>
      </c>
      <c r="H1971" s="4">
        <f t="shared" ca="1" si="2742"/>
        <v>-2044.8260667856878</v>
      </c>
      <c r="I1971" s="5">
        <f t="shared" ref="I1971:N1971" ca="1" si="2791">VLOOKUP(CONCATENATE($F1971," ",$G1971),AllocFactorMatrix,(I$4+1),FALSE)*$E1976</f>
        <v>-1044.6406481633521</v>
      </c>
      <c r="J1971" s="47">
        <f t="shared" ca="1" si="2791"/>
        <v>-0.17010388615671582</v>
      </c>
      <c r="K1971" s="47">
        <f t="shared" ca="1" si="2791"/>
        <v>-0.3165925391465253</v>
      </c>
      <c r="L1971" s="5">
        <f t="shared" ca="1" si="2791"/>
        <v>-244.81296014502459</v>
      </c>
      <c r="M1971" s="5">
        <f t="shared" ca="1" si="2791"/>
        <v>-3.4214554547586116</v>
      </c>
      <c r="N1971" s="5">
        <f t="shared" ca="1" si="2791"/>
        <v>-0.61926754036836751</v>
      </c>
      <c r="O1971" s="5">
        <f t="shared" ca="1" si="2786"/>
        <v>-248.85368314015156</v>
      </c>
      <c r="P1971" s="5">
        <f ca="1">VLOOKUP(CONCATENATE($F1971," ",$G1971),AllocFactorMatrix,(P$4+1),FALSE)*$E1976</f>
        <v>-141.33871998369801</v>
      </c>
      <c r="Q1971" s="5">
        <f ca="1">VLOOKUP(CONCATENATE($F1971," ",$G1971),AllocFactorMatrix,(Q$4+1),FALSE)*$E1976</f>
        <v>-25.43528157502206</v>
      </c>
      <c r="R1971" s="5">
        <f ca="1">VLOOKUP(CONCATENATE($F1971," ",$G1971),AllocFactorMatrix,(R$4+1),FALSE)*$E1976</f>
        <v>-6.6765653073973859</v>
      </c>
      <c r="S1971" s="5">
        <f ca="1">VLOOKUP(CONCATENATE($F1971," ",$G1971),AllocFactorMatrix,(S$4+1),FALSE)*$E1976</f>
        <v>0</v>
      </c>
      <c r="T1971" s="5">
        <f t="shared" ca="1" si="2789"/>
        <v>-173.45056686611747</v>
      </c>
      <c r="U1971" s="5">
        <f ca="1">VLOOKUP(CONCATENATE($F1971," ",$G1971),AllocFactorMatrix,(U$4+1),FALSE)*$E1976</f>
        <v>-6.3801218071816761</v>
      </c>
      <c r="V1971" s="5">
        <f ca="1">VLOOKUP(CONCATENATE($F1971," ",$G1971),AllocFactorMatrix,(V$4+1),FALSE)*$E1976</f>
        <v>-89.519295628600531</v>
      </c>
      <c r="W1971" s="5">
        <f ca="1">VLOOKUP(CONCATENATE($F1971," ",$G1971),AllocFactorMatrix,(W$4+1),FALSE)*$E1976</f>
        <v>-441.39918147845577</v>
      </c>
      <c r="X1971" s="5">
        <f ca="1">VLOOKUP(CONCATENATE($F1971," ",$G1971),AllocFactorMatrix,(X$4+1),FALSE)*$E1976</f>
        <v>0</v>
      </c>
      <c r="Y1971" s="5">
        <f t="shared" ca="1" si="2790"/>
        <v>-537.29859891423803</v>
      </c>
      <c r="Z1971" s="5">
        <f ca="1">VLOOKUP(CONCATENATE($F1971," ",$G1971),AllocFactorMatrix,(Z$4+1),FALSE)*$E1976</f>
        <v>-38.800883455337626</v>
      </c>
      <c r="AA1971" s="5">
        <f ca="1">VLOOKUP(CONCATENATE($F1971," ",$G1971),AllocFactorMatrix,(AA$4+1),FALSE)*$E1976</f>
        <v>-0.77906420025507361</v>
      </c>
      <c r="AB1971" s="5">
        <f t="shared" ca="1" si="2787"/>
        <v>-39.579947655592697</v>
      </c>
      <c r="AC1971" s="5">
        <f ca="1">VLOOKUP(CONCATENATE($F1971," ",$G1971),AllocFactorMatrix,(AC$4+1),FALSE)*$E1976</f>
        <v>-0.51592562092516858</v>
      </c>
      <c r="AD1971" s="5">
        <f ca="1">VLOOKUP(CONCATENATE($F1971," ",$G1971),AllocFactorMatrix,(AD$4+1),FALSE)*$E1976</f>
        <v>0</v>
      </c>
      <c r="AE1971" s="5">
        <f ca="1">VLOOKUP(CONCATENATE($F1971," ",$G1971),AllocFactorMatrix,(AE$4+1),FALSE)*$E1976</f>
        <v>0</v>
      </c>
    </row>
    <row r="1972" spans="4:31" hidden="1" outlineLevel="1">
      <c r="E1972" s="44"/>
      <c r="F1972" s="167" t="str">
        <f>F1976</f>
        <v>LABOR_M</v>
      </c>
      <c r="G1972" s="48" t="str">
        <f>$G$11</f>
        <v>DISTPRI</v>
      </c>
      <c r="H1972" s="4">
        <f t="shared" ca="1" si="2742"/>
        <v>-16703.323699550267</v>
      </c>
      <c r="I1972" s="5">
        <f t="shared" ref="I1972:N1972" ca="1" si="2792">VLOOKUP(CONCATENATE($F1972," ",$G1972),AllocFactorMatrix,(I$4+1),FALSE)*$E1976</f>
        <v>-10935.65876665832</v>
      </c>
      <c r="J1972" s="47">
        <f t="shared" ca="1" si="2792"/>
        <v>-1.7956510277604103</v>
      </c>
      <c r="K1972" s="47">
        <f t="shared" ca="1" si="2792"/>
        <v>-3.3224687405410496</v>
      </c>
      <c r="L1972" s="5">
        <f t="shared" ca="1" si="2792"/>
        <v>-2558.6538821471208</v>
      </c>
      <c r="M1972" s="5">
        <f t="shared" ca="1" si="2792"/>
        <v>-35.754459862472231</v>
      </c>
      <c r="N1972" s="5">
        <f t="shared" ca="1" si="2792"/>
        <v>0</v>
      </c>
      <c r="O1972" s="5">
        <f t="shared" ca="1" si="2786"/>
        <v>-2594.4083420095931</v>
      </c>
      <c r="P1972" s="5">
        <f ca="1">VLOOKUP(CONCATENATE($F1972," ",$G1972),AllocFactorMatrix,(P$4+1),FALSE)*$E1976</f>
        <v>-1483.8163983632917</v>
      </c>
      <c r="Q1972" s="5">
        <f ca="1">VLOOKUP(CONCATENATE($F1972," ",$G1972),AllocFactorMatrix,(Q$4+1),FALSE)*$E1976</f>
        <v>-267.00440423556876</v>
      </c>
      <c r="R1972" s="5">
        <f ca="1">VLOOKUP(CONCATENATE($F1972," ",$G1972),AllocFactorMatrix,(R$4+1),FALSE)*$E1976</f>
        <v>0</v>
      </c>
      <c r="S1972" s="5">
        <f ca="1">VLOOKUP(CONCATENATE($F1972," ",$G1972),AllocFactorMatrix,(S$4+1),FALSE)*$E1976</f>
        <v>0</v>
      </c>
      <c r="T1972" s="5">
        <f t="shared" ca="1" si="2789"/>
        <v>-1750.8208025988604</v>
      </c>
      <c r="U1972" s="5">
        <f ca="1">VLOOKUP(CONCATENATE($F1972," ",$G1972),AllocFactorMatrix,(U$4+1),FALSE)*$E1976</f>
        <v>-67.192384468868141</v>
      </c>
      <c r="V1972" s="5">
        <f ca="1">VLOOKUP(CONCATENATE($F1972," ",$G1972),AllocFactorMatrix,(V$4+1),FALSE)*$E1976</f>
        <v>-929.12707455468092</v>
      </c>
      <c r="W1972" s="5">
        <f ca="1">VLOOKUP(CONCATENATE($F1972," ",$G1972),AllocFactorMatrix,(W$4+1),FALSE)*$E1976</f>
        <v>0</v>
      </c>
      <c r="X1972" s="5">
        <f ca="1">VLOOKUP(CONCATENATE($F1972," ",$G1972),AllocFactorMatrix,(X$4+1),FALSE)*$E1976</f>
        <v>0</v>
      </c>
      <c r="Y1972" s="5">
        <f t="shared" ca="1" si="2790"/>
        <v>-996.31945902354903</v>
      </c>
      <c r="Z1972" s="5">
        <f ca="1">VLOOKUP(CONCATENATE($F1972," ",$G1972),AllocFactorMatrix,(Z$4+1),FALSE)*$E1976</f>
        <v>-407.4506396949588</v>
      </c>
      <c r="AA1972" s="5">
        <f ca="1">VLOOKUP(CONCATENATE($F1972," ",$G1972),AllocFactorMatrix,(AA$4+1),FALSE)*$E1976</f>
        <v>-8.1781768922683149</v>
      </c>
      <c r="AB1972" s="5">
        <f t="shared" ca="1" si="2787"/>
        <v>-415.62881658722711</v>
      </c>
      <c r="AC1972" s="5">
        <f ca="1">VLOOKUP(CONCATENATE($F1972," ",$G1972),AllocFactorMatrix,(AC$4+1),FALSE)*$E1976</f>
        <v>-5.3693929044035249</v>
      </c>
      <c r="AD1972" s="5">
        <f ca="1">VLOOKUP(CONCATENATE($F1972," ",$G1972),AllocFactorMatrix,(AD$4+1),FALSE)*$E1976</f>
        <v>0</v>
      </c>
      <c r="AE1972" s="5">
        <f ca="1">VLOOKUP(CONCATENATE($F1972," ",$G1972),AllocFactorMatrix,(AE$4+1),FALSE)*$E1976</f>
        <v>0</v>
      </c>
    </row>
    <row r="1973" spans="4:31" hidden="1" outlineLevel="1">
      <c r="E1973" s="44"/>
      <c r="F1973" s="167" t="str">
        <f>F1976</f>
        <v>LABOR_M</v>
      </c>
      <c r="G1973" s="48" t="str">
        <f>$G$12</f>
        <v>DISTSEC</v>
      </c>
      <c r="H1973" s="4">
        <f t="shared" ca="1" si="2742"/>
        <v>-6617.4066839312154</v>
      </c>
      <c r="I1973" s="5">
        <f t="shared" ref="I1973:N1973" ca="1" si="2793">VLOOKUP(CONCATENATE($F1973," ",$G1973),AllocFactorMatrix,(I$4+1),FALSE)*$E1976</f>
        <v>-4909.5940802471396</v>
      </c>
      <c r="J1973" s="47">
        <f t="shared" ca="1" si="2793"/>
        <v>-1.2170630671646423</v>
      </c>
      <c r="K1973" s="47">
        <f t="shared" ca="1" si="2793"/>
        <v>-1.5764320830597138</v>
      </c>
      <c r="L1973" s="5">
        <f t="shared" ca="1" si="2793"/>
        <v>-989.61122962433342</v>
      </c>
      <c r="M1973" s="5">
        <f t="shared" ca="1" si="2793"/>
        <v>0</v>
      </c>
      <c r="N1973" s="5">
        <f t="shared" ca="1" si="2793"/>
        <v>0</v>
      </c>
      <c r="O1973" s="5">
        <f t="shared" ca="1" si="2786"/>
        <v>-989.61122962433342</v>
      </c>
      <c r="P1973" s="5">
        <f ca="1">VLOOKUP(CONCATENATE($F1973," ",$G1973),AllocFactorMatrix,(P$4+1),FALSE)*$E1976</f>
        <v>-494.00781559687977</v>
      </c>
      <c r="Q1973" s="5">
        <f ca="1">VLOOKUP(CONCATENATE($F1973," ",$G1973),AllocFactorMatrix,(Q$4+1),FALSE)*$E1976</f>
        <v>0</v>
      </c>
      <c r="R1973" s="5">
        <f ca="1">VLOOKUP(CONCATENATE($F1973," ",$G1973),AllocFactorMatrix,(R$4+1),FALSE)*$E1976</f>
        <v>0</v>
      </c>
      <c r="S1973" s="5">
        <f ca="1">VLOOKUP(CONCATENATE($F1973," ",$G1973),AllocFactorMatrix,(S$4+1),FALSE)*$E1976</f>
        <v>0</v>
      </c>
      <c r="T1973" s="5">
        <f t="shared" ca="1" si="2789"/>
        <v>-494.00781559687977</v>
      </c>
      <c r="U1973" s="5">
        <f ca="1">VLOOKUP(CONCATENATE($F1973," ",$G1973),AllocFactorMatrix,(U$4+1),FALSE)*$E1976</f>
        <v>-18.500316938278285</v>
      </c>
      <c r="V1973" s="5">
        <f ca="1">VLOOKUP(CONCATENATE($F1973," ",$G1973),AllocFactorMatrix,(V$4+1),FALSE)*$E1976</f>
        <v>0</v>
      </c>
      <c r="W1973" s="5">
        <f ca="1">VLOOKUP(CONCATENATE($F1973," ",$G1973),AllocFactorMatrix,(W$4+1),FALSE)*$E1976</f>
        <v>0</v>
      </c>
      <c r="X1973" s="5">
        <f ca="1">VLOOKUP(CONCATENATE($F1973," ",$G1973),AllocFactorMatrix,(X$4+1),FALSE)*$E1976</f>
        <v>0</v>
      </c>
      <c r="Y1973" s="5">
        <f t="shared" ca="1" si="2790"/>
        <v>-18.500316938278285</v>
      </c>
      <c r="Z1973" s="5">
        <f ca="1">VLOOKUP(CONCATENATE($F1973," ",$G1973),AllocFactorMatrix,(Z$4+1),FALSE)*$E1976</f>
        <v>-139.81371353069721</v>
      </c>
      <c r="AA1973" s="5">
        <f ca="1">VLOOKUP(CONCATENATE($F1973," ",$G1973),AllocFactorMatrix,(AA$4+1),FALSE)*$E1976</f>
        <v>0</v>
      </c>
      <c r="AB1973" s="5">
        <f t="shared" ca="1" si="2787"/>
        <v>-139.81371353069721</v>
      </c>
      <c r="AC1973" s="5">
        <f ca="1">VLOOKUP(CONCATENATE($F1973," ",$G1973),AllocFactorMatrix,(AC$4+1),FALSE)*$E1976</f>
        <v>-1.6530974731173287</v>
      </c>
      <c r="AD1973" s="5">
        <f ca="1">VLOOKUP(CONCATENATE($F1973," ",$G1973),AllocFactorMatrix,(AD$4+1),FALSE)*$E1976</f>
        <v>-50.881861063863539</v>
      </c>
      <c r="AE1973" s="5">
        <f ca="1">VLOOKUP(CONCATENATE($F1973," ",$G1973),AllocFactorMatrix,(AE$4+1),FALSE)*$E1976</f>
        <v>-10.5510743066793</v>
      </c>
    </row>
    <row r="1974" spans="4:31" hidden="1" outlineLevel="1">
      <c r="E1974" s="44"/>
      <c r="F1974" s="167" t="str">
        <f>F1976</f>
        <v>LABOR_M</v>
      </c>
      <c r="G1974" s="48" t="str">
        <f>$G$13</f>
        <v>ENERGY</v>
      </c>
      <c r="H1974" s="4">
        <f t="shared" ca="1" si="2742"/>
        <v>-19038.626669683381</v>
      </c>
      <c r="I1974" s="5">
        <f t="shared" ref="I1974:N1974" ca="1" si="2794">VLOOKUP(CONCATENATE($F1974," ",$G1974),AllocFactorMatrix,(I$4+1),FALSE)*$E1976</f>
        <v>-7448.3601167912066</v>
      </c>
      <c r="J1974" s="47">
        <f t="shared" ca="1" si="2794"/>
        <v>-1.191941399709999</v>
      </c>
      <c r="K1974" s="47">
        <f t="shared" ca="1" si="2794"/>
        <v>-3.4368445086573116</v>
      </c>
      <c r="L1974" s="5">
        <f t="shared" ca="1" si="2794"/>
        <v>-2147.7628269086622</v>
      </c>
      <c r="M1974" s="5">
        <f t="shared" ca="1" si="2794"/>
        <v>-29.954900408816478</v>
      </c>
      <c r="N1974" s="5">
        <f t="shared" ca="1" si="2794"/>
        <v>-4.1876696900345589</v>
      </c>
      <c r="O1974" s="5">
        <f t="shared" ca="1" si="2786"/>
        <v>-2181.9053970075133</v>
      </c>
      <c r="P1974" s="5">
        <f ca="1">VLOOKUP(CONCATENATE($F1974," ",$G1974),AllocFactorMatrix,(P$4+1),FALSE)*$E1976</f>
        <v>-1392.4109354816346</v>
      </c>
      <c r="Q1974" s="5">
        <f ca="1">VLOOKUP(CONCATENATE($F1974," ",$G1974),AllocFactorMatrix,(Q$4+1),FALSE)*$E1976</f>
        <v>-248.6823541034363</v>
      </c>
      <c r="R1974" s="5">
        <f ca="1">VLOOKUP(CONCATENATE($F1974," ",$G1974),AllocFactorMatrix,(R$4+1),FALSE)*$E1976</f>
        <v>-50.640834426474122</v>
      </c>
      <c r="S1974" s="5">
        <f ca="1">VLOOKUP(CONCATENATE($F1974," ",$G1974),AllocFactorMatrix,(S$4+1),FALSE)*$E1976</f>
        <v>-1.9127214546713083</v>
      </c>
      <c r="T1974" s="5">
        <f t="shared" ca="1" si="2789"/>
        <v>-1693.6468454662165</v>
      </c>
      <c r="U1974" s="5">
        <f ca="1">VLOOKUP(CONCATENATE($F1974," ",$G1974),AllocFactorMatrix,(U$4+1),FALSE)*$E1976</f>
        <v>-73.026662354162468</v>
      </c>
      <c r="V1974" s="5">
        <f ca="1">VLOOKUP(CONCATENATE($F1974," ",$G1974),AllocFactorMatrix,(V$4+1),FALSE)*$E1976</f>
        <v>-1154.56541672459</v>
      </c>
      <c r="W1974" s="5">
        <f ca="1">VLOOKUP(CONCATENATE($F1974," ",$G1974),AllocFactorMatrix,(W$4+1),FALSE)*$E1976</f>
        <v>-4965.5979456495652</v>
      </c>
      <c r="X1974" s="5">
        <f ca="1">VLOOKUP(CONCATENATE($F1974," ",$G1974),AllocFactorMatrix,(X$4+1),FALSE)*$E1976</f>
        <v>-934.0808379612987</v>
      </c>
      <c r="Y1974" s="5">
        <f t="shared" ca="1" si="2790"/>
        <v>-7127.2708626896165</v>
      </c>
      <c r="Z1974" s="5">
        <f ca="1">VLOOKUP(CONCATENATE($F1974," ",$G1974),AllocFactorMatrix,(Z$4+1),FALSE)*$E1976</f>
        <v>-383.0378703267512</v>
      </c>
      <c r="AA1974" s="5">
        <f ca="1">VLOOKUP(CONCATENATE($F1974," ",$G1974),AllocFactorMatrix,(AA$4+1),FALSE)*$E1976</f>
        <v>-7.6855784609277471</v>
      </c>
      <c r="AB1974" s="5">
        <f t="shared" ca="1" si="2787"/>
        <v>-390.72344878767893</v>
      </c>
      <c r="AC1974" s="5">
        <f ca="1">VLOOKUP(CONCATENATE($F1974," ",$G1974),AllocFactorMatrix,(AC$4+1),FALSE)*$E1976</f>
        <v>-6.8555689441559036</v>
      </c>
      <c r="AD1974" s="5">
        <f ca="1">VLOOKUP(CONCATENATE($F1974," ",$G1974),AllocFactorMatrix,(AD$4+1),FALSE)*$E1976</f>
        <v>-153.56239644812396</v>
      </c>
      <c r="AE1974" s="5">
        <f ca="1">VLOOKUP(CONCATENATE($F1974," ",$G1974),AllocFactorMatrix,(AE$4+1),FALSE)*$E1976</f>
        <v>-31.673247640482572</v>
      </c>
    </row>
    <row r="1975" spans="4:31" hidden="1" outlineLevel="1">
      <c r="E1975" s="44"/>
      <c r="F1975" s="167" t="str">
        <f>F1976</f>
        <v>LABOR_M</v>
      </c>
      <c r="G1975" s="48" t="str">
        <f>$G$14</f>
        <v>CUSTOMER</v>
      </c>
      <c r="H1975" s="4">
        <f t="shared" ca="1" si="2742"/>
        <v>-12599.745737667985</v>
      </c>
      <c r="I1975" s="5">
        <f t="shared" ref="I1975:N1975" ca="1" si="2795">VLOOKUP(CONCATENATE($F1975," ",$G1975),AllocFactorMatrix,(I$4+1),FALSE)*$E1976</f>
        <v>-9726.6825231061412</v>
      </c>
      <c r="J1975" s="47">
        <f t="shared" ca="1" si="2795"/>
        <v>-1.9630044802601745</v>
      </c>
      <c r="K1975" s="47">
        <f t="shared" ca="1" si="2795"/>
        <v>-0.57576912032322447</v>
      </c>
      <c r="L1975" s="5">
        <f t="shared" ca="1" si="2795"/>
        <v>-1969.5081978548901</v>
      </c>
      <c r="M1975" s="5">
        <f t="shared" ca="1" si="2795"/>
        <v>-50.352640572965598</v>
      </c>
      <c r="N1975" s="5">
        <f t="shared" ca="1" si="2795"/>
        <v>-8.118413979400728</v>
      </c>
      <c r="O1975" s="5">
        <f t="shared" ca="1" si="2786"/>
        <v>-2027.9792524072564</v>
      </c>
      <c r="P1975" s="5">
        <f ca="1">VLOOKUP(CONCATENATE($F1975," ",$G1975),AllocFactorMatrix,(P$4+1),FALSE)*$E1976</f>
        <v>-80.667649785596964</v>
      </c>
      <c r="Q1975" s="5">
        <f ca="1">VLOOKUP(CONCATENATE($F1975," ",$G1975),AllocFactorMatrix,(Q$4+1),FALSE)*$E1976</f>
        <v>-19.511783476304128</v>
      </c>
      <c r="R1975" s="5">
        <f ca="1">VLOOKUP(CONCATENATE($F1975," ",$G1975),AllocFactorMatrix,(R$4+1),FALSE)*$E1976</f>
        <v>-19.862253917760111</v>
      </c>
      <c r="S1975" s="5">
        <f ca="1">VLOOKUP(CONCATENATE($F1975," ",$G1975),AllocFactorMatrix,(S$4+1),FALSE)*$E1976</f>
        <v>-2.4534528648786429</v>
      </c>
      <c r="T1975" s="5">
        <f t="shared" ca="1" si="2789"/>
        <v>-122.49514004453985</v>
      </c>
      <c r="U1975" s="5">
        <f ca="1">VLOOKUP(CONCATENATE($F1975," ",$G1975),AllocFactorMatrix,(U$4+1),FALSE)*$E1976</f>
        <v>-0.61399050017932011</v>
      </c>
      <c r="V1975" s="5">
        <f ca="1">VLOOKUP(CONCATENATE($F1975," ",$G1975),AllocFactorMatrix,(V$4+1),FALSE)*$E1976</f>
        <v>-14.185165661791427</v>
      </c>
      <c r="W1975" s="5">
        <f ca="1">VLOOKUP(CONCATENATE($F1975," ",$G1975),AllocFactorMatrix,(W$4+1),FALSE)*$E1976</f>
        <v>-33.364862763332518</v>
      </c>
      <c r="X1975" s="5">
        <f ca="1">VLOOKUP(CONCATENATE($F1975," ",$G1975),AllocFactorMatrix,(X$4+1),FALSE)*$E1976</f>
        <v>-9.824734617633144</v>
      </c>
      <c r="Y1975" s="5">
        <f t="shared" ca="1" si="2790"/>
        <v>-57.988753542936408</v>
      </c>
      <c r="Z1975" s="5">
        <f ca="1">VLOOKUP(CONCATENATE($F1975," ",$G1975),AllocFactorMatrix,(Z$4+1),FALSE)*$E1976</f>
        <v>-17.901048347702872</v>
      </c>
      <c r="AA1975" s="5">
        <f ca="1">VLOOKUP(CONCATENATE($F1975," ",$G1975),AllocFactorMatrix,(AA$4+1),FALSE)*$E1976</f>
        <v>-0.26741001679735826</v>
      </c>
      <c r="AB1975" s="5">
        <f t="shared" ca="1" si="2787"/>
        <v>-18.168458364500232</v>
      </c>
      <c r="AC1975" s="5">
        <f ca="1">VLOOKUP(CONCATENATE($F1975," ",$G1975),AllocFactorMatrix,(AC$4+1),FALSE)*$E1976</f>
        <v>-1.4572884241343096</v>
      </c>
      <c r="AD1975" s="5">
        <f ca="1">VLOOKUP(CONCATENATE($F1975," ",$G1975),AllocFactorMatrix,(AD$4+1),FALSE)*$E1976</f>
        <v>-529.49911266136212</v>
      </c>
      <c r="AE1975" s="5">
        <f ca="1">VLOOKUP(CONCATENATE($F1975," ",$G1975),AllocFactorMatrix,(AE$4+1),FALSE)*$E1976</f>
        <v>-112.93643551652377</v>
      </c>
    </row>
    <row r="1976" spans="4:31" collapsed="1">
      <c r="D1976" s="96" t="s">
        <v>627</v>
      </c>
      <c r="E1976" s="54">
        <v>-111982</v>
      </c>
      <c r="F1976" s="87" t="s">
        <v>67</v>
      </c>
      <c r="G1976" s="48" t="str">
        <f>$G$15</f>
        <v>TOTAL</v>
      </c>
      <c r="H1976" s="4">
        <f t="shared" ca="1" si="2742"/>
        <v>-111982.00000000003</v>
      </c>
      <c r="I1976" s="5">
        <f t="shared" ref="I1976:N1976" ca="1" si="2796">VLOOKUP(CONCATENATE($F1976," ",$G1976),AllocFactorMatrix,(I$4+1),FALSE)*$E1976</f>
        <v>-62338.559841680224</v>
      </c>
      <c r="J1976" s="47">
        <f t="shared" ca="1" si="2796"/>
        <v>-12.663058161328189</v>
      </c>
      <c r="K1976" s="47">
        <f t="shared" ca="1" si="2796"/>
        <v>-20.303246298126229</v>
      </c>
      <c r="L1976" s="5">
        <f t="shared" ca="1" si="2796"/>
        <v>-14500.011142810463</v>
      </c>
      <c r="M1976" s="5">
        <f t="shared" ca="1" si="2796"/>
        <v>-211.17851980325719</v>
      </c>
      <c r="N1976" s="5">
        <f t="shared" ca="1" si="2796"/>
        <v>-25.696062644221442</v>
      </c>
      <c r="O1976" s="5">
        <f t="shared" ca="1" si="2786"/>
        <v>-14736.885725257942</v>
      </c>
      <c r="P1976" s="5">
        <f ca="1">VLOOKUP(CONCATENATE($F1976," ",$G1976),AllocFactorMatrix,(P$4+1),FALSE)*$E1976</f>
        <v>-7511.7244563332551</v>
      </c>
      <c r="Q1976" s="5">
        <f ca="1">VLOOKUP(CONCATENATE($F1976," ",$G1976),AllocFactorMatrix,(Q$4+1),FALSE)*$E1976</f>
        <v>-1264.0202281501972</v>
      </c>
      <c r="R1976" s="5">
        <f ca="1">VLOOKUP(CONCATENATE($F1976," ",$G1976),AllocFactorMatrix,(R$4+1),FALSE)*$E1976</f>
        <v>-219.81923860876165</v>
      </c>
      <c r="S1976" s="5">
        <f ca="1">VLOOKUP(CONCATENATE($F1976," ",$G1976),AllocFactorMatrix,(S$4+1),FALSE)*$E1976</f>
        <v>-9.7828480535428675</v>
      </c>
      <c r="T1976" s="5">
        <f t="shared" ca="1" si="2789"/>
        <v>-9005.3467711457561</v>
      </c>
      <c r="U1976" s="5">
        <f ca="1">VLOOKUP(CONCATENATE($F1976," ",$G1976),AllocFactorMatrix,(U$4+1),FALSE)*$E1976</f>
        <v>-351.60608614150794</v>
      </c>
      <c r="V1976" s="5">
        <f ca="1">VLOOKUP(CONCATENATE($F1976," ",$G1976),AllocFactorMatrix,(V$4+1),FALSE)*$E1976</f>
        <v>-4697.0545321680975</v>
      </c>
      <c r="W1976" s="5">
        <f ca="1">VLOOKUP(CONCATENATE($F1976," ",$G1976),AllocFactorMatrix,(W$4+1),FALSE)*$E1976</f>
        <v>-15038.794780425535</v>
      </c>
      <c r="X1976" s="5">
        <f ca="1">VLOOKUP(CONCATENATE($F1976," ",$G1976),AllocFactorMatrix,(X$4+1),FALSE)*$E1976</f>
        <v>-2682.7506950745683</v>
      </c>
      <c r="Y1976" s="5">
        <f t="shared" ca="1" si="2790"/>
        <v>-22770.206093809706</v>
      </c>
      <c r="Z1976" s="5">
        <f ca="1">VLOOKUP(CONCATENATE($F1976," ",$G1976),AllocFactorMatrix,(Z$4+1),FALSE)*$E1976</f>
        <v>-2064.3491705485571</v>
      </c>
      <c r="AA1976" s="5">
        <f ca="1">VLOOKUP(CONCATENATE($F1976," ",$G1976),AllocFactorMatrix,(AA$4+1),FALSE)*$E1976</f>
        <v>-38.427572798614761</v>
      </c>
      <c r="AB1976" s="5">
        <f t="shared" ca="1" si="2787"/>
        <v>-2102.7767433471718</v>
      </c>
      <c r="AC1976" s="5">
        <f ca="1">VLOOKUP(CONCATENATE($F1976," ",$G1976),AllocFactorMatrix,(AC$4+1),FALSE)*$E1976</f>
        <v>-30.063197049714908</v>
      </c>
      <c r="AD1976" s="5">
        <f ca="1">VLOOKUP(CONCATENATE($F1976," ",$G1976),AllocFactorMatrix,(AD$4+1),FALSE)*$E1976</f>
        <v>-797.08082691231505</v>
      </c>
      <c r="AE1976" s="5">
        <f ca="1">VLOOKUP(CONCATENATE($F1976," ",$G1976),AllocFactorMatrix,(AE$4+1),FALSE)*$E1976</f>
        <v>-168.11449633766102</v>
      </c>
    </row>
    <row r="1977" spans="4:31" hidden="1" outlineLevel="1">
      <c r="E1977" s="44"/>
      <c r="F1977" s="167" t="str">
        <f>F1984</f>
        <v>RB_GUP</v>
      </c>
      <c r="G1977" s="48" t="str">
        <f>$G$8</f>
        <v>PRODUCTION</v>
      </c>
      <c r="H1977" s="4">
        <f t="shared" ca="1" si="2742"/>
        <v>-40050.937724445641</v>
      </c>
      <c r="I1977" s="5">
        <f t="shared" ref="I1977:N1977" ca="1" si="2797">VLOOKUP(CONCATENATE($F1977," ",$G1977),AllocFactorMatrix,(I$4+1),FALSE)*$E1984</f>
        <v>-20597.032940449641</v>
      </c>
      <c r="J1977" s="47">
        <f t="shared" ca="1" si="2797"/>
        <v>-4.607909350858721</v>
      </c>
      <c r="K1977" s="47">
        <f t="shared" ca="1" si="2797"/>
        <v>-8.0681207149187237</v>
      </c>
      <c r="L1977" s="5">
        <f t="shared" ca="1" si="2797"/>
        <v>-4800.4984305689995</v>
      </c>
      <c r="M1977" s="5">
        <f t="shared" ca="1" si="2797"/>
        <v>-66.798874564672417</v>
      </c>
      <c r="N1977" s="5">
        <f t="shared" ca="1" si="2797"/>
        <v>-9.3033269034141259</v>
      </c>
      <c r="O1977" s="5">
        <f t="shared" ca="1" si="2786"/>
        <v>-4876.6006320370861</v>
      </c>
      <c r="P1977" s="5">
        <f ca="1">VLOOKUP(CONCATENATE($F1977," ",$G1977),AllocFactorMatrix,(P$4+1),FALSE)*$E1984</f>
        <v>-2855.3014641085674</v>
      </c>
      <c r="Q1977" s="5">
        <f ca="1">VLOOKUP(CONCATENATE($F1977," ",$G1977),AllocFactorMatrix,(Q$4+1),FALSE)*$E1984</f>
        <v>-512.40948450704173</v>
      </c>
      <c r="R1977" s="5">
        <f ca="1">VLOOKUP(CONCATENATE($F1977," ",$G1977),AllocFactorMatrix,(R$4+1),FALSE)*$E1984</f>
        <v>-103.91141441400757</v>
      </c>
      <c r="S1977" s="5">
        <f ca="1">VLOOKUP(CONCATENATE($F1977," ",$G1977),AllocFactorMatrix,(S$4+1),FALSE)*$E1984</f>
        <v>-3.9459889713474134</v>
      </c>
      <c r="T1977" s="5">
        <f ca="1">SUBTOTAL(9,P1977:S1977)</f>
        <v>-3475.5683520009643</v>
      </c>
      <c r="U1977" s="5">
        <f ca="1">VLOOKUP(CONCATENATE($F1977," ",$G1977),AllocFactorMatrix,(U$4+1),FALSE)*$E1984</f>
        <v>-135.42078131807298</v>
      </c>
      <c r="V1977" s="5">
        <f ca="1">VLOOKUP(CONCATENATE($F1977," ",$G1977),AllocFactorMatrix,(V$4+1),FALSE)*$E1984</f>
        <v>-1828.2587464712951</v>
      </c>
      <c r="W1977" s="5">
        <f ca="1">VLOOKUP(CONCATENATE($F1977," ",$G1977),AllocFactorMatrix,(W$4+1),FALSE)*$E1984</f>
        <v>-6992.3557876444893</v>
      </c>
      <c r="X1977" s="5">
        <f ca="1">VLOOKUP(CONCATENATE($F1977," ",$G1977),AllocFactorMatrix,(X$4+1),FALSE)*$E1984</f>
        <v>-1266.7301028653758</v>
      </c>
      <c r="Y1977" s="5">
        <f ca="1">SUBTOTAL(9,U1977:X1977)</f>
        <v>-10222.765418299234</v>
      </c>
      <c r="Z1977" s="5">
        <f ca="1">VLOOKUP(CONCATENATE($F1977," ",$G1977),AllocFactorMatrix,(Z$4+1),FALSE)*$E1984</f>
        <v>-784.8343387583634</v>
      </c>
      <c r="AA1977" s="5">
        <f ca="1">VLOOKUP(CONCATENATE($F1977," ",$G1977),AllocFactorMatrix,(AA$4+1),FALSE)*$E1984</f>
        <v>-15.675154761304169</v>
      </c>
      <c r="AB1977" s="5">
        <f t="shared" ca="1" si="2787"/>
        <v>-800.50949351966756</v>
      </c>
      <c r="AC1977" s="5">
        <f ca="1">VLOOKUP(CONCATENATE($F1977," ",$G1977),AllocFactorMatrix,(AC$4+1),FALSE)*$E1984</f>
        <v>-10.35323463599595</v>
      </c>
      <c r="AD1977" s="5">
        <f ca="1">VLOOKUP(CONCATENATE($F1977," ",$G1977),AllocFactorMatrix,(AD$4+1),FALSE)*$E1984</f>
        <v>-45.994962998671944</v>
      </c>
      <c r="AE1977" s="5">
        <f ca="1">VLOOKUP(CONCATENATE($F1977," ",$G1977),AllocFactorMatrix,(AE$4+1),FALSE)*$E1984</f>
        <v>-9.4366604386085786</v>
      </c>
    </row>
    <row r="1978" spans="4:31" hidden="1" outlineLevel="1">
      <c r="E1978" s="44"/>
      <c r="F1978" s="167" t="str">
        <f>F1984</f>
        <v>RB_GUP</v>
      </c>
      <c r="G1978" s="48" t="str">
        <f>$G$9</f>
        <v>BULKTRAN</v>
      </c>
      <c r="H1978" s="4">
        <f t="shared" ca="1" si="2742"/>
        <v>-21749.840698860433</v>
      </c>
      <c r="I1978" s="5">
        <f t="shared" ref="I1978:N1978" ca="1" si="2798">VLOOKUP(CONCATENATE($F1978," ",$G1978),AllocFactorMatrix,(I$4+1),FALSE)*$E1984</f>
        <v>-11185.310776145161</v>
      </c>
      <c r="J1978" s="47">
        <f t="shared" ca="1" si="2798"/>
        <v>-2.5023457634250366</v>
      </c>
      <c r="K1978" s="47">
        <f t="shared" ca="1" si="2798"/>
        <v>-4.3814290066310075</v>
      </c>
      <c r="L1978" s="5">
        <f t="shared" ca="1" si="2798"/>
        <v>-2606.9321237459344</v>
      </c>
      <c r="M1978" s="5">
        <f t="shared" ca="1" si="2798"/>
        <v>-36.275427323091328</v>
      </c>
      <c r="N1978" s="5">
        <f t="shared" ca="1" si="2798"/>
        <v>-5.0522132468118253</v>
      </c>
      <c r="O1978" s="5">
        <f t="shared" ca="1" si="2786"/>
        <v>-2648.2597643158374</v>
      </c>
      <c r="P1978" s="5">
        <f ca="1">VLOOKUP(CONCATENATE($F1978," ",$G1978),AllocFactorMatrix,(P$4+1),FALSE)*$E1984</f>
        <v>-1550.5842189976804</v>
      </c>
      <c r="Q1978" s="5">
        <f ca="1">VLOOKUP(CONCATENATE($F1978," ",$G1978),AllocFactorMatrix,(Q$4+1),FALSE)*$E1984</f>
        <v>-278.26626026313869</v>
      </c>
      <c r="R1978" s="5">
        <f ca="1">VLOOKUP(CONCATENATE($F1978," ",$G1978),AllocFactorMatrix,(R$4+1),FALSE)*$E1984</f>
        <v>-56.429557925643223</v>
      </c>
      <c r="S1978" s="5">
        <f ca="1">VLOOKUP(CONCATENATE($F1978," ",$G1978),AllocFactorMatrix,(S$4+1),FALSE)*$E1984</f>
        <v>-2.1428869435404536</v>
      </c>
      <c r="T1978" s="5">
        <f t="shared" ref="T1978:T1984" ca="1" si="2799">SUBTOTAL(9,P1978:S1978)</f>
        <v>-1887.4229241300027</v>
      </c>
      <c r="U1978" s="5">
        <f ca="1">VLOOKUP(CONCATENATE($F1978," ",$G1978),AllocFactorMatrix,(U$4+1),FALSE)*$E1984</f>
        <v>-73.540860422490155</v>
      </c>
      <c r="V1978" s="5">
        <f ca="1">VLOOKUP(CONCATENATE($F1978," ",$G1978),AllocFactorMatrix,(V$4+1),FALSE)*$E1984</f>
        <v>-992.84408184476058</v>
      </c>
      <c r="W1978" s="5">
        <f ca="1">VLOOKUP(CONCATENATE($F1978," ",$G1978),AllocFactorMatrix,(W$4+1),FALSE)*$E1984</f>
        <v>-3797.2300558195593</v>
      </c>
      <c r="X1978" s="5">
        <f ca="1">VLOOKUP(CONCATENATE($F1978," ",$G1978),AllocFactorMatrix,(X$4+1),FALSE)*$E1984</f>
        <v>-687.90344274403253</v>
      </c>
      <c r="Y1978" s="5">
        <f t="shared" ref="Y1978:Y1984" ca="1" si="2800">SUBTOTAL(9,U1978:X1978)</f>
        <v>-5551.5184408308432</v>
      </c>
      <c r="Z1978" s="5">
        <f ca="1">VLOOKUP(CONCATENATE($F1978," ",$G1978),AllocFactorMatrix,(Z$4+1),FALSE)*$E1984</f>
        <v>-426.207794694678</v>
      </c>
      <c r="AA1978" s="5">
        <f ca="1">VLOOKUP(CONCATENATE($F1978," ",$G1978),AllocFactorMatrix,(AA$4+1),FALSE)*$E1984</f>
        <v>-8.5124628375494105</v>
      </c>
      <c r="AB1978" s="5">
        <f t="shared" ca="1" si="2787"/>
        <v>-434.72025753222744</v>
      </c>
      <c r="AC1978" s="5">
        <f ca="1">VLOOKUP(CONCATENATE($F1978," ",$G1978),AllocFactorMatrix,(AC$4+1),FALSE)*$E1984</f>
        <v>-5.6223703325026948</v>
      </c>
      <c r="AD1978" s="5">
        <f ca="1">VLOOKUP(CONCATENATE($F1978," ",$G1978),AllocFactorMatrix,(AD$4+1),FALSE)*$E1984</f>
        <v>-24.97777018490374</v>
      </c>
      <c r="AE1978" s="5">
        <f ca="1">VLOOKUP(CONCATENATE($F1978," ",$G1978),AllocFactorMatrix,(AE$4+1),FALSE)*$E1984</f>
        <v>-5.1246206189000256</v>
      </c>
    </row>
    <row r="1979" spans="4:31" hidden="1" outlineLevel="1">
      <c r="E1979" s="44"/>
      <c r="F1979" s="167" t="str">
        <f>F1984</f>
        <v>RB_GUP</v>
      </c>
      <c r="G1979" s="48" t="str">
        <f>$G$10</f>
        <v>SUBTRAN</v>
      </c>
      <c r="H1979" s="4">
        <f t="shared" ca="1" si="2742"/>
        <v>-6021.9582622785374</v>
      </c>
      <c r="I1979" s="5">
        <f t="shared" ref="I1979:N1979" ca="1" si="2801">VLOOKUP(CONCATENATE($F1979," ",$G1979),AllocFactorMatrix,(I$4+1),FALSE)*$E1984</f>
        <v>-3076.4388641660671</v>
      </c>
      <c r="J1979" s="47">
        <f t="shared" ca="1" si="2801"/>
        <v>-0.50095141064850635</v>
      </c>
      <c r="K1979" s="47">
        <f t="shared" ca="1" si="2801"/>
        <v>-0.9323565890795078</v>
      </c>
      <c r="L1979" s="5">
        <f t="shared" ca="1" si="2801"/>
        <v>-720.96764218954843</v>
      </c>
      <c r="M1979" s="5">
        <f t="shared" ca="1" si="2801"/>
        <v>-10.076095116094349</v>
      </c>
      <c r="N1979" s="5">
        <f t="shared" ca="1" si="2801"/>
        <v>-1.8237263999398454</v>
      </c>
      <c r="O1979" s="5">
        <f t="shared" ca="1" si="2786"/>
        <v>-732.86746370558262</v>
      </c>
      <c r="P1979" s="5">
        <f ca="1">VLOOKUP(CONCATENATE($F1979," ",$G1979),AllocFactorMatrix,(P$4+1),FALSE)*$E1984</f>
        <v>-416.23876299837474</v>
      </c>
      <c r="Q1979" s="5">
        <f ca="1">VLOOKUP(CONCATENATE($F1979," ",$G1979),AllocFactorMatrix,(Q$4+1),FALSE)*$E1984</f>
        <v>-74.906226266402072</v>
      </c>
      <c r="R1979" s="5">
        <f ca="1">VLOOKUP(CONCATENATE($F1979," ",$G1979),AllocFactorMatrix,(R$4+1),FALSE)*$E1984</f>
        <v>-19.662306867852593</v>
      </c>
      <c r="S1979" s="5">
        <f ca="1">VLOOKUP(CONCATENATE($F1979," ",$G1979),AllocFactorMatrix,(S$4+1),FALSE)*$E1984</f>
        <v>0</v>
      </c>
      <c r="T1979" s="5">
        <f t="shared" ca="1" si="2799"/>
        <v>-510.8072961326294</v>
      </c>
      <c r="U1979" s="5">
        <f ca="1">VLOOKUP(CONCATENATE($F1979," ",$G1979),AllocFactorMatrix,(U$4+1),FALSE)*$E1984</f>
        <v>-18.78928866135594</v>
      </c>
      <c r="V1979" s="5">
        <f ca="1">VLOOKUP(CONCATENATE($F1979," ",$G1979),AllocFactorMatrix,(V$4+1),FALSE)*$E1984</f>
        <v>-263.6319395083832</v>
      </c>
      <c r="W1979" s="5">
        <f ca="1">VLOOKUP(CONCATENATE($F1979," ",$G1979),AllocFactorMatrix,(W$4+1),FALSE)*$E1984</f>
        <v>-1299.9088240524472</v>
      </c>
      <c r="X1979" s="5">
        <f ca="1">VLOOKUP(CONCATENATE($F1979," ",$G1979),AllocFactorMatrix,(X$4+1),FALSE)*$E1984</f>
        <v>0</v>
      </c>
      <c r="Y1979" s="5">
        <f t="shared" ca="1" si="2800"/>
        <v>-1582.3300522221864</v>
      </c>
      <c r="Z1979" s="5">
        <f ca="1">VLOOKUP(CONCATENATE($F1979," ",$G1979),AllocFactorMatrix,(Z$4+1),FALSE)*$E1984</f>
        <v>-114.26756754664697</v>
      </c>
      <c r="AA1979" s="5">
        <f ca="1">VLOOKUP(CONCATENATE($F1979," ",$G1979),AllocFactorMatrix,(AA$4+1),FALSE)*$E1984</f>
        <v>-2.294323303960105</v>
      </c>
      <c r="AB1979" s="5">
        <f t="shared" ca="1" si="2787"/>
        <v>-116.56189085060707</v>
      </c>
      <c r="AC1979" s="5">
        <f ca="1">VLOOKUP(CONCATENATE($F1979," ",$G1979),AllocFactorMatrix,(AC$4+1),FALSE)*$E1984</f>
        <v>-1.5193872017365775</v>
      </c>
      <c r="AD1979" s="5">
        <f ca="1">VLOOKUP(CONCATENATE($F1979," ",$G1979),AllocFactorMatrix,(AD$4+1),FALSE)*$E1984</f>
        <v>0</v>
      </c>
      <c r="AE1979" s="5">
        <f ca="1">VLOOKUP(CONCATENATE($F1979," ",$G1979),AllocFactorMatrix,(AE$4+1),FALSE)*$E1984</f>
        <v>0</v>
      </c>
    </row>
    <row r="1980" spans="4:31" hidden="1" outlineLevel="1">
      <c r="E1980" s="44"/>
      <c r="F1980" s="167" t="str">
        <f>F1984</f>
        <v>RB_GUP</v>
      </c>
      <c r="G1980" s="48" t="str">
        <f>$G$11</f>
        <v>DISTPRI</v>
      </c>
      <c r="H1980" s="4">
        <f t="shared" ca="1" si="2742"/>
        <v>-24092.904527610957</v>
      </c>
      <c r="I1980" s="5">
        <f t="shared" ref="I1980:N1980" ca="1" si="2802">VLOOKUP(CONCATENATE($F1980," ",$G1980),AllocFactorMatrix,(I$4+1),FALSE)*$E1984</f>
        <v>-15773.614123201409</v>
      </c>
      <c r="J1980" s="47">
        <f t="shared" ca="1" si="2802"/>
        <v>-2.5900503130345807</v>
      </c>
      <c r="K1980" s="47">
        <f t="shared" ca="1" si="2802"/>
        <v>-4.7923349628902097</v>
      </c>
      <c r="L1980" s="5">
        <f t="shared" ca="1" si="2802"/>
        <v>-3690.6070199328992</v>
      </c>
      <c r="M1980" s="5">
        <f t="shared" ca="1" si="2802"/>
        <v>-51.572298028687321</v>
      </c>
      <c r="N1980" s="5">
        <f t="shared" ca="1" si="2802"/>
        <v>0</v>
      </c>
      <c r="O1980" s="5">
        <f t="shared" ca="1" si="2786"/>
        <v>-3742.1793179615865</v>
      </c>
      <c r="P1980" s="5">
        <f ca="1">VLOOKUP(CONCATENATE($F1980," ",$G1980),AllocFactorMatrix,(P$4+1),FALSE)*$E1984</f>
        <v>-2140.2594756175931</v>
      </c>
      <c r="Q1980" s="5">
        <f ca="1">VLOOKUP(CONCATENATE($F1980," ",$G1980),AllocFactorMatrix,(Q$4+1),FALSE)*$E1984</f>
        <v>-385.12763899034121</v>
      </c>
      <c r="R1980" s="5">
        <f ca="1">VLOOKUP(CONCATENATE($F1980," ",$G1980),AllocFactorMatrix,(R$4+1),FALSE)*$E1984</f>
        <v>0</v>
      </c>
      <c r="S1980" s="5">
        <f ca="1">VLOOKUP(CONCATENATE($F1980," ",$G1980),AllocFactorMatrix,(S$4+1),FALSE)*$E1984</f>
        <v>0</v>
      </c>
      <c r="T1980" s="5">
        <f t="shared" ca="1" si="2799"/>
        <v>-2525.3871146079346</v>
      </c>
      <c r="U1980" s="5">
        <f ca="1">VLOOKUP(CONCATENATE($F1980," ",$G1980),AllocFactorMatrix,(U$4+1),FALSE)*$E1984</f>
        <v>-96.918417741886813</v>
      </c>
      <c r="V1980" s="5">
        <f ca="1">VLOOKUP(CONCATENATE($F1980," ",$G1980),AllocFactorMatrix,(V$4+1),FALSE)*$E1984</f>
        <v>-1340.1745846467156</v>
      </c>
      <c r="W1980" s="5">
        <f ca="1">VLOOKUP(CONCATENATE($F1980," ",$G1980),AllocFactorMatrix,(W$4+1),FALSE)*$E1984</f>
        <v>0</v>
      </c>
      <c r="X1980" s="5">
        <f ca="1">VLOOKUP(CONCATENATE($F1980," ",$G1980),AllocFactorMatrix,(X$4+1),FALSE)*$E1984</f>
        <v>0</v>
      </c>
      <c r="Y1980" s="5">
        <f t="shared" ca="1" si="2800"/>
        <v>-1437.0930023886024</v>
      </c>
      <c r="Z1980" s="5">
        <f ca="1">VLOOKUP(CONCATENATE($F1980," ",$G1980),AllocFactorMatrix,(Z$4+1),FALSE)*$E1984</f>
        <v>-587.70754482528366</v>
      </c>
      <c r="AA1980" s="5">
        <f ca="1">VLOOKUP(CONCATENATE($F1980," ",$G1980),AllocFactorMatrix,(AA$4+1),FALSE)*$E1984</f>
        <v>-11.796217245112716</v>
      </c>
      <c r="AB1980" s="5">
        <f t="shared" ca="1" si="2787"/>
        <v>-599.50376207039642</v>
      </c>
      <c r="AC1980" s="5">
        <f ca="1">VLOOKUP(CONCATENATE($F1980," ",$G1980),AllocFactorMatrix,(AC$4+1),FALSE)*$E1984</f>
        <v>-7.7448221051064889</v>
      </c>
      <c r="AD1980" s="5">
        <f ca="1">VLOOKUP(CONCATENATE($F1980," ",$G1980),AllocFactorMatrix,(AD$4+1),FALSE)*$E1984</f>
        <v>0</v>
      </c>
      <c r="AE1980" s="5">
        <f ca="1">VLOOKUP(CONCATENATE($F1980," ",$G1980),AllocFactorMatrix,(AE$4+1),FALSE)*$E1984</f>
        <v>0</v>
      </c>
    </row>
    <row r="1981" spans="4:31" hidden="1" outlineLevel="1">
      <c r="E1981" s="44"/>
      <c r="F1981" s="167" t="str">
        <f>F1984</f>
        <v>RB_GUP</v>
      </c>
      <c r="G1981" s="48" t="str">
        <f>$G$12</f>
        <v>DISTSEC</v>
      </c>
      <c r="H1981" s="4">
        <f t="shared" ca="1" si="2742"/>
        <v>-11549.813888110517</v>
      </c>
      <c r="I1981" s="5">
        <f t="shared" ref="I1981:N1981" ca="1" si="2803">VLOOKUP(CONCATENATE($F1981," ",$G1981),AllocFactorMatrix,(I$4+1),FALSE)*$E1984</f>
        <v>-8569.0513824271766</v>
      </c>
      <c r="J1981" s="47">
        <f t="shared" ca="1" si="2803"/>
        <v>-2.1242236705775195</v>
      </c>
      <c r="K1981" s="47">
        <f t="shared" ca="1" si="2803"/>
        <v>-2.7514550693700941</v>
      </c>
      <c r="L1981" s="5">
        <f t="shared" ca="1" si="2803"/>
        <v>-1727.2363736537229</v>
      </c>
      <c r="M1981" s="5">
        <f t="shared" ca="1" si="2803"/>
        <v>0</v>
      </c>
      <c r="N1981" s="5">
        <f t="shared" ca="1" si="2803"/>
        <v>0</v>
      </c>
      <c r="O1981" s="5">
        <f t="shared" ca="1" si="2786"/>
        <v>-1727.2363736537229</v>
      </c>
      <c r="P1981" s="5">
        <f ca="1">VLOOKUP(CONCATENATE($F1981," ",$G1981),AllocFactorMatrix,(P$4+1),FALSE)*$E1984</f>
        <v>-862.22573312154236</v>
      </c>
      <c r="Q1981" s="5">
        <f ca="1">VLOOKUP(CONCATENATE($F1981," ",$G1981),AllocFactorMatrix,(Q$4+1),FALSE)*$E1984</f>
        <v>0</v>
      </c>
      <c r="R1981" s="5">
        <f ca="1">VLOOKUP(CONCATENATE($F1981," ",$G1981),AllocFactorMatrix,(R$4+1),FALSE)*$E1984</f>
        <v>0</v>
      </c>
      <c r="S1981" s="5">
        <f ca="1">VLOOKUP(CONCATENATE($F1981," ",$G1981),AllocFactorMatrix,(S$4+1),FALSE)*$E1984</f>
        <v>0</v>
      </c>
      <c r="T1981" s="5">
        <f t="shared" ca="1" si="2799"/>
        <v>-862.22573312154236</v>
      </c>
      <c r="U1981" s="5">
        <f ca="1">VLOOKUP(CONCATENATE($F1981," ",$G1981),AllocFactorMatrix,(U$4+1),FALSE)*$E1984</f>
        <v>-32.289872409841742</v>
      </c>
      <c r="V1981" s="5">
        <f ca="1">VLOOKUP(CONCATENATE($F1981," ",$G1981),AllocFactorMatrix,(V$4+1),FALSE)*$E1984</f>
        <v>0</v>
      </c>
      <c r="W1981" s="5">
        <f ca="1">VLOOKUP(CONCATENATE($F1981," ",$G1981),AllocFactorMatrix,(W$4+1),FALSE)*$E1984</f>
        <v>0</v>
      </c>
      <c r="X1981" s="5">
        <f ca="1">VLOOKUP(CONCATENATE($F1981," ",$G1981),AllocFactorMatrix,(X$4+1),FALSE)*$E1984</f>
        <v>0</v>
      </c>
      <c r="Y1981" s="5">
        <f t="shared" ca="1" si="2800"/>
        <v>-32.289872409841742</v>
      </c>
      <c r="Z1981" s="5">
        <f ca="1">VLOOKUP(CONCATENATE($F1981," ",$G1981),AllocFactorMatrix,(Z$4+1),FALSE)*$E1984</f>
        <v>-244.02646647158048</v>
      </c>
      <c r="AA1981" s="5">
        <f ca="1">VLOOKUP(CONCATENATE($F1981," ",$G1981),AllocFactorMatrix,(AA$4+1),FALSE)*$E1984</f>
        <v>0</v>
      </c>
      <c r="AB1981" s="5">
        <f t="shared" ca="1" si="2787"/>
        <v>-244.02646647158048</v>
      </c>
      <c r="AC1981" s="5">
        <f ca="1">VLOOKUP(CONCATENATE($F1981," ",$G1981),AllocFactorMatrix,(AC$4+1),FALSE)*$E1984</f>
        <v>-2.8852644344458436</v>
      </c>
      <c r="AD1981" s="5">
        <f ca="1">VLOOKUP(CONCATENATE($F1981," ",$G1981),AllocFactorMatrix,(AD$4+1),FALSE)*$E1984</f>
        <v>-88.807602983711334</v>
      </c>
      <c r="AE1981" s="5">
        <f ca="1">VLOOKUP(CONCATENATE($F1981," ",$G1981),AllocFactorMatrix,(AE$4+1),FALSE)*$E1984</f>
        <v>-18.415513868549994</v>
      </c>
    </row>
    <row r="1982" spans="4:31" hidden="1" outlineLevel="1">
      <c r="E1982" s="44"/>
      <c r="F1982" s="167" t="str">
        <f>F1984</f>
        <v>RB_GUP</v>
      </c>
      <c r="G1982" s="48" t="str">
        <f>$G$13</f>
        <v>ENERGY</v>
      </c>
      <c r="H1982" s="4">
        <f t="shared" ca="1" si="2742"/>
        <v>-747.74208873586485</v>
      </c>
      <c r="I1982" s="5">
        <f t="shared" ref="I1982:N1982" ca="1" si="2804">VLOOKUP(CONCATENATE($F1982," ",$G1982),AllocFactorMatrix,(I$4+1),FALSE)*$E1984</f>
        <v>-292.53435386991572</v>
      </c>
      <c r="J1982" s="47">
        <f t="shared" ca="1" si="2804"/>
        <v>-4.6813500119162119E-2</v>
      </c>
      <c r="K1982" s="47">
        <f t="shared" ca="1" si="2804"/>
        <v>-0.13498207282230121</v>
      </c>
      <c r="L1982" s="5">
        <f t="shared" ca="1" si="2804"/>
        <v>-84.353387991962663</v>
      </c>
      <c r="M1982" s="5">
        <f t="shared" ca="1" si="2804"/>
        <v>-1.1764787549109372</v>
      </c>
      <c r="N1982" s="5">
        <f t="shared" ca="1" si="2804"/>
        <v>-0.16447073285745512</v>
      </c>
      <c r="O1982" s="5">
        <f t="shared" ca="1" si="2786"/>
        <v>-85.694337479731047</v>
      </c>
      <c r="P1982" s="5">
        <f ca="1">VLOOKUP(CONCATENATE($F1982," ",$G1982),AllocFactorMatrix,(P$4+1),FALSE)*$E1984</f>
        <v>-54.686941413354226</v>
      </c>
      <c r="Q1982" s="5">
        <f ca="1">VLOOKUP(CONCATENATE($F1982," ",$G1982),AllocFactorMatrix,(Q$4+1),FALSE)*$E1984</f>
        <v>-9.7669998007344763</v>
      </c>
      <c r="R1982" s="5">
        <f ca="1">VLOOKUP(CONCATENATE($F1982," ",$G1982),AllocFactorMatrix,(R$4+1),FALSE)*$E1984</f>
        <v>-1.988918842012706</v>
      </c>
      <c r="S1982" s="5">
        <f ca="1">VLOOKUP(CONCATENATE($F1982," ",$G1982),AllocFactorMatrix,(S$4+1),FALSE)*$E1984</f>
        <v>-7.5122137772850844E-2</v>
      </c>
      <c r="T1982" s="5">
        <f t="shared" ca="1" si="2799"/>
        <v>-66.517982193874261</v>
      </c>
      <c r="U1982" s="5">
        <f ca="1">VLOOKUP(CONCATENATE($F1982," ",$G1982),AllocFactorMatrix,(U$4+1),FALSE)*$E1984</f>
        <v>-2.8681222647777433</v>
      </c>
      <c r="V1982" s="5">
        <f ca="1">VLOOKUP(CONCATENATE($F1982," ",$G1982),AllocFactorMatrix,(V$4+1),FALSE)*$E1984</f>
        <v>-45.345558335810239</v>
      </c>
      <c r="W1982" s="5">
        <f ca="1">VLOOKUP(CONCATENATE($F1982," ",$G1982),AllocFactorMatrix,(W$4+1),FALSE)*$E1984</f>
        <v>-195.02386617071463</v>
      </c>
      <c r="X1982" s="5">
        <f ca="1">VLOOKUP(CONCATENATE($F1982," ",$G1982),AllocFactorMatrix,(X$4+1),FALSE)*$E1984</f>
        <v>-36.68602620048879</v>
      </c>
      <c r="Y1982" s="5">
        <f t="shared" ca="1" si="2800"/>
        <v>-279.92357297179143</v>
      </c>
      <c r="Z1982" s="5">
        <f ca="1">VLOOKUP(CONCATENATE($F1982," ",$G1982),AllocFactorMatrix,(Z$4+1),FALSE)*$E1984</f>
        <v>-15.043812885891613</v>
      </c>
      <c r="AA1982" s="5">
        <f ca="1">VLOOKUP(CONCATENATE($F1982," ",$G1982),AllocFactorMatrix,(AA$4+1),FALSE)*$E1984</f>
        <v>-0.3018511046633735</v>
      </c>
      <c r="AB1982" s="5">
        <f t="shared" ca="1" si="2787"/>
        <v>-15.345663990554987</v>
      </c>
      <c r="AC1982" s="5">
        <f ca="1">VLOOKUP(CONCATENATE($F1982," ",$G1982),AllocFactorMatrix,(AC$4+1),FALSE)*$E1984</f>
        <v>-0.26925247974627775</v>
      </c>
      <c r="AD1982" s="5">
        <f ca="1">VLOOKUP(CONCATENATE($F1982," ",$G1982),AllocFactorMatrix,(AD$4+1),FALSE)*$E1984</f>
        <v>-6.0311633325028522</v>
      </c>
      <c r="AE1982" s="5">
        <f ca="1">VLOOKUP(CONCATENATE($F1982," ",$G1982),AllocFactorMatrix,(AE$4+1),FALSE)*$E1984</f>
        <v>-1.2439668448069119</v>
      </c>
    </row>
    <row r="1983" spans="4:31" hidden="1" outlineLevel="1">
      <c r="E1983" s="44"/>
      <c r="F1983" s="167" t="str">
        <f>F1984</f>
        <v>RB_GUP</v>
      </c>
      <c r="G1983" s="48" t="str">
        <f>$G$14</f>
        <v>CUSTOMER</v>
      </c>
      <c r="H1983" s="4">
        <f t="shared" ca="1" si="2742"/>
        <v>-5443.3528099580199</v>
      </c>
      <c r="I1983" s="5">
        <f t="shared" ref="I1983:N1983" ca="1" si="2805">VLOOKUP(CONCATENATE($F1983," ",$G1983),AllocFactorMatrix,(I$4+1),FALSE)*$E1984</f>
        <v>-2695.5822807564577</v>
      </c>
      <c r="J1983" s="47">
        <f t="shared" ca="1" si="2805"/>
        <v>-0.54394876038076512</v>
      </c>
      <c r="K1983" s="47">
        <f t="shared" ca="1" si="2805"/>
        <v>-0.28828979393119319</v>
      </c>
      <c r="L1983" s="5">
        <f t="shared" ca="1" si="2805"/>
        <v>-859.09466903785858</v>
      </c>
      <c r="M1983" s="5">
        <f t="shared" ca="1" si="2805"/>
        <v>-54.84981572101649</v>
      </c>
      <c r="N1983" s="5">
        <f t="shared" ca="1" si="2805"/>
        <v>-9.2250091382919397</v>
      </c>
      <c r="O1983" s="5">
        <f t="shared" ca="1" si="2786"/>
        <v>-923.16949389716706</v>
      </c>
      <c r="P1983" s="5">
        <f ca="1">VLOOKUP(CONCATENATE($F1983," ",$G1983),AllocFactorMatrix,(P$4+1),FALSE)*$E1984</f>
        <v>-66.905315684666235</v>
      </c>
      <c r="Q1983" s="5">
        <f ca="1">VLOOKUP(CONCATENATE($F1983," ",$G1983),AllocFactorMatrix,(Q$4+1),FALSE)*$E1984</f>
        <v>-19.364952063926221</v>
      </c>
      <c r="R1983" s="5">
        <f ca="1">VLOOKUP(CONCATENATE($F1983," ",$G1983),AllocFactorMatrix,(R$4+1),FALSE)*$E1984</f>
        <v>-22.683867367255942</v>
      </c>
      <c r="S1983" s="5">
        <f ca="1">VLOOKUP(CONCATENATE($F1983," ",$G1983),AllocFactorMatrix,(S$4+1),FALSE)*$E1984</f>
        <v>-2.8342938065504777</v>
      </c>
      <c r="T1983" s="5">
        <f t="shared" ca="1" si="2799"/>
        <v>-111.78842892239888</v>
      </c>
      <c r="U1983" s="5">
        <f ca="1">VLOOKUP(CONCATENATE($F1983," ",$G1983),AllocFactorMatrix,(U$4+1),FALSE)*$E1984</f>
        <v>-0.44358500229438508</v>
      </c>
      <c r="V1983" s="5">
        <f ca="1">VLOOKUP(CONCATENATE($F1983," ",$G1983),AllocFactorMatrix,(V$4+1),FALSE)*$E1984</f>
        <v>-13.744696336842678</v>
      </c>
      <c r="W1983" s="5">
        <f ca="1">VLOOKUP(CONCATENATE($F1983," ",$G1983),AllocFactorMatrix,(W$4+1),FALSE)*$E1984</f>
        <v>-38.129559131883745</v>
      </c>
      <c r="X1983" s="5">
        <f ca="1">VLOOKUP(CONCATENATE($F1983," ",$G1983),AllocFactorMatrix,(X$4+1),FALSE)*$E1984</f>
        <v>-11.337570701912874</v>
      </c>
      <c r="Y1983" s="5">
        <f t="shared" ca="1" si="2800"/>
        <v>-63.655411172933682</v>
      </c>
      <c r="Z1983" s="5">
        <f ca="1">VLOOKUP(CONCATENATE($F1983," ",$G1983),AllocFactorMatrix,(Z$4+1),FALSE)*$E1984</f>
        <v>-13.538345367242469</v>
      </c>
      <c r="AA1983" s="5">
        <f ca="1">VLOOKUP(CONCATENATE($F1983," ",$G1983),AllocFactorMatrix,(AA$4+1),FALSE)*$E1984</f>
        <v>-0.25350414415633971</v>
      </c>
      <c r="AB1983" s="5">
        <f t="shared" ca="1" si="2787"/>
        <v>-13.791849511398809</v>
      </c>
      <c r="AC1983" s="5">
        <f ca="1">VLOOKUP(CONCATENATE($F1983," ",$G1983),AllocFactorMatrix,(AC$4+1),FALSE)*$E1984</f>
        <v>-1.3096791288878946</v>
      </c>
      <c r="AD1983" s="5">
        <f ca="1">VLOOKUP(CONCATENATE($F1983," ",$G1983),AllocFactorMatrix,(AD$4+1),FALSE)*$E1984</f>
        <v>-1439.2614941415866</v>
      </c>
      <c r="AE1983" s="5">
        <f ca="1">VLOOKUP(CONCATENATE($F1983," ",$G1983),AllocFactorMatrix,(AE$4+1),FALSE)*$E1984</f>
        <v>-193.9619338728771</v>
      </c>
    </row>
    <row r="1984" spans="4:31" collapsed="1">
      <c r="D1984" s="96" t="s">
        <v>628</v>
      </c>
      <c r="E1984" s="54">
        <v>-109656.54999999996</v>
      </c>
      <c r="F1984" s="88" t="s">
        <v>71</v>
      </c>
      <c r="G1984" s="48" t="str">
        <f>$G$15</f>
        <v>TOTAL</v>
      </c>
      <c r="H1984" s="4">
        <f t="shared" ca="1" si="2742"/>
        <v>-109656.54999999999</v>
      </c>
      <c r="I1984" s="5">
        <f t="shared" ref="I1984:N1984" ca="1" si="2806">VLOOKUP(CONCATENATE($F1984," ",$G1984),AllocFactorMatrix,(I$4+1),FALSE)*$E1984</f>
        <v>-62189.56472101582</v>
      </c>
      <c r="J1984" s="47">
        <f t="shared" ca="1" si="2806"/>
        <v>-12.91624276904429</v>
      </c>
      <c r="K1984" s="47">
        <f t="shared" ca="1" si="2806"/>
        <v>-21.348968209643033</v>
      </c>
      <c r="L1984" s="5">
        <f t="shared" ca="1" si="2806"/>
        <v>-14489.689647120929</v>
      </c>
      <c r="M1984" s="5">
        <f t="shared" ca="1" si="2806"/>
        <v>-220.74898950847285</v>
      </c>
      <c r="N1984" s="5">
        <f t="shared" ca="1" si="2806"/>
        <v>-25.56874642131519</v>
      </c>
      <c r="O1984" s="5">
        <f t="shared" ca="1" si="2786"/>
        <v>-14736.007383050717</v>
      </c>
      <c r="P1984" s="5">
        <f ca="1">VLOOKUP(CONCATENATE($F1984," ",$G1984),AllocFactorMatrix,(P$4+1),FALSE)*$E1984</f>
        <v>-7946.2019119417773</v>
      </c>
      <c r="Q1984" s="5">
        <f ca="1">VLOOKUP(CONCATENATE($F1984," ",$G1984),AllocFactorMatrix,(Q$4+1),FALSE)*$E1984</f>
        <v>-1279.8415618915844</v>
      </c>
      <c r="R1984" s="5">
        <f ca="1">VLOOKUP(CONCATENATE($F1984," ",$G1984),AllocFactorMatrix,(R$4+1),FALSE)*$E1984</f>
        <v>-204.67606541677202</v>
      </c>
      <c r="S1984" s="5">
        <f ca="1">VLOOKUP(CONCATENATE($F1984," ",$G1984),AllocFactorMatrix,(S$4+1),FALSE)*$E1984</f>
        <v>-8.9982918592111965</v>
      </c>
      <c r="T1984" s="5">
        <f t="shared" ca="1" si="2799"/>
        <v>-9439.7178311093448</v>
      </c>
      <c r="U1984" s="5">
        <f ca="1">VLOOKUP(CONCATENATE($F1984," ",$G1984),AllocFactorMatrix,(U$4+1),FALSE)*$E1984</f>
        <v>-360.27092782071975</v>
      </c>
      <c r="V1984" s="5">
        <f ca="1">VLOOKUP(CONCATENATE($F1984," ",$G1984),AllocFactorMatrix,(V$4+1),FALSE)*$E1984</f>
        <v>-4483.9996071438072</v>
      </c>
      <c r="W1984" s="5">
        <f ca="1">VLOOKUP(CONCATENATE($F1984," ",$G1984),AllocFactorMatrix,(W$4+1),FALSE)*$E1984</f>
        <v>-12322.648092819092</v>
      </c>
      <c r="X1984" s="5">
        <f ca="1">VLOOKUP(CONCATENATE($F1984," ",$G1984),AllocFactorMatrix,(X$4+1),FALSE)*$E1984</f>
        <v>-2002.65714251181</v>
      </c>
      <c r="Y1984" s="5">
        <f t="shared" ca="1" si="2800"/>
        <v>-19169.575770295429</v>
      </c>
      <c r="Z1984" s="5">
        <f ca="1">VLOOKUP(CONCATENATE($F1984," ",$G1984),AllocFactorMatrix,(Z$4+1),FALSE)*$E1984</f>
        <v>-2185.6258705496862</v>
      </c>
      <c r="AA1984" s="5">
        <f ca="1">VLOOKUP(CONCATENATE($F1984," ",$G1984),AllocFactorMatrix,(AA$4+1),FALSE)*$E1984</f>
        <v>-38.833513396746106</v>
      </c>
      <c r="AB1984" s="5">
        <f t="shared" ca="1" si="2787"/>
        <v>-2224.4593839464324</v>
      </c>
      <c r="AC1984" s="5">
        <f ca="1">VLOOKUP(CONCATENATE($F1984," ",$G1984),AllocFactorMatrix,(AC$4+1),FALSE)*$E1984</f>
        <v>-29.704010318421723</v>
      </c>
      <c r="AD1984" s="5">
        <f ca="1">VLOOKUP(CONCATENATE($F1984," ",$G1984),AllocFactorMatrix,(AD$4+1),FALSE)*$E1984</f>
        <v>-1605.0729936413766</v>
      </c>
      <c r="AE1984" s="5">
        <f ca="1">VLOOKUP(CONCATENATE($F1984," ",$G1984),AllocFactorMatrix,(AE$4+1),FALSE)*$E1984</f>
        <v>-228.18269564374259</v>
      </c>
    </row>
    <row r="1985" spans="4:31" hidden="1" outlineLevel="1">
      <c r="E1985" s="44"/>
      <c r="F1985" s="167" t="str">
        <f>F1992</f>
        <v>LABOR_M</v>
      </c>
      <c r="G1985" s="48" t="str">
        <f>$G$8</f>
        <v>PRODUCTION</v>
      </c>
      <c r="H1985" s="4">
        <f t="shared" ca="1" si="2742"/>
        <v>-3757.583029432551</v>
      </c>
      <c r="I1985" s="5">
        <f t="shared" ref="I1985:N1985" ca="1" si="2807">VLOOKUP(CONCATENATE($F1985," ",$G1985),AllocFactorMatrix,(I$4+1),FALSE)*$E1992</f>
        <v>-1932.4157143631032</v>
      </c>
      <c r="J1985" s="47">
        <f t="shared" ca="1" si="2807"/>
        <v>-0.43231452149950633</v>
      </c>
      <c r="K1985" s="47">
        <f t="shared" ca="1" si="2807"/>
        <v>-0.7569519017600328</v>
      </c>
      <c r="L1985" s="5">
        <f t="shared" ca="1" si="2807"/>
        <v>-450.38324844298836</v>
      </c>
      <c r="M1985" s="5">
        <f t="shared" ca="1" si="2807"/>
        <v>-6.2670771699860603</v>
      </c>
      <c r="N1985" s="5">
        <f t="shared" ca="1" si="2807"/>
        <v>-0.87283907133577621</v>
      </c>
      <c r="O1985" s="5">
        <f t="shared" ca="1" si="2786"/>
        <v>-457.52316468431019</v>
      </c>
      <c r="P1985" s="5">
        <f ca="1">VLOOKUP(CONCATENATE($F1985," ",$G1985),AllocFactorMatrix,(P$4+1),FALSE)*$E1992</f>
        <v>-267.88467224575481</v>
      </c>
      <c r="Q1985" s="5">
        <f ca="1">VLOOKUP(CONCATENATE($F1985," ",$G1985),AllocFactorMatrix,(Q$4+1),FALSE)*$E1992</f>
        <v>-48.07430967911472</v>
      </c>
      <c r="R1985" s="5">
        <f ca="1">VLOOKUP(CONCATENATE($F1985," ",$G1985),AllocFactorMatrix,(R$4+1),FALSE)*$E1992</f>
        <v>-9.7489794134854293</v>
      </c>
      <c r="S1985" s="5">
        <f ca="1">VLOOKUP(CONCATENATE($F1985," ",$G1985),AllocFactorMatrix,(S$4+1),FALSE)*$E1992</f>
        <v>-0.37021308452443424</v>
      </c>
      <c r="T1985" s="5">
        <f ca="1">SUBTOTAL(9,P1985:S1985)</f>
        <v>-326.07817442287939</v>
      </c>
      <c r="U1985" s="5">
        <f ca="1">VLOOKUP(CONCATENATE($F1985," ",$G1985),AllocFactorMatrix,(U$4+1),FALSE)*$E1992</f>
        <v>-12.705191404362573</v>
      </c>
      <c r="V1985" s="5">
        <f ca="1">VLOOKUP(CONCATENATE($F1985," ",$G1985),AllocFactorMatrix,(V$4+1),FALSE)*$E1992</f>
        <v>-171.52742056671144</v>
      </c>
      <c r="W1985" s="5">
        <f ca="1">VLOOKUP(CONCATENATE($F1985," ",$G1985),AllocFactorMatrix,(W$4+1),FALSE)*$E1992</f>
        <v>-656.02352744341567</v>
      </c>
      <c r="X1985" s="5">
        <f ca="1">VLOOKUP(CONCATENATE($F1985," ",$G1985),AllocFactorMatrix,(X$4+1),FALSE)*$E1992</f>
        <v>-118.84474641134423</v>
      </c>
      <c r="Y1985" s="5">
        <f ca="1">SUBTOTAL(9,U1985:X1985)</f>
        <v>-959.10088582583387</v>
      </c>
      <c r="Z1985" s="5">
        <f ca="1">VLOOKUP(CONCATENATE($F1985," ",$G1985),AllocFactorMatrix,(Z$4+1),FALSE)*$E1992</f>
        <v>-73.63323706736405</v>
      </c>
      <c r="AA1985" s="5">
        <f ca="1">VLOOKUP(CONCATENATE($F1985," ",$G1985),AllocFactorMatrix,(AA$4+1),FALSE)*$E1992</f>
        <v>-1.4706446056281595</v>
      </c>
      <c r="AB1985" s="5">
        <f t="shared" ca="1" si="2787"/>
        <v>-75.103881672992216</v>
      </c>
      <c r="AC1985" s="5">
        <f ca="1">VLOOKUP(CONCATENATE($F1985," ",$G1985),AllocFactorMatrix,(AC$4+1),FALSE)*$E1992</f>
        <v>-0.97134152103027005</v>
      </c>
      <c r="AD1985" s="5">
        <f ca="1">VLOOKUP(CONCATENATE($F1985," ",$G1985),AllocFactorMatrix,(AD$4+1),FALSE)*$E1992</f>
        <v>-4.3152520820429787</v>
      </c>
      <c r="AE1985" s="5">
        <f ca="1">VLOOKUP(CONCATENATE($F1985," ",$G1985),AllocFactorMatrix,(AE$4+1),FALSE)*$E1992</f>
        <v>-0.88534843709764588</v>
      </c>
    </row>
    <row r="1986" spans="4:31" hidden="1" outlineLevel="1">
      <c r="E1986" s="44"/>
      <c r="F1986" s="167" t="str">
        <f>F1992</f>
        <v>LABOR_M</v>
      </c>
      <c r="G1986" s="48" t="str">
        <f>$G$9</f>
        <v>BULKTRAN</v>
      </c>
      <c r="H1986" s="4">
        <f t="shared" ca="1" si="2742"/>
        <v>-582.45509186062554</v>
      </c>
      <c r="I1986" s="5">
        <f t="shared" ref="I1986:N1986" ca="1" si="2808">VLOOKUP(CONCATENATE($F1986," ",$G1986),AllocFactorMatrix,(I$4+1),FALSE)*$E1992</f>
        <v>-299.5397210403753</v>
      </c>
      <c r="J1986" s="47">
        <f t="shared" ca="1" si="2808"/>
        <v>-6.7012170419212869E-2</v>
      </c>
      <c r="K1986" s="47">
        <f t="shared" ca="1" si="2808"/>
        <v>-0.11733353222544601</v>
      </c>
      <c r="L1986" s="5">
        <f t="shared" ca="1" si="2808"/>
        <v>-69.812966018201806</v>
      </c>
      <c r="M1986" s="5">
        <f t="shared" ca="1" si="2808"/>
        <v>-0.97144653362272904</v>
      </c>
      <c r="N1986" s="5">
        <f t="shared" ca="1" si="2808"/>
        <v>-0.13529696017154844</v>
      </c>
      <c r="O1986" s="5">
        <f t="shared" ca="1" si="2786"/>
        <v>-70.919709511996075</v>
      </c>
      <c r="P1986" s="5">
        <f ca="1">VLOOKUP(CONCATENATE($F1986," ",$G1986),AllocFactorMatrix,(P$4+1),FALSE)*$E1992</f>
        <v>-41.524243152789936</v>
      </c>
      <c r="Q1986" s="5">
        <f ca="1">VLOOKUP(CONCATENATE($F1986," ",$G1986),AllocFactorMatrix,(Q$4+1),FALSE)*$E1992</f>
        <v>-7.4518982657087145</v>
      </c>
      <c r="R1986" s="5">
        <f ca="1">VLOOKUP(CONCATENATE($F1986," ",$G1986),AllocFactorMatrix,(R$4+1),FALSE)*$E1992</f>
        <v>-1.5111689230421352</v>
      </c>
      <c r="S1986" s="5">
        <f ca="1">VLOOKUP(CONCATENATE($F1986," ",$G1986),AllocFactorMatrix,(S$4+1),FALSE)*$E1992</f>
        <v>-5.7385956468737655E-2</v>
      </c>
      <c r="T1986" s="5">
        <f t="shared" ref="T1986:T1992" ca="1" si="2809">SUBTOTAL(9,P1986:S1986)</f>
        <v>-50.544696298009519</v>
      </c>
      <c r="U1986" s="5">
        <f ca="1">VLOOKUP(CONCATENATE($F1986," ",$G1986),AllocFactorMatrix,(U$4+1),FALSE)*$E1992</f>
        <v>-1.9694051651208198</v>
      </c>
      <c r="V1986" s="5">
        <f ca="1">VLOOKUP(CONCATENATE($F1986," ",$G1986),AllocFactorMatrix,(V$4+1),FALSE)*$E1992</f>
        <v>-26.58810696137488</v>
      </c>
      <c r="W1986" s="5">
        <f ca="1">VLOOKUP(CONCATENATE($F1986," ",$G1986),AllocFactorMatrix,(W$4+1),FALSE)*$E1992</f>
        <v>-101.68883586785019</v>
      </c>
      <c r="X1986" s="5">
        <f ca="1">VLOOKUP(CONCATENATE($F1986," ",$G1986),AllocFactorMatrix,(X$4+1),FALSE)*$E1992</f>
        <v>-18.42187574990869</v>
      </c>
      <c r="Y1986" s="5">
        <f t="shared" ref="Y1986:Y1992" ca="1" si="2810">SUBTOTAL(9,U1986:X1986)</f>
        <v>-148.66822374425456</v>
      </c>
      <c r="Z1986" s="5">
        <f ca="1">VLOOKUP(CONCATENATE($F1986," ",$G1986),AllocFactorMatrix,(Z$4+1),FALSE)*$E1992</f>
        <v>-11.413734180756979</v>
      </c>
      <c r="AA1986" s="5">
        <f ca="1">VLOOKUP(CONCATENATE($F1986," ",$G1986),AllocFactorMatrix,(AA$4+1),FALSE)*$E1992</f>
        <v>-0.22796154659950058</v>
      </c>
      <c r="AB1986" s="5">
        <f t="shared" ca="1" si="2787"/>
        <v>-11.641695727356479</v>
      </c>
      <c r="AC1986" s="5">
        <f ca="1">VLOOKUP(CONCATENATE($F1986," ",$G1986),AllocFactorMatrix,(AC$4+1),FALSE)*$E1992</f>
        <v>-0.15056561902376958</v>
      </c>
      <c r="AD1986" s="5">
        <f ca="1">VLOOKUP(CONCATENATE($F1986," ",$G1986),AllocFactorMatrix,(AD$4+1),FALSE)*$E1992</f>
        <v>-0.66889820615025752</v>
      </c>
      <c r="AE1986" s="5">
        <f ca="1">VLOOKUP(CONCATENATE($F1986," ",$G1986),AllocFactorMatrix,(AE$4+1),FALSE)*$E1992</f>
        <v>-0.1372360108131114</v>
      </c>
    </row>
    <row r="1987" spans="4:31" hidden="1" outlineLevel="1">
      <c r="E1987" s="44"/>
      <c r="F1987" s="167" t="str">
        <f>F1992</f>
        <v>LABOR_M</v>
      </c>
      <c r="G1987" s="48" t="str">
        <f>$G$10</f>
        <v>SUBTRAN</v>
      </c>
      <c r="H1987" s="4">
        <f t="shared" ca="1" si="2742"/>
        <v>-161.42114295498817</v>
      </c>
      <c r="I1987" s="5">
        <f t="shared" ref="I1987:N1987" ca="1" si="2811">VLOOKUP(CONCATENATE($F1987," ",$G1987),AllocFactorMatrix,(I$4+1),FALSE)*$E1992</f>
        <v>-82.46524735907586</v>
      </c>
      <c r="J1987" s="47">
        <f t="shared" ca="1" si="2811"/>
        <v>-1.3428214834753512E-2</v>
      </c>
      <c r="K1987" s="47">
        <f t="shared" ca="1" si="2811"/>
        <v>-2.499221344551163E-2</v>
      </c>
      <c r="L1987" s="5">
        <f t="shared" ca="1" si="2811"/>
        <v>-19.325843150524346</v>
      </c>
      <c r="M1987" s="5">
        <f t="shared" ca="1" si="2811"/>
        <v>-0.27009399921474991</v>
      </c>
      <c r="N1987" s="5">
        <f t="shared" ca="1" si="2811"/>
        <v>-4.8885758933188979E-2</v>
      </c>
      <c r="O1987" s="5">
        <f t="shared" ca="1" si="2786"/>
        <v>-19.644822908672285</v>
      </c>
      <c r="P1987" s="5">
        <f ca="1">VLOOKUP(CONCATENATE($F1987," ",$G1987),AllocFactorMatrix,(P$4+1),FALSE)*$E1992</f>
        <v>-11.157456418494851</v>
      </c>
      <c r="Q1987" s="5">
        <f ca="1">VLOOKUP(CONCATENATE($F1987," ",$G1987),AllocFactorMatrix,(Q$4+1),FALSE)*$E1992</f>
        <v>-2.0078931357110519</v>
      </c>
      <c r="R1987" s="5">
        <f ca="1">VLOOKUP(CONCATENATE($F1987," ",$G1987),AllocFactorMatrix,(R$4+1),FALSE)*$E1992</f>
        <v>-0.52705646726610433</v>
      </c>
      <c r="S1987" s="5">
        <f ca="1">VLOOKUP(CONCATENATE($F1987," ",$G1987),AllocFactorMatrix,(S$4+1),FALSE)*$E1992</f>
        <v>0</v>
      </c>
      <c r="T1987" s="5">
        <f t="shared" ca="1" si="2809"/>
        <v>-13.692406021472008</v>
      </c>
      <c r="U1987" s="5">
        <f ca="1">VLOOKUP(CONCATENATE($F1987," ",$G1987),AllocFactorMatrix,(U$4+1),FALSE)*$E1992</f>
        <v>-0.50365484430967489</v>
      </c>
      <c r="V1987" s="5">
        <f ca="1">VLOOKUP(CONCATENATE($F1987," ",$G1987),AllocFactorMatrix,(V$4+1),FALSE)*$E1992</f>
        <v>-7.0667658494832093</v>
      </c>
      <c r="W1987" s="5">
        <f ca="1">VLOOKUP(CONCATENATE($F1987," ",$G1987),AllocFactorMatrix,(W$4+1),FALSE)*$E1992</f>
        <v>-34.844606849936142</v>
      </c>
      <c r="X1987" s="5">
        <f ca="1">VLOOKUP(CONCATENATE($F1987," ",$G1987),AllocFactorMatrix,(X$4+1),FALSE)*$E1992</f>
        <v>0</v>
      </c>
      <c r="Y1987" s="5">
        <f t="shared" ca="1" si="2810"/>
        <v>-42.415027543729025</v>
      </c>
      <c r="Z1987" s="5">
        <f ca="1">VLOOKUP(CONCATENATE($F1987," ",$G1987),AllocFactorMatrix,(Z$4+1),FALSE)*$E1992</f>
        <v>-3.0629905676375184</v>
      </c>
      <c r="AA1987" s="5">
        <f ca="1">VLOOKUP(CONCATENATE($F1987," ",$G1987),AllocFactorMatrix,(AA$4+1),FALSE)*$E1992</f>
        <v>-6.1500308355404001E-2</v>
      </c>
      <c r="AB1987" s="5">
        <f t="shared" ca="1" si="2787"/>
        <v>-3.1244908759929224</v>
      </c>
      <c r="AC1987" s="5">
        <f ca="1">VLOOKUP(CONCATENATE($F1987," ",$G1987),AllocFactorMatrix,(AC$4+1),FALSE)*$E1992</f>
        <v>-4.0727817765163064E-2</v>
      </c>
      <c r="AD1987" s="5">
        <f ca="1">VLOOKUP(CONCATENATE($F1987," ",$G1987),AllocFactorMatrix,(AD$4+1),FALSE)*$E1992</f>
        <v>0</v>
      </c>
      <c r="AE1987" s="5">
        <f ca="1">VLOOKUP(CONCATENATE($F1987," ",$G1987),AllocFactorMatrix,(AE$4+1),FALSE)*$E1992</f>
        <v>0</v>
      </c>
    </row>
    <row r="1988" spans="4:31" hidden="1" outlineLevel="1">
      <c r="E1988" s="44"/>
      <c r="F1988" s="167" t="str">
        <f>F1992</f>
        <v>LABOR_M</v>
      </c>
      <c r="G1988" s="48" t="str">
        <f>$G$11</f>
        <v>DISTPRI</v>
      </c>
      <c r="H1988" s="4">
        <f t="shared" ca="1" si="2742"/>
        <v>-1318.5813925811681</v>
      </c>
      <c r="I1988" s="5">
        <f t="shared" ref="I1988:N1988" ca="1" si="2812">VLOOKUP(CONCATENATE($F1988," ",$G1988),AllocFactorMatrix,(I$4+1),FALSE)*$E1992</f>
        <v>-863.27466465377961</v>
      </c>
      <c r="J1988" s="47">
        <f t="shared" ca="1" si="2812"/>
        <v>-0.14175095180834443</v>
      </c>
      <c r="K1988" s="47">
        <f t="shared" ca="1" si="2812"/>
        <v>-0.26227986342789805</v>
      </c>
      <c r="L1988" s="5">
        <f t="shared" ca="1" si="2812"/>
        <v>-201.98335730903671</v>
      </c>
      <c r="M1988" s="5">
        <f t="shared" ca="1" si="2812"/>
        <v>-2.8225020555469142</v>
      </c>
      <c r="N1988" s="5">
        <f t="shared" ca="1" si="2812"/>
        <v>0</v>
      </c>
      <c r="O1988" s="5">
        <f t="shared" ca="1" si="2786"/>
        <v>-204.80585936458363</v>
      </c>
      <c r="P1988" s="5">
        <f ca="1">VLOOKUP(CONCATENATE($F1988," ",$G1988),AllocFactorMatrix,(P$4+1),FALSE)*$E1992</f>
        <v>-117.13433374588325</v>
      </c>
      <c r="Q1988" s="5">
        <f ca="1">VLOOKUP(CONCATENATE($F1988," ",$G1988),AllocFactorMatrix,(Q$4+1),FALSE)*$E1992</f>
        <v>-21.077663673111999</v>
      </c>
      <c r="R1988" s="5">
        <f ca="1">VLOOKUP(CONCATENATE($F1988," ",$G1988),AllocFactorMatrix,(R$4+1),FALSE)*$E1992</f>
        <v>0</v>
      </c>
      <c r="S1988" s="5">
        <f ca="1">VLOOKUP(CONCATENATE($F1988," ",$G1988),AllocFactorMatrix,(S$4+1),FALSE)*$E1992</f>
        <v>0</v>
      </c>
      <c r="T1988" s="5">
        <f t="shared" ca="1" si="2809"/>
        <v>-138.21199741899525</v>
      </c>
      <c r="U1988" s="5">
        <f ca="1">VLOOKUP(CONCATENATE($F1988," ",$G1988),AllocFactorMatrix,(U$4+1),FALSE)*$E1992</f>
        <v>-5.3042513859798399</v>
      </c>
      <c r="V1988" s="5">
        <f ca="1">VLOOKUP(CONCATENATE($F1988," ",$G1988),AllocFactorMatrix,(V$4+1),FALSE)*$E1992</f>
        <v>-73.346460494216743</v>
      </c>
      <c r="W1988" s="5">
        <f ca="1">VLOOKUP(CONCATENATE($F1988," ",$G1988),AllocFactorMatrix,(W$4+1),FALSE)*$E1992</f>
        <v>0</v>
      </c>
      <c r="X1988" s="5">
        <f ca="1">VLOOKUP(CONCATENATE($F1988," ",$G1988),AllocFactorMatrix,(X$4+1),FALSE)*$E1992</f>
        <v>0</v>
      </c>
      <c r="Y1988" s="5">
        <f t="shared" ca="1" si="2810"/>
        <v>-78.650711880196582</v>
      </c>
      <c r="Z1988" s="5">
        <f ca="1">VLOOKUP(CONCATENATE($F1988," ",$G1988),AllocFactorMatrix,(Z$4+1),FALSE)*$E1992</f>
        <v>-32.164666240140697</v>
      </c>
      <c r="AA1988" s="5">
        <f ca="1">VLOOKUP(CONCATENATE($F1988," ",$G1988),AllocFactorMatrix,(AA$4+1),FALSE)*$E1992</f>
        <v>-0.64559557542865731</v>
      </c>
      <c r="AB1988" s="5">
        <f t="shared" ca="1" si="2787"/>
        <v>-32.810261815569355</v>
      </c>
      <c r="AC1988" s="5">
        <f ca="1">VLOOKUP(CONCATENATE($F1988," ",$G1988),AllocFactorMatrix,(AC$4+1),FALSE)*$E1992</f>
        <v>-0.42386663280640785</v>
      </c>
      <c r="AD1988" s="5">
        <f ca="1">VLOOKUP(CONCATENATE($F1988," ",$G1988),AllocFactorMatrix,(AD$4+1),FALSE)*$E1992</f>
        <v>0</v>
      </c>
      <c r="AE1988" s="5">
        <f ca="1">VLOOKUP(CONCATENATE($F1988," ",$G1988),AllocFactorMatrix,(AE$4+1),FALSE)*$E1992</f>
        <v>0</v>
      </c>
    </row>
    <row r="1989" spans="4:31" hidden="1" outlineLevel="1">
      <c r="E1989" s="44"/>
      <c r="F1989" s="167" t="str">
        <f>F1992</f>
        <v>LABOR_M</v>
      </c>
      <c r="G1989" s="48" t="str">
        <f>$G$12</f>
        <v>DISTSEC</v>
      </c>
      <c r="H1989" s="4">
        <f t="shared" ca="1" si="2742"/>
        <v>-522.3864110834952</v>
      </c>
      <c r="I1989" s="5">
        <f t="shared" ref="I1989:N1989" ca="1" si="2813">VLOOKUP(CONCATENATE($F1989," ",$G1989),AllocFactorMatrix,(I$4+1),FALSE)*$E1992</f>
        <v>-387.56953500906138</v>
      </c>
      <c r="J1989" s="47">
        <f t="shared" ca="1" si="2813"/>
        <v>-9.6076490094260128E-2</v>
      </c>
      <c r="K1989" s="47">
        <f t="shared" ca="1" si="2813"/>
        <v>-0.12444553244492748</v>
      </c>
      <c r="L1989" s="5">
        <f t="shared" ca="1" si="2813"/>
        <v>-78.121155809675727</v>
      </c>
      <c r="M1989" s="5">
        <f t="shared" ca="1" si="2813"/>
        <v>0</v>
      </c>
      <c r="N1989" s="5">
        <f t="shared" ca="1" si="2813"/>
        <v>0</v>
      </c>
      <c r="O1989" s="5">
        <f t="shared" ca="1" si="2786"/>
        <v>-78.121155809675727</v>
      </c>
      <c r="P1989" s="5">
        <f ca="1">VLOOKUP(CONCATENATE($F1989," ",$G1989),AllocFactorMatrix,(P$4+1),FALSE)*$E1992</f>
        <v>-38.99759863081939</v>
      </c>
      <c r="Q1989" s="5">
        <f ca="1">VLOOKUP(CONCATENATE($F1989," ",$G1989),AllocFactorMatrix,(Q$4+1),FALSE)*$E1992</f>
        <v>0</v>
      </c>
      <c r="R1989" s="5">
        <f ca="1">VLOOKUP(CONCATENATE($F1989," ",$G1989),AllocFactorMatrix,(R$4+1),FALSE)*$E1992</f>
        <v>0</v>
      </c>
      <c r="S1989" s="5">
        <f ca="1">VLOOKUP(CONCATENATE($F1989," ",$G1989),AllocFactorMatrix,(S$4+1),FALSE)*$E1992</f>
        <v>0</v>
      </c>
      <c r="T1989" s="5">
        <f t="shared" ca="1" si="2809"/>
        <v>-38.99759863081939</v>
      </c>
      <c r="U1989" s="5">
        <f ca="1">VLOOKUP(CONCATENATE($F1989," ",$G1989),AllocFactorMatrix,(U$4+1),FALSE)*$E1992</f>
        <v>-1.4604383002123558</v>
      </c>
      <c r="V1989" s="5">
        <f ca="1">VLOOKUP(CONCATENATE($F1989," ",$G1989),AllocFactorMatrix,(V$4+1),FALSE)*$E1992</f>
        <v>0</v>
      </c>
      <c r="W1989" s="5">
        <f ca="1">VLOOKUP(CONCATENATE($F1989," ",$G1989),AllocFactorMatrix,(W$4+1),FALSE)*$E1992</f>
        <v>0</v>
      </c>
      <c r="X1989" s="5">
        <f ca="1">VLOOKUP(CONCATENATE($F1989," ",$G1989),AllocFactorMatrix,(X$4+1),FALSE)*$E1992</f>
        <v>0</v>
      </c>
      <c r="Y1989" s="5">
        <f t="shared" ca="1" si="2810"/>
        <v>-1.4604383002123558</v>
      </c>
      <c r="Z1989" s="5">
        <f ca="1">VLOOKUP(CONCATENATE($F1989," ",$G1989),AllocFactorMatrix,(Z$4+1),FALSE)*$E1992</f>
        <v>-11.037070490001637</v>
      </c>
      <c r="AA1989" s="5">
        <f ca="1">VLOOKUP(CONCATENATE($F1989," ",$G1989),AllocFactorMatrix,(AA$4+1),FALSE)*$E1992</f>
        <v>0</v>
      </c>
      <c r="AB1989" s="5">
        <f t="shared" ca="1" si="2787"/>
        <v>-11.037070490001637</v>
      </c>
      <c r="AC1989" s="5">
        <f ca="1">VLOOKUP(CONCATENATE($F1989," ",$G1989),AllocFactorMatrix,(AC$4+1),FALSE)*$E1992</f>
        <v>-0.13049759481306983</v>
      </c>
      <c r="AD1989" s="5">
        <f ca="1">VLOOKUP(CONCATENATE($F1989," ",$G1989),AllocFactorMatrix,(AD$4+1),FALSE)*$E1992</f>
        <v>-4.0166781429564899</v>
      </c>
      <c r="AE1989" s="5">
        <f ca="1">VLOOKUP(CONCATENATE($F1989," ",$G1989),AllocFactorMatrix,(AE$4+1),FALSE)*$E1992</f>
        <v>-0.83291508341559373</v>
      </c>
    </row>
    <row r="1990" spans="4:31" hidden="1" outlineLevel="1">
      <c r="E1990" s="44"/>
      <c r="F1990" s="167" t="str">
        <f>F1992</f>
        <v>LABOR_M</v>
      </c>
      <c r="G1990" s="48" t="str">
        <f>$G$13</f>
        <v>ENERGY</v>
      </c>
      <c r="H1990" s="4">
        <f t="shared" ca="1" si="2742"/>
        <v>-1502.9331478273384</v>
      </c>
      <c r="I1990" s="5">
        <f t="shared" ref="I1990:N1990" ca="1" si="2814">VLOOKUP(CONCATENATE($F1990," ",$G1990),AllocFactorMatrix,(I$4+1),FALSE)*$E1992</f>
        <v>-587.9829207589994</v>
      </c>
      <c r="J1990" s="47">
        <f t="shared" ca="1" si="2814"/>
        <v>-9.4093354051868971E-2</v>
      </c>
      <c r="K1990" s="47">
        <f t="shared" ca="1" si="2814"/>
        <v>-0.27130883049535315</v>
      </c>
      <c r="L1990" s="5">
        <f t="shared" ca="1" si="2814"/>
        <v>-169.54710033641632</v>
      </c>
      <c r="M1990" s="5">
        <f t="shared" ca="1" si="2814"/>
        <v>-2.3646775340138384</v>
      </c>
      <c r="N1990" s="5">
        <f t="shared" ca="1" si="2814"/>
        <v>-0.33057991516409335</v>
      </c>
      <c r="O1990" s="5">
        <f t="shared" ca="1" si="2786"/>
        <v>-172.24235778559427</v>
      </c>
      <c r="P1990" s="5">
        <f ca="1">VLOOKUP(CONCATENATE($F1990," ",$G1990),AllocFactorMatrix,(P$4+1),FALSE)*$E1992</f>
        <v>-109.91867147985971</v>
      </c>
      <c r="Q1990" s="5">
        <f ca="1">VLOOKUP(CONCATENATE($F1990," ",$G1990),AllocFactorMatrix,(Q$4+1),FALSE)*$E1992</f>
        <v>-19.631297978910691</v>
      </c>
      <c r="R1990" s="5">
        <f ca="1">VLOOKUP(CONCATENATE($F1990," ",$G1990),AllocFactorMatrix,(R$4+1),FALSE)*$E1992</f>
        <v>-3.9976511968890649</v>
      </c>
      <c r="S1990" s="5">
        <f ca="1">VLOOKUP(CONCATENATE($F1990," ",$G1990),AllocFactorMatrix,(S$4+1),FALSE)*$E1992</f>
        <v>-0.15099263863205126</v>
      </c>
      <c r="T1990" s="5">
        <f t="shared" ca="1" si="2809"/>
        <v>-133.6986132942915</v>
      </c>
      <c r="U1990" s="5">
        <f ca="1">VLOOKUP(CONCATENATE($F1990," ",$G1990),AllocFactorMatrix,(U$4+1),FALSE)*$E1992</f>
        <v>-5.7648166241967118</v>
      </c>
      <c r="V1990" s="5">
        <f ca="1">VLOOKUP(CONCATENATE($F1990," ",$G1990),AllocFactorMatrix,(V$4+1),FALSE)*$E1992</f>
        <v>-91.142846920445933</v>
      </c>
      <c r="W1990" s="5">
        <f ca="1">VLOOKUP(CONCATENATE($F1990," ",$G1990),AllocFactorMatrix,(W$4+1),FALSE)*$E1992</f>
        <v>-391.99055062011894</v>
      </c>
      <c r="X1990" s="5">
        <f ca="1">VLOOKUP(CONCATENATE($F1990," ",$G1990),AllocFactorMatrix,(X$4+1),FALSE)*$E1992</f>
        <v>-73.737516811432911</v>
      </c>
      <c r="Y1990" s="5">
        <f t="shared" ca="1" si="2810"/>
        <v>-562.63573097619451</v>
      </c>
      <c r="Z1990" s="5">
        <f ca="1">VLOOKUP(CONCATENATE($F1990," ",$G1990),AllocFactorMatrix,(Z$4+1),FALSE)*$E1992</f>
        <v>-30.237491504781847</v>
      </c>
      <c r="AA1990" s="5">
        <f ca="1">VLOOKUP(CONCATENATE($F1990," ",$G1990),AllocFactorMatrix,(AA$4+1),FALSE)*$E1992</f>
        <v>-0.60670923536462362</v>
      </c>
      <c r="AB1990" s="5">
        <f t="shared" ca="1" si="2787"/>
        <v>-30.844200740146469</v>
      </c>
      <c r="AC1990" s="5">
        <f ca="1">VLOOKUP(CONCATENATE($F1990," ",$G1990),AllocFactorMatrix,(AC$4+1),FALSE)*$E1992</f>
        <v>-0.54118723961295734</v>
      </c>
      <c r="AD1990" s="5">
        <f ca="1">VLOOKUP(CONCATENATE($F1990," ",$G1990),AllocFactorMatrix,(AD$4+1),FALSE)*$E1992</f>
        <v>-12.12240882107317</v>
      </c>
      <c r="AE1990" s="5">
        <f ca="1">VLOOKUP(CONCATENATE($F1990," ",$G1990),AllocFactorMatrix,(AE$4+1),FALSE)*$E1992</f>
        <v>-2.5003260268781227</v>
      </c>
    </row>
    <row r="1991" spans="4:31" hidden="1" outlineLevel="1">
      <c r="E1991" s="44"/>
      <c r="F1991" s="167" t="str">
        <f>F1992</f>
        <v>LABOR_M</v>
      </c>
      <c r="G1991" s="48" t="str">
        <f>$G$14</f>
        <v>CUSTOMER</v>
      </c>
      <c r="H1991" s="4">
        <f t="shared" ca="1" si="2742"/>
        <v>-994.63978425983623</v>
      </c>
      <c r="I1991" s="5">
        <f t="shared" ref="I1991:N1991" ca="1" si="2815">VLOOKUP(CONCATENATE($F1991," ",$G1991),AllocFactorMatrix,(I$4+1),FALSE)*$E1992</f>
        <v>-767.83655859207988</v>
      </c>
      <c r="J1991" s="47">
        <f t="shared" ca="1" si="2815"/>
        <v>-0.15496204394902702</v>
      </c>
      <c r="K1991" s="47">
        <f t="shared" ca="1" si="2815"/>
        <v>-4.5451938915694524E-2</v>
      </c>
      <c r="L1991" s="5">
        <f t="shared" ca="1" si="2815"/>
        <v>-155.47545560033959</v>
      </c>
      <c r="M1991" s="5">
        <f t="shared" ca="1" si="2815"/>
        <v>-3.9749008114251922</v>
      </c>
      <c r="N1991" s="5">
        <f t="shared" ca="1" si="2815"/>
        <v>-0.6408778158802525</v>
      </c>
      <c r="O1991" s="5">
        <f t="shared" ca="1" si="2786"/>
        <v>-160.09123422764503</v>
      </c>
      <c r="P1991" s="5">
        <f ca="1">VLOOKUP(CONCATENATE($F1991," ",$G1991),AllocFactorMatrix,(P$4+1),FALSE)*$E1992</f>
        <v>-6.3680057875790501</v>
      </c>
      <c r="Q1991" s="5">
        <f ca="1">VLOOKUP(CONCATENATE($F1991," ",$G1991),AllocFactorMatrix,(Q$4+1),FALSE)*$E1992</f>
        <v>-1.5402847415703282</v>
      </c>
      <c r="R1991" s="5">
        <f ca="1">VLOOKUP(CONCATENATE($F1991," ",$G1991),AllocFactorMatrix,(R$4+1),FALSE)*$E1992</f>
        <v>-1.5679513192566608</v>
      </c>
      <c r="S1991" s="5">
        <f ca="1">VLOOKUP(CONCATENATE($F1991," ",$G1991),AllocFactorMatrix,(S$4+1),FALSE)*$E1992</f>
        <v>-0.19367865661916384</v>
      </c>
      <c r="T1991" s="5">
        <f t="shared" ca="1" si="2809"/>
        <v>-9.6699205050252033</v>
      </c>
      <c r="U1991" s="5">
        <f ca="1">VLOOKUP(CONCATENATE($F1991," ",$G1991),AllocFactorMatrix,(U$4+1),FALSE)*$E1992</f>
        <v>-4.8469182739950975E-2</v>
      </c>
      <c r="V1991" s="5">
        <f ca="1">VLOOKUP(CONCATENATE($F1991," ",$G1991),AllocFactorMatrix,(V$4+1),FALSE)*$E1992</f>
        <v>-1.1197948281887822</v>
      </c>
      <c r="W1991" s="5">
        <f ca="1">VLOOKUP(CONCATENATE($F1991," ",$G1991),AllocFactorMatrix,(W$4+1),FALSE)*$E1992</f>
        <v>-2.6338642534323324</v>
      </c>
      <c r="X1991" s="5">
        <f ca="1">VLOOKUP(CONCATENATE($F1991," ",$G1991),AllocFactorMatrix,(X$4+1),FALSE)*$E1992</f>
        <v>-0.77557691432441811</v>
      </c>
      <c r="Y1991" s="5">
        <f t="shared" ca="1" si="2810"/>
        <v>-4.5777051786854841</v>
      </c>
      <c r="Z1991" s="5">
        <f ca="1">VLOOKUP(CONCATENATE($F1991," ",$G1991),AllocFactorMatrix,(Z$4+1),FALSE)*$E1992</f>
        <v>-1.4131312835428318</v>
      </c>
      <c r="AA1991" s="5">
        <f ca="1">VLOOKUP(CONCATENATE($F1991," ",$G1991),AllocFactorMatrix,(AA$4+1),FALSE)*$E1992</f>
        <v>-2.1109683239169213E-2</v>
      </c>
      <c r="AB1991" s="5">
        <f t="shared" ca="1" si="2787"/>
        <v>-1.4342409667820011</v>
      </c>
      <c r="AC1991" s="5">
        <f ca="1">VLOOKUP(CONCATENATE($F1991," ",$G1991),AllocFactorMatrix,(AC$4+1),FALSE)*$E1992</f>
        <v>-0.11504018207700609</v>
      </c>
      <c r="AD1991" s="5">
        <f ca="1">VLOOKUP(CONCATENATE($F1991," ",$G1991),AllocFactorMatrix,(AD$4+1),FALSE)*$E1992</f>
        <v>-41.799326283924572</v>
      </c>
      <c r="AE1991" s="5">
        <f ca="1">VLOOKUP(CONCATENATE($F1991," ",$G1991),AllocFactorMatrix,(AE$4+1),FALSE)*$E1992</f>
        <v>-8.9153443407518189</v>
      </c>
    </row>
    <row r="1992" spans="4:31" collapsed="1">
      <c r="D1992" s="96" t="s">
        <v>629</v>
      </c>
      <c r="E1992" s="54">
        <v>-8840</v>
      </c>
      <c r="F1992" s="87" t="s">
        <v>67</v>
      </c>
      <c r="G1992" s="48" t="str">
        <f>$G$15</f>
        <v>TOTAL</v>
      </c>
      <c r="H1992" s="4">
        <f t="shared" ca="1" si="2742"/>
        <v>-8840.0000000000036</v>
      </c>
      <c r="I1992" s="5">
        <f t="shared" ref="I1992:N1992" ca="1" si="2816">VLOOKUP(CONCATENATE($F1992," ",$G1992),AllocFactorMatrix,(I$4+1),FALSE)*$E1992</f>
        <v>-4921.0843617764749</v>
      </c>
      <c r="J1992" s="47">
        <f t="shared" ca="1" si="2816"/>
        <v>-0.99963774665697336</v>
      </c>
      <c r="K1992" s="47">
        <f t="shared" ca="1" si="2816"/>
        <v>-1.6027638127148638</v>
      </c>
      <c r="L1992" s="5">
        <f t="shared" ca="1" si="2816"/>
        <v>-1144.6491266671831</v>
      </c>
      <c r="M1992" s="5">
        <f t="shared" ca="1" si="2816"/>
        <v>-16.670698103809485</v>
      </c>
      <c r="N1992" s="5">
        <f t="shared" ca="1" si="2816"/>
        <v>-2.0284795214848597</v>
      </c>
      <c r="O1992" s="5">
        <f t="shared" ca="1" si="2786"/>
        <v>-1163.3483042924772</v>
      </c>
      <c r="P1992" s="5">
        <f ca="1">VLOOKUP(CONCATENATE($F1992," ",$G1992),AllocFactorMatrix,(P$4+1),FALSE)*$E1992</f>
        <v>-592.98498146118106</v>
      </c>
      <c r="Q1992" s="5">
        <f ca="1">VLOOKUP(CONCATENATE($F1992," ",$G1992),AllocFactorMatrix,(Q$4+1),FALSE)*$E1992</f>
        <v>-99.783347474127481</v>
      </c>
      <c r="R1992" s="5">
        <f ca="1">VLOOKUP(CONCATENATE($F1992," ",$G1992),AllocFactorMatrix,(R$4+1),FALSE)*$E1992</f>
        <v>-17.352807319939394</v>
      </c>
      <c r="S1992" s="5">
        <f ca="1">VLOOKUP(CONCATENATE($F1992," ",$G1992),AllocFactorMatrix,(S$4+1),FALSE)*$E1992</f>
        <v>-0.77227033624438701</v>
      </c>
      <c r="T1992" s="5">
        <f t="shared" ca="1" si="2809"/>
        <v>-710.89340659149229</v>
      </c>
      <c r="U1992" s="5">
        <f ca="1">VLOOKUP(CONCATENATE($F1992," ",$G1992),AllocFactorMatrix,(U$4+1),FALSE)*$E1992</f>
        <v>-27.756226906921921</v>
      </c>
      <c r="V1992" s="5">
        <f ca="1">VLOOKUP(CONCATENATE($F1992," ",$G1992),AllocFactorMatrix,(V$4+1),FALSE)*$E1992</f>
        <v>-370.79139562042099</v>
      </c>
      <c r="W1992" s="5">
        <f ca="1">VLOOKUP(CONCATENATE($F1992," ",$G1992),AllocFactorMatrix,(W$4+1),FALSE)*$E1992</f>
        <v>-1187.181385034753</v>
      </c>
      <c r="X1992" s="5">
        <f ca="1">VLOOKUP(CONCATENATE($F1992," ",$G1992),AllocFactorMatrix,(X$4+1),FALSE)*$E1992</f>
        <v>-211.77971588701027</v>
      </c>
      <c r="Y1992" s="5">
        <f t="shared" ca="1" si="2810"/>
        <v>-1797.5087234491061</v>
      </c>
      <c r="Z1992" s="5">
        <f ca="1">VLOOKUP(CONCATENATE($F1992," ",$G1992),AllocFactorMatrix,(Z$4+1),FALSE)*$E1992</f>
        <v>-162.96232133422555</v>
      </c>
      <c r="AA1992" s="5">
        <f ca="1">VLOOKUP(CONCATENATE($F1992," ",$G1992),AllocFactorMatrix,(AA$4+1),FALSE)*$E1992</f>
        <v>-3.033520954615514</v>
      </c>
      <c r="AB1992" s="5">
        <f t="shared" ca="1" si="2787"/>
        <v>-165.99584228884106</v>
      </c>
      <c r="AC1992" s="5">
        <f ca="1">VLOOKUP(CONCATENATE($F1992," ",$G1992),AllocFactorMatrix,(AC$4+1),FALSE)*$E1992</f>
        <v>-2.3732266071286436</v>
      </c>
      <c r="AD1992" s="5">
        <f ca="1">VLOOKUP(CONCATENATE($F1992," ",$G1992),AllocFactorMatrix,(AD$4+1),FALSE)*$E1992</f>
        <v>-62.922563536147464</v>
      </c>
      <c r="AE1992" s="5">
        <f ca="1">VLOOKUP(CONCATENATE($F1992," ",$G1992),AllocFactorMatrix,(AE$4+1),FALSE)*$E1992</f>
        <v>-13.271169898956293</v>
      </c>
    </row>
    <row r="1993" spans="4:31" hidden="1" outlineLevel="1">
      <c r="E1993" s="44"/>
      <c r="F1993" s="167" t="str">
        <f>F2000</f>
        <v>LABOR_M</v>
      </c>
      <c r="G1993" s="48" t="str">
        <f>$G$8</f>
        <v>PRODUCTION</v>
      </c>
      <c r="H1993" s="4">
        <f t="shared" ca="1" si="2742"/>
        <v>-163074.00268593009</v>
      </c>
      <c r="I1993" s="5">
        <f t="shared" ref="I1993:N1993" ca="1" si="2817">VLOOKUP(CONCATENATE($F1993," ",$G1993),AllocFactorMatrix,(I$4+1),FALSE)*$E2000</f>
        <v>-83864.218814606153</v>
      </c>
      <c r="J1993" s="47">
        <f t="shared" ca="1" si="2817"/>
        <v>-18.761863380786945</v>
      </c>
      <c r="K1993" s="47">
        <f t="shared" ca="1" si="2817"/>
        <v>-32.850684999867198</v>
      </c>
      <c r="L1993" s="5">
        <f t="shared" ca="1" si="2817"/>
        <v>-19546.021602450433</v>
      </c>
      <c r="M1993" s="5">
        <f t="shared" ca="1" si="2817"/>
        <v>-271.98264183282038</v>
      </c>
      <c r="N1993" s="5">
        <f t="shared" ca="1" si="2817"/>
        <v>-37.880030846554583</v>
      </c>
      <c r="O1993" s="5">
        <f t="shared" ca="1" si="2786"/>
        <v>-19855.884275129807</v>
      </c>
      <c r="P1993" s="5">
        <f ca="1">VLOOKUP(CONCATENATE($F1993," ",$G1993),AllocFactorMatrix,(P$4+1),FALSE)*$E2000</f>
        <v>-11625.831131114295</v>
      </c>
      <c r="Q1993" s="5">
        <f ca="1">VLOOKUP(CONCATENATE($F1993," ",$G1993),AllocFactorMatrix,(Q$4+1),FALSE)*$E2000</f>
        <v>-2086.3597808296704</v>
      </c>
      <c r="R1993" s="5">
        <f ca="1">VLOOKUP(CONCATENATE($F1993," ",$G1993),AllocFactorMatrix,(R$4+1),FALSE)*$E2000</f>
        <v>-423.09247263656158</v>
      </c>
      <c r="S1993" s="5">
        <f ca="1">VLOOKUP(CONCATENATE($F1993," ",$G1993),AllocFactorMatrix,(S$4+1),FALSE)*$E2000</f>
        <v>-16.066745316661997</v>
      </c>
      <c r="T1993" s="5">
        <f ca="1">SUBTOTAL(9,P1993:S1993)</f>
        <v>-14151.35012989719</v>
      </c>
      <c r="U1993" s="5">
        <f ca="1">VLOOKUP(CONCATENATE($F1993," ",$G1993),AllocFactorMatrix,(U$4+1),FALSE)*$E2000</f>
        <v>-551.3880600831759</v>
      </c>
      <c r="V1993" s="5">
        <f ca="1">VLOOKUP(CONCATENATE($F1993," ",$G1993),AllocFactorMatrix,(V$4+1),FALSE)*$E2000</f>
        <v>-7444.0572099429237</v>
      </c>
      <c r="W1993" s="5">
        <f ca="1">VLOOKUP(CONCATENATE($F1993," ",$G1993),AllocFactorMatrix,(W$4+1),FALSE)*$E2000</f>
        <v>-28470.530561368978</v>
      </c>
      <c r="X1993" s="5">
        <f ca="1">VLOOKUP(CONCATENATE($F1993," ",$G1993),AllocFactorMatrix,(X$4+1),FALSE)*$E2000</f>
        <v>-5157.7006665422787</v>
      </c>
      <c r="Y1993" s="5">
        <f ca="1">SUBTOTAL(9,U1993:X1993)</f>
        <v>-41623.676497937362</v>
      </c>
      <c r="Z1993" s="5">
        <f ca="1">VLOOKUP(CONCATENATE($F1993," ",$G1993),AllocFactorMatrix,(Z$4+1),FALSE)*$E2000</f>
        <v>-3195.5825341031464</v>
      </c>
      <c r="AA1993" s="5">
        <f ca="1">VLOOKUP(CONCATENATE($F1993," ",$G1993),AllocFactorMatrix,(AA$4+1),FALSE)*$E2000</f>
        <v>-63.823979534118735</v>
      </c>
      <c r="AB1993" s="5">
        <f t="shared" ca="1" si="2787"/>
        <v>-3259.4065136372651</v>
      </c>
      <c r="AC1993" s="5">
        <f ca="1">VLOOKUP(CONCATENATE($F1993," ",$G1993),AllocFactorMatrix,(AC$4+1),FALSE)*$E2000</f>
        <v>-42.154903449563001</v>
      </c>
      <c r="AD1993" s="5">
        <f ca="1">VLOOKUP(CONCATENATE($F1993," ",$G1993),AllocFactorMatrix,(AD$4+1),FALSE)*$E2000</f>
        <v>-187.27608255240912</v>
      </c>
      <c r="AE1993" s="5">
        <f ca="1">VLOOKUP(CONCATENATE($F1993," ",$G1993),AllocFactorMatrix,(AE$4+1),FALSE)*$E2000</f>
        <v>-38.422920339580237</v>
      </c>
    </row>
    <row r="1994" spans="4:31" hidden="1" outlineLevel="1">
      <c r="E1994" s="44"/>
      <c r="F1994" s="167" t="str">
        <f>F2000</f>
        <v>LABOR_M</v>
      </c>
      <c r="G1994" s="48" t="str">
        <f>$G$9</f>
        <v>BULKTRAN</v>
      </c>
      <c r="H1994" s="4">
        <f t="shared" ca="1" si="2742"/>
        <v>-25277.760323730527</v>
      </c>
      <c r="I1994" s="5">
        <f t="shared" ref="I1994:N1994" ca="1" si="2818">VLOOKUP(CONCATENATE($F1994," ",$G1994),AllocFactorMatrix,(I$4+1),FALSE)*$E2000</f>
        <v>-12999.61727814635</v>
      </c>
      <c r="J1994" s="47">
        <f t="shared" ca="1" si="2818"/>
        <v>-2.9082372294466632</v>
      </c>
      <c r="K1994" s="47">
        <f t="shared" ca="1" si="2818"/>
        <v>-5.0921160222962678</v>
      </c>
      <c r="L1994" s="5">
        <f t="shared" ca="1" si="2818"/>
        <v>-3029.787956457807</v>
      </c>
      <c r="M1994" s="5">
        <f t="shared" ca="1" si="2818"/>
        <v>-42.159460853524692</v>
      </c>
      <c r="N1994" s="5">
        <f t="shared" ca="1" si="2818"/>
        <v>-5.8717044104132947</v>
      </c>
      <c r="O1994" s="5">
        <f t="shared" ca="1" si="2786"/>
        <v>-3077.819121721745</v>
      </c>
      <c r="P1994" s="5">
        <f ca="1">VLOOKUP(CONCATENATE($F1994," ",$G1994),AllocFactorMatrix,(P$4+1),FALSE)*$E2000</f>
        <v>-1802.0957850801969</v>
      </c>
      <c r="Q1994" s="5">
        <f ca="1">VLOOKUP(CONCATENATE($F1994," ",$G1994),AllocFactorMatrix,(Q$4+1),FALSE)*$E2000</f>
        <v>-323.40226903275499</v>
      </c>
      <c r="R1994" s="5">
        <f ca="1">VLOOKUP(CONCATENATE($F1994," ",$G1994),AllocFactorMatrix,(R$4+1),FALSE)*$E2000</f>
        <v>-65.582679899499652</v>
      </c>
      <c r="S1994" s="5">
        <f ca="1">VLOOKUP(CONCATENATE($F1994," ",$G1994),AllocFactorMatrix,(S$4+1),FALSE)*$E2000</f>
        <v>-2.4904726112547952</v>
      </c>
      <c r="T1994" s="5">
        <f t="shared" ref="T1994:T2000" ca="1" si="2819">SUBTOTAL(9,P1994:S1994)</f>
        <v>-2193.5712066237065</v>
      </c>
      <c r="U1994" s="5">
        <f ca="1">VLOOKUP(CONCATENATE($F1994," ",$G1994),AllocFactorMatrix,(U$4+1),FALSE)*$E2000</f>
        <v>-85.469510765566937</v>
      </c>
      <c r="V1994" s="5">
        <f ca="1">VLOOKUP(CONCATENATE($F1994," ",$G1994),AllocFactorMatrix,(V$4+1),FALSE)*$E2000</f>
        <v>-1153.887749670781</v>
      </c>
      <c r="W1994" s="5">
        <f ca="1">VLOOKUP(CONCATENATE($F1994," ",$G1994),AllocFactorMatrix,(W$4+1),FALSE)*$E2000</f>
        <v>-4413.1574375209857</v>
      </c>
      <c r="X1994" s="5">
        <f ca="1">VLOOKUP(CONCATENATE($F1994," ",$G1994),AllocFactorMatrix,(X$4+1),FALSE)*$E2000</f>
        <v>-799.4844004748835</v>
      </c>
      <c r="Y1994" s="5">
        <f t="shared" ref="Y1994:Y2000" ca="1" si="2820">SUBTOTAL(9,U1994:X1994)</f>
        <v>-6451.9990984322176</v>
      </c>
      <c r="Z1994" s="5">
        <f ca="1">VLOOKUP(CONCATENATE($F1994," ",$G1994),AllocFactorMatrix,(Z$4+1),FALSE)*$E2000</f>
        <v>-495.3405696880464</v>
      </c>
      <c r="AA1994" s="5">
        <f ca="1">VLOOKUP(CONCATENATE($F1994," ",$G1994),AllocFactorMatrix,(AA$4+1),FALSE)*$E2000</f>
        <v>-9.8932216723550681</v>
      </c>
      <c r="AB1994" s="5">
        <f t="shared" ca="1" si="2787"/>
        <v>-505.23379136040148</v>
      </c>
      <c r="AC1994" s="5">
        <f ca="1">VLOOKUP(CONCATENATE($F1994," ",$G1994),AllocFactorMatrix,(AC$4+1),FALSE)*$E2000</f>
        <v>-6.5343434779134677</v>
      </c>
      <c r="AD1994" s="5">
        <f ca="1">VLOOKUP(CONCATENATE($F1994," ",$G1994),AllocFactorMatrix,(AD$4+1),FALSE)*$E2000</f>
        <v>-29.029274140306494</v>
      </c>
      <c r="AE1994" s="5">
        <f ca="1">VLOOKUP(CONCATENATE($F1994," ",$G1994),AllocFactorMatrix,(AE$4+1),FALSE)*$E2000</f>
        <v>-5.9558565760616871</v>
      </c>
    </row>
    <row r="1995" spans="4:31" hidden="1" outlineLevel="1">
      <c r="E1995" s="44"/>
      <c r="F1995" s="167" t="str">
        <f>F2000</f>
        <v>LABOR_M</v>
      </c>
      <c r="G1995" s="48" t="str">
        <f>$G$10</f>
        <v>SUBTRAN</v>
      </c>
      <c r="H1995" s="4">
        <f t="shared" ca="1" si="2742"/>
        <v>-7005.4584805230161</v>
      </c>
      <c r="I1995" s="5">
        <f t="shared" ref="I1995:N1995" ca="1" si="2821">VLOOKUP(CONCATENATE($F1995," ",$G1995),AllocFactorMatrix,(I$4+1),FALSE)*$E2000</f>
        <v>-3578.8797916091971</v>
      </c>
      <c r="J1995" s="47">
        <f t="shared" ca="1" si="2821"/>
        <v>-0.58276629548237291</v>
      </c>
      <c r="K1995" s="47">
        <f t="shared" ca="1" si="2821"/>
        <v>-1.0846281374536044</v>
      </c>
      <c r="L1995" s="5">
        <f t="shared" ca="1" si="2821"/>
        <v>-838.71535855653417</v>
      </c>
      <c r="M1995" s="5">
        <f t="shared" ca="1" si="2821"/>
        <v>-11.721712922482299</v>
      </c>
      <c r="N1995" s="5">
        <f t="shared" ca="1" si="2821"/>
        <v>-2.1215755769416691</v>
      </c>
      <c r="O1995" s="5">
        <f t="shared" ca="1" si="2786"/>
        <v>-852.5586470559582</v>
      </c>
      <c r="P1995" s="5">
        <f ca="1">VLOOKUP(CONCATENATE($F1995," ",$G1995),AllocFactorMatrix,(P$4+1),FALSE)*$E2000</f>
        <v>-484.21846269423514</v>
      </c>
      <c r="Q1995" s="5">
        <f ca="1">VLOOKUP(CONCATENATE($F1995," ",$G1995),AllocFactorMatrix,(Q$4+1),FALSE)*$E2000</f>
        <v>-87.139836443069086</v>
      </c>
      <c r="R1995" s="5">
        <f ca="1">VLOOKUP(CONCATENATE($F1995," ",$G1995),AllocFactorMatrix,(R$4+1),FALSE)*$E2000</f>
        <v>-22.873535218081145</v>
      </c>
      <c r="S1995" s="5">
        <f ca="1">VLOOKUP(CONCATENATE($F1995," ",$G1995),AllocFactorMatrix,(S$4+1),FALSE)*$E2000</f>
        <v>0</v>
      </c>
      <c r="T1995" s="5">
        <f t="shared" ca="1" si="2819"/>
        <v>-594.23183435538544</v>
      </c>
      <c r="U1995" s="5">
        <f ca="1">VLOOKUP(CONCATENATE($F1995," ",$G1995),AllocFactorMatrix,(U$4+1),FALSE)*$E2000</f>
        <v>-21.857936548681099</v>
      </c>
      <c r="V1995" s="5">
        <f ca="1">VLOOKUP(CONCATENATE($F1995," ",$G1995),AllocFactorMatrix,(V$4+1),FALSE)*$E2000</f>
        <v>-306.68804497275295</v>
      </c>
      <c r="W1995" s="5">
        <f ca="1">VLOOKUP(CONCATENATE($F1995," ",$G1995),AllocFactorMatrix,(W$4+1),FALSE)*$E2000</f>
        <v>-1512.208636915939</v>
      </c>
      <c r="X1995" s="5">
        <f ca="1">VLOOKUP(CONCATENATE($F1995," ",$G1995),AllocFactorMatrix,(X$4+1),FALSE)*$E2000</f>
        <v>0</v>
      </c>
      <c r="Y1995" s="5">
        <f t="shared" ca="1" si="2820"/>
        <v>-1840.754618437373</v>
      </c>
      <c r="Z1995" s="5">
        <f ca="1">VLOOKUP(CONCATENATE($F1995," ",$G1995),AllocFactorMatrix,(Z$4+1),FALSE)*$E2000</f>
        <v>-132.92963272972037</v>
      </c>
      <c r="AA1995" s="5">
        <f ca="1">VLOOKUP(CONCATENATE($F1995," ",$G1995),AllocFactorMatrix,(AA$4+1),FALSE)*$E2000</f>
        <v>-2.6690298980430556</v>
      </c>
      <c r="AB1995" s="5">
        <f t="shared" ca="1" si="2787"/>
        <v>-135.59866262776342</v>
      </c>
      <c r="AC1995" s="5">
        <f ca="1">VLOOKUP(CONCATENATE($F1995," ",$G1995),AllocFactorMatrix,(AC$4+1),FALSE)*$E2000</f>
        <v>-1.7675320043776266</v>
      </c>
      <c r="AD1995" s="5">
        <f ca="1">VLOOKUP(CONCATENATE($F1995," ",$G1995),AllocFactorMatrix,(AD$4+1),FALSE)*$E2000</f>
        <v>0</v>
      </c>
      <c r="AE1995" s="5">
        <f ca="1">VLOOKUP(CONCATENATE($F1995," ",$G1995),AllocFactorMatrix,(AE$4+1),FALSE)*$E2000</f>
        <v>0</v>
      </c>
    </row>
    <row r="1996" spans="4:31" hidden="1" outlineLevel="1">
      <c r="E1996" s="44"/>
      <c r="F1996" s="167" t="str">
        <f>F2000</f>
        <v>LABOR_M</v>
      </c>
      <c r="G1996" s="48" t="str">
        <f>$G$11</f>
        <v>DISTPRI</v>
      </c>
      <c r="H1996" s="4">
        <f t="shared" ca="1" si="2742"/>
        <v>-57224.642508530495</v>
      </c>
      <c r="I1996" s="5">
        <f t="shared" ref="I1996:N1996" ca="1" si="2822">VLOOKUP(CONCATENATE($F1996," ",$G1996),AllocFactorMatrix,(I$4+1),FALSE)*$E2000</f>
        <v>-37464.94857991342</v>
      </c>
      <c r="J1996" s="47">
        <f t="shared" ca="1" si="2822"/>
        <v>-6.1517988863756212</v>
      </c>
      <c r="K1996" s="47">
        <f t="shared" ca="1" si="2822"/>
        <v>-11.382590036757072</v>
      </c>
      <c r="L1996" s="5">
        <f t="shared" ca="1" si="2822"/>
        <v>-8765.8035216592853</v>
      </c>
      <c r="M1996" s="5">
        <f t="shared" ca="1" si="2822"/>
        <v>-122.49275775998194</v>
      </c>
      <c r="N1996" s="5">
        <f t="shared" ca="1" si="2822"/>
        <v>0</v>
      </c>
      <c r="O1996" s="5">
        <f t="shared" ca="1" si="2786"/>
        <v>-8888.2962794192681</v>
      </c>
      <c r="P1996" s="5">
        <f ca="1">VLOOKUP(CONCATENATE($F1996," ",$G1996),AllocFactorMatrix,(P$4+1),FALSE)*$E2000</f>
        <v>-5083.4710786884198</v>
      </c>
      <c r="Q1996" s="5">
        <f ca="1">VLOOKUP(CONCATENATE($F1996," ",$G1996),AllocFactorMatrix,(Q$4+1),FALSE)*$E2000</f>
        <v>-914.74199119992988</v>
      </c>
      <c r="R1996" s="5">
        <f ca="1">VLOOKUP(CONCATENATE($F1996," ",$G1996),AllocFactorMatrix,(R$4+1),FALSE)*$E2000</f>
        <v>0</v>
      </c>
      <c r="S1996" s="5">
        <f ca="1">VLOOKUP(CONCATENATE($F1996," ",$G1996),AllocFactorMatrix,(S$4+1),FALSE)*$E2000</f>
        <v>0</v>
      </c>
      <c r="T1996" s="5">
        <f t="shared" ca="1" si="2819"/>
        <v>-5998.2130698883493</v>
      </c>
      <c r="U1996" s="5">
        <f ca="1">VLOOKUP(CONCATENATE($F1996," ",$G1996),AllocFactorMatrix,(U$4+1),FALSE)*$E2000</f>
        <v>-230.19730981027709</v>
      </c>
      <c r="V1996" s="5">
        <f ca="1">VLOOKUP(CONCATENATE($F1996," ",$G1996),AllocFactorMatrix,(V$4+1),FALSE)*$E2000</f>
        <v>-3183.1368201180189</v>
      </c>
      <c r="W1996" s="5">
        <f ca="1">VLOOKUP(CONCATENATE($F1996," ",$G1996),AllocFactorMatrix,(W$4+1),FALSE)*$E2000</f>
        <v>0</v>
      </c>
      <c r="X1996" s="5">
        <f ca="1">VLOOKUP(CONCATENATE($F1996," ",$G1996),AllocFactorMatrix,(X$4+1),FALSE)*$E2000</f>
        <v>0</v>
      </c>
      <c r="Y1996" s="5">
        <f t="shared" ca="1" si="2820"/>
        <v>-3413.3341299282961</v>
      </c>
      <c r="Z1996" s="5">
        <f ca="1">VLOOKUP(CONCATENATE($F1996," ",$G1996),AllocFactorMatrix,(Z$4+1),FALSE)*$E2000</f>
        <v>-1395.9028523792463</v>
      </c>
      <c r="AA1996" s="5">
        <f ca="1">VLOOKUP(CONCATENATE($F1996," ",$G1996),AllocFactorMatrix,(AA$4+1),FALSE)*$E2000</f>
        <v>-28.017971599519438</v>
      </c>
      <c r="AB1996" s="5">
        <f t="shared" ca="1" si="2787"/>
        <v>-1423.9208239787656</v>
      </c>
      <c r="AC1996" s="5">
        <f ca="1">VLOOKUP(CONCATENATE($F1996," ",$G1996),AllocFactorMatrix,(AC$4+1),FALSE)*$E2000</f>
        <v>-18.395236479228679</v>
      </c>
      <c r="AD1996" s="5">
        <f ca="1">VLOOKUP(CONCATENATE($F1996," ",$G1996),AllocFactorMatrix,(AD$4+1),FALSE)*$E2000</f>
        <v>0</v>
      </c>
      <c r="AE1996" s="5">
        <f ca="1">VLOOKUP(CONCATENATE($F1996," ",$G1996),AllocFactorMatrix,(AE$4+1),FALSE)*$E2000</f>
        <v>0</v>
      </c>
    </row>
    <row r="1997" spans="4:31" hidden="1" outlineLevel="1">
      <c r="E1997" s="44"/>
      <c r="F1997" s="167" t="str">
        <f>F2000</f>
        <v>LABOR_M</v>
      </c>
      <c r="G1997" s="48" t="str">
        <f>$G$12</f>
        <v>DISTSEC</v>
      </c>
      <c r="H1997" s="4">
        <f t="shared" ca="1" si="2742"/>
        <v>-22670.861119198686</v>
      </c>
      <c r="I1997" s="5">
        <f t="shared" ref="I1997:N1997" ca="1" si="2823">VLOOKUP(CONCATENATE($F1997," ",$G1997),AllocFactorMatrix,(I$4+1),FALSE)*$E2000</f>
        <v>-16819.991706902299</v>
      </c>
      <c r="J1997" s="47">
        <f t="shared" ca="1" si="2823"/>
        <v>-4.1695892495161013</v>
      </c>
      <c r="K1997" s="47">
        <f t="shared" ca="1" si="2823"/>
        <v>-5.4007671775228232</v>
      </c>
      <c r="L1997" s="5">
        <f t="shared" ca="1" si="2823"/>
        <v>-3390.3521153220854</v>
      </c>
      <c r="M1997" s="5">
        <f t="shared" ca="1" si="2823"/>
        <v>0</v>
      </c>
      <c r="N1997" s="5">
        <f t="shared" ca="1" si="2823"/>
        <v>0</v>
      </c>
      <c r="O1997" s="5">
        <f t="shared" ca="1" si="2786"/>
        <v>-3390.3521153220854</v>
      </c>
      <c r="P1997" s="5">
        <f ca="1">VLOOKUP(CONCATENATE($F1997," ",$G1997),AllocFactorMatrix,(P$4+1),FALSE)*$E2000</f>
        <v>-1692.4428426608681</v>
      </c>
      <c r="Q1997" s="5">
        <f ca="1">VLOOKUP(CONCATENATE($F1997," ",$G1997),AllocFactorMatrix,(Q$4+1),FALSE)*$E2000</f>
        <v>0</v>
      </c>
      <c r="R1997" s="5">
        <f ca="1">VLOOKUP(CONCATENATE($F1997," ",$G1997),AllocFactorMatrix,(R$4+1),FALSE)*$E2000</f>
        <v>0</v>
      </c>
      <c r="S1997" s="5">
        <f ca="1">VLOOKUP(CONCATENATE($F1997," ",$G1997),AllocFactorMatrix,(S$4+1),FALSE)*$E2000</f>
        <v>0</v>
      </c>
      <c r="T1997" s="5">
        <f t="shared" ca="1" si="2819"/>
        <v>-1692.4428426608681</v>
      </c>
      <c r="U1997" s="5">
        <f ca="1">VLOOKUP(CONCATENATE($F1997," ",$G1997),AllocFactorMatrix,(U$4+1),FALSE)*$E2000</f>
        <v>-63.381039733786089</v>
      </c>
      <c r="V1997" s="5">
        <f ca="1">VLOOKUP(CONCATENATE($F1997," ",$G1997),AllocFactorMatrix,(V$4+1),FALSE)*$E2000</f>
        <v>0</v>
      </c>
      <c r="W1997" s="5">
        <f ca="1">VLOOKUP(CONCATENATE($F1997," ",$G1997),AllocFactorMatrix,(W$4+1),FALSE)*$E2000</f>
        <v>0</v>
      </c>
      <c r="X1997" s="5">
        <f ca="1">VLOOKUP(CONCATENATE($F1997," ",$G1997),AllocFactorMatrix,(X$4+1),FALSE)*$E2000</f>
        <v>0</v>
      </c>
      <c r="Y1997" s="5">
        <f t="shared" ca="1" si="2820"/>
        <v>-63.381039733786089</v>
      </c>
      <c r="Z1997" s="5">
        <f ca="1">VLOOKUP(CONCATENATE($F1997," ",$G1997),AllocFactorMatrix,(Z$4+1),FALSE)*$E2000</f>
        <v>-478.99387681744213</v>
      </c>
      <c r="AA1997" s="5">
        <f ca="1">VLOOKUP(CONCATENATE($F1997," ",$G1997),AllocFactorMatrix,(AA$4+1),FALSE)*$E2000</f>
        <v>0</v>
      </c>
      <c r="AB1997" s="5">
        <f t="shared" ca="1" si="2787"/>
        <v>-478.99387681744213</v>
      </c>
      <c r="AC1997" s="5">
        <f ca="1">VLOOKUP(CONCATENATE($F1997," ",$G1997),AllocFactorMatrix,(AC$4+1),FALSE)*$E2000</f>
        <v>-5.6634184688309235</v>
      </c>
      <c r="AD1997" s="5">
        <f ca="1">VLOOKUP(CONCATENATE($F1997," ",$G1997),AllocFactorMatrix,(AD$4+1),FALSE)*$E2000</f>
        <v>-174.31837890004522</v>
      </c>
      <c r="AE1997" s="5">
        <f ca="1">VLOOKUP(CONCATENATE($F1997," ",$G1997),AllocFactorMatrix,(AE$4+1),FALSE)*$E2000</f>
        <v>-36.147383966277381</v>
      </c>
    </row>
    <row r="1998" spans="4:31" hidden="1" outlineLevel="1">
      <c r="E1998" s="44"/>
      <c r="F1998" s="167" t="str">
        <f>F2000</f>
        <v>LABOR_M</v>
      </c>
      <c r="G1998" s="48" t="str">
        <f>$G$13</f>
        <v>ENERGY</v>
      </c>
      <c r="H1998" s="4">
        <f t="shared" ca="1" si="2742"/>
        <v>-65225.258434962838</v>
      </c>
      <c r="I1998" s="5">
        <f t="shared" ref="I1998:N1998" ca="1" si="2824">VLOOKUP(CONCATENATE($F1998," ",$G1998),AllocFactorMatrix,(I$4+1),FALSE)*$E2000</f>
        <v>-25517.660594079814</v>
      </c>
      <c r="J1998" s="47">
        <f t="shared" ca="1" si="2824"/>
        <v>-4.0835238373162008</v>
      </c>
      <c r="K1998" s="47">
        <f t="shared" ca="1" si="2824"/>
        <v>-11.774434950968242</v>
      </c>
      <c r="L1998" s="5">
        <f t="shared" ca="1" si="2824"/>
        <v>-7358.1140001656222</v>
      </c>
      <c r="M1998" s="5">
        <f t="shared" ca="1" si="2824"/>
        <v>-102.62379500669741</v>
      </c>
      <c r="N1998" s="5">
        <f t="shared" ca="1" si="2824"/>
        <v>-14.346719567105591</v>
      </c>
      <c r="O1998" s="5">
        <f t="shared" ca="1" si="2786"/>
        <v>-7475.0845147394248</v>
      </c>
      <c r="P1998" s="5">
        <f ca="1">VLOOKUP(CONCATENATE($F1998," ",$G1998),AllocFactorMatrix,(P$4+1),FALSE)*$E2000</f>
        <v>-4770.3211313596494</v>
      </c>
      <c r="Q1998" s="5">
        <f ca="1">VLOOKUP(CONCATENATE($F1998," ",$G1998),AllocFactorMatrix,(Q$4+1),FALSE)*$E2000</f>
        <v>-851.97168346393812</v>
      </c>
      <c r="R1998" s="5">
        <f ca="1">VLOOKUP(CONCATENATE($F1998," ",$G1998),AllocFactorMatrix,(R$4+1),FALSE)*$E2000</f>
        <v>-173.49263526915252</v>
      </c>
      <c r="S1998" s="5">
        <f ca="1">VLOOKUP(CONCATENATE($F1998," ",$G1998),AllocFactorMatrix,(S$4+1),FALSE)*$E2000</f>
        <v>-6.5528755492482667</v>
      </c>
      <c r="T1998" s="5">
        <f t="shared" ca="1" si="2819"/>
        <v>-5802.3383256419893</v>
      </c>
      <c r="U1998" s="5">
        <f ca="1">VLOOKUP(CONCATENATE($F1998," ",$G1998),AllocFactorMatrix,(U$4+1),FALSE)*$E2000</f>
        <v>-250.18521594720855</v>
      </c>
      <c r="V1998" s="5">
        <f ca="1">VLOOKUP(CONCATENATE($F1998," ",$G1998),AllocFactorMatrix,(V$4+1),FALSE)*$E2000</f>
        <v>-3955.4758330257418</v>
      </c>
      <c r="W1998" s="5">
        <f ca="1">VLOOKUP(CONCATENATE($F1998," ",$G1998),AllocFactorMatrix,(W$4+1),FALSE)*$E2000</f>
        <v>-17011.857783043542</v>
      </c>
      <c r="X1998" s="5">
        <f ca="1">VLOOKUP(CONCATENATE($F1998," ",$G1998),AllocFactorMatrix,(X$4+1),FALSE)*$E2000</f>
        <v>-3200.1081334395212</v>
      </c>
      <c r="Y1998" s="5">
        <f t="shared" ca="1" si="2820"/>
        <v>-24417.626965456013</v>
      </c>
      <c r="Z1998" s="5">
        <f ca="1">VLOOKUP(CONCATENATE($F1998," ",$G1998),AllocFactorMatrix,(Z$4+1),FALSE)*$E2000</f>
        <v>-1312.2660849389736</v>
      </c>
      <c r="AA1998" s="5">
        <f ca="1">VLOOKUP(CONCATENATE($F1998," ",$G1998),AllocFactorMatrix,(AA$4+1),FALSE)*$E2000</f>
        <v>-26.330357227627339</v>
      </c>
      <c r="AB1998" s="5">
        <f t="shared" ca="1" si="2787"/>
        <v>-1338.5964421666008</v>
      </c>
      <c r="AC1998" s="5">
        <f ca="1">VLOOKUP(CONCATENATE($F1998," ",$G1998),AllocFactorMatrix,(AC$4+1),FALSE)*$E2000</f>
        <v>-23.486791555890655</v>
      </c>
      <c r="AD1998" s="5">
        <f ca="1">VLOOKUP(CONCATENATE($F1998," ",$G1998),AllocFactorMatrix,(AD$4+1),FALSE)*$E2000</f>
        <v>-526.096087075995</v>
      </c>
      <c r="AE1998" s="5">
        <f ca="1">VLOOKUP(CONCATENATE($F1998," ",$G1998),AllocFactorMatrix,(AE$4+1),FALSE)*$E2000</f>
        <v>-108.51075545878173</v>
      </c>
    </row>
    <row r="1999" spans="4:31" hidden="1" outlineLevel="1">
      <c r="E1999" s="44"/>
      <c r="F1999" s="167" t="str">
        <f>F2000</f>
        <v>LABOR_M</v>
      </c>
      <c r="G1999" s="48" t="str">
        <f>$G$14</f>
        <v>CUSTOMER</v>
      </c>
      <c r="H1999" s="4">
        <f t="shared" ca="1" si="2742"/>
        <v>-43166.016447124508</v>
      </c>
      <c r="I1999" s="5">
        <f t="shared" ref="I1999:N1999" ca="1" si="2825">VLOOKUP(CONCATENATE($F1999," ",$G1999),AllocFactorMatrix,(I$4+1),FALSE)*$E2000</f>
        <v>-33323.064330825779</v>
      </c>
      <c r="J1999" s="47">
        <f t="shared" ca="1" si="2825"/>
        <v>-6.7251423516720044</v>
      </c>
      <c r="K1999" s="47">
        <f t="shared" ca="1" si="2825"/>
        <v>-1.972552449476551</v>
      </c>
      <c r="L1999" s="5">
        <f t="shared" ca="1" si="2825"/>
        <v>-6747.4237204000774</v>
      </c>
      <c r="M1999" s="5">
        <f t="shared" ca="1" si="2825"/>
        <v>-172.50529942289666</v>
      </c>
      <c r="N1999" s="5">
        <f t="shared" ca="1" si="2825"/>
        <v>-27.81322723931715</v>
      </c>
      <c r="O1999" s="5">
        <f t="shared" ca="1" si="2786"/>
        <v>-6947.7422470622905</v>
      </c>
      <c r="P1999" s="5">
        <f ca="1">VLOOKUP(CONCATENATE($F1999," ",$G1999),AllocFactorMatrix,(P$4+1),FALSE)*$E2000</f>
        <v>-276.36280682918294</v>
      </c>
      <c r="Q1999" s="5">
        <f ca="1">VLOOKUP(CONCATENATE($F1999," ",$G1999),AllocFactorMatrix,(Q$4+1),FALSE)*$E2000</f>
        <v>-66.846266899887667</v>
      </c>
      <c r="R1999" s="5">
        <f ca="1">VLOOKUP(CONCATENATE($F1999," ",$G1999),AllocFactorMatrix,(R$4+1),FALSE)*$E2000</f>
        <v>-68.046958815034202</v>
      </c>
      <c r="S1999" s="5">
        <f ca="1">VLOOKUP(CONCATENATE($F1999," ",$G1999),AllocFactorMatrix,(S$4+1),FALSE)*$E2000</f>
        <v>-8.4053907850681551</v>
      </c>
      <c r="T1999" s="5">
        <f t="shared" ca="1" si="2819"/>
        <v>-419.66142332917298</v>
      </c>
      <c r="U1999" s="5">
        <f ca="1">VLOOKUP(CONCATENATE($F1999," ",$G1999),AllocFactorMatrix,(U$4+1),FALSE)*$E2000</f>
        <v>-2.1034967356431844</v>
      </c>
      <c r="V1999" s="5">
        <f ca="1">VLOOKUP(CONCATENATE($F1999," ",$G1999),AllocFactorMatrix,(V$4+1),FALSE)*$E2000</f>
        <v>-48.597575459915973</v>
      </c>
      <c r="W1999" s="5">
        <f ca="1">VLOOKUP(CONCATENATE($F1999," ",$G1999),AllocFactorMatrix,(W$4+1),FALSE)*$E2000</f>
        <v>-114.30613321762372</v>
      </c>
      <c r="X1999" s="5">
        <f ca="1">VLOOKUP(CONCATENATE($F1999," ",$G1999),AllocFactorMatrix,(X$4+1),FALSE)*$E2000</f>
        <v>-33.658985262339037</v>
      </c>
      <c r="Y1999" s="5">
        <f t="shared" ca="1" si="2820"/>
        <v>-198.6661906755219</v>
      </c>
      <c r="Z1999" s="5">
        <f ca="1">VLOOKUP(CONCATENATE($F1999," ",$G1999),AllocFactorMatrix,(Z$4+1),FALSE)*$E2000</f>
        <v>-61.327979427998436</v>
      </c>
      <c r="AA1999" s="5">
        <f ca="1">VLOOKUP(CONCATENATE($F1999," ",$G1999),AllocFactorMatrix,(AA$4+1),FALSE)*$E2000</f>
        <v>-0.91613159690133872</v>
      </c>
      <c r="AB1999" s="5">
        <f t="shared" ca="1" si="2787"/>
        <v>-62.244111024899773</v>
      </c>
      <c r="AC1999" s="5">
        <f ca="1">VLOOKUP(CONCATENATE($F1999," ",$G1999),AllocFactorMatrix,(AC$4+1),FALSE)*$E2000</f>
        <v>-4.9925877389989735</v>
      </c>
      <c r="AD1999" s="5">
        <f ca="1">VLOOKUP(CONCATENATE($F1999," ",$G1999),AllocFactorMatrix,(AD$4+1),FALSE)*$E2000</f>
        <v>-1814.0340195554252</v>
      </c>
      <c r="AE1999" s="5">
        <f ca="1">VLOOKUP(CONCATENATE($F1999," ",$G1999),AllocFactorMatrix,(AE$4+1),FALSE)*$E2000</f>
        <v>-386.9138421112433</v>
      </c>
    </row>
    <row r="2000" spans="4:31" collapsed="1">
      <c r="D2000" s="96" t="s">
        <v>630</v>
      </c>
      <c r="E2000" s="54">
        <v>-383644</v>
      </c>
      <c r="F2000" s="87" t="s">
        <v>67</v>
      </c>
      <c r="G2000" s="48" t="str">
        <f>$G$15</f>
        <v>TOTAL</v>
      </c>
      <c r="H2000" s="4">
        <f t="shared" ca="1" si="2742"/>
        <v>-383644.00000000012</v>
      </c>
      <c r="I2000" s="5">
        <f t="shared" ref="I2000:N2000" ca="1" si="2826">VLOOKUP(CONCATENATE($F2000," ",$G2000),AllocFactorMatrix,(I$4+1),FALSE)*$E2000</f>
        <v>-213568.38109608303</v>
      </c>
      <c r="J2000" s="47">
        <f t="shared" ca="1" si="2826"/>
        <v>-43.382921230595912</v>
      </c>
      <c r="K2000" s="47">
        <f t="shared" ca="1" si="2826"/>
        <v>-69.557773774341769</v>
      </c>
      <c r="L2000" s="5">
        <f t="shared" ca="1" si="2826"/>
        <v>-49676.218275011852</v>
      </c>
      <c r="M2000" s="5">
        <f t="shared" ca="1" si="2826"/>
        <v>-723.48566779840337</v>
      </c>
      <c r="N2000" s="5">
        <f t="shared" ca="1" si="2826"/>
        <v>-88.033257640332295</v>
      </c>
      <c r="O2000" s="5">
        <f t="shared" ca="1" si="2786"/>
        <v>-50487.737200450589</v>
      </c>
      <c r="P2000" s="5">
        <f ca="1">VLOOKUP(CONCATENATE($F2000," ",$G2000),AllocFactorMatrix,(P$4+1),FALSE)*$E2000</f>
        <v>-25734.74323842685</v>
      </c>
      <c r="Q2000" s="5">
        <f ca="1">VLOOKUP(CONCATENATE($F2000," ",$G2000),AllocFactorMatrix,(Q$4+1),FALSE)*$E2000</f>
        <v>-4330.4618278692496</v>
      </c>
      <c r="R2000" s="5">
        <f ca="1">VLOOKUP(CONCATENATE($F2000," ",$G2000),AllocFactorMatrix,(R$4+1),FALSE)*$E2000</f>
        <v>-753.08828183832907</v>
      </c>
      <c r="S2000" s="5">
        <f ca="1">VLOOKUP(CONCATENATE($F2000," ",$G2000),AllocFactorMatrix,(S$4+1),FALSE)*$E2000</f>
        <v>-33.515484262233215</v>
      </c>
      <c r="T2000" s="5">
        <f t="shared" ca="1" si="2819"/>
        <v>-30851.808832396662</v>
      </c>
      <c r="U2000" s="5">
        <f ca="1">VLOOKUP(CONCATENATE($F2000," ",$G2000),AllocFactorMatrix,(U$4+1),FALSE)*$E2000</f>
        <v>-1204.5825696243387</v>
      </c>
      <c r="V2000" s="5">
        <f ca="1">VLOOKUP(CONCATENATE($F2000," ",$G2000),AllocFactorMatrix,(V$4+1),FALSE)*$E2000</f>
        <v>-16091.843233190133</v>
      </c>
      <c r="W2000" s="5">
        <f ca="1">VLOOKUP(CONCATENATE($F2000," ",$G2000),AllocFactorMatrix,(W$4+1),FALSE)*$E2000</f>
        <v>-51522.060552067065</v>
      </c>
      <c r="X2000" s="5">
        <f ca="1">VLOOKUP(CONCATENATE($F2000," ",$G2000),AllocFactorMatrix,(X$4+1),FALSE)*$E2000</f>
        <v>-9190.952185719023</v>
      </c>
      <c r="Y2000" s="5">
        <f t="shared" ca="1" si="2820"/>
        <v>-78009.43854060056</v>
      </c>
      <c r="Z2000" s="5">
        <f ca="1">VLOOKUP(CONCATENATE($F2000," ",$G2000),AllocFactorMatrix,(Z$4+1),FALSE)*$E2000</f>
        <v>-7072.3435300845731</v>
      </c>
      <c r="AA2000" s="5">
        <f ca="1">VLOOKUP(CONCATENATE($F2000," ",$G2000),AllocFactorMatrix,(AA$4+1),FALSE)*$E2000</f>
        <v>-131.65069152856498</v>
      </c>
      <c r="AB2000" s="5">
        <f t="shared" ca="1" si="2787"/>
        <v>-7203.9942216131385</v>
      </c>
      <c r="AC2000" s="5">
        <f ca="1">VLOOKUP(CONCATENATE($F2000," ",$G2000),AllocFactorMatrix,(AC$4+1),FALSE)*$E2000</f>
        <v>-102.99481317480333</v>
      </c>
      <c r="AD2000" s="5">
        <f ca="1">VLOOKUP(CONCATENATE($F2000," ",$G2000),AllocFactorMatrix,(AD$4+1),FALSE)*$E2000</f>
        <v>-2730.753842224181</v>
      </c>
      <c r="AE2000" s="5">
        <f ca="1">VLOOKUP(CONCATENATE($F2000," ",$G2000),AllocFactorMatrix,(AE$4+1),FALSE)*$E2000</f>
        <v>-575.95075845194435</v>
      </c>
    </row>
    <row r="2001" spans="4:31" hidden="1" outlineLevel="1">
      <c r="E2001" s="44"/>
      <c r="F2001" s="167" t="str">
        <f>F2008</f>
        <v>TRAN_LSE</v>
      </c>
      <c r="G2001" s="48" t="str">
        <f>$G$8</f>
        <v>PRODUCTION</v>
      </c>
      <c r="H2001" s="4">
        <f t="shared" ref="H2001:H2064" si="2827">SUBTOTAL(9,I2001:AE2001)</f>
        <v>12240862</v>
      </c>
      <c r="I2001" s="5">
        <f t="shared" ref="I2001:N2001" si="2828">VLOOKUP(CONCATENATE($F2001," ",$G2001),AllocFactorMatrix,(I$4+1),FALSE)*$E2008</f>
        <v>6295119.4693154469</v>
      </c>
      <c r="J2001" s="47">
        <f t="shared" si="2828"/>
        <v>1408.3261385898522</v>
      </c>
      <c r="K2001" s="47">
        <f t="shared" si="2828"/>
        <v>2465.8786505860371</v>
      </c>
      <c r="L2001" s="5">
        <f t="shared" si="2828"/>
        <v>1467187.5905653355</v>
      </c>
      <c r="M2001" s="5">
        <f t="shared" si="2828"/>
        <v>20415.896649590435</v>
      </c>
      <c r="N2001" s="5">
        <f t="shared" si="2828"/>
        <v>2843.3976140356622</v>
      </c>
      <c r="O2001" s="5">
        <f t="shared" ref="O2001:O2040" si="2829">SUBTOTAL(9,L2001:N2001)</f>
        <v>1490446.8848289617</v>
      </c>
      <c r="P2001" s="5">
        <f>VLOOKUP(CONCATENATE($F2001," ",$G2001),AllocFactorMatrix,(P$4+1),FALSE)*$E2008</f>
        <v>872672.48100455548</v>
      </c>
      <c r="Q2001" s="5">
        <f>VLOOKUP(CONCATENATE($F2001," ",$G2001),AllocFactorMatrix,(Q$4+1),FALSE)*$E2008</f>
        <v>156608.91214323381</v>
      </c>
      <c r="R2001" s="5">
        <f>VLOOKUP(CONCATENATE($F2001," ",$G2001),AllocFactorMatrix,(R$4+1),FALSE)*$E2008</f>
        <v>31758.689217663836</v>
      </c>
      <c r="S2001" s="5">
        <f>VLOOKUP(CONCATENATE($F2001," ",$G2001),AllocFactorMatrix,(S$4+1),FALSE)*$E2008</f>
        <v>1206.0218610637839</v>
      </c>
      <c r="T2001" s="5">
        <f>SUBTOTAL(9,P2001:S2001)</f>
        <v>1062246.104226517</v>
      </c>
      <c r="U2001" s="5">
        <f>VLOOKUP(CONCATENATE($F2001," ",$G2001),AllocFactorMatrix,(U$4+1),FALSE)*$E2008</f>
        <v>41388.97090129627</v>
      </c>
      <c r="V2001" s="5">
        <f>VLOOKUP(CONCATENATE($F2001," ",$G2001),AllocFactorMatrix,(V$4+1),FALSE)*$E2008</f>
        <v>558775.00721259008</v>
      </c>
      <c r="W2001" s="5">
        <f>VLOOKUP(CONCATENATE($F2001," ",$G2001),AllocFactorMatrix,(W$4+1),FALSE)*$E2008</f>
        <v>2137090.0936288182</v>
      </c>
      <c r="X2001" s="5">
        <f>VLOOKUP(CONCATENATE($F2001," ",$G2001),AllocFactorMatrix,(X$4+1),FALSE)*$E2008</f>
        <v>387153.69130937092</v>
      </c>
      <c r="Y2001" s="5">
        <f>SUBTOTAL(9,U2001:X2001)</f>
        <v>3124407.7630520756</v>
      </c>
      <c r="Z2001" s="5">
        <f>VLOOKUP(CONCATENATE($F2001," ",$G2001),AllocFactorMatrix,(Z$4+1),FALSE)*$E2008</f>
        <v>239870.75907435198</v>
      </c>
      <c r="AA2001" s="5">
        <f>VLOOKUP(CONCATENATE($F2001," ",$G2001),AllocFactorMatrix,(AA$4+1),FALSE)*$E2008</f>
        <v>4790.8343016061835</v>
      </c>
      <c r="AB2001" s="5">
        <f t="shared" ref="AB2001:AB2040" si="2830">SUBTOTAL(9,Z2001:AA2001)</f>
        <v>244661.59337595815</v>
      </c>
      <c r="AC2001" s="5">
        <f>VLOOKUP(CONCATENATE($F2001," ",$G2001),AllocFactorMatrix,(AC$4+1),FALSE)*$E2008</f>
        <v>3164.2833759543591</v>
      </c>
      <c r="AD2001" s="5">
        <f>VLOOKUP(CONCATENATE($F2001," ",$G2001),AllocFactorMatrix,(AD$4+1),FALSE)*$E2008</f>
        <v>14057.548380901046</v>
      </c>
      <c r="AE2001" s="5">
        <f>VLOOKUP(CONCATENATE($F2001," ",$G2001),AllocFactorMatrix,(AE$4+1),FALSE)*$E2008</f>
        <v>2884.1486550104473</v>
      </c>
    </row>
    <row r="2002" spans="4:31" hidden="1" outlineLevel="1">
      <c r="E2002" s="44"/>
      <c r="F2002" s="167" t="str">
        <f>F2008</f>
        <v>TRAN_LSE</v>
      </c>
      <c r="G2002" s="48" t="str">
        <f>$G$9</f>
        <v>BULKTRAN</v>
      </c>
      <c r="H2002" s="4">
        <f t="shared" si="2827"/>
        <v>0</v>
      </c>
      <c r="I2002" s="5">
        <f t="shared" ref="I2002:N2002" si="2831">VLOOKUP(CONCATENATE($F2002," ",$G2002),AllocFactorMatrix,(I$4+1),FALSE)*$E2008</f>
        <v>0</v>
      </c>
      <c r="J2002" s="47">
        <f t="shared" si="2831"/>
        <v>0</v>
      </c>
      <c r="K2002" s="47">
        <f t="shared" si="2831"/>
        <v>0</v>
      </c>
      <c r="L2002" s="5">
        <f t="shared" si="2831"/>
        <v>0</v>
      </c>
      <c r="M2002" s="5">
        <f t="shared" si="2831"/>
        <v>0</v>
      </c>
      <c r="N2002" s="5">
        <f t="shared" si="2831"/>
        <v>0</v>
      </c>
      <c r="O2002" s="5">
        <f t="shared" si="2829"/>
        <v>0</v>
      </c>
      <c r="P2002" s="5">
        <f>VLOOKUP(CONCATENATE($F2002," ",$G2002),AllocFactorMatrix,(P$4+1),FALSE)*$E2008</f>
        <v>0</v>
      </c>
      <c r="Q2002" s="5">
        <f>VLOOKUP(CONCATENATE($F2002," ",$G2002),AllocFactorMatrix,(Q$4+1),FALSE)*$E2008</f>
        <v>0</v>
      </c>
      <c r="R2002" s="5">
        <f>VLOOKUP(CONCATENATE($F2002," ",$G2002),AllocFactorMatrix,(R$4+1),FALSE)*$E2008</f>
        <v>0</v>
      </c>
      <c r="S2002" s="5">
        <f>VLOOKUP(CONCATENATE($F2002," ",$G2002),AllocFactorMatrix,(S$4+1),FALSE)*$E2008</f>
        <v>0</v>
      </c>
      <c r="T2002" s="5">
        <f t="shared" ref="T2002:T2008" si="2832">SUBTOTAL(9,P2002:S2002)</f>
        <v>0</v>
      </c>
      <c r="U2002" s="5">
        <f>VLOOKUP(CONCATENATE($F2002," ",$G2002),AllocFactorMatrix,(U$4+1),FALSE)*$E2008</f>
        <v>0</v>
      </c>
      <c r="V2002" s="5">
        <f>VLOOKUP(CONCATENATE($F2002," ",$G2002),AllocFactorMatrix,(V$4+1),FALSE)*$E2008</f>
        <v>0</v>
      </c>
      <c r="W2002" s="5">
        <f>VLOOKUP(CONCATENATE($F2002," ",$G2002),AllocFactorMatrix,(W$4+1),FALSE)*$E2008</f>
        <v>0</v>
      </c>
      <c r="X2002" s="5">
        <f>VLOOKUP(CONCATENATE($F2002," ",$G2002),AllocFactorMatrix,(X$4+1),FALSE)*$E2008</f>
        <v>0</v>
      </c>
      <c r="Y2002" s="5">
        <f t="shared" ref="Y2002:Y2008" si="2833">SUBTOTAL(9,U2002:X2002)</f>
        <v>0</v>
      </c>
      <c r="Z2002" s="5">
        <f>VLOOKUP(CONCATENATE($F2002," ",$G2002),AllocFactorMatrix,(Z$4+1),FALSE)*$E2008</f>
        <v>0</v>
      </c>
      <c r="AA2002" s="5">
        <f>VLOOKUP(CONCATENATE($F2002," ",$G2002),AllocFactorMatrix,(AA$4+1),FALSE)*$E2008</f>
        <v>0</v>
      </c>
      <c r="AB2002" s="5">
        <f t="shared" si="2830"/>
        <v>0</v>
      </c>
      <c r="AC2002" s="5">
        <f>VLOOKUP(CONCATENATE($F2002," ",$G2002),AllocFactorMatrix,(AC$4+1),FALSE)*$E2008</f>
        <v>0</v>
      </c>
      <c r="AD2002" s="5">
        <f>VLOOKUP(CONCATENATE($F2002," ",$G2002),AllocFactorMatrix,(AD$4+1),FALSE)*$E2008</f>
        <v>0</v>
      </c>
      <c r="AE2002" s="5">
        <f>VLOOKUP(CONCATENATE($F2002," ",$G2002),AllocFactorMatrix,(AE$4+1),FALSE)*$E2008</f>
        <v>0</v>
      </c>
    </row>
    <row r="2003" spans="4:31" hidden="1" outlineLevel="1">
      <c r="E2003" s="44"/>
      <c r="F2003" s="167" t="str">
        <f>F2008</f>
        <v>TRAN_LSE</v>
      </c>
      <c r="G2003" s="48" t="str">
        <f>$G$10</f>
        <v>SUBTRAN</v>
      </c>
      <c r="H2003" s="4">
        <f t="shared" si="2827"/>
        <v>0</v>
      </c>
      <c r="I2003" s="5">
        <f t="shared" ref="I2003:N2003" si="2834">VLOOKUP(CONCATENATE($F2003," ",$G2003),AllocFactorMatrix,(I$4+1),FALSE)*$E2008</f>
        <v>0</v>
      </c>
      <c r="J2003" s="47">
        <f t="shared" si="2834"/>
        <v>0</v>
      </c>
      <c r="K2003" s="47">
        <f t="shared" si="2834"/>
        <v>0</v>
      </c>
      <c r="L2003" s="5">
        <f t="shared" si="2834"/>
        <v>0</v>
      </c>
      <c r="M2003" s="5">
        <f t="shared" si="2834"/>
        <v>0</v>
      </c>
      <c r="N2003" s="5">
        <f t="shared" si="2834"/>
        <v>0</v>
      </c>
      <c r="O2003" s="5">
        <f t="shared" si="2829"/>
        <v>0</v>
      </c>
      <c r="P2003" s="5">
        <f>VLOOKUP(CONCATENATE($F2003," ",$G2003),AllocFactorMatrix,(P$4+1),FALSE)*$E2008</f>
        <v>0</v>
      </c>
      <c r="Q2003" s="5">
        <f>VLOOKUP(CONCATENATE($F2003," ",$G2003),AllocFactorMatrix,(Q$4+1),FALSE)*$E2008</f>
        <v>0</v>
      </c>
      <c r="R2003" s="5">
        <f>VLOOKUP(CONCATENATE($F2003," ",$G2003),AllocFactorMatrix,(R$4+1),FALSE)*$E2008</f>
        <v>0</v>
      </c>
      <c r="S2003" s="5">
        <f>VLOOKUP(CONCATENATE($F2003," ",$G2003),AllocFactorMatrix,(S$4+1),FALSE)*$E2008</f>
        <v>0</v>
      </c>
      <c r="T2003" s="5">
        <f t="shared" si="2832"/>
        <v>0</v>
      </c>
      <c r="U2003" s="5">
        <f>VLOOKUP(CONCATENATE($F2003," ",$G2003),AllocFactorMatrix,(U$4+1),FALSE)*$E2008</f>
        <v>0</v>
      </c>
      <c r="V2003" s="5">
        <f>VLOOKUP(CONCATENATE($F2003," ",$G2003),AllocFactorMatrix,(V$4+1),FALSE)*$E2008</f>
        <v>0</v>
      </c>
      <c r="W2003" s="5">
        <f>VLOOKUP(CONCATENATE($F2003," ",$G2003),AllocFactorMatrix,(W$4+1),FALSE)*$E2008</f>
        <v>0</v>
      </c>
      <c r="X2003" s="5">
        <f>VLOOKUP(CONCATENATE($F2003," ",$G2003),AllocFactorMatrix,(X$4+1),FALSE)*$E2008</f>
        <v>0</v>
      </c>
      <c r="Y2003" s="5">
        <f t="shared" si="2833"/>
        <v>0</v>
      </c>
      <c r="Z2003" s="5">
        <f>VLOOKUP(CONCATENATE($F2003," ",$G2003),AllocFactorMatrix,(Z$4+1),FALSE)*$E2008</f>
        <v>0</v>
      </c>
      <c r="AA2003" s="5">
        <f>VLOOKUP(CONCATENATE($F2003," ",$G2003),AllocFactorMatrix,(AA$4+1),FALSE)*$E2008</f>
        <v>0</v>
      </c>
      <c r="AB2003" s="5">
        <f t="shared" si="2830"/>
        <v>0</v>
      </c>
      <c r="AC2003" s="5">
        <f>VLOOKUP(CONCATENATE($F2003," ",$G2003),AllocFactorMatrix,(AC$4+1),FALSE)*$E2008</f>
        <v>0</v>
      </c>
      <c r="AD2003" s="5">
        <f>VLOOKUP(CONCATENATE($F2003," ",$G2003),AllocFactorMatrix,(AD$4+1),FALSE)*$E2008</f>
        <v>0</v>
      </c>
      <c r="AE2003" s="5">
        <f>VLOOKUP(CONCATENATE($F2003," ",$G2003),AllocFactorMatrix,(AE$4+1),FALSE)*$E2008</f>
        <v>0</v>
      </c>
    </row>
    <row r="2004" spans="4:31" hidden="1" outlineLevel="1">
      <c r="E2004" s="44"/>
      <c r="F2004" s="167" t="str">
        <f>F2008</f>
        <v>TRAN_LSE</v>
      </c>
      <c r="G2004" s="48" t="str">
        <f>$G$11</f>
        <v>DISTPRI</v>
      </c>
      <c r="H2004" s="4">
        <f t="shared" si="2827"/>
        <v>0</v>
      </c>
      <c r="I2004" s="5">
        <f t="shared" ref="I2004:N2004" si="2835">VLOOKUP(CONCATENATE($F2004," ",$G2004),AllocFactorMatrix,(I$4+1),FALSE)*$E2008</f>
        <v>0</v>
      </c>
      <c r="J2004" s="47">
        <f t="shared" si="2835"/>
        <v>0</v>
      </c>
      <c r="K2004" s="47">
        <f t="shared" si="2835"/>
        <v>0</v>
      </c>
      <c r="L2004" s="5">
        <f t="shared" si="2835"/>
        <v>0</v>
      </c>
      <c r="M2004" s="5">
        <f t="shared" si="2835"/>
        <v>0</v>
      </c>
      <c r="N2004" s="5">
        <f t="shared" si="2835"/>
        <v>0</v>
      </c>
      <c r="O2004" s="5">
        <f t="shared" si="2829"/>
        <v>0</v>
      </c>
      <c r="P2004" s="5">
        <f>VLOOKUP(CONCATENATE($F2004," ",$G2004),AllocFactorMatrix,(P$4+1),FALSE)*$E2008</f>
        <v>0</v>
      </c>
      <c r="Q2004" s="5">
        <f>VLOOKUP(CONCATENATE($F2004," ",$G2004),AllocFactorMatrix,(Q$4+1),FALSE)*$E2008</f>
        <v>0</v>
      </c>
      <c r="R2004" s="5">
        <f>VLOOKUP(CONCATENATE($F2004," ",$G2004),AllocFactorMatrix,(R$4+1),FALSE)*$E2008</f>
        <v>0</v>
      </c>
      <c r="S2004" s="5">
        <f>VLOOKUP(CONCATENATE($F2004," ",$G2004),AllocFactorMatrix,(S$4+1),FALSE)*$E2008</f>
        <v>0</v>
      </c>
      <c r="T2004" s="5">
        <f t="shared" si="2832"/>
        <v>0</v>
      </c>
      <c r="U2004" s="5">
        <f>VLOOKUP(CONCATENATE($F2004," ",$G2004),AllocFactorMatrix,(U$4+1),FALSE)*$E2008</f>
        <v>0</v>
      </c>
      <c r="V2004" s="5">
        <f>VLOOKUP(CONCATENATE($F2004," ",$G2004),AllocFactorMatrix,(V$4+1),FALSE)*$E2008</f>
        <v>0</v>
      </c>
      <c r="W2004" s="5">
        <f>VLOOKUP(CONCATENATE($F2004," ",$G2004),AllocFactorMatrix,(W$4+1),FALSE)*$E2008</f>
        <v>0</v>
      </c>
      <c r="X2004" s="5">
        <f>VLOOKUP(CONCATENATE($F2004," ",$G2004),AllocFactorMatrix,(X$4+1),FALSE)*$E2008</f>
        <v>0</v>
      </c>
      <c r="Y2004" s="5">
        <f t="shared" si="2833"/>
        <v>0</v>
      </c>
      <c r="Z2004" s="5">
        <f>VLOOKUP(CONCATENATE($F2004," ",$G2004),AllocFactorMatrix,(Z$4+1),FALSE)*$E2008</f>
        <v>0</v>
      </c>
      <c r="AA2004" s="5">
        <f>VLOOKUP(CONCATENATE($F2004," ",$G2004),AllocFactorMatrix,(AA$4+1),FALSE)*$E2008</f>
        <v>0</v>
      </c>
      <c r="AB2004" s="5">
        <f t="shared" si="2830"/>
        <v>0</v>
      </c>
      <c r="AC2004" s="5">
        <f>VLOOKUP(CONCATENATE($F2004," ",$G2004),AllocFactorMatrix,(AC$4+1),FALSE)*$E2008</f>
        <v>0</v>
      </c>
      <c r="AD2004" s="5">
        <f>VLOOKUP(CONCATENATE($F2004," ",$G2004),AllocFactorMatrix,(AD$4+1),FALSE)*$E2008</f>
        <v>0</v>
      </c>
      <c r="AE2004" s="5">
        <f>VLOOKUP(CONCATENATE($F2004," ",$G2004),AllocFactorMatrix,(AE$4+1),FALSE)*$E2008</f>
        <v>0</v>
      </c>
    </row>
    <row r="2005" spans="4:31" hidden="1" outlineLevel="1">
      <c r="E2005" s="44"/>
      <c r="F2005" s="167" t="str">
        <f>F2008</f>
        <v>TRAN_LSE</v>
      </c>
      <c r="G2005" s="48" t="str">
        <f>$G$12</f>
        <v>DISTSEC</v>
      </c>
      <c r="H2005" s="4">
        <f t="shared" si="2827"/>
        <v>0</v>
      </c>
      <c r="I2005" s="5">
        <f t="shared" ref="I2005:N2005" si="2836">VLOOKUP(CONCATENATE($F2005," ",$G2005),AllocFactorMatrix,(I$4+1),FALSE)*$E2008</f>
        <v>0</v>
      </c>
      <c r="J2005" s="47">
        <f t="shared" si="2836"/>
        <v>0</v>
      </c>
      <c r="K2005" s="47">
        <f t="shared" si="2836"/>
        <v>0</v>
      </c>
      <c r="L2005" s="5">
        <f t="shared" si="2836"/>
        <v>0</v>
      </c>
      <c r="M2005" s="5">
        <f t="shared" si="2836"/>
        <v>0</v>
      </c>
      <c r="N2005" s="5">
        <f t="shared" si="2836"/>
        <v>0</v>
      </c>
      <c r="O2005" s="5">
        <f t="shared" si="2829"/>
        <v>0</v>
      </c>
      <c r="P2005" s="5">
        <f>VLOOKUP(CONCATENATE($F2005," ",$G2005),AllocFactorMatrix,(P$4+1),FALSE)*$E2008</f>
        <v>0</v>
      </c>
      <c r="Q2005" s="5">
        <f>VLOOKUP(CONCATENATE($F2005," ",$G2005),AllocFactorMatrix,(Q$4+1),FALSE)*$E2008</f>
        <v>0</v>
      </c>
      <c r="R2005" s="5">
        <f>VLOOKUP(CONCATENATE($F2005," ",$G2005),AllocFactorMatrix,(R$4+1),FALSE)*$E2008</f>
        <v>0</v>
      </c>
      <c r="S2005" s="5">
        <f>VLOOKUP(CONCATENATE($F2005," ",$G2005),AllocFactorMatrix,(S$4+1),FALSE)*$E2008</f>
        <v>0</v>
      </c>
      <c r="T2005" s="5">
        <f t="shared" si="2832"/>
        <v>0</v>
      </c>
      <c r="U2005" s="5">
        <f>VLOOKUP(CONCATENATE($F2005," ",$G2005),AllocFactorMatrix,(U$4+1),FALSE)*$E2008</f>
        <v>0</v>
      </c>
      <c r="V2005" s="5">
        <f>VLOOKUP(CONCATENATE($F2005," ",$G2005),AllocFactorMatrix,(V$4+1),FALSE)*$E2008</f>
        <v>0</v>
      </c>
      <c r="W2005" s="5">
        <f>VLOOKUP(CONCATENATE($F2005," ",$G2005),AllocFactorMatrix,(W$4+1),FALSE)*$E2008</f>
        <v>0</v>
      </c>
      <c r="X2005" s="5">
        <f>VLOOKUP(CONCATENATE($F2005," ",$G2005),AllocFactorMatrix,(X$4+1),FALSE)*$E2008</f>
        <v>0</v>
      </c>
      <c r="Y2005" s="5">
        <f t="shared" si="2833"/>
        <v>0</v>
      </c>
      <c r="Z2005" s="5">
        <f>VLOOKUP(CONCATENATE($F2005," ",$G2005),AllocFactorMatrix,(Z$4+1),FALSE)*$E2008</f>
        <v>0</v>
      </c>
      <c r="AA2005" s="5">
        <f>VLOOKUP(CONCATENATE($F2005," ",$G2005),AllocFactorMatrix,(AA$4+1),FALSE)*$E2008</f>
        <v>0</v>
      </c>
      <c r="AB2005" s="5">
        <f t="shared" si="2830"/>
        <v>0</v>
      </c>
      <c r="AC2005" s="5">
        <f>VLOOKUP(CONCATENATE($F2005," ",$G2005),AllocFactorMatrix,(AC$4+1),FALSE)*$E2008</f>
        <v>0</v>
      </c>
      <c r="AD2005" s="5">
        <f>VLOOKUP(CONCATENATE($F2005," ",$G2005),AllocFactorMatrix,(AD$4+1),FALSE)*$E2008</f>
        <v>0</v>
      </c>
      <c r="AE2005" s="5">
        <f>VLOOKUP(CONCATENATE($F2005," ",$G2005),AllocFactorMatrix,(AE$4+1),FALSE)*$E2008</f>
        <v>0</v>
      </c>
    </row>
    <row r="2006" spans="4:31" hidden="1" outlineLevel="1">
      <c r="E2006" s="44"/>
      <c r="F2006" s="167" t="str">
        <f>F2008</f>
        <v>TRAN_LSE</v>
      </c>
      <c r="G2006" s="48" t="str">
        <f>$G$13</f>
        <v>ENERGY</v>
      </c>
      <c r="H2006" s="4">
        <f t="shared" si="2827"/>
        <v>0</v>
      </c>
      <c r="I2006" s="5">
        <f t="shared" ref="I2006:N2006" si="2837">VLOOKUP(CONCATENATE($F2006," ",$G2006),AllocFactorMatrix,(I$4+1),FALSE)*$E2008</f>
        <v>0</v>
      </c>
      <c r="J2006" s="47">
        <f t="shared" si="2837"/>
        <v>0</v>
      </c>
      <c r="K2006" s="47">
        <f t="shared" si="2837"/>
        <v>0</v>
      </c>
      <c r="L2006" s="5">
        <f t="shared" si="2837"/>
        <v>0</v>
      </c>
      <c r="M2006" s="5">
        <f t="shared" si="2837"/>
        <v>0</v>
      </c>
      <c r="N2006" s="5">
        <f t="shared" si="2837"/>
        <v>0</v>
      </c>
      <c r="O2006" s="5">
        <f t="shared" si="2829"/>
        <v>0</v>
      </c>
      <c r="P2006" s="5">
        <f>VLOOKUP(CONCATENATE($F2006," ",$G2006),AllocFactorMatrix,(P$4+1),FALSE)*$E2008</f>
        <v>0</v>
      </c>
      <c r="Q2006" s="5">
        <f>VLOOKUP(CONCATENATE($F2006," ",$G2006),AllocFactorMatrix,(Q$4+1),FALSE)*$E2008</f>
        <v>0</v>
      </c>
      <c r="R2006" s="5">
        <f>VLOOKUP(CONCATENATE($F2006," ",$G2006),AllocFactorMatrix,(R$4+1),FALSE)*$E2008</f>
        <v>0</v>
      </c>
      <c r="S2006" s="5">
        <f>VLOOKUP(CONCATENATE($F2006," ",$G2006),AllocFactorMatrix,(S$4+1),FALSE)*$E2008</f>
        <v>0</v>
      </c>
      <c r="T2006" s="5">
        <f t="shared" si="2832"/>
        <v>0</v>
      </c>
      <c r="U2006" s="5">
        <f>VLOOKUP(CONCATENATE($F2006," ",$G2006),AllocFactorMatrix,(U$4+1),FALSE)*$E2008</f>
        <v>0</v>
      </c>
      <c r="V2006" s="5">
        <f>VLOOKUP(CONCATENATE($F2006," ",$G2006),AllocFactorMatrix,(V$4+1),FALSE)*$E2008</f>
        <v>0</v>
      </c>
      <c r="W2006" s="5">
        <f>VLOOKUP(CONCATENATE($F2006," ",$G2006),AllocFactorMatrix,(W$4+1),FALSE)*$E2008</f>
        <v>0</v>
      </c>
      <c r="X2006" s="5">
        <f>VLOOKUP(CONCATENATE($F2006," ",$G2006),AllocFactorMatrix,(X$4+1),FALSE)*$E2008</f>
        <v>0</v>
      </c>
      <c r="Y2006" s="5">
        <f t="shared" si="2833"/>
        <v>0</v>
      </c>
      <c r="Z2006" s="5">
        <f>VLOOKUP(CONCATENATE($F2006," ",$G2006),AllocFactorMatrix,(Z$4+1),FALSE)*$E2008</f>
        <v>0</v>
      </c>
      <c r="AA2006" s="5">
        <f>VLOOKUP(CONCATENATE($F2006," ",$G2006),AllocFactorMatrix,(AA$4+1),FALSE)*$E2008</f>
        <v>0</v>
      </c>
      <c r="AB2006" s="5">
        <f t="shared" si="2830"/>
        <v>0</v>
      </c>
      <c r="AC2006" s="5">
        <f>VLOOKUP(CONCATENATE($F2006," ",$G2006),AllocFactorMatrix,(AC$4+1),FALSE)*$E2008</f>
        <v>0</v>
      </c>
      <c r="AD2006" s="5">
        <f>VLOOKUP(CONCATENATE($F2006," ",$G2006),AllocFactorMatrix,(AD$4+1),FALSE)*$E2008</f>
        <v>0</v>
      </c>
      <c r="AE2006" s="5">
        <f>VLOOKUP(CONCATENATE($F2006," ",$G2006),AllocFactorMatrix,(AE$4+1),FALSE)*$E2008</f>
        <v>0</v>
      </c>
    </row>
    <row r="2007" spans="4:31" hidden="1" outlineLevel="1">
      <c r="E2007" s="44"/>
      <c r="F2007" s="167" t="str">
        <f>F2008</f>
        <v>TRAN_LSE</v>
      </c>
      <c r="G2007" s="48" t="str">
        <f>$G$14</f>
        <v>CUSTOMER</v>
      </c>
      <c r="H2007" s="4">
        <f t="shared" si="2827"/>
        <v>0</v>
      </c>
      <c r="I2007" s="5">
        <f t="shared" ref="I2007:N2007" si="2838">VLOOKUP(CONCATENATE($F2007," ",$G2007),AllocFactorMatrix,(I$4+1),FALSE)*$E2008</f>
        <v>0</v>
      </c>
      <c r="J2007" s="47">
        <f t="shared" si="2838"/>
        <v>0</v>
      </c>
      <c r="K2007" s="47">
        <f t="shared" si="2838"/>
        <v>0</v>
      </c>
      <c r="L2007" s="5">
        <f t="shared" si="2838"/>
        <v>0</v>
      </c>
      <c r="M2007" s="5">
        <f t="shared" si="2838"/>
        <v>0</v>
      </c>
      <c r="N2007" s="5">
        <f t="shared" si="2838"/>
        <v>0</v>
      </c>
      <c r="O2007" s="5">
        <f t="shared" si="2829"/>
        <v>0</v>
      </c>
      <c r="P2007" s="5">
        <f>VLOOKUP(CONCATENATE($F2007," ",$G2007),AllocFactorMatrix,(P$4+1),FALSE)*$E2008</f>
        <v>0</v>
      </c>
      <c r="Q2007" s="5">
        <f>VLOOKUP(CONCATENATE($F2007," ",$G2007),AllocFactorMatrix,(Q$4+1),FALSE)*$E2008</f>
        <v>0</v>
      </c>
      <c r="R2007" s="5">
        <f>VLOOKUP(CONCATENATE($F2007," ",$G2007),AllocFactorMatrix,(R$4+1),FALSE)*$E2008</f>
        <v>0</v>
      </c>
      <c r="S2007" s="5">
        <f>VLOOKUP(CONCATENATE($F2007," ",$G2007),AllocFactorMatrix,(S$4+1),FALSE)*$E2008</f>
        <v>0</v>
      </c>
      <c r="T2007" s="5">
        <f t="shared" si="2832"/>
        <v>0</v>
      </c>
      <c r="U2007" s="5">
        <f>VLOOKUP(CONCATENATE($F2007," ",$G2007),AllocFactorMatrix,(U$4+1),FALSE)*$E2008</f>
        <v>0</v>
      </c>
      <c r="V2007" s="5">
        <f>VLOOKUP(CONCATENATE($F2007," ",$G2007),AllocFactorMatrix,(V$4+1),FALSE)*$E2008</f>
        <v>0</v>
      </c>
      <c r="W2007" s="5">
        <f>VLOOKUP(CONCATENATE($F2007," ",$G2007),AllocFactorMatrix,(W$4+1),FALSE)*$E2008</f>
        <v>0</v>
      </c>
      <c r="X2007" s="5">
        <f>VLOOKUP(CONCATENATE($F2007," ",$G2007),AllocFactorMatrix,(X$4+1),FALSE)*$E2008</f>
        <v>0</v>
      </c>
      <c r="Y2007" s="5">
        <f t="shared" si="2833"/>
        <v>0</v>
      </c>
      <c r="Z2007" s="5">
        <f>VLOOKUP(CONCATENATE($F2007," ",$G2007),AllocFactorMatrix,(Z$4+1),FALSE)*$E2008</f>
        <v>0</v>
      </c>
      <c r="AA2007" s="5">
        <f>VLOOKUP(CONCATENATE($F2007," ",$G2007),AllocFactorMatrix,(AA$4+1),FALSE)*$E2008</f>
        <v>0</v>
      </c>
      <c r="AB2007" s="5">
        <f t="shared" si="2830"/>
        <v>0</v>
      </c>
      <c r="AC2007" s="5">
        <f>VLOOKUP(CONCATENATE($F2007," ",$G2007),AllocFactorMatrix,(AC$4+1),FALSE)*$E2008</f>
        <v>0</v>
      </c>
      <c r="AD2007" s="5">
        <f>VLOOKUP(CONCATENATE($F2007," ",$G2007),AllocFactorMatrix,(AD$4+1),FALSE)*$E2008</f>
        <v>0</v>
      </c>
      <c r="AE2007" s="5">
        <f>VLOOKUP(CONCATENATE($F2007," ",$G2007),AllocFactorMatrix,(AE$4+1),FALSE)*$E2008</f>
        <v>0</v>
      </c>
    </row>
    <row r="2008" spans="4:31" collapsed="1">
      <c r="D2008" s="96" t="s">
        <v>617</v>
      </c>
      <c r="E2008" s="54">
        <v>12240862</v>
      </c>
      <c r="F2008" s="89" t="s">
        <v>509</v>
      </c>
      <c r="G2008" s="48" t="str">
        <f>$G$15</f>
        <v>TOTAL</v>
      </c>
      <c r="H2008" s="4">
        <f t="shared" si="2827"/>
        <v>12240862</v>
      </c>
      <c r="I2008" s="5">
        <f t="shared" ref="I2008:N2008" si="2839">VLOOKUP(CONCATENATE($F2008," ",$G2008),AllocFactorMatrix,(I$4+1),FALSE)*$E2008</f>
        <v>6295119.4693154469</v>
      </c>
      <c r="J2008" s="47">
        <f t="shared" si="2839"/>
        <v>1408.3261385898522</v>
      </c>
      <c r="K2008" s="47">
        <f t="shared" si="2839"/>
        <v>2465.8786505860371</v>
      </c>
      <c r="L2008" s="5">
        <f t="shared" si="2839"/>
        <v>1467187.5905653355</v>
      </c>
      <c r="M2008" s="5">
        <f t="shared" si="2839"/>
        <v>20415.896649590435</v>
      </c>
      <c r="N2008" s="5">
        <f t="shared" si="2839"/>
        <v>2843.3976140356622</v>
      </c>
      <c r="O2008" s="5">
        <f t="shared" si="2829"/>
        <v>1490446.8848289617</v>
      </c>
      <c r="P2008" s="5">
        <f>VLOOKUP(CONCATENATE($F2008," ",$G2008),AllocFactorMatrix,(P$4+1),FALSE)*$E2008</f>
        <v>872672.48100455548</v>
      </c>
      <c r="Q2008" s="5">
        <f>VLOOKUP(CONCATENATE($F2008," ",$G2008),AllocFactorMatrix,(Q$4+1),FALSE)*$E2008</f>
        <v>156608.91214323381</v>
      </c>
      <c r="R2008" s="5">
        <f>VLOOKUP(CONCATENATE($F2008," ",$G2008),AllocFactorMatrix,(R$4+1),FALSE)*$E2008</f>
        <v>31758.689217663836</v>
      </c>
      <c r="S2008" s="5">
        <f>VLOOKUP(CONCATENATE($F2008," ",$G2008),AllocFactorMatrix,(S$4+1),FALSE)*$E2008</f>
        <v>1206.0218610637839</v>
      </c>
      <c r="T2008" s="5">
        <f t="shared" si="2832"/>
        <v>1062246.104226517</v>
      </c>
      <c r="U2008" s="5">
        <f>VLOOKUP(CONCATENATE($F2008," ",$G2008),AllocFactorMatrix,(U$4+1),FALSE)*$E2008</f>
        <v>41388.97090129627</v>
      </c>
      <c r="V2008" s="5">
        <f>VLOOKUP(CONCATENATE($F2008," ",$G2008),AllocFactorMatrix,(V$4+1),FALSE)*$E2008</f>
        <v>558775.00721259008</v>
      </c>
      <c r="W2008" s="5">
        <f>VLOOKUP(CONCATENATE($F2008," ",$G2008),AllocFactorMatrix,(W$4+1),FALSE)*$E2008</f>
        <v>2137090.0936288182</v>
      </c>
      <c r="X2008" s="5">
        <f>VLOOKUP(CONCATENATE($F2008," ",$G2008),AllocFactorMatrix,(X$4+1),FALSE)*$E2008</f>
        <v>387153.69130937092</v>
      </c>
      <c r="Y2008" s="5">
        <f t="shared" si="2833"/>
        <v>3124407.7630520756</v>
      </c>
      <c r="Z2008" s="5">
        <f>VLOOKUP(CONCATENATE($F2008," ",$G2008),AllocFactorMatrix,(Z$4+1),FALSE)*$E2008</f>
        <v>239870.75907435198</v>
      </c>
      <c r="AA2008" s="5">
        <f>VLOOKUP(CONCATENATE($F2008," ",$G2008),AllocFactorMatrix,(AA$4+1),FALSE)*$E2008</f>
        <v>4790.8343016061835</v>
      </c>
      <c r="AB2008" s="5">
        <f t="shared" si="2830"/>
        <v>244661.59337595815</v>
      </c>
      <c r="AC2008" s="5">
        <f>VLOOKUP(CONCATENATE($F2008," ",$G2008),AllocFactorMatrix,(AC$4+1),FALSE)*$E2008</f>
        <v>3164.2833759543591</v>
      </c>
      <c r="AD2008" s="5">
        <f>VLOOKUP(CONCATENATE($F2008," ",$G2008),AllocFactorMatrix,(AD$4+1),FALSE)*$E2008</f>
        <v>14057.548380901046</v>
      </c>
      <c r="AE2008" s="5">
        <f>VLOOKUP(CONCATENATE($F2008," ",$G2008),AllocFactorMatrix,(AE$4+1),FALSE)*$E2008</f>
        <v>2884.1486550104473</v>
      </c>
    </row>
    <row r="2009" spans="4:31" hidden="1" outlineLevel="1">
      <c r="E2009" s="44"/>
      <c r="F2009" s="167" t="str">
        <f>F2016</f>
        <v>TRAN_LSE</v>
      </c>
      <c r="G2009" s="48" t="str">
        <f>$G$8</f>
        <v>PRODUCTION</v>
      </c>
      <c r="H2009" s="4">
        <f t="shared" si="2827"/>
        <v>208435.99999999994</v>
      </c>
      <c r="I2009" s="5">
        <f t="shared" ref="I2009:N2009" si="2840">VLOOKUP(CONCATENATE($F2009," ",$G2009),AllocFactorMatrix,(I$4+1),FALSE)*$E2016</f>
        <v>107192.57530280419</v>
      </c>
      <c r="J2009" s="47">
        <f t="shared" si="2840"/>
        <v>23.980816630651862</v>
      </c>
      <c r="K2009" s="47">
        <f t="shared" si="2840"/>
        <v>41.988700012593171</v>
      </c>
      <c r="L2009" s="5">
        <f t="shared" si="2840"/>
        <v>24983.102711808719</v>
      </c>
      <c r="M2009" s="5">
        <f t="shared" si="2840"/>
        <v>347.63955627095805</v>
      </c>
      <c r="N2009" s="5">
        <f t="shared" si="2840"/>
        <v>48.417049802467936</v>
      </c>
      <c r="O2009" s="5">
        <f t="shared" si="2829"/>
        <v>25379.159317882146</v>
      </c>
      <c r="P2009" s="5">
        <f>VLOOKUP(CONCATENATE($F2009," ",$G2009),AllocFactorMatrix,(P$4+1),FALSE)*$E2016</f>
        <v>14859.767330982533</v>
      </c>
      <c r="Q2009" s="5">
        <f>VLOOKUP(CONCATENATE($F2009," ",$G2009),AllocFactorMatrix,(Q$4+1),FALSE)*$E2016</f>
        <v>2666.718668300246</v>
      </c>
      <c r="R2009" s="5">
        <f>VLOOKUP(CONCATENATE($F2009," ",$G2009),AllocFactorMatrix,(R$4+1),FALSE)*$E2016</f>
        <v>540.78333256048302</v>
      </c>
      <c r="S2009" s="5">
        <f>VLOOKUP(CONCATENATE($F2009," ",$G2009),AllocFactorMatrix,(S$4+1),FALSE)*$E2016</f>
        <v>20.536002499880389</v>
      </c>
      <c r="T2009" s="5">
        <f>SUBTOTAL(9,P2009:S2009)</f>
        <v>18087.805334343146</v>
      </c>
      <c r="U2009" s="5">
        <f>VLOOKUP(CONCATENATE($F2009," ",$G2009),AllocFactorMatrix,(U$4+1),FALSE)*$E2016</f>
        <v>704.7666691106059</v>
      </c>
      <c r="V2009" s="5">
        <f>VLOOKUP(CONCATENATE($F2009," ",$G2009),AllocFactorMatrix,(V$4+1),FALSE)*$E2016</f>
        <v>9514.7570002311459</v>
      </c>
      <c r="W2009" s="5">
        <f>VLOOKUP(CONCATENATE($F2009," ",$G2009),AllocFactorMatrix,(W$4+1),FALSE)*$E2016</f>
        <v>36390.126018544805</v>
      </c>
      <c r="X2009" s="5">
        <f>VLOOKUP(CONCATENATE($F2009," ",$G2009),AllocFactorMatrix,(X$4+1),FALSE)*$E2016</f>
        <v>6592.408835403915</v>
      </c>
      <c r="Y2009" s="5">
        <f>SUBTOTAL(9,U2009:X2009)</f>
        <v>53202.05852329047</v>
      </c>
      <c r="Z2009" s="5">
        <f>VLOOKUP(CONCATENATE($F2009," ",$G2009),AllocFactorMatrix,(Z$4+1),FALSE)*$E2016</f>
        <v>4084.491887778951</v>
      </c>
      <c r="AA2009" s="5">
        <f>VLOOKUP(CONCATENATE($F2009," ",$G2009),AllocFactorMatrix,(AA$4+1),FALSE)*$E2016</f>
        <v>81.577779284627709</v>
      </c>
      <c r="AB2009" s="5">
        <f t="shared" si="2830"/>
        <v>4166.0696670635789</v>
      </c>
      <c r="AC2009" s="5">
        <f>VLOOKUP(CONCATENATE($F2009," ",$G2009),AllocFactorMatrix,(AC$4+1),FALSE)*$E2016</f>
        <v>53.881055905247749</v>
      </c>
      <c r="AD2009" s="5">
        <f>VLOOKUP(CONCATENATE($F2009," ",$G2009),AllocFactorMatrix,(AD$4+1),FALSE)*$E2016</f>
        <v>239.37032819432901</v>
      </c>
      <c r="AE2009" s="5">
        <f>VLOOKUP(CONCATENATE($F2009," ",$G2009),AllocFactorMatrix,(AE$4+1),FALSE)*$E2016</f>
        <v>49.110953873653479</v>
      </c>
    </row>
    <row r="2010" spans="4:31" hidden="1" outlineLevel="1">
      <c r="E2010" s="44"/>
      <c r="F2010" s="167" t="str">
        <f>F2016</f>
        <v>TRAN_LSE</v>
      </c>
      <c r="G2010" s="48" t="str">
        <f>$G$9</f>
        <v>BULKTRAN</v>
      </c>
      <c r="H2010" s="4">
        <f t="shared" si="2827"/>
        <v>0</v>
      </c>
      <c r="I2010" s="5">
        <f t="shared" ref="I2010:N2010" si="2841">VLOOKUP(CONCATENATE($F2010," ",$G2010),AllocFactorMatrix,(I$4+1),FALSE)*$E2016</f>
        <v>0</v>
      </c>
      <c r="J2010" s="47">
        <f t="shared" si="2841"/>
        <v>0</v>
      </c>
      <c r="K2010" s="47">
        <f t="shared" si="2841"/>
        <v>0</v>
      </c>
      <c r="L2010" s="5">
        <f t="shared" si="2841"/>
        <v>0</v>
      </c>
      <c r="M2010" s="5">
        <f t="shared" si="2841"/>
        <v>0</v>
      </c>
      <c r="N2010" s="5">
        <f t="shared" si="2841"/>
        <v>0</v>
      </c>
      <c r="O2010" s="5">
        <f t="shared" si="2829"/>
        <v>0</v>
      </c>
      <c r="P2010" s="5">
        <f>VLOOKUP(CONCATENATE($F2010," ",$G2010),AllocFactorMatrix,(P$4+1),FALSE)*$E2016</f>
        <v>0</v>
      </c>
      <c r="Q2010" s="5">
        <f>VLOOKUP(CONCATENATE($F2010," ",$G2010),AllocFactorMatrix,(Q$4+1),FALSE)*$E2016</f>
        <v>0</v>
      </c>
      <c r="R2010" s="5">
        <f>VLOOKUP(CONCATENATE($F2010," ",$G2010),AllocFactorMatrix,(R$4+1),FALSE)*$E2016</f>
        <v>0</v>
      </c>
      <c r="S2010" s="5">
        <f>VLOOKUP(CONCATENATE($F2010," ",$G2010),AllocFactorMatrix,(S$4+1),FALSE)*$E2016</f>
        <v>0</v>
      </c>
      <c r="T2010" s="5">
        <f t="shared" ref="T2010:T2016" si="2842">SUBTOTAL(9,P2010:S2010)</f>
        <v>0</v>
      </c>
      <c r="U2010" s="5">
        <f>VLOOKUP(CONCATENATE($F2010," ",$G2010),AllocFactorMatrix,(U$4+1),FALSE)*$E2016</f>
        <v>0</v>
      </c>
      <c r="V2010" s="5">
        <f>VLOOKUP(CONCATENATE($F2010," ",$G2010),AllocFactorMatrix,(V$4+1),FALSE)*$E2016</f>
        <v>0</v>
      </c>
      <c r="W2010" s="5">
        <f>VLOOKUP(CONCATENATE($F2010," ",$G2010),AllocFactorMatrix,(W$4+1),FALSE)*$E2016</f>
        <v>0</v>
      </c>
      <c r="X2010" s="5">
        <f>VLOOKUP(CONCATENATE($F2010," ",$G2010),AllocFactorMatrix,(X$4+1),FALSE)*$E2016</f>
        <v>0</v>
      </c>
      <c r="Y2010" s="5">
        <f t="shared" ref="Y2010:Y2016" si="2843">SUBTOTAL(9,U2010:X2010)</f>
        <v>0</v>
      </c>
      <c r="Z2010" s="5">
        <f>VLOOKUP(CONCATENATE($F2010," ",$G2010),AllocFactorMatrix,(Z$4+1),FALSE)*$E2016</f>
        <v>0</v>
      </c>
      <c r="AA2010" s="5">
        <f>VLOOKUP(CONCATENATE($F2010," ",$G2010),AllocFactorMatrix,(AA$4+1),FALSE)*$E2016</f>
        <v>0</v>
      </c>
      <c r="AB2010" s="5">
        <f t="shared" si="2830"/>
        <v>0</v>
      </c>
      <c r="AC2010" s="5">
        <f>VLOOKUP(CONCATENATE($F2010," ",$G2010),AllocFactorMatrix,(AC$4+1),FALSE)*$E2016</f>
        <v>0</v>
      </c>
      <c r="AD2010" s="5">
        <f>VLOOKUP(CONCATENATE($F2010," ",$G2010),AllocFactorMatrix,(AD$4+1),FALSE)*$E2016</f>
        <v>0</v>
      </c>
      <c r="AE2010" s="5">
        <f>VLOOKUP(CONCATENATE($F2010," ",$G2010),AllocFactorMatrix,(AE$4+1),FALSE)*$E2016</f>
        <v>0</v>
      </c>
    </row>
    <row r="2011" spans="4:31" hidden="1" outlineLevel="1">
      <c r="E2011" s="44"/>
      <c r="F2011" s="167" t="str">
        <f>F2016</f>
        <v>TRAN_LSE</v>
      </c>
      <c r="G2011" s="48" t="str">
        <f>$G$10</f>
        <v>SUBTRAN</v>
      </c>
      <c r="H2011" s="4">
        <f t="shared" si="2827"/>
        <v>0</v>
      </c>
      <c r="I2011" s="5">
        <f t="shared" ref="I2011:N2011" si="2844">VLOOKUP(CONCATENATE($F2011," ",$G2011),AllocFactorMatrix,(I$4+1),FALSE)*$E2016</f>
        <v>0</v>
      </c>
      <c r="J2011" s="47">
        <f t="shared" si="2844"/>
        <v>0</v>
      </c>
      <c r="K2011" s="47">
        <f t="shared" si="2844"/>
        <v>0</v>
      </c>
      <c r="L2011" s="5">
        <f t="shared" si="2844"/>
        <v>0</v>
      </c>
      <c r="M2011" s="5">
        <f t="shared" si="2844"/>
        <v>0</v>
      </c>
      <c r="N2011" s="5">
        <f t="shared" si="2844"/>
        <v>0</v>
      </c>
      <c r="O2011" s="5">
        <f t="shared" si="2829"/>
        <v>0</v>
      </c>
      <c r="P2011" s="5">
        <f>VLOOKUP(CONCATENATE($F2011," ",$G2011),AllocFactorMatrix,(P$4+1),FALSE)*$E2016</f>
        <v>0</v>
      </c>
      <c r="Q2011" s="5">
        <f>VLOOKUP(CONCATENATE($F2011," ",$G2011),AllocFactorMatrix,(Q$4+1),FALSE)*$E2016</f>
        <v>0</v>
      </c>
      <c r="R2011" s="5">
        <f>VLOOKUP(CONCATENATE($F2011," ",$G2011),AllocFactorMatrix,(R$4+1),FALSE)*$E2016</f>
        <v>0</v>
      </c>
      <c r="S2011" s="5">
        <f>VLOOKUP(CONCATENATE($F2011," ",$G2011),AllocFactorMatrix,(S$4+1),FALSE)*$E2016</f>
        <v>0</v>
      </c>
      <c r="T2011" s="5">
        <f t="shared" si="2842"/>
        <v>0</v>
      </c>
      <c r="U2011" s="5">
        <f>VLOOKUP(CONCATENATE($F2011," ",$G2011),AllocFactorMatrix,(U$4+1),FALSE)*$E2016</f>
        <v>0</v>
      </c>
      <c r="V2011" s="5">
        <f>VLOOKUP(CONCATENATE($F2011," ",$G2011),AllocFactorMatrix,(V$4+1),FALSE)*$E2016</f>
        <v>0</v>
      </c>
      <c r="W2011" s="5">
        <f>VLOOKUP(CONCATENATE($F2011," ",$G2011),AllocFactorMatrix,(W$4+1),FALSE)*$E2016</f>
        <v>0</v>
      </c>
      <c r="X2011" s="5">
        <f>VLOOKUP(CONCATENATE($F2011," ",$G2011),AllocFactorMatrix,(X$4+1),FALSE)*$E2016</f>
        <v>0</v>
      </c>
      <c r="Y2011" s="5">
        <f t="shared" si="2843"/>
        <v>0</v>
      </c>
      <c r="Z2011" s="5">
        <f>VLOOKUP(CONCATENATE($F2011," ",$G2011),AllocFactorMatrix,(Z$4+1),FALSE)*$E2016</f>
        <v>0</v>
      </c>
      <c r="AA2011" s="5">
        <f>VLOOKUP(CONCATENATE($F2011," ",$G2011),AllocFactorMatrix,(AA$4+1),FALSE)*$E2016</f>
        <v>0</v>
      </c>
      <c r="AB2011" s="5">
        <f t="shared" si="2830"/>
        <v>0</v>
      </c>
      <c r="AC2011" s="5">
        <f>VLOOKUP(CONCATENATE($F2011," ",$G2011),AllocFactorMatrix,(AC$4+1),FALSE)*$E2016</f>
        <v>0</v>
      </c>
      <c r="AD2011" s="5">
        <f>VLOOKUP(CONCATENATE($F2011," ",$G2011),AllocFactorMatrix,(AD$4+1),FALSE)*$E2016</f>
        <v>0</v>
      </c>
      <c r="AE2011" s="5">
        <f>VLOOKUP(CONCATENATE($F2011," ",$G2011),AllocFactorMatrix,(AE$4+1),FALSE)*$E2016</f>
        <v>0</v>
      </c>
    </row>
    <row r="2012" spans="4:31" hidden="1" outlineLevel="1">
      <c r="E2012" s="44"/>
      <c r="F2012" s="167" t="str">
        <f>F2016</f>
        <v>TRAN_LSE</v>
      </c>
      <c r="G2012" s="48" t="str">
        <f>$G$11</f>
        <v>DISTPRI</v>
      </c>
      <c r="H2012" s="4">
        <f t="shared" si="2827"/>
        <v>0</v>
      </c>
      <c r="I2012" s="5">
        <f t="shared" ref="I2012:N2012" si="2845">VLOOKUP(CONCATENATE($F2012," ",$G2012),AllocFactorMatrix,(I$4+1),FALSE)*$E2016</f>
        <v>0</v>
      </c>
      <c r="J2012" s="47">
        <f t="shared" si="2845"/>
        <v>0</v>
      </c>
      <c r="K2012" s="47">
        <f t="shared" si="2845"/>
        <v>0</v>
      </c>
      <c r="L2012" s="5">
        <f t="shared" si="2845"/>
        <v>0</v>
      </c>
      <c r="M2012" s="5">
        <f t="shared" si="2845"/>
        <v>0</v>
      </c>
      <c r="N2012" s="5">
        <f t="shared" si="2845"/>
        <v>0</v>
      </c>
      <c r="O2012" s="5">
        <f t="shared" si="2829"/>
        <v>0</v>
      </c>
      <c r="P2012" s="5">
        <f>VLOOKUP(CONCATENATE($F2012," ",$G2012),AllocFactorMatrix,(P$4+1),FALSE)*$E2016</f>
        <v>0</v>
      </c>
      <c r="Q2012" s="5">
        <f>VLOOKUP(CONCATENATE($F2012," ",$G2012),AllocFactorMatrix,(Q$4+1),FALSE)*$E2016</f>
        <v>0</v>
      </c>
      <c r="R2012" s="5">
        <f>VLOOKUP(CONCATENATE($F2012," ",$G2012),AllocFactorMatrix,(R$4+1),FALSE)*$E2016</f>
        <v>0</v>
      </c>
      <c r="S2012" s="5">
        <f>VLOOKUP(CONCATENATE($F2012," ",$G2012),AllocFactorMatrix,(S$4+1),FALSE)*$E2016</f>
        <v>0</v>
      </c>
      <c r="T2012" s="5">
        <f t="shared" si="2842"/>
        <v>0</v>
      </c>
      <c r="U2012" s="5">
        <f>VLOOKUP(CONCATENATE($F2012," ",$G2012),AllocFactorMatrix,(U$4+1),FALSE)*$E2016</f>
        <v>0</v>
      </c>
      <c r="V2012" s="5">
        <f>VLOOKUP(CONCATENATE($F2012," ",$G2012),AllocFactorMatrix,(V$4+1),FALSE)*$E2016</f>
        <v>0</v>
      </c>
      <c r="W2012" s="5">
        <f>VLOOKUP(CONCATENATE($F2012," ",$G2012),AllocFactorMatrix,(W$4+1),FALSE)*$E2016</f>
        <v>0</v>
      </c>
      <c r="X2012" s="5">
        <f>VLOOKUP(CONCATENATE($F2012," ",$G2012),AllocFactorMatrix,(X$4+1),FALSE)*$E2016</f>
        <v>0</v>
      </c>
      <c r="Y2012" s="5">
        <f t="shared" si="2843"/>
        <v>0</v>
      </c>
      <c r="Z2012" s="5">
        <f>VLOOKUP(CONCATENATE($F2012," ",$G2012),AllocFactorMatrix,(Z$4+1),FALSE)*$E2016</f>
        <v>0</v>
      </c>
      <c r="AA2012" s="5">
        <f>VLOOKUP(CONCATENATE($F2012," ",$G2012),AllocFactorMatrix,(AA$4+1),FALSE)*$E2016</f>
        <v>0</v>
      </c>
      <c r="AB2012" s="5">
        <f t="shared" si="2830"/>
        <v>0</v>
      </c>
      <c r="AC2012" s="5">
        <f>VLOOKUP(CONCATENATE($F2012," ",$G2012),AllocFactorMatrix,(AC$4+1),FALSE)*$E2016</f>
        <v>0</v>
      </c>
      <c r="AD2012" s="5">
        <f>VLOOKUP(CONCATENATE($F2012," ",$G2012),AllocFactorMatrix,(AD$4+1),FALSE)*$E2016</f>
        <v>0</v>
      </c>
      <c r="AE2012" s="5">
        <f>VLOOKUP(CONCATENATE($F2012," ",$G2012),AllocFactorMatrix,(AE$4+1),FALSE)*$E2016</f>
        <v>0</v>
      </c>
    </row>
    <row r="2013" spans="4:31" hidden="1" outlineLevel="1">
      <c r="E2013" s="44"/>
      <c r="F2013" s="167" t="str">
        <f>F2016</f>
        <v>TRAN_LSE</v>
      </c>
      <c r="G2013" s="48" t="str">
        <f>$G$12</f>
        <v>DISTSEC</v>
      </c>
      <c r="H2013" s="4">
        <f t="shared" si="2827"/>
        <v>0</v>
      </c>
      <c r="I2013" s="5">
        <f t="shared" ref="I2013:N2013" si="2846">VLOOKUP(CONCATENATE($F2013," ",$G2013),AllocFactorMatrix,(I$4+1),FALSE)*$E2016</f>
        <v>0</v>
      </c>
      <c r="J2013" s="47">
        <f t="shared" si="2846"/>
        <v>0</v>
      </c>
      <c r="K2013" s="47">
        <f t="shared" si="2846"/>
        <v>0</v>
      </c>
      <c r="L2013" s="5">
        <f t="shared" si="2846"/>
        <v>0</v>
      </c>
      <c r="M2013" s="5">
        <f t="shared" si="2846"/>
        <v>0</v>
      </c>
      <c r="N2013" s="5">
        <f t="shared" si="2846"/>
        <v>0</v>
      </c>
      <c r="O2013" s="5">
        <f t="shared" si="2829"/>
        <v>0</v>
      </c>
      <c r="P2013" s="5">
        <f>VLOOKUP(CONCATENATE($F2013," ",$G2013),AllocFactorMatrix,(P$4+1),FALSE)*$E2016</f>
        <v>0</v>
      </c>
      <c r="Q2013" s="5">
        <f>VLOOKUP(CONCATENATE($F2013," ",$G2013),AllocFactorMatrix,(Q$4+1),FALSE)*$E2016</f>
        <v>0</v>
      </c>
      <c r="R2013" s="5">
        <f>VLOOKUP(CONCATENATE($F2013," ",$G2013),AllocFactorMatrix,(R$4+1),FALSE)*$E2016</f>
        <v>0</v>
      </c>
      <c r="S2013" s="5">
        <f>VLOOKUP(CONCATENATE($F2013," ",$G2013),AllocFactorMatrix,(S$4+1),FALSE)*$E2016</f>
        <v>0</v>
      </c>
      <c r="T2013" s="5">
        <f t="shared" si="2842"/>
        <v>0</v>
      </c>
      <c r="U2013" s="5">
        <f>VLOOKUP(CONCATENATE($F2013," ",$G2013),AllocFactorMatrix,(U$4+1),FALSE)*$E2016</f>
        <v>0</v>
      </c>
      <c r="V2013" s="5">
        <f>VLOOKUP(CONCATENATE($F2013," ",$G2013),AllocFactorMatrix,(V$4+1),FALSE)*$E2016</f>
        <v>0</v>
      </c>
      <c r="W2013" s="5">
        <f>VLOOKUP(CONCATENATE($F2013," ",$G2013),AllocFactorMatrix,(W$4+1),FALSE)*$E2016</f>
        <v>0</v>
      </c>
      <c r="X2013" s="5">
        <f>VLOOKUP(CONCATENATE($F2013," ",$G2013),AllocFactorMatrix,(X$4+1),FALSE)*$E2016</f>
        <v>0</v>
      </c>
      <c r="Y2013" s="5">
        <f t="shared" si="2843"/>
        <v>0</v>
      </c>
      <c r="Z2013" s="5">
        <f>VLOOKUP(CONCATENATE($F2013," ",$G2013),AllocFactorMatrix,(Z$4+1),FALSE)*$E2016</f>
        <v>0</v>
      </c>
      <c r="AA2013" s="5">
        <f>VLOOKUP(CONCATENATE($F2013," ",$G2013),AllocFactorMatrix,(AA$4+1),FALSE)*$E2016</f>
        <v>0</v>
      </c>
      <c r="AB2013" s="5">
        <f t="shared" si="2830"/>
        <v>0</v>
      </c>
      <c r="AC2013" s="5">
        <f>VLOOKUP(CONCATENATE($F2013," ",$G2013),AllocFactorMatrix,(AC$4+1),FALSE)*$E2016</f>
        <v>0</v>
      </c>
      <c r="AD2013" s="5">
        <f>VLOOKUP(CONCATENATE($F2013," ",$G2013),AllocFactorMatrix,(AD$4+1),FALSE)*$E2016</f>
        <v>0</v>
      </c>
      <c r="AE2013" s="5">
        <f>VLOOKUP(CONCATENATE($F2013," ",$G2013),AllocFactorMatrix,(AE$4+1),FALSE)*$E2016</f>
        <v>0</v>
      </c>
    </row>
    <row r="2014" spans="4:31" hidden="1" outlineLevel="1">
      <c r="E2014" s="44"/>
      <c r="F2014" s="167" t="str">
        <f>F2016</f>
        <v>TRAN_LSE</v>
      </c>
      <c r="G2014" s="48" t="str">
        <f>$G$13</f>
        <v>ENERGY</v>
      </c>
      <c r="H2014" s="4">
        <f t="shared" si="2827"/>
        <v>0</v>
      </c>
      <c r="I2014" s="5">
        <f t="shared" ref="I2014:N2014" si="2847">VLOOKUP(CONCATENATE($F2014," ",$G2014),AllocFactorMatrix,(I$4+1),FALSE)*$E2016</f>
        <v>0</v>
      </c>
      <c r="J2014" s="47">
        <f t="shared" si="2847"/>
        <v>0</v>
      </c>
      <c r="K2014" s="47">
        <f t="shared" si="2847"/>
        <v>0</v>
      </c>
      <c r="L2014" s="5">
        <f t="shared" si="2847"/>
        <v>0</v>
      </c>
      <c r="M2014" s="5">
        <f t="shared" si="2847"/>
        <v>0</v>
      </c>
      <c r="N2014" s="5">
        <f t="shared" si="2847"/>
        <v>0</v>
      </c>
      <c r="O2014" s="5">
        <f t="shared" si="2829"/>
        <v>0</v>
      </c>
      <c r="P2014" s="5">
        <f>VLOOKUP(CONCATENATE($F2014," ",$G2014),AllocFactorMatrix,(P$4+1),FALSE)*$E2016</f>
        <v>0</v>
      </c>
      <c r="Q2014" s="5">
        <f>VLOOKUP(CONCATENATE($F2014," ",$G2014),AllocFactorMatrix,(Q$4+1),FALSE)*$E2016</f>
        <v>0</v>
      </c>
      <c r="R2014" s="5">
        <f>VLOOKUP(CONCATENATE($F2014," ",$G2014),AllocFactorMatrix,(R$4+1),FALSE)*$E2016</f>
        <v>0</v>
      </c>
      <c r="S2014" s="5">
        <f>VLOOKUP(CONCATENATE($F2014," ",$G2014),AllocFactorMatrix,(S$4+1),FALSE)*$E2016</f>
        <v>0</v>
      </c>
      <c r="T2014" s="5">
        <f t="shared" si="2842"/>
        <v>0</v>
      </c>
      <c r="U2014" s="5">
        <f>VLOOKUP(CONCATENATE($F2014," ",$G2014),AllocFactorMatrix,(U$4+1),FALSE)*$E2016</f>
        <v>0</v>
      </c>
      <c r="V2014" s="5">
        <f>VLOOKUP(CONCATENATE($F2014," ",$G2014),AllocFactorMatrix,(V$4+1),FALSE)*$E2016</f>
        <v>0</v>
      </c>
      <c r="W2014" s="5">
        <f>VLOOKUP(CONCATENATE($F2014," ",$G2014),AllocFactorMatrix,(W$4+1),FALSE)*$E2016</f>
        <v>0</v>
      </c>
      <c r="X2014" s="5">
        <f>VLOOKUP(CONCATENATE($F2014," ",$G2014),AllocFactorMatrix,(X$4+1),FALSE)*$E2016</f>
        <v>0</v>
      </c>
      <c r="Y2014" s="5">
        <f t="shared" si="2843"/>
        <v>0</v>
      </c>
      <c r="Z2014" s="5">
        <f>VLOOKUP(CONCATENATE($F2014," ",$G2014),AllocFactorMatrix,(Z$4+1),FALSE)*$E2016</f>
        <v>0</v>
      </c>
      <c r="AA2014" s="5">
        <f>VLOOKUP(CONCATENATE($F2014," ",$G2014),AllocFactorMatrix,(AA$4+1),FALSE)*$E2016</f>
        <v>0</v>
      </c>
      <c r="AB2014" s="5">
        <f t="shared" si="2830"/>
        <v>0</v>
      </c>
      <c r="AC2014" s="5">
        <f>VLOOKUP(CONCATENATE($F2014," ",$G2014),AllocFactorMatrix,(AC$4+1),FALSE)*$E2016</f>
        <v>0</v>
      </c>
      <c r="AD2014" s="5">
        <f>VLOOKUP(CONCATENATE($F2014," ",$G2014),AllocFactorMatrix,(AD$4+1),FALSE)*$E2016</f>
        <v>0</v>
      </c>
      <c r="AE2014" s="5">
        <f>VLOOKUP(CONCATENATE($F2014," ",$G2014),AllocFactorMatrix,(AE$4+1),FALSE)*$E2016</f>
        <v>0</v>
      </c>
    </row>
    <row r="2015" spans="4:31" hidden="1" outlineLevel="1">
      <c r="E2015" s="44"/>
      <c r="F2015" s="167" t="str">
        <f>F2016</f>
        <v>TRAN_LSE</v>
      </c>
      <c r="G2015" s="48" t="str">
        <f>$G$14</f>
        <v>CUSTOMER</v>
      </c>
      <c r="H2015" s="4">
        <f t="shared" si="2827"/>
        <v>0</v>
      </c>
      <c r="I2015" s="5">
        <f t="shared" ref="I2015:N2015" si="2848">VLOOKUP(CONCATENATE($F2015," ",$G2015),AllocFactorMatrix,(I$4+1),FALSE)*$E2016</f>
        <v>0</v>
      </c>
      <c r="J2015" s="47">
        <f t="shared" si="2848"/>
        <v>0</v>
      </c>
      <c r="K2015" s="47">
        <f t="shared" si="2848"/>
        <v>0</v>
      </c>
      <c r="L2015" s="5">
        <f t="shared" si="2848"/>
        <v>0</v>
      </c>
      <c r="M2015" s="5">
        <f t="shared" si="2848"/>
        <v>0</v>
      </c>
      <c r="N2015" s="5">
        <f t="shared" si="2848"/>
        <v>0</v>
      </c>
      <c r="O2015" s="5">
        <f t="shared" si="2829"/>
        <v>0</v>
      </c>
      <c r="P2015" s="5">
        <f>VLOOKUP(CONCATENATE($F2015," ",$G2015),AllocFactorMatrix,(P$4+1),FALSE)*$E2016</f>
        <v>0</v>
      </c>
      <c r="Q2015" s="5">
        <f>VLOOKUP(CONCATENATE($F2015," ",$G2015),AllocFactorMatrix,(Q$4+1),FALSE)*$E2016</f>
        <v>0</v>
      </c>
      <c r="R2015" s="5">
        <f>VLOOKUP(CONCATENATE($F2015," ",$G2015),AllocFactorMatrix,(R$4+1),FALSE)*$E2016</f>
        <v>0</v>
      </c>
      <c r="S2015" s="5">
        <f>VLOOKUP(CONCATENATE($F2015," ",$G2015),AllocFactorMatrix,(S$4+1),FALSE)*$E2016</f>
        <v>0</v>
      </c>
      <c r="T2015" s="5">
        <f t="shared" si="2842"/>
        <v>0</v>
      </c>
      <c r="U2015" s="5">
        <f>VLOOKUP(CONCATENATE($F2015," ",$G2015),AllocFactorMatrix,(U$4+1),FALSE)*$E2016</f>
        <v>0</v>
      </c>
      <c r="V2015" s="5">
        <f>VLOOKUP(CONCATENATE($F2015," ",$G2015),AllocFactorMatrix,(V$4+1),FALSE)*$E2016</f>
        <v>0</v>
      </c>
      <c r="W2015" s="5">
        <f>VLOOKUP(CONCATENATE($F2015," ",$G2015),AllocFactorMatrix,(W$4+1),FALSE)*$E2016</f>
        <v>0</v>
      </c>
      <c r="X2015" s="5">
        <f>VLOOKUP(CONCATENATE($F2015," ",$G2015),AllocFactorMatrix,(X$4+1),FALSE)*$E2016</f>
        <v>0</v>
      </c>
      <c r="Y2015" s="5">
        <f t="shared" si="2843"/>
        <v>0</v>
      </c>
      <c r="Z2015" s="5">
        <f>VLOOKUP(CONCATENATE($F2015," ",$G2015),AllocFactorMatrix,(Z$4+1),FALSE)*$E2016</f>
        <v>0</v>
      </c>
      <c r="AA2015" s="5">
        <f>VLOOKUP(CONCATENATE($F2015," ",$G2015),AllocFactorMatrix,(AA$4+1),FALSE)*$E2016</f>
        <v>0</v>
      </c>
      <c r="AB2015" s="5">
        <f t="shared" si="2830"/>
        <v>0</v>
      </c>
      <c r="AC2015" s="5">
        <f>VLOOKUP(CONCATENATE($F2015," ",$G2015),AllocFactorMatrix,(AC$4+1),FALSE)*$E2016</f>
        <v>0</v>
      </c>
      <c r="AD2015" s="5">
        <f>VLOOKUP(CONCATENATE($F2015," ",$G2015),AllocFactorMatrix,(AD$4+1),FALSE)*$E2016</f>
        <v>0</v>
      </c>
      <c r="AE2015" s="5">
        <f>VLOOKUP(CONCATENATE($F2015," ",$G2015),AllocFactorMatrix,(AE$4+1),FALSE)*$E2016</f>
        <v>0</v>
      </c>
    </row>
    <row r="2016" spans="4:31" collapsed="1">
      <c r="D2016" s="96" t="s">
        <v>631</v>
      </c>
      <c r="E2016" s="54">
        <v>208436</v>
      </c>
      <c r="F2016" s="89" t="s">
        <v>509</v>
      </c>
      <c r="G2016" s="48" t="str">
        <f>$G$15</f>
        <v>TOTAL</v>
      </c>
      <c r="H2016" s="4">
        <f t="shared" si="2827"/>
        <v>208435.99999999994</v>
      </c>
      <c r="I2016" s="5">
        <f t="shared" ref="I2016:N2016" si="2849">VLOOKUP(CONCATENATE($F2016," ",$G2016),AllocFactorMatrix,(I$4+1),FALSE)*$E2016</f>
        <v>107192.57530280419</v>
      </c>
      <c r="J2016" s="47">
        <f t="shared" si="2849"/>
        <v>23.980816630651862</v>
      </c>
      <c r="K2016" s="47">
        <f t="shared" si="2849"/>
        <v>41.988700012593171</v>
      </c>
      <c r="L2016" s="5">
        <f t="shared" si="2849"/>
        <v>24983.102711808719</v>
      </c>
      <c r="M2016" s="5">
        <f t="shared" si="2849"/>
        <v>347.63955627095805</v>
      </c>
      <c r="N2016" s="5">
        <f t="shared" si="2849"/>
        <v>48.417049802467936</v>
      </c>
      <c r="O2016" s="5">
        <f t="shared" si="2829"/>
        <v>25379.159317882146</v>
      </c>
      <c r="P2016" s="5">
        <f>VLOOKUP(CONCATENATE($F2016," ",$G2016),AllocFactorMatrix,(P$4+1),FALSE)*$E2016</f>
        <v>14859.767330982533</v>
      </c>
      <c r="Q2016" s="5">
        <f>VLOOKUP(CONCATENATE($F2016," ",$G2016),AllocFactorMatrix,(Q$4+1),FALSE)*$E2016</f>
        <v>2666.718668300246</v>
      </c>
      <c r="R2016" s="5">
        <f>VLOOKUP(CONCATENATE($F2016," ",$G2016),AllocFactorMatrix,(R$4+1),FALSE)*$E2016</f>
        <v>540.78333256048302</v>
      </c>
      <c r="S2016" s="5">
        <f>VLOOKUP(CONCATENATE($F2016," ",$G2016),AllocFactorMatrix,(S$4+1),FALSE)*$E2016</f>
        <v>20.536002499880389</v>
      </c>
      <c r="T2016" s="5">
        <f t="shared" si="2842"/>
        <v>18087.805334343146</v>
      </c>
      <c r="U2016" s="5">
        <f>VLOOKUP(CONCATENATE($F2016," ",$G2016),AllocFactorMatrix,(U$4+1),FALSE)*$E2016</f>
        <v>704.7666691106059</v>
      </c>
      <c r="V2016" s="5">
        <f>VLOOKUP(CONCATENATE($F2016," ",$G2016),AllocFactorMatrix,(V$4+1),FALSE)*$E2016</f>
        <v>9514.7570002311459</v>
      </c>
      <c r="W2016" s="5">
        <f>VLOOKUP(CONCATENATE($F2016," ",$G2016),AllocFactorMatrix,(W$4+1),FALSE)*$E2016</f>
        <v>36390.126018544805</v>
      </c>
      <c r="X2016" s="5">
        <f>VLOOKUP(CONCATENATE($F2016," ",$G2016),AllocFactorMatrix,(X$4+1),FALSE)*$E2016</f>
        <v>6592.408835403915</v>
      </c>
      <c r="Y2016" s="5">
        <f t="shared" si="2843"/>
        <v>53202.05852329047</v>
      </c>
      <c r="Z2016" s="5">
        <f>VLOOKUP(CONCATENATE($F2016," ",$G2016),AllocFactorMatrix,(Z$4+1),FALSE)*$E2016</f>
        <v>4084.491887778951</v>
      </c>
      <c r="AA2016" s="5">
        <f>VLOOKUP(CONCATENATE($F2016," ",$G2016),AllocFactorMatrix,(AA$4+1),FALSE)*$E2016</f>
        <v>81.577779284627709</v>
      </c>
      <c r="AB2016" s="5">
        <f t="shared" si="2830"/>
        <v>4166.0696670635789</v>
      </c>
      <c r="AC2016" s="5">
        <f>VLOOKUP(CONCATENATE($F2016," ",$G2016),AllocFactorMatrix,(AC$4+1),FALSE)*$E2016</f>
        <v>53.881055905247749</v>
      </c>
      <c r="AD2016" s="5">
        <f>VLOOKUP(CONCATENATE($F2016," ",$G2016),AllocFactorMatrix,(AD$4+1),FALSE)*$E2016</f>
        <v>239.37032819432901</v>
      </c>
      <c r="AE2016" s="5">
        <f>VLOOKUP(CONCATENATE($F2016," ",$G2016),AllocFactorMatrix,(AE$4+1),FALSE)*$E2016</f>
        <v>49.110953873653479</v>
      </c>
    </row>
    <row r="2017" spans="4:31" hidden="1" outlineLevel="1">
      <c r="E2017" s="44"/>
      <c r="F2017" s="167" t="str">
        <f>F2024</f>
        <v>LABOR_PROD</v>
      </c>
      <c r="G2017" s="48" t="str">
        <f>$G$8</f>
        <v>PRODUCTION</v>
      </c>
      <c r="H2017" s="4">
        <f t="shared" si="2827"/>
        <v>-1100890.2261164621</v>
      </c>
      <c r="I2017" s="5">
        <f t="shared" ref="I2017:N2017" si="2850">VLOOKUP(CONCATENATE($F2017," ",$G2017),AllocFactorMatrix,(I$4+1),FALSE)*$E2024</f>
        <v>-566155.83902545646</v>
      </c>
      <c r="J2017" s="47">
        <f t="shared" si="2850"/>
        <v>-126.65876644617893</v>
      </c>
      <c r="K2017" s="47">
        <f t="shared" si="2850"/>
        <v>-221.77046887869659</v>
      </c>
      <c r="L2017" s="5">
        <f t="shared" si="2850"/>
        <v>-131952.51105132463</v>
      </c>
      <c r="M2017" s="5">
        <f t="shared" si="2850"/>
        <v>-1836.1175118989122</v>
      </c>
      <c r="N2017" s="5">
        <f t="shared" si="2850"/>
        <v>-255.72289290204645</v>
      </c>
      <c r="O2017" s="5">
        <f t="shared" si="2829"/>
        <v>-134044.35145612559</v>
      </c>
      <c r="P2017" s="5">
        <f>VLOOKUP(CONCATENATE($F2017," ",$G2017),AllocFactorMatrix,(P$4+1),FALSE)*$E2024</f>
        <v>-78484.391453699849</v>
      </c>
      <c r="Q2017" s="5">
        <f>VLOOKUP(CONCATENATE($F2017," ",$G2017),AllocFactorMatrix,(Q$4+1),FALSE)*$E2024</f>
        <v>-14084.728730804894</v>
      </c>
      <c r="R2017" s="5">
        <f>VLOOKUP(CONCATENATE($F2017," ",$G2017),AllocFactorMatrix,(R$4+1),FALSE)*$E2024</f>
        <v>-2856.2392545554717</v>
      </c>
      <c r="S2017" s="5">
        <f>VLOOKUP(CONCATENATE($F2017," ",$G2017),AllocFactorMatrix,(S$4+1),FALSE)*$E2024</f>
        <v>-108.46439403760175</v>
      </c>
      <c r="T2017" s="5">
        <f>SUBTOTAL(9,P2017:S2017)</f>
        <v>-95533.82383309782</v>
      </c>
      <c r="U2017" s="5">
        <f>VLOOKUP(CONCATENATE($F2017," ",$G2017),AllocFactorMatrix,(U$4+1),FALSE)*$E2024</f>
        <v>-3722.3451693398501</v>
      </c>
      <c r="V2017" s="5">
        <f>VLOOKUP(CONCATENATE($F2017," ",$G2017),AllocFactorMatrix,(V$4+1),FALSE)*$E2024</f>
        <v>-50253.80925285296</v>
      </c>
      <c r="W2017" s="5">
        <f>VLOOKUP(CONCATENATE($F2017," ",$G2017),AllocFactorMatrix,(W$4+1),FALSE)*$E2024</f>
        <v>-192200.64701377091</v>
      </c>
      <c r="X2017" s="5">
        <f>VLOOKUP(CONCATENATE($F2017," ",$G2017),AllocFactorMatrix,(X$4+1),FALSE)*$E2024</f>
        <v>-34818.929807998531</v>
      </c>
      <c r="Y2017" s="5">
        <f>SUBTOTAL(9,U2017:X2017)</f>
        <v>-280995.73124396225</v>
      </c>
      <c r="Z2017" s="5">
        <f>VLOOKUP(CONCATENATE($F2017," ",$G2017),AllocFactorMatrix,(Z$4+1),FALSE)*$E2024</f>
        <v>-21572.939405418572</v>
      </c>
      <c r="AA2017" s="5">
        <f>VLOOKUP(CONCATENATE($F2017," ",$G2017),AllocFactorMatrix,(AA$4+1),FALSE)*$E2024</f>
        <v>-430.86693221292222</v>
      </c>
      <c r="AB2017" s="5">
        <f t="shared" si="2830"/>
        <v>-22003.806337631493</v>
      </c>
      <c r="AC2017" s="5">
        <f>VLOOKUP(CONCATENATE($F2017," ",$G2017),AllocFactorMatrix,(AC$4+1),FALSE)*$E2024</f>
        <v>-284.58197153525276</v>
      </c>
      <c r="AD2017" s="5">
        <f>VLOOKUP(CONCATENATE($F2017," ",$G2017),AllocFactorMatrix,(AD$4+1),FALSE)*$E2024</f>
        <v>-1264.2751479179542</v>
      </c>
      <c r="AE2017" s="5">
        <f>VLOOKUP(CONCATENATE($F2017," ",$G2017),AllocFactorMatrix,(AE$4+1),FALSE)*$E2024</f>
        <v>-259.38786541078093</v>
      </c>
    </row>
    <row r="2018" spans="4:31" hidden="1" outlineLevel="1">
      <c r="E2018" s="44"/>
      <c r="F2018" s="167" t="str">
        <f>F2024</f>
        <v>LABOR_PROD</v>
      </c>
      <c r="G2018" s="48" t="str">
        <f>$G$9</f>
        <v>BULKTRAN</v>
      </c>
      <c r="H2018" s="4">
        <f t="shared" si="2827"/>
        <v>0</v>
      </c>
      <c r="I2018" s="5">
        <f t="shared" ref="I2018:N2018" si="2851">VLOOKUP(CONCATENATE($F2018," ",$G2018),AllocFactorMatrix,(I$4+1),FALSE)*$E2024</f>
        <v>0</v>
      </c>
      <c r="J2018" s="47">
        <f t="shared" si="2851"/>
        <v>0</v>
      </c>
      <c r="K2018" s="47">
        <f t="shared" si="2851"/>
        <v>0</v>
      </c>
      <c r="L2018" s="5">
        <f t="shared" si="2851"/>
        <v>0</v>
      </c>
      <c r="M2018" s="5">
        <f t="shared" si="2851"/>
        <v>0</v>
      </c>
      <c r="N2018" s="5">
        <f t="shared" si="2851"/>
        <v>0</v>
      </c>
      <c r="O2018" s="5">
        <f t="shared" si="2829"/>
        <v>0</v>
      </c>
      <c r="P2018" s="5">
        <f>VLOOKUP(CONCATENATE($F2018," ",$G2018),AllocFactorMatrix,(P$4+1),FALSE)*$E2024</f>
        <v>0</v>
      </c>
      <c r="Q2018" s="5">
        <f>VLOOKUP(CONCATENATE($F2018," ",$G2018),AllocFactorMatrix,(Q$4+1),FALSE)*$E2024</f>
        <v>0</v>
      </c>
      <c r="R2018" s="5">
        <f>VLOOKUP(CONCATENATE($F2018," ",$G2018),AllocFactorMatrix,(R$4+1),FALSE)*$E2024</f>
        <v>0</v>
      </c>
      <c r="S2018" s="5">
        <f>VLOOKUP(CONCATENATE($F2018," ",$G2018),AllocFactorMatrix,(S$4+1),FALSE)*$E2024</f>
        <v>0</v>
      </c>
      <c r="T2018" s="5">
        <f t="shared" ref="T2018:T2024" si="2852">SUBTOTAL(9,P2018:S2018)</f>
        <v>0</v>
      </c>
      <c r="U2018" s="5">
        <f>VLOOKUP(CONCATENATE($F2018," ",$G2018),AllocFactorMatrix,(U$4+1),FALSE)*$E2024</f>
        <v>0</v>
      </c>
      <c r="V2018" s="5">
        <f>VLOOKUP(CONCATENATE($F2018," ",$G2018),AllocFactorMatrix,(V$4+1),FALSE)*$E2024</f>
        <v>0</v>
      </c>
      <c r="W2018" s="5">
        <f>VLOOKUP(CONCATENATE($F2018," ",$G2018),AllocFactorMatrix,(W$4+1),FALSE)*$E2024</f>
        <v>0</v>
      </c>
      <c r="X2018" s="5">
        <f>VLOOKUP(CONCATENATE($F2018," ",$G2018),AllocFactorMatrix,(X$4+1),FALSE)*$E2024</f>
        <v>0</v>
      </c>
      <c r="Y2018" s="5">
        <f t="shared" ref="Y2018:Y2024" si="2853">SUBTOTAL(9,U2018:X2018)</f>
        <v>0</v>
      </c>
      <c r="Z2018" s="5">
        <f>VLOOKUP(CONCATENATE($F2018," ",$G2018),AllocFactorMatrix,(Z$4+1),FALSE)*$E2024</f>
        <v>0</v>
      </c>
      <c r="AA2018" s="5">
        <f>VLOOKUP(CONCATENATE($F2018," ",$G2018),AllocFactorMatrix,(AA$4+1),FALSE)*$E2024</f>
        <v>0</v>
      </c>
      <c r="AB2018" s="5">
        <f t="shared" si="2830"/>
        <v>0</v>
      </c>
      <c r="AC2018" s="5">
        <f>VLOOKUP(CONCATENATE($F2018," ",$G2018),AllocFactorMatrix,(AC$4+1),FALSE)*$E2024</f>
        <v>0</v>
      </c>
      <c r="AD2018" s="5">
        <f>VLOOKUP(CONCATENATE($F2018," ",$G2018),AllocFactorMatrix,(AD$4+1),FALSE)*$E2024</f>
        <v>0</v>
      </c>
      <c r="AE2018" s="5">
        <f>VLOOKUP(CONCATENATE($F2018," ",$G2018),AllocFactorMatrix,(AE$4+1),FALSE)*$E2024</f>
        <v>0</v>
      </c>
    </row>
    <row r="2019" spans="4:31" hidden="1" outlineLevel="1">
      <c r="E2019" s="44"/>
      <c r="F2019" s="167" t="str">
        <f>F2024</f>
        <v>LABOR_PROD</v>
      </c>
      <c r="G2019" s="48" t="str">
        <f>$G$10</f>
        <v>SUBTRAN</v>
      </c>
      <c r="H2019" s="4">
        <f t="shared" si="2827"/>
        <v>0</v>
      </c>
      <c r="I2019" s="5">
        <f t="shared" ref="I2019:N2019" si="2854">VLOOKUP(CONCATENATE($F2019," ",$G2019),AllocFactorMatrix,(I$4+1),FALSE)*$E2024</f>
        <v>0</v>
      </c>
      <c r="J2019" s="47">
        <f t="shared" si="2854"/>
        <v>0</v>
      </c>
      <c r="K2019" s="47">
        <f t="shared" si="2854"/>
        <v>0</v>
      </c>
      <c r="L2019" s="5">
        <f t="shared" si="2854"/>
        <v>0</v>
      </c>
      <c r="M2019" s="5">
        <f t="shared" si="2854"/>
        <v>0</v>
      </c>
      <c r="N2019" s="5">
        <f t="shared" si="2854"/>
        <v>0</v>
      </c>
      <c r="O2019" s="5">
        <f t="shared" si="2829"/>
        <v>0</v>
      </c>
      <c r="P2019" s="5">
        <f>VLOOKUP(CONCATENATE($F2019," ",$G2019),AllocFactorMatrix,(P$4+1),FALSE)*$E2024</f>
        <v>0</v>
      </c>
      <c r="Q2019" s="5">
        <f>VLOOKUP(CONCATENATE($F2019," ",$G2019),AllocFactorMatrix,(Q$4+1),FALSE)*$E2024</f>
        <v>0</v>
      </c>
      <c r="R2019" s="5">
        <f>VLOOKUP(CONCATENATE($F2019," ",$G2019),AllocFactorMatrix,(R$4+1),FALSE)*$E2024</f>
        <v>0</v>
      </c>
      <c r="S2019" s="5">
        <f>VLOOKUP(CONCATENATE($F2019," ",$G2019),AllocFactorMatrix,(S$4+1),FALSE)*$E2024</f>
        <v>0</v>
      </c>
      <c r="T2019" s="5">
        <f t="shared" si="2852"/>
        <v>0</v>
      </c>
      <c r="U2019" s="5">
        <f>VLOOKUP(CONCATENATE($F2019," ",$G2019),AllocFactorMatrix,(U$4+1),FALSE)*$E2024</f>
        <v>0</v>
      </c>
      <c r="V2019" s="5">
        <f>VLOOKUP(CONCATENATE($F2019," ",$G2019),AllocFactorMatrix,(V$4+1),FALSE)*$E2024</f>
        <v>0</v>
      </c>
      <c r="W2019" s="5">
        <f>VLOOKUP(CONCATENATE($F2019," ",$G2019),AllocFactorMatrix,(W$4+1),FALSE)*$E2024</f>
        <v>0</v>
      </c>
      <c r="X2019" s="5">
        <f>VLOOKUP(CONCATENATE($F2019," ",$G2019),AllocFactorMatrix,(X$4+1),FALSE)*$E2024</f>
        <v>0</v>
      </c>
      <c r="Y2019" s="5">
        <f t="shared" si="2853"/>
        <v>0</v>
      </c>
      <c r="Z2019" s="5">
        <f>VLOOKUP(CONCATENATE($F2019," ",$G2019),AllocFactorMatrix,(Z$4+1),FALSE)*$E2024</f>
        <v>0</v>
      </c>
      <c r="AA2019" s="5">
        <f>VLOOKUP(CONCATENATE($F2019," ",$G2019),AllocFactorMatrix,(AA$4+1),FALSE)*$E2024</f>
        <v>0</v>
      </c>
      <c r="AB2019" s="5">
        <f t="shared" si="2830"/>
        <v>0</v>
      </c>
      <c r="AC2019" s="5">
        <f>VLOOKUP(CONCATENATE($F2019," ",$G2019),AllocFactorMatrix,(AC$4+1),FALSE)*$E2024</f>
        <v>0</v>
      </c>
      <c r="AD2019" s="5">
        <f>VLOOKUP(CONCATENATE($F2019," ",$G2019),AllocFactorMatrix,(AD$4+1),FALSE)*$E2024</f>
        <v>0</v>
      </c>
      <c r="AE2019" s="5">
        <f>VLOOKUP(CONCATENATE($F2019," ",$G2019),AllocFactorMatrix,(AE$4+1),FALSE)*$E2024</f>
        <v>0</v>
      </c>
    </row>
    <row r="2020" spans="4:31" hidden="1" outlineLevel="1">
      <c r="E2020" s="44"/>
      <c r="F2020" s="167" t="str">
        <f>F2024</f>
        <v>LABOR_PROD</v>
      </c>
      <c r="G2020" s="48" t="str">
        <f>$G$11</f>
        <v>DISTPRI</v>
      </c>
      <c r="H2020" s="4">
        <f t="shared" si="2827"/>
        <v>0</v>
      </c>
      <c r="I2020" s="5">
        <f t="shared" ref="I2020:N2020" si="2855">VLOOKUP(CONCATENATE($F2020," ",$G2020),AllocFactorMatrix,(I$4+1),FALSE)*$E2024</f>
        <v>0</v>
      </c>
      <c r="J2020" s="47">
        <f t="shared" si="2855"/>
        <v>0</v>
      </c>
      <c r="K2020" s="47">
        <f t="shared" si="2855"/>
        <v>0</v>
      </c>
      <c r="L2020" s="5">
        <f t="shared" si="2855"/>
        <v>0</v>
      </c>
      <c r="M2020" s="5">
        <f t="shared" si="2855"/>
        <v>0</v>
      </c>
      <c r="N2020" s="5">
        <f t="shared" si="2855"/>
        <v>0</v>
      </c>
      <c r="O2020" s="5">
        <f t="shared" si="2829"/>
        <v>0</v>
      </c>
      <c r="P2020" s="5">
        <f>VLOOKUP(CONCATENATE($F2020," ",$G2020),AllocFactorMatrix,(P$4+1),FALSE)*$E2024</f>
        <v>0</v>
      </c>
      <c r="Q2020" s="5">
        <f>VLOOKUP(CONCATENATE($F2020," ",$G2020),AllocFactorMatrix,(Q$4+1),FALSE)*$E2024</f>
        <v>0</v>
      </c>
      <c r="R2020" s="5">
        <f>VLOOKUP(CONCATENATE($F2020," ",$G2020),AllocFactorMatrix,(R$4+1),FALSE)*$E2024</f>
        <v>0</v>
      </c>
      <c r="S2020" s="5">
        <f>VLOOKUP(CONCATENATE($F2020," ",$G2020),AllocFactorMatrix,(S$4+1),FALSE)*$E2024</f>
        <v>0</v>
      </c>
      <c r="T2020" s="5">
        <f t="shared" si="2852"/>
        <v>0</v>
      </c>
      <c r="U2020" s="5">
        <f>VLOOKUP(CONCATENATE($F2020," ",$G2020),AllocFactorMatrix,(U$4+1),FALSE)*$E2024</f>
        <v>0</v>
      </c>
      <c r="V2020" s="5">
        <f>VLOOKUP(CONCATENATE($F2020," ",$G2020),AllocFactorMatrix,(V$4+1),FALSE)*$E2024</f>
        <v>0</v>
      </c>
      <c r="W2020" s="5">
        <f>VLOOKUP(CONCATENATE($F2020," ",$G2020),AllocFactorMatrix,(W$4+1),FALSE)*$E2024</f>
        <v>0</v>
      </c>
      <c r="X2020" s="5">
        <f>VLOOKUP(CONCATENATE($F2020," ",$G2020),AllocFactorMatrix,(X$4+1),FALSE)*$E2024</f>
        <v>0</v>
      </c>
      <c r="Y2020" s="5">
        <f t="shared" si="2853"/>
        <v>0</v>
      </c>
      <c r="Z2020" s="5">
        <f>VLOOKUP(CONCATENATE($F2020," ",$G2020),AllocFactorMatrix,(Z$4+1),FALSE)*$E2024</f>
        <v>0</v>
      </c>
      <c r="AA2020" s="5">
        <f>VLOOKUP(CONCATENATE($F2020," ",$G2020),AllocFactorMatrix,(AA$4+1),FALSE)*$E2024</f>
        <v>0</v>
      </c>
      <c r="AB2020" s="5">
        <f t="shared" si="2830"/>
        <v>0</v>
      </c>
      <c r="AC2020" s="5">
        <f>VLOOKUP(CONCATENATE($F2020," ",$G2020),AllocFactorMatrix,(AC$4+1),FALSE)*$E2024</f>
        <v>0</v>
      </c>
      <c r="AD2020" s="5">
        <f>VLOOKUP(CONCATENATE($F2020," ",$G2020),AllocFactorMatrix,(AD$4+1),FALSE)*$E2024</f>
        <v>0</v>
      </c>
      <c r="AE2020" s="5">
        <f>VLOOKUP(CONCATENATE($F2020," ",$G2020),AllocFactorMatrix,(AE$4+1),FALSE)*$E2024</f>
        <v>0</v>
      </c>
    </row>
    <row r="2021" spans="4:31" hidden="1" outlineLevel="1">
      <c r="E2021" s="44"/>
      <c r="F2021" s="167" t="str">
        <f>F2024</f>
        <v>LABOR_PROD</v>
      </c>
      <c r="G2021" s="48" t="str">
        <f>$G$12</f>
        <v>DISTSEC</v>
      </c>
      <c r="H2021" s="4">
        <f t="shared" si="2827"/>
        <v>0</v>
      </c>
      <c r="I2021" s="5">
        <f t="shared" ref="I2021:N2021" si="2856">VLOOKUP(CONCATENATE($F2021," ",$G2021),AllocFactorMatrix,(I$4+1),FALSE)*$E2024</f>
        <v>0</v>
      </c>
      <c r="J2021" s="47">
        <f t="shared" si="2856"/>
        <v>0</v>
      </c>
      <c r="K2021" s="47">
        <f t="shared" si="2856"/>
        <v>0</v>
      </c>
      <c r="L2021" s="5">
        <f t="shared" si="2856"/>
        <v>0</v>
      </c>
      <c r="M2021" s="5">
        <f t="shared" si="2856"/>
        <v>0</v>
      </c>
      <c r="N2021" s="5">
        <f t="shared" si="2856"/>
        <v>0</v>
      </c>
      <c r="O2021" s="5">
        <f t="shared" si="2829"/>
        <v>0</v>
      </c>
      <c r="P2021" s="5">
        <f>VLOOKUP(CONCATENATE($F2021," ",$G2021),AllocFactorMatrix,(P$4+1),FALSE)*$E2024</f>
        <v>0</v>
      </c>
      <c r="Q2021" s="5">
        <f>VLOOKUP(CONCATENATE($F2021," ",$G2021),AllocFactorMatrix,(Q$4+1),FALSE)*$E2024</f>
        <v>0</v>
      </c>
      <c r="R2021" s="5">
        <f>VLOOKUP(CONCATENATE($F2021," ",$G2021),AllocFactorMatrix,(R$4+1),FALSE)*$E2024</f>
        <v>0</v>
      </c>
      <c r="S2021" s="5">
        <f>VLOOKUP(CONCATENATE($F2021," ",$G2021),AllocFactorMatrix,(S$4+1),FALSE)*$E2024</f>
        <v>0</v>
      </c>
      <c r="T2021" s="5">
        <f t="shared" si="2852"/>
        <v>0</v>
      </c>
      <c r="U2021" s="5">
        <f>VLOOKUP(CONCATENATE($F2021," ",$G2021),AllocFactorMatrix,(U$4+1),FALSE)*$E2024</f>
        <v>0</v>
      </c>
      <c r="V2021" s="5">
        <f>VLOOKUP(CONCATENATE($F2021," ",$G2021),AllocFactorMatrix,(V$4+1),FALSE)*$E2024</f>
        <v>0</v>
      </c>
      <c r="W2021" s="5">
        <f>VLOOKUP(CONCATENATE($F2021," ",$G2021),AllocFactorMatrix,(W$4+1),FALSE)*$E2024</f>
        <v>0</v>
      </c>
      <c r="X2021" s="5">
        <f>VLOOKUP(CONCATENATE($F2021," ",$G2021),AllocFactorMatrix,(X$4+1),FALSE)*$E2024</f>
        <v>0</v>
      </c>
      <c r="Y2021" s="5">
        <f t="shared" si="2853"/>
        <v>0</v>
      </c>
      <c r="Z2021" s="5">
        <f>VLOOKUP(CONCATENATE($F2021," ",$G2021),AllocFactorMatrix,(Z$4+1),FALSE)*$E2024</f>
        <v>0</v>
      </c>
      <c r="AA2021" s="5">
        <f>VLOOKUP(CONCATENATE($F2021," ",$G2021),AllocFactorMatrix,(AA$4+1),FALSE)*$E2024</f>
        <v>0</v>
      </c>
      <c r="AB2021" s="5">
        <f t="shared" si="2830"/>
        <v>0</v>
      </c>
      <c r="AC2021" s="5">
        <f>VLOOKUP(CONCATENATE($F2021," ",$G2021),AllocFactorMatrix,(AC$4+1),FALSE)*$E2024</f>
        <v>0</v>
      </c>
      <c r="AD2021" s="5">
        <f>VLOOKUP(CONCATENATE($F2021," ",$G2021),AllocFactorMatrix,(AD$4+1),FALSE)*$E2024</f>
        <v>0</v>
      </c>
      <c r="AE2021" s="5">
        <f>VLOOKUP(CONCATENATE($F2021," ",$G2021),AllocFactorMatrix,(AE$4+1),FALSE)*$E2024</f>
        <v>0</v>
      </c>
    </row>
    <row r="2022" spans="4:31" hidden="1" outlineLevel="1">
      <c r="E2022" s="44"/>
      <c r="F2022" s="167" t="str">
        <f>F2024</f>
        <v>LABOR_PROD</v>
      </c>
      <c r="G2022" s="48" t="str">
        <f>$G$13</f>
        <v>ENERGY</v>
      </c>
      <c r="H2022" s="4">
        <f t="shared" si="2827"/>
        <v>-440326.77388353768</v>
      </c>
      <c r="I2022" s="5">
        <f t="shared" ref="I2022:N2022" si="2857">VLOOKUP(CONCATENATE($F2022," ",$G2022),AllocFactorMatrix,(I$4+1),FALSE)*$E2024</f>
        <v>-172266.22685826468</v>
      </c>
      <c r="J2022" s="47">
        <f t="shared" si="2857"/>
        <v>-27.567309359990773</v>
      </c>
      <c r="K2022" s="47">
        <f t="shared" si="2857"/>
        <v>-79.487595460140142</v>
      </c>
      <c r="L2022" s="5">
        <f t="shared" si="2857"/>
        <v>-49673.618430977222</v>
      </c>
      <c r="M2022" s="5">
        <f t="shared" si="2857"/>
        <v>-692.79916497444469</v>
      </c>
      <c r="N2022" s="5">
        <f t="shared" si="2857"/>
        <v>-96.852736108274073</v>
      </c>
      <c r="O2022" s="5">
        <f t="shared" si="2829"/>
        <v>-50463.270332059939</v>
      </c>
      <c r="P2022" s="5">
        <f>VLOOKUP(CONCATENATE($F2022," ",$G2022),AllocFactorMatrix,(P$4+1),FALSE)*$E2024</f>
        <v>-32203.783696073908</v>
      </c>
      <c r="Q2022" s="5">
        <f>VLOOKUP(CONCATENATE($F2022," ",$G2022),AllocFactorMatrix,(Q$4+1),FALSE)*$E2024</f>
        <v>-5751.543984971202</v>
      </c>
      <c r="R2022" s="5">
        <f>VLOOKUP(CONCATENATE($F2022," ",$G2022),AllocFactorMatrix,(R$4+1),FALSE)*$E2024</f>
        <v>-1171.2249857437116</v>
      </c>
      <c r="S2022" s="5">
        <f>VLOOKUP(CONCATENATE($F2022," ",$G2022),AllocFactorMatrix,(S$4+1),FALSE)*$E2024</f>
        <v>-44.237564089345717</v>
      </c>
      <c r="T2022" s="5">
        <f t="shared" si="2852"/>
        <v>-39170.790230878163</v>
      </c>
      <c r="U2022" s="5">
        <f>VLOOKUP(CONCATENATE($F2022," ",$G2022),AllocFactorMatrix,(U$4+1),FALSE)*$E2024</f>
        <v>-1688.9660793178175</v>
      </c>
      <c r="V2022" s="5">
        <f>VLOOKUP(CONCATENATE($F2022," ",$G2022),AllocFactorMatrix,(V$4+1),FALSE)*$E2024</f>
        <v>-26702.874845136939</v>
      </c>
      <c r="W2022" s="5">
        <f>VLOOKUP(CONCATENATE($F2022," ",$G2022),AllocFactorMatrix,(W$4+1),FALSE)*$E2024</f>
        <v>-114844.71867355336</v>
      </c>
      <c r="X2022" s="5">
        <f>VLOOKUP(CONCATENATE($F2022," ",$G2022),AllocFactorMatrix,(X$4+1),FALSE)*$E2024</f>
        <v>-21603.491105840916</v>
      </c>
      <c r="Y2022" s="5">
        <f t="shared" si="2853"/>
        <v>-164840.05070384903</v>
      </c>
      <c r="Z2022" s="5">
        <f>VLOOKUP(CONCATENATE($F2022," ",$G2022),AllocFactorMatrix,(Z$4+1),FALSE)*$E2024</f>
        <v>-8858.9283587755908</v>
      </c>
      <c r="AA2022" s="5">
        <f>VLOOKUP(CONCATENATE($F2022," ",$G2022),AllocFactorMatrix,(AA$4+1),FALSE)*$E2024</f>
        <v>-177.75263036792364</v>
      </c>
      <c r="AB2022" s="5">
        <f t="shared" si="2830"/>
        <v>-9036.680989143515</v>
      </c>
      <c r="AC2022" s="5">
        <f>VLOOKUP(CONCATENATE($F2022," ",$G2022),AllocFactorMatrix,(AC$4+1),FALSE)*$E2024</f>
        <v>-158.55610852032871</v>
      </c>
      <c r="AD2022" s="5">
        <f>VLOOKUP(CONCATENATE($F2022," ",$G2022),AllocFactorMatrix,(AD$4+1),FALSE)*$E2024</f>
        <v>-3551.6025284271109</v>
      </c>
      <c r="AE2022" s="5">
        <f>VLOOKUP(CONCATENATE($F2022," ",$G2022),AllocFactorMatrix,(AE$4+1),FALSE)*$E2024</f>
        <v>-732.54122757479399</v>
      </c>
    </row>
    <row r="2023" spans="4:31" hidden="1" outlineLevel="1">
      <c r="E2023" s="44"/>
      <c r="F2023" s="167" t="str">
        <f>F2024</f>
        <v>LABOR_PROD</v>
      </c>
      <c r="G2023" s="48" t="str">
        <f>$G$14</f>
        <v>CUSTOMER</v>
      </c>
      <c r="H2023" s="4">
        <f t="shared" si="2827"/>
        <v>0</v>
      </c>
      <c r="I2023" s="5">
        <f t="shared" ref="I2023:N2023" si="2858">VLOOKUP(CONCATENATE($F2023," ",$G2023),AllocFactorMatrix,(I$4+1),FALSE)*$E2024</f>
        <v>0</v>
      </c>
      <c r="J2023" s="47">
        <f t="shared" si="2858"/>
        <v>0</v>
      </c>
      <c r="K2023" s="47">
        <f t="shared" si="2858"/>
        <v>0</v>
      </c>
      <c r="L2023" s="5">
        <f t="shared" si="2858"/>
        <v>0</v>
      </c>
      <c r="M2023" s="5">
        <f t="shared" si="2858"/>
        <v>0</v>
      </c>
      <c r="N2023" s="5">
        <f t="shared" si="2858"/>
        <v>0</v>
      </c>
      <c r="O2023" s="5">
        <f t="shared" si="2829"/>
        <v>0</v>
      </c>
      <c r="P2023" s="5">
        <f>VLOOKUP(CONCATENATE($F2023," ",$G2023),AllocFactorMatrix,(P$4+1),FALSE)*$E2024</f>
        <v>0</v>
      </c>
      <c r="Q2023" s="5">
        <f>VLOOKUP(CONCATENATE($F2023," ",$G2023),AllocFactorMatrix,(Q$4+1),FALSE)*$E2024</f>
        <v>0</v>
      </c>
      <c r="R2023" s="5">
        <f>VLOOKUP(CONCATENATE($F2023," ",$G2023),AllocFactorMatrix,(R$4+1),FALSE)*$E2024</f>
        <v>0</v>
      </c>
      <c r="S2023" s="5">
        <f>VLOOKUP(CONCATENATE($F2023," ",$G2023),AllocFactorMatrix,(S$4+1),FALSE)*$E2024</f>
        <v>0</v>
      </c>
      <c r="T2023" s="5">
        <f t="shared" si="2852"/>
        <v>0</v>
      </c>
      <c r="U2023" s="5">
        <f>VLOOKUP(CONCATENATE($F2023," ",$G2023),AllocFactorMatrix,(U$4+1),FALSE)*$E2024</f>
        <v>0</v>
      </c>
      <c r="V2023" s="5">
        <f>VLOOKUP(CONCATENATE($F2023," ",$G2023),AllocFactorMatrix,(V$4+1),FALSE)*$E2024</f>
        <v>0</v>
      </c>
      <c r="W2023" s="5">
        <f>VLOOKUP(CONCATENATE($F2023," ",$G2023),AllocFactorMatrix,(W$4+1),FALSE)*$E2024</f>
        <v>0</v>
      </c>
      <c r="X2023" s="5">
        <f>VLOOKUP(CONCATENATE($F2023," ",$G2023),AllocFactorMatrix,(X$4+1),FALSE)*$E2024</f>
        <v>0</v>
      </c>
      <c r="Y2023" s="5">
        <f t="shared" si="2853"/>
        <v>0</v>
      </c>
      <c r="Z2023" s="5">
        <f>VLOOKUP(CONCATENATE($F2023," ",$G2023),AllocFactorMatrix,(Z$4+1),FALSE)*$E2024</f>
        <v>0</v>
      </c>
      <c r="AA2023" s="5">
        <f>VLOOKUP(CONCATENATE($F2023," ",$G2023),AllocFactorMatrix,(AA$4+1),FALSE)*$E2024</f>
        <v>0</v>
      </c>
      <c r="AB2023" s="5">
        <f t="shared" si="2830"/>
        <v>0</v>
      </c>
      <c r="AC2023" s="5">
        <f>VLOOKUP(CONCATENATE($F2023," ",$G2023),AllocFactorMatrix,(AC$4+1),FALSE)*$E2024</f>
        <v>0</v>
      </c>
      <c r="AD2023" s="5">
        <f>VLOOKUP(CONCATENATE($F2023," ",$G2023),AllocFactorMatrix,(AD$4+1),FALSE)*$E2024</f>
        <v>0</v>
      </c>
      <c r="AE2023" s="5">
        <f>VLOOKUP(CONCATENATE($F2023," ",$G2023),AllocFactorMatrix,(AE$4+1),FALSE)*$E2024</f>
        <v>0</v>
      </c>
    </row>
    <row r="2024" spans="4:31" collapsed="1">
      <c r="D2024" s="96" t="s">
        <v>632</v>
      </c>
      <c r="E2024" s="54">
        <v>-1541217</v>
      </c>
      <c r="F2024" s="87" t="s">
        <v>313</v>
      </c>
      <c r="G2024" s="48" t="str">
        <f>$G$15</f>
        <v>TOTAL</v>
      </c>
      <c r="H2024" s="4">
        <f t="shared" si="2827"/>
        <v>-1541217.0000000005</v>
      </c>
      <c r="I2024" s="5">
        <f t="shared" ref="I2024:N2024" si="2859">VLOOKUP(CONCATENATE($F2024," ",$G2024),AllocFactorMatrix,(I$4+1),FALSE)*$E2024</f>
        <v>-738422.06588372122</v>
      </c>
      <c r="J2024" s="47">
        <f t="shared" si="2859"/>
        <v>-154.22607580616972</v>
      </c>
      <c r="K2024" s="47">
        <f t="shared" si="2859"/>
        <v>-301.25806433883673</v>
      </c>
      <c r="L2024" s="5">
        <f t="shared" si="2859"/>
        <v>-181626.12948230185</v>
      </c>
      <c r="M2024" s="5">
        <f t="shared" si="2859"/>
        <v>-2528.9166768733571</v>
      </c>
      <c r="N2024" s="5">
        <f t="shared" si="2859"/>
        <v>-352.57562901032054</v>
      </c>
      <c r="O2024" s="5">
        <f t="shared" si="2829"/>
        <v>-184507.62178818556</v>
      </c>
      <c r="P2024" s="5">
        <f>VLOOKUP(CONCATENATE($F2024," ",$G2024),AllocFactorMatrix,(P$4+1),FALSE)*$E2024</f>
        <v>-110688.17514977376</v>
      </c>
      <c r="Q2024" s="5">
        <f>VLOOKUP(CONCATENATE($F2024," ",$G2024),AllocFactorMatrix,(Q$4+1),FALSE)*$E2024</f>
        <v>-19836.272715776096</v>
      </c>
      <c r="R2024" s="5">
        <f>VLOOKUP(CONCATENATE($F2024," ",$G2024),AllocFactorMatrix,(R$4+1),FALSE)*$E2024</f>
        <v>-4027.4642402991831</v>
      </c>
      <c r="S2024" s="5">
        <f>VLOOKUP(CONCATENATE($F2024," ",$G2024),AllocFactorMatrix,(S$4+1),FALSE)*$E2024</f>
        <v>-152.70195812694746</v>
      </c>
      <c r="T2024" s="5">
        <f t="shared" si="2852"/>
        <v>-134704.61406397598</v>
      </c>
      <c r="U2024" s="5">
        <f>VLOOKUP(CONCATENATE($F2024," ",$G2024),AllocFactorMatrix,(U$4+1),FALSE)*$E2024</f>
        <v>-5411.3112486576674</v>
      </c>
      <c r="V2024" s="5">
        <f>VLOOKUP(CONCATENATE($F2024," ",$G2024),AllocFactorMatrix,(V$4+1),FALSE)*$E2024</f>
        <v>-76956.684097989899</v>
      </c>
      <c r="W2024" s="5">
        <f>VLOOKUP(CONCATENATE($F2024," ",$G2024),AllocFactorMatrix,(W$4+1),FALSE)*$E2024</f>
        <v>-307045.36568732426</v>
      </c>
      <c r="X2024" s="5">
        <f>VLOOKUP(CONCATENATE($F2024," ",$G2024),AllocFactorMatrix,(X$4+1),FALSE)*$E2024</f>
        <v>-56422.420913839436</v>
      </c>
      <c r="Y2024" s="5">
        <f t="shared" si="2853"/>
        <v>-445835.78194781125</v>
      </c>
      <c r="Z2024" s="5">
        <f>VLOOKUP(CONCATENATE($F2024," ",$G2024),AllocFactorMatrix,(Z$4+1),FALSE)*$E2024</f>
        <v>-30431.867764194161</v>
      </c>
      <c r="AA2024" s="5">
        <f>VLOOKUP(CONCATENATE($F2024," ",$G2024),AllocFactorMatrix,(AA$4+1),FALSE)*$E2024</f>
        <v>-608.61956258084592</v>
      </c>
      <c r="AB2024" s="5">
        <f t="shared" si="2830"/>
        <v>-31040.487326775008</v>
      </c>
      <c r="AC2024" s="5">
        <f>VLOOKUP(CONCATENATE($F2024," ",$G2024),AllocFactorMatrix,(AC$4+1),FALSE)*$E2024</f>
        <v>-443.1380800555815</v>
      </c>
      <c r="AD2024" s="5">
        <f>VLOOKUP(CONCATENATE($F2024," ",$G2024),AllocFactorMatrix,(AD$4+1),FALSE)*$E2024</f>
        <v>-4815.8776763450642</v>
      </c>
      <c r="AE2024" s="5">
        <f>VLOOKUP(CONCATENATE($F2024," ",$G2024),AllocFactorMatrix,(AE$4+1),FALSE)*$E2024</f>
        <v>-991.92909298557504</v>
      </c>
    </row>
    <row r="2025" spans="4:31" hidden="1" outlineLevel="1">
      <c r="E2025" s="44"/>
      <c r="F2025" s="167" t="str">
        <f>F2032</f>
        <v>LABOR_M</v>
      </c>
      <c r="G2025" s="48" t="str">
        <f>$G$8</f>
        <v>PRODUCTION</v>
      </c>
      <c r="H2025" s="4">
        <f t="shared" ca="1" si="2827"/>
        <v>-635134.82300081535</v>
      </c>
      <c r="I2025" s="5">
        <f t="shared" ref="I2025:N2025" ca="1" si="2860">VLOOKUP(CONCATENATE($F2025," ",$G2025),AllocFactorMatrix,(I$4+1),FALSE)*$E2032</f>
        <v>-326631.37529960315</v>
      </c>
      <c r="J2025" s="47">
        <f t="shared" ca="1" si="2860"/>
        <v>-73.073037892322048</v>
      </c>
      <c r="K2025" s="47">
        <f t="shared" ca="1" si="2860"/>
        <v>-127.94567901193963</v>
      </c>
      <c r="L2025" s="5">
        <f t="shared" ca="1" si="2860"/>
        <v>-76127.149431364087</v>
      </c>
      <c r="M2025" s="5">
        <f t="shared" ca="1" si="2860"/>
        <v>-1059.3083154552808</v>
      </c>
      <c r="N2025" s="5">
        <f t="shared" ca="1" si="2860"/>
        <v>-147.53379625646278</v>
      </c>
      <c r="O2025" s="5">
        <f t="shared" ref="O2025:O2032" ca="1" si="2861">SUBTOTAL(9,L2025:N2025)</f>
        <v>-77333.991543075841</v>
      </c>
      <c r="P2025" s="5">
        <f ca="1">VLOOKUP(CONCATENATE($F2025," ",$G2025),AllocFactorMatrix,(P$4+1),FALSE)*$E2032</f>
        <v>-45279.873407649728</v>
      </c>
      <c r="Q2025" s="5">
        <f ca="1">VLOOKUP(CONCATENATE($F2025," ",$G2025),AllocFactorMatrix,(Q$4+1),FALSE)*$E2032</f>
        <v>-8125.8798354595301</v>
      </c>
      <c r="R2025" s="5">
        <f ca="1">VLOOKUP(CONCATENATE($F2025," ",$G2025),AllocFactorMatrix,(R$4+1),FALSE)*$E2032</f>
        <v>-1647.8455075303359</v>
      </c>
      <c r="S2025" s="5">
        <f ca="1">VLOOKUP(CONCATENATE($F2025," ",$G2025),AllocFactorMatrix,(S$4+1),FALSE)*$E2032</f>
        <v>-62.576187956522993</v>
      </c>
      <c r="T2025" s="5">
        <f ca="1">SUBTOTAL(9,P2025:S2025)</f>
        <v>-55116.174938596116</v>
      </c>
      <c r="U2025" s="5">
        <f ca="1">VLOOKUP(CONCATENATE($F2025," ",$G2025),AllocFactorMatrix,(U$4+1),FALSE)*$E2032</f>
        <v>-2147.5265963770103</v>
      </c>
      <c r="V2025" s="5">
        <f ca="1">VLOOKUP(CONCATENATE($F2025," ",$G2025),AllocFactorMatrix,(V$4+1),FALSE)*$E2032</f>
        <v>-28992.84913948438</v>
      </c>
      <c r="W2025" s="5">
        <f ca="1">VLOOKUP(CONCATENATE($F2025," ",$G2025),AllocFactorMatrix,(W$4+1),FALSE)*$E2032</f>
        <v>-110886.00936386132</v>
      </c>
      <c r="X2025" s="5">
        <f ca="1">VLOOKUP(CONCATENATE($F2025," ",$G2025),AllocFactorMatrix,(X$4+1),FALSE)*$E2032</f>
        <v>-20088.029029645902</v>
      </c>
      <c r="Y2025" s="5">
        <f ca="1">SUBTOTAL(9,U2025:X2025)</f>
        <v>-162114.41412936861</v>
      </c>
      <c r="Z2025" s="5">
        <f ca="1">VLOOKUP(CONCATENATE($F2025," ",$G2025),AllocFactorMatrix,(Z$4+1),FALSE)*$E2032</f>
        <v>-12446.041145448706</v>
      </c>
      <c r="AA2025" s="5">
        <f ca="1">VLOOKUP(CONCATENATE($F2025," ",$G2025),AllocFactorMatrix,(AA$4+1),FALSE)*$E2032</f>
        <v>-248.57936444156255</v>
      </c>
      <c r="AB2025" s="5">
        <f t="shared" ref="AB2025:AB2032" ca="1" si="2862">SUBTOTAL(9,Z2025:AA2025)</f>
        <v>-12694.620509890268</v>
      </c>
      <c r="AC2025" s="5">
        <f ca="1">VLOOKUP(CONCATENATE($F2025," ",$G2025),AllocFactorMatrix,(AC$4+1),FALSE)*$E2032</f>
        <v>-164.1834179579177</v>
      </c>
      <c r="AD2025" s="5">
        <f ca="1">VLOOKUP(CONCATENATE($F2025," ",$G2025),AllocFactorMatrix,(AD$4+1),FALSE)*$E2032</f>
        <v>-729.39622248245087</v>
      </c>
      <c r="AE2025" s="5">
        <f ca="1">VLOOKUP(CONCATENATE($F2025," ",$G2025),AllocFactorMatrix,(AE$4+1),FALSE)*$E2032</f>
        <v>-149.64822293626852</v>
      </c>
    </row>
    <row r="2026" spans="4:31" hidden="1" outlineLevel="1">
      <c r="E2026" s="44"/>
      <c r="F2026" s="167" t="str">
        <f>F2032</f>
        <v>LABOR_M</v>
      </c>
      <c r="G2026" s="48" t="str">
        <f>$G$9</f>
        <v>BULKTRAN</v>
      </c>
      <c r="H2026" s="4">
        <f t="shared" ca="1" si="2827"/>
        <v>-98450.921450613358</v>
      </c>
      <c r="I2026" s="5">
        <f t="shared" ref="I2026:N2026" ca="1" si="2863">VLOOKUP(CONCATENATE($F2026," ",$G2026),AllocFactorMatrix,(I$4+1),FALSE)*$E2032</f>
        <v>-50630.446809693654</v>
      </c>
      <c r="J2026" s="47">
        <f t="shared" ca="1" si="2863"/>
        <v>-11.326898877477278</v>
      </c>
      <c r="K2026" s="47">
        <f t="shared" ca="1" si="2863"/>
        <v>-19.832592290934176</v>
      </c>
      <c r="L2026" s="5">
        <f t="shared" ca="1" si="2863"/>
        <v>-11800.310323902171</v>
      </c>
      <c r="M2026" s="5">
        <f t="shared" ca="1" si="2863"/>
        <v>-164.20116797270165</v>
      </c>
      <c r="N2026" s="5">
        <f t="shared" ca="1" si="2863"/>
        <v>-22.868905404887801</v>
      </c>
      <c r="O2026" s="5">
        <f t="shared" ca="1" si="2861"/>
        <v>-11987.380397279761</v>
      </c>
      <c r="P2026" s="5">
        <f ca="1">VLOOKUP(CONCATENATE($F2026," ",$G2026),AllocFactorMatrix,(P$4+1),FALSE)*$E2032</f>
        <v>-7018.7385397769431</v>
      </c>
      <c r="Q2026" s="5">
        <f ca="1">VLOOKUP(CONCATENATE($F2026," ",$G2026),AllocFactorMatrix,(Q$4+1),FALSE)*$E2032</f>
        <v>-1259.5756498095882</v>
      </c>
      <c r="R2026" s="5">
        <f ca="1">VLOOKUP(CONCATENATE($F2026," ",$G2026),AllocFactorMatrix,(R$4+1),FALSE)*$E2032</f>
        <v>-255.42908804483343</v>
      </c>
      <c r="S2026" s="5">
        <f ca="1">VLOOKUP(CONCATENATE($F2026," ",$G2026),AllocFactorMatrix,(S$4+1),FALSE)*$E2032</f>
        <v>-9.6998041078571493</v>
      </c>
      <c r="T2026" s="5">
        <f t="shared" ref="T2026:T2032" ca="1" si="2864">SUBTOTAL(9,P2026:S2026)</f>
        <v>-8543.4430817392222</v>
      </c>
      <c r="U2026" s="5">
        <f ca="1">VLOOKUP(CONCATENATE($F2026," ",$G2026),AllocFactorMatrix,(U$4+1),FALSE)*$E2032</f>
        <v>-332.88360926912037</v>
      </c>
      <c r="V2026" s="5">
        <f ca="1">VLOOKUP(CONCATENATE($F2026," ",$G2026),AllocFactorMatrix,(V$4+1),FALSE)*$E2032</f>
        <v>-4494.1209486433518</v>
      </c>
      <c r="W2026" s="5">
        <f ca="1">VLOOKUP(CONCATENATE($F2026," ",$G2026),AllocFactorMatrix,(W$4+1),FALSE)*$E2032</f>
        <v>-17188.208554326851</v>
      </c>
      <c r="X2026" s="5">
        <f ca="1">VLOOKUP(CONCATENATE($F2026," ",$G2026),AllocFactorMatrix,(X$4+1),FALSE)*$E2032</f>
        <v>-3113.8033949254318</v>
      </c>
      <c r="Y2026" s="5">
        <f t="shared" ref="Y2026:Y2032" ca="1" si="2865">SUBTOTAL(9,U2026:X2026)</f>
        <v>-25129.016507164757</v>
      </c>
      <c r="Z2026" s="5">
        <f ca="1">VLOOKUP(CONCATENATE($F2026," ",$G2026),AllocFactorMatrix,(Z$4+1),FALSE)*$E2032</f>
        <v>-1929.2348251232602</v>
      </c>
      <c r="AA2026" s="5">
        <f ca="1">VLOOKUP(CONCATENATE($F2026," ",$G2026),AllocFactorMatrix,(AA$4+1),FALSE)*$E2032</f>
        <v>-38.531767739096559</v>
      </c>
      <c r="AB2026" s="5">
        <f t="shared" ca="1" si="2862"/>
        <v>-1967.7665928623567</v>
      </c>
      <c r="AC2026" s="5">
        <f ca="1">VLOOKUP(CONCATENATE($F2026," ",$G2026),AllocFactorMatrix,(AC$4+1),FALSE)*$E2032</f>
        <v>-25.449728466309228</v>
      </c>
      <c r="AD2026" s="5">
        <f ca="1">VLOOKUP(CONCATENATE($F2026," ",$G2026),AllocFactorMatrix,(AD$4+1),FALSE)*$E2032</f>
        <v>-113.06218397334086</v>
      </c>
      <c r="AE2026" s="5">
        <f ca="1">VLOOKUP(CONCATENATE($F2026," ",$G2026),AllocFactorMatrix,(AE$4+1),FALSE)*$E2032</f>
        <v>-23.196658265269626</v>
      </c>
    </row>
    <row r="2027" spans="4:31" hidden="1" outlineLevel="1">
      <c r="E2027" s="44"/>
      <c r="F2027" s="167" t="str">
        <f>F2032</f>
        <v>LABOR_M</v>
      </c>
      <c r="G2027" s="48" t="str">
        <f>$G$10</f>
        <v>SUBTRAN</v>
      </c>
      <c r="H2027" s="4">
        <f t="shared" ca="1" si="2827"/>
        <v>-27284.610414793224</v>
      </c>
      <c r="I2027" s="5">
        <f t="shared" ref="I2027:N2027" ca="1" si="2866">VLOOKUP(CONCATENATE($F2027," ",$G2027),AllocFactorMatrix,(I$4+1),FALSE)*$E2032</f>
        <v>-13938.893665121406</v>
      </c>
      <c r="J2027" s="47">
        <f t="shared" ca="1" si="2866"/>
        <v>-2.2697374310784166</v>
      </c>
      <c r="K2027" s="47">
        <f t="shared" ca="1" si="2866"/>
        <v>-4.2243710754438704</v>
      </c>
      <c r="L2027" s="5">
        <f t="shared" ca="1" si="2866"/>
        <v>-3266.5987345071189</v>
      </c>
      <c r="M2027" s="5">
        <f t="shared" ca="1" si="2866"/>
        <v>-45.653310396909163</v>
      </c>
      <c r="N2027" s="5">
        <f t="shared" ca="1" si="2866"/>
        <v>-8.2630370650732772</v>
      </c>
      <c r="O2027" s="5">
        <f t="shared" ca="1" si="2861"/>
        <v>-3320.5150819691012</v>
      </c>
      <c r="P2027" s="5">
        <f ca="1">VLOOKUP(CONCATENATE($F2027," ",$G2027),AllocFactorMatrix,(P$4+1),FALSE)*$E2032</f>
        <v>-1885.9168385615683</v>
      </c>
      <c r="Q2027" s="5">
        <f ca="1">VLOOKUP(CONCATENATE($F2027," ",$G2027),AllocFactorMatrix,(Q$4+1),FALSE)*$E2032</f>
        <v>-339.38913428267654</v>
      </c>
      <c r="R2027" s="5">
        <f ca="1">VLOOKUP(CONCATENATE($F2027," ",$G2027),AllocFactorMatrix,(R$4+1),FALSE)*$E2032</f>
        <v>-89.087031058644214</v>
      </c>
      <c r="S2027" s="5">
        <f ca="1">VLOOKUP(CONCATENATE($F2027," ",$G2027),AllocFactorMatrix,(S$4+1),FALSE)*$E2032</f>
        <v>0</v>
      </c>
      <c r="T2027" s="5">
        <f t="shared" ca="1" si="2864"/>
        <v>-2314.3930039028892</v>
      </c>
      <c r="U2027" s="5">
        <f ca="1">VLOOKUP(CONCATENATE($F2027," ",$G2027),AllocFactorMatrix,(U$4+1),FALSE)*$E2032</f>
        <v>-85.131513499100592</v>
      </c>
      <c r="V2027" s="5">
        <f ca="1">VLOOKUP(CONCATENATE($F2027," ",$G2027),AllocFactorMatrix,(V$4+1),FALSE)*$E2032</f>
        <v>-1194.4776846827328</v>
      </c>
      <c r="W2027" s="5">
        <f ca="1">VLOOKUP(CONCATENATE($F2027," ",$G2027),AllocFactorMatrix,(W$4+1),FALSE)*$E2032</f>
        <v>-5889.6963901578201</v>
      </c>
      <c r="X2027" s="5">
        <f ca="1">VLOOKUP(CONCATENATE($F2027," ",$G2027),AllocFactorMatrix,(X$4+1),FALSE)*$E2032</f>
        <v>0</v>
      </c>
      <c r="Y2027" s="5">
        <f t="shared" ca="1" si="2865"/>
        <v>-7169.3055883396537</v>
      </c>
      <c r="Z2027" s="5">
        <f ca="1">VLOOKUP(CONCATENATE($F2027," ",$G2027),AllocFactorMatrix,(Z$4+1),FALSE)*$E2032</f>
        <v>-517.72960352213613</v>
      </c>
      <c r="AA2027" s="5">
        <f ca="1">VLOOKUP(CONCATENATE($F2027," ",$G2027),AllocFactorMatrix,(AA$4+1),FALSE)*$E2032</f>
        <v>-10.395242674838205</v>
      </c>
      <c r="AB2027" s="5">
        <f t="shared" ca="1" si="2862"/>
        <v>-528.12484619697432</v>
      </c>
      <c r="AC2027" s="5">
        <f ca="1">VLOOKUP(CONCATENATE($F2027," ",$G2027),AllocFactorMatrix,(AC$4+1),FALSE)*$E2032</f>
        <v>-6.88412075657918</v>
      </c>
      <c r="AD2027" s="5">
        <f ca="1">VLOOKUP(CONCATENATE($F2027," ",$G2027),AllocFactorMatrix,(AD$4+1),FALSE)*$E2032</f>
        <v>0</v>
      </c>
      <c r="AE2027" s="5">
        <f ca="1">VLOOKUP(CONCATENATE($F2027," ",$G2027),AllocFactorMatrix,(AE$4+1),FALSE)*$E2032</f>
        <v>0</v>
      </c>
    </row>
    <row r="2028" spans="4:31" hidden="1" outlineLevel="1">
      <c r="E2028" s="44"/>
      <c r="F2028" s="167" t="str">
        <f>F2032</f>
        <v>LABOR_M</v>
      </c>
      <c r="G2028" s="48" t="str">
        <f>$G$11</f>
        <v>DISTPRI</v>
      </c>
      <c r="H2028" s="4">
        <f t="shared" ca="1" si="2827"/>
        <v>-222876.5014184342</v>
      </c>
      <c r="I2028" s="5">
        <f t="shared" ref="I2028:N2028" ca="1" si="2867">VLOOKUP(CONCATENATE($F2028," ",$G2028),AllocFactorMatrix,(I$4+1),FALSE)*$E2032</f>
        <v>-145917.14861421625</v>
      </c>
      <c r="J2028" s="47">
        <f t="shared" ca="1" si="2867"/>
        <v>-23.959807403267384</v>
      </c>
      <c r="K2028" s="47">
        <f t="shared" ca="1" si="2867"/>
        <v>-44.332506648592251</v>
      </c>
      <c r="L2028" s="5">
        <f t="shared" ca="1" si="2867"/>
        <v>-34140.739642673594</v>
      </c>
      <c r="M2028" s="5">
        <f t="shared" ca="1" si="2867"/>
        <v>-477.08043426519976</v>
      </c>
      <c r="N2028" s="5">
        <f t="shared" ca="1" si="2867"/>
        <v>0</v>
      </c>
      <c r="O2028" s="5">
        <f t="shared" ca="1" si="2861"/>
        <v>-34617.820076938791</v>
      </c>
      <c r="P2028" s="5">
        <f ca="1">VLOOKUP(CONCATENATE($F2028," ",$G2028),AllocFactorMatrix,(P$4+1),FALSE)*$E2032</f>
        <v>-19798.922272183256</v>
      </c>
      <c r="Q2028" s="5">
        <f ca="1">VLOOKUP(CONCATENATE($F2028," ",$G2028),AllocFactorMatrix,(Q$4+1),FALSE)*$E2032</f>
        <v>-3562.7045580718291</v>
      </c>
      <c r="R2028" s="5">
        <f ca="1">VLOOKUP(CONCATENATE($F2028," ",$G2028),AllocFactorMatrix,(R$4+1),FALSE)*$E2032</f>
        <v>0</v>
      </c>
      <c r="S2028" s="5">
        <f ca="1">VLOOKUP(CONCATENATE($F2028," ",$G2028),AllocFactorMatrix,(S$4+1),FALSE)*$E2032</f>
        <v>0</v>
      </c>
      <c r="T2028" s="5">
        <f t="shared" ca="1" si="2864"/>
        <v>-23361.626830255085</v>
      </c>
      <c r="U2028" s="5">
        <f ca="1">VLOOKUP(CONCATENATE($F2028," ",$G2028),AllocFactorMatrix,(U$4+1),FALSE)*$E2032</f>
        <v>-896.56429114086359</v>
      </c>
      <c r="V2028" s="5">
        <f ca="1">VLOOKUP(CONCATENATE($F2028," ",$G2028),AllocFactorMatrix,(V$4+1),FALSE)*$E2032</f>
        <v>-12397.568021475128</v>
      </c>
      <c r="W2028" s="5">
        <f ca="1">VLOOKUP(CONCATENATE($F2028," ",$G2028),AllocFactorMatrix,(W$4+1),FALSE)*$E2032</f>
        <v>0</v>
      </c>
      <c r="X2028" s="5">
        <f ca="1">VLOOKUP(CONCATENATE($F2028," ",$G2028),AllocFactorMatrix,(X$4+1),FALSE)*$E2032</f>
        <v>0</v>
      </c>
      <c r="Y2028" s="5">
        <f t="shared" ca="1" si="2865"/>
        <v>-13294.132312615991</v>
      </c>
      <c r="Z2028" s="5">
        <f ca="1">VLOOKUP(CONCATENATE($F2028," ",$G2028),AllocFactorMatrix,(Z$4+1),FALSE)*$E2032</f>
        <v>-5436.7127590516911</v>
      </c>
      <c r="AA2028" s="5">
        <f ca="1">VLOOKUP(CONCATENATE($F2028," ",$G2028),AllocFactorMatrix,(AA$4+1),FALSE)*$E2032</f>
        <v>-109.12339882265002</v>
      </c>
      <c r="AB2028" s="5">
        <f t="shared" ca="1" si="2862"/>
        <v>-5545.8361578743416</v>
      </c>
      <c r="AC2028" s="5">
        <f ca="1">VLOOKUP(CONCATENATE($F2028," ",$G2028),AllocFactorMatrix,(AC$4+1),FALSE)*$E2032</f>
        <v>-71.645112481813683</v>
      </c>
      <c r="AD2028" s="5">
        <f ca="1">VLOOKUP(CONCATENATE($F2028," ",$G2028),AllocFactorMatrix,(AD$4+1),FALSE)*$E2032</f>
        <v>0</v>
      </c>
      <c r="AE2028" s="5">
        <f ca="1">VLOOKUP(CONCATENATE($F2028," ",$G2028),AllocFactorMatrix,(AE$4+1),FALSE)*$E2032</f>
        <v>0</v>
      </c>
    </row>
    <row r="2029" spans="4:31" hidden="1" outlineLevel="1">
      <c r="E2029" s="44"/>
      <c r="F2029" s="167" t="str">
        <f>F2032</f>
        <v>LABOR_M</v>
      </c>
      <c r="G2029" s="48" t="str">
        <f>$G$12</f>
        <v>DISTSEC</v>
      </c>
      <c r="H2029" s="4">
        <f t="shared" ca="1" si="2827"/>
        <v>-88297.663190066916</v>
      </c>
      <c r="I2029" s="5">
        <f t="shared" ref="I2029:N2029" ca="1" si="2868">VLOOKUP(CONCATENATE($F2029," ",$G2029),AllocFactorMatrix,(I$4+1),FALSE)*$E2032</f>
        <v>-65509.905194473366</v>
      </c>
      <c r="J2029" s="47">
        <f t="shared" ca="1" si="2868"/>
        <v>-16.239567842569432</v>
      </c>
      <c r="K2029" s="47">
        <f t="shared" ca="1" si="2868"/>
        <v>-21.03471582758009</v>
      </c>
      <c r="L2029" s="5">
        <f t="shared" ca="1" si="2868"/>
        <v>-13204.622779896483</v>
      </c>
      <c r="M2029" s="5">
        <f t="shared" ca="1" si="2868"/>
        <v>0</v>
      </c>
      <c r="N2029" s="5">
        <f t="shared" ca="1" si="2868"/>
        <v>0</v>
      </c>
      <c r="O2029" s="5">
        <f t="shared" ca="1" si="2861"/>
        <v>-13204.622779896483</v>
      </c>
      <c r="P2029" s="5">
        <f ca="1">VLOOKUP(CONCATENATE($F2029," ",$G2029),AllocFactorMatrix,(P$4+1),FALSE)*$E2032</f>
        <v>-6591.6661614215191</v>
      </c>
      <c r="Q2029" s="5">
        <f ca="1">VLOOKUP(CONCATENATE($F2029," ",$G2029),AllocFactorMatrix,(Q$4+1),FALSE)*$E2032</f>
        <v>0</v>
      </c>
      <c r="R2029" s="5">
        <f ca="1">VLOOKUP(CONCATENATE($F2029," ",$G2029),AllocFactorMatrix,(R$4+1),FALSE)*$E2032</f>
        <v>0</v>
      </c>
      <c r="S2029" s="5">
        <f ca="1">VLOOKUP(CONCATENATE($F2029," ",$G2029),AllocFactorMatrix,(S$4+1),FALSE)*$E2032</f>
        <v>0</v>
      </c>
      <c r="T2029" s="5">
        <f t="shared" ca="1" si="2864"/>
        <v>-6591.6661614215191</v>
      </c>
      <c r="U2029" s="5">
        <f ca="1">VLOOKUP(CONCATENATE($F2029," ",$G2029),AllocFactorMatrix,(U$4+1),FALSE)*$E2032</f>
        <v>-246.85421826834872</v>
      </c>
      <c r="V2029" s="5">
        <f ca="1">VLOOKUP(CONCATENATE($F2029," ",$G2029),AllocFactorMatrix,(V$4+1),FALSE)*$E2032</f>
        <v>0</v>
      </c>
      <c r="W2029" s="5">
        <f ca="1">VLOOKUP(CONCATENATE($F2029," ",$G2029),AllocFactorMatrix,(W$4+1),FALSE)*$E2032</f>
        <v>0</v>
      </c>
      <c r="X2029" s="5">
        <f ca="1">VLOOKUP(CONCATENATE($F2029," ",$G2029),AllocFactorMatrix,(X$4+1),FALSE)*$E2032</f>
        <v>0</v>
      </c>
      <c r="Y2029" s="5">
        <f t="shared" ca="1" si="2865"/>
        <v>-246.85421826834872</v>
      </c>
      <c r="Z2029" s="5">
        <f ca="1">VLOOKUP(CONCATENATE($F2029," ",$G2029),AllocFactorMatrix,(Z$4+1),FALSE)*$E2032</f>
        <v>-1865.5683073950131</v>
      </c>
      <c r="AA2029" s="5">
        <f ca="1">VLOOKUP(CONCATENATE($F2029," ",$G2029),AllocFactorMatrix,(AA$4+1),FALSE)*$E2032</f>
        <v>0</v>
      </c>
      <c r="AB2029" s="5">
        <f t="shared" ca="1" si="2862"/>
        <v>-1865.5683073950131</v>
      </c>
      <c r="AC2029" s="5">
        <f ca="1">VLOOKUP(CONCATENATE($F2029," ",$G2029),AllocFactorMatrix,(AC$4+1),FALSE)*$E2032</f>
        <v>-22.057680731049025</v>
      </c>
      <c r="AD2029" s="5">
        <f ca="1">VLOOKUP(CONCATENATE($F2029," ",$G2029),AllocFactorMatrix,(AD$4+1),FALSE)*$E2032</f>
        <v>-678.92901937104261</v>
      </c>
      <c r="AE2029" s="5">
        <f ca="1">VLOOKUP(CONCATENATE($F2029," ",$G2029),AllocFactorMatrix,(AE$4+1),FALSE)*$E2032</f>
        <v>-140.78554483991294</v>
      </c>
    </row>
    <row r="2030" spans="4:31" hidden="1" outlineLevel="1">
      <c r="E2030" s="44"/>
      <c r="F2030" s="167" t="str">
        <f>F2032</f>
        <v>LABOR_M</v>
      </c>
      <c r="G2030" s="48" t="str">
        <f>$G$13</f>
        <v>ENERGY</v>
      </c>
      <c r="H2030" s="4">
        <f t="shared" ca="1" si="2827"/>
        <v>-254037.0156428793</v>
      </c>
      <c r="I2030" s="5">
        <f t="shared" ref="I2030:N2030" ca="1" si="2869">VLOOKUP(CONCATENATE($F2030," ",$G2030),AllocFactorMatrix,(I$4+1),FALSE)*$E2032</f>
        <v>-99385.276487201263</v>
      </c>
      <c r="J2030" s="47">
        <f t="shared" ca="1" si="2869"/>
        <v>-15.904363337597825</v>
      </c>
      <c r="K2030" s="47">
        <f t="shared" ca="1" si="2869"/>
        <v>-45.858650277448888</v>
      </c>
      <c r="L2030" s="5">
        <f t="shared" ca="1" si="2869"/>
        <v>-28658.120584159984</v>
      </c>
      <c r="M2030" s="5">
        <f t="shared" ca="1" si="2869"/>
        <v>-399.69550513077826</v>
      </c>
      <c r="N2030" s="5">
        <f t="shared" ca="1" si="2869"/>
        <v>-55.87709287080699</v>
      </c>
      <c r="O2030" s="5">
        <f t="shared" ca="1" si="2861"/>
        <v>-29113.693182161569</v>
      </c>
      <c r="P2030" s="5">
        <f ca="1">VLOOKUP(CONCATENATE($F2030," ",$G2030),AllocFactorMatrix,(P$4+1),FALSE)*$E2032</f>
        <v>-18579.277000138103</v>
      </c>
      <c r="Q2030" s="5">
        <f ca="1">VLOOKUP(CONCATENATE($F2030," ",$G2030),AllocFactorMatrix,(Q$4+1),FALSE)*$E2032</f>
        <v>-3318.2289970568199</v>
      </c>
      <c r="R2030" s="5">
        <f ca="1">VLOOKUP(CONCATENATE($F2030," ",$G2030),AllocFactorMatrix,(R$4+1),FALSE)*$E2032</f>
        <v>-675.7129424598678</v>
      </c>
      <c r="S2030" s="5">
        <f ca="1">VLOOKUP(CONCATENATE($F2030," ",$G2030),AllocFactorMatrix,(S$4+1),FALSE)*$E2032</f>
        <v>-25.521906518317522</v>
      </c>
      <c r="T2030" s="5">
        <f t="shared" ca="1" si="2864"/>
        <v>-22598.74084617311</v>
      </c>
      <c r="U2030" s="5">
        <f ca="1">VLOOKUP(CONCATENATE($F2030," ",$G2030),AllocFactorMatrix,(U$4+1),FALSE)*$E2032</f>
        <v>-974.41247673355201</v>
      </c>
      <c r="V2030" s="5">
        <f ca="1">VLOOKUP(CONCATENATE($F2030," ",$G2030),AllocFactorMatrix,(V$4+1),FALSE)*$E2032</f>
        <v>-15405.646526817995</v>
      </c>
      <c r="W2030" s="5">
        <f ca="1">VLOOKUP(CONCATENATE($F2030," ",$G2030),AllocFactorMatrix,(W$4+1),FALSE)*$E2032</f>
        <v>-66257.178360659906</v>
      </c>
      <c r="X2030" s="5">
        <f ca="1">VLOOKUP(CONCATENATE($F2030," ",$G2030),AllocFactorMatrix,(X$4+1),FALSE)*$E2032</f>
        <v>-12463.66728870967</v>
      </c>
      <c r="Y2030" s="5">
        <f t="shared" ca="1" si="2865"/>
        <v>-95100.904652921119</v>
      </c>
      <c r="Z2030" s="5">
        <f ca="1">VLOOKUP(CONCATENATE($F2030," ",$G2030),AllocFactorMatrix,(Z$4+1),FALSE)*$E2032</f>
        <v>-5110.9672532714421</v>
      </c>
      <c r="AA2030" s="5">
        <f ca="1">VLOOKUP(CONCATENATE($F2030," ",$G2030),AllocFactorMatrix,(AA$4+1),FALSE)*$E2032</f>
        <v>-102.55053841736728</v>
      </c>
      <c r="AB2030" s="5">
        <f t="shared" ca="1" si="2862"/>
        <v>-5213.5177916888097</v>
      </c>
      <c r="AC2030" s="5">
        <f ca="1">VLOOKUP(CONCATENATE($F2030," ",$G2030),AllocFactorMatrix,(AC$4+1),FALSE)*$E2032</f>
        <v>-91.475520021651548</v>
      </c>
      <c r="AD2030" s="5">
        <f ca="1">VLOOKUP(CONCATENATE($F2030," ",$G2030),AllocFactorMatrix,(AD$4+1),FALSE)*$E2032</f>
        <v>-2049.020319872624</v>
      </c>
      <c r="AE2030" s="5">
        <f ca="1">VLOOKUP(CONCATENATE($F2030," ",$G2030),AllocFactorMatrix,(AE$4+1),FALSE)*$E2032</f>
        <v>-422.62382922391077</v>
      </c>
    </row>
    <row r="2031" spans="4:31" hidden="1" outlineLevel="1">
      <c r="E2031" s="44"/>
      <c r="F2031" s="167" t="str">
        <f>F2032</f>
        <v>LABOR_M</v>
      </c>
      <c r="G2031" s="48" t="str">
        <f>$G$14</f>
        <v>CUSTOMER</v>
      </c>
      <c r="H2031" s="4">
        <f t="shared" ca="1" si="2827"/>
        <v>-168121.4648823982</v>
      </c>
      <c r="I2031" s="5">
        <f t="shared" ref="I2031:N2031" ca="1" si="2870">VLOOKUP(CONCATENATE($F2031," ",$G2031),AllocFactorMatrix,(I$4+1),FALSE)*$E2032</f>
        <v>-129785.48522148885</v>
      </c>
      <c r="J2031" s="47">
        <f t="shared" ca="1" si="2870"/>
        <v>-26.192845130629866</v>
      </c>
      <c r="K2031" s="47">
        <f t="shared" ca="1" si="2870"/>
        <v>-7.6826270909103513</v>
      </c>
      <c r="L2031" s="5">
        <f t="shared" ca="1" si="2870"/>
        <v>-26279.625812714279</v>
      </c>
      <c r="M2031" s="5">
        <f t="shared" ca="1" si="2870"/>
        <v>-671.86750193823036</v>
      </c>
      <c r="N2031" s="5">
        <f t="shared" ca="1" si="2870"/>
        <v>-108.32596777395034</v>
      </c>
      <c r="O2031" s="5">
        <f t="shared" ca="1" si="2861"/>
        <v>-27059.819282426462</v>
      </c>
      <c r="P2031" s="5">
        <f ca="1">VLOOKUP(CONCATENATE($F2031," ",$G2031),AllocFactorMatrix,(P$4+1),FALSE)*$E2032</f>
        <v>-1076.3680262237533</v>
      </c>
      <c r="Q2031" s="5">
        <f ca="1">VLOOKUP(CONCATENATE($F2031," ",$G2031),AllocFactorMatrix,(Q$4+1),FALSE)*$E2032</f>
        <v>-260.35046173174311</v>
      </c>
      <c r="R2031" s="5">
        <f ca="1">VLOOKUP(CONCATENATE($F2031," ",$G2031),AllocFactorMatrix,(R$4+1),FALSE)*$E2032</f>
        <v>-265.02687387864933</v>
      </c>
      <c r="S2031" s="5">
        <f ca="1">VLOOKUP(CONCATENATE($F2031," ",$G2031),AllocFactorMatrix,(S$4+1),FALSE)*$E2032</f>
        <v>-32.737016940760682</v>
      </c>
      <c r="T2031" s="5">
        <f t="shared" ca="1" si="2864"/>
        <v>-1634.4823787749062</v>
      </c>
      <c r="U2031" s="5">
        <f ca="1">VLOOKUP(CONCATENATE($F2031," ",$G2031),AllocFactorMatrix,(U$4+1),FALSE)*$E2032</f>
        <v>-8.192624237283141</v>
      </c>
      <c r="V2031" s="5">
        <f ca="1">VLOOKUP(CONCATENATE($F2031," ",$G2031),AllocFactorMatrix,(V$4+1),FALSE)*$E2032</f>
        <v>-189.27610765431709</v>
      </c>
      <c r="W2031" s="5">
        <f ca="1">VLOOKUP(CONCATENATE($F2031," ",$G2031),AllocFactorMatrix,(W$4+1),FALSE)*$E2032</f>
        <v>-445.19546030218908</v>
      </c>
      <c r="X2031" s="5">
        <f ca="1">VLOOKUP(CONCATENATE($F2031," ",$G2031),AllocFactorMatrix,(X$4+1),FALSE)*$E2032</f>
        <v>-131.09381811247607</v>
      </c>
      <c r="Y2031" s="5">
        <f t="shared" ca="1" si="2865"/>
        <v>-773.75801030626531</v>
      </c>
      <c r="Z2031" s="5">
        <f ca="1">VLOOKUP(CONCATENATE($F2031," ",$G2031),AllocFactorMatrix,(Z$4+1),FALSE)*$E2032</f>
        <v>-238.85803204338802</v>
      </c>
      <c r="AA2031" s="5">
        <f ca="1">VLOOKUP(CONCATENATE($F2031," ",$G2031),AllocFactorMatrix,(AA$4+1),FALSE)*$E2032</f>
        <v>-3.5681167449113524</v>
      </c>
      <c r="AB2031" s="5">
        <f t="shared" ca="1" si="2862"/>
        <v>-242.42614878829937</v>
      </c>
      <c r="AC2031" s="5">
        <f ca="1">VLOOKUP(CONCATENATE($F2031," ",$G2031),AllocFactorMatrix,(AC$4+1),FALSE)*$E2032</f>
        <v>-19.444953074661623</v>
      </c>
      <c r="AD2031" s="5">
        <f ca="1">VLOOKUP(CONCATENATE($F2031," ",$G2031),AllocFactorMatrix,(AD$4+1),FALSE)*$E2032</f>
        <v>-7065.2351506130026</v>
      </c>
      <c r="AE2031" s="5">
        <f ca="1">VLOOKUP(CONCATENATE($F2031," ",$G2031),AllocFactorMatrix,(AE$4+1),FALSE)*$E2032</f>
        <v>-1506.9382647041166</v>
      </c>
    </row>
    <row r="2032" spans="4:31" collapsed="1">
      <c r="D2032" s="96" t="s">
        <v>633</v>
      </c>
      <c r="E2032" s="54">
        <v>-1494203</v>
      </c>
      <c r="F2032" s="87" t="s">
        <v>67</v>
      </c>
      <c r="G2032" s="48" t="str">
        <f>$G$15</f>
        <v>TOTAL</v>
      </c>
      <c r="H2032" s="4">
        <f t="shared" ca="1" si="2827"/>
        <v>-1494203.0000000005</v>
      </c>
      <c r="I2032" s="5">
        <f t="shared" ref="I2032:N2032" ca="1" si="2871">VLOOKUP(CONCATENATE($F2032," ",$G2032),AllocFactorMatrix,(I$4+1),FALSE)*$E2032</f>
        <v>-831798.53129179799</v>
      </c>
      <c r="J2032" s="47">
        <f t="shared" ca="1" si="2871"/>
        <v>-168.96625791494225</v>
      </c>
      <c r="K2032" s="47">
        <f t="shared" ca="1" si="2871"/>
        <v>-270.91114222284926</v>
      </c>
      <c r="L2032" s="5">
        <f t="shared" ca="1" si="2871"/>
        <v>-193477.16730921774</v>
      </c>
      <c r="M2032" s="5">
        <f t="shared" ca="1" si="2871"/>
        <v>-2817.8062351590997</v>
      </c>
      <c r="N2032" s="5">
        <f t="shared" ca="1" si="2871"/>
        <v>-342.86879937118118</v>
      </c>
      <c r="O2032" s="5">
        <f t="shared" ca="1" si="2861"/>
        <v>-196637.84234374802</v>
      </c>
      <c r="P2032" s="5">
        <f ca="1">VLOOKUP(CONCATENATE($F2032," ",$G2032),AllocFactorMatrix,(P$4+1),FALSE)*$E2032</f>
        <v>-100230.76224595487</v>
      </c>
      <c r="Q2032" s="5">
        <f ca="1">VLOOKUP(CONCATENATE($F2032," ",$G2032),AllocFactorMatrix,(Q$4+1),FALSE)*$E2032</f>
        <v>-16866.128636412184</v>
      </c>
      <c r="R2032" s="5">
        <f ca="1">VLOOKUP(CONCATENATE($F2032," ",$G2032),AllocFactorMatrix,(R$4+1),FALSE)*$E2032</f>
        <v>-2933.1014429723305</v>
      </c>
      <c r="S2032" s="5">
        <f ca="1">VLOOKUP(CONCATENATE($F2032," ",$G2032),AllocFactorMatrix,(S$4+1),FALSE)*$E2032</f>
        <v>-130.53491552345835</v>
      </c>
      <c r="T2032" s="5">
        <f t="shared" ca="1" si="2864"/>
        <v>-120160.52724086285</v>
      </c>
      <c r="U2032" s="5">
        <f ca="1">VLOOKUP(CONCATENATE($F2032," ",$G2032),AllocFactorMatrix,(U$4+1),FALSE)*$E2032</f>
        <v>-4691.5653295252778</v>
      </c>
      <c r="V2032" s="5">
        <f ca="1">VLOOKUP(CONCATENATE($F2032," ",$G2032),AllocFactorMatrix,(V$4+1),FALSE)*$E2032</f>
        <v>-62673.938428757901</v>
      </c>
      <c r="W2032" s="5">
        <f ca="1">VLOOKUP(CONCATENATE($F2032," ",$G2032),AllocFactorMatrix,(W$4+1),FALSE)*$E2032</f>
        <v>-200666.28812930806</v>
      </c>
      <c r="X2032" s="5">
        <f ca="1">VLOOKUP(CONCATENATE($F2032," ",$G2032),AllocFactorMatrix,(X$4+1),FALSE)*$E2032</f>
        <v>-35796.593531393482</v>
      </c>
      <c r="Y2032" s="5">
        <f t="shared" ca="1" si="2865"/>
        <v>-303828.38541898475</v>
      </c>
      <c r="Z2032" s="5">
        <f ca="1">VLOOKUP(CONCATENATE($F2032," ",$G2032),AllocFactorMatrix,(Z$4+1),FALSE)*$E2032</f>
        <v>-27545.111925855635</v>
      </c>
      <c r="AA2032" s="5">
        <f ca="1">VLOOKUP(CONCATENATE($F2032," ",$G2032),AllocFactorMatrix,(AA$4+1),FALSE)*$E2032</f>
        <v>-512.74842884042596</v>
      </c>
      <c r="AB2032" s="5">
        <f t="shared" ca="1" si="2862"/>
        <v>-28057.860354696062</v>
      </c>
      <c r="AC2032" s="5">
        <f ca="1">VLOOKUP(CONCATENATE($F2032," ",$G2032),AllocFactorMatrix,(AC$4+1),FALSE)*$E2032</f>
        <v>-401.14053348998203</v>
      </c>
      <c r="AD2032" s="5">
        <f ca="1">VLOOKUP(CONCATENATE($F2032," ",$G2032),AllocFactorMatrix,(AD$4+1),FALSE)*$E2032</f>
        <v>-10635.64289631246</v>
      </c>
      <c r="AE2032" s="5">
        <f ca="1">VLOOKUP(CONCATENATE($F2032," ",$G2032),AllocFactorMatrix,(AE$4+1),FALSE)*$E2032</f>
        <v>-2243.1925199694783</v>
      </c>
    </row>
    <row r="2033" spans="4:31" hidden="1" outlineLevel="1">
      <c r="E2033" s="44"/>
      <c r="F2033" s="167" t="str">
        <f>F2040</f>
        <v>RB_GUP</v>
      </c>
      <c r="G2033" s="48" t="str">
        <f>$G$8</f>
        <v>PRODUCTION</v>
      </c>
      <c r="H2033" s="4">
        <f t="shared" ca="1" si="2827"/>
        <v>-10064.548263964392</v>
      </c>
      <c r="I2033" s="5">
        <f t="shared" ref="I2033:N2033" ca="1" si="2872">VLOOKUP(CONCATENATE($F2033," ",$G2033),AllocFactorMatrix,(I$4+1),FALSE)*$E2040</f>
        <v>-5175.9045830552805</v>
      </c>
      <c r="J2033" s="47">
        <f t="shared" ca="1" si="2872"/>
        <v>-1.1579385825312118</v>
      </c>
      <c r="K2033" s="47">
        <f t="shared" ca="1" si="2872"/>
        <v>-2.0274678933479158</v>
      </c>
      <c r="L2033" s="5">
        <f t="shared" ca="1" si="2872"/>
        <v>-1206.3350046372918</v>
      </c>
      <c r="M2033" s="5">
        <f t="shared" ca="1" si="2872"/>
        <v>-16.786136236313414</v>
      </c>
      <c r="N2033" s="5">
        <f t="shared" ca="1" si="2872"/>
        <v>-2.3378674247044953</v>
      </c>
      <c r="O2033" s="5">
        <f t="shared" ca="1" si="2829"/>
        <v>-1225.4590082983098</v>
      </c>
      <c r="P2033" s="5">
        <f ca="1">VLOOKUP(CONCATENATE($F2033," ",$G2033),AllocFactorMatrix,(P$4+1),FALSE)*$E2040</f>
        <v>-717.51926487725268</v>
      </c>
      <c r="Q2033" s="5">
        <f ca="1">VLOOKUP(CONCATENATE($F2033," ",$G2033),AllocFactorMatrix,(Q$4+1),FALSE)*$E2040</f>
        <v>-128.76527444166396</v>
      </c>
      <c r="R2033" s="5">
        <f ca="1">VLOOKUP(CONCATENATE($F2033," ",$G2033),AllocFactorMatrix,(R$4+1),FALSE)*$E2040</f>
        <v>-26.112283630958604</v>
      </c>
      <c r="S2033" s="5">
        <f ca="1">VLOOKUP(CONCATENATE($F2033," ",$G2033),AllocFactorMatrix,(S$4+1),FALSE)*$E2040</f>
        <v>-0.99160216233731013</v>
      </c>
      <c r="T2033" s="5">
        <f ca="1">SUBTOTAL(9,P2033:S2033)</f>
        <v>-873.38842511221253</v>
      </c>
      <c r="U2033" s="5">
        <f ca="1">VLOOKUP(CONCATENATE($F2033," ",$G2033),AllocFactorMatrix,(U$4+1),FALSE)*$E2040</f>
        <v>-34.030388973579967</v>
      </c>
      <c r="V2033" s="5">
        <f ca="1">VLOOKUP(CONCATENATE($F2033," ",$G2033),AllocFactorMatrix,(V$4+1),FALSE)*$E2040</f>
        <v>-459.4299019781584</v>
      </c>
      <c r="W2033" s="5">
        <f ca="1">VLOOKUP(CONCATENATE($F2033," ",$G2033),AllocFactorMatrix,(W$4+1),FALSE)*$E2040</f>
        <v>-1757.1349461963887</v>
      </c>
      <c r="X2033" s="5">
        <f ca="1">VLOOKUP(CONCATENATE($F2033," ",$G2033),AllocFactorMatrix,(X$4+1),FALSE)*$E2040</f>
        <v>-318.32129238571071</v>
      </c>
      <c r="Y2033" s="5">
        <f ca="1">SUBTOTAL(9,U2033:X2033)</f>
        <v>-2568.916529533838</v>
      </c>
      <c r="Z2033" s="5">
        <f ca="1">VLOOKUP(CONCATENATE($F2033," ",$G2033),AllocFactorMatrix,(Z$4+1),FALSE)*$E2040</f>
        <v>-197.22392359439968</v>
      </c>
      <c r="AA2033" s="5">
        <f ca="1">VLOOKUP(CONCATENATE($F2033," ",$G2033),AllocFactorMatrix,(AA$4+1),FALSE)*$E2040</f>
        <v>-3.9390676124909807</v>
      </c>
      <c r="AB2033" s="5">
        <f t="shared" ca="1" si="2830"/>
        <v>-201.16299120689067</v>
      </c>
      <c r="AC2033" s="5">
        <f ca="1">VLOOKUP(CONCATENATE($F2033," ",$G2033),AllocFactorMatrix,(AC$4+1),FALSE)*$E2040</f>
        <v>-2.6017026217722927</v>
      </c>
      <c r="AD2033" s="5">
        <f ca="1">VLOOKUP(CONCATENATE($F2033," ",$G2033),AllocFactorMatrix,(AD$4+1),FALSE)*$E2040</f>
        <v>-11.558244358329754</v>
      </c>
      <c r="AE2033" s="5">
        <f ca="1">VLOOKUP(CONCATENATE($F2033," ",$G2033),AllocFactorMatrix,(AE$4+1),FALSE)*$E2040</f>
        <v>-2.3713733018802623</v>
      </c>
    </row>
    <row r="2034" spans="4:31" hidden="1" outlineLevel="1">
      <c r="E2034" s="44"/>
      <c r="F2034" s="167" t="str">
        <f>F2040</f>
        <v>RB_GUP</v>
      </c>
      <c r="G2034" s="48" t="str">
        <f>$G$9</f>
        <v>BULKTRAN</v>
      </c>
      <c r="H2034" s="4">
        <f t="shared" ca="1" si="2827"/>
        <v>-5465.5979081760142</v>
      </c>
      <c r="I2034" s="5">
        <f t="shared" ref="I2034:N2034" ca="1" si="2873">VLOOKUP(CONCATENATE($F2034," ",$G2034),AllocFactorMatrix,(I$4+1),FALSE)*$E2040</f>
        <v>-2810.7981123558616</v>
      </c>
      <c r="J2034" s="47">
        <f t="shared" ca="1" si="2873"/>
        <v>-0.62882372149169696</v>
      </c>
      <c r="K2034" s="47">
        <f t="shared" ca="1" si="2873"/>
        <v>-1.1010254992221082</v>
      </c>
      <c r="L2034" s="5">
        <f t="shared" ca="1" si="2873"/>
        <v>-655.10561477579768</v>
      </c>
      <c r="M2034" s="5">
        <f t="shared" ca="1" si="2873"/>
        <v>-9.1157862919734853</v>
      </c>
      <c r="N2034" s="5">
        <f t="shared" ca="1" si="2873"/>
        <v>-1.2695893517454881</v>
      </c>
      <c r="O2034" s="5">
        <f t="shared" ca="1" si="2829"/>
        <v>-665.49099041951661</v>
      </c>
      <c r="P2034" s="5">
        <f ca="1">VLOOKUP(CONCATENATE($F2034," ",$G2034),AllocFactorMatrix,(P$4+1),FALSE)*$E2040</f>
        <v>-389.65204302615848</v>
      </c>
      <c r="Q2034" s="5">
        <f ca="1">VLOOKUP(CONCATENATE($F2034," ",$G2034),AllocFactorMatrix,(Q$4+1),FALSE)*$E2040</f>
        <v>-69.926557673126254</v>
      </c>
      <c r="R2034" s="5">
        <f ca="1">VLOOKUP(CONCATENATE($F2034," ",$G2034),AllocFactorMatrix,(R$4+1),FALSE)*$E2040</f>
        <v>-14.1803923085217</v>
      </c>
      <c r="S2034" s="5">
        <f ca="1">VLOOKUP(CONCATENATE($F2034," ",$G2034),AllocFactorMatrix,(S$4+1),FALSE)*$E2040</f>
        <v>-0.53849398523116732</v>
      </c>
      <c r="T2034" s="5">
        <f t="shared" ref="T2034:T2040" ca="1" si="2874">SUBTOTAL(9,P2034:S2034)</f>
        <v>-474.29748699303758</v>
      </c>
      <c r="U2034" s="5">
        <f ca="1">VLOOKUP(CONCATENATE($F2034," ",$G2034),AllocFactorMatrix,(U$4+1),FALSE)*$E2040</f>
        <v>-18.480354796882992</v>
      </c>
      <c r="V2034" s="5">
        <f ca="1">VLOOKUP(CONCATENATE($F2034," ",$G2034),AllocFactorMatrix,(V$4+1),FALSE)*$E2040</f>
        <v>-249.49546123158382</v>
      </c>
      <c r="W2034" s="5">
        <f ca="1">VLOOKUP(CONCATENATE($F2034," ",$G2034),AllocFactorMatrix,(W$4+1),FALSE)*$E2040</f>
        <v>-954.21998428879817</v>
      </c>
      <c r="X2034" s="5">
        <f ca="1">VLOOKUP(CONCATENATE($F2034," ",$G2034),AllocFactorMatrix,(X$4+1),FALSE)*$E2040</f>
        <v>-172.86580024863602</v>
      </c>
      <c r="Y2034" s="5">
        <f t="shared" ref="Y2034:Y2040" ca="1" si="2875">SUBTOTAL(9,U2034:X2034)</f>
        <v>-1395.061600565901</v>
      </c>
      <c r="Z2034" s="5">
        <f ca="1">VLOOKUP(CONCATENATE($F2034," ",$G2034),AllocFactorMatrix,(Z$4+1),FALSE)*$E2040</f>
        <v>-107.10333300296746</v>
      </c>
      <c r="AA2034" s="5">
        <f ca="1">VLOOKUP(CONCATENATE($F2034," ",$G2034),AllocFactorMatrix,(AA$4+1),FALSE)*$E2040</f>
        <v>-2.1391282686853788</v>
      </c>
      <c r="AB2034" s="5">
        <f t="shared" ca="1" si="2830"/>
        <v>-109.24246127165284</v>
      </c>
      <c r="AC2034" s="5">
        <f ca="1">VLOOKUP(CONCATENATE($F2034," ",$G2034),AllocFactorMatrix,(AC$4+1),FALSE)*$E2040</f>
        <v>-1.4128662344606346</v>
      </c>
      <c r="AD2034" s="5">
        <f ca="1">VLOOKUP(CONCATENATE($F2034," ",$G2034),AllocFactorMatrix,(AD$4+1),FALSE)*$E2040</f>
        <v>-6.2767562468015612</v>
      </c>
      <c r="AE2034" s="5">
        <f ca="1">VLOOKUP(CONCATENATE($F2034," ",$G2034),AllocFactorMatrix,(AE$4+1),FALSE)*$E2040</f>
        <v>-1.287784868066788</v>
      </c>
    </row>
    <row r="2035" spans="4:31" hidden="1" outlineLevel="1">
      <c r="E2035" s="44"/>
      <c r="F2035" s="167" t="str">
        <f>F2040</f>
        <v>RB_GUP</v>
      </c>
      <c r="G2035" s="48" t="str">
        <f>$G$10</f>
        <v>SUBTRAN</v>
      </c>
      <c r="H2035" s="4">
        <f t="shared" ca="1" si="2827"/>
        <v>-1513.2801631580371</v>
      </c>
      <c r="I2035" s="5">
        <f t="shared" ref="I2035:N2035" ca="1" si="2876">VLOOKUP(CONCATENATE($F2035," ",$G2035),AllocFactorMatrix,(I$4+1),FALSE)*$E2040</f>
        <v>-773.0896999856385</v>
      </c>
      <c r="J2035" s="47">
        <f t="shared" ca="1" si="2876"/>
        <v>-0.12588593268555548</v>
      </c>
      <c r="K2035" s="47">
        <f t="shared" ca="1" si="2876"/>
        <v>-0.23429533546947198</v>
      </c>
      <c r="L2035" s="5">
        <f t="shared" ca="1" si="2876"/>
        <v>-181.17462521094458</v>
      </c>
      <c r="M2035" s="5">
        <f t="shared" ca="1" si="2876"/>
        <v>-2.53205920685172</v>
      </c>
      <c r="N2035" s="5">
        <f t="shared" ca="1" si="2876"/>
        <v>-0.45829095185597579</v>
      </c>
      <c r="O2035" s="5">
        <f t="shared" ca="1" si="2829"/>
        <v>-184.1649753696523</v>
      </c>
      <c r="P2035" s="5">
        <f ca="1">VLOOKUP(CONCATENATE($F2035," ",$G2035),AllocFactorMatrix,(P$4+1),FALSE)*$E2040</f>
        <v>-104.59817815883518</v>
      </c>
      <c r="Q2035" s="5">
        <f ca="1">VLOOKUP(CONCATENATE($F2035," ",$G2035),AllocFactorMatrix,(Q$4+1),FALSE)*$E2040</f>
        <v>-18.823462629427755</v>
      </c>
      <c r="R2035" s="5">
        <f ca="1">VLOOKUP(CONCATENATE($F2035," ",$G2035),AllocFactorMatrix,(R$4+1),FALSE)*$E2040</f>
        <v>-4.9410138113094586</v>
      </c>
      <c r="S2035" s="5">
        <f ca="1">VLOOKUP(CONCATENATE($F2035," ",$G2035),AllocFactorMatrix,(S$4+1),FALSE)*$E2040</f>
        <v>0</v>
      </c>
      <c r="T2035" s="5">
        <f t="shared" ca="1" si="2874"/>
        <v>-128.36265459957238</v>
      </c>
      <c r="U2035" s="5">
        <f ca="1">VLOOKUP(CONCATENATE($F2035," ",$G2035),AllocFactorMatrix,(U$4+1),FALSE)*$E2040</f>
        <v>-4.7216298374545289</v>
      </c>
      <c r="V2035" s="5">
        <f ca="1">VLOOKUP(CONCATENATE($F2035," ",$G2035),AllocFactorMatrix,(V$4+1),FALSE)*$E2040</f>
        <v>-66.249045087530206</v>
      </c>
      <c r="W2035" s="5">
        <f ca="1">VLOOKUP(CONCATENATE($F2035," ",$G2035),AllocFactorMatrix,(W$4+1),FALSE)*$E2040</f>
        <v>-326.65889593999856</v>
      </c>
      <c r="X2035" s="5">
        <f ca="1">VLOOKUP(CONCATENATE($F2035," ",$G2035),AllocFactorMatrix,(X$4+1),FALSE)*$E2040</f>
        <v>0</v>
      </c>
      <c r="Y2035" s="5">
        <f t="shared" ca="1" si="2875"/>
        <v>-397.62957086498329</v>
      </c>
      <c r="Z2035" s="5">
        <f ca="1">VLOOKUP(CONCATENATE($F2035," ",$G2035),AllocFactorMatrix,(Z$4+1),FALSE)*$E2040</f>
        <v>-28.714719652546108</v>
      </c>
      <c r="AA2035" s="5">
        <f ca="1">VLOOKUP(CONCATENATE($F2035," ",$G2035),AllocFactorMatrix,(AA$4+1),FALSE)*$E2040</f>
        <v>-0.57654898830872092</v>
      </c>
      <c r="AB2035" s="5">
        <f t="shared" ca="1" si="2830"/>
        <v>-29.291268640854831</v>
      </c>
      <c r="AC2035" s="5">
        <f ca="1">VLOOKUP(CONCATENATE($F2035," ",$G2035),AllocFactorMatrix,(AC$4+1),FALSE)*$E2040</f>
        <v>-0.38181242918050173</v>
      </c>
      <c r="AD2035" s="5">
        <f ca="1">VLOOKUP(CONCATENATE($F2035," ",$G2035),AllocFactorMatrix,(AD$4+1),FALSE)*$E2040</f>
        <v>0</v>
      </c>
      <c r="AE2035" s="5">
        <f ca="1">VLOOKUP(CONCATENATE($F2035," ",$G2035),AllocFactorMatrix,(AE$4+1),FALSE)*$E2040</f>
        <v>0</v>
      </c>
    </row>
    <row r="2036" spans="4:31" hidden="1" outlineLevel="1">
      <c r="E2036" s="44"/>
      <c r="F2036" s="167" t="str">
        <f>F2040</f>
        <v>RB_GUP</v>
      </c>
      <c r="G2036" s="48" t="str">
        <f>$G$11</f>
        <v>DISTPRI</v>
      </c>
      <c r="H2036" s="4">
        <f t="shared" ca="1" si="2827"/>
        <v>-6054.395083219817</v>
      </c>
      <c r="I2036" s="5">
        <f t="shared" ref="I2036:N2036" ca="1" si="2877">VLOOKUP(CONCATENATE($F2036," ",$G2036),AllocFactorMatrix,(I$4+1),FALSE)*$E2040</f>
        <v>-3963.8098296812932</v>
      </c>
      <c r="J2036" s="47">
        <f t="shared" ca="1" si="2877"/>
        <v>-0.65086332212695841</v>
      </c>
      <c r="K2036" s="47">
        <f t="shared" ca="1" si="2877"/>
        <v>-1.2042835766527642</v>
      </c>
      <c r="L2036" s="5">
        <f t="shared" ca="1" si="2877"/>
        <v>-927.42628726939711</v>
      </c>
      <c r="M2036" s="5">
        <f t="shared" ca="1" si="2877"/>
        <v>-12.959793505071136</v>
      </c>
      <c r="N2036" s="5">
        <f t="shared" ca="1" si="2877"/>
        <v>0</v>
      </c>
      <c r="O2036" s="5">
        <f t="shared" ca="1" si="2829"/>
        <v>-940.38608077446827</v>
      </c>
      <c r="P2036" s="5">
        <f ca="1">VLOOKUP(CONCATENATE($F2036," ",$G2036),AllocFactorMatrix,(P$4+1),FALSE)*$E2040</f>
        <v>-537.83371909948301</v>
      </c>
      <c r="Q2036" s="5">
        <f ca="1">VLOOKUP(CONCATENATE($F2036," ",$G2036),AllocFactorMatrix,(Q$4+1),FALSE)*$E2040</f>
        <v>-96.780148746407264</v>
      </c>
      <c r="R2036" s="5">
        <f ca="1">VLOOKUP(CONCATENATE($F2036," ",$G2036),AllocFactorMatrix,(R$4+1),FALSE)*$E2040</f>
        <v>0</v>
      </c>
      <c r="S2036" s="5">
        <f ca="1">VLOOKUP(CONCATENATE($F2036," ",$G2036),AllocFactorMatrix,(S$4+1),FALSE)*$E2040</f>
        <v>0</v>
      </c>
      <c r="T2036" s="5">
        <f t="shared" ca="1" si="2874"/>
        <v>-634.61386784589024</v>
      </c>
      <c r="U2036" s="5">
        <f ca="1">VLOOKUP(CONCATENATE($F2036," ",$G2036),AllocFactorMatrix,(U$4+1),FALSE)*$E2040</f>
        <v>-24.354987634531948</v>
      </c>
      <c r="V2036" s="5">
        <f ca="1">VLOOKUP(CONCATENATE($F2036," ",$G2036),AllocFactorMatrix,(V$4+1),FALSE)*$E2040</f>
        <v>-336.77742783741513</v>
      </c>
      <c r="W2036" s="5">
        <f ca="1">VLOOKUP(CONCATENATE($F2036," ",$G2036),AllocFactorMatrix,(W$4+1),FALSE)*$E2040</f>
        <v>0</v>
      </c>
      <c r="X2036" s="5">
        <f ca="1">VLOOKUP(CONCATENATE($F2036," ",$G2036),AllocFactorMatrix,(X$4+1),FALSE)*$E2040</f>
        <v>0</v>
      </c>
      <c r="Y2036" s="5">
        <f t="shared" ca="1" si="2875"/>
        <v>-361.13241547194707</v>
      </c>
      <c r="Z2036" s="5">
        <f ca="1">VLOOKUP(CONCATENATE($F2036," ",$G2036),AllocFactorMatrix,(Z$4+1),FALSE)*$E2040</f>
        <v>-147.68720249912587</v>
      </c>
      <c r="AA2036" s="5">
        <f ca="1">VLOOKUP(CONCATENATE($F2036," ",$G2036),AllocFactorMatrix,(AA$4+1),FALSE)*$E2040</f>
        <v>-2.964315058300905</v>
      </c>
      <c r="AB2036" s="5">
        <f t="shared" ca="1" si="2830"/>
        <v>-150.65151755742679</v>
      </c>
      <c r="AC2036" s="5">
        <f ca="1">VLOOKUP(CONCATENATE($F2036," ",$G2036),AllocFactorMatrix,(AC$4+1),FALSE)*$E2040</f>
        <v>-1.9462249900103048</v>
      </c>
      <c r="AD2036" s="5">
        <f ca="1">VLOOKUP(CONCATENATE($F2036," ",$G2036),AllocFactorMatrix,(AD$4+1),FALSE)*$E2040</f>
        <v>0</v>
      </c>
      <c r="AE2036" s="5">
        <f ca="1">VLOOKUP(CONCATENATE($F2036," ",$G2036),AllocFactorMatrix,(AE$4+1),FALSE)*$E2040</f>
        <v>0</v>
      </c>
    </row>
    <row r="2037" spans="4:31" hidden="1" outlineLevel="1">
      <c r="E2037" s="44"/>
      <c r="F2037" s="167" t="str">
        <f>F2040</f>
        <v>RB_GUP</v>
      </c>
      <c r="G2037" s="48" t="str">
        <f>$G$12</f>
        <v>DISTSEC</v>
      </c>
      <c r="H2037" s="4">
        <f t="shared" ca="1" si="2827"/>
        <v>-2902.3954474290281</v>
      </c>
      <c r="I2037" s="5">
        <f t="shared" ref="I2037:N2037" ca="1" si="2878">VLOOKUP(CONCATENATE($F2037," ",$G2037),AllocFactorMatrix,(I$4+1),FALSE)*$E2040</f>
        <v>-2153.3486134130917</v>
      </c>
      <c r="J2037" s="47">
        <f t="shared" ca="1" si="2878"/>
        <v>-0.53380402234462188</v>
      </c>
      <c r="K2037" s="47">
        <f t="shared" ca="1" si="2878"/>
        <v>-0.69142332028102593</v>
      </c>
      <c r="L2037" s="5">
        <f t="shared" ca="1" si="2878"/>
        <v>-434.04361629471293</v>
      </c>
      <c r="M2037" s="5">
        <f t="shared" ca="1" si="2878"/>
        <v>0</v>
      </c>
      <c r="N2037" s="5">
        <f t="shared" ca="1" si="2878"/>
        <v>0</v>
      </c>
      <c r="O2037" s="5">
        <f t="shared" ca="1" si="2829"/>
        <v>-434.04361629471293</v>
      </c>
      <c r="P2037" s="5">
        <f ca="1">VLOOKUP(CONCATENATE($F2037," ",$G2037),AllocFactorMatrix,(P$4+1),FALSE)*$E2040</f>
        <v>-216.67189330593777</v>
      </c>
      <c r="Q2037" s="5">
        <f ca="1">VLOOKUP(CONCATENATE($F2037," ",$G2037),AllocFactorMatrix,(Q$4+1),FALSE)*$E2040</f>
        <v>0</v>
      </c>
      <c r="R2037" s="5">
        <f ca="1">VLOOKUP(CONCATENATE($F2037," ",$G2037),AllocFactorMatrix,(R$4+1),FALSE)*$E2040</f>
        <v>0</v>
      </c>
      <c r="S2037" s="5">
        <f ca="1">VLOOKUP(CONCATENATE($F2037," ",$G2037),AllocFactorMatrix,(S$4+1),FALSE)*$E2040</f>
        <v>0</v>
      </c>
      <c r="T2037" s="5">
        <f t="shared" ca="1" si="2874"/>
        <v>-216.67189330593777</v>
      </c>
      <c r="U2037" s="5">
        <f ca="1">VLOOKUP(CONCATENATE($F2037," ",$G2037),AllocFactorMatrix,(U$4+1),FALSE)*$E2040</f>
        <v>-8.1142414577660826</v>
      </c>
      <c r="V2037" s="5">
        <f ca="1">VLOOKUP(CONCATENATE($F2037," ",$G2037),AllocFactorMatrix,(V$4+1),FALSE)*$E2040</f>
        <v>0</v>
      </c>
      <c r="W2037" s="5">
        <f ca="1">VLOOKUP(CONCATENATE($F2037," ",$G2037),AllocFactorMatrix,(W$4+1),FALSE)*$E2040</f>
        <v>0</v>
      </c>
      <c r="X2037" s="5">
        <f ca="1">VLOOKUP(CONCATENATE($F2037," ",$G2037),AllocFactorMatrix,(X$4+1),FALSE)*$E2040</f>
        <v>0</v>
      </c>
      <c r="Y2037" s="5">
        <f t="shared" ca="1" si="2875"/>
        <v>-8.1142414577660826</v>
      </c>
      <c r="Z2037" s="5">
        <f ca="1">VLOOKUP(CONCATENATE($F2037," ",$G2037),AllocFactorMatrix,(Z$4+1),FALSE)*$E2040</f>
        <v>-61.322313259817804</v>
      </c>
      <c r="AA2037" s="5">
        <f ca="1">VLOOKUP(CONCATENATE($F2037," ",$G2037),AllocFactorMatrix,(AA$4+1),FALSE)*$E2040</f>
        <v>0</v>
      </c>
      <c r="AB2037" s="5">
        <f t="shared" ca="1" si="2830"/>
        <v>-61.322313259817804</v>
      </c>
      <c r="AC2037" s="5">
        <f ca="1">VLOOKUP(CONCATENATE($F2037," ",$G2037),AllocFactorMatrix,(AC$4+1),FALSE)*$E2040</f>
        <v>-0.72504877050745886</v>
      </c>
      <c r="AD2037" s="5">
        <f ca="1">VLOOKUP(CONCATENATE($F2037," ",$G2037),AllocFactorMatrix,(AD$4+1),FALSE)*$E2040</f>
        <v>-22.316790997155671</v>
      </c>
      <c r="AE2037" s="5">
        <f ca="1">VLOOKUP(CONCATENATE($F2037," ",$G2037),AllocFactorMatrix,(AE$4+1),FALSE)*$E2040</f>
        <v>-4.6277025874128244</v>
      </c>
    </row>
    <row r="2038" spans="4:31" hidden="1" outlineLevel="1">
      <c r="E2038" s="44"/>
      <c r="F2038" s="167" t="str">
        <f>F2040</f>
        <v>RB_GUP</v>
      </c>
      <c r="G2038" s="48" t="str">
        <f>$G$13</f>
        <v>ENERGY</v>
      </c>
      <c r="H2038" s="4">
        <f t="shared" ca="1" si="2827"/>
        <v>-187.90287490537958</v>
      </c>
      <c r="I2038" s="5">
        <f t="shared" ref="I2038:N2038" ca="1" si="2879">VLOOKUP(CONCATENATE($F2038," ",$G2038),AllocFactorMatrix,(I$4+1),FALSE)*$E2040</f>
        <v>-73.512039684263286</v>
      </c>
      <c r="J2038" s="47">
        <f t="shared" ca="1" si="2879"/>
        <v>-1.17639375785909E-2</v>
      </c>
      <c r="K2038" s="47">
        <f t="shared" ca="1" si="2879"/>
        <v>-3.3920144293171119E-2</v>
      </c>
      <c r="L2038" s="5">
        <f t="shared" ca="1" si="2879"/>
        <v>-21.197474838543837</v>
      </c>
      <c r="M2038" s="5">
        <f t="shared" ca="1" si="2879"/>
        <v>-0.29564169737535789</v>
      </c>
      <c r="N2038" s="5">
        <f t="shared" ca="1" si="2879"/>
        <v>-4.1330458733381953E-2</v>
      </c>
      <c r="O2038" s="5">
        <f t="shared" ca="1" si="2829"/>
        <v>-21.534446994652576</v>
      </c>
      <c r="P2038" s="5">
        <f ca="1">VLOOKUP(CONCATENATE($F2038," ",$G2038),AllocFactorMatrix,(P$4+1),FALSE)*$E2040</f>
        <v>-13.742483760307884</v>
      </c>
      <c r="Q2038" s="5">
        <f ca="1">VLOOKUP(CONCATENATE($F2038," ",$G2038),AllocFactorMatrix,(Q$4+1),FALSE)*$E2040</f>
        <v>-2.4543855019060814</v>
      </c>
      <c r="R2038" s="5">
        <f ca="1">VLOOKUP(CONCATENATE($F2038," ",$G2038),AllocFactorMatrix,(R$4+1),FALSE)*$E2040</f>
        <v>-0.49980277156724467</v>
      </c>
      <c r="S2038" s="5">
        <f ca="1">VLOOKUP(CONCATENATE($F2038," ",$G2038),AllocFactorMatrix,(S$4+1),FALSE)*$E2040</f>
        <v>-1.8877719830403917E-2</v>
      </c>
      <c r="T2038" s="5">
        <f t="shared" ca="1" si="2874"/>
        <v>-16.715549753611615</v>
      </c>
      <c r="U2038" s="5">
        <f ca="1">VLOOKUP(CONCATENATE($F2038," ",$G2038),AllocFactorMatrix,(U$4+1),FALSE)*$E2040</f>
        <v>-0.72074105129347521</v>
      </c>
      <c r="V2038" s="5">
        <f ca="1">VLOOKUP(CONCATENATE($F2038," ",$G2038),AllocFactorMatrix,(V$4+1),FALSE)*$E2040</f>
        <v>-11.395053058860482</v>
      </c>
      <c r="W2038" s="5">
        <f ca="1">VLOOKUP(CONCATENATE($F2038," ",$G2038),AllocFactorMatrix,(W$4+1),FALSE)*$E2040</f>
        <v>-49.008268600464035</v>
      </c>
      <c r="X2038" s="5">
        <f ca="1">VLOOKUP(CONCATENATE($F2038," ",$G2038),AllocFactorMatrix,(X$4+1),FALSE)*$E2040</f>
        <v>-9.2189672024212825</v>
      </c>
      <c r="Y2038" s="5">
        <f t="shared" ca="1" si="2875"/>
        <v>-70.343029913039274</v>
      </c>
      <c r="Z2038" s="5">
        <f ca="1">VLOOKUP(CONCATENATE($F2038," ",$G2038),AllocFactorMatrix,(Z$4+1),FALSE)*$E2040</f>
        <v>-3.7804153776826777</v>
      </c>
      <c r="AA2038" s="5">
        <f ca="1">VLOOKUP(CONCATENATE($F2038," ",$G2038),AllocFactorMatrix,(AA$4+1),FALSE)*$E2040</f>
        <v>-7.5853280447943358E-2</v>
      </c>
      <c r="AB2038" s="5">
        <f t="shared" ca="1" si="2830"/>
        <v>-3.8562686581306211</v>
      </c>
      <c r="AC2038" s="5">
        <f ca="1">VLOOKUP(CONCATENATE($F2038," ",$G2038),AllocFactorMatrix,(AC$4+1),FALSE)*$E2040</f>
        <v>-6.7661451430748393E-2</v>
      </c>
      <c r="AD2038" s="5">
        <f ca="1">VLOOKUP(CONCATENATE($F2038," ",$G2038),AllocFactorMatrix,(AD$4+1),FALSE)*$E2040</f>
        <v>-1.5155933392984611</v>
      </c>
      <c r="AE2038" s="5">
        <f ca="1">VLOOKUP(CONCATENATE($F2038," ",$G2038),AllocFactorMatrix,(AE$4+1),FALSE)*$E2040</f>
        <v>-0.31260102908124759</v>
      </c>
    </row>
    <row r="2039" spans="4:31" hidden="1" outlineLevel="1">
      <c r="E2039" s="44"/>
      <c r="F2039" s="167" t="str">
        <f>F2040</f>
        <v>RB_GUP</v>
      </c>
      <c r="G2039" s="48" t="str">
        <f>$G$14</f>
        <v>CUSTOMER</v>
      </c>
      <c r="H2039" s="4">
        <f t="shared" ca="1" si="2827"/>
        <v>-1367.8802591473402</v>
      </c>
      <c r="I2039" s="5">
        <f t="shared" ref="I2039:N2039" ca="1" si="2880">VLOOKUP(CONCATENATE($F2039," ",$G2039),AllocFactorMatrix,(I$4+1),FALSE)*$E2040</f>
        <v>-677.38284059205739</v>
      </c>
      <c r="J2039" s="47">
        <f t="shared" ca="1" si="2880"/>
        <v>-0.13669089571988513</v>
      </c>
      <c r="K2039" s="47">
        <f t="shared" ca="1" si="2880"/>
        <v>-7.2445408519308363E-2</v>
      </c>
      <c r="L2039" s="5">
        <f t="shared" ca="1" si="2880"/>
        <v>-215.88507663251525</v>
      </c>
      <c r="M2039" s="5">
        <f t="shared" ca="1" si="2880"/>
        <v>-13.783413047449796</v>
      </c>
      <c r="N2039" s="5">
        <f t="shared" ca="1" si="2880"/>
        <v>-2.3181866638588646</v>
      </c>
      <c r="O2039" s="5">
        <f t="shared" ca="1" si="2829"/>
        <v>-231.98667634382389</v>
      </c>
      <c r="P2039" s="5">
        <f ca="1">VLOOKUP(CONCATENATE($F2039," ",$G2039),AllocFactorMatrix,(P$4+1),FALSE)*$E2040</f>
        <v>-16.812884219015313</v>
      </c>
      <c r="Q2039" s="5">
        <f ca="1">VLOOKUP(CONCATENATE($F2039," ",$G2039),AllocFactorMatrix,(Q$4+1),FALSE)*$E2040</f>
        <v>-4.8662904229027006</v>
      </c>
      <c r="R2039" s="5">
        <f ca="1">VLOOKUP(CONCATENATE($F2039," ",$G2039),AllocFactorMatrix,(R$4+1),FALSE)*$E2040</f>
        <v>-5.7003129240533736</v>
      </c>
      <c r="S2039" s="5">
        <f ca="1">VLOOKUP(CONCATENATE($F2039," ",$G2039),AllocFactorMatrix,(S$4+1),FALSE)*$E2040</f>
        <v>-0.71224017291538899</v>
      </c>
      <c r="T2039" s="5">
        <f t="shared" ca="1" si="2874"/>
        <v>-28.091727738886778</v>
      </c>
      <c r="U2039" s="5">
        <f ca="1">VLOOKUP(CONCATENATE($F2039," ",$G2039),AllocFactorMatrix,(U$4+1),FALSE)*$E2040</f>
        <v>-0.11147011576804194</v>
      </c>
      <c r="V2039" s="5">
        <f ca="1">VLOOKUP(CONCATENATE($F2039," ",$G2039),AllocFactorMatrix,(V$4+1),FALSE)*$E2040</f>
        <v>-3.4539555754584379</v>
      </c>
      <c r="W2039" s="5">
        <f ca="1">VLOOKUP(CONCATENATE($F2039," ",$G2039),AllocFactorMatrix,(W$4+1),FALSE)*$E2040</f>
        <v>-9.581717931470477</v>
      </c>
      <c r="X2039" s="5">
        <f ca="1">VLOOKUP(CONCATENATE($F2039," ",$G2039),AllocFactorMatrix,(X$4+1),FALSE)*$E2040</f>
        <v>-2.849060072215579</v>
      </c>
      <c r="Y2039" s="5">
        <f t="shared" ca="1" si="2875"/>
        <v>-15.996203694912536</v>
      </c>
      <c r="Z2039" s="5">
        <f ca="1">VLOOKUP(CONCATENATE($F2039," ",$G2039),AllocFactorMatrix,(Z$4+1),FALSE)*$E2040</f>
        <v>-3.4021008771453563</v>
      </c>
      <c r="AA2039" s="5">
        <f ca="1">VLOOKUP(CONCATENATE($F2039," ",$G2039),AllocFactorMatrix,(AA$4+1),FALSE)*$E2040</f>
        <v>-6.3703993937180223E-2</v>
      </c>
      <c r="AB2039" s="5">
        <f t="shared" ca="1" si="2830"/>
        <v>-3.4658048710825367</v>
      </c>
      <c r="AC2039" s="5">
        <f ca="1">VLOOKUP(CONCATENATE($F2039," ",$G2039),AllocFactorMatrix,(AC$4+1),FALSE)*$E2040</f>
        <v>-0.32911411197630092</v>
      </c>
      <c r="AD2039" s="5">
        <f ca="1">VLOOKUP(CONCATENATE($F2039," ",$G2039),AllocFactorMatrix,(AD$4+1),FALSE)*$E2040</f>
        <v>-361.67734378443947</v>
      </c>
      <c r="AE2039" s="5">
        <f ca="1">VLOOKUP(CONCATENATE($F2039," ",$G2039),AllocFactorMatrix,(AE$4+1),FALSE)*$E2040</f>
        <v>-48.741411705921841</v>
      </c>
    </row>
    <row r="2040" spans="4:31" collapsed="1">
      <c r="D2040" s="96" t="s">
        <v>634</v>
      </c>
      <c r="E2040" s="54">
        <v>-27556</v>
      </c>
      <c r="F2040" s="88" t="s">
        <v>71</v>
      </c>
      <c r="G2040" s="48" t="str">
        <f>$G$15</f>
        <v>TOTAL</v>
      </c>
      <c r="H2040" s="4">
        <f t="shared" ca="1" si="2827"/>
        <v>-27556.000000000007</v>
      </c>
      <c r="I2040" s="5">
        <f t="shared" ref="I2040:N2040" ca="1" si="2881">VLOOKUP(CONCATENATE($F2040," ",$G2040),AllocFactorMatrix,(I$4+1),FALSE)*$E2040</f>
        <v>-15627.845718767485</v>
      </c>
      <c r="J2040" s="47">
        <f t="shared" ca="1" si="2881"/>
        <v>-3.2457704144785202</v>
      </c>
      <c r="K2040" s="47">
        <f t="shared" ca="1" si="2881"/>
        <v>-5.3648611777857651</v>
      </c>
      <c r="L2040" s="5">
        <f t="shared" ca="1" si="2881"/>
        <v>-3641.1676996592037</v>
      </c>
      <c r="M2040" s="5">
        <f t="shared" ca="1" si="2881"/>
        <v>-55.472829985034913</v>
      </c>
      <c r="N2040" s="5">
        <f t="shared" ca="1" si="2881"/>
        <v>-6.4252648508982064</v>
      </c>
      <c r="O2040" s="5">
        <f t="shared" ca="1" si="2829"/>
        <v>-3703.0657944951367</v>
      </c>
      <c r="P2040" s="5">
        <f ca="1">VLOOKUP(CONCATENATE($F2040," ",$G2040),AllocFactorMatrix,(P$4+1),FALSE)*$E2040</f>
        <v>-1996.8304664469902</v>
      </c>
      <c r="Q2040" s="5">
        <f ca="1">VLOOKUP(CONCATENATE($F2040," ",$G2040),AllocFactorMatrix,(Q$4+1),FALSE)*$E2040</f>
        <v>-321.61611941543401</v>
      </c>
      <c r="R2040" s="5">
        <f ca="1">VLOOKUP(CONCATENATE($F2040," ",$G2040),AllocFactorMatrix,(R$4+1),FALSE)*$E2040</f>
        <v>-51.433805446410375</v>
      </c>
      <c r="S2040" s="5">
        <f ca="1">VLOOKUP(CONCATENATE($F2040," ",$G2040),AllocFactorMatrix,(S$4+1),FALSE)*$E2040</f>
        <v>-2.2612140403142704</v>
      </c>
      <c r="T2040" s="5">
        <f t="shared" ca="1" si="2874"/>
        <v>-2372.1416053491494</v>
      </c>
      <c r="U2040" s="5">
        <f ca="1">VLOOKUP(CONCATENATE($F2040," ",$G2040),AllocFactorMatrix,(U$4+1),FALSE)*$E2040</f>
        <v>-90.533813867277033</v>
      </c>
      <c r="V2040" s="5">
        <f ca="1">VLOOKUP(CONCATENATE($F2040," ",$G2040),AllocFactorMatrix,(V$4+1),FALSE)*$E2040</f>
        <v>-1126.8008447690065</v>
      </c>
      <c r="W2040" s="5">
        <f ca="1">VLOOKUP(CONCATENATE($F2040," ",$G2040),AllocFactorMatrix,(W$4+1),FALSE)*$E2040</f>
        <v>-3096.6038129571198</v>
      </c>
      <c r="X2040" s="5">
        <f ca="1">VLOOKUP(CONCATENATE($F2040," ",$G2040),AllocFactorMatrix,(X$4+1),FALSE)*$E2040</f>
        <v>-503.2551199089836</v>
      </c>
      <c r="Y2040" s="5">
        <f t="shared" ca="1" si="2875"/>
        <v>-4817.1935915023869</v>
      </c>
      <c r="Z2040" s="5">
        <f ca="1">VLOOKUP(CONCATENATE($F2040," ",$G2040),AllocFactorMatrix,(Z$4+1),FALSE)*$E2040</f>
        <v>-549.23400826368493</v>
      </c>
      <c r="AA2040" s="5">
        <f ca="1">VLOOKUP(CONCATENATE($F2040," ",$G2040),AllocFactorMatrix,(AA$4+1),FALSE)*$E2040</f>
        <v>-9.7586172021711075</v>
      </c>
      <c r="AB2040" s="5">
        <f t="shared" ca="1" si="2830"/>
        <v>-558.99262546585601</v>
      </c>
      <c r="AC2040" s="5">
        <f ca="1">VLOOKUP(CONCATENATE($F2040," ",$G2040),AllocFactorMatrix,(AC$4+1),FALSE)*$E2040</f>
        <v>-7.4644306093382413</v>
      </c>
      <c r="AD2040" s="5">
        <f ca="1">VLOOKUP(CONCATENATE($F2040," ",$G2040),AllocFactorMatrix,(AD$4+1),FALSE)*$E2040</f>
        <v>-403.34472872602493</v>
      </c>
      <c r="AE2040" s="5">
        <f ca="1">VLOOKUP(CONCATENATE($F2040," ",$G2040),AllocFactorMatrix,(AE$4+1),FALSE)*$E2040</f>
        <v>-57.340873492362959</v>
      </c>
    </row>
    <row r="2041" spans="4:31" hidden="1" outlineLevel="1">
      <c r="E2041" s="44"/>
      <c r="F2041" s="167" t="str">
        <f>F2048</f>
        <v>PROD_DEMAND</v>
      </c>
      <c r="G2041" s="48" t="str">
        <f>$G$8</f>
        <v>PRODUCTION</v>
      </c>
      <c r="H2041" s="4">
        <f t="shared" si="2827"/>
        <v>0</v>
      </c>
      <c r="I2041" s="5">
        <f t="shared" ref="I2041:N2041" si="2882">VLOOKUP(CONCATENATE($F2041," ",$G2041),AllocFactorMatrix,(I$4+1),FALSE)*$E2048</f>
        <v>0</v>
      </c>
      <c r="J2041" s="47">
        <f t="shared" si="2882"/>
        <v>0</v>
      </c>
      <c r="K2041" s="47">
        <f t="shared" si="2882"/>
        <v>0</v>
      </c>
      <c r="L2041" s="5">
        <f t="shared" si="2882"/>
        <v>0</v>
      </c>
      <c r="M2041" s="5">
        <f t="shared" si="2882"/>
        <v>0</v>
      </c>
      <c r="N2041" s="5">
        <f t="shared" si="2882"/>
        <v>0</v>
      </c>
      <c r="O2041" s="5">
        <f t="shared" ref="O2041:O2048" si="2883">SUBTOTAL(9,L2041:N2041)</f>
        <v>0</v>
      </c>
      <c r="P2041" s="5">
        <f>VLOOKUP(CONCATENATE($F2041," ",$G2041),AllocFactorMatrix,(P$4+1),FALSE)*$E2048</f>
        <v>0</v>
      </c>
      <c r="Q2041" s="5">
        <f>VLOOKUP(CONCATENATE($F2041," ",$G2041),AllocFactorMatrix,(Q$4+1),FALSE)*$E2048</f>
        <v>0</v>
      </c>
      <c r="R2041" s="5">
        <f>VLOOKUP(CONCATENATE($F2041," ",$G2041),AllocFactorMatrix,(R$4+1),FALSE)*$E2048</f>
        <v>0</v>
      </c>
      <c r="S2041" s="5">
        <f>VLOOKUP(CONCATENATE($F2041," ",$G2041),AllocFactorMatrix,(S$4+1),FALSE)*$E2048</f>
        <v>0</v>
      </c>
      <c r="T2041" s="5">
        <f>SUBTOTAL(9,P2041:S2041)</f>
        <v>0</v>
      </c>
      <c r="U2041" s="5">
        <f>VLOOKUP(CONCATENATE($F2041," ",$G2041),AllocFactorMatrix,(U$4+1),FALSE)*$E2048</f>
        <v>0</v>
      </c>
      <c r="V2041" s="5">
        <f>VLOOKUP(CONCATENATE($F2041," ",$G2041),AllocFactorMatrix,(V$4+1),FALSE)*$E2048</f>
        <v>0</v>
      </c>
      <c r="W2041" s="5">
        <f>VLOOKUP(CONCATENATE($F2041," ",$G2041),AllocFactorMatrix,(W$4+1),FALSE)*$E2048</f>
        <v>0</v>
      </c>
      <c r="X2041" s="5">
        <f>VLOOKUP(CONCATENATE($F2041," ",$G2041),AllocFactorMatrix,(X$4+1),FALSE)*$E2048</f>
        <v>0</v>
      </c>
      <c r="Y2041" s="5">
        <f>SUBTOTAL(9,U2041:X2041)</f>
        <v>0</v>
      </c>
      <c r="Z2041" s="5">
        <f>VLOOKUP(CONCATENATE($F2041," ",$G2041),AllocFactorMatrix,(Z$4+1),FALSE)*$E2048</f>
        <v>0</v>
      </c>
      <c r="AA2041" s="5">
        <f>VLOOKUP(CONCATENATE($F2041," ",$G2041),AllocFactorMatrix,(AA$4+1),FALSE)*$E2048</f>
        <v>0</v>
      </c>
      <c r="AB2041" s="5">
        <f t="shared" ref="AB2041:AB2048" si="2884">SUBTOTAL(9,Z2041:AA2041)</f>
        <v>0</v>
      </c>
      <c r="AC2041" s="5">
        <f>VLOOKUP(CONCATENATE($F2041," ",$G2041),AllocFactorMatrix,(AC$4+1),FALSE)*$E2048</f>
        <v>0</v>
      </c>
      <c r="AD2041" s="5">
        <f>VLOOKUP(CONCATENATE($F2041," ",$G2041),AllocFactorMatrix,(AD$4+1),FALSE)*$E2048</f>
        <v>0</v>
      </c>
      <c r="AE2041" s="5">
        <f>VLOOKUP(CONCATENATE($F2041," ",$G2041),AllocFactorMatrix,(AE$4+1),FALSE)*$E2048</f>
        <v>0</v>
      </c>
    </row>
    <row r="2042" spans="4:31" hidden="1" outlineLevel="1">
      <c r="E2042" s="44"/>
      <c r="F2042" s="167" t="str">
        <f>F2048</f>
        <v>PROD_DEMAND</v>
      </c>
      <c r="G2042" s="48" t="str">
        <f>$G$9</f>
        <v>BULKTRAN</v>
      </c>
      <c r="H2042" s="4">
        <f t="shared" si="2827"/>
        <v>0</v>
      </c>
      <c r="I2042" s="5">
        <f t="shared" ref="I2042:N2042" si="2885">VLOOKUP(CONCATENATE($F2042," ",$G2042),AllocFactorMatrix,(I$4+1),FALSE)*$E2048</f>
        <v>0</v>
      </c>
      <c r="J2042" s="47">
        <f t="shared" si="2885"/>
        <v>0</v>
      </c>
      <c r="K2042" s="47">
        <f t="shared" si="2885"/>
        <v>0</v>
      </c>
      <c r="L2042" s="5">
        <f t="shared" si="2885"/>
        <v>0</v>
      </c>
      <c r="M2042" s="5">
        <f t="shared" si="2885"/>
        <v>0</v>
      </c>
      <c r="N2042" s="5">
        <f t="shared" si="2885"/>
        <v>0</v>
      </c>
      <c r="O2042" s="5">
        <f t="shared" si="2883"/>
        <v>0</v>
      </c>
      <c r="P2042" s="5">
        <f>VLOOKUP(CONCATENATE($F2042," ",$G2042),AllocFactorMatrix,(P$4+1),FALSE)*$E2048</f>
        <v>0</v>
      </c>
      <c r="Q2042" s="5">
        <f>VLOOKUP(CONCATENATE($F2042," ",$G2042),AllocFactorMatrix,(Q$4+1),FALSE)*$E2048</f>
        <v>0</v>
      </c>
      <c r="R2042" s="5">
        <f>VLOOKUP(CONCATENATE($F2042," ",$G2042),AllocFactorMatrix,(R$4+1),FALSE)*$E2048</f>
        <v>0</v>
      </c>
      <c r="S2042" s="5">
        <f>VLOOKUP(CONCATENATE($F2042," ",$G2042),AllocFactorMatrix,(S$4+1),FALSE)*$E2048</f>
        <v>0</v>
      </c>
      <c r="T2042" s="5">
        <f t="shared" ref="T2042:T2048" si="2886">SUBTOTAL(9,P2042:S2042)</f>
        <v>0</v>
      </c>
      <c r="U2042" s="5">
        <f>VLOOKUP(CONCATENATE($F2042," ",$G2042),AllocFactorMatrix,(U$4+1),FALSE)*$E2048</f>
        <v>0</v>
      </c>
      <c r="V2042" s="5">
        <f>VLOOKUP(CONCATENATE($F2042," ",$G2042),AllocFactorMatrix,(V$4+1),FALSE)*$E2048</f>
        <v>0</v>
      </c>
      <c r="W2042" s="5">
        <f>VLOOKUP(CONCATENATE($F2042," ",$G2042),AllocFactorMatrix,(W$4+1),FALSE)*$E2048</f>
        <v>0</v>
      </c>
      <c r="X2042" s="5">
        <f>VLOOKUP(CONCATENATE($F2042," ",$G2042),AllocFactorMatrix,(X$4+1),FALSE)*$E2048</f>
        <v>0</v>
      </c>
      <c r="Y2042" s="5">
        <f t="shared" ref="Y2042:Y2048" si="2887">SUBTOTAL(9,U2042:X2042)</f>
        <v>0</v>
      </c>
      <c r="Z2042" s="5">
        <f>VLOOKUP(CONCATENATE($F2042," ",$G2042),AllocFactorMatrix,(Z$4+1),FALSE)*$E2048</f>
        <v>0</v>
      </c>
      <c r="AA2042" s="5">
        <f>VLOOKUP(CONCATENATE($F2042," ",$G2042),AllocFactorMatrix,(AA$4+1),FALSE)*$E2048</f>
        <v>0</v>
      </c>
      <c r="AB2042" s="5">
        <f t="shared" si="2884"/>
        <v>0</v>
      </c>
      <c r="AC2042" s="5">
        <f>VLOOKUP(CONCATENATE($F2042," ",$G2042),AllocFactorMatrix,(AC$4+1),FALSE)*$E2048</f>
        <v>0</v>
      </c>
      <c r="AD2042" s="5">
        <f>VLOOKUP(CONCATENATE($F2042," ",$G2042),AllocFactorMatrix,(AD$4+1),FALSE)*$E2048</f>
        <v>0</v>
      </c>
      <c r="AE2042" s="5">
        <f>VLOOKUP(CONCATENATE($F2042," ",$G2042),AllocFactorMatrix,(AE$4+1),FALSE)*$E2048</f>
        <v>0</v>
      </c>
    </row>
    <row r="2043" spans="4:31" hidden="1" outlineLevel="1">
      <c r="E2043" s="44"/>
      <c r="F2043" s="167" t="str">
        <f>F2048</f>
        <v>PROD_DEMAND</v>
      </c>
      <c r="G2043" s="48" t="str">
        <f>$G$10</f>
        <v>SUBTRAN</v>
      </c>
      <c r="H2043" s="4">
        <f t="shared" si="2827"/>
        <v>0</v>
      </c>
      <c r="I2043" s="5">
        <f t="shared" ref="I2043:N2043" si="2888">VLOOKUP(CONCATENATE($F2043," ",$G2043),AllocFactorMatrix,(I$4+1),FALSE)*$E2048</f>
        <v>0</v>
      </c>
      <c r="J2043" s="47">
        <f t="shared" si="2888"/>
        <v>0</v>
      </c>
      <c r="K2043" s="47">
        <f t="shared" si="2888"/>
        <v>0</v>
      </c>
      <c r="L2043" s="5">
        <f t="shared" si="2888"/>
        <v>0</v>
      </c>
      <c r="M2043" s="5">
        <f t="shared" si="2888"/>
        <v>0</v>
      </c>
      <c r="N2043" s="5">
        <f t="shared" si="2888"/>
        <v>0</v>
      </c>
      <c r="O2043" s="5">
        <f t="shared" si="2883"/>
        <v>0</v>
      </c>
      <c r="P2043" s="5">
        <f>VLOOKUP(CONCATENATE($F2043," ",$G2043),AllocFactorMatrix,(P$4+1),FALSE)*$E2048</f>
        <v>0</v>
      </c>
      <c r="Q2043" s="5">
        <f>VLOOKUP(CONCATENATE($F2043," ",$G2043),AllocFactorMatrix,(Q$4+1),FALSE)*$E2048</f>
        <v>0</v>
      </c>
      <c r="R2043" s="5">
        <f>VLOOKUP(CONCATENATE($F2043," ",$G2043),AllocFactorMatrix,(R$4+1),FALSE)*$E2048</f>
        <v>0</v>
      </c>
      <c r="S2043" s="5">
        <f>VLOOKUP(CONCATENATE($F2043," ",$G2043),AllocFactorMatrix,(S$4+1),FALSE)*$E2048</f>
        <v>0</v>
      </c>
      <c r="T2043" s="5">
        <f t="shared" si="2886"/>
        <v>0</v>
      </c>
      <c r="U2043" s="5">
        <f>VLOOKUP(CONCATENATE($F2043," ",$G2043),AllocFactorMatrix,(U$4+1),FALSE)*$E2048</f>
        <v>0</v>
      </c>
      <c r="V2043" s="5">
        <f>VLOOKUP(CONCATENATE($F2043," ",$G2043),AllocFactorMatrix,(V$4+1),FALSE)*$E2048</f>
        <v>0</v>
      </c>
      <c r="W2043" s="5">
        <f>VLOOKUP(CONCATENATE($F2043," ",$G2043),AllocFactorMatrix,(W$4+1),FALSE)*$E2048</f>
        <v>0</v>
      </c>
      <c r="X2043" s="5">
        <f>VLOOKUP(CONCATENATE($F2043," ",$G2043),AllocFactorMatrix,(X$4+1),FALSE)*$E2048</f>
        <v>0</v>
      </c>
      <c r="Y2043" s="5">
        <f t="shared" si="2887"/>
        <v>0</v>
      </c>
      <c r="Z2043" s="5">
        <f>VLOOKUP(CONCATENATE($F2043," ",$G2043),AllocFactorMatrix,(Z$4+1),FALSE)*$E2048</f>
        <v>0</v>
      </c>
      <c r="AA2043" s="5">
        <f>VLOOKUP(CONCATENATE($F2043," ",$G2043),AllocFactorMatrix,(AA$4+1),FALSE)*$E2048</f>
        <v>0</v>
      </c>
      <c r="AB2043" s="5">
        <f t="shared" si="2884"/>
        <v>0</v>
      </c>
      <c r="AC2043" s="5">
        <f>VLOOKUP(CONCATENATE($F2043," ",$G2043),AllocFactorMatrix,(AC$4+1),FALSE)*$E2048</f>
        <v>0</v>
      </c>
      <c r="AD2043" s="5">
        <f>VLOOKUP(CONCATENATE($F2043," ",$G2043),AllocFactorMatrix,(AD$4+1),FALSE)*$E2048</f>
        <v>0</v>
      </c>
      <c r="AE2043" s="5">
        <f>VLOOKUP(CONCATENATE($F2043," ",$G2043),AllocFactorMatrix,(AE$4+1),FALSE)*$E2048</f>
        <v>0</v>
      </c>
    </row>
    <row r="2044" spans="4:31" hidden="1" outlineLevel="1">
      <c r="E2044" s="44"/>
      <c r="F2044" s="167" t="str">
        <f>F2048</f>
        <v>PROD_DEMAND</v>
      </c>
      <c r="G2044" s="48" t="str">
        <f>$G$11</f>
        <v>DISTPRI</v>
      </c>
      <c r="H2044" s="4">
        <f t="shared" si="2827"/>
        <v>0</v>
      </c>
      <c r="I2044" s="5">
        <f t="shared" ref="I2044:N2044" si="2889">VLOOKUP(CONCATENATE($F2044," ",$G2044),AllocFactorMatrix,(I$4+1),FALSE)*$E2048</f>
        <v>0</v>
      </c>
      <c r="J2044" s="47">
        <f t="shared" si="2889"/>
        <v>0</v>
      </c>
      <c r="K2044" s="47">
        <f t="shared" si="2889"/>
        <v>0</v>
      </c>
      <c r="L2044" s="5">
        <f t="shared" si="2889"/>
        <v>0</v>
      </c>
      <c r="M2044" s="5">
        <f t="shared" si="2889"/>
        <v>0</v>
      </c>
      <c r="N2044" s="5">
        <f t="shared" si="2889"/>
        <v>0</v>
      </c>
      <c r="O2044" s="5">
        <f t="shared" si="2883"/>
        <v>0</v>
      </c>
      <c r="P2044" s="5">
        <f>VLOOKUP(CONCATENATE($F2044," ",$G2044),AllocFactorMatrix,(P$4+1),FALSE)*$E2048</f>
        <v>0</v>
      </c>
      <c r="Q2044" s="5">
        <f>VLOOKUP(CONCATENATE($F2044," ",$G2044),AllocFactorMatrix,(Q$4+1),FALSE)*$E2048</f>
        <v>0</v>
      </c>
      <c r="R2044" s="5">
        <f>VLOOKUP(CONCATENATE($F2044," ",$G2044),AllocFactorMatrix,(R$4+1),FALSE)*$E2048</f>
        <v>0</v>
      </c>
      <c r="S2044" s="5">
        <f>VLOOKUP(CONCATENATE($F2044," ",$G2044),AllocFactorMatrix,(S$4+1),FALSE)*$E2048</f>
        <v>0</v>
      </c>
      <c r="T2044" s="5">
        <f t="shared" si="2886"/>
        <v>0</v>
      </c>
      <c r="U2044" s="5">
        <f>VLOOKUP(CONCATENATE($F2044," ",$G2044),AllocFactorMatrix,(U$4+1),FALSE)*$E2048</f>
        <v>0</v>
      </c>
      <c r="V2044" s="5">
        <f>VLOOKUP(CONCATENATE($F2044," ",$G2044),AllocFactorMatrix,(V$4+1),FALSE)*$E2048</f>
        <v>0</v>
      </c>
      <c r="W2044" s="5">
        <f>VLOOKUP(CONCATENATE($F2044," ",$G2044),AllocFactorMatrix,(W$4+1),FALSE)*$E2048</f>
        <v>0</v>
      </c>
      <c r="X2044" s="5">
        <f>VLOOKUP(CONCATENATE($F2044," ",$G2044),AllocFactorMatrix,(X$4+1),FALSE)*$E2048</f>
        <v>0</v>
      </c>
      <c r="Y2044" s="5">
        <f t="shared" si="2887"/>
        <v>0</v>
      </c>
      <c r="Z2044" s="5">
        <f>VLOOKUP(CONCATENATE($F2044," ",$G2044),AllocFactorMatrix,(Z$4+1),FALSE)*$E2048</f>
        <v>0</v>
      </c>
      <c r="AA2044" s="5">
        <f>VLOOKUP(CONCATENATE($F2044," ",$G2044),AllocFactorMatrix,(AA$4+1),FALSE)*$E2048</f>
        <v>0</v>
      </c>
      <c r="AB2044" s="5">
        <f t="shared" si="2884"/>
        <v>0</v>
      </c>
      <c r="AC2044" s="5">
        <f>VLOOKUP(CONCATENATE($F2044," ",$G2044),AllocFactorMatrix,(AC$4+1),FALSE)*$E2048</f>
        <v>0</v>
      </c>
      <c r="AD2044" s="5">
        <f>VLOOKUP(CONCATENATE($F2044," ",$G2044),AllocFactorMatrix,(AD$4+1),FALSE)*$E2048</f>
        <v>0</v>
      </c>
      <c r="AE2044" s="5">
        <f>VLOOKUP(CONCATENATE($F2044," ",$G2044),AllocFactorMatrix,(AE$4+1),FALSE)*$E2048</f>
        <v>0</v>
      </c>
    </row>
    <row r="2045" spans="4:31" hidden="1" outlineLevel="1">
      <c r="E2045" s="44"/>
      <c r="F2045" s="167" t="str">
        <f>F2048</f>
        <v>PROD_DEMAND</v>
      </c>
      <c r="G2045" s="48" t="str">
        <f>$G$12</f>
        <v>DISTSEC</v>
      </c>
      <c r="H2045" s="4">
        <f t="shared" si="2827"/>
        <v>0</v>
      </c>
      <c r="I2045" s="5">
        <f t="shared" ref="I2045:N2045" si="2890">VLOOKUP(CONCATENATE($F2045," ",$G2045),AllocFactorMatrix,(I$4+1),FALSE)*$E2048</f>
        <v>0</v>
      </c>
      <c r="J2045" s="47">
        <f t="shared" si="2890"/>
        <v>0</v>
      </c>
      <c r="K2045" s="47">
        <f t="shared" si="2890"/>
        <v>0</v>
      </c>
      <c r="L2045" s="5">
        <f t="shared" si="2890"/>
        <v>0</v>
      </c>
      <c r="M2045" s="5">
        <f t="shared" si="2890"/>
        <v>0</v>
      </c>
      <c r="N2045" s="5">
        <f t="shared" si="2890"/>
        <v>0</v>
      </c>
      <c r="O2045" s="5">
        <f t="shared" si="2883"/>
        <v>0</v>
      </c>
      <c r="P2045" s="5">
        <f>VLOOKUP(CONCATENATE($F2045," ",$G2045),AllocFactorMatrix,(P$4+1),FALSE)*$E2048</f>
        <v>0</v>
      </c>
      <c r="Q2045" s="5">
        <f>VLOOKUP(CONCATENATE($F2045," ",$G2045),AllocFactorMatrix,(Q$4+1),FALSE)*$E2048</f>
        <v>0</v>
      </c>
      <c r="R2045" s="5">
        <f>VLOOKUP(CONCATENATE($F2045," ",$G2045),AllocFactorMatrix,(R$4+1),FALSE)*$E2048</f>
        <v>0</v>
      </c>
      <c r="S2045" s="5">
        <f>VLOOKUP(CONCATENATE($F2045," ",$G2045),AllocFactorMatrix,(S$4+1),FALSE)*$E2048</f>
        <v>0</v>
      </c>
      <c r="T2045" s="5">
        <f t="shared" si="2886"/>
        <v>0</v>
      </c>
      <c r="U2045" s="5">
        <f>VLOOKUP(CONCATENATE($F2045," ",$G2045),AllocFactorMatrix,(U$4+1),FALSE)*$E2048</f>
        <v>0</v>
      </c>
      <c r="V2045" s="5">
        <f>VLOOKUP(CONCATENATE($F2045," ",$G2045),AllocFactorMatrix,(V$4+1),FALSE)*$E2048</f>
        <v>0</v>
      </c>
      <c r="W2045" s="5">
        <f>VLOOKUP(CONCATENATE($F2045," ",$G2045),AllocFactorMatrix,(W$4+1),FALSE)*$E2048</f>
        <v>0</v>
      </c>
      <c r="X2045" s="5">
        <f>VLOOKUP(CONCATENATE($F2045," ",$G2045),AllocFactorMatrix,(X$4+1),FALSE)*$E2048</f>
        <v>0</v>
      </c>
      <c r="Y2045" s="5">
        <f t="shared" si="2887"/>
        <v>0</v>
      </c>
      <c r="Z2045" s="5">
        <f>VLOOKUP(CONCATENATE($F2045," ",$G2045),AllocFactorMatrix,(Z$4+1),FALSE)*$E2048</f>
        <v>0</v>
      </c>
      <c r="AA2045" s="5">
        <f>VLOOKUP(CONCATENATE($F2045," ",$G2045),AllocFactorMatrix,(AA$4+1),FALSE)*$E2048</f>
        <v>0</v>
      </c>
      <c r="AB2045" s="5">
        <f t="shared" si="2884"/>
        <v>0</v>
      </c>
      <c r="AC2045" s="5">
        <f>VLOOKUP(CONCATENATE($F2045," ",$G2045),AllocFactorMatrix,(AC$4+1),FALSE)*$E2048</f>
        <v>0</v>
      </c>
      <c r="AD2045" s="5">
        <f>VLOOKUP(CONCATENATE($F2045," ",$G2045),AllocFactorMatrix,(AD$4+1),FALSE)*$E2048</f>
        <v>0</v>
      </c>
      <c r="AE2045" s="5">
        <f>VLOOKUP(CONCATENATE($F2045," ",$G2045),AllocFactorMatrix,(AE$4+1),FALSE)*$E2048</f>
        <v>0</v>
      </c>
    </row>
    <row r="2046" spans="4:31" hidden="1" outlineLevel="1">
      <c r="E2046" s="44"/>
      <c r="F2046" s="167" t="str">
        <f>F2048</f>
        <v>PROD_DEMAND</v>
      </c>
      <c r="G2046" s="48" t="str">
        <f>$G$13</f>
        <v>ENERGY</v>
      </c>
      <c r="H2046" s="4">
        <f t="shared" si="2827"/>
        <v>0</v>
      </c>
      <c r="I2046" s="5">
        <f t="shared" ref="I2046:N2046" si="2891">VLOOKUP(CONCATENATE($F2046," ",$G2046),AllocFactorMatrix,(I$4+1),FALSE)*$E2048</f>
        <v>0</v>
      </c>
      <c r="J2046" s="47">
        <f t="shared" si="2891"/>
        <v>0</v>
      </c>
      <c r="K2046" s="47">
        <f t="shared" si="2891"/>
        <v>0</v>
      </c>
      <c r="L2046" s="5">
        <f t="shared" si="2891"/>
        <v>0</v>
      </c>
      <c r="M2046" s="5">
        <f t="shared" si="2891"/>
        <v>0</v>
      </c>
      <c r="N2046" s="5">
        <f t="shared" si="2891"/>
        <v>0</v>
      </c>
      <c r="O2046" s="5">
        <f t="shared" si="2883"/>
        <v>0</v>
      </c>
      <c r="P2046" s="5">
        <f>VLOOKUP(CONCATENATE($F2046," ",$G2046),AllocFactorMatrix,(P$4+1),FALSE)*$E2048</f>
        <v>0</v>
      </c>
      <c r="Q2046" s="5">
        <f>VLOOKUP(CONCATENATE($F2046," ",$G2046),AllocFactorMatrix,(Q$4+1),FALSE)*$E2048</f>
        <v>0</v>
      </c>
      <c r="R2046" s="5">
        <f>VLOOKUP(CONCATENATE($F2046," ",$G2046),AllocFactorMatrix,(R$4+1),FALSE)*$E2048</f>
        <v>0</v>
      </c>
      <c r="S2046" s="5">
        <f>VLOOKUP(CONCATENATE($F2046," ",$G2046),AllocFactorMatrix,(S$4+1),FALSE)*$E2048</f>
        <v>0</v>
      </c>
      <c r="T2046" s="5">
        <f t="shared" si="2886"/>
        <v>0</v>
      </c>
      <c r="U2046" s="5">
        <f>VLOOKUP(CONCATENATE($F2046," ",$G2046),AllocFactorMatrix,(U$4+1),FALSE)*$E2048</f>
        <v>0</v>
      </c>
      <c r="V2046" s="5">
        <f>VLOOKUP(CONCATENATE($F2046," ",$G2046),AllocFactorMatrix,(V$4+1),FALSE)*$E2048</f>
        <v>0</v>
      </c>
      <c r="W2046" s="5">
        <f>VLOOKUP(CONCATENATE($F2046," ",$G2046),AllocFactorMatrix,(W$4+1),FALSE)*$E2048</f>
        <v>0</v>
      </c>
      <c r="X2046" s="5">
        <f>VLOOKUP(CONCATENATE($F2046," ",$G2046),AllocFactorMatrix,(X$4+1),FALSE)*$E2048</f>
        <v>0</v>
      </c>
      <c r="Y2046" s="5">
        <f t="shared" si="2887"/>
        <v>0</v>
      </c>
      <c r="Z2046" s="5">
        <f>VLOOKUP(CONCATENATE($F2046," ",$G2046),AllocFactorMatrix,(Z$4+1),FALSE)*$E2048</f>
        <v>0</v>
      </c>
      <c r="AA2046" s="5">
        <f>VLOOKUP(CONCATENATE($F2046," ",$G2046),AllocFactorMatrix,(AA$4+1),FALSE)*$E2048</f>
        <v>0</v>
      </c>
      <c r="AB2046" s="5">
        <f t="shared" si="2884"/>
        <v>0</v>
      </c>
      <c r="AC2046" s="5">
        <f>VLOOKUP(CONCATENATE($F2046," ",$G2046),AllocFactorMatrix,(AC$4+1),FALSE)*$E2048</f>
        <v>0</v>
      </c>
      <c r="AD2046" s="5">
        <f>VLOOKUP(CONCATENATE($F2046," ",$G2046),AllocFactorMatrix,(AD$4+1),FALSE)*$E2048</f>
        <v>0</v>
      </c>
      <c r="AE2046" s="5">
        <f>VLOOKUP(CONCATENATE($F2046," ",$G2046),AllocFactorMatrix,(AE$4+1),FALSE)*$E2048</f>
        <v>0</v>
      </c>
    </row>
    <row r="2047" spans="4:31" hidden="1" outlineLevel="1">
      <c r="E2047" s="44"/>
      <c r="F2047" s="167" t="str">
        <f>F2048</f>
        <v>PROD_DEMAND</v>
      </c>
      <c r="G2047" s="48" t="str">
        <f>$G$14</f>
        <v>CUSTOMER</v>
      </c>
      <c r="H2047" s="4">
        <f t="shared" si="2827"/>
        <v>0</v>
      </c>
      <c r="I2047" s="5">
        <f t="shared" ref="I2047:N2047" si="2892">VLOOKUP(CONCATENATE($F2047," ",$G2047),AllocFactorMatrix,(I$4+1),FALSE)*$E2048</f>
        <v>0</v>
      </c>
      <c r="J2047" s="47">
        <f t="shared" si="2892"/>
        <v>0</v>
      </c>
      <c r="K2047" s="47">
        <f t="shared" si="2892"/>
        <v>0</v>
      </c>
      <c r="L2047" s="5">
        <f t="shared" si="2892"/>
        <v>0</v>
      </c>
      <c r="M2047" s="5">
        <f t="shared" si="2892"/>
        <v>0</v>
      </c>
      <c r="N2047" s="5">
        <f t="shared" si="2892"/>
        <v>0</v>
      </c>
      <c r="O2047" s="5">
        <f t="shared" si="2883"/>
        <v>0</v>
      </c>
      <c r="P2047" s="5">
        <f>VLOOKUP(CONCATENATE($F2047," ",$G2047),AllocFactorMatrix,(P$4+1),FALSE)*$E2048</f>
        <v>0</v>
      </c>
      <c r="Q2047" s="5">
        <f>VLOOKUP(CONCATENATE($F2047," ",$G2047),AllocFactorMatrix,(Q$4+1),FALSE)*$E2048</f>
        <v>0</v>
      </c>
      <c r="R2047" s="5">
        <f>VLOOKUP(CONCATENATE($F2047," ",$G2047),AllocFactorMatrix,(R$4+1),FALSE)*$E2048</f>
        <v>0</v>
      </c>
      <c r="S2047" s="5">
        <f>VLOOKUP(CONCATENATE($F2047," ",$G2047),AllocFactorMatrix,(S$4+1),FALSE)*$E2048</f>
        <v>0</v>
      </c>
      <c r="T2047" s="5">
        <f t="shared" si="2886"/>
        <v>0</v>
      </c>
      <c r="U2047" s="5">
        <f>VLOOKUP(CONCATENATE($F2047," ",$G2047),AllocFactorMatrix,(U$4+1),FALSE)*$E2048</f>
        <v>0</v>
      </c>
      <c r="V2047" s="5">
        <f>VLOOKUP(CONCATENATE($F2047," ",$G2047),AllocFactorMatrix,(V$4+1),FALSE)*$E2048</f>
        <v>0</v>
      </c>
      <c r="W2047" s="5">
        <f>VLOOKUP(CONCATENATE($F2047," ",$G2047),AllocFactorMatrix,(W$4+1),FALSE)*$E2048</f>
        <v>0</v>
      </c>
      <c r="X2047" s="5">
        <f>VLOOKUP(CONCATENATE($F2047," ",$G2047),AllocFactorMatrix,(X$4+1),FALSE)*$E2048</f>
        <v>0</v>
      </c>
      <c r="Y2047" s="5">
        <f t="shared" si="2887"/>
        <v>0</v>
      </c>
      <c r="Z2047" s="5">
        <f>VLOOKUP(CONCATENATE($F2047," ",$G2047),AllocFactorMatrix,(Z$4+1),FALSE)*$E2048</f>
        <v>0</v>
      </c>
      <c r="AA2047" s="5">
        <f>VLOOKUP(CONCATENATE($F2047," ",$G2047),AllocFactorMatrix,(AA$4+1),FALSE)*$E2048</f>
        <v>0</v>
      </c>
      <c r="AB2047" s="5">
        <f t="shared" si="2884"/>
        <v>0</v>
      </c>
      <c r="AC2047" s="5">
        <f>VLOOKUP(CONCATENATE($F2047," ",$G2047),AllocFactorMatrix,(AC$4+1),FALSE)*$E2048</f>
        <v>0</v>
      </c>
      <c r="AD2047" s="5">
        <f>VLOOKUP(CONCATENATE($F2047," ",$G2047),AllocFactorMatrix,(AD$4+1),FALSE)*$E2048</f>
        <v>0</v>
      </c>
      <c r="AE2047" s="5">
        <f>VLOOKUP(CONCATENATE($F2047," ",$G2047),AllocFactorMatrix,(AE$4+1),FALSE)*$E2048</f>
        <v>0</v>
      </c>
    </row>
    <row r="2048" spans="4:31" collapsed="1">
      <c r="D2048" s="96" t="s">
        <v>635</v>
      </c>
      <c r="E2048" s="54">
        <v>0</v>
      </c>
      <c r="F2048" s="87" t="s">
        <v>27</v>
      </c>
      <c r="G2048" s="48" t="str">
        <f>$G$15</f>
        <v>TOTAL</v>
      </c>
      <c r="H2048" s="4">
        <f t="shared" si="2827"/>
        <v>0</v>
      </c>
      <c r="I2048" s="5">
        <f t="shared" ref="I2048:N2048" si="2893">VLOOKUP(CONCATENATE($F2048," ",$G2048),AllocFactorMatrix,(I$4+1),FALSE)*$E2048</f>
        <v>0</v>
      </c>
      <c r="J2048" s="47">
        <f t="shared" si="2893"/>
        <v>0</v>
      </c>
      <c r="K2048" s="47">
        <f t="shared" si="2893"/>
        <v>0</v>
      </c>
      <c r="L2048" s="5">
        <f t="shared" si="2893"/>
        <v>0</v>
      </c>
      <c r="M2048" s="5">
        <f t="shared" si="2893"/>
        <v>0</v>
      </c>
      <c r="N2048" s="5">
        <f t="shared" si="2893"/>
        <v>0</v>
      </c>
      <c r="O2048" s="5">
        <f t="shared" si="2883"/>
        <v>0</v>
      </c>
      <c r="P2048" s="5">
        <f>VLOOKUP(CONCATENATE($F2048," ",$G2048),AllocFactorMatrix,(P$4+1),FALSE)*$E2048</f>
        <v>0</v>
      </c>
      <c r="Q2048" s="5">
        <f>VLOOKUP(CONCATENATE($F2048," ",$G2048),AllocFactorMatrix,(Q$4+1),FALSE)*$E2048</f>
        <v>0</v>
      </c>
      <c r="R2048" s="5">
        <f>VLOOKUP(CONCATENATE($F2048," ",$G2048),AllocFactorMatrix,(R$4+1),FALSE)*$E2048</f>
        <v>0</v>
      </c>
      <c r="S2048" s="5">
        <f>VLOOKUP(CONCATENATE($F2048," ",$G2048),AllocFactorMatrix,(S$4+1),FALSE)*$E2048</f>
        <v>0</v>
      </c>
      <c r="T2048" s="5">
        <f t="shared" si="2886"/>
        <v>0</v>
      </c>
      <c r="U2048" s="5">
        <f>VLOOKUP(CONCATENATE($F2048," ",$G2048),AllocFactorMatrix,(U$4+1),FALSE)*$E2048</f>
        <v>0</v>
      </c>
      <c r="V2048" s="5">
        <f>VLOOKUP(CONCATENATE($F2048," ",$G2048),AllocFactorMatrix,(V$4+1),FALSE)*$E2048</f>
        <v>0</v>
      </c>
      <c r="W2048" s="5">
        <f>VLOOKUP(CONCATENATE($F2048," ",$G2048),AllocFactorMatrix,(W$4+1),FALSE)*$E2048</f>
        <v>0</v>
      </c>
      <c r="X2048" s="5">
        <f>VLOOKUP(CONCATENATE($F2048," ",$G2048),AllocFactorMatrix,(X$4+1),FALSE)*$E2048</f>
        <v>0</v>
      </c>
      <c r="Y2048" s="5">
        <f t="shared" si="2887"/>
        <v>0</v>
      </c>
      <c r="Z2048" s="5">
        <f>VLOOKUP(CONCATENATE($F2048," ",$G2048),AllocFactorMatrix,(Z$4+1),FALSE)*$E2048</f>
        <v>0</v>
      </c>
      <c r="AA2048" s="5">
        <f>VLOOKUP(CONCATENATE($F2048," ",$G2048),AllocFactorMatrix,(AA$4+1),FALSE)*$E2048</f>
        <v>0</v>
      </c>
      <c r="AB2048" s="5">
        <f t="shared" si="2884"/>
        <v>0</v>
      </c>
      <c r="AC2048" s="5">
        <f>VLOOKUP(CONCATENATE($F2048," ",$G2048),AllocFactorMatrix,(AC$4+1),FALSE)*$E2048</f>
        <v>0</v>
      </c>
      <c r="AD2048" s="5">
        <f>VLOOKUP(CONCATENATE($F2048," ",$G2048),AllocFactorMatrix,(AD$4+1),FALSE)*$E2048</f>
        <v>0</v>
      </c>
      <c r="AE2048" s="5">
        <f>VLOOKUP(CONCATENATE($F2048," ",$G2048),AllocFactorMatrix,(AE$4+1),FALSE)*$E2048</f>
        <v>0</v>
      </c>
    </row>
    <row r="2049" spans="4:31" hidden="1" outlineLevel="1">
      <c r="E2049" s="44"/>
      <c r="F2049" s="167" t="str">
        <f>F2056</f>
        <v>TOTOHLINES</v>
      </c>
      <c r="G2049" s="48" t="str">
        <f>$G$8</f>
        <v>PRODUCTION</v>
      </c>
      <c r="H2049" s="4">
        <f t="shared" si="2827"/>
        <v>0</v>
      </c>
      <c r="I2049" s="5">
        <f t="shared" ref="I2049:N2049" si="2894">VLOOKUP(CONCATENATE($F2049," ",$G2049),AllocFactorMatrix,(I$4+1),FALSE)*$E2056</f>
        <v>0</v>
      </c>
      <c r="J2049" s="47">
        <f t="shared" si="2894"/>
        <v>0</v>
      </c>
      <c r="K2049" s="47">
        <f t="shared" si="2894"/>
        <v>0</v>
      </c>
      <c r="L2049" s="5">
        <f t="shared" si="2894"/>
        <v>0</v>
      </c>
      <c r="M2049" s="5">
        <f t="shared" si="2894"/>
        <v>0</v>
      </c>
      <c r="N2049" s="5">
        <f t="shared" si="2894"/>
        <v>0</v>
      </c>
      <c r="O2049" s="5">
        <f t="shared" ref="O2049:O2064" si="2895">SUBTOTAL(9,L2049:N2049)</f>
        <v>0</v>
      </c>
      <c r="P2049" s="5">
        <f>VLOOKUP(CONCATENATE($F2049," ",$G2049),AllocFactorMatrix,(P$4+1),FALSE)*$E2056</f>
        <v>0</v>
      </c>
      <c r="Q2049" s="5">
        <f>VLOOKUP(CONCATENATE($F2049," ",$G2049),AllocFactorMatrix,(Q$4+1),FALSE)*$E2056</f>
        <v>0</v>
      </c>
      <c r="R2049" s="5">
        <f>VLOOKUP(CONCATENATE($F2049," ",$G2049),AllocFactorMatrix,(R$4+1),FALSE)*$E2056</f>
        <v>0</v>
      </c>
      <c r="S2049" s="5">
        <f>VLOOKUP(CONCATENATE($F2049," ",$G2049),AllocFactorMatrix,(S$4+1),FALSE)*$E2056</f>
        <v>0</v>
      </c>
      <c r="T2049" s="5">
        <f>SUBTOTAL(9,P2049:S2049)</f>
        <v>0</v>
      </c>
      <c r="U2049" s="5">
        <f>VLOOKUP(CONCATENATE($F2049," ",$G2049),AllocFactorMatrix,(U$4+1),FALSE)*$E2056</f>
        <v>0</v>
      </c>
      <c r="V2049" s="5">
        <f>VLOOKUP(CONCATENATE($F2049," ",$G2049),AllocFactorMatrix,(V$4+1),FALSE)*$E2056</f>
        <v>0</v>
      </c>
      <c r="W2049" s="5">
        <f>VLOOKUP(CONCATENATE($F2049," ",$G2049),AllocFactorMatrix,(W$4+1),FALSE)*$E2056</f>
        <v>0</v>
      </c>
      <c r="X2049" s="5">
        <f>VLOOKUP(CONCATENATE($F2049," ",$G2049),AllocFactorMatrix,(X$4+1),FALSE)*$E2056</f>
        <v>0</v>
      </c>
      <c r="Y2049" s="5">
        <f>SUBTOTAL(9,U2049:X2049)</f>
        <v>0</v>
      </c>
      <c r="Z2049" s="5">
        <f>VLOOKUP(CONCATENATE($F2049," ",$G2049),AllocFactorMatrix,(Z$4+1),FALSE)*$E2056</f>
        <v>0</v>
      </c>
      <c r="AA2049" s="5">
        <f>VLOOKUP(CONCATENATE($F2049," ",$G2049),AllocFactorMatrix,(AA$4+1),FALSE)*$E2056</f>
        <v>0</v>
      </c>
      <c r="AB2049" s="5">
        <f t="shared" ref="AB2049:AB2064" si="2896">SUBTOTAL(9,Z2049:AA2049)</f>
        <v>0</v>
      </c>
      <c r="AC2049" s="5">
        <f>VLOOKUP(CONCATENATE($F2049," ",$G2049),AllocFactorMatrix,(AC$4+1),FALSE)*$E2056</f>
        <v>0</v>
      </c>
      <c r="AD2049" s="5">
        <f>VLOOKUP(CONCATENATE($F2049," ",$G2049),AllocFactorMatrix,(AD$4+1),FALSE)*$E2056</f>
        <v>0</v>
      </c>
      <c r="AE2049" s="5">
        <f>VLOOKUP(CONCATENATE($F2049," ",$G2049),AllocFactorMatrix,(AE$4+1),FALSE)*$E2056</f>
        <v>0</v>
      </c>
    </row>
    <row r="2050" spans="4:31" hidden="1" outlineLevel="1">
      <c r="E2050" s="44"/>
      <c r="F2050" s="167" t="str">
        <f>F2056</f>
        <v>TOTOHLINES</v>
      </c>
      <c r="G2050" s="48" t="str">
        <f>$G$9</f>
        <v>BULKTRAN</v>
      </c>
      <c r="H2050" s="4">
        <f t="shared" si="2827"/>
        <v>0</v>
      </c>
      <c r="I2050" s="5">
        <f t="shared" ref="I2050:N2050" si="2897">VLOOKUP(CONCATENATE($F2050," ",$G2050),AllocFactorMatrix,(I$4+1),FALSE)*$E2056</f>
        <v>0</v>
      </c>
      <c r="J2050" s="47">
        <f t="shared" si="2897"/>
        <v>0</v>
      </c>
      <c r="K2050" s="47">
        <f t="shared" si="2897"/>
        <v>0</v>
      </c>
      <c r="L2050" s="5">
        <f t="shared" si="2897"/>
        <v>0</v>
      </c>
      <c r="M2050" s="5">
        <f t="shared" si="2897"/>
        <v>0</v>
      </c>
      <c r="N2050" s="5">
        <f t="shared" si="2897"/>
        <v>0</v>
      </c>
      <c r="O2050" s="5">
        <f t="shared" si="2895"/>
        <v>0</v>
      </c>
      <c r="P2050" s="5">
        <f>VLOOKUP(CONCATENATE($F2050," ",$G2050),AllocFactorMatrix,(P$4+1),FALSE)*$E2056</f>
        <v>0</v>
      </c>
      <c r="Q2050" s="5">
        <f>VLOOKUP(CONCATENATE($F2050," ",$G2050),AllocFactorMatrix,(Q$4+1),FALSE)*$E2056</f>
        <v>0</v>
      </c>
      <c r="R2050" s="5">
        <f>VLOOKUP(CONCATENATE($F2050," ",$G2050),AllocFactorMatrix,(R$4+1),FALSE)*$E2056</f>
        <v>0</v>
      </c>
      <c r="S2050" s="5">
        <f>VLOOKUP(CONCATENATE($F2050," ",$G2050),AllocFactorMatrix,(S$4+1),FALSE)*$E2056</f>
        <v>0</v>
      </c>
      <c r="T2050" s="5">
        <f t="shared" ref="T2050:T2056" si="2898">SUBTOTAL(9,P2050:S2050)</f>
        <v>0</v>
      </c>
      <c r="U2050" s="5">
        <f>VLOOKUP(CONCATENATE($F2050," ",$G2050),AllocFactorMatrix,(U$4+1),FALSE)*$E2056</f>
        <v>0</v>
      </c>
      <c r="V2050" s="5">
        <f>VLOOKUP(CONCATENATE($F2050," ",$G2050),AllocFactorMatrix,(V$4+1),FALSE)*$E2056</f>
        <v>0</v>
      </c>
      <c r="W2050" s="5">
        <f>VLOOKUP(CONCATENATE($F2050," ",$G2050),AllocFactorMatrix,(W$4+1),FALSE)*$E2056</f>
        <v>0</v>
      </c>
      <c r="X2050" s="5">
        <f>VLOOKUP(CONCATENATE($F2050," ",$G2050),AllocFactorMatrix,(X$4+1),FALSE)*$E2056</f>
        <v>0</v>
      </c>
      <c r="Y2050" s="5">
        <f t="shared" ref="Y2050:Y2056" si="2899">SUBTOTAL(9,U2050:X2050)</f>
        <v>0</v>
      </c>
      <c r="Z2050" s="5">
        <f>VLOOKUP(CONCATENATE($F2050," ",$G2050),AllocFactorMatrix,(Z$4+1),FALSE)*$E2056</f>
        <v>0</v>
      </c>
      <c r="AA2050" s="5">
        <f>VLOOKUP(CONCATENATE($F2050," ",$G2050),AllocFactorMatrix,(AA$4+1),FALSE)*$E2056</f>
        <v>0</v>
      </c>
      <c r="AB2050" s="5">
        <f t="shared" si="2896"/>
        <v>0</v>
      </c>
      <c r="AC2050" s="5">
        <f>VLOOKUP(CONCATENATE($F2050," ",$G2050),AllocFactorMatrix,(AC$4+1),FALSE)*$E2056</f>
        <v>0</v>
      </c>
      <c r="AD2050" s="5">
        <f>VLOOKUP(CONCATENATE($F2050," ",$G2050),AllocFactorMatrix,(AD$4+1),FALSE)*$E2056</f>
        <v>0</v>
      </c>
      <c r="AE2050" s="5">
        <f>VLOOKUP(CONCATENATE($F2050," ",$G2050),AllocFactorMatrix,(AE$4+1),FALSE)*$E2056</f>
        <v>0</v>
      </c>
    </row>
    <row r="2051" spans="4:31" hidden="1" outlineLevel="1">
      <c r="E2051" s="44"/>
      <c r="F2051" s="167" t="str">
        <f>F2056</f>
        <v>TOTOHLINES</v>
      </c>
      <c r="G2051" s="48" t="str">
        <f>$G$10</f>
        <v>SUBTRAN</v>
      </c>
      <c r="H2051" s="4">
        <f t="shared" si="2827"/>
        <v>0</v>
      </c>
      <c r="I2051" s="5">
        <f t="shared" ref="I2051:N2051" si="2900">VLOOKUP(CONCATENATE($F2051," ",$G2051),AllocFactorMatrix,(I$4+1),FALSE)*$E2056</f>
        <v>0</v>
      </c>
      <c r="J2051" s="47">
        <f t="shared" si="2900"/>
        <v>0</v>
      </c>
      <c r="K2051" s="47">
        <f t="shared" si="2900"/>
        <v>0</v>
      </c>
      <c r="L2051" s="5">
        <f t="shared" si="2900"/>
        <v>0</v>
      </c>
      <c r="M2051" s="5">
        <f t="shared" si="2900"/>
        <v>0</v>
      </c>
      <c r="N2051" s="5">
        <f t="shared" si="2900"/>
        <v>0</v>
      </c>
      <c r="O2051" s="5">
        <f t="shared" si="2895"/>
        <v>0</v>
      </c>
      <c r="P2051" s="5">
        <f>VLOOKUP(CONCATENATE($F2051," ",$G2051),AllocFactorMatrix,(P$4+1),FALSE)*$E2056</f>
        <v>0</v>
      </c>
      <c r="Q2051" s="5">
        <f>VLOOKUP(CONCATENATE($F2051," ",$G2051),AllocFactorMatrix,(Q$4+1),FALSE)*$E2056</f>
        <v>0</v>
      </c>
      <c r="R2051" s="5">
        <f>VLOOKUP(CONCATENATE($F2051," ",$G2051),AllocFactorMatrix,(R$4+1),FALSE)*$E2056</f>
        <v>0</v>
      </c>
      <c r="S2051" s="5">
        <f>VLOOKUP(CONCATENATE($F2051," ",$G2051),AllocFactorMatrix,(S$4+1),FALSE)*$E2056</f>
        <v>0</v>
      </c>
      <c r="T2051" s="5">
        <f t="shared" si="2898"/>
        <v>0</v>
      </c>
      <c r="U2051" s="5">
        <f>VLOOKUP(CONCATENATE($F2051," ",$G2051),AllocFactorMatrix,(U$4+1),FALSE)*$E2056</f>
        <v>0</v>
      </c>
      <c r="V2051" s="5">
        <f>VLOOKUP(CONCATENATE($F2051," ",$G2051),AllocFactorMatrix,(V$4+1),FALSE)*$E2056</f>
        <v>0</v>
      </c>
      <c r="W2051" s="5">
        <f>VLOOKUP(CONCATENATE($F2051," ",$G2051),AllocFactorMatrix,(W$4+1),FALSE)*$E2056</f>
        <v>0</v>
      </c>
      <c r="X2051" s="5">
        <f>VLOOKUP(CONCATENATE($F2051," ",$G2051),AllocFactorMatrix,(X$4+1),FALSE)*$E2056</f>
        <v>0</v>
      </c>
      <c r="Y2051" s="5">
        <f t="shared" si="2899"/>
        <v>0</v>
      </c>
      <c r="Z2051" s="5">
        <f>VLOOKUP(CONCATENATE($F2051," ",$G2051),AllocFactorMatrix,(Z$4+1),FALSE)*$E2056</f>
        <v>0</v>
      </c>
      <c r="AA2051" s="5">
        <f>VLOOKUP(CONCATENATE($F2051," ",$G2051),AllocFactorMatrix,(AA$4+1),FALSE)*$E2056</f>
        <v>0</v>
      </c>
      <c r="AB2051" s="5">
        <f t="shared" si="2896"/>
        <v>0</v>
      </c>
      <c r="AC2051" s="5">
        <f>VLOOKUP(CONCATENATE($F2051," ",$G2051),AllocFactorMatrix,(AC$4+1),FALSE)*$E2056</f>
        <v>0</v>
      </c>
      <c r="AD2051" s="5">
        <f>VLOOKUP(CONCATENATE($F2051," ",$G2051),AllocFactorMatrix,(AD$4+1),FALSE)*$E2056</f>
        <v>0</v>
      </c>
      <c r="AE2051" s="5">
        <f>VLOOKUP(CONCATENATE($F2051," ",$G2051),AllocFactorMatrix,(AE$4+1),FALSE)*$E2056</f>
        <v>0</v>
      </c>
    </row>
    <row r="2052" spans="4:31" hidden="1" outlineLevel="1">
      <c r="E2052" s="44"/>
      <c r="F2052" s="167" t="str">
        <f>F2056</f>
        <v>TOTOHLINES</v>
      </c>
      <c r="G2052" s="48" t="str">
        <f>$G$11</f>
        <v>DISTPRI</v>
      </c>
      <c r="H2052" s="4">
        <f t="shared" si="2827"/>
        <v>-187255.00104037925</v>
      </c>
      <c r="I2052" s="5">
        <f t="shared" ref="I2052:N2052" si="2901">VLOOKUP(CONCATENATE($F2052," ",$G2052),AllocFactorMatrix,(I$4+1),FALSE)*$E2056</f>
        <v>-122595.7677981762</v>
      </c>
      <c r="J2052" s="47">
        <f t="shared" si="2901"/>
        <v>-20.130402853923457</v>
      </c>
      <c r="K2052" s="47">
        <f t="shared" si="2901"/>
        <v>-37.247011352800016</v>
      </c>
      <c r="L2052" s="5">
        <f t="shared" si="2901"/>
        <v>-28684.155559790186</v>
      </c>
      <c r="M2052" s="5">
        <f t="shared" si="2901"/>
        <v>-400.83048973814175</v>
      </c>
      <c r="N2052" s="5">
        <f t="shared" si="2901"/>
        <v>0</v>
      </c>
      <c r="O2052" s="5">
        <f t="shared" si="2895"/>
        <v>-29084.986049528328</v>
      </c>
      <c r="P2052" s="5">
        <f>VLOOKUP(CONCATENATE($F2052," ",$G2052),AllocFactorMatrix,(P$4+1),FALSE)*$E2056</f>
        <v>-16634.53610892611</v>
      </c>
      <c r="Q2052" s="5">
        <f>VLOOKUP(CONCATENATE($F2052," ",$G2052),AllocFactorMatrix,(Q$4+1),FALSE)*$E2056</f>
        <v>-2993.2910893814205</v>
      </c>
      <c r="R2052" s="5">
        <f>VLOOKUP(CONCATENATE($F2052," ",$G2052),AllocFactorMatrix,(R$4+1),FALSE)*$E2056</f>
        <v>0</v>
      </c>
      <c r="S2052" s="5">
        <f>VLOOKUP(CONCATENATE($F2052," ",$G2052),AllocFactorMatrix,(S$4+1),FALSE)*$E2056</f>
        <v>0</v>
      </c>
      <c r="T2052" s="5">
        <f t="shared" si="2898"/>
        <v>-19627.827198307532</v>
      </c>
      <c r="U2052" s="5">
        <f>VLOOKUP(CONCATENATE($F2052," ",$G2052),AllocFactorMatrix,(U$4+1),FALSE)*$E2056</f>
        <v>-753.26984317272434</v>
      </c>
      <c r="V2052" s="5">
        <f>VLOOKUP(CONCATENATE($F2052," ",$G2052),AllocFactorMatrix,(V$4+1),FALSE)*$E2056</f>
        <v>-10416.112053020077</v>
      </c>
      <c r="W2052" s="5">
        <f>VLOOKUP(CONCATENATE($F2052," ",$G2052),AllocFactorMatrix,(W$4+1),FALSE)*$E2056</f>
        <v>0</v>
      </c>
      <c r="X2052" s="5">
        <f>VLOOKUP(CONCATENATE($F2052," ",$G2052),AllocFactorMatrix,(X$4+1),FALSE)*$E2056</f>
        <v>0</v>
      </c>
      <c r="Y2052" s="5">
        <f t="shared" si="2899"/>
        <v>-11169.381896192801</v>
      </c>
      <c r="Z2052" s="5">
        <f>VLOOKUP(CONCATENATE($F2052," ",$G2052),AllocFactorMatrix,(Z$4+1),FALSE)*$E2056</f>
        <v>-4567.7837137310007</v>
      </c>
      <c r="AA2052" s="5">
        <f>VLOOKUP(CONCATENATE($F2052," ",$G2052),AllocFactorMatrix,(AA$4+1),FALSE)*$E2056</f>
        <v>-91.682622573574577</v>
      </c>
      <c r="AB2052" s="5">
        <f t="shared" si="2896"/>
        <v>-4659.4663363045756</v>
      </c>
      <c r="AC2052" s="5">
        <f>VLOOKUP(CONCATENATE($F2052," ",$G2052),AllocFactorMatrix,(AC$4+1),FALSE)*$E2056</f>
        <v>-60.194347663115664</v>
      </c>
      <c r="AD2052" s="5">
        <f>VLOOKUP(CONCATENATE($F2052," ",$G2052),AllocFactorMatrix,(AD$4+1),FALSE)*$E2056</f>
        <v>0</v>
      </c>
      <c r="AE2052" s="5">
        <f>VLOOKUP(CONCATENATE($F2052," ",$G2052),AllocFactorMatrix,(AE$4+1),FALSE)*$E2056</f>
        <v>0</v>
      </c>
    </row>
    <row r="2053" spans="4:31" hidden="1" outlineLevel="1">
      <c r="E2053" s="44"/>
      <c r="F2053" s="167" t="str">
        <f>F2056</f>
        <v>TOTOHLINES</v>
      </c>
      <c r="G2053" s="48" t="str">
        <f>$G$12</f>
        <v>DISTSEC</v>
      </c>
      <c r="H2053" s="4">
        <f t="shared" si="2827"/>
        <v>-76097.99895962076</v>
      </c>
      <c r="I2053" s="5">
        <f t="shared" ref="I2053:N2053" si="2902">VLOOKUP(CONCATENATE($F2053," ",$G2053),AllocFactorMatrix,(I$4+1),FALSE)*$E2056</f>
        <v>-56458.716088589528</v>
      </c>
      <c r="J2053" s="47">
        <f t="shared" si="2902"/>
        <v>-13.995824715410608</v>
      </c>
      <c r="K2053" s="47">
        <f t="shared" si="2902"/>
        <v>-18.12845012350429</v>
      </c>
      <c r="L2053" s="5">
        <f t="shared" si="2902"/>
        <v>-11380.203442119953</v>
      </c>
      <c r="M2053" s="5">
        <f t="shared" si="2902"/>
        <v>0</v>
      </c>
      <c r="N2053" s="5">
        <f t="shared" si="2902"/>
        <v>0</v>
      </c>
      <c r="O2053" s="5">
        <f t="shared" si="2895"/>
        <v>-11380.203442119953</v>
      </c>
      <c r="P2053" s="5">
        <f>VLOOKUP(CONCATENATE($F2053," ",$G2053),AllocFactorMatrix,(P$4+1),FALSE)*$E2056</f>
        <v>-5680.9272926540098</v>
      </c>
      <c r="Q2053" s="5">
        <f>VLOOKUP(CONCATENATE($F2053," ",$G2053),AllocFactorMatrix,(Q$4+1),FALSE)*$E2056</f>
        <v>0</v>
      </c>
      <c r="R2053" s="5">
        <f>VLOOKUP(CONCATENATE($F2053," ",$G2053),AllocFactorMatrix,(R$4+1),FALSE)*$E2056</f>
        <v>0</v>
      </c>
      <c r="S2053" s="5">
        <f>VLOOKUP(CONCATENATE($F2053," ",$G2053),AllocFactorMatrix,(S$4+1),FALSE)*$E2056</f>
        <v>0</v>
      </c>
      <c r="T2053" s="5">
        <f t="shared" si="2898"/>
        <v>-5680.9272926540098</v>
      </c>
      <c r="U2053" s="5">
        <f>VLOOKUP(CONCATENATE($F2053," ",$G2053),AllocFactorMatrix,(U$4+1),FALSE)*$E2056</f>
        <v>-212.74755600866285</v>
      </c>
      <c r="V2053" s="5">
        <f>VLOOKUP(CONCATENATE($F2053," ",$G2053),AllocFactorMatrix,(V$4+1),FALSE)*$E2056</f>
        <v>0</v>
      </c>
      <c r="W2053" s="5">
        <f>VLOOKUP(CONCATENATE($F2053," ",$G2053),AllocFactorMatrix,(W$4+1),FALSE)*$E2056</f>
        <v>0</v>
      </c>
      <c r="X2053" s="5">
        <f>VLOOKUP(CONCATENATE($F2053," ",$G2053),AllocFactorMatrix,(X$4+1),FALSE)*$E2056</f>
        <v>0</v>
      </c>
      <c r="Y2053" s="5">
        <f t="shared" si="2899"/>
        <v>-212.74755600866285</v>
      </c>
      <c r="Z2053" s="5">
        <f>VLOOKUP(CONCATENATE($F2053," ",$G2053),AllocFactorMatrix,(Z$4+1),FALSE)*$E2056</f>
        <v>-1607.8116904368744</v>
      </c>
      <c r="AA2053" s="5">
        <f>VLOOKUP(CONCATENATE($F2053," ",$G2053),AllocFactorMatrix,(AA$4+1),FALSE)*$E2056</f>
        <v>0</v>
      </c>
      <c r="AB2053" s="5">
        <f t="shared" si="2896"/>
        <v>-1607.8116904368744</v>
      </c>
      <c r="AC2053" s="5">
        <f>VLOOKUP(CONCATENATE($F2053," ",$G2053),AllocFactorMatrix,(AC$4+1),FALSE)*$E2056</f>
        <v>-19.010076877230944</v>
      </c>
      <c r="AD2053" s="5">
        <f>VLOOKUP(CONCATENATE($F2053," ",$G2053),AllocFactorMatrix,(AD$4+1),FALSE)*$E2056</f>
        <v>-585.12465611395771</v>
      </c>
      <c r="AE2053" s="5">
        <f>VLOOKUP(CONCATENATE($F2053," ",$G2053),AllocFactorMatrix,(AE$4+1),FALSE)*$E2056</f>
        <v>-121.33388198163055</v>
      </c>
    </row>
    <row r="2054" spans="4:31" hidden="1" outlineLevel="1">
      <c r="E2054" s="44"/>
      <c r="F2054" s="167" t="str">
        <f>F2056</f>
        <v>TOTOHLINES</v>
      </c>
      <c r="G2054" s="48" t="str">
        <f>$G$13</f>
        <v>ENERGY</v>
      </c>
      <c r="H2054" s="4">
        <f t="shared" si="2827"/>
        <v>0</v>
      </c>
      <c r="I2054" s="5">
        <f t="shared" ref="I2054:N2054" si="2903">VLOOKUP(CONCATENATE($F2054," ",$G2054),AllocFactorMatrix,(I$4+1),FALSE)*$E2056</f>
        <v>0</v>
      </c>
      <c r="J2054" s="47">
        <f t="shared" si="2903"/>
        <v>0</v>
      </c>
      <c r="K2054" s="47">
        <f t="shared" si="2903"/>
        <v>0</v>
      </c>
      <c r="L2054" s="5">
        <f t="shared" si="2903"/>
        <v>0</v>
      </c>
      <c r="M2054" s="5">
        <f t="shared" si="2903"/>
        <v>0</v>
      </c>
      <c r="N2054" s="5">
        <f t="shared" si="2903"/>
        <v>0</v>
      </c>
      <c r="O2054" s="5">
        <f t="shared" si="2895"/>
        <v>0</v>
      </c>
      <c r="P2054" s="5">
        <f>VLOOKUP(CONCATENATE($F2054," ",$G2054),AllocFactorMatrix,(P$4+1),FALSE)*$E2056</f>
        <v>0</v>
      </c>
      <c r="Q2054" s="5">
        <f>VLOOKUP(CONCATENATE($F2054," ",$G2054),AllocFactorMatrix,(Q$4+1),FALSE)*$E2056</f>
        <v>0</v>
      </c>
      <c r="R2054" s="5">
        <f>VLOOKUP(CONCATENATE($F2054," ",$G2054),AllocFactorMatrix,(R$4+1),FALSE)*$E2056</f>
        <v>0</v>
      </c>
      <c r="S2054" s="5">
        <f>VLOOKUP(CONCATENATE($F2054," ",$G2054),AllocFactorMatrix,(S$4+1),FALSE)*$E2056</f>
        <v>0</v>
      </c>
      <c r="T2054" s="5">
        <f t="shared" si="2898"/>
        <v>0</v>
      </c>
      <c r="U2054" s="5">
        <f>VLOOKUP(CONCATENATE($F2054," ",$G2054),AllocFactorMatrix,(U$4+1),FALSE)*$E2056</f>
        <v>0</v>
      </c>
      <c r="V2054" s="5">
        <f>VLOOKUP(CONCATENATE($F2054," ",$G2054),AllocFactorMatrix,(V$4+1),FALSE)*$E2056</f>
        <v>0</v>
      </c>
      <c r="W2054" s="5">
        <f>VLOOKUP(CONCATENATE($F2054," ",$G2054),AllocFactorMatrix,(W$4+1),FALSE)*$E2056</f>
        <v>0</v>
      </c>
      <c r="X2054" s="5">
        <f>VLOOKUP(CONCATENATE($F2054," ",$G2054),AllocFactorMatrix,(X$4+1),FALSE)*$E2056</f>
        <v>0</v>
      </c>
      <c r="Y2054" s="5">
        <f t="shared" si="2899"/>
        <v>0</v>
      </c>
      <c r="Z2054" s="5">
        <f>VLOOKUP(CONCATENATE($F2054," ",$G2054),AllocFactorMatrix,(Z$4+1),FALSE)*$E2056</f>
        <v>0</v>
      </c>
      <c r="AA2054" s="5">
        <f>VLOOKUP(CONCATENATE($F2054," ",$G2054),AllocFactorMatrix,(AA$4+1),FALSE)*$E2056</f>
        <v>0</v>
      </c>
      <c r="AB2054" s="5">
        <f t="shared" si="2896"/>
        <v>0</v>
      </c>
      <c r="AC2054" s="5">
        <f>VLOOKUP(CONCATENATE($F2054," ",$G2054),AllocFactorMatrix,(AC$4+1),FALSE)*$E2056</f>
        <v>0</v>
      </c>
      <c r="AD2054" s="5">
        <f>VLOOKUP(CONCATENATE($F2054," ",$G2054),AllocFactorMatrix,(AD$4+1),FALSE)*$E2056</f>
        <v>0</v>
      </c>
      <c r="AE2054" s="5">
        <f>VLOOKUP(CONCATENATE($F2054," ",$G2054),AllocFactorMatrix,(AE$4+1),FALSE)*$E2056</f>
        <v>0</v>
      </c>
    </row>
    <row r="2055" spans="4:31" hidden="1" outlineLevel="1">
      <c r="E2055" s="44"/>
      <c r="F2055" s="167" t="str">
        <f>F2056</f>
        <v>TOTOHLINES</v>
      </c>
      <c r="G2055" s="48" t="str">
        <f>$G$14</f>
        <v>CUSTOMER</v>
      </c>
      <c r="H2055" s="4">
        <f t="shared" si="2827"/>
        <v>0</v>
      </c>
      <c r="I2055" s="5">
        <f t="shared" ref="I2055:N2055" si="2904">VLOOKUP(CONCATENATE($F2055," ",$G2055),AllocFactorMatrix,(I$4+1),FALSE)*$E2056</f>
        <v>0</v>
      </c>
      <c r="J2055" s="47">
        <f t="shared" si="2904"/>
        <v>0</v>
      </c>
      <c r="K2055" s="47">
        <f t="shared" si="2904"/>
        <v>0</v>
      </c>
      <c r="L2055" s="5">
        <f t="shared" si="2904"/>
        <v>0</v>
      </c>
      <c r="M2055" s="5">
        <f t="shared" si="2904"/>
        <v>0</v>
      </c>
      <c r="N2055" s="5">
        <f t="shared" si="2904"/>
        <v>0</v>
      </c>
      <c r="O2055" s="5">
        <f t="shared" si="2895"/>
        <v>0</v>
      </c>
      <c r="P2055" s="5">
        <f>VLOOKUP(CONCATENATE($F2055," ",$G2055),AllocFactorMatrix,(P$4+1),FALSE)*$E2056</f>
        <v>0</v>
      </c>
      <c r="Q2055" s="5">
        <f>VLOOKUP(CONCATENATE($F2055," ",$G2055),AllocFactorMatrix,(Q$4+1),FALSE)*$E2056</f>
        <v>0</v>
      </c>
      <c r="R2055" s="5">
        <f>VLOOKUP(CONCATENATE($F2055," ",$G2055),AllocFactorMatrix,(R$4+1),FALSE)*$E2056</f>
        <v>0</v>
      </c>
      <c r="S2055" s="5">
        <f>VLOOKUP(CONCATENATE($F2055," ",$G2055),AllocFactorMatrix,(S$4+1),FALSE)*$E2056</f>
        <v>0</v>
      </c>
      <c r="T2055" s="5">
        <f t="shared" si="2898"/>
        <v>0</v>
      </c>
      <c r="U2055" s="5">
        <f>VLOOKUP(CONCATENATE($F2055," ",$G2055),AllocFactorMatrix,(U$4+1),FALSE)*$E2056</f>
        <v>0</v>
      </c>
      <c r="V2055" s="5">
        <f>VLOOKUP(CONCATENATE($F2055," ",$G2055),AllocFactorMatrix,(V$4+1),FALSE)*$E2056</f>
        <v>0</v>
      </c>
      <c r="W2055" s="5">
        <f>VLOOKUP(CONCATENATE($F2055," ",$G2055),AllocFactorMatrix,(W$4+1),FALSE)*$E2056</f>
        <v>0</v>
      </c>
      <c r="X2055" s="5">
        <f>VLOOKUP(CONCATENATE($F2055," ",$G2055),AllocFactorMatrix,(X$4+1),FALSE)*$E2056</f>
        <v>0</v>
      </c>
      <c r="Y2055" s="5">
        <f t="shared" si="2899"/>
        <v>0</v>
      </c>
      <c r="Z2055" s="5">
        <f>VLOOKUP(CONCATENATE($F2055," ",$G2055),AllocFactorMatrix,(Z$4+1),FALSE)*$E2056</f>
        <v>0</v>
      </c>
      <c r="AA2055" s="5">
        <f>VLOOKUP(CONCATENATE($F2055," ",$G2055),AllocFactorMatrix,(AA$4+1),FALSE)*$E2056</f>
        <v>0</v>
      </c>
      <c r="AB2055" s="5">
        <f t="shared" si="2896"/>
        <v>0</v>
      </c>
      <c r="AC2055" s="5">
        <f>VLOOKUP(CONCATENATE($F2055," ",$G2055),AllocFactorMatrix,(AC$4+1),FALSE)*$E2056</f>
        <v>0</v>
      </c>
      <c r="AD2055" s="5">
        <f>VLOOKUP(CONCATENATE($F2055," ",$G2055),AllocFactorMatrix,(AD$4+1),FALSE)*$E2056</f>
        <v>0</v>
      </c>
      <c r="AE2055" s="5">
        <f>VLOOKUP(CONCATENATE($F2055," ",$G2055),AllocFactorMatrix,(AE$4+1),FALSE)*$E2056</f>
        <v>0</v>
      </c>
    </row>
    <row r="2056" spans="4:31" collapsed="1">
      <c r="D2056" s="96" t="s">
        <v>637</v>
      </c>
      <c r="E2056" s="54">
        <v>-263353</v>
      </c>
      <c r="F2056" s="87" t="s">
        <v>64</v>
      </c>
      <c r="G2056" s="48" t="str">
        <f>$G$15</f>
        <v>TOTAL</v>
      </c>
      <c r="H2056" s="4">
        <f t="shared" si="2827"/>
        <v>-263353</v>
      </c>
      <c r="I2056" s="5">
        <f t="shared" ref="I2056:N2056" si="2905">VLOOKUP(CONCATENATE($F2056," ",$G2056),AllocFactorMatrix,(I$4+1),FALSE)*$E2056</f>
        <v>-179054.48388676572</v>
      </c>
      <c r="J2056" s="47">
        <f t="shared" si="2905"/>
        <v>-34.126227569334063</v>
      </c>
      <c r="K2056" s="47">
        <f t="shared" si="2905"/>
        <v>-55.375461476304302</v>
      </c>
      <c r="L2056" s="5">
        <f t="shared" si="2905"/>
        <v>-40064.359001910139</v>
      </c>
      <c r="M2056" s="5">
        <f t="shared" si="2905"/>
        <v>-400.83048973814175</v>
      </c>
      <c r="N2056" s="5">
        <f t="shared" si="2905"/>
        <v>0</v>
      </c>
      <c r="O2056" s="5">
        <f t="shared" si="2895"/>
        <v>-40465.189491648278</v>
      </c>
      <c r="P2056" s="5">
        <f>VLOOKUP(CONCATENATE($F2056," ",$G2056),AllocFactorMatrix,(P$4+1),FALSE)*$E2056</f>
        <v>-22315.463401580124</v>
      </c>
      <c r="Q2056" s="5">
        <f>VLOOKUP(CONCATENATE($F2056," ",$G2056),AllocFactorMatrix,(Q$4+1),FALSE)*$E2056</f>
        <v>-2993.2910893814205</v>
      </c>
      <c r="R2056" s="5">
        <f>VLOOKUP(CONCATENATE($F2056," ",$G2056),AllocFactorMatrix,(R$4+1),FALSE)*$E2056</f>
        <v>0</v>
      </c>
      <c r="S2056" s="5">
        <f>VLOOKUP(CONCATENATE($F2056," ",$G2056),AllocFactorMatrix,(S$4+1),FALSE)*$E2056</f>
        <v>0</v>
      </c>
      <c r="T2056" s="5">
        <f t="shared" si="2898"/>
        <v>-25308.754490961546</v>
      </c>
      <c r="U2056" s="5">
        <f>VLOOKUP(CONCATENATE($F2056," ",$G2056),AllocFactorMatrix,(U$4+1),FALSE)*$E2056</f>
        <v>-966.01739918138719</v>
      </c>
      <c r="V2056" s="5">
        <f>VLOOKUP(CONCATENATE($F2056," ",$G2056),AllocFactorMatrix,(V$4+1),FALSE)*$E2056</f>
        <v>-10416.112053020077</v>
      </c>
      <c r="W2056" s="5">
        <f>VLOOKUP(CONCATENATE($F2056," ",$G2056),AllocFactorMatrix,(W$4+1),FALSE)*$E2056</f>
        <v>0</v>
      </c>
      <c r="X2056" s="5">
        <f>VLOOKUP(CONCATENATE($F2056," ",$G2056),AllocFactorMatrix,(X$4+1),FALSE)*$E2056</f>
        <v>0</v>
      </c>
      <c r="Y2056" s="5">
        <f t="shared" si="2899"/>
        <v>-11382.129452201465</v>
      </c>
      <c r="Z2056" s="5">
        <f>VLOOKUP(CONCATENATE($F2056," ",$G2056),AllocFactorMatrix,(Z$4+1),FALSE)*$E2056</f>
        <v>-6175.5954041678751</v>
      </c>
      <c r="AA2056" s="5">
        <f>VLOOKUP(CONCATENATE($F2056," ",$G2056),AllocFactorMatrix,(AA$4+1),FALSE)*$E2056</f>
        <v>-91.682622573574577</v>
      </c>
      <c r="AB2056" s="5">
        <f t="shared" si="2896"/>
        <v>-6267.27802674145</v>
      </c>
      <c r="AC2056" s="5">
        <f>VLOOKUP(CONCATENATE($F2056," ",$G2056),AllocFactorMatrix,(AC$4+1),FALSE)*$E2056</f>
        <v>-79.204424540346622</v>
      </c>
      <c r="AD2056" s="5">
        <f>VLOOKUP(CONCATENATE($F2056," ",$G2056),AllocFactorMatrix,(AD$4+1),FALSE)*$E2056</f>
        <v>-585.12465611395771</v>
      </c>
      <c r="AE2056" s="5">
        <f>VLOOKUP(CONCATENATE($F2056," ",$G2056),AllocFactorMatrix,(AE$4+1),FALSE)*$E2056</f>
        <v>-121.33388198163055</v>
      </c>
    </row>
    <row r="2057" spans="4:31" hidden="1" outlineLevel="1">
      <c r="E2057" s="44"/>
      <c r="F2057" s="167" t="str">
        <f>F2064</f>
        <v>CUST_TOTAL</v>
      </c>
      <c r="G2057" s="48" t="str">
        <f>$G$8</f>
        <v>PRODUCTION</v>
      </c>
      <c r="H2057" s="4">
        <f t="shared" si="2827"/>
        <v>0</v>
      </c>
      <c r="I2057" s="5">
        <f t="shared" ref="I2057:N2057" si="2906">VLOOKUP(CONCATENATE($F2057," ",$G2057),AllocFactorMatrix,(I$4+1),FALSE)*$E2064</f>
        <v>0</v>
      </c>
      <c r="J2057" s="47">
        <f t="shared" si="2906"/>
        <v>0</v>
      </c>
      <c r="K2057" s="47">
        <f t="shared" si="2906"/>
        <v>0</v>
      </c>
      <c r="L2057" s="5">
        <f t="shared" si="2906"/>
        <v>0</v>
      </c>
      <c r="M2057" s="5">
        <f t="shared" si="2906"/>
        <v>0</v>
      </c>
      <c r="N2057" s="5">
        <f t="shared" si="2906"/>
        <v>0</v>
      </c>
      <c r="O2057" s="5">
        <f t="shared" si="2895"/>
        <v>0</v>
      </c>
      <c r="P2057" s="5">
        <f>VLOOKUP(CONCATENATE($F2057," ",$G2057),AllocFactorMatrix,(P$4+1),FALSE)*$E2064</f>
        <v>0</v>
      </c>
      <c r="Q2057" s="5">
        <f>VLOOKUP(CONCATENATE($F2057," ",$G2057),AllocFactorMatrix,(Q$4+1),FALSE)*$E2064</f>
        <v>0</v>
      </c>
      <c r="R2057" s="5">
        <f>VLOOKUP(CONCATENATE($F2057," ",$G2057),AllocFactorMatrix,(R$4+1),FALSE)*$E2064</f>
        <v>0</v>
      </c>
      <c r="S2057" s="5">
        <f>VLOOKUP(CONCATENATE($F2057," ",$G2057),AllocFactorMatrix,(S$4+1),FALSE)*$E2064</f>
        <v>0</v>
      </c>
      <c r="T2057" s="5">
        <f>SUBTOTAL(9,P2057:S2057)</f>
        <v>0</v>
      </c>
      <c r="U2057" s="5">
        <f>VLOOKUP(CONCATENATE($F2057," ",$G2057),AllocFactorMatrix,(U$4+1),FALSE)*$E2064</f>
        <v>0</v>
      </c>
      <c r="V2057" s="5">
        <f>VLOOKUP(CONCATENATE($F2057," ",$G2057),AllocFactorMatrix,(V$4+1),FALSE)*$E2064</f>
        <v>0</v>
      </c>
      <c r="W2057" s="5">
        <f>VLOOKUP(CONCATENATE($F2057," ",$G2057),AllocFactorMatrix,(W$4+1),FALSE)*$E2064</f>
        <v>0</v>
      </c>
      <c r="X2057" s="5">
        <f>VLOOKUP(CONCATENATE($F2057," ",$G2057),AllocFactorMatrix,(X$4+1),FALSE)*$E2064</f>
        <v>0</v>
      </c>
      <c r="Y2057" s="5">
        <f>SUBTOTAL(9,U2057:X2057)</f>
        <v>0</v>
      </c>
      <c r="Z2057" s="5">
        <f>VLOOKUP(CONCATENATE($F2057," ",$G2057),AllocFactorMatrix,(Z$4+1),FALSE)*$E2064</f>
        <v>0</v>
      </c>
      <c r="AA2057" s="5">
        <f>VLOOKUP(CONCATENATE($F2057," ",$G2057),AllocFactorMatrix,(AA$4+1),FALSE)*$E2064</f>
        <v>0</v>
      </c>
      <c r="AB2057" s="5">
        <f t="shared" si="2896"/>
        <v>0</v>
      </c>
      <c r="AC2057" s="5">
        <f>VLOOKUP(CONCATENATE($F2057," ",$G2057),AllocFactorMatrix,(AC$4+1),FALSE)*$E2064</f>
        <v>0</v>
      </c>
      <c r="AD2057" s="5">
        <f>VLOOKUP(CONCATENATE($F2057," ",$G2057),AllocFactorMatrix,(AD$4+1),FALSE)*$E2064</f>
        <v>0</v>
      </c>
      <c r="AE2057" s="5">
        <f>VLOOKUP(CONCATENATE($F2057," ",$G2057),AllocFactorMatrix,(AE$4+1),FALSE)*$E2064</f>
        <v>0</v>
      </c>
    </row>
    <row r="2058" spans="4:31" hidden="1" outlineLevel="1">
      <c r="E2058" s="44"/>
      <c r="F2058" s="167" t="str">
        <f>F2064</f>
        <v>CUST_TOTAL</v>
      </c>
      <c r="G2058" s="48" t="str">
        <f>$G$9</f>
        <v>BULKTRAN</v>
      </c>
      <c r="H2058" s="4">
        <f t="shared" si="2827"/>
        <v>0</v>
      </c>
      <c r="I2058" s="5">
        <f t="shared" ref="I2058:N2058" si="2907">VLOOKUP(CONCATENATE($F2058," ",$G2058),AllocFactorMatrix,(I$4+1),FALSE)*$E2064</f>
        <v>0</v>
      </c>
      <c r="J2058" s="47">
        <f t="shared" si="2907"/>
        <v>0</v>
      </c>
      <c r="K2058" s="47">
        <f t="shared" si="2907"/>
        <v>0</v>
      </c>
      <c r="L2058" s="5">
        <f t="shared" si="2907"/>
        <v>0</v>
      </c>
      <c r="M2058" s="5">
        <f t="shared" si="2907"/>
        <v>0</v>
      </c>
      <c r="N2058" s="5">
        <f t="shared" si="2907"/>
        <v>0</v>
      </c>
      <c r="O2058" s="5">
        <f t="shared" si="2895"/>
        <v>0</v>
      </c>
      <c r="P2058" s="5">
        <f>VLOOKUP(CONCATENATE($F2058," ",$G2058),AllocFactorMatrix,(P$4+1),FALSE)*$E2064</f>
        <v>0</v>
      </c>
      <c r="Q2058" s="5">
        <f>VLOOKUP(CONCATENATE($F2058," ",$G2058),AllocFactorMatrix,(Q$4+1),FALSE)*$E2064</f>
        <v>0</v>
      </c>
      <c r="R2058" s="5">
        <f>VLOOKUP(CONCATENATE($F2058," ",$G2058),AllocFactorMatrix,(R$4+1),FALSE)*$E2064</f>
        <v>0</v>
      </c>
      <c r="S2058" s="5">
        <f>VLOOKUP(CONCATENATE($F2058," ",$G2058),AllocFactorMatrix,(S$4+1),FALSE)*$E2064</f>
        <v>0</v>
      </c>
      <c r="T2058" s="5">
        <f t="shared" ref="T2058:T2064" si="2908">SUBTOTAL(9,P2058:S2058)</f>
        <v>0</v>
      </c>
      <c r="U2058" s="5">
        <f>VLOOKUP(CONCATENATE($F2058," ",$G2058),AllocFactorMatrix,(U$4+1),FALSE)*$E2064</f>
        <v>0</v>
      </c>
      <c r="V2058" s="5">
        <f>VLOOKUP(CONCATENATE($F2058," ",$G2058),AllocFactorMatrix,(V$4+1),FALSE)*$E2064</f>
        <v>0</v>
      </c>
      <c r="W2058" s="5">
        <f>VLOOKUP(CONCATENATE($F2058," ",$G2058),AllocFactorMatrix,(W$4+1),FALSE)*$E2064</f>
        <v>0</v>
      </c>
      <c r="X2058" s="5">
        <f>VLOOKUP(CONCATENATE($F2058," ",$G2058),AllocFactorMatrix,(X$4+1),FALSE)*$E2064</f>
        <v>0</v>
      </c>
      <c r="Y2058" s="5">
        <f t="shared" ref="Y2058:Y2064" si="2909">SUBTOTAL(9,U2058:X2058)</f>
        <v>0</v>
      </c>
      <c r="Z2058" s="5">
        <f>VLOOKUP(CONCATENATE($F2058," ",$G2058),AllocFactorMatrix,(Z$4+1),FALSE)*$E2064</f>
        <v>0</v>
      </c>
      <c r="AA2058" s="5">
        <f>VLOOKUP(CONCATENATE($F2058," ",$G2058),AllocFactorMatrix,(AA$4+1),FALSE)*$E2064</f>
        <v>0</v>
      </c>
      <c r="AB2058" s="5">
        <f t="shared" si="2896"/>
        <v>0</v>
      </c>
      <c r="AC2058" s="5">
        <f>VLOOKUP(CONCATENATE($F2058," ",$G2058),AllocFactorMatrix,(AC$4+1),FALSE)*$E2064</f>
        <v>0</v>
      </c>
      <c r="AD2058" s="5">
        <f>VLOOKUP(CONCATENATE($F2058," ",$G2058),AllocFactorMatrix,(AD$4+1),FALSE)*$E2064</f>
        <v>0</v>
      </c>
      <c r="AE2058" s="5">
        <f>VLOOKUP(CONCATENATE($F2058," ",$G2058),AllocFactorMatrix,(AE$4+1),FALSE)*$E2064</f>
        <v>0</v>
      </c>
    </row>
    <row r="2059" spans="4:31" hidden="1" outlineLevel="1">
      <c r="E2059" s="44"/>
      <c r="F2059" s="167" t="str">
        <f>F2064</f>
        <v>CUST_TOTAL</v>
      </c>
      <c r="G2059" s="48" t="str">
        <f>$G$10</f>
        <v>SUBTRAN</v>
      </c>
      <c r="H2059" s="4">
        <f t="shared" si="2827"/>
        <v>0</v>
      </c>
      <c r="I2059" s="5">
        <f t="shared" ref="I2059:N2059" si="2910">VLOOKUP(CONCATENATE($F2059," ",$G2059),AllocFactorMatrix,(I$4+1),FALSE)*$E2064</f>
        <v>0</v>
      </c>
      <c r="J2059" s="47">
        <f t="shared" si="2910"/>
        <v>0</v>
      </c>
      <c r="K2059" s="47">
        <f t="shared" si="2910"/>
        <v>0</v>
      </c>
      <c r="L2059" s="5">
        <f t="shared" si="2910"/>
        <v>0</v>
      </c>
      <c r="M2059" s="5">
        <f t="shared" si="2910"/>
        <v>0</v>
      </c>
      <c r="N2059" s="5">
        <f t="shared" si="2910"/>
        <v>0</v>
      </c>
      <c r="O2059" s="5">
        <f t="shared" si="2895"/>
        <v>0</v>
      </c>
      <c r="P2059" s="5">
        <f>VLOOKUP(CONCATENATE($F2059," ",$G2059),AllocFactorMatrix,(P$4+1),FALSE)*$E2064</f>
        <v>0</v>
      </c>
      <c r="Q2059" s="5">
        <f>VLOOKUP(CONCATENATE($F2059," ",$G2059),AllocFactorMatrix,(Q$4+1),FALSE)*$E2064</f>
        <v>0</v>
      </c>
      <c r="R2059" s="5">
        <f>VLOOKUP(CONCATENATE($F2059," ",$G2059),AllocFactorMatrix,(R$4+1),FALSE)*$E2064</f>
        <v>0</v>
      </c>
      <c r="S2059" s="5">
        <f>VLOOKUP(CONCATENATE($F2059," ",$G2059),AllocFactorMatrix,(S$4+1),FALSE)*$E2064</f>
        <v>0</v>
      </c>
      <c r="T2059" s="5">
        <f t="shared" si="2908"/>
        <v>0</v>
      </c>
      <c r="U2059" s="5">
        <f>VLOOKUP(CONCATENATE($F2059," ",$G2059),AllocFactorMatrix,(U$4+1),FALSE)*$E2064</f>
        <v>0</v>
      </c>
      <c r="V2059" s="5">
        <f>VLOOKUP(CONCATENATE($F2059," ",$G2059),AllocFactorMatrix,(V$4+1),FALSE)*$E2064</f>
        <v>0</v>
      </c>
      <c r="W2059" s="5">
        <f>VLOOKUP(CONCATENATE($F2059," ",$G2059),AllocFactorMatrix,(W$4+1),FALSE)*$E2064</f>
        <v>0</v>
      </c>
      <c r="X2059" s="5">
        <f>VLOOKUP(CONCATENATE($F2059," ",$G2059),AllocFactorMatrix,(X$4+1),FALSE)*$E2064</f>
        <v>0</v>
      </c>
      <c r="Y2059" s="5">
        <f t="shared" si="2909"/>
        <v>0</v>
      </c>
      <c r="Z2059" s="5">
        <f>VLOOKUP(CONCATENATE($F2059," ",$G2059),AllocFactorMatrix,(Z$4+1),FALSE)*$E2064</f>
        <v>0</v>
      </c>
      <c r="AA2059" s="5">
        <f>VLOOKUP(CONCATENATE($F2059," ",$G2059),AllocFactorMatrix,(AA$4+1),FALSE)*$E2064</f>
        <v>0</v>
      </c>
      <c r="AB2059" s="5">
        <f t="shared" si="2896"/>
        <v>0</v>
      </c>
      <c r="AC2059" s="5">
        <f>VLOOKUP(CONCATENATE($F2059," ",$G2059),AllocFactorMatrix,(AC$4+1),FALSE)*$E2064</f>
        <v>0</v>
      </c>
      <c r="AD2059" s="5">
        <f>VLOOKUP(CONCATENATE($F2059," ",$G2059),AllocFactorMatrix,(AD$4+1),FALSE)*$E2064</f>
        <v>0</v>
      </c>
      <c r="AE2059" s="5">
        <f>VLOOKUP(CONCATENATE($F2059," ",$G2059),AllocFactorMatrix,(AE$4+1),FALSE)*$E2064</f>
        <v>0</v>
      </c>
    </row>
    <row r="2060" spans="4:31" hidden="1" outlineLevel="1">
      <c r="E2060" s="44"/>
      <c r="F2060" s="167" t="str">
        <f>F2064</f>
        <v>CUST_TOTAL</v>
      </c>
      <c r="G2060" s="48" t="str">
        <f>$G$11</f>
        <v>DISTPRI</v>
      </c>
      <c r="H2060" s="4">
        <f t="shared" si="2827"/>
        <v>0</v>
      </c>
      <c r="I2060" s="5">
        <f t="shared" ref="I2060:N2060" si="2911">VLOOKUP(CONCATENATE($F2060," ",$G2060),AllocFactorMatrix,(I$4+1),FALSE)*$E2064</f>
        <v>0</v>
      </c>
      <c r="J2060" s="47">
        <f t="shared" si="2911"/>
        <v>0</v>
      </c>
      <c r="K2060" s="47">
        <f t="shared" si="2911"/>
        <v>0</v>
      </c>
      <c r="L2060" s="5">
        <f t="shared" si="2911"/>
        <v>0</v>
      </c>
      <c r="M2060" s="5">
        <f t="shared" si="2911"/>
        <v>0</v>
      </c>
      <c r="N2060" s="5">
        <f t="shared" si="2911"/>
        <v>0</v>
      </c>
      <c r="O2060" s="5">
        <f t="shared" si="2895"/>
        <v>0</v>
      </c>
      <c r="P2060" s="5">
        <f>VLOOKUP(CONCATENATE($F2060," ",$G2060),AllocFactorMatrix,(P$4+1),FALSE)*$E2064</f>
        <v>0</v>
      </c>
      <c r="Q2060" s="5">
        <f>VLOOKUP(CONCATENATE($F2060," ",$G2060),AllocFactorMatrix,(Q$4+1),FALSE)*$E2064</f>
        <v>0</v>
      </c>
      <c r="R2060" s="5">
        <f>VLOOKUP(CONCATENATE($F2060," ",$G2060),AllocFactorMatrix,(R$4+1),FALSE)*$E2064</f>
        <v>0</v>
      </c>
      <c r="S2060" s="5">
        <f>VLOOKUP(CONCATENATE($F2060," ",$G2060),AllocFactorMatrix,(S$4+1),FALSE)*$E2064</f>
        <v>0</v>
      </c>
      <c r="T2060" s="5">
        <f t="shared" si="2908"/>
        <v>0</v>
      </c>
      <c r="U2060" s="5">
        <f>VLOOKUP(CONCATENATE($F2060," ",$G2060),AllocFactorMatrix,(U$4+1),FALSE)*$E2064</f>
        <v>0</v>
      </c>
      <c r="V2060" s="5">
        <f>VLOOKUP(CONCATENATE($F2060," ",$G2060),AllocFactorMatrix,(V$4+1),FALSE)*$E2064</f>
        <v>0</v>
      </c>
      <c r="W2060" s="5">
        <f>VLOOKUP(CONCATENATE($F2060," ",$G2060),AllocFactorMatrix,(W$4+1),FALSE)*$E2064</f>
        <v>0</v>
      </c>
      <c r="X2060" s="5">
        <f>VLOOKUP(CONCATENATE($F2060," ",$G2060),AllocFactorMatrix,(X$4+1),FALSE)*$E2064</f>
        <v>0</v>
      </c>
      <c r="Y2060" s="5">
        <f t="shared" si="2909"/>
        <v>0</v>
      </c>
      <c r="Z2060" s="5">
        <f>VLOOKUP(CONCATENATE($F2060," ",$G2060),AllocFactorMatrix,(Z$4+1),FALSE)*$E2064</f>
        <v>0</v>
      </c>
      <c r="AA2060" s="5">
        <f>VLOOKUP(CONCATENATE($F2060," ",$G2060),AllocFactorMatrix,(AA$4+1),FALSE)*$E2064</f>
        <v>0</v>
      </c>
      <c r="AB2060" s="5">
        <f t="shared" si="2896"/>
        <v>0</v>
      </c>
      <c r="AC2060" s="5">
        <f>VLOOKUP(CONCATENATE($F2060," ",$G2060),AllocFactorMatrix,(AC$4+1),FALSE)*$E2064</f>
        <v>0</v>
      </c>
      <c r="AD2060" s="5">
        <f>VLOOKUP(CONCATENATE($F2060," ",$G2060),AllocFactorMatrix,(AD$4+1),FALSE)*$E2064</f>
        <v>0</v>
      </c>
      <c r="AE2060" s="5">
        <f>VLOOKUP(CONCATENATE($F2060," ",$G2060),AllocFactorMatrix,(AE$4+1),FALSE)*$E2064</f>
        <v>0</v>
      </c>
    </row>
    <row r="2061" spans="4:31" hidden="1" outlineLevel="1">
      <c r="E2061" s="44"/>
      <c r="F2061" s="167" t="str">
        <f>F2064</f>
        <v>CUST_TOTAL</v>
      </c>
      <c r="G2061" s="48" t="str">
        <f>$G$12</f>
        <v>DISTSEC</v>
      </c>
      <c r="H2061" s="4">
        <f t="shared" si="2827"/>
        <v>0</v>
      </c>
      <c r="I2061" s="5">
        <f t="shared" ref="I2061:N2061" si="2912">VLOOKUP(CONCATENATE($F2061," ",$G2061),AllocFactorMatrix,(I$4+1),FALSE)*$E2064</f>
        <v>0</v>
      </c>
      <c r="J2061" s="47">
        <f t="shared" si="2912"/>
        <v>0</v>
      </c>
      <c r="K2061" s="47">
        <f t="shared" si="2912"/>
        <v>0</v>
      </c>
      <c r="L2061" s="5">
        <f t="shared" si="2912"/>
        <v>0</v>
      </c>
      <c r="M2061" s="5">
        <f t="shared" si="2912"/>
        <v>0</v>
      </c>
      <c r="N2061" s="5">
        <f t="shared" si="2912"/>
        <v>0</v>
      </c>
      <c r="O2061" s="5">
        <f t="shared" si="2895"/>
        <v>0</v>
      </c>
      <c r="P2061" s="5">
        <f>VLOOKUP(CONCATENATE($F2061," ",$G2061),AllocFactorMatrix,(P$4+1),FALSE)*$E2064</f>
        <v>0</v>
      </c>
      <c r="Q2061" s="5">
        <f>VLOOKUP(CONCATENATE($F2061," ",$G2061),AllocFactorMatrix,(Q$4+1),FALSE)*$E2064</f>
        <v>0</v>
      </c>
      <c r="R2061" s="5">
        <f>VLOOKUP(CONCATENATE($F2061," ",$G2061),AllocFactorMatrix,(R$4+1),FALSE)*$E2064</f>
        <v>0</v>
      </c>
      <c r="S2061" s="5">
        <f>VLOOKUP(CONCATENATE($F2061," ",$G2061),AllocFactorMatrix,(S$4+1),FALSE)*$E2064</f>
        <v>0</v>
      </c>
      <c r="T2061" s="5">
        <f t="shared" si="2908"/>
        <v>0</v>
      </c>
      <c r="U2061" s="5">
        <f>VLOOKUP(CONCATENATE($F2061," ",$G2061),AllocFactorMatrix,(U$4+1),FALSE)*$E2064</f>
        <v>0</v>
      </c>
      <c r="V2061" s="5">
        <f>VLOOKUP(CONCATENATE($F2061," ",$G2061),AllocFactorMatrix,(V$4+1),FALSE)*$E2064</f>
        <v>0</v>
      </c>
      <c r="W2061" s="5">
        <f>VLOOKUP(CONCATENATE($F2061," ",$G2061),AllocFactorMatrix,(W$4+1),FALSE)*$E2064</f>
        <v>0</v>
      </c>
      <c r="X2061" s="5">
        <f>VLOOKUP(CONCATENATE($F2061," ",$G2061),AllocFactorMatrix,(X$4+1),FALSE)*$E2064</f>
        <v>0</v>
      </c>
      <c r="Y2061" s="5">
        <f t="shared" si="2909"/>
        <v>0</v>
      </c>
      <c r="Z2061" s="5">
        <f>VLOOKUP(CONCATENATE($F2061," ",$G2061),AllocFactorMatrix,(Z$4+1),FALSE)*$E2064</f>
        <v>0</v>
      </c>
      <c r="AA2061" s="5">
        <f>VLOOKUP(CONCATENATE($F2061," ",$G2061),AllocFactorMatrix,(AA$4+1),FALSE)*$E2064</f>
        <v>0</v>
      </c>
      <c r="AB2061" s="5">
        <f t="shared" si="2896"/>
        <v>0</v>
      </c>
      <c r="AC2061" s="5">
        <f>VLOOKUP(CONCATENATE($F2061," ",$G2061),AllocFactorMatrix,(AC$4+1),FALSE)*$E2064</f>
        <v>0</v>
      </c>
      <c r="AD2061" s="5">
        <f>VLOOKUP(CONCATENATE($F2061," ",$G2061),AllocFactorMatrix,(AD$4+1),FALSE)*$E2064</f>
        <v>0</v>
      </c>
      <c r="AE2061" s="5">
        <f>VLOOKUP(CONCATENATE($F2061," ",$G2061),AllocFactorMatrix,(AE$4+1),FALSE)*$E2064</f>
        <v>0</v>
      </c>
    </row>
    <row r="2062" spans="4:31" hidden="1" outlineLevel="1">
      <c r="E2062" s="44"/>
      <c r="F2062" s="167" t="str">
        <f>F2064</f>
        <v>CUST_TOTAL</v>
      </c>
      <c r="G2062" s="48" t="str">
        <f>$G$13</f>
        <v>ENERGY</v>
      </c>
      <c r="H2062" s="4">
        <f t="shared" si="2827"/>
        <v>0</v>
      </c>
      <c r="I2062" s="5">
        <f t="shared" ref="I2062:N2062" si="2913">VLOOKUP(CONCATENATE($F2062," ",$G2062),AllocFactorMatrix,(I$4+1),FALSE)*$E2064</f>
        <v>0</v>
      </c>
      <c r="J2062" s="47">
        <f t="shared" si="2913"/>
        <v>0</v>
      </c>
      <c r="K2062" s="47">
        <f t="shared" si="2913"/>
        <v>0</v>
      </c>
      <c r="L2062" s="5">
        <f t="shared" si="2913"/>
        <v>0</v>
      </c>
      <c r="M2062" s="5">
        <f t="shared" si="2913"/>
        <v>0</v>
      </c>
      <c r="N2062" s="5">
        <f t="shared" si="2913"/>
        <v>0</v>
      </c>
      <c r="O2062" s="5">
        <f t="shared" si="2895"/>
        <v>0</v>
      </c>
      <c r="P2062" s="5">
        <f>VLOOKUP(CONCATENATE($F2062," ",$G2062),AllocFactorMatrix,(P$4+1),FALSE)*$E2064</f>
        <v>0</v>
      </c>
      <c r="Q2062" s="5">
        <f>VLOOKUP(CONCATENATE($F2062," ",$G2062),AllocFactorMatrix,(Q$4+1),FALSE)*$E2064</f>
        <v>0</v>
      </c>
      <c r="R2062" s="5">
        <f>VLOOKUP(CONCATENATE($F2062," ",$G2062),AllocFactorMatrix,(R$4+1),FALSE)*$E2064</f>
        <v>0</v>
      </c>
      <c r="S2062" s="5">
        <f>VLOOKUP(CONCATENATE($F2062," ",$G2062),AllocFactorMatrix,(S$4+1),FALSE)*$E2064</f>
        <v>0</v>
      </c>
      <c r="T2062" s="5">
        <f t="shared" si="2908"/>
        <v>0</v>
      </c>
      <c r="U2062" s="5">
        <f>VLOOKUP(CONCATENATE($F2062," ",$G2062),AllocFactorMatrix,(U$4+1),FALSE)*$E2064</f>
        <v>0</v>
      </c>
      <c r="V2062" s="5">
        <f>VLOOKUP(CONCATENATE($F2062," ",$G2062),AllocFactorMatrix,(V$4+1),FALSE)*$E2064</f>
        <v>0</v>
      </c>
      <c r="W2062" s="5">
        <f>VLOOKUP(CONCATENATE($F2062," ",$G2062),AllocFactorMatrix,(W$4+1),FALSE)*$E2064</f>
        <v>0</v>
      </c>
      <c r="X2062" s="5">
        <f>VLOOKUP(CONCATENATE($F2062," ",$G2062),AllocFactorMatrix,(X$4+1),FALSE)*$E2064</f>
        <v>0</v>
      </c>
      <c r="Y2062" s="5">
        <f t="shared" si="2909"/>
        <v>0</v>
      </c>
      <c r="Z2062" s="5">
        <f>VLOOKUP(CONCATENATE($F2062," ",$G2062),AllocFactorMatrix,(Z$4+1),FALSE)*$E2064</f>
        <v>0</v>
      </c>
      <c r="AA2062" s="5">
        <f>VLOOKUP(CONCATENATE($F2062," ",$G2062),AllocFactorMatrix,(AA$4+1),FALSE)*$E2064</f>
        <v>0</v>
      </c>
      <c r="AB2062" s="5">
        <f t="shared" si="2896"/>
        <v>0</v>
      </c>
      <c r="AC2062" s="5">
        <f>VLOOKUP(CONCATENATE($F2062," ",$G2062),AllocFactorMatrix,(AC$4+1),FALSE)*$E2064</f>
        <v>0</v>
      </c>
      <c r="AD2062" s="5">
        <f>VLOOKUP(CONCATENATE($F2062," ",$G2062),AllocFactorMatrix,(AD$4+1),FALSE)*$E2064</f>
        <v>0</v>
      </c>
      <c r="AE2062" s="5">
        <f>VLOOKUP(CONCATENATE($F2062," ",$G2062),AllocFactorMatrix,(AE$4+1),FALSE)*$E2064</f>
        <v>0</v>
      </c>
    </row>
    <row r="2063" spans="4:31" hidden="1" outlineLevel="1">
      <c r="E2063" s="44"/>
      <c r="F2063" s="167" t="str">
        <f>F2064</f>
        <v>CUST_TOTAL</v>
      </c>
      <c r="G2063" s="48" t="str">
        <f>$G$14</f>
        <v>CUSTOMER</v>
      </c>
      <c r="H2063" s="4">
        <f t="shared" si="2827"/>
        <v>-9496.0000000000018</v>
      </c>
      <c r="I2063" s="5">
        <f t="shared" ref="I2063:N2063" si="2914">VLOOKUP(CONCATENATE($F2063," ",$G2063),AllocFactorMatrix,(I$4+1),FALSE)*$E2064</f>
        <v>-6048.5341157530238</v>
      </c>
      <c r="J2063" s="47">
        <f t="shared" si="2914"/>
        <v>-1.2212224990116554</v>
      </c>
      <c r="K2063" s="47">
        <f t="shared" si="2914"/>
        <v>-0.36184370341086086</v>
      </c>
      <c r="L2063" s="5">
        <f t="shared" si="2914"/>
        <v>-1371.3876359271626</v>
      </c>
      <c r="M2063" s="5">
        <f t="shared" si="2914"/>
        <v>-3.3922847194768204</v>
      </c>
      <c r="N2063" s="5">
        <f t="shared" si="2914"/>
        <v>-0.2713827775581456</v>
      </c>
      <c r="O2063" s="5">
        <f t="shared" si="2895"/>
        <v>-1375.0513034241974</v>
      </c>
      <c r="P2063" s="5">
        <f>VLOOKUP(CONCATENATE($F2063," ",$G2063),AllocFactorMatrix,(P$4+1),FALSE)*$E2064</f>
        <v>-24.51491090608582</v>
      </c>
      <c r="Q2063" s="5">
        <f>VLOOKUP(CONCATENATE($F2063," ",$G2063),AllocFactorMatrix,(Q$4+1),FALSE)*$E2064</f>
        <v>-2.5329059238760259</v>
      </c>
      <c r="R2063" s="5">
        <f>VLOOKUP(CONCATENATE($F2063," ",$G2063),AllocFactorMatrix,(R$4+1),FALSE)*$E2064</f>
        <v>-0.54276555511629121</v>
      </c>
      <c r="S2063" s="5">
        <f>VLOOKUP(CONCATENATE($F2063," ",$G2063),AllocFactorMatrix,(S$4+1),FALSE)*$E2064</f>
        <v>-4.5230462926357608E-2</v>
      </c>
      <c r="T2063" s="5">
        <f t="shared" si="2908"/>
        <v>-27.635812848004495</v>
      </c>
      <c r="U2063" s="5">
        <f>VLOOKUP(CONCATENATE($F2063," ",$G2063),AllocFactorMatrix,(U$4+1),FALSE)*$E2064</f>
        <v>-0.22615231463178803</v>
      </c>
      <c r="V2063" s="5">
        <f>VLOOKUP(CONCATENATE($F2063," ",$G2063),AllocFactorMatrix,(V$4+1),FALSE)*$E2064</f>
        <v>-1.9901403687597345</v>
      </c>
      <c r="W2063" s="5">
        <f>VLOOKUP(CONCATENATE($F2063," ",$G2063),AllocFactorMatrix,(W$4+1),FALSE)*$E2064</f>
        <v>-0.85937879560079444</v>
      </c>
      <c r="X2063" s="5">
        <f>VLOOKUP(CONCATENATE($F2063," ",$G2063),AllocFactorMatrix,(X$4+1),FALSE)*$E2064</f>
        <v>-0.18092185170543043</v>
      </c>
      <c r="Y2063" s="5">
        <f t="shared" si="2909"/>
        <v>-3.2565933306977475</v>
      </c>
      <c r="Z2063" s="5">
        <f>VLOOKUP(CONCATENATE($F2063," ",$G2063),AllocFactorMatrix,(Z$4+1),FALSE)*$E2064</f>
        <v>-6.9202608277327133</v>
      </c>
      <c r="AA2063" s="5">
        <f>VLOOKUP(CONCATENATE($F2063," ",$G2063),AllocFactorMatrix,(AA$4+1),FALSE)*$E2064</f>
        <v>-4.5230462926357608E-2</v>
      </c>
      <c r="AB2063" s="5">
        <f t="shared" si="2896"/>
        <v>-6.9654912906590711</v>
      </c>
      <c r="AC2063" s="5">
        <f>VLOOKUP(CONCATENATE($F2063," ",$G2063),AllocFactorMatrix,(AC$4+1),FALSE)*$E2064</f>
        <v>-0.40707416633721843</v>
      </c>
      <c r="AD2063" s="5">
        <f>VLOOKUP(CONCATENATE($F2063," ",$G2063),AllocFactorMatrix,(AD$4+1),FALSE)*$E2064</f>
        <v>-2030.0788675237084</v>
      </c>
      <c r="AE2063" s="5">
        <f>VLOOKUP(CONCATENATE($F2063," ",$G2063),AllocFactorMatrix,(AE$4+1),FALSE)*$E2064</f>
        <v>-2.4876754609496681</v>
      </c>
    </row>
    <row r="2064" spans="4:31" collapsed="1">
      <c r="D2064" s="96" t="s">
        <v>639</v>
      </c>
      <c r="E2064" s="54">
        <v>-9496</v>
      </c>
      <c r="F2064" s="87" t="s">
        <v>39</v>
      </c>
      <c r="G2064" s="48" t="str">
        <f>$G$15</f>
        <v>TOTAL</v>
      </c>
      <c r="H2064" s="4">
        <f t="shared" si="2827"/>
        <v>-9496.0000000000018</v>
      </c>
      <c r="I2064" s="5">
        <f t="shared" ref="I2064:N2064" si="2915">VLOOKUP(CONCATENATE($F2064," ",$G2064),AllocFactorMatrix,(I$4+1),FALSE)*$E2064</f>
        <v>-6048.5341157530238</v>
      </c>
      <c r="J2064" s="47">
        <f t="shared" si="2915"/>
        <v>-1.2212224990116554</v>
      </c>
      <c r="K2064" s="47">
        <f t="shared" si="2915"/>
        <v>-0.36184370341086086</v>
      </c>
      <c r="L2064" s="5">
        <f t="shared" si="2915"/>
        <v>-1371.3876359271626</v>
      </c>
      <c r="M2064" s="5">
        <f t="shared" si="2915"/>
        <v>-3.3922847194768204</v>
      </c>
      <c r="N2064" s="5">
        <f t="shared" si="2915"/>
        <v>-0.2713827775581456</v>
      </c>
      <c r="O2064" s="5">
        <f t="shared" si="2895"/>
        <v>-1375.0513034241974</v>
      </c>
      <c r="P2064" s="5">
        <f>VLOOKUP(CONCATENATE($F2064," ",$G2064),AllocFactorMatrix,(P$4+1),FALSE)*$E2064</f>
        <v>-24.51491090608582</v>
      </c>
      <c r="Q2064" s="5">
        <f>VLOOKUP(CONCATENATE($F2064," ",$G2064),AllocFactorMatrix,(Q$4+1),FALSE)*$E2064</f>
        <v>-2.5329059238760259</v>
      </c>
      <c r="R2064" s="5">
        <f>VLOOKUP(CONCATENATE($F2064," ",$G2064),AllocFactorMatrix,(R$4+1),FALSE)*$E2064</f>
        <v>-0.54276555511629121</v>
      </c>
      <c r="S2064" s="5">
        <f>VLOOKUP(CONCATENATE($F2064," ",$G2064),AllocFactorMatrix,(S$4+1),FALSE)*$E2064</f>
        <v>-4.5230462926357608E-2</v>
      </c>
      <c r="T2064" s="5">
        <f t="shared" si="2908"/>
        <v>-27.635812848004495</v>
      </c>
      <c r="U2064" s="5">
        <f>VLOOKUP(CONCATENATE($F2064," ",$G2064),AllocFactorMatrix,(U$4+1),FALSE)*$E2064</f>
        <v>-0.22615231463178803</v>
      </c>
      <c r="V2064" s="5">
        <f>VLOOKUP(CONCATENATE($F2064," ",$G2064),AllocFactorMatrix,(V$4+1),FALSE)*$E2064</f>
        <v>-1.9901403687597345</v>
      </c>
      <c r="W2064" s="5">
        <f>VLOOKUP(CONCATENATE($F2064," ",$G2064),AllocFactorMatrix,(W$4+1),FALSE)*$E2064</f>
        <v>-0.85937879560079444</v>
      </c>
      <c r="X2064" s="5">
        <f>VLOOKUP(CONCATENATE($F2064," ",$G2064),AllocFactorMatrix,(X$4+1),FALSE)*$E2064</f>
        <v>-0.18092185170543043</v>
      </c>
      <c r="Y2064" s="5">
        <f t="shared" si="2909"/>
        <v>-3.2565933306977475</v>
      </c>
      <c r="Z2064" s="5">
        <f>VLOOKUP(CONCATENATE($F2064," ",$G2064),AllocFactorMatrix,(Z$4+1),FALSE)*$E2064</f>
        <v>-6.9202608277327133</v>
      </c>
      <c r="AA2064" s="5">
        <f>VLOOKUP(CONCATENATE($F2064," ",$G2064),AllocFactorMatrix,(AA$4+1),FALSE)*$E2064</f>
        <v>-4.5230462926357608E-2</v>
      </c>
      <c r="AB2064" s="5">
        <f t="shared" si="2896"/>
        <v>-6.9654912906590711</v>
      </c>
      <c r="AC2064" s="5">
        <f>VLOOKUP(CONCATENATE($F2064," ",$G2064),AllocFactorMatrix,(AC$4+1),FALSE)*$E2064</f>
        <v>-0.40707416633721843</v>
      </c>
      <c r="AD2064" s="5">
        <f>VLOOKUP(CONCATENATE($F2064," ",$G2064),AllocFactorMatrix,(AD$4+1),FALSE)*$E2064</f>
        <v>-2030.0788675237084</v>
      </c>
      <c r="AE2064" s="5">
        <f>VLOOKUP(CONCATENATE($F2064," ",$G2064),AllocFactorMatrix,(AE$4+1),FALSE)*$E2064</f>
        <v>-2.4876754609496681</v>
      </c>
    </row>
    <row r="2065" spans="1:31" s="44" customFormat="1" hidden="1" outlineLevel="1">
      <c r="A2065" s="49"/>
      <c r="B2065" s="97"/>
      <c r="C2065" s="48"/>
      <c r="D2065" s="48"/>
      <c r="F2065" s="167" t="str">
        <f>F2072</f>
        <v>PROD_DEMAND</v>
      </c>
      <c r="G2065" s="48" t="str">
        <f>$G$8</f>
        <v>PRODUCTION</v>
      </c>
      <c r="H2065" s="46">
        <f t="shared" ref="H2065:H2128" si="2916">SUBTOTAL(9,I2065:AE2065)</f>
        <v>1695512.9999999998</v>
      </c>
      <c r="I2065" s="47">
        <f t="shared" ref="I2065:N2065" si="2917">VLOOKUP(CONCATENATE($F2065," ",$G2065),AllocFactorMatrix,(I$4+1),FALSE)*$E2072</f>
        <v>871953.04520036583</v>
      </c>
      <c r="J2065" s="47">
        <f t="shared" si="2917"/>
        <v>195.07084355814942</v>
      </c>
      <c r="K2065" s="47">
        <f t="shared" si="2917"/>
        <v>341.55513790540925</v>
      </c>
      <c r="L2065" s="47">
        <f t="shared" si="2917"/>
        <v>203223.89332076482</v>
      </c>
      <c r="M2065" s="47">
        <f t="shared" si="2917"/>
        <v>2827.8578890961298</v>
      </c>
      <c r="N2065" s="47">
        <f t="shared" si="2917"/>
        <v>393.84625190337476</v>
      </c>
      <c r="O2065" s="47">
        <f t="shared" ref="O2065:O2072" si="2918">SUBTOTAL(9,L2065:N2065)</f>
        <v>206445.59746176432</v>
      </c>
      <c r="P2065" s="47">
        <f>VLOOKUP(CONCATENATE($F2065," ",$G2065),AllocFactorMatrix,(P$4+1),FALSE)*$E2072</f>
        <v>120876.089958818</v>
      </c>
      <c r="Q2065" s="47">
        <f>VLOOKUP(CONCATENATE($F2065," ",$G2065),AllocFactorMatrix,(Q$4+1),FALSE)*$E2072</f>
        <v>21692.299648073054</v>
      </c>
      <c r="R2065" s="47">
        <f>VLOOKUP(CONCATENATE($F2065," ",$G2065),AllocFactorMatrix,(R$4+1),FALSE)*$E2072</f>
        <v>4398.9770027232444</v>
      </c>
      <c r="S2065" s="47">
        <f>VLOOKUP(CONCATENATE($F2065," ",$G2065),AllocFactorMatrix,(S$4+1),FALSE)*$E2072</f>
        <v>167.04916236436938</v>
      </c>
      <c r="T2065" s="47">
        <f>SUBTOTAL(9,P2065:S2065)</f>
        <v>147134.41577197865</v>
      </c>
      <c r="U2065" s="47">
        <f>VLOOKUP(CONCATENATE($F2065," ",$G2065),AllocFactorMatrix,(U$4+1),FALSE)*$E2072</f>
        <v>5732.8918682172498</v>
      </c>
      <c r="V2065" s="47">
        <f>VLOOKUP(CONCATENATE($F2065," ",$G2065),AllocFactorMatrix,(V$4+1),FALSE)*$E2072</f>
        <v>77397.350677104288</v>
      </c>
      <c r="W2065" s="47">
        <f>VLOOKUP(CONCATENATE($F2065," ",$G2065),AllocFactorMatrix,(W$4+1),FALSE)*$E2072</f>
        <v>296013.79673415801</v>
      </c>
      <c r="X2065" s="47">
        <f>VLOOKUP(CONCATENATE($F2065," ",$G2065),AllocFactorMatrix,(X$4+1),FALSE)*$E2072</f>
        <v>53625.644714647176</v>
      </c>
      <c r="Y2065" s="47">
        <f>SUBTOTAL(9,U2065:X2065)</f>
        <v>432769.68399412674</v>
      </c>
      <c r="Z2065" s="47">
        <f>VLOOKUP(CONCATENATE($F2065," ",$G2065),AllocFactorMatrix,(Z$4+1),FALSE)*$E2072</f>
        <v>33225.110317429586</v>
      </c>
      <c r="AA2065" s="47">
        <f>VLOOKUP(CONCATENATE($F2065," ",$G2065),AllocFactorMatrix,(AA$4+1),FALSE)*$E2072</f>
        <v>663.59067190032908</v>
      </c>
      <c r="AB2065" s="47">
        <f t="shared" ref="AB2065:AB2072" si="2919">SUBTOTAL(9,Z2065:AA2065)</f>
        <v>33888.700989329918</v>
      </c>
      <c r="AC2065" s="47">
        <f>VLOOKUP(CONCATENATE($F2065," ",$G2065),AllocFactorMatrix,(AC$4+1),FALSE)*$E2072</f>
        <v>438.29295678805158</v>
      </c>
      <c r="AD2065" s="47">
        <f>VLOOKUP(CONCATENATE($F2065," ",$G2065),AllocFactorMatrix,(AD$4+1),FALSE)*$E2072</f>
        <v>1947.146861711755</v>
      </c>
      <c r="AE2065" s="47">
        <f>VLOOKUP(CONCATENATE($F2065," ",$G2065),AllocFactorMatrix,(AE$4+1),FALSE)*$E2072</f>
        <v>399.49078247126135</v>
      </c>
    </row>
    <row r="2066" spans="1:31" s="44" customFormat="1" hidden="1" outlineLevel="1">
      <c r="A2066" s="49"/>
      <c r="B2066" s="97"/>
      <c r="C2066" s="48"/>
      <c r="D2066" s="48"/>
      <c r="F2066" s="167" t="str">
        <f>F2072</f>
        <v>PROD_DEMAND</v>
      </c>
      <c r="G2066" s="48" t="str">
        <f>$G$9</f>
        <v>BULKTRAN</v>
      </c>
      <c r="H2066" s="46">
        <f t="shared" si="2916"/>
        <v>0</v>
      </c>
      <c r="I2066" s="47">
        <f t="shared" ref="I2066:N2066" si="2920">VLOOKUP(CONCATENATE($F2066," ",$G2066),AllocFactorMatrix,(I$4+1),FALSE)*$E2072</f>
        <v>0</v>
      </c>
      <c r="J2066" s="47">
        <f t="shared" si="2920"/>
        <v>0</v>
      </c>
      <c r="K2066" s="47">
        <f t="shared" si="2920"/>
        <v>0</v>
      </c>
      <c r="L2066" s="47">
        <f t="shared" si="2920"/>
        <v>0</v>
      </c>
      <c r="M2066" s="47">
        <f t="shared" si="2920"/>
        <v>0</v>
      </c>
      <c r="N2066" s="47">
        <f t="shared" si="2920"/>
        <v>0</v>
      </c>
      <c r="O2066" s="47">
        <f t="shared" si="2918"/>
        <v>0</v>
      </c>
      <c r="P2066" s="47">
        <f>VLOOKUP(CONCATENATE($F2066," ",$G2066),AllocFactorMatrix,(P$4+1),FALSE)*$E2072</f>
        <v>0</v>
      </c>
      <c r="Q2066" s="47">
        <f>VLOOKUP(CONCATENATE($F2066," ",$G2066),AllocFactorMatrix,(Q$4+1),FALSE)*$E2072</f>
        <v>0</v>
      </c>
      <c r="R2066" s="47">
        <f>VLOOKUP(CONCATENATE($F2066," ",$G2066),AllocFactorMatrix,(R$4+1),FALSE)*$E2072</f>
        <v>0</v>
      </c>
      <c r="S2066" s="47">
        <f>VLOOKUP(CONCATENATE($F2066," ",$G2066),AllocFactorMatrix,(S$4+1),FALSE)*$E2072</f>
        <v>0</v>
      </c>
      <c r="T2066" s="47">
        <f t="shared" ref="T2066:T2072" si="2921">SUBTOTAL(9,P2066:S2066)</f>
        <v>0</v>
      </c>
      <c r="U2066" s="47">
        <f>VLOOKUP(CONCATENATE($F2066," ",$G2066),AllocFactorMatrix,(U$4+1),FALSE)*$E2072</f>
        <v>0</v>
      </c>
      <c r="V2066" s="47">
        <f>VLOOKUP(CONCATENATE($F2066," ",$G2066),AllocFactorMatrix,(V$4+1),FALSE)*$E2072</f>
        <v>0</v>
      </c>
      <c r="W2066" s="47">
        <f>VLOOKUP(CONCATENATE($F2066," ",$G2066),AllocFactorMatrix,(W$4+1),FALSE)*$E2072</f>
        <v>0</v>
      </c>
      <c r="X2066" s="47">
        <f>VLOOKUP(CONCATENATE($F2066," ",$G2066),AllocFactorMatrix,(X$4+1),FALSE)*$E2072</f>
        <v>0</v>
      </c>
      <c r="Y2066" s="47">
        <f t="shared" ref="Y2066:Y2072" si="2922">SUBTOTAL(9,U2066:X2066)</f>
        <v>0</v>
      </c>
      <c r="Z2066" s="47">
        <f>VLOOKUP(CONCATENATE($F2066," ",$G2066),AllocFactorMatrix,(Z$4+1),FALSE)*$E2072</f>
        <v>0</v>
      </c>
      <c r="AA2066" s="47">
        <f>VLOOKUP(CONCATENATE($F2066," ",$G2066),AllocFactorMatrix,(AA$4+1),FALSE)*$E2072</f>
        <v>0</v>
      </c>
      <c r="AB2066" s="47">
        <f t="shared" si="2919"/>
        <v>0</v>
      </c>
      <c r="AC2066" s="47">
        <f>VLOOKUP(CONCATENATE($F2066," ",$G2066),AllocFactorMatrix,(AC$4+1),FALSE)*$E2072</f>
        <v>0</v>
      </c>
      <c r="AD2066" s="47">
        <f>VLOOKUP(CONCATENATE($F2066," ",$G2066),AllocFactorMatrix,(AD$4+1),FALSE)*$E2072</f>
        <v>0</v>
      </c>
      <c r="AE2066" s="47">
        <f>VLOOKUP(CONCATENATE($F2066," ",$G2066),AllocFactorMatrix,(AE$4+1),FALSE)*$E2072</f>
        <v>0</v>
      </c>
    </row>
    <row r="2067" spans="1:31" s="44" customFormat="1" hidden="1" outlineLevel="1">
      <c r="A2067" s="49"/>
      <c r="B2067" s="97"/>
      <c r="C2067" s="48"/>
      <c r="D2067" s="48"/>
      <c r="F2067" s="167" t="str">
        <f>F2072</f>
        <v>PROD_DEMAND</v>
      </c>
      <c r="G2067" s="48" t="str">
        <f>$G$10</f>
        <v>SUBTRAN</v>
      </c>
      <c r="H2067" s="46">
        <f t="shared" si="2916"/>
        <v>0</v>
      </c>
      <c r="I2067" s="47">
        <f t="shared" ref="I2067:N2067" si="2923">VLOOKUP(CONCATENATE($F2067," ",$G2067),AllocFactorMatrix,(I$4+1),FALSE)*$E2072</f>
        <v>0</v>
      </c>
      <c r="J2067" s="47">
        <f t="shared" si="2923"/>
        <v>0</v>
      </c>
      <c r="K2067" s="47">
        <f t="shared" si="2923"/>
        <v>0</v>
      </c>
      <c r="L2067" s="47">
        <f t="shared" si="2923"/>
        <v>0</v>
      </c>
      <c r="M2067" s="47">
        <f t="shared" si="2923"/>
        <v>0</v>
      </c>
      <c r="N2067" s="47">
        <f t="shared" si="2923"/>
        <v>0</v>
      </c>
      <c r="O2067" s="47">
        <f t="shared" si="2918"/>
        <v>0</v>
      </c>
      <c r="P2067" s="47">
        <f>VLOOKUP(CONCATENATE($F2067," ",$G2067),AllocFactorMatrix,(P$4+1),FALSE)*$E2072</f>
        <v>0</v>
      </c>
      <c r="Q2067" s="47">
        <f>VLOOKUP(CONCATENATE($F2067," ",$G2067),AllocFactorMatrix,(Q$4+1),FALSE)*$E2072</f>
        <v>0</v>
      </c>
      <c r="R2067" s="47">
        <f>VLOOKUP(CONCATENATE($F2067," ",$G2067),AllocFactorMatrix,(R$4+1),FALSE)*$E2072</f>
        <v>0</v>
      </c>
      <c r="S2067" s="47">
        <f>VLOOKUP(CONCATENATE($F2067," ",$G2067),AllocFactorMatrix,(S$4+1),FALSE)*$E2072</f>
        <v>0</v>
      </c>
      <c r="T2067" s="47">
        <f t="shared" si="2921"/>
        <v>0</v>
      </c>
      <c r="U2067" s="47">
        <f>VLOOKUP(CONCATENATE($F2067," ",$G2067),AllocFactorMatrix,(U$4+1),FALSE)*$E2072</f>
        <v>0</v>
      </c>
      <c r="V2067" s="47">
        <f>VLOOKUP(CONCATENATE($F2067," ",$G2067),AllocFactorMatrix,(V$4+1),FALSE)*$E2072</f>
        <v>0</v>
      </c>
      <c r="W2067" s="47">
        <f>VLOOKUP(CONCATENATE($F2067," ",$G2067),AllocFactorMatrix,(W$4+1),FALSE)*$E2072</f>
        <v>0</v>
      </c>
      <c r="X2067" s="47">
        <f>VLOOKUP(CONCATENATE($F2067," ",$G2067),AllocFactorMatrix,(X$4+1),FALSE)*$E2072</f>
        <v>0</v>
      </c>
      <c r="Y2067" s="47">
        <f t="shared" si="2922"/>
        <v>0</v>
      </c>
      <c r="Z2067" s="47">
        <f>VLOOKUP(CONCATENATE($F2067," ",$G2067),AllocFactorMatrix,(Z$4+1),FALSE)*$E2072</f>
        <v>0</v>
      </c>
      <c r="AA2067" s="47">
        <f>VLOOKUP(CONCATENATE($F2067," ",$G2067),AllocFactorMatrix,(AA$4+1),FALSE)*$E2072</f>
        <v>0</v>
      </c>
      <c r="AB2067" s="47">
        <f t="shared" si="2919"/>
        <v>0</v>
      </c>
      <c r="AC2067" s="47">
        <f>VLOOKUP(CONCATENATE($F2067," ",$G2067),AllocFactorMatrix,(AC$4+1),FALSE)*$E2072</f>
        <v>0</v>
      </c>
      <c r="AD2067" s="47">
        <f>VLOOKUP(CONCATENATE($F2067," ",$G2067),AllocFactorMatrix,(AD$4+1),FALSE)*$E2072</f>
        <v>0</v>
      </c>
      <c r="AE2067" s="47">
        <f>VLOOKUP(CONCATENATE($F2067," ",$G2067),AllocFactorMatrix,(AE$4+1),FALSE)*$E2072</f>
        <v>0</v>
      </c>
    </row>
    <row r="2068" spans="1:31" s="44" customFormat="1" hidden="1" outlineLevel="1">
      <c r="A2068" s="49"/>
      <c r="B2068" s="97"/>
      <c r="C2068" s="48"/>
      <c r="D2068" s="48"/>
      <c r="F2068" s="167" t="str">
        <f>F2072</f>
        <v>PROD_DEMAND</v>
      </c>
      <c r="G2068" s="48" t="str">
        <f>$G$11</f>
        <v>DISTPRI</v>
      </c>
      <c r="H2068" s="46">
        <f t="shared" si="2916"/>
        <v>0</v>
      </c>
      <c r="I2068" s="47">
        <f t="shared" ref="I2068:N2068" si="2924">VLOOKUP(CONCATENATE($F2068," ",$G2068),AllocFactorMatrix,(I$4+1),FALSE)*$E2072</f>
        <v>0</v>
      </c>
      <c r="J2068" s="47">
        <f t="shared" si="2924"/>
        <v>0</v>
      </c>
      <c r="K2068" s="47">
        <f t="shared" si="2924"/>
        <v>0</v>
      </c>
      <c r="L2068" s="47">
        <f t="shared" si="2924"/>
        <v>0</v>
      </c>
      <c r="M2068" s="47">
        <f t="shared" si="2924"/>
        <v>0</v>
      </c>
      <c r="N2068" s="47">
        <f t="shared" si="2924"/>
        <v>0</v>
      </c>
      <c r="O2068" s="47">
        <f t="shared" si="2918"/>
        <v>0</v>
      </c>
      <c r="P2068" s="47">
        <f>VLOOKUP(CONCATENATE($F2068," ",$G2068),AllocFactorMatrix,(P$4+1),FALSE)*$E2072</f>
        <v>0</v>
      </c>
      <c r="Q2068" s="47">
        <f>VLOOKUP(CONCATENATE($F2068," ",$G2068),AllocFactorMatrix,(Q$4+1),FALSE)*$E2072</f>
        <v>0</v>
      </c>
      <c r="R2068" s="47">
        <f>VLOOKUP(CONCATENATE($F2068," ",$G2068),AllocFactorMatrix,(R$4+1),FALSE)*$E2072</f>
        <v>0</v>
      </c>
      <c r="S2068" s="47">
        <f>VLOOKUP(CONCATENATE($F2068," ",$G2068),AllocFactorMatrix,(S$4+1),FALSE)*$E2072</f>
        <v>0</v>
      </c>
      <c r="T2068" s="47">
        <f t="shared" si="2921"/>
        <v>0</v>
      </c>
      <c r="U2068" s="47">
        <f>VLOOKUP(CONCATENATE($F2068," ",$G2068),AllocFactorMatrix,(U$4+1),FALSE)*$E2072</f>
        <v>0</v>
      </c>
      <c r="V2068" s="47">
        <f>VLOOKUP(CONCATENATE($F2068," ",$G2068),AllocFactorMatrix,(V$4+1),FALSE)*$E2072</f>
        <v>0</v>
      </c>
      <c r="W2068" s="47">
        <f>VLOOKUP(CONCATENATE($F2068," ",$G2068),AllocFactorMatrix,(W$4+1),FALSE)*$E2072</f>
        <v>0</v>
      </c>
      <c r="X2068" s="47">
        <f>VLOOKUP(CONCATENATE($F2068," ",$G2068),AllocFactorMatrix,(X$4+1),FALSE)*$E2072</f>
        <v>0</v>
      </c>
      <c r="Y2068" s="47">
        <f t="shared" si="2922"/>
        <v>0</v>
      </c>
      <c r="Z2068" s="47">
        <f>VLOOKUP(CONCATENATE($F2068," ",$G2068),AllocFactorMatrix,(Z$4+1),FALSE)*$E2072</f>
        <v>0</v>
      </c>
      <c r="AA2068" s="47">
        <f>VLOOKUP(CONCATENATE($F2068," ",$G2068),AllocFactorMatrix,(AA$4+1),FALSE)*$E2072</f>
        <v>0</v>
      </c>
      <c r="AB2068" s="47">
        <f t="shared" si="2919"/>
        <v>0</v>
      </c>
      <c r="AC2068" s="47">
        <f>VLOOKUP(CONCATENATE($F2068," ",$G2068),AllocFactorMatrix,(AC$4+1),FALSE)*$E2072</f>
        <v>0</v>
      </c>
      <c r="AD2068" s="47">
        <f>VLOOKUP(CONCATENATE($F2068," ",$G2068),AllocFactorMatrix,(AD$4+1),FALSE)*$E2072</f>
        <v>0</v>
      </c>
      <c r="AE2068" s="47">
        <f>VLOOKUP(CONCATENATE($F2068," ",$G2068),AllocFactorMatrix,(AE$4+1),FALSE)*$E2072</f>
        <v>0</v>
      </c>
    </row>
    <row r="2069" spans="1:31" s="44" customFormat="1" hidden="1" outlineLevel="1">
      <c r="A2069" s="49"/>
      <c r="B2069" s="97"/>
      <c r="C2069" s="48"/>
      <c r="D2069" s="48"/>
      <c r="F2069" s="167" t="str">
        <f>F2072</f>
        <v>PROD_DEMAND</v>
      </c>
      <c r="G2069" s="48" t="str">
        <f>$G$12</f>
        <v>DISTSEC</v>
      </c>
      <c r="H2069" s="46">
        <f t="shared" si="2916"/>
        <v>0</v>
      </c>
      <c r="I2069" s="47">
        <f t="shared" ref="I2069:N2069" si="2925">VLOOKUP(CONCATENATE($F2069," ",$G2069),AllocFactorMatrix,(I$4+1),FALSE)*$E2072</f>
        <v>0</v>
      </c>
      <c r="J2069" s="47">
        <f t="shared" si="2925"/>
        <v>0</v>
      </c>
      <c r="K2069" s="47">
        <f t="shared" si="2925"/>
        <v>0</v>
      </c>
      <c r="L2069" s="47">
        <f t="shared" si="2925"/>
        <v>0</v>
      </c>
      <c r="M2069" s="47">
        <f t="shared" si="2925"/>
        <v>0</v>
      </c>
      <c r="N2069" s="47">
        <f t="shared" si="2925"/>
        <v>0</v>
      </c>
      <c r="O2069" s="47">
        <f t="shared" si="2918"/>
        <v>0</v>
      </c>
      <c r="P2069" s="47">
        <f>VLOOKUP(CONCATENATE($F2069," ",$G2069),AllocFactorMatrix,(P$4+1),FALSE)*$E2072</f>
        <v>0</v>
      </c>
      <c r="Q2069" s="47">
        <f>VLOOKUP(CONCATENATE($F2069," ",$G2069),AllocFactorMatrix,(Q$4+1),FALSE)*$E2072</f>
        <v>0</v>
      </c>
      <c r="R2069" s="47">
        <f>VLOOKUP(CONCATENATE($F2069," ",$G2069),AllocFactorMatrix,(R$4+1),FALSE)*$E2072</f>
        <v>0</v>
      </c>
      <c r="S2069" s="47">
        <f>VLOOKUP(CONCATENATE($F2069," ",$G2069),AllocFactorMatrix,(S$4+1),FALSE)*$E2072</f>
        <v>0</v>
      </c>
      <c r="T2069" s="47">
        <f t="shared" si="2921"/>
        <v>0</v>
      </c>
      <c r="U2069" s="47">
        <f>VLOOKUP(CONCATENATE($F2069," ",$G2069),AllocFactorMatrix,(U$4+1),FALSE)*$E2072</f>
        <v>0</v>
      </c>
      <c r="V2069" s="47">
        <f>VLOOKUP(CONCATENATE($F2069," ",$G2069),AllocFactorMatrix,(V$4+1),FALSE)*$E2072</f>
        <v>0</v>
      </c>
      <c r="W2069" s="47">
        <f>VLOOKUP(CONCATENATE($F2069," ",$G2069),AllocFactorMatrix,(W$4+1),FALSE)*$E2072</f>
        <v>0</v>
      </c>
      <c r="X2069" s="47">
        <f>VLOOKUP(CONCATENATE($F2069," ",$G2069),AllocFactorMatrix,(X$4+1),FALSE)*$E2072</f>
        <v>0</v>
      </c>
      <c r="Y2069" s="47">
        <f t="shared" si="2922"/>
        <v>0</v>
      </c>
      <c r="Z2069" s="47">
        <f>VLOOKUP(CONCATENATE($F2069," ",$G2069),AllocFactorMatrix,(Z$4+1),FALSE)*$E2072</f>
        <v>0</v>
      </c>
      <c r="AA2069" s="47">
        <f>VLOOKUP(CONCATENATE($F2069," ",$G2069),AllocFactorMatrix,(AA$4+1),FALSE)*$E2072</f>
        <v>0</v>
      </c>
      <c r="AB2069" s="47">
        <f t="shared" si="2919"/>
        <v>0</v>
      </c>
      <c r="AC2069" s="47">
        <f>VLOOKUP(CONCATENATE($F2069," ",$G2069),AllocFactorMatrix,(AC$4+1),FALSE)*$E2072</f>
        <v>0</v>
      </c>
      <c r="AD2069" s="47">
        <f>VLOOKUP(CONCATENATE($F2069," ",$G2069),AllocFactorMatrix,(AD$4+1),FALSE)*$E2072</f>
        <v>0</v>
      </c>
      <c r="AE2069" s="47">
        <f>VLOOKUP(CONCATENATE($F2069," ",$G2069),AllocFactorMatrix,(AE$4+1),FALSE)*$E2072</f>
        <v>0</v>
      </c>
    </row>
    <row r="2070" spans="1:31" s="44" customFormat="1" hidden="1" outlineLevel="1">
      <c r="A2070" s="49"/>
      <c r="B2070" s="97"/>
      <c r="C2070" s="48"/>
      <c r="D2070" s="48"/>
      <c r="F2070" s="167" t="str">
        <f>F2072</f>
        <v>PROD_DEMAND</v>
      </c>
      <c r="G2070" s="48" t="str">
        <f>$G$13</f>
        <v>ENERGY</v>
      </c>
      <c r="H2070" s="46">
        <f t="shared" si="2916"/>
        <v>0</v>
      </c>
      <c r="I2070" s="47">
        <f t="shared" ref="I2070:N2070" si="2926">VLOOKUP(CONCATENATE($F2070," ",$G2070),AllocFactorMatrix,(I$4+1),FALSE)*$E2072</f>
        <v>0</v>
      </c>
      <c r="J2070" s="47">
        <f t="shared" si="2926"/>
        <v>0</v>
      </c>
      <c r="K2070" s="47">
        <f t="shared" si="2926"/>
        <v>0</v>
      </c>
      <c r="L2070" s="47">
        <f t="shared" si="2926"/>
        <v>0</v>
      </c>
      <c r="M2070" s="47">
        <f t="shared" si="2926"/>
        <v>0</v>
      </c>
      <c r="N2070" s="47">
        <f t="shared" si="2926"/>
        <v>0</v>
      </c>
      <c r="O2070" s="47">
        <f t="shared" si="2918"/>
        <v>0</v>
      </c>
      <c r="P2070" s="47">
        <f>VLOOKUP(CONCATENATE($F2070," ",$G2070),AllocFactorMatrix,(P$4+1),FALSE)*$E2072</f>
        <v>0</v>
      </c>
      <c r="Q2070" s="47">
        <f>VLOOKUP(CONCATENATE($F2070," ",$G2070),AllocFactorMatrix,(Q$4+1),FALSE)*$E2072</f>
        <v>0</v>
      </c>
      <c r="R2070" s="47">
        <f>VLOOKUP(CONCATENATE($F2070," ",$G2070),AllocFactorMatrix,(R$4+1),FALSE)*$E2072</f>
        <v>0</v>
      </c>
      <c r="S2070" s="47">
        <f>VLOOKUP(CONCATENATE($F2070," ",$G2070),AllocFactorMatrix,(S$4+1),FALSE)*$E2072</f>
        <v>0</v>
      </c>
      <c r="T2070" s="47">
        <f t="shared" si="2921"/>
        <v>0</v>
      </c>
      <c r="U2070" s="47">
        <f>VLOOKUP(CONCATENATE($F2070," ",$G2070),AllocFactorMatrix,(U$4+1),FALSE)*$E2072</f>
        <v>0</v>
      </c>
      <c r="V2070" s="47">
        <f>VLOOKUP(CONCATENATE($F2070," ",$G2070),AllocFactorMatrix,(V$4+1),FALSE)*$E2072</f>
        <v>0</v>
      </c>
      <c r="W2070" s="47">
        <f>VLOOKUP(CONCATENATE($F2070," ",$G2070),AllocFactorMatrix,(W$4+1),FALSE)*$E2072</f>
        <v>0</v>
      </c>
      <c r="X2070" s="47">
        <f>VLOOKUP(CONCATENATE($F2070," ",$G2070),AllocFactorMatrix,(X$4+1),FALSE)*$E2072</f>
        <v>0</v>
      </c>
      <c r="Y2070" s="47">
        <f t="shared" si="2922"/>
        <v>0</v>
      </c>
      <c r="Z2070" s="47">
        <f>VLOOKUP(CONCATENATE($F2070," ",$G2070),AllocFactorMatrix,(Z$4+1),FALSE)*$E2072</f>
        <v>0</v>
      </c>
      <c r="AA2070" s="47">
        <f>VLOOKUP(CONCATENATE($F2070," ",$G2070),AllocFactorMatrix,(AA$4+1),FALSE)*$E2072</f>
        <v>0</v>
      </c>
      <c r="AB2070" s="47">
        <f t="shared" si="2919"/>
        <v>0</v>
      </c>
      <c r="AC2070" s="47">
        <f>VLOOKUP(CONCATENATE($F2070," ",$G2070),AllocFactorMatrix,(AC$4+1),FALSE)*$E2072</f>
        <v>0</v>
      </c>
      <c r="AD2070" s="47">
        <f>VLOOKUP(CONCATENATE($F2070," ",$G2070),AllocFactorMatrix,(AD$4+1),FALSE)*$E2072</f>
        <v>0</v>
      </c>
      <c r="AE2070" s="47">
        <f>VLOOKUP(CONCATENATE($F2070," ",$G2070),AllocFactorMatrix,(AE$4+1),FALSE)*$E2072</f>
        <v>0</v>
      </c>
    </row>
    <row r="2071" spans="1:31" s="44" customFormat="1" hidden="1" outlineLevel="1">
      <c r="A2071" s="49"/>
      <c r="B2071" s="97"/>
      <c r="C2071" s="48"/>
      <c r="D2071" s="48"/>
      <c r="F2071" s="167" t="str">
        <f>F2072</f>
        <v>PROD_DEMAND</v>
      </c>
      <c r="G2071" s="48" t="str">
        <f>$G$14</f>
        <v>CUSTOMER</v>
      </c>
      <c r="H2071" s="46">
        <f t="shared" si="2916"/>
        <v>0</v>
      </c>
      <c r="I2071" s="47">
        <f t="shared" ref="I2071:N2071" si="2927">VLOOKUP(CONCATENATE($F2071," ",$G2071),AllocFactorMatrix,(I$4+1),FALSE)*$E2072</f>
        <v>0</v>
      </c>
      <c r="J2071" s="47">
        <f t="shared" si="2927"/>
        <v>0</v>
      </c>
      <c r="K2071" s="47">
        <f t="shared" si="2927"/>
        <v>0</v>
      </c>
      <c r="L2071" s="47">
        <f t="shared" si="2927"/>
        <v>0</v>
      </c>
      <c r="M2071" s="47">
        <f t="shared" si="2927"/>
        <v>0</v>
      </c>
      <c r="N2071" s="47">
        <f t="shared" si="2927"/>
        <v>0</v>
      </c>
      <c r="O2071" s="47">
        <f t="shared" si="2918"/>
        <v>0</v>
      </c>
      <c r="P2071" s="47">
        <f>VLOOKUP(CONCATENATE($F2071," ",$G2071),AllocFactorMatrix,(P$4+1),FALSE)*$E2072</f>
        <v>0</v>
      </c>
      <c r="Q2071" s="47">
        <f>VLOOKUP(CONCATENATE($F2071," ",$G2071),AllocFactorMatrix,(Q$4+1),FALSE)*$E2072</f>
        <v>0</v>
      </c>
      <c r="R2071" s="47">
        <f>VLOOKUP(CONCATENATE($F2071," ",$G2071),AllocFactorMatrix,(R$4+1),FALSE)*$E2072</f>
        <v>0</v>
      </c>
      <c r="S2071" s="47">
        <f>VLOOKUP(CONCATENATE($F2071," ",$G2071),AllocFactorMatrix,(S$4+1),FALSE)*$E2072</f>
        <v>0</v>
      </c>
      <c r="T2071" s="47">
        <f t="shared" si="2921"/>
        <v>0</v>
      </c>
      <c r="U2071" s="47">
        <f>VLOOKUP(CONCATENATE($F2071," ",$G2071),AllocFactorMatrix,(U$4+1),FALSE)*$E2072</f>
        <v>0</v>
      </c>
      <c r="V2071" s="47">
        <f>VLOOKUP(CONCATENATE($F2071," ",$G2071),AllocFactorMatrix,(V$4+1),FALSE)*$E2072</f>
        <v>0</v>
      </c>
      <c r="W2071" s="47">
        <f>VLOOKUP(CONCATENATE($F2071," ",$G2071),AllocFactorMatrix,(W$4+1),FALSE)*$E2072</f>
        <v>0</v>
      </c>
      <c r="X2071" s="47">
        <f>VLOOKUP(CONCATENATE($F2071," ",$G2071),AllocFactorMatrix,(X$4+1),FALSE)*$E2072</f>
        <v>0</v>
      </c>
      <c r="Y2071" s="47">
        <f t="shared" si="2922"/>
        <v>0</v>
      </c>
      <c r="Z2071" s="47">
        <f>VLOOKUP(CONCATENATE($F2071," ",$G2071),AllocFactorMatrix,(Z$4+1),FALSE)*$E2072</f>
        <v>0</v>
      </c>
      <c r="AA2071" s="47">
        <f>VLOOKUP(CONCATENATE($F2071," ",$G2071),AllocFactorMatrix,(AA$4+1),FALSE)*$E2072</f>
        <v>0</v>
      </c>
      <c r="AB2071" s="47">
        <f t="shared" si="2919"/>
        <v>0</v>
      </c>
      <c r="AC2071" s="47">
        <f>VLOOKUP(CONCATENATE($F2071," ",$G2071),AllocFactorMatrix,(AC$4+1),FALSE)*$E2072</f>
        <v>0</v>
      </c>
      <c r="AD2071" s="47">
        <f>VLOOKUP(CONCATENATE($F2071," ",$G2071),AllocFactorMatrix,(AD$4+1),FALSE)*$E2072</f>
        <v>0</v>
      </c>
      <c r="AE2071" s="47">
        <f>VLOOKUP(CONCATENATE($F2071," ",$G2071),AllocFactorMatrix,(AE$4+1),FALSE)*$E2072</f>
        <v>0</v>
      </c>
    </row>
    <row r="2072" spans="1:31" s="44" customFormat="1" collapsed="1">
      <c r="A2072" s="49"/>
      <c r="B2072" s="97"/>
      <c r="C2072" s="48"/>
      <c r="D2072" s="96" t="s">
        <v>638</v>
      </c>
      <c r="E2072" s="54">
        <v>1695513</v>
      </c>
      <c r="F2072" s="87" t="s">
        <v>27</v>
      </c>
      <c r="G2072" s="48" t="str">
        <f>$G$15</f>
        <v>TOTAL</v>
      </c>
      <c r="H2072" s="46">
        <f t="shared" si="2916"/>
        <v>1695512.9999999998</v>
      </c>
      <c r="I2072" s="47">
        <f t="shared" ref="I2072:N2072" si="2928">VLOOKUP(CONCATENATE($F2072," ",$G2072),AllocFactorMatrix,(I$4+1),FALSE)*$E2072</f>
        <v>871953.04520036583</v>
      </c>
      <c r="J2072" s="47">
        <f t="shared" si="2928"/>
        <v>195.07084355814942</v>
      </c>
      <c r="K2072" s="47">
        <f t="shared" si="2928"/>
        <v>341.55513790540925</v>
      </c>
      <c r="L2072" s="47">
        <f t="shared" si="2928"/>
        <v>203223.89332076482</v>
      </c>
      <c r="M2072" s="47">
        <f t="shared" si="2928"/>
        <v>2827.8578890961298</v>
      </c>
      <c r="N2072" s="47">
        <f t="shared" si="2928"/>
        <v>393.84625190337476</v>
      </c>
      <c r="O2072" s="47">
        <f t="shared" si="2918"/>
        <v>206445.59746176432</v>
      </c>
      <c r="P2072" s="47">
        <f>VLOOKUP(CONCATENATE($F2072," ",$G2072),AllocFactorMatrix,(P$4+1),FALSE)*$E2072</f>
        <v>120876.089958818</v>
      </c>
      <c r="Q2072" s="47">
        <f>VLOOKUP(CONCATENATE($F2072," ",$G2072),AllocFactorMatrix,(Q$4+1),FALSE)*$E2072</f>
        <v>21692.299648073054</v>
      </c>
      <c r="R2072" s="47">
        <f>VLOOKUP(CONCATENATE($F2072," ",$G2072),AllocFactorMatrix,(R$4+1),FALSE)*$E2072</f>
        <v>4398.9770027232444</v>
      </c>
      <c r="S2072" s="47">
        <f>VLOOKUP(CONCATENATE($F2072," ",$G2072),AllocFactorMatrix,(S$4+1),FALSE)*$E2072</f>
        <v>167.04916236436938</v>
      </c>
      <c r="T2072" s="47">
        <f t="shared" si="2921"/>
        <v>147134.41577197865</v>
      </c>
      <c r="U2072" s="47">
        <f>VLOOKUP(CONCATENATE($F2072," ",$G2072),AllocFactorMatrix,(U$4+1),FALSE)*$E2072</f>
        <v>5732.8918682172498</v>
      </c>
      <c r="V2072" s="47">
        <f>VLOOKUP(CONCATENATE($F2072," ",$G2072),AllocFactorMatrix,(V$4+1),FALSE)*$E2072</f>
        <v>77397.350677104288</v>
      </c>
      <c r="W2072" s="47">
        <f>VLOOKUP(CONCATENATE($F2072," ",$G2072),AllocFactorMatrix,(W$4+1),FALSE)*$E2072</f>
        <v>296013.79673415801</v>
      </c>
      <c r="X2072" s="47">
        <f>VLOOKUP(CONCATENATE($F2072," ",$G2072),AllocFactorMatrix,(X$4+1),FALSE)*$E2072</f>
        <v>53625.644714647176</v>
      </c>
      <c r="Y2072" s="47">
        <f t="shared" si="2922"/>
        <v>432769.68399412674</v>
      </c>
      <c r="Z2072" s="47">
        <f>VLOOKUP(CONCATENATE($F2072," ",$G2072),AllocFactorMatrix,(Z$4+1),FALSE)*$E2072</f>
        <v>33225.110317429586</v>
      </c>
      <c r="AA2072" s="47">
        <f>VLOOKUP(CONCATENATE($F2072," ",$G2072),AllocFactorMatrix,(AA$4+1),FALSE)*$E2072</f>
        <v>663.59067190032908</v>
      </c>
      <c r="AB2072" s="47">
        <f t="shared" si="2919"/>
        <v>33888.700989329918</v>
      </c>
      <c r="AC2072" s="47">
        <f>VLOOKUP(CONCATENATE($F2072," ",$G2072),AllocFactorMatrix,(AC$4+1),FALSE)*$E2072</f>
        <v>438.29295678805158</v>
      </c>
      <c r="AD2072" s="47">
        <f>VLOOKUP(CONCATENATE($F2072," ",$G2072),AllocFactorMatrix,(AD$4+1),FALSE)*$E2072</f>
        <v>1947.146861711755</v>
      </c>
      <c r="AE2072" s="47">
        <f>VLOOKUP(CONCATENATE($F2072," ",$G2072),AllocFactorMatrix,(AE$4+1),FALSE)*$E2072</f>
        <v>399.49078247126135</v>
      </c>
    </row>
    <row r="2073" spans="1:31" hidden="1" outlineLevel="1">
      <c r="E2073" s="44"/>
      <c r="F2073" s="167" t="str">
        <f>F2080</f>
        <v>PROD_DEMAND</v>
      </c>
      <c r="G2073" s="48" t="str">
        <f>$G$8</f>
        <v>PRODUCTION</v>
      </c>
      <c r="H2073" s="4">
        <f t="shared" si="2916"/>
        <v>51526.999999999993</v>
      </c>
      <c r="I2073" s="5">
        <f t="shared" ref="I2073:N2073" si="2929">VLOOKUP(CONCATENATE($F2073," ",$G2073),AllocFactorMatrix,(I$4+1),FALSE)*$E2080</f>
        <v>26498.838145174501</v>
      </c>
      <c r="J2073" s="47">
        <f t="shared" si="2929"/>
        <v>5.9282443461187055</v>
      </c>
      <c r="K2073" s="47">
        <f t="shared" si="2929"/>
        <v>10.379933147579537</v>
      </c>
      <c r="L2073" s="5">
        <f t="shared" si="2929"/>
        <v>6176.017259165249</v>
      </c>
      <c r="M2073" s="5">
        <f t="shared" si="2929"/>
        <v>85.939201558145697</v>
      </c>
      <c r="N2073" s="5">
        <f t="shared" si="2929"/>
        <v>11.969071202535865</v>
      </c>
      <c r="O2073" s="5">
        <f t="shared" ref="O2073:O2088" si="2930">SUBTOTAL(9,L2073:N2073)</f>
        <v>6273.925531925931</v>
      </c>
      <c r="P2073" s="5">
        <f>VLOOKUP(CONCATENATE($F2073," ",$G2073),AllocFactorMatrix,(P$4+1),FALSE)*$E2080</f>
        <v>3673.4500338882776</v>
      </c>
      <c r="Q2073" s="5">
        <f>VLOOKUP(CONCATENATE($F2073," ",$G2073),AllocFactorMatrix,(Q$4+1),FALSE)*$E2080</f>
        <v>659.23359122947465</v>
      </c>
      <c r="R2073" s="5">
        <f>VLOOKUP(CONCATENATE($F2073," ",$G2073),AllocFactorMatrix,(R$4+1),FALSE)*$E2080</f>
        <v>133.68584494446262</v>
      </c>
      <c r="S2073" s="5">
        <f>VLOOKUP(CONCATENATE($F2073," ",$G2073),AllocFactorMatrix,(S$4+1),FALSE)*$E2080</f>
        <v>5.0766595060898156</v>
      </c>
      <c r="T2073" s="5">
        <f>SUBTOTAL(9,P2073:S2073)</f>
        <v>4471.4461295683041</v>
      </c>
      <c r="U2073" s="5">
        <f>VLOOKUP(CONCATENATE($F2073," ",$G2073),AllocFactorMatrix,(U$4+1),FALSE)*$E2080</f>
        <v>174.22380087538713</v>
      </c>
      <c r="V2073" s="5">
        <f>VLOOKUP(CONCATENATE($F2073," ",$G2073),AllocFactorMatrix,(V$4+1),FALSE)*$E2080</f>
        <v>2352.1219172835317</v>
      </c>
      <c r="W2073" s="5">
        <f>VLOOKUP(CONCATENATE($F2073," ",$G2073),AllocFactorMatrix,(W$4+1),FALSE)*$E2080</f>
        <v>8995.922121694708</v>
      </c>
      <c r="X2073" s="5">
        <f>VLOOKUP(CONCATENATE($F2073," ",$G2073),AllocFactorMatrix,(X$4+1),FALSE)*$E2080</f>
        <v>1629.6947267355808</v>
      </c>
      <c r="Y2073" s="5">
        <f>SUBTOTAL(9,U2073:X2073)</f>
        <v>13151.962566589207</v>
      </c>
      <c r="Z2073" s="5">
        <f>VLOOKUP(CONCATENATE($F2073," ",$G2073),AllocFactorMatrix,(Z$4+1),FALSE)*$E2080</f>
        <v>1009.7181557004836</v>
      </c>
      <c r="AA2073" s="5">
        <f>VLOOKUP(CONCATENATE($F2073," ",$G2073),AllocFactorMatrix,(AA$4+1),FALSE)*$E2080</f>
        <v>20.166661388622945</v>
      </c>
      <c r="AB2073" s="5">
        <f t="shared" ref="AB2073:AB2088" si="2931">SUBTOTAL(9,Z2073:AA2073)</f>
        <v>1029.8848170891065</v>
      </c>
      <c r="AC2073" s="5">
        <f>VLOOKUP(CONCATENATE($F2073," ",$G2073),AllocFactorMatrix,(AC$4+1),FALSE)*$E2080</f>
        <v>13.319815999298109</v>
      </c>
      <c r="AD2073" s="5">
        <f>VLOOKUP(CONCATENATE($F2073," ",$G2073),AllocFactorMatrix,(AD$4+1),FALSE)*$E2080</f>
        <v>59.174206475221126</v>
      </c>
      <c r="AE2073" s="5">
        <f>VLOOKUP(CONCATENATE($F2073," ",$G2073),AllocFactorMatrix,(AE$4+1),FALSE)*$E2080</f>
        <v>12.140609684736527</v>
      </c>
    </row>
    <row r="2074" spans="1:31" hidden="1" outlineLevel="1">
      <c r="E2074" s="44"/>
      <c r="F2074" s="167" t="str">
        <f>F2080</f>
        <v>PROD_DEMAND</v>
      </c>
      <c r="G2074" s="48" t="str">
        <f>$G$9</f>
        <v>BULKTRAN</v>
      </c>
      <c r="H2074" s="4">
        <f t="shared" si="2916"/>
        <v>0</v>
      </c>
      <c r="I2074" s="5">
        <f t="shared" ref="I2074:N2074" si="2932">VLOOKUP(CONCATENATE($F2074," ",$G2074),AllocFactorMatrix,(I$4+1),FALSE)*$E2080</f>
        <v>0</v>
      </c>
      <c r="J2074" s="47">
        <f t="shared" si="2932"/>
        <v>0</v>
      </c>
      <c r="K2074" s="47">
        <f t="shared" si="2932"/>
        <v>0</v>
      </c>
      <c r="L2074" s="5">
        <f t="shared" si="2932"/>
        <v>0</v>
      </c>
      <c r="M2074" s="5">
        <f t="shared" si="2932"/>
        <v>0</v>
      </c>
      <c r="N2074" s="5">
        <f t="shared" si="2932"/>
        <v>0</v>
      </c>
      <c r="O2074" s="5">
        <f t="shared" si="2930"/>
        <v>0</v>
      </c>
      <c r="P2074" s="5">
        <f>VLOOKUP(CONCATENATE($F2074," ",$G2074),AllocFactorMatrix,(P$4+1),FALSE)*$E2080</f>
        <v>0</v>
      </c>
      <c r="Q2074" s="5">
        <f>VLOOKUP(CONCATENATE($F2074," ",$G2074),AllocFactorMatrix,(Q$4+1),FALSE)*$E2080</f>
        <v>0</v>
      </c>
      <c r="R2074" s="5">
        <f>VLOOKUP(CONCATENATE($F2074," ",$G2074),AllocFactorMatrix,(R$4+1),FALSE)*$E2080</f>
        <v>0</v>
      </c>
      <c r="S2074" s="5">
        <f>VLOOKUP(CONCATENATE($F2074," ",$G2074),AllocFactorMatrix,(S$4+1),FALSE)*$E2080</f>
        <v>0</v>
      </c>
      <c r="T2074" s="5">
        <f t="shared" ref="T2074:T2080" si="2933">SUBTOTAL(9,P2074:S2074)</f>
        <v>0</v>
      </c>
      <c r="U2074" s="5">
        <f>VLOOKUP(CONCATENATE($F2074," ",$G2074),AllocFactorMatrix,(U$4+1),FALSE)*$E2080</f>
        <v>0</v>
      </c>
      <c r="V2074" s="5">
        <f>VLOOKUP(CONCATENATE($F2074," ",$G2074),AllocFactorMatrix,(V$4+1),FALSE)*$E2080</f>
        <v>0</v>
      </c>
      <c r="W2074" s="5">
        <f>VLOOKUP(CONCATENATE($F2074," ",$G2074),AllocFactorMatrix,(W$4+1),FALSE)*$E2080</f>
        <v>0</v>
      </c>
      <c r="X2074" s="5">
        <f>VLOOKUP(CONCATENATE($F2074," ",$G2074),AllocFactorMatrix,(X$4+1),FALSE)*$E2080</f>
        <v>0</v>
      </c>
      <c r="Y2074" s="5">
        <f t="shared" ref="Y2074:Y2080" si="2934">SUBTOTAL(9,U2074:X2074)</f>
        <v>0</v>
      </c>
      <c r="Z2074" s="5">
        <f>VLOOKUP(CONCATENATE($F2074," ",$G2074),AllocFactorMatrix,(Z$4+1),FALSE)*$E2080</f>
        <v>0</v>
      </c>
      <c r="AA2074" s="5">
        <f>VLOOKUP(CONCATENATE($F2074," ",$G2074),AllocFactorMatrix,(AA$4+1),FALSE)*$E2080</f>
        <v>0</v>
      </c>
      <c r="AB2074" s="5">
        <f t="shared" si="2931"/>
        <v>0</v>
      </c>
      <c r="AC2074" s="5">
        <f>VLOOKUP(CONCATENATE($F2074," ",$G2074),AllocFactorMatrix,(AC$4+1),FALSE)*$E2080</f>
        <v>0</v>
      </c>
      <c r="AD2074" s="5">
        <f>VLOOKUP(CONCATENATE($F2074," ",$G2074),AllocFactorMatrix,(AD$4+1),FALSE)*$E2080</f>
        <v>0</v>
      </c>
      <c r="AE2074" s="5">
        <f>VLOOKUP(CONCATENATE($F2074," ",$G2074),AllocFactorMatrix,(AE$4+1),FALSE)*$E2080</f>
        <v>0</v>
      </c>
    </row>
    <row r="2075" spans="1:31" hidden="1" outlineLevel="1">
      <c r="E2075" s="44"/>
      <c r="F2075" s="167" t="str">
        <f>F2080</f>
        <v>PROD_DEMAND</v>
      </c>
      <c r="G2075" s="48" t="str">
        <f>$G$10</f>
        <v>SUBTRAN</v>
      </c>
      <c r="H2075" s="4">
        <f t="shared" si="2916"/>
        <v>0</v>
      </c>
      <c r="I2075" s="5">
        <f t="shared" ref="I2075:N2075" si="2935">VLOOKUP(CONCATENATE($F2075," ",$G2075),AllocFactorMatrix,(I$4+1),FALSE)*$E2080</f>
        <v>0</v>
      </c>
      <c r="J2075" s="47">
        <f t="shared" si="2935"/>
        <v>0</v>
      </c>
      <c r="K2075" s="47">
        <f t="shared" si="2935"/>
        <v>0</v>
      </c>
      <c r="L2075" s="5">
        <f t="shared" si="2935"/>
        <v>0</v>
      </c>
      <c r="M2075" s="5">
        <f t="shared" si="2935"/>
        <v>0</v>
      </c>
      <c r="N2075" s="5">
        <f t="shared" si="2935"/>
        <v>0</v>
      </c>
      <c r="O2075" s="5">
        <f t="shared" si="2930"/>
        <v>0</v>
      </c>
      <c r="P2075" s="5">
        <f>VLOOKUP(CONCATENATE($F2075," ",$G2075),AllocFactorMatrix,(P$4+1),FALSE)*$E2080</f>
        <v>0</v>
      </c>
      <c r="Q2075" s="5">
        <f>VLOOKUP(CONCATENATE($F2075," ",$G2075),AllocFactorMatrix,(Q$4+1),FALSE)*$E2080</f>
        <v>0</v>
      </c>
      <c r="R2075" s="5">
        <f>VLOOKUP(CONCATENATE($F2075," ",$G2075),AllocFactorMatrix,(R$4+1),FALSE)*$E2080</f>
        <v>0</v>
      </c>
      <c r="S2075" s="5">
        <f>VLOOKUP(CONCATENATE($F2075," ",$G2075),AllocFactorMatrix,(S$4+1),FALSE)*$E2080</f>
        <v>0</v>
      </c>
      <c r="T2075" s="5">
        <f t="shared" si="2933"/>
        <v>0</v>
      </c>
      <c r="U2075" s="5">
        <f>VLOOKUP(CONCATENATE($F2075," ",$G2075),AllocFactorMatrix,(U$4+1),FALSE)*$E2080</f>
        <v>0</v>
      </c>
      <c r="V2075" s="5">
        <f>VLOOKUP(CONCATENATE($F2075," ",$G2075),AllocFactorMatrix,(V$4+1),FALSE)*$E2080</f>
        <v>0</v>
      </c>
      <c r="W2075" s="5">
        <f>VLOOKUP(CONCATENATE($F2075," ",$G2075),AllocFactorMatrix,(W$4+1),FALSE)*$E2080</f>
        <v>0</v>
      </c>
      <c r="X2075" s="5">
        <f>VLOOKUP(CONCATENATE($F2075," ",$G2075),AllocFactorMatrix,(X$4+1),FALSE)*$E2080</f>
        <v>0</v>
      </c>
      <c r="Y2075" s="5">
        <f t="shared" si="2934"/>
        <v>0</v>
      </c>
      <c r="Z2075" s="5">
        <f>VLOOKUP(CONCATENATE($F2075," ",$G2075),AllocFactorMatrix,(Z$4+1),FALSE)*$E2080</f>
        <v>0</v>
      </c>
      <c r="AA2075" s="5">
        <f>VLOOKUP(CONCATENATE($F2075," ",$G2075),AllocFactorMatrix,(AA$4+1),FALSE)*$E2080</f>
        <v>0</v>
      </c>
      <c r="AB2075" s="5">
        <f t="shared" si="2931"/>
        <v>0</v>
      </c>
      <c r="AC2075" s="5">
        <f>VLOOKUP(CONCATENATE($F2075," ",$G2075),AllocFactorMatrix,(AC$4+1),FALSE)*$E2080</f>
        <v>0</v>
      </c>
      <c r="AD2075" s="5">
        <f>VLOOKUP(CONCATENATE($F2075," ",$G2075),AllocFactorMatrix,(AD$4+1),FALSE)*$E2080</f>
        <v>0</v>
      </c>
      <c r="AE2075" s="5">
        <f>VLOOKUP(CONCATENATE($F2075," ",$G2075),AllocFactorMatrix,(AE$4+1),FALSE)*$E2080</f>
        <v>0</v>
      </c>
    </row>
    <row r="2076" spans="1:31" hidden="1" outlineLevel="1">
      <c r="E2076" s="44"/>
      <c r="F2076" s="167" t="str">
        <f>F2080</f>
        <v>PROD_DEMAND</v>
      </c>
      <c r="G2076" s="48" t="str">
        <f>$G$11</f>
        <v>DISTPRI</v>
      </c>
      <c r="H2076" s="4">
        <f t="shared" si="2916"/>
        <v>0</v>
      </c>
      <c r="I2076" s="5">
        <f t="shared" ref="I2076:N2076" si="2936">VLOOKUP(CONCATENATE($F2076," ",$G2076),AllocFactorMatrix,(I$4+1),FALSE)*$E2080</f>
        <v>0</v>
      </c>
      <c r="J2076" s="47">
        <f t="shared" si="2936"/>
        <v>0</v>
      </c>
      <c r="K2076" s="47">
        <f t="shared" si="2936"/>
        <v>0</v>
      </c>
      <c r="L2076" s="5">
        <f t="shared" si="2936"/>
        <v>0</v>
      </c>
      <c r="M2076" s="5">
        <f t="shared" si="2936"/>
        <v>0</v>
      </c>
      <c r="N2076" s="5">
        <f t="shared" si="2936"/>
        <v>0</v>
      </c>
      <c r="O2076" s="5">
        <f t="shared" si="2930"/>
        <v>0</v>
      </c>
      <c r="P2076" s="5">
        <f>VLOOKUP(CONCATENATE($F2076," ",$G2076),AllocFactorMatrix,(P$4+1),FALSE)*$E2080</f>
        <v>0</v>
      </c>
      <c r="Q2076" s="5">
        <f>VLOOKUP(CONCATENATE($F2076," ",$G2076),AllocFactorMatrix,(Q$4+1),FALSE)*$E2080</f>
        <v>0</v>
      </c>
      <c r="R2076" s="5">
        <f>VLOOKUP(CONCATENATE($F2076," ",$G2076),AllocFactorMatrix,(R$4+1),FALSE)*$E2080</f>
        <v>0</v>
      </c>
      <c r="S2076" s="5">
        <f>VLOOKUP(CONCATENATE($F2076," ",$G2076),AllocFactorMatrix,(S$4+1),FALSE)*$E2080</f>
        <v>0</v>
      </c>
      <c r="T2076" s="5">
        <f t="shared" si="2933"/>
        <v>0</v>
      </c>
      <c r="U2076" s="5">
        <f>VLOOKUP(CONCATENATE($F2076," ",$G2076),AllocFactorMatrix,(U$4+1),FALSE)*$E2080</f>
        <v>0</v>
      </c>
      <c r="V2076" s="5">
        <f>VLOOKUP(CONCATENATE($F2076," ",$G2076),AllocFactorMatrix,(V$4+1),FALSE)*$E2080</f>
        <v>0</v>
      </c>
      <c r="W2076" s="5">
        <f>VLOOKUP(CONCATENATE($F2076," ",$G2076),AllocFactorMatrix,(W$4+1),FALSE)*$E2080</f>
        <v>0</v>
      </c>
      <c r="X2076" s="5">
        <f>VLOOKUP(CONCATENATE($F2076," ",$G2076),AllocFactorMatrix,(X$4+1),FALSE)*$E2080</f>
        <v>0</v>
      </c>
      <c r="Y2076" s="5">
        <f t="shared" si="2934"/>
        <v>0</v>
      </c>
      <c r="Z2076" s="5">
        <f>VLOOKUP(CONCATENATE($F2076," ",$G2076),AllocFactorMatrix,(Z$4+1),FALSE)*$E2080</f>
        <v>0</v>
      </c>
      <c r="AA2076" s="5">
        <f>VLOOKUP(CONCATENATE($F2076," ",$G2076),AllocFactorMatrix,(AA$4+1),FALSE)*$E2080</f>
        <v>0</v>
      </c>
      <c r="AB2076" s="5">
        <f t="shared" si="2931"/>
        <v>0</v>
      </c>
      <c r="AC2076" s="5">
        <f>VLOOKUP(CONCATENATE($F2076," ",$G2076),AllocFactorMatrix,(AC$4+1),FALSE)*$E2080</f>
        <v>0</v>
      </c>
      <c r="AD2076" s="5">
        <f>VLOOKUP(CONCATENATE($F2076," ",$G2076),AllocFactorMatrix,(AD$4+1),FALSE)*$E2080</f>
        <v>0</v>
      </c>
      <c r="AE2076" s="5">
        <f>VLOOKUP(CONCATENATE($F2076," ",$G2076),AllocFactorMatrix,(AE$4+1),FALSE)*$E2080</f>
        <v>0</v>
      </c>
    </row>
    <row r="2077" spans="1:31" hidden="1" outlineLevel="1">
      <c r="E2077" s="44"/>
      <c r="F2077" s="167" t="str">
        <f>F2080</f>
        <v>PROD_DEMAND</v>
      </c>
      <c r="G2077" s="48" t="str">
        <f>$G$12</f>
        <v>DISTSEC</v>
      </c>
      <c r="H2077" s="4">
        <f t="shared" si="2916"/>
        <v>0</v>
      </c>
      <c r="I2077" s="5">
        <f t="shared" ref="I2077:N2077" si="2937">VLOOKUP(CONCATENATE($F2077," ",$G2077),AllocFactorMatrix,(I$4+1),FALSE)*$E2080</f>
        <v>0</v>
      </c>
      <c r="J2077" s="47">
        <f t="shared" si="2937"/>
        <v>0</v>
      </c>
      <c r="K2077" s="47">
        <f t="shared" si="2937"/>
        <v>0</v>
      </c>
      <c r="L2077" s="5">
        <f t="shared" si="2937"/>
        <v>0</v>
      </c>
      <c r="M2077" s="5">
        <f t="shared" si="2937"/>
        <v>0</v>
      </c>
      <c r="N2077" s="5">
        <f t="shared" si="2937"/>
        <v>0</v>
      </c>
      <c r="O2077" s="5">
        <f t="shared" si="2930"/>
        <v>0</v>
      </c>
      <c r="P2077" s="5">
        <f>VLOOKUP(CONCATENATE($F2077," ",$G2077),AllocFactorMatrix,(P$4+1),FALSE)*$E2080</f>
        <v>0</v>
      </c>
      <c r="Q2077" s="5">
        <f>VLOOKUP(CONCATENATE($F2077," ",$G2077),AllocFactorMatrix,(Q$4+1),FALSE)*$E2080</f>
        <v>0</v>
      </c>
      <c r="R2077" s="5">
        <f>VLOOKUP(CONCATENATE($F2077," ",$G2077),AllocFactorMatrix,(R$4+1),FALSE)*$E2080</f>
        <v>0</v>
      </c>
      <c r="S2077" s="5">
        <f>VLOOKUP(CONCATENATE($F2077," ",$G2077),AllocFactorMatrix,(S$4+1),FALSE)*$E2080</f>
        <v>0</v>
      </c>
      <c r="T2077" s="5">
        <f t="shared" si="2933"/>
        <v>0</v>
      </c>
      <c r="U2077" s="5">
        <f>VLOOKUP(CONCATENATE($F2077," ",$G2077),AllocFactorMatrix,(U$4+1),FALSE)*$E2080</f>
        <v>0</v>
      </c>
      <c r="V2077" s="5">
        <f>VLOOKUP(CONCATENATE($F2077," ",$G2077),AllocFactorMatrix,(V$4+1),FALSE)*$E2080</f>
        <v>0</v>
      </c>
      <c r="W2077" s="5">
        <f>VLOOKUP(CONCATENATE($F2077," ",$G2077),AllocFactorMatrix,(W$4+1),FALSE)*$E2080</f>
        <v>0</v>
      </c>
      <c r="X2077" s="5">
        <f>VLOOKUP(CONCATENATE($F2077," ",$G2077),AllocFactorMatrix,(X$4+1),FALSE)*$E2080</f>
        <v>0</v>
      </c>
      <c r="Y2077" s="5">
        <f t="shared" si="2934"/>
        <v>0</v>
      </c>
      <c r="Z2077" s="5">
        <f>VLOOKUP(CONCATENATE($F2077," ",$G2077),AllocFactorMatrix,(Z$4+1),FALSE)*$E2080</f>
        <v>0</v>
      </c>
      <c r="AA2077" s="5">
        <f>VLOOKUP(CONCATENATE($F2077," ",$G2077),AllocFactorMatrix,(AA$4+1),FALSE)*$E2080</f>
        <v>0</v>
      </c>
      <c r="AB2077" s="5">
        <f t="shared" si="2931"/>
        <v>0</v>
      </c>
      <c r="AC2077" s="5">
        <f>VLOOKUP(CONCATENATE($F2077," ",$G2077),AllocFactorMatrix,(AC$4+1),FALSE)*$E2080</f>
        <v>0</v>
      </c>
      <c r="AD2077" s="5">
        <f>VLOOKUP(CONCATENATE($F2077," ",$G2077),AllocFactorMatrix,(AD$4+1),FALSE)*$E2080</f>
        <v>0</v>
      </c>
      <c r="AE2077" s="5">
        <f>VLOOKUP(CONCATENATE($F2077," ",$G2077),AllocFactorMatrix,(AE$4+1),FALSE)*$E2080</f>
        <v>0</v>
      </c>
    </row>
    <row r="2078" spans="1:31" hidden="1" outlineLevel="1">
      <c r="E2078" s="44"/>
      <c r="F2078" s="167" t="str">
        <f>F2080</f>
        <v>PROD_DEMAND</v>
      </c>
      <c r="G2078" s="48" t="str">
        <f>$G$13</f>
        <v>ENERGY</v>
      </c>
      <c r="H2078" s="4">
        <f t="shared" si="2916"/>
        <v>0</v>
      </c>
      <c r="I2078" s="5">
        <f t="shared" ref="I2078:N2078" si="2938">VLOOKUP(CONCATENATE($F2078," ",$G2078),AllocFactorMatrix,(I$4+1),FALSE)*$E2080</f>
        <v>0</v>
      </c>
      <c r="J2078" s="47">
        <f t="shared" si="2938"/>
        <v>0</v>
      </c>
      <c r="K2078" s="47">
        <f t="shared" si="2938"/>
        <v>0</v>
      </c>
      <c r="L2078" s="5">
        <f t="shared" si="2938"/>
        <v>0</v>
      </c>
      <c r="M2078" s="5">
        <f t="shared" si="2938"/>
        <v>0</v>
      </c>
      <c r="N2078" s="5">
        <f t="shared" si="2938"/>
        <v>0</v>
      </c>
      <c r="O2078" s="5">
        <f t="shared" si="2930"/>
        <v>0</v>
      </c>
      <c r="P2078" s="5">
        <f>VLOOKUP(CONCATENATE($F2078," ",$G2078),AllocFactorMatrix,(P$4+1),FALSE)*$E2080</f>
        <v>0</v>
      </c>
      <c r="Q2078" s="5">
        <f>VLOOKUP(CONCATENATE($F2078," ",$G2078),AllocFactorMatrix,(Q$4+1),FALSE)*$E2080</f>
        <v>0</v>
      </c>
      <c r="R2078" s="5">
        <f>VLOOKUP(CONCATENATE($F2078," ",$G2078),AllocFactorMatrix,(R$4+1),FALSE)*$E2080</f>
        <v>0</v>
      </c>
      <c r="S2078" s="5">
        <f>VLOOKUP(CONCATENATE($F2078," ",$G2078),AllocFactorMatrix,(S$4+1),FALSE)*$E2080</f>
        <v>0</v>
      </c>
      <c r="T2078" s="5">
        <f t="shared" si="2933"/>
        <v>0</v>
      </c>
      <c r="U2078" s="5">
        <f>VLOOKUP(CONCATENATE($F2078," ",$G2078),AllocFactorMatrix,(U$4+1),FALSE)*$E2080</f>
        <v>0</v>
      </c>
      <c r="V2078" s="5">
        <f>VLOOKUP(CONCATENATE($F2078," ",$G2078),AllocFactorMatrix,(V$4+1),FALSE)*$E2080</f>
        <v>0</v>
      </c>
      <c r="W2078" s="5">
        <f>VLOOKUP(CONCATENATE($F2078," ",$G2078),AllocFactorMatrix,(W$4+1),FALSE)*$E2080</f>
        <v>0</v>
      </c>
      <c r="X2078" s="5">
        <f>VLOOKUP(CONCATENATE($F2078," ",$G2078),AllocFactorMatrix,(X$4+1),FALSE)*$E2080</f>
        <v>0</v>
      </c>
      <c r="Y2078" s="5">
        <f t="shared" si="2934"/>
        <v>0</v>
      </c>
      <c r="Z2078" s="5">
        <f>VLOOKUP(CONCATENATE($F2078," ",$G2078),AllocFactorMatrix,(Z$4+1),FALSE)*$E2080</f>
        <v>0</v>
      </c>
      <c r="AA2078" s="5">
        <f>VLOOKUP(CONCATENATE($F2078," ",$G2078),AllocFactorMatrix,(AA$4+1),FALSE)*$E2080</f>
        <v>0</v>
      </c>
      <c r="AB2078" s="5">
        <f t="shared" si="2931"/>
        <v>0</v>
      </c>
      <c r="AC2078" s="5">
        <f>VLOOKUP(CONCATENATE($F2078," ",$G2078),AllocFactorMatrix,(AC$4+1),FALSE)*$E2080</f>
        <v>0</v>
      </c>
      <c r="AD2078" s="5">
        <f>VLOOKUP(CONCATENATE($F2078," ",$G2078),AllocFactorMatrix,(AD$4+1),FALSE)*$E2080</f>
        <v>0</v>
      </c>
      <c r="AE2078" s="5">
        <f>VLOOKUP(CONCATENATE($F2078," ",$G2078),AllocFactorMatrix,(AE$4+1),FALSE)*$E2080</f>
        <v>0</v>
      </c>
    </row>
    <row r="2079" spans="1:31" hidden="1" outlineLevel="1">
      <c r="E2079" s="44"/>
      <c r="F2079" s="167" t="str">
        <f>F2080</f>
        <v>PROD_DEMAND</v>
      </c>
      <c r="G2079" s="48" t="str">
        <f>$G$14</f>
        <v>CUSTOMER</v>
      </c>
      <c r="H2079" s="4">
        <f t="shared" si="2916"/>
        <v>0</v>
      </c>
      <c r="I2079" s="5">
        <f t="shared" ref="I2079:N2079" si="2939">VLOOKUP(CONCATENATE($F2079," ",$G2079),AllocFactorMatrix,(I$4+1),FALSE)*$E2080</f>
        <v>0</v>
      </c>
      <c r="J2079" s="47">
        <f t="shared" si="2939"/>
        <v>0</v>
      </c>
      <c r="K2079" s="47">
        <f t="shared" si="2939"/>
        <v>0</v>
      </c>
      <c r="L2079" s="5">
        <f t="shared" si="2939"/>
        <v>0</v>
      </c>
      <c r="M2079" s="5">
        <f t="shared" si="2939"/>
        <v>0</v>
      </c>
      <c r="N2079" s="5">
        <f t="shared" si="2939"/>
        <v>0</v>
      </c>
      <c r="O2079" s="5">
        <f t="shared" si="2930"/>
        <v>0</v>
      </c>
      <c r="P2079" s="5">
        <f>VLOOKUP(CONCATENATE($F2079," ",$G2079),AllocFactorMatrix,(P$4+1),FALSE)*$E2080</f>
        <v>0</v>
      </c>
      <c r="Q2079" s="5">
        <f>VLOOKUP(CONCATENATE($F2079," ",$G2079),AllocFactorMatrix,(Q$4+1),FALSE)*$E2080</f>
        <v>0</v>
      </c>
      <c r="R2079" s="5">
        <f>VLOOKUP(CONCATENATE($F2079," ",$G2079),AllocFactorMatrix,(R$4+1),FALSE)*$E2080</f>
        <v>0</v>
      </c>
      <c r="S2079" s="5">
        <f>VLOOKUP(CONCATENATE($F2079," ",$G2079),AllocFactorMatrix,(S$4+1),FALSE)*$E2080</f>
        <v>0</v>
      </c>
      <c r="T2079" s="5">
        <f t="shared" si="2933"/>
        <v>0</v>
      </c>
      <c r="U2079" s="5">
        <f>VLOOKUP(CONCATENATE($F2079," ",$G2079),AllocFactorMatrix,(U$4+1),FALSE)*$E2080</f>
        <v>0</v>
      </c>
      <c r="V2079" s="5">
        <f>VLOOKUP(CONCATENATE($F2079," ",$G2079),AllocFactorMatrix,(V$4+1),FALSE)*$E2080</f>
        <v>0</v>
      </c>
      <c r="W2079" s="5">
        <f>VLOOKUP(CONCATENATE($F2079," ",$G2079),AllocFactorMatrix,(W$4+1),FALSE)*$E2080</f>
        <v>0</v>
      </c>
      <c r="X2079" s="5">
        <f>VLOOKUP(CONCATENATE($F2079," ",$G2079),AllocFactorMatrix,(X$4+1),FALSE)*$E2080</f>
        <v>0</v>
      </c>
      <c r="Y2079" s="5">
        <f t="shared" si="2934"/>
        <v>0</v>
      </c>
      <c r="Z2079" s="5">
        <f>VLOOKUP(CONCATENATE($F2079," ",$G2079),AllocFactorMatrix,(Z$4+1),FALSE)*$E2080</f>
        <v>0</v>
      </c>
      <c r="AA2079" s="5">
        <f>VLOOKUP(CONCATENATE($F2079," ",$G2079),AllocFactorMatrix,(AA$4+1),FALSE)*$E2080</f>
        <v>0</v>
      </c>
      <c r="AB2079" s="5">
        <f t="shared" si="2931"/>
        <v>0</v>
      </c>
      <c r="AC2079" s="5">
        <f>VLOOKUP(CONCATENATE($F2079," ",$G2079),AllocFactorMatrix,(AC$4+1),FALSE)*$E2080</f>
        <v>0</v>
      </c>
      <c r="AD2079" s="5">
        <f>VLOOKUP(CONCATENATE($F2079," ",$G2079),AllocFactorMatrix,(AD$4+1),FALSE)*$E2080</f>
        <v>0</v>
      </c>
      <c r="AE2079" s="5">
        <f>VLOOKUP(CONCATENATE($F2079," ",$G2079),AllocFactorMatrix,(AE$4+1),FALSE)*$E2080</f>
        <v>0</v>
      </c>
    </row>
    <row r="2080" spans="1:31" collapsed="1">
      <c r="D2080" s="96" t="s">
        <v>640</v>
      </c>
      <c r="E2080" s="54">
        <v>51527</v>
      </c>
      <c r="F2080" s="89" t="s">
        <v>27</v>
      </c>
      <c r="G2080" s="48" t="str">
        <f>$G$15</f>
        <v>TOTAL</v>
      </c>
      <c r="H2080" s="4">
        <f t="shared" si="2916"/>
        <v>51526.999999999993</v>
      </c>
      <c r="I2080" s="5">
        <f t="shared" ref="I2080:N2080" si="2940">VLOOKUP(CONCATENATE($F2080," ",$G2080),AllocFactorMatrix,(I$4+1),FALSE)*$E2080</f>
        <v>26498.838145174501</v>
      </c>
      <c r="J2080" s="47">
        <f t="shared" si="2940"/>
        <v>5.9282443461187055</v>
      </c>
      <c r="K2080" s="47">
        <f t="shared" si="2940"/>
        <v>10.379933147579537</v>
      </c>
      <c r="L2080" s="5">
        <f t="shared" si="2940"/>
        <v>6176.017259165249</v>
      </c>
      <c r="M2080" s="5">
        <f t="shared" si="2940"/>
        <v>85.939201558145697</v>
      </c>
      <c r="N2080" s="5">
        <f t="shared" si="2940"/>
        <v>11.969071202535865</v>
      </c>
      <c r="O2080" s="5">
        <f t="shared" si="2930"/>
        <v>6273.925531925931</v>
      </c>
      <c r="P2080" s="5">
        <f>VLOOKUP(CONCATENATE($F2080," ",$G2080),AllocFactorMatrix,(P$4+1),FALSE)*$E2080</f>
        <v>3673.4500338882776</v>
      </c>
      <c r="Q2080" s="5">
        <f>VLOOKUP(CONCATENATE($F2080," ",$G2080),AllocFactorMatrix,(Q$4+1),FALSE)*$E2080</f>
        <v>659.23359122947465</v>
      </c>
      <c r="R2080" s="5">
        <f>VLOOKUP(CONCATENATE($F2080," ",$G2080),AllocFactorMatrix,(R$4+1),FALSE)*$E2080</f>
        <v>133.68584494446262</v>
      </c>
      <c r="S2080" s="5">
        <f>VLOOKUP(CONCATENATE($F2080," ",$G2080),AllocFactorMatrix,(S$4+1),FALSE)*$E2080</f>
        <v>5.0766595060898156</v>
      </c>
      <c r="T2080" s="5">
        <f t="shared" si="2933"/>
        <v>4471.4461295683041</v>
      </c>
      <c r="U2080" s="5">
        <f>VLOOKUP(CONCATENATE($F2080," ",$G2080),AllocFactorMatrix,(U$4+1),FALSE)*$E2080</f>
        <v>174.22380087538713</v>
      </c>
      <c r="V2080" s="5">
        <f>VLOOKUP(CONCATENATE($F2080," ",$G2080),AllocFactorMatrix,(V$4+1),FALSE)*$E2080</f>
        <v>2352.1219172835317</v>
      </c>
      <c r="W2080" s="5">
        <f>VLOOKUP(CONCATENATE($F2080," ",$G2080),AllocFactorMatrix,(W$4+1),FALSE)*$E2080</f>
        <v>8995.922121694708</v>
      </c>
      <c r="X2080" s="5">
        <f>VLOOKUP(CONCATENATE($F2080," ",$G2080),AllocFactorMatrix,(X$4+1),FALSE)*$E2080</f>
        <v>1629.6947267355808</v>
      </c>
      <c r="Y2080" s="5">
        <f t="shared" si="2934"/>
        <v>13151.962566589207</v>
      </c>
      <c r="Z2080" s="5">
        <f>VLOOKUP(CONCATENATE($F2080," ",$G2080),AllocFactorMatrix,(Z$4+1),FALSE)*$E2080</f>
        <v>1009.7181557004836</v>
      </c>
      <c r="AA2080" s="5">
        <f>VLOOKUP(CONCATENATE($F2080," ",$G2080),AllocFactorMatrix,(AA$4+1),FALSE)*$E2080</f>
        <v>20.166661388622945</v>
      </c>
      <c r="AB2080" s="5">
        <f t="shared" si="2931"/>
        <v>1029.8848170891065</v>
      </c>
      <c r="AC2080" s="5">
        <f>VLOOKUP(CONCATENATE($F2080," ",$G2080),AllocFactorMatrix,(AC$4+1),FALSE)*$E2080</f>
        <v>13.319815999298109</v>
      </c>
      <c r="AD2080" s="5">
        <f>VLOOKUP(CONCATENATE($F2080," ",$G2080),AllocFactorMatrix,(AD$4+1),FALSE)*$E2080</f>
        <v>59.174206475221126</v>
      </c>
      <c r="AE2080" s="5">
        <f>VLOOKUP(CONCATENATE($F2080," ",$G2080),AllocFactorMatrix,(AE$4+1),FALSE)*$E2080</f>
        <v>12.140609684736527</v>
      </c>
    </row>
    <row r="2081" spans="4:31" hidden="1" outlineLevel="1">
      <c r="E2081" s="44"/>
      <c r="F2081" s="167" t="str">
        <f>F2088</f>
        <v>TRANS_TOTAL</v>
      </c>
      <c r="G2081" s="48" t="str">
        <f>$G$8</f>
        <v>PRODUCTION</v>
      </c>
      <c r="H2081" s="4">
        <f t="shared" si="2916"/>
        <v>0</v>
      </c>
      <c r="I2081" s="5">
        <f t="shared" ref="I2081:N2081" si="2941">VLOOKUP(CONCATENATE($F2081," ",$G2081),AllocFactorMatrix,(I$4+1),FALSE)*$E2088</f>
        <v>0</v>
      </c>
      <c r="J2081" s="47">
        <f t="shared" si="2941"/>
        <v>0</v>
      </c>
      <c r="K2081" s="47">
        <f t="shared" si="2941"/>
        <v>0</v>
      </c>
      <c r="L2081" s="5">
        <f t="shared" si="2941"/>
        <v>0</v>
      </c>
      <c r="M2081" s="5">
        <f t="shared" si="2941"/>
        <v>0</v>
      </c>
      <c r="N2081" s="5">
        <f t="shared" si="2941"/>
        <v>0</v>
      </c>
      <c r="O2081" s="5">
        <f t="shared" si="2930"/>
        <v>0</v>
      </c>
      <c r="P2081" s="5">
        <f>VLOOKUP(CONCATENATE($F2081," ",$G2081),AllocFactorMatrix,(P$4+1),FALSE)*$E2088</f>
        <v>0</v>
      </c>
      <c r="Q2081" s="5">
        <f>VLOOKUP(CONCATENATE($F2081," ",$G2081),AllocFactorMatrix,(Q$4+1),FALSE)*$E2088</f>
        <v>0</v>
      </c>
      <c r="R2081" s="5">
        <f>VLOOKUP(CONCATENATE($F2081," ",$G2081),AllocFactorMatrix,(R$4+1),FALSE)*$E2088</f>
        <v>0</v>
      </c>
      <c r="S2081" s="5">
        <f>VLOOKUP(CONCATENATE($F2081," ",$G2081),AllocFactorMatrix,(S$4+1),FALSE)*$E2088</f>
        <v>0</v>
      </c>
      <c r="T2081" s="5">
        <f>SUBTOTAL(9,P2081:S2081)</f>
        <v>0</v>
      </c>
      <c r="U2081" s="5">
        <f>VLOOKUP(CONCATENATE($F2081," ",$G2081),AllocFactorMatrix,(U$4+1),FALSE)*$E2088</f>
        <v>0</v>
      </c>
      <c r="V2081" s="5">
        <f>VLOOKUP(CONCATENATE($F2081," ",$G2081),AllocFactorMatrix,(V$4+1),FALSE)*$E2088</f>
        <v>0</v>
      </c>
      <c r="W2081" s="5">
        <f>VLOOKUP(CONCATENATE($F2081," ",$G2081),AllocFactorMatrix,(W$4+1),FALSE)*$E2088</f>
        <v>0</v>
      </c>
      <c r="X2081" s="5">
        <f>VLOOKUP(CONCATENATE($F2081," ",$G2081),AllocFactorMatrix,(X$4+1),FALSE)*$E2088</f>
        <v>0</v>
      </c>
      <c r="Y2081" s="5">
        <f>SUBTOTAL(9,U2081:X2081)</f>
        <v>0</v>
      </c>
      <c r="Z2081" s="5">
        <f>VLOOKUP(CONCATENATE($F2081," ",$G2081),AllocFactorMatrix,(Z$4+1),FALSE)*$E2088</f>
        <v>0</v>
      </c>
      <c r="AA2081" s="5">
        <f>VLOOKUP(CONCATENATE($F2081," ",$G2081),AllocFactorMatrix,(AA$4+1),FALSE)*$E2088</f>
        <v>0</v>
      </c>
      <c r="AB2081" s="5">
        <f t="shared" si="2931"/>
        <v>0</v>
      </c>
      <c r="AC2081" s="5">
        <f>VLOOKUP(CONCATENATE($F2081," ",$G2081),AllocFactorMatrix,(AC$4+1),FALSE)*$E2088</f>
        <v>0</v>
      </c>
      <c r="AD2081" s="5">
        <f>VLOOKUP(CONCATENATE($F2081," ",$G2081),AllocFactorMatrix,(AD$4+1),FALSE)*$E2088</f>
        <v>0</v>
      </c>
      <c r="AE2081" s="5">
        <f>VLOOKUP(CONCATENATE($F2081," ",$G2081),AllocFactorMatrix,(AE$4+1),FALSE)*$E2088</f>
        <v>0</v>
      </c>
    </row>
    <row r="2082" spans="4:31" hidden="1" outlineLevel="1">
      <c r="E2082" s="44"/>
      <c r="F2082" s="167" t="str">
        <f>F2088</f>
        <v>TRANS_TOTAL</v>
      </c>
      <c r="G2082" s="48" t="str">
        <f>$G$9</f>
        <v>BULKTRAN</v>
      </c>
      <c r="H2082" s="4">
        <f t="shared" si="2916"/>
        <v>-25966.629000000004</v>
      </c>
      <c r="I2082" s="5">
        <f t="shared" ref="I2082:N2082" si="2942">VLOOKUP(CONCATENATE($F2082," ",$G2082),AllocFactorMatrix,(I$4+1),FALSE)*$E2088</f>
        <v>-13353.882412071232</v>
      </c>
      <c r="J2082" s="47">
        <f t="shared" si="2942"/>
        <v>-2.9874924128517484</v>
      </c>
      <c r="K2082" s="47">
        <f t="shared" si="2942"/>
        <v>-5.2308861972946241</v>
      </c>
      <c r="L2082" s="5">
        <f t="shared" si="2942"/>
        <v>-3112.3556361973501</v>
      </c>
      <c r="M2082" s="5">
        <f t="shared" si="2942"/>
        <v>-43.308389066248594</v>
      </c>
      <c r="N2082" s="5">
        <f t="shared" si="2942"/>
        <v>-6.0317199020092902</v>
      </c>
      <c r="O2082" s="5">
        <f t="shared" si="2930"/>
        <v>-3161.6957451656081</v>
      </c>
      <c r="P2082" s="5">
        <f>VLOOKUP(CONCATENATE($F2082," ",$G2082),AllocFactorMatrix,(P$4+1),FALSE)*$E2088</f>
        <v>-1851.2064389546126</v>
      </c>
      <c r="Q2082" s="5">
        <f>VLOOKUP(CONCATENATE($F2082," ",$G2082),AllocFactorMatrix,(Q$4+1),FALSE)*$E2088</f>
        <v>-332.21561681823937</v>
      </c>
      <c r="R2082" s="5">
        <f>VLOOKUP(CONCATENATE($F2082," ",$G2082),AllocFactorMatrix,(R$4+1),FALSE)*$E2088</f>
        <v>-67.369936891811804</v>
      </c>
      <c r="S2082" s="5">
        <f>VLOOKUP(CONCATENATE($F2082," ",$G2082),AllocFactorMatrix,(S$4+1),FALSE)*$E2088</f>
        <v>-2.5583428873009777</v>
      </c>
      <c r="T2082" s="5">
        <f t="shared" ref="T2082:T2088" si="2943">SUBTOTAL(9,P2082:S2082)</f>
        <v>-2253.3503355519651</v>
      </c>
      <c r="U2082" s="5">
        <f>VLOOKUP(CONCATENATE($F2082," ",$G2082),AllocFactorMatrix,(U$4+1),FALSE)*$E2088</f>
        <v>-87.798723005435065</v>
      </c>
      <c r="V2082" s="5">
        <f>VLOOKUP(CONCATENATE($F2082," ",$G2082),AllocFactorMatrix,(V$4+1),FALSE)*$E2088</f>
        <v>-1185.3334599116997</v>
      </c>
      <c r="W2082" s="5">
        <f>VLOOKUP(CONCATENATE($F2082," ",$G2082),AllocFactorMatrix,(W$4+1),FALSE)*$E2088</f>
        <v>-4533.4246559461899</v>
      </c>
      <c r="X2082" s="5">
        <f>VLOOKUP(CONCATENATE($F2082," ",$G2082),AllocFactorMatrix,(X$4+1),FALSE)*$E2088</f>
        <v>-821.2719225338019</v>
      </c>
      <c r="Y2082" s="5">
        <f t="shared" ref="Y2082:Y2088" si="2944">SUBTOTAL(9,U2082:X2082)</f>
        <v>-6627.8287613971261</v>
      </c>
      <c r="Z2082" s="5">
        <f>VLOOKUP(CONCATENATE($F2082," ",$G2082),AllocFactorMatrix,(Z$4+1),FALSE)*$E2088</f>
        <v>-508.83957427443272</v>
      </c>
      <c r="AA2082" s="5">
        <f>VLOOKUP(CONCATENATE($F2082," ",$G2082),AllocFactorMatrix,(AA$4+1),FALSE)*$E2088</f>
        <v>-10.162831417450983</v>
      </c>
      <c r="AB2082" s="5">
        <f t="shared" si="2931"/>
        <v>-519.00240569188372</v>
      </c>
      <c r="AC2082" s="5">
        <f>VLOOKUP(CONCATENATE($F2082," ",$G2082),AllocFactorMatrix,(AC$4+1),FALSE)*$E2088</f>
        <v>-6.7124171871453466</v>
      </c>
      <c r="AD2082" s="5">
        <f>VLOOKUP(CONCATENATE($F2082," ",$G2082),AllocFactorMatrix,(AD$4+1),FALSE)*$E2088</f>
        <v>-29.820378945241618</v>
      </c>
      <c r="AE2082" s="5">
        <f>VLOOKUP(CONCATENATE($F2082," ",$G2082),AllocFactorMatrix,(AE$4+1),FALSE)*$E2088</f>
        <v>-6.1181653796526163</v>
      </c>
    </row>
    <row r="2083" spans="4:31" hidden="1" outlineLevel="1">
      <c r="E2083" s="44"/>
      <c r="F2083" s="167" t="str">
        <f>F2088</f>
        <v>TRANS_TOTAL</v>
      </c>
      <c r="G2083" s="48" t="str">
        <f>$G$10</f>
        <v>SUBTRAN</v>
      </c>
      <c r="H2083" s="4">
        <f t="shared" si="2916"/>
        <v>-7196.3709999999965</v>
      </c>
      <c r="I2083" s="5">
        <f t="shared" ref="I2083:N2083" si="2945">VLOOKUP(CONCATENATE($F2083," ",$G2083),AllocFactorMatrix,(I$4+1),FALSE)*$E2088</f>
        <v>-3676.4113036181657</v>
      </c>
      <c r="J2083" s="47">
        <f t="shared" si="2945"/>
        <v>-0.59864782301496067</v>
      </c>
      <c r="K2083" s="47">
        <f t="shared" si="2945"/>
        <v>-1.114186387066052</v>
      </c>
      <c r="L2083" s="5">
        <f t="shared" si="2945"/>
        <v>-861.5720013688898</v>
      </c>
      <c r="M2083" s="5">
        <f t="shared" si="2945"/>
        <v>-12.041152649780532</v>
      </c>
      <c r="N2083" s="5">
        <f t="shared" si="2945"/>
        <v>-2.1793926833853003</v>
      </c>
      <c r="O2083" s="5">
        <f t="shared" si="2930"/>
        <v>-875.79254670205569</v>
      </c>
      <c r="P2083" s="5">
        <f>VLOOKUP(CONCATENATE($F2083," ",$G2083),AllocFactorMatrix,(P$4+1),FALSE)*$E2088</f>
        <v>-497.41436799397525</v>
      </c>
      <c r="Q2083" s="5">
        <f>VLOOKUP(CONCATENATE($F2083," ",$G2083),AllocFactorMatrix,(Q$4+1),FALSE)*$E2088</f>
        <v>-89.514568342260745</v>
      </c>
      <c r="R2083" s="5">
        <f>VLOOKUP(CONCATENATE($F2083," ",$G2083),AllocFactorMatrix,(R$4+1),FALSE)*$E2088</f>
        <v>-23.496884032433769</v>
      </c>
      <c r="S2083" s="5">
        <f>VLOOKUP(CONCATENATE($F2083," ",$G2083),AllocFactorMatrix,(S$4+1),FALSE)*$E2088</f>
        <v>0</v>
      </c>
      <c r="T2083" s="5">
        <f t="shared" si="2943"/>
        <v>-610.42582036866975</v>
      </c>
      <c r="U2083" s="5">
        <f>VLOOKUP(CONCATENATE($F2083," ",$G2083),AllocFactorMatrix,(U$4+1),FALSE)*$E2088</f>
        <v>-22.453608302168682</v>
      </c>
      <c r="V2083" s="5">
        <f>VLOOKUP(CONCATENATE($F2083," ",$G2083),AllocFactorMatrix,(V$4+1),FALSE)*$E2088</f>
        <v>-315.04589728492056</v>
      </c>
      <c r="W2083" s="5">
        <f>VLOOKUP(CONCATENATE($F2083," ",$G2083),AllocFactorMatrix,(W$4+1),FALSE)*$E2088</f>
        <v>-1553.4192959543373</v>
      </c>
      <c r="X2083" s="5">
        <f>VLOOKUP(CONCATENATE($F2083," ",$G2083),AllocFactorMatrix,(X$4+1),FALSE)*$E2088</f>
        <v>0</v>
      </c>
      <c r="Y2083" s="5">
        <f t="shared" si="2944"/>
        <v>-1890.9188015414265</v>
      </c>
      <c r="Z2083" s="5">
        <f>VLOOKUP(CONCATENATE($F2083," ",$G2083),AllocFactorMatrix,(Z$4+1),FALSE)*$E2088</f>
        <v>-136.55222662106127</v>
      </c>
      <c r="AA2083" s="5">
        <f>VLOOKUP(CONCATENATE($F2083," ",$G2083),AllocFactorMatrix,(AA$4+1),FALSE)*$E2088</f>
        <v>-2.7417662112781671</v>
      </c>
      <c r="AB2083" s="5">
        <f t="shared" si="2931"/>
        <v>-139.29399283233943</v>
      </c>
      <c r="AC2083" s="5">
        <f>VLOOKUP(CONCATENATE($F2083," ",$G2083),AllocFactorMatrix,(AC$4+1),FALSE)*$E2088</f>
        <v>-1.8157007272599583</v>
      </c>
      <c r="AD2083" s="5">
        <f>VLOOKUP(CONCATENATE($F2083," ",$G2083),AllocFactorMatrix,(AD$4+1),FALSE)*$E2088</f>
        <v>0</v>
      </c>
      <c r="AE2083" s="5">
        <f>VLOOKUP(CONCATENATE($F2083," ",$G2083),AllocFactorMatrix,(AE$4+1),FALSE)*$E2088</f>
        <v>0</v>
      </c>
    </row>
    <row r="2084" spans="4:31" hidden="1" outlineLevel="1">
      <c r="E2084" s="44"/>
      <c r="F2084" s="167" t="str">
        <f>F2088</f>
        <v>TRANS_TOTAL</v>
      </c>
      <c r="G2084" s="48" t="str">
        <f>$G$11</f>
        <v>DISTPRI</v>
      </c>
      <c r="H2084" s="4">
        <f t="shared" si="2916"/>
        <v>0</v>
      </c>
      <c r="I2084" s="5">
        <f t="shared" ref="I2084:N2084" si="2946">VLOOKUP(CONCATENATE($F2084," ",$G2084),AllocFactorMatrix,(I$4+1),FALSE)*$E2088</f>
        <v>0</v>
      </c>
      <c r="J2084" s="47">
        <f t="shared" si="2946"/>
        <v>0</v>
      </c>
      <c r="K2084" s="47">
        <f t="shared" si="2946"/>
        <v>0</v>
      </c>
      <c r="L2084" s="5">
        <f t="shared" si="2946"/>
        <v>0</v>
      </c>
      <c r="M2084" s="5">
        <f t="shared" si="2946"/>
        <v>0</v>
      </c>
      <c r="N2084" s="5">
        <f t="shared" si="2946"/>
        <v>0</v>
      </c>
      <c r="O2084" s="5">
        <f t="shared" si="2930"/>
        <v>0</v>
      </c>
      <c r="P2084" s="5">
        <f>VLOOKUP(CONCATENATE($F2084," ",$G2084),AllocFactorMatrix,(P$4+1),FALSE)*$E2088</f>
        <v>0</v>
      </c>
      <c r="Q2084" s="5">
        <f>VLOOKUP(CONCATENATE($F2084," ",$G2084),AllocFactorMatrix,(Q$4+1),FALSE)*$E2088</f>
        <v>0</v>
      </c>
      <c r="R2084" s="5">
        <f>VLOOKUP(CONCATENATE($F2084," ",$G2084),AllocFactorMatrix,(R$4+1),FALSE)*$E2088</f>
        <v>0</v>
      </c>
      <c r="S2084" s="5">
        <f>VLOOKUP(CONCATENATE($F2084," ",$G2084),AllocFactorMatrix,(S$4+1),FALSE)*$E2088</f>
        <v>0</v>
      </c>
      <c r="T2084" s="5">
        <f t="shared" si="2943"/>
        <v>0</v>
      </c>
      <c r="U2084" s="5">
        <f>VLOOKUP(CONCATENATE($F2084," ",$G2084),AllocFactorMatrix,(U$4+1),FALSE)*$E2088</f>
        <v>0</v>
      </c>
      <c r="V2084" s="5">
        <f>VLOOKUP(CONCATENATE($F2084," ",$G2084),AllocFactorMatrix,(V$4+1),FALSE)*$E2088</f>
        <v>0</v>
      </c>
      <c r="W2084" s="5">
        <f>VLOOKUP(CONCATENATE($F2084," ",$G2084),AllocFactorMatrix,(W$4+1),FALSE)*$E2088</f>
        <v>0</v>
      </c>
      <c r="X2084" s="5">
        <f>VLOOKUP(CONCATENATE($F2084," ",$G2084),AllocFactorMatrix,(X$4+1),FALSE)*$E2088</f>
        <v>0</v>
      </c>
      <c r="Y2084" s="5">
        <f t="shared" si="2944"/>
        <v>0</v>
      </c>
      <c r="Z2084" s="5">
        <f>VLOOKUP(CONCATENATE($F2084," ",$G2084),AllocFactorMatrix,(Z$4+1),FALSE)*$E2088</f>
        <v>0</v>
      </c>
      <c r="AA2084" s="5">
        <f>VLOOKUP(CONCATENATE($F2084," ",$G2084),AllocFactorMatrix,(AA$4+1),FALSE)*$E2088</f>
        <v>0</v>
      </c>
      <c r="AB2084" s="5">
        <f t="shared" si="2931"/>
        <v>0</v>
      </c>
      <c r="AC2084" s="5">
        <f>VLOOKUP(CONCATENATE($F2084," ",$G2084),AllocFactorMatrix,(AC$4+1),FALSE)*$E2088</f>
        <v>0</v>
      </c>
      <c r="AD2084" s="5">
        <f>VLOOKUP(CONCATENATE($F2084," ",$G2084),AllocFactorMatrix,(AD$4+1),FALSE)*$E2088</f>
        <v>0</v>
      </c>
      <c r="AE2084" s="5">
        <f>VLOOKUP(CONCATENATE($F2084," ",$G2084),AllocFactorMatrix,(AE$4+1),FALSE)*$E2088</f>
        <v>0</v>
      </c>
    </row>
    <row r="2085" spans="4:31" hidden="1" outlineLevel="1">
      <c r="E2085" s="44"/>
      <c r="F2085" s="167" t="str">
        <f>F2088</f>
        <v>TRANS_TOTAL</v>
      </c>
      <c r="G2085" s="48" t="str">
        <f>$G$12</f>
        <v>DISTSEC</v>
      </c>
      <c r="H2085" s="4">
        <f t="shared" si="2916"/>
        <v>0</v>
      </c>
      <c r="I2085" s="5">
        <f t="shared" ref="I2085:N2085" si="2947">VLOOKUP(CONCATENATE($F2085," ",$G2085),AllocFactorMatrix,(I$4+1),FALSE)*$E2088</f>
        <v>0</v>
      </c>
      <c r="J2085" s="47">
        <f t="shared" si="2947"/>
        <v>0</v>
      </c>
      <c r="K2085" s="47">
        <f t="shared" si="2947"/>
        <v>0</v>
      </c>
      <c r="L2085" s="5">
        <f t="shared" si="2947"/>
        <v>0</v>
      </c>
      <c r="M2085" s="5">
        <f t="shared" si="2947"/>
        <v>0</v>
      </c>
      <c r="N2085" s="5">
        <f t="shared" si="2947"/>
        <v>0</v>
      </c>
      <c r="O2085" s="5">
        <f t="shared" si="2930"/>
        <v>0</v>
      </c>
      <c r="P2085" s="5">
        <f>VLOOKUP(CONCATENATE($F2085," ",$G2085),AllocFactorMatrix,(P$4+1),FALSE)*$E2088</f>
        <v>0</v>
      </c>
      <c r="Q2085" s="5">
        <f>VLOOKUP(CONCATENATE($F2085," ",$G2085),AllocFactorMatrix,(Q$4+1),FALSE)*$E2088</f>
        <v>0</v>
      </c>
      <c r="R2085" s="5">
        <f>VLOOKUP(CONCATENATE($F2085," ",$G2085),AllocFactorMatrix,(R$4+1),FALSE)*$E2088</f>
        <v>0</v>
      </c>
      <c r="S2085" s="5">
        <f>VLOOKUP(CONCATENATE($F2085," ",$G2085),AllocFactorMatrix,(S$4+1),FALSE)*$E2088</f>
        <v>0</v>
      </c>
      <c r="T2085" s="5">
        <f t="shared" si="2943"/>
        <v>0</v>
      </c>
      <c r="U2085" s="5">
        <f>VLOOKUP(CONCATENATE($F2085," ",$G2085),AllocFactorMatrix,(U$4+1),FALSE)*$E2088</f>
        <v>0</v>
      </c>
      <c r="V2085" s="5">
        <f>VLOOKUP(CONCATENATE($F2085," ",$G2085),AllocFactorMatrix,(V$4+1),FALSE)*$E2088</f>
        <v>0</v>
      </c>
      <c r="W2085" s="5">
        <f>VLOOKUP(CONCATENATE($F2085," ",$G2085),AllocFactorMatrix,(W$4+1),FALSE)*$E2088</f>
        <v>0</v>
      </c>
      <c r="X2085" s="5">
        <f>VLOOKUP(CONCATENATE($F2085," ",$G2085),AllocFactorMatrix,(X$4+1),FALSE)*$E2088</f>
        <v>0</v>
      </c>
      <c r="Y2085" s="5">
        <f t="shared" si="2944"/>
        <v>0</v>
      </c>
      <c r="Z2085" s="5">
        <f>VLOOKUP(CONCATENATE($F2085," ",$G2085),AllocFactorMatrix,(Z$4+1),FALSE)*$E2088</f>
        <v>0</v>
      </c>
      <c r="AA2085" s="5">
        <f>VLOOKUP(CONCATENATE($F2085," ",$G2085),AllocFactorMatrix,(AA$4+1),FALSE)*$E2088</f>
        <v>0</v>
      </c>
      <c r="AB2085" s="5">
        <f t="shared" si="2931"/>
        <v>0</v>
      </c>
      <c r="AC2085" s="5">
        <f>VLOOKUP(CONCATENATE($F2085," ",$G2085),AllocFactorMatrix,(AC$4+1),FALSE)*$E2088</f>
        <v>0</v>
      </c>
      <c r="AD2085" s="5">
        <f>VLOOKUP(CONCATENATE($F2085," ",$G2085),AllocFactorMatrix,(AD$4+1),FALSE)*$E2088</f>
        <v>0</v>
      </c>
      <c r="AE2085" s="5">
        <f>VLOOKUP(CONCATENATE($F2085," ",$G2085),AllocFactorMatrix,(AE$4+1),FALSE)*$E2088</f>
        <v>0</v>
      </c>
    </row>
    <row r="2086" spans="4:31" hidden="1" outlineLevel="1">
      <c r="E2086" s="44"/>
      <c r="F2086" s="167" t="str">
        <f>F2088</f>
        <v>TRANS_TOTAL</v>
      </c>
      <c r="G2086" s="48" t="str">
        <f>$G$13</f>
        <v>ENERGY</v>
      </c>
      <c r="H2086" s="4">
        <f t="shared" si="2916"/>
        <v>0</v>
      </c>
      <c r="I2086" s="5">
        <f t="shared" ref="I2086:N2086" si="2948">VLOOKUP(CONCATENATE($F2086," ",$G2086),AllocFactorMatrix,(I$4+1),FALSE)*$E2088</f>
        <v>0</v>
      </c>
      <c r="J2086" s="47">
        <f t="shared" si="2948"/>
        <v>0</v>
      </c>
      <c r="K2086" s="47">
        <f t="shared" si="2948"/>
        <v>0</v>
      </c>
      <c r="L2086" s="5">
        <f t="shared" si="2948"/>
        <v>0</v>
      </c>
      <c r="M2086" s="5">
        <f t="shared" si="2948"/>
        <v>0</v>
      </c>
      <c r="N2086" s="5">
        <f t="shared" si="2948"/>
        <v>0</v>
      </c>
      <c r="O2086" s="5">
        <f t="shared" si="2930"/>
        <v>0</v>
      </c>
      <c r="P2086" s="5">
        <f>VLOOKUP(CONCATENATE($F2086," ",$G2086),AllocFactorMatrix,(P$4+1),FALSE)*$E2088</f>
        <v>0</v>
      </c>
      <c r="Q2086" s="5">
        <f>VLOOKUP(CONCATENATE($F2086," ",$G2086),AllocFactorMatrix,(Q$4+1),FALSE)*$E2088</f>
        <v>0</v>
      </c>
      <c r="R2086" s="5">
        <f>VLOOKUP(CONCATENATE($F2086," ",$G2086),AllocFactorMatrix,(R$4+1),FALSE)*$E2088</f>
        <v>0</v>
      </c>
      <c r="S2086" s="5">
        <f>VLOOKUP(CONCATENATE($F2086," ",$G2086),AllocFactorMatrix,(S$4+1),FALSE)*$E2088</f>
        <v>0</v>
      </c>
      <c r="T2086" s="5">
        <f t="shared" si="2943"/>
        <v>0</v>
      </c>
      <c r="U2086" s="5">
        <f>VLOOKUP(CONCATENATE($F2086," ",$G2086),AllocFactorMatrix,(U$4+1),FALSE)*$E2088</f>
        <v>0</v>
      </c>
      <c r="V2086" s="5">
        <f>VLOOKUP(CONCATENATE($F2086," ",$G2086),AllocFactorMatrix,(V$4+1),FALSE)*$E2088</f>
        <v>0</v>
      </c>
      <c r="W2086" s="5">
        <f>VLOOKUP(CONCATENATE($F2086," ",$G2086),AllocFactorMatrix,(W$4+1),FALSE)*$E2088</f>
        <v>0</v>
      </c>
      <c r="X2086" s="5">
        <f>VLOOKUP(CONCATENATE($F2086," ",$G2086),AllocFactorMatrix,(X$4+1),FALSE)*$E2088</f>
        <v>0</v>
      </c>
      <c r="Y2086" s="5">
        <f t="shared" si="2944"/>
        <v>0</v>
      </c>
      <c r="Z2086" s="5">
        <f>VLOOKUP(CONCATENATE($F2086," ",$G2086),AllocFactorMatrix,(Z$4+1),FALSE)*$E2088</f>
        <v>0</v>
      </c>
      <c r="AA2086" s="5">
        <f>VLOOKUP(CONCATENATE($F2086," ",$G2086),AllocFactorMatrix,(AA$4+1),FALSE)*$E2088</f>
        <v>0</v>
      </c>
      <c r="AB2086" s="5">
        <f t="shared" si="2931"/>
        <v>0</v>
      </c>
      <c r="AC2086" s="5">
        <f>VLOOKUP(CONCATENATE($F2086," ",$G2086),AllocFactorMatrix,(AC$4+1),FALSE)*$E2088</f>
        <v>0</v>
      </c>
      <c r="AD2086" s="5">
        <f>VLOOKUP(CONCATENATE($F2086," ",$G2086),AllocFactorMatrix,(AD$4+1),FALSE)*$E2088</f>
        <v>0</v>
      </c>
      <c r="AE2086" s="5">
        <f>VLOOKUP(CONCATENATE($F2086," ",$G2086),AllocFactorMatrix,(AE$4+1),FALSE)*$E2088</f>
        <v>0</v>
      </c>
    </row>
    <row r="2087" spans="4:31" hidden="1" outlineLevel="1">
      <c r="E2087" s="44"/>
      <c r="F2087" s="167" t="str">
        <f>F2088</f>
        <v>TRANS_TOTAL</v>
      </c>
      <c r="G2087" s="48" t="str">
        <f>$G$14</f>
        <v>CUSTOMER</v>
      </c>
      <c r="H2087" s="4">
        <f t="shared" si="2916"/>
        <v>0</v>
      </c>
      <c r="I2087" s="5">
        <f t="shared" ref="I2087:N2087" si="2949">VLOOKUP(CONCATENATE($F2087," ",$G2087),AllocFactorMatrix,(I$4+1),FALSE)*$E2088</f>
        <v>0</v>
      </c>
      <c r="J2087" s="47">
        <f t="shared" si="2949"/>
        <v>0</v>
      </c>
      <c r="K2087" s="47">
        <f t="shared" si="2949"/>
        <v>0</v>
      </c>
      <c r="L2087" s="5">
        <f t="shared" si="2949"/>
        <v>0</v>
      </c>
      <c r="M2087" s="5">
        <f t="shared" si="2949"/>
        <v>0</v>
      </c>
      <c r="N2087" s="5">
        <f t="shared" si="2949"/>
        <v>0</v>
      </c>
      <c r="O2087" s="5">
        <f t="shared" si="2930"/>
        <v>0</v>
      </c>
      <c r="P2087" s="5">
        <f>VLOOKUP(CONCATENATE($F2087," ",$G2087),AllocFactorMatrix,(P$4+1),FALSE)*$E2088</f>
        <v>0</v>
      </c>
      <c r="Q2087" s="5">
        <f>VLOOKUP(CONCATENATE($F2087," ",$G2087),AllocFactorMatrix,(Q$4+1),FALSE)*$E2088</f>
        <v>0</v>
      </c>
      <c r="R2087" s="5">
        <f>VLOOKUP(CONCATENATE($F2087," ",$G2087),AllocFactorMatrix,(R$4+1),FALSE)*$E2088</f>
        <v>0</v>
      </c>
      <c r="S2087" s="5">
        <f>VLOOKUP(CONCATENATE($F2087," ",$G2087),AllocFactorMatrix,(S$4+1),FALSE)*$E2088</f>
        <v>0</v>
      </c>
      <c r="T2087" s="5">
        <f t="shared" si="2943"/>
        <v>0</v>
      </c>
      <c r="U2087" s="5">
        <f>VLOOKUP(CONCATENATE($F2087," ",$G2087),AllocFactorMatrix,(U$4+1),FALSE)*$E2088</f>
        <v>0</v>
      </c>
      <c r="V2087" s="5">
        <f>VLOOKUP(CONCATENATE($F2087," ",$G2087),AllocFactorMatrix,(V$4+1),FALSE)*$E2088</f>
        <v>0</v>
      </c>
      <c r="W2087" s="5">
        <f>VLOOKUP(CONCATENATE($F2087," ",$G2087),AllocFactorMatrix,(W$4+1),FALSE)*$E2088</f>
        <v>0</v>
      </c>
      <c r="X2087" s="5">
        <f>VLOOKUP(CONCATENATE($F2087," ",$G2087),AllocFactorMatrix,(X$4+1),FALSE)*$E2088</f>
        <v>0</v>
      </c>
      <c r="Y2087" s="5">
        <f t="shared" si="2944"/>
        <v>0</v>
      </c>
      <c r="Z2087" s="5">
        <f>VLOOKUP(CONCATENATE($F2087," ",$G2087),AllocFactorMatrix,(Z$4+1),FALSE)*$E2088</f>
        <v>0</v>
      </c>
      <c r="AA2087" s="5">
        <f>VLOOKUP(CONCATENATE($F2087," ",$G2087),AllocFactorMatrix,(AA$4+1),FALSE)*$E2088</f>
        <v>0</v>
      </c>
      <c r="AB2087" s="5">
        <f t="shared" si="2931"/>
        <v>0</v>
      </c>
      <c r="AC2087" s="5">
        <f>VLOOKUP(CONCATENATE($F2087," ",$G2087),AllocFactorMatrix,(AC$4+1),FALSE)*$E2088</f>
        <v>0</v>
      </c>
      <c r="AD2087" s="5">
        <f>VLOOKUP(CONCATENATE($F2087," ",$G2087),AllocFactorMatrix,(AD$4+1),FALSE)*$E2088</f>
        <v>0</v>
      </c>
      <c r="AE2087" s="5">
        <f>VLOOKUP(CONCATENATE($F2087," ",$G2087),AllocFactorMatrix,(AE$4+1),FALSE)*$E2088</f>
        <v>0</v>
      </c>
    </row>
    <row r="2088" spans="4:31" collapsed="1">
      <c r="D2088" s="96" t="s">
        <v>641</v>
      </c>
      <c r="E2088" s="54">
        <v>-33163</v>
      </c>
      <c r="F2088" s="89" t="s">
        <v>181</v>
      </c>
      <c r="G2088" s="48" t="str">
        <f>$G$15</f>
        <v>TOTAL</v>
      </c>
      <c r="H2088" s="4">
        <f t="shared" si="2916"/>
        <v>-33163</v>
      </c>
      <c r="I2088" s="5">
        <f t="shared" ref="I2088:N2088" si="2950">VLOOKUP(CONCATENATE($F2088," ",$G2088),AllocFactorMatrix,(I$4+1),FALSE)*$E2088</f>
        <v>-17030.293715689397</v>
      </c>
      <c r="J2088" s="47">
        <f t="shared" si="2950"/>
        <v>-3.5861402358667087</v>
      </c>
      <c r="K2088" s="47">
        <f t="shared" si="2950"/>
        <v>-6.3450725843606772</v>
      </c>
      <c r="L2088" s="5">
        <f t="shared" si="2950"/>
        <v>-3973.9276375662398</v>
      </c>
      <c r="M2088" s="5">
        <f t="shared" si="2950"/>
        <v>-55.349541716029123</v>
      </c>
      <c r="N2088" s="5">
        <f t="shared" si="2950"/>
        <v>-8.2111125853945914</v>
      </c>
      <c r="O2088" s="5">
        <f t="shared" si="2930"/>
        <v>-4037.4882918676635</v>
      </c>
      <c r="P2088" s="5">
        <f>VLOOKUP(CONCATENATE($F2088," ",$G2088),AllocFactorMatrix,(P$4+1),FALSE)*$E2088</f>
        <v>-2348.6208069485879</v>
      </c>
      <c r="Q2088" s="5">
        <f>VLOOKUP(CONCATENATE($F2088," ",$G2088),AllocFactorMatrix,(Q$4+1),FALSE)*$E2088</f>
        <v>-421.73018516050013</v>
      </c>
      <c r="R2088" s="5">
        <f>VLOOKUP(CONCATENATE($F2088," ",$G2088),AllocFactorMatrix,(R$4+1),FALSE)*$E2088</f>
        <v>-90.866820924245559</v>
      </c>
      <c r="S2088" s="5">
        <f>VLOOKUP(CONCATENATE($F2088," ",$G2088),AllocFactorMatrix,(S$4+1),FALSE)*$E2088</f>
        <v>-2.5583428873009777</v>
      </c>
      <c r="T2088" s="5">
        <f t="shared" si="2943"/>
        <v>-2863.7761559206347</v>
      </c>
      <c r="U2088" s="5">
        <f>VLOOKUP(CONCATENATE($F2088," ",$G2088),AllocFactorMatrix,(U$4+1),FALSE)*$E2088</f>
        <v>-110.25233130760374</v>
      </c>
      <c r="V2088" s="5">
        <f>VLOOKUP(CONCATENATE($F2088," ",$G2088),AllocFactorMatrix,(V$4+1),FALSE)*$E2088</f>
        <v>-1500.3793571966203</v>
      </c>
      <c r="W2088" s="5">
        <f>VLOOKUP(CONCATENATE($F2088," ",$G2088),AllocFactorMatrix,(W$4+1),FALSE)*$E2088</f>
        <v>-6086.8439519005278</v>
      </c>
      <c r="X2088" s="5">
        <f>VLOOKUP(CONCATENATE($F2088," ",$G2088),AllocFactorMatrix,(X$4+1),FALSE)*$E2088</f>
        <v>-821.2719225338019</v>
      </c>
      <c r="Y2088" s="5">
        <f t="shared" si="2944"/>
        <v>-8518.7475629385535</v>
      </c>
      <c r="Z2088" s="5">
        <f>VLOOKUP(CONCATENATE($F2088," ",$G2088),AllocFactorMatrix,(Z$4+1),FALSE)*$E2088</f>
        <v>-645.39180089549393</v>
      </c>
      <c r="AA2088" s="5">
        <f>VLOOKUP(CONCATENATE($F2088," ",$G2088),AllocFactorMatrix,(AA$4+1),FALSE)*$E2088</f>
        <v>-12.90459762872915</v>
      </c>
      <c r="AB2088" s="5">
        <f t="shared" si="2931"/>
        <v>-658.29639852422304</v>
      </c>
      <c r="AC2088" s="5">
        <f>VLOOKUP(CONCATENATE($F2088," ",$G2088),AllocFactorMatrix,(AC$4+1),FALSE)*$E2088</f>
        <v>-8.5281179144053052</v>
      </c>
      <c r="AD2088" s="5">
        <f>VLOOKUP(CONCATENATE($F2088," ",$G2088),AllocFactorMatrix,(AD$4+1),FALSE)*$E2088</f>
        <v>-29.820378945241618</v>
      </c>
      <c r="AE2088" s="5">
        <f>VLOOKUP(CONCATENATE($F2088," ",$G2088),AllocFactorMatrix,(AE$4+1),FALSE)*$E2088</f>
        <v>-6.1181653796526163</v>
      </c>
    </row>
    <row r="2089" spans="4:31" hidden="1" outlineLevel="1">
      <c r="E2089" s="44"/>
      <c r="F2089" s="167" t="str">
        <f>F2096</f>
        <v>RB_GUP_EPIS_D</v>
      </c>
      <c r="G2089" s="48" t="str">
        <f>$G$8</f>
        <v>PRODUCTION</v>
      </c>
      <c r="H2089" s="4">
        <f t="shared" si="2916"/>
        <v>0</v>
      </c>
      <c r="I2089" s="5">
        <f t="shared" ref="I2089:N2089" si="2951">VLOOKUP(CONCATENATE($F2089," ",$G2089),AllocFactorMatrix,(I$4+1),FALSE)*$E2096</f>
        <v>0</v>
      </c>
      <c r="J2089" s="47">
        <f t="shared" si="2951"/>
        <v>0</v>
      </c>
      <c r="K2089" s="47">
        <f t="shared" si="2951"/>
        <v>0</v>
      </c>
      <c r="L2089" s="5">
        <f t="shared" si="2951"/>
        <v>0</v>
      </c>
      <c r="M2089" s="5">
        <f t="shared" si="2951"/>
        <v>0</v>
      </c>
      <c r="N2089" s="5">
        <f t="shared" si="2951"/>
        <v>0</v>
      </c>
      <c r="O2089" s="5">
        <f t="shared" ref="O2089:O2096" si="2952">SUBTOTAL(9,L2089:N2089)</f>
        <v>0</v>
      </c>
      <c r="P2089" s="5">
        <f>VLOOKUP(CONCATENATE($F2089," ",$G2089),AllocFactorMatrix,(P$4+1),FALSE)*$E2096</f>
        <v>0</v>
      </c>
      <c r="Q2089" s="5">
        <f>VLOOKUP(CONCATENATE($F2089," ",$G2089),AllocFactorMatrix,(Q$4+1),FALSE)*$E2096</f>
        <v>0</v>
      </c>
      <c r="R2089" s="5">
        <f>VLOOKUP(CONCATENATE($F2089," ",$G2089),AllocFactorMatrix,(R$4+1),FALSE)*$E2096</f>
        <v>0</v>
      </c>
      <c r="S2089" s="5">
        <f>VLOOKUP(CONCATENATE($F2089," ",$G2089),AllocFactorMatrix,(S$4+1),FALSE)*$E2096</f>
        <v>0</v>
      </c>
      <c r="T2089" s="5">
        <f>SUBTOTAL(9,P2089:S2089)</f>
        <v>0</v>
      </c>
      <c r="U2089" s="5">
        <f>VLOOKUP(CONCATENATE($F2089," ",$G2089),AllocFactorMatrix,(U$4+1),FALSE)*$E2096</f>
        <v>0</v>
      </c>
      <c r="V2089" s="5">
        <f>VLOOKUP(CONCATENATE($F2089," ",$G2089),AllocFactorMatrix,(V$4+1),FALSE)*$E2096</f>
        <v>0</v>
      </c>
      <c r="W2089" s="5">
        <f>VLOOKUP(CONCATENATE($F2089," ",$G2089),AllocFactorMatrix,(W$4+1),FALSE)*$E2096</f>
        <v>0</v>
      </c>
      <c r="X2089" s="5">
        <f>VLOOKUP(CONCATENATE($F2089," ",$G2089),AllocFactorMatrix,(X$4+1),FALSE)*$E2096</f>
        <v>0</v>
      </c>
      <c r="Y2089" s="5">
        <f>SUBTOTAL(9,U2089:X2089)</f>
        <v>0</v>
      </c>
      <c r="Z2089" s="5">
        <f>VLOOKUP(CONCATENATE($F2089," ",$G2089),AllocFactorMatrix,(Z$4+1),FALSE)*$E2096</f>
        <v>0</v>
      </c>
      <c r="AA2089" s="5">
        <f>VLOOKUP(CONCATENATE($F2089," ",$G2089),AllocFactorMatrix,(AA$4+1),FALSE)*$E2096</f>
        <v>0</v>
      </c>
      <c r="AB2089" s="5">
        <f t="shared" ref="AB2089:AB2096" si="2953">SUBTOTAL(9,Z2089:AA2089)</f>
        <v>0</v>
      </c>
      <c r="AC2089" s="5">
        <f>VLOOKUP(CONCATENATE($F2089," ",$G2089),AllocFactorMatrix,(AC$4+1),FALSE)*$E2096</f>
        <v>0</v>
      </c>
      <c r="AD2089" s="5">
        <f>VLOOKUP(CONCATENATE($F2089," ",$G2089),AllocFactorMatrix,(AD$4+1),FALSE)*$E2096</f>
        <v>0</v>
      </c>
      <c r="AE2089" s="5">
        <f>VLOOKUP(CONCATENATE($F2089," ",$G2089),AllocFactorMatrix,(AE$4+1),FALSE)*$E2096</f>
        <v>0</v>
      </c>
    </row>
    <row r="2090" spans="4:31" hidden="1" outlineLevel="1">
      <c r="E2090" s="44"/>
      <c r="F2090" s="167" t="str">
        <f>F2096</f>
        <v>RB_GUP_EPIS_D</v>
      </c>
      <c r="G2090" s="48" t="str">
        <f>$G$9</f>
        <v>BULKTRAN</v>
      </c>
      <c r="H2090" s="4">
        <f t="shared" si="2916"/>
        <v>0</v>
      </c>
      <c r="I2090" s="5">
        <f t="shared" ref="I2090:N2090" si="2954">VLOOKUP(CONCATENATE($F2090," ",$G2090),AllocFactorMatrix,(I$4+1),FALSE)*$E2096</f>
        <v>0</v>
      </c>
      <c r="J2090" s="47">
        <f t="shared" si="2954"/>
        <v>0</v>
      </c>
      <c r="K2090" s="47">
        <f t="shared" si="2954"/>
        <v>0</v>
      </c>
      <c r="L2090" s="5">
        <f t="shared" si="2954"/>
        <v>0</v>
      </c>
      <c r="M2090" s="5">
        <f t="shared" si="2954"/>
        <v>0</v>
      </c>
      <c r="N2090" s="5">
        <f t="shared" si="2954"/>
        <v>0</v>
      </c>
      <c r="O2090" s="5">
        <f t="shared" si="2952"/>
        <v>0</v>
      </c>
      <c r="P2090" s="5">
        <f>VLOOKUP(CONCATENATE($F2090," ",$G2090),AllocFactorMatrix,(P$4+1),FALSE)*$E2096</f>
        <v>0</v>
      </c>
      <c r="Q2090" s="5">
        <f>VLOOKUP(CONCATENATE($F2090," ",$G2090),AllocFactorMatrix,(Q$4+1),FALSE)*$E2096</f>
        <v>0</v>
      </c>
      <c r="R2090" s="5">
        <f>VLOOKUP(CONCATENATE($F2090," ",$G2090),AllocFactorMatrix,(R$4+1),FALSE)*$E2096</f>
        <v>0</v>
      </c>
      <c r="S2090" s="5">
        <f>VLOOKUP(CONCATENATE($F2090," ",$G2090),AllocFactorMatrix,(S$4+1),FALSE)*$E2096</f>
        <v>0</v>
      </c>
      <c r="T2090" s="5">
        <f t="shared" ref="T2090:T2096" si="2955">SUBTOTAL(9,P2090:S2090)</f>
        <v>0</v>
      </c>
      <c r="U2090" s="5">
        <f>VLOOKUP(CONCATENATE($F2090," ",$G2090),AllocFactorMatrix,(U$4+1),FALSE)*$E2096</f>
        <v>0</v>
      </c>
      <c r="V2090" s="5">
        <f>VLOOKUP(CONCATENATE($F2090," ",$G2090),AllocFactorMatrix,(V$4+1),FALSE)*$E2096</f>
        <v>0</v>
      </c>
      <c r="W2090" s="5">
        <f>VLOOKUP(CONCATENATE($F2090," ",$G2090),AllocFactorMatrix,(W$4+1),FALSE)*$E2096</f>
        <v>0</v>
      </c>
      <c r="X2090" s="5">
        <f>VLOOKUP(CONCATENATE($F2090," ",$G2090),AllocFactorMatrix,(X$4+1),FALSE)*$E2096</f>
        <v>0</v>
      </c>
      <c r="Y2090" s="5">
        <f t="shared" ref="Y2090:Y2096" si="2956">SUBTOTAL(9,U2090:X2090)</f>
        <v>0</v>
      </c>
      <c r="Z2090" s="5">
        <f>VLOOKUP(CONCATENATE($F2090," ",$G2090),AllocFactorMatrix,(Z$4+1),FALSE)*$E2096</f>
        <v>0</v>
      </c>
      <c r="AA2090" s="5">
        <f>VLOOKUP(CONCATENATE($F2090," ",$G2090),AllocFactorMatrix,(AA$4+1),FALSE)*$E2096</f>
        <v>0</v>
      </c>
      <c r="AB2090" s="5">
        <f t="shared" si="2953"/>
        <v>0</v>
      </c>
      <c r="AC2090" s="5">
        <f>VLOOKUP(CONCATENATE($F2090," ",$G2090),AllocFactorMatrix,(AC$4+1),FALSE)*$E2096</f>
        <v>0</v>
      </c>
      <c r="AD2090" s="5">
        <f>VLOOKUP(CONCATENATE($F2090," ",$G2090),AllocFactorMatrix,(AD$4+1),FALSE)*$E2096</f>
        <v>0</v>
      </c>
      <c r="AE2090" s="5">
        <f>VLOOKUP(CONCATENATE($F2090," ",$G2090),AllocFactorMatrix,(AE$4+1),FALSE)*$E2096</f>
        <v>0</v>
      </c>
    </row>
    <row r="2091" spans="4:31" hidden="1" outlineLevel="1">
      <c r="E2091" s="44"/>
      <c r="F2091" s="167" t="str">
        <f>F2096</f>
        <v>RB_GUP_EPIS_D</v>
      </c>
      <c r="G2091" s="48" t="str">
        <f>$G$10</f>
        <v>SUBTRAN</v>
      </c>
      <c r="H2091" s="4">
        <f t="shared" si="2916"/>
        <v>0</v>
      </c>
      <c r="I2091" s="5">
        <f t="shared" ref="I2091:N2091" si="2957">VLOOKUP(CONCATENATE($F2091," ",$G2091),AllocFactorMatrix,(I$4+1),FALSE)*$E2096</f>
        <v>0</v>
      </c>
      <c r="J2091" s="47">
        <f t="shared" si="2957"/>
        <v>0</v>
      </c>
      <c r="K2091" s="47">
        <f t="shared" si="2957"/>
        <v>0</v>
      </c>
      <c r="L2091" s="5">
        <f t="shared" si="2957"/>
        <v>0</v>
      </c>
      <c r="M2091" s="5">
        <f t="shared" si="2957"/>
        <v>0</v>
      </c>
      <c r="N2091" s="5">
        <f t="shared" si="2957"/>
        <v>0</v>
      </c>
      <c r="O2091" s="5">
        <f t="shared" si="2952"/>
        <v>0</v>
      </c>
      <c r="P2091" s="5">
        <f>VLOOKUP(CONCATENATE($F2091," ",$G2091),AllocFactorMatrix,(P$4+1),FALSE)*$E2096</f>
        <v>0</v>
      </c>
      <c r="Q2091" s="5">
        <f>VLOOKUP(CONCATENATE($F2091," ",$G2091),AllocFactorMatrix,(Q$4+1),FALSE)*$E2096</f>
        <v>0</v>
      </c>
      <c r="R2091" s="5">
        <f>VLOOKUP(CONCATENATE($F2091," ",$G2091),AllocFactorMatrix,(R$4+1),FALSE)*$E2096</f>
        <v>0</v>
      </c>
      <c r="S2091" s="5">
        <f>VLOOKUP(CONCATENATE($F2091," ",$G2091),AllocFactorMatrix,(S$4+1),FALSE)*$E2096</f>
        <v>0</v>
      </c>
      <c r="T2091" s="5">
        <f t="shared" si="2955"/>
        <v>0</v>
      </c>
      <c r="U2091" s="5">
        <f>VLOOKUP(CONCATENATE($F2091," ",$G2091),AllocFactorMatrix,(U$4+1),FALSE)*$E2096</f>
        <v>0</v>
      </c>
      <c r="V2091" s="5">
        <f>VLOOKUP(CONCATENATE($F2091," ",$G2091),AllocFactorMatrix,(V$4+1),FALSE)*$E2096</f>
        <v>0</v>
      </c>
      <c r="W2091" s="5">
        <f>VLOOKUP(CONCATENATE($F2091," ",$G2091),AllocFactorMatrix,(W$4+1),FALSE)*$E2096</f>
        <v>0</v>
      </c>
      <c r="X2091" s="5">
        <f>VLOOKUP(CONCATENATE($F2091," ",$G2091),AllocFactorMatrix,(X$4+1),FALSE)*$E2096</f>
        <v>0</v>
      </c>
      <c r="Y2091" s="5">
        <f t="shared" si="2956"/>
        <v>0</v>
      </c>
      <c r="Z2091" s="5">
        <f>VLOOKUP(CONCATENATE($F2091," ",$G2091),AllocFactorMatrix,(Z$4+1),FALSE)*$E2096</f>
        <v>0</v>
      </c>
      <c r="AA2091" s="5">
        <f>VLOOKUP(CONCATENATE($F2091," ",$G2091),AllocFactorMatrix,(AA$4+1),FALSE)*$E2096</f>
        <v>0</v>
      </c>
      <c r="AB2091" s="5">
        <f t="shared" si="2953"/>
        <v>0</v>
      </c>
      <c r="AC2091" s="5">
        <f>VLOOKUP(CONCATENATE($F2091," ",$G2091),AllocFactorMatrix,(AC$4+1),FALSE)*$E2096</f>
        <v>0</v>
      </c>
      <c r="AD2091" s="5">
        <f>VLOOKUP(CONCATENATE($F2091," ",$G2091),AllocFactorMatrix,(AD$4+1),FALSE)*$E2096</f>
        <v>0</v>
      </c>
      <c r="AE2091" s="5">
        <f>VLOOKUP(CONCATENATE($F2091," ",$G2091),AllocFactorMatrix,(AE$4+1),FALSE)*$E2096</f>
        <v>0</v>
      </c>
    </row>
    <row r="2092" spans="4:31" hidden="1" outlineLevel="1">
      <c r="E2092" s="44"/>
      <c r="F2092" s="167" t="str">
        <f>F2096</f>
        <v>RB_GUP_EPIS_D</v>
      </c>
      <c r="G2092" s="48" t="str">
        <f>$G$11</f>
        <v>DISTPRI</v>
      </c>
      <c r="H2092" s="4">
        <f t="shared" si="2916"/>
        <v>133819.90792168211</v>
      </c>
      <c r="I2092" s="5">
        <f t="shared" ref="I2092:N2092" si="2958">VLOOKUP(CONCATENATE($F2092," ",$G2092),AllocFactorMatrix,(I$4+1),FALSE)*$E2096</f>
        <v>87611.835556809281</v>
      </c>
      <c r="J2092" s="47">
        <f t="shared" si="2958"/>
        <v>14.385990448167032</v>
      </c>
      <c r="K2092" s="47">
        <f t="shared" si="2958"/>
        <v>26.61820299536204</v>
      </c>
      <c r="L2092" s="5">
        <f t="shared" si="2958"/>
        <v>20498.844006812938</v>
      </c>
      <c r="M2092" s="5">
        <f t="shared" si="2958"/>
        <v>286.44948829641271</v>
      </c>
      <c r="N2092" s="5">
        <f t="shared" si="2958"/>
        <v>0</v>
      </c>
      <c r="O2092" s="5">
        <f t="shared" si="2952"/>
        <v>20785.293495109352</v>
      </c>
      <c r="P2092" s="5">
        <f>VLOOKUP(CONCATENATE($F2092," ",$G2092),AllocFactorMatrix,(P$4+1),FALSE)*$E2096</f>
        <v>11887.704349943488</v>
      </c>
      <c r="Q2092" s="5">
        <f>VLOOKUP(CONCATENATE($F2092," ",$G2092),AllocFactorMatrix,(Q$4+1),FALSE)*$E2096</f>
        <v>2139.1254478561927</v>
      </c>
      <c r="R2092" s="5">
        <f>VLOOKUP(CONCATENATE($F2092," ",$G2092),AllocFactorMatrix,(R$4+1),FALSE)*$E2096</f>
        <v>0</v>
      </c>
      <c r="S2092" s="5">
        <f>VLOOKUP(CONCATENATE($F2092," ",$G2092),AllocFactorMatrix,(S$4+1),FALSE)*$E2096</f>
        <v>0</v>
      </c>
      <c r="T2092" s="5">
        <f t="shared" si="2955"/>
        <v>14026.829797799681</v>
      </c>
      <c r="U2092" s="5">
        <f>VLOOKUP(CONCATENATE($F2092," ",$G2092),AllocFactorMatrix,(U$4+1),FALSE)*$E2096</f>
        <v>538.31673650102971</v>
      </c>
      <c r="V2092" s="5">
        <f>VLOOKUP(CONCATENATE($F2092," ",$G2092),AllocFactorMatrix,(V$4+1),FALSE)*$E2096</f>
        <v>7443.7699826051448</v>
      </c>
      <c r="W2092" s="5">
        <f>VLOOKUP(CONCATENATE($F2092," ",$G2092),AllocFactorMatrix,(W$4+1),FALSE)*$E2096</f>
        <v>0</v>
      </c>
      <c r="X2092" s="5">
        <f>VLOOKUP(CONCATENATE($F2092," ",$G2092),AllocFactorMatrix,(X$4+1),FALSE)*$E2096</f>
        <v>0</v>
      </c>
      <c r="Y2092" s="5">
        <f t="shared" si="2956"/>
        <v>7982.0867191061743</v>
      </c>
      <c r="Z2092" s="5">
        <f>VLOOKUP(CONCATENATE($F2092," ",$G2092),AllocFactorMatrix,(Z$4+1),FALSE)*$E2096</f>
        <v>3264.32080628827</v>
      </c>
      <c r="AA2092" s="5">
        <f>VLOOKUP(CONCATENATE($F2092," ",$G2092),AllocFactorMatrix,(AA$4+1),FALSE)*$E2096</f>
        <v>65.520066447616173</v>
      </c>
      <c r="AB2092" s="5">
        <f t="shared" si="2953"/>
        <v>3329.840872735886</v>
      </c>
      <c r="AC2092" s="5">
        <f>VLOOKUP(CONCATENATE($F2092," ",$G2092),AllocFactorMatrix,(AC$4+1),FALSE)*$E2096</f>
        <v>43.017286678217225</v>
      </c>
      <c r="AD2092" s="5">
        <f>VLOOKUP(CONCATENATE($F2092," ",$G2092),AllocFactorMatrix,(AD$4+1),FALSE)*$E2096</f>
        <v>0</v>
      </c>
      <c r="AE2092" s="5">
        <f>VLOOKUP(CONCATENATE($F2092," ",$G2092),AllocFactorMatrix,(AE$4+1),FALSE)*$E2096</f>
        <v>0</v>
      </c>
    </row>
    <row r="2093" spans="4:31" hidden="1" outlineLevel="1">
      <c r="E2093" s="44"/>
      <c r="F2093" s="167" t="str">
        <f>F2096</f>
        <v>RB_GUP_EPIS_D</v>
      </c>
      <c r="G2093" s="48" t="str">
        <f>$G$12</f>
        <v>DISTSEC</v>
      </c>
      <c r="H2093" s="4">
        <f t="shared" si="2916"/>
        <v>64463.159012583812</v>
      </c>
      <c r="I2093" s="5">
        <f t="shared" ref="I2093:N2093" si="2959">VLOOKUP(CONCATENATE($F2093," ",$G2093),AllocFactorMatrix,(I$4+1),FALSE)*$E2096</f>
        <v>47826.582073416561</v>
      </c>
      <c r="J2093" s="47">
        <f t="shared" si="2959"/>
        <v>11.855963185319752</v>
      </c>
      <c r="K2093" s="47">
        <f t="shared" si="2959"/>
        <v>15.356739716418105</v>
      </c>
      <c r="L2093" s="5">
        <f t="shared" si="2959"/>
        <v>9640.2517032569831</v>
      </c>
      <c r="M2093" s="5">
        <f t="shared" si="2959"/>
        <v>0</v>
      </c>
      <c r="N2093" s="5">
        <f t="shared" si="2959"/>
        <v>0</v>
      </c>
      <c r="O2093" s="5">
        <f t="shared" si="2952"/>
        <v>9640.2517032569831</v>
      </c>
      <c r="P2093" s="5">
        <f>VLOOKUP(CONCATENATE($F2093," ",$G2093),AllocFactorMatrix,(P$4+1),FALSE)*$E2096</f>
        <v>4812.3541277294553</v>
      </c>
      <c r="Q2093" s="5">
        <f>VLOOKUP(CONCATENATE($F2093," ",$G2093),AllocFactorMatrix,(Q$4+1),FALSE)*$E2096</f>
        <v>0</v>
      </c>
      <c r="R2093" s="5">
        <f>VLOOKUP(CONCATENATE($F2093," ",$G2093),AllocFactorMatrix,(R$4+1),FALSE)*$E2096</f>
        <v>0</v>
      </c>
      <c r="S2093" s="5">
        <f>VLOOKUP(CONCATENATE($F2093," ",$G2093),AllocFactorMatrix,(S$4+1),FALSE)*$E2096</f>
        <v>0</v>
      </c>
      <c r="T2093" s="5">
        <f t="shared" si="2955"/>
        <v>4812.3541277294553</v>
      </c>
      <c r="U2093" s="5">
        <f>VLOOKUP(CONCATENATE($F2093," ",$G2093),AllocFactorMatrix,(U$4+1),FALSE)*$E2096</f>
        <v>180.21997582094315</v>
      </c>
      <c r="V2093" s="5">
        <f>VLOOKUP(CONCATENATE($F2093," ",$G2093),AllocFactorMatrix,(V$4+1),FALSE)*$E2096</f>
        <v>0</v>
      </c>
      <c r="W2093" s="5">
        <f>VLOOKUP(CONCATENATE($F2093," ",$G2093),AllocFactorMatrix,(W$4+1),FALSE)*$E2096</f>
        <v>0</v>
      </c>
      <c r="X2093" s="5">
        <f>VLOOKUP(CONCATENATE($F2093," ",$G2093),AllocFactorMatrix,(X$4+1),FALSE)*$E2096</f>
        <v>0</v>
      </c>
      <c r="Y2093" s="5">
        <f t="shared" si="2956"/>
        <v>180.21997582094315</v>
      </c>
      <c r="Z2093" s="5">
        <f>VLOOKUP(CONCATENATE($F2093," ",$G2093),AllocFactorMatrix,(Z$4+1),FALSE)*$E2096</f>
        <v>1361.9887786789175</v>
      </c>
      <c r="AA2093" s="5">
        <f>VLOOKUP(CONCATENATE($F2093," ",$G2093),AllocFactorMatrix,(AA$4+1),FALSE)*$E2096</f>
        <v>0</v>
      </c>
      <c r="AB2093" s="5">
        <f t="shared" si="2953"/>
        <v>1361.9887786789175</v>
      </c>
      <c r="AC2093" s="5">
        <f>VLOOKUP(CONCATENATE($F2093," ",$G2093),AllocFactorMatrix,(AC$4+1),FALSE)*$E2096</f>
        <v>16.10357204305242</v>
      </c>
      <c r="AD2093" s="5">
        <f>VLOOKUP(CONCATENATE($F2093," ",$G2093),AllocFactorMatrix,(AD$4+1),FALSE)*$E2096</f>
        <v>495.66327978311193</v>
      </c>
      <c r="AE2093" s="5">
        <f>VLOOKUP(CONCATENATE($F2093," ",$G2093),AllocFactorMatrix,(AE$4+1),FALSE)*$E2096</f>
        <v>102.78279895304762</v>
      </c>
    </row>
    <row r="2094" spans="4:31" hidden="1" outlineLevel="1">
      <c r="E2094" s="44"/>
      <c r="F2094" s="167" t="str">
        <f>F2096</f>
        <v>RB_GUP_EPIS_D</v>
      </c>
      <c r="G2094" s="48" t="str">
        <f>$G$13</f>
        <v>ENERGY</v>
      </c>
      <c r="H2094" s="4">
        <f t="shared" si="2916"/>
        <v>0</v>
      </c>
      <c r="I2094" s="5">
        <f t="shared" ref="I2094:N2094" si="2960">VLOOKUP(CONCATENATE($F2094," ",$G2094),AllocFactorMatrix,(I$4+1),FALSE)*$E2096</f>
        <v>0</v>
      </c>
      <c r="J2094" s="47">
        <f t="shared" si="2960"/>
        <v>0</v>
      </c>
      <c r="K2094" s="47">
        <f t="shared" si="2960"/>
        <v>0</v>
      </c>
      <c r="L2094" s="5">
        <f t="shared" si="2960"/>
        <v>0</v>
      </c>
      <c r="M2094" s="5">
        <f t="shared" si="2960"/>
        <v>0</v>
      </c>
      <c r="N2094" s="5">
        <f t="shared" si="2960"/>
        <v>0</v>
      </c>
      <c r="O2094" s="5">
        <f t="shared" si="2952"/>
        <v>0</v>
      </c>
      <c r="P2094" s="5">
        <f>VLOOKUP(CONCATENATE($F2094," ",$G2094),AllocFactorMatrix,(P$4+1),FALSE)*$E2096</f>
        <v>0</v>
      </c>
      <c r="Q2094" s="5">
        <f>VLOOKUP(CONCATENATE($F2094," ",$G2094),AllocFactorMatrix,(Q$4+1),FALSE)*$E2096</f>
        <v>0</v>
      </c>
      <c r="R2094" s="5">
        <f>VLOOKUP(CONCATENATE($F2094," ",$G2094),AllocFactorMatrix,(R$4+1),FALSE)*$E2096</f>
        <v>0</v>
      </c>
      <c r="S2094" s="5">
        <f>VLOOKUP(CONCATENATE($F2094," ",$G2094),AllocFactorMatrix,(S$4+1),FALSE)*$E2096</f>
        <v>0</v>
      </c>
      <c r="T2094" s="5">
        <f t="shared" si="2955"/>
        <v>0</v>
      </c>
      <c r="U2094" s="5">
        <f>VLOOKUP(CONCATENATE($F2094," ",$G2094),AllocFactorMatrix,(U$4+1),FALSE)*$E2096</f>
        <v>0</v>
      </c>
      <c r="V2094" s="5">
        <f>VLOOKUP(CONCATENATE($F2094," ",$G2094),AllocFactorMatrix,(V$4+1),FALSE)*$E2096</f>
        <v>0</v>
      </c>
      <c r="W2094" s="5">
        <f>VLOOKUP(CONCATENATE($F2094," ",$G2094),AllocFactorMatrix,(W$4+1),FALSE)*$E2096</f>
        <v>0</v>
      </c>
      <c r="X2094" s="5">
        <f>VLOOKUP(CONCATENATE($F2094," ",$G2094),AllocFactorMatrix,(X$4+1),FALSE)*$E2096</f>
        <v>0</v>
      </c>
      <c r="Y2094" s="5">
        <f t="shared" si="2956"/>
        <v>0</v>
      </c>
      <c r="Z2094" s="5">
        <f>VLOOKUP(CONCATENATE($F2094," ",$G2094),AllocFactorMatrix,(Z$4+1),FALSE)*$E2096</f>
        <v>0</v>
      </c>
      <c r="AA2094" s="5">
        <f>VLOOKUP(CONCATENATE($F2094," ",$G2094),AllocFactorMatrix,(AA$4+1),FALSE)*$E2096</f>
        <v>0</v>
      </c>
      <c r="AB2094" s="5">
        <f t="shared" si="2953"/>
        <v>0</v>
      </c>
      <c r="AC2094" s="5">
        <f>VLOOKUP(CONCATENATE($F2094," ",$G2094),AllocFactorMatrix,(AC$4+1),FALSE)*$E2096</f>
        <v>0</v>
      </c>
      <c r="AD2094" s="5">
        <f>VLOOKUP(CONCATENATE($F2094," ",$G2094),AllocFactorMatrix,(AD$4+1),FALSE)*$E2096</f>
        <v>0</v>
      </c>
      <c r="AE2094" s="5">
        <f>VLOOKUP(CONCATENATE($F2094," ",$G2094),AllocFactorMatrix,(AE$4+1),FALSE)*$E2096</f>
        <v>0</v>
      </c>
    </row>
    <row r="2095" spans="4:31" hidden="1" outlineLevel="1">
      <c r="E2095" s="44"/>
      <c r="F2095" s="167" t="str">
        <f>F2096</f>
        <v>RB_GUP_EPIS_D</v>
      </c>
      <c r="G2095" s="48" t="str">
        <f>$G$14</f>
        <v>CUSTOMER</v>
      </c>
      <c r="H2095" s="4">
        <f t="shared" si="2916"/>
        <v>28254.933065734149</v>
      </c>
      <c r="I2095" s="5">
        <f t="shared" ref="I2095:N2095" si="2961">VLOOKUP(CONCATENATE($F2095," ",$G2095),AllocFactorMatrix,(I$4+1),FALSE)*$E2096</f>
        <v>13210.003988615255</v>
      </c>
      <c r="J2095" s="47">
        <f t="shared" si="2961"/>
        <v>2.6656302027967365</v>
      </c>
      <c r="K2095" s="47">
        <f t="shared" si="2961"/>
        <v>1.5169594807465192</v>
      </c>
      <c r="L2095" s="5">
        <f t="shared" si="2961"/>
        <v>4463.5918663087032</v>
      </c>
      <c r="M2095" s="5">
        <f t="shared" si="2961"/>
        <v>301.88978195929269</v>
      </c>
      <c r="N2095" s="5">
        <f t="shared" si="2961"/>
        <v>50.85238414311381</v>
      </c>
      <c r="O2095" s="5">
        <f t="shared" si="2952"/>
        <v>4816.3340324111105</v>
      </c>
      <c r="P2095" s="5">
        <f>VLOOKUP(CONCATENATE($F2095," ",$G2095),AllocFactorMatrix,(P$4+1),FALSE)*$E2096</f>
        <v>363.92606297781902</v>
      </c>
      <c r="Q2095" s="5">
        <f>VLOOKUP(CONCATENATE($F2095," ",$G2095),AllocFactorMatrix,(Q$4+1),FALSE)*$E2096</f>
        <v>106.19444065237768</v>
      </c>
      <c r="R2095" s="5">
        <f>VLOOKUP(CONCATENATE($F2095," ",$G2095),AllocFactorMatrix,(R$4+1),FALSE)*$E2096</f>
        <v>125.06618971246489</v>
      </c>
      <c r="S2095" s="5">
        <f>VLOOKUP(CONCATENATE($F2095," ",$G2095),AllocFactorMatrix,(S$4+1),FALSE)*$E2096</f>
        <v>15.633058324658881</v>
      </c>
      <c r="T2095" s="5">
        <f t="shared" si="2955"/>
        <v>610.81975166732047</v>
      </c>
      <c r="U2095" s="5">
        <f>VLOOKUP(CONCATENATE($F2095," ",$G2095),AllocFactorMatrix,(U$4+1),FALSE)*$E2096</f>
        <v>2.3950928391332837</v>
      </c>
      <c r="V2095" s="5">
        <f>VLOOKUP(CONCATENATE($F2095," ",$G2095),AllocFactorMatrix,(V$4+1),FALSE)*$E2096</f>
        <v>75.298410855246175</v>
      </c>
      <c r="W2095" s="5">
        <f>VLOOKUP(CONCATENATE($F2095," ",$G2095),AllocFactorMatrix,(W$4+1),FALSE)*$E2096</f>
        <v>210.23000942412816</v>
      </c>
      <c r="X2095" s="5">
        <f>VLOOKUP(CONCATENATE($F2095," ",$G2095),AllocFactorMatrix,(X$4+1),FALSE)*$E2096</f>
        <v>62.532041841391774</v>
      </c>
      <c r="Y2095" s="5">
        <f t="shared" si="2956"/>
        <v>350.45555495989942</v>
      </c>
      <c r="Z2095" s="5">
        <f>VLOOKUP(CONCATENATE($F2095," ",$G2095),AllocFactorMatrix,(Z$4+1),FALSE)*$E2096</f>
        <v>73.286892435924614</v>
      </c>
      <c r="AA2095" s="5">
        <f>VLOOKUP(CONCATENATE($F2095," ",$G2095),AllocFactorMatrix,(AA$4+1),FALSE)*$E2096</f>
        <v>1.3874906455219393</v>
      </c>
      <c r="AB2095" s="5">
        <f t="shared" si="2953"/>
        <v>74.67438308144655</v>
      </c>
      <c r="AC2095" s="5">
        <f>VLOOKUP(CONCATENATE($F2095," ",$G2095),AllocFactorMatrix,(AC$4+1),FALSE)*$E2096</f>
        <v>7.1512055729131205</v>
      </c>
      <c r="AD2095" s="5">
        <f>VLOOKUP(CONCATENATE($F2095," ",$G2095),AllocFactorMatrix,(AD$4+1),FALSE)*$E2096</f>
        <v>8099.1539595632121</v>
      </c>
      <c r="AE2095" s="5">
        <f>VLOOKUP(CONCATENATE($F2095," ",$G2095),AllocFactorMatrix,(AE$4+1),FALSE)*$E2096</f>
        <v>1082.1576001794485</v>
      </c>
    </row>
    <row r="2096" spans="4:31" collapsed="1">
      <c r="D2096" s="96" t="s">
        <v>642</v>
      </c>
      <c r="E2096" s="54">
        <v>226538</v>
      </c>
      <c r="F2096" s="88" t="s">
        <v>63</v>
      </c>
      <c r="G2096" s="48" t="str">
        <f>$G$15</f>
        <v>TOTAL</v>
      </c>
      <c r="H2096" s="4">
        <f t="shared" si="2916"/>
        <v>226538.00000000003</v>
      </c>
      <c r="I2096" s="5">
        <f t="shared" ref="I2096:N2096" si="2962">VLOOKUP(CONCATENATE($F2096," ",$G2096),AllocFactorMatrix,(I$4+1),FALSE)*$E2096</f>
        <v>148648.42161884109</v>
      </c>
      <c r="J2096" s="47">
        <f t="shared" si="2962"/>
        <v>28.907583836283521</v>
      </c>
      <c r="K2096" s="47">
        <f t="shared" si="2962"/>
        <v>43.491902192526666</v>
      </c>
      <c r="L2096" s="5">
        <f t="shared" si="2962"/>
        <v>34602.687576378623</v>
      </c>
      <c r="M2096" s="5">
        <f t="shared" si="2962"/>
        <v>588.3392702557054</v>
      </c>
      <c r="N2096" s="5">
        <f t="shared" si="2962"/>
        <v>50.85238414311381</v>
      </c>
      <c r="O2096" s="5">
        <f t="shared" si="2952"/>
        <v>35241.879230777442</v>
      </c>
      <c r="P2096" s="5">
        <f>VLOOKUP(CONCATENATE($F2096," ",$G2096),AllocFactorMatrix,(P$4+1),FALSE)*$E2096</f>
        <v>17063.984540650759</v>
      </c>
      <c r="Q2096" s="5">
        <f>VLOOKUP(CONCATENATE($F2096," ",$G2096),AllocFactorMatrix,(Q$4+1),FALSE)*$E2096</f>
        <v>2245.3198885085703</v>
      </c>
      <c r="R2096" s="5">
        <f>VLOOKUP(CONCATENATE($F2096," ",$G2096),AllocFactorMatrix,(R$4+1),FALSE)*$E2096</f>
        <v>125.06618971246489</v>
      </c>
      <c r="S2096" s="5">
        <f>VLOOKUP(CONCATENATE($F2096," ",$G2096),AllocFactorMatrix,(S$4+1),FALSE)*$E2096</f>
        <v>15.633058324658881</v>
      </c>
      <c r="T2096" s="5">
        <f t="shared" si="2955"/>
        <v>19450.003677196455</v>
      </c>
      <c r="U2096" s="5">
        <f>VLOOKUP(CONCATENATE($F2096," ",$G2096),AllocFactorMatrix,(U$4+1),FALSE)*$E2096</f>
        <v>720.93180516110624</v>
      </c>
      <c r="V2096" s="5">
        <f>VLOOKUP(CONCATENATE($F2096," ",$G2096),AllocFactorMatrix,(V$4+1),FALSE)*$E2096</f>
        <v>7519.0683934603912</v>
      </c>
      <c r="W2096" s="5">
        <f>VLOOKUP(CONCATENATE($F2096," ",$G2096),AllocFactorMatrix,(W$4+1),FALSE)*$E2096</f>
        <v>210.23000942412816</v>
      </c>
      <c r="X2096" s="5">
        <f>VLOOKUP(CONCATENATE($F2096," ",$G2096),AllocFactorMatrix,(X$4+1),FALSE)*$E2096</f>
        <v>62.532041841391774</v>
      </c>
      <c r="Y2096" s="5">
        <f t="shared" si="2956"/>
        <v>8512.7622498870169</v>
      </c>
      <c r="Z2096" s="5">
        <f>VLOOKUP(CONCATENATE($F2096," ",$G2096),AllocFactorMatrix,(Z$4+1),FALSE)*$E2096</f>
        <v>4699.5964774031127</v>
      </c>
      <c r="AA2096" s="5">
        <f>VLOOKUP(CONCATENATE($F2096," ",$G2096),AllocFactorMatrix,(AA$4+1),FALSE)*$E2096</f>
        <v>66.907557093138109</v>
      </c>
      <c r="AB2096" s="5">
        <f t="shared" si="2953"/>
        <v>4766.5040344962508</v>
      </c>
      <c r="AC2096" s="5">
        <f>VLOOKUP(CONCATENATE($F2096," ",$G2096),AllocFactorMatrix,(AC$4+1),FALSE)*$E2096</f>
        <v>66.272064294182769</v>
      </c>
      <c r="AD2096" s="5">
        <f>VLOOKUP(CONCATENATE($F2096," ",$G2096),AllocFactorMatrix,(AD$4+1),FALSE)*$E2096</f>
        <v>8594.8172393463246</v>
      </c>
      <c r="AE2096" s="5">
        <f>VLOOKUP(CONCATENATE($F2096," ",$G2096),AllocFactorMatrix,(AE$4+1),FALSE)*$E2096</f>
        <v>1184.9403991324962</v>
      </c>
    </row>
    <row r="2097" spans="1:31" hidden="1" outlineLevel="1">
      <c r="E2097" s="44"/>
      <c r="F2097" s="167" t="str">
        <f>F2104</f>
        <v>LABOR_M</v>
      </c>
      <c r="G2097" s="48" t="str">
        <f>$G$8</f>
        <v>PRODUCTION</v>
      </c>
      <c r="H2097" s="4">
        <f t="shared" ca="1" si="2916"/>
        <v>-60775.930039396648</v>
      </c>
      <c r="I2097" s="5">
        <f t="shared" ref="I2097:N2097" ca="1" si="2963">VLOOKUP(CONCATENATE($F2097," ",$G2097),AllocFactorMatrix,(I$4+1),FALSE)*$E2104</f>
        <v>-31255.293986384222</v>
      </c>
      <c r="J2097" s="47">
        <f t="shared" ca="1" si="2963"/>
        <v>-6.9923450547510653</v>
      </c>
      <c r="K2097" s="47">
        <f t="shared" ca="1" si="2963"/>
        <v>-12.243097614666231</v>
      </c>
      <c r="L2097" s="5">
        <f t="shared" ca="1" si="2963"/>
        <v>-7284.5924052464343</v>
      </c>
      <c r="M2097" s="5">
        <f t="shared" ca="1" si="2963"/>
        <v>-101.36501060685599</v>
      </c>
      <c r="N2097" s="5">
        <f t="shared" ca="1" si="2963"/>
        <v>-14.11748081669562</v>
      </c>
      <c r="O2097" s="5">
        <f t="shared" ref="O2097:O2104" ca="1" si="2964">SUBTOTAL(9,L2097:N2097)</f>
        <v>-7400.0748966699857</v>
      </c>
      <c r="P2097" s="5">
        <f ca="1">VLOOKUP(CONCATENATE($F2097," ",$G2097),AllocFactorMatrix,(P$4+1),FALSE)*$E2104</f>
        <v>-4332.8224477033964</v>
      </c>
      <c r="Q2097" s="5">
        <f ca="1">VLOOKUP(CONCATENATE($F2097," ",$G2097),AllocFactorMatrix,(Q$4+1),FALSE)*$E2104</f>
        <v>-777.5638911674007</v>
      </c>
      <c r="R2097" s="5">
        <f ca="1">VLOOKUP(CONCATENATE($F2097," ",$G2097),AllocFactorMatrix,(R$4+1),FALSE)*$E2104</f>
        <v>-157.68202223304826</v>
      </c>
      <c r="S2097" s="5">
        <f ca="1">VLOOKUP(CONCATENATE($F2097," ",$G2097),AllocFactorMatrix,(S$4+1),FALSE)*$E2104</f>
        <v>-5.987903487025295</v>
      </c>
      <c r="T2097" s="5">
        <f ca="1">SUBTOTAL(9,P2097:S2097)</f>
        <v>-5274.0562645908703</v>
      </c>
      <c r="U2097" s="5">
        <f ca="1">VLOOKUP(CONCATENATE($F2097," ",$G2097),AllocFactorMatrix,(U$4+1),FALSE)*$E2104</f>
        <v>-205.49641029363809</v>
      </c>
      <c r="V2097" s="5">
        <f ca="1">VLOOKUP(CONCATENATE($F2097," ",$G2097),AllocFactorMatrix,(V$4+1),FALSE)*$E2104</f>
        <v>-2774.3202027860184</v>
      </c>
      <c r="W2097" s="5">
        <f ca="1">VLOOKUP(CONCATENATE($F2097," ",$G2097),AllocFactorMatrix,(W$4+1),FALSE)*$E2104</f>
        <v>-10610.661080753345</v>
      </c>
      <c r="X2097" s="5">
        <f ca="1">VLOOKUP(CONCATENATE($F2097," ",$G2097),AllocFactorMatrix,(X$4+1),FALSE)*$E2104</f>
        <v>-1922.2196653726241</v>
      </c>
      <c r="Y2097" s="5">
        <f ca="1">SUBTOTAL(9,U2097:X2097)</f>
        <v>-15512.697359205626</v>
      </c>
      <c r="Z2097" s="5">
        <f ca="1">VLOOKUP(CONCATENATE($F2097," ",$G2097),AllocFactorMatrix,(Z$4+1),FALSE)*$E2104</f>
        <v>-1190.9593027026824</v>
      </c>
      <c r="AA2097" s="5">
        <f ca="1">VLOOKUP(CONCATENATE($F2097," ",$G2097),AllocFactorMatrix,(AA$4+1),FALSE)*$E2104</f>
        <v>-23.78651195845184</v>
      </c>
      <c r="AB2097" s="5">
        <f t="shared" ref="AB2097:AB2104" ca="1" si="2965">SUBTOTAL(9,Z2097:AA2097)</f>
        <v>-1214.7458146611343</v>
      </c>
      <c r="AC2097" s="5">
        <f ca="1">VLOOKUP(CONCATENATE($F2097," ",$G2097),AllocFactorMatrix,(AC$4+1),FALSE)*$E2104</f>
        <v>-15.710679940826697</v>
      </c>
      <c r="AD2097" s="5">
        <f ca="1">VLOOKUP(CONCATENATE($F2097," ",$G2097),AllocFactorMatrix,(AD$4+1),FALSE)*$E2104</f>
        <v>-69.795785372229091</v>
      </c>
      <c r="AE2097" s="5">
        <f ca="1">VLOOKUP(CONCATENATE($F2097," ",$G2097),AllocFactorMatrix,(AE$4+1),FALSE)*$E2104</f>
        <v>-14.31980990228749</v>
      </c>
    </row>
    <row r="2098" spans="1:31" hidden="1" outlineLevel="1">
      <c r="E2098" s="44"/>
      <c r="F2098" s="167" t="str">
        <f>F2104</f>
        <v>LABOR_M</v>
      </c>
      <c r="G2098" s="48" t="str">
        <f>$G$9</f>
        <v>BULKTRAN</v>
      </c>
      <c r="H2098" s="4">
        <f t="shared" ca="1" si="2916"/>
        <v>-9420.7498907502541</v>
      </c>
      <c r="I2098" s="5">
        <f t="shared" ref="I2098:N2098" ca="1" si="2966">VLOOKUP(CONCATENATE($F2098," ",$G2098),AllocFactorMatrix,(I$4+1),FALSE)*$E2104</f>
        <v>-4844.8177957412736</v>
      </c>
      <c r="J2098" s="47">
        <f t="shared" ca="1" si="2966"/>
        <v>-1.083868792594916</v>
      </c>
      <c r="K2098" s="47">
        <f t="shared" ca="1" si="2966"/>
        <v>-1.8977769725785374</v>
      </c>
      <c r="L2098" s="5">
        <f t="shared" ca="1" si="2966"/>
        <v>-1129.1694435839925</v>
      </c>
      <c r="M2098" s="5">
        <f t="shared" ca="1" si="2966"/>
        <v>-15.712378436354955</v>
      </c>
      <c r="N2098" s="5">
        <f t="shared" ca="1" si="2966"/>
        <v>-2.1883211951728501</v>
      </c>
      <c r="O2098" s="5">
        <f t="shared" ca="1" si="2964"/>
        <v>-1147.0701432155204</v>
      </c>
      <c r="P2098" s="5">
        <f ca="1">VLOOKUP(CONCATENATE($F2098," ",$G2098),AllocFactorMatrix,(P$4+1),FALSE)*$E2104</f>
        <v>-671.62175180836027</v>
      </c>
      <c r="Q2098" s="5">
        <f ca="1">VLOOKUP(CONCATENATE($F2098," ",$G2098),AllocFactorMatrix,(Q$4+1),FALSE)*$E2104</f>
        <v>-120.52855362341991</v>
      </c>
      <c r="R2098" s="5">
        <f ca="1">VLOOKUP(CONCATENATE($F2098," ",$G2098),AllocFactorMatrix,(R$4+1),FALSE)*$E2104</f>
        <v>-24.441960703231278</v>
      </c>
      <c r="S2098" s="5">
        <f ca="1">VLOOKUP(CONCATENATE($F2098," ",$G2098),AllocFactorMatrix,(S$4+1),FALSE)*$E2104</f>
        <v>-0.92817240451358707</v>
      </c>
      <c r="T2098" s="5">
        <f t="shared" ref="T2098:T2104" ca="1" si="2967">SUBTOTAL(9,P2098:S2098)</f>
        <v>-817.52043853952512</v>
      </c>
      <c r="U2098" s="5">
        <f ca="1">VLOOKUP(CONCATENATE($F2098," ",$G2098),AllocFactorMatrix,(U$4+1),FALSE)*$E2104</f>
        <v>-31.853569062101222</v>
      </c>
      <c r="V2098" s="5">
        <f ca="1">VLOOKUP(CONCATENATE($F2098," ",$G2098),AllocFactorMatrix,(V$4+1),FALSE)*$E2104</f>
        <v>-430.04157616938687</v>
      </c>
      <c r="W2098" s="5">
        <f ca="1">VLOOKUP(CONCATENATE($F2098," ",$G2098),AllocFactorMatrix,(W$4+1),FALSE)*$E2104</f>
        <v>-1644.7363973286447</v>
      </c>
      <c r="X2098" s="5">
        <f ca="1">VLOOKUP(CONCATENATE($F2098," ",$G2098),AllocFactorMatrix,(X$4+1),FALSE)*$E2104</f>
        <v>-297.95925279660008</v>
      </c>
      <c r="Y2098" s="5">
        <f t="shared" ref="Y2098:Y2104" ca="1" si="2968">SUBTOTAL(9,U2098:X2098)</f>
        <v>-2404.590795356733</v>
      </c>
      <c r="Z2098" s="5">
        <f ca="1">VLOOKUP(CONCATENATE($F2098," ",$G2098),AllocFactorMatrix,(Z$4+1),FALSE)*$E2104</f>
        <v>-184.60811234894035</v>
      </c>
      <c r="AA2098" s="5">
        <f ca="1">VLOOKUP(CONCATENATE($F2098," ",$G2098),AllocFactorMatrix,(AA$4+1),FALSE)*$E2104</f>
        <v>-3.6870975037100218</v>
      </c>
      <c r="AB2098" s="5">
        <f t="shared" ca="1" si="2965"/>
        <v>-188.29520985265037</v>
      </c>
      <c r="AC2098" s="5">
        <f ca="1">VLOOKUP(CONCATENATE($F2098," ",$G2098),AllocFactorMatrix,(AC$4+1),FALSE)*$E2104</f>
        <v>-2.4352796615405627</v>
      </c>
      <c r="AD2098" s="5">
        <f ca="1">VLOOKUP(CONCATENATE($F2098," ",$G2098),AllocFactorMatrix,(AD$4+1),FALSE)*$E2104</f>
        <v>-10.818898813955183</v>
      </c>
      <c r="AE2098" s="5">
        <f ca="1">VLOOKUP(CONCATENATE($F2098," ",$G2098),AllocFactorMatrix,(AE$4+1),FALSE)*$E2104</f>
        <v>-2.2196838038527904</v>
      </c>
    </row>
    <row r="2099" spans="1:31" hidden="1" outlineLevel="1">
      <c r="E2099" s="44"/>
      <c r="F2099" s="167" t="str">
        <f>F2104</f>
        <v>LABOR_M</v>
      </c>
      <c r="G2099" s="48" t="str">
        <f>$G$10</f>
        <v>SUBTRAN</v>
      </c>
      <c r="H2099" s="4">
        <f t="shared" ca="1" si="2916"/>
        <v>-2610.8591651249099</v>
      </c>
      <c r="I2099" s="5">
        <f t="shared" ref="I2099:N2099" ca="1" si="2969">VLOOKUP(CONCATENATE($F2099," ",$G2099),AllocFactorMatrix,(I$4+1),FALSE)*$E2104</f>
        <v>-1333.8100754978129</v>
      </c>
      <c r="J2099" s="47">
        <f t="shared" ca="1" si="2969"/>
        <v>-0.21719074175034583</v>
      </c>
      <c r="K2099" s="47">
        <f t="shared" ca="1" si="2969"/>
        <v>-0.40422926226688383</v>
      </c>
      <c r="L2099" s="5">
        <f t="shared" ca="1" si="2969"/>
        <v>-312.58020969026825</v>
      </c>
      <c r="M2099" s="5">
        <f t="shared" ca="1" si="2969"/>
        <v>-4.368556561959835</v>
      </c>
      <c r="N2099" s="5">
        <f t="shared" ca="1" si="2969"/>
        <v>-0.79068844030173757</v>
      </c>
      <c r="O2099" s="5">
        <f t="shared" ca="1" si="2964"/>
        <v>-317.73945469252982</v>
      </c>
      <c r="P2099" s="5">
        <f ca="1">VLOOKUP(CONCATENATE($F2099," ",$G2099),AllocFactorMatrix,(P$4+1),FALSE)*$E2104</f>
        <v>-180.46302247923009</v>
      </c>
      <c r="Q2099" s="5">
        <f ca="1">VLOOKUP(CONCATENATE($F2099," ",$G2099),AllocFactorMatrix,(Q$4+1),FALSE)*$E2104</f>
        <v>-32.476081509498435</v>
      </c>
      <c r="R2099" s="5">
        <f ca="1">VLOOKUP(CONCATENATE($F2099," ",$G2099),AllocFactorMatrix,(R$4+1),FALSE)*$E2104</f>
        <v>-8.5247210056230305</v>
      </c>
      <c r="S2099" s="5">
        <f ca="1">VLOOKUP(CONCATENATE($F2099," ",$G2099),AllocFactorMatrix,(S$4+1),FALSE)*$E2104</f>
        <v>0</v>
      </c>
      <c r="T2099" s="5">
        <f t="shared" ca="1" si="2967"/>
        <v>-221.46382499435157</v>
      </c>
      <c r="U2099" s="5">
        <f ca="1">VLOOKUP(CONCATENATE($F2099," ",$G2099),AllocFactorMatrix,(U$4+1),FALSE)*$E2104</f>
        <v>-8.146218284999696</v>
      </c>
      <c r="V2099" s="5">
        <f ca="1">VLOOKUP(CONCATENATE($F2099," ",$G2099),AllocFactorMatrix,(V$4+1),FALSE)*$E2104</f>
        <v>-114.29934176008022</v>
      </c>
      <c r="W2099" s="5">
        <f ca="1">VLOOKUP(CONCATENATE($F2099," ",$G2099),AllocFactorMatrix,(W$4+1),FALSE)*$E2104</f>
        <v>-563.58392391446489</v>
      </c>
      <c r="X2099" s="5">
        <f ca="1">VLOOKUP(CONCATENATE($F2099," ",$G2099),AllocFactorMatrix,(X$4+1),FALSE)*$E2104</f>
        <v>0</v>
      </c>
      <c r="Y2099" s="5">
        <f t="shared" ca="1" si="2968"/>
        <v>-686.02948395954479</v>
      </c>
      <c r="Z2099" s="5">
        <f ca="1">VLOOKUP(CONCATENATE($F2099," ",$G2099),AllocFactorMatrix,(Z$4+1),FALSE)*$E2104</f>
        <v>-49.541446986517236</v>
      </c>
      <c r="AA2099" s="5">
        <f ca="1">VLOOKUP(CONCATENATE($F2099," ",$G2099),AllocFactorMatrix,(AA$4+1),FALSE)*$E2104</f>
        <v>-0.99471878830946425</v>
      </c>
      <c r="AB2099" s="5">
        <f t="shared" ca="1" si="2965"/>
        <v>-50.536165774826699</v>
      </c>
      <c r="AC2099" s="5">
        <f ca="1">VLOOKUP(CONCATENATE($F2099," ",$G2099),AllocFactorMatrix,(AC$4+1),FALSE)*$E2104</f>
        <v>-0.65874020181708315</v>
      </c>
      <c r="AD2099" s="5">
        <f ca="1">VLOOKUP(CONCATENATE($F2099," ",$G2099),AllocFactorMatrix,(AD$4+1),FALSE)*$E2104</f>
        <v>0</v>
      </c>
      <c r="AE2099" s="5">
        <f ca="1">VLOOKUP(CONCATENATE($F2099," ",$G2099),AllocFactorMatrix,(AE$4+1),FALSE)*$E2104</f>
        <v>0</v>
      </c>
    </row>
    <row r="2100" spans="1:31" hidden="1" outlineLevel="1">
      <c r="E2100" s="44"/>
      <c r="F2100" s="167" t="str">
        <f>F2104</f>
        <v>LABOR_M</v>
      </c>
      <c r="G2100" s="48" t="str">
        <f>$G$11</f>
        <v>DISTPRI</v>
      </c>
      <c r="H2100" s="4">
        <f t="shared" ca="1" si="2916"/>
        <v>-21327.009899463279</v>
      </c>
      <c r="I2100" s="5">
        <f t="shared" ref="I2100:N2100" ca="1" si="2970">VLOOKUP(CONCATENATE($F2100," ",$G2100),AllocFactorMatrix,(I$4+1),FALSE)*$E2104</f>
        <v>-13962.784112239526</v>
      </c>
      <c r="J2100" s="47">
        <f t="shared" ca="1" si="2970"/>
        <v>-2.2927093992711636</v>
      </c>
      <c r="K2100" s="47">
        <f t="shared" ca="1" si="2970"/>
        <v>-4.2421691032715909</v>
      </c>
      <c r="L2100" s="5">
        <f t="shared" ca="1" si="2970"/>
        <v>-3266.9208629011387</v>
      </c>
      <c r="M2100" s="5">
        <f t="shared" ca="1" si="2970"/>
        <v>-45.651735735531425</v>
      </c>
      <c r="N2100" s="5">
        <f t="shared" ca="1" si="2970"/>
        <v>0</v>
      </c>
      <c r="O2100" s="5">
        <f t="shared" ca="1" si="2964"/>
        <v>-3312.5725986366701</v>
      </c>
      <c r="P2100" s="5">
        <f ca="1">VLOOKUP(CONCATENATE($F2100," ",$G2100),AllocFactorMatrix,(P$4+1),FALSE)*$E2104</f>
        <v>-1894.5550949079623</v>
      </c>
      <c r="Q2100" s="5">
        <f ca="1">VLOOKUP(CONCATENATE($F2100," ",$G2100),AllocFactorMatrix,(Q$4+1),FALSE)*$E2104</f>
        <v>-340.9145194549269</v>
      </c>
      <c r="R2100" s="5">
        <f ca="1">VLOOKUP(CONCATENATE($F2100," ",$G2100),AllocFactorMatrix,(R$4+1),FALSE)*$E2104</f>
        <v>0</v>
      </c>
      <c r="S2100" s="5">
        <f ca="1">VLOOKUP(CONCATENATE($F2100," ",$G2100),AllocFactorMatrix,(S$4+1),FALSE)*$E2104</f>
        <v>0</v>
      </c>
      <c r="T2100" s="5">
        <f t="shared" ca="1" si="2967"/>
        <v>-2235.4696143628889</v>
      </c>
      <c r="U2100" s="5">
        <f ca="1">VLOOKUP(CONCATENATE($F2100," ",$G2100),AllocFactorMatrix,(U$4+1),FALSE)*$E2104</f>
        <v>-85.792065969162607</v>
      </c>
      <c r="V2100" s="5">
        <f ca="1">VLOOKUP(CONCATENATE($F2100," ",$G2100),AllocFactorMatrix,(V$4+1),FALSE)*$E2104</f>
        <v>-1186.3209187175464</v>
      </c>
      <c r="W2100" s="5">
        <f ca="1">VLOOKUP(CONCATENATE($F2100," ",$G2100),AllocFactorMatrix,(W$4+1),FALSE)*$E2104</f>
        <v>0</v>
      </c>
      <c r="X2100" s="5">
        <f ca="1">VLOOKUP(CONCATENATE($F2100," ",$G2100),AllocFactorMatrix,(X$4+1),FALSE)*$E2104</f>
        <v>0</v>
      </c>
      <c r="Y2100" s="5">
        <f t="shared" ca="1" si="2968"/>
        <v>-1272.1129846867091</v>
      </c>
      <c r="Z2100" s="5">
        <f ca="1">VLOOKUP(CONCATENATE($F2100," ",$G2100),AllocFactorMatrix,(Z$4+1),FALSE)*$E2104</f>
        <v>-520.23800667594082</v>
      </c>
      <c r="AA2100" s="5">
        <f ca="1">VLOOKUP(CONCATENATE($F2100," ",$G2100),AllocFactorMatrix,(AA$4+1),FALSE)*$E2104</f>
        <v>-10.441997214342695</v>
      </c>
      <c r="AB2100" s="5">
        <f t="shared" ca="1" si="2965"/>
        <v>-530.6800038902835</v>
      </c>
      <c r="AC2100" s="5">
        <f ca="1">VLOOKUP(CONCATENATE($F2100," ",$G2100),AllocFactorMatrix,(AC$4+1),FALSE)*$E2104</f>
        <v>-6.8557071446448186</v>
      </c>
      <c r="AD2100" s="5">
        <f ca="1">VLOOKUP(CONCATENATE($F2100," ",$G2100),AllocFactorMatrix,(AD$4+1),FALSE)*$E2104</f>
        <v>0</v>
      </c>
      <c r="AE2100" s="5">
        <f ca="1">VLOOKUP(CONCATENATE($F2100," ",$G2100),AllocFactorMatrix,(AE$4+1),FALSE)*$E2104</f>
        <v>0</v>
      </c>
    </row>
    <row r="2101" spans="1:31" hidden="1" outlineLevel="1">
      <c r="E2101" s="46"/>
      <c r="F2101" s="167" t="str">
        <f>F2104</f>
        <v>LABOR_M</v>
      </c>
      <c r="G2101" s="48" t="str">
        <f>$G$12</f>
        <v>DISTSEC</v>
      </c>
      <c r="H2101" s="4">
        <f t="shared" ca="1" si="2916"/>
        <v>-8449.1865448776171</v>
      </c>
      <c r="I2101" s="5">
        <f t="shared" ref="I2101:N2101" ca="1" si="2971">VLOOKUP(CONCATENATE($F2101," ",$G2101),AllocFactorMatrix,(I$4+1),FALSE)*$E2104</f>
        <v>-6268.6303298185057</v>
      </c>
      <c r="J2101" s="47">
        <f t="shared" ca="1" si="2971"/>
        <v>-1.553961148606031</v>
      </c>
      <c r="K2101" s="47">
        <f t="shared" ca="1" si="2971"/>
        <v>-2.0128079444542681</v>
      </c>
      <c r="L2101" s="5">
        <f t="shared" ca="1" si="2971"/>
        <v>-1263.5478345777642</v>
      </c>
      <c r="M2101" s="5">
        <f t="shared" ca="1" si="2971"/>
        <v>0</v>
      </c>
      <c r="N2101" s="5">
        <f t="shared" ca="1" si="2971"/>
        <v>0</v>
      </c>
      <c r="O2101" s="5">
        <f t="shared" ca="1" si="2964"/>
        <v>-1263.5478345777642</v>
      </c>
      <c r="P2101" s="5">
        <f ca="1">VLOOKUP(CONCATENATE($F2101," ",$G2101),AllocFactorMatrix,(P$4+1),FALSE)*$E2104</f>
        <v>-630.75527740209918</v>
      </c>
      <c r="Q2101" s="5">
        <f ca="1">VLOOKUP(CONCATENATE($F2101," ",$G2101),AllocFactorMatrix,(Q$4+1),FALSE)*$E2104</f>
        <v>0</v>
      </c>
      <c r="R2101" s="5">
        <f ca="1">VLOOKUP(CONCATENATE($F2101," ",$G2101),AllocFactorMatrix,(R$4+1),FALSE)*$E2104</f>
        <v>0</v>
      </c>
      <c r="S2101" s="5">
        <f ca="1">VLOOKUP(CONCATENATE($F2101," ",$G2101),AllocFactorMatrix,(S$4+1),FALSE)*$E2104</f>
        <v>0</v>
      </c>
      <c r="T2101" s="5">
        <f t="shared" ca="1" si="2967"/>
        <v>-630.75527740209918</v>
      </c>
      <c r="U2101" s="5">
        <f ca="1">VLOOKUP(CONCATENATE($F2101," ",$G2101),AllocFactorMatrix,(U$4+1),FALSE)*$E2104</f>
        <v>-23.621433050267267</v>
      </c>
      <c r="V2101" s="5">
        <f ca="1">VLOOKUP(CONCATENATE($F2101," ",$G2101),AllocFactorMatrix,(V$4+1),FALSE)*$E2104</f>
        <v>0</v>
      </c>
      <c r="W2101" s="5">
        <f ca="1">VLOOKUP(CONCATENATE($F2101," ",$G2101),AllocFactorMatrix,(W$4+1),FALSE)*$E2104</f>
        <v>0</v>
      </c>
      <c r="X2101" s="5">
        <f ca="1">VLOOKUP(CONCATENATE($F2101," ",$G2101),AllocFactorMatrix,(X$4+1),FALSE)*$E2104</f>
        <v>0</v>
      </c>
      <c r="Y2101" s="5">
        <f t="shared" ca="1" si="2968"/>
        <v>-23.621433050267267</v>
      </c>
      <c r="Z2101" s="5">
        <f ca="1">VLOOKUP(CONCATENATE($F2101," ",$G2101),AllocFactorMatrix,(Z$4+1),FALSE)*$E2104</f>
        <v>-178.51587541407625</v>
      </c>
      <c r="AA2101" s="5">
        <f ca="1">VLOOKUP(CONCATENATE($F2101," ",$G2101),AllocFactorMatrix,(AA$4+1),FALSE)*$E2104</f>
        <v>0</v>
      </c>
      <c r="AB2101" s="5">
        <f t="shared" ca="1" si="2965"/>
        <v>-178.51587541407625</v>
      </c>
      <c r="AC2101" s="5">
        <f ca="1">VLOOKUP(CONCATENATE($F2101," ",$G2101),AllocFactorMatrix,(AC$4+1),FALSE)*$E2104</f>
        <v>-2.1106952609018919</v>
      </c>
      <c r="AD2101" s="5">
        <f ca="1">VLOOKUP(CONCATENATE($F2101," ",$G2101),AllocFactorMatrix,(AD$4+1),FALSE)*$E2104</f>
        <v>-64.966588334832466</v>
      </c>
      <c r="AE2101" s="5">
        <f ca="1">VLOOKUP(CONCATENATE($F2101," ",$G2101),AllocFactorMatrix,(AE$4+1),FALSE)*$E2104</f>
        <v>-13.471741926104253</v>
      </c>
    </row>
    <row r="2102" spans="1:31" hidden="1" outlineLevel="1">
      <c r="E2102" s="44"/>
      <c r="F2102" s="167" t="str">
        <f>F2104</f>
        <v>LABOR_M</v>
      </c>
      <c r="G2102" s="48" t="str">
        <f>$G$13</f>
        <v>ENERGY</v>
      </c>
      <c r="H2102" s="4">
        <f t="shared" ca="1" si="2916"/>
        <v>-24308.753560673402</v>
      </c>
      <c r="I2102" s="5">
        <f t="shared" ref="I2102:N2102" ca="1" si="2972">VLOOKUP(CONCATENATE($F2102," ",$G2102),AllocFactorMatrix,(I$4+1),FALSE)*$E2104</f>
        <v>-9510.1581459413719</v>
      </c>
      <c r="J2102" s="47">
        <f t="shared" ca="1" si="2972"/>
        <v>-1.5218854934769486</v>
      </c>
      <c r="K2102" s="47">
        <f t="shared" ca="1" si="2972"/>
        <v>-4.3882054959531214</v>
      </c>
      <c r="L2102" s="5">
        <f t="shared" ca="1" si="2972"/>
        <v>-2742.2900911878737</v>
      </c>
      <c r="M2102" s="5">
        <f t="shared" ca="1" si="2972"/>
        <v>-38.246786630463646</v>
      </c>
      <c r="N2102" s="5">
        <f t="shared" ca="1" si="2972"/>
        <v>-5.3468683563531751</v>
      </c>
      <c r="O2102" s="5">
        <f t="shared" ca="1" si="2964"/>
        <v>-2785.8837461746907</v>
      </c>
      <c r="P2102" s="5">
        <f ca="1">VLOOKUP(CONCATENATE($F2102," ",$G2102),AllocFactorMatrix,(P$4+1),FALSE)*$E2104</f>
        <v>-1777.8474715147445</v>
      </c>
      <c r="Q2102" s="5">
        <f ca="1">VLOOKUP(CONCATENATE($F2102," ",$G2102),AllocFactorMatrix,(Q$4+1),FALSE)*$E2104</f>
        <v>-317.52069966342196</v>
      </c>
      <c r="R2102" s="5">
        <f ca="1">VLOOKUP(CONCATENATE($F2102," ",$G2102),AllocFactorMatrix,(R$4+1),FALSE)*$E2104</f>
        <v>-64.658842548778111</v>
      </c>
      <c r="S2102" s="5">
        <f ca="1">VLOOKUP(CONCATENATE($F2102," ",$G2102),AllocFactorMatrix,(S$4+1),FALSE)*$E2104</f>
        <v>-2.4421863655668199</v>
      </c>
      <c r="T2102" s="5">
        <f t="shared" ca="1" si="2967"/>
        <v>-2162.4692000925111</v>
      </c>
      <c r="U2102" s="5">
        <f ca="1">VLOOKUP(CONCATENATE($F2102," ",$G2102),AllocFactorMatrix,(U$4+1),FALSE)*$E2104</f>
        <v>-93.241343996340035</v>
      </c>
      <c r="V2102" s="5">
        <f ca="1">VLOOKUP(CONCATENATE($F2102," ",$G2102),AllocFactorMatrix,(V$4+1),FALSE)*$E2104</f>
        <v>-1474.1633770006063</v>
      </c>
      <c r="W2102" s="5">
        <f ca="1">VLOOKUP(CONCATENATE($F2102," ",$G2102),AllocFactorMatrix,(W$4+1),FALSE)*$E2104</f>
        <v>-6340.1367565231458</v>
      </c>
      <c r="X2102" s="5">
        <f ca="1">VLOOKUP(CONCATENATE($F2102," ",$G2102),AllocFactorMatrix,(X$4+1),FALSE)*$E2104</f>
        <v>-1192.6459449885383</v>
      </c>
      <c r="Y2102" s="5">
        <f t="shared" ca="1" si="2968"/>
        <v>-9100.1874225086303</v>
      </c>
      <c r="Z2102" s="5">
        <f ca="1">VLOOKUP(CONCATENATE($F2102," ",$G2102),AllocFactorMatrix,(Z$4+1),FALSE)*$E2104</f>
        <v>-489.06748137485391</v>
      </c>
      <c r="AA2102" s="5">
        <f ca="1">VLOOKUP(CONCATENATE($F2102," ",$G2102),AllocFactorMatrix,(AA$4+1),FALSE)*$E2104</f>
        <v>-9.8130414561576789</v>
      </c>
      <c r="AB2102" s="5">
        <f t="shared" ca="1" si="2965"/>
        <v>-498.8805228310116</v>
      </c>
      <c r="AC2102" s="5">
        <f ca="1">VLOOKUP(CONCATENATE($F2102," ",$G2102),AllocFactorMatrix,(AC$4+1),FALSE)*$E2104</f>
        <v>-8.7532750588077644</v>
      </c>
      <c r="AD2102" s="5">
        <f ca="1">VLOOKUP(CONCATENATE($F2102," ",$G2102),AllocFactorMatrix,(AD$4+1),FALSE)*$E2104</f>
        <v>-196.07036348835317</v>
      </c>
      <c r="AE2102" s="5">
        <f ca="1">VLOOKUP(CONCATENATE($F2102," ",$G2102),AllocFactorMatrix,(AE$4+1),FALSE)*$E2104</f>
        <v>-40.440793588578501</v>
      </c>
    </row>
    <row r="2103" spans="1:31" hidden="1" outlineLevel="1">
      <c r="E2103" s="44"/>
      <c r="F2103" s="167" t="str">
        <f>F2104</f>
        <v>LABOR_M</v>
      </c>
      <c r="G2103" s="48" t="str">
        <f>$G$14</f>
        <v>CUSTOMER</v>
      </c>
      <c r="H2103" s="4">
        <f t="shared" ca="1" si="2916"/>
        <v>-16087.51089971396</v>
      </c>
      <c r="I2103" s="5">
        <f t="shared" ref="I2103:N2103" ca="1" si="2973">VLOOKUP(CONCATENATE($F2103," ",$G2103),AllocFactorMatrix,(I$4+1),FALSE)*$E2104</f>
        <v>-12419.14831985244</v>
      </c>
      <c r="J2103" s="47">
        <f t="shared" ca="1" si="2973"/>
        <v>-2.5063883533746472</v>
      </c>
      <c r="K2103" s="47">
        <f t="shared" ca="1" si="2973"/>
        <v>-0.73514912060701398</v>
      </c>
      <c r="L2103" s="5">
        <f t="shared" ca="1" si="2973"/>
        <v>-2514.6923802869405</v>
      </c>
      <c r="M2103" s="5">
        <f t="shared" ca="1" si="2973"/>
        <v>-64.290873078911076</v>
      </c>
      <c r="N2103" s="5">
        <f t="shared" ca="1" si="2973"/>
        <v>-10.365691189429695</v>
      </c>
      <c r="O2103" s="5">
        <f t="shared" ca="1" si="2964"/>
        <v>-2589.3489445552809</v>
      </c>
      <c r="P2103" s="5">
        <f ca="1">VLOOKUP(CONCATENATE($F2103," ",$G2103),AllocFactorMatrix,(P$4+1),FALSE)*$E2104</f>
        <v>-102.99745107557156</v>
      </c>
      <c r="Q2103" s="5">
        <f ca="1">VLOOKUP(CONCATENATE($F2103," ",$G2103),AllocFactorMatrix,(Q$4+1),FALSE)*$E2104</f>
        <v>-24.91288601241239</v>
      </c>
      <c r="R2103" s="5">
        <f ca="1">VLOOKUP(CONCATENATE($F2103," ",$G2103),AllocFactorMatrix,(R$4+1),FALSE)*$E2104</f>
        <v>-25.360370998565312</v>
      </c>
      <c r="S2103" s="5">
        <f ca="1">VLOOKUP(CONCATENATE($F2103," ",$G2103),AllocFactorMatrix,(S$4+1),FALSE)*$E2104</f>
        <v>-3.1325989053629009</v>
      </c>
      <c r="T2103" s="5">
        <f t="shared" ca="1" si="2967"/>
        <v>-156.40330699191216</v>
      </c>
      <c r="U2103" s="5">
        <f ca="1">VLOOKUP(CONCATENATE($F2103," ",$G2103),AllocFactorMatrix,(U$4+1),FALSE)*$E2104</f>
        <v>-0.78395065024413924</v>
      </c>
      <c r="V2103" s="5">
        <f ca="1">VLOOKUP(CONCATENATE($F2103," ",$G2103),AllocFactorMatrix,(V$4+1),FALSE)*$E2104</f>
        <v>-18.111794630591866</v>
      </c>
      <c r="W2103" s="5">
        <f ca="1">VLOOKUP(CONCATENATE($F2103," ",$G2103),AllocFactorMatrix,(W$4+1),FALSE)*$E2104</f>
        <v>-42.600668660153268</v>
      </c>
      <c r="X2103" s="5">
        <f ca="1">VLOOKUP(CONCATENATE($F2103," ",$G2103),AllocFactorMatrix,(X$4+1),FALSE)*$E2104</f>
        <v>-12.544342444582048</v>
      </c>
      <c r="Y2103" s="5">
        <f t="shared" ca="1" si="2968"/>
        <v>-74.040756385571314</v>
      </c>
      <c r="Z2103" s="5">
        <f ca="1">VLOOKUP(CONCATENATE($F2103," ",$G2103),AllocFactorMatrix,(Z$4+1),FALSE)*$E2104</f>
        <v>-22.856279515945033</v>
      </c>
      <c r="AA2103" s="5">
        <f ca="1">VLOOKUP(CONCATENATE($F2103," ",$G2103),AllocFactorMatrix,(AA$4+1),FALSE)*$E2104</f>
        <v>-0.34143241058104234</v>
      </c>
      <c r="AB2103" s="5">
        <f t="shared" ca="1" si="2965"/>
        <v>-23.197711926526075</v>
      </c>
      <c r="AC2103" s="5">
        <f ca="1">VLOOKUP(CONCATENATE($F2103," ",$G2103),AllocFactorMatrix,(AC$4+1),FALSE)*$E2104</f>
        <v>-1.8606838499287706</v>
      </c>
      <c r="AD2103" s="5">
        <f ca="1">VLOOKUP(CONCATENATE($F2103," ",$G2103),AllocFactorMatrix,(AD$4+1),FALSE)*$E2104</f>
        <v>-676.07100362845415</v>
      </c>
      <c r="AE2103" s="5">
        <f ca="1">VLOOKUP(CONCATENATE($F2103," ",$G2103),AllocFactorMatrix,(AE$4+1),FALSE)*$E2104</f>
        <v>-144.19863504985238</v>
      </c>
    </row>
    <row r="2104" spans="1:31" collapsed="1">
      <c r="D2104" s="96" t="s">
        <v>643</v>
      </c>
      <c r="E2104" s="54">
        <v>-142980</v>
      </c>
      <c r="F2104" s="87" t="s">
        <v>67</v>
      </c>
      <c r="G2104" s="48" t="str">
        <f>$G$15</f>
        <v>TOTAL</v>
      </c>
      <c r="H2104" s="4">
        <f t="shared" ca="1" si="2916"/>
        <v>-142980.00000000012</v>
      </c>
      <c r="I2104" s="5">
        <f t="shared" ref="I2104:N2104" ca="1" si="2974">VLOOKUP(CONCATENATE($F2104," ",$G2104),AllocFactorMatrix,(I$4+1),FALSE)*$E2104</f>
        <v>-79594.642765475161</v>
      </c>
      <c r="J2104" s="47">
        <f t="shared" ca="1" si="2974"/>
        <v>-16.168348983825119</v>
      </c>
      <c r="K2104" s="47">
        <f t="shared" ca="1" si="2974"/>
        <v>-25.923435513797649</v>
      </c>
      <c r="L2104" s="5">
        <f t="shared" ca="1" si="2974"/>
        <v>-18513.793227474416</v>
      </c>
      <c r="M2104" s="5">
        <f t="shared" ca="1" si="2974"/>
        <v>-269.63534105007693</v>
      </c>
      <c r="N2104" s="5">
        <f t="shared" ca="1" si="2974"/>
        <v>-32.809049997953082</v>
      </c>
      <c r="O2104" s="5">
        <f t="shared" ca="1" si="2964"/>
        <v>-18816.237618522446</v>
      </c>
      <c r="P2104" s="5">
        <f ca="1">VLOOKUP(CONCATENATE($F2104," ",$G2104),AllocFactorMatrix,(P$4+1),FALSE)*$E2104</f>
        <v>-9591.0625168913648</v>
      </c>
      <c r="Q2104" s="5">
        <f ca="1">VLOOKUP(CONCATENATE($F2104," ",$G2104),AllocFactorMatrix,(Q$4+1),FALSE)*$E2104</f>
        <v>-1613.9166314310801</v>
      </c>
      <c r="R2104" s="5">
        <f ca="1">VLOOKUP(CONCATENATE($F2104," ",$G2104),AllocFactorMatrix,(R$4+1),FALSE)*$E2104</f>
        <v>-280.66791748924595</v>
      </c>
      <c r="S2104" s="5">
        <f ca="1">VLOOKUP(CONCATENATE($F2104," ",$G2104),AllocFactorMatrix,(S$4+1),FALSE)*$E2104</f>
        <v>-12.490861162468603</v>
      </c>
      <c r="T2104" s="5">
        <f t="shared" ca="1" si="2967"/>
        <v>-11498.137926974159</v>
      </c>
      <c r="U2104" s="5">
        <f ca="1">VLOOKUP(CONCATENATE($F2104," ",$G2104),AllocFactorMatrix,(U$4+1),FALSE)*$E2104</f>
        <v>-448.93499130675298</v>
      </c>
      <c r="V2104" s="5">
        <f ca="1">VLOOKUP(CONCATENATE($F2104," ",$G2104),AllocFactorMatrix,(V$4+1),FALSE)*$E2104</f>
        <v>-5997.2572110642295</v>
      </c>
      <c r="W2104" s="5">
        <f ca="1">VLOOKUP(CONCATENATE($F2104," ",$G2104),AllocFactorMatrix,(W$4+1),FALSE)*$E2104</f>
        <v>-19201.718827179753</v>
      </c>
      <c r="X2104" s="5">
        <f ca="1">VLOOKUP(CONCATENATE($F2104," ",$G2104),AllocFactorMatrix,(X$4+1),FALSE)*$E2104</f>
        <v>-3425.3692056023447</v>
      </c>
      <c r="Y2104" s="5">
        <f t="shared" ca="1" si="2968"/>
        <v>-29073.280235153077</v>
      </c>
      <c r="Z2104" s="5">
        <f ca="1">VLOOKUP(CONCATENATE($F2104," ",$G2104),AllocFactorMatrix,(Z$4+1),FALSE)*$E2104</f>
        <v>-2635.7865050189557</v>
      </c>
      <c r="AA2104" s="5">
        <f ca="1">VLOOKUP(CONCATENATE($F2104," ",$G2104),AllocFactorMatrix,(AA$4+1),FALSE)*$E2104</f>
        <v>-49.064799331552742</v>
      </c>
      <c r="AB2104" s="5">
        <f t="shared" ca="1" si="2965"/>
        <v>-2684.8513043505086</v>
      </c>
      <c r="AC2104" s="5">
        <f ca="1">VLOOKUP(CONCATENATE($F2104," ",$G2104),AllocFactorMatrix,(AC$4+1),FALSE)*$E2104</f>
        <v>-38.38506111846759</v>
      </c>
      <c r="AD2104" s="5">
        <f ca="1">VLOOKUP(CONCATENATE($F2104," ",$G2104),AllocFactorMatrix,(AD$4+1),FALSE)*$E2104</f>
        <v>-1017.722639637824</v>
      </c>
      <c r="AE2104" s="5">
        <f ca="1">VLOOKUP(CONCATENATE($F2104," ",$G2104),AllocFactorMatrix,(AE$4+1),FALSE)*$E2104</f>
        <v>-214.65066427067541</v>
      </c>
    </row>
    <row r="2105" spans="1:31" s="44" customFormat="1" hidden="1" outlineLevel="1">
      <c r="A2105" s="49"/>
      <c r="B2105" s="97"/>
      <c r="C2105" s="48"/>
      <c r="D2105" s="48"/>
      <c r="F2105" s="167" t="str">
        <f>F2112</f>
        <v>CUST_903</v>
      </c>
      <c r="G2105" s="48" t="str">
        <f>$G$8</f>
        <v>PRODUCTION</v>
      </c>
      <c r="H2105" s="46">
        <f t="shared" si="2916"/>
        <v>0</v>
      </c>
      <c r="I2105" s="47">
        <f t="shared" ref="I2105:N2105" si="2975">VLOOKUP(CONCATENATE($F2105," ",$G2105),AllocFactorMatrix,(I$4+1),FALSE)*$E2112</f>
        <v>0</v>
      </c>
      <c r="J2105" s="47">
        <f t="shared" si="2975"/>
        <v>0</v>
      </c>
      <c r="K2105" s="47">
        <f t="shared" si="2975"/>
        <v>0</v>
      </c>
      <c r="L2105" s="47">
        <f t="shared" si="2975"/>
        <v>0</v>
      </c>
      <c r="M2105" s="47">
        <f t="shared" si="2975"/>
        <v>0</v>
      </c>
      <c r="N2105" s="47">
        <f t="shared" si="2975"/>
        <v>0</v>
      </c>
      <c r="O2105" s="47">
        <f t="shared" ref="O2105:O2112" si="2976">SUBTOTAL(9,L2105:N2105)</f>
        <v>0</v>
      </c>
      <c r="P2105" s="47">
        <f>VLOOKUP(CONCATENATE($F2105," ",$G2105),AllocFactorMatrix,(P$4+1),FALSE)*$E2112</f>
        <v>0</v>
      </c>
      <c r="Q2105" s="47">
        <f>VLOOKUP(CONCATENATE($F2105," ",$G2105),AllocFactorMatrix,(Q$4+1),FALSE)*$E2112</f>
        <v>0</v>
      </c>
      <c r="R2105" s="47">
        <f>VLOOKUP(CONCATENATE($F2105," ",$G2105),AllocFactorMatrix,(R$4+1),FALSE)*$E2112</f>
        <v>0</v>
      </c>
      <c r="S2105" s="47">
        <f>VLOOKUP(CONCATENATE($F2105," ",$G2105),AllocFactorMatrix,(S$4+1),FALSE)*$E2112</f>
        <v>0</v>
      </c>
      <c r="T2105" s="47">
        <f>SUBTOTAL(9,P2105:S2105)</f>
        <v>0</v>
      </c>
      <c r="U2105" s="47">
        <f>VLOOKUP(CONCATENATE($F2105," ",$G2105),AllocFactorMatrix,(U$4+1),FALSE)*$E2112</f>
        <v>0</v>
      </c>
      <c r="V2105" s="47">
        <f>VLOOKUP(CONCATENATE($F2105," ",$G2105),AllocFactorMatrix,(V$4+1),FALSE)*$E2112</f>
        <v>0</v>
      </c>
      <c r="W2105" s="47">
        <f>VLOOKUP(CONCATENATE($F2105," ",$G2105),AllocFactorMatrix,(W$4+1),FALSE)*$E2112</f>
        <v>0</v>
      </c>
      <c r="X2105" s="47">
        <f>VLOOKUP(CONCATENATE($F2105," ",$G2105),AllocFactorMatrix,(X$4+1),FALSE)*$E2112</f>
        <v>0</v>
      </c>
      <c r="Y2105" s="47">
        <f>SUBTOTAL(9,U2105:X2105)</f>
        <v>0</v>
      </c>
      <c r="Z2105" s="47">
        <f>VLOOKUP(CONCATENATE($F2105," ",$G2105),AllocFactorMatrix,(Z$4+1),FALSE)*$E2112</f>
        <v>0</v>
      </c>
      <c r="AA2105" s="47">
        <f>VLOOKUP(CONCATENATE($F2105," ",$G2105),AllocFactorMatrix,(AA$4+1),FALSE)*$E2112</f>
        <v>0</v>
      </c>
      <c r="AB2105" s="47">
        <f t="shared" ref="AB2105:AB2112" si="2977">SUBTOTAL(9,Z2105:AA2105)</f>
        <v>0</v>
      </c>
      <c r="AC2105" s="47">
        <f>VLOOKUP(CONCATENATE($F2105," ",$G2105),AllocFactorMatrix,(AC$4+1),FALSE)*$E2112</f>
        <v>0</v>
      </c>
      <c r="AD2105" s="47">
        <f>VLOOKUP(CONCATENATE($F2105," ",$G2105),AllocFactorMatrix,(AD$4+1),FALSE)*$E2112</f>
        <v>0</v>
      </c>
      <c r="AE2105" s="47">
        <f>VLOOKUP(CONCATENATE($F2105," ",$G2105),AllocFactorMatrix,(AE$4+1),FALSE)*$E2112</f>
        <v>0</v>
      </c>
    </row>
    <row r="2106" spans="1:31" s="44" customFormat="1" hidden="1" outlineLevel="1">
      <c r="A2106" s="49"/>
      <c r="B2106" s="97"/>
      <c r="C2106" s="48"/>
      <c r="D2106" s="48"/>
      <c r="F2106" s="167" t="str">
        <f>F2112</f>
        <v>CUST_903</v>
      </c>
      <c r="G2106" s="48" t="str">
        <f>$G$9</f>
        <v>BULKTRAN</v>
      </c>
      <c r="H2106" s="46">
        <f t="shared" si="2916"/>
        <v>0</v>
      </c>
      <c r="I2106" s="47">
        <f t="shared" ref="I2106:N2106" si="2978">VLOOKUP(CONCATENATE($F2106," ",$G2106),AllocFactorMatrix,(I$4+1),FALSE)*$E2112</f>
        <v>0</v>
      </c>
      <c r="J2106" s="47">
        <f t="shared" si="2978"/>
        <v>0</v>
      </c>
      <c r="K2106" s="47">
        <f t="shared" si="2978"/>
        <v>0</v>
      </c>
      <c r="L2106" s="47">
        <f t="shared" si="2978"/>
        <v>0</v>
      </c>
      <c r="M2106" s="47">
        <f t="shared" si="2978"/>
        <v>0</v>
      </c>
      <c r="N2106" s="47">
        <f t="shared" si="2978"/>
        <v>0</v>
      </c>
      <c r="O2106" s="47">
        <f t="shared" si="2976"/>
        <v>0</v>
      </c>
      <c r="P2106" s="47">
        <f>VLOOKUP(CONCATENATE($F2106," ",$G2106),AllocFactorMatrix,(P$4+1),FALSE)*$E2112</f>
        <v>0</v>
      </c>
      <c r="Q2106" s="47">
        <f>VLOOKUP(CONCATENATE($F2106," ",$G2106),AllocFactorMatrix,(Q$4+1),FALSE)*$E2112</f>
        <v>0</v>
      </c>
      <c r="R2106" s="47">
        <f>VLOOKUP(CONCATENATE($F2106," ",$G2106),AllocFactorMatrix,(R$4+1),FALSE)*$E2112</f>
        <v>0</v>
      </c>
      <c r="S2106" s="47">
        <f>VLOOKUP(CONCATENATE($F2106," ",$G2106),AllocFactorMatrix,(S$4+1),FALSE)*$E2112</f>
        <v>0</v>
      </c>
      <c r="T2106" s="47">
        <f t="shared" ref="T2106:T2112" si="2979">SUBTOTAL(9,P2106:S2106)</f>
        <v>0</v>
      </c>
      <c r="U2106" s="47">
        <f>VLOOKUP(CONCATENATE($F2106," ",$G2106),AllocFactorMatrix,(U$4+1),FALSE)*$E2112</f>
        <v>0</v>
      </c>
      <c r="V2106" s="47">
        <f>VLOOKUP(CONCATENATE($F2106," ",$G2106),AllocFactorMatrix,(V$4+1),FALSE)*$E2112</f>
        <v>0</v>
      </c>
      <c r="W2106" s="47">
        <f>VLOOKUP(CONCATENATE($F2106," ",$G2106),AllocFactorMatrix,(W$4+1),FALSE)*$E2112</f>
        <v>0</v>
      </c>
      <c r="X2106" s="47">
        <f>VLOOKUP(CONCATENATE($F2106," ",$G2106),AllocFactorMatrix,(X$4+1),FALSE)*$E2112</f>
        <v>0</v>
      </c>
      <c r="Y2106" s="47">
        <f t="shared" ref="Y2106:Y2112" si="2980">SUBTOTAL(9,U2106:X2106)</f>
        <v>0</v>
      </c>
      <c r="Z2106" s="47">
        <f>VLOOKUP(CONCATENATE($F2106," ",$G2106),AllocFactorMatrix,(Z$4+1),FALSE)*$E2112</f>
        <v>0</v>
      </c>
      <c r="AA2106" s="47">
        <f>VLOOKUP(CONCATENATE($F2106," ",$G2106),AllocFactorMatrix,(AA$4+1),FALSE)*$E2112</f>
        <v>0</v>
      </c>
      <c r="AB2106" s="47">
        <f t="shared" si="2977"/>
        <v>0</v>
      </c>
      <c r="AC2106" s="47">
        <f>VLOOKUP(CONCATENATE($F2106," ",$G2106),AllocFactorMatrix,(AC$4+1),FALSE)*$E2112</f>
        <v>0</v>
      </c>
      <c r="AD2106" s="47">
        <f>VLOOKUP(CONCATENATE($F2106," ",$G2106),AllocFactorMatrix,(AD$4+1),FALSE)*$E2112</f>
        <v>0</v>
      </c>
      <c r="AE2106" s="47">
        <f>VLOOKUP(CONCATENATE($F2106," ",$G2106),AllocFactorMatrix,(AE$4+1),FALSE)*$E2112</f>
        <v>0</v>
      </c>
    </row>
    <row r="2107" spans="1:31" s="44" customFormat="1" hidden="1" outlineLevel="1">
      <c r="A2107" s="49"/>
      <c r="B2107" s="97"/>
      <c r="C2107" s="48"/>
      <c r="D2107" s="48"/>
      <c r="F2107" s="167" t="str">
        <f>F2112</f>
        <v>CUST_903</v>
      </c>
      <c r="G2107" s="48" t="str">
        <f>$G$10</f>
        <v>SUBTRAN</v>
      </c>
      <c r="H2107" s="46">
        <f t="shared" si="2916"/>
        <v>0</v>
      </c>
      <c r="I2107" s="47">
        <f t="shared" ref="I2107:N2107" si="2981">VLOOKUP(CONCATENATE($F2107," ",$G2107),AllocFactorMatrix,(I$4+1),FALSE)*$E2112</f>
        <v>0</v>
      </c>
      <c r="J2107" s="47">
        <f t="shared" si="2981"/>
        <v>0</v>
      </c>
      <c r="K2107" s="47">
        <f t="shared" si="2981"/>
        <v>0</v>
      </c>
      <c r="L2107" s="47">
        <f t="shared" si="2981"/>
        <v>0</v>
      </c>
      <c r="M2107" s="47">
        <f t="shared" si="2981"/>
        <v>0</v>
      </c>
      <c r="N2107" s="47">
        <f t="shared" si="2981"/>
        <v>0</v>
      </c>
      <c r="O2107" s="47">
        <f t="shared" si="2976"/>
        <v>0</v>
      </c>
      <c r="P2107" s="47">
        <f>VLOOKUP(CONCATENATE($F2107," ",$G2107),AllocFactorMatrix,(P$4+1),FALSE)*$E2112</f>
        <v>0</v>
      </c>
      <c r="Q2107" s="47">
        <f>VLOOKUP(CONCATENATE($F2107," ",$G2107),AllocFactorMatrix,(Q$4+1),FALSE)*$E2112</f>
        <v>0</v>
      </c>
      <c r="R2107" s="47">
        <f>VLOOKUP(CONCATENATE($F2107," ",$G2107),AllocFactorMatrix,(R$4+1),FALSE)*$E2112</f>
        <v>0</v>
      </c>
      <c r="S2107" s="47">
        <f>VLOOKUP(CONCATENATE($F2107," ",$G2107),AllocFactorMatrix,(S$4+1),FALSE)*$E2112</f>
        <v>0</v>
      </c>
      <c r="T2107" s="47">
        <f t="shared" si="2979"/>
        <v>0</v>
      </c>
      <c r="U2107" s="47">
        <f>VLOOKUP(CONCATENATE($F2107," ",$G2107),AllocFactorMatrix,(U$4+1),FALSE)*$E2112</f>
        <v>0</v>
      </c>
      <c r="V2107" s="47">
        <f>VLOOKUP(CONCATENATE($F2107," ",$G2107),AllocFactorMatrix,(V$4+1),FALSE)*$E2112</f>
        <v>0</v>
      </c>
      <c r="W2107" s="47">
        <f>VLOOKUP(CONCATENATE($F2107," ",$G2107),AllocFactorMatrix,(W$4+1),FALSE)*$E2112</f>
        <v>0</v>
      </c>
      <c r="X2107" s="47">
        <f>VLOOKUP(CONCATENATE($F2107," ",$G2107),AllocFactorMatrix,(X$4+1),FALSE)*$E2112</f>
        <v>0</v>
      </c>
      <c r="Y2107" s="47">
        <f t="shared" si="2980"/>
        <v>0</v>
      </c>
      <c r="Z2107" s="47">
        <f>VLOOKUP(CONCATENATE($F2107," ",$G2107),AllocFactorMatrix,(Z$4+1),FALSE)*$E2112</f>
        <v>0</v>
      </c>
      <c r="AA2107" s="47">
        <f>VLOOKUP(CONCATENATE($F2107," ",$G2107),AllocFactorMatrix,(AA$4+1),FALSE)*$E2112</f>
        <v>0</v>
      </c>
      <c r="AB2107" s="47">
        <f t="shared" si="2977"/>
        <v>0</v>
      </c>
      <c r="AC2107" s="47">
        <f>VLOOKUP(CONCATENATE($F2107," ",$G2107),AllocFactorMatrix,(AC$4+1),FALSE)*$E2112</f>
        <v>0</v>
      </c>
      <c r="AD2107" s="47">
        <f>VLOOKUP(CONCATENATE($F2107," ",$G2107),AllocFactorMatrix,(AD$4+1),FALSE)*$E2112</f>
        <v>0</v>
      </c>
      <c r="AE2107" s="47">
        <f>VLOOKUP(CONCATENATE($F2107," ",$G2107),AllocFactorMatrix,(AE$4+1),FALSE)*$E2112</f>
        <v>0</v>
      </c>
    </row>
    <row r="2108" spans="1:31" s="44" customFormat="1" hidden="1" outlineLevel="1">
      <c r="A2108" s="49"/>
      <c r="B2108" s="97"/>
      <c r="C2108" s="48"/>
      <c r="D2108" s="48"/>
      <c r="F2108" s="167" t="str">
        <f>F2112</f>
        <v>CUST_903</v>
      </c>
      <c r="G2108" s="48" t="str">
        <f>$G$11</f>
        <v>DISTPRI</v>
      </c>
      <c r="H2108" s="46">
        <f t="shared" si="2916"/>
        <v>0</v>
      </c>
      <c r="I2108" s="47">
        <f t="shared" ref="I2108:N2108" si="2982">VLOOKUP(CONCATENATE($F2108," ",$G2108),AllocFactorMatrix,(I$4+1),FALSE)*$E2112</f>
        <v>0</v>
      </c>
      <c r="J2108" s="47">
        <f t="shared" si="2982"/>
        <v>0</v>
      </c>
      <c r="K2108" s="47">
        <f t="shared" si="2982"/>
        <v>0</v>
      </c>
      <c r="L2108" s="47">
        <f t="shared" si="2982"/>
        <v>0</v>
      </c>
      <c r="M2108" s="47">
        <f t="shared" si="2982"/>
        <v>0</v>
      </c>
      <c r="N2108" s="47">
        <f t="shared" si="2982"/>
        <v>0</v>
      </c>
      <c r="O2108" s="47">
        <f t="shared" si="2976"/>
        <v>0</v>
      </c>
      <c r="P2108" s="47">
        <f>VLOOKUP(CONCATENATE($F2108," ",$G2108),AllocFactorMatrix,(P$4+1),FALSE)*$E2112</f>
        <v>0</v>
      </c>
      <c r="Q2108" s="47">
        <f>VLOOKUP(CONCATENATE($F2108," ",$G2108),AllocFactorMatrix,(Q$4+1),FALSE)*$E2112</f>
        <v>0</v>
      </c>
      <c r="R2108" s="47">
        <f>VLOOKUP(CONCATENATE($F2108," ",$G2108),AllocFactorMatrix,(R$4+1),FALSE)*$E2112</f>
        <v>0</v>
      </c>
      <c r="S2108" s="47">
        <f>VLOOKUP(CONCATENATE($F2108," ",$G2108),AllocFactorMatrix,(S$4+1),FALSE)*$E2112</f>
        <v>0</v>
      </c>
      <c r="T2108" s="47">
        <f t="shared" si="2979"/>
        <v>0</v>
      </c>
      <c r="U2108" s="47">
        <f>VLOOKUP(CONCATENATE($F2108," ",$G2108),AllocFactorMatrix,(U$4+1),FALSE)*$E2112</f>
        <v>0</v>
      </c>
      <c r="V2108" s="47">
        <f>VLOOKUP(CONCATENATE($F2108," ",$G2108),AllocFactorMatrix,(V$4+1),FALSE)*$E2112</f>
        <v>0</v>
      </c>
      <c r="W2108" s="47">
        <f>VLOOKUP(CONCATENATE($F2108," ",$G2108),AllocFactorMatrix,(W$4+1),FALSE)*$E2112</f>
        <v>0</v>
      </c>
      <c r="X2108" s="47">
        <f>VLOOKUP(CONCATENATE($F2108," ",$G2108),AllocFactorMatrix,(X$4+1),FALSE)*$E2112</f>
        <v>0</v>
      </c>
      <c r="Y2108" s="47">
        <f t="shared" si="2980"/>
        <v>0</v>
      </c>
      <c r="Z2108" s="47">
        <f>VLOOKUP(CONCATENATE($F2108," ",$G2108),AllocFactorMatrix,(Z$4+1),FALSE)*$E2112</f>
        <v>0</v>
      </c>
      <c r="AA2108" s="47">
        <f>VLOOKUP(CONCATENATE($F2108," ",$G2108),AllocFactorMatrix,(AA$4+1),FALSE)*$E2112</f>
        <v>0</v>
      </c>
      <c r="AB2108" s="47">
        <f t="shared" si="2977"/>
        <v>0</v>
      </c>
      <c r="AC2108" s="47">
        <f>VLOOKUP(CONCATENATE($F2108," ",$G2108),AllocFactorMatrix,(AC$4+1),FALSE)*$E2112</f>
        <v>0</v>
      </c>
      <c r="AD2108" s="47">
        <f>VLOOKUP(CONCATENATE($F2108," ",$G2108),AllocFactorMatrix,(AD$4+1),FALSE)*$E2112</f>
        <v>0</v>
      </c>
      <c r="AE2108" s="47">
        <f>VLOOKUP(CONCATENATE($F2108," ",$G2108),AllocFactorMatrix,(AE$4+1),FALSE)*$E2112</f>
        <v>0</v>
      </c>
    </row>
    <row r="2109" spans="1:31" s="44" customFormat="1" hidden="1" outlineLevel="1">
      <c r="A2109" s="49"/>
      <c r="B2109" s="97"/>
      <c r="C2109" s="48"/>
      <c r="D2109" s="48"/>
      <c r="F2109" s="167" t="str">
        <f>F2112</f>
        <v>CUST_903</v>
      </c>
      <c r="G2109" s="48" t="str">
        <f>$G$12</f>
        <v>DISTSEC</v>
      </c>
      <c r="H2109" s="46">
        <f t="shared" si="2916"/>
        <v>0</v>
      </c>
      <c r="I2109" s="47">
        <f t="shared" ref="I2109:N2109" si="2983">VLOOKUP(CONCATENATE($F2109," ",$G2109),AllocFactorMatrix,(I$4+1),FALSE)*$E2112</f>
        <v>0</v>
      </c>
      <c r="J2109" s="47">
        <f t="shared" si="2983"/>
        <v>0</v>
      </c>
      <c r="K2109" s="47">
        <f t="shared" si="2983"/>
        <v>0</v>
      </c>
      <c r="L2109" s="47">
        <f t="shared" si="2983"/>
        <v>0</v>
      </c>
      <c r="M2109" s="47">
        <f t="shared" si="2983"/>
        <v>0</v>
      </c>
      <c r="N2109" s="47">
        <f t="shared" si="2983"/>
        <v>0</v>
      </c>
      <c r="O2109" s="47">
        <f t="shared" si="2976"/>
        <v>0</v>
      </c>
      <c r="P2109" s="47">
        <f>VLOOKUP(CONCATENATE($F2109," ",$G2109),AllocFactorMatrix,(P$4+1),FALSE)*$E2112</f>
        <v>0</v>
      </c>
      <c r="Q2109" s="47">
        <f>VLOOKUP(CONCATENATE($F2109," ",$G2109),AllocFactorMatrix,(Q$4+1),FALSE)*$E2112</f>
        <v>0</v>
      </c>
      <c r="R2109" s="47">
        <f>VLOOKUP(CONCATENATE($F2109," ",$G2109),AllocFactorMatrix,(R$4+1),FALSE)*$E2112</f>
        <v>0</v>
      </c>
      <c r="S2109" s="47">
        <f>VLOOKUP(CONCATENATE($F2109," ",$G2109),AllocFactorMatrix,(S$4+1),FALSE)*$E2112</f>
        <v>0</v>
      </c>
      <c r="T2109" s="47">
        <f t="shared" si="2979"/>
        <v>0</v>
      </c>
      <c r="U2109" s="47">
        <f>VLOOKUP(CONCATENATE($F2109," ",$G2109),AllocFactorMatrix,(U$4+1),FALSE)*$E2112</f>
        <v>0</v>
      </c>
      <c r="V2109" s="47">
        <f>VLOOKUP(CONCATENATE($F2109," ",$G2109),AllocFactorMatrix,(V$4+1),FALSE)*$E2112</f>
        <v>0</v>
      </c>
      <c r="W2109" s="47">
        <f>VLOOKUP(CONCATENATE($F2109," ",$G2109),AllocFactorMatrix,(W$4+1),FALSE)*$E2112</f>
        <v>0</v>
      </c>
      <c r="X2109" s="47">
        <f>VLOOKUP(CONCATENATE($F2109," ",$G2109),AllocFactorMatrix,(X$4+1),FALSE)*$E2112</f>
        <v>0</v>
      </c>
      <c r="Y2109" s="47">
        <f t="shared" si="2980"/>
        <v>0</v>
      </c>
      <c r="Z2109" s="47">
        <f>VLOOKUP(CONCATENATE($F2109," ",$G2109),AllocFactorMatrix,(Z$4+1),FALSE)*$E2112</f>
        <v>0</v>
      </c>
      <c r="AA2109" s="47">
        <f>VLOOKUP(CONCATENATE($F2109," ",$G2109),AllocFactorMatrix,(AA$4+1),FALSE)*$E2112</f>
        <v>0</v>
      </c>
      <c r="AB2109" s="47">
        <f t="shared" si="2977"/>
        <v>0</v>
      </c>
      <c r="AC2109" s="47">
        <f>VLOOKUP(CONCATENATE($F2109," ",$G2109),AllocFactorMatrix,(AC$4+1),FALSE)*$E2112</f>
        <v>0</v>
      </c>
      <c r="AD2109" s="47">
        <f>VLOOKUP(CONCATENATE($F2109," ",$G2109),AllocFactorMatrix,(AD$4+1),FALSE)*$E2112</f>
        <v>0</v>
      </c>
      <c r="AE2109" s="47">
        <f>VLOOKUP(CONCATENATE($F2109," ",$G2109),AllocFactorMatrix,(AE$4+1),FALSE)*$E2112</f>
        <v>0</v>
      </c>
    </row>
    <row r="2110" spans="1:31" s="44" customFormat="1" hidden="1" outlineLevel="1">
      <c r="A2110" s="49"/>
      <c r="B2110" s="97"/>
      <c r="C2110" s="48"/>
      <c r="D2110" s="48"/>
      <c r="F2110" s="167" t="str">
        <f>F2112</f>
        <v>CUST_903</v>
      </c>
      <c r="G2110" s="48" t="str">
        <f>$G$13</f>
        <v>ENERGY</v>
      </c>
      <c r="H2110" s="46">
        <f t="shared" si="2916"/>
        <v>0</v>
      </c>
      <c r="I2110" s="47">
        <f t="shared" ref="I2110:N2110" si="2984">VLOOKUP(CONCATENATE($F2110," ",$G2110),AllocFactorMatrix,(I$4+1),FALSE)*$E2112</f>
        <v>0</v>
      </c>
      <c r="J2110" s="47">
        <f t="shared" si="2984"/>
        <v>0</v>
      </c>
      <c r="K2110" s="47">
        <f t="shared" si="2984"/>
        <v>0</v>
      </c>
      <c r="L2110" s="47">
        <f t="shared" si="2984"/>
        <v>0</v>
      </c>
      <c r="M2110" s="47">
        <f t="shared" si="2984"/>
        <v>0</v>
      </c>
      <c r="N2110" s="47">
        <f t="shared" si="2984"/>
        <v>0</v>
      </c>
      <c r="O2110" s="47">
        <f t="shared" si="2976"/>
        <v>0</v>
      </c>
      <c r="P2110" s="47">
        <f>VLOOKUP(CONCATENATE($F2110," ",$G2110),AllocFactorMatrix,(P$4+1),FALSE)*$E2112</f>
        <v>0</v>
      </c>
      <c r="Q2110" s="47">
        <f>VLOOKUP(CONCATENATE($F2110," ",$G2110),AllocFactorMatrix,(Q$4+1),FALSE)*$E2112</f>
        <v>0</v>
      </c>
      <c r="R2110" s="47">
        <f>VLOOKUP(CONCATENATE($F2110," ",$G2110),AllocFactorMatrix,(R$4+1),FALSE)*$E2112</f>
        <v>0</v>
      </c>
      <c r="S2110" s="47">
        <f>VLOOKUP(CONCATENATE($F2110," ",$G2110),AllocFactorMatrix,(S$4+1),FALSE)*$E2112</f>
        <v>0</v>
      </c>
      <c r="T2110" s="47">
        <f t="shared" si="2979"/>
        <v>0</v>
      </c>
      <c r="U2110" s="47">
        <f>VLOOKUP(CONCATENATE($F2110," ",$G2110),AllocFactorMatrix,(U$4+1),FALSE)*$E2112</f>
        <v>0</v>
      </c>
      <c r="V2110" s="47">
        <f>VLOOKUP(CONCATENATE($F2110," ",$G2110),AllocFactorMatrix,(V$4+1),FALSE)*$E2112</f>
        <v>0</v>
      </c>
      <c r="W2110" s="47">
        <f>VLOOKUP(CONCATENATE($F2110," ",$G2110),AllocFactorMatrix,(W$4+1),FALSE)*$E2112</f>
        <v>0</v>
      </c>
      <c r="X2110" s="47">
        <f>VLOOKUP(CONCATENATE($F2110," ",$G2110),AllocFactorMatrix,(X$4+1),FALSE)*$E2112</f>
        <v>0</v>
      </c>
      <c r="Y2110" s="47">
        <f t="shared" si="2980"/>
        <v>0</v>
      </c>
      <c r="Z2110" s="47">
        <f>VLOOKUP(CONCATENATE($F2110," ",$G2110),AllocFactorMatrix,(Z$4+1),FALSE)*$E2112</f>
        <v>0</v>
      </c>
      <c r="AA2110" s="47">
        <f>VLOOKUP(CONCATENATE($F2110," ",$G2110),AllocFactorMatrix,(AA$4+1),FALSE)*$E2112</f>
        <v>0</v>
      </c>
      <c r="AB2110" s="47">
        <f t="shared" si="2977"/>
        <v>0</v>
      </c>
      <c r="AC2110" s="47">
        <f>VLOOKUP(CONCATENATE($F2110," ",$G2110),AllocFactorMatrix,(AC$4+1),FALSE)*$E2112</f>
        <v>0</v>
      </c>
      <c r="AD2110" s="47">
        <f>VLOOKUP(CONCATENATE($F2110," ",$G2110),AllocFactorMatrix,(AD$4+1),FALSE)*$E2112</f>
        <v>0</v>
      </c>
      <c r="AE2110" s="47">
        <f>VLOOKUP(CONCATENATE($F2110," ",$G2110),AllocFactorMatrix,(AE$4+1),FALSE)*$E2112</f>
        <v>0</v>
      </c>
    </row>
    <row r="2111" spans="1:31" s="44" customFormat="1" hidden="1" outlineLevel="1">
      <c r="A2111" s="49"/>
      <c r="B2111" s="97"/>
      <c r="C2111" s="48"/>
      <c r="D2111" s="48"/>
      <c r="F2111" s="167" t="str">
        <f>F2112</f>
        <v>CUST_903</v>
      </c>
      <c r="G2111" s="48" t="str">
        <f>$G$14</f>
        <v>CUSTOMER</v>
      </c>
      <c r="H2111" s="46">
        <f t="shared" si="2916"/>
        <v>41707</v>
      </c>
      <c r="I2111" s="47">
        <f t="shared" ref="I2111:N2111" si="2985">VLOOKUP(CONCATENATE($F2111," ",$G2111),AllocFactorMatrix,(I$4+1),FALSE)*$E2112</f>
        <v>35943.274349677922</v>
      </c>
      <c r="J2111" s="47">
        <f t="shared" si="2985"/>
        <v>7.2540971895815956</v>
      </c>
      <c r="K2111" s="47">
        <f t="shared" si="2985"/>
        <v>1.4680910978915132</v>
      </c>
      <c r="L2111" s="47">
        <f t="shared" si="2985"/>
        <v>5574.4753615211566</v>
      </c>
      <c r="M2111" s="47">
        <f t="shared" si="2985"/>
        <v>13.793775716552881</v>
      </c>
      <c r="N2111" s="47">
        <f t="shared" si="2985"/>
        <v>1.09910563478509</v>
      </c>
      <c r="O2111" s="47">
        <f t="shared" si="2976"/>
        <v>5589.3682428724942</v>
      </c>
      <c r="P2111" s="47">
        <f>VLOOKUP(CONCATENATE($F2111," ",$G2111),AllocFactorMatrix,(P$4+1),FALSE)*$E2112</f>
        <v>99.649627302336782</v>
      </c>
      <c r="Q2111" s="47">
        <f>VLOOKUP(CONCATENATE($F2111," ",$G2111),AllocFactorMatrix,(Q$4+1),FALSE)*$E2112</f>
        <v>10.292339194308951</v>
      </c>
      <c r="R2111" s="47">
        <f>VLOOKUP(CONCATENATE($F2111," ",$G2111),AllocFactorMatrix,(R$4+1),FALSE)*$E2112</f>
        <v>2.2060620241043596</v>
      </c>
      <c r="S2111" s="47">
        <f>VLOOKUP(CONCATENATE($F2111," ",$G2111),AllocFactorMatrix,(S$4+1),FALSE)*$E2112</f>
        <v>0.18056735428612197</v>
      </c>
      <c r="T2111" s="47">
        <f t="shared" si="2979"/>
        <v>112.32859587503621</v>
      </c>
      <c r="U2111" s="47">
        <f>VLOOKUP(CONCATENATE($F2111," ",$G2111),AllocFactorMatrix,(U$4+1),FALSE)*$E2112</f>
        <v>0.91853828049896813</v>
      </c>
      <c r="V2111" s="47">
        <f>VLOOKUP(CONCATENATE($F2111," ",$G2111),AllocFactorMatrix,(V$4+1),FALSE)*$E2112</f>
        <v>8.0862771702045908</v>
      </c>
      <c r="W2111" s="47">
        <f>VLOOKUP(CONCATENATE($F2111," ",$G2111),AllocFactorMatrix,(W$4+1),FALSE)*$E2112</f>
        <v>3.4935857677097508</v>
      </c>
      <c r="X2111" s="47">
        <f>VLOOKUP(CONCATENATE($F2111," ",$G2111),AllocFactorMatrix,(X$4+1),FALSE)*$E2112</f>
        <v>0.73012017167866705</v>
      </c>
      <c r="Y2111" s="47">
        <f t="shared" si="2980"/>
        <v>13.228521390091977</v>
      </c>
      <c r="Z2111" s="47">
        <f>VLOOKUP(CONCATENATE($F2111," ",$G2111),AllocFactorMatrix,(Z$4+1),FALSE)*$E2112</f>
        <v>28.129253495964129</v>
      </c>
      <c r="AA2111" s="47">
        <f>VLOOKUP(CONCATENATE($F2111," ",$G2111),AllocFactorMatrix,(AA$4+1),FALSE)*$E2112</f>
        <v>0.18056735428612197</v>
      </c>
      <c r="AB2111" s="47">
        <f t="shared" si="2977"/>
        <v>28.309820850250251</v>
      </c>
      <c r="AC2111" s="47">
        <f>VLOOKUP(CONCATENATE($F2111," ",$G2111),AllocFactorMatrix,(AC$4+1),FALSE)*$E2112</f>
        <v>1.6565092067118143</v>
      </c>
      <c r="AD2111" s="47">
        <f>VLOOKUP(CONCATENATE($F2111," ",$G2111),AllocFactorMatrix,(AD$4+1),FALSE)*$E2112</f>
        <v>0</v>
      </c>
      <c r="AE2111" s="47">
        <f>VLOOKUP(CONCATENATE($F2111," ",$G2111),AllocFactorMatrix,(AE$4+1),FALSE)*$E2112</f>
        <v>10.111771840022829</v>
      </c>
    </row>
    <row r="2112" spans="1:31" s="44" customFormat="1" collapsed="1">
      <c r="A2112" s="49"/>
      <c r="B2112" s="97"/>
      <c r="C2112" s="48"/>
      <c r="D2112" s="96" t="s">
        <v>644</v>
      </c>
      <c r="E2112" s="54">
        <v>41707</v>
      </c>
      <c r="F2112" s="88" t="s">
        <v>53</v>
      </c>
      <c r="G2112" s="48" t="str">
        <f>$G$15</f>
        <v>TOTAL</v>
      </c>
      <c r="H2112" s="46">
        <f t="shared" si="2916"/>
        <v>41707</v>
      </c>
      <c r="I2112" s="47">
        <f t="shared" ref="I2112:N2112" si="2986">VLOOKUP(CONCATENATE($F2112," ",$G2112),AllocFactorMatrix,(I$4+1),FALSE)*$E2112</f>
        <v>35943.274349677922</v>
      </c>
      <c r="J2112" s="47">
        <f t="shared" si="2986"/>
        <v>7.2540971895815956</v>
      </c>
      <c r="K2112" s="47">
        <f t="shared" si="2986"/>
        <v>1.4680910978915132</v>
      </c>
      <c r="L2112" s="47">
        <f t="shared" si="2986"/>
        <v>5574.4753615211566</v>
      </c>
      <c r="M2112" s="47">
        <f t="shared" si="2986"/>
        <v>13.793775716552881</v>
      </c>
      <c r="N2112" s="47">
        <f t="shared" si="2986"/>
        <v>1.09910563478509</v>
      </c>
      <c r="O2112" s="47">
        <f t="shared" si="2976"/>
        <v>5589.3682428724942</v>
      </c>
      <c r="P2112" s="47">
        <f>VLOOKUP(CONCATENATE($F2112," ",$G2112),AllocFactorMatrix,(P$4+1),FALSE)*$E2112</f>
        <v>99.649627302336782</v>
      </c>
      <c r="Q2112" s="47">
        <f>VLOOKUP(CONCATENATE($F2112," ",$G2112),AllocFactorMatrix,(Q$4+1),FALSE)*$E2112</f>
        <v>10.292339194308951</v>
      </c>
      <c r="R2112" s="47">
        <f>VLOOKUP(CONCATENATE($F2112," ",$G2112),AllocFactorMatrix,(R$4+1),FALSE)*$E2112</f>
        <v>2.2060620241043596</v>
      </c>
      <c r="S2112" s="47">
        <f>VLOOKUP(CONCATENATE($F2112," ",$G2112),AllocFactorMatrix,(S$4+1),FALSE)*$E2112</f>
        <v>0.18056735428612197</v>
      </c>
      <c r="T2112" s="47">
        <f t="shared" si="2979"/>
        <v>112.32859587503621</v>
      </c>
      <c r="U2112" s="47">
        <f>VLOOKUP(CONCATENATE($F2112," ",$G2112),AllocFactorMatrix,(U$4+1),FALSE)*$E2112</f>
        <v>0.91853828049896813</v>
      </c>
      <c r="V2112" s="47">
        <f>VLOOKUP(CONCATENATE($F2112," ",$G2112),AllocFactorMatrix,(V$4+1),FALSE)*$E2112</f>
        <v>8.0862771702045908</v>
      </c>
      <c r="W2112" s="47">
        <f>VLOOKUP(CONCATENATE($F2112," ",$G2112),AllocFactorMatrix,(W$4+1),FALSE)*$E2112</f>
        <v>3.4935857677097508</v>
      </c>
      <c r="X2112" s="47">
        <f>VLOOKUP(CONCATENATE($F2112," ",$G2112),AllocFactorMatrix,(X$4+1),FALSE)*$E2112</f>
        <v>0.73012017167866705</v>
      </c>
      <c r="Y2112" s="47">
        <f t="shared" si="2980"/>
        <v>13.228521390091977</v>
      </c>
      <c r="Z2112" s="47">
        <f>VLOOKUP(CONCATENATE($F2112," ",$G2112),AllocFactorMatrix,(Z$4+1),FALSE)*$E2112</f>
        <v>28.129253495964129</v>
      </c>
      <c r="AA2112" s="47">
        <f>VLOOKUP(CONCATENATE($F2112," ",$G2112),AllocFactorMatrix,(AA$4+1),FALSE)*$E2112</f>
        <v>0.18056735428612197</v>
      </c>
      <c r="AB2112" s="47">
        <f t="shared" si="2977"/>
        <v>28.309820850250251</v>
      </c>
      <c r="AC2112" s="47">
        <f>VLOOKUP(CONCATENATE($F2112," ",$G2112),AllocFactorMatrix,(AC$4+1),FALSE)*$E2112</f>
        <v>1.6565092067118143</v>
      </c>
      <c r="AD2112" s="47">
        <f>VLOOKUP(CONCATENATE($F2112," ",$G2112),AllocFactorMatrix,(AD$4+1),FALSE)*$E2112</f>
        <v>0</v>
      </c>
      <c r="AE2112" s="47">
        <f>VLOOKUP(CONCATENATE($F2112," ",$G2112),AllocFactorMatrix,(AE$4+1),FALSE)*$E2112</f>
        <v>10.111771840022829</v>
      </c>
    </row>
    <row r="2113" spans="4:31" hidden="1" outlineLevel="1">
      <c r="E2113" s="44"/>
      <c r="F2113" s="167" t="str">
        <f>F2120</f>
        <v>PROD_DEMAND</v>
      </c>
      <c r="G2113" s="48" t="str">
        <f>$G$8</f>
        <v>PRODUCTION</v>
      </c>
      <c r="H2113" s="4">
        <f t="shared" si="2916"/>
        <v>919331.00000000012</v>
      </c>
      <c r="I2113" s="5">
        <f t="shared" ref="I2113:N2113" si="2987">VLOOKUP(CONCATENATE($F2113," ",$G2113),AllocFactorMatrix,(I$4+1),FALSE)*$E2120</f>
        <v>472785.20718926814</v>
      </c>
      <c r="J2113" s="47">
        <f t="shared" si="2987"/>
        <v>105.77015550995897</v>
      </c>
      <c r="K2113" s="47">
        <f t="shared" si="2987"/>
        <v>185.19600055305847</v>
      </c>
      <c r="L2113" s="5">
        <f t="shared" si="2987"/>
        <v>110190.85378317478</v>
      </c>
      <c r="M2113" s="5">
        <f t="shared" si="2987"/>
        <v>1533.3043279766266</v>
      </c>
      <c r="N2113" s="5">
        <f t="shared" si="2987"/>
        <v>213.54897816093501</v>
      </c>
      <c r="O2113" s="5">
        <f t="shared" ref="O2113:O2128" si="2988">SUBTOTAL(9,L2113:N2113)</f>
        <v>111937.70708931235</v>
      </c>
      <c r="P2113" s="5">
        <f>VLOOKUP(CONCATENATE($F2113," ",$G2113),AllocFactorMatrix,(P$4+1),FALSE)*$E2120</f>
        <v>65540.71638373172</v>
      </c>
      <c r="Q2113" s="5">
        <f>VLOOKUP(CONCATENATE($F2113," ",$G2113),AllocFactorMatrix,(Q$4+1),FALSE)*$E2120</f>
        <v>11761.870022679064</v>
      </c>
      <c r="R2113" s="5">
        <f>VLOOKUP(CONCATENATE($F2113," ",$G2113),AllocFactorMatrix,(R$4+1),FALSE)*$E2120</f>
        <v>2385.1872128910622</v>
      </c>
      <c r="S2113" s="5">
        <f>VLOOKUP(CONCATENATE($F2113," ",$G2113),AllocFactorMatrix,(S$4+1),FALSE)*$E2120</f>
        <v>90.576405775478023</v>
      </c>
      <c r="T2113" s="5">
        <f>SUBTOTAL(9,P2113:S2113)</f>
        <v>79778.350025077321</v>
      </c>
      <c r="U2113" s="5">
        <f>VLOOKUP(CONCATENATE($F2113," ",$G2113),AllocFactorMatrix,(U$4+1),FALSE)*$E2120</f>
        <v>3108.45461762902</v>
      </c>
      <c r="V2113" s="5">
        <f>VLOOKUP(CONCATENATE($F2113," ",$G2113),AllocFactorMatrix,(V$4+1),FALSE)*$E2120</f>
        <v>41965.932313897305</v>
      </c>
      <c r="W2113" s="5">
        <f>VLOOKUP(CONCATENATE($F2113," ",$G2113),AllocFactorMatrix,(W$4+1),FALSE)*$E2120</f>
        <v>160502.84472334344</v>
      </c>
      <c r="X2113" s="5">
        <f>VLOOKUP(CONCATENATE($F2113," ",$G2113),AllocFactorMatrix,(X$4+1),FALSE)*$E2120</f>
        <v>29076.578935791884</v>
      </c>
      <c r="Y2113" s="5">
        <f>SUBTOTAL(9,U2113:X2113)</f>
        <v>234653.81059066165</v>
      </c>
      <c r="Z2113" s="5">
        <f>VLOOKUP(CONCATENATE($F2113," ",$G2113),AllocFactorMatrix,(Z$4+1),FALSE)*$E2120</f>
        <v>18015.122203859752</v>
      </c>
      <c r="AA2113" s="5">
        <f>VLOOKUP(CONCATENATE($F2113," ",$G2113),AllocFactorMatrix,(AA$4+1),FALSE)*$E2120</f>
        <v>359.80819727645934</v>
      </c>
      <c r="AB2113" s="5">
        <f t="shared" ref="AB2113:AB2128" si="2989">SUBTOTAL(9,Z2113:AA2113)</f>
        <v>18374.930401136211</v>
      </c>
      <c r="AC2113" s="5">
        <f>VLOOKUP(CONCATENATE($F2113," ",$G2113),AllocFactorMatrix,(AC$4+1),FALSE)*$E2120</f>
        <v>237.64860679742137</v>
      </c>
      <c r="AD2113" s="5">
        <f>VLOOKUP(CONCATENATE($F2113," ",$G2113),AllocFactorMatrix,(AD$4+1),FALSE)*$E2120</f>
        <v>1055.7704196454579</v>
      </c>
      <c r="AE2113" s="5">
        <f>VLOOKUP(CONCATENATE($F2113," ",$G2113),AllocFactorMatrix,(AE$4+1),FALSE)*$E2120</f>
        <v>216.60952203851409</v>
      </c>
    </row>
    <row r="2114" spans="4:31" hidden="1" outlineLevel="1">
      <c r="E2114" s="44"/>
      <c r="F2114" s="167" t="str">
        <f>F2120</f>
        <v>PROD_DEMAND</v>
      </c>
      <c r="G2114" s="48" t="str">
        <f>$G$9</f>
        <v>BULKTRAN</v>
      </c>
      <c r="H2114" s="4">
        <f t="shared" si="2916"/>
        <v>0</v>
      </c>
      <c r="I2114" s="5">
        <f t="shared" ref="I2114:N2114" si="2990">VLOOKUP(CONCATENATE($F2114," ",$G2114),AllocFactorMatrix,(I$4+1),FALSE)*$E2120</f>
        <v>0</v>
      </c>
      <c r="J2114" s="47">
        <f t="shared" si="2990"/>
        <v>0</v>
      </c>
      <c r="K2114" s="47">
        <f t="shared" si="2990"/>
        <v>0</v>
      </c>
      <c r="L2114" s="5">
        <f t="shared" si="2990"/>
        <v>0</v>
      </c>
      <c r="M2114" s="5">
        <f t="shared" si="2990"/>
        <v>0</v>
      </c>
      <c r="N2114" s="5">
        <f t="shared" si="2990"/>
        <v>0</v>
      </c>
      <c r="O2114" s="5">
        <f t="shared" si="2988"/>
        <v>0</v>
      </c>
      <c r="P2114" s="5">
        <f>VLOOKUP(CONCATENATE($F2114," ",$G2114),AllocFactorMatrix,(P$4+1),FALSE)*$E2120</f>
        <v>0</v>
      </c>
      <c r="Q2114" s="5">
        <f>VLOOKUP(CONCATENATE($F2114," ",$G2114),AllocFactorMatrix,(Q$4+1),FALSE)*$E2120</f>
        <v>0</v>
      </c>
      <c r="R2114" s="5">
        <f>VLOOKUP(CONCATENATE($F2114," ",$G2114),AllocFactorMatrix,(R$4+1),FALSE)*$E2120</f>
        <v>0</v>
      </c>
      <c r="S2114" s="5">
        <f>VLOOKUP(CONCATENATE($F2114," ",$G2114),AllocFactorMatrix,(S$4+1),FALSE)*$E2120</f>
        <v>0</v>
      </c>
      <c r="T2114" s="5">
        <f t="shared" ref="T2114:T2120" si="2991">SUBTOTAL(9,P2114:S2114)</f>
        <v>0</v>
      </c>
      <c r="U2114" s="5">
        <f>VLOOKUP(CONCATENATE($F2114," ",$G2114),AllocFactorMatrix,(U$4+1),FALSE)*$E2120</f>
        <v>0</v>
      </c>
      <c r="V2114" s="5">
        <f>VLOOKUP(CONCATENATE($F2114," ",$G2114),AllocFactorMatrix,(V$4+1),FALSE)*$E2120</f>
        <v>0</v>
      </c>
      <c r="W2114" s="5">
        <f>VLOOKUP(CONCATENATE($F2114," ",$G2114),AllocFactorMatrix,(W$4+1),FALSE)*$E2120</f>
        <v>0</v>
      </c>
      <c r="X2114" s="5">
        <f>VLOOKUP(CONCATENATE($F2114," ",$G2114),AllocFactorMatrix,(X$4+1),FALSE)*$E2120</f>
        <v>0</v>
      </c>
      <c r="Y2114" s="5">
        <f t="shared" ref="Y2114:Y2120" si="2992">SUBTOTAL(9,U2114:X2114)</f>
        <v>0</v>
      </c>
      <c r="Z2114" s="5">
        <f>VLOOKUP(CONCATENATE($F2114," ",$G2114),AllocFactorMatrix,(Z$4+1),FALSE)*$E2120</f>
        <v>0</v>
      </c>
      <c r="AA2114" s="5">
        <f>VLOOKUP(CONCATENATE($F2114," ",$G2114),AllocFactorMatrix,(AA$4+1),FALSE)*$E2120</f>
        <v>0</v>
      </c>
      <c r="AB2114" s="5">
        <f t="shared" si="2989"/>
        <v>0</v>
      </c>
      <c r="AC2114" s="5">
        <f>VLOOKUP(CONCATENATE($F2114," ",$G2114),AllocFactorMatrix,(AC$4+1),FALSE)*$E2120</f>
        <v>0</v>
      </c>
      <c r="AD2114" s="5">
        <f>VLOOKUP(CONCATENATE($F2114," ",$G2114),AllocFactorMatrix,(AD$4+1),FALSE)*$E2120</f>
        <v>0</v>
      </c>
      <c r="AE2114" s="5">
        <f>VLOOKUP(CONCATENATE($F2114," ",$G2114),AllocFactorMatrix,(AE$4+1),FALSE)*$E2120</f>
        <v>0</v>
      </c>
    </row>
    <row r="2115" spans="4:31" hidden="1" outlineLevel="1">
      <c r="E2115" s="44"/>
      <c r="F2115" s="167" t="str">
        <f>F2120</f>
        <v>PROD_DEMAND</v>
      </c>
      <c r="G2115" s="48" t="str">
        <f>$G$10</f>
        <v>SUBTRAN</v>
      </c>
      <c r="H2115" s="4">
        <f t="shared" si="2916"/>
        <v>0</v>
      </c>
      <c r="I2115" s="5">
        <f t="shared" ref="I2115:N2115" si="2993">VLOOKUP(CONCATENATE($F2115," ",$G2115),AllocFactorMatrix,(I$4+1),FALSE)*$E2120</f>
        <v>0</v>
      </c>
      <c r="J2115" s="47">
        <f t="shared" si="2993"/>
        <v>0</v>
      </c>
      <c r="K2115" s="47">
        <f t="shared" si="2993"/>
        <v>0</v>
      </c>
      <c r="L2115" s="5">
        <f t="shared" si="2993"/>
        <v>0</v>
      </c>
      <c r="M2115" s="5">
        <f t="shared" si="2993"/>
        <v>0</v>
      </c>
      <c r="N2115" s="5">
        <f t="shared" si="2993"/>
        <v>0</v>
      </c>
      <c r="O2115" s="5">
        <f t="shared" si="2988"/>
        <v>0</v>
      </c>
      <c r="P2115" s="5">
        <f>VLOOKUP(CONCATENATE($F2115," ",$G2115),AllocFactorMatrix,(P$4+1),FALSE)*$E2120</f>
        <v>0</v>
      </c>
      <c r="Q2115" s="5">
        <f>VLOOKUP(CONCATENATE($F2115," ",$G2115),AllocFactorMatrix,(Q$4+1),FALSE)*$E2120</f>
        <v>0</v>
      </c>
      <c r="R2115" s="5">
        <f>VLOOKUP(CONCATENATE($F2115," ",$G2115),AllocFactorMatrix,(R$4+1),FALSE)*$E2120</f>
        <v>0</v>
      </c>
      <c r="S2115" s="5">
        <f>VLOOKUP(CONCATENATE($F2115," ",$G2115),AllocFactorMatrix,(S$4+1),FALSE)*$E2120</f>
        <v>0</v>
      </c>
      <c r="T2115" s="5">
        <f t="shared" si="2991"/>
        <v>0</v>
      </c>
      <c r="U2115" s="5">
        <f>VLOOKUP(CONCATENATE($F2115," ",$G2115),AllocFactorMatrix,(U$4+1),FALSE)*$E2120</f>
        <v>0</v>
      </c>
      <c r="V2115" s="5">
        <f>VLOOKUP(CONCATENATE($F2115," ",$G2115),AllocFactorMatrix,(V$4+1),FALSE)*$E2120</f>
        <v>0</v>
      </c>
      <c r="W2115" s="5">
        <f>VLOOKUP(CONCATENATE($F2115," ",$G2115),AllocFactorMatrix,(W$4+1),FALSE)*$E2120</f>
        <v>0</v>
      </c>
      <c r="X2115" s="5">
        <f>VLOOKUP(CONCATENATE($F2115," ",$G2115),AllocFactorMatrix,(X$4+1),FALSE)*$E2120</f>
        <v>0</v>
      </c>
      <c r="Y2115" s="5">
        <f t="shared" si="2992"/>
        <v>0</v>
      </c>
      <c r="Z2115" s="5">
        <f>VLOOKUP(CONCATENATE($F2115," ",$G2115),AllocFactorMatrix,(Z$4+1),FALSE)*$E2120</f>
        <v>0</v>
      </c>
      <c r="AA2115" s="5">
        <f>VLOOKUP(CONCATENATE($F2115," ",$G2115),AllocFactorMatrix,(AA$4+1),FALSE)*$E2120</f>
        <v>0</v>
      </c>
      <c r="AB2115" s="5">
        <f t="shared" si="2989"/>
        <v>0</v>
      </c>
      <c r="AC2115" s="5">
        <f>VLOOKUP(CONCATENATE($F2115," ",$G2115),AllocFactorMatrix,(AC$4+1),FALSE)*$E2120</f>
        <v>0</v>
      </c>
      <c r="AD2115" s="5">
        <f>VLOOKUP(CONCATENATE($F2115," ",$G2115),AllocFactorMatrix,(AD$4+1),FALSE)*$E2120</f>
        <v>0</v>
      </c>
      <c r="AE2115" s="5">
        <f>VLOOKUP(CONCATENATE($F2115," ",$G2115),AllocFactorMatrix,(AE$4+1),FALSE)*$E2120</f>
        <v>0</v>
      </c>
    </row>
    <row r="2116" spans="4:31" hidden="1" outlineLevel="1">
      <c r="E2116" s="44"/>
      <c r="F2116" s="167" t="str">
        <f>F2120</f>
        <v>PROD_DEMAND</v>
      </c>
      <c r="G2116" s="48" t="str">
        <f>$G$11</f>
        <v>DISTPRI</v>
      </c>
      <c r="H2116" s="4">
        <f t="shared" si="2916"/>
        <v>0</v>
      </c>
      <c r="I2116" s="5">
        <f t="shared" ref="I2116:N2116" si="2994">VLOOKUP(CONCATENATE($F2116," ",$G2116),AllocFactorMatrix,(I$4+1),FALSE)*$E2120</f>
        <v>0</v>
      </c>
      <c r="J2116" s="47">
        <f t="shared" si="2994"/>
        <v>0</v>
      </c>
      <c r="K2116" s="47">
        <f t="shared" si="2994"/>
        <v>0</v>
      </c>
      <c r="L2116" s="5">
        <f t="shared" si="2994"/>
        <v>0</v>
      </c>
      <c r="M2116" s="5">
        <f t="shared" si="2994"/>
        <v>0</v>
      </c>
      <c r="N2116" s="5">
        <f t="shared" si="2994"/>
        <v>0</v>
      </c>
      <c r="O2116" s="5">
        <f t="shared" si="2988"/>
        <v>0</v>
      </c>
      <c r="P2116" s="5">
        <f>VLOOKUP(CONCATENATE($F2116," ",$G2116),AllocFactorMatrix,(P$4+1),FALSE)*$E2120</f>
        <v>0</v>
      </c>
      <c r="Q2116" s="5">
        <f>VLOOKUP(CONCATENATE($F2116," ",$G2116),AllocFactorMatrix,(Q$4+1),FALSE)*$E2120</f>
        <v>0</v>
      </c>
      <c r="R2116" s="5">
        <f>VLOOKUP(CONCATENATE($F2116," ",$G2116),AllocFactorMatrix,(R$4+1),FALSE)*$E2120</f>
        <v>0</v>
      </c>
      <c r="S2116" s="5">
        <f>VLOOKUP(CONCATENATE($F2116," ",$G2116),AllocFactorMatrix,(S$4+1),FALSE)*$E2120</f>
        <v>0</v>
      </c>
      <c r="T2116" s="5">
        <f t="shared" si="2991"/>
        <v>0</v>
      </c>
      <c r="U2116" s="5">
        <f>VLOOKUP(CONCATENATE($F2116," ",$G2116),AllocFactorMatrix,(U$4+1),FALSE)*$E2120</f>
        <v>0</v>
      </c>
      <c r="V2116" s="5">
        <f>VLOOKUP(CONCATENATE($F2116," ",$G2116),AllocFactorMatrix,(V$4+1),FALSE)*$E2120</f>
        <v>0</v>
      </c>
      <c r="W2116" s="5">
        <f>VLOOKUP(CONCATENATE($F2116," ",$G2116),AllocFactorMatrix,(W$4+1),FALSE)*$E2120</f>
        <v>0</v>
      </c>
      <c r="X2116" s="5">
        <f>VLOOKUP(CONCATENATE($F2116," ",$G2116),AllocFactorMatrix,(X$4+1),FALSE)*$E2120</f>
        <v>0</v>
      </c>
      <c r="Y2116" s="5">
        <f t="shared" si="2992"/>
        <v>0</v>
      </c>
      <c r="Z2116" s="5">
        <f>VLOOKUP(CONCATENATE($F2116," ",$G2116),AllocFactorMatrix,(Z$4+1),FALSE)*$E2120</f>
        <v>0</v>
      </c>
      <c r="AA2116" s="5">
        <f>VLOOKUP(CONCATENATE($F2116," ",$G2116),AllocFactorMatrix,(AA$4+1),FALSE)*$E2120</f>
        <v>0</v>
      </c>
      <c r="AB2116" s="5">
        <f t="shared" si="2989"/>
        <v>0</v>
      </c>
      <c r="AC2116" s="5">
        <f>VLOOKUP(CONCATENATE($F2116," ",$G2116),AllocFactorMatrix,(AC$4+1),FALSE)*$E2120</f>
        <v>0</v>
      </c>
      <c r="AD2116" s="5">
        <f>VLOOKUP(CONCATENATE($F2116," ",$G2116),AllocFactorMatrix,(AD$4+1),FALSE)*$E2120</f>
        <v>0</v>
      </c>
      <c r="AE2116" s="5">
        <f>VLOOKUP(CONCATENATE($F2116," ",$G2116),AllocFactorMatrix,(AE$4+1),FALSE)*$E2120</f>
        <v>0</v>
      </c>
    </row>
    <row r="2117" spans="4:31" hidden="1" outlineLevel="1">
      <c r="E2117" s="44"/>
      <c r="F2117" s="167" t="str">
        <f>F2120</f>
        <v>PROD_DEMAND</v>
      </c>
      <c r="G2117" s="48" t="str">
        <f>$G$12</f>
        <v>DISTSEC</v>
      </c>
      <c r="H2117" s="4">
        <f t="shared" si="2916"/>
        <v>0</v>
      </c>
      <c r="I2117" s="5">
        <f t="shared" ref="I2117:N2117" si="2995">VLOOKUP(CONCATENATE($F2117," ",$G2117),AllocFactorMatrix,(I$4+1),FALSE)*$E2120</f>
        <v>0</v>
      </c>
      <c r="J2117" s="47">
        <f t="shared" si="2995"/>
        <v>0</v>
      </c>
      <c r="K2117" s="47">
        <f t="shared" si="2995"/>
        <v>0</v>
      </c>
      <c r="L2117" s="5">
        <f t="shared" si="2995"/>
        <v>0</v>
      </c>
      <c r="M2117" s="5">
        <f t="shared" si="2995"/>
        <v>0</v>
      </c>
      <c r="N2117" s="5">
        <f t="shared" si="2995"/>
        <v>0</v>
      </c>
      <c r="O2117" s="5">
        <f t="shared" si="2988"/>
        <v>0</v>
      </c>
      <c r="P2117" s="5">
        <f>VLOOKUP(CONCATENATE($F2117," ",$G2117),AllocFactorMatrix,(P$4+1),FALSE)*$E2120</f>
        <v>0</v>
      </c>
      <c r="Q2117" s="5">
        <f>VLOOKUP(CONCATENATE($F2117," ",$G2117),AllocFactorMatrix,(Q$4+1),FALSE)*$E2120</f>
        <v>0</v>
      </c>
      <c r="R2117" s="5">
        <f>VLOOKUP(CONCATENATE($F2117," ",$G2117),AllocFactorMatrix,(R$4+1),FALSE)*$E2120</f>
        <v>0</v>
      </c>
      <c r="S2117" s="5">
        <f>VLOOKUP(CONCATENATE($F2117," ",$G2117),AllocFactorMatrix,(S$4+1),FALSE)*$E2120</f>
        <v>0</v>
      </c>
      <c r="T2117" s="5">
        <f t="shared" si="2991"/>
        <v>0</v>
      </c>
      <c r="U2117" s="5">
        <f>VLOOKUP(CONCATENATE($F2117," ",$G2117),AllocFactorMatrix,(U$4+1),FALSE)*$E2120</f>
        <v>0</v>
      </c>
      <c r="V2117" s="5">
        <f>VLOOKUP(CONCATENATE($F2117," ",$G2117),AllocFactorMatrix,(V$4+1),FALSE)*$E2120</f>
        <v>0</v>
      </c>
      <c r="W2117" s="5">
        <f>VLOOKUP(CONCATENATE($F2117," ",$G2117),AllocFactorMatrix,(W$4+1),FALSE)*$E2120</f>
        <v>0</v>
      </c>
      <c r="X2117" s="5">
        <f>VLOOKUP(CONCATENATE($F2117," ",$G2117),AllocFactorMatrix,(X$4+1),FALSE)*$E2120</f>
        <v>0</v>
      </c>
      <c r="Y2117" s="5">
        <f t="shared" si="2992"/>
        <v>0</v>
      </c>
      <c r="Z2117" s="5">
        <f>VLOOKUP(CONCATENATE($F2117," ",$G2117),AllocFactorMatrix,(Z$4+1),FALSE)*$E2120</f>
        <v>0</v>
      </c>
      <c r="AA2117" s="5">
        <f>VLOOKUP(CONCATENATE($F2117," ",$G2117),AllocFactorMatrix,(AA$4+1),FALSE)*$E2120</f>
        <v>0</v>
      </c>
      <c r="AB2117" s="5">
        <f t="shared" si="2989"/>
        <v>0</v>
      </c>
      <c r="AC2117" s="5">
        <f>VLOOKUP(CONCATENATE($F2117," ",$G2117),AllocFactorMatrix,(AC$4+1),FALSE)*$E2120</f>
        <v>0</v>
      </c>
      <c r="AD2117" s="5">
        <f>VLOOKUP(CONCATENATE($F2117," ",$G2117),AllocFactorMatrix,(AD$4+1),FALSE)*$E2120</f>
        <v>0</v>
      </c>
      <c r="AE2117" s="5">
        <f>VLOOKUP(CONCATENATE($F2117," ",$G2117),AllocFactorMatrix,(AE$4+1),FALSE)*$E2120</f>
        <v>0</v>
      </c>
    </row>
    <row r="2118" spans="4:31" hidden="1" outlineLevel="1">
      <c r="E2118" s="44"/>
      <c r="F2118" s="167" t="str">
        <f>F2120</f>
        <v>PROD_DEMAND</v>
      </c>
      <c r="G2118" s="48" t="str">
        <f>$G$13</f>
        <v>ENERGY</v>
      </c>
      <c r="H2118" s="4">
        <f t="shared" si="2916"/>
        <v>0</v>
      </c>
      <c r="I2118" s="5">
        <f t="shared" ref="I2118:N2118" si="2996">VLOOKUP(CONCATENATE($F2118," ",$G2118),AllocFactorMatrix,(I$4+1),FALSE)*$E2120</f>
        <v>0</v>
      </c>
      <c r="J2118" s="47">
        <f t="shared" si="2996"/>
        <v>0</v>
      </c>
      <c r="K2118" s="47">
        <f t="shared" si="2996"/>
        <v>0</v>
      </c>
      <c r="L2118" s="5">
        <f t="shared" si="2996"/>
        <v>0</v>
      </c>
      <c r="M2118" s="5">
        <f t="shared" si="2996"/>
        <v>0</v>
      </c>
      <c r="N2118" s="5">
        <f t="shared" si="2996"/>
        <v>0</v>
      </c>
      <c r="O2118" s="5">
        <f t="shared" si="2988"/>
        <v>0</v>
      </c>
      <c r="P2118" s="5">
        <f>VLOOKUP(CONCATENATE($F2118," ",$G2118),AllocFactorMatrix,(P$4+1),FALSE)*$E2120</f>
        <v>0</v>
      </c>
      <c r="Q2118" s="5">
        <f>VLOOKUP(CONCATENATE($F2118," ",$G2118),AllocFactorMatrix,(Q$4+1),FALSE)*$E2120</f>
        <v>0</v>
      </c>
      <c r="R2118" s="5">
        <f>VLOOKUP(CONCATENATE($F2118," ",$G2118),AllocFactorMatrix,(R$4+1),FALSE)*$E2120</f>
        <v>0</v>
      </c>
      <c r="S2118" s="5">
        <f>VLOOKUP(CONCATENATE($F2118," ",$G2118),AllocFactorMatrix,(S$4+1),FALSE)*$E2120</f>
        <v>0</v>
      </c>
      <c r="T2118" s="5">
        <f t="shared" si="2991"/>
        <v>0</v>
      </c>
      <c r="U2118" s="5">
        <f>VLOOKUP(CONCATENATE($F2118," ",$G2118),AllocFactorMatrix,(U$4+1),FALSE)*$E2120</f>
        <v>0</v>
      </c>
      <c r="V2118" s="5">
        <f>VLOOKUP(CONCATENATE($F2118," ",$G2118),AllocFactorMatrix,(V$4+1),FALSE)*$E2120</f>
        <v>0</v>
      </c>
      <c r="W2118" s="5">
        <f>VLOOKUP(CONCATENATE($F2118," ",$G2118),AllocFactorMatrix,(W$4+1),FALSE)*$E2120</f>
        <v>0</v>
      </c>
      <c r="X2118" s="5">
        <f>VLOOKUP(CONCATENATE($F2118," ",$G2118),AllocFactorMatrix,(X$4+1),FALSE)*$E2120</f>
        <v>0</v>
      </c>
      <c r="Y2118" s="5">
        <f t="shared" si="2992"/>
        <v>0</v>
      </c>
      <c r="Z2118" s="5">
        <f>VLOOKUP(CONCATENATE($F2118," ",$G2118),AllocFactorMatrix,(Z$4+1),FALSE)*$E2120</f>
        <v>0</v>
      </c>
      <c r="AA2118" s="5">
        <f>VLOOKUP(CONCATENATE($F2118," ",$G2118),AllocFactorMatrix,(AA$4+1),FALSE)*$E2120</f>
        <v>0</v>
      </c>
      <c r="AB2118" s="5">
        <f t="shared" si="2989"/>
        <v>0</v>
      </c>
      <c r="AC2118" s="5">
        <f>VLOOKUP(CONCATENATE($F2118," ",$G2118),AllocFactorMatrix,(AC$4+1),FALSE)*$E2120</f>
        <v>0</v>
      </c>
      <c r="AD2118" s="5">
        <f>VLOOKUP(CONCATENATE($F2118," ",$G2118),AllocFactorMatrix,(AD$4+1),FALSE)*$E2120</f>
        <v>0</v>
      </c>
      <c r="AE2118" s="5">
        <f>VLOOKUP(CONCATENATE($F2118," ",$G2118),AllocFactorMatrix,(AE$4+1),FALSE)*$E2120</f>
        <v>0</v>
      </c>
    </row>
    <row r="2119" spans="4:31" hidden="1" outlineLevel="1">
      <c r="E2119" s="44"/>
      <c r="F2119" s="167" t="str">
        <f>F2120</f>
        <v>PROD_DEMAND</v>
      </c>
      <c r="G2119" s="48" t="str">
        <f>$G$14</f>
        <v>CUSTOMER</v>
      </c>
      <c r="H2119" s="4">
        <f t="shared" si="2916"/>
        <v>0</v>
      </c>
      <c r="I2119" s="5">
        <f t="shared" ref="I2119:N2119" si="2997">VLOOKUP(CONCATENATE($F2119," ",$G2119),AllocFactorMatrix,(I$4+1),FALSE)*$E2120</f>
        <v>0</v>
      </c>
      <c r="J2119" s="47">
        <f t="shared" si="2997"/>
        <v>0</v>
      </c>
      <c r="K2119" s="47">
        <f t="shared" si="2997"/>
        <v>0</v>
      </c>
      <c r="L2119" s="5">
        <f t="shared" si="2997"/>
        <v>0</v>
      </c>
      <c r="M2119" s="5">
        <f t="shared" si="2997"/>
        <v>0</v>
      </c>
      <c r="N2119" s="5">
        <f t="shared" si="2997"/>
        <v>0</v>
      </c>
      <c r="O2119" s="5">
        <f t="shared" si="2988"/>
        <v>0</v>
      </c>
      <c r="P2119" s="5">
        <f>VLOOKUP(CONCATENATE($F2119," ",$G2119),AllocFactorMatrix,(P$4+1),FALSE)*$E2120</f>
        <v>0</v>
      </c>
      <c r="Q2119" s="5">
        <f>VLOOKUP(CONCATENATE($F2119," ",$G2119),AllocFactorMatrix,(Q$4+1),FALSE)*$E2120</f>
        <v>0</v>
      </c>
      <c r="R2119" s="5">
        <f>VLOOKUP(CONCATENATE($F2119," ",$G2119),AllocFactorMatrix,(R$4+1),FALSE)*$E2120</f>
        <v>0</v>
      </c>
      <c r="S2119" s="5">
        <f>VLOOKUP(CONCATENATE($F2119," ",$G2119),AllocFactorMatrix,(S$4+1),FALSE)*$E2120</f>
        <v>0</v>
      </c>
      <c r="T2119" s="5">
        <f t="shared" si="2991"/>
        <v>0</v>
      </c>
      <c r="U2119" s="5">
        <f>VLOOKUP(CONCATENATE($F2119," ",$G2119),AllocFactorMatrix,(U$4+1),FALSE)*$E2120</f>
        <v>0</v>
      </c>
      <c r="V2119" s="5">
        <f>VLOOKUP(CONCATENATE($F2119," ",$G2119),AllocFactorMatrix,(V$4+1),FALSE)*$E2120</f>
        <v>0</v>
      </c>
      <c r="W2119" s="5">
        <f>VLOOKUP(CONCATENATE($F2119," ",$G2119),AllocFactorMatrix,(W$4+1),FALSE)*$E2120</f>
        <v>0</v>
      </c>
      <c r="X2119" s="5">
        <f>VLOOKUP(CONCATENATE($F2119," ",$G2119),AllocFactorMatrix,(X$4+1),FALSE)*$E2120</f>
        <v>0</v>
      </c>
      <c r="Y2119" s="5">
        <f t="shared" si="2992"/>
        <v>0</v>
      </c>
      <c r="Z2119" s="5">
        <f>VLOOKUP(CONCATENATE($F2119," ",$G2119),AllocFactorMatrix,(Z$4+1),FALSE)*$E2120</f>
        <v>0</v>
      </c>
      <c r="AA2119" s="5">
        <f>VLOOKUP(CONCATENATE($F2119," ",$G2119),AllocFactorMatrix,(AA$4+1),FALSE)*$E2120</f>
        <v>0</v>
      </c>
      <c r="AB2119" s="5">
        <f t="shared" si="2989"/>
        <v>0</v>
      </c>
      <c r="AC2119" s="5">
        <f>VLOOKUP(CONCATENATE($F2119," ",$G2119),AllocFactorMatrix,(AC$4+1),FALSE)*$E2120</f>
        <v>0</v>
      </c>
      <c r="AD2119" s="5">
        <f>VLOOKUP(CONCATENATE($F2119," ",$G2119),AllocFactorMatrix,(AD$4+1),FALSE)*$E2120</f>
        <v>0</v>
      </c>
      <c r="AE2119" s="5">
        <f>VLOOKUP(CONCATENATE($F2119," ",$G2119),AllocFactorMatrix,(AE$4+1),FALSE)*$E2120</f>
        <v>0</v>
      </c>
    </row>
    <row r="2120" spans="4:31" collapsed="1">
      <c r="D2120" s="96" t="s">
        <v>645</v>
      </c>
      <c r="E2120" s="54">
        <v>919331</v>
      </c>
      <c r="F2120" s="87" t="s">
        <v>27</v>
      </c>
      <c r="G2120" s="48" t="str">
        <f>$G$15</f>
        <v>TOTAL</v>
      </c>
      <c r="H2120" s="4">
        <f t="shared" si="2916"/>
        <v>919331.00000000012</v>
      </c>
      <c r="I2120" s="5">
        <f t="shared" ref="I2120:N2120" si="2998">VLOOKUP(CONCATENATE($F2120," ",$G2120),AllocFactorMatrix,(I$4+1),FALSE)*$E2120</f>
        <v>472785.20718926814</v>
      </c>
      <c r="J2120" s="47">
        <f t="shared" si="2998"/>
        <v>105.77015550995897</v>
      </c>
      <c r="K2120" s="47">
        <f t="shared" si="2998"/>
        <v>185.19600055305847</v>
      </c>
      <c r="L2120" s="5">
        <f t="shared" si="2998"/>
        <v>110190.85378317478</v>
      </c>
      <c r="M2120" s="5">
        <f t="shared" si="2998"/>
        <v>1533.3043279766266</v>
      </c>
      <c r="N2120" s="5">
        <f t="shared" si="2998"/>
        <v>213.54897816093501</v>
      </c>
      <c r="O2120" s="5">
        <f t="shared" si="2988"/>
        <v>111937.70708931235</v>
      </c>
      <c r="P2120" s="5">
        <f>VLOOKUP(CONCATENATE($F2120," ",$G2120),AllocFactorMatrix,(P$4+1),FALSE)*$E2120</f>
        <v>65540.71638373172</v>
      </c>
      <c r="Q2120" s="5">
        <f>VLOOKUP(CONCATENATE($F2120," ",$G2120),AllocFactorMatrix,(Q$4+1),FALSE)*$E2120</f>
        <v>11761.870022679064</v>
      </c>
      <c r="R2120" s="5">
        <f>VLOOKUP(CONCATENATE($F2120," ",$G2120),AllocFactorMatrix,(R$4+1),FALSE)*$E2120</f>
        <v>2385.1872128910622</v>
      </c>
      <c r="S2120" s="5">
        <f>VLOOKUP(CONCATENATE($F2120," ",$G2120),AllocFactorMatrix,(S$4+1),FALSE)*$E2120</f>
        <v>90.576405775478023</v>
      </c>
      <c r="T2120" s="5">
        <f t="shared" si="2991"/>
        <v>79778.350025077321</v>
      </c>
      <c r="U2120" s="5">
        <f>VLOOKUP(CONCATENATE($F2120," ",$G2120),AllocFactorMatrix,(U$4+1),FALSE)*$E2120</f>
        <v>3108.45461762902</v>
      </c>
      <c r="V2120" s="5">
        <f>VLOOKUP(CONCATENATE($F2120," ",$G2120),AllocFactorMatrix,(V$4+1),FALSE)*$E2120</f>
        <v>41965.932313897305</v>
      </c>
      <c r="W2120" s="5">
        <f>VLOOKUP(CONCATENATE($F2120," ",$G2120),AllocFactorMatrix,(W$4+1),FALSE)*$E2120</f>
        <v>160502.84472334344</v>
      </c>
      <c r="X2120" s="5">
        <f>VLOOKUP(CONCATENATE($F2120," ",$G2120),AllocFactorMatrix,(X$4+1),FALSE)*$E2120</f>
        <v>29076.578935791884</v>
      </c>
      <c r="Y2120" s="5">
        <f t="shared" si="2992"/>
        <v>234653.81059066165</v>
      </c>
      <c r="Z2120" s="5">
        <f>VLOOKUP(CONCATENATE($F2120," ",$G2120),AllocFactorMatrix,(Z$4+1),FALSE)*$E2120</f>
        <v>18015.122203859752</v>
      </c>
      <c r="AA2120" s="5">
        <f>VLOOKUP(CONCATENATE($F2120," ",$G2120),AllocFactorMatrix,(AA$4+1),FALSE)*$E2120</f>
        <v>359.80819727645934</v>
      </c>
      <c r="AB2120" s="5">
        <f t="shared" si="2989"/>
        <v>18374.930401136211</v>
      </c>
      <c r="AC2120" s="5">
        <f>VLOOKUP(CONCATENATE($F2120," ",$G2120),AllocFactorMatrix,(AC$4+1),FALSE)*$E2120</f>
        <v>237.64860679742137</v>
      </c>
      <c r="AD2120" s="5">
        <f>VLOOKUP(CONCATENATE($F2120," ",$G2120),AllocFactorMatrix,(AD$4+1),FALSE)*$E2120</f>
        <v>1055.7704196454579</v>
      </c>
      <c r="AE2120" s="5">
        <f>VLOOKUP(CONCATENATE($F2120," ",$G2120),AllocFactorMatrix,(AE$4+1),FALSE)*$E2120</f>
        <v>216.60952203851409</v>
      </c>
    </row>
    <row r="2121" spans="4:31" hidden="1" outlineLevel="1">
      <c r="E2121" s="44"/>
      <c r="F2121" s="167" t="str">
        <f>F2128</f>
        <v>PROD_ENERGY</v>
      </c>
      <c r="G2121" s="48" t="str">
        <f>$G$8</f>
        <v>PRODUCTION</v>
      </c>
      <c r="H2121" s="4">
        <f t="shared" si="2916"/>
        <v>0</v>
      </c>
      <c r="I2121" s="5">
        <f t="shared" ref="I2121:N2121" si="2999">VLOOKUP(CONCATENATE($F2121," ",$G2121),AllocFactorMatrix,(I$4+1),FALSE)*$E2128</f>
        <v>0</v>
      </c>
      <c r="J2121" s="47">
        <f t="shared" si="2999"/>
        <v>0</v>
      </c>
      <c r="K2121" s="47">
        <f t="shared" si="2999"/>
        <v>0</v>
      </c>
      <c r="L2121" s="5">
        <f t="shared" si="2999"/>
        <v>0</v>
      </c>
      <c r="M2121" s="5">
        <f t="shared" si="2999"/>
        <v>0</v>
      </c>
      <c r="N2121" s="5">
        <f t="shared" si="2999"/>
        <v>0</v>
      </c>
      <c r="O2121" s="5">
        <f t="shared" si="2988"/>
        <v>0</v>
      </c>
      <c r="P2121" s="5">
        <f>VLOOKUP(CONCATENATE($F2121," ",$G2121),AllocFactorMatrix,(P$4+1),FALSE)*$E2128</f>
        <v>0</v>
      </c>
      <c r="Q2121" s="5">
        <f>VLOOKUP(CONCATENATE($F2121," ",$G2121),AllocFactorMatrix,(Q$4+1),FALSE)*$E2128</f>
        <v>0</v>
      </c>
      <c r="R2121" s="5">
        <f>VLOOKUP(CONCATENATE($F2121," ",$G2121),AllocFactorMatrix,(R$4+1),FALSE)*$E2128</f>
        <v>0</v>
      </c>
      <c r="S2121" s="5">
        <f>VLOOKUP(CONCATENATE($F2121," ",$G2121),AllocFactorMatrix,(S$4+1),FALSE)*$E2128</f>
        <v>0</v>
      </c>
      <c r="T2121" s="5">
        <f>SUBTOTAL(9,P2121:S2121)</f>
        <v>0</v>
      </c>
      <c r="U2121" s="5">
        <f>VLOOKUP(CONCATENATE($F2121," ",$G2121),AllocFactorMatrix,(U$4+1),FALSE)*$E2128</f>
        <v>0</v>
      </c>
      <c r="V2121" s="5">
        <f>VLOOKUP(CONCATENATE($F2121," ",$G2121),AllocFactorMatrix,(V$4+1),FALSE)*$E2128</f>
        <v>0</v>
      </c>
      <c r="W2121" s="5">
        <f>VLOOKUP(CONCATENATE($F2121," ",$G2121),AllocFactorMatrix,(W$4+1),FALSE)*$E2128</f>
        <v>0</v>
      </c>
      <c r="X2121" s="5">
        <f>VLOOKUP(CONCATENATE($F2121," ",$G2121),AllocFactorMatrix,(X$4+1),FALSE)*$E2128</f>
        <v>0</v>
      </c>
      <c r="Y2121" s="5">
        <f>SUBTOTAL(9,U2121:X2121)</f>
        <v>0</v>
      </c>
      <c r="Z2121" s="5">
        <f>VLOOKUP(CONCATENATE($F2121," ",$G2121),AllocFactorMatrix,(Z$4+1),FALSE)*$E2128</f>
        <v>0</v>
      </c>
      <c r="AA2121" s="5">
        <f>VLOOKUP(CONCATENATE($F2121," ",$G2121),AllocFactorMatrix,(AA$4+1),FALSE)*$E2128</f>
        <v>0</v>
      </c>
      <c r="AB2121" s="5">
        <f t="shared" si="2989"/>
        <v>0</v>
      </c>
      <c r="AC2121" s="5">
        <f>VLOOKUP(CONCATENATE($F2121," ",$G2121),AllocFactorMatrix,(AC$4+1),FALSE)*$E2128</f>
        <v>0</v>
      </c>
      <c r="AD2121" s="5">
        <f>VLOOKUP(CONCATENATE($F2121," ",$G2121),AllocFactorMatrix,(AD$4+1),FALSE)*$E2128</f>
        <v>0</v>
      </c>
      <c r="AE2121" s="5">
        <f>VLOOKUP(CONCATENATE($F2121," ",$G2121),AllocFactorMatrix,(AE$4+1),FALSE)*$E2128</f>
        <v>0</v>
      </c>
    </row>
    <row r="2122" spans="4:31" hidden="1" outlineLevel="1">
      <c r="E2122" s="44"/>
      <c r="F2122" s="167" t="str">
        <f>F2128</f>
        <v>PROD_ENERGY</v>
      </c>
      <c r="G2122" s="48" t="str">
        <f>$G$9</f>
        <v>BULKTRAN</v>
      </c>
      <c r="H2122" s="4">
        <f t="shared" si="2916"/>
        <v>0</v>
      </c>
      <c r="I2122" s="5">
        <f t="shared" ref="I2122:N2122" si="3000">VLOOKUP(CONCATENATE($F2122," ",$G2122),AllocFactorMatrix,(I$4+1),FALSE)*$E2128</f>
        <v>0</v>
      </c>
      <c r="J2122" s="47">
        <f t="shared" si="3000"/>
        <v>0</v>
      </c>
      <c r="K2122" s="47">
        <f t="shared" si="3000"/>
        <v>0</v>
      </c>
      <c r="L2122" s="5">
        <f t="shared" si="3000"/>
        <v>0</v>
      </c>
      <c r="M2122" s="5">
        <f t="shared" si="3000"/>
        <v>0</v>
      </c>
      <c r="N2122" s="5">
        <f t="shared" si="3000"/>
        <v>0</v>
      </c>
      <c r="O2122" s="5">
        <f t="shared" si="2988"/>
        <v>0</v>
      </c>
      <c r="P2122" s="5">
        <f>VLOOKUP(CONCATENATE($F2122," ",$G2122),AllocFactorMatrix,(P$4+1),FALSE)*$E2128</f>
        <v>0</v>
      </c>
      <c r="Q2122" s="5">
        <f>VLOOKUP(CONCATENATE($F2122," ",$G2122),AllocFactorMatrix,(Q$4+1),FALSE)*$E2128</f>
        <v>0</v>
      </c>
      <c r="R2122" s="5">
        <f>VLOOKUP(CONCATENATE($F2122," ",$G2122),AllocFactorMatrix,(R$4+1),FALSE)*$E2128</f>
        <v>0</v>
      </c>
      <c r="S2122" s="5">
        <f>VLOOKUP(CONCATENATE($F2122," ",$G2122),AllocFactorMatrix,(S$4+1),FALSE)*$E2128</f>
        <v>0</v>
      </c>
      <c r="T2122" s="5">
        <f t="shared" ref="T2122:T2128" si="3001">SUBTOTAL(9,P2122:S2122)</f>
        <v>0</v>
      </c>
      <c r="U2122" s="5">
        <f>VLOOKUP(CONCATENATE($F2122," ",$G2122),AllocFactorMatrix,(U$4+1),FALSE)*$E2128</f>
        <v>0</v>
      </c>
      <c r="V2122" s="5">
        <f>VLOOKUP(CONCATENATE($F2122," ",$G2122),AllocFactorMatrix,(V$4+1),FALSE)*$E2128</f>
        <v>0</v>
      </c>
      <c r="W2122" s="5">
        <f>VLOOKUP(CONCATENATE($F2122," ",$G2122),AllocFactorMatrix,(W$4+1),FALSE)*$E2128</f>
        <v>0</v>
      </c>
      <c r="X2122" s="5">
        <f>VLOOKUP(CONCATENATE($F2122," ",$G2122),AllocFactorMatrix,(X$4+1),FALSE)*$E2128</f>
        <v>0</v>
      </c>
      <c r="Y2122" s="5">
        <f t="shared" ref="Y2122:Y2128" si="3002">SUBTOTAL(9,U2122:X2122)</f>
        <v>0</v>
      </c>
      <c r="Z2122" s="5">
        <f>VLOOKUP(CONCATENATE($F2122," ",$G2122),AllocFactorMatrix,(Z$4+1),FALSE)*$E2128</f>
        <v>0</v>
      </c>
      <c r="AA2122" s="5">
        <f>VLOOKUP(CONCATENATE($F2122," ",$G2122),AllocFactorMatrix,(AA$4+1),FALSE)*$E2128</f>
        <v>0</v>
      </c>
      <c r="AB2122" s="5">
        <f t="shared" si="2989"/>
        <v>0</v>
      </c>
      <c r="AC2122" s="5">
        <f>VLOOKUP(CONCATENATE($F2122," ",$G2122),AllocFactorMatrix,(AC$4+1),FALSE)*$E2128</f>
        <v>0</v>
      </c>
      <c r="AD2122" s="5">
        <f>VLOOKUP(CONCATENATE($F2122," ",$G2122),AllocFactorMatrix,(AD$4+1),FALSE)*$E2128</f>
        <v>0</v>
      </c>
      <c r="AE2122" s="5">
        <f>VLOOKUP(CONCATENATE($F2122," ",$G2122),AllocFactorMatrix,(AE$4+1),FALSE)*$E2128</f>
        <v>0</v>
      </c>
    </row>
    <row r="2123" spans="4:31" hidden="1" outlineLevel="1">
      <c r="E2123" s="44"/>
      <c r="F2123" s="167" t="str">
        <f>F2128</f>
        <v>PROD_ENERGY</v>
      </c>
      <c r="G2123" s="48" t="str">
        <f>$G$10</f>
        <v>SUBTRAN</v>
      </c>
      <c r="H2123" s="4">
        <f t="shared" si="2916"/>
        <v>0</v>
      </c>
      <c r="I2123" s="5">
        <f t="shared" ref="I2123:N2123" si="3003">VLOOKUP(CONCATENATE($F2123," ",$G2123),AllocFactorMatrix,(I$4+1),FALSE)*$E2128</f>
        <v>0</v>
      </c>
      <c r="J2123" s="47">
        <f t="shared" si="3003"/>
        <v>0</v>
      </c>
      <c r="K2123" s="47">
        <f t="shared" si="3003"/>
        <v>0</v>
      </c>
      <c r="L2123" s="5">
        <f t="shared" si="3003"/>
        <v>0</v>
      </c>
      <c r="M2123" s="5">
        <f t="shared" si="3003"/>
        <v>0</v>
      </c>
      <c r="N2123" s="5">
        <f t="shared" si="3003"/>
        <v>0</v>
      </c>
      <c r="O2123" s="5">
        <f t="shared" si="2988"/>
        <v>0</v>
      </c>
      <c r="P2123" s="5">
        <f>VLOOKUP(CONCATENATE($F2123," ",$G2123),AllocFactorMatrix,(P$4+1),FALSE)*$E2128</f>
        <v>0</v>
      </c>
      <c r="Q2123" s="5">
        <f>VLOOKUP(CONCATENATE($F2123," ",$G2123),AllocFactorMatrix,(Q$4+1),FALSE)*$E2128</f>
        <v>0</v>
      </c>
      <c r="R2123" s="5">
        <f>VLOOKUP(CONCATENATE($F2123," ",$G2123),AllocFactorMatrix,(R$4+1),FALSE)*$E2128</f>
        <v>0</v>
      </c>
      <c r="S2123" s="5">
        <f>VLOOKUP(CONCATENATE($F2123," ",$G2123),AllocFactorMatrix,(S$4+1),FALSE)*$E2128</f>
        <v>0</v>
      </c>
      <c r="T2123" s="5">
        <f t="shared" si="3001"/>
        <v>0</v>
      </c>
      <c r="U2123" s="5">
        <f>VLOOKUP(CONCATENATE($F2123," ",$G2123),AllocFactorMatrix,(U$4+1),FALSE)*$E2128</f>
        <v>0</v>
      </c>
      <c r="V2123" s="5">
        <f>VLOOKUP(CONCATENATE($F2123," ",$G2123),AllocFactorMatrix,(V$4+1),FALSE)*$E2128</f>
        <v>0</v>
      </c>
      <c r="W2123" s="5">
        <f>VLOOKUP(CONCATENATE($F2123," ",$G2123),AllocFactorMatrix,(W$4+1),FALSE)*$E2128</f>
        <v>0</v>
      </c>
      <c r="X2123" s="5">
        <f>VLOOKUP(CONCATENATE($F2123," ",$G2123),AllocFactorMatrix,(X$4+1),FALSE)*$E2128</f>
        <v>0</v>
      </c>
      <c r="Y2123" s="5">
        <f t="shared" si="3002"/>
        <v>0</v>
      </c>
      <c r="Z2123" s="5">
        <f>VLOOKUP(CONCATENATE($F2123," ",$G2123),AllocFactorMatrix,(Z$4+1),FALSE)*$E2128</f>
        <v>0</v>
      </c>
      <c r="AA2123" s="5">
        <f>VLOOKUP(CONCATENATE($F2123," ",$G2123),AllocFactorMatrix,(AA$4+1),FALSE)*$E2128</f>
        <v>0</v>
      </c>
      <c r="AB2123" s="5">
        <f t="shared" si="2989"/>
        <v>0</v>
      </c>
      <c r="AC2123" s="5">
        <f>VLOOKUP(CONCATENATE($F2123," ",$G2123),AllocFactorMatrix,(AC$4+1),FALSE)*$E2128</f>
        <v>0</v>
      </c>
      <c r="AD2123" s="5">
        <f>VLOOKUP(CONCATENATE($F2123," ",$G2123),AllocFactorMatrix,(AD$4+1),FALSE)*$E2128</f>
        <v>0</v>
      </c>
      <c r="AE2123" s="5">
        <f>VLOOKUP(CONCATENATE($F2123," ",$G2123),AllocFactorMatrix,(AE$4+1),FALSE)*$E2128</f>
        <v>0</v>
      </c>
    </row>
    <row r="2124" spans="4:31" hidden="1" outlineLevel="1">
      <c r="E2124" s="44"/>
      <c r="F2124" s="167" t="str">
        <f>F2128</f>
        <v>PROD_ENERGY</v>
      </c>
      <c r="G2124" s="48" t="str">
        <f>$G$11</f>
        <v>DISTPRI</v>
      </c>
      <c r="H2124" s="4">
        <f t="shared" si="2916"/>
        <v>0</v>
      </c>
      <c r="I2124" s="5">
        <f t="shared" ref="I2124:N2124" si="3004">VLOOKUP(CONCATENATE($F2124," ",$G2124),AllocFactorMatrix,(I$4+1),FALSE)*$E2128</f>
        <v>0</v>
      </c>
      <c r="J2124" s="47">
        <f t="shared" si="3004"/>
        <v>0</v>
      </c>
      <c r="K2124" s="47">
        <f t="shared" si="3004"/>
        <v>0</v>
      </c>
      <c r="L2124" s="5">
        <f t="shared" si="3004"/>
        <v>0</v>
      </c>
      <c r="M2124" s="5">
        <f t="shared" si="3004"/>
        <v>0</v>
      </c>
      <c r="N2124" s="5">
        <f t="shared" si="3004"/>
        <v>0</v>
      </c>
      <c r="O2124" s="5">
        <f t="shared" si="2988"/>
        <v>0</v>
      </c>
      <c r="P2124" s="5">
        <f>VLOOKUP(CONCATENATE($F2124," ",$G2124),AllocFactorMatrix,(P$4+1),FALSE)*$E2128</f>
        <v>0</v>
      </c>
      <c r="Q2124" s="5">
        <f>VLOOKUP(CONCATENATE($F2124," ",$G2124),AllocFactorMatrix,(Q$4+1),FALSE)*$E2128</f>
        <v>0</v>
      </c>
      <c r="R2124" s="5">
        <f>VLOOKUP(CONCATENATE($F2124," ",$G2124),AllocFactorMatrix,(R$4+1),FALSE)*$E2128</f>
        <v>0</v>
      </c>
      <c r="S2124" s="5">
        <f>VLOOKUP(CONCATENATE($F2124," ",$G2124),AllocFactorMatrix,(S$4+1),FALSE)*$E2128</f>
        <v>0</v>
      </c>
      <c r="T2124" s="5">
        <f t="shared" si="3001"/>
        <v>0</v>
      </c>
      <c r="U2124" s="5">
        <f>VLOOKUP(CONCATENATE($F2124," ",$G2124),AllocFactorMatrix,(U$4+1),FALSE)*$E2128</f>
        <v>0</v>
      </c>
      <c r="V2124" s="5">
        <f>VLOOKUP(CONCATENATE($F2124," ",$G2124),AllocFactorMatrix,(V$4+1),FALSE)*$E2128</f>
        <v>0</v>
      </c>
      <c r="W2124" s="5">
        <f>VLOOKUP(CONCATENATE($F2124," ",$G2124),AllocFactorMatrix,(W$4+1),FALSE)*$E2128</f>
        <v>0</v>
      </c>
      <c r="X2124" s="5">
        <f>VLOOKUP(CONCATENATE($F2124," ",$G2124),AllocFactorMatrix,(X$4+1),FALSE)*$E2128</f>
        <v>0</v>
      </c>
      <c r="Y2124" s="5">
        <f t="shared" si="3002"/>
        <v>0</v>
      </c>
      <c r="Z2124" s="5">
        <f>VLOOKUP(CONCATENATE($F2124," ",$G2124),AllocFactorMatrix,(Z$4+1),FALSE)*$E2128</f>
        <v>0</v>
      </c>
      <c r="AA2124" s="5">
        <f>VLOOKUP(CONCATENATE($F2124," ",$G2124),AllocFactorMatrix,(AA$4+1),FALSE)*$E2128</f>
        <v>0</v>
      </c>
      <c r="AB2124" s="5">
        <f t="shared" si="2989"/>
        <v>0</v>
      </c>
      <c r="AC2124" s="5">
        <f>VLOOKUP(CONCATENATE($F2124," ",$G2124),AllocFactorMatrix,(AC$4+1),FALSE)*$E2128</f>
        <v>0</v>
      </c>
      <c r="AD2124" s="5">
        <f>VLOOKUP(CONCATENATE($F2124," ",$G2124),AllocFactorMatrix,(AD$4+1),FALSE)*$E2128</f>
        <v>0</v>
      </c>
      <c r="AE2124" s="5">
        <f>VLOOKUP(CONCATENATE($F2124," ",$G2124),AllocFactorMatrix,(AE$4+1),FALSE)*$E2128</f>
        <v>0</v>
      </c>
    </row>
    <row r="2125" spans="4:31" hidden="1" outlineLevel="1">
      <c r="E2125" s="44"/>
      <c r="F2125" s="167" t="str">
        <f>F2128</f>
        <v>PROD_ENERGY</v>
      </c>
      <c r="G2125" s="48" t="str">
        <f>$G$12</f>
        <v>DISTSEC</v>
      </c>
      <c r="H2125" s="4">
        <f t="shared" si="2916"/>
        <v>0</v>
      </c>
      <c r="I2125" s="5">
        <f t="shared" ref="I2125:N2125" si="3005">VLOOKUP(CONCATENATE($F2125," ",$G2125),AllocFactorMatrix,(I$4+1),FALSE)*$E2128</f>
        <v>0</v>
      </c>
      <c r="J2125" s="47">
        <f t="shared" si="3005"/>
        <v>0</v>
      </c>
      <c r="K2125" s="47">
        <f t="shared" si="3005"/>
        <v>0</v>
      </c>
      <c r="L2125" s="5">
        <f t="shared" si="3005"/>
        <v>0</v>
      </c>
      <c r="M2125" s="5">
        <f t="shared" si="3005"/>
        <v>0</v>
      </c>
      <c r="N2125" s="5">
        <f t="shared" si="3005"/>
        <v>0</v>
      </c>
      <c r="O2125" s="5">
        <f t="shared" si="2988"/>
        <v>0</v>
      </c>
      <c r="P2125" s="5">
        <f>VLOOKUP(CONCATENATE($F2125," ",$G2125),AllocFactorMatrix,(P$4+1),FALSE)*$E2128</f>
        <v>0</v>
      </c>
      <c r="Q2125" s="5">
        <f>VLOOKUP(CONCATENATE($F2125," ",$G2125),AllocFactorMatrix,(Q$4+1),FALSE)*$E2128</f>
        <v>0</v>
      </c>
      <c r="R2125" s="5">
        <f>VLOOKUP(CONCATENATE($F2125," ",$G2125),AllocFactorMatrix,(R$4+1),FALSE)*$E2128</f>
        <v>0</v>
      </c>
      <c r="S2125" s="5">
        <f>VLOOKUP(CONCATENATE($F2125," ",$G2125),AllocFactorMatrix,(S$4+1),FALSE)*$E2128</f>
        <v>0</v>
      </c>
      <c r="T2125" s="5">
        <f t="shared" si="3001"/>
        <v>0</v>
      </c>
      <c r="U2125" s="5">
        <f>VLOOKUP(CONCATENATE($F2125," ",$G2125),AllocFactorMatrix,(U$4+1),FALSE)*$E2128</f>
        <v>0</v>
      </c>
      <c r="V2125" s="5">
        <f>VLOOKUP(CONCATENATE($F2125," ",$G2125),AllocFactorMatrix,(V$4+1),FALSE)*$E2128</f>
        <v>0</v>
      </c>
      <c r="W2125" s="5">
        <f>VLOOKUP(CONCATENATE($F2125," ",$G2125),AllocFactorMatrix,(W$4+1),FALSE)*$E2128</f>
        <v>0</v>
      </c>
      <c r="X2125" s="5">
        <f>VLOOKUP(CONCATENATE($F2125," ",$G2125),AllocFactorMatrix,(X$4+1),FALSE)*$E2128</f>
        <v>0</v>
      </c>
      <c r="Y2125" s="5">
        <f t="shared" si="3002"/>
        <v>0</v>
      </c>
      <c r="Z2125" s="5">
        <f>VLOOKUP(CONCATENATE($F2125," ",$G2125),AllocFactorMatrix,(Z$4+1),FALSE)*$E2128</f>
        <v>0</v>
      </c>
      <c r="AA2125" s="5">
        <f>VLOOKUP(CONCATENATE($F2125," ",$G2125),AllocFactorMatrix,(AA$4+1),FALSE)*$E2128</f>
        <v>0</v>
      </c>
      <c r="AB2125" s="5">
        <f t="shared" si="2989"/>
        <v>0</v>
      </c>
      <c r="AC2125" s="5">
        <f>VLOOKUP(CONCATENATE($F2125," ",$G2125),AllocFactorMatrix,(AC$4+1),FALSE)*$E2128</f>
        <v>0</v>
      </c>
      <c r="AD2125" s="5">
        <f>VLOOKUP(CONCATENATE($F2125," ",$G2125),AllocFactorMatrix,(AD$4+1),FALSE)*$E2128</f>
        <v>0</v>
      </c>
      <c r="AE2125" s="5">
        <f>VLOOKUP(CONCATENATE($F2125," ",$G2125),AllocFactorMatrix,(AE$4+1),FALSE)*$E2128</f>
        <v>0</v>
      </c>
    </row>
    <row r="2126" spans="4:31" hidden="1" outlineLevel="1">
      <c r="E2126" s="44"/>
      <c r="F2126" s="167" t="str">
        <f>F2128</f>
        <v>PROD_ENERGY</v>
      </c>
      <c r="G2126" s="48" t="str">
        <f>$G$13</f>
        <v>ENERGY</v>
      </c>
      <c r="H2126" s="4">
        <f t="shared" si="2916"/>
        <v>232064.99999999994</v>
      </c>
      <c r="I2126" s="5">
        <f t="shared" ref="I2126:N2126" si="3006">VLOOKUP(CONCATENATE($F2126," ",$G2126),AllocFactorMatrix,(I$4+1),FALSE)*$E2128</f>
        <v>90789.305368100802</v>
      </c>
      <c r="J2126" s="47">
        <f t="shared" si="3006"/>
        <v>14.528772779822633</v>
      </c>
      <c r="K2126" s="47">
        <f t="shared" si="3006"/>
        <v>41.892271682158231</v>
      </c>
      <c r="L2126" s="5">
        <f t="shared" si="3006"/>
        <v>26179.439781769088</v>
      </c>
      <c r="M2126" s="5">
        <f t="shared" si="3006"/>
        <v>365.125283665621</v>
      </c>
      <c r="N2126" s="5">
        <f t="shared" si="3006"/>
        <v>51.044205208632938</v>
      </c>
      <c r="O2126" s="5">
        <f t="shared" si="2988"/>
        <v>26595.609270643341</v>
      </c>
      <c r="P2126" s="5">
        <f>VLOOKUP(CONCATENATE($F2126," ",$G2126),AllocFactorMatrix,(P$4+1),FALSE)*$E2128</f>
        <v>16972.329430519767</v>
      </c>
      <c r="Q2126" s="5">
        <f>VLOOKUP(CONCATENATE($F2126," ",$G2126),AllocFactorMatrix,(Q$4+1),FALSE)*$E2128</f>
        <v>3031.2307450679018</v>
      </c>
      <c r="R2126" s="5">
        <f>VLOOKUP(CONCATENATE($F2126," ",$G2126),AllocFactorMatrix,(R$4+1),FALSE)*$E2128</f>
        <v>617.26958803668606</v>
      </c>
      <c r="S2126" s="5">
        <f>VLOOKUP(CONCATENATE($F2126," ",$G2126),AllocFactorMatrix,(S$4+1),FALSE)*$E2128</f>
        <v>23.314481242762831</v>
      </c>
      <c r="T2126" s="5">
        <f t="shared" si="3001"/>
        <v>20644.144244867119</v>
      </c>
      <c r="U2126" s="5">
        <f>VLOOKUP(CONCATENATE($F2126," ",$G2126),AllocFactorMatrix,(U$4+1),FALSE)*$E2128</f>
        <v>890.13418316587831</v>
      </c>
      <c r="V2126" s="5">
        <f>VLOOKUP(CONCATENATE($F2126," ",$G2126),AllocFactorMatrix,(V$4+1),FALSE)*$E2128</f>
        <v>14073.190681281845</v>
      </c>
      <c r="W2126" s="5">
        <f>VLOOKUP(CONCATENATE($F2126," ",$G2126),AllocFactorMatrix,(W$4+1),FALSE)*$E2128</f>
        <v>60526.502633308432</v>
      </c>
      <c r="X2126" s="5">
        <f>VLOOKUP(CONCATENATE($F2126," ",$G2126),AllocFactorMatrix,(X$4+1),FALSE)*$E2128</f>
        <v>11385.667328970942</v>
      </c>
      <c r="Y2126" s="5">
        <f t="shared" si="3002"/>
        <v>86875.494826727096</v>
      </c>
      <c r="Z2126" s="5">
        <f>VLOOKUP(CONCATENATE($F2126," ",$G2126),AllocFactorMatrix,(Z$4+1),FALSE)*$E2128</f>
        <v>4668.9125701972625</v>
      </c>
      <c r="AA2126" s="5">
        <f>VLOOKUP(CONCATENATE($F2126," ",$G2126),AllocFactorMatrix,(AA$4+1),FALSE)*$E2128</f>
        <v>93.680799381148844</v>
      </c>
      <c r="AB2126" s="5">
        <f t="shared" si="2989"/>
        <v>4762.5933695784115</v>
      </c>
      <c r="AC2126" s="5">
        <f>VLOOKUP(CONCATENATE($F2126," ",$G2126),AllocFactorMatrix,(AC$4+1),FALSE)*$E2128</f>
        <v>83.563674766463521</v>
      </c>
      <c r="AD2126" s="5">
        <f>VLOOKUP(CONCATENATE($F2126," ",$G2126),AllocFactorMatrix,(AD$4+1),FALSE)*$E2128</f>
        <v>1871.7976958117724</v>
      </c>
      <c r="AE2126" s="5">
        <f>VLOOKUP(CONCATENATE($F2126," ",$G2126),AllocFactorMatrix,(AE$4+1),FALSE)*$E2128</f>
        <v>386.07050504293704</v>
      </c>
    </row>
    <row r="2127" spans="4:31" hidden="1" outlineLevel="1">
      <c r="E2127" s="44"/>
      <c r="F2127" s="167" t="str">
        <f>F2128</f>
        <v>PROD_ENERGY</v>
      </c>
      <c r="G2127" s="48" t="str">
        <f>$G$14</f>
        <v>CUSTOMER</v>
      </c>
      <c r="H2127" s="4">
        <f t="shared" si="2916"/>
        <v>0</v>
      </c>
      <c r="I2127" s="5">
        <f t="shared" ref="I2127:N2127" si="3007">VLOOKUP(CONCATENATE($F2127," ",$G2127),AllocFactorMatrix,(I$4+1),FALSE)*$E2128</f>
        <v>0</v>
      </c>
      <c r="J2127" s="47">
        <f t="shared" si="3007"/>
        <v>0</v>
      </c>
      <c r="K2127" s="47">
        <f t="shared" si="3007"/>
        <v>0</v>
      </c>
      <c r="L2127" s="5">
        <f t="shared" si="3007"/>
        <v>0</v>
      </c>
      <c r="M2127" s="5">
        <f t="shared" si="3007"/>
        <v>0</v>
      </c>
      <c r="N2127" s="5">
        <f t="shared" si="3007"/>
        <v>0</v>
      </c>
      <c r="O2127" s="5">
        <f t="shared" si="2988"/>
        <v>0</v>
      </c>
      <c r="P2127" s="5">
        <f>VLOOKUP(CONCATENATE($F2127," ",$G2127),AllocFactorMatrix,(P$4+1),FALSE)*$E2128</f>
        <v>0</v>
      </c>
      <c r="Q2127" s="5">
        <f>VLOOKUP(CONCATENATE($F2127," ",$G2127),AllocFactorMatrix,(Q$4+1),FALSE)*$E2128</f>
        <v>0</v>
      </c>
      <c r="R2127" s="5">
        <f>VLOOKUP(CONCATENATE($F2127," ",$G2127),AllocFactorMatrix,(R$4+1),FALSE)*$E2128</f>
        <v>0</v>
      </c>
      <c r="S2127" s="5">
        <f>VLOOKUP(CONCATENATE($F2127," ",$G2127),AllocFactorMatrix,(S$4+1),FALSE)*$E2128</f>
        <v>0</v>
      </c>
      <c r="T2127" s="5">
        <f t="shared" si="3001"/>
        <v>0</v>
      </c>
      <c r="U2127" s="5">
        <f>VLOOKUP(CONCATENATE($F2127," ",$G2127),AllocFactorMatrix,(U$4+1),FALSE)*$E2128</f>
        <v>0</v>
      </c>
      <c r="V2127" s="5">
        <f>VLOOKUP(CONCATENATE($F2127," ",$G2127),AllocFactorMatrix,(V$4+1),FALSE)*$E2128</f>
        <v>0</v>
      </c>
      <c r="W2127" s="5">
        <f>VLOOKUP(CONCATENATE($F2127," ",$G2127),AllocFactorMatrix,(W$4+1),FALSE)*$E2128</f>
        <v>0</v>
      </c>
      <c r="X2127" s="5">
        <f>VLOOKUP(CONCATENATE($F2127," ",$G2127),AllocFactorMatrix,(X$4+1),FALSE)*$E2128</f>
        <v>0</v>
      </c>
      <c r="Y2127" s="5">
        <f t="shared" si="3002"/>
        <v>0</v>
      </c>
      <c r="Z2127" s="5">
        <f>VLOOKUP(CONCATENATE($F2127," ",$G2127),AllocFactorMatrix,(Z$4+1),FALSE)*$E2128</f>
        <v>0</v>
      </c>
      <c r="AA2127" s="5">
        <f>VLOOKUP(CONCATENATE($F2127," ",$G2127),AllocFactorMatrix,(AA$4+1),FALSE)*$E2128</f>
        <v>0</v>
      </c>
      <c r="AB2127" s="5">
        <f t="shared" si="2989"/>
        <v>0</v>
      </c>
      <c r="AC2127" s="5">
        <f>VLOOKUP(CONCATENATE($F2127," ",$G2127),AllocFactorMatrix,(AC$4+1),FALSE)*$E2128</f>
        <v>0</v>
      </c>
      <c r="AD2127" s="5">
        <f>VLOOKUP(CONCATENATE($F2127," ",$G2127),AllocFactorMatrix,(AD$4+1),FALSE)*$E2128</f>
        <v>0</v>
      </c>
      <c r="AE2127" s="5">
        <f>VLOOKUP(CONCATENATE($F2127," ",$G2127),AllocFactorMatrix,(AE$4+1),FALSE)*$E2128</f>
        <v>0</v>
      </c>
    </row>
    <row r="2128" spans="4:31" collapsed="1">
      <c r="D2128" s="96" t="s">
        <v>646</v>
      </c>
      <c r="E2128" s="54">
        <v>232065</v>
      </c>
      <c r="F2128" s="87" t="s">
        <v>29</v>
      </c>
      <c r="G2128" s="48" t="str">
        <f>$G$15</f>
        <v>TOTAL</v>
      </c>
      <c r="H2128" s="4">
        <f t="shared" si="2916"/>
        <v>232064.99999999994</v>
      </c>
      <c r="I2128" s="5">
        <f t="shared" ref="I2128:N2128" si="3008">VLOOKUP(CONCATENATE($F2128," ",$G2128),AllocFactorMatrix,(I$4+1),FALSE)*$E2128</f>
        <v>90789.305368100802</v>
      </c>
      <c r="J2128" s="47">
        <f t="shared" si="3008"/>
        <v>14.528772779822633</v>
      </c>
      <c r="K2128" s="47">
        <f t="shared" si="3008"/>
        <v>41.892271682158231</v>
      </c>
      <c r="L2128" s="5">
        <f t="shared" si="3008"/>
        <v>26179.439781769088</v>
      </c>
      <c r="M2128" s="5">
        <f t="shared" si="3008"/>
        <v>365.125283665621</v>
      </c>
      <c r="N2128" s="5">
        <f t="shared" si="3008"/>
        <v>51.044205208632938</v>
      </c>
      <c r="O2128" s="5">
        <f t="shared" si="2988"/>
        <v>26595.609270643341</v>
      </c>
      <c r="P2128" s="5">
        <f>VLOOKUP(CONCATENATE($F2128," ",$G2128),AllocFactorMatrix,(P$4+1),FALSE)*$E2128</f>
        <v>16972.329430519767</v>
      </c>
      <c r="Q2128" s="5">
        <f>VLOOKUP(CONCATENATE($F2128," ",$G2128),AllocFactorMatrix,(Q$4+1),FALSE)*$E2128</f>
        <v>3031.2307450679018</v>
      </c>
      <c r="R2128" s="5">
        <f>VLOOKUP(CONCATENATE($F2128," ",$G2128),AllocFactorMatrix,(R$4+1),FALSE)*$E2128</f>
        <v>617.26958803668606</v>
      </c>
      <c r="S2128" s="5">
        <f>VLOOKUP(CONCATENATE($F2128," ",$G2128),AllocFactorMatrix,(S$4+1),FALSE)*$E2128</f>
        <v>23.314481242762831</v>
      </c>
      <c r="T2128" s="5">
        <f t="shared" si="3001"/>
        <v>20644.144244867119</v>
      </c>
      <c r="U2128" s="5">
        <f>VLOOKUP(CONCATENATE($F2128," ",$G2128),AllocFactorMatrix,(U$4+1),FALSE)*$E2128</f>
        <v>890.13418316587831</v>
      </c>
      <c r="V2128" s="5">
        <f>VLOOKUP(CONCATENATE($F2128," ",$G2128),AllocFactorMatrix,(V$4+1),FALSE)*$E2128</f>
        <v>14073.190681281845</v>
      </c>
      <c r="W2128" s="5">
        <f>VLOOKUP(CONCATENATE($F2128," ",$G2128),AllocFactorMatrix,(W$4+1),FALSE)*$E2128</f>
        <v>60526.502633308432</v>
      </c>
      <c r="X2128" s="5">
        <f>VLOOKUP(CONCATENATE($F2128," ",$G2128),AllocFactorMatrix,(X$4+1),FALSE)*$E2128</f>
        <v>11385.667328970942</v>
      </c>
      <c r="Y2128" s="5">
        <f t="shared" si="3002"/>
        <v>86875.494826727096</v>
      </c>
      <c r="Z2128" s="5">
        <f>VLOOKUP(CONCATENATE($F2128," ",$G2128),AllocFactorMatrix,(Z$4+1),FALSE)*$E2128</f>
        <v>4668.9125701972625</v>
      </c>
      <c r="AA2128" s="5">
        <f>VLOOKUP(CONCATENATE($F2128," ",$G2128),AllocFactorMatrix,(AA$4+1),FALSE)*$E2128</f>
        <v>93.680799381148844</v>
      </c>
      <c r="AB2128" s="5">
        <f t="shared" si="2989"/>
        <v>4762.5933695784115</v>
      </c>
      <c r="AC2128" s="5">
        <f>VLOOKUP(CONCATENATE($F2128," ",$G2128),AllocFactorMatrix,(AC$4+1),FALSE)*$E2128</f>
        <v>83.563674766463521</v>
      </c>
      <c r="AD2128" s="5">
        <f>VLOOKUP(CONCATENATE($F2128," ",$G2128),AllocFactorMatrix,(AD$4+1),FALSE)*$E2128</f>
        <v>1871.7976958117724</v>
      </c>
      <c r="AE2128" s="5">
        <f>VLOOKUP(CONCATENATE($F2128," ",$G2128),AllocFactorMatrix,(AE$4+1),FALSE)*$E2128</f>
        <v>386.07050504293704</v>
      </c>
    </row>
    <row r="2129" spans="1:31" s="44" customFormat="1" hidden="1" outlineLevel="1">
      <c r="A2129" s="49"/>
      <c r="B2129" s="97"/>
      <c r="C2129" s="48"/>
      <c r="D2129" s="48"/>
      <c r="F2129" s="167" t="str">
        <f>F2136</f>
        <v>PROD_ENERGY</v>
      </c>
      <c r="G2129" s="48" t="str">
        <f>$G$8</f>
        <v>PRODUCTION</v>
      </c>
      <c r="H2129" s="46">
        <f t="shared" ref="H2129:H2136" si="3009">SUBTOTAL(9,I2129:AE2129)</f>
        <v>0</v>
      </c>
      <c r="I2129" s="47">
        <f t="shared" ref="I2129:N2129" si="3010">VLOOKUP(CONCATENATE($F2129," ",$G2129),AllocFactorMatrix,(I$4+1),FALSE)*$E2136</f>
        <v>0</v>
      </c>
      <c r="J2129" s="47">
        <f t="shared" si="3010"/>
        <v>0</v>
      </c>
      <c r="K2129" s="47">
        <f t="shared" si="3010"/>
        <v>0</v>
      </c>
      <c r="L2129" s="47">
        <f t="shared" si="3010"/>
        <v>0</v>
      </c>
      <c r="M2129" s="47">
        <f t="shared" si="3010"/>
        <v>0</v>
      </c>
      <c r="N2129" s="47">
        <f t="shared" si="3010"/>
        <v>0</v>
      </c>
      <c r="O2129" s="47">
        <f t="shared" ref="O2129:O2136" si="3011">SUBTOTAL(9,L2129:N2129)</f>
        <v>0</v>
      </c>
      <c r="P2129" s="47">
        <f>VLOOKUP(CONCATENATE($F2129," ",$G2129),AllocFactorMatrix,(P$4+1),FALSE)*$E2136</f>
        <v>0</v>
      </c>
      <c r="Q2129" s="47">
        <f>VLOOKUP(CONCATENATE($F2129," ",$G2129),AllocFactorMatrix,(Q$4+1),FALSE)*$E2136</f>
        <v>0</v>
      </c>
      <c r="R2129" s="47">
        <f>VLOOKUP(CONCATENATE($F2129," ",$G2129),AllocFactorMatrix,(R$4+1),FALSE)*$E2136</f>
        <v>0</v>
      </c>
      <c r="S2129" s="47">
        <f>VLOOKUP(CONCATENATE($F2129," ",$G2129),AllocFactorMatrix,(S$4+1),FALSE)*$E2136</f>
        <v>0</v>
      </c>
      <c r="T2129" s="47">
        <f>SUBTOTAL(9,P2129:S2129)</f>
        <v>0</v>
      </c>
      <c r="U2129" s="47">
        <f>VLOOKUP(CONCATENATE($F2129," ",$G2129),AllocFactorMatrix,(U$4+1),FALSE)*$E2136</f>
        <v>0</v>
      </c>
      <c r="V2129" s="47">
        <f>VLOOKUP(CONCATENATE($F2129," ",$G2129),AllocFactorMatrix,(V$4+1),FALSE)*$E2136</f>
        <v>0</v>
      </c>
      <c r="W2129" s="47">
        <f>VLOOKUP(CONCATENATE($F2129," ",$G2129),AllocFactorMatrix,(W$4+1),FALSE)*$E2136</f>
        <v>0</v>
      </c>
      <c r="X2129" s="47">
        <f>VLOOKUP(CONCATENATE($F2129," ",$G2129),AllocFactorMatrix,(X$4+1),FALSE)*$E2136</f>
        <v>0</v>
      </c>
      <c r="Y2129" s="47">
        <f>SUBTOTAL(9,U2129:X2129)</f>
        <v>0</v>
      </c>
      <c r="Z2129" s="47">
        <f>VLOOKUP(CONCATENATE($F2129," ",$G2129),AllocFactorMatrix,(Z$4+1),FALSE)*$E2136</f>
        <v>0</v>
      </c>
      <c r="AA2129" s="47">
        <f>VLOOKUP(CONCATENATE($F2129," ",$G2129),AllocFactorMatrix,(AA$4+1),FALSE)*$E2136</f>
        <v>0</v>
      </c>
      <c r="AB2129" s="47">
        <f t="shared" ref="AB2129:AB2136" si="3012">SUBTOTAL(9,Z2129:AA2129)</f>
        <v>0</v>
      </c>
      <c r="AC2129" s="47">
        <f>VLOOKUP(CONCATENATE($F2129," ",$G2129),AllocFactorMatrix,(AC$4+1),FALSE)*$E2136</f>
        <v>0</v>
      </c>
      <c r="AD2129" s="47">
        <f>VLOOKUP(CONCATENATE($F2129," ",$G2129),AllocFactorMatrix,(AD$4+1),FALSE)*$E2136</f>
        <v>0</v>
      </c>
      <c r="AE2129" s="47">
        <f>VLOOKUP(CONCATENATE($F2129," ",$G2129),AllocFactorMatrix,(AE$4+1),FALSE)*$E2136</f>
        <v>0</v>
      </c>
    </row>
    <row r="2130" spans="1:31" s="44" customFormat="1" hidden="1" outlineLevel="1">
      <c r="A2130" s="49"/>
      <c r="B2130" s="97"/>
      <c r="C2130" s="48"/>
      <c r="D2130" s="48"/>
      <c r="F2130" s="167" t="str">
        <f>F2136</f>
        <v>PROD_ENERGY</v>
      </c>
      <c r="G2130" s="48" t="str">
        <f>$G$9</f>
        <v>BULKTRAN</v>
      </c>
      <c r="H2130" s="46">
        <f t="shared" si="3009"/>
        <v>0</v>
      </c>
      <c r="I2130" s="47">
        <f t="shared" ref="I2130:N2130" si="3013">VLOOKUP(CONCATENATE($F2130," ",$G2130),AllocFactorMatrix,(I$4+1),FALSE)*$E2136</f>
        <v>0</v>
      </c>
      <c r="J2130" s="47">
        <f t="shared" si="3013"/>
        <v>0</v>
      </c>
      <c r="K2130" s="47">
        <f t="shared" si="3013"/>
        <v>0</v>
      </c>
      <c r="L2130" s="47">
        <f t="shared" si="3013"/>
        <v>0</v>
      </c>
      <c r="M2130" s="47">
        <f t="shared" si="3013"/>
        <v>0</v>
      </c>
      <c r="N2130" s="47">
        <f t="shared" si="3013"/>
        <v>0</v>
      </c>
      <c r="O2130" s="47">
        <f t="shared" si="3011"/>
        <v>0</v>
      </c>
      <c r="P2130" s="47">
        <f>VLOOKUP(CONCATENATE($F2130," ",$G2130),AllocFactorMatrix,(P$4+1),FALSE)*$E2136</f>
        <v>0</v>
      </c>
      <c r="Q2130" s="47">
        <f>VLOOKUP(CONCATENATE($F2130," ",$G2130),AllocFactorMatrix,(Q$4+1),FALSE)*$E2136</f>
        <v>0</v>
      </c>
      <c r="R2130" s="47">
        <f>VLOOKUP(CONCATENATE($F2130," ",$G2130),AllocFactorMatrix,(R$4+1),FALSE)*$E2136</f>
        <v>0</v>
      </c>
      <c r="S2130" s="47">
        <f>VLOOKUP(CONCATENATE($F2130," ",$G2130),AllocFactorMatrix,(S$4+1),FALSE)*$E2136</f>
        <v>0</v>
      </c>
      <c r="T2130" s="47">
        <f t="shared" ref="T2130:T2136" si="3014">SUBTOTAL(9,P2130:S2130)</f>
        <v>0</v>
      </c>
      <c r="U2130" s="47">
        <f>VLOOKUP(CONCATENATE($F2130," ",$G2130),AllocFactorMatrix,(U$4+1),FALSE)*$E2136</f>
        <v>0</v>
      </c>
      <c r="V2130" s="47">
        <f>VLOOKUP(CONCATENATE($F2130," ",$G2130),AllocFactorMatrix,(V$4+1),FALSE)*$E2136</f>
        <v>0</v>
      </c>
      <c r="W2130" s="47">
        <f>VLOOKUP(CONCATENATE($F2130," ",$G2130),AllocFactorMatrix,(W$4+1),FALSE)*$E2136</f>
        <v>0</v>
      </c>
      <c r="X2130" s="47">
        <f>VLOOKUP(CONCATENATE($F2130," ",$G2130),AllocFactorMatrix,(X$4+1),FALSE)*$E2136</f>
        <v>0</v>
      </c>
      <c r="Y2130" s="47">
        <f t="shared" ref="Y2130:Y2136" si="3015">SUBTOTAL(9,U2130:X2130)</f>
        <v>0</v>
      </c>
      <c r="Z2130" s="47">
        <f>VLOOKUP(CONCATENATE($F2130," ",$G2130),AllocFactorMatrix,(Z$4+1),FALSE)*$E2136</f>
        <v>0</v>
      </c>
      <c r="AA2130" s="47">
        <f>VLOOKUP(CONCATENATE($F2130," ",$G2130),AllocFactorMatrix,(AA$4+1),FALSE)*$E2136</f>
        <v>0</v>
      </c>
      <c r="AB2130" s="47">
        <f t="shared" si="3012"/>
        <v>0</v>
      </c>
      <c r="AC2130" s="47">
        <f>VLOOKUP(CONCATENATE($F2130," ",$G2130),AllocFactorMatrix,(AC$4+1),FALSE)*$E2136</f>
        <v>0</v>
      </c>
      <c r="AD2130" s="47">
        <f>VLOOKUP(CONCATENATE($F2130," ",$G2130),AllocFactorMatrix,(AD$4+1),FALSE)*$E2136</f>
        <v>0</v>
      </c>
      <c r="AE2130" s="47">
        <f>VLOOKUP(CONCATENATE($F2130," ",$G2130),AllocFactorMatrix,(AE$4+1),FALSE)*$E2136</f>
        <v>0</v>
      </c>
    </row>
    <row r="2131" spans="1:31" s="44" customFormat="1" hidden="1" outlineLevel="1">
      <c r="A2131" s="49"/>
      <c r="B2131" s="97"/>
      <c r="C2131" s="48"/>
      <c r="D2131" s="48"/>
      <c r="F2131" s="167" t="str">
        <f>F2136</f>
        <v>PROD_ENERGY</v>
      </c>
      <c r="G2131" s="48" t="str">
        <f>$G$10</f>
        <v>SUBTRAN</v>
      </c>
      <c r="H2131" s="46">
        <f t="shared" si="3009"/>
        <v>0</v>
      </c>
      <c r="I2131" s="47">
        <f t="shared" ref="I2131:N2131" si="3016">VLOOKUP(CONCATENATE($F2131," ",$G2131),AllocFactorMatrix,(I$4+1),FALSE)*$E2136</f>
        <v>0</v>
      </c>
      <c r="J2131" s="47">
        <f t="shared" si="3016"/>
        <v>0</v>
      </c>
      <c r="K2131" s="47">
        <f t="shared" si="3016"/>
        <v>0</v>
      </c>
      <c r="L2131" s="47">
        <f t="shared" si="3016"/>
        <v>0</v>
      </c>
      <c r="M2131" s="47">
        <f t="shared" si="3016"/>
        <v>0</v>
      </c>
      <c r="N2131" s="47">
        <f t="shared" si="3016"/>
        <v>0</v>
      </c>
      <c r="O2131" s="47">
        <f t="shared" si="3011"/>
        <v>0</v>
      </c>
      <c r="P2131" s="47">
        <f>VLOOKUP(CONCATENATE($F2131," ",$G2131),AllocFactorMatrix,(P$4+1),FALSE)*$E2136</f>
        <v>0</v>
      </c>
      <c r="Q2131" s="47">
        <f>VLOOKUP(CONCATENATE($F2131," ",$G2131),AllocFactorMatrix,(Q$4+1),FALSE)*$E2136</f>
        <v>0</v>
      </c>
      <c r="R2131" s="47">
        <f>VLOOKUP(CONCATENATE($F2131," ",$G2131),AllocFactorMatrix,(R$4+1),FALSE)*$E2136</f>
        <v>0</v>
      </c>
      <c r="S2131" s="47">
        <f>VLOOKUP(CONCATENATE($F2131," ",$G2131),AllocFactorMatrix,(S$4+1),FALSE)*$E2136</f>
        <v>0</v>
      </c>
      <c r="T2131" s="47">
        <f t="shared" si="3014"/>
        <v>0</v>
      </c>
      <c r="U2131" s="47">
        <f>VLOOKUP(CONCATENATE($F2131," ",$G2131),AllocFactorMatrix,(U$4+1),FALSE)*$E2136</f>
        <v>0</v>
      </c>
      <c r="V2131" s="47">
        <f>VLOOKUP(CONCATENATE($F2131," ",$G2131),AllocFactorMatrix,(V$4+1),FALSE)*$E2136</f>
        <v>0</v>
      </c>
      <c r="W2131" s="47">
        <f>VLOOKUP(CONCATENATE($F2131," ",$G2131),AllocFactorMatrix,(W$4+1),FALSE)*$E2136</f>
        <v>0</v>
      </c>
      <c r="X2131" s="47">
        <f>VLOOKUP(CONCATENATE($F2131," ",$G2131),AllocFactorMatrix,(X$4+1),FALSE)*$E2136</f>
        <v>0</v>
      </c>
      <c r="Y2131" s="47">
        <f t="shared" si="3015"/>
        <v>0</v>
      </c>
      <c r="Z2131" s="47">
        <f>VLOOKUP(CONCATENATE($F2131," ",$G2131),AllocFactorMatrix,(Z$4+1),FALSE)*$E2136</f>
        <v>0</v>
      </c>
      <c r="AA2131" s="47">
        <f>VLOOKUP(CONCATENATE($F2131," ",$G2131),AllocFactorMatrix,(AA$4+1),FALSE)*$E2136</f>
        <v>0</v>
      </c>
      <c r="AB2131" s="47">
        <f t="shared" si="3012"/>
        <v>0</v>
      </c>
      <c r="AC2131" s="47">
        <f>VLOOKUP(CONCATENATE($F2131," ",$G2131),AllocFactorMatrix,(AC$4+1),FALSE)*$E2136</f>
        <v>0</v>
      </c>
      <c r="AD2131" s="47">
        <f>VLOOKUP(CONCATENATE($F2131," ",$G2131),AllocFactorMatrix,(AD$4+1),FALSE)*$E2136</f>
        <v>0</v>
      </c>
      <c r="AE2131" s="47">
        <f>VLOOKUP(CONCATENATE($F2131," ",$G2131),AllocFactorMatrix,(AE$4+1),FALSE)*$E2136</f>
        <v>0</v>
      </c>
    </row>
    <row r="2132" spans="1:31" s="44" customFormat="1" hidden="1" outlineLevel="1">
      <c r="A2132" s="49"/>
      <c r="B2132" s="97"/>
      <c r="C2132" s="48"/>
      <c r="D2132" s="48"/>
      <c r="F2132" s="167" t="str">
        <f>F2136</f>
        <v>PROD_ENERGY</v>
      </c>
      <c r="G2132" s="48" t="str">
        <f>$G$11</f>
        <v>DISTPRI</v>
      </c>
      <c r="H2132" s="46">
        <f t="shared" si="3009"/>
        <v>0</v>
      </c>
      <c r="I2132" s="47">
        <f t="shared" ref="I2132:N2132" si="3017">VLOOKUP(CONCATENATE($F2132," ",$G2132),AllocFactorMatrix,(I$4+1),FALSE)*$E2136</f>
        <v>0</v>
      </c>
      <c r="J2132" s="47">
        <f t="shared" si="3017"/>
        <v>0</v>
      </c>
      <c r="K2132" s="47">
        <f t="shared" si="3017"/>
        <v>0</v>
      </c>
      <c r="L2132" s="47">
        <f t="shared" si="3017"/>
        <v>0</v>
      </c>
      <c r="M2132" s="47">
        <f t="shared" si="3017"/>
        <v>0</v>
      </c>
      <c r="N2132" s="47">
        <f t="shared" si="3017"/>
        <v>0</v>
      </c>
      <c r="O2132" s="47">
        <f t="shared" si="3011"/>
        <v>0</v>
      </c>
      <c r="P2132" s="47">
        <f>VLOOKUP(CONCATENATE($F2132," ",$G2132),AllocFactorMatrix,(P$4+1),FALSE)*$E2136</f>
        <v>0</v>
      </c>
      <c r="Q2132" s="47">
        <f>VLOOKUP(CONCATENATE($F2132," ",$G2132),AllocFactorMatrix,(Q$4+1),FALSE)*$E2136</f>
        <v>0</v>
      </c>
      <c r="R2132" s="47">
        <f>VLOOKUP(CONCATENATE($F2132," ",$G2132),AllocFactorMatrix,(R$4+1),FALSE)*$E2136</f>
        <v>0</v>
      </c>
      <c r="S2132" s="47">
        <f>VLOOKUP(CONCATENATE($F2132," ",$G2132),AllocFactorMatrix,(S$4+1),FALSE)*$E2136</f>
        <v>0</v>
      </c>
      <c r="T2132" s="47">
        <f t="shared" si="3014"/>
        <v>0</v>
      </c>
      <c r="U2132" s="47">
        <f>VLOOKUP(CONCATENATE($F2132," ",$G2132),AllocFactorMatrix,(U$4+1),FALSE)*$E2136</f>
        <v>0</v>
      </c>
      <c r="V2132" s="47">
        <f>VLOOKUP(CONCATENATE($F2132," ",$G2132),AllocFactorMatrix,(V$4+1),FALSE)*$E2136</f>
        <v>0</v>
      </c>
      <c r="W2132" s="47">
        <f>VLOOKUP(CONCATENATE($F2132," ",$G2132),AllocFactorMatrix,(W$4+1),FALSE)*$E2136</f>
        <v>0</v>
      </c>
      <c r="X2132" s="47">
        <f>VLOOKUP(CONCATENATE($F2132," ",$G2132),AllocFactorMatrix,(X$4+1),FALSE)*$E2136</f>
        <v>0</v>
      </c>
      <c r="Y2132" s="47">
        <f t="shared" si="3015"/>
        <v>0</v>
      </c>
      <c r="Z2132" s="47">
        <f>VLOOKUP(CONCATENATE($F2132," ",$G2132),AllocFactorMatrix,(Z$4+1),FALSE)*$E2136</f>
        <v>0</v>
      </c>
      <c r="AA2132" s="47">
        <f>VLOOKUP(CONCATENATE($F2132," ",$G2132),AllocFactorMatrix,(AA$4+1),FALSE)*$E2136</f>
        <v>0</v>
      </c>
      <c r="AB2132" s="47">
        <f t="shared" si="3012"/>
        <v>0</v>
      </c>
      <c r="AC2132" s="47">
        <f>VLOOKUP(CONCATENATE($F2132," ",$G2132),AllocFactorMatrix,(AC$4+1),FALSE)*$E2136</f>
        <v>0</v>
      </c>
      <c r="AD2132" s="47">
        <f>VLOOKUP(CONCATENATE($F2132," ",$G2132),AllocFactorMatrix,(AD$4+1),FALSE)*$E2136</f>
        <v>0</v>
      </c>
      <c r="AE2132" s="47">
        <f>VLOOKUP(CONCATENATE($F2132," ",$G2132),AllocFactorMatrix,(AE$4+1),FALSE)*$E2136</f>
        <v>0</v>
      </c>
    </row>
    <row r="2133" spans="1:31" s="44" customFormat="1" hidden="1" outlineLevel="1">
      <c r="A2133" s="49"/>
      <c r="B2133" s="97"/>
      <c r="C2133" s="48"/>
      <c r="D2133" s="48"/>
      <c r="F2133" s="167" t="str">
        <f>F2136</f>
        <v>PROD_ENERGY</v>
      </c>
      <c r="G2133" s="48" t="str">
        <f>$G$12</f>
        <v>DISTSEC</v>
      </c>
      <c r="H2133" s="46">
        <f t="shared" si="3009"/>
        <v>0</v>
      </c>
      <c r="I2133" s="47">
        <f t="shared" ref="I2133:N2133" si="3018">VLOOKUP(CONCATENATE($F2133," ",$G2133),AllocFactorMatrix,(I$4+1),FALSE)*$E2136</f>
        <v>0</v>
      </c>
      <c r="J2133" s="47">
        <f t="shared" si="3018"/>
        <v>0</v>
      </c>
      <c r="K2133" s="47">
        <f t="shared" si="3018"/>
        <v>0</v>
      </c>
      <c r="L2133" s="47">
        <f t="shared" si="3018"/>
        <v>0</v>
      </c>
      <c r="M2133" s="47">
        <f t="shared" si="3018"/>
        <v>0</v>
      </c>
      <c r="N2133" s="47">
        <f t="shared" si="3018"/>
        <v>0</v>
      </c>
      <c r="O2133" s="47">
        <f t="shared" si="3011"/>
        <v>0</v>
      </c>
      <c r="P2133" s="47">
        <f>VLOOKUP(CONCATENATE($F2133," ",$G2133),AllocFactorMatrix,(P$4+1),FALSE)*$E2136</f>
        <v>0</v>
      </c>
      <c r="Q2133" s="47">
        <f>VLOOKUP(CONCATENATE($F2133," ",$G2133),AllocFactorMatrix,(Q$4+1),FALSE)*$E2136</f>
        <v>0</v>
      </c>
      <c r="R2133" s="47">
        <f>VLOOKUP(CONCATENATE($F2133," ",$G2133),AllocFactorMatrix,(R$4+1),FALSE)*$E2136</f>
        <v>0</v>
      </c>
      <c r="S2133" s="47">
        <f>VLOOKUP(CONCATENATE($F2133," ",$G2133),AllocFactorMatrix,(S$4+1),FALSE)*$E2136</f>
        <v>0</v>
      </c>
      <c r="T2133" s="47">
        <f t="shared" si="3014"/>
        <v>0</v>
      </c>
      <c r="U2133" s="47">
        <f>VLOOKUP(CONCATENATE($F2133," ",$G2133),AllocFactorMatrix,(U$4+1),FALSE)*$E2136</f>
        <v>0</v>
      </c>
      <c r="V2133" s="47">
        <f>VLOOKUP(CONCATENATE($F2133," ",$G2133),AllocFactorMatrix,(V$4+1),FALSE)*$E2136</f>
        <v>0</v>
      </c>
      <c r="W2133" s="47">
        <f>VLOOKUP(CONCATENATE($F2133," ",$G2133),AllocFactorMatrix,(W$4+1),FALSE)*$E2136</f>
        <v>0</v>
      </c>
      <c r="X2133" s="47">
        <f>VLOOKUP(CONCATENATE($F2133," ",$G2133),AllocFactorMatrix,(X$4+1),FALSE)*$E2136</f>
        <v>0</v>
      </c>
      <c r="Y2133" s="47">
        <f t="shared" si="3015"/>
        <v>0</v>
      </c>
      <c r="Z2133" s="47">
        <f>VLOOKUP(CONCATENATE($F2133," ",$G2133),AllocFactorMatrix,(Z$4+1),FALSE)*$E2136</f>
        <v>0</v>
      </c>
      <c r="AA2133" s="47">
        <f>VLOOKUP(CONCATENATE($F2133," ",$G2133),AllocFactorMatrix,(AA$4+1),FALSE)*$E2136</f>
        <v>0</v>
      </c>
      <c r="AB2133" s="47">
        <f t="shared" si="3012"/>
        <v>0</v>
      </c>
      <c r="AC2133" s="47">
        <f>VLOOKUP(CONCATENATE($F2133," ",$G2133),AllocFactorMatrix,(AC$4+1),FALSE)*$E2136</f>
        <v>0</v>
      </c>
      <c r="AD2133" s="47">
        <f>VLOOKUP(CONCATENATE($F2133," ",$G2133),AllocFactorMatrix,(AD$4+1),FALSE)*$E2136</f>
        <v>0</v>
      </c>
      <c r="AE2133" s="47">
        <f>VLOOKUP(CONCATENATE($F2133," ",$G2133),AllocFactorMatrix,(AE$4+1),FALSE)*$E2136</f>
        <v>0</v>
      </c>
    </row>
    <row r="2134" spans="1:31" s="44" customFormat="1" hidden="1" outlineLevel="1">
      <c r="A2134" s="49"/>
      <c r="B2134" s="97"/>
      <c r="C2134" s="48"/>
      <c r="D2134" s="48"/>
      <c r="F2134" s="167" t="str">
        <f>F2136</f>
        <v>PROD_ENERGY</v>
      </c>
      <c r="G2134" s="48" t="str">
        <f>$G$13</f>
        <v>ENERGY</v>
      </c>
      <c r="H2134" s="46">
        <f t="shared" si="3009"/>
        <v>5661883.9999999981</v>
      </c>
      <c r="I2134" s="47">
        <f t="shared" ref="I2134:N2134" si="3019">VLOOKUP(CONCATENATE($F2134," ",$G2134),AllocFactorMatrix,(I$4+1),FALSE)*$E2136</f>
        <v>2215062.6567330877</v>
      </c>
      <c r="J2134" s="47">
        <f t="shared" si="3019"/>
        <v>354.47062737471521</v>
      </c>
      <c r="K2134" s="47">
        <f t="shared" si="3019"/>
        <v>1022.0808082255608</v>
      </c>
      <c r="L2134" s="47">
        <f t="shared" si="3019"/>
        <v>638721.6996503647</v>
      </c>
      <c r="M2134" s="47">
        <f t="shared" si="3019"/>
        <v>8908.2670871602386</v>
      </c>
      <c r="N2134" s="47">
        <f t="shared" si="3019"/>
        <v>1245.3681889275656</v>
      </c>
      <c r="O2134" s="47">
        <f t="shared" si="3011"/>
        <v>648875.33492645249</v>
      </c>
      <c r="P2134" s="47">
        <f>VLOOKUP(CONCATENATE($F2134," ",$G2134),AllocFactorMatrix,(P$4+1),FALSE)*$E2136</f>
        <v>414088.12378165161</v>
      </c>
      <c r="Q2134" s="47">
        <f>VLOOKUP(CONCATENATE($F2134," ",$G2134),AllocFactorMatrix,(Q$4+1),FALSE)*$E2136</f>
        <v>73955.473060599543</v>
      </c>
      <c r="R2134" s="47">
        <f>VLOOKUP(CONCATENATE($F2134," ",$G2134),AllocFactorMatrix,(R$4+1),FALSE)*$E2136</f>
        <v>15060.042678523278</v>
      </c>
      <c r="S2134" s="47">
        <f>VLOOKUP(CONCATENATE($F2134," ",$G2134),AllocFactorMatrix,(S$4+1),FALSE)*$E2136</f>
        <v>568.82290873978843</v>
      </c>
      <c r="T2134" s="47">
        <f t="shared" si="3014"/>
        <v>503672.46242951421</v>
      </c>
      <c r="U2134" s="47">
        <f>VLOOKUP(CONCATENATE($F2134," ",$G2134),AllocFactorMatrix,(U$4+1),FALSE)*$E2136</f>
        <v>21717.348542520223</v>
      </c>
      <c r="V2134" s="47">
        <f>VLOOKUP(CONCATENATE($F2134," ",$G2134),AllocFactorMatrix,(V$4+1),FALSE)*$E2136</f>
        <v>343355.4096796104</v>
      </c>
      <c r="W2134" s="47">
        <f>VLOOKUP(CONCATENATE($F2134," ",$G2134),AllocFactorMatrix,(W$4+1),FALSE)*$E2136</f>
        <v>1476715.734106767</v>
      </c>
      <c r="X2134" s="47">
        <f>VLOOKUP(CONCATENATE($F2134," ",$G2134),AllocFactorMatrix,(X$4+1),FALSE)*$E2136</f>
        <v>277785.65349890466</v>
      </c>
      <c r="Y2134" s="47">
        <f t="shared" si="3015"/>
        <v>2119574.1458278024</v>
      </c>
      <c r="Z2134" s="47">
        <f>VLOOKUP(CONCATENATE($F2134," ",$G2134),AllocFactorMatrix,(Z$4+1),FALSE)*$E2136</f>
        <v>113911.36698165927</v>
      </c>
      <c r="AA2134" s="47">
        <f>VLOOKUP(CONCATENATE($F2134," ",$G2134),AllocFactorMatrix,(AA$4+1),FALSE)*$E2136</f>
        <v>2285.6088558090905</v>
      </c>
      <c r="AB2134" s="47">
        <f t="shared" si="3012"/>
        <v>116196.97583746836</v>
      </c>
      <c r="AC2134" s="47">
        <f>VLOOKUP(CONCATENATE($F2134," ",$G2134),AllocFactorMatrix,(AC$4+1),FALSE)*$E2136</f>
        <v>2038.772900443598</v>
      </c>
      <c r="AD2134" s="47">
        <f>VLOOKUP(CONCATENATE($F2134," ",$G2134),AllocFactorMatrix,(AD$4+1),FALSE)*$E2136</f>
        <v>45667.814729293692</v>
      </c>
      <c r="AE2134" s="47">
        <f>VLOOKUP(CONCATENATE($F2134," ",$G2134),AllocFactorMatrix,(AE$4+1),FALSE)*$E2136</f>
        <v>9419.2851803353569</v>
      </c>
    </row>
    <row r="2135" spans="1:31" s="44" customFormat="1" hidden="1" outlineLevel="1">
      <c r="A2135" s="49"/>
      <c r="B2135" s="97"/>
      <c r="C2135" s="48"/>
      <c r="D2135" s="48"/>
      <c r="F2135" s="167" t="str">
        <f>F2136</f>
        <v>PROD_ENERGY</v>
      </c>
      <c r="G2135" s="48" t="str">
        <f>$G$14</f>
        <v>CUSTOMER</v>
      </c>
      <c r="H2135" s="46">
        <f t="shared" si="3009"/>
        <v>0</v>
      </c>
      <c r="I2135" s="47">
        <f t="shared" ref="I2135:N2135" si="3020">VLOOKUP(CONCATENATE($F2135," ",$G2135),AllocFactorMatrix,(I$4+1),FALSE)*$E2136</f>
        <v>0</v>
      </c>
      <c r="J2135" s="47">
        <f t="shared" si="3020"/>
        <v>0</v>
      </c>
      <c r="K2135" s="47">
        <f t="shared" si="3020"/>
        <v>0</v>
      </c>
      <c r="L2135" s="47">
        <f t="shared" si="3020"/>
        <v>0</v>
      </c>
      <c r="M2135" s="47">
        <f t="shared" si="3020"/>
        <v>0</v>
      </c>
      <c r="N2135" s="47">
        <f t="shared" si="3020"/>
        <v>0</v>
      </c>
      <c r="O2135" s="47">
        <f t="shared" si="3011"/>
        <v>0</v>
      </c>
      <c r="P2135" s="47">
        <f>VLOOKUP(CONCATENATE($F2135," ",$G2135),AllocFactorMatrix,(P$4+1),FALSE)*$E2136</f>
        <v>0</v>
      </c>
      <c r="Q2135" s="47">
        <f>VLOOKUP(CONCATENATE($F2135," ",$G2135),AllocFactorMatrix,(Q$4+1),FALSE)*$E2136</f>
        <v>0</v>
      </c>
      <c r="R2135" s="47">
        <f>VLOOKUP(CONCATENATE($F2135," ",$G2135),AllocFactorMatrix,(R$4+1),FALSE)*$E2136</f>
        <v>0</v>
      </c>
      <c r="S2135" s="47">
        <f>VLOOKUP(CONCATENATE($F2135," ",$G2135),AllocFactorMatrix,(S$4+1),FALSE)*$E2136</f>
        <v>0</v>
      </c>
      <c r="T2135" s="47">
        <f t="shared" si="3014"/>
        <v>0</v>
      </c>
      <c r="U2135" s="47">
        <f>VLOOKUP(CONCATENATE($F2135," ",$G2135),AllocFactorMatrix,(U$4+1),FALSE)*$E2136</f>
        <v>0</v>
      </c>
      <c r="V2135" s="47">
        <f>VLOOKUP(CONCATENATE($F2135," ",$G2135),AllocFactorMatrix,(V$4+1),FALSE)*$E2136</f>
        <v>0</v>
      </c>
      <c r="W2135" s="47">
        <f>VLOOKUP(CONCATENATE($F2135," ",$G2135),AllocFactorMatrix,(W$4+1),FALSE)*$E2136</f>
        <v>0</v>
      </c>
      <c r="X2135" s="47">
        <f>VLOOKUP(CONCATENATE($F2135," ",$G2135),AllocFactorMatrix,(X$4+1),FALSE)*$E2136</f>
        <v>0</v>
      </c>
      <c r="Y2135" s="47">
        <f t="shared" si="3015"/>
        <v>0</v>
      </c>
      <c r="Z2135" s="47">
        <f>VLOOKUP(CONCATENATE($F2135," ",$G2135),AllocFactorMatrix,(Z$4+1),FALSE)*$E2136</f>
        <v>0</v>
      </c>
      <c r="AA2135" s="47">
        <f>VLOOKUP(CONCATENATE($F2135," ",$G2135),AllocFactorMatrix,(AA$4+1),FALSE)*$E2136</f>
        <v>0</v>
      </c>
      <c r="AB2135" s="47">
        <f t="shared" si="3012"/>
        <v>0</v>
      </c>
      <c r="AC2135" s="47">
        <f>VLOOKUP(CONCATENATE($F2135," ",$G2135),AllocFactorMatrix,(AC$4+1),FALSE)*$E2136</f>
        <v>0</v>
      </c>
      <c r="AD2135" s="47">
        <f>VLOOKUP(CONCATENATE($F2135," ",$G2135),AllocFactorMatrix,(AD$4+1),FALSE)*$E2136</f>
        <v>0</v>
      </c>
      <c r="AE2135" s="47">
        <f>VLOOKUP(CONCATENATE($F2135," ",$G2135),AllocFactorMatrix,(AE$4+1),FALSE)*$E2136</f>
        <v>0</v>
      </c>
    </row>
    <row r="2136" spans="1:31" s="44" customFormat="1" collapsed="1">
      <c r="A2136" s="49"/>
      <c r="B2136" s="97"/>
      <c r="C2136" s="48"/>
      <c r="D2136" s="96" t="s">
        <v>647</v>
      </c>
      <c r="E2136" s="54">
        <v>5661884</v>
      </c>
      <c r="F2136" s="87" t="s">
        <v>29</v>
      </c>
      <c r="G2136" s="48" t="str">
        <f>$G$15</f>
        <v>TOTAL</v>
      </c>
      <c r="H2136" s="46">
        <f t="shared" si="3009"/>
        <v>5661883.9999999981</v>
      </c>
      <c r="I2136" s="47">
        <f t="shared" ref="I2136:N2136" si="3021">VLOOKUP(CONCATENATE($F2136," ",$G2136),AllocFactorMatrix,(I$4+1),FALSE)*$E2136</f>
        <v>2215062.6567330877</v>
      </c>
      <c r="J2136" s="47">
        <f t="shared" si="3021"/>
        <v>354.47062737471521</v>
      </c>
      <c r="K2136" s="47">
        <f t="shared" si="3021"/>
        <v>1022.0808082255608</v>
      </c>
      <c r="L2136" s="47">
        <f t="shared" si="3021"/>
        <v>638721.6996503647</v>
      </c>
      <c r="M2136" s="47">
        <f t="shared" si="3021"/>
        <v>8908.2670871602386</v>
      </c>
      <c r="N2136" s="47">
        <f t="shared" si="3021"/>
        <v>1245.3681889275656</v>
      </c>
      <c r="O2136" s="47">
        <f t="shared" si="3011"/>
        <v>648875.33492645249</v>
      </c>
      <c r="P2136" s="47">
        <f>VLOOKUP(CONCATENATE($F2136," ",$G2136),AllocFactorMatrix,(P$4+1),FALSE)*$E2136</f>
        <v>414088.12378165161</v>
      </c>
      <c r="Q2136" s="47">
        <f>VLOOKUP(CONCATENATE($F2136," ",$G2136),AllocFactorMatrix,(Q$4+1),FALSE)*$E2136</f>
        <v>73955.473060599543</v>
      </c>
      <c r="R2136" s="47">
        <f>VLOOKUP(CONCATENATE($F2136," ",$G2136),AllocFactorMatrix,(R$4+1),FALSE)*$E2136</f>
        <v>15060.042678523278</v>
      </c>
      <c r="S2136" s="47">
        <f>VLOOKUP(CONCATENATE($F2136," ",$G2136),AllocFactorMatrix,(S$4+1),FALSE)*$E2136</f>
        <v>568.82290873978843</v>
      </c>
      <c r="T2136" s="47">
        <f t="shared" si="3014"/>
        <v>503672.46242951421</v>
      </c>
      <c r="U2136" s="47">
        <f>VLOOKUP(CONCATENATE($F2136," ",$G2136),AllocFactorMatrix,(U$4+1),FALSE)*$E2136</f>
        <v>21717.348542520223</v>
      </c>
      <c r="V2136" s="47">
        <f>VLOOKUP(CONCATENATE($F2136," ",$G2136),AllocFactorMatrix,(V$4+1),FALSE)*$E2136</f>
        <v>343355.4096796104</v>
      </c>
      <c r="W2136" s="47">
        <f>VLOOKUP(CONCATENATE($F2136," ",$G2136),AllocFactorMatrix,(W$4+1),FALSE)*$E2136</f>
        <v>1476715.734106767</v>
      </c>
      <c r="X2136" s="47">
        <f>VLOOKUP(CONCATENATE($F2136," ",$G2136),AllocFactorMatrix,(X$4+1),FALSE)*$E2136</f>
        <v>277785.65349890466</v>
      </c>
      <c r="Y2136" s="47">
        <f t="shared" si="3015"/>
        <v>2119574.1458278024</v>
      </c>
      <c r="Z2136" s="47">
        <f>VLOOKUP(CONCATENATE($F2136," ",$G2136),AllocFactorMatrix,(Z$4+1),FALSE)*$E2136</f>
        <v>113911.36698165927</v>
      </c>
      <c r="AA2136" s="47">
        <f>VLOOKUP(CONCATENATE($F2136," ",$G2136),AllocFactorMatrix,(AA$4+1),FALSE)*$E2136</f>
        <v>2285.6088558090905</v>
      </c>
      <c r="AB2136" s="47">
        <f t="shared" si="3012"/>
        <v>116196.97583746836</v>
      </c>
      <c r="AC2136" s="47">
        <f>VLOOKUP(CONCATENATE($F2136," ",$G2136),AllocFactorMatrix,(AC$4+1),FALSE)*$E2136</f>
        <v>2038.772900443598</v>
      </c>
      <c r="AD2136" s="47">
        <f>VLOOKUP(CONCATENATE($F2136," ",$G2136),AllocFactorMatrix,(AD$4+1),FALSE)*$E2136</f>
        <v>45667.814729293692</v>
      </c>
      <c r="AE2136" s="47">
        <f>VLOOKUP(CONCATENATE($F2136," ",$G2136),AllocFactorMatrix,(AE$4+1),FALSE)*$E2136</f>
        <v>9419.2851803353569</v>
      </c>
    </row>
    <row r="2137" spans="1:31" s="48" customFormat="1" hidden="1" outlineLevel="1">
      <c r="A2137" s="49"/>
      <c r="B2137" s="97"/>
      <c r="D2137" s="96"/>
      <c r="E2137" s="44"/>
      <c r="F2137" s="167" t="str">
        <f>F2144</f>
        <v>RSALE</v>
      </c>
      <c r="G2137" s="48" t="str">
        <f>$G$8</f>
        <v>PRODUCTION</v>
      </c>
      <c r="H2137" s="46">
        <f t="shared" ref="H2137:H2144" ca="1" si="3022">SUBTOTAL(9,I2137:AE2137)</f>
        <v>-230127.0315202187</v>
      </c>
      <c r="I2137" s="47">
        <f t="shared" ref="I2137:N2137" ca="1" si="3023">VLOOKUP(CONCATENATE($F2137," ",$G2137),AllocFactorMatrix,(I$4+1),FALSE)*$E2144</f>
        <v>-104764.50293304211</v>
      </c>
      <c r="J2137" s="47">
        <f t="shared" ca="1" si="3023"/>
        <v>-20.519817341168736</v>
      </c>
      <c r="K2137" s="47">
        <f t="shared" ca="1" si="3023"/>
        <v>-36.961271780262258</v>
      </c>
      <c r="L2137" s="47">
        <f t="shared" ca="1" si="3023"/>
        <v>-30249.748569195959</v>
      </c>
      <c r="M2137" s="47">
        <f t="shared" ca="1" si="3023"/>
        <v>-378.04798486832624</v>
      </c>
      <c r="N2137" s="47">
        <f t="shared" ca="1" si="3023"/>
        <v>-50.227327471233856</v>
      </c>
      <c r="O2137" s="47">
        <f t="shared" ref="O2137:O2144" ca="1" si="3024">SUBTOTAL(9,L2137:N2137)</f>
        <v>-30678.023881535519</v>
      </c>
      <c r="P2137" s="47">
        <f ca="1">VLOOKUP(CONCATENATE($F2137," ",$G2137),AllocFactorMatrix,(P$4+1),FALSE)*$E2144</f>
        <v>-17327.573778148377</v>
      </c>
      <c r="Q2137" s="47">
        <f ca="1">VLOOKUP(CONCATENATE($F2137," ",$G2137),AllocFactorMatrix,(Q$4+1),FALSE)*$E2144</f>
        <v>-3512.5525838770986</v>
      </c>
      <c r="R2137" s="47">
        <f ca="1">VLOOKUP(CONCATENATE($F2137," ",$G2137),AllocFactorMatrix,(R$4+1),FALSE)*$E2144</f>
        <v>-639.74875417310045</v>
      </c>
      <c r="S2137" s="47">
        <f ca="1">VLOOKUP(CONCATENATE($F2137," ",$G2137),AllocFactorMatrix,(S$4+1),FALSE)*$E2144</f>
        <v>-17.29027362063605</v>
      </c>
      <c r="T2137" s="47">
        <f ca="1">SUBTOTAL(9,P2137:S2137)</f>
        <v>-21497.165389819209</v>
      </c>
      <c r="U2137" s="47">
        <f ca="1">VLOOKUP(CONCATENATE($F2137," ",$G2137),AllocFactorMatrix,(U$4+1),FALSE)*$E2144</f>
        <v>-798.88140176533386</v>
      </c>
      <c r="V2137" s="47">
        <f ca="1">VLOOKUP(CONCATENATE($F2137," ",$G2137),AllocFactorMatrix,(V$4+1),FALSE)*$E2144</f>
        <v>-12723.230488740553</v>
      </c>
      <c r="W2137" s="47">
        <f ca="1">VLOOKUP(CONCATENATE($F2137," ",$G2137),AllocFactorMatrix,(W$4+1),FALSE)*$E2144</f>
        <v>-44632.925401525681</v>
      </c>
      <c r="X2137" s="47">
        <f ca="1">VLOOKUP(CONCATENATE($F2137," ",$G2137),AllocFactorMatrix,(X$4+1),FALSE)*$E2144</f>
        <v>-9380.5191436842251</v>
      </c>
      <c r="Y2137" s="47">
        <f ca="1">SUBTOTAL(9,U2137:X2137)</f>
        <v>-67535.5564357158</v>
      </c>
      <c r="Z2137" s="47">
        <f ca="1">VLOOKUP(CONCATENATE($F2137," ",$G2137),AllocFactorMatrix,(Z$4+1),FALSE)*$E2144</f>
        <v>-5001.6786795330909</v>
      </c>
      <c r="AA2137" s="47">
        <f ca="1">VLOOKUP(CONCATENATE($F2137," ",$G2137),AllocFactorMatrix,(AA$4+1),FALSE)*$E2144</f>
        <v>-93.117206885648343</v>
      </c>
      <c r="AB2137" s="47">
        <f t="shared" ref="AB2137:AB2144" ca="1" si="3025">SUBTOTAL(9,Z2137:AA2137)</f>
        <v>-5094.7958864187394</v>
      </c>
      <c r="AC2137" s="47">
        <f ca="1">VLOOKUP(CONCATENATE($F2137," ",$G2137),AllocFactorMatrix,(AC$4+1),FALSE)*$E2144</f>
        <v>-69.696106875875572</v>
      </c>
      <c r="AD2137" s="47">
        <f ca="1">VLOOKUP(CONCATENATE($F2137," ",$G2137),AllocFactorMatrix,(AD$4+1),FALSE)*$E2144</f>
        <v>-353.57900523566803</v>
      </c>
      <c r="AE2137" s="47">
        <f ca="1">VLOOKUP(CONCATENATE($F2137," ",$G2137),AllocFactorMatrix,(AE$4+1),FALSE)*$E2144</f>
        <v>-76.230792454371795</v>
      </c>
    </row>
    <row r="2138" spans="1:31" s="48" customFormat="1" hidden="1" outlineLevel="1">
      <c r="A2138" s="49"/>
      <c r="B2138" s="97"/>
      <c r="D2138" s="96"/>
      <c r="E2138" s="44"/>
      <c r="F2138" s="167" t="str">
        <f>F2144</f>
        <v>RSALE</v>
      </c>
      <c r="G2138" s="48" t="str">
        <f>$G$9</f>
        <v>BULKTRAN</v>
      </c>
      <c r="H2138" s="46">
        <f t="shared" ca="1" si="3022"/>
        <v>9678.9176785917134</v>
      </c>
      <c r="I2138" s="47">
        <f t="shared" ref="I2138:N2138" ca="1" si="3026">VLOOKUP(CONCATENATE($F2138," ",$G2138),AllocFactorMatrix,(I$4+1),FALSE)*$E2144</f>
        <v>14532.61975950548</v>
      </c>
      <c r="J2138" s="47">
        <f t="shared" ca="1" si="3026"/>
        <v>15.166838929364312</v>
      </c>
      <c r="K2138" s="47">
        <f t="shared" ca="1" si="3026"/>
        <v>36.166075579711638</v>
      </c>
      <c r="L2138" s="47">
        <f t="shared" ca="1" si="3026"/>
        <v>166.52123990242643</v>
      </c>
      <c r="M2138" s="47">
        <f t="shared" ca="1" si="3026"/>
        <v>21.010095436529813</v>
      </c>
      <c r="N2138" s="47">
        <f t="shared" ca="1" si="3026"/>
        <v>11.918629489780169</v>
      </c>
      <c r="O2138" s="47">
        <f t="shared" ca="1" si="3024"/>
        <v>199.4499648287364</v>
      </c>
      <c r="P2138" s="47">
        <f ca="1">VLOOKUP(CONCATENATE($F2138," ",$G2138),AllocFactorMatrix,(P$4+1),FALSE)*$E2144</f>
        <v>319.11672571990465</v>
      </c>
      <c r="Q2138" s="47">
        <f ca="1">VLOOKUP(CONCATENATE($F2138," ",$G2138),AllocFactorMatrix,(Q$4+1),FALSE)*$E2144</f>
        <v>-310.44574855871747</v>
      </c>
      <c r="R2138" s="47">
        <f ca="1">VLOOKUP(CONCATENATE($F2138," ",$G2138),AllocFactorMatrix,(R$4+1),FALSE)*$E2144</f>
        <v>-17.331400471657439</v>
      </c>
      <c r="S2138" s="47">
        <f ca="1">VLOOKUP(CONCATENATE($F2138," ",$G2138),AllocFactorMatrix,(S$4+1),FALSE)*$E2144</f>
        <v>4.7964322846402609</v>
      </c>
      <c r="T2138" s="47">
        <f t="shared" ref="T2138:T2144" ca="1" si="3027">SUBTOTAL(9,P2138:S2138)</f>
        <v>-3.8639910258299963</v>
      </c>
      <c r="U2138" s="47">
        <f ca="1">VLOOKUP(CONCATENATE($F2138," ",$G2138),AllocFactorMatrix,(U$4+1),FALSE)*$E2144</f>
        <v>41.608479261275583</v>
      </c>
      <c r="V2138" s="47">
        <f ca="1">VLOOKUP(CONCATENATE($F2138," ",$G2138),AllocFactorMatrix,(V$4+1),FALSE)*$E2144</f>
        <v>-1227.5610925614844</v>
      </c>
      <c r="W2138" s="47">
        <f ca="1">VLOOKUP(CONCATENATE($F2138," ",$G2138),AllocFactorMatrix,(W$4+1),FALSE)*$E2144</f>
        <v>-2630.9969194986843</v>
      </c>
      <c r="X2138" s="47">
        <f ca="1">VLOOKUP(CONCATENATE($F2138," ",$G2138),AllocFactorMatrix,(X$4+1),FALSE)*$E2144</f>
        <v>-1250.3914671490668</v>
      </c>
      <c r="Y2138" s="47">
        <f t="shared" ref="Y2138:Y2144" ca="1" si="3028">SUBTOTAL(9,U2138:X2138)</f>
        <v>-5067.34099994796</v>
      </c>
      <c r="Z2138" s="47">
        <f ca="1">VLOOKUP(CONCATENATE($F2138," ",$G2138),AllocFactorMatrix,(Z$4+1),FALSE)*$E2144</f>
        <v>3.0997545153217891</v>
      </c>
      <c r="AA2138" s="47">
        <f ca="1">VLOOKUP(CONCATENATE($F2138," ",$G2138),AllocFactorMatrix,(AA$4+1),FALSE)*$E2144</f>
        <v>4.159455848180162</v>
      </c>
      <c r="AB2138" s="47">
        <f t="shared" ca="1" si="3025"/>
        <v>7.2592103635019516</v>
      </c>
      <c r="AC2138" s="47">
        <f ca="1">VLOOKUP(CONCATENATE($F2138," ",$G2138),AllocFactorMatrix,(AC$4+1),FALSE)*$E2144</f>
        <v>-1.6277177080662972</v>
      </c>
      <c r="AD2138" s="47">
        <f ca="1">VLOOKUP(CONCATENATE($F2138," ",$G2138),AllocFactorMatrix,(AD$4+1),FALSE)*$E2144</f>
        <v>-30.877643712198971</v>
      </c>
      <c r="AE2138" s="47">
        <f ca="1">VLOOKUP(CONCATENATE($F2138," ",$G2138),AllocFactorMatrix,(AE$4+1),FALSE)*$E2144</f>
        <v>-8.0338182210102023</v>
      </c>
    </row>
    <row r="2139" spans="1:31" s="48" customFormat="1" hidden="1" outlineLevel="1">
      <c r="A2139" s="49"/>
      <c r="B2139" s="97"/>
      <c r="D2139" s="96"/>
      <c r="E2139" s="44"/>
      <c r="F2139" s="167" t="str">
        <f>F2144</f>
        <v>RSALE</v>
      </c>
      <c r="G2139" s="48" t="str">
        <f>$G$10</f>
        <v>SUBTRAN</v>
      </c>
      <c r="H2139" s="46">
        <f t="shared" ca="1" si="3022"/>
        <v>2747.2793142812075</v>
      </c>
      <c r="I2139" s="47">
        <f t="shared" ref="I2139:N2139" ca="1" si="3029">VLOOKUP(CONCATENATE($F2139," ",$G2139),AllocFactorMatrix,(I$4+1),FALSE)*$E2144</f>
        <v>3834.8589039540079</v>
      </c>
      <c r="J2139" s="47">
        <f t="shared" ca="1" si="3029"/>
        <v>2.8967736403307622</v>
      </c>
      <c r="K2139" s="47">
        <f t="shared" ca="1" si="3029"/>
        <v>7.3367130312067612</v>
      </c>
      <c r="L2139" s="47">
        <f t="shared" ca="1" si="3029"/>
        <v>47.491734180437625</v>
      </c>
      <c r="M2139" s="47">
        <f t="shared" ca="1" si="3029"/>
        <v>5.6451415831289289</v>
      </c>
      <c r="N2139" s="47">
        <f t="shared" ca="1" si="3029"/>
        <v>3.8509434131772045</v>
      </c>
      <c r="O2139" s="47">
        <f t="shared" ca="1" si="3024"/>
        <v>56.987819176743756</v>
      </c>
      <c r="P2139" s="47">
        <f ca="1">VLOOKUP(CONCATENATE($F2139," ",$G2139),AllocFactorMatrix,(P$4+1),FALSE)*$E2144</f>
        <v>83.806954857857747</v>
      </c>
      <c r="Q2139" s="47">
        <f ca="1">VLOOKUP(CONCATENATE($F2139," ",$G2139),AllocFactorMatrix,(Q$4+1),FALSE)*$E2144</f>
        <v>-79.377908446798713</v>
      </c>
      <c r="R2139" s="47">
        <f ca="1">VLOOKUP(CONCATENATE($F2139," ",$G2139),AllocFactorMatrix,(R$4+1),FALSE)*$E2144</f>
        <v>-5.6424066380917983</v>
      </c>
      <c r="S2139" s="47">
        <f ca="1">VLOOKUP(CONCATENATE($F2139," ",$G2139),AllocFactorMatrix,(S$4+1),FALSE)*$E2144</f>
        <v>0</v>
      </c>
      <c r="T2139" s="47">
        <f t="shared" ca="1" si="3027"/>
        <v>-1.2133602270327648</v>
      </c>
      <c r="U2139" s="47">
        <f ca="1">VLOOKUP(CONCATENATE($F2139," ",$G2139),AllocFactorMatrix,(U$4+1),FALSE)*$E2144</f>
        <v>10.244235732690663</v>
      </c>
      <c r="V2139" s="47">
        <f ca="1">VLOOKUP(CONCATENATE($F2139," ",$G2139),AllocFactorMatrix,(V$4+1),FALSE)*$E2144</f>
        <v>-310.00698150065665</v>
      </c>
      <c r="W2139" s="47">
        <f ca="1">VLOOKUP(CONCATENATE($F2139," ",$G2139),AllocFactorMatrix,(W$4+1),FALSE)*$E2144</f>
        <v>-855.74353549843431</v>
      </c>
      <c r="X2139" s="47">
        <f ca="1">VLOOKUP(CONCATENATE($F2139," ",$G2139),AllocFactorMatrix,(X$4+1),FALSE)*$E2144</f>
        <v>-3.5465418398838503E-155</v>
      </c>
      <c r="Y2139" s="47">
        <f t="shared" ca="1" si="3028"/>
        <v>-1155.5062812664003</v>
      </c>
      <c r="Z2139" s="47">
        <f ca="1">VLOOKUP(CONCATENATE($F2139," ",$G2139),AllocFactorMatrix,(Z$4+1),FALSE)*$E2144</f>
        <v>1.2520191524620865</v>
      </c>
      <c r="AA2139" s="47">
        <f ca="1">VLOOKUP(CONCATENATE($F2139," ",$G2139),AllocFactorMatrix,(AA$4+1),FALSE)*$E2144</f>
        <v>1.0816739234677004</v>
      </c>
      <c r="AB2139" s="47">
        <f t="shared" ca="1" si="3025"/>
        <v>2.3336930759297871</v>
      </c>
      <c r="AC2139" s="47">
        <f ca="1">VLOOKUP(CONCATENATE($F2139," ",$G2139),AllocFactorMatrix,(AC$4+1),FALSE)*$E2144</f>
        <v>-0.4149471035756937</v>
      </c>
      <c r="AD2139" s="47">
        <f ca="1">VLOOKUP(CONCATENATE($F2139," ",$G2139),AllocFactorMatrix,(AD$4+1),FALSE)*$E2144</f>
        <v>0</v>
      </c>
      <c r="AE2139" s="47">
        <f ca="1">VLOOKUP(CONCATENATE($F2139," ",$G2139),AllocFactorMatrix,(AE$4+1),FALSE)*$E2144</f>
        <v>0</v>
      </c>
    </row>
    <row r="2140" spans="1:31" s="48" customFormat="1" hidden="1" outlineLevel="1">
      <c r="A2140" s="49"/>
      <c r="B2140" s="97"/>
      <c r="D2140" s="96"/>
      <c r="E2140" s="44"/>
      <c r="F2140" s="167" t="str">
        <f>F2144</f>
        <v>RSALE</v>
      </c>
      <c r="G2140" s="48" t="str">
        <f>$G$11</f>
        <v>DISTPRI</v>
      </c>
      <c r="H2140" s="46">
        <f t="shared" ca="1" si="3022"/>
        <v>-55552.183743367976</v>
      </c>
      <c r="I2140" s="47">
        <f t="shared" ref="I2140:N2140" ca="1" si="3030">VLOOKUP(CONCATENATE($F2140," ",$G2140),AllocFactorMatrix,(I$4+1),FALSE)*$E2144</f>
        <v>-28815.32220059021</v>
      </c>
      <c r="J2140" s="47">
        <f t="shared" ca="1" si="3030"/>
        <v>2.1497279903730284</v>
      </c>
      <c r="K2140" s="47">
        <f t="shared" ca="1" si="3030"/>
        <v>9.2592585916815366</v>
      </c>
      <c r="L2140" s="47">
        <f t="shared" ca="1" si="3030"/>
        <v>-11278.100091630331</v>
      </c>
      <c r="M2140" s="47">
        <f t="shared" ca="1" si="3030"/>
        <v>-128.51092895618677</v>
      </c>
      <c r="N2140" s="47">
        <f t="shared" ca="1" si="3030"/>
        <v>0</v>
      </c>
      <c r="O2140" s="47">
        <f t="shared" ca="1" si="3024"/>
        <v>-11406.611020586517</v>
      </c>
      <c r="P2140" s="47">
        <f ca="1">VLOOKUP(CONCATENATE($F2140," ",$G2140),AllocFactorMatrix,(P$4+1),FALSE)*$E2144</f>
        <v>-6180.1786865667927</v>
      </c>
      <c r="Q2140" s="47">
        <f ca="1">VLOOKUP(CONCATENATE($F2140," ",$G2140),AllocFactorMatrix,(Q$4+1),FALSE)*$E2144</f>
        <v>-1531.1727207422286</v>
      </c>
      <c r="R2140" s="47">
        <f ca="1">VLOOKUP(CONCATENATE($F2140," ",$G2140),AllocFactorMatrix,(R$4+1),FALSE)*$E2144</f>
        <v>0</v>
      </c>
      <c r="S2140" s="47">
        <f ca="1">VLOOKUP(CONCATENATE($F2140," ",$G2140),AllocFactorMatrix,(S$4+1),FALSE)*$E2144</f>
        <v>0</v>
      </c>
      <c r="T2140" s="47">
        <f t="shared" ca="1" si="3027"/>
        <v>-7711.3514073090209</v>
      </c>
      <c r="U2140" s="47">
        <f ca="1">VLOOKUP(CONCATENATE($F2140," ",$G2140),AllocFactorMatrix,(U$4+1),FALSE)*$E2144</f>
        <v>-252.78952972347858</v>
      </c>
      <c r="V2140" s="47">
        <f ca="1">VLOOKUP(CONCATENATE($F2140," ",$G2140),AllocFactorMatrix,(V$4+1),FALSE)*$E2144</f>
        <v>-5480.0347939400244</v>
      </c>
      <c r="W2140" s="47">
        <f ca="1">VLOOKUP(CONCATENATE($F2140," ",$G2140),AllocFactorMatrix,(W$4+1),FALSE)*$E2144</f>
        <v>5.4914726468549442E-83</v>
      </c>
      <c r="X2140" s="47">
        <f ca="1">VLOOKUP(CONCATENATE($F2140," ",$G2140),AllocFactorMatrix,(X$4+1),FALSE)*$E2144</f>
        <v>-5.5188435472179245E-155</v>
      </c>
      <c r="Y2140" s="47">
        <f t="shared" ca="1" si="3028"/>
        <v>-5732.8243236635026</v>
      </c>
      <c r="Z2140" s="47">
        <f ca="1">VLOOKUP(CONCATENATE($F2140," ",$G2140),AllocFactorMatrix,(Z$4+1),FALSE)*$E2144</f>
        <v>-1839.2508616170483</v>
      </c>
      <c r="AA2140" s="47">
        <f ca="1">VLOOKUP(CONCATENATE($F2140," ",$G2140),AllocFactorMatrix,(AA$4+1),FALSE)*$E2144</f>
        <v>-31.524989051691144</v>
      </c>
      <c r="AB2140" s="47">
        <f t="shared" ca="1" si="3025"/>
        <v>-1870.7758506687394</v>
      </c>
      <c r="AC2140" s="47">
        <f ca="1">VLOOKUP(CONCATENATE($F2140," ",$G2140),AllocFactorMatrix,(AC$4+1),FALSE)*$E2144</f>
        <v>-26.707927132054941</v>
      </c>
      <c r="AD2140" s="47">
        <f ca="1">VLOOKUP(CONCATENATE($F2140," ",$G2140),AllocFactorMatrix,(AD$4+1),FALSE)*$E2144</f>
        <v>0</v>
      </c>
      <c r="AE2140" s="47">
        <f ca="1">VLOOKUP(CONCATENATE($F2140," ",$G2140),AllocFactorMatrix,(AE$4+1),FALSE)*$E2144</f>
        <v>0</v>
      </c>
    </row>
    <row r="2141" spans="1:31" s="48" customFormat="1" hidden="1" outlineLevel="1">
      <c r="A2141" s="49"/>
      <c r="B2141" s="97"/>
      <c r="D2141" s="96"/>
      <c r="E2141" s="44"/>
      <c r="F2141" s="167" t="str">
        <f>F2144</f>
        <v>RSALE</v>
      </c>
      <c r="G2141" s="48" t="str">
        <f>$G$12</f>
        <v>DISTSEC</v>
      </c>
      <c r="H2141" s="46">
        <f t="shared" ca="1" si="3022"/>
        <v>-21472.947101643054</v>
      </c>
      <c r="I2141" s="47">
        <f t="shared" ref="I2141:N2141" ca="1" si="3031">VLOOKUP(CONCATENATE($F2141," ",$G2141),AllocFactorMatrix,(I$4+1),FALSE)*$E2144</f>
        <v>-13241.561723628998</v>
      </c>
      <c r="J2141" s="47">
        <f t="shared" ca="1" si="3031"/>
        <v>3.3219413958433708</v>
      </c>
      <c r="K2141" s="47">
        <f t="shared" ca="1" si="3031"/>
        <v>9.8972324226126478</v>
      </c>
      <c r="L2141" s="47">
        <f t="shared" ca="1" si="3031"/>
        <v>-4777.9157026627745</v>
      </c>
      <c r="M2141" s="47">
        <f t="shared" ca="1" si="3031"/>
        <v>0</v>
      </c>
      <c r="N2141" s="47">
        <f t="shared" ca="1" si="3031"/>
        <v>0</v>
      </c>
      <c r="O2141" s="47">
        <f t="shared" ca="1" si="3024"/>
        <v>-4777.9157026627745</v>
      </c>
      <c r="P2141" s="47">
        <f ca="1">VLOOKUP(CONCATENATE($F2141," ",$G2141),AllocFactorMatrix,(P$4+1),FALSE)*$E2144</f>
        <v>-2245.6868363991416</v>
      </c>
      <c r="Q2141" s="47">
        <f ca="1">VLOOKUP(CONCATENATE($F2141," ",$G2141),AllocFactorMatrix,(Q$4+1),FALSE)*$E2144</f>
        <v>0</v>
      </c>
      <c r="R2141" s="47">
        <f ca="1">VLOOKUP(CONCATENATE($F2141," ",$G2141),AllocFactorMatrix,(R$4+1),FALSE)*$E2144</f>
        <v>0</v>
      </c>
      <c r="S2141" s="47">
        <f ca="1">VLOOKUP(CONCATENATE($F2141," ",$G2141),AllocFactorMatrix,(S$4+1),FALSE)*$E2144</f>
        <v>0</v>
      </c>
      <c r="T2141" s="47">
        <f t="shared" ca="1" si="3027"/>
        <v>-2245.6868363991416</v>
      </c>
      <c r="U2141" s="47">
        <f ca="1">VLOOKUP(CONCATENATE($F2141," ",$G2141),AllocFactorMatrix,(U$4+1),FALSE)*$E2144</f>
        <v>-74.819796779794842</v>
      </c>
      <c r="V2141" s="47">
        <f ca="1">VLOOKUP(CONCATENATE($F2141," ",$G2141),AllocFactorMatrix,(V$4+1),FALSE)*$E2144</f>
        <v>-5.7733883624486791E-126</v>
      </c>
      <c r="W2141" s="47">
        <f ca="1">VLOOKUP(CONCATENATE($F2141," ",$G2141),AllocFactorMatrix,(W$4+1),FALSE)*$E2144</f>
        <v>2.083373913341993E-84</v>
      </c>
      <c r="X2141" s="47">
        <f ca="1">VLOOKUP(CONCATENATE($F2141," ",$G2141),AllocFactorMatrix,(X$4+1),FALSE)*$E2144</f>
        <v>0</v>
      </c>
      <c r="Y2141" s="47">
        <f t="shared" ca="1" si="3028"/>
        <v>-74.819796779794842</v>
      </c>
      <c r="Z2141" s="47">
        <f ca="1">VLOOKUP(CONCATENATE($F2141," ",$G2141),AllocFactorMatrix,(Z$4+1),FALSE)*$E2144</f>
        <v>-692.86567813339207</v>
      </c>
      <c r="AA2141" s="47">
        <f ca="1">VLOOKUP(CONCATENATE($F2141," ",$G2141),AllocFactorMatrix,(AA$4+1),FALSE)*$E2144</f>
        <v>0</v>
      </c>
      <c r="AB2141" s="47">
        <f t="shared" ca="1" si="3025"/>
        <v>-692.86567813339207</v>
      </c>
      <c r="AC2141" s="47">
        <f ca="1">VLOOKUP(CONCATENATE($F2141," ",$G2141),AllocFactorMatrix,(AC$4+1),FALSE)*$E2144</f>
        <v>-9.0957173492205605</v>
      </c>
      <c r="AD2141" s="47">
        <f ca="1">VLOOKUP(CONCATENATE($F2141," ",$G2141),AllocFactorMatrix,(AD$4+1),FALSE)*$E2144</f>
        <v>-362.59908530160294</v>
      </c>
      <c r="AE2141" s="47">
        <f ca="1">VLOOKUP(CONCATENATE($F2141," ",$G2141),AllocFactorMatrix,(AE$4+1),FALSE)*$E2144</f>
        <v>-81.621735206495799</v>
      </c>
    </row>
    <row r="2142" spans="1:31" s="48" customFormat="1" hidden="1" outlineLevel="1">
      <c r="A2142" s="49"/>
      <c r="B2142" s="97"/>
      <c r="D2142" s="96"/>
      <c r="E2142" s="44"/>
      <c r="F2142" s="167" t="str">
        <f>F2144</f>
        <v>RSALE</v>
      </c>
      <c r="G2142" s="48" t="str">
        <f>$G$13</f>
        <v>ENERGY</v>
      </c>
      <c r="H2142" s="46">
        <f t="shared" ca="1" si="3022"/>
        <v>-142219.61858024055</v>
      </c>
      <c r="I2142" s="47">
        <f t="shared" ref="I2142:N2142" ca="1" si="3032">VLOOKUP(CONCATENATE($F2142," ",$G2142),AllocFactorMatrix,(I$4+1),FALSE)*$E2144</f>
        <v>-59849.763919957913</v>
      </c>
      <c r="J2142" s="47">
        <f t="shared" ca="1" si="3032"/>
        <v>-20.971758709753864</v>
      </c>
      <c r="K2142" s="47">
        <f t="shared" ca="1" si="3032"/>
        <v>-68.444475558516515</v>
      </c>
      <c r="L2142" s="47">
        <f t="shared" ca="1" si="3032"/>
        <v>-17233.571146015776</v>
      </c>
      <c r="M2142" s="47">
        <f t="shared" ca="1" si="3032"/>
        <v>-233.48565565613586</v>
      </c>
      <c r="N2142" s="47">
        <f t="shared" ca="1" si="3032"/>
        <v>-45.575691848857133</v>
      </c>
      <c r="O2142" s="47">
        <f t="shared" ca="1" si="3024"/>
        <v>-17512.63249352077</v>
      </c>
      <c r="P2142" s="47">
        <f ca="1">VLOOKUP(CONCATENATE($F2142," ",$G2142),AllocFactorMatrix,(P$4+1),FALSE)*$E2144</f>
        <v>-10861.592947622625</v>
      </c>
      <c r="Q2142" s="47">
        <f ca="1">VLOOKUP(CONCATENATE($F2142," ",$G2142),AllocFactorMatrix,(Q$4+1),FALSE)*$E2144</f>
        <v>-1673.913509248888</v>
      </c>
      <c r="R2142" s="47">
        <f ca="1">VLOOKUP(CONCATENATE($F2142," ",$G2142),AllocFactorMatrix,(R$4+1),FALSE)*$E2144</f>
        <v>-354.85252904590868</v>
      </c>
      <c r="S2142" s="47">
        <f ca="1">VLOOKUP(CONCATENATE($F2142," ",$G2142),AllocFactorMatrix,(S$4+1),FALSE)*$E2144</f>
        <v>-16.244906270663723</v>
      </c>
      <c r="T2142" s="47">
        <f t="shared" ca="1" si="3027"/>
        <v>-12906.603892188086</v>
      </c>
      <c r="U2142" s="47">
        <f ca="1">VLOOKUP(CONCATENATE($F2142," ",$G2142),AllocFactorMatrix,(U$4+1),FALSE)*$E2144</f>
        <v>-598.93873171315784</v>
      </c>
      <c r="V2142" s="47">
        <f ca="1">VLOOKUP(CONCATENATE($F2142," ",$G2142),AllocFactorMatrix,(V$4+1),FALSE)*$E2144</f>
        <v>-7736.263846541493</v>
      </c>
      <c r="W2142" s="47">
        <f ca="1">VLOOKUP(CONCATENATE($F2142," ",$G2142),AllocFactorMatrix,(W$4+1),FALSE)*$E2144</f>
        <v>-32822.810154350991</v>
      </c>
      <c r="X2142" s="47">
        <f ca="1">VLOOKUP(CONCATENATE($F2142," ",$G2142),AllocFactorMatrix,(X$4+1),FALSE)*$E2144</f>
        <v>-5986.9561114753187</v>
      </c>
      <c r="Y2142" s="47">
        <f t="shared" ca="1" si="3028"/>
        <v>-47144.968844080955</v>
      </c>
      <c r="Z2142" s="47">
        <f ca="1">VLOOKUP(CONCATENATE($F2142," ",$G2142),AllocFactorMatrix,(Z$4+1),FALSE)*$E2144</f>
        <v>-3070.0642094235286</v>
      </c>
      <c r="AA2142" s="47">
        <f ca="1">VLOOKUP(CONCATENATE($F2142," ",$G2142),AllocFactorMatrix,(AA$4+1),FALSE)*$E2144</f>
        <v>-62.272688178192809</v>
      </c>
      <c r="AB2142" s="47">
        <f t="shared" ca="1" si="3025"/>
        <v>-3132.3368976017214</v>
      </c>
      <c r="AC2142" s="47">
        <f ca="1">VLOOKUP(CONCATENATE($F2142," ",$G2142),AllocFactorMatrix,(AC$4+1),FALSE)*$E2144</f>
        <v>-55.960986163690109</v>
      </c>
      <c r="AD2142" s="47">
        <f ca="1">VLOOKUP(CONCATENATE($F2142," ",$G2142),AllocFactorMatrix,(AD$4+1),FALSE)*$E2144</f>
        <v>-1263.0212529157041</v>
      </c>
      <c r="AE2142" s="47">
        <f ca="1">VLOOKUP(CONCATENATE($F2142," ",$G2142),AllocFactorMatrix,(AE$4+1),FALSE)*$E2144</f>
        <v>-264.91405954345339</v>
      </c>
    </row>
    <row r="2143" spans="1:31" s="48" customFormat="1" hidden="1" outlineLevel="1">
      <c r="A2143" s="49"/>
      <c r="B2143" s="97"/>
      <c r="D2143" s="96"/>
      <c r="E2143" s="44"/>
      <c r="F2143" s="167" t="str">
        <f>F2144</f>
        <v>RSALE</v>
      </c>
      <c r="G2143" s="48" t="str">
        <f>$G$14</f>
        <v>CUSTOMER</v>
      </c>
      <c r="H2143" s="46">
        <f t="shared" ca="1" si="3022"/>
        <v>-21387.416047402683</v>
      </c>
      <c r="I2143" s="47">
        <f t="shared" ref="I2143:N2143" ca="1" si="3033">VLOOKUP(CONCATENATE($F2143," ",$G2143),AllocFactorMatrix,(I$4+1),FALSE)*$E2144</f>
        <v>-10681.239760924744</v>
      </c>
      <c r="J2143" s="47">
        <f t="shared" ca="1" si="3033"/>
        <v>-1.5510261359243787</v>
      </c>
      <c r="K2143" s="47">
        <f t="shared" ca="1" si="3033"/>
        <v>-7.7314278541508026</v>
      </c>
      <c r="L2143" s="47">
        <f t="shared" ca="1" si="3033"/>
        <v>-3663.8800234467367</v>
      </c>
      <c r="M2143" s="47">
        <f t="shared" ca="1" si="3033"/>
        <v>-162.46200847250742</v>
      </c>
      <c r="N2143" s="47">
        <f t="shared" ca="1" si="3033"/>
        <v>-18.406474480685578</v>
      </c>
      <c r="O2143" s="47">
        <f t="shared" ca="1" si="3024"/>
        <v>-3844.7485063999297</v>
      </c>
      <c r="P2143" s="47">
        <f ca="1">VLOOKUP(CONCATENATE($F2143," ",$G2143),AllocFactorMatrix,(P$4+1),FALSE)*$E2144</f>
        <v>-234.10294231196852</v>
      </c>
      <c r="Q2143" s="47">
        <f ca="1">VLOOKUP(CONCATENATE($F2143," ",$G2143),AllocFactorMatrix,(Q$4+1),FALSE)*$E2144</f>
        <v>-86.174556580081699</v>
      </c>
      <c r="R2143" s="47">
        <f ca="1">VLOOKUP(CONCATENATE($F2143," ",$G2143),AllocFactorMatrix,(R$4+1),FALSE)*$E2144</f>
        <v>-81.800455188702685</v>
      </c>
      <c r="S2143" s="47">
        <f ca="1">VLOOKUP(CONCATENATE($F2143," ",$G2143),AllocFactorMatrix,(S$4+1),FALSE)*$E2144</f>
        <v>-4.1934293586053721</v>
      </c>
      <c r="T2143" s="47">
        <f t="shared" ca="1" si="3027"/>
        <v>-406.27138343935832</v>
      </c>
      <c r="U2143" s="47">
        <f ca="1">VLOOKUP(CONCATENATE($F2143," ",$G2143),AllocFactorMatrix,(U$4+1),FALSE)*$E2144</f>
        <v>-1.4892536032463177</v>
      </c>
      <c r="V2143" s="47">
        <f ca="1">VLOOKUP(CONCATENATE($F2143," ",$G2143),AllocFactorMatrix,(V$4+1),FALSE)*$E2144</f>
        <v>-62.922277165475307</v>
      </c>
      <c r="W2143" s="47">
        <f ca="1">VLOOKUP(CONCATENATE($F2143," ",$G2143),AllocFactorMatrix,(W$4+1),FALSE)*$E2144</f>
        <v>-149.35118949147829</v>
      </c>
      <c r="X2143" s="47">
        <f ca="1">VLOOKUP(CONCATENATE($F2143," ",$G2143),AllocFactorMatrix,(X$4+1),FALSE)*$E2144</f>
        <v>-56.34551322793606</v>
      </c>
      <c r="Y2143" s="47">
        <f t="shared" ca="1" si="3028"/>
        <v>-270.10823348813597</v>
      </c>
      <c r="Z2143" s="47">
        <f ca="1">VLOOKUP(CONCATENATE($F2143," ",$G2143),AllocFactorMatrix,(Z$4+1),FALSE)*$E2144</f>
        <v>-51.604946056782161</v>
      </c>
      <c r="AA2143" s="47">
        <f ca="1">VLOOKUP(CONCATENATE($F2143," ",$G2143),AllocFactorMatrix,(AA$4+1),FALSE)*$E2144</f>
        <v>-0.82897177989842796</v>
      </c>
      <c r="AB2143" s="47">
        <f t="shared" ca="1" si="3025"/>
        <v>-52.433917836680592</v>
      </c>
      <c r="AC2143" s="47">
        <f ca="1">VLOOKUP(CONCATENATE($F2143," ",$G2143),AllocFactorMatrix,(AC$4+1),FALSE)*$E2144</f>
        <v>-5.256351484800228</v>
      </c>
      <c r="AD2143" s="47">
        <f ca="1">VLOOKUP(CONCATENATE($F2143," ",$G2143),AllocFactorMatrix,(AD$4+1),FALSE)*$E2144</f>
        <v>-5219.6715784787175</v>
      </c>
      <c r="AE2143" s="47">
        <f ca="1">VLOOKUP(CONCATENATE($F2143," ",$G2143),AllocFactorMatrix,(AE$4+1),FALSE)*$E2144</f>
        <v>-898.40386136024915</v>
      </c>
    </row>
    <row r="2144" spans="1:31" s="48" customFormat="1" collapsed="1">
      <c r="A2144" s="49"/>
      <c r="B2144" s="97"/>
      <c r="D2144" s="96" t="s">
        <v>688</v>
      </c>
      <c r="E2144" s="54">
        <v>-458333</v>
      </c>
      <c r="F2144" s="54" t="s">
        <v>70</v>
      </c>
      <c r="G2144" s="48" t="str">
        <f>$G$15</f>
        <v>TOTAL</v>
      </c>
      <c r="H2144" s="46">
        <f t="shared" ca="1" si="3022"/>
        <v>-458332.99999999994</v>
      </c>
      <c r="I2144" s="47">
        <f t="shared" ref="I2144:N2144" ca="1" si="3034">VLOOKUP(CONCATENATE($F2144," ",$G2144),AllocFactorMatrix,(I$4+1),FALSE)*$E2144</f>
        <v>-198984.91187468448</v>
      </c>
      <c r="J2144" s="47">
        <f t="shared" ca="1" si="3034"/>
        <v>-19.507320230935527</v>
      </c>
      <c r="K2144" s="47">
        <f t="shared" ca="1" si="3034"/>
        <v>-50.477895567717042</v>
      </c>
      <c r="L2144" s="47">
        <f t="shared" ca="1" si="3034"/>
        <v>-66989.202558868725</v>
      </c>
      <c r="M2144" s="47">
        <f t="shared" ca="1" si="3034"/>
        <v>-875.85134093349745</v>
      </c>
      <c r="N2144" s="47">
        <f t="shared" ca="1" si="3034"/>
        <v>-98.439920897819079</v>
      </c>
      <c r="O2144" s="47">
        <f t="shared" ca="1" si="3024"/>
        <v>-67963.493820700038</v>
      </c>
      <c r="P2144" s="47">
        <f ca="1">VLOOKUP(CONCATENATE($F2144," ",$G2144),AllocFactorMatrix,(P$4+1),FALSE)*$E2144</f>
        <v>-36446.211510471141</v>
      </c>
      <c r="Q2144" s="47">
        <f ca="1">VLOOKUP(CONCATENATE($F2144," ",$G2144),AllocFactorMatrix,(Q$4+1),FALSE)*$E2144</f>
        <v>-7193.6370274538158</v>
      </c>
      <c r="R2144" s="47">
        <f ca="1">VLOOKUP(CONCATENATE($F2144," ",$G2144),AllocFactorMatrix,(R$4+1),FALSE)*$E2144</f>
        <v>-1099.3755455174608</v>
      </c>
      <c r="S2144" s="47">
        <f ca="1">VLOOKUP(CONCATENATE($F2144," ",$G2144),AllocFactorMatrix,(S$4+1),FALSE)*$E2144</f>
        <v>-32.93217696526488</v>
      </c>
      <c r="T2144" s="47">
        <f t="shared" ca="1" si="3027"/>
        <v>-44772.156260407683</v>
      </c>
      <c r="U2144" s="47">
        <f ca="1">VLOOKUP(CONCATENATE($F2144," ",$G2144),AllocFactorMatrix,(U$4+1),FALSE)*$E2144</f>
        <v>-1675.0659985910454</v>
      </c>
      <c r="V2144" s="47">
        <f ca="1">VLOOKUP(CONCATENATE($F2144," ",$G2144),AllocFactorMatrix,(V$4+1),FALSE)*$E2144</f>
        <v>-27540.019480449686</v>
      </c>
      <c r="W2144" s="47">
        <f ca="1">VLOOKUP(CONCATENATE($F2144," ",$G2144),AllocFactorMatrix,(W$4+1),FALSE)*$E2144</f>
        <v>-81091.827200365253</v>
      </c>
      <c r="X2144" s="47">
        <f ca="1">VLOOKUP(CONCATENATE($F2144," ",$G2144),AllocFactorMatrix,(X$4+1),FALSE)*$E2144</f>
        <v>-16674.212235536546</v>
      </c>
      <c r="Y2144" s="47">
        <f t="shared" ca="1" si="3028"/>
        <v>-126981.12491494253</v>
      </c>
      <c r="Z2144" s="47">
        <f ca="1">VLOOKUP(CONCATENATE($F2144," ",$G2144),AllocFactorMatrix,(Z$4+1),FALSE)*$E2144</f>
        <v>-10651.112601096058</v>
      </c>
      <c r="AA2144" s="47">
        <f ca="1">VLOOKUP(CONCATENATE($F2144," ",$G2144),AllocFactorMatrix,(AA$4+1),FALSE)*$E2144</f>
        <v>-182.50272612378285</v>
      </c>
      <c r="AB2144" s="47">
        <f t="shared" ca="1" si="3025"/>
        <v>-10833.615327219841</v>
      </c>
      <c r="AC2144" s="47">
        <f ca="1">VLOOKUP(CONCATENATE($F2144," ",$G2144),AllocFactorMatrix,(AC$4+1),FALSE)*$E2144</f>
        <v>-168.75975381728338</v>
      </c>
      <c r="AD2144" s="47">
        <f ca="1">VLOOKUP(CONCATENATE($F2144," ",$G2144),AllocFactorMatrix,(AD$4+1),FALSE)*$E2144</f>
        <v>-7229.7485656438939</v>
      </c>
      <c r="AE2144" s="47">
        <f ca="1">VLOOKUP(CONCATENATE($F2144," ",$G2144),AllocFactorMatrix,(AE$4+1),FALSE)*$E2144</f>
        <v>-1329.2042667855806</v>
      </c>
    </row>
    <row r="2145" spans="3:31" hidden="1" outlineLevel="1">
      <c r="E2145" s="7"/>
      <c r="F2145" s="96"/>
      <c r="G2145" s="48" t="str">
        <f>$G$8</f>
        <v>PRODUCTION</v>
      </c>
      <c r="H2145" s="53">
        <f t="shared" ref="H2145:AE2145" ca="1" si="3035">+H1969+H1961+H1873+H1921+H2049+H1977+H1985+H1993+H2001+H2009+H2017+H1913+H2033+H1929+H1937+H1945+H1953+H2113+H2057+H2121+H2073+H2081+H1897+H1881+H1889+H2025+H2041+H2089+H2097+H1905+H2065+H2129+H2105+H2137</f>
        <v>9079023.3207613938</v>
      </c>
      <c r="I2145" s="53">
        <f t="shared" ca="1" si="3035"/>
        <v>7993061.5857999474</v>
      </c>
      <c r="J2145" s="53">
        <f t="shared" ref="J2145:K2145" ca="1" si="3036">+J1969+J1961+J1873+J1921+J2049+J1977+J1985+J1993+J2001+J2009+J2017+J1913+J2033+J1929+J1937+J1945+J1953+J2113+J2057+J2121+J2073+J2081+J1897+J1881+J1889+J2025+J2041+J2089+J2097+J1905+J2065+J2129+J2105+J2137</f>
        <v>6340.7613011396415</v>
      </c>
      <c r="K2145" s="53">
        <f t="shared" ca="1" si="3036"/>
        <v>17205.178120799315</v>
      </c>
      <c r="L2145" s="53">
        <f t="shared" ca="1" si="3035"/>
        <v>1564961.0157977582</v>
      </c>
      <c r="M2145" s="53">
        <f t="shared" ca="1" si="3035"/>
        <v>20336.371852971817</v>
      </c>
      <c r="N2145" s="53">
        <f t="shared" ca="1" si="3035"/>
        <v>12031.015180014248</v>
      </c>
      <c r="O2145" s="53">
        <f t="shared" ca="1" si="3035"/>
        <v>1597328.4028307442</v>
      </c>
      <c r="P2145" s="53">
        <f t="shared" ca="1" si="3035"/>
        <v>732146.05413408368</v>
      </c>
      <c r="Q2145" s="53">
        <f t="shared" ca="1" si="3035"/>
        <v>-60498.524682383184</v>
      </c>
      <c r="R2145" s="53">
        <f t="shared" ca="1" si="3035"/>
        <v>3129.8397691879218</v>
      </c>
      <c r="S2145" s="53">
        <f t="shared" ca="1" si="3035"/>
        <v>2196.1939999640181</v>
      </c>
      <c r="T2145" s="53">
        <f t="shared" ca="1" si="3035"/>
        <v>676973.56322085287</v>
      </c>
      <c r="U2145" s="53">
        <f t="shared" ca="1" si="3035"/>
        <v>53093.622410176336</v>
      </c>
      <c r="V2145" s="53">
        <f t="shared" ca="1" si="3035"/>
        <v>-241566.77462115351</v>
      </c>
      <c r="W2145" s="53">
        <f t="shared" ca="1" si="3035"/>
        <v>-963576.88899441611</v>
      </c>
      <c r="X2145" s="53">
        <f t="shared" ca="1" si="3035"/>
        <v>-324954.58803768276</v>
      </c>
      <c r="Y2145" s="53">
        <f t="shared" ca="1" si="3035"/>
        <v>-1477004.6292430756</v>
      </c>
      <c r="Z2145" s="53">
        <f t="shared" ca="1" si="3035"/>
        <v>238289.35173298168</v>
      </c>
      <c r="AA2145" s="53">
        <f t="shared" ca="1" si="3035"/>
        <v>5477.813951006955</v>
      </c>
      <c r="AB2145" s="53">
        <f t="shared" ca="1" si="3035"/>
        <v>243767.16568398863</v>
      </c>
      <c r="AC2145" s="53">
        <f t="shared" ca="1" si="3035"/>
        <v>3478.4830327366235</v>
      </c>
      <c r="AD2145" s="53">
        <f t="shared" ca="1" si="3035"/>
        <v>14621.149797105607</v>
      </c>
      <c r="AE2145" s="53">
        <f t="shared" ca="1" si="3035"/>
        <v>3251.6602171586601</v>
      </c>
    </row>
    <row r="2146" spans="3:31" hidden="1" outlineLevel="1">
      <c r="E2146" s="7"/>
      <c r="F2146" s="96"/>
      <c r="G2146" s="48" t="str">
        <f>$G$9</f>
        <v>BULKTRAN</v>
      </c>
      <c r="H2146" s="53">
        <f t="shared" ref="H2146:AE2146" ca="1" si="3037">+H1970+H1962+H1874+H1922+H2050+H1978+H1986+H1994+H2002+H2010+H2018+H1914+H2034+H1930+H1938+H1946+H1954+H2114+H2058+H2122+H2074+H2082+H1898+H1882+H1890+H2026+H2042+H2090+H2098+H1906+H2066+H2130+H2106+H2138</f>
        <v>-298077.66276488872</v>
      </c>
      <c r="I2146" s="53">
        <f t="shared" ca="1" si="3037"/>
        <v>-83691.880892337562</v>
      </c>
      <c r="J2146" s="53">
        <f t="shared" ref="J2146:K2146" ca="1" si="3038">+J1970+J1962+J1874+J1922+J2050+J1978+J1986+J1994+J2002+J2010+J2018+J1914+J2034+J1930+J1938+J1946+J1954+J2114+J2058+J2122+J2074+J2082+J1898+J1882+J1890+J2026+J2042+J2090+J2098+J1906+J2066+J2130+J2106+J2138</f>
        <v>75.795665089835026</v>
      </c>
      <c r="K2146" s="53">
        <f t="shared" ca="1" si="3038"/>
        <v>257.63144388637488</v>
      </c>
      <c r="L2146" s="53">
        <f t="shared" ca="1" si="3037"/>
        <v>-25224.265777039411</v>
      </c>
      <c r="M2146" s="53">
        <f t="shared" ca="1" si="3037"/>
        <v>-383.74815795736191</v>
      </c>
      <c r="N2146" s="53">
        <f t="shared" ca="1" si="3037"/>
        <v>132.18893001831103</v>
      </c>
      <c r="O2146" s="53">
        <f t="shared" ca="1" si="3037"/>
        <v>-25475.825004978469</v>
      </c>
      <c r="P2146" s="53">
        <f t="shared" ca="1" si="3037"/>
        <v>-19222.201288769455</v>
      </c>
      <c r="Q2146" s="53">
        <f t="shared" ca="1" si="3037"/>
        <v>-7550.7188730221833</v>
      </c>
      <c r="R2146" s="53">
        <f t="shared" ca="1" si="3037"/>
        <v>-1196.8999191926391</v>
      </c>
      <c r="S2146" s="53">
        <f t="shared" ca="1" si="3037"/>
        <v>-2.8583992499882616</v>
      </c>
      <c r="T2146" s="53">
        <f t="shared" ca="1" si="3037"/>
        <v>-27972.67848023427</v>
      </c>
      <c r="U2146" s="53">
        <f t="shared" ca="1" si="3037"/>
        <v>-529.27291025659997</v>
      </c>
      <c r="V2146" s="53">
        <f t="shared" ca="1" si="3037"/>
        <v>-27513.791569018267</v>
      </c>
      <c r="W2146" s="53">
        <f t="shared" ca="1" si="3037"/>
        <v>-105756.111502705</v>
      </c>
      <c r="X2146" s="53">
        <f t="shared" ca="1" si="3037"/>
        <v>-22562.412452965771</v>
      </c>
      <c r="Y2146" s="53">
        <f t="shared" ca="1" si="3037"/>
        <v>-156361.58843494562</v>
      </c>
      <c r="Z2146" s="53">
        <f t="shared" ca="1" si="3037"/>
        <v>-4492.1767562433715</v>
      </c>
      <c r="AA2146" s="53">
        <f t="shared" ca="1" si="3037"/>
        <v>-75.155981013235959</v>
      </c>
      <c r="AB2146" s="53">
        <f t="shared" ca="1" si="3037"/>
        <v>-4567.3327372566082</v>
      </c>
      <c r="AC2146" s="53">
        <f t="shared" ca="1" si="3037"/>
        <v>-51.930609192108648</v>
      </c>
      <c r="AD2146" s="53">
        <f t="shared" ca="1" si="3037"/>
        <v>-245.23214373198172</v>
      </c>
      <c r="AE2146" s="53">
        <f t="shared" ca="1" si="3037"/>
        <v>-44.621571187377135</v>
      </c>
    </row>
    <row r="2147" spans="3:31" hidden="1" outlineLevel="1">
      <c r="E2147" s="7"/>
      <c r="F2147" s="96"/>
      <c r="G2147" s="48" t="str">
        <f>$G$10</f>
        <v>SUBTRAN</v>
      </c>
      <c r="H2147" s="53">
        <f t="shared" ref="H2147:AE2147" ca="1" si="3039">+H1971+H1963+H1875+H1923+H2051+H1979+H1987+H1995+H2003+H2011+H2019+H1915+H2035+H1931+H1939+H1947+H1955+H2115+H2059+H2123+H2075+H2083+H1899+H1883+H1891+H2027+H2043+H2091+H2099+H1907+H2067+H2131+H2107+H2139</f>
        <v>-82477.230099410517</v>
      </c>
      <c r="I2147" s="53">
        <f t="shared" ca="1" si="3039"/>
        <v>-23006.513181225153</v>
      </c>
      <c r="J2147" s="53">
        <f t="shared" ref="J2147:K2147" ca="1" si="3040">+J1971+J1963+J1875+J1923+J2051+J1979+J1987+J1995+J2003+J2011+J2019+J1915+J2035+J1931+J1939+J1947+J1955+J2115+J2059+J2123+J2075+J2083+J1899+J1883+J1891+J2027+J2043+J2091+J2099+J1907+J2067+J2131+J2107+J2139</f>
        <v>22.952693735052669</v>
      </c>
      <c r="K2147" s="53">
        <f t="shared" ca="1" si="3040"/>
        <v>74.711967950814298</v>
      </c>
      <c r="L2147" s="53">
        <f t="shared" ca="1" si="3039"/>
        <v>-6981.9836222399344</v>
      </c>
      <c r="M2147" s="53">
        <f t="shared" ca="1" si="3039"/>
        <v>-106.65628490190763</v>
      </c>
      <c r="N2147" s="53">
        <f t="shared" ca="1" si="3039"/>
        <v>48.124196539832084</v>
      </c>
      <c r="O2147" s="53">
        <f t="shared" ca="1" si="3039"/>
        <v>-7040.5157106020106</v>
      </c>
      <c r="P2147" s="53">
        <f t="shared" ca="1" si="3039"/>
        <v>-5164.2046492978734</v>
      </c>
      <c r="Q2147" s="53">
        <f t="shared" ca="1" si="3039"/>
        <v>-2033.7108874081989</v>
      </c>
      <c r="R2147" s="53">
        <f t="shared" ca="1" si="3039"/>
        <v>-417.39110936347004</v>
      </c>
      <c r="S2147" s="53">
        <f t="shared" ca="1" si="3039"/>
        <v>0</v>
      </c>
      <c r="T2147" s="53">
        <f t="shared" ca="1" si="3039"/>
        <v>-7615.3066460695427</v>
      </c>
      <c r="U2147" s="53">
        <f t="shared" ca="1" si="3039"/>
        <v>-135.26032088594948</v>
      </c>
      <c r="V2147" s="53">
        <f t="shared" ca="1" si="3039"/>
        <v>-7309.6029867296284</v>
      </c>
      <c r="W2147" s="53">
        <f t="shared" ca="1" si="3039"/>
        <v>-36227.948594425594</v>
      </c>
      <c r="X2147" s="53">
        <f t="shared" ca="1" si="3039"/>
        <v>-3.7443600233672291E-155</v>
      </c>
      <c r="Y2147" s="53">
        <f t="shared" ca="1" si="3039"/>
        <v>-43672.811902041183</v>
      </c>
      <c r="Z2147" s="53">
        <f t="shared" ca="1" si="3039"/>
        <v>-1205.4314781044711</v>
      </c>
      <c r="AA2147" s="53">
        <f t="shared" ca="1" si="3039"/>
        <v>-20.266657950271039</v>
      </c>
      <c r="AB2147" s="53">
        <f t="shared" ca="1" si="3039"/>
        <v>-1225.6981360547418</v>
      </c>
      <c r="AC2147" s="53">
        <f t="shared" ca="1" si="3039"/>
        <v>-14.049185103467167</v>
      </c>
      <c r="AD2147" s="53">
        <f t="shared" ca="1" si="3039"/>
        <v>0</v>
      </c>
      <c r="AE2147" s="53">
        <f t="shared" ca="1" si="3039"/>
        <v>0</v>
      </c>
    </row>
    <row r="2148" spans="3:31" hidden="1" outlineLevel="1">
      <c r="E2148" s="7"/>
      <c r="F2148" s="96"/>
      <c r="G2148" s="48" t="str">
        <f>$G$11</f>
        <v>DISTPRI</v>
      </c>
      <c r="H2148" s="53">
        <f t="shared" ref="H2148:AE2148" ca="1" si="3041">+H1972+H1964+H1876+H1924+H2052+H1980+H1988+H1996+H2004+H2012+H2020+H1916+H2036+H1932+H1940+H1948+H1956+H2116+H2060+H2124+H2076+H2084+H1900+H1884+H1892+H2028+H2044+H2092+H2100+H1908+H2068+H2132+H2108+H2140</f>
        <v>-112457.08349426716</v>
      </c>
      <c r="I2148" s="53">
        <f t="shared" ca="1" si="3041"/>
        <v>271942.84378958429</v>
      </c>
      <c r="J2148" s="53">
        <f t="shared" ref="J2148:K2148" ca="1" si="3042">+J1972+J1964+J1876+J1924+J2052+J1980+J1988+J1996+J2004+J2012+J2020+J1916+J2036+J1932+J1940+J1948+J1956+J2116+J2060+J2124+J2076+J2084+J1900+J1884+J1892+J2028+J2044+J2092+J2100+J1908+J2068+J2132+J2108+J2140</f>
        <v>1344.8204763916704</v>
      </c>
      <c r="K2148" s="53">
        <f t="shared" ca="1" si="3042"/>
        <v>4087.6541118542764</v>
      </c>
      <c r="L2148" s="53">
        <f t="shared" ca="1" si="3041"/>
        <v>-19786.620053472099</v>
      </c>
      <c r="M2148" s="53">
        <f t="shared" ca="1" si="3041"/>
        <v>-686.17638465486561</v>
      </c>
      <c r="N2148" s="53">
        <f t="shared" ca="1" si="3041"/>
        <v>0</v>
      </c>
      <c r="O2148" s="53">
        <f t="shared" ca="1" si="3041"/>
        <v>-20472.79643812697</v>
      </c>
      <c r="P2148" s="53">
        <f t="shared" ca="1" si="3041"/>
        <v>-66073.238622430959</v>
      </c>
      <c r="Q2148" s="53">
        <f t="shared" ca="1" si="3041"/>
        <v>-64786.477556515274</v>
      </c>
      <c r="R2148" s="53">
        <f t="shared" ca="1" si="3041"/>
        <v>0</v>
      </c>
      <c r="S2148" s="53">
        <f t="shared" ca="1" si="3041"/>
        <v>0</v>
      </c>
      <c r="T2148" s="53">
        <f t="shared" ca="1" si="3041"/>
        <v>-130859.71617894621</v>
      </c>
      <c r="U2148" s="53">
        <f t="shared" ca="1" si="3041"/>
        <v>1821.5073113678814</v>
      </c>
      <c r="V2148" s="53">
        <f t="shared" ca="1" si="3041"/>
        <v>-232377.8926498784</v>
      </c>
      <c r="W2148" s="53">
        <f t="shared" ca="1" si="3041"/>
        <v>4.6681062293777775E-83</v>
      </c>
      <c r="X2148" s="53">
        <f t="shared" ca="1" si="3041"/>
        <v>-5.8266723152764982E-155</v>
      </c>
      <c r="Y2148" s="53">
        <f t="shared" ca="1" si="3041"/>
        <v>-230556.3853385105</v>
      </c>
      <c r="Z2148" s="53">
        <f t="shared" ca="1" si="3041"/>
        <v>-7968.2853181612008</v>
      </c>
      <c r="AA2148" s="53">
        <f t="shared" ca="1" si="3041"/>
        <v>37.698860136036039</v>
      </c>
      <c r="AB2148" s="53">
        <f t="shared" ca="1" si="3041"/>
        <v>-7930.5864580251646</v>
      </c>
      <c r="AC2148" s="53">
        <f t="shared" ca="1" si="3041"/>
        <v>-12.917458488682705</v>
      </c>
      <c r="AD2148" s="53">
        <f t="shared" ca="1" si="3041"/>
        <v>0</v>
      </c>
      <c r="AE2148" s="53">
        <f t="shared" ca="1" si="3041"/>
        <v>0</v>
      </c>
    </row>
    <row r="2149" spans="3:31" hidden="1" outlineLevel="1">
      <c r="E2149" s="7"/>
      <c r="F2149" s="96"/>
      <c r="G2149" s="48" t="str">
        <f>$G$12</f>
        <v>DISTSEC</v>
      </c>
      <c r="H2149" s="53">
        <f t="shared" ref="H2149:AE2149" ca="1" si="3043">+H1973+H1965+H1877+H1925+H2053+H1981+H1989+H1997+H2005+H2013+H2021+H1917+H2037+H1933+H1941+H1949+H1957+H2117+H2061+H2125+H2077+H2085+H1901+H1885+H1893+H2029+H2045+H2093+H2101+H1909+H2069+H2133+H2109+H2141</f>
        <v>97514.252278398548</v>
      </c>
      <c r="I2149" s="53">
        <f t="shared" ca="1" si="3043"/>
        <v>127611.74278516443</v>
      </c>
      <c r="J2149" s="53">
        <f t="shared" ref="J2149:K2149" ca="1" si="3044">+J1973+J1965+J1877+J1925+J2053+J1981+J1989+J1997+J2005+J2013+J2021+J1917+J2037+J1933+J1941+J1949+J1957+J2117+J2061+J2125+J2077+J2085+J1901+J1885+J1893+J2029+J2045+J2093+J2101+J1909+J2069+J2133+J2109+J2141</f>
        <v>520.65016147080178</v>
      </c>
      <c r="K2149" s="53">
        <f t="shared" ca="1" si="3044"/>
        <v>-4.8069621054388456</v>
      </c>
      <c r="L2149" s="53">
        <f t="shared" ca="1" si="3043"/>
        <v>-6551.5384142539933</v>
      </c>
      <c r="M2149" s="53">
        <f t="shared" ca="1" si="3043"/>
        <v>0</v>
      </c>
      <c r="N2149" s="53">
        <f t="shared" ca="1" si="3043"/>
        <v>0</v>
      </c>
      <c r="O2149" s="53">
        <f t="shared" ca="1" si="3043"/>
        <v>-6551.5384142539933</v>
      </c>
      <c r="P2149" s="53">
        <f t="shared" ca="1" si="3043"/>
        <v>-21493.388442167932</v>
      </c>
      <c r="Q2149" s="53">
        <f t="shared" ca="1" si="3043"/>
        <v>0</v>
      </c>
      <c r="R2149" s="53">
        <f t="shared" ca="1" si="3043"/>
        <v>0</v>
      </c>
      <c r="S2149" s="53">
        <f t="shared" ca="1" si="3043"/>
        <v>0</v>
      </c>
      <c r="T2149" s="53">
        <f t="shared" ca="1" si="3043"/>
        <v>-21493.388442167932</v>
      </c>
      <c r="U2149" s="53">
        <f t="shared" ca="1" si="3043"/>
        <v>523.17443066305179</v>
      </c>
      <c r="V2149" s="53">
        <f t="shared" ca="1" si="3043"/>
        <v>-4.8518533594877285E-126</v>
      </c>
      <c r="W2149" s="53">
        <f t="shared" ca="1" si="3043"/>
        <v>1.771002310020577E-84</v>
      </c>
      <c r="X2149" s="53">
        <f t="shared" ca="1" si="3043"/>
        <v>0</v>
      </c>
      <c r="Y2149" s="53">
        <f t="shared" ca="1" si="3043"/>
        <v>523.17443066305179</v>
      </c>
      <c r="Z2149" s="53">
        <f t="shared" ca="1" si="3043"/>
        <v>-2582.2321628074942</v>
      </c>
      <c r="AA2149" s="53">
        <f t="shared" ca="1" si="3043"/>
        <v>0</v>
      </c>
      <c r="AB2149" s="53">
        <f t="shared" ca="1" si="3043"/>
        <v>-2582.2321628074942</v>
      </c>
      <c r="AC2149" s="53">
        <f t="shared" ca="1" si="3043"/>
        <v>-2.0894671386941042</v>
      </c>
      <c r="AD2149" s="53">
        <f t="shared" ca="1" si="3043"/>
        <v>-544.53788469467463</v>
      </c>
      <c r="AE2149" s="53">
        <f t="shared" ca="1" si="3043"/>
        <v>37.278234268620068</v>
      </c>
    </row>
    <row r="2150" spans="3:31" hidden="1" outlineLevel="1">
      <c r="E2150" s="7"/>
      <c r="F2150" s="96"/>
      <c r="G2150" s="48" t="str">
        <f>$G$13</f>
        <v>ENERGY</v>
      </c>
      <c r="H2150" s="53">
        <f t="shared" ref="H2150:AE2150" ca="1" si="3045">+H1974+H1966+H1878+H1926+H2054+H1982+H1990+H1998+H2006+H2014+H2022+H1918+H2038+H1934+H1942+H1950+H1958+H2118+H2062+H2126+H2078+H2086+H1902+H1886+H1894+H2030+H2046+H2094+H2102+H1910+H2070+H2134+H2110+H2142</f>
        <v>-2814265.600551351</v>
      </c>
      <c r="I2150" s="53">
        <f t="shared" ca="1" si="3045"/>
        <v>3481859.3909410844</v>
      </c>
      <c r="J2150" s="53">
        <f t="shared" ref="J2150:K2150" ca="1" si="3046">+J1974+J1966+J1878+J1926+J2054+J1982+J1990+J1998+J2006+J2014+J2022+J1918+J2038+J1934+J1942+J1950+J1958+J2118+J2062+J2126+J2078+J2086+J1902+J1886+J1894+J2030+J2046+J2094+J2102+J1910+J2070+J2134+J2110+J2142</f>
        <v>6217.7357502328141</v>
      </c>
      <c r="K2150" s="53">
        <f t="shared" ca="1" si="3046"/>
        <v>18795.45803741087</v>
      </c>
      <c r="L2150" s="53">
        <f t="shared" ca="1" si="3045"/>
        <v>640435.3135479386</v>
      </c>
      <c r="M2150" s="53">
        <f t="shared" ca="1" si="3045"/>
        <v>7183.3435780726131</v>
      </c>
      <c r="N2150" s="53">
        <f t="shared" ca="1" si="3045"/>
        <v>12272.329817602931</v>
      </c>
      <c r="O2150" s="53">
        <f t="shared" ca="1" si="3045"/>
        <v>659890.98694361409</v>
      </c>
      <c r="P2150" s="53">
        <f t="shared" ca="1" si="3045"/>
        <v>151978.33604502966</v>
      </c>
      <c r="Q2150" s="53">
        <f t="shared" ca="1" si="3045"/>
        <v>-225816.20768184392</v>
      </c>
      <c r="R2150" s="53">
        <f t="shared" ca="1" si="3045"/>
        <v>-25612.933879190226</v>
      </c>
      <c r="S2150" s="53">
        <f t="shared" ca="1" si="3045"/>
        <v>1771.9626064120071</v>
      </c>
      <c r="T2150" s="53">
        <f t="shared" ca="1" si="3045"/>
        <v>-97678.842909592291</v>
      </c>
      <c r="U2150" s="53">
        <f t="shared" ca="1" si="3045"/>
        <v>34902.753528412912</v>
      </c>
      <c r="V2150" s="53">
        <f t="shared" ca="1" si="3045"/>
        <v>-1092433.492341195</v>
      </c>
      <c r="W2150" s="53">
        <f t="shared" ca="1" si="3045"/>
        <v>-4776113.7796110306</v>
      </c>
      <c r="X2150" s="53">
        <f t="shared" ca="1" si="3045"/>
        <v>-1198977.9710278832</v>
      </c>
      <c r="Y2150" s="53">
        <f t="shared" ca="1" si="3045"/>
        <v>-7032622.489451698</v>
      </c>
      <c r="Z2150" s="53">
        <f t="shared" ca="1" si="3045"/>
        <v>90910.602761751579</v>
      </c>
      <c r="AA2150" s="53">
        <f t="shared" ca="1" si="3045"/>
        <v>2782.9630966818072</v>
      </c>
      <c r="AB2150" s="53">
        <f t="shared" ca="1" si="3045"/>
        <v>93693.565858433401</v>
      </c>
      <c r="AC2150" s="53">
        <f t="shared" ca="1" si="3045"/>
        <v>2229.098099124129</v>
      </c>
      <c r="AD2150" s="53">
        <f t="shared" ca="1" si="3045"/>
        <v>42328.369751282335</v>
      </c>
      <c r="AE2150" s="53">
        <f t="shared" ca="1" si="3045"/>
        <v>11021.12642875355</v>
      </c>
    </row>
    <row r="2151" spans="3:31" hidden="1" outlineLevel="1">
      <c r="E2151" s="7"/>
      <c r="F2151" s="96"/>
      <c r="G2151" s="48" t="str">
        <f>$G$14</f>
        <v>CUSTOMER</v>
      </c>
      <c r="H2151" s="53">
        <f t="shared" ref="H2151:AE2151" ca="1" si="3047">+H1975+H1967+H1879+H1927+H2055+H1983+H1991+H1999+H2007+H2015+H2023+H1919+H2039+H1935+H1943+H1951+H1959+H2119+H2063+H2127+H2079+H2087+H1903+H1887+H1895+H2031+H2047+H2095+H2103+H1911+H2071+H2135+H2111+H2143</f>
        <v>-407934.54612987983</v>
      </c>
      <c r="I2151" s="53">
        <f t="shared" ca="1" si="3047"/>
        <v>-234945.661717946</v>
      </c>
      <c r="J2151" s="53">
        <f t="shared" ref="J2151:K2151" ca="1" si="3048">+J1975+J1967+J1879+J1927+J2055+J1983+J1991+J1999+J2007+J2015+J2023+J1919+J2039+J1935+J1943+J1951+J1959+J2119+J2063+J2127+J2079+J2087+J1903+J1887+J1895+J2031+J2047+J2095+J2103+J1911+J2071+J2135+J2111+J2143</f>
        <v>473.50223689543964</v>
      </c>
      <c r="K2151" s="53">
        <f t="shared" ca="1" si="3048"/>
        <v>5503.5334703617937</v>
      </c>
      <c r="L2151" s="53">
        <f t="shared" ca="1" si="3047"/>
        <v>-78309.604906928231</v>
      </c>
      <c r="M2151" s="53">
        <f t="shared" ca="1" si="3047"/>
        <v>-648.42937178746274</v>
      </c>
      <c r="N2151" s="53">
        <f t="shared" ca="1" si="3047"/>
        <v>4062.1228356032161</v>
      </c>
      <c r="O2151" s="53">
        <f t="shared" ca="1" si="3047"/>
        <v>-74895.911443112491</v>
      </c>
      <c r="P2151" s="53">
        <f t="shared" ca="1" si="3047"/>
        <v>-3659.2471115198045</v>
      </c>
      <c r="Q2151" s="53">
        <f t="shared" ca="1" si="3047"/>
        <v>-4270.7617718295423</v>
      </c>
      <c r="R2151" s="53">
        <f t="shared" ca="1" si="3047"/>
        <v>-3044.7789972091277</v>
      </c>
      <c r="S2151" s="53">
        <f t="shared" ca="1" si="3047"/>
        <v>297.72743307865886</v>
      </c>
      <c r="T2151" s="53">
        <f t="shared" ca="1" si="3047"/>
        <v>-10677.060447479813</v>
      </c>
      <c r="U2151" s="53">
        <f t="shared" ca="1" si="3047"/>
        <v>2.2702077316096281</v>
      </c>
      <c r="V2151" s="53">
        <f t="shared" ca="1" si="3047"/>
        <v>-3170.7624257365346</v>
      </c>
      <c r="W2151" s="53">
        <f t="shared" ca="1" si="3047"/>
        <v>-8029.700012156969</v>
      </c>
      <c r="X2151" s="53">
        <f t="shared" ca="1" si="3047"/>
        <v>-2985.8329089907152</v>
      </c>
      <c r="Y2151" s="53">
        <f t="shared" ca="1" si="3047"/>
        <v>-14184.025139152611</v>
      </c>
      <c r="Z2151" s="53">
        <f t="shared" ca="1" si="3047"/>
        <v>-536.41343948864164</v>
      </c>
      <c r="AA2151" s="53">
        <f t="shared" ca="1" si="3047"/>
        <v>0.6946274008572213</v>
      </c>
      <c r="AB2151" s="53">
        <f t="shared" ca="1" si="3047"/>
        <v>-535.71881208778439</v>
      </c>
      <c r="AC2151" s="53">
        <f t="shared" ca="1" si="3047"/>
        <v>-14.454858713284374</v>
      </c>
      <c r="AD2151" s="53">
        <f t="shared" ca="1" si="3047"/>
        <v>-80204.868775819254</v>
      </c>
      <c r="AE2151" s="53">
        <f t="shared" ca="1" si="3047"/>
        <v>1546.1193571741333</v>
      </c>
    </row>
    <row r="2152" spans="3:31" collapsed="1">
      <c r="C2152" s="48" t="s">
        <v>430</v>
      </c>
      <c r="E2152" s="13">
        <f>+E1976+E1968+E1880+E1928+E2056+E1984+E1992+E2000+E2008+E2016+E2024+E1920+E2040+E1936+E1944+E1952+E1960+E2120+E2064+E2128+E2080+E2088+E1904+E1888+E1896+E2032+E2048+E2096+E2104+E1912+E2072+E2136+E2112+E2144</f>
        <v>5461325.4499999993</v>
      </c>
      <c r="F2152" s="96"/>
      <c r="G2152" s="48" t="str">
        <f>$G$15</f>
        <v>TOTAL</v>
      </c>
      <c r="H2152" s="53">
        <f t="shared" ref="H2152:AE2152" ca="1" si="3049">+H1976+H1968+H1880+H1928+H2056+H1984+H1992+H2000+H2008+H2016+H2024+H1920+H2040+H1936+H1944+H1952+H1960+H2120+H2064+H2128+H2080+H2088+H1904+H1888+H1896+H2032+H2048+H2096+H2104+H1912+H2072+H2136+H2112+H2144</f>
        <v>5461325.4499999993</v>
      </c>
      <c r="I2152" s="53">
        <f t="shared" ca="1" si="3049"/>
        <v>11532831.507524272</v>
      </c>
      <c r="J2152" s="53">
        <f t="shared" ref="J2152:K2152" ca="1" si="3050">+J1976+J1968+J1880+J1928+J2056+J1984+J1992+J2000+J2008+J2016+J2024+J1920+J2040+J1936+J1944+J1952+J1960+J2120+J2064+J2128+J2080+J2088+J1904+J1888+J1896+J2032+J2048+J2096+J2104+J1912+J2072+J2136+J2112+J2144</f>
        <v>14996.218284955259</v>
      </c>
      <c r="K2152" s="53">
        <f t="shared" ca="1" si="3050"/>
        <v>45919.360190158019</v>
      </c>
      <c r="L2152" s="53">
        <f t="shared" ca="1" si="3049"/>
        <v>2068542.3165717635</v>
      </c>
      <c r="M2152" s="53">
        <f t="shared" ca="1" si="3049"/>
        <v>25694.705231742828</v>
      </c>
      <c r="N2152" s="53">
        <f t="shared" ca="1" si="3049"/>
        <v>28545.780959778538</v>
      </c>
      <c r="O2152" s="53">
        <f t="shared" ca="1" si="3049"/>
        <v>2122782.8027632846</v>
      </c>
      <c r="P2152" s="53">
        <f t="shared" ca="1" si="3049"/>
        <v>768512.11006492737</v>
      </c>
      <c r="Q2152" s="53">
        <f t="shared" ca="1" si="3049"/>
        <v>-364956.40145300218</v>
      </c>
      <c r="R2152" s="53">
        <f t="shared" ca="1" si="3049"/>
        <v>-27142.164135767547</v>
      </c>
      <c r="S2152" s="53">
        <f t="shared" ca="1" si="3049"/>
        <v>4263.0256402046953</v>
      </c>
      <c r="T2152" s="53">
        <f t="shared" ca="1" si="3049"/>
        <v>380676.5701163623</v>
      </c>
      <c r="U2152" s="53">
        <f t="shared" ca="1" si="3049"/>
        <v>89678.794657209248</v>
      </c>
      <c r="V2152" s="53">
        <f t="shared" ca="1" si="3049"/>
        <v>-1604372.3165937099</v>
      </c>
      <c r="W2152" s="53">
        <f t="shared" ca="1" si="3049"/>
        <v>-5889704.4287147336</v>
      </c>
      <c r="X2152" s="53">
        <f t="shared" ca="1" si="3049"/>
        <v>-1549480.8044275229</v>
      </c>
      <c r="Y2152" s="53">
        <f t="shared" ca="1" si="3049"/>
        <v>-8953878.7550787535</v>
      </c>
      <c r="Z2152" s="53">
        <f t="shared" ca="1" si="3049"/>
        <v>312415.41533992812</v>
      </c>
      <c r="AA2152" s="53">
        <f t="shared" ca="1" si="3049"/>
        <v>8203.7478962621517</v>
      </c>
      <c r="AB2152" s="53">
        <f t="shared" ca="1" si="3049"/>
        <v>320619.16323619033</v>
      </c>
      <c r="AC2152" s="53">
        <f t="shared" ca="1" si="3049"/>
        <v>5612.1395532245151</v>
      </c>
      <c r="AD2152" s="53">
        <f t="shared" ca="1" si="3049"/>
        <v>-24045.119255857957</v>
      </c>
      <c r="AE2152" s="53">
        <f t="shared" ca="1" si="3049"/>
        <v>15811.562666167587</v>
      </c>
    </row>
    <row r="2153" spans="3:31">
      <c r="D2153" s="53"/>
      <c r="E2153" s="99"/>
      <c r="F2153" s="101"/>
      <c r="G2153" s="7"/>
      <c r="H2153" s="4"/>
      <c r="I2153" s="5"/>
      <c r="J2153" s="47"/>
      <c r="K2153" s="47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</row>
    <row r="2154" spans="3:31" hidden="1" outlineLevel="1">
      <c r="E2154" s="9"/>
      <c r="F2154" s="99"/>
      <c r="G2154" s="48" t="str">
        <f>$G$8</f>
        <v>PRODUCTION</v>
      </c>
      <c r="H2154" s="13">
        <f t="shared" ref="H2154:AE2154" ca="1" si="3051">+H2145+H1863</f>
        <v>140893403.22742781</v>
      </c>
      <c r="I2154" s="13">
        <f t="shared" ca="1" si="3051"/>
        <v>75750281.960559577</v>
      </c>
      <c r="J2154" s="53">
        <f t="shared" ref="J2154:K2154" ca="1" si="3052">+J2145+J1863</f>
        <v>21492.536027758379</v>
      </c>
      <c r="K2154" s="53">
        <f t="shared" ca="1" si="3052"/>
        <v>43737.218115827636</v>
      </c>
      <c r="L2154" s="13">
        <f t="shared" ca="1" si="3051"/>
        <v>17370312.198361434</v>
      </c>
      <c r="M2154" s="13">
        <f t="shared" ca="1" si="3051"/>
        <v>240169.51438142252</v>
      </c>
      <c r="N2154" s="13">
        <f t="shared" ca="1" si="3051"/>
        <v>42642.443055310607</v>
      </c>
      <c r="O2154" s="13">
        <f t="shared" ca="1" si="3051"/>
        <v>17653124.155798174</v>
      </c>
      <c r="P2154" s="13">
        <f t="shared" ca="1" si="3051"/>
        <v>10131532.488639319</v>
      </c>
      <c r="Q2154" s="13">
        <f t="shared" ca="1" si="3051"/>
        <v>1627227.8939313956</v>
      </c>
      <c r="R2154" s="13">
        <f t="shared" ca="1" si="3051"/>
        <v>345217.48821708874</v>
      </c>
      <c r="S2154" s="13">
        <f t="shared" ca="1" si="3051"/>
        <v>15170.790269133826</v>
      </c>
      <c r="T2154" s="13">
        <f t="shared" ca="1" si="3051"/>
        <v>12119148.661056934</v>
      </c>
      <c r="U2154" s="13">
        <f t="shared" ca="1" si="3051"/>
        <v>498833.75173865294</v>
      </c>
      <c r="V2154" s="13">
        <f t="shared" ca="1" si="3051"/>
        <v>5780616.9211655967</v>
      </c>
      <c r="W2154" s="13">
        <f t="shared" ca="1" si="3051"/>
        <v>22059639.982044246</v>
      </c>
      <c r="X2154" s="13">
        <f t="shared" ca="1" si="3051"/>
        <v>3848877.7744511263</v>
      </c>
      <c r="Y2154" s="13">
        <f t="shared" ca="1" si="3051"/>
        <v>32187968.429399617</v>
      </c>
      <c r="Z2154" s="13">
        <f t="shared" ca="1" si="3051"/>
        <v>2822437.4895857922</v>
      </c>
      <c r="AA2154" s="13">
        <f t="shared" ca="1" si="3051"/>
        <v>57074.367159380148</v>
      </c>
      <c r="AB2154" s="13">
        <f t="shared" ca="1" si="3051"/>
        <v>2879511.8567451714</v>
      </c>
      <c r="AC2154" s="13">
        <f t="shared" ca="1" si="3051"/>
        <v>37576.080895186547</v>
      </c>
      <c r="AD2154" s="13">
        <f t="shared" ca="1" si="3051"/>
        <v>166202.66531678138</v>
      </c>
      <c r="AE2154" s="13">
        <f t="shared" ca="1" si="3051"/>
        <v>34359.663512798019</v>
      </c>
    </row>
    <row r="2155" spans="3:31" hidden="1" outlineLevel="1">
      <c r="E2155" s="9"/>
      <c r="F2155" s="99"/>
      <c r="G2155" s="48" t="str">
        <f>$G$9</f>
        <v>BULKTRAN</v>
      </c>
      <c r="H2155" s="13">
        <f t="shared" ref="H2155:AE2155" ca="1" si="3053">+H2146+H1864</f>
        <v>2956069.6541833258</v>
      </c>
      <c r="I2155" s="13">
        <f t="shared" ca="1" si="3053"/>
        <v>1567956.0627308718</v>
      </c>
      <c r="J2155" s="53">
        <f t="shared" ref="J2155:K2155" ca="1" si="3054">+J2146+J1864</f>
        <v>418.03026536663009</v>
      </c>
      <c r="K2155" s="53">
        <f t="shared" ca="1" si="3054"/>
        <v>834.86857390434966</v>
      </c>
      <c r="L2155" s="13">
        <f t="shared" ca="1" si="3053"/>
        <v>367090.96872080554</v>
      </c>
      <c r="M2155" s="13">
        <f t="shared" ca="1" si="3053"/>
        <v>5032.5370059161169</v>
      </c>
      <c r="N2155" s="13">
        <f t="shared" ca="1" si="3053"/>
        <v>865.9569644832834</v>
      </c>
      <c r="O2155" s="13">
        <f t="shared" ca="1" si="3053"/>
        <v>372989.46269120497</v>
      </c>
      <c r="P2155" s="13">
        <f t="shared" ca="1" si="3053"/>
        <v>213620.43630971882</v>
      </c>
      <c r="Q2155" s="13">
        <f t="shared" ca="1" si="3053"/>
        <v>35076.447714310096</v>
      </c>
      <c r="R2155" s="13">
        <f t="shared" ca="1" si="3053"/>
        <v>7343.0504192297267</v>
      </c>
      <c r="S2155" s="13">
        <f t="shared" ca="1" si="3053"/>
        <v>308.96026466293182</v>
      </c>
      <c r="T2155" s="13">
        <f t="shared" ca="1" si="3053"/>
        <v>256348.89470792157</v>
      </c>
      <c r="U2155" s="13">
        <f t="shared" ca="1" si="3053"/>
        <v>10453.36949316366</v>
      </c>
      <c r="V2155" s="13">
        <f t="shared" ca="1" si="3053"/>
        <v>124852.79606120911</v>
      </c>
      <c r="W2155" s="13">
        <f t="shared" ca="1" si="3053"/>
        <v>472261.89000563405</v>
      </c>
      <c r="X2155" s="13">
        <f t="shared" ca="1" si="3053"/>
        <v>83921.5604470869</v>
      </c>
      <c r="Y2155" s="13">
        <f t="shared" ca="1" si="3053"/>
        <v>691489.6160070945</v>
      </c>
      <c r="Z2155" s="13">
        <f t="shared" ca="1" si="3053"/>
        <v>59702.716884052221</v>
      </c>
      <c r="AA2155" s="13">
        <f t="shared" ca="1" si="3053"/>
        <v>1197.6040114402279</v>
      </c>
      <c r="AB2155" s="13">
        <f t="shared" ca="1" si="3053"/>
        <v>60900.32089549247</v>
      </c>
      <c r="AC2155" s="13">
        <f t="shared" ca="1" si="3053"/>
        <v>798.72228042933534</v>
      </c>
      <c r="AD2155" s="13">
        <f t="shared" ca="1" si="3053"/>
        <v>3587.963940202882</v>
      </c>
      <c r="AE2155" s="13">
        <f t="shared" ca="1" si="3053"/>
        <v>745.71209083576923</v>
      </c>
    </row>
    <row r="2156" spans="3:31" hidden="1" outlineLevel="1">
      <c r="E2156" s="9"/>
      <c r="F2156" s="99"/>
      <c r="G2156" s="48" t="str">
        <f>$G$10</f>
        <v>SUBTRAN</v>
      </c>
      <c r="H2156" s="13">
        <f t="shared" ref="H2156:AE2156" ca="1" si="3055">+H2147+H1865</f>
        <v>819178.44558840001</v>
      </c>
      <c r="I2156" s="13">
        <f t="shared" ca="1" si="3055"/>
        <v>432058.64528822986</v>
      </c>
      <c r="J2156" s="53">
        <f t="shared" ref="J2156:K2156" ca="1" si="3056">+J2147+J1865</f>
        <v>91.853240608036145</v>
      </c>
      <c r="K2156" s="53">
        <f t="shared" ca="1" si="3056"/>
        <v>198.49611104188796</v>
      </c>
      <c r="L2156" s="13">
        <f t="shared" ca="1" si="3055"/>
        <v>101611.04328262745</v>
      </c>
      <c r="M2156" s="13">
        <f t="shared" ca="1" si="3055"/>
        <v>1399.6181843714055</v>
      </c>
      <c r="N2156" s="13">
        <f t="shared" ca="1" si="3055"/>
        <v>314.27863266364972</v>
      </c>
      <c r="O2156" s="13">
        <f t="shared" ca="1" si="3055"/>
        <v>103324.9400996625</v>
      </c>
      <c r="P2156" s="13">
        <f t="shared" ca="1" si="3055"/>
        <v>57401.148960453967</v>
      </c>
      <c r="Q2156" s="13">
        <f t="shared" ca="1" si="3055"/>
        <v>9441.6935029318247</v>
      </c>
      <c r="R2156" s="13">
        <f t="shared" ca="1" si="3055"/>
        <v>2560.045353884047</v>
      </c>
      <c r="S2156" s="13">
        <f t="shared" ca="1" si="3055"/>
        <v>0</v>
      </c>
      <c r="T2156" s="13">
        <f t="shared" ca="1" si="3055"/>
        <v>69402.88781726989</v>
      </c>
      <c r="U2156" s="13">
        <f t="shared" ca="1" si="3055"/>
        <v>2674.1950147752891</v>
      </c>
      <c r="V2156" s="13">
        <f t="shared" ca="1" si="3055"/>
        <v>33148.111171966855</v>
      </c>
      <c r="W2156" s="13">
        <f t="shared" ca="1" si="3055"/>
        <v>161720.10908309233</v>
      </c>
      <c r="X2156" s="13">
        <f t="shared" ca="1" si="3055"/>
        <v>4.3714275587938022E-155</v>
      </c>
      <c r="Y2156" s="13">
        <f t="shared" ca="1" si="3055"/>
        <v>197542.41526983457</v>
      </c>
      <c r="Z2156" s="13">
        <f t="shared" ca="1" si="3055"/>
        <v>16020.048707612372</v>
      </c>
      <c r="AA2156" s="13">
        <f t="shared" ca="1" si="3055"/>
        <v>323.17769990801486</v>
      </c>
      <c r="AB2156" s="13">
        <f t="shared" ca="1" si="3055"/>
        <v>16343.226407520377</v>
      </c>
      <c r="AC2156" s="13">
        <f t="shared" ca="1" si="3055"/>
        <v>215.98135423217457</v>
      </c>
      <c r="AD2156" s="13">
        <f t="shared" ca="1" si="3055"/>
        <v>0</v>
      </c>
      <c r="AE2156" s="13">
        <f t="shared" ca="1" si="3055"/>
        <v>0</v>
      </c>
    </row>
    <row r="2157" spans="3:31" hidden="1" outlineLevel="1">
      <c r="E2157" s="9"/>
      <c r="F2157" s="99"/>
      <c r="G2157" s="48" t="str">
        <f>$G$11</f>
        <v>DISTPRI</v>
      </c>
      <c r="H2157" s="13">
        <f t="shared" ref="H2157:AE2157" ca="1" si="3057">+H2148+H1866</f>
        <v>31926140.079806719</v>
      </c>
      <c r="I2157" s="13">
        <f t="shared" ca="1" si="3057"/>
        <v>21230310.632224575</v>
      </c>
      <c r="J2157" s="53">
        <f t="shared" ref="J2157:K2157" ca="1" si="3058">+J2148+J1866</f>
        <v>4770.4680477104666</v>
      </c>
      <c r="K2157" s="53">
        <f t="shared" ca="1" si="3058"/>
        <v>10413.997005794463</v>
      </c>
      <c r="L2157" s="13">
        <f t="shared" ca="1" si="3057"/>
        <v>4894295.3492492158</v>
      </c>
      <c r="M2157" s="13">
        <f t="shared" ca="1" si="3057"/>
        <v>67916.314405790792</v>
      </c>
      <c r="N2157" s="13">
        <f t="shared" ca="1" si="3057"/>
        <v>0</v>
      </c>
      <c r="O2157" s="13">
        <f t="shared" ca="1" si="3057"/>
        <v>4962211.6636550073</v>
      </c>
      <c r="P2157" s="13">
        <f t="shared" ca="1" si="3057"/>
        <v>2782880.3816632279</v>
      </c>
      <c r="Q2157" s="13">
        <f t="shared" ca="1" si="3057"/>
        <v>448825.70014177129</v>
      </c>
      <c r="R2157" s="13">
        <f t="shared" ca="1" si="3057"/>
        <v>0</v>
      </c>
      <c r="S2157" s="13">
        <f t="shared" ca="1" si="3057"/>
        <v>0</v>
      </c>
      <c r="T2157" s="13">
        <f t="shared" ca="1" si="3057"/>
        <v>3231706.0818049992</v>
      </c>
      <c r="U2157" s="13">
        <f t="shared" ca="1" si="3057"/>
        <v>130770.1217060037</v>
      </c>
      <c r="V2157" s="13">
        <f t="shared" ca="1" si="3057"/>
        <v>1555247.111065791</v>
      </c>
      <c r="W2157" s="13">
        <f t="shared" ca="1" si="3057"/>
        <v>-7.8983958809094434E-83</v>
      </c>
      <c r="X2157" s="13">
        <f t="shared" ca="1" si="3057"/>
        <v>6.8024644468228979E-155</v>
      </c>
      <c r="Y2157" s="13">
        <f t="shared" ca="1" si="3057"/>
        <v>1686017.2327717948</v>
      </c>
      <c r="Z2157" s="13">
        <f t="shared" ca="1" si="3057"/>
        <v>774669.51626832038</v>
      </c>
      <c r="AA2157" s="13">
        <f t="shared" ca="1" si="3057"/>
        <v>15734.135633947491</v>
      </c>
      <c r="AB2157" s="13">
        <f t="shared" ca="1" si="3057"/>
        <v>790403.65190226783</v>
      </c>
      <c r="AC2157" s="13">
        <f t="shared" ca="1" si="3057"/>
        <v>10306.352394569012</v>
      </c>
      <c r="AD2157" s="13">
        <f t="shared" ca="1" si="3057"/>
        <v>0</v>
      </c>
      <c r="AE2157" s="13">
        <f t="shared" ca="1" si="3057"/>
        <v>0</v>
      </c>
    </row>
    <row r="2158" spans="3:31" hidden="1" outlineLevel="1">
      <c r="E2158" s="9"/>
      <c r="F2158" s="99"/>
      <c r="G2158" s="48" t="str">
        <f>$G$12</f>
        <v>DISTSEC</v>
      </c>
      <c r="H2158" s="13">
        <f t="shared" ref="H2158:AE2158" ca="1" si="3059">+H2149+H1867</f>
        <v>12805671.170560569</v>
      </c>
      <c r="I2158" s="13">
        <f t="shared" ca="1" si="3059"/>
        <v>9549907.3804955035</v>
      </c>
      <c r="J2158" s="53">
        <f t="shared" ref="J2158:K2158" ca="1" si="3060">+J2149+J1867</f>
        <v>2841.2752684658813</v>
      </c>
      <c r="K2158" s="53">
        <f t="shared" ca="1" si="3060"/>
        <v>2988.2400497353769</v>
      </c>
      <c r="L2158" s="13">
        <f t="shared" ca="1" si="3059"/>
        <v>1897496.3962622234</v>
      </c>
      <c r="M2158" s="13">
        <f t="shared" ca="1" si="3059"/>
        <v>0</v>
      </c>
      <c r="N2158" s="13">
        <f t="shared" ca="1" si="3059"/>
        <v>0</v>
      </c>
      <c r="O2158" s="13">
        <f t="shared" ca="1" si="3059"/>
        <v>1897496.3962622234</v>
      </c>
      <c r="P2158" s="13">
        <f t="shared" ca="1" si="3059"/>
        <v>928676.54205423815</v>
      </c>
      <c r="Q2158" s="13">
        <f t="shared" ca="1" si="3059"/>
        <v>0</v>
      </c>
      <c r="R2158" s="13">
        <f t="shared" ca="1" si="3059"/>
        <v>0</v>
      </c>
      <c r="S2158" s="13">
        <f t="shared" ca="1" si="3059"/>
        <v>0</v>
      </c>
      <c r="T2158" s="13">
        <f t="shared" ca="1" si="3059"/>
        <v>928676.54205423815</v>
      </c>
      <c r="U2158" s="13">
        <f t="shared" ca="1" si="3059"/>
        <v>36085.27207957083</v>
      </c>
      <c r="V2158" s="13">
        <f t="shared" ca="1" si="3059"/>
        <v>8.3597752337586242E-126</v>
      </c>
      <c r="W2158" s="13">
        <f t="shared" ca="1" si="3059"/>
        <v>-2.9965207866343102E-84</v>
      </c>
      <c r="X2158" s="13">
        <f t="shared" ca="1" si="3059"/>
        <v>0</v>
      </c>
      <c r="Y2158" s="13">
        <f t="shared" ca="1" si="3059"/>
        <v>36085.27207957083</v>
      </c>
      <c r="Z2158" s="13">
        <f t="shared" ca="1" si="3059"/>
        <v>266465.24131368246</v>
      </c>
      <c r="AA2158" s="13">
        <f t="shared" ca="1" si="3059"/>
        <v>0</v>
      </c>
      <c r="AB2158" s="13">
        <f t="shared" ca="1" si="3059"/>
        <v>266465.24131368246</v>
      </c>
      <c r="AC2158" s="13">
        <f t="shared" ca="1" si="3059"/>
        <v>3181.0803388071276</v>
      </c>
      <c r="AD2158" s="13">
        <f t="shared" ca="1" si="3059"/>
        <v>97621.606490859471</v>
      </c>
      <c r="AE2158" s="13">
        <f t="shared" ca="1" si="3059"/>
        <v>20408.136207482694</v>
      </c>
    </row>
    <row r="2159" spans="3:31" hidden="1" outlineLevel="1">
      <c r="E2159" s="9"/>
      <c r="F2159" s="99"/>
      <c r="G2159" s="48" t="str">
        <f>$G$13</f>
        <v>ENERGY</v>
      </c>
      <c r="H2159" s="13">
        <f t="shared" ref="H2159:AE2159" ca="1" si="3061">+H2150+H1868</f>
        <v>178680577.29354942</v>
      </c>
      <c r="I2159" s="13">
        <f t="shared" ca="1" si="3061"/>
        <v>74496559.939698458</v>
      </c>
      <c r="J2159" s="53">
        <f t="shared" ref="J2159:K2159" ca="1" si="3062">+J2150+J1868</f>
        <v>17608.104753984382</v>
      </c>
      <c r="K2159" s="53">
        <f t="shared" ca="1" si="3062"/>
        <v>51656.70305616445</v>
      </c>
      <c r="L2159" s="13">
        <f t="shared" ca="1" si="3061"/>
        <v>21117737.274673503</v>
      </c>
      <c r="M2159" s="13">
        <f t="shared" ca="1" si="3061"/>
        <v>292765.04807102215</v>
      </c>
      <c r="N2159" s="13">
        <f t="shared" ca="1" si="3061"/>
        <v>52226.009166195101</v>
      </c>
      <c r="O2159" s="13">
        <f t="shared" ca="1" si="3061"/>
        <v>21462728.331910718</v>
      </c>
      <c r="P2159" s="13">
        <f t="shared" ca="1" si="3061"/>
        <v>13426856.732257444</v>
      </c>
      <c r="Q2159" s="13">
        <f t="shared" ca="1" si="3061"/>
        <v>2144447.1381092086</v>
      </c>
      <c r="R2159" s="13">
        <f t="shared" ca="1" si="3061"/>
        <v>457091.48296126543</v>
      </c>
      <c r="S2159" s="13">
        <f t="shared" ca="1" si="3061"/>
        <v>20010.37534390272</v>
      </c>
      <c r="T2159" s="13">
        <f t="shared" ca="1" si="3061"/>
        <v>16048405.728671817</v>
      </c>
      <c r="U2159" s="13">
        <f t="shared" ca="1" si="3061"/>
        <v>731186.7054027667</v>
      </c>
      <c r="V2159" s="13">
        <f t="shared" ca="1" si="3061"/>
        <v>9911982.2720466815</v>
      </c>
      <c r="W2159" s="13">
        <f t="shared" ca="1" si="3061"/>
        <v>42551058.542542145</v>
      </c>
      <c r="X2159" s="13">
        <f t="shared" ca="1" si="3061"/>
        <v>7703328.7206467614</v>
      </c>
      <c r="Y2159" s="13">
        <f t="shared" ca="1" si="3061"/>
        <v>60897556.240638353</v>
      </c>
      <c r="Z2159" s="13">
        <f t="shared" ca="1" si="3061"/>
        <v>3742880.5674914704</v>
      </c>
      <c r="AA2159" s="13">
        <f t="shared" ca="1" si="3061"/>
        <v>76060.550795638934</v>
      </c>
      <c r="AB2159" s="13">
        <f t="shared" ca="1" si="3061"/>
        <v>3818941.1182871093</v>
      </c>
      <c r="AC2159" s="13">
        <f t="shared" ca="1" si="3061"/>
        <v>67593.96674948759</v>
      </c>
      <c r="AD2159" s="13">
        <f t="shared" ca="1" si="3061"/>
        <v>1506500.8135752399</v>
      </c>
      <c r="AE2159" s="13">
        <f t="shared" ca="1" si="3061"/>
        <v>313026.34620808944</v>
      </c>
    </row>
    <row r="2160" spans="3:31" hidden="1" outlineLevel="1">
      <c r="E2160" s="9"/>
      <c r="F2160" s="99"/>
      <c r="G2160" s="48" t="str">
        <f>$G$14</f>
        <v>CUSTOMER</v>
      </c>
      <c r="H2160" s="13">
        <f t="shared" ref="H2160:AE2160" ca="1" si="3063">+H2151+H1869</f>
        <v>11819658.336971201</v>
      </c>
      <c r="I2160" s="13">
        <f t="shared" ca="1" si="3063"/>
        <v>8561965.5148708392</v>
      </c>
      <c r="J2160" s="53">
        <f t="shared" ref="J2160:K2160" ca="1" si="3064">+J2151+J1869</f>
        <v>2247.3041286513626</v>
      </c>
      <c r="K2160" s="53">
        <f t="shared" ca="1" si="3064"/>
        <v>6163.8482227964851</v>
      </c>
      <c r="L2160" s="13">
        <f t="shared" ca="1" si="3063"/>
        <v>1976907.7313829847</v>
      </c>
      <c r="M2160" s="13">
        <f t="shared" ca="1" si="3063"/>
        <v>91472.734979734072</v>
      </c>
      <c r="N2160" s="13">
        <f t="shared" ca="1" si="3063"/>
        <v>19250.791168027026</v>
      </c>
      <c r="O2160" s="13">
        <f t="shared" ca="1" si="3063"/>
        <v>2087631.2575307461</v>
      </c>
      <c r="P2160" s="13">
        <f t="shared" ca="1" si="3063"/>
        <v>118130.17987615379</v>
      </c>
      <c r="Q2160" s="13">
        <f t="shared" ca="1" si="3063"/>
        <v>29707.384131249819</v>
      </c>
      <c r="R2160" s="13">
        <f t="shared" ca="1" si="3063"/>
        <v>34305.974685647278</v>
      </c>
      <c r="S2160" s="13">
        <f t="shared" ca="1" si="3063"/>
        <v>4928.3867790982813</v>
      </c>
      <c r="T2160" s="13">
        <f t="shared" ca="1" si="3063"/>
        <v>187071.92547214919</v>
      </c>
      <c r="U2160" s="13">
        <f t="shared" ca="1" si="3063"/>
        <v>856.7270715051518</v>
      </c>
      <c r="V2160" s="13">
        <f t="shared" ca="1" si="3063"/>
        <v>21216.401025271993</v>
      </c>
      <c r="W2160" s="13">
        <f t="shared" ca="1" si="3063"/>
        <v>54762.323990909543</v>
      </c>
      <c r="X2160" s="13">
        <f t="shared" ca="1" si="3063"/>
        <v>15636.137285403564</v>
      </c>
      <c r="Y2160" s="13">
        <f t="shared" ca="1" si="3063"/>
        <v>92471.589373090246</v>
      </c>
      <c r="Z2160" s="13">
        <f t="shared" ca="1" si="3063"/>
        <v>24907.792154647999</v>
      </c>
      <c r="AA2160" s="13">
        <f t="shared" ca="1" si="3063"/>
        <v>454.52362096308917</v>
      </c>
      <c r="AB2160" s="13">
        <f t="shared" ca="1" si="3063"/>
        <v>25362.315775611089</v>
      </c>
      <c r="AC2160" s="13">
        <f t="shared" ca="1" si="3063"/>
        <v>2293.2098796681735</v>
      </c>
      <c r="AD2160" s="13">
        <f t="shared" ca="1" si="3063"/>
        <v>637491.77702769544</v>
      </c>
      <c r="AE2160" s="13">
        <f t="shared" ca="1" si="3063"/>
        <v>216959.59468995361</v>
      </c>
    </row>
    <row r="2161" spans="2:31" collapsed="1">
      <c r="B2161" s="97" t="s">
        <v>221</v>
      </c>
      <c r="E2161" s="53">
        <f>+E2152+E1870</f>
        <v>379900698.2080875</v>
      </c>
      <c r="F2161" s="167"/>
      <c r="G2161" s="48" t="str">
        <f>$G$15</f>
        <v>TOTAL</v>
      </c>
      <c r="H2161" s="13">
        <f t="shared" ref="H2161:AE2161" ca="1" si="3065">+H2152+H1870</f>
        <v>379900698.20808744</v>
      </c>
      <c r="I2161" s="13">
        <f t="shared" ca="1" si="3065"/>
        <v>191589040.13586807</v>
      </c>
      <c r="J2161" s="53">
        <f t="shared" ref="J2161:K2161" ca="1" si="3066">+J2152+J1870</f>
        <v>49469.571732545141</v>
      </c>
      <c r="K2161" s="53">
        <f t="shared" ca="1" si="3066"/>
        <v>115993.37113526466</v>
      </c>
      <c r="L2161" s="13">
        <f t="shared" ca="1" si="3065"/>
        <v>47725450.961932801</v>
      </c>
      <c r="M2161" s="13">
        <f t="shared" ca="1" si="3065"/>
        <v>698755.7670282569</v>
      </c>
      <c r="N2161" s="13">
        <f t="shared" ca="1" si="3065"/>
        <v>115299.47898667966</v>
      </c>
      <c r="O2161" s="13">
        <f t="shared" ca="1" si="3065"/>
        <v>48539506.207947731</v>
      </c>
      <c r="P2161" s="13">
        <f t="shared" ca="1" si="3065"/>
        <v>27659097.909760553</v>
      </c>
      <c r="Q2161" s="13">
        <f t="shared" ca="1" si="3065"/>
        <v>4294726.2575308671</v>
      </c>
      <c r="R2161" s="13">
        <f t="shared" ca="1" si="3065"/>
        <v>846518.04163711518</v>
      </c>
      <c r="S2161" s="13">
        <f t="shared" ca="1" si="3065"/>
        <v>40418.512656797757</v>
      </c>
      <c r="T2161" s="13">
        <f t="shared" ca="1" si="3065"/>
        <v>32840760.721585333</v>
      </c>
      <c r="U2161" s="13">
        <f t="shared" ca="1" si="3065"/>
        <v>1410860.1425064383</v>
      </c>
      <c r="V2161" s="13">
        <f t="shared" ca="1" si="3065"/>
        <v>17427063.612536516</v>
      </c>
      <c r="W2161" s="13">
        <f t="shared" ca="1" si="3065"/>
        <v>65299442.84766601</v>
      </c>
      <c r="X2161" s="13">
        <f t="shared" ca="1" si="3065"/>
        <v>11651764.19283038</v>
      </c>
      <c r="Y2161" s="13">
        <f t="shared" ca="1" si="3065"/>
        <v>95789130.795539364</v>
      </c>
      <c r="Z2161" s="13">
        <f t="shared" ca="1" si="3065"/>
        <v>7707083.3724055775</v>
      </c>
      <c r="AA2161" s="13">
        <f t="shared" ca="1" si="3065"/>
        <v>150844.35892127792</v>
      </c>
      <c r="AB2161" s="13">
        <f t="shared" ca="1" si="3065"/>
        <v>7857927.7313268548</v>
      </c>
      <c r="AC2161" s="13">
        <f t="shared" ca="1" si="3065"/>
        <v>121965.39389237997</v>
      </c>
      <c r="AD2161" s="13">
        <f t="shared" ca="1" si="3065"/>
        <v>2411404.8263507797</v>
      </c>
      <c r="AE2161" s="13">
        <f t="shared" ca="1" si="3065"/>
        <v>585499.45270915958</v>
      </c>
    </row>
    <row r="2162" spans="2:31">
      <c r="E2162" s="13"/>
      <c r="F2162" s="167"/>
      <c r="G2162" s="7"/>
      <c r="H2162" s="4"/>
      <c r="I2162" s="4"/>
      <c r="J2162" s="46"/>
      <c r="K2162" s="46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C2162" s="4"/>
      <c r="AD2162" s="4"/>
      <c r="AE2162" s="4"/>
    </row>
    <row r="2163" spans="2:31">
      <c r="B2163" s="97" t="s">
        <v>581</v>
      </c>
      <c r="E2163" s="3"/>
      <c r="F2163" s="167"/>
      <c r="G2163" s="3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</row>
    <row r="2164" spans="2:31" hidden="1" outlineLevel="1">
      <c r="E2164" s="44"/>
      <c r="F2164" s="167" t="str">
        <f>F2171</f>
        <v>RB_GUP-Land_P</v>
      </c>
      <c r="G2164" s="48" t="str">
        <f>$G$8</f>
        <v>PRODUCTION</v>
      </c>
      <c r="H2164" s="4">
        <f t="shared" ref="H2164:H2195" si="3067">SUBTOTAL(9,I2164:AE2164)</f>
        <v>40970809.999999993</v>
      </c>
      <c r="I2164" s="5">
        <f t="shared" ref="I2164:N2164" si="3068">VLOOKUP(CONCATENATE($F2164," ",$G2164),AllocFactorMatrix,(I$4+1),FALSE)*$E2171</f>
        <v>21070096.509920951</v>
      </c>
      <c r="J2164" s="47">
        <f t="shared" si="3068"/>
        <v>4713.7417807829625</v>
      </c>
      <c r="K2164" s="47">
        <f t="shared" si="3068"/>
        <v>8253.4257535308298</v>
      </c>
      <c r="L2164" s="5">
        <f t="shared" si="3068"/>
        <v>4910754.1615459891</v>
      </c>
      <c r="M2164" s="5">
        <f t="shared" si="3068"/>
        <v>68333.081657975257</v>
      </c>
      <c r="N2164" s="5">
        <f t="shared" si="3068"/>
        <v>9517.0016130488566</v>
      </c>
      <c r="O2164" s="5">
        <f t="shared" ref="O2164:O2195" si="3069">SUBTOTAL(9,L2164:N2164)</f>
        <v>4988604.2448170129</v>
      </c>
      <c r="P2164" s="5">
        <f>VLOOKUP(CONCATENATE($F2164," ",$G2164),AllocFactorMatrix,(P$4+1),FALSE)*$E2171</f>
        <v>2920880.7689741338</v>
      </c>
      <c r="Q2164" s="5">
        <f>VLOOKUP(CONCATENATE($F2164," ",$G2164),AllocFactorMatrix,(Q$4+1),FALSE)*$E2171</f>
        <v>524178.27957925887</v>
      </c>
      <c r="R2164" s="5">
        <f>VLOOKUP(CONCATENATE($F2164," ",$G2164),AllocFactorMatrix,(R$4+1),FALSE)*$E2171</f>
        <v>106298.00595627609</v>
      </c>
      <c r="S2164" s="5">
        <f>VLOOKUP(CONCATENATE($F2164," ",$G2164),AllocFactorMatrix,(S$4+1),FALSE)*$E2171</f>
        <v>4036.6187058959322</v>
      </c>
      <c r="T2164" s="5">
        <f>SUBTOTAL(9,P2164:S2164)</f>
        <v>3555393.6732155643</v>
      </c>
      <c r="U2164" s="5">
        <f>VLOOKUP(CONCATENATE($F2164," ",$G2164),AllocFactorMatrix,(U$4+1),FALSE)*$E2171</f>
        <v>138531.06610404875</v>
      </c>
      <c r="V2164" s="5">
        <f>VLOOKUP(CONCATENATE($F2164," ",$G2164),AllocFactorMatrix,(V$4+1),FALSE)*$E2171</f>
        <v>1870249.387114703</v>
      </c>
      <c r="W2164" s="5">
        <f>VLOOKUP(CONCATENATE($F2164," ",$G2164),AllocFactorMatrix,(W$4+1),FALSE)*$E2171</f>
        <v>7152953.1318095513</v>
      </c>
      <c r="X2164" s="5">
        <f>VLOOKUP(CONCATENATE($F2164," ",$G2164),AllocFactorMatrix,(X$4+1),FALSE)*$E2171</f>
        <v>1295823.8012514873</v>
      </c>
      <c r="Y2164" s="5">
        <f>SUBTOTAL(9,U2164:X2164)</f>
        <v>10457557.38627979</v>
      </c>
      <c r="Z2164" s="5">
        <f>VLOOKUP(CONCATENATE($F2164," ",$G2164),AllocFactorMatrix,(Z$4+1),FALSE)*$E2171</f>
        <v>802860.06774613191</v>
      </c>
      <c r="AA2164" s="5">
        <f>VLOOKUP(CONCATENATE($F2164," ",$G2164),AllocFactorMatrix,(AA$4+1),FALSE)*$E2171</f>
        <v>16035.174803260559</v>
      </c>
      <c r="AB2164" s="5">
        <f t="shared" ref="AB2164:AB2179" si="3070">SUBTOTAL(9,Z2164:AA2164)</f>
        <v>818895.24254939251</v>
      </c>
      <c r="AC2164" s="5">
        <f>VLOOKUP(CONCATENATE($F2164," ",$G2164),AllocFactorMatrix,(AC$4+1),FALSE)*$E2171</f>
        <v>10591.023163432821</v>
      </c>
      <c r="AD2164" s="5">
        <f>VLOOKUP(CONCATENATE($F2164," ",$G2164),AllocFactorMatrix,(AD$4+1),FALSE)*$E2171</f>
        <v>47051.355025463439</v>
      </c>
      <c r="AE2164" s="5">
        <f>VLOOKUP(CONCATENATE($F2164," ",$G2164),AllocFactorMatrix,(AE$4+1),FALSE)*$E2171</f>
        <v>9653.3974940807766</v>
      </c>
    </row>
    <row r="2165" spans="2:31" hidden="1" outlineLevel="1">
      <c r="E2165" s="44"/>
      <c r="F2165" s="167" t="str">
        <f>F2171</f>
        <v>RB_GUP-Land_P</v>
      </c>
      <c r="G2165" s="48" t="str">
        <f>$G$9</f>
        <v>BULKTRAN</v>
      </c>
      <c r="H2165" s="4">
        <f t="shared" si="3067"/>
        <v>0</v>
      </c>
      <c r="I2165" s="5">
        <f t="shared" ref="I2165:N2165" si="3071">VLOOKUP(CONCATENATE($F2165," ",$G2165),AllocFactorMatrix,(I$4+1),FALSE)*$E2171</f>
        <v>0</v>
      </c>
      <c r="J2165" s="47">
        <f t="shared" si="3071"/>
        <v>0</v>
      </c>
      <c r="K2165" s="47">
        <f t="shared" si="3071"/>
        <v>0</v>
      </c>
      <c r="L2165" s="5">
        <f t="shared" si="3071"/>
        <v>0</v>
      </c>
      <c r="M2165" s="5">
        <f t="shared" si="3071"/>
        <v>0</v>
      </c>
      <c r="N2165" s="5">
        <f t="shared" si="3071"/>
        <v>0</v>
      </c>
      <c r="O2165" s="5">
        <f t="shared" si="3069"/>
        <v>0</v>
      </c>
      <c r="P2165" s="5">
        <f>VLOOKUP(CONCATENATE($F2165," ",$G2165),AllocFactorMatrix,(P$4+1),FALSE)*$E2171</f>
        <v>0</v>
      </c>
      <c r="Q2165" s="5">
        <f>VLOOKUP(CONCATENATE($F2165," ",$G2165),AllocFactorMatrix,(Q$4+1),FALSE)*$E2171</f>
        <v>0</v>
      </c>
      <c r="R2165" s="5">
        <f>VLOOKUP(CONCATENATE($F2165," ",$G2165),AllocFactorMatrix,(R$4+1),FALSE)*$E2171</f>
        <v>0</v>
      </c>
      <c r="S2165" s="5">
        <f>VLOOKUP(CONCATENATE($F2165," ",$G2165),AllocFactorMatrix,(S$4+1),FALSE)*$E2171</f>
        <v>0</v>
      </c>
      <c r="T2165" s="5">
        <f t="shared" ref="T2165:T2195" si="3072">SUBTOTAL(9,P2165:S2165)</f>
        <v>0</v>
      </c>
      <c r="U2165" s="5">
        <f>VLOOKUP(CONCATENATE($F2165," ",$G2165),AllocFactorMatrix,(U$4+1),FALSE)*$E2171</f>
        <v>0</v>
      </c>
      <c r="V2165" s="5">
        <f>VLOOKUP(CONCATENATE($F2165," ",$G2165),AllocFactorMatrix,(V$4+1),FALSE)*$E2171</f>
        <v>0</v>
      </c>
      <c r="W2165" s="5">
        <f>VLOOKUP(CONCATENATE($F2165," ",$G2165),AllocFactorMatrix,(W$4+1),FALSE)*$E2171</f>
        <v>0</v>
      </c>
      <c r="X2165" s="5">
        <f>VLOOKUP(CONCATENATE($F2165," ",$G2165),AllocFactorMatrix,(X$4+1),FALSE)*$E2171</f>
        <v>0</v>
      </c>
      <c r="Y2165" s="5">
        <f t="shared" ref="Y2165:Y2171" si="3073">SUBTOTAL(9,U2165:X2165)</f>
        <v>0</v>
      </c>
      <c r="Z2165" s="5">
        <f>VLOOKUP(CONCATENATE($F2165," ",$G2165),AllocFactorMatrix,(Z$4+1),FALSE)*$E2171</f>
        <v>0</v>
      </c>
      <c r="AA2165" s="5">
        <f>VLOOKUP(CONCATENATE($F2165," ",$G2165),AllocFactorMatrix,(AA$4+1),FALSE)*$E2171</f>
        <v>0</v>
      </c>
      <c r="AB2165" s="5">
        <f t="shared" si="3070"/>
        <v>0</v>
      </c>
      <c r="AC2165" s="5">
        <f>VLOOKUP(CONCATENATE($F2165," ",$G2165),AllocFactorMatrix,(AC$4+1),FALSE)*$E2171</f>
        <v>0</v>
      </c>
      <c r="AD2165" s="5">
        <f>VLOOKUP(CONCATENATE($F2165," ",$G2165),AllocFactorMatrix,(AD$4+1),FALSE)*$E2171</f>
        <v>0</v>
      </c>
      <c r="AE2165" s="5">
        <f>VLOOKUP(CONCATENATE($F2165," ",$G2165),AllocFactorMatrix,(AE$4+1),FALSE)*$E2171</f>
        <v>0</v>
      </c>
    </row>
    <row r="2166" spans="2:31" hidden="1" outlineLevel="1">
      <c r="E2166" s="44"/>
      <c r="F2166" s="167" t="str">
        <f>F2171</f>
        <v>RB_GUP-Land_P</v>
      </c>
      <c r="G2166" s="48" t="str">
        <f>$G$10</f>
        <v>SUBTRAN</v>
      </c>
      <c r="H2166" s="4">
        <f t="shared" si="3067"/>
        <v>0</v>
      </c>
      <c r="I2166" s="5">
        <f t="shared" ref="I2166:N2166" si="3074">VLOOKUP(CONCATENATE($F2166," ",$G2166),AllocFactorMatrix,(I$4+1),FALSE)*$E2171</f>
        <v>0</v>
      </c>
      <c r="J2166" s="47">
        <f t="shared" si="3074"/>
        <v>0</v>
      </c>
      <c r="K2166" s="47">
        <f t="shared" si="3074"/>
        <v>0</v>
      </c>
      <c r="L2166" s="5">
        <f t="shared" si="3074"/>
        <v>0</v>
      </c>
      <c r="M2166" s="5">
        <f t="shared" si="3074"/>
        <v>0</v>
      </c>
      <c r="N2166" s="5">
        <f t="shared" si="3074"/>
        <v>0</v>
      </c>
      <c r="O2166" s="5">
        <f t="shared" si="3069"/>
        <v>0</v>
      </c>
      <c r="P2166" s="5">
        <f>VLOOKUP(CONCATENATE($F2166," ",$G2166),AllocFactorMatrix,(P$4+1),FALSE)*$E2171</f>
        <v>0</v>
      </c>
      <c r="Q2166" s="5">
        <f>VLOOKUP(CONCATENATE($F2166," ",$G2166),AllocFactorMatrix,(Q$4+1),FALSE)*$E2171</f>
        <v>0</v>
      </c>
      <c r="R2166" s="5">
        <f>VLOOKUP(CONCATENATE($F2166," ",$G2166),AllocFactorMatrix,(R$4+1),FALSE)*$E2171</f>
        <v>0</v>
      </c>
      <c r="S2166" s="5">
        <f>VLOOKUP(CONCATENATE($F2166," ",$G2166),AllocFactorMatrix,(S$4+1),FALSE)*$E2171</f>
        <v>0</v>
      </c>
      <c r="T2166" s="5">
        <f t="shared" si="3072"/>
        <v>0</v>
      </c>
      <c r="U2166" s="5">
        <f>VLOOKUP(CONCATENATE($F2166," ",$G2166),AllocFactorMatrix,(U$4+1),FALSE)*$E2171</f>
        <v>0</v>
      </c>
      <c r="V2166" s="5">
        <f>VLOOKUP(CONCATENATE($F2166," ",$G2166),AllocFactorMatrix,(V$4+1),FALSE)*$E2171</f>
        <v>0</v>
      </c>
      <c r="W2166" s="5">
        <f>VLOOKUP(CONCATENATE($F2166," ",$G2166),AllocFactorMatrix,(W$4+1),FALSE)*$E2171</f>
        <v>0</v>
      </c>
      <c r="X2166" s="5">
        <f>VLOOKUP(CONCATENATE($F2166," ",$G2166),AllocFactorMatrix,(X$4+1),FALSE)*$E2171</f>
        <v>0</v>
      </c>
      <c r="Y2166" s="5">
        <f t="shared" si="3073"/>
        <v>0</v>
      </c>
      <c r="Z2166" s="5">
        <f>VLOOKUP(CONCATENATE($F2166," ",$G2166),AllocFactorMatrix,(Z$4+1),FALSE)*$E2171</f>
        <v>0</v>
      </c>
      <c r="AA2166" s="5">
        <f>VLOOKUP(CONCATENATE($F2166," ",$G2166),AllocFactorMatrix,(AA$4+1),FALSE)*$E2171</f>
        <v>0</v>
      </c>
      <c r="AB2166" s="5">
        <f t="shared" si="3070"/>
        <v>0</v>
      </c>
      <c r="AC2166" s="5">
        <f>VLOOKUP(CONCATENATE($F2166," ",$G2166),AllocFactorMatrix,(AC$4+1),FALSE)*$E2171</f>
        <v>0</v>
      </c>
      <c r="AD2166" s="5">
        <f>VLOOKUP(CONCATENATE($F2166," ",$G2166),AllocFactorMatrix,(AD$4+1),FALSE)*$E2171</f>
        <v>0</v>
      </c>
      <c r="AE2166" s="5">
        <f>VLOOKUP(CONCATENATE($F2166," ",$G2166),AllocFactorMatrix,(AE$4+1),FALSE)*$E2171</f>
        <v>0</v>
      </c>
    </row>
    <row r="2167" spans="2:31" hidden="1" outlineLevel="1">
      <c r="E2167" s="44"/>
      <c r="F2167" s="167" t="str">
        <f>F2171</f>
        <v>RB_GUP-Land_P</v>
      </c>
      <c r="G2167" s="48" t="str">
        <f>$G$11</f>
        <v>DISTPRI</v>
      </c>
      <c r="H2167" s="4">
        <f t="shared" si="3067"/>
        <v>0</v>
      </c>
      <c r="I2167" s="5">
        <f t="shared" ref="I2167:N2167" si="3075">VLOOKUP(CONCATENATE($F2167," ",$G2167),AllocFactorMatrix,(I$4+1),FALSE)*$E2171</f>
        <v>0</v>
      </c>
      <c r="J2167" s="47">
        <f t="shared" si="3075"/>
        <v>0</v>
      </c>
      <c r="K2167" s="47">
        <f t="shared" si="3075"/>
        <v>0</v>
      </c>
      <c r="L2167" s="5">
        <f t="shared" si="3075"/>
        <v>0</v>
      </c>
      <c r="M2167" s="5">
        <f t="shared" si="3075"/>
        <v>0</v>
      </c>
      <c r="N2167" s="5">
        <f t="shared" si="3075"/>
        <v>0</v>
      </c>
      <c r="O2167" s="5">
        <f t="shared" si="3069"/>
        <v>0</v>
      </c>
      <c r="P2167" s="5">
        <f>VLOOKUP(CONCATENATE($F2167," ",$G2167),AllocFactorMatrix,(P$4+1),FALSE)*$E2171</f>
        <v>0</v>
      </c>
      <c r="Q2167" s="5">
        <f>VLOOKUP(CONCATENATE($F2167," ",$G2167),AllocFactorMatrix,(Q$4+1),FALSE)*$E2171</f>
        <v>0</v>
      </c>
      <c r="R2167" s="5">
        <f>VLOOKUP(CONCATENATE($F2167," ",$G2167),AllocFactorMatrix,(R$4+1),FALSE)*$E2171</f>
        <v>0</v>
      </c>
      <c r="S2167" s="5">
        <f>VLOOKUP(CONCATENATE($F2167," ",$G2167),AllocFactorMatrix,(S$4+1),FALSE)*$E2171</f>
        <v>0</v>
      </c>
      <c r="T2167" s="5">
        <f t="shared" si="3072"/>
        <v>0</v>
      </c>
      <c r="U2167" s="5">
        <f>VLOOKUP(CONCATENATE($F2167," ",$G2167),AllocFactorMatrix,(U$4+1),FALSE)*$E2171</f>
        <v>0</v>
      </c>
      <c r="V2167" s="5">
        <f>VLOOKUP(CONCATENATE($F2167," ",$G2167),AllocFactorMatrix,(V$4+1),FALSE)*$E2171</f>
        <v>0</v>
      </c>
      <c r="W2167" s="5">
        <f>VLOOKUP(CONCATENATE($F2167," ",$G2167),AllocFactorMatrix,(W$4+1),FALSE)*$E2171</f>
        <v>0</v>
      </c>
      <c r="X2167" s="5">
        <f>VLOOKUP(CONCATENATE($F2167," ",$G2167),AllocFactorMatrix,(X$4+1),FALSE)*$E2171</f>
        <v>0</v>
      </c>
      <c r="Y2167" s="5">
        <f t="shared" si="3073"/>
        <v>0</v>
      </c>
      <c r="Z2167" s="5">
        <f>VLOOKUP(CONCATENATE($F2167," ",$G2167),AllocFactorMatrix,(Z$4+1),FALSE)*$E2171</f>
        <v>0</v>
      </c>
      <c r="AA2167" s="5">
        <f>VLOOKUP(CONCATENATE($F2167," ",$G2167),AllocFactorMatrix,(AA$4+1),FALSE)*$E2171</f>
        <v>0</v>
      </c>
      <c r="AB2167" s="5">
        <f t="shared" si="3070"/>
        <v>0</v>
      </c>
      <c r="AC2167" s="5">
        <f>VLOOKUP(CONCATENATE($F2167," ",$G2167),AllocFactorMatrix,(AC$4+1),FALSE)*$E2171</f>
        <v>0</v>
      </c>
      <c r="AD2167" s="5">
        <f>VLOOKUP(CONCATENATE($F2167," ",$G2167),AllocFactorMatrix,(AD$4+1),FALSE)*$E2171</f>
        <v>0</v>
      </c>
      <c r="AE2167" s="5">
        <f>VLOOKUP(CONCATENATE($F2167," ",$G2167),AllocFactorMatrix,(AE$4+1),FALSE)*$E2171</f>
        <v>0</v>
      </c>
    </row>
    <row r="2168" spans="2:31" hidden="1" outlineLevel="1">
      <c r="E2168" s="44"/>
      <c r="F2168" s="167" t="str">
        <f>F2171</f>
        <v>RB_GUP-Land_P</v>
      </c>
      <c r="G2168" s="48" t="str">
        <f>$G$12</f>
        <v>DISTSEC</v>
      </c>
      <c r="H2168" s="4">
        <f t="shared" si="3067"/>
        <v>0</v>
      </c>
      <c r="I2168" s="5">
        <f t="shared" ref="I2168:N2168" si="3076">VLOOKUP(CONCATENATE($F2168," ",$G2168),AllocFactorMatrix,(I$4+1),FALSE)*$E2171</f>
        <v>0</v>
      </c>
      <c r="J2168" s="47">
        <f t="shared" si="3076"/>
        <v>0</v>
      </c>
      <c r="K2168" s="47">
        <f t="shared" si="3076"/>
        <v>0</v>
      </c>
      <c r="L2168" s="5">
        <f t="shared" si="3076"/>
        <v>0</v>
      </c>
      <c r="M2168" s="5">
        <f t="shared" si="3076"/>
        <v>0</v>
      </c>
      <c r="N2168" s="5">
        <f t="shared" si="3076"/>
        <v>0</v>
      </c>
      <c r="O2168" s="5">
        <f t="shared" si="3069"/>
        <v>0</v>
      </c>
      <c r="P2168" s="5">
        <f>VLOOKUP(CONCATENATE($F2168," ",$G2168),AllocFactorMatrix,(P$4+1),FALSE)*$E2171</f>
        <v>0</v>
      </c>
      <c r="Q2168" s="5">
        <f>VLOOKUP(CONCATENATE($F2168," ",$G2168),AllocFactorMatrix,(Q$4+1),FALSE)*$E2171</f>
        <v>0</v>
      </c>
      <c r="R2168" s="5">
        <f>VLOOKUP(CONCATENATE($F2168," ",$G2168),AllocFactorMatrix,(R$4+1),FALSE)*$E2171</f>
        <v>0</v>
      </c>
      <c r="S2168" s="5">
        <f>VLOOKUP(CONCATENATE($F2168," ",$G2168),AllocFactorMatrix,(S$4+1),FALSE)*$E2171</f>
        <v>0</v>
      </c>
      <c r="T2168" s="5">
        <f t="shared" si="3072"/>
        <v>0</v>
      </c>
      <c r="U2168" s="5">
        <f>VLOOKUP(CONCATENATE($F2168," ",$G2168),AllocFactorMatrix,(U$4+1),FALSE)*$E2171</f>
        <v>0</v>
      </c>
      <c r="V2168" s="5">
        <f>VLOOKUP(CONCATENATE($F2168," ",$G2168),AllocFactorMatrix,(V$4+1),FALSE)*$E2171</f>
        <v>0</v>
      </c>
      <c r="W2168" s="5">
        <f>VLOOKUP(CONCATENATE($F2168," ",$G2168),AllocFactorMatrix,(W$4+1),FALSE)*$E2171</f>
        <v>0</v>
      </c>
      <c r="X2168" s="5">
        <f>VLOOKUP(CONCATENATE($F2168," ",$G2168),AllocFactorMatrix,(X$4+1),FALSE)*$E2171</f>
        <v>0</v>
      </c>
      <c r="Y2168" s="5">
        <f t="shared" si="3073"/>
        <v>0</v>
      </c>
      <c r="Z2168" s="5">
        <f>VLOOKUP(CONCATENATE($F2168," ",$G2168),AllocFactorMatrix,(Z$4+1),FALSE)*$E2171</f>
        <v>0</v>
      </c>
      <c r="AA2168" s="5">
        <f>VLOOKUP(CONCATENATE($F2168," ",$G2168),AllocFactorMatrix,(AA$4+1),FALSE)*$E2171</f>
        <v>0</v>
      </c>
      <c r="AB2168" s="5">
        <f t="shared" si="3070"/>
        <v>0</v>
      </c>
      <c r="AC2168" s="5">
        <f>VLOOKUP(CONCATENATE($F2168," ",$G2168),AllocFactorMatrix,(AC$4+1),FALSE)*$E2171</f>
        <v>0</v>
      </c>
      <c r="AD2168" s="5">
        <f>VLOOKUP(CONCATENATE($F2168," ",$G2168),AllocFactorMatrix,(AD$4+1),FALSE)*$E2171</f>
        <v>0</v>
      </c>
      <c r="AE2168" s="5">
        <f>VLOOKUP(CONCATENATE($F2168," ",$G2168),AllocFactorMatrix,(AE$4+1),FALSE)*$E2171</f>
        <v>0</v>
      </c>
    </row>
    <row r="2169" spans="2:31" hidden="1" outlineLevel="1">
      <c r="E2169" s="44"/>
      <c r="F2169" s="167" t="str">
        <f>F2171</f>
        <v>RB_GUP-Land_P</v>
      </c>
      <c r="G2169" s="48" t="str">
        <f>$G$13</f>
        <v>ENERGY</v>
      </c>
      <c r="H2169" s="4">
        <f t="shared" si="3067"/>
        <v>0</v>
      </c>
      <c r="I2169" s="5">
        <f t="shared" ref="I2169:N2169" si="3077">VLOOKUP(CONCATENATE($F2169," ",$G2169),AllocFactorMatrix,(I$4+1),FALSE)*$E2171</f>
        <v>0</v>
      </c>
      <c r="J2169" s="47">
        <f t="shared" si="3077"/>
        <v>0</v>
      </c>
      <c r="K2169" s="47">
        <f t="shared" si="3077"/>
        <v>0</v>
      </c>
      <c r="L2169" s="5">
        <f t="shared" si="3077"/>
        <v>0</v>
      </c>
      <c r="M2169" s="5">
        <f t="shared" si="3077"/>
        <v>0</v>
      </c>
      <c r="N2169" s="5">
        <f t="shared" si="3077"/>
        <v>0</v>
      </c>
      <c r="O2169" s="5">
        <f t="shared" si="3069"/>
        <v>0</v>
      </c>
      <c r="P2169" s="5">
        <f>VLOOKUP(CONCATENATE($F2169," ",$G2169),AllocFactorMatrix,(P$4+1),FALSE)*$E2171</f>
        <v>0</v>
      </c>
      <c r="Q2169" s="5">
        <f>VLOOKUP(CONCATENATE($F2169," ",$G2169),AllocFactorMatrix,(Q$4+1),FALSE)*$E2171</f>
        <v>0</v>
      </c>
      <c r="R2169" s="5">
        <f>VLOOKUP(CONCATENATE($F2169," ",$G2169),AllocFactorMatrix,(R$4+1),FALSE)*$E2171</f>
        <v>0</v>
      </c>
      <c r="S2169" s="5">
        <f>VLOOKUP(CONCATENATE($F2169," ",$G2169),AllocFactorMatrix,(S$4+1),FALSE)*$E2171</f>
        <v>0</v>
      </c>
      <c r="T2169" s="5">
        <f t="shared" si="3072"/>
        <v>0</v>
      </c>
      <c r="U2169" s="5">
        <f>VLOOKUP(CONCATENATE($F2169," ",$G2169),AllocFactorMatrix,(U$4+1),FALSE)*$E2171</f>
        <v>0</v>
      </c>
      <c r="V2169" s="5">
        <f>VLOOKUP(CONCATENATE($F2169," ",$G2169),AllocFactorMatrix,(V$4+1),FALSE)*$E2171</f>
        <v>0</v>
      </c>
      <c r="W2169" s="5">
        <f>VLOOKUP(CONCATENATE($F2169," ",$G2169),AllocFactorMatrix,(W$4+1),FALSE)*$E2171</f>
        <v>0</v>
      </c>
      <c r="X2169" s="5">
        <f>VLOOKUP(CONCATENATE($F2169," ",$G2169),AllocFactorMatrix,(X$4+1),FALSE)*$E2171</f>
        <v>0</v>
      </c>
      <c r="Y2169" s="5">
        <f t="shared" si="3073"/>
        <v>0</v>
      </c>
      <c r="Z2169" s="5">
        <f>VLOOKUP(CONCATENATE($F2169," ",$G2169),AllocFactorMatrix,(Z$4+1),FALSE)*$E2171</f>
        <v>0</v>
      </c>
      <c r="AA2169" s="5">
        <f>VLOOKUP(CONCATENATE($F2169," ",$G2169),AllocFactorMatrix,(AA$4+1),FALSE)*$E2171</f>
        <v>0</v>
      </c>
      <c r="AB2169" s="5">
        <f t="shared" si="3070"/>
        <v>0</v>
      </c>
      <c r="AC2169" s="5">
        <f>VLOOKUP(CONCATENATE($F2169," ",$G2169),AllocFactorMatrix,(AC$4+1),FALSE)*$E2171</f>
        <v>0</v>
      </c>
      <c r="AD2169" s="5">
        <f>VLOOKUP(CONCATENATE($F2169," ",$G2169),AllocFactorMatrix,(AD$4+1),FALSE)*$E2171</f>
        <v>0</v>
      </c>
      <c r="AE2169" s="5">
        <f>VLOOKUP(CONCATENATE($F2169," ",$G2169),AllocFactorMatrix,(AE$4+1),FALSE)*$E2171</f>
        <v>0</v>
      </c>
    </row>
    <row r="2170" spans="2:31" hidden="1" outlineLevel="1">
      <c r="E2170" s="44"/>
      <c r="F2170" s="167" t="str">
        <f>F2171</f>
        <v>RB_GUP-Land_P</v>
      </c>
      <c r="G2170" s="48" t="str">
        <f>$G$14</f>
        <v>CUSTOMER</v>
      </c>
      <c r="H2170" s="4">
        <f t="shared" si="3067"/>
        <v>0</v>
      </c>
      <c r="I2170" s="5">
        <f t="shared" ref="I2170:N2170" si="3078">VLOOKUP(CONCATENATE($F2170," ",$G2170),AllocFactorMatrix,(I$4+1),FALSE)*$E2171</f>
        <v>0</v>
      </c>
      <c r="J2170" s="47">
        <f t="shared" si="3078"/>
        <v>0</v>
      </c>
      <c r="K2170" s="47">
        <f t="shared" si="3078"/>
        <v>0</v>
      </c>
      <c r="L2170" s="5">
        <f t="shared" si="3078"/>
        <v>0</v>
      </c>
      <c r="M2170" s="5">
        <f t="shared" si="3078"/>
        <v>0</v>
      </c>
      <c r="N2170" s="5">
        <f t="shared" si="3078"/>
        <v>0</v>
      </c>
      <c r="O2170" s="5">
        <f t="shared" si="3069"/>
        <v>0</v>
      </c>
      <c r="P2170" s="5">
        <f>VLOOKUP(CONCATENATE($F2170," ",$G2170),AllocFactorMatrix,(P$4+1),FALSE)*$E2171</f>
        <v>0</v>
      </c>
      <c r="Q2170" s="5">
        <f>VLOOKUP(CONCATENATE($F2170," ",$G2170),AllocFactorMatrix,(Q$4+1),FALSE)*$E2171</f>
        <v>0</v>
      </c>
      <c r="R2170" s="5">
        <f>VLOOKUP(CONCATENATE($F2170," ",$G2170),AllocFactorMatrix,(R$4+1),FALSE)*$E2171</f>
        <v>0</v>
      </c>
      <c r="S2170" s="5">
        <f>VLOOKUP(CONCATENATE($F2170," ",$G2170),AllocFactorMatrix,(S$4+1),FALSE)*$E2171</f>
        <v>0</v>
      </c>
      <c r="T2170" s="5">
        <f t="shared" si="3072"/>
        <v>0</v>
      </c>
      <c r="U2170" s="5">
        <f>VLOOKUP(CONCATENATE($F2170," ",$G2170),AllocFactorMatrix,(U$4+1),FALSE)*$E2171</f>
        <v>0</v>
      </c>
      <c r="V2170" s="5">
        <f>VLOOKUP(CONCATENATE($F2170," ",$G2170),AllocFactorMatrix,(V$4+1),FALSE)*$E2171</f>
        <v>0</v>
      </c>
      <c r="W2170" s="5">
        <f>VLOOKUP(CONCATENATE($F2170," ",$G2170),AllocFactorMatrix,(W$4+1),FALSE)*$E2171</f>
        <v>0</v>
      </c>
      <c r="X2170" s="5">
        <f>VLOOKUP(CONCATENATE($F2170," ",$G2170),AllocFactorMatrix,(X$4+1),FALSE)*$E2171</f>
        <v>0</v>
      </c>
      <c r="Y2170" s="5">
        <f t="shared" si="3073"/>
        <v>0</v>
      </c>
      <c r="Z2170" s="5">
        <f>VLOOKUP(CONCATENATE($F2170," ",$G2170),AllocFactorMatrix,(Z$4+1),FALSE)*$E2171</f>
        <v>0</v>
      </c>
      <c r="AA2170" s="5">
        <f>VLOOKUP(CONCATENATE($F2170," ",$G2170),AllocFactorMatrix,(AA$4+1),FALSE)*$E2171</f>
        <v>0</v>
      </c>
      <c r="AB2170" s="5">
        <f t="shared" si="3070"/>
        <v>0</v>
      </c>
      <c r="AC2170" s="5">
        <f>VLOOKUP(CONCATENATE($F2170," ",$G2170),AllocFactorMatrix,(AC$4+1),FALSE)*$E2171</f>
        <v>0</v>
      </c>
      <c r="AD2170" s="5">
        <f>VLOOKUP(CONCATENATE($F2170," ",$G2170),AllocFactorMatrix,(AD$4+1),FALSE)*$E2171</f>
        <v>0</v>
      </c>
      <c r="AE2170" s="5">
        <f>VLOOKUP(CONCATENATE($F2170," ",$G2170),AllocFactorMatrix,(AE$4+1),FALSE)*$E2171</f>
        <v>0</v>
      </c>
    </row>
    <row r="2171" spans="2:31" collapsed="1">
      <c r="D2171" s="48" t="s">
        <v>701</v>
      </c>
      <c r="E2171" s="54">
        <f>34968118+6002692</f>
        <v>40970810</v>
      </c>
      <c r="F2171" s="87" t="s">
        <v>540</v>
      </c>
      <c r="G2171" s="48" t="str">
        <f>$G$15</f>
        <v>TOTAL</v>
      </c>
      <c r="H2171" s="4">
        <f t="shared" si="3067"/>
        <v>40970809.999999993</v>
      </c>
      <c r="I2171" s="5">
        <f t="shared" ref="I2171:N2171" si="3079">VLOOKUP(CONCATENATE($F2171," ",$G2171),AllocFactorMatrix,(I$4+1),FALSE)*$E2171</f>
        <v>21070096.509920951</v>
      </c>
      <c r="J2171" s="47">
        <f t="shared" si="3079"/>
        <v>4713.7417807829625</v>
      </c>
      <c r="K2171" s="47">
        <f t="shared" si="3079"/>
        <v>8253.4257535308298</v>
      </c>
      <c r="L2171" s="5">
        <f t="shared" si="3079"/>
        <v>4910754.1615459891</v>
      </c>
      <c r="M2171" s="5">
        <f t="shared" si="3079"/>
        <v>68333.081657975257</v>
      </c>
      <c r="N2171" s="5">
        <f t="shared" si="3079"/>
        <v>9517.0016130488566</v>
      </c>
      <c r="O2171" s="5">
        <f t="shared" si="3069"/>
        <v>4988604.2448170129</v>
      </c>
      <c r="P2171" s="5">
        <f>VLOOKUP(CONCATENATE($F2171," ",$G2171),AllocFactorMatrix,(P$4+1),FALSE)*$E2171</f>
        <v>2920880.7689741338</v>
      </c>
      <c r="Q2171" s="5">
        <f>VLOOKUP(CONCATENATE($F2171," ",$G2171),AllocFactorMatrix,(Q$4+1),FALSE)*$E2171</f>
        <v>524178.27957925887</v>
      </c>
      <c r="R2171" s="5">
        <f>VLOOKUP(CONCATENATE($F2171," ",$G2171),AllocFactorMatrix,(R$4+1),FALSE)*$E2171</f>
        <v>106298.00595627609</v>
      </c>
      <c r="S2171" s="5">
        <f>VLOOKUP(CONCATENATE($F2171," ",$G2171),AllocFactorMatrix,(S$4+1),FALSE)*$E2171</f>
        <v>4036.6187058959322</v>
      </c>
      <c r="T2171" s="5">
        <f t="shared" si="3072"/>
        <v>3555393.6732155643</v>
      </c>
      <c r="U2171" s="5">
        <f>VLOOKUP(CONCATENATE($F2171," ",$G2171),AllocFactorMatrix,(U$4+1),FALSE)*$E2171</f>
        <v>138531.06610404875</v>
      </c>
      <c r="V2171" s="5">
        <f>VLOOKUP(CONCATENATE($F2171," ",$G2171),AllocFactorMatrix,(V$4+1),FALSE)*$E2171</f>
        <v>1870249.387114703</v>
      </c>
      <c r="W2171" s="5">
        <f>VLOOKUP(CONCATENATE($F2171," ",$G2171),AllocFactorMatrix,(W$4+1),FALSE)*$E2171</f>
        <v>7152953.1318095513</v>
      </c>
      <c r="X2171" s="5">
        <f>VLOOKUP(CONCATENATE($F2171," ",$G2171),AllocFactorMatrix,(X$4+1),FALSE)*$E2171</f>
        <v>1295823.8012514873</v>
      </c>
      <c r="Y2171" s="5">
        <f t="shared" si="3073"/>
        <v>10457557.38627979</v>
      </c>
      <c r="Z2171" s="5">
        <f>VLOOKUP(CONCATENATE($F2171," ",$G2171),AllocFactorMatrix,(Z$4+1),FALSE)*$E2171</f>
        <v>802860.06774613191</v>
      </c>
      <c r="AA2171" s="5">
        <f>VLOOKUP(CONCATENATE($F2171," ",$G2171),AllocFactorMatrix,(AA$4+1),FALSE)*$E2171</f>
        <v>16035.174803260559</v>
      </c>
      <c r="AB2171" s="5">
        <f t="shared" si="3070"/>
        <v>818895.24254939251</v>
      </c>
      <c r="AC2171" s="5">
        <f>VLOOKUP(CONCATENATE($F2171," ",$G2171),AllocFactorMatrix,(AC$4+1),FALSE)*$E2171</f>
        <v>10591.023163432821</v>
      </c>
      <c r="AD2171" s="5">
        <f>VLOOKUP(CONCATENATE($F2171," ",$G2171),AllocFactorMatrix,(AD$4+1),FALSE)*$E2171</f>
        <v>47051.355025463439</v>
      </c>
      <c r="AE2171" s="5">
        <f>VLOOKUP(CONCATENATE($F2171," ",$G2171),AllocFactorMatrix,(AE$4+1),FALSE)*$E2171</f>
        <v>9653.3974940807766</v>
      </c>
    </row>
    <row r="2172" spans="2:31" hidden="1" outlineLevel="1">
      <c r="E2172" s="44"/>
      <c r="F2172" s="167" t="str">
        <f>F2179</f>
        <v>RB_GUP-Land_T</v>
      </c>
      <c r="G2172" s="48" t="str">
        <f>$G$8</f>
        <v>PRODUCTION</v>
      </c>
      <c r="H2172" s="4">
        <f t="shared" si="3067"/>
        <v>330872.65319362545</v>
      </c>
      <c r="I2172" s="5">
        <f t="shared" ref="I2172:N2172" si="3080">VLOOKUP(CONCATENATE($F2172," ",$G2172),AllocFactorMatrix,(I$4+1),FALSE)*$E2179</f>
        <v>170158.18665247998</v>
      </c>
      <c r="J2172" s="47">
        <f t="shared" si="3080"/>
        <v>38.067303269749942</v>
      </c>
      <c r="K2172" s="47">
        <f t="shared" si="3080"/>
        <v>66.653133706835277</v>
      </c>
      <c r="L2172" s="5">
        <f t="shared" si="3080"/>
        <v>39658.338671174897</v>
      </c>
      <c r="M2172" s="5">
        <f t="shared" si="3080"/>
        <v>551.84527787151239</v>
      </c>
      <c r="N2172" s="5">
        <f t="shared" si="3080"/>
        <v>76.857537699583887</v>
      </c>
      <c r="O2172" s="5">
        <f t="shared" si="3069"/>
        <v>40287.041486745999</v>
      </c>
      <c r="P2172" s="5">
        <f>VLOOKUP(CONCATENATE($F2172," ",$G2172),AllocFactorMatrix,(P$4+1),FALSE)*$E2179</f>
        <v>23588.490676476951</v>
      </c>
      <c r="Q2172" s="5">
        <f>VLOOKUP(CONCATENATE($F2172," ",$G2172),AllocFactorMatrix,(Q$4+1),FALSE)*$E2179</f>
        <v>4233.1664448630472</v>
      </c>
      <c r="R2172" s="5">
        <f>VLOOKUP(CONCATENATE($F2172," ",$G2172),AllocFactorMatrix,(R$4+1),FALSE)*$E2179</f>
        <v>858.44295633756997</v>
      </c>
      <c r="S2172" s="5">
        <f>VLOOKUP(CONCATENATE($F2172," ",$G2172),AllocFactorMatrix,(S$4+1),FALSE)*$E2179</f>
        <v>32.598983060154431</v>
      </c>
      <c r="T2172" s="5">
        <f t="shared" si="3072"/>
        <v>28712.699060737723</v>
      </c>
      <c r="U2172" s="5">
        <f>VLOOKUP(CONCATENATE($F2172," ",$G2172),AllocFactorMatrix,(U$4+1),FALSE)*$E2179</f>
        <v>1118.7511643432999</v>
      </c>
      <c r="V2172" s="5">
        <f>VLOOKUP(CONCATENATE($F2172," ",$G2172),AllocFactorMatrix,(V$4+1),FALSE)*$E2179</f>
        <v>15103.786741057686</v>
      </c>
      <c r="W2172" s="5">
        <f>VLOOKUP(CONCATENATE($F2172," ",$G2172),AllocFactorMatrix,(W$4+1),FALSE)*$E2179</f>
        <v>57765.921173915747</v>
      </c>
      <c r="X2172" s="5">
        <f>VLOOKUP(CONCATENATE($F2172," ",$G2172),AllocFactorMatrix,(X$4+1),FALSE)*$E2179</f>
        <v>10464.832381676832</v>
      </c>
      <c r="Y2172" s="5">
        <f>SUBTOTAL(9,U2172:X2172)</f>
        <v>84453.291460993554</v>
      </c>
      <c r="Z2172" s="5">
        <f>VLOOKUP(CONCATENATE($F2172," ",$G2172),AllocFactorMatrix,(Z$4+1),FALSE)*$E2179</f>
        <v>6483.7488142991688</v>
      </c>
      <c r="AA2172" s="5">
        <f>VLOOKUP(CONCATENATE($F2172," ",$G2172),AllocFactorMatrix,(AA$4+1),FALSE)*$E2179</f>
        <v>129.49709394513783</v>
      </c>
      <c r="AB2172" s="5">
        <f t="shared" si="3070"/>
        <v>6613.2459082443065</v>
      </c>
      <c r="AC2172" s="5">
        <f>VLOOKUP(CONCATENATE($F2172," ",$G2172),AllocFactorMatrix,(AC$4+1),FALSE)*$E2179</f>
        <v>85.531136292403346</v>
      </c>
      <c r="AD2172" s="5">
        <f>VLOOKUP(CONCATENATE($F2172," ",$G2172),AllocFactorMatrix,(AD$4+1),FALSE)*$E2179</f>
        <v>379.97800564915144</v>
      </c>
      <c r="AE2172" s="5">
        <f>VLOOKUP(CONCATENATE($F2172," ",$G2172),AllocFactorMatrix,(AE$4+1),FALSE)*$E2179</f>
        <v>77.959045505793071</v>
      </c>
    </row>
    <row r="2173" spans="2:31" hidden="1" outlineLevel="1">
      <c r="E2173" s="44"/>
      <c r="F2173" s="167" t="str">
        <f>F2179</f>
        <v>RB_GUP-Land_T</v>
      </c>
      <c r="G2173" s="48" t="str">
        <f>$G$9</f>
        <v>BULKTRAN</v>
      </c>
      <c r="H2173" s="4">
        <f t="shared" si="3067"/>
        <v>12697607.297974784</v>
      </c>
      <c r="I2173" s="5">
        <f t="shared" ref="I2173:N2173" si="3081">VLOOKUP(CONCATENATE($F2173," ",$G2173),AllocFactorMatrix,(I$4+1),FALSE)*$E2179</f>
        <v>6530010.2979024649</v>
      </c>
      <c r="J2173" s="47">
        <f t="shared" si="3081"/>
        <v>1460.8752435316364</v>
      </c>
      <c r="K2173" s="47">
        <f t="shared" si="3081"/>
        <v>2557.8883864225809</v>
      </c>
      <c r="L2173" s="5">
        <f t="shared" si="3081"/>
        <v>1521933.0025500199</v>
      </c>
      <c r="M2173" s="5">
        <f t="shared" si="3081"/>
        <v>21177.678360603888</v>
      </c>
      <c r="N2173" s="5">
        <f t="shared" si="3081"/>
        <v>2949.4937770741399</v>
      </c>
      <c r="O2173" s="5">
        <f t="shared" si="3069"/>
        <v>1546060.174687698</v>
      </c>
      <c r="P2173" s="5">
        <f>VLOOKUP(CONCATENATE($F2173," ",$G2173),AllocFactorMatrix,(P$4+1),FALSE)*$E2179</f>
        <v>905234.65288189694</v>
      </c>
      <c r="Q2173" s="5">
        <f>VLOOKUP(CONCATENATE($F2173," ",$G2173),AllocFactorMatrix,(Q$4+1),FALSE)*$E2179</f>
        <v>162452.48625119842</v>
      </c>
      <c r="R2173" s="5">
        <f>VLOOKUP(CONCATENATE($F2173," ",$G2173),AllocFactorMatrix,(R$4+1),FALSE)*$E2179</f>
        <v>32943.706414166045</v>
      </c>
      <c r="S2173" s="5">
        <f>VLOOKUP(CONCATENATE($F2173," ",$G2173),AllocFactorMatrix,(S$4+1),FALSE)*$E2179</f>
        <v>1251.022353210144</v>
      </c>
      <c r="T2173" s="5">
        <f t="shared" si="3072"/>
        <v>1101881.8679004717</v>
      </c>
      <c r="U2173" s="5">
        <f>VLOOKUP(CONCATENATE($F2173," ",$G2173),AllocFactorMatrix,(U$4+1),FALSE)*$E2179</f>
        <v>42933.32438287152</v>
      </c>
      <c r="V2173" s="5">
        <f>VLOOKUP(CONCATENATE($F2173," ",$G2173),AllocFactorMatrix,(V$4+1),FALSE)*$E2179</f>
        <v>579624.67100017099</v>
      </c>
      <c r="W2173" s="5">
        <f>VLOOKUP(CONCATENATE($F2173," ",$G2173),AllocFactorMatrix,(W$4+1),FALSE)*$E2179</f>
        <v>2216831.6879392066</v>
      </c>
      <c r="X2173" s="5">
        <f>VLOOKUP(CONCATENATE($F2173," ",$G2173),AllocFactorMatrix,(X$4+1),FALSE)*$E2179</f>
        <v>401599.62069727969</v>
      </c>
      <c r="Y2173" s="5">
        <f t="shared" ref="Y2173:Y2179" si="3082">SUBTOTAL(9,U2173:X2173)</f>
        <v>3240989.3040195284</v>
      </c>
      <c r="Z2173" s="5">
        <f>VLOOKUP(CONCATENATE($F2173," ",$G2173),AllocFactorMatrix,(Z$4+1),FALSE)*$E2179</f>
        <v>248821.09617715178</v>
      </c>
      <c r="AA2173" s="5">
        <f>VLOOKUP(CONCATENATE($F2173," ",$G2173),AllocFactorMatrix,(AA$4+1),FALSE)*$E2179</f>
        <v>4969.5954902083358</v>
      </c>
      <c r="AB2173" s="5">
        <f t="shared" si="3070"/>
        <v>253790.69166736011</v>
      </c>
      <c r="AC2173" s="5">
        <f>VLOOKUP(CONCATENATE($F2173," ",$G2173),AllocFactorMatrix,(AC$4+1),FALSE)*$E2179</f>
        <v>3282.3528022273558</v>
      </c>
      <c r="AD2173" s="5">
        <f>VLOOKUP(CONCATENATE($F2173," ",$G2173),AllocFactorMatrix,(AD$4+1),FALSE)*$E2179</f>
        <v>14582.07999673248</v>
      </c>
      <c r="AE2173" s="5">
        <f>VLOOKUP(CONCATENATE($F2173," ",$G2173),AllocFactorMatrix,(AE$4+1),FALSE)*$E2179</f>
        <v>2991.7653683461854</v>
      </c>
    </row>
    <row r="2174" spans="2:31" hidden="1" outlineLevel="1">
      <c r="E2174" s="44"/>
      <c r="F2174" s="167" t="str">
        <f>F2179</f>
        <v>RB_GUP-Land_T</v>
      </c>
      <c r="G2174" s="48" t="str">
        <f>$G$10</f>
        <v>SUBTRAN</v>
      </c>
      <c r="H2174" s="4">
        <f t="shared" si="3067"/>
        <v>3786090.0488315872</v>
      </c>
      <c r="I2174" s="5">
        <f t="shared" ref="I2174:N2174" si="3083">VLOOKUP(CONCATENATE($F2174," ",$G2174),AllocFactorMatrix,(I$4+1),FALSE)*$E2179</f>
        <v>1934200.4813315915</v>
      </c>
      <c r="J2174" s="47">
        <f t="shared" si="3083"/>
        <v>314.95521360302803</v>
      </c>
      <c r="K2174" s="47">
        <f t="shared" si="3083"/>
        <v>586.18573064318127</v>
      </c>
      <c r="L2174" s="5">
        <f t="shared" si="3083"/>
        <v>453282.51986100635</v>
      </c>
      <c r="M2174" s="5">
        <f t="shared" si="3083"/>
        <v>6334.9830385059622</v>
      </c>
      <c r="N2174" s="5">
        <f t="shared" si="3083"/>
        <v>1146.6024960443897</v>
      </c>
      <c r="O2174" s="5">
        <f t="shared" si="3069"/>
        <v>460764.10539555666</v>
      </c>
      <c r="P2174" s="5">
        <f>VLOOKUP(CONCATENATE($F2174," ",$G2174),AllocFactorMatrix,(P$4+1),FALSE)*$E2179</f>
        <v>261695.17786226468</v>
      </c>
      <c r="Q2174" s="5">
        <f>VLOOKUP(CONCATENATE($F2174," ",$G2174),AllocFactorMatrix,(Q$4+1),FALSE)*$E2179</f>
        <v>47094.600379286807</v>
      </c>
      <c r="R2174" s="5">
        <f>VLOOKUP(CONCATENATE($F2174," ",$G2174),AllocFactorMatrix,(R$4+1),FALSE)*$E2179</f>
        <v>12361.969500147694</v>
      </c>
      <c r="S2174" s="5">
        <f>VLOOKUP(CONCATENATE($F2174," ",$G2174),AllocFactorMatrix,(S$4+1),FALSE)*$E2179</f>
        <v>0</v>
      </c>
      <c r="T2174" s="5">
        <f t="shared" si="3072"/>
        <v>321151.74774169916</v>
      </c>
      <c r="U2174" s="5">
        <f>VLOOKUP(CONCATENATE($F2174," ",$G2174),AllocFactorMatrix,(U$4+1),FALSE)*$E2179</f>
        <v>11813.09064710577</v>
      </c>
      <c r="V2174" s="5">
        <f>VLOOKUP(CONCATENATE($F2174," ",$G2174),AllocFactorMatrix,(V$4+1),FALSE)*$E2179</f>
        <v>165749.11669168482</v>
      </c>
      <c r="W2174" s="5">
        <f>VLOOKUP(CONCATENATE($F2174," ",$G2174),AllocFactorMatrix,(W$4+1),FALSE)*$E2179</f>
        <v>817271.00201972493</v>
      </c>
      <c r="X2174" s="5">
        <f>VLOOKUP(CONCATENATE($F2174," ",$G2174),AllocFactorMatrix,(X$4+1),FALSE)*$E2179</f>
        <v>0</v>
      </c>
      <c r="Y2174" s="5">
        <f t="shared" si="3082"/>
        <v>994833.20935851545</v>
      </c>
      <c r="Z2174" s="5">
        <f>VLOOKUP(CONCATENATE($F2174," ",$G2174),AllocFactorMatrix,(Z$4+1),FALSE)*$E2179</f>
        <v>71841.630504569053</v>
      </c>
      <c r="AA2174" s="5">
        <f>VLOOKUP(CONCATENATE($F2174," ",$G2174),AllocFactorMatrix,(AA$4+1),FALSE)*$E2179</f>
        <v>1442.4734034338915</v>
      </c>
      <c r="AB2174" s="5">
        <f t="shared" si="3070"/>
        <v>73284.103908002944</v>
      </c>
      <c r="AC2174" s="5">
        <f>VLOOKUP(CONCATENATE($F2174," ",$G2174),AllocFactorMatrix,(AC$4+1),FALSE)*$E2179</f>
        <v>955.26015197593438</v>
      </c>
      <c r="AD2174" s="5">
        <f>VLOOKUP(CONCATENATE($F2174," ",$G2174),AllocFactorMatrix,(AD$4+1),FALSE)*$E2179</f>
        <v>0</v>
      </c>
      <c r="AE2174" s="5">
        <f>VLOOKUP(CONCATENATE($F2174," ",$G2174),AllocFactorMatrix,(AE$4+1),FALSE)*$E2179</f>
        <v>0</v>
      </c>
    </row>
    <row r="2175" spans="2:31" hidden="1" outlineLevel="1">
      <c r="E2175" s="44"/>
      <c r="F2175" s="167" t="str">
        <f>F2179</f>
        <v>RB_GUP-Land_T</v>
      </c>
      <c r="G2175" s="48" t="str">
        <f>$G$11</f>
        <v>DISTPRI</v>
      </c>
      <c r="H2175" s="4">
        <f t="shared" si="3067"/>
        <v>0</v>
      </c>
      <c r="I2175" s="5">
        <f t="shared" ref="I2175:N2175" si="3084">VLOOKUP(CONCATENATE($F2175," ",$G2175),AllocFactorMatrix,(I$4+1),FALSE)*$E2179</f>
        <v>0</v>
      </c>
      <c r="J2175" s="47">
        <f t="shared" si="3084"/>
        <v>0</v>
      </c>
      <c r="K2175" s="47">
        <f t="shared" si="3084"/>
        <v>0</v>
      </c>
      <c r="L2175" s="5">
        <f t="shared" si="3084"/>
        <v>0</v>
      </c>
      <c r="M2175" s="5">
        <f t="shared" si="3084"/>
        <v>0</v>
      </c>
      <c r="N2175" s="5">
        <f t="shared" si="3084"/>
        <v>0</v>
      </c>
      <c r="O2175" s="5">
        <f t="shared" si="3069"/>
        <v>0</v>
      </c>
      <c r="P2175" s="5">
        <f>VLOOKUP(CONCATENATE($F2175," ",$G2175),AllocFactorMatrix,(P$4+1),FALSE)*$E2179</f>
        <v>0</v>
      </c>
      <c r="Q2175" s="5">
        <f>VLOOKUP(CONCATENATE($F2175," ",$G2175),AllocFactorMatrix,(Q$4+1),FALSE)*$E2179</f>
        <v>0</v>
      </c>
      <c r="R2175" s="5">
        <f>VLOOKUP(CONCATENATE($F2175," ",$G2175),AllocFactorMatrix,(R$4+1),FALSE)*$E2179</f>
        <v>0</v>
      </c>
      <c r="S2175" s="5">
        <f>VLOOKUP(CONCATENATE($F2175," ",$G2175),AllocFactorMatrix,(S$4+1),FALSE)*$E2179</f>
        <v>0</v>
      </c>
      <c r="T2175" s="5">
        <f t="shared" si="3072"/>
        <v>0</v>
      </c>
      <c r="U2175" s="5">
        <f>VLOOKUP(CONCATENATE($F2175," ",$G2175),AllocFactorMatrix,(U$4+1),FALSE)*$E2179</f>
        <v>0</v>
      </c>
      <c r="V2175" s="5">
        <f>VLOOKUP(CONCATENATE($F2175," ",$G2175),AllocFactorMatrix,(V$4+1),FALSE)*$E2179</f>
        <v>0</v>
      </c>
      <c r="W2175" s="5">
        <f>VLOOKUP(CONCATENATE($F2175," ",$G2175),AllocFactorMatrix,(W$4+1),FALSE)*$E2179</f>
        <v>0</v>
      </c>
      <c r="X2175" s="5">
        <f>VLOOKUP(CONCATENATE($F2175," ",$G2175),AllocFactorMatrix,(X$4+1),FALSE)*$E2179</f>
        <v>0</v>
      </c>
      <c r="Y2175" s="5">
        <f t="shared" si="3082"/>
        <v>0</v>
      </c>
      <c r="Z2175" s="5">
        <f>VLOOKUP(CONCATENATE($F2175," ",$G2175),AllocFactorMatrix,(Z$4+1),FALSE)*$E2179</f>
        <v>0</v>
      </c>
      <c r="AA2175" s="5">
        <f>VLOOKUP(CONCATENATE($F2175," ",$G2175),AllocFactorMatrix,(AA$4+1),FALSE)*$E2179</f>
        <v>0</v>
      </c>
      <c r="AB2175" s="5">
        <f t="shared" si="3070"/>
        <v>0</v>
      </c>
      <c r="AC2175" s="5">
        <f>VLOOKUP(CONCATENATE($F2175," ",$G2175),AllocFactorMatrix,(AC$4+1),FALSE)*$E2179</f>
        <v>0</v>
      </c>
      <c r="AD2175" s="5">
        <f>VLOOKUP(CONCATENATE($F2175," ",$G2175),AllocFactorMatrix,(AD$4+1),FALSE)*$E2179</f>
        <v>0</v>
      </c>
      <c r="AE2175" s="5">
        <f>VLOOKUP(CONCATENATE($F2175," ",$G2175),AllocFactorMatrix,(AE$4+1),FALSE)*$E2179</f>
        <v>0</v>
      </c>
    </row>
    <row r="2176" spans="2:31" hidden="1" outlineLevel="1">
      <c r="E2176" s="44"/>
      <c r="F2176" s="167" t="str">
        <f>F2179</f>
        <v>RB_GUP-Land_T</v>
      </c>
      <c r="G2176" s="48" t="str">
        <f>$G$12</f>
        <v>DISTSEC</v>
      </c>
      <c r="H2176" s="4">
        <f t="shared" si="3067"/>
        <v>0</v>
      </c>
      <c r="I2176" s="5">
        <f t="shared" ref="I2176:N2176" si="3085">VLOOKUP(CONCATENATE($F2176," ",$G2176),AllocFactorMatrix,(I$4+1),FALSE)*$E2179</f>
        <v>0</v>
      </c>
      <c r="J2176" s="47">
        <f t="shared" si="3085"/>
        <v>0</v>
      </c>
      <c r="K2176" s="47">
        <f t="shared" si="3085"/>
        <v>0</v>
      </c>
      <c r="L2176" s="5">
        <f t="shared" si="3085"/>
        <v>0</v>
      </c>
      <c r="M2176" s="5">
        <f t="shared" si="3085"/>
        <v>0</v>
      </c>
      <c r="N2176" s="5">
        <f t="shared" si="3085"/>
        <v>0</v>
      </c>
      <c r="O2176" s="5">
        <f t="shared" si="3069"/>
        <v>0</v>
      </c>
      <c r="P2176" s="5">
        <f>VLOOKUP(CONCATENATE($F2176," ",$G2176),AllocFactorMatrix,(P$4+1),FALSE)*$E2179</f>
        <v>0</v>
      </c>
      <c r="Q2176" s="5">
        <f>VLOOKUP(CONCATENATE($F2176," ",$G2176),AllocFactorMatrix,(Q$4+1),FALSE)*$E2179</f>
        <v>0</v>
      </c>
      <c r="R2176" s="5">
        <f>VLOOKUP(CONCATENATE($F2176," ",$G2176),AllocFactorMatrix,(R$4+1),FALSE)*$E2179</f>
        <v>0</v>
      </c>
      <c r="S2176" s="5">
        <f>VLOOKUP(CONCATENATE($F2176," ",$G2176),AllocFactorMatrix,(S$4+1),FALSE)*$E2179</f>
        <v>0</v>
      </c>
      <c r="T2176" s="5">
        <f t="shared" si="3072"/>
        <v>0</v>
      </c>
      <c r="U2176" s="5">
        <f>VLOOKUP(CONCATENATE($F2176," ",$G2176),AllocFactorMatrix,(U$4+1),FALSE)*$E2179</f>
        <v>0</v>
      </c>
      <c r="V2176" s="5">
        <f>VLOOKUP(CONCATENATE($F2176," ",$G2176),AllocFactorMatrix,(V$4+1),FALSE)*$E2179</f>
        <v>0</v>
      </c>
      <c r="W2176" s="5">
        <f>VLOOKUP(CONCATENATE($F2176," ",$G2176),AllocFactorMatrix,(W$4+1),FALSE)*$E2179</f>
        <v>0</v>
      </c>
      <c r="X2176" s="5">
        <f>VLOOKUP(CONCATENATE($F2176," ",$G2176),AllocFactorMatrix,(X$4+1),FALSE)*$E2179</f>
        <v>0</v>
      </c>
      <c r="Y2176" s="5">
        <f t="shared" si="3082"/>
        <v>0</v>
      </c>
      <c r="Z2176" s="5">
        <f>VLOOKUP(CONCATENATE($F2176," ",$G2176),AllocFactorMatrix,(Z$4+1),FALSE)*$E2179</f>
        <v>0</v>
      </c>
      <c r="AA2176" s="5">
        <f>VLOOKUP(CONCATENATE($F2176," ",$G2176),AllocFactorMatrix,(AA$4+1),FALSE)*$E2179</f>
        <v>0</v>
      </c>
      <c r="AB2176" s="5">
        <f t="shared" si="3070"/>
        <v>0</v>
      </c>
      <c r="AC2176" s="5">
        <f>VLOOKUP(CONCATENATE($F2176," ",$G2176),AllocFactorMatrix,(AC$4+1),FALSE)*$E2179</f>
        <v>0</v>
      </c>
      <c r="AD2176" s="5">
        <f>VLOOKUP(CONCATENATE($F2176," ",$G2176),AllocFactorMatrix,(AD$4+1),FALSE)*$E2179</f>
        <v>0</v>
      </c>
      <c r="AE2176" s="5">
        <f>VLOOKUP(CONCATENATE($F2176," ",$G2176),AllocFactorMatrix,(AE$4+1),FALSE)*$E2179</f>
        <v>0</v>
      </c>
    </row>
    <row r="2177" spans="4:31" hidden="1" outlineLevel="1">
      <c r="E2177" s="44"/>
      <c r="F2177" s="167" t="str">
        <f>F2179</f>
        <v>RB_GUP-Land_T</v>
      </c>
      <c r="G2177" s="48" t="str">
        <f>$G$13</f>
        <v>ENERGY</v>
      </c>
      <c r="H2177" s="4">
        <f t="shared" si="3067"/>
        <v>0</v>
      </c>
      <c r="I2177" s="5">
        <f t="shared" ref="I2177:N2177" si="3086">VLOOKUP(CONCATENATE($F2177," ",$G2177),AllocFactorMatrix,(I$4+1),FALSE)*$E2179</f>
        <v>0</v>
      </c>
      <c r="J2177" s="47">
        <f t="shared" si="3086"/>
        <v>0</v>
      </c>
      <c r="K2177" s="47">
        <f t="shared" si="3086"/>
        <v>0</v>
      </c>
      <c r="L2177" s="5">
        <f t="shared" si="3086"/>
        <v>0</v>
      </c>
      <c r="M2177" s="5">
        <f t="shared" si="3086"/>
        <v>0</v>
      </c>
      <c r="N2177" s="5">
        <f t="shared" si="3086"/>
        <v>0</v>
      </c>
      <c r="O2177" s="5">
        <f t="shared" si="3069"/>
        <v>0</v>
      </c>
      <c r="P2177" s="5">
        <f>VLOOKUP(CONCATENATE($F2177," ",$G2177),AllocFactorMatrix,(P$4+1),FALSE)*$E2179</f>
        <v>0</v>
      </c>
      <c r="Q2177" s="5">
        <f>VLOOKUP(CONCATENATE($F2177," ",$G2177),AllocFactorMatrix,(Q$4+1),FALSE)*$E2179</f>
        <v>0</v>
      </c>
      <c r="R2177" s="5">
        <f>VLOOKUP(CONCATENATE($F2177," ",$G2177),AllocFactorMatrix,(R$4+1),FALSE)*$E2179</f>
        <v>0</v>
      </c>
      <c r="S2177" s="5">
        <f>VLOOKUP(CONCATENATE($F2177," ",$G2177),AllocFactorMatrix,(S$4+1),FALSE)*$E2179</f>
        <v>0</v>
      </c>
      <c r="T2177" s="5">
        <f t="shared" si="3072"/>
        <v>0</v>
      </c>
      <c r="U2177" s="5">
        <f>VLOOKUP(CONCATENATE($F2177," ",$G2177),AllocFactorMatrix,(U$4+1),FALSE)*$E2179</f>
        <v>0</v>
      </c>
      <c r="V2177" s="5">
        <f>VLOOKUP(CONCATENATE($F2177," ",$G2177),AllocFactorMatrix,(V$4+1),FALSE)*$E2179</f>
        <v>0</v>
      </c>
      <c r="W2177" s="5">
        <f>VLOOKUP(CONCATENATE($F2177," ",$G2177),AllocFactorMatrix,(W$4+1),FALSE)*$E2179</f>
        <v>0</v>
      </c>
      <c r="X2177" s="5">
        <f>VLOOKUP(CONCATENATE($F2177," ",$G2177),AllocFactorMatrix,(X$4+1),FALSE)*$E2179</f>
        <v>0</v>
      </c>
      <c r="Y2177" s="5">
        <f t="shared" si="3082"/>
        <v>0</v>
      </c>
      <c r="Z2177" s="5">
        <f>VLOOKUP(CONCATENATE($F2177," ",$G2177),AllocFactorMatrix,(Z$4+1),FALSE)*$E2179</f>
        <v>0</v>
      </c>
      <c r="AA2177" s="5">
        <f>VLOOKUP(CONCATENATE($F2177," ",$G2177),AllocFactorMatrix,(AA$4+1),FALSE)*$E2179</f>
        <v>0</v>
      </c>
      <c r="AB2177" s="5">
        <f t="shared" si="3070"/>
        <v>0</v>
      </c>
      <c r="AC2177" s="5">
        <f>VLOOKUP(CONCATENATE($F2177," ",$G2177),AllocFactorMatrix,(AC$4+1),FALSE)*$E2179</f>
        <v>0</v>
      </c>
      <c r="AD2177" s="5">
        <f>VLOOKUP(CONCATENATE($F2177," ",$G2177),AllocFactorMatrix,(AD$4+1),FALSE)*$E2179</f>
        <v>0</v>
      </c>
      <c r="AE2177" s="5">
        <f>VLOOKUP(CONCATENATE($F2177," ",$G2177),AllocFactorMatrix,(AE$4+1),FALSE)*$E2179</f>
        <v>0</v>
      </c>
    </row>
    <row r="2178" spans="4:31" hidden="1" outlineLevel="1">
      <c r="E2178" s="44"/>
      <c r="F2178" s="167" t="str">
        <f>F2179</f>
        <v>RB_GUP-Land_T</v>
      </c>
      <c r="G2178" s="48" t="str">
        <f>$G$14</f>
        <v>CUSTOMER</v>
      </c>
      <c r="H2178" s="4">
        <f t="shared" si="3067"/>
        <v>0</v>
      </c>
      <c r="I2178" s="5">
        <f t="shared" ref="I2178:N2178" si="3087">VLOOKUP(CONCATENATE($F2178," ",$G2178),AllocFactorMatrix,(I$4+1),FALSE)*$E2179</f>
        <v>0</v>
      </c>
      <c r="J2178" s="47">
        <f t="shared" si="3087"/>
        <v>0</v>
      </c>
      <c r="K2178" s="47">
        <f t="shared" si="3087"/>
        <v>0</v>
      </c>
      <c r="L2178" s="5">
        <f t="shared" si="3087"/>
        <v>0</v>
      </c>
      <c r="M2178" s="5">
        <f t="shared" si="3087"/>
        <v>0</v>
      </c>
      <c r="N2178" s="5">
        <f t="shared" si="3087"/>
        <v>0</v>
      </c>
      <c r="O2178" s="5">
        <f t="shared" si="3069"/>
        <v>0</v>
      </c>
      <c r="P2178" s="5">
        <f>VLOOKUP(CONCATENATE($F2178," ",$G2178),AllocFactorMatrix,(P$4+1),FALSE)*$E2179</f>
        <v>0</v>
      </c>
      <c r="Q2178" s="5">
        <f>VLOOKUP(CONCATENATE($F2178," ",$G2178),AllocFactorMatrix,(Q$4+1),FALSE)*$E2179</f>
        <v>0</v>
      </c>
      <c r="R2178" s="5">
        <f>VLOOKUP(CONCATENATE($F2178," ",$G2178),AllocFactorMatrix,(R$4+1),FALSE)*$E2179</f>
        <v>0</v>
      </c>
      <c r="S2178" s="5">
        <f>VLOOKUP(CONCATENATE($F2178," ",$G2178),AllocFactorMatrix,(S$4+1),FALSE)*$E2179</f>
        <v>0</v>
      </c>
      <c r="T2178" s="5">
        <f t="shared" si="3072"/>
        <v>0</v>
      </c>
      <c r="U2178" s="5">
        <f>VLOOKUP(CONCATENATE($F2178," ",$G2178),AllocFactorMatrix,(U$4+1),FALSE)*$E2179</f>
        <v>0</v>
      </c>
      <c r="V2178" s="5">
        <f>VLOOKUP(CONCATENATE($F2178," ",$G2178),AllocFactorMatrix,(V$4+1),FALSE)*$E2179</f>
        <v>0</v>
      </c>
      <c r="W2178" s="5">
        <f>VLOOKUP(CONCATENATE($F2178," ",$G2178),AllocFactorMatrix,(W$4+1),FALSE)*$E2179</f>
        <v>0</v>
      </c>
      <c r="X2178" s="5">
        <f>VLOOKUP(CONCATENATE($F2178," ",$G2178),AllocFactorMatrix,(X$4+1),FALSE)*$E2179</f>
        <v>0</v>
      </c>
      <c r="Y2178" s="5">
        <f t="shared" si="3082"/>
        <v>0</v>
      </c>
      <c r="Z2178" s="5">
        <f>VLOOKUP(CONCATENATE($F2178," ",$G2178),AllocFactorMatrix,(Z$4+1),FALSE)*$E2179</f>
        <v>0</v>
      </c>
      <c r="AA2178" s="5">
        <f>VLOOKUP(CONCATENATE($F2178," ",$G2178),AllocFactorMatrix,(AA$4+1),FALSE)*$E2179</f>
        <v>0</v>
      </c>
      <c r="AB2178" s="5">
        <f t="shared" si="3070"/>
        <v>0</v>
      </c>
      <c r="AC2178" s="5">
        <f>VLOOKUP(CONCATENATE($F2178," ",$G2178),AllocFactorMatrix,(AC$4+1),FALSE)*$E2179</f>
        <v>0</v>
      </c>
      <c r="AD2178" s="5">
        <f>VLOOKUP(CONCATENATE($F2178," ",$G2178),AllocFactorMatrix,(AD$4+1),FALSE)*$E2179</f>
        <v>0</v>
      </c>
      <c r="AE2178" s="5">
        <f>VLOOKUP(CONCATENATE($F2178," ",$G2178),AllocFactorMatrix,(AE$4+1),FALSE)*$E2179</f>
        <v>0</v>
      </c>
    </row>
    <row r="2179" spans="4:31" collapsed="1">
      <c r="D2179" s="48" t="s">
        <v>580</v>
      </c>
      <c r="E2179" s="54">
        <f>16465551+247647+101372</f>
        <v>16814570</v>
      </c>
      <c r="F2179" s="87" t="s">
        <v>541</v>
      </c>
      <c r="G2179" s="48" t="str">
        <f>$G$15</f>
        <v>TOTAL</v>
      </c>
      <c r="H2179" s="4">
        <f t="shared" si="3067"/>
        <v>16814570</v>
      </c>
      <c r="I2179" s="5">
        <f t="shared" ref="I2179:N2179" si="3088">VLOOKUP(CONCATENATE($F2179," ",$G2179),AllocFactorMatrix,(I$4+1),FALSE)*$E2179</f>
        <v>8634368.965886537</v>
      </c>
      <c r="J2179" s="47">
        <f t="shared" si="3088"/>
        <v>1813.8977604044144</v>
      </c>
      <c r="K2179" s="47">
        <f t="shared" si="3088"/>
        <v>3210.7272507725975</v>
      </c>
      <c r="L2179" s="5">
        <f t="shared" si="3088"/>
        <v>2014873.8610822011</v>
      </c>
      <c r="M2179" s="5">
        <f t="shared" si="3088"/>
        <v>28064.50667698136</v>
      </c>
      <c r="N2179" s="5">
        <f t="shared" si="3088"/>
        <v>4172.9538108181132</v>
      </c>
      <c r="O2179" s="5">
        <f t="shared" si="3069"/>
        <v>2047111.3215700006</v>
      </c>
      <c r="P2179" s="5">
        <f>VLOOKUP(CONCATENATE($F2179," ",$G2179),AllocFactorMatrix,(P$4+1),FALSE)*$E2179</f>
        <v>1190518.3214206386</v>
      </c>
      <c r="Q2179" s="5">
        <f>VLOOKUP(CONCATENATE($F2179," ",$G2179),AllocFactorMatrix,(Q$4+1),FALSE)*$E2179</f>
        <v>213780.25307534827</v>
      </c>
      <c r="R2179" s="5">
        <f>VLOOKUP(CONCATENATE($F2179," ",$G2179),AllocFactorMatrix,(R$4+1),FALSE)*$E2179</f>
        <v>46164.118870651313</v>
      </c>
      <c r="S2179" s="5">
        <f>VLOOKUP(CONCATENATE($F2179," ",$G2179),AllocFactorMatrix,(S$4+1),FALSE)*$E2179</f>
        <v>1283.6213362702986</v>
      </c>
      <c r="T2179" s="5">
        <f t="shared" si="3072"/>
        <v>1451746.3147029085</v>
      </c>
      <c r="U2179" s="5">
        <f>VLOOKUP(CONCATENATE($F2179," ",$G2179),AllocFactorMatrix,(U$4+1),FALSE)*$E2179</f>
        <v>55865.166194320591</v>
      </c>
      <c r="V2179" s="5">
        <f>VLOOKUP(CONCATENATE($F2179," ",$G2179),AllocFactorMatrix,(V$4+1),FALSE)*$E2179</f>
        <v>760477.57443291345</v>
      </c>
      <c r="W2179" s="5">
        <f>VLOOKUP(CONCATENATE($F2179," ",$G2179),AllocFactorMatrix,(W$4+1),FALSE)*$E2179</f>
        <v>3091868.6111328471</v>
      </c>
      <c r="X2179" s="5">
        <f>VLOOKUP(CONCATENATE($F2179," ",$G2179),AllocFactorMatrix,(X$4+1),FALSE)*$E2179</f>
        <v>412064.45307895646</v>
      </c>
      <c r="Y2179" s="5">
        <f t="shared" si="3082"/>
        <v>4320275.8048390374</v>
      </c>
      <c r="Z2179" s="5">
        <f>VLOOKUP(CONCATENATE($F2179," ",$G2179),AllocFactorMatrix,(Z$4+1),FALSE)*$E2179</f>
        <v>327146.47549601994</v>
      </c>
      <c r="AA2179" s="5">
        <f>VLOOKUP(CONCATENATE($F2179," ",$G2179),AllocFactorMatrix,(AA$4+1),FALSE)*$E2179</f>
        <v>6541.5659875873653</v>
      </c>
      <c r="AB2179" s="5">
        <f t="shared" si="3070"/>
        <v>333688.04148360732</v>
      </c>
      <c r="AC2179" s="5">
        <f>VLOOKUP(CONCATENATE($F2179," ",$G2179),AllocFactorMatrix,(AC$4+1),FALSE)*$E2179</f>
        <v>4323.1440904956926</v>
      </c>
      <c r="AD2179" s="5">
        <f>VLOOKUP(CONCATENATE($F2179," ",$G2179),AllocFactorMatrix,(AD$4+1),FALSE)*$E2179</f>
        <v>14962.058002381631</v>
      </c>
      <c r="AE2179" s="5">
        <f>VLOOKUP(CONCATENATE($F2179," ",$G2179),AllocFactorMatrix,(AE$4+1),FALSE)*$E2179</f>
        <v>3069.7244138519786</v>
      </c>
    </row>
    <row r="2180" spans="4:31" hidden="1" outlineLevel="1">
      <c r="E2180" s="44"/>
      <c r="F2180" s="167" t="str">
        <f>F2187</f>
        <v>RB_GUP-Land_D</v>
      </c>
      <c r="G2180" s="48" t="str">
        <f>$G$8</f>
        <v>PRODUCTION</v>
      </c>
      <c r="H2180" s="4">
        <f t="shared" si="3067"/>
        <v>0</v>
      </c>
      <c r="I2180" s="5">
        <f t="shared" ref="I2180:N2180" si="3089">VLOOKUP(CONCATENATE($F2180," ",$G2180),AllocFactorMatrix,(I$4+1),FALSE)*$E2187</f>
        <v>0</v>
      </c>
      <c r="J2180" s="47">
        <f t="shared" si="3089"/>
        <v>0</v>
      </c>
      <c r="K2180" s="47">
        <f t="shared" si="3089"/>
        <v>0</v>
      </c>
      <c r="L2180" s="5">
        <f t="shared" si="3089"/>
        <v>0</v>
      </c>
      <c r="M2180" s="5">
        <f t="shared" si="3089"/>
        <v>0</v>
      </c>
      <c r="N2180" s="5">
        <f t="shared" si="3089"/>
        <v>0</v>
      </c>
      <c r="O2180" s="5">
        <f t="shared" si="3069"/>
        <v>0</v>
      </c>
      <c r="P2180" s="5">
        <f>VLOOKUP(CONCATENATE($F2180," ",$G2180),AllocFactorMatrix,(P$4+1),FALSE)*$E2187</f>
        <v>0</v>
      </c>
      <c r="Q2180" s="5">
        <f>VLOOKUP(CONCATENATE($F2180," ",$G2180),AllocFactorMatrix,(Q$4+1),FALSE)*$E2187</f>
        <v>0</v>
      </c>
      <c r="R2180" s="5">
        <f>VLOOKUP(CONCATENATE($F2180," ",$G2180),AllocFactorMatrix,(R$4+1),FALSE)*$E2187</f>
        <v>0</v>
      </c>
      <c r="S2180" s="5">
        <f>VLOOKUP(CONCATENATE($F2180," ",$G2180),AllocFactorMatrix,(S$4+1),FALSE)*$E2187</f>
        <v>0</v>
      </c>
      <c r="T2180" s="5">
        <f t="shared" si="3072"/>
        <v>0</v>
      </c>
      <c r="U2180" s="5">
        <f>VLOOKUP(CONCATENATE($F2180," ",$G2180),AllocFactorMatrix,(U$4+1),FALSE)*$E2187</f>
        <v>0</v>
      </c>
      <c r="V2180" s="5">
        <f>VLOOKUP(CONCATENATE($F2180," ",$G2180),AllocFactorMatrix,(V$4+1),FALSE)*$E2187</f>
        <v>0</v>
      </c>
      <c r="W2180" s="5">
        <f>VLOOKUP(CONCATENATE($F2180," ",$G2180),AllocFactorMatrix,(W$4+1),FALSE)*$E2187</f>
        <v>0</v>
      </c>
      <c r="X2180" s="5">
        <f>VLOOKUP(CONCATENATE($F2180," ",$G2180),AllocFactorMatrix,(X$4+1),FALSE)*$E2187</f>
        <v>0</v>
      </c>
      <c r="Y2180" s="5">
        <f>SUBTOTAL(9,U2180:X2180)</f>
        <v>0</v>
      </c>
      <c r="Z2180" s="5">
        <f>VLOOKUP(CONCATENATE($F2180," ",$G2180),AllocFactorMatrix,(Z$4+1),FALSE)*$E2187</f>
        <v>0</v>
      </c>
      <c r="AA2180" s="5">
        <f>VLOOKUP(CONCATENATE($F2180," ",$G2180),AllocFactorMatrix,(AA$4+1),FALSE)*$E2187</f>
        <v>0</v>
      </c>
      <c r="AB2180" s="5">
        <f t="shared" ref="AB2180:AB2195" si="3090">SUBTOTAL(9,Z2180:AA2180)</f>
        <v>0</v>
      </c>
      <c r="AC2180" s="5">
        <f>VLOOKUP(CONCATENATE($F2180," ",$G2180),AllocFactorMatrix,(AC$4+1),FALSE)*$E2187</f>
        <v>0</v>
      </c>
      <c r="AD2180" s="5">
        <f>VLOOKUP(CONCATENATE($F2180," ",$G2180),AllocFactorMatrix,(AD$4+1),FALSE)*$E2187</f>
        <v>0</v>
      </c>
      <c r="AE2180" s="5">
        <f>VLOOKUP(CONCATENATE($F2180," ",$G2180),AllocFactorMatrix,(AE$4+1),FALSE)*$E2187</f>
        <v>0</v>
      </c>
    </row>
    <row r="2181" spans="4:31" hidden="1" outlineLevel="1">
      <c r="E2181" s="44"/>
      <c r="F2181" s="167" t="str">
        <f>F2187</f>
        <v>RB_GUP-Land_D</v>
      </c>
      <c r="G2181" s="48" t="str">
        <f>$G$9</f>
        <v>BULKTRAN</v>
      </c>
      <c r="H2181" s="4">
        <f t="shared" si="3067"/>
        <v>0</v>
      </c>
      <c r="I2181" s="5">
        <f t="shared" ref="I2181:N2181" si="3091">VLOOKUP(CONCATENATE($F2181," ",$G2181),AllocFactorMatrix,(I$4+1),FALSE)*$E2187</f>
        <v>0</v>
      </c>
      <c r="J2181" s="47">
        <f t="shared" si="3091"/>
        <v>0</v>
      </c>
      <c r="K2181" s="47">
        <f t="shared" si="3091"/>
        <v>0</v>
      </c>
      <c r="L2181" s="5">
        <f t="shared" si="3091"/>
        <v>0</v>
      </c>
      <c r="M2181" s="5">
        <f t="shared" si="3091"/>
        <v>0</v>
      </c>
      <c r="N2181" s="5">
        <f t="shared" si="3091"/>
        <v>0</v>
      </c>
      <c r="O2181" s="5">
        <f t="shared" si="3069"/>
        <v>0</v>
      </c>
      <c r="P2181" s="5">
        <f>VLOOKUP(CONCATENATE($F2181," ",$G2181),AllocFactorMatrix,(P$4+1),FALSE)*$E2187</f>
        <v>0</v>
      </c>
      <c r="Q2181" s="5">
        <f>VLOOKUP(CONCATENATE($F2181," ",$G2181),AllocFactorMatrix,(Q$4+1),FALSE)*$E2187</f>
        <v>0</v>
      </c>
      <c r="R2181" s="5">
        <f>VLOOKUP(CONCATENATE($F2181," ",$G2181),AllocFactorMatrix,(R$4+1),FALSE)*$E2187</f>
        <v>0</v>
      </c>
      <c r="S2181" s="5">
        <f>VLOOKUP(CONCATENATE($F2181," ",$G2181),AllocFactorMatrix,(S$4+1),FALSE)*$E2187</f>
        <v>0</v>
      </c>
      <c r="T2181" s="5">
        <f t="shared" si="3072"/>
        <v>0</v>
      </c>
      <c r="U2181" s="5">
        <f>VLOOKUP(CONCATENATE($F2181," ",$G2181),AllocFactorMatrix,(U$4+1),FALSE)*$E2187</f>
        <v>0</v>
      </c>
      <c r="V2181" s="5">
        <f>VLOOKUP(CONCATENATE($F2181," ",$G2181),AllocFactorMatrix,(V$4+1),FALSE)*$E2187</f>
        <v>0</v>
      </c>
      <c r="W2181" s="5">
        <f>VLOOKUP(CONCATENATE($F2181," ",$G2181),AllocFactorMatrix,(W$4+1),FALSE)*$E2187</f>
        <v>0</v>
      </c>
      <c r="X2181" s="5">
        <f>VLOOKUP(CONCATENATE($F2181," ",$G2181),AllocFactorMatrix,(X$4+1),FALSE)*$E2187</f>
        <v>0</v>
      </c>
      <c r="Y2181" s="5">
        <f t="shared" ref="Y2181:Y2187" si="3092">SUBTOTAL(9,U2181:X2181)</f>
        <v>0</v>
      </c>
      <c r="Z2181" s="5">
        <f>VLOOKUP(CONCATENATE($F2181," ",$G2181),AllocFactorMatrix,(Z$4+1),FALSE)*$E2187</f>
        <v>0</v>
      </c>
      <c r="AA2181" s="5">
        <f>VLOOKUP(CONCATENATE($F2181," ",$G2181),AllocFactorMatrix,(AA$4+1),FALSE)*$E2187</f>
        <v>0</v>
      </c>
      <c r="AB2181" s="5">
        <f t="shared" si="3090"/>
        <v>0</v>
      </c>
      <c r="AC2181" s="5">
        <f>VLOOKUP(CONCATENATE($F2181," ",$G2181),AllocFactorMatrix,(AC$4+1),FALSE)*$E2187</f>
        <v>0</v>
      </c>
      <c r="AD2181" s="5">
        <f>VLOOKUP(CONCATENATE($F2181," ",$G2181),AllocFactorMatrix,(AD$4+1),FALSE)*$E2187</f>
        <v>0</v>
      </c>
      <c r="AE2181" s="5">
        <f>VLOOKUP(CONCATENATE($F2181," ",$G2181),AllocFactorMatrix,(AE$4+1),FALSE)*$E2187</f>
        <v>0</v>
      </c>
    </row>
    <row r="2182" spans="4:31" hidden="1" outlineLevel="1">
      <c r="E2182" s="44"/>
      <c r="F2182" s="167" t="str">
        <f>F2187</f>
        <v>RB_GUP-Land_D</v>
      </c>
      <c r="G2182" s="48" t="str">
        <f>$G$10</f>
        <v>SUBTRAN</v>
      </c>
      <c r="H2182" s="4">
        <f t="shared" si="3067"/>
        <v>0</v>
      </c>
      <c r="I2182" s="5">
        <f t="shared" ref="I2182:N2182" si="3093">VLOOKUP(CONCATENATE($F2182," ",$G2182),AllocFactorMatrix,(I$4+1),FALSE)*$E2187</f>
        <v>0</v>
      </c>
      <c r="J2182" s="47">
        <f t="shared" si="3093"/>
        <v>0</v>
      </c>
      <c r="K2182" s="47">
        <f t="shared" si="3093"/>
        <v>0</v>
      </c>
      <c r="L2182" s="5">
        <f t="shared" si="3093"/>
        <v>0</v>
      </c>
      <c r="M2182" s="5">
        <f t="shared" si="3093"/>
        <v>0</v>
      </c>
      <c r="N2182" s="5">
        <f t="shared" si="3093"/>
        <v>0</v>
      </c>
      <c r="O2182" s="5">
        <f t="shared" si="3069"/>
        <v>0</v>
      </c>
      <c r="P2182" s="5">
        <f>VLOOKUP(CONCATENATE($F2182," ",$G2182),AllocFactorMatrix,(P$4+1),FALSE)*$E2187</f>
        <v>0</v>
      </c>
      <c r="Q2182" s="5">
        <f>VLOOKUP(CONCATENATE($F2182," ",$G2182),AllocFactorMatrix,(Q$4+1),FALSE)*$E2187</f>
        <v>0</v>
      </c>
      <c r="R2182" s="5">
        <f>VLOOKUP(CONCATENATE($F2182," ",$G2182),AllocFactorMatrix,(R$4+1),FALSE)*$E2187</f>
        <v>0</v>
      </c>
      <c r="S2182" s="5">
        <f>VLOOKUP(CONCATENATE($F2182," ",$G2182),AllocFactorMatrix,(S$4+1),FALSE)*$E2187</f>
        <v>0</v>
      </c>
      <c r="T2182" s="5">
        <f t="shared" si="3072"/>
        <v>0</v>
      </c>
      <c r="U2182" s="5">
        <f>VLOOKUP(CONCATENATE($F2182," ",$G2182),AllocFactorMatrix,(U$4+1),FALSE)*$E2187</f>
        <v>0</v>
      </c>
      <c r="V2182" s="5">
        <f>VLOOKUP(CONCATENATE($F2182," ",$G2182),AllocFactorMatrix,(V$4+1),FALSE)*$E2187</f>
        <v>0</v>
      </c>
      <c r="W2182" s="5">
        <f>VLOOKUP(CONCATENATE($F2182," ",$G2182),AllocFactorMatrix,(W$4+1),FALSE)*$E2187</f>
        <v>0</v>
      </c>
      <c r="X2182" s="5">
        <f>VLOOKUP(CONCATENATE($F2182," ",$G2182),AllocFactorMatrix,(X$4+1),FALSE)*$E2187</f>
        <v>0</v>
      </c>
      <c r="Y2182" s="5">
        <f t="shared" si="3092"/>
        <v>0</v>
      </c>
      <c r="Z2182" s="5">
        <f>VLOOKUP(CONCATENATE($F2182," ",$G2182),AllocFactorMatrix,(Z$4+1),FALSE)*$E2187</f>
        <v>0</v>
      </c>
      <c r="AA2182" s="5">
        <f>VLOOKUP(CONCATENATE($F2182," ",$G2182),AllocFactorMatrix,(AA$4+1),FALSE)*$E2187</f>
        <v>0</v>
      </c>
      <c r="AB2182" s="5">
        <f t="shared" si="3090"/>
        <v>0</v>
      </c>
      <c r="AC2182" s="5">
        <f>VLOOKUP(CONCATENATE($F2182," ",$G2182),AllocFactorMatrix,(AC$4+1),FALSE)*$E2187</f>
        <v>0</v>
      </c>
      <c r="AD2182" s="5">
        <f>VLOOKUP(CONCATENATE($F2182," ",$G2182),AllocFactorMatrix,(AD$4+1),FALSE)*$E2187</f>
        <v>0</v>
      </c>
      <c r="AE2182" s="5">
        <f>VLOOKUP(CONCATENATE($F2182," ",$G2182),AllocFactorMatrix,(AE$4+1),FALSE)*$E2187</f>
        <v>0</v>
      </c>
    </row>
    <row r="2183" spans="4:31" hidden="1" outlineLevel="1">
      <c r="E2183" s="44"/>
      <c r="F2183" s="167" t="str">
        <f>F2187</f>
        <v>RB_GUP-Land_D</v>
      </c>
      <c r="G2183" s="48" t="str">
        <f>$G$11</f>
        <v>DISTPRI</v>
      </c>
      <c r="H2183" s="4">
        <f t="shared" si="3067"/>
        <v>18110997.889600266</v>
      </c>
      <c r="I2183" s="5">
        <f t="shared" ref="I2183:N2183" si="3094">VLOOKUP(CONCATENATE($F2183," ",$G2183),AllocFactorMatrix,(I$4+1),FALSE)*$E2187</f>
        <v>11857262.447094301</v>
      </c>
      <c r="J2183" s="47">
        <f t="shared" si="3094"/>
        <v>1946.9796885456387</v>
      </c>
      <c r="K2183" s="47">
        <f t="shared" si="3094"/>
        <v>3602.470108977293</v>
      </c>
      <c r="L2183" s="5">
        <f t="shared" si="3094"/>
        <v>2774284.6809004704</v>
      </c>
      <c r="M2183" s="5">
        <f t="shared" si="3094"/>
        <v>38767.670360747885</v>
      </c>
      <c r="N2183" s="5">
        <f t="shared" si="3094"/>
        <v>0</v>
      </c>
      <c r="O2183" s="5">
        <f t="shared" si="3069"/>
        <v>2813052.3512612181</v>
      </c>
      <c r="P2183" s="5">
        <f>VLOOKUP(CONCATENATE($F2183," ",$G2183),AllocFactorMatrix,(P$4+1),FALSE)*$E2187</f>
        <v>1608865.1661606382</v>
      </c>
      <c r="Q2183" s="5">
        <f>VLOOKUP(CONCATENATE($F2183," ",$G2183),AllocFactorMatrix,(Q$4+1),FALSE)*$E2187</f>
        <v>289506.22574323736</v>
      </c>
      <c r="R2183" s="5">
        <f>VLOOKUP(CONCATENATE($F2183," ",$G2183),AllocFactorMatrix,(R$4+1),FALSE)*$E2187</f>
        <v>0</v>
      </c>
      <c r="S2183" s="5">
        <f>VLOOKUP(CONCATENATE($F2183," ",$G2183),AllocFactorMatrix,(S$4+1),FALSE)*$E2187</f>
        <v>0</v>
      </c>
      <c r="T2183" s="5">
        <f t="shared" si="3072"/>
        <v>1898371.3919038756</v>
      </c>
      <c r="U2183" s="5">
        <f>VLOOKUP(CONCATENATE($F2183," ",$G2183),AllocFactorMatrix,(U$4+1),FALSE)*$E2187</f>
        <v>72855.029047042117</v>
      </c>
      <c r="V2183" s="5">
        <f>VLOOKUP(CONCATENATE($F2183," ",$G2183),AllocFactorMatrix,(V$4+1),FALSE)*$E2187</f>
        <v>1007429.3469438892</v>
      </c>
      <c r="W2183" s="5">
        <f>VLOOKUP(CONCATENATE($F2183," ",$G2183),AllocFactorMatrix,(W$4+1),FALSE)*$E2187</f>
        <v>0</v>
      </c>
      <c r="X2183" s="5">
        <f>VLOOKUP(CONCATENATE($F2183," ",$G2183),AllocFactorMatrix,(X$4+1),FALSE)*$E2187</f>
        <v>0</v>
      </c>
      <c r="Y2183" s="5">
        <f t="shared" si="3092"/>
        <v>1080284.3759909312</v>
      </c>
      <c r="Z2183" s="5">
        <f>VLOOKUP(CONCATENATE($F2183," ",$G2183),AllocFactorMatrix,(Z$4+1),FALSE)*$E2187</f>
        <v>441788.58102536621</v>
      </c>
      <c r="AA2183" s="5">
        <f>VLOOKUP(CONCATENATE($F2183," ",$G2183),AllocFactorMatrix,(AA$4+1),FALSE)*$E2187</f>
        <v>8867.3935260344151</v>
      </c>
      <c r="AB2183" s="5">
        <f t="shared" si="3090"/>
        <v>450655.97455140064</v>
      </c>
      <c r="AC2183" s="5">
        <f>VLOOKUP(CONCATENATE($F2183," ",$G2183),AllocFactorMatrix,(AC$4+1),FALSE)*$E2187</f>
        <v>5821.8990010177022</v>
      </c>
      <c r="AD2183" s="5">
        <f>VLOOKUP(CONCATENATE($F2183," ",$G2183),AllocFactorMatrix,(AD$4+1),FALSE)*$E2187</f>
        <v>0</v>
      </c>
      <c r="AE2183" s="5">
        <f>VLOOKUP(CONCATENATE($F2183," ",$G2183),AllocFactorMatrix,(AE$4+1),FALSE)*$E2187</f>
        <v>0</v>
      </c>
    </row>
    <row r="2184" spans="4:31" hidden="1" outlineLevel="1">
      <c r="E2184" s="44"/>
      <c r="F2184" s="167" t="str">
        <f>F2187</f>
        <v>RB_GUP-Land_D</v>
      </c>
      <c r="G2184" s="48" t="str">
        <f>$G$12</f>
        <v>DISTSEC</v>
      </c>
      <c r="H2184" s="4">
        <f t="shared" si="3067"/>
        <v>8850440.6735559944</v>
      </c>
      <c r="I2184" s="5">
        <f t="shared" ref="I2184:N2184" si="3095">VLOOKUP(CONCATENATE($F2184," ",$G2184),AllocFactorMatrix,(I$4+1),FALSE)*$E2187</f>
        <v>6566329.2606727583</v>
      </c>
      <c r="J2184" s="47">
        <f t="shared" si="3095"/>
        <v>1627.7591791468521</v>
      </c>
      <c r="K2184" s="47">
        <f t="shared" si="3095"/>
        <v>2108.3967320445445</v>
      </c>
      <c r="L2184" s="5">
        <f t="shared" si="3095"/>
        <v>1323554.0591668445</v>
      </c>
      <c r="M2184" s="5">
        <f t="shared" si="3095"/>
        <v>0</v>
      </c>
      <c r="N2184" s="5">
        <f t="shared" si="3095"/>
        <v>0</v>
      </c>
      <c r="O2184" s="5">
        <f t="shared" si="3069"/>
        <v>1323554.0591668445</v>
      </c>
      <c r="P2184" s="5">
        <f>VLOOKUP(CONCATENATE($F2184," ",$G2184),AllocFactorMatrix,(P$4+1),FALSE)*$E2187</f>
        <v>660710.01421598962</v>
      </c>
      <c r="Q2184" s="5">
        <f>VLOOKUP(CONCATENATE($F2184," ",$G2184),AllocFactorMatrix,(Q$4+1),FALSE)*$E2187</f>
        <v>0</v>
      </c>
      <c r="R2184" s="5">
        <f>VLOOKUP(CONCATENATE($F2184," ",$G2184),AllocFactorMatrix,(R$4+1),FALSE)*$E2187</f>
        <v>0</v>
      </c>
      <c r="S2184" s="5">
        <f>VLOOKUP(CONCATENATE($F2184," ",$G2184),AllocFactorMatrix,(S$4+1),FALSE)*$E2187</f>
        <v>0</v>
      </c>
      <c r="T2184" s="5">
        <f t="shared" si="3072"/>
        <v>660710.01421598962</v>
      </c>
      <c r="U2184" s="5">
        <f>VLOOKUP(CONCATENATE($F2184," ",$G2184),AllocFactorMatrix,(U$4+1),FALSE)*$E2187</f>
        <v>24743.221223173212</v>
      </c>
      <c r="V2184" s="5">
        <f>VLOOKUP(CONCATENATE($F2184," ",$G2184),AllocFactorMatrix,(V$4+1),FALSE)*$E2187</f>
        <v>0</v>
      </c>
      <c r="W2184" s="5">
        <f>VLOOKUP(CONCATENATE($F2184," ",$G2184),AllocFactorMatrix,(W$4+1),FALSE)*$E2187</f>
        <v>0</v>
      </c>
      <c r="X2184" s="5">
        <f>VLOOKUP(CONCATENATE($F2184," ",$G2184),AllocFactorMatrix,(X$4+1),FALSE)*$E2187</f>
        <v>0</v>
      </c>
      <c r="Y2184" s="5">
        <f t="shared" si="3092"/>
        <v>24743.221223173212</v>
      </c>
      <c r="Z2184" s="5">
        <f>VLOOKUP(CONCATENATE($F2184," ",$G2184),AllocFactorMatrix,(Z$4+1),FALSE)*$E2187</f>
        <v>186993.64208002362</v>
      </c>
      <c r="AA2184" s="5">
        <f>VLOOKUP(CONCATENATE($F2184," ",$G2184),AllocFactorMatrix,(AA$4+1),FALSE)*$E2187</f>
        <v>0</v>
      </c>
      <c r="AB2184" s="5">
        <f t="shared" si="3090"/>
        <v>186993.64208002362</v>
      </c>
      <c r="AC2184" s="5">
        <f>VLOOKUP(CONCATENATE($F2184," ",$G2184),AllocFactorMatrix,(AC$4+1),FALSE)*$E2187</f>
        <v>2210.9327433293861</v>
      </c>
      <c r="AD2184" s="5">
        <f>VLOOKUP(CONCATENATE($F2184," ",$G2184),AllocFactorMatrix,(AD$4+1),FALSE)*$E2187</f>
        <v>68051.86898960796</v>
      </c>
      <c r="AE2184" s="5">
        <f>VLOOKUP(CONCATENATE($F2184," ",$G2184),AllocFactorMatrix,(AE$4+1),FALSE)*$E2187</f>
        <v>14111.518553076254</v>
      </c>
    </row>
    <row r="2185" spans="4:31" hidden="1" outlineLevel="1">
      <c r="E2185" s="44"/>
      <c r="F2185" s="167" t="str">
        <f>F2187</f>
        <v>RB_GUP-Land_D</v>
      </c>
      <c r="G2185" s="48" t="str">
        <f>$G$13</f>
        <v>ENERGY</v>
      </c>
      <c r="H2185" s="4">
        <f t="shared" si="3067"/>
        <v>0</v>
      </c>
      <c r="I2185" s="5">
        <f t="shared" ref="I2185:N2185" si="3096">VLOOKUP(CONCATENATE($F2185," ",$G2185),AllocFactorMatrix,(I$4+1),FALSE)*$E2187</f>
        <v>0</v>
      </c>
      <c r="J2185" s="47">
        <f t="shared" si="3096"/>
        <v>0</v>
      </c>
      <c r="K2185" s="47">
        <f t="shared" si="3096"/>
        <v>0</v>
      </c>
      <c r="L2185" s="5">
        <f t="shared" si="3096"/>
        <v>0</v>
      </c>
      <c r="M2185" s="5">
        <f t="shared" si="3096"/>
        <v>0</v>
      </c>
      <c r="N2185" s="5">
        <f t="shared" si="3096"/>
        <v>0</v>
      </c>
      <c r="O2185" s="5">
        <f t="shared" si="3069"/>
        <v>0</v>
      </c>
      <c r="P2185" s="5">
        <f>VLOOKUP(CONCATENATE($F2185," ",$G2185),AllocFactorMatrix,(P$4+1),FALSE)*$E2187</f>
        <v>0</v>
      </c>
      <c r="Q2185" s="5">
        <f>VLOOKUP(CONCATENATE($F2185," ",$G2185),AllocFactorMatrix,(Q$4+1),FALSE)*$E2187</f>
        <v>0</v>
      </c>
      <c r="R2185" s="5">
        <f>VLOOKUP(CONCATENATE($F2185," ",$G2185),AllocFactorMatrix,(R$4+1),FALSE)*$E2187</f>
        <v>0</v>
      </c>
      <c r="S2185" s="5">
        <f>VLOOKUP(CONCATENATE($F2185," ",$G2185),AllocFactorMatrix,(S$4+1),FALSE)*$E2187</f>
        <v>0</v>
      </c>
      <c r="T2185" s="5">
        <f t="shared" si="3072"/>
        <v>0</v>
      </c>
      <c r="U2185" s="5">
        <f>VLOOKUP(CONCATENATE($F2185," ",$G2185),AllocFactorMatrix,(U$4+1),FALSE)*$E2187</f>
        <v>0</v>
      </c>
      <c r="V2185" s="5">
        <f>VLOOKUP(CONCATENATE($F2185," ",$G2185),AllocFactorMatrix,(V$4+1),FALSE)*$E2187</f>
        <v>0</v>
      </c>
      <c r="W2185" s="5">
        <f>VLOOKUP(CONCATENATE($F2185," ",$G2185),AllocFactorMatrix,(W$4+1),FALSE)*$E2187</f>
        <v>0</v>
      </c>
      <c r="X2185" s="5">
        <f>VLOOKUP(CONCATENATE($F2185," ",$G2185),AllocFactorMatrix,(X$4+1),FALSE)*$E2187</f>
        <v>0</v>
      </c>
      <c r="Y2185" s="5">
        <f t="shared" si="3092"/>
        <v>0</v>
      </c>
      <c r="Z2185" s="5">
        <f>VLOOKUP(CONCATENATE($F2185," ",$G2185),AllocFactorMatrix,(Z$4+1),FALSE)*$E2187</f>
        <v>0</v>
      </c>
      <c r="AA2185" s="5">
        <f>VLOOKUP(CONCATENATE($F2185," ",$G2185),AllocFactorMatrix,(AA$4+1),FALSE)*$E2187</f>
        <v>0</v>
      </c>
      <c r="AB2185" s="5">
        <f t="shared" si="3090"/>
        <v>0</v>
      </c>
      <c r="AC2185" s="5">
        <f>VLOOKUP(CONCATENATE($F2185," ",$G2185),AllocFactorMatrix,(AC$4+1),FALSE)*$E2187</f>
        <v>0</v>
      </c>
      <c r="AD2185" s="5">
        <f>VLOOKUP(CONCATENATE($F2185," ",$G2185),AllocFactorMatrix,(AD$4+1),FALSE)*$E2187</f>
        <v>0</v>
      </c>
      <c r="AE2185" s="5">
        <f>VLOOKUP(CONCATENATE($F2185," ",$G2185),AllocFactorMatrix,(AE$4+1),FALSE)*$E2187</f>
        <v>0</v>
      </c>
    </row>
    <row r="2186" spans="4:31" hidden="1" outlineLevel="1">
      <c r="E2186" s="44"/>
      <c r="F2186" s="167" t="str">
        <f>F2187</f>
        <v>RB_GUP-Land_D</v>
      </c>
      <c r="G2186" s="48" t="str">
        <f>$G$14</f>
        <v>CUSTOMER</v>
      </c>
      <c r="H2186" s="4">
        <f t="shared" si="3067"/>
        <v>3879248.4368437482</v>
      </c>
      <c r="I2186" s="5">
        <f t="shared" ref="I2186:N2186" si="3097">VLOOKUP(CONCATENATE($F2186," ",$G2186),AllocFactorMatrix,(I$4+1),FALSE)*$E2187</f>
        <v>1813661.6074904832</v>
      </c>
      <c r="J2186" s="47">
        <f t="shared" si="3097"/>
        <v>365.97651013171992</v>
      </c>
      <c r="K2186" s="47">
        <f t="shared" si="3097"/>
        <v>208.27027552147328</v>
      </c>
      <c r="L2186" s="5">
        <f t="shared" si="3097"/>
        <v>612826.8550416613</v>
      </c>
      <c r="M2186" s="5">
        <f t="shared" si="3097"/>
        <v>41447.823006345425</v>
      </c>
      <c r="N2186" s="5">
        <f t="shared" si="3097"/>
        <v>6981.755406675793</v>
      </c>
      <c r="O2186" s="5">
        <f t="shared" si="3069"/>
        <v>661256.43345468247</v>
      </c>
      <c r="P2186" s="5">
        <f>VLOOKUP(CONCATENATE($F2186," ",$G2186),AllocFactorMatrix,(P$4+1),FALSE)*$E2187</f>
        <v>49965.066547812821</v>
      </c>
      <c r="Q2186" s="5">
        <f>VLOOKUP(CONCATENATE($F2186," ",$G2186),AllocFactorMatrix,(Q$4+1),FALSE)*$E2187</f>
        <v>14579.918378990096</v>
      </c>
      <c r="R2186" s="5">
        <f>VLOOKUP(CONCATENATE($F2186," ",$G2186),AllocFactorMatrix,(R$4+1),FALSE)*$E2187</f>
        <v>17170.906751588052</v>
      </c>
      <c r="S2186" s="5">
        <f>VLOOKUP(CONCATENATE($F2186," ",$G2186),AllocFactorMatrix,(S$4+1),FALSE)*$E2187</f>
        <v>2146.3337721569778</v>
      </c>
      <c r="T2186" s="5">
        <f t="shared" si="3072"/>
        <v>83862.22545054795</v>
      </c>
      <c r="U2186" s="5">
        <f>VLOOKUP(CONCATENATE($F2186," ",$G2186),AllocFactorMatrix,(U$4+1),FALSE)*$E2187</f>
        <v>328.83320341576723</v>
      </c>
      <c r="V2186" s="5">
        <f>VLOOKUP(CONCATENATE($F2186," ",$G2186),AllocFactorMatrix,(V$4+1),FALSE)*$E2187</f>
        <v>10338.061744031327</v>
      </c>
      <c r="W2186" s="5">
        <f>VLOOKUP(CONCATENATE($F2186," ",$G2186),AllocFactorMatrix,(W$4+1),FALSE)*$E2187</f>
        <v>28863.435405735418</v>
      </c>
      <c r="X2186" s="5">
        <f>VLOOKUP(CONCATENATE($F2186," ",$G2186),AllocFactorMatrix,(X$4+1),FALSE)*$E2187</f>
        <v>8585.3088025909983</v>
      </c>
      <c r="Y2186" s="5">
        <f t="shared" si="3092"/>
        <v>48115.639155773504</v>
      </c>
      <c r="Z2186" s="5">
        <f>VLOOKUP(CONCATENATE($F2186," ",$G2186),AllocFactorMatrix,(Z$4+1),FALSE)*$E2187</f>
        <v>10061.891219554</v>
      </c>
      <c r="AA2186" s="5">
        <f>VLOOKUP(CONCATENATE($F2186," ",$G2186),AllocFactorMatrix,(AA$4+1),FALSE)*$E2187</f>
        <v>190.49490951736763</v>
      </c>
      <c r="AB2186" s="5">
        <f t="shared" si="3090"/>
        <v>10252.386129071367</v>
      </c>
      <c r="AC2186" s="5">
        <f>VLOOKUP(CONCATENATE($F2186," ",$G2186),AllocFactorMatrix,(AC$4+1),FALSE)*$E2187</f>
        <v>981.82158052656916</v>
      </c>
      <c r="AD2186" s="5">
        <f>VLOOKUP(CONCATENATE($F2186," ",$G2186),AllocFactorMatrix,(AD$4+1),FALSE)*$E2187</f>
        <v>1111969.731596888</v>
      </c>
      <c r="AE2186" s="5">
        <f>VLOOKUP(CONCATENATE($F2186," ",$G2186),AllocFactorMatrix,(AE$4+1),FALSE)*$E2187</f>
        <v>148574.34520012132</v>
      </c>
    </row>
    <row r="2187" spans="4:31" collapsed="1">
      <c r="D2187" s="48" t="s">
        <v>8</v>
      </c>
      <c r="E2187" s="54">
        <v>30840687</v>
      </c>
      <c r="F2187" s="87" t="s">
        <v>542</v>
      </c>
      <c r="G2187" s="48" t="str">
        <f>$G$15</f>
        <v>TOTAL</v>
      </c>
      <c r="H2187" s="4">
        <f t="shared" si="3067"/>
        <v>30840687</v>
      </c>
      <c r="I2187" s="5">
        <f t="shared" ref="I2187:N2187" si="3098">VLOOKUP(CONCATENATE($F2187," ",$G2187),AllocFactorMatrix,(I$4+1),FALSE)*$E2187</f>
        <v>20237253.315257542</v>
      </c>
      <c r="J2187" s="47">
        <f t="shared" si="3098"/>
        <v>3940.7153778242109</v>
      </c>
      <c r="K2187" s="47">
        <f t="shared" si="3098"/>
        <v>5919.1371165433102</v>
      </c>
      <c r="L2187" s="5">
        <f t="shared" si="3098"/>
        <v>4710665.5951089766</v>
      </c>
      <c r="M2187" s="5">
        <f t="shared" si="3098"/>
        <v>80215.49336709331</v>
      </c>
      <c r="N2187" s="5">
        <f t="shared" si="3098"/>
        <v>6981.755406675793</v>
      </c>
      <c r="O2187" s="5">
        <f t="shared" si="3069"/>
        <v>4797862.8438827461</v>
      </c>
      <c r="P2187" s="5">
        <f>VLOOKUP(CONCATENATE($F2187," ",$G2187),AllocFactorMatrix,(P$4+1),FALSE)*$E2187</f>
        <v>2319540.2469244408</v>
      </c>
      <c r="Q2187" s="5">
        <f>VLOOKUP(CONCATENATE($F2187," ",$G2187),AllocFactorMatrix,(Q$4+1),FALSE)*$E2187</f>
        <v>304086.14412222744</v>
      </c>
      <c r="R2187" s="5">
        <f>VLOOKUP(CONCATENATE($F2187," ",$G2187),AllocFactorMatrix,(R$4+1),FALSE)*$E2187</f>
        <v>17170.906751588052</v>
      </c>
      <c r="S2187" s="5">
        <f>VLOOKUP(CONCATENATE($F2187," ",$G2187),AllocFactorMatrix,(S$4+1),FALSE)*$E2187</f>
        <v>2146.3337721569778</v>
      </c>
      <c r="T2187" s="5">
        <f t="shared" si="3072"/>
        <v>2642943.6315704132</v>
      </c>
      <c r="U2187" s="5">
        <f>VLOOKUP(CONCATENATE($F2187," ",$G2187),AllocFactorMatrix,(U$4+1),FALSE)*$E2187</f>
        <v>97927.083473631094</v>
      </c>
      <c r="V2187" s="5">
        <f>VLOOKUP(CONCATENATE($F2187," ",$G2187),AllocFactorMatrix,(V$4+1),FALSE)*$E2187</f>
        <v>1017767.4086879205</v>
      </c>
      <c r="W2187" s="5">
        <f>VLOOKUP(CONCATENATE($F2187," ",$G2187),AllocFactorMatrix,(W$4+1),FALSE)*$E2187</f>
        <v>28863.435405735418</v>
      </c>
      <c r="X2187" s="5">
        <f>VLOOKUP(CONCATENATE($F2187," ",$G2187),AllocFactorMatrix,(X$4+1),FALSE)*$E2187</f>
        <v>8585.3088025909983</v>
      </c>
      <c r="Y2187" s="5">
        <f t="shared" si="3092"/>
        <v>1153143.2363698781</v>
      </c>
      <c r="Z2187" s="5">
        <f>VLOOKUP(CONCATENATE($F2187," ",$G2187),AllocFactorMatrix,(Z$4+1),FALSE)*$E2187</f>
        <v>638844.11432494374</v>
      </c>
      <c r="AA2187" s="5">
        <f>VLOOKUP(CONCATENATE($F2187," ",$G2187),AllocFactorMatrix,(AA$4+1),FALSE)*$E2187</f>
        <v>9057.8884355517839</v>
      </c>
      <c r="AB2187" s="5">
        <f t="shared" si="3090"/>
        <v>647902.00276049552</v>
      </c>
      <c r="AC2187" s="5">
        <f>VLOOKUP(CONCATENATE($F2187," ",$G2187),AllocFactorMatrix,(AC$4+1),FALSE)*$E2187</f>
        <v>9014.6533248736559</v>
      </c>
      <c r="AD2187" s="5">
        <f>VLOOKUP(CONCATENATE($F2187," ",$G2187),AllocFactorMatrix,(AD$4+1),FALSE)*$E2187</f>
        <v>1180021.6005864961</v>
      </c>
      <c r="AE2187" s="5">
        <f>VLOOKUP(CONCATENATE($F2187," ",$G2187),AllocFactorMatrix,(AE$4+1),FALSE)*$E2187</f>
        <v>162685.86375319757</v>
      </c>
    </row>
    <row r="2188" spans="4:31" hidden="1" outlineLevel="1">
      <c r="E2188" s="44"/>
      <c r="F2188" s="167" t="str">
        <f>F2195</f>
        <v>RB_GUP-Land_G</v>
      </c>
      <c r="G2188" s="48" t="str">
        <f>$G$8</f>
        <v>PRODUCTION</v>
      </c>
      <c r="H2188" s="4">
        <f t="shared" ca="1" si="3067"/>
        <v>3529796.9859772958</v>
      </c>
      <c r="I2188" s="5">
        <f t="shared" ref="I2188:N2188" ca="1" si="3099">VLOOKUP(CONCATENATE($F2188," ",$G2188),AllocFactorMatrix,(I$4+1),FALSE)*$E2195</f>
        <v>1815271.974241412</v>
      </c>
      <c r="J2188" s="47">
        <f t="shared" ca="1" si="3099"/>
        <v>406.10745871226334</v>
      </c>
      <c r="K2188" s="47">
        <f t="shared" ca="1" si="3099"/>
        <v>711.06520346560274</v>
      </c>
      <c r="L2188" s="5">
        <f t="shared" ca="1" si="3099"/>
        <v>423080.85288771446</v>
      </c>
      <c r="M2188" s="5">
        <f t="shared" ca="1" si="3099"/>
        <v>5887.1646833162877</v>
      </c>
      <c r="N2188" s="5">
        <f t="shared" ca="1" si="3099"/>
        <v>819.9272508715577</v>
      </c>
      <c r="O2188" s="5">
        <f t="shared" ca="1" si="3069"/>
        <v>429787.94482190232</v>
      </c>
      <c r="P2188" s="5">
        <f ca="1">VLOOKUP(CONCATENATE($F2188," ",$G2188),AllocFactorMatrix,(P$4+1),FALSE)*$E2195</f>
        <v>251645.40644239014</v>
      </c>
      <c r="Q2188" s="5">
        <f ca="1">VLOOKUP(CONCATENATE($F2188," ",$G2188),AllocFactorMatrix,(Q$4+1),FALSE)*$E2195</f>
        <v>45160.02762390182</v>
      </c>
      <c r="R2188" s="5">
        <f ca="1">VLOOKUP(CONCATENATE($F2188," ",$G2188),AllocFactorMatrix,(R$4+1),FALSE)*$E2195</f>
        <v>9157.9927523976257</v>
      </c>
      <c r="S2188" s="5">
        <f ca="1">VLOOKUP(CONCATENATE($F2188," ",$G2188),AllocFactorMatrix,(S$4+1),FALSE)*$E2195</f>
        <v>347.7706333267767</v>
      </c>
      <c r="T2188" s="5">
        <f t="shared" ca="1" si="3072"/>
        <v>306311.19745201635</v>
      </c>
      <c r="U2188" s="5">
        <f ca="1">VLOOKUP(CONCATENATE($F2188," ",$G2188),AllocFactorMatrix,(U$4+1),FALSE)*$E2195</f>
        <v>11934.998102265825</v>
      </c>
      <c r="V2188" s="5">
        <f ca="1">VLOOKUP(CONCATENATE($F2188," ",$G2188),AllocFactorMatrix,(V$4+1),FALSE)*$E2195</f>
        <v>161129.36624058359</v>
      </c>
      <c r="W2188" s="5">
        <f ca="1">VLOOKUP(CONCATENATE($F2188," ",$G2188),AllocFactorMatrix,(W$4+1),FALSE)*$E2195</f>
        <v>616255.14373521612</v>
      </c>
      <c r="X2188" s="5">
        <f ca="1">VLOOKUP(CONCATENATE($F2188," ",$G2188),AllocFactorMatrix,(X$4+1),FALSE)*$E2195</f>
        <v>111640.3348631659</v>
      </c>
      <c r="Y2188" s="5">
        <f ca="1">SUBTOTAL(9,U2188:X2188)</f>
        <v>900959.84294123133</v>
      </c>
      <c r="Z2188" s="5">
        <f ca="1">VLOOKUP(CONCATENATE($F2188," ",$G2188),AllocFactorMatrix,(Z$4+1),FALSE)*$E2195</f>
        <v>69169.563581775044</v>
      </c>
      <c r="AA2188" s="5">
        <f ca="1">VLOOKUP(CONCATENATE($F2188," ",$G2188),AllocFactorMatrix,(AA$4+1),FALSE)*$E2195</f>
        <v>1381.4935972749431</v>
      </c>
      <c r="AB2188" s="5">
        <f t="shared" ca="1" si="3090"/>
        <v>70551.057179049982</v>
      </c>
      <c r="AC2188" s="5">
        <f ca="1">VLOOKUP(CONCATENATE($F2188," ",$G2188),AllocFactorMatrix,(AC$4+1),FALSE)*$E2195</f>
        <v>912.45844640857558</v>
      </c>
      <c r="AD2188" s="5">
        <f ca="1">VLOOKUP(CONCATENATE($F2188," ",$G2188),AllocFactorMatrix,(AD$4+1),FALSE)*$E2195</f>
        <v>4053.6599387473379</v>
      </c>
      <c r="AE2188" s="5">
        <f ca="1">VLOOKUP(CONCATENATE($F2188," ",$G2188),AllocFactorMatrix,(AE$4+1),FALSE)*$E2195</f>
        <v>831.67829435266594</v>
      </c>
    </row>
    <row r="2189" spans="4:31" hidden="1" outlineLevel="1">
      <c r="E2189" s="44"/>
      <c r="F2189" s="167" t="str">
        <f>F2195</f>
        <v>RB_GUP-Land_G</v>
      </c>
      <c r="G2189" s="48" t="str">
        <f>$G$9</f>
        <v>BULKTRAN</v>
      </c>
      <c r="H2189" s="4">
        <f t="shared" ca="1" si="3067"/>
        <v>547146.45334856375</v>
      </c>
      <c r="I2189" s="5">
        <f t="shared" ref="I2189:N2189" ca="1" si="3100">VLOOKUP(CONCATENATE($F2189," ",$G2189),AllocFactorMatrix,(I$4+1),FALSE)*$E2195</f>
        <v>281381.51472023869</v>
      </c>
      <c r="J2189" s="47">
        <f t="shared" ca="1" si="3100"/>
        <v>62.949868390600777</v>
      </c>
      <c r="K2189" s="47">
        <f t="shared" ca="1" si="3100"/>
        <v>110.22073102826235</v>
      </c>
      <c r="L2189" s="5">
        <f t="shared" ca="1" si="3100"/>
        <v>65580.878746516319</v>
      </c>
      <c r="M2189" s="5">
        <f t="shared" ca="1" si="3100"/>
        <v>912.55709309966312</v>
      </c>
      <c r="N2189" s="5">
        <f t="shared" ca="1" si="3100"/>
        <v>127.09520946967348</v>
      </c>
      <c r="O2189" s="5">
        <f t="shared" ca="1" si="3069"/>
        <v>66620.53104908565</v>
      </c>
      <c r="P2189" s="5">
        <f ca="1">VLOOKUP(CONCATENATE($F2189," ",$G2189),AllocFactorMatrix,(P$4+1),FALSE)*$E2195</f>
        <v>39007.028501467466</v>
      </c>
      <c r="Q2189" s="5">
        <f ca="1">VLOOKUP(CONCATENATE($F2189," ",$G2189),AllocFactorMatrix,(Q$4+1),FALSE)*$E2195</f>
        <v>7000.1614953216977</v>
      </c>
      <c r="R2189" s="5">
        <f ca="1">VLOOKUP(CONCATENATE($F2189," ",$G2189),AllocFactorMatrix,(R$4+1),FALSE)*$E2195</f>
        <v>1419.5613158978426</v>
      </c>
      <c r="S2189" s="5">
        <f ca="1">VLOOKUP(CONCATENATE($F2189," ",$G2189),AllocFactorMatrix,(S$4+1),FALSE)*$E2195</f>
        <v>53.90719901440572</v>
      </c>
      <c r="T2189" s="5">
        <f t="shared" ca="1" si="3072"/>
        <v>47480.658511701418</v>
      </c>
      <c r="U2189" s="5">
        <f ca="1">VLOOKUP(CONCATENATE($F2189," ",$G2189),AllocFactorMatrix,(U$4+1),FALSE)*$E2195</f>
        <v>1850.0191111043434</v>
      </c>
      <c r="V2189" s="5">
        <f ca="1">VLOOKUP(CONCATENATE($F2189," ",$G2189),AllocFactorMatrix,(V$4+1),FALSE)*$E2195</f>
        <v>24976.326292722166</v>
      </c>
      <c r="W2189" s="5">
        <f ca="1">VLOOKUP(CONCATENATE($F2189," ",$G2189),AllocFactorMatrix,(W$4+1),FALSE)*$E2195</f>
        <v>95524.421827102502</v>
      </c>
      <c r="X2189" s="5">
        <f ca="1">VLOOKUP(CONCATENATE($F2189," ",$G2189),AllocFactorMatrix,(X$4+1),FALSE)*$E2195</f>
        <v>17305.134973396867</v>
      </c>
      <c r="Y2189" s="5">
        <f t="shared" ref="Y2189:Y2195" ca="1" si="3101">SUBTOTAL(9,U2189:X2189)</f>
        <v>139655.90220432589</v>
      </c>
      <c r="Z2189" s="5">
        <f ca="1">VLOOKUP(CONCATENATE($F2189," ",$G2189),AllocFactorMatrix,(Z$4+1),FALSE)*$E2195</f>
        <v>10721.829483050977</v>
      </c>
      <c r="AA2189" s="5">
        <f ca="1">VLOOKUP(CONCATENATE($F2189," ",$G2189),AllocFactorMatrix,(AA$4+1),FALSE)*$E2195</f>
        <v>214.1424351246213</v>
      </c>
      <c r="AB2189" s="5">
        <f t="shared" ca="1" si="3090"/>
        <v>10935.971918175597</v>
      </c>
      <c r="AC2189" s="5">
        <f ca="1">VLOOKUP(CONCATENATE($F2189," ",$G2189),AllocFactorMatrix,(AC$4+1),FALSE)*$E2195</f>
        <v>141.43827669515679</v>
      </c>
      <c r="AD2189" s="5">
        <f ca="1">VLOOKUP(CONCATENATE($F2189," ",$G2189),AllocFactorMatrix,(AD$4+1),FALSE)*$E2195</f>
        <v>628.34935475833038</v>
      </c>
      <c r="AE2189" s="5">
        <f ca="1">VLOOKUP(CONCATENATE($F2189," ",$G2189),AllocFactorMatrix,(AE$4+1),FALSE)*$E2195</f>
        <v>128.91671415942625</v>
      </c>
    </row>
    <row r="2190" spans="4:31" hidden="1" outlineLevel="1">
      <c r="E2190" s="44"/>
      <c r="F2190" s="167" t="str">
        <f>F2195</f>
        <v>RB_GUP-Land_G</v>
      </c>
      <c r="G2190" s="48" t="str">
        <f>$G$10</f>
        <v>SUBTRAN</v>
      </c>
      <c r="H2190" s="4">
        <f t="shared" ca="1" si="3067"/>
        <v>151635.73483606408</v>
      </c>
      <c r="I2190" s="5">
        <f t="shared" ref="I2190:N2190" ca="1" si="3102">VLOOKUP(CONCATENATE($F2190," ",$G2190),AllocFactorMatrix,(I$4+1),FALSE)*$E2195</f>
        <v>77466.174212495214</v>
      </c>
      <c r="J2190" s="47">
        <f t="shared" ca="1" si="3102"/>
        <v>12.614191590578455</v>
      </c>
      <c r="K2190" s="47">
        <f t="shared" ca="1" si="3102"/>
        <v>23.477176419489545</v>
      </c>
      <c r="L2190" s="5">
        <f t="shared" ca="1" si="3102"/>
        <v>18154.30354295918</v>
      </c>
      <c r="M2190" s="5">
        <f t="shared" ca="1" si="3102"/>
        <v>253.72080321076763</v>
      </c>
      <c r="N2190" s="5">
        <f t="shared" ca="1" si="3102"/>
        <v>45.92228653045661</v>
      </c>
      <c r="O2190" s="5">
        <f t="shared" ca="1" si="3069"/>
        <v>18453.946632700405</v>
      </c>
      <c r="P2190" s="5">
        <f ca="1">VLOOKUP(CONCATENATE($F2190," ",$G2190),AllocFactorMatrix,(P$4+1),FALSE)*$E2195</f>
        <v>10481.087371507414</v>
      </c>
      <c r="Q2190" s="5">
        <f ca="1">VLOOKUP(CONCATENATE($F2190," ",$G2190),AllocFactorMatrix,(Q$4+1),FALSE)*$E2195</f>
        <v>1886.1739269850941</v>
      </c>
      <c r="R2190" s="5">
        <f ca="1">VLOOKUP(CONCATENATE($F2190," ",$G2190),AllocFactorMatrix,(R$4+1),FALSE)*$E2195</f>
        <v>495.10611343076022</v>
      </c>
      <c r="S2190" s="5">
        <f ca="1">VLOOKUP(CONCATENATE($F2190," ",$G2190),AllocFactorMatrix,(S$4+1),FALSE)*$E2195</f>
        <v>0</v>
      </c>
      <c r="T2190" s="5">
        <f t="shared" ca="1" si="3072"/>
        <v>12862.367411923267</v>
      </c>
      <c r="U2190" s="5">
        <f ca="1">VLOOKUP(CONCATENATE($F2190," ",$G2190),AllocFactorMatrix,(U$4+1),FALSE)*$E2195</f>
        <v>473.12310532912574</v>
      </c>
      <c r="V2190" s="5">
        <f ca="1">VLOOKUP(CONCATENATE($F2190," ",$G2190),AllocFactorMatrix,(V$4+1),FALSE)*$E2195</f>
        <v>6638.3759455822337</v>
      </c>
      <c r="W2190" s="5">
        <f ca="1">VLOOKUP(CONCATENATE($F2190," ",$G2190),AllocFactorMatrix,(W$4+1),FALSE)*$E2195</f>
        <v>32732.314169260524</v>
      </c>
      <c r="X2190" s="5">
        <f ca="1">VLOOKUP(CONCATENATE($F2190," ",$G2190),AllocFactorMatrix,(X$4+1),FALSE)*$E2195</f>
        <v>0</v>
      </c>
      <c r="Y2190" s="5">
        <f t="shared" ca="1" si="3101"/>
        <v>39843.813220171884</v>
      </c>
      <c r="Z2190" s="5">
        <f ca="1">VLOOKUP(CONCATENATE($F2190," ",$G2190),AllocFactorMatrix,(Z$4+1),FALSE)*$E2195</f>
        <v>2877.3109706524565</v>
      </c>
      <c r="AA2190" s="5">
        <f ca="1">VLOOKUP(CONCATENATE($F2190," ",$G2190),AllocFactorMatrix,(AA$4+1),FALSE)*$E2195</f>
        <v>57.772137400344207</v>
      </c>
      <c r="AB2190" s="5">
        <f t="shared" ca="1" si="3090"/>
        <v>2935.0831080528005</v>
      </c>
      <c r="AC2190" s="5">
        <f ca="1">VLOOKUP(CONCATENATE($F2190," ",$G2190),AllocFactorMatrix,(AC$4+1),FALSE)*$E2195</f>
        <v>38.258882709137303</v>
      </c>
      <c r="AD2190" s="5">
        <f ca="1">VLOOKUP(CONCATENATE($F2190," ",$G2190),AllocFactorMatrix,(AD$4+1),FALSE)*$E2195</f>
        <v>0</v>
      </c>
      <c r="AE2190" s="5">
        <f ca="1">VLOOKUP(CONCATENATE($F2190," ",$G2190),AllocFactorMatrix,(AE$4+1),FALSE)*$E2195</f>
        <v>0</v>
      </c>
    </row>
    <row r="2191" spans="4:31" hidden="1" outlineLevel="1">
      <c r="E2191" s="44"/>
      <c r="F2191" s="167" t="str">
        <f>F2195</f>
        <v>RB_GUP-Land_G</v>
      </c>
      <c r="G2191" s="48" t="str">
        <f>$G$11</f>
        <v>DISTPRI</v>
      </c>
      <c r="H2191" s="4">
        <f t="shared" ca="1" si="3067"/>
        <v>1238648.5112483657</v>
      </c>
      <c r="I2191" s="5">
        <f t="shared" ref="I2191:N2191" ca="1" si="3103">VLOOKUP(CONCATENATE($F2191," ",$G2191),AllocFactorMatrix,(I$4+1),FALSE)*$E2195</f>
        <v>810942.64198485157</v>
      </c>
      <c r="J2191" s="47">
        <f t="shared" ca="1" si="3103"/>
        <v>133.15795779716089</v>
      </c>
      <c r="K2191" s="47">
        <f t="shared" ca="1" si="3103"/>
        <v>246.38036316396199</v>
      </c>
      <c r="L2191" s="5">
        <f t="shared" ca="1" si="3103"/>
        <v>189739.0530728155</v>
      </c>
      <c r="M2191" s="5">
        <f t="shared" ca="1" si="3103"/>
        <v>2651.4009592194602</v>
      </c>
      <c r="N2191" s="5">
        <f t="shared" ca="1" si="3103"/>
        <v>0</v>
      </c>
      <c r="O2191" s="5">
        <f t="shared" ca="1" si="3069"/>
        <v>192390.45403203496</v>
      </c>
      <c r="P2191" s="5">
        <f ca="1">VLOOKUP(CONCATENATE($F2191," ",$G2191),AllocFactorMatrix,(P$4+1),FALSE)*$E2195</f>
        <v>110033.60803263907</v>
      </c>
      <c r="Q2191" s="5">
        <f ca="1">VLOOKUP(CONCATENATE($F2191," ",$G2191),AllocFactorMatrix,(Q$4+1),FALSE)*$E2195</f>
        <v>19799.928071324455</v>
      </c>
      <c r="R2191" s="5">
        <f ca="1">VLOOKUP(CONCATENATE($F2191," ",$G2191),AllocFactorMatrix,(R$4+1),FALSE)*$E2195</f>
        <v>0</v>
      </c>
      <c r="S2191" s="5">
        <f ca="1">VLOOKUP(CONCATENATE($F2191," ",$G2191),AllocFactorMatrix,(S$4+1),FALSE)*$E2195</f>
        <v>0</v>
      </c>
      <c r="T2191" s="5">
        <f t="shared" ca="1" si="3072"/>
        <v>129833.53610396352</v>
      </c>
      <c r="U2191" s="5">
        <f ca="1">VLOOKUP(CONCATENATE($F2191," ",$G2191),AllocFactorMatrix,(U$4+1),FALSE)*$E2195</f>
        <v>4982.7057468707444</v>
      </c>
      <c r="V2191" s="5">
        <f ca="1">VLOOKUP(CONCATENATE($F2191," ",$G2191),AllocFactorMatrix,(V$4+1),FALSE)*$E2195</f>
        <v>68900.171508302417</v>
      </c>
      <c r="W2191" s="5">
        <f ca="1">VLOOKUP(CONCATENATE($F2191," ",$G2191),AllocFactorMatrix,(W$4+1),FALSE)*$E2195</f>
        <v>0</v>
      </c>
      <c r="X2191" s="5">
        <f ca="1">VLOOKUP(CONCATENATE($F2191," ",$G2191),AllocFactorMatrix,(X$4+1),FALSE)*$E2195</f>
        <v>0</v>
      </c>
      <c r="Y2191" s="5">
        <f t="shared" ca="1" si="3101"/>
        <v>73882.877255173167</v>
      </c>
      <c r="Z2191" s="5">
        <f ca="1">VLOOKUP(CONCATENATE($F2191," ",$G2191),AllocFactorMatrix,(Z$4+1),FALSE)*$E2195</f>
        <v>30214.832529345287</v>
      </c>
      <c r="AA2191" s="5">
        <f ca="1">VLOOKUP(CONCATENATE($F2191," ",$G2191),AllocFactorMatrix,(AA$4+1),FALSE)*$E2195</f>
        <v>606.45933794641667</v>
      </c>
      <c r="AB2191" s="5">
        <f t="shared" ca="1" si="3090"/>
        <v>30821.291867291704</v>
      </c>
      <c r="AC2191" s="5">
        <f ca="1">VLOOKUP(CONCATENATE($F2191," ",$G2191),AllocFactorMatrix,(AC$4+1),FALSE)*$E2195</f>
        <v>398.17168408979842</v>
      </c>
      <c r="AD2191" s="5">
        <f ca="1">VLOOKUP(CONCATENATE($F2191," ",$G2191),AllocFactorMatrix,(AD$4+1),FALSE)*$E2195</f>
        <v>0</v>
      </c>
      <c r="AE2191" s="5">
        <f ca="1">VLOOKUP(CONCATENATE($F2191," ",$G2191),AllocFactorMatrix,(AE$4+1),FALSE)*$E2195</f>
        <v>0</v>
      </c>
    </row>
    <row r="2192" spans="4:31" hidden="1" outlineLevel="1">
      <c r="E2192" s="44"/>
      <c r="F2192" s="167" t="str">
        <f>F2195</f>
        <v>RB_GUP-Land_G</v>
      </c>
      <c r="G2192" s="48" t="str">
        <f>$G$12</f>
        <v>DISTSEC</v>
      </c>
      <c r="H2192" s="4">
        <f t="shared" ca="1" si="3067"/>
        <v>490719.15774446022</v>
      </c>
      <c r="I2192" s="5">
        <f t="shared" ref="I2192:N2192" ca="1" si="3104">VLOOKUP(CONCATENATE($F2192," ",$G2192),AllocFactorMatrix,(I$4+1),FALSE)*$E2195</f>
        <v>364074.92950014799</v>
      </c>
      <c r="J2192" s="47">
        <f t="shared" ca="1" si="3104"/>
        <v>90.252298485926175</v>
      </c>
      <c r="K2192" s="47">
        <f t="shared" ca="1" si="3104"/>
        <v>116.90159921995946</v>
      </c>
      <c r="L2192" s="5">
        <f t="shared" ca="1" si="3104"/>
        <v>73385.423065341791</v>
      </c>
      <c r="M2192" s="5">
        <f t="shared" ca="1" si="3104"/>
        <v>0</v>
      </c>
      <c r="N2192" s="5">
        <f t="shared" ca="1" si="3104"/>
        <v>0</v>
      </c>
      <c r="O2192" s="5">
        <f t="shared" ca="1" si="3069"/>
        <v>73385.423065341791</v>
      </c>
      <c r="P2192" s="5">
        <f ca="1">VLOOKUP(CONCATENATE($F2192," ",$G2192),AllocFactorMatrix,(P$4+1),FALSE)*$E2195</f>
        <v>36633.550085041345</v>
      </c>
      <c r="Q2192" s="5">
        <f ca="1">VLOOKUP(CONCATENATE($F2192," ",$G2192),AllocFactorMatrix,(Q$4+1),FALSE)*$E2195</f>
        <v>0</v>
      </c>
      <c r="R2192" s="5">
        <f ca="1">VLOOKUP(CONCATENATE($F2192," ",$G2192),AllocFactorMatrix,(R$4+1),FALSE)*$E2195</f>
        <v>0</v>
      </c>
      <c r="S2192" s="5">
        <f ca="1">VLOOKUP(CONCATENATE($F2192," ",$G2192),AllocFactorMatrix,(S$4+1),FALSE)*$E2195</f>
        <v>0</v>
      </c>
      <c r="T2192" s="5">
        <f t="shared" ca="1" si="3072"/>
        <v>36633.550085041345</v>
      </c>
      <c r="U2192" s="5">
        <f ca="1">VLOOKUP(CONCATENATE($F2192," ",$G2192),AllocFactorMatrix,(U$4+1),FALSE)*$E2195</f>
        <v>1371.9060017880352</v>
      </c>
      <c r="V2192" s="5">
        <f ca="1">VLOOKUP(CONCATENATE($F2192," ",$G2192),AllocFactorMatrix,(V$4+1),FALSE)*$E2195</f>
        <v>0</v>
      </c>
      <c r="W2192" s="5">
        <f ca="1">VLOOKUP(CONCATENATE($F2192," ",$G2192),AllocFactorMatrix,(W$4+1),FALSE)*$E2195</f>
        <v>0</v>
      </c>
      <c r="X2192" s="5">
        <f ca="1">VLOOKUP(CONCATENATE($F2192," ",$G2192),AllocFactorMatrix,(X$4+1),FALSE)*$E2195</f>
        <v>0</v>
      </c>
      <c r="Y2192" s="5">
        <f t="shared" ca="1" si="3101"/>
        <v>1371.9060017880352</v>
      </c>
      <c r="Z2192" s="5">
        <f ca="1">VLOOKUP(CONCATENATE($F2192," ",$G2192),AllocFactorMatrix,(Z$4+1),FALSE)*$E2195</f>
        <v>10367.99928157811</v>
      </c>
      <c r="AA2192" s="5">
        <f ca="1">VLOOKUP(CONCATENATE($F2192," ",$G2192),AllocFactorMatrix,(AA$4+1),FALSE)*$E2195</f>
        <v>0</v>
      </c>
      <c r="AB2192" s="5">
        <f t="shared" ca="1" si="3090"/>
        <v>10367.99928157811</v>
      </c>
      <c r="AC2192" s="5">
        <f ca="1">VLOOKUP(CONCATENATE($F2192," ",$G2192),AllocFactorMatrix,(AC$4+1),FALSE)*$E2195</f>
        <v>122.58678337655323</v>
      </c>
      <c r="AD2192" s="5">
        <f ca="1">VLOOKUP(CONCATENATE($F2192," ",$G2192),AllocFactorMatrix,(AD$4+1),FALSE)*$E2195</f>
        <v>3773.1856599293319</v>
      </c>
      <c r="AE2192" s="5">
        <f ca="1">VLOOKUP(CONCATENATE($F2192," ",$G2192),AllocFactorMatrix,(AE$4+1),FALSE)*$E2195</f>
        <v>782.42346955121809</v>
      </c>
    </row>
    <row r="2193" spans="1:31" hidden="1" outlineLevel="1">
      <c r="E2193" s="44"/>
      <c r="F2193" s="167" t="str">
        <f>F2195</f>
        <v>RB_GUP-Land_G</v>
      </c>
      <c r="G2193" s="48" t="str">
        <f>$G$13</f>
        <v>ENERGY</v>
      </c>
      <c r="H2193" s="4">
        <f t="shared" ca="1" si="3067"/>
        <v>1411824.7963578464</v>
      </c>
      <c r="I2193" s="5">
        <f t="shared" ref="I2193:N2193" ca="1" si="3105">VLOOKUP(CONCATENATE($F2193," ",$G2193),AllocFactorMatrix,(I$4+1),FALSE)*$E2195</f>
        <v>552339.18325809285</v>
      </c>
      <c r="J2193" s="47">
        <f t="shared" ca="1" si="3105"/>
        <v>88.389380868302084</v>
      </c>
      <c r="K2193" s="47">
        <f t="shared" ca="1" si="3105"/>
        <v>254.86199097938353</v>
      </c>
      <c r="L2193" s="5">
        <f t="shared" ca="1" si="3105"/>
        <v>159269.09373950685</v>
      </c>
      <c r="M2193" s="5">
        <f t="shared" ca="1" si="3105"/>
        <v>2221.3299259100531</v>
      </c>
      <c r="N2193" s="5">
        <f t="shared" ca="1" si="3105"/>
        <v>310.54004103990849</v>
      </c>
      <c r="O2193" s="5">
        <f t="shared" ca="1" si="3069"/>
        <v>161800.96370645679</v>
      </c>
      <c r="P2193" s="5">
        <f ca="1">VLOOKUP(CONCATENATE($F2193," ",$G2193),AllocFactorMatrix,(P$4+1),FALSE)*$E2195</f>
        <v>103255.36182518632</v>
      </c>
      <c r="Q2193" s="5">
        <f ca="1">VLOOKUP(CONCATENATE($F2193," ",$G2193),AllocFactorMatrix,(Q$4+1),FALSE)*$E2195</f>
        <v>18441.241589076926</v>
      </c>
      <c r="R2193" s="5">
        <f ca="1">VLOOKUP(CONCATENATE($F2193," ",$G2193),AllocFactorMatrix,(R$4+1),FALSE)*$E2195</f>
        <v>3755.3121342200957</v>
      </c>
      <c r="S2193" s="5">
        <f ca="1">VLOOKUP(CONCATENATE($F2193," ",$G2193),AllocFactorMatrix,(S$4+1),FALSE)*$E2195</f>
        <v>141.83941022020764</v>
      </c>
      <c r="T2193" s="5">
        <f t="shared" ca="1" si="3072"/>
        <v>125593.75495870356</v>
      </c>
      <c r="U2193" s="5">
        <f ca="1">VLOOKUP(CONCATENATE($F2193," ",$G2193),AllocFactorMatrix,(U$4+1),FALSE)*$E2195</f>
        <v>5415.3513536264609</v>
      </c>
      <c r="V2193" s="5">
        <f ca="1">VLOOKUP(CONCATENATE($F2193," ",$G2193),AllocFactorMatrix,(V$4+1),FALSE)*$E2195</f>
        <v>85617.734547242784</v>
      </c>
      <c r="W2193" s="5">
        <f ca="1">VLOOKUP(CONCATENATE($F2193," ",$G2193),AllocFactorMatrix,(W$4+1),FALSE)*$E2195</f>
        <v>368227.94154449558</v>
      </c>
      <c r="X2193" s="5">
        <f ca="1">VLOOKUP(CONCATENATE($F2193," ",$G2193),AllocFactorMatrix,(X$4+1),FALSE)*$E2195</f>
        <v>69267.521850010089</v>
      </c>
      <c r="Y2193" s="5">
        <f t="shared" ca="1" si="3101"/>
        <v>528528.54929537489</v>
      </c>
      <c r="Z2193" s="5">
        <f ca="1">VLOOKUP(CONCATENATE($F2193," ",$G2193),AllocFactorMatrix,(Z$4+1),FALSE)*$E2195</f>
        <v>28404.4838240637</v>
      </c>
      <c r="AA2193" s="5">
        <f ca="1">VLOOKUP(CONCATENATE($F2193," ",$G2193),AllocFactorMatrix,(AA$4+1),FALSE)*$E2195</f>
        <v>569.93030189356773</v>
      </c>
      <c r="AB2193" s="5">
        <f t="shared" ca="1" si="3090"/>
        <v>28974.414125957268</v>
      </c>
      <c r="AC2193" s="5">
        <f ca="1">VLOOKUP(CONCATENATE($F2193," ",$G2193),AllocFactorMatrix,(AC$4+1),FALSE)*$E2195</f>
        <v>508.38027324273696</v>
      </c>
      <c r="AD2193" s="5">
        <f ca="1">VLOOKUP(CONCATENATE($F2193," ",$G2193),AllocFactorMatrix,(AD$4+1),FALSE)*$E2195</f>
        <v>11387.544010137433</v>
      </c>
      <c r="AE2193" s="5">
        <f ca="1">VLOOKUP(CONCATENATE($F2193," ",$G2193),AllocFactorMatrix,(AE$4+1),FALSE)*$E2195</f>
        <v>2348.755358033377</v>
      </c>
    </row>
    <row r="2194" spans="1:31" hidden="1" outlineLevel="1">
      <c r="E2194" s="44"/>
      <c r="F2194" s="167" t="str">
        <f>F2195</f>
        <v>RB_GUP-Land_G</v>
      </c>
      <c r="G2194" s="48" t="str">
        <f>$G$14</f>
        <v>CUSTOMER</v>
      </c>
      <c r="H2194" s="4">
        <f t="shared" ca="1" si="3067"/>
        <v>934344.36048740393</v>
      </c>
      <c r="I2194" s="5">
        <f t="shared" ref="I2194:N2194" ca="1" si="3106">VLOOKUP(CONCATENATE($F2194," ",$G2194),AllocFactorMatrix,(I$4+1),FALSE)*$E2195</f>
        <v>721290.02846034267</v>
      </c>
      <c r="J2194" s="47">
        <f t="shared" ca="1" si="3106"/>
        <v>145.56818874997953</v>
      </c>
      <c r="K2194" s="47">
        <f t="shared" ca="1" si="3106"/>
        <v>42.696625925434581</v>
      </c>
      <c r="L2194" s="5">
        <f t="shared" ca="1" si="3106"/>
        <v>146050.47720113915</v>
      </c>
      <c r="M2194" s="5">
        <f t="shared" ca="1" si="3106"/>
        <v>3733.9408853584769</v>
      </c>
      <c r="N2194" s="5">
        <f t="shared" ca="1" si="3106"/>
        <v>602.02757068962228</v>
      </c>
      <c r="O2194" s="5">
        <f t="shared" ca="1" si="3069"/>
        <v>150386.44565718726</v>
      </c>
      <c r="P2194" s="5">
        <f ca="1">VLOOKUP(CONCATENATE($F2194," ",$G2194),AllocFactorMatrix,(P$4+1),FALSE)*$E2195</f>
        <v>5981.9749715755424</v>
      </c>
      <c r="Q2194" s="5">
        <f ca="1">VLOOKUP(CONCATENATE($F2194," ",$G2194),AllocFactorMatrix,(Q$4+1),FALSE)*$E2195</f>
        <v>1446.9121229671985</v>
      </c>
      <c r="R2194" s="5">
        <f ca="1">VLOOKUP(CONCATENATE($F2194," ",$G2194),AllocFactorMatrix,(R$4+1),FALSE)*$E2195</f>
        <v>1472.9015426991341</v>
      </c>
      <c r="S2194" s="5">
        <f ca="1">VLOOKUP(CONCATENATE($F2194," ",$G2194),AllocFactorMatrix,(S$4+1),FALSE)*$E2195</f>
        <v>181.93778634498921</v>
      </c>
      <c r="T2194" s="5">
        <f t="shared" ca="1" si="3072"/>
        <v>9083.7264235868643</v>
      </c>
      <c r="U2194" s="5">
        <f ca="1">VLOOKUP(CONCATENATE($F2194," ",$G2194),AllocFactorMatrix,(U$4+1),FALSE)*$E2195</f>
        <v>45.530963336849652</v>
      </c>
      <c r="V2194" s="5">
        <f ca="1">VLOOKUP(CONCATENATE($F2194," ",$G2194),AllocFactorMatrix,(V$4+1),FALSE)*$E2195</f>
        <v>1051.9124603483849</v>
      </c>
      <c r="W2194" s="5">
        <f ca="1">VLOOKUP(CONCATENATE($F2194," ",$G2194),AllocFactorMatrix,(W$4+1),FALSE)*$E2195</f>
        <v>2474.1984489542419</v>
      </c>
      <c r="X2194" s="5">
        <f ca="1">VLOOKUP(CONCATENATE($F2194," ",$G2194),AllocFactorMatrix,(X$4+1),FALSE)*$E2195</f>
        <v>728.56116102624787</v>
      </c>
      <c r="Y2194" s="5">
        <f t="shared" ca="1" si="3101"/>
        <v>4300.2030336657244</v>
      </c>
      <c r="Z2194" s="5">
        <f ca="1">VLOOKUP(CONCATENATE($F2194," ",$G2194),AllocFactorMatrix,(Z$4+1),FALSE)*$E2195</f>
        <v>1327.4667535937297</v>
      </c>
      <c r="AA2194" s="5">
        <f ca="1">VLOOKUP(CONCATENATE($F2194," ",$G2194),AllocFactorMatrix,(AA$4+1),FALSE)*$E2195</f>
        <v>19.830006599696489</v>
      </c>
      <c r="AB2194" s="5">
        <f t="shared" ca="1" si="3090"/>
        <v>1347.2967601934261</v>
      </c>
      <c r="AC2194" s="5">
        <f ca="1">VLOOKUP(CONCATENATE($F2194," ",$G2194),AllocFactorMatrix,(AC$4+1),FALSE)*$E2195</f>
        <v>108.06640459599319</v>
      </c>
      <c r="AD2194" s="5">
        <f ca="1">VLOOKUP(CONCATENATE($F2194," ",$G2194),AllocFactorMatrix,(AD$4+1),FALSE)*$E2195</f>
        <v>39265.43599361524</v>
      </c>
      <c r="AE2194" s="5">
        <f ca="1">VLOOKUP(CONCATENATE($F2194," ",$G2194),AllocFactorMatrix,(AE$4+1),FALSE)*$E2195</f>
        <v>8374.892939541478</v>
      </c>
    </row>
    <row r="2195" spans="1:31" collapsed="1">
      <c r="D2195" s="48" t="s">
        <v>148</v>
      </c>
      <c r="E2195" s="54">
        <v>8304116</v>
      </c>
      <c r="F2195" s="87" t="s">
        <v>543</v>
      </c>
      <c r="G2195" s="48" t="str">
        <f>$G$15</f>
        <v>TOTAL</v>
      </c>
      <c r="H2195" s="4">
        <f t="shared" ca="1" si="3067"/>
        <v>8304116.0000000019</v>
      </c>
      <c r="I2195" s="5">
        <f t="shared" ref="I2195:N2195" ca="1" si="3107">VLOOKUP(CONCATENATE($F2195," ",$G2195),AllocFactorMatrix,(I$4+1),FALSE)*$E2195</f>
        <v>4622766.4463775819</v>
      </c>
      <c r="J2195" s="47">
        <f t="shared" ca="1" si="3107"/>
        <v>939.03934459481127</v>
      </c>
      <c r="K2195" s="47">
        <f t="shared" ca="1" si="3107"/>
        <v>1505.6036902020942</v>
      </c>
      <c r="L2195" s="5">
        <f t="shared" ca="1" si="3107"/>
        <v>1075260.0822559933</v>
      </c>
      <c r="M2195" s="5">
        <f t="shared" ca="1" si="3107"/>
        <v>15660.114350114707</v>
      </c>
      <c r="N2195" s="5">
        <f t="shared" ca="1" si="3107"/>
        <v>1905.5123586012185</v>
      </c>
      <c r="O2195" s="5">
        <f t="shared" ca="1" si="3069"/>
        <v>1092825.7089647092</v>
      </c>
      <c r="P2195" s="5">
        <f ca="1">VLOOKUP(CONCATENATE($F2195," ",$G2195),AllocFactorMatrix,(P$4+1),FALSE)*$E2195</f>
        <v>557038.01722980733</v>
      </c>
      <c r="Q2195" s="5">
        <f ca="1">VLOOKUP(CONCATENATE($F2195," ",$G2195),AllocFactorMatrix,(Q$4+1),FALSE)*$E2195</f>
        <v>93734.444829577173</v>
      </c>
      <c r="R2195" s="5">
        <f ca="1">VLOOKUP(CONCATENATE($F2195," ",$G2195),AllocFactorMatrix,(R$4+1),FALSE)*$E2195</f>
        <v>16300.87385864546</v>
      </c>
      <c r="S2195" s="5">
        <f ca="1">VLOOKUP(CONCATENATE($F2195," ",$G2195),AllocFactorMatrix,(S$4+1),FALSE)*$E2195</f>
        <v>725.4550289063792</v>
      </c>
      <c r="T2195" s="5">
        <f t="shared" ca="1" si="3072"/>
        <v>667798.79094693623</v>
      </c>
      <c r="U2195" s="5">
        <f ca="1">VLOOKUP(CONCATENATE($F2195," ",$G2195),AllocFactorMatrix,(U$4+1),FALSE)*$E2195</f>
        <v>26073.634384321384</v>
      </c>
      <c r="V2195" s="5">
        <f ca="1">VLOOKUP(CONCATENATE($F2195," ",$G2195),AllocFactorMatrix,(V$4+1),FALSE)*$E2195</f>
        <v>348313.88699478155</v>
      </c>
      <c r="W2195" s="5">
        <f ca="1">VLOOKUP(CONCATENATE($F2195," ",$G2195),AllocFactorMatrix,(W$4+1),FALSE)*$E2195</f>
        <v>1115214.0197250289</v>
      </c>
      <c r="X2195" s="5">
        <f ca="1">VLOOKUP(CONCATENATE($F2195," ",$G2195),AllocFactorMatrix,(X$4+1),FALSE)*$E2195</f>
        <v>198941.55284759915</v>
      </c>
      <c r="Y2195" s="5">
        <f t="shared" ca="1" si="3101"/>
        <v>1688543.093951731</v>
      </c>
      <c r="Z2195" s="5">
        <f ca="1">VLOOKUP(CONCATENATE($F2195," ",$G2195),AllocFactorMatrix,(Z$4+1),FALSE)*$E2195</f>
        <v>153083.48642405932</v>
      </c>
      <c r="AA2195" s="5">
        <f ca="1">VLOOKUP(CONCATENATE($F2195," ",$G2195),AllocFactorMatrix,(AA$4+1),FALSE)*$E2195</f>
        <v>2849.6278162395893</v>
      </c>
      <c r="AB2195" s="5">
        <f t="shared" ca="1" si="3090"/>
        <v>155933.11424029889</v>
      </c>
      <c r="AC2195" s="5">
        <f ca="1">VLOOKUP(CONCATENATE($F2195," ",$G2195),AllocFactorMatrix,(AC$4+1),FALSE)*$E2195</f>
        <v>2229.3607511179512</v>
      </c>
      <c r="AD2195" s="5">
        <f ca="1">VLOOKUP(CONCATENATE($F2195," ",$G2195),AllocFactorMatrix,(AD$4+1),FALSE)*$E2195</f>
        <v>59108.174957187672</v>
      </c>
      <c r="AE2195" s="5">
        <f ca="1">VLOOKUP(CONCATENATE($F2195," ",$G2195),AllocFactorMatrix,(AE$4+1),FALSE)*$E2195</f>
        <v>12466.666775638165</v>
      </c>
    </row>
    <row r="2196" spans="1:31" hidden="1" outlineLevel="1">
      <c r="E2196" s="9"/>
      <c r="F2196" s="99"/>
      <c r="G2196" s="48" t="str">
        <f>$G$8</f>
        <v>PRODUCTION</v>
      </c>
      <c r="H2196" s="46">
        <f t="shared" ref="H2196:AE2196" ca="1" si="3108">+H2164+H2172+H2180+H2188</f>
        <v>44831479.639170915</v>
      </c>
      <c r="I2196" s="46">
        <f t="shared" ca="1" si="3108"/>
        <v>23055526.670814846</v>
      </c>
      <c r="J2196" s="46">
        <f t="shared" ref="J2196:K2196" ca="1" si="3109">+J2164+J2172+J2180+J2188</f>
        <v>5157.916542764975</v>
      </c>
      <c r="K2196" s="46">
        <f t="shared" ca="1" si="3109"/>
        <v>9031.1440907032684</v>
      </c>
      <c r="L2196" s="46">
        <f t="shared" ca="1" si="3108"/>
        <v>5373493.3531048782</v>
      </c>
      <c r="M2196" s="46">
        <f t="shared" ca="1" si="3108"/>
        <v>74772.091619163053</v>
      </c>
      <c r="N2196" s="46">
        <f t="shared" ca="1" si="3108"/>
        <v>10413.786401619998</v>
      </c>
      <c r="O2196" s="46">
        <f t="shared" ca="1" si="3108"/>
        <v>5458679.2311256612</v>
      </c>
      <c r="P2196" s="46">
        <f t="shared" ca="1" si="3108"/>
        <v>3196114.6660930011</v>
      </c>
      <c r="Q2196" s="46">
        <f t="shared" ca="1" si="3108"/>
        <v>573571.47364802379</v>
      </c>
      <c r="R2196" s="46">
        <f t="shared" ca="1" si="3108"/>
        <v>116314.44166501128</v>
      </c>
      <c r="S2196" s="46">
        <f t="shared" ca="1" si="3108"/>
        <v>4416.988322282863</v>
      </c>
      <c r="T2196" s="46">
        <f t="shared" ca="1" si="3108"/>
        <v>3890417.5697283181</v>
      </c>
      <c r="U2196" s="46">
        <f t="shared" ca="1" si="3108"/>
        <v>151584.81537065786</v>
      </c>
      <c r="V2196" s="46">
        <f t="shared" ca="1" si="3108"/>
        <v>2046482.5400963442</v>
      </c>
      <c r="W2196" s="46">
        <f t="shared" ca="1" si="3108"/>
        <v>7826974.1967186835</v>
      </c>
      <c r="X2196" s="46">
        <f t="shared" ca="1" si="3108"/>
        <v>1417928.9684963301</v>
      </c>
      <c r="Y2196" s="46">
        <f t="shared" ca="1" si="3108"/>
        <v>11442970.520682015</v>
      </c>
      <c r="Z2196" s="46">
        <f t="shared" ca="1" si="3108"/>
        <v>878513.38014220609</v>
      </c>
      <c r="AA2196" s="46">
        <f t="shared" ca="1" si="3108"/>
        <v>17546.16549448064</v>
      </c>
      <c r="AB2196" s="46">
        <f t="shared" ca="1" si="3108"/>
        <v>896059.54563668673</v>
      </c>
      <c r="AC2196" s="46">
        <f t="shared" ca="1" si="3108"/>
        <v>11589.012746133802</v>
      </c>
      <c r="AD2196" s="46">
        <f t="shared" ca="1" si="3108"/>
        <v>51484.99296985993</v>
      </c>
      <c r="AE2196" s="46">
        <f t="shared" ca="1" si="3108"/>
        <v>10563.034833939237</v>
      </c>
    </row>
    <row r="2197" spans="1:31" hidden="1" outlineLevel="1">
      <c r="E2197" s="9"/>
      <c r="F2197" s="99"/>
      <c r="G2197" s="48" t="str">
        <f>$G$9</f>
        <v>BULKTRAN</v>
      </c>
      <c r="H2197" s="46">
        <f t="shared" ref="H2197:AE2197" ca="1" si="3110">+H2165+H2173+H2181+H2189</f>
        <v>13244753.751323348</v>
      </c>
      <c r="I2197" s="46">
        <f t="shared" ca="1" si="3110"/>
        <v>6811391.8126227036</v>
      </c>
      <c r="J2197" s="46">
        <f t="shared" ref="J2197:K2197" ca="1" si="3111">+J2165+J2173+J2181+J2189</f>
        <v>1523.8251119222373</v>
      </c>
      <c r="K2197" s="46">
        <f t="shared" ca="1" si="3111"/>
        <v>2668.1091174508433</v>
      </c>
      <c r="L2197" s="46">
        <f t="shared" ca="1" si="3110"/>
        <v>1587513.8812965362</v>
      </c>
      <c r="M2197" s="46">
        <f t="shared" ca="1" si="3110"/>
        <v>22090.23545370355</v>
      </c>
      <c r="N2197" s="46">
        <f t="shared" ca="1" si="3110"/>
        <v>3076.5889865438135</v>
      </c>
      <c r="O2197" s="46">
        <f t="shared" ca="1" si="3110"/>
        <v>1612680.7057367836</v>
      </c>
      <c r="P2197" s="46">
        <f t="shared" ca="1" si="3110"/>
        <v>944241.68138336437</v>
      </c>
      <c r="Q2197" s="46">
        <f t="shared" ca="1" si="3110"/>
        <v>169452.64774652012</v>
      </c>
      <c r="R2197" s="46">
        <f t="shared" ca="1" si="3110"/>
        <v>34363.26773006389</v>
      </c>
      <c r="S2197" s="46">
        <f t="shared" ca="1" si="3110"/>
        <v>1304.9295522245498</v>
      </c>
      <c r="T2197" s="46">
        <f t="shared" ca="1" si="3110"/>
        <v>1149362.5264121732</v>
      </c>
      <c r="U2197" s="46">
        <f t="shared" ca="1" si="3110"/>
        <v>44783.343493975866</v>
      </c>
      <c r="V2197" s="46">
        <f t="shared" ca="1" si="3110"/>
        <v>604600.99729289312</v>
      </c>
      <c r="W2197" s="46">
        <f t="shared" ca="1" si="3110"/>
        <v>2312356.1097663091</v>
      </c>
      <c r="X2197" s="46">
        <f t="shared" ca="1" si="3110"/>
        <v>418904.75567067659</v>
      </c>
      <c r="Y2197" s="46">
        <f t="shared" ca="1" si="3110"/>
        <v>3380645.2062238543</v>
      </c>
      <c r="Z2197" s="46">
        <f t="shared" ca="1" si="3110"/>
        <v>259542.92566020275</v>
      </c>
      <c r="AA2197" s="46">
        <f t="shared" ca="1" si="3110"/>
        <v>5183.7379253329573</v>
      </c>
      <c r="AB2197" s="46">
        <f t="shared" ca="1" si="3110"/>
        <v>264726.66358553572</v>
      </c>
      <c r="AC2197" s="46">
        <f t="shared" ca="1" si="3110"/>
        <v>3423.7910789225125</v>
      </c>
      <c r="AD2197" s="46">
        <f t="shared" ca="1" si="3110"/>
        <v>15210.429351490811</v>
      </c>
      <c r="AE2197" s="46">
        <f t="shared" ca="1" si="3110"/>
        <v>3120.6820825056116</v>
      </c>
    </row>
    <row r="2198" spans="1:31" hidden="1" outlineLevel="1">
      <c r="E2198" s="9"/>
      <c r="F2198" s="99"/>
      <c r="G2198" s="48" t="str">
        <f>$G$10</f>
        <v>SUBTRAN</v>
      </c>
      <c r="H2198" s="46">
        <f t="shared" ref="H2198:AE2198" ca="1" si="3112">+H2166+H2174+H2182+H2190</f>
        <v>3937725.7836676515</v>
      </c>
      <c r="I2198" s="46">
        <f t="shared" ca="1" si="3112"/>
        <v>2011666.6555440868</v>
      </c>
      <c r="J2198" s="46">
        <f t="shared" ref="J2198:K2198" ca="1" si="3113">+J2166+J2174+J2182+J2190</f>
        <v>327.56940519360649</v>
      </c>
      <c r="K2198" s="46">
        <f t="shared" ca="1" si="3113"/>
        <v>609.6629070626708</v>
      </c>
      <c r="L2198" s="46">
        <f t="shared" ca="1" si="3112"/>
        <v>471436.82340396551</v>
      </c>
      <c r="M2198" s="46">
        <f t="shared" ca="1" si="3112"/>
        <v>6588.7038417167296</v>
      </c>
      <c r="N2198" s="46">
        <f t="shared" ca="1" si="3112"/>
        <v>1192.5247825748463</v>
      </c>
      <c r="O2198" s="46">
        <f t="shared" ca="1" si="3112"/>
        <v>479218.05202825705</v>
      </c>
      <c r="P2198" s="46">
        <f t="shared" ca="1" si="3112"/>
        <v>272176.26523377211</v>
      </c>
      <c r="Q2198" s="46">
        <f t="shared" ca="1" si="3112"/>
        <v>48980.774306271902</v>
      </c>
      <c r="R2198" s="46">
        <f t="shared" ca="1" si="3112"/>
        <v>12857.075613578454</v>
      </c>
      <c r="S2198" s="46">
        <f t="shared" ca="1" si="3112"/>
        <v>0</v>
      </c>
      <c r="T2198" s="46">
        <f t="shared" ca="1" si="3112"/>
        <v>334014.11515362241</v>
      </c>
      <c r="U2198" s="46">
        <f t="shared" ca="1" si="3112"/>
        <v>12286.213752434895</v>
      </c>
      <c r="V2198" s="46">
        <f t="shared" ca="1" si="3112"/>
        <v>172387.49263726705</v>
      </c>
      <c r="W2198" s="46">
        <f t="shared" ca="1" si="3112"/>
        <v>850003.31618898548</v>
      </c>
      <c r="X2198" s="46">
        <f t="shared" ca="1" si="3112"/>
        <v>0</v>
      </c>
      <c r="Y2198" s="46">
        <f t="shared" ca="1" si="3112"/>
        <v>1034677.0225786873</v>
      </c>
      <c r="Z2198" s="46">
        <f t="shared" ca="1" si="3112"/>
        <v>74718.941475221509</v>
      </c>
      <c r="AA2198" s="46">
        <f t="shared" ca="1" si="3112"/>
        <v>1500.2455408342357</v>
      </c>
      <c r="AB2198" s="46">
        <f t="shared" ca="1" si="3112"/>
        <v>76219.187016055745</v>
      </c>
      <c r="AC2198" s="46">
        <f t="shared" ca="1" si="3112"/>
        <v>993.51903468507169</v>
      </c>
      <c r="AD2198" s="46">
        <f t="shared" ca="1" si="3112"/>
        <v>0</v>
      </c>
      <c r="AE2198" s="46">
        <f t="shared" ca="1" si="3112"/>
        <v>0</v>
      </c>
    </row>
    <row r="2199" spans="1:31" hidden="1" outlineLevel="1">
      <c r="E2199" s="9"/>
      <c r="F2199" s="99"/>
      <c r="G2199" s="48" t="str">
        <f>$G$11</f>
        <v>DISTPRI</v>
      </c>
      <c r="H2199" s="46">
        <f t="shared" ref="H2199:AE2199" ca="1" si="3114">+H2167+H2175+H2183+H2191</f>
        <v>19349646.400848631</v>
      </c>
      <c r="I2199" s="46">
        <f t="shared" ca="1" si="3114"/>
        <v>12668205.089079153</v>
      </c>
      <c r="J2199" s="46">
        <f t="shared" ref="J2199:K2199" ca="1" si="3115">+J2167+J2175+J2183+J2191</f>
        <v>2080.1376463427996</v>
      </c>
      <c r="K2199" s="46">
        <f t="shared" ca="1" si="3115"/>
        <v>3848.8504721412551</v>
      </c>
      <c r="L2199" s="46">
        <f t="shared" ca="1" si="3114"/>
        <v>2964023.7339732856</v>
      </c>
      <c r="M2199" s="46">
        <f t="shared" ca="1" si="3114"/>
        <v>41419.071319967348</v>
      </c>
      <c r="N2199" s="46">
        <f t="shared" ca="1" si="3114"/>
        <v>0</v>
      </c>
      <c r="O2199" s="46">
        <f t="shared" ca="1" si="3114"/>
        <v>3005442.8052932532</v>
      </c>
      <c r="P2199" s="46">
        <f t="shared" ca="1" si="3114"/>
        <v>1718898.7741932773</v>
      </c>
      <c r="Q2199" s="46">
        <f t="shared" ca="1" si="3114"/>
        <v>309306.15381456184</v>
      </c>
      <c r="R2199" s="46">
        <f t="shared" ca="1" si="3114"/>
        <v>0</v>
      </c>
      <c r="S2199" s="46">
        <f t="shared" ca="1" si="3114"/>
        <v>0</v>
      </c>
      <c r="T2199" s="46">
        <f t="shared" ca="1" si="3114"/>
        <v>2028204.9280078392</v>
      </c>
      <c r="U2199" s="46">
        <f t="shared" ca="1" si="3114"/>
        <v>77837.734793912867</v>
      </c>
      <c r="V2199" s="46">
        <f t="shared" ca="1" si="3114"/>
        <v>1076329.5184521915</v>
      </c>
      <c r="W2199" s="46">
        <f t="shared" ca="1" si="3114"/>
        <v>0</v>
      </c>
      <c r="X2199" s="46">
        <f t="shared" ca="1" si="3114"/>
        <v>0</v>
      </c>
      <c r="Y2199" s="46">
        <f t="shared" ca="1" si="3114"/>
        <v>1154167.2532461043</v>
      </c>
      <c r="Z2199" s="46">
        <f t="shared" ca="1" si="3114"/>
        <v>472003.4135547115</v>
      </c>
      <c r="AA2199" s="46">
        <f t="shared" ca="1" si="3114"/>
        <v>9473.8528639808319</v>
      </c>
      <c r="AB2199" s="46">
        <f t="shared" ca="1" si="3114"/>
        <v>481477.26641869236</v>
      </c>
      <c r="AC2199" s="46">
        <f t="shared" ca="1" si="3114"/>
        <v>6220.070685107501</v>
      </c>
      <c r="AD2199" s="46">
        <f t="shared" ca="1" si="3114"/>
        <v>0</v>
      </c>
      <c r="AE2199" s="46">
        <f t="shared" ca="1" si="3114"/>
        <v>0</v>
      </c>
    </row>
    <row r="2200" spans="1:31" hidden="1" outlineLevel="1">
      <c r="E2200" s="9"/>
      <c r="F2200" s="99"/>
      <c r="G2200" s="48" t="str">
        <f>$G$12</f>
        <v>DISTSEC</v>
      </c>
      <c r="H2200" s="46">
        <f t="shared" ref="H2200:AE2200" ca="1" si="3116">+H2168+H2176+H2184+H2192</f>
        <v>9341159.8313004542</v>
      </c>
      <c r="I2200" s="46">
        <f t="shared" ca="1" si="3116"/>
        <v>6930404.190172906</v>
      </c>
      <c r="J2200" s="46">
        <f t="shared" ref="J2200:K2200" ca="1" si="3117">+J2168+J2176+J2184+J2192</f>
        <v>1718.0114776327782</v>
      </c>
      <c r="K2200" s="46">
        <f t="shared" ca="1" si="3117"/>
        <v>2225.2983312645038</v>
      </c>
      <c r="L2200" s="46">
        <f t="shared" ca="1" si="3116"/>
        <v>1396939.4822321862</v>
      </c>
      <c r="M2200" s="46">
        <f t="shared" ca="1" si="3116"/>
        <v>0</v>
      </c>
      <c r="N2200" s="46">
        <f t="shared" ca="1" si="3116"/>
        <v>0</v>
      </c>
      <c r="O2200" s="46">
        <f t="shared" ca="1" si="3116"/>
        <v>1396939.4822321862</v>
      </c>
      <c r="P2200" s="46">
        <f t="shared" ca="1" si="3116"/>
        <v>697343.56430103094</v>
      </c>
      <c r="Q2200" s="46">
        <f t="shared" ca="1" si="3116"/>
        <v>0</v>
      </c>
      <c r="R2200" s="46">
        <f t="shared" ca="1" si="3116"/>
        <v>0</v>
      </c>
      <c r="S2200" s="46">
        <f t="shared" ca="1" si="3116"/>
        <v>0</v>
      </c>
      <c r="T2200" s="46">
        <f t="shared" ca="1" si="3116"/>
        <v>697343.56430103094</v>
      </c>
      <c r="U2200" s="46">
        <f t="shared" ca="1" si="3116"/>
        <v>26115.127224961248</v>
      </c>
      <c r="V2200" s="46">
        <f t="shared" ca="1" si="3116"/>
        <v>0</v>
      </c>
      <c r="W2200" s="46">
        <f t="shared" ca="1" si="3116"/>
        <v>0</v>
      </c>
      <c r="X2200" s="46">
        <f t="shared" ca="1" si="3116"/>
        <v>0</v>
      </c>
      <c r="Y2200" s="46">
        <f t="shared" ca="1" si="3116"/>
        <v>26115.127224961248</v>
      </c>
      <c r="Z2200" s="46">
        <f t="shared" ca="1" si="3116"/>
        <v>197361.64136160174</v>
      </c>
      <c r="AA2200" s="46">
        <f t="shared" ca="1" si="3116"/>
        <v>0</v>
      </c>
      <c r="AB2200" s="46">
        <f t="shared" ca="1" si="3116"/>
        <v>197361.64136160174</v>
      </c>
      <c r="AC2200" s="46">
        <f t="shared" ca="1" si="3116"/>
        <v>2333.5195267059394</v>
      </c>
      <c r="AD2200" s="46">
        <f t="shared" ca="1" si="3116"/>
        <v>71825.054649537298</v>
      </c>
      <c r="AE2200" s="46">
        <f t="shared" ca="1" si="3116"/>
        <v>14893.942022627472</v>
      </c>
    </row>
    <row r="2201" spans="1:31" hidden="1" outlineLevel="1">
      <c r="E2201" s="9"/>
      <c r="F2201" s="99"/>
      <c r="G2201" s="48" t="str">
        <f>$G$13</f>
        <v>ENERGY</v>
      </c>
      <c r="H2201" s="46">
        <f t="shared" ref="H2201:AE2201" ca="1" si="3118">+H2169+H2177+H2185+H2193</f>
        <v>1411824.7963578464</v>
      </c>
      <c r="I2201" s="46">
        <f t="shared" ca="1" si="3118"/>
        <v>552339.18325809285</v>
      </c>
      <c r="J2201" s="46">
        <f t="shared" ref="J2201:K2201" ca="1" si="3119">+J2169+J2177+J2185+J2193</f>
        <v>88.389380868302084</v>
      </c>
      <c r="K2201" s="46">
        <f t="shared" ca="1" si="3119"/>
        <v>254.86199097938353</v>
      </c>
      <c r="L2201" s="46">
        <f t="shared" ca="1" si="3118"/>
        <v>159269.09373950685</v>
      </c>
      <c r="M2201" s="46">
        <f t="shared" ca="1" si="3118"/>
        <v>2221.3299259100531</v>
      </c>
      <c r="N2201" s="46">
        <f t="shared" ca="1" si="3118"/>
        <v>310.54004103990849</v>
      </c>
      <c r="O2201" s="46">
        <f t="shared" ca="1" si="3118"/>
        <v>161800.96370645679</v>
      </c>
      <c r="P2201" s="46">
        <f t="shared" ca="1" si="3118"/>
        <v>103255.36182518632</v>
      </c>
      <c r="Q2201" s="46">
        <f t="shared" ca="1" si="3118"/>
        <v>18441.241589076926</v>
      </c>
      <c r="R2201" s="46">
        <f t="shared" ca="1" si="3118"/>
        <v>3755.3121342200957</v>
      </c>
      <c r="S2201" s="46">
        <f t="shared" ca="1" si="3118"/>
        <v>141.83941022020764</v>
      </c>
      <c r="T2201" s="46">
        <f t="shared" ca="1" si="3118"/>
        <v>125593.75495870356</v>
      </c>
      <c r="U2201" s="46">
        <f t="shared" ca="1" si="3118"/>
        <v>5415.3513536264609</v>
      </c>
      <c r="V2201" s="46">
        <f t="shared" ca="1" si="3118"/>
        <v>85617.734547242784</v>
      </c>
      <c r="W2201" s="46">
        <f t="shared" ca="1" si="3118"/>
        <v>368227.94154449558</v>
      </c>
      <c r="X2201" s="46">
        <f t="shared" ca="1" si="3118"/>
        <v>69267.521850010089</v>
      </c>
      <c r="Y2201" s="46">
        <f t="shared" ca="1" si="3118"/>
        <v>528528.54929537489</v>
      </c>
      <c r="Z2201" s="46">
        <f t="shared" ca="1" si="3118"/>
        <v>28404.4838240637</v>
      </c>
      <c r="AA2201" s="46">
        <f t="shared" ca="1" si="3118"/>
        <v>569.93030189356773</v>
      </c>
      <c r="AB2201" s="46">
        <f t="shared" ca="1" si="3118"/>
        <v>28974.414125957268</v>
      </c>
      <c r="AC2201" s="46">
        <f t="shared" ca="1" si="3118"/>
        <v>508.38027324273696</v>
      </c>
      <c r="AD2201" s="46">
        <f t="shared" ca="1" si="3118"/>
        <v>11387.544010137433</v>
      </c>
      <c r="AE2201" s="46">
        <f t="shared" ca="1" si="3118"/>
        <v>2348.755358033377</v>
      </c>
    </row>
    <row r="2202" spans="1:31" hidden="1" outlineLevel="1">
      <c r="E2202" s="9"/>
      <c r="F2202" s="99"/>
      <c r="G2202" s="48" t="str">
        <f>$G$14</f>
        <v>CUSTOMER</v>
      </c>
      <c r="H2202" s="46">
        <f t="shared" ref="H2202:AE2202" ca="1" si="3120">+H2170+H2178+H2186+H2194</f>
        <v>4813592.7973311525</v>
      </c>
      <c r="I2202" s="46">
        <f t="shared" ca="1" si="3120"/>
        <v>2534951.6359508261</v>
      </c>
      <c r="J2202" s="46">
        <f t="shared" ref="J2202:K2202" ca="1" si="3121">+J2170+J2178+J2186+J2194</f>
        <v>511.54469888169945</v>
      </c>
      <c r="K2202" s="46">
        <f t="shared" ca="1" si="3121"/>
        <v>250.96690144690785</v>
      </c>
      <c r="L2202" s="46">
        <f t="shared" ca="1" si="3120"/>
        <v>758877.33224280039</v>
      </c>
      <c r="M2202" s="46">
        <f t="shared" ca="1" si="3120"/>
        <v>45181.7638917039</v>
      </c>
      <c r="N2202" s="46">
        <f t="shared" ca="1" si="3120"/>
        <v>7583.7829773654157</v>
      </c>
      <c r="O2202" s="46">
        <f t="shared" ca="1" si="3120"/>
        <v>811642.87911186973</v>
      </c>
      <c r="P2202" s="46">
        <f t="shared" ca="1" si="3120"/>
        <v>55947.041519388367</v>
      </c>
      <c r="Q2202" s="46">
        <f t="shared" ca="1" si="3120"/>
        <v>16026.830501957294</v>
      </c>
      <c r="R2202" s="46">
        <f t="shared" ca="1" si="3120"/>
        <v>18643.808294287188</v>
      </c>
      <c r="S2202" s="46">
        <f t="shared" ca="1" si="3120"/>
        <v>2328.2715585019669</v>
      </c>
      <c r="T2202" s="46">
        <f t="shared" ca="1" si="3120"/>
        <v>92945.951874134815</v>
      </c>
      <c r="U2202" s="46">
        <f t="shared" ca="1" si="3120"/>
        <v>374.36416675261688</v>
      </c>
      <c r="V2202" s="46">
        <f t="shared" ca="1" si="3120"/>
        <v>11389.974204379712</v>
      </c>
      <c r="W2202" s="46">
        <f t="shared" ca="1" si="3120"/>
        <v>31337.633854689659</v>
      </c>
      <c r="X2202" s="46">
        <f t="shared" ca="1" si="3120"/>
        <v>9313.869963617246</v>
      </c>
      <c r="Y2202" s="46">
        <f t="shared" ca="1" si="3120"/>
        <v>52415.84218943923</v>
      </c>
      <c r="Z2202" s="46">
        <f t="shared" ca="1" si="3120"/>
        <v>11389.357973147729</v>
      </c>
      <c r="AA2202" s="46">
        <f t="shared" ca="1" si="3120"/>
        <v>210.32491611706411</v>
      </c>
      <c r="AB2202" s="46">
        <f t="shared" ca="1" si="3120"/>
        <v>11599.682889264794</v>
      </c>
      <c r="AC2202" s="46">
        <f t="shared" ca="1" si="3120"/>
        <v>1089.8879851225624</v>
      </c>
      <c r="AD2202" s="46">
        <f t="shared" ca="1" si="3120"/>
        <v>1151235.1675905033</v>
      </c>
      <c r="AE2202" s="46">
        <f t="shared" ca="1" si="3120"/>
        <v>156949.2381396628</v>
      </c>
    </row>
    <row r="2203" spans="1:31" collapsed="1">
      <c r="C2203" s="48" t="s">
        <v>147</v>
      </c>
      <c r="E2203" s="4">
        <f>+E2171+E2179+E2187+E2195</f>
        <v>96930183</v>
      </c>
      <c r="F2203" s="167"/>
      <c r="G2203" s="48" t="str">
        <f>$G$15</f>
        <v>TOTAL</v>
      </c>
      <c r="H2203" s="4">
        <f t="shared" ref="H2203:AE2203" ca="1" si="3122">+H2171+H2179+H2187+H2195</f>
        <v>96930183</v>
      </c>
      <c r="I2203" s="4">
        <f t="shared" ca="1" si="3122"/>
        <v>54564485.237442613</v>
      </c>
      <c r="J2203" s="46">
        <f t="shared" ref="J2203:K2203" ca="1" si="3123">+J2171+J2179+J2187+J2195</f>
        <v>11407.3942636064</v>
      </c>
      <c r="K2203" s="46">
        <f t="shared" ca="1" si="3123"/>
        <v>18888.893811048831</v>
      </c>
      <c r="L2203" s="4">
        <f t="shared" ca="1" si="3122"/>
        <v>12711553.69999316</v>
      </c>
      <c r="M2203" s="4">
        <f t="shared" ca="1" si="3122"/>
        <v>192273.19605216465</v>
      </c>
      <c r="N2203" s="4">
        <f t="shared" ca="1" si="3122"/>
        <v>22577.223189143981</v>
      </c>
      <c r="O2203" s="4">
        <f t="shared" ca="1" si="3122"/>
        <v>12926404.119234469</v>
      </c>
      <c r="P2203" s="4">
        <f t="shared" ca="1" si="3122"/>
        <v>6987977.3545490215</v>
      </c>
      <c r="Q2203" s="4">
        <f t="shared" ca="1" si="3122"/>
        <v>1135779.1216064119</v>
      </c>
      <c r="R2203" s="4">
        <f t="shared" ca="1" si="3122"/>
        <v>185933.90543716092</v>
      </c>
      <c r="S2203" s="4">
        <f t="shared" ca="1" si="3122"/>
        <v>8192.0288432295874</v>
      </c>
      <c r="T2203" s="4">
        <f t="shared" ca="1" si="3122"/>
        <v>8317882.4104358219</v>
      </c>
      <c r="U2203" s="4">
        <f t="shared" ca="1" si="3122"/>
        <v>318396.95015632187</v>
      </c>
      <c r="V2203" s="4">
        <f t="shared" ca="1" si="3122"/>
        <v>3996808.2572303186</v>
      </c>
      <c r="W2203" s="4">
        <f t="shared" ca="1" si="3122"/>
        <v>11388899.198073162</v>
      </c>
      <c r="X2203" s="4">
        <f t="shared" ca="1" si="3122"/>
        <v>1915415.1159806338</v>
      </c>
      <c r="Y2203" s="4">
        <f t="shared" ca="1" si="3122"/>
        <v>17619519.521440435</v>
      </c>
      <c r="Z2203" s="4">
        <f t="shared" ca="1" si="3122"/>
        <v>1921934.1439911549</v>
      </c>
      <c r="AA2203" s="4">
        <f t="shared" ca="1" si="3122"/>
        <v>34484.257042639299</v>
      </c>
      <c r="AB2203" s="4">
        <f t="shared" ca="1" si="3122"/>
        <v>1956418.4010337943</v>
      </c>
      <c r="AC2203" s="4">
        <f t="shared" ca="1" si="3122"/>
        <v>26158.18132992012</v>
      </c>
      <c r="AD2203" s="4">
        <f t="shared" ca="1" si="3122"/>
        <v>1301143.1885715288</v>
      </c>
      <c r="AE2203" s="4">
        <f t="shared" ca="1" si="3122"/>
        <v>187875.65243676846</v>
      </c>
    </row>
    <row r="2204" spans="1:31" s="44" customFormat="1">
      <c r="A2204" s="49"/>
      <c r="B2204" s="97"/>
      <c r="C2204" s="48"/>
      <c r="D2204" s="48"/>
      <c r="E2204" s="46"/>
      <c r="F2204" s="167"/>
      <c r="G2204" s="48"/>
      <c r="H2204" s="46"/>
      <c r="I2204" s="46"/>
      <c r="J2204" s="46"/>
      <c r="K2204" s="46"/>
      <c r="L2204" s="46"/>
      <c r="M2204" s="46"/>
      <c r="N2204" s="46"/>
      <c r="O2204" s="46"/>
      <c r="P2204" s="46"/>
      <c r="Q2204" s="46"/>
      <c r="R2204" s="46"/>
      <c r="S2204" s="46"/>
      <c r="T2204" s="46"/>
      <c r="U2204" s="46"/>
      <c r="V2204" s="46"/>
      <c r="W2204" s="46"/>
      <c r="X2204" s="46"/>
      <c r="Y2204" s="46"/>
      <c r="Z2204" s="46"/>
      <c r="AA2204" s="46"/>
      <c r="AB2204" s="46"/>
      <c r="AC2204" s="46"/>
      <c r="AD2204" s="46"/>
      <c r="AE2204" s="46"/>
    </row>
    <row r="2205" spans="1:31">
      <c r="C2205" s="96" t="s">
        <v>586</v>
      </c>
      <c r="E2205" s="4"/>
      <c r="F2205" s="167"/>
      <c r="G2205" s="7"/>
      <c r="H2205" s="4"/>
      <c r="I2205" s="4"/>
      <c r="J2205" s="46"/>
      <c r="K2205" s="46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C2205" s="4"/>
      <c r="AD2205" s="4"/>
      <c r="AE2205" s="4"/>
    </row>
    <row r="2206" spans="1:31" hidden="1" outlineLevel="1">
      <c r="E2206" s="44"/>
      <c r="F2206" s="167" t="str">
        <f>F2213</f>
        <v>RB_GUP-Land_P</v>
      </c>
      <c r="G2206" s="48" t="str">
        <f>$G$8</f>
        <v>PRODUCTION</v>
      </c>
      <c r="H2206" s="4">
        <f t="shared" ref="H2206:H2237" si="3124">SUBTOTAL(9,I2206:AE2206)</f>
        <v>-6002692.0000000009</v>
      </c>
      <c r="I2206" s="5">
        <f t="shared" ref="I2206:N2206" si="3125">VLOOKUP(CONCATENATE($F2206," ",$G2206),AllocFactorMatrix,(I$4+1),FALSE)*$E2213</f>
        <v>-3087009.9897788307</v>
      </c>
      <c r="J2206" s="47">
        <f t="shared" si="3125"/>
        <v>-690.61705339903313</v>
      </c>
      <c r="K2206" s="47">
        <f t="shared" si="3125"/>
        <v>-1209.2212173328642</v>
      </c>
      <c r="L2206" s="5">
        <f t="shared" si="3125"/>
        <v>-719481.61921814131</v>
      </c>
      <c r="M2206" s="5">
        <f t="shared" si="3125"/>
        <v>-10011.577574465206</v>
      </c>
      <c r="N2206" s="5">
        <f t="shared" si="3125"/>
        <v>-1394.3495246160735</v>
      </c>
      <c r="O2206" s="5">
        <f t="shared" ref="O2206:O2213" si="3126">SUBTOTAL(9,L2206:N2206)</f>
        <v>-730887.54631722253</v>
      </c>
      <c r="P2206" s="5">
        <f>VLOOKUP(CONCATENATE($F2206," ",$G2206),AllocFactorMatrix,(P$4+1),FALSE)*$E2213</f>
        <v>-427942.42107673438</v>
      </c>
      <c r="Q2206" s="5">
        <f>VLOOKUP(CONCATENATE($F2206," ",$G2206),AllocFactorMatrix,(Q$4+1),FALSE)*$E2213</f>
        <v>-76798.109810476788</v>
      </c>
      <c r="R2206" s="5">
        <f>VLOOKUP(CONCATENATE($F2206," ",$G2206),AllocFactorMatrix,(R$4+1),FALSE)*$E2213</f>
        <v>-15573.8729590577</v>
      </c>
      <c r="S2206" s="5">
        <f>VLOOKUP(CONCATENATE($F2206," ",$G2206),AllocFactorMatrix,(S$4+1),FALSE)*$E2213</f>
        <v>-591.41078277270731</v>
      </c>
      <c r="T2206" s="5">
        <f t="shared" ref="T2206:T2213" si="3127">SUBTOTAL(9,P2206:S2206)</f>
        <v>-520905.81462904153</v>
      </c>
      <c r="U2206" s="5">
        <f>VLOOKUP(CONCATENATE($F2206," ",$G2206),AllocFactorMatrix,(U$4+1),FALSE)*$E2213</f>
        <v>-20296.384724984557</v>
      </c>
      <c r="V2206" s="5">
        <f>VLOOKUP(CONCATENATE($F2206," ",$G2206),AllocFactorMatrix,(V$4+1),FALSE)*$E2213</f>
        <v>-274012.91392672807</v>
      </c>
      <c r="W2206" s="5">
        <f>VLOOKUP(CONCATENATE($F2206," ",$G2206),AllocFactorMatrix,(W$4+1),FALSE)*$E2213</f>
        <v>-1047989.3988107176</v>
      </c>
      <c r="X2206" s="5">
        <f>VLOOKUP(CONCATENATE($F2206," ",$G2206),AllocFactorMatrix,(X$4+1),FALSE)*$E2213</f>
        <v>-189852.99937154999</v>
      </c>
      <c r="Y2206" s="5">
        <f>SUBTOTAL(9,U2206:X2206)</f>
        <v>-1532151.6968339803</v>
      </c>
      <c r="Z2206" s="5">
        <f>VLOOKUP(CONCATENATE($F2206," ",$G2206),AllocFactorMatrix,(Z$4+1),FALSE)*$E2213</f>
        <v>-117628.17737260171</v>
      </c>
      <c r="AA2206" s="5">
        <f>VLOOKUP(CONCATENATE($F2206," ",$G2206),AllocFactorMatrix,(AA$4+1),FALSE)*$E2213</f>
        <v>-2349.3364058492798</v>
      </c>
      <c r="AB2206" s="5">
        <f t="shared" ref="AB2206:AB2213" si="3128">SUBTOTAL(9,Z2206:AA2206)</f>
        <v>-119977.51377845099</v>
      </c>
      <c r="AC2206" s="5">
        <f>VLOOKUP(CONCATENATE($F2206," ",$G2206),AllocFactorMatrix,(AC$4+1),FALSE)*$E2213</f>
        <v>-1551.7059588266106</v>
      </c>
      <c r="AD2206" s="5">
        <f>VLOOKUP(CONCATENATE($F2206," ",$G2206),AllocFactorMatrix,(AD$4+1),FALSE)*$E2213</f>
        <v>-6893.561352594912</v>
      </c>
      <c r="AE2206" s="5">
        <f>VLOOKUP(CONCATENATE($F2206," ",$G2206),AllocFactorMatrix,(AE$4+1),FALSE)*$E2213</f>
        <v>-1414.3330803208121</v>
      </c>
    </row>
    <row r="2207" spans="1:31" hidden="1" outlineLevel="1">
      <c r="E2207" s="44"/>
      <c r="F2207" s="167" t="str">
        <f>F2213</f>
        <v>RB_GUP-Land_P</v>
      </c>
      <c r="G2207" s="48" t="str">
        <f>$G$9</f>
        <v>BULKTRAN</v>
      </c>
      <c r="H2207" s="4">
        <f t="shared" si="3124"/>
        <v>0</v>
      </c>
      <c r="I2207" s="5">
        <f t="shared" ref="I2207:N2207" si="3129">VLOOKUP(CONCATENATE($F2207," ",$G2207),AllocFactorMatrix,(I$4+1),FALSE)*$E2213</f>
        <v>0</v>
      </c>
      <c r="J2207" s="47">
        <f t="shared" si="3129"/>
        <v>0</v>
      </c>
      <c r="K2207" s="47">
        <f t="shared" si="3129"/>
        <v>0</v>
      </c>
      <c r="L2207" s="5">
        <f t="shared" si="3129"/>
        <v>0</v>
      </c>
      <c r="M2207" s="5">
        <f t="shared" si="3129"/>
        <v>0</v>
      </c>
      <c r="N2207" s="5">
        <f t="shared" si="3129"/>
        <v>0</v>
      </c>
      <c r="O2207" s="5">
        <f t="shared" si="3126"/>
        <v>0</v>
      </c>
      <c r="P2207" s="5">
        <f>VLOOKUP(CONCATENATE($F2207," ",$G2207),AllocFactorMatrix,(P$4+1),FALSE)*$E2213</f>
        <v>0</v>
      </c>
      <c r="Q2207" s="5">
        <f>VLOOKUP(CONCATENATE($F2207," ",$G2207),AllocFactorMatrix,(Q$4+1),FALSE)*$E2213</f>
        <v>0</v>
      </c>
      <c r="R2207" s="5">
        <f>VLOOKUP(CONCATENATE($F2207," ",$G2207),AllocFactorMatrix,(R$4+1),FALSE)*$E2213</f>
        <v>0</v>
      </c>
      <c r="S2207" s="5">
        <f>VLOOKUP(CONCATENATE($F2207," ",$G2207),AllocFactorMatrix,(S$4+1),FALSE)*$E2213</f>
        <v>0</v>
      </c>
      <c r="T2207" s="5">
        <f t="shared" si="3127"/>
        <v>0</v>
      </c>
      <c r="U2207" s="5">
        <f>VLOOKUP(CONCATENATE($F2207," ",$G2207),AllocFactorMatrix,(U$4+1),FALSE)*$E2213</f>
        <v>0</v>
      </c>
      <c r="V2207" s="5">
        <f>VLOOKUP(CONCATENATE($F2207," ",$G2207),AllocFactorMatrix,(V$4+1),FALSE)*$E2213</f>
        <v>0</v>
      </c>
      <c r="W2207" s="5">
        <f>VLOOKUP(CONCATENATE($F2207," ",$G2207),AllocFactorMatrix,(W$4+1),FALSE)*$E2213</f>
        <v>0</v>
      </c>
      <c r="X2207" s="5">
        <f>VLOOKUP(CONCATENATE($F2207," ",$G2207),AllocFactorMatrix,(X$4+1),FALSE)*$E2213</f>
        <v>0</v>
      </c>
      <c r="Y2207" s="5">
        <f t="shared" ref="Y2207:Y2213" si="3130">SUBTOTAL(9,U2207:X2207)</f>
        <v>0</v>
      </c>
      <c r="Z2207" s="5">
        <f>VLOOKUP(CONCATENATE($F2207," ",$G2207),AllocFactorMatrix,(Z$4+1),FALSE)*$E2213</f>
        <v>0</v>
      </c>
      <c r="AA2207" s="5">
        <f>VLOOKUP(CONCATENATE($F2207," ",$G2207),AllocFactorMatrix,(AA$4+1),FALSE)*$E2213</f>
        <v>0</v>
      </c>
      <c r="AB2207" s="5">
        <f t="shared" si="3128"/>
        <v>0</v>
      </c>
      <c r="AC2207" s="5">
        <f>VLOOKUP(CONCATENATE($F2207," ",$G2207),AllocFactorMatrix,(AC$4+1),FALSE)*$E2213</f>
        <v>0</v>
      </c>
      <c r="AD2207" s="5">
        <f>VLOOKUP(CONCATENATE($F2207," ",$G2207),AllocFactorMatrix,(AD$4+1),FALSE)*$E2213</f>
        <v>0</v>
      </c>
      <c r="AE2207" s="5">
        <f>VLOOKUP(CONCATENATE($F2207," ",$G2207),AllocFactorMatrix,(AE$4+1),FALSE)*$E2213</f>
        <v>0</v>
      </c>
    </row>
    <row r="2208" spans="1:31" hidden="1" outlineLevel="1">
      <c r="E2208" s="44"/>
      <c r="F2208" s="167" t="str">
        <f>F2213</f>
        <v>RB_GUP-Land_P</v>
      </c>
      <c r="G2208" s="48" t="str">
        <f>$G$10</f>
        <v>SUBTRAN</v>
      </c>
      <c r="H2208" s="4">
        <f t="shared" si="3124"/>
        <v>0</v>
      </c>
      <c r="I2208" s="5">
        <f t="shared" ref="I2208:N2208" si="3131">VLOOKUP(CONCATENATE($F2208," ",$G2208),AllocFactorMatrix,(I$4+1),FALSE)*$E2213</f>
        <v>0</v>
      </c>
      <c r="J2208" s="47">
        <f t="shared" si="3131"/>
        <v>0</v>
      </c>
      <c r="K2208" s="47">
        <f t="shared" si="3131"/>
        <v>0</v>
      </c>
      <c r="L2208" s="5">
        <f t="shared" si="3131"/>
        <v>0</v>
      </c>
      <c r="M2208" s="5">
        <f t="shared" si="3131"/>
        <v>0</v>
      </c>
      <c r="N2208" s="5">
        <f t="shared" si="3131"/>
        <v>0</v>
      </c>
      <c r="O2208" s="5">
        <f t="shared" si="3126"/>
        <v>0</v>
      </c>
      <c r="P2208" s="5">
        <f>VLOOKUP(CONCATENATE($F2208," ",$G2208),AllocFactorMatrix,(P$4+1),FALSE)*$E2213</f>
        <v>0</v>
      </c>
      <c r="Q2208" s="5">
        <f>VLOOKUP(CONCATENATE($F2208," ",$G2208),AllocFactorMatrix,(Q$4+1),FALSE)*$E2213</f>
        <v>0</v>
      </c>
      <c r="R2208" s="5">
        <f>VLOOKUP(CONCATENATE($F2208," ",$G2208),AllocFactorMatrix,(R$4+1),FALSE)*$E2213</f>
        <v>0</v>
      </c>
      <c r="S2208" s="5">
        <f>VLOOKUP(CONCATENATE($F2208," ",$G2208),AllocFactorMatrix,(S$4+1),FALSE)*$E2213</f>
        <v>0</v>
      </c>
      <c r="T2208" s="5">
        <f t="shared" si="3127"/>
        <v>0</v>
      </c>
      <c r="U2208" s="5">
        <f>VLOOKUP(CONCATENATE($F2208," ",$G2208),AllocFactorMatrix,(U$4+1),FALSE)*$E2213</f>
        <v>0</v>
      </c>
      <c r="V2208" s="5">
        <f>VLOOKUP(CONCATENATE($F2208," ",$G2208),AllocFactorMatrix,(V$4+1),FALSE)*$E2213</f>
        <v>0</v>
      </c>
      <c r="W2208" s="5">
        <f>VLOOKUP(CONCATENATE($F2208," ",$G2208),AllocFactorMatrix,(W$4+1),FALSE)*$E2213</f>
        <v>0</v>
      </c>
      <c r="X2208" s="5">
        <f>VLOOKUP(CONCATENATE($F2208," ",$G2208),AllocFactorMatrix,(X$4+1),FALSE)*$E2213</f>
        <v>0</v>
      </c>
      <c r="Y2208" s="5">
        <f t="shared" si="3130"/>
        <v>0</v>
      </c>
      <c r="Z2208" s="5">
        <f>VLOOKUP(CONCATENATE($F2208," ",$G2208),AllocFactorMatrix,(Z$4+1),FALSE)*$E2213</f>
        <v>0</v>
      </c>
      <c r="AA2208" s="5">
        <f>VLOOKUP(CONCATENATE($F2208," ",$G2208),AllocFactorMatrix,(AA$4+1),FALSE)*$E2213</f>
        <v>0</v>
      </c>
      <c r="AB2208" s="5">
        <f t="shared" si="3128"/>
        <v>0</v>
      </c>
      <c r="AC2208" s="5">
        <f>VLOOKUP(CONCATENATE($F2208," ",$G2208),AllocFactorMatrix,(AC$4+1),FALSE)*$E2213</f>
        <v>0</v>
      </c>
      <c r="AD2208" s="5">
        <f>VLOOKUP(CONCATENATE($F2208," ",$G2208),AllocFactorMatrix,(AD$4+1),FALSE)*$E2213</f>
        <v>0</v>
      </c>
      <c r="AE2208" s="5">
        <f>VLOOKUP(CONCATENATE($F2208," ",$G2208),AllocFactorMatrix,(AE$4+1),FALSE)*$E2213</f>
        <v>0</v>
      </c>
    </row>
    <row r="2209" spans="4:31" hidden="1" outlineLevel="1">
      <c r="E2209" s="44"/>
      <c r="F2209" s="167" t="str">
        <f>F2213</f>
        <v>RB_GUP-Land_P</v>
      </c>
      <c r="G2209" s="48" t="str">
        <f>$G$11</f>
        <v>DISTPRI</v>
      </c>
      <c r="H2209" s="4">
        <f t="shared" si="3124"/>
        <v>0</v>
      </c>
      <c r="I2209" s="5">
        <f t="shared" ref="I2209:N2209" si="3132">VLOOKUP(CONCATENATE($F2209," ",$G2209),AllocFactorMatrix,(I$4+1),FALSE)*$E2213</f>
        <v>0</v>
      </c>
      <c r="J2209" s="47">
        <f t="shared" si="3132"/>
        <v>0</v>
      </c>
      <c r="K2209" s="47">
        <f t="shared" si="3132"/>
        <v>0</v>
      </c>
      <c r="L2209" s="5">
        <f t="shared" si="3132"/>
        <v>0</v>
      </c>
      <c r="M2209" s="5">
        <f t="shared" si="3132"/>
        <v>0</v>
      </c>
      <c r="N2209" s="5">
        <f t="shared" si="3132"/>
        <v>0</v>
      </c>
      <c r="O2209" s="5">
        <f t="shared" si="3126"/>
        <v>0</v>
      </c>
      <c r="P2209" s="5">
        <f>VLOOKUP(CONCATENATE($F2209," ",$G2209),AllocFactorMatrix,(P$4+1),FALSE)*$E2213</f>
        <v>0</v>
      </c>
      <c r="Q2209" s="5">
        <f>VLOOKUP(CONCATENATE($F2209," ",$G2209),AllocFactorMatrix,(Q$4+1),FALSE)*$E2213</f>
        <v>0</v>
      </c>
      <c r="R2209" s="5">
        <f>VLOOKUP(CONCATENATE($F2209," ",$G2209),AllocFactorMatrix,(R$4+1),FALSE)*$E2213</f>
        <v>0</v>
      </c>
      <c r="S2209" s="5">
        <f>VLOOKUP(CONCATENATE($F2209," ",$G2209),AllocFactorMatrix,(S$4+1),FALSE)*$E2213</f>
        <v>0</v>
      </c>
      <c r="T2209" s="5">
        <f t="shared" si="3127"/>
        <v>0</v>
      </c>
      <c r="U2209" s="5">
        <f>VLOOKUP(CONCATENATE($F2209," ",$G2209),AllocFactorMatrix,(U$4+1),FALSE)*$E2213</f>
        <v>0</v>
      </c>
      <c r="V2209" s="5">
        <f>VLOOKUP(CONCATENATE($F2209," ",$G2209),AllocFactorMatrix,(V$4+1),FALSE)*$E2213</f>
        <v>0</v>
      </c>
      <c r="W2209" s="5">
        <f>VLOOKUP(CONCATENATE($F2209," ",$G2209),AllocFactorMatrix,(W$4+1),FALSE)*$E2213</f>
        <v>0</v>
      </c>
      <c r="X2209" s="5">
        <f>VLOOKUP(CONCATENATE($F2209," ",$G2209),AllocFactorMatrix,(X$4+1),FALSE)*$E2213</f>
        <v>0</v>
      </c>
      <c r="Y2209" s="5">
        <f t="shared" si="3130"/>
        <v>0</v>
      </c>
      <c r="Z2209" s="5">
        <f>VLOOKUP(CONCATENATE($F2209," ",$G2209),AllocFactorMatrix,(Z$4+1),FALSE)*$E2213</f>
        <v>0</v>
      </c>
      <c r="AA2209" s="5">
        <f>VLOOKUP(CONCATENATE($F2209," ",$G2209),AllocFactorMatrix,(AA$4+1),FALSE)*$E2213</f>
        <v>0</v>
      </c>
      <c r="AB2209" s="5">
        <f t="shared" si="3128"/>
        <v>0</v>
      </c>
      <c r="AC2209" s="5">
        <f>VLOOKUP(CONCATENATE($F2209," ",$G2209),AllocFactorMatrix,(AC$4+1),FALSE)*$E2213</f>
        <v>0</v>
      </c>
      <c r="AD2209" s="5">
        <f>VLOOKUP(CONCATENATE($F2209," ",$G2209),AllocFactorMatrix,(AD$4+1),FALSE)*$E2213</f>
        <v>0</v>
      </c>
      <c r="AE2209" s="5">
        <f>VLOOKUP(CONCATENATE($F2209," ",$G2209),AllocFactorMatrix,(AE$4+1),FALSE)*$E2213</f>
        <v>0</v>
      </c>
    </row>
    <row r="2210" spans="4:31" hidden="1" outlineLevel="1">
      <c r="E2210" s="44"/>
      <c r="F2210" s="167" t="str">
        <f>F2213</f>
        <v>RB_GUP-Land_P</v>
      </c>
      <c r="G2210" s="48" t="str">
        <f>$G$12</f>
        <v>DISTSEC</v>
      </c>
      <c r="H2210" s="4">
        <f t="shared" si="3124"/>
        <v>0</v>
      </c>
      <c r="I2210" s="5">
        <f t="shared" ref="I2210:N2210" si="3133">VLOOKUP(CONCATENATE($F2210," ",$G2210),AllocFactorMatrix,(I$4+1),FALSE)*$E2213</f>
        <v>0</v>
      </c>
      <c r="J2210" s="47">
        <f t="shared" si="3133"/>
        <v>0</v>
      </c>
      <c r="K2210" s="47">
        <f t="shared" si="3133"/>
        <v>0</v>
      </c>
      <c r="L2210" s="5">
        <f t="shared" si="3133"/>
        <v>0</v>
      </c>
      <c r="M2210" s="5">
        <f t="shared" si="3133"/>
        <v>0</v>
      </c>
      <c r="N2210" s="5">
        <f t="shared" si="3133"/>
        <v>0</v>
      </c>
      <c r="O2210" s="5">
        <f t="shared" si="3126"/>
        <v>0</v>
      </c>
      <c r="P2210" s="5">
        <f>VLOOKUP(CONCATENATE($F2210," ",$G2210),AllocFactorMatrix,(P$4+1),FALSE)*$E2213</f>
        <v>0</v>
      </c>
      <c r="Q2210" s="5">
        <f>VLOOKUP(CONCATENATE($F2210," ",$G2210),AllocFactorMatrix,(Q$4+1),FALSE)*$E2213</f>
        <v>0</v>
      </c>
      <c r="R2210" s="5">
        <f>VLOOKUP(CONCATENATE($F2210," ",$G2210),AllocFactorMatrix,(R$4+1),FALSE)*$E2213</f>
        <v>0</v>
      </c>
      <c r="S2210" s="5">
        <f>VLOOKUP(CONCATENATE($F2210," ",$G2210),AllocFactorMatrix,(S$4+1),FALSE)*$E2213</f>
        <v>0</v>
      </c>
      <c r="T2210" s="5">
        <f t="shared" si="3127"/>
        <v>0</v>
      </c>
      <c r="U2210" s="5">
        <f>VLOOKUP(CONCATENATE($F2210," ",$G2210),AllocFactorMatrix,(U$4+1),FALSE)*$E2213</f>
        <v>0</v>
      </c>
      <c r="V2210" s="5">
        <f>VLOOKUP(CONCATENATE($F2210," ",$G2210),AllocFactorMatrix,(V$4+1),FALSE)*$E2213</f>
        <v>0</v>
      </c>
      <c r="W2210" s="5">
        <f>VLOOKUP(CONCATENATE($F2210," ",$G2210),AllocFactorMatrix,(W$4+1),FALSE)*$E2213</f>
        <v>0</v>
      </c>
      <c r="X2210" s="5">
        <f>VLOOKUP(CONCATENATE($F2210," ",$G2210),AllocFactorMatrix,(X$4+1),FALSE)*$E2213</f>
        <v>0</v>
      </c>
      <c r="Y2210" s="5">
        <f t="shared" si="3130"/>
        <v>0</v>
      </c>
      <c r="Z2210" s="5">
        <f>VLOOKUP(CONCATENATE($F2210," ",$G2210),AllocFactorMatrix,(Z$4+1),FALSE)*$E2213</f>
        <v>0</v>
      </c>
      <c r="AA2210" s="5">
        <f>VLOOKUP(CONCATENATE($F2210," ",$G2210),AllocFactorMatrix,(AA$4+1),FALSE)*$E2213</f>
        <v>0</v>
      </c>
      <c r="AB2210" s="5">
        <f t="shared" si="3128"/>
        <v>0</v>
      </c>
      <c r="AC2210" s="5">
        <f>VLOOKUP(CONCATENATE($F2210," ",$G2210),AllocFactorMatrix,(AC$4+1),FALSE)*$E2213</f>
        <v>0</v>
      </c>
      <c r="AD2210" s="5">
        <f>VLOOKUP(CONCATENATE($F2210," ",$G2210),AllocFactorMatrix,(AD$4+1),FALSE)*$E2213</f>
        <v>0</v>
      </c>
      <c r="AE2210" s="5">
        <f>VLOOKUP(CONCATENATE($F2210," ",$G2210),AllocFactorMatrix,(AE$4+1),FALSE)*$E2213</f>
        <v>0</v>
      </c>
    </row>
    <row r="2211" spans="4:31" hidden="1" outlineLevel="1">
      <c r="E2211" s="44"/>
      <c r="F2211" s="167" t="str">
        <f>F2213</f>
        <v>RB_GUP-Land_P</v>
      </c>
      <c r="G2211" s="48" t="str">
        <f>$G$13</f>
        <v>ENERGY</v>
      </c>
      <c r="H2211" s="4">
        <f t="shared" si="3124"/>
        <v>0</v>
      </c>
      <c r="I2211" s="5">
        <f t="shared" ref="I2211:N2211" si="3134">VLOOKUP(CONCATENATE($F2211," ",$G2211),AllocFactorMatrix,(I$4+1),FALSE)*$E2213</f>
        <v>0</v>
      </c>
      <c r="J2211" s="47">
        <f t="shared" si="3134"/>
        <v>0</v>
      </c>
      <c r="K2211" s="47">
        <f t="shared" si="3134"/>
        <v>0</v>
      </c>
      <c r="L2211" s="5">
        <f t="shared" si="3134"/>
        <v>0</v>
      </c>
      <c r="M2211" s="5">
        <f t="shared" si="3134"/>
        <v>0</v>
      </c>
      <c r="N2211" s="5">
        <f t="shared" si="3134"/>
        <v>0</v>
      </c>
      <c r="O2211" s="5">
        <f t="shared" si="3126"/>
        <v>0</v>
      </c>
      <c r="P2211" s="5">
        <f>VLOOKUP(CONCATENATE($F2211," ",$G2211),AllocFactorMatrix,(P$4+1),FALSE)*$E2213</f>
        <v>0</v>
      </c>
      <c r="Q2211" s="5">
        <f>VLOOKUP(CONCATENATE($F2211," ",$G2211),AllocFactorMatrix,(Q$4+1),FALSE)*$E2213</f>
        <v>0</v>
      </c>
      <c r="R2211" s="5">
        <f>VLOOKUP(CONCATENATE($F2211," ",$G2211),AllocFactorMatrix,(R$4+1),FALSE)*$E2213</f>
        <v>0</v>
      </c>
      <c r="S2211" s="5">
        <f>VLOOKUP(CONCATENATE($F2211," ",$G2211),AllocFactorMatrix,(S$4+1),FALSE)*$E2213</f>
        <v>0</v>
      </c>
      <c r="T2211" s="5">
        <f t="shared" si="3127"/>
        <v>0</v>
      </c>
      <c r="U2211" s="5">
        <f>VLOOKUP(CONCATENATE($F2211," ",$G2211),AllocFactorMatrix,(U$4+1),FALSE)*$E2213</f>
        <v>0</v>
      </c>
      <c r="V2211" s="5">
        <f>VLOOKUP(CONCATENATE($F2211," ",$G2211),AllocFactorMatrix,(V$4+1),FALSE)*$E2213</f>
        <v>0</v>
      </c>
      <c r="W2211" s="5">
        <f>VLOOKUP(CONCATENATE($F2211," ",$G2211),AllocFactorMatrix,(W$4+1),FALSE)*$E2213</f>
        <v>0</v>
      </c>
      <c r="X2211" s="5">
        <f>VLOOKUP(CONCATENATE($F2211," ",$G2211),AllocFactorMatrix,(X$4+1),FALSE)*$E2213</f>
        <v>0</v>
      </c>
      <c r="Y2211" s="5">
        <f t="shared" si="3130"/>
        <v>0</v>
      </c>
      <c r="Z2211" s="5">
        <f>VLOOKUP(CONCATENATE($F2211," ",$G2211),AllocFactorMatrix,(Z$4+1),FALSE)*$E2213</f>
        <v>0</v>
      </c>
      <c r="AA2211" s="5">
        <f>VLOOKUP(CONCATENATE($F2211," ",$G2211),AllocFactorMatrix,(AA$4+1),FALSE)*$E2213</f>
        <v>0</v>
      </c>
      <c r="AB2211" s="5">
        <f t="shared" si="3128"/>
        <v>0</v>
      </c>
      <c r="AC2211" s="5">
        <f>VLOOKUP(CONCATENATE($F2211," ",$G2211),AllocFactorMatrix,(AC$4+1),FALSE)*$E2213</f>
        <v>0</v>
      </c>
      <c r="AD2211" s="5">
        <f>VLOOKUP(CONCATENATE($F2211," ",$G2211),AllocFactorMatrix,(AD$4+1),FALSE)*$E2213</f>
        <v>0</v>
      </c>
      <c r="AE2211" s="5">
        <f>VLOOKUP(CONCATENATE($F2211," ",$G2211),AllocFactorMatrix,(AE$4+1),FALSE)*$E2213</f>
        <v>0</v>
      </c>
    </row>
    <row r="2212" spans="4:31" hidden="1" outlineLevel="1">
      <c r="E2212" s="44"/>
      <c r="F2212" s="167" t="str">
        <f>F2213</f>
        <v>RB_GUP-Land_P</v>
      </c>
      <c r="G2212" s="48" t="str">
        <f>$G$14</f>
        <v>CUSTOMER</v>
      </c>
      <c r="H2212" s="4">
        <f t="shared" si="3124"/>
        <v>0</v>
      </c>
      <c r="I2212" s="5">
        <f t="shared" ref="I2212:N2212" si="3135">VLOOKUP(CONCATENATE($F2212," ",$G2212),AllocFactorMatrix,(I$4+1),FALSE)*$E2213</f>
        <v>0</v>
      </c>
      <c r="J2212" s="47">
        <f t="shared" si="3135"/>
        <v>0</v>
      </c>
      <c r="K2212" s="47">
        <f t="shared" si="3135"/>
        <v>0</v>
      </c>
      <c r="L2212" s="5">
        <f t="shared" si="3135"/>
        <v>0</v>
      </c>
      <c r="M2212" s="5">
        <f t="shared" si="3135"/>
        <v>0</v>
      </c>
      <c r="N2212" s="5">
        <f t="shared" si="3135"/>
        <v>0</v>
      </c>
      <c r="O2212" s="5">
        <f t="shared" si="3126"/>
        <v>0</v>
      </c>
      <c r="P2212" s="5">
        <f>VLOOKUP(CONCATENATE($F2212," ",$G2212),AllocFactorMatrix,(P$4+1),FALSE)*$E2213</f>
        <v>0</v>
      </c>
      <c r="Q2212" s="5">
        <f>VLOOKUP(CONCATENATE($F2212," ",$G2212),AllocFactorMatrix,(Q$4+1),FALSE)*$E2213</f>
        <v>0</v>
      </c>
      <c r="R2212" s="5">
        <f>VLOOKUP(CONCATENATE($F2212," ",$G2212),AllocFactorMatrix,(R$4+1),FALSE)*$E2213</f>
        <v>0</v>
      </c>
      <c r="S2212" s="5">
        <f>VLOOKUP(CONCATENATE($F2212," ",$G2212),AllocFactorMatrix,(S$4+1),FALSE)*$E2213</f>
        <v>0</v>
      </c>
      <c r="T2212" s="5">
        <f t="shared" si="3127"/>
        <v>0</v>
      </c>
      <c r="U2212" s="5">
        <f>VLOOKUP(CONCATENATE($F2212," ",$G2212),AllocFactorMatrix,(U$4+1),FALSE)*$E2213</f>
        <v>0</v>
      </c>
      <c r="V2212" s="5">
        <f>VLOOKUP(CONCATENATE($F2212," ",$G2212),AllocFactorMatrix,(V$4+1),FALSE)*$E2213</f>
        <v>0</v>
      </c>
      <c r="W2212" s="5">
        <f>VLOOKUP(CONCATENATE($F2212," ",$G2212),AllocFactorMatrix,(W$4+1),FALSE)*$E2213</f>
        <v>0</v>
      </c>
      <c r="X2212" s="5">
        <f>VLOOKUP(CONCATENATE($F2212," ",$G2212),AllocFactorMatrix,(X$4+1),FALSE)*$E2213</f>
        <v>0</v>
      </c>
      <c r="Y2212" s="5">
        <f t="shared" si="3130"/>
        <v>0</v>
      </c>
      <c r="Z2212" s="5">
        <f>VLOOKUP(CONCATENATE($F2212," ",$G2212),AllocFactorMatrix,(Z$4+1),FALSE)*$E2213</f>
        <v>0</v>
      </c>
      <c r="AA2212" s="5">
        <f>VLOOKUP(CONCATENATE($F2212," ",$G2212),AllocFactorMatrix,(AA$4+1),FALSE)*$E2213</f>
        <v>0</v>
      </c>
      <c r="AB2212" s="5">
        <f t="shared" si="3128"/>
        <v>0</v>
      </c>
      <c r="AC2212" s="5">
        <f>VLOOKUP(CONCATENATE($F2212," ",$G2212),AllocFactorMatrix,(AC$4+1),FALSE)*$E2213</f>
        <v>0</v>
      </c>
      <c r="AD2212" s="5">
        <f>VLOOKUP(CONCATENATE($F2212," ",$G2212),AllocFactorMatrix,(AD$4+1),FALSE)*$E2213</f>
        <v>0</v>
      </c>
      <c r="AE2212" s="5">
        <f>VLOOKUP(CONCATENATE($F2212," ",$G2212),AllocFactorMatrix,(AE$4+1),FALSE)*$E2213</f>
        <v>0</v>
      </c>
    </row>
    <row r="2213" spans="4:31" collapsed="1">
      <c r="D2213" s="96" t="s">
        <v>582</v>
      </c>
      <c r="E2213" s="87">
        <v>-6002692</v>
      </c>
      <c r="F2213" s="87" t="s">
        <v>540</v>
      </c>
      <c r="G2213" s="48" t="str">
        <f>$G$15</f>
        <v>TOTAL</v>
      </c>
      <c r="H2213" s="4">
        <f t="shared" si="3124"/>
        <v>-6002692.0000000009</v>
      </c>
      <c r="I2213" s="5">
        <f t="shared" ref="I2213:N2213" si="3136">VLOOKUP(CONCATENATE($F2213," ",$G2213),AllocFactorMatrix,(I$4+1),FALSE)*$E2213</f>
        <v>-3087009.9897788307</v>
      </c>
      <c r="J2213" s="47">
        <f t="shared" si="3136"/>
        <v>-690.61705339903313</v>
      </c>
      <c r="K2213" s="47">
        <f t="shared" si="3136"/>
        <v>-1209.2212173328642</v>
      </c>
      <c r="L2213" s="5">
        <f t="shared" si="3136"/>
        <v>-719481.61921814131</v>
      </c>
      <c r="M2213" s="5">
        <f t="shared" si="3136"/>
        <v>-10011.577574465206</v>
      </c>
      <c r="N2213" s="5">
        <f t="shared" si="3136"/>
        <v>-1394.3495246160735</v>
      </c>
      <c r="O2213" s="5">
        <f t="shared" si="3126"/>
        <v>-730887.54631722253</v>
      </c>
      <c r="P2213" s="5">
        <f>VLOOKUP(CONCATENATE($F2213," ",$G2213),AllocFactorMatrix,(P$4+1),FALSE)*$E2213</f>
        <v>-427942.42107673438</v>
      </c>
      <c r="Q2213" s="5">
        <f>VLOOKUP(CONCATENATE($F2213," ",$G2213),AllocFactorMatrix,(Q$4+1),FALSE)*$E2213</f>
        <v>-76798.109810476788</v>
      </c>
      <c r="R2213" s="5">
        <f>VLOOKUP(CONCATENATE($F2213," ",$G2213),AllocFactorMatrix,(R$4+1),FALSE)*$E2213</f>
        <v>-15573.8729590577</v>
      </c>
      <c r="S2213" s="5">
        <f>VLOOKUP(CONCATENATE($F2213," ",$G2213),AllocFactorMatrix,(S$4+1),FALSE)*$E2213</f>
        <v>-591.41078277270731</v>
      </c>
      <c r="T2213" s="5">
        <f t="shared" si="3127"/>
        <v>-520905.81462904153</v>
      </c>
      <c r="U2213" s="5">
        <f>VLOOKUP(CONCATENATE($F2213," ",$G2213),AllocFactorMatrix,(U$4+1),FALSE)*$E2213</f>
        <v>-20296.384724984557</v>
      </c>
      <c r="V2213" s="5">
        <f>VLOOKUP(CONCATENATE($F2213," ",$G2213),AllocFactorMatrix,(V$4+1),FALSE)*$E2213</f>
        <v>-274012.91392672807</v>
      </c>
      <c r="W2213" s="5">
        <f>VLOOKUP(CONCATENATE($F2213," ",$G2213),AllocFactorMatrix,(W$4+1),FALSE)*$E2213</f>
        <v>-1047989.3988107176</v>
      </c>
      <c r="X2213" s="5">
        <f>VLOOKUP(CONCATENATE($F2213," ",$G2213),AllocFactorMatrix,(X$4+1),FALSE)*$E2213</f>
        <v>-189852.99937154999</v>
      </c>
      <c r="Y2213" s="5">
        <f t="shared" si="3130"/>
        <v>-1532151.6968339803</v>
      </c>
      <c r="Z2213" s="5">
        <f>VLOOKUP(CONCATENATE($F2213," ",$G2213),AllocFactorMatrix,(Z$4+1),FALSE)*$E2213</f>
        <v>-117628.17737260171</v>
      </c>
      <c r="AA2213" s="5">
        <f>VLOOKUP(CONCATENATE($F2213," ",$G2213),AllocFactorMatrix,(AA$4+1),FALSE)*$E2213</f>
        <v>-2349.3364058492798</v>
      </c>
      <c r="AB2213" s="5">
        <f t="shared" si="3128"/>
        <v>-119977.51377845099</v>
      </c>
      <c r="AC2213" s="5">
        <f>VLOOKUP(CONCATENATE($F2213," ",$G2213),AllocFactorMatrix,(AC$4+1),FALSE)*$E2213</f>
        <v>-1551.7059588266106</v>
      </c>
      <c r="AD2213" s="5">
        <f>VLOOKUP(CONCATENATE($F2213," ",$G2213),AllocFactorMatrix,(AD$4+1),FALSE)*$E2213</f>
        <v>-6893.561352594912</v>
      </c>
      <c r="AE2213" s="5">
        <f>VLOOKUP(CONCATENATE($F2213," ",$G2213),AllocFactorMatrix,(AE$4+1),FALSE)*$E2213</f>
        <v>-1414.3330803208121</v>
      </c>
    </row>
    <row r="2214" spans="4:31" hidden="1" outlineLevel="1">
      <c r="E2214" s="44"/>
      <c r="F2214" s="167" t="str">
        <f>F2221</f>
        <v>RB_GUP-Land_P</v>
      </c>
      <c r="G2214" s="48" t="str">
        <f>$G$8</f>
        <v>PRODUCTION</v>
      </c>
      <c r="H2214" s="4">
        <f t="shared" si="3124"/>
        <v>-9199006.0000000019</v>
      </c>
      <c r="I2214" s="5">
        <f t="shared" ref="I2214:N2214" si="3137">VLOOKUP(CONCATENATE($F2214," ",$G2214),AllocFactorMatrix,(I$4+1),FALSE)*$E2221</f>
        <v>-4730781.3591027828</v>
      </c>
      <c r="J2214" s="47">
        <f t="shared" si="3137"/>
        <v>-1058.3568868634316</v>
      </c>
      <c r="K2214" s="47">
        <f t="shared" si="3137"/>
        <v>-1853.1074447218552</v>
      </c>
      <c r="L2214" s="5">
        <f t="shared" si="3137"/>
        <v>-1102591.2594011815</v>
      </c>
      <c r="M2214" s="5">
        <f t="shared" si="3137"/>
        <v>-15342.543341715829</v>
      </c>
      <c r="N2214" s="5">
        <f t="shared" si="3137"/>
        <v>-2136.8128904565497</v>
      </c>
      <c r="O2214" s="5">
        <f t="shared" ref="O2214:O2221" si="3138">SUBTOTAL(9,L2214:N2214)</f>
        <v>-1120070.6156333538</v>
      </c>
      <c r="P2214" s="5">
        <f>VLOOKUP(CONCATENATE($F2214," ",$G2214),AllocFactorMatrix,(P$4+1),FALSE)*$E2221</f>
        <v>-655813.24164881452</v>
      </c>
      <c r="Q2214" s="5">
        <f>VLOOKUP(CONCATENATE($F2214," ",$G2214),AllocFactorMatrix,(Q$4+1),FALSE)*$E2221</f>
        <v>-117691.57453609728</v>
      </c>
      <c r="R2214" s="5">
        <f>VLOOKUP(CONCATENATE($F2214," ",$G2214),AllocFactorMatrix,(R$4+1),FALSE)*$E2221</f>
        <v>-23866.650295169158</v>
      </c>
      <c r="S2214" s="5">
        <f>VLOOKUP(CONCATENATE($F2214," ",$G2214),AllocFactorMatrix,(S$4+1),FALSE)*$E2221</f>
        <v>-906.32525193543688</v>
      </c>
      <c r="T2214" s="5">
        <f t="shared" ref="T2214:T2221" si="3139">SUBTOTAL(9,P2214:S2214)</f>
        <v>-798277.79173201637</v>
      </c>
      <c r="U2214" s="5">
        <f>VLOOKUP(CONCATENATE($F2214," ",$G2214),AllocFactorMatrix,(U$4+1),FALSE)*$E2221</f>
        <v>-31103.805569807893</v>
      </c>
      <c r="V2214" s="5">
        <f>VLOOKUP(CONCATENATE($F2214," ",$G2214),AllocFactorMatrix,(V$4+1),FALSE)*$E2221</f>
        <v>-419919.33607279119</v>
      </c>
      <c r="W2214" s="5">
        <f>VLOOKUP(CONCATENATE($F2214," ",$G2214),AllocFactorMatrix,(W$4+1),FALSE)*$E2221</f>
        <v>-1606022.8923283394</v>
      </c>
      <c r="X2214" s="5">
        <f>VLOOKUP(CONCATENATE($F2214," ",$G2214),AllocFactorMatrix,(X$4+1),FALSE)*$E2221</f>
        <v>-290945.94231003098</v>
      </c>
      <c r="Y2214" s="5">
        <f>SUBTOTAL(9,U2214:X2214)</f>
        <v>-2347991.9762809696</v>
      </c>
      <c r="Z2214" s="5">
        <f>VLOOKUP(CONCATENATE($F2214," ",$G2214),AllocFactorMatrix,(Z$4+1),FALSE)*$E2221</f>
        <v>-180262.84030891932</v>
      </c>
      <c r="AA2214" s="5">
        <f>VLOOKUP(CONCATENATE($F2214," ",$G2214),AllocFactorMatrix,(AA$4+1),FALSE)*$E2221</f>
        <v>-3600.3112759118676</v>
      </c>
      <c r="AB2214" s="5">
        <f t="shared" ref="AB2214:AB2221" si="3140">SUBTOTAL(9,Z2214:AA2214)</f>
        <v>-183863.15158483118</v>
      </c>
      <c r="AC2214" s="5">
        <f>VLOOKUP(CONCATENATE($F2214," ",$G2214),AllocFactorMatrix,(AC$4+1),FALSE)*$E2221</f>
        <v>-2377.9584935361909</v>
      </c>
      <c r="AD2214" s="5">
        <f>VLOOKUP(CONCATENATE($F2214," ",$G2214),AllocFactorMatrix,(AD$4+1),FALSE)*$E2221</f>
        <v>-10564.245549145069</v>
      </c>
      <c r="AE2214" s="5">
        <f>VLOOKUP(CONCATENATE($F2214," ",$G2214),AllocFactorMatrix,(AE$4+1),FALSE)*$E2221</f>
        <v>-2167.4372917800265</v>
      </c>
    </row>
    <row r="2215" spans="4:31" hidden="1" outlineLevel="1">
      <c r="E2215" s="44"/>
      <c r="F2215" s="167" t="str">
        <f>F2221</f>
        <v>RB_GUP-Land_P</v>
      </c>
      <c r="G2215" s="48" t="str">
        <f>$G$9</f>
        <v>BULKTRAN</v>
      </c>
      <c r="H2215" s="4">
        <f t="shared" si="3124"/>
        <v>0</v>
      </c>
      <c r="I2215" s="5">
        <f t="shared" ref="I2215:N2215" si="3141">VLOOKUP(CONCATENATE($F2215," ",$G2215),AllocFactorMatrix,(I$4+1),FALSE)*$E2221</f>
        <v>0</v>
      </c>
      <c r="J2215" s="47">
        <f t="shared" si="3141"/>
        <v>0</v>
      </c>
      <c r="K2215" s="47">
        <f t="shared" si="3141"/>
        <v>0</v>
      </c>
      <c r="L2215" s="5">
        <f t="shared" si="3141"/>
        <v>0</v>
      </c>
      <c r="M2215" s="5">
        <f t="shared" si="3141"/>
        <v>0</v>
      </c>
      <c r="N2215" s="5">
        <f t="shared" si="3141"/>
        <v>0</v>
      </c>
      <c r="O2215" s="5">
        <f t="shared" si="3138"/>
        <v>0</v>
      </c>
      <c r="P2215" s="5">
        <f>VLOOKUP(CONCATENATE($F2215," ",$G2215),AllocFactorMatrix,(P$4+1),FALSE)*$E2221</f>
        <v>0</v>
      </c>
      <c r="Q2215" s="5">
        <f>VLOOKUP(CONCATENATE($F2215," ",$G2215),AllocFactorMatrix,(Q$4+1),FALSE)*$E2221</f>
        <v>0</v>
      </c>
      <c r="R2215" s="5">
        <f>VLOOKUP(CONCATENATE($F2215," ",$G2215),AllocFactorMatrix,(R$4+1),FALSE)*$E2221</f>
        <v>0</v>
      </c>
      <c r="S2215" s="5">
        <f>VLOOKUP(CONCATENATE($F2215," ",$G2215),AllocFactorMatrix,(S$4+1),FALSE)*$E2221</f>
        <v>0</v>
      </c>
      <c r="T2215" s="5">
        <f t="shared" si="3139"/>
        <v>0</v>
      </c>
      <c r="U2215" s="5">
        <f>VLOOKUP(CONCATENATE($F2215," ",$G2215),AllocFactorMatrix,(U$4+1),FALSE)*$E2221</f>
        <v>0</v>
      </c>
      <c r="V2215" s="5">
        <f>VLOOKUP(CONCATENATE($F2215," ",$G2215),AllocFactorMatrix,(V$4+1),FALSE)*$E2221</f>
        <v>0</v>
      </c>
      <c r="W2215" s="5">
        <f>VLOOKUP(CONCATENATE($F2215," ",$G2215),AllocFactorMatrix,(W$4+1),FALSE)*$E2221</f>
        <v>0</v>
      </c>
      <c r="X2215" s="5">
        <f>VLOOKUP(CONCATENATE($F2215," ",$G2215),AllocFactorMatrix,(X$4+1),FALSE)*$E2221</f>
        <v>0</v>
      </c>
      <c r="Y2215" s="5">
        <f t="shared" ref="Y2215:Y2221" si="3142">SUBTOTAL(9,U2215:X2215)</f>
        <v>0</v>
      </c>
      <c r="Z2215" s="5">
        <f>VLOOKUP(CONCATENATE($F2215," ",$G2215),AllocFactorMatrix,(Z$4+1),FALSE)*$E2221</f>
        <v>0</v>
      </c>
      <c r="AA2215" s="5">
        <f>VLOOKUP(CONCATENATE($F2215," ",$G2215),AllocFactorMatrix,(AA$4+1),FALSE)*$E2221</f>
        <v>0</v>
      </c>
      <c r="AB2215" s="5">
        <f t="shared" si="3140"/>
        <v>0</v>
      </c>
      <c r="AC2215" s="5">
        <f>VLOOKUP(CONCATENATE($F2215," ",$G2215),AllocFactorMatrix,(AC$4+1),FALSE)*$E2221</f>
        <v>0</v>
      </c>
      <c r="AD2215" s="5">
        <f>VLOOKUP(CONCATENATE($F2215," ",$G2215),AllocFactorMatrix,(AD$4+1),FALSE)*$E2221</f>
        <v>0</v>
      </c>
      <c r="AE2215" s="5">
        <f>VLOOKUP(CONCATENATE($F2215," ",$G2215),AllocFactorMatrix,(AE$4+1),FALSE)*$E2221</f>
        <v>0</v>
      </c>
    </row>
    <row r="2216" spans="4:31" hidden="1" outlineLevel="1">
      <c r="E2216" s="44"/>
      <c r="F2216" s="167" t="str">
        <f>F2221</f>
        <v>RB_GUP-Land_P</v>
      </c>
      <c r="G2216" s="48" t="str">
        <f>$G$10</f>
        <v>SUBTRAN</v>
      </c>
      <c r="H2216" s="4">
        <f t="shared" si="3124"/>
        <v>0</v>
      </c>
      <c r="I2216" s="5">
        <f t="shared" ref="I2216:N2216" si="3143">VLOOKUP(CONCATENATE($F2216," ",$G2216),AllocFactorMatrix,(I$4+1),FALSE)*$E2221</f>
        <v>0</v>
      </c>
      <c r="J2216" s="47">
        <f t="shared" si="3143"/>
        <v>0</v>
      </c>
      <c r="K2216" s="47">
        <f t="shared" si="3143"/>
        <v>0</v>
      </c>
      <c r="L2216" s="5">
        <f t="shared" si="3143"/>
        <v>0</v>
      </c>
      <c r="M2216" s="5">
        <f t="shared" si="3143"/>
        <v>0</v>
      </c>
      <c r="N2216" s="5">
        <f t="shared" si="3143"/>
        <v>0</v>
      </c>
      <c r="O2216" s="5">
        <f t="shared" si="3138"/>
        <v>0</v>
      </c>
      <c r="P2216" s="5">
        <f>VLOOKUP(CONCATENATE($F2216," ",$G2216),AllocFactorMatrix,(P$4+1),FALSE)*$E2221</f>
        <v>0</v>
      </c>
      <c r="Q2216" s="5">
        <f>VLOOKUP(CONCATENATE($F2216," ",$G2216),AllocFactorMatrix,(Q$4+1),FALSE)*$E2221</f>
        <v>0</v>
      </c>
      <c r="R2216" s="5">
        <f>VLOOKUP(CONCATENATE($F2216," ",$G2216),AllocFactorMatrix,(R$4+1),FALSE)*$E2221</f>
        <v>0</v>
      </c>
      <c r="S2216" s="5">
        <f>VLOOKUP(CONCATENATE($F2216," ",$G2216),AllocFactorMatrix,(S$4+1),FALSE)*$E2221</f>
        <v>0</v>
      </c>
      <c r="T2216" s="5">
        <f t="shared" si="3139"/>
        <v>0</v>
      </c>
      <c r="U2216" s="5">
        <f>VLOOKUP(CONCATENATE($F2216," ",$G2216),AllocFactorMatrix,(U$4+1),FALSE)*$E2221</f>
        <v>0</v>
      </c>
      <c r="V2216" s="5">
        <f>VLOOKUP(CONCATENATE($F2216," ",$G2216),AllocFactorMatrix,(V$4+1),FALSE)*$E2221</f>
        <v>0</v>
      </c>
      <c r="W2216" s="5">
        <f>VLOOKUP(CONCATENATE($F2216," ",$G2216),AllocFactorMatrix,(W$4+1),FALSE)*$E2221</f>
        <v>0</v>
      </c>
      <c r="X2216" s="5">
        <f>VLOOKUP(CONCATENATE($F2216," ",$G2216),AllocFactorMatrix,(X$4+1),FALSE)*$E2221</f>
        <v>0</v>
      </c>
      <c r="Y2216" s="5">
        <f t="shared" si="3142"/>
        <v>0</v>
      </c>
      <c r="Z2216" s="5">
        <f>VLOOKUP(CONCATENATE($F2216," ",$G2216),AllocFactorMatrix,(Z$4+1),FALSE)*$E2221</f>
        <v>0</v>
      </c>
      <c r="AA2216" s="5">
        <f>VLOOKUP(CONCATENATE($F2216," ",$G2216),AllocFactorMatrix,(AA$4+1),FALSE)*$E2221</f>
        <v>0</v>
      </c>
      <c r="AB2216" s="5">
        <f t="shared" si="3140"/>
        <v>0</v>
      </c>
      <c r="AC2216" s="5">
        <f>VLOOKUP(CONCATENATE($F2216," ",$G2216),AllocFactorMatrix,(AC$4+1),FALSE)*$E2221</f>
        <v>0</v>
      </c>
      <c r="AD2216" s="5">
        <f>VLOOKUP(CONCATENATE($F2216," ",$G2216),AllocFactorMatrix,(AD$4+1),FALSE)*$E2221</f>
        <v>0</v>
      </c>
      <c r="AE2216" s="5">
        <f>VLOOKUP(CONCATENATE($F2216," ",$G2216),AllocFactorMatrix,(AE$4+1),FALSE)*$E2221</f>
        <v>0</v>
      </c>
    </row>
    <row r="2217" spans="4:31" hidden="1" outlineLevel="1">
      <c r="E2217" s="44"/>
      <c r="F2217" s="167" t="str">
        <f>F2221</f>
        <v>RB_GUP-Land_P</v>
      </c>
      <c r="G2217" s="48" t="str">
        <f>$G$11</f>
        <v>DISTPRI</v>
      </c>
      <c r="H2217" s="4">
        <f t="shared" si="3124"/>
        <v>0</v>
      </c>
      <c r="I2217" s="5">
        <f t="shared" ref="I2217:N2217" si="3144">VLOOKUP(CONCATENATE($F2217," ",$G2217),AllocFactorMatrix,(I$4+1),FALSE)*$E2221</f>
        <v>0</v>
      </c>
      <c r="J2217" s="47">
        <f t="shared" si="3144"/>
        <v>0</v>
      </c>
      <c r="K2217" s="47">
        <f t="shared" si="3144"/>
        <v>0</v>
      </c>
      <c r="L2217" s="5">
        <f t="shared" si="3144"/>
        <v>0</v>
      </c>
      <c r="M2217" s="5">
        <f t="shared" si="3144"/>
        <v>0</v>
      </c>
      <c r="N2217" s="5">
        <f t="shared" si="3144"/>
        <v>0</v>
      </c>
      <c r="O2217" s="5">
        <f t="shared" si="3138"/>
        <v>0</v>
      </c>
      <c r="P2217" s="5">
        <f>VLOOKUP(CONCATENATE($F2217," ",$G2217),AllocFactorMatrix,(P$4+1),FALSE)*$E2221</f>
        <v>0</v>
      </c>
      <c r="Q2217" s="5">
        <f>VLOOKUP(CONCATENATE($F2217," ",$G2217),AllocFactorMatrix,(Q$4+1),FALSE)*$E2221</f>
        <v>0</v>
      </c>
      <c r="R2217" s="5">
        <f>VLOOKUP(CONCATENATE($F2217," ",$G2217),AllocFactorMatrix,(R$4+1),FALSE)*$E2221</f>
        <v>0</v>
      </c>
      <c r="S2217" s="5">
        <f>VLOOKUP(CONCATENATE($F2217," ",$G2217),AllocFactorMatrix,(S$4+1),FALSE)*$E2221</f>
        <v>0</v>
      </c>
      <c r="T2217" s="5">
        <f t="shared" si="3139"/>
        <v>0</v>
      </c>
      <c r="U2217" s="5">
        <f>VLOOKUP(CONCATENATE($F2217," ",$G2217),AllocFactorMatrix,(U$4+1),FALSE)*$E2221</f>
        <v>0</v>
      </c>
      <c r="V2217" s="5">
        <f>VLOOKUP(CONCATENATE($F2217," ",$G2217),AllocFactorMatrix,(V$4+1),FALSE)*$E2221</f>
        <v>0</v>
      </c>
      <c r="W2217" s="5">
        <f>VLOOKUP(CONCATENATE($F2217," ",$G2217),AllocFactorMatrix,(W$4+1),FALSE)*$E2221</f>
        <v>0</v>
      </c>
      <c r="X2217" s="5">
        <f>VLOOKUP(CONCATENATE($F2217," ",$G2217),AllocFactorMatrix,(X$4+1),FALSE)*$E2221</f>
        <v>0</v>
      </c>
      <c r="Y2217" s="5">
        <f t="shared" si="3142"/>
        <v>0</v>
      </c>
      <c r="Z2217" s="5">
        <f>VLOOKUP(CONCATENATE($F2217," ",$G2217),AllocFactorMatrix,(Z$4+1),FALSE)*$E2221</f>
        <v>0</v>
      </c>
      <c r="AA2217" s="5">
        <f>VLOOKUP(CONCATENATE($F2217," ",$G2217),AllocFactorMatrix,(AA$4+1),FALSE)*$E2221</f>
        <v>0</v>
      </c>
      <c r="AB2217" s="5">
        <f t="shared" si="3140"/>
        <v>0</v>
      </c>
      <c r="AC2217" s="5">
        <f>VLOOKUP(CONCATENATE($F2217," ",$G2217),AllocFactorMatrix,(AC$4+1),FALSE)*$E2221</f>
        <v>0</v>
      </c>
      <c r="AD2217" s="5">
        <f>VLOOKUP(CONCATENATE($F2217," ",$G2217),AllocFactorMatrix,(AD$4+1),FALSE)*$E2221</f>
        <v>0</v>
      </c>
      <c r="AE2217" s="5">
        <f>VLOOKUP(CONCATENATE($F2217," ",$G2217),AllocFactorMatrix,(AE$4+1),FALSE)*$E2221</f>
        <v>0</v>
      </c>
    </row>
    <row r="2218" spans="4:31" hidden="1" outlineLevel="1">
      <c r="E2218" s="44"/>
      <c r="F2218" s="167" t="str">
        <f>F2221</f>
        <v>RB_GUP-Land_P</v>
      </c>
      <c r="G2218" s="48" t="str">
        <f>$G$12</f>
        <v>DISTSEC</v>
      </c>
      <c r="H2218" s="4">
        <f t="shared" si="3124"/>
        <v>0</v>
      </c>
      <c r="I2218" s="5">
        <f t="shared" ref="I2218:N2218" si="3145">VLOOKUP(CONCATENATE($F2218," ",$G2218),AllocFactorMatrix,(I$4+1),FALSE)*$E2221</f>
        <v>0</v>
      </c>
      <c r="J2218" s="47">
        <f t="shared" si="3145"/>
        <v>0</v>
      </c>
      <c r="K2218" s="47">
        <f t="shared" si="3145"/>
        <v>0</v>
      </c>
      <c r="L2218" s="5">
        <f t="shared" si="3145"/>
        <v>0</v>
      </c>
      <c r="M2218" s="5">
        <f t="shared" si="3145"/>
        <v>0</v>
      </c>
      <c r="N2218" s="5">
        <f t="shared" si="3145"/>
        <v>0</v>
      </c>
      <c r="O2218" s="5">
        <f t="shared" si="3138"/>
        <v>0</v>
      </c>
      <c r="P2218" s="5">
        <f>VLOOKUP(CONCATENATE($F2218," ",$G2218),AllocFactorMatrix,(P$4+1),FALSE)*$E2221</f>
        <v>0</v>
      </c>
      <c r="Q2218" s="5">
        <f>VLOOKUP(CONCATENATE($F2218," ",$G2218),AllocFactorMatrix,(Q$4+1),FALSE)*$E2221</f>
        <v>0</v>
      </c>
      <c r="R2218" s="5">
        <f>VLOOKUP(CONCATENATE($F2218," ",$G2218),AllocFactorMatrix,(R$4+1),FALSE)*$E2221</f>
        <v>0</v>
      </c>
      <c r="S2218" s="5">
        <f>VLOOKUP(CONCATENATE($F2218," ",$G2218),AllocFactorMatrix,(S$4+1),FALSE)*$E2221</f>
        <v>0</v>
      </c>
      <c r="T2218" s="5">
        <f t="shared" si="3139"/>
        <v>0</v>
      </c>
      <c r="U2218" s="5">
        <f>VLOOKUP(CONCATENATE($F2218," ",$G2218),AllocFactorMatrix,(U$4+1),FALSE)*$E2221</f>
        <v>0</v>
      </c>
      <c r="V2218" s="5">
        <f>VLOOKUP(CONCATENATE($F2218," ",$G2218),AllocFactorMatrix,(V$4+1),FALSE)*$E2221</f>
        <v>0</v>
      </c>
      <c r="W2218" s="5">
        <f>VLOOKUP(CONCATENATE($F2218," ",$G2218),AllocFactorMatrix,(W$4+1),FALSE)*$E2221</f>
        <v>0</v>
      </c>
      <c r="X2218" s="5">
        <f>VLOOKUP(CONCATENATE($F2218," ",$G2218),AllocFactorMatrix,(X$4+1),FALSE)*$E2221</f>
        <v>0</v>
      </c>
      <c r="Y2218" s="5">
        <f t="shared" si="3142"/>
        <v>0</v>
      </c>
      <c r="Z2218" s="5">
        <f>VLOOKUP(CONCATENATE($F2218," ",$G2218),AllocFactorMatrix,(Z$4+1),FALSE)*$E2221</f>
        <v>0</v>
      </c>
      <c r="AA2218" s="5">
        <f>VLOOKUP(CONCATENATE($F2218," ",$G2218),AllocFactorMatrix,(AA$4+1),FALSE)*$E2221</f>
        <v>0</v>
      </c>
      <c r="AB2218" s="5">
        <f t="shared" si="3140"/>
        <v>0</v>
      </c>
      <c r="AC2218" s="5">
        <f>VLOOKUP(CONCATENATE($F2218," ",$G2218),AllocFactorMatrix,(AC$4+1),FALSE)*$E2221</f>
        <v>0</v>
      </c>
      <c r="AD2218" s="5">
        <f>VLOOKUP(CONCATENATE($F2218," ",$G2218),AllocFactorMatrix,(AD$4+1),FALSE)*$E2221</f>
        <v>0</v>
      </c>
      <c r="AE2218" s="5">
        <f>VLOOKUP(CONCATENATE($F2218," ",$G2218),AllocFactorMatrix,(AE$4+1),FALSE)*$E2221</f>
        <v>0</v>
      </c>
    </row>
    <row r="2219" spans="4:31" hidden="1" outlineLevel="1">
      <c r="E2219" s="44"/>
      <c r="F2219" s="167" t="str">
        <f>F2221</f>
        <v>RB_GUP-Land_P</v>
      </c>
      <c r="G2219" s="48" t="str">
        <f>$G$13</f>
        <v>ENERGY</v>
      </c>
      <c r="H2219" s="4">
        <f t="shared" si="3124"/>
        <v>0</v>
      </c>
      <c r="I2219" s="5">
        <f t="shared" ref="I2219:N2219" si="3146">VLOOKUP(CONCATENATE($F2219," ",$G2219),AllocFactorMatrix,(I$4+1),FALSE)*$E2221</f>
        <v>0</v>
      </c>
      <c r="J2219" s="47">
        <f t="shared" si="3146"/>
        <v>0</v>
      </c>
      <c r="K2219" s="47">
        <f t="shared" si="3146"/>
        <v>0</v>
      </c>
      <c r="L2219" s="5">
        <f t="shared" si="3146"/>
        <v>0</v>
      </c>
      <c r="M2219" s="5">
        <f t="shared" si="3146"/>
        <v>0</v>
      </c>
      <c r="N2219" s="5">
        <f t="shared" si="3146"/>
        <v>0</v>
      </c>
      <c r="O2219" s="5">
        <f t="shared" si="3138"/>
        <v>0</v>
      </c>
      <c r="P2219" s="5">
        <f>VLOOKUP(CONCATENATE($F2219," ",$G2219),AllocFactorMatrix,(P$4+1),FALSE)*$E2221</f>
        <v>0</v>
      </c>
      <c r="Q2219" s="5">
        <f>VLOOKUP(CONCATENATE($F2219," ",$G2219),AllocFactorMatrix,(Q$4+1),FALSE)*$E2221</f>
        <v>0</v>
      </c>
      <c r="R2219" s="5">
        <f>VLOOKUP(CONCATENATE($F2219," ",$G2219),AllocFactorMatrix,(R$4+1),FALSE)*$E2221</f>
        <v>0</v>
      </c>
      <c r="S2219" s="5">
        <f>VLOOKUP(CONCATENATE($F2219," ",$G2219),AllocFactorMatrix,(S$4+1),FALSE)*$E2221</f>
        <v>0</v>
      </c>
      <c r="T2219" s="5">
        <f t="shared" si="3139"/>
        <v>0</v>
      </c>
      <c r="U2219" s="5">
        <f>VLOOKUP(CONCATENATE($F2219," ",$G2219),AllocFactorMatrix,(U$4+1),FALSE)*$E2221</f>
        <v>0</v>
      </c>
      <c r="V2219" s="5">
        <f>VLOOKUP(CONCATENATE($F2219," ",$G2219),AllocFactorMatrix,(V$4+1),FALSE)*$E2221</f>
        <v>0</v>
      </c>
      <c r="W2219" s="5">
        <f>VLOOKUP(CONCATENATE($F2219," ",$G2219),AllocFactorMatrix,(W$4+1),FALSE)*$E2221</f>
        <v>0</v>
      </c>
      <c r="X2219" s="5">
        <f>VLOOKUP(CONCATENATE($F2219," ",$G2219),AllocFactorMatrix,(X$4+1),FALSE)*$E2221</f>
        <v>0</v>
      </c>
      <c r="Y2219" s="5">
        <f t="shared" si="3142"/>
        <v>0</v>
      </c>
      <c r="Z2219" s="5">
        <f>VLOOKUP(CONCATENATE($F2219," ",$G2219),AllocFactorMatrix,(Z$4+1),FALSE)*$E2221</f>
        <v>0</v>
      </c>
      <c r="AA2219" s="5">
        <f>VLOOKUP(CONCATENATE($F2219," ",$G2219),AllocFactorMatrix,(AA$4+1),FALSE)*$E2221</f>
        <v>0</v>
      </c>
      <c r="AB2219" s="5">
        <f t="shared" si="3140"/>
        <v>0</v>
      </c>
      <c r="AC2219" s="5">
        <f>VLOOKUP(CONCATENATE($F2219," ",$G2219),AllocFactorMatrix,(AC$4+1),FALSE)*$E2221</f>
        <v>0</v>
      </c>
      <c r="AD2219" s="5">
        <f>VLOOKUP(CONCATENATE($F2219," ",$G2219),AllocFactorMatrix,(AD$4+1),FALSE)*$E2221</f>
        <v>0</v>
      </c>
      <c r="AE2219" s="5">
        <f>VLOOKUP(CONCATENATE($F2219," ",$G2219),AllocFactorMatrix,(AE$4+1),FALSE)*$E2221</f>
        <v>0</v>
      </c>
    </row>
    <row r="2220" spans="4:31" hidden="1" outlineLevel="1">
      <c r="E2220" s="44"/>
      <c r="F2220" s="167" t="str">
        <f>F2221</f>
        <v>RB_GUP-Land_P</v>
      </c>
      <c r="G2220" s="48" t="str">
        <f>$G$14</f>
        <v>CUSTOMER</v>
      </c>
      <c r="H2220" s="4">
        <f t="shared" si="3124"/>
        <v>0</v>
      </c>
      <c r="I2220" s="5">
        <f t="shared" ref="I2220:N2220" si="3147">VLOOKUP(CONCATENATE($F2220," ",$G2220),AllocFactorMatrix,(I$4+1),FALSE)*$E2221</f>
        <v>0</v>
      </c>
      <c r="J2220" s="47">
        <f t="shared" si="3147"/>
        <v>0</v>
      </c>
      <c r="K2220" s="47">
        <f t="shared" si="3147"/>
        <v>0</v>
      </c>
      <c r="L2220" s="5">
        <f t="shared" si="3147"/>
        <v>0</v>
      </c>
      <c r="M2220" s="5">
        <f t="shared" si="3147"/>
        <v>0</v>
      </c>
      <c r="N2220" s="5">
        <f t="shared" si="3147"/>
        <v>0</v>
      </c>
      <c r="O2220" s="5">
        <f t="shared" si="3138"/>
        <v>0</v>
      </c>
      <c r="P2220" s="5">
        <f>VLOOKUP(CONCATENATE($F2220," ",$G2220),AllocFactorMatrix,(P$4+1),FALSE)*$E2221</f>
        <v>0</v>
      </c>
      <c r="Q2220" s="5">
        <f>VLOOKUP(CONCATENATE($F2220," ",$G2220),AllocFactorMatrix,(Q$4+1),FALSE)*$E2221</f>
        <v>0</v>
      </c>
      <c r="R2220" s="5">
        <f>VLOOKUP(CONCATENATE($F2220," ",$G2220),AllocFactorMatrix,(R$4+1),FALSE)*$E2221</f>
        <v>0</v>
      </c>
      <c r="S2220" s="5">
        <f>VLOOKUP(CONCATENATE($F2220," ",$G2220),AllocFactorMatrix,(S$4+1),FALSE)*$E2221</f>
        <v>0</v>
      </c>
      <c r="T2220" s="5">
        <f t="shared" si="3139"/>
        <v>0</v>
      </c>
      <c r="U2220" s="5">
        <f>VLOOKUP(CONCATENATE($F2220," ",$G2220),AllocFactorMatrix,(U$4+1),FALSE)*$E2221</f>
        <v>0</v>
      </c>
      <c r="V2220" s="5">
        <f>VLOOKUP(CONCATENATE($F2220," ",$G2220),AllocFactorMatrix,(V$4+1),FALSE)*$E2221</f>
        <v>0</v>
      </c>
      <c r="W2220" s="5">
        <f>VLOOKUP(CONCATENATE($F2220," ",$G2220),AllocFactorMatrix,(W$4+1),FALSE)*$E2221</f>
        <v>0</v>
      </c>
      <c r="X2220" s="5">
        <f>VLOOKUP(CONCATENATE($F2220," ",$G2220),AllocFactorMatrix,(X$4+1),FALSE)*$E2221</f>
        <v>0</v>
      </c>
      <c r="Y2220" s="5">
        <f t="shared" si="3142"/>
        <v>0</v>
      </c>
      <c r="Z2220" s="5">
        <f>VLOOKUP(CONCATENATE($F2220," ",$G2220),AllocFactorMatrix,(Z$4+1),FALSE)*$E2221</f>
        <v>0</v>
      </c>
      <c r="AA2220" s="5">
        <f>VLOOKUP(CONCATENATE($F2220," ",$G2220),AllocFactorMatrix,(AA$4+1),FALSE)*$E2221</f>
        <v>0</v>
      </c>
      <c r="AB2220" s="5">
        <f t="shared" si="3140"/>
        <v>0</v>
      </c>
      <c r="AC2220" s="5">
        <f>VLOOKUP(CONCATENATE($F2220," ",$G2220),AllocFactorMatrix,(AC$4+1),FALSE)*$E2221</f>
        <v>0</v>
      </c>
      <c r="AD2220" s="5">
        <f>VLOOKUP(CONCATENATE($F2220," ",$G2220),AllocFactorMatrix,(AD$4+1),FALSE)*$E2221</f>
        <v>0</v>
      </c>
      <c r="AE2220" s="5">
        <f>VLOOKUP(CONCATENATE($F2220," ",$G2220),AllocFactorMatrix,(AE$4+1),FALSE)*$E2221</f>
        <v>0</v>
      </c>
    </row>
    <row r="2221" spans="4:31" collapsed="1">
      <c r="D2221" s="48" t="str">
        <f>D1880</f>
        <v>Adj 3 - Env Surcharge - Remove Mitchell FGD Expenses</v>
      </c>
      <c r="E2221" s="87">
        <v>-9199006</v>
      </c>
      <c r="F2221" s="87" t="s">
        <v>540</v>
      </c>
      <c r="G2221" s="48" t="str">
        <f>$G$15</f>
        <v>TOTAL</v>
      </c>
      <c r="H2221" s="4">
        <f t="shared" si="3124"/>
        <v>-9199006.0000000019</v>
      </c>
      <c r="I2221" s="5">
        <f t="shared" ref="I2221:N2221" si="3148">VLOOKUP(CONCATENATE($F2221," ",$G2221),AllocFactorMatrix,(I$4+1),FALSE)*$E2221</f>
        <v>-4730781.3591027828</v>
      </c>
      <c r="J2221" s="47">
        <f t="shared" si="3148"/>
        <v>-1058.3568868634316</v>
      </c>
      <c r="K2221" s="47">
        <f t="shared" si="3148"/>
        <v>-1853.1074447218552</v>
      </c>
      <c r="L2221" s="5">
        <f t="shared" si="3148"/>
        <v>-1102591.2594011815</v>
      </c>
      <c r="M2221" s="5">
        <f t="shared" si="3148"/>
        <v>-15342.543341715829</v>
      </c>
      <c r="N2221" s="5">
        <f t="shared" si="3148"/>
        <v>-2136.8128904565497</v>
      </c>
      <c r="O2221" s="5">
        <f t="shared" si="3138"/>
        <v>-1120070.6156333538</v>
      </c>
      <c r="P2221" s="5">
        <f>VLOOKUP(CONCATENATE($F2221," ",$G2221),AllocFactorMatrix,(P$4+1),FALSE)*$E2221</f>
        <v>-655813.24164881452</v>
      </c>
      <c r="Q2221" s="5">
        <f>VLOOKUP(CONCATENATE($F2221," ",$G2221),AllocFactorMatrix,(Q$4+1),FALSE)*$E2221</f>
        <v>-117691.57453609728</v>
      </c>
      <c r="R2221" s="5">
        <f>VLOOKUP(CONCATENATE($F2221," ",$G2221),AllocFactorMatrix,(R$4+1),FALSE)*$E2221</f>
        <v>-23866.650295169158</v>
      </c>
      <c r="S2221" s="5">
        <f>VLOOKUP(CONCATENATE($F2221," ",$G2221),AllocFactorMatrix,(S$4+1),FALSE)*$E2221</f>
        <v>-906.32525193543688</v>
      </c>
      <c r="T2221" s="5">
        <f t="shared" si="3139"/>
        <v>-798277.79173201637</v>
      </c>
      <c r="U2221" s="5">
        <f>VLOOKUP(CONCATENATE($F2221," ",$G2221),AllocFactorMatrix,(U$4+1),FALSE)*$E2221</f>
        <v>-31103.805569807893</v>
      </c>
      <c r="V2221" s="5">
        <f>VLOOKUP(CONCATENATE($F2221," ",$G2221),AllocFactorMatrix,(V$4+1),FALSE)*$E2221</f>
        <v>-419919.33607279119</v>
      </c>
      <c r="W2221" s="5">
        <f>VLOOKUP(CONCATENATE($F2221," ",$G2221),AllocFactorMatrix,(W$4+1),FALSE)*$E2221</f>
        <v>-1606022.8923283394</v>
      </c>
      <c r="X2221" s="5">
        <f>VLOOKUP(CONCATENATE($F2221," ",$G2221),AllocFactorMatrix,(X$4+1),FALSE)*$E2221</f>
        <v>-290945.94231003098</v>
      </c>
      <c r="Y2221" s="5">
        <f t="shared" si="3142"/>
        <v>-2347991.9762809696</v>
      </c>
      <c r="Z2221" s="5">
        <f>VLOOKUP(CONCATENATE($F2221," ",$G2221),AllocFactorMatrix,(Z$4+1),FALSE)*$E2221</f>
        <v>-180262.84030891932</v>
      </c>
      <c r="AA2221" s="5">
        <f>VLOOKUP(CONCATENATE($F2221," ",$G2221),AllocFactorMatrix,(AA$4+1),FALSE)*$E2221</f>
        <v>-3600.3112759118676</v>
      </c>
      <c r="AB2221" s="5">
        <f t="shared" si="3140"/>
        <v>-183863.15158483118</v>
      </c>
      <c r="AC2221" s="5">
        <f>VLOOKUP(CONCATENATE($F2221," ",$G2221),AllocFactorMatrix,(AC$4+1),FALSE)*$E2221</f>
        <v>-2377.9584935361909</v>
      </c>
      <c r="AD2221" s="5">
        <f>VLOOKUP(CONCATENATE($F2221," ",$G2221),AllocFactorMatrix,(AD$4+1),FALSE)*$E2221</f>
        <v>-10564.245549145069</v>
      </c>
      <c r="AE2221" s="5">
        <f>VLOOKUP(CONCATENATE($F2221," ",$G2221),AllocFactorMatrix,(AE$4+1),FALSE)*$E2221</f>
        <v>-2167.4372917800265</v>
      </c>
    </row>
    <row r="2222" spans="4:31" hidden="1" outlineLevel="1">
      <c r="E2222" s="44"/>
      <c r="F2222" s="167" t="str">
        <f>F2229</f>
        <v>RB_GUP-Land_P</v>
      </c>
      <c r="G2222" s="48" t="str">
        <f>$G$8</f>
        <v>PRODUCTION</v>
      </c>
      <c r="H2222" s="4">
        <f t="shared" si="3124"/>
        <v>457503.00000000006</v>
      </c>
      <c r="I2222" s="5">
        <f t="shared" ref="I2222:N2222" si="3149">VLOOKUP(CONCATENATE($F2222," ",$G2222),AllocFactorMatrix,(I$4+1),FALSE)*$E2229</f>
        <v>235280.49271123428</v>
      </c>
      <c r="J2222" s="47">
        <f t="shared" si="3149"/>
        <v>52.636279486140197</v>
      </c>
      <c r="K2222" s="47">
        <f t="shared" si="3149"/>
        <v>92.162372247891014</v>
      </c>
      <c r="L2222" s="5">
        <f t="shared" si="3149"/>
        <v>54836.230017658294</v>
      </c>
      <c r="M2222" s="5">
        <f t="shared" si="3149"/>
        <v>763.04544278642902</v>
      </c>
      <c r="N2222" s="5">
        <f t="shared" si="3149"/>
        <v>106.27216764752005</v>
      </c>
      <c r="O2222" s="5">
        <f t="shared" ref="O2222:O2229" si="3150">SUBTOTAL(9,L2222:N2222)</f>
        <v>55705.547628092245</v>
      </c>
      <c r="P2222" s="5">
        <f>VLOOKUP(CONCATENATE($F2222," ",$G2222),AllocFactorMatrix,(P$4+1),FALSE)*$E2229</f>
        <v>32616.189781163055</v>
      </c>
      <c r="Q2222" s="5">
        <f>VLOOKUP(CONCATENATE($F2222," ",$G2222),AllocFactorMatrix,(Q$4+1),FALSE)*$E2229</f>
        <v>5853.2681058136186</v>
      </c>
      <c r="R2222" s="5">
        <f>VLOOKUP(CONCATENATE($F2222," ",$G2222),AllocFactorMatrix,(R$4+1),FALSE)*$E2229</f>
        <v>1186.9830403405297</v>
      </c>
      <c r="S2222" s="5">
        <f>VLOOKUP(CONCATENATE($F2222," ",$G2222),AllocFactorMatrix,(S$4+1),FALSE)*$E2229</f>
        <v>45.075144177122851</v>
      </c>
      <c r="T2222" s="5">
        <f t="shared" ref="T2222:T2229" si="3151">SUBTOTAL(9,P2222:S2222)</f>
        <v>39701.516071494319</v>
      </c>
      <c r="U2222" s="5">
        <f>VLOOKUP(CONCATENATE($F2222," ",$G2222),AllocFactorMatrix,(U$4+1),FALSE)*$E2229</f>
        <v>1546.9154340810107</v>
      </c>
      <c r="V2222" s="5">
        <f>VLOOKUP(CONCATENATE($F2222," ",$G2222),AllocFactorMatrix,(V$4+1),FALSE)*$E2229</f>
        <v>20884.251625807199</v>
      </c>
      <c r="W2222" s="5">
        <f>VLOOKUP(CONCATENATE($F2222," ",$G2222),AllocFactorMatrix,(W$4+1),FALSE)*$E2229</f>
        <v>79873.878907013685</v>
      </c>
      <c r="X2222" s="5">
        <f>VLOOKUP(CONCATENATE($F2222," ",$G2222),AllocFactorMatrix,(X$4+1),FALSE)*$E2229</f>
        <v>14469.893969486062</v>
      </c>
      <c r="Y2222" s="5">
        <f>SUBTOTAL(9,U2222:X2222)</f>
        <v>116774.93993638795</v>
      </c>
      <c r="Z2222" s="5">
        <f>VLOOKUP(CONCATENATE($F2222," ",$G2222),AllocFactorMatrix,(Z$4+1),FALSE)*$E2229</f>
        <v>8965.1849590979182</v>
      </c>
      <c r="AA2222" s="5">
        <f>VLOOKUP(CONCATENATE($F2222," ",$G2222),AllocFactorMatrix,(AA$4+1),FALSE)*$E2229</f>
        <v>179.05773837559266</v>
      </c>
      <c r="AB2222" s="5">
        <f t="shared" ref="AB2222:AB2229" si="3152">SUBTOTAL(9,Z2222:AA2222)</f>
        <v>9144.2426974735117</v>
      </c>
      <c r="AC2222" s="5">
        <f>VLOOKUP(CONCATENATE($F2222," ",$G2222),AllocFactorMatrix,(AC$4+1),FALSE)*$E2229</f>
        <v>118.26529351848318</v>
      </c>
      <c r="AD2222" s="5">
        <f>VLOOKUP(CONCATENATE($F2222," ",$G2222),AllocFactorMatrix,(AD$4+1),FALSE)*$E2229</f>
        <v>525.40176965538626</v>
      </c>
      <c r="AE2222" s="5">
        <f>VLOOKUP(CONCATENATE($F2222," ",$G2222),AllocFactorMatrix,(AE$4+1),FALSE)*$E2229</f>
        <v>107.79524040980488</v>
      </c>
    </row>
    <row r="2223" spans="4:31" hidden="1" outlineLevel="1">
      <c r="E2223" s="44"/>
      <c r="F2223" s="167" t="str">
        <f>F2229</f>
        <v>RB_GUP-Land_P</v>
      </c>
      <c r="G2223" s="48" t="str">
        <f>$G$9</f>
        <v>BULKTRAN</v>
      </c>
      <c r="H2223" s="4">
        <f t="shared" si="3124"/>
        <v>0</v>
      </c>
      <c r="I2223" s="5">
        <f t="shared" ref="I2223:N2223" si="3153">VLOOKUP(CONCATENATE($F2223," ",$G2223),AllocFactorMatrix,(I$4+1),FALSE)*$E2229</f>
        <v>0</v>
      </c>
      <c r="J2223" s="47">
        <f t="shared" si="3153"/>
        <v>0</v>
      </c>
      <c r="K2223" s="47">
        <f t="shared" si="3153"/>
        <v>0</v>
      </c>
      <c r="L2223" s="5">
        <f t="shared" si="3153"/>
        <v>0</v>
      </c>
      <c r="M2223" s="5">
        <f t="shared" si="3153"/>
        <v>0</v>
      </c>
      <c r="N2223" s="5">
        <f t="shared" si="3153"/>
        <v>0</v>
      </c>
      <c r="O2223" s="5">
        <f t="shared" si="3150"/>
        <v>0</v>
      </c>
      <c r="P2223" s="5">
        <f>VLOOKUP(CONCATENATE($F2223," ",$G2223),AllocFactorMatrix,(P$4+1),FALSE)*$E2229</f>
        <v>0</v>
      </c>
      <c r="Q2223" s="5">
        <f>VLOOKUP(CONCATENATE($F2223," ",$G2223),AllocFactorMatrix,(Q$4+1),FALSE)*$E2229</f>
        <v>0</v>
      </c>
      <c r="R2223" s="5">
        <f>VLOOKUP(CONCATENATE($F2223," ",$G2223),AllocFactorMatrix,(R$4+1),FALSE)*$E2229</f>
        <v>0</v>
      </c>
      <c r="S2223" s="5">
        <f>VLOOKUP(CONCATENATE($F2223," ",$G2223),AllocFactorMatrix,(S$4+1),FALSE)*$E2229</f>
        <v>0</v>
      </c>
      <c r="T2223" s="5">
        <f t="shared" si="3151"/>
        <v>0</v>
      </c>
      <c r="U2223" s="5">
        <f>VLOOKUP(CONCATENATE($F2223," ",$G2223),AllocFactorMatrix,(U$4+1),FALSE)*$E2229</f>
        <v>0</v>
      </c>
      <c r="V2223" s="5">
        <f>VLOOKUP(CONCATENATE($F2223," ",$G2223),AllocFactorMatrix,(V$4+1),FALSE)*$E2229</f>
        <v>0</v>
      </c>
      <c r="W2223" s="5">
        <f>VLOOKUP(CONCATENATE($F2223," ",$G2223),AllocFactorMatrix,(W$4+1),FALSE)*$E2229</f>
        <v>0</v>
      </c>
      <c r="X2223" s="5">
        <f>VLOOKUP(CONCATENATE($F2223," ",$G2223),AllocFactorMatrix,(X$4+1),FALSE)*$E2229</f>
        <v>0</v>
      </c>
      <c r="Y2223" s="5">
        <f t="shared" ref="Y2223:Y2229" si="3154">SUBTOTAL(9,U2223:X2223)</f>
        <v>0</v>
      </c>
      <c r="Z2223" s="5">
        <f>VLOOKUP(CONCATENATE($F2223," ",$G2223),AllocFactorMatrix,(Z$4+1),FALSE)*$E2229</f>
        <v>0</v>
      </c>
      <c r="AA2223" s="5">
        <f>VLOOKUP(CONCATENATE($F2223," ",$G2223),AllocFactorMatrix,(AA$4+1),FALSE)*$E2229</f>
        <v>0</v>
      </c>
      <c r="AB2223" s="5">
        <f t="shared" si="3152"/>
        <v>0</v>
      </c>
      <c r="AC2223" s="5">
        <f>VLOOKUP(CONCATENATE($F2223," ",$G2223),AllocFactorMatrix,(AC$4+1),FALSE)*$E2229</f>
        <v>0</v>
      </c>
      <c r="AD2223" s="5">
        <f>VLOOKUP(CONCATENATE($F2223," ",$G2223),AllocFactorMatrix,(AD$4+1),FALSE)*$E2229</f>
        <v>0</v>
      </c>
      <c r="AE2223" s="5">
        <f>VLOOKUP(CONCATENATE($F2223," ",$G2223),AllocFactorMatrix,(AE$4+1),FALSE)*$E2229</f>
        <v>0</v>
      </c>
    </row>
    <row r="2224" spans="4:31" hidden="1" outlineLevel="1">
      <c r="E2224" s="44"/>
      <c r="F2224" s="167" t="str">
        <f>F2229</f>
        <v>RB_GUP-Land_P</v>
      </c>
      <c r="G2224" s="48" t="str">
        <f>$G$10</f>
        <v>SUBTRAN</v>
      </c>
      <c r="H2224" s="4">
        <f t="shared" si="3124"/>
        <v>0</v>
      </c>
      <c r="I2224" s="5">
        <f t="shared" ref="I2224:N2224" si="3155">VLOOKUP(CONCATENATE($F2224," ",$G2224),AllocFactorMatrix,(I$4+1),FALSE)*$E2229</f>
        <v>0</v>
      </c>
      <c r="J2224" s="47">
        <f t="shared" si="3155"/>
        <v>0</v>
      </c>
      <c r="K2224" s="47">
        <f t="shared" si="3155"/>
        <v>0</v>
      </c>
      <c r="L2224" s="5">
        <f t="shared" si="3155"/>
        <v>0</v>
      </c>
      <c r="M2224" s="5">
        <f t="shared" si="3155"/>
        <v>0</v>
      </c>
      <c r="N2224" s="5">
        <f t="shared" si="3155"/>
        <v>0</v>
      </c>
      <c r="O2224" s="5">
        <f t="shared" si="3150"/>
        <v>0</v>
      </c>
      <c r="P2224" s="5">
        <f>VLOOKUP(CONCATENATE($F2224," ",$G2224),AllocFactorMatrix,(P$4+1),FALSE)*$E2229</f>
        <v>0</v>
      </c>
      <c r="Q2224" s="5">
        <f>VLOOKUP(CONCATENATE($F2224," ",$G2224),AllocFactorMatrix,(Q$4+1),FALSE)*$E2229</f>
        <v>0</v>
      </c>
      <c r="R2224" s="5">
        <f>VLOOKUP(CONCATENATE($F2224," ",$G2224),AllocFactorMatrix,(R$4+1),FALSE)*$E2229</f>
        <v>0</v>
      </c>
      <c r="S2224" s="5">
        <f>VLOOKUP(CONCATENATE($F2224," ",$G2224),AllocFactorMatrix,(S$4+1),FALSE)*$E2229</f>
        <v>0</v>
      </c>
      <c r="T2224" s="5">
        <f t="shared" si="3151"/>
        <v>0</v>
      </c>
      <c r="U2224" s="5">
        <f>VLOOKUP(CONCATENATE($F2224," ",$G2224),AllocFactorMatrix,(U$4+1),FALSE)*$E2229</f>
        <v>0</v>
      </c>
      <c r="V2224" s="5">
        <f>VLOOKUP(CONCATENATE($F2224," ",$G2224),AllocFactorMatrix,(V$4+1),FALSE)*$E2229</f>
        <v>0</v>
      </c>
      <c r="W2224" s="5">
        <f>VLOOKUP(CONCATENATE($F2224," ",$G2224),AllocFactorMatrix,(W$4+1),FALSE)*$E2229</f>
        <v>0</v>
      </c>
      <c r="X2224" s="5">
        <f>VLOOKUP(CONCATENATE($F2224," ",$G2224),AllocFactorMatrix,(X$4+1),FALSE)*$E2229</f>
        <v>0</v>
      </c>
      <c r="Y2224" s="5">
        <f t="shared" si="3154"/>
        <v>0</v>
      </c>
      <c r="Z2224" s="5">
        <f>VLOOKUP(CONCATENATE($F2224," ",$G2224),AllocFactorMatrix,(Z$4+1),FALSE)*$E2229</f>
        <v>0</v>
      </c>
      <c r="AA2224" s="5">
        <f>VLOOKUP(CONCATENATE($F2224," ",$G2224),AllocFactorMatrix,(AA$4+1),FALSE)*$E2229</f>
        <v>0</v>
      </c>
      <c r="AB2224" s="5">
        <f t="shared" si="3152"/>
        <v>0</v>
      </c>
      <c r="AC2224" s="5">
        <f>VLOOKUP(CONCATENATE($F2224," ",$G2224),AllocFactorMatrix,(AC$4+1),FALSE)*$E2229</f>
        <v>0</v>
      </c>
      <c r="AD2224" s="5">
        <f>VLOOKUP(CONCATENATE($F2224," ",$G2224),AllocFactorMatrix,(AD$4+1),FALSE)*$E2229</f>
        <v>0</v>
      </c>
      <c r="AE2224" s="5">
        <f>VLOOKUP(CONCATENATE($F2224," ",$G2224),AllocFactorMatrix,(AE$4+1),FALSE)*$E2229</f>
        <v>0</v>
      </c>
    </row>
    <row r="2225" spans="1:31" hidden="1" outlineLevel="1">
      <c r="E2225" s="44"/>
      <c r="F2225" s="167" t="str">
        <f>F2229</f>
        <v>RB_GUP-Land_P</v>
      </c>
      <c r="G2225" s="48" t="str">
        <f>$G$11</f>
        <v>DISTPRI</v>
      </c>
      <c r="H2225" s="4">
        <f t="shared" si="3124"/>
        <v>0</v>
      </c>
      <c r="I2225" s="5">
        <f t="shared" ref="I2225:N2225" si="3156">VLOOKUP(CONCATENATE($F2225," ",$G2225),AllocFactorMatrix,(I$4+1),FALSE)*$E2229</f>
        <v>0</v>
      </c>
      <c r="J2225" s="47">
        <f t="shared" si="3156"/>
        <v>0</v>
      </c>
      <c r="K2225" s="47">
        <f t="shared" si="3156"/>
        <v>0</v>
      </c>
      <c r="L2225" s="5">
        <f t="shared" si="3156"/>
        <v>0</v>
      </c>
      <c r="M2225" s="5">
        <f t="shared" si="3156"/>
        <v>0</v>
      </c>
      <c r="N2225" s="5">
        <f t="shared" si="3156"/>
        <v>0</v>
      </c>
      <c r="O2225" s="5">
        <f t="shared" si="3150"/>
        <v>0</v>
      </c>
      <c r="P2225" s="5">
        <f>VLOOKUP(CONCATENATE($F2225," ",$G2225),AllocFactorMatrix,(P$4+1),FALSE)*$E2229</f>
        <v>0</v>
      </c>
      <c r="Q2225" s="5">
        <f>VLOOKUP(CONCATENATE($F2225," ",$G2225),AllocFactorMatrix,(Q$4+1),FALSE)*$E2229</f>
        <v>0</v>
      </c>
      <c r="R2225" s="5">
        <f>VLOOKUP(CONCATENATE($F2225," ",$G2225),AllocFactorMatrix,(R$4+1),FALSE)*$E2229</f>
        <v>0</v>
      </c>
      <c r="S2225" s="5">
        <f>VLOOKUP(CONCATENATE($F2225," ",$G2225),AllocFactorMatrix,(S$4+1),FALSE)*$E2229</f>
        <v>0</v>
      </c>
      <c r="T2225" s="5">
        <f t="shared" si="3151"/>
        <v>0</v>
      </c>
      <c r="U2225" s="5">
        <f>VLOOKUP(CONCATENATE($F2225," ",$G2225),AllocFactorMatrix,(U$4+1),FALSE)*$E2229</f>
        <v>0</v>
      </c>
      <c r="V2225" s="5">
        <f>VLOOKUP(CONCATENATE($F2225," ",$G2225),AllocFactorMatrix,(V$4+1),FALSE)*$E2229</f>
        <v>0</v>
      </c>
      <c r="W2225" s="5">
        <f>VLOOKUP(CONCATENATE($F2225," ",$G2225),AllocFactorMatrix,(W$4+1),FALSE)*$E2229</f>
        <v>0</v>
      </c>
      <c r="X2225" s="5">
        <f>VLOOKUP(CONCATENATE($F2225," ",$G2225),AllocFactorMatrix,(X$4+1),FALSE)*$E2229</f>
        <v>0</v>
      </c>
      <c r="Y2225" s="5">
        <f t="shared" si="3154"/>
        <v>0</v>
      </c>
      <c r="Z2225" s="5">
        <f>VLOOKUP(CONCATENATE($F2225," ",$G2225),AllocFactorMatrix,(Z$4+1),FALSE)*$E2229</f>
        <v>0</v>
      </c>
      <c r="AA2225" s="5">
        <f>VLOOKUP(CONCATENATE($F2225," ",$G2225),AllocFactorMatrix,(AA$4+1),FALSE)*$E2229</f>
        <v>0</v>
      </c>
      <c r="AB2225" s="5">
        <f t="shared" si="3152"/>
        <v>0</v>
      </c>
      <c r="AC2225" s="5">
        <f>VLOOKUP(CONCATENATE($F2225," ",$G2225),AllocFactorMatrix,(AC$4+1),FALSE)*$E2229</f>
        <v>0</v>
      </c>
      <c r="AD2225" s="5">
        <f>VLOOKUP(CONCATENATE($F2225," ",$G2225),AllocFactorMatrix,(AD$4+1),FALSE)*$E2229</f>
        <v>0</v>
      </c>
      <c r="AE2225" s="5">
        <f>VLOOKUP(CONCATENATE($F2225," ",$G2225),AllocFactorMatrix,(AE$4+1),FALSE)*$E2229</f>
        <v>0</v>
      </c>
    </row>
    <row r="2226" spans="1:31" hidden="1" outlineLevel="1">
      <c r="E2226" s="44"/>
      <c r="F2226" s="167" t="str">
        <f>F2229</f>
        <v>RB_GUP-Land_P</v>
      </c>
      <c r="G2226" s="48" t="str">
        <f>$G$12</f>
        <v>DISTSEC</v>
      </c>
      <c r="H2226" s="4">
        <f t="shared" si="3124"/>
        <v>0</v>
      </c>
      <c r="I2226" s="5">
        <f t="shared" ref="I2226:N2226" si="3157">VLOOKUP(CONCATENATE($F2226," ",$G2226),AllocFactorMatrix,(I$4+1),FALSE)*$E2229</f>
        <v>0</v>
      </c>
      <c r="J2226" s="47">
        <f t="shared" si="3157"/>
        <v>0</v>
      </c>
      <c r="K2226" s="47">
        <f t="shared" si="3157"/>
        <v>0</v>
      </c>
      <c r="L2226" s="5">
        <f t="shared" si="3157"/>
        <v>0</v>
      </c>
      <c r="M2226" s="5">
        <f t="shared" si="3157"/>
        <v>0</v>
      </c>
      <c r="N2226" s="5">
        <f t="shared" si="3157"/>
        <v>0</v>
      </c>
      <c r="O2226" s="5">
        <f t="shared" si="3150"/>
        <v>0</v>
      </c>
      <c r="P2226" s="5">
        <f>VLOOKUP(CONCATENATE($F2226," ",$G2226),AllocFactorMatrix,(P$4+1),FALSE)*$E2229</f>
        <v>0</v>
      </c>
      <c r="Q2226" s="5">
        <f>VLOOKUP(CONCATENATE($F2226," ",$G2226),AllocFactorMatrix,(Q$4+1),FALSE)*$E2229</f>
        <v>0</v>
      </c>
      <c r="R2226" s="5">
        <f>VLOOKUP(CONCATENATE($F2226," ",$G2226),AllocFactorMatrix,(R$4+1),FALSE)*$E2229</f>
        <v>0</v>
      </c>
      <c r="S2226" s="5">
        <f>VLOOKUP(CONCATENATE($F2226," ",$G2226),AllocFactorMatrix,(S$4+1),FALSE)*$E2229</f>
        <v>0</v>
      </c>
      <c r="T2226" s="5">
        <f t="shared" si="3151"/>
        <v>0</v>
      </c>
      <c r="U2226" s="5">
        <f>VLOOKUP(CONCATENATE($F2226," ",$G2226),AllocFactorMatrix,(U$4+1),FALSE)*$E2229</f>
        <v>0</v>
      </c>
      <c r="V2226" s="5">
        <f>VLOOKUP(CONCATENATE($F2226," ",$G2226),AllocFactorMatrix,(V$4+1),FALSE)*$E2229</f>
        <v>0</v>
      </c>
      <c r="W2226" s="5">
        <f>VLOOKUP(CONCATENATE($F2226," ",$G2226),AllocFactorMatrix,(W$4+1),FALSE)*$E2229</f>
        <v>0</v>
      </c>
      <c r="X2226" s="5">
        <f>VLOOKUP(CONCATENATE($F2226," ",$G2226),AllocFactorMatrix,(X$4+1),FALSE)*$E2229</f>
        <v>0</v>
      </c>
      <c r="Y2226" s="5">
        <f t="shared" si="3154"/>
        <v>0</v>
      </c>
      <c r="Z2226" s="5">
        <f>VLOOKUP(CONCATENATE($F2226," ",$G2226),AllocFactorMatrix,(Z$4+1),FALSE)*$E2229</f>
        <v>0</v>
      </c>
      <c r="AA2226" s="5">
        <f>VLOOKUP(CONCATENATE($F2226," ",$G2226),AllocFactorMatrix,(AA$4+1),FALSE)*$E2229</f>
        <v>0</v>
      </c>
      <c r="AB2226" s="5">
        <f t="shared" si="3152"/>
        <v>0</v>
      </c>
      <c r="AC2226" s="5">
        <f>VLOOKUP(CONCATENATE($F2226," ",$G2226),AllocFactorMatrix,(AC$4+1),FALSE)*$E2229</f>
        <v>0</v>
      </c>
      <c r="AD2226" s="5">
        <f>VLOOKUP(CONCATENATE($F2226," ",$G2226),AllocFactorMatrix,(AD$4+1),FALSE)*$E2229</f>
        <v>0</v>
      </c>
      <c r="AE2226" s="5">
        <f>VLOOKUP(CONCATENATE($F2226," ",$G2226),AllocFactorMatrix,(AE$4+1),FALSE)*$E2229</f>
        <v>0</v>
      </c>
    </row>
    <row r="2227" spans="1:31" hidden="1" outlineLevel="1">
      <c r="E2227" s="44"/>
      <c r="F2227" s="167" t="str">
        <f>F2229</f>
        <v>RB_GUP-Land_P</v>
      </c>
      <c r="G2227" s="48" t="str">
        <f>$G$13</f>
        <v>ENERGY</v>
      </c>
      <c r="H2227" s="4">
        <f t="shared" si="3124"/>
        <v>0</v>
      </c>
      <c r="I2227" s="5">
        <f t="shared" ref="I2227:N2227" si="3158">VLOOKUP(CONCATENATE($F2227," ",$G2227),AllocFactorMatrix,(I$4+1),FALSE)*$E2229</f>
        <v>0</v>
      </c>
      <c r="J2227" s="47">
        <f t="shared" si="3158"/>
        <v>0</v>
      </c>
      <c r="K2227" s="47">
        <f t="shared" si="3158"/>
        <v>0</v>
      </c>
      <c r="L2227" s="5">
        <f t="shared" si="3158"/>
        <v>0</v>
      </c>
      <c r="M2227" s="5">
        <f t="shared" si="3158"/>
        <v>0</v>
      </c>
      <c r="N2227" s="5">
        <f t="shared" si="3158"/>
        <v>0</v>
      </c>
      <c r="O2227" s="5">
        <f t="shared" si="3150"/>
        <v>0</v>
      </c>
      <c r="P2227" s="5">
        <f>VLOOKUP(CONCATENATE($F2227," ",$G2227),AllocFactorMatrix,(P$4+1),FALSE)*$E2229</f>
        <v>0</v>
      </c>
      <c r="Q2227" s="5">
        <f>VLOOKUP(CONCATENATE($F2227," ",$G2227),AllocFactorMatrix,(Q$4+1),FALSE)*$E2229</f>
        <v>0</v>
      </c>
      <c r="R2227" s="5">
        <f>VLOOKUP(CONCATENATE($F2227," ",$G2227),AllocFactorMatrix,(R$4+1),FALSE)*$E2229</f>
        <v>0</v>
      </c>
      <c r="S2227" s="5">
        <f>VLOOKUP(CONCATENATE($F2227," ",$G2227),AllocFactorMatrix,(S$4+1),FALSE)*$E2229</f>
        <v>0</v>
      </c>
      <c r="T2227" s="5">
        <f t="shared" si="3151"/>
        <v>0</v>
      </c>
      <c r="U2227" s="5">
        <f>VLOOKUP(CONCATENATE($F2227," ",$G2227),AllocFactorMatrix,(U$4+1),FALSE)*$E2229</f>
        <v>0</v>
      </c>
      <c r="V2227" s="5">
        <f>VLOOKUP(CONCATENATE($F2227," ",$G2227),AllocFactorMatrix,(V$4+1),FALSE)*$E2229</f>
        <v>0</v>
      </c>
      <c r="W2227" s="5">
        <f>VLOOKUP(CONCATENATE($F2227," ",$G2227),AllocFactorMatrix,(W$4+1),FALSE)*$E2229</f>
        <v>0</v>
      </c>
      <c r="X2227" s="5">
        <f>VLOOKUP(CONCATENATE($F2227," ",$G2227),AllocFactorMatrix,(X$4+1),FALSE)*$E2229</f>
        <v>0</v>
      </c>
      <c r="Y2227" s="5">
        <f t="shared" si="3154"/>
        <v>0</v>
      </c>
      <c r="Z2227" s="5">
        <f>VLOOKUP(CONCATENATE($F2227," ",$G2227),AllocFactorMatrix,(Z$4+1),FALSE)*$E2229</f>
        <v>0</v>
      </c>
      <c r="AA2227" s="5">
        <f>VLOOKUP(CONCATENATE($F2227," ",$G2227),AllocFactorMatrix,(AA$4+1),FALSE)*$E2229</f>
        <v>0</v>
      </c>
      <c r="AB2227" s="5">
        <f t="shared" si="3152"/>
        <v>0</v>
      </c>
      <c r="AC2227" s="5">
        <f>VLOOKUP(CONCATENATE($F2227," ",$G2227),AllocFactorMatrix,(AC$4+1),FALSE)*$E2229</f>
        <v>0</v>
      </c>
      <c r="AD2227" s="5">
        <f>VLOOKUP(CONCATENATE($F2227," ",$G2227),AllocFactorMatrix,(AD$4+1),FALSE)*$E2229</f>
        <v>0</v>
      </c>
      <c r="AE2227" s="5">
        <f>VLOOKUP(CONCATENATE($F2227," ",$G2227),AllocFactorMatrix,(AE$4+1),FALSE)*$E2229</f>
        <v>0</v>
      </c>
    </row>
    <row r="2228" spans="1:31" hidden="1" outlineLevel="1">
      <c r="E2228" s="44"/>
      <c r="F2228" s="167" t="str">
        <f>F2229</f>
        <v>RB_GUP-Land_P</v>
      </c>
      <c r="G2228" s="48" t="str">
        <f>$G$14</f>
        <v>CUSTOMER</v>
      </c>
      <c r="H2228" s="4">
        <f t="shared" si="3124"/>
        <v>0</v>
      </c>
      <c r="I2228" s="5">
        <f t="shared" ref="I2228:N2228" si="3159">VLOOKUP(CONCATENATE($F2228," ",$G2228),AllocFactorMatrix,(I$4+1),FALSE)*$E2229</f>
        <v>0</v>
      </c>
      <c r="J2228" s="47">
        <f t="shared" si="3159"/>
        <v>0</v>
      </c>
      <c r="K2228" s="47">
        <f t="shared" si="3159"/>
        <v>0</v>
      </c>
      <c r="L2228" s="5">
        <f t="shared" si="3159"/>
        <v>0</v>
      </c>
      <c r="M2228" s="5">
        <f t="shared" si="3159"/>
        <v>0</v>
      </c>
      <c r="N2228" s="5">
        <f t="shared" si="3159"/>
        <v>0</v>
      </c>
      <c r="O2228" s="5">
        <f t="shared" si="3150"/>
        <v>0</v>
      </c>
      <c r="P2228" s="5">
        <f>VLOOKUP(CONCATENATE($F2228," ",$G2228),AllocFactorMatrix,(P$4+1),FALSE)*$E2229</f>
        <v>0</v>
      </c>
      <c r="Q2228" s="5">
        <f>VLOOKUP(CONCATENATE($F2228," ",$G2228),AllocFactorMatrix,(Q$4+1),FALSE)*$E2229</f>
        <v>0</v>
      </c>
      <c r="R2228" s="5">
        <f>VLOOKUP(CONCATENATE($F2228," ",$G2228),AllocFactorMatrix,(R$4+1),FALSE)*$E2229</f>
        <v>0</v>
      </c>
      <c r="S2228" s="5">
        <f>VLOOKUP(CONCATENATE($F2228," ",$G2228),AllocFactorMatrix,(S$4+1),FALSE)*$E2229</f>
        <v>0</v>
      </c>
      <c r="T2228" s="5">
        <f t="shared" si="3151"/>
        <v>0</v>
      </c>
      <c r="U2228" s="5">
        <f>VLOOKUP(CONCATENATE($F2228," ",$G2228),AllocFactorMatrix,(U$4+1),FALSE)*$E2229</f>
        <v>0</v>
      </c>
      <c r="V2228" s="5">
        <f>VLOOKUP(CONCATENATE($F2228," ",$G2228),AllocFactorMatrix,(V$4+1),FALSE)*$E2229</f>
        <v>0</v>
      </c>
      <c r="W2228" s="5">
        <f>VLOOKUP(CONCATENATE($F2228," ",$G2228),AllocFactorMatrix,(W$4+1),FALSE)*$E2229</f>
        <v>0</v>
      </c>
      <c r="X2228" s="5">
        <f>VLOOKUP(CONCATENATE($F2228," ",$G2228),AllocFactorMatrix,(X$4+1),FALSE)*$E2229</f>
        <v>0</v>
      </c>
      <c r="Y2228" s="5">
        <f t="shared" si="3154"/>
        <v>0</v>
      </c>
      <c r="Z2228" s="5">
        <f>VLOOKUP(CONCATENATE($F2228," ",$G2228),AllocFactorMatrix,(Z$4+1),FALSE)*$E2229</f>
        <v>0</v>
      </c>
      <c r="AA2228" s="5">
        <f>VLOOKUP(CONCATENATE($F2228," ",$G2228),AllocFactorMatrix,(AA$4+1),FALSE)*$E2229</f>
        <v>0</v>
      </c>
      <c r="AB2228" s="5">
        <f t="shared" si="3152"/>
        <v>0</v>
      </c>
      <c r="AC2228" s="5">
        <f>VLOOKUP(CONCATENATE($F2228," ",$G2228),AllocFactorMatrix,(AC$4+1),FALSE)*$E2229</f>
        <v>0</v>
      </c>
      <c r="AD2228" s="5">
        <f>VLOOKUP(CONCATENATE($F2228," ",$G2228),AllocFactorMatrix,(AD$4+1),FALSE)*$E2229</f>
        <v>0</v>
      </c>
      <c r="AE2228" s="5">
        <f>VLOOKUP(CONCATENATE($F2228," ",$G2228),AllocFactorMatrix,(AE$4+1),FALSE)*$E2229</f>
        <v>0</v>
      </c>
    </row>
    <row r="2229" spans="1:31" collapsed="1">
      <c r="D2229" s="48" t="s">
        <v>654</v>
      </c>
      <c r="E2229" s="87">
        <v>457503</v>
      </c>
      <c r="F2229" s="87" t="s">
        <v>540</v>
      </c>
      <c r="G2229" s="48" t="str">
        <f>$G$15</f>
        <v>TOTAL</v>
      </c>
      <c r="H2229" s="4">
        <f t="shared" si="3124"/>
        <v>457503.00000000006</v>
      </c>
      <c r="I2229" s="5">
        <f t="shared" ref="I2229:N2229" si="3160">VLOOKUP(CONCATENATE($F2229," ",$G2229),AllocFactorMatrix,(I$4+1),FALSE)*$E2229</f>
        <v>235280.49271123428</v>
      </c>
      <c r="J2229" s="47">
        <f t="shared" si="3160"/>
        <v>52.636279486140197</v>
      </c>
      <c r="K2229" s="47">
        <f t="shared" si="3160"/>
        <v>92.162372247891014</v>
      </c>
      <c r="L2229" s="5">
        <f t="shared" si="3160"/>
        <v>54836.230017658294</v>
      </c>
      <c r="M2229" s="5">
        <f t="shared" si="3160"/>
        <v>763.04544278642902</v>
      </c>
      <c r="N2229" s="5">
        <f t="shared" si="3160"/>
        <v>106.27216764752005</v>
      </c>
      <c r="O2229" s="5">
        <f t="shared" si="3150"/>
        <v>55705.547628092245</v>
      </c>
      <c r="P2229" s="5">
        <f>VLOOKUP(CONCATENATE($F2229," ",$G2229),AllocFactorMatrix,(P$4+1),FALSE)*$E2229</f>
        <v>32616.189781163055</v>
      </c>
      <c r="Q2229" s="5">
        <f>VLOOKUP(CONCATENATE($F2229," ",$G2229),AllocFactorMatrix,(Q$4+1),FALSE)*$E2229</f>
        <v>5853.2681058136186</v>
      </c>
      <c r="R2229" s="5">
        <f>VLOOKUP(CONCATENATE($F2229," ",$G2229),AllocFactorMatrix,(R$4+1),FALSE)*$E2229</f>
        <v>1186.9830403405297</v>
      </c>
      <c r="S2229" s="5">
        <f>VLOOKUP(CONCATENATE($F2229," ",$G2229),AllocFactorMatrix,(S$4+1),FALSE)*$E2229</f>
        <v>45.075144177122851</v>
      </c>
      <c r="T2229" s="5">
        <f t="shared" si="3151"/>
        <v>39701.516071494319</v>
      </c>
      <c r="U2229" s="5">
        <f>VLOOKUP(CONCATENATE($F2229," ",$G2229),AllocFactorMatrix,(U$4+1),FALSE)*$E2229</f>
        <v>1546.9154340810107</v>
      </c>
      <c r="V2229" s="5">
        <f>VLOOKUP(CONCATENATE($F2229," ",$G2229),AllocFactorMatrix,(V$4+1),FALSE)*$E2229</f>
        <v>20884.251625807199</v>
      </c>
      <c r="W2229" s="5">
        <f>VLOOKUP(CONCATENATE($F2229," ",$G2229),AllocFactorMatrix,(W$4+1),FALSE)*$E2229</f>
        <v>79873.878907013685</v>
      </c>
      <c r="X2229" s="5">
        <f>VLOOKUP(CONCATENATE($F2229," ",$G2229),AllocFactorMatrix,(X$4+1),FALSE)*$E2229</f>
        <v>14469.893969486062</v>
      </c>
      <c r="Y2229" s="5">
        <f t="shared" si="3154"/>
        <v>116774.93993638795</v>
      </c>
      <c r="Z2229" s="5">
        <f>VLOOKUP(CONCATENATE($F2229," ",$G2229),AllocFactorMatrix,(Z$4+1),FALSE)*$E2229</f>
        <v>8965.1849590979182</v>
      </c>
      <c r="AA2229" s="5">
        <f>VLOOKUP(CONCATENATE($F2229," ",$G2229),AllocFactorMatrix,(AA$4+1),FALSE)*$E2229</f>
        <v>179.05773837559266</v>
      </c>
      <c r="AB2229" s="5">
        <f t="shared" si="3152"/>
        <v>9144.2426974735117</v>
      </c>
      <c r="AC2229" s="5">
        <f>VLOOKUP(CONCATENATE($F2229," ",$G2229),AllocFactorMatrix,(AC$4+1),FALSE)*$E2229</f>
        <v>118.26529351848318</v>
      </c>
      <c r="AD2229" s="5">
        <f>VLOOKUP(CONCATENATE($F2229," ",$G2229),AllocFactorMatrix,(AD$4+1),FALSE)*$E2229</f>
        <v>525.40176965538626</v>
      </c>
      <c r="AE2229" s="5">
        <f>VLOOKUP(CONCATENATE($F2229," ",$G2229),AllocFactorMatrix,(AE$4+1),FALSE)*$E2229</f>
        <v>107.79524040980488</v>
      </c>
    </row>
    <row r="2230" spans="1:31" s="44" customFormat="1" hidden="1" outlineLevel="1">
      <c r="A2230" s="49"/>
      <c r="B2230" s="97"/>
      <c r="C2230" s="48"/>
      <c r="D2230" s="48"/>
      <c r="F2230" s="167" t="str">
        <f>F2237</f>
        <v>RB_GUP-Land_P</v>
      </c>
      <c r="G2230" s="48" t="str">
        <f>$G$8</f>
        <v>PRODUCTION</v>
      </c>
      <c r="H2230" s="46">
        <f t="shared" si="3124"/>
        <v>103143.00000000001</v>
      </c>
      <c r="I2230" s="47">
        <f t="shared" ref="I2230:N2230" si="3161">VLOOKUP(CONCATENATE($F2230," ",$G2230),AllocFactorMatrix,(I$4+1),FALSE)*$E2237</f>
        <v>53043.446403006841</v>
      </c>
      <c r="J2230" s="47">
        <f t="shared" si="3161"/>
        <v>11.866728251047443</v>
      </c>
      <c r="K2230" s="47">
        <f t="shared" si="3161"/>
        <v>20.777795032522679</v>
      </c>
      <c r="L2230" s="47">
        <f t="shared" si="3161"/>
        <v>12362.702042852898</v>
      </c>
      <c r="M2230" s="47">
        <f t="shared" si="3161"/>
        <v>172.02684158425333</v>
      </c>
      <c r="N2230" s="47">
        <f t="shared" si="3161"/>
        <v>23.95881598080922</v>
      </c>
      <c r="O2230" s="47">
        <f t="shared" ref="O2230:O2237" si="3162">SUBTOTAL(9,L2230:N2230)</f>
        <v>12558.687700417961</v>
      </c>
      <c r="P2230" s="47">
        <f>VLOOKUP(CONCATENATE($F2230," ",$G2230),AllocFactorMatrix,(P$4+1),FALSE)*$E2237</f>
        <v>7353.2450335812027</v>
      </c>
      <c r="Q2230" s="47">
        <f>VLOOKUP(CONCATENATE($F2230," ",$G2230),AllocFactorMatrix,(Q$4+1),FALSE)*$E2237</f>
        <v>1319.6058435418654</v>
      </c>
      <c r="R2230" s="47">
        <f>VLOOKUP(CONCATENATE($F2230," ",$G2230),AllocFactorMatrix,(R$4+1),FALSE)*$E2237</f>
        <v>267.60259873671487</v>
      </c>
      <c r="S2230" s="47">
        <f>VLOOKUP(CONCATENATE($F2230," ",$G2230),AllocFactorMatrix,(S$4+1),FALSE)*$E2237</f>
        <v>10.16208767125239</v>
      </c>
      <c r="T2230" s="47">
        <f t="shared" ref="T2230:T2237" si="3163">SUBTOTAL(9,P2230:S2230)</f>
        <v>8950.615563531037</v>
      </c>
      <c r="U2230" s="47">
        <f>VLOOKUP(CONCATENATE($F2230," ",$G2230),AllocFactorMatrix,(U$4+1),FALSE)*$E2237</f>
        <v>348.74852977448819</v>
      </c>
      <c r="V2230" s="47">
        <f>VLOOKUP(CONCATENATE($F2230," ",$G2230),AllocFactorMatrix,(V$4+1),FALSE)*$E2237</f>
        <v>4708.3065366579722</v>
      </c>
      <c r="W2230" s="47">
        <f>VLOOKUP(CONCATENATE($F2230," ",$G2230),AllocFactorMatrix,(W$4+1),FALSE)*$E2237</f>
        <v>18007.382447997308</v>
      </c>
      <c r="X2230" s="47">
        <f>VLOOKUP(CONCATENATE($F2230," ",$G2230),AllocFactorMatrix,(X$4+1),FALSE)*$E2237</f>
        <v>3262.2043433479143</v>
      </c>
      <c r="Y2230" s="47">
        <f>SUBTOTAL(9,U2230:X2230)</f>
        <v>26326.641857777682</v>
      </c>
      <c r="Z2230" s="47">
        <f>VLOOKUP(CONCATENATE($F2230," ",$G2230),AllocFactorMatrix,(Z$4+1),FALSE)*$E2237</f>
        <v>2021.1803468747455</v>
      </c>
      <c r="AA2230" s="47">
        <f>VLOOKUP(CONCATENATE($F2230," ",$G2230),AllocFactorMatrix,(AA$4+1),FALSE)*$E2237</f>
        <v>40.368155638922048</v>
      </c>
      <c r="AB2230" s="47">
        <f t="shared" ref="AB2230:AB2237" si="3164">SUBTOTAL(9,Z2230:AA2230)</f>
        <v>2061.5485025136677</v>
      </c>
      <c r="AC2230" s="47">
        <f>VLOOKUP(CONCATENATE($F2230," ",$G2230),AllocFactorMatrix,(AC$4+1),FALSE)*$E2237</f>
        <v>26.662638648002112</v>
      </c>
      <c r="AD2230" s="47">
        <f>VLOOKUP(CONCATENATE($F2230," ",$G2230),AllocFactorMatrix,(AD$4+1),FALSE)*$E2237</f>
        <v>118.45062158623115</v>
      </c>
      <c r="AE2230" s="47">
        <f>VLOOKUP(CONCATENATE($F2230," ",$G2230),AllocFactorMatrix,(AE$4+1),FALSE)*$E2237</f>
        <v>24.30218923501814</v>
      </c>
    </row>
    <row r="2231" spans="1:31" s="44" customFormat="1" hidden="1" outlineLevel="1">
      <c r="A2231" s="49"/>
      <c r="B2231" s="97"/>
      <c r="C2231" s="48"/>
      <c r="D2231" s="48"/>
      <c r="F2231" s="167" t="str">
        <f>F2237</f>
        <v>RB_GUP-Land_P</v>
      </c>
      <c r="G2231" s="48" t="str">
        <f>$G$9</f>
        <v>BULKTRAN</v>
      </c>
      <c r="H2231" s="46">
        <f t="shared" si="3124"/>
        <v>0</v>
      </c>
      <c r="I2231" s="47">
        <f t="shared" ref="I2231:N2231" si="3165">VLOOKUP(CONCATENATE($F2231," ",$G2231),AllocFactorMatrix,(I$4+1),FALSE)*$E2237</f>
        <v>0</v>
      </c>
      <c r="J2231" s="47">
        <f t="shared" si="3165"/>
        <v>0</v>
      </c>
      <c r="K2231" s="47">
        <f t="shared" si="3165"/>
        <v>0</v>
      </c>
      <c r="L2231" s="47">
        <f t="shared" si="3165"/>
        <v>0</v>
      </c>
      <c r="M2231" s="47">
        <f t="shared" si="3165"/>
        <v>0</v>
      </c>
      <c r="N2231" s="47">
        <f t="shared" si="3165"/>
        <v>0</v>
      </c>
      <c r="O2231" s="47">
        <f t="shared" si="3162"/>
        <v>0</v>
      </c>
      <c r="P2231" s="47">
        <f>VLOOKUP(CONCATENATE($F2231," ",$G2231),AllocFactorMatrix,(P$4+1),FALSE)*$E2237</f>
        <v>0</v>
      </c>
      <c r="Q2231" s="47">
        <f>VLOOKUP(CONCATENATE($F2231," ",$G2231),AllocFactorMatrix,(Q$4+1),FALSE)*$E2237</f>
        <v>0</v>
      </c>
      <c r="R2231" s="47">
        <f>VLOOKUP(CONCATENATE($F2231," ",$G2231),AllocFactorMatrix,(R$4+1),FALSE)*$E2237</f>
        <v>0</v>
      </c>
      <c r="S2231" s="47">
        <f>VLOOKUP(CONCATENATE($F2231," ",$G2231),AllocFactorMatrix,(S$4+1),FALSE)*$E2237</f>
        <v>0</v>
      </c>
      <c r="T2231" s="47">
        <f t="shared" si="3163"/>
        <v>0</v>
      </c>
      <c r="U2231" s="47">
        <f>VLOOKUP(CONCATENATE($F2231," ",$G2231),AllocFactorMatrix,(U$4+1),FALSE)*$E2237</f>
        <v>0</v>
      </c>
      <c r="V2231" s="47">
        <f>VLOOKUP(CONCATENATE($F2231," ",$G2231),AllocFactorMatrix,(V$4+1),FALSE)*$E2237</f>
        <v>0</v>
      </c>
      <c r="W2231" s="47">
        <f>VLOOKUP(CONCATENATE($F2231," ",$G2231),AllocFactorMatrix,(W$4+1),FALSE)*$E2237</f>
        <v>0</v>
      </c>
      <c r="X2231" s="47">
        <f>VLOOKUP(CONCATENATE($F2231," ",$G2231),AllocFactorMatrix,(X$4+1),FALSE)*$E2237</f>
        <v>0</v>
      </c>
      <c r="Y2231" s="47">
        <f t="shared" ref="Y2231:Y2237" si="3166">SUBTOTAL(9,U2231:X2231)</f>
        <v>0</v>
      </c>
      <c r="Z2231" s="47">
        <f>VLOOKUP(CONCATENATE($F2231," ",$G2231),AllocFactorMatrix,(Z$4+1),FALSE)*$E2237</f>
        <v>0</v>
      </c>
      <c r="AA2231" s="47">
        <f>VLOOKUP(CONCATENATE($F2231," ",$G2231),AllocFactorMatrix,(AA$4+1),FALSE)*$E2237</f>
        <v>0</v>
      </c>
      <c r="AB2231" s="47">
        <f t="shared" si="3164"/>
        <v>0</v>
      </c>
      <c r="AC2231" s="47">
        <f>VLOOKUP(CONCATENATE($F2231," ",$G2231),AllocFactorMatrix,(AC$4+1),FALSE)*$E2237</f>
        <v>0</v>
      </c>
      <c r="AD2231" s="47">
        <f>VLOOKUP(CONCATENATE($F2231," ",$G2231),AllocFactorMatrix,(AD$4+1),FALSE)*$E2237</f>
        <v>0</v>
      </c>
      <c r="AE2231" s="47">
        <f>VLOOKUP(CONCATENATE($F2231," ",$G2231),AllocFactorMatrix,(AE$4+1),FALSE)*$E2237</f>
        <v>0</v>
      </c>
    </row>
    <row r="2232" spans="1:31" s="44" customFormat="1" hidden="1" outlineLevel="1">
      <c r="A2232" s="49"/>
      <c r="B2232" s="97"/>
      <c r="C2232" s="48"/>
      <c r="D2232" s="48"/>
      <c r="F2232" s="167" t="str">
        <f>F2237</f>
        <v>RB_GUP-Land_P</v>
      </c>
      <c r="G2232" s="48" t="str">
        <f>$G$10</f>
        <v>SUBTRAN</v>
      </c>
      <c r="H2232" s="46">
        <f t="shared" si="3124"/>
        <v>0</v>
      </c>
      <c r="I2232" s="47">
        <f t="shared" ref="I2232:N2232" si="3167">VLOOKUP(CONCATENATE($F2232," ",$G2232),AllocFactorMatrix,(I$4+1),FALSE)*$E2237</f>
        <v>0</v>
      </c>
      <c r="J2232" s="47">
        <f t="shared" si="3167"/>
        <v>0</v>
      </c>
      <c r="K2232" s="47">
        <f t="shared" si="3167"/>
        <v>0</v>
      </c>
      <c r="L2232" s="47">
        <f t="shared" si="3167"/>
        <v>0</v>
      </c>
      <c r="M2232" s="47">
        <f t="shared" si="3167"/>
        <v>0</v>
      </c>
      <c r="N2232" s="47">
        <f t="shared" si="3167"/>
        <v>0</v>
      </c>
      <c r="O2232" s="47">
        <f t="shared" si="3162"/>
        <v>0</v>
      </c>
      <c r="P2232" s="47">
        <f>VLOOKUP(CONCATENATE($F2232," ",$G2232),AllocFactorMatrix,(P$4+1),FALSE)*$E2237</f>
        <v>0</v>
      </c>
      <c r="Q2232" s="47">
        <f>VLOOKUP(CONCATENATE($F2232," ",$G2232),AllocFactorMatrix,(Q$4+1),FALSE)*$E2237</f>
        <v>0</v>
      </c>
      <c r="R2232" s="47">
        <f>VLOOKUP(CONCATENATE($F2232," ",$G2232),AllocFactorMatrix,(R$4+1),FALSE)*$E2237</f>
        <v>0</v>
      </c>
      <c r="S2232" s="47">
        <f>VLOOKUP(CONCATENATE($F2232," ",$G2232),AllocFactorMatrix,(S$4+1),FALSE)*$E2237</f>
        <v>0</v>
      </c>
      <c r="T2232" s="47">
        <f t="shared" si="3163"/>
        <v>0</v>
      </c>
      <c r="U2232" s="47">
        <f>VLOOKUP(CONCATENATE($F2232," ",$G2232),AllocFactorMatrix,(U$4+1),FALSE)*$E2237</f>
        <v>0</v>
      </c>
      <c r="V2232" s="47">
        <f>VLOOKUP(CONCATENATE($F2232," ",$G2232),AllocFactorMatrix,(V$4+1),FALSE)*$E2237</f>
        <v>0</v>
      </c>
      <c r="W2232" s="47">
        <f>VLOOKUP(CONCATENATE($F2232," ",$G2232),AllocFactorMatrix,(W$4+1),FALSE)*$E2237</f>
        <v>0</v>
      </c>
      <c r="X2232" s="47">
        <f>VLOOKUP(CONCATENATE($F2232," ",$G2232),AllocFactorMatrix,(X$4+1),FALSE)*$E2237</f>
        <v>0</v>
      </c>
      <c r="Y2232" s="47">
        <f t="shared" si="3166"/>
        <v>0</v>
      </c>
      <c r="Z2232" s="47">
        <f>VLOOKUP(CONCATENATE($F2232," ",$G2232),AllocFactorMatrix,(Z$4+1),FALSE)*$E2237</f>
        <v>0</v>
      </c>
      <c r="AA2232" s="47">
        <f>VLOOKUP(CONCATENATE($F2232," ",$G2232),AllocFactorMatrix,(AA$4+1),FALSE)*$E2237</f>
        <v>0</v>
      </c>
      <c r="AB2232" s="47">
        <f t="shared" si="3164"/>
        <v>0</v>
      </c>
      <c r="AC2232" s="47">
        <f>VLOOKUP(CONCATENATE($F2232," ",$G2232),AllocFactorMatrix,(AC$4+1),FALSE)*$E2237</f>
        <v>0</v>
      </c>
      <c r="AD2232" s="47">
        <f>VLOOKUP(CONCATENATE($F2232," ",$G2232),AllocFactorMatrix,(AD$4+1),FALSE)*$E2237</f>
        <v>0</v>
      </c>
      <c r="AE2232" s="47">
        <f>VLOOKUP(CONCATENATE($F2232," ",$G2232),AllocFactorMatrix,(AE$4+1),FALSE)*$E2237</f>
        <v>0</v>
      </c>
    </row>
    <row r="2233" spans="1:31" s="44" customFormat="1" hidden="1" outlineLevel="1">
      <c r="A2233" s="49"/>
      <c r="B2233" s="97"/>
      <c r="C2233" s="48"/>
      <c r="D2233" s="48"/>
      <c r="F2233" s="167" t="str">
        <f>F2237</f>
        <v>RB_GUP-Land_P</v>
      </c>
      <c r="G2233" s="48" t="str">
        <f>$G$11</f>
        <v>DISTPRI</v>
      </c>
      <c r="H2233" s="46">
        <f t="shared" si="3124"/>
        <v>0</v>
      </c>
      <c r="I2233" s="47">
        <f t="shared" ref="I2233:N2233" si="3168">VLOOKUP(CONCATENATE($F2233," ",$G2233),AllocFactorMatrix,(I$4+1),FALSE)*$E2237</f>
        <v>0</v>
      </c>
      <c r="J2233" s="47">
        <f t="shared" si="3168"/>
        <v>0</v>
      </c>
      <c r="K2233" s="47">
        <f t="shared" si="3168"/>
        <v>0</v>
      </c>
      <c r="L2233" s="47">
        <f t="shared" si="3168"/>
        <v>0</v>
      </c>
      <c r="M2233" s="47">
        <f t="shared" si="3168"/>
        <v>0</v>
      </c>
      <c r="N2233" s="47">
        <f t="shared" si="3168"/>
        <v>0</v>
      </c>
      <c r="O2233" s="47">
        <f t="shared" si="3162"/>
        <v>0</v>
      </c>
      <c r="P2233" s="47">
        <f>VLOOKUP(CONCATENATE($F2233," ",$G2233),AllocFactorMatrix,(P$4+1),FALSE)*$E2237</f>
        <v>0</v>
      </c>
      <c r="Q2233" s="47">
        <f>VLOOKUP(CONCATENATE($F2233," ",$G2233),AllocFactorMatrix,(Q$4+1),FALSE)*$E2237</f>
        <v>0</v>
      </c>
      <c r="R2233" s="47">
        <f>VLOOKUP(CONCATENATE($F2233," ",$G2233),AllocFactorMatrix,(R$4+1),FALSE)*$E2237</f>
        <v>0</v>
      </c>
      <c r="S2233" s="47">
        <f>VLOOKUP(CONCATENATE($F2233," ",$G2233),AllocFactorMatrix,(S$4+1),FALSE)*$E2237</f>
        <v>0</v>
      </c>
      <c r="T2233" s="47">
        <f t="shared" si="3163"/>
        <v>0</v>
      </c>
      <c r="U2233" s="47">
        <f>VLOOKUP(CONCATENATE($F2233," ",$G2233),AllocFactorMatrix,(U$4+1),FALSE)*$E2237</f>
        <v>0</v>
      </c>
      <c r="V2233" s="47">
        <f>VLOOKUP(CONCATENATE($F2233," ",$G2233),AllocFactorMatrix,(V$4+1),FALSE)*$E2237</f>
        <v>0</v>
      </c>
      <c r="W2233" s="47">
        <f>VLOOKUP(CONCATENATE($F2233," ",$G2233),AllocFactorMatrix,(W$4+1),FALSE)*$E2237</f>
        <v>0</v>
      </c>
      <c r="X2233" s="47">
        <f>VLOOKUP(CONCATENATE($F2233," ",$G2233),AllocFactorMatrix,(X$4+1),FALSE)*$E2237</f>
        <v>0</v>
      </c>
      <c r="Y2233" s="47">
        <f t="shared" si="3166"/>
        <v>0</v>
      </c>
      <c r="Z2233" s="47">
        <f>VLOOKUP(CONCATENATE($F2233," ",$G2233),AllocFactorMatrix,(Z$4+1),FALSE)*$E2237</f>
        <v>0</v>
      </c>
      <c r="AA2233" s="47">
        <f>VLOOKUP(CONCATENATE($F2233," ",$G2233),AllocFactorMatrix,(AA$4+1),FALSE)*$E2237</f>
        <v>0</v>
      </c>
      <c r="AB2233" s="47">
        <f t="shared" si="3164"/>
        <v>0</v>
      </c>
      <c r="AC2233" s="47">
        <f>VLOOKUP(CONCATENATE($F2233," ",$G2233),AllocFactorMatrix,(AC$4+1),FALSE)*$E2237</f>
        <v>0</v>
      </c>
      <c r="AD2233" s="47">
        <f>VLOOKUP(CONCATENATE($F2233," ",$G2233),AllocFactorMatrix,(AD$4+1),FALSE)*$E2237</f>
        <v>0</v>
      </c>
      <c r="AE2233" s="47">
        <f>VLOOKUP(CONCATENATE($F2233," ",$G2233),AllocFactorMatrix,(AE$4+1),FALSE)*$E2237</f>
        <v>0</v>
      </c>
    </row>
    <row r="2234" spans="1:31" s="44" customFormat="1" hidden="1" outlineLevel="1">
      <c r="A2234" s="49"/>
      <c r="B2234" s="97"/>
      <c r="C2234" s="48"/>
      <c r="D2234" s="48"/>
      <c r="F2234" s="167" t="str">
        <f>F2237</f>
        <v>RB_GUP-Land_P</v>
      </c>
      <c r="G2234" s="48" t="str">
        <f>$G$12</f>
        <v>DISTSEC</v>
      </c>
      <c r="H2234" s="46">
        <f t="shared" si="3124"/>
        <v>0</v>
      </c>
      <c r="I2234" s="47">
        <f t="shared" ref="I2234:N2234" si="3169">VLOOKUP(CONCATENATE($F2234," ",$G2234),AllocFactorMatrix,(I$4+1),FALSE)*$E2237</f>
        <v>0</v>
      </c>
      <c r="J2234" s="47">
        <f t="shared" si="3169"/>
        <v>0</v>
      </c>
      <c r="K2234" s="47">
        <f t="shared" si="3169"/>
        <v>0</v>
      </c>
      <c r="L2234" s="47">
        <f t="shared" si="3169"/>
        <v>0</v>
      </c>
      <c r="M2234" s="47">
        <f t="shared" si="3169"/>
        <v>0</v>
      </c>
      <c r="N2234" s="47">
        <f t="shared" si="3169"/>
        <v>0</v>
      </c>
      <c r="O2234" s="47">
        <f t="shared" si="3162"/>
        <v>0</v>
      </c>
      <c r="P2234" s="47">
        <f>VLOOKUP(CONCATENATE($F2234," ",$G2234),AllocFactorMatrix,(P$4+1),FALSE)*$E2237</f>
        <v>0</v>
      </c>
      <c r="Q2234" s="47">
        <f>VLOOKUP(CONCATENATE($F2234," ",$G2234),AllocFactorMatrix,(Q$4+1),FALSE)*$E2237</f>
        <v>0</v>
      </c>
      <c r="R2234" s="47">
        <f>VLOOKUP(CONCATENATE($F2234," ",$G2234),AllocFactorMatrix,(R$4+1),FALSE)*$E2237</f>
        <v>0</v>
      </c>
      <c r="S2234" s="47">
        <f>VLOOKUP(CONCATENATE($F2234," ",$G2234),AllocFactorMatrix,(S$4+1),FALSE)*$E2237</f>
        <v>0</v>
      </c>
      <c r="T2234" s="47">
        <f t="shared" si="3163"/>
        <v>0</v>
      </c>
      <c r="U2234" s="47">
        <f>VLOOKUP(CONCATENATE($F2234," ",$G2234),AllocFactorMatrix,(U$4+1),FALSE)*$E2237</f>
        <v>0</v>
      </c>
      <c r="V2234" s="47">
        <f>VLOOKUP(CONCATENATE($F2234," ",$G2234),AllocFactorMatrix,(V$4+1),FALSE)*$E2237</f>
        <v>0</v>
      </c>
      <c r="W2234" s="47">
        <f>VLOOKUP(CONCATENATE($F2234," ",$G2234),AllocFactorMatrix,(W$4+1),FALSE)*$E2237</f>
        <v>0</v>
      </c>
      <c r="X2234" s="47">
        <f>VLOOKUP(CONCATENATE($F2234," ",$G2234),AllocFactorMatrix,(X$4+1),FALSE)*$E2237</f>
        <v>0</v>
      </c>
      <c r="Y2234" s="47">
        <f t="shared" si="3166"/>
        <v>0</v>
      </c>
      <c r="Z2234" s="47">
        <f>VLOOKUP(CONCATENATE($F2234," ",$G2234),AllocFactorMatrix,(Z$4+1),FALSE)*$E2237</f>
        <v>0</v>
      </c>
      <c r="AA2234" s="47">
        <f>VLOOKUP(CONCATENATE($F2234," ",$G2234),AllocFactorMatrix,(AA$4+1),FALSE)*$E2237</f>
        <v>0</v>
      </c>
      <c r="AB2234" s="47">
        <f t="shared" si="3164"/>
        <v>0</v>
      </c>
      <c r="AC2234" s="47">
        <f>VLOOKUP(CONCATENATE($F2234," ",$G2234),AllocFactorMatrix,(AC$4+1),FALSE)*$E2237</f>
        <v>0</v>
      </c>
      <c r="AD2234" s="47">
        <f>VLOOKUP(CONCATENATE($F2234," ",$G2234),AllocFactorMatrix,(AD$4+1),FALSE)*$E2237</f>
        <v>0</v>
      </c>
      <c r="AE2234" s="47">
        <f>VLOOKUP(CONCATENATE($F2234," ",$G2234),AllocFactorMatrix,(AE$4+1),FALSE)*$E2237</f>
        <v>0</v>
      </c>
    </row>
    <row r="2235" spans="1:31" s="44" customFormat="1" hidden="1" outlineLevel="1">
      <c r="A2235" s="49"/>
      <c r="B2235" s="97"/>
      <c r="C2235" s="48"/>
      <c r="D2235" s="48"/>
      <c r="F2235" s="167" t="str">
        <f>F2237</f>
        <v>RB_GUP-Land_P</v>
      </c>
      <c r="G2235" s="48" t="str">
        <f>$G$13</f>
        <v>ENERGY</v>
      </c>
      <c r="H2235" s="46">
        <f t="shared" si="3124"/>
        <v>0</v>
      </c>
      <c r="I2235" s="47">
        <f t="shared" ref="I2235:N2235" si="3170">VLOOKUP(CONCATENATE($F2235," ",$G2235),AllocFactorMatrix,(I$4+1),FALSE)*$E2237</f>
        <v>0</v>
      </c>
      <c r="J2235" s="47">
        <f t="shared" si="3170"/>
        <v>0</v>
      </c>
      <c r="K2235" s="47">
        <f t="shared" si="3170"/>
        <v>0</v>
      </c>
      <c r="L2235" s="47">
        <f t="shared" si="3170"/>
        <v>0</v>
      </c>
      <c r="M2235" s="47">
        <f t="shared" si="3170"/>
        <v>0</v>
      </c>
      <c r="N2235" s="47">
        <f t="shared" si="3170"/>
        <v>0</v>
      </c>
      <c r="O2235" s="47">
        <f t="shared" si="3162"/>
        <v>0</v>
      </c>
      <c r="P2235" s="47">
        <f>VLOOKUP(CONCATENATE($F2235," ",$G2235),AllocFactorMatrix,(P$4+1),FALSE)*$E2237</f>
        <v>0</v>
      </c>
      <c r="Q2235" s="47">
        <f>VLOOKUP(CONCATENATE($F2235," ",$G2235),AllocFactorMatrix,(Q$4+1),FALSE)*$E2237</f>
        <v>0</v>
      </c>
      <c r="R2235" s="47">
        <f>VLOOKUP(CONCATENATE($F2235," ",$G2235),AllocFactorMatrix,(R$4+1),FALSE)*$E2237</f>
        <v>0</v>
      </c>
      <c r="S2235" s="47">
        <f>VLOOKUP(CONCATENATE($F2235," ",$G2235),AllocFactorMatrix,(S$4+1),FALSE)*$E2237</f>
        <v>0</v>
      </c>
      <c r="T2235" s="47">
        <f t="shared" si="3163"/>
        <v>0</v>
      </c>
      <c r="U2235" s="47">
        <f>VLOOKUP(CONCATENATE($F2235," ",$G2235),AllocFactorMatrix,(U$4+1),FALSE)*$E2237</f>
        <v>0</v>
      </c>
      <c r="V2235" s="47">
        <f>VLOOKUP(CONCATENATE($F2235," ",$G2235),AllocFactorMatrix,(V$4+1),FALSE)*$E2237</f>
        <v>0</v>
      </c>
      <c r="W2235" s="47">
        <f>VLOOKUP(CONCATENATE($F2235," ",$G2235),AllocFactorMatrix,(W$4+1),FALSE)*$E2237</f>
        <v>0</v>
      </c>
      <c r="X2235" s="47">
        <f>VLOOKUP(CONCATENATE($F2235," ",$G2235),AllocFactorMatrix,(X$4+1),FALSE)*$E2237</f>
        <v>0</v>
      </c>
      <c r="Y2235" s="47">
        <f t="shared" si="3166"/>
        <v>0</v>
      </c>
      <c r="Z2235" s="47">
        <f>VLOOKUP(CONCATENATE($F2235," ",$G2235),AllocFactorMatrix,(Z$4+1),FALSE)*$E2237</f>
        <v>0</v>
      </c>
      <c r="AA2235" s="47">
        <f>VLOOKUP(CONCATENATE($F2235," ",$G2235),AllocFactorMatrix,(AA$4+1),FALSE)*$E2237</f>
        <v>0</v>
      </c>
      <c r="AB2235" s="47">
        <f t="shared" si="3164"/>
        <v>0</v>
      </c>
      <c r="AC2235" s="47">
        <f>VLOOKUP(CONCATENATE($F2235," ",$G2235),AllocFactorMatrix,(AC$4+1),FALSE)*$E2237</f>
        <v>0</v>
      </c>
      <c r="AD2235" s="47">
        <f>VLOOKUP(CONCATENATE($F2235," ",$G2235),AllocFactorMatrix,(AD$4+1),FALSE)*$E2237</f>
        <v>0</v>
      </c>
      <c r="AE2235" s="47">
        <f>VLOOKUP(CONCATENATE($F2235," ",$G2235),AllocFactorMatrix,(AE$4+1),FALSE)*$E2237</f>
        <v>0</v>
      </c>
    </row>
    <row r="2236" spans="1:31" s="44" customFormat="1" hidden="1" outlineLevel="1">
      <c r="A2236" s="49"/>
      <c r="B2236" s="97"/>
      <c r="C2236" s="48"/>
      <c r="D2236" s="48"/>
      <c r="F2236" s="167" t="str">
        <f>F2237</f>
        <v>RB_GUP-Land_P</v>
      </c>
      <c r="G2236" s="48" t="str">
        <f>$G$14</f>
        <v>CUSTOMER</v>
      </c>
      <c r="H2236" s="46">
        <f t="shared" si="3124"/>
        <v>0</v>
      </c>
      <c r="I2236" s="47">
        <f t="shared" ref="I2236:N2236" si="3171">VLOOKUP(CONCATENATE($F2236," ",$G2236),AllocFactorMatrix,(I$4+1),FALSE)*$E2237</f>
        <v>0</v>
      </c>
      <c r="J2236" s="47">
        <f t="shared" si="3171"/>
        <v>0</v>
      </c>
      <c r="K2236" s="47">
        <f t="shared" si="3171"/>
        <v>0</v>
      </c>
      <c r="L2236" s="47">
        <f t="shared" si="3171"/>
        <v>0</v>
      </c>
      <c r="M2236" s="47">
        <f t="shared" si="3171"/>
        <v>0</v>
      </c>
      <c r="N2236" s="47">
        <f t="shared" si="3171"/>
        <v>0</v>
      </c>
      <c r="O2236" s="47">
        <f t="shared" si="3162"/>
        <v>0</v>
      </c>
      <c r="P2236" s="47">
        <f>VLOOKUP(CONCATENATE($F2236," ",$G2236),AllocFactorMatrix,(P$4+1),FALSE)*$E2237</f>
        <v>0</v>
      </c>
      <c r="Q2236" s="47">
        <f>VLOOKUP(CONCATENATE($F2236," ",$G2236),AllocFactorMatrix,(Q$4+1),FALSE)*$E2237</f>
        <v>0</v>
      </c>
      <c r="R2236" s="47">
        <f>VLOOKUP(CONCATENATE($F2236," ",$G2236),AllocFactorMatrix,(R$4+1),FALSE)*$E2237</f>
        <v>0</v>
      </c>
      <c r="S2236" s="47">
        <f>VLOOKUP(CONCATENATE($F2236," ",$G2236),AllocFactorMatrix,(S$4+1),FALSE)*$E2237</f>
        <v>0</v>
      </c>
      <c r="T2236" s="47">
        <f t="shared" si="3163"/>
        <v>0</v>
      </c>
      <c r="U2236" s="47">
        <f>VLOOKUP(CONCATENATE($F2236," ",$G2236),AllocFactorMatrix,(U$4+1),FALSE)*$E2237</f>
        <v>0</v>
      </c>
      <c r="V2236" s="47">
        <f>VLOOKUP(CONCATENATE($F2236," ",$G2236),AllocFactorMatrix,(V$4+1),FALSE)*$E2237</f>
        <v>0</v>
      </c>
      <c r="W2236" s="47">
        <f>VLOOKUP(CONCATENATE($F2236," ",$G2236),AllocFactorMatrix,(W$4+1),FALSE)*$E2237</f>
        <v>0</v>
      </c>
      <c r="X2236" s="47">
        <f>VLOOKUP(CONCATENATE($F2236," ",$G2236),AllocFactorMatrix,(X$4+1),FALSE)*$E2237</f>
        <v>0</v>
      </c>
      <c r="Y2236" s="47">
        <f t="shared" si="3166"/>
        <v>0</v>
      </c>
      <c r="Z2236" s="47">
        <f>VLOOKUP(CONCATENATE($F2236," ",$G2236),AllocFactorMatrix,(Z$4+1),FALSE)*$E2237</f>
        <v>0</v>
      </c>
      <c r="AA2236" s="47">
        <f>VLOOKUP(CONCATENATE($F2236," ",$G2236),AllocFactorMatrix,(AA$4+1),FALSE)*$E2237</f>
        <v>0</v>
      </c>
      <c r="AB2236" s="47">
        <f t="shared" si="3164"/>
        <v>0</v>
      </c>
      <c r="AC2236" s="47">
        <f>VLOOKUP(CONCATENATE($F2236," ",$G2236),AllocFactorMatrix,(AC$4+1),FALSE)*$E2237</f>
        <v>0</v>
      </c>
      <c r="AD2236" s="47">
        <f>VLOOKUP(CONCATENATE($F2236," ",$G2236),AllocFactorMatrix,(AD$4+1),FALSE)*$E2237</f>
        <v>0</v>
      </c>
      <c r="AE2236" s="47">
        <f>VLOOKUP(CONCATENATE($F2236," ",$G2236),AllocFactorMatrix,(AE$4+1),FALSE)*$E2237</f>
        <v>0</v>
      </c>
    </row>
    <row r="2237" spans="1:31" s="44" customFormat="1" collapsed="1">
      <c r="A2237" s="49"/>
      <c r="B2237" s="97"/>
      <c r="C2237" s="48"/>
      <c r="D2237" s="96" t="s">
        <v>655</v>
      </c>
      <c r="E2237" s="87">
        <v>103143</v>
      </c>
      <c r="F2237" s="87" t="s">
        <v>540</v>
      </c>
      <c r="G2237" s="48" t="str">
        <f>$G$15</f>
        <v>TOTAL</v>
      </c>
      <c r="H2237" s="46">
        <f t="shared" si="3124"/>
        <v>103143.00000000001</v>
      </c>
      <c r="I2237" s="47">
        <f t="shared" ref="I2237:N2237" si="3172">VLOOKUP(CONCATENATE($F2237," ",$G2237),AllocFactorMatrix,(I$4+1),FALSE)*$E2237</f>
        <v>53043.446403006841</v>
      </c>
      <c r="J2237" s="47">
        <f t="shared" si="3172"/>
        <v>11.866728251047443</v>
      </c>
      <c r="K2237" s="47">
        <f t="shared" si="3172"/>
        <v>20.777795032522679</v>
      </c>
      <c r="L2237" s="47">
        <f t="shared" si="3172"/>
        <v>12362.702042852898</v>
      </c>
      <c r="M2237" s="47">
        <f t="shared" si="3172"/>
        <v>172.02684158425333</v>
      </c>
      <c r="N2237" s="47">
        <f t="shared" si="3172"/>
        <v>23.95881598080922</v>
      </c>
      <c r="O2237" s="47">
        <f t="shared" si="3162"/>
        <v>12558.687700417961</v>
      </c>
      <c r="P2237" s="47">
        <f>VLOOKUP(CONCATENATE($F2237," ",$G2237),AllocFactorMatrix,(P$4+1),FALSE)*$E2237</f>
        <v>7353.2450335812027</v>
      </c>
      <c r="Q2237" s="47">
        <f>VLOOKUP(CONCATENATE($F2237," ",$G2237),AllocFactorMatrix,(Q$4+1),FALSE)*$E2237</f>
        <v>1319.6058435418654</v>
      </c>
      <c r="R2237" s="47">
        <f>VLOOKUP(CONCATENATE($F2237," ",$G2237),AllocFactorMatrix,(R$4+1),FALSE)*$E2237</f>
        <v>267.60259873671487</v>
      </c>
      <c r="S2237" s="47">
        <f>VLOOKUP(CONCATENATE($F2237," ",$G2237),AllocFactorMatrix,(S$4+1),FALSE)*$E2237</f>
        <v>10.16208767125239</v>
      </c>
      <c r="T2237" s="47">
        <f t="shared" si="3163"/>
        <v>8950.615563531037</v>
      </c>
      <c r="U2237" s="47">
        <f>VLOOKUP(CONCATENATE($F2237," ",$G2237),AllocFactorMatrix,(U$4+1),FALSE)*$E2237</f>
        <v>348.74852977448819</v>
      </c>
      <c r="V2237" s="47">
        <f>VLOOKUP(CONCATENATE($F2237," ",$G2237),AllocFactorMatrix,(V$4+1),FALSE)*$E2237</f>
        <v>4708.3065366579722</v>
      </c>
      <c r="W2237" s="47">
        <f>VLOOKUP(CONCATENATE($F2237," ",$G2237),AllocFactorMatrix,(W$4+1),FALSE)*$E2237</f>
        <v>18007.382447997308</v>
      </c>
      <c r="X2237" s="47">
        <f>VLOOKUP(CONCATENATE($F2237," ",$G2237),AllocFactorMatrix,(X$4+1),FALSE)*$E2237</f>
        <v>3262.2043433479143</v>
      </c>
      <c r="Y2237" s="47">
        <f t="shared" si="3166"/>
        <v>26326.641857777682</v>
      </c>
      <c r="Z2237" s="47">
        <f>VLOOKUP(CONCATENATE($F2237," ",$G2237),AllocFactorMatrix,(Z$4+1),FALSE)*$E2237</f>
        <v>2021.1803468747455</v>
      </c>
      <c r="AA2237" s="47">
        <f>VLOOKUP(CONCATENATE($F2237," ",$G2237),AllocFactorMatrix,(AA$4+1),FALSE)*$E2237</f>
        <v>40.368155638922048</v>
      </c>
      <c r="AB2237" s="47">
        <f t="shared" si="3164"/>
        <v>2061.5485025136677</v>
      </c>
      <c r="AC2237" s="47">
        <f>VLOOKUP(CONCATENATE($F2237," ",$G2237),AllocFactorMatrix,(AC$4+1),FALSE)*$E2237</f>
        <v>26.662638648002112</v>
      </c>
      <c r="AD2237" s="47">
        <f>VLOOKUP(CONCATENATE($F2237," ",$G2237),AllocFactorMatrix,(AD$4+1),FALSE)*$E2237</f>
        <v>118.45062158623115</v>
      </c>
      <c r="AE2237" s="47">
        <f>VLOOKUP(CONCATENATE($F2237," ",$G2237),AllocFactorMatrix,(AE$4+1),FALSE)*$E2237</f>
        <v>24.30218923501814</v>
      </c>
    </row>
    <row r="2238" spans="1:31" hidden="1" outlineLevel="1">
      <c r="E2238" s="44"/>
      <c r="F2238" s="167" t="str">
        <f>F2245</f>
        <v>RB_GUP-Land_P</v>
      </c>
      <c r="G2238" s="48" t="str">
        <f>$G$8</f>
        <v>PRODUCTION</v>
      </c>
      <c r="H2238" s="4">
        <f t="shared" ref="H2238:H2269" si="3173">SUBTOTAL(9,I2238:AE2238)</f>
        <v>2820664</v>
      </c>
      <c r="I2238" s="5">
        <f t="shared" ref="I2238:N2238" si="3174">VLOOKUP(CONCATENATE($F2238," ",$G2238),AllocFactorMatrix,(I$4+1),FALSE)*$E2245</f>
        <v>1450585.4949428549</v>
      </c>
      <c r="J2238" s="47">
        <f t="shared" si="3174"/>
        <v>324.5208417004788</v>
      </c>
      <c r="K2238" s="47">
        <f t="shared" si="3174"/>
        <v>568.21285446046306</v>
      </c>
      <c r="L2238" s="5">
        <f t="shared" si="3174"/>
        <v>338084.29651068541</v>
      </c>
      <c r="M2238" s="5">
        <f t="shared" si="3174"/>
        <v>4704.4386830944059</v>
      </c>
      <c r="N2238" s="5">
        <f t="shared" si="3174"/>
        <v>655.20461611251619</v>
      </c>
      <c r="O2238" s="5">
        <f t="shared" ref="O2238:O2245" si="3175">SUBTOTAL(9,L2238:N2238)</f>
        <v>343443.93980989233</v>
      </c>
      <c r="P2238" s="5">
        <f>VLOOKUP(CONCATENATE($F2238," ",$G2238),AllocFactorMatrix,(P$4+1),FALSE)*$E2245</f>
        <v>201090.074453926</v>
      </c>
      <c r="Q2238" s="5">
        <f>VLOOKUP(CONCATENATE($F2238," ",$G2238),AllocFactorMatrix,(Q$4+1),FALSE)*$E2245</f>
        <v>36087.419379581479</v>
      </c>
      <c r="R2238" s="5">
        <f>VLOOKUP(CONCATENATE($F2238," ",$G2238),AllocFactorMatrix,(R$4+1),FALSE)*$E2245</f>
        <v>7318.1603847386359</v>
      </c>
      <c r="S2238" s="5">
        <f>VLOOKUP(CONCATENATE($F2238," ",$G2238),AllocFactorMatrix,(S$4+1),FALSE)*$E2245</f>
        <v>277.9038311775443</v>
      </c>
      <c r="T2238" s="5">
        <f t="shared" ref="T2238:T2245" si="3176">SUBTOTAL(9,P2238:S2238)</f>
        <v>244773.55804942365</v>
      </c>
      <c r="U2238" s="5">
        <f>VLOOKUP(CONCATENATE($F2238," ",$G2238),AllocFactorMatrix,(U$4+1),FALSE)*$E2245</f>
        <v>9537.2678997879357</v>
      </c>
      <c r="V2238" s="5">
        <f>VLOOKUP(CONCATENATE($F2238," ",$G2238),AllocFactorMatrix,(V$4+1),FALSE)*$E2245</f>
        <v>128758.62393876289</v>
      </c>
      <c r="W2238" s="5">
        <f>VLOOKUP(CONCATENATE($F2238," ",$G2238),AllocFactorMatrix,(W$4+1),FALSE)*$E2245</f>
        <v>492450.0490125154</v>
      </c>
      <c r="X2238" s="5">
        <f>VLOOKUP(CONCATENATE($F2238," ",$G2238),AllocFactorMatrix,(X$4+1),FALSE)*$E2245</f>
        <v>89211.893700252098</v>
      </c>
      <c r="Y2238" s="5">
        <f>SUBTOTAL(9,U2238:X2238)</f>
        <v>719957.83455131832</v>
      </c>
      <c r="Z2238" s="5">
        <f>VLOOKUP(CONCATENATE($F2238," ",$G2238),AllocFactorMatrix,(Z$4+1),FALSE)*$E2245</f>
        <v>55273.461523681748</v>
      </c>
      <c r="AA2238" s="5">
        <f>VLOOKUP(CONCATENATE($F2238," ",$G2238),AllocFactorMatrix,(AA$4+1),FALSE)*$E2245</f>
        <v>1103.952797156418</v>
      </c>
      <c r="AB2238" s="5">
        <f t="shared" ref="AB2238:AB2245" si="3177">SUBTOTAL(9,Z2238:AA2238)</f>
        <v>56377.414320838165</v>
      </c>
      <c r="AC2238" s="5">
        <f>VLOOKUP(CONCATENATE($F2238," ",$G2238),AllocFactorMatrix,(AC$4+1),FALSE)*$E2245</f>
        <v>729.14637909919463</v>
      </c>
      <c r="AD2238" s="5">
        <f>VLOOKUP(CONCATENATE($F2238," ",$G2238),AllocFactorMatrix,(AD$4+1),FALSE)*$E2245</f>
        <v>3239.2833647063312</v>
      </c>
      <c r="AE2238" s="5">
        <f>VLOOKUP(CONCATENATE($F2238," ",$G2238),AllocFactorMatrix,(AE$4+1),FALSE)*$E2245</f>
        <v>664.59488570628355</v>
      </c>
    </row>
    <row r="2239" spans="1:31" hidden="1" outlineLevel="1">
      <c r="E2239" s="44"/>
      <c r="F2239" s="167" t="str">
        <f>F2245</f>
        <v>RB_GUP-Land_P</v>
      </c>
      <c r="G2239" s="48" t="str">
        <f>$G$9</f>
        <v>BULKTRAN</v>
      </c>
      <c r="H2239" s="4">
        <f t="shared" si="3173"/>
        <v>0</v>
      </c>
      <c r="I2239" s="5">
        <f t="shared" ref="I2239:N2239" si="3178">VLOOKUP(CONCATENATE($F2239," ",$G2239),AllocFactorMatrix,(I$4+1),FALSE)*$E2245</f>
        <v>0</v>
      </c>
      <c r="J2239" s="47">
        <f t="shared" si="3178"/>
        <v>0</v>
      </c>
      <c r="K2239" s="47">
        <f t="shared" si="3178"/>
        <v>0</v>
      </c>
      <c r="L2239" s="5">
        <f t="shared" si="3178"/>
        <v>0</v>
      </c>
      <c r="M2239" s="5">
        <f t="shared" si="3178"/>
        <v>0</v>
      </c>
      <c r="N2239" s="5">
        <f t="shared" si="3178"/>
        <v>0</v>
      </c>
      <c r="O2239" s="5">
        <f t="shared" si="3175"/>
        <v>0</v>
      </c>
      <c r="P2239" s="5">
        <f>VLOOKUP(CONCATENATE($F2239," ",$G2239),AllocFactorMatrix,(P$4+1),FALSE)*$E2245</f>
        <v>0</v>
      </c>
      <c r="Q2239" s="5">
        <f>VLOOKUP(CONCATENATE($F2239," ",$G2239),AllocFactorMatrix,(Q$4+1),FALSE)*$E2245</f>
        <v>0</v>
      </c>
      <c r="R2239" s="5">
        <f>VLOOKUP(CONCATENATE($F2239," ",$G2239),AllocFactorMatrix,(R$4+1),FALSE)*$E2245</f>
        <v>0</v>
      </c>
      <c r="S2239" s="5">
        <f>VLOOKUP(CONCATENATE($F2239," ",$G2239),AllocFactorMatrix,(S$4+1),FALSE)*$E2245</f>
        <v>0</v>
      </c>
      <c r="T2239" s="5">
        <f t="shared" si="3176"/>
        <v>0</v>
      </c>
      <c r="U2239" s="5">
        <f>VLOOKUP(CONCATENATE($F2239," ",$G2239),AllocFactorMatrix,(U$4+1),FALSE)*$E2245</f>
        <v>0</v>
      </c>
      <c r="V2239" s="5">
        <f>VLOOKUP(CONCATENATE($F2239," ",$G2239),AllocFactorMatrix,(V$4+1),FALSE)*$E2245</f>
        <v>0</v>
      </c>
      <c r="W2239" s="5">
        <f>VLOOKUP(CONCATENATE($F2239," ",$G2239),AllocFactorMatrix,(W$4+1),FALSE)*$E2245</f>
        <v>0</v>
      </c>
      <c r="X2239" s="5">
        <f>VLOOKUP(CONCATENATE($F2239," ",$G2239),AllocFactorMatrix,(X$4+1),FALSE)*$E2245</f>
        <v>0</v>
      </c>
      <c r="Y2239" s="5">
        <f t="shared" ref="Y2239:Y2245" si="3179">SUBTOTAL(9,U2239:X2239)</f>
        <v>0</v>
      </c>
      <c r="Z2239" s="5">
        <f>VLOOKUP(CONCATENATE($F2239," ",$G2239),AllocFactorMatrix,(Z$4+1),FALSE)*$E2245</f>
        <v>0</v>
      </c>
      <c r="AA2239" s="5">
        <f>VLOOKUP(CONCATENATE($F2239," ",$G2239),AllocFactorMatrix,(AA$4+1),FALSE)*$E2245</f>
        <v>0</v>
      </c>
      <c r="AB2239" s="5">
        <f t="shared" si="3177"/>
        <v>0</v>
      </c>
      <c r="AC2239" s="5">
        <f>VLOOKUP(CONCATENATE($F2239," ",$G2239),AllocFactorMatrix,(AC$4+1),FALSE)*$E2245</f>
        <v>0</v>
      </c>
      <c r="AD2239" s="5">
        <f>VLOOKUP(CONCATENATE($F2239," ",$G2239),AllocFactorMatrix,(AD$4+1),FALSE)*$E2245</f>
        <v>0</v>
      </c>
      <c r="AE2239" s="5">
        <f>VLOOKUP(CONCATENATE($F2239," ",$G2239),AllocFactorMatrix,(AE$4+1),FALSE)*$E2245</f>
        <v>0</v>
      </c>
    </row>
    <row r="2240" spans="1:31" hidden="1" outlineLevel="1">
      <c r="E2240" s="44"/>
      <c r="F2240" s="167" t="str">
        <f>F2245</f>
        <v>RB_GUP-Land_P</v>
      </c>
      <c r="G2240" s="48" t="str">
        <f>$G$10</f>
        <v>SUBTRAN</v>
      </c>
      <c r="H2240" s="4">
        <f t="shared" si="3173"/>
        <v>0</v>
      </c>
      <c r="I2240" s="5">
        <f t="shared" ref="I2240:N2240" si="3180">VLOOKUP(CONCATENATE($F2240," ",$G2240),AllocFactorMatrix,(I$4+1),FALSE)*$E2245</f>
        <v>0</v>
      </c>
      <c r="J2240" s="47">
        <f t="shared" si="3180"/>
        <v>0</v>
      </c>
      <c r="K2240" s="47">
        <f t="shared" si="3180"/>
        <v>0</v>
      </c>
      <c r="L2240" s="5">
        <f t="shared" si="3180"/>
        <v>0</v>
      </c>
      <c r="M2240" s="5">
        <f t="shared" si="3180"/>
        <v>0</v>
      </c>
      <c r="N2240" s="5">
        <f t="shared" si="3180"/>
        <v>0</v>
      </c>
      <c r="O2240" s="5">
        <f t="shared" si="3175"/>
        <v>0</v>
      </c>
      <c r="P2240" s="5">
        <f>VLOOKUP(CONCATENATE($F2240," ",$G2240),AllocFactorMatrix,(P$4+1),FALSE)*$E2245</f>
        <v>0</v>
      </c>
      <c r="Q2240" s="5">
        <f>VLOOKUP(CONCATENATE($F2240," ",$G2240),AllocFactorMatrix,(Q$4+1),FALSE)*$E2245</f>
        <v>0</v>
      </c>
      <c r="R2240" s="5">
        <f>VLOOKUP(CONCATENATE($F2240," ",$G2240),AllocFactorMatrix,(R$4+1),FALSE)*$E2245</f>
        <v>0</v>
      </c>
      <c r="S2240" s="5">
        <f>VLOOKUP(CONCATENATE($F2240," ",$G2240),AllocFactorMatrix,(S$4+1),FALSE)*$E2245</f>
        <v>0</v>
      </c>
      <c r="T2240" s="5">
        <f t="shared" si="3176"/>
        <v>0</v>
      </c>
      <c r="U2240" s="5">
        <f>VLOOKUP(CONCATENATE($F2240," ",$G2240),AllocFactorMatrix,(U$4+1),FALSE)*$E2245</f>
        <v>0</v>
      </c>
      <c r="V2240" s="5">
        <f>VLOOKUP(CONCATENATE($F2240," ",$G2240),AllocFactorMatrix,(V$4+1),FALSE)*$E2245</f>
        <v>0</v>
      </c>
      <c r="W2240" s="5">
        <f>VLOOKUP(CONCATENATE($F2240," ",$G2240),AllocFactorMatrix,(W$4+1),FALSE)*$E2245</f>
        <v>0</v>
      </c>
      <c r="X2240" s="5">
        <f>VLOOKUP(CONCATENATE($F2240," ",$G2240),AllocFactorMatrix,(X$4+1),FALSE)*$E2245</f>
        <v>0</v>
      </c>
      <c r="Y2240" s="5">
        <f t="shared" si="3179"/>
        <v>0</v>
      </c>
      <c r="Z2240" s="5">
        <f>VLOOKUP(CONCATENATE($F2240," ",$G2240),AllocFactorMatrix,(Z$4+1),FALSE)*$E2245</f>
        <v>0</v>
      </c>
      <c r="AA2240" s="5">
        <f>VLOOKUP(CONCATENATE($F2240," ",$G2240),AllocFactorMatrix,(AA$4+1),FALSE)*$E2245</f>
        <v>0</v>
      </c>
      <c r="AB2240" s="5">
        <f t="shared" si="3177"/>
        <v>0</v>
      </c>
      <c r="AC2240" s="5">
        <f>VLOOKUP(CONCATENATE($F2240," ",$G2240),AllocFactorMatrix,(AC$4+1),FALSE)*$E2245</f>
        <v>0</v>
      </c>
      <c r="AD2240" s="5">
        <f>VLOOKUP(CONCATENATE($F2240," ",$G2240),AllocFactorMatrix,(AD$4+1),FALSE)*$E2245</f>
        <v>0</v>
      </c>
      <c r="AE2240" s="5">
        <f>VLOOKUP(CONCATENATE($F2240," ",$G2240),AllocFactorMatrix,(AE$4+1),FALSE)*$E2245</f>
        <v>0</v>
      </c>
    </row>
    <row r="2241" spans="4:31" hidden="1" outlineLevel="1">
      <c r="E2241" s="44"/>
      <c r="F2241" s="167" t="str">
        <f>F2245</f>
        <v>RB_GUP-Land_P</v>
      </c>
      <c r="G2241" s="48" t="str">
        <f>$G$11</f>
        <v>DISTPRI</v>
      </c>
      <c r="H2241" s="4">
        <f t="shared" si="3173"/>
        <v>0</v>
      </c>
      <c r="I2241" s="5">
        <f t="shared" ref="I2241:N2241" si="3181">VLOOKUP(CONCATENATE($F2241," ",$G2241),AllocFactorMatrix,(I$4+1),FALSE)*$E2245</f>
        <v>0</v>
      </c>
      <c r="J2241" s="47">
        <f t="shared" si="3181"/>
        <v>0</v>
      </c>
      <c r="K2241" s="47">
        <f t="shared" si="3181"/>
        <v>0</v>
      </c>
      <c r="L2241" s="5">
        <f t="shared" si="3181"/>
        <v>0</v>
      </c>
      <c r="M2241" s="5">
        <f t="shared" si="3181"/>
        <v>0</v>
      </c>
      <c r="N2241" s="5">
        <f t="shared" si="3181"/>
        <v>0</v>
      </c>
      <c r="O2241" s="5">
        <f t="shared" si="3175"/>
        <v>0</v>
      </c>
      <c r="P2241" s="5">
        <f>VLOOKUP(CONCATENATE($F2241," ",$G2241),AllocFactorMatrix,(P$4+1),FALSE)*$E2245</f>
        <v>0</v>
      </c>
      <c r="Q2241" s="5">
        <f>VLOOKUP(CONCATENATE($F2241," ",$G2241),AllocFactorMatrix,(Q$4+1),FALSE)*$E2245</f>
        <v>0</v>
      </c>
      <c r="R2241" s="5">
        <f>VLOOKUP(CONCATENATE($F2241," ",$G2241),AllocFactorMatrix,(R$4+1),FALSE)*$E2245</f>
        <v>0</v>
      </c>
      <c r="S2241" s="5">
        <f>VLOOKUP(CONCATENATE($F2241," ",$G2241),AllocFactorMatrix,(S$4+1),FALSE)*$E2245</f>
        <v>0</v>
      </c>
      <c r="T2241" s="5">
        <f t="shared" si="3176"/>
        <v>0</v>
      </c>
      <c r="U2241" s="5">
        <f>VLOOKUP(CONCATENATE($F2241," ",$G2241),AllocFactorMatrix,(U$4+1),FALSE)*$E2245</f>
        <v>0</v>
      </c>
      <c r="V2241" s="5">
        <f>VLOOKUP(CONCATENATE($F2241," ",$G2241),AllocFactorMatrix,(V$4+1),FALSE)*$E2245</f>
        <v>0</v>
      </c>
      <c r="W2241" s="5">
        <f>VLOOKUP(CONCATENATE($F2241," ",$G2241),AllocFactorMatrix,(W$4+1),FALSE)*$E2245</f>
        <v>0</v>
      </c>
      <c r="X2241" s="5">
        <f>VLOOKUP(CONCATENATE($F2241," ",$G2241),AllocFactorMatrix,(X$4+1),FALSE)*$E2245</f>
        <v>0</v>
      </c>
      <c r="Y2241" s="5">
        <f t="shared" si="3179"/>
        <v>0</v>
      </c>
      <c r="Z2241" s="5">
        <f>VLOOKUP(CONCATENATE($F2241," ",$G2241),AllocFactorMatrix,(Z$4+1),FALSE)*$E2245</f>
        <v>0</v>
      </c>
      <c r="AA2241" s="5">
        <f>VLOOKUP(CONCATENATE($F2241," ",$G2241),AllocFactorMatrix,(AA$4+1),FALSE)*$E2245</f>
        <v>0</v>
      </c>
      <c r="AB2241" s="5">
        <f t="shared" si="3177"/>
        <v>0</v>
      </c>
      <c r="AC2241" s="5">
        <f>VLOOKUP(CONCATENATE($F2241," ",$G2241),AllocFactorMatrix,(AC$4+1),FALSE)*$E2245</f>
        <v>0</v>
      </c>
      <c r="AD2241" s="5">
        <f>VLOOKUP(CONCATENATE($F2241," ",$G2241),AllocFactorMatrix,(AD$4+1),FALSE)*$E2245</f>
        <v>0</v>
      </c>
      <c r="AE2241" s="5">
        <f>VLOOKUP(CONCATENATE($F2241," ",$G2241),AllocFactorMatrix,(AE$4+1),FALSE)*$E2245</f>
        <v>0</v>
      </c>
    </row>
    <row r="2242" spans="4:31" hidden="1" outlineLevel="1">
      <c r="E2242" s="44"/>
      <c r="F2242" s="167" t="str">
        <f>F2245</f>
        <v>RB_GUP-Land_P</v>
      </c>
      <c r="G2242" s="48" t="str">
        <f>$G$12</f>
        <v>DISTSEC</v>
      </c>
      <c r="H2242" s="4">
        <f t="shared" si="3173"/>
        <v>0</v>
      </c>
      <c r="I2242" s="5">
        <f t="shared" ref="I2242:N2242" si="3182">VLOOKUP(CONCATENATE($F2242," ",$G2242),AllocFactorMatrix,(I$4+1),FALSE)*$E2245</f>
        <v>0</v>
      </c>
      <c r="J2242" s="47">
        <f t="shared" si="3182"/>
        <v>0</v>
      </c>
      <c r="K2242" s="47">
        <f t="shared" si="3182"/>
        <v>0</v>
      </c>
      <c r="L2242" s="5">
        <f t="shared" si="3182"/>
        <v>0</v>
      </c>
      <c r="M2242" s="5">
        <f t="shared" si="3182"/>
        <v>0</v>
      </c>
      <c r="N2242" s="5">
        <f t="shared" si="3182"/>
        <v>0</v>
      </c>
      <c r="O2242" s="5">
        <f t="shared" si="3175"/>
        <v>0</v>
      </c>
      <c r="P2242" s="5">
        <f>VLOOKUP(CONCATENATE($F2242," ",$G2242),AllocFactorMatrix,(P$4+1),FALSE)*$E2245</f>
        <v>0</v>
      </c>
      <c r="Q2242" s="5">
        <f>VLOOKUP(CONCATENATE($F2242," ",$G2242),AllocFactorMatrix,(Q$4+1),FALSE)*$E2245</f>
        <v>0</v>
      </c>
      <c r="R2242" s="5">
        <f>VLOOKUP(CONCATENATE($F2242," ",$G2242),AllocFactorMatrix,(R$4+1),FALSE)*$E2245</f>
        <v>0</v>
      </c>
      <c r="S2242" s="5">
        <f>VLOOKUP(CONCATENATE($F2242," ",$G2242),AllocFactorMatrix,(S$4+1),FALSE)*$E2245</f>
        <v>0</v>
      </c>
      <c r="T2242" s="5">
        <f t="shared" si="3176"/>
        <v>0</v>
      </c>
      <c r="U2242" s="5">
        <f>VLOOKUP(CONCATENATE($F2242," ",$G2242),AllocFactorMatrix,(U$4+1),FALSE)*$E2245</f>
        <v>0</v>
      </c>
      <c r="V2242" s="5">
        <f>VLOOKUP(CONCATENATE($F2242," ",$G2242),AllocFactorMatrix,(V$4+1),FALSE)*$E2245</f>
        <v>0</v>
      </c>
      <c r="W2242" s="5">
        <f>VLOOKUP(CONCATENATE($F2242," ",$G2242),AllocFactorMatrix,(W$4+1),FALSE)*$E2245</f>
        <v>0</v>
      </c>
      <c r="X2242" s="5">
        <f>VLOOKUP(CONCATENATE($F2242," ",$G2242),AllocFactorMatrix,(X$4+1),FALSE)*$E2245</f>
        <v>0</v>
      </c>
      <c r="Y2242" s="5">
        <f t="shared" si="3179"/>
        <v>0</v>
      </c>
      <c r="Z2242" s="5">
        <f>VLOOKUP(CONCATENATE($F2242," ",$G2242),AllocFactorMatrix,(Z$4+1),FALSE)*$E2245</f>
        <v>0</v>
      </c>
      <c r="AA2242" s="5">
        <f>VLOOKUP(CONCATENATE($F2242," ",$G2242),AllocFactorMatrix,(AA$4+1),FALSE)*$E2245</f>
        <v>0</v>
      </c>
      <c r="AB2242" s="5">
        <f t="shared" si="3177"/>
        <v>0</v>
      </c>
      <c r="AC2242" s="5">
        <f>VLOOKUP(CONCATENATE($F2242," ",$G2242),AllocFactorMatrix,(AC$4+1),FALSE)*$E2245</f>
        <v>0</v>
      </c>
      <c r="AD2242" s="5">
        <f>VLOOKUP(CONCATENATE($F2242," ",$G2242),AllocFactorMatrix,(AD$4+1),FALSE)*$E2245</f>
        <v>0</v>
      </c>
      <c r="AE2242" s="5">
        <f>VLOOKUP(CONCATENATE($F2242," ",$G2242),AllocFactorMatrix,(AE$4+1),FALSE)*$E2245</f>
        <v>0</v>
      </c>
    </row>
    <row r="2243" spans="4:31" hidden="1" outlineLevel="1">
      <c r="E2243" s="44"/>
      <c r="F2243" s="167" t="str">
        <f>F2245</f>
        <v>RB_GUP-Land_P</v>
      </c>
      <c r="G2243" s="48" t="str">
        <f>$G$13</f>
        <v>ENERGY</v>
      </c>
      <c r="H2243" s="4">
        <f t="shared" si="3173"/>
        <v>0</v>
      </c>
      <c r="I2243" s="5">
        <f t="shared" ref="I2243:N2243" si="3183">VLOOKUP(CONCATENATE($F2243," ",$G2243),AllocFactorMatrix,(I$4+1),FALSE)*$E2245</f>
        <v>0</v>
      </c>
      <c r="J2243" s="47">
        <f t="shared" si="3183"/>
        <v>0</v>
      </c>
      <c r="K2243" s="47">
        <f t="shared" si="3183"/>
        <v>0</v>
      </c>
      <c r="L2243" s="5">
        <f t="shared" si="3183"/>
        <v>0</v>
      </c>
      <c r="M2243" s="5">
        <f t="shared" si="3183"/>
        <v>0</v>
      </c>
      <c r="N2243" s="5">
        <f t="shared" si="3183"/>
        <v>0</v>
      </c>
      <c r="O2243" s="5">
        <f t="shared" si="3175"/>
        <v>0</v>
      </c>
      <c r="P2243" s="5">
        <f>VLOOKUP(CONCATENATE($F2243," ",$G2243),AllocFactorMatrix,(P$4+1),FALSE)*$E2245</f>
        <v>0</v>
      </c>
      <c r="Q2243" s="5">
        <f>VLOOKUP(CONCATENATE($F2243," ",$G2243),AllocFactorMatrix,(Q$4+1),FALSE)*$E2245</f>
        <v>0</v>
      </c>
      <c r="R2243" s="5">
        <f>VLOOKUP(CONCATENATE($F2243," ",$G2243),AllocFactorMatrix,(R$4+1),FALSE)*$E2245</f>
        <v>0</v>
      </c>
      <c r="S2243" s="5">
        <f>VLOOKUP(CONCATENATE($F2243," ",$G2243),AllocFactorMatrix,(S$4+1),FALSE)*$E2245</f>
        <v>0</v>
      </c>
      <c r="T2243" s="5">
        <f t="shared" si="3176"/>
        <v>0</v>
      </c>
      <c r="U2243" s="5">
        <f>VLOOKUP(CONCATENATE($F2243," ",$G2243),AllocFactorMatrix,(U$4+1),FALSE)*$E2245</f>
        <v>0</v>
      </c>
      <c r="V2243" s="5">
        <f>VLOOKUP(CONCATENATE($F2243," ",$G2243),AllocFactorMatrix,(V$4+1),FALSE)*$E2245</f>
        <v>0</v>
      </c>
      <c r="W2243" s="5">
        <f>VLOOKUP(CONCATENATE($F2243," ",$G2243),AllocFactorMatrix,(W$4+1),FALSE)*$E2245</f>
        <v>0</v>
      </c>
      <c r="X2243" s="5">
        <f>VLOOKUP(CONCATENATE($F2243," ",$G2243),AllocFactorMatrix,(X$4+1),FALSE)*$E2245</f>
        <v>0</v>
      </c>
      <c r="Y2243" s="5">
        <f t="shared" si="3179"/>
        <v>0</v>
      </c>
      <c r="Z2243" s="5">
        <f>VLOOKUP(CONCATENATE($F2243," ",$G2243),AllocFactorMatrix,(Z$4+1),FALSE)*$E2245</f>
        <v>0</v>
      </c>
      <c r="AA2243" s="5">
        <f>VLOOKUP(CONCATENATE($F2243," ",$G2243),AllocFactorMatrix,(AA$4+1),FALSE)*$E2245</f>
        <v>0</v>
      </c>
      <c r="AB2243" s="5">
        <f t="shared" si="3177"/>
        <v>0</v>
      </c>
      <c r="AC2243" s="5">
        <f>VLOOKUP(CONCATENATE($F2243," ",$G2243),AllocFactorMatrix,(AC$4+1),FALSE)*$E2245</f>
        <v>0</v>
      </c>
      <c r="AD2243" s="5">
        <f>VLOOKUP(CONCATENATE($F2243," ",$G2243),AllocFactorMatrix,(AD$4+1),FALSE)*$E2245</f>
        <v>0</v>
      </c>
      <c r="AE2243" s="5">
        <f>VLOOKUP(CONCATENATE($F2243," ",$G2243),AllocFactorMatrix,(AE$4+1),FALSE)*$E2245</f>
        <v>0</v>
      </c>
    </row>
    <row r="2244" spans="4:31" hidden="1" outlineLevel="1">
      <c r="E2244" s="44"/>
      <c r="F2244" s="167" t="str">
        <f>F2245</f>
        <v>RB_GUP-Land_P</v>
      </c>
      <c r="G2244" s="48" t="str">
        <f>$G$14</f>
        <v>CUSTOMER</v>
      </c>
      <c r="H2244" s="4">
        <f t="shared" si="3173"/>
        <v>0</v>
      </c>
      <c r="I2244" s="5">
        <f t="shared" ref="I2244:N2244" si="3184">VLOOKUP(CONCATENATE($F2244," ",$G2244),AllocFactorMatrix,(I$4+1),FALSE)*$E2245</f>
        <v>0</v>
      </c>
      <c r="J2244" s="47">
        <f t="shared" si="3184"/>
        <v>0</v>
      </c>
      <c r="K2244" s="47">
        <f t="shared" si="3184"/>
        <v>0</v>
      </c>
      <c r="L2244" s="5">
        <f t="shared" si="3184"/>
        <v>0</v>
      </c>
      <c r="M2244" s="5">
        <f t="shared" si="3184"/>
        <v>0</v>
      </c>
      <c r="N2244" s="5">
        <f t="shared" si="3184"/>
        <v>0</v>
      </c>
      <c r="O2244" s="5">
        <f t="shared" si="3175"/>
        <v>0</v>
      </c>
      <c r="P2244" s="5">
        <f>VLOOKUP(CONCATENATE($F2244," ",$G2244),AllocFactorMatrix,(P$4+1),FALSE)*$E2245</f>
        <v>0</v>
      </c>
      <c r="Q2244" s="5">
        <f>VLOOKUP(CONCATENATE($F2244," ",$G2244),AllocFactorMatrix,(Q$4+1),FALSE)*$E2245</f>
        <v>0</v>
      </c>
      <c r="R2244" s="5">
        <f>VLOOKUP(CONCATENATE($F2244," ",$G2244),AllocFactorMatrix,(R$4+1),FALSE)*$E2245</f>
        <v>0</v>
      </c>
      <c r="S2244" s="5">
        <f>VLOOKUP(CONCATENATE($F2244," ",$G2244),AllocFactorMatrix,(S$4+1),FALSE)*$E2245</f>
        <v>0</v>
      </c>
      <c r="T2244" s="5">
        <f t="shared" si="3176"/>
        <v>0</v>
      </c>
      <c r="U2244" s="5">
        <f>VLOOKUP(CONCATENATE($F2244," ",$G2244),AllocFactorMatrix,(U$4+1),FALSE)*$E2245</f>
        <v>0</v>
      </c>
      <c r="V2244" s="5">
        <f>VLOOKUP(CONCATENATE($F2244," ",$G2244),AllocFactorMatrix,(V$4+1),FALSE)*$E2245</f>
        <v>0</v>
      </c>
      <c r="W2244" s="5">
        <f>VLOOKUP(CONCATENATE($F2244," ",$G2244),AllocFactorMatrix,(W$4+1),FALSE)*$E2245</f>
        <v>0</v>
      </c>
      <c r="X2244" s="5">
        <f>VLOOKUP(CONCATENATE($F2244," ",$G2244),AllocFactorMatrix,(X$4+1),FALSE)*$E2245</f>
        <v>0</v>
      </c>
      <c r="Y2244" s="5">
        <f t="shared" si="3179"/>
        <v>0</v>
      </c>
      <c r="Z2244" s="5">
        <f>VLOOKUP(CONCATENATE($F2244," ",$G2244),AllocFactorMatrix,(Z$4+1),FALSE)*$E2245</f>
        <v>0</v>
      </c>
      <c r="AA2244" s="5">
        <f>VLOOKUP(CONCATENATE($F2244," ",$G2244),AllocFactorMatrix,(AA$4+1),FALSE)*$E2245</f>
        <v>0</v>
      </c>
      <c r="AB2244" s="5">
        <f t="shared" si="3177"/>
        <v>0</v>
      </c>
      <c r="AC2244" s="5">
        <f>VLOOKUP(CONCATENATE($F2244," ",$G2244),AllocFactorMatrix,(AC$4+1),FALSE)*$E2245</f>
        <v>0</v>
      </c>
      <c r="AD2244" s="5">
        <f>VLOOKUP(CONCATENATE($F2244," ",$G2244),AllocFactorMatrix,(AD$4+1),FALSE)*$E2245</f>
        <v>0</v>
      </c>
      <c r="AE2244" s="5">
        <f>VLOOKUP(CONCATENATE($F2244," ",$G2244),AllocFactorMatrix,(AE$4+1),FALSE)*$E2245</f>
        <v>0</v>
      </c>
    </row>
    <row r="2245" spans="4:31" collapsed="1">
      <c r="D2245" s="96" t="s">
        <v>689</v>
      </c>
      <c r="E2245" s="87">
        <v>2820664</v>
      </c>
      <c r="F2245" s="87" t="s">
        <v>540</v>
      </c>
      <c r="G2245" s="48" t="str">
        <f>$G$15</f>
        <v>TOTAL</v>
      </c>
      <c r="H2245" s="4">
        <f t="shared" si="3173"/>
        <v>2820664</v>
      </c>
      <c r="I2245" s="5">
        <f t="shared" ref="I2245:N2245" si="3185">VLOOKUP(CONCATENATE($F2245," ",$G2245),AllocFactorMatrix,(I$4+1),FALSE)*$E2245</f>
        <v>1450585.4949428549</v>
      </c>
      <c r="J2245" s="47">
        <f t="shared" si="3185"/>
        <v>324.5208417004788</v>
      </c>
      <c r="K2245" s="47">
        <f t="shared" si="3185"/>
        <v>568.21285446046306</v>
      </c>
      <c r="L2245" s="5">
        <f t="shared" si="3185"/>
        <v>338084.29651068541</v>
      </c>
      <c r="M2245" s="5">
        <f t="shared" si="3185"/>
        <v>4704.4386830944059</v>
      </c>
      <c r="N2245" s="5">
        <f t="shared" si="3185"/>
        <v>655.20461611251619</v>
      </c>
      <c r="O2245" s="5">
        <f t="shared" si="3175"/>
        <v>343443.93980989233</v>
      </c>
      <c r="P2245" s="5">
        <f>VLOOKUP(CONCATENATE($F2245," ",$G2245),AllocFactorMatrix,(P$4+1),FALSE)*$E2245</f>
        <v>201090.074453926</v>
      </c>
      <c r="Q2245" s="5">
        <f>VLOOKUP(CONCATENATE($F2245," ",$G2245),AllocFactorMatrix,(Q$4+1),FALSE)*$E2245</f>
        <v>36087.419379581479</v>
      </c>
      <c r="R2245" s="5">
        <f>VLOOKUP(CONCATENATE($F2245," ",$G2245),AllocFactorMatrix,(R$4+1),FALSE)*$E2245</f>
        <v>7318.1603847386359</v>
      </c>
      <c r="S2245" s="5">
        <f>VLOOKUP(CONCATENATE($F2245," ",$G2245),AllocFactorMatrix,(S$4+1),FALSE)*$E2245</f>
        <v>277.9038311775443</v>
      </c>
      <c r="T2245" s="5">
        <f t="shared" si="3176"/>
        <v>244773.55804942365</v>
      </c>
      <c r="U2245" s="5">
        <f>VLOOKUP(CONCATENATE($F2245," ",$G2245),AllocFactorMatrix,(U$4+1),FALSE)*$E2245</f>
        <v>9537.2678997879357</v>
      </c>
      <c r="V2245" s="5">
        <f>VLOOKUP(CONCATENATE($F2245," ",$G2245),AllocFactorMatrix,(V$4+1),FALSE)*$E2245</f>
        <v>128758.62393876289</v>
      </c>
      <c r="W2245" s="5">
        <f>VLOOKUP(CONCATENATE($F2245," ",$G2245),AllocFactorMatrix,(W$4+1),FALSE)*$E2245</f>
        <v>492450.0490125154</v>
      </c>
      <c r="X2245" s="5">
        <f>VLOOKUP(CONCATENATE($F2245," ",$G2245),AllocFactorMatrix,(X$4+1),FALSE)*$E2245</f>
        <v>89211.893700252098</v>
      </c>
      <c r="Y2245" s="5">
        <f t="shared" si="3179"/>
        <v>719957.83455131832</v>
      </c>
      <c r="Z2245" s="5">
        <f>VLOOKUP(CONCATENATE($F2245," ",$G2245),AllocFactorMatrix,(Z$4+1),FALSE)*$E2245</f>
        <v>55273.461523681748</v>
      </c>
      <c r="AA2245" s="5">
        <f>VLOOKUP(CONCATENATE($F2245," ",$G2245),AllocFactorMatrix,(AA$4+1),FALSE)*$E2245</f>
        <v>1103.952797156418</v>
      </c>
      <c r="AB2245" s="5">
        <f t="shared" si="3177"/>
        <v>56377.414320838165</v>
      </c>
      <c r="AC2245" s="5">
        <f>VLOOKUP(CONCATENATE($F2245," ",$G2245),AllocFactorMatrix,(AC$4+1),FALSE)*$E2245</f>
        <v>729.14637909919463</v>
      </c>
      <c r="AD2245" s="5">
        <f>VLOOKUP(CONCATENATE($F2245," ",$G2245),AllocFactorMatrix,(AD$4+1),FALSE)*$E2245</f>
        <v>3239.2833647063312</v>
      </c>
      <c r="AE2245" s="5">
        <f>VLOOKUP(CONCATENATE($F2245," ",$G2245),AllocFactorMatrix,(AE$4+1),FALSE)*$E2245</f>
        <v>664.59488570628355</v>
      </c>
    </row>
    <row r="2246" spans="4:31" hidden="1" outlineLevel="1">
      <c r="E2246" s="44"/>
      <c r="F2246" s="167" t="str">
        <f>F2253</f>
        <v>RB_GUP-Land_T</v>
      </c>
      <c r="G2246" s="48" t="str">
        <f>$G$8</f>
        <v>PRODUCTION</v>
      </c>
      <c r="H2246" s="4">
        <f t="shared" si="3173"/>
        <v>16463.514761484781</v>
      </c>
      <c r="I2246" s="5">
        <f t="shared" ref="I2246:N2246" si="3186">VLOOKUP(CONCATENATE($F2246," ",$G2246),AllocFactorMatrix,(I$4+1),FALSE)*$E2253</f>
        <v>8466.7070267098079</v>
      </c>
      <c r="J2246" s="47">
        <f t="shared" si="3186"/>
        <v>1.8941475013490787</v>
      </c>
      <c r="K2246" s="47">
        <f t="shared" si="3186"/>
        <v>3.3165172161857059</v>
      </c>
      <c r="L2246" s="5">
        <f t="shared" si="3186"/>
        <v>1973.3140162138657</v>
      </c>
      <c r="M2246" s="5">
        <f t="shared" si="3186"/>
        <v>27.458639420939456</v>
      </c>
      <c r="N2246" s="5">
        <f t="shared" si="3186"/>
        <v>3.8242665092904997</v>
      </c>
      <c r="O2246" s="5">
        <f t="shared" ref="O2246:O2253" si="3187">SUBTOTAL(9,L2246:N2246)</f>
        <v>2004.5969221440957</v>
      </c>
      <c r="P2246" s="5">
        <f>VLOOKUP(CONCATENATE($F2246," ",$G2246),AllocFactorMatrix,(P$4+1),FALSE)*$E2253</f>
        <v>1173.7127886059041</v>
      </c>
      <c r="Q2246" s="5">
        <f>VLOOKUP(CONCATENATE($F2246," ",$G2246),AllocFactorMatrix,(Q$4+1),FALSE)*$E2253</f>
        <v>210.63329827999067</v>
      </c>
      <c r="R2246" s="5">
        <f>VLOOKUP(CONCATENATE($F2246," ",$G2246),AllocFactorMatrix,(R$4+1),FALSE)*$E2253</f>
        <v>42.71428341732927</v>
      </c>
      <c r="S2246" s="5">
        <f>VLOOKUP(CONCATENATE($F2246," ",$G2246),AllocFactorMatrix,(S$4+1),FALSE)*$E2253</f>
        <v>1.622055596435688</v>
      </c>
      <c r="T2246" s="5">
        <f>SUBTOTAL(9,P2246:S2246)</f>
        <v>1428.6824258996596</v>
      </c>
      <c r="U2246" s="5">
        <f>VLOOKUP(CONCATENATE($F2246," ",$G2246),AllocFactorMatrix,(U$4+1),FALSE)*$E2253</f>
        <v>55.666662478194347</v>
      </c>
      <c r="V2246" s="5">
        <f>VLOOKUP(CONCATENATE($F2246," ",$G2246),AllocFactorMatrix,(V$4+1),FALSE)*$E2253</f>
        <v>751.53208814814172</v>
      </c>
      <c r="W2246" s="5">
        <f>VLOOKUP(CONCATENATE($F2246," ",$G2246),AllocFactorMatrix,(W$4+1),FALSE)*$E2253</f>
        <v>2874.308549763974</v>
      </c>
      <c r="X2246" s="5">
        <f>VLOOKUP(CONCATENATE($F2246," ",$G2246),AllocFactorMatrix,(X$4+1),FALSE)*$E2253</f>
        <v>520.70765211103185</v>
      </c>
      <c r="Y2246" s="5">
        <f>SUBTOTAL(9,U2246:X2246)</f>
        <v>4202.2149525013419</v>
      </c>
      <c r="Z2246" s="5">
        <f>VLOOKUP(CONCATENATE($F2246," ",$G2246),AllocFactorMatrix,(Z$4+1),FALSE)*$E2253</f>
        <v>322.61745805721466</v>
      </c>
      <c r="AA2246" s="5">
        <f>VLOOKUP(CONCATENATE($F2246," ",$G2246),AllocFactorMatrix,(AA$4+1),FALSE)*$E2253</f>
        <v>6.4434981167438226</v>
      </c>
      <c r="AB2246" s="5">
        <f t="shared" ref="AB2246:AB2253" si="3188">SUBTOTAL(9,Z2246:AA2246)</f>
        <v>329.06095617395846</v>
      </c>
      <c r="AC2246" s="5">
        <f>VLOOKUP(CONCATENATE($F2246," ",$G2246),AllocFactorMatrix,(AC$4+1),FALSE)*$E2253</f>
        <v>4.2558462034410223</v>
      </c>
      <c r="AD2246" s="5">
        <f>VLOOKUP(CONCATENATE($F2246," ",$G2246),AllocFactorMatrix,(AD$4+1),FALSE)*$E2253</f>
        <v>18.906891955750403</v>
      </c>
      <c r="AE2246" s="5">
        <f>VLOOKUP(CONCATENATE($F2246," ",$G2246),AllocFactorMatrix,(AE$4+1),FALSE)*$E2253</f>
        <v>3.879075179189257</v>
      </c>
    </row>
    <row r="2247" spans="4:31" hidden="1" outlineLevel="1">
      <c r="E2247" s="44"/>
      <c r="F2247" s="167" t="str">
        <f>F2253</f>
        <v>RB_GUP-Land_T</v>
      </c>
      <c r="G2247" s="48" t="str">
        <f>$G$9</f>
        <v>BULKTRAN</v>
      </c>
      <c r="H2247" s="4">
        <f t="shared" si="3173"/>
        <v>631805.75114925252</v>
      </c>
      <c r="I2247" s="5">
        <f t="shared" ref="I2247:N2247" si="3189">VLOOKUP(CONCATENATE($F2247," ",$G2247),AllocFactorMatrix,(I$4+1),FALSE)*$E2253</f>
        <v>324919.33042665868</v>
      </c>
      <c r="J2247" s="47">
        <f t="shared" si="3189"/>
        <v>72.690024105727844</v>
      </c>
      <c r="K2247" s="47">
        <f t="shared" si="3189"/>
        <v>127.27504918170118</v>
      </c>
      <c r="L2247" s="5">
        <f t="shared" si="3189"/>
        <v>75728.127458180141</v>
      </c>
      <c r="M2247" s="5">
        <f t="shared" si="3189"/>
        <v>1053.7559297768403</v>
      </c>
      <c r="N2247" s="5">
        <f t="shared" si="3189"/>
        <v>146.7604949187234</v>
      </c>
      <c r="O2247" s="5">
        <f t="shared" si="3187"/>
        <v>76928.643882875709</v>
      </c>
      <c r="P2247" s="5">
        <f>VLOOKUP(CONCATENATE($F2247," ",$G2247),AllocFactorMatrix,(P$4+1),FALSE)*$E2253</f>
        <v>45042.538047432034</v>
      </c>
      <c r="Q2247" s="5">
        <f>VLOOKUP(CONCATENATE($F2247," ",$G2247),AllocFactorMatrix,(Q$4+1),FALSE)*$E2253</f>
        <v>8083.2878741156583</v>
      </c>
      <c r="R2247" s="5">
        <f>VLOOKUP(CONCATENATE($F2247," ",$G2247),AllocFactorMatrix,(R$4+1),FALSE)*$E2253</f>
        <v>1639.2082924128849</v>
      </c>
      <c r="S2247" s="5">
        <f>VLOOKUP(CONCATENATE($F2247," ",$G2247),AllocFactorMatrix,(S$4+1),FALSE)*$E2253</f>
        <v>62.248193618376177</v>
      </c>
      <c r="T2247" s="5">
        <f t="shared" ref="T2247:T2253" si="3190">SUBTOTAL(9,P2247:S2247)</f>
        <v>54827.282407578954</v>
      </c>
      <c r="U2247" s="5">
        <f>VLOOKUP(CONCATENATE($F2247," ",$G2247),AllocFactorMatrix,(U$4+1),FALSE)*$E2253</f>
        <v>2136.2702928591179</v>
      </c>
      <c r="V2247" s="5">
        <f>VLOOKUP(CONCATENATE($F2247," ",$G2247),AllocFactorMatrix,(V$4+1),FALSE)*$E2253</f>
        <v>28840.88254204479</v>
      </c>
      <c r="W2247" s="5">
        <f>VLOOKUP(CONCATENATE($F2247," ",$G2247),AllocFactorMatrix,(W$4+1),FALSE)*$E2253</f>
        <v>110304.79813258103</v>
      </c>
      <c r="X2247" s="5">
        <f>VLOOKUP(CONCATENATE($F2247," ",$G2247),AllocFactorMatrix,(X$4+1),FALSE)*$E2253</f>
        <v>19982.737224545373</v>
      </c>
      <c r="Y2247" s="5">
        <f t="shared" ref="Y2247:Y2253" si="3191">SUBTOTAL(9,U2247:X2247)</f>
        <v>161264.6881920303</v>
      </c>
      <c r="Z2247" s="5">
        <f>VLOOKUP(CONCATENATE($F2247," ",$G2247),AllocFactorMatrix,(Z$4+1),FALSE)*$E2253</f>
        <v>12380.804972371418</v>
      </c>
      <c r="AA2247" s="5">
        <f>VLOOKUP(CONCATENATE($F2247," ",$G2247),AllocFactorMatrix,(AA$4+1),FALSE)*$E2253</f>
        <v>247.27643074138891</v>
      </c>
      <c r="AB2247" s="5">
        <f t="shared" si="3188"/>
        <v>12628.081403112807</v>
      </c>
      <c r="AC2247" s="5">
        <f>VLOOKUP(CONCATENATE($F2247," ",$G2247),AllocFactorMatrix,(AC$4+1),FALSE)*$E2253</f>
        <v>163.32284729571631</v>
      </c>
      <c r="AD2247" s="5">
        <f>VLOOKUP(CONCATENATE($F2247," ",$G2247),AllocFactorMatrix,(AD$4+1),FALSE)*$E2253</f>
        <v>725.5730776241204</v>
      </c>
      <c r="AE2247" s="5">
        <f>VLOOKUP(CONCATENATE($F2247," ",$G2247),AllocFactorMatrix,(AE$4+1),FALSE)*$E2253</f>
        <v>148.86383878888455</v>
      </c>
    </row>
    <row r="2248" spans="4:31" hidden="1" outlineLevel="1">
      <c r="E2248" s="44"/>
      <c r="F2248" s="167" t="str">
        <f>F2253</f>
        <v>RB_GUP-Land_T</v>
      </c>
      <c r="G2248" s="48" t="str">
        <f>$G$10</f>
        <v>SUBTRAN</v>
      </c>
      <c r="H2248" s="4">
        <f t="shared" si="3173"/>
        <v>188387.73408926243</v>
      </c>
      <c r="I2248" s="5">
        <f t="shared" ref="I2248:N2248" si="3192">VLOOKUP(CONCATENATE($F2248," ",$G2248),AllocFactorMatrix,(I$4+1),FALSE)*$E2253</f>
        <v>96241.674459081929</v>
      </c>
      <c r="J2248" s="47">
        <f t="shared" si="3192"/>
        <v>15.671497049729409</v>
      </c>
      <c r="K2248" s="47">
        <f t="shared" si="3192"/>
        <v>29.167346821401445</v>
      </c>
      <c r="L2248" s="5">
        <f t="shared" si="3192"/>
        <v>22554.367623992166</v>
      </c>
      <c r="M2248" s="5">
        <f t="shared" si="3192"/>
        <v>315.21519158963224</v>
      </c>
      <c r="N2248" s="5">
        <f t="shared" si="3192"/>
        <v>57.052485108629654</v>
      </c>
      <c r="O2248" s="5">
        <f t="shared" si="3187"/>
        <v>22926.635300690428</v>
      </c>
      <c r="P2248" s="5">
        <f>VLOOKUP(CONCATENATE($F2248," ",$G2248),AllocFactorMatrix,(P$4+1),FALSE)*$E2253</f>
        <v>13021.391711159356</v>
      </c>
      <c r="Q2248" s="5">
        <f>VLOOKUP(CONCATENATE($F2248," ",$G2248),AllocFactorMatrix,(Q$4+1),FALSE)*$E2253</f>
        <v>2343.3264763555035</v>
      </c>
      <c r="R2248" s="5">
        <f>VLOOKUP(CONCATENATE($F2248," ",$G2248),AllocFactorMatrix,(R$4+1),FALSE)*$E2253</f>
        <v>615.10513299388981</v>
      </c>
      <c r="S2248" s="5">
        <f>VLOOKUP(CONCATENATE($F2248," ",$G2248),AllocFactorMatrix,(S$4+1),FALSE)*$E2253</f>
        <v>0</v>
      </c>
      <c r="T2248" s="5">
        <f t="shared" si="3190"/>
        <v>15979.823320508749</v>
      </c>
      <c r="U2248" s="5">
        <f>VLOOKUP(CONCATENATE($F2248," ",$G2248),AllocFactorMatrix,(U$4+1),FALSE)*$E2253</f>
        <v>587.79409652078948</v>
      </c>
      <c r="V2248" s="5">
        <f>VLOOKUP(CONCATENATE($F2248," ",$G2248),AllocFactorMatrix,(V$4+1),FALSE)*$E2253</f>
        <v>8247.321146119999</v>
      </c>
      <c r="W2248" s="5">
        <f>VLOOKUP(CONCATENATE($F2248," ",$G2248),AllocFactorMatrix,(W$4+1),FALSE)*$E2253</f>
        <v>40665.65512747677</v>
      </c>
      <c r="X2248" s="5">
        <f>VLOOKUP(CONCATENATE($F2248," ",$G2248),AllocFactorMatrix,(X$4+1),FALSE)*$E2253</f>
        <v>0</v>
      </c>
      <c r="Y2248" s="5">
        <f t="shared" si="3191"/>
        <v>49500.770370117556</v>
      </c>
      <c r="Z2248" s="5">
        <f>VLOOKUP(CONCATENATE($F2248," ",$G2248),AllocFactorMatrix,(Z$4+1),FALSE)*$E2253</f>
        <v>3574.6857072801281</v>
      </c>
      <c r="AA2248" s="5">
        <f>VLOOKUP(CONCATENATE($F2248," ",$G2248),AllocFactorMatrix,(AA$4+1),FALSE)*$E2253</f>
        <v>71.77438794431194</v>
      </c>
      <c r="AB2248" s="5">
        <f t="shared" si="3188"/>
        <v>3646.46009522444</v>
      </c>
      <c r="AC2248" s="5">
        <f>VLOOKUP(CONCATENATE($F2248," ",$G2248),AllocFactorMatrix,(AC$4+1),FALSE)*$E2253</f>
        <v>47.531699768220612</v>
      </c>
      <c r="AD2248" s="5">
        <f>VLOOKUP(CONCATENATE($F2248," ",$G2248),AllocFactorMatrix,(AD$4+1),FALSE)*$E2253</f>
        <v>0</v>
      </c>
      <c r="AE2248" s="5">
        <f>VLOOKUP(CONCATENATE($F2248," ",$G2248),AllocFactorMatrix,(AE$4+1),FALSE)*$E2253</f>
        <v>0</v>
      </c>
    </row>
    <row r="2249" spans="4:31" hidden="1" outlineLevel="1">
      <c r="E2249" s="44"/>
      <c r="F2249" s="167" t="str">
        <f>F2253</f>
        <v>RB_GUP-Land_T</v>
      </c>
      <c r="G2249" s="48" t="str">
        <f>$G$11</f>
        <v>DISTPRI</v>
      </c>
      <c r="H2249" s="4">
        <f t="shared" si="3173"/>
        <v>0</v>
      </c>
      <c r="I2249" s="5">
        <f t="shared" ref="I2249:N2249" si="3193">VLOOKUP(CONCATENATE($F2249," ",$G2249),AllocFactorMatrix,(I$4+1),FALSE)*$E2253</f>
        <v>0</v>
      </c>
      <c r="J2249" s="47">
        <f t="shared" si="3193"/>
        <v>0</v>
      </c>
      <c r="K2249" s="47">
        <f t="shared" si="3193"/>
        <v>0</v>
      </c>
      <c r="L2249" s="5">
        <f t="shared" si="3193"/>
        <v>0</v>
      </c>
      <c r="M2249" s="5">
        <f t="shared" si="3193"/>
        <v>0</v>
      </c>
      <c r="N2249" s="5">
        <f t="shared" si="3193"/>
        <v>0</v>
      </c>
      <c r="O2249" s="5">
        <f t="shared" si="3187"/>
        <v>0</v>
      </c>
      <c r="P2249" s="5">
        <f>VLOOKUP(CONCATENATE($F2249," ",$G2249),AllocFactorMatrix,(P$4+1),FALSE)*$E2253</f>
        <v>0</v>
      </c>
      <c r="Q2249" s="5">
        <f>VLOOKUP(CONCATENATE($F2249," ",$G2249),AllocFactorMatrix,(Q$4+1),FALSE)*$E2253</f>
        <v>0</v>
      </c>
      <c r="R2249" s="5">
        <f>VLOOKUP(CONCATENATE($F2249," ",$G2249),AllocFactorMatrix,(R$4+1),FALSE)*$E2253</f>
        <v>0</v>
      </c>
      <c r="S2249" s="5">
        <f>VLOOKUP(CONCATENATE($F2249," ",$G2249),AllocFactorMatrix,(S$4+1),FALSE)*$E2253</f>
        <v>0</v>
      </c>
      <c r="T2249" s="5">
        <f t="shared" si="3190"/>
        <v>0</v>
      </c>
      <c r="U2249" s="5">
        <f>VLOOKUP(CONCATENATE($F2249," ",$G2249),AllocFactorMatrix,(U$4+1),FALSE)*$E2253</f>
        <v>0</v>
      </c>
      <c r="V2249" s="5">
        <f>VLOOKUP(CONCATENATE($F2249," ",$G2249),AllocFactorMatrix,(V$4+1),FALSE)*$E2253</f>
        <v>0</v>
      </c>
      <c r="W2249" s="5">
        <f>VLOOKUP(CONCATENATE($F2249," ",$G2249),AllocFactorMatrix,(W$4+1),FALSE)*$E2253</f>
        <v>0</v>
      </c>
      <c r="X2249" s="5">
        <f>VLOOKUP(CONCATENATE($F2249," ",$G2249),AllocFactorMatrix,(X$4+1),FALSE)*$E2253</f>
        <v>0</v>
      </c>
      <c r="Y2249" s="5">
        <f t="shared" si="3191"/>
        <v>0</v>
      </c>
      <c r="Z2249" s="5">
        <f>VLOOKUP(CONCATENATE($F2249," ",$G2249),AllocFactorMatrix,(Z$4+1),FALSE)*$E2253</f>
        <v>0</v>
      </c>
      <c r="AA2249" s="5">
        <f>VLOOKUP(CONCATENATE($F2249," ",$G2249),AllocFactorMatrix,(AA$4+1),FALSE)*$E2253</f>
        <v>0</v>
      </c>
      <c r="AB2249" s="5">
        <f t="shared" si="3188"/>
        <v>0</v>
      </c>
      <c r="AC2249" s="5">
        <f>VLOOKUP(CONCATENATE($F2249," ",$G2249),AllocFactorMatrix,(AC$4+1),FALSE)*$E2253</f>
        <v>0</v>
      </c>
      <c r="AD2249" s="5">
        <f>VLOOKUP(CONCATENATE($F2249," ",$G2249),AllocFactorMatrix,(AD$4+1),FALSE)*$E2253</f>
        <v>0</v>
      </c>
      <c r="AE2249" s="5">
        <f>VLOOKUP(CONCATENATE($F2249," ",$G2249),AllocFactorMatrix,(AE$4+1),FALSE)*$E2253</f>
        <v>0</v>
      </c>
    </row>
    <row r="2250" spans="4:31" hidden="1" outlineLevel="1">
      <c r="E2250" s="44"/>
      <c r="F2250" s="167" t="str">
        <f>F2253</f>
        <v>RB_GUP-Land_T</v>
      </c>
      <c r="G2250" s="48" t="str">
        <f>$G$12</f>
        <v>DISTSEC</v>
      </c>
      <c r="H2250" s="4">
        <f t="shared" si="3173"/>
        <v>0</v>
      </c>
      <c r="I2250" s="5">
        <f t="shared" ref="I2250:N2250" si="3194">VLOOKUP(CONCATENATE($F2250," ",$G2250),AllocFactorMatrix,(I$4+1),FALSE)*$E2253</f>
        <v>0</v>
      </c>
      <c r="J2250" s="47">
        <f t="shared" si="3194"/>
        <v>0</v>
      </c>
      <c r="K2250" s="47">
        <f t="shared" si="3194"/>
        <v>0</v>
      </c>
      <c r="L2250" s="5">
        <f t="shared" si="3194"/>
        <v>0</v>
      </c>
      <c r="M2250" s="5">
        <f t="shared" si="3194"/>
        <v>0</v>
      </c>
      <c r="N2250" s="5">
        <f t="shared" si="3194"/>
        <v>0</v>
      </c>
      <c r="O2250" s="5">
        <f t="shared" si="3187"/>
        <v>0</v>
      </c>
      <c r="P2250" s="5">
        <f>VLOOKUP(CONCATENATE($F2250," ",$G2250),AllocFactorMatrix,(P$4+1),FALSE)*$E2253</f>
        <v>0</v>
      </c>
      <c r="Q2250" s="5">
        <f>VLOOKUP(CONCATENATE($F2250," ",$G2250),AllocFactorMatrix,(Q$4+1),FALSE)*$E2253</f>
        <v>0</v>
      </c>
      <c r="R2250" s="5">
        <f>VLOOKUP(CONCATENATE($F2250," ",$G2250),AllocFactorMatrix,(R$4+1),FALSE)*$E2253</f>
        <v>0</v>
      </c>
      <c r="S2250" s="5">
        <f>VLOOKUP(CONCATENATE($F2250," ",$G2250),AllocFactorMatrix,(S$4+1),FALSE)*$E2253</f>
        <v>0</v>
      </c>
      <c r="T2250" s="5">
        <f t="shared" si="3190"/>
        <v>0</v>
      </c>
      <c r="U2250" s="5">
        <f>VLOOKUP(CONCATENATE($F2250," ",$G2250),AllocFactorMatrix,(U$4+1),FALSE)*$E2253</f>
        <v>0</v>
      </c>
      <c r="V2250" s="5">
        <f>VLOOKUP(CONCATENATE($F2250," ",$G2250),AllocFactorMatrix,(V$4+1),FALSE)*$E2253</f>
        <v>0</v>
      </c>
      <c r="W2250" s="5">
        <f>VLOOKUP(CONCATENATE($F2250," ",$G2250),AllocFactorMatrix,(W$4+1),FALSE)*$E2253</f>
        <v>0</v>
      </c>
      <c r="X2250" s="5">
        <f>VLOOKUP(CONCATENATE($F2250," ",$G2250),AllocFactorMatrix,(X$4+1),FALSE)*$E2253</f>
        <v>0</v>
      </c>
      <c r="Y2250" s="5">
        <f t="shared" si="3191"/>
        <v>0</v>
      </c>
      <c r="Z2250" s="5">
        <f>VLOOKUP(CONCATENATE($F2250," ",$G2250),AllocFactorMatrix,(Z$4+1),FALSE)*$E2253</f>
        <v>0</v>
      </c>
      <c r="AA2250" s="5">
        <f>VLOOKUP(CONCATENATE($F2250," ",$G2250),AllocFactorMatrix,(AA$4+1),FALSE)*$E2253</f>
        <v>0</v>
      </c>
      <c r="AB2250" s="5">
        <f t="shared" si="3188"/>
        <v>0</v>
      </c>
      <c r="AC2250" s="5">
        <f>VLOOKUP(CONCATENATE($F2250," ",$G2250),AllocFactorMatrix,(AC$4+1),FALSE)*$E2253</f>
        <v>0</v>
      </c>
      <c r="AD2250" s="5">
        <f>VLOOKUP(CONCATENATE($F2250," ",$G2250),AllocFactorMatrix,(AD$4+1),FALSE)*$E2253</f>
        <v>0</v>
      </c>
      <c r="AE2250" s="5">
        <f>VLOOKUP(CONCATENATE($F2250," ",$G2250),AllocFactorMatrix,(AE$4+1),FALSE)*$E2253</f>
        <v>0</v>
      </c>
    </row>
    <row r="2251" spans="4:31" hidden="1" outlineLevel="1">
      <c r="E2251" s="44"/>
      <c r="F2251" s="167" t="str">
        <f>F2253</f>
        <v>RB_GUP-Land_T</v>
      </c>
      <c r="G2251" s="48" t="str">
        <f>$G$13</f>
        <v>ENERGY</v>
      </c>
      <c r="H2251" s="4">
        <f t="shared" si="3173"/>
        <v>0</v>
      </c>
      <c r="I2251" s="5">
        <f t="shared" ref="I2251:N2251" si="3195">VLOOKUP(CONCATENATE($F2251," ",$G2251),AllocFactorMatrix,(I$4+1),FALSE)*$E2253</f>
        <v>0</v>
      </c>
      <c r="J2251" s="47">
        <f t="shared" si="3195"/>
        <v>0</v>
      </c>
      <c r="K2251" s="47">
        <f t="shared" si="3195"/>
        <v>0</v>
      </c>
      <c r="L2251" s="5">
        <f t="shared" si="3195"/>
        <v>0</v>
      </c>
      <c r="M2251" s="5">
        <f t="shared" si="3195"/>
        <v>0</v>
      </c>
      <c r="N2251" s="5">
        <f t="shared" si="3195"/>
        <v>0</v>
      </c>
      <c r="O2251" s="5">
        <f t="shared" si="3187"/>
        <v>0</v>
      </c>
      <c r="P2251" s="5">
        <f>VLOOKUP(CONCATENATE($F2251," ",$G2251),AllocFactorMatrix,(P$4+1),FALSE)*$E2253</f>
        <v>0</v>
      </c>
      <c r="Q2251" s="5">
        <f>VLOOKUP(CONCATENATE($F2251," ",$G2251),AllocFactorMatrix,(Q$4+1),FALSE)*$E2253</f>
        <v>0</v>
      </c>
      <c r="R2251" s="5">
        <f>VLOOKUP(CONCATENATE($F2251," ",$G2251),AllocFactorMatrix,(R$4+1),FALSE)*$E2253</f>
        <v>0</v>
      </c>
      <c r="S2251" s="5">
        <f>VLOOKUP(CONCATENATE($F2251," ",$G2251),AllocFactorMatrix,(S$4+1),FALSE)*$E2253</f>
        <v>0</v>
      </c>
      <c r="T2251" s="5">
        <f t="shared" si="3190"/>
        <v>0</v>
      </c>
      <c r="U2251" s="5">
        <f>VLOOKUP(CONCATENATE($F2251," ",$G2251),AllocFactorMatrix,(U$4+1),FALSE)*$E2253</f>
        <v>0</v>
      </c>
      <c r="V2251" s="5">
        <f>VLOOKUP(CONCATENATE($F2251," ",$G2251),AllocFactorMatrix,(V$4+1),FALSE)*$E2253</f>
        <v>0</v>
      </c>
      <c r="W2251" s="5">
        <f>VLOOKUP(CONCATENATE($F2251," ",$G2251),AllocFactorMatrix,(W$4+1),FALSE)*$E2253</f>
        <v>0</v>
      </c>
      <c r="X2251" s="5">
        <f>VLOOKUP(CONCATENATE($F2251," ",$G2251),AllocFactorMatrix,(X$4+1),FALSE)*$E2253</f>
        <v>0</v>
      </c>
      <c r="Y2251" s="5">
        <f t="shared" si="3191"/>
        <v>0</v>
      </c>
      <c r="Z2251" s="5">
        <f>VLOOKUP(CONCATENATE($F2251," ",$G2251),AllocFactorMatrix,(Z$4+1),FALSE)*$E2253</f>
        <v>0</v>
      </c>
      <c r="AA2251" s="5">
        <f>VLOOKUP(CONCATENATE($F2251," ",$G2251),AllocFactorMatrix,(AA$4+1),FALSE)*$E2253</f>
        <v>0</v>
      </c>
      <c r="AB2251" s="5">
        <f t="shared" si="3188"/>
        <v>0</v>
      </c>
      <c r="AC2251" s="5">
        <f>VLOOKUP(CONCATENATE($F2251," ",$G2251),AllocFactorMatrix,(AC$4+1),FALSE)*$E2253</f>
        <v>0</v>
      </c>
      <c r="AD2251" s="5">
        <f>VLOOKUP(CONCATENATE($F2251," ",$G2251),AllocFactorMatrix,(AD$4+1),FALSE)*$E2253</f>
        <v>0</v>
      </c>
      <c r="AE2251" s="5">
        <f>VLOOKUP(CONCATENATE($F2251," ",$G2251),AllocFactorMatrix,(AE$4+1),FALSE)*$E2253</f>
        <v>0</v>
      </c>
    </row>
    <row r="2252" spans="4:31" hidden="1" outlineLevel="1">
      <c r="E2252" s="44"/>
      <c r="F2252" s="167" t="str">
        <f>F2253</f>
        <v>RB_GUP-Land_T</v>
      </c>
      <c r="G2252" s="48" t="str">
        <f>$G$14</f>
        <v>CUSTOMER</v>
      </c>
      <c r="H2252" s="4">
        <f t="shared" si="3173"/>
        <v>0</v>
      </c>
      <c r="I2252" s="5">
        <f t="shared" ref="I2252:N2252" si="3196">VLOOKUP(CONCATENATE($F2252," ",$G2252),AllocFactorMatrix,(I$4+1),FALSE)*$E2253</f>
        <v>0</v>
      </c>
      <c r="J2252" s="47">
        <f t="shared" si="3196"/>
        <v>0</v>
      </c>
      <c r="K2252" s="47">
        <f t="shared" si="3196"/>
        <v>0</v>
      </c>
      <c r="L2252" s="5">
        <f t="shared" si="3196"/>
        <v>0</v>
      </c>
      <c r="M2252" s="5">
        <f t="shared" si="3196"/>
        <v>0</v>
      </c>
      <c r="N2252" s="5">
        <f t="shared" si="3196"/>
        <v>0</v>
      </c>
      <c r="O2252" s="5">
        <f t="shared" si="3187"/>
        <v>0</v>
      </c>
      <c r="P2252" s="5">
        <f>VLOOKUP(CONCATENATE($F2252," ",$G2252),AllocFactorMatrix,(P$4+1),FALSE)*$E2253</f>
        <v>0</v>
      </c>
      <c r="Q2252" s="5">
        <f>VLOOKUP(CONCATENATE($F2252," ",$G2252),AllocFactorMatrix,(Q$4+1),FALSE)*$E2253</f>
        <v>0</v>
      </c>
      <c r="R2252" s="5">
        <f>VLOOKUP(CONCATENATE($F2252," ",$G2252),AllocFactorMatrix,(R$4+1),FALSE)*$E2253</f>
        <v>0</v>
      </c>
      <c r="S2252" s="5">
        <f>VLOOKUP(CONCATENATE($F2252," ",$G2252),AllocFactorMatrix,(S$4+1),FALSE)*$E2253</f>
        <v>0</v>
      </c>
      <c r="T2252" s="5">
        <f t="shared" si="3190"/>
        <v>0</v>
      </c>
      <c r="U2252" s="5">
        <f>VLOOKUP(CONCATENATE($F2252," ",$G2252),AllocFactorMatrix,(U$4+1),FALSE)*$E2253</f>
        <v>0</v>
      </c>
      <c r="V2252" s="5">
        <f>VLOOKUP(CONCATENATE($F2252," ",$G2252),AllocFactorMatrix,(V$4+1),FALSE)*$E2253</f>
        <v>0</v>
      </c>
      <c r="W2252" s="5">
        <f>VLOOKUP(CONCATENATE($F2252," ",$G2252),AllocFactorMatrix,(W$4+1),FALSE)*$E2253</f>
        <v>0</v>
      </c>
      <c r="X2252" s="5">
        <f>VLOOKUP(CONCATENATE($F2252," ",$G2252),AllocFactorMatrix,(X$4+1),FALSE)*$E2253</f>
        <v>0</v>
      </c>
      <c r="Y2252" s="5">
        <f t="shared" si="3191"/>
        <v>0</v>
      </c>
      <c r="Z2252" s="5">
        <f>VLOOKUP(CONCATENATE($F2252," ",$G2252),AllocFactorMatrix,(Z$4+1),FALSE)*$E2253</f>
        <v>0</v>
      </c>
      <c r="AA2252" s="5">
        <f>VLOOKUP(CONCATENATE($F2252," ",$G2252),AllocFactorMatrix,(AA$4+1),FALSE)*$E2253</f>
        <v>0</v>
      </c>
      <c r="AB2252" s="5">
        <f t="shared" si="3188"/>
        <v>0</v>
      </c>
      <c r="AC2252" s="5">
        <f>VLOOKUP(CONCATENATE($F2252," ",$G2252),AllocFactorMatrix,(AC$4+1),FALSE)*$E2253</f>
        <v>0</v>
      </c>
      <c r="AD2252" s="5">
        <f>VLOOKUP(CONCATENATE($F2252," ",$G2252),AllocFactorMatrix,(AD$4+1),FALSE)*$E2253</f>
        <v>0</v>
      </c>
      <c r="AE2252" s="5">
        <f>VLOOKUP(CONCATENATE($F2252," ",$G2252),AllocFactorMatrix,(AE$4+1),FALSE)*$E2253</f>
        <v>0</v>
      </c>
    </row>
    <row r="2253" spans="4:31" collapsed="1">
      <c r="D2253" s="96" t="s">
        <v>690</v>
      </c>
      <c r="E2253" s="87">
        <v>836657</v>
      </c>
      <c r="F2253" s="87" t="s">
        <v>541</v>
      </c>
      <c r="G2253" s="48" t="str">
        <f>$G$15</f>
        <v>TOTAL</v>
      </c>
      <c r="H2253" s="4">
        <f t="shared" si="3173"/>
        <v>836656.99999999977</v>
      </c>
      <c r="I2253" s="5">
        <f t="shared" ref="I2253:N2253" si="3197">VLOOKUP(CONCATENATE($F2253," ",$G2253),AllocFactorMatrix,(I$4+1),FALSE)*$E2253</f>
        <v>429627.7119124505</v>
      </c>
      <c r="J2253" s="47">
        <f t="shared" si="3197"/>
        <v>90.255668656806336</v>
      </c>
      <c r="K2253" s="47">
        <f t="shared" si="3197"/>
        <v>159.75891321928833</v>
      </c>
      <c r="L2253" s="5">
        <f t="shared" si="3197"/>
        <v>100255.80909838616</v>
      </c>
      <c r="M2253" s="5">
        <f t="shared" si="3197"/>
        <v>1396.4297607874121</v>
      </c>
      <c r="N2253" s="5">
        <f t="shared" si="3197"/>
        <v>207.63724653664354</v>
      </c>
      <c r="O2253" s="5">
        <f t="shared" si="3187"/>
        <v>101859.87610571022</v>
      </c>
      <c r="P2253" s="5">
        <f>VLOOKUP(CONCATENATE($F2253," ",$G2253),AllocFactorMatrix,(P$4+1),FALSE)*$E2253</f>
        <v>59237.642547197291</v>
      </c>
      <c r="Q2253" s="5">
        <f>VLOOKUP(CONCATENATE($F2253," ",$G2253),AllocFactorMatrix,(Q$4+1),FALSE)*$E2253</f>
        <v>10637.247648751152</v>
      </c>
      <c r="R2253" s="5">
        <f>VLOOKUP(CONCATENATE($F2253," ",$G2253),AllocFactorMatrix,(R$4+1),FALSE)*$E2253</f>
        <v>2297.0277088241041</v>
      </c>
      <c r="S2253" s="5">
        <f>VLOOKUP(CONCATENATE($F2253," ",$G2253),AllocFactorMatrix,(S$4+1),FALSE)*$E2253</f>
        <v>63.870249214811864</v>
      </c>
      <c r="T2253" s="5">
        <f t="shared" si="3190"/>
        <v>72235.788153987363</v>
      </c>
      <c r="U2253" s="5">
        <f>VLOOKUP(CONCATENATE($F2253," ",$G2253),AllocFactorMatrix,(U$4+1),FALSE)*$E2253</f>
        <v>2779.7310518581021</v>
      </c>
      <c r="V2253" s="5">
        <f>VLOOKUP(CONCATENATE($F2253," ",$G2253),AllocFactorMatrix,(V$4+1),FALSE)*$E2253</f>
        <v>37839.735776312933</v>
      </c>
      <c r="W2253" s="5">
        <f>VLOOKUP(CONCATENATE($F2253," ",$G2253),AllocFactorMatrix,(W$4+1),FALSE)*$E2253</f>
        <v>153844.76180982176</v>
      </c>
      <c r="X2253" s="5">
        <f>VLOOKUP(CONCATENATE($F2253," ",$G2253),AllocFactorMatrix,(X$4+1),FALSE)*$E2253</f>
        <v>20503.444876656406</v>
      </c>
      <c r="Y2253" s="5">
        <f t="shared" si="3191"/>
        <v>214967.67351464921</v>
      </c>
      <c r="Z2253" s="5">
        <f>VLOOKUP(CONCATENATE($F2253," ",$G2253),AllocFactorMatrix,(Z$4+1),FALSE)*$E2253</f>
        <v>16278.108137708759</v>
      </c>
      <c r="AA2253" s="5">
        <f>VLOOKUP(CONCATENATE($F2253," ",$G2253),AllocFactorMatrix,(AA$4+1),FALSE)*$E2253</f>
        <v>325.4943168024447</v>
      </c>
      <c r="AB2253" s="5">
        <f t="shared" si="3188"/>
        <v>16603.602454511205</v>
      </c>
      <c r="AC2253" s="5">
        <f>VLOOKUP(CONCATENATE($F2253," ",$G2253),AllocFactorMatrix,(AC$4+1),FALSE)*$E2253</f>
        <v>215.11039326737793</v>
      </c>
      <c r="AD2253" s="5">
        <f>VLOOKUP(CONCATENATE($F2253," ",$G2253),AllocFactorMatrix,(AD$4+1),FALSE)*$E2253</f>
        <v>744.47996957987084</v>
      </c>
      <c r="AE2253" s="5">
        <f>VLOOKUP(CONCATENATE($F2253," ",$G2253),AllocFactorMatrix,(AE$4+1),FALSE)*$E2253</f>
        <v>152.74291396807379</v>
      </c>
    </row>
    <row r="2254" spans="4:31" hidden="1" outlineLevel="1">
      <c r="E2254" s="44"/>
      <c r="F2254" s="167" t="str">
        <f>F2261</f>
        <v>RB_GUP-Land_D</v>
      </c>
      <c r="G2254" s="48" t="str">
        <f>$G$8</f>
        <v>PRODUCTION</v>
      </c>
      <c r="H2254" s="4">
        <f t="shared" si="3173"/>
        <v>0</v>
      </c>
      <c r="I2254" s="5">
        <f t="shared" ref="I2254:N2254" si="3198">VLOOKUP(CONCATENATE($F2254," ",$G2254),AllocFactorMatrix,(I$4+1),FALSE)*$E2261</f>
        <v>0</v>
      </c>
      <c r="J2254" s="47">
        <f t="shared" si="3198"/>
        <v>0</v>
      </c>
      <c r="K2254" s="47">
        <f t="shared" si="3198"/>
        <v>0</v>
      </c>
      <c r="L2254" s="5">
        <f t="shared" si="3198"/>
        <v>0</v>
      </c>
      <c r="M2254" s="5">
        <f t="shared" si="3198"/>
        <v>0</v>
      </c>
      <c r="N2254" s="5">
        <f t="shared" si="3198"/>
        <v>0</v>
      </c>
      <c r="O2254" s="5">
        <f t="shared" ref="O2254:O2261" si="3199">SUBTOTAL(9,L2254:N2254)</f>
        <v>0</v>
      </c>
      <c r="P2254" s="5">
        <f>VLOOKUP(CONCATENATE($F2254," ",$G2254),AllocFactorMatrix,(P$4+1),FALSE)*$E2261</f>
        <v>0</v>
      </c>
      <c r="Q2254" s="5">
        <f>VLOOKUP(CONCATENATE($F2254," ",$G2254),AllocFactorMatrix,(Q$4+1),FALSE)*$E2261</f>
        <v>0</v>
      </c>
      <c r="R2254" s="5">
        <f>VLOOKUP(CONCATENATE($F2254," ",$G2254),AllocFactorMatrix,(R$4+1),FALSE)*$E2261</f>
        <v>0</v>
      </c>
      <c r="S2254" s="5">
        <f>VLOOKUP(CONCATENATE($F2254," ",$G2254),AllocFactorMatrix,(S$4+1),FALSE)*$E2261</f>
        <v>0</v>
      </c>
      <c r="T2254" s="5">
        <f>SUBTOTAL(9,P2254:S2254)</f>
        <v>0</v>
      </c>
      <c r="U2254" s="5">
        <f>VLOOKUP(CONCATENATE($F2254," ",$G2254),AllocFactorMatrix,(U$4+1),FALSE)*$E2261</f>
        <v>0</v>
      </c>
      <c r="V2254" s="5">
        <f>VLOOKUP(CONCATENATE($F2254," ",$G2254),AllocFactorMatrix,(V$4+1),FALSE)*$E2261</f>
        <v>0</v>
      </c>
      <c r="W2254" s="5">
        <f>VLOOKUP(CONCATENATE($F2254," ",$G2254),AllocFactorMatrix,(W$4+1),FALSE)*$E2261</f>
        <v>0</v>
      </c>
      <c r="X2254" s="5">
        <f>VLOOKUP(CONCATENATE($F2254," ",$G2254),AllocFactorMatrix,(X$4+1),FALSE)*$E2261</f>
        <v>0</v>
      </c>
      <c r="Y2254" s="5">
        <f>SUBTOTAL(9,U2254:X2254)</f>
        <v>0</v>
      </c>
      <c r="Z2254" s="5">
        <f>VLOOKUP(CONCATENATE($F2254," ",$G2254),AllocFactorMatrix,(Z$4+1),FALSE)*$E2261</f>
        <v>0</v>
      </c>
      <c r="AA2254" s="5">
        <f>VLOOKUP(CONCATENATE($F2254," ",$G2254),AllocFactorMatrix,(AA$4+1),FALSE)*$E2261</f>
        <v>0</v>
      </c>
      <c r="AB2254" s="5">
        <f t="shared" ref="AB2254:AB2261" si="3200">SUBTOTAL(9,Z2254:AA2254)</f>
        <v>0</v>
      </c>
      <c r="AC2254" s="5">
        <f>VLOOKUP(CONCATENATE($F2254," ",$G2254),AllocFactorMatrix,(AC$4+1),FALSE)*$E2261</f>
        <v>0</v>
      </c>
      <c r="AD2254" s="5">
        <f>VLOOKUP(CONCATENATE($F2254," ",$G2254),AllocFactorMatrix,(AD$4+1),FALSE)*$E2261</f>
        <v>0</v>
      </c>
      <c r="AE2254" s="5">
        <f>VLOOKUP(CONCATENATE($F2254," ",$G2254),AllocFactorMatrix,(AE$4+1),FALSE)*$E2261</f>
        <v>0</v>
      </c>
    </row>
    <row r="2255" spans="4:31" hidden="1" outlineLevel="1">
      <c r="E2255" s="44"/>
      <c r="F2255" s="167" t="str">
        <f>F2261</f>
        <v>RB_GUP-Land_D</v>
      </c>
      <c r="G2255" s="48" t="str">
        <f>$G$9</f>
        <v>BULKTRAN</v>
      </c>
      <c r="H2255" s="4">
        <f t="shared" si="3173"/>
        <v>0</v>
      </c>
      <c r="I2255" s="5">
        <f t="shared" ref="I2255:N2255" si="3201">VLOOKUP(CONCATENATE($F2255," ",$G2255),AllocFactorMatrix,(I$4+1),FALSE)*$E2261</f>
        <v>0</v>
      </c>
      <c r="J2255" s="47">
        <f t="shared" si="3201"/>
        <v>0</v>
      </c>
      <c r="K2255" s="47">
        <f t="shared" si="3201"/>
        <v>0</v>
      </c>
      <c r="L2255" s="5">
        <f t="shared" si="3201"/>
        <v>0</v>
      </c>
      <c r="M2255" s="5">
        <f t="shared" si="3201"/>
        <v>0</v>
      </c>
      <c r="N2255" s="5">
        <f t="shared" si="3201"/>
        <v>0</v>
      </c>
      <c r="O2255" s="5">
        <f t="shared" si="3199"/>
        <v>0</v>
      </c>
      <c r="P2255" s="5">
        <f>VLOOKUP(CONCATENATE($F2255," ",$G2255),AllocFactorMatrix,(P$4+1),FALSE)*$E2261</f>
        <v>0</v>
      </c>
      <c r="Q2255" s="5">
        <f>VLOOKUP(CONCATENATE($F2255," ",$G2255),AllocFactorMatrix,(Q$4+1),FALSE)*$E2261</f>
        <v>0</v>
      </c>
      <c r="R2255" s="5">
        <f>VLOOKUP(CONCATENATE($F2255," ",$G2255),AllocFactorMatrix,(R$4+1),FALSE)*$E2261</f>
        <v>0</v>
      </c>
      <c r="S2255" s="5">
        <f>VLOOKUP(CONCATENATE($F2255," ",$G2255),AllocFactorMatrix,(S$4+1),FALSE)*$E2261</f>
        <v>0</v>
      </c>
      <c r="T2255" s="5">
        <f t="shared" ref="T2255:T2261" si="3202">SUBTOTAL(9,P2255:S2255)</f>
        <v>0</v>
      </c>
      <c r="U2255" s="5">
        <f>VLOOKUP(CONCATENATE($F2255," ",$G2255),AllocFactorMatrix,(U$4+1),FALSE)*$E2261</f>
        <v>0</v>
      </c>
      <c r="V2255" s="5">
        <f>VLOOKUP(CONCATENATE($F2255," ",$G2255),AllocFactorMatrix,(V$4+1),FALSE)*$E2261</f>
        <v>0</v>
      </c>
      <c r="W2255" s="5">
        <f>VLOOKUP(CONCATENATE($F2255," ",$G2255),AllocFactorMatrix,(W$4+1),FALSE)*$E2261</f>
        <v>0</v>
      </c>
      <c r="X2255" s="5">
        <f>VLOOKUP(CONCATENATE($F2255," ",$G2255),AllocFactorMatrix,(X$4+1),FALSE)*$E2261</f>
        <v>0</v>
      </c>
      <c r="Y2255" s="5">
        <f t="shared" ref="Y2255:Y2261" si="3203">SUBTOTAL(9,U2255:X2255)</f>
        <v>0</v>
      </c>
      <c r="Z2255" s="5">
        <f>VLOOKUP(CONCATENATE($F2255," ",$G2255),AllocFactorMatrix,(Z$4+1),FALSE)*$E2261</f>
        <v>0</v>
      </c>
      <c r="AA2255" s="5">
        <f>VLOOKUP(CONCATENATE($F2255," ",$G2255),AllocFactorMatrix,(AA$4+1),FALSE)*$E2261</f>
        <v>0</v>
      </c>
      <c r="AB2255" s="5">
        <f t="shared" si="3200"/>
        <v>0</v>
      </c>
      <c r="AC2255" s="5">
        <f>VLOOKUP(CONCATENATE($F2255," ",$G2255),AllocFactorMatrix,(AC$4+1),FALSE)*$E2261</f>
        <v>0</v>
      </c>
      <c r="AD2255" s="5">
        <f>VLOOKUP(CONCATENATE($F2255," ",$G2255),AllocFactorMatrix,(AD$4+1),FALSE)*$E2261</f>
        <v>0</v>
      </c>
      <c r="AE2255" s="5">
        <f>VLOOKUP(CONCATENATE($F2255," ",$G2255),AllocFactorMatrix,(AE$4+1),FALSE)*$E2261</f>
        <v>0</v>
      </c>
    </row>
    <row r="2256" spans="4:31" hidden="1" outlineLevel="1">
      <c r="E2256" s="44"/>
      <c r="F2256" s="167" t="str">
        <f>F2261</f>
        <v>RB_GUP-Land_D</v>
      </c>
      <c r="G2256" s="48" t="str">
        <f>$G$10</f>
        <v>SUBTRAN</v>
      </c>
      <c r="H2256" s="4">
        <f t="shared" si="3173"/>
        <v>0</v>
      </c>
      <c r="I2256" s="5">
        <f t="shared" ref="I2256:N2256" si="3204">VLOOKUP(CONCATENATE($F2256," ",$G2256),AllocFactorMatrix,(I$4+1),FALSE)*$E2261</f>
        <v>0</v>
      </c>
      <c r="J2256" s="47">
        <f t="shared" si="3204"/>
        <v>0</v>
      </c>
      <c r="K2256" s="47">
        <f t="shared" si="3204"/>
        <v>0</v>
      </c>
      <c r="L2256" s="5">
        <f t="shared" si="3204"/>
        <v>0</v>
      </c>
      <c r="M2256" s="5">
        <f t="shared" si="3204"/>
        <v>0</v>
      </c>
      <c r="N2256" s="5">
        <f t="shared" si="3204"/>
        <v>0</v>
      </c>
      <c r="O2256" s="5">
        <f t="shared" si="3199"/>
        <v>0</v>
      </c>
      <c r="P2256" s="5">
        <f>VLOOKUP(CONCATENATE($F2256," ",$G2256),AllocFactorMatrix,(P$4+1),FALSE)*$E2261</f>
        <v>0</v>
      </c>
      <c r="Q2256" s="5">
        <f>VLOOKUP(CONCATENATE($F2256," ",$G2256),AllocFactorMatrix,(Q$4+1),FALSE)*$E2261</f>
        <v>0</v>
      </c>
      <c r="R2256" s="5">
        <f>VLOOKUP(CONCATENATE($F2256," ",$G2256),AllocFactorMatrix,(R$4+1),FALSE)*$E2261</f>
        <v>0</v>
      </c>
      <c r="S2256" s="5">
        <f>VLOOKUP(CONCATENATE($F2256," ",$G2256),AllocFactorMatrix,(S$4+1),FALSE)*$E2261</f>
        <v>0</v>
      </c>
      <c r="T2256" s="5">
        <f t="shared" si="3202"/>
        <v>0</v>
      </c>
      <c r="U2256" s="5">
        <f>VLOOKUP(CONCATENATE($F2256," ",$G2256),AllocFactorMatrix,(U$4+1),FALSE)*$E2261</f>
        <v>0</v>
      </c>
      <c r="V2256" s="5">
        <f>VLOOKUP(CONCATENATE($F2256," ",$G2256),AllocFactorMatrix,(V$4+1),FALSE)*$E2261</f>
        <v>0</v>
      </c>
      <c r="W2256" s="5">
        <f>VLOOKUP(CONCATENATE($F2256," ",$G2256),AllocFactorMatrix,(W$4+1),FALSE)*$E2261</f>
        <v>0</v>
      </c>
      <c r="X2256" s="5">
        <f>VLOOKUP(CONCATENATE($F2256," ",$G2256),AllocFactorMatrix,(X$4+1),FALSE)*$E2261</f>
        <v>0</v>
      </c>
      <c r="Y2256" s="5">
        <f t="shared" si="3203"/>
        <v>0</v>
      </c>
      <c r="Z2256" s="5">
        <f>VLOOKUP(CONCATENATE($F2256," ",$G2256),AllocFactorMatrix,(Z$4+1),FALSE)*$E2261</f>
        <v>0</v>
      </c>
      <c r="AA2256" s="5">
        <f>VLOOKUP(CONCATENATE($F2256," ",$G2256),AllocFactorMatrix,(AA$4+1),FALSE)*$E2261</f>
        <v>0</v>
      </c>
      <c r="AB2256" s="5">
        <f t="shared" si="3200"/>
        <v>0</v>
      </c>
      <c r="AC2256" s="5">
        <f>VLOOKUP(CONCATENATE($F2256," ",$G2256),AllocFactorMatrix,(AC$4+1),FALSE)*$E2261</f>
        <v>0</v>
      </c>
      <c r="AD2256" s="5">
        <f>VLOOKUP(CONCATENATE($F2256," ",$G2256),AllocFactorMatrix,(AD$4+1),FALSE)*$E2261</f>
        <v>0</v>
      </c>
      <c r="AE2256" s="5">
        <f>VLOOKUP(CONCATENATE($F2256," ",$G2256),AllocFactorMatrix,(AE$4+1),FALSE)*$E2261</f>
        <v>0</v>
      </c>
    </row>
    <row r="2257" spans="4:31" hidden="1" outlineLevel="1">
      <c r="E2257" s="44"/>
      <c r="F2257" s="167" t="str">
        <f>F2261</f>
        <v>RB_GUP-Land_D</v>
      </c>
      <c r="G2257" s="48" t="str">
        <f>$G$11</f>
        <v>DISTPRI</v>
      </c>
      <c r="H2257" s="4">
        <f t="shared" si="3173"/>
        <v>816512.39256338717</v>
      </c>
      <c r="I2257" s="5">
        <f t="shared" ref="I2257:N2257" si="3205">VLOOKUP(CONCATENATE($F2257," ",$G2257),AllocFactorMatrix,(I$4+1),FALSE)*$E2261</f>
        <v>534570.30854651914</v>
      </c>
      <c r="J2257" s="47">
        <f t="shared" si="3205"/>
        <v>87.777219867027753</v>
      </c>
      <c r="K2257" s="47">
        <f t="shared" si="3205"/>
        <v>162.4129993139797</v>
      </c>
      <c r="L2257" s="5">
        <f t="shared" si="3205"/>
        <v>125075.26290170604</v>
      </c>
      <c r="M2257" s="5">
        <f t="shared" si="3205"/>
        <v>1747.7934387336854</v>
      </c>
      <c r="N2257" s="5">
        <f t="shared" si="3205"/>
        <v>0</v>
      </c>
      <c r="O2257" s="5">
        <f t="shared" si="3199"/>
        <v>126823.05634043973</v>
      </c>
      <c r="P2257" s="5">
        <f>VLOOKUP(CONCATENATE($F2257," ",$G2257),AllocFactorMatrix,(P$4+1),FALSE)*$E2261</f>
        <v>72533.736359609757</v>
      </c>
      <c r="Q2257" s="5">
        <f>VLOOKUP(CONCATENATE($F2257," ",$G2257),AllocFactorMatrix,(Q$4+1),FALSE)*$E2261</f>
        <v>13052.037357883219</v>
      </c>
      <c r="R2257" s="5">
        <f>VLOOKUP(CONCATENATE($F2257," ",$G2257),AllocFactorMatrix,(R$4+1),FALSE)*$E2261</f>
        <v>0</v>
      </c>
      <c r="S2257" s="5">
        <f>VLOOKUP(CONCATENATE($F2257," ",$G2257),AllocFactorMatrix,(S$4+1),FALSE)*$E2261</f>
        <v>0</v>
      </c>
      <c r="T2257" s="5">
        <f t="shared" si="3202"/>
        <v>85585.773717492979</v>
      </c>
      <c r="U2257" s="5">
        <f>VLOOKUP(CONCATENATE($F2257," ",$G2257),AllocFactorMatrix,(U$4+1),FALSE)*$E2261</f>
        <v>3284.5806973250328</v>
      </c>
      <c r="V2257" s="5">
        <f>VLOOKUP(CONCATENATE($F2257," ",$G2257),AllocFactorMatrix,(V$4+1),FALSE)*$E2261</f>
        <v>45418.731282833869</v>
      </c>
      <c r="W2257" s="5">
        <f>VLOOKUP(CONCATENATE($F2257," ",$G2257),AllocFactorMatrix,(W$4+1),FALSE)*$E2261</f>
        <v>0</v>
      </c>
      <c r="X2257" s="5">
        <f>VLOOKUP(CONCATENATE($F2257," ",$G2257),AllocFactorMatrix,(X$4+1),FALSE)*$E2261</f>
        <v>0</v>
      </c>
      <c r="Y2257" s="5">
        <f t="shared" si="3203"/>
        <v>48703.311980158905</v>
      </c>
      <c r="Z2257" s="5">
        <f>VLOOKUP(CONCATENATE($F2257," ",$G2257),AllocFactorMatrix,(Z$4+1),FALSE)*$E2261</f>
        <v>19917.502806807919</v>
      </c>
      <c r="AA2257" s="5">
        <f>VLOOKUP(CONCATENATE($F2257," ",$G2257),AllocFactorMatrix,(AA$4+1),FALSE)*$E2261</f>
        <v>399.7756914267552</v>
      </c>
      <c r="AB2257" s="5">
        <f t="shared" si="3200"/>
        <v>20317.278498234675</v>
      </c>
      <c r="AC2257" s="5">
        <f>VLOOKUP(CONCATENATE($F2257," ",$G2257),AllocFactorMatrix,(AC$4+1),FALSE)*$E2261</f>
        <v>262.47326136087787</v>
      </c>
      <c r="AD2257" s="5">
        <f>VLOOKUP(CONCATENATE($F2257," ",$G2257),AllocFactorMatrix,(AD$4+1),FALSE)*$E2261</f>
        <v>0</v>
      </c>
      <c r="AE2257" s="5">
        <f>VLOOKUP(CONCATENATE($F2257," ",$G2257),AllocFactorMatrix,(AE$4+1),FALSE)*$E2261</f>
        <v>0</v>
      </c>
    </row>
    <row r="2258" spans="4:31" hidden="1" outlineLevel="1">
      <c r="E2258" s="44"/>
      <c r="F2258" s="167" t="str">
        <f>F2261</f>
        <v>RB_GUP-Land_D</v>
      </c>
      <c r="G2258" s="48" t="str">
        <f>$G$12</f>
        <v>DISTSEC</v>
      </c>
      <c r="H2258" s="4">
        <f t="shared" si="3173"/>
        <v>399011.39261658979</v>
      </c>
      <c r="I2258" s="5">
        <f t="shared" ref="I2258:N2258" si="3206">VLOOKUP(CONCATENATE($F2258," ",$G2258),AllocFactorMatrix,(I$4+1),FALSE)*$E2261</f>
        <v>296034.99750113586</v>
      </c>
      <c r="J2258" s="47">
        <f t="shared" si="3206"/>
        <v>73.38555003892975</v>
      </c>
      <c r="K2258" s="47">
        <f t="shared" si="3206"/>
        <v>95.054511664597982</v>
      </c>
      <c r="L2258" s="5">
        <f t="shared" si="3206"/>
        <v>59670.830846811812</v>
      </c>
      <c r="M2258" s="5">
        <f t="shared" si="3206"/>
        <v>0</v>
      </c>
      <c r="N2258" s="5">
        <f t="shared" si="3206"/>
        <v>0</v>
      </c>
      <c r="O2258" s="5">
        <f t="shared" si="3199"/>
        <v>59670.830846811812</v>
      </c>
      <c r="P2258" s="5">
        <f>VLOOKUP(CONCATENATE($F2258," ",$G2258),AllocFactorMatrix,(P$4+1),FALSE)*$E2261</f>
        <v>29787.310328596934</v>
      </c>
      <c r="Q2258" s="5">
        <f>VLOOKUP(CONCATENATE($F2258," ",$G2258),AllocFactorMatrix,(Q$4+1),FALSE)*$E2261</f>
        <v>0</v>
      </c>
      <c r="R2258" s="5">
        <f>VLOOKUP(CONCATENATE($F2258," ",$G2258),AllocFactorMatrix,(R$4+1),FALSE)*$E2261</f>
        <v>0</v>
      </c>
      <c r="S2258" s="5">
        <f>VLOOKUP(CONCATENATE($F2258," ",$G2258),AllocFactorMatrix,(S$4+1),FALSE)*$E2261</f>
        <v>0</v>
      </c>
      <c r="T2258" s="5">
        <f t="shared" si="3202"/>
        <v>29787.310328596934</v>
      </c>
      <c r="U2258" s="5">
        <f>VLOOKUP(CONCATENATE($F2258," ",$G2258),AllocFactorMatrix,(U$4+1),FALSE)*$E2261</f>
        <v>1115.5181444894008</v>
      </c>
      <c r="V2258" s="5">
        <f>VLOOKUP(CONCATENATE($F2258," ",$G2258),AllocFactorMatrix,(V$4+1),FALSE)*$E2261</f>
        <v>0</v>
      </c>
      <c r="W2258" s="5">
        <f>VLOOKUP(CONCATENATE($F2258," ",$G2258),AllocFactorMatrix,(W$4+1),FALSE)*$E2261</f>
        <v>0</v>
      </c>
      <c r="X2258" s="5">
        <f>VLOOKUP(CONCATENATE($F2258," ",$G2258),AllocFactorMatrix,(X$4+1),FALSE)*$E2261</f>
        <v>0</v>
      </c>
      <c r="Y2258" s="5">
        <f t="shared" si="3203"/>
        <v>1115.5181444894008</v>
      </c>
      <c r="Z2258" s="5">
        <f>VLOOKUP(CONCATENATE($F2258," ",$G2258),AllocFactorMatrix,(Z$4+1),FALSE)*$E2261</f>
        <v>8430.3817503383125</v>
      </c>
      <c r="AA2258" s="5">
        <f>VLOOKUP(CONCATENATE($F2258," ",$G2258),AllocFactorMatrix,(AA$4+1),FALSE)*$E2261</f>
        <v>0</v>
      </c>
      <c r="AB2258" s="5">
        <f t="shared" si="3200"/>
        <v>8430.3817503383125</v>
      </c>
      <c r="AC2258" s="5">
        <f>VLOOKUP(CONCATENATE($F2258," ",$G2258),AllocFactorMatrix,(AC$4+1),FALSE)*$E2261</f>
        <v>99.677223478073884</v>
      </c>
      <c r="AD2258" s="5">
        <f>VLOOKUP(CONCATENATE($F2258," ",$G2258),AllocFactorMatrix,(AD$4+1),FALSE)*$E2261</f>
        <v>3068.0360467062796</v>
      </c>
      <c r="AE2258" s="5">
        <f>VLOOKUP(CONCATENATE($F2258," ",$G2258),AllocFactorMatrix,(AE$4+1),FALSE)*$E2261</f>
        <v>636.20071332961936</v>
      </c>
    </row>
    <row r="2259" spans="4:31" hidden="1" outlineLevel="1">
      <c r="E2259" s="44"/>
      <c r="F2259" s="167" t="str">
        <f>F2261</f>
        <v>RB_GUP-Land_D</v>
      </c>
      <c r="G2259" s="48" t="str">
        <f>$G$13</f>
        <v>ENERGY</v>
      </c>
      <c r="H2259" s="4">
        <f t="shared" si="3173"/>
        <v>0</v>
      </c>
      <c r="I2259" s="5">
        <f t="shared" ref="I2259:N2259" si="3207">VLOOKUP(CONCATENATE($F2259," ",$G2259),AllocFactorMatrix,(I$4+1),FALSE)*$E2261</f>
        <v>0</v>
      </c>
      <c r="J2259" s="47">
        <f t="shared" si="3207"/>
        <v>0</v>
      </c>
      <c r="K2259" s="47">
        <f t="shared" si="3207"/>
        <v>0</v>
      </c>
      <c r="L2259" s="5">
        <f t="shared" si="3207"/>
        <v>0</v>
      </c>
      <c r="M2259" s="5">
        <f t="shared" si="3207"/>
        <v>0</v>
      </c>
      <c r="N2259" s="5">
        <f t="shared" si="3207"/>
        <v>0</v>
      </c>
      <c r="O2259" s="5">
        <f t="shared" si="3199"/>
        <v>0</v>
      </c>
      <c r="P2259" s="5">
        <f>VLOOKUP(CONCATENATE($F2259," ",$G2259),AllocFactorMatrix,(P$4+1),FALSE)*$E2261</f>
        <v>0</v>
      </c>
      <c r="Q2259" s="5">
        <f>VLOOKUP(CONCATENATE($F2259," ",$G2259),AllocFactorMatrix,(Q$4+1),FALSE)*$E2261</f>
        <v>0</v>
      </c>
      <c r="R2259" s="5">
        <f>VLOOKUP(CONCATENATE($F2259," ",$G2259),AllocFactorMatrix,(R$4+1),FALSE)*$E2261</f>
        <v>0</v>
      </c>
      <c r="S2259" s="5">
        <f>VLOOKUP(CONCATENATE($F2259," ",$G2259),AllocFactorMatrix,(S$4+1),FALSE)*$E2261</f>
        <v>0</v>
      </c>
      <c r="T2259" s="5">
        <f t="shared" si="3202"/>
        <v>0</v>
      </c>
      <c r="U2259" s="5">
        <f>VLOOKUP(CONCATENATE($F2259," ",$G2259),AllocFactorMatrix,(U$4+1),FALSE)*$E2261</f>
        <v>0</v>
      </c>
      <c r="V2259" s="5">
        <f>VLOOKUP(CONCATENATE($F2259," ",$G2259),AllocFactorMatrix,(V$4+1),FALSE)*$E2261</f>
        <v>0</v>
      </c>
      <c r="W2259" s="5">
        <f>VLOOKUP(CONCATENATE($F2259," ",$G2259),AllocFactorMatrix,(W$4+1),FALSE)*$E2261</f>
        <v>0</v>
      </c>
      <c r="X2259" s="5">
        <f>VLOOKUP(CONCATENATE($F2259," ",$G2259),AllocFactorMatrix,(X$4+1),FALSE)*$E2261</f>
        <v>0</v>
      </c>
      <c r="Y2259" s="5">
        <f t="shared" si="3203"/>
        <v>0</v>
      </c>
      <c r="Z2259" s="5">
        <f>VLOOKUP(CONCATENATE($F2259," ",$G2259),AllocFactorMatrix,(Z$4+1),FALSE)*$E2261</f>
        <v>0</v>
      </c>
      <c r="AA2259" s="5">
        <f>VLOOKUP(CONCATENATE($F2259," ",$G2259),AllocFactorMatrix,(AA$4+1),FALSE)*$E2261</f>
        <v>0</v>
      </c>
      <c r="AB2259" s="5">
        <f t="shared" si="3200"/>
        <v>0</v>
      </c>
      <c r="AC2259" s="5">
        <f>VLOOKUP(CONCATENATE($F2259," ",$G2259),AllocFactorMatrix,(AC$4+1),FALSE)*$E2261</f>
        <v>0</v>
      </c>
      <c r="AD2259" s="5">
        <f>VLOOKUP(CONCATENATE($F2259," ",$G2259),AllocFactorMatrix,(AD$4+1),FALSE)*$E2261</f>
        <v>0</v>
      </c>
      <c r="AE2259" s="5">
        <f>VLOOKUP(CONCATENATE($F2259," ",$G2259),AllocFactorMatrix,(AE$4+1),FALSE)*$E2261</f>
        <v>0</v>
      </c>
    </row>
    <row r="2260" spans="4:31" hidden="1" outlineLevel="1">
      <c r="E2260" s="44"/>
      <c r="F2260" s="167" t="str">
        <f>F2261</f>
        <v>RB_GUP-Land_D</v>
      </c>
      <c r="G2260" s="48" t="str">
        <f>$G$14</f>
        <v>CUSTOMER</v>
      </c>
      <c r="H2260" s="4">
        <f t="shared" si="3173"/>
        <v>174891.21482002325</v>
      </c>
      <c r="I2260" s="5">
        <f t="shared" ref="I2260:N2260" si="3208">VLOOKUP(CONCATENATE($F2260," ",$G2260),AllocFactorMatrix,(I$4+1),FALSE)*$E2261</f>
        <v>81766.735740318632</v>
      </c>
      <c r="J2260" s="47">
        <f t="shared" si="3208"/>
        <v>16.499607461234419</v>
      </c>
      <c r="K2260" s="47">
        <f t="shared" si="3208"/>
        <v>9.3896129855728976</v>
      </c>
      <c r="L2260" s="5">
        <f t="shared" si="3208"/>
        <v>27628.556123044582</v>
      </c>
      <c r="M2260" s="5">
        <f t="shared" si="3208"/>
        <v>1868.6248728949447</v>
      </c>
      <c r="N2260" s="5">
        <f t="shared" si="3208"/>
        <v>314.76398187151676</v>
      </c>
      <c r="O2260" s="5">
        <f t="shared" si="3199"/>
        <v>29811.944977811043</v>
      </c>
      <c r="P2260" s="5">
        <f>VLOOKUP(CONCATENATE($F2260," ",$G2260),AllocFactorMatrix,(P$4+1),FALSE)*$E2261</f>
        <v>2252.6144765866325</v>
      </c>
      <c r="Q2260" s="5">
        <f>VLOOKUP(CONCATENATE($F2260," ",$G2260),AllocFactorMatrix,(Q$4+1),FALSE)*$E2261</f>
        <v>657.31795186415638</v>
      </c>
      <c r="R2260" s="5">
        <f>VLOOKUP(CONCATENATE($F2260," ",$G2260),AllocFactorMatrix,(R$4+1),FALSE)*$E2261</f>
        <v>774.12952282837614</v>
      </c>
      <c r="S2260" s="5">
        <f>VLOOKUP(CONCATENATE($F2260," ",$G2260),AllocFactorMatrix,(S$4+1),FALSE)*$E2261</f>
        <v>96.76485714516167</v>
      </c>
      <c r="T2260" s="5">
        <f t="shared" si="3202"/>
        <v>3780.8268084243268</v>
      </c>
      <c r="U2260" s="5">
        <f>VLOOKUP(CONCATENATE($F2260," ",$G2260),AllocFactorMatrix,(U$4+1),FALSE)*$E2261</f>
        <v>14.8250464889882</v>
      </c>
      <c r="V2260" s="5">
        <f>VLOOKUP(CONCATENATE($F2260," ",$G2260),AllocFactorMatrix,(V$4+1),FALSE)*$E2261</f>
        <v>466.07898584838006</v>
      </c>
      <c r="W2260" s="5">
        <f>VLOOKUP(CONCATENATE($F2260," ",$G2260),AllocFactorMatrix,(W$4+1),FALSE)*$E2261</f>
        <v>1301.2730079477676</v>
      </c>
      <c r="X2260" s="5">
        <f>VLOOKUP(CONCATENATE($F2260," ",$G2260),AllocFactorMatrix,(X$4+1),FALSE)*$E2261</f>
        <v>387.05824350652642</v>
      </c>
      <c r="Y2260" s="5">
        <f t="shared" si="3203"/>
        <v>2169.2352837916624</v>
      </c>
      <c r="Z2260" s="5">
        <f>VLOOKUP(CONCATENATE($F2260," ",$G2260),AllocFactorMatrix,(Z$4+1),FALSE)*$E2261</f>
        <v>453.62817242158633</v>
      </c>
      <c r="AA2260" s="5">
        <f>VLOOKUP(CONCATENATE($F2260," ",$G2260),AllocFactorMatrix,(AA$4+1),FALSE)*$E2261</f>
        <v>8.5882321498412377</v>
      </c>
      <c r="AB2260" s="5">
        <f t="shared" si="3200"/>
        <v>462.21640457142757</v>
      </c>
      <c r="AC2260" s="5">
        <f>VLOOKUP(CONCATENATE($F2260," ",$G2260),AllocFactorMatrix,(AC$4+1),FALSE)*$E2261</f>
        <v>44.26423616594046</v>
      </c>
      <c r="AD2260" s="5">
        <f>VLOOKUP(CONCATENATE($F2260," ",$G2260),AllocFactorMatrix,(AD$4+1),FALSE)*$E2261</f>
        <v>50131.807840671223</v>
      </c>
      <c r="AE2260" s="5">
        <f>VLOOKUP(CONCATENATE($F2260," ",$G2260),AllocFactorMatrix,(AE$4+1),FALSE)*$E2261</f>
        <v>6698.2943078222179</v>
      </c>
    </row>
    <row r="2261" spans="4:31" collapsed="1">
      <c r="D2261" s="96" t="s">
        <v>691</v>
      </c>
      <c r="E2261" s="87">
        <v>1390415</v>
      </c>
      <c r="F2261" s="87" t="s">
        <v>542</v>
      </c>
      <c r="G2261" s="48" t="str">
        <f>$G$15</f>
        <v>TOTAL</v>
      </c>
      <c r="H2261" s="4">
        <f t="shared" si="3173"/>
        <v>1390415.0000000005</v>
      </c>
      <c r="I2261" s="5">
        <f t="shared" ref="I2261:N2261" si="3209">VLOOKUP(CONCATENATE($F2261," ",$G2261),AllocFactorMatrix,(I$4+1),FALSE)*$E2261</f>
        <v>912372.04178797361</v>
      </c>
      <c r="J2261" s="47">
        <f t="shared" si="3209"/>
        <v>177.66237736719191</v>
      </c>
      <c r="K2261" s="47">
        <f t="shared" si="3209"/>
        <v>266.85712396415056</v>
      </c>
      <c r="L2261" s="5">
        <f t="shared" si="3209"/>
        <v>212374.64987156246</v>
      </c>
      <c r="M2261" s="5">
        <f t="shared" si="3209"/>
        <v>3616.4183116286299</v>
      </c>
      <c r="N2261" s="5">
        <f t="shared" si="3209"/>
        <v>314.76398187151676</v>
      </c>
      <c r="O2261" s="5">
        <f t="shared" si="3199"/>
        <v>216305.8321650626</v>
      </c>
      <c r="P2261" s="5">
        <f>VLOOKUP(CONCATENATE($F2261," ",$G2261),AllocFactorMatrix,(P$4+1),FALSE)*$E2261</f>
        <v>104573.66116479333</v>
      </c>
      <c r="Q2261" s="5">
        <f>VLOOKUP(CONCATENATE($F2261," ",$G2261),AllocFactorMatrix,(Q$4+1),FALSE)*$E2261</f>
        <v>13709.355309747376</v>
      </c>
      <c r="R2261" s="5">
        <f>VLOOKUP(CONCATENATE($F2261," ",$G2261),AllocFactorMatrix,(R$4+1),FALSE)*$E2261</f>
        <v>774.12952282837614</v>
      </c>
      <c r="S2261" s="5">
        <f>VLOOKUP(CONCATENATE($F2261," ",$G2261),AllocFactorMatrix,(S$4+1),FALSE)*$E2261</f>
        <v>96.76485714516167</v>
      </c>
      <c r="T2261" s="5">
        <f t="shared" si="3202"/>
        <v>119153.91085451424</v>
      </c>
      <c r="U2261" s="5">
        <f>VLOOKUP(CONCATENATE($F2261," ",$G2261),AllocFactorMatrix,(U$4+1),FALSE)*$E2261</f>
        <v>4414.9238883034213</v>
      </c>
      <c r="V2261" s="5">
        <f>VLOOKUP(CONCATENATE($F2261," ",$G2261),AllocFactorMatrix,(V$4+1),FALSE)*$E2261</f>
        <v>45884.810268682246</v>
      </c>
      <c r="W2261" s="5">
        <f>VLOOKUP(CONCATENATE($F2261," ",$G2261),AllocFactorMatrix,(W$4+1),FALSE)*$E2261</f>
        <v>1301.2730079477676</v>
      </c>
      <c r="X2261" s="5">
        <f>VLOOKUP(CONCATENATE($F2261," ",$G2261),AllocFactorMatrix,(X$4+1),FALSE)*$E2261</f>
        <v>387.05824350652642</v>
      </c>
      <c r="Y2261" s="5">
        <f t="shared" si="3203"/>
        <v>51988.065408439965</v>
      </c>
      <c r="Z2261" s="5">
        <f>VLOOKUP(CONCATENATE($F2261," ",$G2261),AllocFactorMatrix,(Z$4+1),FALSE)*$E2261</f>
        <v>28801.512729567818</v>
      </c>
      <c r="AA2261" s="5">
        <f>VLOOKUP(CONCATENATE($F2261," ",$G2261),AllocFactorMatrix,(AA$4+1),FALSE)*$E2261</f>
        <v>408.36392357659651</v>
      </c>
      <c r="AB2261" s="5">
        <f t="shared" si="3200"/>
        <v>29209.876653144413</v>
      </c>
      <c r="AC2261" s="5">
        <f>VLOOKUP(CONCATENATE($F2261," ",$G2261),AllocFactorMatrix,(AC$4+1),FALSE)*$E2261</f>
        <v>406.41472100489216</v>
      </c>
      <c r="AD2261" s="5">
        <f>VLOOKUP(CONCATENATE($F2261," ",$G2261),AllocFactorMatrix,(AD$4+1),FALSE)*$E2261</f>
        <v>53199.843887377501</v>
      </c>
      <c r="AE2261" s="5">
        <f>VLOOKUP(CONCATENATE($F2261," ",$G2261),AllocFactorMatrix,(AE$4+1),FALSE)*$E2261</f>
        <v>7334.495021151838</v>
      </c>
    </row>
    <row r="2262" spans="4:31" hidden="1" outlineLevel="1">
      <c r="E2262" s="44"/>
      <c r="F2262" s="167" t="str">
        <f>F2269</f>
        <v>RB_GUP-Land_G</v>
      </c>
      <c r="G2262" s="48" t="str">
        <f>$G$8</f>
        <v>PRODUCTION</v>
      </c>
      <c r="H2262" s="4">
        <f t="shared" ca="1" si="3173"/>
        <v>61646.890178232257</v>
      </c>
      <c r="I2262" s="5">
        <f t="shared" ref="I2262:N2262" ca="1" si="3210">VLOOKUP(CONCATENATE($F2262," ",$G2262),AllocFactorMatrix,(I$4+1),FALSE)*$E2269</f>
        <v>31703.203465878578</v>
      </c>
      <c r="J2262" s="47">
        <f t="shared" ca="1" si="3210"/>
        <v>7.0925500835466222</v>
      </c>
      <c r="K2262" s="47">
        <f t="shared" ca="1" si="3210"/>
        <v>12.418549475153394</v>
      </c>
      <c r="L2262" s="5">
        <f t="shared" ca="1" si="3210"/>
        <v>7388.9855360224183</v>
      </c>
      <c r="M2262" s="5">
        <f t="shared" ca="1" si="3210"/>
        <v>102.81763969297609</v>
      </c>
      <c r="N2262" s="5">
        <f t="shared" ca="1" si="3210"/>
        <v>14.319793854836702</v>
      </c>
      <c r="O2262" s="5">
        <f t="shared" ref="O2262:O2269" ca="1" si="3211">SUBTOTAL(9,L2262:N2262)</f>
        <v>7506.1229695702305</v>
      </c>
      <c r="P2262" s="5">
        <f ca="1">VLOOKUP(CONCATENATE($F2262," ",$G2262),AllocFactorMatrix,(P$4+1),FALSE)*$E2269</f>
        <v>4394.9147207160158</v>
      </c>
      <c r="Q2262" s="5">
        <f ca="1">VLOOKUP(CONCATENATE($F2262," ",$G2262),AllocFactorMatrix,(Q$4+1),FALSE)*$E2269</f>
        <v>788.70690706474443</v>
      </c>
      <c r="R2262" s="5">
        <f ca="1">VLOOKUP(CONCATENATE($F2262," ",$G2262),AllocFactorMatrix,(R$4+1),FALSE)*$E2269</f>
        <v>159.94171214461304</v>
      </c>
      <c r="S2262" s="5">
        <f ca="1">VLOOKUP(CONCATENATE($F2262," ",$G2262),AllocFactorMatrix,(S$4+1),FALSE)*$E2269</f>
        <v>6.0737141895355382</v>
      </c>
      <c r="T2262" s="5">
        <f t="shared" ref="T2262:T2269" ca="1" si="3212">SUBTOTAL(9,P2262:S2262)</f>
        <v>5349.6370541149081</v>
      </c>
      <c r="U2262" s="5">
        <f ca="1">VLOOKUP(CONCATENATE($F2262," ",$G2262),AllocFactorMatrix,(U$4+1),FALSE)*$E2269</f>
        <v>208.44131269041884</v>
      </c>
      <c r="V2262" s="5">
        <f ca="1">VLOOKUP(CONCATENATE($F2262," ",$G2262),AllocFactorMatrix,(V$4+1),FALSE)*$E2269</f>
        <v>2814.0780856752963</v>
      </c>
      <c r="W2262" s="5">
        <f ca="1">VLOOKUP(CONCATENATE($F2262," ",$G2262),AllocFactorMatrix,(W$4+1),FALSE)*$E2269</f>
        <v>10762.719022804433</v>
      </c>
      <c r="X2262" s="5">
        <f ca="1">VLOOKUP(CONCATENATE($F2262," ",$G2262),AllocFactorMatrix,(X$4+1),FALSE)*$E2269</f>
        <v>1949.7663718654808</v>
      </c>
      <c r="Y2262" s="5">
        <f ca="1">SUBTOTAL(9,U2262:X2262)</f>
        <v>15735.004793035629</v>
      </c>
      <c r="Z2262" s="5">
        <f ca="1">VLOOKUP(CONCATENATE($F2262," ",$G2262),AllocFactorMatrix,(Z$4+1),FALSE)*$E2269</f>
        <v>1208.0265541451074</v>
      </c>
      <c r="AA2262" s="5">
        <f ca="1">VLOOKUP(CONCATENATE($F2262," ",$G2262),AllocFactorMatrix,(AA$4+1),FALSE)*$E2269</f>
        <v>24.127388745435123</v>
      </c>
      <c r="AB2262" s="5">
        <f t="shared" ref="AB2262:AB2269" ca="1" si="3213">SUBTOTAL(9,Z2262:AA2262)</f>
        <v>1232.1539428905426</v>
      </c>
      <c r="AC2262" s="5">
        <f ca="1">VLOOKUP(CONCATENATE($F2262," ",$G2262),AllocFactorMatrix,(AC$4+1),FALSE)*$E2269</f>
        <v>15.93582459881212</v>
      </c>
      <c r="AD2262" s="5">
        <f ca="1">VLOOKUP(CONCATENATE($F2262," ",$G2262),AllocFactorMatrix,(AD$4+1),FALSE)*$E2269</f>
        <v>70.796006131969691</v>
      </c>
      <c r="AE2262" s="5">
        <f ca="1">VLOOKUP(CONCATENATE($F2262," ",$G2262),AllocFactorMatrix,(AE$4+1),FALSE)*$E2269</f>
        <v>14.525022452922476</v>
      </c>
    </row>
    <row r="2263" spans="4:31" hidden="1" outlineLevel="1">
      <c r="E2263" s="44"/>
      <c r="F2263" s="167" t="str">
        <f>F2269</f>
        <v>RB_GUP-Land_G</v>
      </c>
      <c r="G2263" s="48" t="str">
        <f>$G$9</f>
        <v>BULKTRAN</v>
      </c>
      <c r="H2263" s="4">
        <f t="shared" ca="1" si="3173"/>
        <v>9555.7556015220471</v>
      </c>
      <c r="I2263" s="5">
        <f t="shared" ref="I2263:N2263" ca="1" si="3214">VLOOKUP(CONCATENATE($F2263," ",$G2263),AllocFactorMatrix,(I$4+1),FALSE)*$E2269</f>
        <v>4914.2473080050304</v>
      </c>
      <c r="J2263" s="47">
        <f t="shared" ca="1" si="3214"/>
        <v>1.0994013646751128</v>
      </c>
      <c r="K2263" s="47">
        <f t="shared" ca="1" si="3214"/>
        <v>1.9249733987697015</v>
      </c>
      <c r="L2263" s="5">
        <f t="shared" ca="1" si="3214"/>
        <v>1145.3512045988416</v>
      </c>
      <c r="M2263" s="5">
        <f t="shared" ca="1" si="3214"/>
        <v>15.93754743492878</v>
      </c>
      <c r="N2263" s="5">
        <f t="shared" ca="1" si="3214"/>
        <v>2.2196813163709752</v>
      </c>
      <c r="O2263" s="5">
        <f t="shared" ca="1" si="3211"/>
        <v>1163.5084333501413</v>
      </c>
      <c r="P2263" s="5">
        <f ca="1">VLOOKUP(CONCATENATE($F2263," ",$G2263),AllocFactorMatrix,(P$4+1),FALSE)*$E2269</f>
        <v>681.24654527216683</v>
      </c>
      <c r="Q2263" s="5">
        <f ca="1">VLOOKUP(CONCATENATE($F2263," ",$G2263),AllocFactorMatrix,(Q$4+1),FALSE)*$E2269</f>
        <v>122.25580922822013</v>
      </c>
      <c r="R2263" s="5">
        <f ca="1">VLOOKUP(CONCATENATE($F2263," ",$G2263),AllocFactorMatrix,(R$4+1),FALSE)*$E2269</f>
        <v>24.792230513560771</v>
      </c>
      <c r="S2263" s="5">
        <f ca="1">VLOOKUP(CONCATENATE($F2263," ",$G2263),AllocFactorMatrix,(S$4+1),FALSE)*$E2269</f>
        <v>0.94147374216114599</v>
      </c>
      <c r="T2263" s="5">
        <f t="shared" ca="1" si="3212"/>
        <v>829.23605875610883</v>
      </c>
      <c r="U2263" s="5">
        <f ca="1">VLOOKUP(CONCATENATE($F2263," ",$G2263),AllocFactorMatrix,(U$4+1),FALSE)*$E2269</f>
        <v>32.31005222763649</v>
      </c>
      <c r="V2263" s="5">
        <f ca="1">VLOOKUP(CONCATENATE($F2263," ",$G2263),AllocFactorMatrix,(V$4+1),FALSE)*$E2269</f>
        <v>436.20436250013881</v>
      </c>
      <c r="W2263" s="5">
        <f ca="1">VLOOKUP(CONCATENATE($F2263," ",$G2263),AllocFactorMatrix,(W$4+1),FALSE)*$E2269</f>
        <v>1668.3065811174661</v>
      </c>
      <c r="X2263" s="5">
        <f ca="1">VLOOKUP(CONCATENATE($F2263," ",$G2263),AllocFactorMatrix,(X$4+1),FALSE)*$E2269</f>
        <v>302.22921019609726</v>
      </c>
      <c r="Y2263" s="5">
        <f t="shared" ref="Y2263:Y2269" ca="1" si="3215">SUBTOTAL(9,U2263:X2263)</f>
        <v>2439.0502060413382</v>
      </c>
      <c r="Z2263" s="5">
        <f ca="1">VLOOKUP(CONCATENATE($F2263," ",$G2263),AllocFactorMatrix,(Z$4+1),FALSE)*$E2269</f>
        <v>187.25367132364241</v>
      </c>
      <c r="AA2263" s="5">
        <f ca="1">VLOOKUP(CONCATENATE($F2263," ",$G2263),AllocFactorMatrix,(AA$4+1),FALSE)*$E2269</f>
        <v>3.7399361020111836</v>
      </c>
      <c r="AB2263" s="5">
        <f t="shared" ca="1" si="3213"/>
        <v>190.99360742565358</v>
      </c>
      <c r="AC2263" s="5">
        <f ca="1">VLOOKUP(CONCATENATE($F2263," ",$G2263),AllocFactorMatrix,(AC$4+1),FALSE)*$E2269</f>
        <v>2.4701788644115634</v>
      </c>
      <c r="AD2263" s="5">
        <f ca="1">VLOOKUP(CONCATENATE($F2263," ",$G2263),AllocFactorMatrix,(AD$4+1),FALSE)*$E2269</f>
        <v>10.973940943412387</v>
      </c>
      <c r="AE2263" s="5">
        <f ca="1">VLOOKUP(CONCATENATE($F2263," ",$G2263),AllocFactorMatrix,(AE$4+1),FALSE)*$E2269</f>
        <v>2.2514933724224746</v>
      </c>
    </row>
    <row r="2264" spans="4:31" hidden="1" outlineLevel="1">
      <c r="E2264" s="44"/>
      <c r="F2264" s="167" t="str">
        <f>F2269</f>
        <v>RB_GUP-Land_G</v>
      </c>
      <c r="G2264" s="48" t="str">
        <f>$G$10</f>
        <v>SUBTRAN</v>
      </c>
      <c r="H2264" s="4">
        <f t="shared" ca="1" si="3173"/>
        <v>2648.2745409071281</v>
      </c>
      <c r="I2264" s="5">
        <f t="shared" ref="I2264:N2264" ca="1" si="3216">VLOOKUP(CONCATENATE($F2264," ",$G2264),AllocFactorMatrix,(I$4+1),FALSE)*$E2269</f>
        <v>1352.9244750270793</v>
      </c>
      <c r="J2264" s="47">
        <f t="shared" ca="1" si="3216"/>
        <v>0.22030323181781214</v>
      </c>
      <c r="K2264" s="47">
        <f t="shared" ca="1" si="3216"/>
        <v>0.41002214070012377</v>
      </c>
      <c r="L2264" s="5">
        <f t="shared" ca="1" si="3216"/>
        <v>317.05969528024741</v>
      </c>
      <c r="M2264" s="5">
        <f t="shared" ca="1" si="3216"/>
        <v>4.4311609289723819</v>
      </c>
      <c r="N2264" s="5">
        <f t="shared" ca="1" si="3216"/>
        <v>0.80201953985536711</v>
      </c>
      <c r="O2264" s="5">
        <f t="shared" ca="1" si="3211"/>
        <v>322.29287574907517</v>
      </c>
      <c r="P2264" s="5">
        <f ca="1">VLOOKUP(CONCATENATE($F2264," ",$G2264),AllocFactorMatrix,(P$4+1),FALSE)*$E2269</f>
        <v>183.0491795155979</v>
      </c>
      <c r="Q2264" s="5">
        <f ca="1">VLOOKUP(CONCATENATE($F2264," ",$G2264),AllocFactorMatrix,(Q$4+1),FALSE)*$E2269</f>
        <v>32.94148569898605</v>
      </c>
      <c r="R2264" s="5">
        <f ca="1">VLOOKUP(CONCATENATE($F2264," ",$G2264),AllocFactorMatrix,(R$4+1),FALSE)*$E2269</f>
        <v>8.6468860170967901</v>
      </c>
      <c r="S2264" s="5">
        <f ca="1">VLOOKUP(CONCATENATE($F2264," ",$G2264),AllocFactorMatrix,(S$4+1),FALSE)*$E2269</f>
        <v>0</v>
      </c>
      <c r="T2264" s="5">
        <f t="shared" ca="1" si="3212"/>
        <v>224.63755123168073</v>
      </c>
      <c r="U2264" s="5">
        <f ca="1">VLOOKUP(CONCATENATE($F2264," ",$G2264),AllocFactorMatrix,(U$4+1),FALSE)*$E2269</f>
        <v>8.2629590967633124</v>
      </c>
      <c r="V2264" s="5">
        <f ca="1">VLOOKUP(CONCATENATE($F2264," ",$G2264),AllocFactorMatrix,(V$4+1),FALSE)*$E2269</f>
        <v>115.93732855030515</v>
      </c>
      <c r="W2264" s="5">
        <f ca="1">VLOOKUP(CONCATENATE($F2264," ",$G2264),AllocFactorMatrix,(W$4+1),FALSE)*$E2269</f>
        <v>571.66046231214546</v>
      </c>
      <c r="X2264" s="5">
        <f ca="1">VLOOKUP(CONCATENATE($F2264," ",$G2264),AllocFactorMatrix,(X$4+1),FALSE)*$E2269</f>
        <v>0</v>
      </c>
      <c r="Y2264" s="5">
        <f t="shared" ca="1" si="3215"/>
        <v>695.86074995921388</v>
      </c>
      <c r="Z2264" s="5">
        <f ca="1">VLOOKUP(CONCATENATE($F2264," ",$G2264),AllocFactorMatrix,(Z$4+1),FALSE)*$E2269</f>
        <v>50.251409392975134</v>
      </c>
      <c r="AA2264" s="5">
        <f ca="1">VLOOKUP(CONCATENATE($F2264," ",$G2264),AllocFactorMatrix,(AA$4+1),FALSE)*$E2269</f>
        <v>1.0089737805968173</v>
      </c>
      <c r="AB2264" s="5">
        <f t="shared" ca="1" si="3213"/>
        <v>51.260383173571952</v>
      </c>
      <c r="AC2264" s="5">
        <f ca="1">VLOOKUP(CONCATENATE($F2264," ",$G2264),AllocFactorMatrix,(AC$4+1),FALSE)*$E2269</f>
        <v>0.66818039396649487</v>
      </c>
      <c r="AD2264" s="5">
        <f ca="1">VLOOKUP(CONCATENATE($F2264," ",$G2264),AllocFactorMatrix,(AD$4+1),FALSE)*$E2269</f>
        <v>0</v>
      </c>
      <c r="AE2264" s="5">
        <f ca="1">VLOOKUP(CONCATENATE($F2264," ",$G2264),AllocFactorMatrix,(AE$4+1),FALSE)*$E2269</f>
        <v>0</v>
      </c>
    </row>
    <row r="2265" spans="4:31" hidden="1" outlineLevel="1">
      <c r="E2265" s="44"/>
      <c r="F2265" s="167" t="str">
        <f>F2269</f>
        <v>RB_GUP-Land_G</v>
      </c>
      <c r="G2265" s="48" t="str">
        <f>$G$11</f>
        <v>DISTPRI</v>
      </c>
      <c r="H2265" s="4">
        <f t="shared" ca="1" si="3173"/>
        <v>21632.640360254987</v>
      </c>
      <c r="I2265" s="5">
        <f t="shared" ref="I2265:N2265" ca="1" si="3217">VLOOKUP(CONCATENATE($F2265," ",$G2265),AllocFactorMatrix,(I$4+1),FALSE)*$E2269</f>
        <v>14162.88024208971</v>
      </c>
      <c r="J2265" s="47">
        <f t="shared" ca="1" si="3217"/>
        <v>2.3255654739606775</v>
      </c>
      <c r="K2265" s="47">
        <f t="shared" ca="1" si="3217"/>
        <v>4.3029622526113851</v>
      </c>
      <c r="L2265" s="5">
        <f t="shared" ca="1" si="3217"/>
        <v>3313.7380460602139</v>
      </c>
      <c r="M2265" s="5">
        <f t="shared" ca="1" si="3217"/>
        <v>46.305955951800179</v>
      </c>
      <c r="N2265" s="5">
        <f t="shared" ca="1" si="3217"/>
        <v>0</v>
      </c>
      <c r="O2265" s="5">
        <f t="shared" ca="1" si="3211"/>
        <v>3360.0440020120141</v>
      </c>
      <c r="P2265" s="5">
        <f ca="1">VLOOKUP(CONCATENATE($F2265," ",$G2265),AllocFactorMatrix,(P$4+1),FALSE)*$E2269</f>
        <v>1921.7053494153515</v>
      </c>
      <c r="Q2265" s="5">
        <f ca="1">VLOOKUP(CONCATENATE($F2265," ",$G2265),AllocFactorMatrix,(Q$4+1),FALSE)*$E2269</f>
        <v>345.80005484703184</v>
      </c>
      <c r="R2265" s="5">
        <f ca="1">VLOOKUP(CONCATENATE($F2265," ",$G2265),AllocFactorMatrix,(R$4+1),FALSE)*$E2269</f>
        <v>0</v>
      </c>
      <c r="S2265" s="5">
        <f ca="1">VLOOKUP(CONCATENATE($F2265," ",$G2265),AllocFactorMatrix,(S$4+1),FALSE)*$E2269</f>
        <v>0</v>
      </c>
      <c r="T2265" s="5">
        <f t="shared" ca="1" si="3212"/>
        <v>2267.5054042623833</v>
      </c>
      <c r="U2265" s="5">
        <f ca="1">VLOOKUP(CONCATENATE($F2265," ",$G2265),AllocFactorMatrix,(U$4+1),FALSE)*$E2269</f>
        <v>87.021524237247789</v>
      </c>
      <c r="V2265" s="5">
        <f ca="1">VLOOKUP(CONCATENATE($F2265," ",$G2265),AllocFactorMatrix,(V$4+1),FALSE)*$E2269</f>
        <v>1203.3216989836837</v>
      </c>
      <c r="W2265" s="5">
        <f ca="1">VLOOKUP(CONCATENATE($F2265," ",$G2265),AllocFactorMatrix,(W$4+1),FALSE)*$E2269</f>
        <v>0</v>
      </c>
      <c r="X2265" s="5">
        <f ca="1">VLOOKUP(CONCATENATE($F2265," ",$G2265),AllocFactorMatrix,(X$4+1),FALSE)*$E2269</f>
        <v>0</v>
      </c>
      <c r="Y2265" s="5">
        <f t="shared" ca="1" si="3215"/>
        <v>1290.3432232209316</v>
      </c>
      <c r="Z2265" s="5">
        <f ca="1">VLOOKUP(CONCATENATE($F2265," ",$G2265),AllocFactorMatrix,(Z$4+1),FALSE)*$E2269</f>
        <v>527.69336879427237</v>
      </c>
      <c r="AA2265" s="5">
        <f ca="1">VLOOKUP(CONCATENATE($F2265," ",$G2265),AllocFactorMatrix,(AA$4+1),FALSE)*$E2269</f>
        <v>10.591638089235611</v>
      </c>
      <c r="AB2265" s="5">
        <f t="shared" ca="1" si="3213"/>
        <v>538.285006883508</v>
      </c>
      <c r="AC2265" s="5">
        <f ca="1">VLOOKUP(CONCATENATE($F2265," ",$G2265),AllocFactorMatrix,(AC$4+1),FALSE)*$E2269</f>
        <v>6.9539540598733653</v>
      </c>
      <c r="AD2265" s="5">
        <f ca="1">VLOOKUP(CONCATENATE($F2265," ",$G2265),AllocFactorMatrix,(AD$4+1),FALSE)*$E2269</f>
        <v>0</v>
      </c>
      <c r="AE2265" s="5">
        <f ca="1">VLOOKUP(CONCATENATE($F2265," ",$G2265),AllocFactorMatrix,(AE$4+1),FALSE)*$E2269</f>
        <v>0</v>
      </c>
    </row>
    <row r="2266" spans="4:31" hidden="1" outlineLevel="1">
      <c r="E2266" s="44"/>
      <c r="F2266" s="167" t="str">
        <f>F2269</f>
        <v>RB_GUP-Land_G</v>
      </c>
      <c r="G2266" s="48" t="str">
        <f>$G$12</f>
        <v>DISTSEC</v>
      </c>
      <c r="H2266" s="4">
        <f t="shared" ca="1" si="3173"/>
        <v>8570.2690964964022</v>
      </c>
      <c r="I2266" s="5">
        <f t="shared" ref="I2266:N2266" ca="1" si="3218">VLOOKUP(CONCATENATE($F2266," ",$G2266),AllocFactorMatrix,(I$4+1),FALSE)*$E2269</f>
        <v>6358.4640376503603</v>
      </c>
      <c r="J2266" s="47">
        <f t="shared" ca="1" si="3218"/>
        <v>1.5762304617511829</v>
      </c>
      <c r="K2266" s="47">
        <f t="shared" ca="1" si="3218"/>
        <v>2.0416528421895239</v>
      </c>
      <c r="L2266" s="5">
        <f t="shared" ca="1" si="3218"/>
        <v>1281.6553287241477</v>
      </c>
      <c r="M2266" s="5">
        <f t="shared" ca="1" si="3218"/>
        <v>0</v>
      </c>
      <c r="N2266" s="5">
        <f t="shared" ca="1" si="3218"/>
        <v>0</v>
      </c>
      <c r="O2266" s="5">
        <f t="shared" ca="1" si="3211"/>
        <v>1281.6553287241477</v>
      </c>
      <c r="P2266" s="5">
        <f ca="1">VLOOKUP(CONCATENATE($F2266," ",$G2266),AllocFactorMatrix,(P$4+1),FALSE)*$E2269</f>
        <v>639.79442667750084</v>
      </c>
      <c r="Q2266" s="5">
        <f ca="1">VLOOKUP(CONCATENATE($F2266," ",$G2266),AllocFactorMatrix,(Q$4+1),FALSE)*$E2269</f>
        <v>0</v>
      </c>
      <c r="R2266" s="5">
        <f ca="1">VLOOKUP(CONCATENATE($F2266," ",$G2266),AllocFactorMatrix,(R$4+1),FALSE)*$E2269</f>
        <v>0</v>
      </c>
      <c r="S2266" s="5">
        <f ca="1">VLOOKUP(CONCATENATE($F2266," ",$G2266),AllocFactorMatrix,(S$4+1),FALSE)*$E2269</f>
        <v>0</v>
      </c>
      <c r="T2266" s="5">
        <f t="shared" ca="1" si="3212"/>
        <v>639.79442667750084</v>
      </c>
      <c r="U2266" s="5">
        <f ca="1">VLOOKUP(CONCATENATE($F2266," ",$G2266),AllocFactorMatrix,(U$4+1),FALSE)*$E2269</f>
        <v>23.959944144965817</v>
      </c>
      <c r="V2266" s="5">
        <f ca="1">VLOOKUP(CONCATENATE($F2266," ",$G2266),AllocFactorMatrix,(V$4+1),FALSE)*$E2269</f>
        <v>0</v>
      </c>
      <c r="W2266" s="5">
        <f ca="1">VLOOKUP(CONCATENATE($F2266," ",$G2266),AllocFactorMatrix,(W$4+1),FALSE)*$E2269</f>
        <v>0</v>
      </c>
      <c r="X2266" s="5">
        <f ca="1">VLOOKUP(CONCATENATE($F2266," ",$G2266),AllocFactorMatrix,(X$4+1),FALSE)*$E2269</f>
        <v>0</v>
      </c>
      <c r="Y2266" s="5">
        <f t="shared" ca="1" si="3215"/>
        <v>23.959944144965817</v>
      </c>
      <c r="Z2266" s="5">
        <f ca="1">VLOOKUP(CONCATENATE($F2266," ",$G2266),AllocFactorMatrix,(Z$4+1),FALSE)*$E2269</f>
        <v>181.07412851747154</v>
      </c>
      <c r="AA2266" s="5">
        <f ca="1">VLOOKUP(CONCATENATE($F2266," ",$G2266),AllocFactorMatrix,(AA$4+1),FALSE)*$E2269</f>
        <v>0</v>
      </c>
      <c r="AB2266" s="5">
        <f t="shared" ca="1" si="3213"/>
        <v>181.07412851747154</v>
      </c>
      <c r="AC2266" s="5">
        <f ca="1">VLOOKUP(CONCATENATE($F2266," ",$G2266),AllocFactorMatrix,(AC$4+1),FALSE)*$E2269</f>
        <v>2.1409429500163699</v>
      </c>
      <c r="AD2266" s="5">
        <f ca="1">VLOOKUP(CONCATENATE($F2266," ",$G2266),AllocFactorMatrix,(AD$4+1),FALSE)*$E2269</f>
        <v>65.897603438329995</v>
      </c>
      <c r="AE2266" s="5">
        <f ca="1">VLOOKUP(CONCATENATE($F2266," ",$G2266),AllocFactorMatrix,(AE$4+1),FALSE)*$E2269</f>
        <v>13.664801089669703</v>
      </c>
    </row>
    <row r="2267" spans="4:31" hidden="1" outlineLevel="1">
      <c r="E2267" s="44"/>
      <c r="F2267" s="167" t="str">
        <f>F2269</f>
        <v>RB_GUP-Land_G</v>
      </c>
      <c r="G2267" s="48" t="str">
        <f>$G$13</f>
        <v>ENERGY</v>
      </c>
      <c r="H2267" s="4">
        <f t="shared" ca="1" si="3173"/>
        <v>24657.11442265283</v>
      </c>
      <c r="I2267" s="5">
        <f t="shared" ref="I2267:N2267" ca="1" si="3219">VLOOKUP(CONCATENATE($F2267," ",$G2267),AllocFactorMatrix,(I$4+1),FALSE)*$E2269</f>
        <v>9646.4451374159453</v>
      </c>
      <c r="J2267" s="47">
        <f t="shared" ca="1" si="3219"/>
        <v>1.5436951408131803</v>
      </c>
      <c r="K2267" s="47">
        <f t="shared" ca="1" si="3219"/>
        <v>4.4510914454649972</v>
      </c>
      <c r="L2267" s="5">
        <f t="shared" ca="1" si="3219"/>
        <v>2781.5889609377978</v>
      </c>
      <c r="M2267" s="5">
        <f t="shared" ca="1" si="3219"/>
        <v>38.79488892313271</v>
      </c>
      <c r="N2267" s="5">
        <f t="shared" ca="1" si="3219"/>
        <v>5.4234925923453972</v>
      </c>
      <c r="O2267" s="5">
        <f t="shared" ca="1" si="3211"/>
        <v>2825.8073424532763</v>
      </c>
      <c r="P2267" s="5">
        <f ca="1">VLOOKUP(CONCATENATE($F2267," ",$G2267),AllocFactorMatrix,(P$4+1),FALSE)*$E2269</f>
        <v>1803.3252269290251</v>
      </c>
      <c r="Q2267" s="5">
        <f ca="1">VLOOKUP(CONCATENATE($F2267," ",$G2267),AllocFactorMatrix,(Q$4+1),FALSE)*$E2269</f>
        <v>322.07098581260635</v>
      </c>
      <c r="R2267" s="5">
        <f ca="1">VLOOKUP(CONCATENATE($F2267," ",$G2267),AllocFactorMatrix,(R$4+1),FALSE)*$E2269</f>
        <v>65.585447447242572</v>
      </c>
      <c r="S2267" s="5">
        <f ca="1">VLOOKUP(CONCATENATE($F2267," ",$G2267),AllocFactorMatrix,(S$4+1),FALSE)*$E2269</f>
        <v>2.477184546172825</v>
      </c>
      <c r="T2267" s="5">
        <f t="shared" ca="1" si="3212"/>
        <v>2193.458844735047</v>
      </c>
      <c r="U2267" s="5">
        <f ca="1">VLOOKUP(CONCATENATE($F2267," ",$G2267),AllocFactorMatrix,(U$4+1),FALSE)*$E2269</f>
        <v>94.577555451428182</v>
      </c>
      <c r="V2267" s="5">
        <f ca="1">VLOOKUP(CONCATENATE($F2267," ",$G2267),AllocFactorMatrix,(V$4+1),FALSE)*$E2269</f>
        <v>1495.2891341657646</v>
      </c>
      <c r="W2267" s="5">
        <f ca="1">VLOOKUP(CONCATENATE($F2267," ",$G2267),AllocFactorMatrix,(W$4+1),FALSE)*$E2269</f>
        <v>6430.9951997607759</v>
      </c>
      <c r="X2267" s="5">
        <f ca="1">VLOOKUP(CONCATENATE($F2267," ",$G2267),AllocFactorMatrix,(X$4+1),FALSE)*$E2269</f>
        <v>1209.7373671544465</v>
      </c>
      <c r="Y2267" s="5">
        <f t="shared" ca="1" si="3215"/>
        <v>9230.5992565324159</v>
      </c>
      <c r="Z2267" s="5">
        <f ca="1">VLOOKUP(CONCATENATE($F2267," ",$G2267),AllocFactorMatrix,(Z$4+1),FALSE)*$E2269</f>
        <v>496.07614880622265</v>
      </c>
      <c r="AA2267" s="5">
        <f ca="1">VLOOKUP(CONCATENATE($F2267," ",$G2267),AllocFactorMatrix,(AA$4+1),FALSE)*$E2269</f>
        <v>9.9536689701013614</v>
      </c>
      <c r="AB2267" s="5">
        <f t="shared" ca="1" si="3213"/>
        <v>506.02981777632402</v>
      </c>
      <c r="AC2267" s="5">
        <f ca="1">VLOOKUP(CONCATENATE($F2267," ",$G2267),AllocFactorMatrix,(AC$4+1),FALSE)*$E2269</f>
        <v>8.8787154042791432</v>
      </c>
      <c r="AD2267" s="5">
        <f ca="1">VLOOKUP(CONCATENATE($F2267," ",$G2267),AllocFactorMatrix,(AD$4+1),FALSE)*$E2269</f>
        <v>198.88018426599797</v>
      </c>
      <c r="AE2267" s="5">
        <f ca="1">VLOOKUP(CONCATENATE($F2267," ",$G2267),AllocFactorMatrix,(AE$4+1),FALSE)*$E2269</f>
        <v>41.020337483270062</v>
      </c>
    </row>
    <row r="2268" spans="4:31" hidden="1" outlineLevel="1">
      <c r="E2268" s="44"/>
      <c r="F2268" s="167" t="str">
        <f>F2269</f>
        <v>RB_GUP-Land_G</v>
      </c>
      <c r="G2268" s="48" t="str">
        <f>$G$14</f>
        <v>CUSTOMER</v>
      </c>
      <c r="H2268" s="4">
        <f t="shared" ca="1" si="3173"/>
        <v>16318.055799934356</v>
      </c>
      <c r="I2268" s="5">
        <f t="shared" ref="I2268:N2268" ca="1" si="3220">VLOOKUP(CONCATENATE($F2268," ",$G2268),AllocFactorMatrix,(I$4+1),FALSE)*$E2269</f>
        <v>12597.123105888097</v>
      </c>
      <c r="J2268" s="47">
        <f t="shared" ca="1" si="3220"/>
        <v>2.5423065918420189</v>
      </c>
      <c r="K2268" s="47">
        <f t="shared" ca="1" si="3220"/>
        <v>0.74568430418600273</v>
      </c>
      <c r="L2268" s="5">
        <f t="shared" ca="1" si="3220"/>
        <v>2550.7296210703234</v>
      </c>
      <c r="M2268" s="5">
        <f t="shared" ca="1" si="3220"/>
        <v>65.212204726265213</v>
      </c>
      <c r="N2268" s="5">
        <f t="shared" ca="1" si="3220"/>
        <v>10.514238547431807</v>
      </c>
      <c r="O2268" s="5">
        <f t="shared" ca="1" si="3211"/>
        <v>2626.4560643440204</v>
      </c>
      <c r="P2268" s="5">
        <f ca="1">VLOOKUP(CONCATENATE($F2268," ",$G2268),AllocFactorMatrix,(P$4+1),FALSE)*$E2269</f>
        <v>104.47347413651609</v>
      </c>
      <c r="Q2268" s="5">
        <f ca="1">VLOOKUP(CONCATENATE($F2268," ",$G2268),AllocFactorMatrix,(Q$4+1),FALSE)*$E2269</f>
        <v>25.269904500588602</v>
      </c>
      <c r="R2268" s="5">
        <f ca="1">VLOOKUP(CONCATENATE($F2268," ",$G2268),AllocFactorMatrix,(R$4+1),FALSE)*$E2269</f>
        <v>25.723802248922429</v>
      </c>
      <c r="S2268" s="5">
        <f ca="1">VLOOKUP(CONCATENATE($F2268," ",$G2268),AllocFactorMatrix,(S$4+1),FALSE)*$E2269</f>
        <v>3.1774911641199903</v>
      </c>
      <c r="T2268" s="5">
        <f t="shared" ca="1" si="3212"/>
        <v>158.64467205014711</v>
      </c>
      <c r="U2268" s="5">
        <f ca="1">VLOOKUP(CONCATENATE($F2268," ",$G2268),AllocFactorMatrix,(U$4+1),FALSE)*$E2269</f>
        <v>0.79518519271406707</v>
      </c>
      <c r="V2268" s="5">
        <f ca="1">VLOOKUP(CONCATENATE($F2268," ",$G2268),AllocFactorMatrix,(V$4+1),FALSE)*$E2269</f>
        <v>18.371348884320245</v>
      </c>
      <c r="W2268" s="5">
        <f ca="1">VLOOKUP(CONCATENATE($F2268," ",$G2268),AllocFactorMatrix,(W$4+1),FALSE)*$E2269</f>
        <v>43.211165023873072</v>
      </c>
      <c r="X2268" s="5">
        <f ca="1">VLOOKUP(CONCATENATE($F2268," ",$G2268),AllocFactorMatrix,(X$4+1),FALSE)*$E2269</f>
        <v>12.724111347008606</v>
      </c>
      <c r="Y2268" s="5">
        <f t="shared" ca="1" si="3215"/>
        <v>75.101810447915994</v>
      </c>
      <c r="Z2268" s="5">
        <f ca="1">VLOOKUP(CONCATENATE($F2268," ",$G2268),AllocFactorMatrix,(Z$4+1),FALSE)*$E2269</f>
        <v>23.183825443544507</v>
      </c>
      <c r="AA2268" s="5">
        <f ca="1">VLOOKUP(CONCATENATE($F2268," ",$G2268),AllocFactorMatrix,(AA$4+1),FALSE)*$E2269</f>
        <v>0.34632536770288158</v>
      </c>
      <c r="AB2268" s="5">
        <f t="shared" ca="1" si="3213"/>
        <v>23.530150811247388</v>
      </c>
      <c r="AC2268" s="5">
        <f ca="1">VLOOKUP(CONCATENATE($F2268," ",$G2268),AllocFactorMatrix,(AC$4+1),FALSE)*$E2269</f>
        <v>1.8873487066115522</v>
      </c>
      <c r="AD2268" s="5">
        <f ca="1">VLOOKUP(CONCATENATE($F2268," ",$G2268),AllocFactorMatrix,(AD$4+1),FALSE)*$E2269</f>
        <v>685.7595578768437</v>
      </c>
      <c r="AE2268" s="5">
        <f ca="1">VLOOKUP(CONCATENATE($F2268," ",$G2268),AllocFactorMatrix,(AE$4+1),FALSE)*$E2269</f>
        <v>146.26509891344978</v>
      </c>
    </row>
    <row r="2269" spans="4:31" collapsed="1">
      <c r="D2269" s="96" t="s">
        <v>692</v>
      </c>
      <c r="E2269" s="87">
        <v>145029</v>
      </c>
      <c r="F2269" s="87" t="s">
        <v>543</v>
      </c>
      <c r="G2269" s="48" t="str">
        <f>$G$15</f>
        <v>TOTAL</v>
      </c>
      <c r="H2269" s="4">
        <f t="shared" ca="1" si="3173"/>
        <v>145029</v>
      </c>
      <c r="I2269" s="5">
        <f t="shared" ref="I2269:N2269" ca="1" si="3221">VLOOKUP(CONCATENATE($F2269," ",$G2269),AllocFactorMatrix,(I$4+1),FALSE)*$E2269</f>
        <v>80735.287771954812</v>
      </c>
      <c r="J2269" s="47">
        <f t="shared" ca="1" si="3221"/>
        <v>16.400052348406607</v>
      </c>
      <c r="K2269" s="47">
        <f t="shared" ca="1" si="3221"/>
        <v>26.294935859075128</v>
      </c>
      <c r="L2269" s="5">
        <f t="shared" ca="1" si="3221"/>
        <v>18779.10839269399</v>
      </c>
      <c r="M2269" s="5">
        <f t="shared" ca="1" si="3221"/>
        <v>273.49939765807534</v>
      </c>
      <c r="N2269" s="5">
        <f t="shared" ca="1" si="3221"/>
        <v>33.279225850840248</v>
      </c>
      <c r="O2269" s="5">
        <f t="shared" ca="1" si="3211"/>
        <v>19085.887016202905</v>
      </c>
      <c r="P2269" s="5">
        <f ca="1">VLOOKUP(CONCATENATE($F2269," ",$G2269),AllocFactorMatrix,(P$4+1),FALSE)*$E2269</f>
        <v>9728.5089226621749</v>
      </c>
      <c r="Q2269" s="5">
        <f ca="1">VLOOKUP(CONCATENATE($F2269," ",$G2269),AllocFactorMatrix,(Q$4+1),FALSE)*$E2269</f>
        <v>1637.0451471521772</v>
      </c>
      <c r="R2269" s="5">
        <f ca="1">VLOOKUP(CONCATENATE($F2269," ",$G2269),AllocFactorMatrix,(R$4+1),FALSE)*$E2269</f>
        <v>284.69007837143562</v>
      </c>
      <c r="S2269" s="5">
        <f ca="1">VLOOKUP(CONCATENATE($F2269," ",$G2269),AllocFactorMatrix,(S$4+1),FALSE)*$E2269</f>
        <v>12.669863641989499</v>
      </c>
      <c r="T2269" s="5">
        <f t="shared" ca="1" si="3212"/>
        <v>11662.914011827777</v>
      </c>
      <c r="U2269" s="5">
        <f ca="1">VLOOKUP(CONCATENATE($F2269," ",$G2269),AllocFactorMatrix,(U$4+1),FALSE)*$E2269</f>
        <v>455.36853304117449</v>
      </c>
      <c r="V2269" s="5">
        <f ca="1">VLOOKUP(CONCATENATE($F2269," ",$G2269),AllocFactorMatrix,(V$4+1),FALSE)*$E2269</f>
        <v>6083.2019587595087</v>
      </c>
      <c r="W2269" s="5">
        <f ca="1">VLOOKUP(CONCATENATE($F2269," ",$G2269),AllocFactorMatrix,(W$4+1),FALSE)*$E2269</f>
        <v>19476.892431018692</v>
      </c>
      <c r="X2269" s="5">
        <f ca="1">VLOOKUP(CONCATENATE($F2269," ",$G2269),AllocFactorMatrix,(X$4+1),FALSE)*$E2269</f>
        <v>3474.4570605630333</v>
      </c>
      <c r="Y2269" s="5">
        <f t="shared" ca="1" si="3215"/>
        <v>29489.919983382406</v>
      </c>
      <c r="Z2269" s="5">
        <f ca="1">VLOOKUP(CONCATENATE($F2269," ",$G2269),AllocFactorMatrix,(Z$4+1),FALSE)*$E2269</f>
        <v>2673.5591064232362</v>
      </c>
      <c r="AA2269" s="5">
        <f ca="1">VLOOKUP(CONCATENATE($F2269," ",$G2269),AllocFactorMatrix,(AA$4+1),FALSE)*$E2269</f>
        <v>49.767931055082968</v>
      </c>
      <c r="AB2269" s="5">
        <f t="shared" ca="1" si="3213"/>
        <v>2723.3270374783192</v>
      </c>
      <c r="AC2269" s="5">
        <f ca="1">VLOOKUP(CONCATENATE($F2269," ",$G2269),AllocFactorMatrix,(AC$4+1),FALSE)*$E2269</f>
        <v>38.935144977970609</v>
      </c>
      <c r="AD2269" s="5">
        <f ca="1">VLOOKUP(CONCATENATE($F2269," ",$G2269),AllocFactorMatrix,(AD$4+1),FALSE)*$E2269</f>
        <v>1032.3072926565537</v>
      </c>
      <c r="AE2269" s="5">
        <f ca="1">VLOOKUP(CONCATENATE($F2269," ",$G2269),AllocFactorMatrix,(AE$4+1),FALSE)*$E2269</f>
        <v>217.72675331173448</v>
      </c>
    </row>
    <row r="2270" spans="4:31" hidden="1" outlineLevel="1">
      <c r="E2270" s="44"/>
      <c r="F2270" s="167" t="str">
        <f>F2277</f>
        <v>RB_GUP-Land_P</v>
      </c>
      <c r="G2270" s="48" t="str">
        <f>$G$8</f>
        <v>PRODUCTION</v>
      </c>
      <c r="H2270" s="4">
        <f t="shared" ref="H2270:H2277" si="3222">SUBTOTAL(9,I2270:AE2270)</f>
        <v>51634</v>
      </c>
      <c r="I2270" s="5">
        <f t="shared" ref="I2270:N2270" si="3223">VLOOKUP(CONCATENATE($F2270," ",$G2270),AllocFactorMatrix,(I$4+1),FALSE)*$E2277</f>
        <v>26553.865134549655</v>
      </c>
      <c r="J2270" s="47">
        <f t="shared" si="3223"/>
        <v>5.9405548269352613</v>
      </c>
      <c r="K2270" s="47">
        <f t="shared" si="3223"/>
        <v>10.40148792171331</v>
      </c>
      <c r="L2270" s="5">
        <f t="shared" si="3223"/>
        <v>6188.8422605573478</v>
      </c>
      <c r="M2270" s="5">
        <f t="shared" si="3223"/>
        <v>86.11766128929095</v>
      </c>
      <c r="N2270" s="5">
        <f t="shared" si="3223"/>
        <v>11.99392595089442</v>
      </c>
      <c r="O2270" s="5">
        <f t="shared" ref="O2270:O2277" si="3224">SUBTOTAL(9,L2270:N2270)</f>
        <v>6286.9538477975339</v>
      </c>
      <c r="P2270" s="5">
        <f>VLOOKUP(CONCATENATE($F2270," ",$G2270),AllocFactorMatrix,(P$4+1),FALSE)*$E2277</f>
        <v>3681.0782512039768</v>
      </c>
      <c r="Q2270" s="5">
        <f>VLOOKUP(CONCATENATE($F2270," ",$G2270),AllocFactorMatrix,(Q$4+1),FALSE)*$E2277</f>
        <v>660.60254331792441</v>
      </c>
      <c r="R2270" s="5">
        <f>VLOOKUP(CONCATENATE($F2270," ",$G2270),AllocFactorMatrix,(R$4+1),FALSE)*$E2277</f>
        <v>133.96345445809735</v>
      </c>
      <c r="S2270" s="5">
        <f>VLOOKUP(CONCATENATE($F2270," ",$G2270),AllocFactorMatrix,(S$4+1),FALSE)*$E2277</f>
        <v>5.0872016018289745</v>
      </c>
      <c r="T2270" s="5">
        <f>SUBTOTAL(9,P2270:S2270)</f>
        <v>4480.7314505818285</v>
      </c>
      <c r="U2270" s="5">
        <f>VLOOKUP(CONCATENATE($F2270," ",$G2270),AllocFactorMatrix,(U$4+1),FALSE)*$E2277</f>
        <v>174.58559074659379</v>
      </c>
      <c r="V2270" s="5">
        <f>VLOOKUP(CONCATENATE($F2270," ",$G2270),AllocFactorMatrix,(V$4+1),FALSE)*$E2277</f>
        <v>2357.0062894602415</v>
      </c>
      <c r="W2270" s="5">
        <f>VLOOKUP(CONCATENATE($F2270," ",$G2270),AllocFactorMatrix,(W$4+1),FALSE)*$E2277</f>
        <v>9014.6028845379024</v>
      </c>
      <c r="X2270" s="5">
        <f>VLOOKUP(CONCATENATE($F2270," ",$G2270),AllocFactorMatrix,(X$4+1),FALSE)*$E2277</f>
        <v>1633.0789201829132</v>
      </c>
      <c r="Y2270" s="5">
        <f>SUBTOTAL(9,U2270:X2270)</f>
        <v>13179.273684927652</v>
      </c>
      <c r="Z2270" s="5">
        <f>VLOOKUP(CONCATENATE($F2270," ",$G2270),AllocFactorMatrix,(Z$4+1),FALSE)*$E2277</f>
        <v>1011.814917449857</v>
      </c>
      <c r="AA2270" s="5">
        <f>VLOOKUP(CONCATENATE($F2270," ",$G2270),AllocFactorMatrix,(AA$4+1),FALSE)*$E2277</f>
        <v>20.208539098727989</v>
      </c>
      <c r="AB2270" s="5">
        <f t="shared" ref="AB2270:AB2277" si="3225">SUBTOTAL(9,Z2270:AA2270)</f>
        <v>1032.023456548585</v>
      </c>
      <c r="AC2270" s="5">
        <f>VLOOKUP(CONCATENATE($F2270," ",$G2270),AllocFactorMatrix,(AC$4+1),FALSE)*$E2277</f>
        <v>13.347475678920926</v>
      </c>
      <c r="AD2270" s="5">
        <f>VLOOKUP(CONCATENATE($F2270," ",$G2270),AllocFactorMatrix,(AD$4+1),FALSE)*$E2277</f>
        <v>59.297086520495419</v>
      </c>
      <c r="AE2270" s="5">
        <f>VLOOKUP(CONCATENATE($F2270," ",$G2270),AllocFactorMatrix,(AE$4+1),FALSE)*$E2277</f>
        <v>12.165820646683988</v>
      </c>
    </row>
    <row r="2271" spans="4:31" hidden="1" outlineLevel="1">
      <c r="E2271" s="44"/>
      <c r="F2271" s="167" t="str">
        <f>F2277</f>
        <v>RB_GUP-Land_P</v>
      </c>
      <c r="G2271" s="48" t="str">
        <f>$G$9</f>
        <v>BULKTRAN</v>
      </c>
      <c r="H2271" s="4">
        <f t="shared" si="3222"/>
        <v>0</v>
      </c>
      <c r="I2271" s="5">
        <f t="shared" ref="I2271:N2271" si="3226">VLOOKUP(CONCATENATE($F2271," ",$G2271),AllocFactorMatrix,(I$4+1),FALSE)*$E2277</f>
        <v>0</v>
      </c>
      <c r="J2271" s="47">
        <f t="shared" si="3226"/>
        <v>0</v>
      </c>
      <c r="K2271" s="47">
        <f t="shared" si="3226"/>
        <v>0</v>
      </c>
      <c r="L2271" s="5">
        <f t="shared" si="3226"/>
        <v>0</v>
      </c>
      <c r="M2271" s="5">
        <f t="shared" si="3226"/>
        <v>0</v>
      </c>
      <c r="N2271" s="5">
        <f t="shared" si="3226"/>
        <v>0</v>
      </c>
      <c r="O2271" s="5">
        <f t="shared" si="3224"/>
        <v>0</v>
      </c>
      <c r="P2271" s="5">
        <f>VLOOKUP(CONCATENATE($F2271," ",$G2271),AllocFactorMatrix,(P$4+1),FALSE)*$E2277</f>
        <v>0</v>
      </c>
      <c r="Q2271" s="5">
        <f>VLOOKUP(CONCATENATE($F2271," ",$G2271),AllocFactorMatrix,(Q$4+1),FALSE)*$E2277</f>
        <v>0</v>
      </c>
      <c r="R2271" s="5">
        <f>VLOOKUP(CONCATENATE($F2271," ",$G2271),AllocFactorMatrix,(R$4+1),FALSE)*$E2277</f>
        <v>0</v>
      </c>
      <c r="S2271" s="5">
        <f>VLOOKUP(CONCATENATE($F2271," ",$G2271),AllocFactorMatrix,(S$4+1),FALSE)*$E2277</f>
        <v>0</v>
      </c>
      <c r="T2271" s="5">
        <f t="shared" ref="T2271:T2277" si="3227">SUBTOTAL(9,P2271:S2271)</f>
        <v>0</v>
      </c>
      <c r="U2271" s="5">
        <f>VLOOKUP(CONCATENATE($F2271," ",$G2271),AllocFactorMatrix,(U$4+1),FALSE)*$E2277</f>
        <v>0</v>
      </c>
      <c r="V2271" s="5">
        <f>VLOOKUP(CONCATENATE($F2271," ",$G2271),AllocFactorMatrix,(V$4+1),FALSE)*$E2277</f>
        <v>0</v>
      </c>
      <c r="W2271" s="5">
        <f>VLOOKUP(CONCATENATE($F2271," ",$G2271),AllocFactorMatrix,(W$4+1),FALSE)*$E2277</f>
        <v>0</v>
      </c>
      <c r="X2271" s="5">
        <f>VLOOKUP(CONCATENATE($F2271," ",$G2271),AllocFactorMatrix,(X$4+1),FALSE)*$E2277</f>
        <v>0</v>
      </c>
      <c r="Y2271" s="5">
        <f t="shared" ref="Y2271:Y2277" si="3228">SUBTOTAL(9,U2271:X2271)</f>
        <v>0</v>
      </c>
      <c r="Z2271" s="5">
        <f>VLOOKUP(CONCATENATE($F2271," ",$G2271),AllocFactorMatrix,(Z$4+1),FALSE)*$E2277</f>
        <v>0</v>
      </c>
      <c r="AA2271" s="5">
        <f>VLOOKUP(CONCATENATE($F2271," ",$G2271),AllocFactorMatrix,(AA$4+1),FALSE)*$E2277</f>
        <v>0</v>
      </c>
      <c r="AB2271" s="5">
        <f t="shared" si="3225"/>
        <v>0</v>
      </c>
      <c r="AC2271" s="5">
        <f>VLOOKUP(CONCATENATE($F2271," ",$G2271),AllocFactorMatrix,(AC$4+1),FALSE)*$E2277</f>
        <v>0</v>
      </c>
      <c r="AD2271" s="5">
        <f>VLOOKUP(CONCATENATE($F2271," ",$G2271),AllocFactorMatrix,(AD$4+1),FALSE)*$E2277</f>
        <v>0</v>
      </c>
      <c r="AE2271" s="5">
        <f>VLOOKUP(CONCATENATE($F2271," ",$G2271),AllocFactorMatrix,(AE$4+1),FALSE)*$E2277</f>
        <v>0</v>
      </c>
    </row>
    <row r="2272" spans="4:31" hidden="1" outlineLevel="1">
      <c r="E2272" s="44"/>
      <c r="F2272" s="167" t="str">
        <f>F2277</f>
        <v>RB_GUP-Land_P</v>
      </c>
      <c r="G2272" s="48" t="str">
        <f>$G$10</f>
        <v>SUBTRAN</v>
      </c>
      <c r="H2272" s="4">
        <f t="shared" si="3222"/>
        <v>0</v>
      </c>
      <c r="I2272" s="5">
        <f t="shared" ref="I2272:N2272" si="3229">VLOOKUP(CONCATENATE($F2272," ",$G2272),AllocFactorMatrix,(I$4+1),FALSE)*$E2277</f>
        <v>0</v>
      </c>
      <c r="J2272" s="47">
        <f t="shared" si="3229"/>
        <v>0</v>
      </c>
      <c r="K2272" s="47">
        <f t="shared" si="3229"/>
        <v>0</v>
      </c>
      <c r="L2272" s="5">
        <f t="shared" si="3229"/>
        <v>0</v>
      </c>
      <c r="M2272" s="5">
        <f t="shared" si="3229"/>
        <v>0</v>
      </c>
      <c r="N2272" s="5">
        <f t="shared" si="3229"/>
        <v>0</v>
      </c>
      <c r="O2272" s="5">
        <f t="shared" si="3224"/>
        <v>0</v>
      </c>
      <c r="P2272" s="5">
        <f>VLOOKUP(CONCATENATE($F2272," ",$G2272),AllocFactorMatrix,(P$4+1),FALSE)*$E2277</f>
        <v>0</v>
      </c>
      <c r="Q2272" s="5">
        <f>VLOOKUP(CONCATENATE($F2272," ",$G2272),AllocFactorMatrix,(Q$4+1),FALSE)*$E2277</f>
        <v>0</v>
      </c>
      <c r="R2272" s="5">
        <f>VLOOKUP(CONCATENATE($F2272," ",$G2272),AllocFactorMatrix,(R$4+1),FALSE)*$E2277</f>
        <v>0</v>
      </c>
      <c r="S2272" s="5">
        <f>VLOOKUP(CONCATENATE($F2272," ",$G2272),AllocFactorMatrix,(S$4+1),FALSE)*$E2277</f>
        <v>0</v>
      </c>
      <c r="T2272" s="5">
        <f t="shared" si="3227"/>
        <v>0</v>
      </c>
      <c r="U2272" s="5">
        <f>VLOOKUP(CONCATENATE($F2272," ",$G2272),AllocFactorMatrix,(U$4+1),FALSE)*$E2277</f>
        <v>0</v>
      </c>
      <c r="V2272" s="5">
        <f>VLOOKUP(CONCATENATE($F2272," ",$G2272),AllocFactorMatrix,(V$4+1),FALSE)*$E2277</f>
        <v>0</v>
      </c>
      <c r="W2272" s="5">
        <f>VLOOKUP(CONCATENATE($F2272," ",$G2272),AllocFactorMatrix,(W$4+1),FALSE)*$E2277</f>
        <v>0</v>
      </c>
      <c r="X2272" s="5">
        <f>VLOOKUP(CONCATENATE($F2272," ",$G2272),AllocFactorMatrix,(X$4+1),FALSE)*$E2277</f>
        <v>0</v>
      </c>
      <c r="Y2272" s="5">
        <f t="shared" si="3228"/>
        <v>0</v>
      </c>
      <c r="Z2272" s="5">
        <f>VLOOKUP(CONCATENATE($F2272," ",$G2272),AllocFactorMatrix,(Z$4+1),FALSE)*$E2277</f>
        <v>0</v>
      </c>
      <c r="AA2272" s="5">
        <f>VLOOKUP(CONCATENATE($F2272," ",$G2272),AllocFactorMatrix,(AA$4+1),FALSE)*$E2277</f>
        <v>0</v>
      </c>
      <c r="AB2272" s="5">
        <f t="shared" si="3225"/>
        <v>0</v>
      </c>
      <c r="AC2272" s="5">
        <f>VLOOKUP(CONCATENATE($F2272," ",$G2272),AllocFactorMatrix,(AC$4+1),FALSE)*$E2277</f>
        <v>0</v>
      </c>
      <c r="AD2272" s="5">
        <f>VLOOKUP(CONCATENATE($F2272," ",$G2272),AllocFactorMatrix,(AD$4+1),FALSE)*$E2277</f>
        <v>0</v>
      </c>
      <c r="AE2272" s="5">
        <f>VLOOKUP(CONCATENATE($F2272," ",$G2272),AllocFactorMatrix,(AE$4+1),FALSE)*$E2277</f>
        <v>0</v>
      </c>
    </row>
    <row r="2273" spans="3:31" hidden="1" outlineLevel="1">
      <c r="E2273" s="44"/>
      <c r="F2273" s="167" t="str">
        <f>F2277</f>
        <v>RB_GUP-Land_P</v>
      </c>
      <c r="G2273" s="48" t="str">
        <f>$G$11</f>
        <v>DISTPRI</v>
      </c>
      <c r="H2273" s="4">
        <f t="shared" si="3222"/>
        <v>0</v>
      </c>
      <c r="I2273" s="5">
        <f t="shared" ref="I2273:N2273" si="3230">VLOOKUP(CONCATENATE($F2273," ",$G2273),AllocFactorMatrix,(I$4+1),FALSE)*$E2277</f>
        <v>0</v>
      </c>
      <c r="J2273" s="47">
        <f t="shared" si="3230"/>
        <v>0</v>
      </c>
      <c r="K2273" s="47">
        <f t="shared" si="3230"/>
        <v>0</v>
      </c>
      <c r="L2273" s="5">
        <f t="shared" si="3230"/>
        <v>0</v>
      </c>
      <c r="M2273" s="5">
        <f t="shared" si="3230"/>
        <v>0</v>
      </c>
      <c r="N2273" s="5">
        <f t="shared" si="3230"/>
        <v>0</v>
      </c>
      <c r="O2273" s="5">
        <f t="shared" si="3224"/>
        <v>0</v>
      </c>
      <c r="P2273" s="5">
        <f>VLOOKUP(CONCATENATE($F2273," ",$G2273),AllocFactorMatrix,(P$4+1),FALSE)*$E2277</f>
        <v>0</v>
      </c>
      <c r="Q2273" s="5">
        <f>VLOOKUP(CONCATENATE($F2273," ",$G2273),AllocFactorMatrix,(Q$4+1),FALSE)*$E2277</f>
        <v>0</v>
      </c>
      <c r="R2273" s="5">
        <f>VLOOKUP(CONCATENATE($F2273," ",$G2273),AllocFactorMatrix,(R$4+1),FALSE)*$E2277</f>
        <v>0</v>
      </c>
      <c r="S2273" s="5">
        <f>VLOOKUP(CONCATENATE($F2273," ",$G2273),AllocFactorMatrix,(S$4+1),FALSE)*$E2277</f>
        <v>0</v>
      </c>
      <c r="T2273" s="5">
        <f t="shared" si="3227"/>
        <v>0</v>
      </c>
      <c r="U2273" s="5">
        <f>VLOOKUP(CONCATENATE($F2273," ",$G2273),AllocFactorMatrix,(U$4+1),FALSE)*$E2277</f>
        <v>0</v>
      </c>
      <c r="V2273" s="5">
        <f>VLOOKUP(CONCATENATE($F2273," ",$G2273),AllocFactorMatrix,(V$4+1),FALSE)*$E2277</f>
        <v>0</v>
      </c>
      <c r="W2273" s="5">
        <f>VLOOKUP(CONCATENATE($F2273," ",$G2273),AllocFactorMatrix,(W$4+1),FALSE)*$E2277</f>
        <v>0</v>
      </c>
      <c r="X2273" s="5">
        <f>VLOOKUP(CONCATENATE($F2273," ",$G2273),AllocFactorMatrix,(X$4+1),FALSE)*$E2277</f>
        <v>0</v>
      </c>
      <c r="Y2273" s="5">
        <f t="shared" si="3228"/>
        <v>0</v>
      </c>
      <c r="Z2273" s="5">
        <f>VLOOKUP(CONCATENATE($F2273," ",$G2273),AllocFactorMatrix,(Z$4+1),FALSE)*$E2277</f>
        <v>0</v>
      </c>
      <c r="AA2273" s="5">
        <f>VLOOKUP(CONCATENATE($F2273," ",$G2273),AllocFactorMatrix,(AA$4+1),FALSE)*$E2277</f>
        <v>0</v>
      </c>
      <c r="AB2273" s="5">
        <f t="shared" si="3225"/>
        <v>0</v>
      </c>
      <c r="AC2273" s="5">
        <f>VLOOKUP(CONCATENATE($F2273," ",$G2273),AllocFactorMatrix,(AC$4+1),FALSE)*$E2277</f>
        <v>0</v>
      </c>
      <c r="AD2273" s="5">
        <f>VLOOKUP(CONCATENATE($F2273," ",$G2273),AllocFactorMatrix,(AD$4+1),FALSE)*$E2277</f>
        <v>0</v>
      </c>
      <c r="AE2273" s="5">
        <f>VLOOKUP(CONCATENATE($F2273," ",$G2273),AllocFactorMatrix,(AE$4+1),FALSE)*$E2277</f>
        <v>0</v>
      </c>
    </row>
    <row r="2274" spans="3:31" hidden="1" outlineLevel="1">
      <c r="E2274" s="44"/>
      <c r="F2274" s="167" t="str">
        <f>F2277</f>
        <v>RB_GUP-Land_P</v>
      </c>
      <c r="G2274" s="48" t="str">
        <f>$G$12</f>
        <v>DISTSEC</v>
      </c>
      <c r="H2274" s="4">
        <f t="shared" si="3222"/>
        <v>0</v>
      </c>
      <c r="I2274" s="5">
        <f t="shared" ref="I2274:N2274" si="3231">VLOOKUP(CONCATENATE($F2274," ",$G2274),AllocFactorMatrix,(I$4+1),FALSE)*$E2277</f>
        <v>0</v>
      </c>
      <c r="J2274" s="47">
        <f t="shared" si="3231"/>
        <v>0</v>
      </c>
      <c r="K2274" s="47">
        <f t="shared" si="3231"/>
        <v>0</v>
      </c>
      <c r="L2274" s="5">
        <f t="shared" si="3231"/>
        <v>0</v>
      </c>
      <c r="M2274" s="5">
        <f t="shared" si="3231"/>
        <v>0</v>
      </c>
      <c r="N2274" s="5">
        <f t="shared" si="3231"/>
        <v>0</v>
      </c>
      <c r="O2274" s="5">
        <f t="shared" si="3224"/>
        <v>0</v>
      </c>
      <c r="P2274" s="5">
        <f>VLOOKUP(CONCATENATE($F2274," ",$G2274),AllocFactorMatrix,(P$4+1),FALSE)*$E2277</f>
        <v>0</v>
      </c>
      <c r="Q2274" s="5">
        <f>VLOOKUP(CONCATENATE($F2274," ",$G2274),AllocFactorMatrix,(Q$4+1),FALSE)*$E2277</f>
        <v>0</v>
      </c>
      <c r="R2274" s="5">
        <f>VLOOKUP(CONCATENATE($F2274," ",$G2274),AllocFactorMatrix,(R$4+1),FALSE)*$E2277</f>
        <v>0</v>
      </c>
      <c r="S2274" s="5">
        <f>VLOOKUP(CONCATENATE($F2274," ",$G2274),AllocFactorMatrix,(S$4+1),FALSE)*$E2277</f>
        <v>0</v>
      </c>
      <c r="T2274" s="5">
        <f t="shared" si="3227"/>
        <v>0</v>
      </c>
      <c r="U2274" s="5">
        <f>VLOOKUP(CONCATENATE($F2274," ",$G2274),AllocFactorMatrix,(U$4+1),FALSE)*$E2277</f>
        <v>0</v>
      </c>
      <c r="V2274" s="5">
        <f>VLOOKUP(CONCATENATE($F2274," ",$G2274),AllocFactorMatrix,(V$4+1),FALSE)*$E2277</f>
        <v>0</v>
      </c>
      <c r="W2274" s="5">
        <f>VLOOKUP(CONCATENATE($F2274," ",$G2274),AllocFactorMatrix,(W$4+1),FALSE)*$E2277</f>
        <v>0</v>
      </c>
      <c r="X2274" s="5">
        <f>VLOOKUP(CONCATENATE($F2274," ",$G2274),AllocFactorMatrix,(X$4+1),FALSE)*$E2277</f>
        <v>0</v>
      </c>
      <c r="Y2274" s="5">
        <f t="shared" si="3228"/>
        <v>0</v>
      </c>
      <c r="Z2274" s="5">
        <f>VLOOKUP(CONCATENATE($F2274," ",$G2274),AllocFactorMatrix,(Z$4+1),FALSE)*$E2277</f>
        <v>0</v>
      </c>
      <c r="AA2274" s="5">
        <f>VLOOKUP(CONCATENATE($F2274," ",$G2274),AllocFactorMatrix,(AA$4+1),FALSE)*$E2277</f>
        <v>0</v>
      </c>
      <c r="AB2274" s="5">
        <f t="shared" si="3225"/>
        <v>0</v>
      </c>
      <c r="AC2274" s="5">
        <f>VLOOKUP(CONCATENATE($F2274," ",$G2274),AllocFactorMatrix,(AC$4+1),FALSE)*$E2277</f>
        <v>0</v>
      </c>
      <c r="AD2274" s="5">
        <f>VLOOKUP(CONCATENATE($F2274," ",$G2274),AllocFactorMatrix,(AD$4+1),FALSE)*$E2277</f>
        <v>0</v>
      </c>
      <c r="AE2274" s="5">
        <f>VLOOKUP(CONCATENATE($F2274," ",$G2274),AllocFactorMatrix,(AE$4+1),FALSE)*$E2277</f>
        <v>0</v>
      </c>
    </row>
    <row r="2275" spans="3:31" hidden="1" outlineLevel="1">
      <c r="E2275" s="44"/>
      <c r="F2275" s="167" t="str">
        <f>F2277</f>
        <v>RB_GUP-Land_P</v>
      </c>
      <c r="G2275" s="48" t="str">
        <f>$G$13</f>
        <v>ENERGY</v>
      </c>
      <c r="H2275" s="4">
        <f t="shared" si="3222"/>
        <v>0</v>
      </c>
      <c r="I2275" s="5">
        <f t="shared" ref="I2275:N2275" si="3232">VLOOKUP(CONCATENATE($F2275," ",$G2275),AllocFactorMatrix,(I$4+1),FALSE)*$E2277</f>
        <v>0</v>
      </c>
      <c r="J2275" s="47">
        <f t="shared" si="3232"/>
        <v>0</v>
      </c>
      <c r="K2275" s="47">
        <f t="shared" si="3232"/>
        <v>0</v>
      </c>
      <c r="L2275" s="5">
        <f t="shared" si="3232"/>
        <v>0</v>
      </c>
      <c r="M2275" s="5">
        <f t="shared" si="3232"/>
        <v>0</v>
      </c>
      <c r="N2275" s="5">
        <f t="shared" si="3232"/>
        <v>0</v>
      </c>
      <c r="O2275" s="5">
        <f t="shared" si="3224"/>
        <v>0</v>
      </c>
      <c r="P2275" s="5">
        <f>VLOOKUP(CONCATENATE($F2275," ",$G2275),AllocFactorMatrix,(P$4+1),FALSE)*$E2277</f>
        <v>0</v>
      </c>
      <c r="Q2275" s="5">
        <f>VLOOKUP(CONCATENATE($F2275," ",$G2275),AllocFactorMatrix,(Q$4+1),FALSE)*$E2277</f>
        <v>0</v>
      </c>
      <c r="R2275" s="5">
        <f>VLOOKUP(CONCATENATE($F2275," ",$G2275),AllocFactorMatrix,(R$4+1),FALSE)*$E2277</f>
        <v>0</v>
      </c>
      <c r="S2275" s="5">
        <f>VLOOKUP(CONCATENATE($F2275," ",$G2275),AllocFactorMatrix,(S$4+1),FALSE)*$E2277</f>
        <v>0</v>
      </c>
      <c r="T2275" s="5">
        <f t="shared" si="3227"/>
        <v>0</v>
      </c>
      <c r="U2275" s="5">
        <f>VLOOKUP(CONCATENATE($F2275," ",$G2275),AllocFactorMatrix,(U$4+1),FALSE)*$E2277</f>
        <v>0</v>
      </c>
      <c r="V2275" s="5">
        <f>VLOOKUP(CONCATENATE($F2275," ",$G2275),AllocFactorMatrix,(V$4+1),FALSE)*$E2277</f>
        <v>0</v>
      </c>
      <c r="W2275" s="5">
        <f>VLOOKUP(CONCATENATE($F2275," ",$G2275),AllocFactorMatrix,(W$4+1),FALSE)*$E2277</f>
        <v>0</v>
      </c>
      <c r="X2275" s="5">
        <f>VLOOKUP(CONCATENATE($F2275," ",$G2275),AllocFactorMatrix,(X$4+1),FALSE)*$E2277</f>
        <v>0</v>
      </c>
      <c r="Y2275" s="5">
        <f t="shared" si="3228"/>
        <v>0</v>
      </c>
      <c r="Z2275" s="5">
        <f>VLOOKUP(CONCATENATE($F2275," ",$G2275),AllocFactorMatrix,(Z$4+1),FALSE)*$E2277</f>
        <v>0</v>
      </c>
      <c r="AA2275" s="5">
        <f>VLOOKUP(CONCATENATE($F2275," ",$G2275),AllocFactorMatrix,(AA$4+1),FALSE)*$E2277</f>
        <v>0</v>
      </c>
      <c r="AB2275" s="5">
        <f t="shared" si="3225"/>
        <v>0</v>
      </c>
      <c r="AC2275" s="5">
        <f>VLOOKUP(CONCATENATE($F2275," ",$G2275),AllocFactorMatrix,(AC$4+1),FALSE)*$E2277</f>
        <v>0</v>
      </c>
      <c r="AD2275" s="5">
        <f>VLOOKUP(CONCATENATE($F2275," ",$G2275),AllocFactorMatrix,(AD$4+1),FALSE)*$E2277</f>
        <v>0</v>
      </c>
      <c r="AE2275" s="5">
        <f>VLOOKUP(CONCATENATE($F2275," ",$G2275),AllocFactorMatrix,(AE$4+1),FALSE)*$E2277</f>
        <v>0</v>
      </c>
    </row>
    <row r="2276" spans="3:31" hidden="1" outlineLevel="1">
      <c r="E2276" s="44"/>
      <c r="F2276" s="167" t="str">
        <f>F2277</f>
        <v>RB_GUP-Land_P</v>
      </c>
      <c r="G2276" s="48" t="str">
        <f>$G$14</f>
        <v>CUSTOMER</v>
      </c>
      <c r="H2276" s="4">
        <f t="shared" si="3222"/>
        <v>0</v>
      </c>
      <c r="I2276" s="5">
        <f t="shared" ref="I2276:N2276" si="3233">VLOOKUP(CONCATENATE($F2276," ",$G2276),AllocFactorMatrix,(I$4+1),FALSE)*$E2277</f>
        <v>0</v>
      </c>
      <c r="J2276" s="47">
        <f t="shared" si="3233"/>
        <v>0</v>
      </c>
      <c r="K2276" s="47">
        <f t="shared" si="3233"/>
        <v>0</v>
      </c>
      <c r="L2276" s="5">
        <f t="shared" si="3233"/>
        <v>0</v>
      </c>
      <c r="M2276" s="5">
        <f t="shared" si="3233"/>
        <v>0</v>
      </c>
      <c r="N2276" s="5">
        <f t="shared" si="3233"/>
        <v>0</v>
      </c>
      <c r="O2276" s="5">
        <f t="shared" si="3224"/>
        <v>0</v>
      </c>
      <c r="P2276" s="5">
        <f>VLOOKUP(CONCATENATE($F2276," ",$G2276),AllocFactorMatrix,(P$4+1),FALSE)*$E2277</f>
        <v>0</v>
      </c>
      <c r="Q2276" s="5">
        <f>VLOOKUP(CONCATENATE($F2276," ",$G2276),AllocFactorMatrix,(Q$4+1),FALSE)*$E2277</f>
        <v>0</v>
      </c>
      <c r="R2276" s="5">
        <f>VLOOKUP(CONCATENATE($F2276," ",$G2276),AllocFactorMatrix,(R$4+1),FALSE)*$E2277</f>
        <v>0</v>
      </c>
      <c r="S2276" s="5">
        <f>VLOOKUP(CONCATENATE($F2276," ",$G2276),AllocFactorMatrix,(S$4+1),FALSE)*$E2277</f>
        <v>0</v>
      </c>
      <c r="T2276" s="5">
        <f t="shared" si="3227"/>
        <v>0</v>
      </c>
      <c r="U2276" s="5">
        <f>VLOOKUP(CONCATENATE($F2276," ",$G2276),AllocFactorMatrix,(U$4+1),FALSE)*$E2277</f>
        <v>0</v>
      </c>
      <c r="V2276" s="5">
        <f>VLOOKUP(CONCATENATE($F2276," ",$G2276),AllocFactorMatrix,(V$4+1),FALSE)*$E2277</f>
        <v>0</v>
      </c>
      <c r="W2276" s="5">
        <f>VLOOKUP(CONCATENATE($F2276," ",$G2276),AllocFactorMatrix,(W$4+1),FALSE)*$E2277</f>
        <v>0</v>
      </c>
      <c r="X2276" s="5">
        <f>VLOOKUP(CONCATENATE($F2276," ",$G2276),AllocFactorMatrix,(X$4+1),FALSE)*$E2277</f>
        <v>0</v>
      </c>
      <c r="Y2276" s="5">
        <f t="shared" si="3228"/>
        <v>0</v>
      </c>
      <c r="Z2276" s="5">
        <f>VLOOKUP(CONCATENATE($F2276," ",$G2276),AllocFactorMatrix,(Z$4+1),FALSE)*$E2277</f>
        <v>0</v>
      </c>
      <c r="AA2276" s="5">
        <f>VLOOKUP(CONCATENATE($F2276," ",$G2276),AllocFactorMatrix,(AA$4+1),FALSE)*$E2277</f>
        <v>0</v>
      </c>
      <c r="AB2276" s="5">
        <f t="shared" si="3225"/>
        <v>0</v>
      </c>
      <c r="AC2276" s="5">
        <f>VLOOKUP(CONCATENATE($F2276," ",$G2276),AllocFactorMatrix,(AC$4+1),FALSE)*$E2277</f>
        <v>0</v>
      </c>
      <c r="AD2276" s="5">
        <f>VLOOKUP(CONCATENATE($F2276," ",$G2276),AllocFactorMatrix,(AD$4+1),FALSE)*$E2277</f>
        <v>0</v>
      </c>
      <c r="AE2276" s="5">
        <f>VLOOKUP(CONCATENATE($F2276," ",$G2276),AllocFactorMatrix,(AE$4+1),FALSE)*$E2277</f>
        <v>0</v>
      </c>
    </row>
    <row r="2277" spans="3:31" collapsed="1">
      <c r="D2277" s="96" t="s">
        <v>656</v>
      </c>
      <c r="E2277" s="87">
        <v>51634</v>
      </c>
      <c r="F2277" s="87" t="s">
        <v>540</v>
      </c>
      <c r="G2277" s="48" t="str">
        <f>$G$15</f>
        <v>TOTAL</v>
      </c>
      <c r="H2277" s="4">
        <f t="shared" si="3222"/>
        <v>51634</v>
      </c>
      <c r="I2277" s="5">
        <f t="shared" ref="I2277:N2277" si="3234">VLOOKUP(CONCATENATE($F2277," ",$G2277),AllocFactorMatrix,(I$4+1),FALSE)*$E2277</f>
        <v>26553.865134549655</v>
      </c>
      <c r="J2277" s="47">
        <f t="shared" si="3234"/>
        <v>5.9405548269352613</v>
      </c>
      <c r="K2277" s="47">
        <f t="shared" si="3234"/>
        <v>10.40148792171331</v>
      </c>
      <c r="L2277" s="5">
        <f t="shared" si="3234"/>
        <v>6188.8422605573478</v>
      </c>
      <c r="M2277" s="5">
        <f t="shared" si="3234"/>
        <v>86.11766128929095</v>
      </c>
      <c r="N2277" s="5">
        <f t="shared" si="3234"/>
        <v>11.99392595089442</v>
      </c>
      <c r="O2277" s="5">
        <f t="shared" si="3224"/>
        <v>6286.9538477975339</v>
      </c>
      <c r="P2277" s="5">
        <f>VLOOKUP(CONCATENATE($F2277," ",$G2277),AllocFactorMatrix,(P$4+1),FALSE)*$E2277</f>
        <v>3681.0782512039768</v>
      </c>
      <c r="Q2277" s="5">
        <f>VLOOKUP(CONCATENATE($F2277," ",$G2277),AllocFactorMatrix,(Q$4+1),FALSE)*$E2277</f>
        <v>660.60254331792441</v>
      </c>
      <c r="R2277" s="5">
        <f>VLOOKUP(CONCATENATE($F2277," ",$G2277),AllocFactorMatrix,(R$4+1),FALSE)*$E2277</f>
        <v>133.96345445809735</v>
      </c>
      <c r="S2277" s="5">
        <f>VLOOKUP(CONCATENATE($F2277," ",$G2277),AllocFactorMatrix,(S$4+1),FALSE)*$E2277</f>
        <v>5.0872016018289745</v>
      </c>
      <c r="T2277" s="5">
        <f t="shared" si="3227"/>
        <v>4480.7314505818285</v>
      </c>
      <c r="U2277" s="5">
        <f>VLOOKUP(CONCATENATE($F2277," ",$G2277),AllocFactorMatrix,(U$4+1),FALSE)*$E2277</f>
        <v>174.58559074659379</v>
      </c>
      <c r="V2277" s="5">
        <f>VLOOKUP(CONCATENATE($F2277," ",$G2277),AllocFactorMatrix,(V$4+1),FALSE)*$E2277</f>
        <v>2357.0062894602415</v>
      </c>
      <c r="W2277" s="5">
        <f>VLOOKUP(CONCATENATE($F2277," ",$G2277),AllocFactorMatrix,(W$4+1),FALSE)*$E2277</f>
        <v>9014.6028845379024</v>
      </c>
      <c r="X2277" s="5">
        <f>VLOOKUP(CONCATENATE($F2277," ",$G2277),AllocFactorMatrix,(X$4+1),FALSE)*$E2277</f>
        <v>1633.0789201829132</v>
      </c>
      <c r="Y2277" s="5">
        <f t="shared" si="3228"/>
        <v>13179.273684927652</v>
      </c>
      <c r="Z2277" s="5">
        <f>VLOOKUP(CONCATENATE($F2277," ",$G2277),AllocFactorMatrix,(Z$4+1),FALSE)*$E2277</f>
        <v>1011.814917449857</v>
      </c>
      <c r="AA2277" s="5">
        <f>VLOOKUP(CONCATENATE($F2277," ",$G2277),AllocFactorMatrix,(AA$4+1),FALSE)*$E2277</f>
        <v>20.208539098727989</v>
      </c>
      <c r="AB2277" s="5">
        <f t="shared" si="3225"/>
        <v>1032.023456548585</v>
      </c>
      <c r="AC2277" s="5">
        <f>VLOOKUP(CONCATENATE($F2277," ",$G2277),AllocFactorMatrix,(AC$4+1),FALSE)*$E2277</f>
        <v>13.347475678920926</v>
      </c>
      <c r="AD2277" s="5">
        <f>VLOOKUP(CONCATENATE($F2277," ",$G2277),AllocFactorMatrix,(AD$4+1),FALSE)*$E2277</f>
        <v>59.297086520495419</v>
      </c>
      <c r="AE2277" s="5">
        <f>VLOOKUP(CONCATENATE($F2277," ",$G2277),AllocFactorMatrix,(AE$4+1),FALSE)*$E2277</f>
        <v>12.165820646683988</v>
      </c>
    </row>
    <row r="2278" spans="3:31" hidden="1" outlineLevel="1">
      <c r="E2278" s="9"/>
      <c r="F2278" s="99"/>
      <c r="G2278" s="48" t="str">
        <f>$G$8</f>
        <v>PRODUCTION</v>
      </c>
      <c r="H2278" s="51">
        <f t="shared" ref="H2278:AE2278" ca="1" si="3235">+H2206+H2214+H2222+H2230+H2238+H2246+H2254+H2262+H2270</f>
        <v>-11690643.595060287</v>
      </c>
      <c r="I2278" s="51">
        <f t="shared" ca="1" si="3235"/>
        <v>-6012158.1391973794</v>
      </c>
      <c r="J2278" s="51">
        <f t="shared" ref="J2278:K2278" ca="1" si="3236">+J2206+J2214+J2222+J2230+J2238+J2246+J2254+J2262+J2270</f>
        <v>-1345.0228384129671</v>
      </c>
      <c r="K2278" s="51">
        <f t="shared" ca="1" si="3236"/>
        <v>-2355.0390857007906</v>
      </c>
      <c r="L2278" s="51">
        <f t="shared" ca="1" si="3235"/>
        <v>-1401238.5082353323</v>
      </c>
      <c r="M2278" s="51">
        <f t="shared" ca="1" si="3235"/>
        <v>-19498.216008312735</v>
      </c>
      <c r="N2278" s="51">
        <f t="shared" ca="1" si="3235"/>
        <v>-2715.5888290167563</v>
      </c>
      <c r="O2278" s="51">
        <f t="shared" ca="1" si="3235"/>
        <v>-1423452.3130726616</v>
      </c>
      <c r="P2278" s="51">
        <f t="shared" ca="1" si="3235"/>
        <v>-833446.44769635261</v>
      </c>
      <c r="Q2278" s="51">
        <f t="shared" ca="1" si="3235"/>
        <v>-149569.44826897446</v>
      </c>
      <c r="R2278" s="51">
        <f t="shared" ca="1" si="3235"/>
        <v>-30331.157780390935</v>
      </c>
      <c r="S2278" s="51">
        <f t="shared" ca="1" si="3235"/>
        <v>-1151.812000294424</v>
      </c>
      <c r="T2278" s="51">
        <f t="shared" ca="1" si="3235"/>
        <v>-1014498.8657460124</v>
      </c>
      <c r="U2278" s="51">
        <f t="shared" ca="1" si="3235"/>
        <v>-39528.564865233813</v>
      </c>
      <c r="V2278" s="51">
        <f t="shared" ca="1" si="3235"/>
        <v>-533658.45143500739</v>
      </c>
      <c r="W2278" s="51">
        <f t="shared" ca="1" si="3235"/>
        <v>-2041029.3503144244</v>
      </c>
      <c r="X2278" s="51">
        <f t="shared" ca="1" si="3235"/>
        <v>-369751.3967243355</v>
      </c>
      <c r="Y2278" s="51">
        <f t="shared" ca="1" si="3235"/>
        <v>-2983967.7633390012</v>
      </c>
      <c r="Z2278" s="51">
        <f t="shared" ca="1" si="3235"/>
        <v>-229088.73192221439</v>
      </c>
      <c r="AA2278" s="51">
        <f t="shared" ca="1" si="3235"/>
        <v>-4575.489564629308</v>
      </c>
      <c r="AB2278" s="51">
        <f t="shared" ca="1" si="3235"/>
        <v>-233664.22148684377</v>
      </c>
      <c r="AC2278" s="51">
        <f t="shared" ca="1" si="3235"/>
        <v>-3022.0509946159477</v>
      </c>
      <c r="AD2278" s="51">
        <f t="shared" ca="1" si="3235"/>
        <v>-13425.67116118382</v>
      </c>
      <c r="AE2278" s="51">
        <f t="shared" ca="1" si="3235"/>
        <v>-2754.508138470936</v>
      </c>
    </row>
    <row r="2279" spans="3:31" hidden="1" outlineLevel="1">
      <c r="E2279" s="9"/>
      <c r="F2279" s="99"/>
      <c r="G2279" s="48" t="str">
        <f>$G$9</f>
        <v>BULKTRAN</v>
      </c>
      <c r="H2279" s="51">
        <f t="shared" ref="H2279:AE2279" ca="1" si="3237">+H2207+H2215+H2223+H2231+H2239+H2247+H2255+H2263+H2271</f>
        <v>641361.50675077457</v>
      </c>
      <c r="I2279" s="51">
        <f t="shared" ca="1" si="3237"/>
        <v>329833.57773466373</v>
      </c>
      <c r="J2279" s="51">
        <f t="shared" ref="J2279:K2279" ca="1" si="3238">+J2207+J2215+J2223+J2231+J2239+J2247+J2255+J2263+J2271</f>
        <v>73.789425470402961</v>
      </c>
      <c r="K2279" s="51">
        <f t="shared" ca="1" si="3238"/>
        <v>129.20002258047089</v>
      </c>
      <c r="L2279" s="51">
        <f t="shared" ca="1" si="3237"/>
        <v>76873.478662778987</v>
      </c>
      <c r="M2279" s="51">
        <f t="shared" ca="1" si="3237"/>
        <v>1069.693477211769</v>
      </c>
      <c r="N2279" s="51">
        <f t="shared" ca="1" si="3237"/>
        <v>148.98017623509438</v>
      </c>
      <c r="O2279" s="51">
        <f t="shared" ca="1" si="3237"/>
        <v>78092.152316225853</v>
      </c>
      <c r="P2279" s="51">
        <f t="shared" ca="1" si="3237"/>
        <v>45723.7845927042</v>
      </c>
      <c r="Q2279" s="51">
        <f t="shared" ca="1" si="3237"/>
        <v>8205.543683343878</v>
      </c>
      <c r="R2279" s="51">
        <f t="shared" ca="1" si="3237"/>
        <v>1664.0005229264457</v>
      </c>
      <c r="S2279" s="51">
        <f t="shared" ca="1" si="3237"/>
        <v>63.189667360537321</v>
      </c>
      <c r="T2279" s="51">
        <f t="shared" ca="1" si="3237"/>
        <v>55656.518466335066</v>
      </c>
      <c r="U2279" s="51">
        <f t="shared" ca="1" si="3237"/>
        <v>2168.5803450867543</v>
      </c>
      <c r="V2279" s="51">
        <f t="shared" ca="1" si="3237"/>
        <v>29277.086904544929</v>
      </c>
      <c r="W2279" s="51">
        <f t="shared" ca="1" si="3237"/>
        <v>111973.10471369849</v>
      </c>
      <c r="X2279" s="51">
        <f t="shared" ca="1" si="3237"/>
        <v>20284.966434741469</v>
      </c>
      <c r="Y2279" s="51">
        <f t="shared" ca="1" si="3237"/>
        <v>163703.73839807164</v>
      </c>
      <c r="Z2279" s="51">
        <f t="shared" ca="1" si="3237"/>
        <v>12568.05864369506</v>
      </c>
      <c r="AA2279" s="51">
        <f t="shared" ca="1" si="3237"/>
        <v>251.01636684340008</v>
      </c>
      <c r="AB2279" s="51">
        <f t="shared" ca="1" si="3237"/>
        <v>12819.07501053846</v>
      </c>
      <c r="AC2279" s="51">
        <f t="shared" ca="1" si="3237"/>
        <v>165.79302616012788</v>
      </c>
      <c r="AD2279" s="51">
        <f t="shared" ca="1" si="3237"/>
        <v>736.54701856753275</v>
      </c>
      <c r="AE2279" s="51">
        <f t="shared" ca="1" si="3237"/>
        <v>151.11533216130704</v>
      </c>
    </row>
    <row r="2280" spans="3:31" hidden="1" outlineLevel="1">
      <c r="E2280" s="9"/>
      <c r="F2280" s="99"/>
      <c r="G2280" s="48" t="str">
        <f>$G$10</f>
        <v>SUBTRAN</v>
      </c>
      <c r="H2280" s="51">
        <f t="shared" ref="H2280:AE2280" ca="1" si="3239">+H2208+H2216+H2224+H2232+H2240+H2248+H2256+H2264+H2272</f>
        <v>191036.00863016956</v>
      </c>
      <c r="I2280" s="51">
        <f t="shared" ca="1" si="3239"/>
        <v>97594.598934109003</v>
      </c>
      <c r="J2280" s="51">
        <f t="shared" ref="J2280:K2280" ca="1" si="3240">+J2208+J2216+J2224+J2232+J2240+J2248+J2256+J2264+J2272</f>
        <v>15.891800281547221</v>
      </c>
      <c r="K2280" s="51">
        <f t="shared" ca="1" si="3240"/>
        <v>29.57736896210157</v>
      </c>
      <c r="L2280" s="51">
        <f t="shared" ca="1" si="3239"/>
        <v>22871.427319272414</v>
      </c>
      <c r="M2280" s="51">
        <f t="shared" ca="1" si="3239"/>
        <v>319.6463525186046</v>
      </c>
      <c r="N2280" s="51">
        <f t="shared" ca="1" si="3239"/>
        <v>57.854504648485019</v>
      </c>
      <c r="O2280" s="51">
        <f t="shared" ca="1" si="3239"/>
        <v>23248.928176439502</v>
      </c>
      <c r="P2280" s="51">
        <f t="shared" ca="1" si="3239"/>
        <v>13204.440890674954</v>
      </c>
      <c r="Q2280" s="51">
        <f t="shared" ca="1" si="3239"/>
        <v>2376.2679620544895</v>
      </c>
      <c r="R2280" s="51">
        <f t="shared" ca="1" si="3239"/>
        <v>623.7520190109866</v>
      </c>
      <c r="S2280" s="51">
        <f t="shared" ca="1" si="3239"/>
        <v>0</v>
      </c>
      <c r="T2280" s="51">
        <f t="shared" ca="1" si="3239"/>
        <v>16204.46087174043</v>
      </c>
      <c r="U2280" s="51">
        <f t="shared" ca="1" si="3239"/>
        <v>596.05705561755281</v>
      </c>
      <c r="V2280" s="51">
        <f t="shared" ca="1" si="3239"/>
        <v>8363.2584746703033</v>
      </c>
      <c r="W2280" s="51">
        <f t="shared" ca="1" si="3239"/>
        <v>41237.315589788916</v>
      </c>
      <c r="X2280" s="51">
        <f t="shared" ca="1" si="3239"/>
        <v>0</v>
      </c>
      <c r="Y2280" s="51">
        <f t="shared" ca="1" si="3239"/>
        <v>50196.631120076767</v>
      </c>
      <c r="Z2280" s="51">
        <f t="shared" ca="1" si="3239"/>
        <v>3624.9371166731034</v>
      </c>
      <c r="AA2280" s="51">
        <f t="shared" ca="1" si="3239"/>
        <v>72.783361724908758</v>
      </c>
      <c r="AB2280" s="51">
        <f t="shared" ca="1" si="3239"/>
        <v>3697.7204783980119</v>
      </c>
      <c r="AC2280" s="51">
        <f t="shared" ca="1" si="3239"/>
        <v>48.199880162187107</v>
      </c>
      <c r="AD2280" s="51">
        <f t="shared" ca="1" si="3239"/>
        <v>0</v>
      </c>
      <c r="AE2280" s="51">
        <f t="shared" ca="1" si="3239"/>
        <v>0</v>
      </c>
    </row>
    <row r="2281" spans="3:31" hidden="1" outlineLevel="1">
      <c r="E2281" s="9"/>
      <c r="F2281" s="99"/>
      <c r="G2281" s="48" t="str">
        <f>$G$11</f>
        <v>DISTPRI</v>
      </c>
      <c r="H2281" s="51">
        <f t="shared" ref="H2281:AE2281" ca="1" si="3241">+H2209+H2217+H2225+H2233+H2241+H2249+H2257+H2265+H2273</f>
        <v>838145.0329236422</v>
      </c>
      <c r="I2281" s="51">
        <f t="shared" ca="1" si="3241"/>
        <v>548733.18878860888</v>
      </c>
      <c r="J2281" s="51">
        <f t="shared" ref="J2281:K2281" ca="1" si="3242">+J2209+J2217+J2225+J2233+J2241+J2249+J2257+J2265+J2273</f>
        <v>90.102785340988433</v>
      </c>
      <c r="K2281" s="51">
        <f t="shared" ca="1" si="3242"/>
        <v>166.71596156659109</v>
      </c>
      <c r="L2281" s="51">
        <f t="shared" ca="1" si="3241"/>
        <v>128389.00094776625</v>
      </c>
      <c r="M2281" s="51">
        <f t="shared" ca="1" si="3241"/>
        <v>1794.0993946854855</v>
      </c>
      <c r="N2281" s="51">
        <f t="shared" ca="1" si="3241"/>
        <v>0</v>
      </c>
      <c r="O2281" s="51">
        <f t="shared" ca="1" si="3241"/>
        <v>130183.10034245174</v>
      </c>
      <c r="P2281" s="51">
        <f t="shared" ca="1" si="3241"/>
        <v>74455.441709025108</v>
      </c>
      <c r="Q2281" s="51">
        <f t="shared" ca="1" si="3241"/>
        <v>13397.83741273025</v>
      </c>
      <c r="R2281" s="51">
        <f t="shared" ca="1" si="3241"/>
        <v>0</v>
      </c>
      <c r="S2281" s="51">
        <f t="shared" ca="1" si="3241"/>
        <v>0</v>
      </c>
      <c r="T2281" s="51">
        <f t="shared" ca="1" si="3241"/>
        <v>87853.27912175536</v>
      </c>
      <c r="U2281" s="51">
        <f t="shared" ca="1" si="3241"/>
        <v>3371.6022215622806</v>
      </c>
      <c r="V2281" s="51">
        <f t="shared" ca="1" si="3241"/>
        <v>46622.052981817556</v>
      </c>
      <c r="W2281" s="51">
        <f t="shared" ca="1" si="3241"/>
        <v>0</v>
      </c>
      <c r="X2281" s="51">
        <f t="shared" ca="1" si="3241"/>
        <v>0</v>
      </c>
      <c r="Y2281" s="51">
        <f t="shared" ca="1" si="3241"/>
        <v>49993.655203379836</v>
      </c>
      <c r="Z2281" s="51">
        <f t="shared" ca="1" si="3241"/>
        <v>20445.196175602192</v>
      </c>
      <c r="AA2281" s="51">
        <f t="shared" ca="1" si="3241"/>
        <v>410.36732951599083</v>
      </c>
      <c r="AB2281" s="51">
        <f t="shared" ca="1" si="3241"/>
        <v>20855.563505118182</v>
      </c>
      <c r="AC2281" s="51">
        <f t="shared" ca="1" si="3241"/>
        <v>269.42721542075122</v>
      </c>
      <c r="AD2281" s="51">
        <f t="shared" ca="1" si="3241"/>
        <v>0</v>
      </c>
      <c r="AE2281" s="51">
        <f t="shared" ca="1" si="3241"/>
        <v>0</v>
      </c>
    </row>
    <row r="2282" spans="3:31" hidden="1" outlineLevel="1">
      <c r="E2282" s="9"/>
      <c r="F2282" s="99"/>
      <c r="G2282" s="48" t="str">
        <f>$G$12</f>
        <v>DISTSEC</v>
      </c>
      <c r="H2282" s="51">
        <f t="shared" ref="H2282:AE2282" ca="1" si="3243">+H2210+H2218+H2226+H2234+H2242+H2250+H2258+H2266+H2274</f>
        <v>407581.66171308619</v>
      </c>
      <c r="I2282" s="51">
        <f t="shared" ca="1" si="3243"/>
        <v>302393.46153878624</v>
      </c>
      <c r="J2282" s="51">
        <f t="shared" ref="J2282:K2282" ca="1" si="3244">+J2210+J2218+J2226+J2234+J2242+J2250+J2258+J2266+J2274</f>
        <v>74.961780500680931</v>
      </c>
      <c r="K2282" s="51">
        <f t="shared" ca="1" si="3244"/>
        <v>97.096164506787503</v>
      </c>
      <c r="L2282" s="51">
        <f t="shared" ca="1" si="3243"/>
        <v>60952.48617553596</v>
      </c>
      <c r="M2282" s="51">
        <f t="shared" ca="1" si="3243"/>
        <v>0</v>
      </c>
      <c r="N2282" s="51">
        <f t="shared" ca="1" si="3243"/>
        <v>0</v>
      </c>
      <c r="O2282" s="51">
        <f t="shared" ca="1" si="3243"/>
        <v>60952.48617553596</v>
      </c>
      <c r="P2282" s="51">
        <f t="shared" ca="1" si="3243"/>
        <v>30427.104755274435</v>
      </c>
      <c r="Q2282" s="51">
        <f t="shared" ca="1" si="3243"/>
        <v>0</v>
      </c>
      <c r="R2282" s="51">
        <f t="shared" ca="1" si="3243"/>
        <v>0</v>
      </c>
      <c r="S2282" s="51">
        <f t="shared" ca="1" si="3243"/>
        <v>0</v>
      </c>
      <c r="T2282" s="51">
        <f t="shared" ca="1" si="3243"/>
        <v>30427.104755274435</v>
      </c>
      <c r="U2282" s="51">
        <f t="shared" ca="1" si="3243"/>
        <v>1139.4780886343667</v>
      </c>
      <c r="V2282" s="51">
        <f t="shared" ca="1" si="3243"/>
        <v>0</v>
      </c>
      <c r="W2282" s="51">
        <f t="shared" ca="1" si="3243"/>
        <v>0</v>
      </c>
      <c r="X2282" s="51">
        <f t="shared" ca="1" si="3243"/>
        <v>0</v>
      </c>
      <c r="Y2282" s="51">
        <f t="shared" ca="1" si="3243"/>
        <v>1139.4780886343667</v>
      </c>
      <c r="Z2282" s="51">
        <f t="shared" ca="1" si="3243"/>
        <v>8611.4558788557842</v>
      </c>
      <c r="AA2282" s="51">
        <f t="shared" ca="1" si="3243"/>
        <v>0</v>
      </c>
      <c r="AB2282" s="51">
        <f t="shared" ca="1" si="3243"/>
        <v>8611.4558788557842</v>
      </c>
      <c r="AC2282" s="51">
        <f t="shared" ca="1" si="3243"/>
        <v>101.81816642809025</v>
      </c>
      <c r="AD2282" s="51">
        <f t="shared" ca="1" si="3243"/>
        <v>3133.9336501446096</v>
      </c>
      <c r="AE2282" s="51">
        <f t="shared" ca="1" si="3243"/>
        <v>649.86551441928907</v>
      </c>
    </row>
    <row r="2283" spans="3:31" hidden="1" outlineLevel="1">
      <c r="E2283" s="9"/>
      <c r="F2283" s="99"/>
      <c r="G2283" s="48" t="str">
        <f>$G$13</f>
        <v>ENERGY</v>
      </c>
      <c r="H2283" s="51">
        <f t="shared" ref="H2283:AE2283" ca="1" si="3245">+H2211+H2219+H2227+H2235+H2243+H2251+H2259+H2267+H2275</f>
        <v>24657.11442265283</v>
      </c>
      <c r="I2283" s="51">
        <f t="shared" ca="1" si="3245"/>
        <v>9646.4451374159453</v>
      </c>
      <c r="J2283" s="51">
        <f t="shared" ref="J2283:K2283" ca="1" si="3246">+J2211+J2219+J2227+J2235+J2243+J2251+J2259+J2267+J2275</f>
        <v>1.5436951408131803</v>
      </c>
      <c r="K2283" s="51">
        <f t="shared" ca="1" si="3246"/>
        <v>4.4510914454649972</v>
      </c>
      <c r="L2283" s="51">
        <f t="shared" ca="1" si="3245"/>
        <v>2781.5889609377978</v>
      </c>
      <c r="M2283" s="51">
        <f t="shared" ca="1" si="3245"/>
        <v>38.79488892313271</v>
      </c>
      <c r="N2283" s="51">
        <f t="shared" ca="1" si="3245"/>
        <v>5.4234925923453972</v>
      </c>
      <c r="O2283" s="51">
        <f t="shared" ca="1" si="3245"/>
        <v>2825.8073424532763</v>
      </c>
      <c r="P2283" s="51">
        <f t="shared" ca="1" si="3245"/>
        <v>1803.3252269290251</v>
      </c>
      <c r="Q2283" s="51">
        <f t="shared" ca="1" si="3245"/>
        <v>322.07098581260635</v>
      </c>
      <c r="R2283" s="51">
        <f t="shared" ca="1" si="3245"/>
        <v>65.585447447242572</v>
      </c>
      <c r="S2283" s="51">
        <f t="shared" ca="1" si="3245"/>
        <v>2.477184546172825</v>
      </c>
      <c r="T2283" s="51">
        <f t="shared" ca="1" si="3245"/>
        <v>2193.458844735047</v>
      </c>
      <c r="U2283" s="51">
        <f t="shared" ca="1" si="3245"/>
        <v>94.577555451428182</v>
      </c>
      <c r="V2283" s="51">
        <f t="shared" ca="1" si="3245"/>
        <v>1495.2891341657646</v>
      </c>
      <c r="W2283" s="51">
        <f t="shared" ca="1" si="3245"/>
        <v>6430.9951997607759</v>
      </c>
      <c r="X2283" s="51">
        <f t="shared" ca="1" si="3245"/>
        <v>1209.7373671544465</v>
      </c>
      <c r="Y2283" s="51">
        <f t="shared" ca="1" si="3245"/>
        <v>9230.5992565324159</v>
      </c>
      <c r="Z2283" s="51">
        <f t="shared" ca="1" si="3245"/>
        <v>496.07614880622265</v>
      </c>
      <c r="AA2283" s="51">
        <f t="shared" ca="1" si="3245"/>
        <v>9.9536689701013614</v>
      </c>
      <c r="AB2283" s="51">
        <f t="shared" ca="1" si="3245"/>
        <v>506.02981777632402</v>
      </c>
      <c r="AC2283" s="51">
        <f t="shared" ca="1" si="3245"/>
        <v>8.8787154042791432</v>
      </c>
      <c r="AD2283" s="51">
        <f t="shared" ca="1" si="3245"/>
        <v>198.88018426599797</v>
      </c>
      <c r="AE2283" s="51">
        <f t="shared" ca="1" si="3245"/>
        <v>41.020337483270062</v>
      </c>
    </row>
    <row r="2284" spans="3:31" hidden="1" outlineLevel="1">
      <c r="F2284" s="99"/>
      <c r="G2284" s="48" t="str">
        <f>$G$14</f>
        <v>CUSTOMER</v>
      </c>
      <c r="H2284" s="51">
        <f t="shared" ref="H2284:AE2284" ca="1" si="3247">+H2212+H2220+H2228+H2236+H2244+H2252+H2260+H2268+H2276</f>
        <v>191209.27061995759</v>
      </c>
      <c r="I2284" s="51">
        <f t="shared" ca="1" si="3247"/>
        <v>94363.858846206727</v>
      </c>
      <c r="J2284" s="51">
        <f t="shared" ref="J2284:K2284" ca="1" si="3248">+J2212+J2220+J2228+J2236+J2244+J2252+J2260+J2268+J2276</f>
        <v>19.041914053076439</v>
      </c>
      <c r="K2284" s="51">
        <f t="shared" ca="1" si="3248"/>
        <v>10.135297289758901</v>
      </c>
      <c r="L2284" s="51">
        <f t="shared" ca="1" si="3247"/>
        <v>30179.285744114906</v>
      </c>
      <c r="M2284" s="51">
        <f t="shared" ca="1" si="3247"/>
        <v>1933.83707762121</v>
      </c>
      <c r="N2284" s="51">
        <f t="shared" ca="1" si="3247"/>
        <v>325.27822041894859</v>
      </c>
      <c r="O2284" s="51">
        <f t="shared" ca="1" si="3247"/>
        <v>32438.401042155063</v>
      </c>
      <c r="P2284" s="51">
        <f t="shared" ca="1" si="3247"/>
        <v>2357.0879507231484</v>
      </c>
      <c r="Q2284" s="51">
        <f t="shared" ca="1" si="3247"/>
        <v>682.58785636474499</v>
      </c>
      <c r="R2284" s="51">
        <f t="shared" ca="1" si="3247"/>
        <v>799.85332507729856</v>
      </c>
      <c r="S2284" s="51">
        <f t="shared" ca="1" si="3247"/>
        <v>99.942348309281655</v>
      </c>
      <c r="T2284" s="51">
        <f t="shared" ca="1" si="3247"/>
        <v>3939.471480474474</v>
      </c>
      <c r="U2284" s="51">
        <f t="shared" ca="1" si="3247"/>
        <v>15.620231681702267</v>
      </c>
      <c r="V2284" s="51">
        <f t="shared" ca="1" si="3247"/>
        <v>484.4503347327003</v>
      </c>
      <c r="W2284" s="51">
        <f t="shared" ca="1" si="3247"/>
        <v>1344.4841729716406</v>
      </c>
      <c r="X2284" s="51">
        <f t="shared" ca="1" si="3247"/>
        <v>399.78235485353503</v>
      </c>
      <c r="Y2284" s="51">
        <f t="shared" ca="1" si="3247"/>
        <v>2244.3370942395782</v>
      </c>
      <c r="Z2284" s="51">
        <f t="shared" ca="1" si="3247"/>
        <v>476.81199786513082</v>
      </c>
      <c r="AA2284" s="51">
        <f t="shared" ca="1" si="3247"/>
        <v>8.9345575175441194</v>
      </c>
      <c r="AB2284" s="51">
        <f t="shared" ca="1" si="3247"/>
        <v>485.74655538267496</v>
      </c>
      <c r="AC2284" s="51">
        <f t="shared" ca="1" si="3247"/>
        <v>46.151584872552014</v>
      </c>
      <c r="AD2284" s="51">
        <f t="shared" ca="1" si="3247"/>
        <v>50817.567398548068</v>
      </c>
      <c r="AE2284" s="51">
        <f t="shared" ca="1" si="3247"/>
        <v>6844.5594067356678</v>
      </c>
    </row>
    <row r="2285" spans="3:31" collapsed="1">
      <c r="C2285" s="48" t="s">
        <v>315</v>
      </c>
      <c r="E2285" s="9">
        <f>+E2213+E2221+E2229+E2237+E2245+E2253+E2261+E2269+E2277</f>
        <v>-9396653</v>
      </c>
      <c r="F2285" s="99"/>
      <c r="G2285" s="48" t="str">
        <f>$G$15</f>
        <v>TOTAL</v>
      </c>
      <c r="H2285" s="51">
        <f t="shared" ref="H2285:AE2285" ca="1" si="3249">+H2213+H2221+H2229+H2237+H2245+H2253+H2261+H2269+H2277</f>
        <v>-9396653.0000000037</v>
      </c>
      <c r="I2285" s="51">
        <f t="shared" ca="1" si="3249"/>
        <v>-4629593.008217589</v>
      </c>
      <c r="J2285" s="51">
        <f t="shared" ref="J2285:K2285" ca="1" si="3250">+J2213+J2221+J2229+J2237+J2245+J2253+J2261+J2269+J2277</f>
        <v>-1069.6914376254579</v>
      </c>
      <c r="K2285" s="51">
        <f t="shared" ca="1" si="3250"/>
        <v>-1917.8631793496154</v>
      </c>
      <c r="L2285" s="51">
        <f t="shared" ca="1" si="3249"/>
        <v>-1079191.2404249259</v>
      </c>
      <c r="M2285" s="51">
        <f t="shared" ca="1" si="3249"/>
        <v>-14342.144817352539</v>
      </c>
      <c r="N2285" s="51">
        <f t="shared" ca="1" si="3249"/>
        <v>-2178.0524351218828</v>
      </c>
      <c r="O2285" s="51">
        <f t="shared" ca="1" si="3249"/>
        <v>-1095711.4376774002</v>
      </c>
      <c r="P2285" s="51">
        <f t="shared" ca="1" si="3249"/>
        <v>-665475.26257102191</v>
      </c>
      <c r="Q2285" s="51">
        <f t="shared" ca="1" si="3249"/>
        <v>-124585.14036866845</v>
      </c>
      <c r="R2285" s="51">
        <f t="shared" ca="1" si="3249"/>
        <v>-27177.966465928956</v>
      </c>
      <c r="S2285" s="51">
        <f t="shared" ca="1" si="3249"/>
        <v>-986.20280007843257</v>
      </c>
      <c r="T2285" s="51">
        <f t="shared" ca="1" si="3249"/>
        <v>-818224.57220569765</v>
      </c>
      <c r="U2285" s="51">
        <f t="shared" ca="1" si="3249"/>
        <v>-32142.649367199734</v>
      </c>
      <c r="V2285" s="51">
        <f t="shared" ca="1" si="3249"/>
        <v>-447416.31360507611</v>
      </c>
      <c r="W2285" s="51">
        <f t="shared" ca="1" si="3249"/>
        <v>-1880043.4506382046</v>
      </c>
      <c r="X2285" s="51">
        <f t="shared" ca="1" si="3249"/>
        <v>-347856.91056758602</v>
      </c>
      <c r="Y2285" s="51">
        <f t="shared" ca="1" si="3249"/>
        <v>-2707459.324178067</v>
      </c>
      <c r="Z2285" s="51">
        <f t="shared" ca="1" si="3249"/>
        <v>-182866.19596071687</v>
      </c>
      <c r="AA2285" s="51">
        <f t="shared" ca="1" si="3249"/>
        <v>-3822.4342800573631</v>
      </c>
      <c r="AB2285" s="51">
        <f t="shared" ca="1" si="3249"/>
        <v>-186688.63024077431</v>
      </c>
      <c r="AC2285" s="51">
        <f t="shared" ca="1" si="3249"/>
        <v>-2381.7824061679598</v>
      </c>
      <c r="AD2285" s="51">
        <f t="shared" ca="1" si="3249"/>
        <v>41461.257090342384</v>
      </c>
      <c r="AE2285" s="51">
        <f t="shared" ca="1" si="3249"/>
        <v>4932.0524523285985</v>
      </c>
    </row>
    <row r="2286" spans="3:31">
      <c r="F2286" s="174"/>
    </row>
    <row r="2287" spans="3:31" hidden="1" outlineLevel="1">
      <c r="E2287" s="9"/>
      <c r="F2287" s="99"/>
      <c r="G2287" s="48" t="str">
        <f>$G$8</f>
        <v>PRODUCTION</v>
      </c>
      <c r="H2287" s="4">
        <f t="shared" ref="H2287:AE2287" ca="1" si="3251">+H2278+H2196</f>
        <v>33140836.044110626</v>
      </c>
      <c r="I2287" s="4">
        <f t="shared" ca="1" si="3251"/>
        <v>17043368.531617466</v>
      </c>
      <c r="J2287" s="46">
        <f t="shared" ref="J2287:K2287" ca="1" si="3252">+J2278+J2196</f>
        <v>3812.8937043520082</v>
      </c>
      <c r="K2287" s="46">
        <f t="shared" ca="1" si="3252"/>
        <v>6676.1050050024778</v>
      </c>
      <c r="L2287" s="4">
        <f t="shared" ca="1" si="3251"/>
        <v>3972254.8448695457</v>
      </c>
      <c r="M2287" s="4">
        <f t="shared" ca="1" si="3251"/>
        <v>55273.875610850315</v>
      </c>
      <c r="N2287" s="4">
        <f t="shared" ca="1" si="3251"/>
        <v>7698.1975726032415</v>
      </c>
      <c r="O2287" s="4">
        <f t="shared" ca="1" si="3251"/>
        <v>4035226.9180529993</v>
      </c>
      <c r="P2287" s="4">
        <f t="shared" ca="1" si="3251"/>
        <v>2362668.2183966488</v>
      </c>
      <c r="Q2287" s="4">
        <f t="shared" ca="1" si="3251"/>
        <v>424002.02537904936</v>
      </c>
      <c r="R2287" s="4">
        <f t="shared" ca="1" si="3251"/>
        <v>85983.283884620352</v>
      </c>
      <c r="S2287" s="4">
        <f t="shared" ca="1" si="3251"/>
        <v>3265.1763219884388</v>
      </c>
      <c r="T2287" s="4">
        <f t="shared" ca="1" si="3251"/>
        <v>2875918.7039823057</v>
      </c>
      <c r="U2287" s="4">
        <f t="shared" ca="1" si="3251"/>
        <v>112056.25050542405</v>
      </c>
      <c r="V2287" s="4">
        <f t="shared" ca="1" si="3251"/>
        <v>1512824.0886613368</v>
      </c>
      <c r="W2287" s="4">
        <f t="shared" ca="1" si="3251"/>
        <v>5785944.8464042591</v>
      </c>
      <c r="X2287" s="4">
        <f t="shared" ca="1" si="3251"/>
        <v>1048177.5717719946</v>
      </c>
      <c r="Y2287" s="4">
        <f t="shared" ca="1" si="3251"/>
        <v>8459002.7573430128</v>
      </c>
      <c r="Z2287" s="4">
        <f t="shared" ca="1" si="3251"/>
        <v>649424.64821999171</v>
      </c>
      <c r="AA2287" s="4">
        <f t="shared" ca="1" si="3251"/>
        <v>12970.675929851332</v>
      </c>
      <c r="AB2287" s="4">
        <f t="shared" ca="1" si="3251"/>
        <v>662395.32414984296</v>
      </c>
      <c r="AC2287" s="4">
        <f t="shared" ca="1" si="3251"/>
        <v>8566.9617515178543</v>
      </c>
      <c r="AD2287" s="4">
        <f t="shared" ca="1" si="3251"/>
        <v>38059.321808676112</v>
      </c>
      <c r="AE2287" s="4">
        <f t="shared" ca="1" si="3251"/>
        <v>7808.5266954683011</v>
      </c>
    </row>
    <row r="2288" spans="3:31" hidden="1" outlineLevel="1">
      <c r="E2288" s="9"/>
      <c r="F2288" s="99"/>
      <c r="G2288" s="48" t="str">
        <f>$G$9</f>
        <v>BULKTRAN</v>
      </c>
      <c r="H2288" s="4">
        <f t="shared" ref="H2288:AE2288" ca="1" si="3253">+H2279+H2197</f>
        <v>13886115.258074123</v>
      </c>
      <c r="I2288" s="4">
        <f t="shared" ca="1" si="3253"/>
        <v>7141225.3903573677</v>
      </c>
      <c r="J2288" s="46">
        <f t="shared" ref="J2288:K2288" ca="1" si="3254">+J2279+J2197</f>
        <v>1597.6145373926402</v>
      </c>
      <c r="K2288" s="46">
        <f t="shared" ca="1" si="3254"/>
        <v>2797.3091400313142</v>
      </c>
      <c r="L2288" s="4">
        <f t="shared" ca="1" si="3253"/>
        <v>1664387.3599593153</v>
      </c>
      <c r="M2288" s="4">
        <f t="shared" ca="1" si="3253"/>
        <v>23159.928930915317</v>
      </c>
      <c r="N2288" s="4">
        <f t="shared" ca="1" si="3253"/>
        <v>3225.5691627789079</v>
      </c>
      <c r="O2288" s="4">
        <f t="shared" ca="1" si="3253"/>
        <v>1690772.8580530095</v>
      </c>
      <c r="P2288" s="4">
        <f t="shared" ca="1" si="3253"/>
        <v>989965.46597606852</v>
      </c>
      <c r="Q2288" s="4">
        <f t="shared" ca="1" si="3253"/>
        <v>177658.191429864</v>
      </c>
      <c r="R2288" s="4">
        <f t="shared" ca="1" si="3253"/>
        <v>36027.268252990332</v>
      </c>
      <c r="S2288" s="4">
        <f t="shared" ca="1" si="3253"/>
        <v>1368.119219585087</v>
      </c>
      <c r="T2288" s="4">
        <f t="shared" ca="1" si="3253"/>
        <v>1205019.0448785082</v>
      </c>
      <c r="U2288" s="4">
        <f t="shared" ca="1" si="3253"/>
        <v>46951.92383906262</v>
      </c>
      <c r="V2288" s="4">
        <f t="shared" ca="1" si="3253"/>
        <v>633878.08419743809</v>
      </c>
      <c r="W2288" s="4">
        <f t="shared" ca="1" si="3253"/>
        <v>2424329.2144800075</v>
      </c>
      <c r="X2288" s="4">
        <f t="shared" ca="1" si="3253"/>
        <v>439189.72210541804</v>
      </c>
      <c r="Y2288" s="4">
        <f t="shared" ca="1" si="3253"/>
        <v>3544348.9446219262</v>
      </c>
      <c r="Z2288" s="4">
        <f t="shared" ca="1" si="3253"/>
        <v>272110.98430389783</v>
      </c>
      <c r="AA2288" s="4">
        <f t="shared" ca="1" si="3253"/>
        <v>5434.754292176357</v>
      </c>
      <c r="AB2288" s="4">
        <f t="shared" ca="1" si="3253"/>
        <v>277545.73859607417</v>
      </c>
      <c r="AC2288" s="4">
        <f t="shared" ca="1" si="3253"/>
        <v>3589.5841050826402</v>
      </c>
      <c r="AD2288" s="4">
        <f t="shared" ca="1" si="3253"/>
        <v>15946.976370058344</v>
      </c>
      <c r="AE2288" s="4">
        <f t="shared" ca="1" si="3253"/>
        <v>3271.7974146669185</v>
      </c>
    </row>
    <row r="2289" spans="1:31" hidden="1" outlineLevel="1">
      <c r="E2289" s="9"/>
      <c r="F2289" s="99"/>
      <c r="G2289" s="48" t="str">
        <f>$G$10</f>
        <v>SUBTRAN</v>
      </c>
      <c r="H2289" s="4">
        <f t="shared" ref="H2289:AE2289" ca="1" si="3255">+H2280+H2198</f>
        <v>4128761.792297821</v>
      </c>
      <c r="I2289" s="4">
        <f t="shared" ca="1" si="3255"/>
        <v>2109261.2544781957</v>
      </c>
      <c r="J2289" s="46">
        <f t="shared" ref="J2289:K2289" ca="1" si="3256">+J2280+J2198</f>
        <v>343.46120547515369</v>
      </c>
      <c r="K2289" s="46">
        <f t="shared" ca="1" si="3256"/>
        <v>639.24027602477236</v>
      </c>
      <c r="L2289" s="4">
        <f t="shared" ca="1" si="3255"/>
        <v>494308.25072323793</v>
      </c>
      <c r="M2289" s="4">
        <f t="shared" ca="1" si="3255"/>
        <v>6908.3501942353341</v>
      </c>
      <c r="N2289" s="4">
        <f t="shared" ca="1" si="3255"/>
        <v>1250.3792872233314</v>
      </c>
      <c r="O2289" s="4">
        <f t="shared" ca="1" si="3255"/>
        <v>502466.98020469653</v>
      </c>
      <c r="P2289" s="4">
        <f t="shared" ca="1" si="3255"/>
        <v>285380.70612444705</v>
      </c>
      <c r="Q2289" s="4">
        <f t="shared" ca="1" si="3255"/>
        <v>51357.04226832639</v>
      </c>
      <c r="R2289" s="4">
        <f t="shared" ca="1" si="3255"/>
        <v>13480.82763258944</v>
      </c>
      <c r="S2289" s="4">
        <f t="shared" ca="1" si="3255"/>
        <v>0</v>
      </c>
      <c r="T2289" s="4">
        <f t="shared" ca="1" si="3255"/>
        <v>350218.57602536283</v>
      </c>
      <c r="U2289" s="4">
        <f t="shared" ca="1" si="3255"/>
        <v>12882.270808052448</v>
      </c>
      <c r="V2289" s="4">
        <f t="shared" ca="1" si="3255"/>
        <v>180750.75111193734</v>
      </c>
      <c r="W2289" s="4">
        <f t="shared" ca="1" si="3255"/>
        <v>891240.63177877443</v>
      </c>
      <c r="X2289" s="4">
        <f t="shared" ca="1" si="3255"/>
        <v>0</v>
      </c>
      <c r="Y2289" s="4">
        <f t="shared" ca="1" si="3255"/>
        <v>1084873.653698764</v>
      </c>
      <c r="Z2289" s="4">
        <f t="shared" ca="1" si="3255"/>
        <v>78343.878591894609</v>
      </c>
      <c r="AA2289" s="4">
        <f t="shared" ca="1" si="3255"/>
        <v>1573.0289025591444</v>
      </c>
      <c r="AB2289" s="4">
        <f t="shared" ca="1" si="3255"/>
        <v>79916.907494453757</v>
      </c>
      <c r="AC2289" s="4">
        <f t="shared" ca="1" si="3255"/>
        <v>1041.7189148472587</v>
      </c>
      <c r="AD2289" s="4">
        <f t="shared" ca="1" si="3255"/>
        <v>0</v>
      </c>
      <c r="AE2289" s="4">
        <f t="shared" ca="1" si="3255"/>
        <v>0</v>
      </c>
    </row>
    <row r="2290" spans="1:31" hidden="1" outlineLevel="1">
      <c r="E2290" s="9"/>
      <c r="F2290" s="99"/>
      <c r="G2290" s="48" t="str">
        <f>$G$11</f>
        <v>DISTPRI</v>
      </c>
      <c r="H2290" s="4">
        <f t="shared" ref="H2290:AE2290" ca="1" si="3257">+H2281+H2199</f>
        <v>20187791.433772273</v>
      </c>
      <c r="I2290" s="4">
        <f t="shared" ca="1" si="3257"/>
        <v>13216938.277867762</v>
      </c>
      <c r="J2290" s="46">
        <f t="shared" ref="J2290:K2290" ca="1" si="3258">+J2281+J2199</f>
        <v>2170.2404316837878</v>
      </c>
      <c r="K2290" s="46">
        <f t="shared" ca="1" si="3258"/>
        <v>4015.566433707846</v>
      </c>
      <c r="L2290" s="4">
        <f t="shared" ca="1" si="3257"/>
        <v>3092412.7349210521</v>
      </c>
      <c r="M2290" s="4">
        <f t="shared" ca="1" si="3257"/>
        <v>43213.170714652835</v>
      </c>
      <c r="N2290" s="4">
        <f t="shared" ca="1" si="3257"/>
        <v>0</v>
      </c>
      <c r="O2290" s="4">
        <f t="shared" ca="1" si="3257"/>
        <v>3135625.9056357048</v>
      </c>
      <c r="P2290" s="4">
        <f t="shared" ca="1" si="3257"/>
        <v>1793354.2159023024</v>
      </c>
      <c r="Q2290" s="4">
        <f t="shared" ca="1" si="3257"/>
        <v>322703.99122729211</v>
      </c>
      <c r="R2290" s="4">
        <f t="shared" ca="1" si="3257"/>
        <v>0</v>
      </c>
      <c r="S2290" s="4">
        <f t="shared" ca="1" si="3257"/>
        <v>0</v>
      </c>
      <c r="T2290" s="4">
        <f t="shared" ca="1" si="3257"/>
        <v>2116058.2071295944</v>
      </c>
      <c r="U2290" s="4">
        <f t="shared" ca="1" si="3257"/>
        <v>81209.337015475146</v>
      </c>
      <c r="V2290" s="4">
        <f t="shared" ca="1" si="3257"/>
        <v>1122951.5714340091</v>
      </c>
      <c r="W2290" s="4">
        <f t="shared" ca="1" si="3257"/>
        <v>0</v>
      </c>
      <c r="X2290" s="4">
        <f t="shared" ca="1" si="3257"/>
        <v>0</v>
      </c>
      <c r="Y2290" s="4">
        <f t="shared" ca="1" si="3257"/>
        <v>1204160.9084494843</v>
      </c>
      <c r="Z2290" s="4">
        <f t="shared" ca="1" si="3257"/>
        <v>492448.60973031371</v>
      </c>
      <c r="AA2290" s="4">
        <f t="shared" ca="1" si="3257"/>
        <v>9884.2201934968234</v>
      </c>
      <c r="AB2290" s="4">
        <f t="shared" ca="1" si="3257"/>
        <v>502332.82992381055</v>
      </c>
      <c r="AC2290" s="4">
        <f t="shared" ca="1" si="3257"/>
        <v>6489.4979005282521</v>
      </c>
      <c r="AD2290" s="4">
        <f t="shared" ca="1" si="3257"/>
        <v>0</v>
      </c>
      <c r="AE2290" s="4">
        <f t="shared" ca="1" si="3257"/>
        <v>0</v>
      </c>
    </row>
    <row r="2291" spans="1:31" hidden="1" outlineLevel="1">
      <c r="E2291" s="9"/>
      <c r="F2291" s="99"/>
      <c r="G2291" s="48" t="str">
        <f>$G$12</f>
        <v>DISTSEC</v>
      </c>
      <c r="H2291" s="4">
        <f t="shared" ref="H2291:AE2291" ca="1" si="3259">+H2282+H2200</f>
        <v>9748741.4930135403</v>
      </c>
      <c r="I2291" s="4">
        <f t="shared" ca="1" si="3259"/>
        <v>7232797.6517116921</v>
      </c>
      <c r="J2291" s="46">
        <f t="shared" ref="J2291:K2291" ca="1" si="3260">+J2282+J2200</f>
        <v>1792.9732581334592</v>
      </c>
      <c r="K2291" s="46">
        <f t="shared" ca="1" si="3260"/>
        <v>2322.3944957712911</v>
      </c>
      <c r="L2291" s="4">
        <f t="shared" ca="1" si="3259"/>
        <v>1457891.9684077222</v>
      </c>
      <c r="M2291" s="4">
        <f t="shared" ca="1" si="3259"/>
        <v>0</v>
      </c>
      <c r="N2291" s="4">
        <f t="shared" ca="1" si="3259"/>
        <v>0</v>
      </c>
      <c r="O2291" s="4">
        <f t="shared" ca="1" si="3259"/>
        <v>1457891.9684077222</v>
      </c>
      <c r="P2291" s="4">
        <f t="shared" ca="1" si="3259"/>
        <v>727770.66905630543</v>
      </c>
      <c r="Q2291" s="4">
        <f t="shared" ca="1" si="3259"/>
        <v>0</v>
      </c>
      <c r="R2291" s="4">
        <f t="shared" ca="1" si="3259"/>
        <v>0</v>
      </c>
      <c r="S2291" s="4">
        <f t="shared" ca="1" si="3259"/>
        <v>0</v>
      </c>
      <c r="T2291" s="4">
        <f t="shared" ca="1" si="3259"/>
        <v>727770.66905630543</v>
      </c>
      <c r="U2291" s="4">
        <f t="shared" ca="1" si="3259"/>
        <v>27254.605313595614</v>
      </c>
      <c r="V2291" s="4">
        <f t="shared" ca="1" si="3259"/>
        <v>0</v>
      </c>
      <c r="W2291" s="4">
        <f t="shared" ca="1" si="3259"/>
        <v>0</v>
      </c>
      <c r="X2291" s="4">
        <f t="shared" ca="1" si="3259"/>
        <v>0</v>
      </c>
      <c r="Y2291" s="4">
        <f t="shared" ca="1" si="3259"/>
        <v>27254.605313595614</v>
      </c>
      <c r="Z2291" s="4">
        <f t="shared" ca="1" si="3259"/>
        <v>205973.09724045751</v>
      </c>
      <c r="AA2291" s="4">
        <f t="shared" ca="1" si="3259"/>
        <v>0</v>
      </c>
      <c r="AB2291" s="4">
        <f t="shared" ca="1" si="3259"/>
        <v>205973.09724045751</v>
      </c>
      <c r="AC2291" s="4">
        <f t="shared" ca="1" si="3259"/>
        <v>2435.3376931340295</v>
      </c>
      <c r="AD2291" s="4">
        <f t="shared" ca="1" si="3259"/>
        <v>74958.988299681907</v>
      </c>
      <c r="AE2291" s="4">
        <f t="shared" ca="1" si="3259"/>
        <v>15543.807537046761</v>
      </c>
    </row>
    <row r="2292" spans="1:31" hidden="1" outlineLevel="1">
      <c r="E2292" s="9"/>
      <c r="F2292" s="99"/>
      <c r="G2292" s="48" t="str">
        <f>$G$13</f>
        <v>ENERGY</v>
      </c>
      <c r="H2292" s="4">
        <f t="shared" ref="H2292:AE2292" ca="1" si="3261">+H2283+H2201</f>
        <v>1436481.9107804992</v>
      </c>
      <c r="I2292" s="4">
        <f t="shared" ca="1" si="3261"/>
        <v>561985.62839550874</v>
      </c>
      <c r="J2292" s="46">
        <f t="shared" ref="J2292:K2292" ca="1" si="3262">+J2283+J2201</f>
        <v>89.933076009115268</v>
      </c>
      <c r="K2292" s="46">
        <f t="shared" ca="1" si="3262"/>
        <v>259.31308242484852</v>
      </c>
      <c r="L2292" s="4">
        <f t="shared" ca="1" si="3261"/>
        <v>162050.68270044465</v>
      </c>
      <c r="M2292" s="4">
        <f t="shared" ca="1" si="3261"/>
        <v>2260.1248148331861</v>
      </c>
      <c r="N2292" s="4">
        <f t="shared" ca="1" si="3261"/>
        <v>315.96353363225387</v>
      </c>
      <c r="O2292" s="4">
        <f t="shared" ca="1" si="3261"/>
        <v>164626.77104891007</v>
      </c>
      <c r="P2292" s="4">
        <f t="shared" ca="1" si="3261"/>
        <v>105058.68705211535</v>
      </c>
      <c r="Q2292" s="4">
        <f t="shared" ca="1" si="3261"/>
        <v>18763.312574889533</v>
      </c>
      <c r="R2292" s="4">
        <f t="shared" ca="1" si="3261"/>
        <v>3820.8975816673383</v>
      </c>
      <c r="S2292" s="4">
        <f t="shared" ca="1" si="3261"/>
        <v>144.31659476638046</v>
      </c>
      <c r="T2292" s="4">
        <f t="shared" ca="1" si="3261"/>
        <v>127787.21380343862</v>
      </c>
      <c r="U2292" s="4">
        <f t="shared" ca="1" si="3261"/>
        <v>5509.9289090778893</v>
      </c>
      <c r="V2292" s="4">
        <f t="shared" ca="1" si="3261"/>
        <v>87113.023681408551</v>
      </c>
      <c r="W2292" s="4">
        <f t="shared" ca="1" si="3261"/>
        <v>374658.93674425635</v>
      </c>
      <c r="X2292" s="4">
        <f t="shared" ca="1" si="3261"/>
        <v>70477.259217164537</v>
      </c>
      <c r="Y2292" s="4">
        <f t="shared" ca="1" si="3261"/>
        <v>537759.14855190727</v>
      </c>
      <c r="Z2292" s="4">
        <f t="shared" ca="1" si="3261"/>
        <v>28900.559972869924</v>
      </c>
      <c r="AA2292" s="4">
        <f t="shared" ca="1" si="3261"/>
        <v>579.88397086366911</v>
      </c>
      <c r="AB2292" s="4">
        <f t="shared" ca="1" si="3261"/>
        <v>29480.443943733593</v>
      </c>
      <c r="AC2292" s="4">
        <f t="shared" ca="1" si="3261"/>
        <v>517.25898864701605</v>
      </c>
      <c r="AD2292" s="4">
        <f t="shared" ca="1" si="3261"/>
        <v>11586.424194403431</v>
      </c>
      <c r="AE2292" s="4">
        <f t="shared" ca="1" si="3261"/>
        <v>2389.7756955166469</v>
      </c>
    </row>
    <row r="2293" spans="1:31" hidden="1" outlineLevel="1">
      <c r="E2293" s="9"/>
      <c r="F2293" s="99"/>
      <c r="G2293" s="48" t="str">
        <f>$G$14</f>
        <v>CUSTOMER</v>
      </c>
      <c r="H2293" s="4">
        <f t="shared" ref="H2293:AE2293" ca="1" si="3263">+H2284+H2202</f>
        <v>5004802.0679511102</v>
      </c>
      <c r="I2293" s="4">
        <f t="shared" ca="1" si="3263"/>
        <v>2629315.4947970328</v>
      </c>
      <c r="J2293" s="46">
        <f t="shared" ref="J2293:K2293" ca="1" si="3264">+J2284+J2202</f>
        <v>530.58661293477587</v>
      </c>
      <c r="K2293" s="46">
        <f t="shared" ca="1" si="3264"/>
        <v>261.10219873666676</v>
      </c>
      <c r="L2293" s="4">
        <f t="shared" ca="1" si="3263"/>
        <v>789056.61798691528</v>
      </c>
      <c r="M2293" s="4">
        <f t="shared" ca="1" si="3263"/>
        <v>47115.600969325111</v>
      </c>
      <c r="N2293" s="4">
        <f t="shared" ca="1" si="3263"/>
        <v>7909.0611977843646</v>
      </c>
      <c r="O2293" s="4">
        <f t="shared" ca="1" si="3263"/>
        <v>844081.28015402483</v>
      </c>
      <c r="P2293" s="4">
        <f t="shared" ca="1" si="3263"/>
        <v>58304.129470111518</v>
      </c>
      <c r="Q2293" s="4">
        <f t="shared" ca="1" si="3263"/>
        <v>16709.41835832204</v>
      </c>
      <c r="R2293" s="4">
        <f t="shared" ca="1" si="3263"/>
        <v>19443.661619364488</v>
      </c>
      <c r="S2293" s="4">
        <f t="shared" ca="1" si="3263"/>
        <v>2428.2139068112483</v>
      </c>
      <c r="T2293" s="4">
        <f t="shared" ca="1" si="3263"/>
        <v>96885.423354609287</v>
      </c>
      <c r="U2293" s="4">
        <f t="shared" ca="1" si="3263"/>
        <v>389.98439843431913</v>
      </c>
      <c r="V2293" s="4">
        <f t="shared" ca="1" si="3263"/>
        <v>11874.424539112413</v>
      </c>
      <c r="W2293" s="4">
        <f t="shared" ca="1" si="3263"/>
        <v>32682.118027661298</v>
      </c>
      <c r="X2293" s="4">
        <f t="shared" ca="1" si="3263"/>
        <v>9713.6523184707803</v>
      </c>
      <c r="Y2293" s="4">
        <f t="shared" ca="1" si="3263"/>
        <v>54660.179283678808</v>
      </c>
      <c r="Z2293" s="4">
        <f t="shared" ca="1" si="3263"/>
        <v>11866.16997101286</v>
      </c>
      <c r="AA2293" s="4">
        <f t="shared" ca="1" si="3263"/>
        <v>219.25947363460821</v>
      </c>
      <c r="AB2293" s="4">
        <f t="shared" ca="1" si="3263"/>
        <v>12085.429444647469</v>
      </c>
      <c r="AC2293" s="4">
        <f t="shared" ca="1" si="3263"/>
        <v>1136.0395699951146</v>
      </c>
      <c r="AD2293" s="4">
        <f t="shared" ca="1" si="3263"/>
        <v>1202052.7349890515</v>
      </c>
      <c r="AE2293" s="4">
        <f t="shared" ca="1" si="3263"/>
        <v>163793.79754639848</v>
      </c>
    </row>
    <row r="2294" spans="1:31" collapsed="1">
      <c r="B2294" s="97" t="s">
        <v>579</v>
      </c>
      <c r="E2294" s="53">
        <f>+E2285+E2203</f>
        <v>87533530</v>
      </c>
      <c r="F2294" s="167"/>
      <c r="G2294" s="48" t="str">
        <f>$G$15</f>
        <v>TOTAL</v>
      </c>
      <c r="H2294" s="4">
        <f t="shared" ref="H2294:AE2294" ca="1" si="3265">+H2285+H2203</f>
        <v>87533530</v>
      </c>
      <c r="I2294" s="4">
        <f t="shared" ca="1" si="3265"/>
        <v>49934892.229225025</v>
      </c>
      <c r="J2294" s="46">
        <f t="shared" ref="J2294:K2294" ca="1" si="3266">+J2285+J2203</f>
        <v>10337.702825980943</v>
      </c>
      <c r="K2294" s="46">
        <f t="shared" ca="1" si="3266"/>
        <v>16971.030631699214</v>
      </c>
      <c r="L2294" s="4">
        <f t="shared" ca="1" si="3265"/>
        <v>11632362.459568234</v>
      </c>
      <c r="M2294" s="4">
        <f t="shared" ca="1" si="3265"/>
        <v>177931.05123481213</v>
      </c>
      <c r="N2294" s="4">
        <f t="shared" ca="1" si="3265"/>
        <v>20399.170754022096</v>
      </c>
      <c r="O2294" s="4">
        <f t="shared" ca="1" si="3265"/>
        <v>11830692.681557069</v>
      </c>
      <c r="P2294" s="4">
        <f t="shared" ca="1" si="3265"/>
        <v>6322502.0919779995</v>
      </c>
      <c r="Q2294" s="4">
        <f t="shared" ca="1" si="3265"/>
        <v>1011193.9812377434</v>
      </c>
      <c r="R2294" s="4">
        <f t="shared" ca="1" si="3265"/>
        <v>158755.93897123198</v>
      </c>
      <c r="S2294" s="4">
        <f t="shared" ca="1" si="3265"/>
        <v>7205.8260431511553</v>
      </c>
      <c r="T2294" s="4">
        <f t="shared" ca="1" si="3265"/>
        <v>7499657.8382301237</v>
      </c>
      <c r="U2294" s="4">
        <f t="shared" ca="1" si="3265"/>
        <v>286254.30078912212</v>
      </c>
      <c r="V2294" s="4">
        <f t="shared" ca="1" si="3265"/>
        <v>3549391.9436252424</v>
      </c>
      <c r="W2294" s="4">
        <f t="shared" ca="1" si="3265"/>
        <v>9508855.747434957</v>
      </c>
      <c r="X2294" s="4">
        <f t="shared" ca="1" si="3265"/>
        <v>1567558.2054130477</v>
      </c>
      <c r="Y2294" s="4">
        <f t="shared" ca="1" si="3265"/>
        <v>14912060.197262369</v>
      </c>
      <c r="Z2294" s="4">
        <f t="shared" ca="1" si="3265"/>
        <v>1739067.948030438</v>
      </c>
      <c r="AA2294" s="4">
        <f t="shared" ca="1" si="3265"/>
        <v>30661.822762581935</v>
      </c>
      <c r="AB2294" s="4">
        <f t="shared" ca="1" si="3265"/>
        <v>1769729.77079302</v>
      </c>
      <c r="AC2294" s="4">
        <f t="shared" ca="1" si="3265"/>
        <v>23776.39892375216</v>
      </c>
      <c r="AD2294" s="4">
        <f t="shared" ca="1" si="3265"/>
        <v>1342604.4456618712</v>
      </c>
      <c r="AE2294" s="4">
        <f t="shared" ca="1" si="3265"/>
        <v>192807.70488909705</v>
      </c>
    </row>
    <row r="2295" spans="1:31" s="48" customFormat="1">
      <c r="A2295" s="49"/>
      <c r="B2295" s="97"/>
      <c r="E2295" s="53"/>
      <c r="F2295" s="99"/>
      <c r="H2295" s="53"/>
      <c r="I2295" s="53"/>
      <c r="J2295" s="53"/>
      <c r="K2295" s="53"/>
      <c r="L2295" s="53"/>
      <c r="M2295" s="53"/>
      <c r="N2295" s="53"/>
      <c r="O2295" s="53"/>
      <c r="P2295" s="53"/>
      <c r="Q2295" s="53"/>
      <c r="R2295" s="53"/>
      <c r="S2295" s="53"/>
      <c r="T2295" s="53"/>
      <c r="U2295" s="53"/>
      <c r="V2295" s="53"/>
      <c r="W2295" s="53"/>
      <c r="X2295" s="53"/>
      <c r="Y2295" s="53"/>
      <c r="Z2295" s="53"/>
      <c r="AA2295" s="53"/>
      <c r="AB2295" s="53"/>
      <c r="AC2295" s="53"/>
      <c r="AD2295" s="53"/>
      <c r="AE2295" s="53"/>
    </row>
    <row r="2296" spans="1:31">
      <c r="B2296" s="97" t="s">
        <v>149</v>
      </c>
      <c r="E2296" s="3"/>
      <c r="F2296" s="99"/>
      <c r="G2296" s="3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</row>
    <row r="2297" spans="1:31" hidden="1" outlineLevel="1">
      <c r="E2297" s="44"/>
      <c r="F2297" s="167" t="str">
        <f>F2304</f>
        <v>LABOR_M</v>
      </c>
      <c r="G2297" s="48" t="str">
        <f>$G$8</f>
        <v>PRODUCTION</v>
      </c>
      <c r="H2297" s="4">
        <f t="shared" ref="H2297:H2328" ca="1" si="3267">SUBTOTAL(9,I2297:AE2297)</f>
        <v>833781.32014196273</v>
      </c>
      <c r="I2297" s="5">
        <f t="shared" ref="I2297:N2297" ca="1" si="3268">VLOOKUP(CONCATENATE($F2297," ",$G2297),AllocFactorMatrix,(I$4+1),FALSE)*$E2304</f>
        <v>428789.49387528456</v>
      </c>
      <c r="J2297" s="47">
        <f t="shared" ca="1" si="3268"/>
        <v>95.927560250567041</v>
      </c>
      <c r="K2297" s="47">
        <f t="shared" ca="1" si="3268"/>
        <v>167.96231806187379</v>
      </c>
      <c r="L2297" s="5">
        <f t="shared" ca="1" si="3268"/>
        <v>99936.884032960268</v>
      </c>
      <c r="M2297" s="5">
        <f t="shared" ca="1" si="3268"/>
        <v>1390.6204694062712</v>
      </c>
      <c r="N2297" s="5">
        <f t="shared" ca="1" si="3268"/>
        <v>193.67686820741523</v>
      </c>
      <c r="O2297" s="5">
        <f t="shared" ref="O2297:O2376" ca="1" si="3269">SUBTOTAL(9,L2297:N2297)</f>
        <v>101521.18137057396</v>
      </c>
      <c r="P2297" s="5">
        <f ca="1">VLOOKUP(CONCATENATE($F2297," ",$G2297),AllocFactorMatrix,(P$4+1),FALSE)*$E2304</f>
        <v>59441.729942183767</v>
      </c>
      <c r="Q2297" s="5">
        <f ca="1">VLOOKUP(CONCATENATE($F2297," ",$G2297),AllocFactorMatrix,(Q$4+1),FALSE)*$E2304</f>
        <v>10667.352145035362</v>
      </c>
      <c r="R2297" s="5">
        <f ca="1">VLOOKUP(CONCATENATE($F2297," ",$G2297),AllocFactorMatrix,(R$4+1),FALSE)*$E2304</f>
        <v>2163.2301566574351</v>
      </c>
      <c r="S2297" s="5">
        <f ca="1">VLOOKUP(CONCATENATE($F2297," ",$G2297),AllocFactorMatrix,(S$4+1),FALSE)*$E2304</f>
        <v>82.147686938863302</v>
      </c>
      <c r="T2297" s="5">
        <f ca="1">SUBTOTAL(9,P2297:S2297)</f>
        <v>72354.459930815414</v>
      </c>
      <c r="U2297" s="5">
        <f ca="1">VLOOKUP(CONCATENATE($F2297," ",$G2297),AllocFactorMatrix,(U$4+1),FALSE)*$E2304</f>
        <v>2819.1928638195627</v>
      </c>
      <c r="V2297" s="5">
        <f ca="1">VLOOKUP(CONCATENATE($F2297," ",$G2297),AllocFactorMatrix,(V$4+1),FALSE)*$E2304</f>
        <v>38060.731603382781</v>
      </c>
      <c r="W2297" s="5">
        <f ca="1">VLOOKUP(CONCATENATE($F2297," ",$G2297),AllocFactorMatrix,(W$4+1),FALSE)*$E2304</f>
        <v>145567.0196697051</v>
      </c>
      <c r="X2297" s="5">
        <f ca="1">VLOOKUP(CONCATENATE($F2297," ",$G2297),AllocFactorMatrix,(X$4+1),FALSE)*$E2304</f>
        <v>26370.815702175303</v>
      </c>
      <c r="Y2297" s="5">
        <f ca="1">SUBTOTAL(9,U2297:X2297)</f>
        <v>212817.75983908275</v>
      </c>
      <c r="Z2297" s="5">
        <f ca="1">VLOOKUP(CONCATENATE($F2297," ",$G2297),AllocFactorMatrix,(Z$4+1),FALSE)*$E2304</f>
        <v>16338.698873042405</v>
      </c>
      <c r="AA2297" s="5">
        <f ca="1">VLOOKUP(CONCATENATE($F2297," ",$G2297),AllocFactorMatrix,(AA$4+1),FALSE)*$E2304</f>
        <v>326.32572351314775</v>
      </c>
      <c r="AB2297" s="5">
        <f t="shared" ref="AB2297:AB2384" ca="1" si="3270">SUBTOTAL(9,Z2297:AA2297)</f>
        <v>16665.024596555551</v>
      </c>
      <c r="AC2297" s="5">
        <f ca="1">VLOOKUP(CONCATENATE($F2297," ",$G2297),AllocFactorMatrix,(AC$4+1),FALSE)*$E2304</f>
        <v>215.5338709403382</v>
      </c>
      <c r="AD2297" s="5">
        <f ca="1">VLOOKUP(CONCATENATE($F2297," ",$G2297),AllocFactorMatrix,(AD$4+1),FALSE)*$E2304</f>
        <v>957.52417166268015</v>
      </c>
      <c r="AE2297" s="5">
        <f ca="1">VLOOKUP(CONCATENATE($F2297," ",$G2297),AllocFactorMatrix,(AE$4+1),FALSE)*$E2304</f>
        <v>196.45260873460336</v>
      </c>
    </row>
    <row r="2298" spans="1:31" hidden="1" outlineLevel="1">
      <c r="E2298" s="44"/>
      <c r="F2298" s="167" t="str">
        <f>F2304</f>
        <v>LABOR_M</v>
      </c>
      <c r="G2298" s="48" t="str">
        <f>$G$9</f>
        <v>BULKTRAN</v>
      </c>
      <c r="H2298" s="4">
        <f t="shared" ca="1" si="3267"/>
        <v>129242.69979159955</v>
      </c>
      <c r="I2298" s="5">
        <f t="shared" ref="I2298:N2298" ca="1" si="3271">VLOOKUP(CONCATENATE($F2298," ",$G2298),AllocFactorMatrix,(I$4+1),FALSE)*$E2304</f>
        <v>66465.763254661942</v>
      </c>
      <c r="J2298" s="47">
        <f t="shared" ca="1" si="3271"/>
        <v>14.86953062116293</v>
      </c>
      <c r="K2298" s="47">
        <f t="shared" ca="1" si="3271"/>
        <v>26.035487873338013</v>
      </c>
      <c r="L2298" s="5">
        <f t="shared" ca="1" si="3271"/>
        <v>15491.007520989531</v>
      </c>
      <c r="M2298" s="5">
        <f t="shared" ca="1" si="3271"/>
        <v>215.55717249809121</v>
      </c>
      <c r="N2298" s="5">
        <f t="shared" ca="1" si="3271"/>
        <v>30.021446546735078</v>
      </c>
      <c r="O2298" s="5">
        <f t="shared" ca="1" si="3269"/>
        <v>15736.586140034357</v>
      </c>
      <c r="P2298" s="5">
        <f ca="1">VLOOKUP(CONCATENATE($F2298," ",$G2298),AllocFactorMatrix,(P$4+1),FALSE)*$E2304</f>
        <v>9213.9383222245087</v>
      </c>
      <c r="Q2298" s="5">
        <f ca="1">VLOOKUP(CONCATENATE($F2298," ",$G2298),AllocFactorMatrix,(Q$4+1),FALSE)*$E2304</f>
        <v>1653.5239607159137</v>
      </c>
      <c r="R2298" s="5">
        <f ca="1">VLOOKUP(CONCATENATE($F2298," ",$G2298),AllocFactorMatrix,(R$4+1),FALSE)*$E2304</f>
        <v>335.31778532698326</v>
      </c>
      <c r="S2298" s="5">
        <f ca="1">VLOOKUP(CONCATENATE($F2298," ",$G2298),AllocFactorMatrix,(S$4+1),FALSE)*$E2304</f>
        <v>12.73354125972272</v>
      </c>
      <c r="T2298" s="5">
        <f t="shared" ref="T2298:T2376" ca="1" si="3272">SUBTOTAL(9,P2298:S2298)</f>
        <v>11215.513609527126</v>
      </c>
      <c r="U2298" s="5">
        <f ca="1">VLOOKUP(CONCATENATE($F2298," ",$G2298),AllocFactorMatrix,(U$4+1),FALSE)*$E2304</f>
        <v>436.99719357014726</v>
      </c>
      <c r="V2298" s="5">
        <f ca="1">VLOOKUP(CONCATENATE($F2298," ",$G2298),AllocFactorMatrix,(V$4+1),FALSE)*$E2304</f>
        <v>5899.7144570558276</v>
      </c>
      <c r="W2298" s="5">
        <f ca="1">VLOOKUP(CONCATENATE($F2298," ",$G2298),AllocFactorMatrix,(W$4+1),FALSE)*$E2304</f>
        <v>22564.039476833444</v>
      </c>
      <c r="X2298" s="5">
        <f ca="1">VLOOKUP(CONCATENATE($F2298," ",$G2298),AllocFactorMatrix,(X$4+1),FALSE)*$E2304</f>
        <v>4087.6850257037777</v>
      </c>
      <c r="Y2298" s="5">
        <f t="shared" ref="Y2298:Y2304" ca="1" si="3273">SUBTOTAL(9,U2298:X2298)</f>
        <v>32988.436153163195</v>
      </c>
      <c r="Z2298" s="5">
        <f ca="1">VLOOKUP(CONCATENATE($F2298," ",$G2298),AllocFactorMatrix,(Z$4+1),FALSE)*$E2304</f>
        <v>2532.6275636331402</v>
      </c>
      <c r="AA2298" s="5">
        <f ca="1">VLOOKUP(CONCATENATE($F2298," ",$G2298),AllocFactorMatrix,(AA$4+1),FALSE)*$E2304</f>
        <v>50.583068365102349</v>
      </c>
      <c r="AB2298" s="5">
        <f t="shared" ca="1" si="3270"/>
        <v>2583.2106319982427</v>
      </c>
      <c r="AC2298" s="5">
        <f ca="1">VLOOKUP(CONCATENATE($F2298," ",$G2298),AllocFactorMatrix,(AC$4+1),FALSE)*$E2304</f>
        <v>33.409454858164118</v>
      </c>
      <c r="AD2298" s="5">
        <f ca="1">VLOOKUP(CONCATENATE($F2298," ",$G2298),AllocFactorMatrix,(AD$4+1),FALSE)*$E2304</f>
        <v>148.42382057723296</v>
      </c>
      <c r="AE2298" s="5">
        <f ca="1">VLOOKUP(CONCATENATE($F2298," ",$G2298),AllocFactorMatrix,(AE$4+1),FALSE)*$E2304</f>
        <v>30.451708284421453</v>
      </c>
    </row>
    <row r="2299" spans="1:31" hidden="1" outlineLevel="1">
      <c r="E2299" s="44"/>
      <c r="F2299" s="167" t="str">
        <f>F2304</f>
        <v>LABOR_M</v>
      </c>
      <c r="G2299" s="48" t="str">
        <f>$G$10</f>
        <v>SUBTRAN</v>
      </c>
      <c r="H2299" s="4">
        <f t="shared" ca="1" si="3267"/>
        <v>35818.219482473949</v>
      </c>
      <c r="I2299" s="5">
        <f t="shared" ref="I2299:N2299" ca="1" si="3274">VLOOKUP(CONCATENATE($F2299," ",$G2299),AllocFactorMatrix,(I$4+1),FALSE)*$E2304</f>
        <v>18298.460012809675</v>
      </c>
      <c r="J2299" s="47">
        <f t="shared" ca="1" si="3274"/>
        <v>2.9796266920445018</v>
      </c>
      <c r="K2299" s="47">
        <f t="shared" ca="1" si="3274"/>
        <v>5.5455968788040959</v>
      </c>
      <c r="L2299" s="5">
        <f t="shared" ca="1" si="3274"/>
        <v>4288.2690518575364</v>
      </c>
      <c r="M2299" s="5">
        <f t="shared" ca="1" si="3274"/>
        <v>59.931964101324127</v>
      </c>
      <c r="N2299" s="5">
        <f t="shared" ca="1" si="3274"/>
        <v>10.847407043354515</v>
      </c>
      <c r="O2299" s="5">
        <f t="shared" ca="1" si="3269"/>
        <v>4359.0484230022157</v>
      </c>
      <c r="P2299" s="5">
        <f ca="1">VLOOKUP(CONCATENATE($F2299," ",$G2299),AllocFactorMatrix,(P$4+1),FALSE)*$E2304</f>
        <v>2475.7613256103937</v>
      </c>
      <c r="Q2299" s="5">
        <f ca="1">VLOOKUP(CONCATENATE($F2299," ",$G2299),AllocFactorMatrix,(Q$4+1),FALSE)*$E2304</f>
        <v>445.53740430586453</v>
      </c>
      <c r="R2299" s="5">
        <f ca="1">VLOOKUP(CONCATENATE($F2299," ",$G2299),AllocFactorMatrix,(R$4+1),FALSE)*$E2304</f>
        <v>116.950133536465</v>
      </c>
      <c r="S2299" s="5">
        <f ca="1">VLOOKUP(CONCATENATE($F2299," ",$G2299),AllocFactorMatrix,(S$4+1),FALSE)*$E2304</f>
        <v>0</v>
      </c>
      <c r="T2299" s="5">
        <f t="shared" ca="1" si="3272"/>
        <v>3038.2488634527231</v>
      </c>
      <c r="U2299" s="5">
        <f ca="1">VLOOKUP(CONCATENATE($F2299," ",$G2299),AllocFactorMatrix,(U$4+1),FALSE)*$E2304</f>
        <v>111.75747753146311</v>
      </c>
      <c r="V2299" s="5">
        <f ca="1">VLOOKUP(CONCATENATE($F2299," ",$G2299),AllocFactorMatrix,(V$4+1),FALSE)*$E2304</f>
        <v>1568.0657787104294</v>
      </c>
      <c r="W2299" s="5">
        <f ca="1">VLOOKUP(CONCATENATE($F2299," ",$G2299),AllocFactorMatrix,(W$4+1),FALSE)*$E2304</f>
        <v>7731.7738747491667</v>
      </c>
      <c r="X2299" s="5">
        <f ca="1">VLOOKUP(CONCATENATE($F2299," ",$G2299),AllocFactorMatrix,(X$4+1),FALSE)*$E2304</f>
        <v>0</v>
      </c>
      <c r="Y2299" s="5">
        <f t="shared" ca="1" si="3273"/>
        <v>9411.5971309910601</v>
      </c>
      <c r="Z2299" s="5">
        <f ca="1">VLOOKUP(CONCATENATE($F2299," ",$G2299),AllocFactorMatrix,(Z$4+1),FALSE)*$E2304</f>
        <v>679.65612444573435</v>
      </c>
      <c r="AA2299" s="5">
        <f ca="1">VLOOKUP(CONCATENATE($F2299," ",$G2299),AllocFactorMatrix,(AA$4+1),FALSE)*$E2304</f>
        <v>13.646487087059846</v>
      </c>
      <c r="AB2299" s="5">
        <f t="shared" ca="1" si="3270"/>
        <v>693.30261153279423</v>
      </c>
      <c r="AC2299" s="5">
        <f ca="1">VLOOKUP(CONCATENATE($F2299," ",$G2299),AllocFactorMatrix,(AC$4+1),FALSE)*$E2304</f>
        <v>9.0372171144990237</v>
      </c>
      <c r="AD2299" s="5">
        <f ca="1">VLOOKUP(CONCATENATE($F2299," ",$G2299),AllocFactorMatrix,(AD$4+1),FALSE)*$E2304</f>
        <v>0</v>
      </c>
      <c r="AE2299" s="5">
        <f ca="1">VLOOKUP(CONCATENATE($F2299," ",$G2299),AllocFactorMatrix,(AE$4+1),FALSE)*$E2304</f>
        <v>0</v>
      </c>
    </row>
    <row r="2300" spans="1:31" hidden="1" outlineLevel="1">
      <c r="E2300" s="44"/>
      <c r="F2300" s="167" t="str">
        <f>F2304</f>
        <v>LABOR_M</v>
      </c>
      <c r="G2300" s="48" t="str">
        <f>$G$11</f>
        <v>DISTPRI</v>
      </c>
      <c r="H2300" s="4">
        <f t="shared" ca="1" si="3267"/>
        <v>292583.96304471814</v>
      </c>
      <c r="I2300" s="5">
        <f t="shared" ref="I2300:N2300" ca="1" si="3275">VLOOKUP(CONCATENATE($F2300," ",$G2300),AllocFactorMatrix,(I$4+1),FALSE)*$E2304</f>
        <v>191554.59344536052</v>
      </c>
      <c r="J2300" s="47">
        <f t="shared" ca="1" si="3275"/>
        <v>31.453542025387907</v>
      </c>
      <c r="K2300" s="47">
        <f t="shared" ca="1" si="3275"/>
        <v>58.198062175246442</v>
      </c>
      <c r="L2300" s="5">
        <f t="shared" ca="1" si="3275"/>
        <v>44818.690361518551</v>
      </c>
      <c r="M2300" s="5">
        <f t="shared" ca="1" si="3275"/>
        <v>626.29341029696388</v>
      </c>
      <c r="N2300" s="5">
        <f t="shared" ca="1" si="3275"/>
        <v>0</v>
      </c>
      <c r="O2300" s="5">
        <f t="shared" ca="1" si="3269"/>
        <v>45444.983771815518</v>
      </c>
      <c r="P2300" s="5">
        <f ca="1">VLOOKUP(CONCATENATE($F2300," ",$G2300),AllocFactorMatrix,(P$4+1),FALSE)*$E2304</f>
        <v>25991.287127816442</v>
      </c>
      <c r="Q2300" s="5">
        <f ca="1">VLOOKUP(CONCATENATE($F2300," ",$G2300),AllocFactorMatrix,(Q$4+1),FALSE)*$E2304</f>
        <v>4676.9857392957092</v>
      </c>
      <c r="R2300" s="5">
        <f ca="1">VLOOKUP(CONCATENATE($F2300," ",$G2300),AllocFactorMatrix,(R$4+1),FALSE)*$E2304</f>
        <v>0</v>
      </c>
      <c r="S2300" s="5">
        <f ca="1">VLOOKUP(CONCATENATE($F2300," ",$G2300),AllocFactorMatrix,(S$4+1),FALSE)*$E2304</f>
        <v>0</v>
      </c>
      <c r="T2300" s="5">
        <f t="shared" ca="1" si="3272"/>
        <v>30668.272867112151</v>
      </c>
      <c r="U2300" s="5">
        <f ca="1">VLOOKUP(CONCATENATE($F2300," ",$G2300),AllocFactorMatrix,(U$4+1),FALSE)*$E2304</f>
        <v>1176.9761807858122</v>
      </c>
      <c r="V2300" s="5">
        <f ca="1">VLOOKUP(CONCATENATE($F2300," ",$G2300),AllocFactorMatrix,(V$4+1),FALSE)*$E2304</f>
        <v>16275.065162789926</v>
      </c>
      <c r="W2300" s="5">
        <f ca="1">VLOOKUP(CONCATENATE($F2300," ",$G2300),AllocFactorMatrix,(W$4+1),FALSE)*$E2304</f>
        <v>0</v>
      </c>
      <c r="X2300" s="5">
        <f ca="1">VLOOKUP(CONCATENATE($F2300," ",$G2300),AllocFactorMatrix,(X$4+1),FALSE)*$E2304</f>
        <v>0</v>
      </c>
      <c r="Y2300" s="5">
        <f t="shared" ca="1" si="3273"/>
        <v>17452.041343575736</v>
      </c>
      <c r="Z2300" s="5">
        <f ca="1">VLOOKUP(CONCATENATE($F2300," ",$G2300),AllocFactorMatrix,(Z$4+1),FALSE)*$E2304</f>
        <v>7137.1138493991111</v>
      </c>
      <c r="AA2300" s="5">
        <f ca="1">VLOOKUP(CONCATENATE($F2300," ",$G2300),AllocFactorMatrix,(AA$4+1),FALSE)*$E2304</f>
        <v>143.25313025485022</v>
      </c>
      <c r="AB2300" s="5">
        <f t="shared" ca="1" si="3270"/>
        <v>7280.3669796539616</v>
      </c>
      <c r="AC2300" s="5">
        <f ca="1">VLOOKUP(CONCATENATE($F2300," ",$G2300),AllocFactorMatrix,(AC$4+1),FALSE)*$E2304</f>
        <v>94.053032999466566</v>
      </c>
      <c r="AD2300" s="5">
        <f ca="1">VLOOKUP(CONCATENATE($F2300," ",$G2300),AllocFactorMatrix,(AD$4+1),FALSE)*$E2304</f>
        <v>0</v>
      </c>
      <c r="AE2300" s="5">
        <f ca="1">VLOOKUP(CONCATENATE($F2300," ",$G2300),AllocFactorMatrix,(AE$4+1),FALSE)*$E2304</f>
        <v>0</v>
      </c>
    </row>
    <row r="2301" spans="1:31" hidden="1" outlineLevel="1">
      <c r="E2301" s="44"/>
      <c r="F2301" s="167" t="str">
        <f>F2304</f>
        <v>LABOR_M</v>
      </c>
      <c r="G2301" s="48" t="str">
        <f>$G$12</f>
        <v>DISTSEC</v>
      </c>
      <c r="H2301" s="4">
        <f t="shared" ca="1" si="3267"/>
        <v>115913.88082333174</v>
      </c>
      <c r="I2301" s="5">
        <f t="shared" ref="I2301:N2301" ca="1" si="3276">VLOOKUP(CONCATENATE($F2301," ",$G2301),AllocFactorMatrix,(I$4+1),FALSE)*$E2304</f>
        <v>85998.961570640749</v>
      </c>
      <c r="J2301" s="47">
        <f t="shared" ca="1" si="3276"/>
        <v>21.318699312279914</v>
      </c>
      <c r="K2301" s="47">
        <f t="shared" ca="1" si="3276"/>
        <v>27.613590841496425</v>
      </c>
      <c r="L2301" s="5">
        <f t="shared" ca="1" si="3276"/>
        <v>17334.536565608199</v>
      </c>
      <c r="M2301" s="5">
        <f t="shared" ca="1" si="3276"/>
        <v>0</v>
      </c>
      <c r="N2301" s="5">
        <f t="shared" ca="1" si="3276"/>
        <v>0</v>
      </c>
      <c r="O2301" s="5">
        <f t="shared" ca="1" si="3269"/>
        <v>17334.536565608199</v>
      </c>
      <c r="P2301" s="5">
        <f ca="1">VLOOKUP(CONCATENATE($F2301," ",$G2301),AllocFactorMatrix,(P$4+1),FALSE)*$E2304</f>
        <v>8653.2936236092391</v>
      </c>
      <c r="Q2301" s="5">
        <f ca="1">VLOOKUP(CONCATENATE($F2301," ",$G2301),AllocFactorMatrix,(Q$4+1),FALSE)*$E2304</f>
        <v>0</v>
      </c>
      <c r="R2301" s="5">
        <f ca="1">VLOOKUP(CONCATENATE($F2301," ",$G2301),AllocFactorMatrix,(R$4+1),FALSE)*$E2304</f>
        <v>0</v>
      </c>
      <c r="S2301" s="5">
        <f ca="1">VLOOKUP(CONCATENATE($F2301," ",$G2301),AllocFactorMatrix,(S$4+1),FALSE)*$E2304</f>
        <v>0</v>
      </c>
      <c r="T2301" s="5">
        <f t="shared" ca="1" si="3272"/>
        <v>8653.2936236092391</v>
      </c>
      <c r="U2301" s="5">
        <f ca="1">VLOOKUP(CONCATENATE($F2301," ",$G2301),AllocFactorMatrix,(U$4+1),FALSE)*$E2304</f>
        <v>324.06101592406594</v>
      </c>
      <c r="V2301" s="5">
        <f ca="1">VLOOKUP(CONCATENATE($F2301," ",$G2301),AllocFactorMatrix,(V$4+1),FALSE)*$E2304</f>
        <v>0</v>
      </c>
      <c r="W2301" s="5">
        <f ca="1">VLOOKUP(CONCATENATE($F2301," ",$G2301),AllocFactorMatrix,(W$4+1),FALSE)*$E2304</f>
        <v>0</v>
      </c>
      <c r="X2301" s="5">
        <f ca="1">VLOOKUP(CONCATENATE($F2301," ",$G2301),AllocFactorMatrix,(X$4+1),FALSE)*$E2304</f>
        <v>0</v>
      </c>
      <c r="Y2301" s="5">
        <f t="shared" ca="1" si="3273"/>
        <v>324.06101592406594</v>
      </c>
      <c r="Z2301" s="5">
        <f ca="1">VLOOKUP(CONCATENATE($F2301," ",$G2301),AllocFactorMatrix,(Z$4+1),FALSE)*$E2304</f>
        <v>2449.048532413447</v>
      </c>
      <c r="AA2301" s="5">
        <f ca="1">VLOOKUP(CONCATENATE($F2301," ",$G2301),AllocFactorMatrix,(AA$4+1),FALSE)*$E2304</f>
        <v>0</v>
      </c>
      <c r="AB2301" s="5">
        <f t="shared" ca="1" si="3270"/>
        <v>2449.048532413447</v>
      </c>
      <c r="AC2301" s="5">
        <f ca="1">VLOOKUP(CONCATENATE($F2301," ",$G2301),AllocFactorMatrix,(AC$4+1),FALSE)*$E2304</f>
        <v>28.956501034395941</v>
      </c>
      <c r="AD2301" s="5">
        <f ca="1">VLOOKUP(CONCATENATE($F2301," ",$G2301),AllocFactorMatrix,(AD$4+1),FALSE)*$E2304</f>
        <v>891.27270865000185</v>
      </c>
      <c r="AE2301" s="5">
        <f ca="1">VLOOKUP(CONCATENATE($F2301," ",$G2301),AllocFactorMatrix,(AE$4+1),FALSE)*$E2304</f>
        <v>184.81801529779673</v>
      </c>
    </row>
    <row r="2302" spans="1:31" hidden="1" outlineLevel="1">
      <c r="E2302" s="44"/>
      <c r="F2302" s="167" t="str">
        <f>F2304</f>
        <v>LABOR_M</v>
      </c>
      <c r="G2302" s="48" t="str">
        <f>$G$13</f>
        <v>ENERGY</v>
      </c>
      <c r="H2302" s="4">
        <f t="shared" ca="1" si="3267"/>
        <v>333490.32456904423</v>
      </c>
      <c r="I2302" s="5">
        <f t="shared" ref="I2302:N2302" ca="1" si="3277">VLOOKUP(CONCATENATE($F2302," ",$G2302),AllocFactorMatrix,(I$4+1),FALSE)*$E2304</f>
        <v>130469.28625430804</v>
      </c>
      <c r="J2302" s="47">
        <f t="shared" ca="1" si="3277"/>
        <v>20.878655333346011</v>
      </c>
      <c r="K2302" s="47">
        <f t="shared" ca="1" si="3277"/>
        <v>60.201526642180092</v>
      </c>
      <c r="L2302" s="5">
        <f t="shared" ca="1" si="3277"/>
        <v>37621.312433404077</v>
      </c>
      <c r="M2302" s="5">
        <f t="shared" ca="1" si="3277"/>
        <v>524.70535995523767</v>
      </c>
      <c r="N2302" s="5">
        <f t="shared" ca="1" si="3277"/>
        <v>73.353364627996001</v>
      </c>
      <c r="O2302" s="5">
        <f t="shared" ca="1" si="3269"/>
        <v>38219.371157987312</v>
      </c>
      <c r="P2302" s="5">
        <f ca="1">VLOOKUP(CONCATENATE($F2302," ",$G2302),AllocFactorMatrix,(P$4+1),FALSE)*$E2304</f>
        <v>24390.18227857185</v>
      </c>
      <c r="Q2302" s="5">
        <f ca="1">VLOOKUP(CONCATENATE($F2302," ",$G2302),AllocFactorMatrix,(Q$4+1),FALSE)*$E2304</f>
        <v>4356.0473359462221</v>
      </c>
      <c r="R2302" s="5">
        <f ca="1">VLOOKUP(CONCATENATE($F2302," ",$G2302),AllocFactorMatrix,(R$4+1),FALSE)*$E2304</f>
        <v>887.0507627645469</v>
      </c>
      <c r="S2302" s="5">
        <f ca="1">VLOOKUP(CONCATENATE($F2302," ",$G2302),AllocFactorMatrix,(S$4+1),FALSE)*$E2304</f>
        <v>33.504207514307922</v>
      </c>
      <c r="T2302" s="5">
        <f t="shared" ca="1" si="3272"/>
        <v>29666.784584796926</v>
      </c>
      <c r="U2302" s="5">
        <f ca="1">VLOOKUP(CONCATENATE($F2302," ",$G2302),AllocFactorMatrix,(U$4+1),FALSE)*$E2304</f>
        <v>1279.1723769374519</v>
      </c>
      <c r="V2302" s="5">
        <f ca="1">VLOOKUP(CONCATENATE($F2302," ",$G2302),AllocFactorMatrix,(V$4+1),FALSE)*$E2304</f>
        <v>20223.958494485294</v>
      </c>
      <c r="W2302" s="5">
        <f ca="1">VLOOKUP(CONCATENATE($F2302," ",$G2302),AllocFactorMatrix,(W$4+1),FALSE)*$E2304</f>
        <v>86979.95392761135</v>
      </c>
      <c r="X2302" s="5">
        <f ca="1">VLOOKUP(CONCATENATE($F2302," ",$G2302),AllocFactorMatrix,(X$4+1),FALSE)*$E2304</f>
        <v>16361.837816877516</v>
      </c>
      <c r="Y2302" s="5">
        <f t="shared" ca="1" si="3273"/>
        <v>124844.92261591161</v>
      </c>
      <c r="Z2302" s="5">
        <f ca="1">VLOOKUP(CONCATENATE($F2302," ",$G2302),AllocFactorMatrix,(Z$4+1),FALSE)*$E2304</f>
        <v>6709.4872920068728</v>
      </c>
      <c r="AA2302" s="5">
        <f ca="1">VLOOKUP(CONCATENATE($F2302," ",$G2302),AllocFactorMatrix,(AA$4+1),FALSE)*$E2304</f>
        <v>134.62452412689046</v>
      </c>
      <c r="AB2302" s="5">
        <f t="shared" ca="1" si="3270"/>
        <v>6844.1118161337636</v>
      </c>
      <c r="AC2302" s="5">
        <f ca="1">VLOOKUP(CONCATENATE($F2302," ",$G2302),AllocFactorMatrix,(AC$4+1),FALSE)*$E2304</f>
        <v>120.08565281300481</v>
      </c>
      <c r="AD2302" s="5">
        <f ca="1">VLOOKUP(CONCATENATE($F2302," ",$G2302),AllocFactorMatrix,(AD$4+1),FALSE)*$E2304</f>
        <v>2689.8774959768034</v>
      </c>
      <c r="AE2302" s="5">
        <f ca="1">VLOOKUP(CONCATENATE($F2302," ",$G2302),AllocFactorMatrix,(AE$4+1),FALSE)*$E2304</f>
        <v>554.80480914098996</v>
      </c>
    </row>
    <row r="2303" spans="1:31" hidden="1" outlineLevel="1">
      <c r="E2303" s="44"/>
      <c r="F2303" s="167" t="str">
        <f>F2304</f>
        <v>LABOR_M</v>
      </c>
      <c r="G2303" s="48" t="str">
        <f>$G$14</f>
        <v>CUSTOMER</v>
      </c>
      <c r="H2303" s="4">
        <f t="shared" ca="1" si="3267"/>
        <v>220703.59214687033</v>
      </c>
      <c r="I2303" s="5">
        <f t="shared" ref="I2303:N2303" ca="1" si="3278">VLOOKUP(CONCATENATE($F2303," ",$G2303),AllocFactorMatrix,(I$4+1),FALSE)*$E2304</f>
        <v>170377.54707255168</v>
      </c>
      <c r="J2303" s="47">
        <f t="shared" ca="1" si="3278"/>
        <v>34.384990714424291</v>
      </c>
      <c r="K2303" s="47">
        <f t="shared" ca="1" si="3278"/>
        <v>10.08546646482556</v>
      </c>
      <c r="L2303" s="5">
        <f t="shared" ca="1" si="3278"/>
        <v>34498.91315899961</v>
      </c>
      <c r="M2303" s="5">
        <f t="shared" ca="1" si="3278"/>
        <v>882.00261179164056</v>
      </c>
      <c r="N2303" s="5">
        <f t="shared" ca="1" si="3278"/>
        <v>142.20629249941803</v>
      </c>
      <c r="O2303" s="5">
        <f t="shared" ca="1" si="3269"/>
        <v>35523.12206329067</v>
      </c>
      <c r="P2303" s="5">
        <f ca="1">VLOOKUP(CONCATENATE($F2303," ",$G2303),AllocFactorMatrix,(P$4+1),FALSE)*$E2304</f>
        <v>1413.0158217797607</v>
      </c>
      <c r="Q2303" s="5">
        <f ca="1">VLOOKUP(CONCATENATE($F2303," ",$G2303),AllocFactorMatrix,(Q$4+1),FALSE)*$E2304</f>
        <v>341.77838125242221</v>
      </c>
      <c r="R2303" s="5">
        <f ca="1">VLOOKUP(CONCATENATE($F2303," ",$G2303),AllocFactorMatrix,(R$4+1),FALSE)*$E2304</f>
        <v>347.91740079941115</v>
      </c>
      <c r="S2303" s="5">
        <f ca="1">VLOOKUP(CONCATENATE($F2303," ",$G2303),AllocFactorMatrix,(S$4+1),FALSE)*$E2304</f>
        <v>42.975935524074089</v>
      </c>
      <c r="T2303" s="5">
        <f t="shared" ca="1" si="3272"/>
        <v>2145.6875393556679</v>
      </c>
      <c r="U2303" s="5">
        <f ca="1">VLOOKUP(CONCATENATE($F2303," ",$G2303),AllocFactorMatrix,(U$4+1),FALSE)*$E2304</f>
        <v>10.754971707763234</v>
      </c>
      <c r="V2303" s="5">
        <f ca="1">VLOOKUP(CONCATENATE($F2303," ",$G2303),AllocFactorMatrix,(V$4+1),FALSE)*$E2304</f>
        <v>248.47461861045869</v>
      </c>
      <c r="W2303" s="5">
        <f ca="1">VLOOKUP(CONCATENATE($F2303," ",$G2303),AllocFactorMatrix,(W$4+1),FALSE)*$E2304</f>
        <v>584.43600503304708</v>
      </c>
      <c r="X2303" s="5">
        <f ca="1">VLOOKUP(CONCATENATE($F2303," ",$G2303),AllocFactorMatrix,(X$4+1),FALSE)*$E2304</f>
        <v>172.0950777219947</v>
      </c>
      <c r="Y2303" s="5">
        <f t="shared" ca="1" si="3273"/>
        <v>1015.7606730732638</v>
      </c>
      <c r="Z2303" s="5">
        <f ca="1">VLOOKUP(CONCATENATE($F2303," ",$G2303),AllocFactorMatrix,(Z$4+1),FALSE)*$E2304</f>
        <v>313.56392071639198</v>
      </c>
      <c r="AA2303" s="5">
        <f ca="1">VLOOKUP(CONCATENATE($F2303," ",$G2303),AllocFactorMatrix,(AA$4+1),FALSE)*$E2304</f>
        <v>4.684090656432188</v>
      </c>
      <c r="AB2303" s="5">
        <f t="shared" ca="1" si="3270"/>
        <v>318.24801137282418</v>
      </c>
      <c r="AC2303" s="5">
        <f ca="1">VLOOKUP(CONCATENATE($F2303," ",$G2303),AllocFactorMatrix,(AC$4+1),FALSE)*$E2304</f>
        <v>25.526609559981683</v>
      </c>
      <c r="AD2303" s="5">
        <f ca="1">VLOOKUP(CONCATENATE($F2303," ",$G2303),AllocFactorMatrix,(AD$4+1),FALSE)*$E2304</f>
        <v>9274.9773397072058</v>
      </c>
      <c r="AE2303" s="5">
        <f ca="1">VLOOKUP(CONCATENATE($F2303," ",$G2303),AllocFactorMatrix,(AE$4+1),FALSE)*$E2304</f>
        <v>1978.2523807796695</v>
      </c>
    </row>
    <row r="2304" spans="1:31" collapsed="1">
      <c r="D2304" s="48" t="s">
        <v>305</v>
      </c>
      <c r="E2304" s="36">
        <v>1961534</v>
      </c>
      <c r="F2304" s="88" t="s">
        <v>67</v>
      </c>
      <c r="G2304" s="48" t="str">
        <f>$G$15</f>
        <v>TOTAL</v>
      </c>
      <c r="H2304" s="4">
        <f t="shared" ca="1" si="3267"/>
        <v>1961534.0000000007</v>
      </c>
      <c r="I2304" s="5">
        <f t="shared" ref="I2304:N2304" ca="1" si="3279">VLOOKUP(CONCATENATE($F2304," ",$G2304),AllocFactorMatrix,(I$4+1),FALSE)*$E2304</f>
        <v>1091954.1054856172</v>
      </c>
      <c r="J2304" s="47">
        <f t="shared" ca="1" si="3279"/>
        <v>221.81260494921261</v>
      </c>
      <c r="K2304" s="47">
        <f t="shared" ca="1" si="3279"/>
        <v>355.6420489377644</v>
      </c>
      <c r="L2304" s="5">
        <f t="shared" ca="1" si="3279"/>
        <v>253989.61312533778</v>
      </c>
      <c r="M2304" s="5">
        <f t="shared" ca="1" si="3279"/>
        <v>3699.1109880495287</v>
      </c>
      <c r="N2304" s="5">
        <f t="shared" ca="1" si="3279"/>
        <v>450.10537892491885</v>
      </c>
      <c r="O2304" s="5">
        <f t="shared" ca="1" si="3269"/>
        <v>258138.82949231224</v>
      </c>
      <c r="P2304" s="5">
        <f ca="1">VLOOKUP(CONCATENATE($F2304," ",$G2304),AllocFactorMatrix,(P$4+1),FALSE)*$E2304</f>
        <v>131579.20844179596</v>
      </c>
      <c r="Q2304" s="5">
        <f ca="1">VLOOKUP(CONCATENATE($F2304," ",$G2304),AllocFactorMatrix,(Q$4+1),FALSE)*$E2304</f>
        <v>22141.22496655149</v>
      </c>
      <c r="R2304" s="5">
        <f ca="1">VLOOKUP(CONCATENATE($F2304," ",$G2304),AllocFactorMatrix,(R$4+1),FALSE)*$E2304</f>
        <v>3850.4662390848412</v>
      </c>
      <c r="S2304" s="5">
        <f ca="1">VLOOKUP(CONCATENATE($F2304," ",$G2304),AllocFactorMatrix,(S$4+1),FALSE)*$E2304</f>
        <v>171.36137123696804</v>
      </c>
      <c r="T2304" s="5">
        <f t="shared" ca="1" si="3272"/>
        <v>157742.26101866926</v>
      </c>
      <c r="U2304" s="5">
        <f ca="1">VLOOKUP(CONCATENATE($F2304," ",$G2304),AllocFactorMatrix,(U$4+1),FALSE)*$E2304</f>
        <v>6158.9120802762645</v>
      </c>
      <c r="V2304" s="5">
        <f ca="1">VLOOKUP(CONCATENATE($F2304," ",$G2304),AllocFactorMatrix,(V$4+1),FALSE)*$E2304</f>
        <v>82276.010115034704</v>
      </c>
      <c r="W2304" s="5">
        <f ca="1">VLOOKUP(CONCATENATE($F2304," ",$G2304),AllocFactorMatrix,(W$4+1),FALSE)*$E2304</f>
        <v>263427.22295393207</v>
      </c>
      <c r="X2304" s="5">
        <f ca="1">VLOOKUP(CONCATENATE($F2304," ",$G2304),AllocFactorMatrix,(X$4+1),FALSE)*$E2304</f>
        <v>46992.433622478595</v>
      </c>
      <c r="Y2304" s="5">
        <f t="shared" ca="1" si="3273"/>
        <v>398854.57877172169</v>
      </c>
      <c r="Z2304" s="5">
        <f ca="1">VLOOKUP(CONCATENATE($F2304," ",$G2304),AllocFactorMatrix,(Z$4+1),FALSE)*$E2304</f>
        <v>36160.196155657104</v>
      </c>
      <c r="AA2304" s="5">
        <f ca="1">VLOOKUP(CONCATENATE($F2304," ",$G2304),AllocFactorMatrix,(AA$4+1),FALSE)*$E2304</f>
        <v>673.11702400348281</v>
      </c>
      <c r="AB2304" s="5">
        <f t="shared" ca="1" si="3270"/>
        <v>36833.313179660589</v>
      </c>
      <c r="AC2304" s="5">
        <f ca="1">VLOOKUP(CONCATENATE($F2304," ",$G2304),AllocFactorMatrix,(AC$4+1),FALSE)*$E2304</f>
        <v>526.60233931985033</v>
      </c>
      <c r="AD2304" s="5">
        <f ca="1">VLOOKUP(CONCATENATE($F2304," ",$G2304),AllocFactorMatrix,(AD$4+1),FALSE)*$E2304</f>
        <v>13962.075536573922</v>
      </c>
      <c r="AE2304" s="5">
        <f ca="1">VLOOKUP(CONCATENATE($F2304," ",$G2304),AllocFactorMatrix,(AE$4+1),FALSE)*$E2304</f>
        <v>2944.7795222374812</v>
      </c>
    </row>
    <row r="2305" spans="4:31" hidden="1" outlineLevel="1">
      <c r="E2305" s="44"/>
      <c r="F2305" s="167" t="str">
        <f>F2312</f>
        <v>LABOR_M</v>
      </c>
      <c r="G2305" s="48" t="str">
        <f>$G$8</f>
        <v>PRODUCTION</v>
      </c>
      <c r="H2305" s="4">
        <f t="shared" ca="1" si="3267"/>
        <v>4698.6790506049119</v>
      </c>
      <c r="I2305" s="5">
        <f t="shared" ref="I2305:N2305" ca="1" si="3280">VLOOKUP(CONCATENATE($F2305," ",$G2305),AllocFactorMatrix,(I$4+1),FALSE)*$E2312</f>
        <v>2416.394039204722</v>
      </c>
      <c r="J2305" s="47">
        <f t="shared" ca="1" si="3280"/>
        <v>0.54058876930492572</v>
      </c>
      <c r="K2305" s="47">
        <f t="shared" ca="1" si="3280"/>
        <v>0.94653238937278306</v>
      </c>
      <c r="L2305" s="5">
        <f t="shared" ca="1" si="3280"/>
        <v>563.18285387882281</v>
      </c>
      <c r="M2305" s="5">
        <f t="shared" ca="1" si="3280"/>
        <v>7.8366822440074557</v>
      </c>
      <c r="N2305" s="5">
        <f t="shared" ca="1" si="3280"/>
        <v>1.0914437889757547</v>
      </c>
      <c r="O2305" s="5">
        <f t="shared" ca="1" si="3269"/>
        <v>572.110979911806</v>
      </c>
      <c r="P2305" s="5">
        <f ca="1">VLOOKUP(CONCATENATE($F2305," ",$G2305),AllocFactorMatrix,(P$4+1),FALSE)*$E2312</f>
        <v>334.97705509101513</v>
      </c>
      <c r="Q2305" s="5">
        <f ca="1">VLOOKUP(CONCATENATE($F2305," ",$G2305),AllocFactorMatrix,(Q$4+1),FALSE)*$E2312</f>
        <v>60.114640180196162</v>
      </c>
      <c r="R2305" s="5">
        <f ca="1">VLOOKUP(CONCATENATE($F2305," ",$G2305),AllocFactorMatrix,(R$4+1),FALSE)*$E2312</f>
        <v>12.190635569758816</v>
      </c>
      <c r="S2305" s="5">
        <f ca="1">VLOOKUP(CONCATENATE($F2305," ",$G2305),AllocFactorMatrix,(S$4+1),FALSE)*$E2312</f>
        <v>0.4629338728883593</v>
      </c>
      <c r="T2305" s="5">
        <f t="shared" ca="1" si="3272"/>
        <v>407.74526471385843</v>
      </c>
      <c r="U2305" s="5">
        <f ca="1">VLOOKUP(CONCATENATE($F2305," ",$G2305),AllocFactorMatrix,(U$4+1),FALSE)*$E2312</f>
        <v>15.887238210839806</v>
      </c>
      <c r="V2305" s="5">
        <f ca="1">VLOOKUP(CONCATENATE($F2305," ",$G2305),AllocFactorMatrix,(V$4+1),FALSE)*$E2312</f>
        <v>214.4868899258403</v>
      </c>
      <c r="W2305" s="5">
        <f ca="1">VLOOKUP(CONCATENATE($F2305," ",$G2305),AllocFactorMatrix,(W$4+1),FALSE)*$E2312</f>
        <v>820.32625252935713</v>
      </c>
      <c r="X2305" s="5">
        <f ca="1">VLOOKUP(CONCATENATE($F2305," ",$G2305),AllocFactorMatrix,(X$4+1),FALSE)*$E2312</f>
        <v>148.60970891753385</v>
      </c>
      <c r="Y2305" s="5">
        <f ca="1">SUBTOTAL(9,U2305:X2305)</f>
        <v>1199.3100895835712</v>
      </c>
      <c r="Z2305" s="5">
        <f ca="1">VLOOKUP(CONCATENATE($F2305," ",$G2305),AllocFactorMatrix,(Z$4+1),FALSE)*$E2312</f>
        <v>92.074864541022876</v>
      </c>
      <c r="AA2305" s="5">
        <f ca="1">VLOOKUP(CONCATENATE($F2305," ",$G2305),AllocFactorMatrix,(AA$4+1),FALSE)*$E2312</f>
        <v>1.8389712070829949</v>
      </c>
      <c r="AB2305" s="5">
        <f t="shared" ca="1" si="3270"/>
        <v>93.913835748105868</v>
      </c>
      <c r="AC2305" s="5">
        <f ca="1">VLOOKUP(CONCATENATE($F2305," ",$G2305),AllocFactorMatrix,(AC$4+1),FALSE)*$E2312</f>
        <v>1.2146164223380775</v>
      </c>
      <c r="AD2305" s="5">
        <f ca="1">VLOOKUP(CONCATENATE($F2305," ",$G2305),AllocFactorMatrix,(AD$4+1),FALSE)*$E2312</f>
        <v>5.3960177053057796</v>
      </c>
      <c r="AE2305" s="5">
        <f ca="1">VLOOKUP(CONCATENATE($F2305," ",$G2305),AllocFactorMatrix,(AE$4+1),FALSE)*$E2312</f>
        <v>1.1070861565245902</v>
      </c>
    </row>
    <row r="2306" spans="4:31" hidden="1" outlineLevel="1">
      <c r="E2306" s="44"/>
      <c r="F2306" s="167" t="str">
        <f>F2312</f>
        <v>LABOR_M</v>
      </c>
      <c r="G2306" s="48" t="str">
        <f>$G$9</f>
        <v>BULKTRAN</v>
      </c>
      <c r="H2306" s="4">
        <f t="shared" ca="1" si="3267"/>
        <v>728.33241916599025</v>
      </c>
      <c r="I2306" s="5">
        <f t="shared" ref="I2306:N2306" ca="1" si="3281">VLOOKUP(CONCATENATE($F2306," ",$G2306),AllocFactorMatrix,(I$4+1),FALSE)*$E2312</f>
        <v>374.56018963578151</v>
      </c>
      <c r="J2306" s="47">
        <f t="shared" ca="1" si="3281"/>
        <v>8.3795535273074553E-2</v>
      </c>
      <c r="K2306" s="47">
        <f t="shared" ca="1" si="3281"/>
        <v>0.14672000737783714</v>
      </c>
      <c r="L2306" s="5">
        <f t="shared" ca="1" si="3281"/>
        <v>87.297797100136052</v>
      </c>
      <c r="M2306" s="5">
        <f t="shared" ca="1" si="3281"/>
        <v>1.2147477355956615</v>
      </c>
      <c r="N2306" s="5">
        <f t="shared" ca="1" si="3281"/>
        <v>0.16918242055840457</v>
      </c>
      <c r="O2306" s="5">
        <f t="shared" ca="1" si="3269"/>
        <v>88.681727256290117</v>
      </c>
      <c r="P2306" s="5">
        <f ca="1">VLOOKUP(CONCATENATE($F2306," ",$G2306),AllocFactorMatrix,(P$4+1),FALSE)*$E2312</f>
        <v>51.9240931912828</v>
      </c>
      <c r="Q2306" s="5">
        <f ca="1">VLOOKUP(CONCATENATE($F2306," ",$G2306),AllocFactorMatrix,(Q$4+1),FALSE)*$E2312</f>
        <v>9.3182447318036346</v>
      </c>
      <c r="R2306" s="5">
        <f ca="1">VLOOKUP(CONCATENATE($F2306," ",$G2306),AllocFactorMatrix,(R$4+1),FALSE)*$E2312</f>
        <v>1.8896449406456746</v>
      </c>
      <c r="S2306" s="5">
        <f ca="1">VLOOKUP(CONCATENATE($F2306," ",$G2306),AllocFactorMatrix,(S$4+1),FALSE)*$E2312</f>
        <v>7.1758412082061768E-2</v>
      </c>
      <c r="T2306" s="5">
        <f t="shared" ca="1" si="3272"/>
        <v>63.203741275814174</v>
      </c>
      <c r="U2306" s="5">
        <f ca="1">VLOOKUP(CONCATENATE($F2306," ",$G2306),AllocFactorMatrix,(U$4+1),FALSE)*$E2312</f>
        <v>2.4626475899599027</v>
      </c>
      <c r="V2306" s="5">
        <f ca="1">VLOOKUP(CONCATENATE($F2306," ",$G2306),AllocFactorMatrix,(V$4+1),FALSE)*$E2312</f>
        <v>33.247164519348182</v>
      </c>
      <c r="W2306" s="5">
        <f ca="1">VLOOKUP(CONCATENATE($F2306," ",$G2306),AllocFactorMatrix,(W$4+1),FALSE)*$E2312</f>
        <v>127.15705788271674</v>
      </c>
      <c r="X2306" s="5">
        <f ca="1">VLOOKUP(CONCATENATE($F2306," ",$G2306),AllocFactorMatrix,(X$4+1),FALSE)*$E2312</f>
        <v>23.03568037777044</v>
      </c>
      <c r="Y2306" s="5">
        <f t="shared" ref="Y2306:Y2312" ca="1" si="3282">SUBTOTAL(9,U2306:X2306)</f>
        <v>185.90255036979525</v>
      </c>
      <c r="Z2306" s="5">
        <f ca="1">VLOOKUP(CONCATENATE($F2306," ",$G2306),AllocFactorMatrix,(Z$4+1),FALSE)*$E2312</f>
        <v>14.272332311548375</v>
      </c>
      <c r="AA2306" s="5">
        <f ca="1">VLOOKUP(CONCATENATE($F2306," ",$G2306),AllocFactorMatrix,(AA$4+1),FALSE)*$E2312</f>
        <v>0.28505508327046147</v>
      </c>
      <c r="AB2306" s="5">
        <f t="shared" ca="1" si="3270"/>
        <v>14.557387394818836</v>
      </c>
      <c r="AC2306" s="5">
        <f ca="1">VLOOKUP(CONCATENATE($F2306," ",$G2306),AllocFactorMatrix,(AC$4+1),FALSE)*$E2312</f>
        <v>0.18827515301908923</v>
      </c>
      <c r="AD2306" s="5">
        <f ca="1">VLOOKUP(CONCATENATE($F2306," ",$G2306),AllocFactorMatrix,(AD$4+1),FALSE)*$E2312</f>
        <v>0.83642542655938312</v>
      </c>
      <c r="AE2306" s="5">
        <f ca="1">VLOOKUP(CONCATENATE($F2306," ",$G2306),AllocFactorMatrix,(AE$4+1),FALSE)*$E2312</f>
        <v>0.17160711125883862</v>
      </c>
    </row>
    <row r="2307" spans="4:31" hidden="1" outlineLevel="1">
      <c r="E2307" s="44"/>
      <c r="F2307" s="167" t="str">
        <f>F2312</f>
        <v>LABOR_M</v>
      </c>
      <c r="G2307" s="48" t="str">
        <f>$G$10</f>
        <v>SUBTRAN</v>
      </c>
      <c r="H2307" s="4">
        <f t="shared" ca="1" si="3267"/>
        <v>201.84946993489126</v>
      </c>
      <c r="I2307" s="5">
        <f t="shared" ref="I2307:N2307" ca="1" si="3283">VLOOKUP(CONCATENATE($F2307," ",$G2307),AllocFactorMatrix,(I$4+1),FALSE)*$E2312</f>
        <v>103.11887379041002</v>
      </c>
      <c r="J2307" s="47">
        <f t="shared" ca="1" si="3283"/>
        <v>1.6791344658751733E-2</v>
      </c>
      <c r="K2307" s="47">
        <f t="shared" ca="1" si="3283"/>
        <v>3.1251575500756287E-2</v>
      </c>
      <c r="L2307" s="5">
        <f t="shared" ca="1" si="3283"/>
        <v>24.166048663562911</v>
      </c>
      <c r="M2307" s="5">
        <f t="shared" ca="1" si="3283"/>
        <v>0.33773971349772008</v>
      </c>
      <c r="N2307" s="5">
        <f t="shared" ca="1" si="3283"/>
        <v>6.1129318919397171E-2</v>
      </c>
      <c r="O2307" s="5">
        <f t="shared" ca="1" si="3269"/>
        <v>24.564917695980029</v>
      </c>
      <c r="P2307" s="5">
        <f ca="1">VLOOKUP(CONCATENATE($F2307," ",$G2307),AllocFactorMatrix,(P$4+1),FALSE)*$E2312</f>
        <v>13.951869145932363</v>
      </c>
      <c r="Q2307" s="5">
        <f ca="1">VLOOKUP(CONCATENATE($F2307," ",$G2307),AllocFactorMatrix,(Q$4+1),FALSE)*$E2312</f>
        <v>2.5107749685690006</v>
      </c>
      <c r="R2307" s="5">
        <f ca="1">VLOOKUP(CONCATENATE($F2307," ",$G2307),AllocFactorMatrix,(R$4+1),FALSE)*$E2312</f>
        <v>0.659059071171891</v>
      </c>
      <c r="S2307" s="5">
        <f ca="1">VLOOKUP(CONCATENATE($F2307," ",$G2307),AllocFactorMatrix,(S$4+1),FALSE)*$E2312</f>
        <v>0</v>
      </c>
      <c r="T2307" s="5">
        <f t="shared" ca="1" si="3272"/>
        <v>17.121703185673258</v>
      </c>
      <c r="U2307" s="5">
        <f ca="1">VLOOKUP(CONCATENATE($F2307," ",$G2307),AllocFactorMatrix,(U$4+1),FALSE)*$E2312</f>
        <v>0.62979645350669078</v>
      </c>
      <c r="V2307" s="5">
        <f ca="1">VLOOKUP(CONCATENATE($F2307," ",$G2307),AllocFactorMatrix,(V$4+1),FALSE)*$E2312</f>
        <v>8.8366549434601129</v>
      </c>
      <c r="W2307" s="5">
        <f ca="1">VLOOKUP(CONCATENATE($F2307," ",$G2307),AllocFactorMatrix,(W$4+1),FALSE)*$E2312</f>
        <v>43.57152535285001</v>
      </c>
      <c r="X2307" s="5">
        <f ca="1">VLOOKUP(CONCATENATE($F2307," ",$G2307),AllocFactorMatrix,(X$4+1),FALSE)*$E2312</f>
        <v>0</v>
      </c>
      <c r="Y2307" s="5">
        <f t="shared" ca="1" si="3282"/>
        <v>53.037976749816814</v>
      </c>
      <c r="Z2307" s="5">
        <f ca="1">VLOOKUP(CONCATENATE($F2307," ",$G2307),AllocFactorMatrix,(Z$4+1),FALSE)*$E2312</f>
        <v>3.8301241781295392</v>
      </c>
      <c r="AA2307" s="5">
        <f ca="1">VLOOKUP(CONCATENATE($F2307," ",$G2307),AllocFactorMatrix,(AA$4+1),FALSE)*$E2312</f>
        <v>7.6903213638080975E-2</v>
      </c>
      <c r="AB2307" s="5">
        <f t="shared" ca="1" si="3270"/>
        <v>3.9070273917676204</v>
      </c>
      <c r="AC2307" s="5">
        <f ca="1">VLOOKUP(CONCATENATE($F2307," ",$G2307),AllocFactorMatrix,(AC$4+1),FALSE)*$E2312</f>
        <v>5.0928201083270647E-2</v>
      </c>
      <c r="AD2307" s="5">
        <f ca="1">VLOOKUP(CONCATENATE($F2307," ",$G2307),AllocFactorMatrix,(AD$4+1),FALSE)*$E2312</f>
        <v>0</v>
      </c>
      <c r="AE2307" s="5">
        <f ca="1">VLOOKUP(CONCATENATE($F2307," ",$G2307),AllocFactorMatrix,(AE$4+1),FALSE)*$E2312</f>
        <v>0</v>
      </c>
    </row>
    <row r="2308" spans="4:31" hidden="1" outlineLevel="1">
      <c r="E2308" s="44"/>
      <c r="F2308" s="167" t="str">
        <f>F2312</f>
        <v>LABOR_M</v>
      </c>
      <c r="G2308" s="48" t="str">
        <f>$G$11</f>
        <v>DISTPRI</v>
      </c>
      <c r="H2308" s="4">
        <f t="shared" ca="1" si="3267"/>
        <v>1648.8233838905232</v>
      </c>
      <c r="I2308" s="5">
        <f t="shared" ref="I2308:N2308" ca="1" si="3284">VLOOKUP(CONCATENATE($F2308," ",$G2308),AllocFactorMatrix,(I$4+1),FALSE)*$E2312</f>
        <v>1079.4839528374298</v>
      </c>
      <c r="J2308" s="47">
        <f t="shared" ca="1" si="3284"/>
        <v>0.17725283046260626</v>
      </c>
      <c r="K2308" s="47">
        <f t="shared" ca="1" si="3284"/>
        <v>0.32796850795610688</v>
      </c>
      <c r="L2308" s="5">
        <f t="shared" ca="1" si="3284"/>
        <v>252.57059182059859</v>
      </c>
      <c r="M2308" s="5">
        <f t="shared" ca="1" si="3284"/>
        <v>3.5294047196850213</v>
      </c>
      <c r="N2308" s="5">
        <f t="shared" ca="1" si="3284"/>
        <v>0</v>
      </c>
      <c r="O2308" s="5">
        <f t="shared" ca="1" si="3269"/>
        <v>256.0999965402836</v>
      </c>
      <c r="P2308" s="5">
        <f ca="1">VLOOKUP(CONCATENATE($F2308," ",$G2308),AllocFactorMatrix,(P$4+1),FALSE)*$E2312</f>
        <v>146.47091914332503</v>
      </c>
      <c r="Q2308" s="5">
        <f ca="1">VLOOKUP(CONCATENATE($F2308," ",$G2308),AllocFactorMatrix,(Q$4+1),FALSE)*$E2312</f>
        <v>26.356616995766974</v>
      </c>
      <c r="R2308" s="5">
        <f ca="1">VLOOKUP(CONCATENATE($F2308," ",$G2308),AllocFactorMatrix,(R$4+1),FALSE)*$E2312</f>
        <v>0</v>
      </c>
      <c r="S2308" s="5">
        <f ca="1">VLOOKUP(CONCATENATE($F2308," ",$G2308),AllocFactorMatrix,(S$4+1),FALSE)*$E2312</f>
        <v>0</v>
      </c>
      <c r="T2308" s="5">
        <f t="shared" ca="1" si="3272"/>
        <v>172.82753613909202</v>
      </c>
      <c r="U2308" s="5">
        <f ca="1">VLOOKUP(CONCATENATE($F2308," ",$G2308),AllocFactorMatrix,(U$4+1),FALSE)*$E2312</f>
        <v>6.6327143462241116</v>
      </c>
      <c r="V2308" s="5">
        <f ca="1">VLOOKUP(CONCATENATE($F2308," ",$G2308),AllocFactorMatrix,(V$4+1),FALSE)*$E2312</f>
        <v>91.716264061433463</v>
      </c>
      <c r="W2308" s="5">
        <f ca="1">VLOOKUP(CONCATENATE($F2308," ",$G2308),AllocFactorMatrix,(W$4+1),FALSE)*$E2312</f>
        <v>0</v>
      </c>
      <c r="X2308" s="5">
        <f ca="1">VLOOKUP(CONCATENATE($F2308," ",$G2308),AllocFactorMatrix,(X$4+1),FALSE)*$E2312</f>
        <v>0</v>
      </c>
      <c r="Y2308" s="5">
        <f t="shared" ca="1" si="3282"/>
        <v>98.348978407657569</v>
      </c>
      <c r="Z2308" s="5">
        <f ca="1">VLOOKUP(CONCATENATE($F2308," ",$G2308),AllocFactorMatrix,(Z$4+1),FALSE)*$E2312</f>
        <v>40.220386947795845</v>
      </c>
      <c r="AA2308" s="5">
        <f ca="1">VLOOKUP(CONCATENATE($F2308," ",$G2308),AllocFactorMatrix,(AA$4+1),FALSE)*$E2312</f>
        <v>0.80728659398058578</v>
      </c>
      <c r="AB2308" s="5">
        <f t="shared" ca="1" si="3270"/>
        <v>41.02767354177643</v>
      </c>
      <c r="AC2308" s="5">
        <f ca="1">VLOOKUP(CONCATENATE($F2308," ",$G2308),AllocFactorMatrix,(AC$4+1),FALSE)*$E2312</f>
        <v>0.53002508586448327</v>
      </c>
      <c r="AD2308" s="5">
        <f ca="1">VLOOKUP(CONCATENATE($F2308," ",$G2308),AllocFactorMatrix,(AD$4+1),FALSE)*$E2312</f>
        <v>0</v>
      </c>
      <c r="AE2308" s="5">
        <f ca="1">VLOOKUP(CONCATENATE($F2308," ",$G2308),AllocFactorMatrix,(AE$4+1),FALSE)*$E2312</f>
        <v>0</v>
      </c>
    </row>
    <row r="2309" spans="4:31" hidden="1" outlineLevel="1">
      <c r="E2309" s="44"/>
      <c r="F2309" s="167" t="str">
        <f>F2312</f>
        <v>LABOR_M</v>
      </c>
      <c r="G2309" s="48" t="str">
        <f>$G$12</f>
        <v>DISTSEC</v>
      </c>
      <c r="H2309" s="4">
        <f t="shared" ca="1" si="3267"/>
        <v>653.21938779603568</v>
      </c>
      <c r="I2309" s="5">
        <f t="shared" ref="I2309:N2309" ca="1" si="3285">VLOOKUP(CONCATENATE($F2309," ",$G2309),AllocFactorMatrix,(I$4+1),FALSE)*$E2312</f>
        <v>484.63728959164757</v>
      </c>
      <c r="J2309" s="47">
        <f t="shared" ca="1" si="3285"/>
        <v>0.1201390861427547</v>
      </c>
      <c r="K2309" s="47">
        <f t="shared" ca="1" si="3285"/>
        <v>0.15561322575183578</v>
      </c>
      <c r="L2309" s="5">
        <f t="shared" ca="1" si="3285"/>
        <v>97.686793701375052</v>
      </c>
      <c r="M2309" s="5">
        <f t="shared" ca="1" si="3285"/>
        <v>0</v>
      </c>
      <c r="N2309" s="5">
        <f t="shared" ca="1" si="3285"/>
        <v>0</v>
      </c>
      <c r="O2309" s="5">
        <f t="shared" ca="1" si="3269"/>
        <v>97.686793701375052</v>
      </c>
      <c r="P2309" s="5">
        <f ca="1">VLOOKUP(CONCATENATE($F2309," ",$G2309),AllocFactorMatrix,(P$4+1),FALSE)*$E2312</f>
        <v>48.764644260755375</v>
      </c>
      <c r="Q2309" s="5">
        <f ca="1">VLOOKUP(CONCATENATE($F2309," ",$G2309),AllocFactorMatrix,(Q$4+1),FALSE)*$E2312</f>
        <v>0</v>
      </c>
      <c r="R2309" s="5">
        <f ca="1">VLOOKUP(CONCATENATE($F2309," ",$G2309),AllocFactorMatrix,(R$4+1),FALSE)*$E2312</f>
        <v>0</v>
      </c>
      <c r="S2309" s="5">
        <f ca="1">VLOOKUP(CONCATENATE($F2309," ",$G2309),AllocFactorMatrix,(S$4+1),FALSE)*$E2312</f>
        <v>0</v>
      </c>
      <c r="T2309" s="5">
        <f t="shared" ca="1" si="3272"/>
        <v>48.764644260755375</v>
      </c>
      <c r="U2309" s="5">
        <f ca="1">VLOOKUP(CONCATENATE($F2309," ",$G2309),AllocFactorMatrix,(U$4+1),FALSE)*$E2312</f>
        <v>1.8262087070754955</v>
      </c>
      <c r="V2309" s="5">
        <f ca="1">VLOOKUP(CONCATENATE($F2309," ",$G2309),AllocFactorMatrix,(V$4+1),FALSE)*$E2312</f>
        <v>0</v>
      </c>
      <c r="W2309" s="5">
        <f ca="1">VLOOKUP(CONCATENATE($F2309," ",$G2309),AllocFactorMatrix,(W$4+1),FALSE)*$E2312</f>
        <v>0</v>
      </c>
      <c r="X2309" s="5">
        <f ca="1">VLOOKUP(CONCATENATE($F2309," ",$G2309),AllocFactorMatrix,(X$4+1),FALSE)*$E2312</f>
        <v>0</v>
      </c>
      <c r="Y2309" s="5">
        <f t="shared" ca="1" si="3282"/>
        <v>1.8262087070754955</v>
      </c>
      <c r="Z2309" s="5">
        <f ca="1">VLOOKUP(CONCATENATE($F2309," ",$G2309),AllocFactorMatrix,(Z$4+1),FALSE)*$E2312</f>
        <v>13.801332262045035</v>
      </c>
      <c r="AA2309" s="5">
        <f ca="1">VLOOKUP(CONCATENATE($F2309," ",$G2309),AllocFactorMatrix,(AA$4+1),FALSE)*$E2312</f>
        <v>0</v>
      </c>
      <c r="AB2309" s="5">
        <f t="shared" ca="1" si="3270"/>
        <v>13.801332262045035</v>
      </c>
      <c r="AC2309" s="5">
        <f ca="1">VLOOKUP(CONCATENATE($F2309," ",$G2309),AllocFactorMatrix,(AC$4+1),FALSE)*$E2312</f>
        <v>0.16318104220177307</v>
      </c>
      <c r="AD2309" s="5">
        <f ca="1">VLOOKUP(CONCATENATE($F2309," ",$G2309),AllocFactorMatrix,(AD$4+1),FALSE)*$E2312</f>
        <v>5.0226651801177651</v>
      </c>
      <c r="AE2309" s="5">
        <f ca="1">VLOOKUP(CONCATENATE($F2309," ",$G2309),AllocFactorMatrix,(AE$4+1),FALSE)*$E2312</f>
        <v>1.0415207389226213</v>
      </c>
    </row>
    <row r="2310" spans="4:31" hidden="1" outlineLevel="1">
      <c r="E2310" s="44"/>
      <c r="F2310" s="167" t="str">
        <f>F2312</f>
        <v>LABOR_M</v>
      </c>
      <c r="G2310" s="48" t="str">
        <f>$G$13</f>
        <v>ENERGY</v>
      </c>
      <c r="H2310" s="4">
        <f t="shared" ca="1" si="3267"/>
        <v>1879.3464950320583</v>
      </c>
      <c r="I2310" s="5">
        <f t="shared" ref="I2310:N2310" ca="1" si="3286">VLOOKUP(CONCATENATE($F2310," ",$G2310),AllocFactorMatrix,(I$4+1),FALSE)*$E2312</f>
        <v>735.24470656900212</v>
      </c>
      <c r="J2310" s="47">
        <f t="shared" ca="1" si="3286"/>
        <v>0.11765926874314023</v>
      </c>
      <c r="K2310" s="47">
        <f t="shared" ca="1" si="3286"/>
        <v>0.33925880229588617</v>
      </c>
      <c r="L2310" s="5">
        <f t="shared" ca="1" si="3286"/>
        <v>212.01059356546901</v>
      </c>
      <c r="M2310" s="5">
        <f t="shared" ca="1" si="3286"/>
        <v>2.9569169073516939</v>
      </c>
      <c r="N2310" s="5">
        <f t="shared" ca="1" si="3286"/>
        <v>0.41337447762713664</v>
      </c>
      <c r="O2310" s="5">
        <f t="shared" ca="1" si="3269"/>
        <v>215.38088495044784</v>
      </c>
      <c r="P2310" s="5">
        <f ca="1">VLOOKUP(CONCATENATE($F2310," ",$G2310),AllocFactorMatrix,(P$4+1),FALSE)*$E2312</f>
        <v>137.44807630524539</v>
      </c>
      <c r="Q2310" s="5">
        <f ca="1">VLOOKUP(CONCATENATE($F2310," ",$G2310),AllocFactorMatrix,(Q$4+1),FALSE)*$E2312</f>
        <v>24.548005413900313</v>
      </c>
      <c r="R2310" s="5">
        <f ca="1">VLOOKUP(CONCATENATE($F2310," ",$G2310),AllocFactorMatrix,(R$4+1),FALSE)*$E2312</f>
        <v>4.9988728880556241</v>
      </c>
      <c r="S2310" s="5">
        <f ca="1">VLOOKUP(CONCATENATE($F2310," ",$G2310),AllocFactorMatrix,(S$4+1),FALSE)*$E2312</f>
        <v>0.18880912075098355</v>
      </c>
      <c r="T2310" s="5">
        <f t="shared" ca="1" si="3272"/>
        <v>167.18376372795231</v>
      </c>
      <c r="U2310" s="5">
        <f ca="1">VLOOKUP(CONCATENATE($F2310," ",$G2310),AllocFactorMatrix,(U$4+1),FALSE)*$E2312</f>
        <v>7.2086292945554815</v>
      </c>
      <c r="V2310" s="5">
        <f ca="1">VLOOKUP(CONCATENATE($F2310," ",$G2310),AllocFactorMatrix,(V$4+1),FALSE)*$E2312</f>
        <v>113.96979975776124</v>
      </c>
      <c r="W2310" s="5">
        <f ca="1">VLOOKUP(CONCATENATE($F2310," ",$G2310),AllocFactorMatrix,(W$4+1),FALSE)*$E2312</f>
        <v>490.16555956502202</v>
      </c>
      <c r="X2310" s="5">
        <f ca="1">VLOOKUP(CONCATENATE($F2310," ",$G2310),AllocFactorMatrix,(X$4+1),FALSE)*$E2312</f>
        <v>92.2052614065135</v>
      </c>
      <c r="Y2310" s="5">
        <f t="shared" ca="1" si="3282"/>
        <v>703.54925002385221</v>
      </c>
      <c r="Z2310" s="5">
        <f ca="1">VLOOKUP(CONCATENATE($F2310," ",$G2310),AllocFactorMatrix,(Z$4+1),FALSE)*$E2312</f>
        <v>37.810546503830153</v>
      </c>
      <c r="AA2310" s="5">
        <f ca="1">VLOOKUP(CONCATENATE($F2310," ",$G2310),AllocFactorMatrix,(AA$4+1),FALSE)*$E2312</f>
        <v>0.75866107327155541</v>
      </c>
      <c r="AB2310" s="5">
        <f t="shared" ca="1" si="3270"/>
        <v>38.569207577101707</v>
      </c>
      <c r="AC2310" s="5">
        <f ca="1">VLOOKUP(CONCATENATE($F2310," ",$G2310),AllocFactorMatrix,(AC$4+1),FALSE)*$E2312</f>
        <v>0.67672893062009387</v>
      </c>
      <c r="AD2310" s="5">
        <f ca="1">VLOOKUP(CONCATENATE($F2310," ",$G2310),AllocFactorMatrix,(AD$4+1),FALSE)*$E2312</f>
        <v>15.158496279201676</v>
      </c>
      <c r="AE2310" s="5">
        <f ca="1">VLOOKUP(CONCATENATE($F2310," ",$G2310),AllocFactorMatrix,(AE$4+1),FALSE)*$E2312</f>
        <v>3.1265389028405846</v>
      </c>
    </row>
    <row r="2311" spans="4:31" hidden="1" outlineLevel="1">
      <c r="E2311" s="44"/>
      <c r="F2311" s="167" t="str">
        <f>F2312</f>
        <v>LABOR_M</v>
      </c>
      <c r="G2311" s="48" t="str">
        <f>$G$14</f>
        <v>CUSTOMER</v>
      </c>
      <c r="H2311" s="4">
        <f t="shared" ca="1" si="3267"/>
        <v>1243.7497935755919</v>
      </c>
      <c r="I2311" s="5">
        <f t="shared" ref="I2311:N2311" ca="1" si="3287">VLOOKUP(CONCATENATE($F2311," ",$G2311),AllocFactorMatrix,(I$4+1),FALSE)*$E2312</f>
        <v>960.1431355969288</v>
      </c>
      <c r="J2311" s="47">
        <f t="shared" ca="1" si="3287"/>
        <v>0.1937726735082064</v>
      </c>
      <c r="K2311" s="47">
        <f t="shared" ca="1" si="3287"/>
        <v>5.6835490132815303E-2</v>
      </c>
      <c r="L2311" s="5">
        <f t="shared" ca="1" si="3287"/>
        <v>194.41467038531152</v>
      </c>
      <c r="M2311" s="5">
        <f t="shared" ca="1" si="3287"/>
        <v>4.9704246119337183</v>
      </c>
      <c r="N2311" s="5">
        <f t="shared" ca="1" si="3287"/>
        <v>0.80138725981225245</v>
      </c>
      <c r="O2311" s="5">
        <f t="shared" ca="1" si="3269"/>
        <v>200.18648225705749</v>
      </c>
      <c r="P2311" s="5">
        <f ca="1">VLOOKUP(CONCATENATE($F2311," ",$G2311),AllocFactorMatrix,(P$4+1),FALSE)*$E2312</f>
        <v>7.962888685056428</v>
      </c>
      <c r="Q2311" s="5">
        <f ca="1">VLOOKUP(CONCATENATE($F2311," ",$G2311),AllocFactorMatrix,(Q$4+1),FALSE)*$E2312</f>
        <v>1.9260528883844354</v>
      </c>
      <c r="R2311" s="5">
        <f ca="1">VLOOKUP(CONCATENATE($F2311," ",$G2311),AllocFactorMatrix,(R$4+1),FALSE)*$E2312</f>
        <v>1.9606486293057837</v>
      </c>
      <c r="S2311" s="5">
        <f ca="1">VLOOKUP(CONCATENATE($F2311," ",$G2311),AllocFactorMatrix,(S$4+1),FALSE)*$E2312</f>
        <v>0.24218595817513994</v>
      </c>
      <c r="T2311" s="5">
        <f t="shared" ca="1" si="3272"/>
        <v>12.091776160921787</v>
      </c>
      <c r="U2311" s="5">
        <f ca="1">VLOOKUP(CONCATENATE($F2311," ",$G2311),AllocFactorMatrix,(U$4+1),FALSE)*$E2312</f>
        <v>6.0608410181834625E-2</v>
      </c>
      <c r="V2311" s="5">
        <f ca="1">VLOOKUP(CONCATENATE($F2311," ",$G2311),AllocFactorMatrix,(V$4+1),FALSE)*$E2312</f>
        <v>1.400250229728371</v>
      </c>
      <c r="W2311" s="5">
        <f ca="1">VLOOKUP(CONCATENATE($F2311," ",$G2311),AllocFactorMatrix,(W$4+1),FALSE)*$E2312</f>
        <v>3.2935221105702492</v>
      </c>
      <c r="X2311" s="5">
        <f ca="1">VLOOKUP(CONCATENATE($F2311," ",$G2311),AllocFactorMatrix,(X$4+1),FALSE)*$E2312</f>
        <v>0.96982208268575998</v>
      </c>
      <c r="Y2311" s="5">
        <f t="shared" ca="1" si="3282"/>
        <v>5.7242028331662151</v>
      </c>
      <c r="Z2311" s="5">
        <f ca="1">VLOOKUP(CONCATENATE($F2311," ",$G2311),AllocFactorMatrix,(Z$4+1),FALSE)*$E2312</f>
        <v>1.7670535303486949</v>
      </c>
      <c r="AA2311" s="5">
        <f ca="1">VLOOKUP(CONCATENATE($F2311," ",$G2311),AllocFactorMatrix,(AA$4+1),FALSE)*$E2312</f>
        <v>2.6396655941829921E-2</v>
      </c>
      <c r="AB2311" s="5">
        <f t="shared" ca="1" si="3270"/>
        <v>1.7934501862905248</v>
      </c>
      <c r="AC2311" s="5">
        <f ca="1">VLOOKUP(CONCATENATE($F2311," ",$G2311),AllocFactorMatrix,(AC$4+1),FALSE)*$E2312</f>
        <v>0.14385228197728794</v>
      </c>
      <c r="AD2311" s="5">
        <f ca="1">VLOOKUP(CONCATENATE($F2311," ",$G2311),AllocFactorMatrix,(AD$4+1),FALSE)*$E2312</f>
        <v>52.268071577206129</v>
      </c>
      <c r="AE2311" s="5">
        <f ca="1">VLOOKUP(CONCATENATE($F2311," ",$G2311),AllocFactorMatrix,(AE$4+1),FALSE)*$E2312</f>
        <v>11.148214518401652</v>
      </c>
    </row>
    <row r="2312" spans="4:31" collapsed="1">
      <c r="D2312" s="48" t="s">
        <v>306</v>
      </c>
      <c r="E2312" s="36">
        <v>11054</v>
      </c>
      <c r="F2312" s="88" t="s">
        <v>67</v>
      </c>
      <c r="G2312" s="48" t="str">
        <f>$G$15</f>
        <v>TOTAL</v>
      </c>
      <c r="H2312" s="4">
        <f t="shared" ca="1" si="3267"/>
        <v>11054.000000000004</v>
      </c>
      <c r="I2312" s="5">
        <f t="shared" ref="I2312:N2312" ca="1" si="3288">VLOOKUP(CONCATENATE($F2312," ",$G2312),AllocFactorMatrix,(I$4+1),FALSE)*$E2312</f>
        <v>6153.5821872259221</v>
      </c>
      <c r="J2312" s="47">
        <f t="shared" ca="1" si="3288"/>
        <v>1.2499995080934596</v>
      </c>
      <c r="K2312" s="47">
        <f t="shared" ca="1" si="3288"/>
        <v>2.0041799983880209</v>
      </c>
      <c r="L2312" s="5">
        <f t="shared" ca="1" si="3288"/>
        <v>1431.329349115276</v>
      </c>
      <c r="M2312" s="5">
        <f t="shared" ca="1" si="3288"/>
        <v>20.845915932071271</v>
      </c>
      <c r="N2312" s="5">
        <f t="shared" ca="1" si="3288"/>
        <v>2.5365172658929453</v>
      </c>
      <c r="O2312" s="5">
        <f t="shared" ca="1" si="3269"/>
        <v>1454.7117823132403</v>
      </c>
      <c r="P2312" s="5">
        <f ca="1">VLOOKUP(CONCATENATE($F2312," ",$G2312),AllocFactorMatrix,(P$4+1),FALSE)*$E2312</f>
        <v>741.49954582261262</v>
      </c>
      <c r="Q2312" s="5">
        <f ca="1">VLOOKUP(CONCATENATE($F2312," ",$G2312),AllocFactorMatrix,(Q$4+1),FALSE)*$E2312</f>
        <v>124.7743351786205</v>
      </c>
      <c r="R2312" s="5">
        <f ca="1">VLOOKUP(CONCATENATE($F2312," ",$G2312),AllocFactorMatrix,(R$4+1),FALSE)*$E2312</f>
        <v>21.698861098937787</v>
      </c>
      <c r="S2312" s="5">
        <f ca="1">VLOOKUP(CONCATENATE($F2312," ",$G2312),AllocFactorMatrix,(S$4+1),FALSE)*$E2312</f>
        <v>0.96568736389654453</v>
      </c>
      <c r="T2312" s="5">
        <f t="shared" ca="1" si="3272"/>
        <v>888.93842946406744</v>
      </c>
      <c r="U2312" s="5">
        <f ca="1">VLOOKUP(CONCATENATE($F2312," ",$G2312),AllocFactorMatrix,(U$4+1),FALSE)*$E2312</f>
        <v>34.707843012343318</v>
      </c>
      <c r="V2312" s="5">
        <f ca="1">VLOOKUP(CONCATENATE($F2312," ",$G2312),AllocFactorMatrix,(V$4+1),FALSE)*$E2312</f>
        <v>463.65702343757164</v>
      </c>
      <c r="W2312" s="5">
        <f ca="1">VLOOKUP(CONCATENATE($F2312," ",$G2312),AllocFactorMatrix,(W$4+1),FALSE)*$E2312</f>
        <v>1484.513917440516</v>
      </c>
      <c r="X2312" s="5">
        <f ca="1">VLOOKUP(CONCATENATE($F2312," ",$G2312),AllocFactorMatrix,(X$4+1),FALSE)*$E2312</f>
        <v>264.82047278450358</v>
      </c>
      <c r="Y2312" s="5">
        <f t="shared" ca="1" si="3282"/>
        <v>2247.6992566749345</v>
      </c>
      <c r="Z2312" s="5">
        <f ca="1">VLOOKUP(CONCATENATE($F2312," ",$G2312),AllocFactorMatrix,(Z$4+1),FALSE)*$E2312</f>
        <v>203.77664027472051</v>
      </c>
      <c r="AA2312" s="5">
        <f ca="1">VLOOKUP(CONCATENATE($F2312," ",$G2312),AllocFactorMatrix,(AA$4+1),FALSE)*$E2312</f>
        <v>3.7932738271855082</v>
      </c>
      <c r="AB2312" s="5">
        <f t="shared" ca="1" si="3270"/>
        <v>207.56991410190602</v>
      </c>
      <c r="AC2312" s="5">
        <f ca="1">VLOOKUP(CONCATENATE($F2312," ",$G2312),AllocFactorMatrix,(AC$4+1),FALSE)*$E2312</f>
        <v>2.9676071171040759</v>
      </c>
      <c r="AD2312" s="5">
        <f ca="1">VLOOKUP(CONCATENATE($F2312," ",$G2312),AllocFactorMatrix,(AD$4+1),FALSE)*$E2312</f>
        <v>78.681676168390737</v>
      </c>
      <c r="AE2312" s="5">
        <f ca="1">VLOOKUP(CONCATENATE($F2312," ",$G2312),AllocFactorMatrix,(AE$4+1),FALSE)*$E2312</f>
        <v>16.594967427948287</v>
      </c>
    </row>
    <row r="2313" spans="4:31" hidden="1" outlineLevel="1">
      <c r="E2313" s="44"/>
      <c r="F2313" s="167" t="str">
        <f>F2320</f>
        <v>LABOR_M</v>
      </c>
      <c r="G2313" s="48" t="str">
        <f>$G$8</f>
        <v>PRODUCTION</v>
      </c>
      <c r="H2313" s="4">
        <f t="shared" ca="1" si="3267"/>
        <v>8721.9283010097897</v>
      </c>
      <c r="I2313" s="5">
        <f t="shared" ref="I2313:N2313" ca="1" si="3289">VLOOKUP(CONCATENATE($F2313," ",$G2313),AllocFactorMatrix,(I$4+1),FALSE)*$E2320</f>
        <v>4485.4341677620496</v>
      </c>
      <c r="J2313" s="47">
        <f t="shared" ca="1" si="3289"/>
        <v>1.0034685143267388</v>
      </c>
      <c r="K2313" s="47">
        <f t="shared" ca="1" si="3289"/>
        <v>1.7570018181237685</v>
      </c>
      <c r="L2313" s="5">
        <f t="shared" ca="1" si="3289"/>
        <v>1045.4088093667058</v>
      </c>
      <c r="M2313" s="5">
        <f t="shared" ca="1" si="3289"/>
        <v>14.546850277256105</v>
      </c>
      <c r="N2313" s="5">
        <f t="shared" ca="1" si="3289"/>
        <v>2.0259937675043882</v>
      </c>
      <c r="O2313" s="5">
        <f t="shared" ref="O2313:O2320" ca="1" si="3290">SUBTOTAL(9,L2313:N2313)</f>
        <v>1061.9816534114661</v>
      </c>
      <c r="P2313" s="5">
        <f ca="1">VLOOKUP(CONCATENATE($F2313," ",$G2313),AllocFactorMatrix,(P$4+1),FALSE)*$E2320</f>
        <v>621.80153730889629</v>
      </c>
      <c r="Q2313" s="5">
        <f ca="1">VLOOKUP(CONCATENATE($F2313," ",$G2313),AllocFactorMatrix,(Q$4+1),FALSE)*$E2320</f>
        <v>111.58786881286819</v>
      </c>
      <c r="R2313" s="5">
        <f ca="1">VLOOKUP(CONCATENATE($F2313," ",$G2313),AllocFactorMatrix,(R$4+1),FALSE)*$E2320</f>
        <v>22.628881061686371</v>
      </c>
      <c r="S2313" s="5">
        <f ca="1">VLOOKUP(CONCATENATE($F2313," ",$G2313),AllocFactorMatrix,(S$4+1),FALSE)*$E2320</f>
        <v>0.85932152504036952</v>
      </c>
      <c r="T2313" s="5">
        <f t="shared" ref="T2313:T2320" ca="1" si="3291">SUBTOTAL(9,P2313:S2313)</f>
        <v>756.87760870849127</v>
      </c>
      <c r="U2313" s="5">
        <f ca="1">VLOOKUP(CONCATENATE($F2313," ",$G2313),AllocFactorMatrix,(U$4+1),FALSE)*$E2320</f>
        <v>29.490703894356972</v>
      </c>
      <c r="V2313" s="5">
        <f ca="1">VLOOKUP(CONCATENATE($F2313," ",$G2313),AllocFactorMatrix,(V$4+1),FALSE)*$E2320</f>
        <v>398.1415319692706</v>
      </c>
      <c r="W2313" s="5">
        <f ca="1">VLOOKUP(CONCATENATE($F2313," ",$G2313),AllocFactorMatrix,(W$4+1),FALSE)*$E2320</f>
        <v>1522.7315338926976</v>
      </c>
      <c r="X2313" s="5">
        <f ca="1">VLOOKUP(CONCATENATE($F2313," ",$G2313),AllocFactorMatrix,(X$4+1),FALSE)*$E2320</f>
        <v>275.85694022787015</v>
      </c>
      <c r="Y2313" s="5">
        <f ca="1">SUBTOTAL(9,U2313:X2313)</f>
        <v>2226.2207099841953</v>
      </c>
      <c r="Z2313" s="5">
        <f ca="1">VLOOKUP(CONCATENATE($F2313," ",$G2313),AllocFactorMatrix,(Z$4+1),FALSE)*$E2320</f>
        <v>170.91407142367001</v>
      </c>
      <c r="AA2313" s="5">
        <f ca="1">VLOOKUP(CONCATENATE($F2313," ",$G2313),AllocFactorMatrix,(AA$4+1),FALSE)*$E2320</f>
        <v>3.4135923826792087</v>
      </c>
      <c r="AB2313" s="5">
        <f t="shared" ref="AB2313:AB2320" ca="1" si="3292">SUBTOTAL(9,Z2313:AA2313)</f>
        <v>174.32766380634922</v>
      </c>
      <c r="AC2313" s="5">
        <f ca="1">VLOOKUP(CONCATENATE($F2313," ",$G2313),AllocFactorMatrix,(AC$4+1),FALSE)*$E2320</f>
        <v>2.2546331074683383</v>
      </c>
      <c r="AD2313" s="5">
        <f ca="1">VLOOKUP(CONCATENATE($F2313," ",$G2313),AllocFactorMatrix,(AD$4+1),FALSE)*$E2320</f>
        <v>10.016363967357453</v>
      </c>
      <c r="AE2313" s="5">
        <f ca="1">VLOOKUP(CONCATENATE($F2313," ",$G2313),AllocFactorMatrix,(AE$4+1),FALSE)*$E2320</f>
        <v>2.0550299299554973</v>
      </c>
    </row>
    <row r="2314" spans="4:31" hidden="1" outlineLevel="1">
      <c r="E2314" s="44"/>
      <c r="F2314" s="167" t="str">
        <f>F2320</f>
        <v>LABOR_M</v>
      </c>
      <c r="G2314" s="48" t="str">
        <f>$G$9</f>
        <v>BULKTRAN</v>
      </c>
      <c r="H2314" s="4">
        <f t="shared" ca="1" si="3267"/>
        <v>1351.9678766841826</v>
      </c>
      <c r="I2314" s="5">
        <f t="shared" ref="I2314:N2314" ca="1" si="3293">VLOOKUP(CONCATENATE($F2314," ",$G2314),AllocFactorMatrix,(I$4+1),FALSE)*$E2320</f>
        <v>695.27777556871729</v>
      </c>
      <c r="J2314" s="47">
        <f t="shared" ca="1" si="3293"/>
        <v>0.15554555710767295</v>
      </c>
      <c r="K2314" s="47">
        <f t="shared" ca="1" si="3293"/>
        <v>0.27234917960791027</v>
      </c>
      <c r="L2314" s="5">
        <f t="shared" ca="1" si="3293"/>
        <v>162.04663458455687</v>
      </c>
      <c r="M2314" s="5">
        <f t="shared" ca="1" si="3293"/>
        <v>2.2548768578512193</v>
      </c>
      <c r="N2314" s="5">
        <f t="shared" ca="1" si="3293"/>
        <v>0.31404505947511335</v>
      </c>
      <c r="O2314" s="5">
        <f t="shared" ca="1" si="3290"/>
        <v>164.61555650188322</v>
      </c>
      <c r="P2314" s="5">
        <f ca="1">VLOOKUP(CONCATENATE($F2314," ",$G2314),AllocFactorMatrix,(P$4+1),FALSE)*$E2320</f>
        <v>96.384156702725875</v>
      </c>
      <c r="Q2314" s="5">
        <f ca="1">VLOOKUP(CONCATENATE($F2314," ",$G2314),AllocFactorMatrix,(Q$4+1),FALSE)*$E2320</f>
        <v>17.29700232059696</v>
      </c>
      <c r="R2314" s="5">
        <f ca="1">VLOOKUP(CONCATENATE($F2314," ",$G2314),AllocFactorMatrix,(R$4+1),FALSE)*$E2320</f>
        <v>3.5076555579074178</v>
      </c>
      <c r="S2314" s="5">
        <f ca="1">VLOOKUP(CONCATENATE($F2314," ",$G2314),AllocFactorMatrix,(S$4+1),FALSE)*$E2320</f>
        <v>0.1332016335726276</v>
      </c>
      <c r="T2314" s="5">
        <f t="shared" ca="1" si="3291"/>
        <v>117.32201621480287</v>
      </c>
      <c r="U2314" s="5">
        <f ca="1">VLOOKUP(CONCATENATE($F2314," ",$G2314),AllocFactorMatrix,(U$4+1),FALSE)*$E2320</f>
        <v>4.5712923736554414</v>
      </c>
      <c r="V2314" s="5">
        <f ca="1">VLOOKUP(CONCATENATE($F2314," ",$G2314),AllocFactorMatrix,(V$4+1),FALSE)*$E2320</f>
        <v>61.715086735345153</v>
      </c>
      <c r="W2314" s="5">
        <f ca="1">VLOOKUP(CONCATENATE($F2314," ",$G2314),AllocFactorMatrix,(W$4+1),FALSE)*$E2320</f>
        <v>236.03543248556764</v>
      </c>
      <c r="X2314" s="5">
        <f ca="1">VLOOKUP(CONCATENATE($F2314," ",$G2314),AllocFactorMatrix,(X$4+1),FALSE)*$E2320</f>
        <v>42.760007750268826</v>
      </c>
      <c r="Y2314" s="5">
        <f t="shared" ref="Y2314:Y2320" ca="1" si="3294">SUBTOTAL(9,U2314:X2314)</f>
        <v>345.08181934483702</v>
      </c>
      <c r="Z2314" s="5">
        <f ca="1">VLOOKUP(CONCATENATE($F2314," ",$G2314),AllocFactorMatrix,(Z$4+1),FALSE)*$E2320</f>
        <v>26.49303299264168</v>
      </c>
      <c r="AA2314" s="5">
        <f ca="1">VLOOKUP(CONCATENATE($F2314," ",$G2314),AllocFactorMatrix,(AA$4+1),FALSE)*$E2320</f>
        <v>0.52913382066461001</v>
      </c>
      <c r="AB2314" s="5">
        <f t="shared" ca="1" si="3292"/>
        <v>27.022166813306292</v>
      </c>
      <c r="AC2314" s="5">
        <f ca="1">VLOOKUP(CONCATENATE($F2314," ",$G2314),AllocFactorMatrix,(AC$4+1),FALSE)*$E2320</f>
        <v>0.34948596569555745</v>
      </c>
      <c r="AD2314" s="5">
        <f ca="1">VLOOKUP(CONCATENATE($F2314," ",$G2314),AllocFactorMatrix,(AD$4+1),FALSE)*$E2320</f>
        <v>1.5526156438910785</v>
      </c>
      <c r="AE2314" s="5">
        <f ca="1">VLOOKUP(CONCATENATE($F2314," ",$G2314),AllocFactorMatrix,(AE$4+1),FALSE)*$E2320</f>
        <v>0.31854589432966435</v>
      </c>
    </row>
    <row r="2315" spans="4:31" hidden="1" outlineLevel="1">
      <c r="E2315" s="44"/>
      <c r="F2315" s="167" t="str">
        <f>F2320</f>
        <v>LABOR_M</v>
      </c>
      <c r="G2315" s="48" t="str">
        <f>$G$10</f>
        <v>SUBTRAN</v>
      </c>
      <c r="H2315" s="4">
        <f t="shared" ca="1" si="3267"/>
        <v>374.6833068205205</v>
      </c>
      <c r="I2315" s="5">
        <f t="shared" ref="I2315:N2315" ca="1" si="3295">VLOOKUP(CONCATENATE($F2315," ",$G2315),AllocFactorMatrix,(I$4+1),FALSE)*$E2320</f>
        <v>191.41452608154725</v>
      </c>
      <c r="J2315" s="47">
        <f t="shared" ca="1" si="3295"/>
        <v>3.1168952510668251E-2</v>
      </c>
      <c r="K2315" s="47">
        <f t="shared" ca="1" si="3295"/>
        <v>5.8010772362947188E-2</v>
      </c>
      <c r="L2315" s="5">
        <f t="shared" ca="1" si="3295"/>
        <v>44.858255159005552</v>
      </c>
      <c r="M2315" s="5">
        <f t="shared" ca="1" si="3295"/>
        <v>0.62692972510039069</v>
      </c>
      <c r="N2315" s="5">
        <f t="shared" ca="1" si="3295"/>
        <v>0.11347136736992135</v>
      </c>
      <c r="O2315" s="5">
        <f t="shared" ca="1" si="3290"/>
        <v>45.598656251475859</v>
      </c>
      <c r="P2315" s="5">
        <f ca="1">VLOOKUP(CONCATENATE($F2315," ",$G2315),AllocFactorMatrix,(P$4+1),FALSE)*$E2320</f>
        <v>25.898172879083241</v>
      </c>
      <c r="Q2315" s="5">
        <f ca="1">VLOOKUP(CONCATENATE($F2315," ",$G2315),AllocFactorMatrix,(Q$4+1),FALSE)*$E2320</f>
        <v>4.6606288746216142</v>
      </c>
      <c r="R2315" s="5">
        <f ca="1">VLOOKUP(CONCATENATE($F2315," ",$G2315),AllocFactorMatrix,(R$4+1),FALSE)*$E2320</f>
        <v>1.2233791461349766</v>
      </c>
      <c r="S2315" s="5">
        <f ca="1">VLOOKUP(CONCATENATE($F2315," ",$G2315),AllocFactorMatrix,(S$4+1),FALSE)*$E2320</f>
        <v>0</v>
      </c>
      <c r="T2315" s="5">
        <f t="shared" ca="1" si="3291"/>
        <v>31.782180899839833</v>
      </c>
      <c r="U2315" s="5">
        <f ca="1">VLOOKUP(CONCATENATE($F2315," ",$G2315),AllocFactorMatrix,(U$4+1),FALSE)*$E2320</f>
        <v>1.1690603790034184</v>
      </c>
      <c r="V2315" s="5">
        <f ca="1">VLOOKUP(CONCATENATE($F2315," ",$G2315),AllocFactorMatrix,(V$4+1),FALSE)*$E2320</f>
        <v>16.403050731396601</v>
      </c>
      <c r="W2315" s="5">
        <f ca="1">VLOOKUP(CONCATENATE($F2315," ",$G2315),AllocFactorMatrix,(W$4+1),FALSE)*$E2320</f>
        <v>80.879693207447929</v>
      </c>
      <c r="X2315" s="5">
        <f ca="1">VLOOKUP(CONCATENATE($F2315," ",$G2315),AllocFactorMatrix,(X$4+1),FALSE)*$E2320</f>
        <v>0</v>
      </c>
      <c r="Y2315" s="5">
        <f t="shared" ca="1" si="3294"/>
        <v>98.451804317847945</v>
      </c>
      <c r="Z2315" s="5">
        <f ca="1">VLOOKUP(CONCATENATE($F2315," ",$G2315),AllocFactorMatrix,(Z$4+1),FALSE)*$E2320</f>
        <v>7.1096723368047785</v>
      </c>
      <c r="AA2315" s="5">
        <f ca="1">VLOOKUP(CONCATENATE($F2315," ",$G2315),AllocFactorMatrix,(AA$4+1),FALSE)*$E2320</f>
        <v>0.14275167727879351</v>
      </c>
      <c r="AB2315" s="5">
        <f t="shared" ca="1" si="3292"/>
        <v>7.2524240140835721</v>
      </c>
      <c r="AC2315" s="5">
        <f ca="1">VLOOKUP(CONCATENATE($F2315," ",$G2315),AllocFactorMatrix,(AC$4+1),FALSE)*$E2320</f>
        <v>9.4535530851061186E-2</v>
      </c>
      <c r="AD2315" s="5">
        <f ca="1">VLOOKUP(CONCATENATE($F2315," ",$G2315),AllocFactorMatrix,(AD$4+1),FALSE)*$E2320</f>
        <v>0</v>
      </c>
      <c r="AE2315" s="5">
        <f ca="1">VLOOKUP(CONCATENATE($F2315," ",$G2315),AllocFactorMatrix,(AE$4+1),FALSE)*$E2320</f>
        <v>0</v>
      </c>
    </row>
    <row r="2316" spans="4:31" hidden="1" outlineLevel="1">
      <c r="E2316" s="44"/>
      <c r="F2316" s="167" t="str">
        <f>F2320</f>
        <v>LABOR_M</v>
      </c>
      <c r="G2316" s="48" t="str">
        <f>$G$11</f>
        <v>DISTPRI</v>
      </c>
      <c r="H2316" s="4">
        <f t="shared" ca="1" si="3267"/>
        <v>3060.6302708566723</v>
      </c>
      <c r="I2316" s="5">
        <f t="shared" ref="I2316:N2316" ca="1" si="3296">VLOOKUP(CONCATENATE($F2316," ",$G2316),AllocFactorMatrix,(I$4+1),FALSE)*$E2320</f>
        <v>2003.7933081482925</v>
      </c>
      <c r="J2316" s="47">
        <f t="shared" ca="1" si="3296"/>
        <v>0.32902576698590719</v>
      </c>
      <c r="K2316" s="47">
        <f t="shared" ca="1" si="3296"/>
        <v>0.60879191376437103</v>
      </c>
      <c r="L2316" s="5">
        <f t="shared" ca="1" si="3296"/>
        <v>468.83444667693709</v>
      </c>
      <c r="M2316" s="5">
        <f t="shared" ca="1" si="3296"/>
        <v>6.5514615020098566</v>
      </c>
      <c r="N2316" s="5">
        <f t="shared" ca="1" si="3296"/>
        <v>0</v>
      </c>
      <c r="O2316" s="5">
        <f t="shared" ca="1" si="3290"/>
        <v>475.38590817894692</v>
      </c>
      <c r="P2316" s="5">
        <f ca="1">VLOOKUP(CONCATENATE($F2316," ",$G2316),AllocFactorMatrix,(P$4+1),FALSE)*$E2320</f>
        <v>271.88680929092516</v>
      </c>
      <c r="Q2316" s="5">
        <f ca="1">VLOOKUP(CONCATENATE($F2316," ",$G2316),AllocFactorMatrix,(Q$4+1),FALSE)*$E2320</f>
        <v>48.924500102781124</v>
      </c>
      <c r="R2316" s="5">
        <f ca="1">VLOOKUP(CONCATENATE($F2316," ",$G2316),AllocFactorMatrix,(R$4+1),FALSE)*$E2320</f>
        <v>0</v>
      </c>
      <c r="S2316" s="5">
        <f ca="1">VLOOKUP(CONCATENATE($F2316," ",$G2316),AllocFactorMatrix,(S$4+1),FALSE)*$E2320</f>
        <v>0</v>
      </c>
      <c r="T2316" s="5">
        <f t="shared" ca="1" si="3291"/>
        <v>320.81130939370627</v>
      </c>
      <c r="U2316" s="5">
        <f ca="1">VLOOKUP(CONCATENATE($F2316," ",$G2316),AllocFactorMatrix,(U$4+1),FALSE)*$E2320</f>
        <v>12.311983505533973</v>
      </c>
      <c r="V2316" s="5">
        <f ca="1">VLOOKUP(CONCATENATE($F2316," ",$G2316),AllocFactorMatrix,(V$4+1),FALSE)*$E2320</f>
        <v>170.24841887792232</v>
      </c>
      <c r="W2316" s="5">
        <f ca="1">VLOOKUP(CONCATENATE($F2316," ",$G2316),AllocFactorMatrix,(W$4+1),FALSE)*$E2320</f>
        <v>0</v>
      </c>
      <c r="X2316" s="5">
        <f ca="1">VLOOKUP(CONCATENATE($F2316," ",$G2316),AllocFactorMatrix,(X$4+1),FALSE)*$E2320</f>
        <v>0</v>
      </c>
      <c r="Y2316" s="5">
        <f t="shared" ca="1" si="3294"/>
        <v>182.56040238345628</v>
      </c>
      <c r="Z2316" s="5">
        <f ca="1">VLOOKUP(CONCATENATE($F2316," ",$G2316),AllocFactorMatrix,(Z$4+1),FALSE)*$E2320</f>
        <v>74.659138753557357</v>
      </c>
      <c r="AA2316" s="5">
        <f ca="1">VLOOKUP(CONCATENATE($F2316," ",$G2316),AllocFactorMatrix,(AA$4+1),FALSE)*$E2320</f>
        <v>1.4985266529661336</v>
      </c>
      <c r="AB2316" s="5">
        <f t="shared" ca="1" si="3292"/>
        <v>76.157665406523492</v>
      </c>
      <c r="AC2316" s="5">
        <f ca="1">VLOOKUP(CONCATENATE($F2316," ",$G2316),AllocFactorMatrix,(AC$4+1),FALSE)*$E2320</f>
        <v>0.98385966499487365</v>
      </c>
      <c r="AD2316" s="5">
        <f ca="1">VLOOKUP(CONCATENATE($F2316," ",$G2316),AllocFactorMatrix,(AD$4+1),FALSE)*$E2320</f>
        <v>0</v>
      </c>
      <c r="AE2316" s="5">
        <f ca="1">VLOOKUP(CONCATENATE($F2316," ",$G2316),AllocFactorMatrix,(AE$4+1),FALSE)*$E2320</f>
        <v>0</v>
      </c>
    </row>
    <row r="2317" spans="4:31" hidden="1" outlineLevel="1">
      <c r="E2317" s="44"/>
      <c r="F2317" s="167" t="str">
        <f>F2320</f>
        <v>LABOR_M</v>
      </c>
      <c r="G2317" s="48" t="str">
        <f>$G$12</f>
        <v>DISTSEC</v>
      </c>
      <c r="H2317" s="4">
        <f t="shared" ca="1" si="3267"/>
        <v>1212.5392272649592</v>
      </c>
      <c r="I2317" s="5">
        <f t="shared" ref="I2317:N2317" ca="1" si="3297">VLOOKUP(CONCATENATE($F2317," ",$G2317),AllocFactorMatrix,(I$4+1),FALSE)*$E2320</f>
        <v>899.60851683834051</v>
      </c>
      <c r="J2317" s="47">
        <f t="shared" ca="1" si="3297"/>
        <v>0.22300831450725381</v>
      </c>
      <c r="K2317" s="47">
        <f t="shared" ca="1" si="3297"/>
        <v>0.28885722627120669</v>
      </c>
      <c r="L2317" s="5">
        <f t="shared" ca="1" si="3297"/>
        <v>181.3312212736127</v>
      </c>
      <c r="M2317" s="5">
        <f t="shared" ca="1" si="3297"/>
        <v>0</v>
      </c>
      <c r="N2317" s="5">
        <f t="shared" ca="1" si="3297"/>
        <v>0</v>
      </c>
      <c r="O2317" s="5">
        <f t="shared" ca="1" si="3290"/>
        <v>181.3312212736127</v>
      </c>
      <c r="P2317" s="5">
        <f ca="1">VLOOKUP(CONCATENATE($F2317," ",$G2317),AllocFactorMatrix,(P$4+1),FALSE)*$E2320</f>
        <v>90.519426052690392</v>
      </c>
      <c r="Q2317" s="5">
        <f ca="1">VLOOKUP(CONCATENATE($F2317," ",$G2317),AllocFactorMatrix,(Q$4+1),FALSE)*$E2320</f>
        <v>0</v>
      </c>
      <c r="R2317" s="5">
        <f ca="1">VLOOKUP(CONCATENATE($F2317," ",$G2317),AllocFactorMatrix,(R$4+1),FALSE)*$E2320</f>
        <v>0</v>
      </c>
      <c r="S2317" s="5">
        <f ca="1">VLOOKUP(CONCATENATE($F2317," ",$G2317),AllocFactorMatrix,(S$4+1),FALSE)*$E2320</f>
        <v>0</v>
      </c>
      <c r="T2317" s="5">
        <f t="shared" ca="1" si="3291"/>
        <v>90.519426052690392</v>
      </c>
      <c r="U2317" s="5">
        <f ca="1">VLOOKUP(CONCATENATE($F2317," ",$G2317),AllocFactorMatrix,(U$4+1),FALSE)*$E2320</f>
        <v>3.3899019776082953</v>
      </c>
      <c r="V2317" s="5">
        <f ca="1">VLOOKUP(CONCATENATE($F2317," ",$G2317),AllocFactorMatrix,(V$4+1),FALSE)*$E2320</f>
        <v>0</v>
      </c>
      <c r="W2317" s="5">
        <f ca="1">VLOOKUP(CONCATENATE($F2317," ",$G2317),AllocFactorMatrix,(W$4+1),FALSE)*$E2320</f>
        <v>0</v>
      </c>
      <c r="X2317" s="5">
        <f ca="1">VLOOKUP(CONCATENATE($F2317," ",$G2317),AllocFactorMatrix,(X$4+1),FALSE)*$E2320</f>
        <v>0</v>
      </c>
      <c r="Y2317" s="5">
        <f t="shared" ca="1" si="3294"/>
        <v>3.3899019776082953</v>
      </c>
      <c r="Z2317" s="5">
        <f ca="1">VLOOKUP(CONCATENATE($F2317," ",$G2317),AllocFactorMatrix,(Z$4+1),FALSE)*$E2320</f>
        <v>25.618738618138416</v>
      </c>
      <c r="AA2317" s="5">
        <f ca="1">VLOOKUP(CONCATENATE($F2317," ",$G2317),AllocFactorMatrix,(AA$4+1),FALSE)*$E2320</f>
        <v>0</v>
      </c>
      <c r="AB2317" s="5">
        <f t="shared" ca="1" si="3292"/>
        <v>25.618738618138416</v>
      </c>
      <c r="AC2317" s="5">
        <f ca="1">VLOOKUP(CONCATENATE($F2317," ",$G2317),AllocFactorMatrix,(AC$4+1),FALSE)*$E2320</f>
        <v>0.30290499411418326</v>
      </c>
      <c r="AD2317" s="5">
        <f ca="1">VLOOKUP(CONCATENATE($F2317," ",$G2317),AllocFactorMatrix,(AD$4+1),FALSE)*$E2320</f>
        <v>9.3233279202855464</v>
      </c>
      <c r="AE2317" s="5">
        <f ca="1">VLOOKUP(CONCATENATE($F2317," ",$G2317),AllocFactorMatrix,(AE$4+1),FALSE)*$E2320</f>
        <v>1.9333240493896569</v>
      </c>
    </row>
    <row r="2318" spans="4:31" hidden="1" outlineLevel="1">
      <c r="E2318" s="44"/>
      <c r="F2318" s="167" t="str">
        <f>F2320</f>
        <v>LABOR_M</v>
      </c>
      <c r="G2318" s="48" t="str">
        <f>$G$13</f>
        <v>ENERGY</v>
      </c>
      <c r="H2318" s="4">
        <f t="shared" ca="1" si="3267"/>
        <v>3488.5390565915336</v>
      </c>
      <c r="I2318" s="5">
        <f t="shared" ref="I2318:N2318" ca="1" si="3298">VLOOKUP(CONCATENATE($F2318," ",$G2318),AllocFactorMatrix,(I$4+1),FALSE)*$E2320</f>
        <v>1364.7988179925235</v>
      </c>
      <c r="J2318" s="47">
        <f t="shared" ca="1" si="3298"/>
        <v>0.21840515065501123</v>
      </c>
      <c r="K2318" s="47">
        <f t="shared" ca="1" si="3298"/>
        <v>0.62974953539979084</v>
      </c>
      <c r="L2318" s="5">
        <f t="shared" ca="1" si="3298"/>
        <v>393.54490405010478</v>
      </c>
      <c r="M2318" s="5">
        <f t="shared" ca="1" si="3298"/>
        <v>5.4887803529898136</v>
      </c>
      <c r="N2318" s="5">
        <f t="shared" ca="1" si="3298"/>
        <v>0.76732684154434738</v>
      </c>
      <c r="O2318" s="5">
        <f t="shared" ca="1" si="3290"/>
        <v>399.80101124463891</v>
      </c>
      <c r="P2318" s="5">
        <f ca="1">VLOOKUP(CONCATENATE($F2318," ",$G2318),AllocFactorMatrix,(P$4+1),FALSE)*$E2320</f>
        <v>255.13814706959747</v>
      </c>
      <c r="Q2318" s="5">
        <f ca="1">VLOOKUP(CONCATENATE($F2318," ",$G2318),AllocFactorMatrix,(Q$4+1),FALSE)*$E2320</f>
        <v>45.567262808740772</v>
      </c>
      <c r="R2318" s="5">
        <f ca="1">VLOOKUP(CONCATENATE($F2318," ",$G2318),AllocFactorMatrix,(R$4+1),FALSE)*$E2320</f>
        <v>9.2791634512405796</v>
      </c>
      <c r="S2318" s="5">
        <f ca="1">VLOOKUP(CONCATENATE($F2318," ",$G2318),AllocFactorMatrix,(S$4+1),FALSE)*$E2320</f>
        <v>0.35047714390170359</v>
      </c>
      <c r="T2318" s="5">
        <f t="shared" ca="1" si="3291"/>
        <v>310.33505047348052</v>
      </c>
      <c r="U2318" s="5">
        <f ca="1">VLOOKUP(CONCATENATE($F2318," ",$G2318),AllocFactorMatrix,(U$4+1),FALSE)*$E2320</f>
        <v>13.38102627962583</v>
      </c>
      <c r="V2318" s="5">
        <f ca="1">VLOOKUP(CONCATENATE($F2318," ",$G2318),AllocFactorMatrix,(V$4+1),FALSE)*$E2320</f>
        <v>211.55656967880429</v>
      </c>
      <c r="W2318" s="5">
        <f ca="1">VLOOKUP(CONCATENATE($F2318," ",$G2318),AllocFactorMatrix,(W$4+1),FALSE)*$E2320</f>
        <v>909.87037422785295</v>
      </c>
      <c r="X2318" s="5">
        <f ca="1">VLOOKUP(CONCATENATE($F2318," ",$G2318),AllocFactorMatrix,(X$4+1),FALSE)*$E2320</f>
        <v>171.15612075269138</v>
      </c>
      <c r="Y2318" s="5">
        <f t="shared" ca="1" si="3294"/>
        <v>1305.9640909389743</v>
      </c>
      <c r="Z2318" s="5">
        <f ca="1">VLOOKUP(CONCATENATE($F2318," ",$G2318),AllocFactorMatrix,(Z$4+1),FALSE)*$E2320</f>
        <v>70.185869704368628</v>
      </c>
      <c r="AA2318" s="5">
        <f ca="1">VLOOKUP(CONCATENATE($F2318," ",$G2318),AllocFactorMatrix,(AA$4+1),FALSE)*$E2320</f>
        <v>1.4082654751636552</v>
      </c>
      <c r="AB2318" s="5">
        <f t="shared" ca="1" si="3292"/>
        <v>71.594135179532287</v>
      </c>
      <c r="AC2318" s="5">
        <f ca="1">VLOOKUP(CONCATENATE($F2318," ",$G2318),AllocFactorMatrix,(AC$4+1),FALSE)*$E2320</f>
        <v>1.2561788427169991</v>
      </c>
      <c r="AD2318" s="5">
        <f ca="1">VLOOKUP(CONCATENATE($F2318," ",$G2318),AllocFactorMatrix,(AD$4+1),FALSE)*$E2320</f>
        <v>28.137975859683301</v>
      </c>
      <c r="AE2318" s="5">
        <f ca="1">VLOOKUP(CONCATENATE($F2318," ",$G2318),AllocFactorMatrix,(AE$4+1),FALSE)*$E2320</f>
        <v>5.8036413739267196</v>
      </c>
    </row>
    <row r="2319" spans="4:31" hidden="1" outlineLevel="1">
      <c r="E2319" s="44"/>
      <c r="F2319" s="167" t="str">
        <f>F2320</f>
        <v>LABOR_M</v>
      </c>
      <c r="G2319" s="48" t="str">
        <f>$G$14</f>
        <v>CUSTOMER</v>
      </c>
      <c r="H2319" s="4">
        <f t="shared" ca="1" si="3267"/>
        <v>2308.7119607723516</v>
      </c>
      <c r="I2319" s="5">
        <f t="shared" ref="I2319:N2319" ca="1" si="3299">VLOOKUP(CONCATENATE($F2319," ",$G2319),AllocFactorMatrix,(I$4+1),FALSE)*$E2320</f>
        <v>1782.2667811935391</v>
      </c>
      <c r="J2319" s="47">
        <f t="shared" ca="1" si="3299"/>
        <v>0.35969074432014542</v>
      </c>
      <c r="K2319" s="47">
        <f t="shared" ca="1" si="3299"/>
        <v>0.10550094282931402</v>
      </c>
      <c r="L2319" s="5">
        <f t="shared" ca="1" si="3299"/>
        <v>360.88245174924981</v>
      </c>
      <c r="M2319" s="5">
        <f t="shared" ca="1" si="3299"/>
        <v>9.2263563065196283</v>
      </c>
      <c r="N2319" s="5">
        <f t="shared" ca="1" si="3299"/>
        <v>1.4875760072451247</v>
      </c>
      <c r="O2319" s="5">
        <f t="shared" ca="1" si="3290"/>
        <v>371.59638406301457</v>
      </c>
      <c r="P2319" s="5">
        <f ca="1">VLOOKUP(CONCATENATE($F2319," ",$G2319),AllocFactorMatrix,(P$4+1),FALSE)*$E2320</f>
        <v>14.781121126169065</v>
      </c>
      <c r="Q2319" s="5">
        <f ca="1">VLOOKUP(CONCATENATE($F2319," ",$G2319),AllocFactorMatrix,(Q$4+1),FALSE)*$E2320</f>
        <v>3.5752378520680503</v>
      </c>
      <c r="R2319" s="5">
        <f ca="1">VLOOKUP(CONCATENATE($F2319," ",$G2319),AllocFactorMatrix,(R$4+1),FALSE)*$E2320</f>
        <v>3.6394562352745949</v>
      </c>
      <c r="S2319" s="5">
        <f ca="1">VLOOKUP(CONCATENATE($F2319," ",$G2319),AllocFactorMatrix,(S$4+1),FALSE)*$E2320</f>
        <v>0.44955795872948223</v>
      </c>
      <c r="T2319" s="5">
        <f t="shared" ca="1" si="3291"/>
        <v>22.44537317224119</v>
      </c>
      <c r="U2319" s="5">
        <f ca="1">VLOOKUP(CONCATENATE($F2319," ",$G2319),AllocFactorMatrix,(U$4+1),FALSE)*$E2320</f>
        <v>0.11250442993677082</v>
      </c>
      <c r="V2319" s="5">
        <f ca="1">VLOOKUP(CONCATENATE($F2319," ",$G2319),AllocFactorMatrix,(V$4+1),FALSE)*$E2320</f>
        <v>2.5992160723535775</v>
      </c>
      <c r="W2319" s="5">
        <f ca="1">VLOOKUP(CONCATENATE($F2319," ",$G2319),AllocFactorMatrix,(W$4+1),FALSE)*$E2320</f>
        <v>6.113604142101587</v>
      </c>
      <c r="X2319" s="5">
        <f ca="1">VLOOKUP(CONCATENATE($F2319," ",$G2319),AllocFactorMatrix,(X$4+1),FALSE)*$E2320</f>
        <v>1.8002333376722552</v>
      </c>
      <c r="Y2319" s="5">
        <f t="shared" ca="1" si="3294"/>
        <v>10.625557982064191</v>
      </c>
      <c r="Z2319" s="5">
        <f ca="1">VLOOKUP(CONCATENATE($F2319," ",$G2319),AllocFactorMatrix,(Z$4+1),FALSE)*$E2320</f>
        <v>3.2800951139157655</v>
      </c>
      <c r="AA2319" s="5">
        <f ca="1">VLOOKUP(CONCATENATE($F2319," ",$G2319),AllocFactorMatrix,(AA$4+1),FALSE)*$E2320</f>
        <v>4.8998822441687004E-2</v>
      </c>
      <c r="AB2319" s="5">
        <f t="shared" ca="1" si="3292"/>
        <v>3.3290939363574523</v>
      </c>
      <c r="AC2319" s="5">
        <f ca="1">VLOOKUP(CONCATENATE($F2319," ",$G2319),AllocFactorMatrix,(AC$4+1),FALSE)*$E2320</f>
        <v>0.26702596109028143</v>
      </c>
      <c r="AD2319" s="5">
        <f ca="1">VLOOKUP(CONCATENATE($F2319," ",$G2319),AllocFactorMatrix,(AD$4+1),FALSE)*$E2320</f>
        <v>97.022666970571066</v>
      </c>
      <c r="AE2319" s="5">
        <f ca="1">VLOOKUP(CONCATENATE($F2319," ",$G2319),AllocFactorMatrix,(AE$4+1),FALSE)*$E2320</f>
        <v>20.693885806322012</v>
      </c>
    </row>
    <row r="2320" spans="4:31" collapsed="1">
      <c r="D2320" s="48" t="s">
        <v>570</v>
      </c>
      <c r="E2320" s="54">
        <v>20519</v>
      </c>
      <c r="F2320" s="88" t="s">
        <v>67</v>
      </c>
      <c r="G2320" s="48" t="str">
        <f>$G$15</f>
        <v>TOTAL</v>
      </c>
      <c r="H2320" s="4">
        <f t="shared" ca="1" si="3267"/>
        <v>20519.000000000011</v>
      </c>
      <c r="I2320" s="5">
        <f t="shared" ref="I2320:N2320" ca="1" si="3300">VLOOKUP(CONCATENATE($F2320," ",$G2320),AllocFactorMatrix,(I$4+1),FALSE)*$E2320</f>
        <v>11422.59389358501</v>
      </c>
      <c r="J2320" s="47">
        <f t="shared" ca="1" si="3300"/>
        <v>2.3203130004133978</v>
      </c>
      <c r="K2320" s="47">
        <f t="shared" ca="1" si="3300"/>
        <v>3.7202613883593085</v>
      </c>
      <c r="L2320" s="5">
        <f t="shared" ca="1" si="3300"/>
        <v>2656.906722860173</v>
      </c>
      <c r="M2320" s="5">
        <f t="shared" ca="1" si="3300"/>
        <v>38.695255021727014</v>
      </c>
      <c r="N2320" s="5">
        <f t="shared" ca="1" si="3300"/>
        <v>4.7084130431388953</v>
      </c>
      <c r="O2320" s="5">
        <f t="shared" ca="1" si="3290"/>
        <v>2700.310390925039</v>
      </c>
      <c r="P2320" s="5">
        <f ca="1">VLOOKUP(CONCATENATE($F2320," ",$G2320),AllocFactorMatrix,(P$4+1),FALSE)*$E2320</f>
        <v>1376.4093704300876</v>
      </c>
      <c r="Q2320" s="5">
        <f ca="1">VLOOKUP(CONCATENATE($F2320," ",$G2320),AllocFactorMatrix,(Q$4+1),FALSE)*$E2320</f>
        <v>231.61250077167668</v>
      </c>
      <c r="R2320" s="5">
        <f ca="1">VLOOKUP(CONCATENATE($F2320," ",$G2320),AllocFactorMatrix,(R$4+1),FALSE)*$E2320</f>
        <v>40.278535452243936</v>
      </c>
      <c r="S2320" s="5">
        <f ca="1">VLOOKUP(CONCATENATE($F2320," ",$G2320),AllocFactorMatrix,(S$4+1),FALSE)*$E2320</f>
        <v>1.7925582612441828</v>
      </c>
      <c r="T2320" s="5">
        <f t="shared" ca="1" si="3291"/>
        <v>1650.0929649152524</v>
      </c>
      <c r="U2320" s="5">
        <f ca="1">VLOOKUP(CONCATENATE($F2320," ",$G2320),AllocFactorMatrix,(U$4+1),FALSE)*$E2320</f>
        <v>64.426472839720688</v>
      </c>
      <c r="V2320" s="5">
        <f ca="1">VLOOKUP(CONCATENATE($F2320," ",$G2320),AllocFactorMatrix,(V$4+1),FALSE)*$E2320</f>
        <v>860.6638740650925</v>
      </c>
      <c r="W2320" s="5">
        <f ca="1">VLOOKUP(CONCATENATE($F2320," ",$G2320),AllocFactorMatrix,(W$4+1),FALSE)*$E2320</f>
        <v>2755.6306379556672</v>
      </c>
      <c r="X2320" s="5">
        <f ca="1">VLOOKUP(CONCATENATE($F2320," ",$G2320),AllocFactorMatrix,(X$4+1),FALSE)*$E2320</f>
        <v>491.57330206850264</v>
      </c>
      <c r="Y2320" s="5">
        <f t="shared" ca="1" si="3294"/>
        <v>4172.2942869289827</v>
      </c>
      <c r="Z2320" s="5">
        <f ca="1">VLOOKUP(CONCATENATE($F2320," ",$G2320),AllocFactorMatrix,(Z$4+1),FALSE)*$E2320</f>
        <v>378.26061894309663</v>
      </c>
      <c r="AA2320" s="5">
        <f ca="1">VLOOKUP(CONCATENATE($F2320," ",$G2320),AllocFactorMatrix,(AA$4+1),FALSE)*$E2320</f>
        <v>7.0412688311940874</v>
      </c>
      <c r="AB2320" s="5">
        <f t="shared" ca="1" si="3292"/>
        <v>385.30188777429072</v>
      </c>
      <c r="AC2320" s="5">
        <f ca="1">VLOOKUP(CONCATENATE($F2320," ",$G2320),AllocFactorMatrix,(AC$4+1),FALSE)*$E2320</f>
        <v>5.5086240669312945</v>
      </c>
      <c r="AD2320" s="5">
        <f ca="1">VLOOKUP(CONCATENATE($F2320," ",$G2320),AllocFactorMatrix,(AD$4+1),FALSE)*$E2320</f>
        <v>146.05295036178845</v>
      </c>
      <c r="AE2320" s="5">
        <f ca="1">VLOOKUP(CONCATENATE($F2320," ",$G2320),AllocFactorMatrix,(AE$4+1),FALSE)*$E2320</f>
        <v>30.804427053923547</v>
      </c>
    </row>
    <row r="2321" spans="4:31" hidden="1" outlineLevel="1">
      <c r="E2321" s="44"/>
      <c r="F2321" s="167" t="str">
        <f>F2328</f>
        <v>RB_GUP</v>
      </c>
      <c r="G2321" s="48" t="str">
        <f>$G$8</f>
        <v>PRODUCTION</v>
      </c>
      <c r="H2321" s="4">
        <f t="shared" ca="1" si="3267"/>
        <v>6195791.5738438535</v>
      </c>
      <c r="I2321" s="5">
        <f t="shared" ref="I2321:N2321" ca="1" si="3301">VLOOKUP(CONCATENATE($F2321," ",$G2321),AllocFactorMatrix,(I$4+1),FALSE)*$E2328</f>
        <v>3186315.4869587645</v>
      </c>
      <c r="J2321" s="47">
        <f t="shared" ca="1" si="3301"/>
        <v>712.83339545034153</v>
      </c>
      <c r="K2321" s="47">
        <f t="shared" ca="1" si="3301"/>
        <v>1248.1204481696159</v>
      </c>
      <c r="L2321" s="5">
        <f t="shared" ca="1" si="3301"/>
        <v>742626.50055796502</v>
      </c>
      <c r="M2321" s="5">
        <f t="shared" ca="1" si="3301"/>
        <v>10333.638303740325</v>
      </c>
      <c r="N2321" s="5">
        <f t="shared" ca="1" si="3301"/>
        <v>1439.2041163547037</v>
      </c>
      <c r="O2321" s="5">
        <f t="shared" ca="1" si="3269"/>
        <v>754399.34297806001</v>
      </c>
      <c r="P2321" s="5">
        <f ca="1">VLOOKUP(CONCATENATE($F2321," ",$G2321),AllocFactorMatrix,(P$4+1),FALSE)*$E2328</f>
        <v>441708.82773888268</v>
      </c>
      <c r="Q2321" s="5">
        <f ca="1">VLOOKUP(CONCATENATE($F2321," ",$G2321),AllocFactorMatrix,(Q$4+1),FALSE)*$E2328</f>
        <v>79268.615089844185</v>
      </c>
      <c r="R2321" s="5">
        <f ca="1">VLOOKUP(CONCATENATE($F2321," ",$G2321),AllocFactorMatrix,(R$4+1),FALSE)*$E2328</f>
        <v>16074.866218663949</v>
      </c>
      <c r="S2321" s="5">
        <f ca="1">VLOOKUP(CONCATENATE($F2321," ",$G2321),AllocFactorMatrix,(S$4+1),FALSE)*$E2328</f>
        <v>610.43577524609577</v>
      </c>
      <c r="T2321" s="5">
        <f t="shared" ca="1" si="3272"/>
        <v>537662.74482263695</v>
      </c>
      <c r="U2321" s="5">
        <f ca="1">VLOOKUP(CONCATENATE($F2321," ",$G2321),AllocFactorMatrix,(U$4+1),FALSE)*$E2328</f>
        <v>20949.295659106345</v>
      </c>
      <c r="V2321" s="5">
        <f ca="1">VLOOKUP(CONCATENATE($F2321," ",$G2321),AllocFactorMatrix,(V$4+1),FALSE)*$E2328</f>
        <v>282827.58856053633</v>
      </c>
      <c r="W2321" s="5">
        <f ca="1">VLOOKUP(CONCATENATE($F2321," ",$G2321),AllocFactorMatrix,(W$4+1),FALSE)*$E2328</f>
        <v>1081701.9908116439</v>
      </c>
      <c r="X2321" s="5">
        <f ca="1">VLOOKUP(CONCATENATE($F2321," ",$G2321),AllocFactorMatrix,(X$4+1),FALSE)*$E2328</f>
        <v>195960.34808636393</v>
      </c>
      <c r="Y2321" s="5">
        <f ca="1">SUBTOTAL(9,U2321:X2321)</f>
        <v>1581439.2231176505</v>
      </c>
      <c r="Z2321" s="5">
        <f ca="1">VLOOKUP(CONCATENATE($F2321," ",$G2321),AllocFactorMatrix,(Z$4+1),FALSE)*$E2328</f>
        <v>121412.13812265829</v>
      </c>
      <c r="AA2321" s="5">
        <f ca="1">VLOOKUP(CONCATENATE($F2321," ",$G2321),AllocFactorMatrix,(AA$4+1),FALSE)*$E2328</f>
        <v>2424.9118074833041</v>
      </c>
      <c r="AB2321" s="5">
        <f t="shared" ca="1" si="3270"/>
        <v>123837.0499301416</v>
      </c>
      <c r="AC2321" s="5">
        <f ca="1">VLOOKUP(CONCATENATE($F2321," ",$G2321),AllocFactorMatrix,(AC$4+1),FALSE)*$E2328</f>
        <v>1601.6225228249612</v>
      </c>
      <c r="AD2321" s="5">
        <f ca="1">VLOOKUP(CONCATENATE($F2321," ",$G2321),AllocFactorMatrix,(AD$4+1),FALSE)*$E2328</f>
        <v>7115.3191505050054</v>
      </c>
      <c r="AE2321" s="5">
        <f ca="1">VLOOKUP(CONCATENATE($F2321," ",$G2321),AllocFactorMatrix,(AE$4+1),FALSE)*$E2328</f>
        <v>1459.8305196502347</v>
      </c>
    </row>
    <row r="2322" spans="4:31" hidden="1" outlineLevel="1">
      <c r="E2322" s="44"/>
      <c r="F2322" s="167" t="str">
        <f>F2328</f>
        <v>RB_GUP</v>
      </c>
      <c r="G2322" s="48" t="str">
        <f>$G$9</f>
        <v>BULKTRAN</v>
      </c>
      <c r="H2322" s="4">
        <f t="shared" ca="1" si="3267"/>
        <v>3364652.3000682332</v>
      </c>
      <c r="I2322" s="5">
        <f t="shared" ref="I2322:N2322" ca="1" si="3302">VLOOKUP(CONCATENATE($F2322," ",$G2322),AllocFactorMatrix,(I$4+1),FALSE)*$E2328</f>
        <v>1730342.8632425177</v>
      </c>
      <c r="J2322" s="47">
        <f t="shared" ca="1" si="3302"/>
        <v>387.10736069506856</v>
      </c>
      <c r="K2322" s="47">
        <f t="shared" ca="1" si="3302"/>
        <v>677.7973866042654</v>
      </c>
      <c r="L2322" s="5">
        <f t="shared" ca="1" si="3302"/>
        <v>403286.63955424249</v>
      </c>
      <c r="M2322" s="5">
        <f t="shared" ca="1" si="3302"/>
        <v>5611.7284567050729</v>
      </c>
      <c r="N2322" s="5">
        <f t="shared" ca="1" si="3302"/>
        <v>781.56622646947699</v>
      </c>
      <c r="O2322" s="5">
        <f t="shared" ca="1" si="3269"/>
        <v>409679.93423741701</v>
      </c>
      <c r="P2322" s="5">
        <f ca="1">VLOOKUP(CONCATENATE($F2322," ",$G2322),AllocFactorMatrix,(P$4+1),FALSE)*$E2328</f>
        <v>239871.95267933156</v>
      </c>
      <c r="Q2322" s="5">
        <f ca="1">VLOOKUP(CONCATENATE($F2322," ",$G2322),AllocFactorMatrix,(Q$4+1),FALSE)*$E2328</f>
        <v>43047.175636316737</v>
      </c>
      <c r="R2322" s="5">
        <f ca="1">VLOOKUP(CONCATENATE($F2322," ",$G2322),AllocFactorMatrix,(R$4+1),FALSE)*$E2328</f>
        <v>8729.5279305791373</v>
      </c>
      <c r="S2322" s="5">
        <f ca="1">VLOOKUP(CONCATENATE($F2322," ",$G2322),AllocFactorMatrix,(S$4+1),FALSE)*$E2328</f>
        <v>331.49987547942544</v>
      </c>
      <c r="T2322" s="5">
        <f t="shared" ca="1" si="3272"/>
        <v>291980.15612170688</v>
      </c>
      <c r="U2322" s="5">
        <f ca="1">VLOOKUP(CONCATENATE($F2322," ",$G2322),AllocFactorMatrix,(U$4+1),FALSE)*$E2328</f>
        <v>11376.608619597511</v>
      </c>
      <c r="V2322" s="5">
        <f ca="1">VLOOKUP(CONCATENATE($F2322," ",$G2322),AllocFactorMatrix,(V$4+1),FALSE)*$E2328</f>
        <v>153590.78578277281</v>
      </c>
      <c r="W2322" s="5">
        <f ca="1">VLOOKUP(CONCATENATE($F2322," ",$G2322),AllocFactorMatrix,(W$4+1),FALSE)*$E2328</f>
        <v>587423.09969520429</v>
      </c>
      <c r="X2322" s="5">
        <f ca="1">VLOOKUP(CONCATENATE($F2322," ",$G2322),AllocFactorMatrix,(X$4+1),FALSE)*$E2328</f>
        <v>106417.14267704196</v>
      </c>
      <c r="Y2322" s="5">
        <f t="shared" ref="Y2322:Y2328" ca="1" si="3303">SUBTOTAL(9,U2322:X2322)</f>
        <v>858807.63677461655</v>
      </c>
      <c r="Z2322" s="5">
        <f ca="1">VLOOKUP(CONCATENATE($F2322," ",$G2322),AllocFactorMatrix,(Z$4+1),FALSE)*$E2328</f>
        <v>65933.404137603313</v>
      </c>
      <c r="AA2322" s="5">
        <f ca="1">VLOOKUP(CONCATENATE($F2322," ",$G2322),AllocFactorMatrix,(AA$4+1),FALSE)*$E2328</f>
        <v>1316.8591927713121</v>
      </c>
      <c r="AB2322" s="5">
        <f t="shared" ca="1" si="3270"/>
        <v>67250.263330374626</v>
      </c>
      <c r="AC2322" s="5">
        <f ca="1">VLOOKUP(CONCATENATE($F2322," ",$G2322),AllocFactorMatrix,(AC$4+1),FALSE)*$E2328</f>
        <v>869.76826786973868</v>
      </c>
      <c r="AD2322" s="5">
        <f ca="1">VLOOKUP(CONCATENATE($F2322," ",$G2322),AllocFactorMatrix,(AD$4+1),FALSE)*$E2328</f>
        <v>3864.0058594827037</v>
      </c>
      <c r="AE2322" s="5">
        <f ca="1">VLOOKUP(CONCATENATE($F2322," ",$G2322),AllocFactorMatrix,(AE$4+1),FALSE)*$E2328</f>
        <v>792.76748694819048</v>
      </c>
    </row>
    <row r="2323" spans="4:31" hidden="1" outlineLevel="1">
      <c r="E2323" s="44"/>
      <c r="F2323" s="167" t="str">
        <f>F2328</f>
        <v>RB_GUP</v>
      </c>
      <c r="G2323" s="48" t="str">
        <f>$G$10</f>
        <v>SUBTRAN</v>
      </c>
      <c r="H2323" s="4">
        <f t="shared" ca="1" si="3267"/>
        <v>931583.6377207113</v>
      </c>
      <c r="I2323" s="5">
        <f t="shared" ref="I2323:N2323" ca="1" si="3304">VLOOKUP(CONCATENATE($F2323," ",$G2323),AllocFactorMatrix,(I$4+1),FALSE)*$E2328</f>
        <v>475918.29492700601</v>
      </c>
      <c r="J2323" s="47">
        <f t="shared" ca="1" si="3304"/>
        <v>77.496076380423091</v>
      </c>
      <c r="K2323" s="47">
        <f t="shared" ca="1" si="3304"/>
        <v>144.23350429847065</v>
      </c>
      <c r="L2323" s="5">
        <f t="shared" ca="1" si="3304"/>
        <v>111532.10127626052</v>
      </c>
      <c r="M2323" s="5">
        <f t="shared" ca="1" si="3304"/>
        <v>1558.7496514330533</v>
      </c>
      <c r="N2323" s="5">
        <f t="shared" ca="1" si="3304"/>
        <v>282.12644456629334</v>
      </c>
      <c r="O2323" s="5">
        <f t="shared" ca="1" si="3269"/>
        <v>113372.97737225988</v>
      </c>
      <c r="P2323" s="5">
        <f ca="1">VLOOKUP(CONCATENATE($F2323," ",$G2323),AllocFactorMatrix,(P$4+1),FALSE)*$E2328</f>
        <v>64391.216960656428</v>
      </c>
      <c r="Q2323" s="5">
        <f ca="1">VLOOKUP(CONCATENATE($F2323," ",$G2323),AllocFactorMatrix,(Q$4+1),FALSE)*$E2328</f>
        <v>11587.827698889136</v>
      </c>
      <c r="R2323" s="5">
        <f ca="1">VLOOKUP(CONCATENATE($F2323," ",$G2323),AllocFactorMatrix,(R$4+1),FALSE)*$E2328</f>
        <v>3041.7154287954791</v>
      </c>
      <c r="S2323" s="5">
        <f ca="1">VLOOKUP(CONCATENATE($F2323," ",$G2323),AllocFactorMatrix,(S$4+1),FALSE)*$E2328</f>
        <v>0</v>
      </c>
      <c r="T2323" s="5">
        <f t="shared" ca="1" si="3272"/>
        <v>79020.760088341034</v>
      </c>
      <c r="U2323" s="5">
        <f ca="1">VLOOKUP(CONCATENATE($F2323," ",$G2323),AllocFactorMatrix,(U$4+1),FALSE)*$E2328</f>
        <v>2906.6614411750406</v>
      </c>
      <c r="V2323" s="5">
        <f ca="1">VLOOKUP(CONCATENATE($F2323," ",$G2323),AllocFactorMatrix,(V$4+1),FALSE)*$E2328</f>
        <v>40783.278549934665</v>
      </c>
      <c r="W2323" s="5">
        <f ca="1">VLOOKUP(CONCATENATE($F2323," ",$G2323),AllocFactorMatrix,(W$4+1),FALSE)*$E2328</f>
        <v>201093.02294596654</v>
      </c>
      <c r="X2323" s="5">
        <f ca="1">VLOOKUP(CONCATENATE($F2323," ",$G2323),AllocFactorMatrix,(X$4+1),FALSE)*$E2328</f>
        <v>0</v>
      </c>
      <c r="Y2323" s="5">
        <f t="shared" ca="1" si="3303"/>
        <v>244782.96293707626</v>
      </c>
      <c r="Z2323" s="5">
        <f ca="1">VLOOKUP(CONCATENATE($F2323," ",$G2323),AllocFactorMatrix,(Z$4+1),FALSE)*$E2328</f>
        <v>17676.940226471263</v>
      </c>
      <c r="AA2323" s="5">
        <f ca="1">VLOOKUP(CONCATENATE($F2323," ",$G2323),AllocFactorMatrix,(AA$4+1),FALSE)*$E2328</f>
        <v>354.92674583929141</v>
      </c>
      <c r="AB2323" s="5">
        <f t="shared" ca="1" si="3270"/>
        <v>18031.866972310552</v>
      </c>
      <c r="AC2323" s="5">
        <f ca="1">VLOOKUP(CONCATENATE($F2323," ",$G2323),AllocFactorMatrix,(AC$4+1),FALSE)*$E2328</f>
        <v>235.04584303852218</v>
      </c>
      <c r="AD2323" s="5">
        <f ca="1">VLOOKUP(CONCATENATE($F2323," ",$G2323),AllocFactorMatrix,(AD$4+1),FALSE)*$E2328</f>
        <v>0</v>
      </c>
      <c r="AE2323" s="5">
        <f ca="1">VLOOKUP(CONCATENATE($F2323," ",$G2323),AllocFactorMatrix,(AE$4+1),FALSE)*$E2328</f>
        <v>0</v>
      </c>
    </row>
    <row r="2324" spans="4:31" hidden="1" outlineLevel="1">
      <c r="E2324" s="44"/>
      <c r="F2324" s="167" t="str">
        <f>F2328</f>
        <v>RB_GUP</v>
      </c>
      <c r="G2324" s="48" t="str">
        <f>$G$11</f>
        <v>DISTPRI</v>
      </c>
      <c r="H2324" s="4">
        <f t="shared" ca="1" si="3267"/>
        <v>3727119.0974009228</v>
      </c>
      <c r="I2324" s="5">
        <f t="shared" ref="I2324:N2324" ca="1" si="3305">VLOOKUP(CONCATENATE($F2324," ",$G2324),AllocFactorMatrix,(I$4+1),FALSE)*$E2328</f>
        <v>2440143.2532238769</v>
      </c>
      <c r="J2324" s="47">
        <f t="shared" ca="1" si="3305"/>
        <v>400.67506073738014</v>
      </c>
      <c r="K2324" s="47">
        <f t="shared" ca="1" si="3305"/>
        <v>741.36363014515246</v>
      </c>
      <c r="L2324" s="5">
        <f t="shared" ca="1" si="3305"/>
        <v>570928.7516260203</v>
      </c>
      <c r="M2324" s="5">
        <f t="shared" ca="1" si="3305"/>
        <v>7978.1205565849859</v>
      </c>
      <c r="N2324" s="5">
        <f t="shared" ca="1" si="3305"/>
        <v>0</v>
      </c>
      <c r="O2324" s="5">
        <f t="shared" ca="1" si="3269"/>
        <v>578906.87218260532</v>
      </c>
      <c r="P2324" s="5">
        <f ca="1">VLOOKUP(CONCATENATE($F2324," ",$G2324),AllocFactorMatrix,(P$4+1),FALSE)*$E2328</f>
        <v>331093.41199712176</v>
      </c>
      <c r="Q2324" s="5">
        <f ca="1">VLOOKUP(CONCATENATE($F2324," ",$G2324),AllocFactorMatrix,(Q$4+1),FALSE)*$E2328</f>
        <v>59578.394816316657</v>
      </c>
      <c r="R2324" s="5">
        <f ca="1">VLOOKUP(CONCATENATE($F2324," ",$G2324),AllocFactorMatrix,(R$4+1),FALSE)*$E2328</f>
        <v>0</v>
      </c>
      <c r="S2324" s="5">
        <f ca="1">VLOOKUP(CONCATENATE($F2324," ",$G2324),AllocFactorMatrix,(S$4+1),FALSE)*$E2328</f>
        <v>0</v>
      </c>
      <c r="T2324" s="5">
        <f t="shared" ca="1" si="3272"/>
        <v>390671.80681343842</v>
      </c>
      <c r="U2324" s="5">
        <f ca="1">VLOOKUP(CONCATENATE($F2324," ",$G2324),AllocFactorMatrix,(U$4+1),FALSE)*$E2328</f>
        <v>14993.065084439855</v>
      </c>
      <c r="V2324" s="5">
        <f ca="1">VLOOKUP(CONCATENATE($F2324," ",$G2324),AllocFactorMatrix,(V$4+1),FALSE)*$E2328</f>
        <v>207322.04714312308</v>
      </c>
      <c r="W2324" s="5">
        <f ca="1">VLOOKUP(CONCATENATE($F2324," ",$G2324),AllocFactorMatrix,(W$4+1),FALSE)*$E2328</f>
        <v>0</v>
      </c>
      <c r="X2324" s="5">
        <f ca="1">VLOOKUP(CONCATENATE($F2324," ",$G2324),AllocFactorMatrix,(X$4+1),FALSE)*$E2328</f>
        <v>0</v>
      </c>
      <c r="Y2324" s="5">
        <f t="shared" ca="1" si="3303"/>
        <v>222315.11222756293</v>
      </c>
      <c r="Z2324" s="5">
        <f ca="1">VLOOKUP(CONCATENATE($F2324," ",$G2324),AllocFactorMatrix,(Z$4+1),FALSE)*$E2328</f>
        <v>90917.058650799707</v>
      </c>
      <c r="AA2324" s="5">
        <f ca="1">VLOOKUP(CONCATENATE($F2324," ",$G2324),AllocFactorMatrix,(AA$4+1),FALSE)*$E2328</f>
        <v>1824.8487442003466</v>
      </c>
      <c r="AB2324" s="5">
        <f t="shared" ca="1" si="3270"/>
        <v>92741.90739500006</v>
      </c>
      <c r="AC2324" s="5">
        <f ca="1">VLOOKUP(CONCATENATE($F2324," ",$G2324),AllocFactorMatrix,(AC$4+1),FALSE)*$E2328</f>
        <v>1198.1068675565593</v>
      </c>
      <c r="AD2324" s="5">
        <f ca="1">VLOOKUP(CONCATENATE($F2324," ",$G2324),AllocFactorMatrix,(AD$4+1),FALSE)*$E2328</f>
        <v>0</v>
      </c>
      <c r="AE2324" s="5">
        <f ca="1">VLOOKUP(CONCATENATE($F2324," ",$G2324),AllocFactorMatrix,(AE$4+1),FALSE)*$E2328</f>
        <v>0</v>
      </c>
    </row>
    <row r="2325" spans="4:31" hidden="1" outlineLevel="1">
      <c r="E2325" s="44"/>
      <c r="F2325" s="167" t="str">
        <f>F2328</f>
        <v>RB_GUP</v>
      </c>
      <c r="G2325" s="48" t="str">
        <f>$G$12</f>
        <v>DISTSEC</v>
      </c>
      <c r="H2325" s="4">
        <f t="shared" ca="1" si="3267"/>
        <v>1786730.6892977457</v>
      </c>
      <c r="I2325" s="5">
        <f t="shared" ref="I2325:N2325" ca="1" si="3306">VLOOKUP(CONCATENATE($F2325," ",$G2325),AllocFactorMatrix,(I$4+1),FALSE)*$E2328</f>
        <v>1325613.3156321044</v>
      </c>
      <c r="J2325" s="47">
        <f t="shared" ca="1" si="3306"/>
        <v>328.61270838836583</v>
      </c>
      <c r="K2325" s="47">
        <f t="shared" ca="1" si="3306"/>
        <v>425.64401992036358</v>
      </c>
      <c r="L2325" s="5">
        <f t="shared" ca="1" si="3306"/>
        <v>267199.65069353377</v>
      </c>
      <c r="M2325" s="5">
        <f t="shared" ca="1" si="3306"/>
        <v>0</v>
      </c>
      <c r="N2325" s="5">
        <f t="shared" ca="1" si="3306"/>
        <v>0</v>
      </c>
      <c r="O2325" s="5">
        <f t="shared" ca="1" si="3269"/>
        <v>267199.65069353377</v>
      </c>
      <c r="P2325" s="5">
        <f ca="1">VLOOKUP(CONCATENATE($F2325," ",$G2325),AllocFactorMatrix,(P$4+1),FALSE)*$E2328</f>
        <v>133384.41583516591</v>
      </c>
      <c r="Q2325" s="5">
        <f ca="1">VLOOKUP(CONCATENATE($F2325," ",$G2325),AllocFactorMatrix,(Q$4+1),FALSE)*$E2328</f>
        <v>0</v>
      </c>
      <c r="R2325" s="5">
        <f ca="1">VLOOKUP(CONCATENATE($F2325," ",$G2325),AllocFactorMatrix,(R$4+1),FALSE)*$E2328</f>
        <v>0</v>
      </c>
      <c r="S2325" s="5">
        <f ca="1">VLOOKUP(CONCATENATE($F2325," ",$G2325),AllocFactorMatrix,(S$4+1),FALSE)*$E2328</f>
        <v>0</v>
      </c>
      <c r="T2325" s="5">
        <f t="shared" ca="1" si="3272"/>
        <v>133384.41583516591</v>
      </c>
      <c r="U2325" s="5">
        <f ca="1">VLOOKUP(CONCATENATE($F2325," ",$G2325),AllocFactorMatrix,(U$4+1),FALSE)*$E2328</f>
        <v>4995.1719176672459</v>
      </c>
      <c r="V2325" s="5">
        <f ca="1">VLOOKUP(CONCATENATE($F2325," ",$G2325),AllocFactorMatrix,(V$4+1),FALSE)*$E2328</f>
        <v>0</v>
      </c>
      <c r="W2325" s="5">
        <f ca="1">VLOOKUP(CONCATENATE($F2325," ",$G2325),AllocFactorMatrix,(W$4+1),FALSE)*$E2328</f>
        <v>0</v>
      </c>
      <c r="X2325" s="5">
        <f ca="1">VLOOKUP(CONCATENATE($F2325," ",$G2325),AllocFactorMatrix,(X$4+1),FALSE)*$E2328</f>
        <v>0</v>
      </c>
      <c r="Y2325" s="5">
        <f t="shared" ca="1" si="3303"/>
        <v>4995.1719176672459</v>
      </c>
      <c r="Z2325" s="5">
        <f ca="1">VLOOKUP(CONCATENATE($F2325," ",$G2325),AllocFactorMatrix,(Z$4+1),FALSE)*$E2328</f>
        <v>37750.355189228845</v>
      </c>
      <c r="AA2325" s="5">
        <f ca="1">VLOOKUP(CONCATENATE($F2325," ",$G2325),AllocFactorMatrix,(AA$4+1),FALSE)*$E2328</f>
        <v>0</v>
      </c>
      <c r="AB2325" s="5">
        <f t="shared" ca="1" si="3270"/>
        <v>37750.355189228845</v>
      </c>
      <c r="AC2325" s="5">
        <f ca="1">VLOOKUP(CONCATENATE($F2325," ",$G2325),AllocFactorMatrix,(AC$4+1),FALSE)*$E2328</f>
        <v>446.34403304718984</v>
      </c>
      <c r="AD2325" s="5">
        <f ca="1">VLOOKUP(CONCATENATE($F2325," ",$G2325),AllocFactorMatrix,(AD$4+1),FALSE)*$E2328</f>
        <v>13738.33996211046</v>
      </c>
      <c r="AE2325" s="5">
        <f ca="1">VLOOKUP(CONCATENATE($F2325," ",$G2325),AllocFactorMatrix,(AE$4+1),FALSE)*$E2328</f>
        <v>2848.8393065794553</v>
      </c>
    </row>
    <row r="2326" spans="4:31" hidden="1" outlineLevel="1">
      <c r="E2326" s="44"/>
      <c r="F2326" s="167" t="str">
        <f>F2328</f>
        <v>RB_GUP</v>
      </c>
      <c r="G2326" s="48" t="str">
        <f>$G$13</f>
        <v>ENERGY</v>
      </c>
      <c r="H2326" s="4">
        <f t="shared" ca="1" si="3267"/>
        <v>115674.04899911613</v>
      </c>
      <c r="I2326" s="5">
        <f t="shared" ref="I2326:N2326" ca="1" si="3307">VLOOKUP(CONCATENATE($F2326," ",$G2326),AllocFactorMatrix,(I$4+1),FALSE)*$E2328</f>
        <v>45254.41819208159</v>
      </c>
      <c r="J2326" s="47">
        <f t="shared" ca="1" si="3307"/>
        <v>7.2419450344956315</v>
      </c>
      <c r="K2326" s="47">
        <f t="shared" ca="1" si="3307"/>
        <v>20.881428424132285</v>
      </c>
      <c r="L2326" s="5">
        <f t="shared" ca="1" si="3307"/>
        <v>13049.282744428365</v>
      </c>
      <c r="M2326" s="5">
        <f t="shared" ca="1" si="3307"/>
        <v>181.99866396722138</v>
      </c>
      <c r="N2326" s="5">
        <f t="shared" ca="1" si="3307"/>
        <v>25.443258976684756</v>
      </c>
      <c r="O2326" s="5">
        <f t="shared" ca="1" si="3269"/>
        <v>13256.724667372269</v>
      </c>
      <c r="P2326" s="5">
        <f ca="1">VLOOKUP(CONCATENATE($F2326," ",$G2326),AllocFactorMatrix,(P$4+1),FALSE)*$E2328</f>
        <v>8459.9490064209822</v>
      </c>
      <c r="Q2326" s="5">
        <f ca="1">VLOOKUP(CONCATENATE($F2326," ",$G2326),AllocFactorMatrix,(Q$4+1),FALSE)*$E2328</f>
        <v>1510.9332890897465</v>
      </c>
      <c r="R2326" s="5">
        <f ca="1">VLOOKUP(CONCATENATE($F2326," ",$G2326),AllocFactorMatrix,(R$4+1),FALSE)*$E2328</f>
        <v>307.68135036399235</v>
      </c>
      <c r="S2326" s="5">
        <f ca="1">VLOOKUP(CONCATENATE($F2326," ",$G2326),AllocFactorMatrix,(S$4+1),FALSE)*$E2328</f>
        <v>11.621228731882548</v>
      </c>
      <c r="T2326" s="5">
        <f t="shared" ca="1" si="3272"/>
        <v>10290.184874606604</v>
      </c>
      <c r="U2326" s="5">
        <f ca="1">VLOOKUP(CONCATENATE($F2326," ",$G2326),AllocFactorMatrix,(U$4+1),FALSE)*$E2328</f>
        <v>443.69217727497926</v>
      </c>
      <c r="V2326" s="5">
        <f ca="1">VLOOKUP(CONCATENATE($F2326," ",$G2326),AllocFactorMatrix,(V$4+1),FALSE)*$E2328</f>
        <v>7014.8576840131082</v>
      </c>
      <c r="W2326" s="5">
        <f ca="1">VLOOKUP(CONCATENATE($F2326," ",$G2326),AllocFactorMatrix,(W$4+1),FALSE)*$E2328</f>
        <v>30169.761193417595</v>
      </c>
      <c r="X2326" s="5">
        <f ca="1">VLOOKUP(CONCATENATE($F2326," ",$G2326),AllocFactorMatrix,(X$4+1),FALSE)*$E2328</f>
        <v>5675.247195824536</v>
      </c>
      <c r="Y2326" s="5">
        <f t="shared" ca="1" si="3303"/>
        <v>43303.558250530223</v>
      </c>
      <c r="Z2326" s="5">
        <f ca="1">VLOOKUP(CONCATENATE($F2326," ",$G2326),AllocFactorMatrix,(Z$4+1),FALSE)*$E2328</f>
        <v>2327.2446143002503</v>
      </c>
      <c r="AA2326" s="5">
        <f ca="1">VLOOKUP(CONCATENATE($F2326," ",$G2326),AllocFactorMatrix,(AA$4+1),FALSE)*$E2328</f>
        <v>46.695698954566112</v>
      </c>
      <c r="AB2326" s="5">
        <f t="shared" ca="1" si="3270"/>
        <v>2373.9403132548164</v>
      </c>
      <c r="AC2326" s="5">
        <f ca="1">VLOOKUP(CONCATENATE($F2326," ",$G2326),AllocFactorMatrix,(AC$4+1),FALSE)*$E2328</f>
        <v>41.652763706212099</v>
      </c>
      <c r="AD2326" s="5">
        <f ca="1">VLOOKUP(CONCATENATE($F2326," ",$G2326),AllocFactorMatrix,(AD$4+1),FALSE)*$E2328</f>
        <v>933.00764174590643</v>
      </c>
      <c r="AE2326" s="5">
        <f ca="1">VLOOKUP(CONCATENATE($F2326," ",$G2326),AllocFactorMatrix,(AE$4+1),FALSE)*$E2328</f>
        <v>192.43892235990012</v>
      </c>
    </row>
    <row r="2327" spans="4:31" hidden="1" outlineLevel="1">
      <c r="E2327" s="44"/>
      <c r="F2327" s="167" t="str">
        <f>F2328</f>
        <v>RB_GUP</v>
      </c>
      <c r="G2327" s="48" t="str">
        <f>$G$14</f>
        <v>CUSTOMER</v>
      </c>
      <c r="H2327" s="4">
        <f t="shared" ca="1" si="3267"/>
        <v>842074.65266942058</v>
      </c>
      <c r="I2327" s="5">
        <f t="shared" ref="I2327:N2327" ca="1" si="3308">VLOOKUP(CONCATENATE($F2327," ",$G2327),AllocFactorMatrix,(I$4+1),FALSE)*$E2328</f>
        <v>417000.62297217594</v>
      </c>
      <c r="J2327" s="47">
        <f t="shared" ca="1" si="3308"/>
        <v>84.147671381809118</v>
      </c>
      <c r="K2327" s="47">
        <f t="shared" ca="1" si="3308"/>
        <v>44.597794147872001</v>
      </c>
      <c r="L2327" s="5">
        <f t="shared" ca="1" si="3308"/>
        <v>132900.04713947338</v>
      </c>
      <c r="M2327" s="5">
        <f t="shared" ca="1" si="3308"/>
        <v>8485.1453019472556</v>
      </c>
      <c r="N2327" s="5">
        <f t="shared" ca="1" si="3308"/>
        <v>1427.0885311325844</v>
      </c>
      <c r="O2327" s="5">
        <f t="shared" ca="1" si="3269"/>
        <v>142812.28097255321</v>
      </c>
      <c r="P2327" s="5">
        <f ca="1">VLOOKUP(CONCATENATE($F2327," ",$G2327),AllocFactorMatrix,(P$4+1),FALSE)*$E2328</f>
        <v>10350.104509822828</v>
      </c>
      <c r="Q2327" s="5">
        <f ca="1">VLOOKUP(CONCATENATE($F2327," ",$G2327),AllocFactorMatrix,(Q$4+1),FALSE)*$E2328</f>
        <v>2995.7152976303983</v>
      </c>
      <c r="R2327" s="5">
        <f ca="1">VLOOKUP(CONCATENATE($F2327," ",$G2327),AllocFactorMatrix,(R$4+1),FALSE)*$E2328</f>
        <v>3509.144161946866</v>
      </c>
      <c r="S2327" s="5">
        <f ca="1">VLOOKUP(CONCATENATE($F2327," ",$G2327),AllocFactorMatrix,(S$4+1),FALSE)*$E2328</f>
        <v>438.45898953084583</v>
      </c>
      <c r="T2327" s="5">
        <f t="shared" ca="1" si="3272"/>
        <v>17293.42295893094</v>
      </c>
      <c r="U2327" s="5">
        <f ca="1">VLOOKUP(CONCATENATE($F2327," ",$G2327),AllocFactorMatrix,(U$4+1),FALSE)*$E2328</f>
        <v>68.621619758519614</v>
      </c>
      <c r="V2327" s="5">
        <f ca="1">VLOOKUP(CONCATENATE($F2327," ",$G2327),AllocFactorMatrix,(V$4+1),FALSE)*$E2328</f>
        <v>2126.2741545468034</v>
      </c>
      <c r="W2327" s="5">
        <f ca="1">VLOOKUP(CONCATENATE($F2327," ",$G2327),AllocFactorMatrix,(W$4+1),FALSE)*$E2328</f>
        <v>5898.5585508404265</v>
      </c>
      <c r="X2327" s="5">
        <f ca="1">VLOOKUP(CONCATENATE($F2327," ",$G2327),AllocFactorMatrix,(X$4+1),FALSE)*$E2328</f>
        <v>1753.8971373420698</v>
      </c>
      <c r="Y2327" s="5">
        <f t="shared" ca="1" si="3303"/>
        <v>9847.3514624878189</v>
      </c>
      <c r="Z2327" s="5">
        <f ca="1">VLOOKUP(CONCATENATE($F2327," ",$G2327),AllocFactorMatrix,(Z$4+1),FALSE)*$E2328</f>
        <v>2094.3521154799596</v>
      </c>
      <c r="AA2327" s="5">
        <f ca="1">VLOOKUP(CONCATENATE($F2327," ",$G2327),AllocFactorMatrix,(AA$4+1),FALSE)*$E2328</f>
        <v>39.216530986231412</v>
      </c>
      <c r="AB2327" s="5">
        <f t="shared" ca="1" si="3270"/>
        <v>2133.5686464661908</v>
      </c>
      <c r="AC2327" s="5">
        <f ca="1">VLOOKUP(CONCATENATE($F2327," ",$G2327),AllocFactorMatrix,(AC$4+1),FALSE)*$E2328</f>
        <v>202.60446751662394</v>
      </c>
      <c r="AD2327" s="5">
        <f ca="1">VLOOKUP(CONCATENATE($F2327," ",$G2327),AllocFactorMatrix,(AD$4+1),FALSE)*$E2328</f>
        <v>222650.57311048976</v>
      </c>
      <c r="AE2327" s="5">
        <f ca="1">VLOOKUP(CONCATENATE($F2327," ",$G2327),AllocFactorMatrix,(AE$4+1),FALSE)*$E2328</f>
        <v>30005.482613270433</v>
      </c>
    </row>
    <row r="2328" spans="4:31" collapsed="1">
      <c r="D2328" s="48" t="s">
        <v>309</v>
      </c>
      <c r="E2328" s="54">
        <v>16963626</v>
      </c>
      <c r="F2328" s="88" t="s">
        <v>71</v>
      </c>
      <c r="G2328" s="48" t="str">
        <f>$G$15</f>
        <v>TOTAL</v>
      </c>
      <c r="H2328" s="4">
        <f t="shared" ca="1" si="3267"/>
        <v>16963626.000000004</v>
      </c>
      <c r="I2328" s="5">
        <f t="shared" ref="I2328:N2328" ca="1" si="3309">VLOOKUP(CONCATENATE($F2328," ",$G2328),AllocFactorMatrix,(I$4+1),FALSE)*$E2328</f>
        <v>9620588.2551485263</v>
      </c>
      <c r="J2328" s="47">
        <f t="shared" ca="1" si="3309"/>
        <v>1998.1142180678837</v>
      </c>
      <c r="K2328" s="47">
        <f t="shared" ca="1" si="3309"/>
        <v>3302.6382117098719</v>
      </c>
      <c r="L2328" s="5">
        <f t="shared" ca="1" si="3309"/>
        <v>2241522.9735919242</v>
      </c>
      <c r="M2328" s="5">
        <f t="shared" ca="1" si="3309"/>
        <v>34149.380934377914</v>
      </c>
      <c r="N2328" s="5">
        <f t="shared" ca="1" si="3309"/>
        <v>3955.4285774997434</v>
      </c>
      <c r="O2328" s="5">
        <f t="shared" ca="1" si="3269"/>
        <v>2279627.7831038022</v>
      </c>
      <c r="P2328" s="5">
        <f ca="1">VLOOKUP(CONCATENATE($F2328," ",$G2328),AllocFactorMatrix,(P$4+1),FALSE)*$E2328</f>
        <v>1229259.8787274021</v>
      </c>
      <c r="Q2328" s="5">
        <f ca="1">VLOOKUP(CONCATENATE($F2328," ",$G2328),AllocFactorMatrix,(Q$4+1),FALSE)*$E2328</f>
        <v>197988.66182808686</v>
      </c>
      <c r="R2328" s="5">
        <f ca="1">VLOOKUP(CONCATENATE($F2328," ",$G2328),AllocFactorMatrix,(R$4+1),FALSE)*$E2328</f>
        <v>31662.93509034942</v>
      </c>
      <c r="S2328" s="5">
        <f ca="1">VLOOKUP(CONCATENATE($F2328," ",$G2328),AllocFactorMatrix,(S$4+1),FALSE)*$E2328</f>
        <v>1392.0158689882496</v>
      </c>
      <c r="T2328" s="5">
        <f t="shared" ca="1" si="3272"/>
        <v>1460303.4915148269</v>
      </c>
      <c r="U2328" s="5">
        <f ca="1">VLOOKUP(CONCATENATE($F2328," ",$G2328),AllocFactorMatrix,(U$4+1),FALSE)*$E2328</f>
        <v>55733.116519019495</v>
      </c>
      <c r="V2328" s="5">
        <f ca="1">VLOOKUP(CONCATENATE($F2328," ",$G2328),AllocFactorMatrix,(V$4+1),FALSE)*$E2328</f>
        <v>693664.83187492681</v>
      </c>
      <c r="W2328" s="5">
        <f ca="1">VLOOKUP(CONCATENATE($F2328," ",$G2328),AllocFactorMatrix,(W$4+1),FALSE)*$E2328</f>
        <v>1906286.4331970727</v>
      </c>
      <c r="X2328" s="5">
        <f ca="1">VLOOKUP(CONCATENATE($F2328," ",$G2328),AllocFactorMatrix,(X$4+1),FALSE)*$E2328</f>
        <v>309806.63509657251</v>
      </c>
      <c r="Y2328" s="5">
        <f t="shared" ca="1" si="3303"/>
        <v>2965491.0166875916</v>
      </c>
      <c r="Z2328" s="5">
        <f ca="1">VLOOKUP(CONCATENATE($F2328," ",$G2328),AllocFactorMatrix,(Z$4+1),FALSE)*$E2328</f>
        <v>338111.4930565416</v>
      </c>
      <c r="AA2328" s="5">
        <f ca="1">VLOOKUP(CONCATENATE($F2328," ",$G2328),AllocFactorMatrix,(AA$4+1),FALSE)*$E2328</f>
        <v>6007.4587202350504</v>
      </c>
      <c r="AB2328" s="5">
        <f t="shared" ca="1" si="3270"/>
        <v>344118.95177677664</v>
      </c>
      <c r="AC2328" s="5">
        <f ca="1">VLOOKUP(CONCATENATE($F2328," ",$G2328),AllocFactorMatrix,(AC$4+1),FALSE)*$E2328</f>
        <v>4595.1447655598067</v>
      </c>
      <c r="AD2328" s="5">
        <f ca="1">VLOOKUP(CONCATENATE($F2328," ",$G2328),AllocFactorMatrix,(AD$4+1),FALSE)*$E2328</f>
        <v>248301.24572433383</v>
      </c>
      <c r="AE2328" s="5">
        <f ca="1">VLOOKUP(CONCATENATE($F2328," ",$G2328),AllocFactorMatrix,(AE$4+1),FALSE)*$E2328</f>
        <v>35299.35884880821</v>
      </c>
    </row>
    <row r="2329" spans="4:31" hidden="1" outlineLevel="1">
      <c r="E2329" s="44"/>
      <c r="F2329" s="167" t="str">
        <f>F2336</f>
        <v>RSALE</v>
      </c>
      <c r="G2329" s="48" t="str">
        <f>$G$8</f>
        <v>PRODUCTION</v>
      </c>
      <c r="H2329" s="4">
        <f t="shared" ref="H2329:H2360" ca="1" si="3310">SUBTOTAL(9,I2329:AE2329)</f>
        <v>598237.99676168466</v>
      </c>
      <c r="I2329" s="5">
        <f t="shared" ref="I2329:N2329" ca="1" si="3311">VLOOKUP(CONCATENATE($F2329," ",$G2329),AllocFactorMatrix,(I$4+1),FALSE)*$E2336</f>
        <v>272345.69512486964</v>
      </c>
      <c r="J2329" s="47">
        <f t="shared" ca="1" si="3311"/>
        <v>53.343296261212714</v>
      </c>
      <c r="K2329" s="47">
        <f t="shared" ca="1" si="3311"/>
        <v>96.08448447589511</v>
      </c>
      <c r="L2329" s="5">
        <f t="shared" ca="1" si="3311"/>
        <v>78637.215571915483</v>
      </c>
      <c r="M2329" s="5">
        <f t="shared" ca="1" si="3311"/>
        <v>982.77315643185875</v>
      </c>
      <c r="N2329" s="5">
        <f t="shared" ca="1" si="3311"/>
        <v>130.57090933901912</v>
      </c>
      <c r="O2329" s="5">
        <f t="shared" ca="1" si="3269"/>
        <v>79750.559637686354</v>
      </c>
      <c r="P2329" s="5">
        <f ca="1">VLOOKUP(CONCATENATE($F2329," ",$G2329),AllocFactorMatrix,(P$4+1),FALSE)*$E2336</f>
        <v>45044.743146000365</v>
      </c>
      <c r="Q2329" s="5">
        <f ca="1">VLOOKUP(CONCATENATE($F2329," ",$G2329),AllocFactorMatrix,(Q$4+1),FALSE)*$E2336</f>
        <v>9131.2281196052936</v>
      </c>
      <c r="R2329" s="5">
        <f ca="1">VLOOKUP(CONCATENATE($F2329," ",$G2329),AllocFactorMatrix,(R$4+1),FALSE)*$E2336</f>
        <v>1663.0902097812598</v>
      </c>
      <c r="S2329" s="5">
        <f ca="1">VLOOKUP(CONCATENATE($F2329," ",$G2329),AllocFactorMatrix,(S$4+1),FALSE)*$E2336</f>
        <v>44.947777694520539</v>
      </c>
      <c r="T2329" s="5">
        <f t="shared" ca="1" si="3272"/>
        <v>55884.009253081436</v>
      </c>
      <c r="U2329" s="5">
        <f ca="1">VLOOKUP(CONCATENATE($F2329," ",$G2329),AllocFactorMatrix,(U$4+1),FALSE)*$E2336</f>
        <v>2076.77127838965</v>
      </c>
      <c r="V2329" s="5">
        <f ca="1">VLOOKUP(CONCATENATE($F2329," ",$G2329),AllocFactorMatrix,(V$4+1),FALSE)*$E2336</f>
        <v>33075.297020257261</v>
      </c>
      <c r="W2329" s="5">
        <f ca="1">VLOOKUP(CONCATENATE($F2329," ",$G2329),AllocFactorMatrix,(W$4+1),FALSE)*$E2336</f>
        <v>116027.70741635584</v>
      </c>
      <c r="X2329" s="5">
        <f ca="1">VLOOKUP(CONCATENATE($F2329," ",$G2329),AllocFactorMatrix,(X$4+1),FALSE)*$E2336</f>
        <v>24385.588012111646</v>
      </c>
      <c r="Y2329" s="5">
        <f ca="1">SUBTOTAL(9,U2329:X2329)</f>
        <v>175565.3637271144</v>
      </c>
      <c r="Z2329" s="5">
        <f ca="1">VLOOKUP(CONCATENATE($F2329," ",$G2329),AllocFactorMatrix,(Z$4+1),FALSE)*$E2336</f>
        <v>13002.358801237193</v>
      </c>
      <c r="AA2329" s="5">
        <f ca="1">VLOOKUP(CONCATENATE($F2329," ",$G2329),AllocFactorMatrix,(AA$4+1),FALSE)*$E2336</f>
        <v>242.06739618252681</v>
      </c>
      <c r="AB2329" s="5">
        <f t="shared" ca="1" si="3270"/>
        <v>13244.42619741972</v>
      </c>
      <c r="AC2329" s="5">
        <f ca="1">VLOOKUP(CONCATENATE($F2329," ",$G2329),AllocFactorMatrix,(AC$4+1),FALSE)*$E2336</f>
        <v>181.18192845089047</v>
      </c>
      <c r="AD2329" s="5">
        <f ca="1">VLOOKUP(CONCATENATE($F2329," ",$G2329),AllocFactorMatrix,(AD$4+1),FALSE)*$E2336</f>
        <v>919.16362189980691</v>
      </c>
      <c r="AE2329" s="5">
        <f ca="1">VLOOKUP(CONCATENATE($F2329," ",$G2329),AllocFactorMatrix,(AE$4+1),FALSE)*$E2336</f>
        <v>198.16949042534534</v>
      </c>
    </row>
    <row r="2330" spans="4:31" hidden="1" outlineLevel="1">
      <c r="E2330" s="44"/>
      <c r="F2330" s="167" t="str">
        <f>F2336</f>
        <v>RSALE</v>
      </c>
      <c r="G2330" s="48" t="str">
        <f>$G$9</f>
        <v>BULKTRAN</v>
      </c>
      <c r="H2330" s="4">
        <f t="shared" ca="1" si="3310"/>
        <v>-25161.304539546192</v>
      </c>
      <c r="I2330" s="5">
        <f t="shared" ref="I2330:N2330" ca="1" si="3312">VLOOKUP(CONCATENATE($F2330," ",$G2330),AllocFactorMatrix,(I$4+1),FALSE)*$E2336</f>
        <v>-37778.983525722797</v>
      </c>
      <c r="J2330" s="47">
        <f t="shared" ca="1" si="3312"/>
        <v>-39.427699033752418</v>
      </c>
      <c r="K2330" s="47">
        <f t="shared" ca="1" si="3312"/>
        <v>-94.01729324282995</v>
      </c>
      <c r="L2330" s="5">
        <f t="shared" ca="1" si="3312"/>
        <v>-432.88844565288304</v>
      </c>
      <c r="M2330" s="5">
        <f t="shared" ca="1" si="3312"/>
        <v>-54.617822698578138</v>
      </c>
      <c r="N2330" s="5">
        <f t="shared" ca="1" si="3312"/>
        <v>-30.983657082824617</v>
      </c>
      <c r="O2330" s="5">
        <f t="shared" ca="1" si="3269"/>
        <v>-518.48992543428585</v>
      </c>
      <c r="P2330" s="5">
        <f ca="1">VLOOKUP(CONCATENATE($F2330," ",$G2330),AllocFactorMatrix,(P$4+1),FALSE)*$E2336</f>
        <v>-829.57551516954584</v>
      </c>
      <c r="Q2330" s="5">
        <f ca="1">VLOOKUP(CONCATENATE($F2330," ",$G2330),AllocFactorMatrix,(Q$4+1),FALSE)*$E2336</f>
        <v>807.03445177248375</v>
      </c>
      <c r="R2330" s="5">
        <f ca="1">VLOOKUP(CONCATENATE($F2330," ",$G2330),AllocFactorMatrix,(R$4+1),FALSE)*$E2336</f>
        <v>45.054691014549135</v>
      </c>
      <c r="S2330" s="5">
        <f ca="1">VLOOKUP(CONCATENATE($F2330," ",$G2330),AllocFactorMatrix,(S$4+1),FALSE)*$E2336</f>
        <v>-12.468800482111801</v>
      </c>
      <c r="T2330" s="5">
        <f t="shared" ca="1" si="3272"/>
        <v>10.044827135375245</v>
      </c>
      <c r="U2330" s="5">
        <f ca="1">VLOOKUP(CONCATENATE($F2330," ",$G2330),AllocFactorMatrix,(U$4+1),FALSE)*$E2336</f>
        <v>-108.16536031047984</v>
      </c>
      <c r="V2330" s="5">
        <f ca="1">VLOOKUP(CONCATENATE($F2330," ",$G2330),AllocFactorMatrix,(V$4+1),FALSE)*$E2336</f>
        <v>3191.1665659844316</v>
      </c>
      <c r="W2330" s="5">
        <f ca="1">VLOOKUP(CONCATENATE($F2330," ",$G2330),AllocFactorMatrix,(W$4+1),FALSE)*$E2336</f>
        <v>6839.5369123282226</v>
      </c>
      <c r="X2330" s="5">
        <f ca="1">VLOOKUP(CONCATENATE($F2330," ",$G2330),AllocFactorMatrix,(X$4+1),FALSE)*$E2336</f>
        <v>3250.5163845101802</v>
      </c>
      <c r="Y2330" s="5">
        <f t="shared" ref="Y2330:Y2336" ca="1" si="3313">SUBTOTAL(9,U2330:X2330)</f>
        <v>13173.054502512354</v>
      </c>
      <c r="Z2330" s="5">
        <f ca="1">VLOOKUP(CONCATENATE($F2330," ",$G2330),AllocFactorMatrix,(Z$4+1),FALSE)*$E2336</f>
        <v>-8.0581186810127914</v>
      </c>
      <c r="AA2330" s="5">
        <f ca="1">VLOOKUP(CONCATENATE($F2330," ",$G2330),AllocFactorMatrix,(AA$4+1),FALSE)*$E2336</f>
        <v>-10.812917186633728</v>
      </c>
      <c r="AB2330" s="5">
        <f t="shared" ca="1" si="3270"/>
        <v>-18.871035867646519</v>
      </c>
      <c r="AC2330" s="5">
        <f ca="1">VLOOKUP(CONCATENATE($F2330," ",$G2330),AllocFactorMatrix,(AC$4+1),FALSE)*$E2336</f>
        <v>4.2314132961018478</v>
      </c>
      <c r="AD2330" s="5">
        <f ca="1">VLOOKUP(CONCATENATE($F2330," ",$G2330),AllocFactorMatrix,(AD$4+1),FALSE)*$E2336</f>
        <v>80.269491146171575</v>
      </c>
      <c r="AE2330" s="5">
        <f ca="1">VLOOKUP(CONCATENATE($F2330," ",$G2330),AllocFactorMatrix,(AE$4+1),FALSE)*$E2336</f>
        <v>20.884705665107418</v>
      </c>
    </row>
    <row r="2331" spans="4:31" hidden="1" outlineLevel="1">
      <c r="E2331" s="44"/>
      <c r="F2331" s="167" t="str">
        <f>F2336</f>
        <v>RSALE</v>
      </c>
      <c r="G2331" s="48" t="str">
        <f>$G$10</f>
        <v>SUBTRAN</v>
      </c>
      <c r="H2331" s="4">
        <f t="shared" ca="1" si="3310"/>
        <v>-7141.8245073743374</v>
      </c>
      <c r="I2331" s="5">
        <f t="shared" ref="I2331:N2331" ca="1" si="3314">VLOOKUP(CONCATENATE($F2331," ",$G2331),AllocFactorMatrix,(I$4+1),FALSE)*$E2336</f>
        <v>-9969.0953010167923</v>
      </c>
      <c r="J2331" s="47">
        <f t="shared" ca="1" si="3314"/>
        <v>-7.5304498051167545</v>
      </c>
      <c r="K2331" s="47">
        <f t="shared" ca="1" si="3314"/>
        <v>-19.072511723677533</v>
      </c>
      <c r="L2331" s="5">
        <f t="shared" ca="1" si="3314"/>
        <v>-123.45946380639444</v>
      </c>
      <c r="M2331" s="5">
        <f t="shared" ca="1" si="3314"/>
        <v>-14.675104310075037</v>
      </c>
      <c r="N2331" s="5">
        <f t="shared" ca="1" si="3314"/>
        <v>-10.010908574811769</v>
      </c>
      <c r="O2331" s="5">
        <f t="shared" ca="1" si="3269"/>
        <v>-148.14547669128123</v>
      </c>
      <c r="P2331" s="5">
        <f ca="1">VLOOKUP(CONCATENATE($F2331," ",$G2331),AllocFactorMatrix,(P$4+1),FALSE)*$E2336</f>
        <v>-217.86447449332704</v>
      </c>
      <c r="Q2331" s="5">
        <f ca="1">VLOOKUP(CONCATENATE($F2331," ",$G2331),AllocFactorMatrix,(Q$4+1),FALSE)*$E2336</f>
        <v>206.35072995400424</v>
      </c>
      <c r="R2331" s="5">
        <f ca="1">VLOOKUP(CONCATENATE($F2331," ",$G2331),AllocFactorMatrix,(R$4+1),FALSE)*$E2336</f>
        <v>14.667994549741982</v>
      </c>
      <c r="S2331" s="5">
        <f ca="1">VLOOKUP(CONCATENATE($F2331," ",$G2331),AllocFactorMatrix,(S$4+1),FALSE)*$E2336</f>
        <v>0</v>
      </c>
      <c r="T2331" s="5">
        <f t="shared" ca="1" si="3272"/>
        <v>3.1542500104191813</v>
      </c>
      <c r="U2331" s="5">
        <f ca="1">VLOOKUP(CONCATENATE($F2331," ",$G2331),AllocFactorMatrix,(U$4+1),FALSE)*$E2336</f>
        <v>-26.630904777220355</v>
      </c>
      <c r="V2331" s="5">
        <f ca="1">VLOOKUP(CONCATENATE($F2331," ",$G2331),AllocFactorMatrix,(V$4+1),FALSE)*$E2336</f>
        <v>805.89383337522145</v>
      </c>
      <c r="W2331" s="5">
        <f ca="1">VLOOKUP(CONCATENATE($F2331," ",$G2331),AllocFactorMatrix,(W$4+1),FALSE)*$E2336</f>
        <v>2224.5900233296438</v>
      </c>
      <c r="X2331" s="5">
        <f ca="1">VLOOKUP(CONCATENATE($F2331," ",$G2331),AllocFactorMatrix,(X$4+1),FALSE)*$E2336</f>
        <v>9.2195865549032897E-155</v>
      </c>
      <c r="Y2331" s="5">
        <f t="shared" ca="1" si="3313"/>
        <v>3003.8529519276449</v>
      </c>
      <c r="Z2331" s="5">
        <f ca="1">VLOOKUP(CONCATENATE($F2331," ",$G2331),AllocFactorMatrix,(Z$4+1),FALSE)*$E2336</f>
        <v>-3.2547477135921521</v>
      </c>
      <c r="AA2331" s="5">
        <f ca="1">VLOOKUP(CONCATENATE($F2331," ",$G2331),AllocFactorMatrix,(AA$4+1),FALSE)*$E2336</f>
        <v>-2.8119184297904423</v>
      </c>
      <c r="AB2331" s="5">
        <f t="shared" ca="1" si="3270"/>
        <v>-6.0666661433825944</v>
      </c>
      <c r="AC2331" s="5">
        <f ca="1">VLOOKUP(CONCATENATE($F2331," ",$G2331),AllocFactorMatrix,(AC$4+1),FALSE)*$E2336</f>
        <v>1.0786960678427577</v>
      </c>
      <c r="AD2331" s="5">
        <f ca="1">VLOOKUP(CONCATENATE($F2331," ",$G2331),AllocFactorMatrix,(AD$4+1),FALSE)*$E2336</f>
        <v>0</v>
      </c>
      <c r="AE2331" s="5">
        <f ca="1">VLOOKUP(CONCATENATE($F2331," ",$G2331),AllocFactorMatrix,(AE$4+1),FALSE)*$E2336</f>
        <v>0</v>
      </c>
    </row>
    <row r="2332" spans="4:31" hidden="1" outlineLevel="1">
      <c r="E2332" s="44"/>
      <c r="F2332" s="167" t="str">
        <f>F2336</f>
        <v>RSALE</v>
      </c>
      <c r="G2332" s="48" t="str">
        <f>$G$11</f>
        <v>DISTPRI</v>
      </c>
      <c r="H2332" s="4">
        <f t="shared" ca="1" si="3310"/>
        <v>144413.40028083418</v>
      </c>
      <c r="I2332" s="5">
        <f t="shared" ref="I2332:N2332" ca="1" si="3315">VLOOKUP(CONCATENATE($F2332," ",$G2332),AllocFactorMatrix,(I$4+1),FALSE)*$E2336</f>
        <v>74908.282245013179</v>
      </c>
      <c r="J2332" s="47">
        <f t="shared" ca="1" si="3315"/>
        <v>-5.5884306943328026</v>
      </c>
      <c r="K2332" s="47">
        <f t="shared" ca="1" si="3315"/>
        <v>-24.070359204626115</v>
      </c>
      <c r="L2332" s="5">
        <f t="shared" ca="1" si="3315"/>
        <v>29318.537511756494</v>
      </c>
      <c r="M2332" s="5">
        <f t="shared" ca="1" si="3315"/>
        <v>334.07688002953171</v>
      </c>
      <c r="N2332" s="5">
        <f t="shared" ca="1" si="3315"/>
        <v>0</v>
      </c>
      <c r="O2332" s="5">
        <f t="shared" ca="1" si="3269"/>
        <v>29652.614391786024</v>
      </c>
      <c r="P2332" s="5">
        <f ca="1">VLOOKUP(CONCATENATE($F2332," ",$G2332),AllocFactorMatrix,(P$4+1),FALSE)*$E2336</f>
        <v>16065.986219251015</v>
      </c>
      <c r="Q2332" s="5">
        <f ca="1">VLOOKUP(CONCATENATE($F2332," ",$G2332),AllocFactorMatrix,(Q$4+1),FALSE)*$E2336</f>
        <v>3980.4350453827064</v>
      </c>
      <c r="R2332" s="5">
        <f ca="1">VLOOKUP(CONCATENATE($F2332," ",$G2332),AllocFactorMatrix,(R$4+1),FALSE)*$E2336</f>
        <v>0</v>
      </c>
      <c r="S2332" s="5">
        <f ca="1">VLOOKUP(CONCATENATE($F2332," ",$G2332),AllocFactorMatrix,(S$4+1),FALSE)*$E2336</f>
        <v>0</v>
      </c>
      <c r="T2332" s="5">
        <f t="shared" ca="1" si="3272"/>
        <v>20046.421264633722</v>
      </c>
      <c r="U2332" s="5">
        <f ca="1">VLOOKUP(CONCATENATE($F2332," ",$G2332),AllocFactorMatrix,(U$4+1),FALSE)*$E2336</f>
        <v>657.15140400972587</v>
      </c>
      <c r="V2332" s="5">
        <f ca="1">VLOOKUP(CONCATENATE($F2332," ",$G2332),AllocFactorMatrix,(V$4+1),FALSE)*$E2336</f>
        <v>14245.892869056448</v>
      </c>
      <c r="W2332" s="5">
        <f ca="1">VLOOKUP(CONCATENATE($F2332," ",$G2332),AllocFactorMatrix,(W$4+1),FALSE)*$E2336</f>
        <v>-1.4275626699844924E-82</v>
      </c>
      <c r="X2332" s="5">
        <f ca="1">VLOOKUP(CONCATENATE($F2332," ",$G2332),AllocFactorMatrix,(X$4+1),FALSE)*$E2336</f>
        <v>1.4346780064551989E-154</v>
      </c>
      <c r="Y2332" s="5">
        <f t="shared" ca="1" si="3313"/>
        <v>14903.044273066174</v>
      </c>
      <c r="Z2332" s="5">
        <f ca="1">VLOOKUP(CONCATENATE($F2332," ",$G2332),AllocFactorMatrix,(Z$4+1),FALSE)*$E2336</f>
        <v>4781.3146666314751</v>
      </c>
      <c r="AA2332" s="5">
        <f ca="1">VLOOKUP(CONCATENATE($F2332," ",$G2332),AllocFactorMatrix,(AA$4+1),FALSE)*$E2336</f>
        <v>81.952329431411371</v>
      </c>
      <c r="AB2332" s="5">
        <f t="shared" ca="1" si="3270"/>
        <v>4863.2669960628864</v>
      </c>
      <c r="AC2332" s="5">
        <f ca="1">VLOOKUP(CONCATENATE($F2332," ",$G2332),AllocFactorMatrix,(AC$4+1),FALSE)*$E2336</f>
        <v>69.42990017117485</v>
      </c>
      <c r="AD2332" s="5">
        <f ca="1">VLOOKUP(CONCATENATE($F2332," ",$G2332),AllocFactorMatrix,(AD$4+1),FALSE)*$E2336</f>
        <v>0</v>
      </c>
      <c r="AE2332" s="5">
        <f ca="1">VLOOKUP(CONCATENATE($F2332," ",$G2332),AllocFactorMatrix,(AE$4+1),FALSE)*$E2336</f>
        <v>0</v>
      </c>
    </row>
    <row r="2333" spans="4:31" hidden="1" outlineLevel="1">
      <c r="E2333" s="44"/>
      <c r="F2333" s="167" t="str">
        <f>F2336</f>
        <v>RSALE</v>
      </c>
      <c r="G2333" s="48" t="str">
        <f>$G$12</f>
        <v>DISTSEC</v>
      </c>
      <c r="H2333" s="4">
        <f t="shared" ca="1" si="3310"/>
        <v>55821.051415804381</v>
      </c>
      <c r="I2333" s="5">
        <f t="shared" ref="I2333:N2333" ca="1" si="3316">VLOOKUP(CONCATENATE($F2333," ",$G2333),AllocFactorMatrix,(I$4+1),FALSE)*$E2336</f>
        <v>34422.750370566653</v>
      </c>
      <c r="J2333" s="47">
        <f t="shared" ca="1" si="3316"/>
        <v>-8.6357154693252536</v>
      </c>
      <c r="K2333" s="47">
        <f t="shared" ca="1" si="3316"/>
        <v>-25.728835325755213</v>
      </c>
      <c r="L2333" s="5">
        <f t="shared" ca="1" si="3316"/>
        <v>12420.664794461774</v>
      </c>
      <c r="M2333" s="5">
        <f t="shared" ca="1" si="3316"/>
        <v>0</v>
      </c>
      <c r="N2333" s="5">
        <f t="shared" ca="1" si="3316"/>
        <v>0</v>
      </c>
      <c r="O2333" s="5">
        <f t="shared" ca="1" si="3269"/>
        <v>12420.664794461774</v>
      </c>
      <c r="P2333" s="5">
        <f ca="1">VLOOKUP(CONCATENATE($F2333," ",$G2333),AllocFactorMatrix,(P$4+1),FALSE)*$E2336</f>
        <v>5837.8852127307473</v>
      </c>
      <c r="Q2333" s="5">
        <f ca="1">VLOOKUP(CONCATENATE($F2333," ",$G2333),AllocFactorMatrix,(Q$4+1),FALSE)*$E2336</f>
        <v>0</v>
      </c>
      <c r="R2333" s="5">
        <f ca="1">VLOOKUP(CONCATENATE($F2333," ",$G2333),AllocFactorMatrix,(R$4+1),FALSE)*$E2336</f>
        <v>0</v>
      </c>
      <c r="S2333" s="5">
        <f ca="1">VLOOKUP(CONCATENATE($F2333," ",$G2333),AllocFactorMatrix,(S$4+1),FALSE)*$E2336</f>
        <v>0</v>
      </c>
      <c r="T2333" s="5">
        <f t="shared" ca="1" si="3272"/>
        <v>5837.8852127307473</v>
      </c>
      <c r="U2333" s="5">
        <f ca="1">VLOOKUP(CONCATENATE($F2333," ",$G2333),AllocFactorMatrix,(U$4+1),FALSE)*$E2336</f>
        <v>194.50146750677678</v>
      </c>
      <c r="V2333" s="5">
        <f ca="1">VLOOKUP(CONCATENATE($F2333," ",$G2333),AllocFactorMatrix,(V$4+1),FALSE)*$E2336</f>
        <v>1.5008494506978719E-125</v>
      </c>
      <c r="W2333" s="5">
        <f ca="1">VLOOKUP(CONCATENATE($F2333," ",$G2333),AllocFactorMatrix,(W$4+1),FALSE)*$E2336</f>
        <v>-5.4159367032627902E-84</v>
      </c>
      <c r="X2333" s="5">
        <f ca="1">VLOOKUP(CONCATENATE($F2333," ",$G2333),AllocFactorMatrix,(X$4+1),FALSE)*$E2336</f>
        <v>0</v>
      </c>
      <c r="Y2333" s="5">
        <f t="shared" ca="1" si="3313"/>
        <v>194.50146750677678</v>
      </c>
      <c r="Z2333" s="5">
        <f ca="1">VLOOKUP(CONCATENATE($F2333," ",$G2333),AllocFactorMatrix,(Z$4+1),FALSE)*$E2336</f>
        <v>1801.172911210256</v>
      </c>
      <c r="AA2333" s="5">
        <f ca="1">VLOOKUP(CONCATENATE($F2333," ",$G2333),AllocFactorMatrix,(AA$4+1),FALSE)*$E2336</f>
        <v>0</v>
      </c>
      <c r="AB2333" s="5">
        <f t="shared" ca="1" si="3270"/>
        <v>1801.172911210256</v>
      </c>
      <c r="AC2333" s="5">
        <f ca="1">VLOOKUP(CONCATENATE($F2333," ",$G2333),AllocFactorMatrix,(AC$4+1),FALSE)*$E2336</f>
        <v>23.64521755728698</v>
      </c>
      <c r="AD2333" s="5">
        <f ca="1">VLOOKUP(CONCATENATE($F2333," ",$G2333),AllocFactorMatrix,(AD$4+1),FALSE)*$E2336</f>
        <v>942.61221285249917</v>
      </c>
      <c r="AE2333" s="5">
        <f ca="1">VLOOKUP(CONCATENATE($F2333," ",$G2333),AllocFactorMatrix,(AE$4+1),FALSE)*$E2336</f>
        <v>212.18377971323477</v>
      </c>
    </row>
    <row r="2334" spans="4:31" hidden="1" outlineLevel="1">
      <c r="E2334" s="44"/>
      <c r="F2334" s="167" t="str">
        <f>F2336</f>
        <v>RSALE</v>
      </c>
      <c r="G2334" s="48" t="str">
        <f>$G$13</f>
        <v>ENERGY</v>
      </c>
      <c r="H2334" s="4">
        <f t="shared" ca="1" si="3310"/>
        <v>369713.97561428504</v>
      </c>
      <c r="I2334" s="5">
        <f t="shared" ref="I2334:N2334" ca="1" si="3317">VLOOKUP(CONCATENATE($F2334," ",$G2334),AllocFactorMatrix,(I$4+1),FALSE)*$E2336</f>
        <v>155585.38533092599</v>
      </c>
      <c r="J2334" s="47">
        <f t="shared" ca="1" si="3317"/>
        <v>54.518162582696327</v>
      </c>
      <c r="K2334" s="47">
        <f t="shared" ca="1" si="3317"/>
        <v>177.92818895303716</v>
      </c>
      <c r="L2334" s="5">
        <f t="shared" ca="1" si="3317"/>
        <v>44800.37399924764</v>
      </c>
      <c r="M2334" s="5">
        <f t="shared" ca="1" si="3317"/>
        <v>606.96907264474532</v>
      </c>
      <c r="N2334" s="5">
        <f t="shared" ca="1" si="3317"/>
        <v>118.47852211265607</v>
      </c>
      <c r="O2334" s="5">
        <f t="shared" ca="1" si="3269"/>
        <v>45525.821594005043</v>
      </c>
      <c r="P2334" s="5">
        <f ca="1">VLOOKUP(CONCATENATE($F2334," ",$G2334),AllocFactorMatrix,(P$4+1),FALSE)*$E2336</f>
        <v>28235.785964395538</v>
      </c>
      <c r="Q2334" s="5">
        <f ca="1">VLOOKUP(CONCATENATE($F2334," ",$G2334),AllocFactorMatrix,(Q$4+1),FALSE)*$E2336</f>
        <v>4351.503853806912</v>
      </c>
      <c r="R2334" s="5">
        <f ca="1">VLOOKUP(CONCATENATE($F2334," ",$G2334),AllocFactorMatrix,(R$4+1),FALSE)*$E2336</f>
        <v>922.47427309985824</v>
      </c>
      <c r="S2334" s="5">
        <f ca="1">VLOOKUP(CONCATENATE($F2334," ",$G2334),AllocFactorMatrix,(S$4+1),FALSE)*$E2336</f>
        <v>42.230241796211388</v>
      </c>
      <c r="T2334" s="5">
        <f t="shared" ca="1" si="3272"/>
        <v>33551.994333098519</v>
      </c>
      <c r="U2334" s="5">
        <f ca="1">VLOOKUP(CONCATENATE($F2334," ",$G2334),AllocFactorMatrix,(U$4+1),FALSE)*$E2336</f>
        <v>1557.0005169583178</v>
      </c>
      <c r="V2334" s="5">
        <f ca="1">VLOOKUP(CONCATENATE($F2334," ",$G2334),AllocFactorMatrix,(V$4+1),FALSE)*$E2336</f>
        <v>20111.183616289796</v>
      </c>
      <c r="W2334" s="5">
        <f ca="1">VLOOKUP(CONCATENATE($F2334," ",$G2334),AllocFactorMatrix,(W$4+1),FALSE)*$E2336</f>
        <v>85326.143848089545</v>
      </c>
      <c r="X2334" s="5">
        <f ca="1">VLOOKUP(CONCATENATE($F2334," ",$G2334),AllocFactorMatrix,(X$4+1),FALSE)*$E2336</f>
        <v>15563.685009835284</v>
      </c>
      <c r="Y2334" s="5">
        <f t="shared" ca="1" si="3313"/>
        <v>122558.01299117295</v>
      </c>
      <c r="Z2334" s="5">
        <f ca="1">VLOOKUP(CONCATENATE($F2334," ",$G2334),AllocFactorMatrix,(Z$4+1),FALSE)*$E2336</f>
        <v>7980.9357920384628</v>
      </c>
      <c r="AA2334" s="5">
        <f ca="1">VLOOKUP(CONCATENATE($F2334," ",$G2334),AllocFactorMatrix,(AA$4+1),FALSE)*$E2336</f>
        <v>161.88401676494934</v>
      </c>
      <c r="AB2334" s="5">
        <f t="shared" ca="1" si="3270"/>
        <v>8142.8198088034123</v>
      </c>
      <c r="AC2334" s="5">
        <f ca="1">VLOOKUP(CONCATENATE($F2334," ",$G2334),AllocFactorMatrix,(AC$4+1),FALSE)*$E2336</f>
        <v>145.47612263634917</v>
      </c>
      <c r="AD2334" s="5">
        <f ca="1">VLOOKUP(CONCATENATE($F2334," ",$G2334),AllocFactorMatrix,(AD$4+1),FALSE)*$E2336</f>
        <v>3283.3487627260283</v>
      </c>
      <c r="AE2334" s="5">
        <f ca="1">VLOOKUP(CONCATENATE($F2334," ",$G2334),AllocFactorMatrix,(AE$4+1),FALSE)*$E2336</f>
        <v>688.67031938122045</v>
      </c>
    </row>
    <row r="2335" spans="4:31" hidden="1" outlineLevel="1">
      <c r="E2335" s="44"/>
      <c r="F2335" s="167" t="str">
        <f>F2336</f>
        <v>RSALE</v>
      </c>
      <c r="G2335" s="48" t="str">
        <f>$G$14</f>
        <v>CUSTOMER</v>
      </c>
      <c r="H2335" s="4">
        <f t="shared" ca="1" si="3310"/>
        <v>55598.704974312233</v>
      </c>
      <c r="I2335" s="5">
        <f t="shared" ref="I2335:N2335" ca="1" si="3318">VLOOKUP(CONCATENATE($F2335," ",$G2335),AllocFactorMatrix,(I$4+1),FALSE)*$E2336</f>
        <v>27766.940003940665</v>
      </c>
      <c r="J2335" s="47">
        <f t="shared" ca="1" si="3318"/>
        <v>4.0320459632700469</v>
      </c>
      <c r="K2335" s="47">
        <f t="shared" ca="1" si="3318"/>
        <v>20.098611975396288</v>
      </c>
      <c r="L2335" s="5">
        <f t="shared" ca="1" si="3318"/>
        <v>9524.6187773875427</v>
      </c>
      <c r="M2335" s="5">
        <f t="shared" ca="1" si="3318"/>
        <v>422.33607176188514</v>
      </c>
      <c r="N2335" s="5">
        <f t="shared" ca="1" si="3318"/>
        <v>47.849452313484328</v>
      </c>
      <c r="O2335" s="5">
        <f t="shared" ca="1" si="3269"/>
        <v>9994.8043014629129</v>
      </c>
      <c r="P2335" s="5">
        <f ca="1">VLOOKUP(CONCATENATE($F2335," ",$G2335),AllocFactorMatrix,(P$4+1),FALSE)*$E2336</f>
        <v>608.57377040655786</v>
      </c>
      <c r="Q2335" s="5">
        <f ca="1">VLOOKUP(CONCATENATE($F2335," ",$G2335),AllocFactorMatrix,(Q$4+1),FALSE)*$E2336</f>
        <v>224.0192895190809</v>
      </c>
      <c r="R2335" s="5">
        <f ca="1">VLOOKUP(CONCATENATE($F2335," ",$G2335),AllocFactorMatrix,(R$4+1),FALSE)*$E2336</f>
        <v>212.64837999695823</v>
      </c>
      <c r="S2335" s="5">
        <f ca="1">VLOOKUP(CONCATENATE($F2335," ",$G2335),AllocFactorMatrix,(S$4+1),FALSE)*$E2336</f>
        <v>10.901234689733982</v>
      </c>
      <c r="T2335" s="5">
        <f t="shared" ca="1" si="3272"/>
        <v>1056.1426746123309</v>
      </c>
      <c r="U2335" s="5">
        <f ca="1">VLOOKUP(CONCATENATE($F2335," ",$G2335),AllocFactorMatrix,(U$4+1),FALSE)*$E2336</f>
        <v>3.8714621502338455</v>
      </c>
      <c r="V2335" s="5">
        <f ca="1">VLOOKUP(CONCATENATE($F2335," ",$G2335),AllocFactorMatrix,(V$4+1),FALSE)*$E2336</f>
        <v>163.57268763469978</v>
      </c>
      <c r="W2335" s="5">
        <f ca="1">VLOOKUP(CONCATENATE($F2335," ",$G2335),AllocFactorMatrix,(W$4+1),FALSE)*$E2336</f>
        <v>388.25320009182309</v>
      </c>
      <c r="X2335" s="5">
        <f ca="1">VLOOKUP(CONCATENATE($F2335," ",$G2335),AllocFactorMatrix,(X$4+1),FALSE)*$E2336</f>
        <v>146.47573880093231</v>
      </c>
      <c r="Y2335" s="5">
        <f t="shared" ca="1" si="3313"/>
        <v>702.17308867768895</v>
      </c>
      <c r="Z2335" s="5">
        <f ca="1">VLOOKUP(CONCATENATE($F2335," ",$G2335),AllocFactorMatrix,(Z$4+1),FALSE)*$E2336</f>
        <v>134.15216521094251</v>
      </c>
      <c r="AA2335" s="5">
        <f ca="1">VLOOKUP(CONCATENATE($F2335," ",$G2335),AllocFactorMatrix,(AA$4+1),FALSE)*$E2336</f>
        <v>2.1549941947381899</v>
      </c>
      <c r="AB2335" s="5">
        <f t="shared" ca="1" si="3270"/>
        <v>136.30715940568069</v>
      </c>
      <c r="AC2335" s="5">
        <f ca="1">VLOOKUP(CONCATENATE($F2335," ",$G2335),AllocFactorMatrix,(AC$4+1),FALSE)*$E2336</f>
        <v>13.664405966432147</v>
      </c>
      <c r="AD2335" s="5">
        <f ca="1">VLOOKUP(CONCATENATE($F2335," ",$G2335),AllocFactorMatrix,(AD$4+1),FALSE)*$E2336</f>
        <v>13569.05291931626</v>
      </c>
      <c r="AE2335" s="5">
        <f ca="1">VLOOKUP(CONCATENATE($F2335," ",$G2335),AllocFactorMatrix,(AE$4+1),FALSE)*$E2336</f>
        <v>2335.4897629916072</v>
      </c>
    </row>
    <row r="2336" spans="4:31" collapsed="1">
      <c r="D2336" s="48" t="s">
        <v>307</v>
      </c>
      <c r="E2336" s="54">
        <v>1191482</v>
      </c>
      <c r="F2336" s="87" t="s">
        <v>70</v>
      </c>
      <c r="G2336" s="48" t="str">
        <f>$G$15</f>
        <v>TOTAL</v>
      </c>
      <c r="H2336" s="4">
        <f t="shared" ca="1" si="3310"/>
        <v>1191482</v>
      </c>
      <c r="I2336" s="5">
        <f t="shared" ref="I2336:N2336" ca="1" si="3319">VLOOKUP(CONCATENATE($F2336," ",$G2336),AllocFactorMatrix,(I$4+1),FALSE)*$E2336</f>
        <v>517280.9742485765</v>
      </c>
      <c r="J2336" s="47">
        <f t="shared" ca="1" si="3319"/>
        <v>50.711209804651908</v>
      </c>
      <c r="K2336" s="47">
        <f t="shared" ca="1" si="3319"/>
        <v>131.22228590743987</v>
      </c>
      <c r="L2336" s="5">
        <f t="shared" ca="1" si="3319"/>
        <v>174145.0627453097</v>
      </c>
      <c r="M2336" s="5">
        <f t="shared" ca="1" si="3319"/>
        <v>2276.8622538593672</v>
      </c>
      <c r="N2336" s="5">
        <f t="shared" ca="1" si="3319"/>
        <v>255.90431810752287</v>
      </c>
      <c r="O2336" s="5">
        <f t="shared" ca="1" si="3269"/>
        <v>176677.8293172766</v>
      </c>
      <c r="P2336" s="5">
        <f ca="1">VLOOKUP(CONCATENATE($F2336," ",$G2336),AllocFactorMatrix,(P$4+1),FALSE)*$E2336</f>
        <v>94745.534323121348</v>
      </c>
      <c r="Q2336" s="5">
        <f ca="1">VLOOKUP(CONCATENATE($F2336," ",$G2336),AllocFactorMatrix,(Q$4+1),FALSE)*$E2336</f>
        <v>18700.571490040489</v>
      </c>
      <c r="R2336" s="5">
        <f ca="1">VLOOKUP(CONCATENATE($F2336," ",$G2336),AllocFactorMatrix,(R$4+1),FALSE)*$E2336</f>
        <v>2857.9355484423663</v>
      </c>
      <c r="S2336" s="5">
        <f ca="1">VLOOKUP(CONCATENATE($F2336," ",$G2336),AllocFactorMatrix,(S$4+1),FALSE)*$E2336</f>
        <v>85.610453698354092</v>
      </c>
      <c r="T2336" s="5">
        <f t="shared" ca="1" si="3272"/>
        <v>116389.65181530255</v>
      </c>
      <c r="U2336" s="5">
        <f ca="1">VLOOKUP(CONCATENATE($F2336," ",$G2336),AllocFactorMatrix,(U$4+1),FALSE)*$E2336</f>
        <v>4354.4998639270052</v>
      </c>
      <c r="V2336" s="5">
        <f ca="1">VLOOKUP(CONCATENATE($F2336," ",$G2336),AllocFactorMatrix,(V$4+1),FALSE)*$E2336</f>
        <v>71593.006592597856</v>
      </c>
      <c r="W2336" s="5">
        <f ca="1">VLOOKUP(CONCATENATE($F2336," ",$G2336),AllocFactorMatrix,(W$4+1),FALSE)*$E2336</f>
        <v>210806.23140019501</v>
      </c>
      <c r="X2336" s="5">
        <f ca="1">VLOOKUP(CONCATENATE($F2336," ",$G2336),AllocFactorMatrix,(X$4+1),FALSE)*$E2336</f>
        <v>43346.265145258039</v>
      </c>
      <c r="Y2336" s="5">
        <f t="shared" ca="1" si="3313"/>
        <v>330100.00300197792</v>
      </c>
      <c r="Z2336" s="5">
        <f ca="1">VLOOKUP(CONCATENATE($F2336," ",$G2336),AllocFactorMatrix,(Z$4+1),FALSE)*$E2336</f>
        <v>27688.621469933722</v>
      </c>
      <c r="AA2336" s="5">
        <f ca="1">VLOOKUP(CONCATENATE($F2336," ",$G2336),AllocFactorMatrix,(AA$4+1),FALSE)*$E2336</f>
        <v>474.4339009572015</v>
      </c>
      <c r="AB2336" s="5">
        <f t="shared" ca="1" si="3270"/>
        <v>28163.055370890925</v>
      </c>
      <c r="AC2336" s="5">
        <f ca="1">VLOOKUP(CONCATENATE($F2336," ",$G2336),AllocFactorMatrix,(AC$4+1),FALSE)*$E2336</f>
        <v>438.70768414607818</v>
      </c>
      <c r="AD2336" s="5">
        <f ca="1">VLOOKUP(CONCATENATE($F2336," ",$G2336),AllocFactorMatrix,(AD$4+1),FALSE)*$E2336</f>
        <v>18794.447007940773</v>
      </c>
      <c r="AE2336" s="5">
        <f ca="1">VLOOKUP(CONCATENATE($F2336," ",$G2336),AllocFactorMatrix,(AE$4+1),FALSE)*$E2336</f>
        <v>3455.3980581765159</v>
      </c>
    </row>
    <row r="2337" spans="4:31" hidden="1" outlineLevel="1">
      <c r="E2337" s="44"/>
      <c r="F2337" s="167" t="str">
        <f>F2344</f>
        <v>TDPLANT</v>
      </c>
      <c r="G2337" s="48" t="str">
        <f>$G$8</f>
        <v>PRODUCTION</v>
      </c>
      <c r="H2337" s="4">
        <f t="shared" si="3310"/>
        <v>1873.3227779447825</v>
      </c>
      <c r="I2337" s="5">
        <f t="shared" ref="I2337:N2337" si="3320">VLOOKUP(CONCATENATE($F2337," ",$G2337),AllocFactorMatrix,(I$4+1),FALSE)*$E2344</f>
        <v>963.39544484304247</v>
      </c>
      <c r="J2337" s="47">
        <f t="shared" si="3320"/>
        <v>0.21552807589819983</v>
      </c>
      <c r="K2337" s="47">
        <f t="shared" si="3320"/>
        <v>0.37737429306780573</v>
      </c>
      <c r="L2337" s="5">
        <f t="shared" si="3320"/>
        <v>224.5361423831072</v>
      </c>
      <c r="M2337" s="5">
        <f t="shared" si="3320"/>
        <v>3.1244175635542928</v>
      </c>
      <c r="N2337" s="5">
        <f t="shared" si="3320"/>
        <v>0.43514921719784544</v>
      </c>
      <c r="O2337" s="5">
        <f t="shared" ref="O2337:O2344" si="3321">SUBTOTAL(9,L2337:N2337)</f>
        <v>228.09570916385934</v>
      </c>
      <c r="P2337" s="5">
        <f>VLOOKUP(CONCATENATE($F2337," ",$G2337),AllocFactorMatrix,(P$4+1),FALSE)*$E2344</f>
        <v>133.55246030479054</v>
      </c>
      <c r="Q2337" s="5">
        <f>VLOOKUP(CONCATENATE($F2337," ",$G2337),AllocFactorMatrix,(Q$4+1),FALSE)*$E2344</f>
        <v>23.967188123440419</v>
      </c>
      <c r="R2337" s="5">
        <f>VLOOKUP(CONCATENATE($F2337," ",$G2337),AllocFactorMatrix,(R$4+1),FALSE)*$E2344</f>
        <v>4.8603011707115895</v>
      </c>
      <c r="S2337" s="5">
        <f>VLOOKUP(CONCATENATE($F2337," ",$G2337),AllocFactorMatrix,(S$4+1),FALSE)*$E2344</f>
        <v>0.1845677390228028</v>
      </c>
      <c r="T2337" s="5">
        <f t="shared" ref="T2337:T2344" si="3322">SUBTOTAL(9,P2337:S2337)</f>
        <v>162.56451733796536</v>
      </c>
      <c r="U2337" s="5">
        <f>VLOOKUP(CONCATENATE($F2337," ",$G2337),AllocFactorMatrix,(U$4+1),FALSE)*$E2344</f>
        <v>6.3341047342166004</v>
      </c>
      <c r="V2337" s="5">
        <f>VLOOKUP(CONCATENATE($F2337," ",$G2337),AllocFactorMatrix,(V$4+1),FALSE)*$E2344</f>
        <v>85.514071538230297</v>
      </c>
      <c r="W2337" s="5">
        <f>VLOOKUP(CONCATENATE($F2337," ",$G2337),AllocFactorMatrix,(W$4+1),FALSE)*$E2344</f>
        <v>327.05699573404331</v>
      </c>
      <c r="X2337" s="5">
        <f>VLOOKUP(CONCATENATE($F2337," ",$G2337),AllocFactorMatrix,(X$4+1),FALSE)*$E2344</f>
        <v>59.249408129529392</v>
      </c>
      <c r="Y2337" s="5">
        <f>SUBTOTAL(9,U2337:X2337)</f>
        <v>478.1545801360196</v>
      </c>
      <c r="Z2337" s="5">
        <f>VLOOKUP(CONCATENATE($F2337," ",$G2337),AllocFactorMatrix,(Z$4+1),FALSE)*$E2344</f>
        <v>36.70945369181424</v>
      </c>
      <c r="AA2337" s="5">
        <f>VLOOKUP(CONCATENATE($F2337," ",$G2337),AllocFactorMatrix,(AA$4+1),FALSE)*$E2344</f>
        <v>0.73318194605560028</v>
      </c>
      <c r="AB2337" s="5">
        <f t="shared" si="3270"/>
        <v>37.442635637869842</v>
      </c>
      <c r="AC2337" s="5">
        <f>VLOOKUP(CONCATENATE($F2337," ",$G2337),AllocFactorMatrix,(AC$4+1),FALSE)*$E2344</f>
        <v>0.48425708287923785</v>
      </c>
      <c r="AD2337" s="5">
        <f>VLOOKUP(CONCATENATE($F2337," ",$G2337),AllocFactorMatrix,(AD$4+1),FALSE)*$E2344</f>
        <v>2.1513456800675246</v>
      </c>
      <c r="AE2337" s="5">
        <f>VLOOKUP(CONCATENATE($F2337," ",$G2337),AllocFactorMatrix,(AE$4+1),FALSE)*$E2344</f>
        <v>0.44138569411287204</v>
      </c>
    </row>
    <row r="2338" spans="4:31" hidden="1" outlineLevel="1">
      <c r="E2338" s="44"/>
      <c r="F2338" s="167" t="str">
        <f>F2344</f>
        <v>TDPLANT</v>
      </c>
      <c r="G2338" s="48" t="str">
        <f>$G$9</f>
        <v>BULKTRAN</v>
      </c>
      <c r="H2338" s="4">
        <f t="shared" si="3310"/>
        <v>77422.40227267197</v>
      </c>
      <c r="I2338" s="5">
        <f t="shared" ref="I2338:N2338" si="3323">VLOOKUP(CONCATENATE($F2338," ",$G2338),AllocFactorMatrix,(I$4+1),FALSE)*$E2344</f>
        <v>39816.090722031659</v>
      </c>
      <c r="J2338" s="47">
        <f t="shared" si="3323"/>
        <v>8.9075420369106624</v>
      </c>
      <c r="K2338" s="47">
        <f t="shared" si="3323"/>
        <v>15.596470970856934</v>
      </c>
      <c r="L2338" s="5">
        <f t="shared" si="3323"/>
        <v>9279.8356722117896</v>
      </c>
      <c r="M2338" s="5">
        <f t="shared" si="3323"/>
        <v>129.12879527290534</v>
      </c>
      <c r="N2338" s="5">
        <f t="shared" si="3323"/>
        <v>17.984246035534486</v>
      </c>
      <c r="O2338" s="5">
        <f t="shared" si="3321"/>
        <v>9426.9487135202289</v>
      </c>
      <c r="P2338" s="5">
        <f>VLOOKUP(CONCATENATE($F2338," ",$G2338),AllocFactorMatrix,(P$4+1),FALSE)*$E2344</f>
        <v>5519.5785947611685</v>
      </c>
      <c r="Q2338" s="5">
        <f>VLOOKUP(CONCATENATE($F2338," ",$G2338),AllocFactorMatrix,(Q$4+1),FALSE)*$E2344</f>
        <v>990.53793723342301</v>
      </c>
      <c r="R2338" s="5">
        <f>VLOOKUP(CONCATENATE($F2338," ",$G2338),AllocFactorMatrix,(R$4+1),FALSE)*$E2344</f>
        <v>200.87098541448634</v>
      </c>
      <c r="S2338" s="5">
        <f>VLOOKUP(CONCATENATE($F2338," ",$G2338),AllocFactorMatrix,(S$4+1),FALSE)*$E2344</f>
        <v>7.6279848328423911</v>
      </c>
      <c r="T2338" s="5">
        <f t="shared" si="3322"/>
        <v>6718.6155022419198</v>
      </c>
      <c r="U2338" s="5">
        <f>VLOOKUP(CONCATENATE($F2338," ",$G2338),AllocFactorMatrix,(U$4+1),FALSE)*$E2344</f>
        <v>261.78169109104203</v>
      </c>
      <c r="V2338" s="5">
        <f>VLOOKUP(CONCATENATE($F2338," ",$G2338),AllocFactorMatrix,(V$4+1),FALSE)*$E2344</f>
        <v>3534.2039954643983</v>
      </c>
      <c r="W2338" s="5">
        <f>VLOOKUP(CONCATENATE($F2338," ",$G2338),AllocFactorMatrix,(W$4+1),FALSE)*$E2344</f>
        <v>13516.911547722095</v>
      </c>
      <c r="X2338" s="5">
        <f>VLOOKUP(CONCATENATE($F2338," ",$G2338),AllocFactorMatrix,(X$4+1),FALSE)*$E2344</f>
        <v>2448.713892036687</v>
      </c>
      <c r="Y2338" s="5">
        <f t="shared" ref="Y2338:Y2344" si="3324">SUBTOTAL(9,U2338:X2338)</f>
        <v>19761.611126314223</v>
      </c>
      <c r="Z2338" s="5">
        <f>VLOOKUP(CONCATENATE($F2338," ",$G2338),AllocFactorMatrix,(Z$4+1),FALSE)*$E2344</f>
        <v>1517.1619778497347</v>
      </c>
      <c r="AA2338" s="5">
        <f>VLOOKUP(CONCATENATE($F2338," ",$G2338),AllocFactorMatrix,(AA$4+1),FALSE)*$E2344</f>
        <v>30.301616056178844</v>
      </c>
      <c r="AB2338" s="5">
        <f t="shared" si="3270"/>
        <v>1547.4635939059135</v>
      </c>
      <c r="AC2338" s="5">
        <f>VLOOKUP(CONCATENATE($F2338," ",$G2338),AllocFactorMatrix,(AC$4+1),FALSE)*$E2344</f>
        <v>20.013820957859583</v>
      </c>
      <c r="AD2338" s="5">
        <f>VLOOKUP(CONCATENATE($F2338," ",$G2338),AllocFactorMatrix,(AD$4+1),FALSE)*$E2344</f>
        <v>88.91278781785708</v>
      </c>
      <c r="AE2338" s="5">
        <f>VLOOKUP(CONCATENATE($F2338," ",$G2338),AllocFactorMatrix,(AE$4+1),FALSE)*$E2344</f>
        <v>18.24199287455448</v>
      </c>
    </row>
    <row r="2339" spans="4:31" hidden="1" outlineLevel="1">
      <c r="E2339" s="44"/>
      <c r="F2339" s="167" t="str">
        <f>F2344</f>
        <v>TDPLANT</v>
      </c>
      <c r="G2339" s="48" t="str">
        <f>$G$10</f>
        <v>SUBTRAN</v>
      </c>
      <c r="H2339" s="4">
        <f t="shared" si="3310"/>
        <v>21435.947212221679</v>
      </c>
      <c r="I2339" s="5">
        <f t="shared" ref="I2339:N2339" si="3325">VLOOKUP(CONCATENATE($F2339," ",$G2339),AllocFactorMatrix,(I$4+1),FALSE)*$E2344</f>
        <v>10950.986078229445</v>
      </c>
      <c r="J2339" s="47">
        <f t="shared" si="3325"/>
        <v>1.7832019962367318</v>
      </c>
      <c r="K2339" s="47">
        <f t="shared" si="3325"/>
        <v>3.3188450925784521</v>
      </c>
      <c r="L2339" s="5">
        <f t="shared" si="3325"/>
        <v>2566.3785178490257</v>
      </c>
      <c r="M2339" s="5">
        <f t="shared" si="3325"/>
        <v>35.867177022279527</v>
      </c>
      <c r="N2339" s="5">
        <f t="shared" si="3325"/>
        <v>6.4917923931033394</v>
      </c>
      <c r="O2339" s="5">
        <f t="shared" si="3321"/>
        <v>2608.7374872644086</v>
      </c>
      <c r="P2339" s="5">
        <f>VLOOKUP(CONCATENATE($F2339," ",$G2339),AllocFactorMatrix,(P$4+1),FALSE)*$E2344</f>
        <v>1481.6562590949611</v>
      </c>
      <c r="Q2339" s="5">
        <f>VLOOKUP(CONCATENATE($F2339," ",$G2339),AllocFactorMatrix,(Q$4+1),FALSE)*$E2344</f>
        <v>266.63849900311027</v>
      </c>
      <c r="R2339" s="5">
        <f>VLOOKUP(CONCATENATE($F2339," ",$G2339),AllocFactorMatrix,(R$4+1),FALSE)*$E2344</f>
        <v>69.990550205227734</v>
      </c>
      <c r="S2339" s="5">
        <f>VLOOKUP(CONCATENATE($F2339," ",$G2339),AllocFactorMatrix,(S$4+1),FALSE)*$E2344</f>
        <v>0</v>
      </c>
      <c r="T2339" s="5">
        <f t="shared" si="3322"/>
        <v>1818.285308303299</v>
      </c>
      <c r="U2339" s="5">
        <f>VLOOKUP(CONCATENATE($F2339," ",$G2339),AllocFactorMatrix,(U$4+1),FALSE)*$E2344</f>
        <v>66.882927838099292</v>
      </c>
      <c r="V2339" s="5">
        <f>VLOOKUP(CONCATENATE($F2339," ",$G2339),AllocFactorMatrix,(V$4+1),FALSE)*$E2344</f>
        <v>938.43233257798568</v>
      </c>
      <c r="W2339" s="5">
        <f>VLOOKUP(CONCATENATE($F2339," ",$G2339),AllocFactorMatrix,(W$4+1),FALSE)*$E2344</f>
        <v>4627.1952942008893</v>
      </c>
      <c r="X2339" s="5">
        <f>VLOOKUP(CONCATENATE($F2339," ",$G2339),AllocFactorMatrix,(X$4+1),FALSE)*$E2344</f>
        <v>0</v>
      </c>
      <c r="Y2339" s="5">
        <f t="shared" si="3324"/>
        <v>5632.5105546169743</v>
      </c>
      <c r="Z2339" s="5">
        <f>VLOOKUP(CONCATENATE($F2339," ",$G2339),AllocFactorMatrix,(Z$4+1),FALSE)*$E2344</f>
        <v>406.75033590686223</v>
      </c>
      <c r="AA2339" s="5">
        <f>VLOOKUP(CONCATENATE($F2339," ",$G2339),AllocFactorMatrix,(AA$4+1),FALSE)*$E2344</f>
        <v>8.1669435571362055</v>
      </c>
      <c r="AB2339" s="5">
        <f t="shared" si="3270"/>
        <v>414.91727946399845</v>
      </c>
      <c r="AC2339" s="5">
        <f>VLOOKUP(CONCATENATE($F2339," ",$G2339),AllocFactorMatrix,(AC$4+1),FALSE)*$E2344</f>
        <v>5.4084572547381153</v>
      </c>
      <c r="AD2339" s="5">
        <f>VLOOKUP(CONCATENATE($F2339," ",$G2339),AllocFactorMatrix,(AD$4+1),FALSE)*$E2344</f>
        <v>0</v>
      </c>
      <c r="AE2339" s="5">
        <f>VLOOKUP(CONCATENATE($F2339," ",$G2339),AllocFactorMatrix,(AE$4+1),FALSE)*$E2344</f>
        <v>0</v>
      </c>
    </row>
    <row r="2340" spans="4:31" hidden="1" outlineLevel="1">
      <c r="E2340" s="44"/>
      <c r="F2340" s="167" t="str">
        <f>F2344</f>
        <v>TDPLANT</v>
      </c>
      <c r="G2340" s="48" t="str">
        <f>$G$11</f>
        <v>DISTPRI</v>
      </c>
      <c r="H2340" s="4">
        <f t="shared" si="3310"/>
        <v>84554.281567995276</v>
      </c>
      <c r="I2340" s="5">
        <f t="shared" ref="I2340:N2340" si="3326">VLOOKUP(CONCATENATE($F2340," ",$G2340),AllocFactorMatrix,(I$4+1),FALSE)*$E2344</f>
        <v>55357.65139440124</v>
      </c>
      <c r="J2340" s="47">
        <f t="shared" si="3326"/>
        <v>9.0898066355022458</v>
      </c>
      <c r="K2340" s="47">
        <f t="shared" si="3326"/>
        <v>16.818745923970489</v>
      </c>
      <c r="L2340" s="5">
        <f t="shared" si="3326"/>
        <v>12952.22104759528</v>
      </c>
      <c r="M2340" s="5">
        <f t="shared" si="3326"/>
        <v>180.99347895679372</v>
      </c>
      <c r="N2340" s="5">
        <f t="shared" si="3326"/>
        <v>0</v>
      </c>
      <c r="O2340" s="5">
        <f t="shared" si="3321"/>
        <v>13133.214526552074</v>
      </c>
      <c r="P2340" s="5">
        <f>VLOOKUP(CONCATENATE($F2340," ",$G2340),AllocFactorMatrix,(P$4+1),FALSE)*$E2344</f>
        <v>7511.2613393103647</v>
      </c>
      <c r="Q2340" s="5">
        <f>VLOOKUP(CONCATENATE($F2340," ",$G2340),AllocFactorMatrix,(Q$4+1),FALSE)*$E2344</f>
        <v>1351.6091756179633</v>
      </c>
      <c r="R2340" s="5">
        <f>VLOOKUP(CONCATENATE($F2340," ",$G2340),AllocFactorMatrix,(R$4+1),FALSE)*$E2344</f>
        <v>0</v>
      </c>
      <c r="S2340" s="5">
        <f>VLOOKUP(CONCATENATE($F2340," ",$G2340),AllocFactorMatrix,(S$4+1),FALSE)*$E2344</f>
        <v>0</v>
      </c>
      <c r="T2340" s="5">
        <f t="shared" si="3322"/>
        <v>8862.8705149283287</v>
      </c>
      <c r="U2340" s="5">
        <f>VLOOKUP(CONCATENATE($F2340," ",$G2340),AllocFactorMatrix,(U$4+1),FALSE)*$E2344</f>
        <v>340.13612486948603</v>
      </c>
      <c r="V2340" s="5">
        <f>VLOOKUP(CONCATENATE($F2340," ",$G2340),AllocFactorMatrix,(V$4+1),FALSE)*$E2344</f>
        <v>4703.355672647328</v>
      </c>
      <c r="W2340" s="5">
        <f>VLOOKUP(CONCATENATE($F2340," ",$G2340),AllocFactorMatrix,(W$4+1),FALSE)*$E2344</f>
        <v>0</v>
      </c>
      <c r="X2340" s="5">
        <f>VLOOKUP(CONCATENATE($F2340," ",$G2340),AllocFactorMatrix,(X$4+1),FALSE)*$E2344</f>
        <v>0</v>
      </c>
      <c r="Y2340" s="5">
        <f t="shared" si="3324"/>
        <v>5043.4917975168137</v>
      </c>
      <c r="Z2340" s="5">
        <f>VLOOKUP(CONCATENATE($F2340," ",$G2340),AllocFactorMatrix,(Z$4+1),FALSE)*$E2344</f>
        <v>2062.5653153542708</v>
      </c>
      <c r="AA2340" s="5">
        <f>VLOOKUP(CONCATENATE($F2340," ",$G2340),AllocFactorMatrix,(AA$4+1),FALSE)*$E2344</f>
        <v>41.398938564565256</v>
      </c>
      <c r="AB2340" s="5">
        <f t="shared" si="3270"/>
        <v>2103.9642539188362</v>
      </c>
      <c r="AC2340" s="5">
        <f>VLOOKUP(CONCATENATE($F2340," ",$G2340),AllocFactorMatrix,(AC$4+1),FALSE)*$E2344</f>
        <v>27.180528118505904</v>
      </c>
      <c r="AD2340" s="5">
        <f>VLOOKUP(CONCATENATE($F2340," ",$G2340),AllocFactorMatrix,(AD$4+1),FALSE)*$E2344</f>
        <v>0</v>
      </c>
      <c r="AE2340" s="5">
        <f>VLOOKUP(CONCATENATE($F2340," ",$G2340),AllocFactorMatrix,(AE$4+1),FALSE)*$E2344</f>
        <v>0</v>
      </c>
    </row>
    <row r="2341" spans="4:31" hidden="1" outlineLevel="1">
      <c r="E2341" s="44"/>
      <c r="F2341" s="167" t="str">
        <f>F2344</f>
        <v>TDPLANT</v>
      </c>
      <c r="G2341" s="48" t="str">
        <f>$G$12</f>
        <v>DISTSEC</v>
      </c>
      <c r="H2341" s="4">
        <f t="shared" si="3310"/>
        <v>40731.130237381731</v>
      </c>
      <c r="I2341" s="5">
        <f t="shared" ref="I2341:N2341" si="3327">VLOOKUP(CONCATENATE($F2341," ",$G2341),AllocFactorMatrix,(I$4+1),FALSE)*$E2344</f>
        <v>30219.28762226626</v>
      </c>
      <c r="J2341" s="47">
        <f t="shared" si="3327"/>
        <v>7.4912056434682928</v>
      </c>
      <c r="K2341" s="47">
        <f t="shared" si="3327"/>
        <v>9.7031758137837354</v>
      </c>
      <c r="L2341" s="5">
        <f t="shared" si="3327"/>
        <v>6091.2054832722451</v>
      </c>
      <c r="M2341" s="5">
        <f t="shared" si="3327"/>
        <v>0</v>
      </c>
      <c r="N2341" s="5">
        <f t="shared" si="3327"/>
        <v>0</v>
      </c>
      <c r="O2341" s="5">
        <f t="shared" si="3321"/>
        <v>6091.2054832722451</v>
      </c>
      <c r="P2341" s="5">
        <f>VLOOKUP(CONCATENATE($F2341," ",$G2341),AllocFactorMatrix,(P$4+1),FALSE)*$E2344</f>
        <v>3040.6921678580229</v>
      </c>
      <c r="Q2341" s="5">
        <f>VLOOKUP(CONCATENATE($F2341," ",$G2341),AllocFactorMatrix,(Q$4+1),FALSE)*$E2344</f>
        <v>0</v>
      </c>
      <c r="R2341" s="5">
        <f>VLOOKUP(CONCATENATE($F2341," ",$G2341),AllocFactorMatrix,(R$4+1),FALSE)*$E2344</f>
        <v>0</v>
      </c>
      <c r="S2341" s="5">
        <f>VLOOKUP(CONCATENATE($F2341," ",$G2341),AllocFactorMatrix,(S$4+1),FALSE)*$E2344</f>
        <v>0</v>
      </c>
      <c r="T2341" s="5">
        <f t="shared" si="3322"/>
        <v>3040.6921678580229</v>
      </c>
      <c r="U2341" s="5">
        <f>VLOOKUP(CONCATENATE($F2341," ",$G2341),AllocFactorMatrix,(U$4+1),FALSE)*$E2344</f>
        <v>113.87222436783891</v>
      </c>
      <c r="V2341" s="5">
        <f>VLOOKUP(CONCATENATE($F2341," ",$G2341),AllocFactorMatrix,(V$4+1),FALSE)*$E2344</f>
        <v>0</v>
      </c>
      <c r="W2341" s="5">
        <f>VLOOKUP(CONCATENATE($F2341," ",$G2341),AllocFactorMatrix,(W$4+1),FALSE)*$E2344</f>
        <v>0</v>
      </c>
      <c r="X2341" s="5">
        <f>VLOOKUP(CONCATENATE($F2341," ",$G2341),AllocFactorMatrix,(X$4+1),FALSE)*$E2344</f>
        <v>0</v>
      </c>
      <c r="Y2341" s="5">
        <f t="shared" si="3324"/>
        <v>113.87222436783891</v>
      </c>
      <c r="Z2341" s="5">
        <f>VLOOKUP(CONCATENATE($F2341," ",$G2341),AllocFactorMatrix,(Z$4+1),FALSE)*$E2344</f>
        <v>860.57436799512345</v>
      </c>
      <c r="AA2341" s="5">
        <f>VLOOKUP(CONCATENATE($F2341," ",$G2341),AllocFactorMatrix,(AA$4+1),FALSE)*$E2344</f>
        <v>0</v>
      </c>
      <c r="AB2341" s="5">
        <f t="shared" si="3270"/>
        <v>860.57436799512345</v>
      </c>
      <c r="AC2341" s="5">
        <f>VLOOKUP(CONCATENATE($F2341," ",$G2341),AllocFactorMatrix,(AC$4+1),FALSE)*$E2344</f>
        <v>10.175062783451029</v>
      </c>
      <c r="AD2341" s="5">
        <f>VLOOKUP(CONCATENATE($F2341," ",$G2341),AllocFactorMatrix,(AD$4+1),FALSE)*$E2344</f>
        <v>313.18548318106224</v>
      </c>
      <c r="AE2341" s="5">
        <f>VLOOKUP(CONCATENATE($F2341," ",$G2341),AllocFactorMatrix,(AE$4+1),FALSE)*$E2344</f>
        <v>64.943444200461343</v>
      </c>
    </row>
    <row r="2342" spans="4:31" hidden="1" outlineLevel="1">
      <c r="E2342" s="44"/>
      <c r="F2342" s="167" t="str">
        <f>F2344</f>
        <v>TDPLANT</v>
      </c>
      <c r="G2342" s="48" t="str">
        <f>$G$13</f>
        <v>ENERGY</v>
      </c>
      <c r="H2342" s="4">
        <f t="shared" si="3310"/>
        <v>0</v>
      </c>
      <c r="I2342" s="5">
        <f t="shared" ref="I2342:N2342" si="3328">VLOOKUP(CONCATENATE($F2342," ",$G2342),AllocFactorMatrix,(I$4+1),FALSE)*$E2344</f>
        <v>0</v>
      </c>
      <c r="J2342" s="47">
        <f t="shared" si="3328"/>
        <v>0</v>
      </c>
      <c r="K2342" s="47">
        <f t="shared" si="3328"/>
        <v>0</v>
      </c>
      <c r="L2342" s="5">
        <f t="shared" si="3328"/>
        <v>0</v>
      </c>
      <c r="M2342" s="5">
        <f t="shared" si="3328"/>
        <v>0</v>
      </c>
      <c r="N2342" s="5">
        <f t="shared" si="3328"/>
        <v>0</v>
      </c>
      <c r="O2342" s="5">
        <f t="shared" si="3321"/>
        <v>0</v>
      </c>
      <c r="P2342" s="5">
        <f>VLOOKUP(CONCATENATE($F2342," ",$G2342),AllocFactorMatrix,(P$4+1),FALSE)*$E2344</f>
        <v>0</v>
      </c>
      <c r="Q2342" s="5">
        <f>VLOOKUP(CONCATENATE($F2342," ",$G2342),AllocFactorMatrix,(Q$4+1),FALSE)*$E2344</f>
        <v>0</v>
      </c>
      <c r="R2342" s="5">
        <f>VLOOKUP(CONCATENATE($F2342," ",$G2342),AllocFactorMatrix,(R$4+1),FALSE)*$E2344</f>
        <v>0</v>
      </c>
      <c r="S2342" s="5">
        <f>VLOOKUP(CONCATENATE($F2342," ",$G2342),AllocFactorMatrix,(S$4+1),FALSE)*$E2344</f>
        <v>0</v>
      </c>
      <c r="T2342" s="5">
        <f t="shared" si="3322"/>
        <v>0</v>
      </c>
      <c r="U2342" s="5">
        <f>VLOOKUP(CONCATENATE($F2342," ",$G2342),AllocFactorMatrix,(U$4+1),FALSE)*$E2344</f>
        <v>0</v>
      </c>
      <c r="V2342" s="5">
        <f>VLOOKUP(CONCATENATE($F2342," ",$G2342),AllocFactorMatrix,(V$4+1),FALSE)*$E2344</f>
        <v>0</v>
      </c>
      <c r="W2342" s="5">
        <f>VLOOKUP(CONCATENATE($F2342," ",$G2342),AllocFactorMatrix,(W$4+1),FALSE)*$E2344</f>
        <v>0</v>
      </c>
      <c r="X2342" s="5">
        <f>VLOOKUP(CONCATENATE($F2342," ",$G2342),AllocFactorMatrix,(X$4+1),FALSE)*$E2344</f>
        <v>0</v>
      </c>
      <c r="Y2342" s="5">
        <f t="shared" si="3324"/>
        <v>0</v>
      </c>
      <c r="Z2342" s="5">
        <f>VLOOKUP(CONCATENATE($F2342," ",$G2342),AllocFactorMatrix,(Z$4+1),FALSE)*$E2344</f>
        <v>0</v>
      </c>
      <c r="AA2342" s="5">
        <f>VLOOKUP(CONCATENATE($F2342," ",$G2342),AllocFactorMatrix,(AA$4+1),FALSE)*$E2344</f>
        <v>0</v>
      </c>
      <c r="AB2342" s="5">
        <f t="shared" si="3270"/>
        <v>0</v>
      </c>
      <c r="AC2342" s="5">
        <f>VLOOKUP(CONCATENATE($F2342," ",$G2342),AllocFactorMatrix,(AC$4+1),FALSE)*$E2344</f>
        <v>0</v>
      </c>
      <c r="AD2342" s="5">
        <f>VLOOKUP(CONCATENATE($F2342," ",$G2342),AllocFactorMatrix,(AD$4+1),FALSE)*$E2344</f>
        <v>0</v>
      </c>
      <c r="AE2342" s="5">
        <f>VLOOKUP(CONCATENATE($F2342," ",$G2342),AllocFactorMatrix,(AE$4+1),FALSE)*$E2344</f>
        <v>0</v>
      </c>
    </row>
    <row r="2343" spans="4:31" hidden="1" outlineLevel="1">
      <c r="E2343" s="44"/>
      <c r="F2343" s="167" t="str">
        <f>F2344</f>
        <v>TDPLANT</v>
      </c>
      <c r="G2343" s="48" t="str">
        <f>$G$14</f>
        <v>CUSTOMER</v>
      </c>
      <c r="H2343" s="4">
        <f t="shared" si="3310"/>
        <v>17852.915931784588</v>
      </c>
      <c r="I2343" s="5">
        <f t="shared" ref="I2343:N2343" si="3329">VLOOKUP(CONCATENATE($F2343," ",$G2343),AllocFactorMatrix,(I$4+1),FALSE)*$E2344</f>
        <v>8346.7580729573911</v>
      </c>
      <c r="J2343" s="47">
        <f t="shared" si="3329"/>
        <v>1.684281884690408</v>
      </c>
      <c r="K2343" s="47">
        <f t="shared" si="3329"/>
        <v>0.95849280614770871</v>
      </c>
      <c r="L2343" s="5">
        <f t="shared" si="3329"/>
        <v>2820.3262827632611</v>
      </c>
      <c r="M2343" s="5">
        <f t="shared" si="3329"/>
        <v>190.74944843950891</v>
      </c>
      <c r="N2343" s="5">
        <f t="shared" si="3329"/>
        <v>32.13114456600244</v>
      </c>
      <c r="O2343" s="5">
        <f t="shared" si="3321"/>
        <v>3043.2068757687725</v>
      </c>
      <c r="P2343" s="5">
        <f>VLOOKUP(CONCATENATE($F2343," ",$G2343),AllocFactorMatrix,(P$4+1),FALSE)*$E2344</f>
        <v>229.94715268349657</v>
      </c>
      <c r="Q2343" s="5">
        <f>VLOOKUP(CONCATENATE($F2343," ",$G2343),AllocFactorMatrix,(Q$4+1),FALSE)*$E2344</f>
        <v>67.099094412260143</v>
      </c>
      <c r="R2343" s="5">
        <f>VLOOKUP(CONCATENATE($F2343," ",$G2343),AllocFactorMatrix,(R$4+1),FALSE)*$E2344</f>
        <v>79.023233417355229</v>
      </c>
      <c r="S2343" s="5">
        <f>VLOOKUP(CONCATENATE($F2343," ",$G2343),AllocFactorMatrix,(S$4+1),FALSE)*$E2344</f>
        <v>9.8777680830994559</v>
      </c>
      <c r="T2343" s="5">
        <f t="shared" si="3322"/>
        <v>385.94724859621141</v>
      </c>
      <c r="U2343" s="5">
        <f>VLOOKUP(CONCATENATE($F2343," ",$G2343),AllocFactorMatrix,(U$4+1),FALSE)*$E2344</f>
        <v>1.5133425022238598</v>
      </c>
      <c r="V2343" s="5">
        <f>VLOOKUP(CONCATENATE($F2343," ",$G2343),AllocFactorMatrix,(V$4+1),FALSE)*$E2344</f>
        <v>47.577398101359016</v>
      </c>
      <c r="W2343" s="5">
        <f>VLOOKUP(CONCATENATE($F2343," ",$G2343),AllocFactorMatrix,(W$4+1),FALSE)*$E2344</f>
        <v>132.83410283986532</v>
      </c>
      <c r="X2343" s="5">
        <f>VLOOKUP(CONCATENATE($F2343," ",$G2343),AllocFactorMatrix,(X$4+1),FALSE)*$E2344</f>
        <v>39.510951359891209</v>
      </c>
      <c r="Y2343" s="5">
        <f t="shared" si="3324"/>
        <v>221.43579480333941</v>
      </c>
      <c r="Z2343" s="5">
        <f>VLOOKUP(CONCATENATE($F2343," ",$G2343),AllocFactorMatrix,(Z$4+1),FALSE)*$E2344</f>
        <v>46.306417591448152</v>
      </c>
      <c r="AA2343" s="5">
        <f>VLOOKUP(CONCATENATE($F2343," ",$G2343),AllocFactorMatrix,(AA$4+1),FALSE)*$E2344</f>
        <v>0.87668775548016309</v>
      </c>
      <c r="AB2343" s="5">
        <f t="shared" si="3270"/>
        <v>47.183105346928315</v>
      </c>
      <c r="AC2343" s="5">
        <f>VLOOKUP(CONCATENATE($F2343," ",$G2343),AllocFactorMatrix,(AC$4+1),FALSE)*$E2344</f>
        <v>4.5184984727129853</v>
      </c>
      <c r="AD2343" s="5">
        <f>VLOOKUP(CONCATENATE($F2343," ",$G2343),AllocFactorMatrix,(AD$4+1),FALSE)*$E2344</f>
        <v>5117.4608845213106</v>
      </c>
      <c r="AE2343" s="5">
        <f>VLOOKUP(CONCATENATE($F2343," ",$G2343),AllocFactorMatrix,(AE$4+1),FALSE)*$E2344</f>
        <v>683.76267662708301</v>
      </c>
    </row>
    <row r="2344" spans="4:31" collapsed="1">
      <c r="D2344" s="48" t="s">
        <v>308</v>
      </c>
      <c r="E2344" s="54">
        <v>243870</v>
      </c>
      <c r="F2344" s="88" t="s">
        <v>194</v>
      </c>
      <c r="G2344" s="48" t="str">
        <f>$G$15</f>
        <v>TOTAL</v>
      </c>
      <c r="H2344" s="4">
        <f t="shared" si="3310"/>
        <v>243870</v>
      </c>
      <c r="I2344" s="5">
        <f t="shared" ref="I2344:N2344" si="3330">VLOOKUP(CONCATENATE($F2344," ",$G2344),AllocFactorMatrix,(I$4+1),FALSE)*$E2344</f>
        <v>145654.16933472903</v>
      </c>
      <c r="J2344" s="47">
        <f t="shared" si="3330"/>
        <v>29.171566272706542</v>
      </c>
      <c r="K2344" s="47">
        <f t="shared" si="3330"/>
        <v>46.773104900405123</v>
      </c>
      <c r="L2344" s="5">
        <f t="shared" si="3330"/>
        <v>33934.503146074712</v>
      </c>
      <c r="M2344" s="5">
        <f t="shared" si="3330"/>
        <v>539.86331725504181</v>
      </c>
      <c r="N2344" s="5">
        <f t="shared" si="3330"/>
        <v>57.042332211838108</v>
      </c>
      <c r="O2344" s="5">
        <f t="shared" si="3321"/>
        <v>34531.408795541589</v>
      </c>
      <c r="P2344" s="5">
        <f>VLOOKUP(CONCATENATE($F2344," ",$G2344),AllocFactorMatrix,(P$4+1),FALSE)*$E2344</f>
        <v>17916.687974012802</v>
      </c>
      <c r="Q2344" s="5">
        <f>VLOOKUP(CONCATENATE($F2344," ",$G2344),AllocFactorMatrix,(Q$4+1),FALSE)*$E2344</f>
        <v>2699.8518943901972</v>
      </c>
      <c r="R2344" s="5">
        <f>VLOOKUP(CONCATENATE($F2344," ",$G2344),AllocFactorMatrix,(R$4+1),FALSE)*$E2344</f>
        <v>354.74507020778094</v>
      </c>
      <c r="S2344" s="5">
        <f>VLOOKUP(CONCATENATE($F2344," ",$G2344),AllocFactorMatrix,(S$4+1),FALSE)*$E2344</f>
        <v>17.690320654964651</v>
      </c>
      <c r="T2344" s="5">
        <f t="shared" si="3322"/>
        <v>20988.975259265746</v>
      </c>
      <c r="U2344" s="5">
        <f>VLOOKUP(CONCATENATE($F2344," ",$G2344),AllocFactorMatrix,(U$4+1),FALSE)*$E2344</f>
        <v>790.52041540290668</v>
      </c>
      <c r="V2344" s="5">
        <f>VLOOKUP(CONCATENATE($F2344," ",$G2344),AllocFactorMatrix,(V$4+1),FALSE)*$E2344</f>
        <v>9309.0834703293021</v>
      </c>
      <c r="W2344" s="5">
        <f>VLOOKUP(CONCATENATE($F2344," ",$G2344),AllocFactorMatrix,(W$4+1),FALSE)*$E2344</f>
        <v>18603.997940496894</v>
      </c>
      <c r="X2344" s="5">
        <f>VLOOKUP(CONCATENATE($F2344," ",$G2344),AllocFactorMatrix,(X$4+1),FALSE)*$E2344</f>
        <v>2547.4742515261078</v>
      </c>
      <c r="Y2344" s="5">
        <f t="shared" si="3324"/>
        <v>31251.076077755213</v>
      </c>
      <c r="Z2344" s="5">
        <f>VLOOKUP(CONCATENATE($F2344," ",$G2344),AllocFactorMatrix,(Z$4+1),FALSE)*$E2344</f>
        <v>4930.0678683892538</v>
      </c>
      <c r="AA2344" s="5">
        <f>VLOOKUP(CONCATENATE($F2344," ",$G2344),AllocFactorMatrix,(AA$4+1),FALSE)*$E2344</f>
        <v>81.477367879416079</v>
      </c>
      <c r="AB2344" s="5">
        <f t="shared" si="3270"/>
        <v>5011.5452362686701</v>
      </c>
      <c r="AC2344" s="5">
        <f>VLOOKUP(CONCATENATE($F2344," ",$G2344),AllocFactorMatrix,(AC$4+1),FALSE)*$E2344</f>
        <v>67.78062467014685</v>
      </c>
      <c r="AD2344" s="5">
        <f>VLOOKUP(CONCATENATE($F2344," ",$G2344),AllocFactorMatrix,(AD$4+1),FALSE)*$E2344</f>
        <v>5521.7105012002967</v>
      </c>
      <c r="AE2344" s="5">
        <f>VLOOKUP(CONCATENATE($F2344," ",$G2344),AllocFactorMatrix,(AE$4+1),FALSE)*$E2344</f>
        <v>767.38949939621182</v>
      </c>
    </row>
    <row r="2345" spans="4:31" hidden="1" outlineLevel="1">
      <c r="E2345" s="44"/>
      <c r="F2345" s="167" t="str">
        <f>F2352</f>
        <v>LABOR_M</v>
      </c>
      <c r="G2345" s="48" t="str">
        <f>$G$8</f>
        <v>PRODUCTION</v>
      </c>
      <c r="H2345" s="4">
        <f t="shared" ca="1" si="3310"/>
        <v>59.509233497800594</v>
      </c>
      <c r="I2345" s="5">
        <f t="shared" ref="I2345:N2345" ca="1" si="3331">VLOOKUP(CONCATENATE($F2345," ",$G2345),AllocFactorMatrix,(I$4+1),FALSE)*$E2352</f>
        <v>30.603868779506161</v>
      </c>
      <c r="J2345" s="47">
        <f t="shared" ca="1" si="3331"/>
        <v>6.8466100689967063E-3</v>
      </c>
      <c r="K2345" s="47">
        <f t="shared" ca="1" si="3331"/>
        <v>1.198792604597337E-2</v>
      </c>
      <c r="L2345" s="5">
        <f t="shared" ca="1" si="3331"/>
        <v>7.1327663780563775</v>
      </c>
      <c r="M2345" s="5">
        <f t="shared" ca="1" si="3331"/>
        <v>9.925235337081996E-2</v>
      </c>
      <c r="N2345" s="5">
        <f t="shared" ca="1" si="3331"/>
        <v>1.3823243211200075E-2</v>
      </c>
      <c r="O2345" s="5">
        <f t="shared" ca="1" si="3269"/>
        <v>7.2458419746383971</v>
      </c>
      <c r="P2345" s="5">
        <f ca="1">VLOOKUP(CONCATENATE($F2345," ",$G2345),AllocFactorMatrix,(P$4+1),FALSE)*$E2352</f>
        <v>4.2425174337562988</v>
      </c>
      <c r="Q2345" s="5">
        <f ca="1">VLOOKUP(CONCATENATE($F2345," ",$G2345),AllocFactorMatrix,(Q$4+1),FALSE)*$E2352</f>
        <v>0.76135784559683939</v>
      </c>
      <c r="R2345" s="5">
        <f ca="1">VLOOKUP(CONCATENATE($F2345," ",$G2345),AllocFactorMatrix,(R$4+1),FALSE)*$E2352</f>
        <v>0.15439560157103621</v>
      </c>
      <c r="S2345" s="5">
        <f ca="1">VLOOKUP(CONCATENATE($F2345," ",$G2345),AllocFactorMatrix,(S$4+1),FALSE)*$E2352</f>
        <v>5.8631031485770133E-3</v>
      </c>
      <c r="T2345" s="5">
        <f t="shared" ca="1" si="3272"/>
        <v>5.1641339840727518</v>
      </c>
      <c r="U2345" s="5">
        <f ca="1">VLOOKUP(CONCATENATE($F2345," ",$G2345),AllocFactorMatrix,(U$4+1),FALSE)*$E2352</f>
        <v>0.20121343853062898</v>
      </c>
      <c r="V2345" s="5">
        <f ca="1">VLOOKUP(CONCATENATE($F2345," ",$G2345),AllocFactorMatrix,(V$4+1),FALSE)*$E2352</f>
        <v>2.7164976107850229</v>
      </c>
      <c r="W2345" s="5">
        <f ca="1">VLOOKUP(CONCATENATE($F2345," ",$G2345),AllocFactorMatrix,(W$4+1),FALSE)*$E2352</f>
        <v>10.389512878063146</v>
      </c>
      <c r="X2345" s="5">
        <f ca="1">VLOOKUP(CONCATENATE($F2345," ",$G2345),AllocFactorMatrix,(X$4+1),FALSE)*$E2352</f>
        <v>1.8821566173742299</v>
      </c>
      <c r="Y2345" s="5">
        <f ca="1">SUBTOTAL(9,U2345:X2345)</f>
        <v>15.189380544753027</v>
      </c>
      <c r="Z2345" s="5">
        <f ca="1">VLOOKUP(CONCATENATE($F2345," ",$G2345),AllocFactorMatrix,(Z$4+1),FALSE)*$E2352</f>
        <v>1.1661372386234126</v>
      </c>
      <c r="AA2345" s="5">
        <f ca="1">VLOOKUP(CONCATENATE($F2345," ",$G2345),AllocFactorMatrix,(AA$4+1),FALSE)*$E2352</f>
        <v>2.3290751672844154E-2</v>
      </c>
      <c r="AB2345" s="5">
        <f t="shared" ref="AB2345:AB2376" ca="1" si="3332">SUBTOTAL(9,Z2345:AA2345)</f>
        <v>1.1894279902962568</v>
      </c>
      <c r="AC2345" s="5">
        <f ca="1">VLOOKUP(CONCATENATE($F2345," ",$G2345),AllocFactorMatrix,(AC$4+1),FALSE)*$E2352</f>
        <v>1.5383236758397941E-2</v>
      </c>
      <c r="AD2345" s="5">
        <f ca="1">VLOOKUP(CONCATENATE($F2345," ",$G2345),AllocFactorMatrix,(AD$4+1),FALSE)*$E2352</f>
        <v>6.8341096321947625E-2</v>
      </c>
      <c r="AE2345" s="5">
        <f ca="1">VLOOKUP(CONCATENATE($F2345," ",$G2345),AllocFactorMatrix,(AE$4+1),FALSE)*$E2352</f>
        <v>1.4021355338650501E-2</v>
      </c>
    </row>
    <row r="2346" spans="4:31" hidden="1" outlineLevel="1">
      <c r="E2346" s="44"/>
      <c r="F2346" s="167" t="str">
        <f>F2352</f>
        <v>LABOR_M</v>
      </c>
      <c r="G2346" s="48" t="str">
        <f>$G$9</f>
        <v>BULKTRAN</v>
      </c>
      <c r="H2346" s="4">
        <f t="shared" ca="1" si="3310"/>
        <v>9.2244019072949719</v>
      </c>
      <c r="I2346" s="5">
        <f t="shared" ref="I2346:N2346" ca="1" si="3333">VLOOKUP(CONCATENATE($F2346," ",$G2346),AllocFactorMatrix,(I$4+1),FALSE)*$E2352</f>
        <v>4.7438417359335459</v>
      </c>
      <c r="J2346" s="47">
        <f t="shared" ca="1" si="3333"/>
        <v>1.0612787170463578E-3</v>
      </c>
      <c r="K2346" s="47">
        <f t="shared" ca="1" si="3333"/>
        <v>1.8582233610364754E-3</v>
      </c>
      <c r="L2346" s="5">
        <f t="shared" ca="1" si="3333"/>
        <v>1.1056352084330603</v>
      </c>
      <c r="M2346" s="5">
        <f t="shared" ca="1" si="3333"/>
        <v>1.5384899853753627E-2</v>
      </c>
      <c r="N2346" s="5">
        <f t="shared" ca="1" si="3333"/>
        <v>2.1427120389159253E-3</v>
      </c>
      <c r="O2346" s="5">
        <f t="shared" ca="1" si="3269"/>
        <v>1.1231628203257298</v>
      </c>
      <c r="P2346" s="5">
        <f ca="1">VLOOKUP(CONCATENATE($F2346," ",$G2346),AllocFactorMatrix,(P$4+1),FALSE)*$E2352</f>
        <v>0.65762376033830217</v>
      </c>
      <c r="Q2346" s="5">
        <f ca="1">VLOOKUP(CONCATENATE($F2346," ",$G2346),AllocFactorMatrix,(Q$4+1),FALSE)*$E2352</f>
        <v>0.11801648837095249</v>
      </c>
      <c r="R2346" s="5">
        <f ca="1">VLOOKUP(CONCATENATE($F2346," ",$G2346),AllocFactorMatrix,(R$4+1),FALSE)*$E2352</f>
        <v>2.3932539505192186E-2</v>
      </c>
      <c r="S2346" s="5">
        <f ca="1">VLOOKUP(CONCATENATE($F2346," ",$G2346),AllocFactorMatrix,(S$4+1),FALSE)*$E2352</f>
        <v>9.0882736488951039E-4</v>
      </c>
      <c r="T2346" s="5">
        <f t="shared" ca="1" si="3272"/>
        <v>0.80048161557933628</v>
      </c>
      <c r="U2346" s="5">
        <f ca="1">VLOOKUP(CONCATENATE($F2346," ",$G2346),AllocFactorMatrix,(U$4+1),FALSE)*$E2352</f>
        <v>3.1189674560736964E-2</v>
      </c>
      <c r="V2346" s="5">
        <f ca="1">VLOOKUP(CONCATENATE($F2346," ",$G2346),AllocFactorMatrix,(V$4+1),FALSE)*$E2352</f>
        <v>0.42107861703534877</v>
      </c>
      <c r="W2346" s="5">
        <f ca="1">VLOOKUP(CONCATENATE($F2346," ",$G2346),AllocFactorMatrix,(W$4+1),FALSE)*$E2352</f>
        <v>1.6104566766401613</v>
      </c>
      <c r="X2346" s="5">
        <f ca="1">VLOOKUP(CONCATENATE($F2346," ",$G2346),AllocFactorMatrix,(X$4+1),FALSE)*$E2352</f>
        <v>0.29174916346009239</v>
      </c>
      <c r="Y2346" s="5">
        <f t="shared" ref="Y2346:Y2352" ca="1" si="3334">SUBTOTAL(9,U2346:X2346)</f>
        <v>2.3544741316963393</v>
      </c>
      <c r="Z2346" s="5">
        <f ca="1">VLOOKUP(CONCATENATE($F2346," ",$G2346),AllocFactorMatrix,(Z$4+1),FALSE)*$E2352</f>
        <v>0.18076049607533676</v>
      </c>
      <c r="AA2346" s="5">
        <f ca="1">VLOOKUP(CONCATENATE($F2346," ",$G2346),AllocFactorMatrix,(AA$4+1),FALSE)*$E2352</f>
        <v>3.6102507380011404E-3</v>
      </c>
      <c r="AB2346" s="5">
        <f t="shared" ca="1" si="3332"/>
        <v>0.1843707468133379</v>
      </c>
      <c r="AC2346" s="5">
        <f ca="1">VLOOKUP(CONCATENATE($F2346," ",$G2346),AllocFactorMatrix,(AC$4+1),FALSE)*$E2352</f>
        <v>2.3845233782044954E-3</v>
      </c>
      <c r="AD2346" s="5">
        <f ca="1">VLOOKUP(CONCATENATE($F2346," ",$G2346),AllocFactorMatrix,(AD$4+1),FALSE)*$E2352</f>
        <v>1.0593410504642088E-2</v>
      </c>
      <c r="AE2346" s="5">
        <f ca="1">VLOOKUP(CONCATENATE($F2346," ",$G2346),AllocFactorMatrix,(AE$4+1),FALSE)*$E2352</f>
        <v>2.1734209857280085E-3</v>
      </c>
    </row>
    <row r="2347" spans="4:31" hidden="1" outlineLevel="1">
      <c r="E2347" s="44"/>
      <c r="F2347" s="167" t="str">
        <f>F2352</f>
        <v>LABOR_M</v>
      </c>
      <c r="G2347" s="48" t="str">
        <f>$G$10</f>
        <v>SUBTRAN</v>
      </c>
      <c r="H2347" s="4">
        <f t="shared" ca="1" si="3310"/>
        <v>2.5564434404636125</v>
      </c>
      <c r="I2347" s="5">
        <f t="shared" ref="I2347:N2347" ca="1" si="3335">VLOOKUP(CONCATENATE($F2347," ",$G2347),AllocFactorMatrix,(I$4+1),FALSE)*$E2352</f>
        <v>1.3060107047817444</v>
      </c>
      <c r="J2347" s="47">
        <f t="shared" ca="1" si="3335"/>
        <v>2.1266403584451266E-4</v>
      </c>
      <c r="K2347" s="47">
        <f t="shared" ca="1" si="3335"/>
        <v>3.9580428533615703E-4</v>
      </c>
      <c r="L2347" s="5">
        <f t="shared" ca="1" si="3335"/>
        <v>0.3060653892616978</v>
      </c>
      <c r="M2347" s="5">
        <f t="shared" ca="1" si="3335"/>
        <v>4.2775067748942299E-3</v>
      </c>
      <c r="N2347" s="5">
        <f t="shared" ca="1" si="3335"/>
        <v>7.7420885188308336E-4</v>
      </c>
      <c r="O2347" s="5">
        <f t="shared" ca="1" si="3269"/>
        <v>0.3111171048884751</v>
      </c>
      <c r="P2347" s="5">
        <f ca="1">VLOOKUP(CONCATENATE($F2347," ",$G2347),AllocFactorMatrix,(P$4+1),FALSE)*$E2352</f>
        <v>0.17670179848295015</v>
      </c>
      <c r="Q2347" s="5">
        <f ca="1">VLOOKUP(CONCATENATE($F2347," ",$G2347),AllocFactorMatrix,(Q$4+1),FALSE)*$E2352</f>
        <v>3.1799212556509873E-2</v>
      </c>
      <c r="R2347" s="5">
        <f ca="1">VLOOKUP(CONCATENATE($F2347," ",$G2347),AllocFactorMatrix,(R$4+1),FALSE)*$E2352</f>
        <v>8.3470481241238233E-3</v>
      </c>
      <c r="S2347" s="5">
        <f ca="1">VLOOKUP(CONCATENATE($F2347," ",$G2347),AllocFactorMatrix,(S$4+1),FALSE)*$E2352</f>
        <v>0</v>
      </c>
      <c r="T2347" s="5">
        <f t="shared" ca="1" si="3272"/>
        <v>0.21684805916358382</v>
      </c>
      <c r="U2347" s="5">
        <f ca="1">VLOOKUP(CONCATENATE($F2347," ",$G2347),AllocFactorMatrix,(U$4+1),FALSE)*$E2352</f>
        <v>7.9764341858998295E-3</v>
      </c>
      <c r="V2347" s="5">
        <f ca="1">VLOOKUP(CONCATENATE($F2347," ",$G2347),AllocFactorMatrix,(V$4+1),FALSE)*$E2352</f>
        <v>0.11191710621353498</v>
      </c>
      <c r="W2347" s="5">
        <f ca="1">VLOOKUP(CONCATENATE($F2347," ",$G2347),AllocFactorMatrix,(W$4+1),FALSE)*$E2352</f>
        <v>0.55183766504423748</v>
      </c>
      <c r="X2347" s="5">
        <f ca="1">VLOOKUP(CONCATENATE($F2347," ",$G2347),AllocFactorMatrix,(X$4+1),FALSE)*$E2352</f>
        <v>0</v>
      </c>
      <c r="Y2347" s="5">
        <f t="shared" ca="1" si="3334"/>
        <v>0.67173120544367226</v>
      </c>
      <c r="Z2347" s="5">
        <f ca="1">VLOOKUP(CONCATENATE($F2347," ",$G2347),AllocFactorMatrix,(Z$4+1),FALSE)*$E2352</f>
        <v>4.8508900392449386E-2</v>
      </c>
      <c r="AA2347" s="5">
        <f ca="1">VLOOKUP(CONCATENATE($F2347," ",$G2347),AllocFactorMatrix,(AA$4+1),FALSE)*$E2352</f>
        <v>9.7398678390911311E-4</v>
      </c>
      <c r="AB2347" s="5">
        <f t="shared" ca="1" si="3332"/>
        <v>4.94828871763585E-2</v>
      </c>
      <c r="AC2347" s="5">
        <f ca="1">VLOOKUP(CONCATENATE($F2347," ",$G2347),AllocFactorMatrix,(AC$4+1),FALSE)*$E2352</f>
        <v>6.4501068858855532E-4</v>
      </c>
      <c r="AD2347" s="5">
        <f ca="1">VLOOKUP(CONCATENATE($F2347," ",$G2347),AllocFactorMatrix,(AD$4+1),FALSE)*$E2352</f>
        <v>0</v>
      </c>
      <c r="AE2347" s="5">
        <f ca="1">VLOOKUP(CONCATENATE($F2347," ",$G2347),AllocFactorMatrix,(AE$4+1),FALSE)*$E2352</f>
        <v>0</v>
      </c>
    </row>
    <row r="2348" spans="4:31" hidden="1" outlineLevel="1">
      <c r="E2348" s="44"/>
      <c r="F2348" s="167" t="str">
        <f>F2352</f>
        <v>LABOR_M</v>
      </c>
      <c r="G2348" s="48" t="str">
        <f>$G$11</f>
        <v>DISTPRI</v>
      </c>
      <c r="H2348" s="4">
        <f t="shared" ca="1" si="3310"/>
        <v>20.882510742235691</v>
      </c>
      <c r="I2348" s="5">
        <f t="shared" ref="I2348:N2348" ca="1" si="3336">VLOOKUP(CONCATENATE($F2348," ",$G2348),AllocFactorMatrix,(I$4+1),FALSE)*$E2352</f>
        <v>13.671770707186555</v>
      </c>
      <c r="J2348" s="47">
        <f t="shared" ca="1" si="3336"/>
        <v>2.2449245761502513E-3</v>
      </c>
      <c r="K2348" s="47">
        <f t="shared" ca="1" si="3336"/>
        <v>4.1537534932020049E-3</v>
      </c>
      <c r="L2348" s="5">
        <f t="shared" ca="1" si="3336"/>
        <v>3.1988314505956037</v>
      </c>
      <c r="M2348" s="5">
        <f t="shared" ca="1" si="3336"/>
        <v>4.4700258798254296E-2</v>
      </c>
      <c r="N2348" s="5">
        <f t="shared" ca="1" si="3336"/>
        <v>0</v>
      </c>
      <c r="O2348" s="5">
        <f t="shared" ca="1" si="3269"/>
        <v>3.2435317093938578</v>
      </c>
      <c r="P2348" s="5">
        <f ca="1">VLOOKUP(CONCATENATE($F2348," ",$G2348),AllocFactorMatrix,(P$4+1),FALSE)*$E2352</f>
        <v>1.8550686339845763</v>
      </c>
      <c r="Q2348" s="5">
        <f ca="1">VLOOKUP(CONCATENATE($F2348," ",$G2348),AllocFactorMatrix,(Q$4+1),FALSE)*$E2352</f>
        <v>0.33380915319408144</v>
      </c>
      <c r="R2348" s="5">
        <f ca="1">VLOOKUP(CONCATENATE($F2348," ",$G2348),AllocFactorMatrix,(R$4+1),FALSE)*$E2352</f>
        <v>0</v>
      </c>
      <c r="S2348" s="5">
        <f ca="1">VLOOKUP(CONCATENATE($F2348," ",$G2348),AllocFactorMatrix,(S$4+1),FALSE)*$E2352</f>
        <v>0</v>
      </c>
      <c r="T2348" s="5">
        <f t="shared" ca="1" si="3272"/>
        <v>2.188877787178658</v>
      </c>
      <c r="U2348" s="5">
        <f ca="1">VLOOKUP(CONCATENATE($F2348," ",$G2348),AllocFactorMatrix,(U$4+1),FALSE)*$E2352</f>
        <v>8.4003981225925062E-2</v>
      </c>
      <c r="V2348" s="5">
        <f ca="1">VLOOKUP(CONCATENATE($F2348," ",$G2348),AllocFactorMatrix,(V$4+1),FALSE)*$E2352</f>
        <v>1.161595528188953</v>
      </c>
      <c r="W2348" s="5">
        <f ca="1">VLOOKUP(CONCATENATE($F2348," ",$G2348),AllocFactorMatrix,(W$4+1),FALSE)*$E2352</f>
        <v>0</v>
      </c>
      <c r="X2348" s="5">
        <f ca="1">VLOOKUP(CONCATENATE($F2348," ",$G2348),AllocFactorMatrix,(X$4+1),FALSE)*$E2352</f>
        <v>0</v>
      </c>
      <c r="Y2348" s="5">
        <f t="shared" ca="1" si="3334"/>
        <v>1.245599509414878</v>
      </c>
      <c r="Z2348" s="5">
        <f ca="1">VLOOKUP(CONCATENATE($F2348," ",$G2348),AllocFactorMatrix,(Z$4+1),FALSE)*$E2352</f>
        <v>0.50939516669906082</v>
      </c>
      <c r="AA2348" s="5">
        <f ca="1">VLOOKUP(CONCATENATE($F2348," ",$G2348),AllocFactorMatrix,(AA$4+1),FALSE)*$E2352</f>
        <v>1.0224364316743442E-2</v>
      </c>
      <c r="AB2348" s="5">
        <f t="shared" ca="1" si="3332"/>
        <v>0.51961953101580427</v>
      </c>
      <c r="AC2348" s="5">
        <f ca="1">VLOOKUP(CONCATENATE($F2348," ",$G2348),AllocFactorMatrix,(AC$4+1),FALSE)*$E2352</f>
        <v>6.7128199765720698E-3</v>
      </c>
      <c r="AD2348" s="5">
        <f ca="1">VLOOKUP(CONCATENATE($F2348," ",$G2348),AllocFactorMatrix,(AD$4+1),FALSE)*$E2352</f>
        <v>0</v>
      </c>
      <c r="AE2348" s="5">
        <f ca="1">VLOOKUP(CONCATENATE($F2348," ",$G2348),AllocFactorMatrix,(AE$4+1),FALSE)*$E2352</f>
        <v>0</v>
      </c>
    </row>
    <row r="2349" spans="4:31" hidden="1" outlineLevel="1">
      <c r="E2349" s="44"/>
      <c r="F2349" s="167" t="str">
        <f>F2352</f>
        <v>LABOR_M</v>
      </c>
      <c r="G2349" s="48" t="str">
        <f>$G$12</f>
        <v>DISTSEC</v>
      </c>
      <c r="H2349" s="4">
        <f t="shared" ca="1" si="3310"/>
        <v>8.2730879583358945</v>
      </c>
      <c r="I2349" s="5">
        <f t="shared" ref="I2349:N2349" ca="1" si="3337">VLOOKUP(CONCATENATE($F2349," ",$G2349),AllocFactorMatrix,(I$4+1),FALSE)*$E2352</f>
        <v>6.1379790612294789</v>
      </c>
      <c r="J2349" s="47">
        <f t="shared" ca="1" si="3337"/>
        <v>1.5215733725335316E-3</v>
      </c>
      <c r="K2349" s="47">
        <f t="shared" ca="1" si="3337"/>
        <v>1.9708568486753223E-3</v>
      </c>
      <c r="L2349" s="5">
        <f t="shared" ca="1" si="3337"/>
        <v>1.2372128748138691</v>
      </c>
      <c r="M2349" s="5">
        <f t="shared" ca="1" si="3337"/>
        <v>0</v>
      </c>
      <c r="N2349" s="5">
        <f t="shared" ca="1" si="3337"/>
        <v>0</v>
      </c>
      <c r="O2349" s="5">
        <f t="shared" ca="1" si="3269"/>
        <v>1.2372128748138691</v>
      </c>
      <c r="P2349" s="5">
        <f ca="1">VLOOKUP(CONCATENATE($F2349," ",$G2349),AllocFactorMatrix,(P$4+1),FALSE)*$E2352</f>
        <v>0.61760902808989981</v>
      </c>
      <c r="Q2349" s="5">
        <f ca="1">VLOOKUP(CONCATENATE($F2349," ",$G2349),AllocFactorMatrix,(Q$4+1),FALSE)*$E2352</f>
        <v>0</v>
      </c>
      <c r="R2349" s="5">
        <f ca="1">VLOOKUP(CONCATENATE($F2349," ",$G2349),AllocFactorMatrix,(R$4+1),FALSE)*$E2352</f>
        <v>0</v>
      </c>
      <c r="S2349" s="5">
        <f ca="1">VLOOKUP(CONCATENATE($F2349," ",$G2349),AllocFactorMatrix,(S$4+1),FALSE)*$E2352</f>
        <v>0</v>
      </c>
      <c r="T2349" s="5">
        <f t="shared" ca="1" si="3272"/>
        <v>0.61760902808989981</v>
      </c>
      <c r="U2349" s="5">
        <f ca="1">VLOOKUP(CONCATENATE($F2349," ",$G2349),AllocFactorMatrix,(U$4+1),FALSE)*$E2352</f>
        <v>2.312911335177939E-2</v>
      </c>
      <c r="V2349" s="5">
        <f ca="1">VLOOKUP(CONCATENATE($F2349," ",$G2349),AllocFactorMatrix,(V$4+1),FALSE)*$E2352</f>
        <v>0</v>
      </c>
      <c r="W2349" s="5">
        <f ca="1">VLOOKUP(CONCATENATE($F2349," ",$G2349),AllocFactorMatrix,(W$4+1),FALSE)*$E2352</f>
        <v>0</v>
      </c>
      <c r="X2349" s="5">
        <f ca="1">VLOOKUP(CONCATENATE($F2349," ",$G2349),AllocFactorMatrix,(X$4+1),FALSE)*$E2352</f>
        <v>0</v>
      </c>
      <c r="Y2349" s="5">
        <f t="shared" ca="1" si="3334"/>
        <v>2.312911335177939E-2</v>
      </c>
      <c r="Z2349" s="5">
        <f ca="1">VLOOKUP(CONCATENATE($F2349," ",$G2349),AllocFactorMatrix,(Z$4+1),FALSE)*$E2352</f>
        <v>0.17479523400455083</v>
      </c>
      <c r="AA2349" s="5">
        <f ca="1">VLOOKUP(CONCATENATE($F2349," ",$G2349),AllocFactorMatrix,(AA$4+1),FALSE)*$E2352</f>
        <v>0</v>
      </c>
      <c r="AB2349" s="5">
        <f t="shared" ca="1" si="3332"/>
        <v>0.17479523400455083</v>
      </c>
      <c r="AC2349" s="5">
        <f ca="1">VLOOKUP(CONCATENATE($F2349," ",$G2349),AllocFactorMatrix,(AC$4+1),FALSE)*$E2352</f>
        <v>2.066703990252237E-3</v>
      </c>
      <c r="AD2349" s="5">
        <f ca="1">VLOOKUP(CONCATENATE($F2349," ",$G2349),AllocFactorMatrix,(AD$4+1),FALSE)*$E2352</f>
        <v>6.3612549775329028E-2</v>
      </c>
      <c r="AE2349" s="5">
        <f ca="1">VLOOKUP(CONCATENATE($F2349," ",$G2349),AllocFactorMatrix,(AE$4+1),FALSE)*$E2352</f>
        <v>1.3190962859522978E-2</v>
      </c>
    </row>
    <row r="2350" spans="4:31" hidden="1" outlineLevel="1">
      <c r="E2350" s="44"/>
      <c r="F2350" s="167" t="str">
        <f>F2352</f>
        <v>LABOR_M</v>
      </c>
      <c r="G2350" s="48" t="str">
        <f>$G$13</f>
        <v>ENERGY</v>
      </c>
      <c r="H2350" s="4">
        <f t="shared" ca="1" si="3310"/>
        <v>23.802108675998575</v>
      </c>
      <c r="I2350" s="5">
        <f t="shared" ref="I2350:N2350" ca="1" si="3338">VLOOKUP(CONCATENATE($F2350," ",$G2350),AllocFactorMatrix,(I$4+1),FALSE)*$E2352</f>
        <v>9.3119467088529309</v>
      </c>
      <c r="J2350" s="47">
        <f t="shared" ca="1" si="3338"/>
        <v>1.4901662406404587E-3</v>
      </c>
      <c r="K2350" s="47">
        <f t="shared" ca="1" si="3338"/>
        <v>4.2967461843155478E-3</v>
      </c>
      <c r="L2350" s="5">
        <f t="shared" ca="1" si="3338"/>
        <v>2.6851350732011636</v>
      </c>
      <c r="M2350" s="5">
        <f t="shared" ca="1" si="3338"/>
        <v>3.7449644203839075E-2</v>
      </c>
      <c r="N2350" s="5">
        <f t="shared" ca="1" si="3338"/>
        <v>5.2354285206983112E-3</v>
      </c>
      <c r="O2350" s="5">
        <f t="shared" ca="1" si="3269"/>
        <v>2.7278201459257012</v>
      </c>
      <c r="P2350" s="5">
        <f ca="1">VLOOKUP(CONCATENATE($F2350," ",$G2350),AllocFactorMatrix,(P$4+1),FALSE)*$E2352</f>
        <v>1.7407934397262852</v>
      </c>
      <c r="Q2350" s="5">
        <f ca="1">VLOOKUP(CONCATENATE($F2350," ",$G2350),AllocFactorMatrix,(Q$4+1),FALSE)*$E2352</f>
        <v>0.31090290916826885</v>
      </c>
      <c r="R2350" s="5">
        <f ca="1">VLOOKUP(CONCATENATE($F2350," ",$G2350),AllocFactorMatrix,(R$4+1),FALSE)*$E2352</f>
        <v>6.3311218050279311E-2</v>
      </c>
      <c r="S2350" s="5">
        <f ca="1">VLOOKUP(CONCATENATE($F2350," ",$G2350),AllocFactorMatrix,(S$4+1),FALSE)*$E2352</f>
        <v>2.3912861321818074E-3</v>
      </c>
      <c r="T2350" s="5">
        <f t="shared" ca="1" si="3272"/>
        <v>2.1173988530770149</v>
      </c>
      <c r="U2350" s="5">
        <f ca="1">VLOOKUP(CONCATENATE($F2350," ",$G2350),AllocFactorMatrix,(U$4+1),FALSE)*$E2352</f>
        <v>9.1298000835694532E-2</v>
      </c>
      <c r="V2350" s="5">
        <f ca="1">VLOOKUP(CONCATENATE($F2350," ",$G2350),AllocFactorMatrix,(V$4+1),FALSE)*$E2352</f>
        <v>1.4434387521337591</v>
      </c>
      <c r="W2350" s="5">
        <f ca="1">VLOOKUP(CONCATENATE($F2350," ",$G2350),AllocFactorMatrix,(W$4+1),FALSE)*$E2352</f>
        <v>6.2079951455674944</v>
      </c>
      <c r="X2350" s="5">
        <f ca="1">VLOOKUP(CONCATENATE($F2350," ",$G2350),AllocFactorMatrix,(X$4+1),FALSE)*$E2352</f>
        <v>1.1677887277828742</v>
      </c>
      <c r="Y2350" s="5">
        <f t="shared" ca="1" si="3334"/>
        <v>8.9105206263198227</v>
      </c>
      <c r="Z2350" s="5">
        <f ca="1">VLOOKUP(CONCATENATE($F2350," ",$G2350),AllocFactorMatrix,(Z$4+1),FALSE)*$E2352</f>
        <v>0.47887429984948626</v>
      </c>
      <c r="AA2350" s="5">
        <f ca="1">VLOOKUP(CONCATENATE($F2350," ",$G2350),AllocFactorMatrix,(AA$4+1),FALSE)*$E2352</f>
        <v>9.6085173021546733E-3</v>
      </c>
      <c r="AB2350" s="5">
        <f t="shared" ca="1" si="3332"/>
        <v>0.48848281715164094</v>
      </c>
      <c r="AC2350" s="5">
        <f ca="1">VLOOKUP(CONCATENATE($F2350," ",$G2350),AllocFactorMatrix,(AC$4+1),FALSE)*$E2352</f>
        <v>8.5708386364043015E-3</v>
      </c>
      <c r="AD2350" s="5">
        <f ca="1">VLOOKUP(CONCATENATE($F2350," ",$G2350),AllocFactorMatrix,(AD$4+1),FALSE)*$E2352</f>
        <v>0.19198385010749364</v>
      </c>
      <c r="AE2350" s="5">
        <f ca="1">VLOOKUP(CONCATENATE($F2350," ",$G2350),AllocFactorMatrix,(AE$4+1),FALSE)*$E2352</f>
        <v>3.9597923502594702E-2</v>
      </c>
    </row>
    <row r="2351" spans="4:31" hidden="1" outlineLevel="1">
      <c r="E2351" s="44"/>
      <c r="F2351" s="167" t="str">
        <f>F2352</f>
        <v>LABOR_M</v>
      </c>
      <c r="G2351" s="48" t="str">
        <f>$G$14</f>
        <v>CUSTOMER</v>
      </c>
      <c r="H2351" s="4">
        <f t="shared" ca="1" si="3310"/>
        <v>15.752213777870713</v>
      </c>
      <c r="I2351" s="5">
        <f t="shared" ref="I2351:N2351" ca="1" si="3339">VLOOKUP(CONCATENATE($F2351," ",$G2351),AllocFactorMatrix,(I$4+1),FALSE)*$E2352</f>
        <v>12.160307489014839</v>
      </c>
      <c r="J2351" s="47">
        <f t="shared" ca="1" si="3339"/>
        <v>2.4541500172922831E-3</v>
      </c>
      <c r="K2351" s="47">
        <f t="shared" ca="1" si="3339"/>
        <v>7.1982708690013957E-4</v>
      </c>
      <c r="L2351" s="5">
        <f t="shared" ca="1" si="3339"/>
        <v>2.4622809710461024</v>
      </c>
      <c r="M2351" s="5">
        <f t="shared" ca="1" si="3339"/>
        <v>6.2950917828000774E-2</v>
      </c>
      <c r="N2351" s="5">
        <f t="shared" ca="1" si="3339"/>
        <v>1.0149648667786806E-2</v>
      </c>
      <c r="O2351" s="5">
        <f t="shared" ca="1" si="3269"/>
        <v>2.5353815375418898</v>
      </c>
      <c r="P2351" s="5">
        <f ca="1">VLOOKUP(CONCATENATE($F2351," ",$G2351),AllocFactorMatrix,(P$4+1),FALSE)*$E2352</f>
        <v>0.10085077039152342</v>
      </c>
      <c r="Q2351" s="5">
        <f ca="1">VLOOKUP(CONCATENATE($F2351," ",$G2351),AllocFactorMatrix,(Q$4+1),FALSE)*$E2352</f>
        <v>2.439364975337624E-2</v>
      </c>
      <c r="R2351" s="5">
        <f ca="1">VLOOKUP(CONCATENATE($F2351," ",$G2351),AllocFactorMatrix,(R$4+1),FALSE)*$E2352</f>
        <v>2.4831808223521774E-2</v>
      </c>
      <c r="S2351" s="5">
        <f ca="1">VLOOKUP(CONCATENATE($F2351," ",$G2351),AllocFactorMatrix,(S$4+1),FALSE)*$E2352</f>
        <v>3.0673090414799703E-3</v>
      </c>
      <c r="T2351" s="5">
        <f t="shared" ca="1" si="3272"/>
        <v>0.15314353740990141</v>
      </c>
      <c r="U2351" s="5">
        <f ca="1">VLOOKUP(CONCATENATE($F2351," ",$G2351),AllocFactorMatrix,(U$4+1),FALSE)*$E2352</f>
        <v>7.6761149135668968E-4</v>
      </c>
      <c r="V2351" s="5">
        <f ca="1">VLOOKUP(CONCATENATE($F2351," ",$G2351),AllocFactorMatrix,(V$4+1),FALSE)*$E2352</f>
        <v>1.7734307233758996E-2</v>
      </c>
      <c r="W2351" s="5">
        <f ca="1">VLOOKUP(CONCATENATE($F2351," ",$G2351),AllocFactorMatrix,(W$4+1),FALSE)*$E2352</f>
        <v>4.1712782294177207E-2</v>
      </c>
      <c r="X2351" s="5">
        <f ca="1">VLOOKUP(CONCATENATE($F2351," ",$G2351),AllocFactorMatrix,(X$4+1),FALSE)*$E2352</f>
        <v>1.2282892308305265E-2</v>
      </c>
      <c r="Y2351" s="5">
        <f t="shared" ca="1" si="3334"/>
        <v>7.2497593327598156E-2</v>
      </c>
      <c r="Z2351" s="5">
        <f ca="1">VLOOKUP(CONCATENATE($F2351," ",$G2351),AllocFactorMatrix,(Z$4+1),FALSE)*$E2352</f>
        <v>2.2379907205429463E-2</v>
      </c>
      <c r="AA2351" s="5">
        <f ca="1">VLOOKUP(CONCATENATE($F2351," ",$G2351),AllocFactorMatrix,(AA$4+1),FALSE)*$E2352</f>
        <v>3.3431625039408256E-4</v>
      </c>
      <c r="AB2351" s="5">
        <f t="shared" ca="1" si="3332"/>
        <v>2.2714223455823544E-2</v>
      </c>
      <c r="AC2351" s="5">
        <f ca="1">VLOOKUP(CONCATENATE($F2351," ",$G2351),AllocFactorMatrix,(AC$4+1),FALSE)*$E2352</f>
        <v>1.8219033360611825E-3</v>
      </c>
      <c r="AD2351" s="5">
        <f ca="1">VLOOKUP(CONCATENATE($F2351," ",$G2351),AllocFactorMatrix,(AD$4+1),FALSE)*$E2352</f>
        <v>0.66198028051464253</v>
      </c>
      <c r="AE2351" s="5">
        <f ca="1">VLOOKUP(CONCATENATE($F2351," ",$G2351),AllocFactorMatrix,(AE$4+1),FALSE)*$E2352</f>
        <v>0.1411932361657528</v>
      </c>
    </row>
    <row r="2352" spans="4:31" collapsed="1">
      <c r="D2352" s="179" t="s">
        <v>501</v>
      </c>
      <c r="E2352" s="54">
        <v>140</v>
      </c>
      <c r="F2352" s="88" t="s">
        <v>67</v>
      </c>
      <c r="G2352" s="48" t="str">
        <f>$G$15</f>
        <v>TOTAL</v>
      </c>
      <c r="H2352" s="4">
        <f t="shared" ca="1" si="3310"/>
        <v>140.00000000000006</v>
      </c>
      <c r="I2352" s="5">
        <f t="shared" ref="I2352:N2352" ca="1" si="3340">VLOOKUP(CONCATENATE($F2352," ",$G2352),AllocFactorMatrix,(I$4+1),FALSE)*$E2352</f>
        <v>77.935725186505252</v>
      </c>
      <c r="J2352" s="47">
        <f t="shared" ca="1" si="3340"/>
        <v>1.5831367028504104E-2</v>
      </c>
      <c r="K2352" s="47">
        <f t="shared" ca="1" si="3340"/>
        <v>2.5383137305439018E-2</v>
      </c>
      <c r="L2352" s="5">
        <f t="shared" ca="1" si="3340"/>
        <v>18.127927345407876</v>
      </c>
      <c r="M2352" s="5">
        <f t="shared" ca="1" si="3340"/>
        <v>0.26401558082956195</v>
      </c>
      <c r="N2352" s="5">
        <f t="shared" ca="1" si="3340"/>
        <v>3.2125241290484205E-2</v>
      </c>
      <c r="O2352" s="5">
        <f t="shared" ca="1" si="3269"/>
        <v>18.424068167527921</v>
      </c>
      <c r="P2352" s="5">
        <f ca="1">VLOOKUP(CONCATENATE($F2352," ",$G2352),AllocFactorMatrix,(P$4+1),FALSE)*$E2352</f>
        <v>9.391164864769836</v>
      </c>
      <c r="Q2352" s="5">
        <f ca="1">VLOOKUP(CONCATENATE($F2352," ",$G2352),AllocFactorMatrix,(Q$4+1),FALSE)*$E2352</f>
        <v>1.5802792586400281</v>
      </c>
      <c r="R2352" s="5">
        <f ca="1">VLOOKUP(CONCATENATE($F2352," ",$G2352),AllocFactorMatrix,(R$4+1),FALSE)*$E2352</f>
        <v>0.2748182154741533</v>
      </c>
      <c r="S2352" s="5">
        <f ca="1">VLOOKUP(CONCATENATE($F2352," ",$G2352),AllocFactorMatrix,(S$4+1),FALSE)*$E2352</f>
        <v>1.2230525687128301E-2</v>
      </c>
      <c r="T2352" s="5">
        <f t="shared" ca="1" si="3272"/>
        <v>11.258492864571146</v>
      </c>
      <c r="U2352" s="5">
        <f ca="1">VLOOKUP(CONCATENATE($F2352," ",$G2352),AllocFactorMatrix,(U$4+1),FALSE)*$E2352</f>
        <v>0.43957825418202134</v>
      </c>
      <c r="V2352" s="5">
        <f ca="1">VLOOKUP(CONCATENATE($F2352," ",$G2352),AllocFactorMatrix,(V$4+1),FALSE)*$E2352</f>
        <v>5.8722619215903773</v>
      </c>
      <c r="W2352" s="5">
        <f ca="1">VLOOKUP(CONCATENATE($F2352," ",$G2352),AllocFactorMatrix,(W$4+1),FALSE)*$E2352</f>
        <v>18.801515147609212</v>
      </c>
      <c r="X2352" s="5">
        <f ca="1">VLOOKUP(CONCATENATE($F2352," ",$G2352),AllocFactorMatrix,(X$4+1),FALSE)*$E2352</f>
        <v>3.3539774009255021</v>
      </c>
      <c r="Y2352" s="5">
        <f t="shared" ca="1" si="3334"/>
        <v>28.467332724307113</v>
      </c>
      <c r="Z2352" s="5">
        <f ca="1">VLOOKUP(CONCATENATE($F2352," ",$G2352),AllocFactorMatrix,(Z$4+1),FALSE)*$E2352</f>
        <v>2.5808512428497261</v>
      </c>
      <c r="AA2352" s="5">
        <f ca="1">VLOOKUP(CONCATENATE($F2352," ",$G2352),AllocFactorMatrix,(AA$4+1),FALSE)*$E2352</f>
        <v>4.8042187064046601E-2</v>
      </c>
      <c r="AB2352" s="5">
        <f t="shared" ca="1" si="3332"/>
        <v>2.6288934299137727</v>
      </c>
      <c r="AC2352" s="5">
        <f ca="1">VLOOKUP(CONCATENATE($F2352," ",$G2352),AllocFactorMatrix,(AC$4+1),FALSE)*$E2352</f>
        <v>3.7585036764480786E-2</v>
      </c>
      <c r="AD2352" s="5">
        <f ca="1">VLOOKUP(CONCATENATE($F2352," ",$G2352),AllocFactorMatrix,(AD$4+1),FALSE)*$E2352</f>
        <v>0.99651118722405485</v>
      </c>
      <c r="AE2352" s="5">
        <f ca="1">VLOOKUP(CONCATENATE($F2352," ",$G2352),AllocFactorMatrix,(AE$4+1),FALSE)*$E2352</f>
        <v>0.21017689885224897</v>
      </c>
    </row>
    <row r="2353" spans="1:31" s="44" customFormat="1" hidden="1" outlineLevel="1">
      <c r="A2353" s="49"/>
      <c r="B2353" s="97"/>
      <c r="C2353" s="48"/>
      <c r="D2353" s="48"/>
      <c r="F2353" s="167" t="str">
        <f>F2360</f>
        <v>LABOR_M</v>
      </c>
      <c r="G2353" s="48" t="str">
        <f>$G$8</f>
        <v>PRODUCTION</v>
      </c>
      <c r="H2353" s="46">
        <f t="shared" ca="1" si="3310"/>
        <v>2663148.716174501</v>
      </c>
      <c r="I2353" s="47">
        <f t="shared" ref="I2353:N2353" ca="1" si="3341">VLOOKUP(CONCATENATE($F2353," ",$G2353),AllocFactorMatrix,(I$4+1),FALSE)*$E2360</f>
        <v>1369579.9636392056</v>
      </c>
      <c r="J2353" s="47">
        <f t="shared" ca="1" si="3341"/>
        <v>306.39851572058791</v>
      </c>
      <c r="K2353" s="47">
        <f t="shared" ca="1" si="3341"/>
        <v>536.48195384853659</v>
      </c>
      <c r="L2353" s="47">
        <f t="shared" ca="1" si="3341"/>
        <v>319204.54198415356</v>
      </c>
      <c r="M2353" s="47">
        <f t="shared" ca="1" si="3341"/>
        <v>4441.7271391433105</v>
      </c>
      <c r="N2353" s="47">
        <f t="shared" ca="1" si="3341"/>
        <v>618.61580543859566</v>
      </c>
      <c r="O2353" s="47">
        <f t="shared" ca="1" si="3269"/>
        <v>324264.8849287355</v>
      </c>
      <c r="P2353" s="47">
        <f ca="1">VLOOKUP(CONCATENATE($F2353," ",$G2353),AllocFactorMatrix,(P$4+1),FALSE)*$E2360</f>
        <v>189860.53412154276</v>
      </c>
      <c r="Q2353" s="47">
        <f ca="1">VLOOKUP(CONCATENATE($F2353," ",$G2353),AllocFactorMatrix,(Q$4+1),FALSE)*$E2360</f>
        <v>34072.177540743243</v>
      </c>
      <c r="R2353" s="47">
        <f ca="1">VLOOKUP(CONCATENATE($F2353," ",$G2353),AllocFactorMatrix,(R$4+1),FALSE)*$E2360</f>
        <v>6909.4899049925025</v>
      </c>
      <c r="S2353" s="47">
        <f ca="1">VLOOKUP(CONCATENATE($F2353," ",$G2353),AllocFactorMatrix,(S$4+1),FALSE)*$E2360</f>
        <v>262.38475451895442</v>
      </c>
      <c r="T2353" s="47">
        <f t="shared" ca="1" si="3272"/>
        <v>231104.58632179748</v>
      </c>
      <c r="U2353" s="47">
        <f ca="1">VLOOKUP(CONCATENATE($F2353," ",$G2353),AllocFactorMatrix,(U$4+1),FALSE)*$E2360</f>
        <v>9004.6750563457754</v>
      </c>
      <c r="V2353" s="47">
        <f ca="1">VLOOKUP(CONCATENATE($F2353," ",$G2353),AllocFactorMatrix,(V$4+1),FALSE)*$E2360</f>
        <v>121568.31300676409</v>
      </c>
      <c r="W2353" s="47">
        <f ca="1">VLOOKUP(CONCATENATE($F2353," ",$G2353),AllocFactorMatrix,(W$4+1),FALSE)*$E2360</f>
        <v>464949.99610295641</v>
      </c>
      <c r="X2353" s="47">
        <f ca="1">VLOOKUP(CONCATENATE($F2353," ",$G2353),AllocFactorMatrix,(X$4+1),FALSE)*$E2360</f>
        <v>84230.004061214771</v>
      </c>
      <c r="Y2353" s="47">
        <f ca="1">SUBTOTAL(9,U2353:X2353)</f>
        <v>679752.98822728102</v>
      </c>
      <c r="Z2353" s="47">
        <f ca="1">VLOOKUP(CONCATENATE($F2353," ",$G2353),AllocFactorMatrix,(Z$4+1),FALSE)*$E2360</f>
        <v>52186.80711184087</v>
      </c>
      <c r="AA2353" s="47">
        <f ca="1">VLOOKUP(CONCATENATE($F2353," ",$G2353),AllocFactorMatrix,(AA$4+1),FALSE)*$E2360</f>
        <v>1042.3043916128827</v>
      </c>
      <c r="AB2353" s="47">
        <f t="shared" ca="1" si="3332"/>
        <v>53229.111503453751</v>
      </c>
      <c r="AC2353" s="47">
        <f ca="1">VLOOKUP(CONCATENATE($F2353," ",$G2353),AllocFactorMatrix,(AC$4+1),FALSE)*$E2360</f>
        <v>688.42841380657342</v>
      </c>
      <c r="AD2353" s="47">
        <f ca="1">VLOOKUP(CONCATENATE($F2353," ",$G2353),AllocFactorMatrix,(AD$4+1),FALSE)*$E2360</f>
        <v>3058.39097958604</v>
      </c>
      <c r="AE2353" s="47">
        <f ca="1">VLOOKUP(CONCATENATE($F2353," ",$G2353),AllocFactorMatrix,(AE$4+1),FALSE)*$E2360</f>
        <v>627.48169106452451</v>
      </c>
    </row>
    <row r="2354" spans="1:31" s="44" customFormat="1" hidden="1" outlineLevel="1">
      <c r="A2354" s="49"/>
      <c r="B2354" s="97"/>
      <c r="C2354" s="48"/>
      <c r="D2354" s="48"/>
      <c r="F2354" s="167" t="str">
        <f>F2360</f>
        <v>LABOR_M</v>
      </c>
      <c r="G2354" s="48" t="str">
        <f>$G$9</f>
        <v>BULKTRAN</v>
      </c>
      <c r="H2354" s="46">
        <f t="shared" ca="1" si="3310"/>
        <v>412809.11638356361</v>
      </c>
      <c r="I2354" s="47">
        <f t="shared" ref="I2354:N2354" ca="1" si="3342">VLOOKUP(CONCATENATE($F2354," ",$G2354),AllocFactorMatrix,(I$4+1),FALSE)*$E2360</f>
        <v>212295.72767482148</v>
      </c>
      <c r="J2354" s="47">
        <f t="shared" ca="1" si="3342"/>
        <v>47.494193534013306</v>
      </c>
      <c r="K2354" s="47">
        <f t="shared" ca="1" si="3342"/>
        <v>83.158946392624202</v>
      </c>
      <c r="L2354" s="47">
        <f t="shared" ca="1" si="3342"/>
        <v>49479.228899909394</v>
      </c>
      <c r="M2354" s="47">
        <f t="shared" ca="1" si="3342"/>
        <v>688.50284041234613</v>
      </c>
      <c r="N2354" s="47">
        <f t="shared" ca="1" si="3342"/>
        <v>95.890343063845648</v>
      </c>
      <c r="O2354" s="47">
        <f t="shared" ca="1" si="3269"/>
        <v>50263.622083385584</v>
      </c>
      <c r="P2354" s="47">
        <f ca="1">VLOOKUP(CONCATENATE($F2354," ",$G2354),AllocFactorMatrix,(P$4+1),FALSE)*$E2360</f>
        <v>29429.884576408222</v>
      </c>
      <c r="Q2354" s="47">
        <f ca="1">VLOOKUP(CONCATENATE($F2354," ",$G2354),AllocFactorMatrix,(Q$4+1),FALSE)*$E2360</f>
        <v>5281.4570280785274</v>
      </c>
      <c r="R2354" s="47">
        <f ca="1">VLOOKUP(CONCATENATE($F2354," ",$G2354),AllocFactorMatrix,(R$4+1),FALSE)*$E2360</f>
        <v>1071.0255890021458</v>
      </c>
      <c r="S2354" s="47">
        <f ca="1">VLOOKUP(CONCATENATE($F2354," ",$G2354),AllocFactorMatrix,(S$4+1),FALSE)*$E2360</f>
        <v>40.67171240105467</v>
      </c>
      <c r="T2354" s="47">
        <f t="shared" ca="1" si="3272"/>
        <v>35823.038905889945</v>
      </c>
      <c r="U2354" s="47">
        <f ca="1">VLOOKUP(CONCATENATE($F2354," ",$G2354),AllocFactorMatrix,(U$4+1),FALSE)*$E2360</f>
        <v>1395.7958602743063</v>
      </c>
      <c r="V2354" s="47">
        <f ca="1">VLOOKUP(CONCATENATE($F2354," ",$G2354),AllocFactorMatrix,(V$4+1),FALSE)*$E2360</f>
        <v>18844.050115477781</v>
      </c>
      <c r="W2354" s="47">
        <f ca="1">VLOOKUP(CONCATENATE($F2354," ",$G2354),AllocFactorMatrix,(W$4+1),FALSE)*$E2360</f>
        <v>72070.927127760981</v>
      </c>
      <c r="X2354" s="47">
        <f ca="1">VLOOKUP(CONCATENATE($F2354," ",$G2354),AllocFactorMatrix,(X$4+1),FALSE)*$E2360</f>
        <v>13056.316884714131</v>
      </c>
      <c r="Y2354" s="47">
        <f t="shared" ref="Y2354:Y2360" ca="1" si="3343">SUBTOTAL(9,U2354:X2354)</f>
        <v>105367.08998822721</v>
      </c>
      <c r="Z2354" s="47">
        <f ca="1">VLOOKUP(CONCATENATE($F2354," ",$G2354),AllocFactorMatrix,(Z$4+1),FALSE)*$E2360</f>
        <v>8089.3678974354607</v>
      </c>
      <c r="AA2354" s="47">
        <f ca="1">VLOOKUP(CONCATENATE($F2354," ",$G2354),AllocFactorMatrix,(AA$4+1),FALSE)*$E2360</f>
        <v>161.56542527692159</v>
      </c>
      <c r="AB2354" s="47">
        <f t="shared" ca="1" si="3332"/>
        <v>8250.9333227123825</v>
      </c>
      <c r="AC2354" s="47">
        <f ca="1">VLOOKUP(CONCATENATE($F2354," ",$G2354),AllocFactorMatrix,(AC$4+1),FALSE)*$E2360</f>
        <v>106.71184957521069</v>
      </c>
      <c r="AD2354" s="47">
        <f ca="1">VLOOKUP(CONCATENATE($F2354," ",$G2354),AllocFactorMatrix,(AD$4+1),FALSE)*$E2360</f>
        <v>474.07479355938494</v>
      </c>
      <c r="AE2354" s="47">
        <f ca="1">VLOOKUP(CONCATENATE($F2354," ",$G2354),AllocFactorMatrix,(AE$4+1),FALSE)*$E2360</f>
        <v>97.264625464587596</v>
      </c>
    </row>
    <row r="2355" spans="1:31" s="44" customFormat="1" hidden="1" outlineLevel="1">
      <c r="A2355" s="49"/>
      <c r="B2355" s="97"/>
      <c r="C2355" s="48"/>
      <c r="D2355" s="48"/>
      <c r="F2355" s="167" t="str">
        <f>F2360</f>
        <v>LABOR_M</v>
      </c>
      <c r="G2355" s="48" t="str">
        <f>$G$10</f>
        <v>SUBTRAN</v>
      </c>
      <c r="H2355" s="46">
        <f t="shared" ca="1" si="3310"/>
        <v>114405.59164142182</v>
      </c>
      <c r="I2355" s="47">
        <f t="shared" ref="I2355:N2355" ca="1" si="3344">VLOOKUP(CONCATENATE($F2355," ",$G2355),AllocFactorMatrix,(I$4+1),FALSE)*$E2360</f>
        <v>58446.404487434804</v>
      </c>
      <c r="J2355" s="47">
        <f t="shared" ca="1" si="3344"/>
        <v>9.5171105515370815</v>
      </c>
      <c r="K2355" s="47">
        <f t="shared" ca="1" si="3344"/>
        <v>17.712976833894366</v>
      </c>
      <c r="L2355" s="47">
        <f t="shared" ca="1" si="3344"/>
        <v>13696.994576612462</v>
      </c>
      <c r="M2355" s="47">
        <f t="shared" ca="1" si="3344"/>
        <v>191.42637211767016</v>
      </c>
      <c r="N2355" s="47">
        <f t="shared" ca="1" si="3344"/>
        <v>34.647283938207195</v>
      </c>
      <c r="O2355" s="47">
        <f t="shared" ca="1" si="3269"/>
        <v>13923.06823266834</v>
      </c>
      <c r="P2355" s="47">
        <f ca="1">VLOOKUP(CONCATENATE($F2355," ",$G2355),AllocFactorMatrix,(P$4+1),FALSE)*$E2360</f>
        <v>7907.7336425949161</v>
      </c>
      <c r="Q2355" s="47">
        <f ca="1">VLOOKUP(CONCATENATE($F2355," ",$G2355),AllocFactorMatrix,(Q$4+1),FALSE)*$E2360</f>
        <v>1423.0738175842787</v>
      </c>
      <c r="R2355" s="47">
        <f ca="1">VLOOKUP(CONCATENATE($F2355," ",$G2355),AllocFactorMatrix,(R$4+1),FALSE)*$E2360</f>
        <v>373.54590521534305</v>
      </c>
      <c r="S2355" s="47">
        <f ca="1">VLOOKUP(CONCATENATE($F2355," ",$G2355),AllocFactorMatrix,(S$4+1),FALSE)*$E2360</f>
        <v>0</v>
      </c>
      <c r="T2355" s="47">
        <f t="shared" ca="1" si="3272"/>
        <v>9704.3533653945378</v>
      </c>
      <c r="U2355" s="47">
        <f ca="1">VLOOKUP(CONCATENATE($F2355," ",$G2355),AllocFactorMatrix,(U$4+1),FALSE)*$E2360</f>
        <v>356.96024319679117</v>
      </c>
      <c r="V2355" s="47">
        <f ca="1">VLOOKUP(CONCATENATE($F2355," ",$G2355),AllocFactorMatrix,(V$4+1),FALSE)*$E2360</f>
        <v>5008.4983491100875</v>
      </c>
      <c r="W2355" s="47">
        <f ca="1">VLOOKUP(CONCATENATE($F2355," ",$G2355),AllocFactorMatrix,(W$4+1),FALSE)*$E2360</f>
        <v>24695.760352107569</v>
      </c>
      <c r="X2355" s="47">
        <f ca="1">VLOOKUP(CONCATENATE($F2355," ",$G2355),AllocFactorMatrix,(X$4+1),FALSE)*$E2360</f>
        <v>0</v>
      </c>
      <c r="Y2355" s="47">
        <f t="shared" ca="1" si="3343"/>
        <v>30061.218944414446</v>
      </c>
      <c r="Z2355" s="47">
        <f ca="1">VLOOKUP(CONCATENATE($F2355," ",$G2355),AllocFactorMatrix,(Z$4+1),FALSE)*$E2360</f>
        <v>2170.8633805199815</v>
      </c>
      <c r="AA2355" s="47">
        <f ca="1">VLOOKUP(CONCATENATE($F2355," ",$G2355),AllocFactorMatrix,(AA$4+1),FALSE)*$E2360</f>
        <v>43.587717412531504</v>
      </c>
      <c r="AB2355" s="47">
        <f t="shared" ca="1" si="3332"/>
        <v>2214.4510979325132</v>
      </c>
      <c r="AC2355" s="47">
        <f ca="1">VLOOKUP(CONCATENATE($F2355," ",$G2355),AllocFactorMatrix,(AC$4+1),FALSE)*$E2360</f>
        <v>28.865426191330943</v>
      </c>
      <c r="AD2355" s="47">
        <f ca="1">VLOOKUP(CONCATENATE($F2355," ",$G2355),AllocFactorMatrix,(AD$4+1),FALSE)*$E2360</f>
        <v>0</v>
      </c>
      <c r="AE2355" s="47">
        <f ca="1">VLOOKUP(CONCATENATE($F2355," ",$G2355),AllocFactorMatrix,(AE$4+1),FALSE)*$E2360</f>
        <v>0</v>
      </c>
    </row>
    <row r="2356" spans="1:31" s="44" customFormat="1" hidden="1" outlineLevel="1">
      <c r="A2356" s="49"/>
      <c r="B2356" s="97"/>
      <c r="C2356" s="48"/>
      <c r="D2356" s="48"/>
      <c r="F2356" s="167" t="str">
        <f>F2360</f>
        <v>LABOR_M</v>
      </c>
      <c r="G2356" s="48" t="str">
        <f>$G$11</f>
        <v>DISTPRI</v>
      </c>
      <c r="H2356" s="46">
        <f t="shared" ca="1" si="3310"/>
        <v>934531.13752071129</v>
      </c>
      <c r="I2356" s="47">
        <f t="shared" ref="I2356:N2356" ca="1" si="3345">VLOOKUP(CONCATENATE($F2356," ",$G2356),AllocFactorMatrix,(I$4+1),FALSE)*$E2360</f>
        <v>611837.12957791169</v>
      </c>
      <c r="J2356" s="47">
        <f t="shared" ca="1" si="3345"/>
        <v>100.46454392836516</v>
      </c>
      <c r="K2356" s="47">
        <f t="shared" ca="1" si="3345"/>
        <v>185.88818293441994</v>
      </c>
      <c r="L2356" s="47">
        <f t="shared" ca="1" si="3345"/>
        <v>143153.64810113295</v>
      </c>
      <c r="M2356" s="47">
        <f t="shared" ca="1" si="3345"/>
        <v>2000.4195959882195</v>
      </c>
      <c r="N2356" s="47">
        <f t="shared" ca="1" si="3345"/>
        <v>0</v>
      </c>
      <c r="O2356" s="47">
        <f t="shared" ca="1" si="3269"/>
        <v>145154.06769712115</v>
      </c>
      <c r="P2356" s="47">
        <f ca="1">VLOOKUP(CONCATENATE($F2356," ",$G2356),AllocFactorMatrix,(P$4+1),FALSE)*$E2360</f>
        <v>83017.766498272904</v>
      </c>
      <c r="Q2356" s="47">
        <f ca="1">VLOOKUP(CONCATENATE($F2356," ",$G2356),AllocFactorMatrix,(Q$4+1),FALSE)*$E2360</f>
        <v>14938.579536719648</v>
      </c>
      <c r="R2356" s="47">
        <f ca="1">VLOOKUP(CONCATENATE($F2356," ",$G2356),AllocFactorMatrix,(R$4+1),FALSE)*$E2360</f>
        <v>0</v>
      </c>
      <c r="S2356" s="47">
        <f ca="1">VLOOKUP(CONCATENATE($F2356," ",$G2356),AllocFactorMatrix,(S$4+1),FALSE)*$E2360</f>
        <v>0</v>
      </c>
      <c r="T2356" s="47">
        <f t="shared" ca="1" si="3272"/>
        <v>97956.346034992544</v>
      </c>
      <c r="U2356" s="47">
        <f ca="1">VLOOKUP(CONCATENATE($F2356," ",$G2356),AllocFactorMatrix,(U$4+1),FALSE)*$E2360</f>
        <v>3759.3341672538518</v>
      </c>
      <c r="V2356" s="47">
        <f ca="1">VLOOKUP(CONCATENATE($F2356," ",$G2356),AllocFactorMatrix,(V$4+1),FALSE)*$E2360</f>
        <v>51983.557135293711</v>
      </c>
      <c r="W2356" s="47">
        <f ca="1">VLOOKUP(CONCATENATE($F2356," ",$G2356),AllocFactorMatrix,(W$4+1),FALSE)*$E2360</f>
        <v>0</v>
      </c>
      <c r="X2356" s="47">
        <f ca="1">VLOOKUP(CONCATENATE($F2356," ",$G2356),AllocFactorMatrix,(X$4+1),FALSE)*$E2360</f>
        <v>0</v>
      </c>
      <c r="Y2356" s="47">
        <f t="shared" ca="1" si="3343"/>
        <v>55742.891302547563</v>
      </c>
      <c r="Z2356" s="47">
        <f ca="1">VLOOKUP(CONCATENATE($F2356," ",$G2356),AllocFactorMatrix,(Z$4+1),FALSE)*$E2360</f>
        <v>22796.37972937827</v>
      </c>
      <c r="AA2356" s="47">
        <f ca="1">VLOOKUP(CONCATENATE($F2356," ",$G2356),AllocFactorMatrix,(AA$4+1),FALSE)*$E2360</f>
        <v>457.55929127942869</v>
      </c>
      <c r="AB2356" s="47">
        <f t="shared" ca="1" si="3332"/>
        <v>23253.939020657697</v>
      </c>
      <c r="AC2356" s="47">
        <f ca="1">VLOOKUP(CONCATENATE($F2356," ",$G2356),AllocFactorMatrix,(AC$4+1),FALSE)*$E2360</f>
        <v>300.41116061727092</v>
      </c>
      <c r="AD2356" s="47">
        <f ca="1">VLOOKUP(CONCATENATE($F2356," ",$G2356),AllocFactorMatrix,(AD$4+1),FALSE)*$E2360</f>
        <v>0</v>
      </c>
      <c r="AE2356" s="47">
        <f ca="1">VLOOKUP(CONCATENATE($F2356," ",$G2356),AllocFactorMatrix,(AE$4+1),FALSE)*$E2360</f>
        <v>0</v>
      </c>
    </row>
    <row r="2357" spans="1:31" s="44" customFormat="1" hidden="1" outlineLevel="1">
      <c r="A2357" s="49"/>
      <c r="B2357" s="97"/>
      <c r="C2357" s="48"/>
      <c r="D2357" s="48"/>
      <c r="F2357" s="167" t="str">
        <f>F2360</f>
        <v>LABOR_M</v>
      </c>
      <c r="G2357" s="48" t="str">
        <f>$G$12</f>
        <v>DISTSEC</v>
      </c>
      <c r="H2357" s="46">
        <f t="shared" ca="1" si="3310"/>
        <v>370236.05044173967</v>
      </c>
      <c r="I2357" s="47">
        <f t="shared" ref="I2357:N2357" ca="1" si="3346">VLOOKUP(CONCATENATE($F2357," ",$G2357),AllocFactorMatrix,(I$4+1),FALSE)*$E2360</f>
        <v>274685.96209399001</v>
      </c>
      <c r="J2357" s="47">
        <f t="shared" ca="1" si="3346"/>
        <v>68.093234199995962</v>
      </c>
      <c r="K2357" s="47">
        <f t="shared" ca="1" si="3346"/>
        <v>88.199504140939638</v>
      </c>
      <c r="L2357" s="47">
        <f t="shared" ca="1" si="3346"/>
        <v>55367.573828973866</v>
      </c>
      <c r="M2357" s="47">
        <f t="shared" ca="1" si="3346"/>
        <v>0</v>
      </c>
      <c r="N2357" s="47">
        <f t="shared" ca="1" si="3346"/>
        <v>0</v>
      </c>
      <c r="O2357" s="47">
        <f t="shared" ca="1" si="3269"/>
        <v>55367.573828973866</v>
      </c>
      <c r="P2357" s="47">
        <f ca="1">VLOOKUP(CONCATENATE($F2357," ",$G2357),AllocFactorMatrix,(P$4+1),FALSE)*$E2360</f>
        <v>27639.150995218042</v>
      </c>
      <c r="Q2357" s="47">
        <f ca="1">VLOOKUP(CONCATENATE($F2357," ",$G2357),AllocFactorMatrix,(Q$4+1),FALSE)*$E2360</f>
        <v>0</v>
      </c>
      <c r="R2357" s="47">
        <f ca="1">VLOOKUP(CONCATENATE($F2357," ",$G2357),AllocFactorMatrix,(R$4+1),FALSE)*$E2360</f>
        <v>0</v>
      </c>
      <c r="S2357" s="47">
        <f ca="1">VLOOKUP(CONCATENATE($F2357," ",$G2357),AllocFactorMatrix,(S$4+1),FALSE)*$E2360</f>
        <v>0</v>
      </c>
      <c r="T2357" s="47">
        <f t="shared" ca="1" si="3272"/>
        <v>27639.150995218042</v>
      </c>
      <c r="U2357" s="47">
        <f ca="1">VLOOKUP(CONCATENATE($F2357," ",$G2357),AllocFactorMatrix,(U$4+1),FALSE)*$E2360</f>
        <v>1035.0707765597811</v>
      </c>
      <c r="V2357" s="47">
        <f ca="1">VLOOKUP(CONCATENATE($F2357," ",$G2357),AllocFactorMatrix,(V$4+1),FALSE)*$E2360</f>
        <v>0</v>
      </c>
      <c r="W2357" s="47">
        <f ca="1">VLOOKUP(CONCATENATE($F2357," ",$G2357),AllocFactorMatrix,(W$4+1),FALSE)*$E2360</f>
        <v>0</v>
      </c>
      <c r="X2357" s="47">
        <f ca="1">VLOOKUP(CONCATENATE($F2357," ",$G2357),AllocFactorMatrix,(X$4+1),FALSE)*$E2360</f>
        <v>0</v>
      </c>
      <c r="Y2357" s="47">
        <f t="shared" ca="1" si="3343"/>
        <v>1035.0707765597811</v>
      </c>
      <c r="Z2357" s="47">
        <f ca="1">VLOOKUP(CONCATENATE($F2357," ",$G2357),AllocFactorMatrix,(Z$4+1),FALSE)*$E2360</f>
        <v>7822.4113414239437</v>
      </c>
      <c r="AA2357" s="47">
        <f ca="1">VLOOKUP(CONCATENATE($F2357," ",$G2357),AllocFactorMatrix,(AA$4+1),FALSE)*$E2360</f>
        <v>0</v>
      </c>
      <c r="AB2357" s="47">
        <f t="shared" ca="1" si="3332"/>
        <v>7822.4113414239437</v>
      </c>
      <c r="AC2357" s="47">
        <f ca="1">VLOOKUP(CONCATENATE($F2357," ",$G2357),AllocFactorMatrix,(AC$4+1),FALSE)*$E2360</f>
        <v>92.488841728340944</v>
      </c>
      <c r="AD2357" s="47">
        <f ca="1">VLOOKUP(CONCATENATE($F2357," ",$G2357),AllocFactorMatrix,(AD$4+1),FALSE)*$E2360</f>
        <v>2846.7797400384143</v>
      </c>
      <c r="AE2357" s="47">
        <f ca="1">VLOOKUP(CONCATENATE($F2357," ",$G2357),AllocFactorMatrix,(AE$4+1),FALSE)*$E2360</f>
        <v>590.32008546610666</v>
      </c>
    </row>
    <row r="2358" spans="1:31" s="44" customFormat="1" hidden="1" outlineLevel="1">
      <c r="A2358" s="49"/>
      <c r="B2358" s="97"/>
      <c r="C2358" s="48"/>
      <c r="D2358" s="48"/>
      <c r="F2358" s="167" t="str">
        <f>F2360</f>
        <v>LABOR_M</v>
      </c>
      <c r="G2358" s="48" t="str">
        <f>$G$13</f>
        <v>ENERGY</v>
      </c>
      <c r="H2358" s="46">
        <f t="shared" ca="1" si="3310"/>
        <v>1065188.5671670486</v>
      </c>
      <c r="I2358" s="47">
        <f t="shared" ref="I2358:N2358" ca="1" si="3347">VLOOKUP(CONCATENATE($F2358," ",$G2358),AllocFactorMatrix,(I$4+1),FALSE)*$E2360</f>
        <v>416726.90883648512</v>
      </c>
      <c r="J2358" s="47">
        <f t="shared" ca="1" si="3347"/>
        <v>66.68770672025029</v>
      </c>
      <c r="K2358" s="47">
        <f t="shared" ca="1" si="3347"/>
        <v>192.2873714196059</v>
      </c>
      <c r="L2358" s="47">
        <f t="shared" ca="1" si="3347"/>
        <v>120164.78120517373</v>
      </c>
      <c r="M2358" s="47">
        <f t="shared" ca="1" si="3347"/>
        <v>1675.9411274610343</v>
      </c>
      <c r="N2358" s="47">
        <f t="shared" ca="1" si="3347"/>
        <v>234.29514923993071</v>
      </c>
      <c r="O2358" s="47">
        <f t="shared" ca="1" si="3269"/>
        <v>122075.01748187469</v>
      </c>
      <c r="P2358" s="47">
        <f ca="1">VLOOKUP(CONCATENATE($F2358," ",$G2358),AllocFactorMatrix,(P$4+1),FALSE)*$E2360</f>
        <v>77903.739329853604</v>
      </c>
      <c r="Q2358" s="47">
        <f ca="1">VLOOKUP(CONCATENATE($F2358," ",$G2358),AllocFactorMatrix,(Q$4+1),FALSE)*$E2360</f>
        <v>13913.482576397057</v>
      </c>
      <c r="R2358" s="47">
        <f ca="1">VLOOKUP(CONCATENATE($F2358," ",$G2358),AllocFactorMatrix,(R$4+1),FALSE)*$E2360</f>
        <v>2833.294585726378</v>
      </c>
      <c r="S2358" s="47">
        <f ca="1">VLOOKUP(CONCATENATE($F2358," ",$G2358),AllocFactorMatrix,(S$4+1),FALSE)*$E2360</f>
        <v>107.01449537509565</v>
      </c>
      <c r="T2358" s="47">
        <f t="shared" ca="1" si="3272"/>
        <v>94757.530987352147</v>
      </c>
      <c r="U2358" s="47">
        <f ca="1">VLOOKUP(CONCATENATE($F2358," ",$G2358),AllocFactorMatrix,(U$4+1),FALSE)*$E2360</f>
        <v>4085.7550908274538</v>
      </c>
      <c r="V2358" s="47">
        <f ca="1">VLOOKUP(CONCATENATE($F2358," ",$G2358),AllocFactorMatrix,(V$4+1),FALSE)*$E2360</f>
        <v>64596.564829953968</v>
      </c>
      <c r="W2358" s="47">
        <f ca="1">VLOOKUP(CONCATENATE($F2358," ",$G2358),AllocFactorMatrix,(W$4+1),FALSE)*$E2360</f>
        <v>277819.31189798715</v>
      </c>
      <c r="X2358" s="47">
        <f ca="1">VLOOKUP(CONCATENATE($F2358," ",$G2358),AllocFactorMatrix,(X$4+1),FALSE)*$E2360</f>
        <v>52260.714318778075</v>
      </c>
      <c r="Y2358" s="47">
        <f t="shared" ca="1" si="3343"/>
        <v>398762.34613754664</v>
      </c>
      <c r="Z2358" s="47">
        <f ca="1">VLOOKUP(CONCATENATE($F2358," ",$G2358),AllocFactorMatrix,(Z$4+1),FALSE)*$E2360</f>
        <v>21430.514256249946</v>
      </c>
      <c r="AA2358" s="47">
        <f ca="1">VLOOKUP(CONCATENATE($F2358," ",$G2358),AllocFactorMatrix,(AA$4+1),FALSE)*$E2360</f>
        <v>429.99899366069707</v>
      </c>
      <c r="AB2358" s="47">
        <f t="shared" ca="1" si="3332"/>
        <v>21860.513249910644</v>
      </c>
      <c r="AC2358" s="47">
        <f ca="1">VLOOKUP(CONCATENATE($F2358," ",$G2358),AllocFactorMatrix,(AC$4+1),FALSE)*$E2360</f>
        <v>383.5609462508458</v>
      </c>
      <c r="AD2358" s="47">
        <f ca="1">VLOOKUP(CONCATENATE($F2358," ",$G2358),AllocFactorMatrix,(AD$4+1),FALSE)*$E2360</f>
        <v>8591.6338337462548</v>
      </c>
      <c r="AE2358" s="47">
        <f ca="1">VLOOKUP(CONCATENATE($F2358," ",$G2358),AllocFactorMatrix,(AE$4+1),FALSE)*$E2360</f>
        <v>1772.0806157419036</v>
      </c>
    </row>
    <row r="2359" spans="1:31" s="44" customFormat="1" hidden="1" outlineLevel="1">
      <c r="A2359" s="49"/>
      <c r="B2359" s="97"/>
      <c r="C2359" s="48"/>
      <c r="D2359" s="48"/>
      <c r="F2359" s="167" t="str">
        <f>F2360</f>
        <v>LABOR_M</v>
      </c>
      <c r="G2359" s="48" t="str">
        <f>$G$14</f>
        <v>CUSTOMER</v>
      </c>
      <c r="H2359" s="46">
        <f t="shared" ca="1" si="3310"/>
        <v>704940.82067101612</v>
      </c>
      <c r="I2359" s="47">
        <f t="shared" ref="I2359:N2359" ca="1" si="3348">VLOOKUP(CONCATENATE($F2359," ",$G2359),AllocFactorMatrix,(I$4+1),FALSE)*$E2360</f>
        <v>544196.34356160788</v>
      </c>
      <c r="J2359" s="47">
        <f t="shared" ca="1" si="3348"/>
        <v>109.82777098100463</v>
      </c>
      <c r="K2359" s="47">
        <f t="shared" ca="1" si="3348"/>
        <v>32.213598960514062</v>
      </c>
      <c r="L2359" s="47">
        <f t="shared" ca="1" si="3348"/>
        <v>110191.64626183073</v>
      </c>
      <c r="M2359" s="47">
        <f t="shared" ca="1" si="3348"/>
        <v>2817.1704816504298</v>
      </c>
      <c r="N2359" s="47">
        <f t="shared" ca="1" si="3348"/>
        <v>454.21562723098543</v>
      </c>
      <c r="O2359" s="47">
        <f t="shared" ca="1" si="3269"/>
        <v>113463.03237071214</v>
      </c>
      <c r="P2359" s="47">
        <f ca="1">VLOOKUP(CONCATENATE($F2359," ",$G2359),AllocFactorMatrix,(P$4+1),FALSE)*$E2360</f>
        <v>4513.2592693085426</v>
      </c>
      <c r="Q2359" s="47">
        <f ca="1">VLOOKUP(CONCATENATE($F2359," ",$G2359),AllocFactorMatrix,(Q$4+1),FALSE)*$E2360</f>
        <v>1091.6611289559858</v>
      </c>
      <c r="R2359" s="47">
        <f ca="1">VLOOKUP(CONCATENATE($F2359," ",$G2359),AllocFactorMatrix,(R$4+1),FALSE)*$E2360</f>
        <v>1111.2695342178718</v>
      </c>
      <c r="S2359" s="47">
        <f ca="1">VLOOKUP(CONCATENATE($F2359," ",$G2359),AllocFactorMatrix,(S$4+1),FALSE)*$E2360</f>
        <v>137.26777603730571</v>
      </c>
      <c r="T2359" s="47">
        <f t="shared" ca="1" si="3272"/>
        <v>6853.4577085197061</v>
      </c>
      <c r="U2359" s="47">
        <f ca="1">VLOOKUP(CONCATENATE($F2359," ",$G2359),AllocFactorMatrix,(U$4+1),FALSE)*$E2360</f>
        <v>34.352039802410097</v>
      </c>
      <c r="V2359" s="47">
        <f ca="1">VLOOKUP(CONCATENATE($F2359," ",$G2359),AllocFactorMatrix,(V$4+1),FALSE)*$E2360</f>
        <v>793.64318385272054</v>
      </c>
      <c r="W2359" s="47">
        <f ca="1">VLOOKUP(CONCATENATE($F2359," ",$G2359),AllocFactorMatrix,(W$4+1),FALSE)*$E2360</f>
        <v>1866.7244742601192</v>
      </c>
      <c r="X2359" s="47">
        <f ca="1">VLOOKUP(CONCATENATE($F2359," ",$G2359),AllocFactorMatrix,(X$4+1),FALSE)*$E2360</f>
        <v>549.68224188237605</v>
      </c>
      <c r="Y2359" s="47">
        <f t="shared" ca="1" si="3343"/>
        <v>3244.4019397976263</v>
      </c>
      <c r="Z2359" s="47">
        <f ca="1">VLOOKUP(CONCATENATE($F2359," ",$G2359),AllocFactorMatrix,(Z$4+1),FALSE)*$E2360</f>
        <v>1001.5424101277786</v>
      </c>
      <c r="AA2359" s="47">
        <f ca="1">VLOOKUP(CONCATENATE($F2359," ",$G2359),AllocFactorMatrix,(AA$4+1),FALSE)*$E2360</f>
        <v>14.961273078171642</v>
      </c>
      <c r="AB2359" s="47">
        <f t="shared" ca="1" si="3332"/>
        <v>1016.5036832059502</v>
      </c>
      <c r="AC2359" s="47">
        <f ca="1">VLOOKUP(CONCATENATE($F2359," ",$G2359),AllocFactorMatrix,(AC$4+1),FALSE)*$E2360</f>
        <v>81.533557823504893</v>
      </c>
      <c r="AD2359" s="47">
        <f ca="1">VLOOKUP(CONCATENATE($F2359," ",$G2359),AllocFactorMatrix,(AD$4+1),FALSE)*$E2360</f>
        <v>29624.846944979781</v>
      </c>
      <c r="AE2359" s="47">
        <f ca="1">VLOOKUP(CONCATENATE($F2359," ",$G2359),AllocFactorMatrix,(AE$4+1),FALSE)*$E2360</f>
        <v>6318.6595344274592</v>
      </c>
    </row>
    <row r="2360" spans="1:31" s="44" customFormat="1" collapsed="1">
      <c r="A2360" s="49"/>
      <c r="B2360" s="97"/>
      <c r="C2360" s="48"/>
      <c r="D2360" s="96" t="s">
        <v>396</v>
      </c>
      <c r="E2360" s="54">
        <v>6265260</v>
      </c>
      <c r="F2360" s="87" t="s">
        <v>67</v>
      </c>
      <c r="G2360" s="48" t="str">
        <f>$G$15</f>
        <v>TOTAL</v>
      </c>
      <c r="H2360" s="46">
        <f t="shared" ca="1" si="3310"/>
        <v>6265260.0000000019</v>
      </c>
      <c r="I2360" s="47">
        <f t="shared" ref="I2360:N2360" ca="1" si="3349">VLOOKUP(CONCATENATE($F2360," ",$G2360),AllocFactorMatrix,(I$4+1),FALSE)*$E2360</f>
        <v>3487768.4398714565</v>
      </c>
      <c r="J2360" s="47">
        <f t="shared" ca="1" si="3349"/>
        <v>708.4830756357544</v>
      </c>
      <c r="K2360" s="47">
        <f t="shared" ca="1" si="3349"/>
        <v>1135.9425345305347</v>
      </c>
      <c r="L2360" s="47">
        <f t="shared" ca="1" si="3349"/>
        <v>811258.41485778673</v>
      </c>
      <c r="M2360" s="47">
        <f t="shared" ca="1" si="3349"/>
        <v>11815.187556773009</v>
      </c>
      <c r="N2360" s="47">
        <f t="shared" ca="1" si="3349"/>
        <v>1437.6642089115646</v>
      </c>
      <c r="O2360" s="47">
        <f t="shared" ca="1" si="3269"/>
        <v>824511.26662347128</v>
      </c>
      <c r="P2360" s="47">
        <f ca="1">VLOOKUP(CONCATENATE($F2360," ",$G2360),AllocFactorMatrix,(P$4+1),FALSE)*$E2360</f>
        <v>420272.06843319902</v>
      </c>
      <c r="Q2360" s="47">
        <f ca="1">VLOOKUP(CONCATENATE($F2360," ",$G2360),AllocFactorMatrix,(Q$4+1),FALSE)*$E2360</f>
        <v>70720.431628478735</v>
      </c>
      <c r="R2360" s="47">
        <f ca="1">VLOOKUP(CONCATENATE($F2360," ",$G2360),AllocFactorMatrix,(R$4+1),FALSE)*$E2360</f>
        <v>12298.62551915424</v>
      </c>
      <c r="S2360" s="47">
        <f ca="1">VLOOKUP(CONCATENATE($F2360," ",$G2360),AllocFactorMatrix,(S$4+1),FALSE)*$E2360</f>
        <v>547.33873833241046</v>
      </c>
      <c r="T2360" s="47">
        <f t="shared" ca="1" si="3272"/>
        <v>503838.4643191644</v>
      </c>
      <c r="U2360" s="47">
        <f ca="1">VLOOKUP(CONCATENATE($F2360," ",$G2360),AllocFactorMatrix,(U$4+1),FALSE)*$E2360</f>
        <v>19671.943234260365</v>
      </c>
      <c r="V2360" s="47">
        <f ca="1">VLOOKUP(CONCATENATE($F2360," ",$G2360),AllocFactorMatrix,(V$4+1),FALSE)*$E2360</f>
        <v>262794.62662045233</v>
      </c>
      <c r="W2360" s="47">
        <f ca="1">VLOOKUP(CONCATENATE($F2360," ",$G2360),AllocFactorMatrix,(W$4+1),FALSE)*$E2360</f>
        <v>841402.71995507216</v>
      </c>
      <c r="X2360" s="47">
        <f ca="1">VLOOKUP(CONCATENATE($F2360," ",$G2360),AllocFactorMatrix,(X$4+1),FALSE)*$E2360</f>
        <v>150096.71750658937</v>
      </c>
      <c r="Y2360" s="47">
        <f t="shared" ca="1" si="3343"/>
        <v>1273966.0073163742</v>
      </c>
      <c r="Z2360" s="47">
        <f ca="1">VLOOKUP(CONCATENATE($F2360," ",$G2360),AllocFactorMatrix,(Z$4+1),FALSE)*$E2360</f>
        <v>115497.88612697624</v>
      </c>
      <c r="AA2360" s="47">
        <f ca="1">VLOOKUP(CONCATENATE($F2360," ",$G2360),AllocFactorMatrix,(AA$4+1),FALSE)*$E2360</f>
        <v>2149.9770923206329</v>
      </c>
      <c r="AB2360" s="47">
        <f t="shared" ca="1" si="3332"/>
        <v>117647.86321929688</v>
      </c>
      <c r="AC2360" s="47">
        <f ca="1">VLOOKUP(CONCATENATE($F2360," ",$G2360),AllocFactorMatrix,(AC$4+1),FALSE)*$E2360</f>
        <v>1682.0001959930778</v>
      </c>
      <c r="AD2360" s="47">
        <f ca="1">VLOOKUP(CONCATENATE($F2360," ",$G2360),AllocFactorMatrix,(AD$4+1),FALSE)*$E2360</f>
        <v>44595.726291909872</v>
      </c>
      <c r="AE2360" s="47">
        <f ca="1">VLOOKUP(CONCATENATE($F2360," ",$G2360),AllocFactorMatrix,(AE$4+1),FALSE)*$E2360</f>
        <v>9405.8065521645822</v>
      </c>
    </row>
    <row r="2361" spans="1:31" hidden="1" outlineLevel="1">
      <c r="E2361" s="44"/>
      <c r="F2361" s="167" t="str">
        <f>F2368</f>
        <v>RSALE</v>
      </c>
      <c r="G2361" s="48" t="str">
        <f>$G$8</f>
        <v>PRODUCTION</v>
      </c>
      <c r="H2361" s="4">
        <f t="shared" ref="H2361:H2392" ca="1" si="3350">SUBTOTAL(9,I2361:AE2361)</f>
        <v>21216.556180590011</v>
      </c>
      <c r="I2361" s="5">
        <f t="shared" ref="I2361:N2361" ca="1" si="3351">VLOOKUP(CONCATENATE($F2361," ",$G2361),AllocFactorMatrix,(I$4+1),FALSE)*$E2368</f>
        <v>9658.7608484194388</v>
      </c>
      <c r="J2361" s="47">
        <f t="shared" ca="1" si="3351"/>
        <v>1.8918240702031626</v>
      </c>
      <c r="K2361" s="47">
        <f t="shared" ca="1" si="3351"/>
        <v>3.4076435699518948</v>
      </c>
      <c r="L2361" s="5">
        <f t="shared" ca="1" si="3351"/>
        <v>2788.8748476324949</v>
      </c>
      <c r="M2361" s="5">
        <f t="shared" ca="1" si="3351"/>
        <v>34.85412494539122</v>
      </c>
      <c r="N2361" s="5">
        <f t="shared" ca="1" si="3351"/>
        <v>4.6307072578768231</v>
      </c>
      <c r="O2361" s="5">
        <f t="shared" ref="O2361:O2368" ca="1" si="3352">SUBTOTAL(9,L2361:N2361)</f>
        <v>2828.359679835763</v>
      </c>
      <c r="P2361" s="5">
        <f ca="1">VLOOKUP(CONCATENATE($F2361," ",$G2361),AllocFactorMatrix,(P$4+1),FALSE)*$E2368</f>
        <v>1597.5152510716832</v>
      </c>
      <c r="Q2361" s="5">
        <f ca="1">VLOOKUP(CONCATENATE($F2361," ",$G2361),AllocFactorMatrix,(Q$4+1),FALSE)*$E2368</f>
        <v>323.83970166736998</v>
      </c>
      <c r="R2361" s="5">
        <f ca="1">VLOOKUP(CONCATENATE($F2361," ",$G2361),AllocFactorMatrix,(R$4+1),FALSE)*$E2368</f>
        <v>58.981621127735799</v>
      </c>
      <c r="S2361" s="5">
        <f ca="1">VLOOKUP(CONCATENATE($F2361," ",$G2361),AllocFactorMatrix,(S$4+1),FALSE)*$E2368</f>
        <v>1.5940763639397488</v>
      </c>
      <c r="T2361" s="5">
        <f t="shared" ref="T2361:T2368" ca="1" si="3353">SUBTOTAL(9,P2361:S2361)</f>
        <v>1981.9306502307288</v>
      </c>
      <c r="U2361" s="5">
        <f ca="1">VLOOKUP(CONCATENATE($F2361," ",$G2361),AllocFactorMatrix,(U$4+1),FALSE)*$E2368</f>
        <v>73.652851775883363</v>
      </c>
      <c r="V2361" s="5">
        <f ca="1">VLOOKUP(CONCATENATE($F2361," ",$G2361),AllocFactorMatrix,(V$4+1),FALSE)*$E2368</f>
        <v>1173.0179313560682</v>
      </c>
      <c r="W2361" s="5">
        <f ca="1">VLOOKUP(CONCATENATE($F2361," ",$G2361),AllocFactorMatrix,(W$4+1),FALSE)*$E2368</f>
        <v>4114.931492532437</v>
      </c>
      <c r="X2361" s="5">
        <f ca="1">VLOOKUP(CONCATENATE($F2361," ",$G2361),AllocFactorMatrix,(X$4+1),FALSE)*$E2368</f>
        <v>864.83673864967307</v>
      </c>
      <c r="Y2361" s="5">
        <f ca="1">SUBTOTAL(9,U2361:X2361)</f>
        <v>6226.4390143140618</v>
      </c>
      <c r="Z2361" s="5">
        <f ca="1">VLOOKUP(CONCATENATE($F2361," ",$G2361),AllocFactorMatrix,(Z$4+1),FALSE)*$E2368</f>
        <v>461.12964652850724</v>
      </c>
      <c r="AA2361" s="5">
        <f ca="1">VLOOKUP(CONCATENATE($F2361," ",$G2361),AllocFactorMatrix,(AA$4+1),FALSE)*$E2368</f>
        <v>8.584938667213482</v>
      </c>
      <c r="AB2361" s="5">
        <f t="shared" ref="AB2361:AB2368" ca="1" si="3354">SUBTOTAL(9,Z2361:AA2361)</f>
        <v>469.7145851957207</v>
      </c>
      <c r="AC2361" s="5">
        <f ca="1">VLOOKUP(CONCATENATE($F2361," ",$G2361),AllocFactorMatrix,(AC$4+1),FALSE)*$E2368</f>
        <v>6.4256309105977492</v>
      </c>
      <c r="AD2361" s="5">
        <f ca="1">VLOOKUP(CONCATENATE($F2361," ",$G2361),AllocFactorMatrix,(AD$4+1),FALSE)*$E2368</f>
        <v>32.598207951944083</v>
      </c>
      <c r="AE2361" s="5">
        <f ca="1">VLOOKUP(CONCATENATE($F2361," ",$G2361),AllocFactorMatrix,(AE$4+1),FALSE)*$E2368</f>
        <v>7.0280960916013786</v>
      </c>
    </row>
    <row r="2362" spans="1:31" hidden="1" outlineLevel="1">
      <c r="E2362" s="44"/>
      <c r="F2362" s="167" t="str">
        <f>F2368</f>
        <v>RSALE</v>
      </c>
      <c r="G2362" s="48" t="str">
        <f>$G$9</f>
        <v>BULKTRAN</v>
      </c>
      <c r="H2362" s="4">
        <f t="shared" ca="1" si="3350"/>
        <v>-892.34758445621799</v>
      </c>
      <c r="I2362" s="5">
        <f t="shared" ref="I2362:N2362" ca="1" si="3355">VLOOKUP(CONCATENATE($F2362," ",$G2362),AllocFactorMatrix,(I$4+1),FALSE)*$E2368</f>
        <v>-1339.8345320054709</v>
      </c>
      <c r="J2362" s="47">
        <f t="shared" ca="1" si="3355"/>
        <v>-1.3983063532392788</v>
      </c>
      <c r="K2362" s="47">
        <f t="shared" ca="1" si="3355"/>
        <v>-3.3343304752140801</v>
      </c>
      <c r="L2362" s="5">
        <f t="shared" ca="1" si="3355"/>
        <v>-15.352421739907298</v>
      </c>
      <c r="M2362" s="5">
        <f t="shared" ca="1" si="3355"/>
        <v>-1.9370252475078247</v>
      </c>
      <c r="N2362" s="5">
        <f t="shared" ca="1" si="3355"/>
        <v>-1.0988377614532465</v>
      </c>
      <c r="O2362" s="5">
        <f t="shared" ca="1" si="3352"/>
        <v>-18.388284748868369</v>
      </c>
      <c r="P2362" s="5">
        <f ca="1">VLOOKUP(CONCATENATE($F2362," ",$G2362),AllocFactorMatrix,(P$4+1),FALSE)*$E2368</f>
        <v>-29.420958914196213</v>
      </c>
      <c r="Q2362" s="5">
        <f ca="1">VLOOKUP(CONCATENATE($F2362," ",$G2362),AllocFactorMatrix,(Q$4+1),FALSE)*$E2368</f>
        <v>28.621538381694457</v>
      </c>
      <c r="R2362" s="5">
        <f ca="1">VLOOKUP(CONCATENATE($F2362," ",$G2362),AllocFactorMatrix,(R$4+1),FALSE)*$E2368</f>
        <v>1.5978680529884532</v>
      </c>
      <c r="S2362" s="5">
        <f ca="1">VLOOKUP(CONCATENATE($F2362," ",$G2362),AllocFactorMatrix,(S$4+1),FALSE)*$E2368</f>
        <v>-0.44220696004817212</v>
      </c>
      <c r="T2362" s="5">
        <f t="shared" ca="1" si="3353"/>
        <v>0.35624056043852509</v>
      </c>
      <c r="U2362" s="5">
        <f ca="1">VLOOKUP(CONCATENATE($F2362," ",$G2362),AllocFactorMatrix,(U$4+1),FALSE)*$E2368</f>
        <v>-3.8360927527899173</v>
      </c>
      <c r="V2362" s="5">
        <f ca="1">VLOOKUP(CONCATENATE($F2362," ",$G2362),AllocFactorMatrix,(V$4+1),FALSE)*$E2368</f>
        <v>113.17496564130902</v>
      </c>
      <c r="W2362" s="5">
        <f ca="1">VLOOKUP(CONCATENATE($F2362," ",$G2362),AllocFactorMatrix,(W$4+1),FALSE)*$E2368</f>
        <v>242.56469822233268</v>
      </c>
      <c r="X2362" s="5">
        <f ca="1">VLOOKUP(CONCATENATE($F2362," ",$G2362),AllocFactorMatrix,(X$4+1),FALSE)*$E2368</f>
        <v>115.27981148171955</v>
      </c>
      <c r="Y2362" s="5">
        <f t="shared" ref="Y2362:Y2368" ca="1" si="3356">SUBTOTAL(9,U2362:X2362)</f>
        <v>467.18338259257132</v>
      </c>
      <c r="Z2362" s="5">
        <f ca="1">VLOOKUP(CONCATENATE($F2362," ",$G2362),AllocFactorMatrix,(Z$4+1),FALSE)*$E2368</f>
        <v>-0.28578179358553174</v>
      </c>
      <c r="AA2362" s="5">
        <f ca="1">VLOOKUP(CONCATENATE($F2362," ",$G2362),AllocFactorMatrix,(AA$4+1),FALSE)*$E2368</f>
        <v>-0.38348093268584399</v>
      </c>
      <c r="AB2362" s="5">
        <f t="shared" ca="1" si="3354"/>
        <v>-0.66926272627137573</v>
      </c>
      <c r="AC2362" s="5">
        <f ca="1">VLOOKUP(CONCATENATE($F2362," ",$G2362),AllocFactorMatrix,(AC$4+1),FALSE)*$E2368</f>
        <v>0.15006739526075902</v>
      </c>
      <c r="AD2362" s="5">
        <f ca="1">VLOOKUP(CONCATENATE($F2362," ",$G2362),AllocFactorMatrix,(AD$4+1),FALSE)*$E2368</f>
        <v>2.8467636253612105</v>
      </c>
      <c r="AE2362" s="5">
        <f ca="1">VLOOKUP(CONCATENATE($F2362," ",$G2362),AllocFactorMatrix,(AE$4+1),FALSE)*$E2368</f>
        <v>0.7406776792136005</v>
      </c>
    </row>
    <row r="2363" spans="1:31" hidden="1" outlineLevel="1">
      <c r="E2363" s="44"/>
      <c r="F2363" s="167" t="str">
        <f>F2368</f>
        <v>RSALE</v>
      </c>
      <c r="G2363" s="48" t="str">
        <f>$G$10</f>
        <v>SUBTRAN</v>
      </c>
      <c r="H2363" s="4">
        <f t="shared" ca="1" si="3350"/>
        <v>-253.28535083501882</v>
      </c>
      <c r="I2363" s="5">
        <f t="shared" ref="I2363:N2363" ca="1" si="3357">VLOOKUP(CONCATENATE($F2363," ",$G2363),AllocFactorMatrix,(I$4+1),FALSE)*$E2368</f>
        <v>-353.5547251572122</v>
      </c>
      <c r="J2363" s="47">
        <f t="shared" ca="1" si="3357"/>
        <v>-0.26706797665849219</v>
      </c>
      <c r="K2363" s="47">
        <f t="shared" ca="1" si="3357"/>
        <v>-0.67640808287134657</v>
      </c>
      <c r="L2363" s="5">
        <f t="shared" ca="1" si="3357"/>
        <v>-4.378499299698194</v>
      </c>
      <c r="M2363" s="5">
        <f t="shared" ca="1" si="3357"/>
        <v>-0.52045369357365934</v>
      </c>
      <c r="N2363" s="5">
        <f t="shared" ca="1" si="3357"/>
        <v>-0.35503763610129746</v>
      </c>
      <c r="O2363" s="5">
        <f t="shared" ca="1" si="3352"/>
        <v>-5.2539906293731509</v>
      </c>
      <c r="P2363" s="5">
        <f ca="1">VLOOKUP(CONCATENATE($F2363," ",$G2363),AllocFactorMatrix,(P$4+1),FALSE)*$E2368</f>
        <v>-7.726580203637174</v>
      </c>
      <c r="Q2363" s="5">
        <f ca="1">VLOOKUP(CONCATENATE($F2363," ",$G2363),AllocFactorMatrix,(Q$4+1),FALSE)*$E2368</f>
        <v>7.3182443754386579</v>
      </c>
      <c r="R2363" s="5">
        <f ca="1">VLOOKUP(CONCATENATE($F2363," ",$G2363),AllocFactorMatrix,(R$4+1),FALSE)*$E2368</f>
        <v>0.52020154538121199</v>
      </c>
      <c r="S2363" s="5">
        <f ca="1">VLOOKUP(CONCATENATE($F2363," ",$G2363),AllocFactorMatrix,(S$4+1),FALSE)*$E2368</f>
        <v>0</v>
      </c>
      <c r="T2363" s="5">
        <f t="shared" ca="1" si="3353"/>
        <v>0.11186571718269589</v>
      </c>
      <c r="U2363" s="5">
        <f ca="1">VLOOKUP(CONCATENATE($F2363," ",$G2363),AllocFactorMatrix,(U$4+1),FALSE)*$E2368</f>
        <v>-0.94446706896639931</v>
      </c>
      <c r="V2363" s="5">
        <f ca="1">VLOOKUP(CONCATENATE($F2363," ",$G2363),AllocFactorMatrix,(V$4+1),FALSE)*$E2368</f>
        <v>28.581086263244732</v>
      </c>
      <c r="W2363" s="5">
        <f ca="1">VLOOKUP(CONCATENATE($F2363," ",$G2363),AllocFactorMatrix,(W$4+1),FALSE)*$E2368</f>
        <v>78.895254838778442</v>
      </c>
      <c r="X2363" s="5">
        <f ca="1">VLOOKUP(CONCATENATE($F2363," ",$G2363),AllocFactorMatrix,(X$4+1),FALSE)*$E2368</f>
        <v>3.2697334031399001E-156</v>
      </c>
      <c r="Y2363" s="5">
        <f t="shared" ca="1" si="3356"/>
        <v>106.53187403305677</v>
      </c>
      <c r="Z2363" s="5">
        <f ca="1">VLOOKUP(CONCATENATE($F2363," ",$G2363),AllocFactorMatrix,(Z$4+1),FALSE)*$E2368</f>
        <v>-0.11542987589031976</v>
      </c>
      <c r="AA2363" s="5">
        <f ca="1">VLOOKUP(CONCATENATE($F2363," ",$G2363),AllocFactorMatrix,(AA$4+1),FALSE)*$E2368</f>
        <v>-9.9724901567312743E-2</v>
      </c>
      <c r="AB2363" s="5">
        <f t="shared" ca="1" si="3354"/>
        <v>-0.21515477745763251</v>
      </c>
      <c r="AC2363" s="5">
        <f ca="1">VLOOKUP(CONCATENATE($F2363," ",$G2363),AllocFactorMatrix,(AC$4+1),FALSE)*$E2368</f>
        <v>3.8256038314270442E-2</v>
      </c>
      <c r="AD2363" s="5">
        <f ca="1">VLOOKUP(CONCATENATE($F2363," ",$G2363),AllocFactorMatrix,(AD$4+1),FALSE)*$E2368</f>
        <v>0</v>
      </c>
      <c r="AE2363" s="5">
        <f ca="1">VLOOKUP(CONCATENATE($F2363," ",$G2363),AllocFactorMatrix,(AE$4+1),FALSE)*$E2368</f>
        <v>0</v>
      </c>
    </row>
    <row r="2364" spans="1:31" hidden="1" outlineLevel="1">
      <c r="E2364" s="44"/>
      <c r="F2364" s="167" t="str">
        <f>F2368</f>
        <v>RSALE</v>
      </c>
      <c r="G2364" s="48" t="str">
        <f>$G$11</f>
        <v>DISTPRI</v>
      </c>
      <c r="H2364" s="4">
        <f t="shared" ca="1" si="3350"/>
        <v>5121.6322548447451</v>
      </c>
      <c r="I2364" s="5">
        <f t="shared" ref="I2364:N2364" ca="1" si="3358">VLOOKUP(CONCATENATE($F2364," ",$G2364),AllocFactorMatrix,(I$4+1),FALSE)*$E2368</f>
        <v>2656.6279428017183</v>
      </c>
      <c r="J2364" s="47">
        <f t="shared" ca="1" si="3358"/>
        <v>-0.1981941207838028</v>
      </c>
      <c r="K2364" s="47">
        <f t="shared" ca="1" si="3358"/>
        <v>-0.85365712495084356</v>
      </c>
      <c r="L2364" s="5">
        <f t="shared" ca="1" si="3358"/>
        <v>1039.7841688727001</v>
      </c>
      <c r="M2364" s="5">
        <f t="shared" ca="1" si="3358"/>
        <v>11.848062029076303</v>
      </c>
      <c r="N2364" s="5">
        <f t="shared" ca="1" si="3358"/>
        <v>0</v>
      </c>
      <c r="O2364" s="5">
        <f t="shared" ca="1" si="3352"/>
        <v>1051.6322309017764</v>
      </c>
      <c r="P2364" s="5">
        <f ca="1">VLOOKUP(CONCATENATE($F2364," ",$G2364),AllocFactorMatrix,(P$4+1),FALSE)*$E2368</f>
        <v>569.78142656009152</v>
      </c>
      <c r="Q2364" s="5">
        <f ca="1">VLOOKUP(CONCATENATE($F2364," ",$G2364),AllocFactorMatrix,(Q$4+1),FALSE)*$E2368</f>
        <v>141.16643245780602</v>
      </c>
      <c r="R2364" s="5">
        <f ca="1">VLOOKUP(CONCATENATE($F2364," ",$G2364),AllocFactorMatrix,(R$4+1),FALSE)*$E2368</f>
        <v>0</v>
      </c>
      <c r="S2364" s="5">
        <f ca="1">VLOOKUP(CONCATENATE($F2364," ",$G2364),AllocFactorMatrix,(S$4+1),FALSE)*$E2368</f>
        <v>0</v>
      </c>
      <c r="T2364" s="5">
        <f t="shared" ca="1" si="3353"/>
        <v>710.9478590178976</v>
      </c>
      <c r="U2364" s="5">
        <f ca="1">VLOOKUP(CONCATENATE($F2364," ",$G2364),AllocFactorMatrix,(U$4+1),FALSE)*$E2368</f>
        <v>23.30592466175316</v>
      </c>
      <c r="V2364" s="5">
        <f ca="1">VLOOKUP(CONCATENATE($F2364," ",$G2364),AllocFactorMatrix,(V$4+1),FALSE)*$E2368</f>
        <v>505.23167708353901</v>
      </c>
      <c r="W2364" s="5">
        <f ca="1">VLOOKUP(CONCATENATE($F2364," ",$G2364),AllocFactorMatrix,(W$4+1),FALSE)*$E2368</f>
        <v>-5.0628618966014345E-84</v>
      </c>
      <c r="X2364" s="5">
        <f ca="1">VLOOKUP(CONCATENATE($F2364," ",$G2364),AllocFactorMatrix,(X$4+1),FALSE)*$E2368</f>
        <v>5.0880964916608801E-156</v>
      </c>
      <c r="Y2364" s="5">
        <f t="shared" ca="1" si="3356"/>
        <v>528.53760174529214</v>
      </c>
      <c r="Z2364" s="5">
        <f ca="1">VLOOKUP(CONCATENATE($F2364," ",$G2364),AllocFactorMatrix,(Z$4+1),FALSE)*$E2368</f>
        <v>169.56968930557039</v>
      </c>
      <c r="AA2364" s="5">
        <f ca="1">VLOOKUP(CONCATENATE($F2364," ",$G2364),AllocFactorMatrix,(AA$4+1),FALSE)*$E2368</f>
        <v>2.9064456134911971</v>
      </c>
      <c r="AB2364" s="5">
        <f t="shared" ca="1" si="3354"/>
        <v>172.47613491906159</v>
      </c>
      <c r="AC2364" s="5">
        <f ca="1">VLOOKUP(CONCATENATE($F2364," ",$G2364),AllocFactorMatrix,(AC$4+1),FALSE)*$E2368</f>
        <v>2.4623367047367601</v>
      </c>
      <c r="AD2364" s="5">
        <f ca="1">VLOOKUP(CONCATENATE($F2364," ",$G2364),AllocFactorMatrix,(AD$4+1),FALSE)*$E2368</f>
        <v>0</v>
      </c>
      <c r="AE2364" s="5">
        <f ca="1">VLOOKUP(CONCATENATE($F2364," ",$G2364),AllocFactorMatrix,(AE$4+1),FALSE)*$E2368</f>
        <v>0</v>
      </c>
    </row>
    <row r="2365" spans="1:31" hidden="1" outlineLevel="1">
      <c r="E2365" s="44"/>
      <c r="F2365" s="167" t="str">
        <f>F2368</f>
        <v>RSALE</v>
      </c>
      <c r="G2365" s="48" t="str">
        <f>$G$12</f>
        <v>DISTSEC</v>
      </c>
      <c r="H2365" s="4">
        <f t="shared" ca="1" si="3350"/>
        <v>1979.6978457301332</v>
      </c>
      <c r="I2365" s="5">
        <f t="shared" ref="I2365:N2365" ca="1" si="3359">VLOOKUP(CONCATENATE($F2365," ",$G2365),AllocFactorMatrix,(I$4+1),FALSE)*$E2368</f>
        <v>1220.8054671901587</v>
      </c>
      <c r="J2365" s="47">
        <f t="shared" ca="1" si="3359"/>
        <v>-0.30626630773424013</v>
      </c>
      <c r="K2365" s="47">
        <f t="shared" ca="1" si="3359"/>
        <v>-0.9124751070726308</v>
      </c>
      <c r="L2365" s="5">
        <f t="shared" ca="1" si="3359"/>
        <v>440.49982421453007</v>
      </c>
      <c r="M2365" s="5">
        <f t="shared" ca="1" si="3359"/>
        <v>0</v>
      </c>
      <c r="N2365" s="5">
        <f t="shared" ca="1" si="3359"/>
        <v>0</v>
      </c>
      <c r="O2365" s="5">
        <f t="shared" ca="1" si="3352"/>
        <v>440.49982421453007</v>
      </c>
      <c r="P2365" s="5">
        <f ca="1">VLOOKUP(CONCATENATE($F2365," ",$G2365),AllocFactorMatrix,(P$4+1),FALSE)*$E2368</f>
        <v>207.04104430377504</v>
      </c>
      <c r="Q2365" s="5">
        <f ca="1">VLOOKUP(CONCATENATE($F2365," ",$G2365),AllocFactorMatrix,(Q$4+1),FALSE)*$E2368</f>
        <v>0</v>
      </c>
      <c r="R2365" s="5">
        <f ca="1">VLOOKUP(CONCATENATE($F2365," ",$G2365),AllocFactorMatrix,(R$4+1),FALSE)*$E2368</f>
        <v>0</v>
      </c>
      <c r="S2365" s="5">
        <f ca="1">VLOOKUP(CONCATENATE($F2365," ",$G2365),AllocFactorMatrix,(S$4+1),FALSE)*$E2368</f>
        <v>0</v>
      </c>
      <c r="T2365" s="5">
        <f t="shared" ca="1" si="3353"/>
        <v>207.04104430377504</v>
      </c>
      <c r="U2365" s="5">
        <f ca="1">VLOOKUP(CONCATENATE($F2365," ",$G2365),AllocFactorMatrix,(U$4+1),FALSE)*$E2368</f>
        <v>6.8980093790475721</v>
      </c>
      <c r="V2365" s="5">
        <f ca="1">VLOOKUP(CONCATENATE($F2365," ",$G2365),AllocFactorMatrix,(V$4+1),FALSE)*$E2368</f>
        <v>5.3227740233330655E-127</v>
      </c>
      <c r="W2365" s="5">
        <f ca="1">VLOOKUP(CONCATENATE($F2365," ",$G2365),AllocFactorMatrix,(W$4+1),FALSE)*$E2368</f>
        <v>-1.9207660823501525E-85</v>
      </c>
      <c r="X2365" s="5">
        <f ca="1">VLOOKUP(CONCATENATE($F2365," ",$G2365),AllocFactorMatrix,(X$4+1),FALSE)*$E2368</f>
        <v>0</v>
      </c>
      <c r="Y2365" s="5">
        <f t="shared" ca="1" si="3356"/>
        <v>6.8980093790475721</v>
      </c>
      <c r="Z2365" s="5">
        <f ca="1">VLOOKUP(CONCATENATE($F2365," ",$G2365),AllocFactorMatrix,(Z$4+1),FALSE)*$E2368</f>
        <v>63.87873466498074</v>
      </c>
      <c r="AA2365" s="5">
        <f ca="1">VLOOKUP(CONCATENATE($F2365," ",$G2365),AllocFactorMatrix,(AA$4+1),FALSE)*$E2368</f>
        <v>0</v>
      </c>
      <c r="AB2365" s="5">
        <f t="shared" ca="1" si="3354"/>
        <v>63.87873466498074</v>
      </c>
      <c r="AC2365" s="5">
        <f ca="1">VLOOKUP(CONCATENATE($F2365," ",$G2365),AllocFactorMatrix,(AC$4+1),FALSE)*$E2368</f>
        <v>0.83857944400395357</v>
      </c>
      <c r="AD2365" s="5">
        <f ca="1">VLOOKUP(CONCATENATE($F2365," ",$G2365),AllocFactorMatrix,(AD$4+1),FALSE)*$E2368</f>
        <v>33.429814018420089</v>
      </c>
      <c r="AE2365" s="5">
        <f ca="1">VLOOKUP(CONCATENATE($F2365," ",$G2365),AllocFactorMatrix,(AE$4+1),FALSE)*$E2368</f>
        <v>7.525113930015265</v>
      </c>
    </row>
    <row r="2366" spans="1:31" hidden="1" outlineLevel="1">
      <c r="E2366" s="44"/>
      <c r="F2366" s="167" t="str">
        <f>F2368</f>
        <v>RSALE</v>
      </c>
      <c r="G2366" s="48" t="str">
        <f>$G$13</f>
        <v>ENERGY</v>
      </c>
      <c r="H2366" s="4">
        <f t="shared" ca="1" si="3350"/>
        <v>13111.934341901289</v>
      </c>
      <c r="I2366" s="5">
        <f t="shared" ref="I2366:N2366" ca="1" si="3360">VLOOKUP(CONCATENATE($F2366," ",$G2366),AllocFactorMatrix,(I$4+1),FALSE)*$E2368</f>
        <v>5517.8475566929319</v>
      </c>
      <c r="J2366" s="47">
        <f t="shared" ca="1" si="3360"/>
        <v>1.9334907938973613</v>
      </c>
      <c r="K2366" s="47">
        <f t="shared" ca="1" si="3360"/>
        <v>6.3102367911555</v>
      </c>
      <c r="L2366" s="5">
        <f t="shared" ca="1" si="3360"/>
        <v>1588.8486806449516</v>
      </c>
      <c r="M2366" s="5">
        <f t="shared" ca="1" si="3360"/>
        <v>21.526204452670168</v>
      </c>
      <c r="N2366" s="5">
        <f t="shared" ca="1" si="3360"/>
        <v>4.2018498226514494</v>
      </c>
      <c r="O2366" s="5">
        <f t="shared" ca="1" si="3352"/>
        <v>1614.5767349202731</v>
      </c>
      <c r="P2366" s="5">
        <f ca="1">VLOOKUP(CONCATENATE($F2366," ",$G2366),AllocFactorMatrix,(P$4+1),FALSE)*$E2368</f>
        <v>1001.38430266802</v>
      </c>
      <c r="Q2366" s="5">
        <f ca="1">VLOOKUP(CONCATENATE($F2366," ",$G2366),AllocFactorMatrix,(Q$4+1),FALSE)*$E2368</f>
        <v>154.32641604863935</v>
      </c>
      <c r="R2366" s="5">
        <f ca="1">VLOOKUP(CONCATENATE($F2366," ",$G2366),AllocFactorMatrix,(R$4+1),FALSE)*$E2368</f>
        <v>32.715620449245236</v>
      </c>
      <c r="S2366" s="5">
        <f ca="1">VLOOKUP(CONCATENATE($F2366," ",$G2366),AllocFactorMatrix,(S$4+1),FALSE)*$E2368</f>
        <v>1.4976987460496325</v>
      </c>
      <c r="T2366" s="5">
        <f t="shared" ca="1" si="3353"/>
        <v>1189.9240379119542</v>
      </c>
      <c r="U2366" s="5">
        <f ca="1">VLOOKUP(CONCATENATE($F2366," ",$G2366),AllocFactorMatrix,(U$4+1),FALSE)*$E2368</f>
        <v>55.219142080695029</v>
      </c>
      <c r="V2366" s="5">
        <f ca="1">VLOOKUP(CONCATENATE($F2366," ",$G2366),AllocFactorMatrix,(V$4+1),FALSE)*$E2368</f>
        <v>713.24466075856935</v>
      </c>
      <c r="W2366" s="5">
        <f ca="1">VLOOKUP(CONCATENATE($F2366," ",$G2366),AllocFactorMatrix,(W$4+1),FALSE)*$E2368</f>
        <v>3026.0981990872474</v>
      </c>
      <c r="X2366" s="5">
        <f ca="1">VLOOKUP(CONCATENATE($F2366," ",$G2366),AllocFactorMatrix,(X$4+1),FALSE)*$E2368</f>
        <v>551.96727585947565</v>
      </c>
      <c r="Y2366" s="5">
        <f t="shared" ca="1" si="3356"/>
        <v>4346.5292777859868</v>
      </c>
      <c r="Z2366" s="5">
        <f ca="1">VLOOKUP(CONCATENATE($F2366," ",$G2366),AllocFactorMatrix,(Z$4+1),FALSE)*$E2368</f>
        <v>283.04449654159885</v>
      </c>
      <c r="AA2366" s="5">
        <f ca="1">VLOOKUP(CONCATENATE($F2366," ",$G2366),AllocFactorMatrix,(AA$4+1),FALSE)*$E2368</f>
        <v>5.7412290008742888</v>
      </c>
      <c r="AB2366" s="5">
        <f t="shared" ca="1" si="3354"/>
        <v>288.78572554247313</v>
      </c>
      <c r="AC2366" s="5">
        <f ca="1">VLOOKUP(CONCATENATE($F2366," ",$G2366),AllocFactorMatrix,(AC$4+1),FALSE)*$E2368</f>
        <v>5.1593217842330565</v>
      </c>
      <c r="AD2366" s="5">
        <f ca="1">VLOOKUP(CONCATENATE($F2366," ",$G2366),AllocFactorMatrix,(AD$4+1),FALSE)*$E2368</f>
        <v>116.44421427915071</v>
      </c>
      <c r="AE2366" s="5">
        <f ca="1">VLOOKUP(CONCATENATE($F2366," ",$G2366),AllocFactorMatrix,(AE$4+1),FALSE)*$E2368</f>
        <v>24.423745399236289</v>
      </c>
    </row>
    <row r="2367" spans="1:31" hidden="1" outlineLevel="1">
      <c r="E2367" s="44"/>
      <c r="F2367" s="167" t="str">
        <f>F2368</f>
        <v>RSALE</v>
      </c>
      <c r="G2367" s="48" t="str">
        <f>$G$14</f>
        <v>CUSTOMER</v>
      </c>
      <c r="H2367" s="4">
        <f t="shared" ca="1" si="3350"/>
        <v>1971.812312225059</v>
      </c>
      <c r="I2367" s="5">
        <f t="shared" ref="I2367:N2367" ca="1" si="3361">VLOOKUP(CONCATENATE($F2367," ",$G2367),AllocFactorMatrix,(I$4+1),FALSE)*$E2368</f>
        <v>984.75664492331123</v>
      </c>
      <c r="J2367" s="47">
        <f t="shared" ca="1" si="3361"/>
        <v>0.14299681759685762</v>
      </c>
      <c r="K2367" s="47">
        <f t="shared" ca="1" si="3361"/>
        <v>0.71279880655548766</v>
      </c>
      <c r="L2367" s="5">
        <f t="shared" ca="1" si="3361"/>
        <v>337.79133134809257</v>
      </c>
      <c r="M2367" s="5">
        <f t="shared" ca="1" si="3361"/>
        <v>14.978180995071867</v>
      </c>
      <c r="N2367" s="5">
        <f t="shared" ca="1" si="3361"/>
        <v>1.6969844756014727</v>
      </c>
      <c r="O2367" s="5">
        <f t="shared" ca="1" si="3352"/>
        <v>354.4664968187659</v>
      </c>
      <c r="P2367" s="5">
        <f ca="1">VLOOKUP(CONCATENATE($F2367," ",$G2367),AllocFactorMatrix,(P$4+1),FALSE)*$E2368</f>
        <v>21.583115181177313</v>
      </c>
      <c r="Q2367" s="5">
        <f ca="1">VLOOKUP(CONCATENATE($F2367," ",$G2367),AllocFactorMatrix,(Q$4+1),FALSE)*$E2368</f>
        <v>7.9448611879308979</v>
      </c>
      <c r="R2367" s="5">
        <f ca="1">VLOOKUP(CONCATENATE($F2367," ",$G2367),AllocFactorMatrix,(R$4+1),FALSE)*$E2368</f>
        <v>7.5415910145108915</v>
      </c>
      <c r="S2367" s="5">
        <f ca="1">VLOOKUP(CONCATENATE($F2367," ",$G2367),AllocFactorMatrix,(S$4+1),FALSE)*$E2368</f>
        <v>0.3866131196689494</v>
      </c>
      <c r="T2367" s="5">
        <f t="shared" ca="1" si="3353"/>
        <v>37.456180503288053</v>
      </c>
      <c r="U2367" s="5">
        <f ca="1">VLOOKUP(CONCATENATE($F2367," ",$G2367),AllocFactorMatrix,(U$4+1),FALSE)*$E2368</f>
        <v>0.13730170042038517</v>
      </c>
      <c r="V2367" s="5">
        <f ca="1">VLOOKUP(CONCATENATE($F2367," ",$G2367),AllocFactorMatrix,(V$4+1),FALSE)*$E2368</f>
        <v>5.8011178420587752</v>
      </c>
      <c r="W2367" s="5">
        <f ca="1">VLOOKUP(CONCATENATE($F2367," ",$G2367),AllocFactorMatrix,(W$4+1),FALSE)*$E2368</f>
        <v>13.769429351916417</v>
      </c>
      <c r="X2367" s="5">
        <f ca="1">VLOOKUP(CONCATENATE($F2367," ",$G2367),AllocFactorMatrix,(X$4+1),FALSE)*$E2368</f>
        <v>5.1947732477470874</v>
      </c>
      <c r="Y2367" s="5">
        <f t="shared" ca="1" si="3356"/>
        <v>24.902622142142665</v>
      </c>
      <c r="Z2367" s="5">
        <f ca="1">VLOOKUP(CONCATENATE($F2367," ",$G2367),AllocFactorMatrix,(Z$4+1),FALSE)*$E2368</f>
        <v>4.7577167705039498</v>
      </c>
      <c r="AA2367" s="5">
        <f ca="1">VLOOKUP(CONCATENATE($F2367," ",$G2367),AllocFactorMatrix,(AA$4+1),FALSE)*$E2368</f>
        <v>7.6427033469961728E-2</v>
      </c>
      <c r="AB2367" s="5">
        <f t="shared" ca="1" si="3354"/>
        <v>4.8341438039739115</v>
      </c>
      <c r="AC2367" s="5">
        <f ca="1">VLOOKUP(CONCATENATE($F2367," ",$G2367),AllocFactorMatrix,(AC$4+1),FALSE)*$E2368</f>
        <v>0.4846091997340764</v>
      </c>
      <c r="AD2367" s="5">
        <f ca="1">VLOOKUP(CONCATENATE($F2367," ",$G2367),AllocFactorMatrix,(AD$4+1),FALSE)*$E2368</f>
        <v>481.22749664588127</v>
      </c>
      <c r="AE2367" s="5">
        <f ca="1">VLOOKUP(CONCATENATE($F2367," ",$G2367),AllocFactorMatrix,(AE$4+1),FALSE)*$E2368</f>
        <v>82.828322563809905</v>
      </c>
    </row>
    <row r="2368" spans="1:31" collapsed="1">
      <c r="D2368" s="48" t="s">
        <v>702</v>
      </c>
      <c r="E2368" s="54">
        <v>42256</v>
      </c>
      <c r="F2368" s="87" t="s">
        <v>70</v>
      </c>
      <c r="G2368" s="48" t="str">
        <f>$G$15</f>
        <v>TOTAL</v>
      </c>
      <c r="H2368" s="4">
        <f t="shared" ca="1" si="3350"/>
        <v>42256</v>
      </c>
      <c r="I2368" s="5">
        <f t="shared" ref="I2368:N2368" ca="1" si="3362">VLOOKUP(CONCATENATE($F2368," ",$G2368),AllocFactorMatrix,(I$4+1),FALSE)*$E2368</f>
        <v>18345.409202864877</v>
      </c>
      <c r="J2368" s="47">
        <f t="shared" ca="1" si="3362"/>
        <v>1.7984769232815696</v>
      </c>
      <c r="K2368" s="47">
        <f t="shared" ca="1" si="3362"/>
        <v>4.6538083775539869</v>
      </c>
      <c r="L2368" s="5">
        <f t="shared" ca="1" si="3362"/>
        <v>6176.0679316731648</v>
      </c>
      <c r="M2368" s="5">
        <f t="shared" ca="1" si="3362"/>
        <v>80.749093481128071</v>
      </c>
      <c r="N2368" s="5">
        <f t="shared" ca="1" si="3362"/>
        <v>9.0756661585751903</v>
      </c>
      <c r="O2368" s="5">
        <f t="shared" ca="1" si="3352"/>
        <v>6265.8926913128689</v>
      </c>
      <c r="P2368" s="5">
        <f ca="1">VLOOKUP(CONCATENATE($F2368," ",$G2368),AllocFactorMatrix,(P$4+1),FALSE)*$E2368</f>
        <v>3360.1576006669138</v>
      </c>
      <c r="Q2368" s="5">
        <f ca="1">VLOOKUP(CONCATENATE($F2368," ",$G2368),AllocFactorMatrix,(Q$4+1),FALSE)*$E2368</f>
        <v>663.21719411887955</v>
      </c>
      <c r="R2368" s="5">
        <f ca="1">VLOOKUP(CONCATENATE($F2368," ",$G2368),AllocFactorMatrix,(R$4+1),FALSE)*$E2368</f>
        <v>101.35690218986156</v>
      </c>
      <c r="S2368" s="5">
        <f ca="1">VLOOKUP(CONCATENATE($F2368," ",$G2368),AllocFactorMatrix,(S$4+1),FALSE)*$E2368</f>
        <v>3.0361812696101582</v>
      </c>
      <c r="T2368" s="5">
        <f t="shared" ca="1" si="3353"/>
        <v>4127.7678782452649</v>
      </c>
      <c r="U2368" s="5">
        <f ca="1">VLOOKUP(CONCATENATE($F2368," ",$G2368),AllocFactorMatrix,(U$4+1),FALSE)*$E2368</f>
        <v>154.43266977604321</v>
      </c>
      <c r="V2368" s="5">
        <f ca="1">VLOOKUP(CONCATENATE($F2368," ",$G2368),AllocFactorMatrix,(V$4+1),FALSE)*$E2368</f>
        <v>2539.051438944789</v>
      </c>
      <c r="W2368" s="5">
        <f ca="1">VLOOKUP(CONCATENATE($F2368," ",$G2368),AllocFactorMatrix,(W$4+1),FALSE)*$E2368</f>
        <v>7476.2590740327096</v>
      </c>
      <c r="X2368" s="5">
        <f ca="1">VLOOKUP(CONCATENATE($F2368," ",$G2368),AllocFactorMatrix,(X$4+1),FALSE)*$E2368</f>
        <v>1537.2785992386152</v>
      </c>
      <c r="Y2368" s="5">
        <f t="shared" ca="1" si="3356"/>
        <v>11707.021781992156</v>
      </c>
      <c r="Z2368" s="5">
        <f ca="1">VLOOKUP(CONCATENATE($F2368," ",$G2368),AllocFactorMatrix,(Z$4+1),FALSE)*$E2368</f>
        <v>981.97907214168515</v>
      </c>
      <c r="AA2368" s="5">
        <f ca="1">VLOOKUP(CONCATENATE($F2368," ",$G2368),AllocFactorMatrix,(AA$4+1),FALSE)*$E2368</f>
        <v>16.82583448079577</v>
      </c>
      <c r="AB2368" s="5">
        <f t="shared" ca="1" si="3354"/>
        <v>998.80490662248087</v>
      </c>
      <c r="AC2368" s="5">
        <f ca="1">VLOOKUP(CONCATENATE($F2368," ",$G2368),AllocFactorMatrix,(AC$4+1),FALSE)*$E2368</f>
        <v>15.558801476880623</v>
      </c>
      <c r="AD2368" s="5">
        <f ca="1">VLOOKUP(CONCATENATE($F2368," ",$G2368),AllocFactorMatrix,(AD$4+1),FALSE)*$E2368</f>
        <v>666.5464965207575</v>
      </c>
      <c r="AE2368" s="5">
        <f ca="1">VLOOKUP(CONCATENATE($F2368," ",$G2368),AllocFactorMatrix,(AE$4+1),FALSE)*$E2368</f>
        <v>122.54595566387646</v>
      </c>
    </row>
    <row r="2369" spans="4:31" hidden="1" outlineLevel="1">
      <c r="E2369" s="44"/>
      <c r="F2369" s="167" t="str">
        <f>F2376</f>
        <v>RSALE</v>
      </c>
      <c r="G2369" s="48" t="str">
        <f>$G$8</f>
        <v>PRODUCTION</v>
      </c>
      <c r="H2369" s="4">
        <f t="shared" ca="1" si="3350"/>
        <v>349592.67138846236</v>
      </c>
      <c r="I2369" s="5">
        <f t="shared" ref="I2369:N2369" ca="1" si="3363">VLOOKUP(CONCATENATE($F2369," ",$G2369),AllocFactorMatrix,(I$4+1),FALSE)*$E2376</f>
        <v>159150.8055577068</v>
      </c>
      <c r="J2369" s="47">
        <f t="shared" ca="1" si="3363"/>
        <v>31.172251748583523</v>
      </c>
      <c r="K2369" s="47">
        <f t="shared" ca="1" si="3363"/>
        <v>56.148943712601664</v>
      </c>
      <c r="L2369" s="5">
        <f t="shared" ca="1" si="3363"/>
        <v>45953.273464988037</v>
      </c>
      <c r="M2369" s="5">
        <f t="shared" ca="1" si="3363"/>
        <v>574.30369683246658</v>
      </c>
      <c r="N2369" s="5">
        <f t="shared" ca="1" si="3363"/>
        <v>76.30179501893511</v>
      </c>
      <c r="O2369" s="5">
        <f t="shared" ca="1" si="3269"/>
        <v>46603.878956839442</v>
      </c>
      <c r="P2369" s="5">
        <f ca="1">VLOOKUP(CONCATENATE($F2369," ",$G2369),AllocFactorMatrix,(P$4+1),FALSE)*$E2376</f>
        <v>26322.821642321273</v>
      </c>
      <c r="Q2369" s="5">
        <f ca="1">VLOOKUP(CONCATENATE($F2369," ",$G2369),AllocFactorMatrix,(Q$4+1),FALSE)*$E2376</f>
        <v>5336.0208623824947</v>
      </c>
      <c r="R2369" s="5">
        <f ca="1">VLOOKUP(CONCATENATE($F2369," ",$G2369),AllocFactorMatrix,(R$4+1),FALSE)*$E2376</f>
        <v>971.86095223743905</v>
      </c>
      <c r="S2369" s="5">
        <f ca="1">VLOOKUP(CONCATENATE($F2369," ",$G2369),AllocFactorMatrix,(S$4+1),FALSE)*$E2376</f>
        <v>26.266157887429884</v>
      </c>
      <c r="T2369" s="5">
        <f t="shared" ca="1" si="3272"/>
        <v>32656.969614828635</v>
      </c>
      <c r="U2369" s="5">
        <f ca="1">VLOOKUP(CONCATENATE($F2369," ",$G2369),AllocFactorMatrix,(U$4+1),FALSE)*$E2376</f>
        <v>1213.6039887220509</v>
      </c>
      <c r="V2369" s="5">
        <f ca="1">VLOOKUP(CONCATENATE($F2369," ",$G2369),AllocFactorMatrix,(V$4+1),FALSE)*$E2376</f>
        <v>19328.229742793817</v>
      </c>
      <c r="W2369" s="5">
        <f ca="1">VLOOKUP(CONCATENATE($F2369," ",$G2369),AllocFactorMatrix,(W$4+1),FALSE)*$E2376</f>
        <v>67803.176010769646</v>
      </c>
      <c r="X2369" s="5">
        <f ca="1">VLOOKUP(CONCATENATE($F2369," ",$G2369),AllocFactorMatrix,(X$4+1),FALSE)*$E2376</f>
        <v>14250.219649502838</v>
      </c>
      <c r="Y2369" s="5">
        <f ca="1">SUBTOTAL(9,U2369:X2369)</f>
        <v>102595.22939178835</v>
      </c>
      <c r="Z2369" s="5">
        <f ca="1">VLOOKUP(CONCATENATE($F2369," ",$G2369),AllocFactorMatrix,(Z$4+1),FALSE)*$E2376</f>
        <v>7598.1956550422219</v>
      </c>
      <c r="AA2369" s="5">
        <f ca="1">VLOOKUP(CONCATENATE($F2369," ",$G2369),AllocFactorMatrix,(AA$4+1),FALSE)*$E2376</f>
        <v>141.45705913964238</v>
      </c>
      <c r="AB2369" s="5">
        <f t="shared" ca="1" si="3332"/>
        <v>7739.6527141818642</v>
      </c>
      <c r="AC2369" s="5">
        <f ca="1">VLOOKUP(CONCATENATE($F2369," ",$G2369),AllocFactorMatrix,(AC$4+1),FALSE)*$E2376</f>
        <v>105.87738444786925</v>
      </c>
      <c r="AD2369" s="5">
        <f ca="1">VLOOKUP(CONCATENATE($F2369," ",$G2369),AllocFactorMatrix,(AD$4+1),FALSE)*$E2376</f>
        <v>537.13215770721911</v>
      </c>
      <c r="AE2369" s="5">
        <f ca="1">VLOOKUP(CONCATENATE($F2369," ",$G2369),AllocFactorMatrix,(AE$4+1),FALSE)*$E2376</f>
        <v>115.804415501018</v>
      </c>
    </row>
    <row r="2370" spans="4:31" hidden="1" outlineLevel="1">
      <c r="E2370" s="44"/>
      <c r="F2370" s="167" t="str">
        <f>F2376</f>
        <v>RSALE</v>
      </c>
      <c r="G2370" s="48" t="str">
        <f>$G$9</f>
        <v>BULKTRAN</v>
      </c>
      <c r="H2370" s="4">
        <f t="shared" ca="1" si="3350"/>
        <v>-14703.525548716811</v>
      </c>
      <c r="I2370" s="5">
        <f t="shared" ref="I2370:N2370" ca="1" si="3364">VLOOKUP(CONCATENATE($F2370," ",$G2370),AllocFactorMatrix,(I$4+1),FALSE)*$E2376</f>
        <v>-22076.925645963966</v>
      </c>
      <c r="J2370" s="47">
        <f t="shared" ca="1" si="3364"/>
        <v>-23.040386445732036</v>
      </c>
      <c r="K2370" s="47">
        <f t="shared" ca="1" si="3364"/>
        <v>-54.940938020302013</v>
      </c>
      <c r="L2370" s="5">
        <f t="shared" ca="1" si="3364"/>
        <v>-252.96726210668388</v>
      </c>
      <c r="M2370" s="5">
        <f t="shared" ca="1" si="3364"/>
        <v>-31.917047472702823</v>
      </c>
      <c r="N2370" s="5">
        <f t="shared" ca="1" si="3364"/>
        <v>-18.105936947504912</v>
      </c>
      <c r="O2370" s="5">
        <f t="shared" ca="1" si="3269"/>
        <v>-302.99024652689161</v>
      </c>
      <c r="P2370" s="5">
        <f ca="1">VLOOKUP(CONCATENATE($F2370," ",$G2370),AllocFactorMatrix,(P$4+1),FALSE)*$E2376</f>
        <v>-484.77950587634069</v>
      </c>
      <c r="Q2370" s="5">
        <f ca="1">VLOOKUP(CONCATENATE($F2370," ",$G2370),AllocFactorMatrix,(Q$4+1),FALSE)*$E2376</f>
        <v>471.60717210354159</v>
      </c>
      <c r="R2370" s="5">
        <f ca="1">VLOOKUP(CONCATENATE($F2370," ",$G2370),AllocFactorMatrix,(R$4+1),FALSE)*$E2376</f>
        <v>26.328634883806117</v>
      </c>
      <c r="S2370" s="5">
        <f ca="1">VLOOKUP(CONCATENATE($F2370," ",$G2370),AllocFactorMatrix,(S$4+1),FALSE)*$E2376</f>
        <v>-7.2863998829009056</v>
      </c>
      <c r="T2370" s="5">
        <f t="shared" ca="1" si="3272"/>
        <v>5.8699012281061052</v>
      </c>
      <c r="U2370" s="5">
        <f ca="1">VLOOKUP(CONCATENATE($F2370," ",$G2370),AllocFactorMatrix,(U$4+1),FALSE)*$E2376</f>
        <v>-63.208651853151679</v>
      </c>
      <c r="V2370" s="5">
        <f ca="1">VLOOKUP(CONCATENATE($F2370," ",$G2370),AllocFactorMatrix,(V$4+1),FALSE)*$E2376</f>
        <v>1864.8237836562216</v>
      </c>
      <c r="W2370" s="5">
        <f ca="1">VLOOKUP(CONCATENATE($F2370," ",$G2370),AllocFactorMatrix,(W$4+1),FALSE)*$E2376</f>
        <v>3996.8239951052847</v>
      </c>
      <c r="X2370" s="5">
        <f ca="1">VLOOKUP(CONCATENATE($F2370," ",$G2370),AllocFactorMatrix,(X$4+1),FALSE)*$E2376</f>
        <v>1899.5060701661876</v>
      </c>
      <c r="Y2370" s="5">
        <f t="shared" ref="Y2370:Y2376" ca="1" si="3365">SUBTOTAL(9,U2370:X2370)</f>
        <v>7697.9451970745422</v>
      </c>
      <c r="Z2370" s="5">
        <f ca="1">VLOOKUP(CONCATENATE($F2370," ",$G2370),AllocFactorMatrix,(Z$4+1),FALSE)*$E2376</f>
        <v>-4.7089273020261597</v>
      </c>
      <c r="AA2370" s="5">
        <f ca="1">VLOOKUP(CONCATENATE($F2370," ",$G2370),AllocFactorMatrix,(AA$4+1),FALSE)*$E2376</f>
        <v>-6.318750439189099</v>
      </c>
      <c r="AB2370" s="5">
        <f t="shared" ca="1" si="3332"/>
        <v>-11.027677741215259</v>
      </c>
      <c r="AC2370" s="5">
        <f ca="1">VLOOKUP(CONCATENATE($F2370," ",$G2370),AllocFactorMatrix,(AC$4+1),FALSE)*$E2376</f>
        <v>2.4727133447563161</v>
      </c>
      <c r="AD2370" s="5">
        <f ca="1">VLOOKUP(CONCATENATE($F2370," ",$G2370),AllocFactorMatrix,(AD$4+1),FALSE)*$E2376</f>
        <v>46.907127251499766</v>
      </c>
      <c r="AE2370" s="5">
        <f ca="1">VLOOKUP(CONCATENATE($F2370," ",$G2370),AllocFactorMatrix,(AE$4+1),FALSE)*$E2376</f>
        <v>12.204407082379211</v>
      </c>
    </row>
    <row r="2371" spans="4:31" hidden="1" outlineLevel="1">
      <c r="E2371" s="44"/>
      <c r="F2371" s="167" t="str">
        <f>F2376</f>
        <v>RSALE</v>
      </c>
      <c r="G2371" s="48" t="str">
        <f>$G$10</f>
        <v>SUBTRAN</v>
      </c>
      <c r="H2371" s="4">
        <f t="shared" ca="1" si="3350"/>
        <v>-4173.4719653977218</v>
      </c>
      <c r="I2371" s="5">
        <f t="shared" ref="I2371:N2371" ca="1" si="3366">VLOOKUP(CONCATENATE($F2371," ",$G2371),AllocFactorMatrix,(I$4+1),FALSE)*$E2376</f>
        <v>-5825.6457738791341</v>
      </c>
      <c r="J2371" s="47">
        <f t="shared" ca="1" si="3366"/>
        <v>-4.4005731471052245</v>
      </c>
      <c r="K2371" s="47">
        <f t="shared" ca="1" si="3366"/>
        <v>-11.145414299426918</v>
      </c>
      <c r="L2371" s="5">
        <f t="shared" ca="1" si="3366"/>
        <v>-72.14607563193303</v>
      </c>
      <c r="M2371" s="5">
        <f t="shared" ca="1" si="3366"/>
        <v>-8.5756988797673959</v>
      </c>
      <c r="N2371" s="5">
        <f t="shared" ca="1" si="3366"/>
        <v>-5.8500802199768573</v>
      </c>
      <c r="O2371" s="5">
        <f t="shared" ca="1" si="3269"/>
        <v>-86.571854731677291</v>
      </c>
      <c r="P2371" s="5">
        <f ca="1">VLOOKUP(CONCATENATE($F2371," ",$G2371),AllocFactorMatrix,(P$4+1),FALSE)*$E2376</f>
        <v>-127.3135843110054</v>
      </c>
      <c r="Q2371" s="5">
        <f ca="1">VLOOKUP(CONCATENATE($F2371," ",$G2371),AllocFactorMatrix,(Q$4+1),FALSE)*$E2376</f>
        <v>120.5852910013619</v>
      </c>
      <c r="R2371" s="5">
        <f ca="1">VLOOKUP(CONCATENATE($F2371," ",$G2371),AllocFactorMatrix,(R$4+1),FALSE)*$E2376</f>
        <v>8.5715441451614041</v>
      </c>
      <c r="S2371" s="5">
        <f ca="1">VLOOKUP(CONCATENATE($F2371," ",$G2371),AllocFactorMatrix,(S$4+1),FALSE)*$E2376</f>
        <v>0</v>
      </c>
      <c r="T2371" s="5">
        <f t="shared" ca="1" si="3272"/>
        <v>1.8432508355178996</v>
      </c>
      <c r="U2371" s="5">
        <f ca="1">VLOOKUP(CONCATENATE($F2371," ",$G2371),AllocFactorMatrix,(U$4+1),FALSE)*$E2376</f>
        <v>-15.56231665817938</v>
      </c>
      <c r="V2371" s="5">
        <f ca="1">VLOOKUP(CONCATENATE($F2371," ",$G2371),AllocFactorMatrix,(V$4+1),FALSE)*$E2376</f>
        <v>470.94062829540462</v>
      </c>
      <c r="W2371" s="5">
        <f ca="1">VLOOKUP(CONCATENATE($F2371," ",$G2371),AllocFactorMatrix,(W$4+1),FALSE)*$E2376</f>
        <v>1299.9849110382372</v>
      </c>
      <c r="X2371" s="5">
        <f ca="1">VLOOKUP(CONCATENATE($F2371," ",$G2371),AllocFactorMatrix,(X$4+1),FALSE)*$E2376</f>
        <v>5.3876549304335686E-155</v>
      </c>
      <c r="Y2371" s="5">
        <f t="shared" ca="1" si="3365"/>
        <v>1755.3632226754626</v>
      </c>
      <c r="Z2371" s="5">
        <f ca="1">VLOOKUP(CONCATENATE($F2371," ",$G2371),AllocFactorMatrix,(Z$4+1),FALSE)*$E2376</f>
        <v>-1.9019787342986858</v>
      </c>
      <c r="AA2371" s="5">
        <f ca="1">VLOOKUP(CONCATENATE($F2371," ",$G2371),AllocFactorMatrix,(AA$4+1),FALSE)*$E2376</f>
        <v>-1.6432023390658874</v>
      </c>
      <c r="AB2371" s="5">
        <f t="shared" ca="1" si="3332"/>
        <v>-3.5451810733645734</v>
      </c>
      <c r="AC2371" s="5">
        <f ca="1">VLOOKUP(CONCATENATE($F2371," ",$G2371),AllocFactorMatrix,(AC$4+1),FALSE)*$E2376</f>
        <v>0.63035822200307978</v>
      </c>
      <c r="AD2371" s="5">
        <f ca="1">VLOOKUP(CONCATENATE($F2371," ",$G2371),AllocFactorMatrix,(AD$4+1),FALSE)*$E2376</f>
        <v>0</v>
      </c>
      <c r="AE2371" s="5">
        <f ca="1">VLOOKUP(CONCATENATE($F2371," ",$G2371),AllocFactorMatrix,(AE$4+1),FALSE)*$E2376</f>
        <v>0</v>
      </c>
    </row>
    <row r="2372" spans="4:31" hidden="1" outlineLevel="1">
      <c r="E2372" s="44"/>
      <c r="F2372" s="167" t="str">
        <f>F2376</f>
        <v>RSALE</v>
      </c>
      <c r="G2372" s="48" t="str">
        <f>$G$11</f>
        <v>DISTPRI</v>
      </c>
      <c r="H2372" s="4">
        <f t="shared" ca="1" si="3350"/>
        <v>84390.93916092359</v>
      </c>
      <c r="I2372" s="5">
        <f t="shared" ref="I2372:N2372" ca="1" si="3367">VLOOKUP(CONCATENATE($F2372," ",$G2372),AllocFactorMatrix,(I$4+1),FALSE)*$E2376</f>
        <v>43774.194619716109</v>
      </c>
      <c r="J2372" s="47">
        <f t="shared" ca="1" si="3367"/>
        <v>-3.2657143576243852</v>
      </c>
      <c r="K2372" s="47">
        <f t="shared" ca="1" si="3367"/>
        <v>-14.066009215688874</v>
      </c>
      <c r="L2372" s="5">
        <f t="shared" ca="1" si="3367"/>
        <v>17132.890096281906</v>
      </c>
      <c r="M2372" s="5">
        <f t="shared" ca="1" si="3367"/>
        <v>195.22469246494865</v>
      </c>
      <c r="N2372" s="5">
        <f t="shared" ca="1" si="3367"/>
        <v>0</v>
      </c>
      <c r="O2372" s="5">
        <f t="shared" ca="1" si="3269"/>
        <v>17328.114788746854</v>
      </c>
      <c r="P2372" s="5">
        <f ca="1">VLOOKUP(CONCATENATE($F2372," ",$G2372),AllocFactorMatrix,(P$4+1),FALSE)*$E2376</f>
        <v>9388.4893157590686</v>
      </c>
      <c r="Q2372" s="5">
        <f ca="1">VLOOKUP(CONCATENATE($F2372," ",$G2372),AllocFactorMatrix,(Q$4+1),FALSE)*$E2376</f>
        <v>2326.0490445877326</v>
      </c>
      <c r="R2372" s="5">
        <f ca="1">VLOOKUP(CONCATENATE($F2372," ",$G2372),AllocFactorMatrix,(R$4+1),FALSE)*$E2376</f>
        <v>0</v>
      </c>
      <c r="S2372" s="5">
        <f ca="1">VLOOKUP(CONCATENATE($F2372," ",$G2372),AllocFactorMatrix,(S$4+1),FALSE)*$E2376</f>
        <v>0</v>
      </c>
      <c r="T2372" s="5">
        <f t="shared" ca="1" si="3272"/>
        <v>11714.538360346802</v>
      </c>
      <c r="U2372" s="5">
        <f ca="1">VLOOKUP(CONCATENATE($F2372," ",$G2372),AllocFactorMatrix,(U$4+1),FALSE)*$E2376</f>
        <v>384.01993199699183</v>
      </c>
      <c r="V2372" s="5">
        <f ca="1">VLOOKUP(CONCATENATE($F2372," ",$G2372),AllocFactorMatrix,(V$4+1),FALSE)*$E2376</f>
        <v>8324.8803509069585</v>
      </c>
      <c r="W2372" s="5">
        <f ca="1">VLOOKUP(CONCATENATE($F2372," ",$G2372),AllocFactorMatrix,(W$4+1),FALSE)*$E2376</f>
        <v>-8.3422559261666767E-83</v>
      </c>
      <c r="X2372" s="5">
        <f ca="1">VLOOKUP(CONCATENATE($F2372," ",$G2372),AllocFactorMatrix,(X$4+1),FALSE)*$E2376</f>
        <v>8.3838358575332396E-155</v>
      </c>
      <c r="Y2372" s="5">
        <f t="shared" ca="1" si="3365"/>
        <v>8708.9002829039509</v>
      </c>
      <c r="Z2372" s="5">
        <f ca="1">VLOOKUP(CONCATENATE($F2372," ",$G2372),AllocFactorMatrix,(Z$4+1),FALSE)*$E2376</f>
        <v>2794.0595149498672</v>
      </c>
      <c r="AA2372" s="5">
        <f ca="1">VLOOKUP(CONCATENATE($F2372," ",$G2372),AllocFactorMatrix,(AA$4+1),FALSE)*$E2376</f>
        <v>47.890528397592661</v>
      </c>
      <c r="AB2372" s="5">
        <f t="shared" ca="1" si="3332"/>
        <v>2841.95004334746</v>
      </c>
      <c r="AC2372" s="5">
        <f ca="1">VLOOKUP(CONCATENATE($F2372," ",$G2372),AllocFactorMatrix,(AC$4+1),FALSE)*$E2376</f>
        <v>40.57278943574758</v>
      </c>
      <c r="AD2372" s="5">
        <f ca="1">VLOOKUP(CONCATENATE($F2372," ",$G2372),AllocFactorMatrix,(AD$4+1),FALSE)*$E2376</f>
        <v>0</v>
      </c>
      <c r="AE2372" s="5">
        <f ca="1">VLOOKUP(CONCATENATE($F2372," ",$G2372),AllocFactorMatrix,(AE$4+1),FALSE)*$E2376</f>
        <v>0</v>
      </c>
    </row>
    <row r="2373" spans="4:31" hidden="1" outlineLevel="1">
      <c r="E2373" s="44"/>
      <c r="F2373" s="167" t="str">
        <f>F2376</f>
        <v>RSALE</v>
      </c>
      <c r="G2373" s="48" t="str">
        <f>$G$12</f>
        <v>DISTSEC</v>
      </c>
      <c r="H2373" s="4">
        <f t="shared" ca="1" si="3350"/>
        <v>32620.178908391292</v>
      </c>
      <c r="I2373" s="5">
        <f t="shared" ref="I2373:N2373" ca="1" si="3368">VLOOKUP(CONCATENATE($F2373," ",$G2373),AllocFactorMatrix,(I$4+1),FALSE)*$E2376</f>
        <v>20115.641807650751</v>
      </c>
      <c r="J2373" s="47">
        <f t="shared" ca="1" si="3368"/>
        <v>-5.0464578589359181</v>
      </c>
      <c r="K2373" s="47">
        <f t="shared" ca="1" si="3368"/>
        <v>-15.035173830370583</v>
      </c>
      <c r="L2373" s="5">
        <f t="shared" ca="1" si="3368"/>
        <v>7258.2708042970989</v>
      </c>
      <c r="M2373" s="5">
        <f t="shared" ca="1" si="3368"/>
        <v>0</v>
      </c>
      <c r="N2373" s="5">
        <f t="shared" ca="1" si="3368"/>
        <v>0</v>
      </c>
      <c r="O2373" s="5">
        <f t="shared" ca="1" si="3269"/>
        <v>7258.2708042970989</v>
      </c>
      <c r="P2373" s="5">
        <f ca="1">VLOOKUP(CONCATENATE($F2373," ",$G2373),AllocFactorMatrix,(P$4+1),FALSE)*$E2376</f>
        <v>3411.4882334877066</v>
      </c>
      <c r="Q2373" s="5">
        <f ca="1">VLOOKUP(CONCATENATE($F2373," ",$G2373),AllocFactorMatrix,(Q$4+1),FALSE)*$E2376</f>
        <v>0</v>
      </c>
      <c r="R2373" s="5">
        <f ca="1">VLOOKUP(CONCATENATE($F2373," ",$G2373),AllocFactorMatrix,(R$4+1),FALSE)*$E2376</f>
        <v>0</v>
      </c>
      <c r="S2373" s="5">
        <f ca="1">VLOOKUP(CONCATENATE($F2373," ",$G2373),AllocFactorMatrix,(S$4+1),FALSE)*$E2376</f>
        <v>0</v>
      </c>
      <c r="T2373" s="5">
        <f t="shared" ca="1" si="3272"/>
        <v>3411.4882334877066</v>
      </c>
      <c r="U2373" s="5">
        <f ca="1">VLOOKUP(CONCATENATE($F2373," ",$G2373),AllocFactorMatrix,(U$4+1),FALSE)*$E2376</f>
        <v>113.66093090499137</v>
      </c>
      <c r="V2373" s="5">
        <f ca="1">VLOOKUP(CONCATENATE($F2373," ",$G2373),AllocFactorMatrix,(V$4+1),FALSE)*$E2376</f>
        <v>8.7705222948316064E-126</v>
      </c>
      <c r="W2373" s="5">
        <f ca="1">VLOOKUP(CONCATENATE($F2373," ",$G2373),AllocFactorMatrix,(W$4+1),FALSE)*$E2376</f>
        <v>-3.1649139479829934E-84</v>
      </c>
      <c r="X2373" s="5">
        <f ca="1">VLOOKUP(CONCATENATE($F2373," ",$G2373),AllocFactorMatrix,(X$4+1),FALSE)*$E2376</f>
        <v>0</v>
      </c>
      <c r="Y2373" s="5">
        <f t="shared" ca="1" si="3365"/>
        <v>113.66093090499137</v>
      </c>
      <c r="Z2373" s="5">
        <f ca="1">VLOOKUP(CONCATENATE($F2373," ",$G2373),AllocFactorMatrix,(Z$4+1),FALSE)*$E2376</f>
        <v>1052.5524173840909</v>
      </c>
      <c r="AA2373" s="5">
        <f ca="1">VLOOKUP(CONCATENATE($F2373," ",$G2373),AllocFactorMatrix,(AA$4+1),FALSE)*$E2376</f>
        <v>0</v>
      </c>
      <c r="AB2373" s="5">
        <f t="shared" ca="1" si="3332"/>
        <v>1052.5524173840909</v>
      </c>
      <c r="AC2373" s="5">
        <f ca="1">VLOOKUP(CONCATENATE($F2373," ",$G2373),AllocFactorMatrix,(AC$4+1),FALSE)*$E2376</f>
        <v>13.817568954427792</v>
      </c>
      <c r="AD2373" s="5">
        <f ca="1">VLOOKUP(CONCATENATE($F2373," ",$G2373),AllocFactorMatrix,(AD$4+1),FALSE)*$E2376</f>
        <v>550.83482386319815</v>
      </c>
      <c r="AE2373" s="5">
        <f ca="1">VLOOKUP(CONCATENATE($F2373," ",$G2373),AllocFactorMatrix,(AE$4+1),FALSE)*$E2376</f>
        <v>123.9939535381943</v>
      </c>
    </row>
    <row r="2374" spans="4:31" hidden="1" outlineLevel="1">
      <c r="E2374" s="44"/>
      <c r="F2374" s="167" t="str">
        <f>F2376</f>
        <v>RSALE</v>
      </c>
      <c r="G2374" s="48" t="str">
        <f>$G$13</f>
        <v>ENERGY</v>
      </c>
      <c r="H2374" s="4">
        <f t="shared" ca="1" si="3350"/>
        <v>216049.96186180864</v>
      </c>
      <c r="I2374" s="5">
        <f t="shared" ref="I2374:N2374" ca="1" si="3369">VLOOKUP(CONCATENATE($F2374," ",$G2374),AllocFactorMatrix,(I$4+1),FALSE)*$E2376</f>
        <v>90919.51828748385</v>
      </c>
      <c r="J2374" s="47">
        <f t="shared" ca="1" si="3369"/>
        <v>31.858809035273904</v>
      </c>
      <c r="K2374" s="47">
        <f t="shared" ca="1" si="3369"/>
        <v>103.97599488516344</v>
      </c>
      <c r="L2374" s="5">
        <f t="shared" ca="1" si="3369"/>
        <v>26180.019507918842</v>
      </c>
      <c r="M2374" s="5">
        <f t="shared" ca="1" si="3369"/>
        <v>354.69485506548892</v>
      </c>
      <c r="N2374" s="5">
        <f t="shared" ca="1" si="3369"/>
        <v>69.235359959959695</v>
      </c>
      <c r="O2374" s="5">
        <f t="shared" ca="1" si="3269"/>
        <v>26603.94972294429</v>
      </c>
      <c r="P2374" s="5">
        <f ca="1">VLOOKUP(CONCATENATE($F2374," ",$G2374),AllocFactorMatrix,(P$4+1),FALSE)*$E2376</f>
        <v>16500.161971453861</v>
      </c>
      <c r="Q2374" s="5">
        <f ca="1">VLOOKUP(CONCATENATE($F2374," ",$G2374),AllocFactorMatrix,(Q$4+1),FALSE)*$E2376</f>
        <v>2542.8907308533217</v>
      </c>
      <c r="R2374" s="5">
        <f ca="1">VLOOKUP(CONCATENATE($F2374," ",$G2374),AllocFactorMatrix,(R$4+1),FALSE)*$E2376</f>
        <v>539.06680479303839</v>
      </c>
      <c r="S2374" s="5">
        <f ca="1">VLOOKUP(CONCATENATE($F2374," ",$G2374),AllocFactorMatrix,(S$4+1),FALSE)*$E2376</f>
        <v>24.678109920857146</v>
      </c>
      <c r="T2374" s="5">
        <f t="shared" ca="1" si="3272"/>
        <v>19606.797617021079</v>
      </c>
      <c r="U2374" s="5">
        <f ca="1">VLOOKUP(CONCATENATE($F2374," ",$G2374),AllocFactorMatrix,(U$4+1),FALSE)*$E2376</f>
        <v>909.86525935013458</v>
      </c>
      <c r="V2374" s="5">
        <f ca="1">VLOOKUP(CONCATENATE($F2374," ",$G2374),AllocFactorMatrix,(V$4+1),FALSE)*$E2376</f>
        <v>11752.383571856939</v>
      </c>
      <c r="W2374" s="5">
        <f ca="1">VLOOKUP(CONCATENATE($F2374," ",$G2374),AllocFactorMatrix,(W$4+1),FALSE)*$E2376</f>
        <v>49862.086207494336</v>
      </c>
      <c r="X2374" s="5">
        <f ca="1">VLOOKUP(CONCATENATE($F2374," ",$G2374),AllocFactorMatrix,(X$4+1),FALSE)*$E2376</f>
        <v>9094.9592782291165</v>
      </c>
      <c r="Y2374" s="5">
        <f t="shared" ca="1" si="3365"/>
        <v>71619.294316930522</v>
      </c>
      <c r="Z2374" s="5">
        <f ca="1">VLOOKUP(CONCATENATE($F2374," ",$G2374),AllocFactorMatrix,(Z$4+1),FALSE)*$E2376</f>
        <v>4663.8238942050693</v>
      </c>
      <c r="AA2374" s="5">
        <f ca="1">VLOOKUP(CONCATENATE($F2374," ",$G2374),AllocFactorMatrix,(AA$4+1),FALSE)*$E2376</f>
        <v>94.600253046945724</v>
      </c>
      <c r="AB2374" s="5">
        <f t="shared" ca="1" si="3332"/>
        <v>4758.4241472520152</v>
      </c>
      <c r="AC2374" s="5">
        <f ca="1">VLOOKUP(CONCATENATE($F2374," ",$G2374),AllocFactorMatrix,(AC$4+1),FALSE)*$E2376</f>
        <v>85.011962815756277</v>
      </c>
      <c r="AD2374" s="5">
        <f ca="1">VLOOKUP(CONCATENATE($F2374," ",$G2374),AllocFactorMatrix,(AD$4+1),FALSE)*$E2376</f>
        <v>1918.6923453119423</v>
      </c>
      <c r="AE2374" s="5">
        <f ca="1">VLOOKUP(CONCATENATE($F2374," ",$G2374),AllocFactorMatrix,(AE$4+1),FALSE)*$E2376</f>
        <v>402.43865812878767</v>
      </c>
    </row>
    <row r="2375" spans="4:31" hidden="1" outlineLevel="1">
      <c r="E2375" s="44"/>
      <c r="F2375" s="167" t="str">
        <f>F2376</f>
        <v>RSALE</v>
      </c>
      <c r="G2375" s="48" t="str">
        <f>$G$14</f>
        <v>CUSTOMER</v>
      </c>
      <c r="H2375" s="4">
        <f t="shared" ca="1" si="3350"/>
        <v>32490.2461945287</v>
      </c>
      <c r="I2375" s="5">
        <f t="shared" ref="I2375:N2375" ca="1" si="3370">VLOOKUP(CONCATENATE($F2375," ",$G2375),AllocFactorMatrix,(I$4+1),FALSE)*$E2376</f>
        <v>16226.182196393864</v>
      </c>
      <c r="J2375" s="47">
        <f t="shared" ca="1" si="3370"/>
        <v>2.3562089454210353</v>
      </c>
      <c r="K2375" s="47">
        <f t="shared" ca="1" si="3370"/>
        <v>11.745037075065547</v>
      </c>
      <c r="L2375" s="5">
        <f t="shared" ca="1" si="3370"/>
        <v>5565.9067801907977</v>
      </c>
      <c r="M2375" s="5">
        <f t="shared" ca="1" si="3370"/>
        <v>246.80076549828908</v>
      </c>
      <c r="N2375" s="5">
        <f t="shared" ca="1" si="3370"/>
        <v>27.961811100757537</v>
      </c>
      <c r="O2375" s="5">
        <f t="shared" ca="1" si="3269"/>
        <v>5840.6693567898446</v>
      </c>
      <c r="P2375" s="5">
        <f ca="1">VLOOKUP(CONCATENATE($F2375," ",$G2375),AllocFactorMatrix,(P$4+1),FALSE)*$E2376</f>
        <v>355.63259319038207</v>
      </c>
      <c r="Q2375" s="5">
        <f ca="1">VLOOKUP(CONCATENATE($F2375," ",$G2375),AllocFactorMatrix,(Q$4+1),FALSE)*$E2376</f>
        <v>130.91027699586053</v>
      </c>
      <c r="R2375" s="5">
        <f ca="1">VLOOKUP(CONCATENATE($F2375," ",$G2375),AllocFactorMatrix,(R$4+1),FALSE)*$E2376</f>
        <v>124.26545226477791</v>
      </c>
      <c r="S2375" s="5">
        <f ca="1">VLOOKUP(CONCATENATE($F2375," ",$G2375),AllocFactorMatrix,(S$4+1),FALSE)*$E2376</f>
        <v>6.3703605876689799</v>
      </c>
      <c r="T2375" s="5">
        <f t="shared" ca="1" si="3272"/>
        <v>617.17868303868943</v>
      </c>
      <c r="U2375" s="5">
        <f ca="1">VLOOKUP(CONCATENATE($F2375," ",$G2375),AllocFactorMatrix,(U$4+1),FALSE)*$E2376</f>
        <v>2.2623684931512762</v>
      </c>
      <c r="V2375" s="5">
        <f ca="1">VLOOKUP(CONCATENATE($F2375," ",$G2375),AllocFactorMatrix,(V$4+1),FALSE)*$E2376</f>
        <v>95.587062583697872</v>
      </c>
      <c r="W2375" s="5">
        <f ca="1">VLOOKUP(CONCATENATE($F2375," ",$G2375),AllocFactorMatrix,(W$4+1),FALSE)*$E2376</f>
        <v>226.88373879616594</v>
      </c>
      <c r="X2375" s="5">
        <f ca="1">VLOOKUP(CONCATENATE($F2375," ",$G2375),AllocFactorMatrix,(X$4+1),FALSE)*$E2376</f>
        <v>85.596109070643735</v>
      </c>
      <c r="Y2375" s="5">
        <f t="shared" ca="1" si="3365"/>
        <v>410.32927894365878</v>
      </c>
      <c r="Z2375" s="5">
        <f ca="1">VLOOKUP(CONCATENATE($F2375," ",$G2375),AllocFactorMatrix,(Z$4+1),FALSE)*$E2376</f>
        <v>78.394575507584094</v>
      </c>
      <c r="AA2375" s="5">
        <f ca="1">VLOOKUP(CONCATENATE($F2375," ",$G2375),AllocFactorMatrix,(AA$4+1),FALSE)*$E2376</f>
        <v>1.2593151579191084</v>
      </c>
      <c r="AB2375" s="5">
        <f t="shared" ca="1" si="3332"/>
        <v>79.653890665503198</v>
      </c>
      <c r="AC2375" s="5">
        <f ca="1">VLOOKUP(CONCATENATE($F2375," ",$G2375),AllocFactorMatrix,(AC$4+1),FALSE)*$E2376</f>
        <v>7.9850765257299834</v>
      </c>
      <c r="AD2375" s="5">
        <f ca="1">VLOOKUP(CONCATENATE($F2375," ",$G2375),AllocFactorMatrix,(AD$4+1),FALSE)*$E2376</f>
        <v>7929.3550124748626</v>
      </c>
      <c r="AE2375" s="5">
        <f ca="1">VLOOKUP(CONCATENATE($F2375," ",$G2375),AllocFactorMatrix,(AE$4+1),FALSE)*$E2376</f>
        <v>1364.7914536760752</v>
      </c>
    </row>
    <row r="2376" spans="4:31" collapsed="1">
      <c r="D2376" s="48" t="s">
        <v>703</v>
      </c>
      <c r="E2376" s="54">
        <v>696267</v>
      </c>
      <c r="F2376" s="87" t="s">
        <v>70</v>
      </c>
      <c r="G2376" s="48" t="str">
        <f>$G$15</f>
        <v>TOTAL</v>
      </c>
      <c r="H2376" s="4">
        <f t="shared" ca="1" si="3350"/>
        <v>696267.00000000012</v>
      </c>
      <c r="I2376" s="5">
        <f t="shared" ref="I2376:N2376" ca="1" si="3371">VLOOKUP(CONCATENATE($F2376," ",$G2376),AllocFactorMatrix,(I$4+1),FALSE)*$E2376</f>
        <v>302283.7710491083</v>
      </c>
      <c r="J2376" s="47">
        <f t="shared" ca="1" si="3371"/>
        <v>29.634137919880928</v>
      </c>
      <c r="K2376" s="47">
        <f t="shared" ca="1" si="3371"/>
        <v>76.682440307042356</v>
      </c>
      <c r="L2376" s="5">
        <f t="shared" ca="1" si="3371"/>
        <v>101765.24731593809</v>
      </c>
      <c r="M2376" s="5">
        <f t="shared" ca="1" si="3371"/>
        <v>1330.531263508723</v>
      </c>
      <c r="N2376" s="5">
        <f t="shared" ca="1" si="3371"/>
        <v>149.5429489121704</v>
      </c>
      <c r="O2376" s="5">
        <f t="shared" ca="1" si="3269"/>
        <v>103245.32152835898</v>
      </c>
      <c r="P2376" s="5">
        <f ca="1">VLOOKUP(CONCATENATE($F2376," ",$G2376),AllocFactorMatrix,(P$4+1),FALSE)*$E2376</f>
        <v>55366.500666024942</v>
      </c>
      <c r="Q2376" s="5">
        <f ca="1">VLOOKUP(CONCATENATE($F2376," ",$G2376),AllocFactorMatrix,(Q$4+1),FALSE)*$E2376</f>
        <v>10928.063377924316</v>
      </c>
      <c r="R2376" s="5">
        <f ca="1">VLOOKUP(CONCATENATE($F2376," ",$G2376),AllocFactorMatrix,(R$4+1),FALSE)*$E2376</f>
        <v>1670.0933883242224</v>
      </c>
      <c r="S2376" s="5">
        <f ca="1">VLOOKUP(CONCATENATE($F2376," ",$G2376),AllocFactorMatrix,(S$4+1),FALSE)*$E2376</f>
        <v>50.028228513055097</v>
      </c>
      <c r="T2376" s="5">
        <f t="shared" ca="1" si="3272"/>
        <v>68014.685660786534</v>
      </c>
      <c r="U2376" s="5">
        <f ca="1">VLOOKUP(CONCATENATE($F2376," ",$G2376),AllocFactorMatrix,(U$4+1),FALSE)*$E2376</f>
        <v>2544.6415109559894</v>
      </c>
      <c r="V2376" s="5">
        <f ca="1">VLOOKUP(CONCATENATE($F2376," ",$G2376),AllocFactorMatrix,(V$4+1),FALSE)*$E2376</f>
        <v>41836.845140093035</v>
      </c>
      <c r="W2376" s="5">
        <f ca="1">VLOOKUP(CONCATENATE($F2376," ",$G2376),AllocFactorMatrix,(W$4+1),FALSE)*$E2376</f>
        <v>123188.95486320363</v>
      </c>
      <c r="X2376" s="5">
        <f ca="1">VLOOKUP(CONCATENATE($F2376," ",$G2376),AllocFactorMatrix,(X$4+1),FALSE)*$E2376</f>
        <v>25330.281106968785</v>
      </c>
      <c r="Y2376" s="5">
        <f t="shared" ca="1" si="3365"/>
        <v>192900.72262122144</v>
      </c>
      <c r="Z2376" s="5">
        <f ca="1">VLOOKUP(CONCATENATE($F2376," ",$G2376),AllocFactorMatrix,(Z$4+1),FALSE)*$E2376</f>
        <v>16180.415151052506</v>
      </c>
      <c r="AA2376" s="5">
        <f ca="1">VLOOKUP(CONCATENATE($F2376," ",$G2376),AllocFactorMatrix,(AA$4+1),FALSE)*$E2376</f>
        <v>277.24520296384486</v>
      </c>
      <c r="AB2376" s="5">
        <f t="shared" ca="1" si="3332"/>
        <v>16457.660354016352</v>
      </c>
      <c r="AC2376" s="5">
        <f ca="1">VLOOKUP(CONCATENATE($F2376," ",$G2376),AllocFactorMatrix,(AC$4+1),FALSE)*$E2376</f>
        <v>256.36785374629022</v>
      </c>
      <c r="AD2376" s="5">
        <f ca="1">VLOOKUP(CONCATENATE($F2376," ",$G2376),AllocFactorMatrix,(AD$4+1),FALSE)*$E2376</f>
        <v>10982.921466608725</v>
      </c>
      <c r="AE2376" s="5">
        <f ca="1">VLOOKUP(CONCATENATE($F2376," ",$G2376),AllocFactorMatrix,(AE$4+1),FALSE)*$E2376</f>
        <v>2019.2328879264549</v>
      </c>
    </row>
    <row r="2377" spans="4:31" hidden="1" outlineLevel="1">
      <c r="E2377" s="44"/>
      <c r="F2377" s="167" t="str">
        <f>F2384</f>
        <v>LABOR_M</v>
      </c>
      <c r="G2377" s="48" t="str">
        <f>$G$8</f>
        <v>PRODUCTION</v>
      </c>
      <c r="H2377" s="4">
        <f t="shared" ca="1" si="3350"/>
        <v>1531.5126306612538</v>
      </c>
      <c r="I2377" s="5">
        <f t="shared" ref="I2377:N2377" ca="1" si="3372">VLOOKUP(CONCATENATE($F2377," ",$G2377),AllocFactorMatrix,(I$4+1),FALSE)*$E2384</f>
        <v>787.61242294686213</v>
      </c>
      <c r="J2377" s="47">
        <f t="shared" ca="1" si="3372"/>
        <v>0.1762024005613938</v>
      </c>
      <c r="K2377" s="47">
        <f t="shared" ca="1" si="3372"/>
        <v>0.30851783959744322</v>
      </c>
      <c r="L2377" s="5">
        <f t="shared" ca="1" si="3372"/>
        <v>183.56683757240805</v>
      </c>
      <c r="M2377" s="5">
        <f t="shared" ca="1" si="3372"/>
        <v>2.5543302085361739</v>
      </c>
      <c r="N2377" s="5">
        <f t="shared" ca="1" si="3372"/>
        <v>0.3557510377853848</v>
      </c>
      <c r="O2377" s="5">
        <f t="shared" ref="O2377:O2384" ca="1" si="3373">SUBTOTAL(9,L2377:N2377)</f>
        <v>186.47691881872962</v>
      </c>
      <c r="P2377" s="5">
        <f ca="1">VLOOKUP(CONCATENATE($F2377," ",$G2377),AllocFactorMatrix,(P$4+1),FALSE)*$E2384</f>
        <v>109.18421652731388</v>
      </c>
      <c r="Q2377" s="5">
        <f ca="1">VLOOKUP(CONCATENATE($F2377," ",$G2377),AllocFactorMatrix,(Q$4+1),FALSE)*$E2384</f>
        <v>19.594087983467229</v>
      </c>
      <c r="R2377" s="5">
        <f ca="1">VLOOKUP(CONCATENATE($F2377," ",$G2377),AllocFactorMatrix,(R$4+1),FALSE)*$E2384</f>
        <v>3.9734810890031675</v>
      </c>
      <c r="S2377" s="5">
        <f ca="1">VLOOKUP(CONCATENATE($F2377," ",$G2377),AllocFactorMatrix,(S$4+1),FALSE)*$E2384</f>
        <v>0.15089114745944984</v>
      </c>
      <c r="T2377" s="5">
        <f t="shared" ref="T2377:T2384" ca="1" si="3374">SUBTOTAL(9,P2377:S2377)</f>
        <v>132.90267674724373</v>
      </c>
      <c r="U2377" s="5">
        <f ca="1">VLOOKUP(CONCATENATE($F2377," ",$G2377),AllocFactorMatrix,(U$4+1),FALSE)*$E2384</f>
        <v>5.1783715644704014</v>
      </c>
      <c r="V2377" s="5">
        <f ca="1">VLOOKUP(CONCATENATE($F2377," ",$G2377),AllocFactorMatrix,(V$4+1),FALSE)*$E2384</f>
        <v>69.911006368988836</v>
      </c>
      <c r="W2377" s="5">
        <f ca="1">VLOOKUP(CONCATENATE($F2377," ",$G2377),AllocFactorMatrix,(W$4+1),FALSE)*$E2384</f>
        <v>267.38153499758221</v>
      </c>
      <c r="X2377" s="5">
        <f ca="1">VLOOKUP(CONCATENATE($F2377," ",$G2377),AllocFactorMatrix,(X$4+1),FALSE)*$E2384</f>
        <v>48.438644945709648</v>
      </c>
      <c r="Y2377" s="5">
        <f ca="1">SUBTOTAL(9,U2377:X2377)</f>
        <v>390.90955787675108</v>
      </c>
      <c r="Z2377" s="5">
        <f ca="1">VLOOKUP(CONCATENATE($F2377," ",$G2377),AllocFactorMatrix,(Z$4+1),FALSE)*$E2384</f>
        <v>30.011374791143968</v>
      </c>
      <c r="AA2377" s="5">
        <f ca="1">VLOOKUP(CONCATENATE($F2377," ",$G2377),AllocFactorMatrix,(AA$4+1),FALSE)*$E2384</f>
        <v>0.59940413055183928</v>
      </c>
      <c r="AB2377" s="5">
        <f t="shared" ca="1" si="3270"/>
        <v>30.610778921695807</v>
      </c>
      <c r="AC2377" s="5">
        <f ca="1">VLOOKUP(CONCATENATE($F2377," ",$G2377),AllocFactorMatrix,(AC$4+1),FALSE)*$E2384</f>
        <v>0.39589858600362704</v>
      </c>
      <c r="AD2377" s="5">
        <f ca="1">VLOOKUP(CONCATENATE($F2377," ",$G2377),AllocFactorMatrix,(AD$4+1),FALSE)*$E2384</f>
        <v>1.7588069289141237</v>
      </c>
      <c r="AE2377" s="5">
        <f ca="1">VLOOKUP(CONCATENATE($F2377," ",$G2377),AllocFactorMatrix,(AE$4+1),FALSE)*$E2384</f>
        <v>0.36084959489398394</v>
      </c>
    </row>
    <row r="2378" spans="4:31" hidden="1" outlineLevel="1">
      <c r="E2378" s="44"/>
      <c r="F2378" s="167" t="str">
        <f>F2384</f>
        <v>LABOR_M</v>
      </c>
      <c r="G2378" s="48" t="str">
        <f>$G$9</f>
        <v>BULKTRAN</v>
      </c>
      <c r="H2378" s="4">
        <f t="shared" ca="1" si="3350"/>
        <v>237.39657194274136</v>
      </c>
      <c r="I2378" s="5">
        <f t="shared" ref="I2378:N2378" ca="1" si="3375">VLOOKUP(CONCATENATE($F2378," ",$G2378),AllocFactorMatrix,(I$4+1),FALSE)*$E2384</f>
        <v>122.0861555326326</v>
      </c>
      <c r="J2378" s="47">
        <f t="shared" ca="1" si="3375"/>
        <v>2.7312765839414478E-2</v>
      </c>
      <c r="K2378" s="47">
        <f t="shared" ca="1" si="3375"/>
        <v>4.7822705498674435E-2</v>
      </c>
      <c r="L2378" s="5">
        <f t="shared" ca="1" si="3375"/>
        <v>28.454311828459399</v>
      </c>
      <c r="M2378" s="5">
        <f t="shared" ca="1" si="3375"/>
        <v>0.39594138695053088</v>
      </c>
      <c r="N2378" s="5">
        <f t="shared" ca="1" si="3375"/>
        <v>5.5144224830100563E-2</v>
      </c>
      <c r="O2378" s="5">
        <f t="shared" ca="1" si="3373"/>
        <v>28.905397440240034</v>
      </c>
      <c r="P2378" s="5">
        <f ca="1">VLOOKUP(CONCATENATE($F2378," ",$G2378),AllocFactorMatrix,(P$4+1),FALSE)*$E2384</f>
        <v>16.924417203563589</v>
      </c>
      <c r="Q2378" s="5">
        <f ca="1">VLOOKUP(CONCATENATE($F2378," ",$G2378),AllocFactorMatrix,(Q$4+1),FALSE)*$E2384</f>
        <v>3.0372386257181563</v>
      </c>
      <c r="R2378" s="5">
        <f ca="1">VLOOKUP(CONCATENATE($F2378," ",$G2378),AllocFactorMatrix,(R$4+1),FALSE)*$E2384</f>
        <v>0.61592099883719609</v>
      </c>
      <c r="S2378" s="5">
        <f ca="1">VLOOKUP(CONCATENATE($F2378," ",$G2378),AllocFactorMatrix,(S$4+1),FALSE)*$E2384</f>
        <v>2.338932139783504E-2</v>
      </c>
      <c r="T2378" s="5">
        <f t="shared" ca="1" si="3374"/>
        <v>20.600966149516779</v>
      </c>
      <c r="U2378" s="5">
        <f ca="1">VLOOKUP(CONCATENATE($F2378," ",$G2378),AllocFactorMatrix,(U$4+1),FALSE)*$E2384</f>
        <v>0.80268855315953769</v>
      </c>
      <c r="V2378" s="5">
        <f ca="1">VLOOKUP(CONCATENATE($F2378," ",$G2378),AllocFactorMatrix,(V$4+1),FALSE)*$E2384</f>
        <v>10.83675897984544</v>
      </c>
      <c r="W2378" s="5">
        <f ca="1">VLOOKUP(CONCATENATE($F2378," ",$G2378),AllocFactorMatrix,(W$4+1),FALSE)*$E2384</f>
        <v>41.446252899532148</v>
      </c>
      <c r="X2378" s="5">
        <f ca="1">VLOOKUP(CONCATENATE($F2378," ",$G2378),AllocFactorMatrix,(X$4+1),FALSE)*$E2384</f>
        <v>7.5083731139050922</v>
      </c>
      <c r="Y2378" s="5">
        <f t="shared" ref="Y2378:Y2384" ca="1" si="3376">SUBTOTAL(9,U2378:X2378)</f>
        <v>60.594073546442218</v>
      </c>
      <c r="Z2378" s="5">
        <f ca="1">VLOOKUP(CONCATENATE($F2378," ",$G2378),AllocFactorMatrix,(Z$4+1),FALSE)*$E2384</f>
        <v>4.6520004811388453</v>
      </c>
      <c r="AA2378" s="5">
        <f ca="1">VLOOKUP(CONCATENATE($F2378," ",$G2378),AllocFactorMatrix,(AA$4+1),FALSE)*$E2384</f>
        <v>9.2912381492986487E-2</v>
      </c>
      <c r="AB2378" s="5">
        <f t="shared" ca="1" si="3270"/>
        <v>4.744912862631832</v>
      </c>
      <c r="AC2378" s="5">
        <f ca="1">VLOOKUP(CONCATENATE($F2378," ",$G2378),AllocFactorMatrix,(AC$4+1),FALSE)*$E2384</f>
        <v>6.1367412369077119E-2</v>
      </c>
      <c r="AD2378" s="5">
        <f ca="1">VLOOKUP(CONCATENATE($F2378," ",$G2378),AllocFactorMatrix,(AD$4+1),FALSE)*$E2384</f>
        <v>0.27262898605875319</v>
      </c>
      <c r="AE2378" s="5">
        <f ca="1">VLOOKUP(CONCATENATE($F2378," ",$G2378),AllocFactorMatrix,(AE$4+1),FALSE)*$E2384</f>
        <v>5.5934541511271536E-2</v>
      </c>
    </row>
    <row r="2379" spans="4:31" hidden="1" outlineLevel="1">
      <c r="E2379" s="44"/>
      <c r="F2379" s="167" t="str">
        <f>F2384</f>
        <v>LABOR_M</v>
      </c>
      <c r="G2379" s="48" t="str">
        <f>$G$10</f>
        <v>SUBTRAN</v>
      </c>
      <c r="H2379" s="4">
        <f t="shared" ca="1" si="3350"/>
        <v>65.791897971359987</v>
      </c>
      <c r="I2379" s="5">
        <f t="shared" ref="I2379:N2379" ca="1" si="3377">VLOOKUP(CONCATENATE($F2379," ",$G2379),AllocFactorMatrix,(I$4+1),FALSE)*$E2384</f>
        <v>33.611118352347326</v>
      </c>
      <c r="J2379" s="47">
        <f t="shared" ca="1" si="3377"/>
        <v>5.4730608653412787E-3</v>
      </c>
      <c r="K2379" s="47">
        <f t="shared" ca="1" si="3377"/>
        <v>1.018630600047267E-2</v>
      </c>
      <c r="L2379" s="5">
        <f t="shared" ca="1" si="3377"/>
        <v>7.8768114107849794</v>
      </c>
      <c r="M2379" s="5">
        <f t="shared" ca="1" si="3377"/>
        <v>0.11008469221388506</v>
      </c>
      <c r="N2379" s="5">
        <f t="shared" ca="1" si="3377"/>
        <v>1.9924817809533923E-2</v>
      </c>
      <c r="O2379" s="5">
        <f t="shared" ca="1" si="3373"/>
        <v>8.0068209208083978</v>
      </c>
      <c r="P2379" s="5">
        <f ca="1">VLOOKUP(CONCATENATE($F2379," ",$G2379),AllocFactorMatrix,(P$4+1),FALSE)*$E2384</f>
        <v>4.5475469995290672</v>
      </c>
      <c r="Q2379" s="5">
        <f ca="1">VLOOKUP(CONCATENATE($F2379," ",$G2379),AllocFactorMatrix,(Q$4+1),FALSE)*$E2384</f>
        <v>0.8183754488650361</v>
      </c>
      <c r="R2379" s="5">
        <f ca="1">VLOOKUP(CONCATENATE($F2379," ",$G2379),AllocFactorMatrix,(R$4+1),FALSE)*$E2384</f>
        <v>0.2148172456515581</v>
      </c>
      <c r="S2379" s="5">
        <f ca="1">VLOOKUP(CONCATENATE($F2379," ",$G2379),AllocFactorMatrix,(S$4+1),FALSE)*$E2384</f>
        <v>0</v>
      </c>
      <c r="T2379" s="5">
        <f t="shared" ca="1" si="3374"/>
        <v>5.5807396940456613</v>
      </c>
      <c r="U2379" s="5">
        <f ca="1">VLOOKUP(CONCATENATE($F2379," ",$G2379),AllocFactorMatrix,(U$4+1),FALSE)*$E2384</f>
        <v>0.20527923122712202</v>
      </c>
      <c r="V2379" s="5">
        <f ca="1">VLOOKUP(CONCATENATE($F2379," ",$G2379),AllocFactorMatrix,(V$4+1),FALSE)*$E2384</f>
        <v>2.8802666691954752</v>
      </c>
      <c r="W2379" s="5">
        <f ca="1">VLOOKUP(CONCATENATE($F2379," ",$G2379),AllocFactorMatrix,(W$4+1),FALSE)*$E2384</f>
        <v>14.201936479674199</v>
      </c>
      <c r="X2379" s="5">
        <f ca="1">VLOOKUP(CONCATENATE($F2379," ",$G2379),AllocFactorMatrix,(X$4+1),FALSE)*$E2384</f>
        <v>0</v>
      </c>
      <c r="Y2379" s="5">
        <f t="shared" ca="1" si="3376"/>
        <v>17.287482380096797</v>
      </c>
      <c r="Z2379" s="5">
        <f ca="1">VLOOKUP(CONCATENATE($F2379," ",$G2379),AllocFactorMatrix,(Z$4+1),FALSE)*$E2384</f>
        <v>1.2484112008142509</v>
      </c>
      <c r="AA2379" s="5">
        <f ca="1">VLOOKUP(CONCATENATE($F2379," ",$G2379),AllocFactorMatrix,(AA$4+1),FALSE)*$E2384</f>
        <v>2.5066245588746677E-2</v>
      </c>
      <c r="AB2379" s="5">
        <f t="shared" ca="1" si="3270"/>
        <v>1.2734774464029976</v>
      </c>
      <c r="AC2379" s="5">
        <f ca="1">VLOOKUP(CONCATENATE($F2379," ",$G2379),AllocFactorMatrix,(AC$4+1),FALSE)*$E2384</f>
        <v>1.6599810792746892E-2</v>
      </c>
      <c r="AD2379" s="5">
        <f ca="1">VLOOKUP(CONCATENATE($F2379," ",$G2379),AllocFactorMatrix,(AD$4+1),FALSE)*$E2384</f>
        <v>0</v>
      </c>
      <c r="AE2379" s="5">
        <f ca="1">VLOOKUP(CONCATENATE($F2379," ",$G2379),AllocFactorMatrix,(AE$4+1),FALSE)*$E2384</f>
        <v>0</v>
      </c>
    </row>
    <row r="2380" spans="4:31" hidden="1" outlineLevel="1">
      <c r="E2380" s="44"/>
      <c r="F2380" s="167" t="str">
        <f>F2384</f>
        <v>LABOR_M</v>
      </c>
      <c r="G2380" s="48" t="str">
        <f>$G$11</f>
        <v>DISTPRI</v>
      </c>
      <c r="H2380" s="4">
        <f t="shared" ca="1" si="3350"/>
        <v>537.42633003053709</v>
      </c>
      <c r="I2380" s="5">
        <f t="shared" ref="I2380:N2380" ca="1" si="3378">VLOOKUP(CONCATENATE($F2380," ",$G2380),AllocFactorMatrix,(I$4+1),FALSE)*$E2384</f>
        <v>351.85278469995114</v>
      </c>
      <c r="J2380" s="47">
        <f t="shared" ca="1" si="3378"/>
        <v>5.7774737484781111E-2</v>
      </c>
      <c r="K2380" s="47">
        <f t="shared" ca="1" si="3378"/>
        <v>0.10689981311433445</v>
      </c>
      <c r="L2380" s="5">
        <f t="shared" ca="1" si="3378"/>
        <v>82.324212260685428</v>
      </c>
      <c r="M2380" s="5">
        <f t="shared" ca="1" si="3378"/>
        <v>1.1503930889293588</v>
      </c>
      <c r="N2380" s="5">
        <f t="shared" ca="1" si="3378"/>
        <v>0</v>
      </c>
      <c r="O2380" s="5">
        <f t="shared" ca="1" si="3373"/>
        <v>83.474605349614791</v>
      </c>
      <c r="P2380" s="5">
        <f ca="1">VLOOKUP(CONCATENATE($F2380," ",$G2380),AllocFactorMatrix,(P$4+1),FALSE)*$E2384</f>
        <v>47.741516344617345</v>
      </c>
      <c r="Q2380" s="5">
        <f ca="1">VLOOKUP(CONCATENATE($F2380," ",$G2380),AllocFactorMatrix,(Q$4+1),FALSE)*$E2384</f>
        <v>8.5908169925591107</v>
      </c>
      <c r="R2380" s="5">
        <f ca="1">VLOOKUP(CONCATENATE($F2380," ",$G2380),AllocFactorMatrix,(R$4+1),FALSE)*$E2384</f>
        <v>0</v>
      </c>
      <c r="S2380" s="5">
        <f ca="1">VLOOKUP(CONCATENATE($F2380," ",$G2380),AllocFactorMatrix,(S$4+1),FALSE)*$E2384</f>
        <v>0</v>
      </c>
      <c r="T2380" s="5">
        <f t="shared" ca="1" si="3374"/>
        <v>56.332333337176458</v>
      </c>
      <c r="U2380" s="5">
        <f ca="1">VLOOKUP(CONCATENATE($F2380," ",$G2380),AllocFactorMatrix,(U$4+1),FALSE)*$E2384</f>
        <v>2.1619024596929144</v>
      </c>
      <c r="V2380" s="5">
        <f ca="1">VLOOKUP(CONCATENATE($F2380," ",$G2380),AllocFactorMatrix,(V$4+1),FALSE)*$E2384</f>
        <v>29.894490629034269</v>
      </c>
      <c r="W2380" s="5">
        <f ca="1">VLOOKUP(CONCATENATE($F2380," ",$G2380),AllocFactorMatrix,(W$4+1),FALSE)*$E2384</f>
        <v>0</v>
      </c>
      <c r="X2380" s="5">
        <f ca="1">VLOOKUP(CONCATENATE($F2380," ",$G2380),AllocFactorMatrix,(X$4+1),FALSE)*$E2384</f>
        <v>0</v>
      </c>
      <c r="Y2380" s="5">
        <f t="shared" ca="1" si="3376"/>
        <v>32.056393088727184</v>
      </c>
      <c r="Z2380" s="5">
        <f ca="1">VLOOKUP(CONCATENATE($F2380," ",$G2380),AllocFactorMatrix,(Z$4+1),FALSE)*$E2384</f>
        <v>13.10964846869083</v>
      </c>
      <c r="AA2380" s="5">
        <f ca="1">VLOOKUP(CONCATENATE($F2380," ",$G2380),AllocFactorMatrix,(AA$4+1),FALSE)*$E2384</f>
        <v>0.26313131880876162</v>
      </c>
      <c r="AB2380" s="5">
        <f t="shared" ca="1" si="3270"/>
        <v>13.372779787499592</v>
      </c>
      <c r="AC2380" s="5">
        <f ca="1">VLOOKUP(CONCATENATE($F2380," ",$G2380),AllocFactorMatrix,(AC$4+1),FALSE)*$E2384</f>
        <v>0.17275921696849406</v>
      </c>
      <c r="AD2380" s="5">
        <f ca="1">VLOOKUP(CONCATENATE($F2380," ",$G2380),AllocFactorMatrix,(AD$4+1),FALSE)*$E2384</f>
        <v>0</v>
      </c>
      <c r="AE2380" s="5">
        <f ca="1">VLOOKUP(CONCATENATE($F2380," ",$G2380),AllocFactorMatrix,(AE$4+1),FALSE)*$E2384</f>
        <v>0</v>
      </c>
    </row>
    <row r="2381" spans="4:31" hidden="1" outlineLevel="1">
      <c r="E2381" s="44"/>
      <c r="F2381" s="167" t="str">
        <f>F2384</f>
        <v>LABOR_M</v>
      </c>
      <c r="G2381" s="48" t="str">
        <f>$G$12</f>
        <v>DISTSEC</v>
      </c>
      <c r="H2381" s="4">
        <f t="shared" ca="1" si="3350"/>
        <v>212.91382795631597</v>
      </c>
      <c r="I2381" s="5">
        <f t="shared" ref="I2381:N2381" ca="1" si="3379">VLOOKUP(CONCATENATE($F2381," ",$G2381),AllocFactorMatrix,(I$4+1),FALSE)*$E2384</f>
        <v>157.96527541149865</v>
      </c>
      <c r="J2381" s="47">
        <f t="shared" ca="1" si="3379"/>
        <v>3.9158777580273675E-2</v>
      </c>
      <c r="K2381" s="47">
        <f t="shared" ca="1" si="3379"/>
        <v>5.0721408755551325E-2</v>
      </c>
      <c r="L2381" s="5">
        <f t="shared" ca="1" si="3379"/>
        <v>31.84055705681693</v>
      </c>
      <c r="M2381" s="5">
        <f t="shared" ca="1" si="3379"/>
        <v>0</v>
      </c>
      <c r="N2381" s="5">
        <f t="shared" ca="1" si="3379"/>
        <v>0</v>
      </c>
      <c r="O2381" s="5">
        <f t="shared" ca="1" si="3373"/>
        <v>31.84055705681693</v>
      </c>
      <c r="P2381" s="5">
        <f ca="1">VLOOKUP(CONCATENATE($F2381," ",$G2381),AllocFactorMatrix,(P$4+1),FALSE)*$E2384</f>
        <v>15.89460948719935</v>
      </c>
      <c r="Q2381" s="5">
        <f ca="1">VLOOKUP(CONCATENATE($F2381," ",$G2381),AllocFactorMatrix,(Q$4+1),FALSE)*$E2384</f>
        <v>0</v>
      </c>
      <c r="R2381" s="5">
        <f ca="1">VLOOKUP(CONCATENATE($F2381," ",$G2381),AllocFactorMatrix,(R$4+1),FALSE)*$E2384</f>
        <v>0</v>
      </c>
      <c r="S2381" s="5">
        <f ca="1">VLOOKUP(CONCATENATE($F2381," ",$G2381),AllocFactorMatrix,(S$4+1),FALSE)*$E2384</f>
        <v>0</v>
      </c>
      <c r="T2381" s="5">
        <f t="shared" ca="1" si="3374"/>
        <v>15.89460948719935</v>
      </c>
      <c r="U2381" s="5">
        <f ca="1">VLOOKUP(CONCATENATE($F2381," ",$G2381),AllocFactorMatrix,(U$4+1),FALSE)*$E2384</f>
        <v>0.59524425290329386</v>
      </c>
      <c r="V2381" s="5">
        <f ca="1">VLOOKUP(CONCATENATE($F2381," ",$G2381),AllocFactorMatrix,(V$4+1),FALSE)*$E2384</f>
        <v>0</v>
      </c>
      <c r="W2381" s="5">
        <f ca="1">VLOOKUP(CONCATENATE($F2381," ",$G2381),AllocFactorMatrix,(W$4+1),FALSE)*$E2384</f>
        <v>0</v>
      </c>
      <c r="X2381" s="5">
        <f ca="1">VLOOKUP(CONCATENATE($F2381," ",$G2381),AllocFactorMatrix,(X$4+1),FALSE)*$E2384</f>
        <v>0</v>
      </c>
      <c r="Y2381" s="5">
        <f t="shared" ca="1" si="3376"/>
        <v>0.59524425290329386</v>
      </c>
      <c r="Z2381" s="5">
        <f ca="1">VLOOKUP(CONCATENATE($F2381," ",$G2381),AllocFactorMatrix,(Z$4+1),FALSE)*$E2384</f>
        <v>4.4984802008456901</v>
      </c>
      <c r="AA2381" s="5">
        <f ca="1">VLOOKUP(CONCATENATE($F2381," ",$G2381),AllocFactorMatrix,(AA$4+1),FALSE)*$E2384</f>
        <v>0</v>
      </c>
      <c r="AB2381" s="5">
        <f t="shared" ca="1" si="3270"/>
        <v>4.4984802008456901</v>
      </c>
      <c r="AC2381" s="5">
        <f ca="1">VLOOKUP(CONCATENATE($F2381," ",$G2381),AllocFactorMatrix,(AC$4+1),FALSE)*$E2384</f>
        <v>5.3188103406277221E-2</v>
      </c>
      <c r="AD2381" s="5">
        <f ca="1">VLOOKUP(CONCATENATE($F2381," ",$G2381),AllocFactorMatrix,(AD$4+1),FALSE)*$E2384</f>
        <v>1.6371144060036464</v>
      </c>
      <c r="AE2381" s="5">
        <f ca="1">VLOOKUP(CONCATENATE($F2381," ",$G2381),AllocFactorMatrix,(AE$4+1),FALSE)*$E2384</f>
        <v>0.33947885130615202</v>
      </c>
    </row>
    <row r="2382" spans="4:31" hidden="1" outlineLevel="1">
      <c r="E2382" s="44"/>
      <c r="F2382" s="167" t="str">
        <f>F2384</f>
        <v>LABOR_M</v>
      </c>
      <c r="G2382" s="48" t="str">
        <f>$G$13</f>
        <v>ENERGY</v>
      </c>
      <c r="H2382" s="4">
        <f t="shared" ca="1" si="3350"/>
        <v>612.5642682830204</v>
      </c>
      <c r="I2382" s="5">
        <f t="shared" ref="I2382:N2382" ca="1" si="3380">VLOOKUP(CONCATENATE($F2382," ",$G2382),AllocFactorMatrix,(I$4+1),FALSE)*$E2384</f>
        <v>239.64959994283649</v>
      </c>
      <c r="J2382" s="47">
        <f t="shared" ca="1" si="3380"/>
        <v>3.835049260733981E-2</v>
      </c>
      <c r="K2382" s="47">
        <f t="shared" ca="1" si="3380"/>
        <v>0.11057983215777797</v>
      </c>
      <c r="L2382" s="5">
        <f t="shared" ca="1" si="3380"/>
        <v>69.103869062455658</v>
      </c>
      <c r="M2382" s="5">
        <f t="shared" ca="1" si="3380"/>
        <v>0.96379334333165845</v>
      </c>
      <c r="N2382" s="5">
        <f t="shared" ca="1" si="3380"/>
        <v>0.13473749257197154</v>
      </c>
      <c r="O2382" s="5">
        <f t="shared" ca="1" si="3373"/>
        <v>70.202399898359289</v>
      </c>
      <c r="P2382" s="5">
        <f ca="1">VLOOKUP(CONCATENATE($F2382," ",$G2382),AllocFactorMatrix,(P$4+1),FALSE)*$E2384</f>
        <v>44.800562595241466</v>
      </c>
      <c r="Q2382" s="5">
        <f ca="1">VLOOKUP(CONCATENATE($F2382," ",$G2382),AllocFactorMatrix,(Q$4+1),FALSE)*$E2384</f>
        <v>8.0013084409519468</v>
      </c>
      <c r="R2382" s="5">
        <f ca="1">VLOOKUP(CONCATENATE($F2382," ",$G2382),AllocFactorMatrix,(R$4+1),FALSE)*$E2384</f>
        <v>1.6293594188225453</v>
      </c>
      <c r="S2382" s="5">
        <f ca="1">VLOOKUP(CONCATENATE($F2382," ",$G2382),AllocFactorMatrix,(S$4+1),FALSE)*$E2384</f>
        <v>6.1541456673221799E-2</v>
      </c>
      <c r="T2382" s="5">
        <f t="shared" ca="1" si="3374"/>
        <v>54.492771911689175</v>
      </c>
      <c r="U2382" s="5">
        <f ca="1">VLOOKUP(CONCATENATE($F2382," ",$G2382),AllocFactorMatrix,(U$4+1),FALSE)*$E2384</f>
        <v>2.3496192643643385</v>
      </c>
      <c r="V2382" s="5">
        <f ca="1">VLOOKUP(CONCATENATE($F2382," ",$G2382),AllocFactorMatrix,(V$4+1),FALSE)*$E2384</f>
        <v>37.147927313842388</v>
      </c>
      <c r="W2382" s="5">
        <f ca="1">VLOOKUP(CONCATENATE($F2382," ",$G2382),AllocFactorMatrix,(W$4+1),FALSE)*$E2384</f>
        <v>159.76718935342632</v>
      </c>
      <c r="X2382" s="5">
        <f ca="1">VLOOKUP(CONCATENATE($F2382," ",$G2382),AllocFactorMatrix,(X$4+1),FALSE)*$E2384</f>
        <v>30.053877044297824</v>
      </c>
      <c r="Y2382" s="5">
        <f t="shared" ca="1" si="3376"/>
        <v>229.31861297593085</v>
      </c>
      <c r="Z2382" s="5">
        <f ca="1">VLOOKUP(CONCATENATE($F2382," ",$G2382),AllocFactorMatrix,(Z$4+1),FALSE)*$E2384</f>
        <v>12.32417215969785</v>
      </c>
      <c r="AA2382" s="5">
        <f ca="1">VLOOKUP(CONCATENATE($F2382," ",$G2382),AllocFactorMatrix,(AA$4+1),FALSE)*$E2384</f>
        <v>0.2472820559975949</v>
      </c>
      <c r="AB2382" s="5">
        <f t="shared" ca="1" si="3270"/>
        <v>12.571454215695445</v>
      </c>
      <c r="AC2382" s="5">
        <f ca="1">VLOOKUP(CONCATENATE($F2382," ",$G2382),AllocFactorMatrix,(AC$4+1),FALSE)*$E2384</f>
        <v>0.22057665433546211</v>
      </c>
      <c r="AD2382" s="5">
        <f ca="1">VLOOKUP(CONCATENATE($F2382," ",$G2382),AllocFactorMatrix,(AD$4+1),FALSE)*$E2384</f>
        <v>4.9408415138378547</v>
      </c>
      <c r="AE2382" s="5">
        <f ca="1">VLOOKUP(CONCATENATE($F2382," ",$G2382),AllocFactorMatrix,(AE$4+1),FALSE)*$E2384</f>
        <v>1.0190808455703479</v>
      </c>
    </row>
    <row r="2383" spans="4:31" hidden="1" outlineLevel="1">
      <c r="E2383" s="44"/>
      <c r="F2383" s="167" t="str">
        <f>F2384</f>
        <v>LABOR_M</v>
      </c>
      <c r="G2383" s="48" t="str">
        <f>$G$14</f>
        <v>CUSTOMER</v>
      </c>
      <c r="H2383" s="4">
        <f t="shared" ca="1" si="3350"/>
        <v>405.3944731547727</v>
      </c>
      <c r="I2383" s="5">
        <f t="shared" ref="I2383:N2383" ca="1" si="3381">VLOOKUP(CONCATENATE($F2383," ",$G2383),AllocFactorMatrix,(I$4+1),FALSE)*$E2384</f>
        <v>312.95419916371759</v>
      </c>
      <c r="J2383" s="47">
        <f t="shared" ca="1" si="3381"/>
        <v>6.3159303659314964E-2</v>
      </c>
      <c r="K2383" s="47">
        <f t="shared" ca="1" si="3381"/>
        <v>1.852526424358002E-2</v>
      </c>
      <c r="L2383" s="5">
        <f t="shared" ca="1" si="3381"/>
        <v>63.368559561993614</v>
      </c>
      <c r="M2383" s="5">
        <f t="shared" ca="1" si="3381"/>
        <v>1.6200868352449058</v>
      </c>
      <c r="N2383" s="5">
        <f t="shared" ca="1" si="3381"/>
        <v>0.26120845821454186</v>
      </c>
      <c r="O2383" s="5">
        <f t="shared" ca="1" si="3373"/>
        <v>65.249854855453066</v>
      </c>
      <c r="P2383" s="5">
        <f ca="1">VLOOKUP(CONCATENATE($F2383," ",$G2383),AllocFactorMatrix,(P$4+1),FALSE)*$E2384</f>
        <v>2.5954666122904206</v>
      </c>
      <c r="Q2383" s="5">
        <f ca="1">VLOOKUP(CONCATENATE($F2383," ",$G2383),AllocFactorMatrix,(Q$4+1),FALSE)*$E2384</f>
        <v>0.62778800043867566</v>
      </c>
      <c r="R2383" s="5">
        <f ca="1">VLOOKUP(CONCATENATE($F2383," ",$G2383),AllocFactorMatrix,(R$4+1),FALSE)*$E2384</f>
        <v>0.63906432163820681</v>
      </c>
      <c r="S2383" s="5">
        <f ca="1">VLOOKUP(CONCATENATE($F2383," ",$G2383),AllocFactorMatrix,(S$4+1),FALSE)*$E2384</f>
        <v>7.8939389117516662E-2</v>
      </c>
      <c r="T2383" s="5">
        <f t="shared" ca="1" si="3374"/>
        <v>3.9412583234848193</v>
      </c>
      <c r="U2383" s="5">
        <f ca="1">VLOOKUP(CONCATENATE($F2383," ",$G2383),AllocFactorMatrix,(U$4+1),FALSE)*$E2384</f>
        <v>1.9755030023986805E-2</v>
      </c>
      <c r="V2383" s="5">
        <f ca="1">VLOOKUP(CONCATENATE($F2383," ",$G2383),AllocFactorMatrix,(V$4+1),FALSE)*$E2384</f>
        <v>0.45640506402309755</v>
      </c>
      <c r="W2383" s="5">
        <f ca="1">VLOOKUP(CONCATENATE($F2383," ",$G2383),AllocFactorMatrix,(W$4+1),FALSE)*$E2384</f>
        <v>1.0735082471851463</v>
      </c>
      <c r="X2383" s="5">
        <f ca="1">VLOOKUP(CONCATENATE($F2383," ",$G2383),AllocFactorMatrix,(X$4+1),FALSE)*$E2384</f>
        <v>0.3161090070487419</v>
      </c>
      <c r="Y2383" s="5">
        <f t="shared" ca="1" si="3376"/>
        <v>1.8657773482809725</v>
      </c>
      <c r="Z2383" s="5">
        <f ca="1">VLOOKUP(CONCATENATE($F2383," ",$G2383),AllocFactorMatrix,(Z$4+1),FALSE)*$E2384</f>
        <v>0.57596289757973118</v>
      </c>
      <c r="AA2383" s="5">
        <f ca="1">VLOOKUP(CONCATENATE($F2383," ",$G2383),AllocFactorMatrix,(AA$4+1),FALSE)*$E2384</f>
        <v>8.6038675012134243E-3</v>
      </c>
      <c r="AB2383" s="5">
        <f t="shared" ca="1" si="3270"/>
        <v>0.58456676508094463</v>
      </c>
      <c r="AC2383" s="5">
        <f ca="1">VLOOKUP(CONCATENATE($F2383," ",$G2383),AllocFactorMatrix,(AC$4+1),FALSE)*$E2384</f>
        <v>4.6887983713060286E-2</v>
      </c>
      <c r="AD2383" s="5">
        <f ca="1">VLOOKUP(CONCATENATE($F2383," ",$G2383),AllocFactorMatrix,(AD$4+1),FALSE)*$E2384</f>
        <v>17.036535362101837</v>
      </c>
      <c r="AE2383" s="5">
        <f ca="1">VLOOKUP(CONCATENATE($F2383," ",$G2383),AllocFactorMatrix,(AE$4+1),FALSE)*$E2384</f>
        <v>3.6337087850371952</v>
      </c>
    </row>
    <row r="2384" spans="4:31" collapsed="1">
      <c r="D2384" s="48" t="s">
        <v>500</v>
      </c>
      <c r="E2384" s="36">
        <v>3603</v>
      </c>
      <c r="F2384" s="88" t="s">
        <v>67</v>
      </c>
      <c r="G2384" s="48" t="str">
        <f>$G$15</f>
        <v>TOTAL</v>
      </c>
      <c r="H2384" s="4">
        <f t="shared" ca="1" si="3350"/>
        <v>3603.0000000000009</v>
      </c>
      <c r="I2384" s="5">
        <f t="shared" ref="I2384:N2384" ca="1" si="3382">VLOOKUP(CONCATENATE($F2384," ",$G2384),AllocFactorMatrix,(I$4+1),FALSE)*$E2384</f>
        <v>2005.7315560498459</v>
      </c>
      <c r="J2384" s="47">
        <f t="shared" ca="1" si="3382"/>
        <v>0.40743153859785913</v>
      </c>
      <c r="K2384" s="47">
        <f t="shared" ca="1" si="3382"/>
        <v>0.65325316936783417</v>
      </c>
      <c r="L2384" s="5">
        <f t="shared" ca="1" si="3382"/>
        <v>466.53515875360409</v>
      </c>
      <c r="M2384" s="5">
        <f t="shared" ca="1" si="3382"/>
        <v>6.7946295552065124</v>
      </c>
      <c r="N2384" s="5">
        <f t="shared" ca="1" si="3382"/>
        <v>0.82676603121153269</v>
      </c>
      <c r="O2384" s="5">
        <f t="shared" ca="1" si="3373"/>
        <v>474.15655434002218</v>
      </c>
      <c r="P2384" s="5">
        <f ca="1">VLOOKUP(CONCATENATE($F2384," ",$G2384),AllocFactorMatrix,(P$4+1),FALSE)*$E2384</f>
        <v>241.68833576975513</v>
      </c>
      <c r="Q2384" s="5">
        <f ca="1">VLOOKUP(CONCATENATE($F2384," ",$G2384),AllocFactorMatrix,(Q$4+1),FALSE)*$E2384</f>
        <v>40.669615492000148</v>
      </c>
      <c r="R2384" s="5">
        <f ca="1">VLOOKUP(CONCATENATE($F2384," ",$G2384),AllocFactorMatrix,(R$4+1),FALSE)*$E2384</f>
        <v>7.0726430739526736</v>
      </c>
      <c r="S2384" s="5">
        <f ca="1">VLOOKUP(CONCATENATE($F2384," ",$G2384),AllocFactorMatrix,(S$4+1),FALSE)*$E2384</f>
        <v>0.31476131464802332</v>
      </c>
      <c r="T2384" s="5">
        <f t="shared" ca="1" si="3374"/>
        <v>289.74535565035598</v>
      </c>
      <c r="U2384" s="5">
        <f ca="1">VLOOKUP(CONCATENATE($F2384," ",$G2384),AllocFactorMatrix,(U$4+1),FALSE)*$E2384</f>
        <v>11.312860355841593</v>
      </c>
      <c r="V2384" s="5">
        <f ca="1">VLOOKUP(CONCATENATE($F2384," ",$G2384),AllocFactorMatrix,(V$4+1),FALSE)*$E2384</f>
        <v>151.12685502492948</v>
      </c>
      <c r="W2384" s="5">
        <f ca="1">VLOOKUP(CONCATENATE($F2384," ",$G2384),AllocFactorMatrix,(W$4+1),FALSE)*$E2384</f>
        <v>483.87042197739993</v>
      </c>
      <c r="X2384" s="5">
        <f ca="1">VLOOKUP(CONCATENATE($F2384," ",$G2384),AllocFactorMatrix,(X$4+1),FALSE)*$E2384</f>
        <v>86.317004110961307</v>
      </c>
      <c r="Y2384" s="5">
        <f t="shared" ca="1" si="3376"/>
        <v>732.62714146913231</v>
      </c>
      <c r="Z2384" s="5">
        <f ca="1">VLOOKUP(CONCATENATE($F2384," ",$G2384),AllocFactorMatrix,(Z$4+1),FALSE)*$E2384</f>
        <v>66.420050199911159</v>
      </c>
      <c r="AA2384" s="5">
        <f ca="1">VLOOKUP(CONCATENATE($F2384," ",$G2384),AllocFactorMatrix,(AA$4+1),FALSE)*$E2384</f>
        <v>1.2363999999411421</v>
      </c>
      <c r="AB2384" s="5">
        <f t="shared" ca="1" si="3270"/>
        <v>67.656450199852301</v>
      </c>
      <c r="AC2384" s="5">
        <f ca="1">VLOOKUP(CONCATENATE($F2384," ",$G2384),AllocFactorMatrix,(AC$4+1),FALSE)*$E2384</f>
        <v>0.96727776758874473</v>
      </c>
      <c r="AD2384" s="5">
        <f ca="1">VLOOKUP(CONCATENATE($F2384," ",$G2384),AllocFactorMatrix,(AD$4+1),FALSE)*$E2384</f>
        <v>25.645927196916212</v>
      </c>
      <c r="AE2384" s="5">
        <f ca="1">VLOOKUP(CONCATENATE($F2384," ",$G2384),AllocFactorMatrix,(AE$4+1),FALSE)*$E2384</f>
        <v>5.4090526183189507</v>
      </c>
    </row>
    <row r="2385" spans="3:31" hidden="1" outlineLevel="1">
      <c r="E2385" s="44"/>
      <c r="F2385" s="167" t="str">
        <f>F2392</f>
        <v>RB_GUP</v>
      </c>
      <c r="G2385" s="48" t="str">
        <f>$G$8</f>
        <v>PRODUCTION</v>
      </c>
      <c r="H2385" s="4">
        <f t="shared" ca="1" si="3350"/>
        <v>153760.48232345225</v>
      </c>
      <c r="I2385" s="5">
        <f t="shared" ref="I2385:N2385" ca="1" si="3383">VLOOKUP(CONCATENATE($F2385," ",$G2385),AllocFactorMatrix,(I$4+1),FALSE)*$E2392</f>
        <v>79074.546047957876</v>
      </c>
      <c r="J2385" s="47">
        <f t="shared" ca="1" si="3383"/>
        <v>17.690331476516992</v>
      </c>
      <c r="K2385" s="47">
        <f t="shared" ca="1" si="3383"/>
        <v>30.974509039086673</v>
      </c>
      <c r="L2385" s="5">
        <f t="shared" ca="1" si="3383"/>
        <v>18429.704671477364</v>
      </c>
      <c r="M2385" s="5">
        <f t="shared" ca="1" si="3383"/>
        <v>256.44910594587031</v>
      </c>
      <c r="N2385" s="5">
        <f t="shared" ca="1" si="3383"/>
        <v>35.716617716258597</v>
      </c>
      <c r="O2385" s="5">
        <f t="shared" ref="O2385:O2392" ca="1" si="3384">SUBTOTAL(9,L2385:N2385)</f>
        <v>18721.870395139493</v>
      </c>
      <c r="P2385" s="5">
        <f ca="1">VLOOKUP(CONCATENATE($F2385," ",$G2385),AllocFactorMatrix,(P$4+1),FALSE)*$E2392</f>
        <v>10961.853960093998</v>
      </c>
      <c r="Q2385" s="5">
        <f ca="1">VLOOKUP(CONCATENATE($F2385," ",$G2385),AllocFactorMatrix,(Q$4+1),FALSE)*$E2392</f>
        <v>1967.2031158667407</v>
      </c>
      <c r="R2385" s="5">
        <f ca="1">VLOOKUP(CONCATENATE($F2385," ",$G2385),AllocFactorMatrix,(R$4+1),FALSE)*$E2392</f>
        <v>398.92871695380711</v>
      </c>
      <c r="S2385" s="5">
        <f ca="1">VLOOKUP(CONCATENATE($F2385," ",$G2385),AllocFactorMatrix,(S$4+1),FALSE)*$E2392</f>
        <v>15.149137621990583</v>
      </c>
      <c r="T2385" s="5">
        <f t="shared" ref="T2385:T2392" ca="1" si="3385">SUBTOTAL(9,P2385:S2385)</f>
        <v>13343.134930536538</v>
      </c>
      <c r="U2385" s="5">
        <f ca="1">VLOOKUP(CONCATENATE($F2385," ",$G2385),AllocFactorMatrix,(U$4+1),FALSE)*$E2392</f>
        <v>519.89705697643205</v>
      </c>
      <c r="V2385" s="5">
        <f ca="1">VLOOKUP(CONCATENATE($F2385," ",$G2385),AllocFactorMatrix,(V$4+1),FALSE)*$E2392</f>
        <v>7018.9104835344397</v>
      </c>
      <c r="W2385" s="5">
        <f ca="1">VLOOKUP(CONCATENATE($F2385," ",$G2385),AllocFactorMatrix,(W$4+1),FALSE)*$E2392</f>
        <v>26844.514999437026</v>
      </c>
      <c r="X2385" s="5">
        <f ca="1">VLOOKUP(CONCATENATE($F2385," ",$G2385),AllocFactorMatrix,(X$4+1),FALSE)*$E2392</f>
        <v>4863.1328667077378</v>
      </c>
      <c r="Y2385" s="5">
        <f ca="1">SUBTOTAL(9,U2385:X2385)</f>
        <v>39246.455406655637</v>
      </c>
      <c r="Z2385" s="5">
        <f ca="1">VLOOKUP(CONCATENATE($F2385," ",$G2385),AllocFactorMatrix,(Z$4+1),FALSE)*$E2392</f>
        <v>3013.0756813176204</v>
      </c>
      <c r="AA2385" s="5">
        <f ca="1">VLOOKUP(CONCATENATE($F2385," ",$G2385),AllocFactorMatrix,(AA$4+1),FALSE)*$E2392</f>
        <v>60.178849573396555</v>
      </c>
      <c r="AB2385" s="5">
        <f t="shared" ref="AB2385:AB2392" ca="1" si="3386">SUBTOTAL(9,Z2385:AA2385)</f>
        <v>3073.2545308910171</v>
      </c>
      <c r="AC2385" s="5">
        <f ca="1">VLOOKUP(CONCATENATE($F2385," ",$G2385),AllocFactorMatrix,(AC$4+1),FALSE)*$E2392</f>
        <v>39.747342801089005</v>
      </c>
      <c r="AD2385" s="5">
        <f ca="1">VLOOKUP(CONCATENATE($F2385," ",$G2385),AllocFactorMatrix,(AD$4+1),FALSE)*$E2392</f>
        <v>176.58032737666755</v>
      </c>
      <c r="AE2385" s="5">
        <f ca="1">VLOOKUP(CONCATENATE($F2385," ",$G2385),AllocFactorMatrix,(AE$4+1),FALSE)*$E2392</f>
        <v>36.228501578315516</v>
      </c>
    </row>
    <row r="2386" spans="3:31" hidden="1" outlineLevel="1">
      <c r="E2386" s="44"/>
      <c r="F2386" s="167" t="str">
        <f>F2392</f>
        <v>RB_GUP</v>
      </c>
      <c r="G2386" s="48" t="str">
        <f>$G$9</f>
        <v>BULKTRAN</v>
      </c>
      <c r="H2386" s="4">
        <f t="shared" ca="1" si="3350"/>
        <v>83500.317004408455</v>
      </c>
      <c r="I2386" s="5">
        <f t="shared" ref="I2386:N2386" ca="1" si="3387">VLOOKUP(CONCATENATE($F2386," ",$G2386),AllocFactorMatrix,(I$4+1),FALSE)*$E2392</f>
        <v>42941.785575922935</v>
      </c>
      <c r="J2386" s="47">
        <f t="shared" ca="1" si="3387"/>
        <v>9.6068135575621287</v>
      </c>
      <c r="K2386" s="47">
        <f t="shared" ca="1" si="3387"/>
        <v>16.820845543258066</v>
      </c>
      <c r="L2386" s="5">
        <f t="shared" ca="1" si="3387"/>
        <v>10008.333474974204</v>
      </c>
      <c r="M2386" s="5">
        <f t="shared" ca="1" si="3387"/>
        <v>139.26583292663875</v>
      </c>
      <c r="N2386" s="5">
        <f t="shared" ca="1" si="3387"/>
        <v>19.396068850507124</v>
      </c>
      <c r="O2386" s="5">
        <f t="shared" ca="1" si="3384"/>
        <v>10166.995376751351</v>
      </c>
      <c r="P2386" s="5">
        <f ca="1">VLOOKUP(CONCATENATE($F2386," ",$G2386),AllocFactorMatrix,(P$4+1),FALSE)*$E2392</f>
        <v>5952.8837760693614</v>
      </c>
      <c r="Q2386" s="5">
        <f ca="1">VLOOKUP(CONCATENATE($F2386," ",$G2386),AllocFactorMatrix,(Q$4+1),FALSE)*$E2392</f>
        <v>1068.2984425178204</v>
      </c>
      <c r="R2386" s="5">
        <f ca="1">VLOOKUP(CONCATENATE($F2386," ",$G2386),AllocFactorMatrix,(R$4+1),FALSE)*$E2392</f>
        <v>216.6400223545873</v>
      </c>
      <c r="S2386" s="5">
        <f ca="1">VLOOKUP(CONCATENATE($F2386," ",$G2386),AllocFactorMatrix,(S$4+1),FALSE)*$E2392</f>
        <v>8.2268068795377776</v>
      </c>
      <c r="T2386" s="5">
        <f t="shared" ca="1" si="3385"/>
        <v>7246.049047821306</v>
      </c>
      <c r="U2386" s="5">
        <f ca="1">VLOOKUP(CONCATENATE($F2386," ",$G2386),AllocFactorMatrix,(U$4+1),FALSE)*$E2392</f>
        <v>282.33241995085592</v>
      </c>
      <c r="V2386" s="5">
        <f ca="1">VLOOKUP(CONCATENATE($F2386," ",$G2386),AllocFactorMatrix,(V$4+1),FALSE)*$E2392</f>
        <v>3811.6507020822442</v>
      </c>
      <c r="W2386" s="5">
        <f ca="1">VLOOKUP(CONCATENATE($F2386," ",$G2386),AllocFactorMatrix,(W$4+1),FALSE)*$E2392</f>
        <v>14578.033825149503</v>
      </c>
      <c r="X2386" s="5">
        <f ca="1">VLOOKUP(CONCATENATE($F2386," ",$G2386),AllocFactorMatrix,(X$4+1),FALSE)*$E2392</f>
        <v>2640.9460341730305</v>
      </c>
      <c r="Y2386" s="5">
        <f t="shared" ref="Y2386:Y2392" ca="1" si="3388">SUBTOTAL(9,U2386:X2386)</f>
        <v>21312.962981355635</v>
      </c>
      <c r="Z2386" s="5">
        <f ca="1">VLOOKUP(CONCATENATE($F2386," ",$G2386),AllocFactorMatrix,(Z$4+1),FALSE)*$E2392</f>
        <v>1636.2642126670873</v>
      </c>
      <c r="AA2386" s="5">
        <f ca="1">VLOOKUP(CONCATENATE($F2386," ",$G2386),AllocFactorMatrix,(AA$4+1),FALSE)*$E2392</f>
        <v>32.680393169999789</v>
      </c>
      <c r="AB2386" s="5">
        <f t="shared" ca="1" si="3386"/>
        <v>1668.9446058370872</v>
      </c>
      <c r="AC2386" s="5">
        <f ca="1">VLOOKUP(CONCATENATE($F2386," ",$G2386),AllocFactorMatrix,(AC$4+1),FALSE)*$E2392</f>
        <v>21.584972119117808</v>
      </c>
      <c r="AD2386" s="5">
        <f ca="1">VLOOKUP(CONCATENATE($F2386," ",$G2386),AllocFactorMatrix,(AD$4+1),FALSE)*$E2392</f>
        <v>95.892735831026101</v>
      </c>
      <c r="AE2386" s="5">
        <f ca="1">VLOOKUP(CONCATENATE($F2386," ",$G2386),AllocFactorMatrix,(AE$4+1),FALSE)*$E2392</f>
        <v>19.67404966914998</v>
      </c>
    </row>
    <row r="2387" spans="3:31" hidden="1" outlineLevel="1">
      <c r="E2387" s="44"/>
      <c r="F2387" s="167" t="str">
        <f>F2392</f>
        <v>RB_GUP</v>
      </c>
      <c r="G2387" s="48" t="str">
        <f>$G$10</f>
        <v>SUBTRAN</v>
      </c>
      <c r="H2387" s="4">
        <f t="shared" ca="1" si="3350"/>
        <v>23119.039392041159</v>
      </c>
      <c r="I2387" s="5">
        <f t="shared" ref="I2387:N2387" ca="1" si="3389">VLOOKUP(CONCATENATE($F2387," ",$G2387),AllocFactorMatrix,(I$4+1),FALSE)*$E2392</f>
        <v>11810.827672683046</v>
      </c>
      <c r="J2387" s="47">
        <f t="shared" ca="1" si="3389"/>
        <v>1.923214159225888</v>
      </c>
      <c r="K2387" s="47">
        <f t="shared" ca="1" si="3389"/>
        <v>3.5794317681309211</v>
      </c>
      <c r="L2387" s="5">
        <f t="shared" ca="1" si="3389"/>
        <v>2767.8835678048158</v>
      </c>
      <c r="M2387" s="5">
        <f t="shared" ca="1" si="3389"/>
        <v>38.683370053580752</v>
      </c>
      <c r="N2387" s="5">
        <f t="shared" ca="1" si="3389"/>
        <v>7.0015102470274337</v>
      </c>
      <c r="O2387" s="5">
        <f t="shared" ca="1" si="3384"/>
        <v>2813.5684481054241</v>
      </c>
      <c r="P2387" s="5">
        <f ca="1">VLOOKUP(CONCATENATE($F2387," ",$G2387),AllocFactorMatrix,(P$4+1),FALSE)*$E2392</f>
        <v>1597.9918722672821</v>
      </c>
      <c r="Q2387" s="5">
        <f ca="1">VLOOKUP(CONCATENATE($F2387," ",$G2387),AllocFactorMatrix,(Q$4+1),FALSE)*$E2392</f>
        <v>287.57422757474393</v>
      </c>
      <c r="R2387" s="5">
        <f ca="1">VLOOKUP(CONCATENATE($F2387," ",$G2387),AllocFactorMatrix,(R$4+1),FALSE)*$E2392</f>
        <v>75.486017540793739</v>
      </c>
      <c r="S2387" s="5">
        <f ca="1">VLOOKUP(CONCATENATE($F2387," ",$G2387),AllocFactorMatrix,(S$4+1),FALSE)*$E2392</f>
        <v>0</v>
      </c>
      <c r="T2387" s="5">
        <f t="shared" ca="1" si="3385"/>
        <v>1961.0521173828197</v>
      </c>
      <c r="U2387" s="5">
        <f ca="1">VLOOKUP(CONCATENATE($F2387," ",$G2387),AllocFactorMatrix,(U$4+1),FALSE)*$E2392</f>
        <v>72.134393131107373</v>
      </c>
      <c r="V2387" s="5">
        <f ca="1">VLOOKUP(CONCATENATE($F2387," ",$G2387),AllocFactorMatrix,(V$4+1),FALSE)*$E2392</f>
        <v>1012.1154828775549</v>
      </c>
      <c r="W2387" s="5">
        <f ca="1">VLOOKUP(CONCATENATE($F2387," ",$G2387),AllocFactorMatrix,(W$4+1),FALSE)*$E2392</f>
        <v>4990.5100634090686</v>
      </c>
      <c r="X2387" s="5">
        <f ca="1">VLOOKUP(CONCATENATE($F2387," ",$G2387),AllocFactorMatrix,(X$4+1),FALSE)*$E2392</f>
        <v>0</v>
      </c>
      <c r="Y2387" s="5">
        <f t="shared" ca="1" si="3388"/>
        <v>6074.7599394177305</v>
      </c>
      <c r="Z2387" s="5">
        <f ca="1">VLOOKUP(CONCATENATE($F2387," ",$G2387),AllocFactorMatrix,(Z$4+1),FALSE)*$E2392</f>
        <v>438.68726422293236</v>
      </c>
      <c r="AA2387" s="5">
        <f ca="1">VLOOKUP(CONCATENATE($F2387," ",$G2387),AllocFactorMatrix,(AA$4+1),FALSE)*$E2392</f>
        <v>8.8081897170542494</v>
      </c>
      <c r="AB2387" s="5">
        <f t="shared" ca="1" si="3386"/>
        <v>447.49545393998659</v>
      </c>
      <c r="AC2387" s="5">
        <f ca="1">VLOOKUP(CONCATENATE($F2387," ",$G2387),AllocFactorMatrix,(AC$4+1),FALSE)*$E2392</f>
        <v>5.8331145847929129</v>
      </c>
      <c r="AD2387" s="5">
        <f ca="1">VLOOKUP(CONCATENATE($F2387," ",$G2387),AllocFactorMatrix,(AD$4+1),FALSE)*$E2392</f>
        <v>0</v>
      </c>
      <c r="AE2387" s="5">
        <f ca="1">VLOOKUP(CONCATENATE($F2387," ",$G2387),AllocFactorMatrix,(AE$4+1),FALSE)*$E2392</f>
        <v>0</v>
      </c>
    </row>
    <row r="2388" spans="3:31" hidden="1" outlineLevel="1">
      <c r="E2388" s="44"/>
      <c r="F2388" s="167" t="str">
        <f>F2392</f>
        <v>RB_GUP</v>
      </c>
      <c r="G2388" s="48" t="str">
        <f>$G$11</f>
        <v>DISTPRI</v>
      </c>
      <c r="H2388" s="4">
        <f t="shared" ca="1" si="3350"/>
        <v>92495.627598682448</v>
      </c>
      <c r="I2388" s="5">
        <f t="shared" ref="I2388:N2388" ca="1" si="3390">VLOOKUP(CONCATENATE($F2388," ",$G2388),AllocFactorMatrix,(I$4+1),FALSE)*$E2392</f>
        <v>60556.847189301028</v>
      </c>
      <c r="J2388" s="47">
        <f t="shared" ca="1" si="3390"/>
        <v>9.9435221246050816</v>
      </c>
      <c r="K2388" s="47">
        <f t="shared" ca="1" si="3390"/>
        <v>18.398364113701696</v>
      </c>
      <c r="L2388" s="5">
        <f t="shared" ca="1" si="3390"/>
        <v>14168.694859417446</v>
      </c>
      <c r="M2388" s="5">
        <f t="shared" ca="1" si="3390"/>
        <v>197.99240342329702</v>
      </c>
      <c r="N2388" s="5">
        <f t="shared" ca="1" si="3390"/>
        <v>0</v>
      </c>
      <c r="O2388" s="5">
        <f t="shared" ca="1" si="3384"/>
        <v>14366.687262840744</v>
      </c>
      <c r="P2388" s="5">
        <f ca="1">VLOOKUP(CONCATENATE($F2388," ",$G2388),AllocFactorMatrix,(P$4+1),FALSE)*$E2392</f>
        <v>8216.7197066009539</v>
      </c>
      <c r="Q2388" s="5">
        <f ca="1">VLOOKUP(CONCATENATE($F2388," ",$G2388),AllocFactorMatrix,(Q$4+1),FALSE)*$E2392</f>
        <v>1478.5524357673924</v>
      </c>
      <c r="R2388" s="5">
        <f ca="1">VLOOKUP(CONCATENATE($F2388," ",$G2388),AllocFactorMatrix,(R$4+1),FALSE)*$E2392</f>
        <v>0</v>
      </c>
      <c r="S2388" s="5">
        <f ca="1">VLOOKUP(CONCATENATE($F2388," ",$G2388),AllocFactorMatrix,(S$4+1),FALSE)*$E2392</f>
        <v>0</v>
      </c>
      <c r="T2388" s="5">
        <f t="shared" ca="1" si="3385"/>
        <v>9695.272142368347</v>
      </c>
      <c r="U2388" s="5">
        <f ca="1">VLOOKUP(CONCATENATE($F2388," ",$G2388),AllocFactorMatrix,(U$4+1),FALSE)*$E2392</f>
        <v>372.0817415199387</v>
      </c>
      <c r="V2388" s="5">
        <f ca="1">VLOOKUP(CONCATENATE($F2388," ",$G2388),AllocFactorMatrix,(V$4+1),FALSE)*$E2392</f>
        <v>5145.0952771858838</v>
      </c>
      <c r="W2388" s="5">
        <f ca="1">VLOOKUP(CONCATENATE($F2388," ",$G2388),AllocFactorMatrix,(W$4+1),FALSE)*$E2392</f>
        <v>0</v>
      </c>
      <c r="X2388" s="5">
        <f ca="1">VLOOKUP(CONCATENATE($F2388," ",$G2388),AllocFactorMatrix,(X$4+1),FALSE)*$E2392</f>
        <v>0</v>
      </c>
      <c r="Y2388" s="5">
        <f t="shared" ca="1" si="3388"/>
        <v>5517.1770187058228</v>
      </c>
      <c r="Z2388" s="5">
        <f ca="1">VLOOKUP(CONCATENATE($F2388," ",$G2388),AllocFactorMatrix,(Z$4+1),FALSE)*$E2392</f>
        <v>2256.281642622097</v>
      </c>
      <c r="AA2388" s="5">
        <f ca="1">VLOOKUP(CONCATENATE($F2388," ",$G2388),AllocFactorMatrix,(AA$4+1),FALSE)*$E2392</f>
        <v>45.287130745347895</v>
      </c>
      <c r="AB2388" s="5">
        <f t="shared" ca="1" si="3386"/>
        <v>2301.5687733674449</v>
      </c>
      <c r="AC2388" s="5">
        <f ca="1">VLOOKUP(CONCATENATE($F2388," ",$G2388),AllocFactorMatrix,(AC$4+1),FALSE)*$E2392</f>
        <v>29.733325860773991</v>
      </c>
      <c r="AD2388" s="5">
        <f ca="1">VLOOKUP(CONCATENATE($F2388," ",$G2388),AllocFactorMatrix,(AD$4+1),FALSE)*$E2392</f>
        <v>0</v>
      </c>
      <c r="AE2388" s="5">
        <f ca="1">VLOOKUP(CONCATENATE($F2388," ",$G2388),AllocFactorMatrix,(AE$4+1),FALSE)*$E2392</f>
        <v>0</v>
      </c>
    </row>
    <row r="2389" spans="3:31" hidden="1" outlineLevel="1">
      <c r="E2389" s="44"/>
      <c r="F2389" s="167" t="str">
        <f>F2392</f>
        <v>RB_GUP</v>
      </c>
      <c r="G2389" s="48" t="str">
        <f>$G$12</f>
        <v>DISTSEC</v>
      </c>
      <c r="H2389" s="4">
        <f t="shared" ca="1" si="3350"/>
        <v>44341.15791246586</v>
      </c>
      <c r="I2389" s="5">
        <f t="shared" ref="I2389:N2389" ca="1" si="3391">VLOOKUP(CONCATENATE($F2389," ",$G2389),AllocFactorMatrix,(I$4+1),FALSE)*$E2392</f>
        <v>32897.643562843317</v>
      </c>
      <c r="J2389" s="47">
        <f t="shared" ca="1" si="3391"/>
        <v>8.155156276192141</v>
      </c>
      <c r="K2389" s="47">
        <f t="shared" ca="1" si="3391"/>
        <v>10.563174861681945</v>
      </c>
      <c r="L2389" s="5">
        <f t="shared" ca="1" si="3391"/>
        <v>6631.0731530639332</v>
      </c>
      <c r="M2389" s="5">
        <f t="shared" ca="1" si="3391"/>
        <v>0</v>
      </c>
      <c r="N2389" s="5">
        <f t="shared" ca="1" si="3391"/>
        <v>0</v>
      </c>
      <c r="O2389" s="5">
        <f t="shared" ca="1" si="3384"/>
        <v>6631.0731530639332</v>
      </c>
      <c r="P2389" s="5">
        <f ca="1">VLOOKUP(CONCATENATE($F2389," ",$G2389),AllocFactorMatrix,(P$4+1),FALSE)*$E2392</f>
        <v>3310.1907752721804</v>
      </c>
      <c r="Q2389" s="5">
        <f ca="1">VLOOKUP(CONCATENATE($F2389," ",$G2389),AllocFactorMatrix,(Q$4+1),FALSE)*$E2392</f>
        <v>0</v>
      </c>
      <c r="R2389" s="5">
        <f ca="1">VLOOKUP(CONCATENATE($F2389," ",$G2389),AllocFactorMatrix,(R$4+1),FALSE)*$E2392</f>
        <v>0</v>
      </c>
      <c r="S2389" s="5">
        <f ca="1">VLOOKUP(CONCATENATE($F2389," ",$G2389),AllocFactorMatrix,(S$4+1),FALSE)*$E2392</f>
        <v>0</v>
      </c>
      <c r="T2389" s="5">
        <f t="shared" ca="1" si="3385"/>
        <v>3310.1907752721804</v>
      </c>
      <c r="U2389" s="5">
        <f ca="1">VLOOKUP(CONCATENATE($F2389," ",$G2389),AllocFactorMatrix,(U$4+1),FALSE)*$E2392</f>
        <v>123.96479678101518</v>
      </c>
      <c r="V2389" s="5">
        <f ca="1">VLOOKUP(CONCATENATE($F2389," ",$G2389),AllocFactorMatrix,(V$4+1),FALSE)*$E2392</f>
        <v>0</v>
      </c>
      <c r="W2389" s="5">
        <f ca="1">VLOOKUP(CONCATENATE($F2389," ",$G2389),AllocFactorMatrix,(W$4+1),FALSE)*$E2392</f>
        <v>0</v>
      </c>
      <c r="X2389" s="5">
        <f ca="1">VLOOKUP(CONCATENATE($F2389," ",$G2389),AllocFactorMatrix,(X$4+1),FALSE)*$E2392</f>
        <v>0</v>
      </c>
      <c r="Y2389" s="5">
        <f t="shared" ca="1" si="3388"/>
        <v>123.96479678101518</v>
      </c>
      <c r="Z2389" s="5">
        <f ca="1">VLOOKUP(CONCATENATE($F2389," ",$G2389),AllocFactorMatrix,(Z$4+1),FALSE)*$E2392</f>
        <v>936.84765741342721</v>
      </c>
      <c r="AA2389" s="5">
        <f ca="1">VLOOKUP(CONCATENATE($F2389," ",$G2389),AllocFactorMatrix,(AA$4+1),FALSE)*$E2392</f>
        <v>0</v>
      </c>
      <c r="AB2389" s="5">
        <f t="shared" ca="1" si="3386"/>
        <v>936.84765741342721</v>
      </c>
      <c r="AC2389" s="5">
        <f ca="1">VLOOKUP(CONCATENATE($F2389," ",$G2389),AllocFactorMatrix,(AC$4+1),FALSE)*$E2392</f>
        <v>11.076885493253105</v>
      </c>
      <c r="AD2389" s="5">
        <f ca="1">VLOOKUP(CONCATENATE($F2389," ",$G2389),AllocFactorMatrix,(AD$4+1),FALSE)*$E2392</f>
        <v>340.94332479088331</v>
      </c>
      <c r="AE2389" s="5">
        <f ca="1">VLOOKUP(CONCATENATE($F2389," ",$G2389),AllocFactorMatrix,(AE$4+1),FALSE)*$E2392</f>
        <v>70.699425669980698</v>
      </c>
    </row>
    <row r="2390" spans="3:31" hidden="1" outlineLevel="1">
      <c r="E2390" s="44"/>
      <c r="F2390" s="167" t="str">
        <f>F2392</f>
        <v>RB_GUP</v>
      </c>
      <c r="G2390" s="48" t="str">
        <f>$G$13</f>
        <v>ENERGY</v>
      </c>
      <c r="H2390" s="4">
        <f t="shared" ca="1" si="3350"/>
        <v>2870.6739654536655</v>
      </c>
      <c r="I2390" s="5">
        <f t="shared" ref="I2390:N2390" ca="1" si="3392">VLOOKUP(CONCATENATE($F2390," ",$G2390),AllocFactorMatrix,(I$4+1),FALSE)*$E2392</f>
        <v>1123.0754110349681</v>
      </c>
      <c r="J2390" s="47">
        <f t="shared" ca="1" si="3392"/>
        <v>0.17972279218765749</v>
      </c>
      <c r="K2390" s="47">
        <f t="shared" ca="1" si="3392"/>
        <v>0.5182128010328293</v>
      </c>
      <c r="L2390" s="5">
        <f t="shared" ca="1" si="3392"/>
        <v>323.84304488693488</v>
      </c>
      <c r="M2390" s="5">
        <f t="shared" ca="1" si="3392"/>
        <v>4.5166468271724867</v>
      </c>
      <c r="N2390" s="5">
        <f t="shared" ca="1" si="3392"/>
        <v>0.63142339852927865</v>
      </c>
      <c r="O2390" s="5">
        <f t="shared" ca="1" si="3384"/>
        <v>328.99111511263663</v>
      </c>
      <c r="P2390" s="5">
        <f ca="1">VLOOKUP(CONCATENATE($F2390," ",$G2390),AllocFactorMatrix,(P$4+1),FALSE)*$E2392</f>
        <v>209.94990295518997</v>
      </c>
      <c r="Q2390" s="5">
        <f ca="1">VLOOKUP(CONCATENATE($F2390," ",$G2390),AllocFactorMatrix,(Q$4+1),FALSE)*$E2392</f>
        <v>37.496715071851199</v>
      </c>
      <c r="R2390" s="5">
        <f ca="1">VLOOKUP(CONCATENATE($F2390," ",$G2390),AllocFactorMatrix,(R$4+1),FALSE)*$E2392</f>
        <v>7.6357043761154202</v>
      </c>
      <c r="S2390" s="5">
        <f ca="1">VLOOKUP(CONCATENATE($F2390," ",$G2390),AllocFactorMatrix,(S$4+1),FALSE)*$E2392</f>
        <v>0.28840313843818383</v>
      </c>
      <c r="T2390" s="5">
        <f t="shared" ca="1" si="3385"/>
        <v>255.37072554159477</v>
      </c>
      <c r="U2390" s="5">
        <f ca="1">VLOOKUP(CONCATENATE($F2390," ",$G2390),AllocFactorMatrix,(U$4+1),FALSE)*$E2392</f>
        <v>11.011074592785006</v>
      </c>
      <c r="V2390" s="5">
        <f ca="1">VLOOKUP(CONCATENATE($F2390," ",$G2390),AllocFactorMatrix,(V$4+1),FALSE)*$E2392</f>
        <v>174.08718289970895</v>
      </c>
      <c r="W2390" s="5">
        <f ca="1">VLOOKUP(CONCATENATE($F2390," ",$G2390),AllocFactorMatrix,(W$4+1),FALSE)*$E2392</f>
        <v>748.72064003361697</v>
      </c>
      <c r="X2390" s="5">
        <f ca="1">VLOOKUP(CONCATENATE($F2390," ",$G2390),AllocFactorMatrix,(X$4+1),FALSE)*$E2392</f>
        <v>140.84217258351441</v>
      </c>
      <c r="Y2390" s="5">
        <f t="shared" ca="1" si="3388"/>
        <v>1074.6610701096254</v>
      </c>
      <c r="Z2390" s="5">
        <f ca="1">VLOOKUP(CONCATENATE($F2390," ",$G2390),AllocFactorMatrix,(Z$4+1),FALSE)*$E2392</f>
        <v>57.755050361944477</v>
      </c>
      <c r="AA2390" s="5">
        <f ca="1">VLOOKUP(CONCATENATE($F2390," ",$G2390),AllocFactorMatrix,(AA$4+1),FALSE)*$E2392</f>
        <v>1.1588435647182986</v>
      </c>
      <c r="AB2390" s="5">
        <f t="shared" ca="1" si="3386"/>
        <v>58.913893926662773</v>
      </c>
      <c r="AC2390" s="5">
        <f ca="1">VLOOKUP(CONCATENATE($F2390," ",$G2390),AllocFactorMatrix,(AC$4+1),FALSE)*$E2392</f>
        <v>1.0336934290380901</v>
      </c>
      <c r="AD2390" s="5">
        <f ca="1">VLOOKUP(CONCATENATE($F2390," ",$G2390),AllocFactorMatrix,(AD$4+1),FALSE)*$E2392</f>
        <v>23.154378790265739</v>
      </c>
      <c r="AE2390" s="5">
        <f ca="1">VLOOKUP(CONCATENATE($F2390," ",$G2390),AllocFactorMatrix,(AE$4+1),FALSE)*$E2392</f>
        <v>4.775741915654268</v>
      </c>
    </row>
    <row r="2391" spans="3:31" hidden="1" outlineLevel="1">
      <c r="E2391" s="44"/>
      <c r="F2391" s="167" t="str">
        <f>F2392</f>
        <v>RB_GUP</v>
      </c>
      <c r="G2391" s="48" t="str">
        <f>$G$14</f>
        <v>CUSTOMER</v>
      </c>
      <c r="H2391" s="4">
        <f t="shared" ca="1" si="3350"/>
        <v>20897.70180349626</v>
      </c>
      <c r="I2391" s="5">
        <f t="shared" ref="I2391:N2391" ca="1" si="3393">VLOOKUP(CONCATENATE($F2391," ",$G2391),AllocFactorMatrix,(I$4+1),FALSE)*$E2392</f>
        <v>10348.672345284051</v>
      </c>
      <c r="J2391" s="47">
        <f t="shared" ca="1" si="3393"/>
        <v>2.0882862801072668</v>
      </c>
      <c r="K2391" s="47">
        <f t="shared" ca="1" si="3393"/>
        <v>1.1067800226992681</v>
      </c>
      <c r="L2391" s="5">
        <f t="shared" ca="1" si="3393"/>
        <v>3298.1702346545007</v>
      </c>
      <c r="M2391" s="5">
        <f t="shared" ca="1" si="3393"/>
        <v>210.57519748079011</v>
      </c>
      <c r="N2391" s="5">
        <f t="shared" ca="1" si="3393"/>
        <v>35.415946170874733</v>
      </c>
      <c r="O2391" s="5">
        <f t="shared" ca="1" si="3384"/>
        <v>3544.1613783061653</v>
      </c>
      <c r="P2391" s="5">
        <f ca="1">VLOOKUP(CONCATENATE($F2391," ",$G2391),AllocFactorMatrix,(P$4+1),FALSE)*$E2392</f>
        <v>256.85774651408627</v>
      </c>
      <c r="Q2391" s="5">
        <f ca="1">VLOOKUP(CONCATENATE($F2391," ",$G2391),AllocFactorMatrix,(Q$4+1),FALSE)*$E2392</f>
        <v>74.344435828338419</v>
      </c>
      <c r="R2391" s="5">
        <f ca="1">VLOOKUP(CONCATENATE($F2391," ",$G2391),AllocFactorMatrix,(R$4+1),FALSE)*$E2392</f>
        <v>87.08616041270902</v>
      </c>
      <c r="S2391" s="5">
        <f ca="1">VLOOKUP(CONCATENATE($F2391," ",$G2391),AllocFactorMatrix,(S$4+1),FALSE)*$E2392</f>
        <v>10.881202975569206</v>
      </c>
      <c r="T2391" s="5">
        <f t="shared" ca="1" si="3385"/>
        <v>429.16954573070291</v>
      </c>
      <c r="U2391" s="5">
        <f ca="1">VLOOKUP(CONCATENATE($F2391," ",$G2391),AllocFactorMatrix,(U$4+1),FALSE)*$E2392</f>
        <v>1.7029774527002881</v>
      </c>
      <c r="V2391" s="5">
        <f ca="1">VLOOKUP(CONCATENATE($F2391," ",$G2391),AllocFactorMatrix,(V$4+1),FALSE)*$E2392</f>
        <v>52.767581939845059</v>
      </c>
      <c r="W2391" s="5">
        <f ca="1">VLOOKUP(CONCATENATE($F2391," ",$G2391),AllocFactorMatrix,(W$4+1),FALSE)*$E2392</f>
        <v>146.38407328277322</v>
      </c>
      <c r="X2391" s="5">
        <f ca="1">VLOOKUP(CONCATENATE($F2391," ",$G2391),AllocFactorMatrix,(X$4+1),FALSE)*$E2392</f>
        <v>43.526330182235284</v>
      </c>
      <c r="Y2391" s="5">
        <f t="shared" ca="1" si="3388"/>
        <v>244.38096285755384</v>
      </c>
      <c r="Z2391" s="5">
        <f ca="1">VLOOKUP(CONCATENATE($F2391," ",$G2391),AllocFactorMatrix,(Z$4+1),FALSE)*$E2392</f>
        <v>51.975375154777097</v>
      </c>
      <c r="AA2391" s="5">
        <f ca="1">VLOOKUP(CONCATENATE($F2391," ",$G2391),AllocFactorMatrix,(AA$4+1),FALSE)*$E2392</f>
        <v>0.97323362925111823</v>
      </c>
      <c r="AB2391" s="5">
        <f t="shared" ca="1" si="3386"/>
        <v>52.948608784028217</v>
      </c>
      <c r="AC2391" s="5">
        <f ca="1">VLOOKUP(CONCATENATE($F2391," ",$G2391),AllocFactorMatrix,(AC$4+1),FALSE)*$E2392</f>
        <v>5.0280194669162084</v>
      </c>
      <c r="AD2391" s="5">
        <f ca="1">VLOOKUP(CONCATENATE($F2391," ",$G2391),AllocFactorMatrix,(AD$4+1),FALSE)*$E2392</f>
        <v>5525.5021256021282</v>
      </c>
      <c r="AE2391" s="5">
        <f ca="1">VLOOKUP(CONCATENATE($F2391," ",$G2391),AllocFactorMatrix,(AE$4+1),FALSE)*$E2392</f>
        <v>744.64375116190683</v>
      </c>
    </row>
    <row r="2392" spans="3:31" collapsed="1">
      <c r="D2392" s="48" t="s">
        <v>502</v>
      </c>
      <c r="E2392" s="54">
        <v>420985</v>
      </c>
      <c r="F2392" s="88" t="s">
        <v>71</v>
      </c>
      <c r="G2392" s="48" t="str">
        <f>$G$15</f>
        <v>TOTAL</v>
      </c>
      <c r="H2392" s="4">
        <f t="shared" ca="1" si="3350"/>
        <v>420985.00000000006</v>
      </c>
      <c r="I2392" s="5">
        <f t="shared" ref="I2392:N2392" ca="1" si="3394">VLOOKUP(CONCATENATE($F2392," ",$G2392),AllocFactorMatrix,(I$4+1),FALSE)*$E2392</f>
        <v>238753.3978050272</v>
      </c>
      <c r="J2392" s="47">
        <f t="shared" ca="1" si="3394"/>
        <v>49.58704666639715</v>
      </c>
      <c r="K2392" s="47">
        <f t="shared" ca="1" si="3394"/>
        <v>81.961318149591392</v>
      </c>
      <c r="L2392" s="5">
        <f t="shared" ca="1" si="3394"/>
        <v>55627.703006279211</v>
      </c>
      <c r="M2392" s="5">
        <f t="shared" ca="1" si="3394"/>
        <v>847.48255665734951</v>
      </c>
      <c r="N2392" s="5">
        <f t="shared" ca="1" si="3394"/>
        <v>98.161566383197169</v>
      </c>
      <c r="O2392" s="5">
        <f t="shared" ca="1" si="3384"/>
        <v>56573.347129319758</v>
      </c>
      <c r="P2392" s="5">
        <f ca="1">VLOOKUP(CONCATENATE($F2392," ",$G2392),AllocFactorMatrix,(P$4+1),FALSE)*$E2392</f>
        <v>30506.447739773048</v>
      </c>
      <c r="Q2392" s="5">
        <f ca="1">VLOOKUP(CONCATENATE($F2392," ",$G2392),AllocFactorMatrix,(Q$4+1),FALSE)*$E2392</f>
        <v>4913.469372626887</v>
      </c>
      <c r="R2392" s="5">
        <f ca="1">VLOOKUP(CONCATENATE($F2392," ",$G2392),AllocFactorMatrix,(R$4+1),FALSE)*$E2392</f>
        <v>785.77662163801244</v>
      </c>
      <c r="S2392" s="5">
        <f ca="1">VLOOKUP(CONCATENATE($F2392," ",$G2392),AllocFactorMatrix,(S$4+1),FALSE)*$E2392</f>
        <v>34.545550615535753</v>
      </c>
      <c r="T2392" s="5">
        <f t="shared" ca="1" si="3385"/>
        <v>36240.239284653479</v>
      </c>
      <c r="U2392" s="5">
        <f ca="1">VLOOKUP(CONCATENATE($F2392," ",$G2392),AllocFactorMatrix,(U$4+1),FALSE)*$E2392</f>
        <v>1383.1244604048345</v>
      </c>
      <c r="V2392" s="5">
        <f ca="1">VLOOKUP(CONCATENATE($F2392," ",$G2392),AllocFactorMatrix,(V$4+1),FALSE)*$E2392</f>
        <v>17214.626710519678</v>
      </c>
      <c r="W2392" s="5">
        <f ca="1">VLOOKUP(CONCATENATE($F2392," ",$G2392),AllocFactorMatrix,(W$4+1),FALSE)*$E2392</f>
        <v>47308.163601311986</v>
      </c>
      <c r="X2392" s="5">
        <f ca="1">VLOOKUP(CONCATENATE($F2392," ",$G2392),AllocFactorMatrix,(X$4+1),FALSE)*$E2392</f>
        <v>7688.447403646519</v>
      </c>
      <c r="Y2392" s="5">
        <f t="shared" ca="1" si="3388"/>
        <v>73594.362175883027</v>
      </c>
      <c r="Z2392" s="5">
        <f ca="1">VLOOKUP(CONCATENATE($F2392," ",$G2392),AllocFactorMatrix,(Z$4+1),FALSE)*$E2392</f>
        <v>8390.8868837598857</v>
      </c>
      <c r="AA2392" s="5">
        <f ca="1">VLOOKUP(CONCATENATE($F2392," ",$G2392),AllocFactorMatrix,(AA$4+1),FALSE)*$E2392</f>
        <v>149.08664039976787</v>
      </c>
      <c r="AB2392" s="5">
        <f t="shared" ca="1" si="3386"/>
        <v>8539.9735241596536</v>
      </c>
      <c r="AC2392" s="5">
        <f ca="1">VLOOKUP(CONCATENATE($F2392," ",$G2392),AllocFactorMatrix,(AC$4+1),FALSE)*$E2392</f>
        <v>114.03735375498111</v>
      </c>
      <c r="AD2392" s="5">
        <f ca="1">VLOOKUP(CONCATENATE($F2392," ",$G2392),AllocFactorMatrix,(AD$4+1),FALSE)*$E2392</f>
        <v>6162.072892390971</v>
      </c>
      <c r="AE2392" s="5">
        <f ca="1">VLOOKUP(CONCATENATE($F2392," ",$G2392),AllocFactorMatrix,(AE$4+1),FALSE)*$E2392</f>
        <v>876.02146999500724</v>
      </c>
    </row>
    <row r="2393" spans="3:31" hidden="1" outlineLevel="1">
      <c r="E2393" s="9"/>
      <c r="F2393" s="99"/>
      <c r="G2393" s="48" t="str">
        <f>$G$8</f>
        <v>PRODUCTION</v>
      </c>
      <c r="H2393" s="46">
        <f t="shared" ref="H2393:AE2393" ca="1" si="3395">+H2297+H2305+H2313+H2321+H2329+H2337+H2345+H2353+H2361+H2369+H2377+H2385</f>
        <v>10832414.268808227</v>
      </c>
      <c r="I2393" s="46">
        <f t="shared" ca="1" si="3395"/>
        <v>5513598.1919957446</v>
      </c>
      <c r="J2393" s="46">
        <f t="shared" ref="J2393:K2393" ca="1" si="3396">+J2297+J2305+J2313+J2321+J2329+J2337+J2345+J2353+J2361+J2369+J2377+J2385</f>
        <v>1221.1998093481732</v>
      </c>
      <c r="K2393" s="46">
        <f t="shared" ca="1" si="3396"/>
        <v>2142.5817151437686</v>
      </c>
      <c r="L2393" s="46">
        <f t="shared" ca="1" si="3395"/>
        <v>1309600.8225406716</v>
      </c>
      <c r="M2393" s="46">
        <f t="shared" ca="1" si="3395"/>
        <v>18042.527529092218</v>
      </c>
      <c r="N2393" s="46">
        <f t="shared" ca="1" si="3395"/>
        <v>2502.638980387479</v>
      </c>
      <c r="O2393" s="46">
        <f t="shared" ca="1" si="3395"/>
        <v>1330145.9890501511</v>
      </c>
      <c r="P2393" s="46">
        <f t="shared" ca="1" si="3395"/>
        <v>776141.78358876216</v>
      </c>
      <c r="Q2393" s="46">
        <f t="shared" ca="1" si="3395"/>
        <v>140982.46171809029</v>
      </c>
      <c r="R2393" s="46">
        <f t="shared" ca="1" si="3395"/>
        <v>28284.255474906862</v>
      </c>
      <c r="S2393" s="46">
        <f t="shared" ca="1" si="3395"/>
        <v>1044.5889436593538</v>
      </c>
      <c r="T2393" s="46">
        <f t="shared" ca="1" si="3395"/>
        <v>946453.08972541871</v>
      </c>
      <c r="U2393" s="46">
        <f t="shared" ca="1" si="3395"/>
        <v>36714.180386978122</v>
      </c>
      <c r="V2393" s="46">
        <f t="shared" ca="1" si="3395"/>
        <v>503822.85834603797</v>
      </c>
      <c r="W2393" s="46">
        <f t="shared" ca="1" si="3395"/>
        <v>1909957.2223334319</v>
      </c>
      <c r="X2393" s="46">
        <f t="shared" ca="1" si="3395"/>
        <v>351458.98197556392</v>
      </c>
      <c r="Y2393" s="46">
        <f t="shared" ca="1" si="3395"/>
        <v>2801953.2430420117</v>
      </c>
      <c r="Z2393" s="46">
        <f t="shared" ca="1" si="3395"/>
        <v>214343.2797933534</v>
      </c>
      <c r="AA2393" s="46">
        <f t="shared" ca="1" si="3395"/>
        <v>4252.4386065901563</v>
      </c>
      <c r="AB2393" s="46">
        <f t="shared" ca="1" si="3395"/>
        <v>218595.71839994358</v>
      </c>
      <c r="AC2393" s="46">
        <f t="shared" ca="1" si="3395"/>
        <v>2843.1818826177669</v>
      </c>
      <c r="AD2393" s="46">
        <f t="shared" ca="1" si="3395"/>
        <v>12816.099492067327</v>
      </c>
      <c r="AE2393" s="46">
        <f t="shared" ca="1" si="3395"/>
        <v>2644.9736957764685</v>
      </c>
    </row>
    <row r="2394" spans="3:31" hidden="1" outlineLevel="1">
      <c r="E2394" s="9"/>
      <c r="F2394" s="99"/>
      <c r="G2394" s="48" t="str">
        <f>$G$9</f>
        <v>BULKTRAN</v>
      </c>
      <c r="H2394" s="46">
        <f t="shared" ref="H2394:AE2394" ca="1" si="3397">+H2298+H2306+H2314+H2322+H2330+H2338+H2346+H2354+H2362+H2370+H2378+H2386</f>
        <v>4029196.5791174574</v>
      </c>
      <c r="I2394" s="46">
        <f t="shared" ca="1" si="3397"/>
        <v>2031863.1547287365</v>
      </c>
      <c r="J2394" s="46">
        <f t="shared" ref="J2394:K2394" ca="1" si="3398">+J2298+J2306+J2314+J2322+J2330+J2338+J2346+J2354+J2362+J2370+J2378+J2386</f>
        <v>404.38676374893117</v>
      </c>
      <c r="K2394" s="46">
        <f t="shared" ca="1" si="3398"/>
        <v>667.585325761842</v>
      </c>
      <c r="L2394" s="46">
        <f t="shared" ca="1" si="3397"/>
        <v>487122.74137154955</v>
      </c>
      <c r="M2394" s="46">
        <f t="shared" ca="1" si="3397"/>
        <v>6699.592153276516</v>
      </c>
      <c r="N2394" s="46">
        <f t="shared" ca="1" si="3397"/>
        <v>895.21041359121909</v>
      </c>
      <c r="O2394" s="46">
        <f t="shared" ca="1" si="3397"/>
        <v>494717.54393841728</v>
      </c>
      <c r="P2394" s="46">
        <f t="shared" ca="1" si="3397"/>
        <v>288810.35225969268</v>
      </c>
      <c r="Q2394" s="46">
        <f t="shared" ca="1" si="3397"/>
        <v>53378.026669286621</v>
      </c>
      <c r="R2394" s="46">
        <f t="shared" ca="1" si="3397"/>
        <v>10632.40066066558</v>
      </c>
      <c r="S2394" s="46">
        <f t="shared" ca="1" si="3397"/>
        <v>380.79177172193948</v>
      </c>
      <c r="T2394" s="46">
        <f t="shared" ca="1" si="3397"/>
        <v>353201.57136136689</v>
      </c>
      <c r="U2394" s="46">
        <f t="shared" ca="1" si="3397"/>
        <v>13586.173497758775</v>
      </c>
      <c r="V2394" s="46">
        <f t="shared" ca="1" si="3397"/>
        <v>190955.79045698664</v>
      </c>
      <c r="W2394" s="46">
        <f t="shared" ca="1" si="3397"/>
        <v>721638.18647827057</v>
      </c>
      <c r="X2394" s="46">
        <f t="shared" ca="1" si="3397"/>
        <v>133989.70259023309</v>
      </c>
      <c r="Y2394" s="46">
        <f t="shared" ca="1" si="3397"/>
        <v>1060169.8530232492</v>
      </c>
      <c r="Z2394" s="46">
        <f t="shared" ca="1" si="3397"/>
        <v>79741.371087693507</v>
      </c>
      <c r="AA2394" s="46">
        <f t="shared" ca="1" si="3397"/>
        <v>1575.3852586171722</v>
      </c>
      <c r="AB2394" s="46">
        <f t="shared" ca="1" si="3397"/>
        <v>81316.756346310678</v>
      </c>
      <c r="AC2394" s="46">
        <f t="shared" ca="1" si="3397"/>
        <v>1058.9440724706717</v>
      </c>
      <c r="AD2394" s="46">
        <f t="shared" ca="1" si="3397"/>
        <v>4804.0056427582504</v>
      </c>
      <c r="AE2394" s="46">
        <f t="shared" ca="1" si="3397"/>
        <v>992.77791463568974</v>
      </c>
    </row>
    <row r="2395" spans="3:31" hidden="1" outlineLevel="1">
      <c r="E2395" s="9"/>
      <c r="F2395" s="99"/>
      <c r="G2395" s="48" t="str">
        <f>$G$10</f>
        <v>SUBTRAN</v>
      </c>
      <c r="H2395" s="46">
        <f t="shared" ref="H2395:AE2395" ca="1" si="3399">+H2299+H2307+H2315+H2323+H2331+H2339+H2347+H2355+H2363+H2371+H2379+H2387</f>
        <v>1115438.7347434303</v>
      </c>
      <c r="I2395" s="46">
        <f t="shared" ca="1" si="3399"/>
        <v>559606.1279070389</v>
      </c>
      <c r="J2395" s="46">
        <f t="shared" ref="J2395:K2395" ca="1" si="3400">+J2299+J2307+J2315+J2323+J2331+J2339+J2347+J2355+J2363+J2371+J2379+J2387</f>
        <v>81.554784872657422</v>
      </c>
      <c r="K2395" s="46">
        <f t="shared" ca="1" si="3400"/>
        <v>143.59586522405218</v>
      </c>
      <c r="L2395" s="46">
        <f t="shared" ca="1" si="3399"/>
        <v>134728.85013226897</v>
      </c>
      <c r="M2395" s="46">
        <f t="shared" ca="1" si="3399"/>
        <v>1861.9663094820787</v>
      </c>
      <c r="N2395" s="46">
        <f t="shared" ca="1" si="3399"/>
        <v>325.09371147004669</v>
      </c>
      <c r="O2395" s="46">
        <f t="shared" ca="1" si="3399"/>
        <v>136915.91015322108</v>
      </c>
      <c r="P2395" s="46">
        <f t="shared" ca="1" si="3399"/>
        <v>77546.029712039046</v>
      </c>
      <c r="Q2395" s="46">
        <f t="shared" ca="1" si="3399"/>
        <v>14352.927491192551</v>
      </c>
      <c r="R2395" s="46">
        <f t="shared" ca="1" si="3399"/>
        <v>3703.5533780446763</v>
      </c>
      <c r="S2395" s="46">
        <f t="shared" ca="1" si="3399"/>
        <v>0</v>
      </c>
      <c r="T2395" s="46">
        <f t="shared" ca="1" si="3399"/>
        <v>95602.510581276249</v>
      </c>
      <c r="U2395" s="46">
        <f t="shared" ca="1" si="3399"/>
        <v>3473.2709068660588</v>
      </c>
      <c r="V2395" s="46">
        <f t="shared" ca="1" si="3399"/>
        <v>50644.037930594866</v>
      </c>
      <c r="W2395" s="46">
        <f t="shared" ca="1" si="3399"/>
        <v>246880.93771234498</v>
      </c>
      <c r="X2395" s="46">
        <f t="shared" ca="1" si="3399"/>
        <v>1.4934214825650848E-154</v>
      </c>
      <c r="Y2395" s="46">
        <f t="shared" ca="1" si="3399"/>
        <v>300998.2465498058</v>
      </c>
      <c r="Z2395" s="46">
        <f t="shared" ca="1" si="3399"/>
        <v>21379.861891859131</v>
      </c>
      <c r="AA2395" s="46">
        <f t="shared" ca="1" si="3399"/>
        <v>424.82693306593904</v>
      </c>
      <c r="AB2395" s="46">
        <f t="shared" ca="1" si="3399"/>
        <v>21804.688824925073</v>
      </c>
      <c r="AC2395" s="46">
        <f t="shared" ca="1" si="3399"/>
        <v>286.10007706545895</v>
      </c>
      <c r="AD2395" s="46">
        <f t="shared" ca="1" si="3399"/>
        <v>0</v>
      </c>
      <c r="AE2395" s="46">
        <f t="shared" ca="1" si="3399"/>
        <v>0</v>
      </c>
    </row>
    <row r="2396" spans="3:31" hidden="1" outlineLevel="1">
      <c r="E2396" s="9"/>
      <c r="F2396" s="99"/>
      <c r="G2396" s="48" t="str">
        <f>$G$11</f>
        <v>DISTPRI</v>
      </c>
      <c r="H2396" s="46">
        <f t="shared" ref="H2396:AE2396" ca="1" si="3401">+H2300+H2308+H2316+H2324+H2332+H2340+H2348+H2356+H2364+H2372+H2380+H2388</f>
        <v>5370477.8413251517</v>
      </c>
      <c r="I2396" s="46">
        <f t="shared" ca="1" si="3401"/>
        <v>3484237.381454776</v>
      </c>
      <c r="J2396" s="46">
        <f t="shared" ref="J2396:K2396" ca="1" si="3402">+J2300+J2308+J2316+J2324+J2332+J2340+J2348+J2356+J2364+J2372+J2380+J2388</f>
        <v>543.14043453800912</v>
      </c>
      <c r="K2396" s="46">
        <f t="shared" ca="1" si="3402"/>
        <v>982.7247737355533</v>
      </c>
      <c r="L2396" s="46">
        <f t="shared" ca="1" si="3401"/>
        <v>834320.14585480443</v>
      </c>
      <c r="M2396" s="46">
        <f t="shared" ca="1" si="3401"/>
        <v>11536.245039343239</v>
      </c>
      <c r="N2396" s="46">
        <f t="shared" ca="1" si="3401"/>
        <v>0</v>
      </c>
      <c r="O2396" s="46">
        <f t="shared" ca="1" si="3401"/>
        <v>845856.3908941478</v>
      </c>
      <c r="P2396" s="46">
        <f t="shared" ca="1" si="3401"/>
        <v>482322.65794410533</v>
      </c>
      <c r="Q2396" s="46">
        <f t="shared" ca="1" si="3401"/>
        <v>88555.977969389904</v>
      </c>
      <c r="R2396" s="46">
        <f t="shared" ca="1" si="3401"/>
        <v>0</v>
      </c>
      <c r="S2396" s="46">
        <f t="shared" ca="1" si="3401"/>
        <v>0</v>
      </c>
      <c r="T2396" s="46">
        <f t="shared" ca="1" si="3401"/>
        <v>570878.63591349532</v>
      </c>
      <c r="U2396" s="46">
        <f t="shared" ca="1" si="3401"/>
        <v>21727.261163830084</v>
      </c>
      <c r="V2396" s="46">
        <f t="shared" ca="1" si="3401"/>
        <v>308798.14605718345</v>
      </c>
      <c r="W2396" s="46">
        <f t="shared" ca="1" si="3401"/>
        <v>-2.3124168815671744E-82</v>
      </c>
      <c r="X2396" s="46">
        <f t="shared" ca="1" si="3401"/>
        <v>2.3239425571251316E-154</v>
      </c>
      <c r="Y2396" s="46">
        <f t="shared" ca="1" si="3401"/>
        <v>330525.40722101351</v>
      </c>
      <c r="Z2396" s="46">
        <f t="shared" ca="1" si="3401"/>
        <v>133042.84162777709</v>
      </c>
      <c r="AA2396" s="46">
        <f t="shared" ca="1" si="3401"/>
        <v>2647.6757074171064</v>
      </c>
      <c r="AB2396" s="46">
        <f t="shared" ca="1" si="3401"/>
        <v>135690.51733519419</v>
      </c>
      <c r="AC2396" s="46">
        <f t="shared" ca="1" si="3401"/>
        <v>1763.6432982520405</v>
      </c>
      <c r="AD2396" s="46">
        <f t="shared" ca="1" si="3401"/>
        <v>0</v>
      </c>
      <c r="AE2396" s="46">
        <f t="shared" ca="1" si="3401"/>
        <v>0</v>
      </c>
    </row>
    <row r="2397" spans="3:31" hidden="1" outlineLevel="1">
      <c r="E2397" s="9"/>
      <c r="F2397" s="99"/>
      <c r="G2397" s="48" t="str">
        <f>$G$12</f>
        <v>DISTSEC</v>
      </c>
      <c r="H2397" s="46">
        <f t="shared" ref="H2397:AE2397" ca="1" si="3403">+H2301+H2309+H2317+H2325+H2333+H2341+H2349+H2357+H2365+H2373+H2381+H2389</f>
        <v>2450460.782413566</v>
      </c>
      <c r="I2397" s="46">
        <f t="shared" ca="1" si="3403"/>
        <v>1806722.7171881553</v>
      </c>
      <c r="J2397" s="46">
        <f t="shared" ref="J2397:K2397" ca="1" si="3404">+J2301+J2309+J2317+J2325+J2333+J2341+J2349+J2357+J2365+J2373+J2381+J2389</f>
        <v>420.06639193590951</v>
      </c>
      <c r="K2397" s="46">
        <f t="shared" ca="1" si="3404"/>
        <v>520.54414403269425</v>
      </c>
      <c r="L2397" s="46">
        <f t="shared" ca="1" si="3403"/>
        <v>373055.57093233214</v>
      </c>
      <c r="M2397" s="46">
        <f t="shared" ca="1" si="3403"/>
        <v>0</v>
      </c>
      <c r="N2397" s="46">
        <f t="shared" ca="1" si="3403"/>
        <v>0</v>
      </c>
      <c r="O2397" s="46">
        <f t="shared" ca="1" si="3403"/>
        <v>373055.57093233214</v>
      </c>
      <c r="P2397" s="46">
        <f t="shared" ca="1" si="3403"/>
        <v>185639.95417647436</v>
      </c>
      <c r="Q2397" s="46">
        <f t="shared" ca="1" si="3403"/>
        <v>0</v>
      </c>
      <c r="R2397" s="46">
        <f t="shared" ca="1" si="3403"/>
        <v>0</v>
      </c>
      <c r="S2397" s="46">
        <f t="shared" ca="1" si="3403"/>
        <v>0</v>
      </c>
      <c r="T2397" s="46">
        <f t="shared" ca="1" si="3403"/>
        <v>185639.95417647436</v>
      </c>
      <c r="U2397" s="46">
        <f t="shared" ca="1" si="3403"/>
        <v>6913.0356231417018</v>
      </c>
      <c r="V2397" s="46">
        <f t="shared" ca="1" si="3403"/>
        <v>2.4311294204143635E-125</v>
      </c>
      <c r="W2397" s="46">
        <f t="shared" ca="1" si="3403"/>
        <v>-8.7729272594807989E-84</v>
      </c>
      <c r="X2397" s="46">
        <f t="shared" ca="1" si="3403"/>
        <v>0</v>
      </c>
      <c r="Y2397" s="46">
        <f t="shared" ca="1" si="3403"/>
        <v>6913.0356231417018</v>
      </c>
      <c r="Z2397" s="46">
        <f t="shared" ca="1" si="3403"/>
        <v>52780.934498049151</v>
      </c>
      <c r="AA2397" s="46">
        <f t="shared" ca="1" si="3403"/>
        <v>0</v>
      </c>
      <c r="AB2397" s="46">
        <f t="shared" ca="1" si="3403"/>
        <v>52780.934498049151</v>
      </c>
      <c r="AC2397" s="46">
        <f t="shared" ca="1" si="3403"/>
        <v>627.86403088606198</v>
      </c>
      <c r="AD2397" s="46">
        <f t="shared" ca="1" si="3403"/>
        <v>19673.444789561119</v>
      </c>
      <c r="AE2397" s="46">
        <f t="shared" ca="1" si="3403"/>
        <v>4106.650638997723</v>
      </c>
    </row>
    <row r="2398" spans="3:31" hidden="1" outlineLevel="1">
      <c r="E2398" s="9"/>
      <c r="F2398" s="99"/>
      <c r="G2398" s="48" t="str">
        <f>$G$13</f>
        <v>ENERGY</v>
      </c>
      <c r="H2398" s="46">
        <f t="shared" ref="H2398:AE2398" ca="1" si="3405">+H2302+H2310+H2318+H2326+H2334+H2342+H2350+H2358+H2366+H2374+H2382+H2390</f>
        <v>2122103.7384472401</v>
      </c>
      <c r="I2398" s="46">
        <f t="shared" ca="1" si="3405"/>
        <v>847945.44494022569</v>
      </c>
      <c r="J2398" s="46">
        <f t="shared" ref="J2398:K2398" ca="1" si="3406">+J2302+J2310+J2318+J2326+J2334+J2342+J2350+J2358+J2366+J2374+J2382+J2390</f>
        <v>183.67439737039334</v>
      </c>
      <c r="K2398" s="46">
        <f t="shared" ca="1" si="3406"/>
        <v>563.18684483234495</v>
      </c>
      <c r="L2398" s="46">
        <f t="shared" ca="1" si="3405"/>
        <v>244405.8061174558</v>
      </c>
      <c r="M2398" s="46">
        <f t="shared" ca="1" si="3405"/>
        <v>3379.7988706214469</v>
      </c>
      <c r="N2398" s="46">
        <f t="shared" ca="1" si="3405"/>
        <v>526.95960237867212</v>
      </c>
      <c r="O2398" s="46">
        <f t="shared" ca="1" si="3405"/>
        <v>248312.56459045588</v>
      </c>
      <c r="P2398" s="46">
        <f t="shared" ca="1" si="3405"/>
        <v>157140.28033572884</v>
      </c>
      <c r="Q2398" s="46">
        <f t="shared" ca="1" si="3405"/>
        <v>26945.108396786512</v>
      </c>
      <c r="R2398" s="46">
        <f t="shared" ca="1" si="3405"/>
        <v>5545.8898085493438</v>
      </c>
      <c r="S2398" s="46">
        <f t="shared" ca="1" si="3405"/>
        <v>221.43760423030054</v>
      </c>
      <c r="T2398" s="46">
        <f t="shared" ca="1" si="3405"/>
        <v>189852.71614529504</v>
      </c>
      <c r="U2398" s="46">
        <f t="shared" ca="1" si="3405"/>
        <v>8364.7462108611999</v>
      </c>
      <c r="V2398" s="46">
        <f t="shared" ca="1" si="3405"/>
        <v>124950.39777575992</v>
      </c>
      <c r="W2398" s="46">
        <f t="shared" ca="1" si="3405"/>
        <v>535498.08703201276</v>
      </c>
      <c r="X2398" s="46">
        <f t="shared" ca="1" si="3405"/>
        <v>99943.836115918806</v>
      </c>
      <c r="Y2398" s="46">
        <f t="shared" ca="1" si="3405"/>
        <v>768757.06713455252</v>
      </c>
      <c r="Z2398" s="46">
        <f t="shared" ca="1" si="3405"/>
        <v>43573.604858371888</v>
      </c>
      <c r="AA2398" s="46">
        <f t="shared" ca="1" si="3405"/>
        <v>877.12737624137617</v>
      </c>
      <c r="AB2398" s="46">
        <f t="shared" ca="1" si="3405"/>
        <v>44450.732234613271</v>
      </c>
      <c r="AC2398" s="46">
        <f t="shared" ca="1" si="3405"/>
        <v>784.14251870174826</v>
      </c>
      <c r="AD2398" s="46">
        <f t="shared" ca="1" si="3405"/>
        <v>17604.587970079185</v>
      </c>
      <c r="AE2398" s="46">
        <f t="shared" ca="1" si="3405"/>
        <v>3649.621671113533</v>
      </c>
    </row>
    <row r="2399" spans="3:31" hidden="1" outlineLevel="1">
      <c r="E2399" s="9"/>
      <c r="F2399" s="99"/>
      <c r="G2399" s="48" t="str">
        <f>$G$14</f>
        <v>CUSTOMER</v>
      </c>
      <c r="H2399" s="46">
        <f t="shared" ref="H2399:AE2399" ca="1" si="3407">+H2303+H2311+H2319+H2327+H2335+H2343+H2351+H2359+H2367+H2375+H2383+H2391</f>
        <v>1900504.0551449347</v>
      </c>
      <c r="I2399" s="46">
        <f t="shared" ca="1" si="3407"/>
        <v>1198315.347293278</v>
      </c>
      <c r="J2399" s="46">
        <f t="shared" ref="J2399:K2399" ca="1" si="3408">+J2303+J2311+J2319+J2327+J2335+J2343+J2351+J2359+J2367+J2375+J2383+J2391</f>
        <v>239.28332983982861</v>
      </c>
      <c r="K2399" s="46">
        <f t="shared" ca="1" si="3408"/>
        <v>121.70016178336851</v>
      </c>
      <c r="L2399" s="46">
        <f t="shared" ca="1" si="3407"/>
        <v>299758.54792931554</v>
      </c>
      <c r="M2399" s="46">
        <f t="shared" ca="1" si="3407"/>
        <v>13285.637878236397</v>
      </c>
      <c r="N2399" s="46">
        <f t="shared" ca="1" si="3407"/>
        <v>2171.1261108636477</v>
      </c>
      <c r="O2399" s="46">
        <f t="shared" ca="1" si="3407"/>
        <v>315215.31191841559</v>
      </c>
      <c r="P2399" s="46">
        <f t="shared" ca="1" si="3407"/>
        <v>17774.414306080736</v>
      </c>
      <c r="Q2399" s="46">
        <f t="shared" ca="1" si="3407"/>
        <v>4939.6262381729221</v>
      </c>
      <c r="R2399" s="46">
        <f t="shared" ca="1" si="3407"/>
        <v>5485.1599150649026</v>
      </c>
      <c r="S2399" s="46">
        <f t="shared" ca="1" si="3407"/>
        <v>657.8936311630298</v>
      </c>
      <c r="T2399" s="46">
        <f t="shared" ca="1" si="3407"/>
        <v>28857.094090481591</v>
      </c>
      <c r="U2399" s="46">
        <f t="shared" ca="1" si="3407"/>
        <v>123.40971904905653</v>
      </c>
      <c r="V2399" s="46">
        <f t="shared" ca="1" si="3407"/>
        <v>3538.1714107849816</v>
      </c>
      <c r="W2399" s="46">
        <f t="shared" ca="1" si="3407"/>
        <v>9268.3659217782897</v>
      </c>
      <c r="X2399" s="46">
        <f t="shared" ca="1" si="3407"/>
        <v>2799.0768069276055</v>
      </c>
      <c r="Y2399" s="46">
        <f t="shared" ca="1" si="3407"/>
        <v>15729.023858539933</v>
      </c>
      <c r="Z2399" s="46">
        <f t="shared" ca="1" si="3407"/>
        <v>3730.6901880084361</v>
      </c>
      <c r="AA2399" s="46">
        <f t="shared" ca="1" si="3407"/>
        <v>64.286886153828902</v>
      </c>
      <c r="AB2399" s="46">
        <f t="shared" ca="1" si="3407"/>
        <v>3794.9770741622642</v>
      </c>
      <c r="AC2399" s="46">
        <f t="shared" ca="1" si="3407"/>
        <v>341.80483266175264</v>
      </c>
      <c r="AD2399" s="46">
        <f t="shared" ca="1" si="3407"/>
        <v>294339.98508792755</v>
      </c>
      <c r="AE2399" s="46">
        <f t="shared" ca="1" si="3407"/>
        <v>43549.52749784397</v>
      </c>
    </row>
    <row r="2400" spans="3:31" collapsed="1">
      <c r="C2400" s="48" t="s">
        <v>150</v>
      </c>
      <c r="E2400" s="53">
        <f>+E2304+E2312+E2320+E2328+E2336+E2344+E2352+E2360+E2368+E2376+E2384+E2392</f>
        <v>27820596</v>
      </c>
      <c r="F2400" s="167"/>
      <c r="G2400" s="48" t="str">
        <f>$G$15</f>
        <v>TOTAL</v>
      </c>
      <c r="H2400" s="46">
        <f t="shared" ref="H2400:AE2400" ca="1" si="3409">+H2304+H2312+H2320+H2328+H2336+H2344+H2352+H2360+H2368+H2376+H2384+H2392</f>
        <v>27820596.000000007</v>
      </c>
      <c r="I2400" s="46">
        <f t="shared" ca="1" si="3409"/>
        <v>15442288.365507953</v>
      </c>
      <c r="J2400" s="46">
        <f t="shared" ref="J2400:K2400" ca="1" si="3410">+J2304+J2312+J2320+J2328+J2336+J2344+J2352+J2360+J2368+J2376+J2384+J2392</f>
        <v>3093.3059116539025</v>
      </c>
      <c r="K2400" s="46">
        <f t="shared" ca="1" si="3410"/>
        <v>5141.918830513624</v>
      </c>
      <c r="L2400" s="46">
        <f t="shared" ca="1" si="3409"/>
        <v>3682992.4848783975</v>
      </c>
      <c r="M2400" s="46">
        <f t="shared" ca="1" si="3409"/>
        <v>54805.767780051909</v>
      </c>
      <c r="N2400" s="46">
        <f t="shared" ca="1" si="3409"/>
        <v>6421.0288186910648</v>
      </c>
      <c r="O2400" s="46">
        <f t="shared" ca="1" si="3409"/>
        <v>3744219.2814771412</v>
      </c>
      <c r="P2400" s="46">
        <f t="shared" ca="1" si="3409"/>
        <v>1985375.4723228833</v>
      </c>
      <c r="Q2400" s="46">
        <f t="shared" ca="1" si="3409"/>
        <v>329154.12848291872</v>
      </c>
      <c r="R2400" s="46">
        <f t="shared" ca="1" si="3409"/>
        <v>53651.259237231359</v>
      </c>
      <c r="S2400" s="46">
        <f t="shared" ca="1" si="3409"/>
        <v>2304.7119507746238</v>
      </c>
      <c r="T2400" s="46">
        <f t="shared" ca="1" si="3409"/>
        <v>2370485.5719938087</v>
      </c>
      <c r="U2400" s="46">
        <f t="shared" ca="1" si="3409"/>
        <v>90902.077508485003</v>
      </c>
      <c r="V2400" s="46">
        <f t="shared" ca="1" si="3409"/>
        <v>1182709.4019773477</v>
      </c>
      <c r="W2400" s="46">
        <f t="shared" ca="1" si="3409"/>
        <v>3423242.7994778384</v>
      </c>
      <c r="X2400" s="46">
        <f t="shared" ca="1" si="3409"/>
        <v>588191.59748864349</v>
      </c>
      <c r="Y2400" s="46">
        <f t="shared" ca="1" si="3409"/>
        <v>5285045.8764523137</v>
      </c>
      <c r="Z2400" s="46">
        <f t="shared" ca="1" si="3409"/>
        <v>548592.58394511265</v>
      </c>
      <c r="AA2400" s="46">
        <f t="shared" ca="1" si="3409"/>
        <v>9841.7407680855777</v>
      </c>
      <c r="AB2400" s="46">
        <f t="shared" ca="1" si="3409"/>
        <v>558434.32471319824</v>
      </c>
      <c r="AC2400" s="46">
        <f t="shared" ca="1" si="3409"/>
        <v>7705.6807126555013</v>
      </c>
      <c r="AD2400" s="46">
        <f t="shared" ca="1" si="3409"/>
        <v>349238.12298239343</v>
      </c>
      <c r="AE2400" s="46">
        <f t="shared" ca="1" si="3409"/>
        <v>54943.55141836738</v>
      </c>
    </row>
    <row r="2402" spans="1:31" s="44" customFormat="1">
      <c r="A2402" s="49"/>
      <c r="B2402" s="97"/>
      <c r="C2402" s="96" t="s">
        <v>587</v>
      </c>
      <c r="D2402" s="48"/>
      <c r="F2402" s="86"/>
      <c r="I2402" s="43"/>
      <c r="J2402" s="43"/>
      <c r="K2402" s="43"/>
      <c r="L2402" s="43"/>
      <c r="M2402" s="43"/>
      <c r="N2402" s="43"/>
      <c r="O2402" s="43"/>
      <c r="P2402" s="43"/>
      <c r="Q2402" s="43"/>
      <c r="R2402" s="43"/>
      <c r="S2402" s="43"/>
      <c r="T2402" s="43"/>
      <c r="U2402" s="43"/>
      <c r="V2402" s="43"/>
      <c r="W2402" s="43"/>
      <c r="X2402" s="43"/>
      <c r="Y2402" s="43"/>
      <c r="Z2402" s="43"/>
      <c r="AA2402" s="43"/>
      <c r="AB2402" s="43"/>
      <c r="AC2402" s="43"/>
      <c r="AD2402" s="43"/>
      <c r="AE2402" s="43"/>
    </row>
    <row r="2403" spans="1:31" hidden="1" outlineLevel="1">
      <c r="E2403" s="44"/>
      <c r="F2403" s="167" t="str">
        <f>F2410</f>
        <v>RB_GUP</v>
      </c>
      <c r="G2403" s="48" t="str">
        <f>$G$8</f>
        <v>PRODUCTION</v>
      </c>
      <c r="H2403" s="4">
        <f t="shared" ref="H2403:H2434" ca="1" si="3411">SUBTOTAL(9,I2403:AE2403)</f>
        <v>-69248.737906485709</v>
      </c>
      <c r="I2403" s="5">
        <f t="shared" ref="I2403:N2403" ca="1" si="3412">VLOOKUP(CONCATENATE($F2403," ",$G2403),AllocFactorMatrix,(I$4+1),FALSE)*$E2410</f>
        <v>-35612.612757225834</v>
      </c>
      <c r="J2403" s="47">
        <f t="shared" ca="1" si="3412"/>
        <v>-7.9671519585844353</v>
      </c>
      <c r="K2403" s="47">
        <f t="shared" ca="1" si="3412"/>
        <v>-13.949914996479103</v>
      </c>
      <c r="L2403" s="5">
        <f t="shared" ca="1" si="3412"/>
        <v>-8300.1416827268549</v>
      </c>
      <c r="M2403" s="5">
        <f t="shared" ca="1" si="3412"/>
        <v>-115.4963658779413</v>
      </c>
      <c r="N2403" s="5">
        <f t="shared" ca="1" si="3412"/>
        <v>-16.085607054330197</v>
      </c>
      <c r="O2403" s="5">
        <f t="shared" ref="O2403:O2410" ca="1" si="3413">SUBTOTAL(9,L2403:N2403)</f>
        <v>-8431.723655659127</v>
      </c>
      <c r="P2403" s="5">
        <f ca="1">VLOOKUP(CONCATENATE($F2403," ",$G2403),AllocFactorMatrix,(P$4+1),FALSE)*$E2410</f>
        <v>-4936.863753164369</v>
      </c>
      <c r="Q2403" s="5">
        <f ca="1">VLOOKUP(CONCATENATE($F2403," ",$G2403),AllocFactorMatrix,(Q$4+1),FALSE)*$E2410</f>
        <v>-885.96452691212824</v>
      </c>
      <c r="R2403" s="5">
        <f ca="1">VLOOKUP(CONCATENATE($F2403," ",$G2403),AllocFactorMatrix,(R$4+1),FALSE)*$E2410</f>
        <v>-179.66456495363948</v>
      </c>
      <c r="S2403" s="5">
        <f ca="1">VLOOKUP(CONCATENATE($F2403," ",$G2403),AllocFactorMatrix,(S$4+1),FALSE)*$E2410</f>
        <v>-6.8226806058509704</v>
      </c>
      <c r="T2403" s="5">
        <f ca="1">SUBTOTAL(9,P2403:S2403)</f>
        <v>-6009.3155256359878</v>
      </c>
      <c r="U2403" s="5">
        <f ca="1">VLOOKUP(CONCATENATE($F2403," ",$G2403),AllocFactorMatrix,(U$4+1),FALSE)*$E2410</f>
        <v>-234.14478475151745</v>
      </c>
      <c r="V2403" s="5">
        <f ca="1">VLOOKUP(CONCATENATE($F2403," ",$G2403),AllocFactorMatrix,(V$4+1),FALSE)*$E2410</f>
        <v>-3161.0898009600405</v>
      </c>
      <c r="W2403" s="5">
        <f ca="1">VLOOKUP(CONCATENATE($F2403," ",$G2403),AllocFactorMatrix,(W$4+1),FALSE)*$E2410</f>
        <v>-12089.899532912719</v>
      </c>
      <c r="X2403" s="5">
        <f ca="1">VLOOKUP(CONCATENATE($F2403," ",$G2403),AllocFactorMatrix,(X$4+1),FALSE)*$E2410</f>
        <v>-2190.1974304596451</v>
      </c>
      <c r="Y2403" s="5">
        <f ca="1">SUBTOTAL(9,U2403:X2403)</f>
        <v>-17675.331549083923</v>
      </c>
      <c r="Z2403" s="5">
        <f ca="1">VLOOKUP(CONCATENATE($F2403," ",$G2403),AllocFactorMatrix,(Z$4+1),FALSE)*$E2410</f>
        <v>-1356.9916339690444</v>
      </c>
      <c r="AA2403" s="5">
        <f ca="1">VLOOKUP(CONCATENATE($F2403," ",$G2403),AllocFactorMatrix,(AA$4+1),FALSE)*$E2410</f>
        <v>-27.10260346904721</v>
      </c>
      <c r="AB2403" s="5">
        <f t="shared" ref="AB2403:AB2410" ca="1" si="3414">SUBTOTAL(9,Z2403:AA2403)</f>
        <v>-1384.0942374380916</v>
      </c>
      <c r="AC2403" s="5">
        <f ca="1">VLOOKUP(CONCATENATE($F2403," ",$G2403),AllocFactorMatrix,(AC$4+1),FALSE)*$E2410</f>
        <v>-17.900914997923614</v>
      </c>
      <c r="AD2403" s="5">
        <f ca="1">VLOOKUP(CONCATENATE($F2403," ",$G2403),AllocFactorMatrix,(AD$4+1),FALSE)*$E2410</f>
        <v>-79.526056533989134</v>
      </c>
      <c r="AE2403" s="5">
        <f ca="1">VLOOKUP(CONCATENATE($F2403," ",$G2403),AllocFactorMatrix,(AE$4+1),FALSE)*$E2410</f>
        <v>-16.316142955795254</v>
      </c>
    </row>
    <row r="2404" spans="1:31" hidden="1" outlineLevel="1">
      <c r="E2404" s="44"/>
      <c r="F2404" s="167" t="str">
        <f>F2410</f>
        <v>RB_GUP</v>
      </c>
      <c r="G2404" s="48" t="str">
        <f>$G$9</f>
        <v>BULKTRAN</v>
      </c>
      <c r="H2404" s="4">
        <f t="shared" ca="1" si="3411"/>
        <v>-37605.836558076502</v>
      </c>
      <c r="I2404" s="5">
        <f t="shared" ref="I2404:N2404" ca="1" si="3415">VLOOKUP(CONCATENATE($F2404," ",$G2404),AllocFactorMatrix,(I$4+1),FALSE)*$E2410</f>
        <v>-19339.588492758259</v>
      </c>
      <c r="J2404" s="47">
        <f t="shared" ca="1" si="3415"/>
        <v>-4.3265974723248206</v>
      </c>
      <c r="K2404" s="47">
        <f t="shared" ca="1" si="3415"/>
        <v>-7.5755636740279177</v>
      </c>
      <c r="L2404" s="5">
        <f t="shared" ca="1" si="3415"/>
        <v>-4507.4290299848199</v>
      </c>
      <c r="M2404" s="5">
        <f t="shared" ca="1" si="3415"/>
        <v>-62.720817585483694</v>
      </c>
      <c r="N2404" s="5">
        <f t="shared" ca="1" si="3415"/>
        <v>-8.7353607893831136</v>
      </c>
      <c r="O2404" s="5">
        <f t="shared" ca="1" si="3413"/>
        <v>-4578.8852083596867</v>
      </c>
      <c r="P2404" s="5">
        <f ca="1">VLOOKUP(CONCATENATE($F2404," ",$G2404),AllocFactorMatrix,(P$4+1),FALSE)*$E2410</f>
        <v>-2680.9859215297429</v>
      </c>
      <c r="Q2404" s="5">
        <f ca="1">VLOOKUP(CONCATENATE($F2404," ",$G2404),AllocFactorMatrix,(Q$4+1),FALSE)*$E2410</f>
        <v>-481.12699527178808</v>
      </c>
      <c r="R2404" s="5">
        <f ca="1">VLOOKUP(CONCATENATE($F2404," ",$G2404),AllocFactorMatrix,(R$4+1),FALSE)*$E2410</f>
        <v>-97.567644829115153</v>
      </c>
      <c r="S2404" s="5">
        <f ca="1">VLOOKUP(CONCATENATE($F2404," ",$G2404),AllocFactorMatrix,(S$4+1),FALSE)*$E2410</f>
        <v>-3.7050871901531015</v>
      </c>
      <c r="T2404" s="5">
        <f t="shared" ref="T2404:T2410" ca="1" si="3416">SUBTOTAL(9,P2404:S2404)</f>
        <v>-3263.3856488207989</v>
      </c>
      <c r="U2404" s="5">
        <f ca="1">VLOOKUP(CONCATENATE($F2404," ",$G2404),AllocFactorMatrix,(U$4+1),FALSE)*$E2410</f>
        <v>-127.15337163519456</v>
      </c>
      <c r="V2404" s="5">
        <f ca="1">VLOOKUP(CONCATENATE($F2404," ",$G2404),AllocFactorMatrix,(V$4+1),FALSE)*$E2410</f>
        <v>-1716.6439417399415</v>
      </c>
      <c r="W2404" s="5">
        <f ca="1">VLOOKUP(CONCATENATE($F2404," ",$G2404),AllocFactorMatrix,(W$4+1),FALSE)*$E2410</f>
        <v>-6565.4739650597894</v>
      </c>
      <c r="X2404" s="5">
        <f ca="1">VLOOKUP(CONCATENATE($F2404," ",$G2404),AllocFactorMatrix,(X$4+1),FALSE)*$E2410</f>
        <v>-1189.396501507508</v>
      </c>
      <c r="Y2404" s="5">
        <f t="shared" ref="Y2404:Y2410" ca="1" si="3417">SUBTOTAL(9,U2404:X2404)</f>
        <v>-9598.6677799424342</v>
      </c>
      <c r="Z2404" s="5">
        <f ca="1">VLOOKUP(CONCATENATE($F2404," ",$G2404),AllocFactorMatrix,(Z$4+1),FALSE)*$E2410</f>
        <v>-736.92037054349771</v>
      </c>
      <c r="AA2404" s="5">
        <f ca="1">VLOOKUP(CONCATENATE($F2404," ",$G2404),AllocFactorMatrix,(AA$4+1),FALSE)*$E2410</f>
        <v>-14.718189921839542</v>
      </c>
      <c r="AB2404" s="5">
        <f t="shared" ca="1" si="3414"/>
        <v>-751.63856046533726</v>
      </c>
      <c r="AC2404" s="5">
        <f ca="1">VLOOKUP(CONCATENATE($F2404," ",$G2404),AllocFactorMatrix,(AC$4+1),FALSE)*$E2410</f>
        <v>-9.7211718798543849</v>
      </c>
      <c r="AD2404" s="5">
        <f ca="1">VLOOKUP(CONCATENATE($F2404," ",$G2404),AllocFactorMatrix,(AD$4+1),FALSE)*$E2410</f>
        <v>-43.186980362936652</v>
      </c>
      <c r="AE2404" s="5">
        <f ca="1">VLOOKUP(CONCATENATE($F2404," ",$G2404),AllocFactorMatrix,(AE$4+1),FALSE)*$E2410</f>
        <v>-8.8605543408233025</v>
      </c>
    </row>
    <row r="2405" spans="1:31" hidden="1" outlineLevel="1">
      <c r="E2405" s="44"/>
      <c r="F2405" s="167" t="str">
        <f>F2410</f>
        <v>RB_GUP</v>
      </c>
      <c r="G2405" s="48" t="str">
        <f>$G$10</f>
        <v>SUBTRAN</v>
      </c>
      <c r="H2405" s="4">
        <f t="shared" ca="1" si="3411"/>
        <v>-10412.066060910058</v>
      </c>
      <c r="I2405" s="5">
        <f t="shared" ref="I2405:N2405" ca="1" si="3418">VLOOKUP(CONCATENATE($F2405," ",$G2405),AllocFactorMatrix,(I$4+1),FALSE)*$E2410</f>
        <v>-5319.2139983262123</v>
      </c>
      <c r="J2405" s="47">
        <f t="shared" ca="1" si="3418"/>
        <v>-0.86615332651023169</v>
      </c>
      <c r="K2405" s="47">
        <f t="shared" ca="1" si="3418"/>
        <v>-1.6120600600355983</v>
      </c>
      <c r="L2405" s="5">
        <f t="shared" ca="1" si="3418"/>
        <v>-1246.5650526471429</v>
      </c>
      <c r="M2405" s="5">
        <f t="shared" ca="1" si="3418"/>
        <v>-17.421736155489636</v>
      </c>
      <c r="N2405" s="5">
        <f t="shared" ca="1" si="3418"/>
        <v>-3.1532532983738313</v>
      </c>
      <c r="O2405" s="5">
        <f t="shared" ca="1" si="3413"/>
        <v>-1267.1400421010064</v>
      </c>
      <c r="P2405" s="5">
        <f ca="1">VLOOKUP(CONCATENATE($F2405," ",$G2405),AllocFactorMatrix,(P$4+1),FALSE)*$E2410</f>
        <v>-719.6837488227186</v>
      </c>
      <c r="Q2405" s="5">
        <f ca="1">VLOOKUP(CONCATENATE($F2405," ",$G2405),AllocFactorMatrix,(Q$4+1),FALSE)*$E2410</f>
        <v>-129.51411190355071</v>
      </c>
      <c r="R2405" s="5">
        <f ca="1">VLOOKUP(CONCATENATE($F2405," ",$G2405),AllocFactorMatrix,(R$4+1),FALSE)*$E2410</f>
        <v>-33.99645582075231</v>
      </c>
      <c r="S2405" s="5">
        <f ca="1">VLOOKUP(CONCATENATE($F2405," ",$G2405),AllocFactorMatrix,(S$4+1),FALSE)*$E2410</f>
        <v>0</v>
      </c>
      <c r="T2405" s="5">
        <f t="shared" ca="1" si="3416"/>
        <v>-883.19431654702157</v>
      </c>
      <c r="U2405" s="5">
        <f ca="1">VLOOKUP(CONCATENATE($F2405," ",$G2405),AllocFactorMatrix,(U$4+1),FALSE)*$E2410</f>
        <v>-32.486992811790671</v>
      </c>
      <c r="V2405" s="5">
        <f ca="1">VLOOKUP(CONCATENATE($F2405," ",$G2405),AllocFactorMatrix,(V$4+1),FALSE)*$E2410</f>
        <v>-455.8240111230059</v>
      </c>
      <c r="W2405" s="5">
        <f ca="1">VLOOKUP(CONCATENATE($F2405," ",$G2405),AllocFactorMatrix,(W$4+1),FALSE)*$E2410</f>
        <v>-2247.5639915964525</v>
      </c>
      <c r="X2405" s="5">
        <f ca="1">VLOOKUP(CONCATENATE($F2405," ",$G2405),AllocFactorMatrix,(X$4+1),FALSE)*$E2410</f>
        <v>0</v>
      </c>
      <c r="Y2405" s="5">
        <f t="shared" ca="1" si="3417"/>
        <v>-2735.8749955312492</v>
      </c>
      <c r="Z2405" s="5">
        <f ca="1">VLOOKUP(CONCATENATE($F2405," ",$G2405),AllocFactorMatrix,(Z$4+1),FALSE)*$E2410</f>
        <v>-197.5705260808331</v>
      </c>
      <c r="AA2405" s="5">
        <f ca="1">VLOOKUP(CONCATENATE($F2405," ",$G2405),AllocFactorMatrix,(AA$4+1),FALSE)*$E2410</f>
        <v>-3.9669231777237943</v>
      </c>
      <c r="AB2405" s="5">
        <f t="shared" ca="1" si="3414"/>
        <v>-201.5374492585569</v>
      </c>
      <c r="AC2405" s="5">
        <f ca="1">VLOOKUP(CONCATENATE($F2405," ",$G2405),AllocFactorMatrix,(AC$4+1),FALSE)*$E2410</f>
        <v>-2.6270457594630847</v>
      </c>
      <c r="AD2405" s="5">
        <f ca="1">VLOOKUP(CONCATENATE($F2405," ",$G2405),AllocFactorMatrix,(AD$4+1),FALSE)*$E2410</f>
        <v>0</v>
      </c>
      <c r="AE2405" s="5">
        <f ca="1">VLOOKUP(CONCATENATE($F2405," ",$G2405),AllocFactorMatrix,(AE$4+1),FALSE)*$E2410</f>
        <v>0</v>
      </c>
    </row>
    <row r="2406" spans="1:31" hidden="1" outlineLevel="1">
      <c r="E2406" s="44"/>
      <c r="F2406" s="167" t="str">
        <f>F2410</f>
        <v>RB_GUP</v>
      </c>
      <c r="G2406" s="48" t="str">
        <f>$G$11</f>
        <v>DISTPRI</v>
      </c>
      <c r="H2406" s="4">
        <f t="shared" ca="1" si="3411"/>
        <v>-41657.032914367497</v>
      </c>
      <c r="I2406" s="5">
        <f t="shared" ref="I2406:N2406" ca="1" si="3419">VLOOKUP(CONCATENATE($F2406," ",$G2406),AllocFactorMatrix,(I$4+1),FALSE)*$E2410</f>
        <v>-27272.841344459059</v>
      </c>
      <c r="J2406" s="47">
        <f t="shared" ca="1" si="3419"/>
        <v>-4.4782400982953643</v>
      </c>
      <c r="K2406" s="47">
        <f t="shared" ca="1" si="3419"/>
        <v>-8.286026911242951</v>
      </c>
      <c r="L2406" s="5">
        <f t="shared" ca="1" si="3419"/>
        <v>-6381.1209614495265</v>
      </c>
      <c r="M2406" s="5">
        <f t="shared" ca="1" si="3419"/>
        <v>-89.169361626305601</v>
      </c>
      <c r="N2406" s="5">
        <f t="shared" ca="1" si="3419"/>
        <v>0</v>
      </c>
      <c r="O2406" s="5">
        <f t="shared" ca="1" si="3413"/>
        <v>-6470.290323075832</v>
      </c>
      <c r="P2406" s="5">
        <f ca="1">VLOOKUP(CONCATENATE($F2406," ",$G2406),AllocFactorMatrix,(P$4+1),FALSE)*$E2410</f>
        <v>-3700.5442543846634</v>
      </c>
      <c r="Q2406" s="5">
        <f ca="1">VLOOKUP(CONCATENATE($F2406," ",$G2406),AllocFactorMatrix,(Q$4+1),FALSE)*$E2410</f>
        <v>-665.89209762016708</v>
      </c>
      <c r="R2406" s="5">
        <f ca="1">VLOOKUP(CONCATENATE($F2406," ",$G2406),AllocFactorMatrix,(R$4+1),FALSE)*$E2410</f>
        <v>0</v>
      </c>
      <c r="S2406" s="5">
        <f ca="1">VLOOKUP(CONCATENATE($F2406," ",$G2406),AllocFactorMatrix,(S$4+1),FALSE)*$E2410</f>
        <v>0</v>
      </c>
      <c r="T2406" s="5">
        <f t="shared" ca="1" si="3416"/>
        <v>-4366.43635200483</v>
      </c>
      <c r="U2406" s="5">
        <f ca="1">VLOOKUP(CONCATENATE($F2406," ",$G2406),AllocFactorMatrix,(U$4+1),FALSE)*$E2410</f>
        <v>-167.57355732080083</v>
      </c>
      <c r="V2406" s="5">
        <f ca="1">VLOOKUP(CONCATENATE($F2406," ",$G2406),AllocFactorMatrix,(V$4+1),FALSE)*$E2410</f>
        <v>-2317.1841618202293</v>
      </c>
      <c r="W2406" s="5">
        <f ca="1">VLOOKUP(CONCATENATE($F2406," ",$G2406),AllocFactorMatrix,(W$4+1),FALSE)*$E2410</f>
        <v>0</v>
      </c>
      <c r="X2406" s="5">
        <f ca="1">VLOOKUP(CONCATENATE($F2406," ",$G2406),AllocFactorMatrix,(X$4+1),FALSE)*$E2410</f>
        <v>0</v>
      </c>
      <c r="Y2406" s="5">
        <f t="shared" ca="1" si="3417"/>
        <v>-2484.7577191410301</v>
      </c>
      <c r="Z2406" s="5">
        <f ca="1">VLOOKUP(CONCATENATE($F2406," ",$G2406),AllocFactorMatrix,(Z$4+1),FALSE)*$E2410</f>
        <v>-1016.156126412733</v>
      </c>
      <c r="AA2406" s="5">
        <f ca="1">VLOOKUP(CONCATENATE($F2406," ",$G2406),AllocFactorMatrix,(AA$4+1),FALSE)*$E2410</f>
        <v>-20.395855945120299</v>
      </c>
      <c r="AB2406" s="5">
        <f t="shared" ca="1" si="3414"/>
        <v>-1036.5519823578534</v>
      </c>
      <c r="AC2406" s="5">
        <f ca="1">VLOOKUP(CONCATENATE($F2406," ",$G2406),AllocFactorMatrix,(AC$4+1),FALSE)*$E2410</f>
        <v>-13.390926319348736</v>
      </c>
      <c r="AD2406" s="5">
        <f ca="1">VLOOKUP(CONCATENATE($F2406," ",$G2406),AllocFactorMatrix,(AD$4+1),FALSE)*$E2410</f>
        <v>0</v>
      </c>
      <c r="AE2406" s="5">
        <f ca="1">VLOOKUP(CONCATENATE($F2406," ",$G2406),AllocFactorMatrix,(AE$4+1),FALSE)*$E2410</f>
        <v>0</v>
      </c>
    </row>
    <row r="2407" spans="1:31" hidden="1" outlineLevel="1">
      <c r="E2407" s="44"/>
      <c r="F2407" s="167" t="str">
        <f>F2410</f>
        <v>RB_GUP</v>
      </c>
      <c r="G2407" s="48" t="str">
        <f>$G$12</f>
        <v>DISTSEC</v>
      </c>
      <c r="H2407" s="4">
        <f t="shared" ca="1" si="3411"/>
        <v>-19969.820439891457</v>
      </c>
      <c r="I2407" s="5">
        <f t="shared" ref="I2407:N2407" ca="1" si="3420">VLOOKUP(CONCATENATE($F2407," ",$G2407),AllocFactorMatrix,(I$4+1),FALSE)*$E2410</f>
        <v>-14816.032457754947</v>
      </c>
      <c r="J2407" s="47">
        <f t="shared" ca="1" si="3420"/>
        <v>-3.672818080581203</v>
      </c>
      <c r="K2407" s="47">
        <f t="shared" ca="1" si="3420"/>
        <v>-4.7573116083118725</v>
      </c>
      <c r="L2407" s="5">
        <f t="shared" ca="1" si="3420"/>
        <v>-2986.4204370099064</v>
      </c>
      <c r="M2407" s="5">
        <f t="shared" ca="1" si="3420"/>
        <v>0</v>
      </c>
      <c r="N2407" s="5">
        <f t="shared" ca="1" si="3420"/>
        <v>0</v>
      </c>
      <c r="O2407" s="5">
        <f t="shared" ca="1" si="3413"/>
        <v>-2986.4204370099064</v>
      </c>
      <c r="P2407" s="5">
        <f ca="1">VLOOKUP(CONCATENATE($F2407," ",$G2407),AllocFactorMatrix,(P$4+1),FALSE)*$E2410</f>
        <v>-1490.802642873392</v>
      </c>
      <c r="Q2407" s="5">
        <f ca="1">VLOOKUP(CONCATENATE($F2407," ",$G2407),AllocFactorMatrix,(Q$4+1),FALSE)*$E2410</f>
        <v>0</v>
      </c>
      <c r="R2407" s="5">
        <f ca="1">VLOOKUP(CONCATENATE($F2407," ",$G2407),AllocFactorMatrix,(R$4+1),FALSE)*$E2410</f>
        <v>0</v>
      </c>
      <c r="S2407" s="5">
        <f ca="1">VLOOKUP(CONCATENATE($F2407," ",$G2407),AllocFactorMatrix,(S$4+1),FALSE)*$E2410</f>
        <v>0</v>
      </c>
      <c r="T2407" s="5">
        <f t="shared" ca="1" si="3416"/>
        <v>-1490.802642873392</v>
      </c>
      <c r="U2407" s="5">
        <f ca="1">VLOOKUP(CONCATENATE($F2407," ",$G2407),AllocFactorMatrix,(U$4+1),FALSE)*$E2410</f>
        <v>-55.829726807574893</v>
      </c>
      <c r="V2407" s="5">
        <f ca="1">VLOOKUP(CONCATENATE($F2407," ",$G2407),AllocFactorMatrix,(V$4+1),FALSE)*$E2410</f>
        <v>0</v>
      </c>
      <c r="W2407" s="5">
        <f ca="1">VLOOKUP(CONCATENATE($F2407," ",$G2407),AllocFactorMatrix,(W$4+1),FALSE)*$E2410</f>
        <v>0</v>
      </c>
      <c r="X2407" s="5">
        <f ca="1">VLOOKUP(CONCATENATE($F2407," ",$G2407),AllocFactorMatrix,(X$4+1),FALSE)*$E2410</f>
        <v>0</v>
      </c>
      <c r="Y2407" s="5">
        <f t="shared" ca="1" si="3417"/>
        <v>-55.829726807574893</v>
      </c>
      <c r="Z2407" s="5">
        <f ca="1">VLOOKUP(CONCATENATE($F2407," ",$G2407),AllocFactorMatrix,(Z$4+1),FALSE)*$E2410</f>
        <v>-421.925821942043</v>
      </c>
      <c r="AA2407" s="5">
        <f ca="1">VLOOKUP(CONCATENATE($F2407," ",$G2407),AllocFactorMatrix,(AA$4+1),FALSE)*$E2410</f>
        <v>0</v>
      </c>
      <c r="AB2407" s="5">
        <f t="shared" ca="1" si="3414"/>
        <v>-421.925821942043</v>
      </c>
      <c r="AC2407" s="5">
        <f ca="1">VLOOKUP(CONCATENATE($F2407," ",$G2407),AllocFactorMatrix,(AC$4+1),FALSE)*$E2410</f>
        <v>-4.9886702275610828</v>
      </c>
      <c r="AD2407" s="5">
        <f ca="1">VLOOKUP(CONCATENATE($F2407," ",$G2407),AllocFactorMatrix,(AD$4+1),FALSE)*$E2410</f>
        <v>-153.54982361295981</v>
      </c>
      <c r="AE2407" s="5">
        <f ca="1">VLOOKUP(CONCATENATE($F2407," ",$G2407),AllocFactorMatrix,(AE$4+1),FALSE)*$E2410</f>
        <v>-31.840729974172476</v>
      </c>
    </row>
    <row r="2408" spans="1:31" hidden="1" outlineLevel="1">
      <c r="E2408" s="44"/>
      <c r="F2408" s="167" t="str">
        <f>F2410</f>
        <v>RB_GUP</v>
      </c>
      <c r="G2408" s="48" t="str">
        <f>$G$13</f>
        <v>ENERGY</v>
      </c>
      <c r="H2408" s="4">
        <f t="shared" ca="1" si="3411"/>
        <v>-1292.8585163416374</v>
      </c>
      <c r="I2408" s="5">
        <f t="shared" ref="I2408:N2408" ca="1" si="3421">VLOOKUP(CONCATENATE($F2408," ",$G2408),AllocFactorMatrix,(I$4+1),FALSE)*$E2410</f>
        <v>-505.79676658647662</v>
      </c>
      <c r="J2408" s="47">
        <f t="shared" ca="1" si="3421"/>
        <v>-8.0941320838498962E-2</v>
      </c>
      <c r="K2408" s="47">
        <f t="shared" ca="1" si="3421"/>
        <v>-0.23338625046075837</v>
      </c>
      <c r="L2408" s="5">
        <f t="shared" ca="1" si="3421"/>
        <v>-145.84841175926238</v>
      </c>
      <c r="M2408" s="5">
        <f t="shared" ca="1" si="3421"/>
        <v>-2.0341513477635762</v>
      </c>
      <c r="N2408" s="5">
        <f t="shared" ca="1" si="3421"/>
        <v>-0.28437263445099986</v>
      </c>
      <c r="O2408" s="5">
        <f t="shared" ca="1" si="3413"/>
        <v>-148.16693574147695</v>
      </c>
      <c r="P2408" s="5">
        <f ca="1">VLOOKUP(CONCATENATE($F2408," ",$G2408),AllocFactorMatrix,(P$4+1),FALSE)*$E2410</f>
        <v>-94.554631876428161</v>
      </c>
      <c r="Q2408" s="5">
        <f ca="1">VLOOKUP(CONCATENATE($F2408," ",$G2408),AllocFactorMatrix,(Q$4+1),FALSE)*$E2410</f>
        <v>-16.887305210857498</v>
      </c>
      <c r="R2408" s="5">
        <f ca="1">VLOOKUP(CONCATENATE($F2408," ",$G2408),AllocFactorMatrix,(R$4+1),FALSE)*$E2410</f>
        <v>-3.438873780069911</v>
      </c>
      <c r="S2408" s="5">
        <f ca="1">VLOOKUP(CONCATENATE($F2408," ",$G2408),AllocFactorMatrix,(S$4+1),FALSE)*$E2410</f>
        <v>-0.1298874264916868</v>
      </c>
      <c r="T2408" s="5">
        <f t="shared" ca="1" si="3416"/>
        <v>-115.01069829384726</v>
      </c>
      <c r="U2408" s="5">
        <f ca="1">VLOOKUP(CONCATENATE($F2408," ",$G2408),AllocFactorMatrix,(U$4+1),FALSE)*$E2410</f>
        <v>-4.959031130902174</v>
      </c>
      <c r="V2408" s="5">
        <f ca="1">VLOOKUP(CONCATENATE($F2408," ",$G2408),AllocFactorMatrix,(V$4+1),FALSE)*$E2410</f>
        <v>-78.403225063646019</v>
      </c>
      <c r="W2408" s="5">
        <f ca="1">VLOOKUP(CONCATENATE($F2408," ",$G2408),AllocFactorMatrix,(W$4+1),FALSE)*$E2410</f>
        <v>-337.19951045546452</v>
      </c>
      <c r="X2408" s="5">
        <f ca="1">VLOOKUP(CONCATENATE($F2408," ",$G2408),AllocFactorMatrix,(X$4+1),FALSE)*$E2410</f>
        <v>-63.430749878235964</v>
      </c>
      <c r="Y2408" s="5">
        <f t="shared" ca="1" si="3417"/>
        <v>-483.9925165282487</v>
      </c>
      <c r="Z2408" s="5">
        <f ca="1">VLOOKUP(CONCATENATE($F2408," ",$G2408),AllocFactorMatrix,(Z$4+1),FALSE)*$E2410</f>
        <v>-26.011002858828579</v>
      </c>
      <c r="AA2408" s="5">
        <f ca="1">VLOOKUP(CONCATENATE($F2408," ",$G2408),AllocFactorMatrix,(AA$4+1),FALSE)*$E2410</f>
        <v>-0.52190558377011054</v>
      </c>
      <c r="AB2408" s="5">
        <f t="shared" ca="1" si="3414"/>
        <v>-26.532908442598689</v>
      </c>
      <c r="AC2408" s="5">
        <f ca="1">VLOOKUP(CONCATENATE($F2408," ",$G2408),AllocFactorMatrix,(AC$4+1),FALSE)*$E2410</f>
        <v>-0.465542018738824</v>
      </c>
      <c r="AD2408" s="5">
        <f ca="1">VLOOKUP(CONCATENATE($F2408," ",$G2408),AllocFactorMatrix,(AD$4+1),FALSE)*$E2410</f>
        <v>-10.427981780530905</v>
      </c>
      <c r="AE2408" s="5">
        <f ca="1">VLOOKUP(CONCATENATE($F2408," ",$G2408),AllocFactorMatrix,(AE$4+1),FALSE)*$E2410</f>
        <v>-2.1508393784201765</v>
      </c>
    </row>
    <row r="2409" spans="1:31" hidden="1" outlineLevel="1">
      <c r="E2409" s="44"/>
      <c r="F2409" s="167" t="str">
        <f>F2410</f>
        <v>RB_GUP</v>
      </c>
      <c r="G2409" s="48" t="str">
        <f>$G$14</f>
        <v>CUSTOMER</v>
      </c>
      <c r="H2409" s="4">
        <f t="shared" ca="1" si="3411"/>
        <v>-9411.6476039271784</v>
      </c>
      <c r="I2409" s="5">
        <f t="shared" ref="I2409:N2409" ca="1" si="3422">VLOOKUP(CONCATENATE($F2409," ",$G2409),AllocFactorMatrix,(I$4+1),FALSE)*$E2410</f>
        <v>-4660.7066268897124</v>
      </c>
      <c r="J2409" s="47">
        <f t="shared" ca="1" si="3422"/>
        <v>-0.94049645981632968</v>
      </c>
      <c r="K2409" s="47">
        <f t="shared" ca="1" si="3422"/>
        <v>-0.49845785180881935</v>
      </c>
      <c r="L2409" s="5">
        <f t="shared" ca="1" si="3422"/>
        <v>-1485.388980961374</v>
      </c>
      <c r="M2409" s="5">
        <f t="shared" ca="1" si="3422"/>
        <v>-94.836244265146846</v>
      </c>
      <c r="N2409" s="5">
        <f t="shared" ca="1" si="3422"/>
        <v>-15.950194334965634</v>
      </c>
      <c r="O2409" s="5">
        <f t="shared" ca="1" si="3413"/>
        <v>-1596.1754195614865</v>
      </c>
      <c r="P2409" s="5">
        <f ca="1">VLOOKUP(CONCATENATE($F2409," ",$G2409),AllocFactorMatrix,(P$4+1),FALSE)*$E2410</f>
        <v>-115.68040434594516</v>
      </c>
      <c r="Q2409" s="5">
        <f ca="1">VLOOKUP(CONCATENATE($F2409," ",$G2409),AllocFactorMatrix,(Q$4+1),FALSE)*$E2410</f>
        <v>-33.48232441578989</v>
      </c>
      <c r="R2409" s="5">
        <f ca="1">VLOOKUP(CONCATENATE($F2409," ",$G2409),AllocFactorMatrix,(R$4+1),FALSE)*$E2410</f>
        <v>-39.220784213045128</v>
      </c>
      <c r="S2409" s="5">
        <f ca="1">VLOOKUP(CONCATENATE($F2409," ",$G2409),AllocFactorMatrix,(S$4+1),FALSE)*$E2410</f>
        <v>-4.9005411636090841</v>
      </c>
      <c r="T2409" s="5">
        <f t="shared" ca="1" si="3416"/>
        <v>-193.28405413838928</v>
      </c>
      <c r="U2409" s="5">
        <f ca="1">VLOOKUP(CONCATENATE($F2409," ",$G2409),AllocFactorMatrix,(U$4+1),FALSE)*$E2410</f>
        <v>-0.76696585169796838</v>
      </c>
      <c r="V2409" s="5">
        <f ca="1">VLOOKUP(CONCATENATE($F2409," ",$G2409),AllocFactorMatrix,(V$4+1),FALSE)*$E2410</f>
        <v>-23.764808723899293</v>
      </c>
      <c r="W2409" s="5">
        <f ca="1">VLOOKUP(CONCATENATE($F2409," ",$G2409),AllocFactorMatrix,(W$4+1),FALSE)*$E2410</f>
        <v>-65.926642341810833</v>
      </c>
      <c r="X2409" s="5">
        <f ca="1">VLOOKUP(CONCATENATE($F2409," ",$G2409),AllocFactorMatrix,(X$4+1),FALSE)*$E2410</f>
        <v>-19.602848438522621</v>
      </c>
      <c r="Y2409" s="5">
        <f t="shared" ca="1" si="3417"/>
        <v>-110.06126535593071</v>
      </c>
      <c r="Z2409" s="5">
        <f ca="1">VLOOKUP(CONCATENATE($F2409," ",$G2409),AllocFactorMatrix,(Z$4+1),FALSE)*$E2410</f>
        <v>-23.408024463093525</v>
      </c>
      <c r="AA2409" s="5">
        <f ca="1">VLOOKUP(CONCATENATE($F2409," ",$G2409),AllocFactorMatrix,(AA$4+1),FALSE)*$E2410</f>
        <v>-0.43831288439909621</v>
      </c>
      <c r="AB2409" s="5">
        <f t="shared" ca="1" si="3414"/>
        <v>-23.846337347492621</v>
      </c>
      <c r="AC2409" s="5">
        <f ca="1">VLOOKUP(CONCATENATE($F2409," ",$G2409),AllocFactorMatrix,(AC$4+1),FALSE)*$E2410</f>
        <v>-2.2644570112673357</v>
      </c>
      <c r="AD2409" s="5">
        <f ca="1">VLOOKUP(CONCATENATE($F2409," ",$G2409),AllocFactorMatrix,(AD$4+1),FALSE)*$E2410</f>
        <v>-2488.5070774728611</v>
      </c>
      <c r="AE2409" s="5">
        <f ca="1">VLOOKUP(CONCATENATE($F2409," ",$G2409),AllocFactorMatrix,(AE$4+1),FALSE)*$E2410</f>
        <v>-335.36341183841517</v>
      </c>
    </row>
    <row r="2410" spans="1:31" collapsed="1">
      <c r="D2410" s="96" t="str">
        <f>D2221</f>
        <v>Adj 3 - Env Surcharge - Remove Mitchell FGD Expenses</v>
      </c>
      <c r="E2410" s="54">
        <v>-189598</v>
      </c>
      <c r="F2410" s="88" t="s">
        <v>71</v>
      </c>
      <c r="G2410" s="48" t="str">
        <f>$G$15</f>
        <v>TOTAL</v>
      </c>
      <c r="H2410" s="4">
        <f t="shared" ca="1" si="3411"/>
        <v>-189598.00000000006</v>
      </c>
      <c r="I2410" s="5">
        <f t="shared" ref="I2410:N2410" ca="1" si="3423">VLOOKUP(CONCATENATE($F2410," ",$G2410),AllocFactorMatrix,(I$4+1),FALSE)*$E2410</f>
        <v>-107526.79244400049</v>
      </c>
      <c r="J2410" s="47">
        <f t="shared" ca="1" si="3423"/>
        <v>-22.33239871695088</v>
      </c>
      <c r="K2410" s="47">
        <f t="shared" ca="1" si="3423"/>
        <v>-36.912721352367015</v>
      </c>
      <c r="L2410" s="5">
        <f t="shared" ca="1" si="3423"/>
        <v>-25052.91455653889</v>
      </c>
      <c r="M2410" s="5">
        <f t="shared" ca="1" si="3423"/>
        <v>-381.6786768581307</v>
      </c>
      <c r="N2410" s="5">
        <f t="shared" ca="1" si="3423"/>
        <v>-44.208788111503779</v>
      </c>
      <c r="O2410" s="5">
        <f t="shared" ca="1" si="3413"/>
        <v>-25478.802021508523</v>
      </c>
      <c r="P2410" s="5">
        <f ca="1">VLOOKUP(CONCATENATE($F2410," ",$G2410),AllocFactorMatrix,(P$4+1),FALSE)*$E2410</f>
        <v>-13739.115356997258</v>
      </c>
      <c r="Q2410" s="5">
        <f ca="1">VLOOKUP(CONCATENATE($F2410," ",$G2410),AllocFactorMatrix,(Q$4+1),FALSE)*$E2410</f>
        <v>-2212.8673613342817</v>
      </c>
      <c r="R2410" s="5">
        <f ca="1">VLOOKUP(CONCATENATE($F2410," ",$G2410),AllocFactorMatrix,(R$4+1),FALSE)*$E2410</f>
        <v>-353.88832359662194</v>
      </c>
      <c r="S2410" s="5">
        <f ca="1">VLOOKUP(CONCATENATE($F2410," ",$G2410),AllocFactorMatrix,(S$4+1),FALSE)*$E2410</f>
        <v>-15.558196386104843</v>
      </c>
      <c r="T2410" s="5">
        <f t="shared" ca="1" si="3416"/>
        <v>-16321.429238314266</v>
      </c>
      <c r="U2410" s="5">
        <f ca="1">VLOOKUP(CONCATENATE($F2410," ",$G2410),AllocFactorMatrix,(U$4+1),FALSE)*$E2410</f>
        <v>-622.91443030947858</v>
      </c>
      <c r="V2410" s="5">
        <f ca="1">VLOOKUP(CONCATENATE($F2410," ",$G2410),AllocFactorMatrix,(V$4+1),FALSE)*$E2410</f>
        <v>-7752.9099494307629</v>
      </c>
      <c r="W2410" s="5">
        <f ca="1">VLOOKUP(CONCATENATE($F2410," ",$G2410),AllocFactorMatrix,(W$4+1),FALSE)*$E2410</f>
        <v>-21306.063642366236</v>
      </c>
      <c r="X2410" s="5">
        <f ca="1">VLOOKUP(CONCATENATE($F2410," ",$G2410),AllocFactorMatrix,(X$4+1),FALSE)*$E2410</f>
        <v>-3462.6275302839122</v>
      </c>
      <c r="Y2410" s="5">
        <f t="shared" ca="1" si="3417"/>
        <v>-33144.515552390389</v>
      </c>
      <c r="Z2410" s="5">
        <f ca="1">VLOOKUP(CONCATENATE($F2410," ",$G2410),AllocFactorMatrix,(Z$4+1),FALSE)*$E2410</f>
        <v>-3778.9835062700731</v>
      </c>
      <c r="AA2410" s="5">
        <f ca="1">VLOOKUP(CONCATENATE($F2410," ",$G2410),AllocFactorMatrix,(AA$4+1),FALSE)*$E2410</f>
        <v>-67.14379098190004</v>
      </c>
      <c r="AB2410" s="5">
        <f t="shared" ca="1" si="3414"/>
        <v>-3846.1272972519732</v>
      </c>
      <c r="AC2410" s="5">
        <f ca="1">VLOOKUP(CONCATENATE($F2410," ",$G2410),AllocFactorMatrix,(AC$4+1),FALSE)*$E2410</f>
        <v>-51.358728214157054</v>
      </c>
      <c r="AD2410" s="5">
        <f ca="1">VLOOKUP(CONCATENATE($F2410," ",$G2410),AllocFactorMatrix,(AD$4+1),FALSE)*$E2410</f>
        <v>-2775.1979197632772</v>
      </c>
      <c r="AE2410" s="5">
        <f ca="1">VLOOKUP(CONCATENATE($F2410," ",$G2410),AllocFactorMatrix,(AE$4+1),FALSE)*$E2410</f>
        <v>-394.53167848762638</v>
      </c>
    </row>
    <row r="2411" spans="1:31" hidden="1" outlineLevel="1">
      <c r="E2411" s="44"/>
      <c r="F2411" s="167" t="str">
        <f>F2418</f>
        <v>LABOR_M</v>
      </c>
      <c r="G2411" s="48" t="str">
        <f>$G$8</f>
        <v>PRODUCTION</v>
      </c>
      <c r="H2411" s="4">
        <f t="shared" ca="1" si="3411"/>
        <v>-41196.967152666686</v>
      </c>
      <c r="I2411" s="5">
        <f t="shared" ref="I2411:N2411" ca="1" si="3424">VLOOKUP(CONCATENATE($F2411," ",$G2411),AllocFactorMatrix,(I$4+1),FALSE)*$E2418</f>
        <v>-21186.402558863982</v>
      </c>
      <c r="J2411" s="47">
        <f t="shared" ca="1" si="3424"/>
        <v>-4.7397614376935131</v>
      </c>
      <c r="K2411" s="47">
        <f t="shared" ca="1" si="3424"/>
        <v>-8.2989843174978084</v>
      </c>
      <c r="L2411" s="5">
        <f t="shared" ca="1" si="3424"/>
        <v>-4937.8613185346148</v>
      </c>
      <c r="M2411" s="5">
        <f t="shared" ca="1" si="3424"/>
        <v>-68.710277402475</v>
      </c>
      <c r="N2411" s="5">
        <f t="shared" ca="1" si="3424"/>
        <v>-9.5695350627592877</v>
      </c>
      <c r="O2411" s="5">
        <f t="shared" ref="O2411:O2418" ca="1" si="3425">SUBTOTAL(9,L2411:N2411)</f>
        <v>-5016.1411309998493</v>
      </c>
      <c r="P2411" s="5">
        <f ca="1">VLOOKUP(CONCATENATE($F2411," ",$G2411),AllocFactorMatrix,(P$4+1),FALSE)*$E2418</f>
        <v>-2937.003908301619</v>
      </c>
      <c r="Q2411" s="5">
        <f ca="1">VLOOKUP(CONCATENATE($F2411," ",$G2411),AllocFactorMatrix,(Q$4+1),FALSE)*$E2418</f>
        <v>-527.07172169571481</v>
      </c>
      <c r="R2411" s="5">
        <f ca="1">VLOOKUP(CONCATENATE($F2411," ",$G2411),AllocFactorMatrix,(R$4+1),FALSE)*$E2418</f>
        <v>-106.88476649045185</v>
      </c>
      <c r="S2411" s="5">
        <f ca="1">VLOOKUP(CONCATENATE($F2411," ",$G2411),AllocFactorMatrix,(S$4+1),FALSE)*$E2418</f>
        <v>-4.0589006718352536</v>
      </c>
      <c r="T2411" s="5">
        <f ca="1">SUBTOTAL(9,P2411:S2411)</f>
        <v>-3575.0192971596207</v>
      </c>
      <c r="U2411" s="5">
        <f ca="1">VLOOKUP(CONCATENATE($F2411," ",$G2411),AllocFactorMatrix,(U$4+1),FALSE)*$E2418</f>
        <v>-139.29575177821451</v>
      </c>
      <c r="V2411" s="5">
        <f ca="1">VLOOKUP(CONCATENATE($F2411," ",$G2411),AllocFactorMatrix,(V$4+1),FALSE)*$E2418</f>
        <v>-1880.5730852833831</v>
      </c>
      <c r="W2411" s="5">
        <f ca="1">VLOOKUP(CONCATENATE($F2411," ",$G2411),AllocFactorMatrix,(W$4+1),FALSE)*$E2418</f>
        <v>-7192.4371330642998</v>
      </c>
      <c r="X2411" s="5">
        <f ca="1">VLOOKUP(CONCATENATE($F2411," ",$G2411),AllocFactorMatrix,(X$4+1),FALSE)*$E2418</f>
        <v>-1302.9766942806641</v>
      </c>
      <c r="Y2411" s="5">
        <f ca="1">SUBTOTAL(9,U2411:X2411)</f>
        <v>-10515.282664406561</v>
      </c>
      <c r="Z2411" s="5">
        <f ca="1">VLOOKUP(CONCATENATE($F2411," ",$G2411),AllocFactorMatrix,(Z$4+1),FALSE)*$E2418</f>
        <v>-807.2918216438751</v>
      </c>
      <c r="AA2411" s="5">
        <f ca="1">VLOOKUP(CONCATENATE($F2411," ",$G2411),AllocFactorMatrix,(AA$4+1),FALSE)*$E2418</f>
        <v>-16.123688295574162</v>
      </c>
      <c r="AB2411" s="5">
        <f t="shared" ref="AB2411:AB2418" ca="1" si="3426">SUBTOTAL(9,Z2411:AA2411)</f>
        <v>-823.41550993944929</v>
      </c>
      <c r="AC2411" s="5">
        <f ca="1">VLOOKUP(CONCATENATE($F2411," ",$G2411),AllocFactorMatrix,(AC$4+1),FALSE)*$E2418</f>
        <v>-10.649485167051214</v>
      </c>
      <c r="AD2411" s="5">
        <f ca="1">VLOOKUP(CONCATENATE($F2411," ",$G2411),AllocFactorMatrix,(AD$4+1),FALSE)*$E2418</f>
        <v>-47.311076531620301</v>
      </c>
      <c r="AE2411" s="5">
        <f ca="1">VLOOKUP(CONCATENATE($F2411," ",$G2411),AllocFactorMatrix,(AE$4+1),FALSE)*$E2418</f>
        <v>-9.7066838433333427</v>
      </c>
    </row>
    <row r="2412" spans="1:31" hidden="1" outlineLevel="1">
      <c r="E2412" s="44"/>
      <c r="F2412" s="167" t="str">
        <f>F2418</f>
        <v>LABOR_M</v>
      </c>
      <c r="G2412" s="48" t="str">
        <f>$G$9</f>
        <v>BULKTRAN</v>
      </c>
      <c r="H2412" s="4">
        <f t="shared" ca="1" si="3411"/>
        <v>-6385.8557746651559</v>
      </c>
      <c r="I2412" s="5">
        <f t="shared" ref="I2412:N2412" ca="1" si="3427">VLOOKUP(CONCATENATE($F2412," ",$G2412),AllocFactorMatrix,(I$4+1),FALSE)*$E2418</f>
        <v>-3284.0599800353093</v>
      </c>
      <c r="J2412" s="47">
        <f t="shared" ca="1" si="3427"/>
        <v>-0.73470051412439963</v>
      </c>
      <c r="K2412" s="47">
        <f t="shared" ca="1" si="3427"/>
        <v>-1.2864082137735298</v>
      </c>
      <c r="L2412" s="5">
        <f t="shared" ca="1" si="3427"/>
        <v>-765.4075626151697</v>
      </c>
      <c r="M2412" s="5">
        <f t="shared" ca="1" si="3427"/>
        <v>-10.650636492328198</v>
      </c>
      <c r="N2412" s="5">
        <f t="shared" ca="1" si="3427"/>
        <v>-1.4833536292835183</v>
      </c>
      <c r="O2412" s="5">
        <f t="shared" ca="1" si="3425"/>
        <v>-777.54155273678145</v>
      </c>
      <c r="P2412" s="5">
        <f ca="1">VLOOKUP(CONCATENATE($F2412," ",$G2412),AllocFactorMatrix,(P$4+1),FALSE)*$E2418</f>
        <v>-455.25883734448502</v>
      </c>
      <c r="Q2412" s="5">
        <f ca="1">VLOOKUP(CONCATENATE($F2412," ",$G2412),AllocFactorMatrix,(Q$4+1),FALSE)*$E2418</f>
        <v>-81.700285974459604</v>
      </c>
      <c r="R2412" s="5">
        <f ca="1">VLOOKUP(CONCATENATE($F2412," ",$G2412),AllocFactorMatrix,(R$4+1),FALSE)*$E2418</f>
        <v>-16.567984259312297</v>
      </c>
      <c r="S2412" s="5">
        <f ca="1">VLOOKUP(CONCATENATE($F2412," ",$G2412),AllocFactorMatrix,(S$4+1),FALSE)*$E2418</f>
        <v>-0.62916170984090325</v>
      </c>
      <c r="T2412" s="5">
        <f t="shared" ref="T2412:T2418" ca="1" si="3428">SUBTOTAL(9,P2412:S2412)</f>
        <v>-554.15626928809786</v>
      </c>
      <c r="U2412" s="5">
        <f ca="1">VLOOKUP(CONCATENATE($F2412," ",$G2412),AllocFactorMatrix,(U$4+1),FALSE)*$E2418</f>
        <v>-21.591943348229041</v>
      </c>
      <c r="V2412" s="5">
        <f ca="1">VLOOKUP(CONCATENATE($F2412," ",$G2412),AllocFactorMatrix,(V$4+1),FALSE)*$E2418</f>
        <v>-291.50370346034975</v>
      </c>
      <c r="W2412" s="5">
        <f ca="1">VLOOKUP(CONCATENATE($F2412," ",$G2412),AllocFactorMatrix,(W$4+1),FALSE)*$E2418</f>
        <v>-1114.8846474520556</v>
      </c>
      <c r="X2412" s="5">
        <f ca="1">VLOOKUP(CONCATENATE($F2412," ",$G2412),AllocFactorMatrix,(X$4+1),FALSE)*$E2418</f>
        <v>-201.97169409563352</v>
      </c>
      <c r="Y2412" s="5">
        <f t="shared" ref="Y2412:Y2418" ca="1" si="3429">SUBTOTAL(9,U2412:X2412)</f>
        <v>-1629.9519883562677</v>
      </c>
      <c r="Z2412" s="5">
        <f ca="1">VLOOKUP(CONCATENATE($F2412," ",$G2412),AllocFactorMatrix,(Z$4+1),FALSE)*$E2418</f>
        <v>-125.13661799375403</v>
      </c>
      <c r="AA2412" s="5">
        <f ca="1">VLOOKUP(CONCATENATE($F2412," ",$G2412),AllocFactorMatrix,(AA$4+1),FALSE)*$E2418</f>
        <v>-2.499299223402375</v>
      </c>
      <c r="AB2412" s="5">
        <f t="shared" ca="1" si="3426"/>
        <v>-127.6359172171564</v>
      </c>
      <c r="AC2412" s="5">
        <f ca="1">VLOOKUP(CONCATENATE($F2412," ",$G2412),AllocFactorMatrix,(AC$4+1),FALSE)*$E2418</f>
        <v>-1.6507544378014392</v>
      </c>
      <c r="AD2412" s="5">
        <f ca="1">VLOOKUP(CONCATENATE($F2412," ",$G2412),AllocFactorMatrix,(AD$4+1),FALSE)*$E2418</f>
        <v>-7.3335910907100468</v>
      </c>
      <c r="AE2412" s="5">
        <f ca="1">VLOOKUP(CONCATENATE($F2412," ",$G2412),AllocFactorMatrix,(AE$4+1),FALSE)*$E2418</f>
        <v>-1.5046127751126634</v>
      </c>
    </row>
    <row r="2413" spans="1:31" hidden="1" outlineLevel="1">
      <c r="E2413" s="44"/>
      <c r="F2413" s="167" t="str">
        <f>F2418</f>
        <v>LABOR_M</v>
      </c>
      <c r="G2413" s="48" t="str">
        <f>$G$10</f>
        <v>SUBTRAN</v>
      </c>
      <c r="H2413" s="4">
        <f t="shared" ca="1" si="3411"/>
        <v>-1769.7710129020918</v>
      </c>
      <c r="I2413" s="5">
        <f t="shared" ref="I2413:N2413" ca="1" si="3430">VLOOKUP(CONCATENATE($F2413," ",$G2413),AllocFactorMatrix,(I$4+1),FALSE)*$E2418</f>
        <v>-904.12322497672778</v>
      </c>
      <c r="J2413" s="47">
        <f t="shared" ca="1" si="3430"/>
        <v>-0.14722275492867373</v>
      </c>
      <c r="K2413" s="47">
        <f t="shared" ca="1" si="3430"/>
        <v>-0.27400682521782144</v>
      </c>
      <c r="L2413" s="5">
        <f t="shared" ca="1" si="3430"/>
        <v>-211.88251044181777</v>
      </c>
      <c r="M2413" s="5">
        <f t="shared" ca="1" si="3430"/>
        <v>-2.961226279399813</v>
      </c>
      <c r="N2413" s="5">
        <f t="shared" ca="1" si="3430"/>
        <v>-0.53596819796897543</v>
      </c>
      <c r="O2413" s="5">
        <f t="shared" ca="1" si="3425"/>
        <v>-215.37970491918657</v>
      </c>
      <c r="P2413" s="5">
        <f ca="1">VLOOKUP(CONCATENATE($F2413," ",$G2413),AllocFactorMatrix,(P$4+1),FALSE)*$E2418</f>
        <v>-122.32686862263603</v>
      </c>
      <c r="Q2413" s="5">
        <f ca="1">VLOOKUP(CONCATENATE($F2413," ",$G2413),AllocFactorMatrix,(Q$4+1),FALSE)*$E2418</f>
        <v>-22.013913441174143</v>
      </c>
      <c r="R2413" s="5">
        <f ca="1">VLOOKUP(CONCATENATE($F2413," ",$G2413),AllocFactorMatrix,(R$4+1),FALSE)*$E2418</f>
        <v>-5.7784825510139779</v>
      </c>
      <c r="S2413" s="5">
        <f ca="1">VLOOKUP(CONCATENATE($F2413," ",$G2413),AllocFactorMatrix,(S$4+1),FALSE)*$E2418</f>
        <v>0</v>
      </c>
      <c r="T2413" s="5">
        <f t="shared" ca="1" si="3428"/>
        <v>-150.11926461482415</v>
      </c>
      <c r="U2413" s="5">
        <f ca="1">VLOOKUP(CONCATENATE($F2413," ",$G2413),AllocFactorMatrix,(U$4+1),FALSE)*$E2418</f>
        <v>-5.5219144633087538</v>
      </c>
      <c r="V2413" s="5">
        <f ca="1">VLOOKUP(CONCATENATE($F2413," ",$G2413),AllocFactorMatrix,(V$4+1),FALSE)*$E2418</f>
        <v>-77.477814407925692</v>
      </c>
      <c r="W2413" s="5">
        <f ca="1">VLOOKUP(CONCATENATE($F2413," ",$G2413),AllocFactorMatrix,(W$4+1),FALSE)*$E2418</f>
        <v>-382.02539041730324</v>
      </c>
      <c r="X2413" s="5">
        <f ca="1">VLOOKUP(CONCATENATE($F2413," ",$G2413),AllocFactorMatrix,(X$4+1),FALSE)*$E2418</f>
        <v>0</v>
      </c>
      <c r="Y2413" s="5">
        <f t="shared" ca="1" si="3429"/>
        <v>-465.02511928853767</v>
      </c>
      <c r="Z2413" s="5">
        <f ca="1">VLOOKUP(CONCATENATE($F2413," ",$G2413),AllocFactorMatrix,(Z$4+1),FALSE)*$E2418</f>
        <v>-33.581672265255726</v>
      </c>
      <c r="AA2413" s="5">
        <f ca="1">VLOOKUP(CONCATENATE($F2413," ",$G2413),AllocFactorMatrix,(AA$4+1),FALSE)*$E2418</f>
        <v>-0.67427017935490952</v>
      </c>
      <c r="AB2413" s="5">
        <f t="shared" ca="1" si="3426"/>
        <v>-34.255942444610639</v>
      </c>
      <c r="AC2413" s="5">
        <f ca="1">VLOOKUP(CONCATENATE($F2413," ",$G2413),AllocFactorMatrix,(AC$4+1),FALSE)*$E2418</f>
        <v>-0.44652707805224423</v>
      </c>
      <c r="AD2413" s="5">
        <f ca="1">VLOOKUP(CONCATENATE($F2413," ",$G2413),AllocFactorMatrix,(AD$4+1),FALSE)*$E2418</f>
        <v>0</v>
      </c>
      <c r="AE2413" s="5">
        <f ca="1">VLOOKUP(CONCATENATE($F2413," ",$G2413),AllocFactorMatrix,(AE$4+1),FALSE)*$E2418</f>
        <v>0</v>
      </c>
    </row>
    <row r="2414" spans="1:31" hidden="1" outlineLevel="1">
      <c r="E2414" s="44"/>
      <c r="F2414" s="167" t="str">
        <f>F2418</f>
        <v>LABOR_M</v>
      </c>
      <c r="G2414" s="48" t="str">
        <f>$G$11</f>
        <v>DISTPRI</v>
      </c>
      <c r="H2414" s="4">
        <f t="shared" ca="1" si="3411"/>
        <v>-14456.514704476724</v>
      </c>
      <c r="I2414" s="5">
        <f t="shared" ref="I2414:N2414" ca="1" si="3431">VLOOKUP(CONCATENATE($F2414," ",$G2414),AllocFactorMatrix,(I$4+1),FALSE)*$E2418</f>
        <v>-9464.673894070098</v>
      </c>
      <c r="J2414" s="47">
        <f t="shared" ca="1" si="3431"/>
        <v>-1.5541131785421871</v>
      </c>
      <c r="K2414" s="47">
        <f t="shared" ca="1" si="3431"/>
        <v>-2.8755545343403224</v>
      </c>
      <c r="L2414" s="5">
        <f t="shared" ca="1" si="3431"/>
        <v>-2214.4824668591095</v>
      </c>
      <c r="M2414" s="5">
        <f t="shared" ca="1" si="3431"/>
        <v>-30.945031303342915</v>
      </c>
      <c r="N2414" s="5">
        <f t="shared" ca="1" si="3431"/>
        <v>0</v>
      </c>
      <c r="O2414" s="5">
        <f t="shared" ca="1" si="3425"/>
        <v>-2245.4274981624526</v>
      </c>
      <c r="P2414" s="5">
        <f ca="1">VLOOKUP(CONCATENATE($F2414," ",$G2414),AllocFactorMatrix,(P$4+1),FALSE)*$E2418</f>
        <v>-1284.2242638367939</v>
      </c>
      <c r="Q2414" s="5">
        <f ca="1">VLOOKUP(CONCATENATE($F2414," ",$G2414),AllocFactorMatrix,(Q$4+1),FALSE)*$E2418</f>
        <v>-231.08892370297986</v>
      </c>
      <c r="R2414" s="5">
        <f ca="1">VLOOKUP(CONCATENATE($F2414," ",$G2414),AllocFactorMatrix,(R$4+1),FALSE)*$E2418</f>
        <v>0</v>
      </c>
      <c r="S2414" s="5">
        <f ca="1">VLOOKUP(CONCATENATE($F2414," ",$G2414),AllocFactorMatrix,(S$4+1),FALSE)*$E2418</f>
        <v>0</v>
      </c>
      <c r="T2414" s="5">
        <f t="shared" ca="1" si="3428"/>
        <v>-1515.3131875397737</v>
      </c>
      <c r="U2414" s="5">
        <f ca="1">VLOOKUP(CONCATENATE($F2414," ",$G2414),AllocFactorMatrix,(U$4+1),FALSE)*$E2418</f>
        <v>-58.154156117395935</v>
      </c>
      <c r="V2414" s="5">
        <f ca="1">VLOOKUP(CONCATENATE($F2414," ",$G2414),AllocFactorMatrix,(V$4+1),FALSE)*$E2418</f>
        <v>-804.14769283246517</v>
      </c>
      <c r="W2414" s="5">
        <f ca="1">VLOOKUP(CONCATENATE($F2414," ",$G2414),AllocFactorMatrix,(W$4+1),FALSE)*$E2418</f>
        <v>0</v>
      </c>
      <c r="X2414" s="5">
        <f ca="1">VLOOKUP(CONCATENATE($F2414," ",$G2414),AllocFactorMatrix,(X$4+1),FALSE)*$E2418</f>
        <v>0</v>
      </c>
      <c r="Y2414" s="5">
        <f t="shared" ca="1" si="3429"/>
        <v>-862.3018489498611</v>
      </c>
      <c r="Z2414" s="5">
        <f ca="1">VLOOKUP(CONCATENATE($F2414," ",$G2414),AllocFactorMatrix,(Z$4+1),FALSE)*$E2418</f>
        <v>-352.64335829504483</v>
      </c>
      <c r="AA2414" s="5">
        <f ca="1">VLOOKUP(CONCATENATE($F2414," ",$G2414),AllocFactorMatrix,(AA$4+1),FALSE)*$E2418</f>
        <v>-7.0781083229604125</v>
      </c>
      <c r="AB2414" s="5">
        <f t="shared" ca="1" si="3426"/>
        <v>-359.72146661800525</v>
      </c>
      <c r="AC2414" s="5">
        <f ca="1">VLOOKUP(CONCATENATE($F2414," ",$G2414),AllocFactorMatrix,(AC$4+1),FALSE)*$E2418</f>
        <v>-4.6471414236384891</v>
      </c>
      <c r="AD2414" s="5">
        <f ca="1">VLOOKUP(CONCATENATE($F2414," ",$G2414),AllocFactorMatrix,(AD$4+1),FALSE)*$E2418</f>
        <v>0</v>
      </c>
      <c r="AE2414" s="5">
        <f ca="1">VLOOKUP(CONCATENATE($F2414," ",$G2414),AllocFactorMatrix,(AE$4+1),FALSE)*$E2418</f>
        <v>0</v>
      </c>
    </row>
    <row r="2415" spans="1:31" hidden="1" outlineLevel="1">
      <c r="E2415" s="44"/>
      <c r="F2415" s="167" t="str">
        <f>F2418</f>
        <v>LABOR_M</v>
      </c>
      <c r="G2415" s="48" t="str">
        <f>$G$12</f>
        <v>DISTSEC</v>
      </c>
      <c r="H2415" s="4">
        <f t="shared" ca="1" si="3411"/>
        <v>-5727.2815130996914</v>
      </c>
      <c r="I2415" s="5">
        <f t="shared" ref="I2415:N2415" ca="1" si="3432">VLOOKUP(CONCATENATE($F2415," ",$G2415),AllocFactorMatrix,(I$4+1),FALSE)*$E2418</f>
        <v>-4249.1913759664276</v>
      </c>
      <c r="J2415" s="47">
        <f t="shared" ca="1" si="3432"/>
        <v>-1.0533526406612668</v>
      </c>
      <c r="K2415" s="47">
        <f t="shared" ca="1" si="3432"/>
        <v>-1.3643819636911683</v>
      </c>
      <c r="L2415" s="5">
        <f t="shared" ca="1" si="3432"/>
        <v>-856.49596152918127</v>
      </c>
      <c r="M2415" s="5">
        <f t="shared" ca="1" si="3432"/>
        <v>0</v>
      </c>
      <c r="N2415" s="5">
        <f t="shared" ca="1" si="3432"/>
        <v>0</v>
      </c>
      <c r="O2415" s="5">
        <f t="shared" ca="1" si="3425"/>
        <v>-856.49596152918127</v>
      </c>
      <c r="P2415" s="5">
        <f ca="1">VLOOKUP(CONCATENATE($F2415," ",$G2415),AllocFactorMatrix,(P$4+1),FALSE)*$E2418</f>
        <v>-427.55749566746431</v>
      </c>
      <c r="Q2415" s="5">
        <f ca="1">VLOOKUP(CONCATENATE($F2415," ",$G2415),AllocFactorMatrix,(Q$4+1),FALSE)*$E2418</f>
        <v>0</v>
      </c>
      <c r="R2415" s="5">
        <f ca="1">VLOOKUP(CONCATENATE($F2415," ",$G2415),AllocFactorMatrix,(R$4+1),FALSE)*$E2418</f>
        <v>0</v>
      </c>
      <c r="S2415" s="5">
        <f ca="1">VLOOKUP(CONCATENATE($F2415," ",$G2415),AllocFactorMatrix,(S$4+1),FALSE)*$E2418</f>
        <v>0</v>
      </c>
      <c r="T2415" s="5">
        <f t="shared" ca="1" si="3428"/>
        <v>-427.55749566746431</v>
      </c>
      <c r="U2415" s="5">
        <f ca="1">VLOOKUP(CONCATENATE($F2415," ",$G2415),AllocFactorMatrix,(U$4+1),FALSE)*$E2418</f>
        <v>-16.011789549579333</v>
      </c>
      <c r="V2415" s="5">
        <f ca="1">VLOOKUP(CONCATENATE($F2415," ",$G2415),AllocFactorMatrix,(V$4+1),FALSE)*$E2418</f>
        <v>0</v>
      </c>
      <c r="W2415" s="5">
        <f ca="1">VLOOKUP(CONCATENATE($F2415," ",$G2415),AllocFactorMatrix,(W$4+1),FALSE)*$E2418</f>
        <v>0</v>
      </c>
      <c r="X2415" s="5">
        <f ca="1">VLOOKUP(CONCATENATE($F2415," ",$G2415),AllocFactorMatrix,(X$4+1),FALSE)*$E2418</f>
        <v>0</v>
      </c>
      <c r="Y2415" s="5">
        <f t="shared" ca="1" si="3429"/>
        <v>-16.011789549579333</v>
      </c>
      <c r="Z2415" s="5">
        <f ca="1">VLOOKUP(CONCATENATE($F2415," ",$G2415),AllocFactorMatrix,(Z$4+1),FALSE)*$E2418</f>
        <v>-121.00699488919329</v>
      </c>
      <c r="AA2415" s="5">
        <f ca="1">VLOOKUP(CONCATENATE($F2415," ",$G2415),AllocFactorMatrix,(AA$4+1),FALSE)*$E2418</f>
        <v>0</v>
      </c>
      <c r="AB2415" s="5">
        <f t="shared" ca="1" si="3426"/>
        <v>-121.00699488919329</v>
      </c>
      <c r="AC2415" s="5">
        <f ca="1">VLOOKUP(CONCATENATE($F2415," ",$G2415),AllocFactorMatrix,(AC$4+1),FALSE)*$E2418</f>
        <v>-1.4307348859375471</v>
      </c>
      <c r="AD2415" s="5">
        <f ca="1">VLOOKUP(CONCATENATE($F2415," ",$G2415),AllocFactorMatrix,(AD$4+1),FALSE)*$E2418</f>
        <v>-44.037605083393672</v>
      </c>
      <c r="AE2415" s="5">
        <f ca="1">VLOOKUP(CONCATENATE($F2415," ",$G2415),AllocFactorMatrix,(AE$4+1),FALSE)*$E2418</f>
        <v>-9.1318209241579105</v>
      </c>
    </row>
    <row r="2416" spans="1:31" hidden="1" outlineLevel="1">
      <c r="E2416" s="44"/>
      <c r="F2416" s="167" t="str">
        <f>F2418</f>
        <v>LABOR_M</v>
      </c>
      <c r="G2416" s="48" t="str">
        <f>$G$13</f>
        <v>ENERGY</v>
      </c>
      <c r="H2416" s="4">
        <f t="shared" ca="1" si="3411"/>
        <v>-16477.6897912079</v>
      </c>
      <c r="I2416" s="5">
        <f t="shared" ref="I2416:N2416" ca="1" si="3433">VLOOKUP(CONCATENATE($F2416," ",$G2416),AllocFactorMatrix,(I$4+1),FALSE)*$E2418</f>
        <v>-6446.4611648236942</v>
      </c>
      <c r="J2416" s="47">
        <f t="shared" ca="1" si="3433"/>
        <v>-1.0316101562616615</v>
      </c>
      <c r="K2416" s="47">
        <f t="shared" ca="1" si="3433"/>
        <v>-2.9745453102691326</v>
      </c>
      <c r="L2416" s="5">
        <f t="shared" ca="1" si="3433"/>
        <v>-1858.861472568454</v>
      </c>
      <c r="M2416" s="5">
        <f t="shared" ca="1" si="3433"/>
        <v>-25.925586189941995</v>
      </c>
      <c r="N2416" s="5">
        <f t="shared" ca="1" si="3433"/>
        <v>-3.6243749771254254</v>
      </c>
      <c r="O2416" s="5">
        <f t="shared" ca="1" si="3425"/>
        <v>-1888.4114337355213</v>
      </c>
      <c r="P2416" s="5">
        <f ca="1">VLOOKUP(CONCATENATE($F2416," ",$G2416),AllocFactorMatrix,(P$4+1),FALSE)*$E2418</f>
        <v>-1205.1139956059417</v>
      </c>
      <c r="Q2416" s="5">
        <f ca="1">VLOOKUP(CONCATENATE($F2416," ",$G2416),AllocFactorMatrix,(Q$4+1),FALSE)*$E2418</f>
        <v>-215.23142181199606</v>
      </c>
      <c r="R2416" s="5">
        <f ca="1">VLOOKUP(CONCATENATE($F2416," ",$G2416),AllocFactorMatrix,(R$4+1),FALSE)*$E2418</f>
        <v>-43.828999587250145</v>
      </c>
      <c r="S2416" s="5">
        <f ca="1">VLOOKUP(CONCATENATE($F2416," ",$G2416),AllocFactorMatrix,(S$4+1),FALSE)*$E2418</f>
        <v>-1.6554361474637755</v>
      </c>
      <c r="T2416" s="5">
        <f t="shared" ca="1" si="3428"/>
        <v>-1465.8298531526518</v>
      </c>
      <c r="U2416" s="5">
        <f ca="1">VLOOKUP(CONCATENATE($F2416," ",$G2416),AllocFactorMatrix,(U$4+1),FALSE)*$E2418</f>
        <v>-63.203649592819133</v>
      </c>
      <c r="V2416" s="5">
        <f ca="1">VLOOKUP(CONCATENATE($F2416," ",$G2416),AllocFactorMatrix,(V$4+1),FALSE)*$E2418</f>
        <v>-999.26171727179849</v>
      </c>
      <c r="W2416" s="5">
        <f ca="1">VLOOKUP(CONCATENATE($F2416," ",$G2416),AllocFactorMatrix,(W$4+1),FALSE)*$E2418</f>
        <v>-4297.662010808971</v>
      </c>
      <c r="X2416" s="5">
        <f ca="1">VLOOKUP(CONCATENATE($F2416," ",$G2416),AllocFactorMatrix,(X$4+1),FALSE)*$E2418</f>
        <v>-808.43511219991706</v>
      </c>
      <c r="Y2416" s="5">
        <f t="shared" ca="1" si="3429"/>
        <v>-6168.5624898735059</v>
      </c>
      <c r="Z2416" s="5">
        <f ca="1">VLOOKUP(CONCATENATE($F2416," ",$G2416),AllocFactorMatrix,(Z$4+1),FALSE)*$E2418</f>
        <v>-331.51441619365971</v>
      </c>
      <c r="AA2416" s="5">
        <f ca="1">VLOOKUP(CONCATENATE($F2416," ",$G2416),AllocFactorMatrix,(AA$4+1),FALSE)*$E2418</f>
        <v>-6.6517706314823482</v>
      </c>
      <c r="AB2416" s="5">
        <f t="shared" ca="1" si="3426"/>
        <v>-338.16618682514206</v>
      </c>
      <c r="AC2416" s="5">
        <f ca="1">VLOOKUP(CONCATENATE($F2416," ",$G2416),AllocFactorMatrix,(AC$4+1),FALSE)*$E2418</f>
        <v>-5.9334079271547751</v>
      </c>
      <c r="AD2416" s="5">
        <f ca="1">VLOOKUP(CONCATENATE($F2416," ",$G2416),AllocFactorMatrix,(AD$4+1),FALSE)*$E2418</f>
        <v>-132.90630548977271</v>
      </c>
      <c r="AE2416" s="5">
        <f ca="1">VLOOKUP(CONCATENATE($F2416," ",$G2416),AllocFactorMatrix,(AE$4+1),FALSE)*$E2418</f>
        <v>-27.412793913914115</v>
      </c>
    </row>
    <row r="2417" spans="4:31" hidden="1" outlineLevel="1">
      <c r="E2417" s="44"/>
      <c r="F2417" s="167" t="str">
        <f>F2418</f>
        <v>LABOR_M</v>
      </c>
      <c r="G2417" s="48" t="str">
        <f>$G$14</f>
        <v>CUSTOMER</v>
      </c>
      <c r="H2417" s="4">
        <f t="shared" ca="1" si="3411"/>
        <v>-10904.920050981797</v>
      </c>
      <c r="I2417" s="5">
        <f t="shared" ref="I2417:N2417" ca="1" si="3434">VLOOKUP(CONCATENATE($F2417," ",$G2417),AllocFactorMatrix,(I$4+1),FALSE)*$E2418</f>
        <v>-8418.3202966273511</v>
      </c>
      <c r="J2417" s="47">
        <f t="shared" ca="1" si="3434"/>
        <v>-1.6989554680425056</v>
      </c>
      <c r="K2417" s="47">
        <f t="shared" ca="1" si="3434"/>
        <v>-0.49832086739481879</v>
      </c>
      <c r="L2417" s="5">
        <f t="shared" ca="1" si="3434"/>
        <v>-1704.5843530915513</v>
      </c>
      <c r="M2417" s="5">
        <f t="shared" ca="1" si="3434"/>
        <v>-43.579571464085767</v>
      </c>
      <c r="N2417" s="5">
        <f t="shared" ca="1" si="3434"/>
        <v>-7.0263842802373526</v>
      </c>
      <c r="O2417" s="5">
        <f t="shared" ca="1" si="3425"/>
        <v>-1755.1903088358745</v>
      </c>
      <c r="P2417" s="5">
        <f ca="1">VLOOKUP(CONCATENATE($F2417," ",$G2417),AllocFactorMatrix,(P$4+1),FALSE)*$E2418</f>
        <v>-69.816827254114699</v>
      </c>
      <c r="Q2417" s="5">
        <f ca="1">VLOOKUP(CONCATENATE($F2417," ",$G2417),AllocFactorMatrix,(Q$4+1),FALSE)*$E2418</f>
        <v>-16.887201003196228</v>
      </c>
      <c r="R2417" s="5">
        <f ca="1">VLOOKUP(CONCATENATE($F2417," ",$G2417),AllocFactorMatrix,(R$4+1),FALSE)*$E2418</f>
        <v>-17.190528722967908</v>
      </c>
      <c r="S2417" s="5">
        <f ca="1">VLOOKUP(CONCATENATE($F2417," ",$G2417),AllocFactorMatrix,(S$4+1),FALSE)*$E2418</f>
        <v>-2.1234323213656947</v>
      </c>
      <c r="T2417" s="5">
        <f t="shared" ca="1" si="3428"/>
        <v>-106.01798930164453</v>
      </c>
      <c r="U2417" s="5">
        <f ca="1">VLOOKUP(CONCATENATE($F2417," ",$G2417),AllocFactorMatrix,(U$4+1),FALSE)*$E2418</f>
        <v>-0.53140098664856428</v>
      </c>
      <c r="V2417" s="5">
        <f ca="1">VLOOKUP(CONCATENATE($F2417," ",$G2417),AllocFactorMatrix,(V$4+1),FALSE)*$E2418</f>
        <v>-12.277080877062058</v>
      </c>
      <c r="W2417" s="5">
        <f ca="1">VLOOKUP(CONCATENATE($F2417," ",$G2417),AllocFactorMatrix,(W$4+1),FALSE)*$E2418</f>
        <v>-28.876865336924006</v>
      </c>
      <c r="X2417" s="5">
        <f ca="1">VLOOKUP(CONCATENATE($F2417," ",$G2417),AllocFactorMatrix,(X$4+1),FALSE)*$E2418</f>
        <v>-8.5031831402045572</v>
      </c>
      <c r="Y2417" s="5">
        <f t="shared" ca="1" si="3429"/>
        <v>-50.188530340839179</v>
      </c>
      <c r="Z2417" s="5">
        <f ca="1">VLOOKUP(CONCATENATE($F2417," ",$G2417),AllocFactorMatrix,(Z$4+1),FALSE)*$E2418</f>
        <v>-15.493130188878702</v>
      </c>
      <c r="AA2417" s="5">
        <f ca="1">VLOOKUP(CONCATENATE($F2417," ",$G2417),AllocFactorMatrix,(AA$4+1),FALSE)*$E2418</f>
        <v>-0.23143997622817206</v>
      </c>
      <c r="AB2417" s="5">
        <f t="shared" ca="1" si="3426"/>
        <v>-15.724570165106874</v>
      </c>
      <c r="AC2417" s="5">
        <f ca="1">VLOOKUP(CONCATENATE($F2417," ",$G2417),AllocFactorMatrix,(AC$4+1),FALSE)*$E2418</f>
        <v>-1.261264638769384</v>
      </c>
      <c r="AD2417" s="5">
        <f ca="1">VLOOKUP(CONCATENATE($F2417," ",$G2417),AllocFactorMatrix,(AD$4+1),FALSE)*$E2418</f>
        <v>-458.27476290856168</v>
      </c>
      <c r="AE2417" s="5">
        <f ca="1">VLOOKUP(CONCATENATE($F2417," ",$G2417),AllocFactorMatrix,(AE$4+1),FALSE)*$E2418</f>
        <v>-97.745051828204254</v>
      </c>
    </row>
    <row r="2418" spans="4:31" collapsed="1">
      <c r="D2418" s="96" t="str">
        <f>D2032</f>
        <v>Adjs 27-33 - Total Incentive Compensation &amp; Payroll Adjs</v>
      </c>
      <c r="E2418" s="54">
        <v>-96919</v>
      </c>
      <c r="F2418" s="88" t="s">
        <v>67</v>
      </c>
      <c r="G2418" s="48" t="str">
        <f>$G$15</f>
        <v>TOTAL</v>
      </c>
      <c r="H2418" s="4">
        <f t="shared" ca="1" si="3411"/>
        <v>-96919.000000000044</v>
      </c>
      <c r="I2418" s="5">
        <f t="shared" ref="I2418:N2418" ca="1" si="3435">VLOOKUP(CONCATENATE($F2418," ",$G2418),AllocFactorMatrix,(I$4+1),FALSE)*$E2418</f>
        <v>-53953.232495363591</v>
      </c>
      <c r="J2418" s="47">
        <f t="shared" ca="1" si="3435"/>
        <v>-10.959716150254208</v>
      </c>
      <c r="K2418" s="47">
        <f t="shared" ca="1" si="3435"/>
        <v>-17.572202032184602</v>
      </c>
      <c r="L2418" s="5">
        <f t="shared" ca="1" si="3435"/>
        <v>-12549.575645639899</v>
      </c>
      <c r="M2418" s="5">
        <f t="shared" ca="1" si="3435"/>
        <v>-182.77232913157368</v>
      </c>
      <c r="N2418" s="5">
        <f t="shared" ca="1" si="3435"/>
        <v>-22.239616147374559</v>
      </c>
      <c r="O2418" s="5">
        <f t="shared" ca="1" si="3425"/>
        <v>-12754.587590918849</v>
      </c>
      <c r="P2418" s="5">
        <f ca="1">VLOOKUP(CONCATENATE($F2418," ",$G2418),AllocFactorMatrix,(P$4+1),FALSE)*$E2418</f>
        <v>-6501.3021966330552</v>
      </c>
      <c r="Q2418" s="5">
        <f ca="1">VLOOKUP(CONCATENATE($F2418," ",$G2418),AllocFactorMatrix,(Q$4+1),FALSE)*$E2418</f>
        <v>-1093.9934676295206</v>
      </c>
      <c r="R2418" s="5">
        <f ca="1">VLOOKUP(CONCATENATE($F2418," ",$G2418),AllocFactorMatrix,(R$4+1),FALSE)*$E2418</f>
        <v>-190.25076161099616</v>
      </c>
      <c r="S2418" s="5">
        <f ca="1">VLOOKUP(CONCATENATE($F2418," ",$G2418),AllocFactorMatrix,(S$4+1),FALSE)*$E2418</f>
        <v>-8.4669308505056264</v>
      </c>
      <c r="T2418" s="5">
        <f t="shared" ca="1" si="3428"/>
        <v>-7794.0133567240773</v>
      </c>
      <c r="U2418" s="5">
        <f ca="1">VLOOKUP(CONCATENATE($F2418," ",$G2418),AllocFactorMatrix,(U$4+1),FALSE)*$E2418</f>
        <v>-304.31060583619518</v>
      </c>
      <c r="V2418" s="5">
        <f ca="1">VLOOKUP(CONCATENATE($F2418," ",$G2418),AllocFactorMatrix,(V$4+1),FALSE)*$E2418</f>
        <v>-4065.241094132984</v>
      </c>
      <c r="W2418" s="5">
        <f ca="1">VLOOKUP(CONCATENATE($F2418," ",$G2418),AllocFactorMatrix,(W$4+1),FALSE)*$E2418</f>
        <v>-13015.886047079552</v>
      </c>
      <c r="X2418" s="5">
        <f ca="1">VLOOKUP(CONCATENATE($F2418," ",$G2418),AllocFactorMatrix,(X$4+1),FALSE)*$E2418</f>
        <v>-2321.8866837164196</v>
      </c>
      <c r="Y2418" s="5">
        <f t="shared" ca="1" si="3429"/>
        <v>-19707.324430765151</v>
      </c>
      <c r="Z2418" s="5">
        <f ca="1">VLOOKUP(CONCATENATE($F2418," ",$G2418),AllocFactorMatrix,(Z$4+1),FALSE)*$E2418</f>
        <v>-1786.6680114696615</v>
      </c>
      <c r="AA2418" s="5">
        <f ca="1">VLOOKUP(CONCATENATE($F2418," ",$G2418),AllocFactorMatrix,(AA$4+1),FALSE)*$E2418</f>
        <v>-33.258576629002377</v>
      </c>
      <c r="AB2418" s="5">
        <f t="shared" ca="1" si="3426"/>
        <v>-1819.9265880986638</v>
      </c>
      <c r="AC2418" s="5">
        <f ca="1">VLOOKUP(CONCATENATE($F2418," ",$G2418),AllocFactorMatrix,(AC$4+1),FALSE)*$E2418</f>
        <v>-26.019315558405093</v>
      </c>
      <c r="AD2418" s="5">
        <f ca="1">VLOOKUP(CONCATENATE($F2418," ",$G2418),AllocFactorMatrix,(AD$4+1),FALSE)*$E2418</f>
        <v>-689.86334110405835</v>
      </c>
      <c r="AE2418" s="5">
        <f ca="1">VLOOKUP(CONCATENATE($F2418," ",$G2418),AllocFactorMatrix,(AE$4+1),FALSE)*$E2418</f>
        <v>-145.50096328472227</v>
      </c>
    </row>
    <row r="2419" spans="4:31" hidden="1" outlineLevel="1">
      <c r="E2419" s="44"/>
      <c r="F2419" s="167" t="str">
        <f>F2426</f>
        <v>RSALE</v>
      </c>
      <c r="G2419" s="48" t="str">
        <f>$G$8</f>
        <v>PRODUCTION</v>
      </c>
      <c r="H2419" s="4">
        <f t="shared" ca="1" si="3411"/>
        <v>2728.8901656926046</v>
      </c>
      <c r="I2419" s="5">
        <f t="shared" ref="I2419:N2419" ca="1" si="3436">VLOOKUP(CONCATENATE($F2419," ",$G2419),AllocFactorMatrix,(I$4+1),FALSE)*$E2426</f>
        <v>1242.3174273750392</v>
      </c>
      <c r="J2419" s="47">
        <f t="shared" ca="1" si="3436"/>
        <v>0.24332790187320591</v>
      </c>
      <c r="K2419" s="47">
        <f t="shared" ca="1" si="3436"/>
        <v>0.4382937997607097</v>
      </c>
      <c r="L2419" s="5">
        <f t="shared" ca="1" si="3436"/>
        <v>358.70727936583233</v>
      </c>
      <c r="M2419" s="5">
        <f t="shared" ca="1" si="3436"/>
        <v>4.482965000904044</v>
      </c>
      <c r="N2419" s="5">
        <f t="shared" ca="1" si="3436"/>
        <v>0.59560521456267823</v>
      </c>
      <c r="O2419" s="5">
        <f t="shared" ref="O2419:O2426" ca="1" si="3437">SUBTOTAL(9,L2419:N2419)</f>
        <v>363.78584958129903</v>
      </c>
      <c r="P2419" s="5">
        <f ca="1">VLOOKUP(CONCATENATE($F2419," ",$G2419),AllocFactorMatrix,(P$4+1),FALSE)*$E2426</f>
        <v>205.47366976463931</v>
      </c>
      <c r="Q2419" s="5">
        <f ca="1">VLOOKUP(CONCATENATE($F2419," ",$G2419),AllocFactorMatrix,(Q$4+1),FALSE)*$E2426</f>
        <v>41.652517478278959</v>
      </c>
      <c r="R2419" s="5">
        <f ca="1">VLOOKUP(CONCATENATE($F2419," ",$G2419),AllocFactorMatrix,(R$4+1),FALSE)*$E2426</f>
        <v>7.5862625622217932</v>
      </c>
      <c r="S2419" s="5">
        <f ca="1">VLOOKUP(CONCATENATE($F2419," ",$G2419),AllocFactorMatrix,(S$4+1),FALSE)*$E2426</f>
        <v>0.20503135739332959</v>
      </c>
      <c r="T2419" s="5">
        <f ca="1">SUBTOTAL(9,P2419:S2419)</f>
        <v>254.91748116253339</v>
      </c>
      <c r="U2419" s="5">
        <f ca="1">VLOOKUP(CONCATENATE($F2419," ",$G2419),AllocFactorMatrix,(U$4+1),FALSE)*$E2426</f>
        <v>9.473287802961142</v>
      </c>
      <c r="V2419" s="5">
        <f ca="1">VLOOKUP(CONCATENATE($F2419," ",$G2419),AllocFactorMatrix,(V$4+1),FALSE)*$E2426</f>
        <v>150.87449017702176</v>
      </c>
      <c r="W2419" s="5">
        <f ca="1">VLOOKUP(CONCATENATE($F2419," ",$G2419),AllocFactorMatrix,(W$4+1),FALSE)*$E2426</f>
        <v>529.26572940916776</v>
      </c>
      <c r="X2419" s="5">
        <f ca="1">VLOOKUP(CONCATENATE($F2419," ",$G2419),AllocFactorMatrix,(X$4+1),FALSE)*$E2426</f>
        <v>111.23598245363908</v>
      </c>
      <c r="Y2419" s="5">
        <f ca="1">SUBTOTAL(9,U2419:X2419)</f>
        <v>800.84948984278969</v>
      </c>
      <c r="Z2419" s="5">
        <f ca="1">VLOOKUP(CONCATENATE($F2419," ",$G2419),AllocFactorMatrix,(Z$4+1),FALSE)*$E2426</f>
        <v>59.310858313196626</v>
      </c>
      <c r="AA2419" s="5">
        <f ca="1">VLOOKUP(CONCATENATE($F2419," ",$G2419),AllocFactorMatrix,(AA$4+1),FALSE)*$E2426</f>
        <v>1.1042015727069592</v>
      </c>
      <c r="AB2419" s="5">
        <f t="shared" ref="AB2419:AB2426" ca="1" si="3438">SUBTOTAL(9,Z2419:AA2419)</f>
        <v>60.415059885903588</v>
      </c>
      <c r="AC2419" s="5">
        <f ca="1">VLOOKUP(CONCATENATE($F2419," ",$G2419),AllocFactorMatrix,(AC$4+1),FALSE)*$E2426</f>
        <v>0.82646970842244338</v>
      </c>
      <c r="AD2419" s="5">
        <f ca="1">VLOOKUP(CONCATENATE($F2419," ",$G2419),AllocFactorMatrix,(AD$4+1),FALSE)*$E2426</f>
        <v>4.1928071804907256</v>
      </c>
      <c r="AE2419" s="5">
        <f ca="1">VLOOKUP(CONCATENATE($F2419," ",$G2419),AllocFactorMatrix,(AE$4+1),FALSE)*$E2426</f>
        <v>0.90395925449293568</v>
      </c>
    </row>
    <row r="2420" spans="4:31" hidden="1" outlineLevel="1">
      <c r="E2420" s="44"/>
      <c r="F2420" s="167" t="str">
        <f>F2426</f>
        <v>RSALE</v>
      </c>
      <c r="G2420" s="48" t="str">
        <f>$G$9</f>
        <v>BULKTRAN</v>
      </c>
      <c r="H2420" s="4">
        <f t="shared" ca="1" si="3411"/>
        <v>-114.7744491082815</v>
      </c>
      <c r="I2420" s="5">
        <f t="shared" ref="I2420:N2420" ca="1" si="3439">VLOOKUP(CONCATENATE($F2420," ",$G2420),AllocFactorMatrix,(I$4+1),FALSE)*$E2426</f>
        <v>-172.33057273404333</v>
      </c>
      <c r="J2420" s="47">
        <f t="shared" ca="1" si="3439"/>
        <v>-0.17985126443239965</v>
      </c>
      <c r="K2420" s="47">
        <f t="shared" ca="1" si="3439"/>
        <v>-0.42886421177557094</v>
      </c>
      <c r="L2420" s="5">
        <f t="shared" ca="1" si="3439"/>
        <v>-1.9746405754542824</v>
      </c>
      <c r="M2420" s="5">
        <f t="shared" ca="1" si="3439"/>
        <v>-0.24914171289769563</v>
      </c>
      <c r="N2420" s="5">
        <f t="shared" ca="1" si="3439"/>
        <v>-0.14133337830126833</v>
      </c>
      <c r="O2420" s="5">
        <f t="shared" ca="1" si="3437"/>
        <v>-2.3651156666532467</v>
      </c>
      <c r="P2420" s="5">
        <f ca="1">VLOOKUP(CONCATENATE($F2420," ",$G2420),AllocFactorMatrix,(P$4+1),FALSE)*$E2426</f>
        <v>-3.7841469069163294</v>
      </c>
      <c r="Q2420" s="5">
        <f ca="1">VLOOKUP(CONCATENATE($F2420," ",$G2420),AllocFactorMatrix,(Q$4+1),FALSE)*$E2426</f>
        <v>3.6813248084179611</v>
      </c>
      <c r="R2420" s="5">
        <f ca="1">VLOOKUP(CONCATENATE($F2420," ",$G2420),AllocFactorMatrix,(R$4+1),FALSE)*$E2426</f>
        <v>0.20551904742503416</v>
      </c>
      <c r="S2420" s="5">
        <f ca="1">VLOOKUP(CONCATENATE($F2420," ",$G2420),AllocFactorMatrix,(S$4+1),FALSE)*$E2426</f>
        <v>-5.6877007474957768E-2</v>
      </c>
      <c r="T2420" s="5">
        <f t="shared" ref="T2420:T2426" ca="1" si="3440">SUBTOTAL(9,P2420:S2420)</f>
        <v>4.581994145170807E-2</v>
      </c>
      <c r="U2420" s="5">
        <f ca="1">VLOOKUP(CONCATENATE($F2420," ",$G2420),AllocFactorMatrix,(U$4+1),FALSE)*$E2426</f>
        <v>-0.49340127109554144</v>
      </c>
      <c r="V2420" s="5">
        <f ca="1">VLOOKUP(CONCATENATE($F2420," ",$G2420),AllocFactorMatrix,(V$4+1),FALSE)*$E2426</f>
        <v>14.556653215176885</v>
      </c>
      <c r="W2420" s="5">
        <f ca="1">VLOOKUP(CONCATENATE($F2420," ",$G2420),AllocFactorMatrix,(W$4+1),FALSE)*$E2426</f>
        <v>31.198862524573507</v>
      </c>
      <c r="X2420" s="5">
        <f ca="1">VLOOKUP(CONCATENATE($F2420," ",$G2420),AllocFactorMatrix,(X$4+1),FALSE)*$E2426</f>
        <v>14.827380144905947</v>
      </c>
      <c r="Y2420" s="5">
        <f t="shared" ref="Y2420:Y2426" ca="1" si="3441">SUBTOTAL(9,U2420:X2420)</f>
        <v>60.089494613560795</v>
      </c>
      <c r="Z2420" s="5">
        <f ca="1">VLOOKUP(CONCATENATE($F2420," ",$G2420),AllocFactorMatrix,(Z$4+1),FALSE)*$E2426</f>
        <v>-3.6757479367128101E-2</v>
      </c>
      <c r="AA2420" s="5">
        <f ca="1">VLOOKUP(CONCATENATE($F2420," ",$G2420),AllocFactorMatrix,(AA$4+1),FALSE)*$E2426</f>
        <v>-4.9323619584143372E-2</v>
      </c>
      <c r="AB2420" s="5">
        <f t="shared" ca="1" si="3438"/>
        <v>-8.6081098951271473E-2</v>
      </c>
      <c r="AC2420" s="5">
        <f ca="1">VLOOKUP(CONCATENATE($F2420," ",$G2420),AllocFactorMatrix,(AC$4+1),FALSE)*$E2426</f>
        <v>1.9301786568587307E-2</v>
      </c>
      <c r="AD2420" s="5">
        <f ca="1">VLOOKUP(CONCATENATE($F2420," ",$G2420),AllocFactorMatrix,(AD$4+1),FALSE)*$E2426</f>
        <v>0.36615297954937004</v>
      </c>
      <c r="AE2420" s="5">
        <f ca="1">VLOOKUP(CONCATENATE($F2420," ",$G2420),AllocFactorMatrix,(AE$4+1),FALSE)*$E2426</f>
        <v>9.5266546443722039E-2</v>
      </c>
    </row>
    <row r="2421" spans="4:31" hidden="1" outlineLevel="1">
      <c r="E2421" s="44"/>
      <c r="F2421" s="167" t="str">
        <f>F2426</f>
        <v>RSALE</v>
      </c>
      <c r="G2421" s="48" t="str">
        <f>$G$10</f>
        <v>SUBTRAN</v>
      </c>
      <c r="H2421" s="4">
        <f t="shared" ca="1" si="3411"/>
        <v>-32.577761306993736</v>
      </c>
      <c r="I2421" s="5">
        <f t="shared" ref="I2421:N2421" ca="1" si="3442">VLOOKUP(CONCATENATE($F2421," ",$G2421),AllocFactorMatrix,(I$4+1),FALSE)*$E2426</f>
        <v>-45.474487202514396</v>
      </c>
      <c r="J2421" s="47">
        <f t="shared" ca="1" si="3442"/>
        <v>-3.4350493495335692E-2</v>
      </c>
      <c r="K2421" s="47">
        <f t="shared" ca="1" si="3442"/>
        <v>-8.7000140344702964E-2</v>
      </c>
      <c r="L2421" s="5">
        <f t="shared" ca="1" si="3442"/>
        <v>-0.5631660283476827</v>
      </c>
      <c r="M2421" s="5">
        <f t="shared" ca="1" si="3442"/>
        <v>-6.6941163966604475E-2</v>
      </c>
      <c r="N2421" s="5">
        <f t="shared" ca="1" si="3442"/>
        <v>-4.5665220376054326E-2</v>
      </c>
      <c r="O2421" s="5">
        <f t="shared" ca="1" si="3437"/>
        <v>-0.6757724126903415</v>
      </c>
      <c r="P2421" s="5">
        <f ca="1">VLOOKUP(CONCATENATE($F2421," ",$G2421),AllocFactorMatrix,(P$4+1),FALSE)*$E2426</f>
        <v>-0.99379883109541933</v>
      </c>
      <c r="Q2421" s="5">
        <f ca="1">VLOOKUP(CONCATENATE($F2421," ",$G2421),AllocFactorMatrix,(Q$4+1),FALSE)*$E2426</f>
        <v>0.94127835527520609</v>
      </c>
      <c r="R2421" s="5">
        <f ca="1">VLOOKUP(CONCATENATE($F2421," ",$G2421),AllocFactorMatrix,(R$4+1),FALSE)*$E2426</f>
        <v>6.6908732467504894E-2</v>
      </c>
      <c r="S2421" s="5">
        <f ca="1">VLOOKUP(CONCATENATE($F2421," ",$G2421),AllocFactorMatrix,(S$4+1),FALSE)*$E2426</f>
        <v>0</v>
      </c>
      <c r="T2421" s="5">
        <f t="shared" ca="1" si="3440"/>
        <v>1.4388256647291653E-2</v>
      </c>
      <c r="U2421" s="5">
        <f ca="1">VLOOKUP(CONCATENATE($F2421," ",$G2421),AllocFactorMatrix,(U$4+1),FALSE)*$E2426</f>
        <v>-0.12147809825426874</v>
      </c>
      <c r="V2421" s="5">
        <f ca="1">VLOOKUP(CONCATENATE($F2421," ",$G2421),AllocFactorMatrix,(V$4+1),FALSE)*$E2426</f>
        <v>3.6761218250836594</v>
      </c>
      <c r="W2421" s="5">
        <f ca="1">VLOOKUP(CONCATENATE($F2421," ",$G2421),AllocFactorMatrix,(W$4+1),FALSE)*$E2426</f>
        <v>10.147569813724935</v>
      </c>
      <c r="X2421" s="5">
        <f ca="1">VLOOKUP(CONCATENATE($F2421," ",$G2421),AllocFactorMatrix,(X$4+1),FALSE)*$E2426</f>
        <v>4.20555685489998E-157</v>
      </c>
      <c r="Y2421" s="5">
        <f t="shared" ca="1" si="3441"/>
        <v>13.702213540554325</v>
      </c>
      <c r="Z2421" s="5">
        <f ca="1">VLOOKUP(CONCATENATE($F2421," ",$G2421),AllocFactorMatrix,(Z$4+1),FALSE)*$E2426</f>
        <v>-1.4846681547327904E-2</v>
      </c>
      <c r="AA2421" s="5">
        <f ca="1">VLOOKUP(CONCATENATE($F2421," ",$G2421),AllocFactorMatrix,(AA$4+1),FALSE)*$E2426</f>
        <v>-1.2826695380971809E-2</v>
      </c>
      <c r="AB2421" s="5">
        <f t="shared" ca="1" si="3438"/>
        <v>-2.7673376928299714E-2</v>
      </c>
      <c r="AC2421" s="5">
        <f ca="1">VLOOKUP(CONCATENATE($F2421," ",$G2421),AllocFactorMatrix,(AC$4+1),FALSE)*$E2426</f>
        <v>4.9205217776897917E-3</v>
      </c>
      <c r="AD2421" s="5">
        <f ca="1">VLOOKUP(CONCATENATE($F2421," ",$G2421),AllocFactorMatrix,(AD$4+1),FALSE)*$E2426</f>
        <v>0</v>
      </c>
      <c r="AE2421" s="5">
        <f ca="1">VLOOKUP(CONCATENATE($F2421," ",$G2421),AllocFactorMatrix,(AE$4+1),FALSE)*$E2426</f>
        <v>0</v>
      </c>
    </row>
    <row r="2422" spans="4:31" hidden="1" outlineLevel="1">
      <c r="E2422" s="44"/>
      <c r="F2422" s="167" t="str">
        <f>F2426</f>
        <v>RSALE</v>
      </c>
      <c r="G2422" s="48" t="str">
        <f>$G$11</f>
        <v>DISTPRI</v>
      </c>
      <c r="H2422" s="4">
        <f t="shared" ca="1" si="3411"/>
        <v>658.74837431562833</v>
      </c>
      <c r="I2422" s="5">
        <f t="shared" ref="I2422:N2422" ca="1" si="3443">VLOOKUP(CONCATENATE($F2422," ",$G2422),AllocFactorMatrix,(I$4+1),FALSE)*$E2426</f>
        <v>341.69757831141942</v>
      </c>
      <c r="J2422" s="47">
        <f t="shared" ca="1" si="3443"/>
        <v>-2.5491883909029917E-2</v>
      </c>
      <c r="K2422" s="47">
        <f t="shared" ca="1" si="3443"/>
        <v>-0.10979805173485031</v>
      </c>
      <c r="L2422" s="5">
        <f t="shared" ca="1" si="3443"/>
        <v>133.73785871410274</v>
      </c>
      <c r="M2422" s="5">
        <f t="shared" ca="1" si="3443"/>
        <v>1.5239070694819601</v>
      </c>
      <c r="N2422" s="5">
        <f t="shared" ca="1" si="3443"/>
        <v>0</v>
      </c>
      <c r="O2422" s="5">
        <f t="shared" ca="1" si="3437"/>
        <v>135.26176578358471</v>
      </c>
      <c r="P2422" s="5">
        <f ca="1">VLOOKUP(CONCATENATE($F2422," ",$G2422),AllocFactorMatrix,(P$4+1),FALSE)*$E2426</f>
        <v>73.285735832878103</v>
      </c>
      <c r="Q2422" s="5">
        <f ca="1">VLOOKUP(CONCATENATE($F2422," ",$G2422),AllocFactorMatrix,(Q$4+1),FALSE)*$E2426</f>
        <v>18.156937722647097</v>
      </c>
      <c r="R2422" s="5">
        <f ca="1">VLOOKUP(CONCATENATE($F2422," ",$G2422),AllocFactorMatrix,(R$4+1),FALSE)*$E2426</f>
        <v>0</v>
      </c>
      <c r="S2422" s="5">
        <f ca="1">VLOOKUP(CONCATENATE($F2422," ",$G2422),AllocFactorMatrix,(S$4+1),FALSE)*$E2426</f>
        <v>0</v>
      </c>
      <c r="T2422" s="5">
        <f t="shared" ca="1" si="3440"/>
        <v>91.442673555525204</v>
      </c>
      <c r="U2422" s="5">
        <f ca="1">VLOOKUP(CONCATENATE($F2422," ",$G2422),AllocFactorMatrix,(U$4+1),FALSE)*$E2426</f>
        <v>2.9976263852856024</v>
      </c>
      <c r="V2422" s="5">
        <f ca="1">VLOOKUP(CONCATENATE($F2422," ",$G2422),AllocFactorMatrix,(V$4+1),FALSE)*$E2426</f>
        <v>64.983296217082412</v>
      </c>
      <c r="W2422" s="5">
        <f ca="1">VLOOKUP(CONCATENATE($F2422," ",$G2422),AllocFactorMatrix,(W$4+1),FALSE)*$E2426</f>
        <v>-6.5118928455198777E-85</v>
      </c>
      <c r="X2422" s="5">
        <f ca="1">VLOOKUP(CONCATENATE($F2422," ",$G2422),AllocFactorMatrix,(X$4+1),FALSE)*$E2426</f>
        <v>6.5443497804280772E-157</v>
      </c>
      <c r="Y2422" s="5">
        <f t="shared" ca="1" si="3441"/>
        <v>67.980922602368011</v>
      </c>
      <c r="Z2422" s="5">
        <f ca="1">VLOOKUP(CONCATENATE($F2422," ",$G2422),AllocFactorMatrix,(Z$4+1),FALSE)*$E2426</f>
        <v>21.810186988256699</v>
      </c>
      <c r="AA2422" s="5">
        <f ca="1">VLOOKUP(CONCATENATE($F2422," ",$G2422),AllocFactorMatrix,(AA$4+1),FALSE)*$E2426</f>
        <v>0.37382932386701667</v>
      </c>
      <c r="AB2422" s="5">
        <f t="shared" ca="1" si="3438"/>
        <v>22.184016312123717</v>
      </c>
      <c r="AC2422" s="5">
        <f ca="1">VLOOKUP(CONCATENATE($F2422," ",$G2422),AllocFactorMatrix,(AC$4+1),FALSE)*$E2426</f>
        <v>0.31670768625152146</v>
      </c>
      <c r="AD2422" s="5">
        <f ca="1">VLOOKUP(CONCATENATE($F2422," ",$G2422),AllocFactorMatrix,(AD$4+1),FALSE)*$E2426</f>
        <v>0</v>
      </c>
      <c r="AE2422" s="5">
        <f ca="1">VLOOKUP(CONCATENATE($F2422," ",$G2422),AllocFactorMatrix,(AE$4+1),FALSE)*$E2426</f>
        <v>0</v>
      </c>
    </row>
    <row r="2423" spans="4:31" hidden="1" outlineLevel="1">
      <c r="E2423" s="44"/>
      <c r="F2423" s="167" t="str">
        <f>F2426</f>
        <v>RSALE</v>
      </c>
      <c r="G2423" s="48" t="str">
        <f>$G$12</f>
        <v>DISTSEC</v>
      </c>
      <c r="H2423" s="4">
        <f t="shared" ca="1" si="3411"/>
        <v>254.63029608915357</v>
      </c>
      <c r="I2423" s="5">
        <f t="shared" ref="I2423:N2423" ca="1" si="3444">VLOOKUP(CONCATENATE($F2423," ",$G2423),AllocFactorMatrix,(I$4+1),FALSE)*$E2426</f>
        <v>157.020960672532</v>
      </c>
      <c r="J2423" s="47">
        <f t="shared" ca="1" si="3444"/>
        <v>-3.939221371013809E-2</v>
      </c>
      <c r="K2423" s="47">
        <f t="shared" ca="1" si="3444"/>
        <v>-0.11736326691924812</v>
      </c>
      <c r="L2423" s="5">
        <f t="shared" ca="1" si="3444"/>
        <v>56.657434319527901</v>
      </c>
      <c r="M2423" s="5">
        <f t="shared" ca="1" si="3444"/>
        <v>0</v>
      </c>
      <c r="N2423" s="5">
        <f t="shared" ca="1" si="3444"/>
        <v>0</v>
      </c>
      <c r="O2423" s="5">
        <f t="shared" ca="1" si="3437"/>
        <v>56.657434319527901</v>
      </c>
      <c r="P2423" s="5">
        <f ca="1">VLOOKUP(CONCATENATE($F2423," ",$G2423),AllocFactorMatrix,(P$4+1),FALSE)*$E2426</f>
        <v>26.629782179832858</v>
      </c>
      <c r="Q2423" s="5">
        <f ca="1">VLOOKUP(CONCATENATE($F2423," ",$G2423),AllocFactorMatrix,(Q$4+1),FALSE)*$E2426</f>
        <v>0</v>
      </c>
      <c r="R2423" s="5">
        <f ca="1">VLOOKUP(CONCATENATE($F2423," ",$G2423),AllocFactorMatrix,(R$4+1),FALSE)*$E2426</f>
        <v>0</v>
      </c>
      <c r="S2423" s="5">
        <f ca="1">VLOOKUP(CONCATENATE($F2423," ",$G2423),AllocFactorMatrix,(S$4+1),FALSE)*$E2426</f>
        <v>0</v>
      </c>
      <c r="T2423" s="5">
        <f t="shared" ca="1" si="3440"/>
        <v>26.629782179832858</v>
      </c>
      <c r="U2423" s="5">
        <f ca="1">VLOOKUP(CONCATENATE($F2423," ",$G2423),AllocFactorMatrix,(U$4+1),FALSE)*$E2426</f>
        <v>0.88722739907051196</v>
      </c>
      <c r="V2423" s="5">
        <f ca="1">VLOOKUP(CONCATENATE($F2423," ",$G2423),AllocFactorMatrix,(V$4+1),FALSE)*$E2426</f>
        <v>6.84619386993923E-128</v>
      </c>
      <c r="W2423" s="5">
        <f ca="1">VLOOKUP(CONCATENATE($F2423," ",$G2423),AllocFactorMatrix,(W$4+1),FALSE)*$E2426</f>
        <v>-2.4705044626971505E-86</v>
      </c>
      <c r="X2423" s="5">
        <f ca="1">VLOOKUP(CONCATENATE($F2423," ",$G2423),AllocFactorMatrix,(X$4+1),FALSE)*$E2426</f>
        <v>0</v>
      </c>
      <c r="Y2423" s="5">
        <f t="shared" ca="1" si="3441"/>
        <v>0.88722739907051196</v>
      </c>
      <c r="Z2423" s="5">
        <f ca="1">VLOOKUP(CONCATENATE($F2423," ",$G2423),AllocFactorMatrix,(Z$4+1),FALSE)*$E2426</f>
        <v>8.216133162253179</v>
      </c>
      <c r="AA2423" s="5">
        <f ca="1">VLOOKUP(CONCATENATE($F2423," ",$G2423),AllocFactorMatrix,(AA$4+1),FALSE)*$E2426</f>
        <v>0</v>
      </c>
      <c r="AB2423" s="5">
        <f t="shared" ca="1" si="3438"/>
        <v>8.216133162253179</v>
      </c>
      <c r="AC2423" s="5">
        <f ca="1">VLOOKUP(CONCATENATE($F2423," ",$G2423),AllocFactorMatrix,(AC$4+1),FALSE)*$E2426</f>
        <v>0.10785874853657439</v>
      </c>
      <c r="AD2423" s="5">
        <f ca="1">VLOOKUP(CONCATENATE($F2423," ",$G2423),AllocFactorMatrix,(AD$4+1),FALSE)*$E2426</f>
        <v>4.2997690077175594</v>
      </c>
      <c r="AE2423" s="5">
        <f ca="1">VLOOKUP(CONCATENATE($F2423," ",$G2423),AllocFactorMatrix,(AE$4+1),FALSE)*$E2426</f>
        <v>0.96788608031126855</v>
      </c>
    </row>
    <row r="2424" spans="4:31" hidden="1" outlineLevel="1">
      <c r="E2424" s="44"/>
      <c r="F2424" s="167" t="str">
        <f>F2426</f>
        <v>RSALE</v>
      </c>
      <c r="G2424" s="48" t="str">
        <f>$G$13</f>
        <v>ENERGY</v>
      </c>
      <c r="H2424" s="4">
        <f t="shared" ca="1" si="3411"/>
        <v>1686.4673217586499</v>
      </c>
      <c r="I2424" s="5">
        <f t="shared" ref="I2424:N2424" ca="1" si="3445">VLOOKUP(CONCATENATE($F2424," ",$G2424),AllocFactorMatrix,(I$4+1),FALSE)*$E2426</f>
        <v>709.70989849077262</v>
      </c>
      <c r="J2424" s="47">
        <f t="shared" ca="1" si="3445"/>
        <v>0.24868710869065125</v>
      </c>
      <c r="K2424" s="47">
        <f t="shared" ca="1" si="3445"/>
        <v>0.81162762589762738</v>
      </c>
      <c r="L2424" s="5">
        <f t="shared" ca="1" si="3445"/>
        <v>204.35896865073155</v>
      </c>
      <c r="M2424" s="5">
        <f t="shared" ca="1" si="3445"/>
        <v>2.7687173703204842</v>
      </c>
      <c r="N2424" s="5">
        <f t="shared" ca="1" si="3445"/>
        <v>0.54044523348425377</v>
      </c>
      <c r="O2424" s="5">
        <f t="shared" ca="1" si="3437"/>
        <v>207.66813125453629</v>
      </c>
      <c r="P2424" s="5">
        <f ca="1">VLOOKUP(CONCATENATE($F2424," ",$G2424),AllocFactorMatrix,(P$4+1),FALSE)*$E2426</f>
        <v>128.79883767987243</v>
      </c>
      <c r="Q2424" s="5">
        <f ca="1">VLOOKUP(CONCATENATE($F2424," ",$G2424),AllocFactorMatrix,(Q$4+1),FALSE)*$E2426</f>
        <v>19.849585176646034</v>
      </c>
      <c r="R2424" s="5">
        <f ca="1">VLOOKUP(CONCATENATE($F2424," ",$G2424),AllocFactorMatrix,(R$4+1),FALSE)*$E2426</f>
        <v>4.2079088683653882</v>
      </c>
      <c r="S2424" s="5">
        <f ca="1">VLOOKUP(CONCATENATE($F2424," ",$G2424),AllocFactorMatrix,(S$4+1),FALSE)*$E2426</f>
        <v>0.19263519227517401</v>
      </c>
      <c r="T2424" s="5">
        <f t="shared" ca="1" si="3440"/>
        <v>153.04896691715902</v>
      </c>
      <c r="U2424" s="5">
        <f ca="1">VLOOKUP(CONCATENATE($F2424," ",$G2424),AllocFactorMatrix,(U$4+1),FALSE)*$E2426</f>
        <v>7.1023295439364231</v>
      </c>
      <c r="V2424" s="5">
        <f ca="1">VLOOKUP(CONCATENATE($F2424," ",$G2424),AllocFactorMatrix,(V$4+1),FALSE)*$E2426</f>
        <v>91.73809000432658</v>
      </c>
      <c r="W2424" s="5">
        <f ca="1">VLOOKUP(CONCATENATE($F2424," ",$G2424),AllocFactorMatrix,(W$4+1),FALSE)*$E2426</f>
        <v>389.21913366241932</v>
      </c>
      <c r="X2424" s="5">
        <f ca="1">VLOOKUP(CONCATENATE($F2424," ",$G2424),AllocFactorMatrix,(X$4+1),FALSE)*$E2426</f>
        <v>70.994465739687854</v>
      </c>
      <c r="Y2424" s="5">
        <f t="shared" ca="1" si="3441"/>
        <v>559.05401895037016</v>
      </c>
      <c r="Z2424" s="5">
        <f ca="1">VLOOKUP(CONCATENATE($F2424," ",$G2424),AllocFactorMatrix,(Z$4+1),FALSE)*$E2426</f>
        <v>36.405406065495782</v>
      </c>
      <c r="AA2424" s="5">
        <f ca="1">VLOOKUP(CONCATENATE($F2424," ",$G2424),AllocFactorMatrix,(AA$4+1),FALSE)*$E2426</f>
        <v>0.73844139577223966</v>
      </c>
      <c r="AB2424" s="5">
        <f t="shared" ca="1" si="3438"/>
        <v>37.143847461268024</v>
      </c>
      <c r="AC2424" s="5">
        <f ca="1">VLOOKUP(CONCATENATE($F2424," ",$G2424),AllocFactorMatrix,(AC$4+1),FALSE)*$E2426</f>
        <v>0.66359603126908984</v>
      </c>
      <c r="AD2424" s="5">
        <f ca="1">VLOOKUP(CONCATENATE($F2424," ",$G2424),AllocFactorMatrix,(AD$4+1),FALSE)*$E2426</f>
        <v>14.977146549772439</v>
      </c>
      <c r="AE2424" s="5">
        <f ca="1">VLOOKUP(CONCATENATE($F2424," ",$G2424),AllocFactorMatrix,(AE$4+1),FALSE)*$E2426</f>
        <v>3.1414013689144551</v>
      </c>
    </row>
    <row r="2425" spans="4:31" hidden="1" outlineLevel="1">
      <c r="E2425" s="44"/>
      <c r="F2425" s="167" t="str">
        <f>F2426</f>
        <v>RSALE</v>
      </c>
      <c r="G2425" s="48" t="str">
        <f>$G$14</f>
        <v>CUSTOMER</v>
      </c>
      <c r="H2425" s="4">
        <f t="shared" ca="1" si="3411"/>
        <v>253.6160525592388</v>
      </c>
      <c r="I2425" s="5">
        <f t="shared" ref="I2425:N2425" ca="1" si="3446">VLOOKUP(CONCATENATE($F2425," ",$G2425),AllocFactorMatrix,(I$4+1),FALSE)*$E2426</f>
        <v>126.66017524512961</v>
      </c>
      <c r="J2425" s="47">
        <f t="shared" ca="1" si="3446"/>
        <v>1.8392363300807488E-2</v>
      </c>
      <c r="K2425" s="47">
        <f t="shared" ca="1" si="3446"/>
        <v>9.168074388558016E-2</v>
      </c>
      <c r="L2425" s="5">
        <f t="shared" ca="1" si="3446"/>
        <v>43.446987075844447</v>
      </c>
      <c r="M2425" s="5">
        <f t="shared" ca="1" si="3446"/>
        <v>1.9265054361088507</v>
      </c>
      <c r="N2425" s="5">
        <f t="shared" ca="1" si="3446"/>
        <v>0.21826747976367861</v>
      </c>
      <c r="O2425" s="5">
        <f t="shared" ca="1" si="3437"/>
        <v>45.591759991716977</v>
      </c>
      <c r="P2425" s="5">
        <f ca="1">VLOOKUP(CONCATENATE($F2425," ",$G2425),AllocFactorMatrix,(P$4+1),FALSE)*$E2426</f>
        <v>2.7760372730428506</v>
      </c>
      <c r="Q2425" s="5">
        <f ca="1">VLOOKUP(CONCATENATE($F2425," ",$G2425),AllocFactorMatrix,(Q$4+1),FALSE)*$E2426</f>
        <v>1.0218743032091167</v>
      </c>
      <c r="R2425" s="5">
        <f ca="1">VLOOKUP(CONCATENATE($F2425," ",$G2425),AllocFactorMatrix,(R$4+1),FALSE)*$E2426</f>
        <v>0.9700053758961259</v>
      </c>
      <c r="S2425" s="5">
        <f ca="1">VLOOKUP(CONCATENATE($F2425," ",$G2425),AllocFactorMatrix,(S$4+1),FALSE)*$E2426</f>
        <v>4.972648394075966E-2</v>
      </c>
      <c r="T2425" s="5">
        <f t="shared" ca="1" si="3440"/>
        <v>4.8176434360888534</v>
      </c>
      <c r="U2425" s="5">
        <f ca="1">VLOOKUP(CONCATENATE($F2425," ",$G2425),AllocFactorMatrix,(U$4+1),FALSE)*$E2426</f>
        <v>1.7659852844206583E-2</v>
      </c>
      <c r="V2425" s="5">
        <f ca="1">VLOOKUP(CONCATENATE($F2425," ",$G2425),AllocFactorMatrix,(V$4+1),FALSE)*$E2426</f>
        <v>0.74614434569266952</v>
      </c>
      <c r="W2425" s="5">
        <f ca="1">VLOOKUP(CONCATENATE($F2425," ",$G2425),AllocFactorMatrix,(W$4+1),FALSE)*$E2426</f>
        <v>1.7710348477770192</v>
      </c>
      <c r="X2425" s="5">
        <f ca="1">VLOOKUP(CONCATENATE($F2425," ",$G2425),AllocFactorMatrix,(X$4+1),FALSE)*$E2426</f>
        <v>0.66815582642714455</v>
      </c>
      <c r="Y2425" s="5">
        <f t="shared" ca="1" si="3441"/>
        <v>3.2029948727410398</v>
      </c>
      <c r="Z2425" s="5">
        <f ca="1">VLOOKUP(CONCATENATE($F2425," ",$G2425),AllocFactorMatrix,(Z$4+1),FALSE)*$E2426</f>
        <v>0.61194127810698995</v>
      </c>
      <c r="AA2425" s="5">
        <f ca="1">VLOOKUP(CONCATENATE($F2425," ",$G2425),AllocFactorMatrix,(AA$4+1),FALSE)*$E2426</f>
        <v>9.830105237344804E-3</v>
      </c>
      <c r="AB2425" s="5">
        <f t="shared" ca="1" si="3438"/>
        <v>0.62177138334433479</v>
      </c>
      <c r="AC2425" s="5">
        <f ca="1">VLOOKUP(CONCATENATE($F2425," ",$G2425),AllocFactorMatrix,(AC$4+1),FALSE)*$E2426</f>
        <v>6.2330816938534296E-2</v>
      </c>
      <c r="AD2425" s="5">
        <f ca="1">VLOOKUP(CONCATENATE($F2425," ",$G2425),AllocFactorMatrix,(AD$4+1),FALSE)*$E2426</f>
        <v>61.895859623967354</v>
      </c>
      <c r="AE2425" s="5">
        <f ca="1">VLOOKUP(CONCATENATE($F2425," ",$G2425),AllocFactorMatrix,(AE$4+1),FALSE)*$E2426</f>
        <v>10.653444082125777</v>
      </c>
    </row>
    <row r="2426" spans="4:31" collapsed="1">
      <c r="D2426" s="96" t="s">
        <v>657</v>
      </c>
      <c r="E2426" s="54">
        <v>5435</v>
      </c>
      <c r="F2426" s="87" t="s">
        <v>70</v>
      </c>
      <c r="G2426" s="48" t="str">
        <f>$G$15</f>
        <v>TOTAL</v>
      </c>
      <c r="H2426" s="4">
        <f t="shared" ca="1" si="3411"/>
        <v>5434.9999999999982</v>
      </c>
      <c r="I2426" s="5">
        <f t="shared" ref="I2426:N2426" ca="1" si="3447">VLOOKUP(CONCATENATE($F2426," ",$G2426),AllocFactorMatrix,(I$4+1),FALSE)*$E2426</f>
        <v>2359.600980158335</v>
      </c>
      <c r="J2426" s="47">
        <f t="shared" ca="1" si="3447"/>
        <v>0.23132151831776152</v>
      </c>
      <c r="K2426" s="47">
        <f t="shared" ca="1" si="3447"/>
        <v>0.59857649876954555</v>
      </c>
      <c r="L2426" s="5">
        <f t="shared" ca="1" si="3447"/>
        <v>794.37072152223709</v>
      </c>
      <c r="M2426" s="5">
        <f t="shared" ca="1" si="3447"/>
        <v>10.386011999951037</v>
      </c>
      <c r="N2426" s="5">
        <f t="shared" ca="1" si="3447"/>
        <v>1.1673193291332866</v>
      </c>
      <c r="O2426" s="5">
        <f t="shared" ca="1" si="3437"/>
        <v>805.92405285132145</v>
      </c>
      <c r="P2426" s="5">
        <f ca="1">VLOOKUP(CONCATENATE($F2426," ",$G2426),AllocFactorMatrix,(P$4+1),FALSE)*$E2426</f>
        <v>432.1861169922538</v>
      </c>
      <c r="Q2426" s="5">
        <f ca="1">VLOOKUP(CONCATENATE($F2426," ",$G2426),AllocFactorMatrix,(Q$4+1),FALSE)*$E2426</f>
        <v>85.303517844474413</v>
      </c>
      <c r="R2426" s="5">
        <f ca="1">VLOOKUP(CONCATENATE($F2426," ",$G2426),AllocFactorMatrix,(R$4+1),FALSE)*$E2426</f>
        <v>13.036604586375843</v>
      </c>
      <c r="S2426" s="5">
        <f ca="1">VLOOKUP(CONCATENATE($F2426," ",$G2426),AllocFactorMatrix,(S$4+1),FALSE)*$E2426</f>
        <v>0.39051602613430542</v>
      </c>
      <c r="T2426" s="5">
        <f t="shared" ca="1" si="3440"/>
        <v>530.91675544923828</v>
      </c>
      <c r="U2426" s="5">
        <f ca="1">VLOOKUP(CONCATENATE($F2426," ",$G2426),AllocFactorMatrix,(U$4+1),FALSE)*$E2426</f>
        <v>19.86325161474808</v>
      </c>
      <c r="V2426" s="5">
        <f ca="1">VLOOKUP(CONCATENATE($F2426," ",$G2426),AllocFactorMatrix,(V$4+1),FALSE)*$E2426</f>
        <v>326.57479578438398</v>
      </c>
      <c r="W2426" s="5">
        <f ca="1">VLOOKUP(CONCATENATE($F2426," ",$G2426),AllocFactorMatrix,(W$4+1),FALSE)*$E2426</f>
        <v>961.60233025766229</v>
      </c>
      <c r="X2426" s="5">
        <f ca="1">VLOOKUP(CONCATENATE($F2426," ",$G2426),AllocFactorMatrix,(X$4+1),FALSE)*$E2426</f>
        <v>197.72598416466002</v>
      </c>
      <c r="Y2426" s="5">
        <f t="shared" ca="1" si="3441"/>
        <v>1505.7663618214544</v>
      </c>
      <c r="Z2426" s="5">
        <f ca="1">VLOOKUP(CONCATENATE($F2426," ",$G2426),AllocFactorMatrix,(Z$4+1),FALSE)*$E2426</f>
        <v>126.30292164639481</v>
      </c>
      <c r="AA2426" s="5">
        <f ca="1">VLOOKUP(CONCATENATE($F2426," ",$G2426),AllocFactorMatrix,(AA$4+1),FALSE)*$E2426</f>
        <v>2.164152082618445</v>
      </c>
      <c r="AB2426" s="5">
        <f t="shared" ca="1" si="3438"/>
        <v>128.46707372901326</v>
      </c>
      <c r="AC2426" s="5">
        <f ca="1">VLOOKUP(CONCATENATE($F2426," ",$G2426),AllocFactorMatrix,(AC$4+1),FALSE)*$E2426</f>
        <v>2.0011852997644404</v>
      </c>
      <c r="AD2426" s="5">
        <f ca="1">VLOOKUP(CONCATENATE($F2426," ",$G2426),AllocFactorMatrix,(AD$4+1),FALSE)*$E2426</f>
        <v>85.731735341497469</v>
      </c>
      <c r="AE2426" s="5">
        <f ca="1">VLOOKUP(CONCATENATE($F2426," ",$G2426),AllocFactorMatrix,(AE$4+1),FALSE)*$E2426</f>
        <v>15.761957332288162</v>
      </c>
    </row>
    <row r="2427" spans="4:31" hidden="1" outlineLevel="1">
      <c r="E2427" s="44"/>
      <c r="F2427" s="167" t="str">
        <f>F2434</f>
        <v>RB_GUP</v>
      </c>
      <c r="G2427" s="48" t="str">
        <f>$G$8</f>
        <v>PRODUCTION</v>
      </c>
      <c r="H2427" s="4">
        <f t="shared" ca="1" si="3411"/>
        <v>558026.16841609939</v>
      </c>
      <c r="I2427" s="5">
        <f t="shared" ref="I2427:N2427" ca="1" si="3448">VLOOKUP(CONCATENATE($F2427," ",$G2427),AllocFactorMatrix,(I$4+1),FALSE)*$E2434</f>
        <v>286976.63589244679</v>
      </c>
      <c r="J2427" s="47">
        <f t="shared" ca="1" si="3448"/>
        <v>64.201592910494043</v>
      </c>
      <c r="K2427" s="47">
        <f t="shared" ca="1" si="3448"/>
        <v>112.4124114106987</v>
      </c>
      <c r="L2427" s="5">
        <f t="shared" ca="1" si="3448"/>
        <v>66884.919502468299</v>
      </c>
      <c r="M2427" s="5">
        <f t="shared" ca="1" si="3448"/>
        <v>930.70280362200265</v>
      </c>
      <c r="N2427" s="5">
        <f t="shared" ca="1" si="3448"/>
        <v>129.62242984552884</v>
      </c>
      <c r="O2427" s="5">
        <f t="shared" ref="O2427:O2434" ca="1" si="3449">SUBTOTAL(9,L2427:N2427)</f>
        <v>67945.244735935834</v>
      </c>
      <c r="P2427" s="5">
        <f ca="1">VLOOKUP(CONCATENATE($F2427," ",$G2427),AllocFactorMatrix,(P$4+1),FALSE)*$E2434</f>
        <v>39782.662434814105</v>
      </c>
      <c r="Q2427" s="5">
        <f ca="1">VLOOKUP(CONCATENATE($F2427," ",$G2427),AllocFactorMatrix,(Q$4+1),FALSE)*$E2434</f>
        <v>7139.3559688118621</v>
      </c>
      <c r="R2427" s="5">
        <f ca="1">VLOOKUP(CONCATENATE($F2427," ",$G2427),AllocFactorMatrix,(R$4+1),FALSE)*$E2434</f>
        <v>1447.7885346677906</v>
      </c>
      <c r="S2427" s="5">
        <f ca="1">VLOOKUP(CONCATENATE($F2427," ",$G2427),AllocFactorMatrix,(S$4+1),FALSE)*$E2434</f>
        <v>54.979114882226163</v>
      </c>
      <c r="T2427" s="5">
        <f ca="1">SUBTOTAL(9,P2427:S2427)</f>
        <v>48424.786053175987</v>
      </c>
      <c r="U2427" s="5">
        <f ca="1">VLOOKUP(CONCATENATE($F2427," ",$G2427),AllocFactorMatrix,(U$4+1),FALSE)*$E2434</f>
        <v>1886.8057532823905</v>
      </c>
      <c r="V2427" s="5">
        <f ca="1">VLOOKUP(CONCATENATE($F2427," ",$G2427),AllocFactorMatrix,(V$4+1),FALSE)*$E2434</f>
        <v>25472.967204557979</v>
      </c>
      <c r="W2427" s="5">
        <f ca="1">VLOOKUP(CONCATENATE($F2427," ",$G2427),AllocFactorMatrix,(W$4+1),FALSE)*$E2434</f>
        <v>97423.873948394525</v>
      </c>
      <c r="X2427" s="5">
        <f ca="1">VLOOKUP(CONCATENATE($F2427," ",$G2427),AllocFactorMatrix,(X$4+1),FALSE)*$E2434</f>
        <v>17649.238341998924</v>
      </c>
      <c r="Y2427" s="5">
        <f ca="1">SUBTOTAL(9,U2427:X2427)</f>
        <v>142432.88524823383</v>
      </c>
      <c r="Z2427" s="5">
        <f ca="1">VLOOKUP(CONCATENATE($F2427," ",$G2427),AllocFactorMatrix,(Z$4+1),FALSE)*$E2434</f>
        <v>10935.027337235071</v>
      </c>
      <c r="AA2427" s="5">
        <f ca="1">VLOOKUP(CONCATENATE($F2427," ",$G2427),AllocFactorMatrix,(AA$4+1),FALSE)*$E2434</f>
        <v>218.40054310241536</v>
      </c>
      <c r="AB2427" s="5">
        <f t="shared" ref="AB2427:AB2434" ca="1" si="3450">SUBTOTAL(9,Z2427:AA2427)</f>
        <v>11153.427880337487</v>
      </c>
      <c r="AC2427" s="5">
        <f ca="1">VLOOKUP(CONCATENATE($F2427," ",$G2427),AllocFactorMatrix,(AC$4+1),FALSE)*$E2434</f>
        <v>144.25070130408878</v>
      </c>
      <c r="AD2427" s="5">
        <f ca="1">VLOOKUP(CONCATENATE($F2427," ",$G2427),AllocFactorMatrix,(AD$4+1),FALSE)*$E2434</f>
        <v>640.84374616086291</v>
      </c>
      <c r="AE2427" s="5">
        <f ca="1">VLOOKUP(CONCATENATE($F2427," ",$G2427),AllocFactorMatrix,(AE$4+1),FALSE)*$E2434</f>
        <v>131.48015418341672</v>
      </c>
    </row>
    <row r="2428" spans="4:31" hidden="1" outlineLevel="1">
      <c r="E2428" s="44"/>
      <c r="F2428" s="167" t="str">
        <f>F2434</f>
        <v>RB_GUP</v>
      </c>
      <c r="G2428" s="48" t="str">
        <f>$G$9</f>
        <v>BULKTRAN</v>
      </c>
      <c r="H2428" s="4">
        <f t="shared" ca="1" si="3411"/>
        <v>303038.60429808748</v>
      </c>
      <c r="I2428" s="5">
        <f t="shared" ref="I2428:N2428" ca="1" si="3451">VLOOKUP(CONCATENATE($F2428," ",$G2428),AllocFactorMatrix,(I$4+1),FALSE)*$E2434</f>
        <v>155843.94447638327</v>
      </c>
      <c r="J2428" s="47">
        <f t="shared" ca="1" si="3451"/>
        <v>34.864961914837664</v>
      </c>
      <c r="K2428" s="47">
        <f t="shared" ca="1" si="3451"/>
        <v>61.04606233139824</v>
      </c>
      <c r="L2428" s="5">
        <f t="shared" ca="1" si="3451"/>
        <v>36322.154411053161</v>
      </c>
      <c r="M2428" s="5">
        <f t="shared" ca="1" si="3451"/>
        <v>505.42231635205798</v>
      </c>
      <c r="N2428" s="5">
        <f t="shared" ca="1" si="3451"/>
        <v>70.39203974539366</v>
      </c>
      <c r="O2428" s="5">
        <f t="shared" ca="1" si="3449"/>
        <v>36897.968767150611</v>
      </c>
      <c r="P2428" s="5">
        <f ca="1">VLOOKUP(CONCATENATE($F2428," ",$G2428),AllocFactorMatrix,(P$4+1),FALSE)*$E2434</f>
        <v>21604.15260403799</v>
      </c>
      <c r="Q2428" s="5">
        <f ca="1">VLOOKUP(CONCATENATE($F2428," ",$G2428),AllocFactorMatrix,(Q$4+1),FALSE)*$E2434</f>
        <v>3877.0591610727556</v>
      </c>
      <c r="R2428" s="5">
        <f ca="1">VLOOKUP(CONCATENATE($F2428," ",$G2428),AllocFactorMatrix,(R$4+1),FALSE)*$E2434</f>
        <v>786.2280331938689</v>
      </c>
      <c r="S2428" s="5">
        <f ca="1">VLOOKUP(CONCATENATE($F2428," ",$G2428),AllocFactorMatrix,(S$4+1),FALSE)*$E2434</f>
        <v>29.856654010947185</v>
      </c>
      <c r="T2428" s="5">
        <f t="shared" ref="T2428:T2434" ca="1" si="3452">SUBTOTAL(9,P2428:S2428)</f>
        <v>26297.296452315561</v>
      </c>
      <c r="U2428" s="5">
        <f ca="1">VLOOKUP(CONCATENATE($F2428," ",$G2428),AllocFactorMatrix,(U$4+1),FALSE)*$E2434</f>
        <v>1024.6382955108043</v>
      </c>
      <c r="V2428" s="5">
        <f ca="1">VLOOKUP(CONCATENATE($F2428," ",$G2428),AllocFactorMatrix,(V$4+1),FALSE)*$E2434</f>
        <v>13833.208666379622</v>
      </c>
      <c r="W2428" s="5">
        <f ca="1">VLOOKUP(CONCATENATE($F2428," ",$G2428),AllocFactorMatrix,(W$4+1),FALSE)*$E2434</f>
        <v>52906.470086219917</v>
      </c>
      <c r="X2428" s="5">
        <f ca="1">VLOOKUP(CONCATENATE($F2428," ",$G2428),AllocFactorMatrix,(X$4+1),FALSE)*$E2434</f>
        <v>9584.4977472374358</v>
      </c>
      <c r="Y2428" s="5">
        <f t="shared" ref="Y2428:Y2434" ca="1" si="3453">SUBTOTAL(9,U2428:X2428)</f>
        <v>77348.814795347775</v>
      </c>
      <c r="Z2428" s="5">
        <f ca="1">VLOOKUP(CONCATENATE($F2428," ",$G2428),AllocFactorMatrix,(Z$4+1),FALSE)*$E2434</f>
        <v>5938.3154586510664</v>
      </c>
      <c r="AA2428" s="5">
        <f ca="1">VLOOKUP(CONCATENATE($F2428," ",$G2428),AllocFactorMatrix,(AA$4+1),FALSE)*$E2434</f>
        <v>118.60339085451173</v>
      </c>
      <c r="AB2428" s="5">
        <f t="shared" ca="1" si="3450"/>
        <v>6056.9188495055778</v>
      </c>
      <c r="AC2428" s="5">
        <f ca="1">VLOOKUP(CONCATENATE($F2428," ",$G2428),AllocFactorMatrix,(AC$4+1),FALSE)*$E2434</f>
        <v>78.335987927390178</v>
      </c>
      <c r="AD2428" s="5">
        <f ca="1">VLOOKUP(CONCATENATE($F2428," ",$G2428),AllocFactorMatrix,(AD$4+1),FALSE)*$E2434</f>
        <v>348.01305996269645</v>
      </c>
      <c r="AE2428" s="5">
        <f ca="1">VLOOKUP(CONCATENATE($F2428," ",$G2428),AllocFactorMatrix,(AE$4+1),FALSE)*$E2434</f>
        <v>71.400885248324187</v>
      </c>
    </row>
    <row r="2429" spans="4:31" hidden="1" outlineLevel="1">
      <c r="E2429" s="44"/>
      <c r="F2429" s="167" t="str">
        <f>F2434</f>
        <v>RB_GUP</v>
      </c>
      <c r="G2429" s="48" t="str">
        <f>$G$10</f>
        <v>SUBTRAN</v>
      </c>
      <c r="H2429" s="4">
        <f t="shared" ca="1" si="3411"/>
        <v>83903.411165574114</v>
      </c>
      <c r="I2429" s="5">
        <f t="shared" ref="I2429:N2429" ca="1" si="3454">VLOOKUP(CONCATENATE($F2429," ",$G2429),AllocFactorMatrix,(I$4+1),FALSE)*$E2434</f>
        <v>42863.750245955802</v>
      </c>
      <c r="J2429" s="47">
        <f t="shared" ca="1" si="3454"/>
        <v>6.97971164046435</v>
      </c>
      <c r="K2429" s="47">
        <f t="shared" ca="1" si="3454"/>
        <v>12.990441786434921</v>
      </c>
      <c r="L2429" s="5">
        <f t="shared" ca="1" si="3454"/>
        <v>10045.17830995658</v>
      </c>
      <c r="M2429" s="5">
        <f t="shared" ca="1" si="3454"/>
        <v>140.38934091668955</v>
      </c>
      <c r="N2429" s="5">
        <f t="shared" ca="1" si="3454"/>
        <v>25.409818421718491</v>
      </c>
      <c r="O2429" s="5">
        <f t="shared" ca="1" si="3449"/>
        <v>10210.977469294989</v>
      </c>
      <c r="P2429" s="5">
        <f ca="1">VLOOKUP(CONCATENATE($F2429," ",$G2429),AllocFactorMatrix,(P$4+1),FALSE)*$E2434</f>
        <v>5799.4178228808223</v>
      </c>
      <c r="Q2429" s="5">
        <f ca="1">VLOOKUP(CONCATENATE($F2429," ",$G2429),AllocFactorMatrix,(Q$4+1),FALSE)*$E2434</f>
        <v>1043.661816897654</v>
      </c>
      <c r="R2429" s="5">
        <f ca="1">VLOOKUP(CONCATENATE($F2429," ",$G2429),AllocFactorMatrix,(R$4+1),FALSE)*$E2434</f>
        <v>273.95318030200269</v>
      </c>
      <c r="S2429" s="5">
        <f ca="1">VLOOKUP(CONCATENATE($F2429," ",$G2429),AllocFactorMatrix,(S$4+1),FALSE)*$E2434</f>
        <v>0</v>
      </c>
      <c r="T2429" s="5">
        <f t="shared" ca="1" si="3452"/>
        <v>7117.0328200804788</v>
      </c>
      <c r="U2429" s="5">
        <f ca="1">VLOOKUP(CONCATENATE($F2429," ",$G2429),AllocFactorMatrix,(U$4+1),FALSE)*$E2434</f>
        <v>261.78949494510596</v>
      </c>
      <c r="V2429" s="5">
        <f ca="1">VLOOKUP(CONCATENATE($F2429," ",$G2429),AllocFactorMatrix,(V$4+1),FALSE)*$E2434</f>
        <v>3673.1604660076464</v>
      </c>
      <c r="W2429" s="5">
        <f ca="1">VLOOKUP(CONCATENATE($F2429," ",$G2429),AllocFactorMatrix,(W$4+1),FALSE)*$E2434</f>
        <v>18111.514526001149</v>
      </c>
      <c r="X2429" s="5">
        <f ca="1">VLOOKUP(CONCATENATE($F2429," ",$G2429),AllocFactorMatrix,(X$4+1),FALSE)*$E2434</f>
        <v>0</v>
      </c>
      <c r="Y2429" s="5">
        <f t="shared" ca="1" si="3453"/>
        <v>22046.464486953901</v>
      </c>
      <c r="Z2429" s="5">
        <f ca="1">VLOOKUP(CONCATENATE($F2429," ",$G2429),AllocFactorMatrix,(Z$4+1),FALSE)*$E2434</f>
        <v>1592.0798991271515</v>
      </c>
      <c r="AA2429" s="5">
        <f ca="1">VLOOKUP(CONCATENATE($F2429," ",$G2429),AllocFactorMatrix,(AA$4+1),FALSE)*$E2434</f>
        <v>31.966603409517152</v>
      </c>
      <c r="AB2429" s="5">
        <f t="shared" ca="1" si="3450"/>
        <v>1624.0465025366686</v>
      </c>
      <c r="AC2429" s="5">
        <f ca="1">VLOOKUP(CONCATENATE($F2429," ",$G2429),AllocFactorMatrix,(AC$4+1),FALSE)*$E2434</f>
        <v>21.169487325337197</v>
      </c>
      <c r="AD2429" s="5">
        <f ca="1">VLOOKUP(CONCATENATE($F2429," ",$G2429),AllocFactorMatrix,(AD$4+1),FALSE)*$E2434</f>
        <v>0</v>
      </c>
      <c r="AE2429" s="5">
        <f ca="1">VLOOKUP(CONCATENATE($F2429," ",$G2429),AllocFactorMatrix,(AE$4+1),FALSE)*$E2434</f>
        <v>0</v>
      </c>
    </row>
    <row r="2430" spans="4:31" hidden="1" outlineLevel="1">
      <c r="E2430" s="44"/>
      <c r="F2430" s="167" t="str">
        <f>F2434</f>
        <v>RB_GUP</v>
      </c>
      <c r="G2430" s="48" t="str">
        <f>$G$11</f>
        <v>DISTPRI</v>
      </c>
      <c r="H2430" s="4">
        <f t="shared" ca="1" si="3411"/>
        <v>335684.30512306379</v>
      </c>
      <c r="I2430" s="5">
        <f t="shared" ref="I2430:N2430" ca="1" si="3455">VLOOKUP(CONCATENATE($F2430," ",$G2430),AllocFactorMatrix,(I$4+1),FALSE)*$E2434</f>
        <v>219772.36867219911</v>
      </c>
      <c r="J2430" s="47">
        <f t="shared" ca="1" si="3455"/>
        <v>36.086941637459773</v>
      </c>
      <c r="K2430" s="47">
        <f t="shared" ca="1" si="3455"/>
        <v>66.771178630253871</v>
      </c>
      <c r="L2430" s="5">
        <f t="shared" ca="1" si="3455"/>
        <v>51420.900769714011</v>
      </c>
      <c r="M2430" s="5">
        <f t="shared" ca="1" si="3455"/>
        <v>718.55226120700968</v>
      </c>
      <c r="N2430" s="5">
        <f t="shared" ca="1" si="3455"/>
        <v>0</v>
      </c>
      <c r="O2430" s="5">
        <f t="shared" ca="1" si="3449"/>
        <v>52139.453030921024</v>
      </c>
      <c r="P2430" s="5">
        <f ca="1">VLOOKUP(CONCATENATE($F2430," ",$G2430),AllocFactorMatrix,(P$4+1),FALSE)*$E2434</f>
        <v>29820.045733065708</v>
      </c>
      <c r="Q2430" s="5">
        <f ca="1">VLOOKUP(CONCATENATE($F2430," ",$G2430),AllocFactorMatrix,(Q$4+1),FALSE)*$E2434</f>
        <v>5365.9492872683677</v>
      </c>
      <c r="R2430" s="5">
        <f ca="1">VLOOKUP(CONCATENATE($F2430," ",$G2430),AllocFactorMatrix,(R$4+1),FALSE)*$E2434</f>
        <v>0</v>
      </c>
      <c r="S2430" s="5">
        <f ca="1">VLOOKUP(CONCATENATE($F2430," ",$G2430),AllocFactorMatrix,(S$4+1),FALSE)*$E2434</f>
        <v>0</v>
      </c>
      <c r="T2430" s="5">
        <f t="shared" ca="1" si="3452"/>
        <v>35185.995020334078</v>
      </c>
      <c r="U2430" s="5">
        <f ca="1">VLOOKUP(CONCATENATE($F2430," ",$G2430),AllocFactorMatrix,(U$4+1),FALSE)*$E2434</f>
        <v>1350.3557313327449</v>
      </c>
      <c r="V2430" s="5">
        <f ca="1">VLOOKUP(CONCATENATE($F2430," ",$G2430),AllocFactorMatrix,(V$4+1),FALSE)*$E2434</f>
        <v>18672.533802437843</v>
      </c>
      <c r="W2430" s="5">
        <f ca="1">VLOOKUP(CONCATENATE($F2430," ",$G2430),AllocFactorMatrix,(W$4+1),FALSE)*$E2434</f>
        <v>0</v>
      </c>
      <c r="X2430" s="5">
        <f ca="1">VLOOKUP(CONCATENATE($F2430," ",$G2430),AllocFactorMatrix,(X$4+1),FALSE)*$E2434</f>
        <v>0</v>
      </c>
      <c r="Y2430" s="5">
        <f t="shared" ca="1" si="3453"/>
        <v>20022.889533770587</v>
      </c>
      <c r="Z2430" s="5">
        <f ca="1">VLOOKUP(CONCATENATE($F2430," ",$G2430),AllocFactorMatrix,(Z$4+1),FALSE)*$E2434</f>
        <v>8188.4771748530993</v>
      </c>
      <c r="AA2430" s="5">
        <f ca="1">VLOOKUP(CONCATENATE($F2430," ",$G2430),AllocFactorMatrix,(AA$4+1),FALSE)*$E2434</f>
        <v>164.35565020682114</v>
      </c>
      <c r="AB2430" s="5">
        <f t="shared" ca="1" si="3450"/>
        <v>8352.8328250599207</v>
      </c>
      <c r="AC2430" s="5">
        <f ca="1">VLOOKUP(CONCATENATE($F2430," ",$G2430),AllocFactorMatrix,(AC$4+1),FALSE)*$E2434</f>
        <v>107.90792051140927</v>
      </c>
      <c r="AD2430" s="5">
        <f ca="1">VLOOKUP(CONCATENATE($F2430," ",$G2430),AllocFactorMatrix,(AD$4+1),FALSE)*$E2434</f>
        <v>0</v>
      </c>
      <c r="AE2430" s="5">
        <f ca="1">VLOOKUP(CONCATENATE($F2430," ",$G2430),AllocFactorMatrix,(AE$4+1),FALSE)*$E2434</f>
        <v>0</v>
      </c>
    </row>
    <row r="2431" spans="4:31" hidden="1" outlineLevel="1">
      <c r="E2431" s="44"/>
      <c r="F2431" s="167" t="str">
        <f>F2434</f>
        <v>RB_GUP</v>
      </c>
      <c r="G2431" s="48" t="str">
        <f>$G$12</f>
        <v>DISTSEC</v>
      </c>
      <c r="H2431" s="4">
        <f t="shared" ca="1" si="3411"/>
        <v>160922.53405511423</v>
      </c>
      <c r="I2431" s="5">
        <f t="shared" ref="I2431:N2431" ca="1" si="3456">VLOOKUP(CONCATENATE($F2431," ",$G2431),AllocFactorMatrix,(I$4+1),FALSE)*$E2434</f>
        <v>119391.83403882969</v>
      </c>
      <c r="J2431" s="47">
        <f t="shared" ca="1" si="3456"/>
        <v>29.596620281568278</v>
      </c>
      <c r="K2431" s="47">
        <f t="shared" ca="1" si="3456"/>
        <v>38.335779813527409</v>
      </c>
      <c r="L2431" s="5">
        <f t="shared" ca="1" si="3456"/>
        <v>24065.431430600696</v>
      </c>
      <c r="M2431" s="5">
        <f t="shared" ca="1" si="3456"/>
        <v>0</v>
      </c>
      <c r="N2431" s="5">
        <f t="shared" ca="1" si="3456"/>
        <v>0</v>
      </c>
      <c r="O2431" s="5">
        <f t="shared" ca="1" si="3449"/>
        <v>24065.431430600696</v>
      </c>
      <c r="P2431" s="5">
        <f ca="1">VLOOKUP(CONCATENATE($F2431," ",$G2431),AllocFactorMatrix,(P$4+1),FALSE)*$E2434</f>
        <v>12013.314781139405</v>
      </c>
      <c r="Q2431" s="5">
        <f ca="1">VLOOKUP(CONCATENATE($F2431," ",$G2431),AllocFactorMatrix,(Q$4+1),FALSE)*$E2434</f>
        <v>0</v>
      </c>
      <c r="R2431" s="5">
        <f ca="1">VLOOKUP(CONCATENATE($F2431," ",$G2431),AllocFactorMatrix,(R$4+1),FALSE)*$E2434</f>
        <v>0</v>
      </c>
      <c r="S2431" s="5">
        <f ca="1">VLOOKUP(CONCATENATE($F2431," ",$G2431),AllocFactorMatrix,(S$4+1),FALSE)*$E2434</f>
        <v>0</v>
      </c>
      <c r="T2431" s="5">
        <f t="shared" ca="1" si="3452"/>
        <v>12013.314781139405</v>
      </c>
      <c r="U2431" s="5">
        <f ca="1">VLOOKUP(CONCATENATE($F2431," ",$G2431),AllocFactorMatrix,(U$4+1),FALSE)*$E2434</f>
        <v>449.89193270525635</v>
      </c>
      <c r="V2431" s="5">
        <f ca="1">VLOOKUP(CONCATENATE($F2431," ",$G2431),AllocFactorMatrix,(V$4+1),FALSE)*$E2434</f>
        <v>0</v>
      </c>
      <c r="W2431" s="5">
        <f ca="1">VLOOKUP(CONCATENATE($F2431," ",$G2431),AllocFactorMatrix,(W$4+1),FALSE)*$E2434</f>
        <v>0</v>
      </c>
      <c r="X2431" s="5">
        <f ca="1">VLOOKUP(CONCATENATE($F2431," ",$G2431),AllocFactorMatrix,(X$4+1),FALSE)*$E2434</f>
        <v>0</v>
      </c>
      <c r="Y2431" s="5">
        <f t="shared" ca="1" si="3453"/>
        <v>449.89193270525635</v>
      </c>
      <c r="Z2431" s="5">
        <f ca="1">VLOOKUP(CONCATENATE($F2431," ",$G2431),AllocFactorMatrix,(Z$4+1),FALSE)*$E2434</f>
        <v>3399.9991464404752</v>
      </c>
      <c r="AA2431" s="5">
        <f ca="1">VLOOKUP(CONCATENATE($F2431," ",$G2431),AllocFactorMatrix,(AA$4+1),FALSE)*$E2434</f>
        <v>0</v>
      </c>
      <c r="AB2431" s="5">
        <f t="shared" ca="1" si="3450"/>
        <v>3399.9991464404752</v>
      </c>
      <c r="AC2431" s="5">
        <f ca="1">VLOOKUP(CONCATENATE($F2431," ",$G2431),AllocFactorMatrix,(AC$4+1),FALSE)*$E2434</f>
        <v>40.200133847012026</v>
      </c>
      <c r="AD2431" s="5">
        <f ca="1">VLOOKUP(CONCATENATE($F2431," ",$G2431),AllocFactorMatrix,(AD$4+1),FALSE)*$E2434</f>
        <v>1237.3484675983209</v>
      </c>
      <c r="AE2431" s="5">
        <f ca="1">VLOOKUP(CONCATENATE($F2431," ",$G2431),AllocFactorMatrix,(AE$4+1),FALSE)*$E2434</f>
        <v>256.58172385832029</v>
      </c>
    </row>
    <row r="2432" spans="4:31" hidden="1" outlineLevel="1">
      <c r="E2432" s="44"/>
      <c r="F2432" s="167" t="str">
        <f>F2434</f>
        <v>RB_GUP</v>
      </c>
      <c r="G2432" s="48" t="str">
        <f>$G$13</f>
        <v>ENERGY</v>
      </c>
      <c r="H2432" s="4">
        <f t="shared" ca="1" si="3411"/>
        <v>10418.224302549737</v>
      </c>
      <c r="I2432" s="5">
        <f t="shared" ref="I2432:N2432" ca="1" si="3457">VLOOKUP(CONCATENATE($F2432," ",$G2432),AllocFactorMatrix,(I$4+1),FALSE)*$E2434</f>
        <v>4075.8552457180426</v>
      </c>
      <c r="J2432" s="47">
        <f t="shared" ca="1" si="3457"/>
        <v>0.65224835137125947</v>
      </c>
      <c r="K2432" s="47">
        <f t="shared" ca="1" si="3457"/>
        <v>1.8806932666626903</v>
      </c>
      <c r="L2432" s="5">
        <f t="shared" ca="1" si="3457"/>
        <v>1175.2882845821825</v>
      </c>
      <c r="M2432" s="5">
        <f t="shared" ca="1" si="3457"/>
        <v>16.391774303581066</v>
      </c>
      <c r="N2432" s="5">
        <f t="shared" ca="1" si="3457"/>
        <v>2.2915561554259187</v>
      </c>
      <c r="O2432" s="5">
        <f t="shared" ca="1" si="3449"/>
        <v>1193.9716150411896</v>
      </c>
      <c r="P2432" s="5">
        <f ca="1">VLOOKUP(CONCATENATE($F2432," ",$G2432),AllocFactorMatrix,(P$4+1),FALSE)*$E2434</f>
        <v>761.94831165372318</v>
      </c>
      <c r="Q2432" s="5">
        <f ca="1">VLOOKUP(CONCATENATE($F2432," ",$G2432),AllocFactorMatrix,(Q$4+1),FALSE)*$E2434</f>
        <v>136.08274326116555</v>
      </c>
      <c r="R2432" s="5">
        <f ca="1">VLOOKUP(CONCATENATE($F2432," ",$G2432),AllocFactorMatrix,(R$4+1),FALSE)*$E2434</f>
        <v>27.71143008772831</v>
      </c>
      <c r="S2432" s="5">
        <f ca="1">VLOOKUP(CONCATENATE($F2432," ",$G2432),AllocFactorMatrix,(S$4+1),FALSE)*$E2434</f>
        <v>1.0466700927959489</v>
      </c>
      <c r="T2432" s="5">
        <f t="shared" ca="1" si="3452"/>
        <v>926.78915509541298</v>
      </c>
      <c r="U2432" s="5">
        <f ca="1">VLOOKUP(CONCATENATE($F2432," ",$G2432),AllocFactorMatrix,(U$4+1),FALSE)*$E2434</f>
        <v>39.961293515131608</v>
      </c>
      <c r="V2432" s="5">
        <f ca="1">VLOOKUP(CONCATENATE($F2432," ",$G2432),AllocFactorMatrix,(V$4+1),FALSE)*$E2434</f>
        <v>631.79564850428596</v>
      </c>
      <c r="W2432" s="5">
        <f ca="1">VLOOKUP(CONCATENATE($F2432," ",$G2432),AllocFactorMatrix,(W$4+1),FALSE)*$E2434</f>
        <v>2717.2502561035694</v>
      </c>
      <c r="X2432" s="5">
        <f ca="1">VLOOKUP(CONCATENATE($F2432," ",$G2432),AllocFactorMatrix,(X$4+1),FALSE)*$E2434</f>
        <v>511.14315414832777</v>
      </c>
      <c r="Y2432" s="5">
        <f t="shared" ca="1" si="3453"/>
        <v>3900.1503522713147</v>
      </c>
      <c r="Z2432" s="5">
        <f ca="1">VLOOKUP(CONCATENATE($F2432," ",$G2432),AllocFactorMatrix,(Z$4+1),FALSE)*$E2434</f>
        <v>209.60411266373254</v>
      </c>
      <c r="AA2432" s="5">
        <f ca="1">VLOOKUP(CONCATENATE($F2432," ",$G2432),AllocFactorMatrix,(AA$4+1),FALSE)*$E2434</f>
        <v>4.2056647094347346</v>
      </c>
      <c r="AB2432" s="5">
        <f t="shared" ca="1" si="3450"/>
        <v>213.80977737316726</v>
      </c>
      <c r="AC2432" s="5">
        <f ca="1">VLOOKUP(CONCATENATE($F2432," ",$G2432),AllocFactorMatrix,(AC$4+1),FALSE)*$E2434</f>
        <v>3.7514709553889345</v>
      </c>
      <c r="AD2432" s="5">
        <f ca="1">VLOOKUP(CONCATENATE($F2432," ",$G2432),AllocFactorMatrix,(AD$4+1),FALSE)*$E2434</f>
        <v>84.0316645938113</v>
      </c>
      <c r="AE2432" s="5">
        <f ca="1">VLOOKUP(CONCATENATE($F2432," ",$G2432),AllocFactorMatrix,(AE$4+1),FALSE)*$E2434</f>
        <v>17.332079883377411</v>
      </c>
    </row>
    <row r="2433" spans="1:31" hidden="1" outlineLevel="1">
      <c r="E2433" s="44"/>
      <c r="F2433" s="167" t="str">
        <f>F2434</f>
        <v>RB_GUP</v>
      </c>
      <c r="G2433" s="48" t="str">
        <f>$G$14</f>
        <v>CUSTOMER</v>
      </c>
      <c r="H2433" s="4">
        <f t="shared" ca="1" si="3411"/>
        <v>75841.752639511396</v>
      </c>
      <c r="I2433" s="5">
        <f t="shared" ref="I2433:N2433" ca="1" si="3458">VLOOKUP(CONCATENATE($F2433," ",$G2433),AllocFactorMatrix,(I$4+1),FALSE)*$E2434</f>
        <v>37557.309197850416</v>
      </c>
      <c r="J2433" s="47">
        <f t="shared" ca="1" si="3458"/>
        <v>7.5787899064519779</v>
      </c>
      <c r="K2433" s="47">
        <f t="shared" ca="1" si="3458"/>
        <v>4.016716167988732</v>
      </c>
      <c r="L2433" s="5">
        <f t="shared" ca="1" si="3458"/>
        <v>11969.6899425475</v>
      </c>
      <c r="M2433" s="5">
        <f t="shared" ca="1" si="3458"/>
        <v>764.21762495828341</v>
      </c>
      <c r="N2433" s="5">
        <f t="shared" ca="1" si="3458"/>
        <v>128.53123535987837</v>
      </c>
      <c r="O2433" s="5">
        <f t="shared" ca="1" si="3449"/>
        <v>12862.438802865661</v>
      </c>
      <c r="P2433" s="5">
        <f ca="1">VLOOKUP(CONCATENATE($F2433," ",$G2433),AllocFactorMatrix,(P$4+1),FALSE)*$E2434</f>
        <v>932.18583832048398</v>
      </c>
      <c r="Q2433" s="5">
        <f ca="1">VLOOKUP(CONCATENATE($F2433," ",$G2433),AllocFactorMatrix,(Q$4+1),FALSE)*$E2434</f>
        <v>269.81016215254562</v>
      </c>
      <c r="R2433" s="5">
        <f ca="1">VLOOKUP(CONCATENATE($F2433," ",$G2433),AllocFactorMatrix,(R$4+1),FALSE)*$E2434</f>
        <v>316.05231515173051</v>
      </c>
      <c r="S2433" s="5">
        <f ca="1">VLOOKUP(CONCATENATE($F2433," ",$G2433),AllocFactorMatrix,(S$4+1),FALSE)*$E2434</f>
        <v>39.489964602488868</v>
      </c>
      <c r="T2433" s="5">
        <f t="shared" ca="1" si="3452"/>
        <v>1557.5382802272491</v>
      </c>
      <c r="U2433" s="5">
        <f ca="1">VLOOKUP(CONCATENATE($F2433," ",$G2433),AllocFactorMatrix,(U$4+1),FALSE)*$E2434</f>
        <v>6.1804305532176791</v>
      </c>
      <c r="V2433" s="5">
        <f ca="1">VLOOKUP(CONCATENATE($F2433," ",$G2433),AllocFactorMatrix,(V$4+1),FALSE)*$E2434</f>
        <v>191.50363683519171</v>
      </c>
      <c r="W2433" s="5">
        <f ca="1">VLOOKUP(CONCATENATE($F2433," ",$G2433),AllocFactorMatrix,(W$4+1),FALSE)*$E2434</f>
        <v>531.25577064262575</v>
      </c>
      <c r="X2433" s="5">
        <f ca="1">VLOOKUP(CONCATENATE($F2433," ",$G2433),AllocFactorMatrix,(X$4+1),FALSE)*$E2434</f>
        <v>157.96536853801311</v>
      </c>
      <c r="Y2433" s="5">
        <f t="shared" ca="1" si="3453"/>
        <v>886.90520656904823</v>
      </c>
      <c r="Z2433" s="5">
        <f ca="1">VLOOKUP(CONCATENATE($F2433," ",$G2433),AllocFactorMatrix,(Z$4+1),FALSE)*$E2434</f>
        <v>188.62856705012973</v>
      </c>
      <c r="AA2433" s="5">
        <f ca="1">VLOOKUP(CONCATENATE($F2433," ",$G2433),AllocFactorMatrix,(AA$4+1),FALSE)*$E2434</f>
        <v>3.5320507902820344</v>
      </c>
      <c r="AB2433" s="5">
        <f t="shared" ca="1" si="3450"/>
        <v>192.16061784041176</v>
      </c>
      <c r="AC2433" s="5">
        <f ca="1">VLOOKUP(CONCATENATE($F2433," ",$G2433),AllocFactorMatrix,(AC$4+1),FALSE)*$E2434</f>
        <v>18.24764331801828</v>
      </c>
      <c r="AD2433" s="5">
        <f ca="1">VLOOKUP(CONCATENATE($F2433," ",$G2433),AllocFactorMatrix,(AD$4+1),FALSE)*$E2434</f>
        <v>20053.102937323962</v>
      </c>
      <c r="AE2433" s="5">
        <f ca="1">VLOOKUP(CONCATENATE($F2433," ",$G2433),AllocFactorMatrix,(AE$4+1),FALSE)*$E2434</f>
        <v>2702.4544474421937</v>
      </c>
    </row>
    <row r="2434" spans="1:31" collapsed="1">
      <c r="D2434" s="96" t="s">
        <v>658</v>
      </c>
      <c r="E2434" s="54">
        <v>1527835</v>
      </c>
      <c r="F2434" s="88" t="s">
        <v>71</v>
      </c>
      <c r="G2434" s="48" t="str">
        <f>$G$15</f>
        <v>TOTAL</v>
      </c>
      <c r="H2434" s="4">
        <f t="shared" ca="1" si="3411"/>
        <v>1527835</v>
      </c>
      <c r="I2434" s="5">
        <f t="shared" ref="I2434:N2434" ca="1" si="3459">VLOOKUP(CONCATENATE($F2434," ",$G2434),AllocFactorMatrix,(I$4+1),FALSE)*$E2434</f>
        <v>866481.69776938308</v>
      </c>
      <c r="J2434" s="47">
        <f t="shared" ca="1" si="3459"/>
        <v>179.96086664264735</v>
      </c>
      <c r="K2434" s="47">
        <f t="shared" ca="1" si="3459"/>
        <v>297.45328340696454</v>
      </c>
      <c r="L2434" s="5">
        <f t="shared" ca="1" si="3459"/>
        <v>201883.56265092245</v>
      </c>
      <c r="M2434" s="5">
        <f t="shared" ca="1" si="3459"/>
        <v>3075.6761213596246</v>
      </c>
      <c r="N2434" s="5">
        <f t="shared" ca="1" si="3459"/>
        <v>356.24707952794529</v>
      </c>
      <c r="O2434" s="5">
        <f t="shared" ca="1" si="3449"/>
        <v>205315.48585181002</v>
      </c>
      <c r="P2434" s="5">
        <f ca="1">VLOOKUP(CONCATENATE($F2434," ",$G2434),AllocFactorMatrix,(P$4+1),FALSE)*$E2434</f>
        <v>110713.72752591223</v>
      </c>
      <c r="Q2434" s="5">
        <f ca="1">VLOOKUP(CONCATENATE($F2434," ",$G2434),AllocFactorMatrix,(Q$4+1),FALSE)*$E2434</f>
        <v>17831.919139464353</v>
      </c>
      <c r="R2434" s="5">
        <f ca="1">VLOOKUP(CONCATENATE($F2434," ",$G2434),AllocFactorMatrix,(R$4+1),FALSE)*$E2434</f>
        <v>2851.7334934031205</v>
      </c>
      <c r="S2434" s="5">
        <f ca="1">VLOOKUP(CONCATENATE($F2434," ",$G2434),AllocFactorMatrix,(S$4+1),FALSE)*$E2434</f>
        <v>125.37240358845817</v>
      </c>
      <c r="T2434" s="5">
        <f t="shared" ca="1" si="3452"/>
        <v>131522.75256236817</v>
      </c>
      <c r="U2434" s="5">
        <f ca="1">VLOOKUP(CONCATENATE($F2434," ",$G2434),AllocFactorMatrix,(U$4+1),FALSE)*$E2434</f>
        <v>5019.6229318446512</v>
      </c>
      <c r="V2434" s="5">
        <f ca="1">VLOOKUP(CONCATENATE($F2434," ",$G2434),AllocFactorMatrix,(V$4+1),FALSE)*$E2434</f>
        <v>62475.169424722568</v>
      </c>
      <c r="W2434" s="5">
        <f ca="1">VLOOKUP(CONCATENATE($F2434," ",$G2434),AllocFactorMatrix,(W$4+1),FALSE)*$E2434</f>
        <v>171690.36458736178</v>
      </c>
      <c r="X2434" s="5">
        <f ca="1">VLOOKUP(CONCATENATE($F2434," ",$G2434),AllocFactorMatrix,(X$4+1),FALSE)*$E2434</f>
        <v>27902.844611922705</v>
      </c>
      <c r="Y2434" s="5">
        <f t="shared" ca="1" si="3453"/>
        <v>267088.00155585172</v>
      </c>
      <c r="Z2434" s="5">
        <f ca="1">VLOOKUP(CONCATENATE($F2434," ",$G2434),AllocFactorMatrix,(Z$4+1),FALSE)*$E2434</f>
        <v>30452.131696020722</v>
      </c>
      <c r="AA2434" s="5">
        <f ca="1">VLOOKUP(CONCATENATE($F2434," ",$G2434),AllocFactorMatrix,(AA$4+1),FALSE)*$E2434</f>
        <v>541.06390307298204</v>
      </c>
      <c r="AB2434" s="5">
        <f t="shared" ca="1" si="3450"/>
        <v>30993.195599093706</v>
      </c>
      <c r="AC2434" s="5">
        <f ca="1">VLOOKUP(CONCATENATE($F2434," ",$G2434),AllocFactorMatrix,(AC$4+1),FALSE)*$E2434</f>
        <v>413.86334518864464</v>
      </c>
      <c r="AD2434" s="5">
        <f ca="1">VLOOKUP(CONCATENATE($F2434," ",$G2434),AllocFactorMatrix,(AD$4+1),FALSE)*$E2434</f>
        <v>22363.339875639653</v>
      </c>
      <c r="AE2434" s="5">
        <f ca="1">VLOOKUP(CONCATENATE($F2434," ",$G2434),AllocFactorMatrix,(AE$4+1),FALSE)*$E2434</f>
        <v>3179.2492906156322</v>
      </c>
    </row>
    <row r="2435" spans="1:31" s="44" customFormat="1" hidden="1" outlineLevel="1">
      <c r="A2435" s="49"/>
      <c r="B2435" s="97"/>
      <c r="C2435" s="48"/>
      <c r="D2435" s="48"/>
      <c r="F2435" s="167" t="str">
        <f>F2442</f>
        <v>TDPLANT</v>
      </c>
      <c r="G2435" s="48" t="str">
        <f>$G$8</f>
        <v>PRODUCTION</v>
      </c>
      <c r="H2435" s="46">
        <f t="shared" ref="H2435:H2450" si="3460">SUBTOTAL(9,I2435:AE2435)</f>
        <v>-3132.4980342727795</v>
      </c>
      <c r="I2435" s="47">
        <f t="shared" ref="I2435:N2435" si="3461">VLOOKUP(CONCATENATE($F2435," ",$G2435),AllocFactorMatrix,(I$4+1),FALSE)*$E2442</f>
        <v>-1610.9526733609887</v>
      </c>
      <c r="J2435" s="47">
        <f t="shared" si="3461"/>
        <v>-0.36039772858706243</v>
      </c>
      <c r="K2435" s="47">
        <f t="shared" si="3461"/>
        <v>-0.6310307252639541</v>
      </c>
      <c r="L2435" s="47">
        <f t="shared" si="3461"/>
        <v>-375.46066962893053</v>
      </c>
      <c r="M2435" s="47">
        <f t="shared" si="3461"/>
        <v>-5.2245304393398335</v>
      </c>
      <c r="N2435" s="47">
        <f t="shared" si="3461"/>
        <v>-0.72763972313572556</v>
      </c>
      <c r="O2435" s="47">
        <f t="shared" ref="O2435:O2442" si="3462">SUBTOTAL(9,L2435:N2435)</f>
        <v>-381.4128397914061</v>
      </c>
      <c r="P2435" s="47">
        <f>VLOOKUP(CONCATENATE($F2435," ",$G2435),AllocFactorMatrix,(P$4+1),FALSE)*$E2442</f>
        <v>-223.32126865826271</v>
      </c>
      <c r="Q2435" s="47">
        <f>VLOOKUP(CONCATENATE($F2435," ",$G2435),AllocFactorMatrix,(Q$4+1),FALSE)*$E2442</f>
        <v>-40.077006785819364</v>
      </c>
      <c r="R2435" s="47">
        <f>VLOOKUP(CONCATENATE($F2435," ",$G2435),AllocFactorMatrix,(R$4+1),FALSE)*$E2442</f>
        <v>-8.1272079977220617</v>
      </c>
      <c r="S2435" s="47">
        <f>VLOOKUP(CONCATENATE($F2435," ",$G2435),AllocFactorMatrix,(S$4+1),FALSE)*$E2442</f>
        <v>-0.30862704841148458</v>
      </c>
      <c r="T2435" s="47">
        <f>SUBTOTAL(9,P2435:S2435)</f>
        <v>-271.83411049021561</v>
      </c>
      <c r="U2435" s="47">
        <f>VLOOKUP(CONCATENATE($F2435," ",$G2435),AllocFactorMatrix,(U$4+1),FALSE)*$E2442</f>
        <v>-10.591645424062769</v>
      </c>
      <c r="V2435" s="47">
        <f>VLOOKUP(CONCATENATE($F2435," ",$G2435),AllocFactorMatrix,(V$4+1),FALSE)*$E2442</f>
        <v>-142.99332936636296</v>
      </c>
      <c r="W2435" s="47">
        <f>VLOOKUP(CONCATENATE($F2435," ",$G2435),AllocFactorMatrix,(W$4+1),FALSE)*$E2442</f>
        <v>-546.89208303762462</v>
      </c>
      <c r="X2435" s="47">
        <f>VLOOKUP(CONCATENATE($F2435," ",$G2435),AllocFactorMatrix,(X$4+1),FALSE)*$E2442</f>
        <v>-99.07457309689913</v>
      </c>
      <c r="Y2435" s="47">
        <f>SUBTOTAL(9,U2435:X2435)</f>
        <v>-799.55163092494945</v>
      </c>
      <c r="Z2435" s="47">
        <f>VLOOKUP(CONCATENATE($F2435," ",$G2435),AllocFactorMatrix,(Z$4+1),FALSE)*$E2442</f>
        <v>-61.384131385512475</v>
      </c>
      <c r="AA2435" s="47">
        <f>VLOOKUP(CONCATENATE($F2435," ",$G2435),AllocFactorMatrix,(AA$4+1),FALSE)*$E2442</f>
        <v>-1.2259985475130735</v>
      </c>
      <c r="AB2435" s="47">
        <f t="shared" ref="AB2435:AB2442" si="3463">SUBTOTAL(9,Z2435:AA2435)</f>
        <v>-62.610129933025547</v>
      </c>
      <c r="AC2435" s="47">
        <f>VLOOKUP(CONCATENATE($F2435," ",$G2435),AllocFactorMatrix,(AC$4+1),FALSE)*$E2442</f>
        <v>-0.80975600044008855</v>
      </c>
      <c r="AD2435" s="47">
        <f>VLOOKUP(CONCATENATE($F2435," ",$G2435),AllocFactorMatrix,(AD$4+1),FALSE)*$E2442</f>
        <v>-3.5973971988138596</v>
      </c>
      <c r="AE2435" s="47">
        <f>VLOOKUP(CONCATENATE($F2435," ",$G2435),AllocFactorMatrix,(AE$4+1),FALSE)*$E2442</f>
        <v>-0.73806811908921999</v>
      </c>
    </row>
    <row r="2436" spans="1:31" s="44" customFormat="1" hidden="1" outlineLevel="1">
      <c r="A2436" s="49"/>
      <c r="B2436" s="97"/>
      <c r="C2436" s="48"/>
      <c r="D2436" s="48"/>
      <c r="F2436" s="167" t="str">
        <f>F2442</f>
        <v>TDPLANT</v>
      </c>
      <c r="G2436" s="48" t="str">
        <f>$G$9</f>
        <v>BULKTRAN</v>
      </c>
      <c r="H2436" s="46">
        <f t="shared" si="3460"/>
        <v>-129462.75237943538</v>
      </c>
      <c r="I2436" s="47">
        <f t="shared" ref="I2436:N2436" si="3464">VLOOKUP(CONCATENATE($F2436," ",$G2436),AllocFactorMatrix,(I$4+1),FALSE)*$E2442</f>
        <v>-66578.929903380034</v>
      </c>
      <c r="J2436" s="47">
        <f t="shared" si="3464"/>
        <v>-14.894847940426452</v>
      </c>
      <c r="K2436" s="47">
        <f t="shared" si="3464"/>
        <v>-26.079816694163895</v>
      </c>
      <c r="L2436" s="47">
        <f t="shared" si="3464"/>
        <v>-15517.382985899232</v>
      </c>
      <c r="M2436" s="47">
        <f t="shared" si="3464"/>
        <v>-215.92418675662472</v>
      </c>
      <c r="N2436" s="47">
        <f t="shared" si="3464"/>
        <v>-30.072561983149253</v>
      </c>
      <c r="O2436" s="47">
        <f t="shared" si="3462"/>
        <v>-15763.379734639007</v>
      </c>
      <c r="P2436" s="47">
        <f>VLOOKUP(CONCATENATE($F2436," ",$G2436),AllocFactorMatrix,(P$4+1),FALSE)*$E2442</f>
        <v>-9229.6262564384997</v>
      </c>
      <c r="Q2436" s="47">
        <f>VLOOKUP(CONCATENATE($F2436," ",$G2436),AllocFactorMatrix,(Q$4+1),FALSE)*$E2442</f>
        <v>-1656.3393013671939</v>
      </c>
      <c r="R2436" s="47">
        <f>VLOOKUP(CONCATENATE($F2436," ",$G2436),AllocFactorMatrix,(R$4+1),FALSE)*$E2442</f>
        <v>-335.88870768103243</v>
      </c>
      <c r="S2436" s="47">
        <f>VLOOKUP(CONCATENATE($F2436," ",$G2436),AllocFactorMatrix,(S$4+1),FALSE)*$E2442</f>
        <v>-12.755221777934139</v>
      </c>
      <c r="T2436" s="47">
        <f t="shared" ref="T2436:T2442" si="3465">SUBTOTAL(9,P2436:S2436)</f>
        <v>-11234.609487264661</v>
      </c>
      <c r="U2436" s="47">
        <f>VLOOKUP(CONCATENATE($F2436," ",$G2436),AllocFactorMatrix,(U$4+1),FALSE)*$E2442</f>
        <v>-437.74123840577363</v>
      </c>
      <c r="V2436" s="47">
        <f>VLOOKUP(CONCATENATE($F2436," ",$G2436),AllocFactorMatrix,(V$4+1),FALSE)*$E2442</f>
        <v>-5909.7594919851854</v>
      </c>
      <c r="W2436" s="47">
        <f>VLOOKUP(CONCATENATE($F2436," ",$G2436),AllocFactorMatrix,(W$4+1),FALSE)*$E2442</f>
        <v>-22602.457703061442</v>
      </c>
      <c r="X2436" s="47">
        <f>VLOOKUP(CONCATENATE($F2436," ",$G2436),AllocFactorMatrix,(X$4+1),FALSE)*$E2442</f>
        <v>-4094.6448437021386</v>
      </c>
      <c r="Y2436" s="47">
        <f t="shared" ref="Y2436:Y2442" si="3466">SUBTOTAL(9,U2436:X2436)</f>
        <v>-33044.603277154536</v>
      </c>
      <c r="Z2436" s="47">
        <f>VLOOKUP(CONCATENATE($F2436," ",$G2436),AllocFactorMatrix,(Z$4+1),FALSE)*$E2442</f>
        <v>-2536.9396930632852</v>
      </c>
      <c r="AA2436" s="47">
        <f>VLOOKUP(CONCATENATE($F2436," ",$G2436),AllocFactorMatrix,(AA$4+1),FALSE)*$E2442</f>
        <v>-50.66919264997405</v>
      </c>
      <c r="AB2436" s="47">
        <f t="shared" si="3463"/>
        <v>-2587.608885713259</v>
      </c>
      <c r="AC2436" s="47">
        <f>VLOOKUP(CONCATENATE($F2436," ",$G2436),AllocFactorMatrix,(AC$4+1),FALSE)*$E2442</f>
        <v>-33.466338821526051</v>
      </c>
      <c r="AD2436" s="47">
        <f>VLOOKUP(CONCATENATE($F2436," ",$G2436),AllocFactorMatrix,(AD$4+1),FALSE)*$E2442</f>
        <v>-148.67653153009365</v>
      </c>
      <c r="AE2436" s="47">
        <f>VLOOKUP(CONCATENATE($F2436," ",$G2436),AllocFactorMatrix,(AE$4+1),FALSE)*$E2442</f>
        <v>-30.503556297677335</v>
      </c>
    </row>
    <row r="2437" spans="1:31" s="44" customFormat="1" hidden="1" outlineLevel="1">
      <c r="A2437" s="49"/>
      <c r="B2437" s="97"/>
      <c r="C2437" s="48"/>
      <c r="D2437" s="48"/>
      <c r="F2437" s="167" t="str">
        <f>F2442</f>
        <v>TDPLANT</v>
      </c>
      <c r="G2437" s="48" t="str">
        <f>$G$10</f>
        <v>SUBTRAN</v>
      </c>
      <c r="H2437" s="46">
        <f t="shared" si="3460"/>
        <v>-35844.363446393072</v>
      </c>
      <c r="I2437" s="47">
        <f t="shared" ref="I2437:N2437" si="3467">VLOOKUP(CONCATENATE($F2437," ",$G2437),AllocFactorMatrix,(I$4+1),FALSE)*$E2442</f>
        <v>-18311.816184201358</v>
      </c>
      <c r="J2437" s="47">
        <f t="shared" si="3467"/>
        <v>-2.9818015419911301</v>
      </c>
      <c r="K2437" s="47">
        <f t="shared" si="3467"/>
        <v>-5.549644647978706</v>
      </c>
      <c r="L2437" s="47">
        <f t="shared" si="3467"/>
        <v>-4291.3990888327971</v>
      </c>
      <c r="M2437" s="47">
        <f t="shared" si="3467"/>
        <v>-59.975708852730428</v>
      </c>
      <c r="N2437" s="47">
        <f t="shared" si="3467"/>
        <v>-10.855324640109938</v>
      </c>
      <c r="O2437" s="47">
        <f t="shared" si="3462"/>
        <v>-4362.2301223256372</v>
      </c>
      <c r="P2437" s="47">
        <f>VLOOKUP(CONCATENATE($F2437," ",$G2437),AllocFactorMatrix,(P$4+1),FALSE)*$E2442</f>
        <v>-2477.568400772273</v>
      </c>
      <c r="Q2437" s="47">
        <f>VLOOKUP(CONCATENATE($F2437," ",$G2437),AllocFactorMatrix,(Q$4+1),FALSE)*$E2442</f>
        <v>-445.86260511124101</v>
      </c>
      <c r="R2437" s="47">
        <f>VLOOKUP(CONCATENATE($F2437," ",$G2437),AllocFactorMatrix,(R$4+1),FALSE)*$E2442</f>
        <v>-117.03549624057824</v>
      </c>
      <c r="S2437" s="47">
        <f>VLOOKUP(CONCATENATE($F2437," ",$G2437),AllocFactorMatrix,(S$4+1),FALSE)*$E2442</f>
        <v>0</v>
      </c>
      <c r="T2437" s="47">
        <f t="shared" si="3465"/>
        <v>-3040.4665021240921</v>
      </c>
      <c r="U2437" s="47">
        <f>VLOOKUP(CONCATENATE($F2437," ",$G2437),AllocFactorMatrix,(U$4+1),FALSE)*$E2442</f>
        <v>-111.83905008036457</v>
      </c>
      <c r="V2437" s="47">
        <f>VLOOKUP(CONCATENATE($F2437," ",$G2437),AllocFactorMatrix,(V$4+1),FALSE)*$E2442</f>
        <v>-1569.2103206707541</v>
      </c>
      <c r="W2437" s="47">
        <f>VLOOKUP(CONCATENATE($F2437," ",$G2437),AllocFactorMatrix,(W$4+1),FALSE)*$E2442</f>
        <v>-7737.4173494984243</v>
      </c>
      <c r="X2437" s="47">
        <f>VLOOKUP(CONCATENATE($F2437," ",$G2437),AllocFactorMatrix,(X$4+1),FALSE)*$E2442</f>
        <v>0</v>
      </c>
      <c r="Y2437" s="47">
        <f t="shared" si="3466"/>
        <v>-9418.4667202495439</v>
      </c>
      <c r="Z2437" s="47">
        <f>VLOOKUP(CONCATENATE($F2437," ",$G2437),AllocFactorMatrix,(Z$4+1),FALSE)*$E2442</f>
        <v>-680.15221010972789</v>
      </c>
      <c r="AA2437" s="47">
        <f>VLOOKUP(CONCATENATE($F2437," ",$G2437),AllocFactorMatrix,(AA$4+1),FALSE)*$E2442</f>
        <v>-13.656447751525704</v>
      </c>
      <c r="AB2437" s="47">
        <f t="shared" si="3463"/>
        <v>-693.80865786125355</v>
      </c>
      <c r="AC2437" s="47">
        <f>VLOOKUP(CONCATENATE($F2437," ",$G2437),AllocFactorMatrix,(AC$4+1),FALSE)*$E2442</f>
        <v>-9.0438134412172708</v>
      </c>
      <c r="AD2437" s="47">
        <f>VLOOKUP(CONCATENATE($F2437," ",$G2437),AllocFactorMatrix,(AD$4+1),FALSE)*$E2442</f>
        <v>0</v>
      </c>
      <c r="AE2437" s="47">
        <f>VLOOKUP(CONCATENATE($F2437," ",$G2437),AllocFactorMatrix,(AE$4+1),FALSE)*$E2442</f>
        <v>0</v>
      </c>
    </row>
    <row r="2438" spans="1:31" s="44" customFormat="1" hidden="1" outlineLevel="1">
      <c r="A2438" s="49"/>
      <c r="B2438" s="97"/>
      <c r="C2438" s="48"/>
      <c r="D2438" s="48"/>
      <c r="F2438" s="167" t="str">
        <f>F2442</f>
        <v>TDPLANT</v>
      </c>
      <c r="G2438" s="48" t="str">
        <f>$G$11</f>
        <v>DISTPRI</v>
      </c>
      <c r="H2438" s="46">
        <f t="shared" si="3460"/>
        <v>-141388.40562846098</v>
      </c>
      <c r="I2438" s="47">
        <f t="shared" ref="I2438:N2438" si="3468">VLOOKUP(CONCATENATE($F2438," ",$G2438),AllocFactorMatrix,(I$4+1),FALSE)*$E2442</f>
        <v>-92566.927716090053</v>
      </c>
      <c r="J2438" s="47">
        <f t="shared" si="3468"/>
        <v>-15.199623766315909</v>
      </c>
      <c r="K2438" s="47">
        <f t="shared" si="3468"/>
        <v>-28.123657687849782</v>
      </c>
      <c r="L2438" s="47">
        <f t="shared" si="3468"/>
        <v>-21658.204047233688</v>
      </c>
      <c r="M2438" s="47">
        <f t="shared" si="3468"/>
        <v>-302.65030870460049</v>
      </c>
      <c r="N2438" s="47">
        <f t="shared" si="3468"/>
        <v>0</v>
      </c>
      <c r="O2438" s="47">
        <f t="shared" si="3462"/>
        <v>-21960.854355938289</v>
      </c>
      <c r="P2438" s="47">
        <f>VLOOKUP(CONCATENATE($F2438," ",$G2438),AllocFactorMatrix,(P$4+1),FALSE)*$E2442</f>
        <v>-12560.04125787253</v>
      </c>
      <c r="Q2438" s="47">
        <f>VLOOKUP(CONCATENATE($F2438," ",$G2438),AllocFactorMatrix,(Q$4+1),FALSE)*$E2442</f>
        <v>-2260.1086879290165</v>
      </c>
      <c r="R2438" s="47">
        <f>VLOOKUP(CONCATENATE($F2438," ",$G2438),AllocFactorMatrix,(R$4+1),FALSE)*$E2442</f>
        <v>0</v>
      </c>
      <c r="S2438" s="47">
        <f>VLOOKUP(CONCATENATE($F2438," ",$G2438),AllocFactorMatrix,(S$4+1),FALSE)*$E2442</f>
        <v>0</v>
      </c>
      <c r="T2438" s="47">
        <f t="shared" si="3465"/>
        <v>-14820.149945801546</v>
      </c>
      <c r="U2438" s="47">
        <f>VLOOKUP(CONCATENATE($F2438," ",$G2438),AllocFactorMatrix,(U$4+1),FALSE)*$E2442</f>
        <v>-568.76249789038297</v>
      </c>
      <c r="V2438" s="47">
        <f>VLOOKUP(CONCATENATE($F2438," ",$G2438),AllocFactorMatrix,(V$4+1),FALSE)*$E2442</f>
        <v>-7864.7697943529502</v>
      </c>
      <c r="W2438" s="47">
        <f>VLOOKUP(CONCATENATE($F2438," ",$G2438),AllocFactorMatrix,(W$4+1),FALSE)*$E2442</f>
        <v>0</v>
      </c>
      <c r="X2438" s="47">
        <f>VLOOKUP(CONCATENATE($F2438," ",$G2438),AllocFactorMatrix,(X$4+1),FALSE)*$E2442</f>
        <v>0</v>
      </c>
      <c r="Y2438" s="47">
        <f t="shared" si="3466"/>
        <v>-8433.5322922433334</v>
      </c>
      <c r="Z2438" s="47">
        <f>VLOOKUP(CONCATENATE($F2438," ",$G2438),AllocFactorMatrix,(Z$4+1),FALSE)*$E2442</f>
        <v>-3448.9421000874158</v>
      </c>
      <c r="AA2438" s="47">
        <f>VLOOKUP(CONCATENATE($F2438," ",$G2438),AllocFactorMatrix,(AA$4+1),FALSE)*$E2442</f>
        <v>-69.225706963726836</v>
      </c>
      <c r="AB2438" s="47">
        <f t="shared" si="3463"/>
        <v>-3518.1678070511425</v>
      </c>
      <c r="AC2438" s="47">
        <f>VLOOKUP(CONCATENATE($F2438," ",$G2438),AllocFactorMatrix,(AC$4+1),FALSE)*$E2442</f>
        <v>-45.45022988250102</v>
      </c>
      <c r="AD2438" s="47">
        <f>VLOOKUP(CONCATENATE($F2438," ",$G2438),AllocFactorMatrix,(AD$4+1),FALSE)*$E2442</f>
        <v>0</v>
      </c>
      <c r="AE2438" s="47">
        <f>VLOOKUP(CONCATENATE($F2438," ",$G2438),AllocFactorMatrix,(AE$4+1),FALSE)*$E2442</f>
        <v>0</v>
      </c>
    </row>
    <row r="2439" spans="1:31" s="44" customFormat="1" hidden="1" outlineLevel="1">
      <c r="A2439" s="49"/>
      <c r="B2439" s="97"/>
      <c r="C2439" s="48"/>
      <c r="D2439" s="48"/>
      <c r="F2439" s="167" t="str">
        <f>F2442</f>
        <v>TDPLANT</v>
      </c>
      <c r="G2439" s="48" t="str">
        <f>$G$12</f>
        <v>DISTSEC</v>
      </c>
      <c r="H2439" s="46">
        <f t="shared" si="3460"/>
        <v>-68109.023658104285</v>
      </c>
      <c r="I2439" s="47">
        <f t="shared" ref="I2439:N2439" si="3469">VLOOKUP(CONCATENATE($F2439," ",$G2439),AllocFactorMatrix,(I$4+1),FALSE)*$E2442</f>
        <v>-50531.526220871609</v>
      </c>
      <c r="J2439" s="47">
        <f t="shared" si="3469"/>
        <v>-12.526504897486101</v>
      </c>
      <c r="K2439" s="47">
        <f t="shared" si="3469"/>
        <v>-16.225276028633573</v>
      </c>
      <c r="L2439" s="47">
        <f t="shared" si="3469"/>
        <v>-10185.478673160243</v>
      </c>
      <c r="M2439" s="47">
        <f t="shared" si="3469"/>
        <v>0</v>
      </c>
      <c r="N2439" s="47">
        <f t="shared" si="3469"/>
        <v>0</v>
      </c>
      <c r="O2439" s="47">
        <f t="shared" si="3462"/>
        <v>-10185.478673160243</v>
      </c>
      <c r="P2439" s="47">
        <f>VLOOKUP(CONCATENATE($F2439," ",$G2439),AllocFactorMatrix,(P$4+1),FALSE)*$E2442</f>
        <v>-5084.5280646689762</v>
      </c>
      <c r="Q2439" s="47">
        <f>VLOOKUP(CONCATENATE($F2439," ",$G2439),AllocFactorMatrix,(Q$4+1),FALSE)*$E2442</f>
        <v>0</v>
      </c>
      <c r="R2439" s="47">
        <f>VLOOKUP(CONCATENATE($F2439," ",$G2439),AllocFactorMatrix,(R$4+1),FALSE)*$E2442</f>
        <v>0</v>
      </c>
      <c r="S2439" s="47">
        <f>VLOOKUP(CONCATENATE($F2439," ",$G2439),AllocFactorMatrix,(S$4+1),FALSE)*$E2442</f>
        <v>0</v>
      </c>
      <c r="T2439" s="47">
        <f t="shared" si="3465"/>
        <v>-5084.5280646689762</v>
      </c>
      <c r="U2439" s="47">
        <f>VLOOKUP(CONCATENATE($F2439," ",$G2439),AllocFactorMatrix,(U$4+1),FALSE)*$E2442</f>
        <v>-190.41273783147179</v>
      </c>
      <c r="V2439" s="47">
        <f>VLOOKUP(CONCATENATE($F2439," ",$G2439),AllocFactorMatrix,(V$4+1),FALSE)*$E2442</f>
        <v>0</v>
      </c>
      <c r="W2439" s="47">
        <f>VLOOKUP(CONCATENATE($F2439," ",$G2439),AllocFactorMatrix,(W$4+1),FALSE)*$E2442</f>
        <v>0</v>
      </c>
      <c r="X2439" s="47">
        <f>VLOOKUP(CONCATENATE($F2439," ",$G2439),AllocFactorMatrix,(X$4+1),FALSE)*$E2442</f>
        <v>0</v>
      </c>
      <c r="Y2439" s="47">
        <f t="shared" si="3466"/>
        <v>-190.41273783147179</v>
      </c>
      <c r="Z2439" s="47">
        <f>VLOOKUP(CONCATENATE($F2439," ",$G2439),AllocFactorMatrix,(Z$4+1),FALSE)*$E2442</f>
        <v>-1439.0192378100273</v>
      </c>
      <c r="AA2439" s="47">
        <f>VLOOKUP(CONCATENATE($F2439," ",$G2439),AllocFactorMatrix,(AA$4+1),FALSE)*$E2442</f>
        <v>0</v>
      </c>
      <c r="AB2439" s="47">
        <f t="shared" si="3463"/>
        <v>-1439.0192378100273</v>
      </c>
      <c r="AC2439" s="47">
        <f>VLOOKUP(CONCATENATE($F2439," ",$G2439),AllocFactorMatrix,(AC$4+1),FALSE)*$E2442</f>
        <v>-17.014347203278366</v>
      </c>
      <c r="AD2439" s="47">
        <f>VLOOKUP(CONCATENATE($F2439," ",$G2439),AllocFactorMatrix,(AD$4+1),FALSE)*$E2442</f>
        <v>-523.69667522206657</v>
      </c>
      <c r="AE2439" s="47">
        <f>VLOOKUP(CONCATENATE($F2439," ",$G2439),AllocFactorMatrix,(AE$4+1),FALSE)*$E2442</f>
        <v>-108.59592041048974</v>
      </c>
    </row>
    <row r="2440" spans="1:31" s="44" customFormat="1" hidden="1" outlineLevel="1">
      <c r="A2440" s="49"/>
      <c r="B2440" s="97"/>
      <c r="C2440" s="48"/>
      <c r="D2440" s="48"/>
      <c r="F2440" s="167" t="str">
        <f>F2442</f>
        <v>TDPLANT</v>
      </c>
      <c r="G2440" s="48" t="str">
        <f>$G$13</f>
        <v>ENERGY</v>
      </c>
      <c r="H2440" s="46">
        <f t="shared" si="3460"/>
        <v>0</v>
      </c>
      <c r="I2440" s="47">
        <f t="shared" ref="I2440:N2440" si="3470">VLOOKUP(CONCATENATE($F2440," ",$G2440),AllocFactorMatrix,(I$4+1),FALSE)*$E2442</f>
        <v>0</v>
      </c>
      <c r="J2440" s="47">
        <f t="shared" si="3470"/>
        <v>0</v>
      </c>
      <c r="K2440" s="47">
        <f t="shared" si="3470"/>
        <v>0</v>
      </c>
      <c r="L2440" s="47">
        <f t="shared" si="3470"/>
        <v>0</v>
      </c>
      <c r="M2440" s="47">
        <f t="shared" si="3470"/>
        <v>0</v>
      </c>
      <c r="N2440" s="47">
        <f t="shared" si="3470"/>
        <v>0</v>
      </c>
      <c r="O2440" s="47">
        <f t="shared" si="3462"/>
        <v>0</v>
      </c>
      <c r="P2440" s="47">
        <f>VLOOKUP(CONCATENATE($F2440," ",$G2440),AllocFactorMatrix,(P$4+1),FALSE)*$E2442</f>
        <v>0</v>
      </c>
      <c r="Q2440" s="47">
        <f>VLOOKUP(CONCATENATE($F2440," ",$G2440),AllocFactorMatrix,(Q$4+1),FALSE)*$E2442</f>
        <v>0</v>
      </c>
      <c r="R2440" s="47">
        <f>VLOOKUP(CONCATENATE($F2440," ",$G2440),AllocFactorMatrix,(R$4+1),FALSE)*$E2442</f>
        <v>0</v>
      </c>
      <c r="S2440" s="47">
        <f>VLOOKUP(CONCATENATE($F2440," ",$G2440),AllocFactorMatrix,(S$4+1),FALSE)*$E2442</f>
        <v>0</v>
      </c>
      <c r="T2440" s="47">
        <f t="shared" si="3465"/>
        <v>0</v>
      </c>
      <c r="U2440" s="47">
        <f>VLOOKUP(CONCATENATE($F2440," ",$G2440),AllocFactorMatrix,(U$4+1),FALSE)*$E2442</f>
        <v>0</v>
      </c>
      <c r="V2440" s="47">
        <f>VLOOKUP(CONCATENATE($F2440," ",$G2440),AllocFactorMatrix,(V$4+1),FALSE)*$E2442</f>
        <v>0</v>
      </c>
      <c r="W2440" s="47">
        <f>VLOOKUP(CONCATENATE($F2440," ",$G2440),AllocFactorMatrix,(W$4+1),FALSE)*$E2442</f>
        <v>0</v>
      </c>
      <c r="X2440" s="47">
        <f>VLOOKUP(CONCATENATE($F2440," ",$G2440),AllocFactorMatrix,(X$4+1),FALSE)*$E2442</f>
        <v>0</v>
      </c>
      <c r="Y2440" s="47">
        <f t="shared" si="3466"/>
        <v>0</v>
      </c>
      <c r="Z2440" s="47">
        <f>VLOOKUP(CONCATENATE($F2440," ",$G2440),AllocFactorMatrix,(Z$4+1),FALSE)*$E2442</f>
        <v>0</v>
      </c>
      <c r="AA2440" s="47">
        <f>VLOOKUP(CONCATENATE($F2440," ",$G2440),AllocFactorMatrix,(AA$4+1),FALSE)*$E2442</f>
        <v>0</v>
      </c>
      <c r="AB2440" s="47">
        <f t="shared" si="3463"/>
        <v>0</v>
      </c>
      <c r="AC2440" s="47">
        <f>VLOOKUP(CONCATENATE($F2440," ",$G2440),AllocFactorMatrix,(AC$4+1),FALSE)*$E2442</f>
        <v>0</v>
      </c>
      <c r="AD2440" s="47">
        <f>VLOOKUP(CONCATENATE($F2440," ",$G2440),AllocFactorMatrix,(AD$4+1),FALSE)*$E2442</f>
        <v>0</v>
      </c>
      <c r="AE2440" s="47">
        <f>VLOOKUP(CONCATENATE($F2440," ",$G2440),AllocFactorMatrix,(AE$4+1),FALSE)*$E2442</f>
        <v>0</v>
      </c>
    </row>
    <row r="2441" spans="1:31" s="44" customFormat="1" hidden="1" outlineLevel="1">
      <c r="A2441" s="49"/>
      <c r="B2441" s="97"/>
      <c r="C2441" s="48"/>
      <c r="D2441" s="48"/>
      <c r="F2441" s="167" t="str">
        <f>F2442</f>
        <v>TDPLANT</v>
      </c>
      <c r="G2441" s="48" t="str">
        <f>$G$14</f>
        <v>CUSTOMER</v>
      </c>
      <c r="H2441" s="46">
        <f t="shared" si="3460"/>
        <v>-29852.956853333486</v>
      </c>
      <c r="I2441" s="47">
        <f t="shared" ref="I2441:N2441" si="3471">VLOOKUP(CONCATENATE($F2441," ",$G2441),AllocFactorMatrix,(I$4+1),FALSE)*$E2442</f>
        <v>-13957.126643585905</v>
      </c>
      <c r="J2441" s="47">
        <f t="shared" si="3471"/>
        <v>-2.8163911500303502</v>
      </c>
      <c r="K2441" s="47">
        <f t="shared" si="3471"/>
        <v>-1.602754670188929</v>
      </c>
      <c r="L2441" s="47">
        <f t="shared" si="3471"/>
        <v>-4716.0407382951171</v>
      </c>
      <c r="M2441" s="47">
        <f t="shared" si="3471"/>
        <v>-318.9638642684518</v>
      </c>
      <c r="N2441" s="47">
        <f t="shared" si="3471"/>
        <v>-53.728459599664312</v>
      </c>
      <c r="O2441" s="47">
        <f t="shared" si="3462"/>
        <v>-5088.7330621632336</v>
      </c>
      <c r="P2441" s="47">
        <f>VLOOKUP(CONCATENATE($F2441," ",$G2441),AllocFactorMatrix,(P$4+1),FALSE)*$E2442</f>
        <v>-384.50875217453182</v>
      </c>
      <c r="Q2441" s="47">
        <f>VLOOKUP(CONCATENATE($F2441," ",$G2441),AllocFactorMatrix,(Q$4+1),FALSE)*$E2442</f>
        <v>-112.2005154810988</v>
      </c>
      <c r="R2441" s="47">
        <f>VLOOKUP(CONCATENATE($F2441," ",$G2441),AllocFactorMatrix,(R$4+1),FALSE)*$E2442</f>
        <v>-132.13960042343581</v>
      </c>
      <c r="S2441" s="47">
        <f>VLOOKUP(CONCATENATE($F2441," ",$G2441),AllocFactorMatrix,(S$4+1),FALSE)*$E2442</f>
        <v>-16.517222481679283</v>
      </c>
      <c r="T2441" s="47">
        <f t="shared" si="3465"/>
        <v>-645.36609056074576</v>
      </c>
      <c r="U2441" s="47">
        <f>VLOOKUP(CONCATENATE($F2441," ",$G2441),AllocFactorMatrix,(U$4+1),FALSE)*$E2442</f>
        <v>-2.530552913363135</v>
      </c>
      <c r="V2441" s="47">
        <f>VLOOKUP(CONCATENATE($F2441," ",$G2441),AllocFactorMatrix,(V$4+1),FALSE)*$E2442</f>
        <v>-79.557088496958187</v>
      </c>
      <c r="W2441" s="47">
        <f>VLOOKUP(CONCATENATE($F2441," ",$G2441),AllocFactorMatrix,(W$4+1),FALSE)*$E2442</f>
        <v>-222.12005903583335</v>
      </c>
      <c r="X2441" s="47">
        <f>VLOOKUP(CONCATENATE($F2441," ",$G2441),AllocFactorMatrix,(X$4+1),FALSE)*$E2442</f>
        <v>-66.068687641161432</v>
      </c>
      <c r="Y2441" s="47">
        <f t="shared" si="3466"/>
        <v>-370.27638808731609</v>
      </c>
      <c r="Z2441" s="47">
        <f>VLOOKUP(CONCATENATE($F2441," ",$G2441),AllocFactorMatrix,(Z$4+1),FALSE)*$E2442</f>
        <v>-77.431803951353771</v>
      </c>
      <c r="AA2441" s="47">
        <f>VLOOKUP(CONCATENATE($F2441," ",$G2441),AllocFactorMatrix,(AA$4+1),FALSE)*$E2442</f>
        <v>-1.4659634223449203</v>
      </c>
      <c r="AB2441" s="47">
        <f t="shared" si="3463"/>
        <v>-78.897767373698684</v>
      </c>
      <c r="AC2441" s="47">
        <f>VLOOKUP(CONCATENATE($F2441," ",$G2441),AllocFactorMatrix,(AC$4+1),FALSE)*$E2442</f>
        <v>-7.555658720579113</v>
      </c>
      <c r="AD2441" s="47">
        <f>VLOOKUP(CONCATENATE($F2441," ",$G2441),AllocFactorMatrix,(AD$4+1),FALSE)*$E2442</f>
        <v>-8557.2205441380447</v>
      </c>
      <c r="AE2441" s="47">
        <f>VLOOKUP(CONCATENATE($F2441," ",$G2441),AllocFactorMatrix,(AE$4+1),FALSE)*$E2442</f>
        <v>-1143.3615528837422</v>
      </c>
    </row>
    <row r="2442" spans="1:31" s="44" customFormat="1" collapsed="1">
      <c r="A2442" s="49"/>
      <c r="B2442" s="97"/>
      <c r="C2442" s="48"/>
      <c r="D2442" s="96" t="s">
        <v>659</v>
      </c>
      <c r="E2442" s="54">
        <v>-407790</v>
      </c>
      <c r="F2442" s="88" t="s">
        <v>194</v>
      </c>
      <c r="G2442" s="48" t="str">
        <f>$G$15</f>
        <v>TOTAL</v>
      </c>
      <c r="H2442" s="46">
        <f t="shared" si="3460"/>
        <v>-407790</v>
      </c>
      <c r="I2442" s="47">
        <f t="shared" ref="I2442:N2442" si="3472">VLOOKUP(CONCATENATE($F2442," ",$G2442),AllocFactorMatrix,(I$4+1),FALSE)*$E2442</f>
        <v>-243557.27934148992</v>
      </c>
      <c r="J2442" s="47">
        <f t="shared" si="3472"/>
        <v>-48.779567024837007</v>
      </c>
      <c r="K2442" s="47">
        <f t="shared" si="3472"/>
        <v>-78.212180454078833</v>
      </c>
      <c r="L2442" s="47">
        <f t="shared" si="3472"/>
        <v>-56743.966203050011</v>
      </c>
      <c r="M2442" s="47">
        <f t="shared" si="3472"/>
        <v>-902.73859902174729</v>
      </c>
      <c r="N2442" s="47">
        <f t="shared" si="3472"/>
        <v>-95.383985946059227</v>
      </c>
      <c r="O2442" s="47">
        <f t="shared" si="3462"/>
        <v>-57742.088788017812</v>
      </c>
      <c r="P2442" s="47">
        <f>VLOOKUP(CONCATENATE($F2442," ",$G2442),AllocFactorMatrix,(P$4+1),FALSE)*$E2442</f>
        <v>-29959.594000585072</v>
      </c>
      <c r="Q2442" s="47">
        <f>VLOOKUP(CONCATENATE($F2442," ",$G2442),AllocFactorMatrix,(Q$4+1),FALSE)*$E2442</f>
        <v>-4514.5881166743693</v>
      </c>
      <c r="R2442" s="47">
        <f>VLOOKUP(CONCATENATE($F2442," ",$G2442),AllocFactorMatrix,(R$4+1),FALSE)*$E2442</f>
        <v>-593.19101234276866</v>
      </c>
      <c r="S2442" s="47">
        <f>VLOOKUP(CONCATENATE($F2442," ",$G2442),AllocFactorMatrix,(S$4+1),FALSE)*$E2442</f>
        <v>-29.58107130802491</v>
      </c>
      <c r="T2442" s="47">
        <f t="shared" si="3465"/>
        <v>-35096.954200910237</v>
      </c>
      <c r="U2442" s="47">
        <f>VLOOKUP(CONCATENATE($F2442," ",$G2442),AllocFactorMatrix,(U$4+1),FALSE)*$E2442</f>
        <v>-1321.8777225454189</v>
      </c>
      <c r="V2442" s="47">
        <f>VLOOKUP(CONCATENATE($F2442," ",$G2442),AllocFactorMatrix,(V$4+1),FALSE)*$E2442</f>
        <v>-15566.290024872211</v>
      </c>
      <c r="W2442" s="47">
        <f>VLOOKUP(CONCATENATE($F2442," ",$G2442),AllocFactorMatrix,(W$4+1),FALSE)*$E2442</f>
        <v>-31108.887194633324</v>
      </c>
      <c r="X2442" s="47">
        <f>VLOOKUP(CONCATENATE($F2442," ",$G2442),AllocFactorMatrix,(X$4+1),FALSE)*$E2442</f>
        <v>-4259.7881044401993</v>
      </c>
      <c r="Y2442" s="47">
        <f t="shared" si="3466"/>
        <v>-52256.843046491151</v>
      </c>
      <c r="Z2442" s="47">
        <f>VLOOKUP(CONCATENATE($F2442," ",$G2442),AllocFactorMatrix,(Z$4+1),FALSE)*$E2442</f>
        <v>-8243.8691764073228</v>
      </c>
      <c r="AA2442" s="47">
        <f>VLOOKUP(CONCATENATE($F2442," ",$G2442),AllocFactorMatrix,(AA$4+1),FALSE)*$E2442</f>
        <v>-136.2433093350846</v>
      </c>
      <c r="AB2442" s="47">
        <f t="shared" si="3463"/>
        <v>-8380.1124857424074</v>
      </c>
      <c r="AC2442" s="47">
        <f>VLOOKUP(CONCATENATE($F2442," ",$G2442),AllocFactorMatrix,(AC$4+1),FALSE)*$E2442</f>
        <v>-113.34014406954189</v>
      </c>
      <c r="AD2442" s="47">
        <f>VLOOKUP(CONCATENATE($F2442," ",$G2442),AllocFactorMatrix,(AD$4+1),FALSE)*$E2442</f>
        <v>-9233.1911480890194</v>
      </c>
      <c r="AE2442" s="47">
        <f>VLOOKUP(CONCATENATE($F2442," ",$G2442),AllocFactorMatrix,(AE$4+1),FALSE)*$E2442</f>
        <v>-1283.1990977109986</v>
      </c>
    </row>
    <row r="2443" spans="1:31" hidden="1" outlineLevel="1">
      <c r="E2443" s="44"/>
      <c r="F2443" s="167" t="str">
        <f>F2450</f>
        <v>LABOR_M</v>
      </c>
      <c r="G2443" s="48" t="str">
        <f>$G$8</f>
        <v>PRODUCTION</v>
      </c>
      <c r="H2443" s="4">
        <f t="shared" ca="1" si="3460"/>
        <v>-16661.310181523506</v>
      </c>
      <c r="I2443" s="5">
        <f t="shared" ref="I2443:N2443" ca="1" si="3473">VLOOKUP(CONCATENATE($F2443," ",$G2443),AllocFactorMatrix,(I$4+1),FALSE)*$E2450</f>
        <v>-8568.4274610735938</v>
      </c>
      <c r="J2443" s="47">
        <f t="shared" ca="1" si="3473"/>
        <v>-1.9169041062461707</v>
      </c>
      <c r="K2443" s="47">
        <f t="shared" ca="1" si="3473"/>
        <v>-3.3563624087429873</v>
      </c>
      <c r="L2443" s="5">
        <f t="shared" ca="1" si="3473"/>
        <v>-1997.0217408619701</v>
      </c>
      <c r="M2443" s="5">
        <f t="shared" ca="1" si="3473"/>
        <v>-27.788532107685928</v>
      </c>
      <c r="N2443" s="5">
        <f t="shared" ca="1" si="3473"/>
        <v>-3.8702118867814956</v>
      </c>
      <c r="O2443" s="5">
        <f t="shared" ref="O2443:O2450" ca="1" si="3474">SUBTOTAL(9,L2443:N2443)</f>
        <v>-2028.6804848564377</v>
      </c>
      <c r="P2443" s="5">
        <f ca="1">VLOOKUP(CONCATENATE($F2443," ",$G2443),AllocFactorMatrix,(P$4+1),FALSE)*$E2450</f>
        <v>-1187.8139703638974</v>
      </c>
      <c r="Q2443" s="5">
        <f ca="1">VLOOKUP(CONCATENATE($F2443," ",$G2443),AllocFactorMatrix,(Q$4+1),FALSE)*$E2450</f>
        <v>-213.16388195613794</v>
      </c>
      <c r="R2443" s="5">
        <f ca="1">VLOOKUP(CONCATENATE($F2443," ",$G2443),AllocFactorMatrix,(R$4+1),FALSE)*$E2450</f>
        <v>-43.227459962713617</v>
      </c>
      <c r="S2443" s="5">
        <f ca="1">VLOOKUP(CONCATENATE($F2443," ",$G2443),AllocFactorMatrix,(S$4+1),FALSE)*$E2450</f>
        <v>-1.6415432436769513</v>
      </c>
      <c r="T2443" s="5">
        <f ca="1">SUBTOTAL(9,P2443:S2443)</f>
        <v>-1445.8468555264258</v>
      </c>
      <c r="U2443" s="5">
        <f ca="1">VLOOKUP(CONCATENATE($F2443," ",$G2443),AllocFactorMatrix,(U$4+1),FALSE)*$E2450</f>
        <v>-56.335451072036172</v>
      </c>
      <c r="V2443" s="5">
        <f ca="1">VLOOKUP(CONCATENATE($F2443," ",$G2443),AllocFactorMatrix,(V$4+1),FALSE)*$E2450</f>
        <v>-760.56112035671811</v>
      </c>
      <c r="W2443" s="5">
        <f ca="1">VLOOKUP(CONCATENATE($F2443," ",$G2443),AllocFactorMatrix,(W$4+1),FALSE)*$E2450</f>
        <v>-2908.8409734388651</v>
      </c>
      <c r="X2443" s="5">
        <f ca="1">VLOOKUP(CONCATENATE($F2443," ",$G2443),AllocFactorMatrix,(X$4+1),FALSE)*$E2450</f>
        <v>-526.96352093726921</v>
      </c>
      <c r="Y2443" s="5">
        <f ca="1">SUBTOTAL(9,U2443:X2443)</f>
        <v>-4252.7010658048885</v>
      </c>
      <c r="Z2443" s="5">
        <f ca="1">VLOOKUP(CONCATENATE($F2443," ",$G2443),AllocFactorMatrix,(Z$4+1),FALSE)*$E2450</f>
        <v>-326.49343815944212</v>
      </c>
      <c r="AA2443" s="5">
        <f ca="1">VLOOKUP(CONCATENATE($F2443," ",$G2443),AllocFactorMatrix,(AA$4+1),FALSE)*$E2450</f>
        <v>-6.5209113808605172</v>
      </c>
      <c r="AB2443" s="5">
        <f t="shared" ref="AB2443:AB2450" ca="1" si="3475">SUBTOTAL(9,Z2443:AA2443)</f>
        <v>-333.01434954030265</v>
      </c>
      <c r="AC2443" s="5">
        <f ca="1">VLOOKUP(CONCATENATE($F2443," ",$G2443),AllocFactorMatrix,(AC$4+1),FALSE)*$E2450</f>
        <v>-4.306976651563744</v>
      </c>
      <c r="AD2443" s="5">
        <f ca="1">VLOOKUP(CONCATENATE($F2443," ",$G2443),AllocFactorMatrix,(AD$4+1),FALSE)*$E2450</f>
        <v>-19.134042518081294</v>
      </c>
      <c r="AE2443" s="5">
        <f ca="1">VLOOKUP(CONCATENATE($F2443," ",$G2443),AllocFactorMatrix,(AE$4+1),FALSE)*$E2450</f>
        <v>-3.9256790372077406</v>
      </c>
    </row>
    <row r="2444" spans="1:31" hidden="1" outlineLevel="1">
      <c r="E2444" s="44"/>
      <c r="F2444" s="167" t="str">
        <f>F2450</f>
        <v>LABOR_M</v>
      </c>
      <c r="G2444" s="48" t="str">
        <f>$G$9</f>
        <v>BULKTRAN</v>
      </c>
      <c r="H2444" s="4">
        <f t="shared" ca="1" si="3460"/>
        <v>-2582.6348682874363</v>
      </c>
      <c r="I2444" s="5">
        <f t="shared" ref="I2444:N2444" ca="1" si="3476">VLOOKUP(CONCATENATE($F2444," ",$G2444),AllocFactorMatrix,(I$4+1),FALSE)*$E2450</f>
        <v>-1328.1740323099084</v>
      </c>
      <c r="J2444" s="47">
        <f t="shared" ca="1" si="3476"/>
        <v>-0.2971352990861863</v>
      </c>
      <c r="K2444" s="47">
        <f t="shared" ca="1" si="3476"/>
        <v>-0.5202627220181909</v>
      </c>
      <c r="L2444" s="5">
        <f t="shared" ca="1" si="3476"/>
        <v>-309.55416617821902</v>
      </c>
      <c r="M2444" s="5">
        <f t="shared" ca="1" si="3476"/>
        <v>-4.307442282625578</v>
      </c>
      <c r="N2444" s="5">
        <f t="shared" ca="1" si="3476"/>
        <v>-0.59991345563848231</v>
      </c>
      <c r="O2444" s="5">
        <f t="shared" ca="1" si="3474"/>
        <v>-314.46152191648309</v>
      </c>
      <c r="P2444" s="5">
        <f ca="1">VLOOKUP(CONCATENATE($F2444," ",$G2444),AllocFactorMatrix,(P$4+1),FALSE)*$E2450</f>
        <v>-184.12056095700305</v>
      </c>
      <c r="Q2444" s="5">
        <f ca="1">VLOOKUP(CONCATENATE($F2444," ",$G2444),AllocFactorMatrix,(Q$4+1),FALSE)*$E2450</f>
        <v>-33.042087819115892</v>
      </c>
      <c r="R2444" s="5">
        <f ca="1">VLOOKUP(CONCATENATE($F2444," ",$G2444),AllocFactorMatrix,(R$4+1),FALSE)*$E2450</f>
        <v>-6.7005982213215587</v>
      </c>
      <c r="S2444" s="5">
        <f ca="1">VLOOKUP(CONCATENATE($F2444," ",$G2444),AllocFactorMatrix,(S$4+1),FALSE)*$E2450</f>
        <v>-0.25445218729695812</v>
      </c>
      <c r="T2444" s="5">
        <f t="shared" ref="T2444:T2450" ca="1" si="3477">SUBTOTAL(9,P2444:S2444)</f>
        <v>-224.11769918473746</v>
      </c>
      <c r="U2444" s="5">
        <f ca="1">VLOOKUP(CONCATENATE($F2444," ",$G2444),AllocFactorMatrix,(U$4+1),FALSE)*$E2450</f>
        <v>-8.7324405268371912</v>
      </c>
      <c r="V2444" s="5">
        <f ca="1">VLOOKUP(CONCATENATE($F2444," ",$G2444),AllocFactorMatrix,(V$4+1),FALSE)*$E2450</f>
        <v>-117.89298965667547</v>
      </c>
      <c r="W2444" s="5">
        <f ca="1">VLOOKUP(CONCATENATE($F2444," ",$G2444),AllocFactorMatrix,(W$4+1),FALSE)*$E2450</f>
        <v>-450.89335967331715</v>
      </c>
      <c r="X2444" s="5">
        <f ca="1">VLOOKUP(CONCATENATE($F2444," ",$G2444),AllocFactorMatrix,(X$4+1),FALSE)*$E2450</f>
        <v>-81.683514001037437</v>
      </c>
      <c r="Y2444" s="5">
        <f t="shared" ref="Y2444:Y2450" ca="1" si="3478">SUBTOTAL(9,U2444:X2444)</f>
        <v>-659.20230385786726</v>
      </c>
      <c r="Z2444" s="5">
        <f ca="1">VLOOKUP(CONCATENATE($F2444," ",$G2444),AllocFactorMatrix,(Z$4+1),FALSE)*$E2450</f>
        <v>-50.609065461892683</v>
      </c>
      <c r="AA2444" s="5">
        <f ca="1">VLOOKUP(CONCATENATE($F2444," ",$G2444),AllocFactorMatrix,(AA$4+1),FALSE)*$E2450</f>
        <v>-1.0107928441245049</v>
      </c>
      <c r="AB2444" s="5">
        <f t="shared" ca="1" si="3475"/>
        <v>-51.619858306017186</v>
      </c>
      <c r="AC2444" s="5">
        <f ca="1">VLOOKUP(CONCATENATE($F2444," ",$G2444),AllocFactorMatrix,(AC$4+1),FALSE)*$E2450</f>
        <v>-0.66761544896772573</v>
      </c>
      <c r="AD2444" s="5">
        <f ca="1">VLOOKUP(CONCATENATE($F2444," ",$G2444),AllocFactorMatrix,(AD$4+1),FALSE)*$E2450</f>
        <v>-2.9659279396461136</v>
      </c>
      <c r="AE2444" s="5">
        <f ca="1">VLOOKUP(CONCATENATE($F2444," ",$G2444),AllocFactorMatrix,(AE$4+1),FALSE)*$E2450</f>
        <v>-0.60851130269700537</v>
      </c>
    </row>
    <row r="2445" spans="1:31" hidden="1" outlineLevel="1">
      <c r="E2445" s="44"/>
      <c r="F2445" s="167" t="str">
        <f>F2450</f>
        <v>LABOR_M</v>
      </c>
      <c r="G2445" s="48" t="str">
        <f>$G$10</f>
        <v>SUBTRAN</v>
      </c>
      <c r="H2445" s="4">
        <f t="shared" ca="1" si="3460"/>
        <v>-715.74938239894448</v>
      </c>
      <c r="I2445" s="5">
        <f t="shared" ref="I2445:N2445" ca="1" si="3479">VLOOKUP(CONCATENATE($F2445," ",$G2445),AllocFactorMatrix,(I$4+1),FALSE)*$E2450</f>
        <v>-365.65501139521456</v>
      </c>
      <c r="J2445" s="47">
        <f t="shared" ca="1" si="3479"/>
        <v>-5.9541372949981158E-2</v>
      </c>
      <c r="K2445" s="47">
        <f t="shared" ca="1" si="3479"/>
        <v>-0.11081671837372391</v>
      </c>
      <c r="L2445" s="5">
        <f t="shared" ca="1" si="3479"/>
        <v>-85.691750449219782</v>
      </c>
      <c r="M2445" s="5">
        <f t="shared" ca="1" si="3479"/>
        <v>-1.1976102361109222</v>
      </c>
      <c r="N2445" s="5">
        <f t="shared" ca="1" si="3479"/>
        <v>-0.21676188833758014</v>
      </c>
      <c r="O2445" s="5">
        <f t="shared" ca="1" si="3474"/>
        <v>-87.106122573668287</v>
      </c>
      <c r="P2445" s="5">
        <f ca="1">VLOOKUP(CONCATENATE($F2445," ",$G2445),AllocFactorMatrix,(P$4+1),FALSE)*$E2450</f>
        <v>-49.472717108115688</v>
      </c>
      <c r="Q2445" s="5">
        <f ca="1">VLOOKUP(CONCATENATE($F2445," ",$G2445),AllocFactorMatrix,(Q$4+1),FALSE)*$E2450</f>
        <v>-8.9030981041251245</v>
      </c>
      <c r="R2445" s="5">
        <f ca="1">VLOOKUP(CONCATENATE($F2445," ",$G2445),AllocFactorMatrix,(R$4+1),FALSE)*$E2450</f>
        <v>-2.336994609437725</v>
      </c>
      <c r="S2445" s="5">
        <f ca="1">VLOOKUP(CONCATENATE($F2445," ",$G2445),AllocFactorMatrix,(S$4+1),FALSE)*$E2450</f>
        <v>0</v>
      </c>
      <c r="T2445" s="5">
        <f t="shared" ca="1" si="3477"/>
        <v>-60.712809821678533</v>
      </c>
      <c r="U2445" s="5">
        <f ca="1">VLOOKUP(CONCATENATE($F2445," ",$G2445),AllocFactorMatrix,(U$4+1),FALSE)*$E2450</f>
        <v>-2.2332306484622544</v>
      </c>
      <c r="V2445" s="5">
        <f ca="1">VLOOKUP(CONCATENATE($F2445," ",$G2445),AllocFactorMatrix,(V$4+1),FALSE)*$E2450</f>
        <v>-31.334391516085219</v>
      </c>
      <c r="W2445" s="5">
        <f ca="1">VLOOKUP(CONCATENATE($F2445," ",$G2445),AllocFactorMatrix,(W$4+1),FALSE)*$E2450</f>
        <v>-154.50272111956411</v>
      </c>
      <c r="X2445" s="5">
        <f ca="1">VLOOKUP(CONCATENATE($F2445," ",$G2445),AllocFactorMatrix,(X$4+1),FALSE)*$E2450</f>
        <v>0</v>
      </c>
      <c r="Y2445" s="5">
        <f t="shared" ca="1" si="3478"/>
        <v>-188.07034328411157</v>
      </c>
      <c r="Z2445" s="5">
        <f ca="1">VLOOKUP(CONCATENATE($F2445," ",$G2445),AllocFactorMatrix,(Z$4+1),FALSE)*$E2450</f>
        <v>-13.581452633448848</v>
      </c>
      <c r="AA2445" s="5">
        <f ca="1">VLOOKUP(CONCATENATE($F2445," ",$G2445),AllocFactorMatrix,(AA$4+1),FALSE)*$E2450</f>
        <v>-0.2726954283491822</v>
      </c>
      <c r="AB2445" s="5">
        <f t="shared" ca="1" si="3475"/>
        <v>-13.85414806179803</v>
      </c>
      <c r="AC2445" s="5">
        <f ca="1">VLOOKUP(CONCATENATE($F2445," ",$G2445),AllocFactorMatrix,(AC$4+1),FALSE)*$E2450</f>
        <v>-0.18058917114718287</v>
      </c>
      <c r="AD2445" s="5">
        <f ca="1">VLOOKUP(CONCATENATE($F2445," ",$G2445),AllocFactorMatrix,(AD$4+1),FALSE)*$E2450</f>
        <v>0</v>
      </c>
      <c r="AE2445" s="5">
        <f ca="1">VLOOKUP(CONCATENATE($F2445," ",$G2445),AllocFactorMatrix,(AE$4+1),FALSE)*$E2450</f>
        <v>0</v>
      </c>
    </row>
    <row r="2446" spans="1:31" hidden="1" outlineLevel="1">
      <c r="E2446" s="44"/>
      <c r="F2446" s="167" t="str">
        <f>F2450</f>
        <v>LABOR_M</v>
      </c>
      <c r="G2446" s="48" t="str">
        <f>$G$11</f>
        <v>DISTPRI</v>
      </c>
      <c r="H2446" s="4">
        <f t="shared" ca="1" si="3460"/>
        <v>-5846.6555254529439</v>
      </c>
      <c r="I2446" s="5">
        <f t="shared" ref="I2446:N2446" ca="1" si="3480">VLOOKUP(CONCATENATE($F2446," ",$G2446),AllocFactorMatrix,(I$4+1),FALSE)*$E2450</f>
        <v>-3827.8028314970816</v>
      </c>
      <c r="J2446" s="47">
        <f t="shared" ca="1" si="3480"/>
        <v>-0.62853077579543859</v>
      </c>
      <c r="K2446" s="47">
        <f t="shared" ca="1" si="3480"/>
        <v>-1.1629619690931357</v>
      </c>
      <c r="L2446" s="5">
        <f t="shared" ca="1" si="3480"/>
        <v>-895.60425977854197</v>
      </c>
      <c r="M2446" s="5">
        <f t="shared" ca="1" si="3480"/>
        <v>-12.51511460082267</v>
      </c>
      <c r="N2446" s="5">
        <f t="shared" ca="1" si="3480"/>
        <v>0</v>
      </c>
      <c r="O2446" s="5">
        <f t="shared" ca="1" si="3474"/>
        <v>-908.11937437936467</v>
      </c>
      <c r="P2446" s="5">
        <f ca="1">VLOOKUP(CONCATENATE($F2446," ",$G2446),AllocFactorMatrix,(P$4+1),FALSE)*$E2450</f>
        <v>-519.37946604495312</v>
      </c>
      <c r="Q2446" s="5">
        <f ca="1">VLOOKUP(CONCATENATE($F2446," ",$G2446),AllocFactorMatrix,(Q$4+1),FALSE)*$E2450</f>
        <v>-93.459409841060065</v>
      </c>
      <c r="R2446" s="5">
        <f ca="1">VLOOKUP(CONCATENATE($F2446," ",$G2446),AllocFactorMatrix,(R$4+1),FALSE)*$E2450</f>
        <v>0</v>
      </c>
      <c r="S2446" s="5">
        <f ca="1">VLOOKUP(CONCATENATE($F2446," ",$G2446),AllocFactorMatrix,(S$4+1),FALSE)*$E2450</f>
        <v>0</v>
      </c>
      <c r="T2446" s="5">
        <f t="shared" ca="1" si="3477"/>
        <v>-612.83887588601317</v>
      </c>
      <c r="U2446" s="5">
        <f ca="1">VLOOKUP(CONCATENATE($F2446," ",$G2446),AllocFactorMatrix,(U$4+1),FALSE)*$E2450</f>
        <v>-23.519314657947032</v>
      </c>
      <c r="V2446" s="5">
        <f ca="1">VLOOKUP(CONCATENATE($F2446," ",$G2446),AllocFactorMatrix,(V$4+1),FALSE)*$E2450</f>
        <v>-325.22185656015989</v>
      </c>
      <c r="W2446" s="5">
        <f ca="1">VLOOKUP(CONCATENATE($F2446," ",$G2446),AllocFactorMatrix,(W$4+1),FALSE)*$E2450</f>
        <v>0</v>
      </c>
      <c r="X2446" s="5">
        <f ca="1">VLOOKUP(CONCATENATE($F2446," ",$G2446),AllocFactorMatrix,(X$4+1),FALSE)*$E2450</f>
        <v>0</v>
      </c>
      <c r="Y2446" s="5">
        <f t="shared" ca="1" si="3478"/>
        <v>-348.7411712181069</v>
      </c>
      <c r="Z2446" s="5">
        <f ca="1">VLOOKUP(CONCATENATE($F2446," ",$G2446),AllocFactorMatrix,(Z$4+1),FALSE)*$E2450</f>
        <v>-142.61973106502205</v>
      </c>
      <c r="AA2446" s="5">
        <f ca="1">VLOOKUP(CONCATENATE($F2446," ",$G2446),AllocFactorMatrix,(AA$4+1),FALSE)*$E2450</f>
        <v>-2.8626029151670909</v>
      </c>
      <c r="AB2446" s="5">
        <f t="shared" ca="1" si="3475"/>
        <v>-145.48233398018914</v>
      </c>
      <c r="AC2446" s="5">
        <f ca="1">VLOOKUP(CONCATENATE($F2446," ",$G2446),AllocFactorMatrix,(AC$4+1),FALSE)*$E2450</f>
        <v>-1.8794457472978245</v>
      </c>
      <c r="AD2446" s="5">
        <f ca="1">VLOOKUP(CONCATENATE($F2446," ",$G2446),AllocFactorMatrix,(AD$4+1),FALSE)*$E2450</f>
        <v>0</v>
      </c>
      <c r="AE2446" s="5">
        <f ca="1">VLOOKUP(CONCATENATE($F2446," ",$G2446),AllocFactorMatrix,(AE$4+1),FALSE)*$E2450</f>
        <v>0</v>
      </c>
    </row>
    <row r="2447" spans="1:31" hidden="1" outlineLevel="1">
      <c r="E2447" s="44"/>
      <c r="F2447" s="167" t="str">
        <f>F2450</f>
        <v>LABOR_M</v>
      </c>
      <c r="G2447" s="48" t="str">
        <f>$G$12</f>
        <v>DISTSEC</v>
      </c>
      <c r="H2447" s="4">
        <f t="shared" ca="1" si="3460"/>
        <v>-2316.2873478778006</v>
      </c>
      <c r="I2447" s="5">
        <f t="shared" ref="I2447:N2447" ca="1" si="3481">VLOOKUP(CONCATENATE($F2447," ",$G2447),AllocFactorMatrix,(I$4+1),FALSE)*$E2450</f>
        <v>-1718.5026090215133</v>
      </c>
      <c r="J2447" s="47">
        <f t="shared" ca="1" si="3481"/>
        <v>-0.42600793916569168</v>
      </c>
      <c r="K2447" s="47">
        <f t="shared" ca="1" si="3481"/>
        <v>-0.55179768498233284</v>
      </c>
      <c r="L2447" s="5">
        <f t="shared" ca="1" si="3481"/>
        <v>-346.39309324342304</v>
      </c>
      <c r="M2447" s="5">
        <f t="shared" ca="1" si="3481"/>
        <v>0</v>
      </c>
      <c r="N2447" s="5">
        <f t="shared" ca="1" si="3481"/>
        <v>0</v>
      </c>
      <c r="O2447" s="5">
        <f t="shared" ca="1" si="3474"/>
        <v>-346.39309324342304</v>
      </c>
      <c r="P2447" s="5">
        <f ca="1">VLOOKUP(CONCATENATE($F2447," ",$G2447),AllocFactorMatrix,(P$4+1),FALSE)*$E2450</f>
        <v>-172.91729338599859</v>
      </c>
      <c r="Q2447" s="5">
        <f ca="1">VLOOKUP(CONCATENATE($F2447," ",$G2447),AllocFactorMatrix,(Q$4+1),FALSE)*$E2450</f>
        <v>0</v>
      </c>
      <c r="R2447" s="5">
        <f ca="1">VLOOKUP(CONCATENATE($F2447," ",$G2447),AllocFactorMatrix,(R$4+1),FALSE)*$E2450</f>
        <v>0</v>
      </c>
      <c r="S2447" s="5">
        <f ca="1">VLOOKUP(CONCATENATE($F2447," ",$G2447),AllocFactorMatrix,(S$4+1),FALSE)*$E2450</f>
        <v>0</v>
      </c>
      <c r="T2447" s="5">
        <f t="shared" ca="1" si="3477"/>
        <v>-172.91729338599859</v>
      </c>
      <c r="U2447" s="5">
        <f ca="1">VLOOKUP(CONCATENATE($F2447," ",$G2447),AllocFactorMatrix,(U$4+1),FALSE)*$E2450</f>
        <v>-6.4756561146406915</v>
      </c>
      <c r="V2447" s="5">
        <f ca="1">VLOOKUP(CONCATENATE($F2447," ",$G2447),AllocFactorMatrix,(V$4+1),FALSE)*$E2450</f>
        <v>0</v>
      </c>
      <c r="W2447" s="5">
        <f ca="1">VLOOKUP(CONCATENATE($F2447," ",$G2447),AllocFactorMatrix,(W$4+1),FALSE)*$E2450</f>
        <v>0</v>
      </c>
      <c r="X2447" s="5">
        <f ca="1">VLOOKUP(CONCATENATE($F2447," ",$G2447),AllocFactorMatrix,(X$4+1),FALSE)*$E2450</f>
        <v>0</v>
      </c>
      <c r="Y2447" s="5">
        <f t="shared" ca="1" si="3478"/>
        <v>-6.4756561146406915</v>
      </c>
      <c r="Z2447" s="5">
        <f ca="1">VLOOKUP(CONCATENATE($F2447," ",$G2447),AllocFactorMatrix,(Z$4+1),FALSE)*$E2450</f>
        <v>-48.93891990911699</v>
      </c>
      <c r="AA2447" s="5">
        <f ca="1">VLOOKUP(CONCATENATE($F2447," ",$G2447),AllocFactorMatrix,(AA$4+1),FALSE)*$E2450</f>
        <v>0</v>
      </c>
      <c r="AB2447" s="5">
        <f t="shared" ca="1" si="3475"/>
        <v>-48.93891990911699</v>
      </c>
      <c r="AC2447" s="5">
        <f ca="1">VLOOKUP(CONCATENATE($F2447," ",$G2447),AllocFactorMatrix,(AC$4+1),FALSE)*$E2450</f>
        <v>-0.57863283075654959</v>
      </c>
      <c r="AD2447" s="5">
        <f ca="1">VLOOKUP(CONCATENATE($F2447," ",$G2447),AllocFactorMatrix,(AD$4+1),FALSE)*$E2450</f>
        <v>-17.810150811025515</v>
      </c>
      <c r="AE2447" s="5">
        <f ca="1">VLOOKUP(CONCATENATE($F2447," ",$G2447),AllocFactorMatrix,(AE$4+1),FALSE)*$E2450</f>
        <v>-3.6931869371765864</v>
      </c>
    </row>
    <row r="2448" spans="1:31" hidden="1" outlineLevel="1">
      <c r="E2448" s="44"/>
      <c r="F2448" s="167" t="str">
        <f>F2450</f>
        <v>LABOR_M</v>
      </c>
      <c r="G2448" s="48" t="str">
        <f>$G$13</f>
        <v>ENERGY</v>
      </c>
      <c r="H2448" s="4">
        <f t="shared" ca="1" si="3460"/>
        <v>-6664.080384093686</v>
      </c>
      <c r="I2448" s="5">
        <f t="shared" ref="I2448:N2448" ca="1" si="3482">VLOOKUP(CONCATENATE($F2448," ",$G2448),AllocFactorMatrix,(I$4+1),FALSE)*$E2450</f>
        <v>-2607.1455367636308</v>
      </c>
      <c r="J2448" s="47">
        <f t="shared" ca="1" si="3482"/>
        <v>-0.41721461524560044</v>
      </c>
      <c r="K2448" s="47">
        <f t="shared" ca="1" si="3482"/>
        <v>-1.2029968584758322</v>
      </c>
      <c r="L2448" s="5">
        <f t="shared" ca="1" si="3482"/>
        <v>-751.78028188761425</v>
      </c>
      <c r="M2448" s="5">
        <f t="shared" ca="1" si="3482"/>
        <v>-10.485097884699144</v>
      </c>
      <c r="N2448" s="5">
        <f t="shared" ca="1" si="3482"/>
        <v>-1.4658077980415121</v>
      </c>
      <c r="O2448" s="5">
        <f t="shared" ca="1" si="3474"/>
        <v>-763.7311875703549</v>
      </c>
      <c r="P2448" s="5">
        <f ca="1">VLOOKUP(CONCATENATE($F2448," ",$G2448),AllocFactorMatrix,(P$4+1),FALSE)*$E2450</f>
        <v>-487.38486040679425</v>
      </c>
      <c r="Q2448" s="5">
        <f ca="1">VLOOKUP(CONCATENATE($F2448," ",$G2448),AllocFactorMatrix,(Q$4+1),FALSE)*$E2450</f>
        <v>-87.046152361918814</v>
      </c>
      <c r="R2448" s="5">
        <f ca="1">VLOOKUP(CONCATENATE($F2448," ",$G2448),AllocFactorMatrix,(R$4+1),FALSE)*$E2450</f>
        <v>-17.725784385119987</v>
      </c>
      <c r="S2448" s="5">
        <f ca="1">VLOOKUP(CONCATENATE($F2448," ",$G2448),AllocFactorMatrix,(S$4+1),FALSE)*$E2450</f>
        <v>-0.6695088751652164</v>
      </c>
      <c r="T2448" s="5">
        <f t="shared" ca="1" si="3477"/>
        <v>-592.82630602899826</v>
      </c>
      <c r="U2448" s="5">
        <f ca="1">VLOOKUP(CONCATENATE($F2448," ",$G2448),AllocFactorMatrix,(U$4+1),FALSE)*$E2450</f>
        <v>-25.561483848262277</v>
      </c>
      <c r="V2448" s="5">
        <f ca="1">VLOOKUP(CONCATENATE($F2448," ",$G2448),AllocFactorMatrix,(V$4+1),FALSE)*$E2450</f>
        <v>-404.13191976704968</v>
      </c>
      <c r="W2448" s="5">
        <f ca="1">VLOOKUP(CONCATENATE($F2448," ",$G2448),AllocFactorMatrix,(W$4+1),FALSE)*$E2450</f>
        <v>-1738.1056122914933</v>
      </c>
      <c r="X2448" s="5">
        <f ca="1">VLOOKUP(CONCATENATE($F2448," ",$G2448),AllocFactorMatrix,(X$4+1),FALSE)*$E2450</f>
        <v>-326.95581973503801</v>
      </c>
      <c r="Y2448" s="5">
        <f t="shared" ca="1" si="3478"/>
        <v>-2494.7548356418433</v>
      </c>
      <c r="Z2448" s="5">
        <f ca="1">VLOOKUP(CONCATENATE($F2448," ",$G2448),AllocFactorMatrix,(Z$4+1),FALSE)*$E2450</f>
        <v>-134.07454236571652</v>
      </c>
      <c r="AA2448" s="5">
        <f ca="1">VLOOKUP(CONCATENATE($F2448," ",$G2448),AllocFactorMatrix,(AA$4+1),FALSE)*$E2450</f>
        <v>-2.6901789478039766</v>
      </c>
      <c r="AB2448" s="5">
        <f t="shared" ca="1" si="3475"/>
        <v>-136.76472131352051</v>
      </c>
      <c r="AC2448" s="5">
        <f ca="1">VLOOKUP(CONCATENATE($F2448," ",$G2448),AllocFactorMatrix,(AC$4+1),FALSE)*$E2450</f>
        <v>-2.3996511573652812</v>
      </c>
      <c r="AD2448" s="5">
        <f ca="1">VLOOKUP(CONCATENATE($F2448," ",$G2448),AllocFactorMatrix,(AD$4+1),FALSE)*$E2450</f>
        <v>-53.751364090453059</v>
      </c>
      <c r="AE2448" s="5">
        <f ca="1">VLOOKUP(CONCATENATE($F2448," ",$G2448),AllocFactorMatrix,(AE$4+1),FALSE)*$E2450</f>
        <v>-11.086570053794318</v>
      </c>
    </row>
    <row r="2449" spans="3:31" hidden="1" outlineLevel="1">
      <c r="E2449" s="44"/>
      <c r="F2449" s="167" t="str">
        <f>F2450</f>
        <v>LABOR_M</v>
      </c>
      <c r="G2449" s="48" t="str">
        <f>$G$14</f>
        <v>CUSTOMER</v>
      </c>
      <c r="H2449" s="4">
        <f t="shared" ca="1" si="3460"/>
        <v>-4410.282310365702</v>
      </c>
      <c r="I2449" s="5">
        <f t="shared" ref="I2449:N2449" ca="1" si="3483">VLOOKUP(CONCATENATE($F2449," ",$G2449),AllocFactorMatrix,(I$4+1),FALSE)*$E2450</f>
        <v>-3404.6255189065332</v>
      </c>
      <c r="J2449" s="47">
        <f t="shared" ca="1" si="3483"/>
        <v>-0.68710941591289731</v>
      </c>
      <c r="K2449" s="47">
        <f t="shared" ca="1" si="3483"/>
        <v>-0.20153615946589121</v>
      </c>
      <c r="L2449" s="5">
        <f t="shared" ca="1" si="3483"/>
        <v>-689.3859087292434</v>
      </c>
      <c r="M2449" s="5">
        <f t="shared" ca="1" si="3483"/>
        <v>-17.624908043601046</v>
      </c>
      <c r="N2449" s="5">
        <f t="shared" ca="1" si="3483"/>
        <v>-2.8416841345088528</v>
      </c>
      <c r="O2449" s="5">
        <f t="shared" ca="1" si="3474"/>
        <v>-709.85250090735326</v>
      </c>
      <c r="P2449" s="5">
        <f ca="1">VLOOKUP(CONCATENATE($F2449," ",$G2449),AllocFactorMatrix,(P$4+1),FALSE)*$E2450</f>
        <v>-28.236054621689597</v>
      </c>
      <c r="Q2449" s="5">
        <f ca="1">VLOOKUP(CONCATENATE($F2449," ",$G2449),AllocFactorMatrix,(Q$4+1),FALSE)*$E2450</f>
        <v>-6.8296992098792035</v>
      </c>
      <c r="R2449" s="5">
        <f ca="1">VLOOKUP(CONCATENATE($F2449," ",$G2449),AllocFactorMatrix,(R$4+1),FALSE)*$E2450</f>
        <v>-6.952374192409879</v>
      </c>
      <c r="S2449" s="5">
        <f ca="1">VLOOKUP(CONCATENATE($F2449," ",$G2449),AllocFactorMatrix,(S$4+1),FALSE)*$E2450</f>
        <v>-0.85878080356350284</v>
      </c>
      <c r="T2449" s="5">
        <f t="shared" ca="1" si="3477"/>
        <v>-42.876908827542181</v>
      </c>
      <c r="U2449" s="5">
        <f ca="1">VLOOKUP(CONCATENATE($F2449," ",$G2449),AllocFactorMatrix,(U$4+1),FALSE)*$E2450</f>
        <v>-0.21491476876220117</v>
      </c>
      <c r="V2449" s="5">
        <f ca="1">VLOOKUP(CONCATENATE($F2449," ",$G2449),AllocFactorMatrix,(V$4+1),FALSE)*$E2450</f>
        <v>-4.9652260045832239</v>
      </c>
      <c r="W2449" s="5">
        <f ca="1">VLOOKUP(CONCATENATE($F2449," ",$G2449),AllocFactorMatrix,(W$4+1),FALSE)*$E2450</f>
        <v>-11.678685197034744</v>
      </c>
      <c r="X2449" s="5">
        <f ca="1">VLOOKUP(CONCATENATE($F2449," ",$G2449),AllocFactorMatrix,(X$4+1),FALSE)*$E2450</f>
        <v>-3.4389466414902961</v>
      </c>
      <c r="Y2449" s="5">
        <f t="shared" ca="1" si="3478"/>
        <v>-20.297772611870464</v>
      </c>
      <c r="Z2449" s="5">
        <f ca="1">VLOOKUP(CONCATENATE($F2449," ",$G2449),AllocFactorMatrix,(Z$4+1),FALSE)*$E2450</f>
        <v>-6.2658944480801333</v>
      </c>
      <c r="AA2449" s="5">
        <f ca="1">VLOOKUP(CONCATENATE($F2449," ",$G2449),AllocFactorMatrix,(AA$4+1),FALSE)*$E2450</f>
        <v>-9.3601386190691818E-2</v>
      </c>
      <c r="AB2449" s="5">
        <f t="shared" ca="1" si="3475"/>
        <v>-6.3594958342708248</v>
      </c>
      <c r="AC2449" s="5">
        <f ca="1">VLOOKUP(CONCATENATE($F2449," ",$G2449),AllocFactorMatrix,(AC$4+1),FALSE)*$E2450</f>
        <v>-0.51009389331135835</v>
      </c>
      <c r="AD2449" s="5">
        <f ca="1">VLOOKUP(CONCATENATE($F2449," ",$G2449),AllocFactorMatrix,(AD$4+1),FALSE)*$E2450</f>
        <v>-185.34029325237458</v>
      </c>
      <c r="AE2449" s="5">
        <f ca="1">VLOOKUP(CONCATENATE($F2449," ",$G2449),AllocFactorMatrix,(AE$4+1),FALSE)*$E2450</f>
        <v>-39.531080557064371</v>
      </c>
    </row>
    <row r="2450" spans="3:31" collapsed="1">
      <c r="D2450" s="96" t="s">
        <v>660</v>
      </c>
      <c r="E2450" s="54">
        <v>-39197</v>
      </c>
      <c r="F2450" s="88" t="s">
        <v>67</v>
      </c>
      <c r="G2450" s="48" t="str">
        <f>$G$15</f>
        <v>TOTAL</v>
      </c>
      <c r="H2450" s="4">
        <f t="shared" ca="1" si="3460"/>
        <v>-39197.000000000007</v>
      </c>
      <c r="I2450" s="5">
        <f t="shared" ref="I2450:N2450" ca="1" si="3484">VLOOKUP(CONCATENATE($F2450," ",$G2450),AllocFactorMatrix,(I$4+1),FALSE)*$E2450</f>
        <v>-21820.333000967476</v>
      </c>
      <c r="J2450" s="47">
        <f t="shared" ca="1" si="3484"/>
        <v>-4.4324435244019664</v>
      </c>
      <c r="K2450" s="47">
        <f t="shared" ca="1" si="3484"/>
        <v>-7.1067345211520943</v>
      </c>
      <c r="L2450" s="5">
        <f t="shared" ca="1" si="3484"/>
        <v>-5075.4312011282318</v>
      </c>
      <c r="M2450" s="5">
        <f t="shared" ca="1" si="3484"/>
        <v>-73.918705155545283</v>
      </c>
      <c r="N2450" s="5">
        <f t="shared" ca="1" si="3484"/>
        <v>-8.994379163307924</v>
      </c>
      <c r="O2450" s="5">
        <f t="shared" ca="1" si="3474"/>
        <v>-5158.344285447085</v>
      </c>
      <c r="P2450" s="5">
        <f ca="1">VLOOKUP(CONCATENATE($F2450," ",$G2450),AllocFactorMatrix,(P$4+1),FALSE)*$E2450</f>
        <v>-2629.324922888452</v>
      </c>
      <c r="Q2450" s="5">
        <f ca="1">VLOOKUP(CONCATENATE($F2450," ",$G2450),AllocFactorMatrix,(Q$4+1),FALSE)*$E2450</f>
        <v>-442.444329292237</v>
      </c>
      <c r="R2450" s="5">
        <f ca="1">VLOOKUP(CONCATENATE($F2450," ",$G2450),AllocFactorMatrix,(R$4+1),FALSE)*$E2450</f>
        <v>-76.943211371002761</v>
      </c>
      <c r="S2450" s="5">
        <f ca="1">VLOOKUP(CONCATENATE($F2450," ",$G2450),AllocFactorMatrix,(S$4+1),FALSE)*$E2450</f>
        <v>-3.4242851097026286</v>
      </c>
      <c r="T2450" s="5">
        <f t="shared" ca="1" si="3477"/>
        <v>-3152.1367486613944</v>
      </c>
      <c r="U2450" s="5">
        <f ca="1">VLOOKUP(CONCATENATE($F2450," ",$G2450),AllocFactorMatrix,(U$4+1),FALSE)*$E2450</f>
        <v>-123.07249163694779</v>
      </c>
      <c r="V2450" s="5">
        <f ca="1">VLOOKUP(CONCATENATE($F2450," ",$G2450),AllocFactorMatrix,(V$4+1),FALSE)*$E2450</f>
        <v>-1644.1075038612717</v>
      </c>
      <c r="W2450" s="5">
        <f ca="1">VLOOKUP(CONCATENATE($F2450," ",$G2450),AllocFactorMatrix,(W$4+1),FALSE)*$E2450</f>
        <v>-5264.0213517202737</v>
      </c>
      <c r="X2450" s="5">
        <f ca="1">VLOOKUP(CONCATENATE($F2450," ",$G2450),AllocFactorMatrix,(X$4+1),FALSE)*$E2450</f>
        <v>-939.04180131483497</v>
      </c>
      <c r="Y2450" s="5">
        <f t="shared" ca="1" si="3478"/>
        <v>-7970.2431485333282</v>
      </c>
      <c r="Z2450" s="5">
        <f ca="1">VLOOKUP(CONCATENATE($F2450," ",$G2450),AllocFactorMatrix,(Z$4+1),FALSE)*$E2450</f>
        <v>-722.58304404271939</v>
      </c>
      <c r="AA2450" s="5">
        <f ca="1">VLOOKUP(CONCATENATE($F2450," ",$G2450),AllocFactorMatrix,(AA$4+1),FALSE)*$E2450</f>
        <v>-13.450782902495963</v>
      </c>
      <c r="AB2450" s="5">
        <f t="shared" ca="1" si="3475"/>
        <v>-736.03382694521531</v>
      </c>
      <c r="AC2450" s="5">
        <f ca="1">VLOOKUP(CONCATENATE($F2450," ",$G2450),AllocFactorMatrix,(AC$4+1),FALSE)*$E2450</f>
        <v>-10.523004900409667</v>
      </c>
      <c r="AD2450" s="5">
        <f ca="1">VLOOKUP(CONCATENATE($F2450," ",$G2450),AllocFactorMatrix,(AD$4+1),FALSE)*$E2450</f>
        <v>-279.00177861158056</v>
      </c>
      <c r="AE2450" s="5">
        <f ca="1">VLOOKUP(CONCATENATE($F2450," ",$G2450),AllocFactorMatrix,(AE$4+1),FALSE)*$E2450</f>
        <v>-58.84502788794002</v>
      </c>
    </row>
    <row r="2451" spans="3:31" hidden="1" outlineLevel="1">
      <c r="E2451" s="7"/>
      <c r="F2451" s="167"/>
      <c r="G2451" s="48" t="str">
        <f>$G$8</f>
        <v>PRODUCTION</v>
      </c>
      <c r="H2451" s="46">
        <f t="shared" ref="H2451:AE2451" ca="1" si="3485">H2403+H2411+H2419+H2427+H2435+H2443</f>
        <v>430515.5453068433</v>
      </c>
      <c r="I2451" s="46">
        <f t="shared" ca="1" si="3485"/>
        <v>221240.55786929742</v>
      </c>
      <c r="J2451" s="46">
        <f t="shared" ref="J2451:K2451" ca="1" si="3486">J2403+J2411+J2419+J2427+J2435+J2443</f>
        <v>49.460705581256072</v>
      </c>
      <c r="K2451" s="46">
        <f t="shared" ca="1" si="3486"/>
        <v>86.614412762475553</v>
      </c>
      <c r="L2451" s="46">
        <f t="shared" ca="1" si="3485"/>
        <v>51633.141370081757</v>
      </c>
      <c r="M2451" s="46">
        <f t="shared" ca="1" si="3485"/>
        <v>717.96606279546472</v>
      </c>
      <c r="N2451" s="46">
        <f t="shared" ca="1" si="3485"/>
        <v>99.965041333084827</v>
      </c>
      <c r="O2451" s="46">
        <f t="shared" ca="1" si="3485"/>
        <v>52451.072474210319</v>
      </c>
      <c r="P2451" s="46">
        <f t="shared" ca="1" si="3485"/>
        <v>30703.133204090595</v>
      </c>
      <c r="Q2451" s="46">
        <f t="shared" ca="1" si="3485"/>
        <v>5514.7313489403414</v>
      </c>
      <c r="R2451" s="46">
        <f t="shared" ca="1" si="3485"/>
        <v>1117.4707978254855</v>
      </c>
      <c r="S2451" s="46">
        <f t="shared" ca="1" si="3485"/>
        <v>42.352394669844834</v>
      </c>
      <c r="T2451" s="46">
        <f t="shared" ca="1" si="3485"/>
        <v>37377.687745526273</v>
      </c>
      <c r="U2451" s="46">
        <f t="shared" ca="1" si="3485"/>
        <v>1455.9114080595207</v>
      </c>
      <c r="V2451" s="46">
        <f t="shared" ca="1" si="3485"/>
        <v>19678.624358768495</v>
      </c>
      <c r="W2451" s="46">
        <f t="shared" ca="1" si="3485"/>
        <v>75215.069955350176</v>
      </c>
      <c r="X2451" s="46">
        <f t="shared" ca="1" si="3485"/>
        <v>13641.262105678084</v>
      </c>
      <c r="Y2451" s="46">
        <f t="shared" ca="1" si="3485"/>
        <v>109990.8678278563</v>
      </c>
      <c r="Z2451" s="46">
        <f t="shared" ca="1" si="3485"/>
        <v>8442.1771703903942</v>
      </c>
      <c r="AA2451" s="46">
        <f t="shared" ca="1" si="3485"/>
        <v>168.53154298212735</v>
      </c>
      <c r="AB2451" s="46">
        <f t="shared" ca="1" si="3485"/>
        <v>8610.7087133725217</v>
      </c>
      <c r="AC2451" s="46">
        <f t="shared" ca="1" si="3485"/>
        <v>111.41003819553256</v>
      </c>
      <c r="AD2451" s="46">
        <f t="shared" ca="1" si="3485"/>
        <v>495.46798055884904</v>
      </c>
      <c r="AE2451" s="46">
        <f t="shared" ca="1" si="3485"/>
        <v>101.69753948248409</v>
      </c>
    </row>
    <row r="2452" spans="3:31" hidden="1" outlineLevel="1">
      <c r="E2452" s="7"/>
      <c r="F2452" s="167"/>
      <c r="G2452" s="48" t="str">
        <f>$G$9</f>
        <v>BULKTRAN</v>
      </c>
      <c r="H2452" s="46">
        <f t="shared" ref="H2452:AE2452" ca="1" si="3487">H2404+H2412+H2420+H2428+H2436+H2444</f>
        <v>126886.75026851472</v>
      </c>
      <c r="I2452" s="46">
        <f t="shared" ca="1" si="3487"/>
        <v>65140.861495165722</v>
      </c>
      <c r="J2452" s="46">
        <f t="shared" ref="J2452:K2452" ca="1" si="3488">J2404+J2412+J2420+J2428+J2436+J2444</f>
        <v>14.431829424443407</v>
      </c>
      <c r="K2452" s="46">
        <f t="shared" ca="1" si="3488"/>
        <v>25.155146815639139</v>
      </c>
      <c r="L2452" s="46">
        <f t="shared" ca="1" si="3487"/>
        <v>15220.406025800265</v>
      </c>
      <c r="M2452" s="46">
        <f t="shared" ca="1" si="3487"/>
        <v>211.57009152209807</v>
      </c>
      <c r="N2452" s="46">
        <f t="shared" ca="1" si="3487"/>
        <v>29.35951650963802</v>
      </c>
      <c r="O2452" s="46">
        <f t="shared" ca="1" si="3487"/>
        <v>15461.335633832001</v>
      </c>
      <c r="P2452" s="46">
        <f t="shared" ca="1" si="3487"/>
        <v>9050.3768808613422</v>
      </c>
      <c r="Q2452" s="46">
        <f t="shared" ca="1" si="3487"/>
        <v>1628.531815448616</v>
      </c>
      <c r="R2452" s="46">
        <f t="shared" ca="1" si="3487"/>
        <v>329.70861725051248</v>
      </c>
      <c r="S2452" s="46">
        <f t="shared" ca="1" si="3487"/>
        <v>12.455854138247123</v>
      </c>
      <c r="T2452" s="46">
        <f t="shared" ca="1" si="3487"/>
        <v>11021.073167698718</v>
      </c>
      <c r="U2452" s="46">
        <f t="shared" ca="1" si="3487"/>
        <v>428.92590032367423</v>
      </c>
      <c r="V2452" s="46">
        <f t="shared" ca="1" si="3487"/>
        <v>5811.9651927526465</v>
      </c>
      <c r="W2452" s="46">
        <f t="shared" ca="1" si="3487"/>
        <v>22203.959273497883</v>
      </c>
      <c r="X2452" s="46">
        <f t="shared" ca="1" si="3487"/>
        <v>4031.6285740760245</v>
      </c>
      <c r="Y2452" s="46">
        <f t="shared" ca="1" si="3487"/>
        <v>32476.478940650228</v>
      </c>
      <c r="Z2452" s="46">
        <f t="shared" ca="1" si="3487"/>
        <v>2488.6729541092695</v>
      </c>
      <c r="AA2452" s="46">
        <f t="shared" ca="1" si="3487"/>
        <v>49.656592595587121</v>
      </c>
      <c r="AB2452" s="46">
        <f t="shared" ca="1" si="3487"/>
        <v>2538.329546704857</v>
      </c>
      <c r="AC2452" s="46">
        <f t="shared" ca="1" si="3487"/>
        <v>32.84940912580916</v>
      </c>
      <c r="AD2452" s="46">
        <f t="shared" ca="1" si="3487"/>
        <v>146.21618201885934</v>
      </c>
      <c r="AE2452" s="46">
        <f t="shared" ca="1" si="3487"/>
        <v>30.018917078457601</v>
      </c>
    </row>
    <row r="2453" spans="3:31" hidden="1" outlineLevel="1">
      <c r="E2453" s="7"/>
      <c r="F2453" s="167"/>
      <c r="G2453" s="48" t="str">
        <f>$G$10</f>
        <v>SUBTRAN</v>
      </c>
      <c r="H2453" s="46">
        <f t="shared" ref="H2453:AE2453" ca="1" si="3489">H2405+H2413+H2421+H2429+H2437+H2445</f>
        <v>35128.88350166296</v>
      </c>
      <c r="I2453" s="46">
        <f t="shared" ca="1" si="3489"/>
        <v>17917.467339853774</v>
      </c>
      <c r="J2453" s="46">
        <f t="shared" ref="J2453:K2453" ca="1" si="3490">J2405+J2413+J2421+J2429+J2437+J2445</f>
        <v>2.8906421505889974</v>
      </c>
      <c r="K2453" s="46">
        <f t="shared" ca="1" si="3490"/>
        <v>5.3569133944843683</v>
      </c>
      <c r="L2453" s="46">
        <f t="shared" ca="1" si="3489"/>
        <v>4209.0767415572554</v>
      </c>
      <c r="M2453" s="46">
        <f t="shared" ca="1" si="3489"/>
        <v>58.766118228992141</v>
      </c>
      <c r="N2453" s="46">
        <f t="shared" ca="1" si="3489"/>
        <v>10.602845176552112</v>
      </c>
      <c r="O2453" s="46">
        <f t="shared" ca="1" si="3489"/>
        <v>4278.445704962799</v>
      </c>
      <c r="P2453" s="46">
        <f t="shared" ca="1" si="3489"/>
        <v>2429.3722887239837</v>
      </c>
      <c r="Q2453" s="46">
        <f t="shared" ca="1" si="3489"/>
        <v>438.30936669283818</v>
      </c>
      <c r="R2453" s="46">
        <f t="shared" ca="1" si="3489"/>
        <v>114.87265981268794</v>
      </c>
      <c r="S2453" s="46">
        <f t="shared" ca="1" si="3489"/>
        <v>0</v>
      </c>
      <c r="T2453" s="46">
        <f t="shared" ca="1" si="3489"/>
        <v>2982.5543152295095</v>
      </c>
      <c r="U2453" s="46">
        <f t="shared" ca="1" si="3489"/>
        <v>109.58682884292543</v>
      </c>
      <c r="V2453" s="46">
        <f t="shared" ca="1" si="3489"/>
        <v>1542.9900501149591</v>
      </c>
      <c r="W2453" s="46">
        <f t="shared" ca="1" si="3489"/>
        <v>7600.1526431831289</v>
      </c>
      <c r="X2453" s="46">
        <f t="shared" ca="1" si="3489"/>
        <v>4.20555685489998E-157</v>
      </c>
      <c r="Y2453" s="46">
        <f t="shared" ca="1" si="3489"/>
        <v>9252.7295221410131</v>
      </c>
      <c r="Z2453" s="46">
        <f t="shared" ca="1" si="3489"/>
        <v>667.17919135633849</v>
      </c>
      <c r="AA2453" s="46">
        <f t="shared" ca="1" si="3489"/>
        <v>13.383440177182591</v>
      </c>
      <c r="AB2453" s="46">
        <f t="shared" ca="1" si="3489"/>
        <v>680.5626315335212</v>
      </c>
      <c r="AC2453" s="46">
        <f t="shared" ca="1" si="3489"/>
        <v>8.8764323972351029</v>
      </c>
      <c r="AD2453" s="46">
        <f t="shared" ca="1" si="3489"/>
        <v>0</v>
      </c>
      <c r="AE2453" s="46">
        <f t="shared" ca="1" si="3489"/>
        <v>0</v>
      </c>
    </row>
    <row r="2454" spans="3:31" hidden="1" outlineLevel="1">
      <c r="E2454" s="7"/>
      <c r="F2454" s="167"/>
      <c r="G2454" s="48" t="str">
        <f>$G$11</f>
        <v>DISTPRI</v>
      </c>
      <c r="H2454" s="46">
        <f t="shared" ref="H2454:AE2454" ca="1" si="3491">H2406+H2414+H2422+H2430+H2438+H2446</f>
        <v>132994.44472462128</v>
      </c>
      <c r="I2454" s="46">
        <f t="shared" ca="1" si="3491"/>
        <v>86981.820464394244</v>
      </c>
      <c r="J2454" s="46">
        <f t="shared" ref="J2454:K2454" ca="1" si="3492">J2406+J2414+J2422+J2430+J2438+J2446</f>
        <v>14.200941934601845</v>
      </c>
      <c r="K2454" s="46">
        <f t="shared" ca="1" si="3492"/>
        <v>26.213179475992831</v>
      </c>
      <c r="L2454" s="46">
        <f t="shared" ca="1" si="3491"/>
        <v>20405.226893107247</v>
      </c>
      <c r="M2454" s="46">
        <f t="shared" ca="1" si="3491"/>
        <v>284.79635204141994</v>
      </c>
      <c r="N2454" s="46">
        <f t="shared" ca="1" si="3491"/>
        <v>0</v>
      </c>
      <c r="O2454" s="46">
        <f t="shared" ca="1" si="3491"/>
        <v>20690.023245148674</v>
      </c>
      <c r="P2454" s="46">
        <f t="shared" ca="1" si="3491"/>
        <v>11829.142226759646</v>
      </c>
      <c r="Q2454" s="46">
        <f t="shared" ca="1" si="3491"/>
        <v>2133.5571058977912</v>
      </c>
      <c r="R2454" s="46">
        <f t="shared" ca="1" si="3491"/>
        <v>0</v>
      </c>
      <c r="S2454" s="46">
        <f t="shared" ca="1" si="3491"/>
        <v>0</v>
      </c>
      <c r="T2454" s="46">
        <f t="shared" ca="1" si="3491"/>
        <v>13962.699332657441</v>
      </c>
      <c r="U2454" s="46">
        <f t="shared" ca="1" si="3491"/>
        <v>535.34383173150377</v>
      </c>
      <c r="V2454" s="46">
        <f t="shared" ca="1" si="3491"/>
        <v>7426.1935930891223</v>
      </c>
      <c r="W2454" s="46">
        <f t="shared" ca="1" si="3491"/>
        <v>-6.5118928455198777E-85</v>
      </c>
      <c r="X2454" s="46">
        <f t="shared" ca="1" si="3491"/>
        <v>6.5443497804280772E-157</v>
      </c>
      <c r="Y2454" s="46">
        <f t="shared" ca="1" si="3491"/>
        <v>7961.5374248206235</v>
      </c>
      <c r="Z2454" s="46">
        <f t="shared" ca="1" si="3491"/>
        <v>3249.9260459811403</v>
      </c>
      <c r="AA2454" s="46">
        <f t="shared" ca="1" si="3491"/>
        <v>65.167205383713522</v>
      </c>
      <c r="AB2454" s="46">
        <f t="shared" ca="1" si="3491"/>
        <v>3315.0932513648536</v>
      </c>
      <c r="AC2454" s="46">
        <f t="shared" ca="1" si="3491"/>
        <v>42.856884824874726</v>
      </c>
      <c r="AD2454" s="46">
        <f t="shared" ca="1" si="3491"/>
        <v>0</v>
      </c>
      <c r="AE2454" s="46">
        <f t="shared" ca="1" si="3491"/>
        <v>0</v>
      </c>
    </row>
    <row r="2455" spans="3:31" hidden="1" outlineLevel="1">
      <c r="E2455" s="7"/>
      <c r="F2455" s="167"/>
      <c r="G2455" s="48" t="str">
        <f>$G$12</f>
        <v>DISTSEC</v>
      </c>
      <c r="H2455" s="46">
        <f t="shared" ref="H2455:AE2455" ca="1" si="3493">H2407+H2415+H2423+H2431+H2439+H2447</f>
        <v>65054.751392230151</v>
      </c>
      <c r="I2455" s="46">
        <f t="shared" ca="1" si="3493"/>
        <v>48233.602335887736</v>
      </c>
      <c r="J2455" s="46">
        <f t="shared" ref="J2455:K2455" ca="1" si="3494">J2407+J2415+J2423+J2431+J2439+J2447</f>
        <v>11.878544509963877</v>
      </c>
      <c r="K2455" s="46">
        <f t="shared" ca="1" si="3494"/>
        <v>15.319649260989216</v>
      </c>
      <c r="L2455" s="46">
        <f t="shared" ca="1" si="3493"/>
        <v>9747.3006999774698</v>
      </c>
      <c r="M2455" s="46">
        <f t="shared" ca="1" si="3493"/>
        <v>0</v>
      </c>
      <c r="N2455" s="46">
        <f t="shared" ca="1" si="3493"/>
        <v>0</v>
      </c>
      <c r="O2455" s="46">
        <f t="shared" ca="1" si="3493"/>
        <v>9747.3006999774698</v>
      </c>
      <c r="P2455" s="46">
        <f t="shared" ca="1" si="3493"/>
        <v>4864.1390667234064</v>
      </c>
      <c r="Q2455" s="46">
        <f t="shared" ca="1" si="3493"/>
        <v>0</v>
      </c>
      <c r="R2455" s="46">
        <f t="shared" ca="1" si="3493"/>
        <v>0</v>
      </c>
      <c r="S2455" s="46">
        <f t="shared" ca="1" si="3493"/>
        <v>0</v>
      </c>
      <c r="T2455" s="46">
        <f t="shared" ca="1" si="3493"/>
        <v>4864.1390667234064</v>
      </c>
      <c r="U2455" s="46">
        <f t="shared" ca="1" si="3493"/>
        <v>182.04924980106014</v>
      </c>
      <c r="V2455" s="46">
        <f t="shared" ca="1" si="3493"/>
        <v>6.84619386993923E-128</v>
      </c>
      <c r="W2455" s="46">
        <f t="shared" ca="1" si="3493"/>
        <v>-2.4705044626971505E-86</v>
      </c>
      <c r="X2455" s="46">
        <f t="shared" ca="1" si="3493"/>
        <v>0</v>
      </c>
      <c r="Y2455" s="46">
        <f t="shared" ca="1" si="3493"/>
        <v>182.04924980106014</v>
      </c>
      <c r="Z2455" s="46">
        <f t="shared" ca="1" si="3493"/>
        <v>1377.3243050523479</v>
      </c>
      <c r="AA2455" s="46">
        <f t="shared" ca="1" si="3493"/>
        <v>0</v>
      </c>
      <c r="AB2455" s="46">
        <f t="shared" ca="1" si="3493"/>
        <v>1377.3243050523479</v>
      </c>
      <c r="AC2455" s="46">
        <f t="shared" ca="1" si="3493"/>
        <v>16.295607448015055</v>
      </c>
      <c r="AD2455" s="46">
        <f t="shared" ca="1" si="3493"/>
        <v>502.55398187659301</v>
      </c>
      <c r="AE2455" s="46">
        <f t="shared" ca="1" si="3493"/>
        <v>104.28795169263485</v>
      </c>
    </row>
    <row r="2456" spans="3:31" hidden="1" outlineLevel="1">
      <c r="E2456" s="7"/>
      <c r="F2456" s="167"/>
      <c r="G2456" s="48" t="str">
        <f>$G$13</f>
        <v>ENERGY</v>
      </c>
      <c r="H2456" s="46">
        <f t="shared" ref="H2456:AE2456" ca="1" si="3495">H2408+H2416+H2424+H2432+H2440+H2448</f>
        <v>-12329.937067334835</v>
      </c>
      <c r="I2456" s="46">
        <f t="shared" ca="1" si="3495"/>
        <v>-4773.8383239649866</v>
      </c>
      <c r="J2456" s="46">
        <f t="shared" ref="J2456:K2456" ca="1" si="3496">J2408+J2416+J2424+J2432+J2440+J2448</f>
        <v>-0.62883063228385028</v>
      </c>
      <c r="K2456" s="46">
        <f t="shared" ca="1" si="3496"/>
        <v>-1.7186075266454055</v>
      </c>
      <c r="L2456" s="46">
        <f t="shared" ca="1" si="3495"/>
        <v>-1376.8429129824162</v>
      </c>
      <c r="M2456" s="46">
        <f t="shared" ca="1" si="3495"/>
        <v>-19.284343748503165</v>
      </c>
      <c r="N2456" s="46">
        <f t="shared" ca="1" si="3495"/>
        <v>-2.5425540207077653</v>
      </c>
      <c r="O2456" s="46">
        <f t="shared" ca="1" si="3495"/>
        <v>-1398.6698107516272</v>
      </c>
      <c r="P2456" s="46">
        <f t="shared" ca="1" si="3495"/>
        <v>-896.30633855556857</v>
      </c>
      <c r="Q2456" s="46">
        <f t="shared" ca="1" si="3495"/>
        <v>-163.2325509469608</v>
      </c>
      <c r="R2456" s="46">
        <f t="shared" ca="1" si="3495"/>
        <v>-33.074318796346347</v>
      </c>
      <c r="S2456" s="46">
        <f t="shared" ca="1" si="3495"/>
        <v>-1.2155271640495555</v>
      </c>
      <c r="T2456" s="46">
        <f t="shared" ca="1" si="3495"/>
        <v>-1093.8287354629254</v>
      </c>
      <c r="U2456" s="46">
        <f t="shared" ca="1" si="3495"/>
        <v>-46.660541512915557</v>
      </c>
      <c r="V2456" s="46">
        <f t="shared" ca="1" si="3495"/>
        <v>-758.26312359388169</v>
      </c>
      <c r="W2456" s="46">
        <f t="shared" ca="1" si="3495"/>
        <v>-3266.4977437899402</v>
      </c>
      <c r="X2456" s="46">
        <f t="shared" ca="1" si="3495"/>
        <v>-616.68406192517546</v>
      </c>
      <c r="Y2456" s="46">
        <f t="shared" ca="1" si="3495"/>
        <v>-4688.1054708219126</v>
      </c>
      <c r="Z2456" s="46">
        <f t="shared" ca="1" si="3495"/>
        <v>-245.59044268897648</v>
      </c>
      <c r="AA2456" s="46">
        <f t="shared" ca="1" si="3495"/>
        <v>-4.9197490578494616</v>
      </c>
      <c r="AB2456" s="46">
        <f t="shared" ca="1" si="3495"/>
        <v>-250.51019174682597</v>
      </c>
      <c r="AC2456" s="46">
        <f t="shared" ca="1" si="3495"/>
        <v>-4.3835341166008561</v>
      </c>
      <c r="AD2456" s="46">
        <f t="shared" ca="1" si="3495"/>
        <v>-98.076840217172929</v>
      </c>
      <c r="AE2456" s="46">
        <f t="shared" ca="1" si="3495"/>
        <v>-20.176722093836744</v>
      </c>
    </row>
    <row r="2457" spans="3:31" hidden="1" outlineLevel="1">
      <c r="E2457" s="7"/>
      <c r="F2457" s="167"/>
      <c r="G2457" s="48" t="str">
        <f>$G$14</f>
        <v>CUSTOMER</v>
      </c>
      <c r="H2457" s="46">
        <f t="shared" ref="H2457:AE2457" ca="1" si="3497">H2409+H2417+H2425+H2433+H2441+H2449</f>
        <v>21515.561873462466</v>
      </c>
      <c r="I2457" s="46">
        <f t="shared" ca="1" si="3497"/>
        <v>7243.1902870860458</v>
      </c>
      <c r="J2457" s="46">
        <f t="shared" ref="J2457:K2457" ca="1" si="3498">J2409+J2417+J2425+J2433+J2441+J2449</f>
        <v>1.4542297759507026</v>
      </c>
      <c r="K2457" s="46">
        <f t="shared" ca="1" si="3498"/>
        <v>1.3073273630158537</v>
      </c>
      <c r="L2457" s="46">
        <f t="shared" ca="1" si="3497"/>
        <v>3417.7369485460581</v>
      </c>
      <c r="M2457" s="46">
        <f t="shared" ca="1" si="3497"/>
        <v>291.13954235310672</v>
      </c>
      <c r="N2457" s="46">
        <f t="shared" ca="1" si="3497"/>
        <v>49.202780490265901</v>
      </c>
      <c r="O2457" s="46">
        <f t="shared" ca="1" si="3497"/>
        <v>3758.0792713894311</v>
      </c>
      <c r="P2457" s="46">
        <f t="shared" ca="1" si="3497"/>
        <v>336.71983719724557</v>
      </c>
      <c r="Q2457" s="46">
        <f t="shared" ca="1" si="3497"/>
        <v>101.43229634579059</v>
      </c>
      <c r="R2457" s="46">
        <f t="shared" ca="1" si="3497"/>
        <v>121.51903297576791</v>
      </c>
      <c r="S2457" s="46">
        <f t="shared" ca="1" si="3497"/>
        <v>15.139714316212066</v>
      </c>
      <c r="T2457" s="46">
        <f t="shared" ca="1" si="3497"/>
        <v>574.81088083501618</v>
      </c>
      <c r="U2457" s="46">
        <f t="shared" ca="1" si="3497"/>
        <v>2.1542558855900165</v>
      </c>
      <c r="V2457" s="46">
        <f t="shared" ca="1" si="3497"/>
        <v>71.685577078381613</v>
      </c>
      <c r="W2457" s="46">
        <f t="shared" ca="1" si="3497"/>
        <v>204.42455357879982</v>
      </c>
      <c r="X2457" s="46">
        <f t="shared" ca="1" si="3497"/>
        <v>61.019858503061364</v>
      </c>
      <c r="Y2457" s="46">
        <f t="shared" ca="1" si="3497"/>
        <v>339.28424504583279</v>
      </c>
      <c r="Z2457" s="46">
        <f t="shared" ca="1" si="3497"/>
        <v>66.641655276830591</v>
      </c>
      <c r="AA2457" s="46">
        <f t="shared" ca="1" si="3497"/>
        <v>1.3125632263564988</v>
      </c>
      <c r="AB2457" s="46">
        <f t="shared" ca="1" si="3497"/>
        <v>67.954218503187064</v>
      </c>
      <c r="AC2457" s="46">
        <f t="shared" ca="1" si="3497"/>
        <v>6.718499871029624</v>
      </c>
      <c r="AD2457" s="46">
        <f t="shared" ca="1" si="3497"/>
        <v>8425.6561191760866</v>
      </c>
      <c r="AE2457" s="46">
        <f t="shared" ca="1" si="3497"/>
        <v>1097.1067944168935</v>
      </c>
    </row>
    <row r="2458" spans="3:31" collapsed="1">
      <c r="C2458" s="48" t="s">
        <v>223</v>
      </c>
      <c r="E2458" s="4">
        <f>E2410+E2418+E2426+E2434+E2442+E2450</f>
        <v>799766</v>
      </c>
      <c r="F2458" s="167"/>
      <c r="G2458" s="48" t="str">
        <f>$G$15</f>
        <v>TOTAL</v>
      </c>
      <c r="H2458" s="46">
        <f t="shared" ref="H2458:AE2458" ca="1" si="3499">H2410+H2418+H2426+H2434+H2442+H2450</f>
        <v>799766</v>
      </c>
      <c r="I2458" s="46">
        <f t="shared" ca="1" si="3499"/>
        <v>441983.66146772</v>
      </c>
      <c r="J2458" s="46">
        <f t="shared" ref="J2458:K2458" ca="1" si="3500">J2410+J2418+J2426+J2434+J2442+J2450</f>
        <v>93.688062744521048</v>
      </c>
      <c r="K2458" s="46">
        <f t="shared" ca="1" si="3500"/>
        <v>158.24802154595153</v>
      </c>
      <c r="L2458" s="46">
        <f t="shared" ca="1" si="3499"/>
        <v>103256.04576608766</v>
      </c>
      <c r="M2458" s="46">
        <f t="shared" ca="1" si="3499"/>
        <v>1544.9538231925787</v>
      </c>
      <c r="N2458" s="46">
        <f t="shared" ca="1" si="3499"/>
        <v>186.58762948883313</v>
      </c>
      <c r="O2458" s="46">
        <f t="shared" ca="1" si="3499"/>
        <v>104987.58721876907</v>
      </c>
      <c r="P2458" s="46">
        <f t="shared" ca="1" si="3499"/>
        <v>58316.577165800642</v>
      </c>
      <c r="Q2458" s="46">
        <f t="shared" ca="1" si="3499"/>
        <v>9653.3293823784188</v>
      </c>
      <c r="R2458" s="46">
        <f t="shared" ca="1" si="3499"/>
        <v>1650.4967890681069</v>
      </c>
      <c r="S2458" s="46">
        <f t="shared" ca="1" si="3499"/>
        <v>68.732435960254463</v>
      </c>
      <c r="T2458" s="46">
        <f t="shared" ca="1" si="3499"/>
        <v>69689.135773207454</v>
      </c>
      <c r="U2458" s="46">
        <f t="shared" ca="1" si="3499"/>
        <v>2667.3109331313594</v>
      </c>
      <c r="V2458" s="46">
        <f t="shared" ca="1" si="3499"/>
        <v>33773.195648209723</v>
      </c>
      <c r="W2458" s="46">
        <f t="shared" ca="1" si="3499"/>
        <v>101957.10868182007</v>
      </c>
      <c r="X2458" s="46">
        <f t="shared" ca="1" si="3499"/>
        <v>17117.226476332002</v>
      </c>
      <c r="Y2458" s="46">
        <f t="shared" ca="1" si="3499"/>
        <v>155514.84173949313</v>
      </c>
      <c r="Z2458" s="46">
        <f t="shared" ca="1" si="3499"/>
        <v>16046.33087947734</v>
      </c>
      <c r="AA2458" s="46">
        <f t="shared" ca="1" si="3499"/>
        <v>293.13159530711749</v>
      </c>
      <c r="AB2458" s="46">
        <f t="shared" ca="1" si="3499"/>
        <v>16339.462474784461</v>
      </c>
      <c r="AC2458" s="46">
        <f t="shared" ca="1" si="3499"/>
        <v>214.62333774589536</v>
      </c>
      <c r="AD2458" s="46">
        <f t="shared" ca="1" si="3499"/>
        <v>9471.8174234132148</v>
      </c>
      <c r="AE2458" s="46">
        <f t="shared" ca="1" si="3499"/>
        <v>1312.9344805766332</v>
      </c>
    </row>
    <row r="2459" spans="3:31">
      <c r="F2459" s="168"/>
    </row>
    <row r="2460" spans="3:31" hidden="1" outlineLevel="1">
      <c r="E2460" s="7"/>
      <c r="F2460" s="167"/>
      <c r="G2460" s="48" t="str">
        <f>$G$8</f>
        <v>PRODUCTION</v>
      </c>
      <c r="H2460" s="4">
        <f t="shared" ref="H2460:AE2460" ca="1" si="3501">+H2393+H2451</f>
        <v>11262929.81411507</v>
      </c>
      <c r="I2460" s="4">
        <f t="shared" ca="1" si="3501"/>
        <v>5734838.749865042</v>
      </c>
      <c r="J2460" s="46">
        <f t="shared" ref="J2460:K2460" ca="1" si="3502">+J2393+J2451</f>
        <v>1270.6605149294292</v>
      </c>
      <c r="K2460" s="46">
        <f t="shared" ca="1" si="3502"/>
        <v>2229.1961279062443</v>
      </c>
      <c r="L2460" s="4">
        <f t="shared" ca="1" si="3501"/>
        <v>1361233.9639107534</v>
      </c>
      <c r="M2460" s="4">
        <f t="shared" ca="1" si="3501"/>
        <v>18760.493591887684</v>
      </c>
      <c r="N2460" s="4">
        <f t="shared" ca="1" si="3501"/>
        <v>2602.6040217205637</v>
      </c>
      <c r="O2460" s="4">
        <f t="shared" ca="1" si="3501"/>
        <v>1382597.0615243614</v>
      </c>
      <c r="P2460" s="4">
        <f t="shared" ca="1" si="3501"/>
        <v>806844.9167928528</v>
      </c>
      <c r="Q2460" s="4">
        <f t="shared" ca="1" si="3501"/>
        <v>146497.19306703063</v>
      </c>
      <c r="R2460" s="4">
        <f t="shared" ca="1" si="3501"/>
        <v>29401.726272732347</v>
      </c>
      <c r="S2460" s="4">
        <f t="shared" ca="1" si="3501"/>
        <v>1086.9413383291987</v>
      </c>
      <c r="T2460" s="4">
        <f t="shared" ca="1" si="3501"/>
        <v>983830.77747094503</v>
      </c>
      <c r="U2460" s="4">
        <f t="shared" ca="1" si="3501"/>
        <v>38170.091795037639</v>
      </c>
      <c r="V2460" s="4">
        <f t="shared" ca="1" si="3501"/>
        <v>523501.48270480649</v>
      </c>
      <c r="W2460" s="4">
        <f t="shared" ca="1" si="3501"/>
        <v>1985172.2922887821</v>
      </c>
      <c r="X2460" s="4">
        <f t="shared" ca="1" si="3501"/>
        <v>365100.24408124201</v>
      </c>
      <c r="Y2460" s="4">
        <f t="shared" ca="1" si="3501"/>
        <v>2911944.1108698682</v>
      </c>
      <c r="Z2460" s="4">
        <f t="shared" ca="1" si="3501"/>
        <v>222785.45696374378</v>
      </c>
      <c r="AA2460" s="4">
        <f t="shared" ca="1" si="3501"/>
        <v>4420.9701495722838</v>
      </c>
      <c r="AB2460" s="4">
        <f t="shared" ca="1" si="3501"/>
        <v>227206.42711331611</v>
      </c>
      <c r="AC2460" s="4">
        <f t="shared" ca="1" si="3501"/>
        <v>2954.5919208132996</v>
      </c>
      <c r="AD2460" s="4">
        <f t="shared" ca="1" si="3501"/>
        <v>13311.567472626177</v>
      </c>
      <c r="AE2460" s="4">
        <f t="shared" ca="1" si="3501"/>
        <v>2746.6712352589525</v>
      </c>
    </row>
    <row r="2461" spans="3:31" hidden="1" outlineLevel="1">
      <c r="E2461" s="7"/>
      <c r="F2461" s="167"/>
      <c r="G2461" s="48" t="str">
        <f>$G$9</f>
        <v>BULKTRAN</v>
      </c>
      <c r="H2461" s="4">
        <f t="shared" ref="H2461:AE2461" ca="1" si="3503">+H2394+H2452</f>
        <v>4156083.3293859721</v>
      </c>
      <c r="I2461" s="4">
        <f t="shared" ca="1" si="3503"/>
        <v>2097004.0162239021</v>
      </c>
      <c r="J2461" s="46">
        <f t="shared" ref="J2461:K2461" ca="1" si="3504">+J2394+J2452</f>
        <v>418.81859317337455</v>
      </c>
      <c r="K2461" s="46">
        <f t="shared" ca="1" si="3504"/>
        <v>692.74047257748111</v>
      </c>
      <c r="L2461" s="4">
        <f t="shared" ca="1" si="3503"/>
        <v>502343.14739734982</v>
      </c>
      <c r="M2461" s="4">
        <f t="shared" ca="1" si="3503"/>
        <v>6911.1622447986138</v>
      </c>
      <c r="N2461" s="4">
        <f t="shared" ca="1" si="3503"/>
        <v>924.56993010085716</v>
      </c>
      <c r="O2461" s="4">
        <f t="shared" ca="1" si="3503"/>
        <v>510178.87957224925</v>
      </c>
      <c r="P2461" s="4">
        <f t="shared" ca="1" si="3503"/>
        <v>297860.72914055403</v>
      </c>
      <c r="Q2461" s="4">
        <f t="shared" ca="1" si="3503"/>
        <v>55006.558484735237</v>
      </c>
      <c r="R2461" s="4">
        <f t="shared" ca="1" si="3503"/>
        <v>10962.109277916094</v>
      </c>
      <c r="S2461" s="4">
        <f t="shared" ca="1" si="3503"/>
        <v>393.24762586018659</v>
      </c>
      <c r="T2461" s="4">
        <f t="shared" ca="1" si="3503"/>
        <v>364222.64452906558</v>
      </c>
      <c r="U2461" s="4">
        <f t="shared" ca="1" si="3503"/>
        <v>14015.09939808245</v>
      </c>
      <c r="V2461" s="4">
        <f t="shared" ca="1" si="3503"/>
        <v>196767.75564973929</v>
      </c>
      <c r="W2461" s="4">
        <f t="shared" ca="1" si="3503"/>
        <v>743842.14575176849</v>
      </c>
      <c r="X2461" s="4">
        <f t="shared" ca="1" si="3503"/>
        <v>138021.33116430911</v>
      </c>
      <c r="Y2461" s="4">
        <f t="shared" ca="1" si="3503"/>
        <v>1092646.3319638993</v>
      </c>
      <c r="Z2461" s="4">
        <f t="shared" ca="1" si="3503"/>
        <v>82230.044041802772</v>
      </c>
      <c r="AA2461" s="4">
        <f t="shared" ca="1" si="3503"/>
        <v>1625.0418512127594</v>
      </c>
      <c r="AB2461" s="4">
        <f t="shared" ca="1" si="3503"/>
        <v>83855.085893015537</v>
      </c>
      <c r="AC2461" s="4">
        <f t="shared" ca="1" si="3503"/>
        <v>1091.7934815964809</v>
      </c>
      <c r="AD2461" s="4">
        <f t="shared" ca="1" si="3503"/>
        <v>4950.2218247771098</v>
      </c>
      <c r="AE2461" s="4">
        <f t="shared" ca="1" si="3503"/>
        <v>1022.7968317141473</v>
      </c>
    </row>
    <row r="2462" spans="3:31" hidden="1" outlineLevel="1">
      <c r="E2462" s="7"/>
      <c r="F2462" s="167"/>
      <c r="G2462" s="48" t="str">
        <f>$G$10</f>
        <v>SUBTRAN</v>
      </c>
      <c r="H2462" s="4">
        <f t="shared" ref="H2462:AE2462" ca="1" si="3505">+H2395+H2453</f>
        <v>1150567.6182450932</v>
      </c>
      <c r="I2462" s="4">
        <f t="shared" ca="1" si="3505"/>
        <v>577523.59524689266</v>
      </c>
      <c r="J2462" s="46">
        <f t="shared" ref="J2462:K2462" ca="1" si="3506">+J2395+J2453</f>
        <v>84.445427023246424</v>
      </c>
      <c r="K2462" s="46">
        <f t="shared" ca="1" si="3506"/>
        <v>148.95277861853654</v>
      </c>
      <c r="L2462" s="4">
        <f t="shared" ca="1" si="3505"/>
        <v>138937.92687382622</v>
      </c>
      <c r="M2462" s="4">
        <f t="shared" ca="1" si="3505"/>
        <v>1920.7324277110708</v>
      </c>
      <c r="N2462" s="4">
        <f t="shared" ca="1" si="3505"/>
        <v>335.69655664659882</v>
      </c>
      <c r="O2462" s="4">
        <f t="shared" ca="1" si="3505"/>
        <v>141194.35585818387</v>
      </c>
      <c r="P2462" s="4">
        <f t="shared" ca="1" si="3505"/>
        <v>79975.402000763032</v>
      </c>
      <c r="Q2462" s="4">
        <f t="shared" ca="1" si="3505"/>
        <v>14791.236857885389</v>
      </c>
      <c r="R2462" s="4">
        <f t="shared" ca="1" si="3505"/>
        <v>3818.426037857364</v>
      </c>
      <c r="S2462" s="4">
        <f t="shared" ca="1" si="3505"/>
        <v>0</v>
      </c>
      <c r="T2462" s="4">
        <f t="shared" ca="1" si="3505"/>
        <v>98585.064896505763</v>
      </c>
      <c r="U2462" s="4">
        <f t="shared" ca="1" si="3505"/>
        <v>3582.8577357089844</v>
      </c>
      <c r="V2462" s="4">
        <f t="shared" ca="1" si="3505"/>
        <v>52187.027980709827</v>
      </c>
      <c r="W2462" s="4">
        <f t="shared" ca="1" si="3505"/>
        <v>254481.09035552811</v>
      </c>
      <c r="X2462" s="4">
        <f t="shared" ca="1" si="3505"/>
        <v>1.497627039419985E-154</v>
      </c>
      <c r="Y2462" s="4">
        <f t="shared" ca="1" si="3505"/>
        <v>310250.97607194679</v>
      </c>
      <c r="Z2462" s="4">
        <f t="shared" ca="1" si="3505"/>
        <v>22047.04108321547</v>
      </c>
      <c r="AA2462" s="4">
        <f t="shared" ca="1" si="3505"/>
        <v>438.21037324312164</v>
      </c>
      <c r="AB2462" s="4">
        <f t="shared" ca="1" si="3505"/>
        <v>22485.251456458594</v>
      </c>
      <c r="AC2462" s="4">
        <f t="shared" ca="1" si="3505"/>
        <v>294.97650946269403</v>
      </c>
      <c r="AD2462" s="4">
        <f t="shared" ca="1" si="3505"/>
        <v>0</v>
      </c>
      <c r="AE2462" s="4">
        <f t="shared" ca="1" si="3505"/>
        <v>0</v>
      </c>
    </row>
    <row r="2463" spans="3:31" hidden="1" outlineLevel="1">
      <c r="E2463" s="7"/>
      <c r="F2463" s="167"/>
      <c r="G2463" s="48" t="str">
        <f>$G$11</f>
        <v>DISTPRI</v>
      </c>
      <c r="H2463" s="4">
        <f t="shared" ref="H2463:AE2463" ca="1" si="3507">+H2396+H2454</f>
        <v>5503472.286049773</v>
      </c>
      <c r="I2463" s="4">
        <f t="shared" ca="1" si="3507"/>
        <v>3571219.2019191701</v>
      </c>
      <c r="J2463" s="46">
        <f t="shared" ref="J2463:K2463" ca="1" si="3508">+J2396+J2454</f>
        <v>557.34137647261093</v>
      </c>
      <c r="K2463" s="46">
        <f t="shared" ca="1" si="3508"/>
        <v>1008.9379532115461</v>
      </c>
      <c r="L2463" s="4">
        <f t="shared" ca="1" si="3507"/>
        <v>854725.37274791172</v>
      </c>
      <c r="M2463" s="4">
        <f t="shared" ca="1" si="3507"/>
        <v>11821.041391384659</v>
      </c>
      <c r="N2463" s="4">
        <f t="shared" ca="1" si="3507"/>
        <v>0</v>
      </c>
      <c r="O2463" s="4">
        <f t="shared" ca="1" si="3507"/>
        <v>866546.41413929651</v>
      </c>
      <c r="P2463" s="4">
        <f t="shared" ca="1" si="3507"/>
        <v>494151.80017086497</v>
      </c>
      <c r="Q2463" s="4">
        <f t="shared" ca="1" si="3507"/>
        <v>90689.535075287698</v>
      </c>
      <c r="R2463" s="4">
        <f t="shared" ca="1" si="3507"/>
        <v>0</v>
      </c>
      <c r="S2463" s="4">
        <f t="shared" ca="1" si="3507"/>
        <v>0</v>
      </c>
      <c r="T2463" s="4">
        <f t="shared" ca="1" si="3507"/>
        <v>584841.33524615271</v>
      </c>
      <c r="U2463" s="4">
        <f t="shared" ca="1" si="3507"/>
        <v>22262.604995561589</v>
      </c>
      <c r="V2463" s="4">
        <f t="shared" ca="1" si="3507"/>
        <v>316224.33965027257</v>
      </c>
      <c r="W2463" s="4">
        <f t="shared" ca="1" si="3507"/>
        <v>-2.3189287744126945E-82</v>
      </c>
      <c r="X2463" s="4">
        <f t="shared" ca="1" si="3507"/>
        <v>2.3304869069055598E-154</v>
      </c>
      <c r="Y2463" s="4">
        <f t="shared" ca="1" si="3507"/>
        <v>338486.94464583416</v>
      </c>
      <c r="Z2463" s="4">
        <f t="shared" ca="1" si="3507"/>
        <v>136292.76767375824</v>
      </c>
      <c r="AA2463" s="4">
        <f t="shared" ca="1" si="3507"/>
        <v>2712.8429128008202</v>
      </c>
      <c r="AB2463" s="4">
        <f t="shared" ca="1" si="3507"/>
        <v>139005.61058655905</v>
      </c>
      <c r="AC2463" s="4">
        <f t="shared" ca="1" si="3507"/>
        <v>1806.5001830769152</v>
      </c>
      <c r="AD2463" s="4">
        <f t="shared" ca="1" si="3507"/>
        <v>0</v>
      </c>
      <c r="AE2463" s="4">
        <f t="shared" ca="1" si="3507"/>
        <v>0</v>
      </c>
    </row>
    <row r="2464" spans="3:31" hidden="1" outlineLevel="1">
      <c r="E2464" s="7"/>
      <c r="F2464" s="167"/>
      <c r="G2464" s="48" t="str">
        <f>$G$12</f>
        <v>DISTSEC</v>
      </c>
      <c r="H2464" s="4">
        <f t="shared" ref="H2464:AE2464" ca="1" si="3509">+H2397+H2455</f>
        <v>2515515.5338057959</v>
      </c>
      <c r="I2464" s="4">
        <f t="shared" ca="1" si="3509"/>
        <v>1854956.319524043</v>
      </c>
      <c r="J2464" s="46">
        <f t="shared" ref="J2464:K2464" ca="1" si="3510">+J2397+J2455</f>
        <v>431.9449364458734</v>
      </c>
      <c r="K2464" s="46">
        <f t="shared" ca="1" si="3510"/>
        <v>535.86379329368344</v>
      </c>
      <c r="L2464" s="4">
        <f t="shared" ca="1" si="3509"/>
        <v>382802.87163230963</v>
      </c>
      <c r="M2464" s="4">
        <f t="shared" ca="1" si="3509"/>
        <v>0</v>
      </c>
      <c r="N2464" s="4">
        <f t="shared" ca="1" si="3509"/>
        <v>0</v>
      </c>
      <c r="O2464" s="4">
        <f t="shared" ca="1" si="3509"/>
        <v>382802.87163230963</v>
      </c>
      <c r="P2464" s="4">
        <f t="shared" ca="1" si="3509"/>
        <v>190504.09324319777</v>
      </c>
      <c r="Q2464" s="4">
        <f t="shared" ca="1" si="3509"/>
        <v>0</v>
      </c>
      <c r="R2464" s="4">
        <f t="shared" ca="1" si="3509"/>
        <v>0</v>
      </c>
      <c r="S2464" s="4">
        <f t="shared" ca="1" si="3509"/>
        <v>0</v>
      </c>
      <c r="T2464" s="4">
        <f t="shared" ca="1" si="3509"/>
        <v>190504.09324319777</v>
      </c>
      <c r="U2464" s="4">
        <f t="shared" ca="1" si="3509"/>
        <v>7095.0848729427616</v>
      </c>
      <c r="V2464" s="4">
        <f t="shared" ca="1" si="3509"/>
        <v>2.4379756142843026E-125</v>
      </c>
      <c r="W2464" s="4">
        <f t="shared" ca="1" si="3509"/>
        <v>-8.7976323041077704E-84</v>
      </c>
      <c r="X2464" s="4">
        <f t="shared" ca="1" si="3509"/>
        <v>0</v>
      </c>
      <c r="Y2464" s="4">
        <f t="shared" ca="1" si="3509"/>
        <v>7095.0848729427616</v>
      </c>
      <c r="Z2464" s="4">
        <f t="shared" ca="1" si="3509"/>
        <v>54158.258803101497</v>
      </c>
      <c r="AA2464" s="4">
        <f t="shared" ca="1" si="3509"/>
        <v>0</v>
      </c>
      <c r="AB2464" s="4">
        <f t="shared" ca="1" si="3509"/>
        <v>54158.258803101497</v>
      </c>
      <c r="AC2464" s="4">
        <f t="shared" ca="1" si="3509"/>
        <v>644.15963833407704</v>
      </c>
      <c r="AD2464" s="4">
        <f t="shared" ca="1" si="3509"/>
        <v>20175.998771437713</v>
      </c>
      <c r="AE2464" s="4">
        <f t="shared" ca="1" si="3509"/>
        <v>4210.9385906903581</v>
      </c>
    </row>
    <row r="2465" spans="1:31" hidden="1" outlineLevel="1">
      <c r="E2465" s="7"/>
      <c r="F2465" s="167"/>
      <c r="G2465" s="48" t="str">
        <f>$G$13</f>
        <v>ENERGY</v>
      </c>
      <c r="H2465" s="4">
        <f t="shared" ref="H2465:AE2465" ca="1" si="3511">+H2398+H2456</f>
        <v>2109773.8013799051</v>
      </c>
      <c r="I2465" s="4">
        <f t="shared" ca="1" si="3511"/>
        <v>843171.60661626072</v>
      </c>
      <c r="J2465" s="46">
        <f t="shared" ref="J2465:K2465" ca="1" si="3512">+J2398+J2456</f>
        <v>183.0455667381095</v>
      </c>
      <c r="K2465" s="46">
        <f t="shared" ca="1" si="3512"/>
        <v>561.46823730569952</v>
      </c>
      <c r="L2465" s="4">
        <f t="shared" ca="1" si="3511"/>
        <v>243028.96320447337</v>
      </c>
      <c r="M2465" s="4">
        <f t="shared" ca="1" si="3511"/>
        <v>3360.5145268729439</v>
      </c>
      <c r="N2465" s="4">
        <f t="shared" ca="1" si="3511"/>
        <v>524.4170483579644</v>
      </c>
      <c r="O2465" s="4">
        <f t="shared" ca="1" si="3511"/>
        <v>246913.89477970425</v>
      </c>
      <c r="P2465" s="4">
        <f t="shared" ca="1" si="3511"/>
        <v>156243.97399717328</v>
      </c>
      <c r="Q2465" s="4">
        <f t="shared" ca="1" si="3511"/>
        <v>26781.875845839553</v>
      </c>
      <c r="R2465" s="4">
        <f t="shared" ca="1" si="3511"/>
        <v>5512.8154897529976</v>
      </c>
      <c r="S2465" s="4">
        <f t="shared" ca="1" si="3511"/>
        <v>220.22207706625099</v>
      </c>
      <c r="T2465" s="4">
        <f t="shared" ca="1" si="3511"/>
        <v>188758.88740983212</v>
      </c>
      <c r="U2465" s="4">
        <f t="shared" ca="1" si="3511"/>
        <v>8318.0856693482838</v>
      </c>
      <c r="V2465" s="4">
        <f t="shared" ca="1" si="3511"/>
        <v>124192.13465216605</v>
      </c>
      <c r="W2465" s="4">
        <f t="shared" ca="1" si="3511"/>
        <v>532231.58928822284</v>
      </c>
      <c r="X2465" s="4">
        <f t="shared" ca="1" si="3511"/>
        <v>99327.152053993632</v>
      </c>
      <c r="Y2465" s="4">
        <f t="shared" ca="1" si="3511"/>
        <v>764068.96166373056</v>
      </c>
      <c r="Z2465" s="4">
        <f t="shared" ca="1" si="3511"/>
        <v>43328.014415682912</v>
      </c>
      <c r="AA2465" s="4">
        <f t="shared" ca="1" si="3511"/>
        <v>872.20762718352671</v>
      </c>
      <c r="AB2465" s="4">
        <f t="shared" ca="1" si="3511"/>
        <v>44200.222042866444</v>
      </c>
      <c r="AC2465" s="4">
        <f t="shared" ca="1" si="3511"/>
        <v>779.75898458514735</v>
      </c>
      <c r="AD2465" s="4">
        <f t="shared" ca="1" si="3511"/>
        <v>17506.51112986201</v>
      </c>
      <c r="AE2465" s="4">
        <f t="shared" ca="1" si="3511"/>
        <v>3629.4449490196962</v>
      </c>
    </row>
    <row r="2466" spans="1:31" hidden="1" outlineLevel="1">
      <c r="E2466" s="7"/>
      <c r="F2466" s="167"/>
      <c r="G2466" s="48" t="str">
        <f>$G$14</f>
        <v>CUSTOMER</v>
      </c>
      <c r="H2466" s="4">
        <f t="shared" ref="H2466:AE2466" ca="1" si="3513">+H2399+H2457</f>
        <v>1922019.6170183972</v>
      </c>
      <c r="I2466" s="4">
        <f t="shared" ca="1" si="3513"/>
        <v>1205558.5375803639</v>
      </c>
      <c r="J2466" s="46">
        <f t="shared" ref="J2466:K2466" ca="1" si="3514">+J2399+J2457</f>
        <v>240.7375596157793</v>
      </c>
      <c r="K2466" s="46">
        <f t="shared" ca="1" si="3514"/>
        <v>123.00748914638437</v>
      </c>
      <c r="L2466" s="4">
        <f t="shared" ca="1" si="3513"/>
        <v>303176.28487786162</v>
      </c>
      <c r="M2466" s="4">
        <f t="shared" ca="1" si="3513"/>
        <v>13576.777420589504</v>
      </c>
      <c r="N2466" s="4">
        <f t="shared" ca="1" si="3513"/>
        <v>2220.3288913539136</v>
      </c>
      <c r="O2466" s="4">
        <f t="shared" ca="1" si="3513"/>
        <v>318973.391189805</v>
      </c>
      <c r="P2466" s="4">
        <f t="shared" ca="1" si="3513"/>
        <v>18111.134143277981</v>
      </c>
      <c r="Q2466" s="4">
        <f t="shared" ca="1" si="3513"/>
        <v>5041.0585345187128</v>
      </c>
      <c r="R2466" s="4">
        <f t="shared" ca="1" si="3513"/>
        <v>5606.6789480406705</v>
      </c>
      <c r="S2466" s="4">
        <f t="shared" ca="1" si="3513"/>
        <v>673.03334547924192</v>
      </c>
      <c r="T2466" s="4">
        <f t="shared" ca="1" si="3513"/>
        <v>29431.904971316606</v>
      </c>
      <c r="U2466" s="4">
        <f t="shared" ca="1" si="3513"/>
        <v>125.56397493464655</v>
      </c>
      <c r="V2466" s="4">
        <f t="shared" ca="1" si="3513"/>
        <v>3609.8569878633634</v>
      </c>
      <c r="W2466" s="4">
        <f t="shared" ca="1" si="3513"/>
        <v>9472.7904753570892</v>
      </c>
      <c r="X2466" s="4">
        <f t="shared" ca="1" si="3513"/>
        <v>2860.0966654306667</v>
      </c>
      <c r="Y2466" s="4">
        <f t="shared" ca="1" si="3513"/>
        <v>16068.308103585765</v>
      </c>
      <c r="Z2466" s="4">
        <f t="shared" ca="1" si="3513"/>
        <v>3797.3318432852666</v>
      </c>
      <c r="AA2466" s="4">
        <f t="shared" ca="1" si="3513"/>
        <v>65.599449380185405</v>
      </c>
      <c r="AB2466" s="4">
        <f t="shared" ca="1" si="3513"/>
        <v>3862.9312926654511</v>
      </c>
      <c r="AC2466" s="4">
        <f t="shared" ca="1" si="3513"/>
        <v>348.52333253278226</v>
      </c>
      <c r="AD2466" s="4">
        <f t="shared" ca="1" si="3513"/>
        <v>302765.64120710362</v>
      </c>
      <c r="AE2466" s="4">
        <f t="shared" ca="1" si="3513"/>
        <v>44646.63429226086</v>
      </c>
    </row>
    <row r="2467" spans="1:31" collapsed="1">
      <c r="B2467" s="97" t="s">
        <v>224</v>
      </c>
      <c r="E2467" s="53">
        <f>+E2400+E2458</f>
        <v>28620362</v>
      </c>
      <c r="F2467" s="167"/>
      <c r="G2467" s="48" t="str">
        <f>$G$15</f>
        <v>TOTAL</v>
      </c>
      <c r="H2467" s="4">
        <f t="shared" ref="H2467:AE2467" ca="1" si="3515">+H2400+H2458</f>
        <v>28620362.000000007</v>
      </c>
      <c r="I2467" s="4">
        <f t="shared" ca="1" si="3515"/>
        <v>15884272.026975673</v>
      </c>
      <c r="J2467" s="46">
        <f t="shared" ref="J2467:K2467" ca="1" si="3516">+J2400+J2458</f>
        <v>3186.9939743984237</v>
      </c>
      <c r="K2467" s="46">
        <f t="shared" ca="1" si="3516"/>
        <v>5300.1668520595758</v>
      </c>
      <c r="L2467" s="4">
        <f t="shared" ca="1" si="3515"/>
        <v>3786248.5306444853</v>
      </c>
      <c r="M2467" s="4">
        <f t="shared" ca="1" si="3515"/>
        <v>56350.721603244485</v>
      </c>
      <c r="N2467" s="4">
        <f t="shared" ca="1" si="3515"/>
        <v>6607.6164481798978</v>
      </c>
      <c r="O2467" s="4">
        <f t="shared" ca="1" si="3515"/>
        <v>3849206.8686959101</v>
      </c>
      <c r="P2467" s="4">
        <f t="shared" ca="1" si="3515"/>
        <v>2043692.0494886839</v>
      </c>
      <c r="Q2467" s="4">
        <f t="shared" ca="1" si="3515"/>
        <v>338807.45786529715</v>
      </c>
      <c r="R2467" s="4">
        <f t="shared" ca="1" si="3515"/>
        <v>55301.756026299467</v>
      </c>
      <c r="S2467" s="4">
        <f t="shared" ca="1" si="3515"/>
        <v>2373.4443867348782</v>
      </c>
      <c r="T2467" s="4">
        <f t="shared" ca="1" si="3515"/>
        <v>2440174.7077670163</v>
      </c>
      <c r="U2467" s="4">
        <f t="shared" ca="1" si="3515"/>
        <v>93569.388441616364</v>
      </c>
      <c r="V2467" s="4">
        <f t="shared" ca="1" si="3515"/>
        <v>1216482.5976255573</v>
      </c>
      <c r="W2467" s="4">
        <f t="shared" ca="1" si="3515"/>
        <v>3525199.9081596583</v>
      </c>
      <c r="X2467" s="4">
        <f t="shared" ca="1" si="3515"/>
        <v>605308.82396497554</v>
      </c>
      <c r="Y2467" s="4">
        <f t="shared" ca="1" si="3515"/>
        <v>5440560.7181918072</v>
      </c>
      <c r="Z2467" s="4">
        <f t="shared" ca="1" si="3515"/>
        <v>564638.91482458997</v>
      </c>
      <c r="AA2467" s="4">
        <f t="shared" ca="1" si="3515"/>
        <v>10134.872363392695</v>
      </c>
      <c r="AB2467" s="4">
        <f t="shared" ca="1" si="3515"/>
        <v>574773.7871879827</v>
      </c>
      <c r="AC2467" s="4">
        <f t="shared" ca="1" si="3515"/>
        <v>7920.304050401397</v>
      </c>
      <c r="AD2467" s="4">
        <f t="shared" ca="1" si="3515"/>
        <v>358709.94040580664</v>
      </c>
      <c r="AE2467" s="4">
        <f t="shared" ca="1" si="3515"/>
        <v>56256.485898944011</v>
      </c>
    </row>
    <row r="2468" spans="1:31" s="44" customFormat="1">
      <c r="A2468" s="49"/>
      <c r="B2468" s="97"/>
      <c r="C2468" s="48"/>
      <c r="D2468" s="48"/>
      <c r="E2468" s="46"/>
      <c r="F2468" s="167"/>
      <c r="G2468" s="48"/>
      <c r="H2468" s="46"/>
      <c r="I2468" s="46"/>
      <c r="J2468" s="46"/>
      <c r="K2468" s="46"/>
      <c r="L2468" s="46"/>
      <c r="M2468" s="46"/>
      <c r="N2468" s="46"/>
      <c r="O2468" s="46"/>
      <c r="P2468" s="46"/>
      <c r="Q2468" s="46"/>
      <c r="R2468" s="46"/>
      <c r="S2468" s="46"/>
      <c r="T2468" s="46"/>
      <c r="U2468" s="46"/>
      <c r="V2468" s="46"/>
      <c r="W2468" s="46"/>
      <c r="X2468" s="46"/>
      <c r="Y2468" s="46"/>
      <c r="Z2468" s="46"/>
      <c r="AA2468" s="46"/>
      <c r="AB2468" s="46"/>
      <c r="AC2468" s="46"/>
      <c r="AD2468" s="46"/>
      <c r="AE2468" s="46"/>
    </row>
    <row r="2469" spans="1:31" s="44" customFormat="1">
      <c r="A2469" s="49"/>
      <c r="B2469" s="97" t="s">
        <v>408</v>
      </c>
      <c r="C2469" s="48"/>
      <c r="D2469" s="48"/>
      <c r="E2469" s="46"/>
      <c r="F2469" s="167"/>
      <c r="G2469" s="48"/>
      <c r="H2469" s="46"/>
      <c r="I2469" s="46"/>
      <c r="J2469" s="46"/>
      <c r="K2469" s="46"/>
      <c r="L2469" s="46"/>
      <c r="M2469" s="46"/>
      <c r="N2469" s="46"/>
      <c r="O2469" s="46"/>
      <c r="P2469" s="46"/>
      <c r="Q2469" s="46"/>
      <c r="R2469" s="46"/>
      <c r="S2469" s="46"/>
      <c r="T2469" s="46"/>
      <c r="U2469" s="46"/>
      <c r="V2469" s="46"/>
      <c r="W2469" s="46"/>
      <c r="X2469" s="46"/>
      <c r="Y2469" s="46"/>
      <c r="Z2469" s="46"/>
      <c r="AA2469" s="46"/>
      <c r="AB2469" s="46"/>
      <c r="AC2469" s="46"/>
      <c r="AD2469" s="46"/>
      <c r="AE2469" s="46"/>
    </row>
    <row r="2470" spans="1:31" s="44" customFormat="1" hidden="1" outlineLevel="1">
      <c r="A2470" s="49"/>
      <c r="B2470" s="97"/>
      <c r="C2470" s="48"/>
      <c r="D2470" s="48"/>
      <c r="F2470" s="167" t="str">
        <f>F2477</f>
        <v>RB_GUP_EPIS_D</v>
      </c>
      <c r="G2470" s="48" t="str">
        <f>$G$8</f>
        <v>PRODUCTION</v>
      </c>
      <c r="H2470" s="46">
        <f t="shared" ref="H2470:H2501" si="3517">SUBTOTAL(9,I2470:AE2470)</f>
        <v>0</v>
      </c>
      <c r="I2470" s="47">
        <f t="shared" ref="I2470:N2470" si="3518">VLOOKUP(CONCATENATE($F2470," ",$G2470),AllocFactorMatrix,(I$4+1),FALSE)*$E2477</f>
        <v>0</v>
      </c>
      <c r="J2470" s="47">
        <f t="shared" si="3518"/>
        <v>0</v>
      </c>
      <c r="K2470" s="47">
        <f t="shared" si="3518"/>
        <v>0</v>
      </c>
      <c r="L2470" s="47">
        <f t="shared" si="3518"/>
        <v>0</v>
      </c>
      <c r="M2470" s="47">
        <f t="shared" si="3518"/>
        <v>0</v>
      </c>
      <c r="N2470" s="47">
        <f t="shared" si="3518"/>
        <v>0</v>
      </c>
      <c r="O2470" s="47">
        <f t="shared" ref="O2470:O2485" si="3519">SUBTOTAL(9,L2470:N2470)</f>
        <v>0</v>
      </c>
      <c r="P2470" s="47">
        <f>VLOOKUP(CONCATENATE($F2470," ",$G2470),AllocFactorMatrix,(P$4+1),FALSE)*$E2477</f>
        <v>0</v>
      </c>
      <c r="Q2470" s="47">
        <f>VLOOKUP(CONCATENATE($F2470," ",$G2470),AllocFactorMatrix,(Q$4+1),FALSE)*$E2477</f>
        <v>0</v>
      </c>
      <c r="R2470" s="47">
        <f>VLOOKUP(CONCATENATE($F2470," ",$G2470),AllocFactorMatrix,(R$4+1),FALSE)*$E2477</f>
        <v>0</v>
      </c>
      <c r="S2470" s="47">
        <f>VLOOKUP(CONCATENATE($F2470," ",$G2470),AllocFactorMatrix,(S$4+1),FALSE)*$E2477</f>
        <v>0</v>
      </c>
      <c r="T2470" s="47">
        <f>SUBTOTAL(9,P2470:S2470)</f>
        <v>0</v>
      </c>
      <c r="U2470" s="47">
        <f>VLOOKUP(CONCATENATE($F2470," ",$G2470),AllocFactorMatrix,(U$4+1),FALSE)*$E2477</f>
        <v>0</v>
      </c>
      <c r="V2470" s="47">
        <f>VLOOKUP(CONCATENATE($F2470," ",$G2470),AllocFactorMatrix,(V$4+1),FALSE)*$E2477</f>
        <v>0</v>
      </c>
      <c r="W2470" s="47">
        <f>VLOOKUP(CONCATENATE($F2470," ",$G2470),AllocFactorMatrix,(W$4+1),FALSE)*$E2477</f>
        <v>0</v>
      </c>
      <c r="X2470" s="47">
        <f>VLOOKUP(CONCATENATE($F2470," ",$G2470),AllocFactorMatrix,(X$4+1),FALSE)*$E2477</f>
        <v>0</v>
      </c>
      <c r="Y2470" s="47">
        <f>SUBTOTAL(9,U2470:X2470)</f>
        <v>0</v>
      </c>
      <c r="Z2470" s="47">
        <f>VLOOKUP(CONCATENATE($F2470," ",$G2470),AllocFactorMatrix,(Z$4+1),FALSE)*$E2477</f>
        <v>0</v>
      </c>
      <c r="AA2470" s="47">
        <f>VLOOKUP(CONCATENATE($F2470," ",$G2470),AllocFactorMatrix,(AA$4+1),FALSE)*$E2477</f>
        <v>0</v>
      </c>
      <c r="AB2470" s="47">
        <f t="shared" ref="AB2470:AB2485" si="3520">SUBTOTAL(9,Z2470:AA2470)</f>
        <v>0</v>
      </c>
      <c r="AC2470" s="47">
        <f>VLOOKUP(CONCATENATE($F2470," ",$G2470),AllocFactorMatrix,(AC$4+1),FALSE)*$E2477</f>
        <v>0</v>
      </c>
      <c r="AD2470" s="47">
        <f>VLOOKUP(CONCATENATE($F2470," ",$G2470),AllocFactorMatrix,(AD$4+1),FALSE)*$E2477</f>
        <v>0</v>
      </c>
      <c r="AE2470" s="47">
        <f>VLOOKUP(CONCATENATE($F2470," ",$G2470),AllocFactorMatrix,(AE$4+1),FALSE)*$E2477</f>
        <v>0</v>
      </c>
    </row>
    <row r="2471" spans="1:31" s="44" customFormat="1" hidden="1" outlineLevel="1">
      <c r="A2471" s="49"/>
      <c r="B2471" s="97"/>
      <c r="C2471" s="48"/>
      <c r="D2471" s="48"/>
      <c r="F2471" s="167" t="str">
        <f>F2477</f>
        <v>RB_GUP_EPIS_D</v>
      </c>
      <c r="G2471" s="48" t="str">
        <f>$G$9</f>
        <v>BULKTRAN</v>
      </c>
      <c r="H2471" s="46">
        <f t="shared" si="3517"/>
        <v>0</v>
      </c>
      <c r="I2471" s="47">
        <f t="shared" ref="I2471:N2471" si="3521">VLOOKUP(CONCATENATE($F2471," ",$G2471),AllocFactorMatrix,(I$4+1),FALSE)*$E2477</f>
        <v>0</v>
      </c>
      <c r="J2471" s="47">
        <f t="shared" si="3521"/>
        <v>0</v>
      </c>
      <c r="K2471" s="47">
        <f t="shared" si="3521"/>
        <v>0</v>
      </c>
      <c r="L2471" s="47">
        <f t="shared" si="3521"/>
        <v>0</v>
      </c>
      <c r="M2471" s="47">
        <f t="shared" si="3521"/>
        <v>0</v>
      </c>
      <c r="N2471" s="47">
        <f t="shared" si="3521"/>
        <v>0</v>
      </c>
      <c r="O2471" s="47">
        <f t="shared" si="3519"/>
        <v>0</v>
      </c>
      <c r="P2471" s="47">
        <f>VLOOKUP(CONCATENATE($F2471," ",$G2471),AllocFactorMatrix,(P$4+1),FALSE)*$E2477</f>
        <v>0</v>
      </c>
      <c r="Q2471" s="47">
        <f>VLOOKUP(CONCATENATE($F2471," ",$G2471),AllocFactorMatrix,(Q$4+1),FALSE)*$E2477</f>
        <v>0</v>
      </c>
      <c r="R2471" s="47">
        <f>VLOOKUP(CONCATENATE($F2471," ",$G2471),AllocFactorMatrix,(R$4+1),FALSE)*$E2477</f>
        <v>0</v>
      </c>
      <c r="S2471" s="47">
        <f>VLOOKUP(CONCATENATE($F2471," ",$G2471),AllocFactorMatrix,(S$4+1),FALSE)*$E2477</f>
        <v>0</v>
      </c>
      <c r="T2471" s="47">
        <f t="shared" ref="T2471:T2477" si="3522">SUBTOTAL(9,P2471:S2471)</f>
        <v>0</v>
      </c>
      <c r="U2471" s="47">
        <f>VLOOKUP(CONCATENATE($F2471," ",$G2471),AllocFactorMatrix,(U$4+1),FALSE)*$E2477</f>
        <v>0</v>
      </c>
      <c r="V2471" s="47">
        <f>VLOOKUP(CONCATENATE($F2471," ",$G2471),AllocFactorMatrix,(V$4+1),FALSE)*$E2477</f>
        <v>0</v>
      </c>
      <c r="W2471" s="47">
        <f>VLOOKUP(CONCATENATE($F2471," ",$G2471),AllocFactorMatrix,(W$4+1),FALSE)*$E2477</f>
        <v>0</v>
      </c>
      <c r="X2471" s="47">
        <f>VLOOKUP(CONCATENATE($F2471," ",$G2471),AllocFactorMatrix,(X$4+1),FALSE)*$E2477</f>
        <v>0</v>
      </c>
      <c r="Y2471" s="47">
        <f t="shared" ref="Y2471:Y2477" si="3523">SUBTOTAL(9,U2471:X2471)</f>
        <v>0</v>
      </c>
      <c r="Z2471" s="47">
        <f>VLOOKUP(CONCATENATE($F2471," ",$G2471),AllocFactorMatrix,(Z$4+1),FALSE)*$E2477</f>
        <v>0</v>
      </c>
      <c r="AA2471" s="47">
        <f>VLOOKUP(CONCATENATE($F2471," ",$G2471),AllocFactorMatrix,(AA$4+1),FALSE)*$E2477</f>
        <v>0</v>
      </c>
      <c r="AB2471" s="47">
        <f t="shared" si="3520"/>
        <v>0</v>
      </c>
      <c r="AC2471" s="47">
        <f>VLOOKUP(CONCATENATE($F2471," ",$G2471),AllocFactorMatrix,(AC$4+1),FALSE)*$E2477</f>
        <v>0</v>
      </c>
      <c r="AD2471" s="47">
        <f>VLOOKUP(CONCATENATE($F2471," ",$G2471),AllocFactorMatrix,(AD$4+1),FALSE)*$E2477</f>
        <v>0</v>
      </c>
      <c r="AE2471" s="47">
        <f>VLOOKUP(CONCATENATE($F2471," ",$G2471),AllocFactorMatrix,(AE$4+1),FALSE)*$E2477</f>
        <v>0</v>
      </c>
    </row>
    <row r="2472" spans="1:31" s="44" customFormat="1" hidden="1" outlineLevel="1">
      <c r="A2472" s="49"/>
      <c r="B2472" s="97"/>
      <c r="C2472" s="48"/>
      <c r="D2472" s="48"/>
      <c r="F2472" s="167" t="str">
        <f>F2477</f>
        <v>RB_GUP_EPIS_D</v>
      </c>
      <c r="G2472" s="48" t="str">
        <f>$G$10</f>
        <v>SUBTRAN</v>
      </c>
      <c r="H2472" s="46">
        <f t="shared" si="3517"/>
        <v>0</v>
      </c>
      <c r="I2472" s="47">
        <f t="shared" ref="I2472:N2472" si="3524">VLOOKUP(CONCATENATE($F2472," ",$G2472),AllocFactorMatrix,(I$4+1),FALSE)*$E2477</f>
        <v>0</v>
      </c>
      <c r="J2472" s="47">
        <f t="shared" si="3524"/>
        <v>0</v>
      </c>
      <c r="K2472" s="47">
        <f t="shared" si="3524"/>
        <v>0</v>
      </c>
      <c r="L2472" s="47">
        <f t="shared" si="3524"/>
        <v>0</v>
      </c>
      <c r="M2472" s="47">
        <f t="shared" si="3524"/>
        <v>0</v>
      </c>
      <c r="N2472" s="47">
        <f t="shared" si="3524"/>
        <v>0</v>
      </c>
      <c r="O2472" s="47">
        <f t="shared" si="3519"/>
        <v>0</v>
      </c>
      <c r="P2472" s="47">
        <f>VLOOKUP(CONCATENATE($F2472," ",$G2472),AllocFactorMatrix,(P$4+1),FALSE)*$E2477</f>
        <v>0</v>
      </c>
      <c r="Q2472" s="47">
        <f>VLOOKUP(CONCATENATE($F2472," ",$G2472),AllocFactorMatrix,(Q$4+1),FALSE)*$E2477</f>
        <v>0</v>
      </c>
      <c r="R2472" s="47">
        <f>VLOOKUP(CONCATENATE($F2472," ",$G2472),AllocFactorMatrix,(R$4+1),FALSE)*$E2477</f>
        <v>0</v>
      </c>
      <c r="S2472" s="47">
        <f>VLOOKUP(CONCATENATE($F2472," ",$G2472),AllocFactorMatrix,(S$4+1),FALSE)*$E2477</f>
        <v>0</v>
      </c>
      <c r="T2472" s="47">
        <f t="shared" si="3522"/>
        <v>0</v>
      </c>
      <c r="U2472" s="47">
        <f>VLOOKUP(CONCATENATE($F2472," ",$G2472),AllocFactorMatrix,(U$4+1),FALSE)*$E2477</f>
        <v>0</v>
      </c>
      <c r="V2472" s="47">
        <f>VLOOKUP(CONCATENATE($F2472," ",$G2472),AllocFactorMatrix,(V$4+1),FALSE)*$E2477</f>
        <v>0</v>
      </c>
      <c r="W2472" s="47">
        <f>VLOOKUP(CONCATENATE($F2472," ",$G2472),AllocFactorMatrix,(W$4+1),FALSE)*$E2477</f>
        <v>0</v>
      </c>
      <c r="X2472" s="47">
        <f>VLOOKUP(CONCATENATE($F2472," ",$G2472),AllocFactorMatrix,(X$4+1),FALSE)*$E2477</f>
        <v>0</v>
      </c>
      <c r="Y2472" s="47">
        <f t="shared" si="3523"/>
        <v>0</v>
      </c>
      <c r="Z2472" s="47">
        <f>VLOOKUP(CONCATENATE($F2472," ",$G2472),AllocFactorMatrix,(Z$4+1),FALSE)*$E2477</f>
        <v>0</v>
      </c>
      <c r="AA2472" s="47">
        <f>VLOOKUP(CONCATENATE($F2472," ",$G2472),AllocFactorMatrix,(AA$4+1),FALSE)*$E2477</f>
        <v>0</v>
      </c>
      <c r="AB2472" s="47">
        <f t="shared" si="3520"/>
        <v>0</v>
      </c>
      <c r="AC2472" s="47">
        <f>VLOOKUP(CONCATENATE($F2472," ",$G2472),AllocFactorMatrix,(AC$4+1),FALSE)*$E2477</f>
        <v>0</v>
      </c>
      <c r="AD2472" s="47">
        <f>VLOOKUP(CONCATENATE($F2472," ",$G2472),AllocFactorMatrix,(AD$4+1),FALSE)*$E2477</f>
        <v>0</v>
      </c>
      <c r="AE2472" s="47">
        <f>VLOOKUP(CONCATENATE($F2472," ",$G2472),AllocFactorMatrix,(AE$4+1),FALSE)*$E2477</f>
        <v>0</v>
      </c>
    </row>
    <row r="2473" spans="1:31" s="44" customFormat="1" hidden="1" outlineLevel="1">
      <c r="A2473" s="49"/>
      <c r="B2473" s="97"/>
      <c r="C2473" s="48"/>
      <c r="D2473" s="48"/>
      <c r="F2473" s="167" t="str">
        <f>F2477</f>
        <v>RB_GUP_EPIS_D</v>
      </c>
      <c r="G2473" s="48" t="str">
        <f>$G$11</f>
        <v>DISTPRI</v>
      </c>
      <c r="H2473" s="46">
        <f t="shared" si="3517"/>
        <v>-4668.4385502876057</v>
      </c>
      <c r="I2473" s="47">
        <f t="shared" ref="I2473:N2473" si="3525">VLOOKUP(CONCATENATE($F2473," ",$G2473),AllocFactorMatrix,(I$4+1),FALSE)*$E2477</f>
        <v>-3056.4246899216187</v>
      </c>
      <c r="J2473" s="47">
        <f t="shared" si="3525"/>
        <v>-0.5018693663397048</v>
      </c>
      <c r="K2473" s="47">
        <f t="shared" si="3525"/>
        <v>-0.92860208120644749</v>
      </c>
      <c r="L2473" s="47">
        <f t="shared" si="3525"/>
        <v>-715.12224962629955</v>
      </c>
      <c r="M2473" s="47">
        <f t="shared" si="3525"/>
        <v>-9.9930709461836411</v>
      </c>
      <c r="N2473" s="47">
        <f t="shared" si="3525"/>
        <v>0</v>
      </c>
      <c r="O2473" s="47">
        <f t="shared" si="3519"/>
        <v>-725.11532057248314</v>
      </c>
      <c r="P2473" s="47">
        <f>VLOOKUP(CONCATENATE($F2473," ",$G2473),AllocFactorMatrix,(P$4+1),FALSE)*$E2477</f>
        <v>-414.71420899629811</v>
      </c>
      <c r="Q2473" s="47">
        <f>VLOOKUP(CONCATENATE($F2473," ",$G2473),AllocFactorMatrix,(Q$4+1),FALSE)*$E2477</f>
        <v>-74.625486295489011</v>
      </c>
      <c r="R2473" s="47">
        <f>VLOOKUP(CONCATENATE($F2473," ",$G2473),AllocFactorMatrix,(R$4+1),FALSE)*$E2477</f>
        <v>0</v>
      </c>
      <c r="S2473" s="47">
        <f>VLOOKUP(CONCATENATE($F2473," ",$G2473),AllocFactorMatrix,(S$4+1),FALSE)*$E2477</f>
        <v>0</v>
      </c>
      <c r="T2473" s="47">
        <f t="shared" si="3522"/>
        <v>-489.33969529178711</v>
      </c>
      <c r="U2473" s="47">
        <f>VLOOKUP(CONCATENATE($F2473," ",$G2473),AllocFactorMatrix,(U$4+1),FALSE)*$E2477</f>
        <v>-18.779706577120123</v>
      </c>
      <c r="V2473" s="47">
        <f>VLOOKUP(CONCATENATE($F2473," ",$G2473),AllocFactorMatrix,(V$4+1),FALSE)*$E2477</f>
        <v>-259.68320622821983</v>
      </c>
      <c r="W2473" s="47">
        <f>VLOOKUP(CONCATENATE($F2473," ",$G2473),AllocFactorMatrix,(W$4+1),FALSE)*$E2477</f>
        <v>0</v>
      </c>
      <c r="X2473" s="47">
        <f>VLOOKUP(CONCATENATE($F2473," ",$G2473),AllocFactorMatrix,(X$4+1),FALSE)*$E2477</f>
        <v>0</v>
      </c>
      <c r="Y2473" s="47">
        <f t="shared" si="3523"/>
        <v>-278.46291280533995</v>
      </c>
      <c r="Z2473" s="47">
        <f>VLOOKUP(CONCATENATE($F2473," ",$G2473),AllocFactorMatrix,(Z$4+1),FALSE)*$E2477</f>
        <v>-113.87902838418367</v>
      </c>
      <c r="AA2473" s="47">
        <f>VLOOKUP(CONCATENATE($F2473," ",$G2473),AllocFactorMatrix,(AA$4+1),FALSE)*$E2477</f>
        <v>-2.2857316879972038</v>
      </c>
      <c r="AB2473" s="47">
        <f t="shared" si="3520"/>
        <v>-116.16476007218087</v>
      </c>
      <c r="AC2473" s="47">
        <f>VLOOKUP(CONCATENATE($F2473," ",$G2473),AllocFactorMatrix,(AC$4+1),FALSE)*$E2477</f>
        <v>-1.5007001766500576</v>
      </c>
      <c r="AD2473" s="47">
        <f>VLOOKUP(CONCATENATE($F2473," ",$G2473),AllocFactorMatrix,(AD$4+1),FALSE)*$E2477</f>
        <v>0</v>
      </c>
      <c r="AE2473" s="47">
        <f>VLOOKUP(CONCATENATE($F2473," ",$G2473),AllocFactorMatrix,(AE$4+1),FALSE)*$E2477</f>
        <v>0</v>
      </c>
    </row>
    <row r="2474" spans="1:31" s="44" customFormat="1" hidden="1" outlineLevel="1">
      <c r="A2474" s="49"/>
      <c r="B2474" s="97"/>
      <c r="C2474" s="48"/>
      <c r="D2474" s="48"/>
      <c r="F2474" s="167" t="str">
        <f>F2477</f>
        <v>RB_GUP_EPIS_D</v>
      </c>
      <c r="G2474" s="48" t="str">
        <f>$G$12</f>
        <v>DISTSEC</v>
      </c>
      <c r="H2474" s="46">
        <f t="shared" si="3517"/>
        <v>-2248.8604369971031</v>
      </c>
      <c r="I2474" s="47">
        <f t="shared" ref="I2474:N2474" si="3526">VLOOKUP(CONCATENATE($F2474," ",$G2474),AllocFactorMatrix,(I$4+1),FALSE)*$E2477</f>
        <v>-1668.4771567075327</v>
      </c>
      <c r="J2474" s="47">
        <f t="shared" si="3526"/>
        <v>-0.41360688738128704</v>
      </c>
      <c r="K2474" s="47">
        <f t="shared" si="3526"/>
        <v>-0.53573490530883239</v>
      </c>
      <c r="L2474" s="47">
        <f t="shared" si="3526"/>
        <v>-336.30962227458497</v>
      </c>
      <c r="M2474" s="47">
        <f t="shared" si="3526"/>
        <v>0</v>
      </c>
      <c r="N2474" s="47">
        <f t="shared" si="3526"/>
        <v>0</v>
      </c>
      <c r="O2474" s="47">
        <f t="shared" si="3519"/>
        <v>-336.30962227458497</v>
      </c>
      <c r="P2474" s="47">
        <f>VLOOKUP(CONCATENATE($F2474," ",$G2474),AllocFactorMatrix,(P$4+1),FALSE)*$E2477</f>
        <v>-167.88368693749342</v>
      </c>
      <c r="Q2474" s="47">
        <f>VLOOKUP(CONCATENATE($F2474," ",$G2474),AllocFactorMatrix,(Q$4+1),FALSE)*$E2477</f>
        <v>0</v>
      </c>
      <c r="R2474" s="47">
        <f>VLOOKUP(CONCATENATE($F2474," ",$G2474),AllocFactorMatrix,(R$4+1),FALSE)*$E2477</f>
        <v>0</v>
      </c>
      <c r="S2474" s="47">
        <f>VLOOKUP(CONCATENATE($F2474," ",$G2474),AllocFactorMatrix,(S$4+1),FALSE)*$E2477</f>
        <v>0</v>
      </c>
      <c r="T2474" s="47">
        <f t="shared" si="3522"/>
        <v>-167.88368693749342</v>
      </c>
      <c r="U2474" s="47">
        <f>VLOOKUP(CONCATENATE($F2474," ",$G2474),AllocFactorMatrix,(U$4+1),FALSE)*$E2477</f>
        <v>-6.2871503629100358</v>
      </c>
      <c r="V2474" s="47">
        <f>VLOOKUP(CONCATENATE($F2474," ",$G2474),AllocFactorMatrix,(V$4+1),FALSE)*$E2477</f>
        <v>0</v>
      </c>
      <c r="W2474" s="47">
        <f>VLOOKUP(CONCATENATE($F2474," ",$G2474),AllocFactorMatrix,(W$4+1),FALSE)*$E2477</f>
        <v>0</v>
      </c>
      <c r="X2474" s="47">
        <f>VLOOKUP(CONCATENATE($F2474," ",$G2474),AllocFactorMatrix,(X$4+1),FALSE)*$E2477</f>
        <v>0</v>
      </c>
      <c r="Y2474" s="47">
        <f t="shared" si="3523"/>
        <v>-6.2871503629100358</v>
      </c>
      <c r="Z2474" s="47">
        <f>VLOOKUP(CONCATENATE($F2474," ",$G2474),AllocFactorMatrix,(Z$4+1),FALSE)*$E2477</f>
        <v>-47.514312468104627</v>
      </c>
      <c r="AA2474" s="47">
        <f>VLOOKUP(CONCATENATE($F2474," ",$G2474),AllocFactorMatrix,(AA$4+1),FALSE)*$E2477</f>
        <v>0</v>
      </c>
      <c r="AB2474" s="47">
        <f t="shared" si="3520"/>
        <v>-47.514312468104627</v>
      </c>
      <c r="AC2474" s="47">
        <f>VLOOKUP(CONCATENATE($F2474," ",$G2474),AllocFactorMatrix,(AC$4+1),FALSE)*$E2477</f>
        <v>-0.56178888246670877</v>
      </c>
      <c r="AD2474" s="47">
        <f>VLOOKUP(CONCATENATE($F2474," ",$G2474),AllocFactorMatrix,(AD$4+1),FALSE)*$E2477</f>
        <v>-17.291698964968056</v>
      </c>
      <c r="AE2474" s="47">
        <f>VLOOKUP(CONCATENATE($F2474," ",$G2474),AllocFactorMatrix,(AE$4+1),FALSE)*$E2477</f>
        <v>-3.5856786063527326</v>
      </c>
    </row>
    <row r="2475" spans="1:31" s="44" customFormat="1" hidden="1" outlineLevel="1">
      <c r="A2475" s="49"/>
      <c r="B2475" s="97"/>
      <c r="C2475" s="48"/>
      <c r="D2475" s="48"/>
      <c r="F2475" s="167" t="str">
        <f>F2477</f>
        <v>RB_GUP_EPIS_D</v>
      </c>
      <c r="G2475" s="48" t="str">
        <f>$G$13</f>
        <v>ENERGY</v>
      </c>
      <c r="H2475" s="46">
        <f t="shared" si="3517"/>
        <v>0</v>
      </c>
      <c r="I2475" s="47">
        <f t="shared" ref="I2475:N2475" si="3527">VLOOKUP(CONCATENATE($F2475," ",$G2475),AllocFactorMatrix,(I$4+1),FALSE)*$E2477</f>
        <v>0</v>
      </c>
      <c r="J2475" s="47">
        <f t="shared" si="3527"/>
        <v>0</v>
      </c>
      <c r="K2475" s="47">
        <f t="shared" si="3527"/>
        <v>0</v>
      </c>
      <c r="L2475" s="47">
        <f t="shared" si="3527"/>
        <v>0</v>
      </c>
      <c r="M2475" s="47">
        <f t="shared" si="3527"/>
        <v>0</v>
      </c>
      <c r="N2475" s="47">
        <f t="shared" si="3527"/>
        <v>0</v>
      </c>
      <c r="O2475" s="47">
        <f t="shared" si="3519"/>
        <v>0</v>
      </c>
      <c r="P2475" s="47">
        <f>VLOOKUP(CONCATENATE($F2475," ",$G2475),AllocFactorMatrix,(P$4+1),FALSE)*$E2477</f>
        <v>0</v>
      </c>
      <c r="Q2475" s="47">
        <f>VLOOKUP(CONCATENATE($F2475," ",$G2475),AllocFactorMatrix,(Q$4+1),FALSE)*$E2477</f>
        <v>0</v>
      </c>
      <c r="R2475" s="47">
        <f>VLOOKUP(CONCATENATE($F2475," ",$G2475),AllocFactorMatrix,(R$4+1),FALSE)*$E2477</f>
        <v>0</v>
      </c>
      <c r="S2475" s="47">
        <f>VLOOKUP(CONCATENATE($F2475," ",$G2475),AllocFactorMatrix,(S$4+1),FALSE)*$E2477</f>
        <v>0</v>
      </c>
      <c r="T2475" s="47">
        <f t="shared" si="3522"/>
        <v>0</v>
      </c>
      <c r="U2475" s="47">
        <f>VLOOKUP(CONCATENATE($F2475," ",$G2475),AllocFactorMatrix,(U$4+1),FALSE)*$E2477</f>
        <v>0</v>
      </c>
      <c r="V2475" s="47">
        <f>VLOOKUP(CONCATENATE($F2475," ",$G2475),AllocFactorMatrix,(V$4+1),FALSE)*$E2477</f>
        <v>0</v>
      </c>
      <c r="W2475" s="47">
        <f>VLOOKUP(CONCATENATE($F2475," ",$G2475),AllocFactorMatrix,(W$4+1),FALSE)*$E2477</f>
        <v>0</v>
      </c>
      <c r="X2475" s="47">
        <f>VLOOKUP(CONCATENATE($F2475," ",$G2475),AllocFactorMatrix,(X$4+1),FALSE)*$E2477</f>
        <v>0</v>
      </c>
      <c r="Y2475" s="47">
        <f t="shared" si="3523"/>
        <v>0</v>
      </c>
      <c r="Z2475" s="47">
        <f>VLOOKUP(CONCATENATE($F2475," ",$G2475),AllocFactorMatrix,(Z$4+1),FALSE)*$E2477</f>
        <v>0</v>
      </c>
      <c r="AA2475" s="47">
        <f>VLOOKUP(CONCATENATE($F2475," ",$G2475),AllocFactorMatrix,(AA$4+1),FALSE)*$E2477</f>
        <v>0</v>
      </c>
      <c r="AB2475" s="47">
        <f t="shared" si="3520"/>
        <v>0</v>
      </c>
      <c r="AC2475" s="47">
        <f>VLOOKUP(CONCATENATE($F2475," ",$G2475),AllocFactorMatrix,(AC$4+1),FALSE)*$E2477</f>
        <v>0</v>
      </c>
      <c r="AD2475" s="47">
        <f>VLOOKUP(CONCATENATE($F2475," ",$G2475),AllocFactorMatrix,(AD$4+1),FALSE)*$E2477</f>
        <v>0</v>
      </c>
      <c r="AE2475" s="47">
        <f>VLOOKUP(CONCATENATE($F2475," ",$G2475),AllocFactorMatrix,(AE$4+1),FALSE)*$E2477</f>
        <v>0</v>
      </c>
    </row>
    <row r="2476" spans="1:31" s="44" customFormat="1" hidden="1" outlineLevel="1">
      <c r="A2476" s="49"/>
      <c r="B2476" s="97"/>
      <c r="C2476" s="48"/>
      <c r="D2476" s="48"/>
      <c r="F2476" s="167" t="str">
        <f>F2477</f>
        <v>RB_GUP_EPIS_D</v>
      </c>
      <c r="G2476" s="48" t="str">
        <f>$G$14</f>
        <v>CUSTOMER</v>
      </c>
      <c r="H2476" s="46">
        <f t="shared" si="3517"/>
        <v>-985.70101271529279</v>
      </c>
      <c r="I2476" s="47">
        <f t="shared" ref="I2476:N2476" si="3528">VLOOKUP(CONCATENATE($F2476," ",$G2476),AllocFactorMatrix,(I$4+1),FALSE)*$E2477</f>
        <v>-460.8439269439404</v>
      </c>
      <c r="J2476" s="47">
        <f t="shared" si="3528"/>
        <v>-9.2993120327285517E-2</v>
      </c>
      <c r="K2476" s="47">
        <f t="shared" si="3528"/>
        <v>-5.2920617187137441E-2</v>
      </c>
      <c r="L2476" s="47">
        <f t="shared" si="3528"/>
        <v>-155.71677387209954</v>
      </c>
      <c r="M2476" s="47">
        <f t="shared" si="3528"/>
        <v>-10.531720712747045</v>
      </c>
      <c r="N2476" s="47">
        <f t="shared" si="3528"/>
        <v>-1.7740352253618752</v>
      </c>
      <c r="O2476" s="47">
        <f t="shared" si="3519"/>
        <v>-168.02252981020845</v>
      </c>
      <c r="P2476" s="47">
        <f>VLOOKUP(CONCATENATE($F2476," ",$G2476),AllocFactorMatrix,(P$4+1),FALSE)*$E2477</f>
        <v>-12.695917134051257</v>
      </c>
      <c r="Q2476" s="47">
        <f>VLOOKUP(CONCATENATE($F2476," ",$G2476),AllocFactorMatrix,(Q$4+1),FALSE)*$E2477</f>
        <v>-3.7046970683759053</v>
      </c>
      <c r="R2476" s="47">
        <f>VLOOKUP(CONCATENATE($F2476," ",$G2476),AllocFactorMatrix,(R$4+1),FALSE)*$E2477</f>
        <v>-4.3630565172183475</v>
      </c>
      <c r="S2476" s="47">
        <f>VLOOKUP(CONCATENATE($F2476," ",$G2476),AllocFactorMatrix,(S$4+1),FALSE)*$E2477</f>
        <v>-0.54537455058215012</v>
      </c>
      <c r="T2476" s="47">
        <f t="shared" si="3522"/>
        <v>-21.30904527022766</v>
      </c>
      <c r="U2476" s="47">
        <f>VLOOKUP(CONCATENATE($F2476," ",$G2476),AllocFactorMatrix,(U$4+1),FALSE)*$E2477</f>
        <v>-8.3555159433165049E-2</v>
      </c>
      <c r="V2476" s="47">
        <f>VLOOKUP(CONCATENATE($F2476," ",$G2476),AllocFactorMatrix,(V$4+1),FALSE)*$E2477</f>
        <v>-2.6268588095110337</v>
      </c>
      <c r="W2476" s="47">
        <f>VLOOKUP(CONCATENATE($F2476," ",$G2476),AllocFactorMatrix,(W$4+1),FALSE)*$E2477</f>
        <v>-7.3340797768095634</v>
      </c>
      <c r="X2476" s="47">
        <f>VLOOKUP(CONCATENATE($F2476," ",$G2476),AllocFactorMatrix,(X$4+1),FALSE)*$E2477</f>
        <v>-2.1814915231551404</v>
      </c>
      <c r="Y2476" s="47">
        <f t="shared" si="3523"/>
        <v>-12.225985268908902</v>
      </c>
      <c r="Z2476" s="47">
        <f>VLOOKUP(CONCATENATE($F2476," ",$G2476),AllocFactorMatrix,(Z$4+1),FALSE)*$E2477</f>
        <v>-2.5566850193835569</v>
      </c>
      <c r="AA2476" s="47">
        <f>VLOOKUP(CONCATENATE($F2476," ",$G2476),AllocFactorMatrix,(AA$4+1),FALSE)*$E2477</f>
        <v>-4.8403970069303547E-2</v>
      </c>
      <c r="AB2476" s="47">
        <f t="shared" si="3520"/>
        <v>-2.6050889894528604</v>
      </c>
      <c r="AC2476" s="47">
        <f>VLOOKUP(CONCATENATE($F2476," ",$G2476),AllocFactorMatrix,(AC$4+1),FALSE)*$E2477</f>
        <v>-0.2494768102602318</v>
      </c>
      <c r="AD2476" s="47">
        <f>VLOOKUP(CONCATENATE($F2476," ",$G2476),AllocFactorMatrix,(AD$4+1),FALSE)*$E2477</f>
        <v>-282.54691814365833</v>
      </c>
      <c r="AE2476" s="47">
        <f>VLOOKUP(CONCATENATE($F2476," ",$G2476),AllocFactorMatrix,(AE$4+1),FALSE)*$E2477</f>
        <v>-37.752127741121498</v>
      </c>
    </row>
    <row r="2477" spans="1:31" s="44" customFormat="1" collapsed="1">
      <c r="A2477" s="49"/>
      <c r="B2477" s="97"/>
      <c r="C2477" s="48"/>
      <c r="D2477" s="96" t="s">
        <v>403</v>
      </c>
      <c r="E2477" s="54">
        <v>-7903</v>
      </c>
      <c r="F2477" s="88" t="s">
        <v>63</v>
      </c>
      <c r="G2477" s="48" t="str">
        <f>$G$15</f>
        <v>TOTAL</v>
      </c>
      <c r="H2477" s="46">
        <f t="shared" si="3517"/>
        <v>-7903.0000000000027</v>
      </c>
      <c r="I2477" s="47">
        <f t="shared" ref="I2477:N2477" si="3529">VLOOKUP(CONCATENATE($F2477," ",$G2477),AllocFactorMatrix,(I$4+1),FALSE)*$E2477</f>
        <v>-5185.7457735730923</v>
      </c>
      <c r="J2477" s="47">
        <f t="shared" si="3529"/>
        <v>-1.0084693740482775</v>
      </c>
      <c r="K2477" s="47">
        <f t="shared" si="3529"/>
        <v>-1.5172576037024175</v>
      </c>
      <c r="L2477" s="47">
        <f t="shared" si="3529"/>
        <v>-1207.1486457729841</v>
      </c>
      <c r="M2477" s="47">
        <f t="shared" si="3529"/>
        <v>-20.524791658930685</v>
      </c>
      <c r="N2477" s="47">
        <f t="shared" si="3529"/>
        <v>-1.7740352253618752</v>
      </c>
      <c r="O2477" s="47">
        <f t="shared" si="3519"/>
        <v>-1229.4474726572766</v>
      </c>
      <c r="P2477" s="47">
        <f>VLOOKUP(CONCATENATE($F2477," ",$G2477),AllocFactorMatrix,(P$4+1),FALSE)*$E2477</f>
        <v>-595.29381306784273</v>
      </c>
      <c r="Q2477" s="47">
        <f>VLOOKUP(CONCATENATE($F2477," ",$G2477),AllocFactorMatrix,(Q$4+1),FALSE)*$E2477</f>
        <v>-78.330183363864919</v>
      </c>
      <c r="R2477" s="47">
        <f>VLOOKUP(CONCATENATE($F2477," ",$G2477),AllocFactorMatrix,(R$4+1),FALSE)*$E2477</f>
        <v>-4.3630565172183475</v>
      </c>
      <c r="S2477" s="47">
        <f>VLOOKUP(CONCATENATE($F2477," ",$G2477),AllocFactorMatrix,(S$4+1),FALSE)*$E2477</f>
        <v>-0.54537455058215012</v>
      </c>
      <c r="T2477" s="47">
        <f t="shared" si="3522"/>
        <v>-678.532427499508</v>
      </c>
      <c r="U2477" s="47">
        <f>VLOOKUP(CONCATENATE($F2477," ",$G2477),AllocFactorMatrix,(U$4+1),FALSE)*$E2477</f>
        <v>-25.150412099463324</v>
      </c>
      <c r="V2477" s="47">
        <f>VLOOKUP(CONCATENATE($F2477," ",$G2477),AllocFactorMatrix,(V$4+1),FALSE)*$E2477</f>
        <v>-262.31006503773085</v>
      </c>
      <c r="W2477" s="47">
        <f>VLOOKUP(CONCATENATE($F2477," ",$G2477),AllocFactorMatrix,(W$4+1),FALSE)*$E2477</f>
        <v>-7.3340797768095634</v>
      </c>
      <c r="X2477" s="47">
        <f>VLOOKUP(CONCATENATE($F2477," ",$G2477),AllocFactorMatrix,(X$4+1),FALSE)*$E2477</f>
        <v>-2.1814915231551404</v>
      </c>
      <c r="Y2477" s="47">
        <f t="shared" si="3523"/>
        <v>-296.97604843715891</v>
      </c>
      <c r="Z2477" s="47">
        <f>VLOOKUP(CONCATENATE($F2477," ",$G2477),AllocFactorMatrix,(Z$4+1),FALSE)*$E2477</f>
        <v>-163.95002587167184</v>
      </c>
      <c r="AA2477" s="47">
        <f>VLOOKUP(CONCATENATE($F2477," ",$G2477),AllocFactorMatrix,(AA$4+1),FALSE)*$E2477</f>
        <v>-2.3341356580665074</v>
      </c>
      <c r="AB2477" s="47">
        <f t="shared" si="3520"/>
        <v>-166.28416152973836</v>
      </c>
      <c r="AC2477" s="47">
        <f>VLOOKUP(CONCATENATE($F2477," ",$G2477),AllocFactorMatrix,(AC$4+1),FALSE)*$E2477</f>
        <v>-2.3119658693769982</v>
      </c>
      <c r="AD2477" s="47">
        <f>VLOOKUP(CONCATENATE($F2477," ",$G2477),AllocFactorMatrix,(AD$4+1),FALSE)*$E2477</f>
        <v>-299.83861710862635</v>
      </c>
      <c r="AE2477" s="47">
        <f>VLOOKUP(CONCATENATE($F2477," ",$G2477),AllocFactorMatrix,(AE$4+1),FALSE)*$E2477</f>
        <v>-41.337806347474228</v>
      </c>
    </row>
    <row r="2478" spans="1:31" s="44" customFormat="1" hidden="1" outlineLevel="1">
      <c r="A2478" s="49"/>
      <c r="B2478" s="97"/>
      <c r="C2478" s="48"/>
      <c r="D2478" s="48"/>
      <c r="F2478" s="167" t="str">
        <f>F2485</f>
        <v>RB_GUP</v>
      </c>
      <c r="G2478" s="48" t="str">
        <f>$G$8</f>
        <v>PRODUCTION</v>
      </c>
      <c r="H2478" s="46">
        <f t="shared" ca="1" si="3517"/>
        <v>843931.75886264374</v>
      </c>
      <c r="I2478" s="47">
        <f t="shared" ref="I2478:N2478" ca="1" si="3530">VLOOKUP(CONCATENATE($F2478," ",$G2478),AllocFactorMatrix,(I$4+1),FALSE)*$E2485</f>
        <v>434009.5694232856</v>
      </c>
      <c r="J2478" s="47">
        <f t="shared" ca="1" si="3530"/>
        <v>97.095380635152154</v>
      </c>
      <c r="K2478" s="47">
        <f t="shared" ca="1" si="3530"/>
        <v>170.00708828601427</v>
      </c>
      <c r="L2478" s="47">
        <f t="shared" ca="1" si="3530"/>
        <v>101153.51385280289</v>
      </c>
      <c r="M2478" s="47">
        <f t="shared" ca="1" si="3530"/>
        <v>1407.549857865142</v>
      </c>
      <c r="N2478" s="47">
        <f t="shared" ca="1" si="3530"/>
        <v>196.03468690023314</v>
      </c>
      <c r="O2478" s="47">
        <f t="shared" ca="1" si="3519"/>
        <v>102757.09839756828</v>
      </c>
      <c r="P2478" s="47">
        <f ca="1">VLOOKUP(CONCATENATE($F2478," ",$G2478),AllocFactorMatrix,(P$4+1),FALSE)*$E2485</f>
        <v>60165.372488081455</v>
      </c>
      <c r="Q2478" s="47">
        <f ca="1">VLOOKUP(CONCATENATE($F2478," ",$G2478),AllocFactorMatrix,(Q$4+1),FALSE)*$E2485</f>
        <v>10797.216297234996</v>
      </c>
      <c r="R2478" s="47">
        <f ca="1">VLOOKUP(CONCATENATE($F2478," ",$G2478),AllocFactorMatrix,(R$4+1),FALSE)*$E2485</f>
        <v>2189.5652814838631</v>
      </c>
      <c r="S2478" s="47">
        <f ca="1">VLOOKUP(CONCATENATE($F2478," ",$G2478),AllocFactorMatrix,(S$4+1),FALSE)*$E2485</f>
        <v>83.147751394824837</v>
      </c>
      <c r="T2478" s="47">
        <f ca="1">SUBTOTAL(9,P2478:S2478)</f>
        <v>73235.301818195134</v>
      </c>
      <c r="U2478" s="47">
        <f ca="1">VLOOKUP(CONCATENATE($F2478," ",$G2478),AllocFactorMatrix,(U$4+1),FALSE)*$E2485</f>
        <v>2853.513666786354</v>
      </c>
      <c r="V2478" s="47">
        <f ca="1">VLOOKUP(CONCATENATE($F2478," ",$G2478),AllocFactorMatrix,(V$4+1),FALSE)*$E2485</f>
        <v>38524.082261968782</v>
      </c>
      <c r="W2478" s="47">
        <f ca="1">VLOOKUP(CONCATENATE($F2478," ",$G2478),AllocFactorMatrix,(W$4+1),FALSE)*$E2485</f>
        <v>147339.14993601764</v>
      </c>
      <c r="X2478" s="47">
        <f ca="1">VLOOKUP(CONCATENATE($F2478," ",$G2478),AllocFactorMatrix,(X$4+1),FALSE)*$E2485</f>
        <v>26691.85353587701</v>
      </c>
      <c r="Y2478" s="47">
        <f ca="1">SUBTOTAL(9,U2478:X2478)</f>
        <v>215408.59940064978</v>
      </c>
      <c r="Z2478" s="47">
        <f ca="1">VLOOKUP(CONCATENATE($F2478," ",$G2478),AllocFactorMatrix,(Z$4+1),FALSE)*$E2485</f>
        <v>16537.605897798327</v>
      </c>
      <c r="AA2478" s="47">
        <f ca="1">VLOOKUP(CONCATENATE($F2478," ",$G2478),AllocFactorMatrix,(AA$4+1),FALSE)*$E2485</f>
        <v>330.298406972809</v>
      </c>
      <c r="AB2478" s="47">
        <f t="shared" ca="1" si="3520"/>
        <v>16867.904304771135</v>
      </c>
      <c r="AC2478" s="47">
        <f ca="1">VLOOKUP(CONCATENATE($F2478," ",$G2478),AllocFactorMatrix,(AC$4+1),FALSE)*$E2485</f>
        <v>218.15777638935779</v>
      </c>
      <c r="AD2478" s="47">
        <f ca="1">VLOOKUP(CONCATENATE($F2478," ",$G2478),AllocFactorMatrix,(AD$4+1),FALSE)*$E2485</f>
        <v>969.18105362110373</v>
      </c>
      <c r="AE2478" s="47">
        <f ca="1">VLOOKUP(CONCATENATE($F2478," ",$G2478),AllocFactorMatrix,(AE$4+1),FALSE)*$E2485</f>
        <v>198.84421924242719</v>
      </c>
    </row>
    <row r="2479" spans="1:31" s="44" customFormat="1" hidden="1" outlineLevel="1">
      <c r="A2479" s="49"/>
      <c r="B2479" s="97"/>
      <c r="C2479" s="48"/>
      <c r="D2479" s="48"/>
      <c r="F2479" s="167" t="str">
        <f>F2485</f>
        <v>RB_GUP</v>
      </c>
      <c r="G2479" s="48" t="str">
        <f>$G$9</f>
        <v>BULKTRAN</v>
      </c>
      <c r="H2479" s="46">
        <f t="shared" ca="1" si="3517"/>
        <v>458300.9127591073</v>
      </c>
      <c r="I2479" s="47">
        <f t="shared" ref="I2479:N2479" ca="1" si="3531">VLOOKUP(CONCATENATE($F2479," ",$G2479),AllocFactorMatrix,(I$4+1),FALSE)*$E2485</f>
        <v>235690.83604691373</v>
      </c>
      <c r="J2479" s="47">
        <f t="shared" ca="1" si="3531"/>
        <v>52.728080324591375</v>
      </c>
      <c r="K2479" s="47">
        <f t="shared" ca="1" si="3531"/>
        <v>92.323108970330424</v>
      </c>
      <c r="L2479" s="47">
        <f t="shared" ca="1" si="3531"/>
        <v>54931.867702203373</v>
      </c>
      <c r="M2479" s="47">
        <f t="shared" ca="1" si="3531"/>
        <v>764.37623994967805</v>
      </c>
      <c r="N2479" s="47">
        <f t="shared" ca="1" si="3531"/>
        <v>106.45751270209662</v>
      </c>
      <c r="O2479" s="47">
        <f t="shared" ca="1" si="3519"/>
        <v>55802.701454855145</v>
      </c>
      <c r="P2479" s="47">
        <f ca="1">VLOOKUP(CONCATENATE($F2479," ",$G2479),AllocFactorMatrix,(P$4+1),FALSE)*$E2485</f>
        <v>32673.074378597066</v>
      </c>
      <c r="Q2479" s="47">
        <f ca="1">VLOOKUP(CONCATENATE($F2479," ",$G2479),AllocFactorMatrix,(Q$4+1),FALSE)*$E2485</f>
        <v>5863.4765575704469</v>
      </c>
      <c r="R2479" s="47">
        <f ca="1">VLOOKUP(CONCATENATE($F2479," ",$G2479),AllocFactorMatrix,(R$4+1),FALSE)*$E2485</f>
        <v>1189.0532101814526</v>
      </c>
      <c r="S2479" s="47">
        <f ca="1">VLOOKUP(CONCATENATE($F2479," ",$G2479),AllocFactorMatrix,(S$4+1),FALSE)*$E2485</f>
        <v>45.153757940655602</v>
      </c>
      <c r="T2479" s="47">
        <f t="shared" ref="T2479:T2485" ca="1" si="3532">SUBTOTAL(9,P2479:S2479)</f>
        <v>39770.757904289625</v>
      </c>
      <c r="U2479" s="47">
        <f ca="1">VLOOKUP(CONCATENATE($F2479," ",$G2479),AllocFactorMatrix,(U$4+1),FALSE)*$E2485</f>
        <v>1549.6133476730813</v>
      </c>
      <c r="V2479" s="47">
        <f ca="1">VLOOKUP(CONCATENATE($F2479," ",$G2479),AllocFactorMatrix,(V$4+1),FALSE)*$E2485</f>
        <v>20920.675017209305</v>
      </c>
      <c r="W2479" s="47">
        <f ca="1">VLOOKUP(CONCATENATE($F2479," ",$G2479),AllocFactorMatrix,(W$4+1),FALSE)*$E2485</f>
        <v>80013.183757690713</v>
      </c>
      <c r="X2479" s="47">
        <f ca="1">VLOOKUP(CONCATENATE($F2479," ",$G2479),AllocFactorMatrix,(X$4+1),FALSE)*$E2485</f>
        <v>14495.130335195539</v>
      </c>
      <c r="Y2479" s="47">
        <f t="shared" ref="Y2479:Y2485" ca="1" si="3533">SUBTOTAL(9,U2479:X2479)</f>
        <v>116978.60245776865</v>
      </c>
      <c r="Z2479" s="47">
        <f ca="1">VLOOKUP(CONCATENATE($F2479," ",$G2479),AllocFactorMatrix,(Z$4+1),FALSE)*$E2485</f>
        <v>8980.82078108514</v>
      </c>
      <c r="AA2479" s="47">
        <f ca="1">VLOOKUP(CONCATENATE($F2479," ",$G2479),AllocFactorMatrix,(AA$4+1),FALSE)*$E2485</f>
        <v>179.37002584489181</v>
      </c>
      <c r="AB2479" s="47">
        <f t="shared" ca="1" si="3520"/>
        <v>9160.1908069300316</v>
      </c>
      <c r="AC2479" s="47">
        <f ca="1">VLOOKUP(CONCATENATE($F2479," ",$G2479),AllocFactorMatrix,(AC$4+1),FALSE)*$E2485</f>
        <v>118.47155530618286</v>
      </c>
      <c r="AD2479" s="47">
        <f ca="1">VLOOKUP(CONCATENATE($F2479," ",$G2479),AllocFactorMatrix,(AD$4+1),FALSE)*$E2485</f>
        <v>526.31810195411572</v>
      </c>
      <c r="AE2479" s="47">
        <f ca="1">VLOOKUP(CONCATENATE($F2479," ",$G2479),AllocFactorMatrix,(AE$4+1),FALSE)*$E2485</f>
        <v>107.98324179491932</v>
      </c>
    </row>
    <row r="2480" spans="1:31" s="44" customFormat="1" hidden="1" outlineLevel="1">
      <c r="A2480" s="49"/>
      <c r="B2480" s="97"/>
      <c r="C2480" s="48"/>
      <c r="D2480" s="48"/>
      <c r="F2480" s="167" t="str">
        <f>F2485</f>
        <v>RB_GUP</v>
      </c>
      <c r="G2480" s="48" t="str">
        <f>$G$10</f>
        <v>SUBTRAN</v>
      </c>
      <c r="H2480" s="46">
        <f t="shared" ca="1" si="3517"/>
        <v>126891.4566507194</v>
      </c>
      <c r="I2480" s="47">
        <f t="shared" ref="I2480:N2480" ca="1" si="3534">VLOOKUP(CONCATENATE($F2480," ",$G2480),AllocFactorMatrix,(I$4+1),FALSE)*$E2485</f>
        <v>64825.060514984478</v>
      </c>
      <c r="J2480" s="47">
        <f t="shared" ca="1" si="3534"/>
        <v>10.555777944626596</v>
      </c>
      <c r="K2480" s="47">
        <f t="shared" ca="1" si="3534"/>
        <v>19.646115192673317</v>
      </c>
      <c r="L2480" s="47">
        <f t="shared" ca="1" si="3534"/>
        <v>15191.841313236086</v>
      </c>
      <c r="M2480" s="47">
        <f t="shared" ca="1" si="3534"/>
        <v>212.31804189699531</v>
      </c>
      <c r="N2480" s="47">
        <f t="shared" ca="1" si="3534"/>
        <v>38.428579100310557</v>
      </c>
      <c r="O2480" s="47">
        <f t="shared" ca="1" si="3519"/>
        <v>15442.587934233392</v>
      </c>
      <c r="P2480" s="47">
        <f ca="1">VLOOKUP(CONCATENATE($F2480," ",$G2480),AllocFactorMatrix,(P$4+1),FALSE)*$E2485</f>
        <v>8770.7587218269491</v>
      </c>
      <c r="Q2480" s="47">
        <f ca="1">VLOOKUP(CONCATENATE($F2480," ",$G2480),AllocFactorMatrix,(Q$4+1),FALSE)*$E2485</f>
        <v>1578.3836003465974</v>
      </c>
      <c r="R2480" s="47">
        <f ca="1">VLOOKUP(CONCATENATE($F2480," ",$G2480),AllocFactorMatrix,(R$4+1),FALSE)*$E2485</f>
        <v>414.31352575187572</v>
      </c>
      <c r="S2480" s="47">
        <f ca="1">VLOOKUP(CONCATENATE($F2480," ",$G2480),AllocFactorMatrix,(S$4+1),FALSE)*$E2485</f>
        <v>0</v>
      </c>
      <c r="T2480" s="47">
        <f t="shared" ca="1" si="3532"/>
        <v>10763.455847925421</v>
      </c>
      <c r="U2480" s="47">
        <f ca="1">VLOOKUP(CONCATENATE($F2480," ",$G2480),AllocFactorMatrix,(U$4+1),FALSE)*$E2485</f>
        <v>395.91775695373008</v>
      </c>
      <c r="V2480" s="47">
        <f ca="1">VLOOKUP(CONCATENATE($F2480," ",$G2480),AllocFactorMatrix,(V$4+1),FALSE)*$E2485</f>
        <v>5555.1100434255686</v>
      </c>
      <c r="W2480" s="47">
        <f ca="1">VLOOKUP(CONCATENATE($F2480," ",$G2480),AllocFactorMatrix,(W$4+1),FALSE)*$E2485</f>
        <v>27390.977654290047</v>
      </c>
      <c r="X2480" s="47">
        <f ca="1">VLOOKUP(CONCATENATE($F2480," ",$G2480),AllocFactorMatrix,(X$4+1),FALSE)*$E2485</f>
        <v>0</v>
      </c>
      <c r="Y2480" s="47">
        <f t="shared" ca="1" si="3533"/>
        <v>33342.005454669343</v>
      </c>
      <c r="Z2480" s="47">
        <f ca="1">VLOOKUP(CONCATENATE($F2480," ",$G2480),AllocFactorMatrix,(Z$4+1),FALSE)*$E2485</f>
        <v>2407.784554860445</v>
      </c>
      <c r="AA2480" s="47">
        <f ca="1">VLOOKUP(CONCATENATE($F2480," ",$G2480),AllocFactorMatrix,(AA$4+1),FALSE)*$E2485</f>
        <v>48.344743252510305</v>
      </c>
      <c r="AB2480" s="47">
        <f t="shared" ca="1" si="3520"/>
        <v>2456.1292981129554</v>
      </c>
      <c r="AC2480" s="47">
        <f ca="1">VLOOKUP(CONCATENATE($F2480," ",$G2480),AllocFactorMatrix,(AC$4+1),FALSE)*$E2485</f>
        <v>32.015707656510024</v>
      </c>
      <c r="AD2480" s="47">
        <f ca="1">VLOOKUP(CONCATENATE($F2480," ",$G2480),AllocFactorMatrix,(AD$4+1),FALSE)*$E2485</f>
        <v>0</v>
      </c>
      <c r="AE2480" s="47">
        <f ca="1">VLOOKUP(CONCATENATE($F2480," ",$G2480),AllocFactorMatrix,(AE$4+1),FALSE)*$E2485</f>
        <v>0</v>
      </c>
    </row>
    <row r="2481" spans="1:31" s="44" customFormat="1" hidden="1" outlineLevel="1">
      <c r="A2481" s="49"/>
      <c r="B2481" s="97"/>
      <c r="C2481" s="48"/>
      <c r="D2481" s="48"/>
      <c r="F2481" s="167" t="str">
        <f>F2485</f>
        <v>RB_GUP</v>
      </c>
      <c r="G2481" s="48" t="str">
        <f>$G$11</f>
        <v>DISTPRI</v>
      </c>
      <c r="H2481" s="46">
        <f t="shared" ca="1" si="3517"/>
        <v>507672.69006253721</v>
      </c>
      <c r="I2481" s="47">
        <f t="shared" ref="I2481:N2481" ca="1" si="3535">VLOOKUP(CONCATENATE($F2481," ",$G2481),AllocFactorMatrix,(I$4+1),FALSE)*$E2485</f>
        <v>332373.08954414149</v>
      </c>
      <c r="J2481" s="47">
        <f t="shared" ca="1" si="3535"/>
        <v>54.576143291842733</v>
      </c>
      <c r="K2481" s="47">
        <f t="shared" ca="1" si="3535"/>
        <v>100.98149766471811</v>
      </c>
      <c r="L2481" s="47">
        <f t="shared" ca="1" si="3535"/>
        <v>77766.480651007107</v>
      </c>
      <c r="M2481" s="47">
        <f t="shared" ca="1" si="3535"/>
        <v>1086.7036493223825</v>
      </c>
      <c r="N2481" s="47">
        <f t="shared" ca="1" si="3535"/>
        <v>0</v>
      </c>
      <c r="O2481" s="47">
        <f t="shared" ca="1" si="3519"/>
        <v>78853.184300329493</v>
      </c>
      <c r="P2481" s="47">
        <f ca="1">VLOOKUP(CONCATENATE($F2481," ",$G2481),AllocFactorMatrix,(P$4+1),FALSE)*$E2485</f>
        <v>45098.393353670122</v>
      </c>
      <c r="Q2481" s="47">
        <f ca="1">VLOOKUP(CONCATENATE($F2481," ",$G2481),AllocFactorMatrix,(Q$4+1),FALSE)*$E2485</f>
        <v>8115.2018960433652</v>
      </c>
      <c r="R2481" s="47">
        <f ca="1">VLOOKUP(CONCATENATE($F2481," ",$G2481),AllocFactorMatrix,(R$4+1),FALSE)*$E2485</f>
        <v>0</v>
      </c>
      <c r="S2481" s="47">
        <f ca="1">VLOOKUP(CONCATENATE($F2481," ",$G2481),AllocFactorMatrix,(S$4+1),FALSE)*$E2485</f>
        <v>0</v>
      </c>
      <c r="T2481" s="47">
        <f t="shared" ca="1" si="3532"/>
        <v>53213.595249713486</v>
      </c>
      <c r="U2481" s="47">
        <f ca="1">VLOOKUP(CONCATENATE($F2481," ",$G2481),AllocFactorMatrix,(U$4+1),FALSE)*$E2485</f>
        <v>2042.2126271758132</v>
      </c>
      <c r="V2481" s="47">
        <f ca="1">VLOOKUP(CONCATENATE($F2481," ",$G2481),AllocFactorMatrix,(V$4+1),FALSE)*$E2485</f>
        <v>28239.436044804133</v>
      </c>
      <c r="W2481" s="47">
        <f ca="1">VLOOKUP(CONCATENATE($F2481," ",$G2481),AllocFactorMatrix,(W$4+1),FALSE)*$E2485</f>
        <v>0</v>
      </c>
      <c r="X2481" s="47">
        <f ca="1">VLOOKUP(CONCATENATE($F2481," ",$G2481),AllocFactorMatrix,(X$4+1),FALSE)*$E2485</f>
        <v>0</v>
      </c>
      <c r="Y2481" s="47">
        <f t="shared" ca="1" si="3533"/>
        <v>30281.648671979947</v>
      </c>
      <c r="Z2481" s="47">
        <f ca="1">VLOOKUP(CONCATENATE($F2481," ",$G2481),AllocFactorMatrix,(Z$4+1),FALSE)*$E2485</f>
        <v>12383.856413392201</v>
      </c>
      <c r="AA2481" s="47">
        <f ca="1">VLOOKUP(CONCATENATE($F2481," ",$G2481),AllocFactorMatrix,(AA$4+1),FALSE)*$E2485</f>
        <v>248.56352767784338</v>
      </c>
      <c r="AB2481" s="47">
        <f t="shared" ca="1" si="3520"/>
        <v>12632.419941070044</v>
      </c>
      <c r="AC2481" s="47">
        <f ca="1">VLOOKUP(CONCATENATE($F2481," ",$G2481),AllocFactorMatrix,(AC$4+1),FALSE)*$E2485</f>
        <v>163.19471434626121</v>
      </c>
      <c r="AD2481" s="47">
        <f ca="1">VLOOKUP(CONCATENATE($F2481," ",$G2481),AllocFactorMatrix,(AD$4+1),FALSE)*$E2485</f>
        <v>0</v>
      </c>
      <c r="AE2481" s="47">
        <f ca="1">VLOOKUP(CONCATENATE($F2481," ",$G2481),AllocFactorMatrix,(AE$4+1),FALSE)*$E2485</f>
        <v>0</v>
      </c>
    </row>
    <row r="2482" spans="1:31" s="44" customFormat="1" hidden="1" outlineLevel="1">
      <c r="A2482" s="49"/>
      <c r="B2482" s="97"/>
      <c r="C2482" s="48"/>
      <c r="D2482" s="48"/>
      <c r="F2482" s="167" t="str">
        <f>F2485</f>
        <v>RB_GUP</v>
      </c>
      <c r="G2482" s="48" t="str">
        <f>$G$12</f>
        <v>DISTSEC</v>
      </c>
      <c r="H2482" s="46">
        <f t="shared" ca="1" si="3517"/>
        <v>243371.44903301305</v>
      </c>
      <c r="I2482" s="47">
        <f t="shared" ref="I2482:N2482" ca="1" si="3536">VLOOKUP(CONCATENATE($F2482," ",$G2482),AllocFactorMatrix,(I$4+1),FALSE)*$E2485</f>
        <v>180562.42914238118</v>
      </c>
      <c r="J2482" s="47">
        <f t="shared" ca="1" si="3536"/>
        <v>44.760495518534348</v>
      </c>
      <c r="K2482" s="47">
        <f t="shared" ca="1" si="3536"/>
        <v>57.977177266133069</v>
      </c>
      <c r="L2482" s="47">
        <f t="shared" ca="1" si="3536"/>
        <v>36395.393306844162</v>
      </c>
      <c r="M2482" s="47">
        <f t="shared" ca="1" si="3536"/>
        <v>0</v>
      </c>
      <c r="N2482" s="47">
        <f t="shared" ca="1" si="3536"/>
        <v>0</v>
      </c>
      <c r="O2482" s="47">
        <f t="shared" ca="1" si="3519"/>
        <v>36395.393306844162</v>
      </c>
      <c r="P2482" s="47">
        <f ca="1">VLOOKUP(CONCATENATE($F2482," ",$G2482),AllocFactorMatrix,(P$4+1),FALSE)*$E2485</f>
        <v>18168.35561994242</v>
      </c>
      <c r="Q2482" s="47">
        <f ca="1">VLOOKUP(CONCATENATE($F2482," ",$G2482),AllocFactorMatrix,(Q$4+1),FALSE)*$E2485</f>
        <v>0</v>
      </c>
      <c r="R2482" s="47">
        <f ca="1">VLOOKUP(CONCATENATE($F2482," ",$G2482),AllocFactorMatrix,(R$4+1),FALSE)*$E2485</f>
        <v>0</v>
      </c>
      <c r="S2482" s="47">
        <f ca="1">VLOOKUP(CONCATENATE($F2482," ",$G2482),AllocFactorMatrix,(S$4+1),FALSE)*$E2485</f>
        <v>0</v>
      </c>
      <c r="T2482" s="47">
        <f t="shared" ca="1" si="3532"/>
        <v>18168.35561994242</v>
      </c>
      <c r="U2482" s="47">
        <f ca="1">VLOOKUP(CONCATENATE($F2482," ",$G2482),AllocFactorMatrix,(U$4+1),FALSE)*$E2485</f>
        <v>680.39477636638242</v>
      </c>
      <c r="V2482" s="47">
        <f ca="1">VLOOKUP(CONCATENATE($F2482," ",$G2482),AllocFactorMatrix,(V$4+1),FALSE)*$E2485</f>
        <v>0</v>
      </c>
      <c r="W2482" s="47">
        <f ca="1">VLOOKUP(CONCATENATE($F2482," ",$G2482),AllocFactorMatrix,(W$4+1),FALSE)*$E2485</f>
        <v>0</v>
      </c>
      <c r="X2482" s="47">
        <f ca="1">VLOOKUP(CONCATENATE($F2482," ",$G2482),AllocFactorMatrix,(X$4+1),FALSE)*$E2485</f>
        <v>0</v>
      </c>
      <c r="Y2482" s="47">
        <f t="shared" ca="1" si="3533"/>
        <v>680.39477636638242</v>
      </c>
      <c r="Z2482" s="47">
        <f ca="1">VLOOKUP(CONCATENATE($F2482," ",$G2482),AllocFactorMatrix,(Z$4+1),FALSE)*$E2485</f>
        <v>5141.9940895091095</v>
      </c>
      <c r="AA2482" s="47">
        <f ca="1">VLOOKUP(CONCATENATE($F2482," ",$G2482),AllocFactorMatrix,(AA$4+1),FALSE)*$E2485</f>
        <v>0</v>
      </c>
      <c r="AB2482" s="47">
        <f t="shared" ca="1" si="3520"/>
        <v>5141.9940895091095</v>
      </c>
      <c r="AC2482" s="47">
        <f ca="1">VLOOKUP(CONCATENATE($F2482," ",$G2482),AllocFactorMatrix,(AC$4+1),FALSE)*$E2485</f>
        <v>60.796736038954137</v>
      </c>
      <c r="AD2482" s="47">
        <f ca="1">VLOOKUP(CONCATENATE($F2482," ",$G2482),AllocFactorMatrix,(AD$4+1),FALSE)*$E2485</f>
        <v>1871.3059130366782</v>
      </c>
      <c r="AE2482" s="47">
        <f ca="1">VLOOKUP(CONCATENATE($F2482," ",$G2482),AllocFactorMatrix,(AE$4+1),FALSE)*$E2485</f>
        <v>388.04177610949858</v>
      </c>
    </row>
    <row r="2483" spans="1:31" s="44" customFormat="1" hidden="1" outlineLevel="1">
      <c r="A2483" s="49"/>
      <c r="B2483" s="97"/>
      <c r="C2483" s="48"/>
      <c r="D2483" s="48"/>
      <c r="F2483" s="167" t="str">
        <f>F2485</f>
        <v>RB_GUP</v>
      </c>
      <c r="G2483" s="48" t="str">
        <f>$G$13</f>
        <v>ENERGY</v>
      </c>
      <c r="H2483" s="46">
        <f t="shared" ca="1" si="3517"/>
        <v>15756.018010467697</v>
      </c>
      <c r="I2483" s="47">
        <f t="shared" ref="I2483:N2483" ca="1" si="3537">VLOOKUP(CONCATENATE($F2483," ",$G2483),AllocFactorMatrix,(I$4+1),FALSE)*$E2485</f>
        <v>6164.1261307721898</v>
      </c>
      <c r="J2483" s="47">
        <f t="shared" ca="1" si="3537"/>
        <v>0.98642882635846985</v>
      </c>
      <c r="K2483" s="47">
        <f t="shared" ca="1" si="3537"/>
        <v>2.8442694379742361</v>
      </c>
      <c r="L2483" s="47">
        <f t="shared" ca="1" si="3537"/>
        <v>1777.4490970439674</v>
      </c>
      <c r="M2483" s="47">
        <f t="shared" ca="1" si="3537"/>
        <v>24.790125807479161</v>
      </c>
      <c r="N2483" s="47">
        <f t="shared" ca="1" si="3537"/>
        <v>3.4656385779726797</v>
      </c>
      <c r="O2483" s="47">
        <f t="shared" ca="1" si="3519"/>
        <v>1805.7048614294192</v>
      </c>
      <c r="P2483" s="47">
        <f ca="1">VLOOKUP(CONCATENATE($F2483," ",$G2483),AllocFactorMatrix,(P$4+1),FALSE)*$E2485</f>
        <v>1152.3337348883308</v>
      </c>
      <c r="Q2483" s="47">
        <f ca="1">VLOOKUP(CONCATENATE($F2483," ",$G2483),AllocFactorMatrix,(Q$4+1),FALSE)*$E2485</f>
        <v>205.80495211761058</v>
      </c>
      <c r="R2483" s="47">
        <f ca="1">VLOOKUP(CONCATENATE($F2483," ",$G2483),AllocFactorMatrix,(R$4+1),FALSE)*$E2485</f>
        <v>41.909425145627317</v>
      </c>
      <c r="S2483" s="47">
        <f ca="1">VLOOKUP(CONCATENATE($F2483," ",$G2483),AllocFactorMatrix,(S$4+1),FALSE)*$E2485</f>
        <v>1.5829331711618841</v>
      </c>
      <c r="T2483" s="47">
        <f t="shared" ca="1" si="3532"/>
        <v>1401.6310453227304</v>
      </c>
      <c r="U2483" s="47">
        <f ca="1">VLOOKUP(CONCATENATE($F2483," ",$G2483),AllocFactorMatrix,(U$4+1),FALSE)*$E2485</f>
        <v>60.435525485077605</v>
      </c>
      <c r="V2483" s="47">
        <f ca="1">VLOOKUP(CONCATENATE($F2483," ",$G2483),AllocFactorMatrix,(V$4+1),FALSE)*$E2485</f>
        <v>955.49714881185457</v>
      </c>
      <c r="W2483" s="47">
        <f ca="1">VLOOKUP(CONCATENATE($F2483," ",$G2483),AllocFactorMatrix,(W$4+1),FALSE)*$E2485</f>
        <v>4109.4377247798175</v>
      </c>
      <c r="X2483" s="47">
        <f ca="1">VLOOKUP(CONCATENATE($F2483," ",$G2483),AllocFactorMatrix,(X$4+1),FALSE)*$E2485</f>
        <v>773.02815804390946</v>
      </c>
      <c r="Y2483" s="47">
        <f t="shared" ca="1" si="3533"/>
        <v>5898.3985571206595</v>
      </c>
      <c r="Z2483" s="47">
        <f ca="1">VLOOKUP(CONCATENATE($F2483," ",$G2483),AllocFactorMatrix,(Z$4+1),FALSE)*$E2485</f>
        <v>316.99511147879736</v>
      </c>
      <c r="AA2483" s="47">
        <f ca="1">VLOOKUP(CONCATENATE($F2483," ",$G2483),AllocFactorMatrix,(AA$4+1),FALSE)*$E2485</f>
        <v>6.3604436786434517</v>
      </c>
      <c r="AB2483" s="47">
        <f t="shared" ca="1" si="3520"/>
        <v>323.35555515744079</v>
      </c>
      <c r="AC2483" s="47">
        <f ca="1">VLOOKUP(CONCATENATE($F2483," ",$G2483),AllocFactorMatrix,(AC$4+1),FALSE)*$E2485</f>
        <v>5.6735430359652028</v>
      </c>
      <c r="AD2483" s="47">
        <f ca="1">VLOOKUP(CONCATENATE($F2483," ",$G2483),AllocFactorMatrix,(AD$4+1),FALSE)*$E2485</f>
        <v>127.08542092587092</v>
      </c>
      <c r="AE2483" s="47">
        <f ca="1">VLOOKUP(CONCATENATE($F2483," ",$G2483),AllocFactorMatrix,(AE$4+1),FALSE)*$E2485</f>
        <v>26.212198439087654</v>
      </c>
    </row>
    <row r="2484" spans="1:31" s="44" customFormat="1" hidden="1" outlineLevel="1">
      <c r="A2484" s="49"/>
      <c r="B2484" s="97"/>
      <c r="C2484" s="48"/>
      <c r="D2484" s="48"/>
      <c r="F2484" s="167" t="str">
        <f>F2485</f>
        <v>RB_GUP</v>
      </c>
      <c r="G2484" s="48" t="str">
        <f>$G$14</f>
        <v>CUSTOMER</v>
      </c>
      <c r="H2484" s="46">
        <f t="shared" ca="1" si="3517"/>
        <v>114699.39462151185</v>
      </c>
      <c r="I2484" s="47">
        <f t="shared" ref="I2484:N2484" ca="1" si="3538">VLOOKUP(CONCATENATE($F2484," ",$G2484),AllocFactorMatrix,(I$4+1),FALSE)*$E2485</f>
        <v>56799.855998609135</v>
      </c>
      <c r="J2484" s="47">
        <f t="shared" ca="1" si="3538"/>
        <v>11.461794908215172</v>
      </c>
      <c r="K2484" s="47">
        <f t="shared" ca="1" si="3538"/>
        <v>6.0746870529825685</v>
      </c>
      <c r="L2484" s="47">
        <f t="shared" ca="1" si="3538"/>
        <v>18102.379526263041</v>
      </c>
      <c r="M2484" s="47">
        <f t="shared" ca="1" si="3538"/>
        <v>1155.7657344555982</v>
      </c>
      <c r="N2484" s="47">
        <f t="shared" ca="1" si="3538"/>
        <v>194.38441719307929</v>
      </c>
      <c r="O2484" s="47">
        <f t="shared" ca="1" si="3519"/>
        <v>19452.52967791172</v>
      </c>
      <c r="P2484" s="47">
        <f ca="1">VLOOKUP(CONCATENATE($F2484," ",$G2484),AllocFactorMatrix,(P$4+1),FALSE)*$E2485</f>
        <v>1409.7927277382453</v>
      </c>
      <c r="Q2484" s="47">
        <f ca="1">VLOOKUP(CONCATENATE($F2484," ",$G2484),AllocFactorMatrix,(Q$4+1),FALSE)*$E2485</f>
        <v>408.04782569735067</v>
      </c>
      <c r="R2484" s="47">
        <f ca="1">VLOOKUP(CONCATENATE($F2484," ",$G2484),AllocFactorMatrix,(R$4+1),FALSE)*$E2485</f>
        <v>477.98221896239545</v>
      </c>
      <c r="S2484" s="47">
        <f ca="1">VLOOKUP(CONCATENATE($F2484," ",$G2484),AllocFactorMatrix,(S$4+1),FALSE)*$E2485</f>
        <v>59.722710458179435</v>
      </c>
      <c r="T2484" s="47">
        <f t="shared" ca="1" si="3532"/>
        <v>2355.5454828561706</v>
      </c>
      <c r="U2484" s="47">
        <f ca="1">VLOOKUP(CONCATENATE($F2484," ",$G2484),AllocFactorMatrix,(U$4+1),FALSE)*$E2485</f>
        <v>9.3469839274923476</v>
      </c>
      <c r="V2484" s="47">
        <f ca="1">VLOOKUP(CONCATENATE($F2484," ",$G2484),AllocFactorMatrix,(V$4+1),FALSE)*$E2485</f>
        <v>289.62082821607976</v>
      </c>
      <c r="W2484" s="47">
        <f ca="1">VLOOKUP(CONCATENATE($F2484," ",$G2484),AllocFactorMatrix,(W$4+1),FALSE)*$E2485</f>
        <v>803.44550542663308</v>
      </c>
      <c r="X2484" s="47">
        <f ca="1">VLOOKUP(CONCATENATE($F2484," ",$G2484),AllocFactorMatrix,(X$4+1),FALSE)*$E2485</f>
        <v>238.89917508360531</v>
      </c>
      <c r="Y2484" s="47">
        <f t="shared" ca="1" si="3533"/>
        <v>1341.3124926538105</v>
      </c>
      <c r="Z2484" s="47">
        <f ca="1">VLOOKUP(CONCATENATE($F2484," ",$G2484),AllocFactorMatrix,(Z$4+1),FALSE)*$E2485</f>
        <v>285.27271187693538</v>
      </c>
      <c r="AA2484" s="47">
        <f ca="1">VLOOKUP(CONCATENATE($F2484," ",$G2484),AllocFactorMatrix,(AA$4+1),FALSE)*$E2485</f>
        <v>5.3417026020403924</v>
      </c>
      <c r="AB2484" s="47">
        <f t="shared" ca="1" si="3520"/>
        <v>290.61441447897579</v>
      </c>
      <c r="AC2484" s="47">
        <f ca="1">VLOOKUP(CONCATENATE($F2484," ",$G2484),AllocFactorMatrix,(AC$4+1),FALSE)*$E2485</f>
        <v>27.596852248316612</v>
      </c>
      <c r="AD2484" s="47">
        <f ca="1">VLOOKUP(CONCATENATE($F2484," ",$G2484),AllocFactorMatrix,(AD$4+1),FALSE)*$E2485</f>
        <v>30327.341960655638</v>
      </c>
      <c r="AE2484" s="47">
        <f ca="1">VLOOKUP(CONCATENATE($F2484," ",$G2484),AllocFactorMatrix,(AE$4+1),FALSE)*$E2485</f>
        <v>4087.0612601368925</v>
      </c>
    </row>
    <row r="2485" spans="1:31" s="44" customFormat="1" collapsed="1">
      <c r="A2485" s="49"/>
      <c r="B2485" s="97"/>
      <c r="C2485" s="48"/>
      <c r="D2485" s="96" t="s">
        <v>431</v>
      </c>
      <c r="E2485" s="54">
        <v>2310623.6800000002</v>
      </c>
      <c r="F2485" s="88" t="s">
        <v>71</v>
      </c>
      <c r="G2485" s="48" t="str">
        <f>$G$15</f>
        <v>TOTAL</v>
      </c>
      <c r="H2485" s="46">
        <f t="shared" ca="1" si="3517"/>
        <v>2310623.6800000002</v>
      </c>
      <c r="I2485" s="47">
        <f t="shared" ref="I2485:N2485" ca="1" si="3539">VLOOKUP(CONCATENATE($F2485," ",$G2485),AllocFactorMatrix,(I$4+1),FALSE)*$E2485</f>
        <v>1310424.9668010876</v>
      </c>
      <c r="J2485" s="47">
        <f t="shared" ca="1" si="3539"/>
        <v>272.16410144932081</v>
      </c>
      <c r="K2485" s="47">
        <f t="shared" ca="1" si="3539"/>
        <v>449.85394387082596</v>
      </c>
      <c r="L2485" s="47">
        <f t="shared" ca="1" si="3539"/>
        <v>305318.92544940067</v>
      </c>
      <c r="M2485" s="47">
        <f t="shared" ca="1" si="3539"/>
        <v>4651.5036492972749</v>
      </c>
      <c r="N2485" s="47">
        <f t="shared" ca="1" si="3539"/>
        <v>538.77083447369228</v>
      </c>
      <c r="O2485" s="47">
        <f t="shared" ca="1" si="3519"/>
        <v>310509.19993317168</v>
      </c>
      <c r="P2485" s="47">
        <f ca="1">VLOOKUP(CONCATENATE($F2485," ",$G2485),AllocFactorMatrix,(P$4+1),FALSE)*$E2485</f>
        <v>167438.08102474458</v>
      </c>
      <c r="Q2485" s="47">
        <f ca="1">VLOOKUP(CONCATENATE($F2485," ",$G2485),AllocFactorMatrix,(Q$4+1),FALSE)*$E2485</f>
        <v>26968.131129010369</v>
      </c>
      <c r="R2485" s="47">
        <f ca="1">VLOOKUP(CONCATENATE($F2485," ",$G2485),AllocFactorMatrix,(R$4+1),FALSE)*$E2485</f>
        <v>4312.8236615252135</v>
      </c>
      <c r="S2485" s="47">
        <f ca="1">VLOOKUP(CONCATENATE($F2485," ",$G2485),AllocFactorMatrix,(S$4+1),FALSE)*$E2485</f>
        <v>189.60715296482175</v>
      </c>
      <c r="T2485" s="47">
        <f t="shared" ca="1" si="3532"/>
        <v>198908.642968245</v>
      </c>
      <c r="U2485" s="47">
        <f ca="1">VLOOKUP(CONCATENATE($F2485," ",$G2485),AllocFactorMatrix,(U$4+1),FALSE)*$E2485</f>
        <v>7591.4346843679305</v>
      </c>
      <c r="V2485" s="47">
        <f ca="1">VLOOKUP(CONCATENATE($F2485," ",$G2485),AllocFactorMatrix,(V$4+1),FALSE)*$E2485</f>
        <v>94484.42134443573</v>
      </c>
      <c r="W2485" s="47">
        <f ca="1">VLOOKUP(CONCATENATE($F2485," ",$G2485),AllocFactorMatrix,(W$4+1),FALSE)*$E2485</f>
        <v>259656.19457820483</v>
      </c>
      <c r="X2485" s="47">
        <f ca="1">VLOOKUP(CONCATENATE($F2485," ",$G2485),AllocFactorMatrix,(X$4+1),FALSE)*$E2485</f>
        <v>42198.911204200071</v>
      </c>
      <c r="Y2485" s="47">
        <f t="shared" ca="1" si="3533"/>
        <v>403930.96181120857</v>
      </c>
      <c r="Z2485" s="47">
        <f ca="1">VLOOKUP(CONCATENATE($F2485," ",$G2485),AllocFactorMatrix,(Z$4+1),FALSE)*$E2485</f>
        <v>46054.329560000951</v>
      </c>
      <c r="AA2485" s="47">
        <f ca="1">VLOOKUP(CONCATENATE($F2485," ",$G2485),AllocFactorMatrix,(AA$4+1),FALSE)*$E2485</f>
        <v>818.27885002873813</v>
      </c>
      <c r="AB2485" s="47">
        <f t="shared" ca="1" si="3520"/>
        <v>46872.608410029687</v>
      </c>
      <c r="AC2485" s="47">
        <f ca="1">VLOOKUP(CONCATENATE($F2485," ",$G2485),AllocFactorMatrix,(AC$4+1),FALSE)*$E2485</f>
        <v>625.90688502154774</v>
      </c>
      <c r="AD2485" s="47">
        <f ca="1">VLOOKUP(CONCATENATE($F2485," ",$G2485),AllocFactorMatrix,(AD$4+1),FALSE)*$E2485</f>
        <v>33821.232450193405</v>
      </c>
      <c r="AE2485" s="47">
        <f ca="1">VLOOKUP(CONCATENATE($F2485," ",$G2485),AllocFactorMatrix,(AE$4+1),FALSE)*$E2485</f>
        <v>4808.142695722825</v>
      </c>
    </row>
    <row r="2486" spans="1:31" s="44" customFormat="1" hidden="1" outlineLevel="1">
      <c r="A2486" s="49"/>
      <c r="B2486" s="97"/>
      <c r="C2486" s="48"/>
      <c r="D2486" s="48"/>
      <c r="F2486" s="167" t="str">
        <f>F2493</f>
        <v>PROD_ENERGY</v>
      </c>
      <c r="G2486" s="48" t="str">
        <f>$G$8</f>
        <v>PRODUCTION</v>
      </c>
      <c r="H2486" s="46">
        <f t="shared" si="3517"/>
        <v>0</v>
      </c>
      <c r="I2486" s="47">
        <f t="shared" ref="I2486:N2486" si="3540">VLOOKUP(CONCATENATE($F2486," ",$G2486),AllocFactorMatrix,(I$4+1),FALSE)*$E2493</f>
        <v>0</v>
      </c>
      <c r="J2486" s="47">
        <f t="shared" si="3540"/>
        <v>0</v>
      </c>
      <c r="K2486" s="47">
        <f t="shared" si="3540"/>
        <v>0</v>
      </c>
      <c r="L2486" s="47">
        <f t="shared" si="3540"/>
        <v>0</v>
      </c>
      <c r="M2486" s="47">
        <f t="shared" si="3540"/>
        <v>0</v>
      </c>
      <c r="N2486" s="47">
        <f t="shared" si="3540"/>
        <v>0</v>
      </c>
      <c r="O2486" s="47">
        <f t="shared" ref="O2486:O2493" si="3541">SUBTOTAL(9,L2486:N2486)</f>
        <v>0</v>
      </c>
      <c r="P2486" s="47">
        <f>VLOOKUP(CONCATENATE($F2486," ",$G2486),AllocFactorMatrix,(P$4+1),FALSE)*$E2493</f>
        <v>0</v>
      </c>
      <c r="Q2486" s="47">
        <f>VLOOKUP(CONCATENATE($F2486," ",$G2486),AllocFactorMatrix,(Q$4+1),FALSE)*$E2493</f>
        <v>0</v>
      </c>
      <c r="R2486" s="47">
        <f>VLOOKUP(CONCATENATE($F2486," ",$G2486),AllocFactorMatrix,(R$4+1),FALSE)*$E2493</f>
        <v>0</v>
      </c>
      <c r="S2486" s="47">
        <f>VLOOKUP(CONCATENATE($F2486," ",$G2486),AllocFactorMatrix,(S$4+1),FALSE)*$E2493</f>
        <v>0</v>
      </c>
      <c r="T2486" s="47">
        <f>SUBTOTAL(9,P2486:S2486)</f>
        <v>0</v>
      </c>
      <c r="U2486" s="47">
        <f>VLOOKUP(CONCATENATE($F2486," ",$G2486),AllocFactorMatrix,(U$4+1),FALSE)*$E2493</f>
        <v>0</v>
      </c>
      <c r="V2486" s="47">
        <f>VLOOKUP(CONCATENATE($F2486," ",$G2486),AllocFactorMatrix,(V$4+1),FALSE)*$E2493</f>
        <v>0</v>
      </c>
      <c r="W2486" s="47">
        <f>VLOOKUP(CONCATENATE($F2486," ",$G2486),AllocFactorMatrix,(W$4+1),FALSE)*$E2493</f>
        <v>0</v>
      </c>
      <c r="X2486" s="47">
        <f>VLOOKUP(CONCATENATE($F2486," ",$G2486),AllocFactorMatrix,(X$4+1),FALSE)*$E2493</f>
        <v>0</v>
      </c>
      <c r="Y2486" s="47">
        <f>SUBTOTAL(9,U2486:X2486)</f>
        <v>0</v>
      </c>
      <c r="Z2486" s="47">
        <f>VLOOKUP(CONCATENATE($F2486," ",$G2486),AllocFactorMatrix,(Z$4+1),FALSE)*$E2493</f>
        <v>0</v>
      </c>
      <c r="AA2486" s="47">
        <f>VLOOKUP(CONCATENATE($F2486," ",$G2486),AllocFactorMatrix,(AA$4+1),FALSE)*$E2493</f>
        <v>0</v>
      </c>
      <c r="AB2486" s="47">
        <f t="shared" ref="AB2486:AB2493" si="3542">SUBTOTAL(9,Z2486:AA2486)</f>
        <v>0</v>
      </c>
      <c r="AC2486" s="47">
        <f>VLOOKUP(CONCATENATE($F2486," ",$G2486),AllocFactorMatrix,(AC$4+1),FALSE)*$E2493</f>
        <v>0</v>
      </c>
      <c r="AD2486" s="47">
        <f>VLOOKUP(CONCATENATE($F2486," ",$G2486),AllocFactorMatrix,(AD$4+1),FALSE)*$E2493</f>
        <v>0</v>
      </c>
      <c r="AE2486" s="47">
        <f>VLOOKUP(CONCATENATE($F2486," ",$G2486),AllocFactorMatrix,(AE$4+1),FALSE)*$E2493</f>
        <v>0</v>
      </c>
    </row>
    <row r="2487" spans="1:31" s="44" customFormat="1" hidden="1" outlineLevel="1">
      <c r="A2487" s="49"/>
      <c r="B2487" s="97"/>
      <c r="C2487" s="48"/>
      <c r="D2487" s="48"/>
      <c r="F2487" s="167" t="str">
        <f>F2493</f>
        <v>PROD_ENERGY</v>
      </c>
      <c r="G2487" s="48" t="str">
        <f>$G$9</f>
        <v>BULKTRAN</v>
      </c>
      <c r="H2487" s="46">
        <f t="shared" si="3517"/>
        <v>0</v>
      </c>
      <c r="I2487" s="47">
        <f t="shared" ref="I2487:N2487" si="3543">VLOOKUP(CONCATENATE($F2487," ",$G2487),AllocFactorMatrix,(I$4+1),FALSE)*$E2493</f>
        <v>0</v>
      </c>
      <c r="J2487" s="47">
        <f t="shared" si="3543"/>
        <v>0</v>
      </c>
      <c r="K2487" s="47">
        <f t="shared" si="3543"/>
        <v>0</v>
      </c>
      <c r="L2487" s="47">
        <f t="shared" si="3543"/>
        <v>0</v>
      </c>
      <c r="M2487" s="47">
        <f t="shared" si="3543"/>
        <v>0</v>
      </c>
      <c r="N2487" s="47">
        <f t="shared" si="3543"/>
        <v>0</v>
      </c>
      <c r="O2487" s="47">
        <f t="shared" si="3541"/>
        <v>0</v>
      </c>
      <c r="P2487" s="47">
        <f>VLOOKUP(CONCATENATE($F2487," ",$G2487),AllocFactorMatrix,(P$4+1),FALSE)*$E2493</f>
        <v>0</v>
      </c>
      <c r="Q2487" s="47">
        <f>VLOOKUP(CONCATENATE($F2487," ",$G2487),AllocFactorMatrix,(Q$4+1),FALSE)*$E2493</f>
        <v>0</v>
      </c>
      <c r="R2487" s="47">
        <f>VLOOKUP(CONCATENATE($F2487," ",$G2487),AllocFactorMatrix,(R$4+1),FALSE)*$E2493</f>
        <v>0</v>
      </c>
      <c r="S2487" s="47">
        <f>VLOOKUP(CONCATENATE($F2487," ",$G2487),AllocFactorMatrix,(S$4+1),FALSE)*$E2493</f>
        <v>0</v>
      </c>
      <c r="T2487" s="47">
        <f t="shared" ref="T2487:T2493" si="3544">SUBTOTAL(9,P2487:S2487)</f>
        <v>0</v>
      </c>
      <c r="U2487" s="47">
        <f>VLOOKUP(CONCATENATE($F2487," ",$G2487),AllocFactorMatrix,(U$4+1),FALSE)*$E2493</f>
        <v>0</v>
      </c>
      <c r="V2487" s="47">
        <f>VLOOKUP(CONCATENATE($F2487," ",$G2487),AllocFactorMatrix,(V$4+1),FALSE)*$E2493</f>
        <v>0</v>
      </c>
      <c r="W2487" s="47">
        <f>VLOOKUP(CONCATENATE($F2487," ",$G2487),AllocFactorMatrix,(W$4+1),FALSE)*$E2493</f>
        <v>0</v>
      </c>
      <c r="X2487" s="47">
        <f>VLOOKUP(CONCATENATE($F2487," ",$G2487),AllocFactorMatrix,(X$4+1),FALSE)*$E2493</f>
        <v>0</v>
      </c>
      <c r="Y2487" s="47">
        <f t="shared" ref="Y2487:Y2493" si="3545">SUBTOTAL(9,U2487:X2487)</f>
        <v>0</v>
      </c>
      <c r="Z2487" s="47">
        <f>VLOOKUP(CONCATENATE($F2487," ",$G2487),AllocFactorMatrix,(Z$4+1),FALSE)*$E2493</f>
        <v>0</v>
      </c>
      <c r="AA2487" s="47">
        <f>VLOOKUP(CONCATENATE($F2487," ",$G2487),AllocFactorMatrix,(AA$4+1),FALSE)*$E2493</f>
        <v>0</v>
      </c>
      <c r="AB2487" s="47">
        <f t="shared" si="3542"/>
        <v>0</v>
      </c>
      <c r="AC2487" s="47">
        <f>VLOOKUP(CONCATENATE($F2487," ",$G2487),AllocFactorMatrix,(AC$4+1),FALSE)*$E2493</f>
        <v>0</v>
      </c>
      <c r="AD2487" s="47">
        <f>VLOOKUP(CONCATENATE($F2487," ",$G2487),AllocFactorMatrix,(AD$4+1),FALSE)*$E2493</f>
        <v>0</v>
      </c>
      <c r="AE2487" s="47">
        <f>VLOOKUP(CONCATENATE($F2487," ",$G2487),AllocFactorMatrix,(AE$4+1),FALSE)*$E2493</f>
        <v>0</v>
      </c>
    </row>
    <row r="2488" spans="1:31" s="44" customFormat="1" hidden="1" outlineLevel="1">
      <c r="A2488" s="49"/>
      <c r="B2488" s="97"/>
      <c r="C2488" s="48"/>
      <c r="D2488" s="48"/>
      <c r="F2488" s="167" t="str">
        <f>F2493</f>
        <v>PROD_ENERGY</v>
      </c>
      <c r="G2488" s="48" t="str">
        <f>$G$10</f>
        <v>SUBTRAN</v>
      </c>
      <c r="H2488" s="46">
        <f t="shared" si="3517"/>
        <v>0</v>
      </c>
      <c r="I2488" s="47">
        <f t="shared" ref="I2488:N2488" si="3546">VLOOKUP(CONCATENATE($F2488," ",$G2488),AllocFactorMatrix,(I$4+1),FALSE)*$E2493</f>
        <v>0</v>
      </c>
      <c r="J2488" s="47">
        <f t="shared" si="3546"/>
        <v>0</v>
      </c>
      <c r="K2488" s="47">
        <f t="shared" si="3546"/>
        <v>0</v>
      </c>
      <c r="L2488" s="47">
        <f t="shared" si="3546"/>
        <v>0</v>
      </c>
      <c r="M2488" s="47">
        <f t="shared" si="3546"/>
        <v>0</v>
      </c>
      <c r="N2488" s="47">
        <f t="shared" si="3546"/>
        <v>0</v>
      </c>
      <c r="O2488" s="47">
        <f t="shared" si="3541"/>
        <v>0</v>
      </c>
      <c r="P2488" s="47">
        <f>VLOOKUP(CONCATENATE($F2488," ",$G2488),AllocFactorMatrix,(P$4+1),FALSE)*$E2493</f>
        <v>0</v>
      </c>
      <c r="Q2488" s="47">
        <f>VLOOKUP(CONCATENATE($F2488," ",$G2488),AllocFactorMatrix,(Q$4+1),FALSE)*$E2493</f>
        <v>0</v>
      </c>
      <c r="R2488" s="47">
        <f>VLOOKUP(CONCATENATE($F2488," ",$G2488),AllocFactorMatrix,(R$4+1),FALSE)*$E2493</f>
        <v>0</v>
      </c>
      <c r="S2488" s="47">
        <f>VLOOKUP(CONCATENATE($F2488," ",$G2488),AllocFactorMatrix,(S$4+1),FALSE)*$E2493</f>
        <v>0</v>
      </c>
      <c r="T2488" s="47">
        <f t="shared" si="3544"/>
        <v>0</v>
      </c>
      <c r="U2488" s="47">
        <f>VLOOKUP(CONCATENATE($F2488," ",$G2488),AllocFactorMatrix,(U$4+1),FALSE)*$E2493</f>
        <v>0</v>
      </c>
      <c r="V2488" s="47">
        <f>VLOOKUP(CONCATENATE($F2488," ",$G2488),AllocFactorMatrix,(V$4+1),FALSE)*$E2493</f>
        <v>0</v>
      </c>
      <c r="W2488" s="47">
        <f>VLOOKUP(CONCATENATE($F2488," ",$G2488),AllocFactorMatrix,(W$4+1),FALSE)*$E2493</f>
        <v>0</v>
      </c>
      <c r="X2488" s="47">
        <f>VLOOKUP(CONCATENATE($F2488," ",$G2488),AllocFactorMatrix,(X$4+1),FALSE)*$E2493</f>
        <v>0</v>
      </c>
      <c r="Y2488" s="47">
        <f t="shared" si="3545"/>
        <v>0</v>
      </c>
      <c r="Z2488" s="47">
        <f>VLOOKUP(CONCATENATE($F2488," ",$G2488),AllocFactorMatrix,(Z$4+1),FALSE)*$E2493</f>
        <v>0</v>
      </c>
      <c r="AA2488" s="47">
        <f>VLOOKUP(CONCATENATE($F2488," ",$G2488),AllocFactorMatrix,(AA$4+1),FALSE)*$E2493</f>
        <v>0</v>
      </c>
      <c r="AB2488" s="47">
        <f t="shared" si="3542"/>
        <v>0</v>
      </c>
      <c r="AC2488" s="47">
        <f>VLOOKUP(CONCATENATE($F2488," ",$G2488),AllocFactorMatrix,(AC$4+1),FALSE)*$E2493</f>
        <v>0</v>
      </c>
      <c r="AD2488" s="47">
        <f>VLOOKUP(CONCATENATE($F2488," ",$G2488),AllocFactorMatrix,(AD$4+1),FALSE)*$E2493</f>
        <v>0</v>
      </c>
      <c r="AE2488" s="47">
        <f>VLOOKUP(CONCATENATE($F2488," ",$G2488),AllocFactorMatrix,(AE$4+1),FALSE)*$E2493</f>
        <v>0</v>
      </c>
    </row>
    <row r="2489" spans="1:31" s="44" customFormat="1" hidden="1" outlineLevel="1">
      <c r="A2489" s="49"/>
      <c r="B2489" s="97"/>
      <c r="C2489" s="48"/>
      <c r="D2489" s="48"/>
      <c r="F2489" s="167" t="str">
        <f>F2493</f>
        <v>PROD_ENERGY</v>
      </c>
      <c r="G2489" s="48" t="str">
        <f>$G$11</f>
        <v>DISTPRI</v>
      </c>
      <c r="H2489" s="46">
        <f t="shared" si="3517"/>
        <v>0</v>
      </c>
      <c r="I2489" s="47">
        <f t="shared" ref="I2489:N2489" si="3547">VLOOKUP(CONCATENATE($F2489," ",$G2489),AllocFactorMatrix,(I$4+1),FALSE)*$E2493</f>
        <v>0</v>
      </c>
      <c r="J2489" s="47">
        <f t="shared" si="3547"/>
        <v>0</v>
      </c>
      <c r="K2489" s="47">
        <f t="shared" si="3547"/>
        <v>0</v>
      </c>
      <c r="L2489" s="47">
        <f t="shared" si="3547"/>
        <v>0</v>
      </c>
      <c r="M2489" s="47">
        <f t="shared" si="3547"/>
        <v>0</v>
      </c>
      <c r="N2489" s="47">
        <f t="shared" si="3547"/>
        <v>0</v>
      </c>
      <c r="O2489" s="47">
        <f t="shared" si="3541"/>
        <v>0</v>
      </c>
      <c r="P2489" s="47">
        <f>VLOOKUP(CONCATENATE($F2489," ",$G2489),AllocFactorMatrix,(P$4+1),FALSE)*$E2493</f>
        <v>0</v>
      </c>
      <c r="Q2489" s="47">
        <f>VLOOKUP(CONCATENATE($F2489," ",$G2489),AllocFactorMatrix,(Q$4+1),FALSE)*$E2493</f>
        <v>0</v>
      </c>
      <c r="R2489" s="47">
        <f>VLOOKUP(CONCATENATE($F2489," ",$G2489),AllocFactorMatrix,(R$4+1),FALSE)*$E2493</f>
        <v>0</v>
      </c>
      <c r="S2489" s="47">
        <f>VLOOKUP(CONCATENATE($F2489," ",$G2489),AllocFactorMatrix,(S$4+1),FALSE)*$E2493</f>
        <v>0</v>
      </c>
      <c r="T2489" s="47">
        <f t="shared" si="3544"/>
        <v>0</v>
      </c>
      <c r="U2489" s="47">
        <f>VLOOKUP(CONCATENATE($F2489," ",$G2489),AllocFactorMatrix,(U$4+1),FALSE)*$E2493</f>
        <v>0</v>
      </c>
      <c r="V2489" s="47">
        <f>VLOOKUP(CONCATENATE($F2489," ",$G2489),AllocFactorMatrix,(V$4+1),FALSE)*$E2493</f>
        <v>0</v>
      </c>
      <c r="W2489" s="47">
        <f>VLOOKUP(CONCATENATE($F2489," ",$G2489),AllocFactorMatrix,(W$4+1),FALSE)*$E2493</f>
        <v>0</v>
      </c>
      <c r="X2489" s="47">
        <f>VLOOKUP(CONCATENATE($F2489," ",$G2489),AllocFactorMatrix,(X$4+1),FALSE)*$E2493</f>
        <v>0</v>
      </c>
      <c r="Y2489" s="47">
        <f t="shared" si="3545"/>
        <v>0</v>
      </c>
      <c r="Z2489" s="47">
        <f>VLOOKUP(CONCATENATE($F2489," ",$G2489),AllocFactorMatrix,(Z$4+1),FALSE)*$E2493</f>
        <v>0</v>
      </c>
      <c r="AA2489" s="47">
        <f>VLOOKUP(CONCATENATE($F2489," ",$G2489),AllocFactorMatrix,(AA$4+1),FALSE)*$E2493</f>
        <v>0</v>
      </c>
      <c r="AB2489" s="47">
        <f t="shared" si="3542"/>
        <v>0</v>
      </c>
      <c r="AC2489" s="47">
        <f>VLOOKUP(CONCATENATE($F2489," ",$G2489),AllocFactorMatrix,(AC$4+1),FALSE)*$E2493</f>
        <v>0</v>
      </c>
      <c r="AD2489" s="47">
        <f>VLOOKUP(CONCATENATE($F2489," ",$G2489),AllocFactorMatrix,(AD$4+1),FALSE)*$E2493</f>
        <v>0</v>
      </c>
      <c r="AE2489" s="47">
        <f>VLOOKUP(CONCATENATE($F2489," ",$G2489),AllocFactorMatrix,(AE$4+1),FALSE)*$E2493</f>
        <v>0</v>
      </c>
    </row>
    <row r="2490" spans="1:31" s="44" customFormat="1" hidden="1" outlineLevel="1">
      <c r="A2490" s="49"/>
      <c r="B2490" s="97"/>
      <c r="C2490" s="48"/>
      <c r="D2490" s="48"/>
      <c r="F2490" s="167" t="str">
        <f>F2493</f>
        <v>PROD_ENERGY</v>
      </c>
      <c r="G2490" s="48" t="str">
        <f>$G$12</f>
        <v>DISTSEC</v>
      </c>
      <c r="H2490" s="46">
        <f t="shared" si="3517"/>
        <v>0</v>
      </c>
      <c r="I2490" s="47">
        <f t="shared" ref="I2490:N2490" si="3548">VLOOKUP(CONCATENATE($F2490," ",$G2490),AllocFactorMatrix,(I$4+1),FALSE)*$E2493</f>
        <v>0</v>
      </c>
      <c r="J2490" s="47">
        <f t="shared" si="3548"/>
        <v>0</v>
      </c>
      <c r="K2490" s="47">
        <f t="shared" si="3548"/>
        <v>0</v>
      </c>
      <c r="L2490" s="47">
        <f t="shared" si="3548"/>
        <v>0</v>
      </c>
      <c r="M2490" s="47">
        <f t="shared" si="3548"/>
        <v>0</v>
      </c>
      <c r="N2490" s="47">
        <f t="shared" si="3548"/>
        <v>0</v>
      </c>
      <c r="O2490" s="47">
        <f t="shared" si="3541"/>
        <v>0</v>
      </c>
      <c r="P2490" s="47">
        <f>VLOOKUP(CONCATENATE($F2490," ",$G2490),AllocFactorMatrix,(P$4+1),FALSE)*$E2493</f>
        <v>0</v>
      </c>
      <c r="Q2490" s="47">
        <f>VLOOKUP(CONCATENATE($F2490," ",$G2490),AllocFactorMatrix,(Q$4+1),FALSE)*$E2493</f>
        <v>0</v>
      </c>
      <c r="R2490" s="47">
        <f>VLOOKUP(CONCATENATE($F2490," ",$G2490),AllocFactorMatrix,(R$4+1),FALSE)*$E2493</f>
        <v>0</v>
      </c>
      <c r="S2490" s="47">
        <f>VLOOKUP(CONCATENATE($F2490," ",$G2490),AllocFactorMatrix,(S$4+1),FALSE)*$E2493</f>
        <v>0</v>
      </c>
      <c r="T2490" s="47">
        <f t="shared" si="3544"/>
        <v>0</v>
      </c>
      <c r="U2490" s="47">
        <f>VLOOKUP(CONCATENATE($F2490," ",$G2490),AllocFactorMatrix,(U$4+1),FALSE)*$E2493</f>
        <v>0</v>
      </c>
      <c r="V2490" s="47">
        <f>VLOOKUP(CONCATENATE($F2490," ",$G2490),AllocFactorMatrix,(V$4+1),FALSE)*$E2493</f>
        <v>0</v>
      </c>
      <c r="W2490" s="47">
        <f>VLOOKUP(CONCATENATE($F2490," ",$G2490),AllocFactorMatrix,(W$4+1),FALSE)*$E2493</f>
        <v>0</v>
      </c>
      <c r="X2490" s="47">
        <f>VLOOKUP(CONCATENATE($F2490," ",$G2490),AllocFactorMatrix,(X$4+1),FALSE)*$E2493</f>
        <v>0</v>
      </c>
      <c r="Y2490" s="47">
        <f t="shared" si="3545"/>
        <v>0</v>
      </c>
      <c r="Z2490" s="47">
        <f>VLOOKUP(CONCATENATE($F2490," ",$G2490),AllocFactorMatrix,(Z$4+1),FALSE)*$E2493</f>
        <v>0</v>
      </c>
      <c r="AA2490" s="47">
        <f>VLOOKUP(CONCATENATE($F2490," ",$G2490),AllocFactorMatrix,(AA$4+1),FALSE)*$E2493</f>
        <v>0</v>
      </c>
      <c r="AB2490" s="47">
        <f t="shared" si="3542"/>
        <v>0</v>
      </c>
      <c r="AC2490" s="47">
        <f>VLOOKUP(CONCATENATE($F2490," ",$G2490),AllocFactorMatrix,(AC$4+1),FALSE)*$E2493</f>
        <v>0</v>
      </c>
      <c r="AD2490" s="47">
        <f>VLOOKUP(CONCATENATE($F2490," ",$G2490),AllocFactorMatrix,(AD$4+1),FALSE)*$E2493</f>
        <v>0</v>
      </c>
      <c r="AE2490" s="47">
        <f>VLOOKUP(CONCATENATE($F2490," ",$G2490),AllocFactorMatrix,(AE$4+1),FALSE)*$E2493</f>
        <v>0</v>
      </c>
    </row>
    <row r="2491" spans="1:31" s="44" customFormat="1" hidden="1" outlineLevel="1">
      <c r="A2491" s="49"/>
      <c r="B2491" s="97"/>
      <c r="C2491" s="48"/>
      <c r="D2491" s="48"/>
      <c r="F2491" s="167" t="str">
        <f>F2493</f>
        <v>PROD_ENERGY</v>
      </c>
      <c r="G2491" s="48" t="str">
        <f>$G$13</f>
        <v>ENERGY</v>
      </c>
      <c r="H2491" s="46">
        <f t="shared" si="3517"/>
        <v>-126335.99999999994</v>
      </c>
      <c r="I2491" s="47">
        <f t="shared" ref="I2491:N2491" si="3549">VLOOKUP(CONCATENATE($F2491," ",$G2491),AllocFactorMatrix,(I$4+1),FALSE)*$E2493</f>
        <v>-49425.625074803967</v>
      </c>
      <c r="J2491" s="47">
        <f t="shared" si="3549"/>
        <v>-7.9094522565301624</v>
      </c>
      <c r="K2491" s="47">
        <f t="shared" si="3549"/>
        <v>-22.806119127128788</v>
      </c>
      <c r="L2491" s="47">
        <f t="shared" si="3549"/>
        <v>-14252.066034385105</v>
      </c>
      <c r="M2491" s="47">
        <f t="shared" si="3549"/>
        <v>-198.77391177980263</v>
      </c>
      <c r="N2491" s="47">
        <f t="shared" si="3549"/>
        <v>-27.788424403670746</v>
      </c>
      <c r="O2491" s="47">
        <f t="shared" si="3541"/>
        <v>-14478.628370568578</v>
      </c>
      <c r="P2491" s="47">
        <f>VLOOKUP(CONCATENATE($F2491," ",$G2491),AllocFactorMatrix,(P$4+1),FALSE)*$E2493</f>
        <v>-9239.722538660053</v>
      </c>
      <c r="Q2491" s="47">
        <f>VLOOKUP(CONCATENATE($F2491," ",$G2491),AllocFactorMatrix,(Q$4+1),FALSE)*$E2493</f>
        <v>-1650.1995880847971</v>
      </c>
      <c r="R2491" s="47">
        <f>VLOOKUP(CONCATENATE($F2491," ",$G2491),AllocFactorMatrix,(R$4+1),FALSE)*$E2493</f>
        <v>-336.04106898585644</v>
      </c>
      <c r="S2491" s="47">
        <f>VLOOKUP(CONCATENATE($F2491," ",$G2491),AllocFactorMatrix,(S$4+1),FALSE)*$E2493</f>
        <v>-12.692384902013165</v>
      </c>
      <c r="T2491" s="47">
        <f t="shared" si="3544"/>
        <v>-11238.65558063272</v>
      </c>
      <c r="U2491" s="47">
        <f>VLOOKUP(CONCATENATE($F2491," ",$G2491),AllocFactorMatrix,(U$4+1),FALSE)*$E2493</f>
        <v>-484.58833587333032</v>
      </c>
      <c r="V2491" s="47">
        <f>VLOOKUP(CONCATENATE($F2491," ",$G2491),AllocFactorMatrix,(V$4+1),FALSE)*$E2493</f>
        <v>-7661.4337272334187</v>
      </c>
      <c r="W2491" s="47">
        <f>VLOOKUP(CONCATENATE($F2491," ",$G2491),AllocFactorMatrix,(W$4+1),FALSE)*$E2493</f>
        <v>-32950.579521606676</v>
      </c>
      <c r="X2491" s="47">
        <f>VLOOKUP(CONCATENATE($F2491," ",$G2491),AllocFactorMatrix,(X$4+1),FALSE)*$E2493</f>
        <v>-6198.3481682842003</v>
      </c>
      <c r="Y2491" s="47">
        <f t="shared" si="3545"/>
        <v>-47294.949752997629</v>
      </c>
      <c r="Z2491" s="47">
        <f>VLOOKUP(CONCATENATE($F2491," ",$G2491),AllocFactorMatrix,(Z$4+1),FALSE)*$E2493</f>
        <v>-2541.7522610839264</v>
      </c>
      <c r="AA2491" s="47">
        <f>VLOOKUP(CONCATENATE($F2491," ",$G2491),AllocFactorMatrix,(AA$4+1),FALSE)*$E2493</f>
        <v>-50.999752097976092</v>
      </c>
      <c r="AB2491" s="47">
        <f t="shared" si="3542"/>
        <v>-2592.7520131819024</v>
      </c>
      <c r="AC2491" s="47">
        <f>VLOOKUP(CONCATENATE($F2491," ",$G2491),AllocFactorMatrix,(AC$4+1),FALSE)*$E2493</f>
        <v>-45.491997566612525</v>
      </c>
      <c r="AD2491" s="47">
        <f>VLOOKUP(CONCATENATE($F2491," ",$G2491),AllocFactorMatrix,(AD$4+1),FALSE)*$E2493</f>
        <v>-1019.0051653548621</v>
      </c>
      <c r="AE2491" s="47">
        <f>VLOOKUP(CONCATENATE($F2491," ",$G2491),AllocFactorMatrix,(AE$4+1),FALSE)*$E2493</f>
        <v>-210.17647351002734</v>
      </c>
    </row>
    <row r="2492" spans="1:31" s="44" customFormat="1" hidden="1" outlineLevel="1">
      <c r="A2492" s="49"/>
      <c r="B2492" s="97"/>
      <c r="C2492" s="48"/>
      <c r="D2492" s="48"/>
      <c r="F2492" s="167" t="str">
        <f>F2493</f>
        <v>PROD_ENERGY</v>
      </c>
      <c r="G2492" s="48" t="str">
        <f>$G$14</f>
        <v>CUSTOMER</v>
      </c>
      <c r="H2492" s="46">
        <f t="shared" si="3517"/>
        <v>0</v>
      </c>
      <c r="I2492" s="47">
        <f t="shared" ref="I2492:N2492" si="3550">VLOOKUP(CONCATENATE($F2492," ",$G2492),AllocFactorMatrix,(I$4+1),FALSE)*$E2493</f>
        <v>0</v>
      </c>
      <c r="J2492" s="47">
        <f t="shared" si="3550"/>
        <v>0</v>
      </c>
      <c r="K2492" s="47">
        <f t="shared" si="3550"/>
        <v>0</v>
      </c>
      <c r="L2492" s="47">
        <f t="shared" si="3550"/>
        <v>0</v>
      </c>
      <c r="M2492" s="47">
        <f t="shared" si="3550"/>
        <v>0</v>
      </c>
      <c r="N2492" s="47">
        <f t="shared" si="3550"/>
        <v>0</v>
      </c>
      <c r="O2492" s="47">
        <f t="shared" si="3541"/>
        <v>0</v>
      </c>
      <c r="P2492" s="47">
        <f>VLOOKUP(CONCATENATE($F2492," ",$G2492),AllocFactorMatrix,(P$4+1),FALSE)*$E2493</f>
        <v>0</v>
      </c>
      <c r="Q2492" s="47">
        <f>VLOOKUP(CONCATENATE($F2492," ",$G2492),AllocFactorMatrix,(Q$4+1),FALSE)*$E2493</f>
        <v>0</v>
      </c>
      <c r="R2492" s="47">
        <f>VLOOKUP(CONCATENATE($F2492," ",$G2492),AllocFactorMatrix,(R$4+1),FALSE)*$E2493</f>
        <v>0</v>
      </c>
      <c r="S2492" s="47">
        <f>VLOOKUP(CONCATENATE($F2492," ",$G2492),AllocFactorMatrix,(S$4+1),FALSE)*$E2493</f>
        <v>0</v>
      </c>
      <c r="T2492" s="47">
        <f t="shared" si="3544"/>
        <v>0</v>
      </c>
      <c r="U2492" s="47">
        <f>VLOOKUP(CONCATENATE($F2492," ",$G2492),AllocFactorMatrix,(U$4+1),FALSE)*$E2493</f>
        <v>0</v>
      </c>
      <c r="V2492" s="47">
        <f>VLOOKUP(CONCATENATE($F2492," ",$G2492),AllocFactorMatrix,(V$4+1),FALSE)*$E2493</f>
        <v>0</v>
      </c>
      <c r="W2492" s="47">
        <f>VLOOKUP(CONCATENATE($F2492," ",$G2492),AllocFactorMatrix,(W$4+1),FALSE)*$E2493</f>
        <v>0</v>
      </c>
      <c r="X2492" s="47">
        <f>VLOOKUP(CONCATENATE($F2492," ",$G2492),AllocFactorMatrix,(X$4+1),FALSE)*$E2493</f>
        <v>0</v>
      </c>
      <c r="Y2492" s="47">
        <f t="shared" si="3545"/>
        <v>0</v>
      </c>
      <c r="Z2492" s="47">
        <f>VLOOKUP(CONCATENATE($F2492," ",$G2492),AllocFactorMatrix,(Z$4+1),FALSE)*$E2493</f>
        <v>0</v>
      </c>
      <c r="AA2492" s="47">
        <f>VLOOKUP(CONCATENATE($F2492," ",$G2492),AllocFactorMatrix,(AA$4+1),FALSE)*$E2493</f>
        <v>0</v>
      </c>
      <c r="AB2492" s="47">
        <f t="shared" si="3542"/>
        <v>0</v>
      </c>
      <c r="AC2492" s="47">
        <f>VLOOKUP(CONCATENATE($F2492," ",$G2492),AllocFactorMatrix,(AC$4+1),FALSE)*$E2493</f>
        <v>0</v>
      </c>
      <c r="AD2492" s="47">
        <f>VLOOKUP(CONCATENATE($F2492," ",$G2492),AllocFactorMatrix,(AD$4+1),FALSE)*$E2493</f>
        <v>0</v>
      </c>
      <c r="AE2492" s="47">
        <f>VLOOKUP(CONCATENATE($F2492," ",$G2492),AllocFactorMatrix,(AE$4+1),FALSE)*$E2493</f>
        <v>0</v>
      </c>
    </row>
    <row r="2493" spans="1:31" s="44" customFormat="1" collapsed="1">
      <c r="A2493" s="49"/>
      <c r="B2493" s="97"/>
      <c r="C2493" s="48"/>
      <c r="D2493" s="96" t="s">
        <v>404</v>
      </c>
      <c r="E2493" s="54">
        <v>-126336</v>
      </c>
      <c r="F2493" s="88" t="s">
        <v>29</v>
      </c>
      <c r="G2493" s="48" t="str">
        <f>$G$15</f>
        <v>TOTAL</v>
      </c>
      <c r="H2493" s="46">
        <f t="shared" si="3517"/>
        <v>-126335.99999999994</v>
      </c>
      <c r="I2493" s="47">
        <f t="shared" ref="I2493:N2493" si="3551">VLOOKUP(CONCATENATE($F2493," ",$G2493),AllocFactorMatrix,(I$4+1),FALSE)*$E2493</f>
        <v>-49425.625074803967</v>
      </c>
      <c r="J2493" s="47">
        <f t="shared" si="3551"/>
        <v>-7.9094522565301624</v>
      </c>
      <c r="K2493" s="47">
        <f t="shared" si="3551"/>
        <v>-22.806119127128788</v>
      </c>
      <c r="L2493" s="47">
        <f t="shared" si="3551"/>
        <v>-14252.066034385105</v>
      </c>
      <c r="M2493" s="47">
        <f t="shared" si="3551"/>
        <v>-198.77391177980263</v>
      </c>
      <c r="N2493" s="47">
        <f t="shared" si="3551"/>
        <v>-27.788424403670746</v>
      </c>
      <c r="O2493" s="47">
        <f t="shared" si="3541"/>
        <v>-14478.628370568578</v>
      </c>
      <c r="P2493" s="47">
        <f>VLOOKUP(CONCATENATE($F2493," ",$G2493),AllocFactorMatrix,(P$4+1),FALSE)*$E2493</f>
        <v>-9239.722538660053</v>
      </c>
      <c r="Q2493" s="47">
        <f>VLOOKUP(CONCATENATE($F2493," ",$G2493),AllocFactorMatrix,(Q$4+1),FALSE)*$E2493</f>
        <v>-1650.1995880847971</v>
      </c>
      <c r="R2493" s="47">
        <f>VLOOKUP(CONCATENATE($F2493," ",$G2493),AllocFactorMatrix,(R$4+1),FALSE)*$E2493</f>
        <v>-336.04106898585644</v>
      </c>
      <c r="S2493" s="47">
        <f>VLOOKUP(CONCATENATE($F2493," ",$G2493),AllocFactorMatrix,(S$4+1),FALSE)*$E2493</f>
        <v>-12.692384902013165</v>
      </c>
      <c r="T2493" s="47">
        <f t="shared" si="3544"/>
        <v>-11238.65558063272</v>
      </c>
      <c r="U2493" s="47">
        <f>VLOOKUP(CONCATENATE($F2493," ",$G2493),AllocFactorMatrix,(U$4+1),FALSE)*$E2493</f>
        <v>-484.58833587333032</v>
      </c>
      <c r="V2493" s="47">
        <f>VLOOKUP(CONCATENATE($F2493," ",$G2493),AllocFactorMatrix,(V$4+1),FALSE)*$E2493</f>
        <v>-7661.4337272334187</v>
      </c>
      <c r="W2493" s="47">
        <f>VLOOKUP(CONCATENATE($F2493," ",$G2493),AllocFactorMatrix,(W$4+1),FALSE)*$E2493</f>
        <v>-32950.579521606676</v>
      </c>
      <c r="X2493" s="47">
        <f>VLOOKUP(CONCATENATE($F2493," ",$G2493),AllocFactorMatrix,(X$4+1),FALSE)*$E2493</f>
        <v>-6198.3481682842003</v>
      </c>
      <c r="Y2493" s="47">
        <f t="shared" si="3545"/>
        <v>-47294.949752997629</v>
      </c>
      <c r="Z2493" s="47">
        <f>VLOOKUP(CONCATENATE($F2493," ",$G2493),AllocFactorMatrix,(Z$4+1),FALSE)*$E2493</f>
        <v>-2541.7522610839264</v>
      </c>
      <c r="AA2493" s="47">
        <f>VLOOKUP(CONCATENATE($F2493," ",$G2493),AllocFactorMatrix,(AA$4+1),FALSE)*$E2493</f>
        <v>-50.999752097976092</v>
      </c>
      <c r="AB2493" s="47">
        <f t="shared" si="3542"/>
        <v>-2592.7520131819024</v>
      </c>
      <c r="AC2493" s="47">
        <f>VLOOKUP(CONCATENATE($F2493," ",$G2493),AllocFactorMatrix,(AC$4+1),FALSE)*$E2493</f>
        <v>-45.491997566612525</v>
      </c>
      <c r="AD2493" s="47">
        <f>VLOOKUP(CONCATENATE($F2493," ",$G2493),AllocFactorMatrix,(AD$4+1),FALSE)*$E2493</f>
        <v>-1019.0051653548621</v>
      </c>
      <c r="AE2493" s="47">
        <f>VLOOKUP(CONCATENATE($F2493," ",$G2493),AllocFactorMatrix,(AE$4+1),FALSE)*$E2493</f>
        <v>-210.17647351002734</v>
      </c>
    </row>
    <row r="2494" spans="1:31" s="44" customFormat="1" hidden="1" outlineLevel="1">
      <c r="A2494" s="49"/>
      <c r="B2494" s="97"/>
      <c r="C2494" s="48"/>
      <c r="D2494" s="48"/>
      <c r="F2494" s="167" t="str">
        <f>F2501</f>
        <v>PROD_DEMAND</v>
      </c>
      <c r="G2494" s="48" t="str">
        <f>$G$8</f>
        <v>PRODUCTION</v>
      </c>
      <c r="H2494" s="46">
        <f t="shared" si="3517"/>
        <v>747078</v>
      </c>
      <c r="I2494" s="47">
        <f t="shared" ref="I2494:N2494" si="3552">VLOOKUP(CONCATENATE($F2494," ",$G2494),AllocFactorMatrix,(I$4+1),FALSE)*$E2501</f>
        <v>384200.49690105527</v>
      </c>
      <c r="J2494" s="47">
        <f t="shared" si="3552"/>
        <v>85.95223726608711</v>
      </c>
      <c r="K2494" s="47">
        <f t="shared" si="3552"/>
        <v>150.49623878796407</v>
      </c>
      <c r="L2494" s="47">
        <f t="shared" si="3552"/>
        <v>89544.639158939113</v>
      </c>
      <c r="M2494" s="47">
        <f t="shared" si="3552"/>
        <v>1246.0125142479935</v>
      </c>
      <c r="N2494" s="47">
        <f t="shared" si="3552"/>
        <v>173.53678218891238</v>
      </c>
      <c r="O2494" s="47">
        <f t="shared" ref="O2494:O2525" si="3553">SUBTOTAL(9,L2494:N2494)</f>
        <v>90964.188455376017</v>
      </c>
      <c r="P2494" s="47">
        <f>VLOOKUP(CONCATENATE($F2494," ",$G2494),AllocFactorMatrix,(P$4+1),FALSE)*$E2501</f>
        <v>53260.498465216035</v>
      </c>
      <c r="Q2494" s="47">
        <f>VLOOKUP(CONCATENATE($F2494," ",$G2494),AllocFactorMatrix,(Q$4+1),FALSE)*$E2501</f>
        <v>9558.0746573356391</v>
      </c>
      <c r="R2494" s="47">
        <f>VLOOKUP(CONCATENATE($F2494," ",$G2494),AllocFactorMatrix,(R$4+1),FALSE)*$E2501</f>
        <v>1938.2800021235321</v>
      </c>
      <c r="S2494" s="47">
        <f>VLOOKUP(CONCATENATE($F2494," ",$G2494),AllocFactorMatrix,(S$4+1),FALSE)*$E2501</f>
        <v>73.6053065478403</v>
      </c>
      <c r="T2494" s="47">
        <f>SUBTOTAL(9,P2494:S2494)</f>
        <v>64830.458431223044</v>
      </c>
      <c r="U2494" s="47">
        <f>VLOOKUP(CONCATENATE($F2494," ",$G2494),AllocFactorMatrix,(U$4+1),FALSE)*$E2501</f>
        <v>2526.0304056200139</v>
      </c>
      <c r="V2494" s="47">
        <f>VLOOKUP(CONCATENATE($F2494," ",$G2494),AllocFactorMatrix,(V$4+1),FALSE)*$E2501</f>
        <v>34102.869131141852</v>
      </c>
      <c r="W2494" s="47">
        <f>VLOOKUP(CONCATENATE($F2494," ",$G2494),AllocFactorMatrix,(W$4+1),FALSE)*$E2501</f>
        <v>130429.78451746538</v>
      </c>
      <c r="X2494" s="47">
        <f>VLOOKUP(CONCATENATE($F2494," ",$G2494),AllocFactorMatrix,(X$4+1),FALSE)*$E2501</f>
        <v>23628.565161180824</v>
      </c>
      <c r="Y2494" s="47">
        <f>SUBTOTAL(9,U2494:X2494)</f>
        <v>190687.24921540808</v>
      </c>
      <c r="Z2494" s="47">
        <f>VLOOKUP(CONCATENATE($F2494," ",$G2494),AllocFactorMatrix,(Z$4+1),FALSE)*$E2501</f>
        <v>14639.66891774033</v>
      </c>
      <c r="AA2494" s="47">
        <f>VLOOKUP(CONCATENATE($F2494," ",$G2494),AllocFactorMatrix,(AA$4+1),FALSE)*$E2501</f>
        <v>292.39173747529748</v>
      </c>
      <c r="AB2494" s="47">
        <f t="shared" ref="AB2494:AB2525" si="3554">SUBTOTAL(9,Z2494:AA2494)</f>
        <v>14932.060655215628</v>
      </c>
      <c r="AC2494" s="47">
        <f>VLOOKUP(CONCATENATE($F2494," ",$G2494),AllocFactorMatrix,(AC$4+1),FALSE)*$E2501</f>
        <v>193.120917133224</v>
      </c>
      <c r="AD2494" s="47">
        <f>VLOOKUP(CONCATENATE($F2494," ",$G2494),AllocFactorMatrix,(AD$4+1),FALSE)*$E2501</f>
        <v>857.95306975168842</v>
      </c>
      <c r="AE2494" s="47">
        <f>VLOOKUP(CONCATENATE($F2494," ",$G2494),AllocFactorMatrix,(AE$4+1),FALSE)*$E2501</f>
        <v>176.02387878303793</v>
      </c>
    </row>
    <row r="2495" spans="1:31" s="44" customFormat="1" hidden="1" outlineLevel="1">
      <c r="A2495" s="49"/>
      <c r="B2495" s="97"/>
      <c r="C2495" s="48"/>
      <c r="D2495" s="48"/>
      <c r="F2495" s="167" t="str">
        <f>F2501</f>
        <v>PROD_DEMAND</v>
      </c>
      <c r="G2495" s="48" t="str">
        <f>$G$9</f>
        <v>BULKTRAN</v>
      </c>
      <c r="H2495" s="46">
        <f t="shared" si="3517"/>
        <v>0</v>
      </c>
      <c r="I2495" s="47">
        <f t="shared" ref="I2495:N2495" si="3555">VLOOKUP(CONCATENATE($F2495," ",$G2495),AllocFactorMatrix,(I$4+1),FALSE)*$E2501</f>
        <v>0</v>
      </c>
      <c r="J2495" s="47">
        <f t="shared" si="3555"/>
        <v>0</v>
      </c>
      <c r="K2495" s="47">
        <f t="shared" si="3555"/>
        <v>0</v>
      </c>
      <c r="L2495" s="47">
        <f t="shared" si="3555"/>
        <v>0</v>
      </c>
      <c r="M2495" s="47">
        <f t="shared" si="3555"/>
        <v>0</v>
      </c>
      <c r="N2495" s="47">
        <f t="shared" si="3555"/>
        <v>0</v>
      </c>
      <c r="O2495" s="47">
        <f t="shared" si="3553"/>
        <v>0</v>
      </c>
      <c r="P2495" s="47">
        <f>VLOOKUP(CONCATENATE($F2495," ",$G2495),AllocFactorMatrix,(P$4+1),FALSE)*$E2501</f>
        <v>0</v>
      </c>
      <c r="Q2495" s="47">
        <f>VLOOKUP(CONCATENATE($F2495," ",$G2495),AllocFactorMatrix,(Q$4+1),FALSE)*$E2501</f>
        <v>0</v>
      </c>
      <c r="R2495" s="47">
        <f>VLOOKUP(CONCATENATE($F2495," ",$G2495),AllocFactorMatrix,(R$4+1),FALSE)*$E2501</f>
        <v>0</v>
      </c>
      <c r="S2495" s="47">
        <f>VLOOKUP(CONCATENATE($F2495," ",$G2495),AllocFactorMatrix,(S$4+1),FALSE)*$E2501</f>
        <v>0</v>
      </c>
      <c r="T2495" s="47">
        <f t="shared" ref="T2495:T2501" si="3556">SUBTOTAL(9,P2495:S2495)</f>
        <v>0</v>
      </c>
      <c r="U2495" s="47">
        <f>VLOOKUP(CONCATENATE($F2495," ",$G2495),AllocFactorMatrix,(U$4+1),FALSE)*$E2501</f>
        <v>0</v>
      </c>
      <c r="V2495" s="47">
        <f>VLOOKUP(CONCATENATE($F2495," ",$G2495),AllocFactorMatrix,(V$4+1),FALSE)*$E2501</f>
        <v>0</v>
      </c>
      <c r="W2495" s="47">
        <f>VLOOKUP(CONCATENATE($F2495," ",$G2495),AllocFactorMatrix,(W$4+1),FALSE)*$E2501</f>
        <v>0</v>
      </c>
      <c r="X2495" s="47">
        <f>VLOOKUP(CONCATENATE($F2495," ",$G2495),AllocFactorMatrix,(X$4+1),FALSE)*$E2501</f>
        <v>0</v>
      </c>
      <c r="Y2495" s="47">
        <f t="shared" ref="Y2495:Y2501" si="3557">SUBTOTAL(9,U2495:X2495)</f>
        <v>0</v>
      </c>
      <c r="Z2495" s="47">
        <f>VLOOKUP(CONCATENATE($F2495," ",$G2495),AllocFactorMatrix,(Z$4+1),FALSE)*$E2501</f>
        <v>0</v>
      </c>
      <c r="AA2495" s="47">
        <f>VLOOKUP(CONCATENATE($F2495," ",$G2495),AllocFactorMatrix,(AA$4+1),FALSE)*$E2501</f>
        <v>0</v>
      </c>
      <c r="AB2495" s="47">
        <f t="shared" si="3554"/>
        <v>0</v>
      </c>
      <c r="AC2495" s="47">
        <f>VLOOKUP(CONCATENATE($F2495," ",$G2495),AllocFactorMatrix,(AC$4+1),FALSE)*$E2501</f>
        <v>0</v>
      </c>
      <c r="AD2495" s="47">
        <f>VLOOKUP(CONCATENATE($F2495," ",$G2495),AllocFactorMatrix,(AD$4+1),FALSE)*$E2501</f>
        <v>0</v>
      </c>
      <c r="AE2495" s="47">
        <f>VLOOKUP(CONCATENATE($F2495," ",$G2495),AllocFactorMatrix,(AE$4+1),FALSE)*$E2501</f>
        <v>0</v>
      </c>
    </row>
    <row r="2496" spans="1:31" s="44" customFormat="1" hidden="1" outlineLevel="1">
      <c r="A2496" s="49"/>
      <c r="B2496" s="97"/>
      <c r="C2496" s="48"/>
      <c r="D2496" s="48"/>
      <c r="F2496" s="167" t="str">
        <f>F2501</f>
        <v>PROD_DEMAND</v>
      </c>
      <c r="G2496" s="48" t="str">
        <f>$G$10</f>
        <v>SUBTRAN</v>
      </c>
      <c r="H2496" s="46">
        <f t="shared" si="3517"/>
        <v>0</v>
      </c>
      <c r="I2496" s="47">
        <f t="shared" ref="I2496:N2496" si="3558">VLOOKUP(CONCATENATE($F2496," ",$G2496),AllocFactorMatrix,(I$4+1),FALSE)*$E2501</f>
        <v>0</v>
      </c>
      <c r="J2496" s="47">
        <f t="shared" si="3558"/>
        <v>0</v>
      </c>
      <c r="K2496" s="47">
        <f t="shared" si="3558"/>
        <v>0</v>
      </c>
      <c r="L2496" s="47">
        <f t="shared" si="3558"/>
        <v>0</v>
      </c>
      <c r="M2496" s="47">
        <f t="shared" si="3558"/>
        <v>0</v>
      </c>
      <c r="N2496" s="47">
        <f t="shared" si="3558"/>
        <v>0</v>
      </c>
      <c r="O2496" s="47">
        <f t="shared" si="3553"/>
        <v>0</v>
      </c>
      <c r="P2496" s="47">
        <f>VLOOKUP(CONCATENATE($F2496," ",$G2496),AllocFactorMatrix,(P$4+1),FALSE)*$E2501</f>
        <v>0</v>
      </c>
      <c r="Q2496" s="47">
        <f>VLOOKUP(CONCATENATE($F2496," ",$G2496),AllocFactorMatrix,(Q$4+1),FALSE)*$E2501</f>
        <v>0</v>
      </c>
      <c r="R2496" s="47">
        <f>VLOOKUP(CONCATENATE($F2496," ",$G2496),AllocFactorMatrix,(R$4+1),FALSE)*$E2501</f>
        <v>0</v>
      </c>
      <c r="S2496" s="47">
        <f>VLOOKUP(CONCATENATE($F2496," ",$G2496),AllocFactorMatrix,(S$4+1),FALSE)*$E2501</f>
        <v>0</v>
      </c>
      <c r="T2496" s="47">
        <f t="shared" si="3556"/>
        <v>0</v>
      </c>
      <c r="U2496" s="47">
        <f>VLOOKUP(CONCATENATE($F2496," ",$G2496),AllocFactorMatrix,(U$4+1),FALSE)*$E2501</f>
        <v>0</v>
      </c>
      <c r="V2496" s="47">
        <f>VLOOKUP(CONCATENATE($F2496," ",$G2496),AllocFactorMatrix,(V$4+1),FALSE)*$E2501</f>
        <v>0</v>
      </c>
      <c r="W2496" s="47">
        <f>VLOOKUP(CONCATENATE($F2496," ",$G2496),AllocFactorMatrix,(W$4+1),FALSE)*$E2501</f>
        <v>0</v>
      </c>
      <c r="X2496" s="47">
        <f>VLOOKUP(CONCATENATE($F2496," ",$G2496),AllocFactorMatrix,(X$4+1),FALSE)*$E2501</f>
        <v>0</v>
      </c>
      <c r="Y2496" s="47">
        <f t="shared" si="3557"/>
        <v>0</v>
      </c>
      <c r="Z2496" s="47">
        <f>VLOOKUP(CONCATENATE($F2496," ",$G2496),AllocFactorMatrix,(Z$4+1),FALSE)*$E2501</f>
        <v>0</v>
      </c>
      <c r="AA2496" s="47">
        <f>VLOOKUP(CONCATENATE($F2496," ",$G2496),AllocFactorMatrix,(AA$4+1),FALSE)*$E2501</f>
        <v>0</v>
      </c>
      <c r="AB2496" s="47">
        <f t="shared" si="3554"/>
        <v>0</v>
      </c>
      <c r="AC2496" s="47">
        <f>VLOOKUP(CONCATENATE($F2496," ",$G2496),AllocFactorMatrix,(AC$4+1),FALSE)*$E2501</f>
        <v>0</v>
      </c>
      <c r="AD2496" s="47">
        <f>VLOOKUP(CONCATENATE($F2496," ",$G2496),AllocFactorMatrix,(AD$4+1),FALSE)*$E2501</f>
        <v>0</v>
      </c>
      <c r="AE2496" s="47">
        <f>VLOOKUP(CONCATENATE($F2496," ",$G2496),AllocFactorMatrix,(AE$4+1),FALSE)*$E2501</f>
        <v>0</v>
      </c>
    </row>
    <row r="2497" spans="1:31" s="44" customFormat="1" hidden="1" outlineLevel="1">
      <c r="A2497" s="49"/>
      <c r="B2497" s="97"/>
      <c r="C2497" s="48"/>
      <c r="D2497" s="48"/>
      <c r="F2497" s="167" t="str">
        <f>F2501</f>
        <v>PROD_DEMAND</v>
      </c>
      <c r="G2497" s="48" t="str">
        <f>$G$11</f>
        <v>DISTPRI</v>
      </c>
      <c r="H2497" s="46">
        <f t="shared" si="3517"/>
        <v>0</v>
      </c>
      <c r="I2497" s="47">
        <f t="shared" ref="I2497:N2497" si="3559">VLOOKUP(CONCATENATE($F2497," ",$G2497),AllocFactorMatrix,(I$4+1),FALSE)*$E2501</f>
        <v>0</v>
      </c>
      <c r="J2497" s="47">
        <f t="shared" si="3559"/>
        <v>0</v>
      </c>
      <c r="K2497" s="47">
        <f t="shared" si="3559"/>
        <v>0</v>
      </c>
      <c r="L2497" s="47">
        <f t="shared" si="3559"/>
        <v>0</v>
      </c>
      <c r="M2497" s="47">
        <f t="shared" si="3559"/>
        <v>0</v>
      </c>
      <c r="N2497" s="47">
        <f t="shared" si="3559"/>
        <v>0</v>
      </c>
      <c r="O2497" s="47">
        <f t="shared" si="3553"/>
        <v>0</v>
      </c>
      <c r="P2497" s="47">
        <f>VLOOKUP(CONCATENATE($F2497," ",$G2497),AllocFactorMatrix,(P$4+1),FALSE)*$E2501</f>
        <v>0</v>
      </c>
      <c r="Q2497" s="47">
        <f>VLOOKUP(CONCATENATE($F2497," ",$G2497),AllocFactorMatrix,(Q$4+1),FALSE)*$E2501</f>
        <v>0</v>
      </c>
      <c r="R2497" s="47">
        <f>VLOOKUP(CONCATENATE($F2497," ",$G2497),AllocFactorMatrix,(R$4+1),FALSE)*$E2501</f>
        <v>0</v>
      </c>
      <c r="S2497" s="47">
        <f>VLOOKUP(CONCATENATE($F2497," ",$G2497),AllocFactorMatrix,(S$4+1),FALSE)*$E2501</f>
        <v>0</v>
      </c>
      <c r="T2497" s="47">
        <f t="shared" si="3556"/>
        <v>0</v>
      </c>
      <c r="U2497" s="47">
        <f>VLOOKUP(CONCATENATE($F2497," ",$G2497),AllocFactorMatrix,(U$4+1),FALSE)*$E2501</f>
        <v>0</v>
      </c>
      <c r="V2497" s="47">
        <f>VLOOKUP(CONCATENATE($F2497," ",$G2497),AllocFactorMatrix,(V$4+1),FALSE)*$E2501</f>
        <v>0</v>
      </c>
      <c r="W2497" s="47">
        <f>VLOOKUP(CONCATENATE($F2497," ",$G2497),AllocFactorMatrix,(W$4+1),FALSE)*$E2501</f>
        <v>0</v>
      </c>
      <c r="X2497" s="47">
        <f>VLOOKUP(CONCATENATE($F2497," ",$G2497),AllocFactorMatrix,(X$4+1),FALSE)*$E2501</f>
        <v>0</v>
      </c>
      <c r="Y2497" s="47">
        <f t="shared" si="3557"/>
        <v>0</v>
      </c>
      <c r="Z2497" s="47">
        <f>VLOOKUP(CONCATENATE($F2497," ",$G2497),AllocFactorMatrix,(Z$4+1),FALSE)*$E2501</f>
        <v>0</v>
      </c>
      <c r="AA2497" s="47">
        <f>VLOOKUP(CONCATENATE($F2497," ",$G2497),AllocFactorMatrix,(AA$4+1),FALSE)*$E2501</f>
        <v>0</v>
      </c>
      <c r="AB2497" s="47">
        <f t="shared" si="3554"/>
        <v>0</v>
      </c>
      <c r="AC2497" s="47">
        <f>VLOOKUP(CONCATENATE($F2497," ",$G2497),AllocFactorMatrix,(AC$4+1),FALSE)*$E2501</f>
        <v>0</v>
      </c>
      <c r="AD2497" s="47">
        <f>VLOOKUP(CONCATENATE($F2497," ",$G2497),AllocFactorMatrix,(AD$4+1),FALSE)*$E2501</f>
        <v>0</v>
      </c>
      <c r="AE2497" s="47">
        <f>VLOOKUP(CONCATENATE($F2497," ",$G2497),AllocFactorMatrix,(AE$4+1),FALSE)*$E2501</f>
        <v>0</v>
      </c>
    </row>
    <row r="2498" spans="1:31" s="44" customFormat="1" hidden="1" outlineLevel="1">
      <c r="A2498" s="49"/>
      <c r="B2498" s="97"/>
      <c r="C2498" s="48"/>
      <c r="D2498" s="48"/>
      <c r="F2498" s="167" t="str">
        <f>F2501</f>
        <v>PROD_DEMAND</v>
      </c>
      <c r="G2498" s="48" t="str">
        <f>$G$12</f>
        <v>DISTSEC</v>
      </c>
      <c r="H2498" s="46">
        <f t="shared" si="3517"/>
        <v>0</v>
      </c>
      <c r="I2498" s="47">
        <f t="shared" ref="I2498:N2498" si="3560">VLOOKUP(CONCATENATE($F2498," ",$G2498),AllocFactorMatrix,(I$4+1),FALSE)*$E2501</f>
        <v>0</v>
      </c>
      <c r="J2498" s="47">
        <f t="shared" si="3560"/>
        <v>0</v>
      </c>
      <c r="K2498" s="47">
        <f t="shared" si="3560"/>
        <v>0</v>
      </c>
      <c r="L2498" s="47">
        <f t="shared" si="3560"/>
        <v>0</v>
      </c>
      <c r="M2498" s="47">
        <f t="shared" si="3560"/>
        <v>0</v>
      </c>
      <c r="N2498" s="47">
        <f t="shared" si="3560"/>
        <v>0</v>
      </c>
      <c r="O2498" s="47">
        <f t="shared" si="3553"/>
        <v>0</v>
      </c>
      <c r="P2498" s="47">
        <f>VLOOKUP(CONCATENATE($F2498," ",$G2498),AllocFactorMatrix,(P$4+1),FALSE)*$E2501</f>
        <v>0</v>
      </c>
      <c r="Q2498" s="47">
        <f>VLOOKUP(CONCATENATE($F2498," ",$G2498),AllocFactorMatrix,(Q$4+1),FALSE)*$E2501</f>
        <v>0</v>
      </c>
      <c r="R2498" s="47">
        <f>VLOOKUP(CONCATENATE($F2498," ",$G2498),AllocFactorMatrix,(R$4+1),FALSE)*$E2501</f>
        <v>0</v>
      </c>
      <c r="S2498" s="47">
        <f>VLOOKUP(CONCATENATE($F2498," ",$G2498),AllocFactorMatrix,(S$4+1),FALSE)*$E2501</f>
        <v>0</v>
      </c>
      <c r="T2498" s="47">
        <f t="shared" si="3556"/>
        <v>0</v>
      </c>
      <c r="U2498" s="47">
        <f>VLOOKUP(CONCATENATE($F2498," ",$G2498),AllocFactorMatrix,(U$4+1),FALSE)*$E2501</f>
        <v>0</v>
      </c>
      <c r="V2498" s="47">
        <f>VLOOKUP(CONCATENATE($F2498," ",$G2498),AllocFactorMatrix,(V$4+1),FALSE)*$E2501</f>
        <v>0</v>
      </c>
      <c r="W2498" s="47">
        <f>VLOOKUP(CONCATENATE($F2498," ",$G2498),AllocFactorMatrix,(W$4+1),FALSE)*$E2501</f>
        <v>0</v>
      </c>
      <c r="X2498" s="47">
        <f>VLOOKUP(CONCATENATE($F2498," ",$G2498),AllocFactorMatrix,(X$4+1),FALSE)*$E2501</f>
        <v>0</v>
      </c>
      <c r="Y2498" s="47">
        <f t="shared" si="3557"/>
        <v>0</v>
      </c>
      <c r="Z2498" s="47">
        <f>VLOOKUP(CONCATENATE($F2498," ",$G2498),AllocFactorMatrix,(Z$4+1),FALSE)*$E2501</f>
        <v>0</v>
      </c>
      <c r="AA2498" s="47">
        <f>VLOOKUP(CONCATENATE($F2498," ",$G2498),AllocFactorMatrix,(AA$4+1),FALSE)*$E2501</f>
        <v>0</v>
      </c>
      <c r="AB2498" s="47">
        <f t="shared" si="3554"/>
        <v>0</v>
      </c>
      <c r="AC2498" s="47">
        <f>VLOOKUP(CONCATENATE($F2498," ",$G2498),AllocFactorMatrix,(AC$4+1),FALSE)*$E2501</f>
        <v>0</v>
      </c>
      <c r="AD2498" s="47">
        <f>VLOOKUP(CONCATENATE($F2498," ",$G2498),AllocFactorMatrix,(AD$4+1),FALSE)*$E2501</f>
        <v>0</v>
      </c>
      <c r="AE2498" s="47">
        <f>VLOOKUP(CONCATENATE($F2498," ",$G2498),AllocFactorMatrix,(AE$4+1),FALSE)*$E2501</f>
        <v>0</v>
      </c>
    </row>
    <row r="2499" spans="1:31" s="44" customFormat="1" hidden="1" outlineLevel="1">
      <c r="A2499" s="49"/>
      <c r="B2499" s="97"/>
      <c r="C2499" s="48"/>
      <c r="D2499" s="48"/>
      <c r="F2499" s="167" t="str">
        <f>F2501</f>
        <v>PROD_DEMAND</v>
      </c>
      <c r="G2499" s="48" t="str">
        <f>$G$13</f>
        <v>ENERGY</v>
      </c>
      <c r="H2499" s="46">
        <f t="shared" si="3517"/>
        <v>0</v>
      </c>
      <c r="I2499" s="47">
        <f t="shared" ref="I2499:N2499" si="3561">VLOOKUP(CONCATENATE($F2499," ",$G2499),AllocFactorMatrix,(I$4+1),FALSE)*$E2501</f>
        <v>0</v>
      </c>
      <c r="J2499" s="47">
        <f t="shared" si="3561"/>
        <v>0</v>
      </c>
      <c r="K2499" s="47">
        <f t="shared" si="3561"/>
        <v>0</v>
      </c>
      <c r="L2499" s="47">
        <f t="shared" si="3561"/>
        <v>0</v>
      </c>
      <c r="M2499" s="47">
        <f t="shared" si="3561"/>
        <v>0</v>
      </c>
      <c r="N2499" s="47">
        <f t="shared" si="3561"/>
        <v>0</v>
      </c>
      <c r="O2499" s="47">
        <f t="shared" si="3553"/>
        <v>0</v>
      </c>
      <c r="P2499" s="47">
        <f>VLOOKUP(CONCATENATE($F2499," ",$G2499),AllocFactorMatrix,(P$4+1),FALSE)*$E2501</f>
        <v>0</v>
      </c>
      <c r="Q2499" s="47">
        <f>VLOOKUP(CONCATENATE($F2499," ",$G2499),AllocFactorMatrix,(Q$4+1),FALSE)*$E2501</f>
        <v>0</v>
      </c>
      <c r="R2499" s="47">
        <f>VLOOKUP(CONCATENATE($F2499," ",$G2499),AllocFactorMatrix,(R$4+1),FALSE)*$E2501</f>
        <v>0</v>
      </c>
      <c r="S2499" s="47">
        <f>VLOOKUP(CONCATENATE($F2499," ",$G2499),AllocFactorMatrix,(S$4+1),FALSE)*$E2501</f>
        <v>0</v>
      </c>
      <c r="T2499" s="47">
        <f t="shared" si="3556"/>
        <v>0</v>
      </c>
      <c r="U2499" s="47">
        <f>VLOOKUP(CONCATENATE($F2499," ",$G2499),AllocFactorMatrix,(U$4+1),FALSE)*$E2501</f>
        <v>0</v>
      </c>
      <c r="V2499" s="47">
        <f>VLOOKUP(CONCATENATE($F2499," ",$G2499),AllocFactorMatrix,(V$4+1),FALSE)*$E2501</f>
        <v>0</v>
      </c>
      <c r="W2499" s="47">
        <f>VLOOKUP(CONCATENATE($F2499," ",$G2499),AllocFactorMatrix,(W$4+1),FALSE)*$E2501</f>
        <v>0</v>
      </c>
      <c r="X2499" s="47">
        <f>VLOOKUP(CONCATENATE($F2499," ",$G2499),AllocFactorMatrix,(X$4+1),FALSE)*$E2501</f>
        <v>0</v>
      </c>
      <c r="Y2499" s="47">
        <f t="shared" si="3557"/>
        <v>0</v>
      </c>
      <c r="Z2499" s="47">
        <f>VLOOKUP(CONCATENATE($F2499," ",$G2499),AllocFactorMatrix,(Z$4+1),FALSE)*$E2501</f>
        <v>0</v>
      </c>
      <c r="AA2499" s="47">
        <f>VLOOKUP(CONCATENATE($F2499," ",$G2499),AllocFactorMatrix,(AA$4+1),FALSE)*$E2501</f>
        <v>0</v>
      </c>
      <c r="AB2499" s="47">
        <f t="shared" si="3554"/>
        <v>0</v>
      </c>
      <c r="AC2499" s="47">
        <f>VLOOKUP(CONCATENATE($F2499," ",$G2499),AllocFactorMatrix,(AC$4+1),FALSE)*$E2501</f>
        <v>0</v>
      </c>
      <c r="AD2499" s="47">
        <f>VLOOKUP(CONCATENATE($F2499," ",$G2499),AllocFactorMatrix,(AD$4+1),FALSE)*$E2501</f>
        <v>0</v>
      </c>
      <c r="AE2499" s="47">
        <f>VLOOKUP(CONCATENATE($F2499," ",$G2499),AllocFactorMatrix,(AE$4+1),FALSE)*$E2501</f>
        <v>0</v>
      </c>
    </row>
    <row r="2500" spans="1:31" s="44" customFormat="1" hidden="1" outlineLevel="1">
      <c r="A2500" s="49"/>
      <c r="B2500" s="97"/>
      <c r="C2500" s="48"/>
      <c r="D2500" s="48"/>
      <c r="F2500" s="167" t="str">
        <f>F2501</f>
        <v>PROD_DEMAND</v>
      </c>
      <c r="G2500" s="48" t="str">
        <f>$G$14</f>
        <v>CUSTOMER</v>
      </c>
      <c r="H2500" s="46">
        <f t="shared" si="3517"/>
        <v>0</v>
      </c>
      <c r="I2500" s="47">
        <f t="shared" ref="I2500:N2500" si="3562">VLOOKUP(CONCATENATE($F2500," ",$G2500),AllocFactorMatrix,(I$4+1),FALSE)*$E2501</f>
        <v>0</v>
      </c>
      <c r="J2500" s="47">
        <f t="shared" si="3562"/>
        <v>0</v>
      </c>
      <c r="K2500" s="47">
        <f t="shared" si="3562"/>
        <v>0</v>
      </c>
      <c r="L2500" s="47">
        <f t="shared" si="3562"/>
        <v>0</v>
      </c>
      <c r="M2500" s="47">
        <f t="shared" si="3562"/>
        <v>0</v>
      </c>
      <c r="N2500" s="47">
        <f t="shared" si="3562"/>
        <v>0</v>
      </c>
      <c r="O2500" s="47">
        <f t="shared" si="3553"/>
        <v>0</v>
      </c>
      <c r="P2500" s="47">
        <f>VLOOKUP(CONCATENATE($F2500," ",$G2500),AllocFactorMatrix,(P$4+1),FALSE)*$E2501</f>
        <v>0</v>
      </c>
      <c r="Q2500" s="47">
        <f>VLOOKUP(CONCATENATE($F2500," ",$G2500),AllocFactorMatrix,(Q$4+1),FALSE)*$E2501</f>
        <v>0</v>
      </c>
      <c r="R2500" s="47">
        <f>VLOOKUP(CONCATENATE($F2500," ",$G2500),AllocFactorMatrix,(R$4+1),FALSE)*$E2501</f>
        <v>0</v>
      </c>
      <c r="S2500" s="47">
        <f>VLOOKUP(CONCATENATE($F2500," ",$G2500),AllocFactorMatrix,(S$4+1),FALSE)*$E2501</f>
        <v>0</v>
      </c>
      <c r="T2500" s="47">
        <f t="shared" si="3556"/>
        <v>0</v>
      </c>
      <c r="U2500" s="47">
        <f>VLOOKUP(CONCATENATE($F2500," ",$G2500),AllocFactorMatrix,(U$4+1),FALSE)*$E2501</f>
        <v>0</v>
      </c>
      <c r="V2500" s="47">
        <f>VLOOKUP(CONCATENATE($F2500," ",$G2500),AllocFactorMatrix,(V$4+1),FALSE)*$E2501</f>
        <v>0</v>
      </c>
      <c r="W2500" s="47">
        <f>VLOOKUP(CONCATENATE($F2500," ",$G2500),AllocFactorMatrix,(W$4+1),FALSE)*$E2501</f>
        <v>0</v>
      </c>
      <c r="X2500" s="47">
        <f>VLOOKUP(CONCATENATE($F2500," ",$G2500),AllocFactorMatrix,(X$4+1),FALSE)*$E2501</f>
        <v>0</v>
      </c>
      <c r="Y2500" s="47">
        <f t="shared" si="3557"/>
        <v>0</v>
      </c>
      <c r="Z2500" s="47">
        <f>VLOOKUP(CONCATENATE($F2500," ",$G2500),AllocFactorMatrix,(Z$4+1),FALSE)*$E2501</f>
        <v>0</v>
      </c>
      <c r="AA2500" s="47">
        <f>VLOOKUP(CONCATENATE($F2500," ",$G2500),AllocFactorMatrix,(AA$4+1),FALSE)*$E2501</f>
        <v>0</v>
      </c>
      <c r="AB2500" s="47">
        <f t="shared" si="3554"/>
        <v>0</v>
      </c>
      <c r="AC2500" s="47">
        <f>VLOOKUP(CONCATENATE($F2500," ",$G2500),AllocFactorMatrix,(AC$4+1),FALSE)*$E2501</f>
        <v>0</v>
      </c>
      <c r="AD2500" s="47">
        <f>VLOOKUP(CONCATENATE($F2500," ",$G2500),AllocFactorMatrix,(AD$4+1),FALSE)*$E2501</f>
        <v>0</v>
      </c>
      <c r="AE2500" s="47">
        <f>VLOOKUP(CONCATENATE($F2500," ",$G2500),AllocFactorMatrix,(AE$4+1),FALSE)*$E2501</f>
        <v>0</v>
      </c>
    </row>
    <row r="2501" spans="1:31" s="44" customFormat="1" collapsed="1">
      <c r="A2501" s="49"/>
      <c r="B2501" s="97"/>
      <c r="C2501" s="48"/>
      <c r="D2501" s="96" t="s">
        <v>405</v>
      </c>
      <c r="E2501" s="54">
        <v>747078</v>
      </c>
      <c r="F2501" s="88" t="s">
        <v>27</v>
      </c>
      <c r="G2501" s="48" t="str">
        <f>$G$15</f>
        <v>TOTAL</v>
      </c>
      <c r="H2501" s="46">
        <f t="shared" si="3517"/>
        <v>747078</v>
      </c>
      <c r="I2501" s="47">
        <f t="shared" ref="I2501:N2501" si="3563">VLOOKUP(CONCATENATE($F2501," ",$G2501),AllocFactorMatrix,(I$4+1),FALSE)*$E2501</f>
        <v>384200.49690105527</v>
      </c>
      <c r="J2501" s="47">
        <f t="shared" si="3563"/>
        <v>85.95223726608711</v>
      </c>
      <c r="K2501" s="47">
        <f t="shared" si="3563"/>
        <v>150.49623878796407</v>
      </c>
      <c r="L2501" s="47">
        <f t="shared" si="3563"/>
        <v>89544.639158939113</v>
      </c>
      <c r="M2501" s="47">
        <f t="shared" si="3563"/>
        <v>1246.0125142479935</v>
      </c>
      <c r="N2501" s="47">
        <f t="shared" si="3563"/>
        <v>173.53678218891238</v>
      </c>
      <c r="O2501" s="47">
        <f t="shared" si="3553"/>
        <v>90964.188455376017</v>
      </c>
      <c r="P2501" s="47">
        <f>VLOOKUP(CONCATENATE($F2501," ",$G2501),AllocFactorMatrix,(P$4+1),FALSE)*$E2501</f>
        <v>53260.498465216035</v>
      </c>
      <c r="Q2501" s="47">
        <f>VLOOKUP(CONCATENATE($F2501," ",$G2501),AllocFactorMatrix,(Q$4+1),FALSE)*$E2501</f>
        <v>9558.0746573356391</v>
      </c>
      <c r="R2501" s="47">
        <f>VLOOKUP(CONCATENATE($F2501," ",$G2501),AllocFactorMatrix,(R$4+1),FALSE)*$E2501</f>
        <v>1938.2800021235321</v>
      </c>
      <c r="S2501" s="47">
        <f>VLOOKUP(CONCATENATE($F2501," ",$G2501),AllocFactorMatrix,(S$4+1),FALSE)*$E2501</f>
        <v>73.6053065478403</v>
      </c>
      <c r="T2501" s="47">
        <f t="shared" si="3556"/>
        <v>64830.458431223044</v>
      </c>
      <c r="U2501" s="47">
        <f>VLOOKUP(CONCATENATE($F2501," ",$G2501),AllocFactorMatrix,(U$4+1),FALSE)*$E2501</f>
        <v>2526.0304056200139</v>
      </c>
      <c r="V2501" s="47">
        <f>VLOOKUP(CONCATENATE($F2501," ",$G2501),AllocFactorMatrix,(V$4+1),FALSE)*$E2501</f>
        <v>34102.869131141852</v>
      </c>
      <c r="W2501" s="47">
        <f>VLOOKUP(CONCATENATE($F2501," ",$G2501),AllocFactorMatrix,(W$4+1),FALSE)*$E2501</f>
        <v>130429.78451746538</v>
      </c>
      <c r="X2501" s="47">
        <f>VLOOKUP(CONCATENATE($F2501," ",$G2501),AllocFactorMatrix,(X$4+1),FALSE)*$E2501</f>
        <v>23628.565161180824</v>
      </c>
      <c r="Y2501" s="47">
        <f t="shared" si="3557"/>
        <v>190687.24921540808</v>
      </c>
      <c r="Z2501" s="47">
        <f>VLOOKUP(CONCATENATE($F2501," ",$G2501),AllocFactorMatrix,(Z$4+1),FALSE)*$E2501</f>
        <v>14639.66891774033</v>
      </c>
      <c r="AA2501" s="47">
        <f>VLOOKUP(CONCATENATE($F2501," ",$G2501),AllocFactorMatrix,(AA$4+1),FALSE)*$E2501</f>
        <v>292.39173747529748</v>
      </c>
      <c r="AB2501" s="47">
        <f t="shared" si="3554"/>
        <v>14932.060655215628</v>
      </c>
      <c r="AC2501" s="47">
        <f>VLOOKUP(CONCATENATE($F2501," ",$G2501),AllocFactorMatrix,(AC$4+1),FALSE)*$E2501</f>
        <v>193.120917133224</v>
      </c>
      <c r="AD2501" s="47">
        <f>VLOOKUP(CONCATENATE($F2501," ",$G2501),AllocFactorMatrix,(AD$4+1),FALSE)*$E2501</f>
        <v>857.95306975168842</v>
      </c>
      <c r="AE2501" s="47">
        <f>VLOOKUP(CONCATENATE($F2501," ",$G2501),AllocFactorMatrix,(AE$4+1),FALSE)*$E2501</f>
        <v>176.02387878303793</v>
      </c>
    </row>
    <row r="2502" spans="1:31" s="44" customFormat="1" hidden="1" outlineLevel="1">
      <c r="A2502" s="49"/>
      <c r="B2502" s="97"/>
      <c r="C2502" s="48"/>
      <c r="D2502" s="48"/>
      <c r="F2502" s="167" t="str">
        <f>F2509</f>
        <v>RB_GUP</v>
      </c>
      <c r="G2502" s="48" t="str">
        <f>$G$8</f>
        <v>PRODUCTION</v>
      </c>
      <c r="H2502" s="46">
        <f t="shared" ref="H2502:H2533" ca="1" si="3564">SUBTOTAL(9,I2502:AE2502)</f>
        <v>-17170.288809596099</v>
      </c>
      <c r="I2502" s="47">
        <f t="shared" ref="I2502:N2502" ca="1" si="3565">VLOOKUP(CONCATENATE($F2502," ",$G2502),AllocFactorMatrix,(I$4+1),FALSE)*$E2509</f>
        <v>-8830.1803728411887</v>
      </c>
      <c r="J2502" s="47">
        <f t="shared" ca="1" si="3565"/>
        <v>-1.9754627196753809</v>
      </c>
      <c r="K2502" s="47">
        <f t="shared" ca="1" si="3565"/>
        <v>-3.4588943654441455</v>
      </c>
      <c r="L2502" s="47">
        <f t="shared" ca="1" si="3565"/>
        <v>-2058.0278307085109</v>
      </c>
      <c r="M2502" s="47">
        <f t="shared" ca="1" si="3565"/>
        <v>-28.637431071466466</v>
      </c>
      <c r="N2502" s="47">
        <f t="shared" ca="1" si="3565"/>
        <v>-3.988441192581762</v>
      </c>
      <c r="O2502" s="47">
        <f t="shared" ca="1" si="3553"/>
        <v>-2090.6537029725591</v>
      </c>
      <c r="P2502" s="47">
        <f ca="1">VLOOKUP(CONCATENATE($F2502," ",$G2502),AllocFactorMatrix,(P$4+1),FALSE)*$E2509</f>
        <v>-1224.0999477843129</v>
      </c>
      <c r="Q2502" s="47">
        <f ca="1">VLOOKUP(CONCATENATE($F2502," ",$G2502),AllocFactorMatrix,(Q$4+1),FALSE)*$E2509</f>
        <v>-219.67572640358051</v>
      </c>
      <c r="R2502" s="47">
        <f ca="1">VLOOKUP(CONCATENATE($F2502," ",$G2502),AllocFactorMatrix,(R$4+1),FALSE)*$E2509</f>
        <v>-44.547995564486676</v>
      </c>
      <c r="S2502" s="47">
        <f ca="1">VLOOKUP(CONCATENATE($F2502," ",$G2502),AllocFactorMatrix,(S$4+1),FALSE)*$E2509</f>
        <v>-1.6916899859790713</v>
      </c>
      <c r="T2502" s="47">
        <f ca="1">SUBTOTAL(9,P2502:S2502)</f>
        <v>-1490.0153597383592</v>
      </c>
      <c r="U2502" s="47">
        <f ca="1">VLOOKUP(CONCATENATE($F2502," ",$G2502),AllocFactorMatrix,(U$4+1),FALSE)*$E2509</f>
        <v>-58.056416607525328</v>
      </c>
      <c r="V2502" s="47">
        <f ca="1">VLOOKUP(CONCATENATE($F2502," ",$G2502),AllocFactorMatrix,(V$4+1),FALSE)*$E2509</f>
        <v>-783.79514885669926</v>
      </c>
      <c r="W2502" s="47">
        <f ca="1">VLOOKUP(CONCATENATE($F2502," ",$G2502),AllocFactorMatrix,(W$4+1),FALSE)*$E2509</f>
        <v>-2997.7018056190459</v>
      </c>
      <c r="X2502" s="47">
        <f ca="1">VLOOKUP(CONCATENATE($F2502," ",$G2502),AllocFactorMatrix,(X$4+1),FALSE)*$E2509</f>
        <v>-543.0614848433969</v>
      </c>
      <c r="Y2502" s="47">
        <f ca="1">SUBTOTAL(9,U2502:X2502)</f>
        <v>-4382.6148559266676</v>
      </c>
      <c r="Z2502" s="47">
        <f ca="1">VLOOKUP(CONCATENATE($F2502," ",$G2502),AllocFactorMatrix,(Z$4+1),FALSE)*$E2509</f>
        <v>-336.46733459487314</v>
      </c>
      <c r="AA2502" s="47">
        <f ca="1">VLOOKUP(CONCATENATE($F2502," ",$G2502),AllocFactorMatrix,(AA$4+1),FALSE)*$E2509</f>
        <v>-6.7201156746557373</v>
      </c>
      <c r="AB2502" s="47">
        <f t="shared" ca="1" si="3554"/>
        <v>-343.18745026952888</v>
      </c>
      <c r="AC2502" s="47">
        <f ca="1">VLOOKUP(CONCATENATE($F2502," ",$G2502),AllocFactorMatrix,(AC$4+1),FALSE)*$E2509</f>
        <v>-4.4385484813520559</v>
      </c>
      <c r="AD2502" s="47">
        <f ca="1">VLOOKUP(CONCATENATE($F2502," ",$G2502),AllocFactorMatrix,(AD$4+1),FALSE)*$E2509</f>
        <v>-19.718559498092613</v>
      </c>
      <c r="AE2502" s="47">
        <f ca="1">VLOOKUP(CONCATENATE($F2502," ",$G2502),AllocFactorMatrix,(AE$4+1),FALSE)*$E2509</f>
        <v>-4.045602783230259</v>
      </c>
    </row>
    <row r="2503" spans="1:31" s="44" customFormat="1" hidden="1" outlineLevel="1">
      <c r="A2503" s="49"/>
      <c r="B2503" s="97"/>
      <c r="C2503" s="48"/>
      <c r="D2503" s="48"/>
      <c r="F2503" s="167" t="str">
        <f>F2509</f>
        <v>RB_GUP</v>
      </c>
      <c r="G2503" s="48" t="str">
        <f>$G$9</f>
        <v>BULKTRAN</v>
      </c>
      <c r="H2503" s="46">
        <f t="shared" ca="1" si="3564"/>
        <v>-9324.4020634802764</v>
      </c>
      <c r="I2503" s="47">
        <f t="shared" ref="I2503:N2503" ca="1" si="3566">VLOOKUP(CONCATENATE($F2503," ",$G2503),AllocFactorMatrix,(I$4+1),FALSE)*$E2509</f>
        <v>-4795.2689091290977</v>
      </c>
      <c r="J2503" s="47">
        <f t="shared" ca="1" si="3566"/>
        <v>-1.0727838572741386</v>
      </c>
      <c r="K2503" s="47">
        <f t="shared" ca="1" si="3566"/>
        <v>-1.8783680412226207</v>
      </c>
      <c r="L2503" s="47">
        <f t="shared" ca="1" si="3566"/>
        <v>-1117.6212097628475</v>
      </c>
      <c r="M2503" s="47">
        <f t="shared" ca="1" si="3566"/>
        <v>-15.551684909709881</v>
      </c>
      <c r="N2503" s="47">
        <f t="shared" ca="1" si="3566"/>
        <v>-2.1659408119795014</v>
      </c>
      <c r="O2503" s="47">
        <f t="shared" ca="1" si="3553"/>
        <v>-1135.3388354845367</v>
      </c>
      <c r="P2503" s="47">
        <f ca="1">VLOOKUP(CONCATENATE($F2503," ",$G2503),AllocFactorMatrix,(P$4+1),FALSE)*$E2509</f>
        <v>-664.75294653442938</v>
      </c>
      <c r="Q2503" s="47">
        <f ca="1">VLOOKUP(CONCATENATE($F2503," ",$G2503),AllocFactorMatrix,(Q$4+1),FALSE)*$E2509</f>
        <v>-119.2958848443656</v>
      </c>
      <c r="R2503" s="47">
        <f ca="1">VLOOKUP(CONCATENATE($F2503," ",$G2503),AllocFactorMatrix,(R$4+1),FALSE)*$E2509</f>
        <v>-24.191988053995996</v>
      </c>
      <c r="S2503" s="47">
        <f ca="1">VLOOKUP(CONCATENATE($F2503," ",$G2503),AllocFactorMatrix,(S$4+1),FALSE)*$E2509</f>
        <v>-0.91867980620200351</v>
      </c>
      <c r="T2503" s="47">
        <f t="shared" ref="T2503:T2509" ca="1" si="3567">SUBTOTAL(9,P2503:S2503)</f>
        <v>-809.15949923899291</v>
      </c>
      <c r="U2503" s="47">
        <f ca="1">VLOOKUP(CONCATENATE($F2503," ",$G2503),AllocFactorMatrix,(U$4+1),FALSE)*$E2509</f>
        <v>-31.527796463792505</v>
      </c>
      <c r="V2503" s="47">
        <f ca="1">VLOOKUP(CONCATENATE($F2503," ",$G2503),AllocFactorMatrix,(V$4+1),FALSE)*$E2509</f>
        <v>-425.64345797495963</v>
      </c>
      <c r="W2503" s="47">
        <f ca="1">VLOOKUP(CONCATENATE($F2503," ",$G2503),AllocFactorMatrix,(W$4+1),FALSE)*$E2509</f>
        <v>-1627.9153607708192</v>
      </c>
      <c r="X2503" s="47">
        <f ca="1">VLOOKUP(CONCATENATE($F2503," ",$G2503),AllocFactorMatrix,(X$4+1),FALSE)*$E2509</f>
        <v>-294.91196601424838</v>
      </c>
      <c r="Y2503" s="47">
        <f t="shared" ref="Y2503:Y2509" ca="1" si="3568">SUBTOTAL(9,U2503:X2503)</f>
        <v>-2379.9985812238197</v>
      </c>
      <c r="Z2503" s="47">
        <f ca="1">VLOOKUP(CONCATENATE($F2503," ",$G2503),AllocFactorMatrix,(Z$4+1),FALSE)*$E2509</f>
        <v>-182.72008955590445</v>
      </c>
      <c r="AA2503" s="47">
        <f ca="1">VLOOKUP(CONCATENATE($F2503," ",$G2503),AllocFactorMatrix,(AA$4+1),FALSE)*$E2509</f>
        <v>-3.6493888459561741</v>
      </c>
      <c r="AB2503" s="47">
        <f t="shared" ca="1" si="3554"/>
        <v>-186.36947840186062</v>
      </c>
      <c r="AC2503" s="47">
        <f ca="1">VLOOKUP(CONCATENATE($F2503," ",$G2503),AllocFactorMatrix,(AC$4+1),FALSE)*$E2509</f>
        <v>-2.410373586450461</v>
      </c>
      <c r="AD2503" s="47">
        <f ca="1">VLOOKUP(CONCATENATE($F2503," ",$G2503),AllocFactorMatrix,(AD$4+1),FALSE)*$E2509</f>
        <v>-10.70825184781493</v>
      </c>
      <c r="AE2503" s="47">
        <f ca="1">VLOOKUP(CONCATENATE($F2503," ",$G2503),AllocFactorMatrix,(AE$4+1),FALSE)*$E2509</f>
        <v>-2.1969826692077143</v>
      </c>
    </row>
    <row r="2504" spans="1:31" s="44" customFormat="1" hidden="1" outlineLevel="1">
      <c r="A2504" s="49"/>
      <c r="B2504" s="97"/>
      <c r="C2504" s="48"/>
      <c r="D2504" s="48"/>
      <c r="F2504" s="167" t="str">
        <f>F2509</f>
        <v>RB_GUP</v>
      </c>
      <c r="G2504" s="48" t="str">
        <f>$G$10</f>
        <v>SUBTRAN</v>
      </c>
      <c r="H2504" s="46">
        <f t="shared" ca="1" si="3564"/>
        <v>-2581.6814396219511</v>
      </c>
      <c r="I2504" s="47">
        <f t="shared" ref="I2504:N2504" ca="1" si="3569">VLOOKUP(CONCATENATE($F2504," ",$G2504),AllocFactorMatrix,(I$4+1),FALSE)*$E2509</f>
        <v>-1318.9040457985504</v>
      </c>
      <c r="J2504" s="47">
        <f t="shared" ca="1" si="3569"/>
        <v>-0.21476352088404152</v>
      </c>
      <c r="K2504" s="47">
        <f t="shared" ca="1" si="3569"/>
        <v>-0.39971178747842018</v>
      </c>
      <c r="L2504" s="47">
        <f t="shared" ca="1" si="3569"/>
        <v>-309.08696130758148</v>
      </c>
      <c r="M2504" s="47">
        <f t="shared" ca="1" si="3569"/>
        <v>-4.3197356428112279</v>
      </c>
      <c r="N2504" s="47">
        <f t="shared" ca="1" si="3569"/>
        <v>-0.78185208077011459</v>
      </c>
      <c r="O2504" s="47">
        <f t="shared" ca="1" si="3553"/>
        <v>-314.18854903116284</v>
      </c>
      <c r="P2504" s="47">
        <f ca="1">VLOOKUP(CONCATENATE($F2504," ",$G2504),AllocFactorMatrix,(P$4+1),FALSE)*$E2509</f>
        <v>-178.44625320892004</v>
      </c>
      <c r="Q2504" s="47">
        <f ca="1">VLOOKUP(CONCATENATE($F2504," ",$G2504),AllocFactorMatrix,(Q$4+1),FALSE)*$E2509</f>
        <v>-32.113144203513869</v>
      </c>
      <c r="R2504" s="47">
        <f ca="1">VLOOKUP(CONCATENATE($F2504," ",$G2504),AllocFactorMatrix,(R$4+1),FALSE)*$E2509</f>
        <v>-8.4294527610490988</v>
      </c>
      <c r="S2504" s="47">
        <f ca="1">VLOOKUP(CONCATENATE($F2504," ",$G2504),AllocFactorMatrix,(S$4+1),FALSE)*$E2509</f>
        <v>0</v>
      </c>
      <c r="T2504" s="47">
        <f t="shared" ca="1" si="3567"/>
        <v>-218.988850173483</v>
      </c>
      <c r="U2504" s="47">
        <f ca="1">VLOOKUP(CONCATENATE($F2504," ",$G2504),AllocFactorMatrix,(U$4+1),FALSE)*$E2509</f>
        <v>-8.0551800075691276</v>
      </c>
      <c r="V2504" s="47">
        <f ca="1">VLOOKUP(CONCATENATE($F2504," ",$G2504),AllocFactorMatrix,(V$4+1),FALSE)*$E2509</f>
        <v>-113.02198644977074</v>
      </c>
      <c r="W2504" s="47">
        <f ca="1">VLOOKUP(CONCATENATE($F2504," ",$G2504),AllocFactorMatrix,(W$4+1),FALSE)*$E2509</f>
        <v>-557.28557689923332</v>
      </c>
      <c r="X2504" s="47">
        <f ca="1">VLOOKUP(CONCATENATE($F2504," ",$G2504),AllocFactorMatrix,(X$4+1),FALSE)*$E2509</f>
        <v>0</v>
      </c>
      <c r="Y2504" s="47">
        <f t="shared" ca="1" si="3568"/>
        <v>-678.36274335657322</v>
      </c>
      <c r="Z2504" s="47">
        <f ca="1">VLOOKUP(CONCATENATE($F2504," ",$G2504),AllocFactorMatrix,(Z$4+1),FALSE)*$E2509</f>
        <v>-48.987795238272795</v>
      </c>
      <c r="AA2504" s="47">
        <f ca="1">VLOOKUP(CONCATENATE($F2504," ",$G2504),AllocFactorMatrix,(AA$4+1),FALSE)*$E2509</f>
        <v>-0.98360228223912327</v>
      </c>
      <c r="AB2504" s="47">
        <f t="shared" ca="1" si="3554"/>
        <v>-49.971397520511921</v>
      </c>
      <c r="AC2504" s="47">
        <f ca="1">VLOOKUP(CONCATENATE($F2504," ",$G2504),AllocFactorMatrix,(AC$4+1),FALSE)*$E2509</f>
        <v>-0.65137843330688661</v>
      </c>
      <c r="AD2504" s="47">
        <f ca="1">VLOOKUP(CONCATENATE($F2504," ",$G2504),AllocFactorMatrix,(AD$4+1),FALSE)*$E2509</f>
        <v>0</v>
      </c>
      <c r="AE2504" s="47">
        <f ca="1">VLOOKUP(CONCATENATE($F2504," ",$G2504),AllocFactorMatrix,(AE$4+1),FALSE)*$E2509</f>
        <v>0</v>
      </c>
    </row>
    <row r="2505" spans="1:31" s="44" customFormat="1" hidden="1" outlineLevel="1">
      <c r="A2505" s="49"/>
      <c r="B2505" s="97"/>
      <c r="C2505" s="48"/>
      <c r="D2505" s="48"/>
      <c r="F2505" s="167" t="str">
        <f>F2509</f>
        <v>RB_GUP</v>
      </c>
      <c r="G2505" s="48" t="str">
        <f>$G$11</f>
        <v>DISTPRI</v>
      </c>
      <c r="H2505" s="46">
        <f t="shared" ca="1" si="3564"/>
        <v>-10328.899958529784</v>
      </c>
      <c r="I2505" s="47">
        <f t="shared" ref="I2505:N2505" ca="1" si="3570">VLOOKUP(CONCATENATE($F2505," ",$G2505),AllocFactorMatrix,(I$4+1),FALSE)*$E2509</f>
        <v>-6762.3263138027023</v>
      </c>
      <c r="J2505" s="47">
        <f t="shared" ca="1" si="3570"/>
        <v>-1.1103837870703457</v>
      </c>
      <c r="K2505" s="47">
        <f t="shared" ca="1" si="3570"/>
        <v>-2.0545280600240634</v>
      </c>
      <c r="L2505" s="47">
        <f t="shared" ca="1" si="3570"/>
        <v>-1582.2048624917124</v>
      </c>
      <c r="M2505" s="47">
        <f t="shared" ca="1" si="3570"/>
        <v>-22.109625942331949</v>
      </c>
      <c r="N2505" s="47">
        <f t="shared" ca="1" si="3570"/>
        <v>0</v>
      </c>
      <c r="O2505" s="47">
        <f t="shared" ca="1" si="3553"/>
        <v>-1604.3144884340445</v>
      </c>
      <c r="P2505" s="47">
        <f ca="1">VLOOKUP(CONCATENATE($F2505," ",$G2505),AllocFactorMatrix,(P$4+1),FALSE)*$E2509</f>
        <v>-917.55338106349961</v>
      </c>
      <c r="Q2505" s="47">
        <f ca="1">VLOOKUP(CONCATENATE($F2505," ",$G2505),AllocFactorMatrix,(Q$4+1),FALSE)*$E2509</f>
        <v>-165.10856338791379</v>
      </c>
      <c r="R2505" s="47">
        <f ca="1">VLOOKUP(CONCATENATE($F2505," ",$G2505),AllocFactorMatrix,(R$4+1),FALSE)*$E2509</f>
        <v>0</v>
      </c>
      <c r="S2505" s="47">
        <f ca="1">VLOOKUP(CONCATENATE($F2505," ",$G2505),AllocFactorMatrix,(S$4+1),FALSE)*$E2509</f>
        <v>0</v>
      </c>
      <c r="T2505" s="47">
        <f t="shared" ca="1" si="3567"/>
        <v>-1082.6619444514133</v>
      </c>
      <c r="U2505" s="47">
        <f ca="1">VLOOKUP(CONCATENATE($F2505," ",$G2505),AllocFactorMatrix,(U$4+1),FALSE)*$E2509</f>
        <v>-41.55001900446296</v>
      </c>
      <c r="V2505" s="47">
        <f ca="1">VLOOKUP(CONCATENATE($F2505," ",$G2505),AllocFactorMatrix,(V$4+1),FALSE)*$E2509</f>
        <v>-574.54796269649887</v>
      </c>
      <c r="W2505" s="47">
        <f ca="1">VLOOKUP(CONCATENATE($F2505," ",$G2505),AllocFactorMatrix,(W$4+1),FALSE)*$E2509</f>
        <v>0</v>
      </c>
      <c r="X2505" s="47">
        <f ca="1">VLOOKUP(CONCATENATE($F2505," ",$G2505),AllocFactorMatrix,(X$4+1),FALSE)*$E2509</f>
        <v>0</v>
      </c>
      <c r="Y2505" s="47">
        <f t="shared" ca="1" si="3568"/>
        <v>-616.09798170096178</v>
      </c>
      <c r="Z2505" s="47">
        <f ca="1">VLOOKUP(CONCATENATE($F2505," ",$G2505),AllocFactorMatrix,(Z$4+1),FALSE)*$E2509</f>
        <v>-251.95685428532468</v>
      </c>
      <c r="AA2505" s="47">
        <f ca="1">VLOOKUP(CONCATENATE($F2505," ",$G2505),AllocFactorMatrix,(AA$4+1),FALSE)*$E2509</f>
        <v>-5.0571714038969313</v>
      </c>
      <c r="AB2505" s="47">
        <f t="shared" ca="1" si="3554"/>
        <v>-257.01402568922163</v>
      </c>
      <c r="AC2505" s="47">
        <f ca="1">VLOOKUP(CONCATENATE($F2505," ",$G2505),AllocFactorMatrix,(AC$4+1),FALSE)*$E2509</f>
        <v>-3.3202926043465828</v>
      </c>
      <c r="AD2505" s="47">
        <f ca="1">VLOOKUP(CONCATENATE($F2505," ",$G2505),AllocFactorMatrix,(AD$4+1),FALSE)*$E2509</f>
        <v>0</v>
      </c>
      <c r="AE2505" s="47">
        <f ca="1">VLOOKUP(CONCATENATE($F2505," ",$G2505),AllocFactorMatrix,(AE$4+1),FALSE)*$E2509</f>
        <v>0</v>
      </c>
    </row>
    <row r="2506" spans="1:31" s="44" customFormat="1" hidden="1" outlineLevel="1">
      <c r="A2506" s="49"/>
      <c r="B2506" s="97"/>
      <c r="C2506" s="48"/>
      <c r="D2506" s="48"/>
      <c r="F2506" s="167" t="str">
        <f>F2509</f>
        <v>RB_GUP</v>
      </c>
      <c r="G2506" s="48" t="str">
        <f>$G$12</f>
        <v>DISTSEC</v>
      </c>
      <c r="H2506" s="46">
        <f t="shared" ca="1" si="3564"/>
        <v>-4951.5355051199758</v>
      </c>
      <c r="I2506" s="47">
        <f t="shared" ref="I2506:N2506" ca="1" si="3571">VLOOKUP(CONCATENATE($F2506," ",$G2506),AllocFactorMatrix,(I$4+1),FALSE)*$E2509</f>
        <v>-3673.6489935100467</v>
      </c>
      <c r="J2506" s="47">
        <f t="shared" ca="1" si="3571"/>
        <v>-0.91067865054590724</v>
      </c>
      <c r="K2506" s="47">
        <f t="shared" ca="1" si="3571"/>
        <v>-1.1795798268882025</v>
      </c>
      <c r="L2506" s="47">
        <f t="shared" ca="1" si="3571"/>
        <v>-740.48571801534149</v>
      </c>
      <c r="M2506" s="47">
        <f t="shared" ca="1" si="3571"/>
        <v>0</v>
      </c>
      <c r="N2506" s="47">
        <f t="shared" ca="1" si="3571"/>
        <v>0</v>
      </c>
      <c r="O2506" s="47">
        <f t="shared" ca="1" si="3553"/>
        <v>-740.48571801534149</v>
      </c>
      <c r="P2506" s="47">
        <f ca="1">VLOOKUP(CONCATENATE($F2506," ",$G2506),AllocFactorMatrix,(P$4+1),FALSE)*$E2509</f>
        <v>-369.64589839619106</v>
      </c>
      <c r="Q2506" s="47">
        <f ca="1">VLOOKUP(CONCATENATE($F2506," ",$G2506),AllocFactorMatrix,(Q$4+1),FALSE)*$E2509</f>
        <v>0</v>
      </c>
      <c r="R2506" s="47">
        <f ca="1">VLOOKUP(CONCATENATE($F2506," ",$G2506),AllocFactorMatrix,(R$4+1),FALSE)*$E2509</f>
        <v>0</v>
      </c>
      <c r="S2506" s="47">
        <f ca="1">VLOOKUP(CONCATENATE($F2506," ",$G2506),AllocFactorMatrix,(S$4+1),FALSE)*$E2509</f>
        <v>0</v>
      </c>
      <c r="T2506" s="47">
        <f t="shared" ca="1" si="3567"/>
        <v>-369.64589839619106</v>
      </c>
      <c r="U2506" s="47">
        <f ca="1">VLOOKUP(CONCATENATE($F2506," ",$G2506),AllocFactorMatrix,(U$4+1),FALSE)*$E2509</f>
        <v>-13.843032558101369</v>
      </c>
      <c r="V2506" s="47">
        <f ca="1">VLOOKUP(CONCATENATE($F2506," ",$G2506),AllocFactorMatrix,(V$4+1),FALSE)*$E2509</f>
        <v>0</v>
      </c>
      <c r="W2506" s="47">
        <f ca="1">VLOOKUP(CONCATENATE($F2506," ",$G2506),AllocFactorMatrix,(W$4+1),FALSE)*$E2509</f>
        <v>0</v>
      </c>
      <c r="X2506" s="47">
        <f ca="1">VLOOKUP(CONCATENATE($F2506," ",$G2506),AllocFactorMatrix,(X$4+1),FALSE)*$E2509</f>
        <v>0</v>
      </c>
      <c r="Y2506" s="47">
        <f t="shared" ca="1" si="3568"/>
        <v>-13.843032558101369</v>
      </c>
      <c r="Z2506" s="47">
        <f ca="1">VLOOKUP(CONCATENATE($F2506," ",$G2506),AllocFactorMatrix,(Z$4+1),FALSE)*$E2509</f>
        <v>-104.61689899322452</v>
      </c>
      <c r="AA2506" s="47">
        <f ca="1">VLOOKUP(CONCATENATE($F2506," ",$G2506),AllocFactorMatrix,(AA$4+1),FALSE)*$E2509</f>
        <v>0</v>
      </c>
      <c r="AB2506" s="47">
        <f t="shared" ca="1" si="3554"/>
        <v>-104.61689899322452</v>
      </c>
      <c r="AC2506" s="47">
        <f ca="1">VLOOKUP(CONCATENATE($F2506," ",$G2506),AllocFactorMatrix,(AC$4+1),FALSE)*$E2509</f>
        <v>-1.236945411174559</v>
      </c>
      <c r="AD2506" s="47">
        <f ca="1">VLOOKUP(CONCATENATE($F2506," ",$G2506),AllocFactorMatrix,(AD$4+1),FALSE)*$E2509</f>
        <v>-38.072821221051143</v>
      </c>
      <c r="AE2506" s="47">
        <f ca="1">VLOOKUP(CONCATENATE($F2506," ",$G2506),AllocFactorMatrix,(AE$4+1),FALSE)*$E2509</f>
        <v>-7.8949385374097947</v>
      </c>
    </row>
    <row r="2507" spans="1:31" s="44" customFormat="1" hidden="1" outlineLevel="1">
      <c r="A2507" s="49"/>
      <c r="B2507" s="97"/>
      <c r="C2507" s="48"/>
      <c r="D2507" s="48"/>
      <c r="F2507" s="167" t="str">
        <f>F2509</f>
        <v>RB_GUP</v>
      </c>
      <c r="G2507" s="48" t="str">
        <f>$G$13</f>
        <v>ENERGY</v>
      </c>
      <c r="H2507" s="46">
        <f t="shared" ca="1" si="3564"/>
        <v>-320.56546857950354</v>
      </c>
      <c r="I2507" s="47">
        <f t="shared" ref="I2507:N2507" ca="1" si="3572">VLOOKUP(CONCATENATE($F2507," ",$G2507),AllocFactorMatrix,(I$4+1),FALSE)*$E2509</f>
        <v>-125.41277752928222</v>
      </c>
      <c r="J2507" s="47">
        <f t="shared" ca="1" si="3572"/>
        <v>-2.0069475595410682E-2</v>
      </c>
      <c r="K2507" s="47">
        <f t="shared" ca="1" si="3572"/>
        <v>-5.7868337326399608E-2</v>
      </c>
      <c r="L2507" s="47">
        <f t="shared" ca="1" si="3572"/>
        <v>-36.163249006923508</v>
      </c>
      <c r="M2507" s="47">
        <f t="shared" ca="1" si="3572"/>
        <v>-0.50436971386677854</v>
      </c>
      <c r="N2507" s="47">
        <f t="shared" ca="1" si="3572"/>
        <v>-7.0510458539520218E-2</v>
      </c>
      <c r="O2507" s="47">
        <f t="shared" ca="1" si="3553"/>
        <v>-36.73812917932981</v>
      </c>
      <c r="P2507" s="47">
        <f ca="1">VLOOKUP(CONCATENATE($F2507," ",$G2507),AllocFactorMatrix,(P$4+1),FALSE)*$E2509</f>
        <v>-23.444908697047246</v>
      </c>
      <c r="Q2507" s="47">
        <f ca="1">VLOOKUP(CONCATENATE($F2507," ",$G2507),AllocFactorMatrix,(Q$4+1),FALSE)*$E2509</f>
        <v>-4.1872229942700967</v>
      </c>
      <c r="R2507" s="47">
        <f ca="1">VLOOKUP(CONCATENATE($F2507," ",$G2507),AllocFactorMatrix,(R$4+1),FALSE)*$E2509</f>
        <v>-0.85267194419174552</v>
      </c>
      <c r="S2507" s="47">
        <f ca="1">VLOOKUP(CONCATENATE($F2507," ",$G2507),AllocFactorMatrix,(S$4+1),FALSE)*$E2509</f>
        <v>-3.2205707901985722E-2</v>
      </c>
      <c r="T2507" s="47">
        <f t="shared" ca="1" si="3567"/>
        <v>-28.517009343411075</v>
      </c>
      <c r="U2507" s="47">
        <f ca="1">VLOOKUP(CONCATENATE($F2507," ",$G2507),AllocFactorMatrix,(U$4+1),FALSE)*$E2509</f>
        <v>-1.2295963696602394</v>
      </c>
      <c r="V2507" s="47">
        <f ca="1">VLOOKUP(CONCATENATE($F2507," ",$G2507),AllocFactorMatrix,(V$4+1),FALSE)*$E2509</f>
        <v>-19.440152393311443</v>
      </c>
      <c r="W2507" s="47">
        <f ca="1">VLOOKUP(CONCATENATE($F2507," ",$G2507),AllocFactorMatrix,(W$4+1),FALSE)*$E2509</f>
        <v>-83.608931455088353</v>
      </c>
      <c r="X2507" s="47">
        <f ca="1">VLOOKUP(CONCATENATE($F2507," ",$G2507),AllocFactorMatrix,(X$4+1),FALSE)*$E2509</f>
        <v>-15.727713280339197</v>
      </c>
      <c r="Y2507" s="47">
        <f t="shared" ca="1" si="3568"/>
        <v>-120.00639349839923</v>
      </c>
      <c r="Z2507" s="47">
        <f ca="1">VLOOKUP(CONCATENATE($F2507," ",$G2507),AllocFactorMatrix,(Z$4+1),FALSE)*$E2509</f>
        <v>-6.4494522906169385</v>
      </c>
      <c r="AA2507" s="47">
        <f ca="1">VLOOKUP(CONCATENATE($F2507," ",$G2507),AllocFactorMatrix,(AA$4+1),FALSE)*$E2509</f>
        <v>-0.1294069736949581</v>
      </c>
      <c r="AB2507" s="47">
        <f t="shared" ca="1" si="3554"/>
        <v>-6.5788592643118964</v>
      </c>
      <c r="AC2507" s="47">
        <f ca="1">VLOOKUP(CONCATENATE($F2507," ",$G2507),AllocFactorMatrix,(AC$4+1),FALSE)*$E2509</f>
        <v>-0.11543157545401773</v>
      </c>
      <c r="AD2507" s="47">
        <f ca="1">VLOOKUP(CONCATENATE($F2507," ",$G2507),AllocFactorMatrix,(AD$4+1),FALSE)*$E2509</f>
        <v>-2.5856277570677877</v>
      </c>
      <c r="AE2507" s="47">
        <f ca="1">VLOOKUP(CONCATENATE($F2507," ",$G2507),AllocFactorMatrix,(AE$4+1),FALSE)*$E2509</f>
        <v>-0.53330261932568335</v>
      </c>
    </row>
    <row r="2508" spans="1:31" s="44" customFormat="1" hidden="1" outlineLevel="1">
      <c r="A2508" s="49"/>
      <c r="B2508" s="97"/>
      <c r="C2508" s="48"/>
      <c r="D2508" s="48"/>
      <c r="F2508" s="167" t="str">
        <f>F2509</f>
        <v>RB_GUP</v>
      </c>
      <c r="G2508" s="48" t="str">
        <f>$G$14</f>
        <v>CUSTOMER</v>
      </c>
      <c r="H2508" s="46">
        <f t="shared" ca="1" si="3564"/>
        <v>-2333.6267550724201</v>
      </c>
      <c r="I2508" s="47">
        <f t="shared" ref="I2508:N2508" ca="1" si="3573">VLOOKUP(CONCATENATE($F2508," ",$G2508),AllocFactorMatrix,(I$4+1),FALSE)*$E2509</f>
        <v>-1155.6265321190745</v>
      </c>
      <c r="J2508" s="47">
        <f t="shared" ca="1" si="3573"/>
        <v>-0.23319696975930904</v>
      </c>
      <c r="K2508" s="47">
        <f t="shared" ca="1" si="3573"/>
        <v>-0.1235930868014663</v>
      </c>
      <c r="L2508" s="47">
        <f t="shared" ca="1" si="3573"/>
        <v>-368.30357590256835</v>
      </c>
      <c r="M2508" s="47">
        <f t="shared" ca="1" si="3573"/>
        <v>-23.514734750096615</v>
      </c>
      <c r="N2508" s="47">
        <f t="shared" ca="1" si="3573"/>
        <v>-3.9548654831858427</v>
      </c>
      <c r="O2508" s="47">
        <f t="shared" ca="1" si="3553"/>
        <v>-395.77317613585086</v>
      </c>
      <c r="P2508" s="47">
        <f ca="1">VLOOKUP(CONCATENATE($F2508," ",$G2508),AllocFactorMatrix,(P$4+1),FALSE)*$E2509</f>
        <v>-28.683063580350151</v>
      </c>
      <c r="Q2508" s="47">
        <f ca="1">VLOOKUP(CONCATENATE($F2508," ",$G2508),AllocFactorMatrix,(Q$4+1),FALSE)*$E2509</f>
        <v>-8.3019734022020195</v>
      </c>
      <c r="R2508" s="47">
        <f ca="1">VLOOKUP(CONCATENATE($F2508," ",$G2508),AllocFactorMatrix,(R$4+1),FALSE)*$E2509</f>
        <v>-9.7248298328013192</v>
      </c>
      <c r="S2508" s="47">
        <f ca="1">VLOOKUP(CONCATENATE($F2508," ",$G2508),AllocFactorMatrix,(S$4+1),FALSE)*$E2509</f>
        <v>-1.2150937280057101</v>
      </c>
      <c r="T2508" s="47">
        <f t="shared" ca="1" si="3567"/>
        <v>-47.924960543359205</v>
      </c>
      <c r="U2508" s="47">
        <f ca="1">VLOOKUP(CONCATENATE($F2508," ",$G2508),AllocFactorMatrix,(U$4+1),FALSE)*$E2509</f>
        <v>-0.19016989448292276</v>
      </c>
      <c r="V2508" s="47">
        <f ca="1">VLOOKUP(CONCATENATE($F2508," ",$G2508),AllocFactorMatrix,(V$4+1),FALSE)*$E2509</f>
        <v>-5.8925063709492171</v>
      </c>
      <c r="W2508" s="47">
        <f ca="1">VLOOKUP(CONCATENATE($F2508," ",$G2508),AllocFactorMatrix,(W$4+1),FALSE)*$E2509</f>
        <v>-16.346572132252813</v>
      </c>
      <c r="X2508" s="47">
        <f ca="1">VLOOKUP(CONCATENATE($F2508," ",$G2508),AllocFactorMatrix,(X$4+1),FALSE)*$E2509</f>
        <v>-4.860544456921418</v>
      </c>
      <c r="Y2508" s="47">
        <f t="shared" ca="1" si="3568"/>
        <v>-27.289792854606368</v>
      </c>
      <c r="Z2508" s="47">
        <f ca="1">VLOOKUP(CONCATENATE($F2508," ",$G2508),AllocFactorMatrix,(Z$4+1),FALSE)*$E2509</f>
        <v>-5.8040413824749724</v>
      </c>
      <c r="AA2508" s="47">
        <f ca="1">VLOOKUP(CONCATENATE($F2508," ",$G2508),AllocFactorMatrix,(AA$4+1),FALSE)*$E2509</f>
        <v>-0.10868008633258743</v>
      </c>
      <c r="AB2508" s="47">
        <f t="shared" ca="1" si="3554"/>
        <v>-5.9127214688075602</v>
      </c>
      <c r="AC2508" s="47">
        <f ca="1">VLOOKUP(CONCATENATE($F2508," ",$G2508),AllocFactorMatrix,(AC$4+1),FALSE)*$E2509</f>
        <v>-0.56147421679916831</v>
      </c>
      <c r="AD2508" s="47">
        <f ca="1">VLOOKUP(CONCATENATE($F2508," ",$G2508),AllocFactorMatrix,(AD$4+1),FALSE)*$E2509</f>
        <v>-617.02763857781554</v>
      </c>
      <c r="AE2508" s="47">
        <f ca="1">VLOOKUP(CONCATENATE($F2508," ",$G2508),AllocFactorMatrix,(AE$4+1),FALSE)*$E2509</f>
        <v>-83.153669099546079</v>
      </c>
    </row>
    <row r="2509" spans="1:31" s="44" customFormat="1" collapsed="1">
      <c r="A2509" s="49"/>
      <c r="B2509" s="97"/>
      <c r="C2509" s="48"/>
      <c r="D2509" s="96" t="s">
        <v>406</v>
      </c>
      <c r="E2509" s="54">
        <v>-47011</v>
      </c>
      <c r="F2509" s="88" t="s">
        <v>71</v>
      </c>
      <c r="G2509" s="48" t="str">
        <f>$G$15</f>
        <v>TOTAL</v>
      </c>
      <c r="H2509" s="46">
        <f t="shared" ca="1" si="3564"/>
        <v>-47011.000000000015</v>
      </c>
      <c r="I2509" s="47">
        <f t="shared" ref="I2509:N2509" ca="1" si="3574">VLOOKUP(CONCATENATE($F2509," ",$G2509),AllocFactorMatrix,(I$4+1),FALSE)*$E2509</f>
        <v>-26661.36794472994</v>
      </c>
      <c r="J2509" s="47">
        <f t="shared" ca="1" si="3574"/>
        <v>-5.5373389808045337</v>
      </c>
      <c r="K2509" s="47">
        <f t="shared" ca="1" si="3574"/>
        <v>-9.1525435051853172</v>
      </c>
      <c r="L2509" s="47">
        <f t="shared" ca="1" si="3574"/>
        <v>-6211.8934071954864</v>
      </c>
      <c r="M2509" s="47">
        <f t="shared" ca="1" si="3574"/>
        <v>-94.637582030282914</v>
      </c>
      <c r="N2509" s="47">
        <f t="shared" ca="1" si="3574"/>
        <v>-10.961610027056741</v>
      </c>
      <c r="O2509" s="47">
        <f t="shared" ca="1" si="3553"/>
        <v>-6317.492599252826</v>
      </c>
      <c r="P2509" s="47">
        <f ca="1">VLOOKUP(CONCATENATE($F2509," ",$G2509),AllocFactorMatrix,(P$4+1),FALSE)*$E2509</f>
        <v>-3406.62639926475</v>
      </c>
      <c r="Q2509" s="47">
        <f ca="1">VLOOKUP(CONCATENATE($F2509," ",$G2509),AllocFactorMatrix,(Q$4+1),FALSE)*$E2509</f>
        <v>-548.68251523584593</v>
      </c>
      <c r="R2509" s="47">
        <f ca="1">VLOOKUP(CONCATENATE($F2509," ",$G2509),AllocFactorMatrix,(R$4+1),FALSE)*$E2509</f>
        <v>-87.74693815652482</v>
      </c>
      <c r="S2509" s="47">
        <f ca="1">VLOOKUP(CONCATENATE($F2509," ",$G2509),AllocFactorMatrix,(S$4+1),FALSE)*$E2509</f>
        <v>-3.8576692280887706</v>
      </c>
      <c r="T2509" s="47">
        <f t="shared" ca="1" si="3567"/>
        <v>-4046.9135218852098</v>
      </c>
      <c r="U2509" s="47">
        <f ca="1">VLOOKUP(CONCATENATE($F2509," ",$G2509),AllocFactorMatrix,(U$4+1),FALSE)*$E2509</f>
        <v>-154.45221090559446</v>
      </c>
      <c r="V2509" s="47">
        <f ca="1">VLOOKUP(CONCATENATE($F2509," ",$G2509),AllocFactorMatrix,(V$4+1),FALSE)*$E2509</f>
        <v>-1922.3412147421893</v>
      </c>
      <c r="W2509" s="47">
        <f ca="1">VLOOKUP(CONCATENATE($F2509," ",$G2509),AllocFactorMatrix,(W$4+1),FALSE)*$E2509</f>
        <v>-5282.8582468764389</v>
      </c>
      <c r="X2509" s="47">
        <f ca="1">VLOOKUP(CONCATENATE($F2509," ",$G2509),AllocFactorMatrix,(X$4+1),FALSE)*$E2509</f>
        <v>-858.56170859490601</v>
      </c>
      <c r="Y2509" s="47">
        <f t="shared" ca="1" si="3568"/>
        <v>-8218.2133811191288</v>
      </c>
      <c r="Z2509" s="47">
        <f ca="1">VLOOKUP(CONCATENATE($F2509," ",$G2509),AllocFactorMatrix,(Z$4+1),FALSE)*$E2509</f>
        <v>-937.0024663406914</v>
      </c>
      <c r="AA2509" s="47">
        <f ca="1">VLOOKUP(CONCATENATE($F2509," ",$G2509),AllocFactorMatrix,(AA$4+1),FALSE)*$E2509</f>
        <v>-16.648365266775507</v>
      </c>
      <c r="AB2509" s="47">
        <f t="shared" ca="1" si="3554"/>
        <v>-953.6508316074669</v>
      </c>
      <c r="AC2509" s="47">
        <f ca="1">VLOOKUP(CONCATENATE($F2509," ",$G2509),AllocFactorMatrix,(AC$4+1),FALSE)*$E2509</f>
        <v>-12.734444308883729</v>
      </c>
      <c r="AD2509" s="47">
        <f ca="1">VLOOKUP(CONCATENATE($F2509," ",$G2509),AllocFactorMatrix,(AD$4+1),FALSE)*$E2509</f>
        <v>-688.11289890184196</v>
      </c>
      <c r="AE2509" s="47">
        <f ca="1">VLOOKUP(CONCATENATE($F2509," ",$G2509),AllocFactorMatrix,(AE$4+1),FALSE)*$E2509</f>
        <v>-97.824495708719525</v>
      </c>
    </row>
    <row r="2510" spans="1:31" s="44" customFormat="1" hidden="1" outlineLevel="1">
      <c r="A2510" s="49"/>
      <c r="B2510" s="97"/>
      <c r="C2510" s="48"/>
      <c r="D2510" s="48"/>
      <c r="F2510" s="167" t="str">
        <f>F2517</f>
        <v>RB_GUP</v>
      </c>
      <c r="G2510" s="48" t="str">
        <f>$G$8</f>
        <v>PRODUCTION</v>
      </c>
      <c r="H2510" s="46">
        <f t="shared" ca="1" si="3564"/>
        <v>646832.76778429095</v>
      </c>
      <c r="I2510" s="47">
        <f t="shared" ref="I2510:N2510" ca="1" si="3575">VLOOKUP(CONCATENATE($F2510," ",$G2510),AllocFactorMatrix,(I$4+1),FALSE)*$E2517</f>
        <v>332647.28822774801</v>
      </c>
      <c r="J2510" s="47">
        <f t="shared" ca="1" si="3575"/>
        <v>74.41890074138874</v>
      </c>
      <c r="K2510" s="47">
        <f t="shared" ca="1" si="3575"/>
        <v>130.30218889639954</v>
      </c>
      <c r="L2510" s="47">
        <f t="shared" ca="1" si="3575"/>
        <v>77529.263058773242</v>
      </c>
      <c r="M2510" s="47">
        <f t="shared" ca="1" si="3575"/>
        <v>1078.8187087357587</v>
      </c>
      <c r="N2510" s="47">
        <f t="shared" ca="1" si="3575"/>
        <v>150.25108105931892</v>
      </c>
      <c r="O2510" s="47">
        <f t="shared" ca="1" si="3553"/>
        <v>78758.332848568331</v>
      </c>
      <c r="P2510" s="47">
        <f ca="1">VLOOKUP(CONCATENATE($F2510," ",$G2510),AllocFactorMatrix,(P$4+1),FALSE)*$E2517</f>
        <v>46113.84036984983</v>
      </c>
      <c r="Q2510" s="47">
        <f ca="1">VLOOKUP(CONCATENATE($F2510," ",$G2510),AllocFactorMatrix,(Q$4+1),FALSE)*$E2517</f>
        <v>8275.5426947297328</v>
      </c>
      <c r="R2510" s="47">
        <f ca="1">VLOOKUP(CONCATENATE($F2510," ",$G2510),AllocFactorMatrix,(R$4+1),FALSE)*$E2517</f>
        <v>1678.1956081085318</v>
      </c>
      <c r="S2510" s="47">
        <f ca="1">VLOOKUP(CONCATENATE($F2510," ",$G2510),AllocFactorMatrix,(S$4+1),FALSE)*$E2517</f>
        <v>63.728719300997675</v>
      </c>
      <c r="T2510" s="47">
        <f ca="1">SUBTOTAL(9,P2510:S2510)</f>
        <v>56131.307391989089</v>
      </c>
      <c r="U2510" s="47">
        <f ca="1">VLOOKUP(CONCATENATE($F2510," ",$G2510),AllocFactorMatrix,(U$4+1),FALSE)*$E2517</f>
        <v>2187.079848120904</v>
      </c>
      <c r="V2510" s="47">
        <f ca="1">VLOOKUP(CONCATENATE($F2510," ",$G2510),AllocFactorMatrix,(V$4+1),FALSE)*$E2517</f>
        <v>29526.840878036757</v>
      </c>
      <c r="W2510" s="47">
        <f ca="1">VLOOKUP(CONCATENATE($F2510," ",$G2510),AllocFactorMatrix,(W$4+1),FALSE)*$E2517</f>
        <v>112928.31340360816</v>
      </c>
      <c r="X2510" s="47">
        <f ca="1">VLOOKUP(CONCATENATE($F2510," ",$G2510),AllocFactorMatrix,(X$4+1),FALSE)*$E2517</f>
        <v>20458.011348183274</v>
      </c>
      <c r="Y2510" s="47">
        <f ca="1">SUBTOTAL(9,U2510:X2510)</f>
        <v>165100.24547794909</v>
      </c>
      <c r="Z2510" s="47">
        <f ca="1">VLOOKUP(CONCATENATE($F2510," ",$G2510),AllocFactorMatrix,(Z$4+1),FALSE)*$E2517</f>
        <v>12675.272950759672</v>
      </c>
      <c r="AA2510" s="47">
        <f ca="1">VLOOKUP(CONCATENATE($F2510," ",$G2510),AllocFactorMatrix,(AA$4+1),FALSE)*$E2517</f>
        <v>253.15771154873312</v>
      </c>
      <c r="AB2510" s="47">
        <f t="shared" ca="1" si="3554"/>
        <v>12928.430662308405</v>
      </c>
      <c r="AC2510" s="47">
        <f ca="1">VLOOKUP(CONCATENATE($F2510," ",$G2510),AllocFactorMatrix,(AC$4+1),FALSE)*$E2517</f>
        <v>167.2073563219958</v>
      </c>
      <c r="AD2510" s="47">
        <f ca="1">VLOOKUP(CONCATENATE($F2510," ",$G2510),AllocFactorMatrix,(AD$4+1),FALSE)*$E2517</f>
        <v>742.8302784133831</v>
      </c>
      <c r="AE2510" s="47">
        <f ca="1">VLOOKUP(CONCATENATE($F2510," ",$G2510),AllocFactorMatrix,(AE$4+1),FALSE)*$E2517</f>
        <v>152.4044513549575</v>
      </c>
    </row>
    <row r="2511" spans="1:31" s="44" customFormat="1" hidden="1" outlineLevel="1">
      <c r="A2511" s="49"/>
      <c r="B2511" s="97"/>
      <c r="C2511" s="48"/>
      <c r="D2511" s="48"/>
      <c r="F2511" s="167" t="str">
        <f>F2517</f>
        <v>RB_GUP</v>
      </c>
      <c r="G2511" s="48" t="str">
        <f>$G$9</f>
        <v>BULKTRAN</v>
      </c>
      <c r="H2511" s="46">
        <f t="shared" ca="1" si="3564"/>
        <v>351265.42491723993</v>
      </c>
      <c r="I2511" s="47">
        <f t="shared" ref="I2511:N2511" ca="1" si="3576">VLOOKUP(CONCATENATE($F2511," ",$G2511),AllocFactorMatrix,(I$4+1),FALSE)*$E2517</f>
        <v>180645.59630636146</v>
      </c>
      <c r="J2511" s="47">
        <f t="shared" ca="1" si="3576"/>
        <v>40.41351658844124</v>
      </c>
      <c r="K2511" s="47">
        <f t="shared" ca="1" si="3576"/>
        <v>70.761185935472085</v>
      </c>
      <c r="L2511" s="47">
        <f t="shared" ca="1" si="3576"/>
        <v>42102.612743549755</v>
      </c>
      <c r="M2511" s="47">
        <f t="shared" ca="1" si="3576"/>
        <v>585.85732047994975</v>
      </c>
      <c r="N2511" s="47">
        <f t="shared" ca="1" si="3576"/>
        <v>81.594520966162591</v>
      </c>
      <c r="O2511" s="47">
        <f t="shared" ca="1" si="3553"/>
        <v>42770.064584995867</v>
      </c>
      <c r="P2511" s="47">
        <f ca="1">VLOOKUP(CONCATENATE($F2511," ",$G2511),AllocFactorMatrix,(P$4+1),FALSE)*$E2517</f>
        <v>25042.327072525371</v>
      </c>
      <c r="Q2511" s="47">
        <f ca="1">VLOOKUP(CONCATENATE($F2511," ",$G2511),AllocFactorMatrix,(Q$4+1),FALSE)*$E2517</f>
        <v>4494.0704396324145</v>
      </c>
      <c r="R2511" s="47">
        <f ca="1">VLOOKUP(CONCATENATE($F2511," ",$G2511),AllocFactorMatrix,(R$4+1),FALSE)*$E2517</f>
        <v>911.35162399978469</v>
      </c>
      <c r="S2511" s="47">
        <f ca="1">VLOOKUP(CONCATENATE($F2511," ",$G2511),AllocFactorMatrix,(S$4+1),FALSE)*$E2517</f>
        <v>34.608165788165117</v>
      </c>
      <c r="T2511" s="47">
        <f t="shared" ref="T2511:T2517" ca="1" si="3577">SUBTOTAL(9,P2511:S2511)</f>
        <v>30482.357301945736</v>
      </c>
      <c r="U2511" s="47">
        <f ca="1">VLOOKUP(CONCATENATE($F2511," ",$G2511),AllocFactorMatrix,(U$4+1),FALSE)*$E2517</f>
        <v>1187.7034844875393</v>
      </c>
      <c r="V2511" s="47">
        <f ca="1">VLOOKUP(CONCATENATE($F2511," ",$G2511),AllocFactorMatrix,(V$4+1),FALSE)*$E2517</f>
        <v>16034.682879495265</v>
      </c>
      <c r="W2511" s="47">
        <f ca="1">VLOOKUP(CONCATENATE($F2511," ",$G2511),AllocFactorMatrix,(W$4+1),FALSE)*$E2517</f>
        <v>61326.225213955586</v>
      </c>
      <c r="X2511" s="47">
        <f ca="1">VLOOKUP(CONCATENATE($F2511," ",$G2511),AllocFactorMatrix,(X$4+1),FALSE)*$E2517</f>
        <v>11109.814479246976</v>
      </c>
      <c r="Y2511" s="47">
        <f t="shared" ref="Y2511:Y2517" ca="1" si="3578">SUBTOTAL(9,U2511:X2511)</f>
        <v>89658.426057185367</v>
      </c>
      <c r="Z2511" s="47">
        <f ca="1">VLOOKUP(CONCATENATE($F2511," ",$G2511),AllocFactorMatrix,(Z$4+1),FALSE)*$E2517</f>
        <v>6883.363615362473</v>
      </c>
      <c r="AA2511" s="47">
        <f ca="1">VLOOKUP(CONCATENATE($F2511," ",$G2511),AllocFactorMatrix,(AA$4+1),FALSE)*$E2517</f>
        <v>137.47842649167879</v>
      </c>
      <c r="AB2511" s="47">
        <f t="shared" ca="1" si="3554"/>
        <v>7020.8420418541518</v>
      </c>
      <c r="AC2511" s="47">
        <f ca="1">VLOOKUP(CONCATENATE($F2511," ",$G2511),AllocFactorMatrix,(AC$4+1),FALSE)*$E2517</f>
        <v>90.802702016668945</v>
      </c>
      <c r="AD2511" s="47">
        <f ca="1">VLOOKUP(CONCATENATE($F2511," ",$G2511),AllocFactorMatrix,(AD$4+1),FALSE)*$E2517</f>
        <v>403.39730202920873</v>
      </c>
      <c r="AE2511" s="47">
        <f ca="1">VLOOKUP(CONCATENATE($F2511," ",$G2511),AllocFactorMatrix,(AE$4+1),FALSE)*$E2517</f>
        <v>82.763918327543493</v>
      </c>
    </row>
    <row r="2512" spans="1:31" s="44" customFormat="1" hidden="1" outlineLevel="1">
      <c r="A2512" s="49"/>
      <c r="B2512" s="97"/>
      <c r="C2512" s="48"/>
      <c r="D2512" s="48"/>
      <c r="F2512" s="167" t="str">
        <f>F2517</f>
        <v>RB_GUP</v>
      </c>
      <c r="G2512" s="48" t="str">
        <f>$G$10</f>
        <v>SUBTRAN</v>
      </c>
      <c r="H2512" s="46">
        <f t="shared" ca="1" si="3564"/>
        <v>97256.148084982749</v>
      </c>
      <c r="I2512" s="47">
        <f t="shared" ref="I2512:N2512" ca="1" si="3579">VLOOKUP(CONCATENATE($F2512," ",$G2512),AllocFactorMatrix,(I$4+1),FALSE)*$E2517</f>
        <v>49685.265276900354</v>
      </c>
      <c r="J2512" s="47">
        <f t="shared" ca="1" si="3579"/>
        <v>8.0904919056974052</v>
      </c>
      <c r="K2512" s="47">
        <f t="shared" ca="1" si="3579"/>
        <v>15.057794582125887</v>
      </c>
      <c r="L2512" s="47">
        <f t="shared" ca="1" si="3579"/>
        <v>11643.809657813319</v>
      </c>
      <c r="M2512" s="47">
        <f t="shared" ca="1" si="3579"/>
        <v>162.7314830240044</v>
      </c>
      <c r="N2512" s="47">
        <f t="shared" ca="1" si="3579"/>
        <v>29.453642335928578</v>
      </c>
      <c r="O2512" s="47">
        <f t="shared" ca="1" si="3553"/>
        <v>11835.994783173252</v>
      </c>
      <c r="P2512" s="47">
        <f ca="1">VLOOKUP(CONCATENATE($F2512," ",$G2512),AllocFactorMatrix,(P$4+1),FALSE)*$E2517</f>
        <v>6722.3612336301385</v>
      </c>
      <c r="Q2512" s="47">
        <f ca="1">VLOOKUP(CONCATENATE($F2512," ",$G2512),AllocFactorMatrix,(Q$4+1),FALSE)*$E2517</f>
        <v>1209.7544879854331</v>
      </c>
      <c r="R2512" s="47">
        <f ca="1">VLOOKUP(CONCATENATE($F2512," ",$G2512),AllocFactorMatrix,(R$4+1),FALSE)*$E2517</f>
        <v>317.55122588788782</v>
      </c>
      <c r="S2512" s="47">
        <f ca="1">VLOOKUP(CONCATENATE($F2512," ",$G2512),AllocFactorMatrix,(S$4+1),FALSE)*$E2517</f>
        <v>0</v>
      </c>
      <c r="T2512" s="47">
        <f t="shared" ca="1" si="3577"/>
        <v>8249.6669475034596</v>
      </c>
      <c r="U2512" s="47">
        <f ca="1">VLOOKUP(CONCATENATE($F2512," ",$G2512),AllocFactorMatrix,(U$4+1),FALSE)*$E2517</f>
        <v>303.45176118322905</v>
      </c>
      <c r="V2512" s="47">
        <f ca="1">VLOOKUP(CONCATENATE($F2512," ",$G2512),AllocFactorMatrix,(V$4+1),FALSE)*$E2517</f>
        <v>4257.7224603773884</v>
      </c>
      <c r="W2512" s="47">
        <f ca="1">VLOOKUP(CONCATENATE($F2512," ",$G2512),AllocFactorMatrix,(W$4+1),FALSE)*$E2517</f>
        <v>20993.856081823</v>
      </c>
      <c r="X2512" s="47">
        <f ca="1">VLOOKUP(CONCATENATE($F2512," ",$G2512),AllocFactorMatrix,(X$4+1),FALSE)*$E2517</f>
        <v>0</v>
      </c>
      <c r="Y2512" s="47">
        <f t="shared" ca="1" si="3578"/>
        <v>25555.030303383617</v>
      </c>
      <c r="Z2512" s="47">
        <f ca="1">VLOOKUP(CONCATENATE($F2512," ",$G2512),AllocFactorMatrix,(Z$4+1),FALSE)*$E2517</f>
        <v>1845.4500988890175</v>
      </c>
      <c r="AA2512" s="47">
        <f ca="1">VLOOKUP(CONCATENATE($F2512," ",$G2512),AllocFactorMatrix,(AA$4+1),FALSE)*$E2517</f>
        <v>37.053901286978039</v>
      </c>
      <c r="AB2512" s="47">
        <f t="shared" ca="1" si="3554"/>
        <v>1882.5040001759955</v>
      </c>
      <c r="AC2512" s="47">
        <f ca="1">VLOOKUP(CONCATENATE($F2512," ",$G2512),AllocFactorMatrix,(AC$4+1),FALSE)*$E2517</f>
        <v>24.538487358198363</v>
      </c>
      <c r="AD2512" s="47">
        <f ca="1">VLOOKUP(CONCATENATE($F2512," ",$G2512),AllocFactorMatrix,(AD$4+1),FALSE)*$E2517</f>
        <v>0</v>
      </c>
      <c r="AE2512" s="47">
        <f ca="1">VLOOKUP(CONCATENATE($F2512," ",$G2512),AllocFactorMatrix,(AE$4+1),FALSE)*$E2517</f>
        <v>0</v>
      </c>
    </row>
    <row r="2513" spans="1:31" s="44" customFormat="1" hidden="1" outlineLevel="1">
      <c r="A2513" s="49"/>
      <c r="B2513" s="97"/>
      <c r="C2513" s="48"/>
      <c r="D2513" s="48"/>
      <c r="F2513" s="167" t="str">
        <f>F2517</f>
        <v>RB_GUP</v>
      </c>
      <c r="G2513" s="48" t="str">
        <f>$G$11</f>
        <v>DISTPRI</v>
      </c>
      <c r="H2513" s="46">
        <f t="shared" ca="1" si="3564"/>
        <v>389106.49799955421</v>
      </c>
      <c r="I2513" s="47">
        <f t="shared" ref="I2513:N2513" ca="1" si="3580">VLOOKUP(CONCATENATE($F2513," ",$G2513),AllocFactorMatrix,(I$4+1),FALSE)*$E2517</f>
        <v>254747.85513059972</v>
      </c>
      <c r="J2513" s="47">
        <f t="shared" ca="1" si="3580"/>
        <v>41.82996723340554</v>
      </c>
      <c r="K2513" s="47">
        <f t="shared" ca="1" si="3580"/>
        <v>77.397420992309804</v>
      </c>
      <c r="L2513" s="47">
        <f t="shared" ca="1" si="3580"/>
        <v>59604.236233656709</v>
      </c>
      <c r="M2513" s="47">
        <f t="shared" ca="1" si="3580"/>
        <v>832.9056489114671</v>
      </c>
      <c r="N2513" s="47">
        <f t="shared" ca="1" si="3580"/>
        <v>0</v>
      </c>
      <c r="O2513" s="47">
        <f t="shared" ca="1" si="3553"/>
        <v>60437.141882568176</v>
      </c>
      <c r="P2513" s="47">
        <f ca="1">VLOOKUP(CONCATENATE($F2513," ",$G2513),AllocFactorMatrix,(P$4+1),FALSE)*$E2517</f>
        <v>34565.731517075103</v>
      </c>
      <c r="Q2513" s="47">
        <f ca="1">VLOOKUP(CONCATENATE($F2513," ",$G2513),AllocFactorMatrix,(Q$4+1),FALSE)*$E2517</f>
        <v>6219.9087170511357</v>
      </c>
      <c r="R2513" s="47">
        <f ca="1">VLOOKUP(CONCATENATE($F2513," ",$G2513),AllocFactorMatrix,(R$4+1),FALSE)*$E2517</f>
        <v>0</v>
      </c>
      <c r="S2513" s="47">
        <f ca="1">VLOOKUP(CONCATENATE($F2513," ",$G2513),AllocFactorMatrix,(S$4+1),FALSE)*$E2517</f>
        <v>0</v>
      </c>
      <c r="T2513" s="47">
        <f t="shared" ca="1" si="3577"/>
        <v>40785.640234126236</v>
      </c>
      <c r="U2513" s="47">
        <f ca="1">VLOOKUP(CONCATENATE($F2513," ",$G2513),AllocFactorMatrix,(U$4+1),FALSE)*$E2517</f>
        <v>1565.2569442586378</v>
      </c>
      <c r="V2513" s="47">
        <f ca="1">VLOOKUP(CONCATENATE($F2513," ",$G2513),AllocFactorMatrix,(V$4+1),FALSE)*$E2517</f>
        <v>21644.158293254946</v>
      </c>
      <c r="W2513" s="47">
        <f ca="1">VLOOKUP(CONCATENATE($F2513," ",$G2513),AllocFactorMatrix,(W$4+1),FALSE)*$E2517</f>
        <v>0</v>
      </c>
      <c r="X2513" s="47">
        <f ca="1">VLOOKUP(CONCATENATE($F2513," ",$G2513),AllocFactorMatrix,(X$4+1),FALSE)*$E2517</f>
        <v>0</v>
      </c>
      <c r="Y2513" s="47">
        <f t="shared" ca="1" si="3578"/>
        <v>23209.415237513585</v>
      </c>
      <c r="Z2513" s="47">
        <f ca="1">VLOOKUP(CONCATENATE($F2513," ",$G2513),AllocFactorMatrix,(Z$4+1),FALSE)*$E2517</f>
        <v>9491.6254016948933</v>
      </c>
      <c r="AA2513" s="47">
        <f ca="1">VLOOKUP(CONCATENATE($F2513," ",$G2513),AllocFactorMatrix,(AA$4+1),FALSE)*$E2517</f>
        <v>190.51189019686439</v>
      </c>
      <c r="AB2513" s="47">
        <f t="shared" ca="1" si="3554"/>
        <v>9682.1372918917568</v>
      </c>
      <c r="AC2513" s="47">
        <f ca="1">VLOOKUP(CONCATENATE($F2513," ",$G2513),AllocFactorMatrix,(AC$4+1),FALSE)*$E2517</f>
        <v>125.08083462888081</v>
      </c>
      <c r="AD2513" s="47">
        <f ca="1">VLOOKUP(CONCATENATE($F2513," ",$G2513),AllocFactorMatrix,(AD$4+1),FALSE)*$E2517</f>
        <v>0</v>
      </c>
      <c r="AE2513" s="47">
        <f ca="1">VLOOKUP(CONCATENATE($F2513," ",$G2513),AllocFactorMatrix,(AE$4+1),FALSE)*$E2517</f>
        <v>0</v>
      </c>
    </row>
    <row r="2514" spans="1:31" s="44" customFormat="1" hidden="1" outlineLevel="1">
      <c r="A2514" s="49"/>
      <c r="B2514" s="97"/>
      <c r="C2514" s="48"/>
      <c r="D2514" s="48"/>
      <c r="F2514" s="167" t="str">
        <f>F2517</f>
        <v>RB_GUP</v>
      </c>
      <c r="G2514" s="48" t="str">
        <f>$G$12</f>
        <v>DISTSEC</v>
      </c>
      <c r="H2514" s="46">
        <f t="shared" ca="1" si="3564"/>
        <v>186532.41369876999</v>
      </c>
      <c r="I2514" s="47">
        <f t="shared" ref="I2514:N2514" ca="1" si="3581">VLOOKUP(CONCATENATE($F2514," ",$G2514),AllocFactorMatrix,(I$4+1),FALSE)*$E2517</f>
        <v>138392.34579514191</v>
      </c>
      <c r="J2514" s="47">
        <f t="shared" ca="1" si="3581"/>
        <v>34.306749212363947</v>
      </c>
      <c r="K2514" s="47">
        <f t="shared" ca="1" si="3581"/>
        <v>44.436694845935968</v>
      </c>
      <c r="L2514" s="47">
        <f t="shared" ca="1" si="3581"/>
        <v>27895.30402196353</v>
      </c>
      <c r="M2514" s="47">
        <f t="shared" ca="1" si="3581"/>
        <v>0</v>
      </c>
      <c r="N2514" s="47">
        <f t="shared" ca="1" si="3581"/>
        <v>0</v>
      </c>
      <c r="O2514" s="47">
        <f t="shared" ca="1" si="3553"/>
        <v>27895.30402196353</v>
      </c>
      <c r="P2514" s="47">
        <f ca="1">VLOOKUP(CONCATENATE($F2514," ",$G2514),AllocFactorMatrix,(P$4+1),FALSE)*$E2517</f>
        <v>13925.163531675242</v>
      </c>
      <c r="Q2514" s="47">
        <f ca="1">VLOOKUP(CONCATENATE($F2514," ",$G2514),AllocFactorMatrix,(Q$4+1),FALSE)*$E2517</f>
        <v>0</v>
      </c>
      <c r="R2514" s="47">
        <f ca="1">VLOOKUP(CONCATENATE($F2514," ",$G2514),AllocFactorMatrix,(R$4+1),FALSE)*$E2517</f>
        <v>0</v>
      </c>
      <c r="S2514" s="47">
        <f ca="1">VLOOKUP(CONCATENATE($F2514," ",$G2514),AllocFactorMatrix,(S$4+1),FALSE)*$E2517</f>
        <v>0</v>
      </c>
      <c r="T2514" s="47">
        <f t="shared" ca="1" si="3577"/>
        <v>13925.163531675242</v>
      </c>
      <c r="U2514" s="47">
        <f ca="1">VLOOKUP(CONCATENATE($F2514," ",$G2514),AllocFactorMatrix,(U$4+1),FALSE)*$E2517</f>
        <v>521.48960121628818</v>
      </c>
      <c r="V2514" s="47">
        <f ca="1">VLOOKUP(CONCATENATE($F2514," ",$G2514),AllocFactorMatrix,(V$4+1),FALSE)*$E2517</f>
        <v>0</v>
      </c>
      <c r="W2514" s="47">
        <f ca="1">VLOOKUP(CONCATENATE($F2514," ",$G2514),AllocFactorMatrix,(W$4+1),FALSE)*$E2517</f>
        <v>0</v>
      </c>
      <c r="X2514" s="47">
        <f ca="1">VLOOKUP(CONCATENATE($F2514," ",$G2514),AllocFactorMatrix,(X$4+1),FALSE)*$E2517</f>
        <v>0</v>
      </c>
      <c r="Y2514" s="47">
        <f t="shared" ca="1" si="3578"/>
        <v>521.48960121628818</v>
      </c>
      <c r="Z2514" s="47">
        <f ca="1">VLOOKUP(CONCATENATE($F2514," ",$G2514),AllocFactorMatrix,(Z$4+1),FALSE)*$E2517</f>
        <v>3941.089115226644</v>
      </c>
      <c r="AA2514" s="47">
        <f ca="1">VLOOKUP(CONCATENATE($F2514," ",$G2514),AllocFactorMatrix,(AA$4+1),FALSE)*$E2517</f>
        <v>0</v>
      </c>
      <c r="AB2514" s="47">
        <f t="shared" ca="1" si="3554"/>
        <v>3941.089115226644</v>
      </c>
      <c r="AC2514" s="47">
        <f ca="1">VLOOKUP(CONCATENATE($F2514," ",$G2514),AllocFactorMatrix,(AC$4+1),FALSE)*$E2517</f>
        <v>46.59774991443134</v>
      </c>
      <c r="AD2514" s="47">
        <f ca="1">VLOOKUP(CONCATENATE($F2514," ",$G2514),AllocFactorMatrix,(AD$4+1),FALSE)*$E2517</f>
        <v>1434.2652357720187</v>
      </c>
      <c r="AE2514" s="47">
        <f ca="1">VLOOKUP(CONCATENATE($F2514," ",$G2514),AllocFactorMatrix,(AE$4+1),FALSE)*$E2517</f>
        <v>297.41520380167486</v>
      </c>
    </row>
    <row r="2515" spans="1:31" s="44" customFormat="1" hidden="1" outlineLevel="1">
      <c r="A2515" s="49"/>
      <c r="B2515" s="97"/>
      <c r="C2515" s="48"/>
      <c r="D2515" s="48"/>
      <c r="F2515" s="167" t="str">
        <f>F2517</f>
        <v>RB_GUP</v>
      </c>
      <c r="G2515" s="48" t="str">
        <f>$G$13</f>
        <v>ENERGY</v>
      </c>
      <c r="H2515" s="46">
        <f t="shared" ca="1" si="3564"/>
        <v>12076.223737218901</v>
      </c>
      <c r="I2515" s="47">
        <f t="shared" ref="I2515:N2515" ca="1" si="3582">VLOOKUP(CONCATENATE($F2515," ",$G2515),AllocFactorMatrix,(I$4+1),FALSE)*$E2517</f>
        <v>4724.503757877641</v>
      </c>
      <c r="J2515" s="47">
        <f t="shared" ca="1" si="3582"/>
        <v>0.75604985980804507</v>
      </c>
      <c r="K2515" s="47">
        <f t="shared" ca="1" si="3582"/>
        <v>2.1799945950233881</v>
      </c>
      <c r="L2515" s="47">
        <f t="shared" ca="1" si="3582"/>
        <v>1362.3285377790392</v>
      </c>
      <c r="M2515" s="47">
        <f t="shared" ca="1" si="3582"/>
        <v>19.000429266203682</v>
      </c>
      <c r="N2515" s="47">
        <f t="shared" ca="1" si="3582"/>
        <v>2.6562439083358798</v>
      </c>
      <c r="O2515" s="47">
        <f t="shared" ca="1" si="3553"/>
        <v>1383.9852109535786</v>
      </c>
      <c r="P2515" s="47">
        <f ca="1">VLOOKUP(CONCATENATE($F2515," ",$G2515),AllocFactorMatrix,(P$4+1),FALSE)*$E2517</f>
        <v>883.20792685127799</v>
      </c>
      <c r="Q2515" s="47">
        <f ca="1">VLOOKUP(CONCATENATE($F2515," ",$G2515),AllocFactorMatrix,(Q$4+1),FALSE)*$E2517</f>
        <v>157.73951555200804</v>
      </c>
      <c r="R2515" s="47">
        <f ca="1">VLOOKUP(CONCATENATE($F2515," ",$G2515),AllocFactorMatrix,(R$4+1),FALSE)*$E2517</f>
        <v>32.121542030517148</v>
      </c>
      <c r="S2515" s="47">
        <f ca="1">VLOOKUP(CONCATENATE($F2515," ",$G2515),AllocFactorMatrix,(S$4+1),FALSE)*$E2517</f>
        <v>1.213241513389772</v>
      </c>
      <c r="T2515" s="47">
        <f t="shared" ca="1" si="3577"/>
        <v>1074.2822259471927</v>
      </c>
      <c r="U2515" s="47">
        <f ca="1">VLOOKUP(CONCATENATE($F2515," ",$G2515),AllocFactorMatrix,(U$4+1),FALSE)*$E2517</f>
        <v>46.320899541325659</v>
      </c>
      <c r="V2515" s="47">
        <f ca="1">VLOOKUP(CONCATENATE($F2515," ",$G2515),AllocFactorMatrix,(V$4+1),FALSE)*$E2517</f>
        <v>732.34222896043673</v>
      </c>
      <c r="W2515" s="47">
        <f ca="1">VLOOKUP(CONCATENATE($F2515," ",$G2515),AllocFactorMatrix,(W$4+1),FALSE)*$E2517</f>
        <v>3149.6847341529392</v>
      </c>
      <c r="X2515" s="47">
        <f ca="1">VLOOKUP(CONCATENATE($F2515," ",$G2515),AllocFactorMatrix,(X$4+1),FALSE)*$E2517</f>
        <v>592.48859613555101</v>
      </c>
      <c r="Y2515" s="47">
        <f t="shared" ca="1" si="3578"/>
        <v>4520.8364587902524</v>
      </c>
      <c r="Z2515" s="47">
        <f ca="1">VLOOKUP(CONCATENATE($F2515," ",$G2515),AllocFactorMatrix,(Z$4+1),FALSE)*$E2517</f>
        <v>242.96138067875768</v>
      </c>
      <c r="AA2515" s="47">
        <f ca="1">VLOOKUP(CONCATENATE($F2515," ",$G2515),AllocFactorMatrix,(AA$4+1),FALSE)*$E2517</f>
        <v>4.8749716381542747</v>
      </c>
      <c r="AB2515" s="47">
        <f t="shared" ca="1" si="3554"/>
        <v>247.83635231691196</v>
      </c>
      <c r="AC2515" s="47">
        <f ca="1">VLOOKUP(CONCATENATE($F2515," ",$G2515),AllocFactorMatrix,(AC$4+1),FALSE)*$E2517</f>
        <v>4.3484956059035502</v>
      </c>
      <c r="AD2515" s="47">
        <f ca="1">VLOOKUP(CONCATENATE($F2515," ",$G2515),AllocFactorMatrix,(AD$4+1),FALSE)*$E2517</f>
        <v>97.404812295838582</v>
      </c>
      <c r="AE2515" s="47">
        <f ca="1">VLOOKUP(CONCATENATE($F2515," ",$G2515),AllocFactorMatrix,(AE$4+1),FALSE)*$E2517</f>
        <v>20.090378976750504</v>
      </c>
    </row>
    <row r="2516" spans="1:31" s="44" customFormat="1" hidden="1" outlineLevel="1">
      <c r="A2516" s="49"/>
      <c r="B2516" s="97"/>
      <c r="C2516" s="48"/>
      <c r="D2516" s="48"/>
      <c r="F2516" s="167" t="str">
        <f>F2517</f>
        <v>RB_GUP</v>
      </c>
      <c r="G2516" s="48" t="str">
        <f>$G$14</f>
        <v>CUSTOMER</v>
      </c>
      <c r="H2516" s="46">
        <f t="shared" ca="1" si="3564"/>
        <v>87911.523777943643</v>
      </c>
      <c r="I2516" s="47">
        <f t="shared" ref="I2516:N2516" ca="1" si="3583">VLOOKUP(CONCATENATE($F2516," ",$G2516),AllocFactorMatrix,(I$4+1),FALSE)*$E2517</f>
        <v>43534.335187057717</v>
      </c>
      <c r="J2516" s="47">
        <f t="shared" ca="1" si="3583"/>
        <v>8.7849099721620654</v>
      </c>
      <c r="K2516" s="47">
        <f t="shared" ca="1" si="3583"/>
        <v>4.6559530419848034</v>
      </c>
      <c r="L2516" s="47">
        <f t="shared" ca="1" si="3583"/>
        <v>13874.596055295706</v>
      </c>
      <c r="M2516" s="47">
        <f t="shared" ca="1" si="3583"/>
        <v>885.83838808918881</v>
      </c>
      <c r="N2516" s="47">
        <f t="shared" ca="1" si="3583"/>
        <v>148.9862293564899</v>
      </c>
      <c r="O2516" s="47">
        <f t="shared" ca="1" si="3553"/>
        <v>14909.420672741384</v>
      </c>
      <c r="P2516" s="47">
        <f ca="1">VLOOKUP(CONCATENATE($F2516," ",$G2516),AllocFactorMatrix,(P$4+1),FALSE)*$E2517</f>
        <v>1080.5377597284059</v>
      </c>
      <c r="Q2516" s="47">
        <f ca="1">VLOOKUP(CONCATENATE($F2516," ",$G2516),AllocFactorMatrix,(Q$4+1),FALSE)*$E2517</f>
        <v>312.74887064315021</v>
      </c>
      <c r="R2516" s="47">
        <f ca="1">VLOOKUP(CONCATENATE($F2516," ",$G2516),AllocFactorMatrix,(R$4+1),FALSE)*$E2517</f>
        <v>366.35019170245931</v>
      </c>
      <c r="S2516" s="47">
        <f ca="1">VLOOKUP(CONCATENATE($F2516," ",$G2516),AllocFactorMatrix,(S$4+1),FALSE)*$E2517</f>
        <v>45.774561390255059</v>
      </c>
      <c r="T2516" s="47">
        <f t="shared" ca="1" si="3577"/>
        <v>1805.4113834642706</v>
      </c>
      <c r="U2516" s="47">
        <f ca="1">VLOOKUP(CONCATENATE($F2516," ",$G2516),AllocFactorMatrix,(U$4+1),FALSE)*$E2517</f>
        <v>7.1640099104733164</v>
      </c>
      <c r="V2516" s="47">
        <f ca="1">VLOOKUP(CONCATENATE($F2516," ",$G2516),AllocFactorMatrix,(V$4+1),FALSE)*$E2517</f>
        <v>221.98032003850196</v>
      </c>
      <c r="W2516" s="47">
        <f ca="1">VLOOKUP(CONCATENATE($F2516," ",$G2516),AllocFactorMatrix,(W$4+1),FALSE)*$E2517</f>
        <v>615.80201785431541</v>
      </c>
      <c r="X2516" s="47">
        <f ca="1">VLOOKUP(CONCATENATE($F2516," ",$G2516),AllocFactorMatrix,(X$4+1),FALSE)*$E2517</f>
        <v>183.10463259371528</v>
      </c>
      <c r="Y2516" s="47">
        <f t="shared" ca="1" si="3578"/>
        <v>1028.050980397006</v>
      </c>
      <c r="Z2516" s="47">
        <f ca="1">VLOOKUP(CONCATENATE($F2516," ",$G2516),AllocFactorMatrix,(Z$4+1),FALSE)*$E2517</f>
        <v>218.64769972085062</v>
      </c>
      <c r="AA2516" s="47">
        <f ca="1">VLOOKUP(CONCATENATE($F2516," ",$G2516),AllocFactorMatrix,(AA$4+1),FALSE)*$E2517</f>
        <v>4.0941560054747193</v>
      </c>
      <c r="AB2516" s="47">
        <f t="shared" ca="1" si="3554"/>
        <v>222.74185572632535</v>
      </c>
      <c r="AC2516" s="47">
        <f ca="1">VLOOKUP(CONCATENATE($F2516," ",$G2516),AllocFactorMatrix,(AC$4+1),FALSE)*$E2517</f>
        <v>21.151648974521024</v>
      </c>
      <c r="AD2516" s="47">
        <f ca="1">VLOOKUP(CONCATENATE($F2516," ",$G2516),AllocFactorMatrix,(AD$4+1),FALSE)*$E2517</f>
        <v>23244.436927446306</v>
      </c>
      <c r="AE2516" s="47">
        <f ca="1">VLOOKUP(CONCATENATE($F2516," ",$G2516),AllocFactorMatrix,(AE$4+1),FALSE)*$E2517</f>
        <v>3132.5342591219755</v>
      </c>
    </row>
    <row r="2517" spans="1:31" s="44" customFormat="1" collapsed="1">
      <c r="A2517" s="49"/>
      <c r="B2517" s="97"/>
      <c r="C2517" s="48"/>
      <c r="D2517" s="96" t="s">
        <v>407</v>
      </c>
      <c r="E2517" s="54">
        <v>1770981</v>
      </c>
      <c r="F2517" s="88" t="s">
        <v>71</v>
      </c>
      <c r="G2517" s="48" t="str">
        <f>$G$15</f>
        <v>TOTAL</v>
      </c>
      <c r="H2517" s="46">
        <f t="shared" ca="1" si="3564"/>
        <v>1770981.0000000005</v>
      </c>
      <c r="I2517" s="47">
        <f t="shared" ref="I2517:N2517" ca="1" si="3584">VLOOKUP(CONCATENATE($F2517," ",$G2517),AllocFactorMatrix,(I$4+1),FALSE)*$E2517</f>
        <v>1004377.1896816867</v>
      </c>
      <c r="J2517" s="47">
        <f t="shared" ca="1" si="3584"/>
        <v>208.60058551326696</v>
      </c>
      <c r="K2517" s="47">
        <f t="shared" ca="1" si="3584"/>
        <v>344.79123288925143</v>
      </c>
      <c r="L2517" s="47">
        <f t="shared" ca="1" si="3584"/>
        <v>234012.15030883133</v>
      </c>
      <c r="M2517" s="47">
        <f t="shared" ca="1" si="3584"/>
        <v>3565.1519785065725</v>
      </c>
      <c r="N2517" s="47">
        <f t="shared" ca="1" si="3584"/>
        <v>412.94171762623586</v>
      </c>
      <c r="O2517" s="47">
        <f t="shared" ca="1" si="3553"/>
        <v>237990.24400496413</v>
      </c>
      <c r="P2517" s="47">
        <f ca="1">VLOOKUP(CONCATENATE($F2517," ",$G2517),AllocFactorMatrix,(P$4+1),FALSE)*$E2517</f>
        <v>128333.16941133536</v>
      </c>
      <c r="Q2517" s="47">
        <f ca="1">VLOOKUP(CONCATENATE($F2517," ",$G2517),AllocFactorMatrix,(Q$4+1),FALSE)*$E2517</f>
        <v>20669.764725593875</v>
      </c>
      <c r="R2517" s="47">
        <f ca="1">VLOOKUP(CONCATENATE($F2517," ",$G2517),AllocFactorMatrix,(R$4+1),FALSE)*$E2517</f>
        <v>3305.5701917291804</v>
      </c>
      <c r="S2517" s="47">
        <f ca="1">VLOOKUP(CONCATENATE($F2517," ",$G2517),AllocFactorMatrix,(S$4+1),FALSE)*$E2517</f>
        <v>145.32468799280764</v>
      </c>
      <c r="T2517" s="47">
        <f t="shared" ca="1" si="3577"/>
        <v>152453.8290166512</v>
      </c>
      <c r="U2517" s="47">
        <f ca="1">VLOOKUP(CONCATENATE($F2517," ",$G2517),AllocFactorMatrix,(U$4+1),FALSE)*$E2517</f>
        <v>5818.4665487183966</v>
      </c>
      <c r="V2517" s="47">
        <f ca="1">VLOOKUP(CONCATENATE($F2517," ",$G2517),AllocFactorMatrix,(V$4+1),FALSE)*$E2517</f>
        <v>72417.727060163306</v>
      </c>
      <c r="W2517" s="47">
        <f ca="1">VLOOKUP(CONCATENATE($F2517," ",$G2517),AllocFactorMatrix,(W$4+1),FALSE)*$E2517</f>
        <v>199013.881451394</v>
      </c>
      <c r="X2517" s="47">
        <f ca="1">VLOOKUP(CONCATENATE($F2517," ",$G2517),AllocFactorMatrix,(X$4+1),FALSE)*$E2517</f>
        <v>32343.419056159521</v>
      </c>
      <c r="Y2517" s="47">
        <f t="shared" ca="1" si="3578"/>
        <v>309593.49411643523</v>
      </c>
      <c r="Z2517" s="47">
        <f ca="1">VLOOKUP(CONCATENATE($F2517," ",$G2517),AllocFactorMatrix,(Z$4+1),FALSE)*$E2517</f>
        <v>35298.410262332305</v>
      </c>
      <c r="AA2517" s="47">
        <f ca="1">VLOOKUP(CONCATENATE($F2517," ",$G2517),AllocFactorMatrix,(AA$4+1),FALSE)*$E2517</f>
        <v>627.17105716788319</v>
      </c>
      <c r="AB2517" s="47">
        <f t="shared" ca="1" si="3554"/>
        <v>35925.58131950019</v>
      </c>
      <c r="AC2517" s="47">
        <f ca="1">VLOOKUP(CONCATENATE($F2517," ",$G2517),AllocFactorMatrix,(AC$4+1),FALSE)*$E2517</f>
        <v>479.7272748205998</v>
      </c>
      <c r="AD2517" s="47">
        <f ca="1">VLOOKUP(CONCATENATE($F2517," ",$G2517),AllocFactorMatrix,(AD$4+1),FALSE)*$E2517</f>
        <v>25922.334555956753</v>
      </c>
      <c r="AE2517" s="47">
        <f ca="1">VLOOKUP(CONCATENATE($F2517," ",$G2517),AllocFactorMatrix,(AE$4+1),FALSE)*$E2517</f>
        <v>3685.2082115829021</v>
      </c>
    </row>
    <row r="2518" spans="1:31" s="44" customFormat="1" hidden="1" outlineLevel="1">
      <c r="A2518" s="49"/>
      <c r="B2518" s="97"/>
      <c r="C2518" s="48"/>
      <c r="D2518" s="48"/>
      <c r="F2518" s="167" t="str">
        <f>F2525</f>
        <v>RB_GUP</v>
      </c>
      <c r="G2518" s="48" t="str">
        <f>$G$8</f>
        <v>PRODUCTION</v>
      </c>
      <c r="H2518" s="46">
        <f t="shared" ca="1" si="3564"/>
        <v>115024.24356487802</v>
      </c>
      <c r="I2518" s="47">
        <f t="shared" ref="I2518:N2518" ca="1" si="3585">VLOOKUP(CONCATENATE($F2518," ",$G2518),AllocFactorMatrix,(I$4+1),FALSE)*$E2525</f>
        <v>59153.624565700149</v>
      </c>
      <c r="J2518" s="47">
        <f t="shared" ca="1" si="3585"/>
        <v>13.233679849012537</v>
      </c>
      <c r="K2518" s="47">
        <f t="shared" ca="1" si="3585"/>
        <v>23.171229812609685</v>
      </c>
      <c r="L2518" s="47">
        <f t="shared" ca="1" si="3585"/>
        <v>13786.785830324177</v>
      </c>
      <c r="M2518" s="47">
        <f t="shared" ca="1" si="3585"/>
        <v>191.84294936237882</v>
      </c>
      <c r="N2518" s="47">
        <f t="shared" ca="1" si="3585"/>
        <v>26.71867877512474</v>
      </c>
      <c r="O2518" s="47">
        <f t="shared" ca="1" si="3553"/>
        <v>14005.347458461682</v>
      </c>
      <c r="P2518" s="47">
        <f ca="1">VLOOKUP(CONCATENATE($F2518," ",$G2518),AllocFactorMatrix,(P$4+1),FALSE)*$E2525</f>
        <v>8200.2796867928373</v>
      </c>
      <c r="Q2518" s="47">
        <f ca="1">VLOOKUP(CONCATENATE($F2518," ",$G2518),AllocFactorMatrix,(Q$4+1),FALSE)*$E2525</f>
        <v>1471.6138172943949</v>
      </c>
      <c r="R2518" s="47">
        <f ca="1">VLOOKUP(CONCATENATE($F2518," ",$G2518),AllocFactorMatrix,(R$4+1),FALSE)*$E2525</f>
        <v>298.42826460046928</v>
      </c>
      <c r="S2518" s="47">
        <f ca="1">VLOOKUP(CONCATENATE($F2518," ",$G2518),AllocFactorMatrix,(S$4+1),FALSE)*$E2525</f>
        <v>11.332678392385121</v>
      </c>
      <c r="T2518" s="47">
        <f ca="1">SUBTOTAL(9,P2518:S2518)</f>
        <v>9981.6544470800873</v>
      </c>
      <c r="U2518" s="47">
        <f ca="1">VLOOKUP(CONCATENATE($F2518," ",$G2518),AllocFactorMatrix,(U$4+1),FALSE)*$E2525</f>
        <v>388.92155387834202</v>
      </c>
      <c r="V2518" s="47">
        <f ca="1">VLOOKUP(CONCATENATE($F2518," ",$G2518),AllocFactorMatrix,(V$4+1),FALSE)*$E2525</f>
        <v>5250.6655599570859</v>
      </c>
      <c r="W2518" s="47">
        <f ca="1">VLOOKUP(CONCATENATE($F2518," ",$G2518),AllocFactorMatrix,(W$4+1),FALSE)*$E2525</f>
        <v>20081.687993022802</v>
      </c>
      <c r="X2518" s="47">
        <f ca="1">VLOOKUP(CONCATENATE($F2518," ",$G2518),AllocFactorMatrix,(X$4+1),FALSE)*$E2525</f>
        <v>3637.9840313705581</v>
      </c>
      <c r="Y2518" s="47">
        <f ca="1">SUBTOTAL(9,U2518:X2518)</f>
        <v>29359.259138228786</v>
      </c>
      <c r="Z2518" s="47">
        <f ca="1">VLOOKUP(CONCATENATE($F2518," ",$G2518),AllocFactorMatrix,(Z$4+1),FALSE)*$E2525</f>
        <v>2254.004057545983</v>
      </c>
      <c r="AA2518" s="47">
        <f ca="1">VLOOKUP(CONCATENATE($F2518," ",$G2518),AllocFactorMatrix,(AA$4+1),FALSE)*$E2525</f>
        <v>45.018242308991127</v>
      </c>
      <c r="AB2518" s="47">
        <f t="shared" ca="1" si="3554"/>
        <v>2299.0222998549739</v>
      </c>
      <c r="AC2518" s="47">
        <f ca="1">VLOOKUP(CONCATENATE($F2518," ",$G2518),AllocFactorMatrix,(AC$4+1),FALSE)*$E2525</f>
        <v>29.733960054779523</v>
      </c>
      <c r="AD2518" s="47">
        <f ca="1">VLOOKUP(CONCATENATE($F2518," ",$G2518),AllocFactorMatrix,(AD$4+1),FALSE)*$E2525</f>
        <v>132.09517997097083</v>
      </c>
      <c r="AE2518" s="47">
        <f ca="1">VLOOKUP(CONCATENATE($F2518," ",$G2518),AllocFactorMatrix,(AE$4+1),FALSE)*$E2525</f>
        <v>27.101605864949459</v>
      </c>
    </row>
    <row r="2519" spans="1:31" s="44" customFormat="1" hidden="1" outlineLevel="1">
      <c r="A2519" s="49"/>
      <c r="B2519" s="97"/>
      <c r="C2519" s="48"/>
      <c r="D2519" s="48"/>
      <c r="F2519" s="167" t="str">
        <f>F2525</f>
        <v>RB_GUP</v>
      </c>
      <c r="G2519" s="48" t="str">
        <f>$G$9</f>
        <v>BULKTRAN</v>
      </c>
      <c r="H2519" s="46">
        <f t="shared" ca="1" si="3564"/>
        <v>62464.429453696299</v>
      </c>
      <c r="I2519" s="47">
        <f t="shared" ref="I2519:N2519" ca="1" si="3586">VLOOKUP(CONCATENATE($F2519," ",$G2519),AllocFactorMatrix,(I$4+1),FALSE)*$E2525</f>
        <v>32123.64014835269</v>
      </c>
      <c r="J2519" s="47">
        <f t="shared" ca="1" si="3586"/>
        <v>7.1866089766997074</v>
      </c>
      <c r="K2519" s="47">
        <f t="shared" ca="1" si="3586"/>
        <v>12.583239890369434</v>
      </c>
      <c r="L2519" s="47">
        <f t="shared" ca="1" si="3586"/>
        <v>7486.9756514048631</v>
      </c>
      <c r="M2519" s="47">
        <f t="shared" ca="1" si="3586"/>
        <v>104.18117090138719</v>
      </c>
      <c r="N2519" s="47">
        <f t="shared" ca="1" si="3586"/>
        <v>14.509697901237592</v>
      </c>
      <c r="O2519" s="47">
        <f t="shared" ca="1" si="3553"/>
        <v>7605.6665202074882</v>
      </c>
      <c r="P2519" s="47">
        <f ca="1">VLOOKUP(CONCATENATE($F2519," ",$G2519),AllocFactorMatrix,(P$4+1),FALSE)*$E2525</f>
        <v>4453.1985268595599</v>
      </c>
      <c r="Q2519" s="47">
        <f ca="1">VLOOKUP(CONCATENATE($F2519," ",$G2519),AllocFactorMatrix,(Q$4+1),FALSE)*$E2525</f>
        <v>799.16645938751287</v>
      </c>
      <c r="R2519" s="47">
        <f ca="1">VLOOKUP(CONCATENATE($F2519," ",$G2519),AllocFactorMatrix,(R$4+1),FALSE)*$E2525</f>
        <v>162.06280261787347</v>
      </c>
      <c r="S2519" s="47">
        <f ca="1">VLOOKUP(CONCATENATE($F2519," ",$G2519),AllocFactorMatrix,(S$4+1),FALSE)*$E2525</f>
        <v>6.1542616410538926</v>
      </c>
      <c r="T2519" s="47">
        <f t="shared" ref="T2519:T2525" ca="1" si="3587">SUBTOTAL(9,P2519:S2519)</f>
        <v>5420.582050506001</v>
      </c>
      <c r="U2519" s="47">
        <f ca="1">VLOOKUP(CONCATENATE($F2519," ",$G2519),AllocFactorMatrix,(U$4+1),FALSE)*$E2525</f>
        <v>211.20558772945154</v>
      </c>
      <c r="V2519" s="47">
        <f ca="1">VLOOKUP(CONCATENATE($F2519," ",$G2519),AllocFactorMatrix,(V$4+1),FALSE)*$E2525</f>
        <v>2851.3973949317838</v>
      </c>
      <c r="W2519" s="47">
        <f ca="1">VLOOKUP(CONCATENATE($F2519," ",$G2519),AllocFactorMatrix,(W$4+1),FALSE)*$E2525</f>
        <v>10905.450399626312</v>
      </c>
      <c r="X2519" s="47">
        <f ca="1">VLOOKUP(CONCATENATE($F2519," ",$G2519),AllocFactorMatrix,(X$4+1),FALSE)*$E2525</f>
        <v>1975.6234845660633</v>
      </c>
      <c r="Y2519" s="47">
        <f t="shared" ref="Y2519:Y2525" ca="1" si="3588">SUBTOTAL(9,U2519:X2519)</f>
        <v>15943.676866853612</v>
      </c>
      <c r="Z2519" s="47">
        <f ca="1">VLOOKUP(CONCATENATE($F2519," ",$G2519),AllocFactorMatrix,(Z$4+1),FALSE)*$E2525</f>
        <v>1224.0469754666328</v>
      </c>
      <c r="AA2519" s="47">
        <f ca="1">VLOOKUP(CONCATENATE($F2519," ",$G2519),AllocFactorMatrix,(AA$4+1),FALSE)*$E2525</f>
        <v>24.447357649896535</v>
      </c>
      <c r="AB2519" s="47">
        <f t="shared" ca="1" si="3554"/>
        <v>1248.4943331165293</v>
      </c>
      <c r="AC2519" s="47">
        <f ca="1">VLOOKUP(CONCATENATE($F2519," ",$G2519),AllocFactorMatrix,(AC$4+1),FALSE)*$E2525</f>
        <v>16.14715987393739</v>
      </c>
      <c r="AD2519" s="47">
        <f ca="1">VLOOKUP(CONCATENATE($F2519," ",$G2519),AllocFactorMatrix,(AD$4+1),FALSE)*$E2525</f>
        <v>71.734877750497972</v>
      </c>
      <c r="AE2519" s="47">
        <f ca="1">VLOOKUP(CONCATENATE($F2519," ",$G2519),AllocFactorMatrix,(AE$4+1),FALSE)*$E2525</f>
        <v>14.717648168476465</v>
      </c>
    </row>
    <row r="2520" spans="1:31" s="44" customFormat="1" hidden="1" outlineLevel="1">
      <c r="A2520" s="49"/>
      <c r="B2520" s="97"/>
      <c r="C2520" s="48"/>
      <c r="D2520" s="48"/>
      <c r="F2520" s="167" t="str">
        <f>F2525</f>
        <v>RB_GUP</v>
      </c>
      <c r="G2520" s="48" t="str">
        <f>$G$10</f>
        <v>SUBTRAN</v>
      </c>
      <c r="H2520" s="46">
        <f t="shared" ca="1" si="3564"/>
        <v>17294.755959610768</v>
      </c>
      <c r="I2520" s="47">
        <f t="shared" ref="I2520:N2520" ca="1" si="3589">VLOOKUP(CONCATENATE($F2520," ",$G2520),AllocFactorMatrix,(I$4+1),FALSE)*$E2525</f>
        <v>8835.3749832006524</v>
      </c>
      <c r="J2520" s="47">
        <f t="shared" ca="1" si="3589"/>
        <v>1.4387068155318847</v>
      </c>
      <c r="K2520" s="47">
        <f t="shared" ca="1" si="3589"/>
        <v>2.6776804111166306</v>
      </c>
      <c r="L2520" s="47">
        <f t="shared" ca="1" si="3589"/>
        <v>2070.5821733354751</v>
      </c>
      <c r="M2520" s="47">
        <f t="shared" ca="1" si="3589"/>
        <v>28.93802953605017</v>
      </c>
      <c r="N2520" s="47">
        <f t="shared" ca="1" si="3589"/>
        <v>5.2376488926585401</v>
      </c>
      <c r="O2520" s="47">
        <f t="shared" ca="1" si="3553"/>
        <v>2104.7578517641837</v>
      </c>
      <c r="P2520" s="47">
        <f ca="1">VLOOKUP(CONCATENATE($F2520," ",$G2520),AllocFactorMatrix,(P$4+1),FALSE)*$E2525</f>
        <v>1195.4164265933243</v>
      </c>
      <c r="Q2520" s="47">
        <f ca="1">VLOOKUP(CONCATENATE($F2520," ",$G2520),AllocFactorMatrix,(Q$4+1),FALSE)*$E2525</f>
        <v>215.12684856149019</v>
      </c>
      <c r="R2520" s="47">
        <f ca="1">VLOOKUP(CONCATENATE($F2520," ",$G2520),AllocFactorMatrix,(R$4+1),FALSE)*$E2525</f>
        <v>56.469139119177861</v>
      </c>
      <c r="S2520" s="47">
        <f ca="1">VLOOKUP(CONCATENATE($F2520," ",$G2520),AllocFactorMatrix,(S$4+1),FALSE)*$E2525</f>
        <v>0</v>
      </c>
      <c r="T2520" s="47">
        <f t="shared" ca="1" si="3587"/>
        <v>1467.0124142739926</v>
      </c>
      <c r="U2520" s="47">
        <f ca="1">VLOOKUP(CONCATENATE($F2520," ",$G2520),AllocFactorMatrix,(U$4+1),FALSE)*$E2525</f>
        <v>53.961875506237476</v>
      </c>
      <c r="V2520" s="47">
        <f ca="1">VLOOKUP(CONCATENATE($F2520," ",$G2520),AllocFactorMatrix,(V$4+1),FALSE)*$E2525</f>
        <v>757.13743908135109</v>
      </c>
      <c r="W2520" s="47">
        <f ca="1">VLOOKUP(CONCATENATE($F2520," ",$G2520),AllocFactorMatrix,(W$4+1),FALSE)*$E2525</f>
        <v>3733.2716207211447</v>
      </c>
      <c r="X2520" s="47">
        <f ca="1">VLOOKUP(CONCATENATE($F2520," ",$G2520),AllocFactorMatrix,(X$4+1),FALSE)*$E2525</f>
        <v>0</v>
      </c>
      <c r="Y2520" s="47">
        <f t="shared" ca="1" si="3588"/>
        <v>4544.3709353087334</v>
      </c>
      <c r="Z2520" s="47">
        <f ca="1">VLOOKUP(CONCATENATE($F2520," ",$G2520),AllocFactorMatrix,(Z$4+1),FALSE)*$E2525</f>
        <v>328.17060642825669</v>
      </c>
      <c r="AA2520" s="47">
        <f ca="1">VLOOKUP(CONCATENATE($F2520," ",$G2520),AllocFactorMatrix,(AA$4+1),FALSE)*$E2525</f>
        <v>6.5891791185255073</v>
      </c>
      <c r="AB2520" s="47">
        <f t="shared" ca="1" si="3554"/>
        <v>334.75978554678221</v>
      </c>
      <c r="AC2520" s="47">
        <f ca="1">VLOOKUP(CONCATENATE($F2520," ",$G2520),AllocFactorMatrix,(AC$4+1),FALSE)*$E2525</f>
        <v>4.3636022897719933</v>
      </c>
      <c r="AD2520" s="47">
        <f ca="1">VLOOKUP(CONCATENATE($F2520," ",$G2520),AllocFactorMatrix,(AD$4+1),FALSE)*$E2525</f>
        <v>0</v>
      </c>
      <c r="AE2520" s="47">
        <f ca="1">VLOOKUP(CONCATENATE($F2520," ",$G2520),AllocFactorMatrix,(AE$4+1),FALSE)*$E2525</f>
        <v>0</v>
      </c>
    </row>
    <row r="2521" spans="1:31" s="44" customFormat="1" hidden="1" outlineLevel="1">
      <c r="A2521" s="49"/>
      <c r="B2521" s="97"/>
      <c r="C2521" s="48"/>
      <c r="D2521" s="48"/>
      <c r="F2521" s="167" t="str">
        <f>F2525</f>
        <v>RB_GUP</v>
      </c>
      <c r="G2521" s="48" t="str">
        <f>$G$11</f>
        <v>DISTPRI</v>
      </c>
      <c r="H2521" s="46">
        <f t="shared" ca="1" si="3564"/>
        <v>69193.588865156431</v>
      </c>
      <c r="I2521" s="47">
        <f t="shared" ref="I2521:N2521" ca="1" si="3590">VLOOKUP(CONCATENATE($F2521," ",$G2521),AllocFactorMatrix,(I$4+1),FALSE)*$E2525</f>
        <v>45301.012557768554</v>
      </c>
      <c r="J2521" s="47">
        <f t="shared" ca="1" si="3590"/>
        <v>7.4384919549571338</v>
      </c>
      <c r="K2521" s="47">
        <f t="shared" ca="1" si="3590"/>
        <v>13.763340768910643</v>
      </c>
      <c r="L2521" s="47">
        <f t="shared" ca="1" si="3590"/>
        <v>10599.234496921785</v>
      </c>
      <c r="M2521" s="47">
        <f t="shared" ca="1" si="3590"/>
        <v>148.11300076081591</v>
      </c>
      <c r="N2521" s="47">
        <f t="shared" ca="1" si="3590"/>
        <v>0</v>
      </c>
      <c r="O2521" s="47">
        <f t="shared" ca="1" si="3553"/>
        <v>10747.3474976826</v>
      </c>
      <c r="P2521" s="47">
        <f ca="1">VLOOKUP(CONCATENATE($F2521," ",$G2521),AllocFactorMatrix,(P$4+1),FALSE)*$E2525</f>
        <v>6146.715687638336</v>
      </c>
      <c r="Q2521" s="47">
        <f ca="1">VLOOKUP(CONCATENATE($F2521," ",$G2521),AllocFactorMatrix,(Q$4+1),FALSE)*$E2525</f>
        <v>1106.0668705330436</v>
      </c>
      <c r="R2521" s="47">
        <f ca="1">VLOOKUP(CONCATENATE($F2521," ",$G2521),AllocFactorMatrix,(R$4+1),FALSE)*$E2525</f>
        <v>0</v>
      </c>
      <c r="S2521" s="47">
        <f ca="1">VLOOKUP(CONCATENATE($F2521," ",$G2521),AllocFactorMatrix,(S$4+1),FALSE)*$E2525</f>
        <v>0</v>
      </c>
      <c r="T2521" s="47">
        <f t="shared" ca="1" si="3587"/>
        <v>7252.7825581713796</v>
      </c>
      <c r="U2521" s="47">
        <f ca="1">VLOOKUP(CONCATENATE($F2521," ",$G2521),AllocFactorMatrix,(U$4+1),FALSE)*$E2525</f>
        <v>278.34473602002748</v>
      </c>
      <c r="V2521" s="47">
        <f ca="1">VLOOKUP(CONCATENATE($F2521," ",$G2521),AllocFactorMatrix,(V$4+1),FALSE)*$E2525</f>
        <v>3848.9128245747379</v>
      </c>
      <c r="W2521" s="47">
        <f ca="1">VLOOKUP(CONCATENATE($F2521," ",$G2521),AllocFactorMatrix,(W$4+1),FALSE)*$E2525</f>
        <v>0</v>
      </c>
      <c r="X2521" s="47">
        <f ca="1">VLOOKUP(CONCATENATE($F2521," ",$G2521),AllocFactorMatrix,(X$4+1),FALSE)*$E2525</f>
        <v>0</v>
      </c>
      <c r="Y2521" s="47">
        <f t="shared" ca="1" si="3588"/>
        <v>4127.257560594765</v>
      </c>
      <c r="Z2521" s="47">
        <f ca="1">VLOOKUP(CONCATENATE($F2521," ",$G2521),AllocFactorMatrix,(Z$4+1),FALSE)*$E2525</f>
        <v>1687.8659932009259</v>
      </c>
      <c r="AA2521" s="47">
        <f ca="1">VLOOKUP(CONCATENATE($F2521," ",$G2521),AllocFactorMatrix,(AA$4+1),FALSE)*$E2525</f>
        <v>33.878132264500927</v>
      </c>
      <c r="AB2521" s="47">
        <f t="shared" ca="1" si="3554"/>
        <v>1721.7441254654268</v>
      </c>
      <c r="AC2521" s="47">
        <f ca="1">VLOOKUP(CONCATENATE($F2521," ",$G2521),AllocFactorMatrix,(AC$4+1),FALSE)*$E2525</f>
        <v>22.242732749817289</v>
      </c>
      <c r="AD2521" s="47">
        <f ca="1">VLOOKUP(CONCATENATE($F2521," ",$G2521),AllocFactorMatrix,(AD$4+1),FALSE)*$E2525</f>
        <v>0</v>
      </c>
      <c r="AE2521" s="47">
        <f ca="1">VLOOKUP(CONCATENATE($F2521," ",$G2521),AllocFactorMatrix,(AE$4+1),FALSE)*$E2525</f>
        <v>0</v>
      </c>
    </row>
    <row r="2522" spans="1:31" s="44" customFormat="1" hidden="1" outlineLevel="1">
      <c r="A2522" s="49"/>
      <c r="B2522" s="97"/>
      <c r="C2522" s="48"/>
      <c r="D2522" s="48"/>
      <c r="F2522" s="167" t="str">
        <f>F2525</f>
        <v>RB_GUP</v>
      </c>
      <c r="G2522" s="48" t="str">
        <f>$G$12</f>
        <v>DISTSEC</v>
      </c>
      <c r="H2522" s="46">
        <f t="shared" ca="1" si="3564"/>
        <v>33170.474432716241</v>
      </c>
      <c r="I2522" s="47">
        <f t="shared" ref="I2522:N2522" ca="1" si="3591">VLOOKUP(CONCATENATE($F2522," ",$G2522),AllocFactorMatrix,(I$4+1),FALSE)*$E2525</f>
        <v>24609.877054904853</v>
      </c>
      <c r="J2522" s="47">
        <f t="shared" ca="1" si="3591"/>
        <v>6.1006616761847541</v>
      </c>
      <c r="K2522" s="47">
        <f t="shared" ca="1" si="3591"/>
        <v>7.9020381553731651</v>
      </c>
      <c r="L2522" s="47">
        <f t="shared" ca="1" si="3591"/>
        <v>4960.5344749768237</v>
      </c>
      <c r="M2522" s="47">
        <f t="shared" ca="1" si="3591"/>
        <v>0</v>
      </c>
      <c r="N2522" s="47">
        <f t="shared" ca="1" si="3591"/>
        <v>0</v>
      </c>
      <c r="O2522" s="47">
        <f t="shared" ca="1" si="3553"/>
        <v>4960.5344749768237</v>
      </c>
      <c r="P2522" s="47">
        <f ca="1">VLOOKUP(CONCATENATE($F2522," ",$G2522),AllocFactorMatrix,(P$4+1),FALSE)*$E2525</f>
        <v>2476.268181704615</v>
      </c>
      <c r="Q2522" s="47">
        <f ca="1">VLOOKUP(CONCATENATE($F2522," ",$G2522),AllocFactorMatrix,(Q$4+1),FALSE)*$E2525</f>
        <v>0</v>
      </c>
      <c r="R2522" s="47">
        <f ca="1">VLOOKUP(CONCATENATE($F2522," ",$G2522),AllocFactorMatrix,(R$4+1),FALSE)*$E2525</f>
        <v>0</v>
      </c>
      <c r="S2522" s="47">
        <f ca="1">VLOOKUP(CONCATENATE($F2522," ",$G2522),AllocFactorMatrix,(S$4+1),FALSE)*$E2525</f>
        <v>0</v>
      </c>
      <c r="T2522" s="47">
        <f t="shared" ca="1" si="3587"/>
        <v>2476.268181704615</v>
      </c>
      <c r="U2522" s="47">
        <f ca="1">VLOOKUP(CONCATENATE($F2522," ",$G2522),AllocFactorMatrix,(U$4+1),FALSE)*$E2525</f>
        <v>92.73486114861943</v>
      </c>
      <c r="V2522" s="47">
        <f ca="1">VLOOKUP(CONCATENATE($F2522," ",$G2522),AllocFactorMatrix,(V$4+1),FALSE)*$E2525</f>
        <v>0</v>
      </c>
      <c r="W2522" s="47">
        <f ca="1">VLOOKUP(CONCATENATE($F2522," ",$G2522),AllocFactorMatrix,(W$4+1),FALSE)*$E2525</f>
        <v>0</v>
      </c>
      <c r="X2522" s="47">
        <f ca="1">VLOOKUP(CONCATENATE($F2522," ",$G2522),AllocFactorMatrix,(X$4+1),FALSE)*$E2525</f>
        <v>0</v>
      </c>
      <c r="Y2522" s="47">
        <f t="shared" ca="1" si="3588"/>
        <v>92.73486114861943</v>
      </c>
      <c r="Z2522" s="47">
        <f ca="1">VLOOKUP(CONCATENATE($F2522," ",$G2522),AllocFactorMatrix,(Z$4+1),FALSE)*$E2525</f>
        <v>700.83152381651553</v>
      </c>
      <c r="AA2522" s="47">
        <f ca="1">VLOOKUP(CONCATENATE($F2522," ",$G2522),AllocFactorMatrix,(AA$4+1),FALSE)*$E2525</f>
        <v>0</v>
      </c>
      <c r="AB2522" s="47">
        <f t="shared" ca="1" si="3554"/>
        <v>700.83152381651553</v>
      </c>
      <c r="AC2522" s="47">
        <f ca="1">VLOOKUP(CONCATENATE($F2522," ",$G2522),AllocFactorMatrix,(AC$4+1),FALSE)*$E2525</f>
        <v>8.2863318042666929</v>
      </c>
      <c r="AD2522" s="47">
        <f ca="1">VLOOKUP(CONCATENATE($F2522," ",$G2522),AllocFactorMatrix,(AD$4+1),FALSE)*$E2525</f>
        <v>255.05089110002325</v>
      </c>
      <c r="AE2522" s="47">
        <f ca="1">VLOOKUP(CONCATENATE($F2522," ",$G2522),AllocFactorMatrix,(AE$4+1),FALSE)*$E2525</f>
        <v>52.888413428971766</v>
      </c>
    </row>
    <row r="2523" spans="1:31" s="44" customFormat="1" hidden="1" outlineLevel="1">
      <c r="A2523" s="49"/>
      <c r="B2523" s="97"/>
      <c r="C2523" s="48"/>
      <c r="D2523" s="48"/>
      <c r="F2523" s="167" t="str">
        <f>F2525</f>
        <v>RB_GUP</v>
      </c>
      <c r="G2523" s="48" t="str">
        <f>$G$13</f>
        <v>ENERGY</v>
      </c>
      <c r="H2523" s="46">
        <f t="shared" ca="1" si="3564"/>
        <v>2147.4770136522493</v>
      </c>
      <c r="I2523" s="47">
        <f t="shared" ref="I2523:N2523" ca="1" si="3592">VLOOKUP(CONCATENATE($F2523," ",$G2523),AllocFactorMatrix,(I$4+1),FALSE)*$E2525</f>
        <v>840.14369406610774</v>
      </c>
      <c r="J2523" s="47">
        <f t="shared" ca="1" si="3592"/>
        <v>0.13444597669293346</v>
      </c>
      <c r="K2523" s="47">
        <f t="shared" ca="1" si="3592"/>
        <v>0.3876616055290969</v>
      </c>
      <c r="L2523" s="47">
        <f t="shared" ca="1" si="3592"/>
        <v>242.2586135851696</v>
      </c>
      <c r="M2523" s="47">
        <f t="shared" ca="1" si="3592"/>
        <v>3.378786778597282</v>
      </c>
      <c r="N2523" s="47">
        <f t="shared" ca="1" si="3592"/>
        <v>0.47235152808776715</v>
      </c>
      <c r="O2523" s="47">
        <f t="shared" ca="1" si="3553"/>
        <v>246.10975189185464</v>
      </c>
      <c r="P2523" s="47">
        <f ca="1">VLOOKUP(CONCATENATE($F2523," ",$G2523),AllocFactorMatrix,(P$4+1),FALSE)*$E2525</f>
        <v>157.05809717180438</v>
      </c>
      <c r="Q2523" s="47">
        <f ca="1">VLOOKUP(CONCATENATE($F2523," ",$G2523),AllocFactorMatrix,(Q$4+1),FALSE)*$E2525</f>
        <v>28.050323608080941</v>
      </c>
      <c r="R2523" s="47">
        <f ca="1">VLOOKUP(CONCATENATE($F2523," ",$G2523),AllocFactorMatrix,(R$4+1),FALSE)*$E2525</f>
        <v>5.7120731326799694</v>
      </c>
      <c r="S2523" s="47">
        <f ca="1">VLOOKUP(CONCATENATE($F2523," ",$G2523),AllocFactorMatrix,(S$4+1),FALSE)*$E2525</f>
        <v>0.21574693535888534</v>
      </c>
      <c r="T2523" s="47">
        <f t="shared" ca="1" si="3587"/>
        <v>191.03624084792415</v>
      </c>
      <c r="U2523" s="47">
        <f ca="1">VLOOKUP(CONCATENATE($F2523," ",$G2523),AllocFactorMatrix,(U$4+1),FALSE)*$E2525</f>
        <v>8.237100370218883</v>
      </c>
      <c r="V2523" s="47">
        <f ca="1">VLOOKUP(CONCATENATE($F2523," ",$G2523),AllocFactorMatrix,(V$4+1),FALSE)*$E2525</f>
        <v>130.23012301207771</v>
      </c>
      <c r="W2523" s="47">
        <f ca="1">VLOOKUP(CONCATENATE($F2523," ",$G2523),AllocFactorMatrix,(W$4+1),FALSE)*$E2525</f>
        <v>560.09856342745456</v>
      </c>
      <c r="X2523" s="47">
        <f ca="1">VLOOKUP(CONCATENATE($F2523," ",$G2523),AllocFactorMatrix,(X$4+1),FALSE)*$E2525</f>
        <v>105.36038986515203</v>
      </c>
      <c r="Y2523" s="47">
        <f t="shared" ca="1" si="3588"/>
        <v>803.92617667490322</v>
      </c>
      <c r="Z2523" s="47">
        <f ca="1">VLOOKUP(CONCATENATE($F2523," ",$G2523),AllocFactorMatrix,(Z$4+1),FALSE)*$E2525</f>
        <v>43.205060751300998</v>
      </c>
      <c r="AA2523" s="47">
        <f ca="1">VLOOKUP(CONCATENATE($F2523," ",$G2523),AllocFactorMatrix,(AA$4+1),FALSE)*$E2525</f>
        <v>0.86690092556647946</v>
      </c>
      <c r="AB2523" s="47">
        <f t="shared" ca="1" si="3554"/>
        <v>44.071961676867474</v>
      </c>
      <c r="AC2523" s="47">
        <f ca="1">VLOOKUP(CONCATENATE($F2523," ",$G2523),AllocFactorMatrix,(AC$4+1),FALSE)*$E2525</f>
        <v>0.77327934301722789</v>
      </c>
      <c r="AD2523" s="47">
        <f ca="1">VLOOKUP(CONCATENATE($F2523," ",$G2523),AllocFactorMatrix,(AD$4+1),FALSE)*$E2525</f>
        <v>17.321192450231738</v>
      </c>
      <c r="AE2523" s="47">
        <f ca="1">VLOOKUP(CONCATENATE($F2523," ",$G2523),AllocFactorMatrix,(AE$4+1),FALSE)*$E2525</f>
        <v>3.5726091191210312</v>
      </c>
    </row>
    <row r="2524" spans="1:31" s="44" customFormat="1" hidden="1" outlineLevel="1">
      <c r="A2524" s="49"/>
      <c r="B2524" s="97"/>
      <c r="C2524" s="48"/>
      <c r="D2524" s="48"/>
      <c r="F2524" s="167" t="str">
        <f>F2525</f>
        <v>RB_GUP</v>
      </c>
      <c r="G2524" s="48" t="str">
        <f>$G$14</f>
        <v>CUSTOMER</v>
      </c>
      <c r="H2524" s="46">
        <f t="shared" ca="1" si="3564"/>
        <v>15633.030710290084</v>
      </c>
      <c r="I2524" s="47">
        <f t="shared" ref="I2524:N2524" ca="1" si="3593">VLOOKUP(CONCATENATE($F2524," ",$G2524),AllocFactorMatrix,(I$4+1),FALSE)*$E2525</f>
        <v>7741.5743657270814</v>
      </c>
      <c r="J2524" s="47">
        <f t="shared" ca="1" si="3593"/>
        <v>1.5621930036025542</v>
      </c>
      <c r="K2524" s="47">
        <f t="shared" ca="1" si="3593"/>
        <v>0.82795353513458936</v>
      </c>
      <c r="L2524" s="47">
        <f t="shared" ca="1" si="3593"/>
        <v>2467.275925886368</v>
      </c>
      <c r="M2524" s="47">
        <f t="shared" ca="1" si="3593"/>
        <v>157.52586384842755</v>
      </c>
      <c r="N2524" s="47">
        <f t="shared" ca="1" si="3593"/>
        <v>26.493754161552637</v>
      </c>
      <c r="O2524" s="47">
        <f t="shared" ca="1" si="3553"/>
        <v>2651.2955438963481</v>
      </c>
      <c r="P2524" s="47">
        <f ca="1">VLOOKUP(CONCATENATE($F2524," ",$G2524),AllocFactorMatrix,(P$4+1),FALSE)*$E2525</f>
        <v>192.14864281194855</v>
      </c>
      <c r="Q2524" s="47">
        <f ca="1">VLOOKUP(CONCATENATE($F2524," ",$G2524),AllocFactorMatrix,(Q$4+1),FALSE)*$E2525</f>
        <v>55.615151339232895</v>
      </c>
      <c r="R2524" s="47">
        <f ca="1">VLOOKUP(CONCATENATE($F2524," ",$G2524),AllocFactorMatrix,(R$4+1),FALSE)*$E2525</f>
        <v>65.146906247143306</v>
      </c>
      <c r="S2524" s="47">
        <f ca="1">VLOOKUP(CONCATENATE($F2524," ",$G2524),AllocFactorMatrix,(S$4+1),FALSE)*$E2525</f>
        <v>8.1399467693387138</v>
      </c>
      <c r="T2524" s="47">
        <f t="shared" ca="1" si="3587"/>
        <v>321.0506471676635</v>
      </c>
      <c r="U2524" s="47">
        <f ca="1">VLOOKUP(CONCATENATE($F2524," ",$G2524),AllocFactorMatrix,(U$4+1),FALSE)*$E2525</f>
        <v>1.273953426426111</v>
      </c>
      <c r="V2524" s="47">
        <f ca="1">VLOOKUP(CONCATENATE($F2524," ",$G2524),AllocFactorMatrix,(V$4+1),FALSE)*$E2525</f>
        <v>39.474064503845803</v>
      </c>
      <c r="W2524" s="47">
        <f ca="1">VLOOKUP(CONCATENATE($F2524," ",$G2524),AllocFactorMatrix,(W$4+1),FALSE)*$E2525</f>
        <v>109.50614257229402</v>
      </c>
      <c r="X2524" s="47">
        <f ca="1">VLOOKUP(CONCATENATE($F2524," ",$G2524),AllocFactorMatrix,(X$4+1),FALSE)*$E2525</f>
        <v>32.560922863358542</v>
      </c>
      <c r="Y2524" s="47">
        <f t="shared" ca="1" si="3588"/>
        <v>182.81508336592447</v>
      </c>
      <c r="Z2524" s="47">
        <f ca="1">VLOOKUP(CONCATENATE($F2524," ",$G2524),AllocFactorMatrix,(Z$4+1),FALSE)*$E2525</f>
        <v>38.881435079025721</v>
      </c>
      <c r="AA2524" s="47">
        <f ca="1">VLOOKUP(CONCATENATE($F2524," ",$G2524),AllocFactorMatrix,(AA$4+1),FALSE)*$E2525</f>
        <v>0.72805092911337976</v>
      </c>
      <c r="AB2524" s="47">
        <f t="shared" ca="1" si="3554"/>
        <v>39.6094860081391</v>
      </c>
      <c r="AC2524" s="47">
        <f ca="1">VLOOKUP(CONCATENATE($F2524," ",$G2524),AllocFactorMatrix,(AC$4+1),FALSE)*$E2525</f>
        <v>3.7613314362197885</v>
      </c>
      <c r="AD2524" s="47">
        <f ca="1">VLOOKUP(CONCATENATE($F2524," ",$G2524),AllocFactorMatrix,(AD$4+1),FALSE)*$E2525</f>
        <v>4133.4853579382334</v>
      </c>
      <c r="AE2524" s="47">
        <f ca="1">VLOOKUP(CONCATENATE($F2524," ",$G2524),AllocFactorMatrix,(AE$4+1),FALSE)*$E2525</f>
        <v>557.04874821173439</v>
      </c>
    </row>
    <row r="2525" spans="1:31" s="44" customFormat="1" collapsed="1">
      <c r="A2525" s="49"/>
      <c r="B2525" s="97"/>
      <c r="C2525" s="48"/>
      <c r="D2525" s="96" t="s">
        <v>409</v>
      </c>
      <c r="E2525" s="54">
        <v>314928</v>
      </c>
      <c r="F2525" s="88" t="s">
        <v>71</v>
      </c>
      <c r="G2525" s="48" t="str">
        <f>$G$15</f>
        <v>TOTAL</v>
      </c>
      <c r="H2525" s="46">
        <f t="shared" ca="1" si="3564"/>
        <v>314928.00000000006</v>
      </c>
      <c r="I2525" s="47">
        <f t="shared" ref="I2525:N2525" ca="1" si="3594">VLOOKUP(CONCATENATE($F2525," ",$G2525),AllocFactorMatrix,(I$4+1),FALSE)*$E2525</f>
        <v>178605.24736972008</v>
      </c>
      <c r="J2525" s="47">
        <f t="shared" ca="1" si="3594"/>
        <v>37.094788252681504</v>
      </c>
      <c r="K2525" s="47">
        <f t="shared" ca="1" si="3594"/>
        <v>61.313144179043242</v>
      </c>
      <c r="L2525" s="47">
        <f t="shared" ca="1" si="3594"/>
        <v>41613.647166434668</v>
      </c>
      <c r="M2525" s="47">
        <f t="shared" ca="1" si="3594"/>
        <v>633.9798011876569</v>
      </c>
      <c r="N2525" s="47">
        <f t="shared" ca="1" si="3594"/>
        <v>73.432131258661286</v>
      </c>
      <c r="O2525" s="47">
        <f t="shared" ca="1" si="3553"/>
        <v>42321.059098880985</v>
      </c>
      <c r="P2525" s="47">
        <f ca="1">VLOOKUP(CONCATENATE($F2525," ",$G2525),AllocFactorMatrix,(P$4+1),FALSE)*$E2525</f>
        <v>22821.085249572425</v>
      </c>
      <c r="Q2525" s="47">
        <f ca="1">VLOOKUP(CONCATENATE($F2525," ",$G2525),AllocFactorMatrix,(Q$4+1),FALSE)*$E2525</f>
        <v>3675.6394707237555</v>
      </c>
      <c r="R2525" s="47">
        <f ca="1">VLOOKUP(CONCATENATE($F2525," ",$G2525),AllocFactorMatrix,(R$4+1),FALSE)*$E2525</f>
        <v>587.81918571734377</v>
      </c>
      <c r="S2525" s="47">
        <f ca="1">VLOOKUP(CONCATENATE($F2525," ",$G2525),AllocFactorMatrix,(S$4+1),FALSE)*$E2525</f>
        <v>25.842633738136616</v>
      </c>
      <c r="T2525" s="47">
        <f t="shared" ca="1" si="3587"/>
        <v>27110.38653975166</v>
      </c>
      <c r="U2525" s="47">
        <f ca="1">VLOOKUP(CONCATENATE($F2525," ",$G2525),AllocFactorMatrix,(U$4+1),FALSE)*$E2525</f>
        <v>1034.6796680793229</v>
      </c>
      <c r="V2525" s="47">
        <f ca="1">VLOOKUP(CONCATENATE($F2525," ",$G2525),AllocFactorMatrix,(V$4+1),FALSE)*$E2525</f>
        <v>12877.817406060884</v>
      </c>
      <c r="W2525" s="47">
        <f ca="1">VLOOKUP(CONCATENATE($F2525," ",$G2525),AllocFactorMatrix,(W$4+1),FALSE)*$E2525</f>
        <v>35390.014719370003</v>
      </c>
      <c r="X2525" s="47">
        <f ca="1">VLOOKUP(CONCATENATE($F2525," ",$G2525),AllocFactorMatrix,(X$4+1),FALSE)*$E2525</f>
        <v>5751.528828665133</v>
      </c>
      <c r="Y2525" s="47">
        <f t="shared" ca="1" si="3588"/>
        <v>55054.040622175344</v>
      </c>
      <c r="Z2525" s="47">
        <f ca="1">VLOOKUP(CONCATENATE($F2525," ",$G2525),AllocFactorMatrix,(Z$4+1),FALSE)*$E2525</f>
        <v>6277.0056522886398</v>
      </c>
      <c r="AA2525" s="47">
        <f ca="1">VLOOKUP(CONCATENATE($F2525," ",$G2525),AllocFactorMatrix,(AA$4+1),FALSE)*$E2525</f>
        <v>111.52786319659393</v>
      </c>
      <c r="AB2525" s="47">
        <f t="shared" ca="1" si="3554"/>
        <v>6388.5335154852337</v>
      </c>
      <c r="AC2525" s="47">
        <f ca="1">VLOOKUP(CONCATENATE($F2525," ",$G2525),AllocFactorMatrix,(AC$4+1),FALSE)*$E2525</f>
        <v>85.308397551809904</v>
      </c>
      <c r="AD2525" s="47">
        <f ca="1">VLOOKUP(CONCATENATE($F2525," ",$G2525),AllocFactorMatrix,(AD$4+1),FALSE)*$E2525</f>
        <v>4609.6874992099565</v>
      </c>
      <c r="AE2525" s="47">
        <f ca="1">VLOOKUP(CONCATENATE($F2525," ",$G2525),AllocFactorMatrix,(AE$4+1),FALSE)*$E2525</f>
        <v>655.3290247932531</v>
      </c>
    </row>
    <row r="2526" spans="1:31" s="44" customFormat="1" hidden="1" outlineLevel="1">
      <c r="A2526" s="49"/>
      <c r="B2526" s="97"/>
      <c r="C2526" s="48"/>
      <c r="D2526" s="48"/>
      <c r="F2526" s="167" t="str">
        <f>F2533</f>
        <v>CUST_DEP_FXNL</v>
      </c>
      <c r="G2526" s="48" t="str">
        <f>$G$8</f>
        <v>PRODUCTION</v>
      </c>
      <c r="H2526" s="46">
        <f t="shared" ca="1" si="3564"/>
        <v>250692.85824854506</v>
      </c>
      <c r="I2526" s="47">
        <f t="shared" ref="I2526:N2526" ca="1" si="3595">VLOOKUP(CONCATENATE($F2526," ",$G2526),AllocFactorMatrix,(I$4+1),FALSE)*$E2533</f>
        <v>164693.96167691829</v>
      </c>
      <c r="J2526" s="47">
        <f t="shared" ca="1" si="3595"/>
        <v>0</v>
      </c>
      <c r="K2526" s="47">
        <f t="shared" ca="1" si="3595"/>
        <v>0</v>
      </c>
      <c r="L2526" s="47">
        <f t="shared" ca="1" si="3595"/>
        <v>33704.431861894285</v>
      </c>
      <c r="M2526" s="47">
        <f t="shared" ca="1" si="3595"/>
        <v>2971.2078221495753</v>
      </c>
      <c r="N2526" s="47">
        <f t="shared" ca="1" si="3595"/>
        <v>1949.2618303720697</v>
      </c>
      <c r="O2526" s="47">
        <f t="shared" ref="O2526:O2533" ca="1" si="3596">SUBTOTAL(9,L2526:N2526)</f>
        <v>38624.901514415928</v>
      </c>
      <c r="P2526" s="47">
        <f ca="1">VLOOKUP(CONCATENATE($F2526," ",$G2526),AllocFactorMatrix,(P$4+1),FALSE)*$E2533</f>
        <v>12082.086876840178</v>
      </c>
      <c r="Q2526" s="47">
        <f ca="1">VLOOKUP(CONCATENATE($F2526," ",$G2526),AllocFactorMatrix,(Q$4+1),FALSE)*$E2533</f>
        <v>5880.8656238310768</v>
      </c>
      <c r="R2526" s="47">
        <f ca="1">VLOOKUP(CONCATENATE($F2526," ",$G2526),AllocFactorMatrix,(R$4+1),FALSE)*$E2533</f>
        <v>1603.1469590221202</v>
      </c>
      <c r="S2526" s="47">
        <f ca="1">VLOOKUP(CONCATENATE($F2526," ",$G2526),AllocFactorMatrix,(S$4+1),FALSE)*$E2533</f>
        <v>0</v>
      </c>
      <c r="T2526" s="47">
        <f ca="1">SUBTOTAL(9,P2526:S2526)</f>
        <v>19566.099459693374</v>
      </c>
      <c r="U2526" s="47">
        <f ca="1">VLOOKUP(CONCATENATE($F2526," ",$G2526),AllocFactorMatrix,(U$4+1),FALSE)*$E2533</f>
        <v>0</v>
      </c>
      <c r="V2526" s="47">
        <f ca="1">VLOOKUP(CONCATENATE($F2526," ",$G2526),AllocFactorMatrix,(V$4+1),FALSE)*$E2533</f>
        <v>16049.303593863699</v>
      </c>
      <c r="W2526" s="47">
        <f ca="1">VLOOKUP(CONCATENATE($F2526," ",$G2526),AllocFactorMatrix,(W$4+1),FALSE)*$E2533</f>
        <v>7873.2412373194893</v>
      </c>
      <c r="X2526" s="47">
        <f ca="1">VLOOKUP(CONCATENATE($F2526," ",$G2526),AllocFactorMatrix,(X$4+1),FALSE)*$E2533</f>
        <v>3561.4630035320124</v>
      </c>
      <c r="Y2526" s="47">
        <f ca="1">SUBTOTAL(9,U2526:X2526)</f>
        <v>27484.007834715198</v>
      </c>
      <c r="Z2526" s="47">
        <f ca="1">VLOOKUP(CONCATENATE($F2526," ",$G2526),AllocFactorMatrix,(Z$4+1),FALSE)*$E2533</f>
        <v>245.32535723728958</v>
      </c>
      <c r="AA2526" s="47">
        <f ca="1">VLOOKUP(CONCATENATE($F2526," ",$G2526),AllocFactorMatrix,(AA$4+1),FALSE)*$E2533</f>
        <v>0</v>
      </c>
      <c r="AB2526" s="47">
        <f t="shared" ref="AB2526:AB2533" ca="1" si="3597">SUBTOTAL(9,Z2526:AA2526)</f>
        <v>245.32535723728958</v>
      </c>
      <c r="AC2526" s="47">
        <f ca="1">VLOOKUP(CONCATENATE($F2526," ",$G2526),AllocFactorMatrix,(AC$4+1),FALSE)*$E2533</f>
        <v>0</v>
      </c>
      <c r="AD2526" s="47">
        <f ca="1">VLOOKUP(CONCATENATE($F2526," ",$G2526),AllocFactorMatrix,(AD$4+1),FALSE)*$E2533</f>
        <v>78.562405564987571</v>
      </c>
      <c r="AE2526" s="47">
        <f ca="1">VLOOKUP(CONCATENATE($F2526," ",$G2526),AllocFactorMatrix,(AE$4+1),FALSE)*$E2533</f>
        <v>0</v>
      </c>
    </row>
    <row r="2527" spans="1:31" s="44" customFormat="1" hidden="1" outlineLevel="1">
      <c r="A2527" s="49"/>
      <c r="B2527" s="97"/>
      <c r="C2527" s="48"/>
      <c r="D2527" s="48"/>
      <c r="F2527" s="167" t="str">
        <f>F2533</f>
        <v>CUST_DEP_FXNL</v>
      </c>
      <c r="G2527" s="48" t="str">
        <f>$G$9</f>
        <v>BULKTRAN</v>
      </c>
      <c r="H2527" s="46">
        <f t="shared" ca="1" si="3564"/>
        <v>136139.87689281564</v>
      </c>
      <c r="I2527" s="47">
        <f t="shared" ref="I2527:N2527" ca="1" si="3598">VLOOKUP(CONCATENATE($F2527," ",$G2527),AllocFactorMatrix,(I$4+1),FALSE)*$E2533</f>
        <v>89437.791823556574</v>
      </c>
      <c r="J2527" s="47">
        <f t="shared" ca="1" si="3598"/>
        <v>0</v>
      </c>
      <c r="K2527" s="47">
        <f t="shared" ca="1" si="3598"/>
        <v>0</v>
      </c>
      <c r="L2527" s="47">
        <f t="shared" ca="1" si="3598"/>
        <v>18303.342330842846</v>
      </c>
      <c r="M2527" s="47">
        <f t="shared" ca="1" si="3598"/>
        <v>1613.5276846593674</v>
      </c>
      <c r="N2527" s="47">
        <f t="shared" ca="1" si="3598"/>
        <v>1058.5553472593115</v>
      </c>
      <c r="O2527" s="47">
        <f t="shared" ca="1" si="3596"/>
        <v>20975.425362761525</v>
      </c>
      <c r="P2527" s="47">
        <f ca="1">VLOOKUP(CONCATENATE($F2527," ",$G2527),AllocFactorMatrix,(P$4+1),FALSE)*$E2533</f>
        <v>6561.2312672687431</v>
      </c>
      <c r="Q2527" s="47">
        <f ca="1">VLOOKUP(CONCATENATE($F2527," ",$G2527),AllocFactorMatrix,(Q$4+1),FALSE)*$E2533</f>
        <v>3193.6303556673051</v>
      </c>
      <c r="R2527" s="47">
        <f ca="1">VLOOKUP(CONCATENATE($F2527," ",$G2527),AllocFactorMatrix,(R$4+1),FALSE)*$E2533</f>
        <v>870.59611975854853</v>
      </c>
      <c r="S2527" s="47">
        <f ca="1">VLOOKUP(CONCATENATE($F2527," ",$G2527),AllocFactorMatrix,(S$4+1),FALSE)*$E2533</f>
        <v>0</v>
      </c>
      <c r="T2527" s="47">
        <f t="shared" ref="T2527:T2533" ca="1" si="3599">SUBTOTAL(9,P2527:S2527)</f>
        <v>10625.457742694598</v>
      </c>
      <c r="U2527" s="47">
        <f ca="1">VLOOKUP(CONCATENATE($F2527," ",$G2527),AllocFactorMatrix,(U$4+1),FALSE)*$E2533</f>
        <v>0</v>
      </c>
      <c r="V2527" s="47">
        <f ca="1">VLOOKUP(CONCATENATE($F2527," ",$G2527),AllocFactorMatrix,(V$4+1),FALSE)*$E2533</f>
        <v>8715.6460329547808</v>
      </c>
      <c r="W2527" s="47">
        <f ca="1">VLOOKUP(CONCATENATE($F2527," ",$G2527),AllocFactorMatrix,(W$4+1),FALSE)*$E2533</f>
        <v>4275.5988355018717</v>
      </c>
      <c r="X2527" s="47">
        <f ca="1">VLOOKUP(CONCATENATE($F2527," ",$G2527),AllocFactorMatrix,(X$4+1),FALSE)*$E2533</f>
        <v>1934.0683984641569</v>
      </c>
      <c r="Y2527" s="47">
        <f t="shared" ref="Y2527:Y2533" ca="1" si="3600">SUBTOTAL(9,U2527:X2527)</f>
        <v>14925.313266920808</v>
      </c>
      <c r="Z2527" s="47">
        <f ca="1">VLOOKUP(CONCATENATE($F2527," ",$G2527),AllocFactorMatrix,(Z$4+1),FALSE)*$E2533</f>
        <v>133.22503148397703</v>
      </c>
      <c r="AA2527" s="47">
        <f ca="1">VLOOKUP(CONCATENATE($F2527," ",$G2527),AllocFactorMatrix,(AA$4+1),FALSE)*$E2533</f>
        <v>0</v>
      </c>
      <c r="AB2527" s="47">
        <f t="shared" ca="1" si="3597"/>
        <v>133.22503148397703</v>
      </c>
      <c r="AC2527" s="47">
        <f ca="1">VLOOKUP(CONCATENATE($F2527," ",$G2527),AllocFactorMatrix,(AC$4+1),FALSE)*$E2533</f>
        <v>0</v>
      </c>
      <c r="AD2527" s="47">
        <f ca="1">VLOOKUP(CONCATENATE($F2527," ",$G2527),AllocFactorMatrix,(AD$4+1),FALSE)*$E2533</f>
        <v>42.663665398146364</v>
      </c>
      <c r="AE2527" s="47">
        <f ca="1">VLOOKUP(CONCATENATE($F2527," ",$G2527),AllocFactorMatrix,(AE$4+1),FALSE)*$E2533</f>
        <v>0</v>
      </c>
    </row>
    <row r="2528" spans="1:31" s="44" customFormat="1" hidden="1" outlineLevel="1">
      <c r="A2528" s="49"/>
      <c r="B2528" s="97"/>
      <c r="C2528" s="48"/>
      <c r="D2528" s="48"/>
      <c r="F2528" s="167" t="str">
        <f>F2533</f>
        <v>CUST_DEP_FXNL</v>
      </c>
      <c r="G2528" s="48" t="str">
        <f>$G$10</f>
        <v>SUBTRAN</v>
      </c>
      <c r="H2528" s="46">
        <f t="shared" ca="1" si="3564"/>
        <v>37229.456343710706</v>
      </c>
      <c r="I2528" s="47">
        <f t="shared" ref="I2528:N2528" ca="1" si="3601">VLOOKUP(CONCATENATE($F2528," ",$G2528),AllocFactorMatrix,(I$4+1),FALSE)*$E2533</f>
        <v>24599.218045688449</v>
      </c>
      <c r="J2528" s="47">
        <f t="shared" ca="1" si="3601"/>
        <v>0</v>
      </c>
      <c r="K2528" s="47">
        <f t="shared" ca="1" si="3601"/>
        <v>0</v>
      </c>
      <c r="L2528" s="47">
        <f t="shared" ca="1" si="3601"/>
        <v>5061.9336975656452</v>
      </c>
      <c r="M2528" s="47">
        <f t="shared" ca="1" si="3601"/>
        <v>448.18378783728667</v>
      </c>
      <c r="N2528" s="47">
        <f t="shared" ca="1" si="3601"/>
        <v>382.11279656743295</v>
      </c>
      <c r="O2528" s="47">
        <f t="shared" ca="1" si="3596"/>
        <v>5892.2302819703655</v>
      </c>
      <c r="P2528" s="47">
        <f ca="1">VLOOKUP(CONCATENATE($F2528," ",$G2528),AllocFactorMatrix,(P$4+1),FALSE)*$E2533</f>
        <v>1761.2966474014431</v>
      </c>
      <c r="Q2528" s="47">
        <f ca="1">VLOOKUP(CONCATENATE($F2528," ",$G2528),AllocFactorMatrix,(Q$4+1),FALSE)*$E2533</f>
        <v>859.69027580507782</v>
      </c>
      <c r="R2528" s="47">
        <f ca="1">VLOOKUP(CONCATENATE($F2528," ",$G2528),AllocFactorMatrix,(R$4+1),FALSE)*$E2533</f>
        <v>303.35038398157371</v>
      </c>
      <c r="S2528" s="47">
        <f ca="1">VLOOKUP(CONCATENATE($F2528," ",$G2528),AllocFactorMatrix,(S$4+1),FALSE)*$E2533</f>
        <v>0</v>
      </c>
      <c r="T2528" s="47">
        <f t="shared" ca="1" si="3599"/>
        <v>2924.3373071880951</v>
      </c>
      <c r="U2528" s="47">
        <f ca="1">VLOOKUP(CONCATENATE($F2528," ",$G2528),AllocFactorMatrix,(U$4+1),FALSE)*$E2533</f>
        <v>0</v>
      </c>
      <c r="V2528" s="47">
        <f ca="1">VLOOKUP(CONCATENATE($F2528," ",$G2528),AllocFactorMatrix,(V$4+1),FALSE)*$E2533</f>
        <v>2314.2834909859316</v>
      </c>
      <c r="W2528" s="47">
        <f ca="1">VLOOKUP(CONCATENATE($F2528," ",$G2528),AllocFactorMatrix,(W$4+1),FALSE)*$E2533</f>
        <v>1463.6691937743776</v>
      </c>
      <c r="X2528" s="47">
        <f ca="1">VLOOKUP(CONCATENATE($F2528," ",$G2528),AllocFactorMatrix,(X$4+1),FALSE)*$E2533</f>
        <v>0</v>
      </c>
      <c r="Y2528" s="47">
        <f t="shared" ca="1" si="3600"/>
        <v>3777.9526847603092</v>
      </c>
      <c r="Z2528" s="47">
        <f ca="1">VLOOKUP(CONCATENATE($F2528," ",$G2528),AllocFactorMatrix,(Z$4+1),FALSE)*$E2533</f>
        <v>35.71802410348927</v>
      </c>
      <c r="AA2528" s="47">
        <f ca="1">VLOOKUP(CONCATENATE($F2528," ",$G2528),AllocFactorMatrix,(AA$4+1),FALSE)*$E2533</f>
        <v>0</v>
      </c>
      <c r="AB2528" s="47">
        <f t="shared" ca="1" si="3597"/>
        <v>35.71802410348927</v>
      </c>
      <c r="AC2528" s="47">
        <f ca="1">VLOOKUP(CONCATENATE($F2528," ",$G2528),AllocFactorMatrix,(AC$4+1),FALSE)*$E2533</f>
        <v>0</v>
      </c>
      <c r="AD2528" s="47">
        <f ca="1">VLOOKUP(CONCATENATE($F2528," ",$G2528),AllocFactorMatrix,(AD$4+1),FALSE)*$E2533</f>
        <v>0</v>
      </c>
      <c r="AE2528" s="47">
        <f ca="1">VLOOKUP(CONCATENATE($F2528," ",$G2528),AllocFactorMatrix,(AE$4+1),FALSE)*$E2533</f>
        <v>0</v>
      </c>
    </row>
    <row r="2529" spans="1:31" s="44" customFormat="1" hidden="1" outlineLevel="1">
      <c r="A2529" s="49"/>
      <c r="B2529" s="97"/>
      <c r="C2529" s="48"/>
      <c r="D2529" s="48"/>
      <c r="F2529" s="167" t="str">
        <f>F2533</f>
        <v>CUST_DEP_FXNL</v>
      </c>
      <c r="G2529" s="48" t="str">
        <f>$G$11</f>
        <v>DISTPRI</v>
      </c>
      <c r="H2529" s="46">
        <f t="shared" ca="1" si="3564"/>
        <v>179756.53408092909</v>
      </c>
      <c r="I2529" s="47">
        <f t="shared" ref="I2529:N2529" ca="1" si="3602">VLOOKUP(CONCATENATE($F2529," ",$G2529),AllocFactorMatrix,(I$4+1),FALSE)*$E2533</f>
        <v>126125.88460793706</v>
      </c>
      <c r="J2529" s="47">
        <f t="shared" ca="1" si="3602"/>
        <v>0</v>
      </c>
      <c r="K2529" s="47">
        <f t="shared" ca="1" si="3602"/>
        <v>0</v>
      </c>
      <c r="L2529" s="47">
        <f t="shared" ca="1" si="3602"/>
        <v>25911.853660915225</v>
      </c>
      <c r="M2529" s="47">
        <f t="shared" ca="1" si="3602"/>
        <v>2293.9310925172977</v>
      </c>
      <c r="N2529" s="47">
        <f t="shared" ca="1" si="3602"/>
        <v>0</v>
      </c>
      <c r="O2529" s="47">
        <f t="shared" ca="1" si="3596"/>
        <v>28205.784753432523</v>
      </c>
      <c r="P2529" s="47">
        <f ca="1">VLOOKUP(CONCATENATE($F2529," ",$G2529),AllocFactorMatrix,(P$4+1),FALSE)*$E2533</f>
        <v>9056.4170713460353</v>
      </c>
      <c r="Q2529" s="47">
        <f ca="1">VLOOKUP(CONCATENATE($F2529," ",$G2529),AllocFactorMatrix,(Q$4+1),FALSE)*$E2533</f>
        <v>4420.0662973762692</v>
      </c>
      <c r="R2529" s="47">
        <f ca="1">VLOOKUP(CONCATENATE($F2529," ",$G2529),AllocFactorMatrix,(R$4+1),FALSE)*$E2533</f>
        <v>0</v>
      </c>
      <c r="S2529" s="47">
        <f ca="1">VLOOKUP(CONCATENATE($F2529," ",$G2529),AllocFactorMatrix,(S$4+1),FALSE)*$E2533</f>
        <v>0</v>
      </c>
      <c r="T2529" s="47">
        <f t="shared" ca="1" si="3599"/>
        <v>13476.483368722304</v>
      </c>
      <c r="U2529" s="47">
        <f ca="1">VLOOKUP(CONCATENATE($F2529," ",$G2529),AllocFactorMatrix,(U$4+1),FALSE)*$E2533</f>
        <v>0</v>
      </c>
      <c r="V2529" s="47">
        <f ca="1">VLOOKUP(CONCATENATE($F2529," ",$G2529),AllocFactorMatrix,(V$4+1),FALSE)*$E2533</f>
        <v>11764.674348906789</v>
      </c>
      <c r="W2529" s="47">
        <f ca="1">VLOOKUP(CONCATENATE($F2529," ",$G2529),AllocFactorMatrix,(W$4+1),FALSE)*$E2533</f>
        <v>0</v>
      </c>
      <c r="X2529" s="47">
        <f ca="1">VLOOKUP(CONCATENATE($F2529," ",$G2529),AllocFactorMatrix,(X$4+1),FALSE)*$E2533</f>
        <v>0</v>
      </c>
      <c r="Y2529" s="47">
        <f t="shared" ca="1" si="3600"/>
        <v>11764.674348906789</v>
      </c>
      <c r="Z2529" s="47">
        <f ca="1">VLOOKUP(CONCATENATE($F2529," ",$G2529),AllocFactorMatrix,(Z$4+1),FALSE)*$E2533</f>
        <v>183.70700193038243</v>
      </c>
      <c r="AA2529" s="47">
        <f ca="1">VLOOKUP(CONCATENATE($F2529," ",$G2529),AllocFactorMatrix,(AA$4+1),FALSE)*$E2533</f>
        <v>0</v>
      </c>
      <c r="AB2529" s="47">
        <f t="shared" ca="1" si="3597"/>
        <v>183.70700193038243</v>
      </c>
      <c r="AC2529" s="47">
        <f ca="1">VLOOKUP(CONCATENATE($F2529," ",$G2529),AllocFactorMatrix,(AC$4+1),FALSE)*$E2533</f>
        <v>0</v>
      </c>
      <c r="AD2529" s="47">
        <f ca="1">VLOOKUP(CONCATENATE($F2529," ",$G2529),AllocFactorMatrix,(AD$4+1),FALSE)*$E2533</f>
        <v>0</v>
      </c>
      <c r="AE2529" s="47">
        <f ca="1">VLOOKUP(CONCATENATE($F2529," ",$G2529),AllocFactorMatrix,(AE$4+1),FALSE)*$E2533</f>
        <v>0</v>
      </c>
    </row>
    <row r="2530" spans="1:31" s="44" customFormat="1" hidden="1" outlineLevel="1">
      <c r="A2530" s="49"/>
      <c r="B2530" s="97"/>
      <c r="C2530" s="48"/>
      <c r="D2530" s="48"/>
      <c r="F2530" s="167" t="str">
        <f>F2533</f>
        <v>CUST_DEP_FXNL</v>
      </c>
      <c r="G2530" s="48" t="str">
        <f>$G$12</f>
        <v>DISTSEC</v>
      </c>
      <c r="H2530" s="46">
        <f t="shared" ca="1" si="3564"/>
        <v>84521.584091819997</v>
      </c>
      <c r="I2530" s="47">
        <f t="shared" ref="I2530:N2530" ca="1" si="3603">VLOOKUP(CONCATENATE($F2530," ",$G2530),AllocFactorMatrix,(I$4+1),FALSE)*$E2533</f>
        <v>68518.170751354657</v>
      </c>
      <c r="J2530" s="47">
        <f t="shared" ca="1" si="3603"/>
        <v>0</v>
      </c>
      <c r="K2530" s="47">
        <f t="shared" ca="1" si="3603"/>
        <v>0</v>
      </c>
      <c r="L2530" s="47">
        <f t="shared" ca="1" si="3603"/>
        <v>12126.974210529434</v>
      </c>
      <c r="M2530" s="47">
        <f t="shared" ca="1" si="3603"/>
        <v>0</v>
      </c>
      <c r="N2530" s="47">
        <f t="shared" ca="1" si="3603"/>
        <v>0</v>
      </c>
      <c r="O2530" s="47">
        <f t="shared" ca="1" si="3596"/>
        <v>12126.974210529434</v>
      </c>
      <c r="P2530" s="47">
        <f ca="1">VLOOKUP(CONCATENATE($F2530," ",$G2530),AllocFactorMatrix,(P$4+1),FALSE)*$E2533</f>
        <v>3648.4715698046457</v>
      </c>
      <c r="Q2530" s="47">
        <f ca="1">VLOOKUP(CONCATENATE($F2530," ",$G2530),AllocFactorMatrix,(Q$4+1),FALSE)*$E2533</f>
        <v>0</v>
      </c>
      <c r="R2530" s="47">
        <f ca="1">VLOOKUP(CONCATENATE($F2530," ",$G2530),AllocFactorMatrix,(R$4+1),FALSE)*$E2533</f>
        <v>0</v>
      </c>
      <c r="S2530" s="47">
        <f ca="1">VLOOKUP(CONCATENATE($F2530," ",$G2530),AllocFactorMatrix,(S$4+1),FALSE)*$E2533</f>
        <v>0</v>
      </c>
      <c r="T2530" s="47">
        <f t="shared" ca="1" si="3599"/>
        <v>3648.4715698046457</v>
      </c>
      <c r="U2530" s="47">
        <f ca="1">VLOOKUP(CONCATENATE($F2530," ",$G2530),AllocFactorMatrix,(U$4+1),FALSE)*$E2533</f>
        <v>0</v>
      </c>
      <c r="V2530" s="47">
        <f ca="1">VLOOKUP(CONCATENATE($F2530," ",$G2530),AllocFactorMatrix,(V$4+1),FALSE)*$E2533</f>
        <v>0</v>
      </c>
      <c r="W2530" s="47">
        <f ca="1">VLOOKUP(CONCATENATE($F2530," ",$G2530),AllocFactorMatrix,(W$4+1),FALSE)*$E2533</f>
        <v>0</v>
      </c>
      <c r="X2530" s="47">
        <f ca="1">VLOOKUP(CONCATENATE($F2530," ",$G2530),AllocFactorMatrix,(X$4+1),FALSE)*$E2533</f>
        <v>0</v>
      </c>
      <c r="Y2530" s="47">
        <f t="shared" ca="1" si="3600"/>
        <v>0</v>
      </c>
      <c r="Z2530" s="47">
        <f ca="1">VLOOKUP(CONCATENATE($F2530," ",$G2530),AllocFactorMatrix,(Z$4+1),FALSE)*$E2533</f>
        <v>76.278364880420455</v>
      </c>
      <c r="AA2530" s="47">
        <f ca="1">VLOOKUP(CONCATENATE($F2530," ",$G2530),AllocFactorMatrix,(AA$4+1),FALSE)*$E2533</f>
        <v>0</v>
      </c>
      <c r="AB2530" s="47">
        <f t="shared" ca="1" si="3597"/>
        <v>76.278364880420455</v>
      </c>
      <c r="AC2530" s="47">
        <f ca="1">VLOOKUP(CONCATENATE($F2530," ",$G2530),AllocFactorMatrix,(AC$4+1),FALSE)*$E2533</f>
        <v>0</v>
      </c>
      <c r="AD2530" s="47">
        <f ca="1">VLOOKUP(CONCATENATE($F2530," ",$G2530),AllocFactorMatrix,(AD$4+1),FALSE)*$E2533</f>
        <v>151.68919525084047</v>
      </c>
      <c r="AE2530" s="47">
        <f ca="1">VLOOKUP(CONCATENATE($F2530," ",$G2530),AllocFactorMatrix,(AE$4+1),FALSE)*$E2533</f>
        <v>0</v>
      </c>
    </row>
    <row r="2531" spans="1:31" s="44" customFormat="1" hidden="1" outlineLevel="1">
      <c r="A2531" s="49"/>
      <c r="B2531" s="97"/>
      <c r="C2531" s="48"/>
      <c r="D2531" s="48"/>
      <c r="F2531" s="167" t="str">
        <f>F2533</f>
        <v>CUST_DEP_FXNL</v>
      </c>
      <c r="G2531" s="48" t="str">
        <f>$G$13</f>
        <v>ENERGY</v>
      </c>
      <c r="H2531" s="46">
        <f t="shared" ca="1" si="3564"/>
        <v>4128.134061885341</v>
      </c>
      <c r="I2531" s="47">
        <f t="shared" ref="I2531:N2531" ca="1" si="3604">VLOOKUP(CONCATENATE($F2531," ",$G2531),AllocFactorMatrix,(I$4+1),FALSE)*$E2533</f>
        <v>2339.105919028656</v>
      </c>
      <c r="J2531" s="47">
        <f t="shared" ca="1" si="3604"/>
        <v>0</v>
      </c>
      <c r="K2531" s="47">
        <f t="shared" ca="1" si="3604"/>
        <v>0</v>
      </c>
      <c r="L2531" s="47">
        <f t="shared" ca="1" si="3604"/>
        <v>592.24746326144486</v>
      </c>
      <c r="M2531" s="47">
        <f t="shared" ca="1" si="3604"/>
        <v>52.329667258089572</v>
      </c>
      <c r="N2531" s="47">
        <f t="shared" ca="1" si="3604"/>
        <v>34.460416698321808</v>
      </c>
      <c r="O2531" s="47">
        <f t="shared" ca="1" si="3596"/>
        <v>679.03754721785617</v>
      </c>
      <c r="P2531" s="47">
        <f ca="1">VLOOKUP(CONCATENATE($F2531," ",$G2531),AllocFactorMatrix,(P$4+1),FALSE)*$E2533</f>
        <v>231.40546996185464</v>
      </c>
      <c r="Q2531" s="47">
        <f ca="1">VLOOKUP(CONCATENATE($F2531," ",$G2531),AllocFactorMatrix,(Q$4+1),FALSE)*$E2533</f>
        <v>112.09475061017343</v>
      </c>
      <c r="R2531" s="47">
        <f ca="1">VLOOKUP(CONCATENATE($F2531," ",$G2531),AllocFactorMatrix,(R$4+1),FALSE)*$E2533</f>
        <v>30.685071618894671</v>
      </c>
      <c r="S2531" s="47">
        <f ca="1">VLOOKUP(CONCATENATE($F2531," ",$G2531),AllocFactorMatrix,(S$4+1),FALSE)*$E2533</f>
        <v>0</v>
      </c>
      <c r="T2531" s="47">
        <f t="shared" ca="1" si="3599"/>
        <v>374.18529219092272</v>
      </c>
      <c r="U2531" s="47">
        <f ca="1">VLOOKUP(CONCATENATE($F2531," ",$G2531),AllocFactorMatrix,(U$4+1),FALSE)*$E2533</f>
        <v>0</v>
      </c>
      <c r="V2531" s="47">
        <f ca="1">VLOOKUP(CONCATENATE($F2531," ",$G2531),AllocFactorMatrix,(V$4+1),FALSE)*$E2533</f>
        <v>398.06435154177547</v>
      </c>
      <c r="W2531" s="47">
        <f ca="1">VLOOKUP(CONCATENATE($F2531," ",$G2531),AllocFactorMatrix,(W$4+1),FALSE)*$E2533</f>
        <v>219.59265117915297</v>
      </c>
      <c r="X2531" s="47">
        <f ca="1">VLOOKUP(CONCATENATE($F2531," ",$G2531),AllocFactorMatrix,(X$4+1),FALSE)*$E2533</f>
        <v>103.14424893203366</v>
      </c>
      <c r="Y2531" s="47">
        <f t="shared" ca="1" si="3600"/>
        <v>720.80125165296204</v>
      </c>
      <c r="Z2531" s="47">
        <f ca="1">VLOOKUP(CONCATENATE($F2531," ",$G2531),AllocFactorMatrix,(Z$4+1),FALSE)*$E2533</f>
        <v>4.7024302941191509</v>
      </c>
      <c r="AA2531" s="47">
        <f ca="1">VLOOKUP(CONCATENATE($F2531," ",$G2531),AllocFactorMatrix,(AA$4+1),FALSE)*$E2533</f>
        <v>0</v>
      </c>
      <c r="AB2531" s="47">
        <f t="shared" ca="1" si="3597"/>
        <v>4.7024302941191509</v>
      </c>
      <c r="AC2531" s="47">
        <f ca="1">VLOOKUP(CONCATENATE($F2531," ",$G2531),AllocFactorMatrix,(AC$4+1),FALSE)*$E2533</f>
        <v>0</v>
      </c>
      <c r="AD2531" s="47">
        <f ca="1">VLOOKUP(CONCATENATE($F2531," ",$G2531),AllocFactorMatrix,(AD$4+1),FALSE)*$E2533</f>
        <v>10.301621500825041</v>
      </c>
      <c r="AE2531" s="47">
        <f ca="1">VLOOKUP(CONCATENATE($F2531," ",$G2531),AllocFactorMatrix,(AE$4+1),FALSE)*$E2533</f>
        <v>0</v>
      </c>
    </row>
    <row r="2532" spans="1:31" s="44" customFormat="1" hidden="1" outlineLevel="1">
      <c r="A2532" s="49"/>
      <c r="B2532" s="97"/>
      <c r="C2532" s="48"/>
      <c r="D2532" s="48"/>
      <c r="F2532" s="167" t="str">
        <f>F2533</f>
        <v>CUST_DEP_FXNL</v>
      </c>
      <c r="G2532" s="48" t="str">
        <f>$G$14</f>
        <v>CUSTOMER</v>
      </c>
      <c r="H2532" s="46">
        <f t="shared" ca="1" si="3564"/>
        <v>35471.556280294135</v>
      </c>
      <c r="I2532" s="47">
        <f t="shared" ref="I2532:N2532" ca="1" si="3605">VLOOKUP(CONCATENATE($F2532," ",$G2532),AllocFactorMatrix,(I$4+1),FALSE)*$E2533</f>
        <v>21553.887209260956</v>
      </c>
      <c r="J2532" s="47">
        <f t="shared" ca="1" si="3605"/>
        <v>0</v>
      </c>
      <c r="K2532" s="47">
        <f t="shared" ca="1" si="3605"/>
        <v>0</v>
      </c>
      <c r="L2532" s="47">
        <f t="shared" ca="1" si="3605"/>
        <v>6031.7273621254108</v>
      </c>
      <c r="M2532" s="47">
        <f t="shared" ca="1" si="3605"/>
        <v>2439.7147792657001</v>
      </c>
      <c r="N2532" s="47">
        <f t="shared" ca="1" si="3605"/>
        <v>1932.8524499667978</v>
      </c>
      <c r="O2532" s="47">
        <f t="shared" ca="1" si="3596"/>
        <v>10404.29459135791</v>
      </c>
      <c r="P2532" s="47">
        <f ca="1">VLOOKUP(CONCATENATE($F2532," ",$G2532),AllocFactorMatrix,(P$4+1),FALSE)*$E2533</f>
        <v>283.10700175994407</v>
      </c>
      <c r="Q2532" s="47">
        <f ca="1">VLOOKUP(CONCATENATE($F2532," ",$G2532),AllocFactorMatrix,(Q$4+1),FALSE)*$E2533</f>
        <v>222.24936177643173</v>
      </c>
      <c r="R2532" s="47">
        <f ca="1">VLOOKUP(CONCATENATE($F2532," ",$G2532),AllocFactorMatrix,(R$4+1),FALSE)*$E2533</f>
        <v>349.96706756187979</v>
      </c>
      <c r="S2532" s="47">
        <f ca="1">VLOOKUP(CONCATENATE($F2532," ",$G2532),AllocFactorMatrix,(S$4+1),FALSE)*$E2533</f>
        <v>0</v>
      </c>
      <c r="T2532" s="47">
        <f t="shared" ca="1" si="3599"/>
        <v>855.32343109825558</v>
      </c>
      <c r="U2532" s="47">
        <f ca="1">VLOOKUP(CONCATENATE($F2532," ",$G2532),AllocFactorMatrix,(U$4+1),FALSE)*$E2533</f>
        <v>0</v>
      </c>
      <c r="V2532" s="47">
        <f ca="1">VLOOKUP(CONCATENATE($F2532," ",$G2532),AllocFactorMatrix,(V$4+1),FALSE)*$E2533</f>
        <v>120.65732202360226</v>
      </c>
      <c r="W2532" s="47">
        <f ca="1">VLOOKUP(CONCATENATE($F2532," ",$G2532),AllocFactorMatrix,(W$4+1),FALSE)*$E2533</f>
        <v>42.933058104454425</v>
      </c>
      <c r="X2532" s="47">
        <f ca="1">VLOOKUP(CONCATENATE($F2532," ",$G2532),AllocFactorMatrix,(X$4+1),FALSE)*$E2533</f>
        <v>31.876039350019663</v>
      </c>
      <c r="Y2532" s="47">
        <f t="shared" ca="1" si="3600"/>
        <v>195.46641947807635</v>
      </c>
      <c r="Z2532" s="47">
        <f ca="1">VLOOKUP(CONCATENATE($F2532," ",$G2532),AllocFactorMatrix,(Z$4+1),FALSE)*$E2533</f>
        <v>4.2318477283689964</v>
      </c>
      <c r="AA2532" s="47">
        <f ca="1">VLOOKUP(CONCATENATE($F2532," ",$G2532),AllocFactorMatrix,(AA$4+1),FALSE)*$E2533</f>
        <v>0</v>
      </c>
      <c r="AB2532" s="47">
        <f t="shared" ca="1" si="3597"/>
        <v>4.2318477283689964</v>
      </c>
      <c r="AC2532" s="47">
        <f ca="1">VLOOKUP(CONCATENATE($F2532," ",$G2532),AllocFactorMatrix,(AC$4+1),FALSE)*$E2533</f>
        <v>0</v>
      </c>
      <c r="AD2532" s="47">
        <f ca="1">VLOOKUP(CONCATENATE($F2532," ",$G2532),AllocFactorMatrix,(AD$4+1),FALSE)*$E2533</f>
        <v>2458.3527813705632</v>
      </c>
      <c r="AE2532" s="47">
        <f ca="1">VLOOKUP(CONCATENATE($F2532," ",$G2532),AllocFactorMatrix,(AE$4+1),FALSE)*$E2533</f>
        <v>0</v>
      </c>
    </row>
    <row r="2533" spans="1:31" s="44" customFormat="1" collapsed="1">
      <c r="A2533" s="49"/>
      <c r="B2533" s="97"/>
      <c r="C2533" s="48"/>
      <c r="D2533" s="96" t="s">
        <v>311</v>
      </c>
      <c r="E2533" s="54">
        <v>727940</v>
      </c>
      <c r="F2533" s="87" t="s">
        <v>349</v>
      </c>
      <c r="G2533" s="48" t="str">
        <f>$G$15</f>
        <v>TOTAL</v>
      </c>
      <c r="H2533" s="46">
        <f t="shared" ca="1" si="3564"/>
        <v>727939.99999999977</v>
      </c>
      <c r="I2533" s="47">
        <f t="shared" ref="I2533:N2533" ca="1" si="3606">VLOOKUP(CONCATENATE($F2533," ",$G2533),AllocFactorMatrix,(I$4+1),FALSE)*$E2533</f>
        <v>497268.02003374463</v>
      </c>
      <c r="J2533" s="47">
        <f t="shared" ca="1" si="3606"/>
        <v>0</v>
      </c>
      <c r="K2533" s="47">
        <f t="shared" ca="1" si="3606"/>
        <v>0</v>
      </c>
      <c r="L2533" s="47">
        <f t="shared" ca="1" si="3606"/>
        <v>101732.51058713431</v>
      </c>
      <c r="M2533" s="47">
        <f t="shared" ca="1" si="3606"/>
        <v>9818.8948336873182</v>
      </c>
      <c r="N2533" s="47">
        <f t="shared" ca="1" si="3606"/>
        <v>5357.2428408639335</v>
      </c>
      <c r="O2533" s="47">
        <f t="shared" ca="1" si="3596"/>
        <v>116908.64826168556</v>
      </c>
      <c r="P2533" s="47">
        <f ca="1">VLOOKUP(CONCATENATE($F2533," ",$G2533),AllocFactorMatrix,(P$4+1),FALSE)*$E2533</f>
        <v>33624.015904382839</v>
      </c>
      <c r="Q2533" s="47">
        <f ca="1">VLOOKUP(CONCATENATE($F2533," ",$G2533),AllocFactorMatrix,(Q$4+1),FALSE)*$E2533</f>
        <v>14688.596665066336</v>
      </c>
      <c r="R2533" s="47">
        <f ca="1">VLOOKUP(CONCATENATE($F2533," ",$G2533),AllocFactorMatrix,(R$4+1),FALSE)*$E2533</f>
        <v>3157.7456019430165</v>
      </c>
      <c r="S2533" s="47">
        <f ca="1">VLOOKUP(CONCATENATE($F2533," ",$G2533),AllocFactorMatrix,(S$4+1),FALSE)*$E2533</f>
        <v>0</v>
      </c>
      <c r="T2533" s="47">
        <f t="shared" ca="1" si="3599"/>
        <v>51470.358171392196</v>
      </c>
      <c r="U2533" s="47">
        <f ca="1">VLOOKUP(CONCATENATE($F2533," ",$G2533),AllocFactorMatrix,(U$4+1),FALSE)*$E2533</f>
        <v>0</v>
      </c>
      <c r="V2533" s="47">
        <f ca="1">VLOOKUP(CONCATENATE($F2533," ",$G2533),AllocFactorMatrix,(V$4+1),FALSE)*$E2533</f>
        <v>39362.629140276578</v>
      </c>
      <c r="W2533" s="47">
        <f ca="1">VLOOKUP(CONCATENATE($F2533," ",$G2533),AllocFactorMatrix,(W$4+1),FALSE)*$E2533</f>
        <v>13875.034975879345</v>
      </c>
      <c r="X2533" s="47">
        <f ca="1">VLOOKUP(CONCATENATE($F2533," ",$G2533),AllocFactorMatrix,(X$4+1),FALSE)*$E2533</f>
        <v>5630.5516902782228</v>
      </c>
      <c r="Y2533" s="47">
        <f t="shared" ca="1" si="3600"/>
        <v>58868.215806434149</v>
      </c>
      <c r="Z2533" s="47">
        <f ca="1">VLOOKUP(CONCATENATE($F2533," ",$G2533),AllocFactorMatrix,(Z$4+1),FALSE)*$E2533</f>
        <v>683.18805765804689</v>
      </c>
      <c r="AA2533" s="47">
        <f ca="1">VLOOKUP(CONCATENATE($F2533," ",$G2533),AllocFactorMatrix,(AA$4+1),FALSE)*$E2533</f>
        <v>0</v>
      </c>
      <c r="AB2533" s="47">
        <f t="shared" ca="1" si="3597"/>
        <v>683.18805765804689</v>
      </c>
      <c r="AC2533" s="47">
        <f ca="1">VLOOKUP(CONCATENATE($F2533," ",$G2533),AllocFactorMatrix,(AC$4+1),FALSE)*$E2533</f>
        <v>0</v>
      </c>
      <c r="AD2533" s="47">
        <f ca="1">VLOOKUP(CONCATENATE($F2533," ",$G2533),AllocFactorMatrix,(AD$4+1),FALSE)*$E2533</f>
        <v>2741.5696690853629</v>
      </c>
      <c r="AE2533" s="47">
        <f ca="1">VLOOKUP(CONCATENATE($F2533," ",$G2533),AllocFactorMatrix,(AE$4+1),FALSE)*$E2533</f>
        <v>0</v>
      </c>
    </row>
    <row r="2534" spans="1:31" s="44" customFormat="1" hidden="1" outlineLevel="1">
      <c r="A2534" s="49"/>
      <c r="B2534" s="97"/>
      <c r="C2534" s="48"/>
      <c r="D2534" s="96"/>
      <c r="F2534" s="86"/>
      <c r="G2534" s="48" t="str">
        <f>$G$8</f>
        <v>PRODUCTION</v>
      </c>
      <c r="H2534" s="46">
        <f t="shared" ref="H2534:AE2534" ca="1" si="3607">+H2470+H2478+H2486+H2494+H2502+H2510+H2518+H2526</f>
        <v>2586389.3396507618</v>
      </c>
      <c r="I2534" s="46">
        <f t="shared" ca="1" si="3607"/>
        <v>1365874.7604218659</v>
      </c>
      <c r="J2534" s="46">
        <f t="shared" ref="J2534:K2534" ca="1" si="3608">+J2470+J2478+J2486+J2494+J2502+J2510+J2518+J2526</f>
        <v>268.72473577196519</v>
      </c>
      <c r="K2534" s="46">
        <f t="shared" ca="1" si="3608"/>
        <v>470.5178514175434</v>
      </c>
      <c r="L2534" s="46">
        <f t="shared" ca="1" si="3607"/>
        <v>313660.60593202518</v>
      </c>
      <c r="M2534" s="46">
        <f t="shared" ca="1" si="3607"/>
        <v>6866.7944212893817</v>
      </c>
      <c r="N2534" s="46">
        <f t="shared" ca="1" si="3607"/>
        <v>2491.814618103077</v>
      </c>
      <c r="O2534" s="46">
        <f t="shared" ca="1" si="3607"/>
        <v>323019.21497141768</v>
      </c>
      <c r="P2534" s="46">
        <f t="shared" ca="1" si="3607"/>
        <v>178597.97793899605</v>
      </c>
      <c r="Q2534" s="46">
        <f t="shared" ca="1" si="3607"/>
        <v>35763.637364022259</v>
      </c>
      <c r="R2534" s="46">
        <f t="shared" ca="1" si="3607"/>
        <v>7663.0681197740305</v>
      </c>
      <c r="S2534" s="46">
        <f t="shared" ca="1" si="3607"/>
        <v>230.12276565006886</v>
      </c>
      <c r="T2534" s="46">
        <f t="shared" ca="1" si="3607"/>
        <v>222254.8061884424</v>
      </c>
      <c r="U2534" s="46">
        <f t="shared" ca="1" si="3607"/>
        <v>7897.4890577980887</v>
      </c>
      <c r="V2534" s="46">
        <f t="shared" ca="1" si="3607"/>
        <v>122669.96627611147</v>
      </c>
      <c r="W2534" s="46">
        <f t="shared" ca="1" si="3607"/>
        <v>415654.4752818144</v>
      </c>
      <c r="X2534" s="46">
        <f t="shared" ca="1" si="3607"/>
        <v>77434.815595300286</v>
      </c>
      <c r="Y2534" s="46">
        <f t="shared" ca="1" si="3607"/>
        <v>623656.74621102435</v>
      </c>
      <c r="Z2534" s="46">
        <f t="shared" ca="1" si="3607"/>
        <v>46015.409846486735</v>
      </c>
      <c r="AA2534" s="46">
        <f t="shared" ca="1" si="3607"/>
        <v>914.145982631175</v>
      </c>
      <c r="AB2534" s="46">
        <f t="shared" ca="1" si="3607"/>
        <v>46929.555829117904</v>
      </c>
      <c r="AC2534" s="46">
        <f t="shared" ca="1" si="3607"/>
        <v>603.78146141800516</v>
      </c>
      <c r="AD2534" s="46">
        <f t="shared" ca="1" si="3607"/>
        <v>2760.9034278240415</v>
      </c>
      <c r="AE2534" s="46">
        <f t="shared" ca="1" si="3607"/>
        <v>550.32855246214172</v>
      </c>
    </row>
    <row r="2535" spans="1:31" s="44" customFormat="1" hidden="1" outlineLevel="1">
      <c r="A2535" s="49"/>
      <c r="B2535" s="97"/>
      <c r="C2535" s="48"/>
      <c r="D2535" s="96"/>
      <c r="F2535" s="86"/>
      <c r="G2535" s="48" t="str">
        <f>$G$9</f>
        <v>BULKTRAN</v>
      </c>
      <c r="H2535" s="46">
        <f t="shared" ref="H2535:AE2535" ca="1" si="3609">+H2471+H2479+H2487+H2495+H2503+H2511+H2519+H2527</f>
        <v>998846.24195937882</v>
      </c>
      <c r="I2535" s="46">
        <f t="shared" ca="1" si="3609"/>
        <v>533102.59541605529</v>
      </c>
      <c r="J2535" s="46">
        <f t="shared" ref="J2535:K2535" ca="1" si="3610">+J2471+J2479+J2487+J2495+J2503+J2511+J2519+J2527</f>
        <v>99.255422032458185</v>
      </c>
      <c r="K2535" s="46">
        <f t="shared" ca="1" si="3610"/>
        <v>173.78916675494935</v>
      </c>
      <c r="L2535" s="46">
        <f t="shared" ca="1" si="3609"/>
        <v>121707.17721823799</v>
      </c>
      <c r="M2535" s="46">
        <f t="shared" ca="1" si="3609"/>
        <v>3052.3907310806726</v>
      </c>
      <c r="N2535" s="46">
        <f t="shared" ca="1" si="3609"/>
        <v>1258.9511380168287</v>
      </c>
      <c r="O2535" s="46">
        <f t="shared" ca="1" si="3609"/>
        <v>126018.5190873355</v>
      </c>
      <c r="P2535" s="46">
        <f t="shared" ca="1" si="3609"/>
        <v>68065.078298716311</v>
      </c>
      <c r="Q2535" s="46">
        <f t="shared" ca="1" si="3609"/>
        <v>14231.047927413312</v>
      </c>
      <c r="R2535" s="46">
        <f t="shared" ca="1" si="3609"/>
        <v>3108.8717685036631</v>
      </c>
      <c r="S2535" s="46">
        <f t="shared" ca="1" si="3609"/>
        <v>84.997505563672604</v>
      </c>
      <c r="T2535" s="46">
        <f t="shared" ca="1" si="3609"/>
        <v>85489.995500196965</v>
      </c>
      <c r="U2535" s="46">
        <f t="shared" ca="1" si="3609"/>
        <v>2916.9946234262798</v>
      </c>
      <c r="V2535" s="46">
        <f t="shared" ca="1" si="3609"/>
        <v>48096.757866616172</v>
      </c>
      <c r="W2535" s="46">
        <f t="shared" ca="1" si="3609"/>
        <v>154892.54284600366</v>
      </c>
      <c r="X2535" s="46">
        <f t="shared" ca="1" si="3609"/>
        <v>29219.724731458486</v>
      </c>
      <c r="Y2535" s="46">
        <f t="shared" ca="1" si="3609"/>
        <v>235126.02006750461</v>
      </c>
      <c r="Z2535" s="46">
        <f t="shared" ca="1" si="3609"/>
        <v>17038.736313842317</v>
      </c>
      <c r="AA2535" s="46">
        <f t="shared" ca="1" si="3609"/>
        <v>337.64642114051099</v>
      </c>
      <c r="AB2535" s="46">
        <f t="shared" ca="1" si="3609"/>
        <v>17376.382734982828</v>
      </c>
      <c r="AC2535" s="46">
        <f t="shared" ca="1" si="3609"/>
        <v>223.01104361033876</v>
      </c>
      <c r="AD2535" s="46">
        <f t="shared" ca="1" si="3609"/>
        <v>1033.4056952841538</v>
      </c>
      <c r="AE2535" s="46">
        <f t="shared" ca="1" si="3609"/>
        <v>203.26782562173159</v>
      </c>
    </row>
    <row r="2536" spans="1:31" s="44" customFormat="1" hidden="1" outlineLevel="1">
      <c r="A2536" s="49"/>
      <c r="B2536" s="97"/>
      <c r="C2536" s="48"/>
      <c r="D2536" s="96"/>
      <c r="F2536" s="86"/>
      <c r="G2536" s="48" t="str">
        <f>$G$10</f>
        <v>SUBTRAN</v>
      </c>
      <c r="H2536" s="46">
        <f t="shared" ref="H2536:AE2536" ca="1" si="3611">+H2472+H2480+H2488+H2496+H2504+H2512+H2520+H2528</f>
        <v>276090.13559940166</v>
      </c>
      <c r="I2536" s="46">
        <f t="shared" ca="1" si="3611"/>
        <v>146626.01477497537</v>
      </c>
      <c r="J2536" s="46">
        <f t="shared" ref="J2536:K2536" ca="1" si="3612">+J2472+J2480+J2488+J2496+J2504+J2512+J2520+J2528</f>
        <v>19.870213144971846</v>
      </c>
      <c r="K2536" s="46">
        <f t="shared" ca="1" si="3612"/>
        <v>36.981878398437416</v>
      </c>
      <c r="L2536" s="46">
        <f t="shared" ca="1" si="3611"/>
        <v>33659.079880642945</v>
      </c>
      <c r="M2536" s="46">
        <f t="shared" ca="1" si="3611"/>
        <v>847.85160665152534</v>
      </c>
      <c r="N2536" s="46">
        <f t="shared" ca="1" si="3611"/>
        <v>454.45081481556053</v>
      </c>
      <c r="O2536" s="46">
        <f t="shared" ca="1" si="3611"/>
        <v>34961.382302110032</v>
      </c>
      <c r="P2536" s="46">
        <f t="shared" ca="1" si="3611"/>
        <v>18271.386776242936</v>
      </c>
      <c r="Q2536" s="46">
        <f t="shared" ca="1" si="3611"/>
        <v>3830.8420684950847</v>
      </c>
      <c r="R2536" s="46">
        <f t="shared" ca="1" si="3611"/>
        <v>1083.254821979466</v>
      </c>
      <c r="S2536" s="46">
        <f t="shared" ca="1" si="3611"/>
        <v>0</v>
      </c>
      <c r="T2536" s="46">
        <f t="shared" ca="1" si="3611"/>
        <v>23185.483666717486</v>
      </c>
      <c r="U2536" s="46">
        <f t="shared" ca="1" si="3611"/>
        <v>745.27621363562753</v>
      </c>
      <c r="V2536" s="46">
        <f t="shared" ca="1" si="3611"/>
        <v>12771.23144742047</v>
      </c>
      <c r="W2536" s="46">
        <f t="shared" ca="1" si="3611"/>
        <v>53024.488973709325</v>
      </c>
      <c r="X2536" s="46">
        <f t="shared" ca="1" si="3611"/>
        <v>0</v>
      </c>
      <c r="Y2536" s="46">
        <f t="shared" ca="1" si="3611"/>
        <v>66540.996634765426</v>
      </c>
      <c r="Z2536" s="46">
        <f t="shared" ca="1" si="3611"/>
        <v>4568.1354890429366</v>
      </c>
      <c r="AA2536" s="46">
        <f t="shared" ca="1" si="3611"/>
        <v>91.004221375774719</v>
      </c>
      <c r="AB2536" s="46">
        <f t="shared" ca="1" si="3611"/>
        <v>4659.1397104187108</v>
      </c>
      <c r="AC2536" s="46">
        <f t="shared" ca="1" si="3611"/>
        <v>60.266418871173485</v>
      </c>
      <c r="AD2536" s="46">
        <f t="shared" ca="1" si="3611"/>
        <v>0</v>
      </c>
      <c r="AE2536" s="46">
        <f t="shared" ca="1" si="3611"/>
        <v>0</v>
      </c>
    </row>
    <row r="2537" spans="1:31" s="44" customFormat="1" hidden="1" outlineLevel="1">
      <c r="A2537" s="49"/>
      <c r="B2537" s="97"/>
      <c r="C2537" s="48"/>
      <c r="D2537" s="96"/>
      <c r="F2537" s="86"/>
      <c r="G2537" s="48" t="str">
        <f>$G$11</f>
        <v>DISTPRI</v>
      </c>
      <c r="H2537" s="46">
        <f t="shared" ref="H2537:AE2537" ca="1" si="3613">+H2473+H2481+H2489+H2497+H2505+H2513+H2521+H2529</f>
        <v>1130731.9724993594</v>
      </c>
      <c r="I2537" s="46">
        <f t="shared" ca="1" si="3613"/>
        <v>748729.09083672252</v>
      </c>
      <c r="J2537" s="46">
        <f t="shared" ref="J2537:K2537" ca="1" si="3614">+J2473+J2481+J2489+J2497+J2505+J2513+J2521+J2529</f>
        <v>102.23234932679534</v>
      </c>
      <c r="K2537" s="46">
        <f t="shared" ca="1" si="3614"/>
        <v>189.15912928470803</v>
      </c>
      <c r="L2537" s="46">
        <f t="shared" ca="1" si="3613"/>
        <v>171584.47793038283</v>
      </c>
      <c r="M2537" s="46">
        <f t="shared" ca="1" si="3613"/>
        <v>4329.5506946234473</v>
      </c>
      <c r="N2537" s="46">
        <f t="shared" ca="1" si="3613"/>
        <v>0</v>
      </c>
      <c r="O2537" s="46">
        <f t="shared" ca="1" si="3613"/>
        <v>175914.02862500629</v>
      </c>
      <c r="P2537" s="46">
        <f t="shared" ca="1" si="3613"/>
        <v>93534.990039669792</v>
      </c>
      <c r="Q2537" s="46">
        <f t="shared" ca="1" si="3613"/>
        <v>19621.50973132041</v>
      </c>
      <c r="R2537" s="46">
        <f t="shared" ca="1" si="3613"/>
        <v>0</v>
      </c>
      <c r="S2537" s="46">
        <f t="shared" ca="1" si="3613"/>
        <v>0</v>
      </c>
      <c r="T2537" s="46">
        <f t="shared" ca="1" si="3613"/>
        <v>113156.49977099019</v>
      </c>
      <c r="U2537" s="46">
        <f t="shared" ca="1" si="3613"/>
        <v>3825.4845818728954</v>
      </c>
      <c r="V2537" s="46">
        <f t="shared" ca="1" si="3613"/>
        <v>64662.950342615892</v>
      </c>
      <c r="W2537" s="46">
        <f t="shared" ca="1" si="3613"/>
        <v>0</v>
      </c>
      <c r="X2537" s="46">
        <f t="shared" ca="1" si="3613"/>
        <v>0</v>
      </c>
      <c r="Y2537" s="46">
        <f t="shared" ca="1" si="3613"/>
        <v>68488.434924488785</v>
      </c>
      <c r="Z2537" s="46">
        <f t="shared" ca="1" si="3613"/>
        <v>23381.218927548893</v>
      </c>
      <c r="AA2537" s="46">
        <f t="shared" ca="1" si="3613"/>
        <v>465.61064704731456</v>
      </c>
      <c r="AB2537" s="46">
        <f t="shared" ca="1" si="3613"/>
        <v>23846.829574596206</v>
      </c>
      <c r="AC2537" s="46">
        <f t="shared" ca="1" si="3613"/>
        <v>305.69728894396263</v>
      </c>
      <c r="AD2537" s="46">
        <f t="shared" ca="1" si="3613"/>
        <v>0</v>
      </c>
      <c r="AE2537" s="46">
        <f t="shared" ca="1" si="3613"/>
        <v>0</v>
      </c>
    </row>
    <row r="2538" spans="1:31" s="44" customFormat="1" hidden="1" outlineLevel="1">
      <c r="A2538" s="49"/>
      <c r="B2538" s="97"/>
      <c r="C2538" s="48"/>
      <c r="D2538" s="96"/>
      <c r="F2538" s="86"/>
      <c r="G2538" s="48" t="str">
        <f>$G$12</f>
        <v>DISTSEC</v>
      </c>
      <c r="H2538" s="46">
        <f t="shared" ref="H2538:AE2538" ca="1" si="3615">+H2474+H2482+H2490+H2498+H2506+H2514+H2522+H2530</f>
        <v>540395.5253142023</v>
      </c>
      <c r="I2538" s="46">
        <f t="shared" ca="1" si="3615"/>
        <v>406740.69659356505</v>
      </c>
      <c r="J2538" s="46">
        <f t="shared" ref="J2538:K2538" ca="1" si="3616">+J2474+J2482+J2490+J2498+J2506+J2514+J2522+J2530</f>
        <v>83.84362086915587</v>
      </c>
      <c r="K2538" s="46">
        <f t="shared" ca="1" si="3616"/>
        <v>108.60059553524516</v>
      </c>
      <c r="L2538" s="46">
        <f t="shared" ca="1" si="3615"/>
        <v>80301.410674024009</v>
      </c>
      <c r="M2538" s="46">
        <f t="shared" ca="1" si="3615"/>
        <v>0</v>
      </c>
      <c r="N2538" s="46">
        <f t="shared" ca="1" si="3615"/>
        <v>0</v>
      </c>
      <c r="O2538" s="46">
        <f t="shared" ca="1" si="3615"/>
        <v>80301.410674024009</v>
      </c>
      <c r="P2538" s="46">
        <f t="shared" ca="1" si="3615"/>
        <v>37680.729317793244</v>
      </c>
      <c r="Q2538" s="46">
        <f t="shared" ca="1" si="3615"/>
        <v>0</v>
      </c>
      <c r="R2538" s="46">
        <f t="shared" ca="1" si="3615"/>
        <v>0</v>
      </c>
      <c r="S2538" s="46">
        <f t="shared" ca="1" si="3615"/>
        <v>0</v>
      </c>
      <c r="T2538" s="46">
        <f t="shared" ca="1" si="3615"/>
        <v>37680.729317793244</v>
      </c>
      <c r="U2538" s="46">
        <f t="shared" ca="1" si="3615"/>
        <v>1274.4890558102788</v>
      </c>
      <c r="V2538" s="46">
        <f t="shared" ca="1" si="3615"/>
        <v>0</v>
      </c>
      <c r="W2538" s="46">
        <f t="shared" ca="1" si="3615"/>
        <v>0</v>
      </c>
      <c r="X2538" s="46">
        <f t="shared" ca="1" si="3615"/>
        <v>0</v>
      </c>
      <c r="Y2538" s="46">
        <f t="shared" ca="1" si="3615"/>
        <v>1274.4890558102788</v>
      </c>
      <c r="Z2538" s="46">
        <f t="shared" ca="1" si="3615"/>
        <v>9708.06188197136</v>
      </c>
      <c r="AA2538" s="46">
        <f t="shared" ca="1" si="3615"/>
        <v>0</v>
      </c>
      <c r="AB2538" s="46">
        <f t="shared" ca="1" si="3615"/>
        <v>9708.06188197136</v>
      </c>
      <c r="AC2538" s="46">
        <f t="shared" ca="1" si="3615"/>
        <v>113.8820834640109</v>
      </c>
      <c r="AD2538" s="46">
        <f t="shared" ca="1" si="3615"/>
        <v>3656.9467149735419</v>
      </c>
      <c r="AE2538" s="46">
        <f t="shared" ca="1" si="3615"/>
        <v>726.86477619638254</v>
      </c>
    </row>
    <row r="2539" spans="1:31" s="44" customFormat="1" hidden="1" outlineLevel="1">
      <c r="A2539" s="49"/>
      <c r="B2539" s="97"/>
      <c r="C2539" s="48"/>
      <c r="D2539" s="96"/>
      <c r="F2539" s="86"/>
      <c r="G2539" s="48" t="str">
        <f>$G$13</f>
        <v>ENERGY</v>
      </c>
      <c r="H2539" s="46">
        <f t="shared" ref="H2539:AE2539" ca="1" si="3617">+H2475+H2483+H2491+H2499+H2507+H2515+H2523+H2531</f>
        <v>-92548.712645355248</v>
      </c>
      <c r="I2539" s="46">
        <f t="shared" ca="1" si="3617"/>
        <v>-35483.158350588659</v>
      </c>
      <c r="J2539" s="46">
        <f t="shared" ref="J2539:K2539" ca="1" si="3618">+J2475+J2483+J2491+J2499+J2507+J2515+J2523+J2531</f>
        <v>-6.0525970692661248</v>
      </c>
      <c r="K2539" s="46">
        <f t="shared" ca="1" si="3618"/>
        <v>-17.452061825928467</v>
      </c>
      <c r="L2539" s="46">
        <f t="shared" ca="1" si="3617"/>
        <v>-10313.945571722408</v>
      </c>
      <c r="M2539" s="46">
        <f t="shared" ca="1" si="3617"/>
        <v>-99.77927238329967</v>
      </c>
      <c r="N2539" s="46">
        <f t="shared" ca="1" si="3617"/>
        <v>13.19571585050787</v>
      </c>
      <c r="O2539" s="46">
        <f t="shared" ca="1" si="3617"/>
        <v>-10400.529128255199</v>
      </c>
      <c r="P2539" s="46">
        <f t="shared" ca="1" si="3617"/>
        <v>-6839.1622184838325</v>
      </c>
      <c r="Q2539" s="46">
        <f t="shared" ca="1" si="3617"/>
        <v>-1150.6972691911942</v>
      </c>
      <c r="R2539" s="46">
        <f t="shared" ca="1" si="3617"/>
        <v>-226.46562900232905</v>
      </c>
      <c r="S2539" s="46">
        <f t="shared" ca="1" si="3617"/>
        <v>-9.7126689900046106</v>
      </c>
      <c r="T2539" s="46">
        <f t="shared" ca="1" si="3617"/>
        <v>-8226.0377856673604</v>
      </c>
      <c r="U2539" s="46">
        <f t="shared" ca="1" si="3617"/>
        <v>-370.82440684636833</v>
      </c>
      <c r="V2539" s="46">
        <f t="shared" ca="1" si="3617"/>
        <v>-5464.740027300586</v>
      </c>
      <c r="W2539" s="46">
        <f t="shared" ca="1" si="3617"/>
        <v>-24995.374779522401</v>
      </c>
      <c r="X2539" s="46">
        <f t="shared" ca="1" si="3617"/>
        <v>-4640.0544885878935</v>
      </c>
      <c r="Y2539" s="46">
        <f t="shared" ca="1" si="3617"/>
        <v>-35470.993702257249</v>
      </c>
      <c r="Z2539" s="46">
        <f t="shared" ca="1" si="3617"/>
        <v>-1940.3377301715684</v>
      </c>
      <c r="AA2539" s="46">
        <f t="shared" ca="1" si="3617"/>
        <v>-39.026842829306851</v>
      </c>
      <c r="AB2539" s="46">
        <f t="shared" ca="1" si="3617"/>
        <v>-1979.3645730008752</v>
      </c>
      <c r="AC2539" s="46">
        <f t="shared" ca="1" si="3617"/>
        <v>-34.81211115718056</v>
      </c>
      <c r="AD2539" s="46">
        <f t="shared" ca="1" si="3617"/>
        <v>-769.47774593916358</v>
      </c>
      <c r="AE2539" s="46">
        <f t="shared" ca="1" si="3617"/>
        <v>-160.83458959439383</v>
      </c>
    </row>
    <row r="2540" spans="1:31" s="44" customFormat="1" hidden="1" outlineLevel="1">
      <c r="A2540" s="49"/>
      <c r="B2540" s="97"/>
      <c r="C2540" s="48"/>
      <c r="D2540" s="96"/>
      <c r="F2540" s="86"/>
      <c r="G2540" s="48" t="str">
        <f>$G$14</f>
        <v>CUSTOMER</v>
      </c>
      <c r="H2540" s="46">
        <f t="shared" ref="H2540:AE2540" ca="1" si="3619">+H2476+H2484+H2492+H2500+H2508+H2516+H2524+H2532</f>
        <v>250396.17762225203</v>
      </c>
      <c r="I2540" s="46">
        <f t="shared" ca="1" si="3619"/>
        <v>128013.18230159188</v>
      </c>
      <c r="J2540" s="46">
        <f t="shared" ref="J2540:K2540" ca="1" si="3620">+J2476+J2484+J2492+J2500+J2508+J2516+J2524+J2532</f>
        <v>21.482707793893198</v>
      </c>
      <c r="K2540" s="46">
        <f t="shared" ca="1" si="3620"/>
        <v>11.382079926113359</v>
      </c>
      <c r="L2540" s="46">
        <f t="shared" ca="1" si="3619"/>
        <v>39951.958519795859</v>
      </c>
      <c r="M2540" s="46">
        <f t="shared" ca="1" si="3619"/>
        <v>4604.7983101960708</v>
      </c>
      <c r="N2540" s="46">
        <f t="shared" ca="1" si="3619"/>
        <v>2296.987949969372</v>
      </c>
      <c r="O2540" s="46">
        <f t="shared" ca="1" si="3619"/>
        <v>46853.7447799613</v>
      </c>
      <c r="P2540" s="46">
        <f t="shared" ca="1" si="3619"/>
        <v>2924.2071513241426</v>
      </c>
      <c r="Q2540" s="46">
        <f t="shared" ca="1" si="3619"/>
        <v>986.65453898558758</v>
      </c>
      <c r="R2540" s="46">
        <f t="shared" ca="1" si="3619"/>
        <v>1245.3584981238582</v>
      </c>
      <c r="S2540" s="46">
        <f t="shared" ca="1" si="3619"/>
        <v>111.87675033918535</v>
      </c>
      <c r="T2540" s="46">
        <f t="shared" ca="1" si="3619"/>
        <v>5268.0969387727728</v>
      </c>
      <c r="U2540" s="46">
        <f t="shared" ca="1" si="3619"/>
        <v>17.511222210475687</v>
      </c>
      <c r="V2540" s="46">
        <f t="shared" ca="1" si="3619"/>
        <v>663.21316960156969</v>
      </c>
      <c r="W2540" s="46">
        <f t="shared" ca="1" si="3619"/>
        <v>1548.0060720486345</v>
      </c>
      <c r="X2540" s="46">
        <f t="shared" ca="1" si="3619"/>
        <v>479.39873391062224</v>
      </c>
      <c r="Y2540" s="46">
        <f t="shared" ca="1" si="3619"/>
        <v>2708.1291977713017</v>
      </c>
      <c r="Z2540" s="46">
        <f t="shared" ca="1" si="3619"/>
        <v>538.67296800332213</v>
      </c>
      <c r="AA2540" s="46">
        <f t="shared" ca="1" si="3619"/>
        <v>10.006825480226599</v>
      </c>
      <c r="AB2540" s="46">
        <f t="shared" ca="1" si="3619"/>
        <v>548.67979348354879</v>
      </c>
      <c r="AC2540" s="46">
        <f t="shared" ca="1" si="3619"/>
        <v>51.698881631998027</v>
      </c>
      <c r="AD2540" s="46">
        <f t="shared" ca="1" si="3619"/>
        <v>59264.042470689266</v>
      </c>
      <c r="AE2540" s="46">
        <f t="shared" ca="1" si="3619"/>
        <v>7655.7384706299345</v>
      </c>
    </row>
    <row r="2541" spans="1:31" s="44" customFormat="1" collapsed="1">
      <c r="A2541" s="49"/>
      <c r="B2541" s="97"/>
      <c r="C2541" s="96" t="s">
        <v>410</v>
      </c>
      <c r="D2541" s="96"/>
      <c r="E2541" s="46">
        <f>+E2477+E2485+E2493+E2501+E2509+E2517+E2525+E2533</f>
        <v>5690300.6799999997</v>
      </c>
      <c r="F2541" s="86"/>
      <c r="G2541" s="48" t="str">
        <f>$G$15</f>
        <v>TOTAL</v>
      </c>
      <c r="H2541" s="46">
        <f t="shared" ref="H2541:AE2541" ca="1" si="3621">+H2477+H2485+H2493+H2501+H2509+H2517+H2525+H2533</f>
        <v>5690300.6800000006</v>
      </c>
      <c r="I2541" s="46">
        <f t="shared" ca="1" si="3621"/>
        <v>3293603.1819941872</v>
      </c>
      <c r="J2541" s="46">
        <f t="shared" ref="J2541:K2541" ca="1" si="3622">+J2477+J2485+J2493+J2501+J2509+J2517+J2525+J2533</f>
        <v>589.3564518699734</v>
      </c>
      <c r="K2541" s="46">
        <f t="shared" ca="1" si="3622"/>
        <v>972.97863949106807</v>
      </c>
      <c r="L2541" s="46">
        <f t="shared" ca="1" si="3621"/>
        <v>750550.76458338648</v>
      </c>
      <c r="M2541" s="46">
        <f t="shared" ca="1" si="3621"/>
        <v>19601.606491457802</v>
      </c>
      <c r="N2541" s="46">
        <f t="shared" ca="1" si="3621"/>
        <v>6515.4002367553458</v>
      </c>
      <c r="O2541" s="46">
        <f t="shared" ca="1" si="3621"/>
        <v>776667.77131159976</v>
      </c>
      <c r="P2541" s="46">
        <f t="shared" ca="1" si="3621"/>
        <v>392235.2073042586</v>
      </c>
      <c r="Q2541" s="46">
        <f t="shared" ca="1" si="3621"/>
        <v>73282.994361045479</v>
      </c>
      <c r="R2541" s="46">
        <f t="shared" ca="1" si="3621"/>
        <v>12874.087579378687</v>
      </c>
      <c r="S2541" s="46">
        <f t="shared" ca="1" si="3621"/>
        <v>417.28435256292215</v>
      </c>
      <c r="T2541" s="46">
        <f t="shared" ca="1" si="3621"/>
        <v>478809.57359724568</v>
      </c>
      <c r="U2541" s="46">
        <f t="shared" ca="1" si="3621"/>
        <v>16306.420347907275</v>
      </c>
      <c r="V2541" s="46">
        <f t="shared" ca="1" si="3621"/>
        <v>243399.37907506499</v>
      </c>
      <c r="W2541" s="46">
        <f t="shared" ca="1" si="3621"/>
        <v>600124.13839405368</v>
      </c>
      <c r="X2541" s="46">
        <f t="shared" ca="1" si="3621"/>
        <v>102493.88457208152</v>
      </c>
      <c r="Y2541" s="46">
        <f t="shared" ca="1" si="3621"/>
        <v>962323.82238910755</v>
      </c>
      <c r="Z2541" s="46">
        <f t="shared" ca="1" si="3621"/>
        <v>99309.897696723972</v>
      </c>
      <c r="AA2541" s="46">
        <f t="shared" ca="1" si="3621"/>
        <v>1779.3872548456945</v>
      </c>
      <c r="AB2541" s="46">
        <f t="shared" ca="1" si="3621"/>
        <v>101089.28495156967</v>
      </c>
      <c r="AC2541" s="46">
        <f t="shared" ca="1" si="3621"/>
        <v>1323.5250667823082</v>
      </c>
      <c r="AD2541" s="46">
        <f t="shared" ca="1" si="3621"/>
        <v>65945.820562831825</v>
      </c>
      <c r="AE2541" s="46">
        <f t="shared" ca="1" si="3621"/>
        <v>8975.3650353157955</v>
      </c>
    </row>
    <row r="2542" spans="1:31" s="44" customFormat="1">
      <c r="A2542" s="49"/>
      <c r="B2542" s="97"/>
      <c r="C2542" s="48"/>
      <c r="D2542" s="96"/>
      <c r="F2542" s="86"/>
      <c r="G2542" s="48"/>
      <c r="H2542" s="46"/>
      <c r="I2542" s="47"/>
      <c r="J2542" s="47"/>
      <c r="K2542" s="47"/>
      <c r="L2542" s="47"/>
      <c r="M2542" s="47"/>
      <c r="N2542" s="47"/>
      <c r="O2542" s="47"/>
      <c r="P2542" s="47"/>
      <c r="Q2542" s="47"/>
      <c r="R2542" s="47"/>
      <c r="S2542" s="47"/>
      <c r="T2542" s="47"/>
      <c r="U2542" s="47"/>
      <c r="V2542" s="47"/>
      <c r="W2542" s="47"/>
      <c r="X2542" s="47"/>
      <c r="Y2542" s="47"/>
      <c r="Z2542" s="47"/>
      <c r="AA2542" s="47"/>
      <c r="AB2542" s="47"/>
      <c r="AC2542" s="47"/>
      <c r="AD2542" s="47"/>
      <c r="AE2542" s="47"/>
    </row>
    <row r="2543" spans="1:31">
      <c r="C2543" s="96" t="s">
        <v>588</v>
      </c>
    </row>
    <row r="2544" spans="1:31" s="44" customFormat="1" hidden="1" outlineLevel="1">
      <c r="A2544" s="49"/>
      <c r="B2544" s="97"/>
      <c r="C2544" s="48"/>
      <c r="D2544" s="48"/>
      <c r="F2544" s="167" t="str">
        <f>F2551</f>
        <v>CUST_DEP_FXNL</v>
      </c>
      <c r="G2544" s="48" t="str">
        <f>$G$8</f>
        <v>PRODUCTION</v>
      </c>
      <c r="H2544" s="46">
        <f t="shared" ref="H2544:H2559" ca="1" si="3623">SUBTOTAL(9,I2544:AE2544)</f>
        <v>-76005.801470719642</v>
      </c>
      <c r="I2544" s="47">
        <f t="shared" ref="I2544:N2544" ca="1" si="3624">VLOOKUP(CONCATENATE($F2544," ",$G2544),AllocFactorMatrix,(I$4+1),FALSE)*$E2551</f>
        <v>-49932.401912429857</v>
      </c>
      <c r="J2544" s="47">
        <f t="shared" ca="1" si="3624"/>
        <v>0</v>
      </c>
      <c r="K2544" s="47">
        <f t="shared" ca="1" si="3624"/>
        <v>0</v>
      </c>
      <c r="L2544" s="47">
        <f t="shared" ca="1" si="3624"/>
        <v>-10218.60923632196</v>
      </c>
      <c r="M2544" s="47">
        <f t="shared" ca="1" si="3624"/>
        <v>-900.81956636616917</v>
      </c>
      <c r="N2544" s="47">
        <f t="shared" ca="1" si="3624"/>
        <v>-590.98296109746047</v>
      </c>
      <c r="O2544" s="47">
        <f t="shared" ref="O2544:O2551" ca="1" si="3625">SUBTOTAL(9,L2544:N2544)</f>
        <v>-11710.411763785591</v>
      </c>
      <c r="P2544" s="47">
        <f ca="1">VLOOKUP(CONCATENATE($F2544," ",$G2544),AllocFactorMatrix,(P$4+1),FALSE)*$E2551</f>
        <v>-3663.0827975269258</v>
      </c>
      <c r="Q2544" s="47">
        <f ca="1">VLOOKUP(CONCATENATE($F2544," ",$G2544),AllocFactorMatrix,(Q$4+1),FALSE)*$E2551</f>
        <v>-1782.9782156687295</v>
      </c>
      <c r="R2544" s="47">
        <f ca="1">VLOOKUP(CONCATENATE($F2544," ",$G2544),AllocFactorMatrix,(R$4+1),FALSE)*$E2551</f>
        <v>-486.0468317570444</v>
      </c>
      <c r="S2544" s="47">
        <f ca="1">VLOOKUP(CONCATENATE($F2544," ",$G2544),AllocFactorMatrix,(S$4+1),FALSE)*$E2551</f>
        <v>0</v>
      </c>
      <c r="T2544" s="47">
        <f ca="1">SUBTOTAL(9,P2544:S2544)</f>
        <v>-5932.1078449526995</v>
      </c>
      <c r="U2544" s="47">
        <f ca="1">VLOOKUP(CONCATENATE($F2544," ",$G2544),AllocFactorMatrix,(U$4+1),FALSE)*$E2551</f>
        <v>0</v>
      </c>
      <c r="V2544" s="47">
        <f ca="1">VLOOKUP(CONCATENATE($F2544," ",$G2544),AllocFactorMatrix,(V$4+1),FALSE)*$E2551</f>
        <v>-4865.8752834878214</v>
      </c>
      <c r="W2544" s="47">
        <f ca="1">VLOOKUP(CONCATENATE($F2544," ",$G2544),AllocFactorMatrix,(W$4+1),FALSE)*$E2551</f>
        <v>-2387.0325409170728</v>
      </c>
      <c r="X2544" s="47">
        <f ca="1">VLOOKUP(CONCATENATE($F2544," ",$G2544),AllocFactorMatrix,(X$4+1),FALSE)*$E2551</f>
        <v>-1079.7748762487452</v>
      </c>
      <c r="Y2544" s="47">
        <f ca="1">SUBTOTAL(9,U2544:X2544)</f>
        <v>-8332.6827006536387</v>
      </c>
      <c r="Z2544" s="47">
        <f ca="1">VLOOKUP(CONCATENATE($F2544," ",$G2544),AllocFactorMatrix,(Z$4+1),FALSE)*$E2551</f>
        <v>-74.378466655098734</v>
      </c>
      <c r="AA2544" s="47">
        <f ca="1">VLOOKUP(CONCATENATE($F2544," ",$G2544),AllocFactorMatrix,(AA$4+1),FALSE)*$E2551</f>
        <v>0</v>
      </c>
      <c r="AB2544" s="47">
        <f t="shared" ref="AB2544:AB2551" ca="1" si="3626">SUBTOTAL(9,Z2544:AA2544)</f>
        <v>-74.378466655098734</v>
      </c>
      <c r="AC2544" s="47">
        <f ca="1">VLOOKUP(CONCATENATE($F2544," ",$G2544),AllocFactorMatrix,(AC$4+1),FALSE)*$E2551</f>
        <v>0</v>
      </c>
      <c r="AD2544" s="47">
        <f ca="1">VLOOKUP(CONCATENATE($F2544," ",$G2544),AllocFactorMatrix,(AD$4+1),FALSE)*$E2551</f>
        <v>-23.81878224274967</v>
      </c>
      <c r="AE2544" s="47">
        <f ca="1">VLOOKUP(CONCATENATE($F2544," ",$G2544),AllocFactorMatrix,(AE$4+1),FALSE)*$E2551</f>
        <v>0</v>
      </c>
    </row>
    <row r="2545" spans="1:31" s="44" customFormat="1" hidden="1" outlineLevel="1">
      <c r="A2545" s="49"/>
      <c r="B2545" s="97"/>
      <c r="C2545" s="48"/>
      <c r="D2545" s="48"/>
      <c r="F2545" s="167" t="str">
        <f>F2551</f>
        <v>CUST_DEP_FXNL</v>
      </c>
      <c r="G2545" s="48" t="str">
        <f>$G$9</f>
        <v>BULKTRAN</v>
      </c>
      <c r="H2545" s="46">
        <f t="shared" ca="1" si="3623"/>
        <v>-41275.290120569705</v>
      </c>
      <c r="I2545" s="47">
        <f t="shared" ref="I2545:N2545" ca="1" si="3627">VLOOKUP(CONCATENATE($F2545," ",$G2545),AllocFactorMatrix,(I$4+1),FALSE)*$E2551</f>
        <v>-27116.013981464286</v>
      </c>
      <c r="J2545" s="47">
        <f t="shared" ca="1" si="3627"/>
        <v>0</v>
      </c>
      <c r="K2545" s="47">
        <f t="shared" ca="1" si="3627"/>
        <v>0</v>
      </c>
      <c r="L2545" s="47">
        <f t="shared" ca="1" si="3627"/>
        <v>-5549.261407636186</v>
      </c>
      <c r="M2545" s="47">
        <f t="shared" ca="1" si="3627"/>
        <v>-489.19409082704306</v>
      </c>
      <c r="N2545" s="47">
        <f t="shared" ca="1" si="3627"/>
        <v>-320.93593783111629</v>
      </c>
      <c r="O2545" s="47">
        <f t="shared" ca="1" si="3625"/>
        <v>-6359.3914362943451</v>
      </c>
      <c r="P2545" s="47">
        <f ca="1">VLOOKUP(CONCATENATE($F2545," ",$G2545),AllocFactorMatrix,(P$4+1),FALSE)*$E2551</f>
        <v>-1989.253481681106</v>
      </c>
      <c r="Q2545" s="47">
        <f ca="1">VLOOKUP(CONCATENATE($F2545," ",$G2545),AllocFactorMatrix,(Q$4+1),FALSE)*$E2551</f>
        <v>-968.25428725639279</v>
      </c>
      <c r="R2545" s="47">
        <f ca="1">VLOOKUP(CONCATENATE($F2545," ",$G2545),AllocFactorMatrix,(R$4+1),FALSE)*$E2551</f>
        <v>-263.94990388574871</v>
      </c>
      <c r="S2545" s="47">
        <f ca="1">VLOOKUP(CONCATENATE($F2545," ",$G2545),AllocFactorMatrix,(S$4+1),FALSE)*$E2551</f>
        <v>0</v>
      </c>
      <c r="T2545" s="47">
        <f t="shared" ref="T2545:T2551" ca="1" si="3628">SUBTOTAL(9,P2545:S2545)</f>
        <v>-3221.4576728232478</v>
      </c>
      <c r="U2545" s="47">
        <f ca="1">VLOOKUP(CONCATENATE($F2545," ",$G2545),AllocFactorMatrix,(U$4+1),FALSE)*$E2551</f>
        <v>0</v>
      </c>
      <c r="V2545" s="47">
        <f ca="1">VLOOKUP(CONCATENATE($F2545," ",$G2545),AllocFactorMatrix,(V$4+1),FALSE)*$E2551</f>
        <v>-2642.4353158599433</v>
      </c>
      <c r="W2545" s="47">
        <f ca="1">VLOOKUP(CONCATENATE($F2545," ",$G2545),AllocFactorMatrix,(W$4+1),FALSE)*$E2551</f>
        <v>-1296.2886877990322</v>
      </c>
      <c r="X2545" s="47">
        <f ca="1">VLOOKUP(CONCATENATE($F2545," ",$G2545),AllocFactorMatrix,(X$4+1),FALSE)*$E2551</f>
        <v>-586.37657152051122</v>
      </c>
      <c r="Y2545" s="47">
        <f t="shared" ref="Y2545:Y2551" ca="1" si="3629">SUBTOTAL(9,U2545:X2545)</f>
        <v>-4525.1005751794864</v>
      </c>
      <c r="Z2545" s="47">
        <f ca="1">VLOOKUP(CONCATENATE($F2545," ",$G2545),AllocFactorMatrix,(Z$4+1),FALSE)*$E2551</f>
        <v>-40.391558677201758</v>
      </c>
      <c r="AA2545" s="47">
        <f ca="1">VLOOKUP(CONCATENATE($F2545," ",$G2545),AllocFactorMatrix,(AA$4+1),FALSE)*$E2551</f>
        <v>0</v>
      </c>
      <c r="AB2545" s="47">
        <f t="shared" ca="1" si="3626"/>
        <v>-40.391558677201758</v>
      </c>
      <c r="AC2545" s="47">
        <f ca="1">VLOOKUP(CONCATENATE($F2545," ",$G2545),AllocFactorMatrix,(AC$4+1),FALSE)*$E2551</f>
        <v>0</v>
      </c>
      <c r="AD2545" s="47">
        <f ca="1">VLOOKUP(CONCATENATE($F2545," ",$G2545),AllocFactorMatrix,(AD$4+1),FALSE)*$E2551</f>
        <v>-12.934896131144743</v>
      </c>
      <c r="AE2545" s="47">
        <f ca="1">VLOOKUP(CONCATENATE($F2545," ",$G2545),AllocFactorMatrix,(AE$4+1),FALSE)*$E2551</f>
        <v>0</v>
      </c>
    </row>
    <row r="2546" spans="1:31" s="44" customFormat="1" hidden="1" outlineLevel="1">
      <c r="A2546" s="49"/>
      <c r="B2546" s="97"/>
      <c r="C2546" s="48"/>
      <c r="D2546" s="48"/>
      <c r="F2546" s="167" t="str">
        <f>F2551</f>
        <v>CUST_DEP_FXNL</v>
      </c>
      <c r="G2546" s="48" t="str">
        <f>$G$10</f>
        <v>SUBTRAN</v>
      </c>
      <c r="H2546" s="46">
        <f t="shared" ca="1" si="3623"/>
        <v>-11287.33657389429</v>
      </c>
      <c r="I2546" s="47">
        <f t="shared" ref="I2546:N2546" ca="1" si="3630">VLOOKUP(CONCATENATE($F2546," ",$G2546),AllocFactorMatrix,(I$4+1),FALSE)*$E2551</f>
        <v>-7458.0636089037489</v>
      </c>
      <c r="J2546" s="47">
        <f t="shared" ca="1" si="3630"/>
        <v>0</v>
      </c>
      <c r="K2546" s="47">
        <f t="shared" ca="1" si="3630"/>
        <v>0</v>
      </c>
      <c r="L2546" s="47">
        <f t="shared" ca="1" si="3630"/>
        <v>-1534.6920146152709</v>
      </c>
      <c r="M2546" s="47">
        <f t="shared" ca="1" si="3630"/>
        <v>-135.88168501786043</v>
      </c>
      <c r="N2546" s="47">
        <f t="shared" ca="1" si="3630"/>
        <v>-115.85008666873078</v>
      </c>
      <c r="O2546" s="47">
        <f t="shared" ca="1" si="3625"/>
        <v>-1786.423786301862</v>
      </c>
      <c r="P2546" s="47">
        <f ca="1">VLOOKUP(CONCATENATE($F2546," ",$G2546),AllocFactorMatrix,(P$4+1),FALSE)*$E2551</f>
        <v>-533.99512155514344</v>
      </c>
      <c r="Q2546" s="47">
        <f ca="1">VLOOKUP(CONCATENATE($F2546," ",$G2546),AllocFactorMatrix,(Q$4+1),FALSE)*$E2551</f>
        <v>-260.64343789310226</v>
      </c>
      <c r="R2546" s="47">
        <f ca="1">VLOOKUP(CONCATENATE($F2546," ",$G2546),AllocFactorMatrix,(R$4+1),FALSE)*$E2551</f>
        <v>-91.970665706444677</v>
      </c>
      <c r="S2546" s="47">
        <f ca="1">VLOOKUP(CONCATENATE($F2546," ",$G2546),AllocFactorMatrix,(S$4+1),FALSE)*$E2551</f>
        <v>0</v>
      </c>
      <c r="T2546" s="47">
        <f t="shared" ca="1" si="3628"/>
        <v>-886.60922515469042</v>
      </c>
      <c r="U2546" s="47">
        <f ca="1">VLOOKUP(CONCATENATE($F2546," ",$G2546),AllocFactorMatrix,(U$4+1),FALSE)*$E2551</f>
        <v>0</v>
      </c>
      <c r="V2546" s="47">
        <f ca="1">VLOOKUP(CONCATENATE($F2546," ",$G2546),AllocFactorMatrix,(V$4+1),FALSE)*$E2551</f>
        <v>-701.65130666964876</v>
      </c>
      <c r="W2546" s="47">
        <f ca="1">VLOOKUP(CONCATENATE($F2546," ",$G2546),AllocFactorMatrix,(W$4+1),FALSE)*$E2551</f>
        <v>-443.75955078277246</v>
      </c>
      <c r="X2546" s="47">
        <f ca="1">VLOOKUP(CONCATENATE($F2546," ",$G2546),AllocFactorMatrix,(X$4+1),FALSE)*$E2551</f>
        <v>0</v>
      </c>
      <c r="Y2546" s="47">
        <f t="shared" ca="1" si="3629"/>
        <v>-1145.4108574524212</v>
      </c>
      <c r="Z2546" s="47">
        <f ca="1">VLOOKUP(CONCATENATE($F2546," ",$G2546),AllocFactorMatrix,(Z$4+1),FALSE)*$E2551</f>
        <v>-10.829096081567133</v>
      </c>
      <c r="AA2546" s="47">
        <f ca="1">VLOOKUP(CONCATENATE($F2546," ",$G2546),AllocFactorMatrix,(AA$4+1),FALSE)*$E2551</f>
        <v>0</v>
      </c>
      <c r="AB2546" s="47">
        <f t="shared" ca="1" si="3626"/>
        <v>-10.829096081567133</v>
      </c>
      <c r="AC2546" s="47">
        <f ca="1">VLOOKUP(CONCATENATE($F2546," ",$G2546),AllocFactorMatrix,(AC$4+1),FALSE)*$E2551</f>
        <v>0</v>
      </c>
      <c r="AD2546" s="47">
        <f ca="1">VLOOKUP(CONCATENATE($F2546," ",$G2546),AllocFactorMatrix,(AD$4+1),FALSE)*$E2551</f>
        <v>0</v>
      </c>
      <c r="AE2546" s="47">
        <f ca="1">VLOOKUP(CONCATENATE($F2546," ",$G2546),AllocFactorMatrix,(AE$4+1),FALSE)*$E2551</f>
        <v>0</v>
      </c>
    </row>
    <row r="2547" spans="1:31" s="44" customFormat="1" hidden="1" outlineLevel="1">
      <c r="A2547" s="49"/>
      <c r="B2547" s="97"/>
      <c r="C2547" s="48"/>
      <c r="D2547" s="48"/>
      <c r="F2547" s="167" t="str">
        <f>F2551</f>
        <v>CUST_DEP_FXNL</v>
      </c>
      <c r="G2547" s="48" t="str">
        <f>$G$11</f>
        <v>DISTPRI</v>
      </c>
      <c r="H2547" s="46">
        <f t="shared" ca="1" si="3623"/>
        <v>-54499.117118343493</v>
      </c>
      <c r="I2547" s="47">
        <f t="shared" ref="I2547:N2547" ca="1" si="3631">VLOOKUP(CONCATENATE($F2547," ",$G2547),AllocFactorMatrix,(I$4+1),FALSE)*$E2551</f>
        <v>-38239.218351906886</v>
      </c>
      <c r="J2547" s="47">
        <f t="shared" ca="1" si="3631"/>
        <v>0</v>
      </c>
      <c r="K2547" s="47">
        <f t="shared" ca="1" si="3631"/>
        <v>0</v>
      </c>
      <c r="L2547" s="47">
        <f t="shared" ca="1" si="3631"/>
        <v>-7856.0323530927399</v>
      </c>
      <c r="M2547" s="47">
        <f t="shared" ca="1" si="3631"/>
        <v>-695.48080636793566</v>
      </c>
      <c r="N2547" s="47">
        <f t="shared" ca="1" si="3631"/>
        <v>0</v>
      </c>
      <c r="O2547" s="47">
        <f t="shared" ca="1" si="3625"/>
        <v>-8551.5131594606755</v>
      </c>
      <c r="P2547" s="47">
        <f ca="1">VLOOKUP(CONCATENATE($F2547," ",$G2547),AllocFactorMatrix,(P$4+1),FALSE)*$E2551</f>
        <v>-2745.7512861348446</v>
      </c>
      <c r="Q2547" s="47">
        <f ca="1">VLOOKUP(CONCATENATE($F2547," ",$G2547),AllocFactorMatrix,(Q$4+1),FALSE)*$E2551</f>
        <v>-1340.0887597393264</v>
      </c>
      <c r="R2547" s="47">
        <f ca="1">VLOOKUP(CONCATENATE($F2547," ",$G2547),AllocFactorMatrix,(R$4+1),FALSE)*$E2551</f>
        <v>0</v>
      </c>
      <c r="S2547" s="47">
        <f ca="1">VLOOKUP(CONCATENATE($F2547," ",$G2547),AllocFactorMatrix,(S$4+1),FALSE)*$E2551</f>
        <v>0</v>
      </c>
      <c r="T2547" s="47">
        <f t="shared" ca="1" si="3628"/>
        <v>-4085.8400458741708</v>
      </c>
      <c r="U2547" s="47">
        <f ca="1">VLOOKUP(CONCATENATE($F2547," ",$G2547),AllocFactorMatrix,(U$4+1),FALSE)*$E2551</f>
        <v>0</v>
      </c>
      <c r="V2547" s="47">
        <f ca="1">VLOOKUP(CONCATENATE($F2547," ",$G2547),AllocFactorMatrix,(V$4+1),FALSE)*$E2551</f>
        <v>-3566.8487294686092</v>
      </c>
      <c r="W2547" s="47">
        <f ca="1">VLOOKUP(CONCATENATE($F2547," ",$G2547),AllocFactorMatrix,(W$4+1),FALSE)*$E2551</f>
        <v>0</v>
      </c>
      <c r="X2547" s="47">
        <f ca="1">VLOOKUP(CONCATENATE($F2547," ",$G2547),AllocFactorMatrix,(X$4+1),FALSE)*$E2551</f>
        <v>0</v>
      </c>
      <c r="Y2547" s="47">
        <f t="shared" ca="1" si="3629"/>
        <v>-3566.8487294686092</v>
      </c>
      <c r="Z2547" s="47">
        <f ca="1">VLOOKUP(CONCATENATE($F2547," ",$G2547),AllocFactorMatrix,(Z$4+1),FALSE)*$E2551</f>
        <v>-55.696831633147617</v>
      </c>
      <c r="AA2547" s="47">
        <f ca="1">VLOOKUP(CONCATENATE($F2547," ",$G2547),AllocFactorMatrix,(AA$4+1),FALSE)*$E2551</f>
        <v>0</v>
      </c>
      <c r="AB2547" s="47">
        <f t="shared" ca="1" si="3626"/>
        <v>-55.696831633147617</v>
      </c>
      <c r="AC2547" s="47">
        <f ca="1">VLOOKUP(CONCATENATE($F2547," ",$G2547),AllocFactorMatrix,(AC$4+1),FALSE)*$E2551</f>
        <v>0</v>
      </c>
      <c r="AD2547" s="47">
        <f ca="1">VLOOKUP(CONCATENATE($F2547," ",$G2547),AllocFactorMatrix,(AD$4+1),FALSE)*$E2551</f>
        <v>0</v>
      </c>
      <c r="AE2547" s="47">
        <f ca="1">VLOOKUP(CONCATENATE($F2547," ",$G2547),AllocFactorMatrix,(AE$4+1),FALSE)*$E2551</f>
        <v>0</v>
      </c>
    </row>
    <row r="2548" spans="1:31" s="44" customFormat="1" hidden="1" outlineLevel="1">
      <c r="A2548" s="49"/>
      <c r="B2548" s="97"/>
      <c r="C2548" s="48"/>
      <c r="D2548" s="48"/>
      <c r="F2548" s="167" t="str">
        <f>F2551</f>
        <v>CUST_DEP_FXNL</v>
      </c>
      <c r="G2548" s="48" t="str">
        <f>$G$12</f>
        <v>DISTSEC</v>
      </c>
      <c r="H2548" s="46">
        <f t="shared" ca="1" si="3623"/>
        <v>-25625.503595736714</v>
      </c>
      <c r="I2548" s="47">
        <f t="shared" ref="I2548:N2548" ca="1" si="3632">VLOOKUP(CONCATENATE($F2548," ",$G2548),AllocFactorMatrix,(I$4+1),FALSE)*$E2551</f>
        <v>-20773.541454863345</v>
      </c>
      <c r="J2548" s="47">
        <f t="shared" ca="1" si="3632"/>
        <v>0</v>
      </c>
      <c r="K2548" s="47">
        <f t="shared" ca="1" si="3632"/>
        <v>0</v>
      </c>
      <c r="L2548" s="47">
        <f t="shared" ca="1" si="3632"/>
        <v>-3676.6918719807068</v>
      </c>
      <c r="M2548" s="47">
        <f t="shared" ca="1" si="3632"/>
        <v>0</v>
      </c>
      <c r="N2548" s="47">
        <f t="shared" ca="1" si="3632"/>
        <v>0</v>
      </c>
      <c r="O2548" s="47">
        <f t="shared" ca="1" si="3625"/>
        <v>-3676.6918719807068</v>
      </c>
      <c r="P2548" s="47">
        <f ca="1">VLOOKUP(CONCATENATE($F2548," ",$G2548),AllocFactorMatrix,(P$4+1),FALSE)*$E2551</f>
        <v>-1106.1543904501957</v>
      </c>
      <c r="Q2548" s="47">
        <f ca="1">VLOOKUP(CONCATENATE($F2548," ",$G2548),AllocFactorMatrix,(Q$4+1),FALSE)*$E2551</f>
        <v>0</v>
      </c>
      <c r="R2548" s="47">
        <f ca="1">VLOOKUP(CONCATENATE($F2548," ",$G2548),AllocFactorMatrix,(R$4+1),FALSE)*$E2551</f>
        <v>0</v>
      </c>
      <c r="S2548" s="47">
        <f ca="1">VLOOKUP(CONCATENATE($F2548," ",$G2548),AllocFactorMatrix,(S$4+1),FALSE)*$E2551</f>
        <v>0</v>
      </c>
      <c r="T2548" s="47">
        <f t="shared" ca="1" si="3628"/>
        <v>-1106.1543904501957</v>
      </c>
      <c r="U2548" s="47">
        <f ca="1">VLOOKUP(CONCATENATE($F2548," ",$G2548),AllocFactorMatrix,(U$4+1),FALSE)*$E2551</f>
        <v>0</v>
      </c>
      <c r="V2548" s="47">
        <f ca="1">VLOOKUP(CONCATENATE($F2548," ",$G2548),AllocFactorMatrix,(V$4+1),FALSE)*$E2551</f>
        <v>0</v>
      </c>
      <c r="W2548" s="47">
        <f ca="1">VLOOKUP(CONCATENATE($F2548," ",$G2548),AllocFactorMatrix,(W$4+1),FALSE)*$E2551</f>
        <v>0</v>
      </c>
      <c r="X2548" s="47">
        <f ca="1">VLOOKUP(CONCATENATE($F2548," ",$G2548),AllocFactorMatrix,(X$4+1),FALSE)*$E2551</f>
        <v>0</v>
      </c>
      <c r="Y2548" s="47">
        <f t="shared" ca="1" si="3629"/>
        <v>0</v>
      </c>
      <c r="Z2548" s="47">
        <f ca="1">VLOOKUP(CONCATENATE($F2548," ",$G2548),AllocFactorMatrix,(Z$4+1),FALSE)*$E2551</f>
        <v>-23.126300039486651</v>
      </c>
      <c r="AA2548" s="47">
        <f ca="1">VLOOKUP(CONCATENATE($F2548," ",$G2548),AllocFactorMatrix,(AA$4+1),FALSE)*$E2551</f>
        <v>0</v>
      </c>
      <c r="AB2548" s="47">
        <f t="shared" ca="1" si="3626"/>
        <v>-23.126300039486651</v>
      </c>
      <c r="AC2548" s="47">
        <f ca="1">VLOOKUP(CONCATENATE($F2548," ",$G2548),AllocFactorMatrix,(AC$4+1),FALSE)*$E2551</f>
        <v>0</v>
      </c>
      <c r="AD2548" s="47">
        <f ca="1">VLOOKUP(CONCATENATE($F2548," ",$G2548),AllocFactorMatrix,(AD$4+1),FALSE)*$E2551</f>
        <v>-45.989578402979973</v>
      </c>
      <c r="AE2548" s="47">
        <f ca="1">VLOOKUP(CONCATENATE($F2548," ",$G2548),AllocFactorMatrix,(AE$4+1),FALSE)*$E2551</f>
        <v>0</v>
      </c>
    </row>
    <row r="2549" spans="1:31" s="44" customFormat="1" hidden="1" outlineLevel="1">
      <c r="A2549" s="49"/>
      <c r="B2549" s="97"/>
      <c r="C2549" s="48"/>
      <c r="D2549" s="48"/>
      <c r="F2549" s="167" t="str">
        <f>F2551</f>
        <v>CUST_DEP_FXNL</v>
      </c>
      <c r="G2549" s="48" t="str">
        <f>$G$13</f>
        <v>ENERGY</v>
      </c>
      <c r="H2549" s="46">
        <f t="shared" ca="1" si="3623"/>
        <v>-1251.5798820287835</v>
      </c>
      <c r="I2549" s="47">
        <f t="shared" ref="I2549:N2549" ca="1" si="3633">VLOOKUP(CONCATENATE($F2549," ",$G2549),AllocFactorMatrix,(I$4+1),FALSE)*$E2551</f>
        <v>-709.17704374495884</v>
      </c>
      <c r="J2549" s="47">
        <f t="shared" ca="1" si="3633"/>
        <v>0</v>
      </c>
      <c r="K2549" s="47">
        <f t="shared" ca="1" si="3633"/>
        <v>0</v>
      </c>
      <c r="L2549" s="47">
        <f t="shared" ca="1" si="3633"/>
        <v>-179.55933578912772</v>
      </c>
      <c r="M2549" s="47">
        <f t="shared" ca="1" si="3633"/>
        <v>-15.865463134589541</v>
      </c>
      <c r="N2549" s="47">
        <f t="shared" ca="1" si="3633"/>
        <v>-10.447810952692425</v>
      </c>
      <c r="O2549" s="47">
        <f t="shared" ca="1" si="3625"/>
        <v>-205.87260987640968</v>
      </c>
      <c r="P2549" s="47">
        <f ca="1">VLOOKUP(CONCATENATE($F2549," ",$G2549),AllocFactorMatrix,(P$4+1),FALSE)*$E2551</f>
        <v>-70.158194102688896</v>
      </c>
      <c r="Q2549" s="47">
        <f ca="1">VLOOKUP(CONCATENATE($F2549," ",$G2549),AllocFactorMatrix,(Q$4+1),FALSE)*$E2551</f>
        <v>-33.985217689527524</v>
      </c>
      <c r="R2549" s="47">
        <f ca="1">VLOOKUP(CONCATENATE($F2549," ",$G2549),AllocFactorMatrix,(R$4+1),FALSE)*$E2551</f>
        <v>-9.3031906767294483</v>
      </c>
      <c r="S2549" s="47">
        <f ca="1">VLOOKUP(CONCATENATE($F2549," ",$G2549),AllocFactorMatrix,(S$4+1),FALSE)*$E2551</f>
        <v>0</v>
      </c>
      <c r="T2549" s="47">
        <f t="shared" ca="1" si="3628"/>
        <v>-113.44660246894587</v>
      </c>
      <c r="U2549" s="47">
        <f ca="1">VLOOKUP(CONCATENATE($F2549," ",$G2549),AllocFactorMatrix,(U$4+1),FALSE)*$E2551</f>
        <v>0</v>
      </c>
      <c r="V2549" s="47">
        <f ca="1">VLOOKUP(CONCATENATE($F2549," ",$G2549),AllocFactorMatrix,(V$4+1),FALSE)*$E2551</f>
        <v>-120.68632623694026</v>
      </c>
      <c r="W2549" s="47">
        <f ca="1">VLOOKUP(CONCATENATE($F2549," ",$G2549),AllocFactorMatrix,(W$4+1),FALSE)*$E2551</f>
        <v>-66.576748801532929</v>
      </c>
      <c r="X2549" s="47">
        <f ca="1">VLOOKUP(CONCATENATE($F2549," ",$G2549),AllocFactorMatrix,(X$4+1),FALSE)*$E2551</f>
        <v>-31.271578145246718</v>
      </c>
      <c r="Y2549" s="47">
        <f t="shared" ca="1" si="3629"/>
        <v>-218.53465318371988</v>
      </c>
      <c r="Z2549" s="47">
        <f ca="1">VLOOKUP(CONCATENATE($F2549," ",$G2549),AllocFactorMatrix,(Z$4+1),FALSE)*$E2551</f>
        <v>-1.4256967105555438</v>
      </c>
      <c r="AA2549" s="47">
        <f ca="1">VLOOKUP(CONCATENATE($F2549," ",$G2549),AllocFactorMatrix,(AA$4+1),FALSE)*$E2551</f>
        <v>0</v>
      </c>
      <c r="AB2549" s="47">
        <f t="shared" ca="1" si="3626"/>
        <v>-1.4256967105555438</v>
      </c>
      <c r="AC2549" s="47">
        <f ca="1">VLOOKUP(CONCATENATE($F2549," ",$G2549),AllocFactorMatrix,(AC$4+1),FALSE)*$E2551</f>
        <v>0</v>
      </c>
      <c r="AD2549" s="47">
        <f ca="1">VLOOKUP(CONCATENATE($F2549," ",$G2549),AllocFactorMatrix,(AD$4+1),FALSE)*$E2551</f>
        <v>-3.1232760441940077</v>
      </c>
      <c r="AE2549" s="47">
        <f ca="1">VLOOKUP(CONCATENATE($F2549," ",$G2549),AllocFactorMatrix,(AE$4+1),FALSE)*$E2551</f>
        <v>0</v>
      </c>
    </row>
    <row r="2550" spans="1:31" s="44" customFormat="1" hidden="1" outlineLevel="1">
      <c r="A2550" s="49"/>
      <c r="B2550" s="97"/>
      <c r="C2550" s="48"/>
      <c r="D2550" s="48"/>
      <c r="F2550" s="167" t="str">
        <f>F2551</f>
        <v>CUST_DEP_FXNL</v>
      </c>
      <c r="G2550" s="48" t="str">
        <f>$G$14</f>
        <v>CUSTOMER</v>
      </c>
      <c r="H2550" s="46">
        <f t="shared" ca="1" si="3623"/>
        <v>-10754.371238707356</v>
      </c>
      <c r="I2550" s="47">
        <f t="shared" ref="I2550:N2550" ca="1" si="3634">VLOOKUP(CONCATENATE($F2550," ",$G2550),AllocFactorMatrix,(I$4+1),FALSE)*$E2551</f>
        <v>-6534.7712080620431</v>
      </c>
      <c r="J2550" s="47">
        <f t="shared" ca="1" si="3634"/>
        <v>0</v>
      </c>
      <c r="K2550" s="47">
        <f t="shared" ca="1" si="3634"/>
        <v>0</v>
      </c>
      <c r="L2550" s="47">
        <f t="shared" ca="1" si="3634"/>
        <v>-1828.7169232267988</v>
      </c>
      <c r="M2550" s="47">
        <f t="shared" ca="1" si="3634"/>
        <v>-739.67993525450004</v>
      </c>
      <c r="N2550" s="47">
        <f t="shared" ca="1" si="3634"/>
        <v>-586.00791666239286</v>
      </c>
      <c r="O2550" s="47">
        <f t="shared" ca="1" si="3625"/>
        <v>-3154.4047751436915</v>
      </c>
      <c r="P2550" s="47">
        <f ca="1">VLOOKUP(CONCATENATE($F2550," ",$G2550),AllocFactorMatrix,(P$4+1),FALSE)*$E2551</f>
        <v>-85.833217272601999</v>
      </c>
      <c r="Q2550" s="47">
        <f ca="1">VLOOKUP(CONCATENATE($F2550," ",$G2550),AllocFactorMatrix,(Q$4+1),FALSE)*$E2551</f>
        <v>-67.382218170036964</v>
      </c>
      <c r="R2550" s="47">
        <f ca="1">VLOOKUP(CONCATENATE($F2550," ",$G2550),AllocFactorMatrix,(R$4+1),FALSE)*$E2551</f>
        <v>-106.10404956979876</v>
      </c>
      <c r="S2550" s="47">
        <f ca="1">VLOOKUP(CONCATENATE($F2550," ",$G2550),AllocFactorMatrix,(S$4+1),FALSE)*$E2551</f>
        <v>0</v>
      </c>
      <c r="T2550" s="47">
        <f t="shared" ca="1" si="3628"/>
        <v>-259.31948501243772</v>
      </c>
      <c r="U2550" s="47">
        <f ca="1">VLOOKUP(CONCATENATE($F2550," ",$G2550),AllocFactorMatrix,(U$4+1),FALSE)*$E2551</f>
        <v>0</v>
      </c>
      <c r="V2550" s="47">
        <f ca="1">VLOOKUP(CONCATENATE($F2550," ",$G2550),AllocFactorMatrix,(V$4+1),FALSE)*$E2551</f>
        <v>-36.581243389959333</v>
      </c>
      <c r="W2550" s="47">
        <f ca="1">VLOOKUP(CONCATENATE($F2550," ",$G2550),AllocFactorMatrix,(W$4+1),FALSE)*$E2551</f>
        <v>-13.016571407801449</v>
      </c>
      <c r="X2550" s="47">
        <f ca="1">VLOOKUP(CONCATENATE($F2550," ",$G2550),AllocFactorMatrix,(X$4+1),FALSE)*$E2551</f>
        <v>-9.6642717923317711</v>
      </c>
      <c r="Y2550" s="47">
        <f t="shared" ca="1" si="3629"/>
        <v>-59.262086590092551</v>
      </c>
      <c r="Z2550" s="47">
        <f ca="1">VLOOKUP(CONCATENATE($F2550," ",$G2550),AllocFactorMatrix,(Z$4+1),FALSE)*$E2551</f>
        <v>-1.2830240978697545</v>
      </c>
      <c r="AA2550" s="47">
        <f ca="1">VLOOKUP(CONCATENATE($F2550," ",$G2550),AllocFactorMatrix,(AA$4+1),FALSE)*$E2551</f>
        <v>0</v>
      </c>
      <c r="AB2550" s="47">
        <f t="shared" ca="1" si="3626"/>
        <v>-1.2830240978697545</v>
      </c>
      <c r="AC2550" s="47">
        <f ca="1">VLOOKUP(CONCATENATE($F2550," ",$G2550),AllocFactorMatrix,(AC$4+1),FALSE)*$E2551</f>
        <v>0</v>
      </c>
      <c r="AD2550" s="47">
        <f ca="1">VLOOKUP(CONCATENATE($F2550," ",$G2550),AllocFactorMatrix,(AD$4+1),FALSE)*$E2551</f>
        <v>-745.33065980122251</v>
      </c>
      <c r="AE2550" s="47">
        <f ca="1">VLOOKUP(CONCATENATE($F2550," ",$G2550),AllocFactorMatrix,(AE$4+1),FALSE)*$E2551</f>
        <v>0</v>
      </c>
    </row>
    <row r="2551" spans="1:31" s="44" customFormat="1" collapsed="1">
      <c r="A2551" s="49"/>
      <c r="B2551" s="97"/>
      <c r="C2551" s="48"/>
      <c r="D2551" s="96" t="s">
        <v>661</v>
      </c>
      <c r="E2551" s="54">
        <v>-220699</v>
      </c>
      <c r="F2551" s="87" t="s">
        <v>349</v>
      </c>
      <c r="G2551" s="48" t="str">
        <f>$G$15</f>
        <v>TOTAL</v>
      </c>
      <c r="H2551" s="46">
        <f t="shared" ca="1" si="3623"/>
        <v>-220699</v>
      </c>
      <c r="I2551" s="47">
        <f t="shared" ref="I2551:N2551" ca="1" si="3635">VLOOKUP(CONCATENATE($F2551," ",$G2551),AllocFactorMatrix,(I$4+1),FALSE)*$E2551</f>
        <v>-150763.18756137512</v>
      </c>
      <c r="J2551" s="47">
        <f t="shared" ca="1" si="3635"/>
        <v>0</v>
      </c>
      <c r="K2551" s="47">
        <f t="shared" ca="1" si="3635"/>
        <v>0</v>
      </c>
      <c r="L2551" s="47">
        <f t="shared" ca="1" si="3635"/>
        <v>-30843.563142662795</v>
      </c>
      <c r="M2551" s="47">
        <f t="shared" ca="1" si="3635"/>
        <v>-2976.921546968098</v>
      </c>
      <c r="N2551" s="47">
        <f t="shared" ca="1" si="3635"/>
        <v>-1624.2247132123928</v>
      </c>
      <c r="O2551" s="47">
        <f t="shared" ca="1" si="3625"/>
        <v>-35444.709402843291</v>
      </c>
      <c r="P2551" s="47">
        <f ca="1">VLOOKUP(CONCATENATE($F2551," ",$G2551),AllocFactorMatrix,(P$4+1),FALSE)*$E2551</f>
        <v>-10194.228488723504</v>
      </c>
      <c r="Q2551" s="47">
        <f ca="1">VLOOKUP(CONCATENATE($F2551," ",$G2551),AllocFactorMatrix,(Q$4+1),FALSE)*$E2551</f>
        <v>-4453.3321364171161</v>
      </c>
      <c r="R2551" s="47">
        <f ca="1">VLOOKUP(CONCATENATE($F2551," ",$G2551),AllocFactorMatrix,(R$4+1),FALSE)*$E2551</f>
        <v>-957.37464159576587</v>
      </c>
      <c r="S2551" s="47">
        <f ca="1">VLOOKUP(CONCATENATE($F2551," ",$G2551),AllocFactorMatrix,(S$4+1),FALSE)*$E2551</f>
        <v>0</v>
      </c>
      <c r="T2551" s="47">
        <f t="shared" ca="1" si="3628"/>
        <v>-15604.935266736387</v>
      </c>
      <c r="U2551" s="47">
        <f ca="1">VLOOKUP(CONCATENATE($F2551," ",$G2551),AllocFactorMatrix,(U$4+1),FALSE)*$E2551</f>
        <v>0</v>
      </c>
      <c r="V2551" s="47">
        <f ca="1">VLOOKUP(CONCATENATE($F2551," ",$G2551),AllocFactorMatrix,(V$4+1),FALSE)*$E2551</f>
        <v>-11934.078205112921</v>
      </c>
      <c r="W2551" s="47">
        <f ca="1">VLOOKUP(CONCATENATE($F2551," ",$G2551),AllocFactorMatrix,(W$4+1),FALSE)*$E2551</f>
        <v>-4206.6740997082115</v>
      </c>
      <c r="X2551" s="47">
        <f ca="1">VLOOKUP(CONCATENATE($F2551," ",$G2551),AllocFactorMatrix,(X$4+1),FALSE)*$E2551</f>
        <v>-1707.0872977068352</v>
      </c>
      <c r="Y2551" s="47">
        <f t="shared" ca="1" si="3629"/>
        <v>-17847.839602527969</v>
      </c>
      <c r="Z2551" s="47">
        <f ca="1">VLOOKUP(CONCATENATE($F2551," ",$G2551),AllocFactorMatrix,(Z$4+1),FALSE)*$E2551</f>
        <v>-207.13097389492717</v>
      </c>
      <c r="AA2551" s="47">
        <f ca="1">VLOOKUP(CONCATENATE($F2551," ",$G2551),AllocFactorMatrix,(AA$4+1),FALSE)*$E2551</f>
        <v>0</v>
      </c>
      <c r="AB2551" s="47">
        <f t="shared" ca="1" si="3626"/>
        <v>-207.13097389492717</v>
      </c>
      <c r="AC2551" s="47">
        <f ca="1">VLOOKUP(CONCATENATE($F2551," ",$G2551),AllocFactorMatrix,(AC$4+1),FALSE)*$E2551</f>
        <v>0</v>
      </c>
      <c r="AD2551" s="47">
        <f ca="1">VLOOKUP(CONCATENATE($F2551," ",$G2551),AllocFactorMatrix,(AD$4+1),FALSE)*$E2551</f>
        <v>-831.19719262229091</v>
      </c>
      <c r="AE2551" s="47">
        <f ca="1">VLOOKUP(CONCATENATE($F2551," ",$G2551),AllocFactorMatrix,(AE$4+1),FALSE)*$E2551</f>
        <v>0</v>
      </c>
    </row>
    <row r="2552" spans="1:31" s="44" customFormat="1" hidden="1" outlineLevel="1">
      <c r="A2552" s="49"/>
      <c r="B2552" s="97"/>
      <c r="C2552" s="48"/>
      <c r="D2552" s="48"/>
      <c r="F2552" s="167" t="str">
        <f>F2559</f>
        <v>PROD_DEMAND</v>
      </c>
      <c r="G2552" s="48" t="str">
        <f>$G$8</f>
        <v>PRODUCTION</v>
      </c>
      <c r="H2552" s="46">
        <f t="shared" si="3623"/>
        <v>-150303.99999999997</v>
      </c>
      <c r="I2552" s="47">
        <f t="shared" ref="I2552:N2552" si="3636">VLOOKUP(CONCATENATE($F2552," ",$G2552),AllocFactorMatrix,(I$4+1),FALSE)*$E2559</f>
        <v>-77296.977673303467</v>
      </c>
      <c r="J2552" s="47">
        <f t="shared" si="3636"/>
        <v>-17.292658959361614</v>
      </c>
      <c r="K2552" s="47">
        <f t="shared" si="3636"/>
        <v>-30.278212816849315</v>
      </c>
      <c r="L2552" s="47">
        <f t="shared" si="3636"/>
        <v>-18015.411301290071</v>
      </c>
      <c r="M2552" s="47">
        <f t="shared" si="3636"/>
        <v>-250.68421897249073</v>
      </c>
      <c r="N2552" s="47">
        <f t="shared" si="3636"/>
        <v>-34.913720535368846</v>
      </c>
      <c r="O2552" s="47">
        <f t="shared" ref="O2552:O2559" si="3637">SUBTOTAL(9,L2552:N2552)</f>
        <v>-18301.009240797932</v>
      </c>
      <c r="P2552" s="47">
        <f>VLOOKUP(CONCATENATE($F2552," ",$G2552),AllocFactorMatrix,(P$4+1),FALSE)*$E2559</f>
        <v>-10715.435284288696</v>
      </c>
      <c r="Q2552" s="47">
        <f>VLOOKUP(CONCATENATE($F2552," ",$G2552),AllocFactorMatrix,(Q$4+1),FALSE)*$E2559</f>
        <v>-1922.9810719846869</v>
      </c>
      <c r="R2552" s="47">
        <f>VLOOKUP(CONCATENATE($F2552," ",$G2552),AllocFactorMatrix,(R$4+1),FALSE)*$E2559</f>
        <v>-389.96093773230552</v>
      </c>
      <c r="S2552" s="47">
        <f>VLOOKUP(CONCATENATE($F2552," ",$G2552),AllocFactorMatrix,(S$4+1),FALSE)*$E2559</f>
        <v>-14.808590261480848</v>
      </c>
      <c r="T2552" s="47">
        <f>SUBTOTAL(9,P2552:S2552)</f>
        <v>-13043.185884267168</v>
      </c>
      <c r="U2552" s="47">
        <f>VLOOKUP(CONCATENATE($F2552," ",$G2552),AllocFactorMatrix,(U$4+1),FALSE)*$E2559</f>
        <v>-508.20995141914307</v>
      </c>
      <c r="V2552" s="47">
        <f>VLOOKUP(CONCATENATE($F2552," ",$G2552),AllocFactorMatrix,(V$4+1),FALSE)*$E2559</f>
        <v>-6861.1278097964941</v>
      </c>
      <c r="W2552" s="47">
        <f>VLOOKUP(CONCATENATE($F2552," ",$G2552),AllocFactorMatrix,(W$4+1),FALSE)*$E2559</f>
        <v>-26241.059611062188</v>
      </c>
      <c r="X2552" s="47">
        <f>VLOOKUP(CONCATENATE($F2552," ",$G2552),AllocFactorMatrix,(X$4+1),FALSE)*$E2559</f>
        <v>-4753.8113262418683</v>
      </c>
      <c r="Y2552" s="47">
        <f>SUBTOTAL(9,U2552:X2552)</f>
        <v>-38364.208698519695</v>
      </c>
      <c r="Z2552" s="47">
        <f>VLOOKUP(CONCATENATE($F2552," ",$G2552),AllocFactorMatrix,(Z$4+1),FALSE)*$E2559</f>
        <v>-2945.3427848391229</v>
      </c>
      <c r="AA2552" s="47">
        <f>VLOOKUP(CONCATENATE($F2552," ",$G2552),AllocFactorMatrix,(AA$4+1),FALSE)*$E2559</f>
        <v>-58.826049903071848</v>
      </c>
      <c r="AB2552" s="47">
        <f t="shared" ref="AB2552:AB2559" si="3638">SUBTOTAL(9,Z2552:AA2552)</f>
        <v>-3004.1688347421946</v>
      </c>
      <c r="AC2552" s="47">
        <f>VLOOKUP(CONCATENATE($F2552," ",$G2552),AllocFactorMatrix,(AC$4+1),FALSE)*$E2559</f>
        <v>-38.853836318017798</v>
      </c>
      <c r="AD2552" s="47">
        <f>VLOOKUP(CONCATENATE($F2552," ",$G2552),AllocFactorMatrix,(AD$4+1),FALSE)*$E2559</f>
        <v>-172.61086284960575</v>
      </c>
      <c r="AE2552" s="47">
        <f>VLOOKUP(CONCATENATE($F2552," ",$G2552),AllocFactorMatrix,(AE$4+1),FALSE)*$E2559</f>
        <v>-35.414097425711546</v>
      </c>
    </row>
    <row r="2553" spans="1:31" s="44" customFormat="1" hidden="1" outlineLevel="1">
      <c r="A2553" s="49"/>
      <c r="B2553" s="97"/>
      <c r="C2553" s="48"/>
      <c r="D2553" s="48"/>
      <c r="F2553" s="167" t="str">
        <f>F2559</f>
        <v>PROD_DEMAND</v>
      </c>
      <c r="G2553" s="48" t="str">
        <f>$G$9</f>
        <v>BULKTRAN</v>
      </c>
      <c r="H2553" s="46">
        <f t="shared" si="3623"/>
        <v>0</v>
      </c>
      <c r="I2553" s="47">
        <f t="shared" ref="I2553:N2553" si="3639">VLOOKUP(CONCATENATE($F2553," ",$G2553),AllocFactorMatrix,(I$4+1),FALSE)*$E2559</f>
        <v>0</v>
      </c>
      <c r="J2553" s="47">
        <f t="shared" si="3639"/>
        <v>0</v>
      </c>
      <c r="K2553" s="47">
        <f t="shared" si="3639"/>
        <v>0</v>
      </c>
      <c r="L2553" s="47">
        <f t="shared" si="3639"/>
        <v>0</v>
      </c>
      <c r="M2553" s="47">
        <f t="shared" si="3639"/>
        <v>0</v>
      </c>
      <c r="N2553" s="47">
        <f t="shared" si="3639"/>
        <v>0</v>
      </c>
      <c r="O2553" s="47">
        <f t="shared" si="3637"/>
        <v>0</v>
      </c>
      <c r="P2553" s="47">
        <f>VLOOKUP(CONCATENATE($F2553," ",$G2553),AllocFactorMatrix,(P$4+1),FALSE)*$E2559</f>
        <v>0</v>
      </c>
      <c r="Q2553" s="47">
        <f>VLOOKUP(CONCATENATE($F2553," ",$G2553),AllocFactorMatrix,(Q$4+1),FALSE)*$E2559</f>
        <v>0</v>
      </c>
      <c r="R2553" s="47">
        <f>VLOOKUP(CONCATENATE($F2553," ",$G2553),AllocFactorMatrix,(R$4+1),FALSE)*$E2559</f>
        <v>0</v>
      </c>
      <c r="S2553" s="47">
        <f>VLOOKUP(CONCATENATE($F2553," ",$G2553),AllocFactorMatrix,(S$4+1),FALSE)*$E2559</f>
        <v>0</v>
      </c>
      <c r="T2553" s="47">
        <f t="shared" ref="T2553:T2559" si="3640">SUBTOTAL(9,P2553:S2553)</f>
        <v>0</v>
      </c>
      <c r="U2553" s="47">
        <f>VLOOKUP(CONCATENATE($F2553," ",$G2553),AllocFactorMatrix,(U$4+1),FALSE)*$E2559</f>
        <v>0</v>
      </c>
      <c r="V2553" s="47">
        <f>VLOOKUP(CONCATENATE($F2553," ",$G2553),AllocFactorMatrix,(V$4+1),FALSE)*$E2559</f>
        <v>0</v>
      </c>
      <c r="W2553" s="47">
        <f>VLOOKUP(CONCATENATE($F2553," ",$G2553),AllocFactorMatrix,(W$4+1),FALSE)*$E2559</f>
        <v>0</v>
      </c>
      <c r="X2553" s="47">
        <f>VLOOKUP(CONCATENATE($F2553," ",$G2553),AllocFactorMatrix,(X$4+1),FALSE)*$E2559</f>
        <v>0</v>
      </c>
      <c r="Y2553" s="47">
        <f t="shared" ref="Y2553:Y2559" si="3641">SUBTOTAL(9,U2553:X2553)</f>
        <v>0</v>
      </c>
      <c r="Z2553" s="47">
        <f>VLOOKUP(CONCATENATE($F2553," ",$G2553),AllocFactorMatrix,(Z$4+1),FALSE)*$E2559</f>
        <v>0</v>
      </c>
      <c r="AA2553" s="47">
        <f>VLOOKUP(CONCATENATE($F2553," ",$G2553),AllocFactorMatrix,(AA$4+1),FALSE)*$E2559</f>
        <v>0</v>
      </c>
      <c r="AB2553" s="47">
        <f t="shared" si="3638"/>
        <v>0</v>
      </c>
      <c r="AC2553" s="47">
        <f>VLOOKUP(CONCATENATE($F2553," ",$G2553),AllocFactorMatrix,(AC$4+1),FALSE)*$E2559</f>
        <v>0</v>
      </c>
      <c r="AD2553" s="47">
        <f>VLOOKUP(CONCATENATE($F2553," ",$G2553),AllocFactorMatrix,(AD$4+1),FALSE)*$E2559</f>
        <v>0</v>
      </c>
      <c r="AE2553" s="47">
        <f>VLOOKUP(CONCATENATE($F2553," ",$G2553),AllocFactorMatrix,(AE$4+1),FALSE)*$E2559</f>
        <v>0</v>
      </c>
    </row>
    <row r="2554" spans="1:31" s="44" customFormat="1" hidden="1" outlineLevel="1">
      <c r="A2554" s="49"/>
      <c r="B2554" s="97"/>
      <c r="C2554" s="48"/>
      <c r="D2554" s="48"/>
      <c r="F2554" s="167" t="str">
        <f>F2559</f>
        <v>PROD_DEMAND</v>
      </c>
      <c r="G2554" s="48" t="str">
        <f>$G$10</f>
        <v>SUBTRAN</v>
      </c>
      <c r="H2554" s="46">
        <f t="shared" si="3623"/>
        <v>0</v>
      </c>
      <c r="I2554" s="47">
        <f t="shared" ref="I2554:N2554" si="3642">VLOOKUP(CONCATENATE($F2554," ",$G2554),AllocFactorMatrix,(I$4+1),FALSE)*$E2559</f>
        <v>0</v>
      </c>
      <c r="J2554" s="47">
        <f t="shared" si="3642"/>
        <v>0</v>
      </c>
      <c r="K2554" s="47">
        <f t="shared" si="3642"/>
        <v>0</v>
      </c>
      <c r="L2554" s="47">
        <f t="shared" si="3642"/>
        <v>0</v>
      </c>
      <c r="M2554" s="47">
        <f t="shared" si="3642"/>
        <v>0</v>
      </c>
      <c r="N2554" s="47">
        <f t="shared" si="3642"/>
        <v>0</v>
      </c>
      <c r="O2554" s="47">
        <f t="shared" si="3637"/>
        <v>0</v>
      </c>
      <c r="P2554" s="47">
        <f>VLOOKUP(CONCATENATE($F2554," ",$G2554),AllocFactorMatrix,(P$4+1),FALSE)*$E2559</f>
        <v>0</v>
      </c>
      <c r="Q2554" s="47">
        <f>VLOOKUP(CONCATENATE($F2554," ",$G2554),AllocFactorMatrix,(Q$4+1),FALSE)*$E2559</f>
        <v>0</v>
      </c>
      <c r="R2554" s="47">
        <f>VLOOKUP(CONCATENATE($F2554," ",$G2554),AllocFactorMatrix,(R$4+1),FALSE)*$E2559</f>
        <v>0</v>
      </c>
      <c r="S2554" s="47">
        <f>VLOOKUP(CONCATENATE($F2554," ",$G2554),AllocFactorMatrix,(S$4+1),FALSE)*$E2559</f>
        <v>0</v>
      </c>
      <c r="T2554" s="47">
        <f t="shared" si="3640"/>
        <v>0</v>
      </c>
      <c r="U2554" s="47">
        <f>VLOOKUP(CONCATENATE($F2554," ",$G2554),AllocFactorMatrix,(U$4+1),FALSE)*$E2559</f>
        <v>0</v>
      </c>
      <c r="V2554" s="47">
        <f>VLOOKUP(CONCATENATE($F2554," ",$G2554),AllocFactorMatrix,(V$4+1),FALSE)*$E2559</f>
        <v>0</v>
      </c>
      <c r="W2554" s="47">
        <f>VLOOKUP(CONCATENATE($F2554," ",$G2554),AllocFactorMatrix,(W$4+1),FALSE)*$E2559</f>
        <v>0</v>
      </c>
      <c r="X2554" s="47">
        <f>VLOOKUP(CONCATENATE($F2554," ",$G2554),AllocFactorMatrix,(X$4+1),FALSE)*$E2559</f>
        <v>0</v>
      </c>
      <c r="Y2554" s="47">
        <f t="shared" si="3641"/>
        <v>0</v>
      </c>
      <c r="Z2554" s="47">
        <f>VLOOKUP(CONCATENATE($F2554," ",$G2554),AllocFactorMatrix,(Z$4+1),FALSE)*$E2559</f>
        <v>0</v>
      </c>
      <c r="AA2554" s="47">
        <f>VLOOKUP(CONCATENATE($F2554," ",$G2554),AllocFactorMatrix,(AA$4+1),FALSE)*$E2559</f>
        <v>0</v>
      </c>
      <c r="AB2554" s="47">
        <f t="shared" si="3638"/>
        <v>0</v>
      </c>
      <c r="AC2554" s="47">
        <f>VLOOKUP(CONCATENATE($F2554," ",$G2554),AllocFactorMatrix,(AC$4+1),FALSE)*$E2559</f>
        <v>0</v>
      </c>
      <c r="AD2554" s="47">
        <f>VLOOKUP(CONCATENATE($F2554," ",$G2554),AllocFactorMatrix,(AD$4+1),FALSE)*$E2559</f>
        <v>0</v>
      </c>
      <c r="AE2554" s="47">
        <f>VLOOKUP(CONCATENATE($F2554," ",$G2554),AllocFactorMatrix,(AE$4+1),FALSE)*$E2559</f>
        <v>0</v>
      </c>
    </row>
    <row r="2555" spans="1:31" s="44" customFormat="1" hidden="1" outlineLevel="1">
      <c r="A2555" s="49"/>
      <c r="B2555" s="97"/>
      <c r="C2555" s="48"/>
      <c r="D2555" s="48"/>
      <c r="F2555" s="167" t="str">
        <f>F2559</f>
        <v>PROD_DEMAND</v>
      </c>
      <c r="G2555" s="48" t="str">
        <f>$G$11</f>
        <v>DISTPRI</v>
      </c>
      <c r="H2555" s="46">
        <f t="shared" si="3623"/>
        <v>0</v>
      </c>
      <c r="I2555" s="47">
        <f t="shared" ref="I2555:N2555" si="3643">VLOOKUP(CONCATENATE($F2555," ",$G2555),AllocFactorMatrix,(I$4+1),FALSE)*$E2559</f>
        <v>0</v>
      </c>
      <c r="J2555" s="47">
        <f t="shared" si="3643"/>
        <v>0</v>
      </c>
      <c r="K2555" s="47">
        <f t="shared" si="3643"/>
        <v>0</v>
      </c>
      <c r="L2555" s="47">
        <f t="shared" si="3643"/>
        <v>0</v>
      </c>
      <c r="M2555" s="47">
        <f t="shared" si="3643"/>
        <v>0</v>
      </c>
      <c r="N2555" s="47">
        <f t="shared" si="3643"/>
        <v>0</v>
      </c>
      <c r="O2555" s="47">
        <f t="shared" si="3637"/>
        <v>0</v>
      </c>
      <c r="P2555" s="47">
        <f>VLOOKUP(CONCATENATE($F2555," ",$G2555),AllocFactorMatrix,(P$4+1),FALSE)*$E2559</f>
        <v>0</v>
      </c>
      <c r="Q2555" s="47">
        <f>VLOOKUP(CONCATENATE($F2555," ",$G2555),AllocFactorMatrix,(Q$4+1),FALSE)*$E2559</f>
        <v>0</v>
      </c>
      <c r="R2555" s="47">
        <f>VLOOKUP(CONCATENATE($F2555," ",$G2555),AllocFactorMatrix,(R$4+1),FALSE)*$E2559</f>
        <v>0</v>
      </c>
      <c r="S2555" s="47">
        <f>VLOOKUP(CONCATENATE($F2555," ",$G2555),AllocFactorMatrix,(S$4+1),FALSE)*$E2559</f>
        <v>0</v>
      </c>
      <c r="T2555" s="47">
        <f t="shared" si="3640"/>
        <v>0</v>
      </c>
      <c r="U2555" s="47">
        <f>VLOOKUP(CONCATENATE($F2555," ",$G2555),AllocFactorMatrix,(U$4+1),FALSE)*$E2559</f>
        <v>0</v>
      </c>
      <c r="V2555" s="47">
        <f>VLOOKUP(CONCATENATE($F2555," ",$G2555),AllocFactorMatrix,(V$4+1),FALSE)*$E2559</f>
        <v>0</v>
      </c>
      <c r="W2555" s="47">
        <f>VLOOKUP(CONCATENATE($F2555," ",$G2555),AllocFactorMatrix,(W$4+1),FALSE)*$E2559</f>
        <v>0</v>
      </c>
      <c r="X2555" s="47">
        <f>VLOOKUP(CONCATENATE($F2555," ",$G2555),AllocFactorMatrix,(X$4+1),FALSE)*$E2559</f>
        <v>0</v>
      </c>
      <c r="Y2555" s="47">
        <f t="shared" si="3641"/>
        <v>0</v>
      </c>
      <c r="Z2555" s="47">
        <f>VLOOKUP(CONCATENATE($F2555," ",$G2555),AllocFactorMatrix,(Z$4+1),FALSE)*$E2559</f>
        <v>0</v>
      </c>
      <c r="AA2555" s="47">
        <f>VLOOKUP(CONCATENATE($F2555," ",$G2555),AllocFactorMatrix,(AA$4+1),FALSE)*$E2559</f>
        <v>0</v>
      </c>
      <c r="AB2555" s="47">
        <f t="shared" si="3638"/>
        <v>0</v>
      </c>
      <c r="AC2555" s="47">
        <f>VLOOKUP(CONCATENATE($F2555," ",$G2555),AllocFactorMatrix,(AC$4+1),FALSE)*$E2559</f>
        <v>0</v>
      </c>
      <c r="AD2555" s="47">
        <f>VLOOKUP(CONCATENATE($F2555," ",$G2555),AllocFactorMatrix,(AD$4+1),FALSE)*$E2559</f>
        <v>0</v>
      </c>
      <c r="AE2555" s="47">
        <f>VLOOKUP(CONCATENATE($F2555," ",$G2555),AllocFactorMatrix,(AE$4+1),FALSE)*$E2559</f>
        <v>0</v>
      </c>
    </row>
    <row r="2556" spans="1:31" s="44" customFormat="1" hidden="1" outlineLevel="1">
      <c r="A2556" s="49"/>
      <c r="B2556" s="97"/>
      <c r="C2556" s="48"/>
      <c r="D2556" s="48"/>
      <c r="F2556" s="167" t="str">
        <f>F2559</f>
        <v>PROD_DEMAND</v>
      </c>
      <c r="G2556" s="48" t="str">
        <f>$G$12</f>
        <v>DISTSEC</v>
      </c>
      <c r="H2556" s="46">
        <f t="shared" si="3623"/>
        <v>0</v>
      </c>
      <c r="I2556" s="47">
        <f t="shared" ref="I2556:N2556" si="3644">VLOOKUP(CONCATENATE($F2556," ",$G2556),AllocFactorMatrix,(I$4+1),FALSE)*$E2559</f>
        <v>0</v>
      </c>
      <c r="J2556" s="47">
        <f t="shared" si="3644"/>
        <v>0</v>
      </c>
      <c r="K2556" s="47">
        <f t="shared" si="3644"/>
        <v>0</v>
      </c>
      <c r="L2556" s="47">
        <f t="shared" si="3644"/>
        <v>0</v>
      </c>
      <c r="M2556" s="47">
        <f t="shared" si="3644"/>
        <v>0</v>
      </c>
      <c r="N2556" s="47">
        <f t="shared" si="3644"/>
        <v>0</v>
      </c>
      <c r="O2556" s="47">
        <f t="shared" si="3637"/>
        <v>0</v>
      </c>
      <c r="P2556" s="47">
        <f>VLOOKUP(CONCATENATE($F2556," ",$G2556),AllocFactorMatrix,(P$4+1),FALSE)*$E2559</f>
        <v>0</v>
      </c>
      <c r="Q2556" s="47">
        <f>VLOOKUP(CONCATENATE($F2556," ",$G2556),AllocFactorMatrix,(Q$4+1),FALSE)*$E2559</f>
        <v>0</v>
      </c>
      <c r="R2556" s="47">
        <f>VLOOKUP(CONCATENATE($F2556," ",$G2556),AllocFactorMatrix,(R$4+1),FALSE)*$E2559</f>
        <v>0</v>
      </c>
      <c r="S2556" s="47">
        <f>VLOOKUP(CONCATENATE($F2556," ",$G2556),AllocFactorMatrix,(S$4+1),FALSE)*$E2559</f>
        <v>0</v>
      </c>
      <c r="T2556" s="47">
        <f t="shared" si="3640"/>
        <v>0</v>
      </c>
      <c r="U2556" s="47">
        <f>VLOOKUP(CONCATENATE($F2556," ",$G2556),AllocFactorMatrix,(U$4+1),FALSE)*$E2559</f>
        <v>0</v>
      </c>
      <c r="V2556" s="47">
        <f>VLOOKUP(CONCATENATE($F2556," ",$G2556),AllocFactorMatrix,(V$4+1),FALSE)*$E2559</f>
        <v>0</v>
      </c>
      <c r="W2556" s="47">
        <f>VLOOKUP(CONCATENATE($F2556," ",$G2556),AllocFactorMatrix,(W$4+1),FALSE)*$E2559</f>
        <v>0</v>
      </c>
      <c r="X2556" s="47">
        <f>VLOOKUP(CONCATENATE($F2556," ",$G2556),AllocFactorMatrix,(X$4+1),FALSE)*$E2559</f>
        <v>0</v>
      </c>
      <c r="Y2556" s="47">
        <f t="shared" si="3641"/>
        <v>0</v>
      </c>
      <c r="Z2556" s="47">
        <f>VLOOKUP(CONCATENATE($F2556," ",$G2556),AllocFactorMatrix,(Z$4+1),FALSE)*$E2559</f>
        <v>0</v>
      </c>
      <c r="AA2556" s="47">
        <f>VLOOKUP(CONCATENATE($F2556," ",$G2556),AllocFactorMatrix,(AA$4+1),FALSE)*$E2559</f>
        <v>0</v>
      </c>
      <c r="AB2556" s="47">
        <f t="shared" si="3638"/>
        <v>0</v>
      </c>
      <c r="AC2556" s="47">
        <f>VLOOKUP(CONCATENATE($F2556," ",$G2556),AllocFactorMatrix,(AC$4+1),FALSE)*$E2559</f>
        <v>0</v>
      </c>
      <c r="AD2556" s="47">
        <f>VLOOKUP(CONCATENATE($F2556," ",$G2556),AllocFactorMatrix,(AD$4+1),FALSE)*$E2559</f>
        <v>0</v>
      </c>
      <c r="AE2556" s="47">
        <f>VLOOKUP(CONCATENATE($F2556," ",$G2556),AllocFactorMatrix,(AE$4+1),FALSE)*$E2559</f>
        <v>0</v>
      </c>
    </row>
    <row r="2557" spans="1:31" s="44" customFormat="1" hidden="1" outlineLevel="1">
      <c r="A2557" s="49"/>
      <c r="B2557" s="97"/>
      <c r="C2557" s="48"/>
      <c r="D2557" s="48"/>
      <c r="F2557" s="167" t="str">
        <f>F2559</f>
        <v>PROD_DEMAND</v>
      </c>
      <c r="G2557" s="48" t="str">
        <f>$G$13</f>
        <v>ENERGY</v>
      </c>
      <c r="H2557" s="46">
        <f t="shared" si="3623"/>
        <v>0</v>
      </c>
      <c r="I2557" s="47">
        <f t="shared" ref="I2557:N2557" si="3645">VLOOKUP(CONCATENATE($F2557," ",$G2557),AllocFactorMatrix,(I$4+1),FALSE)*$E2559</f>
        <v>0</v>
      </c>
      <c r="J2557" s="47">
        <f t="shared" si="3645"/>
        <v>0</v>
      </c>
      <c r="K2557" s="47">
        <f t="shared" si="3645"/>
        <v>0</v>
      </c>
      <c r="L2557" s="47">
        <f t="shared" si="3645"/>
        <v>0</v>
      </c>
      <c r="M2557" s="47">
        <f t="shared" si="3645"/>
        <v>0</v>
      </c>
      <c r="N2557" s="47">
        <f t="shared" si="3645"/>
        <v>0</v>
      </c>
      <c r="O2557" s="47">
        <f t="shared" si="3637"/>
        <v>0</v>
      </c>
      <c r="P2557" s="47">
        <f>VLOOKUP(CONCATENATE($F2557," ",$G2557),AllocFactorMatrix,(P$4+1),FALSE)*$E2559</f>
        <v>0</v>
      </c>
      <c r="Q2557" s="47">
        <f>VLOOKUP(CONCATENATE($F2557," ",$G2557),AllocFactorMatrix,(Q$4+1),FALSE)*$E2559</f>
        <v>0</v>
      </c>
      <c r="R2557" s="47">
        <f>VLOOKUP(CONCATENATE($F2557," ",$G2557),AllocFactorMatrix,(R$4+1),FALSE)*$E2559</f>
        <v>0</v>
      </c>
      <c r="S2557" s="47">
        <f>VLOOKUP(CONCATENATE($F2557," ",$G2557),AllocFactorMatrix,(S$4+1),FALSE)*$E2559</f>
        <v>0</v>
      </c>
      <c r="T2557" s="47">
        <f t="shared" si="3640"/>
        <v>0</v>
      </c>
      <c r="U2557" s="47">
        <f>VLOOKUP(CONCATENATE($F2557," ",$G2557),AllocFactorMatrix,(U$4+1),FALSE)*$E2559</f>
        <v>0</v>
      </c>
      <c r="V2557" s="47">
        <f>VLOOKUP(CONCATENATE($F2557," ",$G2557),AllocFactorMatrix,(V$4+1),FALSE)*$E2559</f>
        <v>0</v>
      </c>
      <c r="W2557" s="47">
        <f>VLOOKUP(CONCATENATE($F2557," ",$G2557),AllocFactorMatrix,(W$4+1),FALSE)*$E2559</f>
        <v>0</v>
      </c>
      <c r="X2557" s="47">
        <f>VLOOKUP(CONCATENATE($F2557," ",$G2557),AllocFactorMatrix,(X$4+1),FALSE)*$E2559</f>
        <v>0</v>
      </c>
      <c r="Y2557" s="47">
        <f t="shared" si="3641"/>
        <v>0</v>
      </c>
      <c r="Z2557" s="47">
        <f>VLOOKUP(CONCATENATE($F2557," ",$G2557),AllocFactorMatrix,(Z$4+1),FALSE)*$E2559</f>
        <v>0</v>
      </c>
      <c r="AA2557" s="47">
        <f>VLOOKUP(CONCATENATE($F2557," ",$G2557),AllocFactorMatrix,(AA$4+1),FALSE)*$E2559</f>
        <v>0</v>
      </c>
      <c r="AB2557" s="47">
        <f t="shared" si="3638"/>
        <v>0</v>
      </c>
      <c r="AC2557" s="47">
        <f>VLOOKUP(CONCATENATE($F2557," ",$G2557),AllocFactorMatrix,(AC$4+1),FALSE)*$E2559</f>
        <v>0</v>
      </c>
      <c r="AD2557" s="47">
        <f>VLOOKUP(CONCATENATE($F2557," ",$G2557),AllocFactorMatrix,(AD$4+1),FALSE)*$E2559</f>
        <v>0</v>
      </c>
      <c r="AE2557" s="47">
        <f>VLOOKUP(CONCATENATE($F2557," ",$G2557),AllocFactorMatrix,(AE$4+1),FALSE)*$E2559</f>
        <v>0</v>
      </c>
    </row>
    <row r="2558" spans="1:31" s="44" customFormat="1" hidden="1" outlineLevel="1">
      <c r="A2558" s="49"/>
      <c r="B2558" s="97"/>
      <c r="C2558" s="48"/>
      <c r="D2558" s="48"/>
      <c r="F2558" s="167" t="str">
        <f>F2559</f>
        <v>PROD_DEMAND</v>
      </c>
      <c r="G2558" s="48" t="str">
        <f>$G$14</f>
        <v>CUSTOMER</v>
      </c>
      <c r="H2558" s="46">
        <f t="shared" si="3623"/>
        <v>0</v>
      </c>
      <c r="I2558" s="47">
        <f t="shared" ref="I2558:N2558" si="3646">VLOOKUP(CONCATENATE($F2558," ",$G2558),AllocFactorMatrix,(I$4+1),FALSE)*$E2559</f>
        <v>0</v>
      </c>
      <c r="J2558" s="47">
        <f t="shared" si="3646"/>
        <v>0</v>
      </c>
      <c r="K2558" s="47">
        <f t="shared" si="3646"/>
        <v>0</v>
      </c>
      <c r="L2558" s="47">
        <f t="shared" si="3646"/>
        <v>0</v>
      </c>
      <c r="M2558" s="47">
        <f t="shared" si="3646"/>
        <v>0</v>
      </c>
      <c r="N2558" s="47">
        <f t="shared" si="3646"/>
        <v>0</v>
      </c>
      <c r="O2558" s="47">
        <f t="shared" si="3637"/>
        <v>0</v>
      </c>
      <c r="P2558" s="47">
        <f>VLOOKUP(CONCATENATE($F2558," ",$G2558),AllocFactorMatrix,(P$4+1),FALSE)*$E2559</f>
        <v>0</v>
      </c>
      <c r="Q2558" s="47">
        <f>VLOOKUP(CONCATENATE($F2558," ",$G2558),AllocFactorMatrix,(Q$4+1),FALSE)*$E2559</f>
        <v>0</v>
      </c>
      <c r="R2558" s="47">
        <f>VLOOKUP(CONCATENATE($F2558," ",$G2558),AllocFactorMatrix,(R$4+1),FALSE)*$E2559</f>
        <v>0</v>
      </c>
      <c r="S2558" s="47">
        <f>VLOOKUP(CONCATENATE($F2558," ",$G2558),AllocFactorMatrix,(S$4+1),FALSE)*$E2559</f>
        <v>0</v>
      </c>
      <c r="T2558" s="47">
        <f t="shared" si="3640"/>
        <v>0</v>
      </c>
      <c r="U2558" s="47">
        <f>VLOOKUP(CONCATENATE($F2558," ",$G2558),AllocFactorMatrix,(U$4+1),FALSE)*$E2559</f>
        <v>0</v>
      </c>
      <c r="V2558" s="47">
        <f>VLOOKUP(CONCATENATE($F2558," ",$G2558),AllocFactorMatrix,(V$4+1),FALSE)*$E2559</f>
        <v>0</v>
      </c>
      <c r="W2558" s="47">
        <f>VLOOKUP(CONCATENATE($F2558," ",$G2558),AllocFactorMatrix,(W$4+1),FALSE)*$E2559</f>
        <v>0</v>
      </c>
      <c r="X2558" s="47">
        <f>VLOOKUP(CONCATENATE($F2558," ",$G2558),AllocFactorMatrix,(X$4+1),FALSE)*$E2559</f>
        <v>0</v>
      </c>
      <c r="Y2558" s="47">
        <f t="shared" si="3641"/>
        <v>0</v>
      </c>
      <c r="Z2558" s="47">
        <f>VLOOKUP(CONCATENATE($F2558," ",$G2558),AllocFactorMatrix,(Z$4+1),FALSE)*$E2559</f>
        <v>0</v>
      </c>
      <c r="AA2558" s="47">
        <f>VLOOKUP(CONCATENATE($F2558," ",$G2558),AllocFactorMatrix,(AA$4+1),FALSE)*$E2559</f>
        <v>0</v>
      </c>
      <c r="AB2558" s="47">
        <f t="shared" si="3638"/>
        <v>0</v>
      </c>
      <c r="AC2558" s="47">
        <f>VLOOKUP(CONCATENATE($F2558," ",$G2558),AllocFactorMatrix,(AC$4+1),FALSE)*$E2559</f>
        <v>0</v>
      </c>
      <c r="AD2558" s="47">
        <f>VLOOKUP(CONCATENATE($F2558," ",$G2558),AllocFactorMatrix,(AD$4+1),FALSE)*$E2559</f>
        <v>0</v>
      </c>
      <c r="AE2558" s="47">
        <f>VLOOKUP(CONCATENATE($F2558," ",$G2558),AllocFactorMatrix,(AE$4+1),FALSE)*$E2559</f>
        <v>0</v>
      </c>
    </row>
    <row r="2559" spans="1:31" s="44" customFormat="1" collapsed="1">
      <c r="A2559" s="49"/>
      <c r="B2559" s="97"/>
      <c r="C2559" s="48"/>
      <c r="D2559" s="96" t="s">
        <v>704</v>
      </c>
      <c r="E2559" s="54">
        <v>-150304</v>
      </c>
      <c r="F2559" s="88" t="s">
        <v>27</v>
      </c>
      <c r="G2559" s="48" t="str">
        <f>$G$15</f>
        <v>TOTAL</v>
      </c>
      <c r="H2559" s="46">
        <f t="shared" si="3623"/>
        <v>-150303.99999999997</v>
      </c>
      <c r="I2559" s="47">
        <f t="shared" ref="I2559:N2559" si="3647">VLOOKUP(CONCATENATE($F2559," ",$G2559),AllocFactorMatrix,(I$4+1),FALSE)*$E2559</f>
        <v>-77296.977673303467</v>
      </c>
      <c r="J2559" s="47">
        <f t="shared" si="3647"/>
        <v>-17.292658959361614</v>
      </c>
      <c r="K2559" s="47">
        <f t="shared" si="3647"/>
        <v>-30.278212816849315</v>
      </c>
      <c r="L2559" s="47">
        <f t="shared" si="3647"/>
        <v>-18015.411301290071</v>
      </c>
      <c r="M2559" s="47">
        <f t="shared" si="3647"/>
        <v>-250.68421897249073</v>
      </c>
      <c r="N2559" s="47">
        <f t="shared" si="3647"/>
        <v>-34.913720535368846</v>
      </c>
      <c r="O2559" s="47">
        <f t="shared" si="3637"/>
        <v>-18301.009240797932</v>
      </c>
      <c r="P2559" s="47">
        <f>VLOOKUP(CONCATENATE($F2559," ",$G2559),AllocFactorMatrix,(P$4+1),FALSE)*$E2559</f>
        <v>-10715.435284288696</v>
      </c>
      <c r="Q2559" s="47">
        <f>VLOOKUP(CONCATENATE($F2559," ",$G2559),AllocFactorMatrix,(Q$4+1),FALSE)*$E2559</f>
        <v>-1922.9810719846869</v>
      </c>
      <c r="R2559" s="47">
        <f>VLOOKUP(CONCATENATE($F2559," ",$G2559),AllocFactorMatrix,(R$4+1),FALSE)*$E2559</f>
        <v>-389.96093773230552</v>
      </c>
      <c r="S2559" s="47">
        <f>VLOOKUP(CONCATENATE($F2559," ",$G2559),AllocFactorMatrix,(S$4+1),FALSE)*$E2559</f>
        <v>-14.808590261480848</v>
      </c>
      <c r="T2559" s="47">
        <f t="shared" si="3640"/>
        <v>-13043.185884267168</v>
      </c>
      <c r="U2559" s="47">
        <f>VLOOKUP(CONCATENATE($F2559," ",$G2559),AllocFactorMatrix,(U$4+1),FALSE)*$E2559</f>
        <v>-508.20995141914307</v>
      </c>
      <c r="V2559" s="47">
        <f>VLOOKUP(CONCATENATE($F2559," ",$G2559),AllocFactorMatrix,(V$4+1),FALSE)*$E2559</f>
        <v>-6861.1278097964941</v>
      </c>
      <c r="W2559" s="47">
        <f>VLOOKUP(CONCATENATE($F2559," ",$G2559),AllocFactorMatrix,(W$4+1),FALSE)*$E2559</f>
        <v>-26241.059611062188</v>
      </c>
      <c r="X2559" s="47">
        <f>VLOOKUP(CONCATENATE($F2559," ",$G2559),AllocFactorMatrix,(X$4+1),FALSE)*$E2559</f>
        <v>-4753.8113262418683</v>
      </c>
      <c r="Y2559" s="47">
        <f t="shared" si="3641"/>
        <v>-38364.208698519695</v>
      </c>
      <c r="Z2559" s="47">
        <f>VLOOKUP(CONCATENATE($F2559," ",$G2559),AllocFactorMatrix,(Z$4+1),FALSE)*$E2559</f>
        <v>-2945.3427848391229</v>
      </c>
      <c r="AA2559" s="47">
        <f>VLOOKUP(CONCATENATE($F2559," ",$G2559),AllocFactorMatrix,(AA$4+1),FALSE)*$E2559</f>
        <v>-58.826049903071848</v>
      </c>
      <c r="AB2559" s="47">
        <f t="shared" si="3638"/>
        <v>-3004.1688347421946</v>
      </c>
      <c r="AC2559" s="47">
        <f>VLOOKUP(CONCATENATE($F2559," ",$G2559),AllocFactorMatrix,(AC$4+1),FALSE)*$E2559</f>
        <v>-38.853836318017798</v>
      </c>
      <c r="AD2559" s="47">
        <f>VLOOKUP(CONCATENATE($F2559," ",$G2559),AllocFactorMatrix,(AD$4+1),FALSE)*$E2559</f>
        <v>-172.61086284960575</v>
      </c>
      <c r="AE2559" s="47">
        <f>VLOOKUP(CONCATENATE($F2559," ",$G2559),AllocFactorMatrix,(AE$4+1),FALSE)*$E2559</f>
        <v>-35.414097425711546</v>
      </c>
    </row>
    <row r="2560" spans="1:31" s="44" customFormat="1" hidden="1" outlineLevel="1">
      <c r="A2560" s="49"/>
      <c r="B2560" s="97"/>
      <c r="C2560" s="48"/>
      <c r="D2560" s="96"/>
      <c r="F2560" s="86"/>
      <c r="G2560" s="48" t="str">
        <f>$G$8</f>
        <v>PRODUCTION</v>
      </c>
      <c r="H2560" s="46">
        <f t="shared" ref="H2560:AE2560" ca="1" si="3648">H2544+H2552</f>
        <v>-226309.80147071963</v>
      </c>
      <c r="I2560" s="46">
        <f t="shared" ca="1" si="3648"/>
        <v>-127229.37958573332</v>
      </c>
      <c r="J2560" s="46">
        <f t="shared" ref="J2560:K2560" ca="1" si="3649">J2544+J2552</f>
        <v>-17.292658959361614</v>
      </c>
      <c r="K2560" s="46">
        <f t="shared" ca="1" si="3649"/>
        <v>-30.278212816849315</v>
      </c>
      <c r="L2560" s="46">
        <f t="shared" ca="1" si="3648"/>
        <v>-28234.020537612028</v>
      </c>
      <c r="M2560" s="46">
        <f t="shared" ca="1" si="3648"/>
        <v>-1151.5037853386598</v>
      </c>
      <c r="N2560" s="46">
        <f t="shared" ca="1" si="3648"/>
        <v>-625.89668163282931</v>
      </c>
      <c r="O2560" s="46">
        <f t="shared" ca="1" si="3648"/>
        <v>-30011.421004583521</v>
      </c>
      <c r="P2560" s="46">
        <f t="shared" ca="1" si="3648"/>
        <v>-14378.518081815622</v>
      </c>
      <c r="Q2560" s="46">
        <f t="shared" ca="1" si="3648"/>
        <v>-3705.9592876534161</v>
      </c>
      <c r="R2560" s="46">
        <f t="shared" ca="1" si="3648"/>
        <v>-876.00776948934993</v>
      </c>
      <c r="S2560" s="46">
        <f t="shared" ca="1" si="3648"/>
        <v>-14.808590261480848</v>
      </c>
      <c r="T2560" s="46">
        <f t="shared" ca="1" si="3648"/>
        <v>-18975.293729219869</v>
      </c>
      <c r="U2560" s="46">
        <f t="shared" ca="1" si="3648"/>
        <v>-508.20995141914307</v>
      </c>
      <c r="V2560" s="46">
        <f t="shared" ca="1" si="3648"/>
        <v>-11727.003093284315</v>
      </c>
      <c r="W2560" s="46">
        <f t="shared" ca="1" si="3648"/>
        <v>-28628.092151979261</v>
      </c>
      <c r="X2560" s="46">
        <f t="shared" ca="1" si="3648"/>
        <v>-5833.5862024906137</v>
      </c>
      <c r="Y2560" s="46">
        <f t="shared" ca="1" si="3648"/>
        <v>-46696.891399173335</v>
      </c>
      <c r="Z2560" s="46">
        <f t="shared" ca="1" si="3648"/>
        <v>-3019.7212514942216</v>
      </c>
      <c r="AA2560" s="46">
        <f t="shared" ca="1" si="3648"/>
        <v>-58.826049903071848</v>
      </c>
      <c r="AB2560" s="46">
        <f t="shared" ca="1" si="3648"/>
        <v>-3078.5473013972933</v>
      </c>
      <c r="AC2560" s="46">
        <f t="shared" ca="1" si="3648"/>
        <v>-38.853836318017798</v>
      </c>
      <c r="AD2560" s="46">
        <f t="shared" ca="1" si="3648"/>
        <v>-196.42964509235543</v>
      </c>
      <c r="AE2560" s="46">
        <f t="shared" ca="1" si="3648"/>
        <v>-35.414097425711546</v>
      </c>
    </row>
    <row r="2561" spans="1:31" s="44" customFormat="1" hidden="1" outlineLevel="1">
      <c r="A2561" s="49"/>
      <c r="B2561" s="97"/>
      <c r="C2561" s="48"/>
      <c r="D2561" s="96"/>
      <c r="F2561" s="86"/>
      <c r="G2561" s="48" t="str">
        <f>$G$9</f>
        <v>BULKTRAN</v>
      </c>
      <c r="H2561" s="46">
        <f t="shared" ref="H2561:AE2561" ca="1" si="3650">H2545+H2553</f>
        <v>-41275.290120569705</v>
      </c>
      <c r="I2561" s="46">
        <f t="shared" ca="1" si="3650"/>
        <v>-27116.013981464286</v>
      </c>
      <c r="J2561" s="46">
        <f t="shared" ref="J2561:K2561" ca="1" si="3651">J2545+J2553</f>
        <v>0</v>
      </c>
      <c r="K2561" s="46">
        <f t="shared" ca="1" si="3651"/>
        <v>0</v>
      </c>
      <c r="L2561" s="46">
        <f t="shared" ca="1" si="3650"/>
        <v>-5549.261407636186</v>
      </c>
      <c r="M2561" s="46">
        <f t="shared" ca="1" si="3650"/>
        <v>-489.19409082704306</v>
      </c>
      <c r="N2561" s="46">
        <f t="shared" ca="1" si="3650"/>
        <v>-320.93593783111629</v>
      </c>
      <c r="O2561" s="46">
        <f t="shared" ca="1" si="3650"/>
        <v>-6359.3914362943451</v>
      </c>
      <c r="P2561" s="46">
        <f t="shared" ca="1" si="3650"/>
        <v>-1989.253481681106</v>
      </c>
      <c r="Q2561" s="46">
        <f t="shared" ca="1" si="3650"/>
        <v>-968.25428725639279</v>
      </c>
      <c r="R2561" s="46">
        <f t="shared" ca="1" si="3650"/>
        <v>-263.94990388574871</v>
      </c>
      <c r="S2561" s="46">
        <f t="shared" ca="1" si="3650"/>
        <v>0</v>
      </c>
      <c r="T2561" s="46">
        <f t="shared" ca="1" si="3650"/>
        <v>-3221.4576728232478</v>
      </c>
      <c r="U2561" s="46">
        <f t="shared" ca="1" si="3650"/>
        <v>0</v>
      </c>
      <c r="V2561" s="46">
        <f t="shared" ca="1" si="3650"/>
        <v>-2642.4353158599433</v>
      </c>
      <c r="W2561" s="46">
        <f t="shared" ca="1" si="3650"/>
        <v>-1296.2886877990322</v>
      </c>
      <c r="X2561" s="46">
        <f t="shared" ca="1" si="3650"/>
        <v>-586.37657152051122</v>
      </c>
      <c r="Y2561" s="46">
        <f t="shared" ca="1" si="3650"/>
        <v>-4525.1005751794864</v>
      </c>
      <c r="Z2561" s="46">
        <f t="shared" ca="1" si="3650"/>
        <v>-40.391558677201758</v>
      </c>
      <c r="AA2561" s="46">
        <f t="shared" ca="1" si="3650"/>
        <v>0</v>
      </c>
      <c r="AB2561" s="46">
        <f t="shared" ca="1" si="3650"/>
        <v>-40.391558677201758</v>
      </c>
      <c r="AC2561" s="46">
        <f t="shared" ca="1" si="3650"/>
        <v>0</v>
      </c>
      <c r="AD2561" s="46">
        <f t="shared" ca="1" si="3650"/>
        <v>-12.934896131144743</v>
      </c>
      <c r="AE2561" s="46">
        <f t="shared" ca="1" si="3650"/>
        <v>0</v>
      </c>
    </row>
    <row r="2562" spans="1:31" s="44" customFormat="1" hidden="1" outlineLevel="1">
      <c r="A2562" s="49"/>
      <c r="B2562" s="97"/>
      <c r="C2562" s="48"/>
      <c r="D2562" s="96"/>
      <c r="F2562" s="86"/>
      <c r="G2562" s="48" t="str">
        <f>$G$10</f>
        <v>SUBTRAN</v>
      </c>
      <c r="H2562" s="46">
        <f t="shared" ref="H2562:AE2562" ca="1" si="3652">H2546+H2554</f>
        <v>-11287.33657389429</v>
      </c>
      <c r="I2562" s="46">
        <f t="shared" ca="1" si="3652"/>
        <v>-7458.0636089037489</v>
      </c>
      <c r="J2562" s="46">
        <f t="shared" ref="J2562:K2562" ca="1" si="3653">J2546+J2554</f>
        <v>0</v>
      </c>
      <c r="K2562" s="46">
        <f t="shared" ca="1" si="3653"/>
        <v>0</v>
      </c>
      <c r="L2562" s="46">
        <f t="shared" ca="1" si="3652"/>
        <v>-1534.6920146152709</v>
      </c>
      <c r="M2562" s="46">
        <f t="shared" ca="1" si="3652"/>
        <v>-135.88168501786043</v>
      </c>
      <c r="N2562" s="46">
        <f t="shared" ca="1" si="3652"/>
        <v>-115.85008666873078</v>
      </c>
      <c r="O2562" s="46">
        <f t="shared" ca="1" si="3652"/>
        <v>-1786.423786301862</v>
      </c>
      <c r="P2562" s="46">
        <f t="shared" ca="1" si="3652"/>
        <v>-533.99512155514344</v>
      </c>
      <c r="Q2562" s="46">
        <f t="shared" ca="1" si="3652"/>
        <v>-260.64343789310226</v>
      </c>
      <c r="R2562" s="46">
        <f t="shared" ca="1" si="3652"/>
        <v>-91.970665706444677</v>
      </c>
      <c r="S2562" s="46">
        <f t="shared" ca="1" si="3652"/>
        <v>0</v>
      </c>
      <c r="T2562" s="46">
        <f t="shared" ca="1" si="3652"/>
        <v>-886.60922515469042</v>
      </c>
      <c r="U2562" s="46">
        <f t="shared" ca="1" si="3652"/>
        <v>0</v>
      </c>
      <c r="V2562" s="46">
        <f t="shared" ca="1" si="3652"/>
        <v>-701.65130666964876</v>
      </c>
      <c r="W2562" s="46">
        <f t="shared" ca="1" si="3652"/>
        <v>-443.75955078277246</v>
      </c>
      <c r="X2562" s="46">
        <f t="shared" ca="1" si="3652"/>
        <v>0</v>
      </c>
      <c r="Y2562" s="46">
        <f t="shared" ca="1" si="3652"/>
        <v>-1145.4108574524212</v>
      </c>
      <c r="Z2562" s="46">
        <f t="shared" ca="1" si="3652"/>
        <v>-10.829096081567133</v>
      </c>
      <c r="AA2562" s="46">
        <f t="shared" ca="1" si="3652"/>
        <v>0</v>
      </c>
      <c r="AB2562" s="46">
        <f t="shared" ca="1" si="3652"/>
        <v>-10.829096081567133</v>
      </c>
      <c r="AC2562" s="46">
        <f t="shared" ca="1" si="3652"/>
        <v>0</v>
      </c>
      <c r="AD2562" s="46">
        <f t="shared" ca="1" si="3652"/>
        <v>0</v>
      </c>
      <c r="AE2562" s="46">
        <f t="shared" ca="1" si="3652"/>
        <v>0</v>
      </c>
    </row>
    <row r="2563" spans="1:31" s="44" customFormat="1" hidden="1" outlineLevel="1">
      <c r="A2563" s="49"/>
      <c r="B2563" s="97"/>
      <c r="C2563" s="48"/>
      <c r="D2563" s="96"/>
      <c r="F2563" s="86"/>
      <c r="G2563" s="48" t="str">
        <f>$G$11</f>
        <v>DISTPRI</v>
      </c>
      <c r="H2563" s="46">
        <f t="shared" ref="H2563:AE2563" ca="1" si="3654">H2547+H2555</f>
        <v>-54499.117118343493</v>
      </c>
      <c r="I2563" s="46">
        <f t="shared" ca="1" si="3654"/>
        <v>-38239.218351906886</v>
      </c>
      <c r="J2563" s="46">
        <f t="shared" ref="J2563:K2563" ca="1" si="3655">J2547+J2555</f>
        <v>0</v>
      </c>
      <c r="K2563" s="46">
        <f t="shared" ca="1" si="3655"/>
        <v>0</v>
      </c>
      <c r="L2563" s="46">
        <f t="shared" ca="1" si="3654"/>
        <v>-7856.0323530927399</v>
      </c>
      <c r="M2563" s="46">
        <f t="shared" ca="1" si="3654"/>
        <v>-695.48080636793566</v>
      </c>
      <c r="N2563" s="46">
        <f t="shared" ca="1" si="3654"/>
        <v>0</v>
      </c>
      <c r="O2563" s="46">
        <f t="shared" ca="1" si="3654"/>
        <v>-8551.5131594606755</v>
      </c>
      <c r="P2563" s="46">
        <f t="shared" ca="1" si="3654"/>
        <v>-2745.7512861348446</v>
      </c>
      <c r="Q2563" s="46">
        <f t="shared" ca="1" si="3654"/>
        <v>-1340.0887597393264</v>
      </c>
      <c r="R2563" s="46">
        <f t="shared" ca="1" si="3654"/>
        <v>0</v>
      </c>
      <c r="S2563" s="46">
        <f t="shared" ca="1" si="3654"/>
        <v>0</v>
      </c>
      <c r="T2563" s="46">
        <f t="shared" ca="1" si="3654"/>
        <v>-4085.8400458741708</v>
      </c>
      <c r="U2563" s="46">
        <f t="shared" ca="1" si="3654"/>
        <v>0</v>
      </c>
      <c r="V2563" s="46">
        <f t="shared" ca="1" si="3654"/>
        <v>-3566.8487294686092</v>
      </c>
      <c r="W2563" s="46">
        <f t="shared" ca="1" si="3654"/>
        <v>0</v>
      </c>
      <c r="X2563" s="46">
        <f t="shared" ca="1" si="3654"/>
        <v>0</v>
      </c>
      <c r="Y2563" s="46">
        <f t="shared" ca="1" si="3654"/>
        <v>-3566.8487294686092</v>
      </c>
      <c r="Z2563" s="46">
        <f t="shared" ca="1" si="3654"/>
        <v>-55.696831633147617</v>
      </c>
      <c r="AA2563" s="46">
        <f t="shared" ca="1" si="3654"/>
        <v>0</v>
      </c>
      <c r="AB2563" s="46">
        <f t="shared" ca="1" si="3654"/>
        <v>-55.696831633147617</v>
      </c>
      <c r="AC2563" s="46">
        <f t="shared" ca="1" si="3654"/>
        <v>0</v>
      </c>
      <c r="AD2563" s="46">
        <f t="shared" ca="1" si="3654"/>
        <v>0</v>
      </c>
      <c r="AE2563" s="46">
        <f t="shared" ca="1" si="3654"/>
        <v>0</v>
      </c>
    </row>
    <row r="2564" spans="1:31" s="44" customFormat="1" hidden="1" outlineLevel="1">
      <c r="A2564" s="49"/>
      <c r="B2564" s="97"/>
      <c r="C2564" s="48"/>
      <c r="D2564" s="96"/>
      <c r="F2564" s="86"/>
      <c r="G2564" s="48" t="str">
        <f>$G$12</f>
        <v>DISTSEC</v>
      </c>
      <c r="H2564" s="46">
        <f t="shared" ref="H2564:AE2564" ca="1" si="3656">H2548+H2556</f>
        <v>-25625.503595736714</v>
      </c>
      <c r="I2564" s="46">
        <f t="shared" ca="1" si="3656"/>
        <v>-20773.541454863345</v>
      </c>
      <c r="J2564" s="46">
        <f t="shared" ref="J2564:K2564" ca="1" si="3657">J2548+J2556</f>
        <v>0</v>
      </c>
      <c r="K2564" s="46">
        <f t="shared" ca="1" si="3657"/>
        <v>0</v>
      </c>
      <c r="L2564" s="46">
        <f t="shared" ca="1" si="3656"/>
        <v>-3676.6918719807068</v>
      </c>
      <c r="M2564" s="46">
        <f t="shared" ca="1" si="3656"/>
        <v>0</v>
      </c>
      <c r="N2564" s="46">
        <f t="shared" ca="1" si="3656"/>
        <v>0</v>
      </c>
      <c r="O2564" s="46">
        <f t="shared" ca="1" si="3656"/>
        <v>-3676.6918719807068</v>
      </c>
      <c r="P2564" s="46">
        <f t="shared" ca="1" si="3656"/>
        <v>-1106.1543904501957</v>
      </c>
      <c r="Q2564" s="46">
        <f t="shared" ca="1" si="3656"/>
        <v>0</v>
      </c>
      <c r="R2564" s="46">
        <f t="shared" ca="1" si="3656"/>
        <v>0</v>
      </c>
      <c r="S2564" s="46">
        <f t="shared" ca="1" si="3656"/>
        <v>0</v>
      </c>
      <c r="T2564" s="46">
        <f t="shared" ca="1" si="3656"/>
        <v>-1106.1543904501957</v>
      </c>
      <c r="U2564" s="46">
        <f t="shared" ca="1" si="3656"/>
        <v>0</v>
      </c>
      <c r="V2564" s="46">
        <f t="shared" ca="1" si="3656"/>
        <v>0</v>
      </c>
      <c r="W2564" s="46">
        <f t="shared" ca="1" si="3656"/>
        <v>0</v>
      </c>
      <c r="X2564" s="46">
        <f t="shared" ca="1" si="3656"/>
        <v>0</v>
      </c>
      <c r="Y2564" s="46">
        <f t="shared" ca="1" si="3656"/>
        <v>0</v>
      </c>
      <c r="Z2564" s="46">
        <f t="shared" ca="1" si="3656"/>
        <v>-23.126300039486651</v>
      </c>
      <c r="AA2564" s="46">
        <f t="shared" ca="1" si="3656"/>
        <v>0</v>
      </c>
      <c r="AB2564" s="46">
        <f t="shared" ca="1" si="3656"/>
        <v>-23.126300039486651</v>
      </c>
      <c r="AC2564" s="46">
        <f t="shared" ca="1" si="3656"/>
        <v>0</v>
      </c>
      <c r="AD2564" s="46">
        <f t="shared" ca="1" si="3656"/>
        <v>-45.989578402979973</v>
      </c>
      <c r="AE2564" s="46">
        <f t="shared" ca="1" si="3656"/>
        <v>0</v>
      </c>
    </row>
    <row r="2565" spans="1:31" s="44" customFormat="1" hidden="1" outlineLevel="1">
      <c r="A2565" s="49"/>
      <c r="B2565" s="97"/>
      <c r="C2565" s="48"/>
      <c r="D2565" s="96"/>
      <c r="F2565" s="86"/>
      <c r="G2565" s="48" t="str">
        <f>$G$13</f>
        <v>ENERGY</v>
      </c>
      <c r="H2565" s="46">
        <f t="shared" ref="H2565:AE2565" ca="1" si="3658">H2549+H2557</f>
        <v>-1251.5798820287835</v>
      </c>
      <c r="I2565" s="46">
        <f t="shared" ca="1" si="3658"/>
        <v>-709.17704374495884</v>
      </c>
      <c r="J2565" s="46">
        <f t="shared" ref="J2565:K2565" ca="1" si="3659">J2549+J2557</f>
        <v>0</v>
      </c>
      <c r="K2565" s="46">
        <f t="shared" ca="1" si="3659"/>
        <v>0</v>
      </c>
      <c r="L2565" s="46">
        <f t="shared" ca="1" si="3658"/>
        <v>-179.55933578912772</v>
      </c>
      <c r="M2565" s="46">
        <f t="shared" ca="1" si="3658"/>
        <v>-15.865463134589541</v>
      </c>
      <c r="N2565" s="46">
        <f t="shared" ca="1" si="3658"/>
        <v>-10.447810952692425</v>
      </c>
      <c r="O2565" s="46">
        <f t="shared" ca="1" si="3658"/>
        <v>-205.87260987640968</v>
      </c>
      <c r="P2565" s="46">
        <f t="shared" ca="1" si="3658"/>
        <v>-70.158194102688896</v>
      </c>
      <c r="Q2565" s="46">
        <f t="shared" ca="1" si="3658"/>
        <v>-33.985217689527524</v>
      </c>
      <c r="R2565" s="46">
        <f t="shared" ca="1" si="3658"/>
        <v>-9.3031906767294483</v>
      </c>
      <c r="S2565" s="46">
        <f t="shared" ca="1" si="3658"/>
        <v>0</v>
      </c>
      <c r="T2565" s="46">
        <f t="shared" ca="1" si="3658"/>
        <v>-113.44660246894587</v>
      </c>
      <c r="U2565" s="46">
        <f t="shared" ca="1" si="3658"/>
        <v>0</v>
      </c>
      <c r="V2565" s="46">
        <f t="shared" ca="1" si="3658"/>
        <v>-120.68632623694026</v>
      </c>
      <c r="W2565" s="46">
        <f t="shared" ca="1" si="3658"/>
        <v>-66.576748801532929</v>
      </c>
      <c r="X2565" s="46">
        <f t="shared" ca="1" si="3658"/>
        <v>-31.271578145246718</v>
      </c>
      <c r="Y2565" s="46">
        <f t="shared" ca="1" si="3658"/>
        <v>-218.53465318371988</v>
      </c>
      <c r="Z2565" s="46">
        <f t="shared" ca="1" si="3658"/>
        <v>-1.4256967105555438</v>
      </c>
      <c r="AA2565" s="46">
        <f t="shared" ca="1" si="3658"/>
        <v>0</v>
      </c>
      <c r="AB2565" s="46">
        <f t="shared" ca="1" si="3658"/>
        <v>-1.4256967105555438</v>
      </c>
      <c r="AC2565" s="46">
        <f t="shared" ca="1" si="3658"/>
        <v>0</v>
      </c>
      <c r="AD2565" s="46">
        <f t="shared" ca="1" si="3658"/>
        <v>-3.1232760441940077</v>
      </c>
      <c r="AE2565" s="46">
        <f t="shared" ca="1" si="3658"/>
        <v>0</v>
      </c>
    </row>
    <row r="2566" spans="1:31" s="44" customFormat="1" hidden="1" outlineLevel="1">
      <c r="A2566" s="49"/>
      <c r="B2566" s="97"/>
      <c r="C2566" s="48"/>
      <c r="D2566" s="96"/>
      <c r="F2566" s="86"/>
      <c r="G2566" s="48" t="str">
        <f>$G$14</f>
        <v>CUSTOMER</v>
      </c>
      <c r="H2566" s="46">
        <f t="shared" ref="H2566:AE2566" ca="1" si="3660">H2550+H2558</f>
        <v>-10754.371238707356</v>
      </c>
      <c r="I2566" s="46">
        <f t="shared" ca="1" si="3660"/>
        <v>-6534.7712080620431</v>
      </c>
      <c r="J2566" s="46">
        <f t="shared" ref="J2566:K2566" ca="1" si="3661">J2550+J2558</f>
        <v>0</v>
      </c>
      <c r="K2566" s="46">
        <f t="shared" ca="1" si="3661"/>
        <v>0</v>
      </c>
      <c r="L2566" s="46">
        <f t="shared" ca="1" si="3660"/>
        <v>-1828.7169232267988</v>
      </c>
      <c r="M2566" s="46">
        <f t="shared" ca="1" si="3660"/>
        <v>-739.67993525450004</v>
      </c>
      <c r="N2566" s="46">
        <f t="shared" ca="1" si="3660"/>
        <v>-586.00791666239286</v>
      </c>
      <c r="O2566" s="46">
        <f t="shared" ca="1" si="3660"/>
        <v>-3154.4047751436915</v>
      </c>
      <c r="P2566" s="46">
        <f t="shared" ca="1" si="3660"/>
        <v>-85.833217272601999</v>
      </c>
      <c r="Q2566" s="46">
        <f t="shared" ca="1" si="3660"/>
        <v>-67.382218170036964</v>
      </c>
      <c r="R2566" s="46">
        <f t="shared" ca="1" si="3660"/>
        <v>-106.10404956979876</v>
      </c>
      <c r="S2566" s="46">
        <f t="shared" ca="1" si="3660"/>
        <v>0</v>
      </c>
      <c r="T2566" s="46">
        <f t="shared" ca="1" si="3660"/>
        <v>-259.31948501243772</v>
      </c>
      <c r="U2566" s="46">
        <f t="shared" ca="1" si="3660"/>
        <v>0</v>
      </c>
      <c r="V2566" s="46">
        <f t="shared" ca="1" si="3660"/>
        <v>-36.581243389959333</v>
      </c>
      <c r="W2566" s="46">
        <f t="shared" ca="1" si="3660"/>
        <v>-13.016571407801449</v>
      </c>
      <c r="X2566" s="46">
        <f t="shared" ca="1" si="3660"/>
        <v>-9.6642717923317711</v>
      </c>
      <c r="Y2566" s="46">
        <f t="shared" ca="1" si="3660"/>
        <v>-59.262086590092551</v>
      </c>
      <c r="Z2566" s="46">
        <f t="shared" ca="1" si="3660"/>
        <v>-1.2830240978697545</v>
      </c>
      <c r="AA2566" s="46">
        <f t="shared" ca="1" si="3660"/>
        <v>0</v>
      </c>
      <c r="AB2566" s="46">
        <f t="shared" ca="1" si="3660"/>
        <v>-1.2830240978697545</v>
      </c>
      <c r="AC2566" s="46">
        <f t="shared" ca="1" si="3660"/>
        <v>0</v>
      </c>
      <c r="AD2566" s="46">
        <f t="shared" ca="1" si="3660"/>
        <v>-745.33065980122251</v>
      </c>
      <c r="AE2566" s="46">
        <f t="shared" ca="1" si="3660"/>
        <v>0</v>
      </c>
    </row>
    <row r="2567" spans="1:31" s="44" customFormat="1" collapsed="1">
      <c r="A2567" s="49"/>
      <c r="B2567" s="97"/>
      <c r="C2567" s="96" t="s">
        <v>411</v>
      </c>
      <c r="D2567" s="96"/>
      <c r="E2567" s="46">
        <f>E2551+E2559</f>
        <v>-371003</v>
      </c>
      <c r="F2567" s="86"/>
      <c r="G2567" s="48" t="str">
        <f>$G$15</f>
        <v>TOTAL</v>
      </c>
      <c r="H2567" s="46">
        <f t="shared" ref="H2567:AE2567" ca="1" si="3662">H2551+H2559</f>
        <v>-371003</v>
      </c>
      <c r="I2567" s="46">
        <f t="shared" ca="1" si="3662"/>
        <v>-228060.1652346786</v>
      </c>
      <c r="J2567" s="46">
        <f t="shared" ref="J2567:K2567" ca="1" si="3663">J2551+J2559</f>
        <v>-17.292658959361614</v>
      </c>
      <c r="K2567" s="46">
        <f t="shared" ca="1" si="3663"/>
        <v>-30.278212816849315</v>
      </c>
      <c r="L2567" s="46">
        <f t="shared" ca="1" si="3662"/>
        <v>-48858.974443952866</v>
      </c>
      <c r="M2567" s="46">
        <f t="shared" ca="1" si="3662"/>
        <v>-3227.6057659405888</v>
      </c>
      <c r="N2567" s="46">
        <f t="shared" ca="1" si="3662"/>
        <v>-1659.1384337477616</v>
      </c>
      <c r="O2567" s="46">
        <f t="shared" ca="1" si="3662"/>
        <v>-53745.718643641223</v>
      </c>
      <c r="P2567" s="46">
        <f t="shared" ca="1" si="3662"/>
        <v>-20909.663773012202</v>
      </c>
      <c r="Q2567" s="46">
        <f t="shared" ca="1" si="3662"/>
        <v>-6376.3132084018034</v>
      </c>
      <c r="R2567" s="46">
        <f t="shared" ca="1" si="3662"/>
        <v>-1347.3355793280714</v>
      </c>
      <c r="S2567" s="46">
        <f t="shared" ca="1" si="3662"/>
        <v>-14.808590261480848</v>
      </c>
      <c r="T2567" s="46">
        <f t="shared" ca="1" si="3662"/>
        <v>-28648.121151003557</v>
      </c>
      <c r="U2567" s="46">
        <f t="shared" ca="1" si="3662"/>
        <v>-508.20995141914307</v>
      </c>
      <c r="V2567" s="46">
        <f t="shared" ca="1" si="3662"/>
        <v>-18795.206014909414</v>
      </c>
      <c r="W2567" s="46">
        <f t="shared" ca="1" si="3662"/>
        <v>-30447.733710770401</v>
      </c>
      <c r="X2567" s="46">
        <f t="shared" ca="1" si="3662"/>
        <v>-6460.898623948704</v>
      </c>
      <c r="Y2567" s="46">
        <f t="shared" ca="1" si="3662"/>
        <v>-56212.04830104766</v>
      </c>
      <c r="Z2567" s="46">
        <f t="shared" ca="1" si="3662"/>
        <v>-3152.4737587340501</v>
      </c>
      <c r="AA2567" s="46">
        <f t="shared" ca="1" si="3662"/>
        <v>-58.826049903071848</v>
      </c>
      <c r="AB2567" s="46">
        <f t="shared" ca="1" si="3662"/>
        <v>-3211.2998086371217</v>
      </c>
      <c r="AC2567" s="46">
        <f t="shared" ca="1" si="3662"/>
        <v>-38.853836318017798</v>
      </c>
      <c r="AD2567" s="46">
        <f t="shared" ca="1" si="3662"/>
        <v>-1003.8080554718966</v>
      </c>
      <c r="AE2567" s="46">
        <f t="shared" ca="1" si="3662"/>
        <v>-35.414097425711546</v>
      </c>
    </row>
    <row r="2568" spans="1:31" s="44" customFormat="1">
      <c r="A2568" s="49"/>
      <c r="B2568" s="97"/>
      <c r="C2568" s="48"/>
      <c r="D2568" s="96"/>
      <c r="F2568" s="175"/>
      <c r="G2568" s="48"/>
      <c r="H2568" s="46"/>
      <c r="I2568" s="47"/>
      <c r="J2568" s="47"/>
      <c r="K2568" s="47"/>
      <c r="L2568" s="47"/>
      <c r="M2568" s="47"/>
      <c r="N2568" s="47"/>
      <c r="O2568" s="47"/>
      <c r="P2568" s="47"/>
      <c r="Q2568" s="47"/>
      <c r="R2568" s="47"/>
      <c r="S2568" s="47"/>
      <c r="T2568" s="47"/>
      <c r="U2568" s="47"/>
      <c r="V2568" s="47"/>
      <c r="W2568" s="47"/>
      <c r="X2568" s="47"/>
      <c r="Y2568" s="47"/>
      <c r="Z2568" s="47"/>
      <c r="AA2568" s="47"/>
      <c r="AB2568" s="47"/>
      <c r="AC2568" s="47"/>
      <c r="AD2568" s="47"/>
      <c r="AE2568" s="47"/>
    </row>
    <row r="2569" spans="1:31" s="44" customFormat="1" hidden="1" outlineLevel="1">
      <c r="A2569" s="49"/>
      <c r="B2569" s="97"/>
      <c r="C2569" s="48"/>
      <c r="D2569" s="96"/>
      <c r="F2569" s="86"/>
      <c r="G2569" s="48" t="str">
        <f>$G$8</f>
        <v>PRODUCTION</v>
      </c>
      <c r="H2569" s="46">
        <f t="shared" ref="H2569:AE2569" ca="1" si="3664">+H2534+H2560</f>
        <v>2360079.5381800421</v>
      </c>
      <c r="I2569" s="46">
        <f t="shared" ca="1" si="3664"/>
        <v>1238645.3808361324</v>
      </c>
      <c r="J2569" s="46">
        <f t="shared" ref="J2569:K2569" ca="1" si="3665">+J2534+J2560</f>
        <v>251.43207681260358</v>
      </c>
      <c r="K2569" s="46">
        <f t="shared" ca="1" si="3665"/>
        <v>440.23963860069409</v>
      </c>
      <c r="L2569" s="46">
        <f t="shared" ca="1" si="3664"/>
        <v>285426.58539441315</v>
      </c>
      <c r="M2569" s="46">
        <f t="shared" ca="1" si="3664"/>
        <v>5715.2906359507215</v>
      </c>
      <c r="N2569" s="46">
        <f t="shared" ca="1" si="3664"/>
        <v>1865.9179364702477</v>
      </c>
      <c r="O2569" s="46">
        <f t="shared" ca="1" si="3664"/>
        <v>293007.79396683414</v>
      </c>
      <c r="P2569" s="46">
        <f t="shared" ca="1" si="3664"/>
        <v>164219.45985718042</v>
      </c>
      <c r="Q2569" s="46">
        <f t="shared" ca="1" si="3664"/>
        <v>32057.678076368844</v>
      </c>
      <c r="R2569" s="46">
        <f t="shared" ca="1" si="3664"/>
        <v>6787.0603502846807</v>
      </c>
      <c r="S2569" s="46">
        <f t="shared" ca="1" si="3664"/>
        <v>215.31417538858801</v>
      </c>
      <c r="T2569" s="46">
        <f t="shared" ca="1" si="3664"/>
        <v>203279.51245922252</v>
      </c>
      <c r="U2569" s="46">
        <f t="shared" ca="1" si="3664"/>
        <v>7389.2791063789455</v>
      </c>
      <c r="V2569" s="46">
        <f t="shared" ca="1" si="3664"/>
        <v>110942.96318282717</v>
      </c>
      <c r="W2569" s="46">
        <f t="shared" ca="1" si="3664"/>
        <v>387026.38312983513</v>
      </c>
      <c r="X2569" s="46">
        <f t="shared" ca="1" si="3664"/>
        <v>71601.229392809677</v>
      </c>
      <c r="Y2569" s="46">
        <f t="shared" ca="1" si="3664"/>
        <v>576959.85481185105</v>
      </c>
      <c r="Z2569" s="46">
        <f t="shared" ca="1" si="3664"/>
        <v>42995.688594992513</v>
      </c>
      <c r="AA2569" s="46">
        <f t="shared" ca="1" si="3664"/>
        <v>855.31993272810314</v>
      </c>
      <c r="AB2569" s="46">
        <f t="shared" ca="1" si="3664"/>
        <v>43851.008527720609</v>
      </c>
      <c r="AC2569" s="46">
        <f t="shared" ca="1" si="3664"/>
        <v>564.92762509998738</v>
      </c>
      <c r="AD2569" s="46">
        <f t="shared" ca="1" si="3664"/>
        <v>2564.4737827316862</v>
      </c>
      <c r="AE2569" s="46">
        <f t="shared" ca="1" si="3664"/>
        <v>514.91445503643013</v>
      </c>
    </row>
    <row r="2570" spans="1:31" s="44" customFormat="1" hidden="1" outlineLevel="1">
      <c r="A2570" s="49"/>
      <c r="B2570" s="97"/>
      <c r="C2570" s="48"/>
      <c r="D2570" s="96"/>
      <c r="F2570" s="86"/>
      <c r="G2570" s="48" t="str">
        <f>$G$9</f>
        <v>BULKTRAN</v>
      </c>
      <c r="H2570" s="46">
        <f t="shared" ref="H2570:AE2570" ca="1" si="3666">+H2535+H2561</f>
        <v>957570.95183880907</v>
      </c>
      <c r="I2570" s="46">
        <f t="shared" ca="1" si="3666"/>
        <v>505986.58143459103</v>
      </c>
      <c r="J2570" s="46">
        <f t="shared" ref="J2570:K2570" ca="1" si="3667">+J2535+J2561</f>
        <v>99.255422032458185</v>
      </c>
      <c r="K2570" s="46">
        <f t="shared" ca="1" si="3667"/>
        <v>173.78916675494935</v>
      </c>
      <c r="L2570" s="46">
        <f t="shared" ca="1" si="3666"/>
        <v>116157.91581060181</v>
      </c>
      <c r="M2570" s="46">
        <f t="shared" ca="1" si="3666"/>
        <v>2563.1966402536295</v>
      </c>
      <c r="N2570" s="46">
        <f t="shared" ca="1" si="3666"/>
        <v>938.0152001857125</v>
      </c>
      <c r="O2570" s="46">
        <f t="shared" ca="1" si="3666"/>
        <v>119659.12765104116</v>
      </c>
      <c r="P2570" s="46">
        <f t="shared" ca="1" si="3666"/>
        <v>66075.824817035202</v>
      </c>
      <c r="Q2570" s="46">
        <f t="shared" ca="1" si="3666"/>
        <v>13262.793640156919</v>
      </c>
      <c r="R2570" s="46">
        <f t="shared" ca="1" si="3666"/>
        <v>2844.9218646179143</v>
      </c>
      <c r="S2570" s="46">
        <f t="shared" ca="1" si="3666"/>
        <v>84.997505563672604</v>
      </c>
      <c r="T2570" s="46">
        <f t="shared" ca="1" si="3666"/>
        <v>82268.537827373715</v>
      </c>
      <c r="U2570" s="46">
        <f t="shared" ca="1" si="3666"/>
        <v>2916.9946234262798</v>
      </c>
      <c r="V2570" s="46">
        <f t="shared" ca="1" si="3666"/>
        <v>45454.322550756231</v>
      </c>
      <c r="W2570" s="46">
        <f t="shared" ca="1" si="3666"/>
        <v>153596.25415820463</v>
      </c>
      <c r="X2570" s="46">
        <f t="shared" ca="1" si="3666"/>
        <v>28633.348159937974</v>
      </c>
      <c r="Y2570" s="46">
        <f t="shared" ca="1" si="3666"/>
        <v>230600.91949232513</v>
      </c>
      <c r="Z2570" s="46">
        <f t="shared" ca="1" si="3666"/>
        <v>16998.344755165115</v>
      </c>
      <c r="AA2570" s="46">
        <f t="shared" ca="1" si="3666"/>
        <v>337.64642114051099</v>
      </c>
      <c r="AB2570" s="46">
        <f t="shared" ca="1" si="3666"/>
        <v>17335.991176305626</v>
      </c>
      <c r="AC2570" s="46">
        <f t="shared" ca="1" si="3666"/>
        <v>223.01104361033876</v>
      </c>
      <c r="AD2570" s="46">
        <f t="shared" ca="1" si="3666"/>
        <v>1020.470799153009</v>
      </c>
      <c r="AE2570" s="46">
        <f t="shared" ca="1" si="3666"/>
        <v>203.26782562173159</v>
      </c>
    </row>
    <row r="2571" spans="1:31" s="44" customFormat="1" hidden="1" outlineLevel="1">
      <c r="A2571" s="49"/>
      <c r="B2571" s="97"/>
      <c r="C2571" s="48"/>
      <c r="D2571" s="96"/>
      <c r="F2571" s="86"/>
      <c r="G2571" s="48" t="str">
        <f>$G$10</f>
        <v>SUBTRAN</v>
      </c>
      <c r="H2571" s="46">
        <f t="shared" ref="H2571:AE2571" ca="1" si="3668">+H2536+H2562</f>
        <v>264802.79902550735</v>
      </c>
      <c r="I2571" s="46">
        <f t="shared" ca="1" si="3668"/>
        <v>139167.95116607161</v>
      </c>
      <c r="J2571" s="46">
        <f t="shared" ref="J2571:K2571" ca="1" si="3669">+J2536+J2562</f>
        <v>19.870213144971846</v>
      </c>
      <c r="K2571" s="46">
        <f t="shared" ca="1" si="3669"/>
        <v>36.981878398437416</v>
      </c>
      <c r="L2571" s="46">
        <f t="shared" ca="1" si="3668"/>
        <v>32124.387866027675</v>
      </c>
      <c r="M2571" s="46">
        <f t="shared" ca="1" si="3668"/>
        <v>711.96992163366485</v>
      </c>
      <c r="N2571" s="46">
        <f t="shared" ca="1" si="3668"/>
        <v>338.60072814682974</v>
      </c>
      <c r="O2571" s="46">
        <f t="shared" ca="1" si="3668"/>
        <v>33174.958515808168</v>
      </c>
      <c r="P2571" s="46">
        <f t="shared" ca="1" si="3668"/>
        <v>17737.391654687792</v>
      </c>
      <c r="Q2571" s="46">
        <f t="shared" ca="1" si="3668"/>
        <v>3570.1986306019826</v>
      </c>
      <c r="R2571" s="46">
        <f t="shared" ca="1" si="3668"/>
        <v>991.28415627302127</v>
      </c>
      <c r="S2571" s="46">
        <f t="shared" ca="1" si="3668"/>
        <v>0</v>
      </c>
      <c r="T2571" s="46">
        <f t="shared" ca="1" si="3668"/>
        <v>22298.874441562795</v>
      </c>
      <c r="U2571" s="46">
        <f t="shared" ca="1" si="3668"/>
        <v>745.27621363562753</v>
      </c>
      <c r="V2571" s="46">
        <f t="shared" ca="1" si="3668"/>
        <v>12069.580140750822</v>
      </c>
      <c r="W2571" s="46">
        <f t="shared" ca="1" si="3668"/>
        <v>52580.729422926554</v>
      </c>
      <c r="X2571" s="46">
        <f t="shared" ca="1" si="3668"/>
        <v>0</v>
      </c>
      <c r="Y2571" s="46">
        <f t="shared" ca="1" si="3668"/>
        <v>65395.585777313005</v>
      </c>
      <c r="Z2571" s="46">
        <f t="shared" ca="1" si="3668"/>
        <v>4557.3063929613691</v>
      </c>
      <c r="AA2571" s="46">
        <f t="shared" ca="1" si="3668"/>
        <v>91.004221375774719</v>
      </c>
      <c r="AB2571" s="46">
        <f t="shared" ca="1" si="3668"/>
        <v>4648.3106143371433</v>
      </c>
      <c r="AC2571" s="46">
        <f t="shared" ca="1" si="3668"/>
        <v>60.266418871173485</v>
      </c>
      <c r="AD2571" s="46">
        <f t="shared" ca="1" si="3668"/>
        <v>0</v>
      </c>
      <c r="AE2571" s="46">
        <f t="shared" ca="1" si="3668"/>
        <v>0</v>
      </c>
    </row>
    <row r="2572" spans="1:31" s="44" customFormat="1" hidden="1" outlineLevel="1">
      <c r="A2572" s="49"/>
      <c r="B2572" s="97"/>
      <c r="C2572" s="48"/>
      <c r="D2572" s="96"/>
      <c r="F2572" s="86"/>
      <c r="G2572" s="48" t="str">
        <f>$G$11</f>
        <v>DISTPRI</v>
      </c>
      <c r="H2572" s="46">
        <f t="shared" ref="H2572:AE2572" ca="1" si="3670">+H2537+H2563</f>
        <v>1076232.8553810159</v>
      </c>
      <c r="I2572" s="46">
        <f t="shared" ca="1" si="3670"/>
        <v>710489.87248481566</v>
      </c>
      <c r="J2572" s="46">
        <f t="shared" ref="J2572:K2572" ca="1" si="3671">+J2537+J2563</f>
        <v>102.23234932679534</v>
      </c>
      <c r="K2572" s="46">
        <f t="shared" ca="1" si="3671"/>
        <v>189.15912928470803</v>
      </c>
      <c r="L2572" s="46">
        <f t="shared" ca="1" si="3670"/>
        <v>163728.44557729008</v>
      </c>
      <c r="M2572" s="46">
        <f t="shared" ca="1" si="3670"/>
        <v>3634.0698882555116</v>
      </c>
      <c r="N2572" s="46">
        <f t="shared" ca="1" si="3670"/>
        <v>0</v>
      </c>
      <c r="O2572" s="46">
        <f t="shared" ca="1" si="3670"/>
        <v>167362.51546554561</v>
      </c>
      <c r="P2572" s="46">
        <f t="shared" ca="1" si="3670"/>
        <v>90789.238753534941</v>
      </c>
      <c r="Q2572" s="46">
        <f t="shared" ca="1" si="3670"/>
        <v>18281.420971581083</v>
      </c>
      <c r="R2572" s="46">
        <f t="shared" ca="1" si="3670"/>
        <v>0</v>
      </c>
      <c r="S2572" s="46">
        <f t="shared" ca="1" si="3670"/>
        <v>0</v>
      </c>
      <c r="T2572" s="46">
        <f t="shared" ca="1" si="3670"/>
        <v>109070.65972511603</v>
      </c>
      <c r="U2572" s="46">
        <f t="shared" ca="1" si="3670"/>
        <v>3825.4845818728954</v>
      </c>
      <c r="V2572" s="46">
        <f t="shared" ca="1" si="3670"/>
        <v>61096.101613147286</v>
      </c>
      <c r="W2572" s="46">
        <f t="shared" ca="1" si="3670"/>
        <v>0</v>
      </c>
      <c r="X2572" s="46">
        <f t="shared" ca="1" si="3670"/>
        <v>0</v>
      </c>
      <c r="Y2572" s="46">
        <f t="shared" ca="1" si="3670"/>
        <v>64921.58619502018</v>
      </c>
      <c r="Z2572" s="46">
        <f t="shared" ca="1" si="3670"/>
        <v>23325.522095915745</v>
      </c>
      <c r="AA2572" s="46">
        <f t="shared" ca="1" si="3670"/>
        <v>465.61064704731456</v>
      </c>
      <c r="AB2572" s="46">
        <f t="shared" ca="1" si="3670"/>
        <v>23791.132742963058</v>
      </c>
      <c r="AC2572" s="46">
        <f t="shared" ca="1" si="3670"/>
        <v>305.69728894396263</v>
      </c>
      <c r="AD2572" s="46">
        <f t="shared" ca="1" si="3670"/>
        <v>0</v>
      </c>
      <c r="AE2572" s="46">
        <f t="shared" ca="1" si="3670"/>
        <v>0</v>
      </c>
    </row>
    <row r="2573" spans="1:31" s="44" customFormat="1" hidden="1" outlineLevel="1">
      <c r="A2573" s="49"/>
      <c r="B2573" s="97"/>
      <c r="C2573" s="48"/>
      <c r="D2573" s="96"/>
      <c r="F2573" s="86"/>
      <c r="G2573" s="48" t="str">
        <f>$G$12</f>
        <v>DISTSEC</v>
      </c>
      <c r="H2573" s="46">
        <f t="shared" ref="H2573:AE2573" ca="1" si="3672">+H2538+H2564</f>
        <v>514770.02171846561</v>
      </c>
      <c r="I2573" s="46">
        <f t="shared" ca="1" si="3672"/>
        <v>385967.15513870172</v>
      </c>
      <c r="J2573" s="46">
        <f t="shared" ref="J2573:K2573" ca="1" si="3673">+J2538+J2564</f>
        <v>83.84362086915587</v>
      </c>
      <c r="K2573" s="46">
        <f t="shared" ca="1" si="3673"/>
        <v>108.60059553524516</v>
      </c>
      <c r="L2573" s="46">
        <f t="shared" ca="1" si="3672"/>
        <v>76624.71880204331</v>
      </c>
      <c r="M2573" s="46">
        <f t="shared" ca="1" si="3672"/>
        <v>0</v>
      </c>
      <c r="N2573" s="46">
        <f t="shared" ca="1" si="3672"/>
        <v>0</v>
      </c>
      <c r="O2573" s="46">
        <f t="shared" ca="1" si="3672"/>
        <v>76624.71880204331</v>
      </c>
      <c r="P2573" s="46">
        <f t="shared" ca="1" si="3672"/>
        <v>36574.574927343048</v>
      </c>
      <c r="Q2573" s="46">
        <f t="shared" ca="1" si="3672"/>
        <v>0</v>
      </c>
      <c r="R2573" s="46">
        <f t="shared" ca="1" si="3672"/>
        <v>0</v>
      </c>
      <c r="S2573" s="46">
        <f t="shared" ca="1" si="3672"/>
        <v>0</v>
      </c>
      <c r="T2573" s="46">
        <f t="shared" ca="1" si="3672"/>
        <v>36574.574927343048</v>
      </c>
      <c r="U2573" s="46">
        <f t="shared" ca="1" si="3672"/>
        <v>1274.4890558102788</v>
      </c>
      <c r="V2573" s="46">
        <f t="shared" ca="1" si="3672"/>
        <v>0</v>
      </c>
      <c r="W2573" s="46">
        <f t="shared" ca="1" si="3672"/>
        <v>0</v>
      </c>
      <c r="X2573" s="46">
        <f t="shared" ca="1" si="3672"/>
        <v>0</v>
      </c>
      <c r="Y2573" s="46">
        <f t="shared" ca="1" si="3672"/>
        <v>1274.4890558102788</v>
      </c>
      <c r="Z2573" s="46">
        <f t="shared" ca="1" si="3672"/>
        <v>9684.9355819318735</v>
      </c>
      <c r="AA2573" s="46">
        <f t="shared" ca="1" si="3672"/>
        <v>0</v>
      </c>
      <c r="AB2573" s="46">
        <f t="shared" ca="1" si="3672"/>
        <v>9684.9355819318735</v>
      </c>
      <c r="AC2573" s="46">
        <f t="shared" ca="1" si="3672"/>
        <v>113.8820834640109</v>
      </c>
      <c r="AD2573" s="46">
        <f t="shared" ca="1" si="3672"/>
        <v>3610.9571365705619</v>
      </c>
      <c r="AE2573" s="46">
        <f t="shared" ca="1" si="3672"/>
        <v>726.86477619638254</v>
      </c>
    </row>
    <row r="2574" spans="1:31" s="44" customFormat="1" hidden="1" outlineLevel="1">
      <c r="A2574" s="49"/>
      <c r="B2574" s="97"/>
      <c r="C2574" s="48"/>
      <c r="D2574" s="96"/>
      <c r="F2574" s="86"/>
      <c r="G2574" s="48" t="str">
        <f>$G$13</f>
        <v>ENERGY</v>
      </c>
      <c r="H2574" s="46">
        <f t="shared" ref="H2574:AE2574" ca="1" si="3674">+H2539+H2565</f>
        <v>-93800.292527384037</v>
      </c>
      <c r="I2574" s="46">
        <f t="shared" ca="1" si="3674"/>
        <v>-36192.335394333619</v>
      </c>
      <c r="J2574" s="46">
        <f t="shared" ref="J2574:K2574" ca="1" si="3675">+J2539+J2565</f>
        <v>-6.0525970692661248</v>
      </c>
      <c r="K2574" s="46">
        <f t="shared" ca="1" si="3675"/>
        <v>-17.452061825928467</v>
      </c>
      <c r="L2574" s="46">
        <f t="shared" ca="1" si="3674"/>
        <v>-10493.504907511537</v>
      </c>
      <c r="M2574" s="46">
        <f t="shared" ca="1" si="3674"/>
        <v>-115.64473551788922</v>
      </c>
      <c r="N2574" s="46">
        <f t="shared" ca="1" si="3674"/>
        <v>2.7479048978154452</v>
      </c>
      <c r="O2574" s="46">
        <f t="shared" ca="1" si="3674"/>
        <v>-10606.401738131608</v>
      </c>
      <c r="P2574" s="46">
        <f t="shared" ca="1" si="3674"/>
        <v>-6909.3204125865213</v>
      </c>
      <c r="Q2574" s="46">
        <f t="shared" ca="1" si="3674"/>
        <v>-1184.6824868807216</v>
      </c>
      <c r="R2574" s="46">
        <f t="shared" ca="1" si="3674"/>
        <v>-235.76881967905851</v>
      </c>
      <c r="S2574" s="46">
        <f t="shared" ca="1" si="3674"/>
        <v>-9.7126689900046106</v>
      </c>
      <c r="T2574" s="46">
        <f t="shared" ca="1" si="3674"/>
        <v>-8339.4843881363067</v>
      </c>
      <c r="U2574" s="46">
        <f t="shared" ca="1" si="3674"/>
        <v>-370.82440684636833</v>
      </c>
      <c r="V2574" s="46">
        <f t="shared" ca="1" si="3674"/>
        <v>-5585.4263535375267</v>
      </c>
      <c r="W2574" s="46">
        <f t="shared" ca="1" si="3674"/>
        <v>-25061.951528323934</v>
      </c>
      <c r="X2574" s="46">
        <f t="shared" ca="1" si="3674"/>
        <v>-4671.3260667331406</v>
      </c>
      <c r="Y2574" s="46">
        <f t="shared" ca="1" si="3674"/>
        <v>-35689.528355440969</v>
      </c>
      <c r="Z2574" s="46">
        <f t="shared" ca="1" si="3674"/>
        <v>-1941.7634268821239</v>
      </c>
      <c r="AA2574" s="46">
        <f t="shared" ca="1" si="3674"/>
        <v>-39.026842829306851</v>
      </c>
      <c r="AB2574" s="46">
        <f t="shared" ca="1" si="3674"/>
        <v>-1980.7902697114307</v>
      </c>
      <c r="AC2574" s="46">
        <f t="shared" ca="1" si="3674"/>
        <v>-34.81211115718056</v>
      </c>
      <c r="AD2574" s="46">
        <f t="shared" ca="1" si="3674"/>
        <v>-772.60102198335755</v>
      </c>
      <c r="AE2574" s="46">
        <f t="shared" ca="1" si="3674"/>
        <v>-160.83458959439383</v>
      </c>
    </row>
    <row r="2575" spans="1:31" s="44" customFormat="1" hidden="1" outlineLevel="1">
      <c r="A2575" s="49"/>
      <c r="B2575" s="97"/>
      <c r="C2575" s="48"/>
      <c r="D2575" s="96"/>
      <c r="F2575" s="86"/>
      <c r="G2575" s="48" t="str">
        <f>$G$14</f>
        <v>CUSTOMER</v>
      </c>
      <c r="H2575" s="46">
        <f t="shared" ref="H2575:AE2575" ca="1" si="3676">+H2540+H2566</f>
        <v>239641.80638354467</v>
      </c>
      <c r="I2575" s="46">
        <f t="shared" ca="1" si="3676"/>
        <v>121478.41109352984</v>
      </c>
      <c r="J2575" s="46">
        <f t="shared" ref="J2575:K2575" ca="1" si="3677">+J2540+J2566</f>
        <v>21.482707793893198</v>
      </c>
      <c r="K2575" s="46">
        <f t="shared" ca="1" si="3677"/>
        <v>11.382079926113359</v>
      </c>
      <c r="L2575" s="46">
        <f t="shared" ca="1" si="3676"/>
        <v>38123.24159656906</v>
      </c>
      <c r="M2575" s="46">
        <f t="shared" ca="1" si="3676"/>
        <v>3865.1183749415709</v>
      </c>
      <c r="N2575" s="46">
        <f t="shared" ca="1" si="3676"/>
        <v>1710.9800333069793</v>
      </c>
      <c r="O2575" s="46">
        <f t="shared" ca="1" si="3676"/>
        <v>43699.340004817612</v>
      </c>
      <c r="P2575" s="46">
        <f t="shared" ca="1" si="3676"/>
        <v>2838.3739340515408</v>
      </c>
      <c r="Q2575" s="46">
        <f t="shared" ca="1" si="3676"/>
        <v>919.27232081555064</v>
      </c>
      <c r="R2575" s="46">
        <f t="shared" ca="1" si="3676"/>
        <v>1139.2544485540595</v>
      </c>
      <c r="S2575" s="46">
        <f t="shared" ca="1" si="3676"/>
        <v>111.87675033918535</v>
      </c>
      <c r="T2575" s="46">
        <f t="shared" ca="1" si="3676"/>
        <v>5008.7774537603354</v>
      </c>
      <c r="U2575" s="46">
        <f t="shared" ca="1" si="3676"/>
        <v>17.511222210475687</v>
      </c>
      <c r="V2575" s="46">
        <f t="shared" ca="1" si="3676"/>
        <v>626.63192621161033</v>
      </c>
      <c r="W2575" s="46">
        <f t="shared" ca="1" si="3676"/>
        <v>1534.9895006408331</v>
      </c>
      <c r="X2575" s="46">
        <f t="shared" ca="1" si="3676"/>
        <v>469.73446211829048</v>
      </c>
      <c r="Y2575" s="46">
        <f t="shared" ca="1" si="3676"/>
        <v>2648.8671111812091</v>
      </c>
      <c r="Z2575" s="46">
        <f t="shared" ca="1" si="3676"/>
        <v>537.38994390545236</v>
      </c>
      <c r="AA2575" s="46">
        <f t="shared" ca="1" si="3676"/>
        <v>10.006825480226599</v>
      </c>
      <c r="AB2575" s="46">
        <f t="shared" ca="1" si="3676"/>
        <v>547.39676938567902</v>
      </c>
      <c r="AC2575" s="46">
        <f t="shared" ca="1" si="3676"/>
        <v>51.698881631998027</v>
      </c>
      <c r="AD2575" s="46">
        <f t="shared" ca="1" si="3676"/>
        <v>58518.711810888046</v>
      </c>
      <c r="AE2575" s="46">
        <f t="shared" ca="1" si="3676"/>
        <v>7655.7384706299345</v>
      </c>
    </row>
    <row r="2576" spans="1:31" s="44" customFormat="1" collapsed="1">
      <c r="A2576" s="49"/>
      <c r="B2576" s="97" t="s">
        <v>412</v>
      </c>
      <c r="C2576" s="96"/>
      <c r="D2576" s="96"/>
      <c r="E2576" s="53">
        <f>+E2541+E2567</f>
        <v>5319297.68</v>
      </c>
      <c r="F2576" s="175"/>
      <c r="G2576" s="48" t="str">
        <f>$G$15</f>
        <v>TOTAL</v>
      </c>
      <c r="H2576" s="46">
        <f t="shared" ref="H2576:AE2576" ca="1" si="3678">+H2541+H2567</f>
        <v>5319297.6800000006</v>
      </c>
      <c r="I2576" s="46">
        <f t="shared" ca="1" si="3678"/>
        <v>3065543.0167595088</v>
      </c>
      <c r="J2576" s="46">
        <f t="shared" ref="J2576:K2576" ca="1" si="3679">+J2541+J2567</f>
        <v>572.06379291061182</v>
      </c>
      <c r="K2576" s="46">
        <f t="shared" ca="1" si="3679"/>
        <v>942.70042667421876</v>
      </c>
      <c r="L2576" s="46">
        <f t="shared" ca="1" si="3678"/>
        <v>701691.79013943358</v>
      </c>
      <c r="M2576" s="46">
        <f t="shared" ca="1" si="3678"/>
        <v>16374.000725517213</v>
      </c>
      <c r="N2576" s="46">
        <f t="shared" ca="1" si="3678"/>
        <v>4856.2618030075846</v>
      </c>
      <c r="O2576" s="46">
        <f t="shared" ca="1" si="3678"/>
        <v>722922.05266795855</v>
      </c>
      <c r="P2576" s="46">
        <f t="shared" ca="1" si="3678"/>
        <v>371325.54353124637</v>
      </c>
      <c r="Q2576" s="46">
        <f t="shared" ca="1" si="3678"/>
        <v>66906.68115264368</v>
      </c>
      <c r="R2576" s="46">
        <f t="shared" ca="1" si="3678"/>
        <v>11526.752000050616</v>
      </c>
      <c r="S2576" s="46">
        <f t="shared" ca="1" si="3678"/>
        <v>402.47576230144131</v>
      </c>
      <c r="T2576" s="46">
        <f t="shared" ca="1" si="3678"/>
        <v>450161.4524462421</v>
      </c>
      <c r="U2576" s="46">
        <f t="shared" ca="1" si="3678"/>
        <v>15798.210396488132</v>
      </c>
      <c r="V2576" s="46">
        <f t="shared" ca="1" si="3678"/>
        <v>224604.17306015559</v>
      </c>
      <c r="W2576" s="46">
        <f t="shared" ca="1" si="3678"/>
        <v>569676.4046832833</v>
      </c>
      <c r="X2576" s="46">
        <f t="shared" ca="1" si="3678"/>
        <v>96032.985948132817</v>
      </c>
      <c r="Y2576" s="46">
        <f t="shared" ca="1" si="3678"/>
        <v>906111.7740880599</v>
      </c>
      <c r="Z2576" s="46">
        <f t="shared" ca="1" si="3678"/>
        <v>96157.423937989923</v>
      </c>
      <c r="AA2576" s="46">
        <f t="shared" ca="1" si="3678"/>
        <v>1720.5612049426227</v>
      </c>
      <c r="AB2576" s="46">
        <f t="shared" ca="1" si="3678"/>
        <v>97877.98514293255</v>
      </c>
      <c r="AC2576" s="46">
        <f t="shared" ca="1" si="3678"/>
        <v>1284.6712304642904</v>
      </c>
      <c r="AD2576" s="46">
        <f t="shared" ca="1" si="3678"/>
        <v>64942.012507359927</v>
      </c>
      <c r="AE2576" s="46">
        <f t="shared" ca="1" si="3678"/>
        <v>8939.9509378900839</v>
      </c>
    </row>
    <row r="2577" spans="1:31" s="44" customFormat="1">
      <c r="A2577" s="49"/>
      <c r="B2577" s="97"/>
      <c r="C2577" s="48"/>
      <c r="D2577" s="96"/>
      <c r="F2577" s="86"/>
      <c r="G2577" s="48"/>
      <c r="H2577" s="46"/>
      <c r="I2577" s="47"/>
      <c r="J2577" s="47"/>
      <c r="K2577" s="47"/>
      <c r="L2577" s="47"/>
      <c r="M2577" s="47"/>
      <c r="N2577" s="47"/>
      <c r="O2577" s="47"/>
      <c r="P2577" s="47"/>
      <c r="Q2577" s="47"/>
      <c r="R2577" s="47"/>
      <c r="S2577" s="47"/>
      <c r="T2577" s="47"/>
      <c r="U2577" s="47"/>
      <c r="V2577" s="47"/>
      <c r="W2577" s="47"/>
      <c r="X2577" s="47"/>
      <c r="Y2577" s="47"/>
      <c r="Z2577" s="47"/>
      <c r="AA2577" s="47"/>
      <c r="AB2577" s="47"/>
      <c r="AC2577" s="47"/>
      <c r="AD2577" s="47"/>
      <c r="AE2577" s="47"/>
    </row>
    <row r="2578" spans="1:31">
      <c r="F2578" s="168"/>
    </row>
    <row r="2579" spans="1:31" hidden="1" outlineLevel="1">
      <c r="E2579" s="9"/>
      <c r="F2579" s="99"/>
      <c r="G2579" s="48" t="str">
        <f>$G$8</f>
        <v>PRODUCTION</v>
      </c>
      <c r="H2579" s="53">
        <f t="shared" ref="H2579:AE2579" ca="1" si="3680">+H2460+H2287+H2154+H2569</f>
        <v>187657248.62383357</v>
      </c>
      <c r="I2579" s="53">
        <f t="shared" ca="1" si="3680"/>
        <v>99767134.622878224</v>
      </c>
      <c r="J2579" s="53">
        <f t="shared" ref="J2579:K2579" ca="1" si="3681">+J2460+J2287+J2154+J2569</f>
        <v>26827.52232385242</v>
      </c>
      <c r="K2579" s="53">
        <f t="shared" ca="1" si="3681"/>
        <v>53082.758887337055</v>
      </c>
      <c r="L2579" s="53">
        <f t="shared" ca="1" si="3680"/>
        <v>22989227.592536144</v>
      </c>
      <c r="M2579" s="53">
        <f t="shared" ca="1" si="3680"/>
        <v>319919.17422011128</v>
      </c>
      <c r="N2579" s="53">
        <f t="shared" ca="1" si="3680"/>
        <v>54809.162586104663</v>
      </c>
      <c r="O2579" s="53">
        <f t="shared" ca="1" si="3680"/>
        <v>23363955.92934237</v>
      </c>
      <c r="P2579" s="53">
        <f t="shared" ca="1" si="3680"/>
        <v>13465265.083686002</v>
      </c>
      <c r="Q2579" s="53">
        <f t="shared" ca="1" si="3680"/>
        <v>2229784.7904538442</v>
      </c>
      <c r="R2579" s="53">
        <f t="shared" ca="1" si="3680"/>
        <v>467389.55872472608</v>
      </c>
      <c r="S2579" s="53">
        <f t="shared" ca="1" si="3680"/>
        <v>19738.22210484005</v>
      </c>
      <c r="T2579" s="53">
        <f t="shared" ca="1" si="3680"/>
        <v>16182177.654969407</v>
      </c>
      <c r="U2579" s="53">
        <f t="shared" ca="1" si="3680"/>
        <v>656449.37314549356</v>
      </c>
      <c r="V2579" s="53">
        <f t="shared" ca="1" si="3680"/>
        <v>7927885.4557145676</v>
      </c>
      <c r="W2579" s="53">
        <f t="shared" ca="1" si="3680"/>
        <v>30217783.503867123</v>
      </c>
      <c r="X2579" s="53">
        <f t="shared" ca="1" si="3680"/>
        <v>5333756.8196971733</v>
      </c>
      <c r="Y2579" s="53">
        <f t="shared" ca="1" si="3680"/>
        <v>44135875.15242435</v>
      </c>
      <c r="Z2579" s="53">
        <f t="shared" ca="1" si="3680"/>
        <v>3737643.2833645204</v>
      </c>
      <c r="AA2579" s="53">
        <f t="shared" ca="1" si="3680"/>
        <v>75321.333171531864</v>
      </c>
      <c r="AB2579" s="53">
        <f t="shared" ca="1" si="3680"/>
        <v>3812964.6165360515</v>
      </c>
      <c r="AC2579" s="53">
        <f t="shared" ca="1" si="3680"/>
        <v>49662.56219261769</v>
      </c>
      <c r="AD2579" s="53">
        <f t="shared" ca="1" si="3680"/>
        <v>220138.02838081535</v>
      </c>
      <c r="AE2579" s="53">
        <f t="shared" ca="1" si="3680"/>
        <v>45429.775898561704</v>
      </c>
    </row>
    <row r="2580" spans="1:31" hidden="1" outlineLevel="1">
      <c r="E2580" s="9"/>
      <c r="F2580" s="99"/>
      <c r="G2580" s="48" t="str">
        <f>$G$9</f>
        <v>BULKTRAN</v>
      </c>
      <c r="H2580" s="53">
        <f t="shared" ref="H2580:AE2580" ca="1" si="3682">+H2461+H2288+H2155+H2570</f>
        <v>21955839.193482231</v>
      </c>
      <c r="I2580" s="53">
        <f t="shared" ca="1" si="3682"/>
        <v>11312172.050746731</v>
      </c>
      <c r="J2580" s="53">
        <f t="shared" ref="J2580:K2580" ca="1" si="3683">+J2461+J2288+J2155+J2570</f>
        <v>2533.718817965103</v>
      </c>
      <c r="K2580" s="53">
        <f t="shared" ca="1" si="3683"/>
        <v>4498.7073532680943</v>
      </c>
      <c r="L2580" s="53">
        <f t="shared" ca="1" si="3682"/>
        <v>2649979.3918880722</v>
      </c>
      <c r="M2580" s="53">
        <f t="shared" ca="1" si="3682"/>
        <v>37666.824821883674</v>
      </c>
      <c r="N2580" s="53">
        <f t="shared" ca="1" si="3682"/>
        <v>5954.1112575487605</v>
      </c>
      <c r="O2580" s="53">
        <f t="shared" ca="1" si="3682"/>
        <v>2693600.3279675054</v>
      </c>
      <c r="P2580" s="53">
        <f t="shared" ca="1" si="3682"/>
        <v>1567522.4562433765</v>
      </c>
      <c r="Q2580" s="53">
        <f t="shared" ca="1" si="3682"/>
        <v>281003.99126906623</v>
      </c>
      <c r="R2580" s="53">
        <f t="shared" ca="1" si="3682"/>
        <v>57177.349814754059</v>
      </c>
      <c r="S2580" s="53">
        <f t="shared" ca="1" si="3682"/>
        <v>2155.3246156718783</v>
      </c>
      <c r="T2580" s="53">
        <f t="shared" ca="1" si="3682"/>
        <v>1907859.1219428692</v>
      </c>
      <c r="U2580" s="53">
        <f t="shared" ca="1" si="3682"/>
        <v>74337.387353735001</v>
      </c>
      <c r="V2580" s="53">
        <f t="shared" ca="1" si="3682"/>
        <v>1000952.9584591427</v>
      </c>
      <c r="W2580" s="53">
        <f t="shared" ca="1" si="3682"/>
        <v>3794029.5043956144</v>
      </c>
      <c r="X2580" s="53">
        <f t="shared" ca="1" si="3682"/>
        <v>689765.96187675209</v>
      </c>
      <c r="Y2580" s="53">
        <f t="shared" ca="1" si="3682"/>
        <v>5559085.8120852448</v>
      </c>
      <c r="Z2580" s="53">
        <f t="shared" ca="1" si="3682"/>
        <v>431042.0899849179</v>
      </c>
      <c r="AA2580" s="53">
        <f t="shared" ca="1" si="3682"/>
        <v>8595.0465759698545</v>
      </c>
      <c r="AB2580" s="53">
        <f t="shared" ca="1" si="3682"/>
        <v>439637.1365608878</v>
      </c>
      <c r="AC2580" s="53">
        <f t="shared" ca="1" si="3682"/>
        <v>5703.1109107187949</v>
      </c>
      <c r="AD2580" s="53">
        <f t="shared" ca="1" si="3682"/>
        <v>25505.632934191344</v>
      </c>
      <c r="AE2580" s="53">
        <f t="shared" ca="1" si="3682"/>
        <v>5243.5741628385667</v>
      </c>
    </row>
    <row r="2581" spans="1:31" hidden="1" outlineLevel="1">
      <c r="E2581" s="9"/>
      <c r="F2581" s="99"/>
      <c r="G2581" s="48" t="str">
        <f>$G$10</f>
        <v>SUBTRAN</v>
      </c>
      <c r="H2581" s="53">
        <f t="shared" ref="H2581:AE2581" ca="1" si="3684">+H2462+H2289+H2156+H2571</f>
        <v>6363310.6551568219</v>
      </c>
      <c r="I2581" s="53">
        <f t="shared" ca="1" si="3684"/>
        <v>3258011.4461793895</v>
      </c>
      <c r="J2581" s="53">
        <f t="shared" ref="J2581:K2581" ca="1" si="3685">+J2462+J2289+J2156+J2571</f>
        <v>539.6300862514081</v>
      </c>
      <c r="K2581" s="53">
        <f t="shared" ca="1" si="3685"/>
        <v>1023.6710440836342</v>
      </c>
      <c r="L2581" s="53">
        <f t="shared" ca="1" si="3684"/>
        <v>766981.60874571931</v>
      </c>
      <c r="M2581" s="53">
        <f t="shared" ca="1" si="3684"/>
        <v>10940.670727951476</v>
      </c>
      <c r="N2581" s="53">
        <f t="shared" ca="1" si="3684"/>
        <v>2238.9552046804097</v>
      </c>
      <c r="O2581" s="53">
        <f t="shared" ca="1" si="3684"/>
        <v>780161.2346783512</v>
      </c>
      <c r="P2581" s="53">
        <f t="shared" ca="1" si="3684"/>
        <v>440494.6487403519</v>
      </c>
      <c r="Q2581" s="53">
        <f t="shared" ca="1" si="3684"/>
        <v>79160.171259745592</v>
      </c>
      <c r="R2581" s="53">
        <f t="shared" ca="1" si="3684"/>
        <v>20850.583180603873</v>
      </c>
      <c r="S2581" s="53">
        <f t="shared" ca="1" si="3684"/>
        <v>0</v>
      </c>
      <c r="T2581" s="53">
        <f t="shared" ca="1" si="3684"/>
        <v>540505.40318070131</v>
      </c>
      <c r="U2581" s="53">
        <f t="shared" ca="1" si="3684"/>
        <v>19884.599772172351</v>
      </c>
      <c r="V2581" s="53">
        <f t="shared" ca="1" si="3684"/>
        <v>278155.47040536482</v>
      </c>
      <c r="W2581" s="53">
        <f t="shared" ca="1" si="3684"/>
        <v>1360022.5606403216</v>
      </c>
      <c r="X2581" s="53">
        <f t="shared" ca="1" si="3684"/>
        <v>1.9347697952993653E-154</v>
      </c>
      <c r="Y2581" s="53">
        <f t="shared" ca="1" si="3684"/>
        <v>1658062.6308178585</v>
      </c>
      <c r="Z2581" s="53">
        <f t="shared" ca="1" si="3684"/>
        <v>120968.27477568382</v>
      </c>
      <c r="AA2581" s="53">
        <f t="shared" ca="1" si="3684"/>
        <v>2425.4211970860556</v>
      </c>
      <c r="AB2581" s="53">
        <f t="shared" ca="1" si="3684"/>
        <v>123393.69597276987</v>
      </c>
      <c r="AC2581" s="53">
        <f t="shared" ca="1" si="3684"/>
        <v>1612.9431974133006</v>
      </c>
      <c r="AD2581" s="53">
        <f t="shared" ca="1" si="3684"/>
        <v>0</v>
      </c>
      <c r="AE2581" s="53">
        <f t="shared" ca="1" si="3684"/>
        <v>0</v>
      </c>
    </row>
    <row r="2582" spans="1:31" hidden="1" outlineLevel="1">
      <c r="E2582" s="9"/>
      <c r="F2582" s="99"/>
      <c r="G2582" s="48" t="str">
        <f>$G$11</f>
        <v>DISTPRI</v>
      </c>
      <c r="H2582" s="53">
        <f t="shared" ref="H2582:AE2582" ca="1" si="3686">+H2463+H2290+H2157+H2572</f>
        <v>58693636.655009784</v>
      </c>
      <c r="I2582" s="53">
        <f t="shared" ca="1" si="3686"/>
        <v>38728957.984496325</v>
      </c>
      <c r="J2582" s="53">
        <f t="shared" ref="J2582:K2582" ca="1" si="3687">+J2463+J2290+J2157+J2572</f>
        <v>7600.282205193661</v>
      </c>
      <c r="K2582" s="53">
        <f t="shared" ca="1" si="3687"/>
        <v>15627.660521998563</v>
      </c>
      <c r="L2582" s="53">
        <f t="shared" ca="1" si="3686"/>
        <v>9005161.9024954699</v>
      </c>
      <c r="M2582" s="53">
        <f t="shared" ca="1" si="3686"/>
        <v>126584.5964000838</v>
      </c>
      <c r="N2582" s="53">
        <f t="shared" ca="1" si="3686"/>
        <v>0</v>
      </c>
      <c r="O2582" s="53">
        <f t="shared" ca="1" si="3686"/>
        <v>9131746.4988955557</v>
      </c>
      <c r="P2582" s="53">
        <f t="shared" ca="1" si="3686"/>
        <v>5161175.6364899296</v>
      </c>
      <c r="Q2582" s="53">
        <f t="shared" ca="1" si="3686"/>
        <v>880500.64741593215</v>
      </c>
      <c r="R2582" s="53">
        <f t="shared" ca="1" si="3686"/>
        <v>0</v>
      </c>
      <c r="S2582" s="53">
        <f t="shared" ca="1" si="3686"/>
        <v>0</v>
      </c>
      <c r="T2582" s="53">
        <f t="shared" ca="1" si="3686"/>
        <v>6041676.2839058619</v>
      </c>
      <c r="U2582" s="53">
        <f t="shared" ca="1" si="3686"/>
        <v>238067.54829891335</v>
      </c>
      <c r="V2582" s="53">
        <f t="shared" ca="1" si="3686"/>
        <v>3055519.1237632199</v>
      </c>
      <c r="W2582" s="53">
        <f t="shared" ca="1" si="3686"/>
        <v>-3.1087683625036388E-82</v>
      </c>
      <c r="X2582" s="53">
        <f t="shared" ca="1" si="3686"/>
        <v>3.0107333515878497E-154</v>
      </c>
      <c r="Y2582" s="53">
        <f t="shared" ca="1" si="3686"/>
        <v>3293586.6720621334</v>
      </c>
      <c r="Z2582" s="53">
        <f t="shared" ca="1" si="3686"/>
        <v>1426736.4157683081</v>
      </c>
      <c r="AA2582" s="53">
        <f t="shared" ca="1" si="3686"/>
        <v>28796.809387292447</v>
      </c>
      <c r="AB2582" s="53">
        <f t="shared" ca="1" si="3686"/>
        <v>1455533.2251556006</v>
      </c>
      <c r="AC2582" s="53">
        <f t="shared" ca="1" si="3686"/>
        <v>18908.047767118143</v>
      </c>
      <c r="AD2582" s="53">
        <f t="shared" ca="1" si="3686"/>
        <v>0</v>
      </c>
      <c r="AE2582" s="53">
        <f t="shared" ca="1" si="3686"/>
        <v>0</v>
      </c>
    </row>
    <row r="2583" spans="1:31" hidden="1" outlineLevel="1">
      <c r="E2583" s="9"/>
      <c r="F2583" s="99"/>
      <c r="G2583" s="48" t="str">
        <f>$G$12</f>
        <v>DISTSEC</v>
      </c>
      <c r="H2583" s="53">
        <f t="shared" ref="H2583:AE2583" ca="1" si="3688">+H2464+H2291+H2158+H2573</f>
        <v>25584698.219098371</v>
      </c>
      <c r="I2583" s="53">
        <f t="shared" ca="1" si="3688"/>
        <v>19023628.506869942</v>
      </c>
      <c r="J2583" s="53">
        <f t="shared" ref="J2583:K2583" ca="1" si="3689">+J2464+J2291+J2158+J2573</f>
        <v>5150.0370839143698</v>
      </c>
      <c r="K2583" s="53">
        <f t="shared" ca="1" si="3689"/>
        <v>5955.0989343355959</v>
      </c>
      <c r="L2583" s="53">
        <f t="shared" ca="1" si="3688"/>
        <v>3814815.9551042984</v>
      </c>
      <c r="M2583" s="53">
        <f t="shared" ca="1" si="3688"/>
        <v>0</v>
      </c>
      <c r="N2583" s="53">
        <f t="shared" ca="1" si="3688"/>
        <v>0</v>
      </c>
      <c r="O2583" s="53">
        <f t="shared" ca="1" si="3688"/>
        <v>3814815.9551042984</v>
      </c>
      <c r="P2583" s="53">
        <f t="shared" ca="1" si="3688"/>
        <v>1883525.8792810845</v>
      </c>
      <c r="Q2583" s="53">
        <f t="shared" ca="1" si="3688"/>
        <v>0</v>
      </c>
      <c r="R2583" s="53">
        <f t="shared" ca="1" si="3688"/>
        <v>0</v>
      </c>
      <c r="S2583" s="53">
        <f t="shared" ca="1" si="3688"/>
        <v>0</v>
      </c>
      <c r="T2583" s="53">
        <f t="shared" ca="1" si="3688"/>
        <v>1883525.8792810845</v>
      </c>
      <c r="U2583" s="53">
        <f t="shared" ca="1" si="3688"/>
        <v>71709.451321919492</v>
      </c>
      <c r="V2583" s="53">
        <f t="shared" ca="1" si="3688"/>
        <v>3.273953137660165E-125</v>
      </c>
      <c r="W2583" s="53">
        <f t="shared" ca="1" si="3688"/>
        <v>-1.1794153090742081E-83</v>
      </c>
      <c r="X2583" s="53">
        <f t="shared" ca="1" si="3688"/>
        <v>0</v>
      </c>
      <c r="Y2583" s="53">
        <f t="shared" ca="1" si="3688"/>
        <v>71709.451321919492</v>
      </c>
      <c r="Z2583" s="53">
        <f t="shared" ca="1" si="3688"/>
        <v>536281.53293917328</v>
      </c>
      <c r="AA2583" s="53">
        <f t="shared" ca="1" si="3688"/>
        <v>0</v>
      </c>
      <c r="AB2583" s="53">
        <f t="shared" ca="1" si="3688"/>
        <v>536281.53293917328</v>
      </c>
      <c r="AC2583" s="53">
        <f t="shared" ca="1" si="3688"/>
        <v>6374.4597537392447</v>
      </c>
      <c r="AD2583" s="53">
        <f t="shared" ca="1" si="3688"/>
        <v>196367.55069854966</v>
      </c>
      <c r="AE2583" s="53">
        <f t="shared" ca="1" si="3688"/>
        <v>40889.747111416189</v>
      </c>
    </row>
    <row r="2584" spans="1:31" hidden="1" outlineLevel="1">
      <c r="E2584" s="9"/>
      <c r="F2584" s="99"/>
      <c r="G2584" s="48" t="str">
        <f>$G$13</f>
        <v>ENERGY</v>
      </c>
      <c r="H2584" s="53">
        <f t="shared" ref="H2584:AE2584" ca="1" si="3690">+H2465+H2292+H2159+H2574</f>
        <v>182133032.71318245</v>
      </c>
      <c r="I2584" s="53">
        <f t="shared" ca="1" si="3690"/>
        <v>75865524.839315891</v>
      </c>
      <c r="J2584" s="53">
        <f t="shared" ref="J2584:K2584" ca="1" si="3691">+J2465+J2292+J2159+J2574</f>
        <v>17875.030799662341</v>
      </c>
      <c r="K2584" s="53">
        <f t="shared" ca="1" si="3691"/>
        <v>52460.032314069074</v>
      </c>
      <c r="L2584" s="53">
        <f t="shared" ca="1" si="3690"/>
        <v>21512323.415670909</v>
      </c>
      <c r="M2584" s="53">
        <f t="shared" ca="1" si="3690"/>
        <v>298270.04267721035</v>
      </c>
      <c r="N2584" s="53">
        <f t="shared" ca="1" si="3690"/>
        <v>53069.137653083133</v>
      </c>
      <c r="O2584" s="53">
        <f t="shared" ca="1" si="3690"/>
        <v>21863662.5960012</v>
      </c>
      <c r="P2584" s="53">
        <f t="shared" ca="1" si="3690"/>
        <v>13681250.072894145</v>
      </c>
      <c r="Q2584" s="53">
        <f t="shared" ca="1" si="3690"/>
        <v>2188807.6440430572</v>
      </c>
      <c r="R2584" s="53">
        <f t="shared" ca="1" si="3690"/>
        <v>466189.42721300671</v>
      </c>
      <c r="S2584" s="53">
        <f t="shared" ca="1" si="3690"/>
        <v>20365.201346745347</v>
      </c>
      <c r="T2584" s="53">
        <f t="shared" ca="1" si="3690"/>
        <v>16356612.345496951</v>
      </c>
      <c r="U2584" s="53">
        <f t="shared" ca="1" si="3690"/>
        <v>744643.89557434642</v>
      </c>
      <c r="V2584" s="53">
        <f t="shared" ca="1" si="3690"/>
        <v>10117702.004026718</v>
      </c>
      <c r="W2584" s="53">
        <f t="shared" ca="1" si="3690"/>
        <v>43432887.117046297</v>
      </c>
      <c r="X2584" s="53">
        <f t="shared" ca="1" si="3690"/>
        <v>7868461.8058511866</v>
      </c>
      <c r="Y2584" s="53">
        <f t="shared" ca="1" si="3690"/>
        <v>62163694.822498553</v>
      </c>
      <c r="Z2584" s="53">
        <f t="shared" ca="1" si="3690"/>
        <v>3813167.3784531411</v>
      </c>
      <c r="AA2584" s="53">
        <f t="shared" ca="1" si="3690"/>
        <v>77473.615550856819</v>
      </c>
      <c r="AB2584" s="53">
        <f t="shared" ca="1" si="3690"/>
        <v>3890640.9940039976</v>
      </c>
      <c r="AC2584" s="53">
        <f t="shared" ca="1" si="3690"/>
        <v>68856.172611562579</v>
      </c>
      <c r="AD2584" s="53">
        <f t="shared" ca="1" si="3690"/>
        <v>1534821.1478775218</v>
      </c>
      <c r="AE2584" s="53">
        <f t="shared" ca="1" si="3690"/>
        <v>318884.73226303142</v>
      </c>
    </row>
    <row r="2585" spans="1:31" hidden="1" outlineLevel="1">
      <c r="E2585" s="9"/>
      <c r="F2585" s="99"/>
      <c r="G2585" s="48" t="str">
        <f>$G$14</f>
        <v>CUSTOMER</v>
      </c>
      <c r="H2585" s="53">
        <f t="shared" ref="H2585:AE2585" ca="1" si="3692">+H2466+H2293+H2160+H2575</f>
        <v>18986121.828324255</v>
      </c>
      <c r="I2585" s="53">
        <f t="shared" ca="1" si="3692"/>
        <v>12518317.958341766</v>
      </c>
      <c r="J2585" s="53">
        <f t="shared" ref="J2585:K2585" ca="1" si="3693">+J2466+J2293+J2160+J2575</f>
        <v>3040.1110089958106</v>
      </c>
      <c r="K2585" s="53">
        <f t="shared" ca="1" si="3693"/>
        <v>6559.3399906056493</v>
      </c>
      <c r="L2585" s="53">
        <f t="shared" ca="1" si="3692"/>
        <v>3107263.8758443305</v>
      </c>
      <c r="M2585" s="53">
        <f t="shared" ca="1" si="3692"/>
        <v>156030.23174459027</v>
      </c>
      <c r="N2585" s="53">
        <f t="shared" ca="1" si="3692"/>
        <v>31091.161290472286</v>
      </c>
      <c r="O2585" s="53">
        <f t="shared" ca="1" si="3692"/>
        <v>3294385.2688793936</v>
      </c>
      <c r="P2585" s="53">
        <f t="shared" ca="1" si="3692"/>
        <v>197383.81742359482</v>
      </c>
      <c r="Q2585" s="53">
        <f t="shared" ca="1" si="3692"/>
        <v>52377.13334490612</v>
      </c>
      <c r="R2585" s="53">
        <f t="shared" ca="1" si="3692"/>
        <v>60495.569701606495</v>
      </c>
      <c r="S2585" s="53">
        <f t="shared" ca="1" si="3692"/>
        <v>8141.5107817279568</v>
      </c>
      <c r="T2585" s="53">
        <f t="shared" ca="1" si="3692"/>
        <v>318398.0312518354</v>
      </c>
      <c r="U2585" s="53">
        <f t="shared" ca="1" si="3692"/>
        <v>1389.7866670845931</v>
      </c>
      <c r="V2585" s="53">
        <f t="shared" ca="1" si="3692"/>
        <v>37327.314478459382</v>
      </c>
      <c r="W2585" s="53">
        <f t="shared" ca="1" si="3692"/>
        <v>98452.221994568768</v>
      </c>
      <c r="X2585" s="53">
        <f t="shared" ca="1" si="3692"/>
        <v>28679.6207314233</v>
      </c>
      <c r="Y2585" s="53">
        <f t="shared" ca="1" si="3692"/>
        <v>165848.943871536</v>
      </c>
      <c r="Z2585" s="53">
        <f t="shared" ca="1" si="3692"/>
        <v>41108.683912851578</v>
      </c>
      <c r="AA2585" s="53">
        <f t="shared" ca="1" si="3692"/>
        <v>749.38936945810929</v>
      </c>
      <c r="AB2585" s="53">
        <f t="shared" ca="1" si="3692"/>
        <v>41858.073282309684</v>
      </c>
      <c r="AC2585" s="53">
        <f t="shared" ca="1" si="3692"/>
        <v>3829.4716638280684</v>
      </c>
      <c r="AD2585" s="53">
        <f t="shared" ca="1" si="3692"/>
        <v>2200828.865034739</v>
      </c>
      <c r="AE2585" s="53">
        <f t="shared" ca="1" si="3692"/>
        <v>433055.76499924285</v>
      </c>
    </row>
    <row r="2586" spans="1:31" collapsed="1">
      <c r="B2586" s="97" t="s">
        <v>151</v>
      </c>
      <c r="E2586" s="13">
        <f>+E2467+E2294+E2161+E2576</f>
        <v>501373887.88808751</v>
      </c>
      <c r="F2586" s="99"/>
      <c r="G2586" s="48" t="str">
        <f>$G$15</f>
        <v>TOTAL</v>
      </c>
      <c r="H2586" s="53">
        <f t="shared" ref="H2586:AE2586" ca="1" si="3694">+H2467+H2294+H2161+H2576</f>
        <v>501373887.88808745</v>
      </c>
      <c r="I2586" s="53">
        <f t="shared" ca="1" si="3694"/>
        <v>260473747.40882829</v>
      </c>
      <c r="J2586" s="53">
        <f t="shared" ref="J2586:K2586" ca="1" si="3695">+J2467+J2294+J2161+J2576</f>
        <v>63566.332325835116</v>
      </c>
      <c r="K2586" s="53">
        <f t="shared" ca="1" si="3695"/>
        <v>139207.26904569767</v>
      </c>
      <c r="L2586" s="53">
        <f t="shared" ca="1" si="3694"/>
        <v>63845753.742284954</v>
      </c>
      <c r="M2586" s="53">
        <f t="shared" ca="1" si="3694"/>
        <v>949411.54059183074</v>
      </c>
      <c r="N2586" s="53">
        <f t="shared" ca="1" si="3694"/>
        <v>147162.52799188925</v>
      </c>
      <c r="O2586" s="53">
        <f t="shared" ca="1" si="3694"/>
        <v>64942327.810868666</v>
      </c>
      <c r="P2586" s="53">
        <f t="shared" ca="1" si="3694"/>
        <v>36396617.594758481</v>
      </c>
      <c r="Q2586" s="53">
        <f t="shared" ca="1" si="3694"/>
        <v>5711634.3777865516</v>
      </c>
      <c r="R2586" s="53">
        <f t="shared" ca="1" si="3694"/>
        <v>1072102.4886346972</v>
      </c>
      <c r="S2586" s="53">
        <f t="shared" ca="1" si="3694"/>
        <v>50400.258848985235</v>
      </c>
      <c r="T2586" s="53">
        <f t="shared" ca="1" si="3694"/>
        <v>43230754.720028721</v>
      </c>
      <c r="U2586" s="53">
        <f t="shared" ca="1" si="3694"/>
        <v>1806482.0421336649</v>
      </c>
      <c r="V2586" s="53">
        <f t="shared" ca="1" si="3694"/>
        <v>22417542.326847471</v>
      </c>
      <c r="W2586" s="53">
        <f t="shared" ca="1" si="3694"/>
        <v>78903174.907943904</v>
      </c>
      <c r="X2586" s="53">
        <f t="shared" ca="1" si="3694"/>
        <v>13920664.208156535</v>
      </c>
      <c r="Y2586" s="53">
        <f t="shared" ca="1" si="3694"/>
        <v>117047863.4850816</v>
      </c>
      <c r="Z2586" s="53">
        <f t="shared" ca="1" si="3694"/>
        <v>10106947.659198595</v>
      </c>
      <c r="AA2586" s="53">
        <f t="shared" ca="1" si="3694"/>
        <v>193361.61525219516</v>
      </c>
      <c r="AB2586" s="53">
        <f t="shared" ca="1" si="3694"/>
        <v>10300309.27445079</v>
      </c>
      <c r="AC2586" s="53">
        <f t="shared" ca="1" si="3694"/>
        <v>154946.76809699784</v>
      </c>
      <c r="AD2586" s="53">
        <f t="shared" ca="1" si="3694"/>
        <v>4177661.2249258175</v>
      </c>
      <c r="AE2586" s="53">
        <f t="shared" ca="1" si="3694"/>
        <v>843503.59443509078</v>
      </c>
    </row>
    <row r="2587" spans="1:31" s="44" customFormat="1">
      <c r="A2587" s="49"/>
      <c r="B2587" s="97"/>
      <c r="C2587" s="48"/>
      <c r="D2587" s="48"/>
      <c r="F2587" s="168"/>
      <c r="I2587" s="43"/>
      <c r="J2587" s="43"/>
      <c r="K2587" s="43"/>
      <c r="L2587" s="43"/>
      <c r="M2587" s="43"/>
      <c r="N2587" s="43"/>
      <c r="O2587" s="43"/>
      <c r="P2587" s="43"/>
      <c r="Q2587" s="43"/>
      <c r="R2587" s="43"/>
      <c r="S2587" s="43"/>
      <c r="T2587" s="43"/>
      <c r="U2587" s="43"/>
      <c r="V2587" s="43"/>
      <c r="W2587" s="43"/>
      <c r="X2587" s="43"/>
      <c r="Y2587" s="43"/>
      <c r="Z2587" s="43"/>
      <c r="AA2587" s="43"/>
      <c r="AB2587" s="43"/>
      <c r="AC2587" s="43"/>
      <c r="AD2587" s="43"/>
      <c r="AE2587" s="43"/>
    </row>
    <row r="2588" spans="1:31" hidden="1" outlineLevel="1">
      <c r="E2588" s="9"/>
      <c r="F2588" s="99"/>
      <c r="G2588" s="48" t="str">
        <f>$G$8</f>
        <v>PRODUCTION</v>
      </c>
      <c r="H2588" s="4">
        <f t="shared" ref="H2588:AE2588" ca="1" si="3696">H1113-H2579</f>
        <v>13273424.135690331</v>
      </c>
      <c r="I2588" s="4">
        <f t="shared" ca="1" si="3696"/>
        <v>-3363925.058295086</v>
      </c>
      <c r="J2588" s="46">
        <f t="shared" ref="J2588:K2588" ca="1" si="3697">J1113-J2579</f>
        <v>11357.131433709961</v>
      </c>
      <c r="K2588" s="46">
        <f t="shared" ca="1" si="3697"/>
        <v>24709.392349941481</v>
      </c>
      <c r="L2588" s="4">
        <f t="shared" ca="1" si="3696"/>
        <v>5146254.7264900953</v>
      </c>
      <c r="M2588" s="4">
        <f t="shared" ca="1" si="3696"/>
        <v>26832.991322402086</v>
      </c>
      <c r="N2588" s="4">
        <f t="shared" ca="1" si="3696"/>
        <v>9631.1144181368218</v>
      </c>
      <c r="O2588" s="4">
        <f t="shared" ca="1" si="3696"/>
        <v>5182718.8322306201</v>
      </c>
      <c r="P2588" s="4">
        <f t="shared" ca="1" si="3696"/>
        <v>2093397.9067701362</v>
      </c>
      <c r="Q2588" s="4">
        <f t="shared" ca="1" si="3696"/>
        <v>684601.87056786614</v>
      </c>
      <c r="R2588" s="4">
        <f t="shared" ca="1" si="3696"/>
        <v>69351.128674899926</v>
      </c>
      <c r="S2588" s="4">
        <f t="shared" ca="1" si="3696"/>
        <v>-2765.5756963635795</v>
      </c>
      <c r="T2588" s="4">
        <f t="shared" ca="1" si="3696"/>
        <v>2844585.3303165417</v>
      </c>
      <c r="U2588" s="4">
        <f t="shared" ca="1" si="3696"/>
        <v>93061.265015395009</v>
      </c>
      <c r="V2588" s="4">
        <f t="shared" ca="1" si="3696"/>
        <v>2467012.4349722797</v>
      </c>
      <c r="W2588" s="4">
        <f t="shared" ca="1" si="3696"/>
        <v>3284568.1744063646</v>
      </c>
      <c r="X2588" s="4">
        <f t="shared" ca="1" si="3696"/>
        <v>1709263.2768761003</v>
      </c>
      <c r="Y2588" s="4">
        <f t="shared" ca="1" si="3696"/>
        <v>7553905.1512701511</v>
      </c>
      <c r="Z2588" s="4">
        <f t="shared" ca="1" si="3696"/>
        <v>849623.21313503943</v>
      </c>
      <c r="AA2588" s="4">
        <f t="shared" ca="1" si="3696"/>
        <v>10354.733168868552</v>
      </c>
      <c r="AB2588" s="4">
        <f t="shared" ca="1" si="3696"/>
        <v>859977.94630390918</v>
      </c>
      <c r="AC2588" s="4">
        <f t="shared" ca="1" si="3696"/>
        <v>15505.504740789882</v>
      </c>
      <c r="AD2588" s="4">
        <f t="shared" ca="1" si="3696"/>
        <v>116765.34686272882</v>
      </c>
      <c r="AE2588" s="4">
        <f t="shared" ca="1" si="3696"/>
        <v>27824.55847714375</v>
      </c>
    </row>
    <row r="2589" spans="1:31" hidden="1" outlineLevel="1">
      <c r="E2589" s="9"/>
      <c r="F2589" s="99"/>
      <c r="G2589" s="48" t="str">
        <f>$G$9</f>
        <v>BULKTRAN</v>
      </c>
      <c r="H2589" s="4">
        <f t="shared" ref="H2589:AE2589" ca="1" si="3698">H1114-H2580</f>
        <v>12691424.894000087</v>
      </c>
      <c r="I2589" s="4">
        <f t="shared" ca="1" si="3698"/>
        <v>-3565756.0383021329</v>
      </c>
      <c r="J2589" s="46">
        <f t="shared" ref="J2589:K2589" ca="1" si="3699">J1114-J2580</f>
        <v>-28761.180239519501</v>
      </c>
      <c r="K2589" s="46">
        <f t="shared" ca="1" si="3699"/>
        <v>-79026.998226104392</v>
      </c>
      <c r="L2589" s="4">
        <f t="shared" ca="1" si="3698"/>
        <v>2748047.2795220246</v>
      </c>
      <c r="M2589" s="4">
        <f t="shared" ca="1" si="3698"/>
        <v>17032.238436920037</v>
      </c>
      <c r="N2589" s="4">
        <f t="shared" ca="1" si="3698"/>
        <v>-12610.725928981728</v>
      </c>
      <c r="O2589" s="4">
        <f t="shared" ca="1" si="3698"/>
        <v>2752468.7920299633</v>
      </c>
      <c r="P2589" s="4">
        <f t="shared" ca="1" si="3698"/>
        <v>1412406.6400725043</v>
      </c>
      <c r="Q2589" s="4">
        <f t="shared" ca="1" si="3698"/>
        <v>616745.91115624132</v>
      </c>
      <c r="R2589" s="4">
        <f t="shared" ca="1" si="3698"/>
        <v>80902.16139685901</v>
      </c>
      <c r="S2589" s="4">
        <f t="shared" ca="1" si="3698"/>
        <v>-3357.3839759950783</v>
      </c>
      <c r="T2589" s="4">
        <f t="shared" ca="1" si="3698"/>
        <v>2106697.3286496084</v>
      </c>
      <c r="U2589" s="4">
        <f t="shared" ca="1" si="3698"/>
        <v>37050.419956671903</v>
      </c>
      <c r="V2589" s="4">
        <f t="shared" ca="1" si="3698"/>
        <v>2300679.9377420926</v>
      </c>
      <c r="W2589" s="4">
        <f t="shared" ca="1" si="3698"/>
        <v>6713650.8804835519</v>
      </c>
      <c r="X2589" s="4">
        <f t="shared" ca="1" si="3698"/>
        <v>1887729.8110441959</v>
      </c>
      <c r="Y2589" s="4">
        <f t="shared" ca="1" si="3698"/>
        <v>10939111.049226511</v>
      </c>
      <c r="Z2589" s="4">
        <f t="shared" ca="1" si="3698"/>
        <v>477742.52495968097</v>
      </c>
      <c r="AA2589" s="4">
        <f t="shared" ca="1" si="3698"/>
        <v>5104.4161750765252</v>
      </c>
      <c r="AB2589" s="4">
        <f t="shared" ca="1" si="3698"/>
        <v>482846.94113475736</v>
      </c>
      <c r="AC2589" s="4">
        <f t="shared" ca="1" si="3698"/>
        <v>8089.5057532626925</v>
      </c>
      <c r="AD2589" s="4">
        <f t="shared" ca="1" si="3698"/>
        <v>61331.100623025304</v>
      </c>
      <c r="AE2589" s="4">
        <f t="shared" ca="1" si="3698"/>
        <v>14424.39335069896</v>
      </c>
    </row>
    <row r="2590" spans="1:31" hidden="1" outlineLevel="1">
      <c r="E2590" s="9"/>
      <c r="F2590" s="99"/>
      <c r="G2590" s="48" t="str">
        <f>$G$10</f>
        <v>SUBTRAN</v>
      </c>
      <c r="H2590" s="4">
        <f t="shared" ref="H2590:AE2590" ca="1" si="3700">H1115-H2581</f>
        <v>3229920.7195305591</v>
      </c>
      <c r="I2590" s="4">
        <f t="shared" ca="1" si="3700"/>
        <v>-940358.24294131948</v>
      </c>
      <c r="J2590" s="46">
        <f t="shared" ref="J2590:K2590" ca="1" si="3701">J1115-J2581</f>
        <v>-5498.6258091289801</v>
      </c>
      <c r="K2590" s="46">
        <f t="shared" ca="1" si="3701"/>
        <v>-16047.534865618685</v>
      </c>
      <c r="L2590" s="4">
        <f t="shared" ca="1" si="3700"/>
        <v>725801.35214518546</v>
      </c>
      <c r="M2590" s="4">
        <f t="shared" ca="1" si="3700"/>
        <v>4481.7811222584296</v>
      </c>
      <c r="N2590" s="4">
        <f t="shared" ca="1" si="3700"/>
        <v>-3976.5018917462576</v>
      </c>
      <c r="O2590" s="4">
        <f t="shared" ca="1" si="3700"/>
        <v>726306.63137569779</v>
      </c>
      <c r="P2590" s="4">
        <f t="shared" ca="1" si="3700"/>
        <v>362260.63171812717</v>
      </c>
      <c r="Q2590" s="4">
        <f t="shared" ca="1" si="3700"/>
        <v>158578.01151987689</v>
      </c>
      <c r="R2590" s="4">
        <f t="shared" ca="1" si="3700"/>
        <v>26905.956110378396</v>
      </c>
      <c r="S2590" s="4">
        <f t="shared" ca="1" si="3700"/>
        <v>0</v>
      </c>
      <c r="T2590" s="4">
        <f t="shared" ca="1" si="3700"/>
        <v>547744.59934838244</v>
      </c>
      <c r="U2590" s="4">
        <f t="shared" ca="1" si="3700"/>
        <v>9040.1776356486371</v>
      </c>
      <c r="V2590" s="4">
        <f t="shared" ca="1" si="3700"/>
        <v>583783.48853158508</v>
      </c>
      <c r="W2590" s="4">
        <f t="shared" ca="1" si="3700"/>
        <v>2199082.4119090582</v>
      </c>
      <c r="X2590" s="4">
        <f t="shared" ca="1" si="3700"/>
        <v>3.1157949945982922E-152</v>
      </c>
      <c r="Y2590" s="4">
        <f t="shared" ca="1" si="3700"/>
        <v>2791906.0780762928</v>
      </c>
      <c r="Z2590" s="4">
        <f t="shared" ca="1" si="3700"/>
        <v>122462.8510566974</v>
      </c>
      <c r="AA2590" s="4">
        <f t="shared" ca="1" si="3700"/>
        <v>1314.4359259146572</v>
      </c>
      <c r="AB2590" s="4">
        <f t="shared" ca="1" si="3700"/>
        <v>123777.28698261204</v>
      </c>
      <c r="AC2590" s="4">
        <f t="shared" ca="1" si="3700"/>
        <v>2090.5273636425309</v>
      </c>
      <c r="AD2590" s="4">
        <f t="shared" ca="1" si="3700"/>
        <v>0</v>
      </c>
      <c r="AE2590" s="4">
        <f t="shared" ca="1" si="3700"/>
        <v>0</v>
      </c>
    </row>
    <row r="2591" spans="1:31" hidden="1" outlineLevel="1">
      <c r="E2591" s="9"/>
      <c r="F2591" s="99"/>
      <c r="G2591" s="48" t="str">
        <f>$G$11</f>
        <v>DISTPRI</v>
      </c>
      <c r="H2591" s="4">
        <f t="shared" ref="H2591:AE2591" ca="1" si="3702">H1116-H2582</f>
        <v>5837589.8203777075</v>
      </c>
      <c r="I2591" s="4">
        <f t="shared" ca="1" si="3702"/>
        <v>-3618751.6254585385</v>
      </c>
      <c r="J2591" s="46">
        <f t="shared" ref="J2591:K2591" ca="1" si="3703">J1116-J2582</f>
        <v>-11637.95475108388</v>
      </c>
      <c r="K2591" s="46">
        <f t="shared" ca="1" si="3703"/>
        <v>-36297.091994069422</v>
      </c>
      <c r="L2591" s="4">
        <f t="shared" ca="1" si="3702"/>
        <v>3903939.5288795531</v>
      </c>
      <c r="M2591" s="4">
        <f t="shared" ca="1" si="3702"/>
        <v>22595.903725226526</v>
      </c>
      <c r="N2591" s="4">
        <f t="shared" ca="1" si="3702"/>
        <v>0</v>
      </c>
      <c r="O2591" s="4">
        <f t="shared" ca="1" si="3702"/>
        <v>3926535.4326047786</v>
      </c>
      <c r="P2591" s="4">
        <f t="shared" ca="1" si="3702"/>
        <v>1755725.2552729454</v>
      </c>
      <c r="Q2591" s="4">
        <f t="shared" ca="1" si="3702"/>
        <v>675630.68670738081</v>
      </c>
      <c r="R2591" s="4">
        <f t="shared" ca="1" si="3702"/>
        <v>0</v>
      </c>
      <c r="S2591" s="4">
        <f t="shared" ca="1" si="3702"/>
        <v>0</v>
      </c>
      <c r="T2591" s="4">
        <f t="shared" ca="1" si="3702"/>
        <v>2431355.9419803247</v>
      </c>
      <c r="U2591" s="4">
        <f t="shared" ca="1" si="3702"/>
        <v>57782.975838603685</v>
      </c>
      <c r="V2591" s="4">
        <f t="shared" ca="1" si="3702"/>
        <v>2425530.7857661941</v>
      </c>
      <c r="W2591" s="4">
        <f t="shared" ca="1" si="3702"/>
        <v>-4.9394352686340879E-80</v>
      </c>
      <c r="X2591" s="4">
        <f t="shared" ca="1" si="3702"/>
        <v>4.8485499048717979E-152</v>
      </c>
      <c r="Y2591" s="4">
        <f t="shared" ca="1" si="3702"/>
        <v>2483313.761604798</v>
      </c>
      <c r="Z2591" s="4">
        <f t="shared" ca="1" si="3702"/>
        <v>644339.95916455099</v>
      </c>
      <c r="AA2591" s="4">
        <f t="shared" ca="1" si="3702"/>
        <v>7441.5542659039165</v>
      </c>
      <c r="AB2591" s="4">
        <f t="shared" ca="1" si="3702"/>
        <v>651781.513430455</v>
      </c>
      <c r="AC2591" s="4">
        <f t="shared" ca="1" si="3702"/>
        <v>11289.842961070386</v>
      </c>
      <c r="AD2591" s="4">
        <f t="shared" ca="1" si="3702"/>
        <v>0</v>
      </c>
      <c r="AE2591" s="4">
        <f t="shared" ca="1" si="3702"/>
        <v>0</v>
      </c>
    </row>
    <row r="2592" spans="1:31" hidden="1" outlineLevel="1">
      <c r="E2592" s="9"/>
      <c r="F2592" s="99"/>
      <c r="G2592" s="48" t="str">
        <f>$G$12</f>
        <v>DISTSEC</v>
      </c>
      <c r="H2592" s="4">
        <f t="shared" ref="H2592:AE2592" ca="1" si="3704">H1117-H2583</f>
        <v>1022505.2376316823</v>
      </c>
      <c r="I2592" s="4">
        <f t="shared" ca="1" si="3704"/>
        <v>-2011792.415561717</v>
      </c>
      <c r="J2592" s="46">
        <f t="shared" ref="J2592:K2592" ca="1" si="3705">J1117-J2583</f>
        <v>-11552.667402195653</v>
      </c>
      <c r="K2592" s="46">
        <f t="shared" ca="1" si="3705"/>
        <v>-28249.726035272062</v>
      </c>
      <c r="L2592" s="4">
        <f t="shared" ca="1" si="3704"/>
        <v>1809111.6380226533</v>
      </c>
      <c r="M2592" s="4">
        <f t="shared" ca="1" si="3704"/>
        <v>0</v>
      </c>
      <c r="N2592" s="4">
        <f t="shared" ca="1" si="3704"/>
        <v>0</v>
      </c>
      <c r="O2592" s="4">
        <f t="shared" ca="1" si="3704"/>
        <v>1809111.6380226533</v>
      </c>
      <c r="P2592" s="4">
        <f t="shared" ca="1" si="3704"/>
        <v>707088.90322135668</v>
      </c>
      <c r="Q2592" s="4">
        <f t="shared" ca="1" si="3704"/>
        <v>0</v>
      </c>
      <c r="R2592" s="4">
        <f t="shared" ca="1" si="3704"/>
        <v>0</v>
      </c>
      <c r="S2592" s="4">
        <f t="shared" ca="1" si="3704"/>
        <v>0</v>
      </c>
      <c r="T2592" s="4">
        <f t="shared" ca="1" si="3704"/>
        <v>707088.90322135668</v>
      </c>
      <c r="U2592" s="4">
        <f t="shared" ca="1" si="3704"/>
        <v>18820.891930768921</v>
      </c>
      <c r="V2592" s="4">
        <f t="shared" ca="1" si="3704"/>
        <v>5.5023543034361865E-123</v>
      </c>
      <c r="W2592" s="4">
        <f t="shared" ca="1" si="3704"/>
        <v>-1.8739400607243855E-81</v>
      </c>
      <c r="X2592" s="4">
        <f t="shared" ca="1" si="3704"/>
        <v>0</v>
      </c>
      <c r="Y2592" s="4">
        <f t="shared" ca="1" si="3704"/>
        <v>18820.891930768921</v>
      </c>
      <c r="Z2592" s="4">
        <f t="shared" ca="1" si="3704"/>
        <v>265545.95719836769</v>
      </c>
      <c r="AA2592" s="4">
        <f t="shared" ca="1" si="3704"/>
        <v>0</v>
      </c>
      <c r="AB2592" s="4">
        <f t="shared" ca="1" si="3704"/>
        <v>265545.95719836769</v>
      </c>
      <c r="AC2592" s="4">
        <f t="shared" ca="1" si="3704"/>
        <v>4162.1869574418806</v>
      </c>
      <c r="AD2592" s="4">
        <f t="shared" ca="1" si="3704"/>
        <v>217397.01427053014</v>
      </c>
      <c r="AE2592" s="4">
        <f t="shared" ca="1" si="3704"/>
        <v>51973.455029550954</v>
      </c>
    </row>
    <row r="2593" spans="2:31" hidden="1" outlineLevel="1">
      <c r="E2593" s="9"/>
      <c r="F2593" s="99"/>
      <c r="G2593" s="48" t="str">
        <f>$G$13</f>
        <v>ENERGY</v>
      </c>
      <c r="H2593" s="4">
        <f t="shared" ref="H2593:AE2593" ca="1" si="3706">H1118-H2584</f>
        <v>-7770083.2231788933</v>
      </c>
      <c r="I2593" s="4">
        <f t="shared" ca="1" si="3706"/>
        <v>1282090.0911004543</v>
      </c>
      <c r="J2593" s="46">
        <f t="shared" ref="J2593:K2593" ca="1" si="3707">J1118-J2584</f>
        <v>27470.795730766902</v>
      </c>
      <c r="K2593" s="46">
        <f t="shared" ca="1" si="3707"/>
        <v>111160.90656443694</v>
      </c>
      <c r="L2593" s="4">
        <f t="shared" ca="1" si="3706"/>
        <v>232946.37800724432</v>
      </c>
      <c r="M2593" s="4">
        <f t="shared" ca="1" si="3706"/>
        <v>-1319.4427360460395</v>
      </c>
      <c r="N2593" s="4">
        <f t="shared" ca="1" si="3706"/>
        <v>19615.245631009631</v>
      </c>
      <c r="O2593" s="4">
        <f t="shared" ca="1" si="3706"/>
        <v>251242.18090221286</v>
      </c>
      <c r="P2593" s="4">
        <f t="shared" ca="1" si="3706"/>
        <v>-206078.78268950805</v>
      </c>
      <c r="Q2593" s="4">
        <f t="shared" ca="1" si="3706"/>
        <v>-209569.67664792156</v>
      </c>
      <c r="R2593" s="4">
        <f t="shared" ca="1" si="3706"/>
        <v>-40446.988648211409</v>
      </c>
      <c r="S2593" s="4">
        <f t="shared" ca="1" si="3706"/>
        <v>1926.3183295562812</v>
      </c>
      <c r="T2593" s="4">
        <f t="shared" ca="1" si="3706"/>
        <v>-454169.12965608202</v>
      </c>
      <c r="U2593" s="4">
        <f t="shared" ca="1" si="3706"/>
        <v>20060.193909558468</v>
      </c>
      <c r="V2593" s="4">
        <f t="shared" ca="1" si="3706"/>
        <v>-1077926.0698535405</v>
      </c>
      <c r="W2593" s="4">
        <f t="shared" ca="1" si="3706"/>
        <v>-6744319.5158326477</v>
      </c>
      <c r="X2593" s="4">
        <f t="shared" ca="1" si="3706"/>
        <v>-1263076.2207255354</v>
      </c>
      <c r="Y2593" s="4">
        <f t="shared" ca="1" si="3706"/>
        <v>-9065261.6125021726</v>
      </c>
      <c r="Z2593" s="4">
        <f t="shared" ca="1" si="3706"/>
        <v>16044.773709601257</v>
      </c>
      <c r="AA2593" s="4">
        <f t="shared" ca="1" si="3706"/>
        <v>964.48170472325</v>
      </c>
      <c r="AB2593" s="4">
        <f t="shared" ca="1" si="3706"/>
        <v>17009.255414324347</v>
      </c>
      <c r="AC2593" s="4">
        <f t="shared" ca="1" si="3706"/>
        <v>1304.0125194180146</v>
      </c>
      <c r="AD2593" s="4">
        <f t="shared" ca="1" si="3706"/>
        <v>46521.466635747114</v>
      </c>
      <c r="AE2593" s="4">
        <f t="shared" ca="1" si="3706"/>
        <v>12548.810112083505</v>
      </c>
    </row>
    <row r="2594" spans="2:31" hidden="1" outlineLevel="1">
      <c r="E2594" s="9"/>
      <c r="F2594" s="99"/>
      <c r="G2594" s="48" t="str">
        <f>$G$14</f>
        <v>CUSTOMER</v>
      </c>
      <c r="H2594" s="4">
        <f t="shared" ref="H2594:AE2594" ca="1" si="3708">H1119-H2585</f>
        <v>4723677.4303576238</v>
      </c>
      <c r="I2594" s="4">
        <f t="shared" ca="1" si="3708"/>
        <v>-475183.17268296331</v>
      </c>
      <c r="J2594" s="46">
        <f t="shared" ref="J2594:K2594" ca="1" si="3709">J1119-J2585</f>
        <v>208.37326829618496</v>
      </c>
      <c r="K2594" s="46">
        <f t="shared" ca="1" si="3709"/>
        <v>11388.110453543899</v>
      </c>
      <c r="L2594" s="4">
        <f t="shared" ca="1" si="3708"/>
        <v>911596.29511130322</v>
      </c>
      <c r="M2594" s="4">
        <f t="shared" ca="1" si="3708"/>
        <v>23598.539159213688</v>
      </c>
      <c r="N2594" s="4">
        <f t="shared" ca="1" si="3708"/>
        <v>-3744.6162751853299</v>
      </c>
      <c r="O2594" s="4">
        <f t="shared" ca="1" si="3708"/>
        <v>931450.21799533116</v>
      </c>
      <c r="P2594" s="4">
        <f t="shared" ca="1" si="3708"/>
        <v>53440.689251799922</v>
      </c>
      <c r="Q2594" s="4">
        <f t="shared" ca="1" si="3708"/>
        <v>32274.274669316394</v>
      </c>
      <c r="R2594" s="4">
        <f t="shared" ca="1" si="3708"/>
        <v>22236.366026181524</v>
      </c>
      <c r="S2594" s="4">
        <f t="shared" ca="1" si="3708"/>
        <v>-2959.451883011724</v>
      </c>
      <c r="T2594" s="4">
        <f t="shared" ca="1" si="3708"/>
        <v>104991.87806428614</v>
      </c>
      <c r="U2594" s="4">
        <f t="shared" ca="1" si="3708"/>
        <v>273.22850534552686</v>
      </c>
      <c r="V2594" s="4">
        <f t="shared" ca="1" si="3708"/>
        <v>23527.909358754223</v>
      </c>
      <c r="W2594" s="4">
        <f t="shared" ca="1" si="3708"/>
        <v>38268.386080920114</v>
      </c>
      <c r="X2594" s="4">
        <f t="shared" ca="1" si="3708"/>
        <v>21568.729466126471</v>
      </c>
      <c r="Y2594" s="4">
        <f t="shared" ca="1" si="3708"/>
        <v>83638.253411146346</v>
      </c>
      <c r="Z2594" s="4">
        <f t="shared" ca="1" si="3708"/>
        <v>14721.462542669637</v>
      </c>
      <c r="AA2594" s="4">
        <f t="shared" ca="1" si="3708"/>
        <v>160.7105806301829</v>
      </c>
      <c r="AB2594" s="4">
        <f t="shared" ca="1" si="3708"/>
        <v>14882.173123299828</v>
      </c>
      <c r="AC2594" s="4">
        <f t="shared" ca="1" si="3708"/>
        <v>1905.6922842130975</v>
      </c>
      <c r="AD2594" s="4">
        <f t="shared" ca="1" si="3708"/>
        <v>3502841.6749625723</v>
      </c>
      <c r="AE2594" s="4">
        <f t="shared" ca="1" si="3708"/>
        <v>547554.22947790881</v>
      </c>
    </row>
    <row r="2595" spans="2:31" collapsed="1">
      <c r="B2595" s="97" t="s">
        <v>225</v>
      </c>
      <c r="E2595" s="53">
        <f>E1120-E2586</f>
        <v>33008459.014409065</v>
      </c>
      <c r="F2595" s="167"/>
      <c r="G2595" s="48" t="str">
        <f>$G$15</f>
        <v>TOTAL</v>
      </c>
      <c r="H2595" s="4">
        <f t="shared" ref="H2595:AE2595" ca="1" si="3710">H1120-H2586</f>
        <v>33008459.014409184</v>
      </c>
      <c r="I2595" s="4">
        <f t="shared" ca="1" si="3710"/>
        <v>-12693676.462141335</v>
      </c>
      <c r="J2595" s="46">
        <f t="shared" ref="J2595:K2595" ca="1" si="3711">J1120-J2586</f>
        <v>-18414.127769154933</v>
      </c>
      <c r="K2595" s="46">
        <f t="shared" ca="1" si="3711"/>
        <v>-12362.94175314212</v>
      </c>
      <c r="L2595" s="4">
        <f t="shared" ca="1" si="3710"/>
        <v>15477697.198178068</v>
      </c>
      <c r="M2595" s="4">
        <f t="shared" ca="1" si="3710"/>
        <v>93222.01102997479</v>
      </c>
      <c r="N2595" s="4">
        <f t="shared" ca="1" si="3710"/>
        <v>8914.5159532329708</v>
      </c>
      <c r="O2595" s="4">
        <f t="shared" ca="1" si="3710"/>
        <v>15579833.725161269</v>
      </c>
      <c r="P2595" s="4">
        <f t="shared" ca="1" si="3710"/>
        <v>6178241.2436173633</v>
      </c>
      <c r="Q2595" s="4">
        <f t="shared" ca="1" si="3710"/>
        <v>1958261.0779727623</v>
      </c>
      <c r="R2595" s="4">
        <f t="shared" ca="1" si="3710"/>
        <v>158948.62356010708</v>
      </c>
      <c r="S2595" s="4">
        <f t="shared" ca="1" si="3710"/>
        <v>-7156.0932258141111</v>
      </c>
      <c r="T2595" s="4">
        <f t="shared" ca="1" si="3710"/>
        <v>8288294.851924412</v>
      </c>
      <c r="U2595" s="4">
        <f t="shared" ca="1" si="3710"/>
        <v>236089.15279199206</v>
      </c>
      <c r="V2595" s="4">
        <f t="shared" ca="1" si="3710"/>
        <v>6722608.4865173697</v>
      </c>
      <c r="W2595" s="4">
        <f t="shared" ca="1" si="3710"/>
        <v>5491250.3370472491</v>
      </c>
      <c r="X2595" s="4">
        <f t="shared" ca="1" si="3710"/>
        <v>2355485.5966608841</v>
      </c>
      <c r="Y2595" s="4">
        <f t="shared" ca="1" si="3710"/>
        <v>14805433.573017463</v>
      </c>
      <c r="Z2595" s="4">
        <f t="shared" ca="1" si="3710"/>
        <v>2390480.7417666055</v>
      </c>
      <c r="AA2595" s="4">
        <f t="shared" ca="1" si="3710"/>
        <v>25340.331821117055</v>
      </c>
      <c r="AB2595" s="4">
        <f t="shared" ca="1" si="3710"/>
        <v>2415821.0735877231</v>
      </c>
      <c r="AC2595" s="4">
        <f t="shared" ca="1" si="3710"/>
        <v>44347.272579838464</v>
      </c>
      <c r="AD2595" s="4">
        <f t="shared" ca="1" si="3710"/>
        <v>3944856.6033546072</v>
      </c>
      <c r="AE2595" s="4">
        <f t="shared" ca="1" si="3710"/>
        <v>654325.44644738606</v>
      </c>
    </row>
    <row r="2597" spans="2:31" hidden="1" outlineLevel="1">
      <c r="E2597" s="44"/>
      <c r="F2597" s="167" t="str">
        <f>F2604</f>
        <v>RATEBASE</v>
      </c>
      <c r="G2597" s="48" t="str">
        <f>$G$8</f>
        <v>PRODUCTION</v>
      </c>
      <c r="H2597" s="4">
        <f t="shared" ref="H2597:H2612" ca="1" si="3712">SUBTOTAL(9,I2597:AE2597)</f>
        <v>510245.96572349448</v>
      </c>
      <c r="I2597" s="5">
        <f t="shared" ref="I2597:N2597" ca="1" si="3713">VLOOKUP(CONCATENATE($F2597," ",$G2597),AllocFactorMatrix,(I$4+1),FALSE)*$E2604</f>
        <v>261302.45975962345</v>
      </c>
      <c r="J2597" s="47">
        <f t="shared" ca="1" si="3713"/>
        <v>60.565723182893088</v>
      </c>
      <c r="K2597" s="47">
        <f t="shared" ca="1" si="3713"/>
        <v>106.79430140634544</v>
      </c>
      <c r="L2597" s="5">
        <f t="shared" ca="1" si="3713"/>
        <v>61063.243171957052</v>
      </c>
      <c r="M2597" s="5">
        <f t="shared" ca="1" si="3713"/>
        <v>744.18034568011694</v>
      </c>
      <c r="N2597" s="5">
        <f t="shared" ca="1" si="3713"/>
        <v>40.139471792269894</v>
      </c>
      <c r="O2597" s="5">
        <f t="shared" ref="O2597:O2612" ca="1" si="3714">SUBTOTAL(9,L2597:N2597)</f>
        <v>61847.562989429432</v>
      </c>
      <c r="P2597" s="5">
        <f ca="1">VLOOKUP(CONCATENATE($F2597," ",$G2597),AllocFactorMatrix,(P$4+1),FALSE)*$E2604</f>
        <v>36630.715518034172</v>
      </c>
      <c r="Q2597" s="5">
        <f ca="1">VLOOKUP(CONCATENATE($F2597," ",$G2597),AllocFactorMatrix,(Q$4+1),FALSE)*$E2604</f>
        <v>6394.0376953411378</v>
      </c>
      <c r="R2597" s="5">
        <f ca="1">VLOOKUP(CONCATENATE($F2597," ",$G2597),AllocFactorMatrix,(R$4+1),FALSE)*$E2604</f>
        <v>1281.2298960382095</v>
      </c>
      <c r="S2597" s="5">
        <f ca="1">VLOOKUP(CONCATENATE($F2597," ",$G2597),AllocFactorMatrix,(S$4+1),FALSE)*$E2604</f>
        <v>51.469250393179763</v>
      </c>
      <c r="T2597" s="5">
        <f t="shared" ref="T2597:T2612" ca="1" si="3715">SUBTOTAL(9,P2597:S2597)</f>
        <v>44357.452359806703</v>
      </c>
      <c r="U2597" s="5">
        <f ca="1">VLOOKUP(CONCATENATE($F2597," ",$G2597),AllocFactorMatrix,(U$4+1),FALSE)*$E2604</f>
        <v>1763.6803772902806</v>
      </c>
      <c r="V2597" s="5">
        <f ca="1">VLOOKUP(CONCATENATE($F2597," ",$G2597),AllocFactorMatrix,(V$4+1),FALSE)*$E2604</f>
        <v>23018.263561444499</v>
      </c>
      <c r="W2597" s="5">
        <f ca="1">VLOOKUP(CONCATENATE($F2597," ",$G2597),AllocFactorMatrix,(W$4+1),FALSE)*$E2604</f>
        <v>90281.974227667815</v>
      </c>
      <c r="X2597" s="5">
        <f ca="1">VLOOKUP(CONCATENATE($F2597," ",$G2597),AllocFactorMatrix,(X$4+1),FALSE)*$E2604</f>
        <v>16247.478550605627</v>
      </c>
      <c r="Y2597" s="5">
        <f ca="1">SUBTOTAL(9,U2597:X2597)</f>
        <v>131311.39671700823</v>
      </c>
      <c r="Z2597" s="5">
        <f ca="1">VLOOKUP(CONCATENATE($F2597," ",$G2597),AllocFactorMatrix,(Z$4+1),FALSE)*$E2604</f>
        <v>10202.724054062033</v>
      </c>
      <c r="AA2597" s="5">
        <f ca="1">VLOOKUP(CONCATENATE($F2597," ",$G2597),AllocFactorMatrix,(AA$4+1),FALSE)*$E2604</f>
        <v>204.06695387797365</v>
      </c>
      <c r="AB2597" s="5">
        <f t="shared" ref="AB2597:AB2612" ca="1" si="3716">SUBTOTAL(9,Z2597:AA2597)</f>
        <v>10406.791007940006</v>
      </c>
      <c r="AC2597" s="5">
        <f ca="1">VLOOKUP(CONCATENATE($F2597," ",$G2597),AllocFactorMatrix,(AC$4+1),FALSE)*$E2604</f>
        <v>134.76875341877101</v>
      </c>
      <c r="AD2597" s="5">
        <f ca="1">VLOOKUP(CONCATENATE($F2597," ",$G2597),AllocFactorMatrix,(AD$4+1),FALSE)*$E2604</f>
        <v>595.32296424625224</v>
      </c>
      <c r="AE2597" s="5">
        <f ca="1">VLOOKUP(CONCATENATE($F2597," ",$G2597),AllocFactorMatrix,(AE$4+1),FALSE)*$E2604</f>
        <v>122.85114743243525</v>
      </c>
    </row>
    <row r="2598" spans="2:31" hidden="1" outlineLevel="1">
      <c r="E2598" s="44"/>
      <c r="F2598" s="167" t="str">
        <f>F2604</f>
        <v>RATEBASE</v>
      </c>
      <c r="G2598" s="48" t="str">
        <f>$G$9</f>
        <v>BULKTRAN</v>
      </c>
      <c r="H2598" s="4">
        <f t="shared" ca="1" si="3712"/>
        <v>265213.4848886134</v>
      </c>
      <c r="I2598" s="5">
        <f t="shared" ref="I2598:N2598" ca="1" si="3717">VLOOKUP(CONCATENATE($F2598," ",$G2598),AllocFactorMatrix,(I$4+1),FALSE)*$E2604</f>
        <v>135579.77783072949</v>
      </c>
      <c r="J2598" s="47">
        <f t="shared" ca="1" si="3717"/>
        <v>31.181988346258677</v>
      </c>
      <c r="K2598" s="47">
        <f t="shared" ca="1" si="3717"/>
        <v>54.610049141523469</v>
      </c>
      <c r="L2598" s="5">
        <f t="shared" ca="1" si="3717"/>
        <v>31706.426180290757</v>
      </c>
      <c r="M2598" s="5">
        <f t="shared" ca="1" si="3717"/>
        <v>383.98780815339705</v>
      </c>
      <c r="N2598" s="5">
        <f t="shared" ca="1" si="3717"/>
        <v>18.401122308287711</v>
      </c>
      <c r="O2598" s="5">
        <f t="shared" ca="1" si="3714"/>
        <v>32108.815110752443</v>
      </c>
      <c r="P2598" s="5">
        <f ca="1">VLOOKUP(CONCATENATE($F2598," ",$G2598),AllocFactorMatrix,(P$4+1),FALSE)*$E2604</f>
        <v>19040.243995720051</v>
      </c>
      <c r="Q2598" s="5">
        <f ca="1">VLOOKUP(CONCATENATE($F2598," ",$G2598),AllocFactorMatrix,(Q$4+1),FALSE)*$E2604</f>
        <v>3331.6772999214668</v>
      </c>
      <c r="R2598" s="5">
        <f ca="1">VLOOKUP(CONCATENATE($F2598," ",$G2598),AllocFactorMatrix,(R$4+1),FALSE)*$E2604</f>
        <v>666.27326162621489</v>
      </c>
      <c r="S2598" s="5">
        <f ca="1">VLOOKUP(CONCATENATE($F2598," ",$G2598),AllocFactorMatrix,(S$4+1),FALSE)*$E2604</f>
        <v>26.696728845918816</v>
      </c>
      <c r="T2598" s="5">
        <f t="shared" ca="1" si="3715"/>
        <v>23064.891286113652</v>
      </c>
      <c r="U2598" s="5">
        <f ca="1">VLOOKUP(CONCATENATE($F2598," ",$G2598),AllocFactorMatrix,(U$4+1),FALSE)*$E2604</f>
        <v>916.17577329971289</v>
      </c>
      <c r="V2598" s="5">
        <f ca="1">VLOOKUP(CONCATENATE($F2598," ",$G2598),AllocFactorMatrix,(V$4+1),FALSE)*$E2604</f>
        <v>12000.040830559314</v>
      </c>
      <c r="W2598" s="5">
        <f ca="1">VLOOKUP(CONCATENATE($F2598," ",$G2598),AllocFactorMatrix,(W$4+1),FALSE)*$E2604</f>
        <v>47117.843182896046</v>
      </c>
      <c r="X2598" s="5">
        <f ca="1">VLOOKUP(CONCATENATE($F2598," ",$G2598),AllocFactorMatrix,(X$4+1),FALSE)*$E2604</f>
        <v>8486.8272637857008</v>
      </c>
      <c r="Y2598" s="5">
        <f t="shared" ref="Y2598:Y2604" ca="1" si="3718">SUBTOTAL(9,U2598:X2598)</f>
        <v>68520.887050540769</v>
      </c>
      <c r="Z2598" s="5">
        <f ca="1">VLOOKUP(CONCATENATE($F2598," ",$G2598),AllocFactorMatrix,(Z$4+1),FALSE)*$E2604</f>
        <v>5304.0026890737099</v>
      </c>
      <c r="AA2598" s="5">
        <f ca="1">VLOOKUP(CONCATENATE($F2598," ",$G2598),AllocFactorMatrix,(AA$4+1),FALSE)*$E2604</f>
        <v>106.04717634671499</v>
      </c>
      <c r="AB2598" s="5">
        <f t="shared" ca="1" si="3716"/>
        <v>5410.0498654204248</v>
      </c>
      <c r="AC2598" s="5">
        <f ca="1">VLOOKUP(CONCATENATE($F2598," ",$G2598),AllocFactorMatrix,(AC$4+1),FALSE)*$E2604</f>
        <v>70.043718453189783</v>
      </c>
      <c r="AD2598" s="5">
        <f ca="1">VLOOKUP(CONCATENATE($F2598," ",$G2598),AllocFactorMatrix,(AD$4+1),FALSE)*$E2604</f>
        <v>309.383088105887</v>
      </c>
      <c r="AE2598" s="5">
        <f ca="1">VLOOKUP(CONCATENATE($F2598," ",$G2598),AllocFactorMatrix,(AE$4+1),FALSE)*$E2604</f>
        <v>63.844901009744412</v>
      </c>
    </row>
    <row r="2599" spans="2:31" hidden="1" outlineLevel="1">
      <c r="E2599" s="44"/>
      <c r="F2599" s="167" t="str">
        <f>F2604</f>
        <v>RATEBASE</v>
      </c>
      <c r="G2599" s="48" t="str">
        <f>$G$10</f>
        <v>SUBTRAN</v>
      </c>
      <c r="H2599" s="4">
        <f t="shared" ca="1" si="3712"/>
        <v>70214.187067868945</v>
      </c>
      <c r="I2599" s="5">
        <f t="shared" ref="I2599:N2599" ca="1" si="3719">VLOOKUP(CONCATENATE($F2599," ",$G2599),AllocFactorMatrix,(I$4+1),FALSE)*$E2604</f>
        <v>35637.125736004564</v>
      </c>
      <c r="J2599" s="47">
        <f t="shared" ca="1" si="3719"/>
        <v>5.9742074826055918</v>
      </c>
      <c r="K2599" s="47">
        <f t="shared" ca="1" si="3719"/>
        <v>11.122400350603749</v>
      </c>
      <c r="L2599" s="5">
        <f t="shared" ca="1" si="3719"/>
        <v>8381.2410597325343</v>
      </c>
      <c r="M2599" s="5">
        <f t="shared" ca="1" si="3719"/>
        <v>101.24445665181761</v>
      </c>
      <c r="N2599" s="5">
        <f t="shared" ca="1" si="3719"/>
        <v>5.6625352747084543</v>
      </c>
      <c r="O2599" s="5">
        <f t="shared" ca="1" si="3714"/>
        <v>8488.14805165906</v>
      </c>
      <c r="P2599" s="5">
        <f ca="1">VLOOKUP(CONCATENATE($F2599," ",$G2599),AllocFactorMatrix,(P$4+1),FALSE)*$E2604</f>
        <v>4887.4917357043078</v>
      </c>
      <c r="Q2599" s="5">
        <f ca="1">VLOOKUP(CONCATENATE($F2599," ",$G2599),AllocFactorMatrix,(Q$4+1),FALSE)*$E2604</f>
        <v>856.59798306394907</v>
      </c>
      <c r="R2599" s="5">
        <f ca="1">VLOOKUP(CONCATENATE($F2599," ",$G2599),AllocFactorMatrix,(R$4+1),FALSE)*$E2604</f>
        <v>221.59024266226339</v>
      </c>
      <c r="S2599" s="5">
        <f ca="1">VLOOKUP(CONCATENATE($F2599," ",$G2599),AllocFactorMatrix,(S$4+1),FALSE)*$E2604</f>
        <v>0</v>
      </c>
      <c r="T2599" s="5">
        <f t="shared" ca="1" si="3715"/>
        <v>5965.6799614305201</v>
      </c>
      <c r="U2599" s="5">
        <f ca="1">VLOOKUP(CONCATENATE($F2599," ",$G2599),AllocFactorMatrix,(U$4+1),FALSE)*$E2604</f>
        <v>223.98138113547074</v>
      </c>
      <c r="V2599" s="5">
        <f ca="1">VLOOKUP(CONCATENATE($F2599," ",$G2599),AllocFactorMatrix,(V$4+1),FALSE)*$E2604</f>
        <v>3044.7251026960021</v>
      </c>
      <c r="W2599" s="5">
        <f ca="1">VLOOKUP(CONCATENATE($F2599," ",$G2599),AllocFactorMatrix,(W$4+1),FALSE)*$E2604</f>
        <v>15431.353027236972</v>
      </c>
      <c r="X2599" s="5">
        <f ca="1">VLOOKUP(CONCATENATE($F2599," ",$G2599),AllocFactorMatrix,(X$4+1),FALSE)*$E2604</f>
        <v>2.0684484242468227E-157</v>
      </c>
      <c r="Y2599" s="5">
        <f t="shared" ca="1" si="3718"/>
        <v>18700.059511068444</v>
      </c>
      <c r="Z2599" s="5">
        <f ca="1">VLOOKUP(CONCATENATE($F2599," ",$G2599),AllocFactorMatrix,(Z$4+1),FALSE)*$E2604</f>
        <v>1360.6155644262676</v>
      </c>
      <c r="AA2599" s="5">
        <f ca="1">VLOOKUP(CONCATENATE($F2599," ",$G2599),AllocFactorMatrix,(AA$4+1),FALSE)*$E2604</f>
        <v>27.34951650387908</v>
      </c>
      <c r="AB2599" s="5">
        <f t="shared" ca="1" si="3716"/>
        <v>1387.9650809301468</v>
      </c>
      <c r="AC2599" s="5">
        <f ca="1">VLOOKUP(CONCATENATE($F2599," ",$G2599),AllocFactorMatrix,(AC$4+1),FALSE)*$E2604</f>
        <v>18.112118942992321</v>
      </c>
      <c r="AD2599" s="5">
        <f ca="1">VLOOKUP(CONCATENATE($F2599," ",$G2599),AllocFactorMatrix,(AD$4+1),FALSE)*$E2604</f>
        <v>0</v>
      </c>
      <c r="AE2599" s="5">
        <f ca="1">VLOOKUP(CONCATENATE($F2599," ",$G2599),AllocFactorMatrix,(AE$4+1),FALSE)*$E2604</f>
        <v>0</v>
      </c>
    </row>
    <row r="2600" spans="2:31" hidden="1" outlineLevel="1">
      <c r="E2600" s="44"/>
      <c r="F2600" s="167" t="str">
        <f>F2604</f>
        <v>RATEBASE</v>
      </c>
      <c r="G2600" s="48" t="str">
        <f>$G$11</f>
        <v>DISTPRI</v>
      </c>
      <c r="H2600" s="4">
        <f t="shared" ca="1" si="3712"/>
        <v>295147.78375982534</v>
      </c>
      <c r="I2600" s="5">
        <f t="shared" ref="I2600:N2600" ca="1" si="3720">VLOOKUP(CONCATENATE($F2600," ",$G2600),AllocFactorMatrix,(I$4+1),FALSE)*$E2604</f>
        <v>192918.10994777482</v>
      </c>
      <c r="J2600" s="47">
        <f t="shared" ca="1" si="3720"/>
        <v>32.706550943665754</v>
      </c>
      <c r="K2600" s="47">
        <f t="shared" ca="1" si="3720"/>
        <v>60.710963110304156</v>
      </c>
      <c r="L2600" s="5">
        <f t="shared" ca="1" si="3720"/>
        <v>45280.2299329159</v>
      </c>
      <c r="M2600" s="5">
        <f t="shared" ca="1" si="3720"/>
        <v>551.36771394853497</v>
      </c>
      <c r="N2600" s="5">
        <f t="shared" ca="1" si="3720"/>
        <v>0</v>
      </c>
      <c r="O2600" s="5">
        <f t="shared" ca="1" si="3714"/>
        <v>45831.597646864437</v>
      </c>
      <c r="P2600" s="5">
        <f ca="1">VLOOKUP(CONCATENATE($F2600," ",$G2600),AllocFactorMatrix,(P$4+1),FALSE)*$E2604</f>
        <v>26503.464847929434</v>
      </c>
      <c r="Q2600" s="5">
        <f ca="1">VLOOKUP(CONCATENATE($F2600," ",$G2600),AllocFactorMatrix,(Q$4+1),FALSE)*$E2604</f>
        <v>4645.328868877049</v>
      </c>
      <c r="R2600" s="5">
        <f ca="1">VLOOKUP(CONCATENATE($F2600," ",$G2600),AllocFactorMatrix,(R$4+1),FALSE)*$E2604</f>
        <v>0</v>
      </c>
      <c r="S2600" s="5">
        <f ca="1">VLOOKUP(CONCATENATE($F2600," ",$G2600),AllocFactorMatrix,(S$4+1),FALSE)*$E2604</f>
        <v>0</v>
      </c>
      <c r="T2600" s="5">
        <f t="shared" ca="1" si="3715"/>
        <v>31148.793716806482</v>
      </c>
      <c r="U2600" s="5">
        <f ca="1">VLOOKUP(CONCATENATE($F2600," ",$G2600),AllocFactorMatrix,(U$4+1),FALSE)*$E2604</f>
        <v>1218.014129852849</v>
      </c>
      <c r="V2600" s="5">
        <f ca="1">VLOOKUP(CONCATENATE($F2600," ",$G2600),AllocFactorMatrix,(V$4+1),FALSE)*$E2604</f>
        <v>16316.321298407611</v>
      </c>
      <c r="W2600" s="5">
        <f ca="1">VLOOKUP(CONCATENATE($F2600," ",$G2600),AllocFactorMatrix,(W$4+1),FALSE)*$E2604</f>
        <v>-3.0461648423290785E-85</v>
      </c>
      <c r="X2600" s="5">
        <f ca="1">VLOOKUP(CONCATENATE($F2600," ",$G2600),AllocFactorMatrix,(X$4+1),FALSE)*$E2604</f>
        <v>3.2187532966709661E-157</v>
      </c>
      <c r="Y2600" s="5">
        <f t="shared" ca="1" si="3718"/>
        <v>17534.33542826046</v>
      </c>
      <c r="Z2600" s="5">
        <f ca="1">VLOOKUP(CONCATENATE($F2600," ",$G2600),AllocFactorMatrix,(Z$4+1),FALSE)*$E2604</f>
        <v>7375.9890485362639</v>
      </c>
      <c r="AA2600" s="5">
        <f ca="1">VLOOKUP(CONCATENATE($F2600," ",$G2600),AllocFactorMatrix,(AA$4+1),FALSE)*$E2604</f>
        <v>148.22564411309853</v>
      </c>
      <c r="AB2600" s="5">
        <f t="shared" ca="1" si="3716"/>
        <v>7524.2146926493624</v>
      </c>
      <c r="AC2600" s="5">
        <f ca="1">VLOOKUP(CONCATENATE($F2600," ",$G2600),AllocFactorMatrix,(AC$4+1),FALSE)*$E2604</f>
        <v>97.314813415776726</v>
      </c>
      <c r="AD2600" s="5">
        <f ca="1">VLOOKUP(CONCATENATE($F2600," ",$G2600),AllocFactorMatrix,(AD$4+1),FALSE)*$E2604</f>
        <v>0</v>
      </c>
      <c r="AE2600" s="5">
        <f ca="1">VLOOKUP(CONCATENATE($F2600," ",$G2600),AllocFactorMatrix,(AE$4+1),FALSE)*$E2604</f>
        <v>0</v>
      </c>
    </row>
    <row r="2601" spans="2:31" hidden="1" outlineLevel="1">
      <c r="E2601" s="44"/>
      <c r="F2601" s="167" t="str">
        <f>F2604</f>
        <v>RATEBASE</v>
      </c>
      <c r="G2601" s="48" t="str">
        <f>$G$12</f>
        <v>DISTSEC</v>
      </c>
      <c r="H2601" s="4">
        <f t="shared" ca="1" si="3712"/>
        <v>140121.40197509108</v>
      </c>
      <c r="I2601" s="5">
        <f t="shared" ref="I2601:N2601" ca="1" si="3721">VLOOKUP(CONCATENATE($F2601," ",$G2601),AllocFactorMatrix,(I$4+1),FALSE)*$E2604</f>
        <v>103720.49842205782</v>
      </c>
      <c r="J2601" s="47">
        <f t="shared" ca="1" si="3721"/>
        <v>26.484802086343493</v>
      </c>
      <c r="K2601" s="47">
        <f t="shared" ca="1" si="3721"/>
        <v>34.22033282618888</v>
      </c>
      <c r="L2601" s="5">
        <f t="shared" ca="1" si="3721"/>
        <v>20974.132426089898</v>
      </c>
      <c r="M2601" s="5">
        <f t="shared" ca="1" si="3721"/>
        <v>0</v>
      </c>
      <c r="N2601" s="5">
        <f t="shared" ca="1" si="3721"/>
        <v>0</v>
      </c>
      <c r="O2601" s="5">
        <f t="shared" ca="1" si="3714"/>
        <v>20974.132426089898</v>
      </c>
      <c r="P2601" s="5">
        <f ca="1">VLOOKUP(CONCATENATE($F2601," ",$G2601),AllocFactorMatrix,(P$4+1),FALSE)*$E2604</f>
        <v>10569.129210272877</v>
      </c>
      <c r="Q2601" s="5">
        <f ca="1">VLOOKUP(CONCATENATE($F2601," ",$G2601),AllocFactorMatrix,(Q$4+1),FALSE)*$E2604</f>
        <v>0</v>
      </c>
      <c r="R2601" s="5">
        <f ca="1">VLOOKUP(CONCATENATE($F2601," ",$G2601),AllocFactorMatrix,(R$4+1),FALSE)*$E2604</f>
        <v>0</v>
      </c>
      <c r="S2601" s="5">
        <f ca="1">VLOOKUP(CONCATENATE($F2601," ",$G2601),AllocFactorMatrix,(S$4+1),FALSE)*$E2604</f>
        <v>0</v>
      </c>
      <c r="T2601" s="5">
        <f t="shared" ca="1" si="3715"/>
        <v>10569.129210272877</v>
      </c>
      <c r="U2601" s="5">
        <f ca="1">VLOOKUP(CONCATENATE($F2601," ",$G2601),AllocFactorMatrix,(U$4+1),FALSE)*$E2604</f>
        <v>401.71940366314601</v>
      </c>
      <c r="V2601" s="5">
        <f ca="1">VLOOKUP(CONCATENATE($F2601," ",$G2601),AllocFactorMatrix,(V$4+1),FALSE)*$E2604</f>
        <v>3.1900869847051231E-128</v>
      </c>
      <c r="W2601" s="5">
        <f ca="1">VLOOKUP(CONCATENATE($F2601," ",$G2601),AllocFactorMatrix,(W$4+1),FALSE)*$E2604</f>
        <v>-1.1556645687532573E-86</v>
      </c>
      <c r="X2601" s="5">
        <f ca="1">VLOOKUP(CONCATENATE($F2601," ",$G2601),AllocFactorMatrix,(X$4+1),FALSE)*$E2604</f>
        <v>0</v>
      </c>
      <c r="Y2601" s="5">
        <f t="shared" ca="1" si="3718"/>
        <v>401.71940366314601</v>
      </c>
      <c r="Z2601" s="5">
        <f ca="1">VLOOKUP(CONCATENATE($F2601," ",$G2601),AllocFactorMatrix,(Z$4+1),FALSE)*$E2604</f>
        <v>3031.9657222725496</v>
      </c>
      <c r="AA2601" s="5">
        <f ca="1">VLOOKUP(CONCATENATE($F2601," ",$G2601),AllocFactorMatrix,(AA$4+1),FALSE)*$E2604</f>
        <v>0</v>
      </c>
      <c r="AB2601" s="5">
        <f t="shared" ca="1" si="3716"/>
        <v>3031.9657222725496</v>
      </c>
      <c r="AC2601" s="5">
        <f ca="1">VLOOKUP(CONCATENATE($F2601," ",$G2601),AllocFactorMatrix,(AC$4+1),FALSE)*$E2604</f>
        <v>35.890365245530525</v>
      </c>
      <c r="AD2601" s="5">
        <f ca="1">VLOOKUP(CONCATENATE($F2601," ",$G2601),AllocFactorMatrix,(AD$4+1),FALSE)*$E2604</f>
        <v>1098.274324160534</v>
      </c>
      <c r="AE2601" s="5">
        <f ca="1">VLOOKUP(CONCATENATE($F2601," ",$G2601),AllocFactorMatrix,(AE$4+1),FALSE)*$E2604</f>
        <v>229.08696641623035</v>
      </c>
    </row>
    <row r="2602" spans="2:31" hidden="1" outlineLevel="1">
      <c r="E2602" s="44"/>
      <c r="F2602" s="167" t="str">
        <f>F2604</f>
        <v>RATEBASE</v>
      </c>
      <c r="G2602" s="48" t="str">
        <f>$G$13</f>
        <v>ENERGY</v>
      </c>
      <c r="H2602" s="4">
        <f t="shared" ca="1" si="3712"/>
        <v>31276.484445378308</v>
      </c>
      <c r="I2602" s="5">
        <f t="shared" ref="I2602:N2602" ca="1" si="3722">VLOOKUP(CONCATENATE($F2602," ",$G2602),AllocFactorMatrix,(I$4+1),FALSE)*$E2604</f>
        <v>12768.304559699583</v>
      </c>
      <c r="J2602" s="47">
        <f t="shared" ca="1" si="3722"/>
        <v>2.7557724385342541</v>
      </c>
      <c r="K2602" s="47">
        <f t="shared" ca="1" si="3722"/>
        <v>8.0544874352287898</v>
      </c>
      <c r="L2602" s="5">
        <f t="shared" ca="1" si="3722"/>
        <v>3640.6981992766928</v>
      </c>
      <c r="M2602" s="5">
        <f t="shared" ca="1" si="3722"/>
        <v>48.705691149511033</v>
      </c>
      <c r="N2602" s="5">
        <f t="shared" ca="1" si="3722"/>
        <v>7.0506328130292859</v>
      </c>
      <c r="O2602" s="5">
        <f t="shared" ca="1" si="3714"/>
        <v>3696.4545232392329</v>
      </c>
      <c r="P2602" s="5">
        <f ca="1">VLOOKUP(CONCATENATE($F2602," ",$G2602),AllocFactorMatrix,(P$4+1),FALSE)*$E2604</f>
        <v>2334.3760121659743</v>
      </c>
      <c r="Q2602" s="5">
        <f ca="1">VLOOKUP(CONCATENATE($F2602," ",$G2602),AllocFactorMatrix,(Q$4+1),FALSE)*$E2604</f>
        <v>382.86929501602464</v>
      </c>
      <c r="R2602" s="5">
        <f ca="1">VLOOKUP(CONCATENATE($F2602," ",$G2602),AllocFactorMatrix,(R$4+1),FALSE)*$E2604</f>
        <v>80.135311203510156</v>
      </c>
      <c r="S2602" s="5">
        <f ca="1">VLOOKUP(CONCATENATE($F2602," ",$G2602),AllocFactorMatrix,(S$4+1),FALSE)*$E2604</f>
        <v>3.4119542586810843</v>
      </c>
      <c r="T2602" s="5">
        <f t="shared" ca="1" si="3715"/>
        <v>2800.7925726441904</v>
      </c>
      <c r="U2602" s="5">
        <f ca="1">VLOOKUP(CONCATENATE($F2602," ",$G2602),AllocFactorMatrix,(U$4+1),FALSE)*$E2604</f>
        <v>126.24799977864303</v>
      </c>
      <c r="V2602" s="5">
        <f ca="1">VLOOKUP(CONCATENATE($F2602," ",$G2602),AllocFactorMatrix,(V$4+1),FALSE)*$E2604</f>
        <v>1777.3054354958633</v>
      </c>
      <c r="W2602" s="5">
        <f ca="1">VLOOKUP(CONCATENATE($F2602," ",$G2602),AllocFactorMatrix,(W$4+1),FALSE)*$E2604</f>
        <v>7697.0713071448517</v>
      </c>
      <c r="X2602" s="5">
        <f ca="1">VLOOKUP(CONCATENATE($F2602," ",$G2602),AllocFactorMatrix,(X$4+1),FALSE)*$E2604</f>
        <v>1408.421068667612</v>
      </c>
      <c r="Y2602" s="5">
        <f t="shared" ca="1" si="3718"/>
        <v>11009.045811086971</v>
      </c>
      <c r="Z2602" s="5">
        <f ca="1">VLOOKUP(CONCATENATE($F2602," ",$G2602),AllocFactorMatrix,(Z$4+1),FALSE)*$E2604</f>
        <v>650.68356282546063</v>
      </c>
      <c r="AA2602" s="5">
        <f ca="1">VLOOKUP(CONCATENATE($F2602," ",$G2602),AllocFactorMatrix,(AA$4+1),FALSE)*$E2604</f>
        <v>13.177477918075272</v>
      </c>
      <c r="AB2602" s="5">
        <f t="shared" ca="1" si="3716"/>
        <v>663.86104074353591</v>
      </c>
      <c r="AC2602" s="5">
        <f ca="1">VLOOKUP(CONCATENATE($F2602," ",$G2602),AllocFactorMatrix,(AC$4+1),FALSE)*$E2604</f>
        <v>11.72344571438197</v>
      </c>
      <c r="AD2602" s="5">
        <f ca="1">VLOOKUP(CONCATENATE($F2602," ",$G2602),AllocFactorMatrix,(AD$4+1),FALSE)*$E2604</f>
        <v>261.2387139945871</v>
      </c>
      <c r="AE2602" s="5">
        <f ca="1">VLOOKUP(CONCATENATE($F2602," ",$G2602),AllocFactorMatrix,(AE$4+1),FALSE)*$E2604</f>
        <v>54.253518382065913</v>
      </c>
    </row>
    <row r="2603" spans="2:31" hidden="1" outlineLevel="1">
      <c r="E2603" s="44"/>
      <c r="F2603" s="167" t="str">
        <f>F2604</f>
        <v>RATEBASE</v>
      </c>
      <c r="G2603" s="48" t="str">
        <f>$G$14</f>
        <v>CUSTOMER</v>
      </c>
      <c r="H2603" s="4">
        <f t="shared" ca="1" si="3712"/>
        <v>67260.69213972881</v>
      </c>
      <c r="I2603" s="5">
        <f t="shared" ref="I2603:N2603" ca="1" si="3723">VLOOKUP(CONCATENATE($F2603," ",$G2603),AllocFactorMatrix,(I$4+1),FALSE)*$E2604</f>
        <v>33593.310257569094</v>
      </c>
      <c r="J2603" s="47">
        <f t="shared" ca="1" si="3723"/>
        <v>7.0256297989948102</v>
      </c>
      <c r="K2603" s="47">
        <f t="shared" ca="1" si="3723"/>
        <v>4.3166507647612526</v>
      </c>
      <c r="L2603" s="5">
        <f t="shared" ca="1" si="3723"/>
        <v>10610.138499681869</v>
      </c>
      <c r="M2603" s="5">
        <f t="shared" ca="1" si="3723"/>
        <v>584.04963422890251</v>
      </c>
      <c r="N2603" s="5">
        <f t="shared" ca="1" si="3723"/>
        <v>34.603329340047935</v>
      </c>
      <c r="O2603" s="5">
        <f t="shared" ca="1" si="3714"/>
        <v>11228.79146325082</v>
      </c>
      <c r="P2603" s="5">
        <f ca="1">VLOOKUP(CONCATENATE($F2603," ",$G2603),AllocFactorMatrix,(P$4+1),FALSE)*$E2604</f>
        <v>827.24071913429532</v>
      </c>
      <c r="Q2603" s="5">
        <f ca="1">VLOOKUP(CONCATENATE($F2603," ",$G2603),AllocFactorMatrix,(Q$4+1),FALSE)*$E2604</f>
        <v>232.84615775702468</v>
      </c>
      <c r="R2603" s="5">
        <f ca="1">VLOOKUP(CONCATENATE($F2603," ",$G2603),AllocFactorMatrix,(R$4+1),FALSE)*$E2604</f>
        <v>268.81588367493339</v>
      </c>
      <c r="S2603" s="5">
        <f ca="1">VLOOKUP(CONCATENATE($F2603," ",$G2603),AllocFactorMatrix,(S$4+1),FALSE)*$E2604</f>
        <v>35.506175984613648</v>
      </c>
      <c r="T2603" s="5">
        <f t="shared" ca="1" si="3715"/>
        <v>1364.4089365508673</v>
      </c>
      <c r="U2603" s="5">
        <f ca="1">VLOOKUP(CONCATENATE($F2603," ",$G2603),AllocFactorMatrix,(U$4+1),FALSE)*$E2604</f>
        <v>5.5754121316498901</v>
      </c>
      <c r="V2603" s="5">
        <f ca="1">VLOOKUP(CONCATENATE($F2603," ",$G2603),AllocFactorMatrix,(V$4+1),FALSE)*$E2604</f>
        <v>166.85656237456715</v>
      </c>
      <c r="W2603" s="5">
        <f ca="1">VLOOKUP(CONCATENATE($F2603," ",$G2603),AllocFactorMatrix,(W$4+1),FALSE)*$E2604</f>
        <v>474.45366744802357</v>
      </c>
      <c r="X2603" s="5">
        <f ca="1">VLOOKUP(CONCATENATE($F2603," ",$G2603),AllocFactorMatrix,(X$4+1),FALSE)*$E2604</f>
        <v>140.18861150397265</v>
      </c>
      <c r="Y2603" s="5">
        <f t="shared" ca="1" si="3718"/>
        <v>787.07425345821321</v>
      </c>
      <c r="Z2603" s="5">
        <f ca="1">VLOOKUP(CONCATENATE($F2603," ",$G2603),AllocFactorMatrix,(Z$4+1),FALSE)*$E2604</f>
        <v>169.8040224205894</v>
      </c>
      <c r="AA2603" s="5">
        <f ca="1">VLOOKUP(CONCATENATE($F2603," ",$G2603),AllocFactorMatrix,(AA$4+1),FALSE)*$E2604</f>
        <v>3.17908454113407</v>
      </c>
      <c r="AB2603" s="5">
        <f t="shared" ca="1" si="3716"/>
        <v>172.98310696172348</v>
      </c>
      <c r="AC2603" s="5">
        <f ca="1">VLOOKUP(CONCATENATE($F2603," ",$G2603),AllocFactorMatrix,(AC$4+1),FALSE)*$E2604</f>
        <v>16.420011781688704</v>
      </c>
      <c r="AD2603" s="5">
        <f ca="1">VLOOKUP(CONCATENATE($F2603," ",$G2603),AllocFactorMatrix,(AD$4+1),FALSE)*$E2604</f>
        <v>17673.187510286389</v>
      </c>
      <c r="AE2603" s="5">
        <f ca="1">VLOOKUP(CONCATENATE($F2603," ",$G2603),AllocFactorMatrix,(AE$4+1),FALSE)*$E2604</f>
        <v>2413.1743193062593</v>
      </c>
    </row>
    <row r="2604" spans="2:31" collapsed="1">
      <c r="D2604" s="96" t="s">
        <v>402</v>
      </c>
      <c r="E2604" s="54">
        <v>1379480</v>
      </c>
      <c r="F2604" s="87" t="s">
        <v>73</v>
      </c>
      <c r="G2604" s="48" t="str">
        <f>$G$15</f>
        <v>TOTAL</v>
      </c>
      <c r="H2604" s="4">
        <f t="shared" ca="1" si="3712"/>
        <v>1379480.0000000009</v>
      </c>
      <c r="I2604" s="5">
        <f t="shared" ref="I2604:N2604" ca="1" si="3724">VLOOKUP(CONCATENATE($F2604," ",$G2604),AllocFactorMatrix,(I$4+1),FALSE)*$E2604</f>
        <v>775519.58651345887</v>
      </c>
      <c r="J2604" s="47">
        <f t="shared" ca="1" si="3724"/>
        <v>166.69467427929558</v>
      </c>
      <c r="K2604" s="47">
        <f t="shared" ca="1" si="3724"/>
        <v>279.82918503495574</v>
      </c>
      <c r="L2604" s="5">
        <f t="shared" ca="1" si="3724"/>
        <v>181656.10946994473</v>
      </c>
      <c r="M2604" s="5">
        <f t="shared" ca="1" si="3724"/>
        <v>2413.5356498122787</v>
      </c>
      <c r="N2604" s="5">
        <f t="shared" ca="1" si="3724"/>
        <v>105.85709152834353</v>
      </c>
      <c r="O2604" s="5">
        <f t="shared" ca="1" si="3714"/>
        <v>184175.50221128535</v>
      </c>
      <c r="P2604" s="5">
        <f ca="1">VLOOKUP(CONCATENATE($F2604," ",$G2604),AllocFactorMatrix,(P$4+1),FALSE)*$E2604</f>
        <v>100792.66203896108</v>
      </c>
      <c r="Q2604" s="5">
        <f ca="1">VLOOKUP(CONCATENATE($F2604," ",$G2604),AllocFactorMatrix,(Q$4+1),FALSE)*$E2604</f>
        <v>15843.35729997666</v>
      </c>
      <c r="R2604" s="5">
        <f ca="1">VLOOKUP(CONCATENATE($F2604," ",$G2604),AllocFactorMatrix,(R$4+1),FALSE)*$E2604</f>
        <v>2518.0445952051305</v>
      </c>
      <c r="S2604" s="5">
        <f ca="1">VLOOKUP(CONCATENATE($F2604," ",$G2604),AllocFactorMatrix,(S$4+1),FALSE)*$E2604</f>
        <v>117.08410948239336</v>
      </c>
      <c r="T2604" s="5">
        <f t="shared" ca="1" si="3715"/>
        <v>119271.14804362528</v>
      </c>
      <c r="U2604" s="5">
        <f ca="1">VLOOKUP(CONCATENATE($F2604," ",$G2604),AllocFactorMatrix,(U$4+1),FALSE)*$E2604</f>
        <v>4655.3944771517554</v>
      </c>
      <c r="V2604" s="5">
        <f ca="1">VLOOKUP(CONCATENATE($F2604," ",$G2604),AllocFactorMatrix,(V$4+1),FALSE)*$E2604</f>
        <v>56323.512790977853</v>
      </c>
      <c r="W2604" s="5">
        <f ca="1">VLOOKUP(CONCATENATE($F2604," ",$G2604),AllocFactorMatrix,(W$4+1),FALSE)*$E2604</f>
        <v>161002.69541239372</v>
      </c>
      <c r="X2604" s="5">
        <f ca="1">VLOOKUP(CONCATENATE($F2604," ",$G2604),AllocFactorMatrix,(X$4+1),FALSE)*$E2604</f>
        <v>26282.915494562912</v>
      </c>
      <c r="Y2604" s="5">
        <f t="shared" ca="1" si="3718"/>
        <v>248264.51817508624</v>
      </c>
      <c r="Z2604" s="5">
        <f ca="1">VLOOKUP(CONCATENATE($F2604," ",$G2604),AllocFactorMatrix,(Z$4+1),FALSE)*$E2604</f>
        <v>28095.784663616872</v>
      </c>
      <c r="AA2604" s="5">
        <f ca="1">VLOOKUP(CONCATENATE($F2604," ",$G2604),AllocFactorMatrix,(AA$4+1),FALSE)*$E2604</f>
        <v>502.04585330087559</v>
      </c>
      <c r="AB2604" s="5">
        <f t="shared" ca="1" si="3716"/>
        <v>28597.830516917747</v>
      </c>
      <c r="AC2604" s="5">
        <f ca="1">VLOOKUP(CONCATENATE($F2604," ",$G2604),AllocFactorMatrix,(AC$4+1),FALSE)*$E2604</f>
        <v>384.27322697233097</v>
      </c>
      <c r="AD2604" s="5">
        <f ca="1">VLOOKUP(CONCATENATE($F2604," ",$G2604),AllocFactorMatrix,(AD$4+1),FALSE)*$E2604</f>
        <v>19937.406600793653</v>
      </c>
      <c r="AE2604" s="5">
        <f ca="1">VLOOKUP(CONCATENATE($F2604," ",$G2604),AllocFactorMatrix,(AE$4+1),FALSE)*$E2604</f>
        <v>2883.2108525467352</v>
      </c>
    </row>
    <row r="2605" spans="2:31" hidden="1" outlineLevel="1">
      <c r="E2605" s="44"/>
      <c r="F2605" s="167" t="str">
        <f>F2612</f>
        <v>RATEBASE</v>
      </c>
      <c r="G2605" s="48" t="str">
        <f>$G$8</f>
        <v>PRODUCTION</v>
      </c>
      <c r="H2605" s="4">
        <f t="shared" ca="1" si="3712"/>
        <v>-12092669.59826445</v>
      </c>
      <c r="I2605" s="5">
        <f t="shared" ref="I2605:N2605" ca="1" si="3725">VLOOKUP(CONCATENATE($F2605," ",$G2605),AllocFactorMatrix,(I$4+1),FALSE)*$E2612</f>
        <v>-6192786.4664377533</v>
      </c>
      <c r="J2605" s="47">
        <f t="shared" ca="1" si="3725"/>
        <v>-1435.3886725829882</v>
      </c>
      <c r="K2605" s="47">
        <f t="shared" ca="1" si="3725"/>
        <v>-2530.9914994687815</v>
      </c>
      <c r="L2605" s="5">
        <f t="shared" ca="1" si="3725"/>
        <v>-1447179.7405197073</v>
      </c>
      <c r="M2605" s="5">
        <f t="shared" ca="1" si="3725"/>
        <v>-17636.841143999485</v>
      </c>
      <c r="N2605" s="5">
        <f t="shared" ca="1" si="3725"/>
        <v>-951.29291134035793</v>
      </c>
      <c r="O2605" s="5">
        <f t="shared" ca="1" si="3714"/>
        <v>-1465767.8745750471</v>
      </c>
      <c r="P2605" s="5">
        <f ca="1">VLOOKUP(CONCATENATE($F2605," ",$G2605),AllocFactorMatrix,(P$4+1),FALSE)*$E2612</f>
        <v>-868136.48644828307</v>
      </c>
      <c r="Q2605" s="5">
        <f ca="1">VLOOKUP(CONCATENATE($F2605," ",$G2605),AllocFactorMatrix,(Q$4+1),FALSE)*$E2612</f>
        <v>-151536.69101326982</v>
      </c>
      <c r="R2605" s="5">
        <f ca="1">VLOOKUP(CONCATENATE($F2605," ",$G2605),AllocFactorMatrix,(R$4+1),FALSE)*$E2612</f>
        <v>-30364.74730425364</v>
      </c>
      <c r="S2605" s="5">
        <f ca="1">VLOOKUP(CONCATENATE($F2605," ",$G2605),AllocFactorMatrix,(S$4+1),FALSE)*$E2612</f>
        <v>-1219.8051161316744</v>
      </c>
      <c r="T2605" s="5">
        <f t="shared" ca="1" si="3715"/>
        <v>-1051257.7298819383</v>
      </c>
      <c r="U2605" s="5">
        <f ca="1">VLOOKUP(CONCATENATE($F2605," ",$G2605),AllocFactorMatrix,(U$4+1),FALSE)*$E2612</f>
        <v>-41798.672625020445</v>
      </c>
      <c r="V2605" s="5">
        <f ca="1">VLOOKUP(CONCATENATE($F2605," ",$G2605),AllocFactorMatrix,(V$4+1),FALSE)*$E2612</f>
        <v>-545525.63797272451</v>
      </c>
      <c r="W2605" s="5">
        <f ca="1">VLOOKUP(CONCATENATE($F2605," ",$G2605),AllocFactorMatrix,(W$4+1),FALSE)*$E2612</f>
        <v>-2139654.5163589581</v>
      </c>
      <c r="X2605" s="5">
        <f ca="1">VLOOKUP(CONCATENATE($F2605," ",$G2605),AllocFactorMatrix,(X$4+1),FALSE)*$E2612</f>
        <v>-385060.15356490569</v>
      </c>
      <c r="Y2605" s="5">
        <f ca="1">SUBTOTAL(9,U2605:X2605)</f>
        <v>-3112038.9805216091</v>
      </c>
      <c r="Z2605" s="5">
        <f ca="1">VLOOKUP(CONCATENATE($F2605," ",$G2605),AllocFactorMatrix,(Z$4+1),FALSE)*$E2612</f>
        <v>-241801.36498109376</v>
      </c>
      <c r="AA2605" s="5">
        <f ca="1">VLOOKUP(CONCATENATE($F2605," ",$G2605),AllocFactorMatrix,(AA$4+1),FALSE)*$E2612</f>
        <v>-4836.3229009984479</v>
      </c>
      <c r="AB2605" s="5">
        <f t="shared" ca="1" si="3716"/>
        <v>-246637.6878820922</v>
      </c>
      <c r="AC2605" s="5">
        <f ca="1">VLOOKUP(CONCATENATE($F2605," ",$G2605),AllocFactorMatrix,(AC$4+1),FALSE)*$E2612</f>
        <v>-3193.9772516424409</v>
      </c>
      <c r="AD2605" s="5">
        <f ca="1">VLOOKUP(CONCATENATE($F2605," ",$G2605),AllocFactorMatrix,(AD$4+1),FALSE)*$E2612</f>
        <v>-14108.96782041494</v>
      </c>
      <c r="AE2605" s="5">
        <f ca="1">VLOOKUP(CONCATENATE($F2605," ",$G2605),AllocFactorMatrix,(AE$4+1),FALSE)*$E2612</f>
        <v>-2911.5337219014264</v>
      </c>
    </row>
    <row r="2606" spans="2:31" hidden="1" outlineLevel="1">
      <c r="E2606" s="44"/>
      <c r="F2606" s="167" t="str">
        <f>F2612</f>
        <v>RATEBASE</v>
      </c>
      <c r="G2606" s="48" t="str">
        <f>$G$9</f>
        <v>BULKTRAN</v>
      </c>
      <c r="H2606" s="4">
        <f t="shared" ca="1" si="3712"/>
        <v>-6285476.5372123923</v>
      </c>
      <c r="I2606" s="5">
        <f t="shared" ref="I2606:N2606" ca="1" si="3726">VLOOKUP(CONCATENATE($F2606," ",$G2606),AllocFactorMatrix,(I$4+1),FALSE)*$E2612</f>
        <v>-3213198.2762242514</v>
      </c>
      <c r="J2606" s="47">
        <f t="shared" ca="1" si="3726"/>
        <v>-739.00335880867533</v>
      </c>
      <c r="K2606" s="47">
        <f t="shared" ca="1" si="3726"/>
        <v>-1294.2410628902321</v>
      </c>
      <c r="L2606" s="5">
        <f t="shared" ca="1" si="3726"/>
        <v>-751432.37124150665</v>
      </c>
      <c r="M2606" s="5">
        <f t="shared" ca="1" si="3726"/>
        <v>-9100.390803044771</v>
      </c>
      <c r="N2606" s="5">
        <f t="shared" ca="1" si="3726"/>
        <v>-436.10083618370203</v>
      </c>
      <c r="O2606" s="5">
        <f t="shared" ca="1" si="3714"/>
        <v>-760968.86288073519</v>
      </c>
      <c r="P2606" s="5">
        <f ca="1">VLOOKUP(CONCATENATE($F2606," ",$G2606),AllocFactorMatrix,(P$4+1),FALSE)*$E2612</f>
        <v>-451247.82002755429</v>
      </c>
      <c r="Q2606" s="5">
        <f ca="1">VLOOKUP(CONCATENATE($F2606," ",$G2606),AllocFactorMatrix,(Q$4+1),FALSE)*$E2612</f>
        <v>-78959.708655140843</v>
      </c>
      <c r="R2606" s="5">
        <f ca="1">VLOOKUP(CONCATENATE($F2606," ",$G2606),AllocFactorMatrix,(R$4+1),FALSE)*$E2612</f>
        <v>-15790.467649419841</v>
      </c>
      <c r="S2606" s="5">
        <f ca="1">VLOOKUP(CONCATENATE($F2606," ",$G2606),AllocFactorMatrix,(S$4+1),FALSE)*$E2612</f>
        <v>-632.70411326112901</v>
      </c>
      <c r="T2606" s="5">
        <f t="shared" ca="1" si="3715"/>
        <v>-546630.70044537599</v>
      </c>
      <c r="U2606" s="5">
        <f ca="1">VLOOKUP(CONCATENATE($F2606," ",$G2606),AllocFactorMatrix,(U$4+1),FALSE)*$E2612</f>
        <v>-21713.078916241047</v>
      </c>
      <c r="V2606" s="5">
        <f ca="1">VLOOKUP(CONCATENATE($F2606," ",$G2606),AllocFactorMatrix,(V$4+1),FALSE)*$E2612</f>
        <v>-284397.20973369555</v>
      </c>
      <c r="W2606" s="5">
        <f ca="1">VLOOKUP(CONCATENATE($F2606," ",$G2606),AllocFactorMatrix,(W$4+1),FALSE)*$E2612</f>
        <v>-1116678.1279410771</v>
      </c>
      <c r="X2606" s="5">
        <f ca="1">VLOOKUP(CONCATENATE($F2606," ",$G2606),AllocFactorMatrix,(X$4+1),FALSE)*$E2612</f>
        <v>-201135.14840432501</v>
      </c>
      <c r="Y2606" s="5">
        <f t="shared" ref="Y2606:Y2612" ca="1" si="3727">SUBTOTAL(9,U2606:X2606)</f>
        <v>-1623923.5649953387</v>
      </c>
      <c r="Z2606" s="5">
        <f ca="1">VLOOKUP(CONCATENATE($F2606," ",$G2606),AllocFactorMatrix,(Z$4+1),FALSE)*$E2612</f>
        <v>-125703.20272170886</v>
      </c>
      <c r="AA2606" s="5">
        <f ca="1">VLOOKUP(CONCATENATE($F2606," ",$G2606),AllocFactorMatrix,(AA$4+1),FALSE)*$E2612</f>
        <v>-2513.2848695263301</v>
      </c>
      <c r="AB2606" s="5">
        <f t="shared" ca="1" si="3716"/>
        <v>-128216.48759123519</v>
      </c>
      <c r="AC2606" s="5">
        <f ca="1">VLOOKUP(CONCATENATE($F2606," ",$G2606),AllocFactorMatrix,(AC$4+1),FALSE)*$E2612</f>
        <v>-1660.0141923459828</v>
      </c>
      <c r="AD2606" s="5">
        <f ca="1">VLOOKUP(CONCATENATE($F2606," ",$G2606),AllocFactorMatrix,(AD$4+1),FALSE)*$E2612</f>
        <v>-7332.2823012434119</v>
      </c>
      <c r="AE2606" s="5">
        <f ca="1">VLOOKUP(CONCATENATE($F2606," ",$G2606),AllocFactorMatrix,(AE$4+1),FALSE)*$E2612</f>
        <v>-1513.1041601671791</v>
      </c>
    </row>
    <row r="2607" spans="2:31" hidden="1" outlineLevel="1">
      <c r="E2607" s="44"/>
      <c r="F2607" s="167" t="str">
        <f>F2612</f>
        <v>RATEBASE</v>
      </c>
      <c r="G2607" s="48" t="str">
        <f>$G$10</f>
        <v>SUBTRAN</v>
      </c>
      <c r="H2607" s="4">
        <f t="shared" ca="1" si="3712"/>
        <v>-1664054.2451296751</v>
      </c>
      <c r="I2607" s="5">
        <f t="shared" ref="I2607:N2607" ca="1" si="3728">VLOOKUP(CONCATENATE($F2607," ",$G2607),AllocFactorMatrix,(I$4+1),FALSE)*$E2612</f>
        <v>-844588.71976822917</v>
      </c>
      <c r="J2607" s="47">
        <f t="shared" ca="1" si="3728"/>
        <v>-141.58684644608866</v>
      </c>
      <c r="K2607" s="47">
        <f t="shared" ca="1" si="3728"/>
        <v>-263.59740520194123</v>
      </c>
      <c r="L2607" s="5">
        <f t="shared" ca="1" si="3728"/>
        <v>-198632.78843379702</v>
      </c>
      <c r="M2607" s="5">
        <f t="shared" ca="1" si="3728"/>
        <v>-2399.4619167840756</v>
      </c>
      <c r="N2607" s="5">
        <f t="shared" ca="1" si="3728"/>
        <v>-134.20031272265675</v>
      </c>
      <c r="O2607" s="5">
        <f t="shared" ca="1" si="3714"/>
        <v>-201166.45066330375</v>
      </c>
      <c r="P2607" s="5">
        <f ca="1">VLOOKUP(CONCATENATE($F2607," ",$G2607),AllocFactorMatrix,(P$4+1),FALSE)*$E2612</f>
        <v>-115832.0235620411</v>
      </c>
      <c r="Q2607" s="5">
        <f ca="1">VLOOKUP(CONCATENATE($F2607," ",$G2607),AllocFactorMatrix,(Q$4+1),FALSE)*$E2612</f>
        <v>-20301.103945122475</v>
      </c>
      <c r="R2607" s="5">
        <f ca="1">VLOOKUP(CONCATENATE($F2607," ",$G2607),AllocFactorMatrix,(R$4+1),FALSE)*$E2612</f>
        <v>-5251.619357567045</v>
      </c>
      <c r="S2607" s="5">
        <f ca="1">VLOOKUP(CONCATENATE($F2607," ",$G2607),AllocFactorMatrix,(S$4+1),FALSE)*$E2612</f>
        <v>0</v>
      </c>
      <c r="T2607" s="5">
        <f t="shared" ca="1" si="3715"/>
        <v>-141384.74686473061</v>
      </c>
      <c r="U2607" s="5">
        <f ca="1">VLOOKUP(CONCATENATE($F2607," ",$G2607),AllocFactorMatrix,(U$4+1),FALSE)*$E2612</f>
        <v>-5308.288590569593</v>
      </c>
      <c r="V2607" s="5">
        <f ca="1">VLOOKUP(CONCATENATE($F2607," ",$G2607),AllocFactorMatrix,(V$4+1),FALSE)*$E2612</f>
        <v>-72159.031443272426</v>
      </c>
      <c r="W2607" s="5">
        <f ca="1">VLOOKUP(CONCATENATE($F2607," ",$G2607),AllocFactorMatrix,(W$4+1),FALSE)*$E2612</f>
        <v>-365718.2342401463</v>
      </c>
      <c r="X2607" s="5">
        <f ca="1">VLOOKUP(CONCATENATE($F2607," ",$G2607),AllocFactorMatrix,(X$4+1),FALSE)*$E2612</f>
        <v>-4.90215798962775E-156</v>
      </c>
      <c r="Y2607" s="5">
        <f t="shared" ca="1" si="3727"/>
        <v>-443185.55427398829</v>
      </c>
      <c r="Z2607" s="5">
        <f ca="1">VLOOKUP(CONCATENATE($F2607," ",$G2607),AllocFactorMatrix,(Z$4+1),FALSE)*$E2612</f>
        <v>-32246.162784517124</v>
      </c>
      <c r="AA2607" s="5">
        <f ca="1">VLOOKUP(CONCATENATE($F2607," ",$G2607),AllocFactorMatrix,(AA$4+1),FALSE)*$E2612</f>
        <v>-648.1749763268374</v>
      </c>
      <c r="AB2607" s="5">
        <f t="shared" ca="1" si="3716"/>
        <v>-32894.337760843962</v>
      </c>
      <c r="AC2607" s="5">
        <f ca="1">VLOOKUP(CONCATENATE($F2607," ",$G2607),AllocFactorMatrix,(AC$4+1),FALSE)*$E2612</f>
        <v>-429.25154693092327</v>
      </c>
      <c r="AD2607" s="5">
        <f ca="1">VLOOKUP(CONCATENATE($F2607," ",$G2607),AllocFactorMatrix,(AD$4+1),FALSE)*$E2612</f>
        <v>0</v>
      </c>
      <c r="AE2607" s="5">
        <f ca="1">VLOOKUP(CONCATENATE($F2607," ",$G2607),AllocFactorMatrix,(AE$4+1),FALSE)*$E2612</f>
        <v>0</v>
      </c>
    </row>
    <row r="2608" spans="2:31" hidden="1" outlineLevel="1">
      <c r="E2608" s="44"/>
      <c r="F2608" s="167" t="str">
        <f>F2612</f>
        <v>RATEBASE</v>
      </c>
      <c r="G2608" s="48" t="str">
        <f>$G$11</f>
        <v>DISTPRI</v>
      </c>
      <c r="H2608" s="4">
        <f t="shared" ca="1" si="3712"/>
        <v>-6994910.0461907424</v>
      </c>
      <c r="I2608" s="5">
        <f t="shared" ref="I2608:N2608" ca="1" si="3729">VLOOKUP(CONCATENATE($F2608," ",$G2608),AllocFactorMatrix,(I$4+1),FALSE)*$E2612</f>
        <v>-4572098.7912412137</v>
      </c>
      <c r="J2608" s="47">
        <f t="shared" ca="1" si="3729"/>
        <v>-775.135014932942</v>
      </c>
      <c r="K2608" s="47">
        <f t="shared" ca="1" si="3729"/>
        <v>-1438.8308133790795</v>
      </c>
      <c r="L2608" s="5">
        <f t="shared" ca="1" si="3729"/>
        <v>-1073127.2693862347</v>
      </c>
      <c r="M2608" s="5">
        <f t="shared" ca="1" si="3729"/>
        <v>-13067.242153450326</v>
      </c>
      <c r="N2608" s="5">
        <f t="shared" ca="1" si="3729"/>
        <v>0</v>
      </c>
      <c r="O2608" s="5">
        <f t="shared" ca="1" si="3714"/>
        <v>-1086194.5115396851</v>
      </c>
      <c r="P2608" s="5">
        <f ca="1">VLOOKUP(CONCATENATE($F2608," ",$G2608),AllocFactorMatrix,(P$4+1),FALSE)*$E2612</f>
        <v>-628123.81703162054</v>
      </c>
      <c r="Q2608" s="5">
        <f ca="1">VLOOKUP(CONCATENATE($F2608," ",$G2608),AllocFactorMatrix,(Q$4+1),FALSE)*$E2612</f>
        <v>-110092.8394543171</v>
      </c>
      <c r="R2608" s="5">
        <f ca="1">VLOOKUP(CONCATENATE($F2608," ",$G2608),AllocFactorMatrix,(R$4+1),FALSE)*$E2612</f>
        <v>0</v>
      </c>
      <c r="S2608" s="5">
        <f ca="1">VLOOKUP(CONCATENATE($F2608," ",$G2608),AllocFactorMatrix,(S$4+1),FALSE)*$E2612</f>
        <v>0</v>
      </c>
      <c r="T2608" s="5">
        <f t="shared" ca="1" si="3715"/>
        <v>-738216.65648593765</v>
      </c>
      <c r="U2608" s="5">
        <f ca="1">VLOOKUP(CONCATENATE($F2608," ",$G2608),AllocFactorMatrix,(U$4+1),FALSE)*$E2612</f>
        <v>-28866.553442403569</v>
      </c>
      <c r="V2608" s="5">
        <f ca="1">VLOOKUP(CONCATENATE($F2608," ",$G2608),AllocFactorMatrix,(V$4+1),FALSE)*$E2612</f>
        <v>-386691.70512891584</v>
      </c>
      <c r="W2608" s="5">
        <f ca="1">VLOOKUP(CONCATENATE($F2608," ",$G2608),AllocFactorMatrix,(W$4+1),FALSE)*$E2612</f>
        <v>7.2193152821705346E-84</v>
      </c>
      <c r="X2608" s="5">
        <f ca="1">VLOOKUP(CONCATENATE($F2608," ",$G2608),AllocFactorMatrix,(X$4+1),FALSE)*$E2612</f>
        <v>-7.6283445141552104E-156</v>
      </c>
      <c r="Y2608" s="5">
        <f t="shared" ca="1" si="3727"/>
        <v>-415558.2585713194</v>
      </c>
      <c r="Z2608" s="5">
        <f ca="1">VLOOKUP(CONCATENATE($F2608," ",$G2608),AllocFactorMatrix,(Z$4+1),FALSE)*$E2612</f>
        <v>-174808.63057465415</v>
      </c>
      <c r="AA2608" s="5">
        <f ca="1">VLOOKUP(CONCATENATE($F2608," ",$G2608),AllocFactorMatrix,(AA$4+1),FALSE)*$E2612</f>
        <v>-3512.9013469181818</v>
      </c>
      <c r="AB2608" s="5">
        <f t="shared" ca="1" si="3716"/>
        <v>-178321.53192157234</v>
      </c>
      <c r="AC2608" s="5">
        <f ca="1">VLOOKUP(CONCATENATE($F2608," ",$G2608),AllocFactorMatrix,(AC$4+1),FALSE)*$E2612</f>
        <v>-2306.3306027028025</v>
      </c>
      <c r="AD2608" s="5">
        <f ca="1">VLOOKUP(CONCATENATE($F2608," ",$G2608),AllocFactorMatrix,(AD$4+1),FALSE)*$E2612</f>
        <v>0</v>
      </c>
      <c r="AE2608" s="5">
        <f ca="1">VLOOKUP(CONCATENATE($F2608," ",$G2608),AllocFactorMatrix,(AE$4+1),FALSE)*$E2612</f>
        <v>0</v>
      </c>
    </row>
    <row r="2609" spans="2:31" hidden="1" outlineLevel="1">
      <c r="E2609" s="44"/>
      <c r="F2609" s="167" t="str">
        <f>F2612</f>
        <v>RATEBASE</v>
      </c>
      <c r="G2609" s="48" t="str">
        <f>$G$12</f>
        <v>DISTSEC</v>
      </c>
      <c r="H2609" s="4">
        <f t="shared" ca="1" si="3712"/>
        <v>-3320833.3461838779</v>
      </c>
      <c r="I2609" s="5">
        <f t="shared" ref="I2609:N2609" ca="1" si="3730">VLOOKUP(CONCATENATE($F2609," ",$G2609),AllocFactorMatrix,(I$4+1),FALSE)*$E2612</f>
        <v>-2458143.3313378599</v>
      </c>
      <c r="J2609" s="47">
        <f t="shared" ca="1" si="3730"/>
        <v>-627.68151542649184</v>
      </c>
      <c r="K2609" s="47">
        <f t="shared" ca="1" si="3730"/>
        <v>-811.01117149056358</v>
      </c>
      <c r="L2609" s="5">
        <f t="shared" ca="1" si="3730"/>
        <v>-497080.37020795443</v>
      </c>
      <c r="M2609" s="5">
        <f t="shared" ca="1" si="3730"/>
        <v>0</v>
      </c>
      <c r="N2609" s="5">
        <f t="shared" ca="1" si="3730"/>
        <v>0</v>
      </c>
      <c r="O2609" s="5">
        <f t="shared" ca="1" si="3714"/>
        <v>-497080.37020795443</v>
      </c>
      <c r="P2609" s="5">
        <f ca="1">VLOOKUP(CONCATENATE($F2609," ",$G2609),AllocFactorMatrix,(P$4+1),FALSE)*$E2612</f>
        <v>-250485.05243930937</v>
      </c>
      <c r="Q2609" s="5">
        <f ca="1">VLOOKUP(CONCATENATE($F2609," ",$G2609),AllocFactorMatrix,(Q$4+1),FALSE)*$E2612</f>
        <v>0</v>
      </c>
      <c r="R2609" s="5">
        <f ca="1">VLOOKUP(CONCATENATE($F2609," ",$G2609),AllocFactorMatrix,(R$4+1),FALSE)*$E2612</f>
        <v>0</v>
      </c>
      <c r="S2609" s="5">
        <f ca="1">VLOOKUP(CONCATENATE($F2609," ",$G2609),AllocFactorMatrix,(S$4+1),FALSE)*$E2612</f>
        <v>0</v>
      </c>
      <c r="T2609" s="5">
        <f t="shared" ca="1" si="3715"/>
        <v>-250485.05243930937</v>
      </c>
      <c r="U2609" s="5">
        <f ca="1">VLOOKUP(CONCATENATE($F2609," ",$G2609),AllocFactorMatrix,(U$4+1),FALSE)*$E2612</f>
        <v>-9520.624063773108</v>
      </c>
      <c r="V2609" s="5">
        <f ca="1">VLOOKUP(CONCATENATE($F2609," ",$G2609),AllocFactorMatrix,(V$4+1),FALSE)*$E2612</f>
        <v>-7.5604062525146333E-127</v>
      </c>
      <c r="W2609" s="5">
        <f ca="1">VLOOKUP(CONCATENATE($F2609," ",$G2609),AllocFactorMatrix,(W$4+1),FALSE)*$E2612</f>
        <v>2.7388888369824149E-85</v>
      </c>
      <c r="X2609" s="5">
        <f ca="1">VLOOKUP(CONCATENATE($F2609," ",$G2609),AllocFactorMatrix,(X$4+1),FALSE)*$E2612</f>
        <v>0</v>
      </c>
      <c r="Y2609" s="5">
        <f t="shared" ca="1" si="3727"/>
        <v>-9520.624063773108</v>
      </c>
      <c r="Z2609" s="5">
        <f ca="1">VLOOKUP(CONCATENATE($F2609," ",$G2609),AllocFactorMatrix,(Z$4+1),FALSE)*$E2612</f>
        <v>-71856.638122983073</v>
      </c>
      <c r="AA2609" s="5">
        <f ca="1">VLOOKUP(CONCATENATE($F2609," ",$G2609),AllocFactorMatrix,(AA$4+1),FALSE)*$E2612</f>
        <v>0</v>
      </c>
      <c r="AB2609" s="5">
        <f t="shared" ca="1" si="3716"/>
        <v>-71856.638122983073</v>
      </c>
      <c r="AC2609" s="5">
        <f ca="1">VLOOKUP(CONCATENATE($F2609," ",$G2609),AllocFactorMatrix,(AC$4+1),FALSE)*$E2612</f>
        <v>-850.5904168391346</v>
      </c>
      <c r="AD2609" s="5">
        <f ca="1">VLOOKUP(CONCATENATE($F2609," ",$G2609),AllocFactorMatrix,(AD$4+1),FALSE)*$E2612</f>
        <v>-26028.757545390607</v>
      </c>
      <c r="AE2609" s="5">
        <f ca="1">VLOOKUP(CONCATENATE($F2609," ",$G2609),AllocFactorMatrix,(AE$4+1),FALSE)*$E2612</f>
        <v>-5429.2893628509464</v>
      </c>
    </row>
    <row r="2610" spans="2:31" hidden="1" outlineLevel="1">
      <c r="E2610" s="44"/>
      <c r="F2610" s="167" t="str">
        <f>F2612</f>
        <v>RATEBASE</v>
      </c>
      <c r="G2610" s="48" t="str">
        <f>$G$13</f>
        <v>ENERGY</v>
      </c>
      <c r="H2610" s="4">
        <f t="shared" ca="1" si="3712"/>
        <v>-741242.88676527236</v>
      </c>
      <c r="I2610" s="5">
        <f t="shared" ref="I2610:N2610" ca="1" si="3731">VLOOKUP(CONCATENATE($F2610," ",$G2610),AllocFactorMatrix,(I$4+1),FALSE)*$E2612</f>
        <v>-302604.81952371262</v>
      </c>
      <c r="J2610" s="47">
        <f t="shared" ca="1" si="3731"/>
        <v>-65.310943791483282</v>
      </c>
      <c r="K2610" s="47">
        <f t="shared" ca="1" si="3731"/>
        <v>-190.8888298597073</v>
      </c>
      <c r="L2610" s="5">
        <f t="shared" ca="1" si="3731"/>
        <v>-86283.40719641716</v>
      </c>
      <c r="M2610" s="5">
        <f t="shared" ca="1" si="3731"/>
        <v>-1154.3096274970312</v>
      </c>
      <c r="N2610" s="5">
        <f t="shared" ca="1" si="3731"/>
        <v>-167.09778968217938</v>
      </c>
      <c r="O2610" s="5">
        <f t="shared" ca="1" si="3714"/>
        <v>-87604.814613596376</v>
      </c>
      <c r="P2610" s="5">
        <f ca="1">VLOOKUP(CONCATENATE($F2610," ",$G2610),AllocFactorMatrix,(P$4+1),FALSE)*$E2612</f>
        <v>-55323.980451684096</v>
      </c>
      <c r="Q2610" s="5">
        <f ca="1">VLOOKUP(CONCATENATE($F2610," ",$G2610),AllocFactorMatrix,(Q$4+1),FALSE)*$E2612</f>
        <v>-9073.8823919642746</v>
      </c>
      <c r="R2610" s="5">
        <f ca="1">VLOOKUP(CONCATENATE($F2610," ",$G2610),AllocFactorMatrix,(R$4+1),FALSE)*$E2612</f>
        <v>-1899.1817802304427</v>
      </c>
      <c r="S2610" s="5">
        <f ca="1">VLOOKUP(CONCATENATE($F2610," ",$G2610),AllocFactorMatrix,(S$4+1),FALSE)*$E2612</f>
        <v>-80.862247438092481</v>
      </c>
      <c r="T2610" s="5">
        <f t="shared" ca="1" si="3715"/>
        <v>-66377.906871316911</v>
      </c>
      <c r="U2610" s="5">
        <f ca="1">VLOOKUP(CONCATENATE($F2610," ",$G2610),AllocFactorMatrix,(U$4+1),FALSE)*$E2612</f>
        <v>-2992.0380587432387</v>
      </c>
      <c r="V2610" s="5">
        <f ca="1">VLOOKUP(CONCATENATE($F2610," ",$G2610),AllocFactorMatrix,(V$4+1),FALSE)*$E2612</f>
        <v>-42121.582237649345</v>
      </c>
      <c r="W2610" s="5">
        <f ca="1">VLOOKUP(CONCATENATE($F2610," ",$G2610),AllocFactorMatrix,(W$4+1),FALSE)*$E2612</f>
        <v>-182418.17955308201</v>
      </c>
      <c r="X2610" s="5">
        <f ca="1">VLOOKUP(CONCATENATE($F2610," ",$G2610),AllocFactorMatrix,(X$4+1),FALSE)*$E2612</f>
        <v>-33379.138264194473</v>
      </c>
      <c r="Y2610" s="5">
        <f t="shared" ca="1" si="3727"/>
        <v>-260910.93811366908</v>
      </c>
      <c r="Z2610" s="5">
        <f ca="1">VLOOKUP(CONCATENATE($F2610," ",$G2610),AllocFactorMatrix,(Z$4+1),FALSE)*$E2612</f>
        <v>-15420.99666993513</v>
      </c>
      <c r="AA2610" s="5">
        <f ca="1">VLOOKUP(CONCATENATE($F2610," ",$G2610),AllocFactorMatrix,(AA$4+1),FALSE)*$E2612</f>
        <v>-312.30209997988146</v>
      </c>
      <c r="AB2610" s="5">
        <f t="shared" ca="1" si="3716"/>
        <v>-15733.298769915011</v>
      </c>
      <c r="AC2610" s="5">
        <f ca="1">VLOOKUP(CONCATENATE($F2610," ",$G2610),AllocFactorMatrix,(AC$4+1),FALSE)*$E2612</f>
        <v>-277.84199209922878</v>
      </c>
      <c r="AD2610" s="5">
        <f ca="1">VLOOKUP(CONCATENATE($F2610," ",$G2610),AllocFactorMatrix,(AD$4+1),FALSE)*$E2612</f>
        <v>-6191.2757117691099</v>
      </c>
      <c r="AE2610" s="5">
        <f ca="1">VLOOKUP(CONCATENATE($F2610," ",$G2610),AllocFactorMatrix,(AE$4+1),FALSE)*$E2612</f>
        <v>-1285.7913955427887</v>
      </c>
    </row>
    <row r="2611" spans="2:31" hidden="1" outlineLevel="1">
      <c r="E2611" s="44"/>
      <c r="F2611" s="167" t="str">
        <f>F2612</f>
        <v>RATEBASE</v>
      </c>
      <c r="G2611" s="48" t="str">
        <f>$G$14</f>
        <v>CUSTOMER</v>
      </c>
      <c r="H2611" s="4">
        <f t="shared" ca="1" si="3712"/>
        <v>-1594057.3402535999</v>
      </c>
      <c r="I2611" s="5">
        <f t="shared" ref="I2611:N2611" ca="1" si="3732">VLOOKUP(CONCATENATE($F2611," ",$G2611),AllocFactorMatrix,(I$4+1),FALSE)*$E2612</f>
        <v>-796150.93297359091</v>
      </c>
      <c r="J2611" s="47">
        <f t="shared" ca="1" si="3732"/>
        <v>-166.50522607954323</v>
      </c>
      <c r="K2611" s="47">
        <f t="shared" ca="1" si="3732"/>
        <v>-102.30327131609464</v>
      </c>
      <c r="L2611" s="5">
        <f t="shared" ca="1" si="3732"/>
        <v>-251456.95975577264</v>
      </c>
      <c r="M2611" s="5">
        <f t="shared" ca="1" si="3732"/>
        <v>-13841.793429376476</v>
      </c>
      <c r="N2611" s="5">
        <f t="shared" ca="1" si="3732"/>
        <v>-820.08806892926771</v>
      </c>
      <c r="O2611" s="5">
        <f t="shared" ca="1" si="3714"/>
        <v>-266118.84125407838</v>
      </c>
      <c r="P2611" s="5">
        <f ca="1">VLOOKUP(CONCATENATE($F2611," ",$G2611),AllocFactorMatrix,(P$4+1),FALSE)*$E2612</f>
        <v>-19605.345983553936</v>
      </c>
      <c r="Q2611" s="5">
        <f ca="1">VLOOKUP(CONCATENATE($F2611," ",$G2611),AllocFactorMatrix,(Q$4+1),FALSE)*$E2612</f>
        <v>-5518.3810203938447</v>
      </c>
      <c r="R2611" s="5">
        <f ca="1">VLOOKUP(CONCATENATE($F2611," ",$G2611),AllocFactorMatrix,(R$4+1),FALSE)*$E2612</f>
        <v>-6370.8522603156362</v>
      </c>
      <c r="S2611" s="5">
        <f ca="1">VLOOKUP(CONCATENATE($F2611," ",$G2611),AllocFactorMatrix,(S$4+1),FALSE)*$E2612</f>
        <v>-841.48525166868262</v>
      </c>
      <c r="T2611" s="5">
        <f t="shared" ca="1" si="3715"/>
        <v>-32336.064515932103</v>
      </c>
      <c r="U2611" s="5">
        <f ca="1">VLOOKUP(CONCATENATE($F2611," ",$G2611),AllocFactorMatrix,(U$4+1),FALSE)*$E2612</f>
        <v>-132.13552151578131</v>
      </c>
      <c r="V2611" s="5">
        <f ca="1">VLOOKUP(CONCATENATE($F2611," ",$G2611),AllocFactorMatrix,(V$4+1),FALSE)*$E2612</f>
        <v>-3954.4482752290305</v>
      </c>
      <c r="W2611" s="5">
        <f ca="1">VLOOKUP(CONCATENATE($F2611," ",$G2611),AllocFactorMatrix,(W$4+1),FALSE)*$E2612</f>
        <v>-11244.403337904929</v>
      </c>
      <c r="X2611" s="5">
        <f ca="1">VLOOKUP(CONCATENATE($F2611," ",$G2611),AllocFactorMatrix,(X$4+1),FALSE)*$E2612</f>
        <v>-3322.4261909709344</v>
      </c>
      <c r="Y2611" s="5">
        <f t="shared" ca="1" si="3727"/>
        <v>-18653.413325620673</v>
      </c>
      <c r="Z2611" s="5">
        <f ca="1">VLOOKUP(CONCATENATE($F2611," ",$G2611),AllocFactorMatrix,(Z$4+1),FALSE)*$E2612</f>
        <v>-4024.3021552888044</v>
      </c>
      <c r="AA2611" s="5">
        <f ca="1">VLOOKUP(CONCATENATE($F2611," ",$G2611),AllocFactorMatrix,(AA$4+1),FALSE)*$E2612</f>
        <v>-75.343308058053893</v>
      </c>
      <c r="AB2611" s="5">
        <f t="shared" ca="1" si="3716"/>
        <v>-4099.6454633468584</v>
      </c>
      <c r="AC2611" s="5">
        <f ca="1">VLOOKUP(CONCATENATE($F2611," ",$G2611),AllocFactorMatrix,(AC$4+1),FALSE)*$E2612</f>
        <v>-389.14913711081243</v>
      </c>
      <c r="AD2611" s="5">
        <f ca="1">VLOOKUP(CONCATENATE($F2611," ",$G2611),AllocFactorMatrix,(AD$4+1),FALSE)*$E2612</f>
        <v>-418849.00943221024</v>
      </c>
      <c r="AE2611" s="5">
        <f ca="1">VLOOKUP(CONCATENATE($F2611," ",$G2611),AllocFactorMatrix,(AE$4+1),FALSE)*$E2612</f>
        <v>-57191.475654314272</v>
      </c>
    </row>
    <row r="2612" spans="2:31" collapsed="1">
      <c r="D2612" s="48" t="s">
        <v>226</v>
      </c>
      <c r="E2612" s="54">
        <v>-32693244</v>
      </c>
      <c r="F2612" s="87" t="s">
        <v>73</v>
      </c>
      <c r="G2612" s="48" t="str">
        <f>$G$15</f>
        <v>TOTAL</v>
      </c>
      <c r="H2612" s="4">
        <f t="shared" ca="1" si="3712"/>
        <v>-32693244.000000007</v>
      </c>
      <c r="I2612" s="5">
        <f t="shared" ref="I2612:N2612" ca="1" si="3733">VLOOKUP(CONCATENATE($F2612," ",$G2612),AllocFactorMatrix,(I$4+1),FALSE)*$E2612</f>
        <v>-18379571.337506611</v>
      </c>
      <c r="J2612" s="47">
        <f t="shared" ca="1" si="3733"/>
        <v>-3950.6115780682103</v>
      </c>
      <c r="K2612" s="47">
        <f t="shared" ca="1" si="3733"/>
        <v>-6631.8640536064004</v>
      </c>
      <c r="L2612" s="5">
        <f t="shared" ca="1" si="3733"/>
        <v>-4305192.9067413909</v>
      </c>
      <c r="M2612" s="5">
        <f t="shared" ca="1" si="3733"/>
        <v>-57200.039074152133</v>
      </c>
      <c r="N2612" s="5">
        <f t="shared" ca="1" si="3733"/>
        <v>-2508.7799188581698</v>
      </c>
      <c r="O2612" s="5">
        <f t="shared" ca="1" si="3714"/>
        <v>-4364901.7257344006</v>
      </c>
      <c r="P2612" s="5">
        <f ca="1">VLOOKUP(CONCATENATE($F2612," ",$G2612),AllocFactorMatrix,(P$4+1),FALSE)*$E2612</f>
        <v>-2388754.5259440457</v>
      </c>
      <c r="Q2612" s="5">
        <f ca="1">VLOOKUP(CONCATENATE($F2612," ",$G2612),AllocFactorMatrix,(Q$4+1),FALSE)*$E2612</f>
        <v>-375482.60648020857</v>
      </c>
      <c r="R2612" s="5">
        <f ca="1">VLOOKUP(CONCATENATE($F2612," ",$G2612),AllocFactorMatrix,(R$4+1),FALSE)*$E2612</f>
        <v>-59676.868351786587</v>
      </c>
      <c r="S2612" s="5">
        <f ca="1">VLOOKUP(CONCATENATE($F2612," ",$G2612),AllocFactorMatrix,(S$4+1),FALSE)*$E2612</f>
        <v>-2774.8567284995793</v>
      </c>
      <c r="T2612" s="5">
        <f t="shared" ca="1" si="3715"/>
        <v>-2826688.8575045406</v>
      </c>
      <c r="U2612" s="5">
        <f ca="1">VLOOKUP(CONCATENATE($F2612," ",$G2612),AllocFactorMatrix,(U$4+1),FALSE)*$E2612</f>
        <v>-110331.39121826686</v>
      </c>
      <c r="V2612" s="5">
        <f ca="1">VLOOKUP(CONCATENATE($F2612," ",$G2612),AllocFactorMatrix,(V$4+1),FALSE)*$E2612</f>
        <v>-1334849.6147914866</v>
      </c>
      <c r="W2612" s="5">
        <f ca="1">VLOOKUP(CONCATENATE($F2612," ",$G2612),AllocFactorMatrix,(W$4+1),FALSE)*$E2612</f>
        <v>-3815713.4614311685</v>
      </c>
      <c r="X2612" s="5">
        <f ca="1">VLOOKUP(CONCATENATE($F2612," ",$G2612),AllocFactorMatrix,(X$4+1),FALSE)*$E2612</f>
        <v>-622896.86642439617</v>
      </c>
      <c r="Y2612" s="5">
        <f t="shared" ca="1" si="3727"/>
        <v>-5883791.3338653184</v>
      </c>
      <c r="Z2612" s="5">
        <f ca="1">VLOOKUP(CONCATENATE($F2612," ",$G2612),AllocFactorMatrix,(Z$4+1),FALSE)*$E2612</f>
        <v>-665861.29801018094</v>
      </c>
      <c r="AA2612" s="5">
        <f ca="1">VLOOKUP(CONCATENATE($F2612," ",$G2612),AllocFactorMatrix,(AA$4+1),FALSE)*$E2612</f>
        <v>-11898.329501807732</v>
      </c>
      <c r="AB2612" s="5">
        <f t="shared" ca="1" si="3716"/>
        <v>-677759.62751198863</v>
      </c>
      <c r="AC2612" s="5">
        <f ca="1">VLOOKUP(CONCATENATE($F2612," ",$G2612),AllocFactorMatrix,(AC$4+1),FALSE)*$E2612</f>
        <v>-9107.1551396713239</v>
      </c>
      <c r="AD2612" s="5">
        <f ca="1">VLOOKUP(CONCATENATE($F2612," ",$G2612),AllocFactorMatrix,(AD$4+1),FALSE)*$E2612</f>
        <v>-472510.29281102837</v>
      </c>
      <c r="AE2612" s="5">
        <f ca="1">VLOOKUP(CONCATENATE($F2612," ",$G2612),AllocFactorMatrix,(AE$4+1),FALSE)*$E2612</f>
        <v>-68331.194294776607</v>
      </c>
    </row>
    <row r="2613" spans="2:31">
      <c r="D2613" s="14"/>
    </row>
    <row r="2614" spans="2:31" hidden="1" outlineLevel="1">
      <c r="E2614" s="9"/>
      <c r="F2614" s="99"/>
      <c r="G2614" s="48" t="str">
        <f>$G$8</f>
        <v>PRODUCTION</v>
      </c>
      <c r="H2614" s="53">
        <f t="shared" ref="H2614:AE2614" ca="1" si="3734">+H2588+H2597+H2605</f>
        <v>1691000.5031493753</v>
      </c>
      <c r="I2614" s="53">
        <f t="shared" ca="1" si="3734"/>
        <v>-9295409.0649732165</v>
      </c>
      <c r="J2614" s="53">
        <f t="shared" ref="J2614:K2614" ca="1" si="3735">+J2588+J2597+J2605</f>
        <v>9982.3084843098659</v>
      </c>
      <c r="K2614" s="53">
        <f t="shared" ca="1" si="3735"/>
        <v>22285.195151879045</v>
      </c>
      <c r="L2614" s="53">
        <f t="shared" ca="1" si="3734"/>
        <v>3760138.2291423455</v>
      </c>
      <c r="M2614" s="53">
        <f t="shared" ca="1" si="3734"/>
        <v>9940.3305240827176</v>
      </c>
      <c r="N2614" s="53">
        <f t="shared" ca="1" si="3734"/>
        <v>8719.9609785887333</v>
      </c>
      <c r="O2614" s="53">
        <f t="shared" ca="1" si="3734"/>
        <v>3778798.5206450028</v>
      </c>
      <c r="P2614" s="53">
        <f t="shared" ca="1" si="3734"/>
        <v>1261892.1358398872</v>
      </c>
      <c r="Q2614" s="53">
        <f t="shared" ca="1" si="3734"/>
        <v>539459.21724993747</v>
      </c>
      <c r="R2614" s="53">
        <f t="shared" ca="1" si="3734"/>
        <v>40267.611266684486</v>
      </c>
      <c r="S2614" s="53">
        <f t="shared" ca="1" si="3734"/>
        <v>-3933.9115621020742</v>
      </c>
      <c r="T2614" s="53">
        <f t="shared" ca="1" si="3734"/>
        <v>1837685.0527944101</v>
      </c>
      <c r="U2614" s="53">
        <f t="shared" ca="1" si="3734"/>
        <v>53026.272767664843</v>
      </c>
      <c r="V2614" s="53">
        <f t="shared" ca="1" si="3734"/>
        <v>1944505.0605609994</v>
      </c>
      <c r="W2614" s="53">
        <f t="shared" ca="1" si="3734"/>
        <v>1235195.6322750743</v>
      </c>
      <c r="X2614" s="53">
        <f t="shared" ca="1" si="3734"/>
        <v>1340450.6018618003</v>
      </c>
      <c r="Y2614" s="53">
        <f t="shared" ca="1" si="3734"/>
        <v>4573177.5674655503</v>
      </c>
      <c r="Z2614" s="53">
        <f t="shared" ca="1" si="3734"/>
        <v>618024.57220800768</v>
      </c>
      <c r="AA2614" s="53">
        <f t="shared" ca="1" si="3734"/>
        <v>5722.4772217480768</v>
      </c>
      <c r="AB2614" s="53">
        <f t="shared" ca="1" si="3734"/>
        <v>623747.04942975694</v>
      </c>
      <c r="AC2614" s="53">
        <f t="shared" ca="1" si="3734"/>
        <v>12446.296242566212</v>
      </c>
      <c r="AD2614" s="53">
        <f t="shared" ca="1" si="3734"/>
        <v>103251.70200656014</v>
      </c>
      <c r="AE2614" s="53">
        <f t="shared" ca="1" si="3734"/>
        <v>25035.875902674761</v>
      </c>
    </row>
    <row r="2615" spans="2:31" hidden="1" outlineLevel="1">
      <c r="E2615" s="9"/>
      <c r="F2615" s="99"/>
      <c r="G2615" s="48" t="str">
        <f>$G$9</f>
        <v>BULKTRAN</v>
      </c>
      <c r="H2615" s="53">
        <f t="shared" ref="H2615:AE2615" ca="1" si="3736">+H2589+H2598+H2606</f>
        <v>6671161.8416763078</v>
      </c>
      <c r="I2615" s="53">
        <f t="shared" ca="1" si="3736"/>
        <v>-6643374.5366956554</v>
      </c>
      <c r="J2615" s="53">
        <f t="shared" ref="J2615:K2615" ca="1" si="3737">+J2589+J2598+J2606</f>
        <v>-29469.001609981919</v>
      </c>
      <c r="K2615" s="53">
        <f t="shared" ca="1" si="3737"/>
        <v>-80266.629239853093</v>
      </c>
      <c r="L2615" s="53">
        <f t="shared" ca="1" si="3736"/>
        <v>2028321.3344608084</v>
      </c>
      <c r="M2615" s="53">
        <f t="shared" ca="1" si="3736"/>
        <v>8315.8354420286632</v>
      </c>
      <c r="N2615" s="53">
        <f t="shared" ca="1" si="3736"/>
        <v>-13028.425642857143</v>
      </c>
      <c r="O2615" s="53">
        <f t="shared" ca="1" si="3736"/>
        <v>2023608.7442599805</v>
      </c>
      <c r="P2615" s="53">
        <f t="shared" ca="1" si="3736"/>
        <v>980199.06404067005</v>
      </c>
      <c r="Q2615" s="53">
        <f t="shared" ca="1" si="3736"/>
        <v>541117.87980102201</v>
      </c>
      <c r="R2615" s="53">
        <f t="shared" ca="1" si="3736"/>
        <v>65777.967009065396</v>
      </c>
      <c r="S2615" s="53">
        <f t="shared" ca="1" si="3736"/>
        <v>-3963.3913604102886</v>
      </c>
      <c r="T2615" s="53">
        <f t="shared" ca="1" si="3736"/>
        <v>1583131.5194903463</v>
      </c>
      <c r="U2615" s="53">
        <f t="shared" ca="1" si="3736"/>
        <v>16253.51681373057</v>
      </c>
      <c r="V2615" s="53">
        <f t="shared" ca="1" si="3736"/>
        <v>2028282.7688389563</v>
      </c>
      <c r="W2615" s="53">
        <f t="shared" ca="1" si="3736"/>
        <v>5644090.5957253706</v>
      </c>
      <c r="X2615" s="53">
        <f t="shared" ca="1" si="3736"/>
        <v>1695081.4899036568</v>
      </c>
      <c r="Y2615" s="53">
        <f t="shared" ca="1" si="3736"/>
        <v>9383708.3712817132</v>
      </c>
      <c r="Z2615" s="53">
        <f t="shared" ca="1" si="3736"/>
        <v>357343.32492704585</v>
      </c>
      <c r="AA2615" s="53">
        <f t="shared" ca="1" si="3736"/>
        <v>2697.1784818969099</v>
      </c>
      <c r="AB2615" s="53">
        <f t="shared" ca="1" si="3736"/>
        <v>360040.5034089426</v>
      </c>
      <c r="AC2615" s="53">
        <f t="shared" ca="1" si="3736"/>
        <v>6499.5352793699003</v>
      </c>
      <c r="AD2615" s="53">
        <f t="shared" ca="1" si="3736"/>
        <v>54308.201409887784</v>
      </c>
      <c r="AE2615" s="53">
        <f t="shared" ca="1" si="3736"/>
        <v>12975.134091541526</v>
      </c>
    </row>
    <row r="2616" spans="2:31" hidden="1" outlineLevel="1">
      <c r="E2616" s="9"/>
      <c r="F2616" s="99"/>
      <c r="G2616" s="48" t="str">
        <f>$G$10</f>
        <v>SUBTRAN</v>
      </c>
      <c r="H2616" s="53">
        <f t="shared" ref="H2616:AE2616" ca="1" si="3738">+H2590+H2599+H2607</f>
        <v>1636080.6614687531</v>
      </c>
      <c r="I2616" s="53">
        <f t="shared" ca="1" si="3738"/>
        <v>-1749309.8369735442</v>
      </c>
      <c r="J2616" s="53">
        <f t="shared" ref="J2616:K2616" ca="1" si="3739">+J2590+J2599+J2607</f>
        <v>-5634.2384480924629</v>
      </c>
      <c r="K2616" s="53">
        <f t="shared" ca="1" si="3739"/>
        <v>-16300.009870470023</v>
      </c>
      <c r="L2616" s="53">
        <f t="shared" ca="1" si="3738"/>
        <v>535549.80477112089</v>
      </c>
      <c r="M2616" s="53">
        <f t="shared" ca="1" si="3738"/>
        <v>2183.5636621261719</v>
      </c>
      <c r="N2616" s="53">
        <f t="shared" ca="1" si="3738"/>
        <v>-4105.039669194206</v>
      </c>
      <c r="O2616" s="53">
        <f t="shared" ca="1" si="3738"/>
        <v>533628.32876405318</v>
      </c>
      <c r="P2616" s="53">
        <f t="shared" ca="1" si="3738"/>
        <v>251316.09989179036</v>
      </c>
      <c r="Q2616" s="53">
        <f t="shared" ca="1" si="3738"/>
        <v>139133.50555781837</v>
      </c>
      <c r="R2616" s="53">
        <f t="shared" ca="1" si="3738"/>
        <v>21875.926995473616</v>
      </c>
      <c r="S2616" s="53">
        <f t="shared" ca="1" si="3738"/>
        <v>0</v>
      </c>
      <c r="T2616" s="53">
        <f t="shared" ca="1" si="3738"/>
        <v>412325.53244508232</v>
      </c>
      <c r="U2616" s="53">
        <f t="shared" ca="1" si="3738"/>
        <v>3955.8704262145147</v>
      </c>
      <c r="V2616" s="53">
        <f t="shared" ca="1" si="3738"/>
        <v>514669.18219100864</v>
      </c>
      <c r="W2616" s="53">
        <f t="shared" ca="1" si="3738"/>
        <v>1848795.530696149</v>
      </c>
      <c r="X2616" s="53">
        <f t="shared" ca="1" si="3738"/>
        <v>3.1153254632835717E-152</v>
      </c>
      <c r="Y2616" s="53">
        <f t="shared" ca="1" si="3738"/>
        <v>2367420.5833133729</v>
      </c>
      <c r="Z2616" s="53">
        <f t="shared" ca="1" si="3738"/>
        <v>91577.30383660653</v>
      </c>
      <c r="AA2616" s="53">
        <f t="shared" ca="1" si="3738"/>
        <v>693.61046609169898</v>
      </c>
      <c r="AB2616" s="53">
        <f t="shared" ca="1" si="3738"/>
        <v>92270.914302698235</v>
      </c>
      <c r="AC2616" s="53">
        <f t="shared" ca="1" si="3738"/>
        <v>1679.3879356545999</v>
      </c>
      <c r="AD2616" s="53">
        <f t="shared" ca="1" si="3738"/>
        <v>0</v>
      </c>
      <c r="AE2616" s="53">
        <f t="shared" ca="1" si="3738"/>
        <v>0</v>
      </c>
    </row>
    <row r="2617" spans="2:31" hidden="1" outlineLevel="1">
      <c r="E2617" s="9"/>
      <c r="F2617" s="99"/>
      <c r="G2617" s="48" t="str">
        <f>$G$11</f>
        <v>DISTPRI</v>
      </c>
      <c r="H2617" s="53">
        <f t="shared" ref="H2617:AE2617" ca="1" si="3740">+H2591+H2600+H2608</f>
        <v>-862172.44205320999</v>
      </c>
      <c r="I2617" s="53">
        <f t="shared" ca="1" si="3740"/>
        <v>-7997932.3067519777</v>
      </c>
      <c r="J2617" s="53">
        <f t="shared" ref="J2617:K2617" ca="1" si="3741">+J2591+J2600+J2608</f>
        <v>-12380.383215073158</v>
      </c>
      <c r="K2617" s="53">
        <f t="shared" ca="1" si="3741"/>
        <v>-37675.211844338199</v>
      </c>
      <c r="L2617" s="53">
        <f t="shared" ca="1" si="3740"/>
        <v>2876092.4894262343</v>
      </c>
      <c r="M2617" s="53">
        <f t="shared" ca="1" si="3740"/>
        <v>10080.029285724733</v>
      </c>
      <c r="N2617" s="53">
        <f t="shared" ca="1" si="3740"/>
        <v>0</v>
      </c>
      <c r="O2617" s="53">
        <f t="shared" ca="1" si="3740"/>
        <v>2886172.5187119581</v>
      </c>
      <c r="P2617" s="53">
        <f t="shared" ca="1" si="3740"/>
        <v>1154104.9030892544</v>
      </c>
      <c r="Q2617" s="53">
        <f t="shared" ca="1" si="3740"/>
        <v>570183.17612194072</v>
      </c>
      <c r="R2617" s="53">
        <f t="shared" ca="1" si="3740"/>
        <v>0</v>
      </c>
      <c r="S2617" s="53">
        <f t="shared" ca="1" si="3740"/>
        <v>0</v>
      </c>
      <c r="T2617" s="53">
        <f t="shared" ca="1" si="3740"/>
        <v>1724288.0792111936</v>
      </c>
      <c r="U2617" s="53">
        <f t="shared" ca="1" si="3740"/>
        <v>30134.436526052963</v>
      </c>
      <c r="V2617" s="53">
        <f t="shared" ca="1" si="3740"/>
        <v>2055155.4019356857</v>
      </c>
      <c r="W2617" s="53">
        <f t="shared" ca="1" si="3740"/>
        <v>-4.938743798754294E-80</v>
      </c>
      <c r="X2617" s="53">
        <f t="shared" ca="1" si="3740"/>
        <v>4.8478192579533497E-152</v>
      </c>
      <c r="Y2617" s="53">
        <f t="shared" ca="1" si="3740"/>
        <v>2085289.838461739</v>
      </c>
      <c r="Z2617" s="53">
        <f t="shared" ca="1" si="3740"/>
        <v>476907.31763843313</v>
      </c>
      <c r="AA2617" s="53">
        <f t="shared" ca="1" si="3740"/>
        <v>4076.8785630988332</v>
      </c>
      <c r="AB2617" s="53">
        <f t="shared" ca="1" si="3740"/>
        <v>480984.19620153197</v>
      </c>
      <c r="AC2617" s="53">
        <f t="shared" ca="1" si="3740"/>
        <v>9080.8271717833595</v>
      </c>
      <c r="AD2617" s="53">
        <f t="shared" ca="1" si="3740"/>
        <v>0</v>
      </c>
      <c r="AE2617" s="53">
        <f t="shared" ca="1" si="3740"/>
        <v>0</v>
      </c>
    </row>
    <row r="2618" spans="2:31" hidden="1" outlineLevel="1">
      <c r="E2618" s="9"/>
      <c r="F2618" s="99"/>
      <c r="G2618" s="48" t="str">
        <f>$G$12</f>
        <v>DISTSEC</v>
      </c>
      <c r="H2618" s="53">
        <f t="shared" ref="H2618:AE2618" ca="1" si="3742">+H2592+H2601+H2609</f>
        <v>-2158206.7065771045</v>
      </c>
      <c r="I2618" s="53">
        <f t="shared" ca="1" si="3742"/>
        <v>-4366215.2484775186</v>
      </c>
      <c r="J2618" s="53">
        <f t="shared" ref="J2618:K2618" ca="1" si="3743">+J2592+J2601+J2609</f>
        <v>-12153.864115535802</v>
      </c>
      <c r="K2618" s="53">
        <f t="shared" ca="1" si="3743"/>
        <v>-29026.516873936438</v>
      </c>
      <c r="L2618" s="53">
        <f t="shared" ca="1" si="3742"/>
        <v>1333005.4002407887</v>
      </c>
      <c r="M2618" s="53">
        <f t="shared" ca="1" si="3742"/>
        <v>0</v>
      </c>
      <c r="N2618" s="53">
        <f t="shared" ca="1" si="3742"/>
        <v>0</v>
      </c>
      <c r="O2618" s="53">
        <f t="shared" ca="1" si="3742"/>
        <v>1333005.4002407887</v>
      </c>
      <c r="P2618" s="53">
        <f t="shared" ca="1" si="3742"/>
        <v>467172.97999232024</v>
      </c>
      <c r="Q2618" s="53">
        <f t="shared" ca="1" si="3742"/>
        <v>0</v>
      </c>
      <c r="R2618" s="53">
        <f t="shared" ca="1" si="3742"/>
        <v>0</v>
      </c>
      <c r="S2618" s="53">
        <f t="shared" ca="1" si="3742"/>
        <v>0</v>
      </c>
      <c r="T2618" s="53">
        <f t="shared" ca="1" si="3742"/>
        <v>467172.97999232024</v>
      </c>
      <c r="U2618" s="53">
        <f t="shared" ca="1" si="3742"/>
        <v>9701.9872706589576</v>
      </c>
      <c r="V2618" s="53">
        <f t="shared" ca="1" si="3742"/>
        <v>5.5016301636807823E-123</v>
      </c>
      <c r="W2618" s="53">
        <f t="shared" ca="1" si="3742"/>
        <v>-1.8736777284863748E-81</v>
      </c>
      <c r="X2618" s="53">
        <f t="shared" ca="1" si="3742"/>
        <v>0</v>
      </c>
      <c r="Y2618" s="53">
        <f t="shared" ca="1" si="3742"/>
        <v>9701.9872706589576</v>
      </c>
      <c r="Z2618" s="53">
        <f t="shared" ca="1" si="3742"/>
        <v>196721.28479765714</v>
      </c>
      <c r="AA2618" s="53">
        <f t="shared" ca="1" si="3742"/>
        <v>0</v>
      </c>
      <c r="AB2618" s="53">
        <f t="shared" ca="1" si="3742"/>
        <v>196721.28479765714</v>
      </c>
      <c r="AC2618" s="53">
        <f t="shared" ca="1" si="3742"/>
        <v>3347.4869058482764</v>
      </c>
      <c r="AD2618" s="53">
        <f t="shared" ca="1" si="3742"/>
        <v>192466.53104930007</v>
      </c>
      <c r="AE2618" s="53">
        <f t="shared" ca="1" si="3742"/>
        <v>46773.252633116237</v>
      </c>
    </row>
    <row r="2619" spans="2:31" hidden="1" outlineLevel="1">
      <c r="E2619" s="9"/>
      <c r="F2619" s="99"/>
      <c r="G2619" s="48" t="str">
        <f>$G$13</f>
        <v>ENERGY</v>
      </c>
      <c r="H2619" s="53">
        <f t="shared" ref="H2619:AE2619" ca="1" si="3744">+H2593+H2602+H2610</f>
        <v>-8480049.6254987866</v>
      </c>
      <c r="I2619" s="53">
        <f t="shared" ca="1" si="3744"/>
        <v>992253.5761364412</v>
      </c>
      <c r="J2619" s="53">
        <f t="shared" ref="J2619:K2619" ca="1" si="3745">+J2593+J2602+J2610</f>
        <v>27408.240559413953</v>
      </c>
      <c r="K2619" s="53">
        <f t="shared" ca="1" si="3745"/>
        <v>110978.07222201247</v>
      </c>
      <c r="L2619" s="53">
        <f t="shared" ca="1" si="3744"/>
        <v>150303.66901010385</v>
      </c>
      <c r="M2619" s="53">
        <f t="shared" ca="1" si="3744"/>
        <v>-2425.0466723935597</v>
      </c>
      <c r="N2619" s="53">
        <f t="shared" ca="1" si="3744"/>
        <v>19455.198474140481</v>
      </c>
      <c r="O2619" s="53">
        <f t="shared" ca="1" si="3744"/>
        <v>167333.82081185572</v>
      </c>
      <c r="P2619" s="53">
        <f t="shared" ca="1" si="3744"/>
        <v>-259068.38712902617</v>
      </c>
      <c r="Q2619" s="53">
        <f t="shared" ca="1" si="3744"/>
        <v>-218260.68974486983</v>
      </c>
      <c r="R2619" s="53">
        <f t="shared" ca="1" si="3744"/>
        <v>-42266.035117238345</v>
      </c>
      <c r="S2619" s="53">
        <f t="shared" ca="1" si="3744"/>
        <v>1848.8680363768699</v>
      </c>
      <c r="T2619" s="53">
        <f t="shared" ca="1" si="3744"/>
        <v>-517746.24395475473</v>
      </c>
      <c r="U2619" s="53">
        <f t="shared" ca="1" si="3744"/>
        <v>17194.403850593873</v>
      </c>
      <c r="V2619" s="53">
        <f t="shared" ca="1" si="3744"/>
        <v>-1118270.3466556938</v>
      </c>
      <c r="W2619" s="53">
        <f t="shared" ca="1" si="3744"/>
        <v>-6919040.6240785848</v>
      </c>
      <c r="X2619" s="53">
        <f t="shared" ca="1" si="3744"/>
        <v>-1295046.9379210621</v>
      </c>
      <c r="Y2619" s="53">
        <f t="shared" ca="1" si="3744"/>
        <v>-9315163.5048047546</v>
      </c>
      <c r="Z2619" s="53">
        <f t="shared" ca="1" si="3744"/>
        <v>1274.4606024915865</v>
      </c>
      <c r="AA2619" s="53">
        <f t="shared" ca="1" si="3744"/>
        <v>665.35708266144388</v>
      </c>
      <c r="AB2619" s="53">
        <f t="shared" ca="1" si="3744"/>
        <v>1939.8176851528733</v>
      </c>
      <c r="AC2619" s="53">
        <f t="shared" ca="1" si="3744"/>
        <v>1037.8939730331679</v>
      </c>
      <c r="AD2619" s="53">
        <f t="shared" ca="1" si="3744"/>
        <v>40591.429637972593</v>
      </c>
      <c r="AE2619" s="53">
        <f t="shared" ca="1" si="3744"/>
        <v>11317.272234922782</v>
      </c>
    </row>
    <row r="2620" spans="2:31" hidden="1" outlineLevel="1">
      <c r="E2620" s="9"/>
      <c r="F2620" s="99"/>
      <c r="G2620" s="48" t="str">
        <f>$G$14</f>
        <v>CUSTOMER</v>
      </c>
      <c r="H2620" s="53">
        <f t="shared" ref="H2620:AE2620" ca="1" si="3746">+H2594+H2603+H2611</f>
        <v>3196880.7822437529</v>
      </c>
      <c r="I2620" s="53">
        <f t="shared" ca="1" si="3746"/>
        <v>-1237740.795398985</v>
      </c>
      <c r="J2620" s="53">
        <f t="shared" ref="J2620:K2620" ca="1" si="3747">+J2594+J2603+J2611</f>
        <v>48.893672015636525</v>
      </c>
      <c r="K2620" s="53">
        <f t="shared" ca="1" si="3747"/>
        <v>11290.123832992567</v>
      </c>
      <c r="L2620" s="53">
        <f t="shared" ca="1" si="3746"/>
        <v>670749.47385521245</v>
      </c>
      <c r="M2620" s="53">
        <f t="shared" ca="1" si="3746"/>
        <v>10340.795364066116</v>
      </c>
      <c r="N2620" s="53">
        <f t="shared" ca="1" si="3746"/>
        <v>-4530.1010147745501</v>
      </c>
      <c r="O2620" s="53">
        <f t="shared" ca="1" si="3746"/>
        <v>676560.1682045036</v>
      </c>
      <c r="P2620" s="53">
        <f t="shared" ca="1" si="3746"/>
        <v>34662.583987380276</v>
      </c>
      <c r="Q2620" s="53">
        <f t="shared" ca="1" si="3746"/>
        <v>26988.739806679572</v>
      </c>
      <c r="R2620" s="53">
        <f t="shared" ca="1" si="3746"/>
        <v>16134.329649540819</v>
      </c>
      <c r="S2620" s="53">
        <f t="shared" ca="1" si="3746"/>
        <v>-3765.4309586957934</v>
      </c>
      <c r="T2620" s="53">
        <f t="shared" ca="1" si="3746"/>
        <v>74020.222484904909</v>
      </c>
      <c r="U2620" s="53">
        <f t="shared" ca="1" si="3746"/>
        <v>146.66839596139545</v>
      </c>
      <c r="V2620" s="53">
        <f t="shared" ca="1" si="3746"/>
        <v>19740.317645899759</v>
      </c>
      <c r="W2620" s="53">
        <f t="shared" ca="1" si="3746"/>
        <v>27498.436410463211</v>
      </c>
      <c r="X2620" s="53">
        <f t="shared" ca="1" si="3746"/>
        <v>18386.491886659511</v>
      </c>
      <c r="Y2620" s="53">
        <f t="shared" ca="1" si="3746"/>
        <v>65771.914338983886</v>
      </c>
      <c r="Z2620" s="53">
        <f t="shared" ca="1" si="3746"/>
        <v>10866.964409801421</v>
      </c>
      <c r="AA2620" s="53">
        <f t="shared" ca="1" si="3746"/>
        <v>88.546357113263085</v>
      </c>
      <c r="AB2620" s="53">
        <f t="shared" ca="1" si="3746"/>
        <v>10955.510766914693</v>
      </c>
      <c r="AC2620" s="53">
        <f t="shared" ca="1" si="3746"/>
        <v>1532.9631588839738</v>
      </c>
      <c r="AD2620" s="53">
        <f t="shared" ca="1" si="3746"/>
        <v>3101665.8530406486</v>
      </c>
      <c r="AE2620" s="53">
        <f t="shared" ca="1" si="3746"/>
        <v>492775.92814290081</v>
      </c>
    </row>
    <row r="2621" spans="2:31" collapsed="1">
      <c r="B2621" s="97" t="s">
        <v>174</v>
      </c>
      <c r="E2621" s="53">
        <f>+E2595+E2604+E2612</f>
        <v>1694695.0144090652</v>
      </c>
      <c r="F2621" s="167"/>
      <c r="G2621" s="48" t="str">
        <f>$G$15</f>
        <v>TOTAL</v>
      </c>
      <c r="H2621" s="53">
        <f t="shared" ref="H2621:AE2621" ca="1" si="3748">+H2595+H2604+H2612</f>
        <v>1694695.014409177</v>
      </c>
      <c r="I2621" s="53">
        <f t="shared" ca="1" si="3748"/>
        <v>-30297728.213134486</v>
      </c>
      <c r="J2621" s="53">
        <f t="shared" ref="J2621:K2621" ca="1" si="3749">+J2595+J2604+J2612</f>
        <v>-22198.044672943848</v>
      </c>
      <c r="K2621" s="53">
        <f t="shared" ca="1" si="3749"/>
        <v>-18714.976621713566</v>
      </c>
      <c r="L2621" s="53">
        <f t="shared" ca="1" si="3748"/>
        <v>11354160.400906622</v>
      </c>
      <c r="M2621" s="53">
        <f t="shared" ca="1" si="3748"/>
        <v>38435.507605634943</v>
      </c>
      <c r="N2621" s="53">
        <f t="shared" ca="1" si="3748"/>
        <v>6511.593125903144</v>
      </c>
      <c r="O2621" s="53">
        <f t="shared" ca="1" si="3748"/>
        <v>11399107.501638155</v>
      </c>
      <c r="P2621" s="53">
        <f t="shared" ca="1" si="3748"/>
        <v>3890279.379712279</v>
      </c>
      <c r="Q2621" s="53">
        <f t="shared" ca="1" si="3748"/>
        <v>1598621.8287925306</v>
      </c>
      <c r="R2621" s="53">
        <f t="shared" ca="1" si="3748"/>
        <v>101789.79980352563</v>
      </c>
      <c r="S2621" s="53">
        <f t="shared" ca="1" si="3748"/>
        <v>-9813.8658448312963</v>
      </c>
      <c r="T2621" s="53">
        <f t="shared" ca="1" si="3748"/>
        <v>5580877.142463496</v>
      </c>
      <c r="U2621" s="53">
        <f t="shared" ca="1" si="3748"/>
        <v>130413.15605087695</v>
      </c>
      <c r="V2621" s="53">
        <f t="shared" ca="1" si="3748"/>
        <v>5444082.3845168613</v>
      </c>
      <c r="W2621" s="53">
        <f t="shared" ca="1" si="3748"/>
        <v>1836539.5710284743</v>
      </c>
      <c r="X2621" s="53">
        <f t="shared" ca="1" si="3748"/>
        <v>1758871.645731051</v>
      </c>
      <c r="Y2621" s="53">
        <f t="shared" ca="1" si="3748"/>
        <v>9169906.7573272306</v>
      </c>
      <c r="Z2621" s="53">
        <f t="shared" ca="1" si="3748"/>
        <v>1752715.2284200413</v>
      </c>
      <c r="AA2621" s="53">
        <f t="shared" ca="1" si="3748"/>
        <v>13944.048172610199</v>
      </c>
      <c r="AB2621" s="53">
        <f t="shared" ca="1" si="3748"/>
        <v>1766659.2765926521</v>
      </c>
      <c r="AC2621" s="53">
        <f t="shared" ca="1" si="3748"/>
        <v>35624.390667139465</v>
      </c>
      <c r="AD2621" s="53">
        <f t="shared" ca="1" si="3748"/>
        <v>3492283.7171443729</v>
      </c>
      <c r="AE2621" s="53">
        <f t="shared" ca="1" si="3748"/>
        <v>588877.46300515614</v>
      </c>
    </row>
    <row r="2622" spans="2:31">
      <c r="F2622" s="168"/>
      <c r="H2622" s="46"/>
    </row>
    <row r="2623" spans="2:31">
      <c r="B2623" s="97" t="s">
        <v>152</v>
      </c>
      <c r="E2623" s="9"/>
      <c r="F2623" s="99"/>
      <c r="G2623" s="9"/>
      <c r="H2623" s="7"/>
      <c r="I2623" s="24"/>
      <c r="J2623" s="24"/>
      <c r="K2623" s="24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</row>
    <row r="2624" spans="2:31" hidden="1" outlineLevel="1">
      <c r="E2624" s="44"/>
      <c r="F2624" s="167" t="str">
        <f>F2631</f>
        <v>RB_GUP</v>
      </c>
      <c r="G2624" s="48" t="str">
        <f>$G$8</f>
        <v>PRODUCTION</v>
      </c>
      <c r="H2624" s="4">
        <f t="shared" ref="H2624:H2687" ca="1" si="3750">SUBTOTAL(9,I2624:AE2624)</f>
        <v>6621525.6908556325</v>
      </c>
      <c r="I2624" s="5">
        <f t="shared" ref="I2624:N2624" ca="1" si="3751">VLOOKUP(CONCATENATE($F2624," ",$G2624),AllocFactorMatrix,(I$4+1),FALSE)*$E2631</f>
        <v>3405258.1667106207</v>
      </c>
      <c r="J2624" s="47">
        <f t="shared" ca="1" si="3751"/>
        <v>761.81462610853839</v>
      </c>
      <c r="K2624" s="47">
        <f t="shared" ca="1" si="3751"/>
        <v>1333.8830905362597</v>
      </c>
      <c r="L2624" s="5">
        <f t="shared" ca="1" si="3751"/>
        <v>793654.9177854422</v>
      </c>
      <c r="M2624" s="5">
        <f t="shared" ca="1" si="3751"/>
        <v>11043.698080014014</v>
      </c>
      <c r="N2624" s="5">
        <f t="shared" ca="1" si="3751"/>
        <v>1538.096773793769</v>
      </c>
      <c r="O2624" s="5">
        <f t="shared" ref="O2624:O2631" ca="1" si="3752">SUBTOTAL(9,L2624:N2624)</f>
        <v>806236.71263924998</v>
      </c>
      <c r="P2624" s="5">
        <f ca="1">VLOOKUP(CONCATENATE($F2624," ",$G2624),AllocFactorMatrix,(P$4+1),FALSE)*$E2631</f>
        <v>472060.15823676361</v>
      </c>
      <c r="Q2624" s="5">
        <f ca="1">VLOOKUP(CONCATENATE($F2624," ",$G2624),AllocFactorMatrix,(Q$4+1),FALSE)*$E2631</f>
        <v>84715.433861877944</v>
      </c>
      <c r="R2624" s="5">
        <f ca="1">VLOOKUP(CONCATENATE($F2624," ",$G2624),AllocFactorMatrix,(R$4+1),FALSE)*$E2631</f>
        <v>17179.425481854203</v>
      </c>
      <c r="S2624" s="5">
        <f ca="1">VLOOKUP(CONCATENATE($F2624," ",$G2624),AllocFactorMatrix,(S$4+1),FALSE)*$E2631</f>
        <v>652.38091375977979</v>
      </c>
      <c r="T2624" s="5">
        <f ca="1">SUBTOTAL(9,P2624:S2624)</f>
        <v>574607.39849425561</v>
      </c>
      <c r="U2624" s="5">
        <f ca="1">VLOOKUP(CONCATENATE($F2624," ",$G2624),AllocFactorMatrix,(U$4+1),FALSE)*$E2631</f>
        <v>22388.793709218302</v>
      </c>
      <c r="V2624" s="5">
        <f ca="1">VLOOKUP(CONCATENATE($F2624," ",$G2624),AllocFactorMatrix,(V$4+1),FALSE)*$E2631</f>
        <v>302261.64347463485</v>
      </c>
      <c r="W2624" s="5">
        <f ca="1">VLOOKUP(CONCATENATE($F2624," ",$G2624),AllocFactorMatrix,(W$4+1),FALSE)*$E2631</f>
        <v>1156029.4494485997</v>
      </c>
      <c r="X2624" s="5">
        <f ca="1">VLOOKUP(CONCATENATE($F2624," ",$G2624),AllocFactorMatrix,(X$4+1),FALSE)*$E2631</f>
        <v>209425.45658259935</v>
      </c>
      <c r="Y2624" s="5">
        <f ca="1">SUBTOTAL(9,U2624:X2624)</f>
        <v>1690105.3432150523</v>
      </c>
      <c r="Z2624" s="5">
        <f ca="1">VLOOKUP(CONCATENATE($F2624," ",$G2624),AllocFactorMatrix,(Z$4+1),FALSE)*$E2631</f>
        <v>129754.78309418596</v>
      </c>
      <c r="AA2624" s="5">
        <f ca="1">VLOOKUP(CONCATENATE($F2624," ",$G2624),AllocFactorMatrix,(AA$4+1),FALSE)*$E2631</f>
        <v>2591.5358255585052</v>
      </c>
      <c r="AB2624" s="5">
        <f t="shared" ref="AB2624:AB2631" ca="1" si="3753">SUBTOTAL(9,Z2624:AA2624)</f>
        <v>132346.31891974446</v>
      </c>
      <c r="AC2624" s="5">
        <f ca="1">VLOOKUP(CONCATENATE($F2624," ",$G2624),AllocFactorMatrix,(AC$4+1),FALSE)*$E2631</f>
        <v>1711.6755067599956</v>
      </c>
      <c r="AD2624" s="5">
        <f ca="1">VLOOKUP(CONCATENATE($F2624," ",$G2624),AllocFactorMatrix,(AD$4+1),FALSE)*$E2631</f>
        <v>7604.2371652079937</v>
      </c>
      <c r="AE2624" s="5">
        <f ca="1">VLOOKUP(CONCATENATE($F2624," ",$G2624),AllocFactorMatrix,(AE$4+1),FALSE)*$E2631</f>
        <v>1560.1404880962134</v>
      </c>
    </row>
    <row r="2625" spans="4:31" hidden="1" outlineLevel="1">
      <c r="E2625" s="44"/>
      <c r="F2625" s="167" t="str">
        <f>F2631</f>
        <v>RB_GUP</v>
      </c>
      <c r="G2625" s="48" t="str">
        <f>$G$9</f>
        <v>BULKTRAN</v>
      </c>
      <c r="H2625" s="4">
        <f t="shared" ca="1" si="3750"/>
        <v>3595849.114704222</v>
      </c>
      <c r="I2625" s="5">
        <f t="shared" ref="I2625:N2625" ca="1" si="3754">VLOOKUP(CONCATENATE($F2625," ",$G2625),AllocFactorMatrix,(I$4+1),FALSE)*$E2631</f>
        <v>1849240.6638270454</v>
      </c>
      <c r="J2625" s="47">
        <f t="shared" ca="1" si="3754"/>
        <v>413.70683687661324</v>
      </c>
      <c r="K2625" s="47">
        <f t="shared" ca="1" si="3754"/>
        <v>724.37117277180664</v>
      </c>
      <c r="L2625" s="5">
        <f t="shared" ca="1" si="3754"/>
        <v>430997.84955008724</v>
      </c>
      <c r="M2625" s="5">
        <f t="shared" ca="1" si="3754"/>
        <v>5997.3295911123441</v>
      </c>
      <c r="N2625" s="5">
        <f t="shared" ca="1" si="3754"/>
        <v>835.27032599356403</v>
      </c>
      <c r="O2625" s="5">
        <f t="shared" ca="1" si="3752"/>
        <v>437830.4494671931</v>
      </c>
      <c r="P2625" s="5">
        <f ca="1">VLOOKUP(CONCATENATE($F2625," ",$G2625),AllocFactorMatrix,(P$4+1),FALSE)*$E2631</f>
        <v>256354.37833111477</v>
      </c>
      <c r="Q2625" s="5">
        <f ca="1">VLOOKUP(CONCATENATE($F2625," ",$G2625),AllocFactorMatrix,(Q$4+1),FALSE)*$E2631</f>
        <v>46005.094909577318</v>
      </c>
      <c r="R2625" s="5">
        <f ca="1">VLOOKUP(CONCATENATE($F2625," ",$G2625),AllocFactorMatrix,(R$4+1),FALSE)*$E2631</f>
        <v>9329.36377417726</v>
      </c>
      <c r="S2625" s="5">
        <f ca="1">VLOOKUP(CONCATENATE($F2625," ",$G2625),AllocFactorMatrix,(S$4+1),FALSE)*$E2631</f>
        <v>354.27837038111727</v>
      </c>
      <c r="T2625" s="5">
        <f t="shared" ref="T2625:T2631" ca="1" si="3755">SUBTOTAL(9,P2625:S2625)</f>
        <v>312043.11538525048</v>
      </c>
      <c r="U2625" s="5">
        <f ca="1">VLOOKUP(CONCATENATE($F2625," ",$G2625),AllocFactorMatrix,(U$4+1),FALSE)*$E2631</f>
        <v>12158.334468107307</v>
      </c>
      <c r="V2625" s="5">
        <f ca="1">VLOOKUP(CONCATENATE($F2625," ",$G2625),AllocFactorMatrix,(V$4+1),FALSE)*$E2631</f>
        <v>164144.53614494111</v>
      </c>
      <c r="W2625" s="5">
        <f ca="1">VLOOKUP(CONCATENATE($F2625," ",$G2625),AllocFactorMatrix,(W$4+1),FALSE)*$E2631</f>
        <v>627786.95824022416</v>
      </c>
      <c r="X2625" s="5">
        <f ca="1">VLOOKUP(CONCATENATE($F2625," ",$G2625),AllocFactorMatrix,(X$4+1),FALSE)*$E2631</f>
        <v>113729.43001475489</v>
      </c>
      <c r="Y2625" s="5">
        <f t="shared" ref="Y2625:Y2631" ca="1" si="3756">SUBTOTAL(9,U2625:X2625)</f>
        <v>917819.25886802748</v>
      </c>
      <c r="Z2625" s="5">
        <f ca="1">VLOOKUP(CONCATENATE($F2625," ",$G2625),AllocFactorMatrix,(Z$4+1),FALSE)*$E2631</f>
        <v>70463.914768497343</v>
      </c>
      <c r="AA2625" s="5">
        <f ca="1">VLOOKUP(CONCATENATE($F2625," ",$G2625),AllocFactorMatrix,(AA$4+1),FALSE)*$E2631</f>
        <v>1407.3451103464124</v>
      </c>
      <c r="AB2625" s="5">
        <f t="shared" ca="1" si="3753"/>
        <v>71871.259878843761</v>
      </c>
      <c r="AC2625" s="5">
        <f ca="1">VLOOKUP(CONCATENATE($F2625," ",$G2625),AllocFactorMatrix,(AC$4+1),FALSE)*$E2631</f>
        <v>929.53303256737684</v>
      </c>
      <c r="AD2625" s="5">
        <f ca="1">VLOOKUP(CONCATENATE($F2625," ",$G2625),AllocFactorMatrix,(AD$4+1),FALSE)*$E2631</f>
        <v>4129.5149720971276</v>
      </c>
      <c r="AE2625" s="5">
        <f ca="1">VLOOKUP(CONCATENATE($F2625," ",$G2625),AllocFactorMatrix,(AE$4+1),FALSE)*$E2631</f>
        <v>847.24126354783562</v>
      </c>
    </row>
    <row r="2626" spans="4:31" hidden="1" outlineLevel="1">
      <c r="E2626" s="44"/>
      <c r="F2626" s="167" t="str">
        <f>F2631</f>
        <v>RB_GUP</v>
      </c>
      <c r="G2626" s="48" t="str">
        <f>$G$10</f>
        <v>SUBTRAN</v>
      </c>
      <c r="H2626" s="4">
        <f t="shared" ca="1" si="3750"/>
        <v>995595.94877099944</v>
      </c>
      <c r="I2626" s="5">
        <f t="shared" ref="I2626:N2626" ca="1" si="3757">VLOOKUP(CONCATENATE($F2626," ",$G2626),AllocFactorMatrix,(I$4+1),FALSE)*$E2631</f>
        <v>508620.27539966389</v>
      </c>
      <c r="J2626" s="47">
        <f t="shared" ca="1" si="3757"/>
        <v>82.821097930369788</v>
      </c>
      <c r="K2626" s="47">
        <f t="shared" ca="1" si="3757"/>
        <v>154.14428371449421</v>
      </c>
      <c r="L2626" s="5">
        <f t="shared" ca="1" si="3757"/>
        <v>119195.85498543485</v>
      </c>
      <c r="M2626" s="5">
        <f t="shared" ca="1" si="3757"/>
        <v>1665.8566931380672</v>
      </c>
      <c r="N2626" s="5">
        <f t="shared" ca="1" si="3757"/>
        <v>301.51232146863509</v>
      </c>
      <c r="O2626" s="5">
        <f t="shared" ca="1" si="3752"/>
        <v>121163.22400004155</v>
      </c>
      <c r="P2626" s="5">
        <f ca="1">VLOOKUP(CONCATENATE($F2626," ",$G2626),AllocFactorMatrix,(P$4+1),FALSE)*$E2631</f>
        <v>68815.758614347273</v>
      </c>
      <c r="Q2626" s="5">
        <f ca="1">VLOOKUP(CONCATENATE($F2626," ",$G2626),AllocFactorMatrix,(Q$4+1),FALSE)*$E2631</f>
        <v>12384.067135718764</v>
      </c>
      <c r="R2626" s="5">
        <f ca="1">VLOOKUP(CONCATENATE($F2626," ",$G2626),AllocFactorMatrix,(R$4+1),FALSE)*$E2631</f>
        <v>3250.722141956418</v>
      </c>
      <c r="S2626" s="5">
        <f ca="1">VLOOKUP(CONCATENATE($F2626," ",$G2626),AllocFactorMatrix,(S$4+1),FALSE)*$E2631</f>
        <v>0</v>
      </c>
      <c r="T2626" s="5">
        <f t="shared" ca="1" si="3755"/>
        <v>84450.547892022456</v>
      </c>
      <c r="U2626" s="5">
        <f ca="1">VLOOKUP(CONCATENATE($F2626," ",$G2626),AllocFactorMatrix,(U$4+1),FALSE)*$E2631</f>
        <v>3106.388131035771</v>
      </c>
      <c r="V2626" s="5">
        <f ca="1">VLOOKUP(CONCATENATE($F2626," ",$G2626),AllocFactorMatrix,(V$4+1),FALSE)*$E2631</f>
        <v>43585.63767957368</v>
      </c>
      <c r="W2626" s="5">
        <f ca="1">VLOOKUP(CONCATENATE($F2626," ",$G2626),AllocFactorMatrix,(W$4+1),FALSE)*$E2631</f>
        <v>214910.81515875665</v>
      </c>
      <c r="X2626" s="5">
        <f ca="1">VLOOKUP(CONCATENATE($F2626," ",$G2626),AllocFactorMatrix,(X$4+1),FALSE)*$E2631</f>
        <v>0</v>
      </c>
      <c r="Y2626" s="5">
        <f t="shared" ca="1" si="3756"/>
        <v>261602.84096936611</v>
      </c>
      <c r="Z2626" s="5">
        <f ca="1">VLOOKUP(CONCATENATE($F2626," ",$G2626),AllocFactorMatrix,(Z$4+1),FALSE)*$E2631</f>
        <v>18891.583496680207</v>
      </c>
      <c r="AA2626" s="5">
        <f ca="1">VLOOKUP(CONCATENATE($F2626," ",$G2626),AllocFactorMatrix,(AA$4+1),FALSE)*$E2631</f>
        <v>379.31498145742563</v>
      </c>
      <c r="AB2626" s="5">
        <f t="shared" ca="1" si="3753"/>
        <v>19270.898478137631</v>
      </c>
      <c r="AC2626" s="5">
        <f ca="1">VLOOKUP(CONCATENATE($F2626," ",$G2626),AllocFactorMatrix,(AC$4+1),FALSE)*$E2631</f>
        <v>251.19665012275934</v>
      </c>
      <c r="AD2626" s="5">
        <f ca="1">VLOOKUP(CONCATENATE($F2626," ",$G2626),AllocFactorMatrix,(AD$4+1),FALSE)*$E2631</f>
        <v>0</v>
      </c>
      <c r="AE2626" s="5">
        <f ca="1">VLOOKUP(CONCATENATE($F2626," ",$G2626),AllocFactorMatrix,(AE$4+1),FALSE)*$E2631</f>
        <v>0</v>
      </c>
    </row>
    <row r="2627" spans="4:31" hidden="1" outlineLevel="1">
      <c r="E2627" s="44"/>
      <c r="F2627" s="167" t="str">
        <f>F2631</f>
        <v>RB_GUP</v>
      </c>
      <c r="G2627" s="48" t="str">
        <f>$G$11</f>
        <v>DISTPRI</v>
      </c>
      <c r="H2627" s="4">
        <f t="shared" ca="1" si="3750"/>
        <v>3983222.2504876712</v>
      </c>
      <c r="I2627" s="5">
        <f t="shared" ref="I2627:N2627" ca="1" si="3758">VLOOKUP(CONCATENATE($F2627," ",$G2627),AllocFactorMatrix,(I$4+1),FALSE)*$E2631</f>
        <v>2607813.8762446921</v>
      </c>
      <c r="J2627" s="47">
        <f t="shared" ca="1" si="3758"/>
        <v>428.20682018387186</v>
      </c>
      <c r="K2627" s="47">
        <f t="shared" ca="1" si="3758"/>
        <v>792.30527120953718</v>
      </c>
      <c r="L2627" s="5">
        <f t="shared" ca="1" si="3758"/>
        <v>610159.22686929</v>
      </c>
      <c r="M2627" s="5">
        <f t="shared" ca="1" si="3758"/>
        <v>8526.3246189860074</v>
      </c>
      <c r="N2627" s="5">
        <f t="shared" ca="1" si="3758"/>
        <v>0</v>
      </c>
      <c r="O2627" s="5">
        <f t="shared" ca="1" si="3752"/>
        <v>618685.55148827599</v>
      </c>
      <c r="P2627" s="5">
        <f ca="1">VLOOKUP(CONCATENATE($F2627," ",$G2627),AllocFactorMatrix,(P$4+1),FALSE)*$E2631</f>
        <v>353843.97739704233</v>
      </c>
      <c r="Q2627" s="5">
        <f ca="1">VLOOKUP(CONCATENATE($F2627," ",$G2627),AllocFactorMatrix,(Q$4+1),FALSE)*$E2631</f>
        <v>63672.230931976621</v>
      </c>
      <c r="R2627" s="5">
        <f ca="1">VLOOKUP(CONCATENATE($F2627," ",$G2627),AllocFactorMatrix,(R$4+1),FALSE)*$E2631</f>
        <v>0</v>
      </c>
      <c r="S2627" s="5">
        <f ca="1">VLOOKUP(CONCATENATE($F2627," ",$G2627),AllocFactorMatrix,(S$4+1),FALSE)*$E2631</f>
        <v>0</v>
      </c>
      <c r="T2627" s="5">
        <f t="shared" ca="1" si="3755"/>
        <v>417516.20832901896</v>
      </c>
      <c r="U2627" s="5">
        <f ca="1">VLOOKUP(CONCATENATE($F2627," ",$G2627),AllocFactorMatrix,(U$4+1),FALSE)*$E2631</f>
        <v>16023.2900765088</v>
      </c>
      <c r="V2627" s="5">
        <f ca="1">VLOOKUP(CONCATENATE($F2627," ",$G2627),AllocFactorMatrix,(V$4+1),FALSE)*$E2631</f>
        <v>221567.85700060232</v>
      </c>
      <c r="W2627" s="5">
        <f ca="1">VLOOKUP(CONCATENATE($F2627," ",$G2627),AllocFactorMatrix,(W$4+1),FALSE)*$E2631</f>
        <v>0</v>
      </c>
      <c r="X2627" s="5">
        <f ca="1">VLOOKUP(CONCATENATE($F2627," ",$G2627),AllocFactorMatrix,(X$4+1),FALSE)*$E2631</f>
        <v>0</v>
      </c>
      <c r="Y2627" s="5">
        <f t="shared" ca="1" si="3756"/>
        <v>237591.14707711112</v>
      </c>
      <c r="Z2627" s="5">
        <f ca="1">VLOOKUP(CONCATENATE($F2627," ",$G2627),AllocFactorMatrix,(Z$4+1),FALSE)*$E2631</f>
        <v>97164.281983716442</v>
      </c>
      <c r="AA2627" s="5">
        <f ca="1">VLOOKUP(CONCATENATE($F2627," ",$G2627),AllocFactorMatrix,(AA$4+1),FALSE)*$E2631</f>
        <v>1950.2403684234641</v>
      </c>
      <c r="AB2627" s="5">
        <f t="shared" ca="1" si="3753"/>
        <v>99114.522352139902</v>
      </c>
      <c r="AC2627" s="5">
        <f ca="1">VLOOKUP(CONCATENATE($F2627," ",$G2627),AllocFactorMatrix,(AC$4+1),FALSE)*$E2631</f>
        <v>1280.4329050395293</v>
      </c>
      <c r="AD2627" s="5">
        <f ca="1">VLOOKUP(CONCATENATE($F2627," ",$G2627),AllocFactorMatrix,(AD$4+1),FALSE)*$E2631</f>
        <v>0</v>
      </c>
      <c r="AE2627" s="5">
        <f ca="1">VLOOKUP(CONCATENATE($F2627," ",$G2627),AllocFactorMatrix,(AE$4+1),FALSE)*$E2631</f>
        <v>0</v>
      </c>
    </row>
    <row r="2628" spans="4:31" hidden="1" outlineLevel="1">
      <c r="E2628" s="44"/>
      <c r="F2628" s="167" t="str">
        <f>F2631</f>
        <v>RB_GUP</v>
      </c>
      <c r="G2628" s="48" t="str">
        <f>$G$12</f>
        <v>DISTSEC</v>
      </c>
      <c r="H2628" s="4">
        <f t="shared" ca="1" si="3750"/>
        <v>1909503.0910611099</v>
      </c>
      <c r="I2628" s="5">
        <f t="shared" ref="I2628:N2628" ca="1" si="3759">VLOOKUP(CONCATENATE($F2628," ",$G2628),AllocFactorMatrix,(I$4+1),FALSE)*$E2631</f>
        <v>1416700.7590529234</v>
      </c>
      <c r="J2628" s="47">
        <f t="shared" ca="1" si="3759"/>
        <v>351.19281612394212</v>
      </c>
      <c r="K2628" s="47">
        <f t="shared" ca="1" si="3759"/>
        <v>454.89148230227141</v>
      </c>
      <c r="L2628" s="5">
        <f t="shared" ca="1" si="3759"/>
        <v>285559.85632635385</v>
      </c>
      <c r="M2628" s="5">
        <f t="shared" ca="1" si="3759"/>
        <v>0</v>
      </c>
      <c r="N2628" s="5">
        <f t="shared" ca="1" si="3759"/>
        <v>0</v>
      </c>
      <c r="O2628" s="5">
        <f t="shared" ca="1" si="3752"/>
        <v>285559.85632635385</v>
      </c>
      <c r="P2628" s="5">
        <f ca="1">VLOOKUP(CONCATENATE($F2628," ",$G2628),AllocFactorMatrix,(P$4+1),FALSE)*$E2631</f>
        <v>142549.71712426111</v>
      </c>
      <c r="Q2628" s="5">
        <f ca="1">VLOOKUP(CONCATENATE($F2628," ",$G2628),AllocFactorMatrix,(Q$4+1),FALSE)*$E2631</f>
        <v>0</v>
      </c>
      <c r="R2628" s="5">
        <f ca="1">VLOOKUP(CONCATENATE($F2628," ",$G2628),AllocFactorMatrix,(R$4+1),FALSE)*$E2631</f>
        <v>0</v>
      </c>
      <c r="S2628" s="5">
        <f ca="1">VLOOKUP(CONCATENATE($F2628," ",$G2628),AllocFactorMatrix,(S$4+1),FALSE)*$E2631</f>
        <v>0</v>
      </c>
      <c r="T2628" s="5">
        <f t="shared" ca="1" si="3755"/>
        <v>142549.71712426111</v>
      </c>
      <c r="U2628" s="5">
        <f ca="1">VLOOKUP(CONCATENATE($F2628," ",$G2628),AllocFactorMatrix,(U$4+1),FALSE)*$E2631</f>
        <v>5338.4073348603952</v>
      </c>
      <c r="V2628" s="5">
        <f ca="1">VLOOKUP(CONCATENATE($F2628," ",$G2628),AllocFactorMatrix,(V$4+1),FALSE)*$E2631</f>
        <v>0</v>
      </c>
      <c r="W2628" s="5">
        <f ca="1">VLOOKUP(CONCATENATE($F2628," ",$G2628),AllocFactorMatrix,(W$4+1),FALSE)*$E2631</f>
        <v>0</v>
      </c>
      <c r="X2628" s="5">
        <f ca="1">VLOOKUP(CONCATENATE($F2628," ",$G2628),AllocFactorMatrix,(X$4+1),FALSE)*$E2631</f>
        <v>0</v>
      </c>
      <c r="Y2628" s="5">
        <f t="shared" ca="1" si="3756"/>
        <v>5338.4073348603952</v>
      </c>
      <c r="Z2628" s="5">
        <f ca="1">VLOOKUP(CONCATENATE($F2628," ",$G2628),AllocFactorMatrix,(Z$4+1),FALSE)*$E2631</f>
        <v>40344.311738899632</v>
      </c>
      <c r="AA2628" s="5">
        <f ca="1">VLOOKUP(CONCATENATE($F2628," ",$G2628),AllocFactorMatrix,(AA$4+1),FALSE)*$E2631</f>
        <v>0</v>
      </c>
      <c r="AB2628" s="5">
        <f t="shared" ca="1" si="3753"/>
        <v>40344.311738899632</v>
      </c>
      <c r="AC2628" s="5">
        <f ca="1">VLOOKUP(CONCATENATE($F2628," ",$G2628),AllocFactorMatrix,(AC$4+1),FALSE)*$E2631</f>
        <v>477.01386442031503</v>
      </c>
      <c r="AD2628" s="5">
        <f ca="1">VLOOKUP(CONCATENATE($F2628," ",$G2628),AllocFactorMatrix,(AD$4+1),FALSE)*$E2631</f>
        <v>14682.34848196906</v>
      </c>
      <c r="AE2628" s="5">
        <f ca="1">VLOOKUP(CONCATENATE($F2628," ",$G2628),AllocFactorMatrix,(AE$4+1),FALSE)*$E2631</f>
        <v>3044.5928389957503</v>
      </c>
    </row>
    <row r="2629" spans="4:31" hidden="1" outlineLevel="1">
      <c r="E2629" s="44"/>
      <c r="F2629" s="167" t="str">
        <f>F2631</f>
        <v>RB_GUP</v>
      </c>
      <c r="G2629" s="48" t="str">
        <f>$G$13</f>
        <v>ENERGY</v>
      </c>
      <c r="H2629" s="4">
        <f t="shared" ca="1" si="3750"/>
        <v>123622.41016086252</v>
      </c>
      <c r="I2629" s="5">
        <f t="shared" ref="I2629:N2629" ca="1" si="3760">VLOOKUP(CONCATENATE($F2629," ",$G2629),AllocFactorMatrix,(I$4+1),FALSE)*$E2631</f>
        <v>48364.004681598512</v>
      </c>
      <c r="J2629" s="47">
        <f t="shared" ca="1" si="3760"/>
        <v>7.7395639485541059</v>
      </c>
      <c r="K2629" s="47">
        <f t="shared" ca="1" si="3760"/>
        <v>22.31626308345529</v>
      </c>
      <c r="L2629" s="5">
        <f t="shared" ca="1" si="3760"/>
        <v>13945.943776456852</v>
      </c>
      <c r="M2629" s="5">
        <f t="shared" ca="1" si="3760"/>
        <v>194.50441719954614</v>
      </c>
      <c r="N2629" s="5">
        <f t="shared" ca="1" si="3760"/>
        <v>27.191552679795997</v>
      </c>
      <c r="O2629" s="5">
        <f t="shared" ca="1" si="3752"/>
        <v>14167.639746336195</v>
      </c>
      <c r="P2629" s="5">
        <f ca="1">VLOOKUP(CONCATENATE($F2629," ",$G2629),AllocFactorMatrix,(P$4+1),FALSE)*$E2631</f>
        <v>9041.2611563354803</v>
      </c>
      <c r="Q2629" s="5">
        <f ca="1">VLOOKUP(CONCATENATE($F2629," ",$G2629),AllocFactorMatrix,(Q$4+1),FALSE)*$E2631</f>
        <v>1614.7547043242246</v>
      </c>
      <c r="R2629" s="5">
        <f ca="1">VLOOKUP(CONCATENATE($F2629," ",$G2629),AllocFactorMatrix,(R$4+1),FALSE)*$E2631</f>
        <v>328.8231926059417</v>
      </c>
      <c r="S2629" s="5">
        <f ca="1">VLOOKUP(CONCATENATE($F2629," ",$G2629),AllocFactorMatrix,(S$4+1),FALSE)*$E2631</f>
        <v>12.419763268397059</v>
      </c>
      <c r="T2629" s="5">
        <f t="shared" ca="1" si="3755"/>
        <v>10997.258816534044</v>
      </c>
      <c r="U2629" s="5">
        <f ca="1">VLOOKUP(CONCATENATE($F2629," ",$G2629),AllocFactorMatrix,(U$4+1),FALSE)*$E2631</f>
        <v>474.1797905308278</v>
      </c>
      <c r="V2629" s="5">
        <f ca="1">VLOOKUP(CONCATENATE($F2629," ",$G2629),AllocFactorMatrix,(V$4+1),FALSE)*$E2631</f>
        <v>7496.8726463424182</v>
      </c>
      <c r="W2629" s="5">
        <f ca="1">VLOOKUP(CONCATENATE($F2629," ",$G2629),AllocFactorMatrix,(W$4+1),FALSE)*$E2631</f>
        <v>32242.829095888574</v>
      </c>
      <c r="X2629" s="5">
        <f ca="1">VLOOKUP(CONCATENATE($F2629," ",$G2629),AllocFactorMatrix,(X$4+1),FALSE)*$E2631</f>
        <v>6065.2129209367122</v>
      </c>
      <c r="Y2629" s="5">
        <f t="shared" ca="1" si="3756"/>
        <v>46279.094453698533</v>
      </c>
      <c r="Z2629" s="5">
        <f ca="1">VLOOKUP(CONCATENATE($F2629," ",$G2629),AllocFactorMatrix,(Z$4+1),FALSE)*$E2631</f>
        <v>2487.1575841170916</v>
      </c>
      <c r="AA2629" s="5">
        <f ca="1">VLOOKUP(CONCATENATE($F2629," ",$G2629),AllocFactorMatrix,(AA$4+1),FALSE)*$E2631</f>
        <v>49.904320795009419</v>
      </c>
      <c r="AB2629" s="5">
        <f t="shared" ca="1" si="3753"/>
        <v>2537.061904912101</v>
      </c>
      <c r="AC2629" s="5">
        <f ca="1">VLOOKUP(CONCATENATE($F2629," ",$G2629),AllocFactorMatrix,(AC$4+1),FALSE)*$E2631</f>
        <v>44.514868146978969</v>
      </c>
      <c r="AD2629" s="5">
        <f ca="1">VLOOKUP(CONCATENATE($F2629," ",$G2629),AllocFactorMatrix,(AD$4+1),FALSE)*$E2631</f>
        <v>997.11780100316889</v>
      </c>
      <c r="AE2629" s="5">
        <f ca="1">VLOOKUP(CONCATENATE($F2629," ",$G2629),AllocFactorMatrix,(AE$4+1),FALSE)*$E2631</f>
        <v>205.66206160097087</v>
      </c>
    </row>
    <row r="2630" spans="4:31" hidden="1" outlineLevel="1">
      <c r="E2630" s="44"/>
      <c r="F2630" s="167" t="str">
        <f>F2631</f>
        <v>RB_GUP</v>
      </c>
      <c r="G2630" s="48" t="str">
        <f>$G$14</f>
        <v>CUSTOMER</v>
      </c>
      <c r="H2630" s="4">
        <f t="shared" ca="1" si="3750"/>
        <v>899936.49395950814</v>
      </c>
      <c r="I2630" s="5">
        <f t="shared" ref="I2630:N2630" ca="1" si="3761">VLOOKUP(CONCATENATE($F2630," ",$G2630),AllocFactorMatrix,(I$4+1),FALSE)*$E2631</f>
        <v>445654.16786608216</v>
      </c>
      <c r="J2630" s="47">
        <f t="shared" ca="1" si="3761"/>
        <v>89.929746867622512</v>
      </c>
      <c r="K2630" s="47">
        <f t="shared" ca="1" si="3761"/>
        <v>47.662261744292124</v>
      </c>
      <c r="L2630" s="5">
        <f t="shared" ca="1" si="3761"/>
        <v>142032.0657920384</v>
      </c>
      <c r="M2630" s="5">
        <f t="shared" ca="1" si="3761"/>
        <v>9068.1887758580506</v>
      </c>
      <c r="N2630" s="5">
        <f t="shared" ca="1" si="3761"/>
        <v>1525.1486851029408</v>
      </c>
      <c r="O2630" s="5">
        <f t="shared" ca="1" si="3752"/>
        <v>152625.40325299939</v>
      </c>
      <c r="P2630" s="5">
        <f ca="1">VLOOKUP(CONCATENATE($F2630," ",$G2630),AllocFactorMatrix,(P$4+1),FALSE)*$E2631</f>
        <v>11061.295735665715</v>
      </c>
      <c r="Q2630" s="5">
        <f ca="1">VLOOKUP(CONCATENATE($F2630," ",$G2630),AllocFactorMatrix,(Q$4+1),FALSE)*$E2631</f>
        <v>3201.5611838024715</v>
      </c>
      <c r="R2630" s="5">
        <f ca="1">VLOOKUP(CONCATENATE($F2630," ",$G2630),AllocFactorMatrix,(R$4+1),FALSE)*$E2631</f>
        <v>3750.2695086354788</v>
      </c>
      <c r="S2630" s="5">
        <f ca="1">VLOOKUP(CONCATENATE($F2630," ",$G2630),AllocFactorMatrix,(S$4+1),FALSE)*$E2631</f>
        <v>468.58701248465599</v>
      </c>
      <c r="T2630" s="5">
        <f t="shared" ca="1" si="3755"/>
        <v>18481.713440588323</v>
      </c>
      <c r="U2630" s="5">
        <f ca="1">VLOOKUP(CONCATENATE($F2630," ",$G2630),AllocFactorMatrix,(U$4+1),FALSE)*$E2631</f>
        <v>73.336846916764159</v>
      </c>
      <c r="V2630" s="5">
        <f ca="1">VLOOKUP(CONCATENATE($F2630," ",$G2630),AllocFactorMatrix,(V$4+1),FALSE)*$E2631</f>
        <v>2272.3777538887271</v>
      </c>
      <c r="W2630" s="5">
        <f ca="1">VLOOKUP(CONCATENATE($F2630," ",$G2630),AllocFactorMatrix,(W$4+1),FALSE)*$E2631</f>
        <v>6303.868766065495</v>
      </c>
      <c r="X2630" s="5">
        <f ca="1">VLOOKUP(CONCATENATE($F2630," ",$G2630),AllocFactorMatrix,(X$4+1),FALSE)*$E2631</f>
        <v>1874.4134329915319</v>
      </c>
      <c r="Y2630" s="5">
        <f t="shared" ca="1" si="3756"/>
        <v>10523.996799862518</v>
      </c>
      <c r="Z2630" s="5">
        <f ca="1">VLOOKUP(CONCATENATE($F2630," ",$G2630),AllocFactorMatrix,(Z$4+1),FALSE)*$E2631</f>
        <v>2238.2622418889473</v>
      </c>
      <c r="AA2630" s="5">
        <f ca="1">VLOOKUP(CONCATENATE($F2630," ",$G2630),AllocFactorMatrix,(AA$4+1),FALSE)*$E2631</f>
        <v>41.911233510146396</v>
      </c>
      <c r="AB2630" s="5">
        <f t="shared" ca="1" si="3753"/>
        <v>2280.1734753990936</v>
      </c>
      <c r="AC2630" s="5">
        <f ca="1">VLOOKUP(CONCATENATE($F2630," ",$G2630),AllocFactorMatrix,(AC$4+1),FALSE)*$E2631</f>
        <v>216.52611627656094</v>
      </c>
      <c r="AD2630" s="5">
        <f ca="1">VLOOKUP(CONCATENATE($F2630," ",$G2630),AllocFactorMatrix,(AD$4+1),FALSE)*$E2631</f>
        <v>237949.65862936451</v>
      </c>
      <c r="AE2630" s="5">
        <f ca="1">VLOOKUP(CONCATENATE($F2630," ",$G2630),AllocFactorMatrix,(AE$4+1),FALSE)*$E2631</f>
        <v>32067.262370323777</v>
      </c>
    </row>
    <row r="2631" spans="4:31" collapsed="1">
      <c r="D2631" s="48" t="s">
        <v>231</v>
      </c>
      <c r="E2631" s="38">
        <v>18129255</v>
      </c>
      <c r="F2631" s="88" t="s">
        <v>71</v>
      </c>
      <c r="G2631" s="48" t="str">
        <f>$G$15</f>
        <v>TOTAL</v>
      </c>
      <c r="H2631" s="4">
        <f t="shared" ca="1" si="3750"/>
        <v>18129255.000000004</v>
      </c>
      <c r="I2631" s="5">
        <f t="shared" ref="I2631:N2631" ca="1" si="3762">VLOOKUP(CONCATENATE($F2631," ",$G2631),AllocFactorMatrix,(I$4+1),FALSE)*$E2631</f>
        <v>10281651.913782625</v>
      </c>
      <c r="J2631" s="47">
        <f t="shared" ca="1" si="3762"/>
        <v>2135.4115080395118</v>
      </c>
      <c r="K2631" s="47">
        <f t="shared" ca="1" si="3762"/>
        <v>3529.5738253621162</v>
      </c>
      <c r="L2631" s="5">
        <f t="shared" ca="1" si="3762"/>
        <v>2395545.7150851036</v>
      </c>
      <c r="M2631" s="5">
        <f t="shared" ca="1" si="3762"/>
        <v>36495.902176308031</v>
      </c>
      <c r="N2631" s="5">
        <f t="shared" ca="1" si="3762"/>
        <v>4227.2196590387048</v>
      </c>
      <c r="O2631" s="5">
        <f t="shared" ca="1" si="3752"/>
        <v>2436268.8369204504</v>
      </c>
      <c r="P2631" s="5">
        <f ca="1">VLOOKUP(CONCATENATE($F2631," ",$G2631),AllocFactorMatrix,(P$4+1),FALSE)*$E2631</f>
        <v>1313726.5465955301</v>
      </c>
      <c r="Q2631" s="5">
        <f ca="1">VLOOKUP(CONCATENATE($F2631," ",$G2631),AllocFactorMatrix,(Q$4+1),FALSE)*$E2631</f>
        <v>211593.14272727736</v>
      </c>
      <c r="R2631" s="5">
        <f ca="1">VLOOKUP(CONCATENATE($F2631," ",$G2631),AllocFactorMatrix,(R$4+1),FALSE)*$E2631</f>
        <v>33838.604099229298</v>
      </c>
      <c r="S2631" s="5">
        <f ca="1">VLOOKUP(CONCATENATE($F2631," ",$G2631),AllocFactorMatrix,(S$4+1),FALSE)*$E2631</f>
        <v>1487.6660598939502</v>
      </c>
      <c r="T2631" s="5">
        <f t="shared" ca="1" si="3755"/>
        <v>1560645.9594819306</v>
      </c>
      <c r="U2631" s="5">
        <f ca="1">VLOOKUP(CONCATENATE($F2631," ",$G2631),AllocFactorMatrix,(U$4+1),FALSE)*$E2631</f>
        <v>59562.730357178159</v>
      </c>
      <c r="V2631" s="5">
        <f ca="1">VLOOKUP(CONCATENATE($F2631," ",$G2631),AllocFactorMatrix,(V$4+1),FALSE)*$E2631</f>
        <v>741328.92469998309</v>
      </c>
      <c r="W2631" s="5">
        <f ca="1">VLOOKUP(CONCATENATE($F2631," ",$G2631),AllocFactorMatrix,(W$4+1),FALSE)*$E2631</f>
        <v>2037273.9207095343</v>
      </c>
      <c r="X2631" s="5">
        <f ca="1">VLOOKUP(CONCATENATE($F2631," ",$G2631),AllocFactorMatrix,(X$4+1),FALSE)*$E2631</f>
        <v>331094.51295128249</v>
      </c>
      <c r="Y2631" s="5">
        <f t="shared" ca="1" si="3756"/>
        <v>3169260.088717978</v>
      </c>
      <c r="Z2631" s="5">
        <f ca="1">VLOOKUP(CONCATENATE($F2631," ",$G2631),AllocFactorMatrix,(Z$4+1),FALSE)*$E2631</f>
        <v>361344.2949079856</v>
      </c>
      <c r="AA2631" s="5">
        <f ca="1">VLOOKUP(CONCATENATE($F2631," ",$G2631),AllocFactorMatrix,(AA$4+1),FALSE)*$E2631</f>
        <v>6420.2518400909621</v>
      </c>
      <c r="AB2631" s="5">
        <f t="shared" ca="1" si="3753"/>
        <v>367764.54674807657</v>
      </c>
      <c r="AC2631" s="5">
        <f ca="1">VLOOKUP(CONCATENATE($F2631," ",$G2631),AllocFactorMatrix,(AC$4+1),FALSE)*$E2631</f>
        <v>4910.8929433335152</v>
      </c>
      <c r="AD2631" s="5">
        <f ca="1">VLOOKUP(CONCATENATE($F2631," ",$G2631),AllocFactorMatrix,(AD$4+1),FALSE)*$E2631</f>
        <v>265362.87704964186</v>
      </c>
      <c r="AE2631" s="5">
        <f ca="1">VLOOKUP(CONCATENATE($F2631," ",$G2631),AllocFactorMatrix,(AE$4+1),FALSE)*$E2631</f>
        <v>37724.899022564547</v>
      </c>
    </row>
    <row r="2632" spans="4:31" hidden="1" outlineLevel="1">
      <c r="E2632" s="44"/>
      <c r="F2632" s="167" t="str">
        <f>F2639</f>
        <v>BULK_TRANS</v>
      </c>
      <c r="G2632" s="48" t="str">
        <f>$G$8</f>
        <v>PRODUCTION</v>
      </c>
      <c r="H2632" s="4">
        <f t="shared" si="3750"/>
        <v>0</v>
      </c>
      <c r="I2632" s="5">
        <f t="shared" ref="I2632:N2632" si="3763">VLOOKUP(CONCATENATE($F2632," ",$G2632),AllocFactorMatrix,(I$4+1),FALSE)*$E2639</f>
        <v>0</v>
      </c>
      <c r="J2632" s="47">
        <f t="shared" si="3763"/>
        <v>0</v>
      </c>
      <c r="K2632" s="47">
        <f t="shared" si="3763"/>
        <v>0</v>
      </c>
      <c r="L2632" s="5">
        <f t="shared" si="3763"/>
        <v>0</v>
      </c>
      <c r="M2632" s="5">
        <f t="shared" si="3763"/>
        <v>0</v>
      </c>
      <c r="N2632" s="5">
        <f t="shared" si="3763"/>
        <v>0</v>
      </c>
      <c r="O2632" s="5">
        <f t="shared" ref="O2632:O2639" si="3764">SUBTOTAL(9,L2632:N2632)</f>
        <v>0</v>
      </c>
      <c r="P2632" s="5">
        <f>VLOOKUP(CONCATENATE($F2632," ",$G2632),AllocFactorMatrix,(P$4+1),FALSE)*$E2639</f>
        <v>0</v>
      </c>
      <c r="Q2632" s="5">
        <f>VLOOKUP(CONCATENATE($F2632," ",$G2632),AllocFactorMatrix,(Q$4+1),FALSE)*$E2639</f>
        <v>0</v>
      </c>
      <c r="R2632" s="5">
        <f>VLOOKUP(CONCATENATE($F2632," ",$G2632),AllocFactorMatrix,(R$4+1),FALSE)*$E2639</f>
        <v>0</v>
      </c>
      <c r="S2632" s="5">
        <f>VLOOKUP(CONCATENATE($F2632," ",$G2632),AllocFactorMatrix,(S$4+1),FALSE)*$E2639</f>
        <v>0</v>
      </c>
      <c r="T2632" s="5">
        <f>SUBTOTAL(9,P2632:S2632)</f>
        <v>0</v>
      </c>
      <c r="U2632" s="5">
        <f>VLOOKUP(CONCATENATE($F2632," ",$G2632),AllocFactorMatrix,(U$4+1),FALSE)*$E2639</f>
        <v>0</v>
      </c>
      <c r="V2632" s="5">
        <f>VLOOKUP(CONCATENATE($F2632," ",$G2632),AllocFactorMatrix,(V$4+1),FALSE)*$E2639</f>
        <v>0</v>
      </c>
      <c r="W2632" s="5">
        <f>VLOOKUP(CONCATENATE($F2632," ",$G2632),AllocFactorMatrix,(W$4+1),FALSE)*$E2639</f>
        <v>0</v>
      </c>
      <c r="X2632" s="5">
        <f>VLOOKUP(CONCATENATE($F2632," ",$G2632),AllocFactorMatrix,(X$4+1),FALSE)*$E2639</f>
        <v>0</v>
      </c>
      <c r="Y2632" s="5">
        <f>SUBTOTAL(9,U2632:X2632)</f>
        <v>0</v>
      </c>
      <c r="Z2632" s="5">
        <f>VLOOKUP(CONCATENATE($F2632," ",$G2632),AllocFactorMatrix,(Z$4+1),FALSE)*$E2639</f>
        <v>0</v>
      </c>
      <c r="AA2632" s="5">
        <f>VLOOKUP(CONCATENATE($F2632," ",$G2632),AllocFactorMatrix,(AA$4+1),FALSE)*$E2639</f>
        <v>0</v>
      </c>
      <c r="AB2632" s="5">
        <f t="shared" ref="AB2632:AB2639" si="3765">SUBTOTAL(9,Z2632:AA2632)</f>
        <v>0</v>
      </c>
      <c r="AC2632" s="5">
        <f>VLOOKUP(CONCATENATE($F2632," ",$G2632),AllocFactorMatrix,(AC$4+1),FALSE)*$E2639</f>
        <v>0</v>
      </c>
      <c r="AD2632" s="5">
        <f>VLOOKUP(CONCATENATE($F2632," ",$G2632),AllocFactorMatrix,(AD$4+1),FALSE)*$E2639</f>
        <v>0</v>
      </c>
      <c r="AE2632" s="5">
        <f>VLOOKUP(CONCATENATE($F2632," ",$G2632),AllocFactorMatrix,(AE$4+1),FALSE)*$E2639</f>
        <v>0</v>
      </c>
    </row>
    <row r="2633" spans="4:31" hidden="1" outlineLevel="1">
      <c r="E2633" s="44"/>
      <c r="F2633" s="167" t="str">
        <f>F2639</f>
        <v>BULK_TRANS</v>
      </c>
      <c r="G2633" s="48" t="str">
        <f>$G$9</f>
        <v>BULKTRAN</v>
      </c>
      <c r="H2633" s="4">
        <f t="shared" si="3750"/>
        <v>0</v>
      </c>
      <c r="I2633" s="5">
        <f t="shared" ref="I2633:N2633" si="3766">VLOOKUP(CONCATENATE($F2633," ",$G2633),AllocFactorMatrix,(I$4+1),FALSE)*$E2639</f>
        <v>0</v>
      </c>
      <c r="J2633" s="47">
        <f t="shared" si="3766"/>
        <v>0</v>
      </c>
      <c r="K2633" s="47">
        <f t="shared" si="3766"/>
        <v>0</v>
      </c>
      <c r="L2633" s="5">
        <f t="shared" si="3766"/>
        <v>0</v>
      </c>
      <c r="M2633" s="5">
        <f t="shared" si="3766"/>
        <v>0</v>
      </c>
      <c r="N2633" s="5">
        <f t="shared" si="3766"/>
        <v>0</v>
      </c>
      <c r="O2633" s="5">
        <f t="shared" si="3764"/>
        <v>0</v>
      </c>
      <c r="P2633" s="5">
        <f>VLOOKUP(CONCATENATE($F2633," ",$G2633),AllocFactorMatrix,(P$4+1),FALSE)*$E2639</f>
        <v>0</v>
      </c>
      <c r="Q2633" s="5">
        <f>VLOOKUP(CONCATENATE($F2633," ",$G2633),AllocFactorMatrix,(Q$4+1),FALSE)*$E2639</f>
        <v>0</v>
      </c>
      <c r="R2633" s="5">
        <f>VLOOKUP(CONCATENATE($F2633," ",$G2633),AllocFactorMatrix,(R$4+1),FALSE)*$E2639</f>
        <v>0</v>
      </c>
      <c r="S2633" s="5">
        <f>VLOOKUP(CONCATENATE($F2633," ",$G2633),AllocFactorMatrix,(S$4+1),FALSE)*$E2639</f>
        <v>0</v>
      </c>
      <c r="T2633" s="5">
        <f t="shared" ref="T2633:T2639" si="3767">SUBTOTAL(9,P2633:S2633)</f>
        <v>0</v>
      </c>
      <c r="U2633" s="5">
        <f>VLOOKUP(CONCATENATE($F2633," ",$G2633),AllocFactorMatrix,(U$4+1),FALSE)*$E2639</f>
        <v>0</v>
      </c>
      <c r="V2633" s="5">
        <f>VLOOKUP(CONCATENATE($F2633," ",$G2633),AllocFactorMatrix,(V$4+1),FALSE)*$E2639</f>
        <v>0</v>
      </c>
      <c r="W2633" s="5">
        <f>VLOOKUP(CONCATENATE($F2633," ",$G2633),AllocFactorMatrix,(W$4+1),FALSE)*$E2639</f>
        <v>0</v>
      </c>
      <c r="X2633" s="5">
        <f>VLOOKUP(CONCATENATE($F2633," ",$G2633),AllocFactorMatrix,(X$4+1),FALSE)*$E2639</f>
        <v>0</v>
      </c>
      <c r="Y2633" s="5">
        <f t="shared" ref="Y2633:Y2639" si="3768">SUBTOTAL(9,U2633:X2633)</f>
        <v>0</v>
      </c>
      <c r="Z2633" s="5">
        <f>VLOOKUP(CONCATENATE($F2633," ",$G2633),AllocFactorMatrix,(Z$4+1),FALSE)*$E2639</f>
        <v>0</v>
      </c>
      <c r="AA2633" s="5">
        <f>VLOOKUP(CONCATENATE($F2633," ",$G2633),AllocFactorMatrix,(AA$4+1),FALSE)*$E2639</f>
        <v>0</v>
      </c>
      <c r="AB2633" s="5">
        <f t="shared" si="3765"/>
        <v>0</v>
      </c>
      <c r="AC2633" s="5">
        <f>VLOOKUP(CONCATENATE($F2633," ",$G2633),AllocFactorMatrix,(AC$4+1),FALSE)*$E2639</f>
        <v>0</v>
      </c>
      <c r="AD2633" s="5">
        <f>VLOOKUP(CONCATENATE($F2633," ",$G2633),AllocFactorMatrix,(AD$4+1),FALSE)*$E2639</f>
        <v>0</v>
      </c>
      <c r="AE2633" s="5">
        <f>VLOOKUP(CONCATENATE($F2633," ",$G2633),AllocFactorMatrix,(AE$4+1),FALSE)*$E2639</f>
        <v>0</v>
      </c>
    </row>
    <row r="2634" spans="4:31" hidden="1" outlineLevel="1">
      <c r="E2634" s="44"/>
      <c r="F2634" s="167" t="str">
        <f>F2639</f>
        <v>BULK_TRANS</v>
      </c>
      <c r="G2634" s="48" t="str">
        <f>$G$10</f>
        <v>SUBTRAN</v>
      </c>
      <c r="H2634" s="4">
        <f t="shared" si="3750"/>
        <v>0</v>
      </c>
      <c r="I2634" s="5">
        <f t="shared" ref="I2634:N2634" si="3769">VLOOKUP(CONCATENATE($F2634," ",$G2634),AllocFactorMatrix,(I$4+1),FALSE)*$E2639</f>
        <v>0</v>
      </c>
      <c r="J2634" s="47">
        <f t="shared" si="3769"/>
        <v>0</v>
      </c>
      <c r="K2634" s="47">
        <f t="shared" si="3769"/>
        <v>0</v>
      </c>
      <c r="L2634" s="5">
        <f t="shared" si="3769"/>
        <v>0</v>
      </c>
      <c r="M2634" s="5">
        <f t="shared" si="3769"/>
        <v>0</v>
      </c>
      <c r="N2634" s="5">
        <f t="shared" si="3769"/>
        <v>0</v>
      </c>
      <c r="O2634" s="5">
        <f t="shared" si="3764"/>
        <v>0</v>
      </c>
      <c r="P2634" s="5">
        <f>VLOOKUP(CONCATENATE($F2634," ",$G2634),AllocFactorMatrix,(P$4+1),FALSE)*$E2639</f>
        <v>0</v>
      </c>
      <c r="Q2634" s="5">
        <f>VLOOKUP(CONCATENATE($F2634," ",$G2634),AllocFactorMatrix,(Q$4+1),FALSE)*$E2639</f>
        <v>0</v>
      </c>
      <c r="R2634" s="5">
        <f>VLOOKUP(CONCATENATE($F2634," ",$G2634),AllocFactorMatrix,(R$4+1),FALSE)*$E2639</f>
        <v>0</v>
      </c>
      <c r="S2634" s="5">
        <f>VLOOKUP(CONCATENATE($F2634," ",$G2634),AllocFactorMatrix,(S$4+1),FALSE)*$E2639</f>
        <v>0</v>
      </c>
      <c r="T2634" s="5">
        <f t="shared" si="3767"/>
        <v>0</v>
      </c>
      <c r="U2634" s="5">
        <f>VLOOKUP(CONCATENATE($F2634," ",$G2634),AllocFactorMatrix,(U$4+1),FALSE)*$E2639</f>
        <v>0</v>
      </c>
      <c r="V2634" s="5">
        <f>VLOOKUP(CONCATENATE($F2634," ",$G2634),AllocFactorMatrix,(V$4+1),FALSE)*$E2639</f>
        <v>0</v>
      </c>
      <c r="W2634" s="5">
        <f>VLOOKUP(CONCATENATE($F2634," ",$G2634),AllocFactorMatrix,(W$4+1),FALSE)*$E2639</f>
        <v>0</v>
      </c>
      <c r="X2634" s="5">
        <f>VLOOKUP(CONCATENATE($F2634," ",$G2634),AllocFactorMatrix,(X$4+1),FALSE)*$E2639</f>
        <v>0</v>
      </c>
      <c r="Y2634" s="5">
        <f t="shared" si="3768"/>
        <v>0</v>
      </c>
      <c r="Z2634" s="5">
        <f>VLOOKUP(CONCATENATE($F2634," ",$G2634),AllocFactorMatrix,(Z$4+1),FALSE)*$E2639</f>
        <v>0</v>
      </c>
      <c r="AA2634" s="5">
        <f>VLOOKUP(CONCATENATE($F2634," ",$G2634),AllocFactorMatrix,(AA$4+1),FALSE)*$E2639</f>
        <v>0</v>
      </c>
      <c r="AB2634" s="5">
        <f t="shared" si="3765"/>
        <v>0</v>
      </c>
      <c r="AC2634" s="5">
        <f>VLOOKUP(CONCATENATE($F2634," ",$G2634),AllocFactorMatrix,(AC$4+1),FALSE)*$E2639</f>
        <v>0</v>
      </c>
      <c r="AD2634" s="5">
        <f>VLOOKUP(CONCATENATE($F2634," ",$G2634),AllocFactorMatrix,(AD$4+1),FALSE)*$E2639</f>
        <v>0</v>
      </c>
      <c r="AE2634" s="5">
        <f>VLOOKUP(CONCATENATE($F2634," ",$G2634),AllocFactorMatrix,(AE$4+1),FALSE)*$E2639</f>
        <v>0</v>
      </c>
    </row>
    <row r="2635" spans="4:31" hidden="1" outlineLevel="1">
      <c r="E2635" s="44"/>
      <c r="F2635" s="167" t="str">
        <f>F2639</f>
        <v>BULK_TRANS</v>
      </c>
      <c r="G2635" s="48" t="str">
        <f>$G$11</f>
        <v>DISTPRI</v>
      </c>
      <c r="H2635" s="4">
        <f t="shared" si="3750"/>
        <v>0</v>
      </c>
      <c r="I2635" s="5">
        <f t="shared" ref="I2635:N2635" si="3770">VLOOKUP(CONCATENATE($F2635," ",$G2635),AllocFactorMatrix,(I$4+1),FALSE)*$E2639</f>
        <v>0</v>
      </c>
      <c r="J2635" s="47">
        <f t="shared" si="3770"/>
        <v>0</v>
      </c>
      <c r="K2635" s="47">
        <f t="shared" si="3770"/>
        <v>0</v>
      </c>
      <c r="L2635" s="5">
        <f t="shared" si="3770"/>
        <v>0</v>
      </c>
      <c r="M2635" s="5">
        <f t="shared" si="3770"/>
        <v>0</v>
      </c>
      <c r="N2635" s="5">
        <f t="shared" si="3770"/>
        <v>0</v>
      </c>
      <c r="O2635" s="5">
        <f t="shared" si="3764"/>
        <v>0</v>
      </c>
      <c r="P2635" s="5">
        <f>VLOOKUP(CONCATENATE($F2635," ",$G2635),AllocFactorMatrix,(P$4+1),FALSE)*$E2639</f>
        <v>0</v>
      </c>
      <c r="Q2635" s="5">
        <f>VLOOKUP(CONCATENATE($F2635," ",$G2635),AllocFactorMatrix,(Q$4+1),FALSE)*$E2639</f>
        <v>0</v>
      </c>
      <c r="R2635" s="5">
        <f>VLOOKUP(CONCATENATE($F2635," ",$G2635),AllocFactorMatrix,(R$4+1),FALSE)*$E2639</f>
        <v>0</v>
      </c>
      <c r="S2635" s="5">
        <f>VLOOKUP(CONCATENATE($F2635," ",$G2635),AllocFactorMatrix,(S$4+1),FALSE)*$E2639</f>
        <v>0</v>
      </c>
      <c r="T2635" s="5">
        <f t="shared" si="3767"/>
        <v>0</v>
      </c>
      <c r="U2635" s="5">
        <f>VLOOKUP(CONCATENATE($F2635," ",$G2635),AllocFactorMatrix,(U$4+1),FALSE)*$E2639</f>
        <v>0</v>
      </c>
      <c r="V2635" s="5">
        <f>VLOOKUP(CONCATENATE($F2635," ",$G2635),AllocFactorMatrix,(V$4+1),FALSE)*$E2639</f>
        <v>0</v>
      </c>
      <c r="W2635" s="5">
        <f>VLOOKUP(CONCATENATE($F2635," ",$G2635),AllocFactorMatrix,(W$4+1),FALSE)*$E2639</f>
        <v>0</v>
      </c>
      <c r="X2635" s="5">
        <f>VLOOKUP(CONCATENATE($F2635," ",$G2635),AllocFactorMatrix,(X$4+1),FALSE)*$E2639</f>
        <v>0</v>
      </c>
      <c r="Y2635" s="5">
        <f t="shared" si="3768"/>
        <v>0</v>
      </c>
      <c r="Z2635" s="5">
        <f>VLOOKUP(CONCATENATE($F2635," ",$G2635),AllocFactorMatrix,(Z$4+1),FALSE)*$E2639</f>
        <v>0</v>
      </c>
      <c r="AA2635" s="5">
        <f>VLOOKUP(CONCATENATE($F2635," ",$G2635),AllocFactorMatrix,(AA$4+1),FALSE)*$E2639</f>
        <v>0</v>
      </c>
      <c r="AB2635" s="5">
        <f t="shared" si="3765"/>
        <v>0</v>
      </c>
      <c r="AC2635" s="5">
        <f>VLOOKUP(CONCATENATE($F2635," ",$G2635),AllocFactorMatrix,(AC$4+1),FALSE)*$E2639</f>
        <v>0</v>
      </c>
      <c r="AD2635" s="5">
        <f>VLOOKUP(CONCATENATE($F2635," ",$G2635),AllocFactorMatrix,(AD$4+1),FALSE)*$E2639</f>
        <v>0</v>
      </c>
      <c r="AE2635" s="5">
        <f>VLOOKUP(CONCATENATE($F2635," ",$G2635),AllocFactorMatrix,(AE$4+1),FALSE)*$E2639</f>
        <v>0</v>
      </c>
    </row>
    <row r="2636" spans="4:31" hidden="1" outlineLevel="1">
      <c r="E2636" s="44"/>
      <c r="F2636" s="167" t="str">
        <f>F2639</f>
        <v>BULK_TRANS</v>
      </c>
      <c r="G2636" s="48" t="str">
        <f>$G$12</f>
        <v>DISTSEC</v>
      </c>
      <c r="H2636" s="4">
        <f t="shared" si="3750"/>
        <v>0</v>
      </c>
      <c r="I2636" s="5">
        <f t="shared" ref="I2636:N2636" si="3771">VLOOKUP(CONCATENATE($F2636," ",$G2636),AllocFactorMatrix,(I$4+1),FALSE)*$E2639</f>
        <v>0</v>
      </c>
      <c r="J2636" s="47">
        <f t="shared" si="3771"/>
        <v>0</v>
      </c>
      <c r="K2636" s="47">
        <f t="shared" si="3771"/>
        <v>0</v>
      </c>
      <c r="L2636" s="5">
        <f t="shared" si="3771"/>
        <v>0</v>
      </c>
      <c r="M2636" s="5">
        <f t="shared" si="3771"/>
        <v>0</v>
      </c>
      <c r="N2636" s="5">
        <f t="shared" si="3771"/>
        <v>0</v>
      </c>
      <c r="O2636" s="5">
        <f t="shared" si="3764"/>
        <v>0</v>
      </c>
      <c r="P2636" s="5">
        <f>VLOOKUP(CONCATENATE($F2636," ",$G2636),AllocFactorMatrix,(P$4+1),FALSE)*$E2639</f>
        <v>0</v>
      </c>
      <c r="Q2636" s="5">
        <f>VLOOKUP(CONCATENATE($F2636," ",$G2636),AllocFactorMatrix,(Q$4+1),FALSE)*$E2639</f>
        <v>0</v>
      </c>
      <c r="R2636" s="5">
        <f>VLOOKUP(CONCATENATE($F2636," ",$G2636),AllocFactorMatrix,(R$4+1),FALSE)*$E2639</f>
        <v>0</v>
      </c>
      <c r="S2636" s="5">
        <f>VLOOKUP(CONCATENATE($F2636," ",$G2636),AllocFactorMatrix,(S$4+1),FALSE)*$E2639</f>
        <v>0</v>
      </c>
      <c r="T2636" s="5">
        <f t="shared" si="3767"/>
        <v>0</v>
      </c>
      <c r="U2636" s="5">
        <f>VLOOKUP(CONCATENATE($F2636," ",$G2636),AllocFactorMatrix,(U$4+1),FALSE)*$E2639</f>
        <v>0</v>
      </c>
      <c r="V2636" s="5">
        <f>VLOOKUP(CONCATENATE($F2636," ",$G2636),AllocFactorMatrix,(V$4+1),FALSE)*$E2639</f>
        <v>0</v>
      </c>
      <c r="W2636" s="5">
        <f>VLOOKUP(CONCATENATE($F2636," ",$G2636),AllocFactorMatrix,(W$4+1),FALSE)*$E2639</f>
        <v>0</v>
      </c>
      <c r="X2636" s="5">
        <f>VLOOKUP(CONCATENATE($F2636," ",$G2636),AllocFactorMatrix,(X$4+1),FALSE)*$E2639</f>
        <v>0</v>
      </c>
      <c r="Y2636" s="5">
        <f t="shared" si="3768"/>
        <v>0</v>
      </c>
      <c r="Z2636" s="5">
        <f>VLOOKUP(CONCATENATE($F2636," ",$G2636),AllocFactorMatrix,(Z$4+1),FALSE)*$E2639</f>
        <v>0</v>
      </c>
      <c r="AA2636" s="5">
        <f>VLOOKUP(CONCATENATE($F2636," ",$G2636),AllocFactorMatrix,(AA$4+1),FALSE)*$E2639</f>
        <v>0</v>
      </c>
      <c r="AB2636" s="5">
        <f t="shared" si="3765"/>
        <v>0</v>
      </c>
      <c r="AC2636" s="5">
        <f>VLOOKUP(CONCATENATE($F2636," ",$G2636),AllocFactorMatrix,(AC$4+1),FALSE)*$E2639</f>
        <v>0</v>
      </c>
      <c r="AD2636" s="5">
        <f>VLOOKUP(CONCATENATE($F2636," ",$G2636),AllocFactorMatrix,(AD$4+1),FALSE)*$E2639</f>
        <v>0</v>
      </c>
      <c r="AE2636" s="5">
        <f>VLOOKUP(CONCATENATE($F2636," ",$G2636),AllocFactorMatrix,(AE$4+1),FALSE)*$E2639</f>
        <v>0</v>
      </c>
    </row>
    <row r="2637" spans="4:31" hidden="1" outlineLevel="1">
      <c r="E2637" s="44"/>
      <c r="F2637" s="167" t="str">
        <f>F2639</f>
        <v>BULK_TRANS</v>
      </c>
      <c r="G2637" s="48" t="str">
        <f>$G$13</f>
        <v>ENERGY</v>
      </c>
      <c r="H2637" s="4">
        <f t="shared" si="3750"/>
        <v>0</v>
      </c>
      <c r="I2637" s="5">
        <f t="shared" ref="I2637:N2637" si="3772">VLOOKUP(CONCATENATE($F2637," ",$G2637),AllocFactorMatrix,(I$4+1),FALSE)*$E2639</f>
        <v>0</v>
      </c>
      <c r="J2637" s="47">
        <f t="shared" si="3772"/>
        <v>0</v>
      </c>
      <c r="K2637" s="47">
        <f t="shared" si="3772"/>
        <v>0</v>
      </c>
      <c r="L2637" s="5">
        <f t="shared" si="3772"/>
        <v>0</v>
      </c>
      <c r="M2637" s="5">
        <f t="shared" si="3772"/>
        <v>0</v>
      </c>
      <c r="N2637" s="5">
        <f t="shared" si="3772"/>
        <v>0</v>
      </c>
      <c r="O2637" s="5">
        <f t="shared" si="3764"/>
        <v>0</v>
      </c>
      <c r="P2637" s="5">
        <f>VLOOKUP(CONCATENATE($F2637," ",$G2637),AllocFactorMatrix,(P$4+1),FALSE)*$E2639</f>
        <v>0</v>
      </c>
      <c r="Q2637" s="5">
        <f>VLOOKUP(CONCATENATE($F2637," ",$G2637),AllocFactorMatrix,(Q$4+1),FALSE)*$E2639</f>
        <v>0</v>
      </c>
      <c r="R2637" s="5">
        <f>VLOOKUP(CONCATENATE($F2637," ",$G2637),AllocFactorMatrix,(R$4+1),FALSE)*$E2639</f>
        <v>0</v>
      </c>
      <c r="S2637" s="5">
        <f>VLOOKUP(CONCATENATE($F2637," ",$G2637),AllocFactorMatrix,(S$4+1),FALSE)*$E2639</f>
        <v>0</v>
      </c>
      <c r="T2637" s="5">
        <f t="shared" si="3767"/>
        <v>0</v>
      </c>
      <c r="U2637" s="5">
        <f>VLOOKUP(CONCATENATE($F2637," ",$G2637),AllocFactorMatrix,(U$4+1),FALSE)*$E2639</f>
        <v>0</v>
      </c>
      <c r="V2637" s="5">
        <f>VLOOKUP(CONCATENATE($F2637," ",$G2637),AllocFactorMatrix,(V$4+1),FALSE)*$E2639</f>
        <v>0</v>
      </c>
      <c r="W2637" s="5">
        <f>VLOOKUP(CONCATENATE($F2637," ",$G2637),AllocFactorMatrix,(W$4+1),FALSE)*$E2639</f>
        <v>0</v>
      </c>
      <c r="X2637" s="5">
        <f>VLOOKUP(CONCATENATE($F2637," ",$G2637),AllocFactorMatrix,(X$4+1),FALSE)*$E2639</f>
        <v>0</v>
      </c>
      <c r="Y2637" s="5">
        <f t="shared" si="3768"/>
        <v>0</v>
      </c>
      <c r="Z2637" s="5">
        <f>VLOOKUP(CONCATENATE($F2637," ",$G2637),AllocFactorMatrix,(Z$4+1),FALSE)*$E2639</f>
        <v>0</v>
      </c>
      <c r="AA2637" s="5">
        <f>VLOOKUP(CONCATENATE($F2637," ",$G2637),AllocFactorMatrix,(AA$4+1),FALSE)*$E2639</f>
        <v>0</v>
      </c>
      <c r="AB2637" s="5">
        <f t="shared" si="3765"/>
        <v>0</v>
      </c>
      <c r="AC2637" s="5">
        <f>VLOOKUP(CONCATENATE($F2637," ",$G2637),AllocFactorMatrix,(AC$4+1),FALSE)*$E2639</f>
        <v>0</v>
      </c>
      <c r="AD2637" s="5">
        <f>VLOOKUP(CONCATENATE($F2637," ",$G2637),AllocFactorMatrix,(AD$4+1),FALSE)*$E2639</f>
        <v>0</v>
      </c>
      <c r="AE2637" s="5">
        <f>VLOOKUP(CONCATENATE($F2637," ",$G2637),AllocFactorMatrix,(AE$4+1),FALSE)*$E2639</f>
        <v>0</v>
      </c>
    </row>
    <row r="2638" spans="4:31" hidden="1" outlineLevel="1">
      <c r="E2638" s="44"/>
      <c r="F2638" s="167" t="str">
        <f>F2639</f>
        <v>BULK_TRANS</v>
      </c>
      <c r="G2638" s="48" t="str">
        <f>$G$14</f>
        <v>CUSTOMER</v>
      </c>
      <c r="H2638" s="4">
        <f t="shared" si="3750"/>
        <v>0</v>
      </c>
      <c r="I2638" s="5">
        <f t="shared" ref="I2638:N2638" si="3773">VLOOKUP(CONCATENATE($F2638," ",$G2638),AllocFactorMatrix,(I$4+1),FALSE)*$E2639</f>
        <v>0</v>
      </c>
      <c r="J2638" s="47">
        <f t="shared" si="3773"/>
        <v>0</v>
      </c>
      <c r="K2638" s="47">
        <f t="shared" si="3773"/>
        <v>0</v>
      </c>
      <c r="L2638" s="5">
        <f t="shared" si="3773"/>
        <v>0</v>
      </c>
      <c r="M2638" s="5">
        <f t="shared" si="3773"/>
        <v>0</v>
      </c>
      <c r="N2638" s="5">
        <f t="shared" si="3773"/>
        <v>0</v>
      </c>
      <c r="O2638" s="5">
        <f t="shared" si="3764"/>
        <v>0</v>
      </c>
      <c r="P2638" s="5">
        <f>VLOOKUP(CONCATENATE($F2638," ",$G2638),AllocFactorMatrix,(P$4+1),FALSE)*$E2639</f>
        <v>0</v>
      </c>
      <c r="Q2638" s="5">
        <f>VLOOKUP(CONCATENATE($F2638," ",$G2638),AllocFactorMatrix,(Q$4+1),FALSE)*$E2639</f>
        <v>0</v>
      </c>
      <c r="R2638" s="5">
        <f>VLOOKUP(CONCATENATE($F2638," ",$G2638),AllocFactorMatrix,(R$4+1),FALSE)*$E2639</f>
        <v>0</v>
      </c>
      <c r="S2638" s="5">
        <f>VLOOKUP(CONCATENATE($F2638," ",$G2638),AllocFactorMatrix,(S$4+1),FALSE)*$E2639</f>
        <v>0</v>
      </c>
      <c r="T2638" s="5">
        <f t="shared" si="3767"/>
        <v>0</v>
      </c>
      <c r="U2638" s="5">
        <f>VLOOKUP(CONCATENATE($F2638," ",$G2638),AllocFactorMatrix,(U$4+1),FALSE)*$E2639</f>
        <v>0</v>
      </c>
      <c r="V2638" s="5">
        <f>VLOOKUP(CONCATENATE($F2638," ",$G2638),AllocFactorMatrix,(V$4+1),FALSE)*$E2639</f>
        <v>0</v>
      </c>
      <c r="W2638" s="5">
        <f>VLOOKUP(CONCATENATE($F2638," ",$G2638),AllocFactorMatrix,(W$4+1),FALSE)*$E2639</f>
        <v>0</v>
      </c>
      <c r="X2638" s="5">
        <f>VLOOKUP(CONCATENATE($F2638," ",$G2638),AllocFactorMatrix,(X$4+1),FALSE)*$E2639</f>
        <v>0</v>
      </c>
      <c r="Y2638" s="5">
        <f t="shared" si="3768"/>
        <v>0</v>
      </c>
      <c r="Z2638" s="5">
        <f>VLOOKUP(CONCATENATE($F2638," ",$G2638),AllocFactorMatrix,(Z$4+1),FALSE)*$E2639</f>
        <v>0</v>
      </c>
      <c r="AA2638" s="5">
        <f>VLOOKUP(CONCATENATE($F2638," ",$G2638),AllocFactorMatrix,(AA$4+1),FALSE)*$E2639</f>
        <v>0</v>
      </c>
      <c r="AB2638" s="5">
        <f t="shared" si="3765"/>
        <v>0</v>
      </c>
      <c r="AC2638" s="5">
        <f>VLOOKUP(CONCATENATE($F2638," ",$G2638),AllocFactorMatrix,(AC$4+1),FALSE)*$E2639</f>
        <v>0</v>
      </c>
      <c r="AD2638" s="5">
        <f>VLOOKUP(CONCATENATE($F2638," ",$G2638),AllocFactorMatrix,(AD$4+1),FALSE)*$E2639</f>
        <v>0</v>
      </c>
      <c r="AE2638" s="5">
        <f>VLOOKUP(CONCATENATE($F2638," ",$G2638),AllocFactorMatrix,(AE$4+1),FALSE)*$E2639</f>
        <v>0</v>
      </c>
    </row>
    <row r="2639" spans="4:31" collapsed="1">
      <c r="D2639" s="48" t="s">
        <v>232</v>
      </c>
      <c r="E2639" s="36">
        <v>0</v>
      </c>
      <c r="F2639" s="88" t="s">
        <v>31</v>
      </c>
      <c r="G2639" s="48" t="str">
        <f>$G$15</f>
        <v>TOTAL</v>
      </c>
      <c r="H2639" s="4">
        <f t="shared" si="3750"/>
        <v>0</v>
      </c>
      <c r="I2639" s="5">
        <f t="shared" ref="I2639:N2639" si="3774">VLOOKUP(CONCATENATE($F2639," ",$G2639),AllocFactorMatrix,(I$4+1),FALSE)*$E2639</f>
        <v>0</v>
      </c>
      <c r="J2639" s="47">
        <f t="shared" si="3774"/>
        <v>0</v>
      </c>
      <c r="K2639" s="47">
        <f t="shared" si="3774"/>
        <v>0</v>
      </c>
      <c r="L2639" s="5">
        <f t="shared" si="3774"/>
        <v>0</v>
      </c>
      <c r="M2639" s="5">
        <f t="shared" si="3774"/>
        <v>0</v>
      </c>
      <c r="N2639" s="5">
        <f t="shared" si="3774"/>
        <v>0</v>
      </c>
      <c r="O2639" s="5">
        <f t="shared" si="3764"/>
        <v>0</v>
      </c>
      <c r="P2639" s="5">
        <f>VLOOKUP(CONCATENATE($F2639," ",$G2639),AllocFactorMatrix,(P$4+1),FALSE)*$E2639</f>
        <v>0</v>
      </c>
      <c r="Q2639" s="5">
        <f>VLOOKUP(CONCATENATE($F2639," ",$G2639),AllocFactorMatrix,(Q$4+1),FALSE)*$E2639</f>
        <v>0</v>
      </c>
      <c r="R2639" s="5">
        <f>VLOOKUP(CONCATENATE($F2639," ",$G2639),AllocFactorMatrix,(R$4+1),FALSE)*$E2639</f>
        <v>0</v>
      </c>
      <c r="S2639" s="5">
        <f>VLOOKUP(CONCATENATE($F2639," ",$G2639),AllocFactorMatrix,(S$4+1),FALSE)*$E2639</f>
        <v>0</v>
      </c>
      <c r="T2639" s="5">
        <f t="shared" si="3767"/>
        <v>0</v>
      </c>
      <c r="U2639" s="5">
        <f>VLOOKUP(CONCATENATE($F2639," ",$G2639),AllocFactorMatrix,(U$4+1),FALSE)*$E2639</f>
        <v>0</v>
      </c>
      <c r="V2639" s="5">
        <f>VLOOKUP(CONCATENATE($F2639," ",$G2639),AllocFactorMatrix,(V$4+1),FALSE)*$E2639</f>
        <v>0</v>
      </c>
      <c r="W2639" s="5">
        <f>VLOOKUP(CONCATENATE($F2639," ",$G2639),AllocFactorMatrix,(W$4+1),FALSE)*$E2639</f>
        <v>0</v>
      </c>
      <c r="X2639" s="5">
        <f>VLOOKUP(CONCATENATE($F2639," ",$G2639),AllocFactorMatrix,(X$4+1),FALSE)*$E2639</f>
        <v>0</v>
      </c>
      <c r="Y2639" s="5">
        <f t="shared" si="3768"/>
        <v>0</v>
      </c>
      <c r="Z2639" s="5">
        <f>VLOOKUP(CONCATENATE($F2639," ",$G2639),AllocFactorMatrix,(Z$4+1),FALSE)*$E2639</f>
        <v>0</v>
      </c>
      <c r="AA2639" s="5">
        <f>VLOOKUP(CONCATENATE($F2639," ",$G2639),AllocFactorMatrix,(AA$4+1),FALSE)*$E2639</f>
        <v>0</v>
      </c>
      <c r="AB2639" s="5">
        <f t="shared" si="3765"/>
        <v>0</v>
      </c>
      <c r="AC2639" s="5">
        <f>VLOOKUP(CONCATENATE($F2639," ",$G2639),AllocFactorMatrix,(AC$4+1),FALSE)*$E2639</f>
        <v>0</v>
      </c>
      <c r="AD2639" s="5">
        <f>VLOOKUP(CONCATENATE($F2639," ",$G2639),AllocFactorMatrix,(AD$4+1),FALSE)*$E2639</f>
        <v>0</v>
      </c>
      <c r="AE2639" s="5">
        <f>VLOOKUP(CONCATENATE($F2639," ",$G2639),AllocFactorMatrix,(AE$4+1),FALSE)*$E2639</f>
        <v>0</v>
      </c>
    </row>
    <row r="2640" spans="4:31" hidden="1" outlineLevel="1">
      <c r="E2640" s="44"/>
      <c r="F2640" s="167" t="str">
        <f>F2647</f>
        <v>RB_GUP_CWIP</v>
      </c>
      <c r="G2640" s="48" t="str">
        <f>$G$8</f>
        <v>PRODUCTION</v>
      </c>
      <c r="H2640" s="4">
        <f t="shared" ca="1" si="3750"/>
        <v>-193524.23674633936</v>
      </c>
      <c r="I2640" s="5">
        <f t="shared" ref="I2640:N2640" ca="1" si="3775">VLOOKUP(CONCATENATE($F2640," ",$G2640),AllocFactorMatrix,(I$4+1),FALSE)*$E2647</f>
        <v>-99523.888965196529</v>
      </c>
      <c r="J2640" s="47">
        <f t="shared" ca="1" si="3775"/>
        <v>-22.265200037425515</v>
      </c>
      <c r="K2640" s="47">
        <f t="shared" ca="1" si="3775"/>
        <v>-38.984777686714907</v>
      </c>
      <c r="L2640" s="5">
        <f t="shared" ca="1" si="3775"/>
        <v>-23195.78136146436</v>
      </c>
      <c r="M2640" s="5">
        <f t="shared" ca="1" si="3775"/>
        <v>-322.76900242843493</v>
      </c>
      <c r="N2640" s="5">
        <f t="shared" ca="1" si="3775"/>
        <v>-44.953235566467001</v>
      </c>
      <c r="O2640" s="5">
        <f t="shared" ref="O2640:O2647" ca="1" si="3776">SUBTOTAL(9,L2640:N2640)</f>
        <v>-23563.503599459262</v>
      </c>
      <c r="P2640" s="5">
        <f ca="1">VLOOKUP(CONCATENATE($F2640," ",$G2640),AllocFactorMatrix,(P$4+1),FALSE)*$E2647</f>
        <v>-13796.681623887358</v>
      </c>
      <c r="Q2640" s="5">
        <f ca="1">VLOOKUP(CONCATENATE($F2640," ",$G2640),AllocFactorMatrix,(Q$4+1),FALSE)*$E2647</f>
        <v>-2475.9383930799877</v>
      </c>
      <c r="R2640" s="5">
        <f ca="1">VLOOKUP(CONCATENATE($F2640," ",$G2640),AllocFactorMatrix,(R$4+1),FALSE)*$E2647</f>
        <v>-502.09503962323851</v>
      </c>
      <c r="S2640" s="5">
        <f ca="1">VLOOKUP(CONCATENATE($F2640," ",$G2640),AllocFactorMatrix,(S$4+1),FALSE)*$E2647</f>
        <v>-19.066832071284583</v>
      </c>
      <c r="T2640" s="5">
        <f ca="1">SUBTOTAL(9,P2640:S2640)</f>
        <v>-16793.78188866187</v>
      </c>
      <c r="U2640" s="5">
        <f ca="1">VLOOKUP(CONCATENATE($F2640," ",$G2640),AllocFactorMatrix,(U$4+1),FALSE)*$E2647</f>
        <v>-654.34681016662194</v>
      </c>
      <c r="V2640" s="5">
        <f ca="1">VLOOKUP(CONCATENATE($F2640," ",$G2640),AllocFactorMatrix,(V$4+1),FALSE)*$E2647</f>
        <v>-8834.0597895594965</v>
      </c>
      <c r="W2640" s="5">
        <f ca="1">VLOOKUP(CONCATENATE($F2640," ",$G2640),AllocFactorMatrix,(W$4+1),FALSE)*$E2647</f>
        <v>-33786.732439895168</v>
      </c>
      <c r="X2640" s="5">
        <f ca="1">VLOOKUP(CONCATENATE($F2640," ",$G2640),AllocFactorMatrix,(X$4+1),FALSE)*$E2647</f>
        <v>-6120.7799429626702</v>
      </c>
      <c r="Y2640" s="5">
        <f ca="1">SUBTOTAL(9,U2640:X2640)</f>
        <v>-49395.918982583957</v>
      </c>
      <c r="Z2640" s="5">
        <f ca="1">VLOOKUP(CONCATENATE($F2640," ",$G2640),AllocFactorMatrix,(Z$4+1),FALSE)*$E2647</f>
        <v>-3792.2824036108773</v>
      </c>
      <c r="AA2640" s="5">
        <f ca="1">VLOOKUP(CONCATENATE($F2640," ",$G2640),AllocFactorMatrix,(AA$4+1),FALSE)*$E2647</f>
        <v>-75.741606399657044</v>
      </c>
      <c r="AB2640" s="5">
        <f t="shared" ref="AB2640:AB2647" ca="1" si="3777">SUBTOTAL(9,Z2640:AA2640)</f>
        <v>-3868.0240100105343</v>
      </c>
      <c r="AC2640" s="5">
        <f ca="1">VLOOKUP(CONCATENATE($F2640," ",$G2640),AllocFactorMatrix,(AC$4+1),FALSE)*$E2647</f>
        <v>-50.026340071532339</v>
      </c>
      <c r="AD2640" s="5">
        <f ca="1">VLOOKUP(CONCATENATE($F2640," ",$G2640),AllocFactorMatrix,(AD$4+1),FALSE)*$E2647</f>
        <v>-222.24548572956834</v>
      </c>
      <c r="AE2640" s="5">
        <f ca="1">VLOOKUP(CONCATENATE($F2640," ",$G2640),AllocFactorMatrix,(AE$4+1),FALSE)*$E2647</f>
        <v>-45.597496902087336</v>
      </c>
    </row>
    <row r="2641" spans="4:31" hidden="1" outlineLevel="1">
      <c r="E2641" s="44"/>
      <c r="F2641" s="167" t="str">
        <f>F2647</f>
        <v>RB_GUP_CWIP</v>
      </c>
      <c r="G2641" s="48" t="str">
        <f>$G$9</f>
        <v>BULKTRAN</v>
      </c>
      <c r="H2641" s="4">
        <f t="shared" ca="1" si="3750"/>
        <v>-600043.86514697492</v>
      </c>
      <c r="I2641" s="5">
        <f t="shared" ref="I2641:N2641" ca="1" si="3778">VLOOKUP(CONCATENATE($F2641," ",$G2641),AllocFactorMatrix,(I$4+1),FALSE)*$E2647</f>
        <v>-308585.11581374041</v>
      </c>
      <c r="J2641" s="47">
        <f t="shared" ca="1" si="3778"/>
        <v>-69.035780289571861</v>
      </c>
      <c r="K2641" s="47">
        <f t="shared" ca="1" si="3778"/>
        <v>-120.87672881869372</v>
      </c>
      <c r="L2641" s="5">
        <f t="shared" ca="1" si="3778"/>
        <v>-71921.153325517516</v>
      </c>
      <c r="M2641" s="5">
        <f t="shared" ca="1" si="3778"/>
        <v>-1000.7819331727959</v>
      </c>
      <c r="N2641" s="5">
        <f t="shared" ca="1" si="3778"/>
        <v>-139.3826100217162</v>
      </c>
      <c r="O2641" s="5">
        <f t="shared" ca="1" si="3776"/>
        <v>-73061.317868712023</v>
      </c>
      <c r="P2641" s="5">
        <f ca="1">VLOOKUP(CONCATENATE($F2641," ",$G2641),AllocFactorMatrix,(P$4+1),FALSE)*$E2647</f>
        <v>-42778.177591526925</v>
      </c>
      <c r="Q2641" s="5">
        <f ca="1">VLOOKUP(CONCATENATE($F2641," ",$G2641),AllocFactorMatrix,(Q$4+1),FALSE)*$E2647</f>
        <v>-7676.9280593874037</v>
      </c>
      <c r="R2641" s="5">
        <f ca="1">VLOOKUP(CONCATENATE($F2641," ",$G2641),AllocFactorMatrix,(R$4+1),FALSE)*$E2647</f>
        <v>-1556.8026688127491</v>
      </c>
      <c r="S2641" s="5">
        <f ca="1">VLOOKUP(CONCATENATE($F2641," ",$G2641),AllocFactorMatrix,(S$4+1),FALSE)*$E2647</f>
        <v>-59.118877327794451</v>
      </c>
      <c r="T2641" s="5">
        <f t="shared" ref="T2641:T2647" ca="1" si="3779">SUBTOTAL(9,P2641:S2641)</f>
        <v>-52071.027197054878</v>
      </c>
      <c r="U2641" s="5">
        <f ca="1">VLOOKUP(CONCATENATE($F2641," ",$G2641),AllocFactorMatrix,(U$4+1),FALSE)*$E2647</f>
        <v>-2028.8765671951435</v>
      </c>
      <c r="V2641" s="5">
        <f ca="1">VLOOKUP(CONCATENATE($F2641," ",$G2641),AllocFactorMatrix,(V$4+1),FALSE)*$E2647</f>
        <v>-27391.005231116174</v>
      </c>
      <c r="W2641" s="5">
        <f ca="1">VLOOKUP(CONCATENATE($F2641," ",$G2641),AllocFactorMatrix,(W$4+1),FALSE)*$E2647</f>
        <v>-104759.59944228981</v>
      </c>
      <c r="X2641" s="5">
        <f ca="1">VLOOKUP(CONCATENATE($F2641," ",$G2641),AllocFactorMatrix,(X$4+1),FALSE)*$E2647</f>
        <v>-18978.173051799269</v>
      </c>
      <c r="Y2641" s="5">
        <f t="shared" ref="Y2641:Y2647" ca="1" si="3780">SUBTOTAL(9,U2641:X2641)</f>
        <v>-153157.6542924004</v>
      </c>
      <c r="Z2641" s="5">
        <f ca="1">VLOOKUP(CONCATENATE($F2641," ",$G2641),AllocFactorMatrix,(Z$4+1),FALSE)*$E2647</f>
        <v>-11758.402097067423</v>
      </c>
      <c r="AA2641" s="5">
        <f ca="1">VLOOKUP(CONCATENATE($F2641," ",$G2641),AllocFactorMatrix,(AA$4+1),FALSE)*$E2647</f>
        <v>-234.84544892463308</v>
      </c>
      <c r="AB2641" s="5">
        <f t="shared" ca="1" si="3777"/>
        <v>-11993.247545992055</v>
      </c>
      <c r="AC2641" s="5">
        <f ca="1">VLOOKUP(CONCATENATE($F2641," ",$G2641),AllocFactorMatrix,(AC$4+1),FALSE)*$E2647</f>
        <v>-155.11234644488044</v>
      </c>
      <c r="AD2641" s="5">
        <f ca="1">VLOOKUP(CONCATENATE($F2641," ",$G2641),AllocFactorMatrix,(AD$4+1),FALSE)*$E2647</f>
        <v>-689.09735809181268</v>
      </c>
      <c r="AE2641" s="5">
        <f ca="1">VLOOKUP(CONCATENATE($F2641," ",$G2641),AllocFactorMatrix,(AE$4+1),FALSE)*$E2647</f>
        <v>-141.38021543016478</v>
      </c>
    </row>
    <row r="2642" spans="4:31" hidden="1" outlineLevel="1">
      <c r="E2642" s="44"/>
      <c r="F2642" s="167" t="str">
        <f>F2647</f>
        <v>RB_GUP_CWIP</v>
      </c>
      <c r="G2642" s="48" t="str">
        <f>$G$10</f>
        <v>SUBTRAN</v>
      </c>
      <c r="H2642" s="4">
        <f t="shared" ca="1" si="3750"/>
        <v>-166138.11829251106</v>
      </c>
      <c r="I2642" s="5">
        <f t="shared" ref="I2642:N2642" ca="1" si="3781">VLOOKUP(CONCATENATE($F2642," ",$G2642),AllocFactorMatrix,(I$4+1),FALSE)*$E2647</f>
        <v>-84875.009369644773</v>
      </c>
      <c r="J2642" s="47">
        <f t="shared" ca="1" si="3781"/>
        <v>-13.820608030855245</v>
      </c>
      <c r="K2642" s="47">
        <f t="shared" ca="1" si="3781"/>
        <v>-25.722524557764654</v>
      </c>
      <c r="L2642" s="5">
        <f t="shared" ca="1" si="3781"/>
        <v>-19890.574163135861</v>
      </c>
      <c r="M2642" s="5">
        <f t="shared" ca="1" si="3781"/>
        <v>-277.98656340917137</v>
      </c>
      <c r="N2642" s="5">
        <f t="shared" ca="1" si="3781"/>
        <v>-50.314276381540125</v>
      </c>
      <c r="O2642" s="5">
        <f t="shared" ca="1" si="3776"/>
        <v>-20218.875002926576</v>
      </c>
      <c r="P2642" s="5">
        <f ca="1">VLOOKUP(CONCATENATE($F2642," ",$G2642),AllocFactorMatrix,(P$4+1),FALSE)*$E2647</f>
        <v>-11483.49454331603</v>
      </c>
      <c r="Q2642" s="5">
        <f ca="1">VLOOKUP(CONCATENATE($F2642," ",$G2642),AllocFactorMatrix,(Q$4+1),FALSE)*$E2647</f>
        <v>-2066.5668771314863</v>
      </c>
      <c r="R2642" s="5">
        <f ca="1">VLOOKUP(CONCATENATE($F2642," ",$G2642),AllocFactorMatrix,(R$4+1),FALSE)*$E2647</f>
        <v>-542.45787201436644</v>
      </c>
      <c r="S2642" s="5">
        <f ca="1">VLOOKUP(CONCATENATE($F2642," ",$G2642),AllocFactorMatrix,(S$4+1),FALSE)*$E2647</f>
        <v>0</v>
      </c>
      <c r="T2642" s="5">
        <f t="shared" ca="1" si="3779"/>
        <v>-14092.519292461884</v>
      </c>
      <c r="U2642" s="5">
        <f ca="1">VLOOKUP(CONCATENATE($F2642," ",$G2642),AllocFactorMatrix,(U$4+1),FALSE)*$E2647</f>
        <v>-518.37241745866231</v>
      </c>
      <c r="V2642" s="5">
        <f ca="1">VLOOKUP(CONCATENATE($F2642," ",$G2642),AllocFactorMatrix,(V$4+1),FALSE)*$E2647</f>
        <v>-7273.267672093677</v>
      </c>
      <c r="W2642" s="5">
        <f ca="1">VLOOKUP(CONCATENATE($F2642," ",$G2642),AllocFactorMatrix,(W$4+1),FALSE)*$E2647</f>
        <v>-35862.820128246727</v>
      </c>
      <c r="X2642" s="5">
        <f ca="1">VLOOKUP(CONCATENATE($F2642," ",$G2642),AllocFactorMatrix,(X$4+1),FALSE)*$E2647</f>
        <v>0</v>
      </c>
      <c r="Y2642" s="5">
        <f t="shared" ca="1" si="3780"/>
        <v>-43654.460217799067</v>
      </c>
      <c r="Z2642" s="5">
        <f ca="1">VLOOKUP(CONCATENATE($F2642," ",$G2642),AllocFactorMatrix,(Z$4+1),FALSE)*$E2647</f>
        <v>-3152.4958870902665</v>
      </c>
      <c r="AA2642" s="5">
        <f ca="1">VLOOKUP(CONCATENATE($F2642," ",$G2642),AllocFactorMatrix,(AA$4+1),FALSE)*$E2647</f>
        <v>-63.297442438660028</v>
      </c>
      <c r="AB2642" s="5">
        <f t="shared" ca="1" si="3777"/>
        <v>-3215.7933295289267</v>
      </c>
      <c r="AC2642" s="5">
        <f ca="1">VLOOKUP(CONCATENATE($F2642," ",$G2642),AllocFactorMatrix,(AC$4+1),FALSE)*$E2647</f>
        <v>-41.917947561251829</v>
      </c>
      <c r="AD2642" s="5">
        <f ca="1">VLOOKUP(CONCATENATE($F2642," ",$G2642),AllocFactorMatrix,(AD$4+1),FALSE)*$E2647</f>
        <v>0</v>
      </c>
      <c r="AE2642" s="5">
        <f ca="1">VLOOKUP(CONCATENATE($F2642," ",$G2642),AllocFactorMatrix,(AE$4+1),FALSE)*$E2647</f>
        <v>0</v>
      </c>
    </row>
    <row r="2643" spans="4:31" hidden="1" outlineLevel="1">
      <c r="E2643" s="44"/>
      <c r="F2643" s="167" t="str">
        <f>F2647</f>
        <v>RB_GUP_CWIP</v>
      </c>
      <c r="G2643" s="48" t="str">
        <f>$G$11</f>
        <v>DISTPRI</v>
      </c>
      <c r="H2643" s="4">
        <f t="shared" ca="1" si="3750"/>
        <v>-216839.61764291627</v>
      </c>
      <c r="I2643" s="5">
        <f t="shared" ref="I2643:N2643" ca="1" si="3782">VLOOKUP(CONCATENATE($F2643," ",$G2643),AllocFactorMatrix,(I$4+1),FALSE)*$E2647</f>
        <v>-141964.80343007686</v>
      </c>
      <c r="J2643" s="47">
        <f t="shared" ca="1" si="3782"/>
        <v>-23.310826592563796</v>
      </c>
      <c r="K2643" s="47">
        <f t="shared" ca="1" si="3782"/>
        <v>-43.131706257291846</v>
      </c>
      <c r="L2643" s="5">
        <f t="shared" ca="1" si="3782"/>
        <v>-33215.995778150667</v>
      </c>
      <c r="M2643" s="5">
        <f t="shared" ca="1" si="3782"/>
        <v>-464.15812475790267</v>
      </c>
      <c r="N2643" s="5">
        <f t="shared" ca="1" si="3782"/>
        <v>0</v>
      </c>
      <c r="O2643" s="5">
        <f t="shared" ca="1" si="3776"/>
        <v>-33680.153902908569</v>
      </c>
      <c r="P2643" s="5">
        <f ca="1">VLOOKUP(CONCATENATE($F2643," ",$G2643),AllocFactorMatrix,(P$4+1),FALSE)*$E2647</f>
        <v>-19262.644145610891</v>
      </c>
      <c r="Q2643" s="5">
        <f ca="1">VLOOKUP(CONCATENATE($F2643," ",$G2643),AllocFactorMatrix,(Q$4+1),FALSE)*$E2647</f>
        <v>-3466.2043294397931</v>
      </c>
      <c r="R2643" s="5">
        <f ca="1">VLOOKUP(CONCATENATE($F2643," ",$G2643),AllocFactorMatrix,(R$4+1),FALSE)*$E2647</f>
        <v>0</v>
      </c>
      <c r="S2643" s="5">
        <f ca="1">VLOOKUP(CONCATENATE($F2643," ",$G2643),AllocFactorMatrix,(S$4+1),FALSE)*$E2647</f>
        <v>0</v>
      </c>
      <c r="T2643" s="5">
        <f t="shared" ca="1" si="3779"/>
        <v>-22728.848475050683</v>
      </c>
      <c r="U2643" s="5">
        <f ca="1">VLOOKUP(CONCATENATE($F2643," ",$G2643),AllocFactorMatrix,(U$4+1),FALSE)*$E2647</f>
        <v>-872.27974616438189</v>
      </c>
      <c r="V2643" s="5">
        <f ca="1">VLOOKUP(CONCATENATE($F2643," ",$G2643),AllocFactorMatrix,(V$4+1),FALSE)*$E2647</f>
        <v>-12061.764665049457</v>
      </c>
      <c r="W2643" s="5">
        <f ca="1">VLOOKUP(CONCATENATE($F2643," ",$G2643),AllocFactorMatrix,(W$4+1),FALSE)*$E2647</f>
        <v>0</v>
      </c>
      <c r="X2643" s="5">
        <f ca="1">VLOOKUP(CONCATENATE($F2643," ",$G2643),AllocFactorMatrix,(X$4+1),FALSE)*$E2647</f>
        <v>0</v>
      </c>
      <c r="Y2643" s="5">
        <f t="shared" ca="1" si="3780"/>
        <v>-12934.044411213839</v>
      </c>
      <c r="Z2643" s="5">
        <f ca="1">VLOOKUP(CONCATENATE($F2643," ",$G2643),AllocFactorMatrix,(Z$4+1),FALSE)*$E2647</f>
        <v>-5289.4527166587477</v>
      </c>
      <c r="AA2643" s="5">
        <f ca="1">VLOOKUP(CONCATENATE($F2643," ",$G2643),AllocFactorMatrix,(AA$4+1),FALSE)*$E2647</f>
        <v>-106.16765754131583</v>
      </c>
      <c r="AB2643" s="5">
        <f t="shared" ca="1" si="3777"/>
        <v>-5395.6203742000635</v>
      </c>
      <c r="AC2643" s="5">
        <f ca="1">VLOOKUP(CONCATENATE($F2643," ",$G2643),AllocFactorMatrix,(AC$4+1),FALSE)*$E2647</f>
        <v>-69.704516616462271</v>
      </c>
      <c r="AD2643" s="5">
        <f ca="1">VLOOKUP(CONCATENATE($F2643," ",$G2643),AllocFactorMatrix,(AD$4+1),FALSE)*$E2647</f>
        <v>0</v>
      </c>
      <c r="AE2643" s="5">
        <f ca="1">VLOOKUP(CONCATENATE($F2643," ",$G2643),AllocFactorMatrix,(AE$4+1),FALSE)*$E2647</f>
        <v>0</v>
      </c>
    </row>
    <row r="2644" spans="4:31" hidden="1" outlineLevel="1">
      <c r="E2644" s="44"/>
      <c r="F2644" s="167" t="str">
        <f>F2647</f>
        <v>RB_GUP_CWIP</v>
      </c>
      <c r="G2644" s="48" t="str">
        <f>$G$12</f>
        <v>DISTSEC</v>
      </c>
      <c r="H2644" s="4">
        <f t="shared" ca="1" si="3750"/>
        <v>-101633.25847236434</v>
      </c>
      <c r="I2644" s="5">
        <f t="shared" ref="I2644:N2644" ca="1" si="3783">VLOOKUP(CONCATENATE($F2644," ",$G2644),AllocFactorMatrix,(I$4+1),FALSE)*$E2647</f>
        <v>-75403.86559039753</v>
      </c>
      <c r="J2644" s="47">
        <f t="shared" ca="1" si="3783"/>
        <v>-18.69222962866618</v>
      </c>
      <c r="K2644" s="47">
        <f t="shared" ca="1" si="3783"/>
        <v>-24.211588770988879</v>
      </c>
      <c r="L2644" s="5">
        <f t="shared" ca="1" si="3783"/>
        <v>-15198.916840307304</v>
      </c>
      <c r="M2644" s="5">
        <f t="shared" ca="1" si="3783"/>
        <v>0</v>
      </c>
      <c r="N2644" s="5">
        <f t="shared" ca="1" si="3783"/>
        <v>0</v>
      </c>
      <c r="O2644" s="5">
        <f t="shared" ca="1" si="3776"/>
        <v>-15198.916840307304</v>
      </c>
      <c r="P2644" s="5">
        <f ca="1">VLOOKUP(CONCATENATE($F2644," ",$G2644),AllocFactorMatrix,(P$4+1),FALSE)*$E2647</f>
        <v>-7587.2054428576985</v>
      </c>
      <c r="Q2644" s="5">
        <f ca="1">VLOOKUP(CONCATENATE($F2644," ",$G2644),AllocFactorMatrix,(Q$4+1),FALSE)*$E2647</f>
        <v>0</v>
      </c>
      <c r="R2644" s="5">
        <f ca="1">VLOOKUP(CONCATENATE($F2644," ",$G2644),AllocFactorMatrix,(R$4+1),FALSE)*$E2647</f>
        <v>0</v>
      </c>
      <c r="S2644" s="5">
        <f ca="1">VLOOKUP(CONCATENATE($F2644," ",$G2644),AllocFactorMatrix,(S$4+1),FALSE)*$E2647</f>
        <v>0</v>
      </c>
      <c r="T2644" s="5">
        <f t="shared" ca="1" si="3779"/>
        <v>-7587.2054428576985</v>
      </c>
      <c r="U2644" s="5">
        <f ca="1">VLOOKUP(CONCATENATE($F2644," ",$G2644),AllocFactorMatrix,(U$4+1),FALSE)*$E2647</f>
        <v>-284.13660864677212</v>
      </c>
      <c r="V2644" s="5">
        <f ca="1">VLOOKUP(CONCATENATE($F2644," ",$G2644),AllocFactorMatrix,(V$4+1),FALSE)*$E2647</f>
        <v>0</v>
      </c>
      <c r="W2644" s="5">
        <f ca="1">VLOOKUP(CONCATENATE($F2644," ",$G2644),AllocFactorMatrix,(W$4+1),FALSE)*$E2647</f>
        <v>0</v>
      </c>
      <c r="X2644" s="5">
        <f ca="1">VLOOKUP(CONCATENATE($F2644," ",$G2644),AllocFactorMatrix,(X$4+1),FALSE)*$E2647</f>
        <v>0</v>
      </c>
      <c r="Y2644" s="5">
        <f t="shared" ca="1" si="3780"/>
        <v>-284.13660864677212</v>
      </c>
      <c r="Z2644" s="5">
        <f ca="1">VLOOKUP(CONCATENATE($F2644," ",$G2644),AllocFactorMatrix,(Z$4+1),FALSE)*$E2647</f>
        <v>-2147.3250721844506</v>
      </c>
      <c r="AA2644" s="5">
        <f ca="1">VLOOKUP(CONCATENATE($F2644," ",$G2644),AllocFactorMatrix,(AA$4+1),FALSE)*$E2647</f>
        <v>0</v>
      </c>
      <c r="AB2644" s="5">
        <f t="shared" ca="1" si="3777"/>
        <v>-2147.3250721844506</v>
      </c>
      <c r="AC2644" s="5">
        <f ca="1">VLOOKUP(CONCATENATE($F2644," ",$G2644),AllocFactorMatrix,(AC$4+1),FALSE)*$E2647</f>
        <v>-25.389052054684381</v>
      </c>
      <c r="AD2644" s="5">
        <f ca="1">VLOOKUP(CONCATENATE($F2644," ",$G2644),AllocFactorMatrix,(AD$4+1),FALSE)*$E2647</f>
        <v>-781.46766309766224</v>
      </c>
      <c r="AE2644" s="5">
        <f ca="1">VLOOKUP(CONCATENATE($F2644," ",$G2644),AllocFactorMatrix,(AE$4+1),FALSE)*$E2647</f>
        <v>-162.04838441859422</v>
      </c>
    </row>
    <row r="2645" spans="4:31" hidden="1" outlineLevel="1">
      <c r="E2645" s="44"/>
      <c r="F2645" s="167" t="str">
        <f>F2647</f>
        <v>RB_GUP_CWIP</v>
      </c>
      <c r="G2645" s="48" t="str">
        <f>$G$13</f>
        <v>ENERGY</v>
      </c>
      <c r="H2645" s="4">
        <f t="shared" ca="1" si="3750"/>
        <v>-37599.012608932484</v>
      </c>
      <c r="I2645" s="5">
        <f t="shared" ref="I2645:N2645" ca="1" si="3784">VLOOKUP(CONCATENATE($F2645," ",$G2645),AllocFactorMatrix,(I$4+1),FALSE)*$E2647</f>
        <v>-14709.621172048552</v>
      </c>
      <c r="J2645" s="47">
        <f t="shared" ca="1" si="3784"/>
        <v>-2.353941830697722</v>
      </c>
      <c r="K2645" s="47">
        <f t="shared" ca="1" si="3784"/>
        <v>-6.7873572111016065</v>
      </c>
      <c r="L2645" s="5">
        <f t="shared" ca="1" si="3784"/>
        <v>-4241.5749313749402</v>
      </c>
      <c r="M2645" s="5">
        <f t="shared" ca="1" si="3784"/>
        <v>-59.157348778935841</v>
      </c>
      <c r="N2645" s="5">
        <f t="shared" ca="1" si="3784"/>
        <v>-8.2701472227709019</v>
      </c>
      <c r="O2645" s="5">
        <f t="shared" ca="1" si="3776"/>
        <v>-4309.0024273766467</v>
      </c>
      <c r="P2645" s="5">
        <f ca="1">VLOOKUP(CONCATENATE($F2645," ",$G2645),AllocFactorMatrix,(P$4+1),FALSE)*$E2647</f>
        <v>-2749.8452082867702</v>
      </c>
      <c r="Q2645" s="5">
        <f ca="1">VLOOKUP(CONCATENATE($F2645," ",$G2645),AllocFactorMatrix,(Q$4+1),FALSE)*$E2647</f>
        <v>-491.11793249474078</v>
      </c>
      <c r="R2645" s="5">
        <f ca="1">VLOOKUP(CONCATENATE($F2645," ",$G2645),AllocFactorMatrix,(R$4+1),FALSE)*$E2647</f>
        <v>-100.00959655140561</v>
      </c>
      <c r="S2645" s="5">
        <f ca="1">VLOOKUP(CONCATENATE($F2645," ",$G2645),AllocFactorMatrix,(S$4+1),FALSE)*$E2647</f>
        <v>-3.7773963080057777</v>
      </c>
      <c r="T2645" s="5">
        <f t="shared" ca="1" si="3779"/>
        <v>-3344.7501336409223</v>
      </c>
      <c r="U2645" s="5">
        <f ca="1">VLOOKUP(CONCATENATE($F2645," ",$G2645),AllocFactorMatrix,(U$4+1),FALSE)*$E2647</f>
        <v>-144.2189316635241</v>
      </c>
      <c r="V2645" s="5">
        <f ca="1">VLOOKUP(CONCATENATE($F2645," ",$G2645),AllocFactorMatrix,(V$4+1),FALSE)*$E2647</f>
        <v>-2280.1287306290387</v>
      </c>
      <c r="W2645" s="5">
        <f ca="1">VLOOKUP(CONCATENATE($F2645," ",$G2645),AllocFactorMatrix,(W$4+1),FALSE)*$E2647</f>
        <v>-9806.4625673167047</v>
      </c>
      <c r="X2645" s="5">
        <f ca="1">VLOOKUP(CONCATENATE($F2645," ",$G2645),AllocFactorMatrix,(X$4+1),FALSE)*$E2647</f>
        <v>-1844.6980348742363</v>
      </c>
      <c r="Y2645" s="5">
        <f t="shared" ca="1" si="3780"/>
        <v>-14075.508264483504</v>
      </c>
      <c r="Z2645" s="5">
        <f ca="1">VLOOKUP(CONCATENATE($F2645," ",$G2645),AllocFactorMatrix,(Z$4+1),FALSE)*$E2647</f>
        <v>-756.4540219199381</v>
      </c>
      <c r="AA2645" s="5">
        <f ca="1">VLOOKUP(CONCATENATE($F2645," ",$G2645),AllocFactorMatrix,(AA$4+1),FALSE)*$E2647</f>
        <v>-15.178099054776439</v>
      </c>
      <c r="AB2645" s="5">
        <f t="shared" ca="1" si="3777"/>
        <v>-771.63212097471455</v>
      </c>
      <c r="AC2645" s="5">
        <f ca="1">VLOOKUP(CONCATENATE($F2645," ",$G2645),AllocFactorMatrix,(AC$4+1),FALSE)*$E2647</f>
        <v>-13.538929443013805</v>
      </c>
      <c r="AD2645" s="5">
        <f ca="1">VLOOKUP(CONCATENATE($F2645," ",$G2645),AllocFactorMatrix,(AD$4+1),FALSE)*$E2647</f>
        <v>-303.26738269966467</v>
      </c>
      <c r="AE2645" s="5">
        <f ca="1">VLOOKUP(CONCATENATE($F2645," ",$G2645),AllocFactorMatrix,(AE$4+1),FALSE)*$E2647</f>
        <v>-62.550879223693094</v>
      </c>
    </row>
    <row r="2646" spans="4:31" hidden="1" outlineLevel="1">
      <c r="E2646" s="44"/>
      <c r="F2646" s="167" t="str">
        <f>F2647</f>
        <v>RB_GUP_CWIP</v>
      </c>
      <c r="G2646" s="48" t="str">
        <f>$G$14</f>
        <v>CUSTOMER</v>
      </c>
      <c r="H2646" s="4">
        <f t="shared" ca="1" si="3750"/>
        <v>-63701.891089961478</v>
      </c>
      <c r="I2646" s="5">
        <f t="shared" ref="I2646:N2646" ca="1" si="3785">VLOOKUP(CONCATENATE($F2646," ",$G2646),AllocFactorMatrix,(I$4+1),FALSE)*$E2647</f>
        <v>-37358.001305630409</v>
      </c>
      <c r="J2646" s="47">
        <f t="shared" ca="1" si="3785"/>
        <v>-7.5389563783588738</v>
      </c>
      <c r="K2646" s="47">
        <f t="shared" ca="1" si="3785"/>
        <v>-3.2211961160958675</v>
      </c>
      <c r="L2646" s="5">
        <f t="shared" ca="1" si="3785"/>
        <v>-10021.984742479479</v>
      </c>
      <c r="M2646" s="5">
        <f t="shared" ca="1" si="3785"/>
        <v>-514.20090413464402</v>
      </c>
      <c r="N2646" s="5">
        <f t="shared" ca="1" si="3785"/>
        <v>-85.8979916200323</v>
      </c>
      <c r="O2646" s="5">
        <f t="shared" ca="1" si="3776"/>
        <v>-10622.083638234155</v>
      </c>
      <c r="P2646" s="5">
        <f ca="1">VLOOKUP(CONCATENATE($F2646," ",$G2646),AllocFactorMatrix,(P$4+1),FALSE)*$E2647</f>
        <v>-659.29985568047584</v>
      </c>
      <c r="Q2646" s="5">
        <f ca="1">VLOOKUP(CONCATENATE($F2646," ",$G2646),AllocFactorMatrix,(Q$4+1),FALSE)*$E2647</f>
        <v>-184.43190192916612</v>
      </c>
      <c r="R2646" s="5">
        <f ca="1">VLOOKUP(CONCATENATE($F2646," ",$G2646),AllocFactorMatrix,(R$4+1),FALSE)*$E2647</f>
        <v>-211.05156541888866</v>
      </c>
      <c r="S2646" s="5">
        <f ca="1">VLOOKUP(CONCATENATE($F2646," ",$G2646),AllocFactorMatrix,(S$4+1),FALSE)*$E2647</f>
        <v>-26.323228734994395</v>
      </c>
      <c r="T2646" s="5">
        <f t="shared" ca="1" si="3779"/>
        <v>-1081.106551763525</v>
      </c>
      <c r="U2646" s="5">
        <f ca="1">VLOOKUP(CONCATENATE($F2646," ",$G2646),AllocFactorMatrix,(U$4+1),FALSE)*$E2647</f>
        <v>-4.5031289883225121</v>
      </c>
      <c r="V2646" s="5">
        <f ca="1">VLOOKUP(CONCATENATE($F2646," ",$G2646),AllocFactorMatrix,(V$4+1),FALSE)*$E2647</f>
        <v>-131.46501832072067</v>
      </c>
      <c r="W2646" s="5">
        <f ca="1">VLOOKUP(CONCATENATE($F2646," ",$G2646),AllocFactorMatrix,(W$4+1),FALSE)*$E2647</f>
        <v>-354.72250750972148</v>
      </c>
      <c r="X2646" s="5">
        <f ca="1">VLOOKUP(CONCATENATE($F2646," ",$G2646),AllocFactorMatrix,(X$4+1),FALSE)*$E2647</f>
        <v>-105.31422383261865</v>
      </c>
      <c r="Y2646" s="5">
        <f t="shared" ca="1" si="3780"/>
        <v>-596.00487865138325</v>
      </c>
      <c r="Z2646" s="5">
        <f ca="1">VLOOKUP(CONCATENATE($F2646," ",$G2646),AllocFactorMatrix,(Z$4+1),FALSE)*$E2647</f>
        <v>-136.03985684632019</v>
      </c>
      <c r="AA2646" s="5">
        <f ca="1">VLOOKUP(CONCATENATE($F2646," ",$G2646),AllocFactorMatrix,(AA$4+1),FALSE)*$E2647</f>
        <v>-2.4343490388828335</v>
      </c>
      <c r="AB2646" s="5">
        <f t="shared" ca="1" si="3777"/>
        <v>-138.47420588520302</v>
      </c>
      <c r="AC2646" s="5">
        <f ca="1">VLOOKUP(CONCATENATE($F2646," ",$G2646),AllocFactorMatrix,(AC$4+1),FALSE)*$E2647</f>
        <v>-12.702871706860858</v>
      </c>
      <c r="AD2646" s="5">
        <f ca="1">VLOOKUP(CONCATENATE($F2646," ",$G2646),AllocFactorMatrix,(AD$4+1),FALSE)*$E2647</f>
        <v>-12172.966398670993</v>
      </c>
      <c r="AE2646" s="5">
        <f ca="1">VLOOKUP(CONCATENATE($F2646," ",$G2646),AllocFactorMatrix,(AE$4+1),FALSE)*$E2647</f>
        <v>-1709.7910869245204</v>
      </c>
    </row>
    <row r="2647" spans="4:31" collapsed="1">
      <c r="D2647" s="48" t="s">
        <v>233</v>
      </c>
      <c r="E2647" s="36">
        <v>-1379480</v>
      </c>
      <c r="F2647" s="88" t="s">
        <v>68</v>
      </c>
      <c r="G2647" s="48" t="str">
        <f>$G$15</f>
        <v>TOTAL</v>
      </c>
      <c r="H2647" s="4">
        <f t="shared" ca="1" si="3750"/>
        <v>-1379480</v>
      </c>
      <c r="I2647" s="5">
        <f t="shared" ref="I2647:N2647" ca="1" si="3786">VLOOKUP(CONCATENATE($F2647," ",$G2647),AllocFactorMatrix,(I$4+1),FALSE)*$E2647</f>
        <v>-762420.30564673489</v>
      </c>
      <c r="J2647" s="47">
        <f t="shared" ca="1" si="3786"/>
        <v>-157.0175427881392</v>
      </c>
      <c r="K2647" s="47">
        <f t="shared" ca="1" si="3786"/>
        <v>-262.9358794186515</v>
      </c>
      <c r="L2647" s="5">
        <f t="shared" ca="1" si="3786"/>
        <v>-177685.98114243013</v>
      </c>
      <c r="M2647" s="5">
        <f t="shared" ca="1" si="3786"/>
        <v>-2639.0538766818845</v>
      </c>
      <c r="N2647" s="5">
        <f t="shared" ca="1" si="3786"/>
        <v>-328.81826081252649</v>
      </c>
      <c r="O2647" s="5">
        <f t="shared" ca="1" si="3776"/>
        <v>-180653.85327992454</v>
      </c>
      <c r="P2647" s="5">
        <f ca="1">VLOOKUP(CONCATENATE($F2647," ",$G2647),AllocFactorMatrix,(P$4+1),FALSE)*$E2647</f>
        <v>-98317.348411166167</v>
      </c>
      <c r="Q2647" s="5">
        <f ca="1">VLOOKUP(CONCATENATE($F2647," ",$G2647),AllocFactorMatrix,(Q$4+1),FALSE)*$E2647</f>
        <v>-16361.187493462578</v>
      </c>
      <c r="R2647" s="5">
        <f ca="1">VLOOKUP(CONCATENATE($F2647," ",$G2647),AllocFactorMatrix,(R$4+1),FALSE)*$E2647</f>
        <v>-2912.4167424206485</v>
      </c>
      <c r="S2647" s="5">
        <f ca="1">VLOOKUP(CONCATENATE($F2647," ",$G2647),AllocFactorMatrix,(S$4+1),FALSE)*$E2647</f>
        <v>-108.28633444207919</v>
      </c>
      <c r="T2647" s="5">
        <f t="shared" ca="1" si="3779"/>
        <v>-117699.23898149148</v>
      </c>
      <c r="U2647" s="5">
        <f ca="1">VLOOKUP(CONCATENATE($F2647," ",$G2647),AllocFactorMatrix,(U$4+1),FALSE)*$E2647</f>
        <v>-4506.7342102834282</v>
      </c>
      <c r="V2647" s="5">
        <f ca="1">VLOOKUP(CONCATENATE($F2647," ",$G2647),AllocFactorMatrix,(V$4+1),FALSE)*$E2647</f>
        <v>-57971.691106768558</v>
      </c>
      <c r="W2647" s="5">
        <f ca="1">VLOOKUP(CONCATENATE($F2647," ",$G2647),AllocFactorMatrix,(W$4+1),FALSE)*$E2647</f>
        <v>-184570.3370852581</v>
      </c>
      <c r="X2647" s="5">
        <f ca="1">VLOOKUP(CONCATENATE($F2647," ",$G2647),AllocFactorMatrix,(X$4+1),FALSE)*$E2647</f>
        <v>-27048.965253468796</v>
      </c>
      <c r="Y2647" s="5">
        <f t="shared" ca="1" si="3780"/>
        <v>-274097.72765577887</v>
      </c>
      <c r="Z2647" s="5">
        <f ca="1">VLOOKUP(CONCATENATE($F2647," ",$G2647),AllocFactorMatrix,(Z$4+1),FALSE)*$E2647</f>
        <v>-27032.452055378028</v>
      </c>
      <c r="AA2647" s="5">
        <f ca="1">VLOOKUP(CONCATENATE($F2647," ",$G2647),AllocFactorMatrix,(AA$4+1),FALSE)*$E2647</f>
        <v>-497.66460339792525</v>
      </c>
      <c r="AB2647" s="5">
        <f t="shared" ca="1" si="3777"/>
        <v>-27530.116658775954</v>
      </c>
      <c r="AC2647" s="5">
        <f ca="1">VLOOKUP(CONCATENATE($F2647," ",$G2647),AllocFactorMatrix,(AC$4+1),FALSE)*$E2647</f>
        <v>-368.39200389868591</v>
      </c>
      <c r="AD2647" s="5">
        <f ca="1">VLOOKUP(CONCATENATE($F2647," ",$G2647),AllocFactorMatrix,(AD$4+1),FALSE)*$E2647</f>
        <v>-14169.0442882897</v>
      </c>
      <c r="AE2647" s="5">
        <f ca="1">VLOOKUP(CONCATENATE($F2647," ",$G2647),AllocFactorMatrix,(AE$4+1),FALSE)*$E2647</f>
        <v>-2121.3680628990596</v>
      </c>
    </row>
    <row r="2648" spans="4:31" hidden="1" outlineLevel="1">
      <c r="E2648" s="44"/>
      <c r="F2648" s="167" t="str">
        <f>F2655</f>
        <v>BULK_TRANS</v>
      </c>
      <c r="G2648" s="48" t="str">
        <f>$G$8</f>
        <v>PRODUCTION</v>
      </c>
      <c r="H2648" s="4">
        <f t="shared" si="3750"/>
        <v>0</v>
      </c>
      <c r="I2648" s="5">
        <f t="shared" ref="I2648:N2648" si="3787">VLOOKUP(CONCATENATE($F2648," ",$G2648),AllocFactorMatrix,(I$4+1),FALSE)*$E2655</f>
        <v>0</v>
      </c>
      <c r="J2648" s="47">
        <f t="shared" si="3787"/>
        <v>0</v>
      </c>
      <c r="K2648" s="47">
        <f t="shared" si="3787"/>
        <v>0</v>
      </c>
      <c r="L2648" s="5">
        <f t="shared" si="3787"/>
        <v>0</v>
      </c>
      <c r="M2648" s="5">
        <f t="shared" si="3787"/>
        <v>0</v>
      </c>
      <c r="N2648" s="5">
        <f t="shared" si="3787"/>
        <v>0</v>
      </c>
      <c r="O2648" s="5">
        <f t="shared" ref="O2648:O2655" si="3788">SUBTOTAL(9,L2648:N2648)</f>
        <v>0</v>
      </c>
      <c r="P2648" s="5">
        <f>VLOOKUP(CONCATENATE($F2648," ",$G2648),AllocFactorMatrix,(P$4+1),FALSE)*$E2655</f>
        <v>0</v>
      </c>
      <c r="Q2648" s="5">
        <f>VLOOKUP(CONCATENATE($F2648," ",$G2648),AllocFactorMatrix,(Q$4+1),FALSE)*$E2655</f>
        <v>0</v>
      </c>
      <c r="R2648" s="5">
        <f>VLOOKUP(CONCATENATE($F2648," ",$G2648),AllocFactorMatrix,(R$4+1),FALSE)*$E2655</f>
        <v>0</v>
      </c>
      <c r="S2648" s="5">
        <f>VLOOKUP(CONCATENATE($F2648," ",$G2648),AllocFactorMatrix,(S$4+1),FALSE)*$E2655</f>
        <v>0</v>
      </c>
      <c r="T2648" s="5">
        <f>SUBTOTAL(9,P2648:S2648)</f>
        <v>0</v>
      </c>
      <c r="U2648" s="5">
        <f>VLOOKUP(CONCATENATE($F2648," ",$G2648),AllocFactorMatrix,(U$4+1),FALSE)*$E2655</f>
        <v>0</v>
      </c>
      <c r="V2648" s="5">
        <f>VLOOKUP(CONCATENATE($F2648," ",$G2648),AllocFactorMatrix,(V$4+1),FALSE)*$E2655</f>
        <v>0</v>
      </c>
      <c r="W2648" s="5">
        <f>VLOOKUP(CONCATENATE($F2648," ",$G2648),AllocFactorMatrix,(W$4+1),FALSE)*$E2655</f>
        <v>0</v>
      </c>
      <c r="X2648" s="5">
        <f>VLOOKUP(CONCATENATE($F2648," ",$G2648),AllocFactorMatrix,(X$4+1),FALSE)*$E2655</f>
        <v>0</v>
      </c>
      <c r="Y2648" s="5">
        <f>SUBTOTAL(9,U2648:X2648)</f>
        <v>0</v>
      </c>
      <c r="Z2648" s="5">
        <f>VLOOKUP(CONCATENATE($F2648," ",$G2648),AllocFactorMatrix,(Z$4+1),FALSE)*$E2655</f>
        <v>0</v>
      </c>
      <c r="AA2648" s="5">
        <f>VLOOKUP(CONCATENATE($F2648," ",$G2648),AllocFactorMatrix,(AA$4+1),FALSE)*$E2655</f>
        <v>0</v>
      </c>
      <c r="AB2648" s="5">
        <f t="shared" ref="AB2648:AB2655" si="3789">SUBTOTAL(9,Z2648:AA2648)</f>
        <v>0</v>
      </c>
      <c r="AC2648" s="5">
        <f>VLOOKUP(CONCATENATE($F2648," ",$G2648),AllocFactorMatrix,(AC$4+1),FALSE)*$E2655</f>
        <v>0</v>
      </c>
      <c r="AD2648" s="5">
        <f>VLOOKUP(CONCATENATE($F2648," ",$G2648),AllocFactorMatrix,(AD$4+1),FALSE)*$E2655</f>
        <v>0</v>
      </c>
      <c r="AE2648" s="5">
        <f>VLOOKUP(CONCATENATE($F2648," ",$G2648),AllocFactorMatrix,(AE$4+1),FALSE)*$E2655</f>
        <v>0</v>
      </c>
    </row>
    <row r="2649" spans="4:31" hidden="1" outlineLevel="1">
      <c r="E2649" s="44"/>
      <c r="F2649" s="167" t="str">
        <f>F2655</f>
        <v>BULK_TRANS</v>
      </c>
      <c r="G2649" s="48" t="str">
        <f>$G$9</f>
        <v>BULKTRAN</v>
      </c>
      <c r="H2649" s="4">
        <f t="shared" si="3750"/>
        <v>0</v>
      </c>
      <c r="I2649" s="5">
        <f t="shared" ref="I2649:N2649" si="3790">VLOOKUP(CONCATENATE($F2649," ",$G2649),AllocFactorMatrix,(I$4+1),FALSE)*$E2655</f>
        <v>0</v>
      </c>
      <c r="J2649" s="47">
        <f t="shared" si="3790"/>
        <v>0</v>
      </c>
      <c r="K2649" s="47">
        <f t="shared" si="3790"/>
        <v>0</v>
      </c>
      <c r="L2649" s="5">
        <f t="shared" si="3790"/>
        <v>0</v>
      </c>
      <c r="M2649" s="5">
        <f t="shared" si="3790"/>
        <v>0</v>
      </c>
      <c r="N2649" s="5">
        <f t="shared" si="3790"/>
        <v>0</v>
      </c>
      <c r="O2649" s="5">
        <f t="shared" si="3788"/>
        <v>0</v>
      </c>
      <c r="P2649" s="5">
        <f>VLOOKUP(CONCATENATE($F2649," ",$G2649),AllocFactorMatrix,(P$4+1),FALSE)*$E2655</f>
        <v>0</v>
      </c>
      <c r="Q2649" s="5">
        <f>VLOOKUP(CONCATENATE($F2649," ",$G2649),AllocFactorMatrix,(Q$4+1),FALSE)*$E2655</f>
        <v>0</v>
      </c>
      <c r="R2649" s="5">
        <f>VLOOKUP(CONCATENATE($F2649," ",$G2649),AllocFactorMatrix,(R$4+1),FALSE)*$E2655</f>
        <v>0</v>
      </c>
      <c r="S2649" s="5">
        <f>VLOOKUP(CONCATENATE($F2649," ",$G2649),AllocFactorMatrix,(S$4+1),FALSE)*$E2655</f>
        <v>0</v>
      </c>
      <c r="T2649" s="5">
        <f t="shared" ref="T2649:T2655" si="3791">SUBTOTAL(9,P2649:S2649)</f>
        <v>0</v>
      </c>
      <c r="U2649" s="5">
        <f>VLOOKUP(CONCATENATE($F2649," ",$G2649),AllocFactorMatrix,(U$4+1),FALSE)*$E2655</f>
        <v>0</v>
      </c>
      <c r="V2649" s="5">
        <f>VLOOKUP(CONCATENATE($F2649," ",$G2649),AllocFactorMatrix,(V$4+1),FALSE)*$E2655</f>
        <v>0</v>
      </c>
      <c r="W2649" s="5">
        <f>VLOOKUP(CONCATENATE($F2649," ",$G2649),AllocFactorMatrix,(W$4+1),FALSE)*$E2655</f>
        <v>0</v>
      </c>
      <c r="X2649" s="5">
        <f>VLOOKUP(CONCATENATE($F2649," ",$G2649),AllocFactorMatrix,(X$4+1),FALSE)*$E2655</f>
        <v>0</v>
      </c>
      <c r="Y2649" s="5">
        <f t="shared" ref="Y2649:Y2655" si="3792">SUBTOTAL(9,U2649:X2649)</f>
        <v>0</v>
      </c>
      <c r="Z2649" s="5">
        <f>VLOOKUP(CONCATENATE($F2649," ",$G2649),AllocFactorMatrix,(Z$4+1),FALSE)*$E2655</f>
        <v>0</v>
      </c>
      <c r="AA2649" s="5">
        <f>VLOOKUP(CONCATENATE($F2649," ",$G2649),AllocFactorMatrix,(AA$4+1),FALSE)*$E2655</f>
        <v>0</v>
      </c>
      <c r="AB2649" s="5">
        <f t="shared" si="3789"/>
        <v>0</v>
      </c>
      <c r="AC2649" s="5">
        <f>VLOOKUP(CONCATENATE($F2649," ",$G2649),AllocFactorMatrix,(AC$4+1),FALSE)*$E2655</f>
        <v>0</v>
      </c>
      <c r="AD2649" s="5">
        <f>VLOOKUP(CONCATENATE($F2649," ",$G2649),AllocFactorMatrix,(AD$4+1),FALSE)*$E2655</f>
        <v>0</v>
      </c>
      <c r="AE2649" s="5">
        <f>VLOOKUP(CONCATENATE($F2649," ",$G2649),AllocFactorMatrix,(AE$4+1),FALSE)*$E2655</f>
        <v>0</v>
      </c>
    </row>
    <row r="2650" spans="4:31" hidden="1" outlineLevel="1">
      <c r="E2650" s="44"/>
      <c r="F2650" s="167" t="str">
        <f>F2655</f>
        <v>BULK_TRANS</v>
      </c>
      <c r="G2650" s="48" t="str">
        <f>$G$10</f>
        <v>SUBTRAN</v>
      </c>
      <c r="H2650" s="4">
        <f t="shared" si="3750"/>
        <v>0</v>
      </c>
      <c r="I2650" s="5">
        <f t="shared" ref="I2650:N2650" si="3793">VLOOKUP(CONCATENATE($F2650," ",$G2650),AllocFactorMatrix,(I$4+1),FALSE)*$E2655</f>
        <v>0</v>
      </c>
      <c r="J2650" s="47">
        <f t="shared" si="3793"/>
        <v>0</v>
      </c>
      <c r="K2650" s="47">
        <f t="shared" si="3793"/>
        <v>0</v>
      </c>
      <c r="L2650" s="5">
        <f t="shared" si="3793"/>
        <v>0</v>
      </c>
      <c r="M2650" s="5">
        <f t="shared" si="3793"/>
        <v>0</v>
      </c>
      <c r="N2650" s="5">
        <f t="shared" si="3793"/>
        <v>0</v>
      </c>
      <c r="O2650" s="5">
        <f t="shared" si="3788"/>
        <v>0</v>
      </c>
      <c r="P2650" s="5">
        <f>VLOOKUP(CONCATENATE($F2650," ",$G2650),AllocFactorMatrix,(P$4+1),FALSE)*$E2655</f>
        <v>0</v>
      </c>
      <c r="Q2650" s="5">
        <f>VLOOKUP(CONCATENATE($F2650," ",$G2650),AllocFactorMatrix,(Q$4+1),FALSE)*$E2655</f>
        <v>0</v>
      </c>
      <c r="R2650" s="5">
        <f>VLOOKUP(CONCATENATE($F2650," ",$G2650),AllocFactorMatrix,(R$4+1),FALSE)*$E2655</f>
        <v>0</v>
      </c>
      <c r="S2650" s="5">
        <f>VLOOKUP(CONCATENATE($F2650," ",$G2650),AllocFactorMatrix,(S$4+1),FALSE)*$E2655</f>
        <v>0</v>
      </c>
      <c r="T2650" s="5">
        <f t="shared" si="3791"/>
        <v>0</v>
      </c>
      <c r="U2650" s="5">
        <f>VLOOKUP(CONCATENATE($F2650," ",$G2650),AllocFactorMatrix,(U$4+1),FALSE)*$E2655</f>
        <v>0</v>
      </c>
      <c r="V2650" s="5">
        <f>VLOOKUP(CONCATENATE($F2650," ",$G2650),AllocFactorMatrix,(V$4+1),FALSE)*$E2655</f>
        <v>0</v>
      </c>
      <c r="W2650" s="5">
        <f>VLOOKUP(CONCATENATE($F2650," ",$G2650),AllocFactorMatrix,(W$4+1),FALSE)*$E2655</f>
        <v>0</v>
      </c>
      <c r="X2650" s="5">
        <f>VLOOKUP(CONCATENATE($F2650," ",$G2650),AllocFactorMatrix,(X$4+1),FALSE)*$E2655</f>
        <v>0</v>
      </c>
      <c r="Y2650" s="5">
        <f t="shared" si="3792"/>
        <v>0</v>
      </c>
      <c r="Z2650" s="5">
        <f>VLOOKUP(CONCATENATE($F2650," ",$G2650),AllocFactorMatrix,(Z$4+1),FALSE)*$E2655</f>
        <v>0</v>
      </c>
      <c r="AA2650" s="5">
        <f>VLOOKUP(CONCATENATE($F2650," ",$G2650),AllocFactorMatrix,(AA$4+1),FALSE)*$E2655</f>
        <v>0</v>
      </c>
      <c r="AB2650" s="5">
        <f t="shared" si="3789"/>
        <v>0</v>
      </c>
      <c r="AC2650" s="5">
        <f>VLOOKUP(CONCATENATE($F2650," ",$G2650),AllocFactorMatrix,(AC$4+1),FALSE)*$E2655</f>
        <v>0</v>
      </c>
      <c r="AD2650" s="5">
        <f>VLOOKUP(CONCATENATE($F2650," ",$G2650),AllocFactorMatrix,(AD$4+1),FALSE)*$E2655</f>
        <v>0</v>
      </c>
      <c r="AE2650" s="5">
        <f>VLOOKUP(CONCATENATE($F2650," ",$G2650),AllocFactorMatrix,(AE$4+1),FALSE)*$E2655</f>
        <v>0</v>
      </c>
    </row>
    <row r="2651" spans="4:31" hidden="1" outlineLevel="1">
      <c r="E2651" s="44"/>
      <c r="F2651" s="167" t="str">
        <f>F2655</f>
        <v>BULK_TRANS</v>
      </c>
      <c r="G2651" s="48" t="str">
        <f>$G$11</f>
        <v>DISTPRI</v>
      </c>
      <c r="H2651" s="4">
        <f t="shared" si="3750"/>
        <v>0</v>
      </c>
      <c r="I2651" s="5">
        <f t="shared" ref="I2651:N2651" si="3794">VLOOKUP(CONCATENATE($F2651," ",$G2651),AllocFactorMatrix,(I$4+1),FALSE)*$E2655</f>
        <v>0</v>
      </c>
      <c r="J2651" s="47">
        <f t="shared" si="3794"/>
        <v>0</v>
      </c>
      <c r="K2651" s="47">
        <f t="shared" si="3794"/>
        <v>0</v>
      </c>
      <c r="L2651" s="5">
        <f t="shared" si="3794"/>
        <v>0</v>
      </c>
      <c r="M2651" s="5">
        <f t="shared" si="3794"/>
        <v>0</v>
      </c>
      <c r="N2651" s="5">
        <f t="shared" si="3794"/>
        <v>0</v>
      </c>
      <c r="O2651" s="5">
        <f t="shared" si="3788"/>
        <v>0</v>
      </c>
      <c r="P2651" s="5">
        <f>VLOOKUP(CONCATENATE($F2651," ",$G2651),AllocFactorMatrix,(P$4+1),FALSE)*$E2655</f>
        <v>0</v>
      </c>
      <c r="Q2651" s="5">
        <f>VLOOKUP(CONCATENATE($F2651," ",$G2651),AllocFactorMatrix,(Q$4+1),FALSE)*$E2655</f>
        <v>0</v>
      </c>
      <c r="R2651" s="5">
        <f>VLOOKUP(CONCATENATE($F2651," ",$G2651),AllocFactorMatrix,(R$4+1),FALSE)*$E2655</f>
        <v>0</v>
      </c>
      <c r="S2651" s="5">
        <f>VLOOKUP(CONCATENATE($F2651," ",$G2651),AllocFactorMatrix,(S$4+1),FALSE)*$E2655</f>
        <v>0</v>
      </c>
      <c r="T2651" s="5">
        <f t="shared" si="3791"/>
        <v>0</v>
      </c>
      <c r="U2651" s="5">
        <f>VLOOKUP(CONCATENATE($F2651," ",$G2651),AllocFactorMatrix,(U$4+1),FALSE)*$E2655</f>
        <v>0</v>
      </c>
      <c r="V2651" s="5">
        <f>VLOOKUP(CONCATENATE($F2651," ",$G2651),AllocFactorMatrix,(V$4+1),FALSE)*$E2655</f>
        <v>0</v>
      </c>
      <c r="W2651" s="5">
        <f>VLOOKUP(CONCATENATE($F2651," ",$G2651),AllocFactorMatrix,(W$4+1),FALSE)*$E2655</f>
        <v>0</v>
      </c>
      <c r="X2651" s="5">
        <f>VLOOKUP(CONCATENATE($F2651," ",$G2651),AllocFactorMatrix,(X$4+1),FALSE)*$E2655</f>
        <v>0</v>
      </c>
      <c r="Y2651" s="5">
        <f t="shared" si="3792"/>
        <v>0</v>
      </c>
      <c r="Z2651" s="5">
        <f>VLOOKUP(CONCATENATE($F2651," ",$G2651),AllocFactorMatrix,(Z$4+1),FALSE)*$E2655</f>
        <v>0</v>
      </c>
      <c r="AA2651" s="5">
        <f>VLOOKUP(CONCATENATE($F2651," ",$G2651),AllocFactorMatrix,(AA$4+1),FALSE)*$E2655</f>
        <v>0</v>
      </c>
      <c r="AB2651" s="5">
        <f t="shared" si="3789"/>
        <v>0</v>
      </c>
      <c r="AC2651" s="5">
        <f>VLOOKUP(CONCATENATE($F2651," ",$G2651),AllocFactorMatrix,(AC$4+1),FALSE)*$E2655</f>
        <v>0</v>
      </c>
      <c r="AD2651" s="5">
        <f>VLOOKUP(CONCATENATE($F2651," ",$G2651),AllocFactorMatrix,(AD$4+1),FALSE)*$E2655</f>
        <v>0</v>
      </c>
      <c r="AE2651" s="5">
        <f>VLOOKUP(CONCATENATE($F2651," ",$G2651),AllocFactorMatrix,(AE$4+1),FALSE)*$E2655</f>
        <v>0</v>
      </c>
    </row>
    <row r="2652" spans="4:31" hidden="1" outlineLevel="1">
      <c r="E2652" s="44"/>
      <c r="F2652" s="167" t="str">
        <f>F2655</f>
        <v>BULK_TRANS</v>
      </c>
      <c r="G2652" s="48" t="str">
        <f>$G$12</f>
        <v>DISTSEC</v>
      </c>
      <c r="H2652" s="4">
        <f t="shared" si="3750"/>
        <v>0</v>
      </c>
      <c r="I2652" s="5">
        <f t="shared" ref="I2652:N2652" si="3795">VLOOKUP(CONCATENATE($F2652," ",$G2652),AllocFactorMatrix,(I$4+1),FALSE)*$E2655</f>
        <v>0</v>
      </c>
      <c r="J2652" s="47">
        <f t="shared" si="3795"/>
        <v>0</v>
      </c>
      <c r="K2652" s="47">
        <f t="shared" si="3795"/>
        <v>0</v>
      </c>
      <c r="L2652" s="5">
        <f t="shared" si="3795"/>
        <v>0</v>
      </c>
      <c r="M2652" s="5">
        <f t="shared" si="3795"/>
        <v>0</v>
      </c>
      <c r="N2652" s="5">
        <f t="shared" si="3795"/>
        <v>0</v>
      </c>
      <c r="O2652" s="5">
        <f t="shared" si="3788"/>
        <v>0</v>
      </c>
      <c r="P2652" s="5">
        <f>VLOOKUP(CONCATENATE($F2652," ",$G2652),AllocFactorMatrix,(P$4+1),FALSE)*$E2655</f>
        <v>0</v>
      </c>
      <c r="Q2652" s="5">
        <f>VLOOKUP(CONCATENATE($F2652," ",$G2652),AllocFactorMatrix,(Q$4+1),FALSE)*$E2655</f>
        <v>0</v>
      </c>
      <c r="R2652" s="5">
        <f>VLOOKUP(CONCATENATE($F2652," ",$G2652),AllocFactorMatrix,(R$4+1),FALSE)*$E2655</f>
        <v>0</v>
      </c>
      <c r="S2652" s="5">
        <f>VLOOKUP(CONCATENATE($F2652," ",$G2652),AllocFactorMatrix,(S$4+1),FALSE)*$E2655</f>
        <v>0</v>
      </c>
      <c r="T2652" s="5">
        <f t="shared" si="3791"/>
        <v>0</v>
      </c>
      <c r="U2652" s="5">
        <f>VLOOKUP(CONCATENATE($F2652," ",$G2652),AllocFactorMatrix,(U$4+1),FALSE)*$E2655</f>
        <v>0</v>
      </c>
      <c r="V2652" s="5">
        <f>VLOOKUP(CONCATENATE($F2652," ",$G2652),AllocFactorMatrix,(V$4+1),FALSE)*$E2655</f>
        <v>0</v>
      </c>
      <c r="W2652" s="5">
        <f>VLOOKUP(CONCATENATE($F2652," ",$G2652),AllocFactorMatrix,(W$4+1),FALSE)*$E2655</f>
        <v>0</v>
      </c>
      <c r="X2652" s="5">
        <f>VLOOKUP(CONCATENATE($F2652," ",$G2652),AllocFactorMatrix,(X$4+1),FALSE)*$E2655</f>
        <v>0</v>
      </c>
      <c r="Y2652" s="5">
        <f t="shared" si="3792"/>
        <v>0</v>
      </c>
      <c r="Z2652" s="5">
        <f>VLOOKUP(CONCATENATE($F2652," ",$G2652),AllocFactorMatrix,(Z$4+1),FALSE)*$E2655</f>
        <v>0</v>
      </c>
      <c r="AA2652" s="5">
        <f>VLOOKUP(CONCATENATE($F2652," ",$G2652),AllocFactorMatrix,(AA$4+1),FALSE)*$E2655</f>
        <v>0</v>
      </c>
      <c r="AB2652" s="5">
        <f t="shared" si="3789"/>
        <v>0</v>
      </c>
      <c r="AC2652" s="5">
        <f>VLOOKUP(CONCATENATE($F2652," ",$G2652),AllocFactorMatrix,(AC$4+1),FALSE)*$E2655</f>
        <v>0</v>
      </c>
      <c r="AD2652" s="5">
        <f>VLOOKUP(CONCATENATE($F2652," ",$G2652),AllocFactorMatrix,(AD$4+1),FALSE)*$E2655</f>
        <v>0</v>
      </c>
      <c r="AE2652" s="5">
        <f>VLOOKUP(CONCATENATE($F2652," ",$G2652),AllocFactorMatrix,(AE$4+1),FALSE)*$E2655</f>
        <v>0</v>
      </c>
    </row>
    <row r="2653" spans="4:31" hidden="1" outlineLevel="1">
      <c r="E2653" s="44"/>
      <c r="F2653" s="167" t="str">
        <f>F2655</f>
        <v>BULK_TRANS</v>
      </c>
      <c r="G2653" s="48" t="str">
        <f>$G$13</f>
        <v>ENERGY</v>
      </c>
      <c r="H2653" s="4">
        <f t="shared" si="3750"/>
        <v>0</v>
      </c>
      <c r="I2653" s="5">
        <f t="shared" ref="I2653:N2653" si="3796">VLOOKUP(CONCATENATE($F2653," ",$G2653),AllocFactorMatrix,(I$4+1),FALSE)*$E2655</f>
        <v>0</v>
      </c>
      <c r="J2653" s="47">
        <f t="shared" si="3796"/>
        <v>0</v>
      </c>
      <c r="K2653" s="47">
        <f t="shared" si="3796"/>
        <v>0</v>
      </c>
      <c r="L2653" s="5">
        <f t="shared" si="3796"/>
        <v>0</v>
      </c>
      <c r="M2653" s="5">
        <f t="shared" si="3796"/>
        <v>0</v>
      </c>
      <c r="N2653" s="5">
        <f t="shared" si="3796"/>
        <v>0</v>
      </c>
      <c r="O2653" s="5">
        <f t="shared" si="3788"/>
        <v>0</v>
      </c>
      <c r="P2653" s="5">
        <f>VLOOKUP(CONCATENATE($F2653," ",$G2653),AllocFactorMatrix,(P$4+1),FALSE)*$E2655</f>
        <v>0</v>
      </c>
      <c r="Q2653" s="5">
        <f>VLOOKUP(CONCATENATE($F2653," ",$G2653),AllocFactorMatrix,(Q$4+1),FALSE)*$E2655</f>
        <v>0</v>
      </c>
      <c r="R2653" s="5">
        <f>VLOOKUP(CONCATENATE($F2653," ",$G2653),AllocFactorMatrix,(R$4+1),FALSE)*$E2655</f>
        <v>0</v>
      </c>
      <c r="S2653" s="5">
        <f>VLOOKUP(CONCATENATE($F2653," ",$G2653),AllocFactorMatrix,(S$4+1),FALSE)*$E2655</f>
        <v>0</v>
      </c>
      <c r="T2653" s="5">
        <f t="shared" si="3791"/>
        <v>0</v>
      </c>
      <c r="U2653" s="5">
        <f>VLOOKUP(CONCATENATE($F2653," ",$G2653),AllocFactorMatrix,(U$4+1),FALSE)*$E2655</f>
        <v>0</v>
      </c>
      <c r="V2653" s="5">
        <f>VLOOKUP(CONCATENATE($F2653," ",$G2653),AllocFactorMatrix,(V$4+1),FALSE)*$E2655</f>
        <v>0</v>
      </c>
      <c r="W2653" s="5">
        <f>VLOOKUP(CONCATENATE($F2653," ",$G2653),AllocFactorMatrix,(W$4+1),FALSE)*$E2655</f>
        <v>0</v>
      </c>
      <c r="X2653" s="5">
        <f>VLOOKUP(CONCATENATE($F2653," ",$G2653),AllocFactorMatrix,(X$4+1),FALSE)*$E2655</f>
        <v>0</v>
      </c>
      <c r="Y2653" s="5">
        <f t="shared" si="3792"/>
        <v>0</v>
      </c>
      <c r="Z2653" s="5">
        <f>VLOOKUP(CONCATENATE($F2653," ",$G2653),AllocFactorMatrix,(Z$4+1),FALSE)*$E2655</f>
        <v>0</v>
      </c>
      <c r="AA2653" s="5">
        <f>VLOOKUP(CONCATENATE($F2653," ",$G2653),AllocFactorMatrix,(AA$4+1),FALSE)*$E2655</f>
        <v>0</v>
      </c>
      <c r="AB2653" s="5">
        <f t="shared" si="3789"/>
        <v>0</v>
      </c>
      <c r="AC2653" s="5">
        <f>VLOOKUP(CONCATENATE($F2653," ",$G2653),AllocFactorMatrix,(AC$4+1),FALSE)*$E2655</f>
        <v>0</v>
      </c>
      <c r="AD2653" s="5">
        <f>VLOOKUP(CONCATENATE($F2653," ",$G2653),AllocFactorMatrix,(AD$4+1),FALSE)*$E2655</f>
        <v>0</v>
      </c>
      <c r="AE2653" s="5">
        <f>VLOOKUP(CONCATENATE($F2653," ",$G2653),AllocFactorMatrix,(AE$4+1),FALSE)*$E2655</f>
        <v>0</v>
      </c>
    </row>
    <row r="2654" spans="4:31" hidden="1" outlineLevel="1">
      <c r="E2654" s="44"/>
      <c r="F2654" s="167" t="str">
        <f>F2655</f>
        <v>BULK_TRANS</v>
      </c>
      <c r="G2654" s="48" t="str">
        <f>$G$14</f>
        <v>CUSTOMER</v>
      </c>
      <c r="H2654" s="4">
        <f t="shared" si="3750"/>
        <v>0</v>
      </c>
      <c r="I2654" s="5">
        <f t="shared" ref="I2654:N2654" si="3797">VLOOKUP(CONCATENATE($F2654," ",$G2654),AllocFactorMatrix,(I$4+1),FALSE)*$E2655</f>
        <v>0</v>
      </c>
      <c r="J2654" s="47">
        <f t="shared" si="3797"/>
        <v>0</v>
      </c>
      <c r="K2654" s="47">
        <f t="shared" si="3797"/>
        <v>0</v>
      </c>
      <c r="L2654" s="5">
        <f t="shared" si="3797"/>
        <v>0</v>
      </c>
      <c r="M2654" s="5">
        <f t="shared" si="3797"/>
        <v>0</v>
      </c>
      <c r="N2654" s="5">
        <f t="shared" si="3797"/>
        <v>0</v>
      </c>
      <c r="O2654" s="5">
        <f t="shared" si="3788"/>
        <v>0</v>
      </c>
      <c r="P2654" s="5">
        <f>VLOOKUP(CONCATENATE($F2654," ",$G2654),AllocFactorMatrix,(P$4+1),FALSE)*$E2655</f>
        <v>0</v>
      </c>
      <c r="Q2654" s="5">
        <f>VLOOKUP(CONCATENATE($F2654," ",$G2654),AllocFactorMatrix,(Q$4+1),FALSE)*$E2655</f>
        <v>0</v>
      </c>
      <c r="R2654" s="5">
        <f>VLOOKUP(CONCATENATE($F2654," ",$G2654),AllocFactorMatrix,(R$4+1),FALSE)*$E2655</f>
        <v>0</v>
      </c>
      <c r="S2654" s="5">
        <f>VLOOKUP(CONCATENATE($F2654," ",$G2654),AllocFactorMatrix,(S$4+1),FALSE)*$E2655</f>
        <v>0</v>
      </c>
      <c r="T2654" s="5">
        <f t="shared" si="3791"/>
        <v>0</v>
      </c>
      <c r="U2654" s="5">
        <f>VLOOKUP(CONCATENATE($F2654," ",$G2654),AllocFactorMatrix,(U$4+1),FALSE)*$E2655</f>
        <v>0</v>
      </c>
      <c r="V2654" s="5">
        <f>VLOOKUP(CONCATENATE($F2654," ",$G2654),AllocFactorMatrix,(V$4+1),FALSE)*$E2655</f>
        <v>0</v>
      </c>
      <c r="W2654" s="5">
        <f>VLOOKUP(CONCATENATE($F2654," ",$G2654),AllocFactorMatrix,(W$4+1),FALSE)*$E2655</f>
        <v>0</v>
      </c>
      <c r="X2654" s="5">
        <f>VLOOKUP(CONCATENATE($F2654," ",$G2654),AllocFactorMatrix,(X$4+1),FALSE)*$E2655</f>
        <v>0</v>
      </c>
      <c r="Y2654" s="5">
        <f t="shared" si="3792"/>
        <v>0</v>
      </c>
      <c r="Z2654" s="5">
        <f>VLOOKUP(CONCATENATE($F2654," ",$G2654),AllocFactorMatrix,(Z$4+1),FALSE)*$E2655</f>
        <v>0</v>
      </c>
      <c r="AA2654" s="5">
        <f>VLOOKUP(CONCATENATE($F2654," ",$G2654),AllocFactorMatrix,(AA$4+1),FALSE)*$E2655</f>
        <v>0</v>
      </c>
      <c r="AB2654" s="5">
        <f t="shared" si="3789"/>
        <v>0</v>
      </c>
      <c r="AC2654" s="5">
        <f>VLOOKUP(CONCATENATE($F2654," ",$G2654),AllocFactorMatrix,(AC$4+1),FALSE)*$E2655</f>
        <v>0</v>
      </c>
      <c r="AD2654" s="5">
        <f>VLOOKUP(CONCATENATE($F2654," ",$G2654),AllocFactorMatrix,(AD$4+1),FALSE)*$E2655</f>
        <v>0</v>
      </c>
      <c r="AE2654" s="5">
        <f>VLOOKUP(CONCATENATE($F2654," ",$G2654),AllocFactorMatrix,(AE$4+1),FALSE)*$E2655</f>
        <v>0</v>
      </c>
    </row>
    <row r="2655" spans="4:31" collapsed="1">
      <c r="D2655" s="48" t="s">
        <v>234</v>
      </c>
      <c r="E2655" s="36">
        <v>0</v>
      </c>
      <c r="F2655" s="88" t="s">
        <v>31</v>
      </c>
      <c r="G2655" s="48" t="str">
        <f>$G$15</f>
        <v>TOTAL</v>
      </c>
      <c r="H2655" s="4">
        <f t="shared" si="3750"/>
        <v>0</v>
      </c>
      <c r="I2655" s="5">
        <f t="shared" ref="I2655:N2655" si="3798">VLOOKUP(CONCATENATE($F2655," ",$G2655),AllocFactorMatrix,(I$4+1),FALSE)*$E2655</f>
        <v>0</v>
      </c>
      <c r="J2655" s="47">
        <f t="shared" si="3798"/>
        <v>0</v>
      </c>
      <c r="K2655" s="47">
        <f t="shared" si="3798"/>
        <v>0</v>
      </c>
      <c r="L2655" s="5">
        <f t="shared" si="3798"/>
        <v>0</v>
      </c>
      <c r="M2655" s="5">
        <f t="shared" si="3798"/>
        <v>0</v>
      </c>
      <c r="N2655" s="5">
        <f t="shared" si="3798"/>
        <v>0</v>
      </c>
      <c r="O2655" s="5">
        <f t="shared" si="3788"/>
        <v>0</v>
      </c>
      <c r="P2655" s="5">
        <f>VLOOKUP(CONCATENATE($F2655," ",$G2655),AllocFactorMatrix,(P$4+1),FALSE)*$E2655</f>
        <v>0</v>
      </c>
      <c r="Q2655" s="5">
        <f>VLOOKUP(CONCATENATE($F2655," ",$G2655),AllocFactorMatrix,(Q$4+1),FALSE)*$E2655</f>
        <v>0</v>
      </c>
      <c r="R2655" s="5">
        <f>VLOOKUP(CONCATENATE($F2655," ",$G2655),AllocFactorMatrix,(R$4+1),FALSE)*$E2655</f>
        <v>0</v>
      </c>
      <c r="S2655" s="5">
        <f>VLOOKUP(CONCATENATE($F2655," ",$G2655),AllocFactorMatrix,(S$4+1),FALSE)*$E2655</f>
        <v>0</v>
      </c>
      <c r="T2655" s="5">
        <f t="shared" si="3791"/>
        <v>0</v>
      </c>
      <c r="U2655" s="5">
        <f>VLOOKUP(CONCATENATE($F2655," ",$G2655),AllocFactorMatrix,(U$4+1),FALSE)*$E2655</f>
        <v>0</v>
      </c>
      <c r="V2655" s="5">
        <f>VLOOKUP(CONCATENATE($F2655," ",$G2655),AllocFactorMatrix,(V$4+1),FALSE)*$E2655</f>
        <v>0</v>
      </c>
      <c r="W2655" s="5">
        <f>VLOOKUP(CONCATENATE($F2655," ",$G2655),AllocFactorMatrix,(W$4+1),FALSE)*$E2655</f>
        <v>0</v>
      </c>
      <c r="X2655" s="5">
        <f>VLOOKUP(CONCATENATE($F2655," ",$G2655),AllocFactorMatrix,(X$4+1),FALSE)*$E2655</f>
        <v>0</v>
      </c>
      <c r="Y2655" s="5">
        <f t="shared" si="3792"/>
        <v>0</v>
      </c>
      <c r="Z2655" s="5">
        <f>VLOOKUP(CONCATENATE($F2655," ",$G2655),AllocFactorMatrix,(Z$4+1),FALSE)*$E2655</f>
        <v>0</v>
      </c>
      <c r="AA2655" s="5">
        <f>VLOOKUP(CONCATENATE($F2655," ",$G2655),AllocFactorMatrix,(AA$4+1),FALSE)*$E2655</f>
        <v>0</v>
      </c>
      <c r="AB2655" s="5">
        <f t="shared" si="3789"/>
        <v>0</v>
      </c>
      <c r="AC2655" s="5">
        <f>VLOOKUP(CONCATENATE($F2655," ",$G2655),AllocFactorMatrix,(AC$4+1),FALSE)*$E2655</f>
        <v>0</v>
      </c>
      <c r="AD2655" s="5">
        <f>VLOOKUP(CONCATENATE($F2655," ",$G2655),AllocFactorMatrix,(AD$4+1),FALSE)*$E2655</f>
        <v>0</v>
      </c>
      <c r="AE2655" s="5">
        <f>VLOOKUP(CONCATENATE($F2655," ",$G2655),AllocFactorMatrix,(AE$4+1),FALSE)*$E2655</f>
        <v>0</v>
      </c>
    </row>
    <row r="2656" spans="4:31" hidden="1" outlineLevel="1">
      <c r="E2656" s="44"/>
      <c r="F2656" s="167" t="str">
        <f>F2663</f>
        <v>RB_GUP</v>
      </c>
      <c r="G2656" s="48" t="str">
        <f>$G$8</f>
        <v>PRODUCTION</v>
      </c>
      <c r="H2656" s="4">
        <f t="shared" ca="1" si="3750"/>
        <v>944070.04027993337</v>
      </c>
      <c r="I2656" s="5">
        <f t="shared" ref="I2656:N2656" ca="1" si="3799">VLOOKUP(CONCATENATE($F2656," ",$G2656),AllocFactorMatrix,(I$4+1),FALSE)*$E2663</f>
        <v>485507.77641016018</v>
      </c>
      <c r="J2656" s="47">
        <f t="shared" ca="1" si="3799"/>
        <v>108.61641233973594</v>
      </c>
      <c r="K2656" s="47">
        <f t="shared" ca="1" si="3799"/>
        <v>190.17959331493057</v>
      </c>
      <c r="L2656" s="5">
        <f t="shared" ca="1" si="3799"/>
        <v>113156.07084886952</v>
      </c>
      <c r="M2656" s="5">
        <f t="shared" ca="1" si="3799"/>
        <v>1574.565285706987</v>
      </c>
      <c r="N2656" s="5">
        <f t="shared" ca="1" si="3799"/>
        <v>219.29554471037363</v>
      </c>
      <c r="O2656" s="5">
        <f t="shared" ref="O2656:O2663" ca="1" si="3800">SUBTOTAL(9,L2656:N2656)</f>
        <v>114949.93167928688</v>
      </c>
      <c r="P2656" s="5">
        <f ca="1">VLOOKUP(CONCATENATE($F2656," ",$G2656),AllocFactorMatrix,(P$4+1),FALSE)*$E2663</f>
        <v>67304.405873798751</v>
      </c>
      <c r="Q2656" s="5">
        <f ca="1">VLOOKUP(CONCATENATE($F2656," ",$G2656),AllocFactorMatrix,(Q$4+1),FALSE)*$E2663</f>
        <v>12078.379937234751</v>
      </c>
      <c r="R2656" s="5">
        <f ca="1">VLOOKUP(CONCATENATE($F2656," ",$G2656),AllocFactorMatrix,(R$4+1),FALSE)*$E2663</f>
        <v>2449.3721936378156</v>
      </c>
      <c r="S2656" s="5">
        <f ca="1">VLOOKUP(CONCATENATE($F2656," ",$G2656),AllocFactorMatrix,(S$4+1),FALSE)*$E2663</f>
        <v>93.013801393477564</v>
      </c>
      <c r="T2656" s="5">
        <f ca="1">SUBTOTAL(9,P2656:S2656)</f>
        <v>81925.171806064798</v>
      </c>
      <c r="U2656" s="5">
        <f ca="1">VLOOKUP(CONCATENATE($F2656," ",$G2656),AllocFactorMatrix,(U$4+1),FALSE)*$E2663</f>
        <v>3192.1026007753171</v>
      </c>
      <c r="V2656" s="5">
        <f ca="1">VLOOKUP(CONCATENATE($F2656," ",$G2656),AllocFactorMatrix,(V$4+1),FALSE)*$E2663</f>
        <v>43095.228388867537</v>
      </c>
      <c r="W2656" s="5">
        <f ca="1">VLOOKUP(CONCATENATE($F2656," ",$G2656),AllocFactorMatrix,(W$4+1),FALSE)*$E2663</f>
        <v>164821.94887696669</v>
      </c>
      <c r="X2656" s="5">
        <f ca="1">VLOOKUP(CONCATENATE($F2656," ",$G2656),AllocFactorMatrix,(X$4+1),FALSE)*$E2663</f>
        <v>29859.024711573635</v>
      </c>
      <c r="Y2656" s="5">
        <f ca="1">SUBTOTAL(9,U2656:X2656)</f>
        <v>240968.30457818319</v>
      </c>
      <c r="Z2656" s="5">
        <f ca="1">VLOOKUP(CONCATENATE($F2656," ",$G2656),AllocFactorMatrix,(Z$4+1),FALSE)*$E2663</f>
        <v>18499.906067179065</v>
      </c>
      <c r="AA2656" s="5">
        <f ca="1">VLOOKUP(CONCATENATE($F2656," ",$G2656),AllocFactorMatrix,(AA$4+1),FALSE)*$E2663</f>
        <v>369.49057444580581</v>
      </c>
      <c r="AB2656" s="5">
        <f t="shared" ref="AB2656:AB2663" ca="1" si="3801">SUBTOTAL(9,Z2656:AA2656)</f>
        <v>18869.39664162487</v>
      </c>
      <c r="AC2656" s="5">
        <f ca="1">VLOOKUP(CONCATENATE($F2656," ",$G2656),AllocFactorMatrix,(AC$4+1),FALSE)*$E2663</f>
        <v>244.04369023965427</v>
      </c>
      <c r="AD2656" s="5">
        <f ca="1">VLOOKUP(CONCATENATE($F2656," ",$G2656),AllocFactorMatrix,(AD$4+1),FALSE)*$E2663</f>
        <v>1084.1810214178022</v>
      </c>
      <c r="AE2656" s="5">
        <f ca="1">VLOOKUP(CONCATENATE($F2656," ",$G2656),AllocFactorMatrix,(AE$4+1),FALSE)*$E2663</f>
        <v>222.43844730126261</v>
      </c>
    </row>
    <row r="2657" spans="4:31" hidden="1" outlineLevel="1">
      <c r="E2657" s="44"/>
      <c r="F2657" s="167" t="str">
        <f>F2663</f>
        <v>RB_GUP</v>
      </c>
      <c r="G2657" s="48" t="str">
        <f>$G$9</f>
        <v>BULKTRAN</v>
      </c>
      <c r="H2657" s="4">
        <f t="shared" ca="1" si="3750"/>
        <v>512681.45395063935</v>
      </c>
      <c r="I2657" s="5">
        <f t="shared" ref="I2657:N2657" ca="1" si="3802">VLOOKUP(CONCATENATE($F2657," ",$G2657),AllocFactorMatrix,(I$4+1),FALSE)*$E2663</f>
        <v>263657.16747085459</v>
      </c>
      <c r="J2657" s="47">
        <f t="shared" ca="1" si="3802"/>
        <v>58.984628073491464</v>
      </c>
      <c r="K2657" s="47">
        <f t="shared" ca="1" si="3802"/>
        <v>103.27787796711459</v>
      </c>
      <c r="L2657" s="5">
        <f t="shared" ca="1" si="3802"/>
        <v>61449.9099123388</v>
      </c>
      <c r="M2657" s="5">
        <f t="shared" ca="1" si="3802"/>
        <v>855.07471434756872</v>
      </c>
      <c r="N2657" s="5">
        <f t="shared" ca="1" si="3802"/>
        <v>119.08942547702783</v>
      </c>
      <c r="O2657" s="5">
        <f t="shared" ca="1" si="3800"/>
        <v>62424.074052163392</v>
      </c>
      <c r="P2657" s="5">
        <f ca="1">VLOOKUP(CONCATENATE($F2657," ",$G2657),AllocFactorMatrix,(P$4+1),FALSE)*$E2663</f>
        <v>36549.958359478856</v>
      </c>
      <c r="Q2657" s="5">
        <f ca="1">VLOOKUP(CONCATENATE($F2657," ",$G2657),AllocFactorMatrix,(Q$4+1),FALSE)*$E2663</f>
        <v>6559.2181971515593</v>
      </c>
      <c r="R2657" s="5">
        <f ca="1">VLOOKUP(CONCATENATE($F2657," ",$G2657),AllocFactorMatrix,(R$4+1),FALSE)*$E2663</f>
        <v>1330.1425147737461</v>
      </c>
      <c r="S2657" s="5">
        <f ca="1">VLOOKUP(CONCATENATE($F2657," ",$G2657),AllocFactorMatrix,(S$4+1),FALSE)*$E2663</f>
        <v>50.511560478864688</v>
      </c>
      <c r="T2657" s="5">
        <f t="shared" ref="T2657:T2663" ca="1" si="3803">SUBTOTAL(9,P2657:S2657)</f>
        <v>44489.830631883029</v>
      </c>
      <c r="U2657" s="5">
        <f ca="1">VLOOKUP(CONCATENATE($F2657," ",$G2657),AllocFactorMatrix,(U$4+1),FALSE)*$E2663</f>
        <v>1733.4855812603123</v>
      </c>
      <c r="V2657" s="5">
        <f ca="1">VLOOKUP(CONCATENATE($F2657," ",$G2657),AllocFactorMatrix,(V$4+1),FALSE)*$E2663</f>
        <v>23403.056347586433</v>
      </c>
      <c r="W2657" s="5">
        <f ca="1">VLOOKUP(CONCATENATE($F2657," ",$G2657),AllocFactorMatrix,(W$4+1),FALSE)*$E2663</f>
        <v>89507.295844453634</v>
      </c>
      <c r="X2657" s="5">
        <f ca="1">VLOOKUP(CONCATENATE($F2657," ",$G2657),AllocFactorMatrix,(X$4+1),FALSE)*$E2663</f>
        <v>16215.076794660805</v>
      </c>
      <c r="Y2657" s="5">
        <f t="shared" ref="Y2657:Y2663" ca="1" si="3804">SUBTOTAL(9,U2657:X2657)</f>
        <v>130858.9145679612</v>
      </c>
      <c r="Z2657" s="5">
        <f ca="1">VLOOKUP(CONCATENATE($F2657," ",$G2657),AllocFactorMatrix,(Z$4+1),FALSE)*$E2663</f>
        <v>10046.456656604923</v>
      </c>
      <c r="AA2657" s="5">
        <f ca="1">VLOOKUP(CONCATENATE($F2657," ",$G2657),AllocFactorMatrix,(AA$4+1),FALSE)*$E2663</f>
        <v>200.65350752128839</v>
      </c>
      <c r="AB2657" s="5">
        <f t="shared" ca="1" si="3801"/>
        <v>10247.110164126212</v>
      </c>
      <c r="AC2657" s="5">
        <f ca="1">VLOOKUP(CONCATENATE($F2657," ",$G2657),AllocFactorMatrix,(AC$4+1),FALSE)*$E2663</f>
        <v>132.52901649378271</v>
      </c>
      <c r="AD2657" s="5">
        <f ca="1">VLOOKUP(CONCATENATE($F2657," ",$G2657),AllocFactorMatrix,(AD$4+1),FALSE)*$E2663</f>
        <v>588.7693483434258</v>
      </c>
      <c r="AE2657" s="5">
        <f ca="1">VLOOKUP(CONCATENATE($F2657," ",$G2657),AllocFactorMatrix,(AE$4+1),FALSE)*$E2663</f>
        <v>120.79619277306915</v>
      </c>
    </row>
    <row r="2658" spans="4:31" hidden="1" outlineLevel="1">
      <c r="E2658" s="44"/>
      <c r="F2658" s="167" t="str">
        <f>F2663</f>
        <v>RB_GUP</v>
      </c>
      <c r="G2658" s="48" t="str">
        <f>$G$10</f>
        <v>SUBTRAN</v>
      </c>
      <c r="H2658" s="4">
        <f t="shared" ca="1" si="3750"/>
        <v>141947.99678219188</v>
      </c>
      <c r="I2658" s="5">
        <f t="shared" ref="I2658:N2658" ca="1" si="3805">VLOOKUP(CONCATENATE($F2658," ",$G2658),AllocFactorMatrix,(I$4+1),FALSE)*$E2663</f>
        <v>72516.997789025205</v>
      </c>
      <c r="J2658" s="47">
        <f t="shared" ca="1" si="3805"/>
        <v>11.808293271010319</v>
      </c>
      <c r="K2658" s="47">
        <f t="shared" ca="1" si="3805"/>
        <v>21.977261273218677</v>
      </c>
      <c r="L2658" s="5">
        <f t="shared" ca="1" si="3805"/>
        <v>16994.457300483504</v>
      </c>
      <c r="M2658" s="5">
        <f t="shared" ca="1" si="3805"/>
        <v>237.51103126630466</v>
      </c>
      <c r="N2658" s="5">
        <f t="shared" ca="1" si="3805"/>
        <v>42.98839312318794</v>
      </c>
      <c r="O2658" s="5">
        <f t="shared" ca="1" si="3800"/>
        <v>17274.956724872998</v>
      </c>
      <c r="P2658" s="5">
        <f ca="1">VLOOKUP(CONCATENATE($F2658," ",$G2658),AllocFactorMatrix,(P$4+1),FALSE)*$E2663</f>
        <v>9811.4692957637671</v>
      </c>
      <c r="Q2658" s="5">
        <f ca="1">VLOOKUP(CONCATENATE($F2658," ",$G2658),AllocFactorMatrix,(Q$4+1),FALSE)*$E2663</f>
        <v>1765.6696213975799</v>
      </c>
      <c r="R2658" s="5">
        <f ca="1">VLOOKUP(CONCATENATE($F2658," ",$G2658),AllocFactorMatrix,(R$4+1),FALSE)*$E2663</f>
        <v>463.47466230235273</v>
      </c>
      <c r="S2658" s="5">
        <f ca="1">VLOOKUP(CONCATENATE($F2658," ",$G2658),AllocFactorMatrix,(S$4+1),FALSE)*$E2663</f>
        <v>0</v>
      </c>
      <c r="T2658" s="5">
        <f t="shared" ca="1" si="3803"/>
        <v>12040.613579463699</v>
      </c>
      <c r="U2658" s="5">
        <f ca="1">VLOOKUP(CONCATENATE($F2658," ",$G2658),AllocFactorMatrix,(U$4+1),FALSE)*$E2663</f>
        <v>442.89610958423862</v>
      </c>
      <c r="V2658" s="5">
        <f ca="1">VLOOKUP(CONCATENATE($F2658," ",$G2658),AllocFactorMatrix,(V$4+1),FALSE)*$E2663</f>
        <v>6214.2618847809053</v>
      </c>
      <c r="W2658" s="5">
        <f ca="1">VLOOKUP(CONCATENATE($F2658," ",$G2658),AllocFactorMatrix,(W$4+1),FALSE)*$E2663</f>
        <v>30641.104693396304</v>
      </c>
      <c r="X2658" s="5">
        <f ca="1">VLOOKUP(CONCATENATE($F2658," ",$G2658),AllocFactorMatrix,(X$4+1),FALSE)*$E2663</f>
        <v>0</v>
      </c>
      <c r="Y2658" s="5">
        <f t="shared" ca="1" si="3804"/>
        <v>37298.262687761446</v>
      </c>
      <c r="Z2658" s="5">
        <f ca="1">VLOOKUP(CONCATENATE($F2658," ",$G2658),AllocFactorMatrix,(Z$4+1),FALSE)*$E2663</f>
        <v>2693.484677903285</v>
      </c>
      <c r="AA2658" s="5">
        <f ca="1">VLOOKUP(CONCATENATE($F2658," ",$G2658),AllocFactorMatrix,(AA$4+1),FALSE)*$E2663</f>
        <v>54.081178045995081</v>
      </c>
      <c r="AB2658" s="5">
        <f t="shared" ca="1" si="3801"/>
        <v>2747.5658559492799</v>
      </c>
      <c r="AC2658" s="5">
        <f ca="1">VLOOKUP(CONCATENATE($F2658," ",$G2658),AllocFactorMatrix,(AC$4+1),FALSE)*$E2663</f>
        <v>35.814590574960626</v>
      </c>
      <c r="AD2658" s="5">
        <f ca="1">VLOOKUP(CONCATENATE($F2658," ",$G2658),AllocFactorMatrix,(AD$4+1),FALSE)*$E2663</f>
        <v>0</v>
      </c>
      <c r="AE2658" s="5">
        <f ca="1">VLOOKUP(CONCATENATE($F2658," ",$G2658),AllocFactorMatrix,(AE$4+1),FALSE)*$E2663</f>
        <v>0</v>
      </c>
    </row>
    <row r="2659" spans="4:31" hidden="1" outlineLevel="1">
      <c r="E2659" s="44"/>
      <c r="F2659" s="167" t="str">
        <f>F2663</f>
        <v>RB_GUP</v>
      </c>
      <c r="G2659" s="48" t="str">
        <f>$G$11</f>
        <v>DISTPRI</v>
      </c>
      <c r="H2659" s="4">
        <f t="shared" ca="1" si="3750"/>
        <v>567911.5306695879</v>
      </c>
      <c r="I2659" s="5">
        <f t="shared" ref="I2659:N2659" ca="1" si="3806">VLOOKUP(CONCATENATE($F2659," ",$G2659),AllocFactorMatrix,(I$4+1),FALSE)*$E2663</f>
        <v>371811.43230915436</v>
      </c>
      <c r="J2659" s="47">
        <f t="shared" ca="1" si="3806"/>
        <v>61.051976365116545</v>
      </c>
      <c r="K2659" s="47">
        <f t="shared" ca="1" si="3806"/>
        <v>112.96364376230881</v>
      </c>
      <c r="L2659" s="5">
        <f t="shared" ca="1" si="3806"/>
        <v>86994.006031445111</v>
      </c>
      <c r="M2659" s="5">
        <f t="shared" ca="1" si="3806"/>
        <v>1215.6484777522262</v>
      </c>
      <c r="N2659" s="5">
        <f t="shared" ca="1" si="3806"/>
        <v>0</v>
      </c>
      <c r="O2659" s="5">
        <f t="shared" ca="1" si="3800"/>
        <v>88209.654509197338</v>
      </c>
      <c r="P2659" s="5">
        <f ca="1">VLOOKUP(CONCATENATE($F2659," ",$G2659),AllocFactorMatrix,(P$4+1),FALSE)*$E2663</f>
        <v>50449.62650456337</v>
      </c>
      <c r="Q2659" s="5">
        <f ca="1">VLOOKUP(CONCATENATE($F2659," ",$G2659),AllocFactorMatrix,(Q$4+1),FALSE)*$E2663</f>
        <v>9078.126164137384</v>
      </c>
      <c r="R2659" s="5">
        <f ca="1">VLOOKUP(CONCATENATE($F2659," ",$G2659),AllocFactorMatrix,(R$4+1),FALSE)*$E2663</f>
        <v>0</v>
      </c>
      <c r="S2659" s="5">
        <f ca="1">VLOOKUP(CONCATENATE($F2659," ",$G2659),AllocFactorMatrix,(S$4+1),FALSE)*$E2663</f>
        <v>0</v>
      </c>
      <c r="T2659" s="5">
        <f t="shared" ca="1" si="3803"/>
        <v>59527.752668700756</v>
      </c>
      <c r="U2659" s="5">
        <f ca="1">VLOOKUP(CONCATENATE($F2659," ",$G2659),AllocFactorMatrix,(U$4+1),FALSE)*$E2663</f>
        <v>2284.5351380026132</v>
      </c>
      <c r="V2659" s="5">
        <f ca="1">VLOOKUP(CONCATENATE($F2659," ",$G2659),AllocFactorMatrix,(V$4+1),FALSE)*$E2663</f>
        <v>31590.238481166045</v>
      </c>
      <c r="W2659" s="5">
        <f ca="1">VLOOKUP(CONCATENATE($F2659," ",$G2659),AllocFactorMatrix,(W$4+1),FALSE)*$E2663</f>
        <v>0</v>
      </c>
      <c r="X2659" s="5">
        <f ca="1">VLOOKUP(CONCATENATE($F2659," ",$G2659),AllocFactorMatrix,(X$4+1),FALSE)*$E2663</f>
        <v>0</v>
      </c>
      <c r="Y2659" s="5">
        <f t="shared" ca="1" si="3804"/>
        <v>33874.773619168656</v>
      </c>
      <c r="Z2659" s="5">
        <f ca="1">VLOOKUP(CONCATENATE($F2659," ",$G2659),AllocFactorMatrix,(Z$4+1),FALSE)*$E2663</f>
        <v>13853.285766574543</v>
      </c>
      <c r="AA2659" s="5">
        <f ca="1">VLOOKUP(CONCATENATE($F2659," ",$G2659),AllocFactorMatrix,(AA$4+1),FALSE)*$E2663</f>
        <v>278.05729210048224</v>
      </c>
      <c r="AB2659" s="5">
        <f t="shared" ca="1" si="3801"/>
        <v>14131.343058675026</v>
      </c>
      <c r="AC2659" s="5">
        <f ca="1">VLOOKUP(CONCATENATE($F2659," ",$G2659),AllocFactorMatrix,(AC$4+1),FALSE)*$E2663</f>
        <v>182.558884564294</v>
      </c>
      <c r="AD2659" s="5">
        <f ca="1">VLOOKUP(CONCATENATE($F2659," ",$G2659),AllocFactorMatrix,(AD$4+1),FALSE)*$E2663</f>
        <v>0</v>
      </c>
      <c r="AE2659" s="5">
        <f ca="1">VLOOKUP(CONCATENATE($F2659," ",$G2659),AllocFactorMatrix,(AE$4+1),FALSE)*$E2663</f>
        <v>0</v>
      </c>
    </row>
    <row r="2660" spans="4:31" hidden="1" outlineLevel="1">
      <c r="E2660" s="44"/>
      <c r="F2660" s="167" t="str">
        <f>F2663</f>
        <v>RB_GUP</v>
      </c>
      <c r="G2660" s="48" t="str">
        <f>$G$12</f>
        <v>DISTSEC</v>
      </c>
      <c r="H2660" s="4">
        <f t="shared" ca="1" si="3750"/>
        <v>272249.13777534163</v>
      </c>
      <c r="I2660" s="5">
        <f t="shared" ref="I2660:N2660" ca="1" si="3807">VLOOKUP(CONCATENATE($F2660," ",$G2660),AllocFactorMatrix,(I$4+1),FALSE)*$E2663</f>
        <v>201987.3976341665</v>
      </c>
      <c r="J2660" s="47">
        <f t="shared" ca="1" si="3807"/>
        <v>50.071634777771337</v>
      </c>
      <c r="K2660" s="47">
        <f t="shared" ca="1" si="3807"/>
        <v>64.856566306640815</v>
      </c>
      <c r="L2660" s="5">
        <f t="shared" ca="1" si="3807"/>
        <v>40713.955914519254</v>
      </c>
      <c r="M2660" s="5">
        <f t="shared" ca="1" si="3807"/>
        <v>0</v>
      </c>
      <c r="N2660" s="5">
        <f t="shared" ca="1" si="3807"/>
        <v>0</v>
      </c>
      <c r="O2660" s="5">
        <f t="shared" ca="1" si="3800"/>
        <v>40713.955914519254</v>
      </c>
      <c r="P2660" s="5">
        <f ca="1">VLOOKUP(CONCATENATE($F2660," ",$G2660),AllocFactorMatrix,(P$4+1),FALSE)*$E2663</f>
        <v>20324.155409265546</v>
      </c>
      <c r="Q2660" s="5">
        <f ca="1">VLOOKUP(CONCATENATE($F2660," ",$G2660),AllocFactorMatrix,(Q$4+1),FALSE)*$E2663</f>
        <v>0</v>
      </c>
      <c r="R2660" s="5">
        <f ca="1">VLOOKUP(CONCATENATE($F2660," ",$G2660),AllocFactorMatrix,(R$4+1),FALSE)*$E2663</f>
        <v>0</v>
      </c>
      <c r="S2660" s="5">
        <f ca="1">VLOOKUP(CONCATENATE($F2660," ",$G2660),AllocFactorMatrix,(S$4+1),FALSE)*$E2663</f>
        <v>0</v>
      </c>
      <c r="T2660" s="5">
        <f t="shared" ca="1" si="3803"/>
        <v>20324.155409265546</v>
      </c>
      <c r="U2660" s="5">
        <f ca="1">VLOOKUP(CONCATENATE($F2660," ",$G2660),AllocFactorMatrix,(U$4+1),FALSE)*$E2663</f>
        <v>761.12827510620127</v>
      </c>
      <c r="V2660" s="5">
        <f ca="1">VLOOKUP(CONCATENATE($F2660," ",$G2660),AllocFactorMatrix,(V$4+1),FALSE)*$E2663</f>
        <v>0</v>
      </c>
      <c r="W2660" s="5">
        <f ca="1">VLOOKUP(CONCATENATE($F2660," ",$G2660),AllocFactorMatrix,(W$4+1),FALSE)*$E2663</f>
        <v>0</v>
      </c>
      <c r="X2660" s="5">
        <f ca="1">VLOOKUP(CONCATENATE($F2660," ",$G2660),AllocFactorMatrix,(X$4+1),FALSE)*$E2663</f>
        <v>0</v>
      </c>
      <c r="Y2660" s="5">
        <f t="shared" ca="1" si="3804"/>
        <v>761.12827510620127</v>
      </c>
      <c r="Z2660" s="5">
        <f ca="1">VLOOKUP(CONCATENATE($F2660," ",$G2660),AllocFactorMatrix,(Z$4+1),FALSE)*$E2663</f>
        <v>5752.126894411771</v>
      </c>
      <c r="AA2660" s="5">
        <f ca="1">VLOOKUP(CONCATENATE($F2660," ",$G2660),AllocFactorMatrix,(AA$4+1),FALSE)*$E2663</f>
        <v>0</v>
      </c>
      <c r="AB2660" s="5">
        <f t="shared" ca="1" si="3801"/>
        <v>5752.126894411771</v>
      </c>
      <c r="AC2660" s="5">
        <f ca="1">VLOOKUP(CONCATENATE($F2660," ",$G2660),AllocFactorMatrix,(AC$4+1),FALSE)*$E2663</f>
        <v>68.010685032799657</v>
      </c>
      <c r="AD2660" s="5">
        <f ca="1">VLOOKUP(CONCATENATE($F2660," ",$G2660),AllocFactorMatrix,(AD$4+1),FALSE)*$E2663</f>
        <v>2093.3491720675347</v>
      </c>
      <c r="AE2660" s="5">
        <f ca="1">VLOOKUP(CONCATENATE($F2660," ",$G2660),AllocFactorMatrix,(AE$4+1),FALSE)*$E2663</f>
        <v>434.08558968760821</v>
      </c>
    </row>
    <row r="2661" spans="4:31" hidden="1" outlineLevel="1">
      <c r="E2661" s="44"/>
      <c r="F2661" s="167" t="str">
        <f>F2663</f>
        <v>RB_GUP</v>
      </c>
      <c r="G2661" s="48" t="str">
        <f>$G$13</f>
        <v>ENERGY</v>
      </c>
      <c r="H2661" s="4">
        <f t="shared" ca="1" si="3750"/>
        <v>17625.577425644162</v>
      </c>
      <c r="I2661" s="5">
        <f t="shared" ref="I2661:N2661" ca="1" si="3808">VLOOKUP(CONCATENATE($F2661," ",$G2661),AllocFactorMatrix,(I$4+1),FALSE)*$E2663</f>
        <v>6895.5419006998591</v>
      </c>
      <c r="J2661" s="47">
        <f t="shared" ca="1" si="3808"/>
        <v>1.1034753604824308</v>
      </c>
      <c r="K2661" s="47">
        <f t="shared" ca="1" si="3808"/>
        <v>3.1817614809212964</v>
      </c>
      <c r="L2661" s="5">
        <f t="shared" ca="1" si="3808"/>
        <v>1988.3556022388559</v>
      </c>
      <c r="M2661" s="5">
        <f t="shared" ca="1" si="3808"/>
        <v>27.731643967460379</v>
      </c>
      <c r="N2661" s="5">
        <f t="shared" ca="1" si="3808"/>
        <v>3.8768603237680361</v>
      </c>
      <c r="O2661" s="5">
        <f t="shared" ca="1" si="3800"/>
        <v>2019.9641065300843</v>
      </c>
      <c r="P2661" s="5">
        <f ca="1">VLOOKUP(CONCATENATE($F2661," ",$G2661),AllocFactorMatrix,(P$4+1),FALSE)*$E2663</f>
        <v>1289.0660223263542</v>
      </c>
      <c r="Q2661" s="5">
        <f ca="1">VLOOKUP(CONCATENATE($F2661," ",$G2661),AllocFactorMatrix,(Q$4+1),FALSE)*$E2663</f>
        <v>230.22511879080162</v>
      </c>
      <c r="R2661" s="5">
        <f ca="1">VLOOKUP(CONCATENATE($F2661," ",$G2661),AllocFactorMatrix,(R$4+1),FALSE)*$E2663</f>
        <v>46.882265384422858</v>
      </c>
      <c r="S2661" s="5">
        <f ca="1">VLOOKUP(CONCATENATE($F2661," ",$G2661),AllocFactorMatrix,(S$4+1),FALSE)*$E2663</f>
        <v>1.7707590299400817</v>
      </c>
      <c r="T2661" s="5">
        <f t="shared" ca="1" si="3803"/>
        <v>1567.9441655315188</v>
      </c>
      <c r="U2661" s="5">
        <f ca="1">VLOOKUP(CONCATENATE($F2661," ",$G2661),AllocFactorMatrix,(U$4+1),FALSE)*$E2663</f>
        <v>67.606614373570835</v>
      </c>
      <c r="V2661" s="5">
        <f ca="1">VLOOKUP(CONCATENATE($F2661," ",$G2661),AllocFactorMatrix,(V$4+1),FALSE)*$E2663</f>
        <v>1068.8734276120365</v>
      </c>
      <c r="W2661" s="5">
        <f ca="1">VLOOKUP(CONCATENATE($F2661," ",$G2661),AllocFactorMatrix,(W$4+1),FALSE)*$E2663</f>
        <v>4597.0506473049945</v>
      </c>
      <c r="X2661" s="5">
        <f ca="1">VLOOKUP(CONCATENATE($F2661," ",$G2661),AllocFactorMatrix,(X$4+1),FALSE)*$E2663</f>
        <v>864.75324176159518</v>
      </c>
      <c r="Y2661" s="5">
        <f t="shared" ca="1" si="3804"/>
        <v>6598.2839310521967</v>
      </c>
      <c r="Z2661" s="5">
        <f ca="1">VLOOKUP(CONCATENATE($F2661," ",$G2661),AllocFactorMatrix,(Z$4+1),FALSE)*$E2663</f>
        <v>354.60875185648484</v>
      </c>
      <c r="AA2661" s="5">
        <f ca="1">VLOOKUP(CONCATENATE($F2661," ",$G2661),AllocFactorMatrix,(AA$4+1),FALSE)*$E2663</f>
        <v>7.1151538697721648</v>
      </c>
      <c r="AB2661" s="5">
        <f t="shared" ca="1" si="3801"/>
        <v>361.72390572625699</v>
      </c>
      <c r="AC2661" s="5">
        <f ca="1">VLOOKUP(CONCATENATE($F2661," ",$G2661),AllocFactorMatrix,(AC$4+1),FALSE)*$E2663</f>
        <v>6.3467477627718569</v>
      </c>
      <c r="AD2661" s="5">
        <f ca="1">VLOOKUP(CONCATENATE($F2661," ",$G2661),AllocFactorMatrix,(AD$4+1),FALSE)*$E2663</f>
        <v>142.16497624662381</v>
      </c>
      <c r="AE2661" s="5">
        <f ca="1">VLOOKUP(CONCATENATE($F2661," ",$G2661),AllocFactorMatrix,(AE$4+1),FALSE)*$E2663</f>
        <v>29.322455253449824</v>
      </c>
    </row>
    <row r="2662" spans="4:31" hidden="1" outlineLevel="1">
      <c r="E2662" s="44"/>
      <c r="F2662" s="167" t="str">
        <f>F2663</f>
        <v>RB_GUP</v>
      </c>
      <c r="G2662" s="48" t="str">
        <f>$G$14</f>
        <v>CUSTOMER</v>
      </c>
      <c r="H2662" s="4">
        <f t="shared" ca="1" si="3750"/>
        <v>128309.26311666238</v>
      </c>
      <c r="I2662" s="5">
        <f t="shared" ref="I2662:N2662" ca="1" si="3809">VLOOKUP(CONCATENATE($F2662," ",$G2662),AllocFactorMatrix,(I$4+1),FALSE)*$E2663</f>
        <v>63539.547809847114</v>
      </c>
      <c r="J2662" s="47">
        <f t="shared" ca="1" si="3809"/>
        <v>12.82181535064162</v>
      </c>
      <c r="K2662" s="47">
        <f t="shared" ca="1" si="3809"/>
        <v>6.7954902639594152</v>
      </c>
      <c r="L2662" s="5">
        <f t="shared" ca="1" si="3809"/>
        <v>20250.350800346285</v>
      </c>
      <c r="M2662" s="5">
        <f t="shared" ca="1" si="3809"/>
        <v>1292.9052521404774</v>
      </c>
      <c r="N2662" s="5">
        <f t="shared" ca="1" si="3809"/>
        <v>217.44945920340666</v>
      </c>
      <c r="O2662" s="5">
        <f t="shared" ca="1" si="3800"/>
        <v>21760.705511690168</v>
      </c>
      <c r="P2662" s="5">
        <f ca="1">VLOOKUP(CONCATENATE($F2662," ",$G2662),AllocFactorMatrix,(P$4+1),FALSE)*$E2663</f>
        <v>1577.0742874470054</v>
      </c>
      <c r="Q2662" s="5">
        <f ca="1">VLOOKUP(CONCATENATE($F2662," ",$G2662),AllocFactorMatrix,(Q$4+1),FALSE)*$E2663</f>
        <v>456.46549403639085</v>
      </c>
      <c r="R2662" s="5">
        <f ca="1">VLOOKUP(CONCATENATE($F2662," ",$G2662),AllocFactorMatrix,(R$4+1),FALSE)*$E2663</f>
        <v>534.69808188882791</v>
      </c>
      <c r="S2662" s="5">
        <f ca="1">VLOOKUP(CONCATENATE($F2662," ",$G2662),AllocFactorMatrix,(S$4+1),FALSE)*$E2663</f>
        <v>66.809218963232425</v>
      </c>
      <c r="T2662" s="5">
        <f t="shared" ca="1" si="3803"/>
        <v>2635.0470823354567</v>
      </c>
      <c r="U2662" s="5">
        <f ca="1">VLOOKUP(CONCATENATE($F2662," ",$G2662),AllocFactorMatrix,(U$4+1),FALSE)*$E2663</f>
        <v>10.456067567377557</v>
      </c>
      <c r="V2662" s="5">
        <f ca="1">VLOOKUP(CONCATENATE($F2662," ",$G2662),AllocFactorMatrix,(V$4+1),FALSE)*$E2663</f>
        <v>323.98632245852423</v>
      </c>
      <c r="W2662" s="5">
        <f ca="1">VLOOKUP(CONCATENATE($F2662," ",$G2662),AllocFactorMatrix,(W$4+1),FALSE)*$E2663</f>
        <v>898.77981567263862</v>
      </c>
      <c r="X2662" s="5">
        <f ca="1">VLOOKUP(CONCATENATE($F2662," ",$G2662),AllocFactorMatrix,(X$4+1),FALSE)*$E2663</f>
        <v>267.24619790109114</v>
      </c>
      <c r="Y2662" s="5">
        <f t="shared" ca="1" si="3804"/>
        <v>1500.4684035996315</v>
      </c>
      <c r="Z2662" s="5">
        <f ca="1">VLOOKUP(CONCATENATE($F2662," ",$G2662),AllocFactorMatrix,(Z$4+1),FALSE)*$E2663</f>
        <v>319.12227234507662</v>
      </c>
      <c r="AA2662" s="5">
        <f ca="1">VLOOKUP(CONCATENATE($F2662," ",$G2662),AllocFactorMatrix,(AA$4+1),FALSE)*$E2663</f>
        <v>5.975532189318252</v>
      </c>
      <c r="AB2662" s="5">
        <f t="shared" ca="1" si="3801"/>
        <v>325.09780453439487</v>
      </c>
      <c r="AC2662" s="5">
        <f ca="1">VLOOKUP(CONCATENATE($F2662," ",$G2662),AllocFactorMatrix,(AC$4+1),FALSE)*$E2663</f>
        <v>30.871407717585377</v>
      </c>
      <c r="AD2662" s="5">
        <f ca="1">VLOOKUP(CONCATENATE($F2662," ",$G2662),AllocFactorMatrix,(AD$4+1),FALSE)*$E2663</f>
        <v>33925.888729398328</v>
      </c>
      <c r="AE2662" s="5">
        <f ca="1">VLOOKUP(CONCATENATE($F2662," ",$G2662),AllocFactorMatrix,(AE$4+1),FALSE)*$E2663</f>
        <v>4572.0190619251071</v>
      </c>
    </row>
    <row r="2663" spans="4:31" collapsed="1">
      <c r="D2663" s="48" t="s">
        <v>235</v>
      </c>
      <c r="E2663" s="36">
        <v>2584795</v>
      </c>
      <c r="F2663" s="88" t="s">
        <v>71</v>
      </c>
      <c r="G2663" s="48" t="str">
        <f>$G$15</f>
        <v>TOTAL</v>
      </c>
      <c r="H2663" s="4">
        <f t="shared" ca="1" si="3750"/>
        <v>2584795.0000000005</v>
      </c>
      <c r="I2663" s="5">
        <f t="shared" ref="I2663:N2663" ca="1" si="3810">VLOOKUP(CONCATENATE($F2663," ",$G2663),AllocFactorMatrix,(I$4+1),FALSE)*$E2663</f>
        <v>1465915.8613239077</v>
      </c>
      <c r="J2663" s="47">
        <f t="shared" ca="1" si="3810"/>
        <v>304.45823553824965</v>
      </c>
      <c r="K2663" s="47">
        <f t="shared" ca="1" si="3810"/>
        <v>503.23219436909409</v>
      </c>
      <c r="L2663" s="5">
        <f t="shared" ca="1" si="3810"/>
        <v>341547.10641024139</v>
      </c>
      <c r="M2663" s="5">
        <f t="shared" ca="1" si="3810"/>
        <v>5203.4364051810244</v>
      </c>
      <c r="N2663" s="5">
        <f t="shared" ca="1" si="3810"/>
        <v>602.69968283776416</v>
      </c>
      <c r="O2663" s="5">
        <f t="shared" ca="1" si="3800"/>
        <v>347353.24249826017</v>
      </c>
      <c r="P2663" s="5">
        <f ca="1">VLOOKUP(CONCATENATE($F2663," ",$G2663),AllocFactorMatrix,(P$4+1),FALSE)*$E2663</f>
        <v>187305.75575264363</v>
      </c>
      <c r="Q2663" s="5">
        <f ca="1">VLOOKUP(CONCATENATE($F2663," ",$G2663),AllocFactorMatrix,(Q$4+1),FALSE)*$E2663</f>
        <v>30168.084532748471</v>
      </c>
      <c r="R2663" s="5">
        <f ca="1">VLOOKUP(CONCATENATE($F2663," ",$G2663),AllocFactorMatrix,(R$4+1),FALSE)*$E2663</f>
        <v>4824.569717987164</v>
      </c>
      <c r="S2663" s="5">
        <f ca="1">VLOOKUP(CONCATENATE($F2663," ",$G2663),AllocFactorMatrix,(S$4+1),FALSE)*$E2663</f>
        <v>212.10533986551476</v>
      </c>
      <c r="T2663" s="5">
        <f t="shared" ca="1" si="3803"/>
        <v>222510.5153432448</v>
      </c>
      <c r="U2663" s="5">
        <f ca="1">VLOOKUP(CONCATENATE($F2663," ",$G2663),AllocFactorMatrix,(U$4+1),FALSE)*$E2663</f>
        <v>8492.2103866696307</v>
      </c>
      <c r="V2663" s="5">
        <f ca="1">VLOOKUP(CONCATENATE($F2663," ",$G2663),AllocFactorMatrix,(V$4+1),FALSE)*$E2663</f>
        <v>105695.64485247148</v>
      </c>
      <c r="W2663" s="5">
        <f ca="1">VLOOKUP(CONCATENATE($F2663," ",$G2663),AllocFactorMatrix,(W$4+1),FALSE)*$E2663</f>
        <v>290466.17987779423</v>
      </c>
      <c r="X2663" s="5">
        <f ca="1">VLOOKUP(CONCATENATE($F2663," ",$G2663),AllocFactorMatrix,(X$4+1),FALSE)*$E2663</f>
        <v>47206.100945897131</v>
      </c>
      <c r="Y2663" s="5">
        <f t="shared" ca="1" si="3804"/>
        <v>451860.13606283243</v>
      </c>
      <c r="Z2663" s="5">
        <f ca="1">VLOOKUP(CONCATENATE($F2663," ",$G2663),AllocFactorMatrix,(Z$4+1),FALSE)*$E2663</f>
        <v>51518.991086875139</v>
      </c>
      <c r="AA2663" s="5">
        <f ca="1">VLOOKUP(CONCATENATE($F2663," ",$G2663),AllocFactorMatrix,(AA$4+1),FALSE)*$E2663</f>
        <v>915.37323817266167</v>
      </c>
      <c r="AB2663" s="5">
        <f t="shared" ca="1" si="3801"/>
        <v>52434.364325047798</v>
      </c>
      <c r="AC2663" s="5">
        <f ca="1">VLOOKUP(CONCATENATE($F2663," ",$G2663),AllocFactorMatrix,(AC$4+1),FALSE)*$E2663</f>
        <v>700.17502238584848</v>
      </c>
      <c r="AD2663" s="5">
        <f ca="1">VLOOKUP(CONCATENATE($F2663," ",$G2663),AllocFactorMatrix,(AD$4+1),FALSE)*$E2663</f>
        <v>37834.353247473708</v>
      </c>
      <c r="AE2663" s="5">
        <f ca="1">VLOOKUP(CONCATENATE($F2663," ",$G2663),AllocFactorMatrix,(AE$4+1),FALSE)*$E2663</f>
        <v>5378.6617469404964</v>
      </c>
    </row>
    <row r="2664" spans="4:31" hidden="1" outlineLevel="1">
      <c r="E2664" s="44"/>
      <c r="F2664" s="167" t="str">
        <f>F2671</f>
        <v>RB_GUP</v>
      </c>
      <c r="G2664" s="48" t="str">
        <f>$G$8</f>
        <v>PRODUCTION</v>
      </c>
      <c r="H2664" s="4">
        <f t="shared" ca="1" si="3750"/>
        <v>-40.906858962259108</v>
      </c>
      <c r="I2664" s="5">
        <f t="shared" ref="I2664:N2664" ca="1" si="3811">VLOOKUP(CONCATENATE($F2664," ",$G2664),AllocFactorMatrix,(I$4+1),FALSE)*$E2671</f>
        <v>-21.03720835034807</v>
      </c>
      <c r="J2664" s="47">
        <f t="shared" ca="1" si="3811"/>
        <v>-4.7063841357053177E-3</v>
      </c>
      <c r="K2664" s="47">
        <f t="shared" ca="1" si="3811"/>
        <v>-8.2405430416231159E-3</v>
      </c>
      <c r="L2664" s="5">
        <f t="shared" ca="1" si="3811"/>
        <v>-4.90308900128381</v>
      </c>
      <c r="M2664" s="5">
        <f t="shared" ca="1" si="3811"/>
        <v>-6.8226421050482738E-2</v>
      </c>
      <c r="N2664" s="5">
        <f t="shared" ca="1" si="3811"/>
        <v>-9.5021465948215804E-3</v>
      </c>
      <c r="O2664" s="5">
        <f t="shared" ref="O2664:O2751" ca="1" si="3812">SUBTOTAL(9,L2664:N2664)</f>
        <v>-4.9808175689291145</v>
      </c>
      <c r="P2664" s="5">
        <f ca="1">VLOOKUP(CONCATENATE($F2664," ",$G2664),AllocFactorMatrix,(P$4+1),FALSE)*$E2671</f>
        <v>-2.9163215875400024</v>
      </c>
      <c r="Q2664" s="5">
        <f ca="1">VLOOKUP(CONCATENATE($F2664," ",$G2664),AllocFactorMatrix,(Q$4+1),FALSE)*$E2671</f>
        <v>-0.52336009353557711</v>
      </c>
      <c r="R2664" s="5">
        <f ca="1">VLOOKUP(CONCATENATE($F2664," ",$G2664),AllocFactorMatrix,(R$4+1),FALSE)*$E2671</f>
        <v>-0.10613208617605471</v>
      </c>
      <c r="S2664" s="5">
        <f ca="1">VLOOKUP(CONCATENATE($F2664," ",$G2664),AllocFactorMatrix,(S$4+1),FALSE)*$E2671</f>
        <v>-4.0303179772745949E-3</v>
      </c>
      <c r="T2664" s="5">
        <f ca="1">SUBTOTAL(9,P2664:S2664)</f>
        <v>-3.5498440852289086</v>
      </c>
      <c r="U2664" s="5">
        <f ca="1">VLOOKUP(CONCATENATE($F2664," ",$G2664),AllocFactorMatrix,(U$4+1),FALSE)*$E2671</f>
        <v>-0.13831483397593833</v>
      </c>
      <c r="V2664" s="5">
        <f ca="1">VLOOKUP(CONCATENATE($F2664," ",$G2664),AllocFactorMatrix,(V$4+1),FALSE)*$E2671</f>
        <v>-1.8673301285220547</v>
      </c>
      <c r="W2664" s="5">
        <f ca="1">VLOOKUP(CONCATENATE($F2664," ",$G2664),AllocFactorMatrix,(W$4+1),FALSE)*$E2671</f>
        <v>-7.141788139570167</v>
      </c>
      <c r="X2664" s="5">
        <f ca="1">VLOOKUP(CONCATENATE($F2664," ",$G2664),AllocFactorMatrix,(X$4+1),FALSE)*$E2671</f>
        <v>-1.2938011593554797</v>
      </c>
      <c r="Y2664" s="5">
        <f ca="1">SUBTOTAL(9,U2664:X2664)</f>
        <v>-10.44123426142364</v>
      </c>
      <c r="Z2664" s="5">
        <f ca="1">VLOOKUP(CONCATENATE($F2664," ",$G2664),AllocFactorMatrix,(Z$4+1),FALSE)*$E2671</f>
        <v>-0.80160688933708679</v>
      </c>
      <c r="AA2664" s="5">
        <f ca="1">VLOOKUP(CONCATENATE($F2664," ",$G2664),AllocFactorMatrix,(AA$4+1),FALSE)*$E2671</f>
        <v>-1.6010145616163079E-2</v>
      </c>
      <c r="AB2664" s="5">
        <f t="shared" ref="AB2664:AB2751" ca="1" si="3813">SUBTOTAL(9,Z2664:AA2664)</f>
        <v>-0.81761703495324989</v>
      </c>
      <c r="AC2664" s="5">
        <f ca="1">VLOOKUP(CONCATENATE($F2664," ",$G2664),AllocFactorMatrix,(AC$4+1),FALSE)*$E2671</f>
        <v>-1.0574491712821047E-2</v>
      </c>
      <c r="AD2664" s="5">
        <f ca="1">VLOOKUP(CONCATENATE($F2664," ",$G2664),AllocFactorMatrix,(AD$4+1),FALSE)*$E2671</f>
        <v>-4.6977912909454647E-2</v>
      </c>
      <c r="AE2664" s="5">
        <f ca="1">VLOOKUP(CONCATENATE($F2664," ",$G2664),AllocFactorMatrix,(AE$4+1),FALSE)*$E2671</f>
        <v>-9.6383295765201556E-3</v>
      </c>
    </row>
    <row r="2665" spans="4:31" hidden="1" outlineLevel="1">
      <c r="E2665" s="44"/>
      <c r="F2665" s="167" t="str">
        <f>F2671</f>
        <v>RB_GUP</v>
      </c>
      <c r="G2665" s="48" t="str">
        <f>$G$9</f>
        <v>BULKTRAN</v>
      </c>
      <c r="H2665" s="4">
        <f t="shared" ca="1" si="3750"/>
        <v>-22.214652551738769</v>
      </c>
      <c r="I2665" s="5">
        <f t="shared" ref="I2665:N2665" ca="1" si="3814">VLOOKUP(CONCATENATE($F2665," ",$G2665),AllocFactorMatrix,(I$4+1),FALSE)*$E2671</f>
        <v>-11.424349999414156</v>
      </c>
      <c r="J2665" s="47">
        <f t="shared" ca="1" si="3814"/>
        <v>-2.5558229353705203E-3</v>
      </c>
      <c r="K2665" s="47">
        <f t="shared" ca="1" si="3814"/>
        <v>-4.4750637216169308E-3</v>
      </c>
      <c r="L2665" s="5">
        <f t="shared" ca="1" si="3814"/>
        <v>-2.6626443915985392</v>
      </c>
      <c r="M2665" s="5">
        <f t="shared" ca="1" si="3814"/>
        <v>-3.7050662821201563E-2</v>
      </c>
      <c r="N2665" s="5">
        <f t="shared" ca="1" si="3814"/>
        <v>-5.1601831686563602E-3</v>
      </c>
      <c r="O2665" s="5">
        <f t="shared" ca="1" si="3812"/>
        <v>-2.7048552375883972</v>
      </c>
      <c r="P2665" s="5">
        <f ca="1">VLOOKUP(CONCATENATE($F2665," ",$G2665),AllocFactorMatrix,(P$4+1),FALSE)*$E2671</f>
        <v>-1.58372146969552</v>
      </c>
      <c r="Q2665" s="5">
        <f ca="1">VLOOKUP(CONCATENATE($F2665," ",$G2665),AllocFactorMatrix,(Q$4+1),FALSE)*$E2671</f>
        <v>-0.28421303742887721</v>
      </c>
      <c r="R2665" s="5">
        <f ca="1">VLOOKUP(CONCATENATE($F2665," ",$G2665),AllocFactorMatrix,(R$4+1),FALSE)*$E2671</f>
        <v>-5.763550364909386E-2</v>
      </c>
      <c r="S2665" s="5">
        <f ca="1">VLOOKUP(CONCATENATE($F2665," ",$G2665),AllocFactorMatrix,(S$4+1),FALSE)*$E2671</f>
        <v>-2.188682187033341E-3</v>
      </c>
      <c r="T2665" s="5">
        <f t="shared" ref="T2665:T2671" ca="1" si="3815">SUBTOTAL(9,P2665:S2665)</f>
        <v>-1.9277586929605244</v>
      </c>
      <c r="U2665" s="5">
        <f ca="1">VLOOKUP(CONCATENATE($F2665," ",$G2665),AllocFactorMatrix,(U$4+1),FALSE)*$E2671</f>
        <v>-7.5112488650417142E-2</v>
      </c>
      <c r="V2665" s="5">
        <f ca="1">VLOOKUP(CONCATENATE($F2665," ",$G2665),AllocFactorMatrix,(V$4+1),FALSE)*$E2671</f>
        <v>-1.0140619704578817</v>
      </c>
      <c r="W2665" s="5">
        <f ca="1">VLOOKUP(CONCATENATE($F2665," ",$G2665),AllocFactorMatrix,(W$4+1),FALSE)*$E2671</f>
        <v>-3.8783799622712078</v>
      </c>
      <c r="X2665" s="5">
        <f ca="1">VLOOKUP(CONCATENATE($F2665," ",$G2665),AllocFactorMatrix,(X$4+1),FALSE)*$E2671</f>
        <v>-0.70260450093798932</v>
      </c>
      <c r="Y2665" s="5">
        <f t="shared" ref="Y2665:Y2671" ca="1" si="3816">SUBTOTAL(9,U2665:X2665)</f>
        <v>-5.670158922317496</v>
      </c>
      <c r="Z2665" s="5">
        <f ca="1">VLOOKUP(CONCATENATE($F2665," ",$G2665),AllocFactorMatrix,(Z$4+1),FALSE)*$E2671</f>
        <v>-0.43531620323458975</v>
      </c>
      <c r="AA2665" s="5">
        <f ca="1">VLOOKUP(CONCATENATE($F2665," ",$G2665),AllocFactorMatrix,(AA$4+1),FALSE)*$E2671</f>
        <v>-8.6943811181870514E-3</v>
      </c>
      <c r="AB2665" s="5">
        <f t="shared" ca="1" si="3813"/>
        <v>-0.44401058435277679</v>
      </c>
      <c r="AC2665" s="5">
        <f ca="1">VLOOKUP(CONCATENATE($F2665," ",$G2665),AllocFactorMatrix,(AC$4+1),FALSE)*$E2671</f>
        <v>-5.7425249767597292E-3</v>
      </c>
      <c r="AD2665" s="5">
        <f ca="1">VLOOKUP(CONCATENATE($F2665," ",$G2665),AllocFactorMatrix,(AD$4+1),FALSE)*$E2671</f>
        <v>-2.55115655262656E-2</v>
      </c>
      <c r="AE2665" s="5">
        <f ca="1">VLOOKUP(CONCATENATE($F2665," ",$G2665),AllocFactorMatrix,(AE$4+1),FALSE)*$E2671</f>
        <v>-5.2341379454013742E-3</v>
      </c>
    </row>
    <row r="2666" spans="4:31" hidden="1" outlineLevel="1">
      <c r="E2666" s="44"/>
      <c r="F2666" s="167" t="str">
        <f>F2671</f>
        <v>RB_GUP</v>
      </c>
      <c r="G2666" s="48" t="str">
        <f>$G$10</f>
        <v>SUBTRAN</v>
      </c>
      <c r="H2666" s="4">
        <f t="shared" ca="1" si="3750"/>
        <v>-6.1506524268290077</v>
      </c>
      <c r="I2666" s="5">
        <f t="shared" ref="I2666:N2666" ca="1" si="3817">VLOOKUP(CONCATENATE($F2666," ",$G2666),AllocFactorMatrix,(I$4+1),FALSE)*$E2671</f>
        <v>-3.1421848743791378</v>
      </c>
      <c r="J2666" s="47">
        <f t="shared" ca="1" si="3817"/>
        <v>-5.1165715128401114E-4</v>
      </c>
      <c r="K2666" s="47">
        <f t="shared" ca="1" si="3817"/>
        <v>-9.5228181058865081E-4</v>
      </c>
      <c r="L2666" s="5">
        <f t="shared" ca="1" si="3817"/>
        <v>-0.7363753093201405</v>
      </c>
      <c r="M2666" s="5">
        <f t="shared" ca="1" si="3817"/>
        <v>-1.0291429495115134E-2</v>
      </c>
      <c r="N2666" s="5">
        <f t="shared" ca="1" si="3817"/>
        <v>-1.8627009220449008E-3</v>
      </c>
      <c r="O2666" s="5">
        <f t="shared" ca="1" si="3812"/>
        <v>-0.74852943973730057</v>
      </c>
      <c r="P2666" s="5">
        <f ca="1">VLOOKUP(CONCATENATE($F2666," ",$G2666),AllocFactorMatrix,(P$4+1),FALSE)*$E2671</f>
        <v>-0.42513412519195604</v>
      </c>
      <c r="Q2666" s="5">
        <f ca="1">VLOOKUP(CONCATENATE($F2666," ",$G2666),AllocFactorMatrix,(Q$4+1),FALSE)*$E2671</f>
        <v>-7.650703347713414E-2</v>
      </c>
      <c r="R2666" s="5">
        <f ca="1">VLOOKUP(CONCATENATE($F2666," ",$G2666),AllocFactorMatrix,(R$4+1),FALSE)*$E2671</f>
        <v>-2.0082506418444598E-2</v>
      </c>
      <c r="S2666" s="5">
        <f ca="1">VLOOKUP(CONCATENATE($F2666," ",$G2666),AllocFactorMatrix,(S$4+1),FALSE)*$E2671</f>
        <v>0</v>
      </c>
      <c r="T2666" s="5">
        <f t="shared" ca="1" si="3815"/>
        <v>-0.52172366508753476</v>
      </c>
      <c r="U2666" s="5">
        <f ca="1">VLOOKUP(CONCATENATE($F2666," ",$G2666),AllocFactorMatrix,(U$4+1),FALSE)*$E2671</f>
        <v>-1.9190831100120018E-2</v>
      </c>
      <c r="V2666" s="5">
        <f ca="1">VLOOKUP(CONCATENATE($F2666," ",$G2666),AllocFactorMatrix,(V$4+1),FALSE)*$E2671</f>
        <v>-0.26926596929174706</v>
      </c>
      <c r="W2666" s="5">
        <f ca="1">VLOOKUP(CONCATENATE($F2666," ",$G2666),AllocFactorMatrix,(W$4+1),FALSE)*$E2671</f>
        <v>-1.3276889369023022</v>
      </c>
      <c r="X2666" s="5">
        <f ca="1">VLOOKUP(CONCATENATE($F2666," ",$G2666),AllocFactorMatrix,(X$4+1),FALSE)*$E2671</f>
        <v>0</v>
      </c>
      <c r="Y2666" s="5">
        <f t="shared" ca="1" si="3816"/>
        <v>-1.6161457372941692</v>
      </c>
      <c r="Z2666" s="5">
        <f ca="1">VLOOKUP(CONCATENATE($F2666," ",$G2666),AllocFactorMatrix,(Z$4+1),FALSE)*$E2671</f>
        <v>-0.11670955875617522</v>
      </c>
      <c r="AA2666" s="5">
        <f ca="1">VLOOKUP(CONCATENATE($F2666," ",$G2666),AllocFactorMatrix,(AA$4+1),FALSE)*$E2671</f>
        <v>-2.3433548661117997E-3</v>
      </c>
      <c r="AB2666" s="5">
        <f t="shared" ca="1" si="3813"/>
        <v>-0.11905291362228702</v>
      </c>
      <c r="AC2666" s="5">
        <f ca="1">VLOOKUP(CONCATENATE($F2666," ",$G2666),AllocFactorMatrix,(AC$4+1),FALSE)*$E2671</f>
        <v>-1.5518577467054794E-3</v>
      </c>
      <c r="AD2666" s="5">
        <f ca="1">VLOOKUP(CONCATENATE($F2666," ",$G2666),AllocFactorMatrix,(AD$4+1),FALSE)*$E2671</f>
        <v>0</v>
      </c>
      <c r="AE2666" s="5">
        <f ca="1">VLOOKUP(CONCATENATE($F2666," ",$G2666),AllocFactorMatrix,(AE$4+1),FALSE)*$E2671</f>
        <v>0</v>
      </c>
    </row>
    <row r="2667" spans="4:31" hidden="1" outlineLevel="1">
      <c r="E2667" s="44"/>
      <c r="F2667" s="167" t="str">
        <f>F2671</f>
        <v>RB_GUP</v>
      </c>
      <c r="G2667" s="48" t="str">
        <f>$G$11</f>
        <v>DISTPRI</v>
      </c>
      <c r="H2667" s="4">
        <f t="shared" ca="1" si="3750"/>
        <v>-24.607789567448808</v>
      </c>
      <c r="I2667" s="5">
        <f t="shared" ref="I2667:N2667" ca="1" si="3818">VLOOKUP(CONCATENATE($F2667," ",$G2667),AllocFactorMatrix,(I$4+1),FALSE)*$E2671</f>
        <v>-16.110709135008886</v>
      </c>
      <c r="J2667" s="47">
        <f t="shared" ca="1" si="3818"/>
        <v>-2.6454018028095275E-3</v>
      </c>
      <c r="K2667" s="47">
        <f t="shared" ca="1" si="3818"/>
        <v>-4.8947510736358536E-3</v>
      </c>
      <c r="L2667" s="5">
        <f t="shared" ca="1" si="3818"/>
        <v>-3.7694783050577909</v>
      </c>
      <c r="M2667" s="5">
        <f t="shared" ca="1" si="3818"/>
        <v>-5.2674440142544902E-2</v>
      </c>
      <c r="N2667" s="5">
        <f t="shared" ca="1" si="3818"/>
        <v>0</v>
      </c>
      <c r="O2667" s="5">
        <f t="shared" ca="1" si="3812"/>
        <v>-3.8221527452003357</v>
      </c>
      <c r="P2667" s="5">
        <f ca="1">VLOOKUP(CONCATENATE($F2667," ",$G2667),AllocFactorMatrix,(P$4+1),FALSE)*$E2671</f>
        <v>-2.1859985679758345</v>
      </c>
      <c r="Q2667" s="5">
        <f ca="1">VLOOKUP(CONCATENATE($F2667," ",$G2667),AllocFactorMatrix,(Q$4+1),FALSE)*$E2671</f>
        <v>-0.39335813106392853</v>
      </c>
      <c r="R2667" s="5">
        <f ca="1">VLOOKUP(CONCATENATE($F2667," ",$G2667),AllocFactorMatrix,(R$4+1),FALSE)*$E2671</f>
        <v>0</v>
      </c>
      <c r="S2667" s="5">
        <f ca="1">VLOOKUP(CONCATENATE($F2667," ",$G2667),AllocFactorMatrix,(S$4+1),FALSE)*$E2671</f>
        <v>0</v>
      </c>
      <c r="T2667" s="5">
        <f t="shared" ca="1" si="3815"/>
        <v>-2.5793566990397632</v>
      </c>
      <c r="U2667" s="5">
        <f ca="1">VLOOKUP(CONCATENATE($F2667," ",$G2667),AllocFactorMatrix,(U$4+1),FALSE)*$E2671</f>
        <v>-9.8989643455783788E-2</v>
      </c>
      <c r="V2667" s="5">
        <f ca="1">VLOOKUP(CONCATENATE($F2667," ",$G2667),AllocFactorMatrix,(V$4+1),FALSE)*$E2671</f>
        <v>-1.3688152096744992</v>
      </c>
      <c r="W2667" s="5">
        <f ca="1">VLOOKUP(CONCATENATE($F2667," ",$G2667),AllocFactorMatrix,(W$4+1),FALSE)*$E2671</f>
        <v>0</v>
      </c>
      <c r="X2667" s="5">
        <f ca="1">VLOOKUP(CONCATENATE($F2667," ",$G2667),AllocFactorMatrix,(X$4+1),FALSE)*$E2671</f>
        <v>0</v>
      </c>
      <c r="Y2667" s="5">
        <f t="shared" ca="1" si="3816"/>
        <v>-1.467804853130283</v>
      </c>
      <c r="Z2667" s="5">
        <f ca="1">VLOOKUP(CONCATENATE($F2667," ",$G2667),AllocFactorMatrix,(Z$4+1),FALSE)*$E2671</f>
        <v>-0.60026733487814266</v>
      </c>
      <c r="AA2667" s="5">
        <f ca="1">VLOOKUP(CONCATENATE($F2667," ",$G2667),AllocFactorMatrix,(AA$4+1),FALSE)*$E2671</f>
        <v>-1.2048312038383704E-2</v>
      </c>
      <c r="AB2667" s="5">
        <f t="shared" ca="1" si="3813"/>
        <v>-0.6123156469165264</v>
      </c>
      <c r="AC2667" s="5">
        <f ca="1">VLOOKUP(CONCATENATE($F2667," ",$G2667),AllocFactorMatrix,(AC$4+1),FALSE)*$E2671</f>
        <v>-7.9103352765696813E-3</v>
      </c>
      <c r="AD2667" s="5">
        <f ca="1">VLOOKUP(CONCATENATE($F2667," ",$G2667),AllocFactorMatrix,(AD$4+1),FALSE)*$E2671</f>
        <v>0</v>
      </c>
      <c r="AE2667" s="5">
        <f ca="1">VLOOKUP(CONCATENATE($F2667," ",$G2667),AllocFactorMatrix,(AE$4+1),FALSE)*$E2671</f>
        <v>0</v>
      </c>
    </row>
    <row r="2668" spans="4:31" hidden="1" outlineLevel="1">
      <c r="E2668" s="44"/>
      <c r="F2668" s="167" t="str">
        <f>F2671</f>
        <v>RB_GUP</v>
      </c>
      <c r="G2668" s="48" t="str">
        <f>$G$12</f>
        <v>DISTSEC</v>
      </c>
      <c r="H2668" s="4">
        <f t="shared" ca="1" si="3750"/>
        <v>-11.79664284047217</v>
      </c>
      <c r="I2668" s="5">
        <f t="shared" ref="I2668:N2668" ca="1" si="3819">VLOOKUP(CONCATENATE($F2668," ",$G2668),AllocFactorMatrix,(I$4+1),FALSE)*$E2671</f>
        <v>-8.7521790064692357</v>
      </c>
      <c r="J2668" s="47">
        <f t="shared" ca="1" si="3819"/>
        <v>-2.1696200646900005E-3</v>
      </c>
      <c r="K2668" s="47">
        <f t="shared" ca="1" si="3819"/>
        <v>-2.8102559105630319E-3</v>
      </c>
      <c r="L2668" s="5">
        <f t="shared" ca="1" si="3819"/>
        <v>-1.764148825120041</v>
      </c>
      <c r="M2668" s="5">
        <f t="shared" ca="1" si="3819"/>
        <v>0</v>
      </c>
      <c r="N2668" s="5">
        <f t="shared" ca="1" si="3819"/>
        <v>0</v>
      </c>
      <c r="O2668" s="5">
        <f t="shared" ca="1" si="3812"/>
        <v>-1.764148825120041</v>
      </c>
      <c r="P2668" s="5">
        <f ca="1">VLOOKUP(CONCATENATE($F2668," ",$G2668),AllocFactorMatrix,(P$4+1),FALSE)*$E2671</f>
        <v>-0.88065220098218278</v>
      </c>
      <c r="Q2668" s="5">
        <f ca="1">VLOOKUP(CONCATENATE($F2668," ",$G2668),AllocFactorMatrix,(Q$4+1),FALSE)*$E2671</f>
        <v>0</v>
      </c>
      <c r="R2668" s="5">
        <f ca="1">VLOOKUP(CONCATENATE($F2668," ",$G2668),AllocFactorMatrix,(R$4+1),FALSE)*$E2671</f>
        <v>0</v>
      </c>
      <c r="S2668" s="5">
        <f ca="1">VLOOKUP(CONCATENATE($F2668," ",$G2668),AllocFactorMatrix,(S$4+1),FALSE)*$E2671</f>
        <v>0</v>
      </c>
      <c r="T2668" s="5">
        <f t="shared" ca="1" si="3815"/>
        <v>-0.88065220098218278</v>
      </c>
      <c r="U2668" s="5">
        <f ca="1">VLOOKUP(CONCATENATE($F2668," ",$G2668),AllocFactorMatrix,(U$4+1),FALSE)*$E2671</f>
        <v>-3.2979933345543666E-2</v>
      </c>
      <c r="V2668" s="5">
        <f ca="1">VLOOKUP(CONCATENATE($F2668," ",$G2668),AllocFactorMatrix,(V$4+1),FALSE)*$E2671</f>
        <v>0</v>
      </c>
      <c r="W2668" s="5">
        <f ca="1">VLOOKUP(CONCATENATE($F2668," ",$G2668),AllocFactorMatrix,(W$4+1),FALSE)*$E2671</f>
        <v>0</v>
      </c>
      <c r="X2668" s="5">
        <f ca="1">VLOOKUP(CONCATENATE($F2668," ",$G2668),AllocFactorMatrix,(X$4+1),FALSE)*$E2671</f>
        <v>0</v>
      </c>
      <c r="Y2668" s="5">
        <f t="shared" ca="1" si="3816"/>
        <v>-3.2979933345543666E-2</v>
      </c>
      <c r="Z2668" s="5">
        <f ca="1">VLOOKUP(CONCATENATE($F2668," ",$G2668),AllocFactorMatrix,(Z$4+1),FALSE)*$E2671</f>
        <v>-0.24924151128972255</v>
      </c>
      <c r="AA2668" s="5">
        <f ca="1">VLOOKUP(CONCATENATE($F2668," ",$G2668),AllocFactorMatrix,(AA$4+1),FALSE)*$E2671</f>
        <v>0</v>
      </c>
      <c r="AB2668" s="5">
        <f t="shared" ca="1" si="3813"/>
        <v>-0.24924151128972255</v>
      </c>
      <c r="AC2668" s="5">
        <f ca="1">VLOOKUP(CONCATENATE($F2668," ",$G2668),AllocFactorMatrix,(AC$4+1),FALSE)*$E2671</f>
        <v>-2.9469248910159456E-3</v>
      </c>
      <c r="AD2668" s="5">
        <f ca="1">VLOOKUP(CONCATENATE($F2668," ",$G2668),AllocFactorMatrix,(AD$4+1),FALSE)*$E2671</f>
        <v>-9.0705493964342979E-2</v>
      </c>
      <c r="AE2668" s="5">
        <f ca="1">VLOOKUP(CONCATENATE($F2668," ",$G2668),AllocFactorMatrix,(AE$4+1),FALSE)*$E2671</f>
        <v>-1.880906843483221E-2</v>
      </c>
    </row>
    <row r="2669" spans="4:31" hidden="1" outlineLevel="1">
      <c r="E2669" s="44"/>
      <c r="F2669" s="167" t="str">
        <f>F2671</f>
        <v>RB_GUP</v>
      </c>
      <c r="G2669" s="48" t="str">
        <f>$G$13</f>
        <v>ENERGY</v>
      </c>
      <c r="H2669" s="4">
        <f t="shared" ca="1" si="3750"/>
        <v>-0.76372194764851631</v>
      </c>
      <c r="I2669" s="5">
        <f t="shared" ref="I2669:N2669" ca="1" si="3820">VLOOKUP(CONCATENATE($F2669," ",$G2669),AllocFactorMatrix,(I$4+1),FALSE)*$E2671</f>
        <v>-0.29878605184487905</v>
      </c>
      <c r="J2669" s="47">
        <f t="shared" ca="1" si="3820"/>
        <v>-4.7813942836485003E-5</v>
      </c>
      <c r="K2669" s="47">
        <f t="shared" ca="1" si="3820"/>
        <v>-1.3786674992143872E-4</v>
      </c>
      <c r="L2669" s="5">
        <f t="shared" ca="1" si="3820"/>
        <v>-8.6156088761682015E-2</v>
      </c>
      <c r="M2669" s="5">
        <f t="shared" ca="1" si="3820"/>
        <v>-1.2016210664116738E-3</v>
      </c>
      <c r="N2669" s="5">
        <f t="shared" ca="1" si="3820"/>
        <v>-1.6798560669686381E-4</v>
      </c>
      <c r="O2669" s="5">
        <f t="shared" ca="1" si="3812"/>
        <v>-8.7525695434790551E-2</v>
      </c>
      <c r="P2669" s="5">
        <f ca="1">VLOOKUP(CONCATENATE($F2669," ",$G2669),AllocFactorMatrix,(P$4+1),FALSE)*$E2671</f>
        <v>-5.5855645999219154E-2</v>
      </c>
      <c r="Q2669" s="5">
        <f ca="1">VLOOKUP(CONCATENATE($F2669," ",$G2669),AllocFactorMatrix,(Q$4+1),FALSE)*$E2671</f>
        <v>-9.9757285605124521E-3</v>
      </c>
      <c r="R2669" s="5">
        <f ca="1">VLOOKUP(CONCATENATE($F2669," ",$G2669),AllocFactorMatrix,(R$4+1),FALSE)*$E2671</f>
        <v>-2.0314236614723258E-3</v>
      </c>
      <c r="S2669" s="5">
        <f ca="1">VLOOKUP(CONCATENATE($F2669," ",$G2669),AllocFactorMatrix,(S$4+1),FALSE)*$E2671</f>
        <v>-7.672755918875159E-5</v>
      </c>
      <c r="T2669" s="5">
        <f t="shared" ca="1" si="3815"/>
        <v>-6.7939525780392682E-2</v>
      </c>
      <c r="U2669" s="5">
        <f ca="1">VLOOKUP(CONCATENATE($F2669," ",$G2669),AllocFactorMatrix,(U$4+1),FALSE)*$E2671</f>
        <v>-2.9294163791867187E-3</v>
      </c>
      <c r="V2669" s="5">
        <f ca="1">VLOOKUP(CONCATENATE($F2669," ",$G2669),AllocFactorMatrix,(V$4+1),FALSE)*$E2671</f>
        <v>-4.6314629938756492E-2</v>
      </c>
      <c r="W2669" s="5">
        <f ca="1">VLOOKUP(CONCATENATE($F2669," ",$G2669),AllocFactorMatrix,(W$4+1),FALSE)*$E2671</f>
        <v>-0.19919168541341165</v>
      </c>
      <c r="X2669" s="5">
        <f ca="1">VLOOKUP(CONCATENATE($F2669," ",$G2669),AllocFactorMatrix,(X$4+1),FALSE)*$E2671</f>
        <v>-3.7470036531832764E-2</v>
      </c>
      <c r="Y2669" s="5">
        <f t="shared" ca="1" si="3816"/>
        <v>-0.28590576826318764</v>
      </c>
      <c r="Z2669" s="5">
        <f ca="1">VLOOKUP(CONCATENATE($F2669," ",$G2669),AllocFactorMatrix,(Z$4+1),FALSE)*$E2671</f>
        <v>-1.5365311449428796E-2</v>
      </c>
      <c r="AA2669" s="5">
        <f ca="1">VLOOKUP(CONCATENATE($F2669," ",$G2669),AllocFactorMatrix,(AA$4+1),FALSE)*$E2671</f>
        <v>-3.0830190920923419E-4</v>
      </c>
      <c r="AB2669" s="5">
        <f t="shared" ca="1" si="3813"/>
        <v>-1.5673613358638028E-2</v>
      </c>
      <c r="AC2669" s="5">
        <f ca="1">VLOOKUP(CONCATENATE($F2669," ",$G2669),AllocFactorMatrix,(AC$4+1),FALSE)*$E2671</f>
        <v>-2.7500662506328277E-4</v>
      </c>
      <c r="AD2669" s="5">
        <f ca="1">VLOOKUP(CONCATENATE($F2669," ",$G2669),AllocFactorMatrix,(AD$4+1),FALSE)*$E2671</f>
        <v>-6.1600542169192784E-3</v>
      </c>
      <c r="AE2669" s="5">
        <f ca="1">VLOOKUP(CONCATENATE($F2669," ",$G2669),AllocFactorMatrix,(AE$4+1),FALSE)*$E2671</f>
        <v>-1.2705514318877822E-3</v>
      </c>
    </row>
    <row r="2670" spans="4:31" hidden="1" outlineLevel="1">
      <c r="E2670" s="44"/>
      <c r="F2670" s="167" t="str">
        <f>F2671</f>
        <v>RB_GUP</v>
      </c>
      <c r="G2670" s="48" t="str">
        <f>$G$14</f>
        <v>CUSTOMER</v>
      </c>
      <c r="H2670" s="4">
        <f t="shared" ca="1" si="3750"/>
        <v>-5.5596817036036459</v>
      </c>
      <c r="I2670" s="5">
        <f t="shared" ref="I2670:N2670" ca="1" si="3821">VLOOKUP(CONCATENATE($F2670," ",$G2670),AllocFactorMatrix,(I$4+1),FALSE)*$E2671</f>
        <v>-2.7531890748407037</v>
      </c>
      <c r="J2670" s="47">
        <f t="shared" ca="1" si="3821"/>
        <v>-5.5557338948421882E-4</v>
      </c>
      <c r="K2670" s="47">
        <f t="shared" ca="1" si="3821"/>
        <v>-2.9445078219489536E-4</v>
      </c>
      <c r="L2670" s="5">
        <f t="shared" ca="1" si="3821"/>
        <v>-0.87745422350274738</v>
      </c>
      <c r="M2670" s="5">
        <f t="shared" ca="1" si="3821"/>
        <v>-5.6022001063811042E-2</v>
      </c>
      <c r="N2670" s="5">
        <f t="shared" ca="1" si="3821"/>
        <v>-9.4221551151180451E-3</v>
      </c>
      <c r="O2670" s="5">
        <f t="shared" ca="1" si="3812"/>
        <v>-0.94289837968167645</v>
      </c>
      <c r="P2670" s="5">
        <f ca="1">VLOOKUP(CONCATENATE($F2670," ",$G2670),AllocFactorMatrix,(P$4+1),FALSE)*$E2671</f>
        <v>-6.8335136904112165E-2</v>
      </c>
      <c r="Q2670" s="5">
        <f ca="1">VLOOKUP(CONCATENATE($F2670," ",$G2670),AllocFactorMatrix,(Q$4+1),FALSE)*$E2671</f>
        <v>-1.9778796899590015E-2</v>
      </c>
      <c r="R2670" s="5">
        <f ca="1">VLOOKUP(CONCATENATE($F2670," ",$G2670),AllocFactorMatrix,(R$4+1),FALSE)*$E2671</f>
        <v>-2.3168640132601899E-2</v>
      </c>
      <c r="S2670" s="5">
        <f ca="1">VLOOKUP(CONCATENATE($F2670," ",$G2670),AllocFactorMatrix,(S$4+1),FALSE)*$E2671</f>
        <v>-2.8948649791886907E-3</v>
      </c>
      <c r="T2670" s="5">
        <f t="shared" ca="1" si="3815"/>
        <v>-0.11417743891549277</v>
      </c>
      <c r="U2670" s="5">
        <f ca="1">VLOOKUP(CONCATENATE($F2670," ",$G2670),AllocFactorMatrix,(U$4+1),FALSE)*$E2671</f>
        <v>-4.5306477594791327E-4</v>
      </c>
      <c r="V2670" s="5">
        <f ca="1">VLOOKUP(CONCATENATE($F2670," ",$G2670),AllocFactorMatrix,(V$4+1),FALSE)*$E2671</f>
        <v>-1.4038431719093665E-2</v>
      </c>
      <c r="W2670" s="5">
        <f ca="1">VLOOKUP(CONCATENATE($F2670," ",$G2670),AllocFactorMatrix,(W$4+1),FALSE)*$E2671</f>
        <v>-3.8944418940509991E-2</v>
      </c>
      <c r="X2670" s="5">
        <f ca="1">VLOOKUP(CONCATENATE($F2670," ",$G2670),AllocFactorMatrix,(X$4+1),FALSE)*$E2671</f>
        <v>-1.1579863844104546E-2</v>
      </c>
      <c r="Y2670" s="5">
        <f t="shared" ca="1" si="3816"/>
        <v>-6.5015779279656113E-2</v>
      </c>
      <c r="Z2670" s="5">
        <f ca="1">VLOOKUP(CONCATENATE($F2670," ",$G2670),AllocFactorMatrix,(Z$4+1),FALSE)*$E2671</f>
        <v>-1.3827670860802724E-2</v>
      </c>
      <c r="AA2670" s="5">
        <f ca="1">VLOOKUP(CONCATENATE($F2670," ",$G2670),AllocFactorMatrix,(AA$4+1),FALSE)*$E2671</f>
        <v>-2.5892173468443114E-4</v>
      </c>
      <c r="AB2670" s="5">
        <f t="shared" ca="1" si="3813"/>
        <v>-1.4086592595487156E-2</v>
      </c>
      <c r="AC2670" s="5">
        <f ca="1">VLOOKUP(CONCATENATE($F2670," ",$G2670),AllocFactorMatrix,(AC$4+1),FALSE)*$E2671</f>
        <v>-1.3376680411288178E-3</v>
      </c>
      <c r="AD2670" s="5">
        <f ca="1">VLOOKUP(CONCATENATE($F2670," ",$G2670),AllocFactorMatrix,(AD$4+1),FALSE)*$E2671</f>
        <v>-1.4700196873224423</v>
      </c>
      <c r="AE2670" s="5">
        <f ca="1">VLOOKUP(CONCATENATE($F2670," ",$G2670),AllocFactorMatrix,(AE$4+1),FALSE)*$E2671</f>
        <v>-0.19810705875537982</v>
      </c>
    </row>
    <row r="2671" spans="4:31" collapsed="1">
      <c r="D2671" s="48" t="s">
        <v>705</v>
      </c>
      <c r="E2671" s="36">
        <v>-112</v>
      </c>
      <c r="F2671" s="88" t="s">
        <v>71</v>
      </c>
      <c r="G2671" s="48" t="str">
        <f>$G$15</f>
        <v>TOTAL</v>
      </c>
      <c r="H2671" s="4">
        <f t="shared" ca="1" si="3750"/>
        <v>-112.00000000000001</v>
      </c>
      <c r="I2671" s="5">
        <f t="shared" ref="I2671:N2671" ca="1" si="3822">VLOOKUP(CONCATENATE($F2671," ",$G2671),AllocFactorMatrix,(I$4+1),FALSE)*$E2671</f>
        <v>-63.518606492305061</v>
      </c>
      <c r="J2671" s="47">
        <f t="shared" ca="1" si="3822"/>
        <v>-1.319227342218008E-2</v>
      </c>
      <c r="K2671" s="47">
        <f t="shared" ca="1" si="3822"/>
        <v>-2.1805213090143914E-2</v>
      </c>
      <c r="L2671" s="5">
        <f t="shared" ca="1" si="3822"/>
        <v>-14.799346144644753</v>
      </c>
      <c r="M2671" s="5">
        <f t="shared" ca="1" si="3822"/>
        <v>-0.22546657563956707</v>
      </c>
      <c r="N2671" s="5">
        <f t="shared" ca="1" si="3822"/>
        <v>-2.611517140733775E-2</v>
      </c>
      <c r="O2671" s="5">
        <f t="shared" ca="1" si="3812"/>
        <v>-15.050927891691657</v>
      </c>
      <c r="P2671" s="5">
        <f ca="1">VLOOKUP(CONCATENATE($F2671," ",$G2671),AllocFactorMatrix,(P$4+1),FALSE)*$E2671</f>
        <v>-8.1160187342888257</v>
      </c>
      <c r="Q2671" s="5">
        <f ca="1">VLOOKUP(CONCATENATE($F2671," ",$G2671),AllocFactorMatrix,(Q$4+1),FALSE)*$E2671</f>
        <v>-1.3071928209656196</v>
      </c>
      <c r="R2671" s="5">
        <f ca="1">VLOOKUP(CONCATENATE($F2671," ",$G2671),AllocFactorMatrix,(R$4+1),FALSE)*$E2671</f>
        <v>-0.20905016003766735</v>
      </c>
      <c r="S2671" s="5">
        <f ca="1">VLOOKUP(CONCATENATE($F2671," ",$G2671),AllocFactorMatrix,(S$4+1),FALSE)*$E2671</f>
        <v>-9.1905927026853778E-3</v>
      </c>
      <c r="T2671" s="5">
        <f t="shared" ca="1" si="3815"/>
        <v>-9.6414523079947987</v>
      </c>
      <c r="U2671" s="5">
        <f ca="1">VLOOKUP(CONCATENATE($F2671," ",$G2671),AllocFactorMatrix,(U$4+1),FALSE)*$E2671</f>
        <v>-0.36797021168293753</v>
      </c>
      <c r="V2671" s="5">
        <f ca="1">VLOOKUP(CONCATENATE($F2671," ",$G2671),AllocFactorMatrix,(V$4+1),FALSE)*$E2671</f>
        <v>-4.5798263396040326</v>
      </c>
      <c r="W2671" s="5">
        <f ca="1">VLOOKUP(CONCATENATE($F2671," ",$G2671),AllocFactorMatrix,(W$4+1),FALSE)*$E2671</f>
        <v>-12.585993143097598</v>
      </c>
      <c r="X2671" s="5">
        <f ca="1">VLOOKUP(CONCATENATE($F2671," ",$G2671),AllocFactorMatrix,(X$4+1),FALSE)*$E2671</f>
        <v>-2.0454555606694065</v>
      </c>
      <c r="Y2671" s="5">
        <f t="shared" ca="1" si="3816"/>
        <v>-19.579245255053973</v>
      </c>
      <c r="Z2671" s="5">
        <f ca="1">VLOOKUP(CONCATENATE($F2671," ",$G2671),AllocFactorMatrix,(Z$4+1),FALSE)*$E2671</f>
        <v>-2.2323344798059481</v>
      </c>
      <c r="AA2671" s="5">
        <f ca="1">VLOOKUP(CONCATENATE($F2671," ",$G2671),AllocFactorMatrix,(AA$4+1),FALSE)*$E2671</f>
        <v>-3.9663417282739297E-2</v>
      </c>
      <c r="AB2671" s="5">
        <f t="shared" ca="1" si="3813"/>
        <v>-2.2719978970886876</v>
      </c>
      <c r="AC2671" s="5">
        <f ca="1">VLOOKUP(CONCATENATE($F2671," ",$G2671),AllocFactorMatrix,(AC$4+1),FALSE)*$E2671</f>
        <v>-3.0338809270063979E-2</v>
      </c>
      <c r="AD2671" s="5">
        <f ca="1">VLOOKUP(CONCATENATE($F2671," ",$G2671),AllocFactorMatrix,(AD$4+1),FALSE)*$E2671</f>
        <v>-1.6393747139394248</v>
      </c>
      <c r="AE2671" s="5">
        <f ca="1">VLOOKUP(CONCATENATE($F2671," ",$G2671),AllocFactorMatrix,(AE$4+1),FALSE)*$E2671</f>
        <v>-0.23305914614402132</v>
      </c>
    </row>
    <row r="2672" spans="4:31" hidden="1" outlineLevel="1">
      <c r="E2672" s="44"/>
      <c r="F2672" s="167" t="str">
        <f>F2679</f>
        <v>RB_GUP</v>
      </c>
      <c r="G2672" s="48" t="str">
        <f>$G$8</f>
        <v>PRODUCTION</v>
      </c>
      <c r="H2672" s="4">
        <f t="shared" ca="1" si="3750"/>
        <v>-16396680.572530391</v>
      </c>
      <c r="I2672" s="5">
        <f t="shared" ref="I2672:N2672" ca="1" si="3823">VLOOKUP(CONCATENATE($F2672," ",$G2672),AllocFactorMatrix,(I$4+1),FALSE)*$E2679</f>
        <v>-8432336.1462846678</v>
      </c>
      <c r="J2672" s="47">
        <f t="shared" ca="1" si="3823"/>
        <v>-1886.4581461994246</v>
      </c>
      <c r="K2672" s="47">
        <f t="shared" ca="1" si="3823"/>
        <v>-3303.053703593876</v>
      </c>
      <c r="L2672" s="5">
        <f t="shared" ca="1" si="3823"/>
        <v>-1965303.2819486337</v>
      </c>
      <c r="M2672" s="5">
        <f t="shared" ca="1" si="3823"/>
        <v>-27347.17015559263</v>
      </c>
      <c r="N2672" s="5">
        <f t="shared" ca="1" si="3823"/>
        <v>-3808.7417714567664</v>
      </c>
      <c r="O2672" s="5">
        <f t="shared" ca="1" si="3812"/>
        <v>-1996459.1938756832</v>
      </c>
      <c r="P2672" s="5">
        <f ca="1">VLOOKUP(CONCATENATE($F2672," ",$G2672),AllocFactorMatrix,(P$4+1),FALSE)*$E2679</f>
        <v>-1168948.0622744781</v>
      </c>
      <c r="Q2672" s="5">
        <f ca="1">VLOOKUP(CONCATENATE($F2672," ",$G2672),AllocFactorMatrix,(Q$4+1),FALSE)*$E2679</f>
        <v>-209778.22535897236</v>
      </c>
      <c r="R2672" s="5">
        <f ca="1">VLOOKUP(CONCATENATE($F2672," ",$G2672),AllocFactorMatrix,(R$4+1),FALSE)*$E2679</f>
        <v>-42540.883354807782</v>
      </c>
      <c r="S2672" s="5">
        <f ca="1">VLOOKUP(CONCATENATE($F2672," ",$G2672),AllocFactorMatrix,(S$4+1),FALSE)*$E2679</f>
        <v>-1615.4708074767525</v>
      </c>
      <c r="T2672" s="5">
        <f ca="1">SUBTOTAL(9,P2672:S2672)</f>
        <v>-1422882.6417957349</v>
      </c>
      <c r="U2672" s="5">
        <f ca="1">VLOOKUP(CONCATENATE($F2672," ",$G2672),AllocFactorMatrix,(U$4+1),FALSE)*$E2679</f>
        <v>-55440.681799558741</v>
      </c>
      <c r="V2672" s="5">
        <f ca="1">VLOOKUP(CONCATENATE($F2672," ",$G2672),AllocFactorMatrix,(V$4+1),FALSE)*$E2679</f>
        <v>-748481.21849410655</v>
      </c>
      <c r="W2672" s="5">
        <f ca="1">VLOOKUP(CONCATENATE($F2672," ",$G2672),AllocFactorMatrix,(W$4+1),FALSE)*$E2679</f>
        <v>-2862640.1980473925</v>
      </c>
      <c r="X2672" s="5">
        <f ca="1">VLOOKUP(CONCATENATE($F2672," ",$G2672),AllocFactorMatrix,(X$4+1),FALSE)*$E2679</f>
        <v>-518593.82197722612</v>
      </c>
      <c r="Y2672" s="5">
        <f ca="1">SUBTOTAL(9,U2672:X2672)</f>
        <v>-4185155.9203182841</v>
      </c>
      <c r="Z2672" s="5">
        <f ca="1">VLOOKUP(CONCATENATE($F2672," ",$G2672),AllocFactorMatrix,(Z$4+1),FALSE)*$E2679</f>
        <v>-321307.78169319662</v>
      </c>
      <c r="AA2672" s="5">
        <f ca="1">VLOOKUP(CONCATENATE($F2672," ",$G2672),AllocFactorMatrix,(AA$4+1),FALSE)*$E2679</f>
        <v>-6417.3405205743129</v>
      </c>
      <c r="AB2672" s="5">
        <f t="shared" ca="1" si="3813"/>
        <v>-327725.12221377093</v>
      </c>
      <c r="AC2672" s="5">
        <f ca="1">VLOOKUP(CONCATENATE($F2672," ",$G2672),AllocFactorMatrix,(AC$4+1),FALSE)*$E2679</f>
        <v>-4238.5694534005634</v>
      </c>
      <c r="AD2672" s="5">
        <f ca="1">VLOOKUP(CONCATENATE($F2672," ",$G2672),AllocFactorMatrix,(AD$4+1),FALSE)*$E2679</f>
        <v>-18830.138795333714</v>
      </c>
      <c r="AE2672" s="5">
        <f ca="1">VLOOKUP(CONCATENATE($F2672," ",$G2672),AllocFactorMatrix,(AE$4+1),FALSE)*$E2679</f>
        <v>-3863.3279437264682</v>
      </c>
    </row>
    <row r="2673" spans="4:31" hidden="1" outlineLevel="1">
      <c r="E2673" s="44"/>
      <c r="F2673" s="167" t="str">
        <f>F2679</f>
        <v>RB_GUP</v>
      </c>
      <c r="G2673" s="48" t="str">
        <f>$G$9</f>
        <v>BULKTRAN</v>
      </c>
      <c r="H2673" s="4">
        <f t="shared" ca="1" si="3750"/>
        <v>-8904290.6534736343</v>
      </c>
      <c r="I2673" s="5">
        <f t="shared" ref="I2673:N2673" ca="1" si="3824">VLOOKUP(CONCATENATE($F2673," ",$G2673),AllocFactorMatrix,(I$4+1),FALSE)*$E2679</f>
        <v>-4579217.8241308015</v>
      </c>
      <c r="J2673" s="47">
        <f t="shared" ca="1" si="3824"/>
        <v>-1024.4495259311173</v>
      </c>
      <c r="K2673" s="47">
        <f t="shared" ca="1" si="3824"/>
        <v>-1793.7380734308924</v>
      </c>
      <c r="L2673" s="5">
        <f t="shared" ca="1" si="3824"/>
        <v>-1067266.729219185</v>
      </c>
      <c r="M2673" s="5">
        <f t="shared" ca="1" si="3824"/>
        <v>-14851.002953814175</v>
      </c>
      <c r="N2673" s="5">
        <f t="shared" ca="1" si="3824"/>
        <v>-2068.354238350777</v>
      </c>
      <c r="O2673" s="5">
        <f t="shared" ca="1" si="3812"/>
        <v>-1084186.0864113499</v>
      </c>
      <c r="P2673" s="5">
        <f ca="1">VLOOKUP(CONCATENATE($F2673," ",$G2673),AllocFactorMatrix,(P$4+1),FALSE)*$E2679</f>
        <v>-634802.46866213391</v>
      </c>
      <c r="Q2673" s="5">
        <f ca="1">VLOOKUP(CONCATENATE($F2673," ",$G2673),AllocFactorMatrix,(Q$4+1),FALSE)*$E2679</f>
        <v>-113921.00267511141</v>
      </c>
      <c r="R2673" s="5">
        <f ca="1">VLOOKUP(CONCATENATE($F2673," ",$G2673),AllocFactorMatrix,(R$4+1),FALSE)*$E2679</f>
        <v>-23102.016799749712</v>
      </c>
      <c r="S2673" s="5">
        <f ca="1">VLOOKUP(CONCATENATE($F2673," ",$G2673),AllocFactorMatrix,(S$4+1),FALSE)*$E2679</f>
        <v>-877.28864073094871</v>
      </c>
      <c r="T2673" s="5">
        <f t="shared" ref="T2673:T2679" ca="1" si="3825">SUBTOTAL(9,P2673:S2673)</f>
        <v>-772702.7767777259</v>
      </c>
      <c r="U2673" s="5">
        <f ca="1">VLOOKUP(CONCATENATE($F2673," ",$G2673),AllocFactorMatrix,(U$4+1),FALSE)*$E2679</f>
        <v>-30107.30998791624</v>
      </c>
      <c r="V2673" s="5">
        <f ca="1">VLOOKUP(CONCATENATE($F2673," ",$G2673),AllocFactorMatrix,(V$4+1),FALSE)*$E2679</f>
        <v>-406466.07029126905</v>
      </c>
      <c r="W2673" s="5">
        <f ca="1">VLOOKUP(CONCATENATE($F2673," ",$G2673),AllocFactorMatrix,(W$4+1),FALSE)*$E2679</f>
        <v>-1554569.5512562899</v>
      </c>
      <c r="X2673" s="5">
        <f ca="1">VLOOKUP(CONCATENATE($F2673," ",$G2673),AllocFactorMatrix,(X$4+1),FALSE)*$E2679</f>
        <v>-281624.69236103195</v>
      </c>
      <c r="Y2673" s="5">
        <f t="shared" ref="Y2673:Y2679" ca="1" si="3826">SUBTOTAL(9,U2673:X2673)</f>
        <v>-2272767.6238965071</v>
      </c>
      <c r="Z2673" s="5">
        <f ca="1">VLOOKUP(CONCATENATE($F2673," ",$G2673),AllocFactorMatrix,(Z$4+1),FALSE)*$E2679</f>
        <v>-174487.62661219257</v>
      </c>
      <c r="AA2673" s="5">
        <f ca="1">VLOOKUP(CONCATENATE($F2673," ",$G2673),AllocFactorMatrix,(AA$4+1),FALSE)*$E2679</f>
        <v>-3484.9654455815939</v>
      </c>
      <c r="AB2673" s="5">
        <f t="shared" ca="1" si="3813"/>
        <v>-177972.59205777416</v>
      </c>
      <c r="AC2673" s="5">
        <f ca="1">VLOOKUP(CONCATENATE($F2673," ",$G2673),AllocFactorMatrix,(AC$4+1),FALSE)*$E2679</f>
        <v>-2301.7740817151916</v>
      </c>
      <c r="AD2673" s="5">
        <f ca="1">VLOOKUP(CONCATENATE($F2673," ",$G2673),AllocFactorMatrix,(AD$4+1),FALSE)*$E2679</f>
        <v>-10225.791015274133</v>
      </c>
      <c r="AE2673" s="5">
        <f ca="1">VLOOKUP(CONCATENATE($F2673," ",$G2673),AllocFactorMatrix,(AE$4+1),FALSE)*$E2679</f>
        <v>-2097.9975031201288</v>
      </c>
    </row>
    <row r="2674" spans="4:31" hidden="1" outlineLevel="1">
      <c r="E2674" s="44"/>
      <c r="F2674" s="167" t="str">
        <f>F2679</f>
        <v>RB_GUP</v>
      </c>
      <c r="G2674" s="48" t="str">
        <f>$G$10</f>
        <v>SUBTRAN</v>
      </c>
      <c r="H2674" s="4">
        <f t="shared" ca="1" si="3750"/>
        <v>-2465363.6508346717</v>
      </c>
      <c r="I2674" s="5">
        <f t="shared" ref="I2674:N2674" ca="1" si="3827">VLOOKUP(CONCATENATE($F2674," ",$G2674),AllocFactorMatrix,(I$4+1),FALSE)*$E2679</f>
        <v>-1259480.7568228398</v>
      </c>
      <c r="J2674" s="47">
        <f t="shared" ca="1" si="3827"/>
        <v>-205.08733950937105</v>
      </c>
      <c r="K2674" s="47">
        <f t="shared" ca="1" si="3827"/>
        <v>-381.70275253005377</v>
      </c>
      <c r="L2674" s="5">
        <f t="shared" ca="1" si="3827"/>
        <v>-295161.03251927136</v>
      </c>
      <c r="M2674" s="5">
        <f t="shared" ca="1" si="3827"/>
        <v>-4125.1097333531752</v>
      </c>
      <c r="N2674" s="5">
        <f t="shared" ca="1" si="3827"/>
        <v>-746.62569543915356</v>
      </c>
      <c r="O2674" s="5">
        <f t="shared" ca="1" si="3812"/>
        <v>-300032.76794806373</v>
      </c>
      <c r="P2674" s="5">
        <f ca="1">VLOOKUP(CONCATENATE($F2674," ",$G2674),AllocFactorMatrix,(P$4+1),FALSE)*$E2679</f>
        <v>-170406.34817955439</v>
      </c>
      <c r="Q2674" s="5">
        <f ca="1">VLOOKUP(CONCATENATE($F2674," ",$G2674),AllocFactorMatrix,(Q$4+1),FALSE)*$E2679</f>
        <v>-30666.284855403614</v>
      </c>
      <c r="R2674" s="5">
        <f ca="1">VLOOKUP(CONCATENATE($F2674," ",$G2674),AllocFactorMatrix,(R$4+1),FALSE)*$E2679</f>
        <v>-8049.6633374571484</v>
      </c>
      <c r="S2674" s="5">
        <f ca="1">VLOOKUP(CONCATENATE($F2674," ",$G2674),AllocFactorMatrix,(S$4+1),FALSE)*$E2679</f>
        <v>0</v>
      </c>
      <c r="T2674" s="5">
        <f t="shared" ca="1" si="3825"/>
        <v>-209122.29637241515</v>
      </c>
      <c r="U2674" s="5">
        <f ca="1">VLOOKUP(CONCATENATE($F2674," ",$G2674),AllocFactorMatrix,(U$4+1),FALSE)*$E2679</f>
        <v>-7692.2534619527387</v>
      </c>
      <c r="V2674" s="5">
        <f ca="1">VLOOKUP(CONCATENATE($F2674," ",$G2674),AllocFactorMatrix,(V$4+1),FALSE)*$E2679</f>
        <v>-107929.77509231206</v>
      </c>
      <c r="W2674" s="5">
        <f ca="1">VLOOKUP(CONCATENATE($F2674," ",$G2674),AllocFactorMatrix,(W$4+1),FALSE)*$E2679</f>
        <v>-532177.04684083292</v>
      </c>
      <c r="X2674" s="5">
        <f ca="1">VLOOKUP(CONCATENATE($F2674," ",$G2674),AllocFactorMatrix,(X$4+1),FALSE)*$E2679</f>
        <v>0</v>
      </c>
      <c r="Y2674" s="5">
        <f t="shared" ca="1" si="3826"/>
        <v>-647799.07539509772</v>
      </c>
      <c r="Z2674" s="5">
        <f ca="1">VLOOKUP(CONCATENATE($F2674," ",$G2674),AllocFactorMatrix,(Z$4+1),FALSE)*$E2679</f>
        <v>-46780.64762810355</v>
      </c>
      <c r="AA2674" s="5">
        <f ca="1">VLOOKUP(CONCATENATE($F2674," ",$G2674),AllocFactorMatrix,(AA$4+1),FALSE)*$E2679</f>
        <v>-939.28603130270653</v>
      </c>
      <c r="AB2674" s="5">
        <f t="shared" ca="1" si="3813"/>
        <v>-47719.933659406255</v>
      </c>
      <c r="AC2674" s="5">
        <f ca="1">VLOOKUP(CONCATENATE($F2674," ",$G2674),AllocFactorMatrix,(AC$4+1),FALSE)*$E2679</f>
        <v>-622.03054480942956</v>
      </c>
      <c r="AD2674" s="5">
        <f ca="1">VLOOKUP(CONCATENATE($F2674," ",$G2674),AllocFactorMatrix,(AD$4+1),FALSE)*$E2679</f>
        <v>0</v>
      </c>
      <c r="AE2674" s="5">
        <f ca="1">VLOOKUP(CONCATENATE($F2674," ",$G2674),AllocFactorMatrix,(AE$4+1),FALSE)*$E2679</f>
        <v>0</v>
      </c>
    </row>
    <row r="2675" spans="4:31" hidden="1" outlineLevel="1">
      <c r="E2675" s="44"/>
      <c r="F2675" s="167" t="str">
        <f>F2679</f>
        <v>RB_GUP</v>
      </c>
      <c r="G2675" s="48" t="str">
        <f>$G$11</f>
        <v>DISTPRI</v>
      </c>
      <c r="H2675" s="4">
        <f t="shared" ca="1" si="3750"/>
        <v>-9863530.8446870092</v>
      </c>
      <c r="I2675" s="5">
        <f t="shared" ref="I2675:N2675" ca="1" si="3828">VLOOKUP(CONCATENATE($F2675," ",$G2675),AllocFactorMatrix,(I$4+1),FALSE)*$E2679</f>
        <v>-6457649.3572240686</v>
      </c>
      <c r="J2675" s="47">
        <f t="shared" ca="1" si="3828"/>
        <v>-1060.355388974808</v>
      </c>
      <c r="K2675" s="47">
        <f t="shared" ca="1" si="3828"/>
        <v>-1961.9611936106719</v>
      </c>
      <c r="L2675" s="5">
        <f t="shared" ca="1" si="3828"/>
        <v>-1510918.5418058936</v>
      </c>
      <c r="M2675" s="5">
        <f t="shared" ca="1" si="3828"/>
        <v>-21113.475619113717</v>
      </c>
      <c r="N2675" s="5">
        <f t="shared" ca="1" si="3828"/>
        <v>0</v>
      </c>
      <c r="O2675" s="5">
        <f t="shared" ca="1" si="3812"/>
        <v>-1532032.0174250074</v>
      </c>
      <c r="P2675" s="5">
        <f ca="1">VLOOKUP(CONCATENATE($F2675," ",$G2675),AllocFactorMatrix,(P$4+1),FALSE)*$E2679</f>
        <v>-876212.96673444647</v>
      </c>
      <c r="Q2675" s="5">
        <f ca="1">VLOOKUP(CONCATENATE($F2675," ",$G2675),AllocFactorMatrix,(Q$4+1),FALSE)*$E2679</f>
        <v>-157669.58865292915</v>
      </c>
      <c r="R2675" s="5">
        <f ca="1">VLOOKUP(CONCATENATE($F2675," ",$G2675),AllocFactorMatrix,(R$4+1),FALSE)*$E2679</f>
        <v>0</v>
      </c>
      <c r="S2675" s="5">
        <f ca="1">VLOOKUP(CONCATENATE($F2675," ",$G2675),AllocFactorMatrix,(S$4+1),FALSE)*$E2679</f>
        <v>0</v>
      </c>
      <c r="T2675" s="5">
        <f t="shared" ca="1" si="3825"/>
        <v>-1033882.5553873756</v>
      </c>
      <c r="U2675" s="5">
        <f ca="1">VLOOKUP(CONCATENATE($F2675," ",$G2675),AllocFactorMatrix,(U$4+1),FALSE)*$E2679</f>
        <v>-39677.980781429418</v>
      </c>
      <c r="V2675" s="5">
        <f ca="1">VLOOKUP(CONCATENATE($F2675," ",$G2675),AllocFactorMatrix,(V$4+1),FALSE)*$E2679</f>
        <v>-548661.67496656149</v>
      </c>
      <c r="W2675" s="5">
        <f ca="1">VLOOKUP(CONCATENATE($F2675," ",$G2675),AllocFactorMatrix,(W$4+1),FALSE)*$E2679</f>
        <v>0</v>
      </c>
      <c r="X2675" s="5">
        <f ca="1">VLOOKUP(CONCATENATE($F2675," ",$G2675),AllocFactorMatrix,(X$4+1),FALSE)*$E2679</f>
        <v>0</v>
      </c>
      <c r="Y2675" s="5">
        <f t="shared" ca="1" si="3826"/>
        <v>-588339.65574799094</v>
      </c>
      <c r="Z2675" s="5">
        <f ca="1">VLOOKUP(CONCATENATE($F2675," ",$G2675),AllocFactorMatrix,(Z$4+1),FALSE)*$E2679</f>
        <v>-240604.92537942558</v>
      </c>
      <c r="AA2675" s="5">
        <f ca="1">VLOOKUP(CONCATENATE($F2675," ",$G2675),AllocFactorMatrix,(AA$4+1),FALSE)*$E2679</f>
        <v>-4829.3202886541112</v>
      </c>
      <c r="AB2675" s="5">
        <f t="shared" ca="1" si="3813"/>
        <v>-245434.2456680797</v>
      </c>
      <c r="AC2675" s="5">
        <f ca="1">VLOOKUP(CONCATENATE($F2675," ",$G2675),AllocFactorMatrix,(AC$4+1),FALSE)*$E2679</f>
        <v>-3170.6966519037032</v>
      </c>
      <c r="AD2675" s="5">
        <f ca="1">VLOOKUP(CONCATENATE($F2675," ",$G2675),AllocFactorMatrix,(AD$4+1),FALSE)*$E2679</f>
        <v>0</v>
      </c>
      <c r="AE2675" s="5">
        <f ca="1">VLOOKUP(CONCATENATE($F2675," ",$G2675),AllocFactorMatrix,(AE$4+1),FALSE)*$E2679</f>
        <v>0</v>
      </c>
    </row>
    <row r="2676" spans="4:31" hidden="1" outlineLevel="1">
      <c r="E2676" s="44"/>
      <c r="F2676" s="167" t="str">
        <f>F2679</f>
        <v>RB_GUP</v>
      </c>
      <c r="G2676" s="48" t="str">
        <f>$G$12</f>
        <v>DISTSEC</v>
      </c>
      <c r="H2676" s="4">
        <f t="shared" ca="1" si="3750"/>
        <v>-4728443.8206782266</v>
      </c>
      <c r="I2676" s="5">
        <f t="shared" ref="I2676:N2676" ca="1" si="3829">VLOOKUP(CONCATENATE($F2676," ",$G2676),AllocFactorMatrix,(I$4+1),FALSE)*$E2679</f>
        <v>-3508132.5509514809</v>
      </c>
      <c r="J2676" s="47">
        <f t="shared" ca="1" si="3829"/>
        <v>-869.64797755056088</v>
      </c>
      <c r="K2676" s="47">
        <f t="shared" ca="1" si="3829"/>
        <v>-1126.433797693443</v>
      </c>
      <c r="L2676" s="5">
        <f t="shared" ca="1" si="3829"/>
        <v>-707123.09626572789</v>
      </c>
      <c r="M2676" s="5">
        <f t="shared" ca="1" si="3829"/>
        <v>0</v>
      </c>
      <c r="N2676" s="5">
        <f t="shared" ca="1" si="3829"/>
        <v>0</v>
      </c>
      <c r="O2676" s="5">
        <f t="shared" ca="1" si="3812"/>
        <v>-707123.09626572789</v>
      </c>
      <c r="P2676" s="5">
        <f ca="1">VLOOKUP(CONCATENATE($F2676," ",$G2676),AllocFactorMatrix,(P$4+1),FALSE)*$E2679</f>
        <v>-352991.48361214687</v>
      </c>
      <c r="Q2676" s="5">
        <f ca="1">VLOOKUP(CONCATENATE($F2676," ",$G2676),AllocFactorMatrix,(Q$4+1),FALSE)*$E2679</f>
        <v>0</v>
      </c>
      <c r="R2676" s="5">
        <f ca="1">VLOOKUP(CONCATENATE($F2676," ",$G2676),AllocFactorMatrix,(R$4+1),FALSE)*$E2679</f>
        <v>0</v>
      </c>
      <c r="S2676" s="5">
        <f ca="1">VLOOKUP(CONCATENATE($F2676," ",$G2676),AllocFactorMatrix,(S$4+1),FALSE)*$E2679</f>
        <v>0</v>
      </c>
      <c r="T2676" s="5">
        <f t="shared" ca="1" si="3825"/>
        <v>-352991.48361214687</v>
      </c>
      <c r="U2676" s="5">
        <f ca="1">VLOOKUP(CONCATENATE($F2676," ",$G2676),AllocFactorMatrix,(U$4+1),FALSE)*$E2679</f>
        <v>-13219.334020955574</v>
      </c>
      <c r="V2676" s="5">
        <f ca="1">VLOOKUP(CONCATENATE($F2676," ",$G2676),AllocFactorMatrix,(V$4+1),FALSE)*$E2679</f>
        <v>0</v>
      </c>
      <c r="W2676" s="5">
        <f ca="1">VLOOKUP(CONCATENATE($F2676," ",$G2676),AllocFactorMatrix,(W$4+1),FALSE)*$E2679</f>
        <v>0</v>
      </c>
      <c r="X2676" s="5">
        <f ca="1">VLOOKUP(CONCATENATE($F2676," ",$G2676),AllocFactorMatrix,(X$4+1),FALSE)*$E2679</f>
        <v>0</v>
      </c>
      <c r="Y2676" s="5">
        <f t="shared" ca="1" si="3826"/>
        <v>-13219.334020955574</v>
      </c>
      <c r="Z2676" s="5">
        <f ca="1">VLOOKUP(CONCATENATE($F2676," ",$G2676),AllocFactorMatrix,(Z$4+1),FALSE)*$E2679</f>
        <v>-99903.379279322122</v>
      </c>
      <c r="AA2676" s="5">
        <f ca="1">VLOOKUP(CONCATENATE($F2676," ",$G2676),AllocFactorMatrix,(AA$4+1),FALSE)*$E2679</f>
        <v>0</v>
      </c>
      <c r="AB2676" s="5">
        <f t="shared" ca="1" si="3813"/>
        <v>-99903.379279322122</v>
      </c>
      <c r="AC2676" s="5">
        <f ca="1">VLOOKUP(CONCATENATE($F2676," ",$G2676),AllocFactorMatrix,(AC$4+1),FALSE)*$E2679</f>
        <v>-1181.214772657258</v>
      </c>
      <c r="AD2676" s="5">
        <f ca="1">VLOOKUP(CONCATENATE($F2676," ",$G2676),AllocFactorMatrix,(AD$4+1),FALSE)*$E2679</f>
        <v>-36357.448321296877</v>
      </c>
      <c r="AE2676" s="5">
        <f ca="1">VLOOKUP(CONCATENATE($F2676," ",$G2676),AllocFactorMatrix,(AE$4+1),FALSE)*$E2679</f>
        <v>-7539.2316793950204</v>
      </c>
    </row>
    <row r="2677" spans="4:31" hidden="1" outlineLevel="1">
      <c r="E2677" s="44"/>
      <c r="F2677" s="167" t="str">
        <f>F2679</f>
        <v>RB_GUP</v>
      </c>
      <c r="G2677" s="48" t="str">
        <f>$G$13</f>
        <v>ENERGY</v>
      </c>
      <c r="H2677" s="4">
        <f t="shared" ca="1" si="3750"/>
        <v>-306122.37506127852</v>
      </c>
      <c r="I2677" s="5">
        <f t="shared" ref="I2677:N2677" ca="1" si="3830">VLOOKUP(CONCATENATE($F2677," ",$G2677),AllocFactorMatrix,(I$4+1),FALSE)*$E2679</f>
        <v>-119762.29844848083</v>
      </c>
      <c r="J2677" s="47">
        <f t="shared" ca="1" si="3830"/>
        <v>-19.165244350009516</v>
      </c>
      <c r="K2677" s="47">
        <f t="shared" ca="1" si="3830"/>
        <v>-55.261076440025938</v>
      </c>
      <c r="L2677" s="5">
        <f t="shared" ca="1" si="3830"/>
        <v>-34533.911980560923</v>
      </c>
      <c r="M2677" s="5">
        <f t="shared" ca="1" si="3830"/>
        <v>-481.64531071313178</v>
      </c>
      <c r="N2677" s="5">
        <f t="shared" ca="1" si="3830"/>
        <v>-67.333606237829912</v>
      </c>
      <c r="O2677" s="5">
        <f t="shared" ca="1" si="3812"/>
        <v>-35082.890897511883</v>
      </c>
      <c r="P2677" s="5">
        <f ca="1">VLOOKUP(CONCATENATE($F2677," ",$G2677),AllocFactorMatrix,(P$4+1),FALSE)*$E2679</f>
        <v>-22388.597141288639</v>
      </c>
      <c r="Q2677" s="5">
        <f ca="1">VLOOKUP(CONCATENATE($F2677," ",$G2677),AllocFactorMatrix,(Q$4+1),FALSE)*$E2679</f>
        <v>-3998.5674489429907</v>
      </c>
      <c r="R2677" s="5">
        <f ca="1">VLOOKUP(CONCATENATE($F2677," ",$G2677),AllocFactorMatrix,(R$4+1),FALSE)*$E2679</f>
        <v>-814.25476630636797</v>
      </c>
      <c r="S2677" s="5">
        <f ca="1">VLOOKUP(CONCATENATE($F2677," ",$G2677),AllocFactorMatrix,(S$4+1),FALSE)*$E2679</f>
        <v>-30.754678091725108</v>
      </c>
      <c r="T2677" s="5">
        <f t="shared" ca="1" si="3825"/>
        <v>-27232.174034629723</v>
      </c>
      <c r="U2677" s="5">
        <f ca="1">VLOOKUP(CONCATENATE($F2677," ",$G2677),AllocFactorMatrix,(U$4+1),FALSE)*$E2679</f>
        <v>-1174.1968425827667</v>
      </c>
      <c r="V2677" s="5">
        <f ca="1">VLOOKUP(CONCATENATE($F2677," ",$G2677),AllocFactorMatrix,(V$4+1),FALSE)*$E2679</f>
        <v>-18564.275336842056</v>
      </c>
      <c r="W2677" s="5">
        <f ca="1">VLOOKUP(CONCATENATE($F2677," ",$G2677),AllocFactorMatrix,(W$4+1),FALSE)*$E2679</f>
        <v>-79841.926788878569</v>
      </c>
      <c r="X2677" s="5">
        <f ca="1">VLOOKUP(CONCATENATE($F2677," ",$G2677),AllocFactorMatrix,(X$4+1),FALSE)*$E2679</f>
        <v>-15019.100357236928</v>
      </c>
      <c r="Y2677" s="5">
        <f t="shared" ca="1" si="3826"/>
        <v>-114599.49932554031</v>
      </c>
      <c r="Z2677" s="5">
        <f ca="1">VLOOKUP(CONCATENATE($F2677," ",$G2677),AllocFactorMatrix,(Z$4+1),FALSE)*$E2679</f>
        <v>-6158.8718890924702</v>
      </c>
      <c r="AA2677" s="5">
        <f ca="1">VLOOKUP(CONCATENATE($F2677," ",$G2677),AllocFactorMatrix,(AA$4+1),FALSE)*$E2679</f>
        <v>-123.57653590242576</v>
      </c>
      <c r="AB2677" s="5">
        <f t="shared" ca="1" si="3813"/>
        <v>-6282.4484249948955</v>
      </c>
      <c r="AC2677" s="5">
        <f ca="1">VLOOKUP(CONCATENATE($F2677," ",$G2677),AllocFactorMatrix,(AC$4+1),FALSE)*$E2679</f>
        <v>-110.23079994121494</v>
      </c>
      <c r="AD2677" s="5">
        <f ca="1">VLOOKUP(CONCATENATE($F2677," ",$G2677),AllocFactorMatrix,(AD$4+1),FALSE)*$E2679</f>
        <v>-2469.1321667469392</v>
      </c>
      <c r="AE2677" s="5">
        <f ca="1">VLOOKUP(CONCATENATE($F2677," ",$G2677),AllocFactorMatrix,(AE$4+1),FALSE)*$E2679</f>
        <v>-509.27464264258361</v>
      </c>
    </row>
    <row r="2678" spans="4:31" hidden="1" outlineLevel="1">
      <c r="E2678" s="44"/>
      <c r="F2678" s="167" t="str">
        <f>F2679</f>
        <v>RB_GUP</v>
      </c>
      <c r="G2678" s="48" t="str">
        <f>$G$14</f>
        <v>CUSTOMER</v>
      </c>
      <c r="H2678" s="4">
        <f t="shared" ca="1" si="3750"/>
        <v>-2228485.0827347953</v>
      </c>
      <c r="I2678" s="5">
        <f t="shared" ref="I2678:N2678" ca="1" si="3831">VLOOKUP(CONCATENATE($F2678," ",$G2678),AllocFactorMatrix,(I$4+1),FALSE)*$E2679</f>
        <v>-1103559.7198404509</v>
      </c>
      <c r="J2678" s="47">
        <f t="shared" ca="1" si="3831"/>
        <v>-222.69026840646168</v>
      </c>
      <c r="K2678" s="47">
        <f t="shared" ca="1" si="3831"/>
        <v>-118.02459397911174</v>
      </c>
      <c r="L2678" s="5">
        <f t="shared" ca="1" si="3831"/>
        <v>-351709.63952685968</v>
      </c>
      <c r="M2678" s="5">
        <f t="shared" ca="1" si="3831"/>
        <v>-22455.277177960543</v>
      </c>
      <c r="N2678" s="5">
        <f t="shared" ca="1" si="3831"/>
        <v>-3776.6788173582127</v>
      </c>
      <c r="O2678" s="5">
        <f t="shared" ca="1" si="3812"/>
        <v>-377941.59552217845</v>
      </c>
      <c r="P2678" s="5">
        <f ca="1">VLOOKUP(CONCATENATE($F2678," ",$G2678),AllocFactorMatrix,(P$4+1),FALSE)*$E2679</f>
        <v>-27390.746689463791</v>
      </c>
      <c r="Q2678" s="5">
        <f ca="1">VLOOKUP(CONCATENATE($F2678," ",$G2678),AllocFactorMatrix,(Q$4+1),FALSE)*$E2679</f>
        <v>-7927.9275676174275</v>
      </c>
      <c r="R2678" s="5">
        <f ca="1">VLOOKUP(CONCATENATE($F2678," ",$G2678),AllocFactorMatrix,(R$4+1),FALSE)*$E2679</f>
        <v>-9286.6771292479098</v>
      </c>
      <c r="S2678" s="5">
        <f ca="1">VLOOKUP(CONCATENATE($F2678," ",$G2678),AllocFactorMatrix,(S$4+1),FALSE)*$E2679</f>
        <v>-1160.347618186827</v>
      </c>
      <c r="T2678" s="5">
        <f t="shared" ca="1" si="3825"/>
        <v>-45765.699004515955</v>
      </c>
      <c r="U2678" s="5">
        <f ca="1">VLOOKUP(CONCATENATE($F2678," ",$G2678),AllocFactorMatrix,(U$4+1),FALSE)*$E2679</f>
        <v>-181.60178019868988</v>
      </c>
      <c r="V2678" s="5">
        <f ca="1">VLOOKUP(CONCATENATE($F2678," ",$G2678),AllocFactorMatrix,(V$4+1),FALSE)*$E2679</f>
        <v>-5627.0191962092795</v>
      </c>
      <c r="W2678" s="5">
        <f ca="1">VLOOKUP(CONCATENATE($F2678," ",$G2678),AllocFactorMatrix,(W$4+1),FALSE)*$E2679</f>
        <v>-15610.076492049491</v>
      </c>
      <c r="X2678" s="5">
        <f ca="1">VLOOKUP(CONCATENATE($F2678," ",$G2678),AllocFactorMatrix,(X$4+1),FALSE)*$E2679</f>
        <v>-4641.5523787918419</v>
      </c>
      <c r="Y2678" s="5">
        <f t="shared" ca="1" si="3826"/>
        <v>-26060.249847249303</v>
      </c>
      <c r="Z2678" s="5">
        <f ca="1">VLOOKUP(CONCATENATE($F2678," ",$G2678),AllocFactorMatrix,(Z$4+1),FALSE)*$E2679</f>
        <v>-5542.5400022976364</v>
      </c>
      <c r="AA2678" s="5">
        <f ca="1">VLOOKUP(CONCATENATE($F2678," ",$G2678),AllocFactorMatrix,(AA$4+1),FALSE)*$E2679</f>
        <v>-103.78349950610883</v>
      </c>
      <c r="AB2678" s="5">
        <f t="shared" ca="1" si="3813"/>
        <v>-5646.3235018037449</v>
      </c>
      <c r="AC2678" s="5">
        <f ca="1">VLOOKUP(CONCATENATE($F2678," ",$G2678),AllocFactorMatrix,(AC$4+1),FALSE)*$E2679</f>
        <v>-536.17696735668392</v>
      </c>
      <c r="AD2678" s="5">
        <f ca="1">VLOOKUP(CONCATENATE($F2678," ",$G2678),AllocFactorMatrix,(AD$4+1),FALSE)*$E2679</f>
        <v>-589227.42688689602</v>
      </c>
      <c r="AE2678" s="5">
        <f ca="1">VLOOKUP(CONCATENATE($F2678," ",$G2678),AllocFactorMatrix,(AE$4+1),FALSE)*$E2679</f>
        <v>-79407.176301958825</v>
      </c>
    </row>
    <row r="2679" spans="4:31" collapsed="1">
      <c r="D2679" s="48" t="s">
        <v>239</v>
      </c>
      <c r="E2679" s="36">
        <v>-44892917</v>
      </c>
      <c r="F2679" s="88" t="s">
        <v>71</v>
      </c>
      <c r="G2679" s="48" t="str">
        <f>$G$15</f>
        <v>TOTAL</v>
      </c>
      <c r="H2679" s="4">
        <f t="shared" ca="1" si="3750"/>
        <v>-44892917.000000015</v>
      </c>
      <c r="I2679" s="5">
        <f t="shared" ref="I2679:N2679" ca="1" si="3832">VLOOKUP(CONCATENATE($F2679," ",$G2679),AllocFactorMatrix,(I$4+1),FALSE)*$E2679</f>
        <v>-25460138.653702788</v>
      </c>
      <c r="J2679" s="47">
        <f t="shared" ca="1" si="3832"/>
        <v>-5287.8538909217523</v>
      </c>
      <c r="K2679" s="47">
        <f t="shared" ca="1" si="3832"/>
        <v>-8740.1751912780746</v>
      </c>
      <c r="L2679" s="5">
        <f t="shared" ca="1" si="3832"/>
        <v>-5932016.2332661329</v>
      </c>
      <c r="M2679" s="5">
        <f t="shared" ca="1" si="3832"/>
        <v>-90373.680950547379</v>
      </c>
      <c r="N2679" s="5">
        <f t="shared" ca="1" si="3832"/>
        <v>-10467.73412884274</v>
      </c>
      <c r="O2679" s="5">
        <f t="shared" ca="1" si="3812"/>
        <v>-6032857.6483455235</v>
      </c>
      <c r="P2679" s="5">
        <f ca="1">VLOOKUP(CONCATENATE($F2679," ",$G2679),AllocFactorMatrix,(P$4+1),FALSE)*$E2679</f>
        <v>-3253140.6732935118</v>
      </c>
      <c r="Q2679" s="5">
        <f ca="1">VLOOKUP(CONCATENATE($F2679," ",$G2679),AllocFactorMatrix,(Q$4+1),FALSE)*$E2679</f>
        <v>-523961.59655897698</v>
      </c>
      <c r="R2679" s="5">
        <f ca="1">VLOOKUP(CONCATENATE($F2679," ",$G2679),AllocFactorMatrix,(R$4+1),FALSE)*$E2679</f>
        <v>-83793.49538756891</v>
      </c>
      <c r="S2679" s="5">
        <f ca="1">VLOOKUP(CONCATENATE($F2679," ",$G2679),AllocFactorMatrix,(S$4+1),FALSE)*$E2679</f>
        <v>-3683.8617444862534</v>
      </c>
      <c r="T2679" s="5">
        <f t="shared" ca="1" si="3825"/>
        <v>-3864579.6269845441</v>
      </c>
      <c r="U2679" s="5">
        <f ca="1">VLOOKUP(CONCATENATE($F2679," ",$G2679),AllocFactorMatrix,(U$4+1),FALSE)*$E2679</f>
        <v>-147493.35867459417</v>
      </c>
      <c r="V2679" s="5">
        <f ca="1">VLOOKUP(CONCATENATE($F2679," ",$G2679),AllocFactorMatrix,(V$4+1),FALSE)*$E2679</f>
        <v>-1835730.0333773005</v>
      </c>
      <c r="W2679" s="5">
        <f ca="1">VLOOKUP(CONCATENATE($F2679," ",$G2679),AllocFactorMatrix,(W$4+1),FALSE)*$E2679</f>
        <v>-5044838.7994254427</v>
      </c>
      <c r="X2679" s="5">
        <f ca="1">VLOOKUP(CONCATENATE($F2679," ",$G2679),AllocFactorMatrix,(X$4+1),FALSE)*$E2679</f>
        <v>-819879.16707428684</v>
      </c>
      <c r="Y2679" s="5">
        <f t="shared" ca="1" si="3826"/>
        <v>-7847941.3585516252</v>
      </c>
      <c r="Z2679" s="5">
        <f ca="1">VLOOKUP(CONCATENATE($F2679," ",$G2679),AllocFactorMatrix,(Z$4+1),FALSE)*$E2679</f>
        <v>-894785.77248363046</v>
      </c>
      <c r="AA2679" s="5">
        <f ca="1">VLOOKUP(CONCATENATE($F2679," ",$G2679),AllocFactorMatrix,(AA$4+1),FALSE)*$E2679</f>
        <v>-15898.272321521255</v>
      </c>
      <c r="AB2679" s="5">
        <f t="shared" ca="1" si="3813"/>
        <v>-910684.04480515176</v>
      </c>
      <c r="AC2679" s="5">
        <f ca="1">VLOOKUP(CONCATENATE($F2679," ",$G2679),AllocFactorMatrix,(AC$4+1),FALSE)*$E2679</f>
        <v>-12160.693271784043</v>
      </c>
      <c r="AD2679" s="5">
        <f ca="1">VLOOKUP(CONCATENATE($F2679," ",$G2679),AllocFactorMatrix,(AD$4+1),FALSE)*$E2679</f>
        <v>-657109.93718554766</v>
      </c>
      <c r="AE2679" s="5">
        <f ca="1">VLOOKUP(CONCATENATE($F2679," ",$G2679),AllocFactorMatrix,(AE$4+1),FALSE)*$E2679</f>
        <v>-93417.008070843032</v>
      </c>
    </row>
    <row r="2680" spans="4:31" hidden="1" outlineLevel="1">
      <c r="E2680" s="44"/>
      <c r="F2680" s="167" t="str">
        <f>F2687</f>
        <v>RB_GUP</v>
      </c>
      <c r="G2680" s="48" t="str">
        <f>$G$8</f>
        <v>PRODUCTION</v>
      </c>
      <c r="H2680" s="4">
        <f t="shared" ca="1" si="3750"/>
        <v>0</v>
      </c>
      <c r="I2680" s="5">
        <f t="shared" ref="I2680:N2680" ca="1" si="3833">VLOOKUP(CONCATENATE($F2680," ",$G2680),AllocFactorMatrix,(I$4+1),FALSE)*$E2687</f>
        <v>0</v>
      </c>
      <c r="J2680" s="47">
        <f t="shared" ca="1" si="3833"/>
        <v>0</v>
      </c>
      <c r="K2680" s="47">
        <f t="shared" ca="1" si="3833"/>
        <v>0</v>
      </c>
      <c r="L2680" s="5">
        <f t="shared" ca="1" si="3833"/>
        <v>0</v>
      </c>
      <c r="M2680" s="5">
        <f t="shared" ca="1" si="3833"/>
        <v>0</v>
      </c>
      <c r="N2680" s="5">
        <f t="shared" ca="1" si="3833"/>
        <v>0</v>
      </c>
      <c r="O2680" s="5">
        <f t="shared" ref="O2680:O2687" ca="1" si="3834">SUBTOTAL(9,L2680:N2680)</f>
        <v>0</v>
      </c>
      <c r="P2680" s="5">
        <f ca="1">VLOOKUP(CONCATENATE($F2680," ",$G2680),AllocFactorMatrix,(P$4+1),FALSE)*$E2687</f>
        <v>0</v>
      </c>
      <c r="Q2680" s="5">
        <f ca="1">VLOOKUP(CONCATENATE($F2680," ",$G2680),AllocFactorMatrix,(Q$4+1),FALSE)*$E2687</f>
        <v>0</v>
      </c>
      <c r="R2680" s="5">
        <f ca="1">VLOOKUP(CONCATENATE($F2680," ",$G2680),AllocFactorMatrix,(R$4+1),FALSE)*$E2687</f>
        <v>0</v>
      </c>
      <c r="S2680" s="5">
        <f ca="1">VLOOKUP(CONCATENATE($F2680," ",$G2680),AllocFactorMatrix,(S$4+1),FALSE)*$E2687</f>
        <v>0</v>
      </c>
      <c r="T2680" s="5">
        <f ca="1">SUBTOTAL(9,P2680:S2680)</f>
        <v>0</v>
      </c>
      <c r="U2680" s="5">
        <f ca="1">VLOOKUP(CONCATENATE($F2680," ",$G2680),AllocFactorMatrix,(U$4+1),FALSE)*$E2687</f>
        <v>0</v>
      </c>
      <c r="V2680" s="5">
        <f ca="1">VLOOKUP(CONCATENATE($F2680," ",$G2680),AllocFactorMatrix,(V$4+1),FALSE)*$E2687</f>
        <v>0</v>
      </c>
      <c r="W2680" s="5">
        <f ca="1">VLOOKUP(CONCATENATE($F2680," ",$G2680),AllocFactorMatrix,(W$4+1),FALSE)*$E2687</f>
        <v>0</v>
      </c>
      <c r="X2680" s="5">
        <f ca="1">VLOOKUP(CONCATENATE($F2680," ",$G2680),AllocFactorMatrix,(X$4+1),FALSE)*$E2687</f>
        <v>0</v>
      </c>
      <c r="Y2680" s="5">
        <f ca="1">SUBTOTAL(9,U2680:X2680)</f>
        <v>0</v>
      </c>
      <c r="Z2680" s="5">
        <f ca="1">VLOOKUP(CONCATENATE($F2680," ",$G2680),AllocFactorMatrix,(Z$4+1),FALSE)*$E2687</f>
        <v>0</v>
      </c>
      <c r="AA2680" s="5">
        <f ca="1">VLOOKUP(CONCATENATE($F2680," ",$G2680),AllocFactorMatrix,(AA$4+1),FALSE)*$E2687</f>
        <v>0</v>
      </c>
      <c r="AB2680" s="5">
        <f t="shared" ref="AB2680:AB2687" ca="1" si="3835">SUBTOTAL(9,Z2680:AA2680)</f>
        <v>0</v>
      </c>
      <c r="AC2680" s="5">
        <f ca="1">VLOOKUP(CONCATENATE($F2680," ",$G2680),AllocFactorMatrix,(AC$4+1),FALSE)*$E2687</f>
        <v>0</v>
      </c>
      <c r="AD2680" s="5">
        <f ca="1">VLOOKUP(CONCATENATE($F2680," ",$G2680),AllocFactorMatrix,(AD$4+1),FALSE)*$E2687</f>
        <v>0</v>
      </c>
      <c r="AE2680" s="5">
        <f ca="1">VLOOKUP(CONCATENATE($F2680," ",$G2680),AllocFactorMatrix,(AE$4+1),FALSE)*$E2687</f>
        <v>0</v>
      </c>
    </row>
    <row r="2681" spans="4:31" hidden="1" outlineLevel="1">
      <c r="E2681" s="44"/>
      <c r="F2681" s="167" t="str">
        <f>F2687</f>
        <v>RB_GUP</v>
      </c>
      <c r="G2681" s="48" t="str">
        <f>$G$9</f>
        <v>BULKTRAN</v>
      </c>
      <c r="H2681" s="4">
        <f t="shared" ca="1" si="3750"/>
        <v>0</v>
      </c>
      <c r="I2681" s="5">
        <f t="shared" ref="I2681:N2681" ca="1" si="3836">VLOOKUP(CONCATENATE($F2681," ",$G2681),AllocFactorMatrix,(I$4+1),FALSE)*$E2687</f>
        <v>0</v>
      </c>
      <c r="J2681" s="47">
        <f t="shared" ca="1" si="3836"/>
        <v>0</v>
      </c>
      <c r="K2681" s="47">
        <f t="shared" ca="1" si="3836"/>
        <v>0</v>
      </c>
      <c r="L2681" s="5">
        <f t="shared" ca="1" si="3836"/>
        <v>0</v>
      </c>
      <c r="M2681" s="5">
        <f t="shared" ca="1" si="3836"/>
        <v>0</v>
      </c>
      <c r="N2681" s="5">
        <f t="shared" ca="1" si="3836"/>
        <v>0</v>
      </c>
      <c r="O2681" s="5">
        <f t="shared" ca="1" si="3834"/>
        <v>0</v>
      </c>
      <c r="P2681" s="5">
        <f ca="1">VLOOKUP(CONCATENATE($F2681," ",$G2681),AllocFactorMatrix,(P$4+1),FALSE)*$E2687</f>
        <v>0</v>
      </c>
      <c r="Q2681" s="5">
        <f ca="1">VLOOKUP(CONCATENATE($F2681," ",$G2681),AllocFactorMatrix,(Q$4+1),FALSE)*$E2687</f>
        <v>0</v>
      </c>
      <c r="R2681" s="5">
        <f ca="1">VLOOKUP(CONCATENATE($F2681," ",$G2681),AllocFactorMatrix,(R$4+1),FALSE)*$E2687</f>
        <v>0</v>
      </c>
      <c r="S2681" s="5">
        <f ca="1">VLOOKUP(CONCATENATE($F2681," ",$G2681),AllocFactorMatrix,(S$4+1),FALSE)*$E2687</f>
        <v>0</v>
      </c>
      <c r="T2681" s="5">
        <f t="shared" ref="T2681:T2687" ca="1" si="3837">SUBTOTAL(9,P2681:S2681)</f>
        <v>0</v>
      </c>
      <c r="U2681" s="5">
        <f ca="1">VLOOKUP(CONCATENATE($F2681," ",$G2681),AllocFactorMatrix,(U$4+1),FALSE)*$E2687</f>
        <v>0</v>
      </c>
      <c r="V2681" s="5">
        <f ca="1">VLOOKUP(CONCATENATE($F2681," ",$G2681),AllocFactorMatrix,(V$4+1),FALSE)*$E2687</f>
        <v>0</v>
      </c>
      <c r="W2681" s="5">
        <f ca="1">VLOOKUP(CONCATENATE($F2681," ",$G2681),AllocFactorMatrix,(W$4+1),FALSE)*$E2687</f>
        <v>0</v>
      </c>
      <c r="X2681" s="5">
        <f ca="1">VLOOKUP(CONCATENATE($F2681," ",$G2681),AllocFactorMatrix,(X$4+1),FALSE)*$E2687</f>
        <v>0</v>
      </c>
      <c r="Y2681" s="5">
        <f t="shared" ref="Y2681:Y2687" ca="1" si="3838">SUBTOTAL(9,U2681:X2681)</f>
        <v>0</v>
      </c>
      <c r="Z2681" s="5">
        <f ca="1">VLOOKUP(CONCATENATE($F2681," ",$G2681),AllocFactorMatrix,(Z$4+1),FALSE)*$E2687</f>
        <v>0</v>
      </c>
      <c r="AA2681" s="5">
        <f ca="1">VLOOKUP(CONCATENATE($F2681," ",$G2681),AllocFactorMatrix,(AA$4+1),FALSE)*$E2687</f>
        <v>0</v>
      </c>
      <c r="AB2681" s="5">
        <f t="shared" ca="1" si="3835"/>
        <v>0</v>
      </c>
      <c r="AC2681" s="5">
        <f ca="1">VLOOKUP(CONCATENATE($F2681," ",$G2681),AllocFactorMatrix,(AC$4+1),FALSE)*$E2687</f>
        <v>0</v>
      </c>
      <c r="AD2681" s="5">
        <f ca="1">VLOOKUP(CONCATENATE($F2681," ",$G2681),AllocFactorMatrix,(AD$4+1),FALSE)*$E2687</f>
        <v>0</v>
      </c>
      <c r="AE2681" s="5">
        <f ca="1">VLOOKUP(CONCATENATE($F2681," ",$G2681),AllocFactorMatrix,(AE$4+1),FALSE)*$E2687</f>
        <v>0</v>
      </c>
    </row>
    <row r="2682" spans="4:31" hidden="1" outlineLevel="1">
      <c r="E2682" s="44"/>
      <c r="F2682" s="167" t="str">
        <f>F2687</f>
        <v>RB_GUP</v>
      </c>
      <c r="G2682" s="48" t="str">
        <f>$G$10</f>
        <v>SUBTRAN</v>
      </c>
      <c r="H2682" s="4">
        <f t="shared" ca="1" si="3750"/>
        <v>0</v>
      </c>
      <c r="I2682" s="5">
        <f t="shared" ref="I2682:N2682" ca="1" si="3839">VLOOKUP(CONCATENATE($F2682," ",$G2682),AllocFactorMatrix,(I$4+1),FALSE)*$E2687</f>
        <v>0</v>
      </c>
      <c r="J2682" s="47">
        <f t="shared" ca="1" si="3839"/>
        <v>0</v>
      </c>
      <c r="K2682" s="47">
        <f t="shared" ca="1" si="3839"/>
        <v>0</v>
      </c>
      <c r="L2682" s="5">
        <f t="shared" ca="1" si="3839"/>
        <v>0</v>
      </c>
      <c r="M2682" s="5">
        <f t="shared" ca="1" si="3839"/>
        <v>0</v>
      </c>
      <c r="N2682" s="5">
        <f t="shared" ca="1" si="3839"/>
        <v>0</v>
      </c>
      <c r="O2682" s="5">
        <f t="shared" ca="1" si="3834"/>
        <v>0</v>
      </c>
      <c r="P2682" s="5">
        <f ca="1">VLOOKUP(CONCATENATE($F2682," ",$G2682),AllocFactorMatrix,(P$4+1),FALSE)*$E2687</f>
        <v>0</v>
      </c>
      <c r="Q2682" s="5">
        <f ca="1">VLOOKUP(CONCATENATE($F2682," ",$G2682),AllocFactorMatrix,(Q$4+1),FALSE)*$E2687</f>
        <v>0</v>
      </c>
      <c r="R2682" s="5">
        <f ca="1">VLOOKUP(CONCATENATE($F2682," ",$G2682),AllocFactorMatrix,(R$4+1),FALSE)*$E2687</f>
        <v>0</v>
      </c>
      <c r="S2682" s="5">
        <f ca="1">VLOOKUP(CONCATENATE($F2682," ",$G2682),AllocFactorMatrix,(S$4+1),FALSE)*$E2687</f>
        <v>0</v>
      </c>
      <c r="T2682" s="5">
        <f t="shared" ca="1" si="3837"/>
        <v>0</v>
      </c>
      <c r="U2682" s="5">
        <f ca="1">VLOOKUP(CONCATENATE($F2682," ",$G2682),AllocFactorMatrix,(U$4+1),FALSE)*$E2687</f>
        <v>0</v>
      </c>
      <c r="V2682" s="5">
        <f ca="1">VLOOKUP(CONCATENATE($F2682," ",$G2682),AllocFactorMatrix,(V$4+1),FALSE)*$E2687</f>
        <v>0</v>
      </c>
      <c r="W2682" s="5">
        <f ca="1">VLOOKUP(CONCATENATE($F2682," ",$G2682),AllocFactorMatrix,(W$4+1),FALSE)*$E2687</f>
        <v>0</v>
      </c>
      <c r="X2682" s="5">
        <f ca="1">VLOOKUP(CONCATENATE($F2682," ",$G2682),AllocFactorMatrix,(X$4+1),FALSE)*$E2687</f>
        <v>0</v>
      </c>
      <c r="Y2682" s="5">
        <f t="shared" ca="1" si="3838"/>
        <v>0</v>
      </c>
      <c r="Z2682" s="5">
        <f ca="1">VLOOKUP(CONCATENATE($F2682," ",$G2682),AllocFactorMatrix,(Z$4+1),FALSE)*$E2687</f>
        <v>0</v>
      </c>
      <c r="AA2682" s="5">
        <f ca="1">VLOOKUP(CONCATENATE($F2682," ",$G2682),AllocFactorMatrix,(AA$4+1),FALSE)*$E2687</f>
        <v>0</v>
      </c>
      <c r="AB2682" s="5">
        <f t="shared" ca="1" si="3835"/>
        <v>0</v>
      </c>
      <c r="AC2682" s="5">
        <f ca="1">VLOOKUP(CONCATENATE($F2682," ",$G2682),AllocFactorMatrix,(AC$4+1),FALSE)*$E2687</f>
        <v>0</v>
      </c>
      <c r="AD2682" s="5">
        <f ca="1">VLOOKUP(CONCATENATE($F2682," ",$G2682),AllocFactorMatrix,(AD$4+1),FALSE)*$E2687</f>
        <v>0</v>
      </c>
      <c r="AE2682" s="5">
        <f ca="1">VLOOKUP(CONCATENATE($F2682," ",$G2682),AllocFactorMatrix,(AE$4+1),FALSE)*$E2687</f>
        <v>0</v>
      </c>
    </row>
    <row r="2683" spans="4:31" hidden="1" outlineLevel="1">
      <c r="E2683" s="44"/>
      <c r="F2683" s="167" t="str">
        <f>F2687</f>
        <v>RB_GUP</v>
      </c>
      <c r="G2683" s="48" t="str">
        <f>$G$11</f>
        <v>DISTPRI</v>
      </c>
      <c r="H2683" s="4">
        <f t="shared" ca="1" si="3750"/>
        <v>0</v>
      </c>
      <c r="I2683" s="5">
        <f t="shared" ref="I2683:N2683" ca="1" si="3840">VLOOKUP(CONCATENATE($F2683," ",$G2683),AllocFactorMatrix,(I$4+1),FALSE)*$E2687</f>
        <v>0</v>
      </c>
      <c r="J2683" s="47">
        <f t="shared" ca="1" si="3840"/>
        <v>0</v>
      </c>
      <c r="K2683" s="47">
        <f t="shared" ca="1" si="3840"/>
        <v>0</v>
      </c>
      <c r="L2683" s="5">
        <f t="shared" ca="1" si="3840"/>
        <v>0</v>
      </c>
      <c r="M2683" s="5">
        <f t="shared" ca="1" si="3840"/>
        <v>0</v>
      </c>
      <c r="N2683" s="5">
        <f t="shared" ca="1" si="3840"/>
        <v>0</v>
      </c>
      <c r="O2683" s="5">
        <f t="shared" ca="1" si="3834"/>
        <v>0</v>
      </c>
      <c r="P2683" s="5">
        <f ca="1">VLOOKUP(CONCATENATE($F2683," ",$G2683),AllocFactorMatrix,(P$4+1),FALSE)*$E2687</f>
        <v>0</v>
      </c>
      <c r="Q2683" s="5">
        <f ca="1">VLOOKUP(CONCATENATE($F2683," ",$G2683),AllocFactorMatrix,(Q$4+1),FALSE)*$E2687</f>
        <v>0</v>
      </c>
      <c r="R2683" s="5">
        <f ca="1">VLOOKUP(CONCATENATE($F2683," ",$G2683),AllocFactorMatrix,(R$4+1),FALSE)*$E2687</f>
        <v>0</v>
      </c>
      <c r="S2683" s="5">
        <f ca="1">VLOOKUP(CONCATENATE($F2683," ",$G2683),AllocFactorMatrix,(S$4+1),FALSE)*$E2687</f>
        <v>0</v>
      </c>
      <c r="T2683" s="5">
        <f t="shared" ca="1" si="3837"/>
        <v>0</v>
      </c>
      <c r="U2683" s="5">
        <f ca="1">VLOOKUP(CONCATENATE($F2683," ",$G2683),AllocFactorMatrix,(U$4+1),FALSE)*$E2687</f>
        <v>0</v>
      </c>
      <c r="V2683" s="5">
        <f ca="1">VLOOKUP(CONCATENATE($F2683," ",$G2683),AllocFactorMatrix,(V$4+1),FALSE)*$E2687</f>
        <v>0</v>
      </c>
      <c r="W2683" s="5">
        <f ca="1">VLOOKUP(CONCATENATE($F2683," ",$G2683),AllocFactorMatrix,(W$4+1),FALSE)*$E2687</f>
        <v>0</v>
      </c>
      <c r="X2683" s="5">
        <f ca="1">VLOOKUP(CONCATENATE($F2683," ",$G2683),AllocFactorMatrix,(X$4+1),FALSE)*$E2687</f>
        <v>0</v>
      </c>
      <c r="Y2683" s="5">
        <f t="shared" ca="1" si="3838"/>
        <v>0</v>
      </c>
      <c r="Z2683" s="5">
        <f ca="1">VLOOKUP(CONCATENATE($F2683," ",$G2683),AllocFactorMatrix,(Z$4+1),FALSE)*$E2687</f>
        <v>0</v>
      </c>
      <c r="AA2683" s="5">
        <f ca="1">VLOOKUP(CONCATENATE($F2683," ",$G2683),AllocFactorMatrix,(AA$4+1),FALSE)*$E2687</f>
        <v>0</v>
      </c>
      <c r="AB2683" s="5">
        <f t="shared" ca="1" si="3835"/>
        <v>0</v>
      </c>
      <c r="AC2683" s="5">
        <f ca="1">VLOOKUP(CONCATENATE($F2683," ",$G2683),AllocFactorMatrix,(AC$4+1),FALSE)*$E2687</f>
        <v>0</v>
      </c>
      <c r="AD2683" s="5">
        <f ca="1">VLOOKUP(CONCATENATE($F2683," ",$G2683),AllocFactorMatrix,(AD$4+1),FALSE)*$E2687</f>
        <v>0</v>
      </c>
      <c r="AE2683" s="5">
        <f ca="1">VLOOKUP(CONCATENATE($F2683," ",$G2683),AllocFactorMatrix,(AE$4+1),FALSE)*$E2687</f>
        <v>0</v>
      </c>
    </row>
    <row r="2684" spans="4:31" hidden="1" outlineLevel="1">
      <c r="E2684" s="44"/>
      <c r="F2684" s="167" t="str">
        <f>F2687</f>
        <v>RB_GUP</v>
      </c>
      <c r="G2684" s="48" t="str">
        <f>$G$12</f>
        <v>DISTSEC</v>
      </c>
      <c r="H2684" s="4">
        <f t="shared" ca="1" si="3750"/>
        <v>0</v>
      </c>
      <c r="I2684" s="5">
        <f t="shared" ref="I2684:N2684" ca="1" si="3841">VLOOKUP(CONCATENATE($F2684," ",$G2684),AllocFactorMatrix,(I$4+1),FALSE)*$E2687</f>
        <v>0</v>
      </c>
      <c r="J2684" s="47">
        <f t="shared" ca="1" si="3841"/>
        <v>0</v>
      </c>
      <c r="K2684" s="47">
        <f t="shared" ca="1" si="3841"/>
        <v>0</v>
      </c>
      <c r="L2684" s="5">
        <f t="shared" ca="1" si="3841"/>
        <v>0</v>
      </c>
      <c r="M2684" s="5">
        <f t="shared" ca="1" si="3841"/>
        <v>0</v>
      </c>
      <c r="N2684" s="5">
        <f t="shared" ca="1" si="3841"/>
        <v>0</v>
      </c>
      <c r="O2684" s="5">
        <f t="shared" ca="1" si="3834"/>
        <v>0</v>
      </c>
      <c r="P2684" s="5">
        <f ca="1">VLOOKUP(CONCATENATE($F2684," ",$G2684),AllocFactorMatrix,(P$4+1),FALSE)*$E2687</f>
        <v>0</v>
      </c>
      <c r="Q2684" s="5">
        <f ca="1">VLOOKUP(CONCATENATE($F2684," ",$G2684),AllocFactorMatrix,(Q$4+1),FALSE)*$E2687</f>
        <v>0</v>
      </c>
      <c r="R2684" s="5">
        <f ca="1">VLOOKUP(CONCATENATE($F2684," ",$G2684),AllocFactorMatrix,(R$4+1),FALSE)*$E2687</f>
        <v>0</v>
      </c>
      <c r="S2684" s="5">
        <f ca="1">VLOOKUP(CONCATENATE($F2684," ",$G2684),AllocFactorMatrix,(S$4+1),FALSE)*$E2687</f>
        <v>0</v>
      </c>
      <c r="T2684" s="5">
        <f t="shared" ca="1" si="3837"/>
        <v>0</v>
      </c>
      <c r="U2684" s="5">
        <f ca="1">VLOOKUP(CONCATENATE($F2684," ",$G2684),AllocFactorMatrix,(U$4+1),FALSE)*$E2687</f>
        <v>0</v>
      </c>
      <c r="V2684" s="5">
        <f ca="1">VLOOKUP(CONCATENATE($F2684," ",$G2684),AllocFactorMatrix,(V$4+1),FALSE)*$E2687</f>
        <v>0</v>
      </c>
      <c r="W2684" s="5">
        <f ca="1">VLOOKUP(CONCATENATE($F2684," ",$G2684),AllocFactorMatrix,(W$4+1),FALSE)*$E2687</f>
        <v>0</v>
      </c>
      <c r="X2684" s="5">
        <f ca="1">VLOOKUP(CONCATENATE($F2684," ",$G2684),AllocFactorMatrix,(X$4+1),FALSE)*$E2687</f>
        <v>0</v>
      </c>
      <c r="Y2684" s="5">
        <f t="shared" ca="1" si="3838"/>
        <v>0</v>
      </c>
      <c r="Z2684" s="5">
        <f ca="1">VLOOKUP(CONCATENATE($F2684," ",$G2684),AllocFactorMatrix,(Z$4+1),FALSE)*$E2687</f>
        <v>0</v>
      </c>
      <c r="AA2684" s="5">
        <f ca="1">VLOOKUP(CONCATENATE($F2684," ",$G2684),AllocFactorMatrix,(AA$4+1),FALSE)*$E2687</f>
        <v>0</v>
      </c>
      <c r="AB2684" s="5">
        <f t="shared" ca="1" si="3835"/>
        <v>0</v>
      </c>
      <c r="AC2684" s="5">
        <f ca="1">VLOOKUP(CONCATENATE($F2684," ",$G2684),AllocFactorMatrix,(AC$4+1),FALSE)*$E2687</f>
        <v>0</v>
      </c>
      <c r="AD2684" s="5">
        <f ca="1">VLOOKUP(CONCATENATE($F2684," ",$G2684),AllocFactorMatrix,(AD$4+1),FALSE)*$E2687</f>
        <v>0</v>
      </c>
      <c r="AE2684" s="5">
        <f ca="1">VLOOKUP(CONCATENATE($F2684," ",$G2684),AllocFactorMatrix,(AE$4+1),FALSE)*$E2687</f>
        <v>0</v>
      </c>
    </row>
    <row r="2685" spans="4:31" hidden="1" outlineLevel="1">
      <c r="E2685" s="44"/>
      <c r="F2685" s="167" t="str">
        <f>F2687</f>
        <v>RB_GUP</v>
      </c>
      <c r="G2685" s="48" t="str">
        <f>$G$13</f>
        <v>ENERGY</v>
      </c>
      <c r="H2685" s="4">
        <f t="shared" ca="1" si="3750"/>
        <v>0</v>
      </c>
      <c r="I2685" s="5">
        <f t="shared" ref="I2685:N2685" ca="1" si="3842">VLOOKUP(CONCATENATE($F2685," ",$G2685),AllocFactorMatrix,(I$4+1),FALSE)*$E2687</f>
        <v>0</v>
      </c>
      <c r="J2685" s="47">
        <f t="shared" ca="1" si="3842"/>
        <v>0</v>
      </c>
      <c r="K2685" s="47">
        <f t="shared" ca="1" si="3842"/>
        <v>0</v>
      </c>
      <c r="L2685" s="5">
        <f t="shared" ca="1" si="3842"/>
        <v>0</v>
      </c>
      <c r="M2685" s="5">
        <f t="shared" ca="1" si="3842"/>
        <v>0</v>
      </c>
      <c r="N2685" s="5">
        <f t="shared" ca="1" si="3842"/>
        <v>0</v>
      </c>
      <c r="O2685" s="5">
        <f t="shared" ca="1" si="3834"/>
        <v>0</v>
      </c>
      <c r="P2685" s="5">
        <f ca="1">VLOOKUP(CONCATENATE($F2685," ",$G2685),AllocFactorMatrix,(P$4+1),FALSE)*$E2687</f>
        <v>0</v>
      </c>
      <c r="Q2685" s="5">
        <f ca="1">VLOOKUP(CONCATENATE($F2685," ",$G2685),AllocFactorMatrix,(Q$4+1),FALSE)*$E2687</f>
        <v>0</v>
      </c>
      <c r="R2685" s="5">
        <f ca="1">VLOOKUP(CONCATENATE($F2685," ",$G2685),AllocFactorMatrix,(R$4+1),FALSE)*$E2687</f>
        <v>0</v>
      </c>
      <c r="S2685" s="5">
        <f ca="1">VLOOKUP(CONCATENATE($F2685," ",$G2685),AllocFactorMatrix,(S$4+1),FALSE)*$E2687</f>
        <v>0</v>
      </c>
      <c r="T2685" s="5">
        <f t="shared" ca="1" si="3837"/>
        <v>0</v>
      </c>
      <c r="U2685" s="5">
        <f ca="1">VLOOKUP(CONCATENATE($F2685," ",$G2685),AllocFactorMatrix,(U$4+1),FALSE)*$E2687</f>
        <v>0</v>
      </c>
      <c r="V2685" s="5">
        <f ca="1">VLOOKUP(CONCATENATE($F2685," ",$G2685),AllocFactorMatrix,(V$4+1),FALSE)*$E2687</f>
        <v>0</v>
      </c>
      <c r="W2685" s="5">
        <f ca="1">VLOOKUP(CONCATENATE($F2685," ",$G2685),AllocFactorMatrix,(W$4+1),FALSE)*$E2687</f>
        <v>0</v>
      </c>
      <c r="X2685" s="5">
        <f ca="1">VLOOKUP(CONCATENATE($F2685," ",$G2685),AllocFactorMatrix,(X$4+1),FALSE)*$E2687</f>
        <v>0</v>
      </c>
      <c r="Y2685" s="5">
        <f t="shared" ca="1" si="3838"/>
        <v>0</v>
      </c>
      <c r="Z2685" s="5">
        <f ca="1">VLOOKUP(CONCATENATE($F2685," ",$G2685),AllocFactorMatrix,(Z$4+1),FALSE)*$E2687</f>
        <v>0</v>
      </c>
      <c r="AA2685" s="5">
        <f ca="1">VLOOKUP(CONCATENATE($F2685," ",$G2685),AllocFactorMatrix,(AA$4+1),FALSE)*$E2687</f>
        <v>0</v>
      </c>
      <c r="AB2685" s="5">
        <f t="shared" ca="1" si="3835"/>
        <v>0</v>
      </c>
      <c r="AC2685" s="5">
        <f ca="1">VLOOKUP(CONCATENATE($F2685," ",$G2685),AllocFactorMatrix,(AC$4+1),FALSE)*$E2687</f>
        <v>0</v>
      </c>
      <c r="AD2685" s="5">
        <f ca="1">VLOOKUP(CONCATENATE($F2685," ",$G2685),AllocFactorMatrix,(AD$4+1),FALSE)*$E2687</f>
        <v>0</v>
      </c>
      <c r="AE2685" s="5">
        <f ca="1">VLOOKUP(CONCATENATE($F2685," ",$G2685),AllocFactorMatrix,(AE$4+1),FALSE)*$E2687</f>
        <v>0</v>
      </c>
    </row>
    <row r="2686" spans="4:31" hidden="1" outlineLevel="1">
      <c r="E2686" s="44"/>
      <c r="F2686" s="167" t="str">
        <f>F2687</f>
        <v>RB_GUP</v>
      </c>
      <c r="G2686" s="48" t="str">
        <f>$G$14</f>
        <v>CUSTOMER</v>
      </c>
      <c r="H2686" s="4">
        <f t="shared" ca="1" si="3750"/>
        <v>0</v>
      </c>
      <c r="I2686" s="5">
        <f t="shared" ref="I2686:N2686" ca="1" si="3843">VLOOKUP(CONCATENATE($F2686," ",$G2686),AllocFactorMatrix,(I$4+1),FALSE)*$E2687</f>
        <v>0</v>
      </c>
      <c r="J2686" s="47">
        <f t="shared" ca="1" si="3843"/>
        <v>0</v>
      </c>
      <c r="K2686" s="47">
        <f t="shared" ca="1" si="3843"/>
        <v>0</v>
      </c>
      <c r="L2686" s="5">
        <f t="shared" ca="1" si="3843"/>
        <v>0</v>
      </c>
      <c r="M2686" s="5">
        <f t="shared" ca="1" si="3843"/>
        <v>0</v>
      </c>
      <c r="N2686" s="5">
        <f t="shared" ca="1" si="3843"/>
        <v>0</v>
      </c>
      <c r="O2686" s="5">
        <f t="shared" ca="1" si="3834"/>
        <v>0</v>
      </c>
      <c r="P2686" s="5">
        <f ca="1">VLOOKUP(CONCATENATE($F2686," ",$G2686),AllocFactorMatrix,(P$4+1),FALSE)*$E2687</f>
        <v>0</v>
      </c>
      <c r="Q2686" s="5">
        <f ca="1">VLOOKUP(CONCATENATE($F2686," ",$G2686),AllocFactorMatrix,(Q$4+1),FALSE)*$E2687</f>
        <v>0</v>
      </c>
      <c r="R2686" s="5">
        <f ca="1">VLOOKUP(CONCATENATE($F2686," ",$G2686),AllocFactorMatrix,(R$4+1),FALSE)*$E2687</f>
        <v>0</v>
      </c>
      <c r="S2686" s="5">
        <f ca="1">VLOOKUP(CONCATENATE($F2686," ",$G2686),AllocFactorMatrix,(S$4+1),FALSE)*$E2687</f>
        <v>0</v>
      </c>
      <c r="T2686" s="5">
        <f t="shared" ca="1" si="3837"/>
        <v>0</v>
      </c>
      <c r="U2686" s="5">
        <f ca="1">VLOOKUP(CONCATENATE($F2686," ",$G2686),AllocFactorMatrix,(U$4+1),FALSE)*$E2687</f>
        <v>0</v>
      </c>
      <c r="V2686" s="5">
        <f ca="1">VLOOKUP(CONCATENATE($F2686," ",$G2686),AllocFactorMatrix,(V$4+1),FALSE)*$E2687</f>
        <v>0</v>
      </c>
      <c r="W2686" s="5">
        <f ca="1">VLOOKUP(CONCATENATE($F2686," ",$G2686),AllocFactorMatrix,(W$4+1),FALSE)*$E2687</f>
        <v>0</v>
      </c>
      <c r="X2686" s="5">
        <f ca="1">VLOOKUP(CONCATENATE($F2686," ",$G2686),AllocFactorMatrix,(X$4+1),FALSE)*$E2687</f>
        <v>0</v>
      </c>
      <c r="Y2686" s="5">
        <f t="shared" ca="1" si="3838"/>
        <v>0</v>
      </c>
      <c r="Z2686" s="5">
        <f ca="1">VLOOKUP(CONCATENATE($F2686," ",$G2686),AllocFactorMatrix,(Z$4+1),FALSE)*$E2687</f>
        <v>0</v>
      </c>
      <c r="AA2686" s="5">
        <f ca="1">VLOOKUP(CONCATENATE($F2686," ",$G2686),AllocFactorMatrix,(AA$4+1),FALSE)*$E2687</f>
        <v>0</v>
      </c>
      <c r="AB2686" s="5">
        <f t="shared" ca="1" si="3835"/>
        <v>0</v>
      </c>
      <c r="AC2686" s="5">
        <f ca="1">VLOOKUP(CONCATENATE($F2686," ",$G2686),AllocFactorMatrix,(AC$4+1),FALSE)*$E2687</f>
        <v>0</v>
      </c>
      <c r="AD2686" s="5">
        <f ca="1">VLOOKUP(CONCATENATE($F2686," ",$G2686),AllocFactorMatrix,(AD$4+1),FALSE)*$E2687</f>
        <v>0</v>
      </c>
      <c r="AE2686" s="5">
        <f ca="1">VLOOKUP(CONCATENATE($F2686," ",$G2686),AllocFactorMatrix,(AE$4+1),FALSE)*$E2687</f>
        <v>0</v>
      </c>
    </row>
    <row r="2687" spans="4:31" collapsed="1">
      <c r="D2687" s="48" t="s">
        <v>240</v>
      </c>
      <c r="E2687" s="36">
        <v>0</v>
      </c>
      <c r="F2687" s="88" t="s">
        <v>71</v>
      </c>
      <c r="G2687" s="48" t="str">
        <f>$G$15</f>
        <v>TOTAL</v>
      </c>
      <c r="H2687" s="4">
        <f t="shared" ca="1" si="3750"/>
        <v>0</v>
      </c>
      <c r="I2687" s="5">
        <f t="shared" ref="I2687:N2687" ca="1" si="3844">VLOOKUP(CONCATENATE($F2687," ",$G2687),AllocFactorMatrix,(I$4+1),FALSE)*$E2687</f>
        <v>0</v>
      </c>
      <c r="J2687" s="47">
        <f t="shared" ca="1" si="3844"/>
        <v>0</v>
      </c>
      <c r="K2687" s="47">
        <f t="shared" ca="1" si="3844"/>
        <v>0</v>
      </c>
      <c r="L2687" s="5">
        <f t="shared" ca="1" si="3844"/>
        <v>0</v>
      </c>
      <c r="M2687" s="5">
        <f t="shared" ca="1" si="3844"/>
        <v>0</v>
      </c>
      <c r="N2687" s="5">
        <f t="shared" ca="1" si="3844"/>
        <v>0</v>
      </c>
      <c r="O2687" s="5">
        <f t="shared" ca="1" si="3834"/>
        <v>0</v>
      </c>
      <c r="P2687" s="5">
        <f ca="1">VLOOKUP(CONCATENATE($F2687," ",$G2687),AllocFactorMatrix,(P$4+1),FALSE)*$E2687</f>
        <v>0</v>
      </c>
      <c r="Q2687" s="5">
        <f ca="1">VLOOKUP(CONCATENATE($F2687," ",$G2687),AllocFactorMatrix,(Q$4+1),FALSE)*$E2687</f>
        <v>0</v>
      </c>
      <c r="R2687" s="5">
        <f ca="1">VLOOKUP(CONCATENATE($F2687," ",$G2687),AllocFactorMatrix,(R$4+1),FALSE)*$E2687</f>
        <v>0</v>
      </c>
      <c r="S2687" s="5">
        <f ca="1">VLOOKUP(CONCATENATE($F2687," ",$G2687),AllocFactorMatrix,(S$4+1),FALSE)*$E2687</f>
        <v>0</v>
      </c>
      <c r="T2687" s="5">
        <f t="shared" ca="1" si="3837"/>
        <v>0</v>
      </c>
      <c r="U2687" s="5">
        <f ca="1">VLOOKUP(CONCATENATE($F2687," ",$G2687),AllocFactorMatrix,(U$4+1),FALSE)*$E2687</f>
        <v>0</v>
      </c>
      <c r="V2687" s="5">
        <f ca="1">VLOOKUP(CONCATENATE($F2687," ",$G2687),AllocFactorMatrix,(V$4+1),FALSE)*$E2687</f>
        <v>0</v>
      </c>
      <c r="W2687" s="5">
        <f ca="1">VLOOKUP(CONCATENATE($F2687," ",$G2687),AllocFactorMatrix,(W$4+1),FALSE)*$E2687</f>
        <v>0</v>
      </c>
      <c r="X2687" s="5">
        <f ca="1">VLOOKUP(CONCATENATE($F2687," ",$G2687),AllocFactorMatrix,(X$4+1),FALSE)*$E2687</f>
        <v>0</v>
      </c>
      <c r="Y2687" s="5">
        <f t="shared" ca="1" si="3838"/>
        <v>0</v>
      </c>
      <c r="Z2687" s="5">
        <f ca="1">VLOOKUP(CONCATENATE($F2687," ",$G2687),AllocFactorMatrix,(Z$4+1),FALSE)*$E2687</f>
        <v>0</v>
      </c>
      <c r="AA2687" s="5">
        <f ca="1">VLOOKUP(CONCATENATE($F2687," ",$G2687),AllocFactorMatrix,(AA$4+1),FALSE)*$E2687</f>
        <v>0</v>
      </c>
      <c r="AB2687" s="5">
        <f t="shared" ca="1" si="3835"/>
        <v>0</v>
      </c>
      <c r="AC2687" s="5">
        <f ca="1">VLOOKUP(CONCATENATE($F2687," ",$G2687),AllocFactorMatrix,(AC$4+1),FALSE)*$E2687</f>
        <v>0</v>
      </c>
      <c r="AD2687" s="5">
        <f ca="1">VLOOKUP(CONCATENATE($F2687," ",$G2687),AllocFactorMatrix,(AD$4+1),FALSE)*$E2687</f>
        <v>0</v>
      </c>
      <c r="AE2687" s="5">
        <f ca="1">VLOOKUP(CONCATENATE($F2687," ",$G2687),AllocFactorMatrix,(AE$4+1),FALSE)*$E2687</f>
        <v>0</v>
      </c>
    </row>
    <row r="2688" spans="4:31" hidden="1" outlineLevel="1">
      <c r="E2688" s="44"/>
      <c r="F2688" s="167" t="str">
        <f>F2695</f>
        <v>RB_GUP</v>
      </c>
      <c r="G2688" s="48" t="str">
        <f>$G$8</f>
        <v>PRODUCTION</v>
      </c>
      <c r="H2688" s="4">
        <f t="shared" ref="H2688:H2751" ca="1" si="3845">SUBTOTAL(9,I2688:AE2688)</f>
        <v>-3441475.7825042508</v>
      </c>
      <c r="I2688" s="5">
        <f t="shared" ref="I2688:N2688" ca="1" si="3846">VLOOKUP(CONCATENATE($F2688," ",$G2688),AllocFactorMatrix,(I$4+1),FALSE)*$E2695</f>
        <v>-1769850.9469039124</v>
      </c>
      <c r="J2688" s="47">
        <f t="shared" ca="1" si="3846"/>
        <v>-395.94599627254206</v>
      </c>
      <c r="K2688" s="47">
        <f t="shared" ca="1" si="3846"/>
        <v>-693.27320727789493</v>
      </c>
      <c r="L2688" s="5">
        <f t="shared" ca="1" si="3846"/>
        <v>-412494.68879898853</v>
      </c>
      <c r="M2688" s="5">
        <f t="shared" ca="1" si="3846"/>
        <v>-5739.8583447534293</v>
      </c>
      <c r="N2688" s="5">
        <f t="shared" ca="1" si="3846"/>
        <v>-799.41135099260975</v>
      </c>
      <c r="O2688" s="5">
        <f t="shared" ca="1" si="3812"/>
        <v>-419033.9584947346</v>
      </c>
      <c r="P2688" s="5">
        <f ca="1">VLOOKUP(CONCATENATE($F2688," ",$G2688),AllocFactorMatrix,(P$4+1),FALSE)*$E2695</f>
        <v>-245348.83323046024</v>
      </c>
      <c r="Q2688" s="5">
        <f ca="1">VLOOKUP(CONCATENATE($F2688," ",$G2688),AllocFactorMatrix,(Q$4+1),FALSE)*$E2695</f>
        <v>-44030.05102624921</v>
      </c>
      <c r="R2688" s="5">
        <f ca="1">VLOOKUP(CONCATENATE($F2688," ",$G2688),AllocFactorMatrix,(R$4+1),FALSE)*$E2695</f>
        <v>-8928.8450295958683</v>
      </c>
      <c r="S2688" s="5">
        <f ca="1">VLOOKUP(CONCATENATE($F2688," ",$G2688),AllocFactorMatrix,(S$4+1),FALSE)*$E2695</f>
        <v>-339.06885217901464</v>
      </c>
      <c r="T2688" s="5">
        <f ca="1">SUBTOTAL(9,P2688:S2688)</f>
        <v>-298646.79813848436</v>
      </c>
      <c r="U2688" s="5">
        <f ca="1">VLOOKUP(CONCATENATE($F2688," ",$G2688),AllocFactorMatrix,(U$4+1),FALSE)*$E2695</f>
        <v>-11636.365234701952</v>
      </c>
      <c r="V2688" s="5">
        <f ca="1">VLOOKUP(CONCATENATE($F2688," ",$G2688),AllocFactorMatrix,(V$4+1),FALSE)*$E2695</f>
        <v>-157097.65008303881</v>
      </c>
      <c r="W2688" s="5">
        <f ca="1">VLOOKUP(CONCATENATE($F2688," ",$G2688),AllocFactorMatrix,(W$4+1),FALSE)*$E2695</f>
        <v>-600835.4478837616</v>
      </c>
      <c r="X2688" s="5">
        <f ca="1">VLOOKUP(CONCATENATE($F2688," ",$G2688),AllocFactorMatrix,(X$4+1),FALSE)*$E2695</f>
        <v>-108846.91394677323</v>
      </c>
      <c r="Y2688" s="5">
        <f ca="1">SUBTOTAL(9,U2688:X2688)</f>
        <v>-878416.37714827561</v>
      </c>
      <c r="Z2688" s="5">
        <f ca="1">VLOOKUP(CONCATENATE($F2688," ",$G2688),AllocFactorMatrix,(Z$4+1),FALSE)*$E2695</f>
        <v>-67438.829739710665</v>
      </c>
      <c r="AA2688" s="5">
        <f ca="1">VLOOKUP(CONCATENATE($F2688," ",$G2688),AllocFactorMatrix,(AA$4+1),FALSE)*$E2695</f>
        <v>-1346.9264033013642</v>
      </c>
      <c r="AB2688" s="5">
        <f t="shared" ca="1" si="3813"/>
        <v>-68785.756143012026</v>
      </c>
      <c r="AC2688" s="5">
        <f ca="1">VLOOKUP(CONCATENATE($F2688," ",$G2688),AllocFactorMatrix,(AC$4+1),FALSE)*$E2695</f>
        <v>-889.6272670444057</v>
      </c>
      <c r="AD2688" s="5">
        <f ca="1">VLOOKUP(CONCATENATE($F2688," ",$G2688),AllocFactorMatrix,(AD$4+1),FALSE)*$E2695</f>
        <v>-3952.2308407898709</v>
      </c>
      <c r="AE2688" s="5">
        <f ca="1">VLOOKUP(CONCATENATE($F2688," ",$G2688),AllocFactorMatrix,(AE$4+1),FALSE)*$E2695</f>
        <v>-810.86836444693688</v>
      </c>
    </row>
    <row r="2689" spans="1:31" hidden="1" outlineLevel="1">
      <c r="E2689" s="44"/>
      <c r="F2689" s="167" t="str">
        <f>F2695</f>
        <v>RB_GUP</v>
      </c>
      <c r="G2689" s="48" t="str">
        <f>$G$9</f>
        <v>BULKTRAN</v>
      </c>
      <c r="H2689" s="4">
        <f t="shared" ca="1" si="3845"/>
        <v>-1868908.8019221788</v>
      </c>
      <c r="I2689" s="5">
        <f t="shared" ref="I2689:N2689" ca="1" si="3847">VLOOKUP(CONCATENATE($F2689," ",$G2689),AllocFactorMatrix,(I$4+1),FALSE)*$E2695</f>
        <v>-961125.46529446321</v>
      </c>
      <c r="J2689" s="47">
        <f t="shared" ca="1" si="3847"/>
        <v>-215.02024256033999</v>
      </c>
      <c r="K2689" s="47">
        <f t="shared" ca="1" si="3847"/>
        <v>-376.48511310332805</v>
      </c>
      <c r="L2689" s="5">
        <f t="shared" ca="1" si="3847"/>
        <v>-224007.08398465312</v>
      </c>
      <c r="M2689" s="5">
        <f t="shared" ca="1" si="3847"/>
        <v>-3117.0557226732139</v>
      </c>
      <c r="N2689" s="5">
        <f t="shared" ca="1" si="3847"/>
        <v>-434.12390632585931</v>
      </c>
      <c r="O2689" s="5">
        <f t="shared" ca="1" si="3812"/>
        <v>-227558.26361365221</v>
      </c>
      <c r="P2689" s="5">
        <f ca="1">VLOOKUP(CONCATENATE($F2689," ",$G2689),AllocFactorMatrix,(P$4+1),FALSE)*$E2695</f>
        <v>-133237.78022697085</v>
      </c>
      <c r="Q2689" s="5">
        <f ca="1">VLOOKUP(CONCATENATE($F2689," ",$G2689),AllocFactorMatrix,(Q$4+1),FALSE)*$E2695</f>
        <v>-23910.71595807116</v>
      </c>
      <c r="R2689" s="5">
        <f ca="1">VLOOKUP(CONCATENATE($F2689," ",$G2689),AllocFactorMatrix,(R$4+1),FALSE)*$E2695</f>
        <v>-4848.8491918627087</v>
      </c>
      <c r="S2689" s="5">
        <f ca="1">VLOOKUP(CONCATENATE($F2689," ",$G2689),AllocFactorMatrix,(S$4+1),FALSE)*$E2695</f>
        <v>-184.13285530485291</v>
      </c>
      <c r="T2689" s="5">
        <f t="shared" ref="T2689:T2695" ca="1" si="3848">SUBTOTAL(9,P2689:S2689)</f>
        <v>-162181.4782322096</v>
      </c>
      <c r="U2689" s="5">
        <f ca="1">VLOOKUP(CONCATENATE($F2689," ",$G2689),AllocFactorMatrix,(U$4+1),FALSE)*$E2695</f>
        <v>-6319.1801377985903</v>
      </c>
      <c r="V2689" s="5">
        <f ca="1">VLOOKUP(CONCATENATE($F2689," ",$G2689),AllocFactorMatrix,(V$4+1),FALSE)*$E2695</f>
        <v>-85312.580868384772</v>
      </c>
      <c r="W2689" s="5">
        <f ca="1">VLOOKUP(CONCATENATE($F2689," ",$G2689),AllocFactorMatrix,(W$4+1),FALSE)*$E2695</f>
        <v>-326286.37480625068</v>
      </c>
      <c r="X2689" s="5">
        <f ca="1">VLOOKUP(CONCATENATE($F2689," ",$G2689),AllocFactorMatrix,(X$4+1),FALSE)*$E2695</f>
        <v>-59109.803001189408</v>
      </c>
      <c r="Y2689" s="5">
        <f t="shared" ref="Y2689:Y2695" ca="1" si="3849">SUBTOTAL(9,U2689:X2689)</f>
        <v>-477027.93881362345</v>
      </c>
      <c r="Z2689" s="5">
        <f ca="1">VLOOKUP(CONCATENATE($F2689," ",$G2689),AllocFactorMatrix,(Z$4+1),FALSE)*$E2695</f>
        <v>-36622.95784053531</v>
      </c>
      <c r="AA2689" s="5">
        <f ca="1">VLOOKUP(CONCATENATE($F2689," ",$G2689),AllocFactorMatrix,(AA$4+1),FALSE)*$E2695</f>
        <v>-731.4544020529346</v>
      </c>
      <c r="AB2689" s="5">
        <f t="shared" ca="1" si="3813"/>
        <v>-37354.412242588245</v>
      </c>
      <c r="AC2689" s="5">
        <f ca="1">VLOOKUP(CONCATENATE($F2689," ",$G2689),AllocFactorMatrix,(AC$4+1),FALSE)*$E2695</f>
        <v>-483.11606266757423</v>
      </c>
      <c r="AD2689" s="5">
        <f ca="1">VLOOKUP(CONCATENATE($F2689," ",$G2689),AllocFactorMatrix,(AD$4+1),FALSE)*$E2695</f>
        <v>-2146.2766186329723</v>
      </c>
      <c r="AE2689" s="5">
        <f ca="1">VLOOKUP(CONCATENATE($F2689," ",$G2689),AllocFactorMatrix,(AE$4+1),FALSE)*$E2695</f>
        <v>-440.34568867789199</v>
      </c>
    </row>
    <row r="2690" spans="1:31" hidden="1" outlineLevel="1">
      <c r="E2690" s="44"/>
      <c r="F2690" s="167" t="str">
        <f>F2695</f>
        <v>RB_GUP</v>
      </c>
      <c r="G2690" s="48" t="str">
        <f>$G$10</f>
        <v>SUBTRAN</v>
      </c>
      <c r="H2690" s="4">
        <f t="shared" ca="1" si="3845"/>
        <v>-517451.64284214826</v>
      </c>
      <c r="I2690" s="5">
        <f t="shared" ref="I2690:N2690" ca="1" si="3850">VLOOKUP(CONCATENATE($F2690," ",$G2690),AllocFactorMatrix,(I$4+1),FALSE)*$E2695</f>
        <v>-264350.61072041222</v>
      </c>
      <c r="J2690" s="47">
        <f t="shared" ca="1" si="3850"/>
        <v>-43.045487719152753</v>
      </c>
      <c r="K2690" s="47">
        <f t="shared" ca="1" si="3850"/>
        <v>-80.115043599014896</v>
      </c>
      <c r="L2690" s="5">
        <f t="shared" ca="1" si="3850"/>
        <v>-61950.926034126045</v>
      </c>
      <c r="M2690" s="5">
        <f t="shared" ca="1" si="3850"/>
        <v>-865.81336903586873</v>
      </c>
      <c r="N2690" s="5">
        <f t="shared" ca="1" si="3850"/>
        <v>-156.70819700872588</v>
      </c>
      <c r="O2690" s="5">
        <f t="shared" ca="1" si="3812"/>
        <v>-62973.447600170635</v>
      </c>
      <c r="P2690" s="5">
        <f ca="1">VLOOKUP(CONCATENATE($F2690," ",$G2690),AllocFactorMatrix,(P$4+1),FALSE)*$E2695</f>
        <v>-35766.344160379085</v>
      </c>
      <c r="Q2690" s="5">
        <f ca="1">VLOOKUP(CONCATENATE($F2690," ",$G2690),AllocFactorMatrix,(Q$4+1),FALSE)*$E2695</f>
        <v>-6436.5025715056363</v>
      </c>
      <c r="R2690" s="5">
        <f ca="1">VLOOKUP(CONCATENATE($F2690," ",$G2690),AllocFactorMatrix,(R$4+1),FALSE)*$E2695</f>
        <v>-1689.532299579093</v>
      </c>
      <c r="S2690" s="5">
        <f ca="1">VLOOKUP(CONCATENATE($F2690," ",$G2690),AllocFactorMatrix,(S$4+1),FALSE)*$E2695</f>
        <v>0</v>
      </c>
      <c r="T2690" s="5">
        <f t="shared" ca="1" si="3848"/>
        <v>-43892.379031463817</v>
      </c>
      <c r="U2690" s="5">
        <f ca="1">VLOOKUP(CONCATENATE($F2690," ",$G2690),AllocFactorMatrix,(U$4+1),FALSE)*$E2695</f>
        <v>-1614.5160531177846</v>
      </c>
      <c r="V2690" s="5">
        <f ca="1">VLOOKUP(CONCATENATE($F2690," ",$G2690),AllocFactorMatrix,(V$4+1),FALSE)*$E2695</f>
        <v>-22653.225788492677</v>
      </c>
      <c r="W2690" s="5">
        <f ca="1">VLOOKUP(CONCATENATE($F2690," ",$G2690),AllocFactorMatrix,(W$4+1),FALSE)*$E2695</f>
        <v>-111697.87754331528</v>
      </c>
      <c r="X2690" s="5">
        <f ca="1">VLOOKUP(CONCATENATE($F2690," ",$G2690),AllocFactorMatrix,(X$4+1),FALSE)*$E2695</f>
        <v>0</v>
      </c>
      <c r="Y2690" s="5">
        <f t="shared" ca="1" si="3849"/>
        <v>-135965.61938492575</v>
      </c>
      <c r="Z2690" s="5">
        <f ca="1">VLOOKUP(CONCATENATE($F2690," ",$G2690),AllocFactorMatrix,(Z$4+1),FALSE)*$E2695</f>
        <v>-9818.7230756754343</v>
      </c>
      <c r="AA2690" s="5">
        <f ca="1">VLOOKUP(CONCATENATE($F2690," ",$G2690),AllocFactorMatrix,(AA$4+1),FALSE)*$E2695</f>
        <v>-197.14539874542047</v>
      </c>
      <c r="AB2690" s="5">
        <f t="shared" ca="1" si="3813"/>
        <v>-10015.868474420855</v>
      </c>
      <c r="AC2690" s="5">
        <f ca="1">VLOOKUP(CONCATENATE($F2690," ",$G2690),AllocFactorMatrix,(AC$4+1),FALSE)*$E2695</f>
        <v>-130.55709943669507</v>
      </c>
      <c r="AD2690" s="5">
        <f ca="1">VLOOKUP(CONCATENATE($F2690," ",$G2690),AllocFactorMatrix,(AD$4+1),FALSE)*$E2695</f>
        <v>0</v>
      </c>
      <c r="AE2690" s="5">
        <f ca="1">VLOOKUP(CONCATENATE($F2690," ",$G2690),AllocFactorMatrix,(AE$4+1),FALSE)*$E2695</f>
        <v>0</v>
      </c>
    </row>
    <row r="2691" spans="1:31" hidden="1" outlineLevel="1">
      <c r="E2691" s="44"/>
      <c r="F2691" s="167" t="str">
        <f>F2695</f>
        <v>RB_GUP</v>
      </c>
      <c r="G2691" s="48" t="str">
        <f>$G$11</f>
        <v>DISTPRI</v>
      </c>
      <c r="H2691" s="4">
        <f t="shared" ca="1" si="3845"/>
        <v>-2070242.3506891257</v>
      </c>
      <c r="I2691" s="5">
        <f t="shared" ref="I2691:N2691" ca="1" si="3851">VLOOKUP(CONCATENATE($F2691," ",$G2691),AllocFactorMatrix,(I$4+1),FALSE)*$E2695</f>
        <v>-1355386.7672474335</v>
      </c>
      <c r="J2691" s="47">
        <f t="shared" ca="1" si="3851"/>
        <v>-222.55647268741788</v>
      </c>
      <c r="K2691" s="47">
        <f t="shared" ca="1" si="3851"/>
        <v>-411.79322266825505</v>
      </c>
      <c r="L2691" s="5">
        <f t="shared" ca="1" si="3851"/>
        <v>-317124.52700169716</v>
      </c>
      <c r="M2691" s="5">
        <f t="shared" ca="1" si="3851"/>
        <v>-4431.4771338172386</v>
      </c>
      <c r="N2691" s="5">
        <f t="shared" ca="1" si="3851"/>
        <v>0</v>
      </c>
      <c r="O2691" s="5">
        <f t="shared" ca="1" si="3812"/>
        <v>-321556.00413551438</v>
      </c>
      <c r="P2691" s="5">
        <f ca="1">VLOOKUP(CONCATENATE($F2691," ",$G2691),AllocFactorMatrix,(P$4+1),FALSE)*$E2695</f>
        <v>-183907.08363158914</v>
      </c>
      <c r="Q2691" s="5">
        <f ca="1">VLOOKUP(CONCATENATE($F2691," ",$G2691),AllocFactorMatrix,(Q$4+1),FALSE)*$E2695</f>
        <v>-33093.043960099792</v>
      </c>
      <c r="R2691" s="5">
        <f ca="1">VLOOKUP(CONCATENATE($F2691," ",$G2691),AllocFactorMatrix,(R$4+1),FALSE)*$E2695</f>
        <v>0</v>
      </c>
      <c r="S2691" s="5">
        <f ca="1">VLOOKUP(CONCATENATE($F2691," ",$G2691),AllocFactorMatrix,(S$4+1),FALSE)*$E2695</f>
        <v>0</v>
      </c>
      <c r="T2691" s="5">
        <f t="shared" ca="1" si="3848"/>
        <v>-217000.12759168894</v>
      </c>
      <c r="U2691" s="5">
        <f ca="1">VLOOKUP(CONCATENATE($F2691," ",$G2691),AllocFactorMatrix,(U$4+1),FALSE)*$E2695</f>
        <v>-8327.9545121299761</v>
      </c>
      <c r="V2691" s="5">
        <f ca="1">VLOOKUP(CONCATENATE($F2691," ",$G2691),AllocFactorMatrix,(V$4+1),FALSE)*$E2695</f>
        <v>-115157.812511697</v>
      </c>
      <c r="W2691" s="5">
        <f ca="1">VLOOKUP(CONCATENATE($F2691," ",$G2691),AllocFactorMatrix,(W$4+1),FALSE)*$E2695</f>
        <v>0</v>
      </c>
      <c r="X2691" s="5">
        <f ca="1">VLOOKUP(CONCATENATE($F2691," ",$G2691),AllocFactorMatrix,(X$4+1),FALSE)*$E2695</f>
        <v>0</v>
      </c>
      <c r="Y2691" s="5">
        <f t="shared" ca="1" si="3849"/>
        <v>-123485.76702382698</v>
      </c>
      <c r="Z2691" s="5">
        <f ca="1">VLOOKUP(CONCATENATE($F2691," ",$G2691),AllocFactorMatrix,(Z$4+1),FALSE)*$E2695</f>
        <v>-50500.222906809358</v>
      </c>
      <c r="AA2691" s="5">
        <f ca="1">VLOOKUP(CONCATENATE($F2691," ",$G2691),AllocFactorMatrix,(AA$4+1),FALSE)*$E2695</f>
        <v>-1013.6191130784897</v>
      </c>
      <c r="AB2691" s="5">
        <f t="shared" ca="1" si="3813"/>
        <v>-51513.842019887845</v>
      </c>
      <c r="AC2691" s="5">
        <f ca="1">VLOOKUP(CONCATENATE($F2691," ",$G2691),AllocFactorMatrix,(AC$4+1),FALSE)*$E2695</f>
        <v>-665.49297541813019</v>
      </c>
      <c r="AD2691" s="5">
        <f ca="1">VLOOKUP(CONCATENATE($F2691," ",$G2691),AllocFactorMatrix,(AD$4+1),FALSE)*$E2695</f>
        <v>0</v>
      </c>
      <c r="AE2691" s="5">
        <f ca="1">VLOOKUP(CONCATENATE($F2691," ",$G2691),AllocFactorMatrix,(AE$4+1),FALSE)*$E2695</f>
        <v>0</v>
      </c>
    </row>
    <row r="2692" spans="1:31" hidden="1" outlineLevel="1">
      <c r="E2692" s="44"/>
      <c r="F2692" s="167" t="str">
        <f>F2695</f>
        <v>RB_GUP</v>
      </c>
      <c r="G2692" s="48" t="str">
        <f>$G$12</f>
        <v>DISTSEC</v>
      </c>
      <c r="H2692" s="4">
        <f t="shared" ca="1" si="3845"/>
        <v>-992446.29581051285</v>
      </c>
      <c r="I2692" s="5">
        <f t="shared" ref="I2692:N2692" ca="1" si="3852">VLOOKUP(CONCATENATE($F2692," ",$G2692),AllocFactorMatrix,(I$4+1),FALSE)*$E2695</f>
        <v>-736316.91259148601</v>
      </c>
      <c r="J2692" s="47">
        <f t="shared" ca="1" si="3852"/>
        <v>-182.52916746198372</v>
      </c>
      <c r="K2692" s="47">
        <f t="shared" ca="1" si="3852"/>
        <v>-236.42557517713638</v>
      </c>
      <c r="L2692" s="5">
        <f t="shared" ca="1" si="3852"/>
        <v>-148417.05309090926</v>
      </c>
      <c r="M2692" s="5">
        <f t="shared" ca="1" si="3852"/>
        <v>0</v>
      </c>
      <c r="N2692" s="5">
        <f t="shared" ca="1" si="3852"/>
        <v>0</v>
      </c>
      <c r="O2692" s="5">
        <f t="shared" ca="1" si="3812"/>
        <v>-148417.05309090926</v>
      </c>
      <c r="P2692" s="5">
        <f ca="1">VLOOKUP(CONCATENATE($F2692," ",$G2692),AllocFactorMatrix,(P$4+1),FALSE)*$E2695</f>
        <v>-74088.87652032703</v>
      </c>
      <c r="Q2692" s="5">
        <f ca="1">VLOOKUP(CONCATENATE($F2692," ",$G2692),AllocFactorMatrix,(Q$4+1),FALSE)*$E2695</f>
        <v>0</v>
      </c>
      <c r="R2692" s="5">
        <f ca="1">VLOOKUP(CONCATENATE($F2692," ",$G2692),AllocFactorMatrix,(R$4+1),FALSE)*$E2695</f>
        <v>0</v>
      </c>
      <c r="S2692" s="5">
        <f ca="1">VLOOKUP(CONCATENATE($F2692," ",$G2692),AllocFactorMatrix,(S$4+1),FALSE)*$E2695</f>
        <v>0</v>
      </c>
      <c r="T2692" s="5">
        <f t="shared" ca="1" si="3848"/>
        <v>-74088.87652032703</v>
      </c>
      <c r="U2692" s="5">
        <f ca="1">VLOOKUP(CONCATENATE($F2692," ",$G2692),AllocFactorMatrix,(U$4+1),FALSE)*$E2695</f>
        <v>-2774.5870691760597</v>
      </c>
      <c r="V2692" s="5">
        <f ca="1">VLOOKUP(CONCATENATE($F2692," ",$G2692),AllocFactorMatrix,(V$4+1),FALSE)*$E2695</f>
        <v>0</v>
      </c>
      <c r="W2692" s="5">
        <f ca="1">VLOOKUP(CONCATENATE($F2692," ",$G2692),AllocFactorMatrix,(W$4+1),FALSE)*$E2695</f>
        <v>0</v>
      </c>
      <c r="X2692" s="5">
        <f ca="1">VLOOKUP(CONCATENATE($F2692," ",$G2692),AllocFactorMatrix,(X$4+1),FALSE)*$E2695</f>
        <v>0</v>
      </c>
      <c r="Y2692" s="5">
        <f t="shared" ca="1" si="3849"/>
        <v>-2774.5870691760597</v>
      </c>
      <c r="Z2692" s="5">
        <f ca="1">VLOOKUP(CONCATENATE($F2692," ",$G2692),AllocFactorMatrix,(Z$4+1),FALSE)*$E2695</f>
        <v>-20968.577076272533</v>
      </c>
      <c r="AA2692" s="5">
        <f ca="1">VLOOKUP(CONCATENATE($F2692," ",$G2692),AllocFactorMatrix,(AA$4+1),FALSE)*$E2695</f>
        <v>0</v>
      </c>
      <c r="AB2692" s="5">
        <f t="shared" ca="1" si="3813"/>
        <v>-20968.577076272533</v>
      </c>
      <c r="AC2692" s="5">
        <f ca="1">VLOOKUP(CONCATENATE($F2692," ",$G2692),AllocFactorMatrix,(AC$4+1),FALSE)*$E2695</f>
        <v>-247.9234754897023</v>
      </c>
      <c r="AD2692" s="5">
        <f ca="1">VLOOKUP(CONCATENATE($F2692," ",$G2692),AllocFactorMatrix,(AD$4+1),FALSE)*$E2695</f>
        <v>-7631.0127136960837</v>
      </c>
      <c r="AE2692" s="5">
        <f ca="1">VLOOKUP(CONCATENATE($F2692," ",$G2692),AllocFactorMatrix,(AE$4+1),FALSE)*$E2695</f>
        <v>-1582.3985305168826</v>
      </c>
    </row>
    <row r="2693" spans="1:31" hidden="1" outlineLevel="1">
      <c r="E2693" s="44"/>
      <c r="F2693" s="167" t="str">
        <f>F2695</f>
        <v>RB_GUP</v>
      </c>
      <c r="G2693" s="48" t="str">
        <f>$G$13</f>
        <v>ENERGY</v>
      </c>
      <c r="H2693" s="4">
        <f t="shared" ca="1" si="3845"/>
        <v>-64251.58650837162</v>
      </c>
      <c r="I2693" s="5">
        <f t="shared" ref="I2693:N2693" ca="1" si="3853">VLOOKUP(CONCATENATE($F2693," ",$G2693),AllocFactorMatrix,(I$4+1),FALSE)*$E2695</f>
        <v>-25136.737155079387</v>
      </c>
      <c r="J2693" s="47">
        <f t="shared" ca="1" si="3853"/>
        <v>-4.0225656653232882</v>
      </c>
      <c r="K2693" s="47">
        <f t="shared" ca="1" si="3853"/>
        <v>-11.598668123234425</v>
      </c>
      <c r="L2693" s="5">
        <f t="shared" ca="1" si="3853"/>
        <v>-7248.2732849806825</v>
      </c>
      <c r="M2693" s="5">
        <f t="shared" ca="1" si="3853"/>
        <v>-101.09184387923804</v>
      </c>
      <c r="N2693" s="5">
        <f t="shared" ca="1" si="3853"/>
        <v>-14.132554097832733</v>
      </c>
      <c r="O2693" s="5">
        <f t="shared" ca="1" si="3812"/>
        <v>-7363.4976829577527</v>
      </c>
      <c r="P2693" s="5">
        <f ca="1">VLOOKUP(CONCATENATE($F2693," ",$G2693),AllocFactorMatrix,(P$4+1),FALSE)*$E2695</f>
        <v>-4699.1105623580579</v>
      </c>
      <c r="Q2693" s="5">
        <f ca="1">VLOOKUP(CONCATENATE($F2693," ",$G2693),AllocFactorMatrix,(Q$4+1),FALSE)*$E2695</f>
        <v>-839.25359034566236</v>
      </c>
      <c r="R2693" s="5">
        <f ca="1">VLOOKUP(CONCATENATE($F2693," ",$G2693),AllocFactorMatrix,(R$4+1),FALSE)*$E2695</f>
        <v>-170.9027657541036</v>
      </c>
      <c r="S2693" s="5">
        <f ca="1">VLOOKUP(CONCATENATE($F2693," ",$G2693),AllocFactorMatrix,(S$4+1),FALSE)*$E2695</f>
        <v>-6.4550553011750331</v>
      </c>
      <c r="T2693" s="5">
        <f t="shared" ca="1" si="3848"/>
        <v>-5715.7219737589985</v>
      </c>
      <c r="U2693" s="5">
        <f ca="1">VLOOKUP(CONCATENATE($F2693," ",$G2693),AllocFactorMatrix,(U$4+1),FALSE)*$E2695</f>
        <v>-246.45049220580935</v>
      </c>
      <c r="V2693" s="5">
        <f ca="1">VLOOKUP(CONCATENATE($F2693," ",$G2693),AllocFactorMatrix,(V$4+1),FALSE)*$E2695</f>
        <v>-3896.4291405735039</v>
      </c>
      <c r="W2693" s="5">
        <f ca="1">VLOOKUP(CONCATENATE($F2693," ",$G2693),AllocFactorMatrix,(W$4+1),FALSE)*$E2695</f>
        <v>-16757.907568970764</v>
      </c>
      <c r="X2693" s="5">
        <f ca="1">VLOOKUP(CONCATENATE($F2693," ",$G2693),AllocFactorMatrix,(X$4+1),FALSE)*$E2695</f>
        <v>-3152.3374457282098</v>
      </c>
      <c r="Y2693" s="5">
        <f t="shared" ca="1" si="3849"/>
        <v>-24053.124647478289</v>
      </c>
      <c r="Z2693" s="5">
        <f ca="1">VLOOKUP(CONCATENATE($F2693," ",$G2693),AllocFactorMatrix,(Z$4+1),FALSE)*$E2695</f>
        <v>-1292.6767927264048</v>
      </c>
      <c r="AA2693" s="5">
        <f ca="1">VLOOKUP(CONCATENATE($F2693," ",$G2693),AllocFactorMatrix,(AA$4+1),FALSE)*$E2695</f>
        <v>-25.937301986991972</v>
      </c>
      <c r="AB2693" s="5">
        <f t="shared" ca="1" si="3813"/>
        <v>-1318.6140947133968</v>
      </c>
      <c r="AC2693" s="5">
        <f ca="1">VLOOKUP(CONCATENATE($F2693," ",$G2693),AllocFactorMatrix,(AC$4+1),FALSE)*$E2695</f>
        <v>-23.136184595759218</v>
      </c>
      <c r="AD2693" s="5">
        <f ca="1">VLOOKUP(CONCATENATE($F2693," ",$G2693),AllocFactorMatrix,(AD$4+1),FALSE)*$E2695</f>
        <v>-518.2426112452149</v>
      </c>
      <c r="AE2693" s="5">
        <f ca="1">VLOOKUP(CONCATENATE($F2693," ",$G2693),AllocFactorMatrix,(AE$4+1),FALSE)*$E2695</f>
        <v>-106.89092475425846</v>
      </c>
    </row>
    <row r="2694" spans="1:31" hidden="1" outlineLevel="1">
      <c r="E2694" s="44"/>
      <c r="F2694" s="167" t="str">
        <f>F2695</f>
        <v>RB_GUP</v>
      </c>
      <c r="G2694" s="48" t="str">
        <f>$G$14</f>
        <v>CUSTOMER</v>
      </c>
      <c r="H2694" s="4">
        <f t="shared" ca="1" si="3845"/>
        <v>-467733.53972341417</v>
      </c>
      <c r="I2694" s="5">
        <f t="shared" ref="I2694:N2694" ca="1" si="3854">VLOOKUP(CONCATENATE($F2694," ",$G2694),AllocFactorMatrix,(I$4+1),FALSE)*$E2695</f>
        <v>-231624.56776408287</v>
      </c>
      <c r="J2694" s="47">
        <f t="shared" ca="1" si="3854"/>
        <v>-46.740141233472741</v>
      </c>
      <c r="K2694" s="47">
        <f t="shared" ca="1" si="3854"/>
        <v>-24.772012854814495</v>
      </c>
      <c r="L2694" s="5">
        <f t="shared" ca="1" si="3854"/>
        <v>-73819.832102650646</v>
      </c>
      <c r="M2694" s="5">
        <f t="shared" ca="1" si="3854"/>
        <v>-4713.1059396765195</v>
      </c>
      <c r="N2694" s="5">
        <f t="shared" ca="1" si="3854"/>
        <v>-792.68170351563322</v>
      </c>
      <c r="O2694" s="5">
        <f t="shared" ca="1" si="3812"/>
        <v>-79325.619745842792</v>
      </c>
      <c r="P2694" s="5">
        <f ca="1">VLOOKUP(CONCATENATE($F2694," ",$G2694),AllocFactorMatrix,(P$4+1),FALSE)*$E2695</f>
        <v>-5749.0045609854105</v>
      </c>
      <c r="Q2694" s="5">
        <f ca="1">VLOOKUP(CONCATENATE($F2694," ",$G2694),AllocFactorMatrix,(Q$4+1),FALSE)*$E2695</f>
        <v>-1663.9813533424635</v>
      </c>
      <c r="R2694" s="5">
        <f ca="1">VLOOKUP(CONCATENATE($F2694," ",$G2694),AllocFactorMatrix,(R$4+1),FALSE)*$E2695</f>
        <v>-1949.1673512128814</v>
      </c>
      <c r="S2694" s="5">
        <f ca="1">VLOOKUP(CONCATENATE($F2694," ",$G2694),AllocFactorMatrix,(S$4+1),FALSE)*$E2695</f>
        <v>-243.54369834870741</v>
      </c>
      <c r="T2694" s="5">
        <f t="shared" ca="1" si="3848"/>
        <v>-9605.6969638894625</v>
      </c>
      <c r="U2694" s="5">
        <f ca="1">VLOOKUP(CONCATENATE($F2694," ",$G2694),AllocFactorMatrix,(U$4+1),FALSE)*$E2695</f>
        <v>-38.116137339437252</v>
      </c>
      <c r="V2694" s="5">
        <f ca="1">VLOOKUP(CONCATENATE($F2694," ",$G2694),AllocFactorMatrix,(V$4+1),FALSE)*$E2695</f>
        <v>-1181.0469933703328</v>
      </c>
      <c r="W2694" s="5">
        <f ca="1">VLOOKUP(CONCATENATE($F2694," ",$G2694),AllocFactorMatrix,(W$4+1),FALSE)*$E2695</f>
        <v>-3276.3765795637928</v>
      </c>
      <c r="X2694" s="5">
        <f ca="1">VLOOKUP(CONCATENATE($F2694," ",$G2694),AllocFactorMatrix,(X$4+1),FALSE)*$E2695</f>
        <v>-974.2087756224422</v>
      </c>
      <c r="Y2694" s="5">
        <f t="shared" ca="1" si="3849"/>
        <v>-5469.7484858960042</v>
      </c>
      <c r="Z2694" s="5">
        <f ca="1">VLOOKUP(CONCATENATE($F2694," ",$G2694),AllocFactorMatrix,(Z$4+1),FALSE)*$E2695</f>
        <v>-1163.3157764519847</v>
      </c>
      <c r="AA2694" s="5">
        <f ca="1">VLOOKUP(CONCATENATE($F2694," ",$G2694),AllocFactorMatrix,(AA$4+1),FALSE)*$E2695</f>
        <v>-21.782969948941066</v>
      </c>
      <c r="AB2694" s="5">
        <f t="shared" ca="1" si="3813"/>
        <v>-1185.0987464009258</v>
      </c>
      <c r="AC2694" s="5">
        <f ca="1">VLOOKUP(CONCATENATE($F2694," ",$G2694),AllocFactorMatrix,(AC$4+1),FALSE)*$E2695</f>
        <v>-112.53741512693479</v>
      </c>
      <c r="AD2694" s="5">
        <f ca="1">VLOOKUP(CONCATENATE($F2694," ",$G2694),AllocFactorMatrix,(AD$4+1),FALSE)*$E2695</f>
        <v>-123672.10003564809</v>
      </c>
      <c r="AE2694" s="5">
        <f ca="1">VLOOKUP(CONCATENATE($F2694," ",$G2694),AllocFactorMatrix,(AE$4+1),FALSE)*$E2695</f>
        <v>-16666.658412438872</v>
      </c>
    </row>
    <row r="2695" spans="1:31" collapsed="1">
      <c r="D2695" s="48" t="s">
        <v>246</v>
      </c>
      <c r="E2695" s="36">
        <v>-9422510</v>
      </c>
      <c r="F2695" s="88" t="s">
        <v>71</v>
      </c>
      <c r="G2695" s="48" t="str">
        <f>$G$15</f>
        <v>TOTAL</v>
      </c>
      <c r="H2695" s="4">
        <f t="shared" ca="1" si="3845"/>
        <v>-9422509.9999999981</v>
      </c>
      <c r="I2695" s="5">
        <f t="shared" ref="I2695:N2695" ca="1" si="3855">VLOOKUP(CONCATENATE($F2695," ",$G2695),AllocFactorMatrix,(I$4+1),FALSE)*$E2695</f>
        <v>-5343792.0076768696</v>
      </c>
      <c r="J2695" s="47">
        <f t="shared" ca="1" si="3855"/>
        <v>-1109.8600736002325</v>
      </c>
      <c r="K2695" s="47">
        <f t="shared" ca="1" si="3855"/>
        <v>-1834.4628428036781</v>
      </c>
      <c r="L2695" s="5">
        <f t="shared" ca="1" si="3855"/>
        <v>-1245062.3842980056</v>
      </c>
      <c r="M2695" s="5">
        <f t="shared" ca="1" si="3855"/>
        <v>-18968.40235383551</v>
      </c>
      <c r="N2695" s="5">
        <f t="shared" ca="1" si="3855"/>
        <v>-2197.0577119406612</v>
      </c>
      <c r="O2695" s="5">
        <f t="shared" ca="1" si="3812"/>
        <v>-1266227.8443637819</v>
      </c>
      <c r="P2695" s="5">
        <f ca="1">VLOOKUP(CONCATENATE($F2695," ",$G2695),AllocFactorMatrix,(P$4+1),FALSE)*$E2695</f>
        <v>-682797.03289306967</v>
      </c>
      <c r="Q2695" s="5">
        <f ca="1">VLOOKUP(CONCATENATE($F2695," ",$G2695),AllocFactorMatrix,(Q$4+1),FALSE)*$E2695</f>
        <v>-109973.54845961393</v>
      </c>
      <c r="R2695" s="5">
        <f ca="1">VLOOKUP(CONCATENATE($F2695," ",$G2695),AllocFactorMatrix,(R$4+1),FALSE)*$E2695</f>
        <v>-17587.296638004653</v>
      </c>
      <c r="S2695" s="5">
        <f ca="1">VLOOKUP(CONCATENATE($F2695," ",$G2695),AllocFactorMatrix,(S$4+1),FALSE)*$E2695</f>
        <v>-773.20046113375008</v>
      </c>
      <c r="T2695" s="5">
        <f t="shared" ca="1" si="3848"/>
        <v>-811131.07845182193</v>
      </c>
      <c r="U2695" s="5">
        <f ca="1">VLOOKUP(CONCATENATE($F2695," ",$G2695),AllocFactorMatrix,(U$4+1),FALSE)*$E2695</f>
        <v>-30957.169636469607</v>
      </c>
      <c r="V2695" s="5">
        <f ca="1">VLOOKUP(CONCATENATE($F2695," ",$G2695),AllocFactorMatrix,(V$4+1),FALSE)*$E2695</f>
        <v>-385298.74538555712</v>
      </c>
      <c r="W2695" s="5">
        <f ca="1">VLOOKUP(CONCATENATE($F2695," ",$G2695),AllocFactorMatrix,(W$4+1),FALSE)*$E2695</f>
        <v>-1058853.984381862</v>
      </c>
      <c r="X2695" s="5">
        <f ca="1">VLOOKUP(CONCATENATE($F2695," ",$G2695),AllocFactorMatrix,(X$4+1),FALSE)*$E2695</f>
        <v>-172083.26316931332</v>
      </c>
      <c r="Y2695" s="5">
        <f t="shared" ca="1" si="3849"/>
        <v>-1647193.162573202</v>
      </c>
      <c r="Z2695" s="5">
        <f ca="1">VLOOKUP(CONCATENATE($F2695," ",$G2695),AllocFactorMatrix,(Z$4+1),FALSE)*$E2695</f>
        <v>-187805.30320818166</v>
      </c>
      <c r="AA2695" s="5">
        <f ca="1">VLOOKUP(CONCATENATE($F2695," ",$G2695),AllocFactorMatrix,(AA$4+1),FALSE)*$E2695</f>
        <v>-3336.8655891141411</v>
      </c>
      <c r="AB2695" s="5">
        <f t="shared" ca="1" si="3813"/>
        <v>-191142.1687972958</v>
      </c>
      <c r="AC2695" s="5">
        <f ca="1">VLOOKUP(CONCATENATE($F2695," ",$G2695),AllocFactorMatrix,(AC$4+1),FALSE)*$E2695</f>
        <v>-2552.3904797792011</v>
      </c>
      <c r="AD2695" s="5">
        <f ca="1">VLOOKUP(CONCATENATE($F2695," ",$G2695),AllocFactorMatrix,(AD$4+1),FALSE)*$E2695</f>
        <v>-137919.86282001223</v>
      </c>
      <c r="AE2695" s="5">
        <f ca="1">VLOOKUP(CONCATENATE($F2695," ",$G2695),AllocFactorMatrix,(AE$4+1),FALSE)*$E2695</f>
        <v>-19607.161920834842</v>
      </c>
    </row>
    <row r="2696" spans="1:31" hidden="1" outlineLevel="1">
      <c r="E2696" s="44"/>
      <c r="F2696" s="167" t="str">
        <f>F2703</f>
        <v>PROD_DEMAND</v>
      </c>
      <c r="G2696" s="48" t="str">
        <f>$G$8</f>
        <v>PRODUCTION</v>
      </c>
      <c r="H2696" s="4">
        <f t="shared" si="3845"/>
        <v>9369538.9999999981</v>
      </c>
      <c r="I2696" s="5">
        <f t="shared" ref="I2696:N2696" si="3856">VLOOKUP(CONCATENATE($F2696," ",$G2696),AllocFactorMatrix,(I$4+1),FALSE)*$E2703</f>
        <v>4818481.523393563</v>
      </c>
      <c r="J2696" s="47">
        <f t="shared" si="3856"/>
        <v>1077.9769170044581</v>
      </c>
      <c r="K2696" s="47">
        <f t="shared" si="3856"/>
        <v>1887.4607185289115</v>
      </c>
      <c r="L2696" s="5">
        <f t="shared" si="3856"/>
        <v>1123031.3151245348</v>
      </c>
      <c r="M2696" s="5">
        <f t="shared" si="3856"/>
        <v>15626.966456962502</v>
      </c>
      <c r="N2696" s="5">
        <f t="shared" si="3856"/>
        <v>2176.4255521558925</v>
      </c>
      <c r="O2696" s="5">
        <f t="shared" si="3812"/>
        <v>1140834.7071336531</v>
      </c>
      <c r="P2696" s="5">
        <f>VLOOKUP(CONCATENATE($F2696," ",$G2696),AllocFactorMatrix,(P$4+1),FALSE)*$E2703</f>
        <v>667970.83775627415</v>
      </c>
      <c r="Q2696" s="5">
        <f>VLOOKUP(CONCATENATE($F2696," ",$G2696),AllocFactorMatrix,(Q$4+1),FALSE)*$E2703</f>
        <v>119873.36431646749</v>
      </c>
      <c r="R2696" s="5">
        <f>VLOOKUP(CONCATENATE($F2696," ",$G2696),AllocFactorMatrix,(R$4+1),FALSE)*$E2703</f>
        <v>24309.094997867043</v>
      </c>
      <c r="S2696" s="5">
        <f>VLOOKUP(CONCATENATE($F2696," ",$G2696),AllocFactorMatrix,(S$4+1),FALSE)*$E2703</f>
        <v>923.12688943717399</v>
      </c>
      <c r="T2696" s="5">
        <f>SUBTOTAL(9,P2696:S2696)</f>
        <v>813076.42396004591</v>
      </c>
      <c r="U2696" s="5">
        <f>VLOOKUP(CONCATENATE($F2696," ",$G2696),AllocFactorMatrix,(U$4+1),FALSE)*$E2703</f>
        <v>31680.414094167598</v>
      </c>
      <c r="V2696" s="5">
        <f>VLOOKUP(CONCATENATE($F2696," ",$G2696),AllocFactorMatrix,(V$4+1),FALSE)*$E2703</f>
        <v>427703.88411401451</v>
      </c>
      <c r="W2696" s="5">
        <f>VLOOKUP(CONCATENATE($F2696," ",$G2696),AllocFactorMatrix,(W$4+1),FALSE)*$E2703</f>
        <v>1635795.6636361773</v>
      </c>
      <c r="X2696" s="5">
        <f>VLOOKUP(CONCATENATE($F2696," ",$G2696),AllocFactorMatrix,(X$4+1),FALSE)*$E2703</f>
        <v>296339.55596567562</v>
      </c>
      <c r="Y2696" s="5">
        <f>SUBTOTAL(9,U2696:X2696)</f>
        <v>2391519.517810035</v>
      </c>
      <c r="Z2696" s="5">
        <f>VLOOKUP(CONCATENATE($F2696," ",$G2696),AllocFactorMatrix,(Z$4+1),FALSE)*$E2703</f>
        <v>183604.58863981513</v>
      </c>
      <c r="AA2696" s="5">
        <f>VLOOKUP(CONCATENATE($F2696," ",$G2696),AllocFactorMatrix,(AA$4+1),FALSE)*$E2703</f>
        <v>3667.0545613076024</v>
      </c>
      <c r="AB2696" s="5">
        <f t="shared" si="3813"/>
        <v>187271.64320112273</v>
      </c>
      <c r="AC2696" s="5">
        <f>VLOOKUP(CONCATENATE($F2696," ",$G2696),AllocFactorMatrix,(AC$4+1),FALSE)*$E2703</f>
        <v>2422.0415603129932</v>
      </c>
      <c r="AD2696" s="5">
        <f>VLOOKUP(CONCATENATE($F2696," ",$G2696),AllocFactorMatrix,(AD$4+1),FALSE)*$E2703</f>
        <v>10760.087631021346</v>
      </c>
      <c r="AE2696" s="5">
        <f>VLOOKUP(CONCATENATE($F2696," ",$G2696),AllocFactorMatrix,(AE$4+1),FALSE)*$E2703</f>
        <v>2207.6176747126087</v>
      </c>
    </row>
    <row r="2697" spans="1:31" hidden="1" outlineLevel="1">
      <c r="E2697" s="44"/>
      <c r="F2697" s="167" t="str">
        <f>F2703</f>
        <v>PROD_DEMAND</v>
      </c>
      <c r="G2697" s="48" t="str">
        <f>$G$9</f>
        <v>BULKTRAN</v>
      </c>
      <c r="H2697" s="4">
        <f t="shared" si="3845"/>
        <v>0</v>
      </c>
      <c r="I2697" s="5">
        <f t="shared" ref="I2697:N2697" si="3857">VLOOKUP(CONCATENATE($F2697," ",$G2697),AllocFactorMatrix,(I$4+1),FALSE)*$E2703</f>
        <v>0</v>
      </c>
      <c r="J2697" s="47">
        <f t="shared" si="3857"/>
        <v>0</v>
      </c>
      <c r="K2697" s="47">
        <f t="shared" si="3857"/>
        <v>0</v>
      </c>
      <c r="L2697" s="5">
        <f t="shared" si="3857"/>
        <v>0</v>
      </c>
      <c r="M2697" s="5">
        <f t="shared" si="3857"/>
        <v>0</v>
      </c>
      <c r="N2697" s="5">
        <f t="shared" si="3857"/>
        <v>0</v>
      </c>
      <c r="O2697" s="5">
        <f t="shared" si="3812"/>
        <v>0</v>
      </c>
      <c r="P2697" s="5">
        <f>VLOOKUP(CONCATENATE($F2697," ",$G2697),AllocFactorMatrix,(P$4+1),FALSE)*$E2703</f>
        <v>0</v>
      </c>
      <c r="Q2697" s="5">
        <f>VLOOKUP(CONCATENATE($F2697," ",$G2697),AllocFactorMatrix,(Q$4+1),FALSE)*$E2703</f>
        <v>0</v>
      </c>
      <c r="R2697" s="5">
        <f>VLOOKUP(CONCATENATE($F2697," ",$G2697),AllocFactorMatrix,(R$4+1),FALSE)*$E2703</f>
        <v>0</v>
      </c>
      <c r="S2697" s="5">
        <f>VLOOKUP(CONCATENATE($F2697," ",$G2697),AllocFactorMatrix,(S$4+1),FALSE)*$E2703</f>
        <v>0</v>
      </c>
      <c r="T2697" s="5">
        <f t="shared" ref="T2697:T2703" si="3858">SUBTOTAL(9,P2697:S2697)</f>
        <v>0</v>
      </c>
      <c r="U2697" s="5">
        <f>VLOOKUP(CONCATENATE($F2697," ",$G2697),AllocFactorMatrix,(U$4+1),FALSE)*$E2703</f>
        <v>0</v>
      </c>
      <c r="V2697" s="5">
        <f>VLOOKUP(CONCATENATE($F2697," ",$G2697),AllocFactorMatrix,(V$4+1),FALSE)*$E2703</f>
        <v>0</v>
      </c>
      <c r="W2697" s="5">
        <f>VLOOKUP(CONCATENATE($F2697," ",$G2697),AllocFactorMatrix,(W$4+1),FALSE)*$E2703</f>
        <v>0</v>
      </c>
      <c r="X2697" s="5">
        <f>VLOOKUP(CONCATENATE($F2697," ",$G2697),AllocFactorMatrix,(X$4+1),FALSE)*$E2703</f>
        <v>0</v>
      </c>
      <c r="Y2697" s="5">
        <f t="shared" ref="Y2697:Y2703" si="3859">SUBTOTAL(9,U2697:X2697)</f>
        <v>0</v>
      </c>
      <c r="Z2697" s="5">
        <f>VLOOKUP(CONCATENATE($F2697," ",$G2697),AllocFactorMatrix,(Z$4+1),FALSE)*$E2703</f>
        <v>0</v>
      </c>
      <c r="AA2697" s="5">
        <f>VLOOKUP(CONCATENATE($F2697," ",$G2697),AllocFactorMatrix,(AA$4+1),FALSE)*$E2703</f>
        <v>0</v>
      </c>
      <c r="AB2697" s="5">
        <f t="shared" si="3813"/>
        <v>0</v>
      </c>
      <c r="AC2697" s="5">
        <f>VLOOKUP(CONCATENATE($F2697," ",$G2697),AllocFactorMatrix,(AC$4+1),FALSE)*$E2703</f>
        <v>0</v>
      </c>
      <c r="AD2697" s="5">
        <f>VLOOKUP(CONCATENATE($F2697," ",$G2697),AllocFactorMatrix,(AD$4+1),FALSE)*$E2703</f>
        <v>0</v>
      </c>
      <c r="AE2697" s="5">
        <f>VLOOKUP(CONCATENATE($F2697," ",$G2697),AllocFactorMatrix,(AE$4+1),FALSE)*$E2703</f>
        <v>0</v>
      </c>
    </row>
    <row r="2698" spans="1:31" hidden="1" outlineLevel="1">
      <c r="E2698" s="44"/>
      <c r="F2698" s="167" t="str">
        <f>F2703</f>
        <v>PROD_DEMAND</v>
      </c>
      <c r="G2698" s="48" t="str">
        <f>$G$10</f>
        <v>SUBTRAN</v>
      </c>
      <c r="H2698" s="4">
        <f t="shared" si="3845"/>
        <v>0</v>
      </c>
      <c r="I2698" s="5">
        <f t="shared" ref="I2698:N2698" si="3860">VLOOKUP(CONCATENATE($F2698," ",$G2698),AllocFactorMatrix,(I$4+1),FALSE)*$E2703</f>
        <v>0</v>
      </c>
      <c r="J2698" s="47">
        <f t="shared" si="3860"/>
        <v>0</v>
      </c>
      <c r="K2698" s="47">
        <f t="shared" si="3860"/>
        <v>0</v>
      </c>
      <c r="L2698" s="5">
        <f t="shared" si="3860"/>
        <v>0</v>
      </c>
      <c r="M2698" s="5">
        <f t="shared" si="3860"/>
        <v>0</v>
      </c>
      <c r="N2698" s="5">
        <f t="shared" si="3860"/>
        <v>0</v>
      </c>
      <c r="O2698" s="5">
        <f t="shared" si="3812"/>
        <v>0</v>
      </c>
      <c r="P2698" s="5">
        <f>VLOOKUP(CONCATENATE($F2698," ",$G2698),AllocFactorMatrix,(P$4+1),FALSE)*$E2703</f>
        <v>0</v>
      </c>
      <c r="Q2698" s="5">
        <f>VLOOKUP(CONCATENATE($F2698," ",$G2698),AllocFactorMatrix,(Q$4+1),FALSE)*$E2703</f>
        <v>0</v>
      </c>
      <c r="R2698" s="5">
        <f>VLOOKUP(CONCATENATE($F2698," ",$G2698),AllocFactorMatrix,(R$4+1),FALSE)*$E2703</f>
        <v>0</v>
      </c>
      <c r="S2698" s="5">
        <f>VLOOKUP(CONCATENATE($F2698," ",$G2698),AllocFactorMatrix,(S$4+1),FALSE)*$E2703</f>
        <v>0</v>
      </c>
      <c r="T2698" s="5">
        <f t="shared" si="3858"/>
        <v>0</v>
      </c>
      <c r="U2698" s="5">
        <f>VLOOKUP(CONCATENATE($F2698," ",$G2698),AllocFactorMatrix,(U$4+1),FALSE)*$E2703</f>
        <v>0</v>
      </c>
      <c r="V2698" s="5">
        <f>VLOOKUP(CONCATENATE($F2698," ",$G2698),AllocFactorMatrix,(V$4+1),FALSE)*$E2703</f>
        <v>0</v>
      </c>
      <c r="W2698" s="5">
        <f>VLOOKUP(CONCATENATE($F2698," ",$G2698),AllocFactorMatrix,(W$4+1),FALSE)*$E2703</f>
        <v>0</v>
      </c>
      <c r="X2698" s="5">
        <f>VLOOKUP(CONCATENATE($F2698," ",$G2698),AllocFactorMatrix,(X$4+1),FALSE)*$E2703</f>
        <v>0</v>
      </c>
      <c r="Y2698" s="5">
        <f t="shared" si="3859"/>
        <v>0</v>
      </c>
      <c r="Z2698" s="5">
        <f>VLOOKUP(CONCATENATE($F2698," ",$G2698),AllocFactorMatrix,(Z$4+1),FALSE)*$E2703</f>
        <v>0</v>
      </c>
      <c r="AA2698" s="5">
        <f>VLOOKUP(CONCATENATE($F2698," ",$G2698),AllocFactorMatrix,(AA$4+1),FALSE)*$E2703</f>
        <v>0</v>
      </c>
      <c r="AB2698" s="5">
        <f t="shared" si="3813"/>
        <v>0</v>
      </c>
      <c r="AC2698" s="5">
        <f>VLOOKUP(CONCATENATE($F2698," ",$G2698),AllocFactorMatrix,(AC$4+1),FALSE)*$E2703</f>
        <v>0</v>
      </c>
      <c r="AD2698" s="5">
        <f>VLOOKUP(CONCATENATE($F2698," ",$G2698),AllocFactorMatrix,(AD$4+1),FALSE)*$E2703</f>
        <v>0</v>
      </c>
      <c r="AE2698" s="5">
        <f>VLOOKUP(CONCATENATE($F2698," ",$G2698),AllocFactorMatrix,(AE$4+1),FALSE)*$E2703</f>
        <v>0</v>
      </c>
    </row>
    <row r="2699" spans="1:31" hidden="1" outlineLevel="1">
      <c r="E2699" s="44"/>
      <c r="F2699" s="167" t="str">
        <f>F2703</f>
        <v>PROD_DEMAND</v>
      </c>
      <c r="G2699" s="48" t="str">
        <f>$G$11</f>
        <v>DISTPRI</v>
      </c>
      <c r="H2699" s="4">
        <f t="shared" si="3845"/>
        <v>0</v>
      </c>
      <c r="I2699" s="5">
        <f t="shared" ref="I2699:N2699" si="3861">VLOOKUP(CONCATENATE($F2699," ",$G2699),AllocFactorMatrix,(I$4+1),FALSE)*$E2703</f>
        <v>0</v>
      </c>
      <c r="J2699" s="47">
        <f t="shared" si="3861"/>
        <v>0</v>
      </c>
      <c r="K2699" s="47">
        <f t="shared" si="3861"/>
        <v>0</v>
      </c>
      <c r="L2699" s="5">
        <f t="shared" si="3861"/>
        <v>0</v>
      </c>
      <c r="M2699" s="5">
        <f t="shared" si="3861"/>
        <v>0</v>
      </c>
      <c r="N2699" s="5">
        <f t="shared" si="3861"/>
        <v>0</v>
      </c>
      <c r="O2699" s="5">
        <f t="shared" si="3812"/>
        <v>0</v>
      </c>
      <c r="P2699" s="5">
        <f>VLOOKUP(CONCATENATE($F2699," ",$G2699),AllocFactorMatrix,(P$4+1),FALSE)*$E2703</f>
        <v>0</v>
      </c>
      <c r="Q2699" s="5">
        <f>VLOOKUP(CONCATENATE($F2699," ",$G2699),AllocFactorMatrix,(Q$4+1),FALSE)*$E2703</f>
        <v>0</v>
      </c>
      <c r="R2699" s="5">
        <f>VLOOKUP(CONCATENATE($F2699," ",$G2699),AllocFactorMatrix,(R$4+1),FALSE)*$E2703</f>
        <v>0</v>
      </c>
      <c r="S2699" s="5">
        <f>VLOOKUP(CONCATENATE($F2699," ",$G2699),AllocFactorMatrix,(S$4+1),FALSE)*$E2703</f>
        <v>0</v>
      </c>
      <c r="T2699" s="5">
        <f t="shared" si="3858"/>
        <v>0</v>
      </c>
      <c r="U2699" s="5">
        <f>VLOOKUP(CONCATENATE($F2699," ",$G2699),AllocFactorMatrix,(U$4+1),FALSE)*$E2703</f>
        <v>0</v>
      </c>
      <c r="V2699" s="5">
        <f>VLOOKUP(CONCATENATE($F2699," ",$G2699),AllocFactorMatrix,(V$4+1),FALSE)*$E2703</f>
        <v>0</v>
      </c>
      <c r="W2699" s="5">
        <f>VLOOKUP(CONCATENATE($F2699," ",$G2699),AllocFactorMatrix,(W$4+1),FALSE)*$E2703</f>
        <v>0</v>
      </c>
      <c r="X2699" s="5">
        <f>VLOOKUP(CONCATENATE($F2699," ",$G2699),AllocFactorMatrix,(X$4+1),FALSE)*$E2703</f>
        <v>0</v>
      </c>
      <c r="Y2699" s="5">
        <f t="shared" si="3859"/>
        <v>0</v>
      </c>
      <c r="Z2699" s="5">
        <f>VLOOKUP(CONCATENATE($F2699," ",$G2699),AllocFactorMatrix,(Z$4+1),FALSE)*$E2703</f>
        <v>0</v>
      </c>
      <c r="AA2699" s="5">
        <f>VLOOKUP(CONCATENATE($F2699," ",$G2699),AllocFactorMatrix,(AA$4+1),FALSE)*$E2703</f>
        <v>0</v>
      </c>
      <c r="AB2699" s="5">
        <f t="shared" si="3813"/>
        <v>0</v>
      </c>
      <c r="AC2699" s="5">
        <f>VLOOKUP(CONCATENATE($F2699," ",$G2699),AllocFactorMatrix,(AC$4+1),FALSE)*$E2703</f>
        <v>0</v>
      </c>
      <c r="AD2699" s="5">
        <f>VLOOKUP(CONCATENATE($F2699," ",$G2699),AllocFactorMatrix,(AD$4+1),FALSE)*$E2703</f>
        <v>0</v>
      </c>
      <c r="AE2699" s="5">
        <f>VLOOKUP(CONCATENATE($F2699," ",$G2699),AllocFactorMatrix,(AE$4+1),FALSE)*$E2703</f>
        <v>0</v>
      </c>
    </row>
    <row r="2700" spans="1:31" hidden="1" outlineLevel="1">
      <c r="E2700" s="44"/>
      <c r="F2700" s="167" t="str">
        <f>F2703</f>
        <v>PROD_DEMAND</v>
      </c>
      <c r="G2700" s="48" t="str">
        <f>$G$12</f>
        <v>DISTSEC</v>
      </c>
      <c r="H2700" s="4">
        <f t="shared" si="3845"/>
        <v>0</v>
      </c>
      <c r="I2700" s="5">
        <f t="shared" ref="I2700:N2700" si="3862">VLOOKUP(CONCATENATE($F2700," ",$G2700),AllocFactorMatrix,(I$4+1),FALSE)*$E2703</f>
        <v>0</v>
      </c>
      <c r="J2700" s="47">
        <f t="shared" si="3862"/>
        <v>0</v>
      </c>
      <c r="K2700" s="47">
        <f t="shared" si="3862"/>
        <v>0</v>
      </c>
      <c r="L2700" s="5">
        <f t="shared" si="3862"/>
        <v>0</v>
      </c>
      <c r="M2700" s="5">
        <f t="shared" si="3862"/>
        <v>0</v>
      </c>
      <c r="N2700" s="5">
        <f t="shared" si="3862"/>
        <v>0</v>
      </c>
      <c r="O2700" s="5">
        <f t="shared" si="3812"/>
        <v>0</v>
      </c>
      <c r="P2700" s="5">
        <f>VLOOKUP(CONCATENATE($F2700," ",$G2700),AllocFactorMatrix,(P$4+1),FALSE)*$E2703</f>
        <v>0</v>
      </c>
      <c r="Q2700" s="5">
        <f>VLOOKUP(CONCATENATE($F2700," ",$G2700),AllocFactorMatrix,(Q$4+1),FALSE)*$E2703</f>
        <v>0</v>
      </c>
      <c r="R2700" s="5">
        <f>VLOOKUP(CONCATENATE($F2700," ",$G2700),AllocFactorMatrix,(R$4+1),FALSE)*$E2703</f>
        <v>0</v>
      </c>
      <c r="S2700" s="5">
        <f>VLOOKUP(CONCATENATE($F2700," ",$G2700),AllocFactorMatrix,(S$4+1),FALSE)*$E2703</f>
        <v>0</v>
      </c>
      <c r="T2700" s="5">
        <f t="shared" si="3858"/>
        <v>0</v>
      </c>
      <c r="U2700" s="5">
        <f>VLOOKUP(CONCATENATE($F2700," ",$G2700),AllocFactorMatrix,(U$4+1),FALSE)*$E2703</f>
        <v>0</v>
      </c>
      <c r="V2700" s="5">
        <f>VLOOKUP(CONCATENATE($F2700," ",$G2700),AllocFactorMatrix,(V$4+1),FALSE)*$E2703</f>
        <v>0</v>
      </c>
      <c r="W2700" s="5">
        <f>VLOOKUP(CONCATENATE($F2700," ",$G2700),AllocFactorMatrix,(W$4+1),FALSE)*$E2703</f>
        <v>0</v>
      </c>
      <c r="X2700" s="5">
        <f>VLOOKUP(CONCATENATE($F2700," ",$G2700),AllocFactorMatrix,(X$4+1),FALSE)*$E2703</f>
        <v>0</v>
      </c>
      <c r="Y2700" s="5">
        <f t="shared" si="3859"/>
        <v>0</v>
      </c>
      <c r="Z2700" s="5">
        <f>VLOOKUP(CONCATENATE($F2700," ",$G2700),AllocFactorMatrix,(Z$4+1),FALSE)*$E2703</f>
        <v>0</v>
      </c>
      <c r="AA2700" s="5">
        <f>VLOOKUP(CONCATENATE($F2700," ",$G2700),AllocFactorMatrix,(AA$4+1),FALSE)*$E2703</f>
        <v>0</v>
      </c>
      <c r="AB2700" s="5">
        <f t="shared" si="3813"/>
        <v>0</v>
      </c>
      <c r="AC2700" s="5">
        <f>VLOOKUP(CONCATENATE($F2700," ",$G2700),AllocFactorMatrix,(AC$4+1),FALSE)*$E2703</f>
        <v>0</v>
      </c>
      <c r="AD2700" s="5">
        <f>VLOOKUP(CONCATENATE($F2700," ",$G2700),AllocFactorMatrix,(AD$4+1),FALSE)*$E2703</f>
        <v>0</v>
      </c>
      <c r="AE2700" s="5">
        <f>VLOOKUP(CONCATENATE($F2700," ",$G2700),AllocFactorMatrix,(AE$4+1),FALSE)*$E2703</f>
        <v>0</v>
      </c>
    </row>
    <row r="2701" spans="1:31" hidden="1" outlineLevel="1">
      <c r="E2701" s="44"/>
      <c r="F2701" s="167" t="str">
        <f>F2703</f>
        <v>PROD_DEMAND</v>
      </c>
      <c r="G2701" s="48" t="str">
        <f>$G$13</f>
        <v>ENERGY</v>
      </c>
      <c r="H2701" s="4">
        <f t="shared" si="3845"/>
        <v>0</v>
      </c>
      <c r="I2701" s="5">
        <f t="shared" ref="I2701:N2701" si="3863">VLOOKUP(CONCATENATE($F2701," ",$G2701),AllocFactorMatrix,(I$4+1),FALSE)*$E2703</f>
        <v>0</v>
      </c>
      <c r="J2701" s="47">
        <f t="shared" si="3863"/>
        <v>0</v>
      </c>
      <c r="K2701" s="47">
        <f t="shared" si="3863"/>
        <v>0</v>
      </c>
      <c r="L2701" s="5">
        <f t="shared" si="3863"/>
        <v>0</v>
      </c>
      <c r="M2701" s="5">
        <f t="shared" si="3863"/>
        <v>0</v>
      </c>
      <c r="N2701" s="5">
        <f t="shared" si="3863"/>
        <v>0</v>
      </c>
      <c r="O2701" s="5">
        <f t="shared" si="3812"/>
        <v>0</v>
      </c>
      <c r="P2701" s="5">
        <f>VLOOKUP(CONCATENATE($F2701," ",$G2701),AllocFactorMatrix,(P$4+1),FALSE)*$E2703</f>
        <v>0</v>
      </c>
      <c r="Q2701" s="5">
        <f>VLOOKUP(CONCATENATE($F2701," ",$G2701),AllocFactorMatrix,(Q$4+1),FALSE)*$E2703</f>
        <v>0</v>
      </c>
      <c r="R2701" s="5">
        <f>VLOOKUP(CONCATENATE($F2701," ",$G2701),AllocFactorMatrix,(R$4+1),FALSE)*$E2703</f>
        <v>0</v>
      </c>
      <c r="S2701" s="5">
        <f>VLOOKUP(CONCATENATE($F2701," ",$G2701),AllocFactorMatrix,(S$4+1),FALSE)*$E2703</f>
        <v>0</v>
      </c>
      <c r="T2701" s="5">
        <f t="shared" si="3858"/>
        <v>0</v>
      </c>
      <c r="U2701" s="5">
        <f>VLOOKUP(CONCATENATE($F2701," ",$G2701),AllocFactorMatrix,(U$4+1),FALSE)*$E2703</f>
        <v>0</v>
      </c>
      <c r="V2701" s="5">
        <f>VLOOKUP(CONCATENATE($F2701," ",$G2701),AllocFactorMatrix,(V$4+1),FALSE)*$E2703</f>
        <v>0</v>
      </c>
      <c r="W2701" s="5">
        <f>VLOOKUP(CONCATENATE($F2701," ",$G2701),AllocFactorMatrix,(W$4+1),FALSE)*$E2703</f>
        <v>0</v>
      </c>
      <c r="X2701" s="5">
        <f>VLOOKUP(CONCATENATE($F2701," ",$G2701),AllocFactorMatrix,(X$4+1),FALSE)*$E2703</f>
        <v>0</v>
      </c>
      <c r="Y2701" s="5">
        <f t="shared" si="3859"/>
        <v>0</v>
      </c>
      <c r="Z2701" s="5">
        <f>VLOOKUP(CONCATENATE($F2701," ",$G2701),AllocFactorMatrix,(Z$4+1),FALSE)*$E2703</f>
        <v>0</v>
      </c>
      <c r="AA2701" s="5">
        <f>VLOOKUP(CONCATENATE($F2701," ",$G2701),AllocFactorMatrix,(AA$4+1),FALSE)*$E2703</f>
        <v>0</v>
      </c>
      <c r="AB2701" s="5">
        <f t="shared" si="3813"/>
        <v>0</v>
      </c>
      <c r="AC2701" s="5">
        <f>VLOOKUP(CONCATENATE($F2701," ",$G2701),AllocFactorMatrix,(AC$4+1),FALSE)*$E2703</f>
        <v>0</v>
      </c>
      <c r="AD2701" s="5">
        <f>VLOOKUP(CONCATENATE($F2701," ",$G2701),AllocFactorMatrix,(AD$4+1),FALSE)*$E2703</f>
        <v>0</v>
      </c>
      <c r="AE2701" s="5">
        <f>VLOOKUP(CONCATENATE($F2701," ",$G2701),AllocFactorMatrix,(AE$4+1),FALSE)*$E2703</f>
        <v>0</v>
      </c>
    </row>
    <row r="2702" spans="1:31" hidden="1" outlineLevel="1">
      <c r="E2702" s="44"/>
      <c r="F2702" s="167" t="str">
        <f>F2703</f>
        <v>PROD_DEMAND</v>
      </c>
      <c r="G2702" s="48" t="str">
        <f>$G$14</f>
        <v>CUSTOMER</v>
      </c>
      <c r="H2702" s="4">
        <f t="shared" si="3845"/>
        <v>0</v>
      </c>
      <c r="I2702" s="5">
        <f t="shared" ref="I2702:N2702" si="3864">VLOOKUP(CONCATENATE($F2702," ",$G2702),AllocFactorMatrix,(I$4+1),FALSE)*$E2703</f>
        <v>0</v>
      </c>
      <c r="J2702" s="47">
        <f t="shared" si="3864"/>
        <v>0</v>
      </c>
      <c r="K2702" s="47">
        <f t="shared" si="3864"/>
        <v>0</v>
      </c>
      <c r="L2702" s="5">
        <f t="shared" si="3864"/>
        <v>0</v>
      </c>
      <c r="M2702" s="5">
        <f t="shared" si="3864"/>
        <v>0</v>
      </c>
      <c r="N2702" s="5">
        <f t="shared" si="3864"/>
        <v>0</v>
      </c>
      <c r="O2702" s="5">
        <f t="shared" si="3812"/>
        <v>0</v>
      </c>
      <c r="P2702" s="5">
        <f>VLOOKUP(CONCATENATE($F2702," ",$G2702),AllocFactorMatrix,(P$4+1),FALSE)*$E2703</f>
        <v>0</v>
      </c>
      <c r="Q2702" s="5">
        <f>VLOOKUP(CONCATENATE($F2702," ",$G2702),AllocFactorMatrix,(Q$4+1),FALSE)*$E2703</f>
        <v>0</v>
      </c>
      <c r="R2702" s="5">
        <f>VLOOKUP(CONCATENATE($F2702," ",$G2702),AllocFactorMatrix,(R$4+1),FALSE)*$E2703</f>
        <v>0</v>
      </c>
      <c r="S2702" s="5">
        <f>VLOOKUP(CONCATENATE($F2702," ",$G2702),AllocFactorMatrix,(S$4+1),FALSE)*$E2703</f>
        <v>0</v>
      </c>
      <c r="T2702" s="5">
        <f t="shared" si="3858"/>
        <v>0</v>
      </c>
      <c r="U2702" s="5">
        <f>VLOOKUP(CONCATENATE($F2702," ",$G2702),AllocFactorMatrix,(U$4+1),FALSE)*$E2703</f>
        <v>0</v>
      </c>
      <c r="V2702" s="5">
        <f>VLOOKUP(CONCATENATE($F2702," ",$G2702),AllocFactorMatrix,(V$4+1),FALSE)*$E2703</f>
        <v>0</v>
      </c>
      <c r="W2702" s="5">
        <f>VLOOKUP(CONCATENATE($F2702," ",$G2702),AllocFactorMatrix,(W$4+1),FALSE)*$E2703</f>
        <v>0</v>
      </c>
      <c r="X2702" s="5">
        <f>VLOOKUP(CONCATENATE($F2702," ",$G2702),AllocFactorMatrix,(X$4+1),FALSE)*$E2703</f>
        <v>0</v>
      </c>
      <c r="Y2702" s="5">
        <f t="shared" si="3859"/>
        <v>0</v>
      </c>
      <c r="Z2702" s="5">
        <f>VLOOKUP(CONCATENATE($F2702," ",$G2702),AllocFactorMatrix,(Z$4+1),FALSE)*$E2703</f>
        <v>0</v>
      </c>
      <c r="AA2702" s="5">
        <f>VLOOKUP(CONCATENATE($F2702," ",$G2702),AllocFactorMatrix,(AA$4+1),FALSE)*$E2703</f>
        <v>0</v>
      </c>
      <c r="AB2702" s="5">
        <f t="shared" si="3813"/>
        <v>0</v>
      </c>
      <c r="AC2702" s="5">
        <f>VLOOKUP(CONCATENATE($F2702," ",$G2702),AllocFactorMatrix,(AC$4+1),FALSE)*$E2703</f>
        <v>0</v>
      </c>
      <c r="AD2702" s="5">
        <f>VLOOKUP(CONCATENATE($F2702," ",$G2702),AllocFactorMatrix,(AD$4+1),FALSE)*$E2703</f>
        <v>0</v>
      </c>
      <c r="AE2702" s="5">
        <f>VLOOKUP(CONCATENATE($F2702," ",$G2702),AllocFactorMatrix,(AE$4+1),FALSE)*$E2703</f>
        <v>0</v>
      </c>
    </row>
    <row r="2703" spans="1:31" collapsed="1">
      <c r="D2703" s="48" t="s">
        <v>241</v>
      </c>
      <c r="E2703" s="36">
        <v>9369539</v>
      </c>
      <c r="F2703" s="88" t="s">
        <v>27</v>
      </c>
      <c r="G2703" s="48" t="str">
        <f>$G$15</f>
        <v>TOTAL</v>
      </c>
      <c r="H2703" s="4">
        <f t="shared" si="3845"/>
        <v>9369538.9999999981</v>
      </c>
      <c r="I2703" s="5">
        <f t="shared" ref="I2703:N2703" si="3865">VLOOKUP(CONCATENATE($F2703," ",$G2703),AllocFactorMatrix,(I$4+1),FALSE)*$E2703</f>
        <v>4818481.523393563</v>
      </c>
      <c r="J2703" s="47">
        <f t="shared" si="3865"/>
        <v>1077.9769170044581</v>
      </c>
      <c r="K2703" s="47">
        <f t="shared" si="3865"/>
        <v>1887.4607185289115</v>
      </c>
      <c r="L2703" s="5">
        <f t="shared" si="3865"/>
        <v>1123031.3151245348</v>
      </c>
      <c r="M2703" s="5">
        <f t="shared" si="3865"/>
        <v>15626.966456962502</v>
      </c>
      <c r="N2703" s="5">
        <f t="shared" si="3865"/>
        <v>2176.4255521558925</v>
      </c>
      <c r="O2703" s="5">
        <f t="shared" si="3812"/>
        <v>1140834.7071336531</v>
      </c>
      <c r="P2703" s="5">
        <f>VLOOKUP(CONCATENATE($F2703," ",$G2703),AllocFactorMatrix,(P$4+1),FALSE)*$E2703</f>
        <v>667970.83775627415</v>
      </c>
      <c r="Q2703" s="5">
        <f>VLOOKUP(CONCATENATE($F2703," ",$G2703),AllocFactorMatrix,(Q$4+1),FALSE)*$E2703</f>
        <v>119873.36431646749</v>
      </c>
      <c r="R2703" s="5">
        <f>VLOOKUP(CONCATENATE($F2703," ",$G2703),AllocFactorMatrix,(R$4+1),FALSE)*$E2703</f>
        <v>24309.094997867043</v>
      </c>
      <c r="S2703" s="5">
        <f>VLOOKUP(CONCATENATE($F2703," ",$G2703),AllocFactorMatrix,(S$4+1),FALSE)*$E2703</f>
        <v>923.12688943717399</v>
      </c>
      <c r="T2703" s="5">
        <f t="shared" si="3858"/>
        <v>813076.42396004591</v>
      </c>
      <c r="U2703" s="5">
        <f>VLOOKUP(CONCATENATE($F2703," ",$G2703),AllocFactorMatrix,(U$4+1),FALSE)*$E2703</f>
        <v>31680.414094167598</v>
      </c>
      <c r="V2703" s="5">
        <f>VLOOKUP(CONCATENATE($F2703," ",$G2703),AllocFactorMatrix,(V$4+1),FALSE)*$E2703</f>
        <v>427703.88411401451</v>
      </c>
      <c r="W2703" s="5">
        <f>VLOOKUP(CONCATENATE($F2703," ",$G2703),AllocFactorMatrix,(W$4+1),FALSE)*$E2703</f>
        <v>1635795.6636361773</v>
      </c>
      <c r="X2703" s="5">
        <f>VLOOKUP(CONCATENATE($F2703," ",$G2703),AllocFactorMatrix,(X$4+1),FALSE)*$E2703</f>
        <v>296339.55596567562</v>
      </c>
      <c r="Y2703" s="5">
        <f t="shared" si="3859"/>
        <v>2391519.517810035</v>
      </c>
      <c r="Z2703" s="5">
        <f>VLOOKUP(CONCATENATE($F2703," ",$G2703),AllocFactorMatrix,(Z$4+1),FALSE)*$E2703</f>
        <v>183604.58863981513</v>
      </c>
      <c r="AA2703" s="5">
        <f>VLOOKUP(CONCATENATE($F2703," ",$G2703),AllocFactorMatrix,(AA$4+1),FALSE)*$E2703</f>
        <v>3667.0545613076024</v>
      </c>
      <c r="AB2703" s="5">
        <f t="shared" si="3813"/>
        <v>187271.64320112273</v>
      </c>
      <c r="AC2703" s="5">
        <f>VLOOKUP(CONCATENATE($F2703," ",$G2703),AllocFactorMatrix,(AC$4+1),FALSE)*$E2703</f>
        <v>2422.0415603129932</v>
      </c>
      <c r="AD2703" s="5">
        <f>VLOOKUP(CONCATENATE($F2703," ",$G2703),AllocFactorMatrix,(AD$4+1),FALSE)*$E2703</f>
        <v>10760.087631021346</v>
      </c>
      <c r="AE2703" s="5">
        <f>VLOOKUP(CONCATENATE($F2703," ",$G2703),AllocFactorMatrix,(AE$4+1),FALSE)*$E2703</f>
        <v>2207.6176747126087</v>
      </c>
    </row>
    <row r="2704" spans="1:31" s="44" customFormat="1" hidden="1" outlineLevel="1">
      <c r="A2704" s="49"/>
      <c r="B2704" s="97"/>
      <c r="C2704" s="48"/>
      <c r="D2704" s="48"/>
      <c r="F2704" s="167" t="str">
        <f>F2711</f>
        <v>RB_GUP</v>
      </c>
      <c r="G2704" s="48" t="str">
        <f>$G$8</f>
        <v>PRODUCTION</v>
      </c>
      <c r="H2704" s="46">
        <f t="shared" ca="1" si="3845"/>
        <v>-273867.03787457879</v>
      </c>
      <c r="I2704" s="47">
        <f t="shared" ref="I2704:N2704" ca="1" si="3866">VLOOKUP(CONCATENATE($F2704," ",$G2704),AllocFactorMatrix,(I$4+1),FALSE)*$E2711</f>
        <v>-140841.85591897136</v>
      </c>
      <c r="J2704" s="47">
        <f t="shared" ca="1" si="3866"/>
        <v>-31.508737533103989</v>
      </c>
      <c r="K2704" s="47">
        <f t="shared" ca="1" si="3866"/>
        <v>-55.169552748340877</v>
      </c>
      <c r="L2704" s="47">
        <f t="shared" ca="1" si="3866"/>
        <v>-32825.655532630684</v>
      </c>
      <c r="M2704" s="47">
        <f t="shared" ca="1" si="3866"/>
        <v>-456.76857895929794</v>
      </c>
      <c r="N2704" s="47">
        <f t="shared" ca="1" si="3866"/>
        <v>-63.615853365195321</v>
      </c>
      <c r="O2704" s="47">
        <f t="shared" ca="1" si="3812"/>
        <v>-33346.039964955184</v>
      </c>
      <c r="P2704" s="47">
        <f ca="1">VLOOKUP(CONCATENATE($F2704," ",$G2704),AllocFactorMatrix,(P$4+1),FALSE)*$E2711</f>
        <v>-19524.46056555308</v>
      </c>
      <c r="Q2704" s="47">
        <f ca="1">VLOOKUP(CONCATENATE($F2704," ",$G2704),AllocFactorMatrix,(Q$4+1),FALSE)*$E2711</f>
        <v>-3503.8397519249534</v>
      </c>
      <c r="R2704" s="47">
        <f ca="1">VLOOKUP(CONCATENATE($F2704," ",$G2704),AllocFactorMatrix,(R$4+1),FALSE)*$E2711</f>
        <v>-710.54294565373891</v>
      </c>
      <c r="S2704" s="47">
        <f ca="1">VLOOKUP(CONCATENATE($F2704," ",$G2704),AllocFactorMatrix,(S$4+1),FALSE)*$E2711</f>
        <v>-26.982547038070134</v>
      </c>
      <c r="T2704" s="47">
        <f ca="1">SUBTOTAL(9,P2704:S2704)</f>
        <v>-23765.825810169841</v>
      </c>
      <c r="U2704" s="47">
        <f ca="1">VLOOKUP(CONCATENATE($F2704," ",$G2704),AllocFactorMatrix,(U$4+1),FALSE)*$E2711</f>
        <v>-926.00299402240967</v>
      </c>
      <c r="V2704" s="47">
        <f ca="1">VLOOKUP(CONCATENATE($F2704," ",$G2704),AllocFactorMatrix,(V$4+1),FALSE)*$E2711</f>
        <v>-12501.575139369957</v>
      </c>
      <c r="W2704" s="47">
        <f ca="1">VLOOKUP(CONCATENATE($F2704," ",$G2704),AllocFactorMatrix,(W$4+1),FALSE)*$E2711</f>
        <v>-47813.50640283589</v>
      </c>
      <c r="X2704" s="47">
        <f ca="1">VLOOKUP(CONCATENATE($F2704," ",$G2704),AllocFactorMatrix,(X$4+1),FALSE)*$E2711</f>
        <v>-8661.8601403321481</v>
      </c>
      <c r="Y2704" s="47">
        <f ca="1">SUBTOTAL(9,U2704:X2704)</f>
        <v>-69902.944676560408</v>
      </c>
      <c r="Z2704" s="47">
        <f ca="1">VLOOKUP(CONCATENATE($F2704," ",$G2704),AllocFactorMatrix,(Z$4+1),FALSE)*$E2711</f>
        <v>-5366.6722376593671</v>
      </c>
      <c r="AA2704" s="47">
        <f ca="1">VLOOKUP(CONCATENATE($F2704," ",$G2704),AllocFactorMatrix,(AA$4+1),FALSE)*$E2711</f>
        <v>-107.18620952746723</v>
      </c>
      <c r="AB2704" s="47">
        <f t="shared" ca="1" si="3813"/>
        <v>-5473.8584471868344</v>
      </c>
      <c r="AC2704" s="47">
        <f ca="1">VLOOKUP(CONCATENATE($F2704," ",$G2704),AllocFactorMatrix,(AC$4+1),FALSE)*$E2711</f>
        <v>-70.795089036081961</v>
      </c>
      <c r="AD2704" s="47">
        <f ca="1">VLOOKUP(CONCATENATE($F2704," ",$G2704),AllocFactorMatrix,(AD$4+1),FALSE)*$E2711</f>
        <v>-314.51209358098714</v>
      </c>
      <c r="AE2704" s="47">
        <f ca="1">VLOOKUP(CONCATENATE($F2704," ",$G2704),AllocFactorMatrix,(AE$4+1),FALSE)*$E2711</f>
        <v>-64.527583836633525</v>
      </c>
    </row>
    <row r="2705" spans="1:31" s="44" customFormat="1" hidden="1" outlineLevel="1">
      <c r="A2705" s="49"/>
      <c r="B2705" s="97"/>
      <c r="C2705" s="48"/>
      <c r="D2705" s="48"/>
      <c r="F2705" s="167" t="str">
        <f>F2711</f>
        <v>RB_GUP</v>
      </c>
      <c r="G2705" s="48" t="str">
        <f>$G$9</f>
        <v>BULKTRAN</v>
      </c>
      <c r="H2705" s="46">
        <f t="shared" ca="1" si="3845"/>
        <v>-148724.71869254624</v>
      </c>
      <c r="I2705" s="47">
        <f t="shared" ref="I2705:N2705" ca="1" si="3867">VLOOKUP(CONCATENATE($F2705," ",$G2705),AllocFactorMatrix,(I$4+1),FALSE)*$E2711</f>
        <v>-76484.799208577839</v>
      </c>
      <c r="J2705" s="47">
        <f t="shared" ca="1" si="3867"/>
        <v>-17.110960714133984</v>
      </c>
      <c r="K2705" s="47">
        <f t="shared" ca="1" si="3867"/>
        <v>-29.960072145112317</v>
      </c>
      <c r="L2705" s="47">
        <f t="shared" ca="1" si="3867"/>
        <v>-17826.118918424549</v>
      </c>
      <c r="M2705" s="47">
        <f t="shared" ca="1" si="3867"/>
        <v>-248.05021787407077</v>
      </c>
      <c r="N2705" s="47">
        <f t="shared" ca="1" si="3867"/>
        <v>-34.546873437386267</v>
      </c>
      <c r="O2705" s="47">
        <f t="shared" ca="1" si="3812"/>
        <v>-18108.716009736007</v>
      </c>
      <c r="P2705" s="47">
        <f ca="1">VLOOKUP(CONCATENATE($F2705," ",$G2705),AllocFactorMatrix,(P$4+1),FALSE)*$E2711</f>
        <v>-10602.845555168326</v>
      </c>
      <c r="Q2705" s="47">
        <f ca="1">VLOOKUP(CONCATENATE($F2705," ",$G2705),AllocFactorMatrix,(Q$4+1),FALSE)*$E2711</f>
        <v>-1902.7758341894655</v>
      </c>
      <c r="R2705" s="47">
        <f ca="1">VLOOKUP(CONCATENATE($F2705," ",$G2705),AllocFactorMatrix,(R$4+1),FALSE)*$E2711</f>
        <v>-385.86352169814955</v>
      </c>
      <c r="S2705" s="47">
        <f ca="1">VLOOKUP(CONCATENATE($F2705," ",$G2705),AllocFactorMatrix,(S$4+1),FALSE)*$E2711</f>
        <v>-14.652992740525322</v>
      </c>
      <c r="T2705" s="47">
        <f t="shared" ref="T2705:T2711" ca="1" si="3868">SUBTOTAL(9,P2705:S2705)</f>
        <v>-12906.137903796465</v>
      </c>
      <c r="U2705" s="47">
        <f ca="1">VLOOKUP(CONCATENATE($F2705," ",$G2705),AllocFactorMatrix,(U$4+1),FALSE)*$E2711</f>
        <v>-502.87006374790167</v>
      </c>
      <c r="V2705" s="47">
        <f ca="1">VLOOKUP(CONCATENATE($F2705," ",$G2705),AllocFactorMatrix,(V$4+1),FALSE)*$E2711</f>
        <v>-6789.0362427186828</v>
      </c>
      <c r="W2705" s="47">
        <f ca="1">VLOOKUP(CONCATENATE($F2705," ",$G2705),AllocFactorMatrix,(W$4+1),FALSE)*$E2711</f>
        <v>-25965.338306695492</v>
      </c>
      <c r="X2705" s="47">
        <f ca="1">VLOOKUP(CONCATENATE($F2705," ",$G2705),AllocFactorMatrix,(X$4+1),FALSE)*$E2711</f>
        <v>-4703.8618547261667</v>
      </c>
      <c r="Y2705" s="47">
        <f t="shared" ref="Y2705:Y2711" ca="1" si="3869">SUBTOTAL(9,U2705:X2705)</f>
        <v>-37961.106467888239</v>
      </c>
      <c r="Z2705" s="47">
        <f ca="1">VLOOKUP(CONCATENATE($F2705," ",$G2705),AllocFactorMatrix,(Z$4+1),FALSE)*$E2711</f>
        <v>-2914.3953396338034</v>
      </c>
      <c r="AA2705" s="47">
        <f ca="1">VLOOKUP(CONCATENATE($F2705," ",$G2705),AllocFactorMatrix,(AA$4+1),FALSE)*$E2711</f>
        <v>-58.20795004542822</v>
      </c>
      <c r="AB2705" s="47">
        <f t="shared" ca="1" si="3813"/>
        <v>-2972.6032896792317</v>
      </c>
      <c r="AC2705" s="47">
        <f ca="1">VLOOKUP(CONCATENATE($F2705," ",$G2705),AllocFactorMatrix,(AC$4+1),FALSE)*$E2711</f>
        <v>-38.445589448873157</v>
      </c>
      <c r="AD2705" s="47">
        <f ca="1">VLOOKUP(CONCATENATE($F2705," ",$G2705),AllocFactorMatrix,(AD$4+1),FALSE)*$E2711</f>
        <v>-170.79719781632753</v>
      </c>
      <c r="AE2705" s="47">
        <f ca="1">VLOOKUP(CONCATENATE($F2705," ",$G2705),AllocFactorMatrix,(AE$4+1),FALSE)*$E2711</f>
        <v>-35.041992743968052</v>
      </c>
    </row>
    <row r="2706" spans="1:31" s="44" customFormat="1" hidden="1" outlineLevel="1">
      <c r="A2706" s="49"/>
      <c r="B2706" s="97"/>
      <c r="C2706" s="48"/>
      <c r="D2706" s="48"/>
      <c r="F2706" s="167" t="str">
        <f>F2711</f>
        <v>RB_GUP</v>
      </c>
      <c r="G2706" s="48" t="str">
        <f>$G$10</f>
        <v>SUBTRAN</v>
      </c>
      <c r="H2706" s="46">
        <f t="shared" ca="1" si="3845"/>
        <v>-41177.958999145907</v>
      </c>
      <c r="I2706" s="47">
        <f t="shared" ref="I2706:N2706" ca="1" si="3870">VLOOKUP(CONCATENATE($F2706," ",$G2706),AllocFactorMatrix,(I$4+1),FALSE)*$E2711</f>
        <v>-21036.591071303214</v>
      </c>
      <c r="J2706" s="47">
        <f t="shared" ca="1" si="3870"/>
        <v>-3.4254898074373887</v>
      </c>
      <c r="K2706" s="47">
        <f t="shared" ca="1" si="3870"/>
        <v>-6.3754246916970256</v>
      </c>
      <c r="L2706" s="47">
        <f t="shared" ca="1" si="3870"/>
        <v>-4929.953798543771</v>
      </c>
      <c r="M2706" s="47">
        <f t="shared" ca="1" si="3870"/>
        <v>-68.900017816635625</v>
      </c>
      <c r="N2706" s="47">
        <f t="shared" ca="1" si="3870"/>
        <v>-12.47058309799182</v>
      </c>
      <c r="O2706" s="47">
        <f t="shared" ca="1" si="3812"/>
        <v>-5011.3243994583981</v>
      </c>
      <c r="P2706" s="47">
        <f ca="1">VLOOKUP(CONCATENATE($F2706," ",$G2706),AllocFactorMatrix,(P$4+1),FALSE)*$E2711</f>
        <v>-2846.2274180753038</v>
      </c>
      <c r="Q2706" s="47">
        <f ca="1">VLOOKUP(CONCATENATE($F2706," ",$G2706),AllocFactorMatrix,(Q$4+1),FALSE)*$E2711</f>
        <v>-512.20639194725482</v>
      </c>
      <c r="R2706" s="47">
        <f ca="1">VLOOKUP(CONCATENATE($F2706," ",$G2706),AllocFactorMatrix,(R$4+1),FALSE)*$E2711</f>
        <v>-134.45022877437032</v>
      </c>
      <c r="S2706" s="47">
        <f ca="1">VLOOKUP(CONCATENATE($F2706," ",$G2706),AllocFactorMatrix,(S$4+1),FALSE)*$E2711</f>
        <v>0</v>
      </c>
      <c r="T2706" s="47">
        <f t="shared" ca="1" si="3868"/>
        <v>-3492.884038796929</v>
      </c>
      <c r="U2706" s="47">
        <f ca="1">VLOOKUP(CONCATENATE($F2706," ",$G2706),AllocFactorMatrix,(U$4+1),FALSE)*$E2711</f>
        <v>-128.48055805482852</v>
      </c>
      <c r="V2706" s="47">
        <f ca="1">VLOOKUP(CONCATENATE($F2706," ",$G2706),AllocFactorMatrix,(V$4+1),FALSE)*$E2711</f>
        <v>-1802.7068144829655</v>
      </c>
      <c r="W2706" s="47">
        <f ca="1">VLOOKUP(CONCATENATE($F2706," ",$G2706),AllocFactorMatrix,(W$4+1),FALSE)*$E2711</f>
        <v>-8888.7351801748155</v>
      </c>
      <c r="X2706" s="47">
        <f ca="1">VLOOKUP(CONCATENATE($F2706," ",$G2706),AllocFactorMatrix,(X$4+1),FALSE)*$E2711</f>
        <v>0</v>
      </c>
      <c r="Y2706" s="47">
        <f t="shared" ca="1" si="3869"/>
        <v>-10819.922552712609</v>
      </c>
      <c r="Z2706" s="47">
        <f ca="1">VLOOKUP(CONCATENATE($F2706," ",$G2706),AllocFactorMatrix,(Z$4+1),FALSE)*$E2711</f>
        <v>-781.35799127701205</v>
      </c>
      <c r="AA2706" s="47">
        <f ca="1">VLOOKUP(CONCATENATE($F2706," ",$G2706),AllocFactorMatrix,(AA$4+1),FALSE)*$E2711</f>
        <v>-15.688509754882842</v>
      </c>
      <c r="AB2706" s="47">
        <f t="shared" ca="1" si="3813"/>
        <v>-797.04650103189488</v>
      </c>
      <c r="AC2706" s="47">
        <f ca="1">VLOOKUP(CONCATENATE($F2706," ",$G2706),AllocFactorMatrix,(AC$4+1),FALSE)*$E2711</f>
        <v>-10.389521343720324</v>
      </c>
      <c r="AD2706" s="47">
        <f ca="1">VLOOKUP(CONCATENATE($F2706," ",$G2706),AllocFactorMatrix,(AD$4+1),FALSE)*$E2711</f>
        <v>0</v>
      </c>
      <c r="AE2706" s="47">
        <f ca="1">VLOOKUP(CONCATENATE($F2706," ",$G2706),AllocFactorMatrix,(AE$4+1),FALSE)*$E2711</f>
        <v>0</v>
      </c>
    </row>
    <row r="2707" spans="1:31" s="44" customFormat="1" hidden="1" outlineLevel="1">
      <c r="A2707" s="49"/>
      <c r="B2707" s="97"/>
      <c r="C2707" s="48"/>
      <c r="D2707" s="48"/>
      <c r="F2707" s="167" t="str">
        <f>F2711</f>
        <v>RB_GUP</v>
      </c>
      <c r="G2707" s="48" t="str">
        <f>$G$11</f>
        <v>DISTPRI</v>
      </c>
      <c r="H2707" s="46">
        <f t="shared" ca="1" si="3845"/>
        <v>-164746.51460518749</v>
      </c>
      <c r="I2707" s="47">
        <f t="shared" ref="I2707:N2707" ca="1" si="3871">VLOOKUP(CONCATENATE($F2707," ",$G2707),AllocFactorMatrix,(I$4+1),FALSE)*$E2711</f>
        <v>-107859.47151147715</v>
      </c>
      <c r="J2707" s="47">
        <f t="shared" ca="1" si="3871"/>
        <v>-17.710681633902343</v>
      </c>
      <c r="K2707" s="47">
        <f t="shared" ca="1" si="3871"/>
        <v>-32.76983400037701</v>
      </c>
      <c r="L2707" s="47">
        <f t="shared" ca="1" si="3871"/>
        <v>-25236.253379686368</v>
      </c>
      <c r="M2707" s="47">
        <f t="shared" ca="1" si="3871"/>
        <v>-352.64973306432285</v>
      </c>
      <c r="N2707" s="47">
        <f t="shared" ca="1" si="3871"/>
        <v>0</v>
      </c>
      <c r="O2707" s="47">
        <f t="shared" ca="1" si="3812"/>
        <v>-25588.90311275069</v>
      </c>
      <c r="P2707" s="47">
        <f ca="1">VLOOKUP(CONCATENATE($F2707," ",$G2707),AllocFactorMatrix,(P$4+1),FALSE)*$E2711</f>
        <v>-14635.02619846593</v>
      </c>
      <c r="Q2707" s="47">
        <f ca="1">VLOOKUP(CONCATENATE($F2707," ",$G2707),AllocFactorMatrix,(Q$4+1),FALSE)*$E2711</f>
        <v>-2633.4905419589586</v>
      </c>
      <c r="R2707" s="47">
        <f ca="1">VLOOKUP(CONCATENATE($F2707," ",$G2707),AllocFactorMatrix,(R$4+1),FALSE)*$E2711</f>
        <v>0</v>
      </c>
      <c r="S2707" s="47">
        <f ca="1">VLOOKUP(CONCATENATE($F2707," ",$G2707),AllocFactorMatrix,(S$4+1),FALSE)*$E2711</f>
        <v>0</v>
      </c>
      <c r="T2707" s="47">
        <f t="shared" ca="1" si="3868"/>
        <v>-17268.51674042489</v>
      </c>
      <c r="U2707" s="47">
        <f ca="1">VLOOKUP(CONCATENATE($F2707," ",$G2707),AllocFactorMatrix,(U$4+1),FALSE)*$E2711</f>
        <v>-662.72505690324499</v>
      </c>
      <c r="V2707" s="47">
        <f ca="1">VLOOKUP(CONCATENATE($F2707," ",$G2707),AllocFactorMatrix,(V$4+1),FALSE)*$E2711</f>
        <v>-9164.0711699983058</v>
      </c>
      <c r="W2707" s="47">
        <f ca="1">VLOOKUP(CONCATENATE($F2707," ",$G2707),AllocFactorMatrix,(W$4+1),FALSE)*$E2711</f>
        <v>0</v>
      </c>
      <c r="X2707" s="47">
        <f ca="1">VLOOKUP(CONCATENATE($F2707," ",$G2707),AllocFactorMatrix,(X$4+1),FALSE)*$E2711</f>
        <v>0</v>
      </c>
      <c r="Y2707" s="47">
        <f t="shared" ca="1" si="3869"/>
        <v>-9826.7962269015516</v>
      </c>
      <c r="Z2707" s="47">
        <f ca="1">VLOOKUP(CONCATENATE($F2707," ",$G2707),AllocFactorMatrix,(Z$4+1),FALSE)*$E2711</f>
        <v>-4018.7254926518567</v>
      </c>
      <c r="AA2707" s="47">
        <f ca="1">VLOOKUP(CONCATENATE($F2707," ",$G2707),AllocFactorMatrix,(AA$4+1),FALSE)*$E2711</f>
        <v>-80.662158206403362</v>
      </c>
      <c r="AB2707" s="47">
        <f t="shared" ca="1" si="3813"/>
        <v>-4099.3876508582598</v>
      </c>
      <c r="AC2707" s="47">
        <f ca="1">VLOOKUP(CONCATENATE($F2707," ",$G2707),AllocFactorMatrix,(AC$4+1),FALSE)*$E2711</f>
        <v>-52.958847140711526</v>
      </c>
      <c r="AD2707" s="47">
        <f ca="1">VLOOKUP(CONCATENATE($F2707," ",$G2707),AllocFactorMatrix,(AD$4+1),FALSE)*$E2711</f>
        <v>0</v>
      </c>
      <c r="AE2707" s="47">
        <f ca="1">VLOOKUP(CONCATENATE($F2707," ",$G2707),AllocFactorMatrix,(AE$4+1),FALSE)*$E2711</f>
        <v>0</v>
      </c>
    </row>
    <row r="2708" spans="1:31" s="44" customFormat="1" hidden="1" outlineLevel="1">
      <c r="A2708" s="49"/>
      <c r="B2708" s="97"/>
      <c r="C2708" s="48"/>
      <c r="D2708" s="48"/>
      <c r="F2708" s="167" t="str">
        <f>F2711</f>
        <v>RB_GUP</v>
      </c>
      <c r="G2708" s="48" t="str">
        <f>$G$12</f>
        <v>DISTSEC</v>
      </c>
      <c r="H2708" s="46">
        <f t="shared" ca="1" si="3845"/>
        <v>-78977.259890942543</v>
      </c>
      <c r="I2708" s="47">
        <f t="shared" ref="I2708:N2708" ca="1" si="3872">VLOOKUP(CONCATENATE($F2708," ",$G2708),AllocFactorMatrix,(I$4+1),FALSE)*$E2711</f>
        <v>-58594.900714846553</v>
      </c>
      <c r="J2708" s="47">
        <f t="shared" ca="1" si="3872"/>
        <v>-14.525373873806908</v>
      </c>
      <c r="K2708" s="47">
        <f t="shared" ca="1" si="3872"/>
        <v>-18.814362222371937</v>
      </c>
      <c r="L2708" s="47">
        <f t="shared" ca="1" si="3872"/>
        <v>-11810.787368233126</v>
      </c>
      <c r="M2708" s="47">
        <f t="shared" ca="1" si="3872"/>
        <v>0</v>
      </c>
      <c r="N2708" s="47">
        <f t="shared" ca="1" si="3872"/>
        <v>0</v>
      </c>
      <c r="O2708" s="47">
        <f t="shared" ca="1" si="3812"/>
        <v>-11810.787368233126</v>
      </c>
      <c r="P2708" s="47">
        <f ca="1">VLOOKUP(CONCATENATE($F2708," ",$G2708),AllocFactorMatrix,(P$4+1),FALSE)*$E2711</f>
        <v>-5895.8721299827512</v>
      </c>
      <c r="Q2708" s="47">
        <f ca="1">VLOOKUP(CONCATENATE($F2708," ",$G2708),AllocFactorMatrix,(Q$4+1),FALSE)*$E2711</f>
        <v>0</v>
      </c>
      <c r="R2708" s="47">
        <f ca="1">VLOOKUP(CONCATENATE($F2708," ",$G2708),AllocFactorMatrix,(R$4+1),FALSE)*$E2711</f>
        <v>0</v>
      </c>
      <c r="S2708" s="47">
        <f ca="1">VLOOKUP(CONCATENATE($F2708," ",$G2708),AllocFactorMatrix,(S$4+1),FALSE)*$E2711</f>
        <v>0</v>
      </c>
      <c r="T2708" s="47">
        <f t="shared" ca="1" si="3868"/>
        <v>-5895.8721299827512</v>
      </c>
      <c r="U2708" s="47">
        <f ca="1">VLOOKUP(CONCATENATE($F2708," ",$G2708),AllocFactorMatrix,(U$4+1),FALSE)*$E2711</f>
        <v>-220.79712018412783</v>
      </c>
      <c r="V2708" s="47">
        <f ca="1">VLOOKUP(CONCATENATE($F2708," ",$G2708),AllocFactorMatrix,(V$4+1),FALSE)*$E2711</f>
        <v>0</v>
      </c>
      <c r="W2708" s="47">
        <f ca="1">VLOOKUP(CONCATENATE($F2708," ",$G2708),AllocFactorMatrix,(W$4+1),FALSE)*$E2711</f>
        <v>0</v>
      </c>
      <c r="X2708" s="47">
        <f ca="1">VLOOKUP(CONCATENATE($F2708," ",$G2708),AllocFactorMatrix,(X$4+1),FALSE)*$E2711</f>
        <v>0</v>
      </c>
      <c r="Y2708" s="47">
        <f t="shared" ca="1" si="3869"/>
        <v>-220.79712018412783</v>
      </c>
      <c r="Z2708" s="47">
        <f ca="1">VLOOKUP(CONCATENATE($F2708," ",$G2708),AllocFactorMatrix,(Z$4+1),FALSE)*$E2711</f>
        <v>-1668.6452136370542</v>
      </c>
      <c r="AA2708" s="47">
        <f ca="1">VLOOKUP(CONCATENATE($F2708," ",$G2708),AllocFactorMatrix,(AA$4+1),FALSE)*$E2711</f>
        <v>0</v>
      </c>
      <c r="AB2708" s="47">
        <f t="shared" ca="1" si="3813"/>
        <v>-1668.6452136370542</v>
      </c>
      <c r="AC2708" s="47">
        <f ca="1">VLOOKUP(CONCATENATE($F2708," ",$G2708),AllocFactorMatrix,(AC$4+1),FALSE)*$E2711</f>
        <v>-19.729346403399148</v>
      </c>
      <c r="AD2708" s="47">
        <f ca="1">VLOOKUP(CONCATENATE($F2708," ",$G2708),AllocFactorMatrix,(AD$4+1),FALSE)*$E2711</f>
        <v>-607.26356364549429</v>
      </c>
      <c r="AE2708" s="47">
        <f ca="1">VLOOKUP(CONCATENATE($F2708," ",$G2708),AllocFactorMatrix,(AE$4+1),FALSE)*$E2711</f>
        <v>-125.92469791386934</v>
      </c>
    </row>
    <row r="2709" spans="1:31" s="44" customFormat="1" hidden="1" outlineLevel="1">
      <c r="A2709" s="49"/>
      <c r="B2709" s="97"/>
      <c r="C2709" s="48"/>
      <c r="D2709" s="48"/>
      <c r="F2709" s="167" t="str">
        <f>F2711</f>
        <v>RB_GUP</v>
      </c>
      <c r="G2709" s="48" t="str">
        <f>$G$13</f>
        <v>ENERGY</v>
      </c>
      <c r="H2709" s="46">
        <f t="shared" ca="1" si="3845"/>
        <v>-5113.0366121552834</v>
      </c>
      <c r="I2709" s="47">
        <f t="shared" ref="I2709:N2709" ca="1" si="3873">VLOOKUP(CONCATENATE($F2709," ",$G2709),AllocFactorMatrix,(I$4+1),FALSE)*$E2711</f>
        <v>-2000.3406043101961</v>
      </c>
      <c r="J2709" s="47">
        <f t="shared" ca="1" si="3873"/>
        <v>-0.3201092243678203</v>
      </c>
      <c r="K2709" s="47">
        <f t="shared" ca="1" si="3873"/>
        <v>-0.92300311928654066</v>
      </c>
      <c r="L2709" s="47">
        <f t="shared" ca="1" si="3873"/>
        <v>-576.80578324995088</v>
      </c>
      <c r="M2709" s="47">
        <f t="shared" ca="1" si="3873"/>
        <v>-8.044724294511898</v>
      </c>
      <c r="N2709" s="47">
        <f t="shared" ca="1" si="3873"/>
        <v>-1.1246456383776429</v>
      </c>
      <c r="O2709" s="47">
        <f t="shared" ca="1" si="3812"/>
        <v>-585.97515318284036</v>
      </c>
      <c r="P2709" s="47">
        <f ca="1">VLOOKUP(CONCATENATE($F2709," ",$G2709),AllocFactorMatrix,(P$4+1),FALSE)*$E2711</f>
        <v>-373.94756543127232</v>
      </c>
      <c r="Q2709" s="47">
        <f ca="1">VLOOKUP(CONCATENATE($F2709," ",$G2709),AllocFactorMatrix,(Q$4+1),FALSE)*$E2711</f>
        <v>-66.786433884570812</v>
      </c>
      <c r="R2709" s="47">
        <f ca="1">VLOOKUP(CONCATENATE($F2709," ",$G2709),AllocFactorMatrix,(R$4+1),FALSE)*$E2711</f>
        <v>-13.600163761022063</v>
      </c>
      <c r="S2709" s="47">
        <f ca="1">VLOOKUP(CONCATENATE($F2709," ",$G2709),AllocFactorMatrix,(S$4+1),FALSE)*$E2711</f>
        <v>-0.51368278795877875</v>
      </c>
      <c r="T2709" s="47">
        <f t="shared" ca="1" si="3868"/>
        <v>-454.84784586482397</v>
      </c>
      <c r="U2709" s="47">
        <f ca="1">VLOOKUP(CONCATENATE($F2709," ",$G2709),AllocFactorMatrix,(U$4+1),FALSE)*$E2711</f>
        <v>-19.612128792614453</v>
      </c>
      <c r="V2709" s="47">
        <f ca="1">VLOOKUP(CONCATENATE($F2709," ",$G2709),AllocFactorMatrix,(V$4+1),FALSE)*$E2711</f>
        <v>-310.07148515819557</v>
      </c>
      <c r="W2709" s="47">
        <f ca="1">VLOOKUP(CONCATENATE($F2709," ",$G2709),AllocFactorMatrix,(W$4+1),FALSE)*$E2711</f>
        <v>-1333.5669918764968</v>
      </c>
      <c r="X2709" s="47">
        <f ca="1">VLOOKUP(CONCATENATE($F2709," ",$G2709),AllocFactorMatrix,(X$4+1),FALSE)*$E2711</f>
        <v>-250.85787993384906</v>
      </c>
      <c r="Y2709" s="47">
        <f t="shared" ca="1" si="3869"/>
        <v>-1914.1084857611559</v>
      </c>
      <c r="Z2709" s="47">
        <f ca="1">VLOOKUP(CONCATENATE($F2709," ",$G2709),AllocFactorMatrix,(Z$4+1),FALSE)*$E2711</f>
        <v>-102.86911387055621</v>
      </c>
      <c r="AA2709" s="47">
        <f ca="1">VLOOKUP(CONCATENATE($F2709," ",$G2709),AllocFactorMatrix,(AA$4+1),FALSE)*$E2711</f>
        <v>-2.0640482498084074</v>
      </c>
      <c r="AB2709" s="47">
        <f t="shared" ca="1" si="3813"/>
        <v>-104.93316212036461</v>
      </c>
      <c r="AC2709" s="47">
        <f ca="1">VLOOKUP(CONCATENATE($F2709," ",$G2709),AllocFactorMatrix,(AC$4+1),FALSE)*$E2711</f>
        <v>-1.8411398898031357</v>
      </c>
      <c r="AD2709" s="47">
        <f ca="1">VLOOKUP(CONCATENATE($F2709," ",$G2709),AllocFactorMatrix,(AD$4+1),FALSE)*$E2711</f>
        <v>-41.240902976465613</v>
      </c>
      <c r="AE2709" s="47">
        <f ca="1">VLOOKUP(CONCATENATE($F2709," ",$G2709),AllocFactorMatrix,(AE$4+1),FALSE)*$E2711</f>
        <v>-8.5062057059781431</v>
      </c>
    </row>
    <row r="2710" spans="1:31" s="44" customFormat="1" hidden="1" outlineLevel="1">
      <c r="A2710" s="49"/>
      <c r="B2710" s="97"/>
      <c r="C2710" s="48"/>
      <c r="D2710" s="48"/>
      <c r="F2710" s="167" t="str">
        <f>F2711</f>
        <v>RB_GUP</v>
      </c>
      <c r="G2710" s="48" t="str">
        <f>$G$14</f>
        <v>CUSTOMER</v>
      </c>
      <c r="H2710" s="46">
        <f t="shared" ca="1" si="3845"/>
        <v>-37221.473325443891</v>
      </c>
      <c r="I2710" s="47">
        <f t="shared" ref="I2710:N2710" ca="1" si="3874">VLOOKUP(CONCATENATE($F2710," ",$G2710),AllocFactorMatrix,(I$4+1),FALSE)*$E2711</f>
        <v>-18432.305871514778</v>
      </c>
      <c r="J2710" s="47">
        <f t="shared" ca="1" si="3874"/>
        <v>-3.7195043168765434</v>
      </c>
      <c r="K2710" s="47">
        <f t="shared" ca="1" si="3874"/>
        <v>-1.9713164384967321</v>
      </c>
      <c r="L2710" s="47">
        <f t="shared" ca="1" si="3874"/>
        <v>-5874.4620133983753</v>
      </c>
      <c r="M2710" s="47">
        <f t="shared" ca="1" si="3874"/>
        <v>-375.06129476495812</v>
      </c>
      <c r="N2710" s="47">
        <f t="shared" ca="1" si="3874"/>
        <v>-63.080318979095829</v>
      </c>
      <c r="O2710" s="47">
        <f t="shared" ca="1" si="3812"/>
        <v>-6312.6036271424291</v>
      </c>
      <c r="P2710" s="47">
        <f ca="1">VLOOKUP(CONCATENATE($F2710," ",$G2710),AllocFactorMatrix,(P$4+1),FALSE)*$E2711</f>
        <v>-457.49641995121982</v>
      </c>
      <c r="Q2710" s="47">
        <f ca="1">VLOOKUP(CONCATENATE($F2710," ",$G2710),AllocFactorMatrix,(Q$4+1),FALSE)*$E2711</f>
        <v>-132.41692608594448</v>
      </c>
      <c r="R2710" s="47">
        <f ca="1">VLOOKUP(CONCATENATE($F2710," ",$G2710),AllocFactorMatrix,(R$4+1),FALSE)*$E2711</f>
        <v>-155.11156333346977</v>
      </c>
      <c r="S2710" s="47">
        <f ca="1">VLOOKUP(CONCATENATE($F2710," ",$G2710),AllocFactorMatrix,(S$4+1),FALSE)*$E2711</f>
        <v>-19.380810871563373</v>
      </c>
      <c r="T2710" s="47">
        <f t="shared" ca="1" si="3868"/>
        <v>-764.4057202421975</v>
      </c>
      <c r="U2710" s="47">
        <f ca="1">VLOOKUP(CONCATENATE($F2710," ",$G2710),AllocFactorMatrix,(U$4+1),FALSE)*$E2711</f>
        <v>-3.0332201323167136</v>
      </c>
      <c r="V2710" s="47">
        <f ca="1">VLOOKUP(CONCATENATE($F2710," ",$G2710),AllocFactorMatrix,(V$4+1),FALSE)*$E2711</f>
        <v>-93.985796241647904</v>
      </c>
      <c r="W2710" s="47">
        <f ca="1">VLOOKUP(CONCATENATE($F2710," ",$G2710),AllocFactorMatrix,(W$4+1),FALSE)*$E2711</f>
        <v>-260.72871219039934</v>
      </c>
      <c r="X2710" s="47">
        <f ca="1">VLOOKUP(CONCATENATE($F2710," ",$G2710),AllocFactorMatrix,(X$4+1),FALSE)*$E2711</f>
        <v>-77.525947736582353</v>
      </c>
      <c r="Y2710" s="47">
        <f t="shared" ca="1" si="3869"/>
        <v>-435.27367630094631</v>
      </c>
      <c r="Z2710" s="47">
        <f ca="1">VLOOKUP(CONCATENATE($F2710," ",$G2710),AllocFactorMatrix,(Z$4+1),FALSE)*$E2711</f>
        <v>-92.574774876910581</v>
      </c>
      <c r="AA2710" s="47">
        <f ca="1">VLOOKUP(CONCATENATE($F2710," ",$G2710),AllocFactorMatrix,(AA$4+1),FALSE)*$E2711</f>
        <v>-1.733453272097836</v>
      </c>
      <c r="AB2710" s="47">
        <f t="shared" ca="1" si="3813"/>
        <v>-94.308228149008414</v>
      </c>
      <c r="AC2710" s="47">
        <f ca="1">VLOOKUP(CONCATENATE($F2710," ",$G2710),AllocFactorMatrix,(AC$4+1),FALSE)*$E2711</f>
        <v>-8.9555442137816001</v>
      </c>
      <c r="AD2710" s="47">
        <f ca="1">VLOOKUP(CONCATENATE($F2710," ",$G2710),AllocFactorMatrix,(AD$4+1),FALSE)*$E2711</f>
        <v>-9841.6243045143947</v>
      </c>
      <c r="AE2710" s="47">
        <f ca="1">VLOOKUP(CONCATENATE($F2710," ",$G2710),AllocFactorMatrix,(AE$4+1),FALSE)*$E2711</f>
        <v>-1326.3055326109725</v>
      </c>
    </row>
    <row r="2711" spans="1:31" s="44" customFormat="1" collapsed="1">
      <c r="A2711" s="49"/>
      <c r="B2711" s="97"/>
      <c r="C2711" s="48"/>
      <c r="D2711" s="48" t="s">
        <v>432</v>
      </c>
      <c r="E2711" s="54">
        <v>-749828</v>
      </c>
      <c r="F2711" s="87" t="s">
        <v>71</v>
      </c>
      <c r="G2711" s="48" t="str">
        <f>$G$15</f>
        <v>TOTAL</v>
      </c>
      <c r="H2711" s="46">
        <f t="shared" ca="1" si="3845"/>
        <v>-749827.99999999988</v>
      </c>
      <c r="I2711" s="47">
        <f t="shared" ref="I2711:N2711" ca="1" si="3875">VLOOKUP(CONCATENATE($F2711," ",$G2711),AllocFactorMatrix,(I$4+1),FALSE)*$E2711</f>
        <v>-425250.26490100106</v>
      </c>
      <c r="J2711" s="47">
        <f t="shared" ca="1" si="3875"/>
        <v>-88.320857103628967</v>
      </c>
      <c r="K2711" s="47">
        <f t="shared" ca="1" si="3875"/>
        <v>-145.98356536568241</v>
      </c>
      <c r="L2711" s="47">
        <f t="shared" ca="1" si="3875"/>
        <v>-99080.036794166837</v>
      </c>
      <c r="M2711" s="47">
        <f t="shared" ca="1" si="3875"/>
        <v>-1509.4745667737973</v>
      </c>
      <c r="N2711" s="47">
        <f t="shared" ca="1" si="3875"/>
        <v>-174.83827451804689</v>
      </c>
      <c r="O2711" s="47">
        <f t="shared" ca="1" si="3812"/>
        <v>-100764.34963545868</v>
      </c>
      <c r="P2711" s="47">
        <f ca="1">VLOOKUP(CONCATENATE($F2711," ",$G2711),AllocFactorMatrix,(P$4+1),FALSE)*$E2711</f>
        <v>-54335.875852627876</v>
      </c>
      <c r="Q2711" s="47">
        <f ca="1">VLOOKUP(CONCATENATE($F2711," ",$G2711),AllocFactorMatrix,(Q$4+1),FALSE)*$E2711</f>
        <v>-8751.5158799911478</v>
      </c>
      <c r="R2711" s="47">
        <f ca="1">VLOOKUP(CONCATENATE($F2711," ",$G2711),AllocFactorMatrix,(R$4+1),FALSE)*$E2711</f>
        <v>-1399.5684232207504</v>
      </c>
      <c r="S2711" s="47">
        <f ca="1">VLOOKUP(CONCATENATE($F2711," ",$G2711),AllocFactorMatrix,(S$4+1),FALSE)*$E2711</f>
        <v>-61.530033438117606</v>
      </c>
      <c r="T2711" s="47">
        <f t="shared" ca="1" si="3868"/>
        <v>-64548.490189277894</v>
      </c>
      <c r="U2711" s="47">
        <f ca="1">VLOOKUP(CONCATENATE($F2711," ",$G2711),AllocFactorMatrix,(U$4+1),FALSE)*$E2711</f>
        <v>-2463.5211418374438</v>
      </c>
      <c r="V2711" s="47">
        <f ca="1">VLOOKUP(CONCATENATE($F2711," ",$G2711),AllocFactorMatrix,(V$4+1),FALSE)*$E2711</f>
        <v>-30661.446647969758</v>
      </c>
      <c r="W2711" s="47">
        <f ca="1">VLOOKUP(CONCATENATE($F2711," ",$G2711),AllocFactorMatrix,(W$4+1),FALSE)*$E2711</f>
        <v>-84261.875593773089</v>
      </c>
      <c r="X2711" s="47">
        <f ca="1">VLOOKUP(CONCATENATE($F2711," ",$G2711),AllocFactorMatrix,(X$4+1),FALSE)*$E2711</f>
        <v>-13694.105822728749</v>
      </c>
      <c r="Y2711" s="47">
        <f t="shared" ca="1" si="3869"/>
        <v>-131080.94920630904</v>
      </c>
      <c r="Z2711" s="47">
        <f ca="1">VLOOKUP(CONCATENATE($F2711," ",$G2711),AllocFactorMatrix,(Z$4+1),FALSE)*$E2711</f>
        <v>-14945.240163606559</v>
      </c>
      <c r="AA2711" s="47">
        <f ca="1">VLOOKUP(CONCATENATE($F2711," ",$G2711),AllocFactorMatrix,(AA$4+1),FALSE)*$E2711</f>
        <v>-265.54232905608785</v>
      </c>
      <c r="AB2711" s="47">
        <f t="shared" ca="1" si="3813"/>
        <v>-15210.782492662647</v>
      </c>
      <c r="AC2711" s="47">
        <f ca="1">VLOOKUP(CONCATENATE($F2711," ",$G2711),AllocFactorMatrix,(AC$4+1),FALSE)*$E2711</f>
        <v>-203.11507747637083</v>
      </c>
      <c r="AD2711" s="47">
        <f ca="1">VLOOKUP(CONCATENATE($F2711," ",$G2711),AllocFactorMatrix,(AD$4+1),FALSE)*$E2711</f>
        <v>-10975.438062533669</v>
      </c>
      <c r="AE2711" s="47">
        <f ca="1">VLOOKUP(CONCATENATE($F2711," ",$G2711),AllocFactorMatrix,(AE$4+1),FALSE)*$E2711</f>
        <v>-1560.3060128114216</v>
      </c>
    </row>
    <row r="2712" spans="1:31" hidden="1" outlineLevel="1">
      <c r="E2712" s="44"/>
      <c r="F2712" s="167" t="str">
        <f>F2719</f>
        <v>REV</v>
      </c>
      <c r="G2712" s="48" t="str">
        <f>$G$8</f>
        <v>PRODUCTION</v>
      </c>
      <c r="H2712" s="4">
        <f t="shared" ca="1" si="3845"/>
        <v>-97934.002497694222</v>
      </c>
      <c r="I2712" s="5">
        <f t="shared" ref="I2712:N2712" ca="1" si="3876">VLOOKUP(CONCATENATE($F2712," ",$G2712),AllocFactorMatrix,(I$4+1),FALSE)*$E2719</f>
        <v>-46987.112702215003</v>
      </c>
      <c r="J2712" s="47">
        <f t="shared" ca="1" si="3876"/>
        <v>-18.611274849680758</v>
      </c>
      <c r="K2712" s="47">
        <f t="shared" ca="1" si="3876"/>
        <v>-37.916046509686204</v>
      </c>
      <c r="L2712" s="5">
        <f t="shared" ca="1" si="3876"/>
        <v>-13713.289055688709</v>
      </c>
      <c r="M2712" s="5">
        <f t="shared" ca="1" si="3876"/>
        <v>-169.00768299802448</v>
      </c>
      <c r="N2712" s="5">
        <f t="shared" ca="1" si="3876"/>
        <v>-31.408316920525351</v>
      </c>
      <c r="O2712" s="5">
        <f t="shared" ref="O2712:O2719" ca="1" si="3877">SUBTOTAL(9,L2712:N2712)</f>
        <v>-13913.705055607259</v>
      </c>
      <c r="P2712" s="5">
        <f ca="1">VLOOKUP(CONCATENATE($F2712," ",$G2712),AllocFactorMatrix,(P$4+1),FALSE)*$E2719</f>
        <v>-7583.3227413304048</v>
      </c>
      <c r="Q2712" s="5">
        <f ca="1">VLOOKUP(CONCATENATE($F2712," ",$G2712),AllocFactorMatrix,(Q$4+1),FALSE)*$E2719</f>
        <v>-1420.4777529478449</v>
      </c>
      <c r="R2712" s="5">
        <f ca="1">VLOOKUP(CONCATENATE($F2712," ",$G2712),AllocFactorMatrix,(R$4+1),FALSE)*$E2719</f>
        <v>-261.60845976621846</v>
      </c>
      <c r="S2712" s="5">
        <f ca="1">VLOOKUP(CONCATENATE($F2712," ",$G2712),AllocFactorMatrix,(S$4+1),FALSE)*$E2719</f>
        <v>-8.2725010220294024</v>
      </c>
      <c r="T2712" s="5">
        <f ca="1">SUBTOTAL(9,P2712:S2712)</f>
        <v>-9273.6814550664985</v>
      </c>
      <c r="U2712" s="5">
        <f ca="1">VLOOKUP(CONCATENATE($F2712," ",$G2712),AllocFactorMatrix,(U$4+1),FALSE)*$E2719</f>
        <v>-365.31294949450512</v>
      </c>
      <c r="V2712" s="5">
        <f ca="1">VLOOKUP(CONCATENATE($F2712," ",$G2712),AllocFactorMatrix,(V$4+1),FALSE)*$E2719</f>
        <v>-5066.4935423183151</v>
      </c>
      <c r="W2712" s="5">
        <f ca="1">VLOOKUP(CONCATENATE($F2712," ",$G2712),AllocFactorMatrix,(W$4+1),FALSE)*$E2719</f>
        <v>-16329.111667611987</v>
      </c>
      <c r="X2712" s="5">
        <f ca="1">VLOOKUP(CONCATENATE($F2712," ",$G2712),AllocFactorMatrix,(X$4+1),FALSE)*$E2719</f>
        <v>-3432.7817562957148</v>
      </c>
      <c r="Y2712" s="5">
        <f ca="1">SUBTOTAL(9,U2712:X2712)</f>
        <v>-25193.699915720521</v>
      </c>
      <c r="Z2712" s="5">
        <f ca="1">VLOOKUP(CONCATENATE($F2712," ",$G2712),AllocFactorMatrix,(Z$4+1),FALSE)*$E2719</f>
        <v>-2235.8426533685274</v>
      </c>
      <c r="AA2712" s="5">
        <f ca="1">VLOOKUP(CONCATENATE($F2712," ",$G2712),AllocFactorMatrix,(AA$4+1),FALSE)*$E2719</f>
        <v>-41.758682135182809</v>
      </c>
      <c r="AB2712" s="5">
        <f t="shared" ref="AB2712:AB2719" ca="1" si="3878">SUBTOTAL(9,Z2712:AA2712)</f>
        <v>-2277.6013355037103</v>
      </c>
      <c r="AC2712" s="5">
        <f ca="1">VLOOKUP(CONCATENATE($F2712," ",$G2712),AllocFactorMatrix,(AC$4+1),FALSE)*$E2719</f>
        <v>-31.763043154016099</v>
      </c>
      <c r="AD2712" s="5">
        <f ca="1">VLOOKUP(CONCATENATE($F2712," ",$G2712),AllocFactorMatrix,(AD$4+1),FALSE)*$E2719</f>
        <v>-164.20736336293879</v>
      </c>
      <c r="AE2712" s="5">
        <f ca="1">VLOOKUP(CONCATENATE($F2712," ",$G2712),AllocFactorMatrix,(AE$4+1),FALSE)*$E2719</f>
        <v>-35.704305704999577</v>
      </c>
    </row>
    <row r="2713" spans="1:31" hidden="1" outlineLevel="1">
      <c r="E2713" s="44"/>
      <c r="F2713" s="167" t="str">
        <f>F2719</f>
        <v>REV</v>
      </c>
      <c r="G2713" s="48" t="str">
        <f>$G$9</f>
        <v>BULKTRAN</v>
      </c>
      <c r="H2713" s="4">
        <f t="shared" ca="1" si="3845"/>
        <v>-16887.144212883406</v>
      </c>
      <c r="I2713" s="5">
        <f t="shared" ref="I2713:N2713" ca="1" si="3879">VLOOKUP(CONCATENATE($F2713," ",$G2713),AllocFactorMatrix,(I$4+1),FALSE)*$E2719</f>
        <v>-3775.618300043589</v>
      </c>
      <c r="J2713" s="47">
        <f t="shared" ca="1" si="3879"/>
        <v>12.783315942215559</v>
      </c>
      <c r="K2713" s="47">
        <f t="shared" ca="1" si="3879"/>
        <v>36.325234590861022</v>
      </c>
      <c r="L2713" s="5">
        <f t="shared" ca="1" si="3879"/>
        <v>-2631.0087467491394</v>
      </c>
      <c r="M2713" s="5">
        <f t="shared" ca="1" si="3879"/>
        <v>-26.660430307822729</v>
      </c>
      <c r="N2713" s="5">
        <f t="shared" ca="1" si="3879"/>
        <v>3.2444469970919605</v>
      </c>
      <c r="O2713" s="5">
        <f t="shared" ca="1" si="3877"/>
        <v>-2654.4247300598704</v>
      </c>
      <c r="P2713" s="5">
        <f ca="1">VLOOKUP(CONCATENATE($F2713," ",$G2713),AllocFactorMatrix,(P$4+1),FALSE)*$E2719</f>
        <v>-1452.4232639723682</v>
      </c>
      <c r="Q2713" s="5">
        <f ca="1">VLOOKUP(CONCATENATE($F2713," ",$G2713),AllocFactorMatrix,(Q$4+1),FALSE)*$E2719</f>
        <v>-437.56505653892287</v>
      </c>
      <c r="R2713" s="5">
        <f ca="1">VLOOKUP(CONCATENATE($F2713," ",$G2713),AllocFactorMatrix,(R$4+1),FALSE)*$E2719</f>
        <v>-67.300223555527609</v>
      </c>
      <c r="S2713" s="5">
        <f ca="1">VLOOKUP(CONCATENATE($F2713," ",$G2713),AllocFactorMatrix,(S$4+1),FALSE)*$E2719</f>
        <v>0.58588608090294236</v>
      </c>
      <c r="T2713" s="5">
        <f t="shared" ref="T2713:T2719" ca="1" si="3880">SUBTOTAL(9,P2713:S2713)</f>
        <v>-1956.7026579859155</v>
      </c>
      <c r="U2713" s="5">
        <f ca="1">VLOOKUP(CONCATENATE($F2713," ",$G2713),AllocFactorMatrix,(U$4+1),FALSE)*$E2719</f>
        <v>-54.290634921656206</v>
      </c>
      <c r="V2713" s="5">
        <f ca="1">VLOOKUP(CONCATENATE($F2713," ",$G2713),AllocFactorMatrix,(V$4+1),FALSE)*$E2719</f>
        <v>-1609.2223246075571</v>
      </c>
      <c r="W2713" s="5">
        <f ca="1">VLOOKUP(CONCATENATE($F2713," ",$G2713),AllocFactorMatrix,(W$4+1),FALSE)*$E2719</f>
        <v>-5121.4639503512699</v>
      </c>
      <c r="X2713" s="5">
        <f ca="1">VLOOKUP(CONCATENATE($F2713," ",$G2713),AllocFactorMatrix,(X$4+1),FALSE)*$E2719</f>
        <v>-1256.2764758426954</v>
      </c>
      <c r="Y2713" s="5">
        <f t="shared" ref="Y2713:Y2719" ca="1" si="3881">SUBTOTAL(9,U2713:X2713)</f>
        <v>-8041.2533857231783</v>
      </c>
      <c r="Z2713" s="5">
        <f ca="1">VLOOKUP(CONCATENATE($F2713," ",$G2713),AllocFactorMatrix,(Z$4+1),FALSE)*$E2719</f>
        <v>-442.9433969813449</v>
      </c>
      <c r="AA2713" s="5">
        <f ca="1">VLOOKUP(CONCATENATE($F2713," ",$G2713),AllocFactorMatrix,(AA$4+1),FALSE)*$E2719</f>
        <v>-6.6771449119853408</v>
      </c>
      <c r="AB2713" s="5">
        <f t="shared" ca="1" si="3878"/>
        <v>-449.62054189333026</v>
      </c>
      <c r="AC2713" s="5">
        <f ca="1">VLOOKUP(CONCATENATE($F2713," ",$G2713),AllocFactorMatrix,(AC$4+1),FALSE)*$E2719</f>
        <v>-6.7225483111616064</v>
      </c>
      <c r="AD2713" s="5">
        <f ca="1">VLOOKUP(CONCATENATE($F2713," ",$G2713),AllocFactorMatrix,(AD$4+1),FALSE)*$E2719</f>
        <v>-42.324393604465129</v>
      </c>
      <c r="AE2713" s="5">
        <f ca="1">VLOOKUP(CONCATENATE($F2713," ",$G2713),AllocFactorMatrix,(AE$4+1),FALSE)*$E2719</f>
        <v>-9.5862057949739086</v>
      </c>
    </row>
    <row r="2714" spans="1:31" hidden="1" outlineLevel="1">
      <c r="E2714" s="44"/>
      <c r="F2714" s="167" t="str">
        <f>F2719</f>
        <v>REV</v>
      </c>
      <c r="G2714" s="48" t="str">
        <f>$G$10</f>
        <v>SUBTRAN</v>
      </c>
      <c r="H2714" s="4">
        <f t="shared" ca="1" si="3845"/>
        <v>-4675.7597160588884</v>
      </c>
      <c r="I2714" s="5">
        <f t="shared" ref="I2714:N2714" ca="1" si="3882">VLOOKUP(CONCATENATE($F2714," ",$G2714),AllocFactorMatrix,(I$4+1),FALSE)*$E2719</f>
        <v>-1129.6286996776998</v>
      </c>
      <c r="J2714" s="47">
        <f t="shared" ca="1" si="3882"/>
        <v>2.4170242046203008</v>
      </c>
      <c r="K2714" s="47">
        <f t="shared" ca="1" si="3882"/>
        <v>7.3226605814641212</v>
      </c>
      <c r="L2714" s="5">
        <f t="shared" ca="1" si="3882"/>
        <v>-727.58533185907402</v>
      </c>
      <c r="M2714" s="5">
        <f t="shared" ca="1" si="3882"/>
        <v>-7.5169331654339775</v>
      </c>
      <c r="N2714" s="5">
        <f t="shared" ca="1" si="3882"/>
        <v>0.84688365023603251</v>
      </c>
      <c r="O2714" s="5">
        <f t="shared" ca="1" si="3877"/>
        <v>-734.25538137427202</v>
      </c>
      <c r="P2714" s="5">
        <f ca="1">VLOOKUP(CONCATENATE($F2714," ",$G2714),AllocFactorMatrix,(P$4+1),FALSE)*$E2719</f>
        <v>-391.26449218406668</v>
      </c>
      <c r="Q2714" s="5">
        <f ca="1">VLOOKUP(CONCATENATE($F2714," ",$G2714),AllocFactorMatrix,(Q$4+1),FALSE)*$E2719</f>
        <v>-115.87405479899923</v>
      </c>
      <c r="R2714" s="5">
        <f ca="1">VLOOKUP(CONCATENATE($F2714," ",$G2714),AllocFactorMatrix,(R$4+1),FALSE)*$E2719</f>
        <v>-23.276630561038168</v>
      </c>
      <c r="S2714" s="5">
        <f ca="1">VLOOKUP(CONCATENATE($F2714," ",$G2714),AllocFactorMatrix,(S$4+1),FALSE)*$E2719</f>
        <v>0</v>
      </c>
      <c r="T2714" s="5">
        <f t="shared" ca="1" si="3880"/>
        <v>-530.41517754410404</v>
      </c>
      <c r="U2714" s="5">
        <f ca="1">VLOOKUP(CONCATENATE($F2714," ",$G2714),AllocFactorMatrix,(U$4+1),FALSE)*$E2719</f>
        <v>-14.097993024156262</v>
      </c>
      <c r="V2714" s="5">
        <f ca="1">VLOOKUP(CONCATENATE($F2714," ",$G2714),AllocFactorMatrix,(V$4+1),FALSE)*$E2719</f>
        <v>-420.11073271236108</v>
      </c>
      <c r="W2714" s="5">
        <f ca="1">VLOOKUP(CONCATENATE($F2714," ",$G2714),AllocFactorMatrix,(W$4+1),FALSE)*$E2719</f>
        <v>-1734.714717689541</v>
      </c>
      <c r="X2714" s="5">
        <f ca="1">VLOOKUP(CONCATENATE($F2714," ",$G2714),AllocFactorMatrix,(X$4+1),FALSE)*$E2719</f>
        <v>-7.3083075898854163E-155</v>
      </c>
      <c r="Y2714" s="5">
        <f t="shared" ca="1" si="3881"/>
        <v>-2168.9234434260584</v>
      </c>
      <c r="Z2714" s="5">
        <f ca="1">VLOOKUP(CONCATENATE($F2714," ",$G2714),AllocFactorMatrix,(Z$4+1),FALSE)*$E2719</f>
        <v>-118.6488063662493</v>
      </c>
      <c r="AA2714" s="5">
        <f ca="1">VLOOKUP(CONCATENATE($F2714," ",$G2714),AllocFactorMatrix,(AA$4+1),FALSE)*$E2719</f>
        <v>-1.8228136689877845</v>
      </c>
      <c r="AB2714" s="5">
        <f t="shared" ca="1" si="3878"/>
        <v>-120.47162003523709</v>
      </c>
      <c r="AC2714" s="5">
        <f ca="1">VLOOKUP(CONCATENATE($F2714," ",$G2714),AllocFactorMatrix,(AC$4+1),FALSE)*$E2719</f>
        <v>-1.8050787876008232</v>
      </c>
      <c r="AD2714" s="5">
        <f ca="1">VLOOKUP(CONCATENATE($F2714," ",$G2714),AllocFactorMatrix,(AD$4+1),FALSE)*$E2719</f>
        <v>0</v>
      </c>
      <c r="AE2714" s="5">
        <f ca="1">VLOOKUP(CONCATENATE($F2714," ",$G2714),AllocFactorMatrix,(AE$4+1),FALSE)*$E2719</f>
        <v>0</v>
      </c>
    </row>
    <row r="2715" spans="1:31" hidden="1" outlineLevel="1">
      <c r="E2715" s="44"/>
      <c r="F2715" s="167" t="str">
        <f>F2719</f>
        <v>REV</v>
      </c>
      <c r="G2715" s="48" t="str">
        <f>$G$11</f>
        <v>DISTPRI</v>
      </c>
      <c r="H2715" s="4">
        <f t="shared" ca="1" si="3845"/>
        <v>-31452.645870466375</v>
      </c>
      <c r="I2715" s="5">
        <f t="shared" ref="I2715:N2715" ca="1" si="3883">VLOOKUP(CONCATENATE($F2715," ",$G2715),AllocFactorMatrix,(I$4+1),FALSE)*$E2719</f>
        <v>-17112.783180573846</v>
      </c>
      <c r="J2715" s="47">
        <f t="shared" ca="1" si="3883"/>
        <v>1.9679694880115686</v>
      </c>
      <c r="K2715" s="47">
        <f t="shared" ca="1" si="3883"/>
        <v>10.074321285104848</v>
      </c>
      <c r="L2715" s="5">
        <f t="shared" ca="1" si="3883"/>
        <v>-6291.9212605052398</v>
      </c>
      <c r="M2715" s="5">
        <f t="shared" ca="1" si="3883"/>
        <v>-72.710867242079303</v>
      </c>
      <c r="N2715" s="5">
        <f t="shared" ca="1" si="3883"/>
        <v>0</v>
      </c>
      <c r="O2715" s="5">
        <f t="shared" ca="1" si="3877"/>
        <v>-6364.6321277473189</v>
      </c>
      <c r="P2715" s="5">
        <f ca="1">VLOOKUP(CONCATENATE($F2715," ",$G2715),AllocFactorMatrix,(P$4+1),FALSE)*$E2719</f>
        <v>-3371.3110094491599</v>
      </c>
      <c r="Q2715" s="5">
        <f ca="1">VLOOKUP(CONCATENATE($F2715," ",$G2715),AllocFactorMatrix,(Q$4+1),FALSE)*$E2719</f>
        <v>-758.46145274775802</v>
      </c>
      <c r="R2715" s="5">
        <f ca="1">VLOOKUP(CONCATENATE($F2715," ",$G2715),AllocFactorMatrix,(R$4+1),FALSE)*$E2719</f>
        <v>0</v>
      </c>
      <c r="S2715" s="5">
        <f ca="1">VLOOKUP(CONCATENATE($F2715," ",$G2715),AllocFactorMatrix,(S$4+1),FALSE)*$E2719</f>
        <v>0</v>
      </c>
      <c r="T2715" s="5">
        <f t="shared" ca="1" si="3880"/>
        <v>-4129.7724621969182</v>
      </c>
      <c r="U2715" s="5">
        <f ca="1">VLOOKUP(CONCATENATE($F2715," ",$G2715),AllocFactorMatrix,(U$4+1),FALSE)*$E2719</f>
        <v>-144.19812352145934</v>
      </c>
      <c r="V2715" s="5">
        <f ca="1">VLOOKUP(CONCATENATE($F2715," ",$G2715),AllocFactorMatrix,(V$4+1),FALSE)*$E2719</f>
        <v>-2671.4744352260559</v>
      </c>
      <c r="W2715" s="5">
        <f ca="1">VLOOKUP(CONCATENATE($F2715," ",$G2715),AllocFactorMatrix,(W$4+1),FALSE)*$E2719</f>
        <v>1.1235204380799252E-82</v>
      </c>
      <c r="X2715" s="5">
        <f ca="1">VLOOKUP(CONCATENATE($F2715," ",$G2715),AllocFactorMatrix,(X$4+1),FALSE)*$E2719</f>
        <v>-1.13726012562265E-154</v>
      </c>
      <c r="Y2715" s="5">
        <f t="shared" ca="1" si="3881"/>
        <v>-2815.6725587475153</v>
      </c>
      <c r="Z2715" s="5">
        <f ca="1">VLOOKUP(CONCATENATE($F2715," ",$G2715),AllocFactorMatrix,(Z$4+1),FALSE)*$E2719</f>
        <v>-1009.4466717798632</v>
      </c>
      <c r="AA2715" s="5">
        <f ca="1">VLOOKUP(CONCATENATE($F2715," ",$G2715),AllocFactorMatrix,(AA$4+1),FALSE)*$E2719</f>
        <v>-17.662649250032281</v>
      </c>
      <c r="AB2715" s="5">
        <f t="shared" ca="1" si="3878"/>
        <v>-1027.1093210298955</v>
      </c>
      <c r="AC2715" s="5">
        <f ca="1">VLOOKUP(CONCATENATE($F2715," ",$G2715),AllocFactorMatrix,(AC$4+1),FALSE)*$E2719</f>
        <v>-14.71851094401582</v>
      </c>
      <c r="AD2715" s="5">
        <f ca="1">VLOOKUP(CONCATENATE($F2715," ",$G2715),AllocFactorMatrix,(AD$4+1),FALSE)*$E2719</f>
        <v>0</v>
      </c>
      <c r="AE2715" s="5">
        <f ca="1">VLOOKUP(CONCATENATE($F2715," ",$G2715),AllocFactorMatrix,(AE$4+1),FALSE)*$E2719</f>
        <v>0</v>
      </c>
    </row>
    <row r="2716" spans="1:31" hidden="1" outlineLevel="1">
      <c r="E2716" s="44"/>
      <c r="F2716" s="167" t="str">
        <f>F2719</f>
        <v>REV</v>
      </c>
      <c r="G2716" s="48" t="str">
        <f>$G$12</f>
        <v>DISTSEC</v>
      </c>
      <c r="H2716" s="4">
        <f t="shared" ca="1" si="3845"/>
        <v>-12968.40295213012</v>
      </c>
      <c r="I2716" s="5">
        <f t="shared" ref="I2716:N2716" ca="1" si="3884">VLOOKUP(CONCATENATE($F2716," ",$G2716),AllocFactorMatrix,(I$4+1),FALSE)*$E2719</f>
        <v>-8291.6021500135739</v>
      </c>
      <c r="J2716" s="47">
        <f t="shared" ca="1" si="3884"/>
        <v>3.1206545270062094</v>
      </c>
      <c r="K2716" s="47">
        <f t="shared" ca="1" si="3884"/>
        <v>10.866444810053439</v>
      </c>
      <c r="L2716" s="5">
        <f t="shared" ca="1" si="3884"/>
        <v>-2741.1132973775534</v>
      </c>
      <c r="M2716" s="5">
        <f t="shared" ca="1" si="3884"/>
        <v>0</v>
      </c>
      <c r="N2716" s="5">
        <f t="shared" ca="1" si="3884"/>
        <v>0</v>
      </c>
      <c r="O2716" s="5">
        <f t="shared" ca="1" si="3877"/>
        <v>-2741.1132973775534</v>
      </c>
      <c r="P2716" s="5">
        <f ca="1">VLOOKUP(CONCATENATE($F2716," ",$G2716),AllocFactorMatrix,(P$4+1),FALSE)*$E2719</f>
        <v>-1262.6707067457039</v>
      </c>
      <c r="Q2716" s="5">
        <f ca="1">VLOOKUP(CONCATENATE($F2716," ",$G2716),AllocFactorMatrix,(Q$4+1),FALSE)*$E2719</f>
        <v>0</v>
      </c>
      <c r="R2716" s="5">
        <f ca="1">VLOOKUP(CONCATENATE($F2716," ",$G2716),AllocFactorMatrix,(R$4+1),FALSE)*$E2719</f>
        <v>0</v>
      </c>
      <c r="S2716" s="5">
        <f ca="1">VLOOKUP(CONCATENATE($F2716," ",$G2716),AllocFactorMatrix,(S$4+1),FALSE)*$E2719</f>
        <v>0</v>
      </c>
      <c r="T2716" s="5">
        <f t="shared" ca="1" si="3880"/>
        <v>-1262.6707067457039</v>
      </c>
      <c r="U2716" s="5">
        <f ca="1">VLOOKUP(CONCATENATE($F2716," ",$G2716),AllocFactorMatrix,(U$4+1),FALSE)*$E2719</f>
        <v>-44.124666186913309</v>
      </c>
      <c r="V2716" s="5">
        <f ca="1">VLOOKUP(CONCATENATE($F2716," ",$G2716),AllocFactorMatrix,(V$4+1),FALSE)*$E2719</f>
        <v>-1.2482053348180442E-125</v>
      </c>
      <c r="W2716" s="5">
        <f ca="1">VLOOKUP(CONCATENATE($F2716," ",$G2716),AllocFactorMatrix,(W$4+1),FALSE)*$E2719</f>
        <v>4.2624507528829229E-84</v>
      </c>
      <c r="X2716" s="5">
        <f ca="1">VLOOKUP(CONCATENATE($F2716," ",$G2716),AllocFactorMatrix,(X$4+1),FALSE)*$E2719</f>
        <v>0</v>
      </c>
      <c r="Y2716" s="5">
        <f t="shared" ca="1" si="3881"/>
        <v>-44.124666186913309</v>
      </c>
      <c r="Z2716" s="5">
        <f ca="1">VLOOKUP(CONCATENATE($F2716," ",$G2716),AllocFactorMatrix,(Z$4+1),FALSE)*$E2719</f>
        <v>-390.81228536884902</v>
      </c>
      <c r="AA2716" s="5">
        <f ca="1">VLOOKUP(CONCATENATE($F2716," ",$G2716),AllocFactorMatrix,(AA$4+1),FALSE)*$E2719</f>
        <v>0</v>
      </c>
      <c r="AB2716" s="5">
        <f t="shared" ca="1" si="3878"/>
        <v>-390.81228536884902</v>
      </c>
      <c r="AC2716" s="5">
        <f ca="1">VLOOKUP(CONCATENATE($F2716," ",$G2716),AllocFactorMatrix,(AC$4+1),FALSE)*$E2719</f>
        <v>-5.1355821943876094</v>
      </c>
      <c r="AD2716" s="5">
        <f ca="1">VLOOKUP(CONCATENATE($F2716," ",$G2716),AllocFactorMatrix,(AD$4+1),FALSE)*$E2719</f>
        <v>-201.66965741281311</v>
      </c>
      <c r="AE2716" s="5">
        <f ca="1">VLOOKUP(CONCATENATE($F2716," ",$G2716),AllocFactorMatrix,(AE$4+1),FALSE)*$E2719</f>
        <v>-45.261706167189921</v>
      </c>
    </row>
    <row r="2717" spans="1:31" hidden="1" outlineLevel="1">
      <c r="E2717" s="44"/>
      <c r="F2717" s="167" t="str">
        <f>F2719</f>
        <v>REV</v>
      </c>
      <c r="G2717" s="48" t="str">
        <f>$G$13</f>
        <v>ENERGY</v>
      </c>
      <c r="H2717" s="4">
        <f t="shared" ca="1" si="3845"/>
        <v>-84984.842265949861</v>
      </c>
      <c r="I2717" s="5">
        <f t="shared" ref="I2717:N2717" ca="1" si="3885">VLOOKUP(CONCATENATE($F2717," ",$G2717),AllocFactorMatrix,(I$4+1),FALSE)*$E2719</f>
        <v>-37601.898254374079</v>
      </c>
      <c r="J2717" s="47">
        <f t="shared" ca="1" si="3885"/>
        <v>-22.101644451250461</v>
      </c>
      <c r="K2717" s="47">
        <f t="shared" ca="1" si="3885"/>
        <v>-79.749165305291427</v>
      </c>
      <c r="L2717" s="5">
        <f t="shared" ca="1" si="3885"/>
        <v>-10598.686985116719</v>
      </c>
      <c r="M2717" s="5">
        <f t="shared" ca="1" si="3885"/>
        <v>-144.73430261757468</v>
      </c>
      <c r="N2717" s="5">
        <f t="shared" ca="1" si="3885"/>
        <v>-35.426510429330712</v>
      </c>
      <c r="O2717" s="5">
        <f t="shared" ca="1" si="3877"/>
        <v>-10778.847798163624</v>
      </c>
      <c r="P2717" s="5">
        <f ca="1">VLOOKUP(CONCATENATE($F2717," ",$G2717),AllocFactorMatrix,(P$4+1),FALSE)*$E2719</f>
        <v>-6567.8248157321586</v>
      </c>
      <c r="Q2717" s="5">
        <f ca="1">VLOOKUP(CONCATENATE($F2717," ",$G2717),AllocFactorMatrix,(Q$4+1),FALSE)*$E2719</f>
        <v>-964.68445250462139</v>
      </c>
      <c r="R2717" s="5">
        <f ca="1">VLOOKUP(CONCATENATE($F2717," ",$G2717),AllocFactorMatrix,(R$4+1),FALSE)*$E2719</f>
        <v>-207.50769640670919</v>
      </c>
      <c r="S2717" s="5">
        <f ca="1">VLOOKUP(CONCATENATE($F2717," ",$G2717),AllocFactorMatrix,(S$4+1),FALSE)*$E2719</f>
        <v>-10.864930245214881</v>
      </c>
      <c r="T2717" s="5">
        <f t="shared" ca="1" si="3880"/>
        <v>-7750.8818948887047</v>
      </c>
      <c r="U2717" s="5">
        <f ca="1">VLOOKUP(CONCATENATE($F2717," ",$G2717),AllocFactorMatrix,(U$4+1),FALSE)*$E2719</f>
        <v>-372.71826735554509</v>
      </c>
      <c r="V2717" s="5">
        <f ca="1">VLOOKUP(CONCATENATE($F2717," ",$G2717),AllocFactorMatrix,(V$4+1),FALSE)*$E2719</f>
        <v>-4406.0044529659817</v>
      </c>
      <c r="W2717" s="5">
        <f ca="1">VLOOKUP(CONCATENATE($F2717," ",$G2717),AllocFactorMatrix,(W$4+1),FALSE)*$E2719</f>
        <v>-17882.079533941018</v>
      </c>
      <c r="X2717" s="5">
        <f ca="1">VLOOKUP(CONCATENATE($F2717," ",$G2717),AllocFactorMatrix,(X$4+1),FALSE)*$E2719</f>
        <v>-3219.4778403302157</v>
      </c>
      <c r="Y2717" s="5">
        <f t="shared" ca="1" si="3881"/>
        <v>-25880.280094592759</v>
      </c>
      <c r="Z2717" s="5">
        <f ca="1">VLOOKUP(CONCATENATE($F2717," ",$G2717),AllocFactorMatrix,(Z$4+1),FALSE)*$E2719</f>
        <v>-1866.3654847904859</v>
      </c>
      <c r="AA2717" s="5">
        <f ca="1">VLOOKUP(CONCATENATE($F2717," ",$G2717),AllocFactorMatrix,(AA$4+1),FALSE)*$E2719</f>
        <v>-38.23088186110828</v>
      </c>
      <c r="AB2717" s="5">
        <f t="shared" ca="1" si="3878"/>
        <v>-1904.5963666515941</v>
      </c>
      <c r="AC2717" s="5">
        <f ca="1">VLOOKUP(CONCATENATE($F2717," ",$G2717),AllocFactorMatrix,(AC$4+1),FALSE)*$E2719</f>
        <v>-34.196211317520032</v>
      </c>
      <c r="AD2717" s="5">
        <f ca="1">VLOOKUP(CONCATENATE($F2717," ",$G2717),AllocFactorMatrix,(AD$4+1),FALSE)*$E2719</f>
        <v>-770.74948006967406</v>
      </c>
      <c r="AE2717" s="5">
        <f ca="1">VLOOKUP(CONCATENATE($F2717," ",$G2717),AllocFactorMatrix,(AE$4+1),FALSE)*$E2719</f>
        <v>-161.54135613546171</v>
      </c>
    </row>
    <row r="2718" spans="1:31" hidden="1" outlineLevel="1">
      <c r="E2718" s="44"/>
      <c r="F2718" s="167" t="str">
        <f>F2719</f>
        <v>REV</v>
      </c>
      <c r="G2718" s="48" t="str">
        <f>$G$14</f>
        <v>CUSTOMER</v>
      </c>
      <c r="H2718" s="4">
        <f t="shared" ca="1" si="3845"/>
        <v>-11556.202484817086</v>
      </c>
      <c r="I2718" s="5">
        <f t="shared" ref="I2718:N2718" ca="1" si="3886">VLOOKUP(CONCATENATE($F2718," ",$G2718),AllocFactorMatrix,(I$4+1),FALSE)*$E2719</f>
        <v>-5869.8474253870445</v>
      </c>
      <c r="J2718" s="47">
        <f t="shared" ca="1" si="3886"/>
        <v>-1.5833175839005595</v>
      </c>
      <c r="K2718" s="47">
        <f t="shared" ca="1" si="3886"/>
        <v>-8.7476224136679246</v>
      </c>
      <c r="L2718" s="5">
        <f t="shared" ca="1" si="3886"/>
        <v>-1958.8002996998748</v>
      </c>
      <c r="M2718" s="5">
        <f t="shared" ca="1" si="3886"/>
        <v>-87.551413911826756</v>
      </c>
      <c r="N2718" s="5">
        <f t="shared" ca="1" si="3886"/>
        <v>-13.328759472356268</v>
      </c>
      <c r="O2718" s="5">
        <f t="shared" ca="1" si="3877"/>
        <v>-2059.6804730840577</v>
      </c>
      <c r="P2718" s="5">
        <f ca="1">VLOOKUP(CONCATENATE($F2718," ",$G2718),AllocFactorMatrix,(P$4+1),FALSE)*$E2719</f>
        <v>-122.25235463492336</v>
      </c>
      <c r="Q2718" s="5">
        <f ca="1">VLOOKUP(CONCATENATE($F2718," ",$G2718),AllocFactorMatrix,(Q$4+1),FALSE)*$E2719</f>
        <v>-41.259261664942876</v>
      </c>
      <c r="R2718" s="5">
        <f ca="1">VLOOKUP(CONCATENATE($F2718," ",$G2718),AllocFactorMatrix,(R$4+1),FALSE)*$E2719</f>
        <v>-40.323707122113511</v>
      </c>
      <c r="S2718" s="5">
        <f ca="1">VLOOKUP(CONCATENATE($F2718," ",$G2718),AllocFactorMatrix,(S$4+1),FALSE)*$E2719</f>
        <v>-2.5257456323627396</v>
      </c>
      <c r="T2718" s="5">
        <f t="shared" ca="1" si="3880"/>
        <v>-206.36106905434249</v>
      </c>
      <c r="U2718" s="5">
        <f ca="1">VLOOKUP(CONCATENATE($F2718," ",$G2718),AllocFactorMatrix,(U$4+1),FALSE)*$E2719</f>
        <v>-0.81055684437683839</v>
      </c>
      <c r="V2718" s="5">
        <f ca="1">VLOOKUP(CONCATENATE($F2718," ",$G2718),AllocFactorMatrix,(V$4+1),FALSE)*$E2719</f>
        <v>-29.660955002147286</v>
      </c>
      <c r="W2718" s="5">
        <f ca="1">VLOOKUP(CONCATENATE($F2718," ",$G2718),AllocFactorMatrix,(W$4+1),FALSE)*$E2719</f>
        <v>-66.637891511845112</v>
      </c>
      <c r="X2718" s="5">
        <f ca="1">VLOOKUP(CONCATENATE($F2718," ",$G2718),AllocFactorMatrix,(X$4+1),FALSE)*$E2719</f>
        <v>-24.491144065602125</v>
      </c>
      <c r="Y2718" s="5">
        <f t="shared" ca="1" si="3881"/>
        <v>-121.60054742397136</v>
      </c>
      <c r="Z2718" s="5">
        <f ca="1">VLOOKUP(CONCATENATE($F2718," ",$G2718),AllocFactorMatrix,(Z$4+1),FALSE)*$E2719</f>
        <v>-27.211722467905243</v>
      </c>
      <c r="AA2718" s="5">
        <f ca="1">VLOOKUP(CONCATENATE($F2718," ",$G2718),AllocFactorMatrix,(AA$4+1),FALSE)*$E2719</f>
        <v>-0.44358449390038979</v>
      </c>
      <c r="AB2718" s="5">
        <f t="shared" ca="1" si="3878"/>
        <v>-27.655306961805632</v>
      </c>
      <c r="AC2718" s="5">
        <f ca="1">VLOOKUP(CONCATENATE($F2718," ",$G2718),AllocFactorMatrix,(AC$4+1),FALSE)*$E2719</f>
        <v>-2.7953301141053748</v>
      </c>
      <c r="AD2718" s="5">
        <f ca="1">VLOOKUP(CONCATENATE($F2718," ",$G2718),AllocFactorMatrix,(AD$4+1),FALSE)*$E2719</f>
        <v>-2779.9801654904163</v>
      </c>
      <c r="AE2718" s="5">
        <f ca="1">VLOOKUP(CONCATENATE($F2718," ",$G2718),AllocFactorMatrix,(AE$4+1),FALSE)*$E2719</f>
        <v>-477.95122730378347</v>
      </c>
    </row>
    <row r="2719" spans="1:31" collapsed="1">
      <c r="D2719" s="48" t="s">
        <v>237</v>
      </c>
      <c r="E2719" s="36">
        <v>-260459</v>
      </c>
      <c r="F2719" s="50" t="s">
        <v>228</v>
      </c>
      <c r="G2719" s="48" t="str">
        <f>$G$15</f>
        <v>TOTAL</v>
      </c>
      <c r="H2719" s="4">
        <f t="shared" ca="1" si="3845"/>
        <v>-260458.99999999997</v>
      </c>
      <c r="I2719" s="5">
        <f t="shared" ref="I2719:N2719" ca="1" si="3887">VLOOKUP(CONCATENATE($F2719," ",$G2719),AllocFactorMatrix,(I$4+1),FALSE)*$E2719</f>
        <v>-120768.49071228484</v>
      </c>
      <c r="J2719" s="47">
        <f t="shared" ca="1" si="3887"/>
        <v>-22.007272722978154</v>
      </c>
      <c r="K2719" s="47">
        <f t="shared" ca="1" si="3887"/>
        <v>-61.824172961162191</v>
      </c>
      <c r="L2719" s="5">
        <f t="shared" ca="1" si="3887"/>
        <v>-38662.404976996309</v>
      </c>
      <c r="M2719" s="5">
        <f t="shared" ca="1" si="3887"/>
        <v>-508.18163024276191</v>
      </c>
      <c r="N2719" s="5">
        <f t="shared" ca="1" si="3887"/>
        <v>-76.072256174884259</v>
      </c>
      <c r="O2719" s="5">
        <f t="shared" ca="1" si="3877"/>
        <v>-39246.658863413955</v>
      </c>
      <c r="P2719" s="5">
        <f ca="1">VLOOKUP(CONCATENATE($F2719," ",$G2719),AllocFactorMatrix,(P$4+1),FALSE)*$E2719</f>
        <v>-20751.069384048784</v>
      </c>
      <c r="Q2719" s="5">
        <f ca="1">VLOOKUP(CONCATENATE($F2719," ",$G2719),AllocFactorMatrix,(Q$4+1),FALSE)*$E2719</f>
        <v>-3738.322031203089</v>
      </c>
      <c r="R2719" s="5">
        <f ca="1">VLOOKUP(CONCATENATE($F2719," ",$G2719),AllocFactorMatrix,(R$4+1),FALSE)*$E2719</f>
        <v>-600.01671741160681</v>
      </c>
      <c r="S2719" s="5">
        <f ca="1">VLOOKUP(CONCATENATE($F2719," ",$G2719),AllocFactorMatrix,(S$4+1),FALSE)*$E2719</f>
        <v>-21.077290818704071</v>
      </c>
      <c r="T2719" s="5">
        <f t="shared" ca="1" si="3880"/>
        <v>-25110.485423482183</v>
      </c>
      <c r="U2719" s="5">
        <f ca="1">VLOOKUP(CONCATENATE($F2719," ",$G2719),AllocFactorMatrix,(U$4+1),FALSE)*$E2719</f>
        <v>-995.55319134861224</v>
      </c>
      <c r="V2719" s="5">
        <f ca="1">VLOOKUP(CONCATENATE($F2719," ",$G2719),AllocFactorMatrix,(V$4+1),FALSE)*$E2719</f>
        <v>-14202.966442832421</v>
      </c>
      <c r="W2719" s="5">
        <f ca="1">VLOOKUP(CONCATENATE($F2719," ",$G2719),AllocFactorMatrix,(W$4+1),FALSE)*$E2719</f>
        <v>-41134.007761105655</v>
      </c>
      <c r="X2719" s="5">
        <f ca="1">VLOOKUP(CONCATENATE($F2719," ",$G2719),AllocFactorMatrix,(X$4+1),FALSE)*$E2719</f>
        <v>-7933.0272165342258</v>
      </c>
      <c r="Y2719" s="5">
        <f t="shared" ca="1" si="3881"/>
        <v>-64265.554611820909</v>
      </c>
      <c r="Z2719" s="5">
        <f ca="1">VLOOKUP(CONCATENATE($F2719," ",$G2719),AllocFactorMatrix,(Z$4+1),FALSE)*$E2719</f>
        <v>-6091.2710211232234</v>
      </c>
      <c r="AA2719" s="5">
        <f ca="1">VLOOKUP(CONCATENATE($F2719," ",$G2719),AllocFactorMatrix,(AA$4+1),FALSE)*$E2719</f>
        <v>-106.59575632119687</v>
      </c>
      <c r="AB2719" s="5">
        <f t="shared" ca="1" si="3878"/>
        <v>-6197.8667774444202</v>
      </c>
      <c r="AC2719" s="5">
        <f ca="1">VLOOKUP(CONCATENATE($F2719," ",$G2719),AllocFactorMatrix,(AC$4+1),FALSE)*$E2719</f>
        <v>-97.136304822807375</v>
      </c>
      <c r="AD2719" s="5">
        <f ca="1">VLOOKUP(CONCATENATE($F2719," ",$G2719),AllocFactorMatrix,(AD$4+1),FALSE)*$E2719</f>
        <v>-3958.9310599403093</v>
      </c>
      <c r="AE2719" s="5">
        <f ca="1">VLOOKUP(CONCATENATE($F2719," ",$G2719),AllocFactorMatrix,(AE$4+1),FALSE)*$E2719</f>
        <v>-730.04480110640861</v>
      </c>
    </row>
    <row r="2720" spans="1:31" hidden="1" outlineLevel="1">
      <c r="E2720" s="44"/>
      <c r="F2720" s="167" t="str">
        <f>F2727</f>
        <v>FUELREV</v>
      </c>
      <c r="G2720" s="48" t="str">
        <f>$G$8</f>
        <v>PRODUCTION</v>
      </c>
      <c r="H2720" s="4">
        <f t="shared" si="3845"/>
        <v>0</v>
      </c>
      <c r="I2720" s="5">
        <f t="shared" ref="I2720:N2720" si="3888">VLOOKUP(CONCATENATE($F2720," ",$G2720),AllocFactorMatrix,(I$4+1),FALSE)*$E2727</f>
        <v>0</v>
      </c>
      <c r="J2720" s="47">
        <f t="shared" si="3888"/>
        <v>0</v>
      </c>
      <c r="K2720" s="47">
        <f t="shared" si="3888"/>
        <v>0</v>
      </c>
      <c r="L2720" s="5">
        <f t="shared" si="3888"/>
        <v>0</v>
      </c>
      <c r="M2720" s="5">
        <f t="shared" si="3888"/>
        <v>0</v>
      </c>
      <c r="N2720" s="5">
        <f t="shared" si="3888"/>
        <v>0</v>
      </c>
      <c r="O2720" s="5">
        <f t="shared" si="3812"/>
        <v>0</v>
      </c>
      <c r="P2720" s="5">
        <f>VLOOKUP(CONCATENATE($F2720," ",$G2720),AllocFactorMatrix,(P$4+1),FALSE)*$E2727</f>
        <v>0</v>
      </c>
      <c r="Q2720" s="5">
        <f>VLOOKUP(CONCATENATE($F2720," ",$G2720),AllocFactorMatrix,(Q$4+1),FALSE)*$E2727</f>
        <v>0</v>
      </c>
      <c r="R2720" s="5">
        <f>VLOOKUP(CONCATENATE($F2720," ",$G2720),AllocFactorMatrix,(R$4+1),FALSE)*$E2727</f>
        <v>0</v>
      </c>
      <c r="S2720" s="5">
        <f>VLOOKUP(CONCATENATE($F2720," ",$G2720),AllocFactorMatrix,(S$4+1),FALSE)*$E2727</f>
        <v>0</v>
      </c>
      <c r="T2720" s="5">
        <f>SUBTOTAL(9,P2720:S2720)</f>
        <v>0</v>
      </c>
      <c r="U2720" s="5">
        <f>VLOOKUP(CONCATENATE($F2720," ",$G2720),AllocFactorMatrix,(U$4+1),FALSE)*$E2727</f>
        <v>0</v>
      </c>
      <c r="V2720" s="5">
        <f>VLOOKUP(CONCATENATE($F2720," ",$G2720),AllocFactorMatrix,(V$4+1),FALSE)*$E2727</f>
        <v>0</v>
      </c>
      <c r="W2720" s="5">
        <f>VLOOKUP(CONCATENATE($F2720," ",$G2720),AllocFactorMatrix,(W$4+1),FALSE)*$E2727</f>
        <v>0</v>
      </c>
      <c r="X2720" s="5">
        <f>VLOOKUP(CONCATENATE($F2720," ",$G2720),AllocFactorMatrix,(X$4+1),FALSE)*$E2727</f>
        <v>0</v>
      </c>
      <c r="Y2720" s="5">
        <f>SUBTOTAL(9,U2720:X2720)</f>
        <v>0</v>
      </c>
      <c r="Z2720" s="5">
        <f>VLOOKUP(CONCATENATE($F2720," ",$G2720),AllocFactorMatrix,(Z$4+1),FALSE)*$E2727</f>
        <v>0</v>
      </c>
      <c r="AA2720" s="5">
        <f>VLOOKUP(CONCATENATE($F2720," ",$G2720),AllocFactorMatrix,(AA$4+1),FALSE)*$E2727</f>
        <v>0</v>
      </c>
      <c r="AB2720" s="5">
        <f t="shared" si="3813"/>
        <v>0</v>
      </c>
      <c r="AC2720" s="5">
        <f>VLOOKUP(CONCATENATE($F2720," ",$G2720),AllocFactorMatrix,(AC$4+1),FALSE)*$E2727</f>
        <v>0</v>
      </c>
      <c r="AD2720" s="5">
        <f>VLOOKUP(CONCATENATE($F2720," ",$G2720),AllocFactorMatrix,(AD$4+1),FALSE)*$E2727</f>
        <v>0</v>
      </c>
      <c r="AE2720" s="5">
        <f>VLOOKUP(CONCATENATE($F2720," ",$G2720),AllocFactorMatrix,(AE$4+1),FALSE)*$E2727</f>
        <v>0</v>
      </c>
    </row>
    <row r="2721" spans="4:31" hidden="1" outlineLevel="1">
      <c r="E2721" s="44"/>
      <c r="F2721" s="167" t="str">
        <f>F2727</f>
        <v>FUELREV</v>
      </c>
      <c r="G2721" s="48" t="str">
        <f>$G$9</f>
        <v>BULKTRAN</v>
      </c>
      <c r="H2721" s="4">
        <f t="shared" si="3845"/>
        <v>0</v>
      </c>
      <c r="I2721" s="5">
        <f t="shared" ref="I2721:N2721" si="3889">VLOOKUP(CONCATENATE($F2721," ",$G2721),AllocFactorMatrix,(I$4+1),FALSE)*$E2727</f>
        <v>0</v>
      </c>
      <c r="J2721" s="47">
        <f t="shared" si="3889"/>
        <v>0</v>
      </c>
      <c r="K2721" s="47">
        <f t="shared" si="3889"/>
        <v>0</v>
      </c>
      <c r="L2721" s="5">
        <f t="shared" si="3889"/>
        <v>0</v>
      </c>
      <c r="M2721" s="5">
        <f t="shared" si="3889"/>
        <v>0</v>
      </c>
      <c r="N2721" s="5">
        <f t="shared" si="3889"/>
        <v>0</v>
      </c>
      <c r="O2721" s="5">
        <f t="shared" si="3812"/>
        <v>0</v>
      </c>
      <c r="P2721" s="5">
        <f>VLOOKUP(CONCATENATE($F2721," ",$G2721),AllocFactorMatrix,(P$4+1),FALSE)*$E2727</f>
        <v>0</v>
      </c>
      <c r="Q2721" s="5">
        <f>VLOOKUP(CONCATENATE($F2721," ",$G2721),AllocFactorMatrix,(Q$4+1),FALSE)*$E2727</f>
        <v>0</v>
      </c>
      <c r="R2721" s="5">
        <f>VLOOKUP(CONCATENATE($F2721," ",$G2721),AllocFactorMatrix,(R$4+1),FALSE)*$E2727</f>
        <v>0</v>
      </c>
      <c r="S2721" s="5">
        <f>VLOOKUP(CONCATENATE($F2721," ",$G2721),AllocFactorMatrix,(S$4+1),FALSE)*$E2727</f>
        <v>0</v>
      </c>
      <c r="T2721" s="5">
        <f t="shared" ref="T2721:T2727" si="3890">SUBTOTAL(9,P2721:S2721)</f>
        <v>0</v>
      </c>
      <c r="U2721" s="5">
        <f>VLOOKUP(CONCATENATE($F2721," ",$G2721),AllocFactorMatrix,(U$4+1),FALSE)*$E2727</f>
        <v>0</v>
      </c>
      <c r="V2721" s="5">
        <f>VLOOKUP(CONCATENATE($F2721," ",$G2721),AllocFactorMatrix,(V$4+1),FALSE)*$E2727</f>
        <v>0</v>
      </c>
      <c r="W2721" s="5">
        <f>VLOOKUP(CONCATENATE($F2721," ",$G2721),AllocFactorMatrix,(W$4+1),FALSE)*$E2727</f>
        <v>0</v>
      </c>
      <c r="X2721" s="5">
        <f>VLOOKUP(CONCATENATE($F2721," ",$G2721),AllocFactorMatrix,(X$4+1),FALSE)*$E2727</f>
        <v>0</v>
      </c>
      <c r="Y2721" s="5">
        <f t="shared" ref="Y2721:Y2727" si="3891">SUBTOTAL(9,U2721:X2721)</f>
        <v>0</v>
      </c>
      <c r="Z2721" s="5">
        <f>VLOOKUP(CONCATENATE($F2721," ",$G2721),AllocFactorMatrix,(Z$4+1),FALSE)*$E2727</f>
        <v>0</v>
      </c>
      <c r="AA2721" s="5">
        <f>VLOOKUP(CONCATENATE($F2721," ",$G2721),AllocFactorMatrix,(AA$4+1),FALSE)*$E2727</f>
        <v>0</v>
      </c>
      <c r="AB2721" s="5">
        <f t="shared" si="3813"/>
        <v>0</v>
      </c>
      <c r="AC2721" s="5">
        <f>VLOOKUP(CONCATENATE($F2721," ",$G2721),AllocFactorMatrix,(AC$4+1),FALSE)*$E2727</f>
        <v>0</v>
      </c>
      <c r="AD2721" s="5">
        <f>VLOOKUP(CONCATENATE($F2721," ",$G2721),AllocFactorMatrix,(AD$4+1),FALSE)*$E2727</f>
        <v>0</v>
      </c>
      <c r="AE2721" s="5">
        <f>VLOOKUP(CONCATENATE($F2721," ",$G2721),AllocFactorMatrix,(AE$4+1),FALSE)*$E2727</f>
        <v>0</v>
      </c>
    </row>
    <row r="2722" spans="4:31" hidden="1" outlineLevel="1">
      <c r="E2722" s="44"/>
      <c r="F2722" s="167" t="str">
        <f>F2727</f>
        <v>FUELREV</v>
      </c>
      <c r="G2722" s="48" t="str">
        <f>$G$10</f>
        <v>SUBTRAN</v>
      </c>
      <c r="H2722" s="4">
        <f t="shared" si="3845"/>
        <v>0</v>
      </c>
      <c r="I2722" s="5">
        <f t="shared" ref="I2722:N2722" si="3892">VLOOKUP(CONCATENATE($F2722," ",$G2722),AllocFactorMatrix,(I$4+1),FALSE)*$E2727</f>
        <v>0</v>
      </c>
      <c r="J2722" s="47">
        <f t="shared" si="3892"/>
        <v>0</v>
      </c>
      <c r="K2722" s="47">
        <f t="shared" si="3892"/>
        <v>0</v>
      </c>
      <c r="L2722" s="5">
        <f t="shared" si="3892"/>
        <v>0</v>
      </c>
      <c r="M2722" s="5">
        <f t="shared" si="3892"/>
        <v>0</v>
      </c>
      <c r="N2722" s="5">
        <f t="shared" si="3892"/>
        <v>0</v>
      </c>
      <c r="O2722" s="5">
        <f t="shared" si="3812"/>
        <v>0</v>
      </c>
      <c r="P2722" s="5">
        <f>VLOOKUP(CONCATENATE($F2722," ",$G2722),AllocFactorMatrix,(P$4+1),FALSE)*$E2727</f>
        <v>0</v>
      </c>
      <c r="Q2722" s="5">
        <f>VLOOKUP(CONCATENATE($F2722," ",$G2722),AllocFactorMatrix,(Q$4+1),FALSE)*$E2727</f>
        <v>0</v>
      </c>
      <c r="R2722" s="5">
        <f>VLOOKUP(CONCATENATE($F2722," ",$G2722),AllocFactorMatrix,(R$4+1),FALSE)*$E2727</f>
        <v>0</v>
      </c>
      <c r="S2722" s="5">
        <f>VLOOKUP(CONCATENATE($F2722," ",$G2722),AllocFactorMatrix,(S$4+1),FALSE)*$E2727</f>
        <v>0</v>
      </c>
      <c r="T2722" s="5">
        <f t="shared" si="3890"/>
        <v>0</v>
      </c>
      <c r="U2722" s="5">
        <f>VLOOKUP(CONCATENATE($F2722," ",$G2722),AllocFactorMatrix,(U$4+1),FALSE)*$E2727</f>
        <v>0</v>
      </c>
      <c r="V2722" s="5">
        <f>VLOOKUP(CONCATENATE($F2722," ",$G2722),AllocFactorMatrix,(V$4+1),FALSE)*$E2727</f>
        <v>0</v>
      </c>
      <c r="W2722" s="5">
        <f>VLOOKUP(CONCATENATE($F2722," ",$G2722),AllocFactorMatrix,(W$4+1),FALSE)*$E2727</f>
        <v>0</v>
      </c>
      <c r="X2722" s="5">
        <f>VLOOKUP(CONCATENATE($F2722," ",$G2722),AllocFactorMatrix,(X$4+1),FALSE)*$E2727</f>
        <v>0</v>
      </c>
      <c r="Y2722" s="5">
        <f t="shared" si="3891"/>
        <v>0</v>
      </c>
      <c r="Z2722" s="5">
        <f>VLOOKUP(CONCATENATE($F2722," ",$G2722),AllocFactorMatrix,(Z$4+1),FALSE)*$E2727</f>
        <v>0</v>
      </c>
      <c r="AA2722" s="5">
        <f>VLOOKUP(CONCATENATE($F2722," ",$G2722),AllocFactorMatrix,(AA$4+1),FALSE)*$E2727</f>
        <v>0</v>
      </c>
      <c r="AB2722" s="5">
        <f t="shared" si="3813"/>
        <v>0</v>
      </c>
      <c r="AC2722" s="5">
        <f>VLOOKUP(CONCATENATE($F2722," ",$G2722),AllocFactorMatrix,(AC$4+1),FALSE)*$E2727</f>
        <v>0</v>
      </c>
      <c r="AD2722" s="5">
        <f>VLOOKUP(CONCATENATE($F2722," ",$G2722),AllocFactorMatrix,(AD$4+1),FALSE)*$E2727</f>
        <v>0</v>
      </c>
      <c r="AE2722" s="5">
        <f>VLOOKUP(CONCATENATE($F2722," ",$G2722),AllocFactorMatrix,(AE$4+1),FALSE)*$E2727</f>
        <v>0</v>
      </c>
    </row>
    <row r="2723" spans="4:31" hidden="1" outlineLevel="1">
      <c r="E2723" s="44"/>
      <c r="F2723" s="167" t="str">
        <f>F2727</f>
        <v>FUELREV</v>
      </c>
      <c r="G2723" s="48" t="str">
        <f>$G$11</f>
        <v>DISTPRI</v>
      </c>
      <c r="H2723" s="4">
        <f t="shared" si="3845"/>
        <v>0</v>
      </c>
      <c r="I2723" s="5">
        <f t="shared" ref="I2723:N2723" si="3893">VLOOKUP(CONCATENATE($F2723," ",$G2723),AllocFactorMatrix,(I$4+1),FALSE)*$E2727</f>
        <v>0</v>
      </c>
      <c r="J2723" s="47">
        <f t="shared" si="3893"/>
        <v>0</v>
      </c>
      <c r="K2723" s="47">
        <f t="shared" si="3893"/>
        <v>0</v>
      </c>
      <c r="L2723" s="5">
        <f t="shared" si="3893"/>
        <v>0</v>
      </c>
      <c r="M2723" s="5">
        <f t="shared" si="3893"/>
        <v>0</v>
      </c>
      <c r="N2723" s="5">
        <f t="shared" si="3893"/>
        <v>0</v>
      </c>
      <c r="O2723" s="5">
        <f t="shared" si="3812"/>
        <v>0</v>
      </c>
      <c r="P2723" s="5">
        <f>VLOOKUP(CONCATENATE($F2723," ",$G2723),AllocFactorMatrix,(P$4+1),FALSE)*$E2727</f>
        <v>0</v>
      </c>
      <c r="Q2723" s="5">
        <f>VLOOKUP(CONCATENATE($F2723," ",$G2723),AllocFactorMatrix,(Q$4+1),FALSE)*$E2727</f>
        <v>0</v>
      </c>
      <c r="R2723" s="5">
        <f>VLOOKUP(CONCATENATE($F2723," ",$G2723),AllocFactorMatrix,(R$4+1),FALSE)*$E2727</f>
        <v>0</v>
      </c>
      <c r="S2723" s="5">
        <f>VLOOKUP(CONCATENATE($F2723," ",$G2723),AllocFactorMatrix,(S$4+1),FALSE)*$E2727</f>
        <v>0</v>
      </c>
      <c r="T2723" s="5">
        <f t="shared" si="3890"/>
        <v>0</v>
      </c>
      <c r="U2723" s="5">
        <f>VLOOKUP(CONCATENATE($F2723," ",$G2723),AllocFactorMatrix,(U$4+1),FALSE)*$E2727</f>
        <v>0</v>
      </c>
      <c r="V2723" s="5">
        <f>VLOOKUP(CONCATENATE($F2723," ",$G2723),AllocFactorMatrix,(V$4+1),FALSE)*$E2727</f>
        <v>0</v>
      </c>
      <c r="W2723" s="5">
        <f>VLOOKUP(CONCATENATE($F2723," ",$G2723),AllocFactorMatrix,(W$4+1),FALSE)*$E2727</f>
        <v>0</v>
      </c>
      <c r="X2723" s="5">
        <f>VLOOKUP(CONCATENATE($F2723," ",$G2723),AllocFactorMatrix,(X$4+1),FALSE)*$E2727</f>
        <v>0</v>
      </c>
      <c r="Y2723" s="5">
        <f t="shared" si="3891"/>
        <v>0</v>
      </c>
      <c r="Z2723" s="5">
        <f>VLOOKUP(CONCATENATE($F2723," ",$G2723),AllocFactorMatrix,(Z$4+1),FALSE)*$E2727</f>
        <v>0</v>
      </c>
      <c r="AA2723" s="5">
        <f>VLOOKUP(CONCATENATE($F2723," ",$G2723),AllocFactorMatrix,(AA$4+1),FALSE)*$E2727</f>
        <v>0</v>
      </c>
      <c r="AB2723" s="5">
        <f t="shared" si="3813"/>
        <v>0</v>
      </c>
      <c r="AC2723" s="5">
        <f>VLOOKUP(CONCATENATE($F2723," ",$G2723),AllocFactorMatrix,(AC$4+1),FALSE)*$E2727</f>
        <v>0</v>
      </c>
      <c r="AD2723" s="5">
        <f>VLOOKUP(CONCATENATE($F2723," ",$G2723),AllocFactorMatrix,(AD$4+1),FALSE)*$E2727</f>
        <v>0</v>
      </c>
      <c r="AE2723" s="5">
        <f>VLOOKUP(CONCATENATE($F2723," ",$G2723),AllocFactorMatrix,(AE$4+1),FALSE)*$E2727</f>
        <v>0</v>
      </c>
    </row>
    <row r="2724" spans="4:31" hidden="1" outlineLevel="1">
      <c r="E2724" s="44"/>
      <c r="F2724" s="167" t="str">
        <f>F2727</f>
        <v>FUELREV</v>
      </c>
      <c r="G2724" s="48" t="str">
        <f>$G$12</f>
        <v>DISTSEC</v>
      </c>
      <c r="H2724" s="4">
        <f t="shared" si="3845"/>
        <v>0</v>
      </c>
      <c r="I2724" s="5">
        <f t="shared" ref="I2724:N2724" si="3894">VLOOKUP(CONCATENATE($F2724," ",$G2724),AllocFactorMatrix,(I$4+1),FALSE)*$E2727</f>
        <v>0</v>
      </c>
      <c r="J2724" s="47">
        <f t="shared" si="3894"/>
        <v>0</v>
      </c>
      <c r="K2724" s="47">
        <f t="shared" si="3894"/>
        <v>0</v>
      </c>
      <c r="L2724" s="5">
        <f t="shared" si="3894"/>
        <v>0</v>
      </c>
      <c r="M2724" s="5">
        <f t="shared" si="3894"/>
        <v>0</v>
      </c>
      <c r="N2724" s="5">
        <f t="shared" si="3894"/>
        <v>0</v>
      </c>
      <c r="O2724" s="5">
        <f t="shared" si="3812"/>
        <v>0</v>
      </c>
      <c r="P2724" s="5">
        <f>VLOOKUP(CONCATENATE($F2724," ",$G2724),AllocFactorMatrix,(P$4+1),FALSE)*$E2727</f>
        <v>0</v>
      </c>
      <c r="Q2724" s="5">
        <f>VLOOKUP(CONCATENATE($F2724," ",$G2724),AllocFactorMatrix,(Q$4+1),FALSE)*$E2727</f>
        <v>0</v>
      </c>
      <c r="R2724" s="5">
        <f>VLOOKUP(CONCATENATE($F2724," ",$G2724),AllocFactorMatrix,(R$4+1),FALSE)*$E2727</f>
        <v>0</v>
      </c>
      <c r="S2724" s="5">
        <f>VLOOKUP(CONCATENATE($F2724," ",$G2724),AllocFactorMatrix,(S$4+1),FALSE)*$E2727</f>
        <v>0</v>
      </c>
      <c r="T2724" s="5">
        <f t="shared" si="3890"/>
        <v>0</v>
      </c>
      <c r="U2724" s="5">
        <f>VLOOKUP(CONCATENATE($F2724," ",$G2724),AllocFactorMatrix,(U$4+1),FALSE)*$E2727</f>
        <v>0</v>
      </c>
      <c r="V2724" s="5">
        <f>VLOOKUP(CONCATENATE($F2724," ",$G2724),AllocFactorMatrix,(V$4+1),FALSE)*$E2727</f>
        <v>0</v>
      </c>
      <c r="W2724" s="5">
        <f>VLOOKUP(CONCATENATE($F2724," ",$G2724),AllocFactorMatrix,(W$4+1),FALSE)*$E2727</f>
        <v>0</v>
      </c>
      <c r="X2724" s="5">
        <f>VLOOKUP(CONCATENATE($F2724," ",$G2724),AllocFactorMatrix,(X$4+1),FALSE)*$E2727</f>
        <v>0</v>
      </c>
      <c r="Y2724" s="5">
        <f t="shared" si="3891"/>
        <v>0</v>
      </c>
      <c r="Z2724" s="5">
        <f>VLOOKUP(CONCATENATE($F2724," ",$G2724),AllocFactorMatrix,(Z$4+1),FALSE)*$E2727</f>
        <v>0</v>
      </c>
      <c r="AA2724" s="5">
        <f>VLOOKUP(CONCATENATE($F2724," ",$G2724),AllocFactorMatrix,(AA$4+1),FALSE)*$E2727</f>
        <v>0</v>
      </c>
      <c r="AB2724" s="5">
        <f t="shared" si="3813"/>
        <v>0</v>
      </c>
      <c r="AC2724" s="5">
        <f>VLOOKUP(CONCATENATE($F2724," ",$G2724),AllocFactorMatrix,(AC$4+1),FALSE)*$E2727</f>
        <v>0</v>
      </c>
      <c r="AD2724" s="5">
        <f>VLOOKUP(CONCATENATE($F2724," ",$G2724),AllocFactorMatrix,(AD$4+1),FALSE)*$E2727</f>
        <v>0</v>
      </c>
      <c r="AE2724" s="5">
        <f>VLOOKUP(CONCATENATE($F2724," ",$G2724),AllocFactorMatrix,(AE$4+1),FALSE)*$E2727</f>
        <v>0</v>
      </c>
    </row>
    <row r="2725" spans="4:31" hidden="1" outlineLevel="1">
      <c r="E2725" s="44"/>
      <c r="F2725" s="167" t="str">
        <f>F2727</f>
        <v>FUELREV</v>
      </c>
      <c r="G2725" s="48" t="str">
        <f>$G$13</f>
        <v>ENERGY</v>
      </c>
      <c r="H2725" s="4">
        <f t="shared" si="3845"/>
        <v>0</v>
      </c>
      <c r="I2725" s="5">
        <f t="shared" ref="I2725:N2725" si="3895">VLOOKUP(CONCATENATE($F2725," ",$G2725),AllocFactorMatrix,(I$4+1),FALSE)*$E2727</f>
        <v>0</v>
      </c>
      <c r="J2725" s="47">
        <f t="shared" si="3895"/>
        <v>0</v>
      </c>
      <c r="K2725" s="47">
        <f t="shared" si="3895"/>
        <v>0</v>
      </c>
      <c r="L2725" s="5">
        <f t="shared" si="3895"/>
        <v>0</v>
      </c>
      <c r="M2725" s="5">
        <f t="shared" si="3895"/>
        <v>0</v>
      </c>
      <c r="N2725" s="5">
        <f t="shared" si="3895"/>
        <v>0</v>
      </c>
      <c r="O2725" s="5">
        <f t="shared" si="3812"/>
        <v>0</v>
      </c>
      <c r="P2725" s="5">
        <f>VLOOKUP(CONCATENATE($F2725," ",$G2725),AllocFactorMatrix,(P$4+1),FALSE)*$E2727</f>
        <v>0</v>
      </c>
      <c r="Q2725" s="5">
        <f>VLOOKUP(CONCATENATE($F2725," ",$G2725),AllocFactorMatrix,(Q$4+1),FALSE)*$E2727</f>
        <v>0</v>
      </c>
      <c r="R2725" s="5">
        <f>VLOOKUP(CONCATENATE($F2725," ",$G2725),AllocFactorMatrix,(R$4+1),FALSE)*$E2727</f>
        <v>0</v>
      </c>
      <c r="S2725" s="5">
        <f>VLOOKUP(CONCATENATE($F2725," ",$G2725),AllocFactorMatrix,(S$4+1),FALSE)*$E2727</f>
        <v>0</v>
      </c>
      <c r="T2725" s="5">
        <f t="shared" si="3890"/>
        <v>0</v>
      </c>
      <c r="U2725" s="5">
        <f>VLOOKUP(CONCATENATE($F2725," ",$G2725),AllocFactorMatrix,(U$4+1),FALSE)*$E2727</f>
        <v>0</v>
      </c>
      <c r="V2725" s="5">
        <f>VLOOKUP(CONCATENATE($F2725," ",$G2725),AllocFactorMatrix,(V$4+1),FALSE)*$E2727</f>
        <v>0</v>
      </c>
      <c r="W2725" s="5">
        <f>VLOOKUP(CONCATENATE($F2725," ",$G2725),AllocFactorMatrix,(W$4+1),FALSE)*$E2727</f>
        <v>0</v>
      </c>
      <c r="X2725" s="5">
        <f>VLOOKUP(CONCATENATE($F2725," ",$G2725),AllocFactorMatrix,(X$4+1),FALSE)*$E2727</f>
        <v>0</v>
      </c>
      <c r="Y2725" s="5">
        <f t="shared" si="3891"/>
        <v>0</v>
      </c>
      <c r="Z2725" s="5">
        <f>VLOOKUP(CONCATENATE($F2725," ",$G2725),AllocFactorMatrix,(Z$4+1),FALSE)*$E2727</f>
        <v>0</v>
      </c>
      <c r="AA2725" s="5">
        <f>VLOOKUP(CONCATENATE($F2725," ",$G2725),AllocFactorMatrix,(AA$4+1),FALSE)*$E2727</f>
        <v>0</v>
      </c>
      <c r="AB2725" s="5">
        <f t="shared" si="3813"/>
        <v>0</v>
      </c>
      <c r="AC2725" s="5">
        <f>VLOOKUP(CONCATENATE($F2725," ",$G2725),AllocFactorMatrix,(AC$4+1),FALSE)*$E2727</f>
        <v>0</v>
      </c>
      <c r="AD2725" s="5">
        <f>VLOOKUP(CONCATENATE($F2725," ",$G2725),AllocFactorMatrix,(AD$4+1),FALSE)*$E2727</f>
        <v>0</v>
      </c>
      <c r="AE2725" s="5">
        <f>VLOOKUP(CONCATENATE($F2725," ",$G2725),AllocFactorMatrix,(AE$4+1),FALSE)*$E2727</f>
        <v>0</v>
      </c>
    </row>
    <row r="2726" spans="4:31" hidden="1" outlineLevel="1">
      <c r="E2726" s="44"/>
      <c r="F2726" s="167" t="str">
        <f>F2727</f>
        <v>FUELREV</v>
      </c>
      <c r="G2726" s="48" t="str">
        <f>$G$14</f>
        <v>CUSTOMER</v>
      </c>
      <c r="H2726" s="4">
        <f t="shared" si="3845"/>
        <v>0</v>
      </c>
      <c r="I2726" s="5">
        <f t="shared" ref="I2726:N2726" si="3896">VLOOKUP(CONCATENATE($F2726," ",$G2726),AllocFactorMatrix,(I$4+1),FALSE)*$E2727</f>
        <v>0</v>
      </c>
      <c r="J2726" s="47">
        <f t="shared" si="3896"/>
        <v>0</v>
      </c>
      <c r="K2726" s="47">
        <f t="shared" si="3896"/>
        <v>0</v>
      </c>
      <c r="L2726" s="5">
        <f t="shared" si="3896"/>
        <v>0</v>
      </c>
      <c r="M2726" s="5">
        <f t="shared" si="3896"/>
        <v>0</v>
      </c>
      <c r="N2726" s="5">
        <f t="shared" si="3896"/>
        <v>0</v>
      </c>
      <c r="O2726" s="5">
        <f t="shared" si="3812"/>
        <v>0</v>
      </c>
      <c r="P2726" s="5">
        <f>VLOOKUP(CONCATENATE($F2726," ",$G2726),AllocFactorMatrix,(P$4+1),FALSE)*$E2727</f>
        <v>0</v>
      </c>
      <c r="Q2726" s="5">
        <f>VLOOKUP(CONCATENATE($F2726," ",$G2726),AllocFactorMatrix,(Q$4+1),FALSE)*$E2727</f>
        <v>0</v>
      </c>
      <c r="R2726" s="5">
        <f>VLOOKUP(CONCATENATE($F2726," ",$G2726),AllocFactorMatrix,(R$4+1),FALSE)*$E2727</f>
        <v>0</v>
      </c>
      <c r="S2726" s="5">
        <f>VLOOKUP(CONCATENATE($F2726," ",$G2726),AllocFactorMatrix,(S$4+1),FALSE)*$E2727</f>
        <v>0</v>
      </c>
      <c r="T2726" s="5">
        <f t="shared" si="3890"/>
        <v>0</v>
      </c>
      <c r="U2726" s="5">
        <f>VLOOKUP(CONCATENATE($F2726," ",$G2726),AllocFactorMatrix,(U$4+1),FALSE)*$E2727</f>
        <v>0</v>
      </c>
      <c r="V2726" s="5">
        <f>VLOOKUP(CONCATENATE($F2726," ",$G2726),AllocFactorMatrix,(V$4+1),FALSE)*$E2727</f>
        <v>0</v>
      </c>
      <c r="W2726" s="5">
        <f>VLOOKUP(CONCATENATE($F2726," ",$G2726),AllocFactorMatrix,(W$4+1),FALSE)*$E2727</f>
        <v>0</v>
      </c>
      <c r="X2726" s="5">
        <f>VLOOKUP(CONCATENATE($F2726," ",$G2726),AllocFactorMatrix,(X$4+1),FALSE)*$E2727</f>
        <v>0</v>
      </c>
      <c r="Y2726" s="5">
        <f t="shared" si="3891"/>
        <v>0</v>
      </c>
      <c r="Z2726" s="5">
        <f>VLOOKUP(CONCATENATE($F2726," ",$G2726),AllocFactorMatrix,(Z$4+1),FALSE)*$E2727</f>
        <v>0</v>
      </c>
      <c r="AA2726" s="5">
        <f>VLOOKUP(CONCATENATE($F2726," ",$G2726),AllocFactorMatrix,(AA$4+1),FALSE)*$E2727</f>
        <v>0</v>
      </c>
      <c r="AB2726" s="5">
        <f t="shared" si="3813"/>
        <v>0</v>
      </c>
      <c r="AC2726" s="5">
        <f>VLOOKUP(CONCATENATE($F2726," ",$G2726),AllocFactorMatrix,(AC$4+1),FALSE)*$E2727</f>
        <v>0</v>
      </c>
      <c r="AD2726" s="5">
        <f>VLOOKUP(CONCATENATE($F2726," ",$G2726),AllocFactorMatrix,(AD$4+1),FALSE)*$E2727</f>
        <v>0</v>
      </c>
      <c r="AE2726" s="5">
        <f>VLOOKUP(CONCATENATE($F2726," ",$G2726),AllocFactorMatrix,(AE$4+1),FALSE)*$E2727</f>
        <v>0</v>
      </c>
    </row>
    <row r="2727" spans="4:31" collapsed="1">
      <c r="D2727" s="48" t="s">
        <v>236</v>
      </c>
      <c r="E2727" s="36">
        <v>0</v>
      </c>
      <c r="F2727" s="88" t="s">
        <v>229</v>
      </c>
      <c r="G2727" s="48" t="str">
        <f>$G$15</f>
        <v>TOTAL</v>
      </c>
      <c r="H2727" s="4">
        <f t="shared" si="3845"/>
        <v>0</v>
      </c>
      <c r="I2727" s="5">
        <f t="shared" ref="I2727:N2727" si="3897">VLOOKUP(CONCATENATE($F2727," ",$G2727),AllocFactorMatrix,(I$4+1),FALSE)*$E2727</f>
        <v>0</v>
      </c>
      <c r="J2727" s="47">
        <f t="shared" si="3897"/>
        <v>0</v>
      </c>
      <c r="K2727" s="47">
        <f t="shared" si="3897"/>
        <v>0</v>
      </c>
      <c r="L2727" s="5">
        <f t="shared" si="3897"/>
        <v>0</v>
      </c>
      <c r="M2727" s="5">
        <f t="shared" si="3897"/>
        <v>0</v>
      </c>
      <c r="N2727" s="5">
        <f t="shared" si="3897"/>
        <v>0</v>
      </c>
      <c r="O2727" s="5">
        <f t="shared" si="3812"/>
        <v>0</v>
      </c>
      <c r="P2727" s="5">
        <f>VLOOKUP(CONCATENATE($F2727," ",$G2727),AllocFactorMatrix,(P$4+1),FALSE)*$E2727</f>
        <v>0</v>
      </c>
      <c r="Q2727" s="5">
        <f>VLOOKUP(CONCATENATE($F2727," ",$G2727),AllocFactorMatrix,(Q$4+1),FALSE)*$E2727</f>
        <v>0</v>
      </c>
      <c r="R2727" s="5">
        <f>VLOOKUP(CONCATENATE($F2727," ",$G2727),AllocFactorMatrix,(R$4+1),FALSE)*$E2727</f>
        <v>0</v>
      </c>
      <c r="S2727" s="5">
        <f>VLOOKUP(CONCATENATE($F2727," ",$G2727),AllocFactorMatrix,(S$4+1),FALSE)*$E2727</f>
        <v>0</v>
      </c>
      <c r="T2727" s="5">
        <f t="shared" si="3890"/>
        <v>0</v>
      </c>
      <c r="U2727" s="5">
        <f>VLOOKUP(CONCATENATE($F2727," ",$G2727),AllocFactorMatrix,(U$4+1),FALSE)*$E2727</f>
        <v>0</v>
      </c>
      <c r="V2727" s="5">
        <f>VLOOKUP(CONCATENATE($F2727," ",$G2727),AllocFactorMatrix,(V$4+1),FALSE)*$E2727</f>
        <v>0</v>
      </c>
      <c r="W2727" s="5">
        <f>VLOOKUP(CONCATENATE($F2727," ",$G2727),AllocFactorMatrix,(W$4+1),FALSE)*$E2727</f>
        <v>0</v>
      </c>
      <c r="X2727" s="5">
        <f>VLOOKUP(CONCATENATE($F2727," ",$G2727),AllocFactorMatrix,(X$4+1),FALSE)*$E2727</f>
        <v>0</v>
      </c>
      <c r="Y2727" s="5">
        <f t="shared" si="3891"/>
        <v>0</v>
      </c>
      <c r="Z2727" s="5">
        <f>VLOOKUP(CONCATENATE($F2727," ",$G2727),AllocFactorMatrix,(Z$4+1),FALSE)*$E2727</f>
        <v>0</v>
      </c>
      <c r="AA2727" s="5">
        <f>VLOOKUP(CONCATENATE($F2727," ",$G2727),AllocFactorMatrix,(AA$4+1),FALSE)*$E2727</f>
        <v>0</v>
      </c>
      <c r="AB2727" s="5">
        <f t="shared" si="3813"/>
        <v>0</v>
      </c>
      <c r="AC2727" s="5">
        <f>VLOOKUP(CONCATENATE($F2727," ",$G2727),AllocFactorMatrix,(AC$4+1),FALSE)*$E2727</f>
        <v>0</v>
      </c>
      <c r="AD2727" s="5">
        <f>VLOOKUP(CONCATENATE($F2727," ",$G2727),AllocFactorMatrix,(AD$4+1),FALSE)*$E2727</f>
        <v>0</v>
      </c>
      <c r="AE2727" s="5">
        <f>VLOOKUP(CONCATENATE($F2727," ",$G2727),AllocFactorMatrix,(AE$4+1),FALSE)*$E2727</f>
        <v>0</v>
      </c>
    </row>
    <row r="2728" spans="4:31" hidden="1" outlineLevel="1">
      <c r="E2728" s="44"/>
      <c r="F2728" s="167" t="str">
        <f>F2735</f>
        <v>LABOR_M</v>
      </c>
      <c r="G2728" s="48" t="str">
        <f>$G$8</f>
        <v>PRODUCTION</v>
      </c>
      <c r="H2728" s="4">
        <f t="shared" ca="1" si="3845"/>
        <v>-159894.08428737969</v>
      </c>
      <c r="I2728" s="5">
        <f t="shared" ref="I2728:N2728" ca="1" si="3898">VLOOKUP(CONCATENATE($F2728," ",$G2728),AllocFactorMatrix,(I$4+1),FALSE)*$E2735</f>
        <v>-82228.879226466976</v>
      </c>
      <c r="J2728" s="47">
        <f t="shared" ca="1" si="3898"/>
        <v>-18.396009881314345</v>
      </c>
      <c r="K2728" s="47">
        <f t="shared" ca="1" si="3898"/>
        <v>-32.210101608796293</v>
      </c>
      <c r="L2728" s="5">
        <f t="shared" ca="1" si="3898"/>
        <v>-19164.877136205865</v>
      </c>
      <c r="M2728" s="5">
        <f t="shared" ca="1" si="3898"/>
        <v>-266.67902143591249</v>
      </c>
      <c r="N2728" s="5">
        <f t="shared" ca="1" si="3898"/>
        <v>-37.14137597181896</v>
      </c>
      <c r="O2728" s="5">
        <f t="shared" ca="1" si="3812"/>
        <v>-19468.697533613598</v>
      </c>
      <c r="P2728" s="5">
        <f ca="1">VLOOKUP(CONCATENATE($F2728," ",$G2728),AllocFactorMatrix,(P$4+1),FALSE)*$E2735</f>
        <v>-11399.129181671931</v>
      </c>
      <c r="Q2728" s="5">
        <f ca="1">VLOOKUP(CONCATENATE($F2728," ",$G2728),AllocFactorMatrix,(Q$4+1),FALSE)*$E2735</f>
        <v>-2045.6760805231706</v>
      </c>
      <c r="R2728" s="5">
        <f ca="1">VLOOKUP(CONCATENATE($F2728," ",$G2728),AllocFactorMatrix,(R$4+1),FALSE)*$E2735</f>
        <v>-414.8422333840407</v>
      </c>
      <c r="S2728" s="5">
        <f ca="1">VLOOKUP(CONCATENATE($F2728," ",$G2728),AllocFactorMatrix,(S$4+1),FALSE)*$E2735</f>
        <v>-15.753446211986965</v>
      </c>
      <c r="T2728" s="5">
        <f ca="1">SUBTOTAL(9,P2728:S2728)</f>
        <v>-13875.400941791131</v>
      </c>
      <c r="U2728" s="5">
        <f ca="1">VLOOKUP(CONCATENATE($F2728," ",$G2728),AllocFactorMatrix,(U$4+1),FALSE)*$E2735</f>
        <v>-540.63607627140709</v>
      </c>
      <c r="V2728" s="5">
        <f ca="1">VLOOKUP(CONCATENATE($F2728," ",$G2728),AllocFactorMatrix,(V$4+1),FALSE)*$E2735</f>
        <v>-7298.8992197551897</v>
      </c>
      <c r="W2728" s="5">
        <f ca="1">VLOOKUP(CONCATENATE($F2728," ",$G2728),AllocFactorMatrix,(W$4+1),FALSE)*$E2735</f>
        <v>-27915.35951964905</v>
      </c>
      <c r="X2728" s="5">
        <f ca="1">VLOOKUP(CONCATENATE($F2728," ",$G2728),AllocFactorMatrix,(X$4+1),FALSE)*$E2735</f>
        <v>-5057.1262832953034</v>
      </c>
      <c r="Y2728" s="5">
        <f ca="1">SUBTOTAL(9,U2728:X2728)</f>
        <v>-40812.021098970945</v>
      </c>
      <c r="Z2728" s="5">
        <f ca="1">VLOOKUP(CONCATENATE($F2728," ",$G2728),AllocFactorMatrix,(Z$4+1),FALSE)*$E2735</f>
        <v>-3133.2691578021336</v>
      </c>
      <c r="AA2728" s="5">
        <f ca="1">VLOOKUP(CONCATENATE($F2728," ",$G2728),AllocFactorMatrix,(AA$4+1),FALSE)*$E2735</f>
        <v>-62.579421582229116</v>
      </c>
      <c r="AB2728" s="5">
        <f t="shared" ca="1" si="3813"/>
        <v>-3195.8485793843629</v>
      </c>
      <c r="AC2728" s="5">
        <f ca="1">VLOOKUP(CONCATENATE($F2728," ",$G2728),AllocFactorMatrix,(AC$4+1),FALSE)*$E2735</f>
        <v>-41.332889205351748</v>
      </c>
      <c r="AD2728" s="5">
        <f ca="1">VLOOKUP(CONCATENATE($F2728," ",$G2728),AllocFactorMatrix,(AD$4+1),FALSE)*$E2735</f>
        <v>-183.62422725537704</v>
      </c>
      <c r="AE2728" s="5">
        <f ca="1">VLOOKUP(CONCATENATE($F2728," ",$G2728),AllocFactorMatrix,(AE$4+1),FALSE)*$E2735</f>
        <v>-37.673679201805633</v>
      </c>
    </row>
    <row r="2729" spans="4:31" hidden="1" outlineLevel="1">
      <c r="E2729" s="44"/>
      <c r="F2729" s="167" t="str">
        <f>F2735</f>
        <v>LABOR_M</v>
      </c>
      <c r="G2729" s="48" t="str">
        <f>$G$9</f>
        <v>BULKTRAN</v>
      </c>
      <c r="H2729" s="4">
        <f t="shared" ca="1" si="3845"/>
        <v>-24784.847818955706</v>
      </c>
      <c r="I2729" s="5">
        <f t="shared" ref="I2729:N2729" ca="1" si="3899">VLOOKUP(CONCATENATE($F2729," ",$G2729),AllocFactorMatrix,(I$4+1),FALSE)*$E2735</f>
        <v>-12746.126706528359</v>
      </c>
      <c r="J2729" s="47">
        <f t="shared" ca="1" si="3899"/>
        <v>-2.8515270431450648</v>
      </c>
      <c r="K2729" s="47">
        <f t="shared" ca="1" si="3899"/>
        <v>-4.9928205296968837</v>
      </c>
      <c r="L2729" s="5">
        <f t="shared" ca="1" si="3899"/>
        <v>-2970.7075493557518</v>
      </c>
      <c r="M2729" s="5">
        <f t="shared" ca="1" si="3899"/>
        <v>-41.337357740625187</v>
      </c>
      <c r="N2729" s="5">
        <f t="shared" ca="1" si="3899"/>
        <v>-5.7572070621052234</v>
      </c>
      <c r="O2729" s="5">
        <f t="shared" ca="1" si="3812"/>
        <v>-3017.8021141584823</v>
      </c>
      <c r="P2729" s="5">
        <f ca="1">VLOOKUP(CONCATENATE($F2729," ",$G2729),AllocFactorMatrix,(P$4+1),FALSE)*$E2735</f>
        <v>-1766.9551897152626</v>
      </c>
      <c r="Q2729" s="5">
        <f ca="1">VLOOKUP(CONCATENATE($F2729," ",$G2729),AllocFactorMatrix,(Q$4+1),FALSE)*$E2735</f>
        <v>-317.09597367916143</v>
      </c>
      <c r="R2729" s="5">
        <f ca="1">VLOOKUP(CONCATENATE($F2729," ",$G2729),AllocFactorMatrix,(R$4+1),FALSE)*$E2735</f>
        <v>-64.303827556368631</v>
      </c>
      <c r="S2729" s="5">
        <f ca="1">VLOOKUP(CONCATENATE($F2729," ",$G2729),AllocFactorMatrix,(S$4+1),FALSE)*$E2735</f>
        <v>-2.4419087718495205</v>
      </c>
      <c r="T2729" s="5">
        <f t="shared" ref="T2729:T2735" ca="1" si="3900">SUBTOTAL(9,P2729:S2729)</f>
        <v>-2150.7968997226421</v>
      </c>
      <c r="U2729" s="5">
        <f ca="1">VLOOKUP(CONCATENATE($F2729," ",$G2729),AllocFactorMatrix,(U$4+1),FALSE)*$E2735</f>
        <v>-83.802868227074981</v>
      </c>
      <c r="V2729" s="5">
        <f ca="1">VLOOKUP(CONCATENATE($F2729," ",$G2729),AllocFactorMatrix,(V$4+1),FALSE)*$E2735</f>
        <v>-1131.3871129990564</v>
      </c>
      <c r="W2729" s="5">
        <f ca="1">VLOOKUP(CONCATENATE($F2729," ",$G2729),AllocFactorMatrix,(W$4+1),FALSE)*$E2735</f>
        <v>-4327.1015346785216</v>
      </c>
      <c r="X2729" s="5">
        <f ca="1">VLOOKUP(CONCATENATE($F2729," ",$G2729),AllocFactorMatrix,(X$4+1),FALSE)*$E2735</f>
        <v>-783.89457553313389</v>
      </c>
      <c r="Y2729" s="5">
        <f t="shared" ref="Y2729:Y2735" ca="1" si="3901">SUBTOTAL(9,U2729:X2729)</f>
        <v>-6326.1860914377876</v>
      </c>
      <c r="Z2729" s="5">
        <f ca="1">VLOOKUP(CONCATENATE($F2729," ",$G2729),AllocFactorMatrix,(Z$4+1),FALSE)*$E2735</f>
        <v>-485.68150346562072</v>
      </c>
      <c r="AA2729" s="5">
        <f ca="1">VLOOKUP(CONCATENATE($F2729," ",$G2729),AllocFactorMatrix,(AA$4+1),FALSE)*$E2735</f>
        <v>-9.7003053454194497</v>
      </c>
      <c r="AB2729" s="5">
        <f t="shared" ca="1" si="3813"/>
        <v>-495.38180881104017</v>
      </c>
      <c r="AC2729" s="5">
        <f ca="1">VLOOKUP(CONCATENATE($F2729," ",$G2729),AllocFactorMatrix,(AC$4+1),FALSE)*$E2735</f>
        <v>-6.4069247679681256</v>
      </c>
      <c r="AD2729" s="5">
        <f ca="1">VLOOKUP(CONCATENATE($F2729," ",$G2729),AllocFactorMatrix,(AD$4+1),FALSE)*$E2735</f>
        <v>-28.463207683269157</v>
      </c>
      <c r="AE2729" s="5">
        <f ca="1">VLOOKUP(CONCATENATE($F2729," ",$G2729),AllocFactorMatrix,(AE$4+1),FALSE)*$E2735</f>
        <v>-5.8397182732457491</v>
      </c>
    </row>
    <row r="2730" spans="4:31" hidden="1" outlineLevel="1">
      <c r="E2730" s="44"/>
      <c r="F2730" s="167" t="str">
        <f>F2735</f>
        <v>LABOR_M</v>
      </c>
      <c r="G2730" s="48" t="str">
        <f>$G$10</f>
        <v>SUBTRAN</v>
      </c>
      <c r="H2730" s="4">
        <f t="shared" ca="1" si="3845"/>
        <v>-6868.853099250814</v>
      </c>
      <c r="I2730" s="5">
        <f t="shared" ref="I2730:N2730" ca="1" si="3902">VLOOKUP(CONCATENATE($F2730," ",$G2730),AllocFactorMatrix,(I$4+1),FALSE)*$E2735</f>
        <v>-3509.0921767343953</v>
      </c>
      <c r="J2730" s="47">
        <f t="shared" ca="1" si="3902"/>
        <v>-0.5714024408241386</v>
      </c>
      <c r="K2730" s="47">
        <f t="shared" ca="1" si="3902"/>
        <v>-1.0634780527493204</v>
      </c>
      <c r="L2730" s="5">
        <f t="shared" ca="1" si="3902"/>
        <v>-822.3605358632002</v>
      </c>
      <c r="M2730" s="5">
        <f t="shared" ca="1" si="3902"/>
        <v>-11.493141292603843</v>
      </c>
      <c r="N2730" s="5">
        <f t="shared" ca="1" si="3902"/>
        <v>-2.0802051739349734</v>
      </c>
      <c r="O2730" s="5">
        <f t="shared" ca="1" si="3812"/>
        <v>-835.93388232973894</v>
      </c>
      <c r="P2730" s="5">
        <f ca="1">VLOOKUP(CONCATENATE($F2730," ",$G2730),AllocFactorMatrix,(P$4+1),FALSE)*$E2735</f>
        <v>-474.77627587672839</v>
      </c>
      <c r="Q2730" s="5">
        <f ca="1">VLOOKUP(CONCATENATE($F2730," ",$G2730),AllocFactorMatrix,(Q$4+1),FALSE)*$E2735</f>
        <v>-85.440622806388731</v>
      </c>
      <c r="R2730" s="5">
        <f ca="1">VLOOKUP(CONCATENATE($F2730," ",$G2730),AllocFactorMatrix,(R$4+1),FALSE)*$E2735</f>
        <v>-22.427504739391356</v>
      </c>
      <c r="S2730" s="5">
        <f ca="1">VLOOKUP(CONCATENATE($F2730," ",$G2730),AllocFactorMatrix,(S$4+1),FALSE)*$E2735</f>
        <v>0</v>
      </c>
      <c r="T2730" s="5">
        <f t="shared" ca="1" si="3900"/>
        <v>-582.6444034225085</v>
      </c>
      <c r="U2730" s="5">
        <f ca="1">VLOOKUP(CONCATENATE($F2730," ",$G2730),AllocFactorMatrix,(U$4+1),FALSE)*$E2735</f>
        <v>-21.431710090504552</v>
      </c>
      <c r="V2730" s="5">
        <f ca="1">VLOOKUP(CONCATENATE($F2730," ",$G2730),AllocFactorMatrix,(V$4+1),FALSE)*$E2735</f>
        <v>-300.70767446144259</v>
      </c>
      <c r="W2730" s="5">
        <f ca="1">VLOOKUP(CONCATENATE($F2730," ",$G2730),AllocFactorMatrix,(W$4+1),FALSE)*$E2735</f>
        <v>-1482.7207971145394</v>
      </c>
      <c r="X2730" s="5">
        <f ca="1">VLOOKUP(CONCATENATE($F2730," ",$G2730),AllocFactorMatrix,(X$4+1),FALSE)*$E2735</f>
        <v>0</v>
      </c>
      <c r="Y2730" s="5">
        <f t="shared" ca="1" si="3901"/>
        <v>-1804.8601816664866</v>
      </c>
      <c r="Z2730" s="5">
        <f ca="1">VLOOKUP(CONCATENATE($F2730," ",$G2730),AllocFactorMatrix,(Z$4+1),FALSE)*$E2735</f>
        <v>-130.33752498803528</v>
      </c>
      <c r="AA2730" s="5">
        <f ca="1">VLOOKUP(CONCATENATE($F2730," ",$G2730),AllocFactorMatrix,(AA$4+1),FALSE)*$E2735</f>
        <v>-2.6169842185400265</v>
      </c>
      <c r="AB2730" s="5">
        <f t="shared" ca="1" si="3813"/>
        <v>-132.95450920657532</v>
      </c>
      <c r="AC2730" s="5">
        <f ca="1">VLOOKUP(CONCATENATE($F2730," ",$G2730),AllocFactorMatrix,(AC$4+1),FALSE)*$E2735</f>
        <v>-1.7330653975109767</v>
      </c>
      <c r="AD2730" s="5">
        <f ca="1">VLOOKUP(CONCATENATE($F2730," ",$G2730),AllocFactorMatrix,(AD$4+1),FALSE)*$E2735</f>
        <v>0</v>
      </c>
      <c r="AE2730" s="5">
        <f ca="1">VLOOKUP(CONCATENATE($F2730," ",$G2730),AllocFactorMatrix,(AE$4+1),FALSE)*$E2735</f>
        <v>0</v>
      </c>
    </row>
    <row r="2731" spans="4:31" hidden="1" outlineLevel="1">
      <c r="E2731" s="44"/>
      <c r="F2731" s="167" t="str">
        <f>F2735</f>
        <v>LABOR_M</v>
      </c>
      <c r="G2731" s="48" t="str">
        <f>$G$11</f>
        <v>DISTPRI</v>
      </c>
      <c r="H2731" s="4">
        <f t="shared" ca="1" si="3845"/>
        <v>-56108.770630940031</v>
      </c>
      <c r="I2731" s="5">
        <f t="shared" ref="I2731:N2731" ca="1" si="3903">VLOOKUP(CONCATENATE($F2731," ",$G2731),AllocFactorMatrix,(I$4+1),FALSE)*$E2735</f>
        <v>-36734.387746624401</v>
      </c>
      <c r="J2731" s="47">
        <f t="shared" ca="1" si="3903"/>
        <v>-6.0318397381314783</v>
      </c>
      <c r="K2731" s="47">
        <f t="shared" ca="1" si="3903"/>
        <v>-11.160631251881041</v>
      </c>
      <c r="L2731" s="5">
        <f t="shared" ca="1" si="3903"/>
        <v>-8594.8716782171014</v>
      </c>
      <c r="M2731" s="5">
        <f t="shared" ca="1" si="3903"/>
        <v>-120.10416750234094</v>
      </c>
      <c r="N2731" s="5">
        <f t="shared" ca="1" si="3903"/>
        <v>0</v>
      </c>
      <c r="O2731" s="5">
        <f t="shared" ca="1" si="3812"/>
        <v>-8714.9758457194421</v>
      </c>
      <c r="P2731" s="5">
        <f ca="1">VLOOKUP(CONCATENATE($F2731," ",$G2731),AllocFactorMatrix,(P$4+1),FALSE)*$E2735</f>
        <v>-4984.3441611824301</v>
      </c>
      <c r="Q2731" s="5">
        <f ca="1">VLOOKUP(CONCATENATE($F2731," ",$G2731),AllocFactorMatrix,(Q$4+1),FALSE)*$E2735</f>
        <v>-896.90466066389467</v>
      </c>
      <c r="R2731" s="5">
        <f ca="1">VLOOKUP(CONCATENATE($F2731," ",$G2731),AllocFactorMatrix,(R$4+1),FALSE)*$E2735</f>
        <v>0</v>
      </c>
      <c r="S2731" s="5">
        <f ca="1">VLOOKUP(CONCATENATE($F2731," ",$G2731),AllocFactorMatrix,(S$4+1),FALSE)*$E2735</f>
        <v>0</v>
      </c>
      <c r="T2731" s="5">
        <f t="shared" ca="1" si="3900"/>
        <v>-5881.248821846325</v>
      </c>
      <c r="U2731" s="5">
        <f ca="1">VLOOKUP(CONCATENATE($F2731," ",$G2731),AllocFactorMatrix,(U$4+1),FALSE)*$E2735</f>
        <v>-225.70849707062607</v>
      </c>
      <c r="V2731" s="5">
        <f ca="1">VLOOKUP(CONCATENATE($F2731," ",$G2731),AllocFactorMatrix,(V$4+1),FALSE)*$E2735</f>
        <v>-3121.0661333581506</v>
      </c>
      <c r="W2731" s="5">
        <f ca="1">VLOOKUP(CONCATENATE($F2731," ",$G2731),AllocFactorMatrix,(W$4+1),FALSE)*$E2735</f>
        <v>0</v>
      </c>
      <c r="X2731" s="5">
        <f ca="1">VLOOKUP(CONCATENATE($F2731," ",$G2731),AllocFactorMatrix,(X$4+1),FALSE)*$E2735</f>
        <v>0</v>
      </c>
      <c r="Y2731" s="5">
        <f t="shared" ca="1" si="3901"/>
        <v>-3346.7746304287766</v>
      </c>
      <c r="Z2731" s="5">
        <f ca="1">VLOOKUP(CONCATENATE($F2731," ",$G2731),AllocFactorMatrix,(Z$4+1),FALSE)*$E2735</f>
        <v>-1368.6829577929916</v>
      </c>
      <c r="AA2731" s="5">
        <f ca="1">VLOOKUP(CONCATENATE($F2731," ",$G2731),AllocFactorMatrix,(AA$4+1),FALSE)*$E2735</f>
        <v>-27.471625389136882</v>
      </c>
      <c r="AB2731" s="5">
        <f t="shared" ca="1" si="3813"/>
        <v>-1396.1545831821286</v>
      </c>
      <c r="AC2731" s="5">
        <f ca="1">VLOOKUP(CONCATENATE($F2731," ",$G2731),AllocFactorMatrix,(AC$4+1),FALSE)*$E2735</f>
        <v>-18.036532148909139</v>
      </c>
      <c r="AD2731" s="5">
        <f ca="1">VLOOKUP(CONCATENATE($F2731," ",$G2731),AllocFactorMatrix,(AD$4+1),FALSE)*$E2735</f>
        <v>0</v>
      </c>
      <c r="AE2731" s="5">
        <f ca="1">VLOOKUP(CONCATENATE($F2731," ",$G2731),AllocFactorMatrix,(AE$4+1),FALSE)*$E2735</f>
        <v>0</v>
      </c>
    </row>
    <row r="2732" spans="4:31" hidden="1" outlineLevel="1">
      <c r="E2732" s="44"/>
      <c r="F2732" s="167" t="str">
        <f>F2735</f>
        <v>LABOR_M</v>
      </c>
      <c r="G2732" s="48" t="str">
        <f>$G$12</f>
        <v>DISTSEC</v>
      </c>
      <c r="H2732" s="4">
        <f t="shared" ca="1" si="3845"/>
        <v>-22228.78275479647</v>
      </c>
      <c r="I2732" s="5">
        <f t="shared" ref="I2732:N2732" ca="1" si="3904">VLOOKUP(CONCATENATE($F2732," ",$G2732),AllocFactorMatrix,(I$4+1),FALSE)*$E2735</f>
        <v>-16492.004411494745</v>
      </c>
      <c r="J2732" s="47">
        <f t="shared" ca="1" si="3904"/>
        <v>-4.0882828895166483</v>
      </c>
      <c r="K2732" s="47">
        <f t="shared" ca="1" si="3904"/>
        <v>-5.2954530340589656</v>
      </c>
      <c r="L2732" s="5">
        <f t="shared" ca="1" si="3904"/>
        <v>-3324.2407616329242</v>
      </c>
      <c r="M2732" s="5">
        <f t="shared" ca="1" si="3904"/>
        <v>0</v>
      </c>
      <c r="N2732" s="5">
        <f t="shared" ca="1" si="3904"/>
        <v>0</v>
      </c>
      <c r="O2732" s="5">
        <f t="shared" ca="1" si="3812"/>
        <v>-3324.2407616329242</v>
      </c>
      <c r="P2732" s="5">
        <f ca="1">VLOOKUP(CONCATENATE($F2732," ",$G2732),AllocFactorMatrix,(P$4+1),FALSE)*$E2735</f>
        <v>-1659.4404630955785</v>
      </c>
      <c r="Q2732" s="5">
        <f ca="1">VLOOKUP(CONCATENATE($F2732," ",$G2732),AllocFactorMatrix,(Q$4+1),FALSE)*$E2735</f>
        <v>0</v>
      </c>
      <c r="R2732" s="5">
        <f ca="1">VLOOKUP(CONCATENATE($F2732," ",$G2732),AllocFactorMatrix,(R$4+1),FALSE)*$E2735</f>
        <v>0</v>
      </c>
      <c r="S2732" s="5">
        <f ca="1">VLOOKUP(CONCATENATE($F2732," ",$G2732),AllocFactorMatrix,(S$4+1),FALSE)*$E2735</f>
        <v>0</v>
      </c>
      <c r="T2732" s="5">
        <f t="shared" ca="1" si="3900"/>
        <v>-1659.4404630955785</v>
      </c>
      <c r="U2732" s="5">
        <f ca="1">VLOOKUP(CONCATENATE($F2732," ",$G2732),AllocFactorMatrix,(U$4+1),FALSE)*$E2735</f>
        <v>-62.145119041038505</v>
      </c>
      <c r="V2732" s="5">
        <f ca="1">VLOOKUP(CONCATENATE($F2732," ",$G2732),AllocFactorMatrix,(V$4+1),FALSE)*$E2735</f>
        <v>0</v>
      </c>
      <c r="W2732" s="5">
        <f ca="1">VLOOKUP(CONCATENATE($F2732," ",$G2732),AllocFactorMatrix,(W$4+1),FALSE)*$E2735</f>
        <v>0</v>
      </c>
      <c r="X2732" s="5">
        <f ca="1">VLOOKUP(CONCATENATE($F2732," ",$G2732),AllocFactorMatrix,(X$4+1),FALSE)*$E2735</f>
        <v>0</v>
      </c>
      <c r="Y2732" s="5">
        <f t="shared" ca="1" si="3901"/>
        <v>-62.145119041038505</v>
      </c>
      <c r="Z2732" s="5">
        <f ca="1">VLOOKUP(CONCATENATE($F2732," ",$G2732),AllocFactorMatrix,(Z$4+1),FALSE)*$E2735</f>
        <v>-469.65356863467036</v>
      </c>
      <c r="AA2732" s="5">
        <f ca="1">VLOOKUP(CONCATENATE($F2732," ",$G2732),AllocFactorMatrix,(AA$4+1),FALSE)*$E2735</f>
        <v>0</v>
      </c>
      <c r="AB2732" s="5">
        <f t="shared" ca="1" si="3813"/>
        <v>-469.65356863467036</v>
      </c>
      <c r="AC2732" s="5">
        <f ca="1">VLOOKUP(CONCATENATE($F2732," ",$G2732),AllocFactorMatrix,(AC$4+1),FALSE)*$E2735</f>
        <v>-5.5529826648946594</v>
      </c>
      <c r="AD2732" s="5">
        <f ca="1">VLOOKUP(CONCATENATE($F2732," ",$G2732),AllocFactorMatrix,(AD$4+1),FALSE)*$E2735</f>
        <v>-170.91919686526495</v>
      </c>
      <c r="AE2732" s="5">
        <f ca="1">VLOOKUP(CONCATENATE($F2732," ",$G2732),AllocFactorMatrix,(AE$4+1),FALSE)*$E2735</f>
        <v>-35.442515443762439</v>
      </c>
    </row>
    <row r="2733" spans="4:31" hidden="1" outlineLevel="1">
      <c r="E2733" s="44"/>
      <c r="F2733" s="167" t="str">
        <f>F2735</f>
        <v>LABOR_M</v>
      </c>
      <c r="G2733" s="48" t="str">
        <f>$G$13</f>
        <v>ENERGY</v>
      </c>
      <c r="H2733" s="4">
        <f t="shared" ca="1" si="3845"/>
        <v>-63953.375756354639</v>
      </c>
      <c r="I2733" s="5">
        <f t="shared" ref="I2733:N2733" ca="1" si="3905">VLOOKUP(CONCATENATE($F2733," ",$G2733),AllocFactorMatrix,(I$4+1),FALSE)*$E2735</f>
        <v>-25020.07007030175</v>
      </c>
      <c r="J2733" s="47">
        <f t="shared" ca="1" si="3905"/>
        <v>-4.003895739843121</v>
      </c>
      <c r="K2733" s="47">
        <f t="shared" ca="1" si="3905"/>
        <v>-11.544835249504922</v>
      </c>
      <c r="L2733" s="5">
        <f t="shared" ca="1" si="3905"/>
        <v>-7214.6318895754948</v>
      </c>
      <c r="M2733" s="5">
        <f t="shared" ca="1" si="3905"/>
        <v>-100.62264651891941</v>
      </c>
      <c r="N2733" s="5">
        <f t="shared" ca="1" si="3905"/>
        <v>-14.066960704510276</v>
      </c>
      <c r="O2733" s="5">
        <f t="shared" ca="1" si="3812"/>
        <v>-7329.3214967989243</v>
      </c>
      <c r="P2733" s="5">
        <f ca="1">VLOOKUP(CONCATENATE($F2733," ",$G2733),AllocFactorMatrix,(P$4+1),FALSE)*$E2735</f>
        <v>-4677.3005904839902</v>
      </c>
      <c r="Q2733" s="5">
        <f ca="1">VLOOKUP(CONCATENATE($F2733," ",$G2733),AllocFactorMatrix,(Q$4+1),FALSE)*$E2735</f>
        <v>-835.35836443902508</v>
      </c>
      <c r="R2733" s="5">
        <f ca="1">VLOOKUP(CONCATENATE($F2733," ",$G2733),AllocFactorMatrix,(R$4+1),FALSE)*$E2735</f>
        <v>-170.10955511033725</v>
      </c>
      <c r="S2733" s="5">
        <f ca="1">VLOOKUP(CONCATENATE($F2733," ",$G2733),AllocFactorMatrix,(S$4+1),FALSE)*$E2735</f>
        <v>-6.4250954667136089</v>
      </c>
      <c r="T2733" s="5">
        <f t="shared" ca="1" si="3900"/>
        <v>-5689.193605500066</v>
      </c>
      <c r="U2733" s="5">
        <f ca="1">VLOOKUP(CONCATENATE($F2733," ",$G2733),AllocFactorMatrix,(U$4+1),FALSE)*$E2735</f>
        <v>-245.30664205969546</v>
      </c>
      <c r="V2733" s="5">
        <f ca="1">VLOOKUP(CONCATENATE($F2733," ",$G2733),AllocFactorMatrix,(V$4+1),FALSE)*$E2735</f>
        <v>-3878.3446522777945</v>
      </c>
      <c r="W2733" s="5">
        <f ca="1">VLOOKUP(CONCATENATE($F2733," ",$G2733),AllocFactorMatrix,(W$4+1),FALSE)*$E2735</f>
        <v>-16680.129128157896</v>
      </c>
      <c r="X2733" s="5">
        <f ca="1">VLOOKUP(CONCATENATE($F2733," ",$G2733),AllocFactorMatrix,(X$4+1),FALSE)*$E2735</f>
        <v>-3137.7065086356379</v>
      </c>
      <c r="Y2733" s="5">
        <f t="shared" ca="1" si="3901"/>
        <v>-23941.486931131025</v>
      </c>
      <c r="Z2733" s="5">
        <f ca="1">VLOOKUP(CONCATENATE($F2733," ",$G2733),AllocFactorMatrix,(Z$4+1),FALSE)*$E2735</f>
        <v>-1286.677094673445</v>
      </c>
      <c r="AA2733" s="5">
        <f ca="1">VLOOKUP(CONCATENATE($F2733," ",$G2733),AllocFactorMatrix,(AA$4+1),FALSE)*$E2735</f>
        <v>-25.816919242360058</v>
      </c>
      <c r="AB2733" s="5">
        <f t="shared" ca="1" si="3813"/>
        <v>-1312.494013915805</v>
      </c>
      <c r="AC2733" s="5">
        <f ca="1">VLOOKUP(CONCATENATE($F2733," ",$G2733),AllocFactorMatrix,(AC$4+1),FALSE)*$E2735</f>
        <v>-23.028802671326794</v>
      </c>
      <c r="AD2733" s="5">
        <f ca="1">VLOOKUP(CONCATENATE($F2733," ",$G2733),AllocFactorMatrix,(AD$4+1),FALSE)*$E2735</f>
        <v>-515.83729291417956</v>
      </c>
      <c r="AE2733" s="5">
        <f ca="1">VLOOKUP(CONCATENATE($F2733," ",$G2733),AllocFactorMatrix,(AE$4+1),FALSE)*$E2735</f>
        <v>-106.39481213218951</v>
      </c>
    </row>
    <row r="2734" spans="4:31" hidden="1" outlineLevel="1">
      <c r="E2734" s="44"/>
      <c r="F2734" s="167" t="str">
        <f>F2735</f>
        <v>LABOR_M</v>
      </c>
      <c r="G2734" s="48" t="str">
        <f>$G$14</f>
        <v>CUSTOMER</v>
      </c>
      <c r="H2734" s="4">
        <f t="shared" ca="1" si="3845"/>
        <v>-42324.285652322724</v>
      </c>
      <c r="I2734" s="5">
        <f t="shared" ref="I2734:N2734" ca="1" si="3906">VLOOKUP(CONCATENATE($F2734," ",$G2734),AllocFactorMatrix,(I$4+1),FALSE)*$E2735</f>
        <v>-32673.269614216348</v>
      </c>
      <c r="J2734" s="47">
        <f t="shared" ca="1" si="3906"/>
        <v>-6.5940030925336934</v>
      </c>
      <c r="K2734" s="47">
        <f t="shared" ca="1" si="3906"/>
        <v>-1.9340879749258371</v>
      </c>
      <c r="L2734" s="5">
        <f t="shared" ca="1" si="3906"/>
        <v>-6615.8499779401072</v>
      </c>
      <c r="M2734" s="5">
        <f t="shared" ca="1" si="3906"/>
        <v>-169.14147216381613</v>
      </c>
      <c r="N2734" s="5">
        <f t="shared" ca="1" si="3906"/>
        <v>-27.270873513004915</v>
      </c>
      <c r="O2734" s="5">
        <f t="shared" ca="1" si="3812"/>
        <v>-6812.2623236169275</v>
      </c>
      <c r="P2734" s="5">
        <f ca="1">VLOOKUP(CONCATENATE($F2734," ",$G2734),AllocFactorMatrix,(P$4+1),FALSE)*$E2735</f>
        <v>-270.97377387704734</v>
      </c>
      <c r="Q2734" s="5">
        <f ca="1">VLOOKUP(CONCATENATE($F2734," ",$G2734),AllocFactorMatrix,(Q$4+1),FALSE)*$E2735</f>
        <v>-65.542774801280473</v>
      </c>
      <c r="R2734" s="5">
        <f ca="1">VLOOKUP(CONCATENATE($F2734," ",$G2734),AllocFactorMatrix,(R$4+1),FALSE)*$E2735</f>
        <v>-66.720053405604446</v>
      </c>
      <c r="S2734" s="5">
        <f ca="1">VLOOKUP(CONCATENATE($F2734," ",$G2734),AllocFactorMatrix,(S$4+1),FALSE)*$E2735</f>
        <v>-8.2414869355016425</v>
      </c>
      <c r="T2734" s="5">
        <f t="shared" ca="1" si="3900"/>
        <v>-411.47808901943392</v>
      </c>
      <c r="U2734" s="5">
        <f ca="1">VLOOKUP(CONCATENATE($F2734," ",$G2734),AllocFactorMatrix,(U$4+1),FALSE)*$E2735</f>
        <v>-2.0624788673086174</v>
      </c>
      <c r="V2734" s="5">
        <f ca="1">VLOOKUP(CONCATENATE($F2734," ",$G2734),AllocFactorMatrix,(V$4+1),FALSE)*$E2735</f>
        <v>-47.649930085517752</v>
      </c>
      <c r="W2734" s="5">
        <f ca="1">VLOOKUP(CONCATENATE($F2734," ",$G2734),AllocFactorMatrix,(W$4+1),FALSE)*$E2735</f>
        <v>-112.07718090088987</v>
      </c>
      <c r="X2734" s="5">
        <f ca="1">VLOOKUP(CONCATENATE($F2734," ",$G2734),AllocFactorMatrix,(X$4+1),FALSE)*$E2735</f>
        <v>-33.002640138350237</v>
      </c>
      <c r="Y2734" s="5">
        <f t="shared" ca="1" si="3901"/>
        <v>-194.7922299920665</v>
      </c>
      <c r="Z2734" s="5">
        <f ca="1">VLOOKUP(CONCATENATE($F2734," ",$G2734),AllocFactorMatrix,(Z$4+1),FALSE)*$E2735</f>
        <v>-60.132093100828314</v>
      </c>
      <c r="AA2734" s="5">
        <f ca="1">VLOOKUP(CONCATENATE($F2734," ",$G2734),AllocFactorMatrix,(AA$4+1),FALSE)*$E2735</f>
        <v>-0.89826716926420913</v>
      </c>
      <c r="AB2734" s="5">
        <f t="shared" ca="1" si="3813"/>
        <v>-61.030360270092523</v>
      </c>
      <c r="AC2734" s="5">
        <f ca="1">VLOOKUP(CONCATENATE($F2734," ",$G2734),AllocFactorMatrix,(AC$4+1),FALSE)*$E2735</f>
        <v>-4.8952330328770186</v>
      </c>
      <c r="AD2734" s="5">
        <f ca="1">VLOOKUP(CONCATENATE($F2734," ",$G2734),AllocFactorMatrix,(AD$4+1),FALSE)*$E2735</f>
        <v>-1778.6606304230677</v>
      </c>
      <c r="AE2734" s="5">
        <f ca="1">VLOOKUP(CONCATENATE($F2734," ",$G2734),AllocFactorMatrix,(AE$4+1),FALSE)*$E2735</f>
        <v>-379.36908068441477</v>
      </c>
    </row>
    <row r="2735" spans="4:31" collapsed="1">
      <c r="D2735" s="48" t="s">
        <v>244</v>
      </c>
      <c r="E2735" s="36">
        <v>-376163</v>
      </c>
      <c r="F2735" s="88" t="s">
        <v>67</v>
      </c>
      <c r="G2735" s="48" t="str">
        <f>$G$15</f>
        <v>TOTAL</v>
      </c>
      <c r="H2735" s="4">
        <f t="shared" ca="1" si="3845"/>
        <v>-376163</v>
      </c>
      <c r="I2735" s="5">
        <f t="shared" ref="I2735:N2735" ca="1" si="3907">VLOOKUP(CONCATENATE($F2735," ",$G2735),AllocFactorMatrix,(I$4+1),FALSE)*$E2735</f>
        <v>-209403.82995236697</v>
      </c>
      <c r="J2735" s="47">
        <f t="shared" ca="1" si="3907"/>
        <v>-42.536960825308491</v>
      </c>
      <c r="K2735" s="47">
        <f t="shared" ca="1" si="3907"/>
        <v>-68.201407701613263</v>
      </c>
      <c r="L2735" s="5">
        <f t="shared" ca="1" si="3907"/>
        <v>-48707.539528790447</v>
      </c>
      <c r="M2735" s="5">
        <f t="shared" ca="1" si="3907"/>
        <v>-709.37780665421803</v>
      </c>
      <c r="N2735" s="5">
        <f t="shared" ca="1" si="3907"/>
        <v>-86.316622425374348</v>
      </c>
      <c r="O2735" s="5">
        <f t="shared" ca="1" si="3812"/>
        <v>-49503.233957870034</v>
      </c>
      <c r="P2735" s="5">
        <f ca="1">VLOOKUP(CONCATENATE($F2735," ",$G2735),AllocFactorMatrix,(P$4+1),FALSE)*$E2735</f>
        <v>-25232.91963590297</v>
      </c>
      <c r="Q2735" s="5">
        <f ca="1">VLOOKUP(CONCATENATE($F2735," ",$G2735),AllocFactorMatrix,(Q$4+1),FALSE)*$E2735</f>
        <v>-4246.0184769129201</v>
      </c>
      <c r="R2735" s="5">
        <f ca="1">VLOOKUP(CONCATENATE($F2735," ",$G2735),AllocFactorMatrix,(R$4+1),FALSE)*$E2735</f>
        <v>-738.40317419574228</v>
      </c>
      <c r="S2735" s="5">
        <f ca="1">VLOOKUP(CONCATENATE($F2735," ",$G2735),AllocFactorMatrix,(S$4+1),FALSE)*$E2735</f>
        <v>-32.861937386051736</v>
      </c>
      <c r="T2735" s="5">
        <f t="shared" ca="1" si="3900"/>
        <v>-30250.203224397683</v>
      </c>
      <c r="U2735" s="5">
        <f ca="1">VLOOKUP(CONCATENATE($F2735," ",$G2735),AllocFactorMatrix,(U$4+1),FALSE)*$E2735</f>
        <v>-1181.0933916276549</v>
      </c>
      <c r="V2735" s="5">
        <f ca="1">VLOOKUP(CONCATENATE($F2735," ",$G2735),AllocFactorMatrix,(V$4+1),FALSE)*$E2735</f>
        <v>-15778.05472293715</v>
      </c>
      <c r="W2735" s="5">
        <f ca="1">VLOOKUP(CONCATENATE($F2735," ",$G2735),AllocFactorMatrix,(W$4+1),FALSE)*$E2735</f>
        <v>-50517.388160500886</v>
      </c>
      <c r="X2735" s="5">
        <f ca="1">VLOOKUP(CONCATENATE($F2735," ",$G2735),AllocFactorMatrix,(X$4+1),FALSE)*$E2735</f>
        <v>-9011.7300076024258</v>
      </c>
      <c r="Y2735" s="5">
        <f t="shared" ca="1" si="3901"/>
        <v>-76488.266282668119</v>
      </c>
      <c r="Z2735" s="5">
        <f ca="1">VLOOKUP(CONCATENATE($F2735," ",$G2735),AllocFactorMatrix,(Z$4+1),FALSE)*$E2735</f>
        <v>-6934.433900457725</v>
      </c>
      <c r="AA2735" s="5">
        <f ca="1">VLOOKUP(CONCATENATE($F2735," ",$G2735),AllocFactorMatrix,(AA$4+1),FALSE)*$E2735</f>
        <v>-129.08352294694973</v>
      </c>
      <c r="AB2735" s="5">
        <f t="shared" ca="1" si="3813"/>
        <v>-7063.5174234046744</v>
      </c>
      <c r="AC2735" s="5">
        <f ca="1">VLOOKUP(CONCATENATE($F2735," ",$G2735),AllocFactorMatrix,(AC$4+1),FALSE)*$E2735</f>
        <v>-100.98642988883847</v>
      </c>
      <c r="AD2735" s="5">
        <f ca="1">VLOOKUP(CONCATENATE($F2735," ",$G2735),AllocFactorMatrix,(AD$4+1),FALSE)*$E2735</f>
        <v>-2677.5045551411581</v>
      </c>
      <c r="AE2735" s="5">
        <f ca="1">VLOOKUP(CONCATENATE($F2735," ",$G2735),AllocFactorMatrix,(AE$4+1),FALSE)*$E2735</f>
        <v>-564.71980573541805</v>
      </c>
    </row>
    <row r="2736" spans="4:31" hidden="1" outlineLevel="1">
      <c r="E2736" s="44"/>
      <c r="F2736" s="167" t="str">
        <f>F2743</f>
        <v>LABOR_M</v>
      </c>
      <c r="G2736" s="48" t="str">
        <f>$G$8</f>
        <v>PRODUCTION</v>
      </c>
      <c r="H2736" s="4">
        <f t="shared" ca="1" si="3845"/>
        <v>439924.1339622587</v>
      </c>
      <c r="I2736" s="5">
        <f t="shared" ref="I2736:N2736" ca="1" si="3908">VLOOKUP(CONCATENATE($F2736," ",$G2736),AllocFactorMatrix,(I$4+1),FALSE)*$E2743</f>
        <v>226240.19294781284</v>
      </c>
      <c r="J2736" s="47">
        <f t="shared" ca="1" si="3908"/>
        <v>50.613809456846333</v>
      </c>
      <c r="K2736" s="47">
        <f t="shared" ca="1" si="3908"/>
        <v>88.621171435074061</v>
      </c>
      <c r="L2736" s="5">
        <f t="shared" ca="1" si="3908"/>
        <v>52729.230191438124</v>
      </c>
      <c r="M2736" s="5">
        <f t="shared" ca="1" si="3908"/>
        <v>733.72656702069264</v>
      </c>
      <c r="N2736" s="5">
        <f t="shared" ca="1" si="3908"/>
        <v>102.1888191260541</v>
      </c>
      <c r="O2736" s="5">
        <f t="shared" ref="O2736:O2743" ca="1" si="3909">SUBTOTAL(9,L2736:N2736)</f>
        <v>53565.145577584866</v>
      </c>
      <c r="P2736" s="5">
        <f ca="1">VLOOKUP(CONCATENATE($F2736," ",$G2736),AllocFactorMatrix,(P$4+1),FALSE)*$E2743</f>
        <v>31362.961647523214</v>
      </c>
      <c r="Q2736" s="5">
        <f ca="1">VLOOKUP(CONCATENATE($F2736," ",$G2736),AllocFactorMatrix,(Q$4+1),FALSE)*$E2743</f>
        <v>5628.3650649262636</v>
      </c>
      <c r="R2736" s="5">
        <f ca="1">VLOOKUP(CONCATENATE($F2736," ",$G2736),AllocFactorMatrix,(R$4+1),FALSE)*$E2743</f>
        <v>1141.3749987425128</v>
      </c>
      <c r="S2736" s="5">
        <f ca="1">VLOOKUP(CONCATENATE($F2736," ",$G2736),AllocFactorMatrix,(S$4+1),FALSE)*$E2743</f>
        <v>43.343199422396587</v>
      </c>
      <c r="T2736" s="5">
        <f ca="1">SUBTOTAL(9,P2736:S2736)</f>
        <v>38176.044910614379</v>
      </c>
      <c r="U2736" s="5">
        <f ca="1">VLOOKUP(CONCATENATE($F2736," ",$G2736),AllocFactorMatrix,(U$4+1),FALSE)*$E2743</f>
        <v>1487.4775305319079</v>
      </c>
      <c r="V2736" s="5">
        <f ca="1">VLOOKUP(CONCATENATE($F2736," ",$G2736),AllocFactorMatrix,(V$4+1),FALSE)*$E2743</f>
        <v>20081.805605500096</v>
      </c>
      <c r="W2736" s="5">
        <f ca="1">VLOOKUP(CONCATENATE($F2736," ",$G2736),AllocFactorMatrix,(W$4+1),FALSE)*$E2743</f>
        <v>76804.845005113151</v>
      </c>
      <c r="X2736" s="5">
        <f ca="1">VLOOKUP(CONCATENATE($F2736," ",$G2736),AllocFactorMatrix,(X$4+1),FALSE)*$E2743</f>
        <v>13913.910013818186</v>
      </c>
      <c r="Y2736" s="5">
        <f ca="1">SUBTOTAL(9,U2736:X2736)</f>
        <v>112288.03815496335</v>
      </c>
      <c r="Z2736" s="5">
        <f ca="1">VLOOKUP(CONCATENATE($F2736," ",$G2736),AllocFactorMatrix,(Z$4+1),FALSE)*$E2743</f>
        <v>8620.7111842820996</v>
      </c>
      <c r="AA2736" s="5">
        <f ca="1">VLOOKUP(CONCATENATE($F2736," ",$G2736),AllocFactorMatrix,(AA$4+1),FALSE)*$E2743</f>
        <v>172.17771355406018</v>
      </c>
      <c r="AB2736" s="5">
        <f t="shared" ref="AB2736:AB2743" ca="1" si="3910">SUBTOTAL(9,Z2736:AA2736)</f>
        <v>8792.8888978361592</v>
      </c>
      <c r="AC2736" s="5">
        <f ca="1">VLOOKUP(CONCATENATE($F2736," ",$G2736),AllocFactorMatrix,(AC$4+1),FALSE)*$E2743</f>
        <v>113.72112713776959</v>
      </c>
      <c r="AD2736" s="5">
        <f ca="1">VLOOKUP(CONCATENATE($F2736," ",$G2736),AllocFactorMatrix,(AD$4+1),FALSE)*$E2743</f>
        <v>505.21399531343792</v>
      </c>
      <c r="AE2736" s="5">
        <f ca="1">VLOOKUP(CONCATENATE($F2736," ",$G2736),AllocFactorMatrix,(AE$4+1),FALSE)*$E2743</f>
        <v>103.6533701036645</v>
      </c>
    </row>
    <row r="2737" spans="4:31" hidden="1" outlineLevel="1">
      <c r="E2737" s="44"/>
      <c r="F2737" s="167" t="str">
        <f>F2743</f>
        <v>LABOR_M</v>
      </c>
      <c r="G2737" s="48" t="str">
        <f>$G$9</f>
        <v>BULKTRAN</v>
      </c>
      <c r="H2737" s="4">
        <f t="shared" ca="1" si="3845"/>
        <v>68191.720542603362</v>
      </c>
      <c r="I2737" s="5">
        <f t="shared" ref="I2737:N2737" ca="1" si="3911">VLOOKUP(CONCATENATE($F2737," ",$G2737),AllocFactorMatrix,(I$4+1),FALSE)*$E2743</f>
        <v>35069.019455807873</v>
      </c>
      <c r="J2737" s="47">
        <f t="shared" ca="1" si="3911"/>
        <v>7.8455408185765227</v>
      </c>
      <c r="K2737" s="47">
        <f t="shared" ca="1" si="3911"/>
        <v>13.736982561582181</v>
      </c>
      <c r="L2737" s="5">
        <f t="shared" ca="1" si="3911"/>
        <v>8173.4477653131271</v>
      </c>
      <c r="M2737" s="5">
        <f t="shared" ca="1" si="3911"/>
        <v>113.73342162958275</v>
      </c>
      <c r="N2737" s="5">
        <f t="shared" ca="1" si="3911"/>
        <v>15.840075273115939</v>
      </c>
      <c r="O2737" s="5">
        <f t="shared" ca="1" si="3909"/>
        <v>8303.0212622158251</v>
      </c>
      <c r="P2737" s="5">
        <f ca="1">VLOOKUP(CONCATENATE($F2737," ",$G2737),AllocFactorMatrix,(P$4+1),FALSE)*$E2743</f>
        <v>4861.5071348637675</v>
      </c>
      <c r="Q2737" s="5">
        <f ca="1">VLOOKUP(CONCATENATE($F2737," ",$G2737),AllocFactorMatrix,(Q$4+1),FALSE)*$E2743</f>
        <v>872.44110515685099</v>
      </c>
      <c r="R2737" s="5">
        <f ca="1">VLOOKUP(CONCATENATE($F2737," ",$G2737),AllocFactorMatrix,(R$4+1),FALSE)*$E2743</f>
        <v>176.92215302568701</v>
      </c>
      <c r="S2737" s="5">
        <f ca="1">VLOOKUP(CONCATENATE($F2737," ",$G2737),AllocFactorMatrix,(S$4+1),FALSE)*$E2743</f>
        <v>6.7185387530658796</v>
      </c>
      <c r="T2737" s="5">
        <f t="shared" ref="T2737:T2743" ca="1" si="3912">SUBTOTAL(9,P2737:S2737)</f>
        <v>5917.5889317993724</v>
      </c>
      <c r="U2737" s="5">
        <f ca="1">VLOOKUP(CONCATENATE($F2737," ",$G2737),AllocFactorMatrix,(U$4+1),FALSE)*$E2743</f>
        <v>230.5707831071966</v>
      </c>
      <c r="V2737" s="5">
        <f ca="1">VLOOKUP(CONCATENATE($F2737," ",$G2737),AllocFactorMatrix,(V$4+1),FALSE)*$E2743</f>
        <v>3112.8387149558525</v>
      </c>
      <c r="W2737" s="5">
        <f ca="1">VLOOKUP(CONCATENATE($F2737," ",$G2737),AllocFactorMatrix,(W$4+1),FALSE)*$E2743</f>
        <v>11905.358498372272</v>
      </c>
      <c r="X2737" s="5">
        <f ca="1">VLOOKUP(CONCATENATE($F2737," ",$G2737),AllocFactorMatrix,(X$4+1),FALSE)*$E2743</f>
        <v>2156.7661104917138</v>
      </c>
      <c r="Y2737" s="5">
        <f t="shared" ref="Y2737:Y2743" ca="1" si="3913">SUBTOTAL(9,U2737:X2737)</f>
        <v>17405.534106927036</v>
      </c>
      <c r="Z2737" s="5">
        <f ca="1">VLOOKUP(CONCATENATE($F2737," ",$G2737),AllocFactorMatrix,(Z$4+1),FALSE)*$E2743</f>
        <v>1336.2784229689298</v>
      </c>
      <c r="AA2737" s="5">
        <f ca="1">VLOOKUP(CONCATENATE($F2737," ",$G2737),AllocFactorMatrix,(AA$4+1),FALSE)*$E2743</f>
        <v>26.688907518199787</v>
      </c>
      <c r="AB2737" s="5">
        <f t="shared" ca="1" si="3910"/>
        <v>1362.9673304871296</v>
      </c>
      <c r="AC2737" s="5">
        <f ca="1">VLOOKUP(CONCATENATE($F2737," ",$G2737),AllocFactorMatrix,(AC$4+1),FALSE)*$E2743</f>
        <v>17.627674234925955</v>
      </c>
      <c r="AD2737" s="5">
        <f ca="1">VLOOKUP(CONCATENATE($F2737," ",$G2737),AllocFactorMatrix,(AD$4+1),FALSE)*$E2743</f>
        <v>78.312165491656089</v>
      </c>
      <c r="AE2737" s="5">
        <f ca="1">VLOOKUP(CONCATENATE($F2737," ",$G2737),AllocFactorMatrix,(AE$4+1),FALSE)*$E2743</f>
        <v>16.067092259172366</v>
      </c>
    </row>
    <row r="2738" spans="4:31" hidden="1" outlineLevel="1">
      <c r="E2738" s="44"/>
      <c r="F2738" s="167" t="str">
        <f>F2743</f>
        <v>LABOR_M</v>
      </c>
      <c r="G2738" s="48" t="str">
        <f>$G$10</f>
        <v>SUBTRAN</v>
      </c>
      <c r="H2738" s="4">
        <f t="shared" ca="1" si="3845"/>
        <v>18898.599435178705</v>
      </c>
      <c r="I2738" s="5">
        <f t="shared" ref="I2738:N2738" ca="1" si="3914">VLOOKUP(CONCATENATE($F2738," ",$G2738),AllocFactorMatrix,(I$4+1),FALSE)*$E2743</f>
        <v>9654.7307783385022</v>
      </c>
      <c r="J2738" s="47">
        <f t="shared" ca="1" si="3914"/>
        <v>1.572126480124697</v>
      </c>
      <c r="K2738" s="47">
        <f t="shared" ca="1" si="3914"/>
        <v>2.9259973152148744</v>
      </c>
      <c r="L2738" s="5">
        <f t="shared" ca="1" si="3914"/>
        <v>2262.5993210238603</v>
      </c>
      <c r="M2738" s="5">
        <f t="shared" ca="1" si="3914"/>
        <v>31.621621601504696</v>
      </c>
      <c r="N2738" s="5">
        <f t="shared" ca="1" si="3914"/>
        <v>5.7233665878618325</v>
      </c>
      <c r="O2738" s="5">
        <f t="shared" ca="1" si="3909"/>
        <v>2299.9443092132265</v>
      </c>
      <c r="P2738" s="5">
        <f ca="1">VLOOKUP(CONCATENATE($F2738," ",$G2738),AllocFactorMatrix,(P$4+1),FALSE)*$E2743</f>
        <v>1306.2743560637261</v>
      </c>
      <c r="Q2738" s="5">
        <f ca="1">VLOOKUP(CONCATENATE($F2738," ",$G2738),AllocFactorMatrix,(Q$4+1),FALSE)*$E2743</f>
        <v>235.07681451016194</v>
      </c>
      <c r="R2738" s="5">
        <f ca="1">VLOOKUP(CONCATENATE($F2738," ",$G2738),AllocFactorMatrix,(R$4+1),FALSE)*$E2743</f>
        <v>61.705851366446943</v>
      </c>
      <c r="S2738" s="5">
        <f ca="1">VLOOKUP(CONCATENATE($F2738," ",$G2738),AllocFactorMatrix,(S$4+1),FALSE)*$E2743</f>
        <v>0</v>
      </c>
      <c r="T2738" s="5">
        <f t="shared" ca="1" si="3912"/>
        <v>1603.0570219403351</v>
      </c>
      <c r="U2738" s="5">
        <f ca="1">VLOOKUP(CONCATENATE($F2738," ",$G2738),AllocFactorMatrix,(U$4+1),FALSE)*$E2743</f>
        <v>58.96607459191398</v>
      </c>
      <c r="V2738" s="5">
        <f ca="1">VLOOKUP(CONCATENATE($F2738," ",$G2738),AllocFactorMatrix,(V$4+1),FALSE)*$E2743</f>
        <v>827.35120472306494</v>
      </c>
      <c r="W2738" s="5">
        <f ca="1">VLOOKUP(CONCATENATE($F2738," ",$G2738),AllocFactorMatrix,(W$4+1),FALSE)*$E2743</f>
        <v>4079.4796473275633</v>
      </c>
      <c r="X2738" s="5">
        <f ca="1">VLOOKUP(CONCATENATE($F2738," ",$G2738),AllocFactorMatrix,(X$4+1),FALSE)*$E2743</f>
        <v>0</v>
      </c>
      <c r="Y2738" s="5">
        <f t="shared" ca="1" si="3913"/>
        <v>4965.7969266425425</v>
      </c>
      <c r="Z2738" s="5">
        <f ca="1">VLOOKUP(CONCATENATE($F2738," ",$G2738),AllocFactorMatrix,(Z$4+1),FALSE)*$E2743</f>
        <v>358.6037786119104</v>
      </c>
      <c r="AA2738" s="5">
        <f ca="1">VLOOKUP(CONCATENATE($F2738," ",$G2738),AllocFactorMatrix,(AA$4+1),FALSE)*$E2743</f>
        <v>7.2002320852904012</v>
      </c>
      <c r="AB2738" s="5">
        <f t="shared" ca="1" si="3910"/>
        <v>365.80401069720079</v>
      </c>
      <c r="AC2738" s="5">
        <f ca="1">VLOOKUP(CONCATENATE($F2738," ",$G2738),AllocFactorMatrix,(AC$4+1),FALSE)*$E2743</f>
        <v>4.768264551486916</v>
      </c>
      <c r="AD2738" s="5">
        <f ca="1">VLOOKUP(CONCATENATE($F2738," ",$G2738),AllocFactorMatrix,(AD$4+1),FALSE)*$E2743</f>
        <v>0</v>
      </c>
      <c r="AE2738" s="5">
        <f ca="1">VLOOKUP(CONCATENATE($F2738," ",$G2738),AllocFactorMatrix,(AE$4+1),FALSE)*$E2743</f>
        <v>0</v>
      </c>
    </row>
    <row r="2739" spans="4:31" hidden="1" outlineLevel="1">
      <c r="E2739" s="44"/>
      <c r="F2739" s="167" t="str">
        <f>F2743</f>
        <v>LABOR_M</v>
      </c>
      <c r="G2739" s="48" t="str">
        <f>$G$11</f>
        <v>DISTPRI</v>
      </c>
      <c r="H2739" s="4">
        <f t="shared" ca="1" si="3845"/>
        <v>154374.70646593242</v>
      </c>
      <c r="I2739" s="5">
        <f t="shared" ref="I2739:N2739" ca="1" si="3915">VLOOKUP(CONCATENATE($F2739," ",$G2739),AllocFactorMatrix,(I$4+1),FALSE)*$E2743</f>
        <v>101069.05323040187</v>
      </c>
      <c r="J2739" s="47">
        <f t="shared" ca="1" si="3915"/>
        <v>16.595685105068451</v>
      </c>
      <c r="K2739" s="47">
        <f t="shared" ca="1" si="3915"/>
        <v>30.706771046834866</v>
      </c>
      <c r="L2739" s="5">
        <f t="shared" ca="1" si="3915"/>
        <v>23647.475742508381</v>
      </c>
      <c r="M2739" s="5">
        <f t="shared" ca="1" si="3915"/>
        <v>330.44825960390915</v>
      </c>
      <c r="N2739" s="5">
        <f t="shared" ca="1" si="3915"/>
        <v>0</v>
      </c>
      <c r="O2739" s="5">
        <f t="shared" ca="1" si="3909"/>
        <v>23977.92400211229</v>
      </c>
      <c r="P2739" s="5">
        <f ca="1">VLOOKUP(CONCATENATE($F2739," ",$G2739),AllocFactorMatrix,(P$4+1),FALSE)*$E2743</f>
        <v>13713.661129182194</v>
      </c>
      <c r="Q2739" s="5">
        <f ca="1">VLOOKUP(CONCATENATE($F2739," ",$G2739),AllocFactorMatrix,(Q$4+1),FALSE)*$E2743</f>
        <v>2467.6960867427183</v>
      </c>
      <c r="R2739" s="5">
        <f ca="1">VLOOKUP(CONCATENATE($F2739," ",$G2739),AllocFactorMatrix,(R$4+1),FALSE)*$E2743</f>
        <v>0</v>
      </c>
      <c r="S2739" s="5">
        <f ca="1">VLOOKUP(CONCATENATE($F2739," ",$G2739),AllocFactorMatrix,(S$4+1),FALSE)*$E2743</f>
        <v>0</v>
      </c>
      <c r="T2739" s="5">
        <f t="shared" ca="1" si="3912"/>
        <v>16181.357215924912</v>
      </c>
      <c r="U2739" s="5">
        <f ca="1">VLOOKUP(CONCATENATE($F2739," ",$G2739),AllocFactorMatrix,(U$4+1),FALSE)*$E2743</f>
        <v>621.00243135483765</v>
      </c>
      <c r="V2739" s="5">
        <f ca="1">VLOOKUP(CONCATENATE($F2739," ",$G2739),AllocFactorMatrix,(V$4+1),FALSE)*$E2743</f>
        <v>8587.1364276914137</v>
      </c>
      <c r="W2739" s="5">
        <f ca="1">VLOOKUP(CONCATENATE($F2739," ",$G2739),AllocFactorMatrix,(W$4+1),FALSE)*$E2743</f>
        <v>0</v>
      </c>
      <c r="X2739" s="5">
        <f ca="1">VLOOKUP(CONCATENATE($F2739," ",$G2739),AllocFactorMatrix,(X$4+1),FALSE)*$E2743</f>
        <v>0</v>
      </c>
      <c r="Y2739" s="5">
        <f t="shared" ca="1" si="3913"/>
        <v>9208.138859046252</v>
      </c>
      <c r="Z2739" s="5">
        <f ca="1">VLOOKUP(CONCATENATE($F2739," ",$G2739),AllocFactorMatrix,(Z$4+1),FALSE)*$E2743</f>
        <v>3765.7219625073321</v>
      </c>
      <c r="AA2739" s="5">
        <f ca="1">VLOOKUP(CONCATENATE($F2739," ",$G2739),AllocFactorMatrix,(AA$4+1),FALSE)*$E2743</f>
        <v>75.583978367394351</v>
      </c>
      <c r="AB2739" s="5">
        <f t="shared" ca="1" si="3910"/>
        <v>3841.3059408747263</v>
      </c>
      <c r="AC2739" s="5">
        <f ca="1">VLOOKUP(CONCATENATE($F2739," ",$G2739),AllocFactorMatrix,(AC$4+1),FALSE)*$E2743</f>
        <v>49.62476142037962</v>
      </c>
      <c r="AD2739" s="5">
        <f ca="1">VLOOKUP(CONCATENATE($F2739," ",$G2739),AllocFactorMatrix,(AD$4+1),FALSE)*$E2743</f>
        <v>0</v>
      </c>
      <c r="AE2739" s="5">
        <f ca="1">VLOOKUP(CONCATENATE($F2739," ",$G2739),AllocFactorMatrix,(AE$4+1),FALSE)*$E2743</f>
        <v>0</v>
      </c>
    </row>
    <row r="2740" spans="4:31" hidden="1" outlineLevel="1">
      <c r="E2740" s="44"/>
      <c r="F2740" s="167" t="str">
        <f>F2743</f>
        <v>LABOR_M</v>
      </c>
      <c r="G2740" s="48" t="str">
        <f>$G$12</f>
        <v>DISTSEC</v>
      </c>
      <c r="H2740" s="4">
        <f t="shared" ca="1" si="3845"/>
        <v>61159.098199425192</v>
      </c>
      <c r="I2740" s="5">
        <f t="shared" ref="I2740:N2740" ca="1" si="3916">VLOOKUP(CONCATENATE($F2740," ",$G2740),AllocFactorMatrix,(I$4+1),FALSE)*$E2743</f>
        <v>45375.229423676821</v>
      </c>
      <c r="J2740" s="47">
        <f t="shared" ca="1" si="3916"/>
        <v>11.248285498360294</v>
      </c>
      <c r="K2740" s="47">
        <f t="shared" ca="1" si="3916"/>
        <v>14.569629641576915</v>
      </c>
      <c r="L2740" s="5">
        <f t="shared" ca="1" si="3916"/>
        <v>9146.1403632356269</v>
      </c>
      <c r="M2740" s="5">
        <f t="shared" ca="1" si="3916"/>
        <v>0</v>
      </c>
      <c r="N2740" s="5">
        <f t="shared" ca="1" si="3916"/>
        <v>0</v>
      </c>
      <c r="O2740" s="5">
        <f t="shared" ca="1" si="3909"/>
        <v>9146.1403632356269</v>
      </c>
      <c r="P2740" s="5">
        <f ca="1">VLOOKUP(CONCATENATE($F2740," ",$G2740),AllocFactorMatrix,(P$4+1),FALSE)*$E2743</f>
        <v>4565.6967976198739</v>
      </c>
      <c r="Q2740" s="5">
        <f ca="1">VLOOKUP(CONCATENATE($F2740," ",$G2740),AllocFactorMatrix,(Q$4+1),FALSE)*$E2743</f>
        <v>0</v>
      </c>
      <c r="R2740" s="5">
        <f ca="1">VLOOKUP(CONCATENATE($F2740," ",$G2740),AllocFactorMatrix,(R$4+1),FALSE)*$E2743</f>
        <v>0</v>
      </c>
      <c r="S2740" s="5">
        <f ca="1">VLOOKUP(CONCATENATE($F2740," ",$G2740),AllocFactorMatrix,(S$4+1),FALSE)*$E2743</f>
        <v>0</v>
      </c>
      <c r="T2740" s="5">
        <f t="shared" ca="1" si="3912"/>
        <v>4565.6967976198739</v>
      </c>
      <c r="U2740" s="5">
        <f ca="1">VLOOKUP(CONCATENATE($F2740," ",$G2740),AllocFactorMatrix,(U$4+1),FALSE)*$E2743</f>
        <v>170.98279649279172</v>
      </c>
      <c r="V2740" s="5">
        <f ca="1">VLOOKUP(CONCATENATE($F2740," ",$G2740),AllocFactorMatrix,(V$4+1),FALSE)*$E2743</f>
        <v>0</v>
      </c>
      <c r="W2740" s="5">
        <f ca="1">VLOOKUP(CONCATENATE($F2740," ",$G2740),AllocFactorMatrix,(W$4+1),FALSE)*$E2743</f>
        <v>0</v>
      </c>
      <c r="X2740" s="5">
        <f ca="1">VLOOKUP(CONCATENATE($F2740," ",$G2740),AllocFactorMatrix,(X$4+1),FALSE)*$E2743</f>
        <v>0</v>
      </c>
      <c r="Y2740" s="5">
        <f t="shared" ca="1" si="3913"/>
        <v>170.98279649279172</v>
      </c>
      <c r="Z2740" s="5">
        <f ca="1">VLOOKUP(CONCATENATE($F2740," ",$G2740),AllocFactorMatrix,(Z$4+1),FALSE)*$E2743</f>
        <v>1292.1800100655707</v>
      </c>
      <c r="AA2740" s="5">
        <f ca="1">VLOOKUP(CONCATENATE($F2740," ",$G2740),AllocFactorMatrix,(AA$4+1),FALSE)*$E2743</f>
        <v>0</v>
      </c>
      <c r="AB2740" s="5">
        <f t="shared" ca="1" si="3910"/>
        <v>1292.1800100655707</v>
      </c>
      <c r="AC2740" s="5">
        <f ca="1">VLOOKUP(CONCATENATE($F2740," ",$G2740),AllocFactorMatrix,(AC$4+1),FALSE)*$E2743</f>
        <v>15.278183058796458</v>
      </c>
      <c r="AD2740" s="5">
        <f ca="1">VLOOKUP(CONCATENATE($F2740," ",$G2740),AllocFactorMatrix,(AD$4+1),FALSE)*$E2743</f>
        <v>470.25804609089755</v>
      </c>
      <c r="AE2740" s="5">
        <f ca="1">VLOOKUP(CONCATENATE($F2740," ",$G2740),AllocFactorMatrix,(AE$4+1),FALSE)*$E2743</f>
        <v>97.514664044840018</v>
      </c>
    </row>
    <row r="2741" spans="4:31" hidden="1" outlineLevel="1">
      <c r="E2741" s="44"/>
      <c r="F2741" s="167" t="str">
        <f>F2743</f>
        <v>LABOR_M</v>
      </c>
      <c r="G2741" s="48" t="str">
        <f>$G$13</f>
        <v>ENERGY</v>
      </c>
      <c r="H2741" s="4">
        <f t="shared" ca="1" si="3845"/>
        <v>175957.93846262936</v>
      </c>
      <c r="I2741" s="5">
        <f t="shared" ref="I2741:N2741" ca="1" si="3917">VLOOKUP(CONCATENATE($F2741," ",$G2741),AllocFactorMatrix,(I$4+1),FALSE)*$E2743</f>
        <v>68838.898614720601</v>
      </c>
      <c r="J2741" s="47">
        <f t="shared" ca="1" si="3917"/>
        <v>11.016107154157472</v>
      </c>
      <c r="K2741" s="47">
        <f t="shared" ca="1" si="3917"/>
        <v>31.763849622773552</v>
      </c>
      <c r="L2741" s="5">
        <f t="shared" ca="1" si="3917"/>
        <v>19849.956926320785</v>
      </c>
      <c r="M2741" s="5">
        <f t="shared" ca="1" si="3917"/>
        <v>276.84783226417335</v>
      </c>
      <c r="N2741" s="5">
        <f t="shared" ca="1" si="3917"/>
        <v>38.703092318852285</v>
      </c>
      <c r="O2741" s="5">
        <f t="shared" ca="1" si="3909"/>
        <v>20165.507850903814</v>
      </c>
      <c r="P2741" s="5">
        <f ca="1">VLOOKUP(CONCATENATE($F2741," ",$G2741),AllocFactorMatrix,(P$4+1),FALSE)*$E2743</f>
        <v>12868.877674370839</v>
      </c>
      <c r="Q2741" s="5">
        <f ca="1">VLOOKUP(CONCATENATE($F2741," ",$G2741),AllocFactorMatrix,(Q$4+1),FALSE)*$E2743</f>
        <v>2298.3608597017546</v>
      </c>
      <c r="R2741" s="5">
        <f ca="1">VLOOKUP(CONCATENATE($F2741," ",$G2741),AllocFactorMatrix,(R$4+1),FALSE)*$E2743</f>
        <v>468.03044055162013</v>
      </c>
      <c r="S2741" s="5">
        <f ca="1">VLOOKUP(CONCATENATE($F2741," ",$G2741),AllocFactorMatrix,(S$4+1),FALSE)*$E2743</f>
        <v>17.67766813523016</v>
      </c>
      <c r="T2741" s="5">
        <f t="shared" ca="1" si="3912"/>
        <v>15652.946642759442</v>
      </c>
      <c r="U2741" s="5">
        <f ca="1">VLOOKUP(CONCATENATE($F2741," ",$G2741),AllocFactorMatrix,(U$4+1),FALSE)*$E2743</f>
        <v>674.9237318207588</v>
      </c>
      <c r="V2741" s="5">
        <f ca="1">VLOOKUP(CONCATENATE($F2741," ",$G2741),AllocFactorMatrix,(V$4+1),FALSE)*$E2743</f>
        <v>10670.672526532819</v>
      </c>
      <c r="W2741" s="5">
        <f ca="1">VLOOKUP(CONCATENATE($F2741," ",$G2741),AllocFactorMatrix,(W$4+1),FALSE)*$E2743</f>
        <v>45892.825827720044</v>
      </c>
      <c r="X2741" s="5">
        <f ca="1">VLOOKUP(CONCATENATE($F2741," ",$G2741),AllocFactorMatrix,(X$4+1),FALSE)*$E2743</f>
        <v>8632.9198768751758</v>
      </c>
      <c r="Y2741" s="5">
        <f t="shared" ca="1" si="3913"/>
        <v>65871.341962948805</v>
      </c>
      <c r="Z2741" s="5">
        <f ca="1">VLOOKUP(CONCATENATE($F2741," ",$G2741),AllocFactorMatrix,(Z$4+1),FALSE)*$E2743</f>
        <v>3540.0953642908935</v>
      </c>
      <c r="AA2741" s="5">
        <f ca="1">VLOOKUP(CONCATENATE($F2741," ",$G2741),AllocFactorMatrix,(AA$4+1),FALSE)*$E2743</f>
        <v>71.031307317510638</v>
      </c>
      <c r="AB2741" s="5">
        <f t="shared" ca="1" si="3910"/>
        <v>3611.1266716084042</v>
      </c>
      <c r="AC2741" s="5">
        <f ca="1">VLOOKUP(CONCATENATE($F2741," ",$G2741),AllocFactorMatrix,(AC$4+1),FALSE)*$E2743</f>
        <v>63.360230720998672</v>
      </c>
      <c r="AD2741" s="5">
        <f ca="1">VLOOKUP(CONCATENATE($F2741," ",$G2741),AllocFactorMatrix,(AD$4+1),FALSE)*$E2743</f>
        <v>1419.247468485722</v>
      </c>
      <c r="AE2741" s="5">
        <f ca="1">VLOOKUP(CONCATENATE($F2741," ",$G2741),AllocFactorMatrix,(AE$4+1),FALSE)*$E2743</f>
        <v>292.72906370448499</v>
      </c>
    </row>
    <row r="2742" spans="4:31" hidden="1" outlineLevel="1">
      <c r="E2742" s="44"/>
      <c r="F2742" s="167" t="str">
        <f>F2743</f>
        <v>LABOR_M</v>
      </c>
      <c r="G2742" s="48" t="str">
        <f>$G$14</f>
        <v>CUSTOMER</v>
      </c>
      <c r="H2742" s="4">
        <f t="shared" ca="1" si="3845"/>
        <v>116448.80293197271</v>
      </c>
      <c r="I2742" s="5">
        <f t="shared" ref="I2742:N2742" ca="1" si="3918">VLOOKUP(CONCATENATE($F2742," ",$G2742),AllocFactorMatrix,(I$4+1),FALSE)*$E2743</f>
        <v>89895.507409238227</v>
      </c>
      <c r="J2742" s="47">
        <f t="shared" ca="1" si="3918"/>
        <v>18.142391651048104</v>
      </c>
      <c r="K2742" s="47">
        <f t="shared" ca="1" si="3918"/>
        <v>5.3213474480195284</v>
      </c>
      <c r="L2742" s="5">
        <f t="shared" ca="1" si="3918"/>
        <v>18202.50001706442</v>
      </c>
      <c r="M2742" s="5">
        <f t="shared" ca="1" si="3918"/>
        <v>465.36690829056107</v>
      </c>
      <c r="N2742" s="5">
        <f t="shared" ca="1" si="3918"/>
        <v>75.031640264066382</v>
      </c>
      <c r="O2742" s="5">
        <f t="shared" ca="1" si="3909"/>
        <v>18742.898565619049</v>
      </c>
      <c r="P2742" s="5">
        <f ca="1">VLOOKUP(CONCATENATE($F2742," ",$G2742),AllocFactorMatrix,(P$4+1),FALSE)*$E2743</f>
        <v>745.54292193256515</v>
      </c>
      <c r="Q2742" s="5">
        <f ca="1">VLOOKUP(CONCATENATE($F2742," ",$G2742),AllocFactorMatrix,(Q$4+1),FALSE)*$E2743</f>
        <v>180.33092700361075</v>
      </c>
      <c r="R2742" s="5">
        <f ca="1">VLOOKUP(CONCATENATE($F2742," ",$G2742),AllocFactorMatrix,(R$4+1),FALSE)*$E2743</f>
        <v>183.57002914267844</v>
      </c>
      <c r="S2742" s="5">
        <f ca="1">VLOOKUP(CONCATENATE($F2742," ",$G2742),AllocFactorMatrix,(S$4+1),FALSE)*$E2743</f>
        <v>22.675191635892162</v>
      </c>
      <c r="T2742" s="5">
        <f t="shared" ca="1" si="3912"/>
        <v>1132.1190697147465</v>
      </c>
      <c r="U2742" s="5">
        <f ca="1">VLOOKUP(CONCATENATE($F2742," ",$G2742),AllocFactorMatrix,(U$4+1),FALSE)*$E2743</f>
        <v>5.6745953645504486</v>
      </c>
      <c r="V2742" s="5">
        <f ca="1">VLOOKUP(CONCATENATE($F2742," ",$G2742),AllocFactorMatrix,(V$4+1),FALSE)*$E2743</f>
        <v>131.10149959367885</v>
      </c>
      <c r="W2742" s="5">
        <f ca="1">VLOOKUP(CONCATENATE($F2742," ",$G2742),AllocFactorMatrix,(W$4+1),FALSE)*$E2743</f>
        <v>308.36323285192981</v>
      </c>
      <c r="X2742" s="5">
        <f ca="1">VLOOKUP(CONCATENATE($F2742," ",$G2742),AllocFactorMatrix,(X$4+1),FALSE)*$E2743</f>
        <v>90.801720063871969</v>
      </c>
      <c r="Y2742" s="5">
        <f t="shared" ca="1" si="3913"/>
        <v>535.94104787403103</v>
      </c>
      <c r="Z2742" s="5">
        <f ca="1">VLOOKUP(CONCATENATE($F2742," ",$G2742),AllocFactorMatrix,(Z$4+1),FALSE)*$E2743</f>
        <v>165.44426329853752</v>
      </c>
      <c r="AA2742" s="5">
        <f ca="1">VLOOKUP(CONCATENATE($F2742," ",$G2742),AllocFactorMatrix,(AA$4+1),FALSE)*$E2743</f>
        <v>2.4714448209043409</v>
      </c>
      <c r="AB2742" s="5">
        <f t="shared" ca="1" si="3910"/>
        <v>167.91570811944186</v>
      </c>
      <c r="AC2742" s="5">
        <f ca="1">VLOOKUP(CONCATENATE($F2742," ",$G2742),AllocFactorMatrix,(AC$4+1),FALSE)*$E2743</f>
        <v>13.46848547980858</v>
      </c>
      <c r="AD2742" s="5">
        <f ca="1">VLOOKUP(CONCATENATE($F2742," ",$G2742),AllocFactorMatrix,(AD$4+1),FALSE)*$E2743</f>
        <v>4893.7128658573702</v>
      </c>
      <c r="AE2742" s="5">
        <f ca="1">VLOOKUP(CONCATENATE($F2742," ",$G2742),AllocFactorMatrix,(AE$4+1),FALSE)*$E2743</f>
        <v>1043.7760409709049</v>
      </c>
    </row>
    <row r="2743" spans="4:31" collapsed="1">
      <c r="D2743" s="48" t="s">
        <v>280</v>
      </c>
      <c r="E2743" s="38">
        <v>1034955</v>
      </c>
      <c r="F2743" s="88" t="s">
        <v>67</v>
      </c>
      <c r="G2743" s="48" t="str">
        <f>$G$15</f>
        <v>TOTAL</v>
      </c>
      <c r="H2743" s="4">
        <f t="shared" ca="1" si="3845"/>
        <v>1034955.0000000003</v>
      </c>
      <c r="I2743" s="5">
        <f t="shared" ref="I2743:N2743" ca="1" si="3919">VLOOKUP(CONCATENATE($F2743," ",$G2743),AllocFactorMatrix,(I$4+1),FALSE)*$E2743</f>
        <v>576142.63185999682</v>
      </c>
      <c r="J2743" s="47">
        <f t="shared" ca="1" si="3919"/>
        <v>117.03394616418188</v>
      </c>
      <c r="K2743" s="47">
        <f t="shared" ca="1" si="3919"/>
        <v>187.64574907107598</v>
      </c>
      <c r="L2743" s="5">
        <f t="shared" ca="1" si="3919"/>
        <v>134011.35032690433</v>
      </c>
      <c r="M2743" s="5">
        <f t="shared" ca="1" si="3919"/>
        <v>1951.7446104104235</v>
      </c>
      <c r="N2743" s="5">
        <f t="shared" ca="1" si="3919"/>
        <v>237.48699356995056</v>
      </c>
      <c r="O2743" s="5">
        <f t="shared" ca="1" si="3909"/>
        <v>136200.58193088468</v>
      </c>
      <c r="P2743" s="5">
        <f ca="1">VLOOKUP(CONCATENATE($F2743," ",$G2743),AllocFactorMatrix,(P$4+1),FALSE)*$E2743</f>
        <v>69424.52166155618</v>
      </c>
      <c r="Q2743" s="5">
        <f ca="1">VLOOKUP(CONCATENATE($F2743," ",$G2743),AllocFactorMatrix,(Q$4+1),FALSE)*$E2743</f>
        <v>11682.270858041358</v>
      </c>
      <c r="R2743" s="5">
        <f ca="1">VLOOKUP(CONCATENATE($F2743," ",$G2743),AllocFactorMatrix,(R$4+1),FALSE)*$E2743</f>
        <v>2031.6034728289451</v>
      </c>
      <c r="S2743" s="5">
        <f ca="1">VLOOKUP(CONCATENATE($F2743," ",$G2743),AllocFactorMatrix,(S$4+1),FALSE)*$E2743</f>
        <v>90.414597946584792</v>
      </c>
      <c r="T2743" s="5">
        <f t="shared" ca="1" si="3912"/>
        <v>83228.810590373076</v>
      </c>
      <c r="U2743" s="5">
        <f ca="1">VLOOKUP(CONCATENATE($F2743," ",$G2743),AllocFactorMatrix,(U$4+1),FALSE)*$E2743</f>
        <v>3249.5979432639565</v>
      </c>
      <c r="V2743" s="5">
        <f ca="1">VLOOKUP(CONCATENATE($F2743," ",$G2743),AllocFactorMatrix,(V$4+1),FALSE)*$E2743</f>
        <v>43410.905978996918</v>
      </c>
      <c r="W2743" s="5">
        <f ca="1">VLOOKUP(CONCATENATE($F2743," ",$G2743),AllocFactorMatrix,(W$4+1),FALSE)*$E2743</f>
        <v>138990.87221138494</v>
      </c>
      <c r="X2743" s="5">
        <f ca="1">VLOOKUP(CONCATENATE($F2743," ",$G2743),AllocFactorMatrix,(X$4+1),FALSE)*$E2743</f>
        <v>24794.397721248948</v>
      </c>
      <c r="Y2743" s="5">
        <f t="shared" ca="1" si="3913"/>
        <v>210445.77385489477</v>
      </c>
      <c r="Z2743" s="5">
        <f ca="1">VLOOKUP(CONCATENATE($F2743," ",$G2743),AllocFactorMatrix,(Z$4+1),FALSE)*$E2743</f>
        <v>19079.034986025272</v>
      </c>
      <c r="AA2743" s="5">
        <f ca="1">VLOOKUP(CONCATENATE($F2743," ",$G2743),AllocFactorMatrix,(AA$4+1),FALSE)*$E2743</f>
        <v>355.15358366335965</v>
      </c>
      <c r="AB2743" s="5">
        <f t="shared" ca="1" si="3910"/>
        <v>19434.188569688631</v>
      </c>
      <c r="AC2743" s="5">
        <f ca="1">VLOOKUP(CONCATENATE($F2743," ",$G2743),AllocFactorMatrix,(AC$4+1),FALSE)*$E2743</f>
        <v>277.84872660416579</v>
      </c>
      <c r="AD2743" s="5">
        <f ca="1">VLOOKUP(CONCATENATE($F2743," ",$G2743),AllocFactorMatrix,(AD$4+1),FALSE)*$E2743</f>
        <v>7366.7445412390834</v>
      </c>
      <c r="AE2743" s="5">
        <f ca="1">VLOOKUP(CONCATENATE($F2743," ",$G2743),AllocFactorMatrix,(AE$4+1),FALSE)*$E2743</f>
        <v>1553.7402310830666</v>
      </c>
    </row>
    <row r="2744" spans="4:31" hidden="1" outlineLevel="1">
      <c r="E2744" s="44"/>
      <c r="F2744" s="167" t="str">
        <f>F2751</f>
        <v>LABOR_M</v>
      </c>
      <c r="G2744" s="48" t="str">
        <f>$G$8</f>
        <v>PRODUCTION</v>
      </c>
      <c r="H2744" s="4">
        <f t="shared" ca="1" si="3845"/>
        <v>225356.79153068174</v>
      </c>
      <c r="I2744" s="5">
        <f t="shared" ref="I2744:N2744" ca="1" si="3920">VLOOKUP(CONCATENATE($F2744," ",$G2744),AllocFactorMatrix,(I$4+1),FALSE)*$E2751</f>
        <v>115894.44647830001</v>
      </c>
      <c r="J2744" s="47">
        <f t="shared" ca="1" si="3920"/>
        <v>25.927574383356536</v>
      </c>
      <c r="K2744" s="47">
        <f t="shared" ca="1" si="3920"/>
        <v>45.397334027626115</v>
      </c>
      <c r="L2744" s="5">
        <f t="shared" ca="1" si="3920"/>
        <v>27011.225842055512</v>
      </c>
      <c r="M2744" s="5">
        <f t="shared" ca="1" si="3920"/>
        <v>375.86086381610176</v>
      </c>
      <c r="N2744" s="5">
        <f t="shared" ca="1" si="3920"/>
        <v>52.347535928848096</v>
      </c>
      <c r="O2744" s="5">
        <f t="shared" ca="1" si="3812"/>
        <v>27439.434241800463</v>
      </c>
      <c r="P2744" s="5">
        <f ca="1">VLOOKUP(CONCATENATE($F2744," ",$G2744),AllocFactorMatrix,(P$4+1),FALSE)*$E2751</f>
        <v>16066.080180979592</v>
      </c>
      <c r="Q2744" s="5">
        <f ca="1">VLOOKUP(CONCATENATE($F2744," ",$G2744),AllocFactorMatrix,(Q$4+1),FALSE)*$E2751</f>
        <v>2883.2023403016483</v>
      </c>
      <c r="R2744" s="5">
        <f ca="1">VLOOKUP(CONCATENATE($F2744," ",$G2744),AllocFactorMatrix,(R$4+1),FALSE)*$E2751</f>
        <v>584.68401206653357</v>
      </c>
      <c r="S2744" s="5">
        <f ca="1">VLOOKUP(CONCATENATE($F2744," ",$G2744),AllocFactorMatrix,(S$4+1),FALSE)*$E2751</f>
        <v>22.203110951270904</v>
      </c>
      <c r="T2744" s="5">
        <f ca="1">SUBTOTAL(9,P2744:S2744)</f>
        <v>19556.169644299043</v>
      </c>
      <c r="U2744" s="5">
        <f ca="1">VLOOKUP(CONCATENATE($F2744," ",$G2744),AllocFactorMatrix,(U$4+1),FALSE)*$E2751</f>
        <v>761.97948208817877</v>
      </c>
      <c r="V2744" s="5">
        <f ca="1">VLOOKUP(CONCATENATE($F2744," ",$G2744),AllocFactorMatrix,(V$4+1),FALSE)*$E2751</f>
        <v>10287.163012944891</v>
      </c>
      <c r="W2744" s="5">
        <f ca="1">VLOOKUP(CONCATENATE($F2744," ",$G2744),AllocFactorMatrix,(W$4+1),FALSE)*$E2751</f>
        <v>39344.268950356141</v>
      </c>
      <c r="X2744" s="5">
        <f ca="1">VLOOKUP(CONCATENATE($F2744," ",$G2744),AllocFactorMatrix,(X$4+1),FALSE)*$E2751</f>
        <v>7127.5792262619862</v>
      </c>
      <c r="Y2744" s="5">
        <f ca="1">SUBTOTAL(9,U2744:X2744)</f>
        <v>57520.990671651198</v>
      </c>
      <c r="Z2744" s="5">
        <f ca="1">VLOOKUP(CONCATENATE($F2744," ",$G2744),AllocFactorMatrix,(Z$4+1),FALSE)*$E2751</f>
        <v>4416.0700975981144</v>
      </c>
      <c r="AA2744" s="5">
        <f ca="1">VLOOKUP(CONCATENATE($F2744," ",$G2744),AllocFactorMatrix,(AA$4+1),FALSE)*$E2751</f>
        <v>88.200246597429384</v>
      </c>
      <c r="AB2744" s="5">
        <f t="shared" ca="1" si="3813"/>
        <v>4504.2703441955437</v>
      </c>
      <c r="AC2744" s="5">
        <f ca="1">VLOOKUP(CONCATENATE($F2744," ",$G2744),AllocFactorMatrix,(AC$4+1),FALSE)*$E2751</f>
        <v>58.25510892116484</v>
      </c>
      <c r="AD2744" s="5">
        <f ca="1">VLOOKUP(CONCATENATE($F2744," ",$G2744),AllocFactorMatrix,(AD$4+1),FALSE)*$E2751</f>
        <v>258.80236211364752</v>
      </c>
      <c r="AE2744" s="5">
        <f ca="1">VLOOKUP(CONCATENATE($F2744," ",$G2744),AllocFactorMatrix,(AE$4+1),FALSE)*$E2751</f>
        <v>53.097770989549979</v>
      </c>
    </row>
    <row r="2745" spans="4:31" hidden="1" outlineLevel="1">
      <c r="E2745" s="44"/>
      <c r="F2745" s="167" t="str">
        <f>F2751</f>
        <v>LABOR_M</v>
      </c>
      <c r="G2745" s="48" t="str">
        <f>$G$9</f>
        <v>BULKTRAN</v>
      </c>
      <c r="H2745" s="4">
        <f t="shared" ca="1" si="3845"/>
        <v>34932.085248490483</v>
      </c>
      <c r="I2745" s="5">
        <f t="shared" ref="I2745:N2745" ca="1" si="3921">VLOOKUP(CONCATENATE($F2745," ",$G2745),AllocFactorMatrix,(I$4+1),FALSE)*$E2751</f>
        <v>17964.55592355823</v>
      </c>
      <c r="J2745" s="47">
        <f t="shared" ca="1" si="3921"/>
        <v>4.0189791152696461</v>
      </c>
      <c r="K2745" s="47">
        <f t="shared" ca="1" si="3921"/>
        <v>7.0369458649810506</v>
      </c>
      <c r="L2745" s="5">
        <f t="shared" ca="1" si="3921"/>
        <v>4186.953662998194</v>
      </c>
      <c r="M2745" s="5">
        <f t="shared" ca="1" si="3921"/>
        <v>58.261406932605048</v>
      </c>
      <c r="N2745" s="5">
        <f t="shared" ca="1" si="3921"/>
        <v>8.1142821354286951</v>
      </c>
      <c r="O2745" s="5">
        <f t="shared" ca="1" si="3812"/>
        <v>4253.3293520662282</v>
      </c>
      <c r="P2745" s="5">
        <f ca="1">VLOOKUP(CONCATENATE($F2745," ",$G2745),AllocFactorMatrix,(P$4+1),FALSE)*$E2751</f>
        <v>2490.369509962838</v>
      </c>
      <c r="Q2745" s="5">
        <f ca="1">VLOOKUP(CONCATENATE($F2745," ",$G2745),AllocFactorMatrix,(Q$4+1),FALSE)*$E2751</f>
        <v>446.91916873671084</v>
      </c>
      <c r="R2745" s="5">
        <f ca="1">VLOOKUP(CONCATENATE($F2745," ",$G2745),AllocFactorMatrix,(R$4+1),FALSE)*$E2751</f>
        <v>90.630646692344556</v>
      </c>
      <c r="S2745" s="5">
        <f ca="1">VLOOKUP(CONCATENATE($F2745," ",$G2745),AllocFactorMatrix,(S$4+1),FALSE)*$E2751</f>
        <v>3.4416578229721915</v>
      </c>
      <c r="T2745" s="5">
        <f t="shared" ref="T2745:T2751" ca="1" si="3922">SUBTOTAL(9,P2745:S2745)</f>
        <v>3031.3609832148654</v>
      </c>
      <c r="U2745" s="5">
        <f ca="1">VLOOKUP(CONCATENATE($F2745," ",$G2745),AllocFactorMatrix,(U$4+1),FALSE)*$E2751</f>
        <v>118.11284694422396</v>
      </c>
      <c r="V2745" s="5">
        <f ca="1">VLOOKUP(CONCATENATE($F2745," ",$G2745),AllocFactorMatrix,(V$4+1),FALSE)*$E2751</f>
        <v>1594.5916379643845</v>
      </c>
      <c r="W2745" s="5">
        <f ca="1">VLOOKUP(CONCATENATE($F2745," ",$G2745),AllocFactorMatrix,(W$4+1),FALSE)*$E2751</f>
        <v>6098.6728985545551</v>
      </c>
      <c r="X2745" s="5">
        <f ca="1">VLOOKUP(CONCATENATE($F2745," ",$G2745),AllocFactorMatrix,(X$4+1),FALSE)*$E2751</f>
        <v>1104.8311588748124</v>
      </c>
      <c r="Y2745" s="5">
        <f t="shared" ref="Y2745:Y2751" ca="1" si="3923">SUBTOTAL(9,U2745:X2745)</f>
        <v>8916.2085423379758</v>
      </c>
      <c r="Z2745" s="5">
        <f ca="1">VLOOKUP(CONCATENATE($F2745," ",$G2745),AllocFactorMatrix,(Z$4+1),FALSE)*$E2751</f>
        <v>684.52579602689445</v>
      </c>
      <c r="AA2745" s="5">
        <f ca="1">VLOOKUP(CONCATENATE($F2745," ",$G2745),AllocFactorMatrix,(AA$4+1),FALSE)*$E2751</f>
        <v>13.671735882252332</v>
      </c>
      <c r="AB2745" s="5">
        <f t="shared" ca="1" si="3813"/>
        <v>698.19753190914673</v>
      </c>
      <c r="AC2745" s="5">
        <f ca="1">VLOOKUP(CONCATENATE($F2745," ",$G2745),AllocFactorMatrix,(AC$4+1),FALSE)*$E2751</f>
        <v>9.0300026778521367</v>
      </c>
      <c r="AD2745" s="5">
        <f ca="1">VLOOKUP(CONCATENATE($F2745," ",$G2745),AllocFactorMatrix,(AD$4+1),FALSE)*$E2751</f>
        <v>40.116413241682793</v>
      </c>
      <c r="AE2745" s="5">
        <f ca="1">VLOOKUP(CONCATENATE($F2745," ",$G2745),AllocFactorMatrix,(AE$4+1),FALSE)*$E2751</f>
        <v>8.2305745041602325</v>
      </c>
    </row>
    <row r="2746" spans="4:31" hidden="1" outlineLevel="1">
      <c r="E2746" s="44"/>
      <c r="F2746" s="167" t="str">
        <f>F2751</f>
        <v>LABOR_M</v>
      </c>
      <c r="G2746" s="48" t="str">
        <f>$G$10</f>
        <v>SUBTRAN</v>
      </c>
      <c r="H2746" s="4">
        <f t="shared" ca="1" si="3845"/>
        <v>9681.0504456225244</v>
      </c>
      <c r="I2746" s="5">
        <f t="shared" ref="I2746:N2746" ca="1" si="3924">VLOOKUP(CONCATENATE($F2746," ",$G2746),AllocFactorMatrix,(I$4+1),FALSE)*$E2751</f>
        <v>4945.759923881662</v>
      </c>
      <c r="J2746" s="47">
        <f t="shared" ca="1" si="3924"/>
        <v>0.80534199442606735</v>
      </c>
      <c r="K2746" s="47">
        <f t="shared" ca="1" si="3924"/>
        <v>1.4988797296598932</v>
      </c>
      <c r="L2746" s="5">
        <f t="shared" ca="1" si="3924"/>
        <v>1159.0455811391789</v>
      </c>
      <c r="M2746" s="5">
        <f t="shared" ca="1" si="3924"/>
        <v>16.198582066706422</v>
      </c>
      <c r="N2746" s="5">
        <f t="shared" ca="1" si="3924"/>
        <v>2.9318680913857316</v>
      </c>
      <c r="O2746" s="5">
        <f t="shared" ca="1" si="3812"/>
        <v>1178.176031297271</v>
      </c>
      <c r="P2746" s="5">
        <f ca="1">VLOOKUP(CONCATENATE($F2746," ",$G2746),AllocFactorMatrix,(P$4+1),FALSE)*$E2751</f>
        <v>669.1558271421942</v>
      </c>
      <c r="Q2746" s="5">
        <f ca="1">VLOOKUP(CONCATENATE($F2746," ",$G2746),AllocFactorMatrix,(Q$4+1),FALSE)*$E2751</f>
        <v>120.42111944194487</v>
      </c>
      <c r="R2746" s="5">
        <f ca="1">VLOOKUP(CONCATENATE($F2746," ",$G2746),AllocFactorMatrix,(R$4+1),FALSE)*$E2751</f>
        <v>31.609615406561453</v>
      </c>
      <c r="S2746" s="5">
        <f ca="1">VLOOKUP(CONCATENATE($F2746," ",$G2746),AllocFactorMatrix,(S$4+1),FALSE)*$E2751</f>
        <v>0</v>
      </c>
      <c r="T2746" s="5">
        <f t="shared" ca="1" si="3922"/>
        <v>821.18656199070051</v>
      </c>
      <c r="U2746" s="5">
        <f ca="1">VLOOKUP(CONCATENATE($F2746," ",$G2746),AllocFactorMatrix,(U$4+1),FALSE)*$E2751</f>
        <v>30.206129542173759</v>
      </c>
      <c r="V2746" s="5">
        <f ca="1">VLOOKUP(CONCATENATE($F2746," ",$G2746),AllocFactorMatrix,(V$4+1),FALSE)*$E2751</f>
        <v>423.82128774374019</v>
      </c>
      <c r="W2746" s="5">
        <f ca="1">VLOOKUP(CONCATENATE($F2746," ",$G2746),AllocFactorMatrix,(W$4+1),FALSE)*$E2751</f>
        <v>2089.7658788488452</v>
      </c>
      <c r="X2746" s="5">
        <f ca="1">VLOOKUP(CONCATENATE($F2746," ",$G2746),AllocFactorMatrix,(X$4+1),FALSE)*$E2751</f>
        <v>0</v>
      </c>
      <c r="Y2746" s="5">
        <f t="shared" ca="1" si="3923"/>
        <v>2543.7932961347592</v>
      </c>
      <c r="Z2746" s="5">
        <f ca="1">VLOOKUP(CONCATENATE($F2746," ",$G2746),AllocFactorMatrix,(Z$4+1),FALSE)*$E2751</f>
        <v>183.69939437260356</v>
      </c>
      <c r="AA2746" s="5">
        <f ca="1">VLOOKUP(CONCATENATE($F2746," ",$G2746),AllocFactorMatrix,(AA$4+1),FALSE)*$E2751</f>
        <v>3.6884114231307898</v>
      </c>
      <c r="AB2746" s="5">
        <f t="shared" ca="1" si="3813"/>
        <v>187.38780579573435</v>
      </c>
      <c r="AC2746" s="5">
        <f ca="1">VLOOKUP(CONCATENATE($F2746," ",$G2746),AllocFactorMatrix,(AC$4+1),FALSE)*$E2751</f>
        <v>2.4426047982736128</v>
      </c>
      <c r="AD2746" s="5">
        <f ca="1">VLOOKUP(CONCATENATE($F2746," ",$G2746),AllocFactorMatrix,(AD$4+1),FALSE)*$E2751</f>
        <v>0</v>
      </c>
      <c r="AE2746" s="5">
        <f ca="1">VLOOKUP(CONCATENATE($F2746," ",$G2746),AllocFactorMatrix,(AE$4+1),FALSE)*$E2751</f>
        <v>0</v>
      </c>
    </row>
    <row r="2747" spans="4:31" hidden="1" outlineLevel="1">
      <c r="E2747" s="44"/>
      <c r="F2747" s="167" t="str">
        <f>F2751</f>
        <v>LABOR_M</v>
      </c>
      <c r="G2747" s="48" t="str">
        <f>$G$11</f>
        <v>DISTPRI</v>
      </c>
      <c r="H2747" s="4">
        <f t="shared" ca="1" si="3845"/>
        <v>79080.427412145393</v>
      </c>
      <c r="I2747" s="5">
        <f t="shared" ref="I2747:N2747" ca="1" si="3925">VLOOKUP(CONCATENATE($F2747," ",$G2747),AllocFactorMatrix,(I$4+1),FALSE)*$E2751</f>
        <v>51773.921457559918</v>
      </c>
      <c r="J2747" s="47">
        <f t="shared" ca="1" si="3925"/>
        <v>8.501352982950019</v>
      </c>
      <c r="K2747" s="47">
        <f t="shared" ca="1" si="3925"/>
        <v>15.729938112410098</v>
      </c>
      <c r="L2747" s="5">
        <f t="shared" ca="1" si="3925"/>
        <v>12113.723366648719</v>
      </c>
      <c r="M2747" s="5">
        <f t="shared" ca="1" si="3925"/>
        <v>169.27636790579774</v>
      </c>
      <c r="N2747" s="5">
        <f t="shared" ca="1" si="3925"/>
        <v>0</v>
      </c>
      <c r="O2747" s="5">
        <f t="shared" ca="1" si="3812"/>
        <v>12282.999734554516</v>
      </c>
      <c r="P2747" s="5">
        <f ca="1">VLOOKUP(CONCATENATE($F2747," ",$G2747),AllocFactorMatrix,(P$4+1),FALSE)*$E2751</f>
        <v>7024.9991615069202</v>
      </c>
      <c r="Q2747" s="5">
        <f ca="1">VLOOKUP(CONCATENATE($F2747," ",$G2747),AllocFactorMatrix,(Q$4+1),FALSE)*$E2751</f>
        <v>1264.1090352839497</v>
      </c>
      <c r="R2747" s="5">
        <f ca="1">VLOOKUP(CONCATENATE($F2747," ",$G2747),AllocFactorMatrix,(R$4+1),FALSE)*$E2751</f>
        <v>0</v>
      </c>
      <c r="S2747" s="5">
        <f ca="1">VLOOKUP(CONCATENATE($F2747," ",$G2747),AllocFactorMatrix,(S$4+1),FALSE)*$E2751</f>
        <v>0</v>
      </c>
      <c r="T2747" s="5">
        <f t="shared" ca="1" si="3922"/>
        <v>8289.1081967908704</v>
      </c>
      <c r="U2747" s="5">
        <f ca="1">VLOOKUP(CONCATENATE($F2747," ",$G2747),AllocFactorMatrix,(U$4+1),FALSE)*$E2751</f>
        <v>318.11647658976761</v>
      </c>
      <c r="V2747" s="5">
        <f ca="1">VLOOKUP(CONCATENATE($F2747," ",$G2747),AllocFactorMatrix,(V$4+1),FALSE)*$E2751</f>
        <v>4398.8709970314931</v>
      </c>
      <c r="W2747" s="5">
        <f ca="1">VLOOKUP(CONCATENATE($F2747," ",$G2747),AllocFactorMatrix,(W$4+1),FALSE)*$E2751</f>
        <v>0</v>
      </c>
      <c r="X2747" s="5">
        <f ca="1">VLOOKUP(CONCATENATE($F2747," ",$G2747),AllocFactorMatrix,(X$4+1),FALSE)*$E2751</f>
        <v>0</v>
      </c>
      <c r="Y2747" s="5">
        <f t="shared" ca="1" si="3923"/>
        <v>4716.9874736212605</v>
      </c>
      <c r="Z2747" s="5">
        <f ca="1">VLOOKUP(CONCATENATE($F2747," ",$G2747),AllocFactorMatrix,(Z$4+1),FALSE)*$E2751</f>
        <v>1929.0394723833883</v>
      </c>
      <c r="AA2747" s="5">
        <f ca="1">VLOOKUP(CONCATENATE($F2747," ",$G2747),AllocFactorMatrix,(AA$4+1),FALSE)*$E2751</f>
        <v>38.718864324596815</v>
      </c>
      <c r="AB2747" s="5">
        <f t="shared" ca="1" si="3813"/>
        <v>1967.7583367079851</v>
      </c>
      <c r="AC2747" s="5">
        <f ca="1">VLOOKUP(CONCATENATE($F2747," ",$G2747),AllocFactorMatrix,(AC$4+1),FALSE)*$E2751</f>
        <v>25.420921815423128</v>
      </c>
      <c r="AD2747" s="5">
        <f ca="1">VLOOKUP(CONCATENATE($F2747," ",$G2747),AllocFactorMatrix,(AD$4+1),FALSE)*$E2751</f>
        <v>0</v>
      </c>
      <c r="AE2747" s="5">
        <f ca="1">VLOOKUP(CONCATENATE($F2747," ",$G2747),AllocFactorMatrix,(AE$4+1),FALSE)*$E2751</f>
        <v>0</v>
      </c>
    </row>
    <row r="2748" spans="4:31" hidden="1" outlineLevel="1">
      <c r="E2748" s="44"/>
      <c r="F2748" s="167" t="str">
        <f>F2751</f>
        <v>LABOR_M</v>
      </c>
      <c r="G2748" s="48" t="str">
        <f>$G$12</f>
        <v>DISTSEC</v>
      </c>
      <c r="H2748" s="4">
        <f t="shared" ca="1" si="3845"/>
        <v>31329.53406987846</v>
      </c>
      <c r="I2748" s="5">
        <f t="shared" ref="I2748:N2748" ca="1" si="3926">VLOOKUP(CONCATENATE($F2748," ",$G2748),AllocFactorMatrix,(I$4+1),FALSE)*$E2751</f>
        <v>23244.044435092652</v>
      </c>
      <c r="J2748" s="47">
        <f t="shared" ca="1" si="3926"/>
        <v>5.7620788095909274</v>
      </c>
      <c r="K2748" s="47">
        <f t="shared" ca="1" si="3926"/>
        <v>7.463480032895335</v>
      </c>
      <c r="L2748" s="5">
        <f t="shared" ca="1" si="3926"/>
        <v>4685.2279473371009</v>
      </c>
      <c r="M2748" s="5">
        <f t="shared" ca="1" si="3926"/>
        <v>0</v>
      </c>
      <c r="N2748" s="5">
        <f t="shared" ca="1" si="3926"/>
        <v>0</v>
      </c>
      <c r="O2748" s="5">
        <f t="shared" ca="1" si="3812"/>
        <v>4685.2279473371009</v>
      </c>
      <c r="P2748" s="5">
        <f ca="1">VLOOKUP(CONCATENATE($F2748," ",$G2748),AllocFactorMatrix,(P$4+1),FALSE)*$E2751</f>
        <v>2338.836862952815</v>
      </c>
      <c r="Q2748" s="5">
        <f ca="1">VLOOKUP(CONCATENATE($F2748," ",$G2748),AllocFactorMatrix,(Q$4+1),FALSE)*$E2751</f>
        <v>0</v>
      </c>
      <c r="R2748" s="5">
        <f ca="1">VLOOKUP(CONCATENATE($F2748," ",$G2748),AllocFactorMatrix,(R$4+1),FALSE)*$E2751</f>
        <v>0</v>
      </c>
      <c r="S2748" s="5">
        <f ca="1">VLOOKUP(CONCATENATE($F2748," ",$G2748),AllocFactorMatrix,(S$4+1),FALSE)*$E2751</f>
        <v>0</v>
      </c>
      <c r="T2748" s="5">
        <f t="shared" ca="1" si="3922"/>
        <v>2338.836862952815</v>
      </c>
      <c r="U2748" s="5">
        <f ca="1">VLOOKUP(CONCATENATE($F2748," ",$G2748),AllocFactorMatrix,(U$4+1),FALSE)*$E2751</f>
        <v>87.588134975710915</v>
      </c>
      <c r="V2748" s="5">
        <f ca="1">VLOOKUP(CONCATENATE($F2748," ",$G2748),AllocFactorMatrix,(V$4+1),FALSE)*$E2751</f>
        <v>0</v>
      </c>
      <c r="W2748" s="5">
        <f ca="1">VLOOKUP(CONCATENATE($F2748," ",$G2748),AllocFactorMatrix,(W$4+1),FALSE)*$E2751</f>
        <v>0</v>
      </c>
      <c r="X2748" s="5">
        <f ca="1">VLOOKUP(CONCATENATE($F2748," ",$G2748),AllocFactorMatrix,(X$4+1),FALSE)*$E2751</f>
        <v>0</v>
      </c>
      <c r="Y2748" s="5">
        <f t="shared" ca="1" si="3923"/>
        <v>87.588134975710915</v>
      </c>
      <c r="Z2748" s="5">
        <f ca="1">VLOOKUP(CONCATENATE($F2748," ",$G2748),AllocFactorMatrix,(Z$4+1),FALSE)*$E2751</f>
        <v>661.93581726399077</v>
      </c>
      <c r="AA2748" s="5">
        <f ca="1">VLOOKUP(CONCATENATE($F2748," ",$G2748),AllocFactorMatrix,(AA$4+1),FALSE)*$E2751</f>
        <v>0</v>
      </c>
      <c r="AB2748" s="5">
        <f t="shared" ca="1" si="3813"/>
        <v>661.93581726399077</v>
      </c>
      <c r="AC2748" s="5">
        <f ca="1">VLOOKUP(CONCATENATE($F2748," ",$G2748),AllocFactorMatrix,(AC$4+1),FALSE)*$E2751</f>
        <v>7.8264456272002736</v>
      </c>
      <c r="AD2748" s="5">
        <f ca="1">VLOOKUP(CONCATENATE($F2748," ",$G2748),AllocFactorMatrix,(AD$4+1),FALSE)*$E2751</f>
        <v>240.89572787026012</v>
      </c>
      <c r="AE2748" s="5">
        <f ca="1">VLOOKUP(CONCATENATE($F2748," ",$G2748),AllocFactorMatrix,(AE$4+1),FALSE)*$E2751</f>
        <v>49.95313991621741</v>
      </c>
    </row>
    <row r="2749" spans="4:31" hidden="1" outlineLevel="1">
      <c r="E2749" s="44"/>
      <c r="F2749" s="167" t="str">
        <f>F2751</f>
        <v>LABOR_M</v>
      </c>
      <c r="G2749" s="48" t="str">
        <f>$G$13</f>
        <v>ENERGY</v>
      </c>
      <c r="H2749" s="4">
        <f t="shared" ca="1" si="3845"/>
        <v>90136.715390324898</v>
      </c>
      <c r="I2749" s="5">
        <f t="shared" ref="I2749:N2749" ca="1" si="3927">VLOOKUP(CONCATENATE($F2749," ",$G2749),AllocFactorMatrix,(I$4+1),FALSE)*$E2751</f>
        <v>35263.610533470353</v>
      </c>
      <c r="J2749" s="47">
        <f t="shared" ca="1" si="3927"/>
        <v>5.6431424688150811</v>
      </c>
      <c r="K2749" s="47">
        <f t="shared" ca="1" si="3927"/>
        <v>16.271440198517066</v>
      </c>
      <c r="L2749" s="5">
        <f t="shared" ca="1" si="3927"/>
        <v>10168.395547314198</v>
      </c>
      <c r="M2749" s="5">
        <f t="shared" ca="1" si="3927"/>
        <v>141.81886012789397</v>
      </c>
      <c r="N2749" s="5">
        <f t="shared" ca="1" si="3927"/>
        <v>19.826156452786449</v>
      </c>
      <c r="O2749" s="5">
        <f t="shared" ca="1" si="3812"/>
        <v>10330.040563894878</v>
      </c>
      <c r="P2749" s="5">
        <f ca="1">VLOOKUP(CONCATENATE($F2749," ",$G2749),AllocFactorMatrix,(P$4+1),FALSE)*$E2751</f>
        <v>6592.2479796160342</v>
      </c>
      <c r="Q2749" s="5">
        <f ca="1">VLOOKUP(CONCATENATE($F2749," ",$G2749),AllocFactorMatrix,(Q$4+1),FALSE)*$E2751</f>
        <v>1177.3648889345138</v>
      </c>
      <c r="R2749" s="5">
        <f ca="1">VLOOKUP(CONCATENATE($F2749," ",$G2749),AllocFactorMatrix,(R$4+1),FALSE)*$E2751</f>
        <v>239.75460830356093</v>
      </c>
      <c r="S2749" s="5">
        <f ca="1">VLOOKUP(CONCATENATE($F2749," ",$G2749),AllocFactorMatrix,(S$4+1),FALSE)*$E2751</f>
        <v>9.0556126958049763</v>
      </c>
      <c r="T2749" s="5">
        <f t="shared" ca="1" si="3922"/>
        <v>8018.4230895499149</v>
      </c>
      <c r="U2749" s="5">
        <f ca="1">VLOOKUP(CONCATENATE($F2749," ",$G2749),AllocFactorMatrix,(U$4+1),FALSE)*$E2751</f>
        <v>345.73835575042381</v>
      </c>
      <c r="V2749" s="5">
        <f ca="1">VLOOKUP(CONCATENATE($F2749," ",$G2749),AllocFactorMatrix,(V$4+1),FALSE)*$E2751</f>
        <v>5466.1891412857349</v>
      </c>
      <c r="W2749" s="5">
        <f ca="1">VLOOKUP(CONCATENATE($F2749," ",$G2749),AllocFactorMatrix,(W$4+1),FALSE)*$E2751</f>
        <v>23509.189845216952</v>
      </c>
      <c r="X2749" s="5">
        <f ca="1">VLOOKUP(CONCATENATE($F2749," ",$G2749),AllocFactorMatrix,(X$4+1),FALSE)*$E2751</f>
        <v>4422.324157285133</v>
      </c>
      <c r="Y2749" s="5">
        <f t="shared" ca="1" si="3923"/>
        <v>33743.441499538239</v>
      </c>
      <c r="Z2749" s="5">
        <f ca="1">VLOOKUP(CONCATENATE($F2749," ",$G2749),AllocFactorMatrix,(Z$4+1),FALSE)*$E2751</f>
        <v>1813.4593476921591</v>
      </c>
      <c r="AA2749" s="5">
        <f ca="1">VLOOKUP(CONCATENATE($F2749," ",$G2749),AllocFactorMatrix,(AA$4+1),FALSE)*$E2751</f>
        <v>36.386700068328864</v>
      </c>
      <c r="AB2749" s="5">
        <f t="shared" ca="1" si="3813"/>
        <v>1849.8460477604879</v>
      </c>
      <c r="AC2749" s="5">
        <f ca="1">VLOOKUP(CONCATENATE($F2749," ",$G2749),AllocFactorMatrix,(AC$4+1),FALSE)*$E2751</f>
        <v>32.457092493027375</v>
      </c>
      <c r="AD2749" s="5">
        <f ca="1">VLOOKUP(CONCATENATE($F2749," ",$G2749),AllocFactorMatrix,(AD$4+1),FALSE)*$E2751</f>
        <v>727.02775591171292</v>
      </c>
      <c r="AE2749" s="5">
        <f ca="1">VLOOKUP(CONCATENATE($F2749," ",$G2749),AllocFactorMatrix,(AE$4+1),FALSE)*$E2751</f>
        <v>149.95422503890808</v>
      </c>
    </row>
    <row r="2750" spans="4:31" hidden="1" outlineLevel="1">
      <c r="E2750" s="44"/>
      <c r="F2750" s="167" t="str">
        <f>F2751</f>
        <v>LABOR_M</v>
      </c>
      <c r="G2750" s="48" t="str">
        <f>$G$14</f>
        <v>CUSTOMER</v>
      </c>
      <c r="H2750" s="4">
        <f t="shared" ca="1" si="3845"/>
        <v>59652.39590285669</v>
      </c>
      <c r="I2750" s="5">
        <f t="shared" ref="I2750:N2750" ca="1" si="3928">VLOOKUP(CONCATENATE($F2750," ",$G2750),AllocFactorMatrix,(I$4+1),FALSE)*$E2751</f>
        <v>46050.129008167918</v>
      </c>
      <c r="J2750" s="47">
        <f t="shared" ca="1" si="3928"/>
        <v>9.2936732894130891</v>
      </c>
      <c r="K2750" s="47">
        <f t="shared" ca="1" si="3928"/>
        <v>2.7259286202482862</v>
      </c>
      <c r="L2750" s="5">
        <f t="shared" ca="1" si="3928"/>
        <v>9324.4645724181501</v>
      </c>
      <c r="M2750" s="5">
        <f t="shared" ca="1" si="3928"/>
        <v>238.39017967109532</v>
      </c>
      <c r="N2750" s="5">
        <f t="shared" ca="1" si="3928"/>
        <v>38.435922032513304</v>
      </c>
      <c r="O2750" s="5">
        <f t="shared" ca="1" si="3812"/>
        <v>9601.2906741217594</v>
      </c>
      <c r="P2750" s="5">
        <f ca="1">VLOOKUP(CONCATENATE($F2750," ",$G2750),AllocFactorMatrix,(P$4+1),FALSE)*$E2751</f>
        <v>381.913943483597</v>
      </c>
      <c r="Q2750" s="5">
        <f ca="1">VLOOKUP(CONCATENATE($F2750," ",$G2750),AllocFactorMatrix,(Q$4+1),FALSE)*$E2751</f>
        <v>92.37683497212663</v>
      </c>
      <c r="R2750" s="5">
        <f ca="1">VLOOKUP(CONCATENATE($F2750," ",$G2750),AllocFactorMatrix,(R$4+1),FALSE)*$E2751</f>
        <v>94.036106671830836</v>
      </c>
      <c r="S2750" s="5">
        <f ca="1">VLOOKUP(CONCATENATE($F2750," ",$G2750),AllocFactorMatrix,(S$4+1),FALSE)*$E2751</f>
        <v>11.615658337231388</v>
      </c>
      <c r="T2750" s="5">
        <f t="shared" ca="1" si="3922"/>
        <v>579.94254346478579</v>
      </c>
      <c r="U2750" s="5">
        <f ca="1">VLOOKUP(CONCATENATE($F2750," ",$G2750),AllocFactorMatrix,(U$4+1),FALSE)*$E2751</f>
        <v>2.9068844054363199</v>
      </c>
      <c r="V2750" s="5">
        <f ca="1">VLOOKUP(CONCATENATE($F2750," ",$G2750),AllocFactorMatrix,(V$4+1),FALSE)*$E2751</f>
        <v>67.158428084391232</v>
      </c>
      <c r="W2750" s="5">
        <f ca="1">VLOOKUP(CONCATENATE($F2750," ",$G2750),AllocFactorMatrix,(W$4+1),FALSE)*$E2751</f>
        <v>157.96302911515454</v>
      </c>
      <c r="X2750" s="5">
        <f ca="1">VLOOKUP(CONCATENATE($F2750," ",$G2750),AllocFactorMatrix,(X$4+1),FALSE)*$E2751</f>
        <v>46.514348087156385</v>
      </c>
      <c r="Y2750" s="5">
        <f t="shared" ca="1" si="3923"/>
        <v>274.54268969213848</v>
      </c>
      <c r="Z2750" s="5">
        <f ca="1">VLOOKUP(CONCATENATE($F2750," ",$G2750),AllocFactorMatrix,(Z$4+1),FALSE)*$E2751</f>
        <v>84.750950165680948</v>
      </c>
      <c r="AA2750" s="5">
        <f ca="1">VLOOKUP(CONCATENATE($F2750," ",$G2750),AllocFactorMatrix,(AA$4+1),FALSE)*$E2751</f>
        <v>1.2660293725370027</v>
      </c>
      <c r="AB2750" s="5">
        <f t="shared" ca="1" si="3813"/>
        <v>86.016979538217953</v>
      </c>
      <c r="AC2750" s="5">
        <f ca="1">VLOOKUP(CONCATENATE($F2750," ",$G2750),AllocFactorMatrix,(AC$4+1),FALSE)*$E2751</f>
        <v>6.8994047841158643</v>
      </c>
      <c r="AD2750" s="5">
        <f ca="1">VLOOKUP(CONCATENATE($F2750," ",$G2750),AllocFactorMatrix,(AD$4+1),FALSE)*$E2751</f>
        <v>2506.8673095726249</v>
      </c>
      <c r="AE2750" s="5">
        <f ca="1">VLOOKUP(CONCATENATE($F2750," ",$G2750),AllocFactorMatrix,(AE$4+1),FALSE)*$E2751</f>
        <v>534.6876916054357</v>
      </c>
    </row>
    <row r="2751" spans="4:31" collapsed="1">
      <c r="D2751" s="48" t="s">
        <v>252</v>
      </c>
      <c r="E2751" s="36">
        <v>530169</v>
      </c>
      <c r="F2751" s="88" t="s">
        <v>67</v>
      </c>
      <c r="G2751" s="48" t="str">
        <f>$G$15</f>
        <v>TOTAL</v>
      </c>
      <c r="H2751" s="4">
        <f t="shared" ca="1" si="3845"/>
        <v>530169</v>
      </c>
      <c r="I2751" s="5">
        <f t="shared" ref="I2751:N2751" ca="1" si="3929">VLOOKUP(CONCATENATE($F2751," ",$G2751),AllocFactorMatrix,(I$4+1),FALSE)*$E2751</f>
        <v>295136.46776003076</v>
      </c>
      <c r="J2751" s="47">
        <f t="shared" ca="1" si="3929"/>
        <v>59.952143043821366</v>
      </c>
      <c r="K2751" s="47">
        <f t="shared" ca="1" si="3929"/>
        <v>96.123946586337851</v>
      </c>
      <c r="L2751" s="5">
        <f t="shared" ca="1" si="3929"/>
        <v>68649.036519911053</v>
      </c>
      <c r="M2751" s="5">
        <f t="shared" ca="1" si="3929"/>
        <v>999.80626052020023</v>
      </c>
      <c r="N2751" s="5">
        <f t="shared" ca="1" si="3929"/>
        <v>121.65576464096227</v>
      </c>
      <c r="O2751" s="5">
        <f t="shared" ca="1" si="3812"/>
        <v>69770.498545072216</v>
      </c>
      <c r="P2751" s="5">
        <f ca="1">VLOOKUP(CONCATENATE($F2751," ",$G2751),AllocFactorMatrix,(P$4+1),FALSE)*$E2751</f>
        <v>35563.603465643995</v>
      </c>
      <c r="Q2751" s="5">
        <f ca="1">VLOOKUP(CONCATENATE($F2751," ",$G2751),AllocFactorMatrix,(Q$4+1),FALSE)*$E2751</f>
        <v>5984.3933876708934</v>
      </c>
      <c r="R2751" s="5">
        <f ca="1">VLOOKUP(CONCATENATE($F2751," ",$G2751),AllocFactorMatrix,(R$4+1),FALSE)*$E2751</f>
        <v>1040.7149891408312</v>
      </c>
      <c r="S2751" s="5">
        <f ca="1">VLOOKUP(CONCATENATE($F2751," ",$G2751),AllocFactorMatrix,(S$4+1),FALSE)*$E2751</f>
        <v>46.316039807279459</v>
      </c>
      <c r="T2751" s="5">
        <f t="shared" ca="1" si="3922"/>
        <v>42635.027882262999</v>
      </c>
      <c r="U2751" s="5">
        <f ca="1">VLOOKUP(CONCATENATE($F2751," ",$G2751),AllocFactorMatrix,(U$4+1),FALSE)*$E2751</f>
        <v>1664.6483102959148</v>
      </c>
      <c r="V2751" s="5">
        <f ca="1">VLOOKUP(CONCATENATE($F2751," ",$G2751),AllocFactorMatrix,(V$4+1),FALSE)*$E2751</f>
        <v>22237.794505054633</v>
      </c>
      <c r="W2751" s="5">
        <f ca="1">VLOOKUP(CONCATENATE($F2751," ",$G2751),AllocFactorMatrix,(W$4+1),FALSE)*$E2751</f>
        <v>71199.860602091634</v>
      </c>
      <c r="X2751" s="5">
        <f ca="1">VLOOKUP(CONCATENATE($F2751," ",$G2751),AllocFactorMatrix,(X$4+1),FALSE)*$E2751</f>
        <v>12701.248890509089</v>
      </c>
      <c r="Y2751" s="5">
        <f t="shared" ca="1" si="3923"/>
        <v>107803.55230795126</v>
      </c>
      <c r="Z2751" s="5">
        <f ca="1">VLOOKUP(CONCATENATE($F2751," ",$G2751),AllocFactorMatrix,(Z$4+1),FALSE)*$E2751</f>
        <v>9773.4808755028316</v>
      </c>
      <c r="AA2751" s="5">
        <f ca="1">VLOOKUP(CONCATENATE($F2751," ",$G2751),AllocFactorMatrix,(AA$4+1),FALSE)*$E2751</f>
        <v>181.93198766827516</v>
      </c>
      <c r="AB2751" s="5">
        <f t="shared" ca="1" si="3813"/>
        <v>9955.4128631711064</v>
      </c>
      <c r="AC2751" s="5">
        <f ca="1">VLOOKUP(CONCATENATE($F2751," ",$G2751),AllocFactorMatrix,(AC$4+1),FALSE)*$E2751</f>
        <v>142.33158111705723</v>
      </c>
      <c r="AD2751" s="5">
        <f ca="1">VLOOKUP(CONCATENATE($F2751," ",$G2751),AllocFactorMatrix,(AD$4+1),FALSE)*$E2751</f>
        <v>3773.7095687099281</v>
      </c>
      <c r="AE2751" s="5">
        <f ca="1">VLOOKUP(CONCATENATE($F2751," ",$G2751),AllocFactorMatrix,(AE$4+1),FALSE)*$E2751</f>
        <v>795.92340205427138</v>
      </c>
    </row>
    <row r="2752" spans="4:31" hidden="1" outlineLevel="1">
      <c r="E2752" s="44"/>
      <c r="F2752" s="167" t="str">
        <f>F2759</f>
        <v>LABOR_M</v>
      </c>
      <c r="G2752" s="48" t="str">
        <f>$G$8</f>
        <v>PRODUCTION</v>
      </c>
      <c r="H2752" s="4">
        <f t="shared" ref="H2752:H2815" ca="1" si="3930">SUBTOTAL(9,I2752:AE2752)</f>
        <v>2457.3062775056083</v>
      </c>
      <c r="I2752" s="5">
        <f t="shared" ref="I2752:N2752" ca="1" si="3931">VLOOKUP(CONCATENATE($F2752," ",$G2752),AllocFactorMatrix,(I$4+1),FALSE)*$E2759</f>
        <v>1263.7211815308938</v>
      </c>
      <c r="J2752" s="47">
        <f t="shared" ca="1" si="3931"/>
        <v>0.28271609149192828</v>
      </c>
      <c r="K2752" s="47">
        <f t="shared" ca="1" si="3931"/>
        <v>0.49501571765551466</v>
      </c>
      <c r="L2752" s="5">
        <f t="shared" ca="1" si="3931"/>
        <v>294.53230308245656</v>
      </c>
      <c r="M2752" s="5">
        <f t="shared" ca="1" si="3931"/>
        <v>4.0984132488336442</v>
      </c>
      <c r="N2752" s="5">
        <f t="shared" ca="1" si="3931"/>
        <v>0.57080120717105454</v>
      </c>
      <c r="O2752" s="5">
        <f t="shared" ref="O2752:O2759" ca="1" si="3932">SUBTOTAL(9,L2752:N2752)</f>
        <v>299.20151753846125</v>
      </c>
      <c r="P2752" s="5">
        <f ca="1">VLOOKUP(CONCATENATE($F2752," ",$G2752),AllocFactorMatrix,(P$4+1),FALSE)*$E2759</f>
        <v>175.18566631817973</v>
      </c>
      <c r="Q2752" s="5">
        <f ca="1">VLOOKUP(CONCATENATE($F2752," ",$G2752),AllocFactorMatrix,(Q$4+1),FALSE)*$E2759</f>
        <v>31.438640752823776</v>
      </c>
      <c r="R2752" s="5">
        <f ca="1">VLOOKUP(CONCATENATE($F2752," ",$G2752),AllocFactorMatrix,(R$4+1),FALSE)*$E2759</f>
        <v>6.3754355191582883</v>
      </c>
      <c r="S2752" s="5">
        <f ca="1">VLOOKUP(CONCATENATE($F2752," ",$G2752),AllocFactorMatrix,(S$4+1),FALSE)*$E2759</f>
        <v>0.24210428072802653</v>
      </c>
      <c r="T2752" s="5">
        <f ca="1">SUBTOTAL(9,P2752:S2752)</f>
        <v>213.24184687088982</v>
      </c>
      <c r="U2752" s="5">
        <f ca="1">VLOOKUP(CONCATENATE($F2752," ",$G2752),AllocFactorMatrix,(U$4+1),FALSE)*$E2759</f>
        <v>8.3086777724683287</v>
      </c>
      <c r="V2752" s="5">
        <f ca="1">VLOOKUP(CONCATENATE($F2752," ",$G2752),AllocFactorMatrix,(V$4+1),FALSE)*$E2759</f>
        <v>112.1719477710587</v>
      </c>
      <c r="W2752" s="5">
        <f ca="1">VLOOKUP(CONCATENATE($F2752," ",$G2752),AllocFactorMatrix,(W$4+1),FALSE)*$E2759</f>
        <v>429.01267105773599</v>
      </c>
      <c r="X2752" s="5">
        <f ca="1">VLOOKUP(CONCATENATE($F2752," ",$G2752),AllocFactorMatrix,(X$4+1),FALSE)*$E2759</f>
        <v>77.719624321717305</v>
      </c>
      <c r="Y2752" s="5">
        <f ca="1">SUBTOTAL(9,U2752:X2752)</f>
        <v>627.21292092298029</v>
      </c>
      <c r="Z2752" s="5">
        <f ca="1">VLOOKUP(CONCATENATE($F2752," ",$G2752),AllocFactorMatrix,(Z$4+1),FALSE)*$E2759</f>
        <v>48.153138403442483</v>
      </c>
      <c r="AA2752" s="5">
        <f ca="1">VLOOKUP(CONCATENATE($F2752," ",$G2752),AllocFactorMatrix,(AA$4+1),FALSE)*$E2759</f>
        <v>0.96174168157651474</v>
      </c>
      <c r="AB2752" s="5">
        <f t="shared" ref="AB2752:AB2759" ca="1" si="3933">SUBTOTAL(9,Z2752:AA2752)</f>
        <v>49.114880085018996</v>
      </c>
      <c r="AC2752" s="5">
        <f ca="1">VLOOKUP(CONCATENATE($F2752," ",$G2752),AllocFactorMatrix,(AC$4+1),FALSE)*$E2759</f>
        <v>0.63521779785927501</v>
      </c>
      <c r="AD2752" s="5">
        <f ca="1">VLOOKUP(CONCATENATE($F2752," ",$G2752),AllocFactorMatrix,(AD$4+1),FALSE)*$E2759</f>
        <v>2.8219991274084233</v>
      </c>
      <c r="AE2752" s="5">
        <f ca="1">VLOOKUP(CONCATENATE($F2752," ",$G2752),AllocFactorMatrix,(AE$4+1),FALSE)*$E2759</f>
        <v>0.5789818229481325</v>
      </c>
    </row>
    <row r="2753" spans="4:31" hidden="1" outlineLevel="1">
      <c r="E2753" s="44"/>
      <c r="F2753" s="167" t="str">
        <f>F2759</f>
        <v>LABOR_M</v>
      </c>
      <c r="G2753" s="48" t="str">
        <f>$G$9</f>
        <v>BULKTRAN</v>
      </c>
      <c r="H2753" s="4">
        <f t="shared" ca="1" si="3930"/>
        <v>380.90191018623028</v>
      </c>
      <c r="I2753" s="5">
        <f t="shared" ref="I2753:N2753" ca="1" si="3934">VLOOKUP(CONCATENATE($F2753," ",$G2753),AllocFactorMatrix,(I$4+1),FALSE)*$E2759</f>
        <v>195.88677911022734</v>
      </c>
      <c r="J2753" s="47">
        <f t="shared" ca="1" si="3934"/>
        <v>4.3823230451749955E-2</v>
      </c>
      <c r="K2753" s="47">
        <f t="shared" ca="1" si="3934"/>
        <v>7.6731351786799032E-2</v>
      </c>
      <c r="L2753" s="5">
        <f t="shared" ca="1" si="3934"/>
        <v>45.654836713939439</v>
      </c>
      <c r="M2753" s="5">
        <f t="shared" ca="1" si="3934"/>
        <v>0.63528647181821229</v>
      </c>
      <c r="N2753" s="5">
        <f t="shared" ca="1" si="3934"/>
        <v>8.8478702121235459E-2</v>
      </c>
      <c r="O2753" s="5">
        <f t="shared" ca="1" si="3932"/>
        <v>46.378601887878887</v>
      </c>
      <c r="P2753" s="5">
        <f ca="1">VLOOKUP(CONCATENATE($F2753," ",$G2753),AllocFactorMatrix,(P$4+1),FALSE)*$E2759</f>
        <v>27.155163989398034</v>
      </c>
      <c r="Q2753" s="5">
        <f ca="1">VLOOKUP(CONCATENATE($F2753," ",$G2753),AllocFactorMatrix,(Q$4+1),FALSE)*$E2759</f>
        <v>4.8732379948034028</v>
      </c>
      <c r="R2753" s="5">
        <f ca="1">VLOOKUP(CONCATENATE($F2753," ",$G2753),AllocFactorMatrix,(R$4+1),FALSE)*$E2759</f>
        <v>0.98824293485368597</v>
      </c>
      <c r="S2753" s="5">
        <f ca="1">VLOOKUP(CONCATENATE($F2753," ",$G2753),AllocFactorMatrix,(S$4+1),FALSE)*$E2759</f>
        <v>3.7528078545901851E-2</v>
      </c>
      <c r="T2753" s="5">
        <f t="shared" ref="T2753:T2759" ca="1" si="3935">SUBTOTAL(9,P2753:S2753)</f>
        <v>33.054172997601029</v>
      </c>
      <c r="U2753" s="5">
        <f ca="1">VLOOKUP(CONCATENATE($F2753," ",$G2753),AllocFactorMatrix,(U$4+1),FALSE)*$E2759</f>
        <v>1.2879107759687169</v>
      </c>
      <c r="V2753" s="5">
        <f ca="1">VLOOKUP(CONCATENATE($F2753," ",$G2753),AllocFactorMatrix,(V$4+1),FALSE)*$E2759</f>
        <v>17.387539179152508</v>
      </c>
      <c r="W2753" s="5">
        <f ca="1">VLOOKUP(CONCATENATE($F2753," ",$G2753),AllocFactorMatrix,(W$4+1),FALSE)*$E2759</f>
        <v>66.500357483262661</v>
      </c>
      <c r="X2753" s="5">
        <f ca="1">VLOOKUP(CONCATENATE($F2753," ",$G2753),AllocFactorMatrix,(X$4+1),FALSE)*$E2759</f>
        <v>12.047156528305672</v>
      </c>
      <c r="Y2753" s="5">
        <f t="shared" ref="Y2753:Y2759" ca="1" si="3936">SUBTOTAL(9,U2753:X2753)</f>
        <v>97.222963966689562</v>
      </c>
      <c r="Z2753" s="5">
        <f ca="1">VLOOKUP(CONCATENATE($F2753," ",$G2753),AllocFactorMatrix,(Z$4+1),FALSE)*$E2759</f>
        <v>7.4641173415108701</v>
      </c>
      <c r="AA2753" s="5">
        <f ca="1">VLOOKUP(CONCATENATE($F2753," ",$G2753),AllocFactorMatrix,(AA$4+1),FALSE)*$E2759</f>
        <v>0.14907756797417565</v>
      </c>
      <c r="AB2753" s="5">
        <f t="shared" ca="1" si="3933"/>
        <v>7.6131949094850455</v>
      </c>
      <c r="AC2753" s="5">
        <f ca="1">VLOOKUP(CONCATENATE($F2753," ",$G2753),AllocFactorMatrix,(AC$4+1),FALSE)*$E2759</f>
        <v>9.8463783210001349E-2</v>
      </c>
      <c r="AD2753" s="5">
        <f ca="1">VLOOKUP(CONCATENATE($F2753," ",$G2753),AllocFactorMatrix,(AD$4+1),FALSE)*$E2759</f>
        <v>0.43743218662382793</v>
      </c>
      <c r="AE2753" s="5">
        <f ca="1">VLOOKUP(CONCATENATE($F2753," ",$G2753),AllocFactorMatrix,(AE$4+1),FALSE)*$E2759</f>
        <v>8.9746762274954414E-2</v>
      </c>
    </row>
    <row r="2754" spans="4:31" hidden="1" outlineLevel="1">
      <c r="E2754" s="44"/>
      <c r="F2754" s="167" t="str">
        <f>F2759</f>
        <v>LABOR_M</v>
      </c>
      <c r="G2754" s="48" t="str">
        <f>$G$10</f>
        <v>SUBTRAN</v>
      </c>
      <c r="H2754" s="4">
        <f t="shared" ca="1" si="3930"/>
        <v>105.56285378085818</v>
      </c>
      <c r="I2754" s="5">
        <f t="shared" ref="I2754:N2754" ca="1" si="3937">VLOOKUP(CONCATENATE($F2754," ",$G2754),AllocFactorMatrix,(I$4+1),FALSE)*$E2759</f>
        <v>53.928913459594746</v>
      </c>
      <c r="J2754" s="47">
        <f t="shared" ca="1" si="3937"/>
        <v>8.7815056515509107E-3</v>
      </c>
      <c r="K2754" s="47">
        <f t="shared" ca="1" si="3937"/>
        <v>1.6343889810916598E-2</v>
      </c>
      <c r="L2754" s="5">
        <f t="shared" ca="1" si="3937"/>
        <v>12.63831439515625</v>
      </c>
      <c r="M2754" s="5">
        <f t="shared" ca="1" si="3937"/>
        <v>0.17663047618331101</v>
      </c>
      <c r="N2754" s="5">
        <f t="shared" ca="1" si="3937"/>
        <v>3.1969295519543611E-2</v>
      </c>
      <c r="O2754" s="5">
        <f t="shared" ca="1" si="3932"/>
        <v>12.846914166859104</v>
      </c>
      <c r="P2754" s="5">
        <f ca="1">VLOOKUP(CONCATENATE($F2754," ",$G2754),AllocFactorMatrix,(P$4+1),FALSE)*$E2759</f>
        <v>7.2965221216423908</v>
      </c>
      <c r="Q2754" s="5">
        <f ca="1">VLOOKUP(CONCATENATE($F2754," ",$G2754),AllocFactorMatrix,(Q$4+1),FALSE)*$E2759</f>
        <v>1.313080341351311</v>
      </c>
      <c r="R2754" s="5">
        <f ca="1">VLOOKUP(CONCATENATE($F2754," ",$G2754),AllocFactorMatrix,(R$4+1),FALSE)*$E2759</f>
        <v>0.34467346575399876</v>
      </c>
      <c r="S2754" s="5">
        <f ca="1">VLOOKUP(CONCATENATE($F2754," ",$G2754),AllocFactorMatrix,(S$4+1),FALSE)*$E2759</f>
        <v>0</v>
      </c>
      <c r="T2754" s="5">
        <f t="shared" ca="1" si="3935"/>
        <v>8.9542759287477018</v>
      </c>
      <c r="U2754" s="5">
        <f ca="1">VLOOKUP(CONCATENATE($F2754," ",$G2754),AllocFactorMatrix,(U$4+1),FALSE)*$E2759</f>
        <v>0.32936975734776364</v>
      </c>
      <c r="V2754" s="5">
        <f ca="1">VLOOKUP(CONCATENATE($F2754," ",$G2754),AllocFactorMatrix,(V$4+1),FALSE)*$E2759</f>
        <v>4.6213770787174697</v>
      </c>
      <c r="W2754" s="5">
        <f ca="1">VLOOKUP(CONCATENATE($F2754," ",$G2754),AllocFactorMatrix,(W$4+1),FALSE)*$E2759</f>
        <v>22.78695386871955</v>
      </c>
      <c r="X2754" s="5">
        <f ca="1">VLOOKUP(CONCATENATE($F2754," ",$G2754),AllocFactorMatrix,(X$4+1),FALSE)*$E2759</f>
        <v>0</v>
      </c>
      <c r="Y2754" s="5">
        <f t="shared" ca="1" si="3936"/>
        <v>27.737700704784785</v>
      </c>
      <c r="Z2754" s="5">
        <f ca="1">VLOOKUP(CONCATENATE($F2754," ",$G2754),AllocFactorMatrix,(Z$4+1),FALSE)*$E2759</f>
        <v>2.0030710940624994</v>
      </c>
      <c r="AA2754" s="5">
        <f ca="1">VLOOKUP(CONCATENATE($F2754," ",$G2754),AllocFactorMatrix,(AA$4+1),FALSE)*$E2759</f>
        <v>4.0218697126989882E-2</v>
      </c>
      <c r="AB2754" s="5">
        <f t="shared" ca="1" si="3933"/>
        <v>2.0432897911894892</v>
      </c>
      <c r="AC2754" s="5">
        <f ca="1">VLOOKUP(CONCATENATE($F2754," ",$G2754),AllocFactorMatrix,(AC$4+1),FALSE)*$E2759</f>
        <v>2.663433421950313E-2</v>
      </c>
      <c r="AD2754" s="5">
        <f ca="1">VLOOKUP(CONCATENATE($F2754," ",$G2754),AllocFactorMatrix,(AD$4+1),FALSE)*$E2759</f>
        <v>0</v>
      </c>
      <c r="AE2754" s="5">
        <f ca="1">VLOOKUP(CONCATENATE($F2754," ",$G2754),AllocFactorMatrix,(AE$4+1),FALSE)*$E2759</f>
        <v>0</v>
      </c>
    </row>
    <row r="2755" spans="4:31" hidden="1" outlineLevel="1">
      <c r="E2755" s="44"/>
      <c r="F2755" s="167" t="str">
        <f>F2759</f>
        <v>LABOR_M</v>
      </c>
      <c r="G2755" s="48" t="str">
        <f>$G$11</f>
        <v>DISTPRI</v>
      </c>
      <c r="H2755" s="4">
        <f t="shared" ca="1" si="3930"/>
        <v>862.29853286331797</v>
      </c>
      <c r="I2755" s="5">
        <f t="shared" ref="I2755:N2755" ca="1" si="3938">VLOOKUP(CONCATENATE($F2755," ",$G2755),AllocFactorMatrix,(I$4+1),FALSE)*$E2759</f>
        <v>564.54647470175337</v>
      </c>
      <c r="J2755" s="47">
        <f t="shared" ca="1" si="3938"/>
        <v>9.2699349819461443E-2</v>
      </c>
      <c r="K2755" s="47">
        <f t="shared" ca="1" si="3938"/>
        <v>0.17152034960143422</v>
      </c>
      <c r="L2755" s="5">
        <f t="shared" ca="1" si="3938"/>
        <v>132.08889011352275</v>
      </c>
      <c r="M2755" s="5">
        <f t="shared" ca="1" si="3938"/>
        <v>1.8458014008050578</v>
      </c>
      <c r="N2755" s="5">
        <f t="shared" ca="1" si="3938"/>
        <v>0</v>
      </c>
      <c r="O2755" s="5">
        <f t="shared" ca="1" si="3932"/>
        <v>133.9346915143278</v>
      </c>
      <c r="P2755" s="5">
        <f ca="1">VLOOKUP(CONCATENATE($F2755," ",$G2755),AllocFactorMatrix,(P$4+1),FALSE)*$E2759</f>
        <v>76.601084093320253</v>
      </c>
      <c r="Q2755" s="5">
        <f ca="1">VLOOKUP(CONCATENATE($F2755," ",$G2755),AllocFactorMatrix,(Q$4+1),FALSE)*$E2759</f>
        <v>13.78393367582132</v>
      </c>
      <c r="R2755" s="5">
        <f ca="1">VLOOKUP(CONCATENATE($F2755," ",$G2755),AllocFactorMatrix,(R$4+1),FALSE)*$E2759</f>
        <v>0</v>
      </c>
      <c r="S2755" s="5">
        <f ca="1">VLOOKUP(CONCATENATE($F2755," ",$G2755),AllocFactorMatrix,(S$4+1),FALSE)*$E2759</f>
        <v>0</v>
      </c>
      <c r="T2755" s="5">
        <f t="shared" ca="1" si="3935"/>
        <v>90.385017769141569</v>
      </c>
      <c r="U2755" s="5">
        <f ca="1">VLOOKUP(CONCATENATE($F2755," ",$G2755),AllocFactorMatrix,(U$4+1),FALSE)*$E2759</f>
        <v>3.468764396193377</v>
      </c>
      <c r="V2755" s="5">
        <f ca="1">VLOOKUP(CONCATENATE($F2755," ",$G2755),AllocFactorMatrix,(V$4+1),FALSE)*$E2759</f>
        <v>47.965598203288124</v>
      </c>
      <c r="W2755" s="5">
        <f ca="1">VLOOKUP(CONCATENATE($F2755," ",$G2755),AllocFactorMatrix,(W$4+1),FALSE)*$E2759</f>
        <v>0</v>
      </c>
      <c r="X2755" s="5">
        <f ca="1">VLOOKUP(CONCATENATE($F2755," ",$G2755),AllocFactorMatrix,(X$4+1),FALSE)*$E2759</f>
        <v>0</v>
      </c>
      <c r="Y2755" s="5">
        <f t="shared" ca="1" si="3936"/>
        <v>51.434362599481503</v>
      </c>
      <c r="Z2755" s="5">
        <f ca="1">VLOOKUP(CONCATENATE($F2755," ",$G2755),AllocFactorMatrix,(Z$4+1),FALSE)*$E2759</f>
        <v>21.03438184776622</v>
      </c>
      <c r="AA2755" s="5">
        <f ca="1">VLOOKUP(CONCATENATE($F2755," ",$G2755),AllocFactorMatrix,(AA$4+1),FALSE)*$E2759</f>
        <v>0.42219321510781316</v>
      </c>
      <c r="AB2755" s="5">
        <f t="shared" ca="1" si="3933"/>
        <v>21.456575062874034</v>
      </c>
      <c r="AC2755" s="5">
        <f ca="1">VLOOKUP(CONCATENATE($F2755," ",$G2755),AllocFactorMatrix,(AC$4+1),FALSE)*$E2759</f>
        <v>0.27719151631830813</v>
      </c>
      <c r="AD2755" s="5">
        <f ca="1">VLOOKUP(CONCATENATE($F2755," ",$G2755),AllocFactorMatrix,(AD$4+1),FALSE)*$E2759</f>
        <v>0</v>
      </c>
      <c r="AE2755" s="5">
        <f ca="1">VLOOKUP(CONCATENATE($F2755," ",$G2755),AllocFactorMatrix,(AE$4+1),FALSE)*$E2759</f>
        <v>0</v>
      </c>
    </row>
    <row r="2756" spans="4:31" hidden="1" outlineLevel="1">
      <c r="E2756" s="44"/>
      <c r="F2756" s="167" t="str">
        <f>F2759</f>
        <v>LABOR_M</v>
      </c>
      <c r="G2756" s="48" t="str">
        <f>$G$12</f>
        <v>DISTSEC</v>
      </c>
      <c r="H2756" s="4">
        <f t="shared" ca="1" si="3930"/>
        <v>341.61943919385578</v>
      </c>
      <c r="I2756" s="5">
        <f t="shared" ref="I2756:N2756" ca="1" si="3939">VLOOKUP(CONCATENATE($F2756," ",$G2756),AllocFactorMatrix,(I$4+1),FALSE)*$E2759</f>
        <v>253.45469252119725</v>
      </c>
      <c r="J2756" s="47">
        <f t="shared" ca="1" si="3939"/>
        <v>6.2830111904402464E-2</v>
      </c>
      <c r="K2756" s="47">
        <f t="shared" ca="1" si="3939"/>
        <v>8.1382310301371691E-2</v>
      </c>
      <c r="L2756" s="5">
        <f t="shared" ca="1" si="3939"/>
        <v>51.08805449499269</v>
      </c>
      <c r="M2756" s="5">
        <f t="shared" ca="1" si="3939"/>
        <v>0</v>
      </c>
      <c r="N2756" s="5">
        <f t="shared" ca="1" si="3939"/>
        <v>0</v>
      </c>
      <c r="O2756" s="5">
        <f t="shared" ca="1" si="3932"/>
        <v>51.08805449499269</v>
      </c>
      <c r="P2756" s="5">
        <f ca="1">VLOOKUP(CONCATENATE($F2756," ",$G2756),AllocFactorMatrix,(P$4+1),FALSE)*$E2759</f>
        <v>25.50284136705508</v>
      </c>
      <c r="Q2756" s="5">
        <f ca="1">VLOOKUP(CONCATENATE($F2756," ",$G2756),AllocFactorMatrix,(Q$4+1),FALSE)*$E2759</f>
        <v>0</v>
      </c>
      <c r="R2756" s="5">
        <f ca="1">VLOOKUP(CONCATENATE($F2756," ",$G2756),AllocFactorMatrix,(R$4+1),FALSE)*$E2759</f>
        <v>0</v>
      </c>
      <c r="S2756" s="5">
        <f ca="1">VLOOKUP(CONCATENATE($F2756," ",$G2756),AllocFactorMatrix,(S$4+1),FALSE)*$E2759</f>
        <v>0</v>
      </c>
      <c r="T2756" s="5">
        <f t="shared" ca="1" si="3935"/>
        <v>25.50284136705508</v>
      </c>
      <c r="U2756" s="5">
        <f ca="1">VLOOKUP(CONCATENATE($F2756," ",$G2756),AllocFactorMatrix,(U$4+1),FALSE)*$E2759</f>
        <v>0.95506717347597614</v>
      </c>
      <c r="V2756" s="5">
        <f ca="1">VLOOKUP(CONCATENATE($F2756," ",$G2756),AllocFactorMatrix,(V$4+1),FALSE)*$E2759</f>
        <v>0</v>
      </c>
      <c r="W2756" s="5">
        <f ca="1">VLOOKUP(CONCATENATE($F2756," ",$G2756),AllocFactorMatrix,(W$4+1),FALSE)*$E2759</f>
        <v>0</v>
      </c>
      <c r="X2756" s="5">
        <f ca="1">VLOOKUP(CONCATENATE($F2756," ",$G2756),AllocFactorMatrix,(X$4+1),FALSE)*$E2759</f>
        <v>0</v>
      </c>
      <c r="Y2756" s="5">
        <f t="shared" ca="1" si="3936"/>
        <v>0.95506717347597614</v>
      </c>
      <c r="Z2756" s="5">
        <f ca="1">VLOOKUP(CONCATENATE($F2756," ",$G2756),AllocFactorMatrix,(Z$4+1),FALSE)*$E2759</f>
        <v>7.2177946270022018</v>
      </c>
      <c r="AA2756" s="5">
        <f ca="1">VLOOKUP(CONCATENATE($F2756," ",$G2756),AllocFactorMatrix,(AA$4+1),FALSE)*$E2759</f>
        <v>0</v>
      </c>
      <c r="AB2756" s="5">
        <f t="shared" ca="1" si="3933"/>
        <v>7.2177946270022018</v>
      </c>
      <c r="AC2756" s="5">
        <f ca="1">VLOOKUP(CONCATENATE($F2756," ",$G2756),AllocFactorMatrix,(AC$4+1),FALSE)*$E2759</f>
        <v>8.5340112626058451E-2</v>
      </c>
      <c r="AD2756" s="5">
        <f ca="1">VLOOKUP(CONCATENATE($F2756," ",$G2756),AllocFactorMatrix,(AD$4+1),FALSE)*$E2759</f>
        <v>2.6267439303655511</v>
      </c>
      <c r="AE2756" s="5">
        <f ca="1">VLOOKUP(CONCATENATE($F2756," ",$G2756),AllocFactorMatrix,(AE$4+1),FALSE)*$E2759</f>
        <v>0.54469254493501662</v>
      </c>
    </row>
    <row r="2757" spans="4:31" hidden="1" outlineLevel="1">
      <c r="E2757" s="44"/>
      <c r="F2757" s="167" t="str">
        <f>F2759</f>
        <v>LABOR_M</v>
      </c>
      <c r="G2757" s="48" t="str">
        <f>$G$13</f>
        <v>ENERGY</v>
      </c>
      <c r="H2757" s="4">
        <f t="shared" ca="1" si="3930"/>
        <v>982.85707325676992</v>
      </c>
      <c r="I2757" s="5">
        <f t="shared" ref="I2757:N2757" ca="1" si="3940">VLOOKUP(CONCATENATE($F2757," ",$G2757),AllocFactorMatrix,(I$4+1),FALSE)*$E2759</f>
        <v>384.51688517056283</v>
      </c>
      <c r="J2757" s="47">
        <f t="shared" ca="1" si="3940"/>
        <v>6.1533221693874943E-2</v>
      </c>
      <c r="K2757" s="47">
        <f t="shared" ca="1" si="3940"/>
        <v>0.17742492636805843</v>
      </c>
      <c r="L2757" s="5">
        <f t="shared" ca="1" si="3940"/>
        <v>110.8768989869709</v>
      </c>
      <c r="M2757" s="5">
        <f t="shared" ca="1" si="3940"/>
        <v>1.5464028081599548</v>
      </c>
      <c r="N2757" s="5">
        <f t="shared" ca="1" si="3940"/>
        <v>0.21618580198683526</v>
      </c>
      <c r="O2757" s="5">
        <f t="shared" ca="1" si="3932"/>
        <v>112.63948759711769</v>
      </c>
      <c r="P2757" s="5">
        <f ca="1">VLOOKUP(CONCATENATE($F2757," ",$G2757),AllocFactorMatrix,(P$4+1),FALSE)*$E2759</f>
        <v>71.882334821840388</v>
      </c>
      <c r="Q2757" s="5">
        <f ca="1">VLOOKUP(CONCATENATE($F2757," ",$G2757),AllocFactorMatrix,(Q$4+1),FALSE)*$E2759</f>
        <v>12.838069413584016</v>
      </c>
      <c r="R2757" s="5">
        <f ca="1">VLOOKUP(CONCATENATE($F2757," ",$G2757),AllocFactorMatrix,(R$4+1),FALSE)*$E2759</f>
        <v>2.6143010824904618</v>
      </c>
      <c r="S2757" s="5">
        <f ca="1">VLOOKUP(CONCATENATE($F2757," ",$G2757),AllocFactorMatrix,(S$4+1),FALSE)*$E2759</f>
        <v>9.8743036643878776E-2</v>
      </c>
      <c r="T2757" s="5">
        <f t="shared" ca="1" si="3935"/>
        <v>87.433448354558749</v>
      </c>
      <c r="U2757" s="5">
        <f ca="1">VLOOKUP(CONCATENATE($F2757," ",$G2757),AllocFactorMatrix,(U$4+1),FALSE)*$E2759</f>
        <v>3.7699553059367865</v>
      </c>
      <c r="V2757" s="5">
        <f ca="1">VLOOKUP(CONCATENATE($F2757," ",$G2757),AllocFactorMatrix,(V$4+1),FALSE)*$E2759</f>
        <v>59.603710186323298</v>
      </c>
      <c r="W2757" s="5">
        <f ca="1">VLOOKUP(CONCATENATE($F2757," ",$G2757),AllocFactorMatrix,(W$4+1),FALSE)*$E2759</f>
        <v>256.3458566894692</v>
      </c>
      <c r="X2757" s="5">
        <f ca="1">VLOOKUP(CONCATENATE($F2757," ",$G2757),AllocFactorMatrix,(X$4+1),FALSE)*$E2759</f>
        <v>48.221333109377113</v>
      </c>
      <c r="Y2757" s="5">
        <f t="shared" ca="1" si="3936"/>
        <v>367.9408552911064</v>
      </c>
      <c r="Z2757" s="5">
        <f ca="1">VLOOKUP(CONCATENATE($F2757," ",$G2757),AllocFactorMatrix,(Z$4+1),FALSE)*$E2759</f>
        <v>19.774088053070571</v>
      </c>
      <c r="AA2757" s="5">
        <f ca="1">VLOOKUP(CONCATENATE($F2757," ",$G2757),AllocFactorMatrix,(AA$4+1),FALSE)*$E2759</f>
        <v>0.39676313231254401</v>
      </c>
      <c r="AB2757" s="5">
        <f t="shared" ca="1" si="3933"/>
        <v>20.170851185383114</v>
      </c>
      <c r="AC2757" s="5">
        <f ca="1">VLOOKUP(CONCATENATE($F2757," ",$G2757),AllocFactorMatrix,(AC$4+1),FALSE)*$E2759</f>
        <v>0.35391441540752333</v>
      </c>
      <c r="AD2757" s="5">
        <f ca="1">VLOOKUP(CONCATENATE($F2757," ",$G2757),AllocFactorMatrix,(AD$4+1),FALSE)*$E2759</f>
        <v>7.9275616962244344</v>
      </c>
      <c r="AE2757" s="5">
        <f ca="1">VLOOKUP(CONCATENATE($F2757," ",$G2757),AllocFactorMatrix,(AE$4+1),FALSE)*$E2759</f>
        <v>1.6351113983464285</v>
      </c>
    </row>
    <row r="2758" spans="4:31" hidden="1" outlineLevel="1">
      <c r="E2758" s="44"/>
      <c r="F2758" s="167" t="str">
        <f>F2759</f>
        <v>LABOR_M</v>
      </c>
      <c r="G2758" s="48" t="str">
        <f>$G$14</f>
        <v>CUSTOMER</v>
      </c>
      <c r="H2758" s="4">
        <f t="shared" ca="1" si="3930"/>
        <v>650.45391321336137</v>
      </c>
      <c r="I2758" s="5">
        <f t="shared" ref="I2758:N2758" ca="1" si="3941">VLOOKUP(CONCATENATE($F2758," ",$G2758),AllocFactorMatrix,(I$4+1),FALSE)*$E2759</f>
        <v>502.13383995710558</v>
      </c>
      <c r="J2758" s="47">
        <f t="shared" ca="1" si="3941"/>
        <v>0.10133886607119064</v>
      </c>
      <c r="K2758" s="47">
        <f t="shared" ca="1" si="3941"/>
        <v>2.9723717066926478E-2</v>
      </c>
      <c r="L2758" s="5">
        <f t="shared" ca="1" si="3941"/>
        <v>101.67461638298226</v>
      </c>
      <c r="M2758" s="5">
        <f t="shared" ca="1" si="3941"/>
        <v>2.5994232568833748</v>
      </c>
      <c r="N2758" s="5">
        <f t="shared" ca="1" si="3941"/>
        <v>0.41910799248911085</v>
      </c>
      <c r="O2758" s="5">
        <f t="shared" ca="1" si="3932"/>
        <v>104.69314763235475</v>
      </c>
      <c r="P2758" s="5">
        <f ca="1">VLOOKUP(CONCATENATE($F2758," ",$G2758),AllocFactorMatrix,(P$4+1),FALSE)*$E2759</f>
        <v>4.1644164545242637</v>
      </c>
      <c r="Q2758" s="5">
        <f ca="1">VLOOKUP(CONCATENATE($F2758," ",$G2758),AllocFactorMatrix,(Q$4+1),FALSE)*$E2759</f>
        <v>1.0072834944590574</v>
      </c>
      <c r="R2758" s="5">
        <f ca="1">VLOOKUP(CONCATENATE($F2758," ",$G2758),AllocFactorMatrix,(R$4+1),FALSE)*$E2759</f>
        <v>1.02537630957271</v>
      </c>
      <c r="S2758" s="5">
        <f ca="1">VLOOKUP(CONCATENATE($F2758," ",$G2758),AllocFactorMatrix,(S$4+1),FALSE)*$E2759</f>
        <v>0.12665795406282648</v>
      </c>
      <c r="T2758" s="5">
        <f t="shared" ca="1" si="3935"/>
        <v>6.3237342126188576</v>
      </c>
      <c r="U2758" s="5">
        <f ca="1">VLOOKUP(CONCATENATE($F2758," ",$G2758),AllocFactorMatrix,(U$4+1),FALSE)*$E2759</f>
        <v>3.1696871653807308E-2</v>
      </c>
      <c r="V2758" s="5">
        <f ca="1">VLOOKUP(CONCATENATE($F2758," ",$G2758),AllocFactorMatrix,(V$4+1),FALSE)*$E2759</f>
        <v>0.73230021513114818</v>
      </c>
      <c r="W2758" s="5">
        <f ca="1">VLOOKUP(CONCATENATE($F2758," ",$G2758),AllocFactorMatrix,(W$4+1),FALSE)*$E2759</f>
        <v>1.7224399603045604</v>
      </c>
      <c r="X2758" s="5">
        <f ca="1">VLOOKUP(CONCATENATE($F2758," ",$G2758),AllocFactorMatrix,(X$4+1),FALSE)*$E2759</f>
        <v>0.50719571738794811</v>
      </c>
      <c r="Y2758" s="5">
        <f t="shared" ca="1" si="3936"/>
        <v>2.9936327644774638</v>
      </c>
      <c r="Z2758" s="5">
        <f ca="1">VLOOKUP(CONCATENATE($F2758," ",$G2758),AllocFactorMatrix,(Z$4+1),FALSE)*$E2759</f>
        <v>0.92413031110419808</v>
      </c>
      <c r="AA2758" s="5">
        <f ca="1">VLOOKUP(CONCATENATE($F2758," ",$G2758),AllocFactorMatrix,(AA$4+1),FALSE)*$E2759</f>
        <v>1.380487316805851E-2</v>
      </c>
      <c r="AB2758" s="5">
        <f t="shared" ca="1" si="3933"/>
        <v>0.93793518427225664</v>
      </c>
      <c r="AC2758" s="5">
        <f ca="1">VLOOKUP(CONCATENATE($F2758," ",$G2758),AllocFactorMatrix,(AC$4+1),FALSE)*$E2759</f>
        <v>7.5231594184069259E-2</v>
      </c>
      <c r="AD2758" s="5">
        <f ca="1">VLOOKUP(CONCATENATE($F2758," ",$G2758),AllocFactorMatrix,(AD$4+1),FALSE)*$E2759</f>
        <v>27.335057154679632</v>
      </c>
      <c r="AE2758" s="5">
        <f ca="1">VLOOKUP(CONCATENATE($F2758," ",$G2758),AllocFactorMatrix,(AE$4+1),FALSE)*$E2759</f>
        <v>5.8302721305301208</v>
      </c>
    </row>
    <row r="2759" spans="4:31" collapsed="1">
      <c r="D2759" s="48" t="s">
        <v>253</v>
      </c>
      <c r="E2759" s="36">
        <v>5781</v>
      </c>
      <c r="F2759" s="88" t="s">
        <v>67</v>
      </c>
      <c r="G2759" s="48" t="str">
        <f>$G$15</f>
        <v>TOTAL</v>
      </c>
      <c r="H2759" s="4">
        <f t="shared" ca="1" si="3930"/>
        <v>5781.0000000000036</v>
      </c>
      <c r="I2759" s="5">
        <f t="shared" ref="I2759:N2759" ca="1" si="3942">VLOOKUP(CONCATENATE($F2759," ",$G2759),AllocFactorMatrix,(I$4+1),FALSE)*$E2759</f>
        <v>3218.1887664513347</v>
      </c>
      <c r="J2759" s="47">
        <f t="shared" ca="1" si="3942"/>
        <v>0.6537223770841587</v>
      </c>
      <c r="K2759" s="47">
        <f t="shared" ca="1" si="3942"/>
        <v>1.0481422625910213</v>
      </c>
      <c r="L2759" s="5">
        <f t="shared" ca="1" si="3942"/>
        <v>748.5539141700209</v>
      </c>
      <c r="M2759" s="5">
        <f t="shared" ca="1" si="3942"/>
        <v>10.901957662683555</v>
      </c>
      <c r="N2759" s="5">
        <f t="shared" ca="1" si="3942"/>
        <v>1.3265429992877797</v>
      </c>
      <c r="O2759" s="5">
        <f t="shared" ca="1" si="3932"/>
        <v>760.78241483199224</v>
      </c>
      <c r="P2759" s="5">
        <f ca="1">VLOOKUP(CONCATENATE($F2759," ",$G2759),AllocFactorMatrix,(P$4+1),FALSE)*$E2759</f>
        <v>387.78802916596015</v>
      </c>
      <c r="Q2759" s="5">
        <f ca="1">VLOOKUP(CONCATENATE($F2759," ",$G2759),AllocFactorMatrix,(Q$4+1),FALSE)*$E2759</f>
        <v>65.25424567284287</v>
      </c>
      <c r="R2759" s="5">
        <f ca="1">VLOOKUP(CONCATENATE($F2759," ",$G2759),AllocFactorMatrix,(R$4+1),FALSE)*$E2759</f>
        <v>11.348029311829144</v>
      </c>
      <c r="S2759" s="5">
        <f ca="1">VLOOKUP(CONCATENATE($F2759," ",$G2759),AllocFactorMatrix,(S$4+1),FALSE)*$E2759</f>
        <v>0.50503334998063365</v>
      </c>
      <c r="T2759" s="5">
        <f t="shared" ca="1" si="3935"/>
        <v>464.89533750061275</v>
      </c>
      <c r="U2759" s="5">
        <f ca="1">VLOOKUP(CONCATENATE($F2759," ",$G2759),AllocFactorMatrix,(U$4+1),FALSE)*$E2759</f>
        <v>18.151442053044754</v>
      </c>
      <c r="V2759" s="5">
        <f ca="1">VLOOKUP(CONCATENATE($F2759," ",$G2759),AllocFactorMatrix,(V$4+1),FALSE)*$E2759</f>
        <v>242.48247263367122</v>
      </c>
      <c r="W2759" s="5">
        <f ca="1">VLOOKUP(CONCATENATE($F2759," ",$G2759),AllocFactorMatrix,(W$4+1),FALSE)*$E2759</f>
        <v>776.36827905949178</v>
      </c>
      <c r="X2759" s="5">
        <f ca="1">VLOOKUP(CONCATENATE($F2759," ",$G2759),AllocFactorMatrix,(X$4+1),FALSE)*$E2759</f>
        <v>138.49530967678805</v>
      </c>
      <c r="Y2759" s="5">
        <f t="shared" ca="1" si="3936"/>
        <v>1175.4975034229958</v>
      </c>
      <c r="Z2759" s="5">
        <f ca="1">VLOOKUP(CONCATENATE($F2759," ",$G2759),AllocFactorMatrix,(Z$4+1),FALSE)*$E2759</f>
        <v>106.57072167795904</v>
      </c>
      <c r="AA2759" s="5">
        <f ca="1">VLOOKUP(CONCATENATE($F2759," ",$G2759),AllocFactorMatrix,(AA$4+1),FALSE)*$E2759</f>
        <v>1.9837991672660957</v>
      </c>
      <c r="AB2759" s="5">
        <f t="shared" ca="1" si="3933"/>
        <v>108.55452084522514</v>
      </c>
      <c r="AC2759" s="5">
        <f ca="1">VLOOKUP(CONCATENATE($F2759," ",$G2759),AllocFactorMatrix,(AC$4+1),FALSE)*$E2759</f>
        <v>1.5519935538247387</v>
      </c>
      <c r="AD2759" s="5">
        <f ca="1">VLOOKUP(CONCATENATE($F2759," ",$G2759),AllocFactorMatrix,(AD$4+1),FALSE)*$E2759</f>
        <v>41.148794095301866</v>
      </c>
      <c r="AE2759" s="5">
        <f ca="1">VLOOKUP(CONCATENATE($F2759," ",$G2759),AllocFactorMatrix,(AE$4+1),FALSE)*$E2759</f>
        <v>8.6788046590346521</v>
      </c>
    </row>
    <row r="2760" spans="4:31" hidden="1" outlineLevel="1">
      <c r="E2760" s="44"/>
      <c r="F2760" s="167" t="str">
        <f>F2767</f>
        <v>LABOR_M</v>
      </c>
      <c r="G2760" s="48" t="str">
        <f>$G$8</f>
        <v>PRODUCTION</v>
      </c>
      <c r="H2760" s="4">
        <f t="shared" ca="1" si="3930"/>
        <v>-139.84669871983135</v>
      </c>
      <c r="I2760" s="5">
        <f t="shared" ref="I2760:N2760" ca="1" si="3943">VLOOKUP(CONCATENATE($F2760," ",$G2760),AllocFactorMatrix,(I$4+1),FALSE)*$E2767</f>
        <v>-71.919091631839478</v>
      </c>
      <c r="J2760" s="47">
        <f t="shared" ca="1" si="3943"/>
        <v>-1.6089533662142261E-2</v>
      </c>
      <c r="K2760" s="47">
        <f t="shared" ca="1" si="3943"/>
        <v>-2.8171626208037419E-2</v>
      </c>
      <c r="L2760" s="5">
        <f t="shared" ca="1" si="3943"/>
        <v>-16.762000988432487</v>
      </c>
      <c r="M2760" s="5">
        <f t="shared" ca="1" si="3943"/>
        <v>-0.23324303042142691</v>
      </c>
      <c r="N2760" s="5">
        <f t="shared" ca="1" si="3943"/>
        <v>-3.2484621546320182E-2</v>
      </c>
      <c r="O2760" s="5">
        <f t="shared" ref="O2760:O2767" ca="1" si="3944">SUBTOTAL(9,L2760:N2760)</f>
        <v>-17.027728640400234</v>
      </c>
      <c r="P2760" s="5">
        <f ca="1">VLOOKUP(CONCATENATE($F2760," ",$G2760),AllocFactorMatrix,(P$4+1),FALSE)*$E2767</f>
        <v>-9.9699159693273014</v>
      </c>
      <c r="Q2760" s="5">
        <f ca="1">VLOOKUP(CONCATENATE($F2760," ",$G2760),AllocFactorMatrix,(Q$4+1),FALSE)*$E2767</f>
        <v>-1.7891909371525725</v>
      </c>
      <c r="R2760" s="5">
        <f ca="1">VLOOKUP(CONCATENATE($F2760," ",$G2760),AllocFactorMatrix,(R$4+1),FALSE)*$E2767</f>
        <v>-0.36282966369193509</v>
      </c>
      <c r="S2760" s="5">
        <f ca="1">VLOOKUP(CONCATENATE($F2760," ",$G2760),AllocFactorMatrix,(S$4+1),FALSE)*$E2767</f>
        <v>-1.377829239915598E-2</v>
      </c>
      <c r="T2760" s="5">
        <f ca="1">SUBTOTAL(9,P2760:S2760)</f>
        <v>-12.135714862570964</v>
      </c>
      <c r="U2760" s="5">
        <f ca="1">VLOOKUP(CONCATENATE($F2760," ",$G2760),AllocFactorMatrix,(U$4+1),FALSE)*$E2767</f>
        <v>-0.47285158054697812</v>
      </c>
      <c r="V2760" s="5">
        <f ca="1">VLOOKUP(CONCATENATE($F2760," ",$G2760),AllocFactorMatrix,(V$4+1),FALSE)*$E2767</f>
        <v>-6.3837693853448041</v>
      </c>
      <c r="W2760" s="5">
        <f ca="1">VLOOKUP(CONCATENATE($F2760," ",$G2760),AllocFactorMatrix,(W$4+1),FALSE)*$E2767</f>
        <v>-24.41535526344839</v>
      </c>
      <c r="X2760" s="5">
        <f ca="1">VLOOKUP(CONCATENATE($F2760," ",$G2760),AllocFactorMatrix,(X$4+1),FALSE)*$E2767</f>
        <v>-4.42306805082944</v>
      </c>
      <c r="Y2760" s="5">
        <f ca="1">SUBTOTAL(9,U2760:X2760)</f>
        <v>-35.695044280169611</v>
      </c>
      <c r="Z2760" s="5">
        <f ca="1">VLOOKUP(CONCATENATE($F2760," ",$G2760),AllocFactorMatrix,(Z$4+1),FALSE)*$E2767</f>
        <v>-2.7404225107650193</v>
      </c>
      <c r="AA2760" s="5">
        <f ca="1">VLOOKUP(CONCATENATE($F2760," ",$G2760),AllocFactorMatrix,(AA$4+1),FALSE)*$E2767</f>
        <v>-5.4733266431183765E-2</v>
      </c>
      <c r="AB2760" s="5">
        <f t="shared" ref="AB2760:AB2767" ca="1" si="3945">SUBTOTAL(9,Z2760:AA2760)</f>
        <v>-2.7951557771962032</v>
      </c>
      <c r="AC2760" s="5">
        <f ca="1">VLOOKUP(CONCATENATE($F2760," ",$G2760),AllocFactorMatrix,(AC$4+1),FALSE)*$E2767</f>
        <v>-3.6150606382235162E-2</v>
      </c>
      <c r="AD2760" s="5">
        <f ca="1">VLOOKUP(CONCATENATE($F2760," ",$G2760),AllocFactorMatrix,(AD$4+1),FALSE)*$E2767</f>
        <v>-0.16060157635657693</v>
      </c>
      <c r="AE2760" s="5">
        <f ca="1">VLOOKUP(CONCATENATE($F2760," ",$G2760),AllocFactorMatrix,(AE$4+1),FALSE)*$E2767</f>
        <v>-3.2950185045828674E-2</v>
      </c>
    </row>
    <row r="2761" spans="4:31" hidden="1" outlineLevel="1">
      <c r="E2761" s="44"/>
      <c r="F2761" s="167" t="str">
        <f>F2767</f>
        <v>LABOR_M</v>
      </c>
      <c r="G2761" s="48" t="str">
        <f>$G$9</f>
        <v>BULKTRAN</v>
      </c>
      <c r="H2761" s="4">
        <f t="shared" ca="1" si="3930"/>
        <v>-21.677344482143187</v>
      </c>
      <c r="I2761" s="5">
        <f t="shared" ref="I2761:N2761" ca="1" si="3946">VLOOKUP(CONCATENATE($F2761," ",$G2761),AllocFactorMatrix,(I$4+1),FALSE)*$E2767</f>
        <v>-11.148028079443831</v>
      </c>
      <c r="J2761" s="47">
        <f t="shared" ca="1" si="3946"/>
        <v>-2.4940049850589409E-3</v>
      </c>
      <c r="K2761" s="47">
        <f t="shared" ca="1" si="3946"/>
        <v>-4.3668248984357174E-3</v>
      </c>
      <c r="L2761" s="5">
        <f t="shared" ca="1" si="3946"/>
        <v>-2.5982427398176915</v>
      </c>
      <c r="M2761" s="5">
        <f t="shared" ca="1" si="3946"/>
        <v>-3.6154514656321024E-2</v>
      </c>
      <c r="N2761" s="5">
        <f t="shared" ca="1" si="3946"/>
        <v>-5.0353732914524248E-3</v>
      </c>
      <c r="O2761" s="5">
        <f t="shared" ca="1" si="3944"/>
        <v>-2.6394326277654647</v>
      </c>
      <c r="P2761" s="5">
        <f ca="1">VLOOKUP(CONCATENATE($F2761," ",$G2761),AllocFactorMatrix,(P$4+1),FALSE)*$E2767</f>
        <v>-1.5454158367950099</v>
      </c>
      <c r="Q2761" s="5">
        <f ca="1">VLOOKUP(CONCATENATE($F2761," ",$G2761),AllocFactorMatrix,(Q$4+1),FALSE)*$E2767</f>
        <v>-0.27733874767173838</v>
      </c>
      <c r="R2761" s="5">
        <f ca="1">VLOOKUP(CONCATENATE($F2761," ",$G2761),AllocFactorMatrix,(R$4+1),FALSE)*$E2767</f>
        <v>-5.6241467837201638E-2</v>
      </c>
      <c r="S2761" s="5">
        <f ca="1">VLOOKUP(CONCATENATE($F2761," ",$G2761),AllocFactorMatrix,(S$4+1),FALSE)*$E2767</f>
        <v>-2.1357443074903493E-3</v>
      </c>
      <c r="T2761" s="5">
        <f t="shared" ref="T2761:T2767" ca="1" si="3947">SUBTOTAL(9,P2761:S2761)</f>
        <v>-1.8811317966114403</v>
      </c>
      <c r="U2761" s="5">
        <f ca="1">VLOOKUP(CONCATENATE($F2761," ",$G2761),AllocFactorMatrix,(U$4+1),FALSE)*$E2767</f>
        <v>-7.3295735217731861E-2</v>
      </c>
      <c r="V2761" s="5">
        <f ca="1">VLOOKUP(CONCATENATE($F2761," ",$G2761),AllocFactorMatrix,(V$4+1),FALSE)*$E2767</f>
        <v>-0.98953475003306957</v>
      </c>
      <c r="W2761" s="5">
        <f ca="1">VLOOKUP(CONCATENATE($F2761," ",$G2761),AllocFactorMatrix,(W$4+1),FALSE)*$E2767</f>
        <v>-3.7845731901043789</v>
      </c>
      <c r="X2761" s="5">
        <f ca="1">VLOOKUP(CONCATENATE($F2761," ",$G2761),AllocFactorMatrix,(X$4+1),FALSE)*$E2767</f>
        <v>-0.68561053413121709</v>
      </c>
      <c r="Y2761" s="5">
        <f t="shared" ref="Y2761:Y2767" ca="1" si="3948">SUBTOTAL(9,U2761:X2761)</f>
        <v>-5.5330142094863977</v>
      </c>
      <c r="Z2761" s="5">
        <f ca="1">VLOOKUP(CONCATENATE($F2761," ",$G2761),AllocFactorMatrix,(Z$4+1),FALSE)*$E2767</f>
        <v>-0.4247871657770414</v>
      </c>
      <c r="AA2761" s="5">
        <f ca="1">VLOOKUP(CONCATENATE($F2761," ",$G2761),AllocFactorMatrix,(AA$4+1),FALSE)*$E2767</f>
        <v>-8.4840892343026799E-3</v>
      </c>
      <c r="AB2761" s="5">
        <f t="shared" ca="1" si="3945"/>
        <v>-0.43327125501134406</v>
      </c>
      <c r="AC2761" s="5">
        <f ca="1">VLOOKUP(CONCATENATE($F2761," ",$G2761),AllocFactorMatrix,(AC$4+1),FALSE)*$E2767</f>
        <v>-5.6036299387805643E-3</v>
      </c>
      <c r="AD2761" s="5">
        <f ca="1">VLOOKUP(CONCATENATE($F2761," ",$G2761),AllocFactorMatrix,(AD$4+1),FALSE)*$E2767</f>
        <v>-2.4894514685908906E-2</v>
      </c>
      <c r="AE2761" s="5">
        <f ca="1">VLOOKUP(CONCATENATE($F2761," ",$G2761),AllocFactorMatrix,(AE$4+1),FALSE)*$E2767</f>
        <v>-5.1075393164608206E-3</v>
      </c>
    </row>
    <row r="2762" spans="4:31" hidden="1" outlineLevel="1">
      <c r="E2762" s="44"/>
      <c r="F2762" s="167" t="str">
        <f>F2767</f>
        <v>LABOR_M</v>
      </c>
      <c r="G2762" s="48" t="str">
        <f>$G$10</f>
        <v>SUBTRAN</v>
      </c>
      <c r="H2762" s="4">
        <f t="shared" ca="1" si="3930"/>
        <v>-6.0076420850894916</v>
      </c>
      <c r="I2762" s="5">
        <f t="shared" ref="I2762:N2762" ca="1" si="3949">VLOOKUP(CONCATENATE($F2762," ",$G2762),AllocFactorMatrix,(I$4+1),FALSE)*$E2767</f>
        <v>-3.0691251562370994</v>
      </c>
      <c r="J2762" s="47">
        <f t="shared" ca="1" si="3949"/>
        <v>-4.997604842346047E-4</v>
      </c>
      <c r="K2762" s="47">
        <f t="shared" ca="1" si="3949"/>
        <v>-9.3014007053996903E-4</v>
      </c>
      <c r="L2762" s="5">
        <f t="shared" ca="1" si="3949"/>
        <v>-0.71925366476498986</v>
      </c>
      <c r="M2762" s="5">
        <f t="shared" ca="1" si="3949"/>
        <v>-1.0052140921001439E-2</v>
      </c>
      <c r="N2762" s="5">
        <f t="shared" ca="1" si="3949"/>
        <v>-1.819390801925246E-3</v>
      </c>
      <c r="O2762" s="5">
        <f t="shared" ca="1" si="3944"/>
        <v>-0.73112519648791663</v>
      </c>
      <c r="P2762" s="5">
        <f ca="1">VLOOKUP(CONCATENATE($F2762," ",$G2762),AllocFactorMatrix,(P$4+1),FALSE)*$E2767</f>
        <v>-0.41524922643493284</v>
      </c>
      <c r="Q2762" s="5">
        <f ca="1">VLOOKUP(CONCATENATE($F2762," ",$G2762),AllocFactorMatrix,(Q$4+1),FALSE)*$E2767</f>
        <v>-7.47281495077982E-2</v>
      </c>
      <c r="R2762" s="5">
        <f ca="1">VLOOKUP(CONCATENATE($F2762," ",$G2762),AllocFactorMatrix,(R$4+1),FALSE)*$E2767</f>
        <v>-1.9615563091690984E-2</v>
      </c>
      <c r="S2762" s="5">
        <f ca="1">VLOOKUP(CONCATENATE($F2762," ",$G2762),AllocFactorMatrix,(S$4+1),FALSE)*$E2767</f>
        <v>0</v>
      </c>
      <c r="T2762" s="5">
        <f t="shared" ca="1" si="3947"/>
        <v>-0.50959293903442204</v>
      </c>
      <c r="U2762" s="5">
        <f ca="1">VLOOKUP(CONCATENATE($F2762," ",$G2762),AllocFactorMatrix,(U$4+1),FALSE)*$E2767</f>
        <v>-1.8744620336864599E-2</v>
      </c>
      <c r="V2762" s="5">
        <f ca="1">VLOOKUP(CONCATENATE($F2762," ",$G2762),AllocFactorMatrix,(V$4+1),FALSE)*$E2767</f>
        <v>-0.26300519960180718</v>
      </c>
      <c r="W2762" s="5">
        <f ca="1">VLOOKUP(CONCATENATE($F2762," ",$G2762),AllocFactorMatrix,(W$4+1),FALSE)*$E2767</f>
        <v>-1.2968185128539582</v>
      </c>
      <c r="X2762" s="5">
        <f ca="1">VLOOKUP(CONCATENATE($F2762," ",$G2762),AllocFactorMatrix,(X$4+1),FALSE)*$E2767</f>
        <v>0</v>
      </c>
      <c r="Y2762" s="5">
        <f t="shared" ca="1" si="3948"/>
        <v>-1.5785683327926301</v>
      </c>
      <c r="Z2762" s="5">
        <f ca="1">VLOOKUP(CONCATENATE($F2762," ",$G2762),AllocFactorMatrix,(Z$4+1),FALSE)*$E2767</f>
        <v>-0.11399591592225605</v>
      </c>
      <c r="AA2762" s="5">
        <f ca="1">VLOOKUP(CONCATENATE($F2762," ",$G2762),AllocFactorMatrix,(AA$4+1),FALSE)*$E2767</f>
        <v>-2.288868942186416E-3</v>
      </c>
      <c r="AB2762" s="5">
        <f t="shared" ca="1" si="3945"/>
        <v>-0.11628478486444246</v>
      </c>
      <c r="AC2762" s="5">
        <f ca="1">VLOOKUP(CONCATENATE($F2762," ",$G2762),AllocFactorMatrix,(AC$4+1),FALSE)*$E2767</f>
        <v>-1.515775118183105E-3</v>
      </c>
      <c r="AD2762" s="5">
        <f ca="1">VLOOKUP(CONCATENATE($F2762," ",$G2762),AllocFactorMatrix,(AD$4+1),FALSE)*$E2767</f>
        <v>0</v>
      </c>
      <c r="AE2762" s="5">
        <f ca="1">VLOOKUP(CONCATENATE($F2762," ",$G2762),AllocFactorMatrix,(AE$4+1),FALSE)*$E2767</f>
        <v>0</v>
      </c>
    </row>
    <row r="2763" spans="4:31" hidden="1" outlineLevel="1">
      <c r="E2763" s="44"/>
      <c r="F2763" s="167" t="str">
        <f>F2767</f>
        <v>LABOR_M</v>
      </c>
      <c r="G2763" s="48" t="str">
        <f>$G$11</f>
        <v>DISTPRI</v>
      </c>
      <c r="H2763" s="4">
        <f t="shared" ca="1" si="3930"/>
        <v>-49.073900244253878</v>
      </c>
      <c r="I2763" s="5">
        <f t="shared" ref="I2763:N2763" ca="1" si="3950">VLOOKUP(CONCATENATE($F2763," ",$G2763),AllocFactorMatrix,(I$4+1),FALSE)*$E2767</f>
        <v>-32.128661161888402</v>
      </c>
      <c r="J2763" s="47">
        <f t="shared" ca="1" si="3950"/>
        <v>-5.2755727539530901E-3</v>
      </c>
      <c r="K2763" s="47">
        <f t="shared" ca="1" si="3950"/>
        <v>-9.7613207090247126E-3</v>
      </c>
      <c r="L2763" s="5">
        <f t="shared" ca="1" si="3950"/>
        <v>-7.5172539088996695</v>
      </c>
      <c r="M2763" s="5">
        <f t="shared" ca="1" si="3950"/>
        <v>-0.1050456081758976</v>
      </c>
      <c r="N2763" s="5">
        <f t="shared" ca="1" si="3950"/>
        <v>0</v>
      </c>
      <c r="O2763" s="5">
        <f t="shared" ca="1" si="3944"/>
        <v>-7.6222995170755672</v>
      </c>
      <c r="P2763" s="5">
        <f ca="1">VLOOKUP(CONCATENATE($F2763," ",$G2763),AllocFactorMatrix,(P$4+1),FALSE)*$E2767</f>
        <v>-4.359411289863754</v>
      </c>
      <c r="Q2763" s="5">
        <f ca="1">VLOOKUP(CONCATENATE($F2763," ",$G2763),AllocFactorMatrix,(Q$4+1),FALSE)*$E2767</f>
        <v>-0.78445151000609137</v>
      </c>
      <c r="R2763" s="5">
        <f ca="1">VLOOKUP(CONCATENATE($F2763," ",$G2763),AllocFactorMatrix,(R$4+1),FALSE)*$E2767</f>
        <v>0</v>
      </c>
      <c r="S2763" s="5">
        <f ca="1">VLOOKUP(CONCATENATE($F2763," ",$G2763),AllocFactorMatrix,(S$4+1),FALSE)*$E2767</f>
        <v>0</v>
      </c>
      <c r="T2763" s="5">
        <f t="shared" ca="1" si="3947"/>
        <v>-5.1438627998698454</v>
      </c>
      <c r="U2763" s="5">
        <f ca="1">VLOOKUP(CONCATENATE($F2763," ",$G2763),AllocFactorMatrix,(U$4+1),FALSE)*$E2767</f>
        <v>-0.1974093558809239</v>
      </c>
      <c r="V2763" s="5">
        <f ca="1">VLOOKUP(CONCATENATE($F2763," ",$G2763),AllocFactorMatrix,(V$4+1),FALSE)*$E2767</f>
        <v>-2.7297494912440392</v>
      </c>
      <c r="W2763" s="5">
        <f ca="1">VLOOKUP(CONCATENATE($F2763," ",$G2763),AllocFactorMatrix,(W$4+1),FALSE)*$E2767</f>
        <v>0</v>
      </c>
      <c r="X2763" s="5">
        <f ca="1">VLOOKUP(CONCATENATE($F2763," ",$G2763),AllocFactorMatrix,(X$4+1),FALSE)*$E2767</f>
        <v>0</v>
      </c>
      <c r="Y2763" s="5">
        <f t="shared" ca="1" si="3948"/>
        <v>-2.927158847124963</v>
      </c>
      <c r="Z2763" s="5">
        <f ca="1">VLOOKUP(CONCATENATE($F2763," ",$G2763),AllocFactorMatrix,(Z$4+1),FALSE)*$E2767</f>
        <v>-1.197078641742793</v>
      </c>
      <c r="AA2763" s="5">
        <f ca="1">VLOOKUP(CONCATENATE($F2763," ",$G2763),AllocFactorMatrix,(AA$4+1),FALSE)*$E2767</f>
        <v>-2.402725614434709E-2</v>
      </c>
      <c r="AB2763" s="5">
        <f t="shared" ca="1" si="3945"/>
        <v>-1.2211058978871401</v>
      </c>
      <c r="AC2763" s="5">
        <f ca="1">VLOOKUP(CONCATENATE($F2763," ",$G2763),AllocFactorMatrix,(AC$4+1),FALSE)*$E2767</f>
        <v>-1.5775126944944363E-2</v>
      </c>
      <c r="AD2763" s="5">
        <f ca="1">VLOOKUP(CONCATENATE($F2763," ",$G2763),AllocFactorMatrix,(AD$4+1),FALSE)*$E2767</f>
        <v>0</v>
      </c>
      <c r="AE2763" s="5">
        <f ca="1">VLOOKUP(CONCATENATE($F2763," ",$G2763),AllocFactorMatrix,(AE$4+1),FALSE)*$E2767</f>
        <v>0</v>
      </c>
    </row>
    <row r="2764" spans="4:31" hidden="1" outlineLevel="1">
      <c r="E2764" s="44"/>
      <c r="F2764" s="167" t="str">
        <f>F2767</f>
        <v>LABOR_M</v>
      </c>
      <c r="G2764" s="48" t="str">
        <f>$G$12</f>
        <v>DISTSEC</v>
      </c>
      <c r="H2764" s="4">
        <f t="shared" ca="1" si="3930"/>
        <v>-19.441756702089357</v>
      </c>
      <c r="I2764" s="5">
        <f t="shared" ref="I2764:N2764" ca="1" si="3951">VLOOKUP(CONCATENATE($F2764," ",$G2764),AllocFactorMatrix,(I$4+1),FALSE)*$E2767</f>
        <v>-14.424250793889275</v>
      </c>
      <c r="J2764" s="47">
        <f t="shared" ca="1" si="3951"/>
        <v>-3.575697425453799E-3</v>
      </c>
      <c r="K2764" s="47">
        <f t="shared" ca="1" si="3951"/>
        <v>-4.6315135943870069E-3</v>
      </c>
      <c r="L2764" s="5">
        <f t="shared" ca="1" si="3951"/>
        <v>-2.9074502558125923</v>
      </c>
      <c r="M2764" s="5">
        <f t="shared" ca="1" si="3951"/>
        <v>0</v>
      </c>
      <c r="N2764" s="5">
        <f t="shared" ca="1" si="3951"/>
        <v>0</v>
      </c>
      <c r="O2764" s="5">
        <f t="shared" ca="1" si="3944"/>
        <v>-2.9074502558125923</v>
      </c>
      <c r="P2764" s="5">
        <f ca="1">VLOOKUP(CONCATENATE($F2764," ",$G2764),AllocFactorMatrix,(P$4+1),FALSE)*$E2767</f>
        <v>-1.4513812160112647</v>
      </c>
      <c r="Q2764" s="5">
        <f ca="1">VLOOKUP(CONCATENATE($F2764," ",$G2764),AllocFactorMatrix,(Q$4+1),FALSE)*$E2767</f>
        <v>0</v>
      </c>
      <c r="R2764" s="5">
        <f ca="1">VLOOKUP(CONCATENATE($F2764," ",$G2764),AllocFactorMatrix,(R$4+1),FALSE)*$E2767</f>
        <v>0</v>
      </c>
      <c r="S2764" s="5">
        <f ca="1">VLOOKUP(CONCATENATE($F2764," ",$G2764),AllocFactorMatrix,(S$4+1),FALSE)*$E2767</f>
        <v>0</v>
      </c>
      <c r="T2764" s="5">
        <f t="shared" ca="1" si="3947"/>
        <v>-1.4513812160112647</v>
      </c>
      <c r="U2764" s="5">
        <f ca="1">VLOOKUP(CONCATENATE($F2764," ",$G2764),AllocFactorMatrix,(U$4+1),FALSE)*$E2767</f>
        <v>-5.4353416376681569E-2</v>
      </c>
      <c r="V2764" s="5">
        <f ca="1">VLOOKUP(CONCATENATE($F2764," ",$G2764),AllocFactorMatrix,(V$4+1),FALSE)*$E2767</f>
        <v>0</v>
      </c>
      <c r="W2764" s="5">
        <f ca="1">VLOOKUP(CONCATENATE($F2764," ",$G2764),AllocFactorMatrix,(W$4+1),FALSE)*$E2767</f>
        <v>0</v>
      </c>
      <c r="X2764" s="5">
        <f ca="1">VLOOKUP(CONCATENATE($F2764," ",$G2764),AllocFactorMatrix,(X$4+1),FALSE)*$E2767</f>
        <v>0</v>
      </c>
      <c r="Y2764" s="5">
        <f t="shared" ca="1" si="3948"/>
        <v>-5.4353416376681569E-2</v>
      </c>
      <c r="Z2764" s="5">
        <f ca="1">VLOOKUP(CONCATENATE($F2764," ",$G2764),AllocFactorMatrix,(Z$4+1),FALSE)*$E2767</f>
        <v>-0.41076879991069443</v>
      </c>
      <c r="AA2764" s="5">
        <f ca="1">VLOOKUP(CONCATENATE($F2764," ",$G2764),AllocFactorMatrix,(AA$4+1),FALSE)*$E2767</f>
        <v>0</v>
      </c>
      <c r="AB2764" s="5">
        <f t="shared" ca="1" si="3945"/>
        <v>-0.41076879991069443</v>
      </c>
      <c r="AC2764" s="5">
        <f ca="1">VLOOKUP(CONCATENATE($F2764," ",$G2764),AllocFactorMatrix,(AC$4+1),FALSE)*$E2767</f>
        <v>-4.8567543770927576E-3</v>
      </c>
      <c r="AD2764" s="5">
        <f ca="1">VLOOKUP(CONCATENATE($F2764," ",$G2764),AllocFactorMatrix,(AD$4+1),FALSE)*$E2767</f>
        <v>-0.14948949197202321</v>
      </c>
      <c r="AE2764" s="5">
        <f ca="1">VLOOKUP(CONCATENATE($F2764," ",$G2764),AllocFactorMatrix,(AE$4+1),FALSE)*$E2767</f>
        <v>-3.0998762719878996E-2</v>
      </c>
    </row>
    <row r="2765" spans="4:31" hidden="1" outlineLevel="1">
      <c r="E2765" s="44"/>
      <c r="F2765" s="167" t="str">
        <f>F2767</f>
        <v>LABOR_M</v>
      </c>
      <c r="G2765" s="48" t="str">
        <f>$G$13</f>
        <v>ENERGY</v>
      </c>
      <c r="H2765" s="4">
        <f t="shared" ca="1" si="3930"/>
        <v>-55.934955388596634</v>
      </c>
      <c r="I2765" s="5">
        <f t="shared" ref="I2765:N2765" ca="1" si="3952">VLOOKUP(CONCATENATE($F2765," ",$G2765),AllocFactorMatrix,(I$4+1),FALSE)*$E2767</f>
        <v>-21.883074765804388</v>
      </c>
      <c r="J2765" s="47">
        <f t="shared" ca="1" si="3952"/>
        <v>-3.5018906655050783E-3</v>
      </c>
      <c r="K2765" s="47">
        <f t="shared" ca="1" si="3952"/>
        <v>-1.0097353533141536E-2</v>
      </c>
      <c r="L2765" s="5">
        <f t="shared" ca="1" si="3952"/>
        <v>-6.3100674220227342</v>
      </c>
      <c r="M2765" s="5">
        <f t="shared" ca="1" si="3952"/>
        <v>-8.8006663879021826E-2</v>
      </c>
      <c r="N2765" s="5">
        <f t="shared" ca="1" si="3952"/>
        <v>-1.230325702364103E-2</v>
      </c>
      <c r="O2765" s="5">
        <f t="shared" ca="1" si="3944"/>
        <v>-6.410377342925397</v>
      </c>
      <c r="P2765" s="5">
        <f ca="1">VLOOKUP(CONCATENATE($F2765," ",$G2765),AllocFactorMatrix,(P$4+1),FALSE)*$E2767</f>
        <v>-4.0908645833567698</v>
      </c>
      <c r="Q2765" s="5">
        <f ca="1">VLOOKUP(CONCATENATE($F2765," ",$G2765),AllocFactorMatrix,(Q$4+1),FALSE)*$E2767</f>
        <v>-0.73062183654543178</v>
      </c>
      <c r="R2765" s="5">
        <f ca="1">VLOOKUP(CONCATENATE($F2765," ",$G2765),AllocFactorMatrix,(R$4+1),FALSE)*$E2767</f>
        <v>-0.14878136241815637</v>
      </c>
      <c r="S2765" s="5">
        <f ca="1">VLOOKUP(CONCATENATE($F2765," ",$G2765),AllocFactorMatrix,(S$4+1),FALSE)*$E2767</f>
        <v>-5.6195224106272475E-3</v>
      </c>
      <c r="T2765" s="5">
        <f t="shared" ca="1" si="3947"/>
        <v>-4.9758873047309855</v>
      </c>
      <c r="U2765" s="5">
        <f ca="1">VLOOKUP(CONCATENATE($F2765," ",$G2765),AllocFactorMatrix,(U$4+1),FALSE)*$E2767</f>
        <v>-0.21455030196388217</v>
      </c>
      <c r="V2765" s="5">
        <f ca="1">VLOOKUP(CONCATENATE($F2765," ",$G2765),AllocFactorMatrix,(V$4+1),FALSE)*$E2767</f>
        <v>-3.3920810675143338</v>
      </c>
      <c r="W2765" s="5">
        <f ca="1">VLOOKUP(CONCATENATE($F2765," ",$G2765),AllocFactorMatrix,(W$4+1),FALSE)*$E2767</f>
        <v>-14.588788592083612</v>
      </c>
      <c r="X2765" s="5">
        <f ca="1">VLOOKUP(CONCATENATE($F2765," ",$G2765),AllocFactorMatrix,(X$4+1),FALSE)*$E2767</f>
        <v>-2.7443035102897544</v>
      </c>
      <c r="Y2765" s="5">
        <f t="shared" ca="1" si="3948"/>
        <v>-20.939723471851583</v>
      </c>
      <c r="Z2765" s="5">
        <f ca="1">VLOOKUP(CONCATENATE($F2765," ",$G2765),AllocFactorMatrix,(Z$4+1),FALSE)*$E2767</f>
        <v>-1.1253546046462928</v>
      </c>
      <c r="AA2765" s="5">
        <f ca="1">VLOOKUP(CONCATENATE($F2765," ",$G2765),AllocFactorMatrix,(AA$4+1),FALSE)*$E2767</f>
        <v>-2.2580015660063481E-2</v>
      </c>
      <c r="AB2765" s="5">
        <f t="shared" ca="1" si="3945"/>
        <v>-1.1479346203063563</v>
      </c>
      <c r="AC2765" s="5">
        <f ca="1">VLOOKUP(CONCATENATE($F2765," ",$G2765),AllocFactorMatrix,(AC$4+1),FALSE)*$E2767</f>
        <v>-2.0141470795550107E-2</v>
      </c>
      <c r="AD2765" s="5">
        <f ca="1">VLOOKUP(CONCATENATE($F2765," ",$G2765),AllocFactorMatrix,(AD$4+1),FALSE)*$E2767</f>
        <v>-0.4511620477526101</v>
      </c>
      <c r="AE2765" s="5">
        <f ca="1">VLOOKUP(CONCATENATE($F2765," ",$G2765),AllocFactorMatrix,(AE$4+1),FALSE)*$E2767</f>
        <v>-9.3055120231097549E-2</v>
      </c>
    </row>
    <row r="2766" spans="4:31" hidden="1" outlineLevel="1">
      <c r="E2766" s="44"/>
      <c r="F2766" s="167" t="str">
        <f>F2767</f>
        <v>LABOR_M</v>
      </c>
      <c r="G2766" s="48" t="str">
        <f>$G$14</f>
        <v>CUSTOMER</v>
      </c>
      <c r="H2766" s="4">
        <f t="shared" ca="1" si="3930"/>
        <v>-37.017702377996173</v>
      </c>
      <c r="I2766" s="5">
        <f t="shared" ref="I2766:N2766" ca="1" si="3953">VLOOKUP(CONCATENATE($F2766," ",$G2766),AllocFactorMatrix,(I$4+1),FALSE)*$E2767</f>
        <v>-28.576722599184873</v>
      </c>
      <c r="J2766" s="47">
        <f t="shared" ca="1" si="3953"/>
        <v>-5.7672525406368656E-3</v>
      </c>
      <c r="K2766" s="47">
        <f t="shared" ca="1" si="3953"/>
        <v>-1.6915936542153281E-3</v>
      </c>
      <c r="L2766" s="5">
        <f t="shared" ca="1" si="3953"/>
        <v>-5.7863602819583404</v>
      </c>
      <c r="M2766" s="5">
        <f t="shared" ca="1" si="3953"/>
        <v>-0.14793465689580182</v>
      </c>
      <c r="N2766" s="5">
        <f t="shared" ca="1" si="3953"/>
        <v>-2.385167436929899E-2</v>
      </c>
      <c r="O2766" s="5">
        <f t="shared" ca="1" si="3944"/>
        <v>-5.9581466132234411</v>
      </c>
      <c r="P2766" s="5">
        <f ca="1">VLOOKUP(CONCATENATE($F2766," ",$G2766),AllocFactorMatrix,(P$4+1),FALSE)*$E2767</f>
        <v>-0.23699931042008004</v>
      </c>
      <c r="Q2766" s="5">
        <f ca="1">VLOOKUP(CONCATENATE($F2766," ",$G2766),AllocFactorMatrix,(Q$4+1),FALSE)*$E2767</f>
        <v>-5.7325076920434162E-2</v>
      </c>
      <c r="R2766" s="5">
        <f ca="1">VLOOKUP(CONCATENATE($F2766," ",$G2766),AllocFactorMatrix,(R$4+1),FALSE)*$E2767</f>
        <v>-5.8354749325276171E-2</v>
      </c>
      <c r="S2766" s="5">
        <f ca="1">VLOOKUP(CONCATENATE($F2766," ",$G2766),AllocFactorMatrix,(S$4+1),FALSE)*$E2767</f>
        <v>-7.2081762474779298E-3</v>
      </c>
      <c r="T2766" s="5">
        <f t="shared" ca="1" si="3947"/>
        <v>-0.35988731291326831</v>
      </c>
      <c r="U2766" s="5">
        <f ca="1">VLOOKUP(CONCATENATE($F2766," ",$G2766),AllocFactorMatrix,(U$4+1),FALSE)*$E2767</f>
        <v>-1.8038870046882206E-3</v>
      </c>
      <c r="V2766" s="5">
        <f ca="1">VLOOKUP(CONCATENATE($F2766," ",$G2766),AllocFactorMatrix,(V$4+1),FALSE)*$E2767</f>
        <v>-4.167562199933364E-2</v>
      </c>
      <c r="W2766" s="5">
        <f ca="1">VLOOKUP(CONCATENATE($F2766," ",$G2766),AllocFactorMatrix,(W$4+1),FALSE)*$E2767</f>
        <v>-9.8025038391316446E-2</v>
      </c>
      <c r="X2766" s="5">
        <f ca="1">VLOOKUP(CONCATENATE($F2766," ",$G2766),AllocFactorMatrix,(X$4+1),FALSE)*$E2767</f>
        <v>-2.8864796924517371E-2</v>
      </c>
      <c r="Y2766" s="5">
        <f t="shared" ca="1" si="3948"/>
        <v>-0.17036934431985568</v>
      </c>
      <c r="Z2766" s="5">
        <f ca="1">VLOOKUP(CONCATENATE($F2766," ",$G2766),AllocFactorMatrix,(Z$4+1),FALSE)*$E2767</f>
        <v>-5.2592781932759243E-2</v>
      </c>
      <c r="AA2766" s="5">
        <f ca="1">VLOOKUP(CONCATENATE($F2766," ",$G2766),AllocFactorMatrix,(AA$4+1),FALSE)*$E2767</f>
        <v>-7.85643188426094E-4</v>
      </c>
      <c r="AB2766" s="5">
        <f t="shared" ca="1" si="3945"/>
        <v>-5.337842512118534E-2</v>
      </c>
      <c r="AC2766" s="5">
        <f ca="1">VLOOKUP(CONCATENATE($F2766," ",$G2766),AllocFactorMatrix,(AC$4+1),FALSE)*$E2767</f>
        <v>-4.2814728397437786E-3</v>
      </c>
      <c r="AD2766" s="5">
        <f ca="1">VLOOKUP(CONCATENATE($F2766," ",$G2766),AllocFactorMatrix,(AD$4+1),FALSE)*$E2767</f>
        <v>-1.5556536592094099</v>
      </c>
      <c r="AE2766" s="5">
        <f ca="1">VLOOKUP(CONCATENATE($F2766," ",$G2766),AllocFactorMatrix,(AE$4+1),FALSE)*$E2767</f>
        <v>-0.33180410498951907</v>
      </c>
    </row>
    <row r="2767" spans="4:31" collapsed="1">
      <c r="D2767" s="48" t="s">
        <v>255</v>
      </c>
      <c r="E2767" s="36">
        <v>-329</v>
      </c>
      <c r="F2767" s="88" t="s">
        <v>67</v>
      </c>
      <c r="G2767" s="48" t="str">
        <f>$G$15</f>
        <v>TOTAL</v>
      </c>
      <c r="H2767" s="4">
        <f t="shared" ca="1" si="3930"/>
        <v>-329.00000000000023</v>
      </c>
      <c r="I2767" s="5">
        <f t="shared" ref="I2767:N2767" ca="1" si="3954">VLOOKUP(CONCATENATE($F2767," ",$G2767),AllocFactorMatrix,(I$4+1),FALSE)*$E2767</f>
        <v>-183.14895418828735</v>
      </c>
      <c r="J2767" s="47">
        <f t="shared" ca="1" si="3954"/>
        <v>-3.7203712516984642E-2</v>
      </c>
      <c r="K2767" s="47">
        <f t="shared" ca="1" si="3954"/>
        <v>-5.9650372667781691E-2</v>
      </c>
      <c r="L2767" s="5">
        <f t="shared" ca="1" si="3954"/>
        <v>-42.600629261708505</v>
      </c>
      <c r="M2767" s="5">
        <f t="shared" ca="1" si="3954"/>
        <v>-0.62043661494947067</v>
      </c>
      <c r="N2767" s="5">
        <f t="shared" ca="1" si="3954"/>
        <v>-7.549431703263787E-2</v>
      </c>
      <c r="O2767" s="5">
        <f t="shared" ca="1" si="3944"/>
        <v>-43.29656019369061</v>
      </c>
      <c r="P2767" s="5">
        <f ca="1">VLOOKUP(CONCATENATE($F2767," ",$G2767),AllocFactorMatrix,(P$4+1),FALSE)*$E2767</f>
        <v>-22.069237432209114</v>
      </c>
      <c r="Q2767" s="5">
        <f ca="1">VLOOKUP(CONCATENATE($F2767," ",$G2767),AllocFactorMatrix,(Q$4+1),FALSE)*$E2767</f>
        <v>-3.7136562578040659</v>
      </c>
      <c r="R2767" s="5">
        <f ca="1">VLOOKUP(CONCATENATE($F2767," ",$G2767),AllocFactorMatrix,(R$4+1),FALSE)*$E2767</f>
        <v>-0.64582280636426026</v>
      </c>
      <c r="S2767" s="5">
        <f ca="1">VLOOKUP(CONCATENATE($F2767," ",$G2767),AllocFactorMatrix,(S$4+1),FALSE)*$E2767</f>
        <v>-2.8741735364751508E-2</v>
      </c>
      <c r="T2767" s="5">
        <f t="shared" ca="1" si="3947"/>
        <v>-26.457458231742191</v>
      </c>
      <c r="U2767" s="5">
        <f ca="1">VLOOKUP(CONCATENATE($F2767," ",$G2767),AllocFactorMatrix,(U$4+1),FALSE)*$E2767</f>
        <v>-1.0330088973277503</v>
      </c>
      <c r="V2767" s="5">
        <f ca="1">VLOOKUP(CONCATENATE($F2767," ",$G2767),AllocFactorMatrix,(V$4+1),FALSE)*$E2767</f>
        <v>-13.799815515737386</v>
      </c>
      <c r="W2767" s="5">
        <f ca="1">VLOOKUP(CONCATENATE($F2767," ",$G2767),AllocFactorMatrix,(W$4+1),FALSE)*$E2767</f>
        <v>-44.183560596881648</v>
      </c>
      <c r="X2767" s="5">
        <f ca="1">VLOOKUP(CONCATENATE($F2767," ",$G2767),AllocFactorMatrix,(X$4+1),FALSE)*$E2767</f>
        <v>-7.8818468921749298</v>
      </c>
      <c r="Y2767" s="5">
        <f t="shared" ca="1" si="3948"/>
        <v>-66.898231902121722</v>
      </c>
      <c r="Z2767" s="5">
        <f ca="1">VLOOKUP(CONCATENATE($F2767," ",$G2767),AllocFactorMatrix,(Z$4+1),FALSE)*$E2767</f>
        <v>-6.0650004206968564</v>
      </c>
      <c r="AA2767" s="5">
        <f ca="1">VLOOKUP(CONCATENATE($F2767," ",$G2767),AllocFactorMatrix,(AA$4+1),FALSE)*$E2767</f>
        <v>-0.11289913960050951</v>
      </c>
      <c r="AB2767" s="5">
        <f t="shared" ca="1" si="3945"/>
        <v>-6.1778995602973659</v>
      </c>
      <c r="AC2767" s="5">
        <f ca="1">VLOOKUP(CONCATENATE($F2767," ",$G2767),AllocFactorMatrix,(AC$4+1),FALSE)*$E2767</f>
        <v>-8.8324836396529841E-2</v>
      </c>
      <c r="AD2767" s="5">
        <f ca="1">VLOOKUP(CONCATENATE($F2767," ",$G2767),AllocFactorMatrix,(AD$4+1),FALSE)*$E2767</f>
        <v>-2.3418012899765288</v>
      </c>
      <c r="AE2767" s="5">
        <f ca="1">VLOOKUP(CONCATENATE($F2767," ",$G2767),AllocFactorMatrix,(AE$4+1),FALSE)*$E2767</f>
        <v>-0.49391571230278508</v>
      </c>
    </row>
    <row r="2768" spans="4:31" hidden="1" outlineLevel="1">
      <c r="E2768" s="44"/>
      <c r="F2768" s="167" t="str">
        <f>F2775</f>
        <v>LABOR_M</v>
      </c>
      <c r="G2768" s="48" t="str">
        <f>$G$8</f>
        <v>PRODUCTION</v>
      </c>
      <c r="H2768" s="4">
        <f t="shared" ca="1" si="3930"/>
        <v>-306.04748656011731</v>
      </c>
      <c r="I2768" s="5">
        <f t="shared" ref="I2768:N2768" ca="1" si="3955">VLOOKUP(CONCATENATE($F2768," ",$G2768),AllocFactorMatrix,(I$4+1),FALSE)*$E2775</f>
        <v>-157.39132515174597</v>
      </c>
      <c r="J2768" s="47">
        <f t="shared" ca="1" si="3955"/>
        <v>-3.5211137497697345E-2</v>
      </c>
      <c r="K2768" s="47">
        <f t="shared" ca="1" si="3955"/>
        <v>-6.1652191093577335E-2</v>
      </c>
      <c r="L2768" s="5">
        <f t="shared" ca="1" si="3955"/>
        <v>-36.68279851571851</v>
      </c>
      <c r="M2768" s="5">
        <f t="shared" ca="1" si="3955"/>
        <v>-0.51044067447850261</v>
      </c>
      <c r="N2768" s="5">
        <f t="shared" ca="1" si="3955"/>
        <v>-7.1090965086171826E-2</v>
      </c>
      <c r="O2768" s="5">
        <f t="shared" ref="O2768:O2775" ca="1" si="3956">SUBTOTAL(9,L2768:N2768)</f>
        <v>-37.264330155283183</v>
      </c>
      <c r="P2768" s="5">
        <f ca="1">VLOOKUP(CONCATENATE($F2768," ",$G2768),AllocFactorMatrix,(P$4+1),FALSE)*$E2775</f>
        <v>-21.818661087889534</v>
      </c>
      <c r="Q2768" s="5">
        <f ca="1">VLOOKUP(CONCATENATE($F2768," ",$G2768),AllocFactorMatrix,(Q$4+1),FALSE)*$E2775</f>
        <v>-3.9155546344980312</v>
      </c>
      <c r="R2768" s="5">
        <f ca="1">VLOOKUP(CONCATENATE($F2768," ",$G2768),AllocFactorMatrix,(R$4+1),FALSE)*$E2775</f>
        <v>-0.79403452236532912</v>
      </c>
      <c r="S2768" s="5">
        <f ca="1">VLOOKUP(CONCATENATE($F2768," ",$G2768),AllocFactorMatrix,(S$4+1),FALSE)*$E2775</f>
        <v>-3.0153101906967496E-2</v>
      </c>
      <c r="T2768" s="5">
        <f ca="1">SUBTOTAL(9,P2768:S2768)</f>
        <v>-26.558403346659865</v>
      </c>
      <c r="U2768" s="5">
        <f ca="1">VLOOKUP(CONCATENATE($F2768," ",$G2768),AllocFactorMatrix,(U$4+1),FALSE)*$E2775</f>
        <v>-1.0348119695860918</v>
      </c>
      <c r="V2768" s="5">
        <f ca="1">VLOOKUP(CONCATENATE($F2768," ",$G2768),AllocFactorMatrix,(V$4+1),FALSE)*$E2775</f>
        <v>-13.970559141180118</v>
      </c>
      <c r="W2768" s="5">
        <f ca="1">VLOOKUP(CONCATENATE($F2768," ",$G2768),AllocFactorMatrix,(W$4+1),FALSE)*$E2775</f>
        <v>-53.431780515753317</v>
      </c>
      <c r="X2768" s="5">
        <f ca="1">VLOOKUP(CONCATENATE($F2768," ",$G2768),AllocFactorMatrix,(X$4+1),FALSE)*$E2775</f>
        <v>-9.6796626036388957</v>
      </c>
      <c r="Y2768" s="5">
        <f ca="1">SUBTOTAL(9,U2768:X2768)</f>
        <v>-78.116814230158411</v>
      </c>
      <c r="Z2768" s="5">
        <f ca="1">VLOOKUP(CONCATENATE($F2768," ",$G2768),AllocFactorMatrix,(Z$4+1),FALSE)*$E2775</f>
        <v>-5.9972772272061219</v>
      </c>
      <c r="AA2768" s="5">
        <f ca="1">VLOOKUP(CONCATENATE($F2768," ",$G2768),AllocFactorMatrix,(AA$4+1),FALSE)*$E2775</f>
        <v>-0.11978100860319851</v>
      </c>
      <c r="AB2768" s="5">
        <f t="shared" ref="AB2768:AB2775" ca="1" si="3957">SUBTOTAL(9,Z2768:AA2768)</f>
        <v>-6.1170582358093206</v>
      </c>
      <c r="AC2768" s="5">
        <f ca="1">VLOOKUP(CONCATENATE($F2768," ",$G2768),AllocFactorMatrix,(AC$4+1),FALSE)*$E2775</f>
        <v>-7.9113789043189414E-2</v>
      </c>
      <c r="AD2768" s="5">
        <f ca="1">VLOOKUP(CONCATENATE($F2768," ",$G2768),AllocFactorMatrix,(AD$4+1),FALSE)*$E2775</f>
        <v>-0.3514684953700164</v>
      </c>
      <c r="AE2768" s="5">
        <f ca="1">VLOOKUP(CONCATENATE($F2768," ",$G2768),AllocFactorMatrix,(AE$4+1),FALSE)*$E2775</f>
        <v>-7.2109827455916861E-2</v>
      </c>
    </row>
    <row r="2769" spans="4:31" hidden="1" outlineLevel="1">
      <c r="E2769" s="44"/>
      <c r="F2769" s="167" t="str">
        <f>F2775</f>
        <v>LABOR_M</v>
      </c>
      <c r="G2769" s="48" t="str">
        <f>$G$9</f>
        <v>BULKTRAN</v>
      </c>
      <c r="H2769" s="4">
        <f t="shared" ca="1" si="3930"/>
        <v>-47.439781237517018</v>
      </c>
      <c r="I2769" s="5">
        <f t="shared" ref="I2769:N2769" ca="1" si="3958">VLOOKUP(CONCATENATE($F2769," ",$G2769),AllocFactorMatrix,(I$4+1),FALSE)*$E2775</f>
        <v>-24.396900356229661</v>
      </c>
      <c r="J2769" s="47">
        <f t="shared" ca="1" si="3958"/>
        <v>-5.4580048305241258E-3</v>
      </c>
      <c r="K2769" s="47">
        <f t="shared" ca="1" si="3958"/>
        <v>-9.5565772853304452E-3</v>
      </c>
      <c r="L2769" s="5">
        <f t="shared" ca="1" si="3958"/>
        <v>-5.6861239290843093</v>
      </c>
      <c r="M2769" s="5">
        <f t="shared" ca="1" si="3958"/>
        <v>-7.9122342105018659E-2</v>
      </c>
      <c r="N2769" s="5">
        <f t="shared" ca="1" si="3958"/>
        <v>-1.1019661914424758E-2</v>
      </c>
      <c r="O2769" s="5">
        <f t="shared" ca="1" si="3956"/>
        <v>-5.7762659331037529</v>
      </c>
      <c r="P2769" s="5">
        <f ca="1">VLOOKUP(CONCATENATE($F2769," ",$G2769),AllocFactorMatrix,(P$4+1),FALSE)*$E2775</f>
        <v>-3.3820650531684109</v>
      </c>
      <c r="Q2769" s="5">
        <f ca="1">VLOOKUP(CONCATENATE($F2769," ",$G2769),AllocFactorMatrix,(Q$4+1),FALSE)*$E2775</f>
        <v>-0.60694194019347003</v>
      </c>
      <c r="R2769" s="5">
        <f ca="1">VLOOKUP(CONCATENATE($F2769," ",$G2769),AllocFactorMatrix,(R$4+1),FALSE)*$E2775</f>
        <v>-0.12308163174098839</v>
      </c>
      <c r="S2769" s="5">
        <f ca="1">VLOOKUP(CONCATENATE($F2769," ",$G2769),AllocFactorMatrix,(S$4+1),FALSE)*$E2775</f>
        <v>-4.6739693051460534E-3</v>
      </c>
      <c r="T2769" s="5">
        <f t="shared" ref="T2769:T2775" ca="1" si="3959">SUBTOTAL(9,P2769:S2769)</f>
        <v>-4.1167625944080148</v>
      </c>
      <c r="U2769" s="5">
        <f ca="1">VLOOKUP(CONCATENATE($F2769," ",$G2769),AllocFactorMatrix,(U$4+1),FALSE)*$E2775</f>
        <v>-0.16040404059807581</v>
      </c>
      <c r="V2769" s="5">
        <f ca="1">VLOOKUP(CONCATENATE($F2769," ",$G2769),AllocFactorMatrix,(V$4+1),FALSE)*$E2775</f>
        <v>-2.1655471733246507</v>
      </c>
      <c r="W2769" s="5">
        <f ca="1">VLOOKUP(CONCATENATE($F2769," ",$G2769),AllocFactorMatrix,(W$4+1),FALSE)*$E2775</f>
        <v>-8.2823486227208303</v>
      </c>
      <c r="X2769" s="5">
        <f ca="1">VLOOKUP(CONCATENATE($F2769," ",$G2769),AllocFactorMatrix,(X$4+1),FALSE)*$E2775</f>
        <v>-1.5004242692233323</v>
      </c>
      <c r="Y2769" s="5">
        <f t="shared" ref="Y2769:Y2775" ca="1" si="3960">SUBTOTAL(9,U2769:X2769)</f>
        <v>-12.108724105866889</v>
      </c>
      <c r="Z2769" s="5">
        <f ca="1">VLOOKUP(CONCATENATE($F2769," ",$G2769),AllocFactorMatrix,(Z$4+1),FALSE)*$E2775</f>
        <v>-0.92962540838744623</v>
      </c>
      <c r="AA2769" s="5">
        <f ca="1">VLOOKUP(CONCATENATE($F2769," ",$G2769),AllocFactorMatrix,(AA$4+1),FALSE)*$E2775</f>
        <v>-1.8567003795434436E-2</v>
      </c>
      <c r="AB2769" s="5">
        <f t="shared" ca="1" si="3957"/>
        <v>-0.94819241218288064</v>
      </c>
      <c r="AC2769" s="5">
        <f ca="1">VLOOKUP(CONCATENATE($F2769," ",$G2769),AllocFactorMatrix,(AC$4+1),FALSE)*$E2775</f>
        <v>-1.2263263087908833E-2</v>
      </c>
      <c r="AD2769" s="5">
        <f ca="1">VLOOKUP(CONCATENATE($F2769," ",$G2769),AllocFactorMatrix,(AD$4+1),FALSE)*$E2775</f>
        <v>-5.4480396881016455E-2</v>
      </c>
      <c r="AE2769" s="5">
        <f ca="1">VLOOKUP(CONCATENATE($F2769," ",$G2769),AllocFactorMatrix,(AE$4+1),FALSE)*$E2775</f>
        <v>-1.1177593640886902E-2</v>
      </c>
    </row>
    <row r="2770" spans="4:31" hidden="1" outlineLevel="1">
      <c r="E2770" s="44"/>
      <c r="F2770" s="167" t="str">
        <f>F2775</f>
        <v>LABOR_M</v>
      </c>
      <c r="G2770" s="48" t="str">
        <f>$G$10</f>
        <v>SUBTRAN</v>
      </c>
      <c r="H2770" s="4">
        <f t="shared" ca="1" si="3930"/>
        <v>-13.147423408098579</v>
      </c>
      <c r="I2770" s="5">
        <f t="shared" ref="I2770:N2770" ca="1" si="3961">VLOOKUP(CONCATENATE($F2770," ",$G2770),AllocFactorMatrix,(I$4+1),FALSE)*$E2775</f>
        <v>-6.7166264817346857</v>
      </c>
      <c r="J2770" s="47">
        <f t="shared" ca="1" si="3961"/>
        <v>-1.0937007557717793E-3</v>
      </c>
      <c r="K2770" s="47">
        <f t="shared" ca="1" si="3961"/>
        <v>-2.0355648960145218E-3</v>
      </c>
      <c r="L2770" s="5">
        <f t="shared" ca="1" si="3961"/>
        <v>-1.5740505733458743</v>
      </c>
      <c r="M2770" s="5">
        <f t="shared" ca="1" si="3961"/>
        <v>-2.199860627088461E-2</v>
      </c>
      <c r="N2770" s="5">
        <f t="shared" ca="1" si="3961"/>
        <v>-3.9816455239701431E-3</v>
      </c>
      <c r="O2770" s="5">
        <f t="shared" ca="1" si="3956"/>
        <v>-1.6000308251407289</v>
      </c>
      <c r="P2770" s="5">
        <f ca="1">VLOOKUP(CONCATENATE($F2770," ",$G2770),AllocFactorMatrix,(P$4+1),FALSE)*$E2775</f>
        <v>-0.9087521064837436</v>
      </c>
      <c r="Q2770" s="5">
        <f ca="1">VLOOKUP(CONCATENATE($F2770," ",$G2770),AllocFactorMatrix,(Q$4+1),FALSE)*$E2775</f>
        <v>-0.16353880743347932</v>
      </c>
      <c r="R2770" s="5">
        <f ca="1">VLOOKUP(CONCATENATE($F2770," ",$G2770),AllocFactorMatrix,(R$4+1),FALSE)*$E2775</f>
        <v>-4.2927676066922521E-2</v>
      </c>
      <c r="S2770" s="5">
        <f ca="1">VLOOKUP(CONCATENATE($F2770," ",$G2770),AllocFactorMatrix,(S$4+1),FALSE)*$E2775</f>
        <v>0</v>
      </c>
      <c r="T2770" s="5">
        <f t="shared" ca="1" si="3959"/>
        <v>-1.1152185899841456</v>
      </c>
      <c r="U2770" s="5">
        <f ca="1">VLOOKUP(CONCATENATE($F2770," ",$G2770),AllocFactorMatrix,(U$4+1),FALSE)*$E2775</f>
        <v>-4.1021661527484835E-2</v>
      </c>
      <c r="V2770" s="5">
        <f ca="1">VLOOKUP(CONCATENATE($F2770," ",$G2770),AllocFactorMatrix,(V$4+1),FALSE)*$E2775</f>
        <v>-0.57557368909817996</v>
      </c>
      <c r="W2770" s="5">
        <f ca="1">VLOOKUP(CONCATENATE($F2770," ",$G2770),AllocFactorMatrix,(W$4+1),FALSE)*$E2775</f>
        <v>-2.8380222773703645</v>
      </c>
      <c r="X2770" s="5">
        <f ca="1">VLOOKUP(CONCATENATE($F2770," ",$G2770),AllocFactorMatrix,(X$4+1),FALSE)*$E2775</f>
        <v>0</v>
      </c>
      <c r="Y2770" s="5">
        <f t="shared" ca="1" si="3960"/>
        <v>-3.4546176279960292</v>
      </c>
      <c r="Z2770" s="5">
        <f ca="1">VLOOKUP(CONCATENATE($F2770," ",$G2770),AllocFactorMatrix,(Z$4+1),FALSE)*$E2775</f>
        <v>-0.24947434487545397</v>
      </c>
      <c r="AA2770" s="5">
        <f ca="1">VLOOKUP(CONCATENATE($F2770," ",$G2770),AllocFactorMatrix,(AA$4+1),FALSE)*$E2775</f>
        <v>-5.0090748886754393E-3</v>
      </c>
      <c r="AB2770" s="5">
        <f t="shared" ca="1" si="3957"/>
        <v>-0.25448341976412941</v>
      </c>
      <c r="AC2770" s="5">
        <f ca="1">VLOOKUP(CONCATENATE($F2770," ",$G2770),AllocFactorMatrix,(AC$4+1),FALSE)*$E2775</f>
        <v>-3.3171978270268559E-3</v>
      </c>
      <c r="AD2770" s="5">
        <f ca="1">VLOOKUP(CONCATENATE($F2770," ",$G2770),AllocFactorMatrix,(AD$4+1),FALSE)*$E2775</f>
        <v>0</v>
      </c>
      <c r="AE2770" s="5">
        <f ca="1">VLOOKUP(CONCATENATE($F2770," ",$G2770),AllocFactorMatrix,(AE$4+1),FALSE)*$E2775</f>
        <v>0</v>
      </c>
    </row>
    <row r="2771" spans="4:31" hidden="1" outlineLevel="1">
      <c r="E2771" s="44"/>
      <c r="F2771" s="167" t="str">
        <f>F2775</f>
        <v>LABOR_M</v>
      </c>
      <c r="G2771" s="48" t="str">
        <f>$G$11</f>
        <v>DISTPRI</v>
      </c>
      <c r="H2771" s="4">
        <f t="shared" ca="1" si="3930"/>
        <v>-107.39576953149782</v>
      </c>
      <c r="I2771" s="5">
        <f t="shared" ref="I2771:N2771" ca="1" si="3962">VLOOKUP(CONCATENATE($F2771," ",$G2771),AllocFactorMatrix,(I$4+1),FALSE)*$E2775</f>
        <v>-70.311963636959433</v>
      </c>
      <c r="J2771" s="47">
        <f t="shared" ca="1" si="3962"/>
        <v>-1.1545326391629864E-2</v>
      </c>
      <c r="K2771" s="47">
        <f t="shared" ca="1" si="3962"/>
        <v>-2.1362160822181741E-2</v>
      </c>
      <c r="L2771" s="5">
        <f t="shared" ca="1" si="3962"/>
        <v>-16.451133174491677</v>
      </c>
      <c r="M2771" s="5">
        <f t="shared" ca="1" si="3962"/>
        <v>-0.22988704524816497</v>
      </c>
      <c r="N2771" s="5">
        <f t="shared" ca="1" si="3962"/>
        <v>0</v>
      </c>
      <c r="O2771" s="5">
        <f t="shared" ca="1" si="3956"/>
        <v>-16.681020219739843</v>
      </c>
      <c r="P2771" s="5">
        <f ca="1">VLOOKUP(CONCATENATE($F2771," ",$G2771),AllocFactorMatrix,(P$4+1),FALSE)*$E2775</f>
        <v>-9.5403529747778215</v>
      </c>
      <c r="Q2771" s="5">
        <f ca="1">VLOOKUP(CONCATENATE($F2771," ",$G2771),AllocFactorMatrix,(Q$4+1),FALSE)*$E2775</f>
        <v>-1.7167327878552761</v>
      </c>
      <c r="R2771" s="5">
        <f ca="1">VLOOKUP(CONCATENATE($F2771," ",$G2771),AllocFactorMatrix,(R$4+1),FALSE)*$E2775</f>
        <v>0</v>
      </c>
      <c r="S2771" s="5">
        <f ca="1">VLOOKUP(CONCATENATE($F2771," ",$G2771),AllocFactorMatrix,(S$4+1),FALSE)*$E2775</f>
        <v>0</v>
      </c>
      <c r="T2771" s="5">
        <f t="shared" ca="1" si="3959"/>
        <v>-11.257085762633098</v>
      </c>
      <c r="U2771" s="5">
        <f ca="1">VLOOKUP(CONCATENATE($F2771," ",$G2771),AllocFactorMatrix,(U$4+1),FALSE)*$E2775</f>
        <v>-0.43202047487618606</v>
      </c>
      <c r="V2771" s="5">
        <f ca="1">VLOOKUP(CONCATENATE($F2771," ",$G2771),AllocFactorMatrix,(V$4+1),FALSE)*$E2775</f>
        <v>-5.9739198592574727</v>
      </c>
      <c r="W2771" s="5">
        <f ca="1">VLOOKUP(CONCATENATE($F2771," ",$G2771),AllocFactorMatrix,(W$4+1),FALSE)*$E2775</f>
        <v>0</v>
      </c>
      <c r="X2771" s="5">
        <f ca="1">VLOOKUP(CONCATENATE($F2771," ",$G2771),AllocFactorMatrix,(X$4+1),FALSE)*$E2775</f>
        <v>0</v>
      </c>
      <c r="Y2771" s="5">
        <f t="shared" ca="1" si="3960"/>
        <v>-6.4059403341336587</v>
      </c>
      <c r="Z2771" s="5">
        <f ca="1">VLOOKUP(CONCATENATE($F2771," ",$G2771),AllocFactorMatrix,(Z$4+1),FALSE)*$E2775</f>
        <v>-2.61974657159517</v>
      </c>
      <c r="AA2771" s="5">
        <f ca="1">VLOOKUP(CONCATENATE($F2771," ",$G2771),AllocFactorMatrix,(AA$4+1),FALSE)*$E2775</f>
        <v>-5.2582445057537702E-2</v>
      </c>
      <c r="AB2771" s="5">
        <f t="shared" ca="1" si="3957"/>
        <v>-2.6723290166527076</v>
      </c>
      <c r="AC2771" s="5">
        <f ca="1">VLOOKUP(CONCATENATE($F2771," ",$G2771),AllocFactorMatrix,(AC$4+1),FALSE)*$E2775</f>
        <v>-3.4523074165227791E-2</v>
      </c>
      <c r="AD2771" s="5">
        <f ca="1">VLOOKUP(CONCATENATE($F2771," ",$G2771),AllocFactorMatrix,(AD$4+1),FALSE)*$E2775</f>
        <v>0</v>
      </c>
      <c r="AE2771" s="5">
        <f ca="1">VLOOKUP(CONCATENATE($F2771," ",$G2771),AllocFactorMatrix,(AE$4+1),FALSE)*$E2775</f>
        <v>0</v>
      </c>
    </row>
    <row r="2772" spans="4:31" hidden="1" outlineLevel="1">
      <c r="E2772" s="44"/>
      <c r="F2772" s="167" t="str">
        <f>F2775</f>
        <v>LABOR_M</v>
      </c>
      <c r="G2772" s="48" t="str">
        <f>$G$12</f>
        <v>DISTSEC</v>
      </c>
      <c r="H2772" s="4">
        <f t="shared" ca="1" si="3930"/>
        <v>-42.547309500013178</v>
      </c>
      <c r="I2772" s="5">
        <f t="shared" ref="I2772:N2772" ca="1" si="3963">VLOOKUP(CONCATENATE($F2772," ",$G2772),AllocFactorMatrix,(I$4+1),FALSE)*$E2775</f>
        <v>-31.566749457751605</v>
      </c>
      <c r="J2772" s="47">
        <f t="shared" ca="1" si="3963"/>
        <v>-7.8252344873153048E-3</v>
      </c>
      <c r="K2772" s="47">
        <f t="shared" ca="1" si="3963"/>
        <v>-1.01358352217588E-2</v>
      </c>
      <c r="L2772" s="5">
        <f t="shared" ca="1" si="3963"/>
        <v>-6.362809070471326</v>
      </c>
      <c r="M2772" s="5">
        <f t="shared" ca="1" si="3963"/>
        <v>0</v>
      </c>
      <c r="N2772" s="5">
        <f t="shared" ca="1" si="3963"/>
        <v>0</v>
      </c>
      <c r="O2772" s="5">
        <f t="shared" ca="1" si="3956"/>
        <v>-6.362809070471326</v>
      </c>
      <c r="P2772" s="5">
        <f ca="1">VLOOKUP(CONCATENATE($F2772," ",$G2772),AllocFactorMatrix,(P$4+1),FALSE)*$E2775</f>
        <v>-3.176275001605199</v>
      </c>
      <c r="Q2772" s="5">
        <f ca="1">VLOOKUP(CONCATENATE($F2772," ",$G2772),AllocFactorMatrix,(Q$4+1),FALSE)*$E2775</f>
        <v>0</v>
      </c>
      <c r="R2772" s="5">
        <f ca="1">VLOOKUP(CONCATENATE($F2772," ",$G2772),AllocFactorMatrix,(R$4+1),FALSE)*$E2775</f>
        <v>0</v>
      </c>
      <c r="S2772" s="5">
        <f ca="1">VLOOKUP(CONCATENATE($F2772," ",$G2772),AllocFactorMatrix,(S$4+1),FALSE)*$E2775</f>
        <v>0</v>
      </c>
      <c r="T2772" s="5">
        <f t="shared" ca="1" si="3959"/>
        <v>-3.176275001605199</v>
      </c>
      <c r="U2772" s="5">
        <f ca="1">VLOOKUP(CONCATENATE($F2772," ",$G2772),AllocFactorMatrix,(U$4+1),FALSE)*$E2775</f>
        <v>-0.11894972580915116</v>
      </c>
      <c r="V2772" s="5">
        <f ca="1">VLOOKUP(CONCATENATE($F2772," ",$G2772),AllocFactorMatrix,(V$4+1),FALSE)*$E2775</f>
        <v>0</v>
      </c>
      <c r="W2772" s="5">
        <f ca="1">VLOOKUP(CONCATENATE($F2772," ",$G2772),AllocFactorMatrix,(W$4+1),FALSE)*$E2775</f>
        <v>0</v>
      </c>
      <c r="X2772" s="5">
        <f ca="1">VLOOKUP(CONCATENATE($F2772," ",$G2772),AllocFactorMatrix,(X$4+1),FALSE)*$E2775</f>
        <v>0</v>
      </c>
      <c r="Y2772" s="5">
        <f t="shared" ca="1" si="3960"/>
        <v>-0.11894972580915116</v>
      </c>
      <c r="Z2772" s="5">
        <f ca="1">VLOOKUP(CONCATENATE($F2772," ",$G2772),AllocFactorMatrix,(Z$4+1),FALSE)*$E2775</f>
        <v>-0.89894691773768998</v>
      </c>
      <c r="AA2772" s="5">
        <f ca="1">VLOOKUP(CONCATENATE($F2772," ",$G2772),AllocFactorMatrix,(AA$4+1),FALSE)*$E2775</f>
        <v>0</v>
      </c>
      <c r="AB2772" s="5">
        <f t="shared" ca="1" si="3957"/>
        <v>-0.89894691773768998</v>
      </c>
      <c r="AC2772" s="5">
        <f ca="1">VLOOKUP(CONCATENATE($F2772," ",$G2772),AllocFactorMatrix,(AC$4+1),FALSE)*$E2775</f>
        <v>-1.0628763378440077E-2</v>
      </c>
      <c r="AD2772" s="5">
        <f ca="1">VLOOKUP(CONCATENATE($F2772," ",$G2772),AllocFactorMatrix,(AD$4+1),FALSE)*$E2775</f>
        <v>-0.32715025598740644</v>
      </c>
      <c r="AE2772" s="5">
        <f ca="1">VLOOKUP(CONCATENATE($F2772," ",$G2772),AllocFactorMatrix,(AE$4+1),FALSE)*$E2775</f>
        <v>-6.7839237563261018E-2</v>
      </c>
    </row>
    <row r="2773" spans="4:31" hidden="1" outlineLevel="1">
      <c r="E2773" s="44"/>
      <c r="F2773" s="167" t="str">
        <f>F2775</f>
        <v>LABOR_M</v>
      </c>
      <c r="G2773" s="48" t="str">
        <f>$G$13</f>
        <v>ENERGY</v>
      </c>
      <c r="H2773" s="4">
        <f t="shared" ca="1" si="3930"/>
        <v>-122.41084461942124</v>
      </c>
      <c r="I2773" s="5">
        <f t="shared" ref="I2773:N2773" ca="1" si="3964">VLOOKUP(CONCATENATE($F2773," ",$G2773),AllocFactorMatrix,(I$4+1),FALSE)*$E2775</f>
        <v>-47.890011645529356</v>
      </c>
      <c r="J2773" s="47">
        <f t="shared" ca="1" si="3964"/>
        <v>-7.6637120947223598E-3</v>
      </c>
      <c r="K2773" s="47">
        <f t="shared" ca="1" si="3964"/>
        <v>-2.2097551805051387E-2</v>
      </c>
      <c r="L2773" s="5">
        <f t="shared" ca="1" si="3964"/>
        <v>-13.80926609074884</v>
      </c>
      <c r="M2773" s="5">
        <f t="shared" ca="1" si="3964"/>
        <v>-0.19259817019117237</v>
      </c>
      <c r="N2773" s="5">
        <f t="shared" ca="1" si="3964"/>
        <v>-2.6925060963591312E-2</v>
      </c>
      <c r="O2773" s="5">
        <f t="shared" ca="1" si="3956"/>
        <v>-14.028789321903604</v>
      </c>
      <c r="P2773" s="5">
        <f ca="1">VLOOKUP(CONCATENATE($F2773," ",$G2773),AllocFactorMatrix,(P$4+1),FALSE)*$E2775</f>
        <v>-8.952651975735181</v>
      </c>
      <c r="Q2773" s="5">
        <f ca="1">VLOOKUP(CONCATENATE($F2773," ",$G2773),AllocFactorMatrix,(Q$4+1),FALSE)*$E2775</f>
        <v>-1.598929247151097</v>
      </c>
      <c r="R2773" s="5">
        <f ca="1">VLOOKUP(CONCATENATE($F2773," ",$G2773),AllocFactorMatrix,(R$4+1),FALSE)*$E2775</f>
        <v>-0.32560054997286497</v>
      </c>
      <c r="S2773" s="5">
        <f ca="1">VLOOKUP(CONCATENATE($F2773," ",$G2773),AllocFactorMatrix,(S$4+1),FALSE)*$E2775</f>
        <v>-1.2298042965506437E-2</v>
      </c>
      <c r="T2773" s="5">
        <f t="shared" ca="1" si="3959"/>
        <v>-10.889479815824648</v>
      </c>
      <c r="U2773" s="5">
        <f ca="1">VLOOKUP(CONCATENATE($F2773," ",$G2773),AllocFactorMatrix,(U$4+1),FALSE)*$E2775</f>
        <v>-0.46953257572642904</v>
      </c>
      <c r="V2773" s="5">
        <f ca="1">VLOOKUP(CONCATENATE($F2773," ",$G2773),AllocFactorMatrix,(V$4+1),FALSE)*$E2775</f>
        <v>-7.4233992966879034</v>
      </c>
      <c r="W2773" s="5">
        <f ca="1">VLOOKUP(CONCATENATE($F2773," ",$G2773),AllocFactorMatrix,(W$4+1),FALSE)*$E2775</f>
        <v>-31.926832177204258</v>
      </c>
      <c r="X2773" s="5">
        <f ca="1">VLOOKUP(CONCATENATE($F2773," ",$G2773),AllocFactorMatrix,(X$4+1),FALSE)*$E2775</f>
        <v>-6.0057706000262101</v>
      </c>
      <c r="Y2773" s="5">
        <f t="shared" ca="1" si="3960"/>
        <v>-45.825534649644801</v>
      </c>
      <c r="Z2773" s="5">
        <f ca="1">VLOOKUP(CONCATENATE($F2773," ",$G2773),AllocFactorMatrix,(Z$4+1),FALSE)*$E2775</f>
        <v>-2.4627821135116434</v>
      </c>
      <c r="AA2773" s="5">
        <f ca="1">VLOOKUP(CONCATENATE($F2773," ",$G2773),AllocFactorMatrix,(AA$4+1),FALSE)*$E2775</f>
        <v>-4.9415231839652601E-2</v>
      </c>
      <c r="AB2773" s="5">
        <f t="shared" ca="1" si="3957"/>
        <v>-2.512197345351296</v>
      </c>
      <c r="AC2773" s="5">
        <f ca="1">VLOOKUP(CONCATENATE($F2773," ",$G2773),AllocFactorMatrix,(AC$4+1),FALSE)*$E2775</f>
        <v>-4.4078598701507835E-2</v>
      </c>
      <c r="AD2773" s="5">
        <f ca="1">VLOOKUP(CONCATENATE($F2773," ",$G2773),AllocFactorMatrix,(AD$4+1),FALSE)*$E2775</f>
        <v>-0.98734551483853883</v>
      </c>
      <c r="AE2773" s="5">
        <f ca="1">VLOOKUP(CONCATENATE($F2773," ",$G2773),AllocFactorMatrix,(AE$4+1),FALSE)*$E2775</f>
        <v>-0.2036464637276299</v>
      </c>
    </row>
    <row r="2774" spans="4:31" hidden="1" outlineLevel="1">
      <c r="E2774" s="44"/>
      <c r="F2774" s="167" t="str">
        <f>F2775</f>
        <v>LABOR_M</v>
      </c>
      <c r="G2774" s="48" t="str">
        <f>$G$14</f>
        <v>CUSTOMER</v>
      </c>
      <c r="H2774" s="4">
        <f t="shared" ca="1" si="3930"/>
        <v>-81.011385143335062</v>
      </c>
      <c r="I2774" s="5">
        <f t="shared" ref="I2774:N2774" ca="1" si="3965">VLOOKUP(CONCATENATE($F2774," ",$G2774),AllocFactorMatrix,(I$4+1),FALSE)*$E2775</f>
        <v>-62.53872422921917</v>
      </c>
      <c r="J2774" s="47">
        <f t="shared" ca="1" si="3965"/>
        <v>-1.2621342946074598E-2</v>
      </c>
      <c r="K2774" s="47">
        <f t="shared" ca="1" si="3965"/>
        <v>-3.7019678754864321E-3</v>
      </c>
      <c r="L2774" s="5">
        <f t="shared" ca="1" si="3965"/>
        <v>-12.663159279665669</v>
      </c>
      <c r="M2774" s="5">
        <f t="shared" ca="1" si="3965"/>
        <v>-0.32374757740114685</v>
      </c>
      <c r="N2774" s="5">
        <f t="shared" ca="1" si="3965"/>
        <v>-5.2198193148617851E-2</v>
      </c>
      <c r="O2774" s="5">
        <f t="shared" ca="1" si="3956"/>
        <v>-13.039105050215433</v>
      </c>
      <c r="P2774" s="5">
        <f ca="1">VLOOKUP(CONCATENATE($F2774," ",$G2774),AllocFactorMatrix,(P$4+1),FALSE)*$E2775</f>
        <v>-0.51866110487069184</v>
      </c>
      <c r="Q2774" s="5">
        <f ca="1">VLOOKUP(CONCATENATE($F2774," ",$G2774),AllocFactorMatrix,(Q$4+1),FALSE)*$E2775</f>
        <v>-0.12545305587450636</v>
      </c>
      <c r="R2774" s="5">
        <f ca="1">VLOOKUP(CONCATENATE($F2774," ",$G2774),AllocFactorMatrix,(R$4+1),FALSE)*$E2775</f>
        <v>-0.12770644229239769</v>
      </c>
      <c r="S2774" s="5">
        <f ca="1">VLOOKUP(CONCATENATE($F2774," ",$G2774),AllocFactorMatrix,(S$4+1),FALSE)*$E2775</f>
        <v>-1.5774732213325562E-2</v>
      </c>
      <c r="T2774" s="5">
        <f t="shared" ca="1" si="3959"/>
        <v>-0.78759533525092151</v>
      </c>
      <c r="U2774" s="5">
        <f ca="1">VLOOKUP(CONCATENATE($F2774," ",$G2774),AllocFactorMatrix,(U$4+1),FALSE)*$E2775</f>
        <v>-3.9477162412629753E-3</v>
      </c>
      <c r="V2774" s="5">
        <f ca="1">VLOOKUP(CONCATENATE($F2774," ",$G2774),AllocFactorMatrix,(V$4+1),FALSE)*$E2775</f>
        <v>-9.1205008630760545E-2</v>
      </c>
      <c r="W2774" s="5">
        <f ca="1">VLOOKUP(CONCATENATE($F2774," ",$G2774),AllocFactorMatrix,(W$4+1),FALSE)*$E2775</f>
        <v>-0.21452288037005421</v>
      </c>
      <c r="X2774" s="5">
        <f ca="1">VLOOKUP(CONCATENATE($F2774," ",$G2774),AllocFactorMatrix,(X$4+1),FALSE)*$E2775</f>
        <v>-6.3169160442712785E-2</v>
      </c>
      <c r="Y2774" s="5">
        <f t="shared" ca="1" si="3960"/>
        <v>-0.37284476568479052</v>
      </c>
      <c r="Z2774" s="5">
        <f ca="1">VLOOKUP(CONCATENATE($F2774," ",$G2774),AllocFactorMatrix,(Z$4+1),FALSE)*$E2775</f>
        <v>-0.11509666562792296</v>
      </c>
      <c r="AA2774" s="5">
        <f ca="1">VLOOKUP(CONCATENATE($F2774," ",$G2774),AllocFactorMatrix,(AA$4+1),FALSE)*$E2775</f>
        <v>-1.7193407163124247E-3</v>
      </c>
      <c r="AB2774" s="5">
        <f t="shared" ca="1" si="3957"/>
        <v>-0.11681600634423539</v>
      </c>
      <c r="AC2774" s="5">
        <f ca="1">VLOOKUP(CONCATENATE($F2774," ",$G2774),AllocFactorMatrix,(AC$4+1),FALSE)*$E2775</f>
        <v>-9.3697885854575093E-3</v>
      </c>
      <c r="AD2774" s="5">
        <f ca="1">VLOOKUP(CONCATENATE($F2774," ",$G2774),AllocFactorMatrix,(AD$4+1),FALSE)*$E2775</f>
        <v>-3.4044700140753044</v>
      </c>
      <c r="AE2774" s="5">
        <f ca="1">VLOOKUP(CONCATENATE($F2774," ",$G2774),AllocFactorMatrix,(AE$4+1),FALSE)*$E2775</f>
        <v>-0.72613664313815718</v>
      </c>
    </row>
    <row r="2775" spans="4:31" collapsed="1">
      <c r="D2775" s="48" t="s">
        <v>254</v>
      </c>
      <c r="E2775" s="36">
        <v>-720</v>
      </c>
      <c r="F2775" s="88" t="s">
        <v>67</v>
      </c>
      <c r="G2775" s="48" t="str">
        <f>$G$15</f>
        <v>TOTAL</v>
      </c>
      <c r="H2775" s="4">
        <f t="shared" ca="1" si="3930"/>
        <v>-720</v>
      </c>
      <c r="I2775" s="5">
        <f t="shared" ref="I2775:N2775" ca="1" si="3966">VLOOKUP(CONCATENATE($F2775," ",$G2775),AllocFactorMatrix,(I$4+1),FALSE)*$E2775</f>
        <v>-400.81230095916987</v>
      </c>
      <c r="J2775" s="47">
        <f t="shared" ca="1" si="3966"/>
        <v>-8.1418459003735386E-2</v>
      </c>
      <c r="K2775" s="47">
        <f t="shared" ca="1" si="3966"/>
        <v>-0.13054184899940066</v>
      </c>
      <c r="L2775" s="5">
        <f t="shared" ca="1" si="3966"/>
        <v>-93.22934063352622</v>
      </c>
      <c r="M2775" s="5">
        <f t="shared" ca="1" si="3966"/>
        <v>-1.35779441569489</v>
      </c>
      <c r="N2775" s="5">
        <f t="shared" ca="1" si="3966"/>
        <v>-0.16521552663677588</v>
      </c>
      <c r="O2775" s="5">
        <f t="shared" ca="1" si="3956"/>
        <v>-94.752350575857875</v>
      </c>
      <c r="P2775" s="5">
        <f ca="1">VLOOKUP(CONCATENATE($F2775," ",$G2775),AllocFactorMatrix,(P$4+1),FALSE)*$E2775</f>
        <v>-48.297419304530585</v>
      </c>
      <c r="Q2775" s="5">
        <f ca="1">VLOOKUP(CONCATENATE($F2775," ",$G2775),AllocFactorMatrix,(Q$4+1),FALSE)*$E2775</f>
        <v>-8.1271504730058588</v>
      </c>
      <c r="R2775" s="5">
        <f ca="1">VLOOKUP(CONCATENATE($F2775," ",$G2775),AllocFactorMatrix,(R$4+1),FALSE)*$E2775</f>
        <v>-1.4133508224385025</v>
      </c>
      <c r="S2775" s="5">
        <f ca="1">VLOOKUP(CONCATENATE($F2775," ",$G2775),AllocFactorMatrix,(S$4+1),FALSE)*$E2775</f>
        <v>-6.2899846390945549E-2</v>
      </c>
      <c r="T2775" s="5">
        <f t="shared" ca="1" si="3959"/>
        <v>-57.900820446365898</v>
      </c>
      <c r="U2775" s="5">
        <f ca="1">VLOOKUP(CONCATENATE($F2775," ",$G2775),AllocFactorMatrix,(U$4+1),FALSE)*$E2775</f>
        <v>-2.2606881643646815</v>
      </c>
      <c r="V2775" s="5">
        <f ca="1">VLOOKUP(CONCATENATE($F2775," ",$G2775),AllocFactorMatrix,(V$4+1),FALSE)*$E2775</f>
        <v>-30.200204168179084</v>
      </c>
      <c r="W2775" s="5">
        <f ca="1">VLOOKUP(CONCATENATE($F2775," ",$G2775),AllocFactorMatrix,(W$4+1),FALSE)*$E2775</f>
        <v>-96.693506473418807</v>
      </c>
      <c r="X2775" s="5">
        <f ca="1">VLOOKUP(CONCATENATE($F2775," ",$G2775),AllocFactorMatrix,(X$4+1),FALSE)*$E2775</f>
        <v>-17.249026633331152</v>
      </c>
      <c r="Y2775" s="5">
        <f t="shared" ca="1" si="3960"/>
        <v>-146.4034254392937</v>
      </c>
      <c r="Z2775" s="5">
        <f ca="1">VLOOKUP(CONCATENATE($F2775," ",$G2775),AllocFactorMatrix,(Z$4+1),FALSE)*$E2775</f>
        <v>-13.272949248941448</v>
      </c>
      <c r="AA2775" s="5">
        <f ca="1">VLOOKUP(CONCATENATE($F2775," ",$G2775),AllocFactorMatrix,(AA$4+1),FALSE)*$E2775</f>
        <v>-0.24707410490081111</v>
      </c>
      <c r="AB2775" s="5">
        <f t="shared" ca="1" si="3957"/>
        <v>-13.520023353842259</v>
      </c>
      <c r="AC2775" s="5">
        <f ca="1">VLOOKUP(CONCATENATE($F2775," ",$G2775),AllocFactorMatrix,(AC$4+1),FALSE)*$E2775</f>
        <v>-0.19329447478875833</v>
      </c>
      <c r="AD2775" s="5">
        <f ca="1">VLOOKUP(CONCATENATE($F2775," ",$G2775),AllocFactorMatrix,(AD$4+1),FALSE)*$E2775</f>
        <v>-5.1249146771522822</v>
      </c>
      <c r="AE2775" s="5">
        <f ca="1">VLOOKUP(CONCATENATE($F2775," ",$G2775),AllocFactorMatrix,(AE$4+1),FALSE)*$E2775</f>
        <v>-1.0809097655258519</v>
      </c>
    </row>
    <row r="2776" spans="4:31" hidden="1" outlineLevel="1">
      <c r="E2776" s="44"/>
      <c r="F2776" s="167" t="str">
        <f>F2783</f>
        <v>LABOR_M</v>
      </c>
      <c r="G2776" s="48" t="str">
        <f>$G$8</f>
        <v>PRODUCTION</v>
      </c>
      <c r="H2776" s="4">
        <f t="shared" ca="1" si="3930"/>
        <v>76256.832067895899</v>
      </c>
      <c r="I2776" s="5">
        <f t="shared" ref="I2776:N2776" ca="1" si="3967">VLOOKUP(CONCATENATE($F2776," ",$G2776),AllocFactorMatrix,(I$4+1),FALSE)*$E2783</f>
        <v>39216.671850310042</v>
      </c>
      <c r="J2776" s="47">
        <f t="shared" ca="1" si="3967"/>
        <v>8.7734417598429228</v>
      </c>
      <c r="K2776" s="47">
        <f t="shared" ca="1" si="3967"/>
        <v>15.361670947483018</v>
      </c>
      <c r="L2776" s="5">
        <f t="shared" ca="1" si="3967"/>
        <v>9140.1306301665281</v>
      </c>
      <c r="M2776" s="5">
        <f t="shared" ca="1" si="3967"/>
        <v>127.18480139089358</v>
      </c>
      <c r="N2776" s="5">
        <f t="shared" ca="1" si="3967"/>
        <v>17.713498800637812</v>
      </c>
      <c r="O2776" s="5">
        <f t="shared" ref="O2776:O2783" ca="1" si="3968">SUBTOTAL(9,L2776:N2776)</f>
        <v>9285.0289303580594</v>
      </c>
      <c r="P2776" s="5">
        <f ca="1">VLOOKUP(CONCATENATE($F2776," ",$G2776),AllocFactorMatrix,(P$4+1),FALSE)*$E2783</f>
        <v>5436.483054399142</v>
      </c>
      <c r="Q2776" s="5">
        <f ca="1">VLOOKUP(CONCATENATE($F2776," ",$G2776),AllocFactorMatrix,(Q$4+1),FALSE)*$E2783</f>
        <v>975.62569642909273</v>
      </c>
      <c r="R2776" s="5">
        <f ca="1">VLOOKUP(CONCATENATE($F2776," ",$G2776),AllocFactorMatrix,(R$4+1),FALSE)*$E2783</f>
        <v>197.84693515602783</v>
      </c>
      <c r="S2776" s="5">
        <f ca="1">VLOOKUP(CONCATENATE($F2776," ",$G2776),AllocFactorMatrix,(S$4+1),FALSE)*$E2783</f>
        <v>7.5131478918194015</v>
      </c>
      <c r="T2776" s="5">
        <f ca="1">SUBTOTAL(9,P2776:S2776)</f>
        <v>6617.4688338760816</v>
      </c>
      <c r="U2776" s="5">
        <f ca="1">VLOOKUP(CONCATENATE($F2776," ",$G2776),AllocFactorMatrix,(U$4+1),FALSE)*$E2783</f>
        <v>257.84064908853458</v>
      </c>
      <c r="V2776" s="5">
        <f ca="1">VLOOKUP(CONCATENATE($F2776," ",$G2776),AllocFactorMatrix,(V$4+1),FALSE)*$E2783</f>
        <v>3480.9976526773794</v>
      </c>
      <c r="W2776" s="5">
        <f ca="1">VLOOKUP(CONCATENATE($F2776," ",$G2776),AllocFactorMatrix,(W$4+1),FALSE)*$E2783</f>
        <v>13313.418645175201</v>
      </c>
      <c r="X2776" s="5">
        <f ca="1">VLOOKUP(CONCATENATE($F2776," ",$G2776),AllocFactorMatrix,(X$4+1),FALSE)*$E2783</f>
        <v>2411.8492654066918</v>
      </c>
      <c r="Y2776" s="5">
        <f ca="1">SUBTOTAL(9,U2776:X2776)</f>
        <v>19464.106212347804</v>
      </c>
      <c r="Z2776" s="5">
        <f ca="1">VLOOKUP(CONCATENATE($F2776," ",$G2776),AllocFactorMatrix,(Z$4+1),FALSE)*$E2783</f>
        <v>1494.3215757788587</v>
      </c>
      <c r="AA2776" s="5">
        <f ca="1">VLOOKUP(CONCATENATE($F2776," ",$G2776),AllocFactorMatrix,(AA$4+1),FALSE)*$E2783</f>
        <v>29.845434643630295</v>
      </c>
      <c r="AB2776" s="5">
        <f t="shared" ref="AB2776:AB2783" ca="1" si="3969">SUBTOTAL(9,Z2776:AA2776)</f>
        <v>1524.1670104224891</v>
      </c>
      <c r="AC2776" s="5">
        <f ca="1">VLOOKUP(CONCATENATE($F2776," ",$G2776),AllocFactorMatrix,(AC$4+1),FALSE)*$E2783</f>
        <v>19.712519103261361</v>
      </c>
      <c r="AD2776" s="5">
        <f ca="1">VLOOKUP(CONCATENATE($F2776," ",$G2776),AllocFactorMatrix,(AD$4+1),FALSE)*$E2783</f>
        <v>87.574233429695752</v>
      </c>
      <c r="AE2776" s="5">
        <f ca="1">VLOOKUP(CONCATENATE($F2776," ",$G2776),AllocFactorMatrix,(AE$4+1),FALSE)*$E2783</f>
        <v>17.967365341099285</v>
      </c>
    </row>
    <row r="2777" spans="4:31" hidden="1" outlineLevel="1">
      <c r="E2777" s="44"/>
      <c r="F2777" s="167" t="str">
        <f>F2783</f>
        <v>LABOR_M</v>
      </c>
      <c r="G2777" s="48" t="str">
        <f>$G$9</f>
        <v>BULKTRAN</v>
      </c>
      <c r="H2777" s="4">
        <f t="shared" ca="1" si="3930"/>
        <v>11820.41215834799</v>
      </c>
      <c r="I2777" s="5">
        <f t="shared" ref="I2777:N2777" ca="1" si="3970">VLOOKUP(CONCATENATE($F2777," ",$G2777),AllocFactorMatrix,(I$4+1),FALSE)*$E2783</f>
        <v>6078.8943387605577</v>
      </c>
      <c r="J2777" s="47">
        <f t="shared" ca="1" si="3970"/>
        <v>1.3599528702722612</v>
      </c>
      <c r="K2777" s="47">
        <f t="shared" ca="1" si="3970"/>
        <v>2.3811805069281693</v>
      </c>
      <c r="L2777" s="5">
        <f t="shared" ca="1" si="3970"/>
        <v>1416.7925456635071</v>
      </c>
      <c r="M2777" s="5">
        <f t="shared" ca="1" si="3970"/>
        <v>19.714650241167149</v>
      </c>
      <c r="N2777" s="5">
        <f t="shared" ca="1" si="3970"/>
        <v>2.7457324270108359</v>
      </c>
      <c r="O2777" s="5">
        <f t="shared" ca="1" si="3968"/>
        <v>1439.2529283316851</v>
      </c>
      <c r="P2777" s="5">
        <f ca="1">VLOOKUP(CONCATENATE($F2777," ",$G2777),AllocFactorMatrix,(P$4+1),FALSE)*$E2783</f>
        <v>842.69787574779571</v>
      </c>
      <c r="Q2777" s="5">
        <f ca="1">VLOOKUP(CONCATENATE($F2777," ",$G2777),AllocFactorMatrix,(Q$4+1),FALSE)*$E2783</f>
        <v>151.22970009820628</v>
      </c>
      <c r="R2777" s="5">
        <f ca="1">VLOOKUP(CONCATENATE($F2777," ",$G2777),AllocFactorMatrix,(R$4+1),FALSE)*$E2783</f>
        <v>30.667839908796275</v>
      </c>
      <c r="S2777" s="5">
        <f ca="1">VLOOKUP(CONCATENATE($F2777," ",$G2777),AllocFactorMatrix,(S$4+1),FALSE)*$E2783</f>
        <v>1.1645973518655584</v>
      </c>
      <c r="T2777" s="5">
        <f t="shared" ref="T2777:T2783" ca="1" si="3971">SUBTOTAL(9,P2777:S2777)</f>
        <v>1025.7600131066638</v>
      </c>
      <c r="U2777" s="5">
        <f ca="1">VLOOKUP(CONCATENATE($F2777," ",$G2777),AllocFactorMatrix,(U$4+1),FALSE)*$E2783</f>
        <v>39.967340115687222</v>
      </c>
      <c r="V2777" s="5">
        <f ca="1">VLOOKUP(CONCATENATE($F2777," ",$G2777),AllocFactorMatrix,(V$4+1),FALSE)*$E2783</f>
        <v>539.58217068672548</v>
      </c>
      <c r="W2777" s="5">
        <f ca="1">VLOOKUP(CONCATENATE($F2777," ",$G2777),AllocFactorMatrix,(W$4+1),FALSE)*$E2783</f>
        <v>2063.6851984946065</v>
      </c>
      <c r="X2777" s="5">
        <f ca="1">VLOOKUP(CONCATENATE($F2777," ",$G2777),AllocFactorMatrix,(X$4+1),FALSE)*$E2783</f>
        <v>373.85571374814697</v>
      </c>
      <c r="Y2777" s="5">
        <f t="shared" ref="Y2777:Y2783" ca="1" si="3972">SUBTOTAL(9,U2777:X2777)</f>
        <v>3017.0904230451665</v>
      </c>
      <c r="Z2777" s="5">
        <f ca="1">VLOOKUP(CONCATENATE($F2777," ",$G2777),AllocFactorMatrix,(Z$4+1),FALSE)*$E2783</f>
        <v>231.6316642565387</v>
      </c>
      <c r="AA2777" s="5">
        <f ca="1">VLOOKUP(CONCATENATE($F2777," ",$G2777),AllocFactorMatrix,(AA$4+1),FALSE)*$E2783</f>
        <v>4.6262784456957471</v>
      </c>
      <c r="AB2777" s="5">
        <f t="shared" ca="1" si="3969"/>
        <v>236.25794270223446</v>
      </c>
      <c r="AC2777" s="5">
        <f ca="1">VLOOKUP(CONCATENATE($F2777," ",$G2777),AllocFactorMatrix,(AC$4+1),FALSE)*$E2783</f>
        <v>3.0555963860706177</v>
      </c>
      <c r="AD2777" s="5">
        <f ca="1">VLOOKUP(CONCATENATE($F2777," ",$G2777),AllocFactorMatrix,(AD$4+1),FALSE)*$E2783</f>
        <v>13.574698889519933</v>
      </c>
      <c r="AE2777" s="5">
        <f ca="1">VLOOKUP(CONCATENATE($F2777," ",$G2777),AllocFactorMatrix,(AE$4+1),FALSE)*$E2783</f>
        <v>2.7850837488543196</v>
      </c>
    </row>
    <row r="2778" spans="4:31" hidden="1" outlineLevel="1">
      <c r="E2778" s="44"/>
      <c r="F2778" s="167" t="str">
        <f>F2783</f>
        <v>LABOR_M</v>
      </c>
      <c r="G2778" s="48" t="str">
        <f>$G$10</f>
        <v>SUBTRAN</v>
      </c>
      <c r="H2778" s="4">
        <f t="shared" ca="1" si="3930"/>
        <v>3275.8996658512301</v>
      </c>
      <c r="I2778" s="5">
        <f t="shared" ref="I2778:N2778" ca="1" si="3973">VLOOKUP(CONCATENATE($F2778," ",$G2778),AllocFactorMatrix,(I$4+1),FALSE)*$E2783</f>
        <v>1673.5594316988925</v>
      </c>
      <c r="J2778" s="47">
        <f t="shared" ca="1" si="3973"/>
        <v>0.27251377164646834</v>
      </c>
      <c r="K2778" s="47">
        <f t="shared" ca="1" si="3973"/>
        <v>0.50719491992361843</v>
      </c>
      <c r="L2778" s="5">
        <f t="shared" ca="1" si="3973"/>
        <v>392.20093452534701</v>
      </c>
      <c r="M2778" s="5">
        <f t="shared" ca="1" si="3973"/>
        <v>5.4813193958287485</v>
      </c>
      <c r="N2778" s="5">
        <f t="shared" ca="1" si="3973"/>
        <v>0.99209334305589403</v>
      </c>
      <c r="O2778" s="5">
        <f t="shared" ca="1" si="3968"/>
        <v>398.67434726423164</v>
      </c>
      <c r="P2778" s="5">
        <f ca="1">VLOOKUP(CONCATENATE($F2778," ",$G2778),AllocFactorMatrix,(P$4+1),FALSE)*$E2783</f>
        <v>226.43073319886611</v>
      </c>
      <c r="Q2778" s="5">
        <f ca="1">VLOOKUP(CONCATENATE($F2778," ",$G2778),AllocFactorMatrix,(Q$4+1),FALSE)*$E2783</f>
        <v>40.748419518841935</v>
      </c>
      <c r="R2778" s="5">
        <f ca="1">VLOOKUP(CONCATENATE($F2778," ",$G2778),AllocFactorMatrix,(R$4+1),FALSE)*$E2783</f>
        <v>10.696145953341528</v>
      </c>
      <c r="S2778" s="5">
        <f ca="1">VLOOKUP(CONCATENATE($F2778," ",$G2778),AllocFactorMatrix,(S$4+1),FALSE)*$E2783</f>
        <v>0</v>
      </c>
      <c r="T2778" s="5">
        <f t="shared" ca="1" si="3971"/>
        <v>277.87529867104956</v>
      </c>
      <c r="U2778" s="5">
        <f ca="1">VLOOKUP(CONCATENATE($F2778," ",$G2778),AllocFactorMatrix,(U$4+1),FALSE)*$E2783</f>
        <v>10.221230663931639</v>
      </c>
      <c r="V2778" s="5">
        <f ca="1">VLOOKUP(CONCATENATE($F2778," ",$G2778),AllocFactorMatrix,(V$4+1),FALSE)*$E2783</f>
        <v>143.41377753362983</v>
      </c>
      <c r="W2778" s="5">
        <f ca="1">VLOOKUP(CONCATENATE($F2778," ",$G2778),AllocFactorMatrix,(W$4+1),FALSE)*$E2783</f>
        <v>707.14055077811577</v>
      </c>
      <c r="X2778" s="5">
        <f ca="1">VLOOKUP(CONCATENATE($F2778," ",$G2778),AllocFactorMatrix,(X$4+1),FALSE)*$E2783</f>
        <v>0</v>
      </c>
      <c r="Y2778" s="5">
        <f t="shared" ca="1" si="3972"/>
        <v>860.7755589756772</v>
      </c>
      <c r="Z2778" s="5">
        <f ca="1">VLOOKUP(CONCATENATE($F2778," ",$G2778),AllocFactorMatrix,(Z$4+1),FALSE)*$E2783</f>
        <v>62.160690931467286</v>
      </c>
      <c r="AA2778" s="5">
        <f ca="1">VLOOKUP(CONCATENATE($F2778," ",$G2778),AllocFactorMatrix,(AA$4+1),FALSE)*$E2783</f>
        <v>1.2480944930949636</v>
      </c>
      <c r="AB2778" s="5">
        <f t="shared" ca="1" si="3969"/>
        <v>63.408785424562247</v>
      </c>
      <c r="AC2778" s="5">
        <f ca="1">VLOOKUP(CONCATENATE($F2778," ",$G2778),AllocFactorMatrix,(AC$4+1),FALSE)*$E2783</f>
        <v>0.82653512523419159</v>
      </c>
      <c r="AD2778" s="5">
        <f ca="1">VLOOKUP(CONCATENATE($F2778," ",$G2778),AllocFactorMatrix,(AD$4+1),FALSE)*$E2783</f>
        <v>0</v>
      </c>
      <c r="AE2778" s="5">
        <f ca="1">VLOOKUP(CONCATENATE($F2778," ",$G2778),AllocFactorMatrix,(AE$4+1),FALSE)*$E2783</f>
        <v>0</v>
      </c>
    </row>
    <row r="2779" spans="4:31" hidden="1" outlineLevel="1">
      <c r="E2779" s="44"/>
      <c r="F2779" s="167" t="str">
        <f>F2783</f>
        <v>LABOR_M</v>
      </c>
      <c r="G2779" s="48" t="str">
        <f>$G$11</f>
        <v>DISTPRI</v>
      </c>
      <c r="H2779" s="4">
        <f t="shared" ca="1" si="3930"/>
        <v>26759.445908264872</v>
      </c>
      <c r="I2779" s="5">
        <f t="shared" ref="I2779:N2779" ca="1" si="3974">VLOOKUP(CONCATENATE($F2779," ",$G2779),AllocFactorMatrix,(I$4+1),FALSE)*$E2783</f>
        <v>17519.397606209059</v>
      </c>
      <c r="J2779" s="47">
        <f t="shared" ca="1" si="3974"/>
        <v>2.8767104925811076</v>
      </c>
      <c r="K2779" s="47">
        <f t="shared" ca="1" si="3974"/>
        <v>5.3227384048602833</v>
      </c>
      <c r="L2779" s="5">
        <f t="shared" ca="1" si="3974"/>
        <v>4099.0740159775096</v>
      </c>
      <c r="M2779" s="5">
        <f t="shared" ca="1" si="3974"/>
        <v>57.280188774334434</v>
      </c>
      <c r="N2779" s="5">
        <f t="shared" ca="1" si="3974"/>
        <v>0</v>
      </c>
      <c r="O2779" s="5">
        <f t="shared" ca="1" si="3968"/>
        <v>4156.354204751844</v>
      </c>
      <c r="P2779" s="5">
        <f ca="1">VLOOKUP(CONCATENATE($F2779," ",$G2779),AllocFactorMatrix,(P$4+1),FALSE)*$E2783</f>
        <v>2377.1379495488072</v>
      </c>
      <c r="Q2779" s="5">
        <f ca="1">VLOOKUP(CONCATENATE($F2779," ",$G2779),AllocFactorMatrix,(Q$4+1),FALSE)*$E2783</f>
        <v>427.75258630727291</v>
      </c>
      <c r="R2779" s="5">
        <f ca="1">VLOOKUP(CONCATENATE($F2779," ",$G2779),AllocFactorMatrix,(R$4+1),FALSE)*$E2783</f>
        <v>0</v>
      </c>
      <c r="S2779" s="5">
        <f ca="1">VLOOKUP(CONCATENATE($F2779," ",$G2779),AllocFactorMatrix,(S$4+1),FALSE)*$E2783</f>
        <v>0</v>
      </c>
      <c r="T2779" s="5">
        <f t="shared" ca="1" si="3971"/>
        <v>2804.8905358560801</v>
      </c>
      <c r="U2779" s="5">
        <f ca="1">VLOOKUP(CONCATENATE($F2779," ",$G2779),AllocFactorMatrix,(U$4+1),FALSE)*$E2783</f>
        <v>107.64510165664969</v>
      </c>
      <c r="V2779" s="5">
        <f ca="1">VLOOKUP(CONCATENATE($F2779," ",$G2779),AllocFactorMatrix,(V$4+1),FALSE)*$E2783</f>
        <v>1488.5016982649868</v>
      </c>
      <c r="W2779" s="5">
        <f ca="1">VLOOKUP(CONCATENATE($F2779," ",$G2779),AllocFactorMatrix,(W$4+1),FALSE)*$E2783</f>
        <v>0</v>
      </c>
      <c r="X2779" s="5">
        <f ca="1">VLOOKUP(CONCATENATE($F2779," ",$G2779),AllocFactorMatrix,(X$4+1),FALSE)*$E2783</f>
        <v>0</v>
      </c>
      <c r="Y2779" s="5">
        <f t="shared" ca="1" si="3972"/>
        <v>1596.1467999216366</v>
      </c>
      <c r="Z2779" s="5">
        <f ca="1">VLOOKUP(CONCATENATE($F2779," ",$G2779),AllocFactorMatrix,(Z$4+1),FALSE)*$E2783</f>
        <v>652.75352075579656</v>
      </c>
      <c r="AA2779" s="5">
        <f ca="1">VLOOKUP(CONCATENATE($F2779," ",$G2779),AllocFactorMatrix,(AA$4+1),FALSE)*$E2783</f>
        <v>13.101792560169811</v>
      </c>
      <c r="AB2779" s="5">
        <f t="shared" ca="1" si="3969"/>
        <v>665.85531331596633</v>
      </c>
      <c r="AC2779" s="5">
        <f ca="1">VLOOKUP(CONCATENATE($F2779," ",$G2779),AllocFactorMatrix,(AC$4+1),FALSE)*$E2783</f>
        <v>8.6019993128359236</v>
      </c>
      <c r="AD2779" s="5">
        <f ca="1">VLOOKUP(CONCATENATE($F2779," ",$G2779),AllocFactorMatrix,(AD$4+1),FALSE)*$E2783</f>
        <v>0</v>
      </c>
      <c r="AE2779" s="5">
        <f ca="1">VLOOKUP(CONCATENATE($F2779," ",$G2779),AllocFactorMatrix,(AE$4+1),FALSE)*$E2783</f>
        <v>0</v>
      </c>
    </row>
    <row r="2780" spans="4:31" hidden="1" outlineLevel="1">
      <c r="E2780" s="44"/>
      <c r="F2780" s="167" t="str">
        <f>F2783</f>
        <v>LABOR_M</v>
      </c>
      <c r="G2780" s="48" t="str">
        <f>$G$12</f>
        <v>DISTSEC</v>
      </c>
      <c r="H2780" s="4">
        <f t="shared" ca="1" si="3930"/>
        <v>10601.371283753284</v>
      </c>
      <c r="I2780" s="5">
        <f t="shared" ref="I2780:N2780" ca="1" si="3975">VLOOKUP(CONCATENATE($F2780," ",$G2780),AllocFactorMatrix,(I$4+1),FALSE)*$E2783</f>
        <v>7865.3817398897745</v>
      </c>
      <c r="J2780" s="47">
        <f t="shared" ca="1" si="3975"/>
        <v>1.9497875930893969</v>
      </c>
      <c r="K2780" s="47">
        <f t="shared" ca="1" si="3975"/>
        <v>2.525512276088234</v>
      </c>
      <c r="L2780" s="5">
        <f t="shared" ca="1" si="3975"/>
        <v>1585.399926725772</v>
      </c>
      <c r="M2780" s="5">
        <f t="shared" ca="1" si="3975"/>
        <v>0</v>
      </c>
      <c r="N2780" s="5">
        <f t="shared" ca="1" si="3975"/>
        <v>0</v>
      </c>
      <c r="O2780" s="5">
        <f t="shared" ca="1" si="3968"/>
        <v>1585.399926725772</v>
      </c>
      <c r="P2780" s="5">
        <f ca="1">VLOOKUP(CONCATENATE($F2780," ",$G2780),AllocFactorMatrix,(P$4+1),FALSE)*$E2783</f>
        <v>791.42185456662878</v>
      </c>
      <c r="Q2780" s="5">
        <f ca="1">VLOOKUP(CONCATENATE($F2780," ",$G2780),AllocFactorMatrix,(Q$4+1),FALSE)*$E2783</f>
        <v>0</v>
      </c>
      <c r="R2780" s="5">
        <f ca="1">VLOOKUP(CONCATENATE($F2780," ",$G2780),AllocFactorMatrix,(R$4+1),FALSE)*$E2783</f>
        <v>0</v>
      </c>
      <c r="S2780" s="5">
        <f ca="1">VLOOKUP(CONCATENATE($F2780," ",$G2780),AllocFactorMatrix,(S$4+1),FALSE)*$E2783</f>
        <v>0</v>
      </c>
      <c r="T2780" s="5">
        <f t="shared" ca="1" si="3971"/>
        <v>791.42185456662878</v>
      </c>
      <c r="U2780" s="5">
        <f ca="1">VLOOKUP(CONCATENATE($F2780," ",$G2780),AllocFactorMatrix,(U$4+1),FALSE)*$E2783</f>
        <v>29.638306680780161</v>
      </c>
      <c r="V2780" s="5">
        <f ca="1">VLOOKUP(CONCATENATE($F2780," ",$G2780),AllocFactorMatrix,(V$4+1),FALSE)*$E2783</f>
        <v>0</v>
      </c>
      <c r="W2780" s="5">
        <f ca="1">VLOOKUP(CONCATENATE($F2780," ",$G2780),AllocFactorMatrix,(W$4+1),FALSE)*$E2783</f>
        <v>0</v>
      </c>
      <c r="X2780" s="5">
        <f ca="1">VLOOKUP(CONCATENATE($F2780," ",$G2780),AllocFactorMatrix,(X$4+1),FALSE)*$E2783</f>
        <v>0</v>
      </c>
      <c r="Y2780" s="5">
        <f t="shared" ca="1" si="3972"/>
        <v>29.638306680780161</v>
      </c>
      <c r="Z2780" s="5">
        <f ca="1">VLOOKUP(CONCATENATE($F2780," ",$G2780),AllocFactorMatrix,(Z$4+1),FALSE)*$E2783</f>
        <v>223.98760700297441</v>
      </c>
      <c r="AA2780" s="5">
        <f ca="1">VLOOKUP(CONCATENATE($F2780," ",$G2780),AllocFactorMatrix,(AA$4+1),FALSE)*$E2783</f>
        <v>0</v>
      </c>
      <c r="AB2780" s="5">
        <f t="shared" ca="1" si="3969"/>
        <v>223.98760700297441</v>
      </c>
      <c r="AC2780" s="5">
        <f ca="1">VLOOKUP(CONCATENATE($F2780," ",$G2780),AllocFactorMatrix,(AC$4+1),FALSE)*$E2783</f>
        <v>2.6483335417946523</v>
      </c>
      <c r="AD2780" s="5">
        <f ca="1">VLOOKUP(CONCATENATE($F2780," ",$G2780),AllocFactorMatrix,(AD$4+1),FALSE)*$E2783</f>
        <v>81.514938783528777</v>
      </c>
      <c r="AE2780" s="5">
        <f ca="1">VLOOKUP(CONCATENATE($F2780," ",$G2780),AllocFactorMatrix,(AE$4+1),FALSE)*$E2783</f>
        <v>16.903276692845871</v>
      </c>
    </row>
    <row r="2781" spans="4:31" hidden="1" outlineLevel="1">
      <c r="E2781" s="44"/>
      <c r="F2781" s="167" t="str">
        <f>F2783</f>
        <v>LABOR_M</v>
      </c>
      <c r="G2781" s="48" t="str">
        <f>$G$13</f>
        <v>ENERGY</v>
      </c>
      <c r="H2781" s="4">
        <f t="shared" ca="1" si="3930"/>
        <v>30500.702117672459</v>
      </c>
      <c r="I2781" s="5">
        <f t="shared" ref="I2781:N2781" ca="1" si="3976">VLOOKUP(CONCATENATE($F2781," ",$G2781),AllocFactorMatrix,(I$4+1),FALSE)*$E2783</f>
        <v>11932.594568344399</v>
      </c>
      <c r="J2781" s="47">
        <f t="shared" ca="1" si="3976"/>
        <v>1.9095415969349878</v>
      </c>
      <c r="K2781" s="47">
        <f t="shared" ca="1" si="3976"/>
        <v>5.5059733247586369</v>
      </c>
      <c r="L2781" s="5">
        <f t="shared" ca="1" si="3976"/>
        <v>3440.8088009449193</v>
      </c>
      <c r="M2781" s="5">
        <f t="shared" ca="1" si="3976"/>
        <v>47.989044072633781</v>
      </c>
      <c r="N2781" s="5">
        <f t="shared" ca="1" si="3976"/>
        <v>6.7088276900948358</v>
      </c>
      <c r="O2781" s="5">
        <f t="shared" ca="1" si="3968"/>
        <v>3495.5066727076482</v>
      </c>
      <c r="P2781" s="5">
        <f ca="1">VLOOKUP(CONCATENATE($F2781," ",$G2781),AllocFactorMatrix,(P$4+1),FALSE)*$E2783</f>
        <v>2230.7024506206826</v>
      </c>
      <c r="Q2781" s="5">
        <f ca="1">VLOOKUP(CONCATENATE($F2781," ",$G2781),AllocFactorMatrix,(Q$4+1),FALSE)*$E2783</f>
        <v>398.39987074848165</v>
      </c>
      <c r="R2781" s="5">
        <f ca="1">VLOOKUP(CONCATENATE($F2781," ",$G2781),AllocFactorMatrix,(R$4+1),FALSE)*$E2783</f>
        <v>81.128803701572195</v>
      </c>
      <c r="S2781" s="5">
        <f ca="1">VLOOKUP(CONCATENATE($F2781," ",$G2781),AllocFactorMatrix,(S$4+1),FALSE)*$E2783</f>
        <v>3.0642623722386872</v>
      </c>
      <c r="T2781" s="5">
        <f t="shared" ca="1" si="3971"/>
        <v>2713.295387442975</v>
      </c>
      <c r="U2781" s="5">
        <f ca="1">VLOOKUP(CONCATENATE($F2781," ",$G2781),AllocFactorMatrix,(U$4+1),FALSE)*$E2783</f>
        <v>116.99186678516857</v>
      </c>
      <c r="V2781" s="5">
        <f ca="1">VLOOKUP(CONCATENATE($F2781," ",$G2781),AllocFactorMatrix,(V$4+1),FALSE)*$E2783</f>
        <v>1849.6636580914028</v>
      </c>
      <c r="W2781" s="5">
        <f ca="1">VLOOKUP(CONCATENATE($F2781," ",$G2781),AllocFactorMatrix,(W$4+1),FALSE)*$E2783</f>
        <v>7955.1023508200606</v>
      </c>
      <c r="X2781" s="5">
        <f ca="1">VLOOKUP(CONCATENATE($F2781," ",$G2781),AllocFactorMatrix,(X$4+1),FALSE)*$E2783</f>
        <v>1496.4378411731973</v>
      </c>
      <c r="Y2781" s="5">
        <f t="shared" ca="1" si="3972"/>
        <v>11418.19571686983</v>
      </c>
      <c r="Z2781" s="5">
        <f ca="1">VLOOKUP(CONCATENATE($F2781," ",$G2781),AllocFactorMatrix,(Z$4+1),FALSE)*$E2783</f>
        <v>613.64320994998457</v>
      </c>
      <c r="AA2781" s="5">
        <f ca="1">VLOOKUP(CONCATENATE($F2781," ",$G2781),AllocFactorMatrix,(AA$4+1),FALSE)*$E2783</f>
        <v>12.312628600046773</v>
      </c>
      <c r="AB2781" s="5">
        <f t="shared" ca="1" si="3969"/>
        <v>625.95583855003133</v>
      </c>
      <c r="AC2781" s="5">
        <f ca="1">VLOOKUP(CONCATENATE($F2781," ",$G2781),AllocFactorMatrix,(AC$4+1),FALSE)*$E2783</f>
        <v>10.982917509792369</v>
      </c>
      <c r="AD2781" s="5">
        <f ca="1">VLOOKUP(CONCATENATE($F2781," ",$G2781),AllocFactorMatrix,(AD$4+1),FALSE)*$E2783</f>
        <v>246.01359078060258</v>
      </c>
      <c r="AE2781" s="5">
        <f ca="1">VLOOKUP(CONCATENATE($F2781," ",$G2781),AllocFactorMatrix,(AE$4+1),FALSE)*$E2783</f>
        <v>50.741910545467782</v>
      </c>
    </row>
    <row r="2782" spans="4:31" hidden="1" outlineLevel="1">
      <c r="E2782" s="44"/>
      <c r="F2782" s="167" t="str">
        <f>F2783</f>
        <v>LABOR_M</v>
      </c>
      <c r="G2782" s="48" t="str">
        <f>$G$14</f>
        <v>CUSTOMER</v>
      </c>
      <c r="H2782" s="4">
        <f t="shared" ca="1" si="3930"/>
        <v>20185.336798214328</v>
      </c>
      <c r="I2782" s="5">
        <f t="shared" ref="I2782:N2782" ca="1" si="3977">VLOOKUP(CONCATENATE($F2782," ",$G2782),AllocFactorMatrix,(I$4+1),FALSE)*$E2783</f>
        <v>15582.565453780444</v>
      </c>
      <c r="J2782" s="47">
        <f t="shared" ca="1" si="3977"/>
        <v>3.1448179507302543</v>
      </c>
      <c r="K2782" s="47">
        <f t="shared" ca="1" si="3977"/>
        <v>0.92240699564203599</v>
      </c>
      <c r="L2782" s="5">
        <f t="shared" ca="1" si="3977"/>
        <v>3155.2371871833625</v>
      </c>
      <c r="M2782" s="5">
        <f t="shared" ca="1" si="3977"/>
        <v>80.667104702452434</v>
      </c>
      <c r="N2782" s="5">
        <f t="shared" ca="1" si="3977"/>
        <v>13.006049792863948</v>
      </c>
      <c r="O2782" s="5">
        <f t="shared" ca="1" si="3968"/>
        <v>3248.9103416786788</v>
      </c>
      <c r="P2782" s="5">
        <f ca="1">VLOOKUP(CONCATENATE($F2782," ",$G2782),AllocFactorMatrix,(P$4+1),FALSE)*$E2783</f>
        <v>129.23305863028071</v>
      </c>
      <c r="Q2782" s="5">
        <f ca="1">VLOOKUP(CONCATENATE($F2782," ",$G2782),AllocFactorMatrix,(Q$4+1),FALSE)*$E2783</f>
        <v>31.258719755397838</v>
      </c>
      <c r="R2782" s="5">
        <f ca="1">VLOOKUP(CONCATENATE($F2782," ",$G2782),AllocFactorMatrix,(R$4+1),FALSE)*$E2783</f>
        <v>31.82018853785576</v>
      </c>
      <c r="S2782" s="5">
        <f ca="1">VLOOKUP(CONCATENATE($F2782," ",$G2782),AllocFactorMatrix,(S$4+1),FALSE)*$E2783</f>
        <v>3.9305374431536189</v>
      </c>
      <c r="T2782" s="5">
        <f t="shared" ca="1" si="3971"/>
        <v>196.24250436668791</v>
      </c>
      <c r="U2782" s="5">
        <f ca="1">VLOOKUP(CONCATENATE($F2782," ",$G2782),AllocFactorMatrix,(U$4+1),FALSE)*$E2783</f>
        <v>0.98363929678135809</v>
      </c>
      <c r="V2782" s="5">
        <f ca="1">VLOOKUP(CONCATENATE($F2782," ",$G2782),AllocFactorMatrix,(V$4+1),FALSE)*$E2783</f>
        <v>22.725247983831171</v>
      </c>
      <c r="W2782" s="5">
        <f ca="1">VLOOKUP(CONCATENATE($F2782," ",$G2782),AllocFactorMatrix,(W$4+1),FALSE)*$E2783</f>
        <v>53.451951025538506</v>
      </c>
      <c r="X2782" s="5">
        <f ca="1">VLOOKUP(CONCATENATE($F2782," ",$G2782),AllocFactorMatrix,(X$4+1),FALSE)*$E2783</f>
        <v>15.739649143642604</v>
      </c>
      <c r="Y2782" s="5">
        <f t="shared" ca="1" si="3972"/>
        <v>92.900487449793644</v>
      </c>
      <c r="Z2782" s="5">
        <f ca="1">VLOOKUP(CONCATENATE($F2782," ",$G2782),AllocFactorMatrix,(Z$4+1),FALSE)*$E2783</f>
        <v>28.678252518957471</v>
      </c>
      <c r="AA2782" s="5">
        <f ca="1">VLOOKUP(CONCATENATE($F2782," ",$G2782),AllocFactorMatrix,(AA$4+1),FALSE)*$E2783</f>
        <v>0.42840239514784584</v>
      </c>
      <c r="AB2782" s="5">
        <f t="shared" ca="1" si="3969"/>
        <v>29.106654914105317</v>
      </c>
      <c r="AC2782" s="5">
        <f ca="1">VLOOKUP(CONCATENATE($F2782," ",$G2782),AllocFactorMatrix,(AC$4+1),FALSE)*$E2783</f>
        <v>2.3346389892098296</v>
      </c>
      <c r="AD2782" s="5">
        <f ca="1">VLOOKUP(CONCATENATE($F2782," ",$G2782),AllocFactorMatrix,(AD$4+1),FALSE)*$E2783</f>
        <v>848.28044517376338</v>
      </c>
      <c r="AE2782" s="5">
        <f ca="1">VLOOKUP(CONCATENATE($F2782," ",$G2782),AllocFactorMatrix,(AE$4+1),FALSE)*$E2783</f>
        <v>180.92904691525752</v>
      </c>
    </row>
    <row r="2783" spans="4:31" collapsed="1">
      <c r="D2783" s="48" t="s">
        <v>663</v>
      </c>
      <c r="E2783" s="36">
        <v>179400</v>
      </c>
      <c r="F2783" s="88" t="s">
        <v>67</v>
      </c>
      <c r="G2783" s="48" t="str">
        <f>$G$15</f>
        <v>TOTAL</v>
      </c>
      <c r="H2783" s="4">
        <f t="shared" ca="1" si="3930"/>
        <v>179400.00000000009</v>
      </c>
      <c r="I2783" s="5">
        <f t="shared" ref="I2783:N2783" ca="1" si="3978">VLOOKUP(CONCATENATE($F2783," ",$G2783),AllocFactorMatrix,(I$4+1),FALSE)*$E2783</f>
        <v>99869.064988993166</v>
      </c>
      <c r="J2783" s="47">
        <f t="shared" ca="1" si="3978"/>
        <v>20.286766035097401</v>
      </c>
      <c r="K2783" s="47">
        <f t="shared" ca="1" si="3978"/>
        <v>32.526677375684002</v>
      </c>
      <c r="L2783" s="5">
        <f t="shared" ca="1" si="3978"/>
        <v>23229.644041186948</v>
      </c>
      <c r="M2783" s="5">
        <f t="shared" ca="1" si="3978"/>
        <v>338.31710857731014</v>
      </c>
      <c r="N2783" s="5">
        <f t="shared" ca="1" si="3978"/>
        <v>41.166202053663326</v>
      </c>
      <c r="O2783" s="5">
        <f t="shared" ca="1" si="3968"/>
        <v>23609.127351817922</v>
      </c>
      <c r="P2783" s="5">
        <f ca="1">VLOOKUP(CONCATENATE($F2783," ",$G2783),AllocFactorMatrix,(P$4+1),FALSE)*$E2783</f>
        <v>12034.106976712204</v>
      </c>
      <c r="Q2783" s="5">
        <f ca="1">VLOOKUP(CONCATENATE($F2783," ",$G2783),AllocFactorMatrix,(Q$4+1),FALSE)*$E2783</f>
        <v>2025.014992857293</v>
      </c>
      <c r="R2783" s="5">
        <f ca="1">VLOOKUP(CONCATENATE($F2783," ",$G2783),AllocFactorMatrix,(R$4+1),FALSE)*$E2783</f>
        <v>352.15991325759359</v>
      </c>
      <c r="S2783" s="5">
        <f ca="1">VLOOKUP(CONCATENATE($F2783," ",$G2783),AllocFactorMatrix,(S$4+1),FALSE)*$E2783</f>
        <v>15.672545059077265</v>
      </c>
      <c r="T2783" s="5">
        <f t="shared" ca="1" si="3971"/>
        <v>14426.954427886169</v>
      </c>
      <c r="U2783" s="5">
        <f ca="1">VLOOKUP(CONCATENATE($F2783," ",$G2783),AllocFactorMatrix,(U$4+1),FALSE)*$E2783</f>
        <v>563.28813428753313</v>
      </c>
      <c r="V2783" s="5">
        <f ca="1">VLOOKUP(CONCATENATE($F2783," ",$G2783),AllocFactorMatrix,(V$4+1),FALSE)*$E2783</f>
        <v>7524.884205237955</v>
      </c>
      <c r="W2783" s="5">
        <f ca="1">VLOOKUP(CONCATENATE($F2783," ",$G2783),AllocFactorMatrix,(W$4+1),FALSE)*$E2783</f>
        <v>24092.798696293521</v>
      </c>
      <c r="X2783" s="5">
        <f ca="1">VLOOKUP(CONCATENATE($F2783," ",$G2783),AllocFactorMatrix,(X$4+1),FALSE)*$E2783</f>
        <v>4297.8824694716786</v>
      </c>
      <c r="Y2783" s="5">
        <f t="shared" ca="1" si="3972"/>
        <v>36478.853505290688</v>
      </c>
      <c r="Z2783" s="5">
        <f ca="1">VLOOKUP(CONCATENATE($F2783," ",$G2783),AllocFactorMatrix,(Z$4+1),FALSE)*$E2783</f>
        <v>3307.1765211945776</v>
      </c>
      <c r="AA2783" s="5">
        <f ca="1">VLOOKUP(CONCATENATE($F2783," ",$G2783),AllocFactorMatrix,(AA$4+1),FALSE)*$E2783</f>
        <v>61.562631137785431</v>
      </c>
      <c r="AB2783" s="5">
        <f t="shared" ca="1" si="3969"/>
        <v>3368.7391523323631</v>
      </c>
      <c r="AC2783" s="5">
        <f ca="1">VLOOKUP(CONCATENATE($F2783," ",$G2783),AllocFactorMatrix,(AC$4+1),FALSE)*$E2783</f>
        <v>48.162539968198949</v>
      </c>
      <c r="AD2783" s="5">
        <f ca="1">VLOOKUP(CONCATENATE($F2783," ",$G2783),AllocFactorMatrix,(AD$4+1),FALSE)*$E2783</f>
        <v>1276.9579070571103</v>
      </c>
      <c r="AE2783" s="5">
        <f ca="1">VLOOKUP(CONCATENATE($F2783," ",$G2783),AllocFactorMatrix,(AE$4+1),FALSE)*$E2783</f>
        <v>269.32668324352477</v>
      </c>
    </row>
    <row r="2784" spans="4:31" hidden="1" outlineLevel="1">
      <c r="E2784" s="44"/>
      <c r="F2784" s="167" t="str">
        <f>F2791</f>
        <v>CUST_TOTAL</v>
      </c>
      <c r="G2784" s="48" t="str">
        <f>$G$8</f>
        <v>PRODUCTION</v>
      </c>
      <c r="H2784" s="4">
        <f t="shared" si="3930"/>
        <v>0</v>
      </c>
      <c r="I2784" s="5">
        <f t="shared" ref="I2784:N2784" si="3979">VLOOKUP(CONCATENATE($F2784," ",$G2784),AllocFactorMatrix,(I$4+1),FALSE)*$E2791</f>
        <v>0</v>
      </c>
      <c r="J2784" s="47">
        <f t="shared" si="3979"/>
        <v>0</v>
      </c>
      <c r="K2784" s="47">
        <f t="shared" si="3979"/>
        <v>0</v>
      </c>
      <c r="L2784" s="5">
        <f t="shared" si="3979"/>
        <v>0</v>
      </c>
      <c r="M2784" s="5">
        <f t="shared" si="3979"/>
        <v>0</v>
      </c>
      <c r="N2784" s="5">
        <f t="shared" si="3979"/>
        <v>0</v>
      </c>
      <c r="O2784" s="5">
        <f t="shared" ref="O2784:O2839" si="3980">SUBTOTAL(9,L2784:N2784)</f>
        <v>0</v>
      </c>
      <c r="P2784" s="5">
        <f>VLOOKUP(CONCATENATE($F2784," ",$G2784),AllocFactorMatrix,(P$4+1),FALSE)*$E2791</f>
        <v>0</v>
      </c>
      <c r="Q2784" s="5">
        <f>VLOOKUP(CONCATENATE($F2784," ",$G2784),AllocFactorMatrix,(Q$4+1),FALSE)*$E2791</f>
        <v>0</v>
      </c>
      <c r="R2784" s="5">
        <f>VLOOKUP(CONCATENATE($F2784," ",$G2784),AllocFactorMatrix,(R$4+1),FALSE)*$E2791</f>
        <v>0</v>
      </c>
      <c r="S2784" s="5">
        <f>VLOOKUP(CONCATENATE($F2784," ",$G2784),AllocFactorMatrix,(S$4+1),FALSE)*$E2791</f>
        <v>0</v>
      </c>
      <c r="T2784" s="5">
        <f>SUBTOTAL(9,P2784:S2784)</f>
        <v>0</v>
      </c>
      <c r="U2784" s="5">
        <f>VLOOKUP(CONCATENATE($F2784," ",$G2784),AllocFactorMatrix,(U$4+1),FALSE)*$E2791</f>
        <v>0</v>
      </c>
      <c r="V2784" s="5">
        <f>VLOOKUP(CONCATENATE($F2784," ",$G2784),AllocFactorMatrix,(V$4+1),FALSE)*$E2791</f>
        <v>0</v>
      </c>
      <c r="W2784" s="5">
        <f>VLOOKUP(CONCATENATE($F2784," ",$G2784),AllocFactorMatrix,(W$4+1),FALSE)*$E2791</f>
        <v>0</v>
      </c>
      <c r="X2784" s="5">
        <f>VLOOKUP(CONCATENATE($F2784," ",$G2784),AllocFactorMatrix,(X$4+1),FALSE)*$E2791</f>
        <v>0</v>
      </c>
      <c r="Y2784" s="5">
        <f>SUBTOTAL(9,U2784:X2784)</f>
        <v>0</v>
      </c>
      <c r="Z2784" s="5">
        <f>VLOOKUP(CONCATENATE($F2784," ",$G2784),AllocFactorMatrix,(Z$4+1),FALSE)*$E2791</f>
        <v>0</v>
      </c>
      <c r="AA2784" s="5">
        <f>VLOOKUP(CONCATENATE($F2784," ",$G2784),AllocFactorMatrix,(AA$4+1),FALSE)*$E2791</f>
        <v>0</v>
      </c>
      <c r="AB2784" s="5">
        <f t="shared" ref="AB2784:AB2839" si="3981">SUBTOTAL(9,Z2784:AA2784)</f>
        <v>0</v>
      </c>
      <c r="AC2784" s="5">
        <f>VLOOKUP(CONCATENATE($F2784," ",$G2784),AllocFactorMatrix,(AC$4+1),FALSE)*$E2791</f>
        <v>0</v>
      </c>
      <c r="AD2784" s="5">
        <f>VLOOKUP(CONCATENATE($F2784," ",$G2784),AllocFactorMatrix,(AD$4+1),FALSE)*$E2791</f>
        <v>0</v>
      </c>
      <c r="AE2784" s="5">
        <f>VLOOKUP(CONCATENATE($F2784," ",$G2784),AllocFactorMatrix,(AE$4+1),FALSE)*$E2791</f>
        <v>0</v>
      </c>
    </row>
    <row r="2785" spans="4:31" hidden="1" outlineLevel="1">
      <c r="E2785" s="44"/>
      <c r="F2785" s="167" t="str">
        <f>F2791</f>
        <v>CUST_TOTAL</v>
      </c>
      <c r="G2785" s="48" t="str">
        <f>$G$9</f>
        <v>BULKTRAN</v>
      </c>
      <c r="H2785" s="4">
        <f t="shared" si="3930"/>
        <v>0</v>
      </c>
      <c r="I2785" s="5">
        <f t="shared" ref="I2785:N2785" si="3982">VLOOKUP(CONCATENATE($F2785," ",$G2785),AllocFactorMatrix,(I$4+1),FALSE)*$E2791</f>
        <v>0</v>
      </c>
      <c r="J2785" s="47">
        <f t="shared" si="3982"/>
        <v>0</v>
      </c>
      <c r="K2785" s="47">
        <f t="shared" si="3982"/>
        <v>0</v>
      </c>
      <c r="L2785" s="5">
        <f t="shared" si="3982"/>
        <v>0</v>
      </c>
      <c r="M2785" s="5">
        <f t="shared" si="3982"/>
        <v>0</v>
      </c>
      <c r="N2785" s="5">
        <f t="shared" si="3982"/>
        <v>0</v>
      </c>
      <c r="O2785" s="5">
        <f t="shared" si="3980"/>
        <v>0</v>
      </c>
      <c r="P2785" s="5">
        <f>VLOOKUP(CONCATENATE($F2785," ",$G2785),AllocFactorMatrix,(P$4+1),FALSE)*$E2791</f>
        <v>0</v>
      </c>
      <c r="Q2785" s="5">
        <f>VLOOKUP(CONCATENATE($F2785," ",$G2785),AllocFactorMatrix,(Q$4+1),FALSE)*$E2791</f>
        <v>0</v>
      </c>
      <c r="R2785" s="5">
        <f>VLOOKUP(CONCATENATE($F2785," ",$G2785),AllocFactorMatrix,(R$4+1),FALSE)*$E2791</f>
        <v>0</v>
      </c>
      <c r="S2785" s="5">
        <f>VLOOKUP(CONCATENATE($F2785," ",$G2785),AllocFactorMatrix,(S$4+1),FALSE)*$E2791</f>
        <v>0</v>
      </c>
      <c r="T2785" s="5">
        <f t="shared" ref="T2785:T2791" si="3983">SUBTOTAL(9,P2785:S2785)</f>
        <v>0</v>
      </c>
      <c r="U2785" s="5">
        <f>VLOOKUP(CONCATENATE($F2785," ",$G2785),AllocFactorMatrix,(U$4+1),FALSE)*$E2791</f>
        <v>0</v>
      </c>
      <c r="V2785" s="5">
        <f>VLOOKUP(CONCATENATE($F2785," ",$G2785),AllocFactorMatrix,(V$4+1),FALSE)*$E2791</f>
        <v>0</v>
      </c>
      <c r="W2785" s="5">
        <f>VLOOKUP(CONCATENATE($F2785," ",$G2785),AllocFactorMatrix,(W$4+1),FALSE)*$E2791</f>
        <v>0</v>
      </c>
      <c r="X2785" s="5">
        <f>VLOOKUP(CONCATENATE($F2785," ",$G2785),AllocFactorMatrix,(X$4+1),FALSE)*$E2791</f>
        <v>0</v>
      </c>
      <c r="Y2785" s="5">
        <f t="shared" ref="Y2785:Y2791" si="3984">SUBTOTAL(9,U2785:X2785)</f>
        <v>0</v>
      </c>
      <c r="Z2785" s="5">
        <f>VLOOKUP(CONCATENATE($F2785," ",$G2785),AllocFactorMatrix,(Z$4+1),FALSE)*$E2791</f>
        <v>0</v>
      </c>
      <c r="AA2785" s="5">
        <f>VLOOKUP(CONCATENATE($F2785," ",$G2785),AllocFactorMatrix,(AA$4+1),FALSE)*$E2791</f>
        <v>0</v>
      </c>
      <c r="AB2785" s="5">
        <f t="shared" si="3981"/>
        <v>0</v>
      </c>
      <c r="AC2785" s="5">
        <f>VLOOKUP(CONCATENATE($F2785," ",$G2785),AllocFactorMatrix,(AC$4+1),FALSE)*$E2791</f>
        <v>0</v>
      </c>
      <c r="AD2785" s="5">
        <f>VLOOKUP(CONCATENATE($F2785," ",$G2785),AllocFactorMatrix,(AD$4+1),FALSE)*$E2791</f>
        <v>0</v>
      </c>
      <c r="AE2785" s="5">
        <f>VLOOKUP(CONCATENATE($F2785," ",$G2785),AllocFactorMatrix,(AE$4+1),FALSE)*$E2791</f>
        <v>0</v>
      </c>
    </row>
    <row r="2786" spans="4:31" hidden="1" outlineLevel="1">
      <c r="E2786" s="44"/>
      <c r="F2786" s="167" t="str">
        <f>F2791</f>
        <v>CUST_TOTAL</v>
      </c>
      <c r="G2786" s="48" t="str">
        <f>$G$10</f>
        <v>SUBTRAN</v>
      </c>
      <c r="H2786" s="4">
        <f t="shared" si="3930"/>
        <v>0</v>
      </c>
      <c r="I2786" s="5">
        <f t="shared" ref="I2786:N2786" si="3985">VLOOKUP(CONCATENATE($F2786," ",$G2786),AllocFactorMatrix,(I$4+1),FALSE)*$E2791</f>
        <v>0</v>
      </c>
      <c r="J2786" s="47">
        <f t="shared" si="3985"/>
        <v>0</v>
      </c>
      <c r="K2786" s="47">
        <f t="shared" si="3985"/>
        <v>0</v>
      </c>
      <c r="L2786" s="5">
        <f t="shared" si="3985"/>
        <v>0</v>
      </c>
      <c r="M2786" s="5">
        <f t="shared" si="3985"/>
        <v>0</v>
      </c>
      <c r="N2786" s="5">
        <f t="shared" si="3985"/>
        <v>0</v>
      </c>
      <c r="O2786" s="5">
        <f t="shared" si="3980"/>
        <v>0</v>
      </c>
      <c r="P2786" s="5">
        <f>VLOOKUP(CONCATENATE($F2786," ",$G2786),AllocFactorMatrix,(P$4+1),FALSE)*$E2791</f>
        <v>0</v>
      </c>
      <c r="Q2786" s="5">
        <f>VLOOKUP(CONCATENATE($F2786," ",$G2786),AllocFactorMatrix,(Q$4+1),FALSE)*$E2791</f>
        <v>0</v>
      </c>
      <c r="R2786" s="5">
        <f>VLOOKUP(CONCATENATE($F2786," ",$G2786),AllocFactorMatrix,(R$4+1),FALSE)*$E2791</f>
        <v>0</v>
      </c>
      <c r="S2786" s="5">
        <f>VLOOKUP(CONCATENATE($F2786," ",$G2786),AllocFactorMatrix,(S$4+1),FALSE)*$E2791</f>
        <v>0</v>
      </c>
      <c r="T2786" s="5">
        <f t="shared" si="3983"/>
        <v>0</v>
      </c>
      <c r="U2786" s="5">
        <f>VLOOKUP(CONCATENATE($F2786," ",$G2786),AllocFactorMatrix,(U$4+1),FALSE)*$E2791</f>
        <v>0</v>
      </c>
      <c r="V2786" s="5">
        <f>VLOOKUP(CONCATENATE($F2786," ",$G2786),AllocFactorMatrix,(V$4+1),FALSE)*$E2791</f>
        <v>0</v>
      </c>
      <c r="W2786" s="5">
        <f>VLOOKUP(CONCATENATE($F2786," ",$G2786),AllocFactorMatrix,(W$4+1),FALSE)*$E2791</f>
        <v>0</v>
      </c>
      <c r="X2786" s="5">
        <f>VLOOKUP(CONCATENATE($F2786," ",$G2786),AllocFactorMatrix,(X$4+1),FALSE)*$E2791</f>
        <v>0</v>
      </c>
      <c r="Y2786" s="5">
        <f t="shared" si="3984"/>
        <v>0</v>
      </c>
      <c r="Z2786" s="5">
        <f>VLOOKUP(CONCATENATE($F2786," ",$G2786),AllocFactorMatrix,(Z$4+1),FALSE)*$E2791</f>
        <v>0</v>
      </c>
      <c r="AA2786" s="5">
        <f>VLOOKUP(CONCATENATE($F2786," ",$G2786),AllocFactorMatrix,(AA$4+1),FALSE)*$E2791</f>
        <v>0</v>
      </c>
      <c r="AB2786" s="5">
        <f t="shared" si="3981"/>
        <v>0</v>
      </c>
      <c r="AC2786" s="5">
        <f>VLOOKUP(CONCATENATE($F2786," ",$G2786),AllocFactorMatrix,(AC$4+1),FALSE)*$E2791</f>
        <v>0</v>
      </c>
      <c r="AD2786" s="5">
        <f>VLOOKUP(CONCATENATE($F2786," ",$G2786),AllocFactorMatrix,(AD$4+1),FALSE)*$E2791</f>
        <v>0</v>
      </c>
      <c r="AE2786" s="5">
        <f>VLOOKUP(CONCATENATE($F2786," ",$G2786),AllocFactorMatrix,(AE$4+1),FALSE)*$E2791</f>
        <v>0</v>
      </c>
    </row>
    <row r="2787" spans="4:31" hidden="1" outlineLevel="1">
      <c r="E2787" s="44"/>
      <c r="F2787" s="167" t="str">
        <f>F2791</f>
        <v>CUST_TOTAL</v>
      </c>
      <c r="G2787" s="48" t="str">
        <f>$G$11</f>
        <v>DISTPRI</v>
      </c>
      <c r="H2787" s="4">
        <f t="shared" si="3930"/>
        <v>0</v>
      </c>
      <c r="I2787" s="5">
        <f t="shared" ref="I2787:N2787" si="3986">VLOOKUP(CONCATENATE($F2787," ",$G2787),AllocFactorMatrix,(I$4+1),FALSE)*$E2791</f>
        <v>0</v>
      </c>
      <c r="J2787" s="47">
        <f t="shared" si="3986"/>
        <v>0</v>
      </c>
      <c r="K2787" s="47">
        <f t="shared" si="3986"/>
        <v>0</v>
      </c>
      <c r="L2787" s="5">
        <f t="shared" si="3986"/>
        <v>0</v>
      </c>
      <c r="M2787" s="5">
        <f t="shared" si="3986"/>
        <v>0</v>
      </c>
      <c r="N2787" s="5">
        <f t="shared" si="3986"/>
        <v>0</v>
      </c>
      <c r="O2787" s="5">
        <f t="shared" si="3980"/>
        <v>0</v>
      </c>
      <c r="P2787" s="5">
        <f>VLOOKUP(CONCATENATE($F2787," ",$G2787),AllocFactorMatrix,(P$4+1),FALSE)*$E2791</f>
        <v>0</v>
      </c>
      <c r="Q2787" s="5">
        <f>VLOOKUP(CONCATENATE($F2787," ",$G2787),AllocFactorMatrix,(Q$4+1),FALSE)*$E2791</f>
        <v>0</v>
      </c>
      <c r="R2787" s="5">
        <f>VLOOKUP(CONCATENATE($F2787," ",$G2787),AllocFactorMatrix,(R$4+1),FALSE)*$E2791</f>
        <v>0</v>
      </c>
      <c r="S2787" s="5">
        <f>VLOOKUP(CONCATENATE($F2787," ",$G2787),AllocFactorMatrix,(S$4+1),FALSE)*$E2791</f>
        <v>0</v>
      </c>
      <c r="T2787" s="5">
        <f t="shared" si="3983"/>
        <v>0</v>
      </c>
      <c r="U2787" s="5">
        <f>VLOOKUP(CONCATENATE($F2787," ",$G2787),AllocFactorMatrix,(U$4+1),FALSE)*$E2791</f>
        <v>0</v>
      </c>
      <c r="V2787" s="5">
        <f>VLOOKUP(CONCATENATE($F2787," ",$G2787),AllocFactorMatrix,(V$4+1),FALSE)*$E2791</f>
        <v>0</v>
      </c>
      <c r="W2787" s="5">
        <f>VLOOKUP(CONCATENATE($F2787," ",$G2787),AllocFactorMatrix,(W$4+1),FALSE)*$E2791</f>
        <v>0</v>
      </c>
      <c r="X2787" s="5">
        <f>VLOOKUP(CONCATENATE($F2787," ",$G2787),AllocFactorMatrix,(X$4+1),FALSE)*$E2791</f>
        <v>0</v>
      </c>
      <c r="Y2787" s="5">
        <f t="shared" si="3984"/>
        <v>0</v>
      </c>
      <c r="Z2787" s="5">
        <f>VLOOKUP(CONCATENATE($F2787," ",$G2787),AllocFactorMatrix,(Z$4+1),FALSE)*$E2791</f>
        <v>0</v>
      </c>
      <c r="AA2787" s="5">
        <f>VLOOKUP(CONCATENATE($F2787," ",$G2787),AllocFactorMatrix,(AA$4+1),FALSE)*$E2791</f>
        <v>0</v>
      </c>
      <c r="AB2787" s="5">
        <f t="shared" si="3981"/>
        <v>0</v>
      </c>
      <c r="AC2787" s="5">
        <f>VLOOKUP(CONCATENATE($F2787," ",$G2787),AllocFactorMatrix,(AC$4+1),FALSE)*$E2791</f>
        <v>0</v>
      </c>
      <c r="AD2787" s="5">
        <f>VLOOKUP(CONCATENATE($F2787," ",$G2787),AllocFactorMatrix,(AD$4+1),FALSE)*$E2791</f>
        <v>0</v>
      </c>
      <c r="AE2787" s="5">
        <f>VLOOKUP(CONCATENATE($F2787," ",$G2787),AllocFactorMatrix,(AE$4+1),FALSE)*$E2791</f>
        <v>0</v>
      </c>
    </row>
    <row r="2788" spans="4:31" hidden="1" outlineLevel="1">
      <c r="E2788" s="44"/>
      <c r="F2788" s="167" t="str">
        <f>F2791</f>
        <v>CUST_TOTAL</v>
      </c>
      <c r="G2788" s="48" t="str">
        <f>$G$12</f>
        <v>DISTSEC</v>
      </c>
      <c r="H2788" s="4">
        <f t="shared" si="3930"/>
        <v>0</v>
      </c>
      <c r="I2788" s="5">
        <f t="shared" ref="I2788:N2788" si="3987">VLOOKUP(CONCATENATE($F2788," ",$G2788),AllocFactorMatrix,(I$4+1),FALSE)*$E2791</f>
        <v>0</v>
      </c>
      <c r="J2788" s="47">
        <f t="shared" si="3987"/>
        <v>0</v>
      </c>
      <c r="K2788" s="47">
        <f t="shared" si="3987"/>
        <v>0</v>
      </c>
      <c r="L2788" s="5">
        <f t="shared" si="3987"/>
        <v>0</v>
      </c>
      <c r="M2788" s="5">
        <f t="shared" si="3987"/>
        <v>0</v>
      </c>
      <c r="N2788" s="5">
        <f t="shared" si="3987"/>
        <v>0</v>
      </c>
      <c r="O2788" s="5">
        <f t="shared" si="3980"/>
        <v>0</v>
      </c>
      <c r="P2788" s="5">
        <f>VLOOKUP(CONCATENATE($F2788," ",$G2788),AllocFactorMatrix,(P$4+1),FALSE)*$E2791</f>
        <v>0</v>
      </c>
      <c r="Q2788" s="5">
        <f>VLOOKUP(CONCATENATE($F2788," ",$G2788),AllocFactorMatrix,(Q$4+1),FALSE)*$E2791</f>
        <v>0</v>
      </c>
      <c r="R2788" s="5">
        <f>VLOOKUP(CONCATENATE($F2788," ",$G2788),AllocFactorMatrix,(R$4+1),FALSE)*$E2791</f>
        <v>0</v>
      </c>
      <c r="S2788" s="5">
        <f>VLOOKUP(CONCATENATE($F2788," ",$G2788),AllocFactorMatrix,(S$4+1),FALSE)*$E2791</f>
        <v>0</v>
      </c>
      <c r="T2788" s="5">
        <f t="shared" si="3983"/>
        <v>0</v>
      </c>
      <c r="U2788" s="5">
        <f>VLOOKUP(CONCATENATE($F2788," ",$G2788),AllocFactorMatrix,(U$4+1),FALSE)*$E2791</f>
        <v>0</v>
      </c>
      <c r="V2788" s="5">
        <f>VLOOKUP(CONCATENATE($F2788," ",$G2788),AllocFactorMatrix,(V$4+1),FALSE)*$E2791</f>
        <v>0</v>
      </c>
      <c r="W2788" s="5">
        <f>VLOOKUP(CONCATENATE($F2788," ",$G2788),AllocFactorMatrix,(W$4+1),FALSE)*$E2791</f>
        <v>0</v>
      </c>
      <c r="X2788" s="5">
        <f>VLOOKUP(CONCATENATE($F2788," ",$G2788),AllocFactorMatrix,(X$4+1),FALSE)*$E2791</f>
        <v>0</v>
      </c>
      <c r="Y2788" s="5">
        <f t="shared" si="3984"/>
        <v>0</v>
      </c>
      <c r="Z2788" s="5">
        <f>VLOOKUP(CONCATENATE($F2788," ",$G2788),AllocFactorMatrix,(Z$4+1),FALSE)*$E2791</f>
        <v>0</v>
      </c>
      <c r="AA2788" s="5">
        <f>VLOOKUP(CONCATENATE($F2788," ",$G2788),AllocFactorMatrix,(AA$4+1),FALSE)*$E2791</f>
        <v>0</v>
      </c>
      <c r="AB2788" s="5">
        <f t="shared" si="3981"/>
        <v>0</v>
      </c>
      <c r="AC2788" s="5">
        <f>VLOOKUP(CONCATENATE($F2788," ",$G2788),AllocFactorMatrix,(AC$4+1),FALSE)*$E2791</f>
        <v>0</v>
      </c>
      <c r="AD2788" s="5">
        <f>VLOOKUP(CONCATENATE($F2788," ",$G2788),AllocFactorMatrix,(AD$4+1),FALSE)*$E2791</f>
        <v>0</v>
      </c>
      <c r="AE2788" s="5">
        <f>VLOOKUP(CONCATENATE($F2788," ",$G2788),AllocFactorMatrix,(AE$4+1),FALSE)*$E2791</f>
        <v>0</v>
      </c>
    </row>
    <row r="2789" spans="4:31" hidden="1" outlineLevel="1">
      <c r="E2789" s="44"/>
      <c r="F2789" s="167" t="str">
        <f>F2791</f>
        <v>CUST_TOTAL</v>
      </c>
      <c r="G2789" s="48" t="str">
        <f>$G$13</f>
        <v>ENERGY</v>
      </c>
      <c r="H2789" s="4">
        <f t="shared" si="3930"/>
        <v>0</v>
      </c>
      <c r="I2789" s="5">
        <f t="shared" ref="I2789:N2789" si="3988">VLOOKUP(CONCATENATE($F2789," ",$G2789),AllocFactorMatrix,(I$4+1),FALSE)*$E2791</f>
        <v>0</v>
      </c>
      <c r="J2789" s="47">
        <f t="shared" si="3988"/>
        <v>0</v>
      </c>
      <c r="K2789" s="47">
        <f t="shared" si="3988"/>
        <v>0</v>
      </c>
      <c r="L2789" s="5">
        <f t="shared" si="3988"/>
        <v>0</v>
      </c>
      <c r="M2789" s="5">
        <f t="shared" si="3988"/>
        <v>0</v>
      </c>
      <c r="N2789" s="5">
        <f t="shared" si="3988"/>
        <v>0</v>
      </c>
      <c r="O2789" s="5">
        <f t="shared" si="3980"/>
        <v>0</v>
      </c>
      <c r="P2789" s="5">
        <f>VLOOKUP(CONCATENATE($F2789," ",$G2789),AllocFactorMatrix,(P$4+1),FALSE)*$E2791</f>
        <v>0</v>
      </c>
      <c r="Q2789" s="5">
        <f>VLOOKUP(CONCATENATE($F2789," ",$G2789),AllocFactorMatrix,(Q$4+1),FALSE)*$E2791</f>
        <v>0</v>
      </c>
      <c r="R2789" s="5">
        <f>VLOOKUP(CONCATENATE($F2789," ",$G2789),AllocFactorMatrix,(R$4+1),FALSE)*$E2791</f>
        <v>0</v>
      </c>
      <c r="S2789" s="5">
        <f>VLOOKUP(CONCATENATE($F2789," ",$G2789),AllocFactorMatrix,(S$4+1),FALSE)*$E2791</f>
        <v>0</v>
      </c>
      <c r="T2789" s="5">
        <f t="shared" si="3983"/>
        <v>0</v>
      </c>
      <c r="U2789" s="5">
        <f>VLOOKUP(CONCATENATE($F2789," ",$G2789),AllocFactorMatrix,(U$4+1),FALSE)*$E2791</f>
        <v>0</v>
      </c>
      <c r="V2789" s="5">
        <f>VLOOKUP(CONCATENATE($F2789," ",$G2789),AllocFactorMatrix,(V$4+1),FALSE)*$E2791</f>
        <v>0</v>
      </c>
      <c r="W2789" s="5">
        <f>VLOOKUP(CONCATENATE($F2789," ",$G2789),AllocFactorMatrix,(W$4+1),FALSE)*$E2791</f>
        <v>0</v>
      </c>
      <c r="X2789" s="5">
        <f>VLOOKUP(CONCATENATE($F2789," ",$G2789),AllocFactorMatrix,(X$4+1),FALSE)*$E2791</f>
        <v>0</v>
      </c>
      <c r="Y2789" s="5">
        <f t="shared" si="3984"/>
        <v>0</v>
      </c>
      <c r="Z2789" s="5">
        <f>VLOOKUP(CONCATENATE($F2789," ",$G2789),AllocFactorMatrix,(Z$4+1),FALSE)*$E2791</f>
        <v>0</v>
      </c>
      <c r="AA2789" s="5">
        <f>VLOOKUP(CONCATENATE($F2789," ",$G2789),AllocFactorMatrix,(AA$4+1),FALSE)*$E2791</f>
        <v>0</v>
      </c>
      <c r="AB2789" s="5">
        <f t="shared" si="3981"/>
        <v>0</v>
      </c>
      <c r="AC2789" s="5">
        <f>VLOOKUP(CONCATENATE($F2789," ",$G2789),AllocFactorMatrix,(AC$4+1),FALSE)*$E2791</f>
        <v>0</v>
      </c>
      <c r="AD2789" s="5">
        <f>VLOOKUP(CONCATENATE($F2789," ",$G2789),AllocFactorMatrix,(AD$4+1),FALSE)*$E2791</f>
        <v>0</v>
      </c>
      <c r="AE2789" s="5">
        <f>VLOOKUP(CONCATENATE($F2789," ",$G2789),AllocFactorMatrix,(AE$4+1),FALSE)*$E2791</f>
        <v>0</v>
      </c>
    </row>
    <row r="2790" spans="4:31" hidden="1" outlineLevel="1">
      <c r="E2790" s="44"/>
      <c r="F2790" s="167" t="str">
        <f>F2791</f>
        <v>CUST_TOTAL</v>
      </c>
      <c r="G2790" s="48" t="str">
        <f>$G$14</f>
        <v>CUSTOMER</v>
      </c>
      <c r="H2790" s="4">
        <f t="shared" si="3930"/>
        <v>404340</v>
      </c>
      <c r="I2790" s="5">
        <f t="shared" ref="I2790:N2790" si="3989">VLOOKUP(CONCATENATE($F2790," ",$G2790),AllocFactorMatrix,(I$4+1),FALSE)*$E2791</f>
        <v>257546.78647468172</v>
      </c>
      <c r="J2790" s="47">
        <f t="shared" si="3989"/>
        <v>51.999695161159721</v>
      </c>
      <c r="K2790" s="47">
        <f t="shared" si="3989"/>
        <v>15.407317084788067</v>
      </c>
      <c r="L2790" s="5">
        <f t="shared" si="3989"/>
        <v>58393.731751346764</v>
      </c>
      <c r="M2790" s="5">
        <f t="shared" si="3989"/>
        <v>144.44359766988811</v>
      </c>
      <c r="N2790" s="5">
        <f t="shared" si="3989"/>
        <v>11.55548781359105</v>
      </c>
      <c r="O2790" s="5">
        <f t="shared" si="3980"/>
        <v>58549.73083683024</v>
      </c>
      <c r="P2790" s="5">
        <f>VLOOKUP(CONCATENATE($F2790," ",$G2790),AllocFactorMatrix,(P$4+1),FALSE)*$E2791</f>
        <v>1043.8457324943913</v>
      </c>
      <c r="Q2790" s="5">
        <f>VLOOKUP(CONCATENATE($F2790," ",$G2790),AllocFactorMatrix,(Q$4+1),FALSE)*$E2791</f>
        <v>107.85121959351646</v>
      </c>
      <c r="R2790" s="5">
        <f>VLOOKUP(CONCATENATE($F2790," ",$G2790),AllocFactorMatrix,(R$4+1),FALSE)*$E2791</f>
        <v>23.1109756271821</v>
      </c>
      <c r="S2790" s="5">
        <f>VLOOKUP(CONCATENATE($F2790," ",$G2790),AllocFactorMatrix,(S$4+1),FALSE)*$E2791</f>
        <v>1.9259146355985084</v>
      </c>
      <c r="T2790" s="5">
        <f t="shared" si="3983"/>
        <v>1176.7338423506883</v>
      </c>
      <c r="U2790" s="5">
        <f>VLOOKUP(CONCATENATE($F2790," ",$G2790),AllocFactorMatrix,(U$4+1),FALSE)*$E2791</f>
        <v>9.6295731779925422</v>
      </c>
      <c r="V2790" s="5">
        <f>VLOOKUP(CONCATENATE($F2790," ",$G2790),AllocFactorMatrix,(V$4+1),FALSE)*$E2791</f>
        <v>84.740243966334361</v>
      </c>
      <c r="W2790" s="5">
        <f>VLOOKUP(CONCATENATE($F2790," ",$G2790),AllocFactorMatrix,(W$4+1),FALSE)*$E2791</f>
        <v>36.592378076371659</v>
      </c>
      <c r="X2790" s="5">
        <f>VLOOKUP(CONCATENATE($F2790," ",$G2790),AllocFactorMatrix,(X$4+1),FALSE)*$E2791</f>
        <v>7.7036585423940336</v>
      </c>
      <c r="Y2790" s="5">
        <f t="shared" si="3984"/>
        <v>138.6658537630926</v>
      </c>
      <c r="Z2790" s="5">
        <f>VLOOKUP(CONCATENATE($F2790," ",$G2790),AllocFactorMatrix,(Z$4+1),FALSE)*$E2791</f>
        <v>294.66493924657175</v>
      </c>
      <c r="AA2790" s="5">
        <f>VLOOKUP(CONCATENATE($F2790," ",$G2790),AllocFactorMatrix,(AA$4+1),FALSE)*$E2791</f>
        <v>1.9259146355985084</v>
      </c>
      <c r="AB2790" s="5">
        <f t="shared" si="3981"/>
        <v>296.59085388217028</v>
      </c>
      <c r="AC2790" s="5">
        <f>VLOOKUP(CONCATENATE($F2790," ",$G2790),AllocFactorMatrix,(AC$4+1),FALSE)*$E2791</f>
        <v>17.333231720386575</v>
      </c>
      <c r="AD2790" s="5">
        <f>VLOOKUP(CONCATENATE($F2790," ",$G2790),AllocFactorMatrix,(AD$4+1),FALSE)*$E2791</f>
        <v>86440.826589567849</v>
      </c>
      <c r="AE2790" s="5">
        <f>VLOOKUP(CONCATENATE($F2790," ",$G2790),AllocFactorMatrix,(AE$4+1),FALSE)*$E2791</f>
        <v>105.92530495791794</v>
      </c>
    </row>
    <row r="2791" spans="4:31" collapsed="1">
      <c r="D2791" s="48" t="s">
        <v>256</v>
      </c>
      <c r="E2791" s="36">
        <v>404340</v>
      </c>
      <c r="F2791" s="88" t="s">
        <v>39</v>
      </c>
      <c r="G2791" s="48" t="str">
        <f>$G$15</f>
        <v>TOTAL</v>
      </c>
      <c r="H2791" s="4">
        <f t="shared" si="3930"/>
        <v>404340</v>
      </c>
      <c r="I2791" s="5">
        <f t="shared" ref="I2791:N2791" si="3990">VLOOKUP(CONCATENATE($F2791," ",$G2791),AllocFactorMatrix,(I$4+1),FALSE)*$E2791</f>
        <v>257546.78647468172</v>
      </c>
      <c r="J2791" s="47">
        <f t="shared" si="3990"/>
        <v>51.999695161159721</v>
      </c>
      <c r="K2791" s="47">
        <f t="shared" si="3990"/>
        <v>15.407317084788067</v>
      </c>
      <c r="L2791" s="5">
        <f t="shared" si="3990"/>
        <v>58393.731751346764</v>
      </c>
      <c r="M2791" s="5">
        <f t="shared" si="3990"/>
        <v>144.44359766988811</v>
      </c>
      <c r="N2791" s="5">
        <f t="shared" si="3990"/>
        <v>11.55548781359105</v>
      </c>
      <c r="O2791" s="5">
        <f t="shared" si="3980"/>
        <v>58549.73083683024</v>
      </c>
      <c r="P2791" s="5">
        <f>VLOOKUP(CONCATENATE($F2791," ",$G2791),AllocFactorMatrix,(P$4+1),FALSE)*$E2791</f>
        <v>1043.8457324943913</v>
      </c>
      <c r="Q2791" s="5">
        <f>VLOOKUP(CONCATENATE($F2791," ",$G2791),AllocFactorMatrix,(Q$4+1),FALSE)*$E2791</f>
        <v>107.85121959351646</v>
      </c>
      <c r="R2791" s="5">
        <f>VLOOKUP(CONCATENATE($F2791," ",$G2791),AllocFactorMatrix,(R$4+1),FALSE)*$E2791</f>
        <v>23.1109756271821</v>
      </c>
      <c r="S2791" s="5">
        <f>VLOOKUP(CONCATENATE($F2791," ",$G2791),AllocFactorMatrix,(S$4+1),FALSE)*$E2791</f>
        <v>1.9259146355985084</v>
      </c>
      <c r="T2791" s="5">
        <f t="shared" si="3983"/>
        <v>1176.7338423506883</v>
      </c>
      <c r="U2791" s="5">
        <f>VLOOKUP(CONCATENATE($F2791," ",$G2791),AllocFactorMatrix,(U$4+1),FALSE)*$E2791</f>
        <v>9.6295731779925422</v>
      </c>
      <c r="V2791" s="5">
        <f>VLOOKUP(CONCATENATE($F2791," ",$G2791),AllocFactorMatrix,(V$4+1),FALSE)*$E2791</f>
        <v>84.740243966334361</v>
      </c>
      <c r="W2791" s="5">
        <f>VLOOKUP(CONCATENATE($F2791," ",$G2791),AllocFactorMatrix,(W$4+1),FALSE)*$E2791</f>
        <v>36.592378076371659</v>
      </c>
      <c r="X2791" s="5">
        <f>VLOOKUP(CONCATENATE($F2791," ",$G2791),AllocFactorMatrix,(X$4+1),FALSE)*$E2791</f>
        <v>7.7036585423940336</v>
      </c>
      <c r="Y2791" s="5">
        <f t="shared" si="3984"/>
        <v>138.6658537630926</v>
      </c>
      <c r="Z2791" s="5">
        <f>VLOOKUP(CONCATENATE($F2791," ",$G2791),AllocFactorMatrix,(Z$4+1),FALSE)*$E2791</f>
        <v>294.66493924657175</v>
      </c>
      <c r="AA2791" s="5">
        <f>VLOOKUP(CONCATENATE($F2791," ",$G2791),AllocFactorMatrix,(AA$4+1),FALSE)*$E2791</f>
        <v>1.9259146355985084</v>
      </c>
      <c r="AB2791" s="5">
        <f t="shared" si="3981"/>
        <v>296.59085388217028</v>
      </c>
      <c r="AC2791" s="5">
        <f>VLOOKUP(CONCATENATE($F2791," ",$G2791),AllocFactorMatrix,(AC$4+1),FALSE)*$E2791</f>
        <v>17.333231720386575</v>
      </c>
      <c r="AD2791" s="5">
        <f>VLOOKUP(CONCATENATE($F2791," ",$G2791),AllocFactorMatrix,(AD$4+1),FALSE)*$E2791</f>
        <v>86440.826589567849</v>
      </c>
      <c r="AE2791" s="5">
        <f>VLOOKUP(CONCATENATE($F2791," ",$G2791),AllocFactorMatrix,(AE$4+1),FALSE)*$E2791</f>
        <v>105.92530495791794</v>
      </c>
    </row>
    <row r="2792" spans="4:31" hidden="1" outlineLevel="1">
      <c r="E2792" s="44"/>
      <c r="F2792" s="167" t="str">
        <f>F2799</f>
        <v>LABOR_M</v>
      </c>
      <c r="G2792" s="48" t="str">
        <f>$G$8</f>
        <v>PRODUCTION</v>
      </c>
      <c r="H2792" s="4">
        <f t="shared" ca="1" si="3930"/>
        <v>-192775.91125658952</v>
      </c>
      <c r="I2792" s="5">
        <f t="shared" ref="I2792:N2792" ca="1" si="3991">VLOOKUP(CONCATENATE($F2792," ",$G2792),AllocFactorMatrix,(I$4+1),FALSE)*$E2799</f>
        <v>-99139.046920583103</v>
      </c>
      <c r="J2792" s="47">
        <f t="shared" ca="1" si="3991"/>
        <v>-22.179104274938474</v>
      </c>
      <c r="K2792" s="47">
        <f t="shared" ca="1" si="3991"/>
        <v>-38.834030145498879</v>
      </c>
      <c r="L2792" s="5">
        <f t="shared" ca="1" si="3991"/>
        <v>-23106.087198400917</v>
      </c>
      <c r="M2792" s="5">
        <f t="shared" ca="1" si="3991"/>
        <v>-321.52090929095908</v>
      </c>
      <c r="N2792" s="5">
        <f t="shared" ca="1" si="3991"/>
        <v>-44.779409008167562</v>
      </c>
      <c r="O2792" s="5">
        <f t="shared" ca="1" si="3980"/>
        <v>-23472.387516700044</v>
      </c>
      <c r="P2792" s="5">
        <f ca="1">VLOOKUP(CONCATENATE($F2792," ",$G2792),AllocFactorMatrix,(P$4+1),FALSE)*$E2799</f>
        <v>-13743.332189693974</v>
      </c>
      <c r="Q2792" s="5">
        <f ca="1">VLOOKUP(CONCATENATE($F2792," ",$G2792),AllocFactorMatrix,(Q$4+1),FALSE)*$E2799</f>
        <v>-2466.3643581077044</v>
      </c>
      <c r="R2792" s="5">
        <f ca="1">VLOOKUP(CONCATENATE($F2792," ",$G2792),AllocFactorMatrix,(R$4+1),FALSE)*$E2799</f>
        <v>-500.15352303211677</v>
      </c>
      <c r="S2792" s="5">
        <f ca="1">VLOOKUP(CONCATENATE($F2792," ",$G2792),AllocFactorMatrix,(S$4+1),FALSE)*$E2799</f>
        <v>-18.993103856733192</v>
      </c>
      <c r="T2792" s="5">
        <f ca="1">SUBTOTAL(9,P2792:S2792)</f>
        <v>-16728.84317469053</v>
      </c>
      <c r="U2792" s="5">
        <f ca="1">VLOOKUP(CONCATENATE($F2792," ",$G2792),AllocFactorMatrix,(U$4+1),FALSE)*$E2799</f>
        <v>-651.81656173150611</v>
      </c>
      <c r="V2792" s="5">
        <f ca="1">VLOOKUP(CONCATENATE($F2792," ",$G2792),AllocFactorMatrix,(V$4+1),FALSE)*$E2799</f>
        <v>-8799.8999745944548</v>
      </c>
      <c r="W2792" s="5">
        <f ca="1">VLOOKUP(CONCATENATE($F2792," ",$G2792),AllocFactorMatrix,(W$4+1),FALSE)*$E2799</f>
        <v>-33656.084860422838</v>
      </c>
      <c r="X2792" s="5">
        <f ca="1">VLOOKUP(CONCATENATE($F2792," ",$G2792),AllocFactorMatrix,(X$4+1),FALSE)*$E2799</f>
        <v>-6097.1119222254338</v>
      </c>
      <c r="Y2792" s="5">
        <f ca="1">SUBTOTAL(9,U2792:X2792)</f>
        <v>-49204.913318974235</v>
      </c>
      <c r="Z2792" s="5">
        <f ca="1">VLOOKUP(CONCATENATE($F2792," ",$G2792),AllocFactorMatrix,(Z$4+1),FALSE)*$E2799</f>
        <v>-3777.6182890035002</v>
      </c>
      <c r="AA2792" s="5">
        <f ca="1">VLOOKUP(CONCATENATE($F2792," ",$G2792),AllocFactorMatrix,(AA$4+1),FALSE)*$E2799</f>
        <v>-75.448726419059156</v>
      </c>
      <c r="AB2792" s="5">
        <f t="shared" ca="1" si="3981"/>
        <v>-3853.0670154225595</v>
      </c>
      <c r="AC2792" s="5">
        <f ca="1">VLOOKUP(CONCATENATE($F2792," ",$G2792),AllocFactorMatrix,(AC$4+1),FALSE)*$E2799</f>
        <v>-49.832896676204534</v>
      </c>
      <c r="AD2792" s="5">
        <f ca="1">VLOOKUP(CONCATENATE($F2792," ",$G2792),AllocFactorMatrix,(AD$4+1),FALSE)*$E2799</f>
        <v>-221.38610002806922</v>
      </c>
      <c r="AE2792" s="5">
        <f ca="1">VLOOKUP(CONCATENATE($F2792," ",$G2792),AllocFactorMatrix,(AE$4+1),FALSE)*$E2799</f>
        <v>-45.421179094176964</v>
      </c>
    </row>
    <row r="2793" spans="4:31" hidden="1" outlineLevel="1">
      <c r="E2793" s="44"/>
      <c r="F2793" s="167" t="str">
        <f>F2799</f>
        <v>LABOR_M</v>
      </c>
      <c r="G2793" s="48" t="str">
        <f>$G$9</f>
        <v>BULKTRAN</v>
      </c>
      <c r="H2793" s="4">
        <f t="shared" ca="1" si="3930"/>
        <v>-29881.79109283155</v>
      </c>
      <c r="I2793" s="5">
        <f t="shared" ref="I2793:N2793" ca="1" si="3992">VLOOKUP(CONCATENATE($F2793," ",$G2793),AllocFactorMatrix,(I$4+1),FALSE)*$E2799</f>
        <v>-15367.33645771844</v>
      </c>
      <c r="J2793" s="47">
        <f t="shared" ca="1" si="3992"/>
        <v>-3.4379365982490295</v>
      </c>
      <c r="K2793" s="47">
        <f t="shared" ca="1" si="3992"/>
        <v>-6.0195818478375882</v>
      </c>
      <c r="L2793" s="5">
        <f t="shared" ca="1" si="3992"/>
        <v>-3581.6262837754389</v>
      </c>
      <c r="M2793" s="5">
        <f t="shared" ca="1" si="3992"/>
        <v>-49.838284154816755</v>
      </c>
      <c r="N2793" s="5">
        <f t="shared" ca="1" si="3992"/>
        <v>-6.9411625992082175</v>
      </c>
      <c r="O2793" s="5">
        <f t="shared" ca="1" si="3980"/>
        <v>-3638.4057305294641</v>
      </c>
      <c r="P2793" s="5">
        <f ca="1">VLOOKUP(CONCATENATE($F2793," ",$G2793),AllocFactorMatrix,(P$4+1),FALSE)*$E2799</f>
        <v>-2130.3251984901913</v>
      </c>
      <c r="Q2793" s="5">
        <f ca="1">VLOOKUP(CONCATENATE($F2793," ",$G2793),AllocFactorMatrix,(Q$4+1),FALSE)*$E2799</f>
        <v>-382.30598432853128</v>
      </c>
      <c r="R2793" s="5">
        <f ca="1">VLOOKUP(CONCATENATE($F2793," ",$G2793),AllocFactorMatrix,(R$4+1),FALSE)*$E2799</f>
        <v>-77.527752259962583</v>
      </c>
      <c r="S2793" s="5">
        <f ca="1">VLOOKUP(CONCATENATE($F2793," ",$G2793),AllocFactorMatrix,(S$4+1),FALSE)*$E2799</f>
        <v>-2.9440813323192194</v>
      </c>
      <c r="T2793" s="5">
        <f t="shared" ref="T2793:T2799" ca="1" si="3993">SUBTOTAL(9,P2793:S2793)</f>
        <v>-2593.1030164110043</v>
      </c>
      <c r="U2793" s="5">
        <f ca="1">VLOOKUP(CONCATENATE($F2793," ",$G2793),AllocFactorMatrix,(U$4+1),FALSE)*$E2799</f>
        <v>-101.03672290561019</v>
      </c>
      <c r="V2793" s="5">
        <f ca="1">VLOOKUP(CONCATENATE($F2793," ",$G2793),AllocFactorMatrix,(V$4+1),FALSE)*$E2799</f>
        <v>-1364.0541028419384</v>
      </c>
      <c r="W2793" s="5">
        <f ca="1">VLOOKUP(CONCATENATE($F2793," ",$G2793),AllocFactorMatrix,(W$4+1),FALSE)*$E2799</f>
        <v>-5216.9593713560425</v>
      </c>
      <c r="X2793" s="5">
        <f ca="1">VLOOKUP(CONCATENATE($F2793," ",$G2793),AllocFactorMatrix,(X$4+1),FALSE)*$E2799</f>
        <v>-945.10057580300793</v>
      </c>
      <c r="Y2793" s="5">
        <f t="shared" ref="Y2793:Y2799" ca="1" si="3994">SUBTOTAL(9,U2793:X2793)</f>
        <v>-7627.1507729065988</v>
      </c>
      <c r="Z2793" s="5">
        <f ca="1">VLOOKUP(CONCATENATE($F2793," ",$G2793),AllocFactorMatrix,(Z$4+1),FALSE)*$E2799</f>
        <v>-585.56071557204803</v>
      </c>
      <c r="AA2793" s="5">
        <f ca="1">VLOOKUP(CONCATENATE($F2793," ",$G2793),AllocFactorMatrix,(AA$4+1),FALSE)*$E2799</f>
        <v>-11.69514939070198</v>
      </c>
      <c r="AB2793" s="5">
        <f t="shared" ca="1" si="3981"/>
        <v>-597.25586496275002</v>
      </c>
      <c r="AC2793" s="5">
        <f ca="1">VLOOKUP(CONCATENATE($F2793," ",$G2793),AllocFactorMatrix,(AC$4+1),FALSE)*$E2799</f>
        <v>-7.7244931605950198</v>
      </c>
      <c r="AD2793" s="5">
        <f ca="1">VLOOKUP(CONCATENATE($F2793," ",$G2793),AllocFactorMatrix,(AD$4+1),FALSE)*$E2799</f>
        <v>-34.316596657609139</v>
      </c>
      <c r="AE2793" s="5">
        <f ca="1">VLOOKUP(CONCATENATE($F2793," ",$G2793),AllocFactorMatrix,(AE$4+1),FALSE)*$E2799</f>
        <v>-7.0406420389097608</v>
      </c>
    </row>
    <row r="2794" spans="4:31" hidden="1" outlineLevel="1">
      <c r="E2794" s="44"/>
      <c r="F2794" s="167" t="str">
        <f>F2799</f>
        <v>LABOR_M</v>
      </c>
      <c r="G2794" s="48" t="str">
        <f>$G$10</f>
        <v>SUBTRAN</v>
      </c>
      <c r="H2794" s="4">
        <f t="shared" ca="1" si="3930"/>
        <v>-8281.4159222789822</v>
      </c>
      <c r="I2794" s="5">
        <f t="shared" ref="I2794:N2794" ca="1" si="3995">VLOOKUP(CONCATENATE($F2794," ",$G2794),AllocFactorMatrix,(I$4+1),FALSE)*$E2799</f>
        <v>-4230.7283916615479</v>
      </c>
      <c r="J2794" s="47">
        <f t="shared" ca="1" si="3995"/>
        <v>-0.68890995383002407</v>
      </c>
      <c r="K2794" s="47">
        <f t="shared" ca="1" si="3995"/>
        <v>-1.2821797106118138</v>
      </c>
      <c r="L2794" s="5">
        <f t="shared" ca="1" si="3995"/>
        <v>-991.4769666997513</v>
      </c>
      <c r="M2794" s="5">
        <f t="shared" ca="1" si="3995"/>
        <v>-13.85667766107165</v>
      </c>
      <c r="N2794" s="5">
        <f t="shared" ca="1" si="3995"/>
        <v>-2.5079942750429711</v>
      </c>
      <c r="O2794" s="5">
        <f t="shared" ca="1" si="3980"/>
        <v>-1007.8416386358659</v>
      </c>
      <c r="P2794" s="5">
        <f ca="1">VLOOKUP(CONCATENATE($F2794," ",$G2794),AllocFactorMatrix,(P$4+1),FALSE)*$E2799</f>
        <v>-572.41285462848248</v>
      </c>
      <c r="Q2794" s="5">
        <f ca="1">VLOOKUP(CONCATENATE($F2794," ",$G2794),AllocFactorMatrix,(Q$4+1),FALSE)*$E2799</f>
        <v>-103.01127770448826</v>
      </c>
      <c r="R2794" s="5">
        <f ca="1">VLOOKUP(CONCATENATE($F2794," ",$G2794),AllocFactorMatrix,(R$4+1),FALSE)*$E2799</f>
        <v>-27.039666180375974</v>
      </c>
      <c r="S2794" s="5">
        <f ca="1">VLOOKUP(CONCATENATE($F2794," ",$G2794),AllocFactorMatrix,(S$4+1),FALSE)*$E2799</f>
        <v>0</v>
      </c>
      <c r="T2794" s="5">
        <f t="shared" ca="1" si="3993"/>
        <v>-702.46379851334677</v>
      </c>
      <c r="U2794" s="5">
        <f ca="1">VLOOKUP(CONCATENATE($F2794," ",$G2794),AllocFactorMatrix,(U$4+1),FALSE)*$E2799</f>
        <v>-25.839088799923502</v>
      </c>
      <c r="V2794" s="5">
        <f ca="1">VLOOKUP(CONCATENATE($F2794," ",$G2794),AllocFactorMatrix,(V$4+1),FALSE)*$E2799</f>
        <v>-362.54747149973133</v>
      </c>
      <c r="W2794" s="5">
        <f ca="1">VLOOKUP(CONCATENATE($F2794," ",$G2794),AllocFactorMatrix,(W$4+1),FALSE)*$E2799</f>
        <v>-1787.6386989347329</v>
      </c>
      <c r="X2794" s="5">
        <f ca="1">VLOOKUP(CONCATENATE($F2794," ",$G2794),AllocFactorMatrix,(X$4+1),FALSE)*$E2799</f>
        <v>0</v>
      </c>
      <c r="Y2794" s="5">
        <f t="shared" ca="1" si="3994"/>
        <v>-2176.0252592343877</v>
      </c>
      <c r="Z2794" s="5">
        <f ca="1">VLOOKUP(CONCATENATE($F2794," ",$G2794),AllocFactorMatrix,(Z$4+1),FALSE)*$E2799</f>
        <v>-157.14111789988317</v>
      </c>
      <c r="AA2794" s="5">
        <f ca="1">VLOOKUP(CONCATENATE($F2794," ",$G2794),AllocFactorMatrix,(AA$4+1),FALSE)*$E2799</f>
        <v>-3.1551606159890069</v>
      </c>
      <c r="AB2794" s="5">
        <f t="shared" ca="1" si="3981"/>
        <v>-160.29627851587219</v>
      </c>
      <c r="AC2794" s="5">
        <f ca="1">VLOOKUP(CONCATENATE($F2794," ",$G2794),AllocFactorMatrix,(AC$4+1),FALSE)*$E2799</f>
        <v>-2.0894660534905829</v>
      </c>
      <c r="AD2794" s="5">
        <f ca="1">VLOOKUP(CONCATENATE($F2794," ",$G2794),AllocFactorMatrix,(AD$4+1),FALSE)*$E2799</f>
        <v>0</v>
      </c>
      <c r="AE2794" s="5">
        <f ca="1">VLOOKUP(CONCATENATE($F2794," ",$G2794),AllocFactorMatrix,(AE$4+1),FALSE)*$E2799</f>
        <v>0</v>
      </c>
    </row>
    <row r="2795" spans="4:31" hidden="1" outlineLevel="1">
      <c r="E2795" s="44"/>
      <c r="F2795" s="167" t="str">
        <f>F2799</f>
        <v>LABOR_M</v>
      </c>
      <c r="G2795" s="48" t="str">
        <f>$G$11</f>
        <v>DISTPRI</v>
      </c>
      <c r="H2795" s="4">
        <f t="shared" ca="1" si="3930"/>
        <v>-67647.401941562362</v>
      </c>
      <c r="I2795" s="5">
        <f t="shared" ref="I2795:N2795" ca="1" si="3996">VLOOKUP(CONCATENATE($F2795," ",$G2795),AllocFactorMatrix,(I$4+1),FALSE)*$E2799</f>
        <v>-44288.724650880336</v>
      </c>
      <c r="J2795" s="47">
        <f t="shared" ca="1" si="3996"/>
        <v>-7.2722728126832994</v>
      </c>
      <c r="K2795" s="47">
        <f t="shared" ca="1" si="3996"/>
        <v>-13.455787744549809</v>
      </c>
      <c r="L2795" s="5">
        <f t="shared" ca="1" si="3996"/>
        <v>-10362.385996243702</v>
      </c>
      <c r="M2795" s="5">
        <f t="shared" ca="1" si="3996"/>
        <v>-144.80329550131634</v>
      </c>
      <c r="N2795" s="5">
        <f t="shared" ca="1" si="3996"/>
        <v>0</v>
      </c>
      <c r="O2795" s="5">
        <f t="shared" ca="1" si="3980"/>
        <v>-10507.189291745019</v>
      </c>
      <c r="P2795" s="5">
        <f ca="1">VLOOKUP(CONCATENATE($F2795," ",$G2795),AllocFactorMatrix,(P$4+1),FALSE)*$E2799</f>
        <v>-6009.3623348906076</v>
      </c>
      <c r="Q2795" s="5">
        <f ca="1">VLOOKUP(CONCATENATE($F2795," ",$G2795),AllocFactorMatrix,(Q$4+1),FALSE)*$E2799</f>
        <v>-1081.3509082612843</v>
      </c>
      <c r="R2795" s="5">
        <f ca="1">VLOOKUP(CONCATENATE($F2795," ",$G2795),AllocFactorMatrix,(R$4+1),FALSE)*$E2799</f>
        <v>0</v>
      </c>
      <c r="S2795" s="5">
        <f ca="1">VLOOKUP(CONCATENATE($F2795," ",$G2795),AllocFactorMatrix,(S$4+1),FALSE)*$E2799</f>
        <v>0</v>
      </c>
      <c r="T2795" s="5">
        <f t="shared" ca="1" si="3993"/>
        <v>-7090.7132431518921</v>
      </c>
      <c r="U2795" s="5">
        <f ca="1">VLOOKUP(CONCATENATE($F2795," ",$G2795),AllocFactorMatrix,(U$4+1),FALSE)*$E2799</f>
        <v>-272.12489689701096</v>
      </c>
      <c r="V2795" s="5">
        <f ca="1">VLOOKUP(CONCATENATE($F2795," ",$G2795),AllocFactorMatrix,(V$4+1),FALSE)*$E2799</f>
        <v>-3762.9057424589569</v>
      </c>
      <c r="W2795" s="5">
        <f ca="1">VLOOKUP(CONCATENATE($F2795," ",$G2795),AllocFactorMatrix,(W$4+1),FALSE)*$E2799</f>
        <v>0</v>
      </c>
      <c r="X2795" s="5">
        <f ca="1">VLOOKUP(CONCATENATE($F2795," ",$G2795),AllocFactorMatrix,(X$4+1),FALSE)*$E2799</f>
        <v>0</v>
      </c>
      <c r="Y2795" s="5">
        <f t="shared" ca="1" si="3994"/>
        <v>-4035.0306393559677</v>
      </c>
      <c r="Z2795" s="5">
        <f ca="1">VLOOKUP(CONCATENATE($F2795," ",$G2795),AllocFactorMatrix,(Z$4+1),FALSE)*$E2799</f>
        <v>-1650.1492571525575</v>
      </c>
      <c r="AA2795" s="5">
        <f ca="1">VLOOKUP(CONCATENATE($F2795," ",$G2795),AllocFactorMatrix,(AA$4+1),FALSE)*$E2799</f>
        <v>-33.121097892353468</v>
      </c>
      <c r="AB2795" s="5">
        <f t="shared" ca="1" si="3981"/>
        <v>-1683.270355044911</v>
      </c>
      <c r="AC2795" s="5">
        <f ca="1">VLOOKUP(CONCATENATE($F2795," ",$G2795),AllocFactorMatrix,(AC$4+1),FALSE)*$E2799</f>
        <v>-21.745700826964036</v>
      </c>
      <c r="AD2795" s="5">
        <f ca="1">VLOOKUP(CONCATENATE($F2795," ",$G2795),AllocFactorMatrix,(AD$4+1),FALSE)*$E2799</f>
        <v>0</v>
      </c>
      <c r="AE2795" s="5">
        <f ca="1">VLOOKUP(CONCATENATE($F2795," ",$G2795),AllocFactorMatrix,(AE$4+1),FALSE)*$E2799</f>
        <v>0</v>
      </c>
    </row>
    <row r="2796" spans="4:31" hidden="1" outlineLevel="1">
      <c r="E2796" s="44"/>
      <c r="F2796" s="167" t="str">
        <f>F2799</f>
        <v>LABOR_M</v>
      </c>
      <c r="G2796" s="48" t="str">
        <f>$G$12</f>
        <v>DISTSEC</v>
      </c>
      <c r="H2796" s="4">
        <f t="shared" ca="1" si="3930"/>
        <v>-26800.07750617497</v>
      </c>
      <c r="I2796" s="5">
        <f t="shared" ref="I2796:N2796" ca="1" si="3997">VLOOKUP(CONCATENATE($F2796," ",$G2796),AllocFactorMatrix,(I$4+1),FALSE)*$E2799</f>
        <v>-19883.544741777096</v>
      </c>
      <c r="J2796" s="47">
        <f t="shared" ca="1" si="3997"/>
        <v>-4.9290282565100512</v>
      </c>
      <c r="K2796" s="47">
        <f t="shared" ca="1" si="3997"/>
        <v>-6.3844499857945154</v>
      </c>
      <c r="L2796" s="5">
        <f t="shared" ca="1" si="3997"/>
        <v>-4007.8627356113275</v>
      </c>
      <c r="M2796" s="5">
        <f t="shared" ca="1" si="3997"/>
        <v>0</v>
      </c>
      <c r="N2796" s="5">
        <f t="shared" ca="1" si="3997"/>
        <v>0</v>
      </c>
      <c r="O2796" s="5">
        <f t="shared" ca="1" si="3980"/>
        <v>-4007.8627356113275</v>
      </c>
      <c r="P2796" s="5">
        <f ca="1">VLOOKUP(CONCATENATE($F2796," ",$G2796),AllocFactorMatrix,(P$4+1),FALSE)*$E2799</f>
        <v>-2000.7003315666527</v>
      </c>
      <c r="Q2796" s="5">
        <f ca="1">VLOOKUP(CONCATENATE($F2796," ",$G2796),AllocFactorMatrix,(Q$4+1),FALSE)*$E2799</f>
        <v>0</v>
      </c>
      <c r="R2796" s="5">
        <f ca="1">VLOOKUP(CONCATENATE($F2796," ",$G2796),AllocFactorMatrix,(R$4+1),FALSE)*$E2799</f>
        <v>0</v>
      </c>
      <c r="S2796" s="5">
        <f ca="1">VLOOKUP(CONCATENATE($F2796," ",$G2796),AllocFactorMatrix,(S$4+1),FALSE)*$E2799</f>
        <v>0</v>
      </c>
      <c r="T2796" s="5">
        <f t="shared" ca="1" si="3993"/>
        <v>-2000.7003315666527</v>
      </c>
      <c r="U2796" s="5">
        <f ca="1">VLOOKUP(CONCATENATE($F2796," ",$G2796),AllocFactorMatrix,(U$4+1),FALSE)*$E2799</f>
        <v>-74.925110623564208</v>
      </c>
      <c r="V2796" s="5">
        <f ca="1">VLOOKUP(CONCATENATE($F2796," ",$G2796),AllocFactorMatrix,(V$4+1),FALSE)*$E2799</f>
        <v>0</v>
      </c>
      <c r="W2796" s="5">
        <f ca="1">VLOOKUP(CONCATENATE($F2796," ",$G2796),AllocFactorMatrix,(W$4+1),FALSE)*$E2799</f>
        <v>0</v>
      </c>
      <c r="X2796" s="5">
        <f ca="1">VLOOKUP(CONCATENATE($F2796," ",$G2796),AllocFactorMatrix,(X$4+1),FALSE)*$E2799</f>
        <v>0</v>
      </c>
      <c r="Y2796" s="5">
        <f t="shared" ca="1" si="3994"/>
        <v>-74.925110623564208</v>
      </c>
      <c r="Z2796" s="5">
        <f ca="1">VLOOKUP(CONCATENATE($F2796," ",$G2796),AllocFactorMatrix,(Z$4+1),FALSE)*$E2799</f>
        <v>-566.23667518388493</v>
      </c>
      <c r="AA2796" s="5">
        <f ca="1">VLOOKUP(CONCATENATE($F2796," ",$G2796),AllocFactorMatrix,(AA$4+1),FALSE)*$E2799</f>
        <v>0</v>
      </c>
      <c r="AB2796" s="5">
        <f t="shared" ca="1" si="3981"/>
        <v>-566.23667518388493</v>
      </c>
      <c r="AC2796" s="5">
        <f ca="1">VLOOKUP(CONCATENATE($F2796," ",$G2796),AllocFactorMatrix,(AC$4+1),FALSE)*$E2799</f>
        <v>-6.6949399547085333</v>
      </c>
      <c r="AD2796" s="5">
        <f ca="1">VLOOKUP(CONCATENATE($F2796," ",$G2796),AllocFactorMatrix,(AD$4+1),FALSE)*$E2799</f>
        <v>-206.06831124362301</v>
      </c>
      <c r="AE2796" s="5">
        <f ca="1">VLOOKUP(CONCATENATE($F2796," ",$G2796),AllocFactorMatrix,(AE$4+1),FALSE)*$E2799</f>
        <v>-42.731181971791862</v>
      </c>
    </row>
    <row r="2797" spans="4:31" hidden="1" outlineLevel="1">
      <c r="E2797" s="44"/>
      <c r="F2797" s="167" t="str">
        <f>F2799</f>
        <v>LABOR_M</v>
      </c>
      <c r="G2797" s="48" t="str">
        <f>$G$13</f>
        <v>ENERGY</v>
      </c>
      <c r="H2797" s="4">
        <f t="shared" ca="1" si="3930"/>
        <v>-77105.230905277669</v>
      </c>
      <c r="I2797" s="5">
        <f t="shared" ref="I2797:N2797" ca="1" si="3998">VLOOKUP(CONCATENATE($F2797," ",$G2797),AllocFactorMatrix,(I$4+1),FALSE)*$E2799</f>
        <v>-30165.386224278438</v>
      </c>
      <c r="J2797" s="47">
        <f t="shared" ca="1" si="3998"/>
        <v>-4.8272870961090062</v>
      </c>
      <c r="K2797" s="47">
        <f t="shared" ca="1" si="3998"/>
        <v>-13.919002353648478</v>
      </c>
      <c r="L2797" s="5">
        <f t="shared" ca="1" si="3998"/>
        <v>-8698.3032742727974</v>
      </c>
      <c r="M2797" s="5">
        <f t="shared" ca="1" si="3998"/>
        <v>-121.31544742375068</v>
      </c>
      <c r="N2797" s="5">
        <f t="shared" ca="1" si="3998"/>
        <v>-16.959796733622127</v>
      </c>
      <c r="O2797" s="5">
        <f t="shared" ca="1" si="3980"/>
        <v>-8836.5785184301694</v>
      </c>
      <c r="P2797" s="5">
        <f ca="1">VLOOKUP(CONCATENATE($F2797," ",$G2797),AllocFactorMatrix,(P$4+1),FALSE)*$E2799</f>
        <v>-5639.1760056047488</v>
      </c>
      <c r="Q2797" s="5">
        <f ca="1">VLOOKUP(CONCATENATE($F2797," ",$G2797),AllocFactorMatrix,(Q$4+1),FALSE)*$E2799</f>
        <v>-1007.147766899952</v>
      </c>
      <c r="R2797" s="5">
        <f ca="1">VLOOKUP(CONCATENATE($F2797," ",$G2797),AllocFactorMatrix,(R$4+1),FALSE)*$E2799</f>
        <v>-205.09216864401907</v>
      </c>
      <c r="S2797" s="5">
        <f ca="1">VLOOKUP(CONCATENATE($F2797," ",$G2797),AllocFactorMatrix,(S$4+1),FALSE)*$E2799</f>
        <v>-7.7464006190506662</v>
      </c>
      <c r="T2797" s="5">
        <f t="shared" ca="1" si="3993"/>
        <v>-6859.1623417677702</v>
      </c>
      <c r="U2797" s="5">
        <f ca="1">VLOOKUP(CONCATENATE($F2797," ",$G2797),AllocFactorMatrix,(U$4+1),FALSE)*$E2799</f>
        <v>-295.75335242145849</v>
      </c>
      <c r="V2797" s="5">
        <f ca="1">VLOOKUP(CONCATENATE($F2797," ",$G2797),AllocFactorMatrix,(V$4+1),FALSE)*$E2799</f>
        <v>-4675.9167347693028</v>
      </c>
      <c r="W2797" s="5">
        <f ca="1">VLOOKUP(CONCATENATE($F2797," ",$G2797),AllocFactorMatrix,(W$4+1),FALSE)*$E2799</f>
        <v>-20110.356845841216</v>
      </c>
      <c r="X2797" s="5">
        <f ca="1">VLOOKUP(CONCATENATE($F2797," ",$G2797),AllocFactorMatrix,(X$4+1),FALSE)*$E2799</f>
        <v>-3782.9681701720651</v>
      </c>
      <c r="Y2797" s="5">
        <f t="shared" ca="1" si="3994"/>
        <v>-28864.995103204044</v>
      </c>
      <c r="Z2797" s="5">
        <f ca="1">VLOOKUP(CONCATENATE($F2797," ",$G2797),AllocFactorMatrix,(Z$4+1),FALSE)*$E2799</f>
        <v>-1551.2790890552787</v>
      </c>
      <c r="AA2797" s="5">
        <f ca="1">VLOOKUP(CONCATENATE($F2797," ",$G2797),AllocFactorMatrix,(AA$4+1),FALSE)*$E2799</f>
        <v>-31.126105477665622</v>
      </c>
      <c r="AB2797" s="5">
        <f t="shared" ca="1" si="3981"/>
        <v>-1582.4051945329443</v>
      </c>
      <c r="AC2797" s="5">
        <f ca="1">VLOOKUP(CONCATENATE($F2797," ",$G2797),AllocFactorMatrix,(AC$4+1),FALSE)*$E2799</f>
        <v>-27.764619559871992</v>
      </c>
      <c r="AD2797" s="5">
        <f ca="1">VLOOKUP(CONCATENATE($F2797," ",$G2797),AllocFactorMatrix,(AD$4+1),FALSE)*$E2799</f>
        <v>-621.91796929107511</v>
      </c>
      <c r="AE2797" s="5">
        <f ca="1">VLOOKUP(CONCATENATE($F2797," ",$G2797),AllocFactorMatrix,(AE$4+1),FALSE)*$E2799</f>
        <v>-128.27464476354822</v>
      </c>
    </row>
    <row r="2798" spans="4:31" hidden="1" outlineLevel="1">
      <c r="E2798" s="44"/>
      <c r="F2798" s="167" t="str">
        <f>F2799</f>
        <v>LABOR_M</v>
      </c>
      <c r="G2798" s="48" t="str">
        <f>$G$14</f>
        <v>CUSTOMER</v>
      </c>
      <c r="H2798" s="4">
        <f t="shared" ca="1" si="3930"/>
        <v>-51028.171375285187</v>
      </c>
      <c r="I2798" s="5">
        <f t="shared" ref="I2798:N2798" ca="1" si="3999">VLOOKUP(CONCATENATE($F2798," ",$G2798),AllocFactorMatrix,(I$4+1),FALSE)*$E2799</f>
        <v>-39392.447517271496</v>
      </c>
      <c r="J2798" s="47">
        <f t="shared" ca="1" si="3999"/>
        <v>-7.950043684588544</v>
      </c>
      <c r="K2798" s="47">
        <f t="shared" ca="1" si="3999"/>
        <v>-2.3318284317925091</v>
      </c>
      <c r="L2798" s="5">
        <f t="shared" ca="1" si="3999"/>
        <v>-7976.3833284916309</v>
      </c>
      <c r="M2798" s="5">
        <f t="shared" ca="1" si="3999"/>
        <v>-203.92500180967795</v>
      </c>
      <c r="N2798" s="5">
        <f t="shared" ca="1" si="3999"/>
        <v>-32.879061884390509</v>
      </c>
      <c r="O2798" s="5">
        <f t="shared" ca="1" si="3980"/>
        <v>-8213.1873921857004</v>
      </c>
      <c r="P2798" s="5">
        <f ca="1">VLOOKUP(CONCATENATE($F2798," ",$G2798),AllocFactorMatrix,(P$4+1),FALSE)*$E2799</f>
        <v>-326.69886705688356</v>
      </c>
      <c r="Q2798" s="5">
        <f ca="1">VLOOKUP(CONCATENATE($F2798," ",$G2798),AllocFactorMatrix,(Q$4+1),FALSE)*$E2799</f>
        <v>-79.021485972508515</v>
      </c>
      <c r="R2798" s="5">
        <f ca="1">VLOOKUP(CONCATENATE($F2798," ",$G2798),AllocFactorMatrix,(R$4+1),FALSE)*$E2799</f>
        <v>-80.440869039511398</v>
      </c>
      <c r="S2798" s="5">
        <f ca="1">VLOOKUP(CONCATENATE($F2798," ",$G2798),AllocFactorMatrix,(S$4+1),FALSE)*$E2799</f>
        <v>-9.9363285463714011</v>
      </c>
      <c r="T2798" s="5">
        <f t="shared" ca="1" si="3993"/>
        <v>-496.09755061527488</v>
      </c>
      <c r="U2798" s="5">
        <f ca="1">VLOOKUP(CONCATENATE($F2798," ",$G2798),AllocFactorMatrix,(U$4+1),FALSE)*$E2799</f>
        <v>-2.4866225968577562</v>
      </c>
      <c r="V2798" s="5">
        <f ca="1">VLOOKUP(CONCATENATE($F2798," ",$G2798),AllocFactorMatrix,(V$4+1),FALSE)*$E2799</f>
        <v>-57.449021547531281</v>
      </c>
      <c r="W2798" s="5">
        <f ca="1">VLOOKUP(CONCATENATE($F2798," ",$G2798),AllocFactorMatrix,(W$4+1),FALSE)*$E2799</f>
        <v>-135.12557875753748</v>
      </c>
      <c r="X2798" s="5">
        <f ca="1">VLOOKUP(CONCATENATE($F2798," ",$G2798),AllocFactorMatrix,(X$4+1),FALSE)*$E2799</f>
        <v>-39.78955228330431</v>
      </c>
      <c r="Y2798" s="5">
        <f t="shared" ca="1" si="3994"/>
        <v>-234.85077518523084</v>
      </c>
      <c r="Z2798" s="5">
        <f ca="1">VLOOKUP(CONCATENATE($F2798," ",$G2798),AllocFactorMatrix,(Z$4+1),FALSE)*$E2799</f>
        <v>-72.498110827188356</v>
      </c>
      <c r="AA2798" s="5">
        <f ca="1">VLOOKUP(CONCATENATE($F2798," ",$G2798),AllocFactorMatrix,(AA$4+1),FALSE)*$E2799</f>
        <v>-1.0829936134194595</v>
      </c>
      <c r="AB2798" s="5">
        <f t="shared" ca="1" si="3981"/>
        <v>-73.581104440607817</v>
      </c>
      <c r="AC2798" s="5">
        <f ca="1">VLOOKUP(CONCATENATE($F2798," ",$G2798),AllocFactorMatrix,(AC$4+1),FALSE)*$E2799</f>
        <v>-5.9019257212176246</v>
      </c>
      <c r="AD2798" s="5">
        <f ca="1">VLOOKUP(CONCATENATE($F2798," ",$G2798),AllocFactorMatrix,(AD$4+1),FALSE)*$E2799</f>
        <v>-2144.4378344214333</v>
      </c>
      <c r="AE2798" s="5">
        <f ca="1">VLOOKUP(CONCATENATE($F2798," ",$G2798),AllocFactorMatrix,(AE$4+1),FALSE)*$E2799</f>
        <v>-457.3854033278015</v>
      </c>
    </row>
    <row r="2799" spans="4:31" collapsed="1">
      <c r="D2799" s="48" t="s">
        <v>320</v>
      </c>
      <c r="E2799" s="36">
        <v>-453520</v>
      </c>
      <c r="F2799" s="88" t="s">
        <v>67</v>
      </c>
      <c r="G2799" s="48" t="str">
        <f>$G$15</f>
        <v>TOTAL</v>
      </c>
      <c r="H2799" s="4">
        <f t="shared" ca="1" si="3930"/>
        <v>-453520.00000000012</v>
      </c>
      <c r="I2799" s="5">
        <f t="shared" ref="I2799:N2799" ca="1" si="4000">VLOOKUP(CONCATENATE($F2799," ",$G2799),AllocFactorMatrix,(I$4+1),FALSE)*$E2799</f>
        <v>-252467.21490417045</v>
      </c>
      <c r="J2799" s="47">
        <f t="shared" ca="1" si="4000"/>
        <v>-51.284582676908435</v>
      </c>
      <c r="K2799" s="47">
        <f t="shared" ca="1" si="4000"/>
        <v>-82.226860219733595</v>
      </c>
      <c r="L2799" s="5">
        <f t="shared" ca="1" si="4000"/>
        <v>-58724.125783495569</v>
      </c>
      <c r="M2799" s="5">
        <f t="shared" ca="1" si="4000"/>
        <v>-855.25961584159245</v>
      </c>
      <c r="N2799" s="5">
        <f t="shared" ca="1" si="4000"/>
        <v>-104.0674245004314</v>
      </c>
      <c r="O2799" s="5">
        <f t="shared" ca="1" si="3980"/>
        <v>-59683.452823837593</v>
      </c>
      <c r="P2799" s="5">
        <f ca="1">VLOOKUP(CONCATENATE($F2799," ",$G2799),AllocFactorMatrix,(P$4+1),FALSE)*$E2799</f>
        <v>-30422.007781931541</v>
      </c>
      <c r="Q2799" s="5">
        <f ca="1">VLOOKUP(CONCATENATE($F2799," ",$G2799),AllocFactorMatrix,(Q$4+1),FALSE)*$E2799</f>
        <v>-5119.201781274468</v>
      </c>
      <c r="R2799" s="5">
        <f ca="1">VLOOKUP(CONCATENATE($F2799," ",$G2799),AllocFactorMatrix,(R$4+1),FALSE)*$E2799</f>
        <v>-890.25397915598569</v>
      </c>
      <c r="S2799" s="5">
        <f ca="1">VLOOKUP(CONCATENATE($F2799," ",$G2799),AllocFactorMatrix,(S$4+1),FALSE)*$E2799</f>
        <v>-39.619914354474481</v>
      </c>
      <c r="T2799" s="5">
        <f t="shared" ca="1" si="3993"/>
        <v>-36471.083456716464</v>
      </c>
      <c r="U2799" s="5">
        <f ca="1">VLOOKUP(CONCATENATE($F2799," ",$G2799),AllocFactorMatrix,(U$4+1),FALSE)*$E2799</f>
        <v>-1423.9823559759309</v>
      </c>
      <c r="V2799" s="5">
        <f ca="1">VLOOKUP(CONCATENATE($F2799," ",$G2799),AllocFactorMatrix,(V$4+1),FALSE)*$E2799</f>
        <v>-19022.773047711915</v>
      </c>
      <c r="W2799" s="5">
        <f ca="1">VLOOKUP(CONCATENATE($F2799," ",$G2799),AllocFactorMatrix,(W$4+1),FALSE)*$E2799</f>
        <v>-60906.165355312354</v>
      </c>
      <c r="X2799" s="5">
        <f ca="1">VLOOKUP(CONCATENATE($F2799," ",$G2799),AllocFactorMatrix,(X$4+1),FALSE)*$E2799</f>
        <v>-10864.970220483812</v>
      </c>
      <c r="Y2799" s="5">
        <f t="shared" ca="1" si="3994"/>
        <v>-92217.890979484015</v>
      </c>
      <c r="Z2799" s="5">
        <f ca="1">VLOOKUP(CONCATENATE($F2799," ",$G2799),AllocFactorMatrix,(Z$4+1),FALSE)*$E2799</f>
        <v>-8360.4832546943417</v>
      </c>
      <c r="AA2799" s="5">
        <f ca="1">VLOOKUP(CONCATENATE($F2799," ",$G2799),AllocFactorMatrix,(AA$4+1),FALSE)*$E2799</f>
        <v>-155.62923340918869</v>
      </c>
      <c r="AB2799" s="5">
        <f t="shared" ca="1" si="3981"/>
        <v>-8516.1124881035303</v>
      </c>
      <c r="AC2799" s="5">
        <f ca="1">VLOOKUP(CONCATENATE($F2799," ",$G2799),AllocFactorMatrix,(AC$4+1),FALSE)*$E2799</f>
        <v>-121.75404195305232</v>
      </c>
      <c r="AD2799" s="5">
        <f ca="1">VLOOKUP(CONCATENATE($F2799," ",$G2799),AllocFactorMatrix,(AD$4+1),FALSE)*$E2799</f>
        <v>-3228.1268116418096</v>
      </c>
      <c r="AE2799" s="5">
        <f ca="1">VLOOKUP(CONCATENATE($F2799," ",$G2799),AllocFactorMatrix,(AE$4+1),FALSE)*$E2799</f>
        <v>-680.85305119622819</v>
      </c>
    </row>
    <row r="2800" spans="4:31" hidden="1" outlineLevel="1">
      <c r="E2800" s="44"/>
      <c r="F2800" s="167" t="str">
        <f>F2807</f>
        <v>LABOR_M</v>
      </c>
      <c r="G2800" s="48" t="str">
        <f>$G$8</f>
        <v>PRODUCTION</v>
      </c>
      <c r="H2800" s="4">
        <f t="shared" ca="1" si="3930"/>
        <v>155387.53504778203</v>
      </c>
      <c r="I2800" s="5">
        <f t="shared" ref="I2800:N2800" ca="1" si="4001">VLOOKUP(CONCATENATE($F2800," ",$G2800),AllocFactorMatrix,(I$4+1),FALSE)*$E2807</f>
        <v>79911.291963607509</v>
      </c>
      <c r="J2800" s="47">
        <f t="shared" ca="1" si="4001"/>
        <v>17.877525881660752</v>
      </c>
      <c r="K2800" s="47">
        <f t="shared" ca="1" si="4001"/>
        <v>31.302273094943367</v>
      </c>
      <c r="L2800" s="5">
        <f t="shared" ca="1" si="4001"/>
        <v>18624.72292806191</v>
      </c>
      <c r="M2800" s="5">
        <f t="shared" ca="1" si="4001"/>
        <v>259.16278250421652</v>
      </c>
      <c r="N2800" s="5">
        <f t="shared" ca="1" si="4001"/>
        <v>36.094561510925075</v>
      </c>
      <c r="O2800" s="5">
        <f t="shared" ref="O2800:O2807" ca="1" si="4002">SUBTOTAL(9,L2800:N2800)</f>
        <v>18919.980272077053</v>
      </c>
      <c r="P2800" s="5">
        <f ca="1">VLOOKUP(CONCATENATE($F2800," ",$G2800),AllocFactorMatrix,(P$4+1),FALSE)*$E2807</f>
        <v>11077.849397152759</v>
      </c>
      <c r="Q2800" s="5">
        <f ca="1">VLOOKUP(CONCATENATE($F2800," ",$G2800),AllocFactorMatrix,(Q$4+1),FALSE)*$E2807</f>
        <v>1988.0195385301872</v>
      </c>
      <c r="R2800" s="5">
        <f ca="1">VLOOKUP(CONCATENATE($F2800," ",$G2800),AllocFactorMatrix,(R$4+1),FALSE)*$E2807</f>
        <v>403.1500750422112</v>
      </c>
      <c r="S2800" s="5">
        <f ca="1">VLOOKUP(CONCATENATE($F2800," ",$G2800),AllocFactorMatrix,(S$4+1),FALSE)*$E2807</f>
        <v>15.309441786406868</v>
      </c>
      <c r="T2800" s="5">
        <f ca="1">SUBTOTAL(9,P2800:S2800)</f>
        <v>13484.328452511563</v>
      </c>
      <c r="U2800" s="5">
        <f ca="1">VLOOKUP(CONCATENATE($F2800," ",$G2800),AllocFactorMatrix,(U$4+1),FALSE)*$E2807</f>
        <v>525.39847001925182</v>
      </c>
      <c r="V2800" s="5">
        <f ca="1">VLOOKUP(CONCATENATE($F2800," ",$G2800),AllocFactorMatrix,(V$4+1),FALSE)*$E2807</f>
        <v>7093.1827364013125</v>
      </c>
      <c r="W2800" s="5">
        <f ca="1">VLOOKUP(CONCATENATE($F2800," ",$G2800),AllocFactorMatrix,(W$4+1),FALSE)*$E2807</f>
        <v>27128.576551554579</v>
      </c>
      <c r="X2800" s="5">
        <f ca="1">VLOOKUP(CONCATENATE($F2800," ",$G2800),AllocFactorMatrix,(X$4+1),FALSE)*$E2807</f>
        <v>4914.5932514567203</v>
      </c>
      <c r="Y2800" s="5">
        <f ca="1">SUBTOTAL(9,U2800:X2800)</f>
        <v>39661.751009431864</v>
      </c>
      <c r="Z2800" s="5">
        <f ca="1">VLOOKUP(CONCATENATE($F2800," ",$G2800),AllocFactorMatrix,(Z$4+1),FALSE)*$E2807</f>
        <v>3044.9592506315234</v>
      </c>
      <c r="AA2800" s="5">
        <f ca="1">VLOOKUP(CONCATENATE($F2800," ",$G2800),AllocFactorMatrix,(AA$4+1),FALSE)*$E2807</f>
        <v>60.815646230547017</v>
      </c>
      <c r="AB2800" s="5">
        <f t="shared" ref="AB2800:AB2807" ca="1" si="4003">SUBTOTAL(9,Z2800:AA2800)</f>
        <v>3105.7748968620704</v>
      </c>
      <c r="AC2800" s="5">
        <f ca="1">VLOOKUP(CONCATENATE($F2800," ",$G2800),AllocFactorMatrix,(AC$4+1),FALSE)*$E2807</f>
        <v>40.167938661690783</v>
      </c>
      <c r="AD2800" s="5">
        <f ca="1">VLOOKUP(CONCATENATE($F2800," ",$G2800),AllocFactorMatrix,(AD$4+1),FALSE)*$E2807</f>
        <v>178.44885366105356</v>
      </c>
      <c r="AE2800" s="5">
        <f ca="1">VLOOKUP(CONCATENATE($F2800," ",$G2800),AllocFactorMatrix,(AE$4+1),FALSE)*$E2807</f>
        <v>36.611861992517255</v>
      </c>
    </row>
    <row r="2801" spans="4:31" hidden="1" outlineLevel="1">
      <c r="E2801" s="44"/>
      <c r="F2801" s="167" t="str">
        <f>F2807</f>
        <v>LABOR_M</v>
      </c>
      <c r="G2801" s="48" t="str">
        <f>$G$9</f>
        <v>BULKTRAN</v>
      </c>
      <c r="H2801" s="4">
        <f t="shared" ca="1" si="3930"/>
        <v>24086.297040233272</v>
      </c>
      <c r="I2801" s="5">
        <f t="shared" ref="I2801:N2801" ca="1" si="4004">VLOOKUP(CONCATENATE($F2801," ",$G2801),AllocFactorMatrix,(I$4+1),FALSE)*$E2807</f>
        <v>12386.882348782878</v>
      </c>
      <c r="J2801" s="47">
        <f t="shared" ca="1" si="4004"/>
        <v>2.7711579220155969</v>
      </c>
      <c r="K2801" s="47">
        <f t="shared" ca="1" si="4004"/>
        <v>4.852099929170393</v>
      </c>
      <c r="L2801" s="5">
        <f t="shared" ca="1" si="4004"/>
        <v>2886.9793744999852</v>
      </c>
      <c r="M2801" s="5">
        <f t="shared" ca="1" si="4004"/>
        <v>40.172281253128787</v>
      </c>
      <c r="N2801" s="5">
        <f t="shared" ca="1" si="4004"/>
        <v>5.5949425404153184</v>
      </c>
      <c r="O2801" s="5">
        <f t="shared" ca="1" si="4002"/>
        <v>2932.7465982935291</v>
      </c>
      <c r="P2801" s="5">
        <f ca="1">VLOOKUP(CONCATENATE($F2801," ",$G2801),AllocFactorMatrix,(P$4+1),FALSE)*$E2807</f>
        <v>1717.1542818073576</v>
      </c>
      <c r="Q2801" s="5">
        <f ca="1">VLOOKUP(CONCATENATE($F2801," ",$G2801),AllocFactorMatrix,(Q$4+1),FALSE)*$E2807</f>
        <v>308.15875360981261</v>
      </c>
      <c r="R2801" s="5">
        <f ca="1">VLOOKUP(CONCATENATE($F2801," ",$G2801),AllocFactorMatrix,(R$4+1),FALSE)*$E2807</f>
        <v>62.491450528982583</v>
      </c>
      <c r="S2801" s="5">
        <f ca="1">VLOOKUP(CONCATENATE($F2801," ",$G2801),AllocFactorMatrix,(S$4+1),FALSE)*$E2807</f>
        <v>2.3730845738312447</v>
      </c>
      <c r="T2801" s="5">
        <f t="shared" ref="T2801:T2807" ca="1" si="4005">SUBTOTAL(9,P2801:S2801)</f>
        <v>2090.1775705199843</v>
      </c>
      <c r="U2801" s="5">
        <f ca="1">VLOOKUP(CONCATENATE($F2801," ",$G2801),AllocFactorMatrix,(U$4+1),FALSE)*$E2807</f>
        <v>81.440918729268319</v>
      </c>
      <c r="V2801" s="5">
        <f ca="1">VLOOKUP(CONCATENATE($F2801," ",$G2801),AllocFactorMatrix,(V$4+1),FALSE)*$E2807</f>
        <v>1099.499430871851</v>
      </c>
      <c r="W2801" s="5">
        <f ca="1">VLOOKUP(CONCATENATE($F2801," ",$G2801),AllocFactorMatrix,(W$4+1),FALSE)*$E2807</f>
        <v>4205.1439512089573</v>
      </c>
      <c r="X2801" s="5">
        <f ca="1">VLOOKUP(CONCATENATE($F2801," ",$G2801),AllocFactorMatrix,(X$4+1),FALSE)*$E2807</f>
        <v>761.80082816882032</v>
      </c>
      <c r="Y2801" s="5">
        <f t="shared" ref="Y2801:Y2807" ca="1" si="4006">SUBTOTAL(9,U2801:X2801)</f>
        <v>6147.8851289788963</v>
      </c>
      <c r="Z2801" s="5">
        <f ca="1">VLOOKUP(CONCATENATE($F2801," ",$G2801),AllocFactorMatrix,(Z$4+1),FALSE)*$E2807</f>
        <v>471.99276932711558</v>
      </c>
      <c r="AA2801" s="5">
        <f ca="1">VLOOKUP(CONCATENATE($F2801," ",$G2801),AllocFactorMatrix,(AA$4+1),FALSE)*$E2807</f>
        <v>9.4269062145316767</v>
      </c>
      <c r="AB2801" s="5">
        <f t="shared" ca="1" si="4003"/>
        <v>481.41967554164728</v>
      </c>
      <c r="AC2801" s="5">
        <f ca="1">VLOOKUP(CONCATENATE($F2801," ",$G2801),AllocFactorMatrix,(AC$4+1),FALSE)*$E2807</f>
        <v>6.2263482189986679</v>
      </c>
      <c r="AD2801" s="5">
        <f ca="1">VLOOKUP(CONCATENATE($F2801," ",$G2801),AllocFactorMatrix,(AD$4+1),FALSE)*$E2807</f>
        <v>27.660983839196188</v>
      </c>
      <c r="AE2801" s="5">
        <f ca="1">VLOOKUP(CONCATENATE($F2801," ",$G2801),AllocFactorMatrix,(AE$4+1),FALSE)*$E2807</f>
        <v>5.6751282068836897</v>
      </c>
    </row>
    <row r="2802" spans="4:31" hidden="1" outlineLevel="1">
      <c r="E2802" s="44"/>
      <c r="F2802" s="167" t="str">
        <f>F2807</f>
        <v>LABOR_M</v>
      </c>
      <c r="G2802" s="48" t="str">
        <f>$G$10</f>
        <v>SUBTRAN</v>
      </c>
      <c r="H2802" s="4">
        <f t="shared" ca="1" si="3930"/>
        <v>6675.2572895665626</v>
      </c>
      <c r="I2802" s="5">
        <f t="shared" ref="I2802:N2802" ca="1" si="4007">VLOOKUP(CONCATENATE($F2802," ",$G2802),AllocFactorMatrix,(I$4+1),FALSE)*$E2807</f>
        <v>3410.1898517908521</v>
      </c>
      <c r="J2802" s="47">
        <f t="shared" ca="1" si="4007"/>
        <v>0.55529769719539923</v>
      </c>
      <c r="K2802" s="47">
        <f t="shared" ca="1" si="4007"/>
        <v>1.0335043596555065</v>
      </c>
      <c r="L2802" s="5">
        <f t="shared" ca="1" si="4007"/>
        <v>799.18264117068225</v>
      </c>
      <c r="M2802" s="5">
        <f t="shared" ca="1" si="4007"/>
        <v>11.169211815265069</v>
      </c>
      <c r="N2802" s="5">
        <f t="shared" ca="1" si="4007"/>
        <v>2.021575443594513</v>
      </c>
      <c r="O2802" s="5">
        <f t="shared" ca="1" si="4002"/>
        <v>812.37342842954183</v>
      </c>
      <c r="P2802" s="5">
        <f ca="1">VLOOKUP(CONCATENATE($F2802," ",$G2802),AllocFactorMatrix,(P$4+1),FALSE)*$E2807</f>
        <v>461.39490110875528</v>
      </c>
      <c r="Q2802" s="5">
        <f ca="1">VLOOKUP(CONCATENATE($F2802," ",$G2802),AllocFactorMatrix,(Q$4+1),FALSE)*$E2807</f>
        <v>83.032513866930742</v>
      </c>
      <c r="R2802" s="5">
        <f ca="1">VLOOKUP(CONCATENATE($F2802," ",$G2802),AllocFactorMatrix,(R$4+1),FALSE)*$E2807</f>
        <v>21.795394709305921</v>
      </c>
      <c r="S2802" s="5">
        <f ca="1">VLOOKUP(CONCATENATE($F2802," ",$G2802),AllocFactorMatrix,(S$4+1),FALSE)*$E2807</f>
        <v>0</v>
      </c>
      <c r="T2802" s="5">
        <f t="shared" ca="1" si="4005"/>
        <v>566.22280968499194</v>
      </c>
      <c r="U2802" s="5">
        <f ca="1">VLOOKUP(CONCATENATE($F2802," ",$G2802),AllocFactorMatrix,(U$4+1),FALSE)*$E2807</f>
        <v>20.827666124512337</v>
      </c>
      <c r="V2802" s="5">
        <f ca="1">VLOOKUP(CONCATENATE($F2802," ",$G2802),AllocFactorMatrix,(V$4+1),FALSE)*$E2807</f>
        <v>292.23235188947189</v>
      </c>
      <c r="W2802" s="5">
        <f ca="1">VLOOKUP(CONCATENATE($F2802," ",$G2802),AllocFactorMatrix,(W$4+1),FALSE)*$E2807</f>
        <v>1440.9309190802608</v>
      </c>
      <c r="X2802" s="5">
        <f ca="1">VLOOKUP(CONCATENATE($F2802," ",$G2802),AllocFactorMatrix,(X$4+1),FALSE)*$E2807</f>
        <v>0</v>
      </c>
      <c r="Y2802" s="5">
        <f t="shared" ca="1" si="4006"/>
        <v>1753.9909370942451</v>
      </c>
      <c r="Z2802" s="5">
        <f ca="1">VLOOKUP(CONCATENATE($F2802," ",$G2802),AllocFactorMatrix,(Z$4+1),FALSE)*$E2807</f>
        <v>126.66401525974422</v>
      </c>
      <c r="AA2802" s="5">
        <f ca="1">VLOOKUP(CONCATENATE($F2802," ",$G2802),AllocFactorMatrix,(AA$4+1),FALSE)*$E2807</f>
        <v>2.5432255908042807</v>
      </c>
      <c r="AB2802" s="5">
        <f t="shared" ca="1" si="4003"/>
        <v>129.20724085054849</v>
      </c>
      <c r="AC2802" s="5">
        <f ca="1">VLOOKUP(CONCATENATE($F2802," ",$G2802),AllocFactorMatrix,(AC$4+1),FALSE)*$E2807</f>
        <v>1.6842196595080063</v>
      </c>
      <c r="AD2802" s="5">
        <f ca="1">VLOOKUP(CONCATENATE($F2802," ",$G2802),AllocFactorMatrix,(AD$4+1),FALSE)*$E2807</f>
        <v>0</v>
      </c>
      <c r="AE2802" s="5">
        <f ca="1">VLOOKUP(CONCATENATE($F2802," ",$G2802),AllocFactorMatrix,(AE$4+1),FALSE)*$E2807</f>
        <v>0</v>
      </c>
    </row>
    <row r="2803" spans="4:31" hidden="1" outlineLevel="1">
      <c r="E2803" s="44"/>
      <c r="F2803" s="167" t="str">
        <f>F2807</f>
        <v>LABOR_M</v>
      </c>
      <c r="G2803" s="48" t="str">
        <f>$G$11</f>
        <v>DISTPRI</v>
      </c>
      <c r="H2803" s="4">
        <f t="shared" ca="1" si="3930"/>
        <v>54527.367924588718</v>
      </c>
      <c r="I2803" s="5">
        <f t="shared" ref="I2803:N2803" ca="1" si="4008">VLOOKUP(CONCATENATE($F2803," ",$G2803),AllocFactorMatrix,(I$4+1),FALSE)*$E2807</f>
        <v>35699.044082070177</v>
      </c>
      <c r="J2803" s="47">
        <f t="shared" ca="1" si="4008"/>
        <v>5.8618348070147288</v>
      </c>
      <c r="K2803" s="47">
        <f t="shared" ca="1" si="4008"/>
        <v>10.846073433774416</v>
      </c>
      <c r="L2803" s="5">
        <f t="shared" ca="1" si="4008"/>
        <v>8352.6287422227106</v>
      </c>
      <c r="M2803" s="5">
        <f t="shared" ca="1" si="4008"/>
        <v>116.7190807610617</v>
      </c>
      <c r="N2803" s="5">
        <f t="shared" ca="1" si="4008"/>
        <v>0</v>
      </c>
      <c r="O2803" s="5">
        <f t="shared" ca="1" si="4002"/>
        <v>8469.3478229837729</v>
      </c>
      <c r="P2803" s="5">
        <f ca="1">VLOOKUP(CONCATENATE($F2803," ",$G2803),AllocFactorMatrix,(P$4+1),FALSE)*$E2807</f>
        <v>4843.8624636288268</v>
      </c>
      <c r="Q2803" s="5">
        <f ca="1">VLOOKUP(CONCATENATE($F2803," ",$G2803),AllocFactorMatrix,(Q$4+1),FALSE)*$E2807</f>
        <v>871.62577036272569</v>
      </c>
      <c r="R2803" s="5">
        <f ca="1">VLOOKUP(CONCATENATE($F2803," ",$G2803),AllocFactorMatrix,(R$4+1),FALSE)*$E2807</f>
        <v>0</v>
      </c>
      <c r="S2803" s="5">
        <f ca="1">VLOOKUP(CONCATENATE($F2803," ",$G2803),AllocFactorMatrix,(S$4+1),FALSE)*$E2807</f>
        <v>0</v>
      </c>
      <c r="T2803" s="5">
        <f t="shared" ca="1" si="4005"/>
        <v>5715.488233991553</v>
      </c>
      <c r="U2803" s="5">
        <f ca="1">VLOOKUP(CONCATENATE($F2803," ",$G2803),AllocFactorMatrix,(U$4+1),FALSE)*$E2807</f>
        <v>219.34699557807423</v>
      </c>
      <c r="V2803" s="5">
        <f ca="1">VLOOKUP(CONCATENATE($F2803," ",$G2803),AllocFactorMatrix,(V$4+1),FALSE)*$E2807</f>
        <v>3033.1001634305844</v>
      </c>
      <c r="W2803" s="5">
        <f ca="1">VLOOKUP(CONCATENATE($F2803," ",$G2803),AllocFactorMatrix,(W$4+1),FALSE)*$E2807</f>
        <v>0</v>
      </c>
      <c r="X2803" s="5">
        <f ca="1">VLOOKUP(CONCATENATE($F2803," ",$G2803),AllocFactorMatrix,(X$4+1),FALSE)*$E2807</f>
        <v>0</v>
      </c>
      <c r="Y2803" s="5">
        <f t="shared" ca="1" si="4006"/>
        <v>3252.4471590086587</v>
      </c>
      <c r="Z2803" s="5">
        <f ca="1">VLOOKUP(CONCATENATE($F2803," ",$G2803),AllocFactorMatrix,(Z$4+1),FALSE)*$E2807</f>
        <v>1330.1071895262526</v>
      </c>
      <c r="AA2803" s="5">
        <f ca="1">VLOOKUP(CONCATENATE($F2803," ",$G2803),AllocFactorMatrix,(AA$4+1),FALSE)*$E2807</f>
        <v>26.697348885664638</v>
      </c>
      <c r="AB2803" s="5">
        <f t="shared" ca="1" si="4003"/>
        <v>1356.8045384119173</v>
      </c>
      <c r="AC2803" s="5">
        <f ca="1">VLOOKUP(CONCATENATE($F2803," ",$G2803),AllocFactorMatrix,(AC$4+1),FALSE)*$E2807</f>
        <v>17.528179881826162</v>
      </c>
      <c r="AD2803" s="5">
        <f ca="1">VLOOKUP(CONCATENATE($F2803," ",$G2803),AllocFactorMatrix,(AD$4+1),FALSE)*$E2807</f>
        <v>0</v>
      </c>
      <c r="AE2803" s="5">
        <f ca="1">VLOOKUP(CONCATENATE($F2803," ",$G2803),AllocFactorMatrix,(AE$4+1),FALSE)*$E2807</f>
        <v>0</v>
      </c>
    </row>
    <row r="2804" spans="4:31" hidden="1" outlineLevel="1">
      <c r="E2804" s="44"/>
      <c r="F2804" s="167" t="str">
        <f>F2807</f>
        <v>LABOR_M</v>
      </c>
      <c r="G2804" s="48" t="str">
        <f>$G$12</f>
        <v>DISTSEC</v>
      </c>
      <c r="H2804" s="4">
        <f t="shared" ca="1" si="3930"/>
        <v>21602.273622408771</v>
      </c>
      <c r="I2804" s="5">
        <f t="shared" ref="I2804:N2804" ca="1" si="4009">VLOOKUP(CONCATENATE($F2804," ",$G2804),AllocFactorMatrix,(I$4+1),FALSE)*$E2807</f>
        <v>16027.184025729353</v>
      </c>
      <c r="J2804" s="47">
        <f t="shared" ca="1" si="4009"/>
        <v>3.973056311690931</v>
      </c>
      <c r="K2804" s="47">
        <f t="shared" ca="1" si="4009"/>
        <v>5.1462028604185672</v>
      </c>
      <c r="L2804" s="5">
        <f t="shared" ca="1" si="4009"/>
        <v>3230.5483980702343</v>
      </c>
      <c r="M2804" s="5">
        <f t="shared" ca="1" si="4009"/>
        <v>0</v>
      </c>
      <c r="N2804" s="5">
        <f t="shared" ca="1" si="4009"/>
        <v>0</v>
      </c>
      <c r="O2804" s="5">
        <f t="shared" ca="1" si="4002"/>
        <v>3230.5483980702343</v>
      </c>
      <c r="P2804" s="5">
        <f ca="1">VLOOKUP(CONCATENATE($F2804," ",$G2804),AllocFactorMatrix,(P$4+1),FALSE)*$E2807</f>
        <v>1612.6698136969419</v>
      </c>
      <c r="Q2804" s="5">
        <f ca="1">VLOOKUP(CONCATENATE($F2804," ",$G2804),AllocFactorMatrix,(Q$4+1),FALSE)*$E2807</f>
        <v>0</v>
      </c>
      <c r="R2804" s="5">
        <f ca="1">VLOOKUP(CONCATENATE($F2804," ",$G2804),AllocFactorMatrix,(R$4+1),FALSE)*$E2807</f>
        <v>0</v>
      </c>
      <c r="S2804" s="5">
        <f ca="1">VLOOKUP(CONCATENATE($F2804," ",$G2804),AllocFactorMatrix,(S$4+1),FALSE)*$E2807</f>
        <v>0</v>
      </c>
      <c r="T2804" s="5">
        <f t="shared" ca="1" si="4005"/>
        <v>1612.6698136969419</v>
      </c>
      <c r="U2804" s="5">
        <f ca="1">VLOOKUP(CONCATENATE($F2804," ",$G2804),AllocFactorMatrix,(U$4+1),FALSE)*$E2807</f>
        <v>60.393584328498754</v>
      </c>
      <c r="V2804" s="5">
        <f ca="1">VLOOKUP(CONCATENATE($F2804," ",$G2804),AllocFactorMatrix,(V$4+1),FALSE)*$E2807</f>
        <v>0</v>
      </c>
      <c r="W2804" s="5">
        <f ca="1">VLOOKUP(CONCATENATE($F2804," ",$G2804),AllocFactorMatrix,(W$4+1),FALSE)*$E2807</f>
        <v>0</v>
      </c>
      <c r="X2804" s="5">
        <f ca="1">VLOOKUP(CONCATENATE($F2804," ",$G2804),AllocFactorMatrix,(X$4+1),FALSE)*$E2807</f>
        <v>0</v>
      </c>
      <c r="Y2804" s="5">
        <f t="shared" ca="1" si="4006"/>
        <v>60.393584328498754</v>
      </c>
      <c r="Z2804" s="5">
        <f ca="1">VLOOKUP(CONCATENATE($F2804," ",$G2804),AllocFactorMatrix,(Z$4+1),FALSE)*$E2807</f>
        <v>456.41657527098289</v>
      </c>
      <c r="AA2804" s="5">
        <f ca="1">VLOOKUP(CONCATENATE($F2804," ",$G2804),AllocFactorMatrix,(AA$4+1),FALSE)*$E2807</f>
        <v>0</v>
      </c>
      <c r="AB2804" s="5">
        <f t="shared" ca="1" si="4003"/>
        <v>456.41657527098289</v>
      </c>
      <c r="AC2804" s="5">
        <f ca="1">VLOOKUP(CONCATENATE($F2804," ",$G2804),AllocFactorMatrix,(AC$4+1),FALSE)*$E2807</f>
        <v>5.3964741241471295</v>
      </c>
      <c r="AD2804" s="5">
        <f ca="1">VLOOKUP(CONCATENATE($F2804," ",$G2804),AllocFactorMatrix,(AD$4+1),FALSE)*$E2807</f>
        <v>166.1019093458504</v>
      </c>
      <c r="AE2804" s="5">
        <f ca="1">VLOOKUP(CONCATENATE($F2804," ",$G2804),AllocFactorMatrix,(AE$4+1),FALSE)*$E2807</f>
        <v>34.443582670643423</v>
      </c>
    </row>
    <row r="2805" spans="4:31" hidden="1" outlineLevel="1">
      <c r="E2805" s="44"/>
      <c r="F2805" s="167" t="str">
        <f>F2807</f>
        <v>LABOR_M</v>
      </c>
      <c r="G2805" s="48" t="str">
        <f>$G$13</f>
        <v>ENERGY</v>
      </c>
      <c r="H2805" s="4">
        <f t="shared" ca="1" si="3930"/>
        <v>62150.876069333681</v>
      </c>
      <c r="I2805" s="5">
        <f t="shared" ref="I2805:N2805" ca="1" si="4010">VLOOKUP(CONCATENATE($F2805," ",$G2805),AllocFactorMatrix,(I$4+1),FALSE)*$E2807</f>
        <v>24314.889648821332</v>
      </c>
      <c r="J2805" s="47">
        <f t="shared" ca="1" si="4010"/>
        <v>3.8910475792483341</v>
      </c>
      <c r="K2805" s="47">
        <f t="shared" ca="1" si="4010"/>
        <v>11.219448799175542</v>
      </c>
      <c r="L2805" s="5">
        <f t="shared" ca="1" si="4010"/>
        <v>7011.2904463892182</v>
      </c>
      <c r="M2805" s="5">
        <f t="shared" ca="1" si="4010"/>
        <v>97.786638462854398</v>
      </c>
      <c r="N2805" s="5">
        <f t="shared" ca="1" si="4010"/>
        <v>13.670489181821395</v>
      </c>
      <c r="O2805" s="5">
        <f t="shared" ca="1" si="4002"/>
        <v>7122.7475740338941</v>
      </c>
      <c r="P2805" s="5">
        <f ca="1">VLOOKUP(CONCATENATE($F2805," ",$G2805),AllocFactorMatrix,(P$4+1),FALSE)*$E2807</f>
        <v>4545.4727901412889</v>
      </c>
      <c r="Q2805" s="5">
        <f ca="1">VLOOKUP(CONCATENATE($F2805," ",$G2805),AllocFactorMatrix,(Q$4+1),FALSE)*$E2807</f>
        <v>811.81413127472513</v>
      </c>
      <c r="R2805" s="5">
        <f ca="1">VLOOKUP(CONCATENATE($F2805," ",$G2805),AllocFactorMatrix,(R$4+1),FALSE)*$E2807</f>
        <v>165.3150870119868</v>
      </c>
      <c r="S2805" s="5">
        <f ca="1">VLOOKUP(CONCATENATE($F2805," ",$G2805),AllocFactorMatrix,(S$4+1),FALSE)*$E2807</f>
        <v>6.2440067840465261</v>
      </c>
      <c r="T2805" s="5">
        <f t="shared" ca="1" si="4005"/>
        <v>5528.846015212047</v>
      </c>
      <c r="U2805" s="5">
        <f ca="1">VLOOKUP(CONCATENATE($F2805," ",$G2805),AllocFactorMatrix,(U$4+1),FALSE)*$E2807</f>
        <v>238.3927748821238</v>
      </c>
      <c r="V2805" s="5">
        <f ca="1">VLOOKUP(CONCATENATE($F2805," ",$G2805),AllocFactorMatrix,(V$4+1),FALSE)*$E2807</f>
        <v>3769.0350976340651</v>
      </c>
      <c r="W2805" s="5">
        <f ca="1">VLOOKUP(CONCATENATE($F2805," ",$G2805),AllocFactorMatrix,(W$4+1),FALSE)*$E2807</f>
        <v>16210.006524348562</v>
      </c>
      <c r="X2805" s="5">
        <f ca="1">VLOOKUP(CONCATENATE($F2805," ",$G2805),AllocFactorMatrix,(X$4+1),FALSE)*$E2807</f>
        <v>3049.2715365502518</v>
      </c>
      <c r="Y2805" s="5">
        <f t="shared" ca="1" si="4006"/>
        <v>23266.705933415004</v>
      </c>
      <c r="Z2805" s="5">
        <f ca="1">VLOOKUP(CONCATENATE($F2805," ",$G2805),AllocFactorMatrix,(Z$4+1),FALSE)*$E2807</f>
        <v>1250.4126280519861</v>
      </c>
      <c r="AA2805" s="5">
        <f ca="1">VLOOKUP(CONCATENATE($F2805," ",$G2805),AllocFactorMatrix,(AA$4+1),FALSE)*$E2807</f>
        <v>25.089279953521174</v>
      </c>
      <c r="AB2805" s="5">
        <f t="shared" ca="1" si="4003"/>
        <v>1275.5019080055072</v>
      </c>
      <c r="AC2805" s="5">
        <f ca="1">VLOOKUP(CONCATENATE($F2805," ",$G2805),AllocFactorMatrix,(AC$4+1),FALSE)*$E2807</f>
        <v>22.379745305447091</v>
      </c>
      <c r="AD2805" s="5">
        <f ca="1">VLOOKUP(CONCATENATE($F2805," ",$G2805),AllocFactorMatrix,(AD$4+1),FALSE)*$E2807</f>
        <v>501.29863020818203</v>
      </c>
      <c r="AE2805" s="5">
        <f ca="1">VLOOKUP(CONCATENATE($F2805," ",$G2805),AllocFactorMatrix,(AE$4+1),FALSE)*$E2807</f>
        <v>103.39611795380016</v>
      </c>
    </row>
    <row r="2806" spans="4:31" hidden="1" outlineLevel="1">
      <c r="E2806" s="44"/>
      <c r="F2806" s="167" t="str">
        <f>F2807</f>
        <v>LABOR_M</v>
      </c>
      <c r="G2806" s="48" t="str">
        <f>$G$14</f>
        <v>CUSTOMER</v>
      </c>
      <c r="H2806" s="4">
        <f t="shared" ca="1" si="3930"/>
        <v>41131.393006087084</v>
      </c>
      <c r="I2806" s="5">
        <f t="shared" ref="I2806:N2806" ca="1" si="4011">VLOOKUP(CONCATENATE($F2806," ",$G2806),AllocFactorMatrix,(I$4+1),FALSE)*$E2807</f>
        <v>31752.386899941099</v>
      </c>
      <c r="J2806" s="47">
        <f t="shared" ca="1" si="4011"/>
        <v>6.4081538176527451</v>
      </c>
      <c r="K2806" s="47">
        <f t="shared" ca="1" si="4011"/>
        <v>1.8795764979592995</v>
      </c>
      <c r="L2806" s="5">
        <f t="shared" ca="1" si="4011"/>
        <v>6429.3849575470294</v>
      </c>
      <c r="M2806" s="5">
        <f t="shared" ca="1" si="4011"/>
        <v>164.37428908658424</v>
      </c>
      <c r="N2806" s="5">
        <f t="shared" ca="1" si="4011"/>
        <v>26.502255118891515</v>
      </c>
      <c r="O2806" s="5">
        <f t="shared" ca="1" si="4002"/>
        <v>6620.261501752505</v>
      </c>
      <c r="P2806" s="5">
        <f ca="1">VLOOKUP(CONCATENATE($F2806," ",$G2806),AllocFactorMatrix,(P$4+1),FALSE)*$E2807</f>
        <v>263.33648910782637</v>
      </c>
      <c r="Q2806" s="5">
        <f ca="1">VLOOKUP(CONCATENATE($F2806," ",$G2806),AllocFactorMatrix,(Q$4+1),FALSE)*$E2807</f>
        <v>63.695478553528368</v>
      </c>
      <c r="R2806" s="5">
        <f ca="1">VLOOKUP(CONCATENATE($F2806," ",$G2806),AllocFactorMatrix,(R$4+1),FALSE)*$E2807</f>
        <v>64.83957604284889</v>
      </c>
      <c r="S2806" s="5">
        <f ca="1">VLOOKUP(CONCATENATE($F2806," ",$G2806),AllocFactorMatrix,(S$4+1),FALSE)*$E2807</f>
        <v>8.0092040036604235</v>
      </c>
      <c r="T2806" s="5">
        <f t="shared" ca="1" si="4005"/>
        <v>399.88074770786403</v>
      </c>
      <c r="U2806" s="5">
        <f ca="1">VLOOKUP(CONCATENATE($F2806," ",$G2806),AllocFactorMatrix,(U$4+1),FALSE)*$E2807</f>
        <v>2.0043487456560203</v>
      </c>
      <c r="V2806" s="5">
        <f ca="1">VLOOKUP(CONCATENATE($F2806," ",$G2806),AllocFactorMatrix,(V$4+1),FALSE)*$E2807</f>
        <v>46.306936333429803</v>
      </c>
      <c r="W2806" s="5">
        <f ca="1">VLOOKUP(CONCATENATE($F2806," ",$G2806),AllocFactorMatrix,(W$4+1),FALSE)*$E2807</f>
        <v>108.91833148744082</v>
      </c>
      <c r="X2806" s="5">
        <f ca="1">VLOOKUP(CONCATENATE($F2806," ",$G2806),AllocFactorMatrix,(X$4+1),FALSE)*$E2807</f>
        <v>32.072474250831291</v>
      </c>
      <c r="Y2806" s="5">
        <f t="shared" ca="1" si="4006"/>
        <v>189.30209081735796</v>
      </c>
      <c r="Z2806" s="5">
        <f ca="1">VLOOKUP(CONCATENATE($F2806," ",$G2806),AllocFactorMatrix,(Z$4+1),FALSE)*$E2807</f>
        <v>58.437294699457148</v>
      </c>
      <c r="AA2806" s="5">
        <f ca="1">VLOOKUP(CONCATENATE($F2806," ",$G2806),AllocFactorMatrix,(AA$4+1),FALSE)*$E2807</f>
        <v>0.87294987721650874</v>
      </c>
      <c r="AB2806" s="5">
        <f t="shared" ca="1" si="4003"/>
        <v>59.310244576673654</v>
      </c>
      <c r="AC2806" s="5">
        <f ca="1">VLOOKUP(CONCATENATE($F2806," ",$G2806),AllocFactorMatrix,(AC$4+1),FALSE)*$E2807</f>
        <v>4.7572628959561563</v>
      </c>
      <c r="AD2806" s="5">
        <f ca="1">VLOOKUP(CONCATENATE($F2806," ",$G2806),AllocFactorMatrix,(AD$4+1),FALSE)*$E2807</f>
        <v>1728.5298094658087</v>
      </c>
      <c r="AE2806" s="5">
        <f ca="1">VLOOKUP(CONCATENATE($F2806," ",$G2806),AllocFactorMatrix,(AE$4+1),FALSE)*$E2807</f>
        <v>368.67671861420541</v>
      </c>
    </row>
    <row r="2807" spans="4:31" collapsed="1">
      <c r="D2807" s="48" t="s">
        <v>321</v>
      </c>
      <c r="E2807" s="36">
        <v>365561</v>
      </c>
      <c r="F2807" s="88" t="s">
        <v>67</v>
      </c>
      <c r="G2807" s="48" t="str">
        <f>$G$15</f>
        <v>TOTAL</v>
      </c>
      <c r="H2807" s="4">
        <f t="shared" ca="1" si="3930"/>
        <v>365561.00000000023</v>
      </c>
      <c r="I2807" s="5">
        <f t="shared" ref="I2807:N2807" ca="1" si="4012">VLOOKUP(CONCATENATE($F2807," ",$G2807),AllocFactorMatrix,(I$4+1),FALSE)*$E2807</f>
        <v>203501.8688207432</v>
      </c>
      <c r="J2807" s="47">
        <f t="shared" ca="1" si="4012"/>
        <v>41.338074016478487</v>
      </c>
      <c r="K2807" s="47">
        <f t="shared" ca="1" si="4012"/>
        <v>66.279178975097096</v>
      </c>
      <c r="L2807" s="5">
        <f t="shared" ca="1" si="4012"/>
        <v>47334.737487961771</v>
      </c>
      <c r="M2807" s="5">
        <f t="shared" ca="1" si="4012"/>
        <v>689.3842838831107</v>
      </c>
      <c r="N2807" s="5">
        <f t="shared" ca="1" si="4012"/>
        <v>83.883823795647828</v>
      </c>
      <c r="O2807" s="5">
        <f t="shared" ca="1" si="4002"/>
        <v>48108.005595640527</v>
      </c>
      <c r="P2807" s="5">
        <f ca="1">VLOOKUP(CONCATENATE($F2807," ",$G2807),AllocFactorMatrix,(P$4+1),FALSE)*$E2807</f>
        <v>24521.740136643755</v>
      </c>
      <c r="Q2807" s="5">
        <f ca="1">VLOOKUP(CONCATENATE($F2807," ",$G2807),AllocFactorMatrix,(Q$4+1),FALSE)*$E2807</f>
        <v>4126.3461861979094</v>
      </c>
      <c r="R2807" s="5">
        <f ca="1">VLOOKUP(CONCATENATE($F2807," ",$G2807),AllocFactorMatrix,(R$4+1),FALSE)*$E2807</f>
        <v>717.59158333533537</v>
      </c>
      <c r="S2807" s="5">
        <f ca="1">VLOOKUP(CONCATENATE($F2807," ",$G2807),AllocFactorMatrix,(S$4+1),FALSE)*$E2807</f>
        <v>31.935737147945062</v>
      </c>
      <c r="T2807" s="5">
        <f t="shared" ca="1" si="4005"/>
        <v>29397.613643324945</v>
      </c>
      <c r="U2807" s="5">
        <f ca="1">VLOOKUP(CONCATENATE($F2807," ",$G2807),AllocFactorMatrix,(U$4+1),FALSE)*$E2807</f>
        <v>1147.8047584073852</v>
      </c>
      <c r="V2807" s="5">
        <f ca="1">VLOOKUP(CONCATENATE($F2807," ",$G2807),AllocFactorMatrix,(V$4+1),FALSE)*$E2807</f>
        <v>15333.356716560713</v>
      </c>
      <c r="W2807" s="5">
        <f ca="1">VLOOKUP(CONCATENATE($F2807," ",$G2807),AllocFactorMatrix,(W$4+1),FALSE)*$E2807</f>
        <v>49093.576277679793</v>
      </c>
      <c r="X2807" s="5">
        <f ca="1">VLOOKUP(CONCATENATE($F2807," ",$G2807),AllocFactorMatrix,(X$4+1),FALSE)*$E2807</f>
        <v>8757.7380904266247</v>
      </c>
      <c r="Y2807" s="5">
        <f t="shared" ca="1" si="4006"/>
        <v>74332.475843074528</v>
      </c>
      <c r="Z2807" s="5">
        <f ca="1">VLOOKUP(CONCATENATE($F2807," ",$G2807),AllocFactorMatrix,(Z$4+1),FALSE)*$E2807</f>
        <v>6738.9897227670617</v>
      </c>
      <c r="AA2807" s="5">
        <f ca="1">VLOOKUP(CONCATENATE($F2807," ",$G2807),AllocFactorMatrix,(AA$4+1),FALSE)*$E2807</f>
        <v>125.44535675228529</v>
      </c>
      <c r="AB2807" s="5">
        <f t="shared" ca="1" si="4003"/>
        <v>6864.4350795193468</v>
      </c>
      <c r="AC2807" s="5">
        <f ca="1">VLOOKUP(CONCATENATE($F2807," ",$G2807),AllocFactorMatrix,(AC$4+1),FALSE)*$E2807</f>
        <v>98.140168747573995</v>
      </c>
      <c r="AD2807" s="5">
        <f ca="1">VLOOKUP(CONCATENATE($F2807," ",$G2807),AllocFactorMatrix,(AD$4+1),FALSE)*$E2807</f>
        <v>2602.0401865200911</v>
      </c>
      <c r="AE2807" s="5">
        <f ca="1">VLOOKUP(CONCATENATE($F2807," ",$G2807),AllocFactorMatrix,(AE$4+1),FALSE)*$E2807</f>
        <v>548.80340943804993</v>
      </c>
    </row>
    <row r="2808" spans="4:31" hidden="1" outlineLevel="1">
      <c r="E2808" s="44"/>
      <c r="F2808" s="167" t="str">
        <f>F2815</f>
        <v>LABOR_M</v>
      </c>
      <c r="G2808" s="48" t="str">
        <f>$G$8</f>
        <v>PRODUCTION</v>
      </c>
      <c r="H2808" s="4">
        <f t="shared" ca="1" si="3930"/>
        <v>-963.62451671081374</v>
      </c>
      <c r="I2808" s="5">
        <f t="shared" ref="I2808:N2808" ca="1" si="4013">VLOOKUP(CONCATENATE($F2808," ",$G2808),AllocFactorMatrix,(I$4+1),FALSE)*$E2815</f>
        <v>-495.56407516528907</v>
      </c>
      <c r="J2808" s="47">
        <f t="shared" ca="1" si="4013"/>
        <v>-0.11086617876011096</v>
      </c>
      <c r="K2808" s="47">
        <f t="shared" ca="1" si="4013"/>
        <v>-0.19411877390158308</v>
      </c>
      <c r="L2808" s="5">
        <f t="shared" ca="1" si="4013"/>
        <v>-115.49986699324148</v>
      </c>
      <c r="M2808" s="5">
        <f t="shared" ca="1" si="4013"/>
        <v>-1.6071791792260632</v>
      </c>
      <c r="N2808" s="5">
        <f t="shared" ca="1" si="4013"/>
        <v>-0.22383780256993266</v>
      </c>
      <c r="O2808" s="5">
        <f t="shared" ca="1" si="3980"/>
        <v>-117.33088397503748</v>
      </c>
      <c r="P2808" s="5">
        <f ca="1">VLOOKUP(CONCATENATE($F2808," ",$G2808),AllocFactorMatrix,(P$4+1),FALSE)*$E2815</f>
        <v>-68.698478730896625</v>
      </c>
      <c r="Q2808" s="5">
        <f ca="1">VLOOKUP(CONCATENATE($F2808," ",$G2808),AllocFactorMatrix,(Q$4+1),FALSE)*$E2815</f>
        <v>-12.328558828343107</v>
      </c>
      <c r="R2808" s="5">
        <f ca="1">VLOOKUP(CONCATENATE($F2808," ",$G2808),AllocFactorMatrix,(R$4+1),FALSE)*$E2815</f>
        <v>-2.5001059197252791</v>
      </c>
      <c r="S2808" s="5">
        <f ca="1">VLOOKUP(CONCATENATE($F2808," ",$G2808),AllocFactorMatrix,(S$4+1),FALSE)*$E2815</f>
        <v>-9.4940391698743493E-2</v>
      </c>
      <c r="T2808" s="5">
        <f ca="1">SUBTOTAL(9,P2808:S2808)</f>
        <v>-83.622083870663758</v>
      </c>
      <c r="U2808" s="5">
        <f ca="1">VLOOKUP(CONCATENATE($F2808," ",$G2808),AllocFactorMatrix,(U$4+1),FALSE)*$E2815</f>
        <v>-3.2582204653495421</v>
      </c>
      <c r="V2808" s="5">
        <f ca="1">VLOOKUP(CONCATENATE($F2808," ",$G2808),AllocFactorMatrix,(V$4+1),FALSE)*$E2815</f>
        <v>-43.98785774035462</v>
      </c>
      <c r="W2808" s="5">
        <f ca="1">VLOOKUP(CONCATENATE($F2808," ",$G2808),AllocFactorMatrix,(W$4+1),FALSE)*$E2815</f>
        <v>-168.23589781835108</v>
      </c>
      <c r="X2808" s="5">
        <f ca="1">VLOOKUP(CONCATENATE($F2808," ",$G2808),AllocFactorMatrix,(X$4+1),FALSE)*$E2815</f>
        <v>-30.477493225624137</v>
      </c>
      <c r="Y2808" s="5">
        <f ca="1">SUBTOTAL(9,U2808:X2808)</f>
        <v>-245.95946924967939</v>
      </c>
      <c r="Z2808" s="5">
        <f ca="1">VLOOKUP(CONCATENATE($F2808," ",$G2808),AllocFactorMatrix,(Z$4+1),FALSE)*$E2815</f>
        <v>-18.883093713994828</v>
      </c>
      <c r="AA2808" s="5">
        <f ca="1">VLOOKUP(CONCATENATE($F2808," ",$G2808),AllocFactorMatrix,(AA$4+1),FALSE)*$E2815</f>
        <v>-0.37714381458812646</v>
      </c>
      <c r="AB2808" s="5">
        <f t="shared" ca="1" si="3981"/>
        <v>-19.260237528582955</v>
      </c>
      <c r="AC2808" s="5">
        <f ca="1">VLOOKUP(CONCATENATE($F2808," ",$G2808),AllocFactorMatrix,(AC$4+1),FALSE)*$E2815</f>
        <v>-0.24909855522348667</v>
      </c>
      <c r="AD2808" s="5">
        <f ca="1">VLOOKUP(CONCATENATE($F2808," ",$G2808),AllocFactorMatrix,(AD$4+1),FALSE)*$E2815</f>
        <v>-1.1066376097275377</v>
      </c>
      <c r="AE2808" s="5">
        <f ca="1">VLOOKUP(CONCATENATE($F2808," ",$G2808),AllocFactorMatrix,(AE$4+1),FALSE)*$E2815</f>
        <v>-0.22704580394800489</v>
      </c>
    </row>
    <row r="2809" spans="4:31" hidden="1" outlineLevel="1">
      <c r="E2809" s="44"/>
      <c r="F2809" s="167" t="str">
        <f>F2815</f>
        <v>LABOR_M</v>
      </c>
      <c r="G2809" s="48" t="str">
        <f>$G$9</f>
        <v>BULKTRAN</v>
      </c>
      <c r="H2809" s="4">
        <f t="shared" ca="1" si="3930"/>
        <v>-149.36942231312648</v>
      </c>
      <c r="I2809" s="5">
        <f t="shared" ref="I2809:N2809" ca="1" si="4014">VLOOKUP(CONCATENATE($F2809," ",$G2809),AllocFactorMatrix,(I$4+1),FALSE)*$E2815</f>
        <v>-76.816351538295336</v>
      </c>
      <c r="J2809" s="47">
        <f t="shared" ca="1" si="4014"/>
        <v>-1.7185134653886377E-2</v>
      </c>
      <c r="K2809" s="47">
        <f t="shared" ca="1" si="4014"/>
        <v>-3.0089945424783496E-2</v>
      </c>
      <c r="L2809" s="5">
        <f t="shared" ca="1" si="4014"/>
        <v>-17.903392982269626</v>
      </c>
      <c r="M2809" s="5">
        <f t="shared" ca="1" si="4014"/>
        <v>-0.24912548548899624</v>
      </c>
      <c r="N2809" s="5">
        <f t="shared" ca="1" si="4014"/>
        <v>-3.4696629944445737E-2</v>
      </c>
      <c r="O2809" s="5">
        <f t="shared" ca="1" si="3980"/>
        <v>-18.187215097703067</v>
      </c>
      <c r="P2809" s="5">
        <f ca="1">VLOOKUP(CONCATENATE($F2809," ",$G2809),AllocFactorMatrix,(P$4+1),FALSE)*$E2815</f>
        <v>-10.648807604906649</v>
      </c>
      <c r="Q2809" s="5">
        <f ca="1">VLOOKUP(CONCATENATE($F2809," ",$G2809),AllocFactorMatrix,(Q$4+1),FALSE)*$E2815</f>
        <v>-1.9110241366924952</v>
      </c>
      <c r="R2809" s="5">
        <f ca="1">VLOOKUP(CONCATENATE($F2809," ",$G2809),AllocFactorMatrix,(R$4+1),FALSE)*$E2815</f>
        <v>-0.38753619327336208</v>
      </c>
      <c r="S2809" s="5">
        <f ca="1">VLOOKUP(CONCATENATE($F2809," ",$G2809),AllocFactorMatrix,(S$4+1),FALSE)*$E2815</f>
        <v>-1.4716511687175143E-2</v>
      </c>
      <c r="T2809" s="5">
        <f t="shared" ref="T2809:T2815" ca="1" si="4015">SUBTOTAL(9,P2809:S2809)</f>
        <v>-12.962084446559681</v>
      </c>
      <c r="U2809" s="5">
        <f ca="1">VLOOKUP(CONCATENATE($F2809," ",$G2809),AllocFactorMatrix,(U$4+1),FALSE)*$E2815</f>
        <v>-0.50504994449421925</v>
      </c>
      <c r="V2809" s="5">
        <f ca="1">VLOOKUP(CONCATENATE($F2809," ",$G2809),AllocFactorMatrix,(V$4+1),FALSE)*$E2815</f>
        <v>-6.8184658915652543</v>
      </c>
      <c r="W2809" s="5">
        <f ca="1">VLOOKUP(CONCATENATE($F2809," ",$G2809),AllocFactorMatrix,(W$4+1),FALSE)*$E2815</f>
        <v>-26.077894899594611</v>
      </c>
      <c r="X2809" s="5">
        <f ca="1">VLOOKUP(CONCATENATE($F2809," ",$G2809),AllocFactorMatrix,(X$4+1),FALSE)*$E2815</f>
        <v>-4.7242525254573531</v>
      </c>
      <c r="Y2809" s="5">
        <f t="shared" ref="Y2809:Y2815" ca="1" si="4016">SUBTOTAL(9,U2809:X2809)</f>
        <v>-38.125663261111434</v>
      </c>
      <c r="Z2809" s="5">
        <f ca="1">VLOOKUP(CONCATENATE($F2809," ",$G2809),AllocFactorMatrix,(Z$4+1),FALSE)*$E2815</f>
        <v>-2.9270288900199177</v>
      </c>
      <c r="AA2809" s="5">
        <f ca="1">VLOOKUP(CONCATENATE($F2809," ",$G2809),AllocFactorMatrix,(AA$4+1),FALSE)*$E2815</f>
        <v>-5.8460274450347037E-2</v>
      </c>
      <c r="AB2809" s="5">
        <f t="shared" ca="1" si="3981"/>
        <v>-2.9854891644702648</v>
      </c>
      <c r="AC2809" s="5">
        <f ca="1">VLOOKUP(CONCATENATE($F2809," ",$G2809),AllocFactorMatrix,(AC$4+1),FALSE)*$E2815</f>
        <v>-3.8612246417068508E-2</v>
      </c>
      <c r="AD2809" s="5">
        <f ca="1">VLOOKUP(CONCATENATE($F2809," ",$G2809),AllocFactorMatrix,(AD$4+1),FALSE)*$E2815</f>
        <v>-0.17153758295731153</v>
      </c>
      <c r="AE2809" s="5">
        <f ca="1">VLOOKUP(CONCATENATE($F2809," ",$G2809),AllocFactorMatrix,(AE$4+1),FALSE)*$E2815</f>
        <v>-3.5193895533181398E-2</v>
      </c>
    </row>
    <row r="2810" spans="4:31" hidden="1" outlineLevel="1">
      <c r="E2810" s="44"/>
      <c r="F2810" s="167" t="str">
        <f>F2815</f>
        <v>LABOR_M</v>
      </c>
      <c r="G2810" s="48" t="str">
        <f>$G$10</f>
        <v>SUBTRAN</v>
      </c>
      <c r="H2810" s="4">
        <f t="shared" ca="1" si="3930"/>
        <v>-41.396123425221489</v>
      </c>
      <c r="I2810" s="5">
        <f t="shared" ref="I2810:N2810" ca="1" si="4017">VLOOKUP(CONCATENATE($F2810," ",$G2810),AllocFactorMatrix,(I$4+1),FALSE)*$E2815</f>
        <v>-21.148044769572962</v>
      </c>
      <c r="J2810" s="47">
        <f t="shared" ca="1" si="4017"/>
        <v>-3.443638351853644E-3</v>
      </c>
      <c r="K2810" s="47">
        <f t="shared" ca="1" si="4017"/>
        <v>-6.4092022489790571E-3</v>
      </c>
      <c r="L2810" s="5">
        <f t="shared" ca="1" si="4017"/>
        <v>-4.9560731246876353</v>
      </c>
      <c r="M2810" s="5">
        <f t="shared" ca="1" si="4017"/>
        <v>-6.9265056133465841E-2</v>
      </c>
      <c r="N2810" s="5">
        <f t="shared" ca="1" si="4017"/>
        <v>-1.2536653337278214E-2</v>
      </c>
      <c r="O2810" s="5">
        <f t="shared" ca="1" si="3980"/>
        <v>-5.0378748341583792</v>
      </c>
      <c r="P2810" s="5">
        <f ca="1">VLOOKUP(CONCATENATE($F2810," ",$G2810),AllocFactorMatrix,(P$4+1),FALSE)*$E2815</f>
        <v>-2.8613069797203425</v>
      </c>
      <c r="Q2810" s="5">
        <f ca="1">VLOOKUP(CONCATENATE($F2810," ",$G2810),AllocFactorMatrix,(Q$4+1),FALSE)*$E2815</f>
        <v>-0.5149201061829134</v>
      </c>
      <c r="R2810" s="5">
        <f ca="1">VLOOKUP(CONCATENATE($F2810," ",$G2810),AllocFactorMatrix,(R$4+1),FALSE)*$E2815</f>
        <v>-0.13516255783849077</v>
      </c>
      <c r="S2810" s="5">
        <f ca="1">VLOOKUP(CONCATENATE($F2810," ",$G2810),AllocFactorMatrix,(S$4+1),FALSE)*$E2815</f>
        <v>0</v>
      </c>
      <c r="T2810" s="5">
        <f t="shared" ca="1" si="4015"/>
        <v>-3.5113896437417469</v>
      </c>
      <c r="U2810" s="5">
        <f ca="1">VLOOKUP(CONCATENATE($F2810," ",$G2810),AllocFactorMatrix,(U$4+1),FALSE)*$E2815</f>
        <v>-0.12916125928167793</v>
      </c>
      <c r="V2810" s="5">
        <f ca="1">VLOOKUP(CONCATENATE($F2810," ",$G2810),AllocFactorMatrix,(V$4+1),FALSE)*$E2815</f>
        <v>-1.8122577127577415</v>
      </c>
      <c r="W2810" s="5">
        <f ca="1">VLOOKUP(CONCATENATE($F2810," ",$G2810),AllocFactorMatrix,(W$4+1),FALSE)*$E2815</f>
        <v>-8.9358284761091884</v>
      </c>
      <c r="X2810" s="5">
        <f ca="1">VLOOKUP(CONCATENATE($F2810," ",$G2810),AllocFactorMatrix,(X$4+1),FALSE)*$E2815</f>
        <v>0</v>
      </c>
      <c r="Y2810" s="5">
        <f t="shared" ca="1" si="4016"/>
        <v>-10.877247448148609</v>
      </c>
      <c r="Z2810" s="5">
        <f ca="1">VLOOKUP(CONCATENATE($F2810," ",$G2810),AllocFactorMatrix,(Z$4+1),FALSE)*$E2815</f>
        <v>-0.78549769421201976</v>
      </c>
      <c r="AA2810" s="5">
        <f ca="1">VLOOKUP(CONCATENATE($F2810," ",$G2810),AllocFactorMatrix,(AA$4+1),FALSE)*$E2815</f>
        <v>-1.577162885087114E-2</v>
      </c>
      <c r="AB2810" s="5">
        <f t="shared" ca="1" si="3981"/>
        <v>-0.80126932306289089</v>
      </c>
      <c r="AC2810" s="5">
        <f ca="1">VLOOKUP(CONCATENATE($F2810," ",$G2810),AllocFactorMatrix,(AC$4+1),FALSE)*$E2815</f>
        <v>-1.0444565935930393E-2</v>
      </c>
      <c r="AD2810" s="5">
        <f ca="1">VLOOKUP(CONCATENATE($F2810," ",$G2810),AllocFactorMatrix,(AD$4+1),FALSE)*$E2815</f>
        <v>0</v>
      </c>
      <c r="AE2810" s="5">
        <f ca="1">VLOOKUP(CONCATENATE($F2810," ",$G2810),AllocFactorMatrix,(AE$4+1),FALSE)*$E2815</f>
        <v>0</v>
      </c>
    </row>
    <row r="2811" spans="4:31" hidden="1" outlineLevel="1">
      <c r="E2811" s="44"/>
      <c r="F2811" s="167" t="str">
        <f>F2815</f>
        <v>LABOR_M</v>
      </c>
      <c r="G2811" s="48" t="str">
        <f>$G$11</f>
        <v>DISTPRI</v>
      </c>
      <c r="H2811" s="4">
        <f t="shared" ca="1" si="3930"/>
        <v>-338.14751323320223</v>
      </c>
      <c r="I2811" s="5">
        <f t="shared" ref="I2811:N2811" ca="1" si="4018">VLOOKUP(CONCATENATE($F2811," ",$G2811),AllocFactorMatrix,(I$4+1),FALSE)*$E2815</f>
        <v>-221.38502995137085</v>
      </c>
      <c r="J2811" s="47">
        <f t="shared" ca="1" si="4018"/>
        <v>-3.6351742958090141E-2</v>
      </c>
      <c r="K2811" s="47">
        <f t="shared" ca="1" si="4018"/>
        <v>-6.7261136922063897E-2</v>
      </c>
      <c r="L2811" s="5">
        <f t="shared" ca="1" si="4018"/>
        <v>-51.798220703573101</v>
      </c>
      <c r="M2811" s="5">
        <f t="shared" ca="1" si="4018"/>
        <v>-0.72382490496887497</v>
      </c>
      <c r="N2811" s="5">
        <f t="shared" ca="1" si="4018"/>
        <v>0</v>
      </c>
      <c r="O2811" s="5">
        <f t="shared" ca="1" si="3980"/>
        <v>-52.522045608541973</v>
      </c>
      <c r="P2811" s="5">
        <f ca="1">VLOOKUP(CONCATENATE($F2811," ",$G2811),AllocFactorMatrix,(P$4+1),FALSE)*$E2815</f>
        <v>-30.038861380307388</v>
      </c>
      <c r="Q2811" s="5">
        <f ca="1">VLOOKUP(CONCATENATE($F2811," ",$G2811),AllocFactorMatrix,(Q$4+1),FALSE)*$E2815</f>
        <v>-5.4053239306498755</v>
      </c>
      <c r="R2811" s="5">
        <f ca="1">VLOOKUP(CONCATENATE($F2811," ",$G2811),AllocFactorMatrix,(R$4+1),FALSE)*$E2815</f>
        <v>0</v>
      </c>
      <c r="S2811" s="5">
        <f ca="1">VLOOKUP(CONCATENATE($F2811," ",$G2811),AllocFactorMatrix,(S$4+1),FALSE)*$E2815</f>
        <v>0</v>
      </c>
      <c r="T2811" s="5">
        <f t="shared" ca="1" si="4015"/>
        <v>-35.444185310957266</v>
      </c>
      <c r="U2811" s="5">
        <f ca="1">VLOOKUP(CONCATENATE($F2811," ",$G2811),AllocFactorMatrix,(U$4+1),FALSE)*$E2815</f>
        <v>-1.3602644674226581</v>
      </c>
      <c r="V2811" s="5">
        <f ca="1">VLOOKUP(CONCATENATE($F2811," ",$G2811),AllocFactorMatrix,(V$4+1),FALSE)*$E2815</f>
        <v>-18.809550445745401</v>
      </c>
      <c r="W2811" s="5">
        <f ca="1">VLOOKUP(CONCATENATE($F2811," ",$G2811),AllocFactorMatrix,(W$4+1),FALSE)*$E2815</f>
        <v>0</v>
      </c>
      <c r="X2811" s="5">
        <f ca="1">VLOOKUP(CONCATENATE($F2811," ",$G2811),AllocFactorMatrix,(X$4+1),FALSE)*$E2815</f>
        <v>0</v>
      </c>
      <c r="Y2811" s="5">
        <f t="shared" ca="1" si="4016"/>
        <v>-20.169814913168061</v>
      </c>
      <c r="Z2811" s="5">
        <f ca="1">VLOOKUP(CONCATENATE($F2811," ",$G2811),AllocFactorMatrix,(Z$4+1),FALSE)*$E2815</f>
        <v>-8.2485631636197922</v>
      </c>
      <c r="AA2811" s="5">
        <f ca="1">VLOOKUP(CONCATENATE($F2811," ",$G2811),AllocFactorMatrix,(AA$4+1),FALSE)*$E2815</f>
        <v>-0.16556167075755274</v>
      </c>
      <c r="AB2811" s="5">
        <f t="shared" ca="1" si="3981"/>
        <v>-8.4141248343773452</v>
      </c>
      <c r="AC2811" s="5">
        <f ca="1">VLOOKUP(CONCATENATE($F2811," ",$G2811),AllocFactorMatrix,(AC$4+1),FALSE)*$E2815</f>
        <v>-0.10869973490634915</v>
      </c>
      <c r="AD2811" s="5">
        <f ca="1">VLOOKUP(CONCATENATE($F2811," ",$G2811),AllocFactorMatrix,(AD$4+1),FALSE)*$E2815</f>
        <v>0</v>
      </c>
      <c r="AE2811" s="5">
        <f ca="1">VLOOKUP(CONCATENATE($F2811," ",$G2811),AllocFactorMatrix,(AE$4+1),FALSE)*$E2815</f>
        <v>0</v>
      </c>
    </row>
    <row r="2812" spans="4:31" hidden="1" outlineLevel="1">
      <c r="E2812" s="44"/>
      <c r="F2812" s="167" t="str">
        <f>F2815</f>
        <v>LABOR_M</v>
      </c>
      <c r="G2812" s="48" t="str">
        <f>$G$12</f>
        <v>DISTSEC</v>
      </c>
      <c r="H2812" s="4">
        <f t="shared" ca="1" si="3930"/>
        <v>-133.96493143962479</v>
      </c>
      <c r="I2812" s="5">
        <f t="shared" ref="I2812:N2812" ca="1" si="4019">VLOOKUP(CONCATENATE($F2812," ",$G2812),AllocFactorMatrix,(I$4+1),FALSE)*$E2815</f>
        <v>-99.391418084337346</v>
      </c>
      <c r="J2812" s="47">
        <f t="shared" ca="1" si="4019"/>
        <v>-2.463862025381083E-2</v>
      </c>
      <c r="K2812" s="47">
        <f t="shared" ca="1" si="4019"/>
        <v>-3.1913803399621112E-2</v>
      </c>
      <c r="L2812" s="5">
        <f t="shared" ca="1" si="4019"/>
        <v>-20.034011337164578</v>
      </c>
      <c r="M2812" s="5">
        <f t="shared" ca="1" si="4019"/>
        <v>0</v>
      </c>
      <c r="N2812" s="5">
        <f t="shared" ca="1" si="4019"/>
        <v>0</v>
      </c>
      <c r="O2812" s="5">
        <f t="shared" ca="1" si="3980"/>
        <v>-20.034011337164578</v>
      </c>
      <c r="P2812" s="5">
        <f ca="1">VLOOKUP(CONCATENATE($F2812," ",$G2812),AllocFactorMatrix,(P$4+1),FALSE)*$E2815</f>
        <v>-10.000854761998593</v>
      </c>
      <c r="Q2812" s="5">
        <f ca="1">VLOOKUP(CONCATENATE($F2812," ",$G2812),AllocFactorMatrix,(Q$4+1),FALSE)*$E2815</f>
        <v>0</v>
      </c>
      <c r="R2812" s="5">
        <f ca="1">VLOOKUP(CONCATENATE($F2812," ",$G2812),AllocFactorMatrix,(R$4+1),FALSE)*$E2815</f>
        <v>0</v>
      </c>
      <c r="S2812" s="5">
        <f ca="1">VLOOKUP(CONCATENATE($F2812," ",$G2812),AllocFactorMatrix,(S$4+1),FALSE)*$E2815</f>
        <v>0</v>
      </c>
      <c r="T2812" s="5">
        <f t="shared" ca="1" si="4015"/>
        <v>-10.000854761998593</v>
      </c>
      <c r="U2812" s="5">
        <f ca="1">VLOOKUP(CONCATENATE($F2812," ",$G2812),AllocFactorMatrix,(U$4+1),FALSE)*$E2815</f>
        <v>-0.37452642834631344</v>
      </c>
      <c r="V2812" s="5">
        <f ca="1">VLOOKUP(CONCATENATE($F2812," ",$G2812),AllocFactorMatrix,(V$4+1),FALSE)*$E2815</f>
        <v>0</v>
      </c>
      <c r="W2812" s="5">
        <f ca="1">VLOOKUP(CONCATENATE($F2812," ",$G2812),AllocFactorMatrix,(W$4+1),FALSE)*$E2815</f>
        <v>0</v>
      </c>
      <c r="X2812" s="5">
        <f ca="1">VLOOKUP(CONCATENATE($F2812," ",$G2812),AllocFactorMatrix,(X$4+1),FALSE)*$E2815</f>
        <v>0</v>
      </c>
      <c r="Y2812" s="5">
        <f t="shared" ca="1" si="4016"/>
        <v>-0.37452642834631344</v>
      </c>
      <c r="Z2812" s="5">
        <f ca="1">VLOOKUP(CONCATENATE($F2812," ",$G2812),AllocFactorMatrix,(Z$4+1),FALSE)*$E2815</f>
        <v>-2.8304342534879767</v>
      </c>
      <c r="AA2812" s="5">
        <f ca="1">VLOOKUP(CONCATENATE($F2812," ",$G2812),AllocFactorMatrix,(AA$4+1),FALSE)*$E2815</f>
        <v>0</v>
      </c>
      <c r="AB2812" s="5">
        <f t="shared" ca="1" si="3981"/>
        <v>-2.8304342534879767</v>
      </c>
      <c r="AC2812" s="5">
        <f ca="1">VLOOKUP(CONCATENATE($F2812," ",$G2812),AllocFactorMatrix,(AC$4+1),FALSE)*$E2815</f>
        <v>-3.34658424707273E-2</v>
      </c>
      <c r="AD2812" s="5">
        <f ca="1">VLOOKUP(CONCATENATE($F2812," ",$G2812),AllocFactorMatrix,(AD$4+1),FALSE)*$E2815</f>
        <v>-1.0300689310047924</v>
      </c>
      <c r="AE2812" s="5">
        <f ca="1">VLOOKUP(CONCATENATE($F2812," ",$G2812),AllocFactorMatrix,(AE$4+1),FALSE)*$E2815</f>
        <v>-0.21359937716098992</v>
      </c>
    </row>
    <row r="2813" spans="4:31" hidden="1" outlineLevel="1">
      <c r="E2813" s="44"/>
      <c r="F2813" s="167" t="str">
        <f>F2815</f>
        <v>LABOR_M</v>
      </c>
      <c r="G2813" s="48" t="str">
        <f>$G$13</f>
        <v>ENERGY</v>
      </c>
      <c r="H2813" s="4">
        <f t="shared" ca="1" si="3930"/>
        <v>-385.42414548920544</v>
      </c>
      <c r="I2813" s="5">
        <f t="shared" ref="I2813:N2813" ca="1" si="4020">VLOOKUP(CONCATENATE($F2813," ",$G2813),AllocFactorMatrix,(I$4+1),FALSE)*$E2815</f>
        <v>-150.78702277835424</v>
      </c>
      <c r="J2813" s="47">
        <f t="shared" ca="1" si="4020"/>
        <v>-2.4130049053799431E-2</v>
      </c>
      <c r="K2813" s="47">
        <f t="shared" ca="1" si="4020"/>
        <v>-6.9576597141738181E-2</v>
      </c>
      <c r="L2813" s="5">
        <f t="shared" ca="1" si="4020"/>
        <v>-43.480008649621695</v>
      </c>
      <c r="M2813" s="5">
        <f t="shared" ca="1" si="4020"/>
        <v>-0.60641673864359413</v>
      </c>
      <c r="N2813" s="5">
        <f t="shared" ca="1" si="4020"/>
        <v>-8.4776546117307644E-2</v>
      </c>
      <c r="O2813" s="5">
        <f t="shared" ca="1" si="3980"/>
        <v>-44.171201934382601</v>
      </c>
      <c r="P2813" s="5">
        <f ca="1">VLOOKUP(CONCATENATE($F2813," ",$G2813),AllocFactorMatrix,(P$4+1),FALSE)*$E2815</f>
        <v>-28.188419484710632</v>
      </c>
      <c r="Q2813" s="5">
        <f ca="1">VLOOKUP(CONCATENATE($F2813," ",$G2813),AllocFactorMatrix,(Q$4+1),FALSE)*$E2815</f>
        <v>-5.0344063934604675</v>
      </c>
      <c r="R2813" s="5">
        <f ca="1">VLOOKUP(CONCATENATE($F2813," ",$G2813),AllocFactorMatrix,(R$4+1),FALSE)*$E2815</f>
        <v>-1.0251895094284513</v>
      </c>
      <c r="S2813" s="5">
        <f ca="1">VLOOKUP(CONCATENATE($F2813," ",$G2813),AllocFactorMatrix,(S$4+1),FALSE)*$E2815</f>
        <v>-3.8721754726115408E-2</v>
      </c>
      <c r="T2813" s="5">
        <f t="shared" ca="1" si="4015"/>
        <v>-34.28673714232567</v>
      </c>
      <c r="U2813" s="5">
        <f ca="1">VLOOKUP(CONCATENATE($F2813," ",$G2813),AllocFactorMatrix,(U$4+1),FALSE)*$E2815</f>
        <v>-1.4783754849608537</v>
      </c>
      <c r="V2813" s="5">
        <f ca="1">VLOOKUP(CONCATENATE($F2813," ",$G2813),AllocFactorMatrix,(V$4+1),FALSE)*$E2815</f>
        <v>-23.37339750776594</v>
      </c>
      <c r="W2813" s="5">
        <f ca="1">VLOOKUP(CONCATENATE($F2813," ",$G2813),AllocFactorMatrix,(W$4+1),FALSE)*$E2815</f>
        <v>-100.52517853572508</v>
      </c>
      <c r="X2813" s="5">
        <f ca="1">VLOOKUP(CONCATENATE($F2813," ",$G2813),AllocFactorMatrix,(X$4+1),FALSE)*$E2815</f>
        <v>-18.909836042026971</v>
      </c>
      <c r="Y2813" s="5">
        <f t="shared" ca="1" si="4016"/>
        <v>-144.28678757047885</v>
      </c>
      <c r="Z2813" s="5">
        <f ca="1">VLOOKUP(CONCATENATE($F2813," ",$G2813),AllocFactorMatrix,(Z$4+1),FALSE)*$E2815</f>
        <v>-7.7543431268484673</v>
      </c>
      <c r="AA2813" s="5">
        <f ca="1">VLOOKUP(CONCATENATE($F2813," ",$G2813),AllocFactorMatrix,(AA$4+1),FALSE)*$E2815</f>
        <v>-0.15558934802846175</v>
      </c>
      <c r="AB2813" s="5">
        <f t="shared" ca="1" si="3981"/>
        <v>-7.9099324748769293</v>
      </c>
      <c r="AC2813" s="5">
        <f ca="1">VLOOKUP(CONCATENATE($F2813," ",$G2813),AllocFactorMatrix,(AC$4+1),FALSE)*$E2815</f>
        <v>-0.13878636563377536</v>
      </c>
      <c r="AD2813" s="5">
        <f ca="1">VLOOKUP(CONCATENATE($F2813," ",$G2813),AllocFactorMatrix,(AD$4+1),FALSE)*$E2815</f>
        <v>-3.1087670585263436</v>
      </c>
      <c r="AE2813" s="5">
        <f ca="1">VLOOKUP(CONCATENATE($F2813," ",$G2813),AllocFactorMatrix,(AE$4+1),FALSE)*$E2815</f>
        <v>-0.64120351843130141</v>
      </c>
    </row>
    <row r="2814" spans="4:31" hidden="1" outlineLevel="1">
      <c r="E2814" s="44"/>
      <c r="F2814" s="167" t="str">
        <f>F2815</f>
        <v>LABOR_M</v>
      </c>
      <c r="G2814" s="48" t="str">
        <f>$G$14</f>
        <v>CUSTOMER</v>
      </c>
      <c r="H2814" s="4">
        <f t="shared" ca="1" si="3930"/>
        <v>-255.07334738880635</v>
      </c>
      <c r="I2814" s="5">
        <f t="shared" ref="I2814:N2814" ca="1" si="4021">VLOOKUP(CONCATENATE($F2814," ",$G2814),AllocFactorMatrix,(I$4+1),FALSE)*$E2815</f>
        <v>-196.91012198283315</v>
      </c>
      <c r="J2814" s="47">
        <f t="shared" ca="1" si="4021"/>
        <v>-3.9739700637154325E-2</v>
      </c>
      <c r="K2814" s="47">
        <f t="shared" ca="1" si="4021"/>
        <v>-1.1656057185732975E-2</v>
      </c>
      <c r="L2814" s="5">
        <f t="shared" ca="1" si="4021"/>
        <v>-39.871364009725099</v>
      </c>
      <c r="M2814" s="5">
        <f t="shared" ca="1" si="4021"/>
        <v>-1.0193552194005555</v>
      </c>
      <c r="N2814" s="5">
        <f t="shared" ca="1" si="4021"/>
        <v>-0.16435181092766205</v>
      </c>
      <c r="O2814" s="5">
        <f t="shared" ca="1" si="3980"/>
        <v>-41.055071040053313</v>
      </c>
      <c r="P2814" s="5">
        <f ca="1">VLOOKUP(CONCATENATE($F2814," ",$G2814),AllocFactorMatrix,(P$4+1),FALSE)*$E2815</f>
        <v>-1.6330621176970257</v>
      </c>
      <c r="Q2814" s="5">
        <f ca="1">VLOOKUP(CONCATENATE($F2814," ",$G2814),AllocFactorMatrix,(Q$4+1),FALSE)*$E2815</f>
        <v>-0.39500288564931385</v>
      </c>
      <c r="R2814" s="5">
        <f ca="1">VLOOKUP(CONCATENATE($F2814," ",$G2814),AllocFactorMatrix,(R$4+1),FALSE)*$E2815</f>
        <v>-0.4020979231623133</v>
      </c>
      <c r="S2814" s="5">
        <f ca="1">VLOOKUP(CONCATENATE($F2814," ",$G2814),AllocFactorMatrix,(S$4+1),FALSE)*$E2815</f>
        <v>-4.9668497121679235E-2</v>
      </c>
      <c r="T2814" s="5">
        <f t="shared" ca="1" si="4015"/>
        <v>-2.479831423630332</v>
      </c>
      <c r="U2814" s="5">
        <f ca="1">VLOOKUP(CONCATENATE($F2814," ",$G2814),AllocFactorMatrix,(U$4+1),FALSE)*$E2815</f>
        <v>-1.2429823220754395E-2</v>
      </c>
      <c r="V2814" s="5">
        <f ca="1">VLOOKUP(CONCATENATE($F2814," ",$G2814),AllocFactorMatrix,(V$4+1),FALSE)*$E2815</f>
        <v>-0.28716910356379743</v>
      </c>
      <c r="W2814" s="5">
        <f ca="1">VLOOKUP(CONCATENATE($F2814," ",$G2814),AllocFactorMatrix,(W$4+1),FALSE)*$E2815</f>
        <v>-0.67544912472071239</v>
      </c>
      <c r="X2814" s="5">
        <f ca="1">VLOOKUP(CONCATENATE($F2814," ",$G2814),AllocFactorMatrix,(X$4+1),FALSE)*$E2815</f>
        <v>-0.19889512044948596</v>
      </c>
      <c r="Y2814" s="5">
        <f t="shared" ca="1" si="4016"/>
        <v>-1.1739431719547502</v>
      </c>
      <c r="Z2814" s="5">
        <f ca="1">VLOOKUP(CONCATENATE($F2814," ",$G2814),AllocFactorMatrix,(Z$4+1),FALSE)*$E2815</f>
        <v>-0.36239464024791851</v>
      </c>
      <c r="AA2814" s="5">
        <f ca="1">VLOOKUP(CONCATENATE($F2814," ",$G2814),AllocFactorMatrix,(AA$4+1),FALSE)*$E2815</f>
        <v>-5.4135352831670373E-3</v>
      </c>
      <c r="AB2814" s="5">
        <f t="shared" ca="1" si="3981"/>
        <v>-0.36780817553108552</v>
      </c>
      <c r="AC2814" s="5">
        <f ca="1">VLOOKUP(CONCATENATE($F2814," ",$G2814),AllocFactorMatrix,(AC$4+1),FALSE)*$E2815</f>
        <v>-2.9501820448933576E-2</v>
      </c>
      <c r="AD2814" s="5">
        <f ca="1">VLOOKUP(CONCATENATE($F2814," ",$G2814),AllocFactorMatrix,(AD$4+1),FALSE)*$E2815</f>
        <v>-10.719352113762104</v>
      </c>
      <c r="AE2814" s="5">
        <f ca="1">VLOOKUP(CONCATENATE($F2814," ",$G2814),AllocFactorMatrix,(AE$4+1),FALSE)*$E2815</f>
        <v>-2.2863219027697257</v>
      </c>
    </row>
    <row r="2815" spans="4:31" collapsed="1">
      <c r="D2815" s="48" t="s">
        <v>322</v>
      </c>
      <c r="E2815" s="36">
        <v>-2267</v>
      </c>
      <c r="F2815" s="88" t="s">
        <v>67</v>
      </c>
      <c r="G2815" s="48" t="str">
        <f>$G$15</f>
        <v>TOTAL</v>
      </c>
      <c r="H2815" s="4">
        <f t="shared" ca="1" si="3930"/>
        <v>-2267.0000000000009</v>
      </c>
      <c r="I2815" s="5">
        <f t="shared" ref="I2815:N2815" ca="1" si="4022">VLOOKUP(CONCATENATE($F2815," ",$G2815),AllocFactorMatrix,(I$4+1),FALSE)*$E2815</f>
        <v>-1262.0020642700529</v>
      </c>
      <c r="J2815" s="47">
        <f t="shared" ca="1" si="4022"/>
        <v>-0.25635506466870572</v>
      </c>
      <c r="K2815" s="47">
        <f t="shared" ca="1" si="4022"/>
        <v>-0.41102551622450184</v>
      </c>
      <c r="L2815" s="5">
        <f t="shared" ca="1" si="4022"/>
        <v>-293.54293780028326</v>
      </c>
      <c r="M2815" s="5">
        <f t="shared" ca="1" si="4022"/>
        <v>-4.2751665838615498</v>
      </c>
      <c r="N2815" s="5">
        <f t="shared" ca="1" si="4022"/>
        <v>-0.52019944289662634</v>
      </c>
      <c r="O2815" s="5">
        <f t="shared" ca="1" si="3980"/>
        <v>-298.33830382704144</v>
      </c>
      <c r="P2815" s="5">
        <f ca="1">VLOOKUP(CONCATENATE($F2815," ",$G2815),AllocFactorMatrix,(P$4+1),FALSE)*$E2815</f>
        <v>-152.06979106023726</v>
      </c>
      <c r="Q2815" s="5">
        <f ca="1">VLOOKUP(CONCATENATE($F2815," ",$G2815),AllocFactorMatrix,(Q$4+1),FALSE)*$E2815</f>
        <v>-25.589236280978167</v>
      </c>
      <c r="R2815" s="5">
        <f ca="1">VLOOKUP(CONCATENATE($F2815," ",$G2815),AllocFactorMatrix,(R$4+1),FALSE)*$E2815</f>
        <v>-4.4500921034278962</v>
      </c>
      <c r="S2815" s="5">
        <f ca="1">VLOOKUP(CONCATENATE($F2815," ",$G2815),AllocFactorMatrix,(S$4+1),FALSE)*$E2815</f>
        <v>-0.19804715523371327</v>
      </c>
      <c r="T2815" s="5">
        <f t="shared" ca="1" si="4015"/>
        <v>-182.30716659987704</v>
      </c>
      <c r="U2815" s="5">
        <f ca="1">VLOOKUP(CONCATENATE($F2815," ",$G2815),AllocFactorMatrix,(U$4+1),FALSE)*$E2815</f>
        <v>-7.1180278730760174</v>
      </c>
      <c r="V2815" s="5">
        <f ca="1">VLOOKUP(CONCATENATE($F2815," ",$G2815),AllocFactorMatrix,(V$4+1),FALSE)*$E2815</f>
        <v>-95.088698401752751</v>
      </c>
      <c r="W2815" s="5">
        <f ca="1">VLOOKUP(CONCATENATE($F2815," ",$G2815),AllocFactorMatrix,(W$4+1),FALSE)*$E2815</f>
        <v>-304.45024885450061</v>
      </c>
      <c r="X2815" s="5">
        <f ca="1">VLOOKUP(CONCATENATE($F2815," ",$G2815),AllocFactorMatrix,(X$4+1),FALSE)*$E2815</f>
        <v>-54.310476913557949</v>
      </c>
      <c r="Y2815" s="5">
        <f t="shared" ca="1" si="4016"/>
        <v>-460.96745204288732</v>
      </c>
      <c r="Z2815" s="5">
        <f ca="1">VLOOKUP(CONCATENATE($F2815," ",$G2815),AllocFactorMatrix,(Z$4+1),FALSE)*$E2815</f>
        <v>-41.791355482430923</v>
      </c>
      <c r="AA2815" s="5">
        <f ca="1">VLOOKUP(CONCATENATE($F2815," ",$G2815),AllocFactorMatrix,(AA$4+1),FALSE)*$E2815</f>
        <v>-0.77794027195852611</v>
      </c>
      <c r="AB2815" s="5">
        <f t="shared" ca="1" si="3981"/>
        <v>-42.569295754389451</v>
      </c>
      <c r="AC2815" s="5">
        <f ca="1">VLOOKUP(CONCATENATE($F2815," ",$G2815),AllocFactorMatrix,(AC$4+1),FALSE)*$E2815</f>
        <v>-0.60860913103627101</v>
      </c>
      <c r="AD2815" s="5">
        <f ca="1">VLOOKUP(CONCATENATE($F2815," ",$G2815),AllocFactorMatrix,(AD$4+1),FALSE)*$E2815</f>
        <v>-16.136363295978089</v>
      </c>
      <c r="AE2815" s="5">
        <f ca="1">VLOOKUP(CONCATENATE($F2815," ",$G2815),AllocFactorMatrix,(AE$4+1),FALSE)*$E2815</f>
        <v>-3.4033644978432029</v>
      </c>
    </row>
    <row r="2816" spans="4:31" hidden="1" outlineLevel="1">
      <c r="E2816" s="44"/>
      <c r="F2816" s="167" t="str">
        <f>F2823</f>
        <v>LABOR_M</v>
      </c>
      <c r="G2816" s="48" t="str">
        <f>$G$8</f>
        <v>PRODUCTION</v>
      </c>
      <c r="H2816" s="4">
        <f t="shared" ref="H2816:H2879" ca="1" si="4023">SUBTOTAL(9,I2816:AE2816)</f>
        <v>-888065.2178727031</v>
      </c>
      <c r="I2816" s="5">
        <f t="shared" ref="I2816:N2816" ca="1" si="4024">VLOOKUP(CONCATENATE($F2816," ",$G2816),AllocFactorMatrix,(I$4+1),FALSE)*$E2823</f>
        <v>-456706.1243768874</v>
      </c>
      <c r="J2816" s="47">
        <f t="shared" ca="1" si="4024"/>
        <v>-102.17298905114821</v>
      </c>
      <c r="K2816" s="47">
        <f t="shared" ca="1" si="4024"/>
        <v>-178.8976185729675</v>
      </c>
      <c r="L2816" s="5">
        <f t="shared" ca="1" si="4024"/>
        <v>-106443.34257469203</v>
      </c>
      <c r="M2816" s="5">
        <f t="shared" ca="1" si="4024"/>
        <v>-1481.157757205752</v>
      </c>
      <c r="N2816" s="5">
        <f t="shared" ca="1" si="4024"/>
        <v>-206.2863319272204</v>
      </c>
      <c r="O2816" s="5">
        <f t="shared" ca="1" si="3980"/>
        <v>-108130.786663825</v>
      </c>
      <c r="P2816" s="5">
        <f ca="1">VLOOKUP(CONCATENATE($F2816," ",$G2816),AllocFactorMatrix,(P$4+1),FALSE)*$E2823</f>
        <v>-63311.724041560301</v>
      </c>
      <c r="Q2816" s="5">
        <f ca="1">VLOOKUP(CONCATENATE($F2816," ",$G2816),AllocFactorMatrix,(Q$4+1),FALSE)*$E2823</f>
        <v>-11361.857333518474</v>
      </c>
      <c r="R2816" s="5">
        <f ca="1">VLOOKUP(CONCATENATE($F2816," ",$G2816),AllocFactorMatrix,(R$4+1),FALSE)*$E2823</f>
        <v>-2304.0687215848093</v>
      </c>
      <c r="S2816" s="5">
        <f ca="1">VLOOKUP(CONCATENATE($F2816," ",$G2816),AllocFactorMatrix,(S$4+1),FALSE)*$E2823</f>
        <v>-87.495967751687047</v>
      </c>
      <c r="T2816" s="5">
        <f ca="1">SUBTOTAL(9,P2816:S2816)</f>
        <v>-77065.146064415283</v>
      </c>
      <c r="U2816" s="5">
        <f ca="1">VLOOKUP(CONCATENATE($F2816," ",$G2816),AllocFactorMatrix,(U$4+1),FALSE)*$E2823</f>
        <v>-3002.7383252083559</v>
      </c>
      <c r="V2816" s="5">
        <f ca="1">VLOOKUP(CONCATENATE($F2816," ",$G2816),AllocFactorMatrix,(V$4+1),FALSE)*$E2823</f>
        <v>-40538.701320386514</v>
      </c>
      <c r="W2816" s="5">
        <f ca="1">VLOOKUP(CONCATENATE($F2816," ",$G2816),AllocFactorMatrix,(W$4+1),FALSE)*$E2823</f>
        <v>-155044.25910626803</v>
      </c>
      <c r="X2816" s="5">
        <f ca="1">VLOOKUP(CONCATENATE($F2816," ",$G2816),AllocFactorMatrix,(X$4+1),FALSE)*$E2823</f>
        <v>-28087.705524568239</v>
      </c>
      <c r="Y2816" s="5">
        <f ca="1">SUBTOTAL(9,U2816:X2816)</f>
        <v>-226673.40427643113</v>
      </c>
      <c r="Z2816" s="5">
        <f ca="1">VLOOKUP(CONCATENATE($F2816," ",$G2816),AllocFactorMatrix,(Z$4+1),FALSE)*$E2823</f>
        <v>-17402.440932562979</v>
      </c>
      <c r="AA2816" s="5">
        <f ca="1">VLOOKUP(CONCATENATE($F2816," ",$G2816),AllocFactorMatrix,(AA$4+1),FALSE)*$E2823</f>
        <v>-347.57138082660424</v>
      </c>
      <c r="AB2816" s="5">
        <f t="shared" ca="1" si="3981"/>
        <v>-17750.012313389583</v>
      </c>
      <c r="AC2816" s="5">
        <f ca="1">VLOOKUP(CONCATENATE($F2816," ",$G2816),AllocFactorMatrix,(AC$4+1),FALSE)*$E2823</f>
        <v>-229.56634963108624</v>
      </c>
      <c r="AD2816" s="5">
        <f ca="1">VLOOKUP(CONCATENATE($F2816," ",$G2816),AllocFactorMatrix,(AD$4+1),FALSE)*$E2823</f>
        <v>-1019.8644315768728</v>
      </c>
      <c r="AE2816" s="5">
        <f ca="1">VLOOKUP(CONCATENATE($F2816," ",$G2816),AllocFactorMatrix,(AE$4+1),FALSE)*$E2823</f>
        <v>-209.24278892198222</v>
      </c>
    </row>
    <row r="2817" spans="4:31" hidden="1" outlineLevel="1">
      <c r="E2817" s="44"/>
      <c r="F2817" s="167" t="str">
        <f>F2823</f>
        <v>LABOR_M</v>
      </c>
      <c r="G2817" s="48" t="str">
        <f>$G$9</f>
        <v>BULKTRAN</v>
      </c>
      <c r="H2817" s="4">
        <f t="shared" ca="1" si="4023"/>
        <v>-137657.13332284903</v>
      </c>
      <c r="I2817" s="5">
        <f t="shared" ref="I2817:N2817" ca="1" si="4025">VLOOKUP(CONCATENATE($F2817," ",$G2817),AllocFactorMatrix,(I$4+1),FALSE)*$E2823</f>
        <v>-70793.06180159669</v>
      </c>
      <c r="J2817" s="47">
        <f t="shared" ca="1" si="4025"/>
        <v>-15.837621486290354</v>
      </c>
      <c r="K2817" s="47">
        <f t="shared" ca="1" si="4025"/>
        <v>-27.730545950251479</v>
      </c>
      <c r="L2817" s="5">
        <f t="shared" ca="1" si="4025"/>
        <v>-16499.560060727821</v>
      </c>
      <c r="M2817" s="5">
        <f t="shared" ca="1" si="4025"/>
        <v>-229.59116825254344</v>
      </c>
      <c r="N2817" s="5">
        <f t="shared" ca="1" si="4025"/>
        <v>-31.976013163548192</v>
      </c>
      <c r="O2817" s="5">
        <f t="shared" ca="1" si="3980"/>
        <v>-16761.127242143913</v>
      </c>
      <c r="P2817" s="5">
        <f ca="1">VLOOKUP(CONCATENATE($F2817," ",$G2817),AllocFactorMatrix,(P$4+1),FALSE)*$E2823</f>
        <v>-9813.8180190925341</v>
      </c>
      <c r="Q2817" s="5">
        <f ca="1">VLOOKUP(CONCATENATE($F2817," ",$G2817),AllocFactorMatrix,(Q$4+1),FALSE)*$E2823</f>
        <v>-1761.1777584329798</v>
      </c>
      <c r="R2817" s="5">
        <f ca="1">VLOOKUP(CONCATENATE($F2817," ",$G2817),AllocFactorMatrix,(R$4+1),FALSE)*$E2823</f>
        <v>-357.14887691690882</v>
      </c>
      <c r="S2817" s="5">
        <f ca="1">VLOOKUP(CONCATENATE($F2817," ",$G2817),AllocFactorMatrix,(S$4+1),FALSE)*$E2823</f>
        <v>-13.562567090350896</v>
      </c>
      <c r="T2817" s="5">
        <f t="shared" ref="T2817:T2823" ca="1" si="4026">SUBTOTAL(9,P2817:S2817)</f>
        <v>-11945.707221532772</v>
      </c>
      <c r="U2817" s="5">
        <f ca="1">VLOOKUP(CONCATENATE($F2817," ",$G2817),AllocFactorMatrix,(U$4+1),FALSE)*$E2823</f>
        <v>-465.44819192106178</v>
      </c>
      <c r="V2817" s="5">
        <f ca="1">VLOOKUP(CONCATENATE($F2817," ",$G2817),AllocFactorMatrix,(V$4+1),FALSE)*$E2823</f>
        <v>-6283.8193638110652</v>
      </c>
      <c r="W2817" s="5">
        <f ca="1">VLOOKUP(CONCATENATE($F2817," ",$G2817),AllocFactorMatrix,(W$4+1),FALSE)*$E2823</f>
        <v>-24033.086554002624</v>
      </c>
      <c r="X2817" s="5">
        <f ca="1">VLOOKUP(CONCATENATE($F2817," ",$G2817),AllocFactorMatrix,(X$4+1),FALSE)*$E2823</f>
        <v>-4353.8165286894782</v>
      </c>
      <c r="Y2817" s="5">
        <f t="shared" ref="Y2817:Y2823" ca="1" si="4027">SUBTOTAL(9,U2817:X2817)</f>
        <v>-35136.170638424228</v>
      </c>
      <c r="Z2817" s="5">
        <f ca="1">VLOOKUP(CONCATENATE($F2817," ",$G2817),AllocFactorMatrix,(Z$4+1),FALSE)*$E2823</f>
        <v>-2697.515997006662</v>
      </c>
      <c r="AA2817" s="5">
        <f ca="1">VLOOKUP(CONCATENATE($F2817," ",$G2817),AllocFactorMatrix,(AA$4+1),FALSE)*$E2823</f>
        <v>-53.876313300801719</v>
      </c>
      <c r="AB2817" s="5">
        <f t="shared" ca="1" si="3981"/>
        <v>-2751.392310307464</v>
      </c>
      <c r="AC2817" s="5">
        <f ca="1">VLOOKUP(CONCATENATE($F2817," ",$G2817),AllocFactorMatrix,(AC$4+1),FALSE)*$E2823</f>
        <v>-35.584600051452419</v>
      </c>
      <c r="AD2817" s="5">
        <f ca="1">VLOOKUP(CONCATENATE($F2817," ",$G2817),AllocFactorMatrix,(AD$4+1),FALSE)*$E2823</f>
        <v>-158.08705397234957</v>
      </c>
      <c r="AE2817" s="5">
        <f ca="1">VLOOKUP(CONCATENATE($F2817," ",$G2817),AllocFactorMatrix,(AE$4+1),FALSE)*$E2823</f>
        <v>-32.434287383166932</v>
      </c>
    </row>
    <row r="2818" spans="4:31" hidden="1" outlineLevel="1">
      <c r="E2818" s="44"/>
      <c r="F2818" s="167" t="str">
        <f>F2823</f>
        <v>LABOR_M</v>
      </c>
      <c r="G2818" s="48" t="str">
        <f>$G$10</f>
        <v>SUBTRAN</v>
      </c>
      <c r="H2818" s="4">
        <f t="shared" ca="1" si="4023"/>
        <v>-38150.188928554577</v>
      </c>
      <c r="I2818" s="5">
        <f t="shared" ref="I2818:N2818" ca="1" si="4028">VLOOKUP(CONCATENATE($F2818," ",$G2818),AllocFactorMatrix,(I$4+1),FALSE)*$E2823</f>
        <v>-19489.793649063689</v>
      </c>
      <c r="J2818" s="47">
        <f t="shared" ca="1" si="4028"/>
        <v>-3.1736173065130391</v>
      </c>
      <c r="K2818" s="47">
        <f t="shared" ca="1" si="4028"/>
        <v>-5.9066467207142717</v>
      </c>
      <c r="L2818" s="5">
        <f t="shared" ca="1" si="4028"/>
        <v>-4567.4597137607052</v>
      </c>
      <c r="M2818" s="5">
        <f t="shared" ca="1" si="4028"/>
        <v>-63.833875227762825</v>
      </c>
      <c r="N2818" s="5">
        <f t="shared" ca="1" si="4028"/>
        <v>-11.553634827979035</v>
      </c>
      <c r="O2818" s="5">
        <f t="shared" ca="1" si="3980"/>
        <v>-4642.8472238164477</v>
      </c>
      <c r="P2818" s="5">
        <f ca="1">VLOOKUP(CONCATENATE($F2818," ",$G2818),AllocFactorMatrix,(P$4+1),FALSE)*$E2823</f>
        <v>-2636.9474440308372</v>
      </c>
      <c r="Q2818" s="5">
        <f ca="1">VLOOKUP(CONCATENATE($F2818," ",$G2818),AllocFactorMatrix,(Q$4+1),FALSE)*$E2823</f>
        <v>-474.54441886268029</v>
      </c>
      <c r="R2818" s="5">
        <f ca="1">VLOOKUP(CONCATENATE($F2818," ",$G2818),AllocFactorMatrix,(R$4+1),FALSE)*$E2823</f>
        <v>-124.56425121351843</v>
      </c>
      <c r="S2818" s="5">
        <f ca="1">VLOOKUP(CONCATENATE($F2818," ",$G2818),AllocFactorMatrix,(S$4+1),FALSE)*$E2823</f>
        <v>0</v>
      </c>
      <c r="T2818" s="5">
        <f t="shared" ca="1" si="4026"/>
        <v>-3236.0561141070357</v>
      </c>
      <c r="U2818" s="5">
        <f ca="1">VLOOKUP(CONCATENATE($F2818," ",$G2818),AllocFactorMatrix,(U$4+1),FALSE)*$E2823</f>
        <v>-119.03352382131104</v>
      </c>
      <c r="V2818" s="5">
        <f ca="1">VLOOKUP(CONCATENATE($F2818," ",$G2818),AllocFactorMatrix,(V$4+1),FALSE)*$E2823</f>
        <v>-1670.1557635905147</v>
      </c>
      <c r="W2818" s="5">
        <f ca="1">VLOOKUP(CONCATENATE($F2818," ",$G2818),AllocFactorMatrix,(W$4+1),FALSE)*$E2823</f>
        <v>-8235.1562511049124</v>
      </c>
      <c r="X2818" s="5">
        <f ca="1">VLOOKUP(CONCATENATE($F2818," ",$G2818),AllocFactorMatrix,(X$4+1),FALSE)*$E2823</f>
        <v>0</v>
      </c>
      <c r="Y2818" s="5">
        <f t="shared" ca="1" si="4027"/>
        <v>-10024.345538516738</v>
      </c>
      <c r="Z2818" s="5">
        <f ca="1">VLOOKUP(CONCATENATE($F2818," ",$G2818),AllocFactorMatrix,(Z$4+1),FALSE)*$E2823</f>
        <v>-723.90559689158101</v>
      </c>
      <c r="AA2818" s="5">
        <f ca="1">VLOOKUP(CONCATENATE($F2818," ",$G2818),AllocFactorMatrix,(AA$4+1),FALSE)*$E2823</f>
        <v>-14.534950874293282</v>
      </c>
      <c r="AB2818" s="5">
        <f t="shared" ca="1" si="3981"/>
        <v>-738.44054776587427</v>
      </c>
      <c r="AC2818" s="5">
        <f ca="1">VLOOKUP(CONCATENATE($F2818," ",$G2818),AllocFactorMatrix,(AC$4+1),FALSE)*$E2823</f>
        <v>-9.6255912574102993</v>
      </c>
      <c r="AD2818" s="5">
        <f ca="1">VLOOKUP(CONCATENATE($F2818," ",$G2818),AllocFactorMatrix,(AD$4+1),FALSE)*$E2823</f>
        <v>0</v>
      </c>
      <c r="AE2818" s="5">
        <f ca="1">VLOOKUP(CONCATENATE($F2818," ",$G2818),AllocFactorMatrix,(AE$4+1),FALSE)*$E2823</f>
        <v>0</v>
      </c>
    </row>
    <row r="2819" spans="4:31" hidden="1" outlineLevel="1">
      <c r="E2819" s="44"/>
      <c r="F2819" s="167" t="str">
        <f>F2823</f>
        <v>LABOR_M</v>
      </c>
      <c r="G2819" s="48" t="str">
        <f>$G$11</f>
        <v>DISTPRI</v>
      </c>
      <c r="H2819" s="4">
        <f t="shared" ca="1" si="4023"/>
        <v>-311632.84018299461</v>
      </c>
      <c r="I2819" s="5">
        <f t="shared" ref="I2819:N2819" ca="1" si="4029">VLOOKUP(CONCATENATE($F2819," ",$G2819),AllocFactorMatrix,(I$4+1),FALSE)*$E2823</f>
        <v>-204025.88502895104</v>
      </c>
      <c r="J2819" s="47">
        <f t="shared" ca="1" si="4029"/>
        <v>-33.501346188576619</v>
      </c>
      <c r="K2819" s="47">
        <f t="shared" ca="1" si="4029"/>
        <v>-61.987086442077505</v>
      </c>
      <c r="L2819" s="5">
        <f t="shared" ca="1" si="4029"/>
        <v>-47736.641561955788</v>
      </c>
      <c r="M2819" s="5">
        <f t="shared" ca="1" si="4029"/>
        <v>-667.06866708516861</v>
      </c>
      <c r="N2819" s="5">
        <f t="shared" ca="1" si="4029"/>
        <v>0</v>
      </c>
      <c r="O2819" s="5">
        <f t="shared" ca="1" si="3980"/>
        <v>-48403.71022904096</v>
      </c>
      <c r="P2819" s="5">
        <f ca="1">VLOOKUP(CONCATENATE($F2819," ",$G2819),AllocFactorMatrix,(P$4+1),FALSE)*$E2823</f>
        <v>-27683.467485246929</v>
      </c>
      <c r="Q2819" s="5">
        <f ca="1">VLOOKUP(CONCATENATE($F2819," ",$G2819),AllocFactorMatrix,(Q$4+1),FALSE)*$E2823</f>
        <v>-4981.4840644882561</v>
      </c>
      <c r="R2819" s="5">
        <f ca="1">VLOOKUP(CONCATENATE($F2819," ",$G2819),AllocFactorMatrix,(R$4+1),FALSE)*$E2823</f>
        <v>0</v>
      </c>
      <c r="S2819" s="5">
        <f ca="1">VLOOKUP(CONCATENATE($F2819," ",$G2819),AllocFactorMatrix,(S$4+1),FALSE)*$E2823</f>
        <v>0</v>
      </c>
      <c r="T2819" s="5">
        <f t="shared" ca="1" si="4026"/>
        <v>-32664.951549735186</v>
      </c>
      <c r="U2819" s="5">
        <f ca="1">VLOOKUP(CONCATENATE($F2819," ",$G2819),AllocFactorMatrix,(U$4+1),FALSE)*$E2823</f>
        <v>-1253.6040124316635</v>
      </c>
      <c r="V2819" s="5">
        <f ca="1">VLOOKUP(CONCATENATE($F2819," ",$G2819),AllocFactorMatrix,(V$4+1),FALSE)*$E2823</f>
        <v>-17334.664306492974</v>
      </c>
      <c r="W2819" s="5">
        <f ca="1">VLOOKUP(CONCATENATE($F2819," ",$G2819),AllocFactorMatrix,(W$4+1),FALSE)*$E2823</f>
        <v>0</v>
      </c>
      <c r="X2819" s="5">
        <f ca="1">VLOOKUP(CONCATENATE($F2819," ",$G2819),AllocFactorMatrix,(X$4+1),FALSE)*$E2823</f>
        <v>0</v>
      </c>
      <c r="Y2819" s="5">
        <f t="shared" ca="1" si="4027"/>
        <v>-18588.268318924638</v>
      </c>
      <c r="Z2819" s="5">
        <f ca="1">VLOOKUP(CONCATENATE($F2819," ",$G2819),AllocFactorMatrix,(Z$4+1),FALSE)*$E2823</f>
        <v>-7601.7804819250896</v>
      </c>
      <c r="AA2819" s="5">
        <f ca="1">VLOOKUP(CONCATENATE($F2819," ",$G2819),AllocFactorMatrix,(AA$4+1),FALSE)*$E2823</f>
        <v>-152.57972235340989</v>
      </c>
      <c r="AB2819" s="5">
        <f t="shared" ca="1" si="3981"/>
        <v>-7754.3602042784996</v>
      </c>
      <c r="AC2819" s="5">
        <f ca="1">VLOOKUP(CONCATENATE($F2819," ",$G2819),AllocFactorMatrix,(AC$4+1),FALSE)*$E2823</f>
        <v>-100.17641943338148</v>
      </c>
      <c r="AD2819" s="5">
        <f ca="1">VLOOKUP(CONCATENATE($F2819," ",$G2819),AllocFactorMatrix,(AD$4+1),FALSE)*$E2823</f>
        <v>0</v>
      </c>
      <c r="AE2819" s="5">
        <f ca="1">VLOOKUP(CONCATENATE($F2819," ",$G2819),AllocFactorMatrix,(AE$4+1),FALSE)*$E2823</f>
        <v>0</v>
      </c>
    </row>
    <row r="2820" spans="4:31" hidden="1" outlineLevel="1">
      <c r="E2820" s="44"/>
      <c r="F2820" s="167" t="str">
        <f>F2823</f>
        <v>LABOR_M</v>
      </c>
      <c r="G2820" s="48" t="str">
        <f>$G$12</f>
        <v>DISTSEC</v>
      </c>
      <c r="H2820" s="4">
        <f t="shared" ca="1" si="4023"/>
        <v>-123460.53256544034</v>
      </c>
      <c r="I2820" s="5">
        <f t="shared" ref="I2820:N2820" ca="1" si="4030">VLOOKUP(CONCATENATE($F2820," ",$G2820),AllocFactorMatrix,(I$4+1),FALSE)*$E2823</f>
        <v>-91597.98222758669</v>
      </c>
      <c r="J2820" s="47">
        <f t="shared" ca="1" si="4030"/>
        <v>-22.706667674323771</v>
      </c>
      <c r="K2820" s="47">
        <f t="shared" ca="1" si="4030"/>
        <v>-29.411392381309135</v>
      </c>
      <c r="L2820" s="5">
        <f t="shared" ca="1" si="4030"/>
        <v>-18463.113312778591</v>
      </c>
      <c r="M2820" s="5">
        <f t="shared" ca="1" si="4030"/>
        <v>0</v>
      </c>
      <c r="N2820" s="5">
        <f t="shared" ca="1" si="4030"/>
        <v>0</v>
      </c>
      <c r="O2820" s="5">
        <f t="shared" ca="1" si="3980"/>
        <v>-18463.113312778591</v>
      </c>
      <c r="P2820" s="5">
        <f ca="1">VLOOKUP(CONCATENATE($F2820," ",$G2820),AllocFactorMatrix,(P$4+1),FALSE)*$E2823</f>
        <v>-9216.6721675397894</v>
      </c>
      <c r="Q2820" s="5">
        <f ca="1">VLOOKUP(CONCATENATE($F2820," ",$G2820),AllocFactorMatrix,(Q$4+1),FALSE)*$E2823</f>
        <v>0</v>
      </c>
      <c r="R2820" s="5">
        <f ca="1">VLOOKUP(CONCATENATE($F2820," ",$G2820),AllocFactorMatrix,(R$4+1),FALSE)*$E2823</f>
        <v>0</v>
      </c>
      <c r="S2820" s="5">
        <f ca="1">VLOOKUP(CONCATENATE($F2820," ",$G2820),AllocFactorMatrix,(S$4+1),FALSE)*$E2823</f>
        <v>0</v>
      </c>
      <c r="T2820" s="5">
        <f t="shared" ca="1" si="4026"/>
        <v>-9216.6721675397894</v>
      </c>
      <c r="U2820" s="5">
        <f ca="1">VLOOKUP(CONCATENATE($F2820," ",$G2820),AllocFactorMatrix,(U$4+1),FALSE)*$E2823</f>
        <v>-345.15922791560661</v>
      </c>
      <c r="V2820" s="5">
        <f ca="1">VLOOKUP(CONCATENATE($F2820," ",$G2820),AllocFactorMatrix,(V$4+1),FALSE)*$E2823</f>
        <v>0</v>
      </c>
      <c r="W2820" s="5">
        <f ca="1">VLOOKUP(CONCATENATE($F2820," ",$G2820),AllocFactorMatrix,(W$4+1),FALSE)*$E2823</f>
        <v>0</v>
      </c>
      <c r="X2820" s="5">
        <f ca="1">VLOOKUP(CONCATENATE($F2820," ",$G2820),AllocFactorMatrix,(X$4+1),FALSE)*$E2823</f>
        <v>0</v>
      </c>
      <c r="Y2820" s="5">
        <f t="shared" ca="1" si="4027"/>
        <v>-345.15922791560661</v>
      </c>
      <c r="Z2820" s="5">
        <f ca="1">VLOOKUP(CONCATENATE($F2820," ",$G2820),AllocFactorMatrix,(Z$4+1),FALSE)*$E2823</f>
        <v>-2608.4954963350124</v>
      </c>
      <c r="AA2820" s="5">
        <f ca="1">VLOOKUP(CONCATENATE($F2820," ",$G2820),AllocFactorMatrix,(AA$4+1),FALSE)*$E2823</f>
        <v>0</v>
      </c>
      <c r="AB2820" s="5">
        <f t="shared" ca="1" si="3981"/>
        <v>-2608.4954963350124</v>
      </c>
      <c r="AC2820" s="5">
        <f ca="1">VLOOKUP(CONCATENATE($F2820," ",$G2820),AllocFactorMatrix,(AC$4+1),FALSE)*$E2823</f>
        <v>-30.841733652132675</v>
      </c>
      <c r="AD2820" s="5">
        <f ca="1">VLOOKUP(CONCATENATE($F2820," ",$G2820),AllocFactorMatrix,(AD$4+1),FALSE)*$E2823</f>
        <v>-949.29962217970149</v>
      </c>
      <c r="AE2820" s="5">
        <f ca="1">VLOOKUP(CONCATENATE($F2820," ",$G2820),AllocFactorMatrix,(AE$4+1),FALSE)*$E2823</f>
        <v>-196.85071739709031</v>
      </c>
    </row>
    <row r="2821" spans="4:31" hidden="1" outlineLevel="1">
      <c r="E2821" s="44"/>
      <c r="F2821" s="167" t="str">
        <f>F2823</f>
        <v>LABOR_M</v>
      </c>
      <c r="G2821" s="48" t="str">
        <f>$G$13</f>
        <v>ENERGY</v>
      </c>
      <c r="H2821" s="4">
        <f t="shared" ca="1" si="4023"/>
        <v>-355202.43808822811</v>
      </c>
      <c r="I2821" s="5">
        <f t="shared" ref="I2821:N2821" ca="1" si="4031">VLOOKUP(CONCATENATE($F2821," ",$G2821),AllocFactorMatrix,(I$4+1),FALSE)*$E2823</f>
        <v>-138963.57752821862</v>
      </c>
      <c r="J2821" s="47">
        <f t="shared" ca="1" si="4031"/>
        <v>-22.237974334013664</v>
      </c>
      <c r="K2821" s="47">
        <f t="shared" ca="1" si="4031"/>
        <v>-64.120987820468557</v>
      </c>
      <c r="L2821" s="5">
        <f t="shared" ca="1" si="4031"/>
        <v>-40070.673467641944</v>
      </c>
      <c r="M2821" s="5">
        <f t="shared" ca="1" si="4031"/>
        <v>-558.86665790052109</v>
      </c>
      <c r="N2821" s="5">
        <f t="shared" ca="1" si="4031"/>
        <v>-78.129085128659</v>
      </c>
      <c r="O2821" s="5">
        <f t="shared" ca="1" si="3980"/>
        <v>-40707.669210671127</v>
      </c>
      <c r="P2821" s="5">
        <f ca="1">VLOOKUP(CONCATENATE($F2821," ",$G2821),AllocFactorMatrix,(P$4+1),FALSE)*$E2823</f>
        <v>-25978.121620051312</v>
      </c>
      <c r="Q2821" s="5">
        <f ca="1">VLOOKUP(CONCATENATE($F2821," ",$G2821),AllocFactorMatrix,(Q$4+1),FALSE)*$E2823</f>
        <v>-4639.650748954451</v>
      </c>
      <c r="R2821" s="5">
        <f ca="1">VLOOKUP(CONCATENATE($F2821," ",$G2821),AllocFactorMatrix,(R$4+1),FALSE)*$E2823</f>
        <v>-944.8028036470256</v>
      </c>
      <c r="S2821" s="5">
        <f ca="1">VLOOKUP(CONCATENATE($F2821," ",$G2821),AllocFactorMatrix,(S$4+1),FALSE)*$E2823</f>
        <v>-35.685521643468938</v>
      </c>
      <c r="T2821" s="5">
        <f t="shared" ca="1" si="4026"/>
        <v>-31598.260694296256</v>
      </c>
      <c r="U2821" s="5">
        <f ca="1">VLOOKUP(CONCATENATE($F2821," ",$G2821),AllocFactorMatrix,(U$4+1),FALSE)*$E2823</f>
        <v>-1362.4537611711949</v>
      </c>
      <c r="V2821" s="5">
        <f ca="1">VLOOKUP(CONCATENATE($F2821," ",$G2821),AllocFactorMatrix,(V$4+1),FALSE)*$E2823</f>
        <v>-21540.653013904906</v>
      </c>
      <c r="W2821" s="5">
        <f ca="1">VLOOKUP(CONCATENATE($F2821," ",$G2821),AllocFactorMatrix,(W$4+1),FALSE)*$E2823</f>
        <v>-92642.842756575556</v>
      </c>
      <c r="X2821" s="5">
        <f ca="1">VLOOKUP(CONCATENATE($F2821," ",$G2821),AllocFactorMatrix,(X$4+1),FALSE)*$E2823</f>
        <v>-17427.086353012997</v>
      </c>
      <c r="Y2821" s="5">
        <f t="shared" ca="1" si="4027"/>
        <v>-132973.03588466466</v>
      </c>
      <c r="Z2821" s="5">
        <f ca="1">VLOOKUP(CONCATENATE($F2821," ",$G2821),AllocFactorMatrix,(Z$4+1),FALSE)*$E2823</f>
        <v>-7146.3130077988608</v>
      </c>
      <c r="AA2821" s="5">
        <f ca="1">VLOOKUP(CONCATENATE($F2821," ",$G2821),AllocFactorMatrix,(AA$4+1),FALSE)*$E2823</f>
        <v>-143.3893449776495</v>
      </c>
      <c r="AB2821" s="5">
        <f t="shared" ca="1" si="3981"/>
        <v>-7289.7023527765105</v>
      </c>
      <c r="AC2821" s="5">
        <f ca="1">VLOOKUP(CONCATENATE($F2821," ",$G2821),AllocFactorMatrix,(AC$4+1),FALSE)*$E2823</f>
        <v>-127.90391059685685</v>
      </c>
      <c r="AD2821" s="5">
        <f ca="1">VLOOKUP(CONCATENATE($F2821," ",$G2821),AllocFactorMatrix,(AD$4+1),FALSE)*$E2823</f>
        <v>-2865.0037927316439</v>
      </c>
      <c r="AE2821" s="5">
        <f ca="1">VLOOKUP(CONCATENATE($F2821," ",$G2821),AllocFactorMatrix,(AE$4+1),FALSE)*$E2823</f>
        <v>-590.92575211774613</v>
      </c>
    </row>
    <row r="2822" spans="4:31" hidden="1" outlineLevel="1">
      <c r="E2822" s="44"/>
      <c r="F2822" s="167" t="str">
        <f>F2823</f>
        <v>LABOR_M</v>
      </c>
      <c r="G2822" s="48" t="str">
        <f>$G$14</f>
        <v>CUSTOMER</v>
      </c>
      <c r="H2822" s="4">
        <f t="shared" ca="1" si="4023"/>
        <v>-235072.64903923133</v>
      </c>
      <c r="I2822" s="5">
        <f t="shared" ref="I2822:N2822" ca="1" si="4032">VLOOKUP(CONCATENATE($F2822," ",$G2822),AllocFactorMatrix,(I$4+1),FALSE)*$E2823</f>
        <v>-181470.09270469181</v>
      </c>
      <c r="J2822" s="47">
        <f t="shared" ca="1" si="4032"/>
        <v>-36.623648830555332</v>
      </c>
      <c r="K2822" s="47">
        <f t="shared" ca="1" si="4032"/>
        <v>-10.742087591873817</v>
      </c>
      <c r="L2822" s="5">
        <f t="shared" ca="1" si="4032"/>
        <v>-36744.988273066643</v>
      </c>
      <c r="M2822" s="5">
        <f t="shared" ca="1" si="4032"/>
        <v>-939.42598938492984</v>
      </c>
      <c r="N2822" s="5">
        <f t="shared" ca="1" si="4032"/>
        <v>-151.46472951668267</v>
      </c>
      <c r="O2822" s="5">
        <f t="shared" ca="1" si="3980"/>
        <v>-37835.878991968253</v>
      </c>
      <c r="P2822" s="5">
        <f ca="1">VLOOKUP(CONCATENATE($F2822," ",$G2822),AllocFactorMatrix,(P$4+1),FALSE)*$E2823</f>
        <v>-1505.0111741682626</v>
      </c>
      <c r="Q2822" s="5">
        <f ca="1">VLOOKUP(CONCATENATE($F2822," ",$G2822),AllocFactorMatrix,(Q$4+1),FALSE)*$E2823</f>
        <v>-364.03009431709665</v>
      </c>
      <c r="R2822" s="5">
        <f ca="1">VLOOKUP(CONCATENATE($F2822," ",$G2822),AllocFactorMatrix,(R$4+1),FALSE)*$E2823</f>
        <v>-370.568798890849</v>
      </c>
      <c r="S2822" s="5">
        <f ca="1">VLOOKUP(CONCATENATE($F2822," ",$G2822),AllocFactorMatrix,(S$4+1),FALSE)*$E2823</f>
        <v>-45.773912922361816</v>
      </c>
      <c r="T2822" s="5">
        <f t="shared" ca="1" si="4026"/>
        <v>-2285.3839802985703</v>
      </c>
      <c r="U2822" s="5">
        <f ca="1">VLOOKUP(CONCATENATE($F2822," ",$G2822),AllocFactorMatrix,(U$4+1),FALSE)*$E2823</f>
        <v>-11.455181427239584</v>
      </c>
      <c r="V2822" s="5">
        <f ca="1">VLOOKUP(CONCATENATE($F2822," ",$G2822),AllocFactorMatrix,(V$4+1),FALSE)*$E2823</f>
        <v>-264.65172699547054</v>
      </c>
      <c r="W2822" s="5">
        <f ca="1">VLOOKUP(CONCATENATE($F2822," ",$G2822),AllocFactorMatrix,(W$4+1),FALSE)*$E2823</f>
        <v>-622.4861070933506</v>
      </c>
      <c r="X2822" s="5">
        <f ca="1">VLOOKUP(CONCATENATE($F2822," ",$G2822),AllocFactorMatrix,(X$4+1),FALSE)*$E2823</f>
        <v>-183.29944435068572</v>
      </c>
      <c r="Y2822" s="5">
        <f t="shared" ca="1" si="4027"/>
        <v>-1081.8924598667465</v>
      </c>
      <c r="Z2822" s="5">
        <f ca="1">VLOOKUP(CONCATENATE($F2822," ",$G2822),AllocFactorMatrix,(Z$4+1),FALSE)*$E2823</f>
        <v>-333.97871221270469</v>
      </c>
      <c r="AA2822" s="5">
        <f ca="1">VLOOKUP(CONCATENATE($F2822," ",$G2822),AllocFactorMatrix,(AA$4+1),FALSE)*$E2823</f>
        <v>-4.9890515520684531</v>
      </c>
      <c r="AB2822" s="5">
        <f t="shared" ca="1" si="3981"/>
        <v>-338.96776376477317</v>
      </c>
      <c r="AC2822" s="5">
        <f ca="1">VLOOKUP(CONCATENATE($F2822," ",$G2822),AllocFactorMatrix,(AC$4+1),FALSE)*$E2823</f>
        <v>-27.188536769541436</v>
      </c>
      <c r="AD2822" s="5">
        <f ca="1">VLOOKUP(CONCATENATE($F2822," ",$G2822),AllocFactorMatrix,(AD$4+1),FALSE)*$E2823</f>
        <v>-9878.8310231620871</v>
      </c>
      <c r="AE2822" s="5">
        <f ca="1">VLOOKUP(CONCATENATE($F2822," ",$G2822),AllocFactorMatrix,(AE$4+1),FALSE)*$E2823</f>
        <v>-2107.0478422869537</v>
      </c>
    </row>
    <row r="2823" spans="4:31" collapsed="1">
      <c r="D2823" s="48" t="s">
        <v>323</v>
      </c>
      <c r="E2823" s="36">
        <v>-2089241</v>
      </c>
      <c r="F2823" s="88" t="s">
        <v>67</v>
      </c>
      <c r="G2823" s="48" t="str">
        <f>$G$15</f>
        <v>TOTAL</v>
      </c>
      <c r="H2823" s="4">
        <f t="shared" ca="1" si="4023"/>
        <v>-2089241.0000000009</v>
      </c>
      <c r="I2823" s="5">
        <f t="shared" ref="I2823:N2823" ca="1" si="4033">VLOOKUP(CONCATENATE($F2823," ",$G2823),AllocFactorMatrix,(I$4+1),FALSE)*$E2823</f>
        <v>-1163046.5173169959</v>
      </c>
      <c r="J2823" s="47">
        <f t="shared" ca="1" si="4033"/>
        <v>-236.253864871421</v>
      </c>
      <c r="K2823" s="47">
        <f t="shared" ca="1" si="4033"/>
        <v>-378.79636547966231</v>
      </c>
      <c r="L2823" s="5">
        <f t="shared" ca="1" si="4033"/>
        <v>-270525.77896462352</v>
      </c>
      <c r="M2823" s="5">
        <f t="shared" ca="1" si="4033"/>
        <v>-3939.9441150566777</v>
      </c>
      <c r="N2823" s="5">
        <f t="shared" ca="1" si="4033"/>
        <v>-479.40979456408934</v>
      </c>
      <c r="O2823" s="5">
        <f t="shared" ca="1" si="3980"/>
        <v>-274945.13287424424</v>
      </c>
      <c r="P2823" s="5">
        <f ca="1">VLOOKUP(CONCATENATE($F2823," ",$G2823),AllocFactorMatrix,(P$4+1),FALSE)*$E2823</f>
        <v>-140145.76195168999</v>
      </c>
      <c r="Q2823" s="5">
        <f ca="1">VLOOKUP(CONCATENATE($F2823," ",$G2823),AllocFactorMatrix,(Q$4+1),FALSE)*$E2823</f>
        <v>-23582.744418573933</v>
      </c>
      <c r="R2823" s="5">
        <f ca="1">VLOOKUP(CONCATENATE($F2823," ",$G2823),AllocFactorMatrix,(R$4+1),FALSE)*$E2823</f>
        <v>-4101.153452253111</v>
      </c>
      <c r="S2823" s="5">
        <f ca="1">VLOOKUP(CONCATENATE($F2823," ",$G2823),AllocFactorMatrix,(S$4+1),FALSE)*$E2823</f>
        <v>-182.51796940786869</v>
      </c>
      <c r="T2823" s="5">
        <f t="shared" ca="1" si="4026"/>
        <v>-168012.17779192491</v>
      </c>
      <c r="U2823" s="5">
        <f ca="1">VLOOKUP(CONCATENATE($F2823," ",$G2823),AllocFactorMatrix,(U$4+1),FALSE)*$E2823</f>
        <v>-6559.8922238964324</v>
      </c>
      <c r="V2823" s="5">
        <f ca="1">VLOOKUP(CONCATENATE($F2823," ",$G2823),AllocFactorMatrix,(V$4+1),FALSE)*$E2823</f>
        <v>-87632.645495181438</v>
      </c>
      <c r="W2823" s="5">
        <f ca="1">VLOOKUP(CONCATENATE($F2823," ",$G2823),AllocFactorMatrix,(W$4+1),FALSE)*$E2823</f>
        <v>-280577.83077504439</v>
      </c>
      <c r="X2823" s="5">
        <f ca="1">VLOOKUP(CONCATENATE($F2823," ",$G2823),AllocFactorMatrix,(X$4+1),FALSE)*$E2823</f>
        <v>-50051.907850621406</v>
      </c>
      <c r="Y2823" s="5">
        <f t="shared" ca="1" si="4027"/>
        <v>-424822.27634474367</v>
      </c>
      <c r="Z2823" s="5">
        <f ca="1">VLOOKUP(CONCATENATE($F2823," ",$G2823),AllocFactorMatrix,(Z$4+1),FALSE)*$E2823</f>
        <v>-38514.430224732889</v>
      </c>
      <c r="AA2823" s="5">
        <f ca="1">VLOOKUP(CONCATENATE($F2823," ",$G2823),AllocFactorMatrix,(AA$4+1),FALSE)*$E2823</f>
        <v>-716.94076388482711</v>
      </c>
      <c r="AB2823" s="5">
        <f t="shared" ca="1" si="3981"/>
        <v>-39231.370988617717</v>
      </c>
      <c r="AC2823" s="5">
        <f ca="1">VLOOKUP(CONCATENATE($F2823," ",$G2823),AllocFactorMatrix,(AC$4+1),FALSE)*$E2823</f>
        <v>-560.88714139186141</v>
      </c>
      <c r="AD2823" s="5">
        <f ca="1">VLOOKUP(CONCATENATE($F2823," ",$G2823),AllocFactorMatrix,(AD$4+1),FALSE)*$E2823</f>
        <v>-14871.085923622655</v>
      </c>
      <c r="AE2823" s="5">
        <f ca="1">VLOOKUP(CONCATENATE($F2823," ",$G2823),AllocFactorMatrix,(AE$4+1),FALSE)*$E2823</f>
        <v>-3136.5013881069394</v>
      </c>
    </row>
    <row r="2824" spans="4:31" hidden="1" outlineLevel="1">
      <c r="E2824" s="44"/>
      <c r="F2824" s="167" t="str">
        <f>F2831</f>
        <v>TRANS_TOTAL</v>
      </c>
      <c r="G2824" s="48" t="str">
        <f>$G$8</f>
        <v>PRODUCTION</v>
      </c>
      <c r="H2824" s="4">
        <f t="shared" si="4023"/>
        <v>0</v>
      </c>
      <c r="I2824" s="5">
        <f t="shared" ref="I2824:N2824" si="4034">VLOOKUP(CONCATENATE($F2824," ",$G2824),AllocFactorMatrix,(I$4+1),FALSE)*$E2831</f>
        <v>0</v>
      </c>
      <c r="J2824" s="47">
        <f t="shared" si="4034"/>
        <v>0</v>
      </c>
      <c r="K2824" s="47">
        <f t="shared" si="4034"/>
        <v>0</v>
      </c>
      <c r="L2824" s="5">
        <f t="shared" si="4034"/>
        <v>0</v>
      </c>
      <c r="M2824" s="5">
        <f t="shared" si="4034"/>
        <v>0</v>
      </c>
      <c r="N2824" s="5">
        <f t="shared" si="4034"/>
        <v>0</v>
      </c>
      <c r="O2824" s="5">
        <f t="shared" ref="O2824:O2831" si="4035">SUBTOTAL(9,L2824:N2824)</f>
        <v>0</v>
      </c>
      <c r="P2824" s="5">
        <f>VLOOKUP(CONCATENATE($F2824," ",$G2824),AllocFactorMatrix,(P$4+1),FALSE)*$E2831</f>
        <v>0</v>
      </c>
      <c r="Q2824" s="5">
        <f>VLOOKUP(CONCATENATE($F2824," ",$G2824),AllocFactorMatrix,(Q$4+1),FALSE)*$E2831</f>
        <v>0</v>
      </c>
      <c r="R2824" s="5">
        <f>VLOOKUP(CONCATENATE($F2824," ",$G2824),AllocFactorMatrix,(R$4+1),FALSE)*$E2831</f>
        <v>0</v>
      </c>
      <c r="S2824" s="5">
        <f>VLOOKUP(CONCATENATE($F2824," ",$G2824),AllocFactorMatrix,(S$4+1),FALSE)*$E2831</f>
        <v>0</v>
      </c>
      <c r="T2824" s="5">
        <f>SUBTOTAL(9,P2824:S2824)</f>
        <v>0</v>
      </c>
      <c r="U2824" s="5">
        <f>VLOOKUP(CONCATENATE($F2824," ",$G2824),AllocFactorMatrix,(U$4+1),FALSE)*$E2831</f>
        <v>0</v>
      </c>
      <c r="V2824" s="5">
        <f>VLOOKUP(CONCATENATE($F2824," ",$G2824),AllocFactorMatrix,(V$4+1),FALSE)*$E2831</f>
        <v>0</v>
      </c>
      <c r="W2824" s="5">
        <f>VLOOKUP(CONCATENATE($F2824," ",$G2824),AllocFactorMatrix,(W$4+1),FALSE)*$E2831</f>
        <v>0</v>
      </c>
      <c r="X2824" s="5">
        <f>VLOOKUP(CONCATENATE($F2824," ",$G2824),AllocFactorMatrix,(X$4+1),FALSE)*$E2831</f>
        <v>0</v>
      </c>
      <c r="Y2824" s="5">
        <f>SUBTOTAL(9,U2824:X2824)</f>
        <v>0</v>
      </c>
      <c r="Z2824" s="5">
        <f>VLOOKUP(CONCATENATE($F2824," ",$G2824),AllocFactorMatrix,(Z$4+1),FALSE)*$E2831</f>
        <v>0</v>
      </c>
      <c r="AA2824" s="5">
        <f>VLOOKUP(CONCATENATE($F2824," ",$G2824),AllocFactorMatrix,(AA$4+1),FALSE)*$E2831</f>
        <v>0</v>
      </c>
      <c r="AB2824" s="5">
        <f t="shared" ref="AB2824:AB2831" si="4036">SUBTOTAL(9,Z2824:AA2824)</f>
        <v>0</v>
      </c>
      <c r="AC2824" s="5">
        <f>VLOOKUP(CONCATENATE($F2824," ",$G2824),AllocFactorMatrix,(AC$4+1),FALSE)*$E2831</f>
        <v>0</v>
      </c>
      <c r="AD2824" s="5">
        <f>VLOOKUP(CONCATENATE($F2824," ",$G2824),AllocFactorMatrix,(AD$4+1),FALSE)*$E2831</f>
        <v>0</v>
      </c>
      <c r="AE2824" s="5">
        <f>VLOOKUP(CONCATENATE($F2824," ",$G2824),AllocFactorMatrix,(AE$4+1),FALSE)*$E2831</f>
        <v>0</v>
      </c>
    </row>
    <row r="2825" spans="4:31" hidden="1" outlineLevel="1">
      <c r="E2825" s="44"/>
      <c r="F2825" s="167" t="str">
        <f>F2831</f>
        <v>TRANS_TOTAL</v>
      </c>
      <c r="G2825" s="48" t="str">
        <f>$G$9</f>
        <v>BULKTRAN</v>
      </c>
      <c r="H2825" s="4">
        <f t="shared" si="4023"/>
        <v>56560.788</v>
      </c>
      <c r="I2825" s="5">
        <f t="shared" ref="I2825:N2825" si="4037">VLOOKUP(CONCATENATE($F2825," ",$G2825),AllocFactorMatrix,(I$4+1),FALSE)*$E2831</f>
        <v>29087.568975013648</v>
      </c>
      <c r="J2825" s="47">
        <f t="shared" si="4037"/>
        <v>6.5073878097505924</v>
      </c>
      <c r="K2825" s="47">
        <f t="shared" si="4037"/>
        <v>11.393972057647815</v>
      </c>
      <c r="L2825" s="5">
        <f t="shared" si="4037"/>
        <v>6779.366213441238</v>
      </c>
      <c r="M2825" s="5">
        <f t="shared" si="4037"/>
        <v>94.33479457797948</v>
      </c>
      <c r="N2825" s="5">
        <f t="shared" si="4037"/>
        <v>13.138356567305221</v>
      </c>
      <c r="O2825" s="5">
        <f t="shared" si="4035"/>
        <v>6886.8393645865226</v>
      </c>
      <c r="P2825" s="5">
        <f>VLOOKUP(CONCATENATE($F2825," ",$G2825),AllocFactorMatrix,(P$4+1),FALSE)*$E2831</f>
        <v>4032.3175926280919</v>
      </c>
      <c r="Q2825" s="5">
        <f>VLOOKUP(CONCATENATE($F2825," ",$G2825),AllocFactorMatrix,(Q$4+1),FALSE)*$E2831</f>
        <v>723.63559679408797</v>
      </c>
      <c r="R2825" s="5">
        <f>VLOOKUP(CONCATENATE($F2825," ",$G2825),AllocFactorMatrix,(R$4+1),FALSE)*$E2831</f>
        <v>146.74591446241044</v>
      </c>
      <c r="S2825" s="5">
        <f>VLOOKUP(CONCATENATE($F2825," ",$G2825),AllocFactorMatrix,(S$4+1),FALSE)*$E2831</f>
        <v>5.5726097399835188</v>
      </c>
      <c r="T2825" s="5">
        <f t="shared" ref="T2825:T2831" si="4038">SUBTOTAL(9,P2825:S2825)</f>
        <v>4908.2717136245747</v>
      </c>
      <c r="U2825" s="5">
        <f>VLOOKUP(CONCATENATE($F2825," ",$G2825),AllocFactorMatrix,(U$4+1),FALSE)*$E2831</f>
        <v>191.24411407353398</v>
      </c>
      <c r="V2825" s="5">
        <f>VLOOKUP(CONCATENATE($F2825," ",$G2825),AllocFactorMatrix,(V$4+1),FALSE)*$E2831</f>
        <v>2581.9059738317264</v>
      </c>
      <c r="W2825" s="5">
        <f>VLOOKUP(CONCATENATE($F2825," ",$G2825),AllocFactorMatrix,(W$4+1),FALSE)*$E2831</f>
        <v>9874.7538958154855</v>
      </c>
      <c r="X2825" s="5">
        <f>VLOOKUP(CONCATENATE($F2825," ",$G2825),AllocFactorMatrix,(X$4+1),FALSE)*$E2831</f>
        <v>1788.9032535099875</v>
      </c>
      <c r="Y2825" s="5">
        <f t="shared" ref="Y2825:Y2831" si="4039">SUBTOTAL(9,U2825:X2825)</f>
        <v>14436.807237230732</v>
      </c>
      <c r="Z2825" s="5">
        <f>VLOOKUP(CONCATENATE($F2825," ",$G2825),AllocFactorMatrix,(Z$4+1),FALSE)*$E2831</f>
        <v>1108.3597831103314</v>
      </c>
      <c r="AA2825" s="5">
        <f>VLOOKUP(CONCATENATE($F2825," ",$G2825),AllocFactorMatrix,(AA$4+1),FALSE)*$E2831</f>
        <v>22.136787693242145</v>
      </c>
      <c r="AB2825" s="5">
        <f t="shared" si="4036"/>
        <v>1130.4965708035736</v>
      </c>
      <c r="AC2825" s="5">
        <f>VLOOKUP(CONCATENATE($F2825," ",$G2825),AllocFactorMatrix,(AC$4+1),FALSE)*$E2831</f>
        <v>14.621058647608216</v>
      </c>
      <c r="AD2825" s="5">
        <f>VLOOKUP(CONCATENATE($F2825," ",$G2825),AllocFactorMatrix,(AD$4+1),FALSE)*$E2831</f>
        <v>64.955067198036161</v>
      </c>
      <c r="AE2825" s="5">
        <f>VLOOKUP(CONCATENATE($F2825," ",$G2825),AllocFactorMatrix,(AE$4+1),FALSE)*$E2831</f>
        <v>13.326653027910213</v>
      </c>
    </row>
    <row r="2826" spans="4:31" hidden="1" outlineLevel="1">
      <c r="E2826" s="44"/>
      <c r="F2826" s="167" t="str">
        <f>F2831</f>
        <v>TRANS_TOTAL</v>
      </c>
      <c r="G2826" s="48" t="str">
        <f>$G$10</f>
        <v>SUBTRAN</v>
      </c>
      <c r="H2826" s="4">
        <f t="shared" si="4023"/>
        <v>15675.212</v>
      </c>
      <c r="I2826" s="5">
        <f t="shared" ref="I2826:N2826" si="4040">VLOOKUP(CONCATENATE($F2826," ",$G2826),AllocFactorMatrix,(I$4+1),FALSE)*$E2831</f>
        <v>8007.9982790508038</v>
      </c>
      <c r="J2826" s="47">
        <f t="shared" si="4040"/>
        <v>1.3039810675544643</v>
      </c>
      <c r="K2826" s="47">
        <f t="shared" si="4040"/>
        <v>2.4269326615837934</v>
      </c>
      <c r="L2826" s="5">
        <f t="shared" si="4040"/>
        <v>1876.6853146845317</v>
      </c>
      <c r="M2826" s="5">
        <f t="shared" si="4040"/>
        <v>26.228167017747083</v>
      </c>
      <c r="N2826" s="5">
        <f t="shared" si="4040"/>
        <v>4.747176367548791</v>
      </c>
      <c r="O2826" s="5">
        <f t="shared" si="4035"/>
        <v>1907.6606580698276</v>
      </c>
      <c r="P2826" s="5">
        <f>VLOOKUP(CONCATENATE($F2826," ",$G2826),AllocFactorMatrix,(P$4+1),FALSE)*$E2831</f>
        <v>1083.4732770380483</v>
      </c>
      <c r="Q2826" s="5">
        <f>VLOOKUP(CONCATENATE($F2826," ",$G2826),AllocFactorMatrix,(Q$4+1),FALSE)*$E2831</f>
        <v>194.98158667103542</v>
      </c>
      <c r="R2826" s="5">
        <f>VLOOKUP(CONCATENATE($F2826," ",$G2826),AllocFactorMatrix,(R$4+1),FALSE)*$E2831</f>
        <v>51.181163192922405</v>
      </c>
      <c r="S2826" s="5">
        <f>VLOOKUP(CONCATENATE($F2826," ",$G2826),AllocFactorMatrix,(S$4+1),FALSE)*$E2831</f>
        <v>0</v>
      </c>
      <c r="T2826" s="5">
        <f t="shared" si="4038"/>
        <v>1329.6360269020063</v>
      </c>
      <c r="U2826" s="5">
        <f>VLOOKUP(CONCATENATE($F2826," ",$G2826),AllocFactorMatrix,(U$4+1),FALSE)*$E2831</f>
        <v>48.90868887963866</v>
      </c>
      <c r="V2826" s="5">
        <f>VLOOKUP(CONCATENATE($F2826," ",$G2826),AllocFactorMatrix,(V$4+1),FALSE)*$E2831</f>
        <v>686.23633073827818</v>
      </c>
      <c r="W2826" s="5">
        <f>VLOOKUP(CONCATENATE($F2826," ",$G2826),AllocFactorMatrix,(W$4+1),FALSE)*$E2831</f>
        <v>3383.6744643897568</v>
      </c>
      <c r="X2826" s="5">
        <f>VLOOKUP(CONCATENATE($F2826," ",$G2826),AllocFactorMatrix,(X$4+1),FALSE)*$E2831</f>
        <v>0</v>
      </c>
      <c r="Y2826" s="5">
        <f t="shared" si="4039"/>
        <v>4118.819484007674</v>
      </c>
      <c r="Z2826" s="5">
        <f>VLOOKUP(CONCATENATE($F2826," ",$G2826),AllocFactorMatrix,(Z$4+1),FALSE)*$E2831</f>
        <v>297.43951518858307</v>
      </c>
      <c r="AA2826" s="5">
        <f>VLOOKUP(CONCATENATE($F2826," ",$G2826),AllocFactorMatrix,(AA$4+1),FALSE)*$E2831</f>
        <v>5.9721443789129358</v>
      </c>
      <c r="AB2826" s="5">
        <f t="shared" si="4036"/>
        <v>303.41165956749603</v>
      </c>
      <c r="AC2826" s="5">
        <f>VLOOKUP(CONCATENATE($F2826," ",$G2826),AllocFactorMatrix,(AC$4+1),FALSE)*$E2831</f>
        <v>3.9549786730497951</v>
      </c>
      <c r="AD2826" s="5">
        <f>VLOOKUP(CONCATENATE($F2826," ",$G2826),AllocFactorMatrix,(AD$4+1),FALSE)*$E2831</f>
        <v>0</v>
      </c>
      <c r="AE2826" s="5">
        <f>VLOOKUP(CONCATENATE($F2826," ",$G2826),AllocFactorMatrix,(AE$4+1),FALSE)*$E2831</f>
        <v>0</v>
      </c>
    </row>
    <row r="2827" spans="4:31" hidden="1" outlineLevel="1">
      <c r="E2827" s="44"/>
      <c r="F2827" s="167" t="str">
        <f>F2831</f>
        <v>TRANS_TOTAL</v>
      </c>
      <c r="G2827" s="48" t="str">
        <f>$G$11</f>
        <v>DISTPRI</v>
      </c>
      <c r="H2827" s="4">
        <f t="shared" si="4023"/>
        <v>0</v>
      </c>
      <c r="I2827" s="5">
        <f t="shared" ref="I2827:N2827" si="4041">VLOOKUP(CONCATENATE($F2827," ",$G2827),AllocFactorMatrix,(I$4+1),FALSE)*$E2831</f>
        <v>0</v>
      </c>
      <c r="J2827" s="47">
        <f t="shared" si="4041"/>
        <v>0</v>
      </c>
      <c r="K2827" s="47">
        <f t="shared" si="4041"/>
        <v>0</v>
      </c>
      <c r="L2827" s="5">
        <f t="shared" si="4041"/>
        <v>0</v>
      </c>
      <c r="M2827" s="5">
        <f t="shared" si="4041"/>
        <v>0</v>
      </c>
      <c r="N2827" s="5">
        <f t="shared" si="4041"/>
        <v>0</v>
      </c>
      <c r="O2827" s="5">
        <f t="shared" si="4035"/>
        <v>0</v>
      </c>
      <c r="P2827" s="5">
        <f>VLOOKUP(CONCATENATE($F2827," ",$G2827),AllocFactorMatrix,(P$4+1),FALSE)*$E2831</f>
        <v>0</v>
      </c>
      <c r="Q2827" s="5">
        <f>VLOOKUP(CONCATENATE($F2827," ",$G2827),AllocFactorMatrix,(Q$4+1),FALSE)*$E2831</f>
        <v>0</v>
      </c>
      <c r="R2827" s="5">
        <f>VLOOKUP(CONCATENATE($F2827," ",$G2827),AllocFactorMatrix,(R$4+1),FALSE)*$E2831</f>
        <v>0</v>
      </c>
      <c r="S2827" s="5">
        <f>VLOOKUP(CONCATENATE($F2827," ",$G2827),AllocFactorMatrix,(S$4+1),FALSE)*$E2831</f>
        <v>0</v>
      </c>
      <c r="T2827" s="5">
        <f t="shared" si="4038"/>
        <v>0</v>
      </c>
      <c r="U2827" s="5">
        <f>VLOOKUP(CONCATENATE($F2827," ",$G2827),AllocFactorMatrix,(U$4+1),FALSE)*$E2831</f>
        <v>0</v>
      </c>
      <c r="V2827" s="5">
        <f>VLOOKUP(CONCATENATE($F2827," ",$G2827),AllocFactorMatrix,(V$4+1),FALSE)*$E2831</f>
        <v>0</v>
      </c>
      <c r="W2827" s="5">
        <f>VLOOKUP(CONCATENATE($F2827," ",$G2827),AllocFactorMatrix,(W$4+1),FALSE)*$E2831</f>
        <v>0</v>
      </c>
      <c r="X2827" s="5">
        <f>VLOOKUP(CONCATENATE($F2827," ",$G2827),AllocFactorMatrix,(X$4+1),FALSE)*$E2831</f>
        <v>0</v>
      </c>
      <c r="Y2827" s="5">
        <f t="shared" si="4039"/>
        <v>0</v>
      </c>
      <c r="Z2827" s="5">
        <f>VLOOKUP(CONCATENATE($F2827," ",$G2827),AllocFactorMatrix,(Z$4+1),FALSE)*$E2831</f>
        <v>0</v>
      </c>
      <c r="AA2827" s="5">
        <f>VLOOKUP(CONCATENATE($F2827," ",$G2827),AllocFactorMatrix,(AA$4+1),FALSE)*$E2831</f>
        <v>0</v>
      </c>
      <c r="AB2827" s="5">
        <f t="shared" si="4036"/>
        <v>0</v>
      </c>
      <c r="AC2827" s="5">
        <f>VLOOKUP(CONCATENATE($F2827," ",$G2827),AllocFactorMatrix,(AC$4+1),FALSE)*$E2831</f>
        <v>0</v>
      </c>
      <c r="AD2827" s="5">
        <f>VLOOKUP(CONCATENATE($F2827," ",$G2827),AllocFactorMatrix,(AD$4+1),FALSE)*$E2831</f>
        <v>0</v>
      </c>
      <c r="AE2827" s="5">
        <f>VLOOKUP(CONCATENATE($F2827," ",$G2827),AllocFactorMatrix,(AE$4+1),FALSE)*$E2831</f>
        <v>0</v>
      </c>
    </row>
    <row r="2828" spans="4:31" hidden="1" outlineLevel="1">
      <c r="E2828" s="44"/>
      <c r="F2828" s="167" t="str">
        <f>F2831</f>
        <v>TRANS_TOTAL</v>
      </c>
      <c r="G2828" s="48" t="str">
        <f>$G$12</f>
        <v>DISTSEC</v>
      </c>
      <c r="H2828" s="4">
        <f t="shared" si="4023"/>
        <v>0</v>
      </c>
      <c r="I2828" s="5">
        <f t="shared" ref="I2828:N2828" si="4042">VLOOKUP(CONCATENATE($F2828," ",$G2828),AllocFactorMatrix,(I$4+1),FALSE)*$E2831</f>
        <v>0</v>
      </c>
      <c r="J2828" s="47">
        <f t="shared" si="4042"/>
        <v>0</v>
      </c>
      <c r="K2828" s="47">
        <f t="shared" si="4042"/>
        <v>0</v>
      </c>
      <c r="L2828" s="5">
        <f t="shared" si="4042"/>
        <v>0</v>
      </c>
      <c r="M2828" s="5">
        <f t="shared" si="4042"/>
        <v>0</v>
      </c>
      <c r="N2828" s="5">
        <f t="shared" si="4042"/>
        <v>0</v>
      </c>
      <c r="O2828" s="5">
        <f t="shared" si="4035"/>
        <v>0</v>
      </c>
      <c r="P2828" s="5">
        <f>VLOOKUP(CONCATENATE($F2828," ",$G2828),AllocFactorMatrix,(P$4+1),FALSE)*$E2831</f>
        <v>0</v>
      </c>
      <c r="Q2828" s="5">
        <f>VLOOKUP(CONCATENATE($F2828," ",$G2828),AllocFactorMatrix,(Q$4+1),FALSE)*$E2831</f>
        <v>0</v>
      </c>
      <c r="R2828" s="5">
        <f>VLOOKUP(CONCATENATE($F2828," ",$G2828),AllocFactorMatrix,(R$4+1),FALSE)*$E2831</f>
        <v>0</v>
      </c>
      <c r="S2828" s="5">
        <f>VLOOKUP(CONCATENATE($F2828," ",$G2828),AllocFactorMatrix,(S$4+1),FALSE)*$E2831</f>
        <v>0</v>
      </c>
      <c r="T2828" s="5">
        <f t="shared" si="4038"/>
        <v>0</v>
      </c>
      <c r="U2828" s="5">
        <f>VLOOKUP(CONCATENATE($F2828," ",$G2828),AllocFactorMatrix,(U$4+1),FALSE)*$E2831</f>
        <v>0</v>
      </c>
      <c r="V2828" s="5">
        <f>VLOOKUP(CONCATENATE($F2828," ",$G2828),AllocFactorMatrix,(V$4+1),FALSE)*$E2831</f>
        <v>0</v>
      </c>
      <c r="W2828" s="5">
        <f>VLOOKUP(CONCATENATE($F2828," ",$G2828),AllocFactorMatrix,(W$4+1),FALSE)*$E2831</f>
        <v>0</v>
      </c>
      <c r="X2828" s="5">
        <f>VLOOKUP(CONCATENATE($F2828," ",$G2828),AllocFactorMatrix,(X$4+1),FALSE)*$E2831</f>
        <v>0</v>
      </c>
      <c r="Y2828" s="5">
        <f t="shared" si="4039"/>
        <v>0</v>
      </c>
      <c r="Z2828" s="5">
        <f>VLOOKUP(CONCATENATE($F2828," ",$G2828),AllocFactorMatrix,(Z$4+1),FALSE)*$E2831</f>
        <v>0</v>
      </c>
      <c r="AA2828" s="5">
        <f>VLOOKUP(CONCATENATE($F2828," ",$G2828),AllocFactorMatrix,(AA$4+1),FALSE)*$E2831</f>
        <v>0</v>
      </c>
      <c r="AB2828" s="5">
        <f t="shared" si="4036"/>
        <v>0</v>
      </c>
      <c r="AC2828" s="5">
        <f>VLOOKUP(CONCATENATE($F2828," ",$G2828),AllocFactorMatrix,(AC$4+1),FALSE)*$E2831</f>
        <v>0</v>
      </c>
      <c r="AD2828" s="5">
        <f>VLOOKUP(CONCATENATE($F2828," ",$G2828),AllocFactorMatrix,(AD$4+1),FALSE)*$E2831</f>
        <v>0</v>
      </c>
      <c r="AE2828" s="5">
        <f>VLOOKUP(CONCATENATE($F2828," ",$G2828),AllocFactorMatrix,(AE$4+1),FALSE)*$E2831</f>
        <v>0</v>
      </c>
    </row>
    <row r="2829" spans="4:31" hidden="1" outlineLevel="1">
      <c r="E2829" s="44"/>
      <c r="F2829" s="167" t="str">
        <f>F2831</f>
        <v>TRANS_TOTAL</v>
      </c>
      <c r="G2829" s="48" t="str">
        <f>$G$13</f>
        <v>ENERGY</v>
      </c>
      <c r="H2829" s="4">
        <f t="shared" si="4023"/>
        <v>0</v>
      </c>
      <c r="I2829" s="5">
        <f t="shared" ref="I2829:N2829" si="4043">VLOOKUP(CONCATENATE($F2829," ",$G2829),AllocFactorMatrix,(I$4+1),FALSE)*$E2831</f>
        <v>0</v>
      </c>
      <c r="J2829" s="47">
        <f t="shared" si="4043"/>
        <v>0</v>
      </c>
      <c r="K2829" s="47">
        <f t="shared" si="4043"/>
        <v>0</v>
      </c>
      <c r="L2829" s="5">
        <f t="shared" si="4043"/>
        <v>0</v>
      </c>
      <c r="M2829" s="5">
        <f t="shared" si="4043"/>
        <v>0</v>
      </c>
      <c r="N2829" s="5">
        <f t="shared" si="4043"/>
        <v>0</v>
      </c>
      <c r="O2829" s="5">
        <f t="shared" si="4035"/>
        <v>0</v>
      </c>
      <c r="P2829" s="5">
        <f>VLOOKUP(CONCATENATE($F2829," ",$G2829),AllocFactorMatrix,(P$4+1),FALSE)*$E2831</f>
        <v>0</v>
      </c>
      <c r="Q2829" s="5">
        <f>VLOOKUP(CONCATENATE($F2829," ",$G2829),AllocFactorMatrix,(Q$4+1),FALSE)*$E2831</f>
        <v>0</v>
      </c>
      <c r="R2829" s="5">
        <f>VLOOKUP(CONCATENATE($F2829," ",$G2829),AllocFactorMatrix,(R$4+1),FALSE)*$E2831</f>
        <v>0</v>
      </c>
      <c r="S2829" s="5">
        <f>VLOOKUP(CONCATENATE($F2829," ",$G2829),AllocFactorMatrix,(S$4+1),FALSE)*$E2831</f>
        <v>0</v>
      </c>
      <c r="T2829" s="5">
        <f t="shared" si="4038"/>
        <v>0</v>
      </c>
      <c r="U2829" s="5">
        <f>VLOOKUP(CONCATENATE($F2829," ",$G2829),AllocFactorMatrix,(U$4+1),FALSE)*$E2831</f>
        <v>0</v>
      </c>
      <c r="V2829" s="5">
        <f>VLOOKUP(CONCATENATE($F2829," ",$G2829),AllocFactorMatrix,(V$4+1),FALSE)*$E2831</f>
        <v>0</v>
      </c>
      <c r="W2829" s="5">
        <f>VLOOKUP(CONCATENATE($F2829," ",$G2829),AllocFactorMatrix,(W$4+1),FALSE)*$E2831</f>
        <v>0</v>
      </c>
      <c r="X2829" s="5">
        <f>VLOOKUP(CONCATENATE($F2829," ",$G2829),AllocFactorMatrix,(X$4+1),FALSE)*$E2831</f>
        <v>0</v>
      </c>
      <c r="Y2829" s="5">
        <f t="shared" si="4039"/>
        <v>0</v>
      </c>
      <c r="Z2829" s="5">
        <f>VLOOKUP(CONCATENATE($F2829," ",$G2829),AllocFactorMatrix,(Z$4+1),FALSE)*$E2831</f>
        <v>0</v>
      </c>
      <c r="AA2829" s="5">
        <f>VLOOKUP(CONCATENATE($F2829," ",$G2829),AllocFactorMatrix,(AA$4+1),FALSE)*$E2831</f>
        <v>0</v>
      </c>
      <c r="AB2829" s="5">
        <f t="shared" si="4036"/>
        <v>0</v>
      </c>
      <c r="AC2829" s="5">
        <f>VLOOKUP(CONCATENATE($F2829," ",$G2829),AllocFactorMatrix,(AC$4+1),FALSE)*$E2831</f>
        <v>0</v>
      </c>
      <c r="AD2829" s="5">
        <f>VLOOKUP(CONCATENATE($F2829," ",$G2829),AllocFactorMatrix,(AD$4+1),FALSE)*$E2831</f>
        <v>0</v>
      </c>
      <c r="AE2829" s="5">
        <f>VLOOKUP(CONCATENATE($F2829," ",$G2829),AllocFactorMatrix,(AE$4+1),FALSE)*$E2831</f>
        <v>0</v>
      </c>
    </row>
    <row r="2830" spans="4:31" hidden="1" outlineLevel="1">
      <c r="E2830" s="44"/>
      <c r="F2830" s="167" t="str">
        <f>F2831</f>
        <v>TRANS_TOTAL</v>
      </c>
      <c r="G2830" s="48" t="str">
        <f>$G$14</f>
        <v>CUSTOMER</v>
      </c>
      <c r="H2830" s="4">
        <f t="shared" si="4023"/>
        <v>0</v>
      </c>
      <c r="I2830" s="5">
        <f t="shared" ref="I2830:N2830" si="4044">VLOOKUP(CONCATENATE($F2830," ",$G2830),AllocFactorMatrix,(I$4+1),FALSE)*$E2831</f>
        <v>0</v>
      </c>
      <c r="J2830" s="47">
        <f t="shared" si="4044"/>
        <v>0</v>
      </c>
      <c r="K2830" s="47">
        <f t="shared" si="4044"/>
        <v>0</v>
      </c>
      <c r="L2830" s="5">
        <f t="shared" si="4044"/>
        <v>0</v>
      </c>
      <c r="M2830" s="5">
        <f t="shared" si="4044"/>
        <v>0</v>
      </c>
      <c r="N2830" s="5">
        <f t="shared" si="4044"/>
        <v>0</v>
      </c>
      <c r="O2830" s="5">
        <f t="shared" si="4035"/>
        <v>0</v>
      </c>
      <c r="P2830" s="5">
        <f>VLOOKUP(CONCATENATE($F2830," ",$G2830),AllocFactorMatrix,(P$4+1),FALSE)*$E2831</f>
        <v>0</v>
      </c>
      <c r="Q2830" s="5">
        <f>VLOOKUP(CONCATENATE($F2830," ",$G2830),AllocFactorMatrix,(Q$4+1),FALSE)*$E2831</f>
        <v>0</v>
      </c>
      <c r="R2830" s="5">
        <f>VLOOKUP(CONCATENATE($F2830," ",$G2830),AllocFactorMatrix,(R$4+1),FALSE)*$E2831</f>
        <v>0</v>
      </c>
      <c r="S2830" s="5">
        <f>VLOOKUP(CONCATENATE($F2830," ",$G2830),AllocFactorMatrix,(S$4+1),FALSE)*$E2831</f>
        <v>0</v>
      </c>
      <c r="T2830" s="5">
        <f t="shared" si="4038"/>
        <v>0</v>
      </c>
      <c r="U2830" s="5">
        <f>VLOOKUP(CONCATENATE($F2830," ",$G2830),AllocFactorMatrix,(U$4+1),FALSE)*$E2831</f>
        <v>0</v>
      </c>
      <c r="V2830" s="5">
        <f>VLOOKUP(CONCATENATE($F2830," ",$G2830),AllocFactorMatrix,(V$4+1),FALSE)*$E2831</f>
        <v>0</v>
      </c>
      <c r="W2830" s="5">
        <f>VLOOKUP(CONCATENATE($F2830," ",$G2830),AllocFactorMatrix,(W$4+1),FALSE)*$E2831</f>
        <v>0</v>
      </c>
      <c r="X2830" s="5">
        <f>VLOOKUP(CONCATENATE($F2830," ",$G2830),AllocFactorMatrix,(X$4+1),FALSE)*$E2831</f>
        <v>0</v>
      </c>
      <c r="Y2830" s="5">
        <f t="shared" si="4039"/>
        <v>0</v>
      </c>
      <c r="Z2830" s="5">
        <f>VLOOKUP(CONCATENATE($F2830," ",$G2830),AllocFactorMatrix,(Z$4+1),FALSE)*$E2831</f>
        <v>0</v>
      </c>
      <c r="AA2830" s="5">
        <f>VLOOKUP(CONCATENATE($F2830," ",$G2830),AllocFactorMatrix,(AA$4+1),FALSE)*$E2831</f>
        <v>0</v>
      </c>
      <c r="AB2830" s="5">
        <f t="shared" si="4036"/>
        <v>0</v>
      </c>
      <c r="AC2830" s="5">
        <f>VLOOKUP(CONCATENATE($F2830," ",$G2830),AllocFactorMatrix,(AC$4+1),FALSE)*$E2831</f>
        <v>0</v>
      </c>
      <c r="AD2830" s="5">
        <f>VLOOKUP(CONCATENATE($F2830," ",$G2830),AllocFactorMatrix,(AD$4+1),FALSE)*$E2831</f>
        <v>0</v>
      </c>
      <c r="AE2830" s="5">
        <f>VLOOKUP(CONCATENATE($F2830," ",$G2830),AllocFactorMatrix,(AE$4+1),FALSE)*$E2831</f>
        <v>0</v>
      </c>
    </row>
    <row r="2831" spans="4:31" collapsed="1">
      <c r="D2831" s="48" t="s">
        <v>259</v>
      </c>
      <c r="E2831" s="36">
        <v>72236</v>
      </c>
      <c r="F2831" s="88" t="s">
        <v>181</v>
      </c>
      <c r="G2831" s="48" t="str">
        <f>$G$15</f>
        <v>TOTAL</v>
      </c>
      <c r="H2831" s="4">
        <f t="shared" si="4023"/>
        <v>72235.999999999971</v>
      </c>
      <c r="I2831" s="5">
        <f t="shared" ref="I2831:N2831" si="4045">VLOOKUP(CONCATENATE($F2831," ",$G2831),AllocFactorMatrix,(I$4+1),FALSE)*$E2831</f>
        <v>37095.567254064445</v>
      </c>
      <c r="J2831" s="47">
        <f t="shared" si="4045"/>
        <v>7.811368877305056</v>
      </c>
      <c r="K2831" s="47">
        <f t="shared" si="4045"/>
        <v>13.82090471923161</v>
      </c>
      <c r="L2831" s="5">
        <f t="shared" si="4045"/>
        <v>8656.0515281257703</v>
      </c>
      <c r="M2831" s="5">
        <f t="shared" si="4045"/>
        <v>120.56296159572656</v>
      </c>
      <c r="N2831" s="5">
        <f t="shared" si="4045"/>
        <v>17.885532934854016</v>
      </c>
      <c r="O2831" s="5">
        <f t="shared" si="4035"/>
        <v>8794.5000226563498</v>
      </c>
      <c r="P2831" s="5">
        <f>VLOOKUP(CONCATENATE($F2831," ",$G2831),AllocFactorMatrix,(P$4+1),FALSE)*$E2831</f>
        <v>5115.7908696661398</v>
      </c>
      <c r="Q2831" s="5">
        <f>VLOOKUP(CONCATENATE($F2831," ",$G2831),AllocFactorMatrix,(Q$4+1),FALSE)*$E2831</f>
        <v>918.61718346512339</v>
      </c>
      <c r="R2831" s="5">
        <f>VLOOKUP(CONCATENATE($F2831," ",$G2831),AllocFactorMatrix,(R$4+1),FALSE)*$E2831</f>
        <v>197.92707765533282</v>
      </c>
      <c r="S2831" s="5">
        <f>VLOOKUP(CONCATENATE($F2831," ",$G2831),AllocFactorMatrix,(S$4+1),FALSE)*$E2831</f>
        <v>5.5726097399835188</v>
      </c>
      <c r="T2831" s="5">
        <f t="shared" si="4038"/>
        <v>6237.9077405265798</v>
      </c>
      <c r="U2831" s="5">
        <f>VLOOKUP(CONCATENATE($F2831," ",$G2831),AllocFactorMatrix,(U$4+1),FALSE)*$E2831</f>
        <v>240.15280295317262</v>
      </c>
      <c r="V2831" s="5">
        <f>VLOOKUP(CONCATENATE($F2831," ",$G2831),AllocFactorMatrix,(V$4+1),FALSE)*$E2831</f>
        <v>3268.1423045700044</v>
      </c>
      <c r="W2831" s="5">
        <f>VLOOKUP(CONCATENATE($F2831," ",$G2831),AllocFactorMatrix,(W$4+1),FALSE)*$E2831</f>
        <v>13258.428360205244</v>
      </c>
      <c r="X2831" s="5">
        <f>VLOOKUP(CONCATENATE($F2831," ",$G2831),AllocFactorMatrix,(X$4+1),FALSE)*$E2831</f>
        <v>1788.9032535099875</v>
      </c>
      <c r="Y2831" s="5">
        <f t="shared" si="4039"/>
        <v>18555.626721238408</v>
      </c>
      <c r="Z2831" s="5">
        <f>VLOOKUP(CONCATENATE($F2831," ",$G2831),AllocFactorMatrix,(Z$4+1),FALSE)*$E2831</f>
        <v>1405.7992982989144</v>
      </c>
      <c r="AA2831" s="5">
        <f>VLOOKUP(CONCATENATE($F2831," ",$G2831),AllocFactorMatrix,(AA$4+1),FALSE)*$E2831</f>
        <v>28.108932072155078</v>
      </c>
      <c r="AB2831" s="5">
        <f t="shared" si="4036"/>
        <v>1433.9082303710695</v>
      </c>
      <c r="AC2831" s="5">
        <f>VLOOKUP(CONCATENATE($F2831," ",$G2831),AllocFactorMatrix,(AC$4+1),FALSE)*$E2831</f>
        <v>18.576037320658013</v>
      </c>
      <c r="AD2831" s="5">
        <f>VLOOKUP(CONCATENATE($F2831," ",$G2831),AllocFactorMatrix,(AD$4+1),FALSE)*$E2831</f>
        <v>64.955067198036161</v>
      </c>
      <c r="AE2831" s="5">
        <f>VLOOKUP(CONCATENATE($F2831," ",$G2831),AllocFactorMatrix,(AE$4+1),FALSE)*$E2831</f>
        <v>13.326653027910213</v>
      </c>
    </row>
    <row r="2832" spans="4:31" hidden="1" outlineLevel="1">
      <c r="E2832" s="44"/>
      <c r="F2832" s="167" t="str">
        <f>F2839</f>
        <v>TDPLANT</v>
      </c>
      <c r="G2832" s="48" t="str">
        <f>$G$8</f>
        <v>PRODUCTION</v>
      </c>
      <c r="H2832" s="4">
        <f t="shared" si="4023"/>
        <v>22.53026492685466</v>
      </c>
      <c r="I2832" s="5">
        <f t="shared" ref="I2832:N2832" si="4046">VLOOKUP(CONCATENATE($F2832," ",$G2832),AllocFactorMatrix,(I$4+1),FALSE)*$E2839</f>
        <v>11.586660268686774</v>
      </c>
      <c r="J2832" s="47">
        <f t="shared" si="4046"/>
        <v>2.5921345249904459E-3</v>
      </c>
      <c r="K2832" s="47">
        <f t="shared" si="4046"/>
        <v>4.5386427259108304E-3</v>
      </c>
      <c r="L2832" s="5">
        <f t="shared" si="4046"/>
        <v>2.7004736359931663</v>
      </c>
      <c r="M2832" s="5">
        <f t="shared" si="4046"/>
        <v>3.7577056275494077E-2</v>
      </c>
      <c r="N2832" s="5">
        <f t="shared" si="4046"/>
        <v>5.2334959365288088E-3</v>
      </c>
      <c r="O2832" s="5">
        <f t="shared" si="3980"/>
        <v>2.7432841882051893</v>
      </c>
      <c r="P2832" s="5">
        <f>VLOOKUP(CONCATENATE($F2832," ",$G2832),AllocFactorMatrix,(P$4+1),FALSE)*$E2839</f>
        <v>1.6062220284329791</v>
      </c>
      <c r="Q2832" s="5">
        <f>VLOOKUP(CONCATENATE($F2832," ",$G2832),AllocFactorMatrix,(Q$4+1),FALSE)*$E2839</f>
        <v>0.28825096471911571</v>
      </c>
      <c r="R2832" s="5">
        <f>VLOOKUP(CONCATENATE($F2832," ",$G2832),AllocFactorMatrix,(R$4+1),FALSE)*$E2839</f>
        <v>5.8454354097253018E-2</v>
      </c>
      <c r="S2832" s="5">
        <f>VLOOKUP(CONCATENATE($F2832," ",$G2832),AllocFactorMatrix,(S$4+1),FALSE)*$E2839</f>
        <v>2.2197776625000228E-3</v>
      </c>
      <c r="T2832" s="5">
        <f>SUBTOTAL(9,P2832:S2832)</f>
        <v>1.9551471249118477</v>
      </c>
      <c r="U2832" s="5">
        <f>VLOOKUP(CONCATENATE($F2832," ",$G2832),AllocFactorMatrix,(U$4+1),FALSE)*$E2839</f>
        <v>7.6179641552701391E-2</v>
      </c>
      <c r="V2832" s="5">
        <f>VLOOKUP(CONCATENATE($F2832," ",$G2832),AllocFactorMatrix,(V$4+1),FALSE)*$E2839</f>
        <v>1.028469150865746</v>
      </c>
      <c r="W2832" s="5">
        <f>VLOOKUP(CONCATENATE($F2832," ",$G2832),AllocFactorMatrix,(W$4+1),FALSE)*$E2839</f>
        <v>3.9334816438592242</v>
      </c>
      <c r="X2832" s="5">
        <f>VLOOKUP(CONCATENATE($F2832," ",$G2832),AllocFactorMatrix,(X$4+1),FALSE)*$E2839</f>
        <v>0.71258668160868377</v>
      </c>
      <c r="Y2832" s="5">
        <f>SUBTOTAL(9,U2832:X2832)</f>
        <v>5.7507171178863556</v>
      </c>
      <c r="Z2832" s="5">
        <f>VLOOKUP(CONCATENATE($F2832," ",$G2832),AllocFactorMatrix,(Z$4+1),FALSE)*$E2839</f>
        <v>0.44150091310161627</v>
      </c>
      <c r="AA2832" s="5">
        <f>VLOOKUP(CONCATENATE($F2832," ",$G2832),AllocFactorMatrix,(AA$4+1),FALSE)*$E2839</f>
        <v>8.8179056373521771E-3</v>
      </c>
      <c r="AB2832" s="5">
        <f t="shared" si="3981"/>
        <v>0.45031881873896845</v>
      </c>
      <c r="AC2832" s="5">
        <f>VLOOKUP(CONCATENATE($F2832," ",$G2832),AllocFactorMatrix,(AC$4+1),FALSE)*$E2839</f>
        <v>5.8241113055513376E-3</v>
      </c>
      <c r="AD2832" s="5">
        <f>VLOOKUP(CONCATENATE($F2832," ",$G2832),AllocFactorMatrix,(AD$4+1),FALSE)*$E2839</f>
        <v>2.5874018450969982E-2</v>
      </c>
      <c r="AE2832" s="5">
        <f>VLOOKUP(CONCATENATE($F2832," ",$G2832),AllocFactorMatrix,(AE$4+1),FALSE)*$E2839</f>
        <v>5.3085014181041279E-3</v>
      </c>
    </row>
    <row r="2833" spans="4:31" hidden="1" outlineLevel="1">
      <c r="E2833" s="44"/>
      <c r="F2833" s="167" t="str">
        <f>F2839</f>
        <v>TDPLANT</v>
      </c>
      <c r="G2833" s="48" t="str">
        <f>$G$9</f>
        <v>BULKTRAN</v>
      </c>
      <c r="H2833" s="4">
        <f t="shared" si="4023"/>
        <v>931.15145719336908</v>
      </c>
      <c r="I2833" s="5">
        <f t="shared" ref="I2833:N2833" si="4047">VLOOKUP(CONCATENATE($F2833," ",$G2833),AllocFactorMatrix,(I$4+1),FALSE)*$E2839</f>
        <v>478.86412468823079</v>
      </c>
      <c r="J2833" s="47">
        <f t="shared" si="4047"/>
        <v>0.10713011356156547</v>
      </c>
      <c r="K2833" s="47">
        <f t="shared" si="4047"/>
        <v>0.18757719013213348</v>
      </c>
      <c r="L2833" s="5">
        <f t="shared" si="4047"/>
        <v>111.60765172672809</v>
      </c>
      <c r="M2833" s="5">
        <f t="shared" si="4047"/>
        <v>1.5530190533293613</v>
      </c>
      <c r="N2833" s="5">
        <f t="shared" si="4047"/>
        <v>0.21629472104901237</v>
      </c>
      <c r="O2833" s="5">
        <f t="shared" si="3980"/>
        <v>113.37696550110647</v>
      </c>
      <c r="P2833" s="5">
        <f>VLOOKUP(CONCATENATE($F2833," ",$G2833),AllocFactorMatrix,(P$4+1),FALSE)*$E2839</f>
        <v>66.383417470105002</v>
      </c>
      <c r="Q2833" s="5">
        <f>VLOOKUP(CONCATENATE($F2833," ",$G2833),AllocFactorMatrix,(Q$4+1),FALSE)*$E2839</f>
        <v>11.913100298952843</v>
      </c>
      <c r="R2833" s="5">
        <f>VLOOKUP(CONCATENATE($F2833," ",$G2833),AllocFactorMatrix,(R$4+1),FALSE)*$E2839</f>
        <v>2.4158551696423851</v>
      </c>
      <c r="S2833" s="5">
        <f>VLOOKUP(CONCATENATE($F2833," ",$G2833),AllocFactorMatrix,(S$4+1),FALSE)*$E2839</f>
        <v>9.1741007564385663E-2</v>
      </c>
      <c r="T2833" s="5">
        <f t="shared" ref="T2833:T2839" si="4048">SUBTOTAL(9,P2833:S2833)</f>
        <v>80.804113946264607</v>
      </c>
      <c r="U2833" s="5">
        <f>VLOOKUP(CONCATENATE($F2833," ",$G2833),AllocFactorMatrix,(U$4+1),FALSE)*$E2839</f>
        <v>3.1484221100177399</v>
      </c>
      <c r="V2833" s="5">
        <f>VLOOKUP(CONCATENATE($F2833," ",$G2833),AllocFactorMatrix,(V$4+1),FALSE)*$E2839</f>
        <v>42.505516540357895</v>
      </c>
      <c r="W2833" s="5">
        <f>VLOOKUP(CONCATENATE($F2833," ",$G2833),AllocFactorMatrix,(W$4+1),FALSE)*$E2839</f>
        <v>162.56653778434784</v>
      </c>
      <c r="X2833" s="5">
        <f>VLOOKUP(CONCATENATE($F2833," ",$G2833),AllocFactorMatrix,(X$4+1),FALSE)*$E2839</f>
        <v>29.450436073906602</v>
      </c>
      <c r="Y2833" s="5">
        <f t="shared" ref="Y2833:Y2839" si="4049">SUBTOTAL(9,U2833:X2833)</f>
        <v>237.67091250863007</v>
      </c>
      <c r="Z2833" s="5">
        <f>VLOOKUP(CONCATENATE($F2833," ",$G2833),AllocFactorMatrix,(Z$4+1),FALSE)*$E2839</f>
        <v>18.246754750618248</v>
      </c>
      <c r="AA2833" s="5">
        <f>VLOOKUP(CONCATENATE($F2833," ",$G2833),AllocFactorMatrix,(AA$4+1),FALSE)*$E2839</f>
        <v>0.36443449334798272</v>
      </c>
      <c r="AB2833" s="5">
        <f t="shared" si="3981"/>
        <v>18.61118924396623</v>
      </c>
      <c r="AC2833" s="5">
        <f>VLOOKUP(CONCATENATE($F2833," ",$G2833),AllocFactorMatrix,(AC$4+1),FALSE)*$E2839</f>
        <v>0.24070421482512055</v>
      </c>
      <c r="AD2833" s="5">
        <f>VLOOKUP(CONCATENATE($F2833," ",$G2833),AllocFactorMatrix,(AD$4+1),FALSE)*$E2839</f>
        <v>1.0693451702537204</v>
      </c>
      <c r="AE2833" s="5">
        <f>VLOOKUP(CONCATENATE($F2833," ",$G2833),AllocFactorMatrix,(AE$4+1),FALSE)*$E2839</f>
        <v>0.21939461639836097</v>
      </c>
    </row>
    <row r="2834" spans="4:31" hidden="1" outlineLevel="1">
      <c r="E2834" s="44"/>
      <c r="F2834" s="167" t="str">
        <f>F2839</f>
        <v>TDPLANT</v>
      </c>
      <c r="G2834" s="48" t="str">
        <f>$G$10</f>
        <v>SUBTRAN</v>
      </c>
      <c r="H2834" s="4">
        <f t="shared" si="4023"/>
        <v>257.80798447306432</v>
      </c>
      <c r="I2834" s="5">
        <f t="shared" ref="I2834:N2834" si="4050">VLOOKUP(CONCATENATE($F2834," ",$G2834),AllocFactorMatrix,(I$4+1),FALSE)*$E2839</f>
        <v>131.70640983904113</v>
      </c>
      <c r="J2834" s="47">
        <f t="shared" si="4050"/>
        <v>2.1446391335393177E-2</v>
      </c>
      <c r="K2834" s="47">
        <f t="shared" si="4050"/>
        <v>3.9915416642197075E-2</v>
      </c>
      <c r="L2834" s="5">
        <f t="shared" si="4050"/>
        <v>30.865576712392638</v>
      </c>
      <c r="M2834" s="5">
        <f t="shared" si="4050"/>
        <v>0.43137093618053002</v>
      </c>
      <c r="N2834" s="5">
        <f t="shared" si="4050"/>
        <v>7.807613519076595E-2</v>
      </c>
      <c r="O2834" s="5">
        <f t="shared" si="3980"/>
        <v>31.375023783763936</v>
      </c>
      <c r="P2834" s="5">
        <f>VLOOKUP(CONCATENATE($F2834," ",$G2834),AllocFactorMatrix,(P$4+1),FALSE)*$E2839</f>
        <v>17.819731036722519</v>
      </c>
      <c r="Q2834" s="5">
        <f>VLOOKUP(CONCATENATE($F2834," ",$G2834),AllocFactorMatrix,(Q$4+1),FALSE)*$E2839</f>
        <v>3.2068344510440911</v>
      </c>
      <c r="R2834" s="5">
        <f>VLOOKUP(CONCATENATE($F2834," ",$G2834),AllocFactorMatrix,(R$4+1),FALSE)*$E2839</f>
        <v>0.84176931870231242</v>
      </c>
      <c r="S2834" s="5">
        <f>VLOOKUP(CONCATENATE($F2834," ",$G2834),AllocFactorMatrix,(S$4+1),FALSE)*$E2839</f>
        <v>0</v>
      </c>
      <c r="T2834" s="5">
        <f t="shared" si="4048"/>
        <v>21.868334806468923</v>
      </c>
      <c r="U2834" s="5">
        <f>VLOOKUP(CONCATENATE($F2834," ",$G2834),AllocFactorMatrix,(U$4+1),FALSE)*$E2839</f>
        <v>0.80439425656761887</v>
      </c>
      <c r="V2834" s="5">
        <f>VLOOKUP(CONCATENATE($F2834," ",$G2834),AllocFactorMatrix,(V$4+1),FALSE)*$E2839</f>
        <v>11.286431424329487</v>
      </c>
      <c r="W2834" s="5">
        <f>VLOOKUP(CONCATENATE($F2834," ",$G2834),AllocFactorMatrix,(W$4+1),FALSE)*$E2839</f>
        <v>55.650813129500179</v>
      </c>
      <c r="X2834" s="5">
        <f>VLOOKUP(CONCATENATE($F2834," ",$G2834),AllocFactorMatrix,(X$4+1),FALSE)*$E2839</f>
        <v>0</v>
      </c>
      <c r="Y2834" s="5">
        <f t="shared" si="4049"/>
        <v>67.741638810397291</v>
      </c>
      <c r="Z2834" s="5">
        <f>VLOOKUP(CONCATENATE($F2834," ",$G2834),AllocFactorMatrix,(Z$4+1),FALSE)*$E2839</f>
        <v>4.891945443124726</v>
      </c>
      <c r="AA2834" s="5">
        <f>VLOOKUP(CONCATENATE($F2834," ",$G2834),AllocFactorMatrix,(AA$4+1),FALSE)*$E2839</f>
        <v>9.8223010017962409E-2</v>
      </c>
      <c r="AB2834" s="5">
        <f t="shared" si="3981"/>
        <v>4.9901684531426884</v>
      </c>
      <c r="AC2834" s="5">
        <f>VLOOKUP(CONCATENATE($F2834," ",$G2834),AllocFactorMatrix,(AC$4+1),FALSE)*$E2839</f>
        <v>6.5046972272714526E-2</v>
      </c>
      <c r="AD2834" s="5">
        <f>VLOOKUP(CONCATENATE($F2834," ",$G2834),AllocFactorMatrix,(AD$4+1),FALSE)*$E2839</f>
        <v>0</v>
      </c>
      <c r="AE2834" s="5">
        <f>VLOOKUP(CONCATENATE($F2834," ",$G2834),AllocFactorMatrix,(AE$4+1),FALSE)*$E2839</f>
        <v>0</v>
      </c>
    </row>
    <row r="2835" spans="4:31" hidden="1" outlineLevel="1">
      <c r="E2835" s="44"/>
      <c r="F2835" s="167" t="str">
        <f>F2839</f>
        <v>TDPLANT</v>
      </c>
      <c r="G2835" s="48" t="str">
        <f>$G$11</f>
        <v>DISTPRI</v>
      </c>
      <c r="H2835" s="4">
        <f t="shared" si="4023"/>
        <v>1016.9258532780996</v>
      </c>
      <c r="I2835" s="5">
        <f t="shared" ref="I2835:N2835" si="4051">VLOOKUP(CONCATENATE($F2835," ",$G2835),AllocFactorMatrix,(I$4+1),FALSE)*$E2839</f>
        <v>665.7809141746784</v>
      </c>
      <c r="J2835" s="47">
        <f t="shared" si="4051"/>
        <v>0.10932219158538602</v>
      </c>
      <c r="K2835" s="47">
        <f t="shared" si="4051"/>
        <v>0.20227736824949952</v>
      </c>
      <c r="L2835" s="5">
        <f t="shared" si="4051"/>
        <v>155.77506184687314</v>
      </c>
      <c r="M2835" s="5">
        <f t="shared" si="4051"/>
        <v>2.1767903956217496</v>
      </c>
      <c r="N2835" s="5">
        <f t="shared" si="4051"/>
        <v>0</v>
      </c>
      <c r="O2835" s="5">
        <f t="shared" si="3980"/>
        <v>157.95185224249488</v>
      </c>
      <c r="P2835" s="5">
        <f>VLOOKUP(CONCATENATE($F2835," ",$G2835),AllocFactorMatrix,(P$4+1),FALSE)*$E2839</f>
        <v>90.337185829324241</v>
      </c>
      <c r="Q2835" s="5">
        <f>VLOOKUP(CONCATENATE($F2835," ",$G2835),AllocFactorMatrix,(Q$4+1),FALSE)*$E2839</f>
        <v>16.255667823379202</v>
      </c>
      <c r="R2835" s="5">
        <f>VLOOKUP(CONCATENATE($F2835," ",$G2835),AllocFactorMatrix,(R$4+1),FALSE)*$E2839</f>
        <v>0</v>
      </c>
      <c r="S2835" s="5">
        <f>VLOOKUP(CONCATENATE($F2835," ",$G2835),AllocFactorMatrix,(S$4+1),FALSE)*$E2839</f>
        <v>0</v>
      </c>
      <c r="T2835" s="5">
        <f t="shared" si="4048"/>
        <v>106.59285365270344</v>
      </c>
      <c r="U2835" s="5">
        <f>VLOOKUP(CONCATENATE($F2835," ",$G2835),AllocFactorMatrix,(U$4+1),FALSE)*$E2839</f>
        <v>4.0907830165342292</v>
      </c>
      <c r="V2835" s="5">
        <f>VLOOKUP(CONCATENATE($F2835," ",$G2835),AllocFactorMatrix,(V$4+1),FALSE)*$E2839</f>
        <v>56.566786352870842</v>
      </c>
      <c r="W2835" s="5">
        <f>VLOOKUP(CONCATENATE($F2835," ",$G2835),AllocFactorMatrix,(W$4+1),FALSE)*$E2839</f>
        <v>0</v>
      </c>
      <c r="X2835" s="5">
        <f>VLOOKUP(CONCATENATE($F2835," ",$G2835),AllocFactorMatrix,(X$4+1),FALSE)*$E2839</f>
        <v>0</v>
      </c>
      <c r="Y2835" s="5">
        <f t="shared" si="4049"/>
        <v>60.657569369405074</v>
      </c>
      <c r="Z2835" s="5">
        <f>VLOOKUP(CONCATENATE($F2835," ",$G2835),AllocFactorMatrix,(Z$4+1),FALSE)*$E2839</f>
        <v>24.806265920097086</v>
      </c>
      <c r="AA2835" s="5">
        <f>VLOOKUP(CONCATENATE($F2835," ",$G2835),AllocFactorMatrix,(AA$4+1),FALSE)*$E2839</f>
        <v>0.49790087673707256</v>
      </c>
      <c r="AB2835" s="5">
        <f t="shared" si="3981"/>
        <v>25.30416679683416</v>
      </c>
      <c r="AC2835" s="5">
        <f>VLOOKUP(CONCATENATE($F2835," ",$G2835),AllocFactorMatrix,(AC$4+1),FALSE)*$E2839</f>
        <v>0.32689748214859482</v>
      </c>
      <c r="AD2835" s="5">
        <f>VLOOKUP(CONCATENATE($F2835," ",$G2835),AllocFactorMatrix,(AD$4+1),FALSE)*$E2839</f>
        <v>0</v>
      </c>
      <c r="AE2835" s="5">
        <f>VLOOKUP(CONCATENATE($F2835," ",$G2835),AllocFactorMatrix,(AE$4+1),FALSE)*$E2839</f>
        <v>0</v>
      </c>
    </row>
    <row r="2836" spans="4:31" hidden="1" outlineLevel="1">
      <c r="E2836" s="44"/>
      <c r="F2836" s="167" t="str">
        <f>F2839</f>
        <v>TDPLANT</v>
      </c>
      <c r="G2836" s="48" t="str">
        <f>$G$12</f>
        <v>DISTSEC</v>
      </c>
      <c r="H2836" s="4">
        <f t="shared" si="4023"/>
        <v>489.86921304892189</v>
      </c>
      <c r="I2836" s="5">
        <f t="shared" ref="I2836:N2836" si="4052">VLOOKUP(CONCATENATE($F2836," ",$G2836),AllocFactorMatrix,(I$4+1),FALSE)*$E2839</f>
        <v>363.44433754093143</v>
      </c>
      <c r="J2836" s="47">
        <f t="shared" si="4052"/>
        <v>9.0095977989471859E-2</v>
      </c>
      <c r="K2836" s="47">
        <f t="shared" si="4052"/>
        <v>0.1166991210965994</v>
      </c>
      <c r="L2836" s="5">
        <f t="shared" si="4052"/>
        <v>73.258316654108725</v>
      </c>
      <c r="M2836" s="5">
        <f t="shared" si="4052"/>
        <v>0</v>
      </c>
      <c r="N2836" s="5">
        <f t="shared" si="4052"/>
        <v>0</v>
      </c>
      <c r="O2836" s="5">
        <f t="shared" si="3980"/>
        <v>73.258316654108725</v>
      </c>
      <c r="P2836" s="5">
        <f>VLOOKUP(CONCATENATE($F2836," ",$G2836),AllocFactorMatrix,(P$4+1),FALSE)*$E2839</f>
        <v>36.570099349356546</v>
      </c>
      <c r="Q2836" s="5">
        <f>VLOOKUP(CONCATENATE($F2836," ",$G2836),AllocFactorMatrix,(Q$4+1),FALSE)*$E2839</f>
        <v>0</v>
      </c>
      <c r="R2836" s="5">
        <f>VLOOKUP(CONCATENATE($F2836," ",$G2836),AllocFactorMatrix,(R$4+1),FALSE)*$E2839</f>
        <v>0</v>
      </c>
      <c r="S2836" s="5">
        <f>VLOOKUP(CONCATENATE($F2836," ",$G2836),AllocFactorMatrix,(S$4+1),FALSE)*$E2839</f>
        <v>0</v>
      </c>
      <c r="T2836" s="5">
        <f t="shared" si="4048"/>
        <v>36.570099349356546</v>
      </c>
      <c r="U2836" s="5">
        <f>VLOOKUP(CONCATENATE($F2836," ",$G2836),AllocFactorMatrix,(U$4+1),FALSE)*$E2839</f>
        <v>1.3695298071549249</v>
      </c>
      <c r="V2836" s="5">
        <f>VLOOKUP(CONCATENATE($F2836," ",$G2836),AllocFactorMatrix,(V$4+1),FALSE)*$E2839</f>
        <v>0</v>
      </c>
      <c r="W2836" s="5">
        <f>VLOOKUP(CONCATENATE($F2836," ",$G2836),AllocFactorMatrix,(W$4+1),FALSE)*$E2839</f>
        <v>0</v>
      </c>
      <c r="X2836" s="5">
        <f>VLOOKUP(CONCATENATE($F2836," ",$G2836),AllocFactorMatrix,(X$4+1),FALSE)*$E2839</f>
        <v>0</v>
      </c>
      <c r="Y2836" s="5">
        <f t="shared" si="4049"/>
        <v>1.3695298071549249</v>
      </c>
      <c r="Z2836" s="5">
        <f>VLOOKUP(CONCATENATE($F2836," ",$G2836),AllocFactorMatrix,(Z$4+1),FALSE)*$E2839</f>
        <v>10.350041502971653</v>
      </c>
      <c r="AA2836" s="5">
        <f>VLOOKUP(CONCATENATE($F2836," ",$G2836),AllocFactorMatrix,(AA$4+1),FALSE)*$E2839</f>
        <v>0</v>
      </c>
      <c r="AB2836" s="5">
        <f t="shared" si="3981"/>
        <v>10.350041502971653</v>
      </c>
      <c r="AC2836" s="5">
        <f>VLOOKUP(CONCATENATE($F2836," ",$G2836),AllocFactorMatrix,(AC$4+1),FALSE)*$E2839</f>
        <v>0.12237445829278659</v>
      </c>
      <c r="AD2836" s="5">
        <f>VLOOKUP(CONCATENATE($F2836," ",$G2836),AllocFactorMatrix,(AD$4+1),FALSE)*$E2839</f>
        <v>3.7666503553944954</v>
      </c>
      <c r="AE2836" s="5">
        <f>VLOOKUP(CONCATENATE($F2836," ",$G2836),AllocFactorMatrix,(AE$4+1),FALSE)*$E2839</f>
        <v>0.78106828162526398</v>
      </c>
    </row>
    <row r="2837" spans="4:31" hidden="1" outlineLevel="1">
      <c r="E2837" s="44"/>
      <c r="F2837" s="167" t="str">
        <f>F2839</f>
        <v>TDPLANT</v>
      </c>
      <c r="G2837" s="48" t="str">
        <f>$G$13</f>
        <v>ENERGY</v>
      </c>
      <c r="H2837" s="4">
        <f t="shared" si="4023"/>
        <v>0</v>
      </c>
      <c r="I2837" s="5">
        <f t="shared" ref="I2837:N2837" si="4053">VLOOKUP(CONCATENATE($F2837," ",$G2837),AllocFactorMatrix,(I$4+1),FALSE)*$E2839</f>
        <v>0</v>
      </c>
      <c r="J2837" s="47">
        <f t="shared" si="4053"/>
        <v>0</v>
      </c>
      <c r="K2837" s="47">
        <f t="shared" si="4053"/>
        <v>0</v>
      </c>
      <c r="L2837" s="5">
        <f t="shared" si="4053"/>
        <v>0</v>
      </c>
      <c r="M2837" s="5">
        <f t="shared" si="4053"/>
        <v>0</v>
      </c>
      <c r="N2837" s="5">
        <f t="shared" si="4053"/>
        <v>0</v>
      </c>
      <c r="O2837" s="5">
        <f t="shared" si="3980"/>
        <v>0</v>
      </c>
      <c r="P2837" s="5">
        <f>VLOOKUP(CONCATENATE($F2837," ",$G2837),AllocFactorMatrix,(P$4+1),FALSE)*$E2839</f>
        <v>0</v>
      </c>
      <c r="Q2837" s="5">
        <f>VLOOKUP(CONCATENATE($F2837," ",$G2837),AllocFactorMatrix,(Q$4+1),FALSE)*$E2839</f>
        <v>0</v>
      </c>
      <c r="R2837" s="5">
        <f>VLOOKUP(CONCATENATE($F2837," ",$G2837),AllocFactorMatrix,(R$4+1),FALSE)*$E2839</f>
        <v>0</v>
      </c>
      <c r="S2837" s="5">
        <f>VLOOKUP(CONCATENATE($F2837," ",$G2837),AllocFactorMatrix,(S$4+1),FALSE)*$E2839</f>
        <v>0</v>
      </c>
      <c r="T2837" s="5">
        <f t="shared" si="4048"/>
        <v>0</v>
      </c>
      <c r="U2837" s="5">
        <f>VLOOKUP(CONCATENATE($F2837," ",$G2837),AllocFactorMatrix,(U$4+1),FALSE)*$E2839</f>
        <v>0</v>
      </c>
      <c r="V2837" s="5">
        <f>VLOOKUP(CONCATENATE($F2837," ",$G2837),AllocFactorMatrix,(V$4+1),FALSE)*$E2839</f>
        <v>0</v>
      </c>
      <c r="W2837" s="5">
        <f>VLOOKUP(CONCATENATE($F2837," ",$G2837),AllocFactorMatrix,(W$4+1),FALSE)*$E2839</f>
        <v>0</v>
      </c>
      <c r="X2837" s="5">
        <f>VLOOKUP(CONCATENATE($F2837," ",$G2837),AllocFactorMatrix,(X$4+1),FALSE)*$E2839</f>
        <v>0</v>
      </c>
      <c r="Y2837" s="5">
        <f t="shared" si="4049"/>
        <v>0</v>
      </c>
      <c r="Z2837" s="5">
        <f>VLOOKUP(CONCATENATE($F2837," ",$G2837),AllocFactorMatrix,(Z$4+1),FALSE)*$E2839</f>
        <v>0</v>
      </c>
      <c r="AA2837" s="5">
        <f>VLOOKUP(CONCATENATE($F2837," ",$G2837),AllocFactorMatrix,(AA$4+1),FALSE)*$E2839</f>
        <v>0</v>
      </c>
      <c r="AB2837" s="5">
        <f t="shared" si="3981"/>
        <v>0</v>
      </c>
      <c r="AC2837" s="5">
        <f>VLOOKUP(CONCATENATE($F2837," ",$G2837),AllocFactorMatrix,(AC$4+1),FALSE)*$E2839</f>
        <v>0</v>
      </c>
      <c r="AD2837" s="5">
        <f>VLOOKUP(CONCATENATE($F2837," ",$G2837),AllocFactorMatrix,(AD$4+1),FALSE)*$E2839</f>
        <v>0</v>
      </c>
      <c r="AE2837" s="5">
        <f>VLOOKUP(CONCATENATE($F2837," ",$G2837),AllocFactorMatrix,(AE$4+1),FALSE)*$E2839</f>
        <v>0</v>
      </c>
    </row>
    <row r="2838" spans="4:31" hidden="1" outlineLevel="1">
      <c r="E2838" s="44"/>
      <c r="F2838" s="167" t="str">
        <f>F2839</f>
        <v>TDPLANT</v>
      </c>
      <c r="G2838" s="48" t="str">
        <f>$G$14</f>
        <v>CUSTOMER</v>
      </c>
      <c r="H2838" s="4">
        <f t="shared" si="4023"/>
        <v>214.71522707969081</v>
      </c>
      <c r="I2838" s="5">
        <f t="shared" ref="I2838:N2838" si="4054">VLOOKUP(CONCATENATE($F2838," ",$G2838),AllocFactorMatrix,(I$4+1),FALSE)*$E2839</f>
        <v>100.38562114234645</v>
      </c>
      <c r="J2838" s="47">
        <f t="shared" si="4054"/>
        <v>2.0256689087616218E-2</v>
      </c>
      <c r="K2838" s="47">
        <f t="shared" si="4054"/>
        <v>1.1527696725432524E-2</v>
      </c>
      <c r="L2838" s="5">
        <f t="shared" si="4054"/>
        <v>33.919780978983248</v>
      </c>
      <c r="M2838" s="5">
        <f t="shared" si="4054"/>
        <v>2.2941244608729225</v>
      </c>
      <c r="N2838" s="5">
        <f t="shared" si="4054"/>
        <v>0.38643804901006751</v>
      </c>
      <c r="O2838" s="5">
        <f t="shared" si="3980"/>
        <v>36.600343488866237</v>
      </c>
      <c r="P2838" s="5">
        <f>VLOOKUP(CONCATENATE($F2838," ",$G2838),AllocFactorMatrix,(P$4+1),FALSE)*$E2839</f>
        <v>2.7655513134895457</v>
      </c>
      <c r="Q2838" s="5">
        <f>VLOOKUP(CONCATENATE($F2838," ",$G2838),AllocFactorMatrix,(Q$4+1),FALSE)*$E2839</f>
        <v>0.8069940702470948</v>
      </c>
      <c r="R2838" s="5">
        <f>VLOOKUP(CONCATENATE($F2838," ",$G2838),AllocFactorMatrix,(R$4+1),FALSE)*$E2839</f>
        <v>0.95040449261123916</v>
      </c>
      <c r="S2838" s="5">
        <f>VLOOKUP(CONCATENATE($F2838," ",$G2838),AllocFactorMatrix,(S$4+1),FALSE)*$E2839</f>
        <v>0.11879892478669252</v>
      </c>
      <c r="T2838" s="5">
        <f t="shared" si="4048"/>
        <v>4.6417488011345727</v>
      </c>
      <c r="U2838" s="5">
        <f>VLOOKUP(CONCATENATE($F2838," ",$G2838),AllocFactorMatrix,(U$4+1),FALSE)*$E2839</f>
        <v>1.820081830082659E-2</v>
      </c>
      <c r="V2838" s="5">
        <f>VLOOKUP(CONCATENATE($F2838," ",$G2838),AllocFactorMatrix,(V$4+1),FALSE)*$E2839</f>
        <v>0.572208589130627</v>
      </c>
      <c r="W2838" s="5">
        <f>VLOOKUP(CONCATENATE($F2838," ",$G2838),AllocFactorMatrix,(W$4+1),FALSE)*$E2839</f>
        <v>1.5975824153414728</v>
      </c>
      <c r="X2838" s="5">
        <f>VLOOKUP(CONCATENATE($F2838," ",$G2838),AllocFactorMatrix,(X$4+1),FALSE)*$E2839</f>
        <v>0.47519424422258139</v>
      </c>
      <c r="Y2838" s="5">
        <f t="shared" si="4049"/>
        <v>2.6631860669955079</v>
      </c>
      <c r="Z2838" s="5">
        <f>VLOOKUP(CONCATENATE($F2838," ",$G2838),AllocFactorMatrix,(Z$4+1),FALSE)*$E2839</f>
        <v>0.55692263417278653</v>
      </c>
      <c r="AA2838" s="5">
        <f>VLOOKUP(CONCATENATE($F2838," ",$G2838),AllocFactorMatrix,(AA$4+1),FALSE)*$E2839</f>
        <v>1.0543835596109887E-2</v>
      </c>
      <c r="AB2838" s="5">
        <f t="shared" si="3981"/>
        <v>0.56746646976889648</v>
      </c>
      <c r="AC2838" s="5">
        <f>VLOOKUP(CONCATENATE($F2838," ",$G2838),AllocFactorMatrix,(AC$4+1),FALSE)*$E2839</f>
        <v>5.4343527373056082E-2</v>
      </c>
      <c r="AD2838" s="5">
        <f>VLOOKUP(CONCATENATE($F2838," ",$G2838),AllocFactorMatrix,(AD$4+1),FALSE)*$E2839</f>
        <v>61.547188150658151</v>
      </c>
      <c r="AE2838" s="5">
        <f>VLOOKUP(CONCATENATE($F2838," ",$G2838),AllocFactorMatrix,(AE$4+1),FALSE)*$E2839</f>
        <v>8.223545046734877</v>
      </c>
    </row>
    <row r="2839" spans="4:31" collapsed="1">
      <c r="D2839" s="48" t="s">
        <v>324</v>
      </c>
      <c r="E2839" s="36">
        <v>2933</v>
      </c>
      <c r="F2839" s="88" t="s">
        <v>194</v>
      </c>
      <c r="G2839" s="48" t="str">
        <f>$G$15</f>
        <v>TOTAL</v>
      </c>
      <c r="H2839" s="4">
        <f t="shared" si="4023"/>
        <v>2933.0000000000005</v>
      </c>
      <c r="I2839" s="5">
        <f t="shared" ref="I2839:N2839" si="4055">VLOOKUP(CONCATENATE($F2839," ",$G2839),AllocFactorMatrix,(I$4+1),FALSE)*$E2839</f>
        <v>1751.7680676539148</v>
      </c>
      <c r="J2839" s="47">
        <f t="shared" si="4055"/>
        <v>0.35084349808442322</v>
      </c>
      <c r="K2839" s="47">
        <f t="shared" si="4055"/>
        <v>0.56253543557177277</v>
      </c>
      <c r="L2839" s="5">
        <f t="shared" si="4055"/>
        <v>408.12686155507907</v>
      </c>
      <c r="M2839" s="5">
        <f t="shared" si="4055"/>
        <v>6.4928819022800583</v>
      </c>
      <c r="N2839" s="5">
        <f t="shared" si="4055"/>
        <v>0.68604240118637461</v>
      </c>
      <c r="O2839" s="5">
        <f t="shared" si="3980"/>
        <v>415.30578585854551</v>
      </c>
      <c r="P2839" s="5">
        <f>VLOOKUP(CONCATENATE($F2839," ",$G2839),AllocFactorMatrix,(P$4+1),FALSE)*$E2839</f>
        <v>215.4822070274308</v>
      </c>
      <c r="Q2839" s="5">
        <f>VLOOKUP(CONCATENATE($F2839," ",$G2839),AllocFactorMatrix,(Q$4+1),FALSE)*$E2839</f>
        <v>32.470847608342346</v>
      </c>
      <c r="R2839" s="5">
        <f>VLOOKUP(CONCATENATE($F2839," ",$G2839),AllocFactorMatrix,(R$4+1),FALSE)*$E2839</f>
        <v>4.2664833350531897</v>
      </c>
      <c r="S2839" s="5">
        <f>VLOOKUP(CONCATENATE($F2839," ",$G2839),AllocFactorMatrix,(S$4+1),FALSE)*$E2839</f>
        <v>0.21275971001357824</v>
      </c>
      <c r="T2839" s="5">
        <f t="shared" si="4048"/>
        <v>252.43229768083992</v>
      </c>
      <c r="U2839" s="5">
        <f>VLOOKUP(CONCATENATE($F2839," ",$G2839),AllocFactorMatrix,(U$4+1),FALSE)*$E2839</f>
        <v>9.5075096501280409</v>
      </c>
      <c r="V2839" s="5">
        <f>VLOOKUP(CONCATENATE($F2839," ",$G2839),AllocFactorMatrix,(V$4+1),FALSE)*$E2839</f>
        <v>111.9594120575546</v>
      </c>
      <c r="W2839" s="5">
        <f>VLOOKUP(CONCATENATE($F2839," ",$G2839),AllocFactorMatrix,(W$4+1),FALSE)*$E2839</f>
        <v>223.74841497304871</v>
      </c>
      <c r="X2839" s="5">
        <f>VLOOKUP(CONCATENATE($F2839," ",$G2839),AllocFactorMatrix,(X$4+1),FALSE)*$E2839</f>
        <v>30.638216999737867</v>
      </c>
      <c r="Y2839" s="5">
        <f t="shared" si="4049"/>
        <v>375.85355368046925</v>
      </c>
      <c r="Z2839" s="5">
        <f>VLOOKUP(CONCATENATE($F2839," ",$G2839),AllocFactorMatrix,(Z$4+1),FALSE)*$E2839</f>
        <v>59.293431164086115</v>
      </c>
      <c r="AA2839" s="5">
        <f>VLOOKUP(CONCATENATE($F2839," ",$G2839),AllocFactorMatrix,(AA$4+1),FALSE)*$E2839</f>
        <v>0.97992012133647988</v>
      </c>
      <c r="AB2839" s="5">
        <f t="shared" si="3981"/>
        <v>60.273351285422592</v>
      </c>
      <c r="AC2839" s="5">
        <f>VLOOKUP(CONCATENATE($F2839," ",$G2839),AllocFactorMatrix,(AC$4+1),FALSE)*$E2839</f>
        <v>0.81519076621782383</v>
      </c>
      <c r="AD2839" s="5">
        <f>VLOOKUP(CONCATENATE($F2839," ",$G2839),AllocFactorMatrix,(AD$4+1),FALSE)*$E2839</f>
        <v>66.409057694757337</v>
      </c>
      <c r="AE2839" s="5">
        <f>VLOOKUP(CONCATENATE($F2839," ",$G2839),AllocFactorMatrix,(AE$4+1),FALSE)*$E2839</f>
        <v>9.2293164461766075</v>
      </c>
    </row>
    <row r="2840" spans="4:31" hidden="1" outlineLevel="1">
      <c r="E2840" s="44"/>
      <c r="F2840" s="167" t="str">
        <f>F2847</f>
        <v>REV</v>
      </c>
      <c r="G2840" s="48" t="str">
        <f>$G$8</f>
        <v>PRODUCTION</v>
      </c>
      <c r="H2840" s="4">
        <f t="shared" ca="1" si="4023"/>
        <v>24015.843850779693</v>
      </c>
      <c r="I2840" s="5">
        <f t="shared" ref="I2840:N2840" ca="1" si="4056">VLOOKUP(CONCATENATE($F2840," ",$G2840),AllocFactorMatrix,(I$4+1),FALSE)*$E2847</f>
        <v>11522.404199521516</v>
      </c>
      <c r="J2840" s="47">
        <f t="shared" ca="1" si="4056"/>
        <v>4.5639457109332362</v>
      </c>
      <c r="K2840" s="47">
        <f t="shared" ca="1" si="4056"/>
        <v>9.2979540220156238</v>
      </c>
      <c r="L2840" s="5">
        <f t="shared" ca="1" si="4056"/>
        <v>3362.8382404750591</v>
      </c>
      <c r="M2840" s="5">
        <f t="shared" ca="1" si="4056"/>
        <v>41.444871249474275</v>
      </c>
      <c r="N2840" s="5">
        <f t="shared" ca="1" si="4056"/>
        <v>7.7020974895506571</v>
      </c>
      <c r="O2840" s="5">
        <f t="shared" ref="O2840:O2847" ca="1" si="4057">SUBTOTAL(9,L2840:N2840)</f>
        <v>3411.9852092140841</v>
      </c>
      <c r="P2840" s="5">
        <f ca="1">VLOOKUP(CONCATENATE($F2840," ",$G2840),AllocFactorMatrix,(P$4+1),FALSE)*$E2847</f>
        <v>1859.6186225529327</v>
      </c>
      <c r="Q2840" s="5">
        <f ca="1">VLOOKUP(CONCATENATE($F2840," ",$G2840),AllocFactorMatrix,(Q$4+1),FALSE)*$E2847</f>
        <v>348.33633914946995</v>
      </c>
      <c r="R2840" s="5">
        <f ca="1">VLOOKUP(CONCATENATE($F2840," ",$G2840),AllocFactorMatrix,(R$4+1),FALSE)*$E2847</f>
        <v>64.152876013991232</v>
      </c>
      <c r="S2840" s="5">
        <f ca="1">VLOOKUP(CONCATENATE($F2840," ",$G2840),AllocFactorMatrix,(S$4+1),FALSE)*$E2847</f>
        <v>2.0286222122408515</v>
      </c>
      <c r="T2840" s="5">
        <f ca="1">SUBTOTAL(9,P2840:S2840)</f>
        <v>2274.1364599286348</v>
      </c>
      <c r="U2840" s="5">
        <f ca="1">VLOOKUP(CONCATENATE($F2840," ",$G2840),AllocFactorMatrix,(U$4+1),FALSE)*$E2847</f>
        <v>89.583786304806267</v>
      </c>
      <c r="V2840" s="5">
        <f ca="1">VLOOKUP(CONCATENATE($F2840," ",$G2840),AllocFactorMatrix,(V$4+1),FALSE)*$E2847</f>
        <v>1242.4297453396239</v>
      </c>
      <c r="W2840" s="5">
        <f ca="1">VLOOKUP(CONCATENATE($F2840," ",$G2840),AllocFactorMatrix,(W$4+1),FALSE)*$E2847</f>
        <v>4004.302755220765</v>
      </c>
      <c r="X2840" s="5">
        <f ca="1">VLOOKUP(CONCATENATE($F2840," ",$G2840),AllocFactorMatrix,(X$4+1),FALSE)*$E2847</f>
        <v>841.80313813830048</v>
      </c>
      <c r="Y2840" s="5">
        <f ca="1">SUBTOTAL(9,U2840:X2840)</f>
        <v>6178.119425003496</v>
      </c>
      <c r="Z2840" s="5">
        <f ca="1">VLOOKUP(CONCATENATE($F2840," ",$G2840),AllocFactorMatrix,(Z$4+1),FALSE)*$E2847</f>
        <v>548.28401442569157</v>
      </c>
      <c r="AA2840" s="5">
        <f ca="1">VLOOKUP(CONCATENATE($F2840," ",$G2840),AllocFactorMatrix,(AA$4+1),FALSE)*$E2847</f>
        <v>10.240263483528162</v>
      </c>
      <c r="AB2840" s="5">
        <f t="shared" ref="AB2840:AB2847" ca="1" si="4058">SUBTOTAL(9,Z2840:AA2840)</f>
        <v>558.52427790921968</v>
      </c>
      <c r="AC2840" s="5">
        <f ca="1">VLOOKUP(CONCATENATE($F2840," ",$G2840),AllocFactorMatrix,(AC$4+1),FALSE)*$E2847</f>
        <v>7.7890851507921104</v>
      </c>
      <c r="AD2840" s="5">
        <f ca="1">VLOOKUP(CONCATENATE($F2840," ",$G2840),AllocFactorMatrix,(AD$4+1),FALSE)*$E2847</f>
        <v>40.267713940982127</v>
      </c>
      <c r="AE2840" s="5">
        <f ca="1">VLOOKUP(CONCATENATE($F2840," ",$G2840),AllocFactorMatrix,(AE$4+1),FALSE)*$E2847</f>
        <v>8.7555803780404133</v>
      </c>
    </row>
    <row r="2841" spans="4:31" hidden="1" outlineLevel="1">
      <c r="E2841" s="44"/>
      <c r="F2841" s="167" t="str">
        <f>F2847</f>
        <v>REV</v>
      </c>
      <c r="G2841" s="48" t="str">
        <f>$G$9</f>
        <v>BULKTRAN</v>
      </c>
      <c r="H2841" s="4">
        <f t="shared" ca="1" si="4023"/>
        <v>4141.1461612809544</v>
      </c>
      <c r="I2841" s="5">
        <f t="shared" ref="I2841:N2841" ca="1" si="4059">VLOOKUP(CONCATENATE($F2841," ",$G2841),AllocFactorMatrix,(I$4+1),FALSE)*$E2847</f>
        <v>925.87515287275187</v>
      </c>
      <c r="J2841" s="47">
        <f t="shared" ca="1" si="4059"/>
        <v>-3.1347857917954456</v>
      </c>
      <c r="K2841" s="47">
        <f t="shared" ca="1" si="4059"/>
        <v>-8.9078475251493874</v>
      </c>
      <c r="L2841" s="5">
        <f t="shared" ca="1" si="4059"/>
        <v>645.18853126063709</v>
      </c>
      <c r="M2841" s="5">
        <f t="shared" ca="1" si="4059"/>
        <v>6.5377980572410452</v>
      </c>
      <c r="N2841" s="5">
        <f t="shared" ca="1" si="4059"/>
        <v>-0.79561878895050886</v>
      </c>
      <c r="O2841" s="5">
        <f t="shared" ca="1" si="4057"/>
        <v>650.93071052892765</v>
      </c>
      <c r="P2841" s="5">
        <f ca="1">VLOOKUP(CONCATENATE($F2841," ",$G2841),AllocFactorMatrix,(P$4+1),FALSE)*$E2847</f>
        <v>356.17016994298194</v>
      </c>
      <c r="Q2841" s="5">
        <f ca="1">VLOOKUP(CONCATENATE($F2841," ",$G2841),AllocFactorMatrix,(Q$4+1),FALSE)*$E2847</f>
        <v>107.301793089114</v>
      </c>
      <c r="R2841" s="5">
        <f ca="1">VLOOKUP(CONCATENATE($F2841," ",$G2841),AllocFactorMatrix,(R$4+1),FALSE)*$E2847</f>
        <v>16.503682263677216</v>
      </c>
      <c r="S2841" s="5">
        <f ca="1">VLOOKUP(CONCATENATE($F2841," ",$G2841),AllocFactorMatrix,(S$4+1),FALSE)*$E2847</f>
        <v>-0.14367378310348972</v>
      </c>
      <c r="T2841" s="5">
        <f t="shared" ref="T2841:T2847" ca="1" si="4060">SUBTOTAL(9,P2841:S2841)</f>
        <v>479.83197151266961</v>
      </c>
      <c r="U2841" s="5">
        <f ca="1">VLOOKUP(CONCATENATE($F2841," ",$G2841),AllocFactorMatrix,(U$4+1),FALSE)*$E2847</f>
        <v>13.313408801696633</v>
      </c>
      <c r="V2841" s="5">
        <f ca="1">VLOOKUP(CONCATENATE($F2841," ",$G2841),AllocFactorMatrix,(V$4+1),FALSE)*$E2847</f>
        <v>394.62118450508245</v>
      </c>
      <c r="W2841" s="5">
        <f ca="1">VLOOKUP(CONCATENATE($F2841," ",$G2841),AllocFactorMatrix,(W$4+1),FALSE)*$E2847</f>
        <v>1255.9098513504466</v>
      </c>
      <c r="X2841" s="5">
        <f ca="1">VLOOKUP(CONCATENATE($F2841," ",$G2841),AllocFactorMatrix,(X$4+1),FALSE)*$E2847</f>
        <v>308.07011770969251</v>
      </c>
      <c r="Y2841" s="5">
        <f t="shared" ref="Y2841:Y2847" ca="1" si="4061">SUBTOTAL(9,U2841:X2841)</f>
        <v>1971.9145623669183</v>
      </c>
      <c r="Z2841" s="5">
        <f ca="1">VLOOKUP(CONCATENATE($F2841," ",$G2841),AllocFactorMatrix,(Z$4+1),FALSE)*$E2847</f>
        <v>108.62069542075903</v>
      </c>
      <c r="AA2841" s="5">
        <f ca="1">VLOOKUP(CONCATENATE($F2841," ",$G2841),AllocFactorMatrix,(AA$4+1),FALSE)*$E2847</f>
        <v>1.6374013670996805</v>
      </c>
      <c r="AB2841" s="5">
        <f t="shared" ca="1" si="4058"/>
        <v>110.25809678785872</v>
      </c>
      <c r="AC2841" s="5">
        <f ca="1">VLOOKUP(CONCATENATE($F2841," ",$G2841),AllocFactorMatrix,(AC$4+1),FALSE)*$E2847</f>
        <v>1.6485354055041406</v>
      </c>
      <c r="AD2841" s="5">
        <f ca="1">VLOOKUP(CONCATENATE($F2841," ",$G2841),AllocFactorMatrix,(AD$4+1),FALSE)*$E2847</f>
        <v>10.378989952010842</v>
      </c>
      <c r="AE2841" s="5">
        <f ca="1">VLOOKUP(CONCATENATE($F2841," ",$G2841),AllocFactorMatrix,(AE$4+1),FALSE)*$E2847</f>
        <v>2.3507751712583498</v>
      </c>
    </row>
    <row r="2842" spans="4:31" hidden="1" outlineLevel="1">
      <c r="E2842" s="44"/>
      <c r="F2842" s="167" t="str">
        <f>F2847</f>
        <v>REV</v>
      </c>
      <c r="G2842" s="48" t="str">
        <f>$G$10</f>
        <v>SUBTRAN</v>
      </c>
      <c r="H2842" s="4">
        <f t="shared" ca="1" si="4023"/>
        <v>1146.6121302177974</v>
      </c>
      <c r="I2842" s="5">
        <f t="shared" ref="I2842:N2842" ca="1" si="4062">VLOOKUP(CONCATENATE($F2842," ",$G2842),AllocFactorMatrix,(I$4+1),FALSE)*$E2847</f>
        <v>277.01294513575789</v>
      </c>
      <c r="J2842" s="47">
        <f t="shared" ca="1" si="4062"/>
        <v>-0.5927142197939147</v>
      </c>
      <c r="K2842" s="47">
        <f t="shared" ca="1" si="4062"/>
        <v>-1.7956978027201782</v>
      </c>
      <c r="L2842" s="5">
        <f t="shared" ca="1" si="4062"/>
        <v>178.42195021546931</v>
      </c>
      <c r="M2842" s="5">
        <f t="shared" ca="1" si="4062"/>
        <v>1.8433382536577103</v>
      </c>
      <c r="N2842" s="5">
        <f t="shared" ca="1" si="4062"/>
        <v>-0.20767685364769745</v>
      </c>
      <c r="O2842" s="5">
        <f t="shared" ca="1" si="4057"/>
        <v>180.05761161547935</v>
      </c>
      <c r="P2842" s="5">
        <f ca="1">VLOOKUP(CONCATENATE($F2842," ",$G2842),AllocFactorMatrix,(P$4+1),FALSE)*$E2847</f>
        <v>95.947747554465479</v>
      </c>
      <c r="Q2842" s="5">
        <f ca="1">VLOOKUP(CONCATENATE($F2842," ",$G2842),AllocFactorMatrix,(Q$4+1),FALSE)*$E2847</f>
        <v>28.415189162466568</v>
      </c>
      <c r="R2842" s="5">
        <f ca="1">VLOOKUP(CONCATENATE($F2842," ",$G2842),AllocFactorMatrix,(R$4+1),FALSE)*$E2847</f>
        <v>5.7080065214259008</v>
      </c>
      <c r="S2842" s="5">
        <f ca="1">VLOOKUP(CONCATENATE($F2842," ",$G2842),AllocFactorMatrix,(S$4+1),FALSE)*$E2847</f>
        <v>0</v>
      </c>
      <c r="T2842" s="5">
        <f t="shared" ca="1" si="4060"/>
        <v>130.07094323835793</v>
      </c>
      <c r="U2842" s="5">
        <f ca="1">VLOOKUP(CONCATENATE($F2842," ",$G2842),AllocFactorMatrix,(U$4+1),FALSE)*$E2847</f>
        <v>3.4571771850689919</v>
      </c>
      <c r="V2842" s="5">
        <f ca="1">VLOOKUP(CONCATENATE($F2842," ",$G2842),AllocFactorMatrix,(V$4+1),FALSE)*$E2847</f>
        <v>103.02156043396933</v>
      </c>
      <c r="W2842" s="5">
        <f ca="1">VLOOKUP(CONCATENATE($F2842," ",$G2842),AllocFactorMatrix,(W$4+1),FALSE)*$E2847</f>
        <v>425.39502852099054</v>
      </c>
      <c r="X2842" s="5">
        <f ca="1">VLOOKUP(CONCATENATE($F2842," ",$G2842),AllocFactorMatrix,(X$4+1),FALSE)*$E2847</f>
        <v>1.7921780935716234E-155</v>
      </c>
      <c r="Y2842" s="5">
        <f t="shared" ca="1" si="4061"/>
        <v>531.87376614002881</v>
      </c>
      <c r="Z2842" s="5">
        <f ca="1">VLOOKUP(CONCATENATE($F2842," ",$G2842),AllocFactorMatrix,(Z$4+1),FALSE)*$E2847</f>
        <v>29.095626994723581</v>
      </c>
      <c r="AA2842" s="5">
        <f ca="1">VLOOKUP(CONCATENATE($F2842," ",$G2842),AllocFactorMatrix,(AA$4+1),FALSE)*$E2847</f>
        <v>0.44699907414187562</v>
      </c>
      <c r="AB2842" s="5">
        <f t="shared" ca="1" si="4058"/>
        <v>29.542626068865456</v>
      </c>
      <c r="AC2842" s="5">
        <f ca="1">VLOOKUP(CONCATENATE($F2842," ",$G2842),AllocFactorMatrix,(AC$4+1),FALSE)*$E2847</f>
        <v>0.44265004182175377</v>
      </c>
      <c r="AD2842" s="5">
        <f ca="1">VLOOKUP(CONCATENATE($F2842," ",$G2842),AllocFactorMatrix,(AD$4+1),FALSE)*$E2847</f>
        <v>0</v>
      </c>
      <c r="AE2842" s="5">
        <f ca="1">VLOOKUP(CONCATENATE($F2842," ",$G2842),AllocFactorMatrix,(AE$4+1),FALSE)*$E2847</f>
        <v>0</v>
      </c>
    </row>
    <row r="2843" spans="4:31" hidden="1" outlineLevel="1">
      <c r="E2843" s="44"/>
      <c r="F2843" s="167" t="str">
        <f>F2847</f>
        <v>REV</v>
      </c>
      <c r="G2843" s="48" t="str">
        <f>$G$11</f>
        <v>DISTPRI</v>
      </c>
      <c r="H2843" s="4">
        <f t="shared" ca="1" si="4023"/>
        <v>7712.9680463818022</v>
      </c>
      <c r="I2843" s="5">
        <f t="shared" ref="I2843:N2843" ca="1" si="4063">VLOOKUP(CONCATENATE($F2843," ",$G2843),AllocFactorMatrix,(I$4+1),FALSE)*$E2847</f>
        <v>4196.478426648463</v>
      </c>
      <c r="J2843" s="47">
        <f t="shared" ca="1" si="4063"/>
        <v>-0.482594877384874</v>
      </c>
      <c r="K2843" s="47">
        <f t="shared" ca="1" si="4063"/>
        <v>-2.4704731831149305</v>
      </c>
      <c r="L2843" s="5">
        <f t="shared" ca="1" si="4063"/>
        <v>1542.9349833552697</v>
      </c>
      <c r="M2843" s="5">
        <f t="shared" ca="1" si="4063"/>
        <v>17.830506151136444</v>
      </c>
      <c r="N2843" s="5">
        <f t="shared" ca="1" si="4063"/>
        <v>0</v>
      </c>
      <c r="O2843" s="5">
        <f t="shared" ca="1" si="4057"/>
        <v>1560.7654895064061</v>
      </c>
      <c r="P2843" s="5">
        <f ca="1">VLOOKUP(CONCATENATE($F2843," ",$G2843),AllocFactorMatrix,(P$4+1),FALSE)*$E2847</f>
        <v>826.72898799629615</v>
      </c>
      <c r="Q2843" s="5">
        <f ca="1">VLOOKUP(CONCATENATE($F2843," ",$G2843),AllocFactorMatrix,(Q$4+1),FALSE)*$E2847</f>
        <v>185.99354005218498</v>
      </c>
      <c r="R2843" s="5">
        <f ca="1">VLOOKUP(CONCATENATE($F2843," ",$G2843),AllocFactorMatrix,(R$4+1),FALSE)*$E2847</f>
        <v>0</v>
      </c>
      <c r="S2843" s="5">
        <f ca="1">VLOOKUP(CONCATENATE($F2843," ",$G2843),AllocFactorMatrix,(S$4+1),FALSE)*$E2847</f>
        <v>0</v>
      </c>
      <c r="T2843" s="5">
        <f t="shared" ca="1" si="4060"/>
        <v>1012.7225280484811</v>
      </c>
      <c r="U2843" s="5">
        <f ca="1">VLOOKUP(CONCATENATE($F2843," ",$G2843),AllocFactorMatrix,(U$4+1),FALSE)*$E2847</f>
        <v>35.360952577715224</v>
      </c>
      <c r="V2843" s="5">
        <f ca="1">VLOOKUP(CONCATENATE($F2843," ",$G2843),AllocFactorMatrix,(V$4+1),FALSE)*$E2847</f>
        <v>655.11172066361087</v>
      </c>
      <c r="W2843" s="5">
        <f ca="1">VLOOKUP(CONCATENATE($F2843," ",$G2843),AllocFactorMatrix,(W$4+1),FALSE)*$E2847</f>
        <v>-2.755150480521038E-83</v>
      </c>
      <c r="X2843" s="5">
        <f ca="1">VLOOKUP(CONCATENATE($F2843," ",$G2843),AllocFactorMatrix,(X$4+1),FALSE)*$E2847</f>
        <v>2.7888435985565592E-155</v>
      </c>
      <c r="Y2843" s="5">
        <f t="shared" ca="1" si="4061"/>
        <v>690.47267324132611</v>
      </c>
      <c r="Z2843" s="5">
        <f ca="1">VLOOKUP(CONCATENATE($F2843," ",$G2843),AllocFactorMatrix,(Z$4+1),FALSE)*$E2847</f>
        <v>247.54133423399324</v>
      </c>
      <c r="AA2843" s="5">
        <f ca="1">VLOOKUP(CONCATENATE($F2843," ",$G2843),AllocFactorMatrix,(AA$4+1),FALSE)*$E2847</f>
        <v>4.3313192105045779</v>
      </c>
      <c r="AB2843" s="5">
        <f t="shared" ca="1" si="4058"/>
        <v>251.87265344449781</v>
      </c>
      <c r="AC2843" s="5">
        <f ca="1">VLOOKUP(CONCATENATE($F2843," ",$G2843),AllocFactorMatrix,(AC$4+1),FALSE)*$E2847</f>
        <v>3.6093435531321032</v>
      </c>
      <c r="AD2843" s="5">
        <f ca="1">VLOOKUP(CONCATENATE($F2843," ",$G2843),AllocFactorMatrix,(AD$4+1),FALSE)*$E2847</f>
        <v>0</v>
      </c>
      <c r="AE2843" s="5">
        <f ca="1">VLOOKUP(CONCATENATE($F2843," ",$G2843),AllocFactorMatrix,(AE$4+1),FALSE)*$E2847</f>
        <v>0</v>
      </c>
    </row>
    <row r="2844" spans="4:31" hidden="1" outlineLevel="1">
      <c r="E2844" s="44"/>
      <c r="F2844" s="167" t="str">
        <f>F2847</f>
        <v>REV</v>
      </c>
      <c r="G2844" s="48" t="str">
        <f>$G$12</f>
        <v>DISTSEC</v>
      </c>
      <c r="H2844" s="4">
        <f t="shared" ca="1" si="4023"/>
        <v>3180.173712390445</v>
      </c>
      <c r="I2844" s="5">
        <f t="shared" ref="I2844:N2844" ca="1" si="4064">VLOOKUP(CONCATENATE($F2844," ",$G2844),AllocFactorMatrix,(I$4+1),FALSE)*$E2847</f>
        <v>2033.3062820770906</v>
      </c>
      <c r="J2844" s="47">
        <f t="shared" ca="1" si="4064"/>
        <v>-0.76526180817101186</v>
      </c>
      <c r="K2844" s="47">
        <f t="shared" ca="1" si="4064"/>
        <v>-2.6647214972910254</v>
      </c>
      <c r="L2844" s="5">
        <f t="shared" ca="1" si="4064"/>
        <v>672.18889505373863</v>
      </c>
      <c r="M2844" s="5">
        <f t="shared" ca="1" si="4064"/>
        <v>0</v>
      </c>
      <c r="N2844" s="5">
        <f t="shared" ca="1" si="4064"/>
        <v>0</v>
      </c>
      <c r="O2844" s="5">
        <f t="shared" ca="1" si="4057"/>
        <v>672.18889505373863</v>
      </c>
      <c r="P2844" s="5">
        <f ca="1">VLOOKUP(CONCATENATE($F2844," ",$G2844),AllocFactorMatrix,(P$4+1),FALSE)*$E2847</f>
        <v>309.63814155223992</v>
      </c>
      <c r="Q2844" s="5">
        <f ca="1">VLOOKUP(CONCATENATE($F2844," ",$G2844),AllocFactorMatrix,(Q$4+1),FALSE)*$E2847</f>
        <v>0</v>
      </c>
      <c r="R2844" s="5">
        <f ca="1">VLOOKUP(CONCATENATE($F2844," ",$G2844),AllocFactorMatrix,(R$4+1),FALSE)*$E2847</f>
        <v>0</v>
      </c>
      <c r="S2844" s="5">
        <f ca="1">VLOOKUP(CONCATENATE($F2844," ",$G2844),AllocFactorMatrix,(S$4+1),FALSE)*$E2847</f>
        <v>0</v>
      </c>
      <c r="T2844" s="5">
        <f t="shared" ca="1" si="4060"/>
        <v>309.63814155223992</v>
      </c>
      <c r="U2844" s="5">
        <f ca="1">VLOOKUP(CONCATENATE($F2844," ",$G2844),AllocFactorMatrix,(U$4+1),FALSE)*$E2847</f>
        <v>10.82046139324938</v>
      </c>
      <c r="V2844" s="5">
        <f ca="1">VLOOKUP(CONCATENATE($F2844," ",$G2844),AllocFactorMatrix,(V$4+1),FALSE)*$E2847</f>
        <v>3.0609087395775648E-126</v>
      </c>
      <c r="W2844" s="5">
        <f ca="1">VLOOKUP(CONCATENATE($F2844," ",$G2844),AllocFactorMatrix,(W$4+1),FALSE)*$E2847</f>
        <v>-1.0452585321965652E-84</v>
      </c>
      <c r="X2844" s="5">
        <f ca="1">VLOOKUP(CONCATENATE($F2844," ",$G2844),AllocFactorMatrix,(X$4+1),FALSE)*$E2847</f>
        <v>0</v>
      </c>
      <c r="Y2844" s="5">
        <f t="shared" ca="1" si="4061"/>
        <v>10.82046139324938</v>
      </c>
      <c r="Z2844" s="5">
        <f ca="1">VLOOKUP(CONCATENATE($F2844," ",$G2844),AllocFactorMatrix,(Z$4+1),FALSE)*$E2847</f>
        <v>95.836855239380313</v>
      </c>
      <c r="AA2844" s="5">
        <f ca="1">VLOOKUP(CONCATENATE($F2844," ",$G2844),AllocFactorMatrix,(AA$4+1),FALSE)*$E2847</f>
        <v>0</v>
      </c>
      <c r="AB2844" s="5">
        <f t="shared" ca="1" si="4058"/>
        <v>95.836855239380313</v>
      </c>
      <c r="AC2844" s="5">
        <f ca="1">VLOOKUP(CONCATENATE($F2844," ",$G2844),AllocFactorMatrix,(AC$4+1),FALSE)*$E2847</f>
        <v>1.2593719945854474</v>
      </c>
      <c r="AD2844" s="5">
        <f ca="1">VLOOKUP(CONCATENATE($F2844," ",$G2844),AllocFactorMatrix,(AD$4+1),FALSE)*$E2847</f>
        <v>49.454396617562786</v>
      </c>
      <c r="AE2844" s="5">
        <f ca="1">VLOOKUP(CONCATENATE($F2844," ",$G2844),AllocFactorMatrix,(AE$4+1),FALSE)*$E2847</f>
        <v>11.099291768011808</v>
      </c>
    </row>
    <row r="2845" spans="4:31" hidden="1" outlineLevel="1">
      <c r="E2845" s="44"/>
      <c r="F2845" s="167" t="str">
        <f>F2847</f>
        <v>REV</v>
      </c>
      <c r="G2845" s="48" t="str">
        <f>$G$13</f>
        <v>ENERGY</v>
      </c>
      <c r="H2845" s="4">
        <f t="shared" ca="1" si="4023"/>
        <v>20840.388930190486</v>
      </c>
      <c r="I2845" s="5">
        <f t="shared" ref="I2845:N2845" ca="1" si="4065">VLOOKUP(CONCATENATE($F2845," ",$G2845),AllocFactorMatrix,(I$4+1),FALSE)*$E2847</f>
        <v>9220.9170863941235</v>
      </c>
      <c r="J2845" s="47">
        <f t="shared" ca="1" si="4065"/>
        <v>5.4198708155441677</v>
      </c>
      <c r="K2845" s="47">
        <f t="shared" ca="1" si="4065"/>
        <v>19.556471218941443</v>
      </c>
      <c r="L2845" s="5">
        <f t="shared" ca="1" si="4065"/>
        <v>2599.0606445789545</v>
      </c>
      <c r="M2845" s="5">
        <f t="shared" ca="1" si="4065"/>
        <v>35.492436976595599</v>
      </c>
      <c r="N2845" s="5">
        <f t="shared" ca="1" si="4065"/>
        <v>8.6874580937183268</v>
      </c>
      <c r="O2845" s="5">
        <f t="shared" ca="1" si="4057"/>
        <v>2643.2405396492682</v>
      </c>
      <c r="P2845" s="5">
        <f ca="1">VLOOKUP(CONCATENATE($F2845," ",$G2845),AllocFactorMatrix,(P$4+1),FALSE)*$E2847</f>
        <v>1610.5933709552319</v>
      </c>
      <c r="Q2845" s="5">
        <f ca="1">VLOOKUP(CONCATENATE($F2845," ",$G2845),AllocFactorMatrix,(Q$4+1),FALSE)*$E2847</f>
        <v>236.56452902730439</v>
      </c>
      <c r="R2845" s="5">
        <f ca="1">VLOOKUP(CONCATENATE($F2845," ",$G2845),AllocFactorMatrix,(R$4+1),FALSE)*$E2847</f>
        <v>50.886028423640276</v>
      </c>
      <c r="S2845" s="5">
        <f ca="1">VLOOKUP(CONCATENATE($F2845," ",$G2845),AllocFactorMatrix,(S$4+1),FALSE)*$E2847</f>
        <v>2.6643500884673581</v>
      </c>
      <c r="T2845" s="5">
        <f t="shared" ca="1" si="4060"/>
        <v>1900.7082784946438</v>
      </c>
      <c r="U2845" s="5">
        <f ca="1">VLOOKUP(CONCATENATE($F2845," ",$G2845),AllocFactorMatrix,(U$4+1),FALSE)*$E2847</f>
        <v>91.399753720416726</v>
      </c>
      <c r="V2845" s="5">
        <f ca="1">VLOOKUP(CONCATENATE($F2845," ",$G2845),AllocFactorMatrix,(V$4+1),FALSE)*$E2847</f>
        <v>1080.4614561807816</v>
      </c>
      <c r="W2845" s="5">
        <f ca="1">VLOOKUP(CONCATENATE($F2845," ",$G2845),AllocFactorMatrix,(W$4+1),FALSE)*$E2847</f>
        <v>4385.1289527808476</v>
      </c>
      <c r="X2845" s="5">
        <f ca="1">VLOOKUP(CONCATENATE($F2845," ",$G2845),AllocFactorMatrix,(X$4+1),FALSE)*$E2847</f>
        <v>789.49573307019989</v>
      </c>
      <c r="Y2845" s="5">
        <f t="shared" ca="1" si="4061"/>
        <v>6346.4858957522465</v>
      </c>
      <c r="Z2845" s="5">
        <f ca="1">VLOOKUP(CONCATENATE($F2845," ",$G2845),AllocFactorMatrix,(Z$4+1),FALSE)*$E2847</f>
        <v>457.67905842782596</v>
      </c>
      <c r="AA2845" s="5">
        <f ca="1">VLOOKUP(CONCATENATE($F2845," ",$G2845),AllocFactorMatrix,(AA$4+1),FALSE)*$E2847</f>
        <v>9.375159450626958</v>
      </c>
      <c r="AB2845" s="5">
        <f t="shared" ca="1" si="4058"/>
        <v>467.0542178784529</v>
      </c>
      <c r="AC2845" s="5">
        <f ca="1">VLOOKUP(CONCATENATE($F2845," ",$G2845),AllocFactorMatrix,(AC$4+1),FALSE)*$E2847</f>
        <v>8.3857582692912214</v>
      </c>
      <c r="AD2845" s="5">
        <f ca="1">VLOOKUP(CONCATENATE($F2845," ",$G2845),AllocFactorMatrix,(AD$4+1),FALSE)*$E2847</f>
        <v>189.00686880288319</v>
      </c>
      <c r="AE2845" s="5">
        <f ca="1">VLOOKUP(CONCATENATE($F2845," ",$G2845),AllocFactorMatrix,(AE$4+1),FALSE)*$E2847</f>
        <v>39.61394291511553</v>
      </c>
    </row>
    <row r="2846" spans="4:31" hidden="1" outlineLevel="1">
      <c r="E2846" s="44"/>
      <c r="F2846" s="167" t="str">
        <f>F2847</f>
        <v>REV</v>
      </c>
      <c r="G2846" s="48" t="str">
        <f>$G$14</f>
        <v>CUSTOMER</v>
      </c>
      <c r="H2846" s="4">
        <f t="shared" ca="1" si="4023"/>
        <v>2833.8671687588148</v>
      </c>
      <c r="I2846" s="5">
        <f t="shared" ref="I2846:N2846" ca="1" si="4066">VLOOKUP(CONCATENATE($F2846," ",$G2846),AllocFactorMatrix,(I$4+1),FALSE)*$E2847</f>
        <v>1439.4320215730534</v>
      </c>
      <c r="J2846" s="47">
        <f t="shared" ca="1" si="4066"/>
        <v>0.38826870026112609</v>
      </c>
      <c r="K2846" s="47">
        <f t="shared" ca="1" si="4066"/>
        <v>2.145133749201924</v>
      </c>
      <c r="L2846" s="5">
        <f t="shared" ca="1" si="4066"/>
        <v>480.3463652326497</v>
      </c>
      <c r="M2846" s="5">
        <f t="shared" ca="1" si="4066"/>
        <v>21.469775887806858</v>
      </c>
      <c r="N2846" s="5">
        <f t="shared" ca="1" si="4066"/>
        <v>3.2685420594368679</v>
      </c>
      <c r="O2846" s="5">
        <f t="shared" ca="1" si="4057"/>
        <v>505.08468317989343</v>
      </c>
      <c r="P2846" s="5">
        <f ca="1">VLOOKUP(CONCATENATE($F2846," ",$G2846),AllocFactorMatrix,(P$4+1),FALSE)*$E2847</f>
        <v>29.979306312652625</v>
      </c>
      <c r="Q2846" s="5">
        <f ca="1">VLOOKUP(CONCATENATE($F2846," ",$G2846),AllocFactorMatrix,(Q$4+1),FALSE)*$E2847</f>
        <v>10.117793210453723</v>
      </c>
      <c r="R2846" s="5">
        <f ca="1">VLOOKUP(CONCATENATE($F2846," ",$G2846),AllocFactorMatrix,(R$4+1),FALSE)*$E2847</f>
        <v>9.8883720570090201</v>
      </c>
      <c r="S2846" s="5">
        <f ca="1">VLOOKUP(CONCATENATE($F2846," ",$G2846),AllocFactorMatrix,(S$4+1),FALSE)*$E2847</f>
        <v>0.61937540758676235</v>
      </c>
      <c r="T2846" s="5">
        <f t="shared" ca="1" si="4060"/>
        <v>50.604846987702132</v>
      </c>
      <c r="U2846" s="5">
        <f ca="1">VLOOKUP(CONCATENATE($F2846," ",$G2846),AllocFactorMatrix,(U$4+1),FALSE)*$E2847</f>
        <v>0.19876862080862265</v>
      </c>
      <c r="V2846" s="5">
        <f ca="1">VLOOKUP(CONCATENATE($F2846," ",$G2846),AllocFactorMatrix,(V$4+1),FALSE)*$E2847</f>
        <v>7.2736010540705038</v>
      </c>
      <c r="W2846" s="5">
        <f ca="1">VLOOKUP(CONCATENATE($F2846," ",$G2846),AllocFactorMatrix,(W$4+1),FALSE)*$E2847</f>
        <v>16.341262036455102</v>
      </c>
      <c r="X2846" s="5">
        <f ca="1">VLOOKUP(CONCATENATE($F2846," ",$G2846),AllocFactorMatrix,(X$4+1),FALSE)*$E2847</f>
        <v>6.0058353238477968</v>
      </c>
      <c r="Y2846" s="5">
        <f t="shared" ca="1" si="4061"/>
        <v>29.819467035182026</v>
      </c>
      <c r="Z2846" s="5">
        <f ca="1">VLOOKUP(CONCATENATE($F2846," ",$G2846),AllocFactorMatrix,(Z$4+1),FALSE)*$E2847</f>
        <v>6.6729885538513765</v>
      </c>
      <c r="AA2846" s="5">
        <f ca="1">VLOOKUP(CONCATENATE($F2846," ",$G2846),AllocFactorMatrix,(AA$4+1),FALSE)*$E2847</f>
        <v>0.10877790826929304</v>
      </c>
      <c r="AB2846" s="5">
        <f t="shared" ca="1" si="4058"/>
        <v>6.7817664621206699</v>
      </c>
      <c r="AC2846" s="5">
        <f ca="1">VLOOKUP(CONCATENATE($F2846," ",$G2846),AllocFactorMatrix,(AC$4+1),FALSE)*$E2847</f>
        <v>0.68548420180536829</v>
      </c>
      <c r="AD2846" s="5">
        <f ca="1">VLOOKUP(CONCATENATE($F2846," ",$G2846),AllocFactorMatrix,(AD$4+1),FALSE)*$E2847</f>
        <v>681.72001409065683</v>
      </c>
      <c r="AE2846" s="5">
        <f ca="1">VLOOKUP(CONCATENATE($F2846," ",$G2846),AllocFactorMatrix,(AE$4+1),FALSE)*$E2847</f>
        <v>117.20548277894008</v>
      </c>
    </row>
    <row r="2847" spans="4:31" collapsed="1">
      <c r="D2847" s="48" t="s">
        <v>260</v>
      </c>
      <c r="E2847" s="36">
        <v>63871</v>
      </c>
      <c r="F2847" s="50" t="s">
        <v>228</v>
      </c>
      <c r="G2847" s="48" t="str">
        <f>$G$15</f>
        <v>TOTAL</v>
      </c>
      <c r="H2847" s="4">
        <f t="shared" ca="1" si="4023"/>
        <v>63871</v>
      </c>
      <c r="I2847" s="5">
        <f t="shared" ref="I2847:N2847" ca="1" si="4067">VLOOKUP(CONCATENATE($F2847," ",$G2847),AllocFactorMatrix,(I$4+1),FALSE)*$E2847</f>
        <v>29615.426114222755</v>
      </c>
      <c r="J2847" s="47">
        <f t="shared" ca="1" si="4067"/>
        <v>5.3967285295932861</v>
      </c>
      <c r="K2847" s="47">
        <f t="shared" ca="1" si="4067"/>
        <v>15.160818981883484</v>
      </c>
      <c r="L2847" s="5">
        <f t="shared" ca="1" si="4067"/>
        <v>9480.9796101717802</v>
      </c>
      <c r="M2847" s="5">
        <f t="shared" ca="1" si="4067"/>
        <v>124.61872657591192</v>
      </c>
      <c r="N2847" s="5">
        <f t="shared" ca="1" si="4067"/>
        <v>18.654802000107626</v>
      </c>
      <c r="O2847" s="5">
        <f t="shared" ca="1" si="4057"/>
        <v>9624.2531387478011</v>
      </c>
      <c r="P2847" s="5">
        <f ca="1">VLOOKUP(CONCATENATE($F2847," ",$G2847),AllocFactorMatrix,(P$4+1),FALSE)*$E2847</f>
        <v>5088.6763468667996</v>
      </c>
      <c r="Q2847" s="5">
        <f ca="1">VLOOKUP(CONCATENATE($F2847," ",$G2847),AllocFactorMatrix,(Q$4+1),FALSE)*$E2847</f>
        <v>916.72918369099364</v>
      </c>
      <c r="R2847" s="5">
        <f ca="1">VLOOKUP(CONCATENATE($F2847," ",$G2847),AllocFactorMatrix,(R$4+1),FALSE)*$E2847</f>
        <v>147.13896527974359</v>
      </c>
      <c r="S2847" s="5">
        <f ca="1">VLOOKUP(CONCATENATE($F2847," ",$G2847),AllocFactorMatrix,(S$4+1),FALSE)*$E2847</f>
        <v>5.1686739251914808</v>
      </c>
      <c r="T2847" s="5">
        <f t="shared" ca="1" si="4060"/>
        <v>6157.7131697627283</v>
      </c>
      <c r="U2847" s="5">
        <f ca="1">VLOOKUP(CONCATENATE($F2847," ",$G2847),AllocFactorMatrix,(U$4+1),FALSE)*$E2847</f>
        <v>244.13430860376187</v>
      </c>
      <c r="V2847" s="5">
        <f ca="1">VLOOKUP(CONCATENATE($F2847," ",$G2847),AllocFactorMatrix,(V$4+1),FALSE)*$E2847</f>
        <v>3482.9192681771392</v>
      </c>
      <c r="W2847" s="5">
        <f ca="1">VLOOKUP(CONCATENATE($F2847," ",$G2847),AllocFactorMatrix,(W$4+1),FALSE)*$E2847</f>
        <v>10087.077849909503</v>
      </c>
      <c r="X2847" s="5">
        <f ca="1">VLOOKUP(CONCATENATE($F2847," ",$G2847),AllocFactorMatrix,(X$4+1),FALSE)*$E2847</f>
        <v>1945.3748242420402</v>
      </c>
      <c r="Y2847" s="5">
        <f t="shared" ca="1" si="4061"/>
        <v>15759.506250932445</v>
      </c>
      <c r="Z2847" s="5">
        <f ca="1">VLOOKUP(CONCATENATE($F2847," ",$G2847),AllocFactorMatrix,(Z$4+1),FALSE)*$E2847</f>
        <v>1493.7305732962247</v>
      </c>
      <c r="AA2847" s="5">
        <f ca="1">VLOOKUP(CONCATENATE($F2847," ",$G2847),AllocFactorMatrix,(AA$4+1),FALSE)*$E2847</f>
        <v>26.139920494170543</v>
      </c>
      <c r="AB2847" s="5">
        <f t="shared" ca="1" si="4058"/>
        <v>1519.8704937903954</v>
      </c>
      <c r="AC2847" s="5">
        <f ca="1">VLOOKUP(CONCATENATE($F2847," ",$G2847),AllocFactorMatrix,(AC$4+1),FALSE)*$E2847</f>
        <v>23.820228616932148</v>
      </c>
      <c r="AD2847" s="5">
        <f ca="1">VLOOKUP(CONCATENATE($F2847," ",$G2847),AllocFactorMatrix,(AD$4+1),FALSE)*$E2847</f>
        <v>970.82798340409624</v>
      </c>
      <c r="AE2847" s="5">
        <f ca="1">VLOOKUP(CONCATENATE($F2847," ",$G2847),AllocFactorMatrix,(AE$4+1),FALSE)*$E2847</f>
        <v>179.0250730113662</v>
      </c>
    </row>
    <row r="2848" spans="4:31" hidden="1" outlineLevel="1">
      <c r="E2848" s="44"/>
      <c r="F2848" s="167" t="str">
        <f>F2855</f>
        <v>EXP_OM_DIST</v>
      </c>
      <c r="G2848" s="48" t="str">
        <f>$G$8</f>
        <v>PRODUCTION</v>
      </c>
      <c r="H2848" s="4">
        <f t="shared" si="4023"/>
        <v>0</v>
      </c>
      <c r="I2848" s="5">
        <f t="shared" ref="I2848:N2848" si="4068">VLOOKUP(CONCATENATE($F2848," ",$G2848),AllocFactorMatrix,(I$4+1),FALSE)*$E2855</f>
        <v>0</v>
      </c>
      <c r="J2848" s="47">
        <f t="shared" si="4068"/>
        <v>0</v>
      </c>
      <c r="K2848" s="47">
        <f t="shared" si="4068"/>
        <v>0</v>
      </c>
      <c r="L2848" s="5">
        <f t="shared" si="4068"/>
        <v>0</v>
      </c>
      <c r="M2848" s="5">
        <f t="shared" si="4068"/>
        <v>0</v>
      </c>
      <c r="N2848" s="5">
        <f t="shared" si="4068"/>
        <v>0</v>
      </c>
      <c r="O2848" s="5">
        <f t="shared" ref="O2848:O2855" si="4069">SUBTOTAL(9,L2848:N2848)</f>
        <v>0</v>
      </c>
      <c r="P2848" s="5">
        <f>VLOOKUP(CONCATENATE($F2848," ",$G2848),AllocFactorMatrix,(P$4+1),FALSE)*$E2855</f>
        <v>0</v>
      </c>
      <c r="Q2848" s="5">
        <f>VLOOKUP(CONCATENATE($F2848," ",$G2848),AllocFactorMatrix,(Q$4+1),FALSE)*$E2855</f>
        <v>0</v>
      </c>
      <c r="R2848" s="5">
        <f>VLOOKUP(CONCATENATE($F2848," ",$G2848),AllocFactorMatrix,(R$4+1),FALSE)*$E2855</f>
        <v>0</v>
      </c>
      <c r="S2848" s="5">
        <f>VLOOKUP(CONCATENATE($F2848," ",$G2848),AllocFactorMatrix,(S$4+1),FALSE)*$E2855</f>
        <v>0</v>
      </c>
      <c r="T2848" s="5">
        <f>SUBTOTAL(9,P2848:S2848)</f>
        <v>0</v>
      </c>
      <c r="U2848" s="5">
        <f>VLOOKUP(CONCATENATE($F2848," ",$G2848),AllocFactorMatrix,(U$4+1),FALSE)*$E2855</f>
        <v>0</v>
      </c>
      <c r="V2848" s="5">
        <f>VLOOKUP(CONCATENATE($F2848," ",$G2848),AllocFactorMatrix,(V$4+1),FALSE)*$E2855</f>
        <v>0</v>
      </c>
      <c r="W2848" s="5">
        <f>VLOOKUP(CONCATENATE($F2848," ",$G2848),AllocFactorMatrix,(W$4+1),FALSE)*$E2855</f>
        <v>0</v>
      </c>
      <c r="X2848" s="5">
        <f>VLOOKUP(CONCATENATE($F2848," ",$G2848),AllocFactorMatrix,(X$4+1),FALSE)*$E2855</f>
        <v>0</v>
      </c>
      <c r="Y2848" s="5">
        <f>SUBTOTAL(9,U2848:X2848)</f>
        <v>0</v>
      </c>
      <c r="Z2848" s="5">
        <f>VLOOKUP(CONCATENATE($F2848," ",$G2848),AllocFactorMatrix,(Z$4+1),FALSE)*$E2855</f>
        <v>0</v>
      </c>
      <c r="AA2848" s="5">
        <f>VLOOKUP(CONCATENATE($F2848," ",$G2848),AllocFactorMatrix,(AA$4+1),FALSE)*$E2855</f>
        <v>0</v>
      </c>
      <c r="AB2848" s="5">
        <f t="shared" ref="AB2848:AB2855" si="4070">SUBTOTAL(9,Z2848:AA2848)</f>
        <v>0</v>
      </c>
      <c r="AC2848" s="5">
        <f>VLOOKUP(CONCATENATE($F2848," ",$G2848),AllocFactorMatrix,(AC$4+1),FALSE)*$E2855</f>
        <v>0</v>
      </c>
      <c r="AD2848" s="5">
        <f>VLOOKUP(CONCATENATE($F2848," ",$G2848),AllocFactorMatrix,(AD$4+1),FALSE)*$E2855</f>
        <v>0</v>
      </c>
      <c r="AE2848" s="5">
        <f>VLOOKUP(CONCATENATE($F2848," ",$G2848),AllocFactorMatrix,(AE$4+1),FALSE)*$E2855</f>
        <v>0</v>
      </c>
    </row>
    <row r="2849" spans="4:31" hidden="1" outlineLevel="1">
      <c r="E2849" s="44"/>
      <c r="F2849" s="167" t="str">
        <f>F2855</f>
        <v>EXP_OM_DIST</v>
      </c>
      <c r="G2849" s="48" t="str">
        <f>$G$9</f>
        <v>BULKTRAN</v>
      </c>
      <c r="H2849" s="4">
        <f t="shared" si="4023"/>
        <v>0</v>
      </c>
      <c r="I2849" s="5">
        <f t="shared" ref="I2849:N2849" si="4071">VLOOKUP(CONCATENATE($F2849," ",$G2849),AllocFactorMatrix,(I$4+1),FALSE)*$E2855</f>
        <v>0</v>
      </c>
      <c r="J2849" s="47">
        <f t="shared" si="4071"/>
        <v>0</v>
      </c>
      <c r="K2849" s="47">
        <f t="shared" si="4071"/>
        <v>0</v>
      </c>
      <c r="L2849" s="5">
        <f t="shared" si="4071"/>
        <v>0</v>
      </c>
      <c r="M2849" s="5">
        <f t="shared" si="4071"/>
        <v>0</v>
      </c>
      <c r="N2849" s="5">
        <f t="shared" si="4071"/>
        <v>0</v>
      </c>
      <c r="O2849" s="5">
        <f t="shared" si="4069"/>
        <v>0</v>
      </c>
      <c r="P2849" s="5">
        <f>VLOOKUP(CONCATENATE($F2849," ",$G2849),AllocFactorMatrix,(P$4+1),FALSE)*$E2855</f>
        <v>0</v>
      </c>
      <c r="Q2849" s="5">
        <f>VLOOKUP(CONCATENATE($F2849," ",$G2849),AllocFactorMatrix,(Q$4+1),FALSE)*$E2855</f>
        <v>0</v>
      </c>
      <c r="R2849" s="5">
        <f>VLOOKUP(CONCATENATE($F2849," ",$G2849),AllocFactorMatrix,(R$4+1),FALSE)*$E2855</f>
        <v>0</v>
      </c>
      <c r="S2849" s="5">
        <f>VLOOKUP(CONCATENATE($F2849," ",$G2849),AllocFactorMatrix,(S$4+1),FALSE)*$E2855</f>
        <v>0</v>
      </c>
      <c r="T2849" s="5">
        <f t="shared" ref="T2849:T2855" si="4072">SUBTOTAL(9,P2849:S2849)</f>
        <v>0</v>
      </c>
      <c r="U2849" s="5">
        <f>VLOOKUP(CONCATENATE($F2849," ",$G2849),AllocFactorMatrix,(U$4+1),FALSE)*$E2855</f>
        <v>0</v>
      </c>
      <c r="V2849" s="5">
        <f>VLOOKUP(CONCATENATE($F2849," ",$G2849),AllocFactorMatrix,(V$4+1),FALSE)*$E2855</f>
        <v>0</v>
      </c>
      <c r="W2849" s="5">
        <f>VLOOKUP(CONCATENATE($F2849," ",$G2849),AllocFactorMatrix,(W$4+1),FALSE)*$E2855</f>
        <v>0</v>
      </c>
      <c r="X2849" s="5">
        <f>VLOOKUP(CONCATENATE($F2849," ",$G2849),AllocFactorMatrix,(X$4+1),FALSE)*$E2855</f>
        <v>0</v>
      </c>
      <c r="Y2849" s="5">
        <f t="shared" ref="Y2849:Y2855" si="4073">SUBTOTAL(9,U2849:X2849)</f>
        <v>0</v>
      </c>
      <c r="Z2849" s="5">
        <f>VLOOKUP(CONCATENATE($F2849," ",$G2849),AllocFactorMatrix,(Z$4+1),FALSE)*$E2855</f>
        <v>0</v>
      </c>
      <c r="AA2849" s="5">
        <f>VLOOKUP(CONCATENATE($F2849," ",$G2849),AllocFactorMatrix,(AA$4+1),FALSE)*$E2855</f>
        <v>0</v>
      </c>
      <c r="AB2849" s="5">
        <f t="shared" si="4070"/>
        <v>0</v>
      </c>
      <c r="AC2849" s="5">
        <f>VLOOKUP(CONCATENATE($F2849," ",$G2849),AllocFactorMatrix,(AC$4+1),FALSE)*$E2855</f>
        <v>0</v>
      </c>
      <c r="AD2849" s="5">
        <f>VLOOKUP(CONCATENATE($F2849," ",$G2849),AllocFactorMatrix,(AD$4+1),FALSE)*$E2855</f>
        <v>0</v>
      </c>
      <c r="AE2849" s="5">
        <f>VLOOKUP(CONCATENATE($F2849," ",$G2849),AllocFactorMatrix,(AE$4+1),FALSE)*$E2855</f>
        <v>0</v>
      </c>
    </row>
    <row r="2850" spans="4:31" hidden="1" outlineLevel="1">
      <c r="E2850" s="44"/>
      <c r="F2850" s="167" t="str">
        <f>F2855</f>
        <v>EXP_OM_DIST</v>
      </c>
      <c r="G2850" s="48" t="str">
        <f>$G$10</f>
        <v>SUBTRAN</v>
      </c>
      <c r="H2850" s="4">
        <f t="shared" si="4023"/>
        <v>0</v>
      </c>
      <c r="I2850" s="5">
        <f t="shared" ref="I2850:N2850" si="4074">VLOOKUP(CONCATENATE($F2850," ",$G2850),AllocFactorMatrix,(I$4+1),FALSE)*$E2855</f>
        <v>0</v>
      </c>
      <c r="J2850" s="47">
        <f t="shared" si="4074"/>
        <v>0</v>
      </c>
      <c r="K2850" s="47">
        <f t="shared" si="4074"/>
        <v>0</v>
      </c>
      <c r="L2850" s="5">
        <f t="shared" si="4074"/>
        <v>0</v>
      </c>
      <c r="M2850" s="5">
        <f t="shared" si="4074"/>
        <v>0</v>
      </c>
      <c r="N2850" s="5">
        <f t="shared" si="4074"/>
        <v>0</v>
      </c>
      <c r="O2850" s="5">
        <f t="shared" si="4069"/>
        <v>0</v>
      </c>
      <c r="P2850" s="5">
        <f>VLOOKUP(CONCATENATE($F2850," ",$G2850),AllocFactorMatrix,(P$4+1),FALSE)*$E2855</f>
        <v>0</v>
      </c>
      <c r="Q2850" s="5">
        <f>VLOOKUP(CONCATENATE($F2850," ",$G2850),AllocFactorMatrix,(Q$4+1),FALSE)*$E2855</f>
        <v>0</v>
      </c>
      <c r="R2850" s="5">
        <f>VLOOKUP(CONCATENATE($F2850," ",$G2850),AllocFactorMatrix,(R$4+1),FALSE)*$E2855</f>
        <v>0</v>
      </c>
      <c r="S2850" s="5">
        <f>VLOOKUP(CONCATENATE($F2850," ",$G2850),AllocFactorMatrix,(S$4+1),FALSE)*$E2855</f>
        <v>0</v>
      </c>
      <c r="T2850" s="5">
        <f t="shared" si="4072"/>
        <v>0</v>
      </c>
      <c r="U2850" s="5">
        <f>VLOOKUP(CONCATENATE($F2850," ",$G2850),AllocFactorMatrix,(U$4+1),FALSE)*$E2855</f>
        <v>0</v>
      </c>
      <c r="V2850" s="5">
        <f>VLOOKUP(CONCATENATE($F2850," ",$G2850),AllocFactorMatrix,(V$4+1),FALSE)*$E2855</f>
        <v>0</v>
      </c>
      <c r="W2850" s="5">
        <f>VLOOKUP(CONCATENATE($F2850," ",$G2850),AllocFactorMatrix,(W$4+1),FALSE)*$E2855</f>
        <v>0</v>
      </c>
      <c r="X2850" s="5">
        <f>VLOOKUP(CONCATENATE($F2850," ",$G2850),AllocFactorMatrix,(X$4+1),FALSE)*$E2855</f>
        <v>0</v>
      </c>
      <c r="Y2850" s="5">
        <f t="shared" si="4073"/>
        <v>0</v>
      </c>
      <c r="Z2850" s="5">
        <f>VLOOKUP(CONCATENATE($F2850," ",$G2850),AllocFactorMatrix,(Z$4+1),FALSE)*$E2855</f>
        <v>0</v>
      </c>
      <c r="AA2850" s="5">
        <f>VLOOKUP(CONCATENATE($F2850," ",$G2850),AllocFactorMatrix,(AA$4+1),FALSE)*$E2855</f>
        <v>0</v>
      </c>
      <c r="AB2850" s="5">
        <f t="shared" si="4070"/>
        <v>0</v>
      </c>
      <c r="AC2850" s="5">
        <f>VLOOKUP(CONCATENATE($F2850," ",$G2850),AllocFactorMatrix,(AC$4+1),FALSE)*$E2855</f>
        <v>0</v>
      </c>
      <c r="AD2850" s="5">
        <f>VLOOKUP(CONCATENATE($F2850," ",$G2850),AllocFactorMatrix,(AD$4+1),FALSE)*$E2855</f>
        <v>0</v>
      </c>
      <c r="AE2850" s="5">
        <f>VLOOKUP(CONCATENATE($F2850," ",$G2850),AllocFactorMatrix,(AE$4+1),FALSE)*$E2855</f>
        <v>0</v>
      </c>
    </row>
    <row r="2851" spans="4:31" hidden="1" outlineLevel="1">
      <c r="E2851" s="44"/>
      <c r="F2851" s="167" t="str">
        <f>F2855</f>
        <v>EXP_OM_DIST</v>
      </c>
      <c r="G2851" s="48" t="str">
        <f>$G$11</f>
        <v>DISTPRI</v>
      </c>
      <c r="H2851" s="4">
        <f t="shared" si="4023"/>
        <v>1367480.0290514703</v>
      </c>
      <c r="I2851" s="5">
        <f t="shared" ref="I2851:N2851" si="4075">VLOOKUP(CONCATENATE($F2851," ",$G2851),AllocFactorMatrix,(I$4+1),FALSE)*$E2855</f>
        <v>895288.58069903404</v>
      </c>
      <c r="J2851" s="47">
        <f t="shared" si="4075"/>
        <v>147.00768324774933</v>
      </c>
      <c r="K2851" s="47">
        <f t="shared" si="4075"/>
        <v>272.00632230817689</v>
      </c>
      <c r="L2851" s="5">
        <f t="shared" si="4075"/>
        <v>209473.76390636622</v>
      </c>
      <c r="M2851" s="5">
        <f t="shared" si="4075"/>
        <v>2927.1725011693115</v>
      </c>
      <c r="N2851" s="5">
        <f t="shared" si="4075"/>
        <v>0</v>
      </c>
      <c r="O2851" s="5">
        <f t="shared" si="4069"/>
        <v>212400.93640753554</v>
      </c>
      <c r="P2851" s="5">
        <f>VLOOKUP(CONCATENATE($F2851," ",$G2851),AllocFactorMatrix,(P$4+1),FALSE)*$E2855</f>
        <v>121478.17572352479</v>
      </c>
      <c r="Q2851" s="5">
        <f>VLOOKUP(CONCATENATE($F2851," ",$G2851),AllocFactorMatrix,(Q$4+1),FALSE)*$E2855</f>
        <v>21859.313573067928</v>
      </c>
      <c r="R2851" s="5">
        <f>VLOOKUP(CONCATENATE($F2851," ",$G2851),AllocFactorMatrix,(R$4+1),FALSE)*$E2855</f>
        <v>0</v>
      </c>
      <c r="S2851" s="5">
        <f>VLOOKUP(CONCATENATE($F2851," ",$G2851),AllocFactorMatrix,(S$4+1),FALSE)*$E2855</f>
        <v>0</v>
      </c>
      <c r="T2851" s="5">
        <f t="shared" si="4072"/>
        <v>143337.48929659271</v>
      </c>
      <c r="U2851" s="5">
        <f>VLOOKUP(CONCATENATE($F2851," ",$G2851),AllocFactorMatrix,(U$4+1),FALSE)*$E2855</f>
        <v>5500.9557090724047</v>
      </c>
      <c r="V2851" s="5">
        <f>VLOOKUP(CONCATENATE($F2851," ",$G2851),AllocFactorMatrix,(V$4+1),FALSE)*$E2855</f>
        <v>76066.460888784262</v>
      </c>
      <c r="W2851" s="5">
        <f>VLOOKUP(CONCATENATE($F2851," ",$G2851),AllocFactorMatrix,(W$4+1),FALSE)*$E2855</f>
        <v>0</v>
      </c>
      <c r="X2851" s="5">
        <f>VLOOKUP(CONCATENATE($F2851," ",$G2851),AllocFactorMatrix,(X$4+1),FALSE)*$E2855</f>
        <v>0</v>
      </c>
      <c r="Y2851" s="5">
        <f t="shared" si="4073"/>
        <v>81567.416597856674</v>
      </c>
      <c r="Z2851" s="5">
        <f>VLOOKUP(CONCATENATE($F2851," ",$G2851),AllocFactorMatrix,(Z$4+1),FALSE)*$E2855</f>
        <v>33357.46960481313</v>
      </c>
      <c r="AA2851" s="5">
        <f>VLOOKUP(CONCATENATE($F2851," ",$G2851),AllocFactorMatrix,(AA$4+1),FALSE)*$E2855</f>
        <v>669.53702002004911</v>
      </c>
      <c r="AB2851" s="5">
        <f t="shared" si="4070"/>
        <v>34027.006624833179</v>
      </c>
      <c r="AC2851" s="5">
        <f>VLOOKUP(CONCATENATE($F2851," ",$G2851),AllocFactorMatrix,(AC$4+1),FALSE)*$E2855</f>
        <v>439.58542006224741</v>
      </c>
      <c r="AD2851" s="5">
        <f>VLOOKUP(CONCATENATE($F2851," ",$G2851),AllocFactorMatrix,(AD$4+1),FALSE)*$E2855</f>
        <v>0</v>
      </c>
      <c r="AE2851" s="5">
        <f>VLOOKUP(CONCATENATE($F2851," ",$G2851),AllocFactorMatrix,(AE$4+1),FALSE)*$E2855</f>
        <v>0</v>
      </c>
    </row>
    <row r="2852" spans="4:31" hidden="1" outlineLevel="1">
      <c r="E2852" s="44"/>
      <c r="F2852" s="167" t="str">
        <f>F2855</f>
        <v>EXP_OM_DIST</v>
      </c>
      <c r="G2852" s="48" t="str">
        <f>$G$12</f>
        <v>DISTSEC</v>
      </c>
      <c r="H2852" s="4">
        <f t="shared" si="4023"/>
        <v>541758.73300182179</v>
      </c>
      <c r="I2852" s="5">
        <f t="shared" ref="I2852:N2852" si="4076">VLOOKUP(CONCATENATE($F2852," ",$G2852),AllocFactorMatrix,(I$4+1),FALSE)*$E2855</f>
        <v>401942.27066724782</v>
      </c>
      <c r="J2852" s="47">
        <f t="shared" si="4076"/>
        <v>99.639417183095645</v>
      </c>
      <c r="K2852" s="47">
        <f t="shared" si="4076"/>
        <v>129.06050493400971</v>
      </c>
      <c r="L2852" s="5">
        <f t="shared" si="4076"/>
        <v>81018.222323787108</v>
      </c>
      <c r="M2852" s="5">
        <f t="shared" si="4076"/>
        <v>0</v>
      </c>
      <c r="N2852" s="5">
        <f t="shared" si="4076"/>
        <v>0</v>
      </c>
      <c r="O2852" s="5">
        <f t="shared" si="4069"/>
        <v>81018.222323787108</v>
      </c>
      <c r="P2852" s="5">
        <f>VLOOKUP(CONCATENATE($F2852," ",$G2852),AllocFactorMatrix,(P$4+1),FALSE)*$E2855</f>
        <v>40443.796347086536</v>
      </c>
      <c r="Q2852" s="5">
        <f>VLOOKUP(CONCATENATE($F2852," ",$G2852),AllocFactorMatrix,(Q$4+1),FALSE)*$E2855</f>
        <v>0</v>
      </c>
      <c r="R2852" s="5">
        <f>VLOOKUP(CONCATENATE($F2852," ",$G2852),AllocFactorMatrix,(R$4+1),FALSE)*$E2855</f>
        <v>0</v>
      </c>
      <c r="S2852" s="5">
        <f>VLOOKUP(CONCATENATE($F2852," ",$G2852),AllocFactorMatrix,(S$4+1),FALSE)*$E2855</f>
        <v>0</v>
      </c>
      <c r="T2852" s="5">
        <f t="shared" si="4072"/>
        <v>40443.796347086536</v>
      </c>
      <c r="U2852" s="5">
        <f>VLOOKUP(CONCATENATE($F2852," ",$G2852),AllocFactorMatrix,(U$4+1),FALSE)*$E2855</f>
        <v>1514.5975974170565</v>
      </c>
      <c r="V2852" s="5">
        <f>VLOOKUP(CONCATENATE($F2852," ",$G2852),AllocFactorMatrix,(V$4+1),FALSE)*$E2855</f>
        <v>0</v>
      </c>
      <c r="W2852" s="5">
        <f>VLOOKUP(CONCATENATE($F2852," ",$G2852),AllocFactorMatrix,(W$4+1),FALSE)*$E2855</f>
        <v>0</v>
      </c>
      <c r="X2852" s="5">
        <f>VLOOKUP(CONCATENATE($F2852," ",$G2852),AllocFactorMatrix,(X$4+1),FALSE)*$E2855</f>
        <v>0</v>
      </c>
      <c r="Y2852" s="5">
        <f t="shared" si="4073"/>
        <v>1514.5975974170565</v>
      </c>
      <c r="Z2852" s="5">
        <f>VLOOKUP(CONCATENATE($F2852," ",$G2852),AllocFactorMatrix,(Z$4+1),FALSE)*$E2855</f>
        <v>11446.372259785623</v>
      </c>
      <c r="AA2852" s="5">
        <f>VLOOKUP(CONCATENATE($F2852," ",$G2852),AllocFactorMatrix,(AA$4+1),FALSE)*$E2855</f>
        <v>0</v>
      </c>
      <c r="AB2852" s="5">
        <f t="shared" si="4070"/>
        <v>11446.372259785623</v>
      </c>
      <c r="AC2852" s="5">
        <f>VLOOKUP(CONCATENATE($F2852," ",$G2852),AllocFactorMatrix,(AC$4+1),FALSE)*$E2855</f>
        <v>135.33700365420469</v>
      </c>
      <c r="AD2852" s="5">
        <f>VLOOKUP(CONCATENATE($F2852," ",$G2852),AllocFactorMatrix,(AD$4+1),FALSE)*$E2855</f>
        <v>4165.6337443594211</v>
      </c>
      <c r="AE2852" s="5">
        <f>VLOOKUP(CONCATENATE($F2852," ",$G2852),AllocFactorMatrix,(AE$4+1),FALSE)*$E2855</f>
        <v>863.80313636683707</v>
      </c>
    </row>
    <row r="2853" spans="4:31" hidden="1" outlineLevel="1">
      <c r="E2853" s="44"/>
      <c r="F2853" s="167" t="str">
        <f>F2855</f>
        <v>EXP_OM_DIST</v>
      </c>
      <c r="G2853" s="48" t="str">
        <f>$G$13</f>
        <v>ENERGY</v>
      </c>
      <c r="H2853" s="4">
        <f t="shared" si="4023"/>
        <v>0</v>
      </c>
      <c r="I2853" s="5">
        <f t="shared" ref="I2853:N2853" si="4077">VLOOKUP(CONCATENATE($F2853," ",$G2853),AllocFactorMatrix,(I$4+1),FALSE)*$E2855</f>
        <v>0</v>
      </c>
      <c r="J2853" s="47">
        <f t="shared" si="4077"/>
        <v>0</v>
      </c>
      <c r="K2853" s="47">
        <f t="shared" si="4077"/>
        <v>0</v>
      </c>
      <c r="L2853" s="5">
        <f t="shared" si="4077"/>
        <v>0</v>
      </c>
      <c r="M2853" s="5">
        <f t="shared" si="4077"/>
        <v>0</v>
      </c>
      <c r="N2853" s="5">
        <f t="shared" si="4077"/>
        <v>0</v>
      </c>
      <c r="O2853" s="5">
        <f t="shared" si="4069"/>
        <v>0</v>
      </c>
      <c r="P2853" s="5">
        <f>VLOOKUP(CONCATENATE($F2853," ",$G2853),AllocFactorMatrix,(P$4+1),FALSE)*$E2855</f>
        <v>0</v>
      </c>
      <c r="Q2853" s="5">
        <f>VLOOKUP(CONCATENATE($F2853," ",$G2853),AllocFactorMatrix,(Q$4+1),FALSE)*$E2855</f>
        <v>0</v>
      </c>
      <c r="R2853" s="5">
        <f>VLOOKUP(CONCATENATE($F2853," ",$G2853),AllocFactorMatrix,(R$4+1),FALSE)*$E2855</f>
        <v>0</v>
      </c>
      <c r="S2853" s="5">
        <f>VLOOKUP(CONCATENATE($F2853," ",$G2853),AllocFactorMatrix,(S$4+1),FALSE)*$E2855</f>
        <v>0</v>
      </c>
      <c r="T2853" s="5">
        <f t="shared" si="4072"/>
        <v>0</v>
      </c>
      <c r="U2853" s="5">
        <f>VLOOKUP(CONCATENATE($F2853," ",$G2853),AllocFactorMatrix,(U$4+1),FALSE)*$E2855</f>
        <v>0</v>
      </c>
      <c r="V2853" s="5">
        <f>VLOOKUP(CONCATENATE($F2853," ",$G2853),AllocFactorMatrix,(V$4+1),FALSE)*$E2855</f>
        <v>0</v>
      </c>
      <c r="W2853" s="5">
        <f>VLOOKUP(CONCATENATE($F2853," ",$G2853),AllocFactorMatrix,(W$4+1),FALSE)*$E2855</f>
        <v>0</v>
      </c>
      <c r="X2853" s="5">
        <f>VLOOKUP(CONCATENATE($F2853," ",$G2853),AllocFactorMatrix,(X$4+1),FALSE)*$E2855</f>
        <v>0</v>
      </c>
      <c r="Y2853" s="5">
        <f t="shared" si="4073"/>
        <v>0</v>
      </c>
      <c r="Z2853" s="5">
        <f>VLOOKUP(CONCATENATE($F2853," ",$G2853),AllocFactorMatrix,(Z$4+1),FALSE)*$E2855</f>
        <v>0</v>
      </c>
      <c r="AA2853" s="5">
        <f>VLOOKUP(CONCATENATE($F2853," ",$G2853),AllocFactorMatrix,(AA$4+1),FALSE)*$E2855</f>
        <v>0</v>
      </c>
      <c r="AB2853" s="5">
        <f t="shared" si="4070"/>
        <v>0</v>
      </c>
      <c r="AC2853" s="5">
        <f>VLOOKUP(CONCATENATE($F2853," ",$G2853),AllocFactorMatrix,(AC$4+1),FALSE)*$E2855</f>
        <v>0</v>
      </c>
      <c r="AD2853" s="5">
        <f>VLOOKUP(CONCATENATE($F2853," ",$G2853),AllocFactorMatrix,(AD$4+1),FALSE)*$E2855</f>
        <v>0</v>
      </c>
      <c r="AE2853" s="5">
        <f>VLOOKUP(CONCATENATE($F2853," ",$G2853),AllocFactorMatrix,(AE$4+1),FALSE)*$E2855</f>
        <v>0</v>
      </c>
    </row>
    <row r="2854" spans="4:31" hidden="1" outlineLevel="1">
      <c r="E2854" s="44"/>
      <c r="F2854" s="167" t="str">
        <f>F2855</f>
        <v>EXP_OM_DIST</v>
      </c>
      <c r="G2854" s="48" t="str">
        <f>$G$14</f>
        <v>CUSTOMER</v>
      </c>
      <c r="H2854" s="4">
        <f t="shared" si="4023"/>
        <v>126322.23794670857</v>
      </c>
      <c r="I2854" s="5">
        <f t="shared" ref="I2854:N2854" si="4078">VLOOKUP(CONCATENATE($F2854," ",$G2854),AllocFactorMatrix,(I$4+1),FALSE)*$E2855</f>
        <v>54227.75002540963</v>
      </c>
      <c r="J2854" s="47">
        <f t="shared" si="4078"/>
        <v>10.929703076614715</v>
      </c>
      <c r="K2854" s="47">
        <f t="shared" si="4078"/>
        <v>12.365717621262627</v>
      </c>
      <c r="L2854" s="5">
        <f t="shared" si="4078"/>
        <v>30727.827212321074</v>
      </c>
      <c r="M2854" s="5">
        <f t="shared" si="4078"/>
        <v>3792.1309611763795</v>
      </c>
      <c r="N2854" s="5">
        <f t="shared" si="4078"/>
        <v>638.31217435480846</v>
      </c>
      <c r="O2854" s="5">
        <f t="shared" si="4069"/>
        <v>35158.270347852267</v>
      </c>
      <c r="P2854" s="5">
        <f>VLOOKUP(CONCATENATE($F2854," ",$G2854),AllocFactorMatrix,(P$4+1),FALSE)*$E2855</f>
        <v>4115.8250137739433</v>
      </c>
      <c r="Q2854" s="5">
        <f>VLOOKUP(CONCATENATE($F2854," ",$G2854),AllocFactorMatrix,(Q$4+1),FALSE)*$E2855</f>
        <v>1335.0204738552761</v>
      </c>
      <c r="R2854" s="5">
        <f>VLOOKUP(CONCATENATE($F2854," ",$G2854),AllocFactorMatrix,(R$4+1),FALSE)*$E2855</f>
        <v>1569.8629049321539</v>
      </c>
      <c r="S2854" s="5">
        <f>VLOOKUP(CONCATENATE($F2854," ",$G2854),AllocFactorMatrix,(S$4+1),FALSE)*$E2855</f>
        <v>196.23015949351174</v>
      </c>
      <c r="T2854" s="5">
        <f t="shared" si="4072"/>
        <v>7216.9385520548849</v>
      </c>
      <c r="U2854" s="5">
        <f>VLOOKUP(CONCATENATE($F2854," ",$G2854),AllocFactorMatrix,(U$4+1),FALSE)*$E2855</f>
        <v>25.891602998342591</v>
      </c>
      <c r="V2854" s="5">
        <f>VLOOKUP(CONCATENATE($F2854," ",$G2854),AllocFactorMatrix,(V$4+1),FALSE)*$E2855</f>
        <v>946.76830737863759</v>
      </c>
      <c r="W2854" s="5">
        <f>VLOOKUP(CONCATENATE($F2854," ",$G2854),AllocFactorMatrix,(W$4+1),FALSE)*$E2855</f>
        <v>2638.861022769152</v>
      </c>
      <c r="X2854" s="5">
        <f>VLOOKUP(CONCATENATE($F2854," ",$G2854),AllocFactorMatrix,(X$4+1),FALSE)*$E2855</f>
        <v>784.91823475359604</v>
      </c>
      <c r="Y2854" s="5">
        <f t="shared" si="4073"/>
        <v>4396.4391678997281</v>
      </c>
      <c r="Z2854" s="5">
        <f>VLOOKUP(CONCATENATE($F2854," ",$G2854),AllocFactorMatrix,(Z$4+1),FALSE)*$E2855</f>
        <v>792.24604215433635</v>
      </c>
      <c r="AA2854" s="5">
        <f>VLOOKUP(CONCATENATE($F2854," ",$G2854),AllocFactorMatrix,(AA$4+1),FALSE)*$E2855</f>
        <v>17.452577994240109</v>
      </c>
      <c r="AB2854" s="5">
        <f t="shared" si="4070"/>
        <v>809.69862014857642</v>
      </c>
      <c r="AC2854" s="5">
        <f>VLOOKUP(CONCATENATE($F2854," ",$G2854),AllocFactorMatrix,(AC$4+1),FALSE)*$E2855</f>
        <v>82.253776924515421</v>
      </c>
      <c r="AD2854" s="5">
        <f>VLOOKUP(CONCATENATE($F2854," ",$G2854),AllocFactorMatrix,(AD$4+1),FALSE)*$E2855</f>
        <v>15366.860767013644</v>
      </c>
      <c r="AE2854" s="5">
        <f>VLOOKUP(CONCATENATE($F2854," ",$G2854),AllocFactorMatrix,(AE$4+1),FALSE)*$E2855</f>
        <v>9040.7312687074609</v>
      </c>
    </row>
    <row r="2855" spans="4:31" collapsed="1">
      <c r="D2855" s="48" t="s">
        <v>325</v>
      </c>
      <c r="E2855" s="36">
        <v>2035561</v>
      </c>
      <c r="F2855" s="88" t="s">
        <v>75</v>
      </c>
      <c r="G2855" s="48" t="str">
        <f>$G$15</f>
        <v>TOTAL</v>
      </c>
      <c r="H2855" s="4">
        <f t="shared" si="4023"/>
        <v>2035561.0000000009</v>
      </c>
      <c r="I2855" s="5">
        <f t="shared" ref="I2855:N2855" si="4079">VLOOKUP(CONCATENATE($F2855," ",$G2855),AllocFactorMatrix,(I$4+1),FALSE)*$E2855</f>
        <v>1351458.6013916915</v>
      </c>
      <c r="J2855" s="47">
        <f t="shared" si="4079"/>
        <v>257.57680350745966</v>
      </c>
      <c r="K2855" s="47">
        <f t="shared" si="4079"/>
        <v>413.43254486344927</v>
      </c>
      <c r="L2855" s="5">
        <f t="shared" si="4079"/>
        <v>321219.81344247441</v>
      </c>
      <c r="M2855" s="5">
        <f t="shared" si="4079"/>
        <v>6719.3034623456906</v>
      </c>
      <c r="N2855" s="5">
        <f t="shared" si="4079"/>
        <v>638.31217435480846</v>
      </c>
      <c r="O2855" s="5">
        <f t="shared" si="4069"/>
        <v>328577.42907917488</v>
      </c>
      <c r="P2855" s="5">
        <f>VLOOKUP(CONCATENATE($F2855," ",$G2855),AllocFactorMatrix,(P$4+1),FALSE)*$E2855</f>
        <v>166037.7970843853</v>
      </c>
      <c r="Q2855" s="5">
        <f>VLOOKUP(CONCATENATE($F2855," ",$G2855),AllocFactorMatrix,(Q$4+1),FALSE)*$E2855</f>
        <v>23194.334046923203</v>
      </c>
      <c r="R2855" s="5">
        <f>VLOOKUP(CONCATENATE($F2855," ",$G2855),AllocFactorMatrix,(R$4+1),FALSE)*$E2855</f>
        <v>1569.8629049321539</v>
      </c>
      <c r="S2855" s="5">
        <f>VLOOKUP(CONCATENATE($F2855," ",$G2855),AllocFactorMatrix,(S$4+1),FALSE)*$E2855</f>
        <v>196.23015949351174</v>
      </c>
      <c r="T2855" s="5">
        <f t="shared" si="4072"/>
        <v>190998.22419573416</v>
      </c>
      <c r="U2855" s="5">
        <f>VLOOKUP(CONCATENATE($F2855," ",$G2855),AllocFactorMatrix,(U$4+1),FALSE)*$E2855</f>
        <v>7041.4449094878037</v>
      </c>
      <c r="V2855" s="5">
        <f>VLOOKUP(CONCATENATE($F2855," ",$G2855),AllocFactorMatrix,(V$4+1),FALSE)*$E2855</f>
        <v>77013.229196162894</v>
      </c>
      <c r="W2855" s="5">
        <f>VLOOKUP(CONCATENATE($F2855," ",$G2855),AllocFactorMatrix,(W$4+1),FALSE)*$E2855</f>
        <v>2638.861022769152</v>
      </c>
      <c r="X2855" s="5">
        <f>VLOOKUP(CONCATENATE($F2855," ",$G2855),AllocFactorMatrix,(X$4+1),FALSE)*$E2855</f>
        <v>784.91823475359604</v>
      </c>
      <c r="Y2855" s="5">
        <f t="shared" si="4073"/>
        <v>87478.453363173452</v>
      </c>
      <c r="Z2855" s="5">
        <f>VLOOKUP(CONCATENATE($F2855," ",$G2855),AllocFactorMatrix,(Z$4+1),FALSE)*$E2855</f>
        <v>45596.087906753091</v>
      </c>
      <c r="AA2855" s="5">
        <f>VLOOKUP(CONCATENATE($F2855," ",$G2855),AllocFactorMatrix,(AA$4+1),FALSE)*$E2855</f>
        <v>686.98959801428919</v>
      </c>
      <c r="AB2855" s="5">
        <f t="shared" si="4070"/>
        <v>46283.077504767381</v>
      </c>
      <c r="AC2855" s="5">
        <f>VLOOKUP(CONCATENATE($F2855," ",$G2855),AllocFactorMatrix,(AC$4+1),FALSE)*$E2855</f>
        <v>657.17620064096752</v>
      </c>
      <c r="AD2855" s="5">
        <f>VLOOKUP(CONCATENATE($F2855," ",$G2855),AllocFactorMatrix,(AD$4+1),FALSE)*$E2855</f>
        <v>19532.494511373065</v>
      </c>
      <c r="AE2855" s="5">
        <f>VLOOKUP(CONCATENATE($F2855," ",$G2855),AllocFactorMatrix,(AE$4+1),FALSE)*$E2855</f>
        <v>9904.5344050742988</v>
      </c>
    </row>
    <row r="2856" spans="4:31" hidden="1" outlineLevel="1">
      <c r="E2856" s="44"/>
      <c r="F2856" s="167" t="str">
        <f>F2863</f>
        <v>CUST_TOTAL</v>
      </c>
      <c r="G2856" s="48" t="str">
        <f>$G$8</f>
        <v>PRODUCTION</v>
      </c>
      <c r="H2856" s="4">
        <f t="shared" si="4023"/>
        <v>0</v>
      </c>
      <c r="I2856" s="5">
        <f t="shared" ref="I2856:N2856" si="4080">VLOOKUP(CONCATENATE($F2856," ",$G2856),AllocFactorMatrix,(I$4+1),FALSE)*$E2863</f>
        <v>0</v>
      </c>
      <c r="J2856" s="47">
        <f t="shared" si="4080"/>
        <v>0</v>
      </c>
      <c r="K2856" s="47">
        <f t="shared" si="4080"/>
        <v>0</v>
      </c>
      <c r="L2856" s="5">
        <f t="shared" si="4080"/>
        <v>0</v>
      </c>
      <c r="M2856" s="5">
        <f t="shared" si="4080"/>
        <v>0</v>
      </c>
      <c r="N2856" s="5">
        <f t="shared" si="4080"/>
        <v>0</v>
      </c>
      <c r="O2856" s="5">
        <f t="shared" ref="O2856:O2863" si="4081">SUBTOTAL(9,L2856:N2856)</f>
        <v>0</v>
      </c>
      <c r="P2856" s="5">
        <f>VLOOKUP(CONCATENATE($F2856," ",$G2856),AllocFactorMatrix,(P$4+1),FALSE)*$E2863</f>
        <v>0</v>
      </c>
      <c r="Q2856" s="5">
        <f>VLOOKUP(CONCATENATE($F2856," ",$G2856),AllocFactorMatrix,(Q$4+1),FALSE)*$E2863</f>
        <v>0</v>
      </c>
      <c r="R2856" s="5">
        <f>VLOOKUP(CONCATENATE($F2856," ",$G2856),AllocFactorMatrix,(R$4+1),FALSE)*$E2863</f>
        <v>0</v>
      </c>
      <c r="S2856" s="5">
        <f>VLOOKUP(CONCATENATE($F2856," ",$G2856),AllocFactorMatrix,(S$4+1),FALSE)*$E2863</f>
        <v>0</v>
      </c>
      <c r="T2856" s="5">
        <f>SUBTOTAL(9,P2856:S2856)</f>
        <v>0</v>
      </c>
      <c r="U2856" s="5">
        <f>VLOOKUP(CONCATENATE($F2856," ",$G2856),AllocFactorMatrix,(U$4+1),FALSE)*$E2863</f>
        <v>0</v>
      </c>
      <c r="V2856" s="5">
        <f>VLOOKUP(CONCATENATE($F2856," ",$G2856),AllocFactorMatrix,(V$4+1),FALSE)*$E2863</f>
        <v>0</v>
      </c>
      <c r="W2856" s="5">
        <f>VLOOKUP(CONCATENATE($F2856," ",$G2856),AllocFactorMatrix,(W$4+1),FALSE)*$E2863</f>
        <v>0</v>
      </c>
      <c r="X2856" s="5">
        <f>VLOOKUP(CONCATENATE($F2856," ",$G2856),AllocFactorMatrix,(X$4+1),FALSE)*$E2863</f>
        <v>0</v>
      </c>
      <c r="Y2856" s="5">
        <f>SUBTOTAL(9,U2856:X2856)</f>
        <v>0</v>
      </c>
      <c r="Z2856" s="5">
        <f>VLOOKUP(CONCATENATE($F2856," ",$G2856),AllocFactorMatrix,(Z$4+1),FALSE)*$E2863</f>
        <v>0</v>
      </c>
      <c r="AA2856" s="5">
        <f>VLOOKUP(CONCATENATE($F2856," ",$G2856),AllocFactorMatrix,(AA$4+1),FALSE)*$E2863</f>
        <v>0</v>
      </c>
      <c r="AB2856" s="5">
        <f t="shared" ref="AB2856:AB2863" si="4082">SUBTOTAL(9,Z2856:AA2856)</f>
        <v>0</v>
      </c>
      <c r="AC2856" s="5">
        <f>VLOOKUP(CONCATENATE($F2856," ",$G2856),AllocFactorMatrix,(AC$4+1),FALSE)*$E2863</f>
        <v>0</v>
      </c>
      <c r="AD2856" s="5">
        <f>VLOOKUP(CONCATENATE($F2856," ",$G2856),AllocFactorMatrix,(AD$4+1),FALSE)*$E2863</f>
        <v>0</v>
      </c>
      <c r="AE2856" s="5">
        <f>VLOOKUP(CONCATENATE($F2856," ",$G2856),AllocFactorMatrix,(AE$4+1),FALSE)*$E2863</f>
        <v>0</v>
      </c>
    </row>
    <row r="2857" spans="4:31" hidden="1" outlineLevel="1">
      <c r="E2857" s="44"/>
      <c r="F2857" s="167" t="str">
        <f>F2863</f>
        <v>CUST_TOTAL</v>
      </c>
      <c r="G2857" s="48" t="str">
        <f>$G$9</f>
        <v>BULKTRAN</v>
      </c>
      <c r="H2857" s="4">
        <f t="shared" si="4023"/>
        <v>0</v>
      </c>
      <c r="I2857" s="5">
        <f t="shared" ref="I2857:N2857" si="4083">VLOOKUP(CONCATENATE($F2857," ",$G2857),AllocFactorMatrix,(I$4+1),FALSE)*$E2863</f>
        <v>0</v>
      </c>
      <c r="J2857" s="47">
        <f t="shared" si="4083"/>
        <v>0</v>
      </c>
      <c r="K2857" s="47">
        <f t="shared" si="4083"/>
        <v>0</v>
      </c>
      <c r="L2857" s="5">
        <f t="shared" si="4083"/>
        <v>0</v>
      </c>
      <c r="M2857" s="5">
        <f t="shared" si="4083"/>
        <v>0</v>
      </c>
      <c r="N2857" s="5">
        <f t="shared" si="4083"/>
        <v>0</v>
      </c>
      <c r="O2857" s="5">
        <f t="shared" si="4081"/>
        <v>0</v>
      </c>
      <c r="P2857" s="5">
        <f>VLOOKUP(CONCATENATE($F2857," ",$G2857),AllocFactorMatrix,(P$4+1),FALSE)*$E2863</f>
        <v>0</v>
      </c>
      <c r="Q2857" s="5">
        <f>VLOOKUP(CONCATENATE($F2857," ",$G2857),AllocFactorMatrix,(Q$4+1),FALSE)*$E2863</f>
        <v>0</v>
      </c>
      <c r="R2857" s="5">
        <f>VLOOKUP(CONCATENATE($F2857," ",$G2857),AllocFactorMatrix,(R$4+1),FALSE)*$E2863</f>
        <v>0</v>
      </c>
      <c r="S2857" s="5">
        <f>VLOOKUP(CONCATENATE($F2857," ",$G2857),AllocFactorMatrix,(S$4+1),FALSE)*$E2863</f>
        <v>0</v>
      </c>
      <c r="T2857" s="5">
        <f t="shared" ref="T2857:T2863" si="4084">SUBTOTAL(9,P2857:S2857)</f>
        <v>0</v>
      </c>
      <c r="U2857" s="5">
        <f>VLOOKUP(CONCATENATE($F2857," ",$G2857),AllocFactorMatrix,(U$4+1),FALSE)*$E2863</f>
        <v>0</v>
      </c>
      <c r="V2857" s="5">
        <f>VLOOKUP(CONCATENATE($F2857," ",$G2857),AllocFactorMatrix,(V$4+1),FALSE)*$E2863</f>
        <v>0</v>
      </c>
      <c r="W2857" s="5">
        <f>VLOOKUP(CONCATENATE($F2857," ",$G2857),AllocFactorMatrix,(W$4+1),FALSE)*$E2863</f>
        <v>0</v>
      </c>
      <c r="X2857" s="5">
        <f>VLOOKUP(CONCATENATE($F2857," ",$G2857),AllocFactorMatrix,(X$4+1),FALSE)*$E2863</f>
        <v>0</v>
      </c>
      <c r="Y2857" s="5">
        <f t="shared" ref="Y2857:Y2863" si="4085">SUBTOTAL(9,U2857:X2857)</f>
        <v>0</v>
      </c>
      <c r="Z2857" s="5">
        <f>VLOOKUP(CONCATENATE($F2857," ",$G2857),AllocFactorMatrix,(Z$4+1),FALSE)*$E2863</f>
        <v>0</v>
      </c>
      <c r="AA2857" s="5">
        <f>VLOOKUP(CONCATENATE($F2857," ",$G2857),AllocFactorMatrix,(AA$4+1),FALSE)*$E2863</f>
        <v>0</v>
      </c>
      <c r="AB2857" s="5">
        <f t="shared" si="4082"/>
        <v>0</v>
      </c>
      <c r="AC2857" s="5">
        <f>VLOOKUP(CONCATENATE($F2857," ",$G2857),AllocFactorMatrix,(AC$4+1),FALSE)*$E2863</f>
        <v>0</v>
      </c>
      <c r="AD2857" s="5">
        <f>VLOOKUP(CONCATENATE($F2857," ",$G2857),AllocFactorMatrix,(AD$4+1),FALSE)*$E2863</f>
        <v>0</v>
      </c>
      <c r="AE2857" s="5">
        <f>VLOOKUP(CONCATENATE($F2857," ",$G2857),AllocFactorMatrix,(AE$4+1),FALSE)*$E2863</f>
        <v>0</v>
      </c>
    </row>
    <row r="2858" spans="4:31" hidden="1" outlineLevel="1">
      <c r="E2858" s="44"/>
      <c r="F2858" s="167" t="str">
        <f>F2863</f>
        <v>CUST_TOTAL</v>
      </c>
      <c r="G2858" s="48" t="str">
        <f>$G$10</f>
        <v>SUBTRAN</v>
      </c>
      <c r="H2858" s="4">
        <f t="shared" si="4023"/>
        <v>0</v>
      </c>
      <c r="I2858" s="5">
        <f t="shared" ref="I2858:N2858" si="4086">VLOOKUP(CONCATENATE($F2858," ",$G2858),AllocFactorMatrix,(I$4+1),FALSE)*$E2863</f>
        <v>0</v>
      </c>
      <c r="J2858" s="47">
        <f t="shared" si="4086"/>
        <v>0</v>
      </c>
      <c r="K2858" s="47">
        <f t="shared" si="4086"/>
        <v>0</v>
      </c>
      <c r="L2858" s="5">
        <f t="shared" si="4086"/>
        <v>0</v>
      </c>
      <c r="M2858" s="5">
        <f t="shared" si="4086"/>
        <v>0</v>
      </c>
      <c r="N2858" s="5">
        <f t="shared" si="4086"/>
        <v>0</v>
      </c>
      <c r="O2858" s="5">
        <f t="shared" si="4081"/>
        <v>0</v>
      </c>
      <c r="P2858" s="5">
        <f>VLOOKUP(CONCATENATE($F2858," ",$G2858),AllocFactorMatrix,(P$4+1),FALSE)*$E2863</f>
        <v>0</v>
      </c>
      <c r="Q2858" s="5">
        <f>VLOOKUP(CONCATENATE($F2858," ",$G2858),AllocFactorMatrix,(Q$4+1),FALSE)*$E2863</f>
        <v>0</v>
      </c>
      <c r="R2858" s="5">
        <f>VLOOKUP(CONCATENATE($F2858," ",$G2858),AllocFactorMatrix,(R$4+1),FALSE)*$E2863</f>
        <v>0</v>
      </c>
      <c r="S2858" s="5">
        <f>VLOOKUP(CONCATENATE($F2858," ",$G2858),AllocFactorMatrix,(S$4+1),FALSE)*$E2863</f>
        <v>0</v>
      </c>
      <c r="T2858" s="5">
        <f t="shared" si="4084"/>
        <v>0</v>
      </c>
      <c r="U2858" s="5">
        <f>VLOOKUP(CONCATENATE($F2858," ",$G2858),AllocFactorMatrix,(U$4+1),FALSE)*$E2863</f>
        <v>0</v>
      </c>
      <c r="V2858" s="5">
        <f>VLOOKUP(CONCATENATE($F2858," ",$G2858),AllocFactorMatrix,(V$4+1),FALSE)*$E2863</f>
        <v>0</v>
      </c>
      <c r="W2858" s="5">
        <f>VLOOKUP(CONCATENATE($F2858," ",$G2858),AllocFactorMatrix,(W$4+1),FALSE)*$E2863</f>
        <v>0</v>
      </c>
      <c r="X2858" s="5">
        <f>VLOOKUP(CONCATENATE($F2858," ",$G2858),AllocFactorMatrix,(X$4+1),FALSE)*$E2863</f>
        <v>0</v>
      </c>
      <c r="Y2858" s="5">
        <f t="shared" si="4085"/>
        <v>0</v>
      </c>
      <c r="Z2858" s="5">
        <f>VLOOKUP(CONCATENATE($F2858," ",$G2858),AllocFactorMatrix,(Z$4+1),FALSE)*$E2863</f>
        <v>0</v>
      </c>
      <c r="AA2858" s="5">
        <f>VLOOKUP(CONCATENATE($F2858," ",$G2858),AllocFactorMatrix,(AA$4+1),FALSE)*$E2863</f>
        <v>0</v>
      </c>
      <c r="AB2858" s="5">
        <f t="shared" si="4082"/>
        <v>0</v>
      </c>
      <c r="AC2858" s="5">
        <f>VLOOKUP(CONCATENATE($F2858," ",$G2858),AllocFactorMatrix,(AC$4+1),FALSE)*$E2863</f>
        <v>0</v>
      </c>
      <c r="AD2858" s="5">
        <f>VLOOKUP(CONCATENATE($F2858," ",$G2858),AllocFactorMatrix,(AD$4+1),FALSE)*$E2863</f>
        <v>0</v>
      </c>
      <c r="AE2858" s="5">
        <f>VLOOKUP(CONCATENATE($F2858," ",$G2858),AllocFactorMatrix,(AE$4+1),FALSE)*$E2863</f>
        <v>0</v>
      </c>
    </row>
    <row r="2859" spans="4:31" hidden="1" outlineLevel="1">
      <c r="E2859" s="44"/>
      <c r="F2859" s="167" t="str">
        <f>F2863</f>
        <v>CUST_TOTAL</v>
      </c>
      <c r="G2859" s="48" t="str">
        <f>$G$11</f>
        <v>DISTPRI</v>
      </c>
      <c r="H2859" s="4">
        <f t="shared" si="4023"/>
        <v>0</v>
      </c>
      <c r="I2859" s="5">
        <f t="shared" ref="I2859:N2859" si="4087">VLOOKUP(CONCATENATE($F2859," ",$G2859),AllocFactorMatrix,(I$4+1),FALSE)*$E2863</f>
        <v>0</v>
      </c>
      <c r="J2859" s="47">
        <f t="shared" si="4087"/>
        <v>0</v>
      </c>
      <c r="K2859" s="47">
        <f t="shared" si="4087"/>
        <v>0</v>
      </c>
      <c r="L2859" s="5">
        <f t="shared" si="4087"/>
        <v>0</v>
      </c>
      <c r="M2859" s="5">
        <f t="shared" si="4087"/>
        <v>0</v>
      </c>
      <c r="N2859" s="5">
        <f t="shared" si="4087"/>
        <v>0</v>
      </c>
      <c r="O2859" s="5">
        <f t="shared" si="4081"/>
        <v>0</v>
      </c>
      <c r="P2859" s="5">
        <f>VLOOKUP(CONCATENATE($F2859," ",$G2859),AllocFactorMatrix,(P$4+1),FALSE)*$E2863</f>
        <v>0</v>
      </c>
      <c r="Q2859" s="5">
        <f>VLOOKUP(CONCATENATE($F2859," ",$G2859),AllocFactorMatrix,(Q$4+1),FALSE)*$E2863</f>
        <v>0</v>
      </c>
      <c r="R2859" s="5">
        <f>VLOOKUP(CONCATENATE($F2859," ",$G2859),AllocFactorMatrix,(R$4+1),FALSE)*$E2863</f>
        <v>0</v>
      </c>
      <c r="S2859" s="5">
        <f>VLOOKUP(CONCATENATE($F2859," ",$G2859),AllocFactorMatrix,(S$4+1),FALSE)*$E2863</f>
        <v>0</v>
      </c>
      <c r="T2859" s="5">
        <f t="shared" si="4084"/>
        <v>0</v>
      </c>
      <c r="U2859" s="5">
        <f>VLOOKUP(CONCATENATE($F2859," ",$G2859),AllocFactorMatrix,(U$4+1),FALSE)*$E2863</f>
        <v>0</v>
      </c>
      <c r="V2859" s="5">
        <f>VLOOKUP(CONCATENATE($F2859," ",$G2859),AllocFactorMatrix,(V$4+1),FALSE)*$E2863</f>
        <v>0</v>
      </c>
      <c r="W2859" s="5">
        <f>VLOOKUP(CONCATENATE($F2859," ",$G2859),AllocFactorMatrix,(W$4+1),FALSE)*$E2863</f>
        <v>0</v>
      </c>
      <c r="X2859" s="5">
        <f>VLOOKUP(CONCATENATE($F2859," ",$G2859),AllocFactorMatrix,(X$4+1),FALSE)*$E2863</f>
        <v>0</v>
      </c>
      <c r="Y2859" s="5">
        <f t="shared" si="4085"/>
        <v>0</v>
      </c>
      <c r="Z2859" s="5">
        <f>VLOOKUP(CONCATENATE($F2859," ",$G2859),AllocFactorMatrix,(Z$4+1),FALSE)*$E2863</f>
        <v>0</v>
      </c>
      <c r="AA2859" s="5">
        <f>VLOOKUP(CONCATENATE($F2859," ",$G2859),AllocFactorMatrix,(AA$4+1),FALSE)*$E2863</f>
        <v>0</v>
      </c>
      <c r="AB2859" s="5">
        <f t="shared" si="4082"/>
        <v>0</v>
      </c>
      <c r="AC2859" s="5">
        <f>VLOOKUP(CONCATENATE($F2859," ",$G2859),AllocFactorMatrix,(AC$4+1),FALSE)*$E2863</f>
        <v>0</v>
      </c>
      <c r="AD2859" s="5">
        <f>VLOOKUP(CONCATENATE($F2859," ",$G2859),AllocFactorMatrix,(AD$4+1),FALSE)*$E2863</f>
        <v>0</v>
      </c>
      <c r="AE2859" s="5">
        <f>VLOOKUP(CONCATENATE($F2859," ",$G2859),AllocFactorMatrix,(AE$4+1),FALSE)*$E2863</f>
        <v>0</v>
      </c>
    </row>
    <row r="2860" spans="4:31" hidden="1" outlineLevel="1">
      <c r="E2860" s="44"/>
      <c r="F2860" s="167" t="str">
        <f>F2863</f>
        <v>CUST_TOTAL</v>
      </c>
      <c r="G2860" s="48" t="str">
        <f>$G$12</f>
        <v>DISTSEC</v>
      </c>
      <c r="H2860" s="4">
        <f t="shared" si="4023"/>
        <v>0</v>
      </c>
      <c r="I2860" s="5">
        <f t="shared" ref="I2860:N2860" si="4088">VLOOKUP(CONCATENATE($F2860," ",$G2860),AllocFactorMatrix,(I$4+1),FALSE)*$E2863</f>
        <v>0</v>
      </c>
      <c r="J2860" s="47">
        <f t="shared" si="4088"/>
        <v>0</v>
      </c>
      <c r="K2860" s="47">
        <f t="shared" si="4088"/>
        <v>0</v>
      </c>
      <c r="L2860" s="5">
        <f t="shared" si="4088"/>
        <v>0</v>
      </c>
      <c r="M2860" s="5">
        <f t="shared" si="4088"/>
        <v>0</v>
      </c>
      <c r="N2860" s="5">
        <f t="shared" si="4088"/>
        <v>0</v>
      </c>
      <c r="O2860" s="5">
        <f t="shared" si="4081"/>
        <v>0</v>
      </c>
      <c r="P2860" s="5">
        <f>VLOOKUP(CONCATENATE($F2860," ",$G2860),AllocFactorMatrix,(P$4+1),FALSE)*$E2863</f>
        <v>0</v>
      </c>
      <c r="Q2860" s="5">
        <f>VLOOKUP(CONCATENATE($F2860," ",$G2860),AllocFactorMatrix,(Q$4+1),FALSE)*$E2863</f>
        <v>0</v>
      </c>
      <c r="R2860" s="5">
        <f>VLOOKUP(CONCATENATE($F2860," ",$G2860),AllocFactorMatrix,(R$4+1),FALSE)*$E2863</f>
        <v>0</v>
      </c>
      <c r="S2860" s="5">
        <f>VLOOKUP(CONCATENATE($F2860," ",$G2860),AllocFactorMatrix,(S$4+1),FALSE)*$E2863</f>
        <v>0</v>
      </c>
      <c r="T2860" s="5">
        <f t="shared" si="4084"/>
        <v>0</v>
      </c>
      <c r="U2860" s="5">
        <f>VLOOKUP(CONCATENATE($F2860," ",$G2860),AllocFactorMatrix,(U$4+1),FALSE)*$E2863</f>
        <v>0</v>
      </c>
      <c r="V2860" s="5">
        <f>VLOOKUP(CONCATENATE($F2860," ",$G2860),AllocFactorMatrix,(V$4+1),FALSE)*$E2863</f>
        <v>0</v>
      </c>
      <c r="W2860" s="5">
        <f>VLOOKUP(CONCATENATE($F2860," ",$G2860),AllocFactorMatrix,(W$4+1),FALSE)*$E2863</f>
        <v>0</v>
      </c>
      <c r="X2860" s="5">
        <f>VLOOKUP(CONCATENATE($F2860," ",$G2860),AllocFactorMatrix,(X$4+1),FALSE)*$E2863</f>
        <v>0</v>
      </c>
      <c r="Y2860" s="5">
        <f t="shared" si="4085"/>
        <v>0</v>
      </c>
      <c r="Z2860" s="5">
        <f>VLOOKUP(CONCATENATE($F2860," ",$G2860),AllocFactorMatrix,(Z$4+1),FALSE)*$E2863</f>
        <v>0</v>
      </c>
      <c r="AA2860" s="5">
        <f>VLOOKUP(CONCATENATE($F2860," ",$G2860),AllocFactorMatrix,(AA$4+1),FALSE)*$E2863</f>
        <v>0</v>
      </c>
      <c r="AB2860" s="5">
        <f t="shared" si="4082"/>
        <v>0</v>
      </c>
      <c r="AC2860" s="5">
        <f>VLOOKUP(CONCATENATE($F2860," ",$G2860),AllocFactorMatrix,(AC$4+1),FALSE)*$E2863</f>
        <v>0</v>
      </c>
      <c r="AD2860" s="5">
        <f>VLOOKUP(CONCATENATE($F2860," ",$G2860),AllocFactorMatrix,(AD$4+1),FALSE)*$E2863</f>
        <v>0</v>
      </c>
      <c r="AE2860" s="5">
        <f>VLOOKUP(CONCATENATE($F2860," ",$G2860),AllocFactorMatrix,(AE$4+1),FALSE)*$E2863</f>
        <v>0</v>
      </c>
    </row>
    <row r="2861" spans="4:31" hidden="1" outlineLevel="1">
      <c r="E2861" s="44"/>
      <c r="F2861" s="167" t="str">
        <f>F2863</f>
        <v>CUST_TOTAL</v>
      </c>
      <c r="G2861" s="48" t="str">
        <f>$G$13</f>
        <v>ENERGY</v>
      </c>
      <c r="H2861" s="4">
        <f t="shared" si="4023"/>
        <v>0</v>
      </c>
      <c r="I2861" s="5">
        <f t="shared" ref="I2861:N2861" si="4089">VLOOKUP(CONCATENATE($F2861," ",$G2861),AllocFactorMatrix,(I$4+1),FALSE)*$E2863</f>
        <v>0</v>
      </c>
      <c r="J2861" s="47">
        <f t="shared" si="4089"/>
        <v>0</v>
      </c>
      <c r="K2861" s="47">
        <f t="shared" si="4089"/>
        <v>0</v>
      </c>
      <c r="L2861" s="5">
        <f t="shared" si="4089"/>
        <v>0</v>
      </c>
      <c r="M2861" s="5">
        <f t="shared" si="4089"/>
        <v>0</v>
      </c>
      <c r="N2861" s="5">
        <f t="shared" si="4089"/>
        <v>0</v>
      </c>
      <c r="O2861" s="5">
        <f t="shared" si="4081"/>
        <v>0</v>
      </c>
      <c r="P2861" s="5">
        <f>VLOOKUP(CONCATENATE($F2861," ",$G2861),AllocFactorMatrix,(P$4+1),FALSE)*$E2863</f>
        <v>0</v>
      </c>
      <c r="Q2861" s="5">
        <f>VLOOKUP(CONCATENATE($F2861," ",$G2861),AllocFactorMatrix,(Q$4+1),FALSE)*$E2863</f>
        <v>0</v>
      </c>
      <c r="R2861" s="5">
        <f>VLOOKUP(CONCATENATE($F2861," ",$G2861),AllocFactorMatrix,(R$4+1),FALSE)*$E2863</f>
        <v>0</v>
      </c>
      <c r="S2861" s="5">
        <f>VLOOKUP(CONCATENATE($F2861," ",$G2861),AllocFactorMatrix,(S$4+1),FALSE)*$E2863</f>
        <v>0</v>
      </c>
      <c r="T2861" s="5">
        <f t="shared" si="4084"/>
        <v>0</v>
      </c>
      <c r="U2861" s="5">
        <f>VLOOKUP(CONCATENATE($F2861," ",$G2861),AllocFactorMatrix,(U$4+1),FALSE)*$E2863</f>
        <v>0</v>
      </c>
      <c r="V2861" s="5">
        <f>VLOOKUP(CONCATENATE($F2861," ",$G2861),AllocFactorMatrix,(V$4+1),FALSE)*$E2863</f>
        <v>0</v>
      </c>
      <c r="W2861" s="5">
        <f>VLOOKUP(CONCATENATE($F2861," ",$G2861),AllocFactorMatrix,(W$4+1),FALSE)*$E2863</f>
        <v>0</v>
      </c>
      <c r="X2861" s="5">
        <f>VLOOKUP(CONCATENATE($F2861," ",$G2861),AllocFactorMatrix,(X$4+1),FALSE)*$E2863</f>
        <v>0</v>
      </c>
      <c r="Y2861" s="5">
        <f t="shared" si="4085"/>
        <v>0</v>
      </c>
      <c r="Z2861" s="5">
        <f>VLOOKUP(CONCATENATE($F2861," ",$G2861),AllocFactorMatrix,(Z$4+1),FALSE)*$E2863</f>
        <v>0</v>
      </c>
      <c r="AA2861" s="5">
        <f>VLOOKUP(CONCATENATE($F2861," ",$G2861),AllocFactorMatrix,(AA$4+1),FALSE)*$E2863</f>
        <v>0</v>
      </c>
      <c r="AB2861" s="5">
        <f t="shared" si="4082"/>
        <v>0</v>
      </c>
      <c r="AC2861" s="5">
        <f>VLOOKUP(CONCATENATE($F2861," ",$G2861),AllocFactorMatrix,(AC$4+1),FALSE)*$E2863</f>
        <v>0</v>
      </c>
      <c r="AD2861" s="5">
        <f>VLOOKUP(CONCATENATE($F2861," ",$G2861),AllocFactorMatrix,(AD$4+1),FALSE)*$E2863</f>
        <v>0</v>
      </c>
      <c r="AE2861" s="5">
        <f>VLOOKUP(CONCATENATE($F2861," ",$G2861),AllocFactorMatrix,(AE$4+1),FALSE)*$E2863</f>
        <v>0</v>
      </c>
    </row>
    <row r="2862" spans="4:31" hidden="1" outlineLevel="1">
      <c r="E2862" s="44"/>
      <c r="F2862" s="167" t="str">
        <f>F2863</f>
        <v>CUST_TOTAL</v>
      </c>
      <c r="G2862" s="48" t="str">
        <f>$G$14</f>
        <v>CUSTOMER</v>
      </c>
      <c r="H2862" s="4">
        <f t="shared" si="4023"/>
        <v>0</v>
      </c>
      <c r="I2862" s="5">
        <f t="shared" ref="I2862:N2862" si="4090">VLOOKUP(CONCATENATE($F2862," ",$G2862),AllocFactorMatrix,(I$4+1),FALSE)*$E2863</f>
        <v>0</v>
      </c>
      <c r="J2862" s="47">
        <f t="shared" si="4090"/>
        <v>0</v>
      </c>
      <c r="K2862" s="47">
        <f t="shared" si="4090"/>
        <v>0</v>
      </c>
      <c r="L2862" s="5">
        <f t="shared" si="4090"/>
        <v>0</v>
      </c>
      <c r="M2862" s="5">
        <f t="shared" si="4090"/>
        <v>0</v>
      </c>
      <c r="N2862" s="5">
        <f t="shared" si="4090"/>
        <v>0</v>
      </c>
      <c r="O2862" s="5">
        <f t="shared" si="4081"/>
        <v>0</v>
      </c>
      <c r="P2862" s="5">
        <f>VLOOKUP(CONCATENATE($F2862," ",$G2862),AllocFactorMatrix,(P$4+1),FALSE)*$E2863</f>
        <v>0</v>
      </c>
      <c r="Q2862" s="5">
        <f>VLOOKUP(CONCATENATE($F2862," ",$G2862),AllocFactorMatrix,(Q$4+1),FALSE)*$E2863</f>
        <v>0</v>
      </c>
      <c r="R2862" s="5">
        <f>VLOOKUP(CONCATENATE($F2862," ",$G2862),AllocFactorMatrix,(R$4+1),FALSE)*$E2863</f>
        <v>0</v>
      </c>
      <c r="S2862" s="5">
        <f>VLOOKUP(CONCATENATE($F2862," ",$G2862),AllocFactorMatrix,(S$4+1),FALSE)*$E2863</f>
        <v>0</v>
      </c>
      <c r="T2862" s="5">
        <f t="shared" si="4084"/>
        <v>0</v>
      </c>
      <c r="U2862" s="5">
        <f>VLOOKUP(CONCATENATE($F2862," ",$G2862),AllocFactorMatrix,(U$4+1),FALSE)*$E2863</f>
        <v>0</v>
      </c>
      <c r="V2862" s="5">
        <f>VLOOKUP(CONCATENATE($F2862," ",$G2862),AllocFactorMatrix,(V$4+1),FALSE)*$E2863</f>
        <v>0</v>
      </c>
      <c r="W2862" s="5">
        <f>VLOOKUP(CONCATENATE($F2862," ",$G2862),AllocFactorMatrix,(W$4+1),FALSE)*$E2863</f>
        <v>0</v>
      </c>
      <c r="X2862" s="5">
        <f>VLOOKUP(CONCATENATE($F2862," ",$G2862),AllocFactorMatrix,(X$4+1),FALSE)*$E2863</f>
        <v>0</v>
      </c>
      <c r="Y2862" s="5">
        <f t="shared" si="4085"/>
        <v>0</v>
      </c>
      <c r="Z2862" s="5">
        <f>VLOOKUP(CONCATENATE($F2862," ",$G2862),AllocFactorMatrix,(Z$4+1),FALSE)*$E2863</f>
        <v>0</v>
      </c>
      <c r="AA2862" s="5">
        <f>VLOOKUP(CONCATENATE($F2862," ",$G2862),AllocFactorMatrix,(AA$4+1),FALSE)*$E2863</f>
        <v>0</v>
      </c>
      <c r="AB2862" s="5">
        <f t="shared" si="4082"/>
        <v>0</v>
      </c>
      <c r="AC2862" s="5">
        <f>VLOOKUP(CONCATENATE($F2862," ",$G2862),AllocFactorMatrix,(AC$4+1),FALSE)*$E2863</f>
        <v>0</v>
      </c>
      <c r="AD2862" s="5">
        <f>VLOOKUP(CONCATENATE($F2862," ",$G2862),AllocFactorMatrix,(AD$4+1),FALSE)*$E2863</f>
        <v>0</v>
      </c>
      <c r="AE2862" s="5">
        <f>VLOOKUP(CONCATENATE($F2862," ",$G2862),AllocFactorMatrix,(AE$4+1),FALSE)*$E2863</f>
        <v>0</v>
      </c>
    </row>
    <row r="2863" spans="4:31" collapsed="1">
      <c r="D2863" s="48" t="s">
        <v>261</v>
      </c>
      <c r="E2863" s="36">
        <v>0</v>
      </c>
      <c r="F2863" s="87" t="s">
        <v>39</v>
      </c>
      <c r="G2863" s="48" t="str">
        <f>$G$15</f>
        <v>TOTAL</v>
      </c>
      <c r="H2863" s="4">
        <f t="shared" si="4023"/>
        <v>0</v>
      </c>
      <c r="I2863" s="5">
        <f t="shared" ref="I2863:N2863" si="4091">VLOOKUP(CONCATENATE($F2863," ",$G2863),AllocFactorMatrix,(I$4+1),FALSE)*$E2863</f>
        <v>0</v>
      </c>
      <c r="J2863" s="47">
        <f t="shared" si="4091"/>
        <v>0</v>
      </c>
      <c r="K2863" s="47">
        <f t="shared" si="4091"/>
        <v>0</v>
      </c>
      <c r="L2863" s="5">
        <f t="shared" si="4091"/>
        <v>0</v>
      </c>
      <c r="M2863" s="5">
        <f t="shared" si="4091"/>
        <v>0</v>
      </c>
      <c r="N2863" s="5">
        <f t="shared" si="4091"/>
        <v>0</v>
      </c>
      <c r="O2863" s="5">
        <f t="shared" si="4081"/>
        <v>0</v>
      </c>
      <c r="P2863" s="5">
        <f>VLOOKUP(CONCATENATE($F2863," ",$G2863),AllocFactorMatrix,(P$4+1),FALSE)*$E2863</f>
        <v>0</v>
      </c>
      <c r="Q2863" s="5">
        <f>VLOOKUP(CONCATENATE($F2863," ",$G2863),AllocFactorMatrix,(Q$4+1),FALSE)*$E2863</f>
        <v>0</v>
      </c>
      <c r="R2863" s="5">
        <f>VLOOKUP(CONCATENATE($F2863," ",$G2863),AllocFactorMatrix,(R$4+1),FALSE)*$E2863</f>
        <v>0</v>
      </c>
      <c r="S2863" s="5">
        <f>VLOOKUP(CONCATENATE($F2863," ",$G2863),AllocFactorMatrix,(S$4+1),FALSE)*$E2863</f>
        <v>0</v>
      </c>
      <c r="T2863" s="5">
        <f t="shared" si="4084"/>
        <v>0</v>
      </c>
      <c r="U2863" s="5">
        <f>VLOOKUP(CONCATENATE($F2863," ",$G2863),AllocFactorMatrix,(U$4+1),FALSE)*$E2863</f>
        <v>0</v>
      </c>
      <c r="V2863" s="5">
        <f>VLOOKUP(CONCATENATE($F2863," ",$G2863),AllocFactorMatrix,(V$4+1),FALSE)*$E2863</f>
        <v>0</v>
      </c>
      <c r="W2863" s="5">
        <f>VLOOKUP(CONCATENATE($F2863," ",$G2863),AllocFactorMatrix,(W$4+1),FALSE)*$E2863</f>
        <v>0</v>
      </c>
      <c r="X2863" s="5">
        <f>VLOOKUP(CONCATENATE($F2863," ",$G2863),AllocFactorMatrix,(X$4+1),FALSE)*$E2863</f>
        <v>0</v>
      </c>
      <c r="Y2863" s="5">
        <f t="shared" si="4085"/>
        <v>0</v>
      </c>
      <c r="Z2863" s="5">
        <f>VLOOKUP(CONCATENATE($F2863," ",$G2863),AllocFactorMatrix,(Z$4+1),FALSE)*$E2863</f>
        <v>0</v>
      </c>
      <c r="AA2863" s="5">
        <f>VLOOKUP(CONCATENATE($F2863," ",$G2863),AllocFactorMatrix,(AA$4+1),FALSE)*$E2863</f>
        <v>0</v>
      </c>
      <c r="AB2863" s="5">
        <f t="shared" si="4082"/>
        <v>0</v>
      </c>
      <c r="AC2863" s="5">
        <f>VLOOKUP(CONCATENATE($F2863," ",$G2863),AllocFactorMatrix,(AC$4+1),FALSE)*$E2863</f>
        <v>0</v>
      </c>
      <c r="AD2863" s="5">
        <f>VLOOKUP(CONCATENATE($F2863," ",$G2863),AllocFactorMatrix,(AD$4+1),FALSE)*$E2863</f>
        <v>0</v>
      </c>
      <c r="AE2863" s="5">
        <f>VLOOKUP(CONCATENATE($F2863," ",$G2863),AllocFactorMatrix,(AE$4+1),FALSE)*$E2863</f>
        <v>0</v>
      </c>
    </row>
    <row r="2864" spans="4:31" hidden="1" outlineLevel="1">
      <c r="E2864" s="44"/>
      <c r="F2864" s="167" t="str">
        <f>F2871</f>
        <v>REV_RENT</v>
      </c>
      <c r="G2864" s="48" t="str">
        <f>$G$8</f>
        <v>PRODUCTION</v>
      </c>
      <c r="H2864" s="4">
        <f t="shared" si="4023"/>
        <v>-2990.3316347642476</v>
      </c>
      <c r="I2864" s="5">
        <f t="shared" ref="I2864:N2864" si="4092">VLOOKUP(CONCATENATE($F2864," ",$G2864),AllocFactorMatrix,(I$4+1),FALSE)*$E2871</f>
        <v>-1537.8406270501457</v>
      </c>
      <c r="J2864" s="47">
        <f t="shared" si="4092"/>
        <v>-0.3440413105131494</v>
      </c>
      <c r="K2864" s="47">
        <f t="shared" si="4092"/>
        <v>-0.6023918034806045</v>
      </c>
      <c r="L2864" s="5">
        <f t="shared" si="4092"/>
        <v>-358.42062970737334</v>
      </c>
      <c r="M2864" s="5">
        <f t="shared" si="4092"/>
        <v>-4.9874185007026206</v>
      </c>
      <c r="N2864" s="5">
        <f t="shared" si="4092"/>
        <v>-0.69461626439902857</v>
      </c>
      <c r="O2864" s="5">
        <f t="shared" ref="O2864:O2879" si="4093">SUBTOTAL(9,L2864:N2864)</f>
        <v>-364.102664472475</v>
      </c>
      <c r="P2864" s="5">
        <f>VLOOKUP(CONCATENATE($F2864," ",$G2864),AllocFactorMatrix,(P$4+1),FALSE)*$E2871</f>
        <v>-213.18597715880824</v>
      </c>
      <c r="Q2864" s="5">
        <f>VLOOKUP(CONCATENATE($F2864," ",$G2864),AllocFactorMatrix,(Q$4+1),FALSE)*$E2871</f>
        <v>-38.258137724935288</v>
      </c>
      <c r="R2864" s="5">
        <f>VLOOKUP(CONCATENATE($F2864," ",$G2864),AllocFactorMatrix,(R$4+1),FALSE)*$E2871</f>
        <v>-7.7583599133971441</v>
      </c>
      <c r="S2864" s="5">
        <f>VLOOKUP(CONCATENATE($F2864," ",$G2864),AllocFactorMatrix,(S$4+1),FALSE)*$E2871</f>
        <v>-0.29462020921045307</v>
      </c>
      <c r="T2864" s="5">
        <f>SUBTOTAL(9,P2864:S2864)</f>
        <v>-259.49709500635112</v>
      </c>
      <c r="U2864" s="5">
        <f>VLOOKUP(CONCATENATE($F2864," ",$G2864),AllocFactorMatrix,(U$4+1),FALSE)*$E2871</f>
        <v>-10.110950439314088</v>
      </c>
      <c r="V2864" s="5">
        <f>VLOOKUP(CONCATENATE($F2864," ",$G2864),AllocFactorMatrix,(V$4+1),FALSE)*$E2871</f>
        <v>-136.50366949512448</v>
      </c>
      <c r="W2864" s="5">
        <f>VLOOKUP(CONCATENATE($F2864," ",$G2864),AllocFactorMatrix,(W$4+1),FALSE)*$E2871</f>
        <v>-522.07173917323325</v>
      </c>
      <c r="X2864" s="5">
        <f>VLOOKUP(CONCATENATE($F2864," ",$G2864),AllocFactorMatrix,(X$4+1),FALSE)*$E2871</f>
        <v>-94.578137604865049</v>
      </c>
      <c r="Y2864" s="5">
        <f>SUBTOTAL(9,U2864:X2864)</f>
        <v>-763.26449671253681</v>
      </c>
      <c r="Z2864" s="5">
        <f>VLOOKUP(CONCATENATE($F2864," ",$G2864),AllocFactorMatrix,(Z$4+1),FALSE)*$E2871</f>
        <v>-58.598252240320001</v>
      </c>
      <c r="AA2864" s="5">
        <f>VLOOKUP(CONCATENATE($F2864," ",$G2864),AllocFactorMatrix,(AA$4+1),FALSE)*$E2871</f>
        <v>-1.1703573955009581</v>
      </c>
      <c r="AB2864" s="5">
        <f t="shared" ref="AB2864:AB2879" si="4094">SUBTOTAL(9,Z2864:AA2864)</f>
        <v>-59.768609635820958</v>
      </c>
      <c r="AC2864" s="5">
        <f>VLOOKUP(CONCATENATE($F2864," ",$G2864),AllocFactorMatrix,(AC$4+1),FALSE)*$E2871</f>
        <v>-0.77300574750985085</v>
      </c>
      <c r="AD2864" s="5">
        <f>VLOOKUP(CONCATENATE($F2864," ",$G2864),AllocFactorMatrix,(AD$4+1),FALSE)*$E2871</f>
        <v>-3.4341316510746811</v>
      </c>
      <c r="AE2864" s="5">
        <f>VLOOKUP(CONCATENATE($F2864," ",$G2864),AllocFactorMatrix,(AE$4+1),FALSE)*$E2871</f>
        <v>-0.70457137433952743</v>
      </c>
    </row>
    <row r="2865" spans="1:31" hidden="1" outlineLevel="1">
      <c r="E2865" s="44"/>
      <c r="F2865" s="167" t="str">
        <f>F2871</f>
        <v>REV_RENT</v>
      </c>
      <c r="G2865" s="48" t="str">
        <f>$G$9</f>
        <v>BULKTRAN</v>
      </c>
      <c r="H2865" s="4">
        <f t="shared" si="4023"/>
        <v>40.34001159126219</v>
      </c>
      <c r="I2865" s="5">
        <f t="shared" ref="I2865:N2865" si="4095">VLOOKUP(CONCATENATE($F2865," ",$G2865),AllocFactorMatrix,(I$4+1),FALSE)*$E2871</f>
        <v>20.74569522641178</v>
      </c>
      <c r="J2865" s="47">
        <f t="shared" si="4095"/>
        <v>4.6411676526532317E-3</v>
      </c>
      <c r="K2865" s="47">
        <f t="shared" si="4095"/>
        <v>8.1263536299393535E-3</v>
      </c>
      <c r="L2865" s="5">
        <f t="shared" si="4095"/>
        <v>4.8351467739740599</v>
      </c>
      <c r="M2865" s="5">
        <f t="shared" si="4095"/>
        <v>6.7281005822178927E-2</v>
      </c>
      <c r="N2865" s="5">
        <f t="shared" si="4095"/>
        <v>9.3704751110473949E-3</v>
      </c>
      <c r="O2865" s="5">
        <f t="shared" si="4093"/>
        <v>4.9117982549072856</v>
      </c>
      <c r="P2865" s="5">
        <f>VLOOKUP(CONCATENATE($F2865," ",$G2865),AllocFactorMatrix,(P$4+1),FALSE)*$E2871</f>
        <v>2.8759100461306799</v>
      </c>
      <c r="Q2865" s="5">
        <f>VLOOKUP(CONCATENATE($F2865," ",$G2865),AllocFactorMatrix,(Q$4+1),FALSE)*$E2871</f>
        <v>0.51610787958830129</v>
      </c>
      <c r="R2865" s="5">
        <f>VLOOKUP(CONCATENATE($F2865," ",$G2865),AllocFactorMatrix,(R$4+1),FALSE)*$E2871</f>
        <v>0.10466141119504919</v>
      </c>
      <c r="S2865" s="5">
        <f>VLOOKUP(CONCATENATE($F2865," ",$G2865),AllocFactorMatrix,(S$4+1),FALSE)*$E2871</f>
        <v>3.9744697599424471E-3</v>
      </c>
      <c r="T2865" s="5">
        <f t="shared" ref="T2865:T2871" si="4096">SUBTOTAL(9,P2865:S2865)</f>
        <v>3.5006538066739727</v>
      </c>
      <c r="U2865" s="5">
        <f>VLOOKUP(CONCATENATE($F2865," ",$G2865),AllocFactorMatrix,(U$4+1),FALSE)*$E2871</f>
        <v>0.13639820185120169</v>
      </c>
      <c r="V2865" s="5">
        <f>VLOOKUP(CONCATENATE($F2865," ",$G2865),AllocFactorMatrix,(V$4+1),FALSE)*$E2871</f>
        <v>1.8414544880796375</v>
      </c>
      <c r="W2865" s="5">
        <f>VLOOKUP(CONCATENATE($F2865," ",$G2865),AllocFactorMatrix,(W$4+1),FALSE)*$E2871</f>
        <v>7.0428242021320147</v>
      </c>
      <c r="X2865" s="5">
        <f>VLOOKUP(CONCATENATE($F2865," ",$G2865),AllocFactorMatrix,(X$4+1),FALSE)*$E2871</f>
        <v>1.2758729242286992</v>
      </c>
      <c r="Y2865" s="5">
        <f t="shared" ref="Y2865:Y2871" si="4097">SUBTOTAL(9,U2865:X2865)</f>
        <v>10.296549816291552</v>
      </c>
      <c r="Z2865" s="5">
        <f>VLOOKUP(CONCATENATE($F2865," ",$G2865),AllocFactorMatrix,(Z$4+1),FALSE)*$E2871</f>
        <v>0.79049900255915106</v>
      </c>
      <c r="AA2865" s="5">
        <f>VLOOKUP(CONCATENATE($F2865," ",$G2865),AllocFactorMatrix,(AA$4+1),FALSE)*$E2871</f>
        <v>1.5788292626663866E-2</v>
      </c>
      <c r="AB2865" s="5">
        <f t="shared" si="4094"/>
        <v>0.80628729518581488</v>
      </c>
      <c r="AC2865" s="5">
        <f>VLOOKUP(CONCATENATE($F2865," ",$G2865),AllocFactorMatrix,(AC$4+1),FALSE)*$E2871</f>
        <v>1.0427960715841504E-2</v>
      </c>
      <c r="AD2865" s="5">
        <f>VLOOKUP(CONCATENATE($F2865," ",$G2865),AllocFactorMatrix,(AD$4+1),FALSE)*$E2871</f>
        <v>4.6326938791588133E-2</v>
      </c>
      <c r="AE2865" s="5">
        <f>VLOOKUP(CONCATENATE($F2865," ",$G2865),AllocFactorMatrix,(AE$4+1),FALSE)*$E2871</f>
        <v>9.5047710017517294E-3</v>
      </c>
    </row>
    <row r="2866" spans="1:31" hidden="1" outlineLevel="1">
      <c r="E2866" s="44"/>
      <c r="F2866" s="167" t="str">
        <f>F2871</f>
        <v>REV_RENT</v>
      </c>
      <c r="G2866" s="48" t="str">
        <f>$G$10</f>
        <v>SUBTRAN</v>
      </c>
      <c r="H2866" s="4">
        <f t="shared" si="4023"/>
        <v>11.17979887011991</v>
      </c>
      <c r="I2866" s="5">
        <f t="shared" ref="I2866:N2866" si="4098">VLOOKUP(CONCATENATE($F2866," ",$G2866),AllocFactorMatrix,(I$4+1),FALSE)*$E2871</f>
        <v>5.7114257920118972</v>
      </c>
      <c r="J2866" s="47">
        <f t="shared" si="4098"/>
        <v>9.3001906868648144E-4</v>
      </c>
      <c r="K2866" s="47">
        <f t="shared" si="4098"/>
        <v>1.7309251720379669E-3</v>
      </c>
      <c r="L2866" s="5">
        <f t="shared" si="4098"/>
        <v>1.338480421233267</v>
      </c>
      <c r="M2866" s="5">
        <f t="shared" si="4098"/>
        <v>1.8706326395478749E-2</v>
      </c>
      <c r="N2866" s="5">
        <f t="shared" si="4098"/>
        <v>3.3857581632823802E-3</v>
      </c>
      <c r="O2866" s="5">
        <f t="shared" si="4093"/>
        <v>1.3605725057920282</v>
      </c>
      <c r="P2866" s="5">
        <f>VLOOKUP(CONCATENATE($F2866," ",$G2866),AllocFactorMatrix,(P$4+1),FALSE)*$E2871</f>
        <v>0.77274956909259618</v>
      </c>
      <c r="Q2866" s="5">
        <f>VLOOKUP(CONCATENATE($F2866," ",$G2866),AllocFactorMatrix,(Q$4+1),FALSE)*$E2871</f>
        <v>0.13906382397629005</v>
      </c>
      <c r="R2866" s="5">
        <f>VLOOKUP(CONCATENATE($F2866," ",$G2866),AllocFactorMatrix,(R$4+1),FALSE)*$E2871</f>
        <v>3.6503181611556947E-2</v>
      </c>
      <c r="S2866" s="5">
        <f>VLOOKUP(CONCATENATE($F2866," ",$G2866),AllocFactorMatrix,(S$4+1),FALSE)*$E2871</f>
        <v>0</v>
      </c>
      <c r="T2866" s="5">
        <f t="shared" si="4096"/>
        <v>0.94831657468044317</v>
      </c>
      <c r="U2866" s="5">
        <f>VLOOKUP(CONCATENATE($F2866," ",$G2866),AllocFactorMatrix,(U$4+1),FALSE)*$E2871</f>
        <v>3.4882418475464999E-2</v>
      </c>
      <c r="V2866" s="5">
        <f>VLOOKUP(CONCATENATE($F2866," ",$G2866),AllocFactorMatrix,(V$4+1),FALSE)*$E2871</f>
        <v>0.48943415597971102</v>
      </c>
      <c r="W2866" s="5">
        <f>VLOOKUP(CONCATENATE($F2866," ",$G2866),AllocFactorMatrix,(W$4+1),FALSE)*$E2871</f>
        <v>2.4132879321720311</v>
      </c>
      <c r="X2866" s="5">
        <f>VLOOKUP(CONCATENATE($F2866," ",$G2866),AllocFactorMatrix,(X$4+1),FALSE)*$E2871</f>
        <v>0</v>
      </c>
      <c r="Y2866" s="5">
        <f t="shared" si="4097"/>
        <v>2.9376045066272072</v>
      </c>
      <c r="Z2866" s="5">
        <f>VLOOKUP(CONCATENATE($F2866," ",$G2866),AllocFactorMatrix,(Z$4+1),FALSE)*$E2871</f>
        <v>0.21213837208927927</v>
      </c>
      <c r="AA2866" s="5">
        <f>VLOOKUP(CONCATENATE($F2866," ",$G2866),AllocFactorMatrix,(AA$4+1),FALSE)*$E2871</f>
        <v>4.2594239222770213E-3</v>
      </c>
      <c r="AB2866" s="5">
        <f t="shared" si="4094"/>
        <v>0.21639779601155629</v>
      </c>
      <c r="AC2866" s="5">
        <f>VLOOKUP(CONCATENATE($F2866," ",$G2866),AllocFactorMatrix,(AC$4+1),FALSE)*$E2871</f>
        <v>2.8207507560542369E-3</v>
      </c>
      <c r="AD2866" s="5">
        <f>VLOOKUP(CONCATENATE($F2866," ",$G2866),AllocFactorMatrix,(AD$4+1),FALSE)*$E2871</f>
        <v>0</v>
      </c>
      <c r="AE2866" s="5">
        <f>VLOOKUP(CONCATENATE($F2866," ",$G2866),AllocFactorMatrix,(AE$4+1),FALSE)*$E2871</f>
        <v>0</v>
      </c>
    </row>
    <row r="2867" spans="1:31" hidden="1" outlineLevel="1">
      <c r="E2867" s="44"/>
      <c r="F2867" s="167" t="str">
        <f>F2871</f>
        <v>REV_RENT</v>
      </c>
      <c r="G2867" s="48" t="str">
        <f>$G$11</f>
        <v>DISTPRI</v>
      </c>
      <c r="H2867" s="4">
        <f t="shared" si="4023"/>
        <v>-4381.2677035723036</v>
      </c>
      <c r="I2867" s="5">
        <f t="shared" ref="I2867:N2867" si="4099">VLOOKUP(CONCATENATE($F2867," ",$G2867),AllocFactorMatrix,(I$4+1),FALSE)*$E2871</f>
        <v>-2868.4140613845307</v>
      </c>
      <c r="J2867" s="47">
        <f t="shared" si="4099"/>
        <v>-0.47099774849151321</v>
      </c>
      <c r="K2867" s="47">
        <f t="shared" si="4099"/>
        <v>-0.87148074544307585</v>
      </c>
      <c r="L2867" s="5">
        <f t="shared" si="4099"/>
        <v>-671.13275298454039</v>
      </c>
      <c r="M2867" s="5">
        <f t="shared" si="4099"/>
        <v>-9.3783646340003433</v>
      </c>
      <c r="N2867" s="5">
        <f t="shared" si="4099"/>
        <v>0</v>
      </c>
      <c r="O2867" s="5">
        <f t="shared" si="4093"/>
        <v>-680.51111761854077</v>
      </c>
      <c r="P2867" s="5">
        <f>VLOOKUP(CONCATENATE($F2867," ",$G2867),AllocFactorMatrix,(P$4+1),FALSE)*$E2871</f>
        <v>-389.20378848642611</v>
      </c>
      <c r="Q2867" s="5">
        <f>VLOOKUP(CONCATENATE($F2867," ",$G2867),AllocFactorMatrix,(Q$4+1),FALSE)*$E2871</f>
        <v>-70.035029795917779</v>
      </c>
      <c r="R2867" s="5">
        <f>VLOOKUP(CONCATENATE($F2867," ",$G2867),AllocFactorMatrix,(R$4+1),FALSE)*$E2871</f>
        <v>0</v>
      </c>
      <c r="S2867" s="5">
        <f>VLOOKUP(CONCATENATE($F2867," ",$G2867),AllocFactorMatrix,(S$4+1),FALSE)*$E2871</f>
        <v>0</v>
      </c>
      <c r="T2867" s="5">
        <f t="shared" si="4096"/>
        <v>-459.23881828234391</v>
      </c>
      <c r="U2867" s="5">
        <f>VLOOKUP(CONCATENATE($F2867," ",$G2867),AllocFactorMatrix,(U$4+1),FALSE)*$E2871</f>
        <v>-17.62450571483518</v>
      </c>
      <c r="V2867" s="5">
        <f>VLOOKUP(CONCATENATE($F2867," ",$G2867),AllocFactorMatrix,(V$4+1),FALSE)*$E2871</f>
        <v>-243.70924718238251</v>
      </c>
      <c r="W2867" s="5">
        <f>VLOOKUP(CONCATENATE($F2867," ",$G2867),AllocFactorMatrix,(W$4+1),FALSE)*$E2871</f>
        <v>0</v>
      </c>
      <c r="X2867" s="5">
        <f>VLOOKUP(CONCATENATE($F2867," ",$G2867),AllocFactorMatrix,(X$4+1),FALSE)*$E2871</f>
        <v>0</v>
      </c>
      <c r="Y2867" s="5">
        <f t="shared" si="4097"/>
        <v>-261.33375289721766</v>
      </c>
      <c r="Z2867" s="5">
        <f>VLOOKUP(CONCATENATE($F2867," ",$G2867),AllocFactorMatrix,(Z$4+1),FALSE)*$E2871</f>
        <v>-106.87395877644785</v>
      </c>
      <c r="AA2867" s="5">
        <f>VLOOKUP(CONCATENATE($F2867," ",$G2867),AllocFactorMatrix,(AA$4+1),FALSE)*$E2871</f>
        <v>-2.1451288939075797</v>
      </c>
      <c r="AB2867" s="5">
        <f t="shared" si="4094"/>
        <v>-109.01908767035543</v>
      </c>
      <c r="AC2867" s="5">
        <f>VLOOKUP(CONCATENATE($F2867," ",$G2867),AllocFactorMatrix,(AC$4+1),FALSE)*$E2871</f>
        <v>-1.4083872253811907</v>
      </c>
      <c r="AD2867" s="5">
        <f>VLOOKUP(CONCATENATE($F2867," ",$G2867),AllocFactorMatrix,(AD$4+1),FALSE)*$E2871</f>
        <v>0</v>
      </c>
      <c r="AE2867" s="5">
        <f>VLOOKUP(CONCATENATE($F2867," ",$G2867),AllocFactorMatrix,(AE$4+1),FALSE)*$E2871</f>
        <v>0</v>
      </c>
    </row>
    <row r="2868" spans="1:31" hidden="1" outlineLevel="1">
      <c r="E2868" s="44"/>
      <c r="F2868" s="167" t="str">
        <f>F2871</f>
        <v>REV_RENT</v>
      </c>
      <c r="G2868" s="48" t="str">
        <f>$G$12</f>
        <v>DISTSEC</v>
      </c>
      <c r="H2868" s="4">
        <f t="shared" si="4023"/>
        <v>-3036.9813561056344</v>
      </c>
      <c r="I2868" s="5">
        <f t="shared" ref="I2868:N2868" si="4100">VLOOKUP(CONCATENATE($F2868," ",$G2868),AllocFactorMatrix,(I$4+1),FALSE)*$E2871</f>
        <v>-2253.2007476529066</v>
      </c>
      <c r="J2868" s="47">
        <f t="shared" si="4100"/>
        <v>-0.55855685175872438</v>
      </c>
      <c r="K2868" s="47">
        <f t="shared" si="4100"/>
        <v>-0.72348505601819035</v>
      </c>
      <c r="L2868" s="5">
        <f t="shared" si="4100"/>
        <v>-454.17049271882331</v>
      </c>
      <c r="M2868" s="5">
        <f t="shared" si="4100"/>
        <v>0</v>
      </c>
      <c r="N2868" s="5">
        <f t="shared" si="4100"/>
        <v>0</v>
      </c>
      <c r="O2868" s="5">
        <f t="shared" si="4093"/>
        <v>-454.17049271882331</v>
      </c>
      <c r="P2868" s="5">
        <f>VLOOKUP(CONCATENATE($F2868," ",$G2868),AllocFactorMatrix,(P$4+1),FALSE)*$E2871</f>
        <v>-226.71910574595569</v>
      </c>
      <c r="Q2868" s="5">
        <f>VLOOKUP(CONCATENATE($F2868," ",$G2868),AllocFactorMatrix,(Q$4+1),FALSE)*$E2871</f>
        <v>0</v>
      </c>
      <c r="R2868" s="5">
        <f>VLOOKUP(CONCATENATE($F2868," ",$G2868),AllocFactorMatrix,(R$4+1),FALSE)*$E2871</f>
        <v>0</v>
      </c>
      <c r="S2868" s="5">
        <f>VLOOKUP(CONCATENATE($F2868," ",$G2868),AllocFactorMatrix,(S$4+1),FALSE)*$E2871</f>
        <v>0</v>
      </c>
      <c r="T2868" s="5">
        <f t="shared" si="4096"/>
        <v>-226.71910574595569</v>
      </c>
      <c r="U2868" s="5">
        <f>VLOOKUP(CONCATENATE($F2868," ",$G2868),AllocFactorMatrix,(U$4+1),FALSE)*$E2871</f>
        <v>-8.4905039552773029</v>
      </c>
      <c r="V2868" s="5">
        <f>VLOOKUP(CONCATENATE($F2868," ",$G2868),AllocFactorMatrix,(V$4+1),FALSE)*$E2871</f>
        <v>0</v>
      </c>
      <c r="W2868" s="5">
        <f>VLOOKUP(CONCATENATE($F2868," ",$G2868),AllocFactorMatrix,(W$4+1),FALSE)*$E2871</f>
        <v>0</v>
      </c>
      <c r="X2868" s="5">
        <f>VLOOKUP(CONCATENATE($F2868," ",$G2868),AllocFactorMatrix,(X$4+1),FALSE)*$E2871</f>
        <v>0</v>
      </c>
      <c r="Y2868" s="5">
        <f t="shared" si="4097"/>
        <v>-8.4905039552773029</v>
      </c>
      <c r="Z2868" s="5">
        <f>VLOOKUP(CONCATENATE($F2868," ",$G2868),AllocFactorMatrix,(Z$4+1),FALSE)*$E2871</f>
        <v>-64.16586762782606</v>
      </c>
      <c r="AA2868" s="5">
        <f>VLOOKUP(CONCATENATE($F2868," ",$G2868),AllocFactorMatrix,(AA$4+1),FALSE)*$E2871</f>
        <v>0</v>
      </c>
      <c r="AB2868" s="5">
        <f t="shared" si="4094"/>
        <v>-64.16586762782606</v>
      </c>
      <c r="AC2868" s="5">
        <f>VLOOKUP(CONCATENATE($F2868," ",$G2868),AllocFactorMatrix,(AC$4+1),FALSE)*$E2871</f>
        <v>-0.75866973959354289</v>
      </c>
      <c r="AD2868" s="5">
        <f>VLOOKUP(CONCATENATE($F2868," ",$G2868),AllocFactorMatrix,(AD$4+1),FALSE)*$E2871</f>
        <v>-23.351634680416907</v>
      </c>
      <c r="AE2868" s="5">
        <f>VLOOKUP(CONCATENATE($F2868," ",$G2868),AllocFactorMatrix,(AE$4+1),FALSE)*$E2871</f>
        <v>-4.8422920770579179</v>
      </c>
    </row>
    <row r="2869" spans="1:31" hidden="1" outlineLevel="1">
      <c r="E2869" s="44"/>
      <c r="F2869" s="167" t="str">
        <f>F2871</f>
        <v>REV_RENT</v>
      </c>
      <c r="G2869" s="48" t="str">
        <f>$G$13</f>
        <v>ENERGY</v>
      </c>
      <c r="H2869" s="4">
        <f t="shared" si="4023"/>
        <v>0</v>
      </c>
      <c r="I2869" s="5">
        <f t="shared" ref="I2869:N2869" si="4101">VLOOKUP(CONCATENATE($F2869," ",$G2869),AllocFactorMatrix,(I$4+1),FALSE)*$E2871</f>
        <v>0</v>
      </c>
      <c r="J2869" s="47">
        <f t="shared" si="4101"/>
        <v>0</v>
      </c>
      <c r="K2869" s="47">
        <f t="shared" si="4101"/>
        <v>0</v>
      </c>
      <c r="L2869" s="5">
        <f t="shared" si="4101"/>
        <v>0</v>
      </c>
      <c r="M2869" s="5">
        <f t="shared" si="4101"/>
        <v>0</v>
      </c>
      <c r="N2869" s="5">
        <f t="shared" si="4101"/>
        <v>0</v>
      </c>
      <c r="O2869" s="5">
        <f t="shared" si="4093"/>
        <v>0</v>
      </c>
      <c r="P2869" s="5">
        <f>VLOOKUP(CONCATENATE($F2869," ",$G2869),AllocFactorMatrix,(P$4+1),FALSE)*$E2871</f>
        <v>0</v>
      </c>
      <c r="Q2869" s="5">
        <f>VLOOKUP(CONCATENATE($F2869," ",$G2869),AllocFactorMatrix,(Q$4+1),FALSE)*$E2871</f>
        <v>0</v>
      </c>
      <c r="R2869" s="5">
        <f>VLOOKUP(CONCATENATE($F2869," ",$G2869),AllocFactorMatrix,(R$4+1),FALSE)*$E2871</f>
        <v>0</v>
      </c>
      <c r="S2869" s="5">
        <f>VLOOKUP(CONCATENATE($F2869," ",$G2869),AllocFactorMatrix,(S$4+1),FALSE)*$E2871</f>
        <v>0</v>
      </c>
      <c r="T2869" s="5">
        <f t="shared" si="4096"/>
        <v>0</v>
      </c>
      <c r="U2869" s="5">
        <f>VLOOKUP(CONCATENATE($F2869," ",$G2869),AllocFactorMatrix,(U$4+1),FALSE)*$E2871</f>
        <v>0</v>
      </c>
      <c r="V2869" s="5">
        <f>VLOOKUP(CONCATENATE($F2869," ",$G2869),AllocFactorMatrix,(V$4+1),FALSE)*$E2871</f>
        <v>0</v>
      </c>
      <c r="W2869" s="5">
        <f>VLOOKUP(CONCATENATE($F2869," ",$G2869),AllocFactorMatrix,(W$4+1),FALSE)*$E2871</f>
        <v>0</v>
      </c>
      <c r="X2869" s="5">
        <f>VLOOKUP(CONCATENATE($F2869," ",$G2869),AllocFactorMatrix,(X$4+1),FALSE)*$E2871</f>
        <v>0</v>
      </c>
      <c r="Y2869" s="5">
        <f t="shared" si="4097"/>
        <v>0</v>
      </c>
      <c r="Z2869" s="5">
        <f>VLOOKUP(CONCATENATE($F2869," ",$G2869),AllocFactorMatrix,(Z$4+1),FALSE)*$E2871</f>
        <v>0</v>
      </c>
      <c r="AA2869" s="5">
        <f>VLOOKUP(CONCATENATE($F2869," ",$G2869),AllocFactorMatrix,(AA$4+1),FALSE)*$E2871</f>
        <v>0</v>
      </c>
      <c r="AB2869" s="5">
        <f t="shared" si="4094"/>
        <v>0</v>
      </c>
      <c r="AC2869" s="5">
        <f>VLOOKUP(CONCATENATE($F2869," ",$G2869),AllocFactorMatrix,(AC$4+1),FALSE)*$E2871</f>
        <v>0</v>
      </c>
      <c r="AD2869" s="5">
        <f>VLOOKUP(CONCATENATE($F2869," ",$G2869),AllocFactorMatrix,(AD$4+1),FALSE)*$E2871</f>
        <v>0</v>
      </c>
      <c r="AE2869" s="5">
        <f>VLOOKUP(CONCATENATE($F2869," ",$G2869),AllocFactorMatrix,(AE$4+1),FALSE)*$E2871</f>
        <v>0</v>
      </c>
    </row>
    <row r="2870" spans="1:31" hidden="1" outlineLevel="1">
      <c r="E2870" s="44"/>
      <c r="F2870" s="167" t="str">
        <f>F2871</f>
        <v>REV_RENT</v>
      </c>
      <c r="G2870" s="48" t="str">
        <f>$G$14</f>
        <v>CUSTOMER</v>
      </c>
      <c r="H2870" s="4">
        <f t="shared" si="4023"/>
        <v>-186.93911601919763</v>
      </c>
      <c r="I2870" s="5">
        <f t="shared" ref="I2870:N2870" si="4102">VLOOKUP(CONCATENATE($F2870," ",$G2870),AllocFactorMatrix,(I$4+1),FALSE)*$E2871</f>
        <v>-87.399480384422787</v>
      </c>
      <c r="J2870" s="47">
        <f t="shared" si="4102"/>
        <v>-1.7636231966488603E-2</v>
      </c>
      <c r="K2870" s="47">
        <f t="shared" si="4102"/>
        <v>-1.0036444386824708E-2</v>
      </c>
      <c r="L2870" s="5">
        <f t="shared" si="4102"/>
        <v>-29.531831337804967</v>
      </c>
      <c r="M2870" s="5">
        <f t="shared" si="4102"/>
        <v>-1.9973506517748369</v>
      </c>
      <c r="N2870" s="5">
        <f t="shared" si="4102"/>
        <v>-0.33644743440256158</v>
      </c>
      <c r="O2870" s="5">
        <f t="shared" si="4093"/>
        <v>-31.865629423982366</v>
      </c>
      <c r="P2870" s="5">
        <f>VLOOKUP(CONCATENATE($F2870," ",$G2870),AllocFactorMatrix,(P$4+1),FALSE)*$E2871</f>
        <v>-2.4077925207306681</v>
      </c>
      <c r="Q2870" s="5">
        <f>VLOOKUP(CONCATENATE($F2870," ",$G2870),AllocFactorMatrix,(Q$4+1),FALSE)*$E2871</f>
        <v>-0.70259925286405245</v>
      </c>
      <c r="R2870" s="5">
        <f>VLOOKUP(CONCATENATE($F2870," ",$G2870),AllocFactorMatrix,(R$4+1),FALSE)*$E2871</f>
        <v>-0.82745773611798057</v>
      </c>
      <c r="S2870" s="5">
        <f>VLOOKUP(CONCATENATE($F2870," ",$G2870),AllocFactorMatrix,(S$4+1),FALSE)*$E2871</f>
        <v>-0.10343079196433963</v>
      </c>
      <c r="T2870" s="5">
        <f t="shared" si="4096"/>
        <v>-4.0412803016770411</v>
      </c>
      <c r="U2870" s="5">
        <f>VLOOKUP(CONCATENATE($F2870," ",$G2870),AllocFactorMatrix,(U$4+1),FALSE)*$E2871</f>
        <v>-1.5846313884016021E-2</v>
      </c>
      <c r="V2870" s="5">
        <f>VLOOKUP(CONCATENATE($F2870," ",$G2870),AllocFactorMatrix,(V$4+1),FALSE)*$E2871</f>
        <v>-0.49818622221409009</v>
      </c>
      <c r="W2870" s="5">
        <f>VLOOKUP(CONCATENATE($F2870," ",$G2870),AllocFactorMatrix,(W$4+1),FALSE)*$E2871</f>
        <v>-1.3909150671503447</v>
      </c>
      <c r="X2870" s="5">
        <f>VLOOKUP(CONCATENATE($F2870," ",$G2870),AllocFactorMatrix,(X$4+1),FALSE)*$E2871</f>
        <v>-0.41372190114588486</v>
      </c>
      <c r="Y2870" s="5">
        <f t="shared" si="4097"/>
        <v>-2.3186695043943355</v>
      </c>
      <c r="Z2870" s="5">
        <f>VLOOKUP(CONCATENATE($F2870," ",$G2870),AllocFactorMatrix,(Z$4+1),FALSE)*$E2871</f>
        <v>-0.48487769749419496</v>
      </c>
      <c r="AA2870" s="5">
        <f>VLOOKUP(CONCATENATE($F2870," ",$G2870),AllocFactorMatrix,(AA$4+1),FALSE)*$E2871</f>
        <v>-9.1798580501092353E-3</v>
      </c>
      <c r="AB2870" s="5">
        <f t="shared" si="4094"/>
        <v>-0.49405755554430419</v>
      </c>
      <c r="AC2870" s="5">
        <f>VLOOKUP(CONCATENATE($F2870," ",$G2870),AllocFactorMatrix,(AC$4+1),FALSE)*$E2871</f>
        <v>-4.7313509650220201E-2</v>
      </c>
      <c r="AD2870" s="5">
        <f>VLOOKUP(CONCATENATE($F2870," ",$G2870),AllocFactorMatrix,(AD$4+1),FALSE)*$E2871</f>
        <v>-53.585286441194107</v>
      </c>
      <c r="AE2870" s="5">
        <f>VLOOKUP(CONCATENATE($F2870," ",$G2870),AllocFactorMatrix,(AE$4+1),FALSE)*$E2871</f>
        <v>-7.1597262219791462</v>
      </c>
    </row>
    <row r="2871" spans="1:31" collapsed="1">
      <c r="D2871" s="48" t="s">
        <v>263</v>
      </c>
      <c r="E2871" s="36">
        <v>-10544</v>
      </c>
      <c r="F2871" s="88" t="s">
        <v>564</v>
      </c>
      <c r="G2871" s="48" t="str">
        <f>$G$15</f>
        <v>TOTAL</v>
      </c>
      <c r="H2871" s="4">
        <f t="shared" si="4023"/>
        <v>-10544.000000000002</v>
      </c>
      <c r="I2871" s="5">
        <f t="shared" ref="I2871:N2871" si="4103">VLOOKUP(CONCATENATE($F2871," ",$G2871),AllocFactorMatrix,(I$4+1),FALSE)*$E2871</f>
        <v>-6720.3977954535821</v>
      </c>
      <c r="J2871" s="47">
        <f t="shared" si="4103"/>
        <v>-1.385660956008536</v>
      </c>
      <c r="K2871" s="47">
        <f t="shared" si="4103"/>
        <v>-2.1975367705267179</v>
      </c>
      <c r="L2871" s="5">
        <f t="shared" si="4103"/>
        <v>-1507.0820795533343</v>
      </c>
      <c r="M2871" s="5">
        <f t="shared" si="4103"/>
        <v>-16.277146454260141</v>
      </c>
      <c r="N2871" s="5">
        <f t="shared" si="4103"/>
        <v>-1.0183074655272604</v>
      </c>
      <c r="O2871" s="5">
        <f t="shared" si="4093"/>
        <v>-1524.3775334731217</v>
      </c>
      <c r="P2871" s="5">
        <f>VLOOKUP(CONCATENATE($F2871," ",$G2871),AllocFactorMatrix,(P$4+1),FALSE)*$E2871</f>
        <v>-827.86800429669734</v>
      </c>
      <c r="Q2871" s="5">
        <f>VLOOKUP(CONCATENATE($F2871," ",$G2871),AllocFactorMatrix,(Q$4+1),FALSE)*$E2871</f>
        <v>-108.34059507015252</v>
      </c>
      <c r="R2871" s="5">
        <f>VLOOKUP(CONCATENATE($F2871," ",$G2871),AllocFactorMatrix,(R$4+1),FALSE)*$E2871</f>
        <v>-8.4446530567085176</v>
      </c>
      <c r="S2871" s="5">
        <f>VLOOKUP(CONCATENATE($F2871," ",$G2871),AllocFactorMatrix,(S$4+1),FALSE)*$E2871</f>
        <v>-0.39407653141485027</v>
      </c>
      <c r="T2871" s="5">
        <f t="shared" si="4096"/>
        <v>-945.04732895497318</v>
      </c>
      <c r="U2871" s="5">
        <f>VLOOKUP(CONCATENATE($F2871," ",$G2871),AllocFactorMatrix,(U$4+1),FALSE)*$E2871</f>
        <v>-36.070525802983923</v>
      </c>
      <c r="V2871" s="5">
        <f>VLOOKUP(CONCATENATE($F2871," ",$G2871),AllocFactorMatrix,(V$4+1),FALSE)*$E2871</f>
        <v>-378.38021425566177</v>
      </c>
      <c r="W2871" s="5">
        <f>VLOOKUP(CONCATENATE($F2871," ",$G2871),AllocFactorMatrix,(W$4+1),FALSE)*$E2871</f>
        <v>-514.00654210607945</v>
      </c>
      <c r="X2871" s="5">
        <f>VLOOKUP(CONCATENATE($F2871," ",$G2871),AllocFactorMatrix,(X$4+1),FALSE)*$E2871</f>
        <v>-93.715986581782246</v>
      </c>
      <c r="Y2871" s="5">
        <f t="shared" si="4097"/>
        <v>-1022.1732687465073</v>
      </c>
      <c r="Z2871" s="5">
        <f>VLOOKUP(CONCATENATE($F2871," ",$G2871),AllocFactorMatrix,(Z$4+1),FALSE)*$E2871</f>
        <v>-229.12031896743969</v>
      </c>
      <c r="AA2871" s="5">
        <f>VLOOKUP(CONCATENATE($F2871," ",$G2871),AllocFactorMatrix,(AA$4+1),FALSE)*$E2871</f>
        <v>-3.3046184309097062</v>
      </c>
      <c r="AB2871" s="5">
        <f t="shared" si="4094"/>
        <v>-232.42493739834939</v>
      </c>
      <c r="AC2871" s="5">
        <f>VLOOKUP(CONCATENATE($F2871," ",$G2871),AllocFactorMatrix,(AC$4+1),FALSE)*$E2871</f>
        <v>-2.9741275106629086</v>
      </c>
      <c r="AD2871" s="5">
        <f>VLOOKUP(CONCATENATE($F2871," ",$G2871),AllocFactorMatrix,(AD$4+1),FALSE)*$E2871</f>
        <v>-80.324725833894107</v>
      </c>
      <c r="AE2871" s="5">
        <f>VLOOKUP(CONCATENATE($F2871," ",$G2871),AllocFactorMatrix,(AE$4+1),FALSE)*$E2871</f>
        <v>-12.69708490237484</v>
      </c>
    </row>
    <row r="2872" spans="1:31" s="44" customFormat="1" hidden="1" outlineLevel="1">
      <c r="A2872" s="49"/>
      <c r="B2872" s="97"/>
      <c r="C2872" s="48"/>
      <c r="D2872" s="48"/>
      <c r="F2872" s="167" t="str">
        <f>F2879</f>
        <v>REV</v>
      </c>
      <c r="G2872" s="48" t="str">
        <f>$G$8</f>
        <v>PRODUCTION</v>
      </c>
      <c r="H2872" s="46">
        <f t="shared" ca="1" si="4023"/>
        <v>20575.018013099289</v>
      </c>
      <c r="I2872" s="47">
        <f t="shared" ref="I2872:N2872" ca="1" si="4104">VLOOKUP(CONCATENATE($F2872," ",$G2872),AllocFactorMatrix,(I$4+1),FALSE)*$E2879</f>
        <v>9871.5529394845435</v>
      </c>
      <c r="J2872" s="47">
        <f t="shared" ca="1" si="4104"/>
        <v>3.9100547870280202</v>
      </c>
      <c r="K2872" s="47">
        <f t="shared" ca="1" si="4104"/>
        <v>7.9658067680902906</v>
      </c>
      <c r="L2872" s="47">
        <f t="shared" ca="1" si="4104"/>
        <v>2881.0337793176127</v>
      </c>
      <c r="M2872" s="47">
        <f t="shared" ca="1" si="4104"/>
        <v>35.506933581300316</v>
      </c>
      <c r="N2872" s="47">
        <f t="shared" ca="1" si="4104"/>
        <v>6.5985936438792558</v>
      </c>
      <c r="O2872" s="47">
        <f t="shared" ca="1" si="4093"/>
        <v>2923.1393065427924</v>
      </c>
      <c r="P2872" s="47">
        <f ca="1">VLOOKUP(CONCATENATE($F2872," ",$G2872),AllocFactorMatrix,(P$4+1),FALSE)*$E2879</f>
        <v>1593.1851861736386</v>
      </c>
      <c r="Q2872" s="47">
        <f ca="1">VLOOKUP(CONCATENATE($F2872," ",$G2872),AllocFactorMatrix,(Q$4+1),FALSE)*$E2879</f>
        <v>298.42909110956452</v>
      </c>
      <c r="R2872" s="47">
        <f ca="1">VLOOKUP(CONCATENATE($F2872," ",$G2872),AllocFactorMatrix,(R$4+1),FALSE)*$E2879</f>
        <v>54.961490746748915</v>
      </c>
      <c r="S2872" s="47">
        <f ca="1">VLOOKUP(CONCATENATE($F2872," ",$G2872),AllocFactorMatrix,(S$4+1),FALSE)*$E2879</f>
        <v>1.7379750975218704</v>
      </c>
      <c r="T2872" s="47">
        <f ca="1">SUBTOTAL(9,P2872:S2872)</f>
        <v>1948.313743127474</v>
      </c>
      <c r="U2872" s="47">
        <f ca="1">VLOOKUP(CONCATENATE($F2872," ",$G2872),AllocFactorMatrix,(U$4+1),FALSE)*$E2879</f>
        <v>76.748834159462021</v>
      </c>
      <c r="V2872" s="47">
        <f ca="1">VLOOKUP(CONCATENATE($F2872," ",$G2872),AllocFactorMatrix,(V$4+1),FALSE)*$E2879</f>
        <v>1064.4229096927277</v>
      </c>
      <c r="W2872" s="47">
        <f ca="1">VLOOKUP(CONCATENATE($F2872," ",$G2872),AllocFactorMatrix,(W$4+1),FALSE)*$E2879</f>
        <v>3430.5936460315365</v>
      </c>
      <c r="X2872" s="47">
        <f ca="1">VLOOKUP(CONCATENATE($F2872," ",$G2872),AllocFactorMatrix,(X$4+1),FALSE)*$E2879</f>
        <v>721.19534247041383</v>
      </c>
      <c r="Y2872" s="47">
        <f ca="1">SUBTOTAL(9,U2872:X2872)</f>
        <v>5292.9607323541404</v>
      </c>
      <c r="Z2872" s="47">
        <f ca="1">VLOOKUP(CONCATENATE($F2872," ",$G2872),AllocFactorMatrix,(Z$4+1),FALSE)*$E2879</f>
        <v>469.729631121696</v>
      </c>
      <c r="AA2872" s="47">
        <f ca="1">VLOOKUP(CONCATENATE($F2872," ",$G2872),AllocFactorMatrix,(AA$4+1),FALSE)*$E2879</f>
        <v>8.7731085753888465</v>
      </c>
      <c r="AB2872" s="47">
        <f t="shared" ca="1" si="4094"/>
        <v>478.50273969708485</v>
      </c>
      <c r="AC2872" s="47">
        <f ca="1">VLOOKUP(CONCATENATE($F2872," ",$G2872),AllocFactorMatrix,(AC$4+1),FALSE)*$E2879</f>
        <v>6.6731183080168508</v>
      </c>
      <c r="AD2872" s="47">
        <f ca="1">VLOOKUP(CONCATENATE($F2872," ",$G2872),AllocFactorMatrix,(AD$4+1),FALSE)*$E2879</f>
        <v>34.498431320169438</v>
      </c>
      <c r="AE2872" s="47">
        <f ca="1">VLOOKUP(CONCATENATE($F2872," ",$G2872),AllocFactorMatrix,(AE$4+1),FALSE)*$E2879</f>
        <v>7.5011407099680829</v>
      </c>
    </row>
    <row r="2873" spans="1:31" s="44" customFormat="1" hidden="1" outlineLevel="1">
      <c r="A2873" s="49"/>
      <c r="B2873" s="97"/>
      <c r="C2873" s="48"/>
      <c r="D2873" s="48"/>
      <c r="F2873" s="167" t="str">
        <f>F2879</f>
        <v>REV</v>
      </c>
      <c r="G2873" s="48" t="str">
        <f>$G$9</f>
        <v>BULKTRAN</v>
      </c>
      <c r="H2873" s="46">
        <f t="shared" ca="1" si="4023"/>
        <v>3547.8310648853758</v>
      </c>
      <c r="I2873" s="47">
        <f t="shared" ref="I2873:N2873" ca="1" si="4105">VLOOKUP(CONCATENATE($F2873," ",$G2873),AllocFactorMatrix,(I$4+1),FALSE)*$E2879</f>
        <v>793.22209398940015</v>
      </c>
      <c r="J2873" s="47">
        <f t="shared" ca="1" si="4105"/>
        <v>-2.6856551255976386</v>
      </c>
      <c r="K2873" s="47">
        <f t="shared" ca="1" si="4105"/>
        <v>-7.6315920617521957</v>
      </c>
      <c r="L2873" s="47">
        <f t="shared" ca="1" si="4105"/>
        <v>552.75033161500619</v>
      </c>
      <c r="M2873" s="47">
        <f t="shared" ca="1" si="4105"/>
        <v>5.601107070379828</v>
      </c>
      <c r="N2873" s="47">
        <f t="shared" ca="1" si="4105"/>
        <v>-0.68162797093159411</v>
      </c>
      <c r="O2873" s="47">
        <f t="shared" ca="1" si="4093"/>
        <v>557.66981071445446</v>
      </c>
      <c r="P2873" s="47">
        <f ca="1">VLOOKUP(CONCATENATE($F2873," ",$G2873),AllocFactorMatrix,(P$4+1),FALSE)*$E2879</f>
        <v>305.14054421067419</v>
      </c>
      <c r="Q2873" s="47">
        <f ca="1">VLOOKUP(CONCATENATE($F2873," ",$G2873),AllocFactorMatrix,(Q$4+1),FALSE)*$E2879</f>
        <v>91.928326123535214</v>
      </c>
      <c r="R2873" s="47">
        <f ca="1">VLOOKUP(CONCATENATE($F2873," ",$G2873),AllocFactorMatrix,(R$4+1),FALSE)*$E2879</f>
        <v>14.139147554734031</v>
      </c>
      <c r="S2873" s="47">
        <f ca="1">VLOOKUP(CONCATENATE($F2873," ",$G2873),AllocFactorMatrix,(S$4+1),FALSE)*$E2879</f>
        <v>-0.12308918619440681</v>
      </c>
      <c r="T2873" s="47">
        <f t="shared" ref="T2873:T2879" ca="1" si="4106">SUBTOTAL(9,P2873:S2873)</f>
        <v>411.08492870274904</v>
      </c>
      <c r="U2873" s="47">
        <f ca="1">VLOOKUP(CONCATENATE($F2873," ",$G2873),AllocFactorMatrix,(U$4+1),FALSE)*$E2879</f>
        <v>11.405954652797666</v>
      </c>
      <c r="V2873" s="47">
        <f ca="1">VLOOKUP(CONCATENATE($F2873," ",$G2873),AllocFactorMatrix,(V$4+1),FALSE)*$E2879</f>
        <v>338.08256041267731</v>
      </c>
      <c r="W2873" s="47">
        <f ca="1">VLOOKUP(CONCATENATE($F2873," ",$G2873),AllocFactorMatrix,(W$4+1),FALSE)*$E2879</f>
        <v>1075.971678318743</v>
      </c>
      <c r="X2873" s="47">
        <f ca="1">VLOOKUP(CONCATENATE($F2873," ",$G2873),AllocFactorMatrix,(X$4+1),FALSE)*$E2879</f>
        <v>263.93193845523592</v>
      </c>
      <c r="Y2873" s="47">
        <f t="shared" ref="Y2873:Y2879" ca="1" si="4107">SUBTOTAL(9,U2873:X2873)</f>
        <v>1689.3921318394539</v>
      </c>
      <c r="Z2873" s="47">
        <f ca="1">VLOOKUP(CONCATENATE($F2873," ",$G2873),AllocFactorMatrix,(Z$4+1),FALSE)*$E2879</f>
        <v>93.058265150442836</v>
      </c>
      <c r="AA2873" s="47">
        <f ca="1">VLOOKUP(CONCATENATE($F2873," ",$G2873),AllocFactorMatrix,(AA$4+1),FALSE)*$E2879</f>
        <v>1.4028056991074904</v>
      </c>
      <c r="AB2873" s="47">
        <f t="shared" ca="1" si="4094"/>
        <v>94.461070849550325</v>
      </c>
      <c r="AC2873" s="47">
        <f ca="1">VLOOKUP(CONCATENATE($F2873," ",$G2873),AllocFactorMatrix,(AC$4+1),FALSE)*$E2879</f>
        <v>1.4123445286465934</v>
      </c>
      <c r="AD2873" s="47">
        <f ca="1">VLOOKUP(CONCATENATE($F2873," ",$G2873),AllocFactorMatrix,(AD$4+1),FALSE)*$E2879</f>
        <v>8.8919592643614997</v>
      </c>
      <c r="AE2873" s="47">
        <f ca="1">VLOOKUP(CONCATENATE($F2873," ",$G2873),AllocFactorMatrix,(AE$4+1),FALSE)*$E2879</f>
        <v>2.0139721841094844</v>
      </c>
    </row>
    <row r="2874" spans="1:31" s="44" customFormat="1" hidden="1" outlineLevel="1">
      <c r="A2874" s="49"/>
      <c r="B2874" s="97"/>
      <c r="C2874" s="48"/>
      <c r="D2874" s="48"/>
      <c r="F2874" s="167" t="str">
        <f>F2879</f>
        <v>REV</v>
      </c>
      <c r="G2874" s="48" t="str">
        <f>$G$10</f>
        <v>SUBTRAN</v>
      </c>
      <c r="H2874" s="46">
        <f t="shared" ca="1" si="4023"/>
        <v>982.33338706952895</v>
      </c>
      <c r="I2874" s="47">
        <f t="shared" ref="I2874:N2874" ca="1" si="4108">VLOOKUP(CONCATENATE($F2874," ",$G2874),AllocFactorMatrix,(I$4+1),FALSE)*$E2879</f>
        <v>237.32442513548671</v>
      </c>
      <c r="J2874" s="47">
        <f t="shared" ca="1" si="4108"/>
        <v>-0.50779418056900649</v>
      </c>
      <c r="K2874" s="47">
        <f t="shared" ca="1" si="4108"/>
        <v>-1.5384225041857518</v>
      </c>
      <c r="L2874" s="47">
        <f t="shared" ca="1" si="4108"/>
        <v>152.85887360132892</v>
      </c>
      <c r="M2874" s="47">
        <f t="shared" ca="1" si="4108"/>
        <v>1.579237357175399</v>
      </c>
      <c r="N2874" s="47">
        <f t="shared" ca="1" si="4108"/>
        <v>-0.17792233457440787</v>
      </c>
      <c r="O2874" s="47">
        <f t="shared" ca="1" si="4093"/>
        <v>154.26018862392991</v>
      </c>
      <c r="P2874" s="47">
        <f ca="1">VLOOKUP(CONCATENATE($F2874," ",$G2874),AllocFactorMatrix,(P$4+1),FALSE)*$E2879</f>
        <v>82.201010571000154</v>
      </c>
      <c r="Q2874" s="47">
        <f ca="1">VLOOKUP(CONCATENATE($F2874," ",$G2874),AllocFactorMatrix,(Q$4+1),FALSE)*$E2879</f>
        <v>24.344055220212155</v>
      </c>
      <c r="R2874" s="47">
        <f ca="1">VLOOKUP(CONCATENATE($F2874," ",$G2874),AllocFactorMatrix,(R$4+1),FALSE)*$E2879</f>
        <v>4.8902023900115124</v>
      </c>
      <c r="S2874" s="47">
        <f ca="1">VLOOKUP(CONCATENATE($F2874," ",$G2874),AllocFactorMatrix,(S$4+1),FALSE)*$E2879</f>
        <v>0</v>
      </c>
      <c r="T2874" s="47">
        <f t="shared" ca="1" si="4106"/>
        <v>111.43526818122382</v>
      </c>
      <c r="U2874" s="47">
        <f ca="1">VLOOKUP(CONCATENATE($F2874," ",$G2874),AllocFactorMatrix,(U$4+1),FALSE)*$E2879</f>
        <v>2.9618564852119933</v>
      </c>
      <c r="V2874" s="47">
        <f ca="1">VLOOKUP(CONCATENATE($F2874," ",$G2874),AllocFactorMatrix,(V$4+1),FALSE)*$E2879</f>
        <v>88.261335926270164</v>
      </c>
      <c r="W2874" s="47">
        <f ca="1">VLOOKUP(CONCATENATE($F2874," ",$G2874),AllocFactorMatrix,(W$4+1),FALSE)*$E2879</f>
        <v>364.44733855221625</v>
      </c>
      <c r="X2874" s="47">
        <f ca="1">VLOOKUP(CONCATENATE($F2874," ",$G2874),AllocFactorMatrix,(X$4+1),FALSE)*$E2879</f>
        <v>1.5354070748890611E-155</v>
      </c>
      <c r="Y2874" s="47">
        <f t="shared" ca="1" si="4107"/>
        <v>455.67053096369841</v>
      </c>
      <c r="Z2874" s="47">
        <f ca="1">VLOOKUP(CONCATENATE($F2874," ",$G2874),AllocFactorMatrix,(Z$4+1),FALSE)*$E2879</f>
        <v>24.927004574083298</v>
      </c>
      <c r="AA2874" s="47">
        <f ca="1">VLOOKUP(CONCATENATE($F2874," ",$G2874),AllocFactorMatrix,(AA$4+1),FALSE)*$E2879</f>
        <v>0.38295610428901117</v>
      </c>
      <c r="AB2874" s="47">
        <f t="shared" ca="1" si="4094"/>
        <v>25.30996067837231</v>
      </c>
      <c r="AC2874" s="47">
        <f ca="1">VLOOKUP(CONCATENATE($F2874," ",$G2874),AllocFactorMatrix,(AC$4+1),FALSE)*$E2879</f>
        <v>0.37923017157217465</v>
      </c>
      <c r="AD2874" s="47">
        <f ca="1">VLOOKUP(CONCATENATE($F2874," ",$G2874),AllocFactorMatrix,(AD$4+1),FALSE)*$E2879</f>
        <v>0</v>
      </c>
      <c r="AE2874" s="47">
        <f ca="1">VLOOKUP(CONCATENATE($F2874," ",$G2874),AllocFactorMatrix,(AE$4+1),FALSE)*$E2879</f>
        <v>0</v>
      </c>
    </row>
    <row r="2875" spans="1:31" s="44" customFormat="1" hidden="1" outlineLevel="1">
      <c r="A2875" s="49"/>
      <c r="B2875" s="97"/>
      <c r="C2875" s="48"/>
      <c r="D2875" s="48"/>
      <c r="F2875" s="167" t="str">
        <f>F2879</f>
        <v>REV</v>
      </c>
      <c r="G2875" s="48" t="str">
        <f>$G$11</f>
        <v>DISTPRI</v>
      </c>
      <c r="H2875" s="46">
        <f t="shared" ca="1" si="4023"/>
        <v>6607.9067416826429</v>
      </c>
      <c r="I2875" s="47">
        <f t="shared" ref="I2875:N2875" ca="1" si="4109">VLOOKUP(CONCATENATE($F2875," ",$G2875),AllocFactorMatrix,(I$4+1),FALSE)*$E2879</f>
        <v>3595.2357017457675</v>
      </c>
      <c r="J2875" s="47">
        <f t="shared" ca="1" si="4109"/>
        <v>-0.41345198431996222</v>
      </c>
      <c r="K2875" s="47">
        <f t="shared" ca="1" si="4109"/>
        <v>-2.1165206835660784</v>
      </c>
      <c r="L2875" s="47">
        <f t="shared" ca="1" si="4109"/>
        <v>1321.8738126724234</v>
      </c>
      <c r="M2875" s="47">
        <f t="shared" ca="1" si="4109"/>
        <v>15.275873191122516</v>
      </c>
      <c r="N2875" s="47">
        <f t="shared" ca="1" si="4109"/>
        <v>0</v>
      </c>
      <c r="O2875" s="47">
        <f t="shared" ca="1" si="4093"/>
        <v>1337.149685863546</v>
      </c>
      <c r="P2875" s="47">
        <f ca="1">VLOOKUP(CONCATENATE($F2875," ",$G2875),AllocFactorMatrix,(P$4+1),FALSE)*$E2879</f>
        <v>708.28091345301198</v>
      </c>
      <c r="Q2875" s="47">
        <f ca="1">VLOOKUP(CONCATENATE($F2875," ",$G2875),AllocFactorMatrix,(Q$4+1),FALSE)*$E2879</f>
        <v>159.34565783619425</v>
      </c>
      <c r="R2875" s="47">
        <f ca="1">VLOOKUP(CONCATENATE($F2875," ",$G2875),AllocFactorMatrix,(R$4+1),FALSE)*$E2879</f>
        <v>0</v>
      </c>
      <c r="S2875" s="47">
        <f ca="1">VLOOKUP(CONCATENATE($F2875," ",$G2875),AllocFactorMatrix,(S$4+1),FALSE)*$E2879</f>
        <v>0</v>
      </c>
      <c r="T2875" s="47">
        <f t="shared" ca="1" si="4106"/>
        <v>867.62657128920625</v>
      </c>
      <c r="U2875" s="47">
        <f ca="1">VLOOKUP(CONCATENATE($F2875," ",$G2875),AllocFactorMatrix,(U$4+1),FALSE)*$E2879</f>
        <v>30.294677162602387</v>
      </c>
      <c r="V2875" s="47">
        <f ca="1">VLOOKUP(CONCATENATE($F2875," ",$G2875),AllocFactorMatrix,(V$4+1),FALSE)*$E2879</f>
        <v>561.2517943153041</v>
      </c>
      <c r="W2875" s="47">
        <f ca="1">VLOOKUP(CONCATENATE($F2875," ",$G2875),AllocFactorMatrix,(W$4+1),FALSE)*$E2879</f>
        <v>-2.3604113650030718E-83</v>
      </c>
      <c r="X2875" s="47">
        <f ca="1">VLOOKUP(CONCATENATE($F2875," ",$G2875),AllocFactorMatrix,(X$4+1),FALSE)*$E2879</f>
        <v>2.3892771635486357E-155</v>
      </c>
      <c r="Y2875" s="47">
        <f t="shared" ca="1" si="4107"/>
        <v>591.54647147790649</v>
      </c>
      <c r="Z2875" s="47">
        <f ca="1">VLOOKUP(CONCATENATE($F2875," ",$G2875),AllocFactorMatrix,(Z$4+1),FALSE)*$E2879</f>
        <v>212.07530505681936</v>
      </c>
      <c r="AA2875" s="47">
        <f ca="1">VLOOKUP(CONCATENATE($F2875," ",$G2875),AllocFactorMatrix,(AA$4+1),FALSE)*$E2879</f>
        <v>3.7107574204069218</v>
      </c>
      <c r="AB2875" s="47">
        <f t="shared" ca="1" si="4094"/>
        <v>215.7860624772263</v>
      </c>
      <c r="AC2875" s="47">
        <f ca="1">VLOOKUP(CONCATENATE($F2875," ",$G2875),AllocFactorMatrix,(AC$4+1),FALSE)*$E2879</f>
        <v>3.0922214968826025</v>
      </c>
      <c r="AD2875" s="47">
        <f ca="1">VLOOKUP(CONCATENATE($F2875," ",$G2875),AllocFactorMatrix,(AD$4+1),FALSE)*$E2879</f>
        <v>0</v>
      </c>
      <c r="AE2875" s="47">
        <f ca="1">VLOOKUP(CONCATENATE($F2875," ",$G2875),AllocFactorMatrix,(AE$4+1),FALSE)*$E2879</f>
        <v>0</v>
      </c>
    </row>
    <row r="2876" spans="1:31" s="44" customFormat="1" hidden="1" outlineLevel="1">
      <c r="A2876" s="49"/>
      <c r="B2876" s="97"/>
      <c r="C2876" s="48"/>
      <c r="D2876" s="48"/>
      <c r="F2876" s="167" t="str">
        <f>F2879</f>
        <v>REV</v>
      </c>
      <c r="G2876" s="48" t="str">
        <f>$G$12</f>
        <v>DISTSEC</v>
      </c>
      <c r="H2876" s="46">
        <f t="shared" ca="1" si="4023"/>
        <v>2724.54017538484</v>
      </c>
      <c r="I2876" s="47">
        <f t="shared" ref="I2876:N2876" ca="1" si="4110">VLOOKUP(CONCATENATE($F2876," ",$G2876),AllocFactorMatrix,(I$4+1),FALSE)*$E2879</f>
        <v>1741.9880658711841</v>
      </c>
      <c r="J2876" s="47">
        <f t="shared" ca="1" si="4110"/>
        <v>-0.65562033071531323</v>
      </c>
      <c r="K2876" s="47">
        <f t="shared" ca="1" si="4110"/>
        <v>-2.282938427952669</v>
      </c>
      <c r="L2876" s="47">
        <f t="shared" ca="1" si="4110"/>
        <v>575.88226796731817</v>
      </c>
      <c r="M2876" s="47">
        <f t="shared" ca="1" si="4110"/>
        <v>0</v>
      </c>
      <c r="N2876" s="47">
        <f t="shared" ca="1" si="4110"/>
        <v>0</v>
      </c>
      <c r="O2876" s="47">
        <f t="shared" ca="1" si="4093"/>
        <v>575.88226796731817</v>
      </c>
      <c r="P2876" s="47">
        <f ca="1">VLOOKUP(CONCATENATE($F2876," ",$G2876),AllocFactorMatrix,(P$4+1),FALSE)*$E2879</f>
        <v>265.27530656696416</v>
      </c>
      <c r="Q2876" s="47">
        <f ca="1">VLOOKUP(CONCATENATE($F2876," ",$G2876),AllocFactorMatrix,(Q$4+1),FALSE)*$E2879</f>
        <v>0</v>
      </c>
      <c r="R2876" s="47">
        <f ca="1">VLOOKUP(CONCATENATE($F2876," ",$G2876),AllocFactorMatrix,(R$4+1),FALSE)*$E2879</f>
        <v>0</v>
      </c>
      <c r="S2876" s="47">
        <f ca="1">VLOOKUP(CONCATENATE($F2876," ",$G2876),AllocFactorMatrix,(S$4+1),FALSE)*$E2879</f>
        <v>0</v>
      </c>
      <c r="T2876" s="47">
        <f t="shared" ca="1" si="4106"/>
        <v>265.27530656696416</v>
      </c>
      <c r="U2876" s="47">
        <f ca="1">VLOOKUP(CONCATENATE($F2876," ",$G2876),AllocFactorMatrix,(U$4+1),FALSE)*$E2879</f>
        <v>9.2701796971803478</v>
      </c>
      <c r="V2876" s="47">
        <f ca="1">VLOOKUP(CONCATENATE($F2876," ",$G2876),AllocFactorMatrix,(V$4+1),FALSE)*$E2879</f>
        <v>2.622362672099769E-126</v>
      </c>
      <c r="W2876" s="47">
        <f ca="1">VLOOKUP(CONCATENATE($F2876," ",$G2876),AllocFactorMatrix,(W$4+1),FALSE)*$E2879</f>
        <v>-8.9550103931042338E-85</v>
      </c>
      <c r="X2876" s="47">
        <f ca="1">VLOOKUP(CONCATENATE($F2876," ",$G2876),AllocFactorMatrix,(X$4+1),FALSE)*$E2879</f>
        <v>0</v>
      </c>
      <c r="Y2876" s="47">
        <f t="shared" ca="1" si="4107"/>
        <v>9.2701796971803478</v>
      </c>
      <c r="Z2876" s="47">
        <f ca="1">VLOOKUP(CONCATENATE($F2876," ",$G2876),AllocFactorMatrix,(Z$4+1),FALSE)*$E2879</f>
        <v>82.106006148312858</v>
      </c>
      <c r="AA2876" s="47">
        <f ca="1">VLOOKUP(CONCATENATE($F2876," ",$G2876),AllocFactorMatrix,(AA$4+1),FALSE)*$E2879</f>
        <v>0</v>
      </c>
      <c r="AB2876" s="47">
        <f t="shared" ca="1" si="4094"/>
        <v>82.106006148312858</v>
      </c>
      <c r="AC2876" s="47">
        <f ca="1">VLOOKUP(CONCATENATE($F2876," ",$G2876),AllocFactorMatrix,(AC$4+1),FALSE)*$E2879</f>
        <v>1.0789377893522205</v>
      </c>
      <c r="AD2876" s="47">
        <f ca="1">VLOOKUP(CONCATENATE($F2876," ",$G2876),AllocFactorMatrix,(AD$4+1),FALSE)*$E2879</f>
        <v>42.368908940098571</v>
      </c>
      <c r="AE2876" s="47">
        <f ca="1">VLOOKUP(CONCATENATE($F2876," ",$G2876),AllocFactorMatrix,(AE$4+1),FALSE)*$E2879</f>
        <v>9.5090611630568826</v>
      </c>
    </row>
    <row r="2877" spans="1:31" s="44" customFormat="1" hidden="1" outlineLevel="1">
      <c r="A2877" s="49"/>
      <c r="B2877" s="97"/>
      <c r="C2877" s="48"/>
      <c r="D2877" s="48"/>
      <c r="F2877" s="167" t="str">
        <f>F2879</f>
        <v>REV</v>
      </c>
      <c r="G2877" s="48" t="str">
        <f>$G$13</f>
        <v>ENERGY</v>
      </c>
      <c r="H2877" s="46">
        <f t="shared" ca="1" si="4023"/>
        <v>17854.520553303115</v>
      </c>
      <c r="I2877" s="47">
        <f t="shared" ref="I2877:N2877" ca="1" si="4111">VLOOKUP(CONCATENATE($F2877," ",$G2877),AllocFactorMatrix,(I$4+1),FALSE)*$E2879</f>
        <v>7899.8071576691518</v>
      </c>
      <c r="J2877" s="47">
        <f t="shared" ca="1" si="4111"/>
        <v>4.6433487972096392</v>
      </c>
      <c r="K2877" s="47">
        <f t="shared" ca="1" si="4111"/>
        <v>16.754553789677253</v>
      </c>
      <c r="L2877" s="47">
        <f t="shared" ca="1" si="4111"/>
        <v>2226.6850130945249</v>
      </c>
      <c r="M2877" s="47">
        <f t="shared" ca="1" si="4111"/>
        <v>30.407323376169327</v>
      </c>
      <c r="N2877" s="47">
        <f t="shared" ca="1" si="4111"/>
        <v>7.4427785205847234</v>
      </c>
      <c r="O2877" s="47">
        <f t="shared" ca="1" si="4093"/>
        <v>2264.535114991279</v>
      </c>
      <c r="P2877" s="47">
        <f ca="1">VLOOKUP(CONCATENATE($F2877," ",$G2877),AllocFactorMatrix,(P$4+1),FALSE)*$E2879</f>
        <v>1379.838569282934</v>
      </c>
      <c r="Q2877" s="47">
        <f ca="1">VLOOKUP(CONCATENATE($F2877," ",$G2877),AllocFactorMatrix,(Q$4+1),FALSE)*$E2879</f>
        <v>202.67118141839168</v>
      </c>
      <c r="R2877" s="47">
        <f ca="1">VLOOKUP(CONCATENATE($F2877," ",$G2877),AllocFactorMatrix,(R$4+1),FALSE)*$E2879</f>
        <v>43.595426333415723</v>
      </c>
      <c r="S2877" s="47">
        <f ca="1">VLOOKUP(CONCATENATE($F2877," ",$G2877),AllocFactorMatrix,(S$4+1),FALSE)*$E2879</f>
        <v>2.2826202320448066</v>
      </c>
      <c r="T2877" s="47">
        <f t="shared" ca="1" si="4106"/>
        <v>1628.387797266786</v>
      </c>
      <c r="U2877" s="47">
        <f ca="1">VLOOKUP(CONCATENATE($F2877," ",$G2877),AllocFactorMatrix,(U$4+1),FALSE)*$E2879</f>
        <v>78.304622185048046</v>
      </c>
      <c r="V2877" s="47">
        <f ca="1">VLOOKUP(CONCATENATE($F2877," ",$G2877),AllocFactorMatrix,(V$4+1),FALSE)*$E2879</f>
        <v>925.66032913548202</v>
      </c>
      <c r="W2877" s="47">
        <f ca="1">VLOOKUP(CONCATENATE($F2877," ",$G2877),AllocFactorMatrix,(W$4+1),FALSE)*$E2879</f>
        <v>3756.8576708704732</v>
      </c>
      <c r="X2877" s="47">
        <f ca="1">VLOOKUP(CONCATENATE($F2877," ",$G2877),AllocFactorMatrix,(X$4+1),FALSE)*$E2879</f>
        <v>676.38218461588735</v>
      </c>
      <c r="Y2877" s="47">
        <f t="shared" ca="1" si="4107"/>
        <v>5437.2048068068907</v>
      </c>
      <c r="Z2877" s="47">
        <f ca="1">VLOOKUP(CONCATENATE($F2877," ",$G2877),AllocFactorMatrix,(Z$4+1),FALSE)*$E2879</f>
        <v>392.10593347795771</v>
      </c>
      <c r="AA2877" s="47">
        <f ca="1">VLOOKUP(CONCATENATE($F2877," ",$G2877),AllocFactorMatrix,(AA$4+1),FALSE)*$E2879</f>
        <v>8.0319507309781777</v>
      </c>
      <c r="AB2877" s="47">
        <f t="shared" ca="1" si="4094"/>
        <v>400.13788420893587</v>
      </c>
      <c r="AC2877" s="47">
        <f ca="1">VLOOKUP(CONCATENATE($F2877," ",$G2877),AllocFactorMatrix,(AC$4+1),FALSE)*$E2879</f>
        <v>7.1843041833635866</v>
      </c>
      <c r="AD2877" s="47">
        <f ca="1">VLOOKUP(CONCATENATE($F2877," ",$G2877),AllocFactorMatrix,(AD$4+1),FALSE)*$E2879</f>
        <v>161.92725745477242</v>
      </c>
      <c r="AE2877" s="47">
        <f ca="1">VLOOKUP(CONCATENATE($F2877," ",$G2877),AllocFactorMatrix,(AE$4+1),FALSE)*$E2879</f>
        <v>33.938328135071032</v>
      </c>
    </row>
    <row r="2878" spans="1:31" s="44" customFormat="1" hidden="1" outlineLevel="1">
      <c r="A2878" s="49"/>
      <c r="B2878" s="97"/>
      <c r="C2878" s="48"/>
      <c r="D2878" s="48"/>
      <c r="F2878" s="167" t="str">
        <f>F2879</f>
        <v>REV</v>
      </c>
      <c r="G2878" s="48" t="str">
        <f>$G$14</f>
        <v>CUSTOMER</v>
      </c>
      <c r="H2878" s="46">
        <f t="shared" ca="1" si="4023"/>
        <v>2427.850064575196</v>
      </c>
      <c r="I2878" s="47">
        <f t="shared" ref="I2878:N2878" ca="1" si="4112">VLOOKUP(CONCATENATE($F2878," ",$G2878),AllocFactorMatrix,(I$4+1),FALSE)*$E2879</f>
        <v>1233.2000472902801</v>
      </c>
      <c r="J2878" s="47">
        <f t="shared" ca="1" si="4112"/>
        <v>0.33264021665996801</v>
      </c>
      <c r="K2878" s="47">
        <f t="shared" ca="1" si="4112"/>
        <v>1.8377936584103787</v>
      </c>
      <c r="L2878" s="47">
        <f t="shared" ca="1" si="4112"/>
        <v>411.52562360900237</v>
      </c>
      <c r="M2878" s="47">
        <f t="shared" ca="1" si="4112"/>
        <v>18.393733252662262</v>
      </c>
      <c r="N2878" s="47">
        <f t="shared" ca="1" si="4112"/>
        <v>2.8002477101092107</v>
      </c>
      <c r="O2878" s="47">
        <f t="shared" ca="1" si="4093"/>
        <v>432.71960457177386</v>
      </c>
      <c r="P2878" s="47">
        <f ca="1">VLOOKUP(CONCATENATE($F2878," ",$G2878),AllocFactorMatrix,(P$4+1),FALSE)*$E2879</f>
        <v>25.684076363738654</v>
      </c>
      <c r="Q2878" s="47">
        <f ca="1">VLOOKUP(CONCATENATE($F2878," ",$G2878),AllocFactorMatrix,(Q$4+1),FALSE)*$E2879</f>
        <v>8.6681850053393212</v>
      </c>
      <c r="R2878" s="47">
        <f ca="1">VLOOKUP(CONCATENATE($F2878," ",$G2878),AllocFactorMatrix,(R$4+1),FALSE)*$E2879</f>
        <v>8.4716337455110082</v>
      </c>
      <c r="S2878" s="47">
        <f ca="1">VLOOKUP(CONCATENATE($F2878," ",$G2878),AllocFactorMatrix,(S$4+1),FALSE)*$E2879</f>
        <v>0.53063553573840461</v>
      </c>
      <c r="T2878" s="47">
        <f t="shared" ca="1" si="4106"/>
        <v>43.354530650327391</v>
      </c>
      <c r="U2878" s="47">
        <f ca="1">VLOOKUP(CONCATENATE($F2878," ",$G2878),AllocFactorMatrix,(U$4+1),FALSE)*$E2879</f>
        <v>0.17029041240387391</v>
      </c>
      <c r="V2878" s="47">
        <f ca="1">VLOOKUP(CONCATENATE($F2878," ",$G2878),AllocFactorMatrix,(V$4+1),FALSE)*$E2879</f>
        <v>6.2314892467432479</v>
      </c>
      <c r="W2878" s="47">
        <f ca="1">VLOOKUP(CONCATENATE($F2878," ",$G2878),AllocFactorMatrix,(W$4+1),FALSE)*$E2879</f>
        <v>13.999997786707945</v>
      </c>
      <c r="X2878" s="47">
        <f ca="1">VLOOKUP(CONCATENATE($F2878," ",$G2878),AllocFactorMatrix,(X$4+1),FALSE)*$E2879</f>
        <v>5.1453603187824122</v>
      </c>
      <c r="Y2878" s="47">
        <f t="shared" ca="1" si="4107"/>
        <v>25.54713776463748</v>
      </c>
      <c r="Z2878" s="47">
        <f ca="1">VLOOKUP(CONCATENATE($F2878," ",$G2878),AllocFactorMatrix,(Z$4+1),FALSE)*$E2879</f>
        <v>5.716928397343823</v>
      </c>
      <c r="AA2878" s="47">
        <f ca="1">VLOOKUP(CONCATENATE($F2878," ",$G2878),AllocFactorMatrix,(AA$4+1),FALSE)*$E2879</f>
        <v>9.3192953617380572E-2</v>
      </c>
      <c r="AB2878" s="47">
        <f t="shared" ca="1" si="4094"/>
        <v>5.8101213509612037</v>
      </c>
      <c r="AC2878" s="47">
        <f ca="1">VLOOKUP(CONCATENATE($F2878," ",$G2878),AllocFactorMatrix,(AC$4+1),FALSE)*$E2879</f>
        <v>0.58727271410796367</v>
      </c>
      <c r="AD2878" s="47">
        <f ca="1">VLOOKUP(CONCATENATE($F2878," ",$G2878),AllocFactorMatrix,(AD$4+1),FALSE)*$E2879</f>
        <v>584.04783346183308</v>
      </c>
      <c r="AE2878" s="47">
        <f ca="1">VLOOKUP(CONCATENATE($F2878," ",$G2878),AllocFactorMatrix,(AE$4+1),FALSE)*$E2879</f>
        <v>100.41308289620643</v>
      </c>
    </row>
    <row r="2879" spans="1:31" s="44" customFormat="1" collapsed="1">
      <c r="A2879" s="49"/>
      <c r="B2879" s="97"/>
      <c r="C2879" s="48"/>
      <c r="D2879" s="96" t="s">
        <v>664</v>
      </c>
      <c r="E2879" s="54">
        <v>54720</v>
      </c>
      <c r="F2879" s="88" t="s">
        <v>228</v>
      </c>
      <c r="G2879" s="48" t="str">
        <f>$G$15</f>
        <v>TOTAL</v>
      </c>
      <c r="H2879" s="46">
        <f t="shared" ca="1" si="4023"/>
        <v>54720</v>
      </c>
      <c r="I2879" s="47">
        <f t="shared" ref="I2879:N2879" ca="1" si="4113">VLOOKUP(CONCATENATE($F2879," ",$G2879),AllocFactorMatrix,(I$4+1),FALSE)*$E2879</f>
        <v>25372.330431185816</v>
      </c>
      <c r="J2879" s="47">
        <f t="shared" ca="1" si="4113"/>
        <v>4.6235221796957084</v>
      </c>
      <c r="K2879" s="47">
        <f t="shared" ca="1" si="4113"/>
        <v>12.988680538721239</v>
      </c>
      <c r="L2879" s="47">
        <f t="shared" ca="1" si="4113"/>
        <v>8122.609701877218</v>
      </c>
      <c r="M2879" s="47">
        <f t="shared" ca="1" si="4113"/>
        <v>106.76420782880965</v>
      </c>
      <c r="N2879" s="47">
        <f t="shared" ca="1" si="4113"/>
        <v>15.982069569067171</v>
      </c>
      <c r="O2879" s="47">
        <f t="shared" ca="1" si="4093"/>
        <v>8245.3559792750948</v>
      </c>
      <c r="P2879" s="47">
        <f ca="1">VLOOKUP(CONCATENATE($F2879," ",$G2879),AllocFactorMatrix,(P$4+1),FALSE)*$E2879</f>
        <v>4359.6056066219617</v>
      </c>
      <c r="Q2879" s="47">
        <f ca="1">VLOOKUP(CONCATENATE($F2879," ",$G2879),AllocFactorMatrix,(Q$4+1),FALSE)*$E2879</f>
        <v>785.38649671323719</v>
      </c>
      <c r="R2879" s="47">
        <f ca="1">VLOOKUP(CONCATENATE($F2879," ",$G2879),AllocFactorMatrix,(R$4+1),FALSE)*$E2879</f>
        <v>126.05790077042116</v>
      </c>
      <c r="S2879" s="47">
        <f ca="1">VLOOKUP(CONCATENATE($F2879," ",$G2879),AllocFactorMatrix,(S$4+1),FALSE)*$E2879</f>
        <v>4.4281416791106736</v>
      </c>
      <c r="T2879" s="47">
        <f t="shared" ca="1" si="4106"/>
        <v>5275.4781457847303</v>
      </c>
      <c r="U2879" s="47">
        <f ca="1">VLOOKUP(CONCATENATE($F2879," ",$G2879),AllocFactorMatrix,(U$4+1),FALSE)*$E2879</f>
        <v>209.15641475470633</v>
      </c>
      <c r="V2879" s="47">
        <f ca="1">VLOOKUP(CONCATENATE($F2879," ",$G2879),AllocFactorMatrix,(V$4+1),FALSE)*$E2879</f>
        <v>2983.910418729205</v>
      </c>
      <c r="W2879" s="47">
        <f ca="1">VLOOKUP(CONCATENATE($F2879," ",$G2879),AllocFactorMatrix,(W$4+1),FALSE)*$E2879</f>
        <v>8641.8703315596758</v>
      </c>
      <c r="X2879" s="47">
        <f ca="1">VLOOKUP(CONCATENATE($F2879," ",$G2879),AllocFactorMatrix,(X$4+1),FALSE)*$E2879</f>
        <v>1666.6548258603191</v>
      </c>
      <c r="Y2879" s="47">
        <f t="shared" ca="1" si="4107"/>
        <v>13501.591990903908</v>
      </c>
      <c r="Z2879" s="47">
        <f ca="1">VLOOKUP(CONCATENATE($F2879," ",$G2879),AllocFactorMatrix,(Z$4+1),FALSE)*$E2879</f>
        <v>1279.7190739266555</v>
      </c>
      <c r="AA2879" s="47">
        <f ca="1">VLOOKUP(CONCATENATE($F2879," ",$G2879),AllocFactorMatrix,(AA$4+1),FALSE)*$E2879</f>
        <v>22.394771483787824</v>
      </c>
      <c r="AB2879" s="47">
        <f t="shared" ca="1" si="4094"/>
        <v>1302.1138454104432</v>
      </c>
      <c r="AC2879" s="47">
        <f ca="1">VLOOKUP(CONCATENATE($F2879," ",$G2879),AllocFactorMatrix,(AC$4+1),FALSE)*$E2879</f>
        <v>20.407429191941993</v>
      </c>
      <c r="AD2879" s="47">
        <f ca="1">VLOOKUP(CONCATENATE($F2879," ",$G2879),AllocFactorMatrix,(AD$4+1),FALSE)*$E2879</f>
        <v>831.7343904412354</v>
      </c>
      <c r="AE2879" s="47">
        <f ca="1">VLOOKUP(CONCATENATE($F2879," ",$G2879),AllocFactorMatrix,(AE$4+1),FALSE)*$E2879</f>
        <v>153.37558508841192</v>
      </c>
    </row>
    <row r="2880" spans="1:31" hidden="1" outlineLevel="1">
      <c r="E2880" s="44"/>
      <c r="F2880" s="167" t="str">
        <f>F2887</f>
        <v>LABOR_M</v>
      </c>
      <c r="G2880" s="48" t="str">
        <f>$G$8</f>
        <v>PRODUCTION</v>
      </c>
      <c r="H2880" s="4">
        <f t="shared" ref="H2880:H2943" ca="1" si="4114">SUBTOTAL(9,I2880:AE2880)</f>
        <v>-225356.79153068174</v>
      </c>
      <c r="I2880" s="5">
        <f t="shared" ref="I2880:N2880" ca="1" si="4115">VLOOKUP(CONCATENATE($F2880," ",$G2880),AllocFactorMatrix,(I$4+1),FALSE)*$E2887</f>
        <v>-115894.44647830001</v>
      </c>
      <c r="J2880" s="47">
        <f t="shared" ca="1" si="4115"/>
        <v>-25.927574383356536</v>
      </c>
      <c r="K2880" s="47">
        <f t="shared" ca="1" si="4115"/>
        <v>-45.397334027626115</v>
      </c>
      <c r="L2880" s="5">
        <f t="shared" ca="1" si="4115"/>
        <v>-27011.225842055512</v>
      </c>
      <c r="M2880" s="5">
        <f t="shared" ca="1" si="4115"/>
        <v>-375.86086381610176</v>
      </c>
      <c r="N2880" s="5">
        <f t="shared" ca="1" si="4115"/>
        <v>-52.347535928848096</v>
      </c>
      <c r="O2880" s="5">
        <f t="shared" ref="O2880:O2887" ca="1" si="4116">SUBTOTAL(9,L2880:N2880)</f>
        <v>-27439.434241800463</v>
      </c>
      <c r="P2880" s="5">
        <f ca="1">VLOOKUP(CONCATENATE($F2880," ",$G2880),AllocFactorMatrix,(P$4+1),FALSE)*$E2887</f>
        <v>-16066.080180979592</v>
      </c>
      <c r="Q2880" s="5">
        <f ca="1">VLOOKUP(CONCATENATE($F2880," ",$G2880),AllocFactorMatrix,(Q$4+1),FALSE)*$E2887</f>
        <v>-2883.2023403016483</v>
      </c>
      <c r="R2880" s="5">
        <f ca="1">VLOOKUP(CONCATENATE($F2880," ",$G2880),AllocFactorMatrix,(R$4+1),FALSE)*$E2887</f>
        <v>-584.68401206653357</v>
      </c>
      <c r="S2880" s="5">
        <f ca="1">VLOOKUP(CONCATENATE($F2880," ",$G2880),AllocFactorMatrix,(S$4+1),FALSE)*$E2887</f>
        <v>-22.203110951270904</v>
      </c>
      <c r="T2880" s="5">
        <f ca="1">SUBTOTAL(9,P2880:S2880)</f>
        <v>-19556.169644299043</v>
      </c>
      <c r="U2880" s="5">
        <f ca="1">VLOOKUP(CONCATENATE($F2880," ",$G2880),AllocFactorMatrix,(U$4+1),FALSE)*$E2887</f>
        <v>-761.97948208817877</v>
      </c>
      <c r="V2880" s="5">
        <f ca="1">VLOOKUP(CONCATENATE($F2880," ",$G2880),AllocFactorMatrix,(V$4+1),FALSE)*$E2887</f>
        <v>-10287.163012944891</v>
      </c>
      <c r="W2880" s="5">
        <f ca="1">VLOOKUP(CONCATENATE($F2880," ",$G2880),AllocFactorMatrix,(W$4+1),FALSE)*$E2887</f>
        <v>-39344.268950356141</v>
      </c>
      <c r="X2880" s="5">
        <f ca="1">VLOOKUP(CONCATENATE($F2880," ",$G2880),AllocFactorMatrix,(X$4+1),FALSE)*$E2887</f>
        <v>-7127.5792262619862</v>
      </c>
      <c r="Y2880" s="5">
        <f ca="1">SUBTOTAL(9,U2880:X2880)</f>
        <v>-57520.990671651198</v>
      </c>
      <c r="Z2880" s="5">
        <f ca="1">VLOOKUP(CONCATENATE($F2880," ",$G2880),AllocFactorMatrix,(Z$4+1),FALSE)*$E2887</f>
        <v>-4416.0700975981144</v>
      </c>
      <c r="AA2880" s="5">
        <f ca="1">VLOOKUP(CONCATENATE($F2880," ",$G2880),AllocFactorMatrix,(AA$4+1),FALSE)*$E2887</f>
        <v>-88.200246597429384</v>
      </c>
      <c r="AB2880" s="5">
        <f t="shared" ref="AB2880:AB2887" ca="1" si="4117">SUBTOTAL(9,Z2880:AA2880)</f>
        <v>-4504.2703441955437</v>
      </c>
      <c r="AC2880" s="5">
        <f ca="1">VLOOKUP(CONCATENATE($F2880," ",$G2880),AllocFactorMatrix,(AC$4+1),FALSE)*$E2887</f>
        <v>-58.25510892116484</v>
      </c>
      <c r="AD2880" s="5">
        <f ca="1">VLOOKUP(CONCATENATE($F2880," ",$G2880),AllocFactorMatrix,(AD$4+1),FALSE)*$E2887</f>
        <v>-258.80236211364752</v>
      </c>
      <c r="AE2880" s="5">
        <f ca="1">VLOOKUP(CONCATENATE($F2880," ",$G2880),AllocFactorMatrix,(AE$4+1),FALSE)*$E2887</f>
        <v>-53.097770989549979</v>
      </c>
    </row>
    <row r="2881" spans="4:31" hidden="1" outlineLevel="1">
      <c r="E2881" s="44"/>
      <c r="F2881" s="167" t="str">
        <f>F2887</f>
        <v>LABOR_M</v>
      </c>
      <c r="G2881" s="48" t="str">
        <f>$G$9</f>
        <v>BULKTRAN</v>
      </c>
      <c r="H2881" s="4">
        <f t="shared" ca="1" si="4114"/>
        <v>-34932.085248490483</v>
      </c>
      <c r="I2881" s="5">
        <f t="shared" ref="I2881:N2881" ca="1" si="4118">VLOOKUP(CONCATENATE($F2881," ",$G2881),AllocFactorMatrix,(I$4+1),FALSE)*$E2887</f>
        <v>-17964.55592355823</v>
      </c>
      <c r="J2881" s="47">
        <f t="shared" ca="1" si="4118"/>
        <v>-4.0189791152696461</v>
      </c>
      <c r="K2881" s="47">
        <f t="shared" ca="1" si="4118"/>
        <v>-7.0369458649810506</v>
      </c>
      <c r="L2881" s="5">
        <f t="shared" ca="1" si="4118"/>
        <v>-4186.953662998194</v>
      </c>
      <c r="M2881" s="5">
        <f t="shared" ca="1" si="4118"/>
        <v>-58.261406932605048</v>
      </c>
      <c r="N2881" s="5">
        <f t="shared" ca="1" si="4118"/>
        <v>-8.1142821354286951</v>
      </c>
      <c r="O2881" s="5">
        <f t="shared" ca="1" si="4116"/>
        <v>-4253.3293520662282</v>
      </c>
      <c r="P2881" s="5">
        <f ca="1">VLOOKUP(CONCATENATE($F2881," ",$G2881),AllocFactorMatrix,(P$4+1),FALSE)*$E2887</f>
        <v>-2490.369509962838</v>
      </c>
      <c r="Q2881" s="5">
        <f ca="1">VLOOKUP(CONCATENATE($F2881," ",$G2881),AllocFactorMatrix,(Q$4+1),FALSE)*$E2887</f>
        <v>-446.91916873671084</v>
      </c>
      <c r="R2881" s="5">
        <f ca="1">VLOOKUP(CONCATENATE($F2881," ",$G2881),AllocFactorMatrix,(R$4+1),FALSE)*$E2887</f>
        <v>-90.630646692344556</v>
      </c>
      <c r="S2881" s="5">
        <f ca="1">VLOOKUP(CONCATENATE($F2881," ",$G2881),AllocFactorMatrix,(S$4+1),FALSE)*$E2887</f>
        <v>-3.4416578229721915</v>
      </c>
      <c r="T2881" s="5">
        <f t="shared" ref="T2881:T2887" ca="1" si="4119">SUBTOTAL(9,P2881:S2881)</f>
        <v>-3031.3609832148654</v>
      </c>
      <c r="U2881" s="5">
        <f ca="1">VLOOKUP(CONCATENATE($F2881," ",$G2881),AllocFactorMatrix,(U$4+1),FALSE)*$E2887</f>
        <v>-118.11284694422396</v>
      </c>
      <c r="V2881" s="5">
        <f ca="1">VLOOKUP(CONCATENATE($F2881," ",$G2881),AllocFactorMatrix,(V$4+1),FALSE)*$E2887</f>
        <v>-1594.5916379643845</v>
      </c>
      <c r="W2881" s="5">
        <f ca="1">VLOOKUP(CONCATENATE($F2881," ",$G2881),AllocFactorMatrix,(W$4+1),FALSE)*$E2887</f>
        <v>-6098.6728985545551</v>
      </c>
      <c r="X2881" s="5">
        <f ca="1">VLOOKUP(CONCATENATE($F2881," ",$G2881),AllocFactorMatrix,(X$4+1),FALSE)*$E2887</f>
        <v>-1104.8311588748124</v>
      </c>
      <c r="Y2881" s="5">
        <f t="shared" ref="Y2881:Y2887" ca="1" si="4120">SUBTOTAL(9,U2881:X2881)</f>
        <v>-8916.2085423379758</v>
      </c>
      <c r="Z2881" s="5">
        <f ca="1">VLOOKUP(CONCATENATE($F2881," ",$G2881),AllocFactorMatrix,(Z$4+1),FALSE)*$E2887</f>
        <v>-684.52579602689445</v>
      </c>
      <c r="AA2881" s="5">
        <f ca="1">VLOOKUP(CONCATENATE($F2881," ",$G2881),AllocFactorMatrix,(AA$4+1),FALSE)*$E2887</f>
        <v>-13.671735882252332</v>
      </c>
      <c r="AB2881" s="5">
        <f t="shared" ca="1" si="4117"/>
        <v>-698.19753190914673</v>
      </c>
      <c r="AC2881" s="5">
        <f ca="1">VLOOKUP(CONCATENATE($F2881," ",$G2881),AllocFactorMatrix,(AC$4+1),FALSE)*$E2887</f>
        <v>-9.0300026778521367</v>
      </c>
      <c r="AD2881" s="5">
        <f ca="1">VLOOKUP(CONCATENATE($F2881," ",$G2881),AllocFactorMatrix,(AD$4+1),FALSE)*$E2887</f>
        <v>-40.116413241682793</v>
      </c>
      <c r="AE2881" s="5">
        <f ca="1">VLOOKUP(CONCATENATE($F2881," ",$G2881),AllocFactorMatrix,(AE$4+1),FALSE)*$E2887</f>
        <v>-8.2305745041602325</v>
      </c>
    </row>
    <row r="2882" spans="4:31" hidden="1" outlineLevel="1">
      <c r="E2882" s="44"/>
      <c r="F2882" s="167" t="str">
        <f>F2887</f>
        <v>LABOR_M</v>
      </c>
      <c r="G2882" s="48" t="str">
        <f>$G$10</f>
        <v>SUBTRAN</v>
      </c>
      <c r="H2882" s="4">
        <f t="shared" ca="1" si="4114"/>
        <v>-9681.0504456225244</v>
      </c>
      <c r="I2882" s="5">
        <f t="shared" ref="I2882:N2882" ca="1" si="4121">VLOOKUP(CONCATENATE($F2882," ",$G2882),AllocFactorMatrix,(I$4+1),FALSE)*$E2887</f>
        <v>-4945.759923881662</v>
      </c>
      <c r="J2882" s="47">
        <f t="shared" ca="1" si="4121"/>
        <v>-0.80534199442606735</v>
      </c>
      <c r="K2882" s="47">
        <f t="shared" ca="1" si="4121"/>
        <v>-1.4988797296598932</v>
      </c>
      <c r="L2882" s="5">
        <f t="shared" ca="1" si="4121"/>
        <v>-1159.0455811391789</v>
      </c>
      <c r="M2882" s="5">
        <f t="shared" ca="1" si="4121"/>
        <v>-16.198582066706422</v>
      </c>
      <c r="N2882" s="5">
        <f t="shared" ca="1" si="4121"/>
        <v>-2.9318680913857316</v>
      </c>
      <c r="O2882" s="5">
        <f t="shared" ca="1" si="4116"/>
        <v>-1178.176031297271</v>
      </c>
      <c r="P2882" s="5">
        <f ca="1">VLOOKUP(CONCATENATE($F2882," ",$G2882),AllocFactorMatrix,(P$4+1),FALSE)*$E2887</f>
        <v>-669.1558271421942</v>
      </c>
      <c r="Q2882" s="5">
        <f ca="1">VLOOKUP(CONCATENATE($F2882," ",$G2882),AllocFactorMatrix,(Q$4+1),FALSE)*$E2887</f>
        <v>-120.42111944194487</v>
      </c>
      <c r="R2882" s="5">
        <f ca="1">VLOOKUP(CONCATENATE($F2882," ",$G2882),AllocFactorMatrix,(R$4+1),FALSE)*$E2887</f>
        <v>-31.609615406561453</v>
      </c>
      <c r="S2882" s="5">
        <f ca="1">VLOOKUP(CONCATENATE($F2882," ",$G2882),AllocFactorMatrix,(S$4+1),FALSE)*$E2887</f>
        <v>0</v>
      </c>
      <c r="T2882" s="5">
        <f t="shared" ca="1" si="4119"/>
        <v>-821.18656199070051</v>
      </c>
      <c r="U2882" s="5">
        <f ca="1">VLOOKUP(CONCATENATE($F2882," ",$G2882),AllocFactorMatrix,(U$4+1),FALSE)*$E2887</f>
        <v>-30.206129542173759</v>
      </c>
      <c r="V2882" s="5">
        <f ca="1">VLOOKUP(CONCATENATE($F2882," ",$G2882),AllocFactorMatrix,(V$4+1),FALSE)*$E2887</f>
        <v>-423.82128774374019</v>
      </c>
      <c r="W2882" s="5">
        <f ca="1">VLOOKUP(CONCATENATE($F2882," ",$G2882),AllocFactorMatrix,(W$4+1),FALSE)*$E2887</f>
        <v>-2089.7658788488452</v>
      </c>
      <c r="X2882" s="5">
        <f ca="1">VLOOKUP(CONCATENATE($F2882," ",$G2882),AllocFactorMatrix,(X$4+1),FALSE)*$E2887</f>
        <v>0</v>
      </c>
      <c r="Y2882" s="5">
        <f t="shared" ca="1" si="4120"/>
        <v>-2543.7932961347592</v>
      </c>
      <c r="Z2882" s="5">
        <f ca="1">VLOOKUP(CONCATENATE($F2882," ",$G2882),AllocFactorMatrix,(Z$4+1),FALSE)*$E2887</f>
        <v>-183.69939437260356</v>
      </c>
      <c r="AA2882" s="5">
        <f ca="1">VLOOKUP(CONCATENATE($F2882," ",$G2882),AllocFactorMatrix,(AA$4+1),FALSE)*$E2887</f>
        <v>-3.6884114231307898</v>
      </c>
      <c r="AB2882" s="5">
        <f t="shared" ca="1" si="4117"/>
        <v>-187.38780579573435</v>
      </c>
      <c r="AC2882" s="5">
        <f ca="1">VLOOKUP(CONCATENATE($F2882," ",$G2882),AllocFactorMatrix,(AC$4+1),FALSE)*$E2887</f>
        <v>-2.4426047982736128</v>
      </c>
      <c r="AD2882" s="5">
        <f ca="1">VLOOKUP(CONCATENATE($F2882," ",$G2882),AllocFactorMatrix,(AD$4+1),FALSE)*$E2887</f>
        <v>0</v>
      </c>
      <c r="AE2882" s="5">
        <f ca="1">VLOOKUP(CONCATENATE($F2882," ",$G2882),AllocFactorMatrix,(AE$4+1),FALSE)*$E2887</f>
        <v>0</v>
      </c>
    </row>
    <row r="2883" spans="4:31" hidden="1" outlineLevel="1">
      <c r="E2883" s="44"/>
      <c r="F2883" s="167" t="str">
        <f>F2887</f>
        <v>LABOR_M</v>
      </c>
      <c r="G2883" s="48" t="str">
        <f>$G$11</f>
        <v>DISTPRI</v>
      </c>
      <c r="H2883" s="4">
        <f t="shared" ca="1" si="4114"/>
        <v>-79080.427412145393</v>
      </c>
      <c r="I2883" s="5">
        <f t="shared" ref="I2883:N2883" ca="1" si="4122">VLOOKUP(CONCATENATE($F2883," ",$G2883),AllocFactorMatrix,(I$4+1),FALSE)*$E2887</f>
        <v>-51773.921457559918</v>
      </c>
      <c r="J2883" s="47">
        <f t="shared" ca="1" si="4122"/>
        <v>-8.501352982950019</v>
      </c>
      <c r="K2883" s="47">
        <f t="shared" ca="1" si="4122"/>
        <v>-15.729938112410098</v>
      </c>
      <c r="L2883" s="5">
        <f t="shared" ca="1" si="4122"/>
        <v>-12113.723366648719</v>
      </c>
      <c r="M2883" s="5">
        <f t="shared" ca="1" si="4122"/>
        <v>-169.27636790579774</v>
      </c>
      <c r="N2883" s="5">
        <f t="shared" ca="1" si="4122"/>
        <v>0</v>
      </c>
      <c r="O2883" s="5">
        <f t="shared" ca="1" si="4116"/>
        <v>-12282.999734554516</v>
      </c>
      <c r="P2883" s="5">
        <f ca="1">VLOOKUP(CONCATENATE($F2883," ",$G2883),AllocFactorMatrix,(P$4+1),FALSE)*$E2887</f>
        <v>-7024.9991615069202</v>
      </c>
      <c r="Q2883" s="5">
        <f ca="1">VLOOKUP(CONCATENATE($F2883," ",$G2883),AllocFactorMatrix,(Q$4+1),FALSE)*$E2887</f>
        <v>-1264.1090352839497</v>
      </c>
      <c r="R2883" s="5">
        <f ca="1">VLOOKUP(CONCATENATE($F2883," ",$G2883),AllocFactorMatrix,(R$4+1),FALSE)*$E2887</f>
        <v>0</v>
      </c>
      <c r="S2883" s="5">
        <f ca="1">VLOOKUP(CONCATENATE($F2883," ",$G2883),AllocFactorMatrix,(S$4+1),FALSE)*$E2887</f>
        <v>0</v>
      </c>
      <c r="T2883" s="5">
        <f t="shared" ca="1" si="4119"/>
        <v>-8289.1081967908704</v>
      </c>
      <c r="U2883" s="5">
        <f ca="1">VLOOKUP(CONCATENATE($F2883," ",$G2883),AllocFactorMatrix,(U$4+1),FALSE)*$E2887</f>
        <v>-318.11647658976761</v>
      </c>
      <c r="V2883" s="5">
        <f ca="1">VLOOKUP(CONCATENATE($F2883," ",$G2883),AllocFactorMatrix,(V$4+1),FALSE)*$E2887</f>
        <v>-4398.8709970314931</v>
      </c>
      <c r="W2883" s="5">
        <f ca="1">VLOOKUP(CONCATENATE($F2883," ",$G2883),AllocFactorMatrix,(W$4+1),FALSE)*$E2887</f>
        <v>0</v>
      </c>
      <c r="X2883" s="5">
        <f ca="1">VLOOKUP(CONCATENATE($F2883," ",$G2883),AllocFactorMatrix,(X$4+1),FALSE)*$E2887</f>
        <v>0</v>
      </c>
      <c r="Y2883" s="5">
        <f t="shared" ca="1" si="4120"/>
        <v>-4716.9874736212605</v>
      </c>
      <c r="Z2883" s="5">
        <f ca="1">VLOOKUP(CONCATENATE($F2883," ",$G2883),AllocFactorMatrix,(Z$4+1),FALSE)*$E2887</f>
        <v>-1929.0394723833883</v>
      </c>
      <c r="AA2883" s="5">
        <f ca="1">VLOOKUP(CONCATENATE($F2883," ",$G2883),AllocFactorMatrix,(AA$4+1),FALSE)*$E2887</f>
        <v>-38.718864324596815</v>
      </c>
      <c r="AB2883" s="5">
        <f t="shared" ca="1" si="4117"/>
        <v>-1967.7583367079851</v>
      </c>
      <c r="AC2883" s="5">
        <f ca="1">VLOOKUP(CONCATENATE($F2883," ",$G2883),AllocFactorMatrix,(AC$4+1),FALSE)*$E2887</f>
        <v>-25.420921815423128</v>
      </c>
      <c r="AD2883" s="5">
        <f ca="1">VLOOKUP(CONCATENATE($F2883," ",$G2883),AllocFactorMatrix,(AD$4+1),FALSE)*$E2887</f>
        <v>0</v>
      </c>
      <c r="AE2883" s="5">
        <f ca="1">VLOOKUP(CONCATENATE($F2883," ",$G2883),AllocFactorMatrix,(AE$4+1),FALSE)*$E2887</f>
        <v>0</v>
      </c>
    </row>
    <row r="2884" spans="4:31" hidden="1" outlineLevel="1">
      <c r="E2884" s="44"/>
      <c r="F2884" s="167" t="str">
        <f>F2887</f>
        <v>LABOR_M</v>
      </c>
      <c r="G2884" s="48" t="str">
        <f>$G$12</f>
        <v>DISTSEC</v>
      </c>
      <c r="H2884" s="4">
        <f t="shared" ca="1" si="4114"/>
        <v>-31329.53406987846</v>
      </c>
      <c r="I2884" s="5">
        <f t="shared" ref="I2884:N2884" ca="1" si="4123">VLOOKUP(CONCATENATE($F2884," ",$G2884),AllocFactorMatrix,(I$4+1),FALSE)*$E2887</f>
        <v>-23244.044435092652</v>
      </c>
      <c r="J2884" s="47">
        <f t="shared" ca="1" si="4123"/>
        <v>-5.7620788095909274</v>
      </c>
      <c r="K2884" s="47">
        <f t="shared" ca="1" si="4123"/>
        <v>-7.463480032895335</v>
      </c>
      <c r="L2884" s="5">
        <f t="shared" ca="1" si="4123"/>
        <v>-4685.2279473371009</v>
      </c>
      <c r="M2884" s="5">
        <f t="shared" ca="1" si="4123"/>
        <v>0</v>
      </c>
      <c r="N2884" s="5">
        <f t="shared" ca="1" si="4123"/>
        <v>0</v>
      </c>
      <c r="O2884" s="5">
        <f t="shared" ca="1" si="4116"/>
        <v>-4685.2279473371009</v>
      </c>
      <c r="P2884" s="5">
        <f ca="1">VLOOKUP(CONCATENATE($F2884," ",$G2884),AllocFactorMatrix,(P$4+1),FALSE)*$E2887</f>
        <v>-2338.836862952815</v>
      </c>
      <c r="Q2884" s="5">
        <f ca="1">VLOOKUP(CONCATENATE($F2884," ",$G2884),AllocFactorMatrix,(Q$4+1),FALSE)*$E2887</f>
        <v>0</v>
      </c>
      <c r="R2884" s="5">
        <f ca="1">VLOOKUP(CONCATENATE($F2884," ",$G2884),AllocFactorMatrix,(R$4+1),FALSE)*$E2887</f>
        <v>0</v>
      </c>
      <c r="S2884" s="5">
        <f ca="1">VLOOKUP(CONCATENATE($F2884," ",$G2884),AllocFactorMatrix,(S$4+1),FALSE)*$E2887</f>
        <v>0</v>
      </c>
      <c r="T2884" s="5">
        <f t="shared" ca="1" si="4119"/>
        <v>-2338.836862952815</v>
      </c>
      <c r="U2884" s="5">
        <f ca="1">VLOOKUP(CONCATENATE($F2884," ",$G2884),AllocFactorMatrix,(U$4+1),FALSE)*$E2887</f>
        <v>-87.588134975710915</v>
      </c>
      <c r="V2884" s="5">
        <f ca="1">VLOOKUP(CONCATENATE($F2884," ",$G2884),AllocFactorMatrix,(V$4+1),FALSE)*$E2887</f>
        <v>0</v>
      </c>
      <c r="W2884" s="5">
        <f ca="1">VLOOKUP(CONCATENATE($F2884," ",$G2884),AllocFactorMatrix,(W$4+1),FALSE)*$E2887</f>
        <v>0</v>
      </c>
      <c r="X2884" s="5">
        <f ca="1">VLOOKUP(CONCATENATE($F2884," ",$G2884),AllocFactorMatrix,(X$4+1),FALSE)*$E2887</f>
        <v>0</v>
      </c>
      <c r="Y2884" s="5">
        <f t="shared" ca="1" si="4120"/>
        <v>-87.588134975710915</v>
      </c>
      <c r="Z2884" s="5">
        <f ca="1">VLOOKUP(CONCATENATE($F2884," ",$G2884),AllocFactorMatrix,(Z$4+1),FALSE)*$E2887</f>
        <v>-661.93581726399077</v>
      </c>
      <c r="AA2884" s="5">
        <f ca="1">VLOOKUP(CONCATENATE($F2884," ",$G2884),AllocFactorMatrix,(AA$4+1),FALSE)*$E2887</f>
        <v>0</v>
      </c>
      <c r="AB2884" s="5">
        <f t="shared" ca="1" si="4117"/>
        <v>-661.93581726399077</v>
      </c>
      <c r="AC2884" s="5">
        <f ca="1">VLOOKUP(CONCATENATE($F2884," ",$G2884),AllocFactorMatrix,(AC$4+1),FALSE)*$E2887</f>
        <v>-7.8264456272002736</v>
      </c>
      <c r="AD2884" s="5">
        <f ca="1">VLOOKUP(CONCATENATE($F2884," ",$G2884),AllocFactorMatrix,(AD$4+1),FALSE)*$E2887</f>
        <v>-240.89572787026012</v>
      </c>
      <c r="AE2884" s="5">
        <f ca="1">VLOOKUP(CONCATENATE($F2884," ",$G2884),AllocFactorMatrix,(AE$4+1),FALSE)*$E2887</f>
        <v>-49.95313991621741</v>
      </c>
    </row>
    <row r="2885" spans="4:31" hidden="1" outlineLevel="1">
      <c r="E2885" s="44"/>
      <c r="F2885" s="167" t="str">
        <f>F2887</f>
        <v>LABOR_M</v>
      </c>
      <c r="G2885" s="48" t="str">
        <f>$G$13</f>
        <v>ENERGY</v>
      </c>
      <c r="H2885" s="4">
        <f t="shared" ca="1" si="4114"/>
        <v>-90136.715390324898</v>
      </c>
      <c r="I2885" s="5">
        <f t="shared" ref="I2885:N2885" ca="1" si="4124">VLOOKUP(CONCATENATE($F2885," ",$G2885),AllocFactorMatrix,(I$4+1),FALSE)*$E2887</f>
        <v>-35263.610533470353</v>
      </c>
      <c r="J2885" s="47">
        <f t="shared" ca="1" si="4124"/>
        <v>-5.6431424688150811</v>
      </c>
      <c r="K2885" s="47">
        <f t="shared" ca="1" si="4124"/>
        <v>-16.271440198517066</v>
      </c>
      <c r="L2885" s="5">
        <f t="shared" ca="1" si="4124"/>
        <v>-10168.395547314198</v>
      </c>
      <c r="M2885" s="5">
        <f t="shared" ca="1" si="4124"/>
        <v>-141.81886012789397</v>
      </c>
      <c r="N2885" s="5">
        <f t="shared" ca="1" si="4124"/>
        <v>-19.826156452786449</v>
      </c>
      <c r="O2885" s="5">
        <f t="shared" ca="1" si="4116"/>
        <v>-10330.040563894878</v>
      </c>
      <c r="P2885" s="5">
        <f ca="1">VLOOKUP(CONCATENATE($F2885," ",$G2885),AllocFactorMatrix,(P$4+1),FALSE)*$E2887</f>
        <v>-6592.2479796160342</v>
      </c>
      <c r="Q2885" s="5">
        <f ca="1">VLOOKUP(CONCATENATE($F2885," ",$G2885),AllocFactorMatrix,(Q$4+1),FALSE)*$E2887</f>
        <v>-1177.3648889345138</v>
      </c>
      <c r="R2885" s="5">
        <f ca="1">VLOOKUP(CONCATENATE($F2885," ",$G2885),AllocFactorMatrix,(R$4+1),FALSE)*$E2887</f>
        <v>-239.75460830356093</v>
      </c>
      <c r="S2885" s="5">
        <f ca="1">VLOOKUP(CONCATENATE($F2885," ",$G2885),AllocFactorMatrix,(S$4+1),FALSE)*$E2887</f>
        <v>-9.0556126958049763</v>
      </c>
      <c r="T2885" s="5">
        <f t="shared" ca="1" si="4119"/>
        <v>-8018.4230895499149</v>
      </c>
      <c r="U2885" s="5">
        <f ca="1">VLOOKUP(CONCATENATE($F2885," ",$G2885),AllocFactorMatrix,(U$4+1),FALSE)*$E2887</f>
        <v>-345.73835575042381</v>
      </c>
      <c r="V2885" s="5">
        <f ca="1">VLOOKUP(CONCATENATE($F2885," ",$G2885),AllocFactorMatrix,(V$4+1),FALSE)*$E2887</f>
        <v>-5466.1891412857349</v>
      </c>
      <c r="W2885" s="5">
        <f ca="1">VLOOKUP(CONCATENATE($F2885," ",$G2885),AllocFactorMatrix,(W$4+1),FALSE)*$E2887</f>
        <v>-23509.189845216952</v>
      </c>
      <c r="X2885" s="5">
        <f ca="1">VLOOKUP(CONCATENATE($F2885," ",$G2885),AllocFactorMatrix,(X$4+1),FALSE)*$E2887</f>
        <v>-4422.324157285133</v>
      </c>
      <c r="Y2885" s="5">
        <f t="shared" ca="1" si="4120"/>
        <v>-33743.441499538239</v>
      </c>
      <c r="Z2885" s="5">
        <f ca="1">VLOOKUP(CONCATENATE($F2885," ",$G2885),AllocFactorMatrix,(Z$4+1),FALSE)*$E2887</f>
        <v>-1813.4593476921591</v>
      </c>
      <c r="AA2885" s="5">
        <f ca="1">VLOOKUP(CONCATENATE($F2885," ",$G2885),AllocFactorMatrix,(AA$4+1),FALSE)*$E2887</f>
        <v>-36.386700068328864</v>
      </c>
      <c r="AB2885" s="5">
        <f t="shared" ca="1" si="4117"/>
        <v>-1849.8460477604879</v>
      </c>
      <c r="AC2885" s="5">
        <f ca="1">VLOOKUP(CONCATENATE($F2885," ",$G2885),AllocFactorMatrix,(AC$4+1),FALSE)*$E2887</f>
        <v>-32.457092493027375</v>
      </c>
      <c r="AD2885" s="5">
        <f ca="1">VLOOKUP(CONCATENATE($F2885," ",$G2885),AllocFactorMatrix,(AD$4+1),FALSE)*$E2887</f>
        <v>-727.02775591171292</v>
      </c>
      <c r="AE2885" s="5">
        <f ca="1">VLOOKUP(CONCATENATE($F2885," ",$G2885),AllocFactorMatrix,(AE$4+1),FALSE)*$E2887</f>
        <v>-149.95422503890808</v>
      </c>
    </row>
    <row r="2886" spans="4:31" hidden="1" outlineLevel="1">
      <c r="E2886" s="44"/>
      <c r="F2886" s="167" t="str">
        <f>F2887</f>
        <v>LABOR_M</v>
      </c>
      <c r="G2886" s="48" t="str">
        <f>$G$14</f>
        <v>CUSTOMER</v>
      </c>
      <c r="H2886" s="4">
        <f t="shared" ca="1" si="4114"/>
        <v>-59652.39590285669</v>
      </c>
      <c r="I2886" s="5">
        <f t="shared" ref="I2886:N2886" ca="1" si="4125">VLOOKUP(CONCATENATE($F2886," ",$G2886),AllocFactorMatrix,(I$4+1),FALSE)*$E2887</f>
        <v>-46050.129008167918</v>
      </c>
      <c r="J2886" s="47">
        <f t="shared" ca="1" si="4125"/>
        <v>-9.2936732894130891</v>
      </c>
      <c r="K2886" s="47">
        <f t="shared" ca="1" si="4125"/>
        <v>-2.7259286202482862</v>
      </c>
      <c r="L2886" s="5">
        <f t="shared" ca="1" si="4125"/>
        <v>-9324.4645724181501</v>
      </c>
      <c r="M2886" s="5">
        <f t="shared" ca="1" si="4125"/>
        <v>-238.39017967109532</v>
      </c>
      <c r="N2886" s="5">
        <f t="shared" ca="1" si="4125"/>
        <v>-38.435922032513304</v>
      </c>
      <c r="O2886" s="5">
        <f t="shared" ca="1" si="4116"/>
        <v>-9601.2906741217594</v>
      </c>
      <c r="P2886" s="5">
        <f ca="1">VLOOKUP(CONCATENATE($F2886," ",$G2886),AllocFactorMatrix,(P$4+1),FALSE)*$E2887</f>
        <v>-381.913943483597</v>
      </c>
      <c r="Q2886" s="5">
        <f ca="1">VLOOKUP(CONCATENATE($F2886," ",$G2886),AllocFactorMatrix,(Q$4+1),FALSE)*$E2887</f>
        <v>-92.37683497212663</v>
      </c>
      <c r="R2886" s="5">
        <f ca="1">VLOOKUP(CONCATENATE($F2886," ",$G2886),AllocFactorMatrix,(R$4+1),FALSE)*$E2887</f>
        <v>-94.036106671830836</v>
      </c>
      <c r="S2886" s="5">
        <f ca="1">VLOOKUP(CONCATENATE($F2886," ",$G2886),AllocFactorMatrix,(S$4+1),FALSE)*$E2887</f>
        <v>-11.615658337231388</v>
      </c>
      <c r="T2886" s="5">
        <f t="shared" ca="1" si="4119"/>
        <v>-579.94254346478579</v>
      </c>
      <c r="U2886" s="5">
        <f ca="1">VLOOKUP(CONCATENATE($F2886," ",$G2886),AllocFactorMatrix,(U$4+1),FALSE)*$E2887</f>
        <v>-2.9068844054363199</v>
      </c>
      <c r="V2886" s="5">
        <f ca="1">VLOOKUP(CONCATENATE($F2886," ",$G2886),AllocFactorMatrix,(V$4+1),FALSE)*$E2887</f>
        <v>-67.158428084391232</v>
      </c>
      <c r="W2886" s="5">
        <f ca="1">VLOOKUP(CONCATENATE($F2886," ",$G2886),AllocFactorMatrix,(W$4+1),FALSE)*$E2887</f>
        <v>-157.96302911515454</v>
      </c>
      <c r="X2886" s="5">
        <f ca="1">VLOOKUP(CONCATENATE($F2886," ",$G2886),AllocFactorMatrix,(X$4+1),FALSE)*$E2887</f>
        <v>-46.514348087156385</v>
      </c>
      <c r="Y2886" s="5">
        <f t="shared" ca="1" si="4120"/>
        <v>-274.54268969213848</v>
      </c>
      <c r="Z2886" s="5">
        <f ca="1">VLOOKUP(CONCATENATE($F2886," ",$G2886),AllocFactorMatrix,(Z$4+1),FALSE)*$E2887</f>
        <v>-84.750950165680948</v>
      </c>
      <c r="AA2886" s="5">
        <f ca="1">VLOOKUP(CONCATENATE($F2886," ",$G2886),AllocFactorMatrix,(AA$4+1),FALSE)*$E2887</f>
        <v>-1.2660293725370027</v>
      </c>
      <c r="AB2886" s="5">
        <f t="shared" ca="1" si="4117"/>
        <v>-86.016979538217953</v>
      </c>
      <c r="AC2886" s="5">
        <f ca="1">VLOOKUP(CONCATENATE($F2886," ",$G2886),AllocFactorMatrix,(AC$4+1),FALSE)*$E2887</f>
        <v>-6.8994047841158643</v>
      </c>
      <c r="AD2886" s="5">
        <f ca="1">VLOOKUP(CONCATENATE($F2886," ",$G2886),AllocFactorMatrix,(AD$4+1),FALSE)*$E2887</f>
        <v>-2506.8673095726249</v>
      </c>
      <c r="AE2886" s="5">
        <f ca="1">VLOOKUP(CONCATENATE($F2886," ",$G2886),AllocFactorMatrix,(AE$4+1),FALSE)*$E2887</f>
        <v>-534.6876916054357</v>
      </c>
    </row>
    <row r="2887" spans="4:31" collapsed="1">
      <c r="D2887" s="48" t="s">
        <v>265</v>
      </c>
      <c r="E2887" s="36">
        <v>-530169</v>
      </c>
      <c r="F2887" s="88" t="s">
        <v>67</v>
      </c>
      <c r="G2887" s="48" t="str">
        <f>$G$15</f>
        <v>TOTAL</v>
      </c>
      <c r="H2887" s="4">
        <f t="shared" ca="1" si="4114"/>
        <v>-530169</v>
      </c>
      <c r="I2887" s="5">
        <f t="shared" ref="I2887:N2887" ca="1" si="4126">VLOOKUP(CONCATENATE($F2887," ",$G2887),AllocFactorMatrix,(I$4+1),FALSE)*$E2887</f>
        <v>-295136.46776003076</v>
      </c>
      <c r="J2887" s="47">
        <f t="shared" ca="1" si="4126"/>
        <v>-59.952143043821366</v>
      </c>
      <c r="K2887" s="47">
        <f t="shared" ca="1" si="4126"/>
        <v>-96.123946586337851</v>
      </c>
      <c r="L2887" s="5">
        <f t="shared" ca="1" si="4126"/>
        <v>-68649.036519911053</v>
      </c>
      <c r="M2887" s="5">
        <f t="shared" ca="1" si="4126"/>
        <v>-999.80626052020023</v>
      </c>
      <c r="N2887" s="5">
        <f t="shared" ca="1" si="4126"/>
        <v>-121.65576464096227</v>
      </c>
      <c r="O2887" s="5">
        <f t="shared" ca="1" si="4116"/>
        <v>-69770.498545072216</v>
      </c>
      <c r="P2887" s="5">
        <f ca="1">VLOOKUP(CONCATENATE($F2887," ",$G2887),AllocFactorMatrix,(P$4+1),FALSE)*$E2887</f>
        <v>-35563.603465643995</v>
      </c>
      <c r="Q2887" s="5">
        <f ca="1">VLOOKUP(CONCATENATE($F2887," ",$G2887),AllocFactorMatrix,(Q$4+1),FALSE)*$E2887</f>
        <v>-5984.3933876708934</v>
      </c>
      <c r="R2887" s="5">
        <f ca="1">VLOOKUP(CONCATENATE($F2887," ",$G2887),AllocFactorMatrix,(R$4+1),FALSE)*$E2887</f>
        <v>-1040.7149891408312</v>
      </c>
      <c r="S2887" s="5">
        <f ca="1">VLOOKUP(CONCATENATE($F2887," ",$G2887),AllocFactorMatrix,(S$4+1),FALSE)*$E2887</f>
        <v>-46.316039807279459</v>
      </c>
      <c r="T2887" s="5">
        <f t="shared" ca="1" si="4119"/>
        <v>-42635.027882262999</v>
      </c>
      <c r="U2887" s="5">
        <f ca="1">VLOOKUP(CONCATENATE($F2887," ",$G2887),AllocFactorMatrix,(U$4+1),FALSE)*$E2887</f>
        <v>-1664.6483102959148</v>
      </c>
      <c r="V2887" s="5">
        <f ca="1">VLOOKUP(CONCATENATE($F2887," ",$G2887),AllocFactorMatrix,(V$4+1),FALSE)*$E2887</f>
        <v>-22237.794505054633</v>
      </c>
      <c r="W2887" s="5">
        <f ca="1">VLOOKUP(CONCATENATE($F2887," ",$G2887),AllocFactorMatrix,(W$4+1),FALSE)*$E2887</f>
        <v>-71199.860602091634</v>
      </c>
      <c r="X2887" s="5">
        <f ca="1">VLOOKUP(CONCATENATE($F2887," ",$G2887),AllocFactorMatrix,(X$4+1),FALSE)*$E2887</f>
        <v>-12701.248890509089</v>
      </c>
      <c r="Y2887" s="5">
        <f t="shared" ca="1" si="4120"/>
        <v>-107803.55230795126</v>
      </c>
      <c r="Z2887" s="5">
        <f ca="1">VLOOKUP(CONCATENATE($F2887," ",$G2887),AllocFactorMatrix,(Z$4+1),FALSE)*$E2887</f>
        <v>-9773.4808755028316</v>
      </c>
      <c r="AA2887" s="5">
        <f ca="1">VLOOKUP(CONCATENATE($F2887," ",$G2887),AllocFactorMatrix,(AA$4+1),FALSE)*$E2887</f>
        <v>-181.93198766827516</v>
      </c>
      <c r="AB2887" s="5">
        <f t="shared" ca="1" si="4117"/>
        <v>-9955.4128631711064</v>
      </c>
      <c r="AC2887" s="5">
        <f ca="1">VLOOKUP(CONCATENATE($F2887," ",$G2887),AllocFactorMatrix,(AC$4+1),FALSE)*$E2887</f>
        <v>-142.33158111705723</v>
      </c>
      <c r="AD2887" s="5">
        <f ca="1">VLOOKUP(CONCATENATE($F2887," ",$G2887),AllocFactorMatrix,(AD$4+1),FALSE)*$E2887</f>
        <v>-3773.7095687099281</v>
      </c>
      <c r="AE2887" s="5">
        <f ca="1">VLOOKUP(CONCATENATE($F2887," ",$G2887),AllocFactorMatrix,(AE$4+1),FALSE)*$E2887</f>
        <v>-795.92340205427138</v>
      </c>
    </row>
    <row r="2888" spans="4:31" hidden="1" outlineLevel="1">
      <c r="E2888" s="44"/>
      <c r="F2888" s="167" t="str">
        <f>F2895</f>
        <v>LABOR_M</v>
      </c>
      <c r="G2888" s="48" t="str">
        <f>$G$8</f>
        <v>PRODUCTION</v>
      </c>
      <c r="H2888" s="4">
        <f t="shared" ca="1" si="4114"/>
        <v>139.84669871983135</v>
      </c>
      <c r="I2888" s="5">
        <f t="shared" ref="I2888:N2888" ca="1" si="4127">VLOOKUP(CONCATENATE($F2888," ",$G2888),AllocFactorMatrix,(I$4+1),FALSE)*$E2895</f>
        <v>71.919091631839478</v>
      </c>
      <c r="J2888" s="47">
        <f t="shared" ca="1" si="4127"/>
        <v>1.6089533662142261E-2</v>
      </c>
      <c r="K2888" s="47">
        <f t="shared" ca="1" si="4127"/>
        <v>2.8171626208037419E-2</v>
      </c>
      <c r="L2888" s="5">
        <f t="shared" ca="1" si="4127"/>
        <v>16.762000988432487</v>
      </c>
      <c r="M2888" s="5">
        <f t="shared" ca="1" si="4127"/>
        <v>0.23324303042142691</v>
      </c>
      <c r="N2888" s="5">
        <f t="shared" ca="1" si="4127"/>
        <v>3.2484621546320182E-2</v>
      </c>
      <c r="O2888" s="5">
        <f t="shared" ref="O2888:O2895" ca="1" si="4128">SUBTOTAL(9,L2888:N2888)</f>
        <v>17.027728640400234</v>
      </c>
      <c r="P2888" s="5">
        <f ca="1">VLOOKUP(CONCATENATE($F2888," ",$G2888),AllocFactorMatrix,(P$4+1),FALSE)*$E2895</f>
        <v>9.9699159693273014</v>
      </c>
      <c r="Q2888" s="5">
        <f ca="1">VLOOKUP(CONCATENATE($F2888," ",$G2888),AllocFactorMatrix,(Q$4+1),FALSE)*$E2895</f>
        <v>1.7891909371525725</v>
      </c>
      <c r="R2888" s="5">
        <f ca="1">VLOOKUP(CONCATENATE($F2888," ",$G2888),AllocFactorMatrix,(R$4+1),FALSE)*$E2895</f>
        <v>0.36282966369193509</v>
      </c>
      <c r="S2888" s="5">
        <f ca="1">VLOOKUP(CONCATENATE($F2888," ",$G2888),AllocFactorMatrix,(S$4+1),FALSE)*$E2895</f>
        <v>1.377829239915598E-2</v>
      </c>
      <c r="T2888" s="5">
        <f ca="1">SUBTOTAL(9,P2888:S2888)</f>
        <v>12.135714862570964</v>
      </c>
      <c r="U2888" s="5">
        <f ca="1">VLOOKUP(CONCATENATE($F2888," ",$G2888),AllocFactorMatrix,(U$4+1),FALSE)*$E2895</f>
        <v>0.47285158054697812</v>
      </c>
      <c r="V2888" s="5">
        <f ca="1">VLOOKUP(CONCATENATE($F2888," ",$G2888),AllocFactorMatrix,(V$4+1),FALSE)*$E2895</f>
        <v>6.3837693853448041</v>
      </c>
      <c r="W2888" s="5">
        <f ca="1">VLOOKUP(CONCATENATE($F2888," ",$G2888),AllocFactorMatrix,(W$4+1),FALSE)*$E2895</f>
        <v>24.41535526344839</v>
      </c>
      <c r="X2888" s="5">
        <f ca="1">VLOOKUP(CONCATENATE($F2888," ",$G2888),AllocFactorMatrix,(X$4+1),FALSE)*$E2895</f>
        <v>4.42306805082944</v>
      </c>
      <c r="Y2888" s="5">
        <f ca="1">SUBTOTAL(9,U2888:X2888)</f>
        <v>35.695044280169611</v>
      </c>
      <c r="Z2888" s="5">
        <f ca="1">VLOOKUP(CONCATENATE($F2888," ",$G2888),AllocFactorMatrix,(Z$4+1),FALSE)*$E2895</f>
        <v>2.7404225107650193</v>
      </c>
      <c r="AA2888" s="5">
        <f ca="1">VLOOKUP(CONCATENATE($F2888," ",$G2888),AllocFactorMatrix,(AA$4+1),FALSE)*$E2895</f>
        <v>5.4733266431183765E-2</v>
      </c>
      <c r="AB2888" s="5">
        <f t="shared" ref="AB2888:AB2895" ca="1" si="4129">SUBTOTAL(9,Z2888:AA2888)</f>
        <v>2.7951557771962032</v>
      </c>
      <c r="AC2888" s="5">
        <f ca="1">VLOOKUP(CONCATENATE($F2888," ",$G2888),AllocFactorMatrix,(AC$4+1),FALSE)*$E2895</f>
        <v>3.6150606382235162E-2</v>
      </c>
      <c r="AD2888" s="5">
        <f ca="1">VLOOKUP(CONCATENATE($F2888," ",$G2888),AllocFactorMatrix,(AD$4+1),FALSE)*$E2895</f>
        <v>0.16060157635657693</v>
      </c>
      <c r="AE2888" s="5">
        <f ca="1">VLOOKUP(CONCATENATE($F2888," ",$G2888),AllocFactorMatrix,(AE$4+1),FALSE)*$E2895</f>
        <v>3.2950185045828674E-2</v>
      </c>
    </row>
    <row r="2889" spans="4:31" hidden="1" outlineLevel="1">
      <c r="E2889" s="44"/>
      <c r="F2889" s="167" t="str">
        <f>F2895</f>
        <v>LABOR_M</v>
      </c>
      <c r="G2889" s="48" t="str">
        <f>$G$9</f>
        <v>BULKTRAN</v>
      </c>
      <c r="H2889" s="4">
        <f t="shared" ca="1" si="4114"/>
        <v>21.677344482143187</v>
      </c>
      <c r="I2889" s="5">
        <f t="shared" ref="I2889:N2889" ca="1" si="4130">VLOOKUP(CONCATENATE($F2889," ",$G2889),AllocFactorMatrix,(I$4+1),FALSE)*$E2895</f>
        <v>11.148028079443831</v>
      </c>
      <c r="J2889" s="47">
        <f t="shared" ca="1" si="4130"/>
        <v>2.4940049850589409E-3</v>
      </c>
      <c r="K2889" s="47">
        <f t="shared" ca="1" si="4130"/>
        <v>4.3668248984357174E-3</v>
      </c>
      <c r="L2889" s="5">
        <f t="shared" ca="1" si="4130"/>
        <v>2.5982427398176915</v>
      </c>
      <c r="M2889" s="5">
        <f t="shared" ca="1" si="4130"/>
        <v>3.6154514656321024E-2</v>
      </c>
      <c r="N2889" s="5">
        <f t="shared" ca="1" si="4130"/>
        <v>5.0353732914524248E-3</v>
      </c>
      <c r="O2889" s="5">
        <f t="shared" ca="1" si="4128"/>
        <v>2.6394326277654647</v>
      </c>
      <c r="P2889" s="5">
        <f ca="1">VLOOKUP(CONCATENATE($F2889," ",$G2889),AllocFactorMatrix,(P$4+1),FALSE)*$E2895</f>
        <v>1.5454158367950099</v>
      </c>
      <c r="Q2889" s="5">
        <f ca="1">VLOOKUP(CONCATENATE($F2889," ",$G2889),AllocFactorMatrix,(Q$4+1),FALSE)*$E2895</f>
        <v>0.27733874767173838</v>
      </c>
      <c r="R2889" s="5">
        <f ca="1">VLOOKUP(CONCATENATE($F2889," ",$G2889),AllocFactorMatrix,(R$4+1),FALSE)*$E2895</f>
        <v>5.6241467837201638E-2</v>
      </c>
      <c r="S2889" s="5">
        <f ca="1">VLOOKUP(CONCATENATE($F2889," ",$G2889),AllocFactorMatrix,(S$4+1),FALSE)*$E2895</f>
        <v>2.1357443074903493E-3</v>
      </c>
      <c r="T2889" s="5">
        <f t="shared" ref="T2889:T2895" ca="1" si="4131">SUBTOTAL(9,P2889:S2889)</f>
        <v>1.8811317966114403</v>
      </c>
      <c r="U2889" s="5">
        <f ca="1">VLOOKUP(CONCATENATE($F2889," ",$G2889),AllocFactorMatrix,(U$4+1),FALSE)*$E2895</f>
        <v>7.3295735217731861E-2</v>
      </c>
      <c r="V2889" s="5">
        <f ca="1">VLOOKUP(CONCATENATE($F2889," ",$G2889),AllocFactorMatrix,(V$4+1),FALSE)*$E2895</f>
        <v>0.98953475003306957</v>
      </c>
      <c r="W2889" s="5">
        <f ca="1">VLOOKUP(CONCATENATE($F2889," ",$G2889),AllocFactorMatrix,(W$4+1),FALSE)*$E2895</f>
        <v>3.7845731901043789</v>
      </c>
      <c r="X2889" s="5">
        <f ca="1">VLOOKUP(CONCATENATE($F2889," ",$G2889),AllocFactorMatrix,(X$4+1),FALSE)*$E2895</f>
        <v>0.68561053413121709</v>
      </c>
      <c r="Y2889" s="5">
        <f t="shared" ref="Y2889:Y2895" ca="1" si="4132">SUBTOTAL(9,U2889:X2889)</f>
        <v>5.5330142094863977</v>
      </c>
      <c r="Z2889" s="5">
        <f ca="1">VLOOKUP(CONCATENATE($F2889," ",$G2889),AllocFactorMatrix,(Z$4+1),FALSE)*$E2895</f>
        <v>0.4247871657770414</v>
      </c>
      <c r="AA2889" s="5">
        <f ca="1">VLOOKUP(CONCATENATE($F2889," ",$G2889),AllocFactorMatrix,(AA$4+1),FALSE)*$E2895</f>
        <v>8.4840892343026799E-3</v>
      </c>
      <c r="AB2889" s="5">
        <f t="shared" ca="1" si="4129"/>
        <v>0.43327125501134406</v>
      </c>
      <c r="AC2889" s="5">
        <f ca="1">VLOOKUP(CONCATENATE($F2889," ",$G2889),AllocFactorMatrix,(AC$4+1),FALSE)*$E2895</f>
        <v>5.6036299387805643E-3</v>
      </c>
      <c r="AD2889" s="5">
        <f ca="1">VLOOKUP(CONCATENATE($F2889," ",$G2889),AllocFactorMatrix,(AD$4+1),FALSE)*$E2895</f>
        <v>2.4894514685908906E-2</v>
      </c>
      <c r="AE2889" s="5">
        <f ca="1">VLOOKUP(CONCATENATE($F2889," ",$G2889),AllocFactorMatrix,(AE$4+1),FALSE)*$E2895</f>
        <v>5.1075393164608206E-3</v>
      </c>
    </row>
    <row r="2890" spans="4:31" hidden="1" outlineLevel="1">
      <c r="E2890" s="44"/>
      <c r="F2890" s="167" t="str">
        <f>F2895</f>
        <v>LABOR_M</v>
      </c>
      <c r="G2890" s="48" t="str">
        <f>$G$10</f>
        <v>SUBTRAN</v>
      </c>
      <c r="H2890" s="4">
        <f t="shared" ca="1" si="4114"/>
        <v>6.0076420850894916</v>
      </c>
      <c r="I2890" s="5">
        <f t="shared" ref="I2890:N2890" ca="1" si="4133">VLOOKUP(CONCATENATE($F2890," ",$G2890),AllocFactorMatrix,(I$4+1),FALSE)*$E2895</f>
        <v>3.0691251562370994</v>
      </c>
      <c r="J2890" s="47">
        <f t="shared" ca="1" si="4133"/>
        <v>4.997604842346047E-4</v>
      </c>
      <c r="K2890" s="47">
        <f t="shared" ca="1" si="4133"/>
        <v>9.3014007053996903E-4</v>
      </c>
      <c r="L2890" s="5">
        <f t="shared" ca="1" si="4133"/>
        <v>0.71925366476498986</v>
      </c>
      <c r="M2890" s="5">
        <f t="shared" ca="1" si="4133"/>
        <v>1.0052140921001439E-2</v>
      </c>
      <c r="N2890" s="5">
        <f t="shared" ca="1" si="4133"/>
        <v>1.819390801925246E-3</v>
      </c>
      <c r="O2890" s="5">
        <f t="shared" ca="1" si="4128"/>
        <v>0.73112519648791663</v>
      </c>
      <c r="P2890" s="5">
        <f ca="1">VLOOKUP(CONCATENATE($F2890," ",$G2890),AllocFactorMatrix,(P$4+1),FALSE)*$E2895</f>
        <v>0.41524922643493284</v>
      </c>
      <c r="Q2890" s="5">
        <f ca="1">VLOOKUP(CONCATENATE($F2890," ",$G2890),AllocFactorMatrix,(Q$4+1),FALSE)*$E2895</f>
        <v>7.47281495077982E-2</v>
      </c>
      <c r="R2890" s="5">
        <f ca="1">VLOOKUP(CONCATENATE($F2890," ",$G2890),AllocFactorMatrix,(R$4+1),FALSE)*$E2895</f>
        <v>1.9615563091690984E-2</v>
      </c>
      <c r="S2890" s="5">
        <f ca="1">VLOOKUP(CONCATENATE($F2890," ",$G2890),AllocFactorMatrix,(S$4+1),FALSE)*$E2895</f>
        <v>0</v>
      </c>
      <c r="T2890" s="5">
        <f t="shared" ca="1" si="4131"/>
        <v>0.50959293903442204</v>
      </c>
      <c r="U2890" s="5">
        <f ca="1">VLOOKUP(CONCATENATE($F2890," ",$G2890),AllocFactorMatrix,(U$4+1),FALSE)*$E2895</f>
        <v>1.8744620336864599E-2</v>
      </c>
      <c r="V2890" s="5">
        <f ca="1">VLOOKUP(CONCATENATE($F2890," ",$G2890),AllocFactorMatrix,(V$4+1),FALSE)*$E2895</f>
        <v>0.26300519960180718</v>
      </c>
      <c r="W2890" s="5">
        <f ca="1">VLOOKUP(CONCATENATE($F2890," ",$G2890),AllocFactorMatrix,(W$4+1),FALSE)*$E2895</f>
        <v>1.2968185128539582</v>
      </c>
      <c r="X2890" s="5">
        <f ca="1">VLOOKUP(CONCATENATE($F2890," ",$G2890),AllocFactorMatrix,(X$4+1),FALSE)*$E2895</f>
        <v>0</v>
      </c>
      <c r="Y2890" s="5">
        <f t="shared" ca="1" si="4132"/>
        <v>1.5785683327926301</v>
      </c>
      <c r="Z2890" s="5">
        <f ca="1">VLOOKUP(CONCATENATE($F2890," ",$G2890),AllocFactorMatrix,(Z$4+1),FALSE)*$E2895</f>
        <v>0.11399591592225605</v>
      </c>
      <c r="AA2890" s="5">
        <f ca="1">VLOOKUP(CONCATENATE($F2890," ",$G2890),AllocFactorMatrix,(AA$4+1),FALSE)*$E2895</f>
        <v>2.288868942186416E-3</v>
      </c>
      <c r="AB2890" s="5">
        <f t="shared" ca="1" si="4129"/>
        <v>0.11628478486444246</v>
      </c>
      <c r="AC2890" s="5">
        <f ca="1">VLOOKUP(CONCATENATE($F2890," ",$G2890),AllocFactorMatrix,(AC$4+1),FALSE)*$E2895</f>
        <v>1.515775118183105E-3</v>
      </c>
      <c r="AD2890" s="5">
        <f ca="1">VLOOKUP(CONCATENATE($F2890," ",$G2890),AllocFactorMatrix,(AD$4+1),FALSE)*$E2895</f>
        <v>0</v>
      </c>
      <c r="AE2890" s="5">
        <f ca="1">VLOOKUP(CONCATENATE($F2890," ",$G2890),AllocFactorMatrix,(AE$4+1),FALSE)*$E2895</f>
        <v>0</v>
      </c>
    </row>
    <row r="2891" spans="4:31" hidden="1" outlineLevel="1">
      <c r="E2891" s="44"/>
      <c r="F2891" s="167" t="str">
        <f>F2895</f>
        <v>LABOR_M</v>
      </c>
      <c r="G2891" s="48" t="str">
        <f>$G$11</f>
        <v>DISTPRI</v>
      </c>
      <c r="H2891" s="4">
        <f t="shared" ca="1" si="4114"/>
        <v>49.073900244253878</v>
      </c>
      <c r="I2891" s="5">
        <f t="shared" ref="I2891:N2891" ca="1" si="4134">VLOOKUP(CONCATENATE($F2891," ",$G2891),AllocFactorMatrix,(I$4+1),FALSE)*$E2895</f>
        <v>32.128661161888402</v>
      </c>
      <c r="J2891" s="47">
        <f t="shared" ca="1" si="4134"/>
        <v>5.2755727539530901E-3</v>
      </c>
      <c r="K2891" s="47">
        <f t="shared" ca="1" si="4134"/>
        <v>9.7613207090247126E-3</v>
      </c>
      <c r="L2891" s="5">
        <f t="shared" ca="1" si="4134"/>
        <v>7.5172539088996695</v>
      </c>
      <c r="M2891" s="5">
        <f t="shared" ca="1" si="4134"/>
        <v>0.1050456081758976</v>
      </c>
      <c r="N2891" s="5">
        <f t="shared" ca="1" si="4134"/>
        <v>0</v>
      </c>
      <c r="O2891" s="5">
        <f t="shared" ca="1" si="4128"/>
        <v>7.6222995170755672</v>
      </c>
      <c r="P2891" s="5">
        <f ca="1">VLOOKUP(CONCATENATE($F2891," ",$G2891),AllocFactorMatrix,(P$4+1),FALSE)*$E2895</f>
        <v>4.359411289863754</v>
      </c>
      <c r="Q2891" s="5">
        <f ca="1">VLOOKUP(CONCATENATE($F2891," ",$G2891),AllocFactorMatrix,(Q$4+1),FALSE)*$E2895</f>
        <v>0.78445151000609137</v>
      </c>
      <c r="R2891" s="5">
        <f ca="1">VLOOKUP(CONCATENATE($F2891," ",$G2891),AllocFactorMatrix,(R$4+1),FALSE)*$E2895</f>
        <v>0</v>
      </c>
      <c r="S2891" s="5">
        <f ca="1">VLOOKUP(CONCATENATE($F2891," ",$G2891),AllocFactorMatrix,(S$4+1),FALSE)*$E2895</f>
        <v>0</v>
      </c>
      <c r="T2891" s="5">
        <f t="shared" ca="1" si="4131"/>
        <v>5.1438627998698454</v>
      </c>
      <c r="U2891" s="5">
        <f ca="1">VLOOKUP(CONCATENATE($F2891," ",$G2891),AllocFactorMatrix,(U$4+1),FALSE)*$E2895</f>
        <v>0.1974093558809239</v>
      </c>
      <c r="V2891" s="5">
        <f ca="1">VLOOKUP(CONCATENATE($F2891," ",$G2891),AllocFactorMatrix,(V$4+1),FALSE)*$E2895</f>
        <v>2.7297494912440392</v>
      </c>
      <c r="W2891" s="5">
        <f ca="1">VLOOKUP(CONCATENATE($F2891," ",$G2891),AllocFactorMatrix,(W$4+1),FALSE)*$E2895</f>
        <v>0</v>
      </c>
      <c r="X2891" s="5">
        <f ca="1">VLOOKUP(CONCATENATE($F2891," ",$G2891),AllocFactorMatrix,(X$4+1),FALSE)*$E2895</f>
        <v>0</v>
      </c>
      <c r="Y2891" s="5">
        <f t="shared" ca="1" si="4132"/>
        <v>2.927158847124963</v>
      </c>
      <c r="Z2891" s="5">
        <f ca="1">VLOOKUP(CONCATENATE($F2891," ",$G2891),AllocFactorMatrix,(Z$4+1),FALSE)*$E2895</f>
        <v>1.197078641742793</v>
      </c>
      <c r="AA2891" s="5">
        <f ca="1">VLOOKUP(CONCATENATE($F2891," ",$G2891),AllocFactorMatrix,(AA$4+1),FALSE)*$E2895</f>
        <v>2.402725614434709E-2</v>
      </c>
      <c r="AB2891" s="5">
        <f t="shared" ca="1" si="4129"/>
        <v>1.2211058978871401</v>
      </c>
      <c r="AC2891" s="5">
        <f ca="1">VLOOKUP(CONCATENATE($F2891," ",$G2891),AllocFactorMatrix,(AC$4+1),FALSE)*$E2895</f>
        <v>1.5775126944944363E-2</v>
      </c>
      <c r="AD2891" s="5">
        <f ca="1">VLOOKUP(CONCATENATE($F2891," ",$G2891),AllocFactorMatrix,(AD$4+1),FALSE)*$E2895</f>
        <v>0</v>
      </c>
      <c r="AE2891" s="5">
        <f ca="1">VLOOKUP(CONCATENATE($F2891," ",$G2891),AllocFactorMatrix,(AE$4+1),FALSE)*$E2895</f>
        <v>0</v>
      </c>
    </row>
    <row r="2892" spans="4:31" hidden="1" outlineLevel="1">
      <c r="E2892" s="44"/>
      <c r="F2892" s="167" t="str">
        <f>F2895</f>
        <v>LABOR_M</v>
      </c>
      <c r="G2892" s="48" t="str">
        <f>$G$12</f>
        <v>DISTSEC</v>
      </c>
      <c r="H2892" s="4">
        <f t="shared" ca="1" si="4114"/>
        <v>19.441756702089357</v>
      </c>
      <c r="I2892" s="5">
        <f t="shared" ref="I2892:N2892" ca="1" si="4135">VLOOKUP(CONCATENATE($F2892," ",$G2892),AllocFactorMatrix,(I$4+1),FALSE)*$E2895</f>
        <v>14.424250793889275</v>
      </c>
      <c r="J2892" s="47">
        <f t="shared" ca="1" si="4135"/>
        <v>3.575697425453799E-3</v>
      </c>
      <c r="K2892" s="47">
        <f t="shared" ca="1" si="4135"/>
        <v>4.6315135943870069E-3</v>
      </c>
      <c r="L2892" s="5">
        <f t="shared" ca="1" si="4135"/>
        <v>2.9074502558125923</v>
      </c>
      <c r="M2892" s="5">
        <f t="shared" ca="1" si="4135"/>
        <v>0</v>
      </c>
      <c r="N2892" s="5">
        <f t="shared" ca="1" si="4135"/>
        <v>0</v>
      </c>
      <c r="O2892" s="5">
        <f t="shared" ca="1" si="4128"/>
        <v>2.9074502558125923</v>
      </c>
      <c r="P2892" s="5">
        <f ca="1">VLOOKUP(CONCATENATE($F2892," ",$G2892),AllocFactorMatrix,(P$4+1),FALSE)*$E2895</f>
        <v>1.4513812160112647</v>
      </c>
      <c r="Q2892" s="5">
        <f ca="1">VLOOKUP(CONCATENATE($F2892," ",$G2892),AllocFactorMatrix,(Q$4+1),FALSE)*$E2895</f>
        <v>0</v>
      </c>
      <c r="R2892" s="5">
        <f ca="1">VLOOKUP(CONCATENATE($F2892," ",$G2892),AllocFactorMatrix,(R$4+1),FALSE)*$E2895</f>
        <v>0</v>
      </c>
      <c r="S2892" s="5">
        <f ca="1">VLOOKUP(CONCATENATE($F2892," ",$G2892),AllocFactorMatrix,(S$4+1),FALSE)*$E2895</f>
        <v>0</v>
      </c>
      <c r="T2892" s="5">
        <f t="shared" ca="1" si="4131"/>
        <v>1.4513812160112647</v>
      </c>
      <c r="U2892" s="5">
        <f ca="1">VLOOKUP(CONCATENATE($F2892," ",$G2892),AllocFactorMatrix,(U$4+1),FALSE)*$E2895</f>
        <v>5.4353416376681569E-2</v>
      </c>
      <c r="V2892" s="5">
        <f ca="1">VLOOKUP(CONCATENATE($F2892," ",$G2892),AllocFactorMatrix,(V$4+1),FALSE)*$E2895</f>
        <v>0</v>
      </c>
      <c r="W2892" s="5">
        <f ca="1">VLOOKUP(CONCATENATE($F2892," ",$G2892),AllocFactorMatrix,(W$4+1),FALSE)*$E2895</f>
        <v>0</v>
      </c>
      <c r="X2892" s="5">
        <f ca="1">VLOOKUP(CONCATENATE($F2892," ",$G2892),AllocFactorMatrix,(X$4+1),FALSE)*$E2895</f>
        <v>0</v>
      </c>
      <c r="Y2892" s="5">
        <f t="shared" ca="1" si="4132"/>
        <v>5.4353416376681569E-2</v>
      </c>
      <c r="Z2892" s="5">
        <f ca="1">VLOOKUP(CONCATENATE($F2892," ",$G2892),AllocFactorMatrix,(Z$4+1),FALSE)*$E2895</f>
        <v>0.41076879991069443</v>
      </c>
      <c r="AA2892" s="5">
        <f ca="1">VLOOKUP(CONCATENATE($F2892," ",$G2892),AllocFactorMatrix,(AA$4+1),FALSE)*$E2895</f>
        <v>0</v>
      </c>
      <c r="AB2892" s="5">
        <f t="shared" ca="1" si="4129"/>
        <v>0.41076879991069443</v>
      </c>
      <c r="AC2892" s="5">
        <f ca="1">VLOOKUP(CONCATENATE($F2892," ",$G2892),AllocFactorMatrix,(AC$4+1),FALSE)*$E2895</f>
        <v>4.8567543770927576E-3</v>
      </c>
      <c r="AD2892" s="5">
        <f ca="1">VLOOKUP(CONCATENATE($F2892," ",$G2892),AllocFactorMatrix,(AD$4+1),FALSE)*$E2895</f>
        <v>0.14948949197202321</v>
      </c>
      <c r="AE2892" s="5">
        <f ca="1">VLOOKUP(CONCATENATE($F2892," ",$G2892),AllocFactorMatrix,(AE$4+1),FALSE)*$E2895</f>
        <v>3.0998762719878996E-2</v>
      </c>
    </row>
    <row r="2893" spans="4:31" hidden="1" outlineLevel="1">
      <c r="E2893" s="44"/>
      <c r="F2893" s="167" t="str">
        <f>F2895</f>
        <v>LABOR_M</v>
      </c>
      <c r="G2893" s="48" t="str">
        <f>$G$13</f>
        <v>ENERGY</v>
      </c>
      <c r="H2893" s="4">
        <f t="shared" ca="1" si="4114"/>
        <v>55.934955388596634</v>
      </c>
      <c r="I2893" s="5">
        <f t="shared" ref="I2893:N2893" ca="1" si="4136">VLOOKUP(CONCATENATE($F2893," ",$G2893),AllocFactorMatrix,(I$4+1),FALSE)*$E2895</f>
        <v>21.883074765804388</v>
      </c>
      <c r="J2893" s="47">
        <f t="shared" ca="1" si="4136"/>
        <v>3.5018906655050783E-3</v>
      </c>
      <c r="K2893" s="47">
        <f t="shared" ca="1" si="4136"/>
        <v>1.0097353533141536E-2</v>
      </c>
      <c r="L2893" s="5">
        <f t="shared" ca="1" si="4136"/>
        <v>6.3100674220227342</v>
      </c>
      <c r="M2893" s="5">
        <f t="shared" ca="1" si="4136"/>
        <v>8.8006663879021826E-2</v>
      </c>
      <c r="N2893" s="5">
        <f t="shared" ca="1" si="4136"/>
        <v>1.230325702364103E-2</v>
      </c>
      <c r="O2893" s="5">
        <f t="shared" ca="1" si="4128"/>
        <v>6.410377342925397</v>
      </c>
      <c r="P2893" s="5">
        <f ca="1">VLOOKUP(CONCATENATE($F2893," ",$G2893),AllocFactorMatrix,(P$4+1),FALSE)*$E2895</f>
        <v>4.0908645833567698</v>
      </c>
      <c r="Q2893" s="5">
        <f ca="1">VLOOKUP(CONCATENATE($F2893," ",$G2893),AllocFactorMatrix,(Q$4+1),FALSE)*$E2895</f>
        <v>0.73062183654543178</v>
      </c>
      <c r="R2893" s="5">
        <f ca="1">VLOOKUP(CONCATENATE($F2893," ",$G2893),AllocFactorMatrix,(R$4+1),FALSE)*$E2895</f>
        <v>0.14878136241815637</v>
      </c>
      <c r="S2893" s="5">
        <f ca="1">VLOOKUP(CONCATENATE($F2893," ",$G2893),AllocFactorMatrix,(S$4+1),FALSE)*$E2895</f>
        <v>5.6195224106272475E-3</v>
      </c>
      <c r="T2893" s="5">
        <f t="shared" ca="1" si="4131"/>
        <v>4.9758873047309855</v>
      </c>
      <c r="U2893" s="5">
        <f ca="1">VLOOKUP(CONCATENATE($F2893," ",$G2893),AllocFactorMatrix,(U$4+1),FALSE)*$E2895</f>
        <v>0.21455030196388217</v>
      </c>
      <c r="V2893" s="5">
        <f ca="1">VLOOKUP(CONCATENATE($F2893," ",$G2893),AllocFactorMatrix,(V$4+1),FALSE)*$E2895</f>
        <v>3.3920810675143338</v>
      </c>
      <c r="W2893" s="5">
        <f ca="1">VLOOKUP(CONCATENATE($F2893," ",$G2893),AllocFactorMatrix,(W$4+1),FALSE)*$E2895</f>
        <v>14.588788592083612</v>
      </c>
      <c r="X2893" s="5">
        <f ca="1">VLOOKUP(CONCATENATE($F2893," ",$G2893),AllocFactorMatrix,(X$4+1),FALSE)*$E2895</f>
        <v>2.7443035102897544</v>
      </c>
      <c r="Y2893" s="5">
        <f t="shared" ca="1" si="4132"/>
        <v>20.939723471851583</v>
      </c>
      <c r="Z2893" s="5">
        <f ca="1">VLOOKUP(CONCATENATE($F2893," ",$G2893),AllocFactorMatrix,(Z$4+1),FALSE)*$E2895</f>
        <v>1.1253546046462928</v>
      </c>
      <c r="AA2893" s="5">
        <f ca="1">VLOOKUP(CONCATENATE($F2893," ",$G2893),AllocFactorMatrix,(AA$4+1),FALSE)*$E2895</f>
        <v>2.2580015660063481E-2</v>
      </c>
      <c r="AB2893" s="5">
        <f t="shared" ca="1" si="4129"/>
        <v>1.1479346203063563</v>
      </c>
      <c r="AC2893" s="5">
        <f ca="1">VLOOKUP(CONCATENATE($F2893," ",$G2893),AllocFactorMatrix,(AC$4+1),FALSE)*$E2895</f>
        <v>2.0141470795550107E-2</v>
      </c>
      <c r="AD2893" s="5">
        <f ca="1">VLOOKUP(CONCATENATE($F2893," ",$G2893),AllocFactorMatrix,(AD$4+1),FALSE)*$E2895</f>
        <v>0.4511620477526101</v>
      </c>
      <c r="AE2893" s="5">
        <f ca="1">VLOOKUP(CONCATENATE($F2893," ",$G2893),AllocFactorMatrix,(AE$4+1),FALSE)*$E2895</f>
        <v>9.3055120231097549E-2</v>
      </c>
    </row>
    <row r="2894" spans="4:31" hidden="1" outlineLevel="1">
      <c r="E2894" s="44"/>
      <c r="F2894" s="167" t="str">
        <f>F2895</f>
        <v>LABOR_M</v>
      </c>
      <c r="G2894" s="48" t="str">
        <f>$G$14</f>
        <v>CUSTOMER</v>
      </c>
      <c r="H2894" s="4">
        <f t="shared" ca="1" si="4114"/>
        <v>37.017702377996173</v>
      </c>
      <c r="I2894" s="5">
        <f t="shared" ref="I2894:N2894" ca="1" si="4137">VLOOKUP(CONCATENATE($F2894," ",$G2894),AllocFactorMatrix,(I$4+1),FALSE)*$E2895</f>
        <v>28.576722599184873</v>
      </c>
      <c r="J2894" s="47">
        <f t="shared" ca="1" si="4137"/>
        <v>5.7672525406368656E-3</v>
      </c>
      <c r="K2894" s="47">
        <f t="shared" ca="1" si="4137"/>
        <v>1.6915936542153281E-3</v>
      </c>
      <c r="L2894" s="5">
        <f t="shared" ca="1" si="4137"/>
        <v>5.7863602819583404</v>
      </c>
      <c r="M2894" s="5">
        <f t="shared" ca="1" si="4137"/>
        <v>0.14793465689580182</v>
      </c>
      <c r="N2894" s="5">
        <f t="shared" ca="1" si="4137"/>
        <v>2.385167436929899E-2</v>
      </c>
      <c r="O2894" s="5">
        <f t="shared" ca="1" si="4128"/>
        <v>5.9581466132234411</v>
      </c>
      <c r="P2894" s="5">
        <f ca="1">VLOOKUP(CONCATENATE($F2894," ",$G2894),AllocFactorMatrix,(P$4+1),FALSE)*$E2895</f>
        <v>0.23699931042008004</v>
      </c>
      <c r="Q2894" s="5">
        <f ca="1">VLOOKUP(CONCATENATE($F2894," ",$G2894),AllocFactorMatrix,(Q$4+1),FALSE)*$E2895</f>
        <v>5.7325076920434162E-2</v>
      </c>
      <c r="R2894" s="5">
        <f ca="1">VLOOKUP(CONCATENATE($F2894," ",$G2894),AllocFactorMatrix,(R$4+1),FALSE)*$E2895</f>
        <v>5.8354749325276171E-2</v>
      </c>
      <c r="S2894" s="5">
        <f ca="1">VLOOKUP(CONCATENATE($F2894," ",$G2894),AllocFactorMatrix,(S$4+1),FALSE)*$E2895</f>
        <v>7.2081762474779298E-3</v>
      </c>
      <c r="T2894" s="5">
        <f t="shared" ca="1" si="4131"/>
        <v>0.35988731291326831</v>
      </c>
      <c r="U2894" s="5">
        <f ca="1">VLOOKUP(CONCATENATE($F2894," ",$G2894),AllocFactorMatrix,(U$4+1),FALSE)*$E2895</f>
        <v>1.8038870046882206E-3</v>
      </c>
      <c r="V2894" s="5">
        <f ca="1">VLOOKUP(CONCATENATE($F2894," ",$G2894),AllocFactorMatrix,(V$4+1),FALSE)*$E2895</f>
        <v>4.167562199933364E-2</v>
      </c>
      <c r="W2894" s="5">
        <f ca="1">VLOOKUP(CONCATENATE($F2894," ",$G2894),AllocFactorMatrix,(W$4+1),FALSE)*$E2895</f>
        <v>9.8025038391316446E-2</v>
      </c>
      <c r="X2894" s="5">
        <f ca="1">VLOOKUP(CONCATENATE($F2894," ",$G2894),AllocFactorMatrix,(X$4+1),FALSE)*$E2895</f>
        <v>2.8864796924517371E-2</v>
      </c>
      <c r="Y2894" s="5">
        <f t="shared" ca="1" si="4132"/>
        <v>0.17036934431985568</v>
      </c>
      <c r="Z2894" s="5">
        <f ca="1">VLOOKUP(CONCATENATE($F2894," ",$G2894),AllocFactorMatrix,(Z$4+1),FALSE)*$E2895</f>
        <v>5.2592781932759243E-2</v>
      </c>
      <c r="AA2894" s="5">
        <f ca="1">VLOOKUP(CONCATENATE($F2894," ",$G2894),AllocFactorMatrix,(AA$4+1),FALSE)*$E2895</f>
        <v>7.85643188426094E-4</v>
      </c>
      <c r="AB2894" s="5">
        <f t="shared" ca="1" si="4129"/>
        <v>5.337842512118534E-2</v>
      </c>
      <c r="AC2894" s="5">
        <f ca="1">VLOOKUP(CONCATENATE($F2894," ",$G2894),AllocFactorMatrix,(AC$4+1),FALSE)*$E2895</f>
        <v>4.2814728397437786E-3</v>
      </c>
      <c r="AD2894" s="5">
        <f ca="1">VLOOKUP(CONCATENATE($F2894," ",$G2894),AllocFactorMatrix,(AD$4+1),FALSE)*$E2895</f>
        <v>1.5556536592094099</v>
      </c>
      <c r="AE2894" s="5">
        <f ca="1">VLOOKUP(CONCATENATE($F2894," ",$G2894),AllocFactorMatrix,(AE$4+1),FALSE)*$E2895</f>
        <v>0.33180410498951907</v>
      </c>
    </row>
    <row r="2895" spans="4:31" collapsed="1">
      <c r="D2895" s="48" t="s">
        <v>266</v>
      </c>
      <c r="E2895" s="36">
        <v>329</v>
      </c>
      <c r="F2895" s="88" t="s">
        <v>67</v>
      </c>
      <c r="G2895" s="48" t="str">
        <f>$G$15</f>
        <v>TOTAL</v>
      </c>
      <c r="H2895" s="4">
        <f t="shared" ca="1" si="4114"/>
        <v>329.00000000000023</v>
      </c>
      <c r="I2895" s="5">
        <f t="shared" ref="I2895:N2895" ca="1" si="4138">VLOOKUP(CONCATENATE($F2895," ",$G2895),AllocFactorMatrix,(I$4+1),FALSE)*$E2895</f>
        <v>183.14895418828735</v>
      </c>
      <c r="J2895" s="47">
        <f t="shared" ca="1" si="4138"/>
        <v>3.7203712516984642E-2</v>
      </c>
      <c r="K2895" s="47">
        <f t="shared" ca="1" si="4138"/>
        <v>5.9650372667781691E-2</v>
      </c>
      <c r="L2895" s="5">
        <f t="shared" ca="1" si="4138"/>
        <v>42.600629261708505</v>
      </c>
      <c r="M2895" s="5">
        <f t="shared" ca="1" si="4138"/>
        <v>0.62043661494947067</v>
      </c>
      <c r="N2895" s="5">
        <f t="shared" ca="1" si="4138"/>
        <v>7.549431703263787E-2</v>
      </c>
      <c r="O2895" s="5">
        <f t="shared" ca="1" si="4128"/>
        <v>43.29656019369061</v>
      </c>
      <c r="P2895" s="5">
        <f ca="1">VLOOKUP(CONCATENATE($F2895," ",$G2895),AllocFactorMatrix,(P$4+1),FALSE)*$E2895</f>
        <v>22.069237432209114</v>
      </c>
      <c r="Q2895" s="5">
        <f ca="1">VLOOKUP(CONCATENATE($F2895," ",$G2895),AllocFactorMatrix,(Q$4+1),FALSE)*$E2895</f>
        <v>3.7136562578040659</v>
      </c>
      <c r="R2895" s="5">
        <f ca="1">VLOOKUP(CONCATENATE($F2895," ",$G2895),AllocFactorMatrix,(R$4+1),FALSE)*$E2895</f>
        <v>0.64582280636426026</v>
      </c>
      <c r="S2895" s="5">
        <f ca="1">VLOOKUP(CONCATENATE($F2895," ",$G2895),AllocFactorMatrix,(S$4+1),FALSE)*$E2895</f>
        <v>2.8741735364751508E-2</v>
      </c>
      <c r="T2895" s="5">
        <f t="shared" ca="1" si="4131"/>
        <v>26.457458231742191</v>
      </c>
      <c r="U2895" s="5">
        <f ca="1">VLOOKUP(CONCATENATE($F2895," ",$G2895),AllocFactorMatrix,(U$4+1),FALSE)*$E2895</f>
        <v>1.0330088973277503</v>
      </c>
      <c r="V2895" s="5">
        <f ca="1">VLOOKUP(CONCATENATE($F2895," ",$G2895),AllocFactorMatrix,(V$4+1),FALSE)*$E2895</f>
        <v>13.799815515737386</v>
      </c>
      <c r="W2895" s="5">
        <f ca="1">VLOOKUP(CONCATENATE($F2895," ",$G2895),AllocFactorMatrix,(W$4+1),FALSE)*$E2895</f>
        <v>44.183560596881648</v>
      </c>
      <c r="X2895" s="5">
        <f ca="1">VLOOKUP(CONCATENATE($F2895," ",$G2895),AllocFactorMatrix,(X$4+1),FALSE)*$E2895</f>
        <v>7.8818468921749298</v>
      </c>
      <c r="Y2895" s="5">
        <f t="shared" ca="1" si="4132"/>
        <v>66.898231902121722</v>
      </c>
      <c r="Z2895" s="5">
        <f ca="1">VLOOKUP(CONCATENATE($F2895," ",$G2895),AllocFactorMatrix,(Z$4+1),FALSE)*$E2895</f>
        <v>6.0650004206968564</v>
      </c>
      <c r="AA2895" s="5">
        <f ca="1">VLOOKUP(CONCATENATE($F2895," ",$G2895),AllocFactorMatrix,(AA$4+1),FALSE)*$E2895</f>
        <v>0.11289913960050951</v>
      </c>
      <c r="AB2895" s="5">
        <f t="shared" ca="1" si="4129"/>
        <v>6.1778995602973659</v>
      </c>
      <c r="AC2895" s="5">
        <f ca="1">VLOOKUP(CONCATENATE($F2895," ",$G2895),AllocFactorMatrix,(AC$4+1),FALSE)*$E2895</f>
        <v>8.8324836396529841E-2</v>
      </c>
      <c r="AD2895" s="5">
        <f ca="1">VLOOKUP(CONCATENATE($F2895," ",$G2895),AllocFactorMatrix,(AD$4+1),FALSE)*$E2895</f>
        <v>2.3418012899765288</v>
      </c>
      <c r="AE2895" s="5">
        <f ca="1">VLOOKUP(CONCATENATE($F2895," ",$G2895),AllocFactorMatrix,(AE$4+1),FALSE)*$E2895</f>
        <v>0.49391571230278508</v>
      </c>
    </row>
    <row r="2896" spans="4:31" hidden="1" outlineLevel="1">
      <c r="E2896" s="44"/>
      <c r="F2896" s="167" t="str">
        <f>F2903</f>
        <v>LABOR_M</v>
      </c>
      <c r="G2896" s="48" t="str">
        <f>$G$8</f>
        <v>PRODUCTION</v>
      </c>
      <c r="H2896" s="4">
        <f t="shared" ca="1" si="4114"/>
        <v>1513458.3793499283</v>
      </c>
      <c r="I2896" s="5">
        <f t="shared" ref="I2896:N2896" ca="1" si="4139">VLOOKUP(CONCATENATE($F2896," ",$G2896),AllocFactorMatrix,(I$4+1),FALSE)*$E2903</f>
        <v>778327.64635728544</v>
      </c>
      <c r="J2896" s="47">
        <f t="shared" ca="1" si="4139"/>
        <v>174.12523687517549</v>
      </c>
      <c r="K2896" s="47">
        <f t="shared" ca="1" si="4139"/>
        <v>304.88087409118128</v>
      </c>
      <c r="L2896" s="5">
        <f t="shared" ca="1" si="4139"/>
        <v>181402.85814996829</v>
      </c>
      <c r="M2896" s="5">
        <f t="shared" ca="1" si="4139"/>
        <v>2524.2184624142292</v>
      </c>
      <c r="N2896" s="5">
        <f t="shared" ca="1" si="4139"/>
        <v>351.55726327000974</v>
      </c>
      <c r="O2896" s="5">
        <f t="shared" ref="O2896:O2919" ca="1" si="4140">SUBTOTAL(9,L2896:N2896)</f>
        <v>184278.63387565254</v>
      </c>
      <c r="P2896" s="5">
        <f ca="1">VLOOKUP(CONCATENATE($F2896," ",$G2896),AllocFactorMatrix,(P$4+1),FALSE)*$E2903</f>
        <v>107897.09734530412</v>
      </c>
      <c r="Q2896" s="5">
        <f ca="1">VLOOKUP(CONCATENATE($F2896," ",$G2896),AllocFactorMatrix,(Q$4+1),FALSE)*$E2903</f>
        <v>19363.102889653801</v>
      </c>
      <c r="R2896" s="5">
        <f ca="1">VLOOKUP(CONCATENATE($F2896," ",$G2896),AllocFactorMatrix,(R$4+1),FALSE)*$E2903</f>
        <v>3926.6396691379664</v>
      </c>
      <c r="S2896" s="5">
        <f ca="1">VLOOKUP(CONCATENATE($F2896," ",$G2896),AllocFactorMatrix,(S$4+1),FALSE)*$E2903</f>
        <v>149.11236572278798</v>
      </c>
      <c r="T2896" s="5">
        <f ca="1">SUBTOTAL(9,P2896:S2896)</f>
        <v>131335.95226981869</v>
      </c>
      <c r="U2896" s="5">
        <f ca="1">VLOOKUP(CONCATENATE($F2896," ",$G2896),AllocFactorMatrix,(U$4+1),FALSE)*$E2903</f>
        <v>5117.3262816979022</v>
      </c>
      <c r="V2896" s="5">
        <f ca="1">VLOOKUP(CONCATENATE($F2896," ",$G2896),AllocFactorMatrix,(V$4+1),FALSE)*$E2903</f>
        <v>69086.859800985389</v>
      </c>
      <c r="W2896" s="5">
        <f ca="1">VLOOKUP(CONCATENATE($F2896," ",$G2896),AllocFactorMatrix,(W$4+1),FALSE)*$E2903</f>
        <v>264229.50521199038</v>
      </c>
      <c r="X2896" s="5">
        <f ca="1">VLOOKUP(CONCATENATE($F2896," ",$G2896),AllocFactorMatrix,(X$4+1),FALSE)*$E2903</f>
        <v>47867.625515949978</v>
      </c>
      <c r="Y2896" s="5">
        <f ca="1">SUBTOTAL(9,U2896:X2896)</f>
        <v>386301.31681062363</v>
      </c>
      <c r="Z2896" s="5">
        <f ca="1">VLOOKUP(CONCATENATE($F2896," ",$G2896),AllocFactorMatrix,(Z$4+1),FALSE)*$E2903</f>
        <v>29657.585412049033</v>
      </c>
      <c r="AA2896" s="5">
        <f ca="1">VLOOKUP(CONCATENATE($F2896," ",$G2896),AllocFactorMatrix,(AA$4+1),FALSE)*$E2903</f>
        <v>592.33804921932222</v>
      </c>
      <c r="AB2896" s="5">
        <f t="shared" ref="AB2896:AB2919" ca="1" si="4141">SUBTOTAL(9,Z2896:AA2896)</f>
        <v>30249.923461268354</v>
      </c>
      <c r="AC2896" s="5">
        <f ca="1">VLOOKUP(CONCATENATE($F2896," ",$G2896),AllocFactorMatrix,(AC$4+1),FALSE)*$E2903</f>
        <v>391.23153173165417</v>
      </c>
      <c r="AD2896" s="5">
        <f ca="1">VLOOKUP(CONCATENATE($F2896," ",$G2896),AllocFactorMatrix,(AD$4+1),FALSE)*$E2903</f>
        <v>1738.0732165914208</v>
      </c>
      <c r="AE2896" s="5">
        <f ca="1">VLOOKUP(CONCATENATE($F2896," ",$G2896),AllocFactorMatrix,(AE$4+1),FALSE)*$E2903</f>
        <v>356.59571598931365</v>
      </c>
    </row>
    <row r="2897" spans="1:31" hidden="1" outlineLevel="1">
      <c r="E2897" s="44"/>
      <c r="F2897" s="167" t="str">
        <f>F2903</f>
        <v>LABOR_M</v>
      </c>
      <c r="G2897" s="48" t="str">
        <f>$G$9</f>
        <v>BULKTRAN</v>
      </c>
      <c r="H2897" s="4">
        <f t="shared" ca="1" si="4114"/>
        <v>234598.02018123819</v>
      </c>
      <c r="I2897" s="5">
        <f t="shared" ref="I2897:N2897" ca="1" si="4142">VLOOKUP(CONCATENATE($F2897," ",$G2897),AllocFactorMatrix,(I$4+1),FALSE)*$E2903</f>
        <v>120646.94171911803</v>
      </c>
      <c r="J2897" s="47">
        <f t="shared" ca="1" si="4142"/>
        <v>26.990789037787142</v>
      </c>
      <c r="K2897" s="47">
        <f t="shared" ca="1" si="4142"/>
        <v>47.258947076983979</v>
      </c>
      <c r="L2897" s="5">
        <f t="shared" ca="1" si="4142"/>
        <v>28118.877901009502</v>
      </c>
      <c r="M2897" s="5">
        <f t="shared" ca="1" si="4142"/>
        <v>391.27382811918562</v>
      </c>
      <c r="N2897" s="5">
        <f t="shared" ca="1" si="4142"/>
        <v>54.49415660766546</v>
      </c>
      <c r="O2897" s="5">
        <f t="shared" ca="1" si="4140"/>
        <v>28564.645885736354</v>
      </c>
      <c r="P2897" s="5">
        <f ca="1">VLOOKUP(CONCATENATE($F2897," ",$G2897),AllocFactorMatrix,(P$4+1),FALSE)*$E2903</f>
        <v>16724.903549302097</v>
      </c>
      <c r="Q2897" s="5">
        <f ca="1">VLOOKUP(CONCATENATE($F2897," ",$G2897),AllocFactorMatrix,(Q$4+1),FALSE)*$E2903</f>
        <v>3001.434109096243</v>
      </c>
      <c r="R2897" s="5">
        <f ca="1">VLOOKUP(CONCATENATE($F2897," ",$G2897),AllocFactorMatrix,(R$4+1),FALSE)*$E2903</f>
        <v>608.66020824474231</v>
      </c>
      <c r="S2897" s="5">
        <f ca="1">VLOOKUP(CONCATENATE($F2897," ",$G2897),AllocFactorMatrix,(S$4+1),FALSE)*$E2903</f>
        <v>23.113596158575632</v>
      </c>
      <c r="T2897" s="5">
        <f t="shared" ref="T2897:T2903" ca="1" si="4143">SUBTOTAL(9,P2897:S2897)</f>
        <v>20358.111462801658</v>
      </c>
      <c r="U2897" s="5">
        <f ca="1">VLOOKUP(CONCATENATE($F2897," ",$G2897),AllocFactorMatrix,(U$4+1),FALSE)*$E2903</f>
        <v>793.22605146458955</v>
      </c>
      <c r="V2897" s="5">
        <f ca="1">VLOOKUP(CONCATENATE($F2897," ",$G2897),AllocFactorMatrix,(V$4+1),FALSE)*$E2903</f>
        <v>10709.00974284573</v>
      </c>
      <c r="W2897" s="5">
        <f ca="1">VLOOKUP(CONCATENATE($F2897," ",$G2897),AllocFactorMatrix,(W$4+1),FALSE)*$E2903</f>
        <v>40957.66335036348</v>
      </c>
      <c r="X2897" s="5">
        <f ca="1">VLOOKUP(CONCATENATE($F2897," ",$G2897),AllocFactorMatrix,(X$4+1),FALSE)*$E2903</f>
        <v>7419.8605855564929</v>
      </c>
      <c r="Y2897" s="5">
        <f t="shared" ref="Y2897:Y2903" ca="1" si="4144">SUBTOTAL(9,U2897:X2897)</f>
        <v>59879.759730230289</v>
      </c>
      <c r="Z2897" s="5">
        <f ca="1">VLOOKUP(CONCATENATE($F2897," ",$G2897),AllocFactorMatrix,(Z$4+1),FALSE)*$E2903</f>
        <v>4597.1603289223895</v>
      </c>
      <c r="AA2897" s="5">
        <f ca="1">VLOOKUP(CONCATENATE($F2897," ",$G2897),AllocFactorMatrix,(AA$4+1),FALSE)*$E2903</f>
        <v>91.817082994087485</v>
      </c>
      <c r="AB2897" s="5">
        <f t="shared" ca="1" si="4141"/>
        <v>4688.9774119164767</v>
      </c>
      <c r="AC2897" s="5">
        <f ca="1">VLOOKUP(CONCATENATE($F2897," ",$G2897),AllocFactorMatrix,(AC$4+1),FALSE)*$E2903</f>
        <v>60.64398204074957</v>
      </c>
      <c r="AD2897" s="5">
        <f ca="1">VLOOKUP(CONCATENATE($F2897," ",$G2897),AllocFactorMatrix,(AD$4+1),FALSE)*$E2903</f>
        <v>269.41509664608054</v>
      </c>
      <c r="AE2897" s="5">
        <f ca="1">VLOOKUP(CONCATENATE($F2897," ",$G2897),AllocFactorMatrix,(AE$4+1),FALSE)*$E2903</f>
        <v>55.275156633072882</v>
      </c>
    </row>
    <row r="2898" spans="1:31" hidden="1" outlineLevel="1">
      <c r="E2898" s="44"/>
      <c r="F2898" s="167" t="str">
        <f>F2903</f>
        <v>LABOR_M</v>
      </c>
      <c r="G2898" s="48" t="str">
        <f>$G$10</f>
        <v>SUBTRAN</v>
      </c>
      <c r="H2898" s="4">
        <f t="shared" ca="1" si="4114"/>
        <v>65016.309552143895</v>
      </c>
      <c r="I2898" s="5">
        <f t="shared" ref="I2898:N2898" ca="1" si="4145">VLOOKUP(CONCATENATE($F2898," ",$G2898),AllocFactorMatrix,(I$4+1),FALSE)*$E2903</f>
        <v>33214.893361812326</v>
      </c>
      <c r="J2898" s="47">
        <f t="shared" ca="1" si="4145"/>
        <v>5.4085416349237088</v>
      </c>
      <c r="K2898" s="47">
        <f t="shared" ca="1" si="4145"/>
        <v>10.066224634648613</v>
      </c>
      <c r="L2898" s="5">
        <f t="shared" ca="1" si="4145"/>
        <v>7783.9555440456843</v>
      </c>
      <c r="M2898" s="5">
        <f t="shared" ca="1" si="4145"/>
        <v>108.78695776562179</v>
      </c>
      <c r="N2898" s="5">
        <f t="shared" ca="1" si="4145"/>
        <v>19.689933903999052</v>
      </c>
      <c r="O2898" s="5">
        <f t="shared" ca="1" si="4140"/>
        <v>7912.4324357153055</v>
      </c>
      <c r="P2898" s="5">
        <f ca="1">VLOOKUP(CONCATENATE($F2898," ",$G2898),AllocFactorMatrix,(P$4+1),FALSE)*$E2903</f>
        <v>4493.9381981807464</v>
      </c>
      <c r="Q2898" s="5">
        <f ca="1">VLOOKUP(CONCATENATE($F2898," ",$G2898),AllocFactorMatrix,(Q$4+1),FALSE)*$E2903</f>
        <v>808.72802204985612</v>
      </c>
      <c r="R2898" s="5">
        <f ca="1">VLOOKUP(CONCATENATE($F2898," ",$G2898),AllocFactorMatrix,(R$4+1),FALSE)*$E2903</f>
        <v>212.28487049424356</v>
      </c>
      <c r="S2898" s="5">
        <f ca="1">VLOOKUP(CONCATENATE($F2898," ",$G2898),AllocFactorMatrix,(S$4+1),FALSE)*$E2903</f>
        <v>0</v>
      </c>
      <c r="T2898" s="5">
        <f t="shared" ca="1" si="4143"/>
        <v>5514.9510907248459</v>
      </c>
      <c r="U2898" s="5">
        <f ca="1">VLOOKUP(CONCATENATE($F2898," ",$G2898),AllocFactorMatrix,(U$4+1),FALSE)*$E2903</f>
        <v>202.85929504417982</v>
      </c>
      <c r="V2898" s="5">
        <f ca="1">VLOOKUP(CONCATENATE($F2898," ",$G2898),AllocFactorMatrix,(V$4+1),FALSE)*$E2903</f>
        <v>2846.3126179860919</v>
      </c>
      <c r="W2898" s="5">
        <f ca="1">VLOOKUP(CONCATENATE($F2898," ",$G2898),AllocFactorMatrix,(W$4+1),FALSE)*$E2903</f>
        <v>14034.516815494992</v>
      </c>
      <c r="X2898" s="5">
        <f ca="1">VLOOKUP(CONCATENATE($F2898," ",$G2898),AllocFactorMatrix,(X$4+1),FALSE)*$E2903</f>
        <v>0</v>
      </c>
      <c r="Y2898" s="5">
        <f t="shared" ca="1" si="4144"/>
        <v>17083.688728525263</v>
      </c>
      <c r="Z2898" s="5">
        <f ca="1">VLOOKUP(CONCATENATE($F2898," ",$G2898),AllocFactorMatrix,(Z$4+1),FALSE)*$E2903</f>
        <v>1233.6942934194731</v>
      </c>
      <c r="AA2898" s="5">
        <f ca="1">VLOOKUP(CONCATENATE($F2898," ",$G2898),AllocFactorMatrix,(AA$4+1),FALSE)*$E2903</f>
        <v>24.770751912605565</v>
      </c>
      <c r="AB2898" s="5">
        <f t="shared" ca="1" si="4141"/>
        <v>1258.4650453320787</v>
      </c>
      <c r="AC2898" s="5">
        <f ca="1">VLOOKUP(CONCATENATE($F2898," ",$G2898),AllocFactorMatrix,(AC$4+1),FALSE)*$E2903</f>
        <v>16.404123764267531</v>
      </c>
      <c r="AD2898" s="5">
        <f ca="1">VLOOKUP(CONCATENATE($F2898," ",$G2898),AllocFactorMatrix,(AD$4+1),FALSE)*$E2903</f>
        <v>0</v>
      </c>
      <c r="AE2898" s="5">
        <f ca="1">VLOOKUP(CONCATENATE($F2898," ",$G2898),AllocFactorMatrix,(AE$4+1),FALSE)*$E2903</f>
        <v>0</v>
      </c>
    </row>
    <row r="2899" spans="1:31" hidden="1" outlineLevel="1">
      <c r="E2899" s="44"/>
      <c r="F2899" s="167" t="str">
        <f>F2903</f>
        <v>LABOR_M</v>
      </c>
      <c r="G2899" s="48" t="str">
        <f>$G$11</f>
        <v>DISTPRI</v>
      </c>
      <c r="H2899" s="4">
        <f t="shared" ca="1" si="4114"/>
        <v>531090.87459292484</v>
      </c>
      <c r="I2899" s="5">
        <f t="shared" ref="I2899:N2899" ca="1" si="4146">VLOOKUP(CONCATENATE($F2899," ",$G2899),AllocFactorMatrix,(I$4+1),FALSE)*$E2903</f>
        <v>347704.96477840084</v>
      </c>
      <c r="J2899" s="47">
        <f t="shared" ca="1" si="4146"/>
        <v>57.09365943872821</v>
      </c>
      <c r="K2899" s="47">
        <f t="shared" ca="1" si="4146"/>
        <v>105.63962364383259</v>
      </c>
      <c r="L2899" s="5">
        <f t="shared" ca="1" si="4146"/>
        <v>81353.732496166878</v>
      </c>
      <c r="M2899" s="5">
        <f t="shared" ca="1" si="4146"/>
        <v>1136.8316689850942</v>
      </c>
      <c r="N2899" s="5">
        <f t="shared" ca="1" si="4146"/>
        <v>0</v>
      </c>
      <c r="O2899" s="5">
        <f t="shared" ca="1" si="4140"/>
        <v>82490.564165151969</v>
      </c>
      <c r="P2899" s="5">
        <f ca="1">VLOOKUP(CONCATENATE($F2899," ",$G2899),AllocFactorMatrix,(P$4+1),FALSE)*$E2903</f>
        <v>47178.715022046912</v>
      </c>
      <c r="Q2899" s="5">
        <f ca="1">VLOOKUP(CONCATENATE($F2899," ",$G2899),AllocFactorMatrix,(Q$4+1),FALSE)*$E2903</f>
        <v>8489.5440641822152</v>
      </c>
      <c r="R2899" s="5">
        <f ca="1">VLOOKUP(CONCATENATE($F2899," ",$G2899),AllocFactorMatrix,(R$4+1),FALSE)*$E2903</f>
        <v>0</v>
      </c>
      <c r="S2899" s="5">
        <f ca="1">VLOOKUP(CONCATENATE($F2899," ",$G2899),AllocFactorMatrix,(S$4+1),FALSE)*$E2903</f>
        <v>0</v>
      </c>
      <c r="T2899" s="5">
        <f t="shared" ca="1" si="4143"/>
        <v>55668.259086229125</v>
      </c>
      <c r="U2899" s="5">
        <f ca="1">VLOOKUP(CONCATENATE($F2899," ",$G2899),AllocFactorMatrix,(U$4+1),FALSE)*$E2903</f>
        <v>2136.4168518458432</v>
      </c>
      <c r="V2899" s="5">
        <f ca="1">VLOOKUP(CONCATENATE($F2899," ",$G2899),AllocFactorMatrix,(V$4+1),FALSE)*$E2903</f>
        <v>29542.079140003571</v>
      </c>
      <c r="W2899" s="5">
        <f ca="1">VLOOKUP(CONCATENATE($F2899," ",$G2899),AllocFactorMatrix,(W$4+1),FALSE)*$E2903</f>
        <v>0</v>
      </c>
      <c r="X2899" s="5">
        <f ca="1">VLOOKUP(CONCATENATE($F2899," ",$G2899),AllocFactorMatrix,(X$4+1),FALSE)*$E2903</f>
        <v>0</v>
      </c>
      <c r="Y2899" s="5">
        <f t="shared" ca="1" si="4144"/>
        <v>31678.495991849413</v>
      </c>
      <c r="Z2899" s="5">
        <f ca="1">VLOOKUP(CONCATENATE($F2899," ",$G2899),AllocFactorMatrix,(Z$4+1),FALSE)*$E2903</f>
        <v>12955.105252188145</v>
      </c>
      <c r="AA2899" s="5">
        <f ca="1">VLOOKUP(CONCATENATE($F2899," ",$G2899),AllocFactorMatrix,(AA$4+1),FALSE)*$E2903</f>
        <v>260.02939273740901</v>
      </c>
      <c r="AB2899" s="5">
        <f t="shared" ca="1" si="4141"/>
        <v>13215.134644925554</v>
      </c>
      <c r="AC2899" s="5">
        <f ca="1">VLOOKUP(CONCATENATE($F2899," ",$G2899),AllocFactorMatrix,(AC$4+1),FALSE)*$E2903</f>
        <v>170.72264328503033</v>
      </c>
      <c r="AD2899" s="5">
        <f ca="1">VLOOKUP(CONCATENATE($F2899," ",$G2899),AllocFactorMatrix,(AD$4+1),FALSE)*$E2903</f>
        <v>0</v>
      </c>
      <c r="AE2899" s="5">
        <f ca="1">VLOOKUP(CONCATENATE($F2899," ",$G2899),AllocFactorMatrix,(AE$4+1),FALSE)*$E2903</f>
        <v>0</v>
      </c>
    </row>
    <row r="2900" spans="1:31" hidden="1" outlineLevel="1">
      <c r="E2900" s="44"/>
      <c r="F2900" s="167" t="str">
        <f>F2903</f>
        <v>LABOR_M</v>
      </c>
      <c r="G2900" s="48" t="str">
        <f>$G$12</f>
        <v>DISTSEC</v>
      </c>
      <c r="H2900" s="4">
        <f t="shared" ca="1" si="4114"/>
        <v>210403.89125672769</v>
      </c>
      <c r="I2900" s="5">
        <f t="shared" ref="I2900:N2900" ca="1" si="4147">VLOOKUP(CONCATENATE($F2900," ",$G2900),AllocFactorMatrix,(I$4+1),FALSE)*$E2903</f>
        <v>156103.1002497368</v>
      </c>
      <c r="J2900" s="47">
        <f t="shared" ca="1" si="4147"/>
        <v>38.697153955809462</v>
      </c>
      <c r="K2900" s="47">
        <f t="shared" ca="1" si="4147"/>
        <v>50.123478942761075</v>
      </c>
      <c r="L2900" s="5">
        <f t="shared" ca="1" si="4147"/>
        <v>31465.204345068043</v>
      </c>
      <c r="M2900" s="5">
        <f t="shared" ca="1" si="4147"/>
        <v>0</v>
      </c>
      <c r="N2900" s="5">
        <f t="shared" ca="1" si="4147"/>
        <v>0</v>
      </c>
      <c r="O2900" s="5">
        <f t="shared" ca="1" si="4140"/>
        <v>31465.204345068043</v>
      </c>
      <c r="P2900" s="5">
        <f ca="1">VLOOKUP(CONCATENATE($F2900," ",$G2900),AllocFactorMatrix,(P$4+1),FALSE)*$E2903</f>
        <v>15707.23573106299</v>
      </c>
      <c r="Q2900" s="5">
        <f ca="1">VLOOKUP(CONCATENATE($F2900," ",$G2900),AllocFactorMatrix,(Q$4+1),FALSE)*$E2903</f>
        <v>0</v>
      </c>
      <c r="R2900" s="5">
        <f ca="1">VLOOKUP(CONCATENATE($F2900," ",$G2900),AllocFactorMatrix,(R$4+1),FALSE)*$E2903</f>
        <v>0</v>
      </c>
      <c r="S2900" s="5">
        <f ca="1">VLOOKUP(CONCATENATE($F2900," ",$G2900),AllocFactorMatrix,(S$4+1),FALSE)*$E2903</f>
        <v>0</v>
      </c>
      <c r="T2900" s="5">
        <f t="shared" ca="1" si="4143"/>
        <v>15707.23573106299</v>
      </c>
      <c r="U2900" s="5">
        <f ca="1">VLOOKUP(CONCATENATE($F2900," ",$G2900),AllocFactorMatrix,(U$4+1),FALSE)*$E2903</f>
        <v>588.22721032826905</v>
      </c>
      <c r="V2900" s="5">
        <f ca="1">VLOOKUP(CONCATENATE($F2900," ",$G2900),AllocFactorMatrix,(V$4+1),FALSE)*$E2903</f>
        <v>0</v>
      </c>
      <c r="W2900" s="5">
        <f ca="1">VLOOKUP(CONCATENATE($F2900," ",$G2900),AllocFactorMatrix,(W$4+1),FALSE)*$E2903</f>
        <v>0</v>
      </c>
      <c r="X2900" s="5">
        <f ca="1">VLOOKUP(CONCATENATE($F2900," ",$G2900),AllocFactorMatrix,(X$4+1),FALSE)*$E2903</f>
        <v>0</v>
      </c>
      <c r="Y2900" s="5">
        <f t="shared" ca="1" si="4144"/>
        <v>588.22721032826905</v>
      </c>
      <c r="Z2900" s="5">
        <f ca="1">VLOOKUP(CONCATENATE($F2900," ",$G2900),AllocFactorMatrix,(Z$4+1),FALSE)*$E2903</f>
        <v>4445.4498239234808</v>
      </c>
      <c r="AA2900" s="5">
        <f ca="1">VLOOKUP(CONCATENATE($F2900," ",$G2900),AllocFactorMatrix,(AA$4+1),FALSE)*$E2903</f>
        <v>0</v>
      </c>
      <c r="AB2900" s="5">
        <f t="shared" ca="1" si="4141"/>
        <v>4445.4498239234808</v>
      </c>
      <c r="AC2900" s="5">
        <f ca="1">VLOOKUP(CONCATENATE($F2900," ",$G2900),AllocFactorMatrix,(AC$4+1),FALSE)*$E2903</f>
        <v>52.561094939977409</v>
      </c>
      <c r="AD2900" s="5">
        <f ca="1">VLOOKUP(CONCATENATE($F2900," ",$G2900),AllocFactorMatrix,(AD$4+1),FALSE)*$E2903</f>
        <v>1617.8152671525227</v>
      </c>
      <c r="AE2900" s="5">
        <f ca="1">VLOOKUP(CONCATENATE($F2900," ",$G2900),AllocFactorMatrix,(AE$4+1),FALSE)*$E2903</f>
        <v>335.47690161689934</v>
      </c>
    </row>
    <row r="2901" spans="1:31" hidden="1" outlineLevel="1">
      <c r="E2901" s="44"/>
      <c r="F2901" s="167" t="str">
        <f>F2903</f>
        <v>LABOR_M</v>
      </c>
      <c r="G2901" s="48" t="str">
        <f>$G$13</f>
        <v>ENERGY</v>
      </c>
      <c r="H2901" s="4">
        <f t="shared" ca="1" si="4114"/>
        <v>605343.04854084644</v>
      </c>
      <c r="I2901" s="5">
        <f t="shared" ref="I2901:N2901" ca="1" si="4148">VLOOKUP(CONCATENATE($F2901," ",$G2901),AllocFactorMatrix,(I$4+1),FALSE)*$E2903</f>
        <v>236824.48833918065</v>
      </c>
      <c r="J2901" s="47">
        <f t="shared" ca="1" si="4148"/>
        <v>37.898397458018643</v>
      </c>
      <c r="K2901" s="47">
        <f t="shared" ca="1" si="4148"/>
        <v>109.276260747545</v>
      </c>
      <c r="L2901" s="5">
        <f t="shared" ca="1" si="4148"/>
        <v>68289.237440318902</v>
      </c>
      <c r="M2901" s="5">
        <f t="shared" ca="1" si="4148"/>
        <v>952.43165627513088</v>
      </c>
      <c r="N2901" s="5">
        <f t="shared" ca="1" si="4148"/>
        <v>133.14913835062768</v>
      </c>
      <c r="O2901" s="5">
        <f t="shared" ca="1" si="4140"/>
        <v>69374.818234944658</v>
      </c>
      <c r="P2901" s="5">
        <f ca="1">VLOOKUP(CONCATENATE($F2901," ",$G2901),AllocFactorMatrix,(P$4+1),FALSE)*$E2903</f>
        <v>44272.430734106223</v>
      </c>
      <c r="Q2901" s="5">
        <f ca="1">VLOOKUP(CONCATENATE($F2901," ",$G2901),AllocFactorMatrix,(Q$4+1),FALSE)*$E2903</f>
        <v>7906.9849397804255</v>
      </c>
      <c r="R2901" s="5">
        <f ca="1">VLOOKUP(CONCATENATE($F2901," ",$G2901),AllocFactorMatrix,(R$4+1),FALSE)*$E2903</f>
        <v>1610.1516997120627</v>
      </c>
      <c r="S2901" s="5">
        <f ca="1">VLOOKUP(CONCATENATE($F2901," ",$G2901),AllocFactorMatrix,(S$4+1),FALSE)*$E2903</f>
        <v>60.8159746219483</v>
      </c>
      <c r="T2901" s="5">
        <f t="shared" ca="1" si="4143"/>
        <v>53850.383348220661</v>
      </c>
      <c r="U2901" s="5">
        <f ca="1">VLOOKUP(CONCATENATE($F2901," ",$G2901),AllocFactorMatrix,(U$4+1),FALSE)*$E2903</f>
        <v>2321.9207551679438</v>
      </c>
      <c r="V2901" s="5">
        <f ca="1">VLOOKUP(CONCATENATE($F2901," ",$G2901),AllocFactorMatrix,(V$4+1),FALSE)*$E2903</f>
        <v>36710.008616998603</v>
      </c>
      <c r="W2901" s="5">
        <f ca="1">VLOOKUP(CONCATENATE($F2901," ",$G2901),AllocFactorMatrix,(W$4+1),FALSE)*$E2903</f>
        <v>157883.77231190607</v>
      </c>
      <c r="X2901" s="5">
        <f ca="1">VLOOKUP(CONCATENATE($F2901," ",$G2901),AllocFactorMatrix,(X$4+1),FALSE)*$E2903</f>
        <v>29699.586626984612</v>
      </c>
      <c r="Y2901" s="5">
        <f t="shared" ca="1" si="4144"/>
        <v>226615.28831105723</v>
      </c>
      <c r="Z2901" s="5">
        <f ca="1">VLOOKUP(CONCATENATE($F2901," ",$G2901),AllocFactorMatrix,(Z$4+1),FALSE)*$E2903</f>
        <v>12178.888538184943</v>
      </c>
      <c r="AA2901" s="5">
        <f ca="1">VLOOKUP(CONCATENATE($F2901," ",$G2901),AllocFactorMatrix,(AA$4+1),FALSE)*$E2903</f>
        <v>244.36696911265406</v>
      </c>
      <c r="AB2901" s="5">
        <f t="shared" ca="1" si="4141"/>
        <v>12423.255507297597</v>
      </c>
      <c r="AC2901" s="5">
        <f ca="1">VLOOKUP(CONCATENATE($F2901," ",$G2901),AllocFactorMatrix,(AC$4+1),FALSE)*$E2903</f>
        <v>217.97638433372902</v>
      </c>
      <c r="AD2901" s="5">
        <f ca="1">VLOOKUP(CONCATENATE($F2901," ",$G2901),AllocFactorMatrix,(AD$4+1),FALSE)*$E2903</f>
        <v>4882.5963563416708</v>
      </c>
      <c r="AE2901" s="5">
        <f ca="1">VLOOKUP(CONCATENATE($F2901," ",$G2901),AllocFactorMatrix,(AE$4+1),FALSE)*$E2903</f>
        <v>1007.0674012642822</v>
      </c>
    </row>
    <row r="2902" spans="1:31" hidden="1" outlineLevel="1">
      <c r="E2902" s="44"/>
      <c r="F2902" s="167" t="str">
        <f>F2903</f>
        <v>LABOR_M</v>
      </c>
      <c r="G2902" s="48" t="str">
        <f>$G$14</f>
        <v>CUSTOMER</v>
      </c>
      <c r="H2902" s="4">
        <f t="shared" ca="1" si="4114"/>
        <v>400615.4765261921</v>
      </c>
      <c r="I2902" s="5">
        <f t="shared" ref="I2902:N2902" ca="1" si="4149">VLOOKUP(CONCATENATE($F2902," ",$G2902),AllocFactorMatrix,(I$4+1),FALSE)*$E2903</f>
        <v>309264.93559022894</v>
      </c>
      <c r="J2902" s="47">
        <f t="shared" ca="1" si="4149"/>
        <v>62.414749603354451</v>
      </c>
      <c r="K2902" s="47">
        <f t="shared" ca="1" si="4149"/>
        <v>18.306878988658617</v>
      </c>
      <c r="L2902" s="5">
        <f t="shared" ca="1" si="4149"/>
        <v>62621.538690820671</v>
      </c>
      <c r="M2902" s="5">
        <f t="shared" ca="1" si="4149"/>
        <v>1600.9884260747165</v>
      </c>
      <c r="N2902" s="5">
        <f t="shared" ca="1" si="4149"/>
        <v>258.12919980371629</v>
      </c>
      <c r="O2902" s="5">
        <f t="shared" ca="1" si="4140"/>
        <v>64480.656316699104</v>
      </c>
      <c r="P2902" s="5">
        <f ca="1">VLOOKUP(CONCATENATE($F2902," ",$G2902),AllocFactorMatrix,(P$4+1),FALSE)*$E2903</f>
        <v>2564.8699292789238</v>
      </c>
      <c r="Q2902" s="5">
        <f ca="1">VLOOKUP(CONCATENATE($F2902," ",$G2902),AllocFactorMatrix,(Q$4+1),FALSE)*$E2903</f>
        <v>620.38731558421205</v>
      </c>
      <c r="R2902" s="5">
        <f ca="1">VLOOKUP(CONCATENATE($F2902," ",$G2902),AllocFactorMatrix,(R$4+1),FALSE)*$E2903</f>
        <v>631.53070576330776</v>
      </c>
      <c r="S2902" s="5">
        <f ca="1">VLOOKUP(CONCATENATE($F2902," ",$G2902),AllocFactorMatrix,(S$4+1),FALSE)*$E2903</f>
        <v>78.008811373032231</v>
      </c>
      <c r="T2902" s="5">
        <f t="shared" ca="1" si="4143"/>
        <v>3894.7967619994756</v>
      </c>
      <c r="U2902" s="5">
        <f ca="1">VLOOKUP(CONCATENATE($F2902," ",$G2902),AllocFactorMatrix,(U$4+1),FALSE)*$E2903</f>
        <v>19.522147663387635</v>
      </c>
      <c r="V2902" s="5">
        <f ca="1">VLOOKUP(CONCATENATE($F2902," ",$G2902),AllocFactorMatrix,(V$4+1),FALSE)*$E2903</f>
        <v>451.02472855562127</v>
      </c>
      <c r="W2902" s="5">
        <f ca="1">VLOOKUP(CONCATENATE($F2902," ",$G2902),AllocFactorMatrix,(W$4+1),FALSE)*$E2903</f>
        <v>1060.8531849339829</v>
      </c>
      <c r="X2902" s="5">
        <f ca="1">VLOOKUP(CONCATENATE($F2902," ",$G2902),AllocFactorMatrix,(X$4+1),FALSE)*$E2903</f>
        <v>312.38255299229223</v>
      </c>
      <c r="Y2902" s="5">
        <f t="shared" ca="1" si="4144"/>
        <v>1843.782614145284</v>
      </c>
      <c r="Z2902" s="5">
        <f ca="1">VLOOKUP(CONCATENATE($F2902," ",$G2902),AllocFactorMatrix,(Z$4+1),FALSE)*$E2903</f>
        <v>569.1731534465639</v>
      </c>
      <c r="AA2902" s="5">
        <f ca="1">VLOOKUP(CONCATENATE($F2902," ",$G2902),AllocFactorMatrix,(AA$4+1),FALSE)*$E2903</f>
        <v>8.5024407267902955</v>
      </c>
      <c r="AB2902" s="5">
        <f t="shared" ca="1" si="4141"/>
        <v>577.67559417335417</v>
      </c>
      <c r="AC2902" s="5">
        <f ca="1">VLOOKUP(CONCATENATE($F2902," ",$G2902),AllocFactorMatrix,(AC$4+1),FALSE)*$E2903</f>
        <v>46.335244268089838</v>
      </c>
      <c r="AD2902" s="5">
        <f ca="1">VLOOKUP(CONCATENATE($F2902," ",$G2902),AllocFactorMatrix,(AD$4+1),FALSE)*$E2903</f>
        <v>16835.700001854842</v>
      </c>
      <c r="AE2902" s="5">
        <f ca="1">VLOOKUP(CONCATENATE($F2902," ",$G2902),AllocFactorMatrix,(AE$4+1),FALSE)*$E2903</f>
        <v>3590.8727742307365</v>
      </c>
    </row>
    <row r="2903" spans="1:31" collapsed="1">
      <c r="D2903" s="48" t="s">
        <v>267</v>
      </c>
      <c r="E2903" s="36">
        <v>3560526</v>
      </c>
      <c r="F2903" s="88" t="s">
        <v>67</v>
      </c>
      <c r="G2903" s="48" t="str">
        <f>$G$15</f>
        <v>TOTAL</v>
      </c>
      <c r="H2903" s="4">
        <f t="shared" ca="1" si="4114"/>
        <v>3560526.0000000014</v>
      </c>
      <c r="I2903" s="5">
        <f t="shared" ref="I2903:N2903" ca="1" si="4150">VLOOKUP(CONCATENATE($F2903," ",$G2903),AllocFactorMatrix,(I$4+1),FALSE)*$E2903</f>
        <v>1982086.9703957629</v>
      </c>
      <c r="J2903" s="47">
        <f t="shared" ca="1" si="4150"/>
        <v>402.62852800379716</v>
      </c>
      <c r="K2903" s="47">
        <f t="shared" ca="1" si="4150"/>
        <v>645.5522881256112</v>
      </c>
      <c r="L2903" s="5">
        <f t="shared" ca="1" si="4150"/>
        <v>461035.40456739801</v>
      </c>
      <c r="M2903" s="5">
        <f t="shared" ca="1" si="4150"/>
        <v>6714.5309996339784</v>
      </c>
      <c r="N2903" s="5">
        <f t="shared" ca="1" si="4150"/>
        <v>817.01969193601826</v>
      </c>
      <c r="O2903" s="5">
        <f t="shared" ca="1" si="4140"/>
        <v>468566.955258968</v>
      </c>
      <c r="P2903" s="5">
        <f ca="1">VLOOKUP(CONCATENATE($F2903," ",$G2903),AllocFactorMatrix,(P$4+1),FALSE)*$E2903</f>
        <v>238839.19050928202</v>
      </c>
      <c r="Q2903" s="5">
        <f ca="1">VLOOKUP(CONCATENATE($F2903," ",$G2903),AllocFactorMatrix,(Q$4+1),FALSE)*$E2903</f>
        <v>40190.181340346746</v>
      </c>
      <c r="R2903" s="5">
        <f ca="1">VLOOKUP(CONCATENATE($F2903," ",$G2903),AllocFactorMatrix,(R$4+1),FALSE)*$E2903</f>
        <v>6989.2671533523217</v>
      </c>
      <c r="S2903" s="5">
        <f ca="1">VLOOKUP(CONCATENATE($F2903," ",$G2903),AllocFactorMatrix,(S$4+1),FALSE)*$E2903</f>
        <v>311.05074787634413</v>
      </c>
      <c r="T2903" s="5">
        <f t="shared" ca="1" si="4143"/>
        <v>286329.68975085742</v>
      </c>
      <c r="U2903" s="5">
        <f ca="1">VLOOKUP(CONCATENATE($F2903," ",$G2903),AllocFactorMatrix,(U$4+1),FALSE)*$E2903</f>
        <v>11179.498593212113</v>
      </c>
      <c r="V2903" s="5">
        <f ca="1">VLOOKUP(CONCATENATE($F2903," ",$G2903),AllocFactorMatrix,(V$4+1),FALSE)*$E2903</f>
        <v>149345.29464737501</v>
      </c>
      <c r="W2903" s="5">
        <f ca="1">VLOOKUP(CONCATENATE($F2903," ",$G2903),AllocFactorMatrix,(W$4+1),FALSE)*$E2903</f>
        <v>478166.31087468885</v>
      </c>
      <c r="X2903" s="5">
        <f ca="1">VLOOKUP(CONCATENATE($F2903," ",$G2903),AllocFactorMatrix,(X$4+1),FALSE)*$E2903</f>
        <v>85299.455281483388</v>
      </c>
      <c r="Y2903" s="5">
        <f t="shared" ca="1" si="4144"/>
        <v>723990.55939675926</v>
      </c>
      <c r="Z2903" s="5">
        <f ca="1">VLOOKUP(CONCATENATE($F2903," ",$G2903),AllocFactorMatrix,(Z$4+1),FALSE)*$E2903</f>
        <v>65637.05680213403</v>
      </c>
      <c r="AA2903" s="5">
        <f ca="1">VLOOKUP(CONCATENATE($F2903," ",$G2903),AllocFactorMatrix,(AA$4+1),FALSE)*$E2903</f>
        <v>1221.8246867028686</v>
      </c>
      <c r="AB2903" s="5">
        <f t="shared" ca="1" si="4141"/>
        <v>66858.881488836894</v>
      </c>
      <c r="AC2903" s="5">
        <f ca="1">VLOOKUP(CONCATENATE($F2903," ",$G2903),AllocFactorMatrix,(AC$4+1),FALSE)*$E2903</f>
        <v>955.87500436349796</v>
      </c>
      <c r="AD2903" s="5">
        <f ca="1">VLOOKUP(CONCATENATE($F2903," ",$G2903),AllocFactorMatrix,(AD$4+1),FALSE)*$E2903</f>
        <v>25343.599938586536</v>
      </c>
      <c r="AE2903" s="5">
        <f ca="1">VLOOKUP(CONCATENATE($F2903," ",$G2903),AllocFactorMatrix,(AE$4+1),FALSE)*$E2903</f>
        <v>5345.2879497343047</v>
      </c>
    </row>
    <row r="2904" spans="1:31" s="44" customFormat="1" hidden="1" outlineLevel="1">
      <c r="A2904" s="49"/>
      <c r="B2904" s="97"/>
      <c r="C2904" s="48"/>
      <c r="D2904" s="48"/>
      <c r="F2904" s="167" t="str">
        <f>F2911</f>
        <v>PROD_DEMAND</v>
      </c>
      <c r="G2904" s="48" t="str">
        <f>$G$8</f>
        <v>PRODUCTION</v>
      </c>
      <c r="H2904" s="46">
        <f t="shared" si="4114"/>
        <v>34390</v>
      </c>
      <c r="I2904" s="47">
        <f t="shared" ref="I2904:N2904" si="4151">VLOOKUP(CONCATENATE($F2904," ",$G2904),AllocFactorMatrix,(I$4+1),FALSE)*$E2911</f>
        <v>17685.777239360938</v>
      </c>
      <c r="J2904" s="47">
        <f t="shared" si="4151"/>
        <v>3.9566115446857433</v>
      </c>
      <c r="K2904" s="47">
        <f t="shared" si="4151"/>
        <v>6.9277446958926445</v>
      </c>
      <c r="L2904" s="47">
        <f t="shared" si="4151"/>
        <v>4121.9794193858152</v>
      </c>
      <c r="M2904" s="47">
        <f t="shared" si="4151"/>
        <v>57.357291159676102</v>
      </c>
      <c r="N2904" s="47">
        <f t="shared" si="4151"/>
        <v>7.9883625799136064</v>
      </c>
      <c r="O2904" s="47">
        <f t="shared" si="4140"/>
        <v>4187.3250731254047</v>
      </c>
      <c r="P2904" s="47">
        <f>VLOOKUP(CONCATENATE($F2904," ",$G2904),AllocFactorMatrix,(P$4+1),FALSE)*$E2911</f>
        <v>2451.7233036159269</v>
      </c>
      <c r="Q2904" s="47">
        <f>VLOOKUP(CONCATENATE($F2904," ",$G2904),AllocFactorMatrix,(Q$4+1),FALSE)*$E2911</f>
        <v>439.98376001672199</v>
      </c>
      <c r="R2904" s="47">
        <f>VLOOKUP(CONCATENATE($F2904," ",$G2904),AllocFactorMatrix,(R$4+1),FALSE)*$E2911</f>
        <v>89.224216578494165</v>
      </c>
      <c r="S2904" s="47">
        <f>VLOOKUP(CONCATENATE($F2904," ",$G2904),AllocFactorMatrix,(S$4+1),FALSE)*$E2911</f>
        <v>3.3882492754173299</v>
      </c>
      <c r="T2904" s="47">
        <f>SUBTOTAL(9,P2904:S2904)</f>
        <v>2984.3195294865604</v>
      </c>
      <c r="U2904" s="47">
        <f>VLOOKUP(CONCATENATE($F2904," ",$G2904),AllocFactorMatrix,(U$4+1),FALSE)*$E2911</f>
        <v>116.27994084857576</v>
      </c>
      <c r="V2904" s="47">
        <f>VLOOKUP(CONCATENATE($F2904," ",$G2904),AllocFactorMatrix,(V$4+1),FALSE)*$E2911</f>
        <v>1569.8463472622248</v>
      </c>
      <c r="W2904" s="47">
        <f>VLOOKUP(CONCATENATE($F2904," ",$G2904),AllocFactorMatrix,(W$4+1),FALSE)*$E2911</f>
        <v>6004.0320951167541</v>
      </c>
      <c r="X2904" s="47">
        <f>VLOOKUP(CONCATENATE($F2904," ",$G2904),AllocFactorMatrix,(X$4+1),FALSE)*$E2911</f>
        <v>1087.6860995679281</v>
      </c>
      <c r="Y2904" s="47">
        <f>SUBTOTAL(9,U2904:X2904)</f>
        <v>8777.8444827954827</v>
      </c>
      <c r="Z2904" s="47">
        <f>VLOOKUP(CONCATENATE($F2904," ",$G2904),AllocFactorMatrix,(Z$4+1),FALSE)*$E2911</f>
        <v>673.90314542937938</v>
      </c>
      <c r="AA2904" s="47">
        <f>VLOOKUP(CONCATENATE($F2904," ",$G2904),AllocFactorMatrix,(AA$4+1),FALSE)*$E2911</f>
        <v>13.459574303855126</v>
      </c>
      <c r="AB2904" s="47">
        <f t="shared" si="4141"/>
        <v>687.36271973323448</v>
      </c>
      <c r="AC2904" s="47">
        <f>VLOOKUP(CONCATENATE($F2904," ",$G2904),AllocFactorMatrix,(AC$4+1),FALSE)*$E2911</f>
        <v>8.8898727311091665</v>
      </c>
      <c r="AD2904" s="47">
        <f>VLOOKUP(CONCATENATE($F2904," ",$G2904),AllocFactorMatrix,(AD$4+1),FALSE)*$E2911</f>
        <v>39.493876233486418</v>
      </c>
      <c r="AE2904" s="47">
        <f>VLOOKUP(CONCATENATE($F2904," ",$G2904),AllocFactorMatrix,(AE$4+1),FALSE)*$E2911</f>
        <v>8.1028502932072346</v>
      </c>
    </row>
    <row r="2905" spans="1:31" s="44" customFormat="1" hidden="1" outlineLevel="1">
      <c r="A2905" s="49"/>
      <c r="B2905" s="97"/>
      <c r="C2905" s="48"/>
      <c r="D2905" s="48"/>
      <c r="F2905" s="167" t="str">
        <f>F2911</f>
        <v>PROD_DEMAND</v>
      </c>
      <c r="G2905" s="48" t="str">
        <f>$G$9</f>
        <v>BULKTRAN</v>
      </c>
      <c r="H2905" s="46">
        <f t="shared" si="4114"/>
        <v>0</v>
      </c>
      <c r="I2905" s="47">
        <f t="shared" ref="I2905:N2905" si="4152">VLOOKUP(CONCATENATE($F2905," ",$G2905),AllocFactorMatrix,(I$4+1),FALSE)*$E2911</f>
        <v>0</v>
      </c>
      <c r="J2905" s="47">
        <f t="shared" si="4152"/>
        <v>0</v>
      </c>
      <c r="K2905" s="47">
        <f t="shared" si="4152"/>
        <v>0</v>
      </c>
      <c r="L2905" s="47">
        <f t="shared" si="4152"/>
        <v>0</v>
      </c>
      <c r="M2905" s="47">
        <f t="shared" si="4152"/>
        <v>0</v>
      </c>
      <c r="N2905" s="47">
        <f t="shared" si="4152"/>
        <v>0</v>
      </c>
      <c r="O2905" s="47">
        <f t="shared" si="4140"/>
        <v>0</v>
      </c>
      <c r="P2905" s="47">
        <f>VLOOKUP(CONCATENATE($F2905," ",$G2905),AllocFactorMatrix,(P$4+1),FALSE)*$E2911</f>
        <v>0</v>
      </c>
      <c r="Q2905" s="47">
        <f>VLOOKUP(CONCATENATE($F2905," ",$G2905),AllocFactorMatrix,(Q$4+1),FALSE)*$E2911</f>
        <v>0</v>
      </c>
      <c r="R2905" s="47">
        <f>VLOOKUP(CONCATENATE($F2905," ",$G2905),AllocFactorMatrix,(R$4+1),FALSE)*$E2911</f>
        <v>0</v>
      </c>
      <c r="S2905" s="47">
        <f>VLOOKUP(CONCATENATE($F2905," ",$G2905),AllocFactorMatrix,(S$4+1),FALSE)*$E2911</f>
        <v>0</v>
      </c>
      <c r="T2905" s="47">
        <f t="shared" ref="T2905:T2911" si="4153">SUBTOTAL(9,P2905:S2905)</f>
        <v>0</v>
      </c>
      <c r="U2905" s="47">
        <f>VLOOKUP(CONCATENATE($F2905," ",$G2905),AllocFactorMatrix,(U$4+1),FALSE)*$E2911</f>
        <v>0</v>
      </c>
      <c r="V2905" s="47">
        <f>VLOOKUP(CONCATENATE($F2905," ",$G2905),AllocFactorMatrix,(V$4+1),FALSE)*$E2911</f>
        <v>0</v>
      </c>
      <c r="W2905" s="47">
        <f>VLOOKUP(CONCATENATE($F2905," ",$G2905),AllocFactorMatrix,(W$4+1),FALSE)*$E2911</f>
        <v>0</v>
      </c>
      <c r="X2905" s="47">
        <f>VLOOKUP(CONCATENATE($F2905," ",$G2905),AllocFactorMatrix,(X$4+1),FALSE)*$E2911</f>
        <v>0</v>
      </c>
      <c r="Y2905" s="47">
        <f t="shared" ref="Y2905:Y2911" si="4154">SUBTOTAL(9,U2905:X2905)</f>
        <v>0</v>
      </c>
      <c r="Z2905" s="47">
        <f>VLOOKUP(CONCATENATE($F2905," ",$G2905),AllocFactorMatrix,(Z$4+1),FALSE)*$E2911</f>
        <v>0</v>
      </c>
      <c r="AA2905" s="47">
        <f>VLOOKUP(CONCATENATE($F2905," ",$G2905),AllocFactorMatrix,(AA$4+1),FALSE)*$E2911</f>
        <v>0</v>
      </c>
      <c r="AB2905" s="47">
        <f t="shared" si="4141"/>
        <v>0</v>
      </c>
      <c r="AC2905" s="47">
        <f>VLOOKUP(CONCATENATE($F2905," ",$G2905),AllocFactorMatrix,(AC$4+1),FALSE)*$E2911</f>
        <v>0</v>
      </c>
      <c r="AD2905" s="47">
        <f>VLOOKUP(CONCATENATE($F2905," ",$G2905),AllocFactorMatrix,(AD$4+1),FALSE)*$E2911</f>
        <v>0</v>
      </c>
      <c r="AE2905" s="47">
        <f>VLOOKUP(CONCATENATE($F2905," ",$G2905),AllocFactorMatrix,(AE$4+1),FALSE)*$E2911</f>
        <v>0</v>
      </c>
    </row>
    <row r="2906" spans="1:31" s="44" customFormat="1" hidden="1" outlineLevel="1">
      <c r="A2906" s="49"/>
      <c r="B2906" s="97"/>
      <c r="C2906" s="48"/>
      <c r="D2906" s="48"/>
      <c r="F2906" s="167" t="str">
        <f>F2911</f>
        <v>PROD_DEMAND</v>
      </c>
      <c r="G2906" s="48" t="str">
        <f>$G$10</f>
        <v>SUBTRAN</v>
      </c>
      <c r="H2906" s="46">
        <f t="shared" si="4114"/>
        <v>0</v>
      </c>
      <c r="I2906" s="47">
        <f t="shared" ref="I2906:N2906" si="4155">VLOOKUP(CONCATENATE($F2906," ",$G2906),AllocFactorMatrix,(I$4+1),FALSE)*$E2911</f>
        <v>0</v>
      </c>
      <c r="J2906" s="47">
        <f t="shared" si="4155"/>
        <v>0</v>
      </c>
      <c r="K2906" s="47">
        <f t="shared" si="4155"/>
        <v>0</v>
      </c>
      <c r="L2906" s="47">
        <f t="shared" si="4155"/>
        <v>0</v>
      </c>
      <c r="M2906" s="47">
        <f t="shared" si="4155"/>
        <v>0</v>
      </c>
      <c r="N2906" s="47">
        <f t="shared" si="4155"/>
        <v>0</v>
      </c>
      <c r="O2906" s="47">
        <f t="shared" si="4140"/>
        <v>0</v>
      </c>
      <c r="P2906" s="47">
        <f>VLOOKUP(CONCATENATE($F2906," ",$G2906),AllocFactorMatrix,(P$4+1),FALSE)*$E2911</f>
        <v>0</v>
      </c>
      <c r="Q2906" s="47">
        <f>VLOOKUP(CONCATENATE($F2906," ",$G2906),AllocFactorMatrix,(Q$4+1),FALSE)*$E2911</f>
        <v>0</v>
      </c>
      <c r="R2906" s="47">
        <f>VLOOKUP(CONCATENATE($F2906," ",$G2906),AllocFactorMatrix,(R$4+1),FALSE)*$E2911</f>
        <v>0</v>
      </c>
      <c r="S2906" s="47">
        <f>VLOOKUP(CONCATENATE($F2906," ",$G2906),AllocFactorMatrix,(S$4+1),FALSE)*$E2911</f>
        <v>0</v>
      </c>
      <c r="T2906" s="47">
        <f t="shared" si="4153"/>
        <v>0</v>
      </c>
      <c r="U2906" s="47">
        <f>VLOOKUP(CONCATENATE($F2906," ",$G2906),AllocFactorMatrix,(U$4+1),FALSE)*$E2911</f>
        <v>0</v>
      </c>
      <c r="V2906" s="47">
        <f>VLOOKUP(CONCATENATE($F2906," ",$G2906),AllocFactorMatrix,(V$4+1),FALSE)*$E2911</f>
        <v>0</v>
      </c>
      <c r="W2906" s="47">
        <f>VLOOKUP(CONCATENATE($F2906," ",$G2906),AllocFactorMatrix,(W$4+1),FALSE)*$E2911</f>
        <v>0</v>
      </c>
      <c r="X2906" s="47">
        <f>VLOOKUP(CONCATENATE($F2906," ",$G2906),AllocFactorMatrix,(X$4+1),FALSE)*$E2911</f>
        <v>0</v>
      </c>
      <c r="Y2906" s="47">
        <f t="shared" si="4154"/>
        <v>0</v>
      </c>
      <c r="Z2906" s="47">
        <f>VLOOKUP(CONCATENATE($F2906," ",$G2906),AllocFactorMatrix,(Z$4+1),FALSE)*$E2911</f>
        <v>0</v>
      </c>
      <c r="AA2906" s="47">
        <f>VLOOKUP(CONCATENATE($F2906," ",$G2906),AllocFactorMatrix,(AA$4+1),FALSE)*$E2911</f>
        <v>0</v>
      </c>
      <c r="AB2906" s="47">
        <f t="shared" si="4141"/>
        <v>0</v>
      </c>
      <c r="AC2906" s="47">
        <f>VLOOKUP(CONCATENATE($F2906," ",$G2906),AllocFactorMatrix,(AC$4+1),FALSE)*$E2911</f>
        <v>0</v>
      </c>
      <c r="AD2906" s="47">
        <f>VLOOKUP(CONCATENATE($F2906," ",$G2906),AllocFactorMatrix,(AD$4+1),FALSE)*$E2911</f>
        <v>0</v>
      </c>
      <c r="AE2906" s="47">
        <f>VLOOKUP(CONCATENATE($F2906," ",$G2906),AllocFactorMatrix,(AE$4+1),FALSE)*$E2911</f>
        <v>0</v>
      </c>
    </row>
    <row r="2907" spans="1:31" s="44" customFormat="1" hidden="1" outlineLevel="1">
      <c r="A2907" s="49"/>
      <c r="B2907" s="97"/>
      <c r="C2907" s="48"/>
      <c r="D2907" s="48"/>
      <c r="F2907" s="167" t="str">
        <f>F2911</f>
        <v>PROD_DEMAND</v>
      </c>
      <c r="G2907" s="48" t="str">
        <f>$G$11</f>
        <v>DISTPRI</v>
      </c>
      <c r="H2907" s="46">
        <f t="shared" si="4114"/>
        <v>0</v>
      </c>
      <c r="I2907" s="47">
        <f t="shared" ref="I2907:N2907" si="4156">VLOOKUP(CONCATENATE($F2907," ",$G2907),AllocFactorMatrix,(I$4+1),FALSE)*$E2911</f>
        <v>0</v>
      </c>
      <c r="J2907" s="47">
        <f t="shared" si="4156"/>
        <v>0</v>
      </c>
      <c r="K2907" s="47">
        <f t="shared" si="4156"/>
        <v>0</v>
      </c>
      <c r="L2907" s="47">
        <f t="shared" si="4156"/>
        <v>0</v>
      </c>
      <c r="M2907" s="47">
        <f t="shared" si="4156"/>
        <v>0</v>
      </c>
      <c r="N2907" s="47">
        <f t="shared" si="4156"/>
        <v>0</v>
      </c>
      <c r="O2907" s="47">
        <f t="shared" si="4140"/>
        <v>0</v>
      </c>
      <c r="P2907" s="47">
        <f>VLOOKUP(CONCATENATE($F2907," ",$G2907),AllocFactorMatrix,(P$4+1),FALSE)*$E2911</f>
        <v>0</v>
      </c>
      <c r="Q2907" s="47">
        <f>VLOOKUP(CONCATENATE($F2907," ",$G2907),AllocFactorMatrix,(Q$4+1),FALSE)*$E2911</f>
        <v>0</v>
      </c>
      <c r="R2907" s="47">
        <f>VLOOKUP(CONCATENATE($F2907," ",$G2907),AllocFactorMatrix,(R$4+1),FALSE)*$E2911</f>
        <v>0</v>
      </c>
      <c r="S2907" s="47">
        <f>VLOOKUP(CONCATENATE($F2907," ",$G2907),AllocFactorMatrix,(S$4+1),FALSE)*$E2911</f>
        <v>0</v>
      </c>
      <c r="T2907" s="47">
        <f t="shared" si="4153"/>
        <v>0</v>
      </c>
      <c r="U2907" s="47">
        <f>VLOOKUP(CONCATENATE($F2907," ",$G2907),AllocFactorMatrix,(U$4+1),FALSE)*$E2911</f>
        <v>0</v>
      </c>
      <c r="V2907" s="47">
        <f>VLOOKUP(CONCATENATE($F2907," ",$G2907),AllocFactorMatrix,(V$4+1),FALSE)*$E2911</f>
        <v>0</v>
      </c>
      <c r="W2907" s="47">
        <f>VLOOKUP(CONCATENATE($F2907," ",$G2907),AllocFactorMatrix,(W$4+1),FALSE)*$E2911</f>
        <v>0</v>
      </c>
      <c r="X2907" s="47">
        <f>VLOOKUP(CONCATENATE($F2907," ",$G2907),AllocFactorMatrix,(X$4+1),FALSE)*$E2911</f>
        <v>0</v>
      </c>
      <c r="Y2907" s="47">
        <f t="shared" si="4154"/>
        <v>0</v>
      </c>
      <c r="Z2907" s="47">
        <f>VLOOKUP(CONCATENATE($F2907," ",$G2907),AllocFactorMatrix,(Z$4+1),FALSE)*$E2911</f>
        <v>0</v>
      </c>
      <c r="AA2907" s="47">
        <f>VLOOKUP(CONCATENATE($F2907," ",$G2907),AllocFactorMatrix,(AA$4+1),FALSE)*$E2911</f>
        <v>0</v>
      </c>
      <c r="AB2907" s="47">
        <f t="shared" si="4141"/>
        <v>0</v>
      </c>
      <c r="AC2907" s="47">
        <f>VLOOKUP(CONCATENATE($F2907," ",$G2907),AllocFactorMatrix,(AC$4+1),FALSE)*$E2911</f>
        <v>0</v>
      </c>
      <c r="AD2907" s="47">
        <f>VLOOKUP(CONCATENATE($F2907," ",$G2907),AllocFactorMatrix,(AD$4+1),FALSE)*$E2911</f>
        <v>0</v>
      </c>
      <c r="AE2907" s="47">
        <f>VLOOKUP(CONCATENATE($F2907," ",$G2907),AllocFactorMatrix,(AE$4+1),FALSE)*$E2911</f>
        <v>0</v>
      </c>
    </row>
    <row r="2908" spans="1:31" s="44" customFormat="1" hidden="1" outlineLevel="1">
      <c r="A2908" s="49"/>
      <c r="B2908" s="97"/>
      <c r="C2908" s="48"/>
      <c r="D2908" s="48"/>
      <c r="F2908" s="167" t="str">
        <f>F2911</f>
        <v>PROD_DEMAND</v>
      </c>
      <c r="G2908" s="48" t="str">
        <f>$G$12</f>
        <v>DISTSEC</v>
      </c>
      <c r="H2908" s="46">
        <f t="shared" si="4114"/>
        <v>0</v>
      </c>
      <c r="I2908" s="47">
        <f t="shared" ref="I2908:N2908" si="4157">VLOOKUP(CONCATENATE($F2908," ",$G2908),AllocFactorMatrix,(I$4+1),FALSE)*$E2911</f>
        <v>0</v>
      </c>
      <c r="J2908" s="47">
        <f t="shared" si="4157"/>
        <v>0</v>
      </c>
      <c r="K2908" s="47">
        <f t="shared" si="4157"/>
        <v>0</v>
      </c>
      <c r="L2908" s="47">
        <f t="shared" si="4157"/>
        <v>0</v>
      </c>
      <c r="M2908" s="47">
        <f t="shared" si="4157"/>
        <v>0</v>
      </c>
      <c r="N2908" s="47">
        <f t="shared" si="4157"/>
        <v>0</v>
      </c>
      <c r="O2908" s="47">
        <f t="shared" si="4140"/>
        <v>0</v>
      </c>
      <c r="P2908" s="47">
        <f>VLOOKUP(CONCATENATE($F2908," ",$G2908),AllocFactorMatrix,(P$4+1),FALSE)*$E2911</f>
        <v>0</v>
      </c>
      <c r="Q2908" s="47">
        <f>VLOOKUP(CONCATENATE($F2908," ",$G2908),AllocFactorMatrix,(Q$4+1),FALSE)*$E2911</f>
        <v>0</v>
      </c>
      <c r="R2908" s="47">
        <f>VLOOKUP(CONCATENATE($F2908," ",$G2908),AllocFactorMatrix,(R$4+1),FALSE)*$E2911</f>
        <v>0</v>
      </c>
      <c r="S2908" s="47">
        <f>VLOOKUP(CONCATENATE($F2908," ",$G2908),AllocFactorMatrix,(S$4+1),FALSE)*$E2911</f>
        <v>0</v>
      </c>
      <c r="T2908" s="47">
        <f t="shared" si="4153"/>
        <v>0</v>
      </c>
      <c r="U2908" s="47">
        <f>VLOOKUP(CONCATENATE($F2908," ",$G2908),AllocFactorMatrix,(U$4+1),FALSE)*$E2911</f>
        <v>0</v>
      </c>
      <c r="V2908" s="47">
        <f>VLOOKUP(CONCATENATE($F2908," ",$G2908),AllocFactorMatrix,(V$4+1),FALSE)*$E2911</f>
        <v>0</v>
      </c>
      <c r="W2908" s="47">
        <f>VLOOKUP(CONCATENATE($F2908," ",$G2908),AllocFactorMatrix,(W$4+1),FALSE)*$E2911</f>
        <v>0</v>
      </c>
      <c r="X2908" s="47">
        <f>VLOOKUP(CONCATENATE($F2908," ",$G2908),AllocFactorMatrix,(X$4+1),FALSE)*$E2911</f>
        <v>0</v>
      </c>
      <c r="Y2908" s="47">
        <f t="shared" si="4154"/>
        <v>0</v>
      </c>
      <c r="Z2908" s="47">
        <f>VLOOKUP(CONCATENATE($F2908," ",$G2908),AllocFactorMatrix,(Z$4+1),FALSE)*$E2911</f>
        <v>0</v>
      </c>
      <c r="AA2908" s="47">
        <f>VLOOKUP(CONCATENATE($F2908," ",$G2908),AllocFactorMatrix,(AA$4+1),FALSE)*$E2911</f>
        <v>0</v>
      </c>
      <c r="AB2908" s="47">
        <f t="shared" si="4141"/>
        <v>0</v>
      </c>
      <c r="AC2908" s="47">
        <f>VLOOKUP(CONCATENATE($F2908," ",$G2908),AllocFactorMatrix,(AC$4+1),FALSE)*$E2911</f>
        <v>0</v>
      </c>
      <c r="AD2908" s="47">
        <f>VLOOKUP(CONCATENATE($F2908," ",$G2908),AllocFactorMatrix,(AD$4+1),FALSE)*$E2911</f>
        <v>0</v>
      </c>
      <c r="AE2908" s="47">
        <f>VLOOKUP(CONCATENATE($F2908," ",$G2908),AllocFactorMatrix,(AE$4+1),FALSE)*$E2911</f>
        <v>0</v>
      </c>
    </row>
    <row r="2909" spans="1:31" s="44" customFormat="1" hidden="1" outlineLevel="1">
      <c r="A2909" s="49"/>
      <c r="B2909" s="97"/>
      <c r="C2909" s="48"/>
      <c r="D2909" s="48"/>
      <c r="F2909" s="167" t="str">
        <f>F2911</f>
        <v>PROD_DEMAND</v>
      </c>
      <c r="G2909" s="48" t="str">
        <f>$G$13</f>
        <v>ENERGY</v>
      </c>
      <c r="H2909" s="46">
        <f t="shared" si="4114"/>
        <v>0</v>
      </c>
      <c r="I2909" s="47">
        <f t="shared" ref="I2909:N2909" si="4158">VLOOKUP(CONCATENATE($F2909," ",$G2909),AllocFactorMatrix,(I$4+1),FALSE)*$E2911</f>
        <v>0</v>
      </c>
      <c r="J2909" s="47">
        <f t="shared" si="4158"/>
        <v>0</v>
      </c>
      <c r="K2909" s="47">
        <f t="shared" si="4158"/>
        <v>0</v>
      </c>
      <c r="L2909" s="47">
        <f t="shared" si="4158"/>
        <v>0</v>
      </c>
      <c r="M2909" s="47">
        <f t="shared" si="4158"/>
        <v>0</v>
      </c>
      <c r="N2909" s="47">
        <f t="shared" si="4158"/>
        <v>0</v>
      </c>
      <c r="O2909" s="47">
        <f t="shared" si="4140"/>
        <v>0</v>
      </c>
      <c r="P2909" s="47">
        <f>VLOOKUP(CONCATENATE($F2909," ",$G2909),AllocFactorMatrix,(P$4+1),FALSE)*$E2911</f>
        <v>0</v>
      </c>
      <c r="Q2909" s="47">
        <f>VLOOKUP(CONCATENATE($F2909," ",$G2909),AllocFactorMatrix,(Q$4+1),FALSE)*$E2911</f>
        <v>0</v>
      </c>
      <c r="R2909" s="47">
        <f>VLOOKUP(CONCATENATE($F2909," ",$G2909),AllocFactorMatrix,(R$4+1),FALSE)*$E2911</f>
        <v>0</v>
      </c>
      <c r="S2909" s="47">
        <f>VLOOKUP(CONCATENATE($F2909," ",$G2909),AllocFactorMatrix,(S$4+1),FALSE)*$E2911</f>
        <v>0</v>
      </c>
      <c r="T2909" s="47">
        <f t="shared" si="4153"/>
        <v>0</v>
      </c>
      <c r="U2909" s="47">
        <f>VLOOKUP(CONCATENATE($F2909," ",$G2909),AllocFactorMatrix,(U$4+1),FALSE)*$E2911</f>
        <v>0</v>
      </c>
      <c r="V2909" s="47">
        <f>VLOOKUP(CONCATENATE($F2909," ",$G2909),AllocFactorMatrix,(V$4+1),FALSE)*$E2911</f>
        <v>0</v>
      </c>
      <c r="W2909" s="47">
        <f>VLOOKUP(CONCATENATE($F2909," ",$G2909),AllocFactorMatrix,(W$4+1),FALSE)*$E2911</f>
        <v>0</v>
      </c>
      <c r="X2909" s="47">
        <f>VLOOKUP(CONCATENATE($F2909," ",$G2909),AllocFactorMatrix,(X$4+1),FALSE)*$E2911</f>
        <v>0</v>
      </c>
      <c r="Y2909" s="47">
        <f t="shared" si="4154"/>
        <v>0</v>
      </c>
      <c r="Z2909" s="47">
        <f>VLOOKUP(CONCATENATE($F2909," ",$G2909),AllocFactorMatrix,(Z$4+1),FALSE)*$E2911</f>
        <v>0</v>
      </c>
      <c r="AA2909" s="47">
        <f>VLOOKUP(CONCATENATE($F2909," ",$G2909),AllocFactorMatrix,(AA$4+1),FALSE)*$E2911</f>
        <v>0</v>
      </c>
      <c r="AB2909" s="47">
        <f t="shared" si="4141"/>
        <v>0</v>
      </c>
      <c r="AC2909" s="47">
        <f>VLOOKUP(CONCATENATE($F2909," ",$G2909),AllocFactorMatrix,(AC$4+1),FALSE)*$E2911</f>
        <v>0</v>
      </c>
      <c r="AD2909" s="47">
        <f>VLOOKUP(CONCATENATE($F2909," ",$G2909),AllocFactorMatrix,(AD$4+1),FALSE)*$E2911</f>
        <v>0</v>
      </c>
      <c r="AE2909" s="47">
        <f>VLOOKUP(CONCATENATE($F2909," ",$G2909),AllocFactorMatrix,(AE$4+1),FALSE)*$E2911</f>
        <v>0</v>
      </c>
    </row>
    <row r="2910" spans="1:31" s="44" customFormat="1" hidden="1" outlineLevel="1">
      <c r="A2910" s="49"/>
      <c r="B2910" s="97"/>
      <c r="C2910" s="48"/>
      <c r="D2910" s="48"/>
      <c r="F2910" s="167" t="str">
        <f>F2911</f>
        <v>PROD_DEMAND</v>
      </c>
      <c r="G2910" s="48" t="str">
        <f>$G$14</f>
        <v>CUSTOMER</v>
      </c>
      <c r="H2910" s="46">
        <f t="shared" si="4114"/>
        <v>0</v>
      </c>
      <c r="I2910" s="47">
        <f t="shared" ref="I2910:N2910" si="4159">VLOOKUP(CONCATENATE($F2910," ",$G2910),AllocFactorMatrix,(I$4+1),FALSE)*$E2911</f>
        <v>0</v>
      </c>
      <c r="J2910" s="47">
        <f t="shared" si="4159"/>
        <v>0</v>
      </c>
      <c r="K2910" s="47">
        <f t="shared" si="4159"/>
        <v>0</v>
      </c>
      <c r="L2910" s="47">
        <f t="shared" si="4159"/>
        <v>0</v>
      </c>
      <c r="M2910" s="47">
        <f t="shared" si="4159"/>
        <v>0</v>
      </c>
      <c r="N2910" s="47">
        <f t="shared" si="4159"/>
        <v>0</v>
      </c>
      <c r="O2910" s="47">
        <f t="shared" si="4140"/>
        <v>0</v>
      </c>
      <c r="P2910" s="47">
        <f>VLOOKUP(CONCATENATE($F2910," ",$G2910),AllocFactorMatrix,(P$4+1),FALSE)*$E2911</f>
        <v>0</v>
      </c>
      <c r="Q2910" s="47">
        <f>VLOOKUP(CONCATENATE($F2910," ",$G2910),AllocFactorMatrix,(Q$4+1),FALSE)*$E2911</f>
        <v>0</v>
      </c>
      <c r="R2910" s="47">
        <f>VLOOKUP(CONCATENATE($F2910," ",$G2910),AllocFactorMatrix,(R$4+1),FALSE)*$E2911</f>
        <v>0</v>
      </c>
      <c r="S2910" s="47">
        <f>VLOOKUP(CONCATENATE($F2910," ",$G2910),AllocFactorMatrix,(S$4+1),FALSE)*$E2911</f>
        <v>0</v>
      </c>
      <c r="T2910" s="47">
        <f t="shared" si="4153"/>
        <v>0</v>
      </c>
      <c r="U2910" s="47">
        <f>VLOOKUP(CONCATENATE($F2910," ",$G2910),AllocFactorMatrix,(U$4+1),FALSE)*$E2911</f>
        <v>0</v>
      </c>
      <c r="V2910" s="47">
        <f>VLOOKUP(CONCATENATE($F2910," ",$G2910),AllocFactorMatrix,(V$4+1),FALSE)*$E2911</f>
        <v>0</v>
      </c>
      <c r="W2910" s="47">
        <f>VLOOKUP(CONCATENATE($F2910," ",$G2910),AllocFactorMatrix,(W$4+1),FALSE)*$E2911</f>
        <v>0</v>
      </c>
      <c r="X2910" s="47">
        <f>VLOOKUP(CONCATENATE($F2910," ",$G2910),AllocFactorMatrix,(X$4+1),FALSE)*$E2911</f>
        <v>0</v>
      </c>
      <c r="Y2910" s="47">
        <f t="shared" si="4154"/>
        <v>0</v>
      </c>
      <c r="Z2910" s="47">
        <f>VLOOKUP(CONCATENATE($F2910," ",$G2910),AllocFactorMatrix,(Z$4+1),FALSE)*$E2911</f>
        <v>0</v>
      </c>
      <c r="AA2910" s="47">
        <f>VLOOKUP(CONCATENATE($F2910," ",$G2910),AllocFactorMatrix,(AA$4+1),FALSE)*$E2911</f>
        <v>0</v>
      </c>
      <c r="AB2910" s="47">
        <f t="shared" si="4141"/>
        <v>0</v>
      </c>
      <c r="AC2910" s="47">
        <f>VLOOKUP(CONCATENATE($F2910," ",$G2910),AllocFactorMatrix,(AC$4+1),FALSE)*$E2911</f>
        <v>0</v>
      </c>
      <c r="AD2910" s="47">
        <f>VLOOKUP(CONCATENATE($F2910," ",$G2910),AllocFactorMatrix,(AD$4+1),FALSE)*$E2911</f>
        <v>0</v>
      </c>
      <c r="AE2910" s="47">
        <f>VLOOKUP(CONCATENATE($F2910," ",$G2910),AllocFactorMatrix,(AE$4+1),FALSE)*$E2911</f>
        <v>0</v>
      </c>
    </row>
    <row r="2911" spans="1:31" s="44" customFormat="1" collapsed="1">
      <c r="A2911" s="49"/>
      <c r="B2911" s="97"/>
      <c r="C2911" s="48"/>
      <c r="D2911" s="96" t="s">
        <v>433</v>
      </c>
      <c r="E2911" s="54">
        <v>34390</v>
      </c>
      <c r="F2911" s="88" t="s">
        <v>27</v>
      </c>
      <c r="G2911" s="48" t="str">
        <f>$G$15</f>
        <v>TOTAL</v>
      </c>
      <c r="H2911" s="46">
        <f t="shared" si="4114"/>
        <v>34390</v>
      </c>
      <c r="I2911" s="47">
        <f t="shared" ref="I2911:N2911" si="4160">VLOOKUP(CONCATENATE($F2911," ",$G2911),AllocFactorMatrix,(I$4+1),FALSE)*$E2911</f>
        <v>17685.777239360938</v>
      </c>
      <c r="J2911" s="47">
        <f t="shared" si="4160"/>
        <v>3.9566115446857433</v>
      </c>
      <c r="K2911" s="47">
        <f t="shared" si="4160"/>
        <v>6.9277446958926445</v>
      </c>
      <c r="L2911" s="47">
        <f t="shared" si="4160"/>
        <v>4121.9794193858152</v>
      </c>
      <c r="M2911" s="47">
        <f t="shared" si="4160"/>
        <v>57.357291159676102</v>
      </c>
      <c r="N2911" s="47">
        <f t="shared" si="4160"/>
        <v>7.9883625799136064</v>
      </c>
      <c r="O2911" s="47">
        <f t="shared" si="4140"/>
        <v>4187.3250731254047</v>
      </c>
      <c r="P2911" s="47">
        <f>VLOOKUP(CONCATENATE($F2911," ",$G2911),AllocFactorMatrix,(P$4+1),FALSE)*$E2911</f>
        <v>2451.7233036159269</v>
      </c>
      <c r="Q2911" s="47">
        <f>VLOOKUP(CONCATENATE($F2911," ",$G2911),AllocFactorMatrix,(Q$4+1),FALSE)*$E2911</f>
        <v>439.98376001672199</v>
      </c>
      <c r="R2911" s="47">
        <f>VLOOKUP(CONCATENATE($F2911," ",$G2911),AllocFactorMatrix,(R$4+1),FALSE)*$E2911</f>
        <v>89.224216578494165</v>
      </c>
      <c r="S2911" s="47">
        <f>VLOOKUP(CONCATENATE($F2911," ",$G2911),AllocFactorMatrix,(S$4+1),FALSE)*$E2911</f>
        <v>3.3882492754173299</v>
      </c>
      <c r="T2911" s="47">
        <f t="shared" si="4153"/>
        <v>2984.3195294865604</v>
      </c>
      <c r="U2911" s="47">
        <f>VLOOKUP(CONCATENATE($F2911," ",$G2911),AllocFactorMatrix,(U$4+1),FALSE)*$E2911</f>
        <v>116.27994084857576</v>
      </c>
      <c r="V2911" s="47">
        <f>VLOOKUP(CONCATENATE($F2911," ",$G2911),AllocFactorMatrix,(V$4+1),FALSE)*$E2911</f>
        <v>1569.8463472622248</v>
      </c>
      <c r="W2911" s="47">
        <f>VLOOKUP(CONCATENATE($F2911," ",$G2911),AllocFactorMatrix,(W$4+1),FALSE)*$E2911</f>
        <v>6004.0320951167541</v>
      </c>
      <c r="X2911" s="47">
        <f>VLOOKUP(CONCATENATE($F2911," ",$G2911),AllocFactorMatrix,(X$4+1),FALSE)*$E2911</f>
        <v>1087.6860995679281</v>
      </c>
      <c r="Y2911" s="47">
        <f t="shared" si="4154"/>
        <v>8777.8444827954827</v>
      </c>
      <c r="Z2911" s="47">
        <f>VLOOKUP(CONCATENATE($F2911," ",$G2911),AllocFactorMatrix,(Z$4+1),FALSE)*$E2911</f>
        <v>673.90314542937938</v>
      </c>
      <c r="AA2911" s="47">
        <f>VLOOKUP(CONCATENATE($F2911," ",$G2911),AllocFactorMatrix,(AA$4+1),FALSE)*$E2911</f>
        <v>13.459574303855126</v>
      </c>
      <c r="AB2911" s="47">
        <f t="shared" si="4141"/>
        <v>687.36271973323448</v>
      </c>
      <c r="AC2911" s="47">
        <f>VLOOKUP(CONCATENATE($F2911," ",$G2911),AllocFactorMatrix,(AC$4+1),FALSE)*$E2911</f>
        <v>8.8898727311091665</v>
      </c>
      <c r="AD2911" s="47">
        <f>VLOOKUP(CONCATENATE($F2911," ",$G2911),AllocFactorMatrix,(AD$4+1),FALSE)*$E2911</f>
        <v>39.493876233486418</v>
      </c>
      <c r="AE2911" s="47">
        <f>VLOOKUP(CONCATENATE($F2911," ",$G2911),AllocFactorMatrix,(AE$4+1),FALSE)*$E2911</f>
        <v>8.1028502932072346</v>
      </c>
    </row>
    <row r="2912" spans="1:31" s="44" customFormat="1" hidden="1" outlineLevel="1">
      <c r="A2912" s="49"/>
      <c r="B2912" s="97"/>
      <c r="C2912" s="48"/>
      <c r="D2912" s="48"/>
      <c r="F2912" s="167" t="str">
        <f>F2919</f>
        <v>PROD_DEMAND</v>
      </c>
      <c r="G2912" s="48" t="str">
        <f>$G$8</f>
        <v>PRODUCTION</v>
      </c>
      <c r="H2912" s="46">
        <f t="shared" si="4114"/>
        <v>-455748.00000000012</v>
      </c>
      <c r="I2912" s="47">
        <f t="shared" ref="I2912:N2912" si="4161">VLOOKUP(CONCATENATE($F2912," ",$G2912),AllocFactorMatrix,(I$4+1),FALSE)*$E2919</f>
        <v>-234377.94723129598</v>
      </c>
      <c r="J2912" s="47">
        <f t="shared" si="4161"/>
        <v>-52.43436459050416</v>
      </c>
      <c r="K2912" s="47">
        <f t="shared" si="4161"/>
        <v>-91.808833662799671</v>
      </c>
      <c r="L2912" s="47">
        <f t="shared" si="4161"/>
        <v>-54625.876022862649</v>
      </c>
      <c r="M2912" s="47">
        <f t="shared" si="4161"/>
        <v>-760.11836962605594</v>
      </c>
      <c r="N2912" s="47">
        <f t="shared" si="4161"/>
        <v>-105.86450331696615</v>
      </c>
      <c r="O2912" s="47">
        <f t="shared" si="4140"/>
        <v>-55491.858895805672</v>
      </c>
      <c r="P2912" s="47">
        <f>VLOOKUP(CONCATENATE($F2912," ",$G2912),AllocFactorMatrix,(P$4+1),FALSE)*$E2919</f>
        <v>-32491.07275883546</v>
      </c>
      <c r="Q2912" s="47">
        <f>VLOOKUP(CONCATENATE($F2912," ",$G2912),AllocFactorMatrix,(Q$4+1),FALSE)*$E2919</f>
        <v>-5830.8147327740917</v>
      </c>
      <c r="R2912" s="47">
        <f>VLOOKUP(CONCATENATE($F2912," ",$G2912),AllocFactorMatrix,(R$4+1),FALSE)*$E2919</f>
        <v>-1182.4297254206328</v>
      </c>
      <c r="S2912" s="47">
        <f>VLOOKUP(CONCATENATE($F2912," ",$G2912),AllocFactorMatrix,(S$4+1),FALSE)*$E2919</f>
        <v>-44.902234102148803</v>
      </c>
      <c r="T2912" s="47">
        <f>SUBTOTAL(9,P2912:S2912)</f>
        <v>-39549.219451132332</v>
      </c>
      <c r="U2912" s="47">
        <f>VLOOKUP(CONCATENATE($F2912," ",$G2912),AllocFactorMatrix,(U$4+1),FALSE)*$E2919</f>
        <v>-1540.9814039504713</v>
      </c>
      <c r="V2912" s="47">
        <f>VLOOKUP(CONCATENATE($F2912," ",$G2912),AllocFactorMatrix,(V$4+1),FALSE)*$E2919</f>
        <v>-20804.138792441536</v>
      </c>
      <c r="W2912" s="47">
        <f>VLOOKUP(CONCATENATE($F2912," ",$G2912),AllocFactorMatrix,(W$4+1),FALSE)*$E2919</f>
        <v>-79567.479479071553</v>
      </c>
      <c r="X2912" s="47">
        <f>VLOOKUP(CONCATENATE($F2912," ",$G2912),AllocFactorMatrix,(X$4+1),FALSE)*$E2919</f>
        <v>-14414.386871354582</v>
      </c>
      <c r="Y2912" s="47">
        <f>SUBTOTAL(9,U2912:X2912)</f>
        <v>-116326.98654681814</v>
      </c>
      <c r="Z2912" s="47">
        <f>VLOOKUP(CONCATENATE($F2912," ",$G2912),AllocFactorMatrix,(Z$4+1),FALSE)*$E2919</f>
        <v>-8930.7941472273578</v>
      </c>
      <c r="AA2912" s="47">
        <f>VLOOKUP(CONCATENATE($F2912," ",$G2912),AllocFactorMatrix,(AA$4+1),FALSE)*$E2919</f>
        <v>-178.37086565377626</v>
      </c>
      <c r="AB2912" s="47">
        <f t="shared" si="4141"/>
        <v>-9109.1650128811343</v>
      </c>
      <c r="AC2912" s="47">
        <f>VLOOKUP(CONCATENATE($F2912," ",$G2912),AllocFactorMatrix,(AC$4+1),FALSE)*$E2919</f>
        <v>-117.81162307233323</v>
      </c>
      <c r="AD2912" s="47">
        <f>VLOOKUP(CONCATENATE($F2912," ",$G2912),AllocFactorMatrix,(AD$4+1),FALSE)*$E2919</f>
        <v>-523.38630723056019</v>
      </c>
      <c r="AE2912" s="47">
        <f>VLOOKUP(CONCATENATE($F2912," ",$G2912),AllocFactorMatrix,(AE$4+1),FALSE)*$E2919</f>
        <v>-107.38173351057314</v>
      </c>
    </row>
    <row r="2913" spans="1:31" s="44" customFormat="1" hidden="1" outlineLevel="1">
      <c r="A2913" s="49"/>
      <c r="B2913" s="97"/>
      <c r="C2913" s="48"/>
      <c r="D2913" s="48"/>
      <c r="F2913" s="167" t="str">
        <f>F2919</f>
        <v>PROD_DEMAND</v>
      </c>
      <c r="G2913" s="48" t="str">
        <f>$G$9</f>
        <v>BULKTRAN</v>
      </c>
      <c r="H2913" s="46">
        <f t="shared" si="4114"/>
        <v>0</v>
      </c>
      <c r="I2913" s="47">
        <f t="shared" ref="I2913:N2913" si="4162">VLOOKUP(CONCATENATE($F2913," ",$G2913),AllocFactorMatrix,(I$4+1),FALSE)*$E2919</f>
        <v>0</v>
      </c>
      <c r="J2913" s="47">
        <f t="shared" si="4162"/>
        <v>0</v>
      </c>
      <c r="K2913" s="47">
        <f t="shared" si="4162"/>
        <v>0</v>
      </c>
      <c r="L2913" s="47">
        <f t="shared" si="4162"/>
        <v>0</v>
      </c>
      <c r="M2913" s="47">
        <f t="shared" si="4162"/>
        <v>0</v>
      </c>
      <c r="N2913" s="47">
        <f t="shared" si="4162"/>
        <v>0</v>
      </c>
      <c r="O2913" s="47">
        <f t="shared" si="4140"/>
        <v>0</v>
      </c>
      <c r="P2913" s="47">
        <f>VLOOKUP(CONCATENATE($F2913," ",$G2913),AllocFactorMatrix,(P$4+1),FALSE)*$E2919</f>
        <v>0</v>
      </c>
      <c r="Q2913" s="47">
        <f>VLOOKUP(CONCATENATE($F2913," ",$G2913),AllocFactorMatrix,(Q$4+1),FALSE)*$E2919</f>
        <v>0</v>
      </c>
      <c r="R2913" s="47">
        <f>VLOOKUP(CONCATENATE($F2913," ",$G2913),AllocFactorMatrix,(R$4+1),FALSE)*$E2919</f>
        <v>0</v>
      </c>
      <c r="S2913" s="47">
        <f>VLOOKUP(CONCATENATE($F2913," ",$G2913),AllocFactorMatrix,(S$4+1),FALSE)*$E2919</f>
        <v>0</v>
      </c>
      <c r="T2913" s="47">
        <f t="shared" ref="T2913:T2919" si="4163">SUBTOTAL(9,P2913:S2913)</f>
        <v>0</v>
      </c>
      <c r="U2913" s="47">
        <f>VLOOKUP(CONCATENATE($F2913," ",$G2913),AllocFactorMatrix,(U$4+1),FALSE)*$E2919</f>
        <v>0</v>
      </c>
      <c r="V2913" s="47">
        <f>VLOOKUP(CONCATENATE($F2913," ",$G2913),AllocFactorMatrix,(V$4+1),FALSE)*$E2919</f>
        <v>0</v>
      </c>
      <c r="W2913" s="47">
        <f>VLOOKUP(CONCATENATE($F2913," ",$G2913),AllocFactorMatrix,(W$4+1),FALSE)*$E2919</f>
        <v>0</v>
      </c>
      <c r="X2913" s="47">
        <f>VLOOKUP(CONCATENATE($F2913," ",$G2913),AllocFactorMatrix,(X$4+1),FALSE)*$E2919</f>
        <v>0</v>
      </c>
      <c r="Y2913" s="47">
        <f t="shared" ref="Y2913:Y2919" si="4164">SUBTOTAL(9,U2913:X2913)</f>
        <v>0</v>
      </c>
      <c r="Z2913" s="47">
        <f>VLOOKUP(CONCATENATE($F2913," ",$G2913),AllocFactorMatrix,(Z$4+1),FALSE)*$E2919</f>
        <v>0</v>
      </c>
      <c r="AA2913" s="47">
        <f>VLOOKUP(CONCATENATE($F2913," ",$G2913),AllocFactorMatrix,(AA$4+1),FALSE)*$E2919</f>
        <v>0</v>
      </c>
      <c r="AB2913" s="47">
        <f t="shared" si="4141"/>
        <v>0</v>
      </c>
      <c r="AC2913" s="47">
        <f>VLOOKUP(CONCATENATE($F2913," ",$G2913),AllocFactorMatrix,(AC$4+1),FALSE)*$E2919</f>
        <v>0</v>
      </c>
      <c r="AD2913" s="47">
        <f>VLOOKUP(CONCATENATE($F2913," ",$G2913),AllocFactorMatrix,(AD$4+1),FALSE)*$E2919</f>
        <v>0</v>
      </c>
      <c r="AE2913" s="47">
        <f>VLOOKUP(CONCATENATE($F2913," ",$G2913),AllocFactorMatrix,(AE$4+1),FALSE)*$E2919</f>
        <v>0</v>
      </c>
    </row>
    <row r="2914" spans="1:31" s="44" customFormat="1" hidden="1" outlineLevel="1">
      <c r="A2914" s="49"/>
      <c r="B2914" s="97"/>
      <c r="C2914" s="48"/>
      <c r="D2914" s="48"/>
      <c r="F2914" s="167" t="str">
        <f>F2919</f>
        <v>PROD_DEMAND</v>
      </c>
      <c r="G2914" s="48" t="str">
        <f>$G$10</f>
        <v>SUBTRAN</v>
      </c>
      <c r="H2914" s="46">
        <f t="shared" si="4114"/>
        <v>0</v>
      </c>
      <c r="I2914" s="47">
        <f t="shared" ref="I2914:N2914" si="4165">VLOOKUP(CONCATENATE($F2914," ",$G2914),AllocFactorMatrix,(I$4+1),FALSE)*$E2919</f>
        <v>0</v>
      </c>
      <c r="J2914" s="47">
        <f t="shared" si="4165"/>
        <v>0</v>
      </c>
      <c r="K2914" s="47">
        <f t="shared" si="4165"/>
        <v>0</v>
      </c>
      <c r="L2914" s="47">
        <f t="shared" si="4165"/>
        <v>0</v>
      </c>
      <c r="M2914" s="47">
        <f t="shared" si="4165"/>
        <v>0</v>
      </c>
      <c r="N2914" s="47">
        <f t="shared" si="4165"/>
        <v>0</v>
      </c>
      <c r="O2914" s="47">
        <f t="shared" si="4140"/>
        <v>0</v>
      </c>
      <c r="P2914" s="47">
        <f>VLOOKUP(CONCATENATE($F2914," ",$G2914),AllocFactorMatrix,(P$4+1),FALSE)*$E2919</f>
        <v>0</v>
      </c>
      <c r="Q2914" s="47">
        <f>VLOOKUP(CONCATENATE($F2914," ",$G2914),AllocFactorMatrix,(Q$4+1),FALSE)*$E2919</f>
        <v>0</v>
      </c>
      <c r="R2914" s="47">
        <f>VLOOKUP(CONCATENATE($F2914," ",$G2914),AllocFactorMatrix,(R$4+1),FALSE)*$E2919</f>
        <v>0</v>
      </c>
      <c r="S2914" s="47">
        <f>VLOOKUP(CONCATENATE($F2914," ",$G2914),AllocFactorMatrix,(S$4+1),FALSE)*$E2919</f>
        <v>0</v>
      </c>
      <c r="T2914" s="47">
        <f t="shared" si="4163"/>
        <v>0</v>
      </c>
      <c r="U2914" s="47">
        <f>VLOOKUP(CONCATENATE($F2914," ",$G2914),AllocFactorMatrix,(U$4+1),FALSE)*$E2919</f>
        <v>0</v>
      </c>
      <c r="V2914" s="47">
        <f>VLOOKUP(CONCATENATE($F2914," ",$G2914),AllocFactorMatrix,(V$4+1),FALSE)*$E2919</f>
        <v>0</v>
      </c>
      <c r="W2914" s="47">
        <f>VLOOKUP(CONCATENATE($F2914," ",$G2914),AllocFactorMatrix,(W$4+1),FALSE)*$E2919</f>
        <v>0</v>
      </c>
      <c r="X2914" s="47">
        <f>VLOOKUP(CONCATENATE($F2914," ",$G2914),AllocFactorMatrix,(X$4+1),FALSE)*$E2919</f>
        <v>0</v>
      </c>
      <c r="Y2914" s="47">
        <f t="shared" si="4164"/>
        <v>0</v>
      </c>
      <c r="Z2914" s="47">
        <f>VLOOKUP(CONCATENATE($F2914," ",$G2914),AllocFactorMatrix,(Z$4+1),FALSE)*$E2919</f>
        <v>0</v>
      </c>
      <c r="AA2914" s="47">
        <f>VLOOKUP(CONCATENATE($F2914," ",$G2914),AllocFactorMatrix,(AA$4+1),FALSE)*$E2919</f>
        <v>0</v>
      </c>
      <c r="AB2914" s="47">
        <f t="shared" si="4141"/>
        <v>0</v>
      </c>
      <c r="AC2914" s="47">
        <f>VLOOKUP(CONCATENATE($F2914," ",$G2914),AllocFactorMatrix,(AC$4+1),FALSE)*$E2919</f>
        <v>0</v>
      </c>
      <c r="AD2914" s="47">
        <f>VLOOKUP(CONCATENATE($F2914," ",$G2914),AllocFactorMatrix,(AD$4+1),FALSE)*$E2919</f>
        <v>0</v>
      </c>
      <c r="AE2914" s="47">
        <f>VLOOKUP(CONCATENATE($F2914," ",$G2914),AllocFactorMatrix,(AE$4+1),FALSE)*$E2919</f>
        <v>0</v>
      </c>
    </row>
    <row r="2915" spans="1:31" s="44" customFormat="1" hidden="1" outlineLevel="1">
      <c r="A2915" s="49"/>
      <c r="B2915" s="97"/>
      <c r="C2915" s="48"/>
      <c r="D2915" s="48"/>
      <c r="F2915" s="167" t="str">
        <f>F2919</f>
        <v>PROD_DEMAND</v>
      </c>
      <c r="G2915" s="48" t="str">
        <f>$G$11</f>
        <v>DISTPRI</v>
      </c>
      <c r="H2915" s="46">
        <f t="shared" si="4114"/>
        <v>0</v>
      </c>
      <c r="I2915" s="47">
        <f t="shared" ref="I2915:N2915" si="4166">VLOOKUP(CONCATENATE($F2915," ",$G2915),AllocFactorMatrix,(I$4+1),FALSE)*$E2919</f>
        <v>0</v>
      </c>
      <c r="J2915" s="47">
        <f t="shared" si="4166"/>
        <v>0</v>
      </c>
      <c r="K2915" s="47">
        <f t="shared" si="4166"/>
        <v>0</v>
      </c>
      <c r="L2915" s="47">
        <f t="shared" si="4166"/>
        <v>0</v>
      </c>
      <c r="M2915" s="47">
        <f t="shared" si="4166"/>
        <v>0</v>
      </c>
      <c r="N2915" s="47">
        <f t="shared" si="4166"/>
        <v>0</v>
      </c>
      <c r="O2915" s="47">
        <f t="shared" si="4140"/>
        <v>0</v>
      </c>
      <c r="P2915" s="47">
        <f>VLOOKUP(CONCATENATE($F2915," ",$G2915),AllocFactorMatrix,(P$4+1),FALSE)*$E2919</f>
        <v>0</v>
      </c>
      <c r="Q2915" s="47">
        <f>VLOOKUP(CONCATENATE($F2915," ",$G2915),AllocFactorMatrix,(Q$4+1),FALSE)*$E2919</f>
        <v>0</v>
      </c>
      <c r="R2915" s="47">
        <f>VLOOKUP(CONCATENATE($F2915," ",$G2915),AllocFactorMatrix,(R$4+1),FALSE)*$E2919</f>
        <v>0</v>
      </c>
      <c r="S2915" s="47">
        <f>VLOOKUP(CONCATENATE($F2915," ",$G2915),AllocFactorMatrix,(S$4+1),FALSE)*$E2919</f>
        <v>0</v>
      </c>
      <c r="T2915" s="47">
        <f t="shared" si="4163"/>
        <v>0</v>
      </c>
      <c r="U2915" s="47">
        <f>VLOOKUP(CONCATENATE($F2915," ",$G2915),AllocFactorMatrix,(U$4+1),FALSE)*$E2919</f>
        <v>0</v>
      </c>
      <c r="V2915" s="47">
        <f>VLOOKUP(CONCATENATE($F2915," ",$G2915),AllocFactorMatrix,(V$4+1),FALSE)*$E2919</f>
        <v>0</v>
      </c>
      <c r="W2915" s="47">
        <f>VLOOKUP(CONCATENATE($F2915," ",$G2915),AllocFactorMatrix,(W$4+1),FALSE)*$E2919</f>
        <v>0</v>
      </c>
      <c r="X2915" s="47">
        <f>VLOOKUP(CONCATENATE($F2915," ",$G2915),AllocFactorMatrix,(X$4+1),FALSE)*$E2919</f>
        <v>0</v>
      </c>
      <c r="Y2915" s="47">
        <f t="shared" si="4164"/>
        <v>0</v>
      </c>
      <c r="Z2915" s="47">
        <f>VLOOKUP(CONCATENATE($F2915," ",$G2915),AllocFactorMatrix,(Z$4+1),FALSE)*$E2919</f>
        <v>0</v>
      </c>
      <c r="AA2915" s="47">
        <f>VLOOKUP(CONCATENATE($F2915," ",$G2915),AllocFactorMatrix,(AA$4+1),FALSE)*$E2919</f>
        <v>0</v>
      </c>
      <c r="AB2915" s="47">
        <f t="shared" si="4141"/>
        <v>0</v>
      </c>
      <c r="AC2915" s="47">
        <f>VLOOKUP(CONCATENATE($F2915," ",$G2915),AllocFactorMatrix,(AC$4+1),FALSE)*$E2919</f>
        <v>0</v>
      </c>
      <c r="AD2915" s="47">
        <f>VLOOKUP(CONCATENATE($F2915," ",$G2915),AllocFactorMatrix,(AD$4+1),FALSE)*$E2919</f>
        <v>0</v>
      </c>
      <c r="AE2915" s="47">
        <f>VLOOKUP(CONCATENATE($F2915," ",$G2915),AllocFactorMatrix,(AE$4+1),FALSE)*$E2919</f>
        <v>0</v>
      </c>
    </row>
    <row r="2916" spans="1:31" s="44" customFormat="1" hidden="1" outlineLevel="1">
      <c r="A2916" s="49"/>
      <c r="B2916" s="97"/>
      <c r="C2916" s="48"/>
      <c r="D2916" s="48"/>
      <c r="F2916" s="167" t="str">
        <f>F2919</f>
        <v>PROD_DEMAND</v>
      </c>
      <c r="G2916" s="48" t="str">
        <f>$G$12</f>
        <v>DISTSEC</v>
      </c>
      <c r="H2916" s="46">
        <f t="shared" si="4114"/>
        <v>0</v>
      </c>
      <c r="I2916" s="47">
        <f t="shared" ref="I2916:N2916" si="4167">VLOOKUP(CONCATENATE($F2916," ",$G2916),AllocFactorMatrix,(I$4+1),FALSE)*$E2919</f>
        <v>0</v>
      </c>
      <c r="J2916" s="47">
        <f t="shared" si="4167"/>
        <v>0</v>
      </c>
      <c r="K2916" s="47">
        <f t="shared" si="4167"/>
        <v>0</v>
      </c>
      <c r="L2916" s="47">
        <f t="shared" si="4167"/>
        <v>0</v>
      </c>
      <c r="M2916" s="47">
        <f t="shared" si="4167"/>
        <v>0</v>
      </c>
      <c r="N2916" s="47">
        <f t="shared" si="4167"/>
        <v>0</v>
      </c>
      <c r="O2916" s="47">
        <f t="shared" si="4140"/>
        <v>0</v>
      </c>
      <c r="P2916" s="47">
        <f>VLOOKUP(CONCATENATE($F2916," ",$G2916),AllocFactorMatrix,(P$4+1),FALSE)*$E2919</f>
        <v>0</v>
      </c>
      <c r="Q2916" s="47">
        <f>VLOOKUP(CONCATENATE($F2916," ",$G2916),AllocFactorMatrix,(Q$4+1),FALSE)*$E2919</f>
        <v>0</v>
      </c>
      <c r="R2916" s="47">
        <f>VLOOKUP(CONCATENATE($F2916," ",$G2916),AllocFactorMatrix,(R$4+1),FALSE)*$E2919</f>
        <v>0</v>
      </c>
      <c r="S2916" s="47">
        <f>VLOOKUP(CONCATENATE($F2916," ",$G2916),AllocFactorMatrix,(S$4+1),FALSE)*$E2919</f>
        <v>0</v>
      </c>
      <c r="T2916" s="47">
        <f t="shared" si="4163"/>
        <v>0</v>
      </c>
      <c r="U2916" s="47">
        <f>VLOOKUP(CONCATENATE($F2916," ",$G2916),AllocFactorMatrix,(U$4+1),FALSE)*$E2919</f>
        <v>0</v>
      </c>
      <c r="V2916" s="47">
        <f>VLOOKUP(CONCATENATE($F2916," ",$G2916),AllocFactorMatrix,(V$4+1),FALSE)*$E2919</f>
        <v>0</v>
      </c>
      <c r="W2916" s="47">
        <f>VLOOKUP(CONCATENATE($F2916," ",$G2916),AllocFactorMatrix,(W$4+1),FALSE)*$E2919</f>
        <v>0</v>
      </c>
      <c r="X2916" s="47">
        <f>VLOOKUP(CONCATENATE($F2916," ",$G2916),AllocFactorMatrix,(X$4+1),FALSE)*$E2919</f>
        <v>0</v>
      </c>
      <c r="Y2916" s="47">
        <f t="shared" si="4164"/>
        <v>0</v>
      </c>
      <c r="Z2916" s="47">
        <f>VLOOKUP(CONCATENATE($F2916," ",$G2916),AllocFactorMatrix,(Z$4+1),FALSE)*$E2919</f>
        <v>0</v>
      </c>
      <c r="AA2916" s="47">
        <f>VLOOKUP(CONCATENATE($F2916," ",$G2916),AllocFactorMatrix,(AA$4+1),FALSE)*$E2919</f>
        <v>0</v>
      </c>
      <c r="AB2916" s="47">
        <f t="shared" si="4141"/>
        <v>0</v>
      </c>
      <c r="AC2916" s="47">
        <f>VLOOKUP(CONCATENATE($F2916," ",$G2916),AllocFactorMatrix,(AC$4+1),FALSE)*$E2919</f>
        <v>0</v>
      </c>
      <c r="AD2916" s="47">
        <f>VLOOKUP(CONCATENATE($F2916," ",$G2916),AllocFactorMatrix,(AD$4+1),FALSE)*$E2919</f>
        <v>0</v>
      </c>
      <c r="AE2916" s="47">
        <f>VLOOKUP(CONCATENATE($F2916," ",$G2916),AllocFactorMatrix,(AE$4+1),FALSE)*$E2919</f>
        <v>0</v>
      </c>
    </row>
    <row r="2917" spans="1:31" s="44" customFormat="1" hidden="1" outlineLevel="1">
      <c r="A2917" s="49"/>
      <c r="B2917" s="97"/>
      <c r="C2917" s="48"/>
      <c r="D2917" s="48"/>
      <c r="F2917" s="167" t="str">
        <f>F2919</f>
        <v>PROD_DEMAND</v>
      </c>
      <c r="G2917" s="48" t="str">
        <f>$G$13</f>
        <v>ENERGY</v>
      </c>
      <c r="H2917" s="46">
        <f t="shared" si="4114"/>
        <v>0</v>
      </c>
      <c r="I2917" s="47">
        <f t="shared" ref="I2917:N2917" si="4168">VLOOKUP(CONCATENATE($F2917," ",$G2917),AllocFactorMatrix,(I$4+1),FALSE)*$E2919</f>
        <v>0</v>
      </c>
      <c r="J2917" s="47">
        <f t="shared" si="4168"/>
        <v>0</v>
      </c>
      <c r="K2917" s="47">
        <f t="shared" si="4168"/>
        <v>0</v>
      </c>
      <c r="L2917" s="47">
        <f t="shared" si="4168"/>
        <v>0</v>
      </c>
      <c r="M2917" s="47">
        <f t="shared" si="4168"/>
        <v>0</v>
      </c>
      <c r="N2917" s="47">
        <f t="shared" si="4168"/>
        <v>0</v>
      </c>
      <c r="O2917" s="47">
        <f t="shared" si="4140"/>
        <v>0</v>
      </c>
      <c r="P2917" s="47">
        <f>VLOOKUP(CONCATENATE($F2917," ",$G2917),AllocFactorMatrix,(P$4+1),FALSE)*$E2919</f>
        <v>0</v>
      </c>
      <c r="Q2917" s="47">
        <f>VLOOKUP(CONCATENATE($F2917," ",$G2917),AllocFactorMatrix,(Q$4+1),FALSE)*$E2919</f>
        <v>0</v>
      </c>
      <c r="R2917" s="47">
        <f>VLOOKUP(CONCATENATE($F2917," ",$G2917),AllocFactorMatrix,(R$4+1),FALSE)*$E2919</f>
        <v>0</v>
      </c>
      <c r="S2917" s="47">
        <f>VLOOKUP(CONCATENATE($F2917," ",$G2917),AllocFactorMatrix,(S$4+1),FALSE)*$E2919</f>
        <v>0</v>
      </c>
      <c r="T2917" s="47">
        <f t="shared" si="4163"/>
        <v>0</v>
      </c>
      <c r="U2917" s="47">
        <f>VLOOKUP(CONCATENATE($F2917," ",$G2917),AllocFactorMatrix,(U$4+1),FALSE)*$E2919</f>
        <v>0</v>
      </c>
      <c r="V2917" s="47">
        <f>VLOOKUP(CONCATENATE($F2917," ",$G2917),AllocFactorMatrix,(V$4+1),FALSE)*$E2919</f>
        <v>0</v>
      </c>
      <c r="W2917" s="47">
        <f>VLOOKUP(CONCATENATE($F2917," ",$G2917),AllocFactorMatrix,(W$4+1),FALSE)*$E2919</f>
        <v>0</v>
      </c>
      <c r="X2917" s="47">
        <f>VLOOKUP(CONCATENATE($F2917," ",$G2917),AllocFactorMatrix,(X$4+1),FALSE)*$E2919</f>
        <v>0</v>
      </c>
      <c r="Y2917" s="47">
        <f t="shared" si="4164"/>
        <v>0</v>
      </c>
      <c r="Z2917" s="47">
        <f>VLOOKUP(CONCATENATE($F2917," ",$G2917),AllocFactorMatrix,(Z$4+1),FALSE)*$E2919</f>
        <v>0</v>
      </c>
      <c r="AA2917" s="47">
        <f>VLOOKUP(CONCATENATE($F2917," ",$G2917),AllocFactorMatrix,(AA$4+1),FALSE)*$E2919</f>
        <v>0</v>
      </c>
      <c r="AB2917" s="47">
        <f t="shared" si="4141"/>
        <v>0</v>
      </c>
      <c r="AC2917" s="47">
        <f>VLOOKUP(CONCATENATE($F2917," ",$G2917),AllocFactorMatrix,(AC$4+1),FALSE)*$E2919</f>
        <v>0</v>
      </c>
      <c r="AD2917" s="47">
        <f>VLOOKUP(CONCATENATE($F2917," ",$G2917),AllocFactorMatrix,(AD$4+1),FALSE)*$E2919</f>
        <v>0</v>
      </c>
      <c r="AE2917" s="47">
        <f>VLOOKUP(CONCATENATE($F2917," ",$G2917),AllocFactorMatrix,(AE$4+1),FALSE)*$E2919</f>
        <v>0</v>
      </c>
    </row>
    <row r="2918" spans="1:31" s="44" customFormat="1" hidden="1" outlineLevel="1">
      <c r="A2918" s="49"/>
      <c r="B2918" s="97"/>
      <c r="C2918" s="48"/>
      <c r="D2918" s="48"/>
      <c r="F2918" s="167" t="str">
        <f>F2919</f>
        <v>PROD_DEMAND</v>
      </c>
      <c r="G2918" s="48" t="str">
        <f>$G$14</f>
        <v>CUSTOMER</v>
      </c>
      <c r="H2918" s="46">
        <f t="shared" si="4114"/>
        <v>0</v>
      </c>
      <c r="I2918" s="47">
        <f t="shared" ref="I2918:N2918" si="4169">VLOOKUP(CONCATENATE($F2918," ",$G2918),AllocFactorMatrix,(I$4+1),FALSE)*$E2919</f>
        <v>0</v>
      </c>
      <c r="J2918" s="47">
        <f t="shared" si="4169"/>
        <v>0</v>
      </c>
      <c r="K2918" s="47">
        <f t="shared" si="4169"/>
        <v>0</v>
      </c>
      <c r="L2918" s="47">
        <f t="shared" si="4169"/>
        <v>0</v>
      </c>
      <c r="M2918" s="47">
        <f t="shared" si="4169"/>
        <v>0</v>
      </c>
      <c r="N2918" s="47">
        <f t="shared" si="4169"/>
        <v>0</v>
      </c>
      <c r="O2918" s="47">
        <f t="shared" si="4140"/>
        <v>0</v>
      </c>
      <c r="P2918" s="47">
        <f>VLOOKUP(CONCATENATE($F2918," ",$G2918),AllocFactorMatrix,(P$4+1),FALSE)*$E2919</f>
        <v>0</v>
      </c>
      <c r="Q2918" s="47">
        <f>VLOOKUP(CONCATENATE($F2918," ",$G2918),AllocFactorMatrix,(Q$4+1),FALSE)*$E2919</f>
        <v>0</v>
      </c>
      <c r="R2918" s="47">
        <f>VLOOKUP(CONCATENATE($F2918," ",$G2918),AllocFactorMatrix,(R$4+1),FALSE)*$E2919</f>
        <v>0</v>
      </c>
      <c r="S2918" s="47">
        <f>VLOOKUP(CONCATENATE($F2918," ",$G2918),AllocFactorMatrix,(S$4+1),FALSE)*$E2919</f>
        <v>0</v>
      </c>
      <c r="T2918" s="47">
        <f t="shared" si="4163"/>
        <v>0</v>
      </c>
      <c r="U2918" s="47">
        <f>VLOOKUP(CONCATENATE($F2918," ",$G2918),AllocFactorMatrix,(U$4+1),FALSE)*$E2919</f>
        <v>0</v>
      </c>
      <c r="V2918" s="47">
        <f>VLOOKUP(CONCATENATE($F2918," ",$G2918),AllocFactorMatrix,(V$4+1),FALSE)*$E2919</f>
        <v>0</v>
      </c>
      <c r="W2918" s="47">
        <f>VLOOKUP(CONCATENATE($F2918," ",$G2918),AllocFactorMatrix,(W$4+1),FALSE)*$E2919</f>
        <v>0</v>
      </c>
      <c r="X2918" s="47">
        <f>VLOOKUP(CONCATENATE($F2918," ",$G2918),AllocFactorMatrix,(X$4+1),FALSE)*$E2919</f>
        <v>0</v>
      </c>
      <c r="Y2918" s="47">
        <f t="shared" si="4164"/>
        <v>0</v>
      </c>
      <c r="Z2918" s="47">
        <f>VLOOKUP(CONCATENATE($F2918," ",$G2918),AllocFactorMatrix,(Z$4+1),FALSE)*$E2919</f>
        <v>0</v>
      </c>
      <c r="AA2918" s="47">
        <f>VLOOKUP(CONCATENATE($F2918," ",$G2918),AllocFactorMatrix,(AA$4+1),FALSE)*$E2919</f>
        <v>0</v>
      </c>
      <c r="AB2918" s="47">
        <f t="shared" si="4141"/>
        <v>0</v>
      </c>
      <c r="AC2918" s="47">
        <f>VLOOKUP(CONCATENATE($F2918," ",$G2918),AllocFactorMatrix,(AC$4+1),FALSE)*$E2919</f>
        <v>0</v>
      </c>
      <c r="AD2918" s="47">
        <f>VLOOKUP(CONCATENATE($F2918," ",$G2918),AllocFactorMatrix,(AD$4+1),FALSE)*$E2919</f>
        <v>0</v>
      </c>
      <c r="AE2918" s="47">
        <f>VLOOKUP(CONCATENATE($F2918," ",$G2918),AllocFactorMatrix,(AE$4+1),FALSE)*$E2919</f>
        <v>0</v>
      </c>
    </row>
    <row r="2919" spans="1:31" s="44" customFormat="1" collapsed="1">
      <c r="A2919" s="49"/>
      <c r="B2919" s="97"/>
      <c r="C2919" s="48"/>
      <c r="D2919" s="96" t="s">
        <v>434</v>
      </c>
      <c r="E2919" s="54">
        <v>-455748</v>
      </c>
      <c r="F2919" s="88" t="s">
        <v>27</v>
      </c>
      <c r="G2919" s="48" t="str">
        <f>$G$15</f>
        <v>TOTAL</v>
      </c>
      <c r="H2919" s="46">
        <f t="shared" si="4114"/>
        <v>-455748.00000000012</v>
      </c>
      <c r="I2919" s="47">
        <f t="shared" ref="I2919:N2919" si="4170">VLOOKUP(CONCATENATE($F2919," ",$G2919),AllocFactorMatrix,(I$4+1),FALSE)*$E2919</f>
        <v>-234377.94723129598</v>
      </c>
      <c r="J2919" s="47">
        <f t="shared" si="4170"/>
        <v>-52.43436459050416</v>
      </c>
      <c r="K2919" s="47">
        <f t="shared" si="4170"/>
        <v>-91.808833662799671</v>
      </c>
      <c r="L2919" s="47">
        <f t="shared" si="4170"/>
        <v>-54625.876022862649</v>
      </c>
      <c r="M2919" s="47">
        <f t="shared" si="4170"/>
        <v>-760.11836962605594</v>
      </c>
      <c r="N2919" s="47">
        <f t="shared" si="4170"/>
        <v>-105.86450331696615</v>
      </c>
      <c r="O2919" s="47">
        <f t="shared" si="4140"/>
        <v>-55491.858895805672</v>
      </c>
      <c r="P2919" s="47">
        <f>VLOOKUP(CONCATENATE($F2919," ",$G2919),AllocFactorMatrix,(P$4+1),FALSE)*$E2919</f>
        <v>-32491.07275883546</v>
      </c>
      <c r="Q2919" s="47">
        <f>VLOOKUP(CONCATENATE($F2919," ",$G2919),AllocFactorMatrix,(Q$4+1),FALSE)*$E2919</f>
        <v>-5830.8147327740917</v>
      </c>
      <c r="R2919" s="47">
        <f>VLOOKUP(CONCATENATE($F2919," ",$G2919),AllocFactorMatrix,(R$4+1),FALSE)*$E2919</f>
        <v>-1182.4297254206328</v>
      </c>
      <c r="S2919" s="47">
        <f>VLOOKUP(CONCATENATE($F2919," ",$G2919),AllocFactorMatrix,(S$4+1),FALSE)*$E2919</f>
        <v>-44.902234102148803</v>
      </c>
      <c r="T2919" s="47">
        <f t="shared" si="4163"/>
        <v>-39549.219451132332</v>
      </c>
      <c r="U2919" s="47">
        <f>VLOOKUP(CONCATENATE($F2919," ",$G2919),AllocFactorMatrix,(U$4+1),FALSE)*$E2919</f>
        <v>-1540.9814039504713</v>
      </c>
      <c r="V2919" s="47">
        <f>VLOOKUP(CONCATENATE($F2919," ",$G2919),AllocFactorMatrix,(V$4+1),FALSE)*$E2919</f>
        <v>-20804.138792441536</v>
      </c>
      <c r="W2919" s="47">
        <f>VLOOKUP(CONCATENATE($F2919," ",$G2919),AllocFactorMatrix,(W$4+1),FALSE)*$E2919</f>
        <v>-79567.479479071553</v>
      </c>
      <c r="X2919" s="47">
        <f>VLOOKUP(CONCATENATE($F2919," ",$G2919),AllocFactorMatrix,(X$4+1),FALSE)*$E2919</f>
        <v>-14414.386871354582</v>
      </c>
      <c r="Y2919" s="47">
        <f t="shared" si="4164"/>
        <v>-116326.98654681814</v>
      </c>
      <c r="Z2919" s="47">
        <f>VLOOKUP(CONCATENATE($F2919," ",$G2919),AllocFactorMatrix,(Z$4+1),FALSE)*$E2919</f>
        <v>-8930.7941472273578</v>
      </c>
      <c r="AA2919" s="47">
        <f>VLOOKUP(CONCATENATE($F2919," ",$G2919),AllocFactorMatrix,(AA$4+1),FALSE)*$E2919</f>
        <v>-178.37086565377626</v>
      </c>
      <c r="AB2919" s="47">
        <f t="shared" si="4141"/>
        <v>-9109.1650128811343</v>
      </c>
      <c r="AC2919" s="47">
        <f>VLOOKUP(CONCATENATE($F2919," ",$G2919),AllocFactorMatrix,(AC$4+1),FALSE)*$E2919</f>
        <v>-117.81162307233323</v>
      </c>
      <c r="AD2919" s="47">
        <f>VLOOKUP(CONCATENATE($F2919," ",$G2919),AllocFactorMatrix,(AD$4+1),FALSE)*$E2919</f>
        <v>-523.38630723056019</v>
      </c>
      <c r="AE2919" s="47">
        <f>VLOOKUP(CONCATENATE($F2919," ",$G2919),AllocFactorMatrix,(AE$4+1),FALSE)*$E2919</f>
        <v>-107.38173351057314</v>
      </c>
    </row>
    <row r="2920" spans="1:31" s="44" customFormat="1" hidden="1" outlineLevel="1">
      <c r="A2920" s="49"/>
      <c r="B2920" s="97"/>
      <c r="C2920" s="48"/>
      <c r="D2920" s="48"/>
      <c r="F2920" s="167" t="str">
        <f>F2927</f>
        <v>PROD_DEMAND</v>
      </c>
      <c r="G2920" s="48" t="str">
        <f>$G$8</f>
        <v>PRODUCTION</v>
      </c>
      <c r="H2920" s="46">
        <f t="shared" si="4114"/>
        <v>-21948002.000000007</v>
      </c>
      <c r="I2920" s="47">
        <f t="shared" ref="I2920:N2920" si="4171">VLOOKUP(CONCATENATE($F2920," ",$G2920),AllocFactorMatrix,(I$4+1),FALSE)*$E2927</f>
        <v>-11287219.372522488</v>
      </c>
      <c r="J2920" s="47">
        <f t="shared" si="4171"/>
        <v>-2525.1444633901069</v>
      </c>
      <c r="K2920" s="47">
        <f t="shared" si="4171"/>
        <v>-4421.3479046508037</v>
      </c>
      <c r="L2920" s="47">
        <f t="shared" si="4171"/>
        <v>-2630683.7028391599</v>
      </c>
      <c r="M2920" s="47">
        <f t="shared" si="4171"/>
        <v>-36605.930243883493</v>
      </c>
      <c r="N2920" s="47">
        <f t="shared" si="4171"/>
        <v>-5098.2436138606854</v>
      </c>
      <c r="O2920" s="47">
        <f t="shared" ref="O2920:O2959" si="4172">SUBTOTAL(9,L2920:N2920)</f>
        <v>-2672387.8766969037</v>
      </c>
      <c r="P2920" s="47">
        <f>VLOOKUP(CONCATENATE($F2920," ",$G2920),AllocFactorMatrix,(P$4+1),FALSE)*$E2927</f>
        <v>-1564711.4850598711</v>
      </c>
      <c r="Q2920" s="47">
        <f>VLOOKUP(CONCATENATE($F2920," ",$G2920),AllocFactorMatrix,(Q$4+1),FALSE)*$E2927</f>
        <v>-280801.52500187652</v>
      </c>
      <c r="R2920" s="47">
        <f>VLOOKUP(CONCATENATE($F2920," ",$G2920),AllocFactorMatrix,(R$4+1),FALSE)*$E2927</f>
        <v>-56943.683742751477</v>
      </c>
      <c r="S2920" s="47">
        <f>VLOOKUP(CONCATENATE($F2920," ",$G2920),AllocFactorMatrix,(S$4+1),FALSE)*$E2927</f>
        <v>-2162.4106389461504</v>
      </c>
      <c r="T2920" s="47">
        <f>SUBTOTAL(9,P2920:S2920)</f>
        <v>-1904619.1044434451</v>
      </c>
      <c r="U2920" s="47">
        <f>VLOOKUP(CONCATENATE($F2920," ",$G2920),AllocFactorMatrix,(U$4+1),FALSE)*$E2927</f>
        <v>-74210.886138540925</v>
      </c>
      <c r="V2920" s="47">
        <f>VLOOKUP(CONCATENATE($F2920," ",$G2920),AllocFactorMatrix,(V$4+1),FALSE)*$E2927</f>
        <v>-1001889.8159175343</v>
      </c>
      <c r="W2920" s="47">
        <f>VLOOKUP(CONCATENATE($F2920," ",$G2920),AllocFactorMatrix,(W$4+1),FALSE)*$E2927</f>
        <v>-3831826.3574203756</v>
      </c>
      <c r="X2920" s="47">
        <f>VLOOKUP(CONCATENATE($F2920," ",$G2920),AllocFactorMatrix,(X$4+1),FALSE)*$E2927</f>
        <v>-694170.88364899927</v>
      </c>
      <c r="Y2920" s="47">
        <f>SUBTOTAL(9,U2920:X2920)</f>
        <v>-5602097.9431254501</v>
      </c>
      <c r="Z2920" s="47">
        <f>VLOOKUP(CONCATENATE($F2920," ",$G2920),AllocFactorMatrix,(Z$4+1),FALSE)*$E2927</f>
        <v>-430090.94456790667</v>
      </c>
      <c r="AA2920" s="47">
        <f>VLOOKUP(CONCATENATE($F2920," ",$G2920),AllocFactorMatrix,(AA$4+1),FALSE)*$E2927</f>
        <v>-8590.0193003826953</v>
      </c>
      <c r="AB2920" s="47">
        <f t="shared" ref="AB2920:AB2959" si="4173">SUBTOTAL(9,Z2920:AA2920)</f>
        <v>-438680.96386828937</v>
      </c>
      <c r="AC2920" s="47">
        <f>VLOOKUP(CONCATENATE($F2920," ",$G2920),AllocFactorMatrix,(AC$4+1),FALSE)*$E2927</f>
        <v>-5673.5953615041999</v>
      </c>
      <c r="AD2920" s="47">
        <f>VLOOKUP(CONCATENATE($F2920," ",$G2920),AllocFactorMatrix,(AD$4+1),FALSE)*$E2927</f>
        <v>-25205.340929349004</v>
      </c>
      <c r="AE2920" s="47">
        <f>VLOOKUP(CONCATENATE($F2920," ",$G2920),AllocFactorMatrix,(AE$4+1),FALSE)*$E2927</f>
        <v>-5171.3106845307639</v>
      </c>
    </row>
    <row r="2921" spans="1:31" s="44" customFormat="1" hidden="1" outlineLevel="1">
      <c r="A2921" s="49"/>
      <c r="B2921" s="97"/>
      <c r="C2921" s="48"/>
      <c r="D2921" s="48"/>
      <c r="F2921" s="167" t="str">
        <f>F2927</f>
        <v>PROD_DEMAND</v>
      </c>
      <c r="G2921" s="48" t="str">
        <f>$G$9</f>
        <v>BULKTRAN</v>
      </c>
      <c r="H2921" s="46">
        <f t="shared" si="4114"/>
        <v>0</v>
      </c>
      <c r="I2921" s="47">
        <f t="shared" ref="I2921:N2921" si="4174">VLOOKUP(CONCATENATE($F2921," ",$G2921),AllocFactorMatrix,(I$4+1),FALSE)*$E2927</f>
        <v>0</v>
      </c>
      <c r="J2921" s="47">
        <f t="shared" si="4174"/>
        <v>0</v>
      </c>
      <c r="K2921" s="47">
        <f t="shared" si="4174"/>
        <v>0</v>
      </c>
      <c r="L2921" s="47">
        <f t="shared" si="4174"/>
        <v>0</v>
      </c>
      <c r="M2921" s="47">
        <f t="shared" si="4174"/>
        <v>0</v>
      </c>
      <c r="N2921" s="47">
        <f t="shared" si="4174"/>
        <v>0</v>
      </c>
      <c r="O2921" s="47">
        <f t="shared" si="4172"/>
        <v>0</v>
      </c>
      <c r="P2921" s="47">
        <f>VLOOKUP(CONCATENATE($F2921," ",$G2921),AllocFactorMatrix,(P$4+1),FALSE)*$E2927</f>
        <v>0</v>
      </c>
      <c r="Q2921" s="47">
        <f>VLOOKUP(CONCATENATE($F2921," ",$G2921),AllocFactorMatrix,(Q$4+1),FALSE)*$E2927</f>
        <v>0</v>
      </c>
      <c r="R2921" s="47">
        <f>VLOOKUP(CONCATENATE($F2921," ",$G2921),AllocFactorMatrix,(R$4+1),FALSE)*$E2927</f>
        <v>0</v>
      </c>
      <c r="S2921" s="47">
        <f>VLOOKUP(CONCATENATE($F2921," ",$G2921),AllocFactorMatrix,(S$4+1),FALSE)*$E2927</f>
        <v>0</v>
      </c>
      <c r="T2921" s="47">
        <f t="shared" ref="T2921:T2927" si="4175">SUBTOTAL(9,P2921:S2921)</f>
        <v>0</v>
      </c>
      <c r="U2921" s="47">
        <f>VLOOKUP(CONCATENATE($F2921," ",$G2921),AllocFactorMatrix,(U$4+1),FALSE)*$E2927</f>
        <v>0</v>
      </c>
      <c r="V2921" s="47">
        <f>VLOOKUP(CONCATENATE($F2921," ",$G2921),AllocFactorMatrix,(V$4+1),FALSE)*$E2927</f>
        <v>0</v>
      </c>
      <c r="W2921" s="47">
        <f>VLOOKUP(CONCATENATE($F2921," ",$G2921),AllocFactorMatrix,(W$4+1),FALSE)*$E2927</f>
        <v>0</v>
      </c>
      <c r="X2921" s="47">
        <f>VLOOKUP(CONCATENATE($F2921," ",$G2921),AllocFactorMatrix,(X$4+1),FALSE)*$E2927</f>
        <v>0</v>
      </c>
      <c r="Y2921" s="47">
        <f t="shared" ref="Y2921:Y2927" si="4176">SUBTOTAL(9,U2921:X2921)</f>
        <v>0</v>
      </c>
      <c r="Z2921" s="47">
        <f>VLOOKUP(CONCATENATE($F2921," ",$G2921),AllocFactorMatrix,(Z$4+1),FALSE)*$E2927</f>
        <v>0</v>
      </c>
      <c r="AA2921" s="47">
        <f>VLOOKUP(CONCATENATE($F2921," ",$G2921),AllocFactorMatrix,(AA$4+1),FALSE)*$E2927</f>
        <v>0</v>
      </c>
      <c r="AB2921" s="47">
        <f t="shared" si="4173"/>
        <v>0</v>
      </c>
      <c r="AC2921" s="47">
        <f>VLOOKUP(CONCATENATE($F2921," ",$G2921),AllocFactorMatrix,(AC$4+1),FALSE)*$E2927</f>
        <v>0</v>
      </c>
      <c r="AD2921" s="47">
        <f>VLOOKUP(CONCATENATE($F2921," ",$G2921),AllocFactorMatrix,(AD$4+1),FALSE)*$E2927</f>
        <v>0</v>
      </c>
      <c r="AE2921" s="47">
        <f>VLOOKUP(CONCATENATE($F2921," ",$G2921),AllocFactorMatrix,(AE$4+1),FALSE)*$E2927</f>
        <v>0</v>
      </c>
    </row>
    <row r="2922" spans="1:31" s="44" customFormat="1" hidden="1" outlineLevel="1">
      <c r="A2922" s="49"/>
      <c r="B2922" s="97"/>
      <c r="C2922" s="48"/>
      <c r="D2922" s="48"/>
      <c r="F2922" s="167" t="str">
        <f>F2927</f>
        <v>PROD_DEMAND</v>
      </c>
      <c r="G2922" s="48" t="str">
        <f>$G$10</f>
        <v>SUBTRAN</v>
      </c>
      <c r="H2922" s="46">
        <f t="shared" si="4114"/>
        <v>0</v>
      </c>
      <c r="I2922" s="47">
        <f t="shared" ref="I2922:N2922" si="4177">VLOOKUP(CONCATENATE($F2922," ",$G2922),AllocFactorMatrix,(I$4+1),FALSE)*$E2927</f>
        <v>0</v>
      </c>
      <c r="J2922" s="47">
        <f t="shared" si="4177"/>
        <v>0</v>
      </c>
      <c r="K2922" s="47">
        <f t="shared" si="4177"/>
        <v>0</v>
      </c>
      <c r="L2922" s="47">
        <f t="shared" si="4177"/>
        <v>0</v>
      </c>
      <c r="M2922" s="47">
        <f t="shared" si="4177"/>
        <v>0</v>
      </c>
      <c r="N2922" s="47">
        <f t="shared" si="4177"/>
        <v>0</v>
      </c>
      <c r="O2922" s="47">
        <f t="shared" si="4172"/>
        <v>0</v>
      </c>
      <c r="P2922" s="47">
        <f>VLOOKUP(CONCATENATE($F2922," ",$G2922),AllocFactorMatrix,(P$4+1),FALSE)*$E2927</f>
        <v>0</v>
      </c>
      <c r="Q2922" s="47">
        <f>VLOOKUP(CONCATENATE($F2922," ",$G2922),AllocFactorMatrix,(Q$4+1),FALSE)*$E2927</f>
        <v>0</v>
      </c>
      <c r="R2922" s="47">
        <f>VLOOKUP(CONCATENATE($F2922," ",$G2922),AllocFactorMatrix,(R$4+1),FALSE)*$E2927</f>
        <v>0</v>
      </c>
      <c r="S2922" s="47">
        <f>VLOOKUP(CONCATENATE($F2922," ",$G2922),AllocFactorMatrix,(S$4+1),FALSE)*$E2927</f>
        <v>0</v>
      </c>
      <c r="T2922" s="47">
        <f t="shared" si="4175"/>
        <v>0</v>
      </c>
      <c r="U2922" s="47">
        <f>VLOOKUP(CONCATENATE($F2922," ",$G2922),AllocFactorMatrix,(U$4+1),FALSE)*$E2927</f>
        <v>0</v>
      </c>
      <c r="V2922" s="47">
        <f>VLOOKUP(CONCATENATE($F2922," ",$G2922),AllocFactorMatrix,(V$4+1),FALSE)*$E2927</f>
        <v>0</v>
      </c>
      <c r="W2922" s="47">
        <f>VLOOKUP(CONCATENATE($F2922," ",$G2922),AllocFactorMatrix,(W$4+1),FALSE)*$E2927</f>
        <v>0</v>
      </c>
      <c r="X2922" s="47">
        <f>VLOOKUP(CONCATENATE($F2922," ",$G2922),AllocFactorMatrix,(X$4+1),FALSE)*$E2927</f>
        <v>0</v>
      </c>
      <c r="Y2922" s="47">
        <f t="shared" si="4176"/>
        <v>0</v>
      </c>
      <c r="Z2922" s="47">
        <f>VLOOKUP(CONCATENATE($F2922," ",$G2922),AllocFactorMatrix,(Z$4+1),FALSE)*$E2927</f>
        <v>0</v>
      </c>
      <c r="AA2922" s="47">
        <f>VLOOKUP(CONCATENATE($F2922," ",$G2922),AllocFactorMatrix,(AA$4+1),FALSE)*$E2927</f>
        <v>0</v>
      </c>
      <c r="AB2922" s="47">
        <f t="shared" si="4173"/>
        <v>0</v>
      </c>
      <c r="AC2922" s="47">
        <f>VLOOKUP(CONCATENATE($F2922," ",$G2922),AllocFactorMatrix,(AC$4+1),FALSE)*$E2927</f>
        <v>0</v>
      </c>
      <c r="AD2922" s="47">
        <f>VLOOKUP(CONCATENATE($F2922," ",$G2922),AllocFactorMatrix,(AD$4+1),FALSE)*$E2927</f>
        <v>0</v>
      </c>
      <c r="AE2922" s="47">
        <f>VLOOKUP(CONCATENATE($F2922," ",$G2922),AllocFactorMatrix,(AE$4+1),FALSE)*$E2927</f>
        <v>0</v>
      </c>
    </row>
    <row r="2923" spans="1:31" s="44" customFormat="1" hidden="1" outlineLevel="1">
      <c r="A2923" s="49"/>
      <c r="B2923" s="97"/>
      <c r="C2923" s="48"/>
      <c r="D2923" s="48"/>
      <c r="F2923" s="167" t="str">
        <f>F2927</f>
        <v>PROD_DEMAND</v>
      </c>
      <c r="G2923" s="48" t="str">
        <f>$G$11</f>
        <v>DISTPRI</v>
      </c>
      <c r="H2923" s="46">
        <f t="shared" si="4114"/>
        <v>0</v>
      </c>
      <c r="I2923" s="47">
        <f t="shared" ref="I2923:N2923" si="4178">VLOOKUP(CONCATENATE($F2923," ",$G2923),AllocFactorMatrix,(I$4+1),FALSE)*$E2927</f>
        <v>0</v>
      </c>
      <c r="J2923" s="47">
        <f t="shared" si="4178"/>
        <v>0</v>
      </c>
      <c r="K2923" s="47">
        <f t="shared" si="4178"/>
        <v>0</v>
      </c>
      <c r="L2923" s="47">
        <f t="shared" si="4178"/>
        <v>0</v>
      </c>
      <c r="M2923" s="47">
        <f t="shared" si="4178"/>
        <v>0</v>
      </c>
      <c r="N2923" s="47">
        <f t="shared" si="4178"/>
        <v>0</v>
      </c>
      <c r="O2923" s="47">
        <f t="shared" si="4172"/>
        <v>0</v>
      </c>
      <c r="P2923" s="47">
        <f>VLOOKUP(CONCATENATE($F2923," ",$G2923),AllocFactorMatrix,(P$4+1),FALSE)*$E2927</f>
        <v>0</v>
      </c>
      <c r="Q2923" s="47">
        <f>VLOOKUP(CONCATENATE($F2923," ",$G2923),AllocFactorMatrix,(Q$4+1),FALSE)*$E2927</f>
        <v>0</v>
      </c>
      <c r="R2923" s="47">
        <f>VLOOKUP(CONCATENATE($F2923," ",$G2923),AllocFactorMatrix,(R$4+1),FALSE)*$E2927</f>
        <v>0</v>
      </c>
      <c r="S2923" s="47">
        <f>VLOOKUP(CONCATENATE($F2923," ",$G2923),AllocFactorMatrix,(S$4+1),FALSE)*$E2927</f>
        <v>0</v>
      </c>
      <c r="T2923" s="47">
        <f t="shared" si="4175"/>
        <v>0</v>
      </c>
      <c r="U2923" s="47">
        <f>VLOOKUP(CONCATENATE($F2923," ",$G2923),AllocFactorMatrix,(U$4+1),FALSE)*$E2927</f>
        <v>0</v>
      </c>
      <c r="V2923" s="47">
        <f>VLOOKUP(CONCATENATE($F2923," ",$G2923),AllocFactorMatrix,(V$4+1),FALSE)*$E2927</f>
        <v>0</v>
      </c>
      <c r="W2923" s="47">
        <f>VLOOKUP(CONCATENATE($F2923," ",$G2923),AllocFactorMatrix,(W$4+1),FALSE)*$E2927</f>
        <v>0</v>
      </c>
      <c r="X2923" s="47">
        <f>VLOOKUP(CONCATENATE($F2923," ",$G2923),AllocFactorMatrix,(X$4+1),FALSE)*$E2927</f>
        <v>0</v>
      </c>
      <c r="Y2923" s="47">
        <f t="shared" si="4176"/>
        <v>0</v>
      </c>
      <c r="Z2923" s="47">
        <f>VLOOKUP(CONCATENATE($F2923," ",$G2923),AllocFactorMatrix,(Z$4+1),FALSE)*$E2927</f>
        <v>0</v>
      </c>
      <c r="AA2923" s="47">
        <f>VLOOKUP(CONCATENATE($F2923," ",$G2923),AllocFactorMatrix,(AA$4+1),FALSE)*$E2927</f>
        <v>0</v>
      </c>
      <c r="AB2923" s="47">
        <f t="shared" si="4173"/>
        <v>0</v>
      </c>
      <c r="AC2923" s="47">
        <f>VLOOKUP(CONCATENATE($F2923," ",$G2923),AllocFactorMatrix,(AC$4+1),FALSE)*$E2927</f>
        <v>0</v>
      </c>
      <c r="AD2923" s="47">
        <f>VLOOKUP(CONCATENATE($F2923," ",$G2923),AllocFactorMatrix,(AD$4+1),FALSE)*$E2927</f>
        <v>0</v>
      </c>
      <c r="AE2923" s="47">
        <f>VLOOKUP(CONCATENATE($F2923," ",$G2923),AllocFactorMatrix,(AE$4+1),FALSE)*$E2927</f>
        <v>0</v>
      </c>
    </row>
    <row r="2924" spans="1:31" s="44" customFormat="1" hidden="1" outlineLevel="1">
      <c r="A2924" s="49"/>
      <c r="B2924" s="97"/>
      <c r="C2924" s="48"/>
      <c r="D2924" s="48"/>
      <c r="F2924" s="167" t="str">
        <f>F2927</f>
        <v>PROD_DEMAND</v>
      </c>
      <c r="G2924" s="48" t="str">
        <f>$G$12</f>
        <v>DISTSEC</v>
      </c>
      <c r="H2924" s="46">
        <f t="shared" si="4114"/>
        <v>0</v>
      </c>
      <c r="I2924" s="47">
        <f t="shared" ref="I2924:N2924" si="4179">VLOOKUP(CONCATENATE($F2924," ",$G2924),AllocFactorMatrix,(I$4+1),FALSE)*$E2927</f>
        <v>0</v>
      </c>
      <c r="J2924" s="47">
        <f t="shared" si="4179"/>
        <v>0</v>
      </c>
      <c r="K2924" s="47">
        <f t="shared" si="4179"/>
        <v>0</v>
      </c>
      <c r="L2924" s="47">
        <f t="shared" si="4179"/>
        <v>0</v>
      </c>
      <c r="M2924" s="47">
        <f t="shared" si="4179"/>
        <v>0</v>
      </c>
      <c r="N2924" s="47">
        <f t="shared" si="4179"/>
        <v>0</v>
      </c>
      <c r="O2924" s="47">
        <f t="shared" si="4172"/>
        <v>0</v>
      </c>
      <c r="P2924" s="47">
        <f>VLOOKUP(CONCATENATE($F2924," ",$G2924),AllocFactorMatrix,(P$4+1),FALSE)*$E2927</f>
        <v>0</v>
      </c>
      <c r="Q2924" s="47">
        <f>VLOOKUP(CONCATENATE($F2924," ",$G2924),AllocFactorMatrix,(Q$4+1),FALSE)*$E2927</f>
        <v>0</v>
      </c>
      <c r="R2924" s="47">
        <f>VLOOKUP(CONCATENATE($F2924," ",$G2924),AllocFactorMatrix,(R$4+1),FALSE)*$E2927</f>
        <v>0</v>
      </c>
      <c r="S2924" s="47">
        <f>VLOOKUP(CONCATENATE($F2924," ",$G2924),AllocFactorMatrix,(S$4+1),FALSE)*$E2927</f>
        <v>0</v>
      </c>
      <c r="T2924" s="47">
        <f t="shared" si="4175"/>
        <v>0</v>
      </c>
      <c r="U2924" s="47">
        <f>VLOOKUP(CONCATENATE($F2924," ",$G2924),AllocFactorMatrix,(U$4+1),FALSE)*$E2927</f>
        <v>0</v>
      </c>
      <c r="V2924" s="47">
        <f>VLOOKUP(CONCATENATE($F2924," ",$G2924),AllocFactorMatrix,(V$4+1),FALSE)*$E2927</f>
        <v>0</v>
      </c>
      <c r="W2924" s="47">
        <f>VLOOKUP(CONCATENATE($F2924," ",$G2924),AllocFactorMatrix,(W$4+1),FALSE)*$E2927</f>
        <v>0</v>
      </c>
      <c r="X2924" s="47">
        <f>VLOOKUP(CONCATENATE($F2924," ",$G2924),AllocFactorMatrix,(X$4+1),FALSE)*$E2927</f>
        <v>0</v>
      </c>
      <c r="Y2924" s="47">
        <f t="shared" si="4176"/>
        <v>0</v>
      </c>
      <c r="Z2924" s="47">
        <f>VLOOKUP(CONCATENATE($F2924," ",$G2924),AllocFactorMatrix,(Z$4+1),FALSE)*$E2927</f>
        <v>0</v>
      </c>
      <c r="AA2924" s="47">
        <f>VLOOKUP(CONCATENATE($F2924," ",$G2924),AllocFactorMatrix,(AA$4+1),FALSE)*$E2927</f>
        <v>0</v>
      </c>
      <c r="AB2924" s="47">
        <f t="shared" si="4173"/>
        <v>0</v>
      </c>
      <c r="AC2924" s="47">
        <f>VLOOKUP(CONCATENATE($F2924," ",$G2924),AllocFactorMatrix,(AC$4+1),FALSE)*$E2927</f>
        <v>0</v>
      </c>
      <c r="AD2924" s="47">
        <f>VLOOKUP(CONCATENATE($F2924," ",$G2924),AllocFactorMatrix,(AD$4+1),FALSE)*$E2927</f>
        <v>0</v>
      </c>
      <c r="AE2924" s="47">
        <f>VLOOKUP(CONCATENATE($F2924," ",$G2924),AllocFactorMatrix,(AE$4+1),FALSE)*$E2927</f>
        <v>0</v>
      </c>
    </row>
    <row r="2925" spans="1:31" s="44" customFormat="1" hidden="1" outlineLevel="1">
      <c r="A2925" s="49"/>
      <c r="B2925" s="97"/>
      <c r="C2925" s="48"/>
      <c r="D2925" s="48"/>
      <c r="F2925" s="167" t="str">
        <f>F2927</f>
        <v>PROD_DEMAND</v>
      </c>
      <c r="G2925" s="48" t="str">
        <f>$G$13</f>
        <v>ENERGY</v>
      </c>
      <c r="H2925" s="46">
        <f t="shared" si="4114"/>
        <v>0</v>
      </c>
      <c r="I2925" s="47">
        <f t="shared" ref="I2925:N2925" si="4180">VLOOKUP(CONCATENATE($F2925," ",$G2925),AllocFactorMatrix,(I$4+1),FALSE)*$E2927</f>
        <v>0</v>
      </c>
      <c r="J2925" s="47">
        <f t="shared" si="4180"/>
        <v>0</v>
      </c>
      <c r="K2925" s="47">
        <f t="shared" si="4180"/>
        <v>0</v>
      </c>
      <c r="L2925" s="47">
        <f t="shared" si="4180"/>
        <v>0</v>
      </c>
      <c r="M2925" s="47">
        <f t="shared" si="4180"/>
        <v>0</v>
      </c>
      <c r="N2925" s="47">
        <f t="shared" si="4180"/>
        <v>0</v>
      </c>
      <c r="O2925" s="47">
        <f t="shared" si="4172"/>
        <v>0</v>
      </c>
      <c r="P2925" s="47">
        <f>VLOOKUP(CONCATENATE($F2925," ",$G2925),AllocFactorMatrix,(P$4+1),FALSE)*$E2927</f>
        <v>0</v>
      </c>
      <c r="Q2925" s="47">
        <f>VLOOKUP(CONCATENATE($F2925," ",$G2925),AllocFactorMatrix,(Q$4+1),FALSE)*$E2927</f>
        <v>0</v>
      </c>
      <c r="R2925" s="47">
        <f>VLOOKUP(CONCATENATE($F2925," ",$G2925),AllocFactorMatrix,(R$4+1),FALSE)*$E2927</f>
        <v>0</v>
      </c>
      <c r="S2925" s="47">
        <f>VLOOKUP(CONCATENATE($F2925," ",$G2925),AllocFactorMatrix,(S$4+1),FALSE)*$E2927</f>
        <v>0</v>
      </c>
      <c r="T2925" s="47">
        <f t="shared" si="4175"/>
        <v>0</v>
      </c>
      <c r="U2925" s="47">
        <f>VLOOKUP(CONCATENATE($F2925," ",$G2925),AllocFactorMatrix,(U$4+1),FALSE)*$E2927</f>
        <v>0</v>
      </c>
      <c r="V2925" s="47">
        <f>VLOOKUP(CONCATENATE($F2925," ",$G2925),AllocFactorMatrix,(V$4+1),FALSE)*$E2927</f>
        <v>0</v>
      </c>
      <c r="W2925" s="47">
        <f>VLOOKUP(CONCATENATE($F2925," ",$G2925),AllocFactorMatrix,(W$4+1),FALSE)*$E2927</f>
        <v>0</v>
      </c>
      <c r="X2925" s="47">
        <f>VLOOKUP(CONCATENATE($F2925," ",$G2925),AllocFactorMatrix,(X$4+1),FALSE)*$E2927</f>
        <v>0</v>
      </c>
      <c r="Y2925" s="47">
        <f t="shared" si="4176"/>
        <v>0</v>
      </c>
      <c r="Z2925" s="47">
        <f>VLOOKUP(CONCATENATE($F2925," ",$G2925),AllocFactorMatrix,(Z$4+1),FALSE)*$E2927</f>
        <v>0</v>
      </c>
      <c r="AA2925" s="47">
        <f>VLOOKUP(CONCATENATE($F2925," ",$G2925),AllocFactorMatrix,(AA$4+1),FALSE)*$E2927</f>
        <v>0</v>
      </c>
      <c r="AB2925" s="47">
        <f t="shared" si="4173"/>
        <v>0</v>
      </c>
      <c r="AC2925" s="47">
        <f>VLOOKUP(CONCATENATE($F2925," ",$G2925),AllocFactorMatrix,(AC$4+1),FALSE)*$E2927</f>
        <v>0</v>
      </c>
      <c r="AD2925" s="47">
        <f>VLOOKUP(CONCATENATE($F2925," ",$G2925),AllocFactorMatrix,(AD$4+1),FALSE)*$E2927</f>
        <v>0</v>
      </c>
      <c r="AE2925" s="47">
        <f>VLOOKUP(CONCATENATE($F2925," ",$G2925),AllocFactorMatrix,(AE$4+1),FALSE)*$E2927</f>
        <v>0</v>
      </c>
    </row>
    <row r="2926" spans="1:31" s="44" customFormat="1" hidden="1" outlineLevel="1">
      <c r="A2926" s="49"/>
      <c r="B2926" s="97"/>
      <c r="C2926" s="48"/>
      <c r="D2926" s="48"/>
      <c r="F2926" s="167" t="str">
        <f>F2927</f>
        <v>PROD_DEMAND</v>
      </c>
      <c r="G2926" s="48" t="str">
        <f>$G$14</f>
        <v>CUSTOMER</v>
      </c>
      <c r="H2926" s="46">
        <f t="shared" si="4114"/>
        <v>0</v>
      </c>
      <c r="I2926" s="47">
        <f t="shared" ref="I2926:N2926" si="4181">VLOOKUP(CONCATENATE($F2926," ",$G2926),AllocFactorMatrix,(I$4+1),FALSE)*$E2927</f>
        <v>0</v>
      </c>
      <c r="J2926" s="47">
        <f t="shared" si="4181"/>
        <v>0</v>
      </c>
      <c r="K2926" s="47">
        <f t="shared" si="4181"/>
        <v>0</v>
      </c>
      <c r="L2926" s="47">
        <f t="shared" si="4181"/>
        <v>0</v>
      </c>
      <c r="M2926" s="47">
        <f t="shared" si="4181"/>
        <v>0</v>
      </c>
      <c r="N2926" s="47">
        <f t="shared" si="4181"/>
        <v>0</v>
      </c>
      <c r="O2926" s="47">
        <f t="shared" si="4172"/>
        <v>0</v>
      </c>
      <c r="P2926" s="47">
        <f>VLOOKUP(CONCATENATE($F2926," ",$G2926),AllocFactorMatrix,(P$4+1),FALSE)*$E2927</f>
        <v>0</v>
      </c>
      <c r="Q2926" s="47">
        <f>VLOOKUP(CONCATENATE($F2926," ",$G2926),AllocFactorMatrix,(Q$4+1),FALSE)*$E2927</f>
        <v>0</v>
      </c>
      <c r="R2926" s="47">
        <f>VLOOKUP(CONCATENATE($F2926," ",$G2926),AllocFactorMatrix,(R$4+1),FALSE)*$E2927</f>
        <v>0</v>
      </c>
      <c r="S2926" s="47">
        <f>VLOOKUP(CONCATENATE($F2926," ",$G2926),AllocFactorMatrix,(S$4+1),FALSE)*$E2927</f>
        <v>0</v>
      </c>
      <c r="T2926" s="47">
        <f t="shared" si="4175"/>
        <v>0</v>
      </c>
      <c r="U2926" s="47">
        <f>VLOOKUP(CONCATENATE($F2926," ",$G2926),AllocFactorMatrix,(U$4+1),FALSE)*$E2927</f>
        <v>0</v>
      </c>
      <c r="V2926" s="47">
        <f>VLOOKUP(CONCATENATE($F2926," ",$G2926),AllocFactorMatrix,(V$4+1),FALSE)*$E2927</f>
        <v>0</v>
      </c>
      <c r="W2926" s="47">
        <f>VLOOKUP(CONCATENATE($F2926," ",$G2926),AllocFactorMatrix,(W$4+1),FALSE)*$E2927</f>
        <v>0</v>
      </c>
      <c r="X2926" s="47">
        <f>VLOOKUP(CONCATENATE($F2926," ",$G2926),AllocFactorMatrix,(X$4+1),FALSE)*$E2927</f>
        <v>0</v>
      </c>
      <c r="Y2926" s="47">
        <f t="shared" si="4176"/>
        <v>0</v>
      </c>
      <c r="Z2926" s="47">
        <f>VLOOKUP(CONCATENATE($F2926," ",$G2926),AllocFactorMatrix,(Z$4+1),FALSE)*$E2927</f>
        <v>0</v>
      </c>
      <c r="AA2926" s="47">
        <f>VLOOKUP(CONCATENATE($F2926," ",$G2926),AllocFactorMatrix,(AA$4+1),FALSE)*$E2927</f>
        <v>0</v>
      </c>
      <c r="AB2926" s="47">
        <f t="shared" si="4173"/>
        <v>0</v>
      </c>
      <c r="AC2926" s="47">
        <f>VLOOKUP(CONCATENATE($F2926," ",$G2926),AllocFactorMatrix,(AC$4+1),FALSE)*$E2927</f>
        <v>0</v>
      </c>
      <c r="AD2926" s="47">
        <f>VLOOKUP(CONCATENATE($F2926," ",$G2926),AllocFactorMatrix,(AD$4+1),FALSE)*$E2927</f>
        <v>0</v>
      </c>
      <c r="AE2926" s="47">
        <f>VLOOKUP(CONCATENATE($F2926," ",$G2926),AllocFactorMatrix,(AE$4+1),FALSE)*$E2927</f>
        <v>0</v>
      </c>
    </row>
    <row r="2927" spans="1:31" s="44" customFormat="1" collapsed="1">
      <c r="A2927" s="49"/>
      <c r="B2927" s="97"/>
      <c r="C2927" s="48"/>
      <c r="D2927" s="96" t="s">
        <v>435</v>
      </c>
      <c r="E2927" s="54">
        <v>-21948002</v>
      </c>
      <c r="F2927" s="88" t="s">
        <v>27</v>
      </c>
      <c r="G2927" s="48" t="str">
        <f>$G$15</f>
        <v>TOTAL</v>
      </c>
      <c r="H2927" s="46">
        <f t="shared" si="4114"/>
        <v>-21948002.000000007</v>
      </c>
      <c r="I2927" s="47">
        <f t="shared" ref="I2927:N2927" si="4182">VLOOKUP(CONCATENATE($F2927," ",$G2927),AllocFactorMatrix,(I$4+1),FALSE)*$E2927</f>
        <v>-11287219.372522488</v>
      </c>
      <c r="J2927" s="47">
        <f t="shared" si="4182"/>
        <v>-2525.1444633901069</v>
      </c>
      <c r="K2927" s="47">
        <f t="shared" si="4182"/>
        <v>-4421.3479046508037</v>
      </c>
      <c r="L2927" s="47">
        <f t="shared" si="4182"/>
        <v>-2630683.7028391599</v>
      </c>
      <c r="M2927" s="47">
        <f t="shared" si="4182"/>
        <v>-36605.930243883493</v>
      </c>
      <c r="N2927" s="47">
        <f t="shared" si="4182"/>
        <v>-5098.2436138606854</v>
      </c>
      <c r="O2927" s="47">
        <f t="shared" si="4172"/>
        <v>-2672387.8766969037</v>
      </c>
      <c r="P2927" s="47">
        <f>VLOOKUP(CONCATENATE($F2927," ",$G2927),AllocFactorMatrix,(P$4+1),FALSE)*$E2927</f>
        <v>-1564711.4850598711</v>
      </c>
      <c r="Q2927" s="47">
        <f>VLOOKUP(CONCATENATE($F2927," ",$G2927),AllocFactorMatrix,(Q$4+1),FALSE)*$E2927</f>
        <v>-280801.52500187652</v>
      </c>
      <c r="R2927" s="47">
        <f>VLOOKUP(CONCATENATE($F2927," ",$G2927),AllocFactorMatrix,(R$4+1),FALSE)*$E2927</f>
        <v>-56943.683742751477</v>
      </c>
      <c r="S2927" s="47">
        <f>VLOOKUP(CONCATENATE($F2927," ",$G2927),AllocFactorMatrix,(S$4+1),FALSE)*$E2927</f>
        <v>-2162.4106389461504</v>
      </c>
      <c r="T2927" s="47">
        <f t="shared" si="4175"/>
        <v>-1904619.1044434451</v>
      </c>
      <c r="U2927" s="47">
        <f>VLOOKUP(CONCATENATE($F2927," ",$G2927),AllocFactorMatrix,(U$4+1),FALSE)*$E2927</f>
        <v>-74210.886138540925</v>
      </c>
      <c r="V2927" s="47">
        <f>VLOOKUP(CONCATENATE($F2927," ",$G2927),AllocFactorMatrix,(V$4+1),FALSE)*$E2927</f>
        <v>-1001889.8159175343</v>
      </c>
      <c r="W2927" s="47">
        <f>VLOOKUP(CONCATENATE($F2927," ",$G2927),AllocFactorMatrix,(W$4+1),FALSE)*$E2927</f>
        <v>-3831826.3574203756</v>
      </c>
      <c r="X2927" s="47">
        <f>VLOOKUP(CONCATENATE($F2927," ",$G2927),AllocFactorMatrix,(X$4+1),FALSE)*$E2927</f>
        <v>-694170.88364899927</v>
      </c>
      <c r="Y2927" s="47">
        <f t="shared" si="4176"/>
        <v>-5602097.9431254501</v>
      </c>
      <c r="Z2927" s="47">
        <f>VLOOKUP(CONCATENATE($F2927," ",$G2927),AllocFactorMatrix,(Z$4+1),FALSE)*$E2927</f>
        <v>-430090.94456790667</v>
      </c>
      <c r="AA2927" s="47">
        <f>VLOOKUP(CONCATENATE($F2927," ",$G2927),AllocFactorMatrix,(AA$4+1),FALSE)*$E2927</f>
        <v>-8590.0193003826953</v>
      </c>
      <c r="AB2927" s="47">
        <f t="shared" si="4173"/>
        <v>-438680.96386828937</v>
      </c>
      <c r="AC2927" s="47">
        <f>VLOOKUP(CONCATENATE($F2927," ",$G2927),AllocFactorMatrix,(AC$4+1),FALSE)*$E2927</f>
        <v>-5673.5953615041999</v>
      </c>
      <c r="AD2927" s="47">
        <f>VLOOKUP(CONCATENATE($F2927," ",$G2927),AllocFactorMatrix,(AD$4+1),FALSE)*$E2927</f>
        <v>-25205.340929349004</v>
      </c>
      <c r="AE2927" s="47">
        <f>VLOOKUP(CONCATENATE($F2927," ",$G2927),AllocFactorMatrix,(AE$4+1),FALSE)*$E2927</f>
        <v>-5171.3106845307639</v>
      </c>
    </row>
    <row r="2928" spans="1:31" s="44" customFormat="1" hidden="1" outlineLevel="1">
      <c r="A2928" s="49"/>
      <c r="B2928" s="97"/>
      <c r="C2928" s="48"/>
      <c r="D2928" s="48"/>
      <c r="F2928" s="167" t="str">
        <f>F2935</f>
        <v>PROD_DEMAND</v>
      </c>
      <c r="G2928" s="48" t="str">
        <f>$G$8</f>
        <v>PRODUCTION</v>
      </c>
      <c r="H2928" s="46">
        <f t="shared" si="4114"/>
        <v>20333650.000000004</v>
      </c>
      <c r="I2928" s="47">
        <f t="shared" ref="I2928:N2928" si="4183">VLOOKUP(CONCATENATE($F2928," ",$G2928),AllocFactorMatrix,(I$4+1),FALSE)*$E2935</f>
        <v>10457005.07016957</v>
      </c>
      <c r="J2928" s="47">
        <f t="shared" si="4183"/>
        <v>2339.4112921081496</v>
      </c>
      <c r="K2928" s="47">
        <f t="shared" si="4183"/>
        <v>4096.142365095594</v>
      </c>
      <c r="L2928" s="47">
        <f t="shared" si="4183"/>
        <v>2437187.7528640414</v>
      </c>
      <c r="M2928" s="47">
        <f t="shared" si="4183"/>
        <v>33913.436562632975</v>
      </c>
      <c r="N2928" s="47">
        <f t="shared" si="4183"/>
        <v>4723.2500370183279</v>
      </c>
      <c r="O2928" s="47">
        <f t="shared" si="4172"/>
        <v>2475824.4394636927</v>
      </c>
      <c r="P2928" s="47">
        <f>VLOOKUP(CONCATENATE($F2928," ",$G2928),AllocFactorMatrix,(P$4+1),FALSE)*$E2935</f>
        <v>1449621.5048726371</v>
      </c>
      <c r="Q2928" s="47">
        <f>VLOOKUP(CONCATENATE($F2928," ",$G2928),AllocFactorMatrix,(Q$4+1),FALSE)*$E2935</f>
        <v>260147.59470380979</v>
      </c>
      <c r="R2928" s="47">
        <f>VLOOKUP(CONCATENATE($F2928," ",$G2928),AllocFactorMatrix,(R$4+1),FALSE)*$E2935</f>
        <v>52755.277447842338</v>
      </c>
      <c r="S2928" s="47">
        <f>VLOOKUP(CONCATENATE($F2928," ",$G2928),AllocFactorMatrix,(S$4+1),FALSE)*$E2935</f>
        <v>2003.3578039863212</v>
      </c>
      <c r="T2928" s="47">
        <f>SUBTOTAL(9,P2928:S2928)</f>
        <v>1764527.7348282756</v>
      </c>
      <c r="U2928" s="47">
        <f>VLOOKUP(CONCATENATE($F2928," ",$G2928),AllocFactorMatrix,(U$4+1),FALSE)*$E2935</f>
        <v>68752.416959454567</v>
      </c>
      <c r="V2928" s="47">
        <f>VLOOKUP(CONCATENATE($F2928," ",$G2928),AllocFactorMatrix,(V$4+1),FALSE)*$E2935</f>
        <v>928197.33000897174</v>
      </c>
      <c r="W2928" s="47">
        <f>VLOOKUP(CONCATENATE($F2928," ",$G2928),AllocFactorMatrix,(W$4+1),FALSE)*$E2935</f>
        <v>3549982.1811826341</v>
      </c>
      <c r="X2928" s="47">
        <f>VLOOKUP(CONCATENATE($F2928," ",$G2928),AllocFactorMatrix,(X$4+1),FALSE)*$E2935</f>
        <v>643112.19710611808</v>
      </c>
      <c r="Y2928" s="47">
        <f>SUBTOTAL(9,U2928:X2928)</f>
        <v>5190044.1252571782</v>
      </c>
      <c r="Z2928" s="47">
        <f>VLOOKUP(CONCATENATE($F2928," ",$G2928),AllocFactorMatrix,(Z$4+1),FALSE)*$E2935</f>
        <v>398456.25743123295</v>
      </c>
      <c r="AA2928" s="47">
        <f>VLOOKUP(CONCATENATE($F2928," ",$G2928),AllocFactorMatrix,(AA$4+1),FALSE)*$E2935</f>
        <v>7958.1934586677453</v>
      </c>
      <c r="AB2928" s="47">
        <f t="shared" si="4173"/>
        <v>406414.45088990068</v>
      </c>
      <c r="AC2928" s="47">
        <f>VLOOKUP(CONCATENATE($F2928," ",$G2928),AllocFactorMatrix,(AC$4+1),FALSE)*$E2935</f>
        <v>5256.2826594625731</v>
      </c>
      <c r="AD2928" s="47">
        <f>VLOOKUP(CONCATENATE($F2928," ",$G2928),AllocFactorMatrix,(AD$4+1),FALSE)*$E2935</f>
        <v>23351.400304595263</v>
      </c>
      <c r="AE2928" s="47">
        <f>VLOOKUP(CONCATENATE($F2928," ",$G2928),AllocFactorMatrix,(AE$4+1),FALSE)*$E2935</f>
        <v>4790.9427701213517</v>
      </c>
    </row>
    <row r="2929" spans="1:31" s="44" customFormat="1" hidden="1" outlineLevel="1">
      <c r="A2929" s="49"/>
      <c r="B2929" s="97"/>
      <c r="C2929" s="48"/>
      <c r="D2929" s="48"/>
      <c r="F2929" s="167" t="str">
        <f>F2935</f>
        <v>PROD_DEMAND</v>
      </c>
      <c r="G2929" s="48" t="str">
        <f>$G$9</f>
        <v>BULKTRAN</v>
      </c>
      <c r="H2929" s="46">
        <f t="shared" si="4114"/>
        <v>0</v>
      </c>
      <c r="I2929" s="47">
        <f t="shared" ref="I2929:N2929" si="4184">VLOOKUP(CONCATENATE($F2929," ",$G2929),AllocFactorMatrix,(I$4+1),FALSE)*$E2935</f>
        <v>0</v>
      </c>
      <c r="J2929" s="47">
        <f t="shared" si="4184"/>
        <v>0</v>
      </c>
      <c r="K2929" s="47">
        <f t="shared" si="4184"/>
        <v>0</v>
      </c>
      <c r="L2929" s="47">
        <f t="shared" si="4184"/>
        <v>0</v>
      </c>
      <c r="M2929" s="47">
        <f t="shared" si="4184"/>
        <v>0</v>
      </c>
      <c r="N2929" s="47">
        <f t="shared" si="4184"/>
        <v>0</v>
      </c>
      <c r="O2929" s="47">
        <f t="shared" si="4172"/>
        <v>0</v>
      </c>
      <c r="P2929" s="47">
        <f>VLOOKUP(CONCATENATE($F2929," ",$G2929),AllocFactorMatrix,(P$4+1),FALSE)*$E2935</f>
        <v>0</v>
      </c>
      <c r="Q2929" s="47">
        <f>VLOOKUP(CONCATENATE($F2929," ",$G2929),AllocFactorMatrix,(Q$4+1),FALSE)*$E2935</f>
        <v>0</v>
      </c>
      <c r="R2929" s="47">
        <f>VLOOKUP(CONCATENATE($F2929," ",$G2929),AllocFactorMatrix,(R$4+1),FALSE)*$E2935</f>
        <v>0</v>
      </c>
      <c r="S2929" s="47">
        <f>VLOOKUP(CONCATENATE($F2929," ",$G2929),AllocFactorMatrix,(S$4+1),FALSE)*$E2935</f>
        <v>0</v>
      </c>
      <c r="T2929" s="47">
        <f t="shared" ref="T2929:T2935" si="4185">SUBTOTAL(9,P2929:S2929)</f>
        <v>0</v>
      </c>
      <c r="U2929" s="47">
        <f>VLOOKUP(CONCATENATE($F2929," ",$G2929),AllocFactorMatrix,(U$4+1),FALSE)*$E2935</f>
        <v>0</v>
      </c>
      <c r="V2929" s="47">
        <f>VLOOKUP(CONCATENATE($F2929," ",$G2929),AllocFactorMatrix,(V$4+1),FALSE)*$E2935</f>
        <v>0</v>
      </c>
      <c r="W2929" s="47">
        <f>VLOOKUP(CONCATENATE($F2929," ",$G2929),AllocFactorMatrix,(W$4+1),FALSE)*$E2935</f>
        <v>0</v>
      </c>
      <c r="X2929" s="47">
        <f>VLOOKUP(CONCATENATE($F2929," ",$G2929),AllocFactorMatrix,(X$4+1),FALSE)*$E2935</f>
        <v>0</v>
      </c>
      <c r="Y2929" s="47">
        <f t="shared" ref="Y2929:Y2935" si="4186">SUBTOTAL(9,U2929:X2929)</f>
        <v>0</v>
      </c>
      <c r="Z2929" s="47">
        <f>VLOOKUP(CONCATENATE($F2929," ",$G2929),AllocFactorMatrix,(Z$4+1),FALSE)*$E2935</f>
        <v>0</v>
      </c>
      <c r="AA2929" s="47">
        <f>VLOOKUP(CONCATENATE($F2929," ",$G2929),AllocFactorMatrix,(AA$4+1),FALSE)*$E2935</f>
        <v>0</v>
      </c>
      <c r="AB2929" s="47">
        <f t="shared" si="4173"/>
        <v>0</v>
      </c>
      <c r="AC2929" s="47">
        <f>VLOOKUP(CONCATENATE($F2929," ",$G2929),AllocFactorMatrix,(AC$4+1),FALSE)*$E2935</f>
        <v>0</v>
      </c>
      <c r="AD2929" s="47">
        <f>VLOOKUP(CONCATENATE($F2929," ",$G2929),AllocFactorMatrix,(AD$4+1),FALSE)*$E2935</f>
        <v>0</v>
      </c>
      <c r="AE2929" s="47">
        <f>VLOOKUP(CONCATENATE($F2929," ",$G2929),AllocFactorMatrix,(AE$4+1),FALSE)*$E2935</f>
        <v>0</v>
      </c>
    </row>
    <row r="2930" spans="1:31" s="44" customFormat="1" hidden="1" outlineLevel="1">
      <c r="A2930" s="49"/>
      <c r="B2930" s="97"/>
      <c r="C2930" s="48"/>
      <c r="D2930" s="48"/>
      <c r="F2930" s="167" t="str">
        <f>F2935</f>
        <v>PROD_DEMAND</v>
      </c>
      <c r="G2930" s="48" t="str">
        <f>$G$10</f>
        <v>SUBTRAN</v>
      </c>
      <c r="H2930" s="46">
        <f t="shared" si="4114"/>
        <v>0</v>
      </c>
      <c r="I2930" s="47">
        <f t="shared" ref="I2930:N2930" si="4187">VLOOKUP(CONCATENATE($F2930," ",$G2930),AllocFactorMatrix,(I$4+1),FALSE)*$E2935</f>
        <v>0</v>
      </c>
      <c r="J2930" s="47">
        <f t="shared" si="4187"/>
        <v>0</v>
      </c>
      <c r="K2930" s="47">
        <f t="shared" si="4187"/>
        <v>0</v>
      </c>
      <c r="L2930" s="47">
        <f t="shared" si="4187"/>
        <v>0</v>
      </c>
      <c r="M2930" s="47">
        <f t="shared" si="4187"/>
        <v>0</v>
      </c>
      <c r="N2930" s="47">
        <f t="shared" si="4187"/>
        <v>0</v>
      </c>
      <c r="O2930" s="47">
        <f t="shared" si="4172"/>
        <v>0</v>
      </c>
      <c r="P2930" s="47">
        <f>VLOOKUP(CONCATENATE($F2930," ",$G2930),AllocFactorMatrix,(P$4+1),FALSE)*$E2935</f>
        <v>0</v>
      </c>
      <c r="Q2930" s="47">
        <f>VLOOKUP(CONCATENATE($F2930," ",$G2930),AllocFactorMatrix,(Q$4+1),FALSE)*$E2935</f>
        <v>0</v>
      </c>
      <c r="R2930" s="47">
        <f>VLOOKUP(CONCATENATE($F2930," ",$G2930),AllocFactorMatrix,(R$4+1),FALSE)*$E2935</f>
        <v>0</v>
      </c>
      <c r="S2930" s="47">
        <f>VLOOKUP(CONCATENATE($F2930," ",$G2930),AllocFactorMatrix,(S$4+1),FALSE)*$E2935</f>
        <v>0</v>
      </c>
      <c r="T2930" s="47">
        <f t="shared" si="4185"/>
        <v>0</v>
      </c>
      <c r="U2930" s="47">
        <f>VLOOKUP(CONCATENATE($F2930," ",$G2930),AllocFactorMatrix,(U$4+1),FALSE)*$E2935</f>
        <v>0</v>
      </c>
      <c r="V2930" s="47">
        <f>VLOOKUP(CONCATENATE($F2930," ",$G2930),AllocFactorMatrix,(V$4+1),FALSE)*$E2935</f>
        <v>0</v>
      </c>
      <c r="W2930" s="47">
        <f>VLOOKUP(CONCATENATE($F2930," ",$G2930),AllocFactorMatrix,(W$4+1),FALSE)*$E2935</f>
        <v>0</v>
      </c>
      <c r="X2930" s="47">
        <f>VLOOKUP(CONCATENATE($F2930," ",$G2930),AllocFactorMatrix,(X$4+1),FALSE)*$E2935</f>
        <v>0</v>
      </c>
      <c r="Y2930" s="47">
        <f t="shared" si="4186"/>
        <v>0</v>
      </c>
      <c r="Z2930" s="47">
        <f>VLOOKUP(CONCATENATE($F2930," ",$G2930),AllocFactorMatrix,(Z$4+1),FALSE)*$E2935</f>
        <v>0</v>
      </c>
      <c r="AA2930" s="47">
        <f>VLOOKUP(CONCATENATE($F2930," ",$G2930),AllocFactorMatrix,(AA$4+1),FALSE)*$E2935</f>
        <v>0</v>
      </c>
      <c r="AB2930" s="47">
        <f t="shared" si="4173"/>
        <v>0</v>
      </c>
      <c r="AC2930" s="47">
        <f>VLOOKUP(CONCATENATE($F2930," ",$G2930),AllocFactorMatrix,(AC$4+1),FALSE)*$E2935</f>
        <v>0</v>
      </c>
      <c r="AD2930" s="47">
        <f>VLOOKUP(CONCATENATE($F2930," ",$G2930),AllocFactorMatrix,(AD$4+1),FALSE)*$E2935</f>
        <v>0</v>
      </c>
      <c r="AE2930" s="47">
        <f>VLOOKUP(CONCATENATE($F2930," ",$G2930),AllocFactorMatrix,(AE$4+1),FALSE)*$E2935</f>
        <v>0</v>
      </c>
    </row>
    <row r="2931" spans="1:31" s="44" customFormat="1" hidden="1" outlineLevel="1">
      <c r="A2931" s="49"/>
      <c r="B2931" s="97"/>
      <c r="C2931" s="48"/>
      <c r="D2931" s="48"/>
      <c r="F2931" s="167" t="str">
        <f>F2935</f>
        <v>PROD_DEMAND</v>
      </c>
      <c r="G2931" s="48" t="str">
        <f>$G$11</f>
        <v>DISTPRI</v>
      </c>
      <c r="H2931" s="46">
        <f t="shared" si="4114"/>
        <v>0</v>
      </c>
      <c r="I2931" s="47">
        <f t="shared" ref="I2931:N2931" si="4188">VLOOKUP(CONCATENATE($F2931," ",$G2931),AllocFactorMatrix,(I$4+1),FALSE)*$E2935</f>
        <v>0</v>
      </c>
      <c r="J2931" s="47">
        <f t="shared" si="4188"/>
        <v>0</v>
      </c>
      <c r="K2931" s="47">
        <f t="shared" si="4188"/>
        <v>0</v>
      </c>
      <c r="L2931" s="47">
        <f t="shared" si="4188"/>
        <v>0</v>
      </c>
      <c r="M2931" s="47">
        <f t="shared" si="4188"/>
        <v>0</v>
      </c>
      <c r="N2931" s="47">
        <f t="shared" si="4188"/>
        <v>0</v>
      </c>
      <c r="O2931" s="47">
        <f t="shared" si="4172"/>
        <v>0</v>
      </c>
      <c r="P2931" s="47">
        <f>VLOOKUP(CONCATENATE($F2931," ",$G2931),AllocFactorMatrix,(P$4+1),FALSE)*$E2935</f>
        <v>0</v>
      </c>
      <c r="Q2931" s="47">
        <f>VLOOKUP(CONCATENATE($F2931," ",$G2931),AllocFactorMatrix,(Q$4+1),FALSE)*$E2935</f>
        <v>0</v>
      </c>
      <c r="R2931" s="47">
        <f>VLOOKUP(CONCATENATE($F2931," ",$G2931),AllocFactorMatrix,(R$4+1),FALSE)*$E2935</f>
        <v>0</v>
      </c>
      <c r="S2931" s="47">
        <f>VLOOKUP(CONCATENATE($F2931," ",$G2931),AllocFactorMatrix,(S$4+1),FALSE)*$E2935</f>
        <v>0</v>
      </c>
      <c r="T2931" s="47">
        <f t="shared" si="4185"/>
        <v>0</v>
      </c>
      <c r="U2931" s="47">
        <f>VLOOKUP(CONCATENATE($F2931," ",$G2931),AllocFactorMatrix,(U$4+1),FALSE)*$E2935</f>
        <v>0</v>
      </c>
      <c r="V2931" s="47">
        <f>VLOOKUP(CONCATENATE($F2931," ",$G2931),AllocFactorMatrix,(V$4+1),FALSE)*$E2935</f>
        <v>0</v>
      </c>
      <c r="W2931" s="47">
        <f>VLOOKUP(CONCATENATE($F2931," ",$G2931),AllocFactorMatrix,(W$4+1),FALSE)*$E2935</f>
        <v>0</v>
      </c>
      <c r="X2931" s="47">
        <f>VLOOKUP(CONCATENATE($F2931," ",$G2931),AllocFactorMatrix,(X$4+1),FALSE)*$E2935</f>
        <v>0</v>
      </c>
      <c r="Y2931" s="47">
        <f t="shared" si="4186"/>
        <v>0</v>
      </c>
      <c r="Z2931" s="47">
        <f>VLOOKUP(CONCATENATE($F2931," ",$G2931),AllocFactorMatrix,(Z$4+1),FALSE)*$E2935</f>
        <v>0</v>
      </c>
      <c r="AA2931" s="47">
        <f>VLOOKUP(CONCATENATE($F2931," ",$G2931),AllocFactorMatrix,(AA$4+1),FALSE)*$E2935</f>
        <v>0</v>
      </c>
      <c r="AB2931" s="47">
        <f t="shared" si="4173"/>
        <v>0</v>
      </c>
      <c r="AC2931" s="47">
        <f>VLOOKUP(CONCATENATE($F2931," ",$G2931),AllocFactorMatrix,(AC$4+1),FALSE)*$E2935</f>
        <v>0</v>
      </c>
      <c r="AD2931" s="47">
        <f>VLOOKUP(CONCATENATE($F2931," ",$G2931),AllocFactorMatrix,(AD$4+1),FALSE)*$E2935</f>
        <v>0</v>
      </c>
      <c r="AE2931" s="47">
        <f>VLOOKUP(CONCATENATE($F2931," ",$G2931),AllocFactorMatrix,(AE$4+1),FALSE)*$E2935</f>
        <v>0</v>
      </c>
    </row>
    <row r="2932" spans="1:31" s="44" customFormat="1" hidden="1" outlineLevel="1">
      <c r="A2932" s="49"/>
      <c r="B2932" s="97"/>
      <c r="C2932" s="48"/>
      <c r="D2932" s="48"/>
      <c r="F2932" s="167" t="str">
        <f>F2935</f>
        <v>PROD_DEMAND</v>
      </c>
      <c r="G2932" s="48" t="str">
        <f>$G$12</f>
        <v>DISTSEC</v>
      </c>
      <c r="H2932" s="46">
        <f t="shared" si="4114"/>
        <v>0</v>
      </c>
      <c r="I2932" s="47">
        <f t="shared" ref="I2932:N2932" si="4189">VLOOKUP(CONCATENATE($F2932," ",$G2932),AllocFactorMatrix,(I$4+1),FALSE)*$E2935</f>
        <v>0</v>
      </c>
      <c r="J2932" s="47">
        <f t="shared" si="4189"/>
        <v>0</v>
      </c>
      <c r="K2932" s="47">
        <f t="shared" si="4189"/>
        <v>0</v>
      </c>
      <c r="L2932" s="47">
        <f t="shared" si="4189"/>
        <v>0</v>
      </c>
      <c r="M2932" s="47">
        <f t="shared" si="4189"/>
        <v>0</v>
      </c>
      <c r="N2932" s="47">
        <f t="shared" si="4189"/>
        <v>0</v>
      </c>
      <c r="O2932" s="47">
        <f t="shared" si="4172"/>
        <v>0</v>
      </c>
      <c r="P2932" s="47">
        <f>VLOOKUP(CONCATENATE($F2932," ",$G2932),AllocFactorMatrix,(P$4+1),FALSE)*$E2935</f>
        <v>0</v>
      </c>
      <c r="Q2932" s="47">
        <f>VLOOKUP(CONCATENATE($F2932," ",$G2932),AllocFactorMatrix,(Q$4+1),FALSE)*$E2935</f>
        <v>0</v>
      </c>
      <c r="R2932" s="47">
        <f>VLOOKUP(CONCATENATE($F2932," ",$G2932),AllocFactorMatrix,(R$4+1),FALSE)*$E2935</f>
        <v>0</v>
      </c>
      <c r="S2932" s="47">
        <f>VLOOKUP(CONCATENATE($F2932," ",$G2932),AllocFactorMatrix,(S$4+1),FALSE)*$E2935</f>
        <v>0</v>
      </c>
      <c r="T2932" s="47">
        <f t="shared" si="4185"/>
        <v>0</v>
      </c>
      <c r="U2932" s="47">
        <f>VLOOKUP(CONCATENATE($F2932," ",$G2932),AllocFactorMatrix,(U$4+1),FALSE)*$E2935</f>
        <v>0</v>
      </c>
      <c r="V2932" s="47">
        <f>VLOOKUP(CONCATENATE($F2932," ",$G2932),AllocFactorMatrix,(V$4+1),FALSE)*$E2935</f>
        <v>0</v>
      </c>
      <c r="W2932" s="47">
        <f>VLOOKUP(CONCATENATE($F2932," ",$G2932),AllocFactorMatrix,(W$4+1),FALSE)*$E2935</f>
        <v>0</v>
      </c>
      <c r="X2932" s="47">
        <f>VLOOKUP(CONCATENATE($F2932," ",$G2932),AllocFactorMatrix,(X$4+1),FALSE)*$E2935</f>
        <v>0</v>
      </c>
      <c r="Y2932" s="47">
        <f t="shared" si="4186"/>
        <v>0</v>
      </c>
      <c r="Z2932" s="47">
        <f>VLOOKUP(CONCATENATE($F2932," ",$G2932),AllocFactorMatrix,(Z$4+1),FALSE)*$E2935</f>
        <v>0</v>
      </c>
      <c r="AA2932" s="47">
        <f>VLOOKUP(CONCATENATE($F2932," ",$G2932),AllocFactorMatrix,(AA$4+1),FALSE)*$E2935</f>
        <v>0</v>
      </c>
      <c r="AB2932" s="47">
        <f t="shared" si="4173"/>
        <v>0</v>
      </c>
      <c r="AC2932" s="47">
        <f>VLOOKUP(CONCATENATE($F2932," ",$G2932),AllocFactorMatrix,(AC$4+1),FALSE)*$E2935</f>
        <v>0</v>
      </c>
      <c r="AD2932" s="47">
        <f>VLOOKUP(CONCATENATE($F2932," ",$G2932),AllocFactorMatrix,(AD$4+1),FALSE)*$E2935</f>
        <v>0</v>
      </c>
      <c r="AE2932" s="47">
        <f>VLOOKUP(CONCATENATE($F2932," ",$G2932),AllocFactorMatrix,(AE$4+1),FALSE)*$E2935</f>
        <v>0</v>
      </c>
    </row>
    <row r="2933" spans="1:31" s="44" customFormat="1" hidden="1" outlineLevel="1">
      <c r="A2933" s="49"/>
      <c r="B2933" s="97"/>
      <c r="C2933" s="48"/>
      <c r="D2933" s="48"/>
      <c r="F2933" s="167" t="str">
        <f>F2935</f>
        <v>PROD_DEMAND</v>
      </c>
      <c r="G2933" s="48" t="str">
        <f>$G$13</f>
        <v>ENERGY</v>
      </c>
      <c r="H2933" s="46">
        <f t="shared" si="4114"/>
        <v>0</v>
      </c>
      <c r="I2933" s="47">
        <f t="shared" ref="I2933:N2933" si="4190">VLOOKUP(CONCATENATE($F2933," ",$G2933),AllocFactorMatrix,(I$4+1),FALSE)*$E2935</f>
        <v>0</v>
      </c>
      <c r="J2933" s="47">
        <f t="shared" si="4190"/>
        <v>0</v>
      </c>
      <c r="K2933" s="47">
        <f t="shared" si="4190"/>
        <v>0</v>
      </c>
      <c r="L2933" s="47">
        <f t="shared" si="4190"/>
        <v>0</v>
      </c>
      <c r="M2933" s="47">
        <f t="shared" si="4190"/>
        <v>0</v>
      </c>
      <c r="N2933" s="47">
        <f t="shared" si="4190"/>
        <v>0</v>
      </c>
      <c r="O2933" s="47">
        <f t="shared" si="4172"/>
        <v>0</v>
      </c>
      <c r="P2933" s="47">
        <f>VLOOKUP(CONCATENATE($F2933," ",$G2933),AllocFactorMatrix,(P$4+1),FALSE)*$E2935</f>
        <v>0</v>
      </c>
      <c r="Q2933" s="47">
        <f>VLOOKUP(CONCATENATE($F2933," ",$G2933),AllocFactorMatrix,(Q$4+1),FALSE)*$E2935</f>
        <v>0</v>
      </c>
      <c r="R2933" s="47">
        <f>VLOOKUP(CONCATENATE($F2933," ",$G2933),AllocFactorMatrix,(R$4+1),FALSE)*$E2935</f>
        <v>0</v>
      </c>
      <c r="S2933" s="47">
        <f>VLOOKUP(CONCATENATE($F2933," ",$G2933),AllocFactorMatrix,(S$4+1),FALSE)*$E2935</f>
        <v>0</v>
      </c>
      <c r="T2933" s="47">
        <f t="shared" si="4185"/>
        <v>0</v>
      </c>
      <c r="U2933" s="47">
        <f>VLOOKUP(CONCATENATE($F2933," ",$G2933),AllocFactorMatrix,(U$4+1),FALSE)*$E2935</f>
        <v>0</v>
      </c>
      <c r="V2933" s="47">
        <f>VLOOKUP(CONCATENATE($F2933," ",$G2933),AllocFactorMatrix,(V$4+1),FALSE)*$E2935</f>
        <v>0</v>
      </c>
      <c r="W2933" s="47">
        <f>VLOOKUP(CONCATENATE($F2933," ",$G2933),AllocFactorMatrix,(W$4+1),FALSE)*$E2935</f>
        <v>0</v>
      </c>
      <c r="X2933" s="47">
        <f>VLOOKUP(CONCATENATE($F2933," ",$G2933),AllocFactorMatrix,(X$4+1),FALSE)*$E2935</f>
        <v>0</v>
      </c>
      <c r="Y2933" s="47">
        <f t="shared" si="4186"/>
        <v>0</v>
      </c>
      <c r="Z2933" s="47">
        <f>VLOOKUP(CONCATENATE($F2933," ",$G2933),AllocFactorMatrix,(Z$4+1),FALSE)*$E2935</f>
        <v>0</v>
      </c>
      <c r="AA2933" s="47">
        <f>VLOOKUP(CONCATENATE($F2933," ",$G2933),AllocFactorMatrix,(AA$4+1),FALSE)*$E2935</f>
        <v>0</v>
      </c>
      <c r="AB2933" s="47">
        <f t="shared" si="4173"/>
        <v>0</v>
      </c>
      <c r="AC2933" s="47">
        <f>VLOOKUP(CONCATENATE($F2933," ",$G2933),AllocFactorMatrix,(AC$4+1),FALSE)*$E2935</f>
        <v>0</v>
      </c>
      <c r="AD2933" s="47">
        <f>VLOOKUP(CONCATENATE($F2933," ",$G2933),AllocFactorMatrix,(AD$4+1),FALSE)*$E2935</f>
        <v>0</v>
      </c>
      <c r="AE2933" s="47">
        <f>VLOOKUP(CONCATENATE($F2933," ",$G2933),AllocFactorMatrix,(AE$4+1),FALSE)*$E2935</f>
        <v>0</v>
      </c>
    </row>
    <row r="2934" spans="1:31" s="44" customFormat="1" hidden="1" outlineLevel="1">
      <c r="A2934" s="49"/>
      <c r="B2934" s="97"/>
      <c r="C2934" s="48"/>
      <c r="D2934" s="48"/>
      <c r="F2934" s="167" t="str">
        <f>F2935</f>
        <v>PROD_DEMAND</v>
      </c>
      <c r="G2934" s="48" t="str">
        <f>$G$14</f>
        <v>CUSTOMER</v>
      </c>
      <c r="H2934" s="46">
        <f t="shared" si="4114"/>
        <v>0</v>
      </c>
      <c r="I2934" s="47">
        <f t="shared" ref="I2934:N2934" si="4191">VLOOKUP(CONCATENATE($F2934," ",$G2934),AllocFactorMatrix,(I$4+1),FALSE)*$E2935</f>
        <v>0</v>
      </c>
      <c r="J2934" s="47">
        <f t="shared" si="4191"/>
        <v>0</v>
      </c>
      <c r="K2934" s="47">
        <f t="shared" si="4191"/>
        <v>0</v>
      </c>
      <c r="L2934" s="47">
        <f t="shared" si="4191"/>
        <v>0</v>
      </c>
      <c r="M2934" s="47">
        <f t="shared" si="4191"/>
        <v>0</v>
      </c>
      <c r="N2934" s="47">
        <f t="shared" si="4191"/>
        <v>0</v>
      </c>
      <c r="O2934" s="47">
        <f t="shared" si="4172"/>
        <v>0</v>
      </c>
      <c r="P2934" s="47">
        <f>VLOOKUP(CONCATENATE($F2934," ",$G2934),AllocFactorMatrix,(P$4+1),FALSE)*$E2935</f>
        <v>0</v>
      </c>
      <c r="Q2934" s="47">
        <f>VLOOKUP(CONCATENATE($F2934," ",$G2934),AllocFactorMatrix,(Q$4+1),FALSE)*$E2935</f>
        <v>0</v>
      </c>
      <c r="R2934" s="47">
        <f>VLOOKUP(CONCATENATE($F2934," ",$G2934),AllocFactorMatrix,(R$4+1),FALSE)*$E2935</f>
        <v>0</v>
      </c>
      <c r="S2934" s="47">
        <f>VLOOKUP(CONCATENATE($F2934," ",$G2934),AllocFactorMatrix,(S$4+1),FALSE)*$E2935</f>
        <v>0</v>
      </c>
      <c r="T2934" s="47">
        <f t="shared" si="4185"/>
        <v>0</v>
      </c>
      <c r="U2934" s="47">
        <f>VLOOKUP(CONCATENATE($F2934," ",$G2934),AllocFactorMatrix,(U$4+1),FALSE)*$E2935</f>
        <v>0</v>
      </c>
      <c r="V2934" s="47">
        <f>VLOOKUP(CONCATENATE($F2934," ",$G2934),AllocFactorMatrix,(V$4+1),FALSE)*$E2935</f>
        <v>0</v>
      </c>
      <c r="W2934" s="47">
        <f>VLOOKUP(CONCATENATE($F2934," ",$G2934),AllocFactorMatrix,(W$4+1),FALSE)*$E2935</f>
        <v>0</v>
      </c>
      <c r="X2934" s="47">
        <f>VLOOKUP(CONCATENATE($F2934," ",$G2934),AllocFactorMatrix,(X$4+1),FALSE)*$E2935</f>
        <v>0</v>
      </c>
      <c r="Y2934" s="47">
        <f t="shared" si="4186"/>
        <v>0</v>
      </c>
      <c r="Z2934" s="47">
        <f>VLOOKUP(CONCATENATE($F2934," ",$G2934),AllocFactorMatrix,(Z$4+1),FALSE)*$E2935</f>
        <v>0</v>
      </c>
      <c r="AA2934" s="47">
        <f>VLOOKUP(CONCATENATE($F2934," ",$G2934),AllocFactorMatrix,(AA$4+1),FALSE)*$E2935</f>
        <v>0</v>
      </c>
      <c r="AB2934" s="47">
        <f t="shared" si="4173"/>
        <v>0</v>
      </c>
      <c r="AC2934" s="47">
        <f>VLOOKUP(CONCATENATE($F2934," ",$G2934),AllocFactorMatrix,(AC$4+1),FALSE)*$E2935</f>
        <v>0</v>
      </c>
      <c r="AD2934" s="47">
        <f>VLOOKUP(CONCATENATE($F2934," ",$G2934),AllocFactorMatrix,(AD$4+1),FALSE)*$E2935</f>
        <v>0</v>
      </c>
      <c r="AE2934" s="47">
        <f>VLOOKUP(CONCATENATE($F2934," ",$G2934),AllocFactorMatrix,(AE$4+1),FALSE)*$E2935</f>
        <v>0</v>
      </c>
    </row>
    <row r="2935" spans="1:31" s="44" customFormat="1" collapsed="1">
      <c r="A2935" s="49"/>
      <c r="B2935" s="97"/>
      <c r="C2935" s="48"/>
      <c r="D2935" s="96" t="s">
        <v>436</v>
      </c>
      <c r="E2935" s="54">
        <v>20333650</v>
      </c>
      <c r="F2935" s="88" t="s">
        <v>27</v>
      </c>
      <c r="G2935" s="48" t="str">
        <f>$G$15</f>
        <v>TOTAL</v>
      </c>
      <c r="H2935" s="46">
        <f t="shared" si="4114"/>
        <v>20333650.000000004</v>
      </c>
      <c r="I2935" s="47">
        <f t="shared" ref="I2935:N2935" si="4192">VLOOKUP(CONCATENATE($F2935," ",$G2935),AllocFactorMatrix,(I$4+1),FALSE)*$E2935</f>
        <v>10457005.07016957</v>
      </c>
      <c r="J2935" s="47">
        <f t="shared" si="4192"/>
        <v>2339.4112921081496</v>
      </c>
      <c r="K2935" s="47">
        <f t="shared" si="4192"/>
        <v>4096.142365095594</v>
      </c>
      <c r="L2935" s="47">
        <f t="shared" si="4192"/>
        <v>2437187.7528640414</v>
      </c>
      <c r="M2935" s="47">
        <f t="shared" si="4192"/>
        <v>33913.436562632975</v>
      </c>
      <c r="N2935" s="47">
        <f t="shared" si="4192"/>
        <v>4723.2500370183279</v>
      </c>
      <c r="O2935" s="47">
        <f t="shared" si="4172"/>
        <v>2475824.4394636927</v>
      </c>
      <c r="P2935" s="47">
        <f>VLOOKUP(CONCATENATE($F2935," ",$G2935),AllocFactorMatrix,(P$4+1),FALSE)*$E2935</f>
        <v>1449621.5048726371</v>
      </c>
      <c r="Q2935" s="47">
        <f>VLOOKUP(CONCATENATE($F2935," ",$G2935),AllocFactorMatrix,(Q$4+1),FALSE)*$E2935</f>
        <v>260147.59470380979</v>
      </c>
      <c r="R2935" s="47">
        <f>VLOOKUP(CONCATENATE($F2935," ",$G2935),AllocFactorMatrix,(R$4+1),FALSE)*$E2935</f>
        <v>52755.277447842338</v>
      </c>
      <c r="S2935" s="47">
        <f>VLOOKUP(CONCATENATE($F2935," ",$G2935),AllocFactorMatrix,(S$4+1),FALSE)*$E2935</f>
        <v>2003.3578039863212</v>
      </c>
      <c r="T2935" s="47">
        <f t="shared" si="4185"/>
        <v>1764527.7348282756</v>
      </c>
      <c r="U2935" s="47">
        <f>VLOOKUP(CONCATENATE($F2935," ",$G2935),AllocFactorMatrix,(U$4+1),FALSE)*$E2935</f>
        <v>68752.416959454567</v>
      </c>
      <c r="V2935" s="47">
        <f>VLOOKUP(CONCATENATE($F2935," ",$G2935),AllocFactorMatrix,(V$4+1),FALSE)*$E2935</f>
        <v>928197.33000897174</v>
      </c>
      <c r="W2935" s="47">
        <f>VLOOKUP(CONCATENATE($F2935," ",$G2935),AllocFactorMatrix,(W$4+1),FALSE)*$E2935</f>
        <v>3549982.1811826341</v>
      </c>
      <c r="X2935" s="47">
        <f>VLOOKUP(CONCATENATE($F2935," ",$G2935),AllocFactorMatrix,(X$4+1),FALSE)*$E2935</f>
        <v>643112.19710611808</v>
      </c>
      <c r="Y2935" s="47">
        <f t="shared" si="4186"/>
        <v>5190044.1252571782</v>
      </c>
      <c r="Z2935" s="47">
        <f>VLOOKUP(CONCATENATE($F2935," ",$G2935),AllocFactorMatrix,(Z$4+1),FALSE)*$E2935</f>
        <v>398456.25743123295</v>
      </c>
      <c r="AA2935" s="47">
        <f>VLOOKUP(CONCATENATE($F2935," ",$G2935),AllocFactorMatrix,(AA$4+1),FALSE)*$E2935</f>
        <v>7958.1934586677453</v>
      </c>
      <c r="AB2935" s="47">
        <f t="shared" si="4173"/>
        <v>406414.45088990068</v>
      </c>
      <c r="AC2935" s="47">
        <f>VLOOKUP(CONCATENATE($F2935," ",$G2935),AllocFactorMatrix,(AC$4+1),FALSE)*$E2935</f>
        <v>5256.2826594625731</v>
      </c>
      <c r="AD2935" s="47">
        <f>VLOOKUP(CONCATENATE($F2935," ",$G2935),AllocFactorMatrix,(AD$4+1),FALSE)*$E2935</f>
        <v>23351.400304595263</v>
      </c>
      <c r="AE2935" s="47">
        <f>VLOOKUP(CONCATENATE($F2935," ",$G2935),AllocFactorMatrix,(AE$4+1),FALSE)*$E2935</f>
        <v>4790.9427701213517</v>
      </c>
    </row>
    <row r="2936" spans="1:31" s="44" customFormat="1" hidden="1" outlineLevel="1">
      <c r="A2936" s="49"/>
      <c r="B2936" s="97"/>
      <c r="C2936" s="48"/>
      <c r="D2936" s="48"/>
      <c r="F2936" s="167" t="str">
        <f>F2943</f>
        <v>PROD_DEMAND</v>
      </c>
      <c r="G2936" s="48" t="str">
        <f>$G$8</f>
        <v>PRODUCTION</v>
      </c>
      <c r="H2936" s="46">
        <f t="shared" si="4114"/>
        <v>0</v>
      </c>
      <c r="I2936" s="47">
        <f t="shared" ref="I2936:N2936" si="4193">VLOOKUP(CONCATENATE($F2936," ",$G2936),AllocFactorMatrix,(I$4+1),FALSE)*$E2943</f>
        <v>0</v>
      </c>
      <c r="J2936" s="47">
        <f t="shared" si="4193"/>
        <v>0</v>
      </c>
      <c r="K2936" s="47">
        <f t="shared" si="4193"/>
        <v>0</v>
      </c>
      <c r="L2936" s="47">
        <f t="shared" si="4193"/>
        <v>0</v>
      </c>
      <c r="M2936" s="47">
        <f t="shared" si="4193"/>
        <v>0</v>
      </c>
      <c r="N2936" s="47">
        <f t="shared" si="4193"/>
        <v>0</v>
      </c>
      <c r="O2936" s="47">
        <f t="shared" si="4172"/>
        <v>0</v>
      </c>
      <c r="P2936" s="47">
        <f>VLOOKUP(CONCATENATE($F2936," ",$G2936),AllocFactorMatrix,(P$4+1),FALSE)*$E2943</f>
        <v>0</v>
      </c>
      <c r="Q2936" s="47">
        <f>VLOOKUP(CONCATENATE($F2936," ",$G2936),AllocFactorMatrix,(Q$4+1),FALSE)*$E2943</f>
        <v>0</v>
      </c>
      <c r="R2936" s="47">
        <f>VLOOKUP(CONCATENATE($F2936," ",$G2936),AllocFactorMatrix,(R$4+1),FALSE)*$E2943</f>
        <v>0</v>
      </c>
      <c r="S2936" s="47">
        <f>VLOOKUP(CONCATENATE($F2936," ",$G2936),AllocFactorMatrix,(S$4+1),FALSE)*$E2943</f>
        <v>0</v>
      </c>
      <c r="T2936" s="47">
        <f>SUBTOTAL(9,P2936:S2936)</f>
        <v>0</v>
      </c>
      <c r="U2936" s="47">
        <f>VLOOKUP(CONCATENATE($F2936," ",$G2936),AllocFactorMatrix,(U$4+1),FALSE)*$E2943</f>
        <v>0</v>
      </c>
      <c r="V2936" s="47">
        <f>VLOOKUP(CONCATENATE($F2936," ",$G2936),AllocFactorMatrix,(V$4+1),FALSE)*$E2943</f>
        <v>0</v>
      </c>
      <c r="W2936" s="47">
        <f>VLOOKUP(CONCATENATE($F2936," ",$G2936),AllocFactorMatrix,(W$4+1),FALSE)*$E2943</f>
        <v>0</v>
      </c>
      <c r="X2936" s="47">
        <f>VLOOKUP(CONCATENATE($F2936," ",$G2936),AllocFactorMatrix,(X$4+1),FALSE)*$E2943</f>
        <v>0</v>
      </c>
      <c r="Y2936" s="47">
        <f>SUBTOTAL(9,U2936:X2936)</f>
        <v>0</v>
      </c>
      <c r="Z2936" s="47">
        <f>VLOOKUP(CONCATENATE($F2936," ",$G2936),AllocFactorMatrix,(Z$4+1),FALSE)*$E2943</f>
        <v>0</v>
      </c>
      <c r="AA2936" s="47">
        <f>VLOOKUP(CONCATENATE($F2936," ",$G2936),AllocFactorMatrix,(AA$4+1),FALSE)*$E2943</f>
        <v>0</v>
      </c>
      <c r="AB2936" s="47">
        <f t="shared" si="4173"/>
        <v>0</v>
      </c>
      <c r="AC2936" s="47">
        <f>VLOOKUP(CONCATENATE($F2936," ",$G2936),AllocFactorMatrix,(AC$4+1),FALSE)*$E2943</f>
        <v>0</v>
      </c>
      <c r="AD2936" s="47">
        <f>VLOOKUP(CONCATENATE($F2936," ",$G2936),AllocFactorMatrix,(AD$4+1),FALSE)*$E2943</f>
        <v>0</v>
      </c>
      <c r="AE2936" s="47">
        <f>VLOOKUP(CONCATENATE($F2936," ",$G2936),AllocFactorMatrix,(AE$4+1),FALSE)*$E2943</f>
        <v>0</v>
      </c>
    </row>
    <row r="2937" spans="1:31" s="44" customFormat="1" hidden="1" outlineLevel="1">
      <c r="A2937" s="49"/>
      <c r="B2937" s="97"/>
      <c r="C2937" s="48"/>
      <c r="D2937" s="48"/>
      <c r="F2937" s="167" t="str">
        <f>F2943</f>
        <v>PROD_DEMAND</v>
      </c>
      <c r="G2937" s="48" t="str">
        <f>$G$9</f>
        <v>BULKTRAN</v>
      </c>
      <c r="H2937" s="46">
        <f t="shared" si="4114"/>
        <v>0</v>
      </c>
      <c r="I2937" s="47">
        <f t="shared" ref="I2937:N2937" si="4194">VLOOKUP(CONCATENATE($F2937," ",$G2937),AllocFactorMatrix,(I$4+1),FALSE)*$E2943</f>
        <v>0</v>
      </c>
      <c r="J2937" s="47">
        <f t="shared" si="4194"/>
        <v>0</v>
      </c>
      <c r="K2937" s="47">
        <f t="shared" si="4194"/>
        <v>0</v>
      </c>
      <c r="L2937" s="47">
        <f t="shared" si="4194"/>
        <v>0</v>
      </c>
      <c r="M2937" s="47">
        <f t="shared" si="4194"/>
        <v>0</v>
      </c>
      <c r="N2937" s="47">
        <f t="shared" si="4194"/>
        <v>0</v>
      </c>
      <c r="O2937" s="47">
        <f t="shared" si="4172"/>
        <v>0</v>
      </c>
      <c r="P2937" s="47">
        <f>VLOOKUP(CONCATENATE($F2937," ",$G2937),AllocFactorMatrix,(P$4+1),FALSE)*$E2943</f>
        <v>0</v>
      </c>
      <c r="Q2937" s="47">
        <f>VLOOKUP(CONCATENATE($F2937," ",$G2937),AllocFactorMatrix,(Q$4+1),FALSE)*$E2943</f>
        <v>0</v>
      </c>
      <c r="R2937" s="47">
        <f>VLOOKUP(CONCATENATE($F2937," ",$G2937),AllocFactorMatrix,(R$4+1),FALSE)*$E2943</f>
        <v>0</v>
      </c>
      <c r="S2937" s="47">
        <f>VLOOKUP(CONCATENATE($F2937," ",$G2937),AllocFactorMatrix,(S$4+1),FALSE)*$E2943</f>
        <v>0</v>
      </c>
      <c r="T2937" s="47">
        <f t="shared" ref="T2937:T2943" si="4195">SUBTOTAL(9,P2937:S2937)</f>
        <v>0</v>
      </c>
      <c r="U2937" s="47">
        <f>VLOOKUP(CONCATENATE($F2937," ",$G2937),AllocFactorMatrix,(U$4+1),FALSE)*$E2943</f>
        <v>0</v>
      </c>
      <c r="V2937" s="47">
        <f>VLOOKUP(CONCATENATE($F2937," ",$G2937),AllocFactorMatrix,(V$4+1),FALSE)*$E2943</f>
        <v>0</v>
      </c>
      <c r="W2937" s="47">
        <f>VLOOKUP(CONCATENATE($F2937," ",$G2937),AllocFactorMatrix,(W$4+1),FALSE)*$E2943</f>
        <v>0</v>
      </c>
      <c r="X2937" s="47">
        <f>VLOOKUP(CONCATENATE($F2937," ",$G2937),AllocFactorMatrix,(X$4+1),FALSE)*$E2943</f>
        <v>0</v>
      </c>
      <c r="Y2937" s="47">
        <f t="shared" ref="Y2937:Y2943" si="4196">SUBTOTAL(9,U2937:X2937)</f>
        <v>0</v>
      </c>
      <c r="Z2937" s="47">
        <f>VLOOKUP(CONCATENATE($F2937," ",$G2937),AllocFactorMatrix,(Z$4+1),FALSE)*$E2943</f>
        <v>0</v>
      </c>
      <c r="AA2937" s="47">
        <f>VLOOKUP(CONCATENATE($F2937," ",$G2937),AllocFactorMatrix,(AA$4+1),FALSE)*$E2943</f>
        <v>0</v>
      </c>
      <c r="AB2937" s="47">
        <f t="shared" si="4173"/>
        <v>0</v>
      </c>
      <c r="AC2937" s="47">
        <f>VLOOKUP(CONCATENATE($F2937," ",$G2937),AllocFactorMatrix,(AC$4+1),FALSE)*$E2943</f>
        <v>0</v>
      </c>
      <c r="AD2937" s="47">
        <f>VLOOKUP(CONCATENATE($F2937," ",$G2937),AllocFactorMatrix,(AD$4+1),FALSE)*$E2943</f>
        <v>0</v>
      </c>
      <c r="AE2937" s="47">
        <f>VLOOKUP(CONCATENATE($F2937," ",$G2937),AllocFactorMatrix,(AE$4+1),FALSE)*$E2943</f>
        <v>0</v>
      </c>
    </row>
    <row r="2938" spans="1:31" s="44" customFormat="1" hidden="1" outlineLevel="1">
      <c r="A2938" s="49"/>
      <c r="B2938" s="97"/>
      <c r="C2938" s="48"/>
      <c r="D2938" s="48"/>
      <c r="F2938" s="167" t="str">
        <f>F2943</f>
        <v>PROD_DEMAND</v>
      </c>
      <c r="G2938" s="48" t="str">
        <f>$G$10</f>
        <v>SUBTRAN</v>
      </c>
      <c r="H2938" s="46">
        <f t="shared" si="4114"/>
        <v>0</v>
      </c>
      <c r="I2938" s="47">
        <f t="shared" ref="I2938:N2938" si="4197">VLOOKUP(CONCATENATE($F2938," ",$G2938),AllocFactorMatrix,(I$4+1),FALSE)*$E2943</f>
        <v>0</v>
      </c>
      <c r="J2938" s="47">
        <f t="shared" si="4197"/>
        <v>0</v>
      </c>
      <c r="K2938" s="47">
        <f t="shared" si="4197"/>
        <v>0</v>
      </c>
      <c r="L2938" s="47">
        <f t="shared" si="4197"/>
        <v>0</v>
      </c>
      <c r="M2938" s="47">
        <f t="shared" si="4197"/>
        <v>0</v>
      </c>
      <c r="N2938" s="47">
        <f t="shared" si="4197"/>
        <v>0</v>
      </c>
      <c r="O2938" s="47">
        <f t="shared" si="4172"/>
        <v>0</v>
      </c>
      <c r="P2938" s="47">
        <f>VLOOKUP(CONCATENATE($F2938," ",$G2938),AllocFactorMatrix,(P$4+1),FALSE)*$E2943</f>
        <v>0</v>
      </c>
      <c r="Q2938" s="47">
        <f>VLOOKUP(CONCATENATE($F2938," ",$G2938),AllocFactorMatrix,(Q$4+1),FALSE)*$E2943</f>
        <v>0</v>
      </c>
      <c r="R2938" s="47">
        <f>VLOOKUP(CONCATENATE($F2938," ",$G2938),AllocFactorMatrix,(R$4+1),FALSE)*$E2943</f>
        <v>0</v>
      </c>
      <c r="S2938" s="47">
        <f>VLOOKUP(CONCATENATE($F2938," ",$G2938),AllocFactorMatrix,(S$4+1),FALSE)*$E2943</f>
        <v>0</v>
      </c>
      <c r="T2938" s="47">
        <f t="shared" si="4195"/>
        <v>0</v>
      </c>
      <c r="U2938" s="47">
        <f>VLOOKUP(CONCATENATE($F2938," ",$G2938),AllocFactorMatrix,(U$4+1),FALSE)*$E2943</f>
        <v>0</v>
      </c>
      <c r="V2938" s="47">
        <f>VLOOKUP(CONCATENATE($F2938," ",$G2938),AllocFactorMatrix,(V$4+1),FALSE)*$E2943</f>
        <v>0</v>
      </c>
      <c r="W2938" s="47">
        <f>VLOOKUP(CONCATENATE($F2938," ",$G2938),AllocFactorMatrix,(W$4+1),FALSE)*$E2943</f>
        <v>0</v>
      </c>
      <c r="X2938" s="47">
        <f>VLOOKUP(CONCATENATE($F2938," ",$G2938),AllocFactorMatrix,(X$4+1),FALSE)*$E2943</f>
        <v>0</v>
      </c>
      <c r="Y2938" s="47">
        <f t="shared" si="4196"/>
        <v>0</v>
      </c>
      <c r="Z2938" s="47">
        <f>VLOOKUP(CONCATENATE($F2938," ",$G2938),AllocFactorMatrix,(Z$4+1),FALSE)*$E2943</f>
        <v>0</v>
      </c>
      <c r="AA2938" s="47">
        <f>VLOOKUP(CONCATENATE($F2938," ",$G2938),AllocFactorMatrix,(AA$4+1),FALSE)*$E2943</f>
        <v>0</v>
      </c>
      <c r="AB2938" s="47">
        <f t="shared" si="4173"/>
        <v>0</v>
      </c>
      <c r="AC2938" s="47">
        <f>VLOOKUP(CONCATENATE($F2938," ",$G2938),AllocFactorMatrix,(AC$4+1),FALSE)*$E2943</f>
        <v>0</v>
      </c>
      <c r="AD2938" s="47">
        <f>VLOOKUP(CONCATENATE($F2938," ",$G2938),AllocFactorMatrix,(AD$4+1),FALSE)*$E2943</f>
        <v>0</v>
      </c>
      <c r="AE2938" s="47">
        <f>VLOOKUP(CONCATENATE($F2938," ",$G2938),AllocFactorMatrix,(AE$4+1),FALSE)*$E2943</f>
        <v>0</v>
      </c>
    </row>
    <row r="2939" spans="1:31" s="44" customFormat="1" hidden="1" outlineLevel="1">
      <c r="A2939" s="49"/>
      <c r="B2939" s="97"/>
      <c r="C2939" s="48"/>
      <c r="D2939" s="48"/>
      <c r="F2939" s="167" t="str">
        <f>F2943</f>
        <v>PROD_DEMAND</v>
      </c>
      <c r="G2939" s="48" t="str">
        <f>$G$11</f>
        <v>DISTPRI</v>
      </c>
      <c r="H2939" s="46">
        <f t="shared" si="4114"/>
        <v>0</v>
      </c>
      <c r="I2939" s="47">
        <f t="shared" ref="I2939:N2939" si="4198">VLOOKUP(CONCATENATE($F2939," ",$G2939),AllocFactorMatrix,(I$4+1),FALSE)*$E2943</f>
        <v>0</v>
      </c>
      <c r="J2939" s="47">
        <f t="shared" si="4198"/>
        <v>0</v>
      </c>
      <c r="K2939" s="47">
        <f t="shared" si="4198"/>
        <v>0</v>
      </c>
      <c r="L2939" s="47">
        <f t="shared" si="4198"/>
        <v>0</v>
      </c>
      <c r="M2939" s="47">
        <f t="shared" si="4198"/>
        <v>0</v>
      </c>
      <c r="N2939" s="47">
        <f t="shared" si="4198"/>
        <v>0</v>
      </c>
      <c r="O2939" s="47">
        <f t="shared" si="4172"/>
        <v>0</v>
      </c>
      <c r="P2939" s="47">
        <f>VLOOKUP(CONCATENATE($F2939," ",$G2939),AllocFactorMatrix,(P$4+1),FALSE)*$E2943</f>
        <v>0</v>
      </c>
      <c r="Q2939" s="47">
        <f>VLOOKUP(CONCATENATE($F2939," ",$G2939),AllocFactorMatrix,(Q$4+1),FALSE)*$E2943</f>
        <v>0</v>
      </c>
      <c r="R2939" s="47">
        <f>VLOOKUP(CONCATENATE($F2939," ",$G2939),AllocFactorMatrix,(R$4+1),FALSE)*$E2943</f>
        <v>0</v>
      </c>
      <c r="S2939" s="47">
        <f>VLOOKUP(CONCATENATE($F2939," ",$G2939),AllocFactorMatrix,(S$4+1),FALSE)*$E2943</f>
        <v>0</v>
      </c>
      <c r="T2939" s="47">
        <f t="shared" si="4195"/>
        <v>0</v>
      </c>
      <c r="U2939" s="47">
        <f>VLOOKUP(CONCATENATE($F2939," ",$G2939),AllocFactorMatrix,(U$4+1),FALSE)*$E2943</f>
        <v>0</v>
      </c>
      <c r="V2939" s="47">
        <f>VLOOKUP(CONCATENATE($F2939," ",$G2939),AllocFactorMatrix,(V$4+1),FALSE)*$E2943</f>
        <v>0</v>
      </c>
      <c r="W2939" s="47">
        <f>VLOOKUP(CONCATENATE($F2939," ",$G2939),AllocFactorMatrix,(W$4+1),FALSE)*$E2943</f>
        <v>0</v>
      </c>
      <c r="X2939" s="47">
        <f>VLOOKUP(CONCATENATE($F2939," ",$G2939),AllocFactorMatrix,(X$4+1),FALSE)*$E2943</f>
        <v>0</v>
      </c>
      <c r="Y2939" s="47">
        <f t="shared" si="4196"/>
        <v>0</v>
      </c>
      <c r="Z2939" s="47">
        <f>VLOOKUP(CONCATENATE($F2939," ",$G2939),AllocFactorMatrix,(Z$4+1),FALSE)*$E2943</f>
        <v>0</v>
      </c>
      <c r="AA2939" s="47">
        <f>VLOOKUP(CONCATENATE($F2939," ",$G2939),AllocFactorMatrix,(AA$4+1),FALSE)*$E2943</f>
        <v>0</v>
      </c>
      <c r="AB2939" s="47">
        <f t="shared" si="4173"/>
        <v>0</v>
      </c>
      <c r="AC2939" s="47">
        <f>VLOOKUP(CONCATENATE($F2939," ",$G2939),AllocFactorMatrix,(AC$4+1),FALSE)*$E2943</f>
        <v>0</v>
      </c>
      <c r="AD2939" s="47">
        <f>VLOOKUP(CONCATENATE($F2939," ",$G2939),AllocFactorMatrix,(AD$4+1),FALSE)*$E2943</f>
        <v>0</v>
      </c>
      <c r="AE2939" s="47">
        <f>VLOOKUP(CONCATENATE($F2939," ",$G2939),AllocFactorMatrix,(AE$4+1),FALSE)*$E2943</f>
        <v>0</v>
      </c>
    </row>
    <row r="2940" spans="1:31" s="44" customFormat="1" hidden="1" outlineLevel="1">
      <c r="A2940" s="49"/>
      <c r="B2940" s="97"/>
      <c r="C2940" s="48"/>
      <c r="D2940" s="48"/>
      <c r="F2940" s="167" t="str">
        <f>F2943</f>
        <v>PROD_DEMAND</v>
      </c>
      <c r="G2940" s="48" t="str">
        <f>$G$12</f>
        <v>DISTSEC</v>
      </c>
      <c r="H2940" s="46">
        <f t="shared" si="4114"/>
        <v>0</v>
      </c>
      <c r="I2940" s="47">
        <f t="shared" ref="I2940:N2940" si="4199">VLOOKUP(CONCATENATE($F2940," ",$G2940),AllocFactorMatrix,(I$4+1),FALSE)*$E2943</f>
        <v>0</v>
      </c>
      <c r="J2940" s="47">
        <f t="shared" si="4199"/>
        <v>0</v>
      </c>
      <c r="K2940" s="47">
        <f t="shared" si="4199"/>
        <v>0</v>
      </c>
      <c r="L2940" s="47">
        <f t="shared" si="4199"/>
        <v>0</v>
      </c>
      <c r="M2940" s="47">
        <f t="shared" si="4199"/>
        <v>0</v>
      </c>
      <c r="N2940" s="47">
        <f t="shared" si="4199"/>
        <v>0</v>
      </c>
      <c r="O2940" s="47">
        <f t="shared" si="4172"/>
        <v>0</v>
      </c>
      <c r="P2940" s="47">
        <f>VLOOKUP(CONCATENATE($F2940," ",$G2940),AllocFactorMatrix,(P$4+1),FALSE)*$E2943</f>
        <v>0</v>
      </c>
      <c r="Q2940" s="47">
        <f>VLOOKUP(CONCATENATE($F2940," ",$G2940),AllocFactorMatrix,(Q$4+1),FALSE)*$E2943</f>
        <v>0</v>
      </c>
      <c r="R2940" s="47">
        <f>VLOOKUP(CONCATENATE($F2940," ",$G2940),AllocFactorMatrix,(R$4+1),FALSE)*$E2943</f>
        <v>0</v>
      </c>
      <c r="S2940" s="47">
        <f>VLOOKUP(CONCATENATE($F2940," ",$G2940),AllocFactorMatrix,(S$4+1),FALSE)*$E2943</f>
        <v>0</v>
      </c>
      <c r="T2940" s="47">
        <f t="shared" si="4195"/>
        <v>0</v>
      </c>
      <c r="U2940" s="47">
        <f>VLOOKUP(CONCATENATE($F2940," ",$G2940),AllocFactorMatrix,(U$4+1),FALSE)*$E2943</f>
        <v>0</v>
      </c>
      <c r="V2940" s="47">
        <f>VLOOKUP(CONCATENATE($F2940," ",$G2940),AllocFactorMatrix,(V$4+1),FALSE)*$E2943</f>
        <v>0</v>
      </c>
      <c r="W2940" s="47">
        <f>VLOOKUP(CONCATENATE($F2940," ",$G2940),AllocFactorMatrix,(W$4+1),FALSE)*$E2943</f>
        <v>0</v>
      </c>
      <c r="X2940" s="47">
        <f>VLOOKUP(CONCATENATE($F2940," ",$G2940),AllocFactorMatrix,(X$4+1),FALSE)*$E2943</f>
        <v>0</v>
      </c>
      <c r="Y2940" s="47">
        <f t="shared" si="4196"/>
        <v>0</v>
      </c>
      <c r="Z2940" s="47">
        <f>VLOOKUP(CONCATENATE($F2940," ",$G2940),AllocFactorMatrix,(Z$4+1),FALSE)*$E2943</f>
        <v>0</v>
      </c>
      <c r="AA2940" s="47">
        <f>VLOOKUP(CONCATENATE($F2940," ",$G2940),AllocFactorMatrix,(AA$4+1),FALSE)*$E2943</f>
        <v>0</v>
      </c>
      <c r="AB2940" s="47">
        <f t="shared" si="4173"/>
        <v>0</v>
      </c>
      <c r="AC2940" s="47">
        <f>VLOOKUP(CONCATENATE($F2940," ",$G2940),AllocFactorMatrix,(AC$4+1),FALSE)*$E2943</f>
        <v>0</v>
      </c>
      <c r="AD2940" s="47">
        <f>VLOOKUP(CONCATENATE($F2940," ",$G2940),AllocFactorMatrix,(AD$4+1),FALSE)*$E2943</f>
        <v>0</v>
      </c>
      <c r="AE2940" s="47">
        <f>VLOOKUP(CONCATENATE($F2940," ",$G2940),AllocFactorMatrix,(AE$4+1),FALSE)*$E2943</f>
        <v>0</v>
      </c>
    </row>
    <row r="2941" spans="1:31" s="44" customFormat="1" hidden="1" outlineLevel="1">
      <c r="A2941" s="49"/>
      <c r="B2941" s="97"/>
      <c r="C2941" s="48"/>
      <c r="D2941" s="48"/>
      <c r="F2941" s="167" t="str">
        <f>F2943</f>
        <v>PROD_DEMAND</v>
      </c>
      <c r="G2941" s="48" t="str">
        <f>$G$13</f>
        <v>ENERGY</v>
      </c>
      <c r="H2941" s="46">
        <f t="shared" si="4114"/>
        <v>0</v>
      </c>
      <c r="I2941" s="47">
        <f t="shared" ref="I2941:N2941" si="4200">VLOOKUP(CONCATENATE($F2941," ",$G2941),AllocFactorMatrix,(I$4+1),FALSE)*$E2943</f>
        <v>0</v>
      </c>
      <c r="J2941" s="47">
        <f t="shared" si="4200"/>
        <v>0</v>
      </c>
      <c r="K2941" s="47">
        <f t="shared" si="4200"/>
        <v>0</v>
      </c>
      <c r="L2941" s="47">
        <f t="shared" si="4200"/>
        <v>0</v>
      </c>
      <c r="M2941" s="47">
        <f t="shared" si="4200"/>
        <v>0</v>
      </c>
      <c r="N2941" s="47">
        <f t="shared" si="4200"/>
        <v>0</v>
      </c>
      <c r="O2941" s="47">
        <f t="shared" si="4172"/>
        <v>0</v>
      </c>
      <c r="P2941" s="47">
        <f>VLOOKUP(CONCATENATE($F2941," ",$G2941),AllocFactorMatrix,(P$4+1),FALSE)*$E2943</f>
        <v>0</v>
      </c>
      <c r="Q2941" s="47">
        <f>VLOOKUP(CONCATENATE($F2941," ",$G2941),AllocFactorMatrix,(Q$4+1),FALSE)*$E2943</f>
        <v>0</v>
      </c>
      <c r="R2941" s="47">
        <f>VLOOKUP(CONCATENATE($F2941," ",$G2941),AllocFactorMatrix,(R$4+1),FALSE)*$E2943</f>
        <v>0</v>
      </c>
      <c r="S2941" s="47">
        <f>VLOOKUP(CONCATENATE($F2941," ",$G2941),AllocFactorMatrix,(S$4+1),FALSE)*$E2943</f>
        <v>0</v>
      </c>
      <c r="T2941" s="47">
        <f t="shared" si="4195"/>
        <v>0</v>
      </c>
      <c r="U2941" s="47">
        <f>VLOOKUP(CONCATENATE($F2941," ",$G2941),AllocFactorMatrix,(U$4+1),FALSE)*$E2943</f>
        <v>0</v>
      </c>
      <c r="V2941" s="47">
        <f>VLOOKUP(CONCATENATE($F2941," ",$G2941),AllocFactorMatrix,(V$4+1),FALSE)*$E2943</f>
        <v>0</v>
      </c>
      <c r="W2941" s="47">
        <f>VLOOKUP(CONCATENATE($F2941," ",$G2941),AllocFactorMatrix,(W$4+1),FALSE)*$E2943</f>
        <v>0</v>
      </c>
      <c r="X2941" s="47">
        <f>VLOOKUP(CONCATENATE($F2941," ",$G2941),AllocFactorMatrix,(X$4+1),FALSE)*$E2943</f>
        <v>0</v>
      </c>
      <c r="Y2941" s="47">
        <f t="shared" si="4196"/>
        <v>0</v>
      </c>
      <c r="Z2941" s="47">
        <f>VLOOKUP(CONCATENATE($F2941," ",$G2941),AllocFactorMatrix,(Z$4+1),FALSE)*$E2943</f>
        <v>0</v>
      </c>
      <c r="AA2941" s="47">
        <f>VLOOKUP(CONCATENATE($F2941," ",$G2941),AllocFactorMatrix,(AA$4+1),FALSE)*$E2943</f>
        <v>0</v>
      </c>
      <c r="AB2941" s="47">
        <f t="shared" si="4173"/>
        <v>0</v>
      </c>
      <c r="AC2941" s="47">
        <f>VLOOKUP(CONCATENATE($F2941," ",$G2941),AllocFactorMatrix,(AC$4+1),FALSE)*$E2943</f>
        <v>0</v>
      </c>
      <c r="AD2941" s="47">
        <f>VLOOKUP(CONCATENATE($F2941," ",$G2941),AllocFactorMatrix,(AD$4+1),FALSE)*$E2943</f>
        <v>0</v>
      </c>
      <c r="AE2941" s="47">
        <f>VLOOKUP(CONCATENATE($F2941," ",$G2941),AllocFactorMatrix,(AE$4+1),FALSE)*$E2943</f>
        <v>0</v>
      </c>
    </row>
    <row r="2942" spans="1:31" s="44" customFormat="1" hidden="1" outlineLevel="1">
      <c r="A2942" s="49"/>
      <c r="B2942" s="97"/>
      <c r="C2942" s="48"/>
      <c r="D2942" s="48"/>
      <c r="F2942" s="167" t="str">
        <f>F2943</f>
        <v>PROD_DEMAND</v>
      </c>
      <c r="G2942" s="48" t="str">
        <f>$G$14</f>
        <v>CUSTOMER</v>
      </c>
      <c r="H2942" s="46">
        <f t="shared" si="4114"/>
        <v>0</v>
      </c>
      <c r="I2942" s="47">
        <f t="shared" ref="I2942:N2942" si="4201">VLOOKUP(CONCATENATE($F2942," ",$G2942),AllocFactorMatrix,(I$4+1),FALSE)*$E2943</f>
        <v>0</v>
      </c>
      <c r="J2942" s="47">
        <f t="shared" si="4201"/>
        <v>0</v>
      </c>
      <c r="K2942" s="47">
        <f t="shared" si="4201"/>
        <v>0</v>
      </c>
      <c r="L2942" s="47">
        <f t="shared" si="4201"/>
        <v>0</v>
      </c>
      <c r="M2942" s="47">
        <f t="shared" si="4201"/>
        <v>0</v>
      </c>
      <c r="N2942" s="47">
        <f t="shared" si="4201"/>
        <v>0</v>
      </c>
      <c r="O2942" s="47">
        <f t="shared" si="4172"/>
        <v>0</v>
      </c>
      <c r="P2942" s="47">
        <f>VLOOKUP(CONCATENATE($F2942," ",$G2942),AllocFactorMatrix,(P$4+1),FALSE)*$E2943</f>
        <v>0</v>
      </c>
      <c r="Q2942" s="47">
        <f>VLOOKUP(CONCATENATE($F2942," ",$G2942),AllocFactorMatrix,(Q$4+1),FALSE)*$E2943</f>
        <v>0</v>
      </c>
      <c r="R2942" s="47">
        <f>VLOOKUP(CONCATENATE($F2942," ",$G2942),AllocFactorMatrix,(R$4+1),FALSE)*$E2943</f>
        <v>0</v>
      </c>
      <c r="S2942" s="47">
        <f>VLOOKUP(CONCATENATE($F2942," ",$G2942),AllocFactorMatrix,(S$4+1),FALSE)*$E2943</f>
        <v>0</v>
      </c>
      <c r="T2942" s="47">
        <f t="shared" si="4195"/>
        <v>0</v>
      </c>
      <c r="U2942" s="47">
        <f>VLOOKUP(CONCATENATE($F2942," ",$G2942),AllocFactorMatrix,(U$4+1),FALSE)*$E2943</f>
        <v>0</v>
      </c>
      <c r="V2942" s="47">
        <f>VLOOKUP(CONCATENATE($F2942," ",$G2942),AllocFactorMatrix,(V$4+1),FALSE)*$E2943</f>
        <v>0</v>
      </c>
      <c r="W2942" s="47">
        <f>VLOOKUP(CONCATENATE($F2942," ",$G2942),AllocFactorMatrix,(W$4+1),FALSE)*$E2943</f>
        <v>0</v>
      </c>
      <c r="X2942" s="47">
        <f>VLOOKUP(CONCATENATE($F2942," ",$G2942),AllocFactorMatrix,(X$4+1),FALSE)*$E2943</f>
        <v>0</v>
      </c>
      <c r="Y2942" s="47">
        <f t="shared" si="4196"/>
        <v>0</v>
      </c>
      <c r="Z2942" s="47">
        <f>VLOOKUP(CONCATENATE($F2942," ",$G2942),AllocFactorMatrix,(Z$4+1),FALSE)*$E2943</f>
        <v>0</v>
      </c>
      <c r="AA2942" s="47">
        <f>VLOOKUP(CONCATENATE($F2942," ",$G2942),AllocFactorMatrix,(AA$4+1),FALSE)*$E2943</f>
        <v>0</v>
      </c>
      <c r="AB2942" s="47">
        <f t="shared" si="4173"/>
        <v>0</v>
      </c>
      <c r="AC2942" s="47">
        <f>VLOOKUP(CONCATENATE($F2942," ",$G2942),AllocFactorMatrix,(AC$4+1),FALSE)*$E2943</f>
        <v>0</v>
      </c>
      <c r="AD2942" s="47">
        <f>VLOOKUP(CONCATENATE($F2942," ",$G2942),AllocFactorMatrix,(AD$4+1),FALSE)*$E2943</f>
        <v>0</v>
      </c>
      <c r="AE2942" s="47">
        <f>VLOOKUP(CONCATENATE($F2942," ",$G2942),AllocFactorMatrix,(AE$4+1),FALSE)*$E2943</f>
        <v>0</v>
      </c>
    </row>
    <row r="2943" spans="1:31" s="44" customFormat="1" collapsed="1">
      <c r="A2943" s="49"/>
      <c r="B2943" s="97"/>
      <c r="C2943" s="48"/>
      <c r="D2943" s="96" t="s">
        <v>437</v>
      </c>
      <c r="E2943" s="54">
        <v>0</v>
      </c>
      <c r="F2943" s="88" t="s">
        <v>27</v>
      </c>
      <c r="G2943" s="48" t="str">
        <f>$G$15</f>
        <v>TOTAL</v>
      </c>
      <c r="H2943" s="46">
        <f t="shared" si="4114"/>
        <v>0</v>
      </c>
      <c r="I2943" s="47">
        <f t="shared" ref="I2943:N2943" si="4202">VLOOKUP(CONCATENATE($F2943," ",$G2943),AllocFactorMatrix,(I$4+1),FALSE)*$E2943</f>
        <v>0</v>
      </c>
      <c r="J2943" s="47">
        <f t="shared" si="4202"/>
        <v>0</v>
      </c>
      <c r="K2943" s="47">
        <f t="shared" si="4202"/>
        <v>0</v>
      </c>
      <c r="L2943" s="47">
        <f t="shared" si="4202"/>
        <v>0</v>
      </c>
      <c r="M2943" s="47">
        <f t="shared" si="4202"/>
        <v>0</v>
      </c>
      <c r="N2943" s="47">
        <f t="shared" si="4202"/>
        <v>0</v>
      </c>
      <c r="O2943" s="47">
        <f t="shared" si="4172"/>
        <v>0</v>
      </c>
      <c r="P2943" s="47">
        <f>VLOOKUP(CONCATENATE($F2943," ",$G2943),AllocFactorMatrix,(P$4+1),FALSE)*$E2943</f>
        <v>0</v>
      </c>
      <c r="Q2943" s="47">
        <f>VLOOKUP(CONCATENATE($F2943," ",$G2943),AllocFactorMatrix,(Q$4+1),FALSE)*$E2943</f>
        <v>0</v>
      </c>
      <c r="R2943" s="47">
        <f>VLOOKUP(CONCATENATE($F2943," ",$G2943),AllocFactorMatrix,(R$4+1),FALSE)*$E2943</f>
        <v>0</v>
      </c>
      <c r="S2943" s="47">
        <f>VLOOKUP(CONCATENATE($F2943," ",$G2943),AllocFactorMatrix,(S$4+1),FALSE)*$E2943</f>
        <v>0</v>
      </c>
      <c r="T2943" s="47">
        <f t="shared" si="4195"/>
        <v>0</v>
      </c>
      <c r="U2943" s="47">
        <f>VLOOKUP(CONCATENATE($F2943," ",$G2943),AllocFactorMatrix,(U$4+1),FALSE)*$E2943</f>
        <v>0</v>
      </c>
      <c r="V2943" s="47">
        <f>VLOOKUP(CONCATENATE($F2943," ",$G2943),AllocFactorMatrix,(V$4+1),FALSE)*$E2943</f>
        <v>0</v>
      </c>
      <c r="W2943" s="47">
        <f>VLOOKUP(CONCATENATE($F2943," ",$G2943),AllocFactorMatrix,(W$4+1),FALSE)*$E2943</f>
        <v>0</v>
      </c>
      <c r="X2943" s="47">
        <f>VLOOKUP(CONCATENATE($F2943," ",$G2943),AllocFactorMatrix,(X$4+1),FALSE)*$E2943</f>
        <v>0</v>
      </c>
      <c r="Y2943" s="47">
        <f t="shared" si="4196"/>
        <v>0</v>
      </c>
      <c r="Z2943" s="47">
        <f>VLOOKUP(CONCATENATE($F2943," ",$G2943),AllocFactorMatrix,(Z$4+1),FALSE)*$E2943</f>
        <v>0</v>
      </c>
      <c r="AA2943" s="47">
        <f>VLOOKUP(CONCATENATE($F2943," ",$G2943),AllocFactorMatrix,(AA$4+1),FALSE)*$E2943</f>
        <v>0</v>
      </c>
      <c r="AB2943" s="47">
        <f t="shared" si="4173"/>
        <v>0</v>
      </c>
      <c r="AC2943" s="47">
        <f>VLOOKUP(CONCATENATE($F2943," ",$G2943),AllocFactorMatrix,(AC$4+1),FALSE)*$E2943</f>
        <v>0</v>
      </c>
      <c r="AD2943" s="47">
        <f>VLOOKUP(CONCATENATE($F2943," ",$G2943),AllocFactorMatrix,(AD$4+1),FALSE)*$E2943</f>
        <v>0</v>
      </c>
      <c r="AE2943" s="47">
        <f>VLOOKUP(CONCATENATE($F2943," ",$G2943),AllocFactorMatrix,(AE$4+1),FALSE)*$E2943</f>
        <v>0</v>
      </c>
    </row>
    <row r="2944" spans="1:31" s="44" customFormat="1" hidden="1" outlineLevel="1">
      <c r="A2944" s="49"/>
      <c r="B2944" s="97"/>
      <c r="C2944" s="48"/>
      <c r="D2944" s="48"/>
      <c r="F2944" s="167" t="str">
        <f>F2951</f>
        <v>PROD_DEMAND</v>
      </c>
      <c r="G2944" s="48" t="str">
        <f>$G$8</f>
        <v>PRODUCTION</v>
      </c>
      <c r="H2944" s="46">
        <f t="shared" ref="H2944:H3007" si="4203">SUBTOTAL(9,I2944:AE2944)</f>
        <v>6189686</v>
      </c>
      <c r="I2944" s="47">
        <f t="shared" ref="I2944:N2944" si="4204">VLOOKUP(CONCATENATE($F2944," ",$G2944),AllocFactorMatrix,(I$4+1),FALSE)*$E2951</f>
        <v>3183175.5678275968</v>
      </c>
      <c r="J2944" s="47">
        <f t="shared" si="4204"/>
        <v>712.1309417150253</v>
      </c>
      <c r="K2944" s="47">
        <f t="shared" si="4204"/>
        <v>1246.8905017662389</v>
      </c>
      <c r="L2944" s="47">
        <f t="shared" si="4204"/>
        <v>741894.68753883429</v>
      </c>
      <c r="M2944" s="47">
        <f t="shared" si="4204"/>
        <v>10323.455134893018</v>
      </c>
      <c r="N2944" s="47">
        <f t="shared" si="4204"/>
        <v>1437.7858686773809</v>
      </c>
      <c r="O2944" s="47">
        <f t="shared" si="4172"/>
        <v>753655.92854240478</v>
      </c>
      <c r="P2944" s="47">
        <f>VLOOKUP(CONCATENATE($F2944," ",$G2944),AllocFactorMatrix,(P$4+1),FALSE)*$E2951</f>
        <v>441273.55069105123</v>
      </c>
      <c r="Q2944" s="47">
        <f>VLOOKUP(CONCATENATE($F2944," ",$G2944),AllocFactorMatrix,(Q$4+1),FALSE)*$E2951</f>
        <v>79190.500715407499</v>
      </c>
      <c r="R2944" s="47">
        <f>VLOOKUP(CONCATENATE($F2944," ",$G2944),AllocFactorMatrix,(R$4+1),FALSE)*$E2951</f>
        <v>16059.025420670929</v>
      </c>
      <c r="S2944" s="47">
        <f>VLOOKUP(CONCATENATE($F2944," ",$G2944),AllocFactorMatrix,(S$4+1),FALSE)*$E2951</f>
        <v>609.83422810586774</v>
      </c>
      <c r="T2944" s="47">
        <f>SUBTOTAL(9,P2944:S2944)</f>
        <v>537132.91105523554</v>
      </c>
      <c r="U2944" s="47">
        <f>VLOOKUP(CONCATENATE($F2944," ",$G2944),AllocFactorMatrix,(U$4+1),FALSE)*$E2951</f>
        <v>20928.651408876343</v>
      </c>
      <c r="V2944" s="47">
        <f>VLOOKUP(CONCATENATE($F2944," ",$G2944),AllocFactorMatrix,(V$4+1),FALSE)*$E2951</f>
        <v>282548.87926141702</v>
      </c>
      <c r="W2944" s="47">
        <f>VLOOKUP(CONCATENATE($F2944," ",$G2944),AllocFactorMatrix,(W$4+1),FALSE)*$E2951</f>
        <v>1080636.0396247411</v>
      </c>
      <c r="X2944" s="47">
        <f>VLOOKUP(CONCATENATE($F2944," ",$G2944),AllocFactorMatrix,(X$4+1),FALSE)*$E2951</f>
        <v>195767.24114248939</v>
      </c>
      <c r="Y2944" s="47">
        <f>SUBTOTAL(9,U2944:X2944)</f>
        <v>1579880.8114375239</v>
      </c>
      <c r="Z2944" s="47">
        <f>VLOOKUP(CONCATENATE($F2944," ",$G2944),AllocFactorMatrix,(Z$4+1),FALSE)*$E2951</f>
        <v>121292.49388252963</v>
      </c>
      <c r="AA2944" s="47">
        <f>VLOOKUP(CONCATENATE($F2944," ",$G2944),AllocFactorMatrix,(AA$4+1),FALSE)*$E2951</f>
        <v>2422.5222051332312</v>
      </c>
      <c r="AB2944" s="47">
        <f t="shared" si="4173"/>
        <v>123715.01608766287</v>
      </c>
      <c r="AC2944" s="47">
        <f>VLOOKUP(CONCATENATE($F2944," ",$G2944),AllocFactorMatrix,(AC$4+1),FALSE)*$E2951</f>
        <v>1600.0442217367888</v>
      </c>
      <c r="AD2944" s="47">
        <f>VLOOKUP(CONCATENATE($F2944," ",$G2944),AllocFactorMatrix,(AD$4+1),FALSE)*$E2951</f>
        <v>7108.3074384455831</v>
      </c>
      <c r="AE2944" s="47">
        <f>VLOOKUP(CONCATENATE($F2944," ",$G2944),AllocFactorMatrix,(AE$4+1),FALSE)*$E2951</f>
        <v>1458.3919459133676</v>
      </c>
    </row>
    <row r="2945" spans="1:31" s="44" customFormat="1" hidden="1" outlineLevel="1">
      <c r="A2945" s="49"/>
      <c r="B2945" s="97"/>
      <c r="C2945" s="48"/>
      <c r="D2945" s="48"/>
      <c r="F2945" s="167" t="str">
        <f>F2951</f>
        <v>PROD_DEMAND</v>
      </c>
      <c r="G2945" s="48" t="str">
        <f>$G$9</f>
        <v>BULKTRAN</v>
      </c>
      <c r="H2945" s="46">
        <f t="shared" si="4203"/>
        <v>0</v>
      </c>
      <c r="I2945" s="47">
        <f t="shared" ref="I2945:N2945" si="4205">VLOOKUP(CONCATENATE($F2945," ",$G2945),AllocFactorMatrix,(I$4+1),FALSE)*$E2951</f>
        <v>0</v>
      </c>
      <c r="J2945" s="47">
        <f t="shared" si="4205"/>
        <v>0</v>
      </c>
      <c r="K2945" s="47">
        <f t="shared" si="4205"/>
        <v>0</v>
      </c>
      <c r="L2945" s="47">
        <f t="shared" si="4205"/>
        <v>0</v>
      </c>
      <c r="M2945" s="47">
        <f t="shared" si="4205"/>
        <v>0</v>
      </c>
      <c r="N2945" s="47">
        <f t="shared" si="4205"/>
        <v>0</v>
      </c>
      <c r="O2945" s="47">
        <f t="shared" si="4172"/>
        <v>0</v>
      </c>
      <c r="P2945" s="47">
        <f>VLOOKUP(CONCATENATE($F2945," ",$G2945),AllocFactorMatrix,(P$4+1),FALSE)*$E2951</f>
        <v>0</v>
      </c>
      <c r="Q2945" s="47">
        <f>VLOOKUP(CONCATENATE($F2945," ",$G2945),AllocFactorMatrix,(Q$4+1),FALSE)*$E2951</f>
        <v>0</v>
      </c>
      <c r="R2945" s="47">
        <f>VLOOKUP(CONCATENATE($F2945," ",$G2945),AllocFactorMatrix,(R$4+1),FALSE)*$E2951</f>
        <v>0</v>
      </c>
      <c r="S2945" s="47">
        <f>VLOOKUP(CONCATENATE($F2945," ",$G2945),AllocFactorMatrix,(S$4+1),FALSE)*$E2951</f>
        <v>0</v>
      </c>
      <c r="T2945" s="47">
        <f t="shared" ref="T2945:T2951" si="4206">SUBTOTAL(9,P2945:S2945)</f>
        <v>0</v>
      </c>
      <c r="U2945" s="47">
        <f>VLOOKUP(CONCATENATE($F2945," ",$G2945),AllocFactorMatrix,(U$4+1),FALSE)*$E2951</f>
        <v>0</v>
      </c>
      <c r="V2945" s="47">
        <f>VLOOKUP(CONCATENATE($F2945," ",$G2945),AllocFactorMatrix,(V$4+1),FALSE)*$E2951</f>
        <v>0</v>
      </c>
      <c r="W2945" s="47">
        <f>VLOOKUP(CONCATENATE($F2945," ",$G2945),AllocFactorMatrix,(W$4+1),FALSE)*$E2951</f>
        <v>0</v>
      </c>
      <c r="X2945" s="47">
        <f>VLOOKUP(CONCATENATE($F2945," ",$G2945),AllocFactorMatrix,(X$4+1),FALSE)*$E2951</f>
        <v>0</v>
      </c>
      <c r="Y2945" s="47">
        <f t="shared" ref="Y2945:Y2951" si="4207">SUBTOTAL(9,U2945:X2945)</f>
        <v>0</v>
      </c>
      <c r="Z2945" s="47">
        <f>VLOOKUP(CONCATENATE($F2945," ",$G2945),AllocFactorMatrix,(Z$4+1),FALSE)*$E2951</f>
        <v>0</v>
      </c>
      <c r="AA2945" s="47">
        <f>VLOOKUP(CONCATENATE($F2945," ",$G2945),AllocFactorMatrix,(AA$4+1),FALSE)*$E2951</f>
        <v>0</v>
      </c>
      <c r="AB2945" s="47">
        <f t="shared" si="4173"/>
        <v>0</v>
      </c>
      <c r="AC2945" s="47">
        <f>VLOOKUP(CONCATENATE($F2945," ",$G2945),AllocFactorMatrix,(AC$4+1),FALSE)*$E2951</f>
        <v>0</v>
      </c>
      <c r="AD2945" s="47">
        <f>VLOOKUP(CONCATENATE($F2945," ",$G2945),AllocFactorMatrix,(AD$4+1),FALSE)*$E2951</f>
        <v>0</v>
      </c>
      <c r="AE2945" s="47">
        <f>VLOOKUP(CONCATENATE($F2945," ",$G2945),AllocFactorMatrix,(AE$4+1),FALSE)*$E2951</f>
        <v>0</v>
      </c>
    </row>
    <row r="2946" spans="1:31" s="44" customFormat="1" hidden="1" outlineLevel="1">
      <c r="A2946" s="49"/>
      <c r="B2946" s="97"/>
      <c r="C2946" s="48"/>
      <c r="D2946" s="48"/>
      <c r="F2946" s="167" t="str">
        <f>F2951</f>
        <v>PROD_DEMAND</v>
      </c>
      <c r="G2946" s="48" t="str">
        <f>$G$10</f>
        <v>SUBTRAN</v>
      </c>
      <c r="H2946" s="46">
        <f t="shared" si="4203"/>
        <v>0</v>
      </c>
      <c r="I2946" s="47">
        <f t="shared" ref="I2946:N2946" si="4208">VLOOKUP(CONCATENATE($F2946," ",$G2946),AllocFactorMatrix,(I$4+1),FALSE)*$E2951</f>
        <v>0</v>
      </c>
      <c r="J2946" s="47">
        <f t="shared" si="4208"/>
        <v>0</v>
      </c>
      <c r="K2946" s="47">
        <f t="shared" si="4208"/>
        <v>0</v>
      </c>
      <c r="L2946" s="47">
        <f t="shared" si="4208"/>
        <v>0</v>
      </c>
      <c r="M2946" s="47">
        <f t="shared" si="4208"/>
        <v>0</v>
      </c>
      <c r="N2946" s="47">
        <f t="shared" si="4208"/>
        <v>0</v>
      </c>
      <c r="O2946" s="47">
        <f t="shared" si="4172"/>
        <v>0</v>
      </c>
      <c r="P2946" s="47">
        <f>VLOOKUP(CONCATENATE($F2946," ",$G2946),AllocFactorMatrix,(P$4+1),FALSE)*$E2951</f>
        <v>0</v>
      </c>
      <c r="Q2946" s="47">
        <f>VLOOKUP(CONCATENATE($F2946," ",$G2946),AllocFactorMatrix,(Q$4+1),FALSE)*$E2951</f>
        <v>0</v>
      </c>
      <c r="R2946" s="47">
        <f>VLOOKUP(CONCATENATE($F2946," ",$G2946),AllocFactorMatrix,(R$4+1),FALSE)*$E2951</f>
        <v>0</v>
      </c>
      <c r="S2946" s="47">
        <f>VLOOKUP(CONCATENATE($F2946," ",$G2946),AllocFactorMatrix,(S$4+1),FALSE)*$E2951</f>
        <v>0</v>
      </c>
      <c r="T2946" s="47">
        <f t="shared" si="4206"/>
        <v>0</v>
      </c>
      <c r="U2946" s="47">
        <f>VLOOKUP(CONCATENATE($F2946," ",$G2946),AllocFactorMatrix,(U$4+1),FALSE)*$E2951</f>
        <v>0</v>
      </c>
      <c r="V2946" s="47">
        <f>VLOOKUP(CONCATENATE($F2946," ",$G2946),AllocFactorMatrix,(V$4+1),FALSE)*$E2951</f>
        <v>0</v>
      </c>
      <c r="W2946" s="47">
        <f>VLOOKUP(CONCATENATE($F2946," ",$G2946),AllocFactorMatrix,(W$4+1),FALSE)*$E2951</f>
        <v>0</v>
      </c>
      <c r="X2946" s="47">
        <f>VLOOKUP(CONCATENATE($F2946," ",$G2946),AllocFactorMatrix,(X$4+1),FALSE)*$E2951</f>
        <v>0</v>
      </c>
      <c r="Y2946" s="47">
        <f t="shared" si="4207"/>
        <v>0</v>
      </c>
      <c r="Z2946" s="47">
        <f>VLOOKUP(CONCATENATE($F2946," ",$G2946),AllocFactorMatrix,(Z$4+1),FALSE)*$E2951</f>
        <v>0</v>
      </c>
      <c r="AA2946" s="47">
        <f>VLOOKUP(CONCATENATE($F2946," ",$G2946),AllocFactorMatrix,(AA$4+1),FALSE)*$E2951</f>
        <v>0</v>
      </c>
      <c r="AB2946" s="47">
        <f t="shared" si="4173"/>
        <v>0</v>
      </c>
      <c r="AC2946" s="47">
        <f>VLOOKUP(CONCATENATE($F2946," ",$G2946),AllocFactorMatrix,(AC$4+1),FALSE)*$E2951</f>
        <v>0</v>
      </c>
      <c r="AD2946" s="47">
        <f>VLOOKUP(CONCATENATE($F2946," ",$G2946),AllocFactorMatrix,(AD$4+1),FALSE)*$E2951</f>
        <v>0</v>
      </c>
      <c r="AE2946" s="47">
        <f>VLOOKUP(CONCATENATE($F2946," ",$G2946),AllocFactorMatrix,(AE$4+1),FALSE)*$E2951</f>
        <v>0</v>
      </c>
    </row>
    <row r="2947" spans="1:31" s="44" customFormat="1" hidden="1" outlineLevel="1">
      <c r="A2947" s="49"/>
      <c r="B2947" s="97"/>
      <c r="C2947" s="48"/>
      <c r="D2947" s="48"/>
      <c r="F2947" s="167" t="str">
        <f>F2951</f>
        <v>PROD_DEMAND</v>
      </c>
      <c r="G2947" s="48" t="str">
        <f>$G$11</f>
        <v>DISTPRI</v>
      </c>
      <c r="H2947" s="46">
        <f t="shared" si="4203"/>
        <v>0</v>
      </c>
      <c r="I2947" s="47">
        <f t="shared" ref="I2947:N2947" si="4209">VLOOKUP(CONCATENATE($F2947," ",$G2947),AllocFactorMatrix,(I$4+1),FALSE)*$E2951</f>
        <v>0</v>
      </c>
      <c r="J2947" s="47">
        <f t="shared" si="4209"/>
        <v>0</v>
      </c>
      <c r="K2947" s="47">
        <f t="shared" si="4209"/>
        <v>0</v>
      </c>
      <c r="L2947" s="47">
        <f t="shared" si="4209"/>
        <v>0</v>
      </c>
      <c r="M2947" s="47">
        <f t="shared" si="4209"/>
        <v>0</v>
      </c>
      <c r="N2947" s="47">
        <f t="shared" si="4209"/>
        <v>0</v>
      </c>
      <c r="O2947" s="47">
        <f t="shared" si="4172"/>
        <v>0</v>
      </c>
      <c r="P2947" s="47">
        <f>VLOOKUP(CONCATENATE($F2947," ",$G2947),AllocFactorMatrix,(P$4+1),FALSE)*$E2951</f>
        <v>0</v>
      </c>
      <c r="Q2947" s="47">
        <f>VLOOKUP(CONCATENATE($F2947," ",$G2947),AllocFactorMatrix,(Q$4+1),FALSE)*$E2951</f>
        <v>0</v>
      </c>
      <c r="R2947" s="47">
        <f>VLOOKUP(CONCATENATE($F2947," ",$G2947),AllocFactorMatrix,(R$4+1),FALSE)*$E2951</f>
        <v>0</v>
      </c>
      <c r="S2947" s="47">
        <f>VLOOKUP(CONCATENATE($F2947," ",$G2947),AllocFactorMatrix,(S$4+1),FALSE)*$E2951</f>
        <v>0</v>
      </c>
      <c r="T2947" s="47">
        <f t="shared" si="4206"/>
        <v>0</v>
      </c>
      <c r="U2947" s="47">
        <f>VLOOKUP(CONCATENATE($F2947," ",$G2947),AllocFactorMatrix,(U$4+1),FALSE)*$E2951</f>
        <v>0</v>
      </c>
      <c r="V2947" s="47">
        <f>VLOOKUP(CONCATENATE($F2947," ",$G2947),AllocFactorMatrix,(V$4+1),FALSE)*$E2951</f>
        <v>0</v>
      </c>
      <c r="W2947" s="47">
        <f>VLOOKUP(CONCATENATE($F2947," ",$G2947),AllocFactorMatrix,(W$4+1),FALSE)*$E2951</f>
        <v>0</v>
      </c>
      <c r="X2947" s="47">
        <f>VLOOKUP(CONCATENATE($F2947," ",$G2947),AllocFactorMatrix,(X$4+1),FALSE)*$E2951</f>
        <v>0</v>
      </c>
      <c r="Y2947" s="47">
        <f t="shared" si="4207"/>
        <v>0</v>
      </c>
      <c r="Z2947" s="47">
        <f>VLOOKUP(CONCATENATE($F2947," ",$G2947),AllocFactorMatrix,(Z$4+1),FALSE)*$E2951</f>
        <v>0</v>
      </c>
      <c r="AA2947" s="47">
        <f>VLOOKUP(CONCATENATE($F2947," ",$G2947),AllocFactorMatrix,(AA$4+1),FALSE)*$E2951</f>
        <v>0</v>
      </c>
      <c r="AB2947" s="47">
        <f t="shared" si="4173"/>
        <v>0</v>
      </c>
      <c r="AC2947" s="47">
        <f>VLOOKUP(CONCATENATE($F2947," ",$G2947),AllocFactorMatrix,(AC$4+1),FALSE)*$E2951</f>
        <v>0</v>
      </c>
      <c r="AD2947" s="47">
        <f>VLOOKUP(CONCATENATE($F2947," ",$G2947),AllocFactorMatrix,(AD$4+1),FALSE)*$E2951</f>
        <v>0</v>
      </c>
      <c r="AE2947" s="47">
        <f>VLOOKUP(CONCATENATE($F2947," ",$G2947),AllocFactorMatrix,(AE$4+1),FALSE)*$E2951</f>
        <v>0</v>
      </c>
    </row>
    <row r="2948" spans="1:31" s="44" customFormat="1" hidden="1" outlineLevel="1">
      <c r="A2948" s="49"/>
      <c r="B2948" s="97"/>
      <c r="C2948" s="48"/>
      <c r="D2948" s="48"/>
      <c r="F2948" s="167" t="str">
        <f>F2951</f>
        <v>PROD_DEMAND</v>
      </c>
      <c r="G2948" s="48" t="str">
        <f>$G$12</f>
        <v>DISTSEC</v>
      </c>
      <c r="H2948" s="46">
        <f t="shared" si="4203"/>
        <v>0</v>
      </c>
      <c r="I2948" s="47">
        <f t="shared" ref="I2948:N2948" si="4210">VLOOKUP(CONCATENATE($F2948," ",$G2948),AllocFactorMatrix,(I$4+1),FALSE)*$E2951</f>
        <v>0</v>
      </c>
      <c r="J2948" s="47">
        <f t="shared" si="4210"/>
        <v>0</v>
      </c>
      <c r="K2948" s="47">
        <f t="shared" si="4210"/>
        <v>0</v>
      </c>
      <c r="L2948" s="47">
        <f t="shared" si="4210"/>
        <v>0</v>
      </c>
      <c r="M2948" s="47">
        <f t="shared" si="4210"/>
        <v>0</v>
      </c>
      <c r="N2948" s="47">
        <f t="shared" si="4210"/>
        <v>0</v>
      </c>
      <c r="O2948" s="47">
        <f t="shared" si="4172"/>
        <v>0</v>
      </c>
      <c r="P2948" s="47">
        <f>VLOOKUP(CONCATENATE($F2948," ",$G2948),AllocFactorMatrix,(P$4+1),FALSE)*$E2951</f>
        <v>0</v>
      </c>
      <c r="Q2948" s="47">
        <f>VLOOKUP(CONCATENATE($F2948," ",$G2948),AllocFactorMatrix,(Q$4+1),FALSE)*$E2951</f>
        <v>0</v>
      </c>
      <c r="R2948" s="47">
        <f>VLOOKUP(CONCATENATE($F2948," ",$G2948),AllocFactorMatrix,(R$4+1),FALSE)*$E2951</f>
        <v>0</v>
      </c>
      <c r="S2948" s="47">
        <f>VLOOKUP(CONCATENATE($F2948," ",$G2948),AllocFactorMatrix,(S$4+1),FALSE)*$E2951</f>
        <v>0</v>
      </c>
      <c r="T2948" s="47">
        <f t="shared" si="4206"/>
        <v>0</v>
      </c>
      <c r="U2948" s="47">
        <f>VLOOKUP(CONCATENATE($F2948," ",$G2948),AllocFactorMatrix,(U$4+1),FALSE)*$E2951</f>
        <v>0</v>
      </c>
      <c r="V2948" s="47">
        <f>VLOOKUP(CONCATENATE($F2948," ",$G2948),AllocFactorMatrix,(V$4+1),FALSE)*$E2951</f>
        <v>0</v>
      </c>
      <c r="W2948" s="47">
        <f>VLOOKUP(CONCATENATE($F2948," ",$G2948),AllocFactorMatrix,(W$4+1),FALSE)*$E2951</f>
        <v>0</v>
      </c>
      <c r="X2948" s="47">
        <f>VLOOKUP(CONCATENATE($F2948," ",$G2948),AllocFactorMatrix,(X$4+1),FALSE)*$E2951</f>
        <v>0</v>
      </c>
      <c r="Y2948" s="47">
        <f t="shared" si="4207"/>
        <v>0</v>
      </c>
      <c r="Z2948" s="47">
        <f>VLOOKUP(CONCATENATE($F2948," ",$G2948),AllocFactorMatrix,(Z$4+1),FALSE)*$E2951</f>
        <v>0</v>
      </c>
      <c r="AA2948" s="47">
        <f>VLOOKUP(CONCATENATE($F2948," ",$G2948),AllocFactorMatrix,(AA$4+1),FALSE)*$E2951</f>
        <v>0</v>
      </c>
      <c r="AB2948" s="47">
        <f t="shared" si="4173"/>
        <v>0</v>
      </c>
      <c r="AC2948" s="47">
        <f>VLOOKUP(CONCATENATE($F2948," ",$G2948),AllocFactorMatrix,(AC$4+1),FALSE)*$E2951</f>
        <v>0</v>
      </c>
      <c r="AD2948" s="47">
        <f>VLOOKUP(CONCATENATE($F2948," ",$G2948),AllocFactorMatrix,(AD$4+1),FALSE)*$E2951</f>
        <v>0</v>
      </c>
      <c r="AE2948" s="47">
        <f>VLOOKUP(CONCATENATE($F2948," ",$G2948),AllocFactorMatrix,(AE$4+1),FALSE)*$E2951</f>
        <v>0</v>
      </c>
    </row>
    <row r="2949" spans="1:31" s="44" customFormat="1" hidden="1" outlineLevel="1">
      <c r="A2949" s="49"/>
      <c r="B2949" s="97"/>
      <c r="C2949" s="48"/>
      <c r="D2949" s="48"/>
      <c r="F2949" s="167" t="str">
        <f>F2951</f>
        <v>PROD_DEMAND</v>
      </c>
      <c r="G2949" s="48" t="str">
        <f>$G$13</f>
        <v>ENERGY</v>
      </c>
      <c r="H2949" s="46">
        <f t="shared" si="4203"/>
        <v>0</v>
      </c>
      <c r="I2949" s="47">
        <f t="shared" ref="I2949:N2949" si="4211">VLOOKUP(CONCATENATE($F2949," ",$G2949),AllocFactorMatrix,(I$4+1),FALSE)*$E2951</f>
        <v>0</v>
      </c>
      <c r="J2949" s="47">
        <f t="shared" si="4211"/>
        <v>0</v>
      </c>
      <c r="K2949" s="47">
        <f t="shared" si="4211"/>
        <v>0</v>
      </c>
      <c r="L2949" s="47">
        <f t="shared" si="4211"/>
        <v>0</v>
      </c>
      <c r="M2949" s="47">
        <f t="shared" si="4211"/>
        <v>0</v>
      </c>
      <c r="N2949" s="47">
        <f t="shared" si="4211"/>
        <v>0</v>
      </c>
      <c r="O2949" s="47">
        <f t="shared" si="4172"/>
        <v>0</v>
      </c>
      <c r="P2949" s="47">
        <f>VLOOKUP(CONCATENATE($F2949," ",$G2949),AllocFactorMatrix,(P$4+1),FALSE)*$E2951</f>
        <v>0</v>
      </c>
      <c r="Q2949" s="47">
        <f>VLOOKUP(CONCATENATE($F2949," ",$G2949),AllocFactorMatrix,(Q$4+1),FALSE)*$E2951</f>
        <v>0</v>
      </c>
      <c r="R2949" s="47">
        <f>VLOOKUP(CONCATENATE($F2949," ",$G2949),AllocFactorMatrix,(R$4+1),FALSE)*$E2951</f>
        <v>0</v>
      </c>
      <c r="S2949" s="47">
        <f>VLOOKUP(CONCATENATE($F2949," ",$G2949),AllocFactorMatrix,(S$4+1),FALSE)*$E2951</f>
        <v>0</v>
      </c>
      <c r="T2949" s="47">
        <f t="shared" si="4206"/>
        <v>0</v>
      </c>
      <c r="U2949" s="47">
        <f>VLOOKUP(CONCATENATE($F2949," ",$G2949),AllocFactorMatrix,(U$4+1),FALSE)*$E2951</f>
        <v>0</v>
      </c>
      <c r="V2949" s="47">
        <f>VLOOKUP(CONCATENATE($F2949," ",$G2949),AllocFactorMatrix,(V$4+1),FALSE)*$E2951</f>
        <v>0</v>
      </c>
      <c r="W2949" s="47">
        <f>VLOOKUP(CONCATENATE($F2949," ",$G2949),AllocFactorMatrix,(W$4+1),FALSE)*$E2951</f>
        <v>0</v>
      </c>
      <c r="X2949" s="47">
        <f>VLOOKUP(CONCATENATE($F2949," ",$G2949),AllocFactorMatrix,(X$4+1),FALSE)*$E2951</f>
        <v>0</v>
      </c>
      <c r="Y2949" s="47">
        <f t="shared" si="4207"/>
        <v>0</v>
      </c>
      <c r="Z2949" s="47">
        <f>VLOOKUP(CONCATENATE($F2949," ",$G2949),AllocFactorMatrix,(Z$4+1),FALSE)*$E2951</f>
        <v>0</v>
      </c>
      <c r="AA2949" s="47">
        <f>VLOOKUP(CONCATENATE($F2949," ",$G2949),AllocFactorMatrix,(AA$4+1),FALSE)*$E2951</f>
        <v>0</v>
      </c>
      <c r="AB2949" s="47">
        <f t="shared" si="4173"/>
        <v>0</v>
      </c>
      <c r="AC2949" s="47">
        <f>VLOOKUP(CONCATENATE($F2949," ",$G2949),AllocFactorMatrix,(AC$4+1),FALSE)*$E2951</f>
        <v>0</v>
      </c>
      <c r="AD2949" s="47">
        <f>VLOOKUP(CONCATENATE($F2949," ",$G2949),AllocFactorMatrix,(AD$4+1),FALSE)*$E2951</f>
        <v>0</v>
      </c>
      <c r="AE2949" s="47">
        <f>VLOOKUP(CONCATENATE($F2949," ",$G2949),AllocFactorMatrix,(AE$4+1),FALSE)*$E2951</f>
        <v>0</v>
      </c>
    </row>
    <row r="2950" spans="1:31" s="44" customFormat="1" hidden="1" outlineLevel="1">
      <c r="A2950" s="49"/>
      <c r="B2950" s="97"/>
      <c r="C2950" s="48"/>
      <c r="D2950" s="48"/>
      <c r="F2950" s="167" t="str">
        <f>F2951</f>
        <v>PROD_DEMAND</v>
      </c>
      <c r="G2950" s="48" t="str">
        <f>$G$14</f>
        <v>CUSTOMER</v>
      </c>
      <c r="H2950" s="46">
        <f t="shared" si="4203"/>
        <v>0</v>
      </c>
      <c r="I2950" s="47">
        <f t="shared" ref="I2950:N2950" si="4212">VLOOKUP(CONCATENATE($F2950," ",$G2950),AllocFactorMatrix,(I$4+1),FALSE)*$E2951</f>
        <v>0</v>
      </c>
      <c r="J2950" s="47">
        <f t="shared" si="4212"/>
        <v>0</v>
      </c>
      <c r="K2950" s="47">
        <f t="shared" si="4212"/>
        <v>0</v>
      </c>
      <c r="L2950" s="47">
        <f t="shared" si="4212"/>
        <v>0</v>
      </c>
      <c r="M2950" s="47">
        <f t="shared" si="4212"/>
        <v>0</v>
      </c>
      <c r="N2950" s="47">
        <f t="shared" si="4212"/>
        <v>0</v>
      </c>
      <c r="O2950" s="47">
        <f t="shared" si="4172"/>
        <v>0</v>
      </c>
      <c r="P2950" s="47">
        <f>VLOOKUP(CONCATENATE($F2950," ",$G2950),AllocFactorMatrix,(P$4+1),FALSE)*$E2951</f>
        <v>0</v>
      </c>
      <c r="Q2950" s="47">
        <f>VLOOKUP(CONCATENATE($F2950," ",$G2950),AllocFactorMatrix,(Q$4+1),FALSE)*$E2951</f>
        <v>0</v>
      </c>
      <c r="R2950" s="47">
        <f>VLOOKUP(CONCATENATE($F2950," ",$G2950),AllocFactorMatrix,(R$4+1),FALSE)*$E2951</f>
        <v>0</v>
      </c>
      <c r="S2950" s="47">
        <f>VLOOKUP(CONCATENATE($F2950," ",$G2950),AllocFactorMatrix,(S$4+1),FALSE)*$E2951</f>
        <v>0</v>
      </c>
      <c r="T2950" s="47">
        <f t="shared" si="4206"/>
        <v>0</v>
      </c>
      <c r="U2950" s="47">
        <f>VLOOKUP(CONCATENATE($F2950," ",$G2950),AllocFactorMatrix,(U$4+1),FALSE)*$E2951</f>
        <v>0</v>
      </c>
      <c r="V2950" s="47">
        <f>VLOOKUP(CONCATENATE($F2950," ",$G2950),AllocFactorMatrix,(V$4+1),FALSE)*$E2951</f>
        <v>0</v>
      </c>
      <c r="W2950" s="47">
        <f>VLOOKUP(CONCATENATE($F2950," ",$G2950),AllocFactorMatrix,(W$4+1),FALSE)*$E2951</f>
        <v>0</v>
      </c>
      <c r="X2950" s="47">
        <f>VLOOKUP(CONCATENATE($F2950," ",$G2950),AllocFactorMatrix,(X$4+1),FALSE)*$E2951</f>
        <v>0</v>
      </c>
      <c r="Y2950" s="47">
        <f t="shared" si="4207"/>
        <v>0</v>
      </c>
      <c r="Z2950" s="47">
        <f>VLOOKUP(CONCATENATE($F2950," ",$G2950),AllocFactorMatrix,(Z$4+1),FALSE)*$E2951</f>
        <v>0</v>
      </c>
      <c r="AA2950" s="47">
        <f>VLOOKUP(CONCATENATE($F2950," ",$G2950),AllocFactorMatrix,(AA$4+1),FALSE)*$E2951</f>
        <v>0</v>
      </c>
      <c r="AB2950" s="47">
        <f t="shared" si="4173"/>
        <v>0</v>
      </c>
      <c r="AC2950" s="47">
        <f>VLOOKUP(CONCATENATE($F2950," ",$G2950),AllocFactorMatrix,(AC$4+1),FALSE)*$E2951</f>
        <v>0</v>
      </c>
      <c r="AD2950" s="47">
        <f>VLOOKUP(CONCATENATE($F2950," ",$G2950),AllocFactorMatrix,(AD$4+1),FALSE)*$E2951</f>
        <v>0</v>
      </c>
      <c r="AE2950" s="47">
        <f>VLOOKUP(CONCATENATE($F2950," ",$G2950),AllocFactorMatrix,(AE$4+1),FALSE)*$E2951</f>
        <v>0</v>
      </c>
    </row>
    <row r="2951" spans="1:31" s="44" customFormat="1" collapsed="1">
      <c r="A2951" s="49"/>
      <c r="B2951" s="97"/>
      <c r="C2951" s="48"/>
      <c r="D2951" s="96" t="s">
        <v>438</v>
      </c>
      <c r="E2951" s="54">
        <v>6189686</v>
      </c>
      <c r="F2951" s="88" t="s">
        <v>27</v>
      </c>
      <c r="G2951" s="48" t="str">
        <f>$G$15</f>
        <v>TOTAL</v>
      </c>
      <c r="H2951" s="46">
        <f t="shared" si="4203"/>
        <v>6189686</v>
      </c>
      <c r="I2951" s="47">
        <f t="shared" ref="I2951:N2951" si="4213">VLOOKUP(CONCATENATE($F2951," ",$G2951),AllocFactorMatrix,(I$4+1),FALSE)*$E2951</f>
        <v>3183175.5678275968</v>
      </c>
      <c r="J2951" s="47">
        <f t="shared" si="4213"/>
        <v>712.1309417150253</v>
      </c>
      <c r="K2951" s="47">
        <f t="shared" si="4213"/>
        <v>1246.8905017662389</v>
      </c>
      <c r="L2951" s="47">
        <f t="shared" si="4213"/>
        <v>741894.68753883429</v>
      </c>
      <c r="M2951" s="47">
        <f t="shared" si="4213"/>
        <v>10323.455134893018</v>
      </c>
      <c r="N2951" s="47">
        <f t="shared" si="4213"/>
        <v>1437.7858686773809</v>
      </c>
      <c r="O2951" s="47">
        <f t="shared" si="4172"/>
        <v>753655.92854240478</v>
      </c>
      <c r="P2951" s="47">
        <f>VLOOKUP(CONCATENATE($F2951," ",$G2951),AllocFactorMatrix,(P$4+1),FALSE)*$E2951</f>
        <v>441273.55069105123</v>
      </c>
      <c r="Q2951" s="47">
        <f>VLOOKUP(CONCATENATE($F2951," ",$G2951),AllocFactorMatrix,(Q$4+1),FALSE)*$E2951</f>
        <v>79190.500715407499</v>
      </c>
      <c r="R2951" s="47">
        <f>VLOOKUP(CONCATENATE($F2951," ",$G2951),AllocFactorMatrix,(R$4+1),FALSE)*$E2951</f>
        <v>16059.025420670929</v>
      </c>
      <c r="S2951" s="47">
        <f>VLOOKUP(CONCATENATE($F2951," ",$G2951),AllocFactorMatrix,(S$4+1),FALSE)*$E2951</f>
        <v>609.83422810586774</v>
      </c>
      <c r="T2951" s="47">
        <f t="shared" si="4206"/>
        <v>537132.91105523554</v>
      </c>
      <c r="U2951" s="47">
        <f>VLOOKUP(CONCATENATE($F2951," ",$G2951),AllocFactorMatrix,(U$4+1),FALSE)*$E2951</f>
        <v>20928.651408876343</v>
      </c>
      <c r="V2951" s="47">
        <f>VLOOKUP(CONCATENATE($F2951," ",$G2951),AllocFactorMatrix,(V$4+1),FALSE)*$E2951</f>
        <v>282548.87926141702</v>
      </c>
      <c r="W2951" s="47">
        <f>VLOOKUP(CONCATENATE($F2951," ",$G2951),AllocFactorMatrix,(W$4+1),FALSE)*$E2951</f>
        <v>1080636.0396247411</v>
      </c>
      <c r="X2951" s="47">
        <f>VLOOKUP(CONCATENATE($F2951," ",$G2951),AllocFactorMatrix,(X$4+1),FALSE)*$E2951</f>
        <v>195767.24114248939</v>
      </c>
      <c r="Y2951" s="47">
        <f t="shared" si="4207"/>
        <v>1579880.8114375239</v>
      </c>
      <c r="Z2951" s="47">
        <f>VLOOKUP(CONCATENATE($F2951," ",$G2951),AllocFactorMatrix,(Z$4+1),FALSE)*$E2951</f>
        <v>121292.49388252963</v>
      </c>
      <c r="AA2951" s="47">
        <f>VLOOKUP(CONCATENATE($F2951," ",$G2951),AllocFactorMatrix,(AA$4+1),FALSE)*$E2951</f>
        <v>2422.5222051332312</v>
      </c>
      <c r="AB2951" s="47">
        <f t="shared" si="4173"/>
        <v>123715.01608766287</v>
      </c>
      <c r="AC2951" s="47">
        <f>VLOOKUP(CONCATENATE($F2951," ",$G2951),AllocFactorMatrix,(AC$4+1),FALSE)*$E2951</f>
        <v>1600.0442217367888</v>
      </c>
      <c r="AD2951" s="47">
        <f>VLOOKUP(CONCATENATE($F2951," ",$G2951),AllocFactorMatrix,(AD$4+1),FALSE)*$E2951</f>
        <v>7108.3074384455831</v>
      </c>
      <c r="AE2951" s="47">
        <f>VLOOKUP(CONCATENATE($F2951," ",$G2951),AllocFactorMatrix,(AE$4+1),FALSE)*$E2951</f>
        <v>1458.3919459133676</v>
      </c>
    </row>
    <row r="2952" spans="1:31" s="44" customFormat="1" hidden="1" outlineLevel="1">
      <c r="A2952" s="49"/>
      <c r="B2952" s="97"/>
      <c r="C2952" s="48"/>
      <c r="D2952" s="48"/>
      <c r="F2952" s="167" t="str">
        <f>F2959</f>
        <v>PROD_ENERGY</v>
      </c>
      <c r="G2952" s="48" t="str">
        <f>$G$8</f>
        <v>PRODUCTION</v>
      </c>
      <c r="H2952" s="46">
        <f t="shared" si="4203"/>
        <v>0</v>
      </c>
      <c r="I2952" s="47">
        <f t="shared" ref="I2952:N2952" si="4214">VLOOKUP(CONCATENATE($F2952," ",$G2952),AllocFactorMatrix,(I$4+1),FALSE)*$E2959</f>
        <v>0</v>
      </c>
      <c r="J2952" s="47">
        <f t="shared" si="4214"/>
        <v>0</v>
      </c>
      <c r="K2952" s="47">
        <f t="shared" si="4214"/>
        <v>0</v>
      </c>
      <c r="L2952" s="47">
        <f t="shared" si="4214"/>
        <v>0</v>
      </c>
      <c r="M2952" s="47">
        <f t="shared" si="4214"/>
        <v>0</v>
      </c>
      <c r="N2952" s="47">
        <f t="shared" si="4214"/>
        <v>0</v>
      </c>
      <c r="O2952" s="47">
        <f t="shared" si="4172"/>
        <v>0</v>
      </c>
      <c r="P2952" s="47">
        <f>VLOOKUP(CONCATENATE($F2952," ",$G2952),AllocFactorMatrix,(P$4+1),FALSE)*$E2959</f>
        <v>0</v>
      </c>
      <c r="Q2952" s="47">
        <f>VLOOKUP(CONCATENATE($F2952," ",$G2952),AllocFactorMatrix,(Q$4+1),FALSE)*$E2959</f>
        <v>0</v>
      </c>
      <c r="R2952" s="47">
        <f>VLOOKUP(CONCATENATE($F2952," ",$G2952),AllocFactorMatrix,(R$4+1),FALSE)*$E2959</f>
        <v>0</v>
      </c>
      <c r="S2952" s="47">
        <f>VLOOKUP(CONCATENATE($F2952," ",$G2952),AllocFactorMatrix,(S$4+1),FALSE)*$E2959</f>
        <v>0</v>
      </c>
      <c r="T2952" s="47">
        <f>SUBTOTAL(9,P2952:S2952)</f>
        <v>0</v>
      </c>
      <c r="U2952" s="47">
        <f>VLOOKUP(CONCATENATE($F2952," ",$G2952),AllocFactorMatrix,(U$4+1),FALSE)*$E2959</f>
        <v>0</v>
      </c>
      <c r="V2952" s="47">
        <f>VLOOKUP(CONCATENATE($F2952," ",$G2952),AllocFactorMatrix,(V$4+1),FALSE)*$E2959</f>
        <v>0</v>
      </c>
      <c r="W2952" s="47">
        <f>VLOOKUP(CONCATENATE($F2952," ",$G2952),AllocFactorMatrix,(W$4+1),FALSE)*$E2959</f>
        <v>0</v>
      </c>
      <c r="X2952" s="47">
        <f>VLOOKUP(CONCATENATE($F2952," ",$G2952),AllocFactorMatrix,(X$4+1),FALSE)*$E2959</f>
        <v>0</v>
      </c>
      <c r="Y2952" s="47">
        <f>SUBTOTAL(9,U2952:X2952)</f>
        <v>0</v>
      </c>
      <c r="Z2952" s="47">
        <f>VLOOKUP(CONCATENATE($F2952," ",$G2952),AllocFactorMatrix,(Z$4+1),FALSE)*$E2959</f>
        <v>0</v>
      </c>
      <c r="AA2952" s="47">
        <f>VLOOKUP(CONCATENATE($F2952," ",$G2952),AllocFactorMatrix,(AA$4+1),FALSE)*$E2959</f>
        <v>0</v>
      </c>
      <c r="AB2952" s="47">
        <f t="shared" si="4173"/>
        <v>0</v>
      </c>
      <c r="AC2952" s="47">
        <f>VLOOKUP(CONCATENATE($F2952," ",$G2952),AllocFactorMatrix,(AC$4+1),FALSE)*$E2959</f>
        <v>0</v>
      </c>
      <c r="AD2952" s="47">
        <f>VLOOKUP(CONCATENATE($F2952," ",$G2952),AllocFactorMatrix,(AD$4+1),FALSE)*$E2959</f>
        <v>0</v>
      </c>
      <c r="AE2952" s="47">
        <f>VLOOKUP(CONCATENATE($F2952," ",$G2952),AllocFactorMatrix,(AE$4+1),FALSE)*$E2959</f>
        <v>0</v>
      </c>
    </row>
    <row r="2953" spans="1:31" s="44" customFormat="1" hidden="1" outlineLevel="1">
      <c r="A2953" s="49"/>
      <c r="B2953" s="97"/>
      <c r="C2953" s="48"/>
      <c r="D2953" s="48"/>
      <c r="F2953" s="167" t="str">
        <f>F2959</f>
        <v>PROD_ENERGY</v>
      </c>
      <c r="G2953" s="48" t="str">
        <f>$G$9</f>
        <v>BULKTRAN</v>
      </c>
      <c r="H2953" s="46">
        <f t="shared" si="4203"/>
        <v>0</v>
      </c>
      <c r="I2953" s="47">
        <f t="shared" ref="I2953:N2953" si="4215">VLOOKUP(CONCATENATE($F2953," ",$G2953),AllocFactorMatrix,(I$4+1),FALSE)*$E2959</f>
        <v>0</v>
      </c>
      <c r="J2953" s="47">
        <f t="shared" si="4215"/>
        <v>0</v>
      </c>
      <c r="K2953" s="47">
        <f t="shared" si="4215"/>
        <v>0</v>
      </c>
      <c r="L2953" s="47">
        <f t="shared" si="4215"/>
        <v>0</v>
      </c>
      <c r="M2953" s="47">
        <f t="shared" si="4215"/>
        <v>0</v>
      </c>
      <c r="N2953" s="47">
        <f t="shared" si="4215"/>
        <v>0</v>
      </c>
      <c r="O2953" s="47">
        <f t="shared" si="4172"/>
        <v>0</v>
      </c>
      <c r="P2953" s="47">
        <f>VLOOKUP(CONCATENATE($F2953," ",$G2953),AllocFactorMatrix,(P$4+1),FALSE)*$E2959</f>
        <v>0</v>
      </c>
      <c r="Q2953" s="47">
        <f>VLOOKUP(CONCATENATE($F2953," ",$G2953),AllocFactorMatrix,(Q$4+1),FALSE)*$E2959</f>
        <v>0</v>
      </c>
      <c r="R2953" s="47">
        <f>VLOOKUP(CONCATENATE($F2953," ",$G2953),AllocFactorMatrix,(R$4+1),FALSE)*$E2959</f>
        <v>0</v>
      </c>
      <c r="S2953" s="47">
        <f>VLOOKUP(CONCATENATE($F2953," ",$G2953),AllocFactorMatrix,(S$4+1),FALSE)*$E2959</f>
        <v>0</v>
      </c>
      <c r="T2953" s="47">
        <f t="shared" ref="T2953:T2959" si="4216">SUBTOTAL(9,P2953:S2953)</f>
        <v>0</v>
      </c>
      <c r="U2953" s="47">
        <f>VLOOKUP(CONCATENATE($F2953," ",$G2953),AllocFactorMatrix,(U$4+1),FALSE)*$E2959</f>
        <v>0</v>
      </c>
      <c r="V2953" s="47">
        <f>VLOOKUP(CONCATENATE($F2953," ",$G2953),AllocFactorMatrix,(V$4+1),FALSE)*$E2959</f>
        <v>0</v>
      </c>
      <c r="W2953" s="47">
        <f>VLOOKUP(CONCATENATE($F2953," ",$G2953),AllocFactorMatrix,(W$4+1),FALSE)*$E2959</f>
        <v>0</v>
      </c>
      <c r="X2953" s="47">
        <f>VLOOKUP(CONCATENATE($F2953," ",$G2953),AllocFactorMatrix,(X$4+1),FALSE)*$E2959</f>
        <v>0</v>
      </c>
      <c r="Y2953" s="47">
        <f t="shared" ref="Y2953:Y2959" si="4217">SUBTOTAL(9,U2953:X2953)</f>
        <v>0</v>
      </c>
      <c r="Z2953" s="47">
        <f>VLOOKUP(CONCATENATE($F2953," ",$G2953),AllocFactorMatrix,(Z$4+1),FALSE)*$E2959</f>
        <v>0</v>
      </c>
      <c r="AA2953" s="47">
        <f>VLOOKUP(CONCATENATE($F2953," ",$G2953),AllocFactorMatrix,(AA$4+1),FALSE)*$E2959</f>
        <v>0</v>
      </c>
      <c r="AB2953" s="47">
        <f t="shared" si="4173"/>
        <v>0</v>
      </c>
      <c r="AC2953" s="47">
        <f>VLOOKUP(CONCATENATE($F2953," ",$G2953),AllocFactorMatrix,(AC$4+1),FALSE)*$E2959</f>
        <v>0</v>
      </c>
      <c r="AD2953" s="47">
        <f>VLOOKUP(CONCATENATE($F2953," ",$G2953),AllocFactorMatrix,(AD$4+1),FALSE)*$E2959</f>
        <v>0</v>
      </c>
      <c r="AE2953" s="47">
        <f>VLOOKUP(CONCATENATE($F2953," ",$G2953),AllocFactorMatrix,(AE$4+1),FALSE)*$E2959</f>
        <v>0</v>
      </c>
    </row>
    <row r="2954" spans="1:31" s="44" customFormat="1" hidden="1" outlineLevel="1">
      <c r="A2954" s="49"/>
      <c r="B2954" s="97"/>
      <c r="C2954" s="48"/>
      <c r="D2954" s="48"/>
      <c r="F2954" s="167" t="str">
        <f>F2959</f>
        <v>PROD_ENERGY</v>
      </c>
      <c r="G2954" s="48" t="str">
        <f>$G$10</f>
        <v>SUBTRAN</v>
      </c>
      <c r="H2954" s="46">
        <f t="shared" si="4203"/>
        <v>0</v>
      </c>
      <c r="I2954" s="47">
        <f t="shared" ref="I2954:N2954" si="4218">VLOOKUP(CONCATENATE($F2954," ",$G2954),AllocFactorMatrix,(I$4+1),FALSE)*$E2959</f>
        <v>0</v>
      </c>
      <c r="J2954" s="47">
        <f t="shared" si="4218"/>
        <v>0</v>
      </c>
      <c r="K2954" s="47">
        <f t="shared" si="4218"/>
        <v>0</v>
      </c>
      <c r="L2954" s="47">
        <f t="shared" si="4218"/>
        <v>0</v>
      </c>
      <c r="M2954" s="47">
        <f t="shared" si="4218"/>
        <v>0</v>
      </c>
      <c r="N2954" s="47">
        <f t="shared" si="4218"/>
        <v>0</v>
      </c>
      <c r="O2954" s="47">
        <f t="shared" si="4172"/>
        <v>0</v>
      </c>
      <c r="P2954" s="47">
        <f>VLOOKUP(CONCATENATE($F2954," ",$G2954),AllocFactorMatrix,(P$4+1),FALSE)*$E2959</f>
        <v>0</v>
      </c>
      <c r="Q2954" s="47">
        <f>VLOOKUP(CONCATENATE($F2954," ",$G2954),AllocFactorMatrix,(Q$4+1),FALSE)*$E2959</f>
        <v>0</v>
      </c>
      <c r="R2954" s="47">
        <f>VLOOKUP(CONCATENATE($F2954," ",$G2954),AllocFactorMatrix,(R$4+1),FALSE)*$E2959</f>
        <v>0</v>
      </c>
      <c r="S2954" s="47">
        <f>VLOOKUP(CONCATENATE($F2954," ",$G2954),AllocFactorMatrix,(S$4+1),FALSE)*$E2959</f>
        <v>0</v>
      </c>
      <c r="T2954" s="47">
        <f t="shared" si="4216"/>
        <v>0</v>
      </c>
      <c r="U2954" s="47">
        <f>VLOOKUP(CONCATENATE($F2954," ",$G2954),AllocFactorMatrix,(U$4+1),FALSE)*$E2959</f>
        <v>0</v>
      </c>
      <c r="V2954" s="47">
        <f>VLOOKUP(CONCATENATE($F2954," ",$G2954),AllocFactorMatrix,(V$4+1),FALSE)*$E2959</f>
        <v>0</v>
      </c>
      <c r="W2954" s="47">
        <f>VLOOKUP(CONCATENATE($F2954," ",$G2954),AllocFactorMatrix,(W$4+1),FALSE)*$E2959</f>
        <v>0</v>
      </c>
      <c r="X2954" s="47">
        <f>VLOOKUP(CONCATENATE($F2954," ",$G2954),AllocFactorMatrix,(X$4+1),FALSE)*$E2959</f>
        <v>0</v>
      </c>
      <c r="Y2954" s="47">
        <f t="shared" si="4217"/>
        <v>0</v>
      </c>
      <c r="Z2954" s="47">
        <f>VLOOKUP(CONCATENATE($F2954," ",$G2954),AllocFactorMatrix,(Z$4+1),FALSE)*$E2959</f>
        <v>0</v>
      </c>
      <c r="AA2954" s="47">
        <f>VLOOKUP(CONCATENATE($F2954," ",$G2954),AllocFactorMatrix,(AA$4+1),FALSE)*$E2959</f>
        <v>0</v>
      </c>
      <c r="AB2954" s="47">
        <f t="shared" si="4173"/>
        <v>0</v>
      </c>
      <c r="AC2954" s="47">
        <f>VLOOKUP(CONCATENATE($F2954," ",$G2954),AllocFactorMatrix,(AC$4+1),FALSE)*$E2959</f>
        <v>0</v>
      </c>
      <c r="AD2954" s="47">
        <f>VLOOKUP(CONCATENATE($F2954," ",$G2954),AllocFactorMatrix,(AD$4+1),FALSE)*$E2959</f>
        <v>0</v>
      </c>
      <c r="AE2954" s="47">
        <f>VLOOKUP(CONCATENATE($F2954," ",$G2954),AllocFactorMatrix,(AE$4+1),FALSE)*$E2959</f>
        <v>0</v>
      </c>
    </row>
    <row r="2955" spans="1:31" s="44" customFormat="1" hidden="1" outlineLevel="1">
      <c r="A2955" s="49"/>
      <c r="B2955" s="97"/>
      <c r="C2955" s="48"/>
      <c r="D2955" s="48"/>
      <c r="F2955" s="167" t="str">
        <f>F2959</f>
        <v>PROD_ENERGY</v>
      </c>
      <c r="G2955" s="48" t="str">
        <f>$G$11</f>
        <v>DISTPRI</v>
      </c>
      <c r="H2955" s="46">
        <f t="shared" si="4203"/>
        <v>0</v>
      </c>
      <c r="I2955" s="47">
        <f t="shared" ref="I2955:N2955" si="4219">VLOOKUP(CONCATENATE($F2955," ",$G2955),AllocFactorMatrix,(I$4+1),FALSE)*$E2959</f>
        <v>0</v>
      </c>
      <c r="J2955" s="47">
        <f t="shared" si="4219"/>
        <v>0</v>
      </c>
      <c r="K2955" s="47">
        <f t="shared" si="4219"/>
        <v>0</v>
      </c>
      <c r="L2955" s="47">
        <f t="shared" si="4219"/>
        <v>0</v>
      </c>
      <c r="M2955" s="47">
        <f t="shared" si="4219"/>
        <v>0</v>
      </c>
      <c r="N2955" s="47">
        <f t="shared" si="4219"/>
        <v>0</v>
      </c>
      <c r="O2955" s="47">
        <f t="shared" si="4172"/>
        <v>0</v>
      </c>
      <c r="P2955" s="47">
        <f>VLOOKUP(CONCATENATE($F2955," ",$G2955),AllocFactorMatrix,(P$4+1),FALSE)*$E2959</f>
        <v>0</v>
      </c>
      <c r="Q2955" s="47">
        <f>VLOOKUP(CONCATENATE($F2955," ",$G2955),AllocFactorMatrix,(Q$4+1),FALSE)*$E2959</f>
        <v>0</v>
      </c>
      <c r="R2955" s="47">
        <f>VLOOKUP(CONCATENATE($F2955," ",$G2955),AllocFactorMatrix,(R$4+1),FALSE)*$E2959</f>
        <v>0</v>
      </c>
      <c r="S2955" s="47">
        <f>VLOOKUP(CONCATENATE($F2955," ",$G2955),AllocFactorMatrix,(S$4+1),FALSE)*$E2959</f>
        <v>0</v>
      </c>
      <c r="T2955" s="47">
        <f t="shared" si="4216"/>
        <v>0</v>
      </c>
      <c r="U2955" s="47">
        <f>VLOOKUP(CONCATENATE($F2955," ",$G2955),AllocFactorMatrix,(U$4+1),FALSE)*$E2959</f>
        <v>0</v>
      </c>
      <c r="V2955" s="47">
        <f>VLOOKUP(CONCATENATE($F2955," ",$G2955),AllocFactorMatrix,(V$4+1),FALSE)*$E2959</f>
        <v>0</v>
      </c>
      <c r="W2955" s="47">
        <f>VLOOKUP(CONCATENATE($F2955," ",$G2955),AllocFactorMatrix,(W$4+1),FALSE)*$E2959</f>
        <v>0</v>
      </c>
      <c r="X2955" s="47">
        <f>VLOOKUP(CONCATENATE($F2955," ",$G2955),AllocFactorMatrix,(X$4+1),FALSE)*$E2959</f>
        <v>0</v>
      </c>
      <c r="Y2955" s="47">
        <f t="shared" si="4217"/>
        <v>0</v>
      </c>
      <c r="Z2955" s="47">
        <f>VLOOKUP(CONCATENATE($F2955," ",$G2955),AllocFactorMatrix,(Z$4+1),FALSE)*$E2959</f>
        <v>0</v>
      </c>
      <c r="AA2955" s="47">
        <f>VLOOKUP(CONCATENATE($F2955," ",$G2955),AllocFactorMatrix,(AA$4+1),FALSE)*$E2959</f>
        <v>0</v>
      </c>
      <c r="AB2955" s="47">
        <f t="shared" si="4173"/>
        <v>0</v>
      </c>
      <c r="AC2955" s="47">
        <f>VLOOKUP(CONCATENATE($F2955," ",$G2955),AllocFactorMatrix,(AC$4+1),FALSE)*$E2959</f>
        <v>0</v>
      </c>
      <c r="AD2955" s="47">
        <f>VLOOKUP(CONCATENATE($F2955," ",$G2955),AllocFactorMatrix,(AD$4+1),FALSE)*$E2959</f>
        <v>0</v>
      </c>
      <c r="AE2955" s="47">
        <f>VLOOKUP(CONCATENATE($F2955," ",$G2955),AllocFactorMatrix,(AE$4+1),FALSE)*$E2959</f>
        <v>0</v>
      </c>
    </row>
    <row r="2956" spans="1:31" s="44" customFormat="1" hidden="1" outlineLevel="1">
      <c r="A2956" s="49"/>
      <c r="B2956" s="97"/>
      <c r="C2956" s="48"/>
      <c r="D2956" s="48"/>
      <c r="F2956" s="167" t="str">
        <f>F2959</f>
        <v>PROD_ENERGY</v>
      </c>
      <c r="G2956" s="48" t="str">
        <f>$G$12</f>
        <v>DISTSEC</v>
      </c>
      <c r="H2956" s="46">
        <f t="shared" si="4203"/>
        <v>0</v>
      </c>
      <c r="I2956" s="47">
        <f t="shared" ref="I2956:N2956" si="4220">VLOOKUP(CONCATENATE($F2956," ",$G2956),AllocFactorMatrix,(I$4+1),FALSE)*$E2959</f>
        <v>0</v>
      </c>
      <c r="J2956" s="47">
        <f t="shared" si="4220"/>
        <v>0</v>
      </c>
      <c r="K2956" s="47">
        <f t="shared" si="4220"/>
        <v>0</v>
      </c>
      <c r="L2956" s="47">
        <f t="shared" si="4220"/>
        <v>0</v>
      </c>
      <c r="M2956" s="47">
        <f t="shared" si="4220"/>
        <v>0</v>
      </c>
      <c r="N2956" s="47">
        <f t="shared" si="4220"/>
        <v>0</v>
      </c>
      <c r="O2956" s="47">
        <f t="shared" si="4172"/>
        <v>0</v>
      </c>
      <c r="P2956" s="47">
        <f>VLOOKUP(CONCATENATE($F2956," ",$G2956),AllocFactorMatrix,(P$4+1),FALSE)*$E2959</f>
        <v>0</v>
      </c>
      <c r="Q2956" s="47">
        <f>VLOOKUP(CONCATENATE($F2956," ",$G2956),AllocFactorMatrix,(Q$4+1),FALSE)*$E2959</f>
        <v>0</v>
      </c>
      <c r="R2956" s="47">
        <f>VLOOKUP(CONCATENATE($F2956," ",$G2956),AllocFactorMatrix,(R$4+1),FALSE)*$E2959</f>
        <v>0</v>
      </c>
      <c r="S2956" s="47">
        <f>VLOOKUP(CONCATENATE($F2956," ",$G2956),AllocFactorMatrix,(S$4+1),FALSE)*$E2959</f>
        <v>0</v>
      </c>
      <c r="T2956" s="47">
        <f t="shared" si="4216"/>
        <v>0</v>
      </c>
      <c r="U2956" s="47">
        <f>VLOOKUP(CONCATENATE($F2956," ",$G2956),AllocFactorMatrix,(U$4+1),FALSE)*$E2959</f>
        <v>0</v>
      </c>
      <c r="V2956" s="47">
        <f>VLOOKUP(CONCATENATE($F2956," ",$G2956),AllocFactorMatrix,(V$4+1),FALSE)*$E2959</f>
        <v>0</v>
      </c>
      <c r="W2956" s="47">
        <f>VLOOKUP(CONCATENATE($F2956," ",$G2956),AllocFactorMatrix,(W$4+1),FALSE)*$E2959</f>
        <v>0</v>
      </c>
      <c r="X2956" s="47">
        <f>VLOOKUP(CONCATENATE($F2956," ",$G2956),AllocFactorMatrix,(X$4+1),FALSE)*$E2959</f>
        <v>0</v>
      </c>
      <c r="Y2956" s="47">
        <f t="shared" si="4217"/>
        <v>0</v>
      </c>
      <c r="Z2956" s="47">
        <f>VLOOKUP(CONCATENATE($F2956," ",$G2956),AllocFactorMatrix,(Z$4+1),FALSE)*$E2959</f>
        <v>0</v>
      </c>
      <c r="AA2956" s="47">
        <f>VLOOKUP(CONCATENATE($F2956," ",$G2956),AllocFactorMatrix,(AA$4+1),FALSE)*$E2959</f>
        <v>0</v>
      </c>
      <c r="AB2956" s="47">
        <f t="shared" si="4173"/>
        <v>0</v>
      </c>
      <c r="AC2956" s="47">
        <f>VLOOKUP(CONCATENATE($F2956," ",$G2956),AllocFactorMatrix,(AC$4+1),FALSE)*$E2959</f>
        <v>0</v>
      </c>
      <c r="AD2956" s="47">
        <f>VLOOKUP(CONCATENATE($F2956," ",$G2956),AllocFactorMatrix,(AD$4+1),FALSE)*$E2959</f>
        <v>0</v>
      </c>
      <c r="AE2956" s="47">
        <f>VLOOKUP(CONCATENATE($F2956," ",$G2956),AllocFactorMatrix,(AE$4+1),FALSE)*$E2959</f>
        <v>0</v>
      </c>
    </row>
    <row r="2957" spans="1:31" s="44" customFormat="1" hidden="1" outlineLevel="1">
      <c r="A2957" s="49"/>
      <c r="B2957" s="97"/>
      <c r="C2957" s="48"/>
      <c r="D2957" s="48"/>
      <c r="F2957" s="167" t="str">
        <f>F2959</f>
        <v>PROD_ENERGY</v>
      </c>
      <c r="G2957" s="48" t="str">
        <f>$G$13</f>
        <v>ENERGY</v>
      </c>
      <c r="H2957" s="46">
        <f t="shared" si="4203"/>
        <v>-256390.99999999997</v>
      </c>
      <c r="I2957" s="47">
        <f t="shared" ref="I2957:N2957" si="4221">VLOOKUP(CONCATENATE($F2957," ",$G2957),AllocFactorMatrix,(I$4+1),FALSE)*$E2959</f>
        <v>-100306.21072816984</v>
      </c>
      <c r="J2957" s="47">
        <f t="shared" si="4221"/>
        <v>-16.05173801215825</v>
      </c>
      <c r="K2957" s="47">
        <f t="shared" si="4221"/>
        <v>-46.283590497749465</v>
      </c>
      <c r="L2957" s="47">
        <f t="shared" si="4221"/>
        <v>-28923.67545768452</v>
      </c>
      <c r="M2957" s="47">
        <f t="shared" si="4221"/>
        <v>-403.39920541362221</v>
      </c>
      <c r="N2957" s="47">
        <f t="shared" si="4221"/>
        <v>-56.394867031420546</v>
      </c>
      <c r="O2957" s="47">
        <f t="shared" si="4172"/>
        <v>-29383.469530129561</v>
      </c>
      <c r="P2957" s="47">
        <f>VLOOKUP(CONCATENATE($F2957," ",$G2957),AllocFactorMatrix,(P$4+1),FALSE)*$E2959</f>
        <v>-18751.438239374285</v>
      </c>
      <c r="Q2957" s="47">
        <f>VLOOKUP(CONCATENATE($F2957," ",$G2957),AllocFactorMatrix,(Q$4+1),FALSE)*$E2959</f>
        <v>-3348.9767175519983</v>
      </c>
      <c r="R2957" s="47">
        <f>VLOOKUP(CONCATENATE($F2957," ",$G2957),AllocFactorMatrix,(R$4+1),FALSE)*$E2959</f>
        <v>-681.97430438159131</v>
      </c>
      <c r="S2957" s="47">
        <f>VLOOKUP(CONCATENATE($F2957," ",$G2957),AllocFactorMatrix,(S$4+1),FALSE)*$E2959</f>
        <v>-25.758400277134445</v>
      </c>
      <c r="T2957" s="47">
        <f t="shared" si="4216"/>
        <v>-22808.147661585008</v>
      </c>
      <c r="U2957" s="47">
        <f>VLOOKUP(CONCATENATE($F2957," ",$G2957),AllocFactorMatrix,(U$4+1),FALSE)*$E2959</f>
        <v>-983.44167951256202</v>
      </c>
      <c r="V2957" s="47">
        <f>VLOOKUP(CONCATENATE($F2957," ",$G2957),AllocFactorMatrix,(V$4+1),FALSE)*$E2959</f>
        <v>-15548.399939519246</v>
      </c>
      <c r="W2957" s="47">
        <f>VLOOKUP(CONCATENATE($F2957," ",$G2957),AllocFactorMatrix,(W$4+1),FALSE)*$E2959</f>
        <v>-66871.137554808272</v>
      </c>
      <c r="X2957" s="47">
        <f>VLOOKUP(CONCATENATE($F2957," ",$G2957),AllocFactorMatrix,(X$4+1),FALSE)*$E2959</f>
        <v>-12579.159425773765</v>
      </c>
      <c r="Y2957" s="47">
        <f t="shared" si="4217"/>
        <v>-95982.138599613842</v>
      </c>
      <c r="Z2957" s="47">
        <f>VLOOKUP(CONCATENATE($F2957," ",$G2957),AllocFactorMatrix,(Z$4+1),FALSE)*$E2959</f>
        <v>-5158.3270324497289</v>
      </c>
      <c r="AA2957" s="47">
        <f>VLOOKUP(CONCATENATE($F2957," ",$G2957),AllocFactorMatrix,(AA$4+1),FALSE)*$E2959</f>
        <v>-103.50080293940118</v>
      </c>
      <c r="AB2957" s="47">
        <f t="shared" si="4173"/>
        <v>-5261.8278353891301</v>
      </c>
      <c r="AC2957" s="47">
        <f>VLOOKUP(CONCATENATE($F2957," ",$G2957),AllocFactorMatrix,(AC$4+1),FALSE)*$E2959</f>
        <v>-92.323160050194346</v>
      </c>
      <c r="AD2957" s="47">
        <f>VLOOKUP(CONCATENATE($F2957," ",$G2957),AllocFactorMatrix,(AD$4+1),FALSE)*$E2959</f>
        <v>-2068.0071662115188</v>
      </c>
      <c r="AE2957" s="47">
        <f>VLOOKUP(CONCATENATE($F2957," ",$G2957),AllocFactorMatrix,(AE$4+1),FALSE)*$E2959</f>
        <v>-426.53999034091169</v>
      </c>
    </row>
    <row r="2958" spans="1:31" s="44" customFormat="1" hidden="1" outlineLevel="1">
      <c r="A2958" s="49"/>
      <c r="B2958" s="97"/>
      <c r="C2958" s="48"/>
      <c r="D2958" s="48"/>
      <c r="F2958" s="167" t="str">
        <f>F2959</f>
        <v>PROD_ENERGY</v>
      </c>
      <c r="G2958" s="48" t="str">
        <f>$G$14</f>
        <v>CUSTOMER</v>
      </c>
      <c r="H2958" s="46">
        <f t="shared" si="4203"/>
        <v>0</v>
      </c>
      <c r="I2958" s="47">
        <f t="shared" ref="I2958:N2958" si="4222">VLOOKUP(CONCATENATE($F2958," ",$G2958),AllocFactorMatrix,(I$4+1),FALSE)*$E2959</f>
        <v>0</v>
      </c>
      <c r="J2958" s="47">
        <f t="shared" si="4222"/>
        <v>0</v>
      </c>
      <c r="K2958" s="47">
        <f t="shared" si="4222"/>
        <v>0</v>
      </c>
      <c r="L2958" s="47">
        <f t="shared" si="4222"/>
        <v>0</v>
      </c>
      <c r="M2958" s="47">
        <f t="shared" si="4222"/>
        <v>0</v>
      </c>
      <c r="N2958" s="47">
        <f t="shared" si="4222"/>
        <v>0</v>
      </c>
      <c r="O2958" s="47">
        <f t="shared" si="4172"/>
        <v>0</v>
      </c>
      <c r="P2958" s="47">
        <f>VLOOKUP(CONCATENATE($F2958," ",$G2958),AllocFactorMatrix,(P$4+1),FALSE)*$E2959</f>
        <v>0</v>
      </c>
      <c r="Q2958" s="47">
        <f>VLOOKUP(CONCATENATE($F2958," ",$G2958),AllocFactorMatrix,(Q$4+1),FALSE)*$E2959</f>
        <v>0</v>
      </c>
      <c r="R2958" s="47">
        <f>VLOOKUP(CONCATENATE($F2958," ",$G2958),AllocFactorMatrix,(R$4+1),FALSE)*$E2959</f>
        <v>0</v>
      </c>
      <c r="S2958" s="47">
        <f>VLOOKUP(CONCATENATE($F2958," ",$G2958),AllocFactorMatrix,(S$4+1),FALSE)*$E2959</f>
        <v>0</v>
      </c>
      <c r="T2958" s="47">
        <f t="shared" si="4216"/>
        <v>0</v>
      </c>
      <c r="U2958" s="47">
        <f>VLOOKUP(CONCATENATE($F2958," ",$G2958),AllocFactorMatrix,(U$4+1),FALSE)*$E2959</f>
        <v>0</v>
      </c>
      <c r="V2958" s="47">
        <f>VLOOKUP(CONCATENATE($F2958," ",$G2958),AllocFactorMatrix,(V$4+1),FALSE)*$E2959</f>
        <v>0</v>
      </c>
      <c r="W2958" s="47">
        <f>VLOOKUP(CONCATENATE($F2958," ",$G2958),AllocFactorMatrix,(W$4+1),FALSE)*$E2959</f>
        <v>0</v>
      </c>
      <c r="X2958" s="47">
        <f>VLOOKUP(CONCATENATE($F2958," ",$G2958),AllocFactorMatrix,(X$4+1),FALSE)*$E2959</f>
        <v>0</v>
      </c>
      <c r="Y2958" s="47">
        <f t="shared" si="4217"/>
        <v>0</v>
      </c>
      <c r="Z2958" s="47">
        <f>VLOOKUP(CONCATENATE($F2958," ",$G2958),AllocFactorMatrix,(Z$4+1),FALSE)*$E2959</f>
        <v>0</v>
      </c>
      <c r="AA2958" s="47">
        <f>VLOOKUP(CONCATENATE($F2958," ",$G2958),AllocFactorMatrix,(AA$4+1),FALSE)*$E2959</f>
        <v>0</v>
      </c>
      <c r="AB2958" s="47">
        <f t="shared" si="4173"/>
        <v>0</v>
      </c>
      <c r="AC2958" s="47">
        <f>VLOOKUP(CONCATENATE($F2958," ",$G2958),AllocFactorMatrix,(AC$4+1),FALSE)*$E2959</f>
        <v>0</v>
      </c>
      <c r="AD2958" s="47">
        <f>VLOOKUP(CONCATENATE($F2958," ",$G2958),AllocFactorMatrix,(AD$4+1),FALSE)*$E2959</f>
        <v>0</v>
      </c>
      <c r="AE2958" s="47">
        <f>VLOOKUP(CONCATENATE($F2958," ",$G2958),AllocFactorMatrix,(AE$4+1),FALSE)*$E2959</f>
        <v>0</v>
      </c>
    </row>
    <row r="2959" spans="1:31" s="44" customFormat="1" collapsed="1">
      <c r="A2959" s="49"/>
      <c r="B2959" s="97"/>
      <c r="C2959" s="48"/>
      <c r="D2959" s="96" t="s">
        <v>439</v>
      </c>
      <c r="E2959" s="54">
        <v>-256391</v>
      </c>
      <c r="F2959" s="88" t="s">
        <v>29</v>
      </c>
      <c r="G2959" s="48" t="str">
        <f>$G$15</f>
        <v>TOTAL</v>
      </c>
      <c r="H2959" s="46">
        <f t="shared" si="4203"/>
        <v>-256390.99999999997</v>
      </c>
      <c r="I2959" s="47">
        <f t="shared" ref="I2959:N2959" si="4223">VLOOKUP(CONCATENATE($F2959," ",$G2959),AllocFactorMatrix,(I$4+1),FALSE)*$E2959</f>
        <v>-100306.21072816984</v>
      </c>
      <c r="J2959" s="47">
        <f t="shared" si="4223"/>
        <v>-16.05173801215825</v>
      </c>
      <c r="K2959" s="47">
        <f t="shared" si="4223"/>
        <v>-46.283590497749465</v>
      </c>
      <c r="L2959" s="47">
        <f t="shared" si="4223"/>
        <v>-28923.67545768452</v>
      </c>
      <c r="M2959" s="47">
        <f t="shared" si="4223"/>
        <v>-403.39920541362221</v>
      </c>
      <c r="N2959" s="47">
        <f t="shared" si="4223"/>
        <v>-56.394867031420546</v>
      </c>
      <c r="O2959" s="47">
        <f t="shared" si="4172"/>
        <v>-29383.469530129561</v>
      </c>
      <c r="P2959" s="47">
        <f>VLOOKUP(CONCATENATE($F2959," ",$G2959),AllocFactorMatrix,(P$4+1),FALSE)*$E2959</f>
        <v>-18751.438239374285</v>
      </c>
      <c r="Q2959" s="47">
        <f>VLOOKUP(CONCATENATE($F2959," ",$G2959),AllocFactorMatrix,(Q$4+1),FALSE)*$E2959</f>
        <v>-3348.9767175519983</v>
      </c>
      <c r="R2959" s="47">
        <f>VLOOKUP(CONCATENATE($F2959," ",$G2959),AllocFactorMatrix,(R$4+1),FALSE)*$E2959</f>
        <v>-681.97430438159131</v>
      </c>
      <c r="S2959" s="47">
        <f>VLOOKUP(CONCATENATE($F2959," ",$G2959),AllocFactorMatrix,(S$4+1),FALSE)*$E2959</f>
        <v>-25.758400277134445</v>
      </c>
      <c r="T2959" s="47">
        <f t="shared" si="4216"/>
        <v>-22808.147661585008</v>
      </c>
      <c r="U2959" s="47">
        <f>VLOOKUP(CONCATENATE($F2959," ",$G2959),AllocFactorMatrix,(U$4+1),FALSE)*$E2959</f>
        <v>-983.44167951256202</v>
      </c>
      <c r="V2959" s="47">
        <f>VLOOKUP(CONCATENATE($F2959," ",$G2959),AllocFactorMatrix,(V$4+1),FALSE)*$E2959</f>
        <v>-15548.399939519246</v>
      </c>
      <c r="W2959" s="47">
        <f>VLOOKUP(CONCATENATE($F2959," ",$G2959),AllocFactorMatrix,(W$4+1),FALSE)*$E2959</f>
        <v>-66871.137554808272</v>
      </c>
      <c r="X2959" s="47">
        <f>VLOOKUP(CONCATENATE($F2959," ",$G2959),AllocFactorMatrix,(X$4+1),FALSE)*$E2959</f>
        <v>-12579.159425773765</v>
      </c>
      <c r="Y2959" s="47">
        <f t="shared" si="4217"/>
        <v>-95982.138599613842</v>
      </c>
      <c r="Z2959" s="47">
        <f>VLOOKUP(CONCATENATE($F2959," ",$G2959),AllocFactorMatrix,(Z$4+1),FALSE)*$E2959</f>
        <v>-5158.3270324497289</v>
      </c>
      <c r="AA2959" s="47">
        <f>VLOOKUP(CONCATENATE($F2959," ",$G2959),AllocFactorMatrix,(AA$4+1),FALSE)*$E2959</f>
        <v>-103.50080293940118</v>
      </c>
      <c r="AB2959" s="47">
        <f t="shared" si="4173"/>
        <v>-5261.8278353891301</v>
      </c>
      <c r="AC2959" s="47">
        <f>VLOOKUP(CONCATENATE($F2959," ",$G2959),AllocFactorMatrix,(AC$4+1),FALSE)*$E2959</f>
        <v>-92.323160050194346</v>
      </c>
      <c r="AD2959" s="47">
        <f>VLOOKUP(CONCATENATE($F2959," ",$G2959),AllocFactorMatrix,(AD$4+1),FALSE)*$E2959</f>
        <v>-2068.0071662115188</v>
      </c>
      <c r="AE2959" s="47">
        <f>VLOOKUP(CONCATENATE($F2959," ",$G2959),AllocFactorMatrix,(AE$4+1),FALSE)*$E2959</f>
        <v>-426.53999034091169</v>
      </c>
    </row>
    <row r="2960" spans="1:31" s="44" customFormat="1" hidden="1" outlineLevel="1">
      <c r="A2960" s="49"/>
      <c r="B2960" s="97"/>
      <c r="C2960" s="48"/>
      <c r="D2960" s="48"/>
      <c r="F2960" s="167" t="str">
        <f>F2967</f>
        <v>PROD_ENERGY</v>
      </c>
      <c r="G2960" s="48" t="str">
        <f>$G$8</f>
        <v>PRODUCTION</v>
      </c>
      <c r="H2960" s="46">
        <f t="shared" si="4203"/>
        <v>0</v>
      </c>
      <c r="I2960" s="47">
        <f t="shared" ref="I2960:N2960" si="4224">VLOOKUP(CONCATENATE($F2960," ",$G2960),AllocFactorMatrix,(I$4+1),FALSE)*$E2967</f>
        <v>0</v>
      </c>
      <c r="J2960" s="47">
        <f t="shared" si="4224"/>
        <v>0</v>
      </c>
      <c r="K2960" s="47">
        <f t="shared" si="4224"/>
        <v>0</v>
      </c>
      <c r="L2960" s="47">
        <f t="shared" si="4224"/>
        <v>0</v>
      </c>
      <c r="M2960" s="47">
        <f t="shared" si="4224"/>
        <v>0</v>
      </c>
      <c r="N2960" s="47">
        <f t="shared" si="4224"/>
        <v>0</v>
      </c>
      <c r="O2960" s="47">
        <f t="shared" ref="O2960:O2967" si="4225">SUBTOTAL(9,L2960:N2960)</f>
        <v>0</v>
      </c>
      <c r="P2960" s="47">
        <f>VLOOKUP(CONCATENATE($F2960," ",$G2960),AllocFactorMatrix,(P$4+1),FALSE)*$E2967</f>
        <v>0</v>
      </c>
      <c r="Q2960" s="47">
        <f>VLOOKUP(CONCATENATE($F2960," ",$G2960),AllocFactorMatrix,(Q$4+1),FALSE)*$E2967</f>
        <v>0</v>
      </c>
      <c r="R2960" s="47">
        <f>VLOOKUP(CONCATENATE($F2960," ",$G2960),AllocFactorMatrix,(R$4+1),FALSE)*$E2967</f>
        <v>0</v>
      </c>
      <c r="S2960" s="47">
        <f>VLOOKUP(CONCATENATE($F2960," ",$G2960),AllocFactorMatrix,(S$4+1),FALSE)*$E2967</f>
        <v>0</v>
      </c>
      <c r="T2960" s="47">
        <f>SUBTOTAL(9,P2960:S2960)</f>
        <v>0</v>
      </c>
      <c r="U2960" s="47">
        <f>VLOOKUP(CONCATENATE($F2960," ",$G2960),AllocFactorMatrix,(U$4+1),FALSE)*$E2967</f>
        <v>0</v>
      </c>
      <c r="V2960" s="47">
        <f>VLOOKUP(CONCATENATE($F2960," ",$G2960),AllocFactorMatrix,(V$4+1),FALSE)*$E2967</f>
        <v>0</v>
      </c>
      <c r="W2960" s="47">
        <f>VLOOKUP(CONCATENATE($F2960," ",$G2960),AllocFactorMatrix,(W$4+1),FALSE)*$E2967</f>
        <v>0</v>
      </c>
      <c r="X2960" s="47">
        <f>VLOOKUP(CONCATENATE($F2960," ",$G2960),AllocFactorMatrix,(X$4+1),FALSE)*$E2967</f>
        <v>0</v>
      </c>
      <c r="Y2960" s="47">
        <f>SUBTOTAL(9,U2960:X2960)</f>
        <v>0</v>
      </c>
      <c r="Z2960" s="47">
        <f>VLOOKUP(CONCATENATE($F2960," ",$G2960),AllocFactorMatrix,(Z$4+1),FALSE)*$E2967</f>
        <v>0</v>
      </c>
      <c r="AA2960" s="47">
        <f>VLOOKUP(CONCATENATE($F2960," ",$G2960),AllocFactorMatrix,(AA$4+1),FALSE)*$E2967</f>
        <v>0</v>
      </c>
      <c r="AB2960" s="47">
        <f t="shared" ref="AB2960:AB2967" si="4226">SUBTOTAL(9,Z2960:AA2960)</f>
        <v>0</v>
      </c>
      <c r="AC2960" s="47">
        <f>VLOOKUP(CONCATENATE($F2960," ",$G2960),AllocFactorMatrix,(AC$4+1),FALSE)*$E2967</f>
        <v>0</v>
      </c>
      <c r="AD2960" s="47">
        <f>VLOOKUP(CONCATENATE($F2960," ",$G2960),AllocFactorMatrix,(AD$4+1),FALSE)*$E2967</f>
        <v>0</v>
      </c>
      <c r="AE2960" s="47">
        <f>VLOOKUP(CONCATENATE($F2960," ",$G2960),AllocFactorMatrix,(AE$4+1),FALSE)*$E2967</f>
        <v>0</v>
      </c>
    </row>
    <row r="2961" spans="1:31" s="44" customFormat="1" hidden="1" outlineLevel="1">
      <c r="A2961" s="49"/>
      <c r="B2961" s="97"/>
      <c r="C2961" s="48"/>
      <c r="D2961" s="48"/>
      <c r="F2961" s="167" t="str">
        <f>F2967</f>
        <v>PROD_ENERGY</v>
      </c>
      <c r="G2961" s="48" t="str">
        <f>$G$9</f>
        <v>BULKTRAN</v>
      </c>
      <c r="H2961" s="46">
        <f t="shared" si="4203"/>
        <v>0</v>
      </c>
      <c r="I2961" s="47">
        <f t="shared" ref="I2961:N2961" si="4227">VLOOKUP(CONCATENATE($F2961," ",$G2961),AllocFactorMatrix,(I$4+1),FALSE)*$E2967</f>
        <v>0</v>
      </c>
      <c r="J2961" s="47">
        <f t="shared" si="4227"/>
        <v>0</v>
      </c>
      <c r="K2961" s="47">
        <f t="shared" si="4227"/>
        <v>0</v>
      </c>
      <c r="L2961" s="47">
        <f t="shared" si="4227"/>
        <v>0</v>
      </c>
      <c r="M2961" s="47">
        <f t="shared" si="4227"/>
        <v>0</v>
      </c>
      <c r="N2961" s="47">
        <f t="shared" si="4227"/>
        <v>0</v>
      </c>
      <c r="O2961" s="47">
        <f t="shared" si="4225"/>
        <v>0</v>
      </c>
      <c r="P2961" s="47">
        <f>VLOOKUP(CONCATENATE($F2961," ",$G2961),AllocFactorMatrix,(P$4+1),FALSE)*$E2967</f>
        <v>0</v>
      </c>
      <c r="Q2961" s="47">
        <f>VLOOKUP(CONCATENATE($F2961," ",$G2961),AllocFactorMatrix,(Q$4+1),FALSE)*$E2967</f>
        <v>0</v>
      </c>
      <c r="R2961" s="47">
        <f>VLOOKUP(CONCATENATE($F2961," ",$G2961),AllocFactorMatrix,(R$4+1),FALSE)*$E2967</f>
        <v>0</v>
      </c>
      <c r="S2961" s="47">
        <f>VLOOKUP(CONCATENATE($F2961," ",$G2961),AllocFactorMatrix,(S$4+1),FALSE)*$E2967</f>
        <v>0</v>
      </c>
      <c r="T2961" s="47">
        <f t="shared" ref="T2961:T2967" si="4228">SUBTOTAL(9,P2961:S2961)</f>
        <v>0</v>
      </c>
      <c r="U2961" s="47">
        <f>VLOOKUP(CONCATENATE($F2961," ",$G2961),AllocFactorMatrix,(U$4+1),FALSE)*$E2967</f>
        <v>0</v>
      </c>
      <c r="V2961" s="47">
        <f>VLOOKUP(CONCATENATE($F2961," ",$G2961),AllocFactorMatrix,(V$4+1),FALSE)*$E2967</f>
        <v>0</v>
      </c>
      <c r="W2961" s="47">
        <f>VLOOKUP(CONCATENATE($F2961," ",$G2961),AllocFactorMatrix,(W$4+1),FALSE)*$E2967</f>
        <v>0</v>
      </c>
      <c r="X2961" s="47">
        <f>VLOOKUP(CONCATENATE($F2961," ",$G2961),AllocFactorMatrix,(X$4+1),FALSE)*$E2967</f>
        <v>0</v>
      </c>
      <c r="Y2961" s="47">
        <f t="shared" ref="Y2961:Y2967" si="4229">SUBTOTAL(9,U2961:X2961)</f>
        <v>0</v>
      </c>
      <c r="Z2961" s="47">
        <f>VLOOKUP(CONCATENATE($F2961," ",$G2961),AllocFactorMatrix,(Z$4+1),FALSE)*$E2967</f>
        <v>0</v>
      </c>
      <c r="AA2961" s="47">
        <f>VLOOKUP(CONCATENATE($F2961," ",$G2961),AllocFactorMatrix,(AA$4+1),FALSE)*$E2967</f>
        <v>0</v>
      </c>
      <c r="AB2961" s="47">
        <f t="shared" si="4226"/>
        <v>0</v>
      </c>
      <c r="AC2961" s="47">
        <f>VLOOKUP(CONCATENATE($F2961," ",$G2961),AllocFactorMatrix,(AC$4+1),FALSE)*$E2967</f>
        <v>0</v>
      </c>
      <c r="AD2961" s="47">
        <f>VLOOKUP(CONCATENATE($F2961," ",$G2961),AllocFactorMatrix,(AD$4+1),FALSE)*$E2967</f>
        <v>0</v>
      </c>
      <c r="AE2961" s="47">
        <f>VLOOKUP(CONCATENATE($F2961," ",$G2961),AllocFactorMatrix,(AE$4+1),FALSE)*$E2967</f>
        <v>0</v>
      </c>
    </row>
    <row r="2962" spans="1:31" s="44" customFormat="1" hidden="1" outlineLevel="1">
      <c r="A2962" s="49"/>
      <c r="B2962" s="97"/>
      <c r="C2962" s="48"/>
      <c r="D2962" s="48"/>
      <c r="F2962" s="167" t="str">
        <f>F2967</f>
        <v>PROD_ENERGY</v>
      </c>
      <c r="G2962" s="48" t="str">
        <f>$G$10</f>
        <v>SUBTRAN</v>
      </c>
      <c r="H2962" s="46">
        <f t="shared" si="4203"/>
        <v>0</v>
      </c>
      <c r="I2962" s="47">
        <f t="shared" ref="I2962:N2962" si="4230">VLOOKUP(CONCATENATE($F2962," ",$G2962),AllocFactorMatrix,(I$4+1),FALSE)*$E2967</f>
        <v>0</v>
      </c>
      <c r="J2962" s="47">
        <f t="shared" si="4230"/>
        <v>0</v>
      </c>
      <c r="K2962" s="47">
        <f t="shared" si="4230"/>
        <v>0</v>
      </c>
      <c r="L2962" s="47">
        <f t="shared" si="4230"/>
        <v>0</v>
      </c>
      <c r="M2962" s="47">
        <f t="shared" si="4230"/>
        <v>0</v>
      </c>
      <c r="N2962" s="47">
        <f t="shared" si="4230"/>
        <v>0</v>
      </c>
      <c r="O2962" s="47">
        <f t="shared" si="4225"/>
        <v>0</v>
      </c>
      <c r="P2962" s="47">
        <f>VLOOKUP(CONCATENATE($F2962," ",$G2962),AllocFactorMatrix,(P$4+1),FALSE)*$E2967</f>
        <v>0</v>
      </c>
      <c r="Q2962" s="47">
        <f>VLOOKUP(CONCATENATE($F2962," ",$G2962),AllocFactorMatrix,(Q$4+1),FALSE)*$E2967</f>
        <v>0</v>
      </c>
      <c r="R2962" s="47">
        <f>VLOOKUP(CONCATENATE($F2962," ",$G2962),AllocFactorMatrix,(R$4+1),FALSE)*$E2967</f>
        <v>0</v>
      </c>
      <c r="S2962" s="47">
        <f>VLOOKUP(CONCATENATE($F2962," ",$G2962),AllocFactorMatrix,(S$4+1),FALSE)*$E2967</f>
        <v>0</v>
      </c>
      <c r="T2962" s="47">
        <f t="shared" si="4228"/>
        <v>0</v>
      </c>
      <c r="U2962" s="47">
        <f>VLOOKUP(CONCATENATE($F2962," ",$G2962),AllocFactorMatrix,(U$4+1),FALSE)*$E2967</f>
        <v>0</v>
      </c>
      <c r="V2962" s="47">
        <f>VLOOKUP(CONCATENATE($F2962," ",$G2962),AllocFactorMatrix,(V$4+1),FALSE)*$E2967</f>
        <v>0</v>
      </c>
      <c r="W2962" s="47">
        <f>VLOOKUP(CONCATENATE($F2962," ",$G2962),AllocFactorMatrix,(W$4+1),FALSE)*$E2967</f>
        <v>0</v>
      </c>
      <c r="X2962" s="47">
        <f>VLOOKUP(CONCATENATE($F2962," ",$G2962),AllocFactorMatrix,(X$4+1),FALSE)*$E2967</f>
        <v>0</v>
      </c>
      <c r="Y2962" s="47">
        <f t="shared" si="4229"/>
        <v>0</v>
      </c>
      <c r="Z2962" s="47">
        <f>VLOOKUP(CONCATENATE($F2962," ",$G2962),AllocFactorMatrix,(Z$4+1),FALSE)*$E2967</f>
        <v>0</v>
      </c>
      <c r="AA2962" s="47">
        <f>VLOOKUP(CONCATENATE($F2962," ",$G2962),AllocFactorMatrix,(AA$4+1),FALSE)*$E2967</f>
        <v>0</v>
      </c>
      <c r="AB2962" s="47">
        <f t="shared" si="4226"/>
        <v>0</v>
      </c>
      <c r="AC2962" s="47">
        <f>VLOOKUP(CONCATENATE($F2962," ",$G2962),AllocFactorMatrix,(AC$4+1),FALSE)*$E2967</f>
        <v>0</v>
      </c>
      <c r="AD2962" s="47">
        <f>VLOOKUP(CONCATENATE($F2962," ",$G2962),AllocFactorMatrix,(AD$4+1),FALSE)*$E2967</f>
        <v>0</v>
      </c>
      <c r="AE2962" s="47">
        <f>VLOOKUP(CONCATENATE($F2962," ",$G2962),AllocFactorMatrix,(AE$4+1),FALSE)*$E2967</f>
        <v>0</v>
      </c>
    </row>
    <row r="2963" spans="1:31" s="44" customFormat="1" hidden="1" outlineLevel="1">
      <c r="A2963" s="49"/>
      <c r="B2963" s="97"/>
      <c r="C2963" s="48"/>
      <c r="D2963" s="48"/>
      <c r="F2963" s="167" t="str">
        <f>F2967</f>
        <v>PROD_ENERGY</v>
      </c>
      <c r="G2963" s="48" t="str">
        <f>$G$11</f>
        <v>DISTPRI</v>
      </c>
      <c r="H2963" s="46">
        <f t="shared" si="4203"/>
        <v>0</v>
      </c>
      <c r="I2963" s="47">
        <f t="shared" ref="I2963:N2963" si="4231">VLOOKUP(CONCATENATE($F2963," ",$G2963),AllocFactorMatrix,(I$4+1),FALSE)*$E2967</f>
        <v>0</v>
      </c>
      <c r="J2963" s="47">
        <f t="shared" si="4231"/>
        <v>0</v>
      </c>
      <c r="K2963" s="47">
        <f t="shared" si="4231"/>
        <v>0</v>
      </c>
      <c r="L2963" s="47">
        <f t="shared" si="4231"/>
        <v>0</v>
      </c>
      <c r="M2963" s="47">
        <f t="shared" si="4231"/>
        <v>0</v>
      </c>
      <c r="N2963" s="47">
        <f t="shared" si="4231"/>
        <v>0</v>
      </c>
      <c r="O2963" s="47">
        <f t="shared" si="4225"/>
        <v>0</v>
      </c>
      <c r="P2963" s="47">
        <f>VLOOKUP(CONCATENATE($F2963," ",$G2963),AllocFactorMatrix,(P$4+1),FALSE)*$E2967</f>
        <v>0</v>
      </c>
      <c r="Q2963" s="47">
        <f>VLOOKUP(CONCATENATE($F2963," ",$G2963),AllocFactorMatrix,(Q$4+1),FALSE)*$E2967</f>
        <v>0</v>
      </c>
      <c r="R2963" s="47">
        <f>VLOOKUP(CONCATENATE($F2963," ",$G2963),AllocFactorMatrix,(R$4+1),FALSE)*$E2967</f>
        <v>0</v>
      </c>
      <c r="S2963" s="47">
        <f>VLOOKUP(CONCATENATE($F2963," ",$G2963),AllocFactorMatrix,(S$4+1),FALSE)*$E2967</f>
        <v>0</v>
      </c>
      <c r="T2963" s="47">
        <f t="shared" si="4228"/>
        <v>0</v>
      </c>
      <c r="U2963" s="47">
        <f>VLOOKUP(CONCATENATE($F2963," ",$G2963),AllocFactorMatrix,(U$4+1),FALSE)*$E2967</f>
        <v>0</v>
      </c>
      <c r="V2963" s="47">
        <f>VLOOKUP(CONCATENATE($F2963," ",$G2963),AllocFactorMatrix,(V$4+1),FALSE)*$E2967</f>
        <v>0</v>
      </c>
      <c r="W2963" s="47">
        <f>VLOOKUP(CONCATENATE($F2963," ",$G2963),AllocFactorMatrix,(W$4+1),FALSE)*$E2967</f>
        <v>0</v>
      </c>
      <c r="X2963" s="47">
        <f>VLOOKUP(CONCATENATE($F2963," ",$G2963),AllocFactorMatrix,(X$4+1),FALSE)*$E2967</f>
        <v>0</v>
      </c>
      <c r="Y2963" s="47">
        <f t="shared" si="4229"/>
        <v>0</v>
      </c>
      <c r="Z2963" s="47">
        <f>VLOOKUP(CONCATENATE($F2963," ",$G2963),AllocFactorMatrix,(Z$4+1),FALSE)*$E2967</f>
        <v>0</v>
      </c>
      <c r="AA2963" s="47">
        <f>VLOOKUP(CONCATENATE($F2963," ",$G2963),AllocFactorMatrix,(AA$4+1),FALSE)*$E2967</f>
        <v>0</v>
      </c>
      <c r="AB2963" s="47">
        <f t="shared" si="4226"/>
        <v>0</v>
      </c>
      <c r="AC2963" s="47">
        <f>VLOOKUP(CONCATENATE($F2963," ",$G2963),AllocFactorMatrix,(AC$4+1),FALSE)*$E2967</f>
        <v>0</v>
      </c>
      <c r="AD2963" s="47">
        <f>VLOOKUP(CONCATENATE($F2963," ",$G2963),AllocFactorMatrix,(AD$4+1),FALSE)*$E2967</f>
        <v>0</v>
      </c>
      <c r="AE2963" s="47">
        <f>VLOOKUP(CONCATENATE($F2963," ",$G2963),AllocFactorMatrix,(AE$4+1),FALSE)*$E2967</f>
        <v>0</v>
      </c>
    </row>
    <row r="2964" spans="1:31" s="44" customFormat="1" hidden="1" outlineLevel="1">
      <c r="A2964" s="49"/>
      <c r="B2964" s="97"/>
      <c r="C2964" s="48"/>
      <c r="D2964" s="48"/>
      <c r="F2964" s="167" t="str">
        <f>F2967</f>
        <v>PROD_ENERGY</v>
      </c>
      <c r="G2964" s="48" t="str">
        <f>$G$12</f>
        <v>DISTSEC</v>
      </c>
      <c r="H2964" s="46">
        <f t="shared" si="4203"/>
        <v>0</v>
      </c>
      <c r="I2964" s="47">
        <f t="shared" ref="I2964:N2964" si="4232">VLOOKUP(CONCATENATE($F2964," ",$G2964),AllocFactorMatrix,(I$4+1),FALSE)*$E2967</f>
        <v>0</v>
      </c>
      <c r="J2964" s="47">
        <f t="shared" si="4232"/>
        <v>0</v>
      </c>
      <c r="K2964" s="47">
        <f t="shared" si="4232"/>
        <v>0</v>
      </c>
      <c r="L2964" s="47">
        <f t="shared" si="4232"/>
        <v>0</v>
      </c>
      <c r="M2964" s="47">
        <f t="shared" si="4232"/>
        <v>0</v>
      </c>
      <c r="N2964" s="47">
        <f t="shared" si="4232"/>
        <v>0</v>
      </c>
      <c r="O2964" s="47">
        <f t="shared" si="4225"/>
        <v>0</v>
      </c>
      <c r="P2964" s="47">
        <f>VLOOKUP(CONCATENATE($F2964," ",$G2964),AllocFactorMatrix,(P$4+1),FALSE)*$E2967</f>
        <v>0</v>
      </c>
      <c r="Q2964" s="47">
        <f>VLOOKUP(CONCATENATE($F2964," ",$G2964),AllocFactorMatrix,(Q$4+1),FALSE)*$E2967</f>
        <v>0</v>
      </c>
      <c r="R2964" s="47">
        <f>VLOOKUP(CONCATENATE($F2964," ",$G2964),AllocFactorMatrix,(R$4+1),FALSE)*$E2967</f>
        <v>0</v>
      </c>
      <c r="S2964" s="47">
        <f>VLOOKUP(CONCATENATE($F2964," ",$G2964),AllocFactorMatrix,(S$4+1),FALSE)*$E2967</f>
        <v>0</v>
      </c>
      <c r="T2964" s="47">
        <f t="shared" si="4228"/>
        <v>0</v>
      </c>
      <c r="U2964" s="47">
        <f>VLOOKUP(CONCATENATE($F2964," ",$G2964),AllocFactorMatrix,(U$4+1),FALSE)*$E2967</f>
        <v>0</v>
      </c>
      <c r="V2964" s="47">
        <f>VLOOKUP(CONCATENATE($F2964," ",$G2964),AllocFactorMatrix,(V$4+1),FALSE)*$E2967</f>
        <v>0</v>
      </c>
      <c r="W2964" s="47">
        <f>VLOOKUP(CONCATENATE($F2964," ",$G2964),AllocFactorMatrix,(W$4+1),FALSE)*$E2967</f>
        <v>0</v>
      </c>
      <c r="X2964" s="47">
        <f>VLOOKUP(CONCATENATE($F2964," ",$G2964),AllocFactorMatrix,(X$4+1),FALSE)*$E2967</f>
        <v>0</v>
      </c>
      <c r="Y2964" s="47">
        <f t="shared" si="4229"/>
        <v>0</v>
      </c>
      <c r="Z2964" s="47">
        <f>VLOOKUP(CONCATENATE($F2964," ",$G2964),AllocFactorMatrix,(Z$4+1),FALSE)*$E2967</f>
        <v>0</v>
      </c>
      <c r="AA2964" s="47">
        <f>VLOOKUP(CONCATENATE($F2964," ",$G2964),AllocFactorMatrix,(AA$4+1),FALSE)*$E2967</f>
        <v>0</v>
      </c>
      <c r="AB2964" s="47">
        <f t="shared" si="4226"/>
        <v>0</v>
      </c>
      <c r="AC2964" s="47">
        <f>VLOOKUP(CONCATENATE($F2964," ",$G2964),AllocFactorMatrix,(AC$4+1),FALSE)*$E2967</f>
        <v>0</v>
      </c>
      <c r="AD2964" s="47">
        <f>VLOOKUP(CONCATENATE($F2964," ",$G2964),AllocFactorMatrix,(AD$4+1),FALSE)*$E2967</f>
        <v>0</v>
      </c>
      <c r="AE2964" s="47">
        <f>VLOOKUP(CONCATENATE($F2964," ",$G2964),AllocFactorMatrix,(AE$4+1),FALSE)*$E2967</f>
        <v>0</v>
      </c>
    </row>
    <row r="2965" spans="1:31" s="44" customFormat="1" hidden="1" outlineLevel="1">
      <c r="A2965" s="49"/>
      <c r="B2965" s="97"/>
      <c r="C2965" s="48"/>
      <c r="D2965" s="48"/>
      <c r="F2965" s="167" t="str">
        <f>F2967</f>
        <v>PROD_ENERGY</v>
      </c>
      <c r="G2965" s="48" t="str">
        <f>$G$13</f>
        <v>ENERGY</v>
      </c>
      <c r="H2965" s="46">
        <f t="shared" si="4203"/>
        <v>0</v>
      </c>
      <c r="I2965" s="47">
        <f t="shared" ref="I2965:N2965" si="4233">VLOOKUP(CONCATENATE($F2965," ",$G2965),AllocFactorMatrix,(I$4+1),FALSE)*$E2967</f>
        <v>0</v>
      </c>
      <c r="J2965" s="47">
        <f t="shared" si="4233"/>
        <v>0</v>
      </c>
      <c r="K2965" s="47">
        <f t="shared" si="4233"/>
        <v>0</v>
      </c>
      <c r="L2965" s="47">
        <f t="shared" si="4233"/>
        <v>0</v>
      </c>
      <c r="M2965" s="47">
        <f t="shared" si="4233"/>
        <v>0</v>
      </c>
      <c r="N2965" s="47">
        <f t="shared" si="4233"/>
        <v>0</v>
      </c>
      <c r="O2965" s="47">
        <f t="shared" si="4225"/>
        <v>0</v>
      </c>
      <c r="P2965" s="47">
        <f>VLOOKUP(CONCATENATE($F2965," ",$G2965),AllocFactorMatrix,(P$4+1),FALSE)*$E2967</f>
        <v>0</v>
      </c>
      <c r="Q2965" s="47">
        <f>VLOOKUP(CONCATENATE($F2965," ",$G2965),AllocFactorMatrix,(Q$4+1),FALSE)*$E2967</f>
        <v>0</v>
      </c>
      <c r="R2965" s="47">
        <f>VLOOKUP(CONCATENATE($F2965," ",$G2965),AllocFactorMatrix,(R$4+1),FALSE)*$E2967</f>
        <v>0</v>
      </c>
      <c r="S2965" s="47">
        <f>VLOOKUP(CONCATENATE($F2965," ",$G2965),AllocFactorMatrix,(S$4+1),FALSE)*$E2967</f>
        <v>0</v>
      </c>
      <c r="T2965" s="47">
        <f t="shared" si="4228"/>
        <v>0</v>
      </c>
      <c r="U2965" s="47">
        <f>VLOOKUP(CONCATENATE($F2965," ",$G2965),AllocFactorMatrix,(U$4+1),FALSE)*$E2967</f>
        <v>0</v>
      </c>
      <c r="V2965" s="47">
        <f>VLOOKUP(CONCATENATE($F2965," ",$G2965),AllocFactorMatrix,(V$4+1),FALSE)*$E2967</f>
        <v>0</v>
      </c>
      <c r="W2965" s="47">
        <f>VLOOKUP(CONCATENATE($F2965," ",$G2965),AllocFactorMatrix,(W$4+1),FALSE)*$E2967</f>
        <v>0</v>
      </c>
      <c r="X2965" s="47">
        <f>VLOOKUP(CONCATENATE($F2965," ",$G2965),AllocFactorMatrix,(X$4+1),FALSE)*$E2967</f>
        <v>0</v>
      </c>
      <c r="Y2965" s="47">
        <f t="shared" si="4229"/>
        <v>0</v>
      </c>
      <c r="Z2965" s="47">
        <f>VLOOKUP(CONCATENATE($F2965," ",$G2965),AllocFactorMatrix,(Z$4+1),FALSE)*$E2967</f>
        <v>0</v>
      </c>
      <c r="AA2965" s="47">
        <f>VLOOKUP(CONCATENATE($F2965," ",$G2965),AllocFactorMatrix,(AA$4+1),FALSE)*$E2967</f>
        <v>0</v>
      </c>
      <c r="AB2965" s="47">
        <f t="shared" si="4226"/>
        <v>0</v>
      </c>
      <c r="AC2965" s="47">
        <f>VLOOKUP(CONCATENATE($F2965," ",$G2965),AllocFactorMatrix,(AC$4+1),FALSE)*$E2967</f>
        <v>0</v>
      </c>
      <c r="AD2965" s="47">
        <f>VLOOKUP(CONCATENATE($F2965," ",$G2965),AllocFactorMatrix,(AD$4+1),FALSE)*$E2967</f>
        <v>0</v>
      </c>
      <c r="AE2965" s="47">
        <f>VLOOKUP(CONCATENATE($F2965," ",$G2965),AllocFactorMatrix,(AE$4+1),FALSE)*$E2967</f>
        <v>0</v>
      </c>
    </row>
    <row r="2966" spans="1:31" s="44" customFormat="1" hidden="1" outlineLevel="1">
      <c r="A2966" s="49"/>
      <c r="B2966" s="97"/>
      <c r="C2966" s="48"/>
      <c r="D2966" s="48"/>
      <c r="F2966" s="167" t="str">
        <f>F2967</f>
        <v>PROD_ENERGY</v>
      </c>
      <c r="G2966" s="48" t="str">
        <f>$G$14</f>
        <v>CUSTOMER</v>
      </c>
      <c r="H2966" s="46">
        <f t="shared" si="4203"/>
        <v>0</v>
      </c>
      <c r="I2966" s="47">
        <f t="shared" ref="I2966:N2966" si="4234">VLOOKUP(CONCATENATE($F2966," ",$G2966),AllocFactorMatrix,(I$4+1),FALSE)*$E2967</f>
        <v>0</v>
      </c>
      <c r="J2966" s="47">
        <f t="shared" si="4234"/>
        <v>0</v>
      </c>
      <c r="K2966" s="47">
        <f t="shared" si="4234"/>
        <v>0</v>
      </c>
      <c r="L2966" s="47">
        <f t="shared" si="4234"/>
        <v>0</v>
      </c>
      <c r="M2966" s="47">
        <f t="shared" si="4234"/>
        <v>0</v>
      </c>
      <c r="N2966" s="47">
        <f t="shared" si="4234"/>
        <v>0</v>
      </c>
      <c r="O2966" s="47">
        <f t="shared" si="4225"/>
        <v>0</v>
      </c>
      <c r="P2966" s="47">
        <f>VLOOKUP(CONCATENATE($F2966," ",$G2966),AllocFactorMatrix,(P$4+1),FALSE)*$E2967</f>
        <v>0</v>
      </c>
      <c r="Q2966" s="47">
        <f>VLOOKUP(CONCATENATE($F2966," ",$G2966),AllocFactorMatrix,(Q$4+1),FALSE)*$E2967</f>
        <v>0</v>
      </c>
      <c r="R2966" s="47">
        <f>VLOOKUP(CONCATENATE($F2966," ",$G2966),AllocFactorMatrix,(R$4+1),FALSE)*$E2967</f>
        <v>0</v>
      </c>
      <c r="S2966" s="47">
        <f>VLOOKUP(CONCATENATE($F2966," ",$G2966),AllocFactorMatrix,(S$4+1),FALSE)*$E2967</f>
        <v>0</v>
      </c>
      <c r="T2966" s="47">
        <f t="shared" si="4228"/>
        <v>0</v>
      </c>
      <c r="U2966" s="47">
        <f>VLOOKUP(CONCATENATE($F2966," ",$G2966),AllocFactorMatrix,(U$4+1),FALSE)*$E2967</f>
        <v>0</v>
      </c>
      <c r="V2966" s="47">
        <f>VLOOKUP(CONCATENATE($F2966," ",$G2966),AllocFactorMatrix,(V$4+1),FALSE)*$E2967</f>
        <v>0</v>
      </c>
      <c r="W2966" s="47">
        <f>VLOOKUP(CONCATENATE($F2966," ",$G2966),AllocFactorMatrix,(W$4+1),FALSE)*$E2967</f>
        <v>0</v>
      </c>
      <c r="X2966" s="47">
        <f>VLOOKUP(CONCATENATE($F2966," ",$G2966),AllocFactorMatrix,(X$4+1),FALSE)*$E2967</f>
        <v>0</v>
      </c>
      <c r="Y2966" s="47">
        <f t="shared" si="4229"/>
        <v>0</v>
      </c>
      <c r="Z2966" s="47">
        <f>VLOOKUP(CONCATENATE($F2966," ",$G2966),AllocFactorMatrix,(Z$4+1),FALSE)*$E2967</f>
        <v>0</v>
      </c>
      <c r="AA2966" s="47">
        <f>VLOOKUP(CONCATENATE($F2966," ",$G2966),AllocFactorMatrix,(AA$4+1),FALSE)*$E2967</f>
        <v>0</v>
      </c>
      <c r="AB2966" s="47">
        <f t="shared" si="4226"/>
        <v>0</v>
      </c>
      <c r="AC2966" s="47">
        <f>VLOOKUP(CONCATENATE($F2966," ",$G2966),AllocFactorMatrix,(AC$4+1),FALSE)*$E2967</f>
        <v>0</v>
      </c>
      <c r="AD2966" s="47">
        <f>VLOOKUP(CONCATENATE($F2966," ",$G2966),AllocFactorMatrix,(AD$4+1),FALSE)*$E2967</f>
        <v>0</v>
      </c>
      <c r="AE2966" s="47">
        <f>VLOOKUP(CONCATENATE($F2966," ",$G2966),AllocFactorMatrix,(AE$4+1),FALSE)*$E2967</f>
        <v>0</v>
      </c>
    </row>
    <row r="2967" spans="1:31" s="44" customFormat="1" collapsed="1">
      <c r="A2967" s="49"/>
      <c r="B2967" s="97"/>
      <c r="C2967" s="48"/>
      <c r="D2967" s="96" t="s">
        <v>440</v>
      </c>
      <c r="E2967" s="54">
        <v>0</v>
      </c>
      <c r="F2967" s="87" t="s">
        <v>29</v>
      </c>
      <c r="G2967" s="48" t="str">
        <f>$G$15</f>
        <v>TOTAL</v>
      </c>
      <c r="H2967" s="46">
        <f t="shared" si="4203"/>
        <v>0</v>
      </c>
      <c r="I2967" s="47">
        <f t="shared" ref="I2967:N2967" si="4235">VLOOKUP(CONCATENATE($F2967," ",$G2967),AllocFactorMatrix,(I$4+1),FALSE)*$E2967</f>
        <v>0</v>
      </c>
      <c r="J2967" s="47">
        <f t="shared" si="4235"/>
        <v>0</v>
      </c>
      <c r="K2967" s="47">
        <f t="shared" si="4235"/>
        <v>0</v>
      </c>
      <c r="L2967" s="47">
        <f t="shared" si="4235"/>
        <v>0</v>
      </c>
      <c r="M2967" s="47">
        <f t="shared" si="4235"/>
        <v>0</v>
      </c>
      <c r="N2967" s="47">
        <f t="shared" si="4235"/>
        <v>0</v>
      </c>
      <c r="O2967" s="47">
        <f t="shared" si="4225"/>
        <v>0</v>
      </c>
      <c r="P2967" s="47">
        <f>VLOOKUP(CONCATENATE($F2967," ",$G2967),AllocFactorMatrix,(P$4+1),FALSE)*$E2967</f>
        <v>0</v>
      </c>
      <c r="Q2967" s="47">
        <f>VLOOKUP(CONCATENATE($F2967," ",$G2967),AllocFactorMatrix,(Q$4+1),FALSE)*$E2967</f>
        <v>0</v>
      </c>
      <c r="R2967" s="47">
        <f>VLOOKUP(CONCATENATE($F2967," ",$G2967),AllocFactorMatrix,(R$4+1),FALSE)*$E2967</f>
        <v>0</v>
      </c>
      <c r="S2967" s="47">
        <f>VLOOKUP(CONCATENATE($F2967," ",$G2967),AllocFactorMatrix,(S$4+1),FALSE)*$E2967</f>
        <v>0</v>
      </c>
      <c r="T2967" s="47">
        <f t="shared" si="4228"/>
        <v>0</v>
      </c>
      <c r="U2967" s="47">
        <f>VLOOKUP(CONCATENATE($F2967," ",$G2967),AllocFactorMatrix,(U$4+1),FALSE)*$E2967</f>
        <v>0</v>
      </c>
      <c r="V2967" s="47">
        <f>VLOOKUP(CONCATENATE($F2967," ",$G2967),AllocFactorMatrix,(V$4+1),FALSE)*$E2967</f>
        <v>0</v>
      </c>
      <c r="W2967" s="47">
        <f>VLOOKUP(CONCATENATE($F2967," ",$G2967),AllocFactorMatrix,(W$4+1),FALSE)*$E2967</f>
        <v>0</v>
      </c>
      <c r="X2967" s="47">
        <f>VLOOKUP(CONCATENATE($F2967," ",$G2967),AllocFactorMatrix,(X$4+1),FALSE)*$E2967</f>
        <v>0</v>
      </c>
      <c r="Y2967" s="47">
        <f t="shared" si="4229"/>
        <v>0</v>
      </c>
      <c r="Z2967" s="47">
        <f>VLOOKUP(CONCATENATE($F2967," ",$G2967),AllocFactorMatrix,(Z$4+1),FALSE)*$E2967</f>
        <v>0</v>
      </c>
      <c r="AA2967" s="47">
        <f>VLOOKUP(CONCATENATE($F2967," ",$G2967),AllocFactorMatrix,(AA$4+1),FALSE)*$E2967</f>
        <v>0</v>
      </c>
      <c r="AB2967" s="47">
        <f t="shared" si="4226"/>
        <v>0</v>
      </c>
      <c r="AC2967" s="47">
        <f>VLOOKUP(CONCATENATE($F2967," ",$G2967),AllocFactorMatrix,(AC$4+1),FALSE)*$E2967</f>
        <v>0</v>
      </c>
      <c r="AD2967" s="47">
        <f>VLOOKUP(CONCATENATE($F2967," ",$G2967),AllocFactorMatrix,(AD$4+1),FALSE)*$E2967</f>
        <v>0</v>
      </c>
      <c r="AE2967" s="47">
        <f>VLOOKUP(CONCATENATE($F2967," ",$G2967),AllocFactorMatrix,(AE$4+1),FALSE)*$E2967</f>
        <v>0</v>
      </c>
    </row>
    <row r="2968" spans="1:31" s="44" customFormat="1" hidden="1" outlineLevel="1">
      <c r="A2968" s="49"/>
      <c r="B2968" s="97"/>
      <c r="C2968" s="48"/>
      <c r="D2968" s="48"/>
      <c r="F2968" s="167" t="str">
        <f>F2975</f>
        <v>RB_GUP</v>
      </c>
      <c r="G2968" s="48" t="str">
        <f>$G$8</f>
        <v>PRODUCTION</v>
      </c>
      <c r="H2968" s="46">
        <f t="shared" ca="1" si="4203"/>
        <v>-167098.30978402169</v>
      </c>
      <c r="I2968" s="47">
        <f t="shared" ref="I2968:N2968" ca="1" si="4236">VLOOKUP(CONCATENATE($F2968," ",$G2968),AllocFactorMatrix,(I$4+1),FALSE)*$E2975</f>
        <v>-85933.802963475828</v>
      </c>
      <c r="J2968" s="47">
        <f t="shared" ca="1" si="4236"/>
        <v>-19.224864832478481</v>
      </c>
      <c r="K2968" s="47">
        <f t="shared" ca="1" si="4236"/>
        <v>-33.661367528318756</v>
      </c>
      <c r="L2968" s="47">
        <f t="shared" ca="1" si="4236"/>
        <v>-20028.374351378097</v>
      </c>
      <c r="M2968" s="47">
        <f t="shared" ca="1" si="4236"/>
        <v>-278.69457419516971</v>
      </c>
      <c r="N2968" s="47">
        <f t="shared" ca="1" si="4236"/>
        <v>-38.814826549738015</v>
      </c>
      <c r="O2968" s="47">
        <f t="shared" ref="O2968:O2999" ca="1" si="4237">SUBTOTAL(9,L2968:N2968)</f>
        <v>-20345.883752123005</v>
      </c>
      <c r="P2968" s="47">
        <f ca="1">VLOOKUP(CONCATENATE($F2968," ",$G2968),AllocFactorMatrix,(P$4+1),FALSE)*$E2975</f>
        <v>-11912.731029145658</v>
      </c>
      <c r="Q2968" s="47">
        <f ca="1">VLOOKUP(CONCATENATE($F2968," ",$G2968),AllocFactorMatrix,(Q$4+1),FALSE)*$E2975</f>
        <v>-2137.8465435072067</v>
      </c>
      <c r="R2968" s="47">
        <f ca="1">VLOOKUP(CONCATENATE($F2968," ",$G2968),AllocFactorMatrix,(R$4+1),FALSE)*$E2975</f>
        <v>-433.53346269467465</v>
      </c>
      <c r="S2968" s="47">
        <f ca="1">VLOOKUP(CONCATENATE($F2968," ",$G2968),AllocFactorMatrix,(S$4+1),FALSE)*$E2975</f>
        <v>-16.463237192473741</v>
      </c>
      <c r="T2968" s="47">
        <f ca="1">SUBTOTAL(9,P2968:S2968)</f>
        <v>-14500.574272540014</v>
      </c>
      <c r="U2968" s="47">
        <f ca="1">VLOOKUP(CONCATENATE($F2968," ",$G2968),AllocFactorMatrix,(U$4+1),FALSE)*$E2975</f>
        <v>-564.99510257583665</v>
      </c>
      <c r="V2968" s="47">
        <f ca="1">VLOOKUP(CONCATENATE($F2968," ",$G2968),AllocFactorMatrix,(V$4+1),FALSE)*$E2975</f>
        <v>-7627.7601409752288</v>
      </c>
      <c r="W2968" s="47">
        <f ca="1">VLOOKUP(CONCATENATE($F2968," ",$G2968),AllocFactorMatrix,(W$4+1),FALSE)*$E2975</f>
        <v>-29173.120528730091</v>
      </c>
      <c r="X2968" s="47">
        <f ca="1">VLOOKUP(CONCATENATE($F2968," ",$G2968),AllocFactorMatrix,(X$4+1),FALSE)*$E2975</f>
        <v>-5284.981355434018</v>
      </c>
      <c r="Y2968" s="47">
        <f ca="1">SUBTOTAL(9,U2968:X2968)</f>
        <v>-42650.857127715179</v>
      </c>
      <c r="Z2968" s="47">
        <f ca="1">VLOOKUP(CONCATENATE($F2968," ",$G2968),AllocFactorMatrix,(Z$4+1),FALSE)*$E2975</f>
        <v>-3274.4424704677253</v>
      </c>
      <c r="AA2968" s="47">
        <f ca="1">VLOOKUP(CONCATENATE($F2968," ",$G2968),AllocFactorMatrix,(AA$4+1),FALSE)*$E2975</f>
        <v>-65.399014730638015</v>
      </c>
      <c r="AB2968" s="47">
        <f t="shared" ref="AB2968:AB2999" ca="1" si="4238">SUBTOTAL(9,Z2968:AA2968)</f>
        <v>-3339.8414851983634</v>
      </c>
      <c r="AC2968" s="47">
        <f ca="1">VLOOKUP(CONCATENATE($F2968," ",$G2968),AllocFactorMatrix,(AC$4+1),FALSE)*$E2975</f>
        <v>-43.195193590096139</v>
      </c>
      <c r="AD2968" s="47">
        <f ca="1">VLOOKUP(CONCATENATE($F2968," ",$G2968),AllocFactorMatrix,(AD$4+1),FALSE)*$E2975</f>
        <v>-191.89764365905563</v>
      </c>
      <c r="AE2968" s="47">
        <f ca="1">VLOOKUP(CONCATENATE($F2968," ",$G2968),AllocFactorMatrix,(AE$4+1),FALSE)*$E2975</f>
        <v>-39.371113359345543</v>
      </c>
    </row>
    <row r="2969" spans="1:31" s="44" customFormat="1" hidden="1" outlineLevel="1">
      <c r="A2969" s="49"/>
      <c r="B2969" s="97"/>
      <c r="C2969" s="48"/>
      <c r="D2969" s="48"/>
      <c r="F2969" s="167" t="str">
        <f>F2975</f>
        <v>RB_GUP</v>
      </c>
      <c r="G2969" s="48" t="str">
        <f>$G$9</f>
        <v>BULKTRAN</v>
      </c>
      <c r="H2969" s="46">
        <f t="shared" ca="1" si="4203"/>
        <v>-90743.483806947712</v>
      </c>
      <c r="I2969" s="47">
        <f t="shared" ref="I2969:N2969" ca="1" si="4239">VLOOKUP(CONCATENATE($F2969," ",$G2969),AllocFactorMatrix,(I$4+1),FALSE)*$E2975</f>
        <v>-46666.735694481918</v>
      </c>
      <c r="J2969" s="47">
        <f t="shared" ca="1" si="4239"/>
        <v>-10.440148753578741</v>
      </c>
      <c r="K2969" s="47">
        <f t="shared" ca="1" si="4239"/>
        <v>-18.279956052061703</v>
      </c>
      <c r="L2969" s="47">
        <f t="shared" ca="1" si="4239"/>
        <v>-10876.498188299165</v>
      </c>
      <c r="M2969" s="47">
        <f t="shared" ca="1" si="4239"/>
        <v>-151.3463338632873</v>
      </c>
      <c r="N2969" s="47">
        <f t="shared" ca="1" si="4239"/>
        <v>-21.078565001873134</v>
      </c>
      <c r="O2969" s="47">
        <f t="shared" ca="1" si="4237"/>
        <v>-11048.923087164325</v>
      </c>
      <c r="P2969" s="47">
        <f ca="1">VLOOKUP(CONCATENATE($F2969," ",$G2969),AllocFactorMatrix,(P$4+1),FALSE)*$E2975</f>
        <v>-6469.2618174116924</v>
      </c>
      <c r="Q2969" s="47">
        <f ca="1">VLOOKUP(CONCATENATE($F2969," ",$G2969),AllocFactorMatrix,(Q$4+1),FALSE)*$E2975</f>
        <v>-1160.9671184180679</v>
      </c>
      <c r="R2969" s="47">
        <f ca="1">VLOOKUP(CONCATENATE($F2969," ",$G2969),AllocFactorMatrix,(R$4+1),FALSE)*$E2975</f>
        <v>-235.43228416045881</v>
      </c>
      <c r="S2969" s="47">
        <f ca="1">VLOOKUP(CONCATENATE($F2969," ",$G2969),AllocFactorMatrix,(S$4+1),FALSE)*$E2975</f>
        <v>-8.9404345233420948</v>
      </c>
      <c r="T2969" s="47">
        <f t="shared" ref="T2969:T2975" ca="1" si="4240">SUBTOTAL(9,P2969:S2969)</f>
        <v>-7874.6016545135617</v>
      </c>
      <c r="U2969" s="47">
        <f ca="1">VLOOKUP(CONCATENATE($F2969," ",$G2969),AllocFactorMatrix,(U$4+1),FALSE)*$E2975</f>
        <v>-306.82311513421246</v>
      </c>
      <c r="V2969" s="47">
        <f ca="1">VLOOKUP(CONCATENATE($F2969," ",$G2969),AllocFactorMatrix,(V$4+1),FALSE)*$E2975</f>
        <v>-4142.2892291999306</v>
      </c>
      <c r="W2969" s="47">
        <f ca="1">VLOOKUP(CONCATENATE($F2969," ",$G2969),AllocFactorMatrix,(W$4+1),FALSE)*$E2975</f>
        <v>-15842.593463205039</v>
      </c>
      <c r="X2969" s="47">
        <f ca="1">VLOOKUP(CONCATENATE($F2969," ",$G2969),AllocFactorMatrix,(X$4+1),FALSE)*$E2975</f>
        <v>-2870.0327410056511</v>
      </c>
      <c r="Y2969" s="47">
        <f t="shared" ref="Y2969:Y2975" ca="1" si="4241">SUBTOTAL(9,U2969:X2969)</f>
        <v>-23161.738548544836</v>
      </c>
      <c r="Z2969" s="47">
        <f ca="1">VLOOKUP(CONCATENATE($F2969," ",$G2969),AllocFactorMatrix,(Z$4+1),FALSE)*$E2975</f>
        <v>-1778.2006154324511</v>
      </c>
      <c r="AA2969" s="47">
        <f ca="1">VLOOKUP(CONCATENATE($F2969," ",$G2969),AllocFactorMatrix,(AA$4+1),FALSE)*$E2975</f>
        <v>-35.515227184945807</v>
      </c>
      <c r="AB2969" s="47">
        <f t="shared" ca="1" si="4238"/>
        <v>-1813.7158426173969</v>
      </c>
      <c r="AC2969" s="47">
        <f ca="1">VLOOKUP(CONCATENATE($F2969," ",$G2969),AllocFactorMatrix,(AC$4+1),FALSE)*$E2975</f>
        <v>-23.457342896808093</v>
      </c>
      <c r="AD2969" s="47">
        <f ca="1">VLOOKUP(CONCATENATE($F2969," ",$G2969),AllocFactorMatrix,(AD$4+1),FALSE)*$E2975</f>
        <v>-104.21087288359902</v>
      </c>
      <c r="AE2969" s="47">
        <f ca="1">VLOOKUP(CONCATENATE($F2969," ",$G2969),AllocFactorMatrix,(AE$4+1),FALSE)*$E2975</f>
        <v>-21.380659039597901</v>
      </c>
    </row>
    <row r="2970" spans="1:31" s="44" customFormat="1" hidden="1" outlineLevel="1">
      <c r="A2970" s="49"/>
      <c r="B2970" s="97"/>
      <c r="C2970" s="48"/>
      <c r="D2970" s="48"/>
      <c r="F2970" s="167" t="str">
        <f>F2975</f>
        <v>RB_GUP</v>
      </c>
      <c r="G2970" s="48" t="str">
        <f>$G$10</f>
        <v>SUBTRAN</v>
      </c>
      <c r="H2970" s="46">
        <f t="shared" ca="1" si="4203"/>
        <v>-25124.481582424574</v>
      </c>
      <c r="I2970" s="47">
        <f t="shared" ref="I2970:N2970" ca="1" si="4242">VLOOKUP(CONCATENATE($F2970," ",$G2970),AllocFactorMatrix,(I$4+1),FALSE)*$E2975</f>
        <v>-12835.348273063202</v>
      </c>
      <c r="J2970" s="47">
        <f t="shared" ca="1" si="4242"/>
        <v>-2.0900418007490087</v>
      </c>
      <c r="K2970" s="47">
        <f t="shared" ca="1" si="4242"/>
        <v>-3.8899266534798169</v>
      </c>
      <c r="L2970" s="47">
        <f t="shared" ca="1" si="4242"/>
        <v>-3007.9813673204667</v>
      </c>
      <c r="M2970" s="47">
        <f t="shared" ca="1" si="4242"/>
        <v>-42.038927395568386</v>
      </c>
      <c r="N2970" s="47">
        <f t="shared" ca="1" si="4242"/>
        <v>-7.6088505351634668</v>
      </c>
      <c r="O2970" s="47">
        <f t="shared" ca="1" si="4237"/>
        <v>-3057.6291452511987</v>
      </c>
      <c r="P2970" s="47">
        <f ca="1">VLOOKUP(CONCATENATE($F2970," ",$G2970),AllocFactorMatrix,(P$4+1),FALSE)*$E2975</f>
        <v>-1736.6083721222808</v>
      </c>
      <c r="Q2970" s="47">
        <f ca="1">VLOOKUP(CONCATENATE($F2970," ",$G2970),AllocFactorMatrix,(Q$4+1),FALSE)*$E2975</f>
        <v>-312.51961907936879</v>
      </c>
      <c r="R2970" s="47">
        <f ca="1">VLOOKUP(CONCATENATE($F2970," ",$G2970),AllocFactorMatrix,(R$4+1),FALSE)*$E2975</f>
        <v>-82.033990481764818</v>
      </c>
      <c r="S2970" s="47">
        <f ca="1">VLOOKUP(CONCATENATE($F2970," ",$G2970),AllocFactorMatrix,(S$4+1),FALSE)*$E2975</f>
        <v>0</v>
      </c>
      <c r="T2970" s="47">
        <f t="shared" ca="1" si="4240"/>
        <v>-2131.1619816834145</v>
      </c>
      <c r="U2970" s="47">
        <f ca="1">VLOOKUP(CONCATENATE($F2970," ",$G2970),AllocFactorMatrix,(U$4+1),FALSE)*$E2975</f>
        <v>-78.391632149984005</v>
      </c>
      <c r="V2970" s="47">
        <f ca="1">VLOOKUP(CONCATENATE($F2970," ",$G2970),AllocFactorMatrix,(V$4+1),FALSE)*$E2975</f>
        <v>-1099.910613829305</v>
      </c>
      <c r="W2970" s="47">
        <f ca="1">VLOOKUP(CONCATENATE($F2970," ",$G2970),AllocFactorMatrix,(W$4+1),FALSE)*$E2975</f>
        <v>-5423.4077830322676</v>
      </c>
      <c r="X2970" s="47">
        <f ca="1">VLOOKUP(CONCATENATE($F2970," ",$G2970),AllocFactorMatrix,(X$4+1),FALSE)*$E2975</f>
        <v>0</v>
      </c>
      <c r="Y2970" s="47">
        <f t="shared" ca="1" si="4241"/>
        <v>-6601.7100290115568</v>
      </c>
      <c r="Z2970" s="47">
        <f ca="1">VLOOKUP(CONCATENATE($F2970," ",$G2970),AllocFactorMatrix,(Z$4+1),FALSE)*$E2975</f>
        <v>-476.74083267523599</v>
      </c>
      <c r="AA2970" s="47">
        <f ca="1">VLOOKUP(CONCATENATE($F2970," ",$G2970),AllocFactorMatrix,(AA$4+1),FALSE)*$E2975</f>
        <v>-9.5722489402745232</v>
      </c>
      <c r="AB2970" s="47">
        <f t="shared" ca="1" si="4238"/>
        <v>-486.3130816155105</v>
      </c>
      <c r="AC2970" s="47">
        <f ca="1">VLOOKUP(CONCATENATE($F2970," ",$G2970),AllocFactorMatrix,(AC$4+1),FALSE)*$E2975</f>
        <v>-6.3391033454553298</v>
      </c>
      <c r="AD2970" s="47">
        <f ca="1">VLOOKUP(CONCATENATE($F2970," ",$G2970),AllocFactorMatrix,(AD$4+1),FALSE)*$E2975</f>
        <v>0</v>
      </c>
      <c r="AE2970" s="47">
        <f ca="1">VLOOKUP(CONCATENATE($F2970," ",$G2970),AllocFactorMatrix,(AE$4+1),FALSE)*$E2975</f>
        <v>0</v>
      </c>
    </row>
    <row r="2971" spans="1:31" s="44" customFormat="1" hidden="1" outlineLevel="1">
      <c r="A2971" s="49"/>
      <c r="B2971" s="97"/>
      <c r="C2971" s="48"/>
      <c r="D2971" s="48"/>
      <c r="F2971" s="167" t="str">
        <f>F2975</f>
        <v>RB_GUP</v>
      </c>
      <c r="G2971" s="48" t="str">
        <f>$G$11</f>
        <v>DISTPRI</v>
      </c>
      <c r="H2971" s="46">
        <f t="shared" ca="1" si="4203"/>
        <v>-100519.08527211189</v>
      </c>
      <c r="I2971" s="47">
        <f t="shared" ref="I2971:N2971" ca="1" si="4243">VLOOKUP(CONCATENATE($F2971," ",$G2971),AllocFactorMatrix,(I$4+1),FALSE)*$E2975</f>
        <v>-65809.801441017582</v>
      </c>
      <c r="J2971" s="47">
        <f t="shared" ca="1" si="4243"/>
        <v>-10.806064830274709</v>
      </c>
      <c r="K2971" s="47">
        <f t="shared" ca="1" si="4243"/>
        <v>-19.994315182514498</v>
      </c>
      <c r="L2971" s="47">
        <f t="shared" ca="1" si="4243"/>
        <v>-15397.746723204058</v>
      </c>
      <c r="M2971" s="47">
        <f t="shared" ca="1" si="4243"/>
        <v>-215.16709275477427</v>
      </c>
      <c r="N2971" s="47">
        <f t="shared" ca="1" si="4243"/>
        <v>0</v>
      </c>
      <c r="O2971" s="47">
        <f t="shared" ca="1" si="4237"/>
        <v>-15612.913815958833</v>
      </c>
      <c r="P2971" s="47">
        <f ca="1">VLOOKUP(CONCATENATE($F2971," ",$G2971),AllocFactorMatrix,(P$4+1),FALSE)*$E2975</f>
        <v>-8929.4723468272168</v>
      </c>
      <c r="Q2971" s="47">
        <f ca="1">VLOOKUP(CONCATENATE($F2971," ",$G2971),AllocFactorMatrix,(Q$4+1),FALSE)*$E2975</f>
        <v>-1606.8082592512544</v>
      </c>
      <c r="R2971" s="47">
        <f ca="1">VLOOKUP(CONCATENATE($F2971," ",$G2971),AllocFactorMatrix,(R$4+1),FALSE)*$E2975</f>
        <v>0</v>
      </c>
      <c r="S2971" s="47">
        <f ca="1">VLOOKUP(CONCATENATE($F2971," ",$G2971),AllocFactorMatrix,(S$4+1),FALSE)*$E2975</f>
        <v>0</v>
      </c>
      <c r="T2971" s="47">
        <f t="shared" ca="1" si="4240"/>
        <v>-10536.280606078471</v>
      </c>
      <c r="U2971" s="47">
        <f ca="1">VLOOKUP(CONCATENATE($F2971," ",$G2971),AllocFactorMatrix,(U$4+1),FALSE)*$E2975</f>
        <v>-404.35766830313793</v>
      </c>
      <c r="V2971" s="47">
        <f ca="1">VLOOKUP(CONCATENATE($F2971," ",$G2971),AllocFactorMatrix,(V$4+1),FALSE)*$E2975</f>
        <v>-5591.4023649260034</v>
      </c>
      <c r="W2971" s="47">
        <f ca="1">VLOOKUP(CONCATENATE($F2971," ",$G2971),AllocFactorMatrix,(W$4+1),FALSE)*$E2975</f>
        <v>0</v>
      </c>
      <c r="X2971" s="47">
        <f ca="1">VLOOKUP(CONCATENATE($F2971," ",$G2971),AllocFactorMatrix,(X$4+1),FALSE)*$E2975</f>
        <v>0</v>
      </c>
      <c r="Y2971" s="47">
        <f t="shared" ca="1" si="4241"/>
        <v>-5995.7600332291413</v>
      </c>
      <c r="Z2971" s="47">
        <f ca="1">VLOOKUP(CONCATENATE($F2971," ",$G2971),AllocFactorMatrix,(Z$4+1),FALSE)*$E2975</f>
        <v>-2452.0009509710258</v>
      </c>
      <c r="AA2971" s="47">
        <f ca="1">VLOOKUP(CONCATENATE($F2971," ",$G2971),AllocFactorMatrix,(AA$4+1),FALSE)*$E2975</f>
        <v>-49.215525915148753</v>
      </c>
      <c r="AB2971" s="47">
        <f t="shared" ca="1" si="4238"/>
        <v>-2501.2164768861744</v>
      </c>
      <c r="AC2971" s="47">
        <f ca="1">VLOOKUP(CONCATENATE($F2971," ",$G2971),AllocFactorMatrix,(AC$4+1),FALSE)*$E2975</f>
        <v>-32.312518928896957</v>
      </c>
      <c r="AD2971" s="47">
        <f ca="1">VLOOKUP(CONCATENATE($F2971," ",$G2971),AllocFactorMatrix,(AD$4+1),FALSE)*$E2975</f>
        <v>0</v>
      </c>
      <c r="AE2971" s="47">
        <f ca="1">VLOOKUP(CONCATENATE($F2971," ",$G2971),AllocFactorMatrix,(AE$4+1),FALSE)*$E2975</f>
        <v>0</v>
      </c>
    </row>
    <row r="2972" spans="1:31" s="44" customFormat="1" hidden="1" outlineLevel="1">
      <c r="A2972" s="49"/>
      <c r="B2972" s="97"/>
      <c r="C2972" s="48"/>
      <c r="D2972" s="48"/>
      <c r="F2972" s="167" t="str">
        <f>F2975</f>
        <v>RB_GUP</v>
      </c>
      <c r="G2972" s="48" t="str">
        <f>$G$12</f>
        <v>DISTSEC</v>
      </c>
      <c r="H2972" s="46">
        <f t="shared" ca="1" si="4203"/>
        <v>-48187.495441469095</v>
      </c>
      <c r="I2972" s="47">
        <f t="shared" ref="I2972:N2972" ca="1" si="4244">VLOOKUP(CONCATENATE($F2972," ",$G2972),AllocFactorMatrix,(I$4+1),FALSE)*$E2975</f>
        <v>-35751.322785684773</v>
      </c>
      <c r="J2972" s="47">
        <f t="shared" ca="1" si="4244"/>
        <v>-8.8625686469274036</v>
      </c>
      <c r="K2972" s="47">
        <f t="shared" ca="1" si="4244"/>
        <v>-11.479468837949275</v>
      </c>
      <c r="L2972" s="47">
        <f t="shared" ca="1" si="4244"/>
        <v>-7206.2801780258405</v>
      </c>
      <c r="M2972" s="47">
        <f t="shared" ca="1" si="4244"/>
        <v>0</v>
      </c>
      <c r="N2972" s="47">
        <f t="shared" ca="1" si="4244"/>
        <v>0</v>
      </c>
      <c r="O2972" s="47">
        <f t="shared" ca="1" si="4237"/>
        <v>-7206.2801780258405</v>
      </c>
      <c r="P2972" s="47">
        <f ca="1">VLOOKUP(CONCATENATE($F2972," ",$G2972),AllocFactorMatrix,(P$4+1),FALSE)*$E2975</f>
        <v>-3597.3305705888533</v>
      </c>
      <c r="Q2972" s="47">
        <f ca="1">VLOOKUP(CONCATENATE($F2972," ",$G2972),AllocFactorMatrix,(Q$4+1),FALSE)*$E2975</f>
        <v>0</v>
      </c>
      <c r="R2972" s="47">
        <f ca="1">VLOOKUP(CONCATENATE($F2972," ",$G2972),AllocFactorMatrix,(R$4+1),FALSE)*$E2975</f>
        <v>0</v>
      </c>
      <c r="S2972" s="47">
        <f ca="1">VLOOKUP(CONCATENATE($F2972," ",$G2972),AllocFactorMatrix,(S$4+1),FALSE)*$E2975</f>
        <v>0</v>
      </c>
      <c r="T2972" s="47">
        <f t="shared" ca="1" si="4240"/>
        <v>-3597.3305705888533</v>
      </c>
      <c r="U2972" s="47">
        <f ca="1">VLOOKUP(CONCATENATE($F2972," ",$G2972),AllocFactorMatrix,(U$4+1),FALSE)*$E2975</f>
        <v>-134.71802183380592</v>
      </c>
      <c r="V2972" s="47">
        <f ca="1">VLOOKUP(CONCATENATE($F2972," ",$G2972),AllocFactorMatrix,(V$4+1),FALSE)*$E2975</f>
        <v>0</v>
      </c>
      <c r="W2972" s="47">
        <f ca="1">VLOOKUP(CONCATENATE($F2972," ",$G2972),AllocFactorMatrix,(W$4+1),FALSE)*$E2975</f>
        <v>0</v>
      </c>
      <c r="X2972" s="47">
        <f ca="1">VLOOKUP(CONCATENATE($F2972," ",$G2972),AllocFactorMatrix,(X$4+1),FALSE)*$E2975</f>
        <v>0</v>
      </c>
      <c r="Y2972" s="47">
        <f t="shared" ca="1" si="4241"/>
        <v>-134.71802183380592</v>
      </c>
      <c r="Z2972" s="47">
        <f ca="1">VLOOKUP(CONCATENATE($F2972," ",$G2972),AllocFactorMatrix,(Z$4+1),FALSE)*$E2975</f>
        <v>-1018.1137423176958</v>
      </c>
      <c r="AA2972" s="47">
        <f ca="1">VLOOKUP(CONCATENATE($F2972," ",$G2972),AllocFactorMatrix,(AA$4+1),FALSE)*$E2975</f>
        <v>0</v>
      </c>
      <c r="AB2972" s="47">
        <f t="shared" ca="1" si="4238"/>
        <v>-1018.1137423176958</v>
      </c>
      <c r="AC2972" s="47">
        <f ca="1">VLOOKUP(CONCATENATE($F2972," ",$G2972),AllocFactorMatrix,(AC$4+1),FALSE)*$E2975</f>
        <v>-12.037740878700609</v>
      </c>
      <c r="AD2972" s="47">
        <f ca="1">VLOOKUP(CONCATENATE($F2972," ",$G2972),AllocFactorMatrix,(AD$4+1),FALSE)*$E2975</f>
        <v>-370.51817504615002</v>
      </c>
      <c r="AE2972" s="47">
        <f ca="1">VLOOKUP(CONCATENATE($F2972," ",$G2972),AllocFactorMatrix,(AE$4+1),FALSE)*$E2975</f>
        <v>-76.832189608402146</v>
      </c>
    </row>
    <row r="2973" spans="1:31" s="44" customFormat="1" hidden="1" outlineLevel="1">
      <c r="A2973" s="49"/>
      <c r="B2973" s="97"/>
      <c r="C2973" s="48"/>
      <c r="D2973" s="48"/>
      <c r="F2973" s="167" t="str">
        <f>F2975</f>
        <v>RB_GUP</v>
      </c>
      <c r="G2973" s="48" t="str">
        <f>$G$13</f>
        <v>ENERGY</v>
      </c>
      <c r="H2973" s="46">
        <f t="shared" ca="1" si="4203"/>
        <v>-3119.6882340628495</v>
      </c>
      <c r="I2973" s="47">
        <f t="shared" ref="I2973:N2973" ca="1" si="4245">VLOOKUP(CONCATENATE($F2973," ",$G2973),AllocFactorMatrix,(I$4+1),FALSE)*$E2975</f>
        <v>-1220.4956703320331</v>
      </c>
      <c r="J2973" s="47">
        <f t="shared" ca="1" si="4245"/>
        <v>-0.19531269901357498</v>
      </c>
      <c r="K2973" s="47">
        <f t="shared" ca="1" si="4245"/>
        <v>-0.5631647472259641</v>
      </c>
      <c r="L2973" s="47">
        <f t="shared" ca="1" si="4245"/>
        <v>-351.93454532799825</v>
      </c>
      <c r="M2973" s="47">
        <f t="shared" ca="1" si="4245"/>
        <v>-4.9084396673798212</v>
      </c>
      <c r="N2973" s="47">
        <f t="shared" ca="1" si="4245"/>
        <v>-0.68619570554138642</v>
      </c>
      <c r="O2973" s="47">
        <f t="shared" ca="1" si="4237"/>
        <v>-357.52918070091943</v>
      </c>
      <c r="P2973" s="47">
        <f ca="1">VLOOKUP(CONCATENATE($F2973," ",$G2973),AllocFactorMatrix,(P$4+1),FALSE)*$E2975</f>
        <v>-228.16183581768536</v>
      </c>
      <c r="Q2973" s="47">
        <f ca="1">VLOOKUP(CONCATENATE($F2973," ",$G2973),AllocFactorMatrix,(Q$4+1),FALSE)*$E2975</f>
        <v>-40.749336996608285</v>
      </c>
      <c r="R2973" s="47">
        <f ca="1">VLOOKUP(CONCATENATE($F2973," ",$G2973),AllocFactorMatrix,(R$4+1),FALSE)*$E2975</f>
        <v>-8.2980573160229767</v>
      </c>
      <c r="S2973" s="47">
        <f ca="1">VLOOKUP(CONCATENATE($F2973," ",$G2973),AllocFactorMatrix,(S$4+1),FALSE)*$E2975</f>
        <v>-0.31342043313867335</v>
      </c>
      <c r="T2973" s="47">
        <f t="shared" ca="1" si="4240"/>
        <v>-277.52265056345533</v>
      </c>
      <c r="U2973" s="47">
        <f ca="1">VLOOKUP(CONCATENATE($F2973," ",$G2973),AllocFactorMatrix,(U$4+1),FALSE)*$E2975</f>
        <v>-11.96622126542019</v>
      </c>
      <c r="V2973" s="47">
        <f ca="1">VLOOKUP(CONCATENATE($F2973," ",$G2973),AllocFactorMatrix,(V$4+1),FALSE)*$E2975</f>
        <v>-189.18823340063315</v>
      </c>
      <c r="W2973" s="47">
        <f ca="1">VLOOKUP(CONCATENATE($F2973," ",$G2973),AllocFactorMatrix,(W$4+1),FALSE)*$E2975</f>
        <v>-813.66780046153633</v>
      </c>
      <c r="X2973" s="47">
        <f ca="1">VLOOKUP(CONCATENATE($F2973," ",$G2973),AllocFactorMatrix,(X$4+1),FALSE)*$E2975</f>
        <v>-153.05941181627753</v>
      </c>
      <c r="Y2973" s="47">
        <f t="shared" ca="1" si="4241"/>
        <v>-1167.8816669438672</v>
      </c>
      <c r="Z2973" s="47">
        <f ca="1">VLOOKUP(CONCATENATE($F2973," ",$G2973),AllocFactorMatrix,(Z$4+1),FALSE)*$E2975</f>
        <v>-62.76496503614306</v>
      </c>
      <c r="AA2973" s="47">
        <f ca="1">VLOOKUP(CONCATENATE($F2973," ",$G2973),AllocFactorMatrix,(AA$4+1),FALSE)*$E2975</f>
        <v>-1.2593665032942165</v>
      </c>
      <c r="AB2973" s="47">
        <f t="shared" ca="1" si="4238"/>
        <v>-64.02433153943727</v>
      </c>
      <c r="AC2973" s="47">
        <f ca="1">VLOOKUP(CONCATENATE($F2973," ",$G2973),AllocFactorMatrix,(AC$4+1),FALSE)*$E2975</f>
        <v>-1.1233603213064915</v>
      </c>
      <c r="AD2973" s="47">
        <f ca="1">VLOOKUP(CONCATENATE($F2973," ",$G2973),AllocFactorMatrix,(AD$4+1),FALSE)*$E2975</f>
        <v>-25.162886467885901</v>
      </c>
      <c r="AE2973" s="47">
        <f ca="1">VLOOKUP(CONCATENATE($F2973," ",$G2973),AllocFactorMatrix,(AE$4+1),FALSE)*$E2975</f>
        <v>-5.1900097477049645</v>
      </c>
    </row>
    <row r="2974" spans="1:31" s="44" customFormat="1" hidden="1" outlineLevel="1">
      <c r="A2974" s="49"/>
      <c r="B2974" s="97"/>
      <c r="C2974" s="48"/>
      <c r="D2974" s="48"/>
      <c r="F2974" s="167" t="str">
        <f>F2975</f>
        <v>RB_GUP</v>
      </c>
      <c r="G2974" s="48" t="str">
        <f>$G$14</f>
        <v>CUSTOMER</v>
      </c>
      <c r="H2974" s="46">
        <f t="shared" ca="1" si="4203"/>
        <v>-22710.455878962315</v>
      </c>
      <c r="I2974" s="47">
        <f t="shared" ref="I2974:N2974" ca="1" si="4246">VLOOKUP(CONCATENATE($F2974," ",$G2974),AllocFactorMatrix,(I$4+1),FALSE)*$E2975</f>
        <v>-11246.359475953986</v>
      </c>
      <c r="J2974" s="47">
        <f t="shared" ca="1" si="4246"/>
        <v>-2.2694329679392728</v>
      </c>
      <c r="K2974" s="47">
        <f t="shared" ca="1" si="4246"/>
        <v>-1.2027867518438502</v>
      </c>
      <c r="L2974" s="47">
        <f t="shared" ca="1" si="4246"/>
        <v>-3584.2673179926555</v>
      </c>
      <c r="M2974" s="47">
        <f t="shared" ca="1" si="4246"/>
        <v>-228.84137100622092</v>
      </c>
      <c r="N2974" s="47">
        <f t="shared" ca="1" si="4246"/>
        <v>-38.48807349671295</v>
      </c>
      <c r="O2974" s="47">
        <f t="shared" ca="1" si="4237"/>
        <v>-3851.5967624955892</v>
      </c>
      <c r="P2974" s="47">
        <f ca="1">VLOOKUP(CONCATENATE($F2974," ",$G2974),AllocFactorMatrix,(P$4+1),FALSE)*$E2975</f>
        <v>-279.1386619557324</v>
      </c>
      <c r="Q2974" s="47">
        <f ca="1">VLOOKUP(CONCATENATE($F2974," ",$G2974),AllocFactorMatrix,(Q$4+1),FALSE)*$E2975</f>
        <v>-80.793383196010097</v>
      </c>
      <c r="R2974" s="47">
        <f ca="1">VLOOKUP(CONCATENATE($F2974," ",$G2974),AllocFactorMatrix,(R$4+1),FALSE)*$E2975</f>
        <v>-94.640378273087194</v>
      </c>
      <c r="S2974" s="47">
        <f ca="1">VLOOKUP(CONCATENATE($F2974," ",$G2974),AllocFactorMatrix,(S$4+1),FALSE)*$E2975</f>
        <v>-11.825084040837176</v>
      </c>
      <c r="T2974" s="47">
        <f t="shared" ca="1" si="4240"/>
        <v>-466.39750746566688</v>
      </c>
      <c r="U2974" s="47">
        <f ca="1">VLOOKUP(CONCATENATE($F2974," ",$G2974),AllocFactorMatrix,(U$4+1),FALSE)*$E2975</f>
        <v>-1.8507008409865908</v>
      </c>
      <c r="V2974" s="47">
        <f ca="1">VLOOKUP(CONCATENATE($F2974," ",$G2974),AllocFactorMatrix,(V$4+1),FALSE)*$E2975</f>
        <v>-57.34486273911169</v>
      </c>
      <c r="W2974" s="47">
        <f ca="1">VLOOKUP(CONCATENATE($F2974," ",$G2974),AllocFactorMatrix,(W$4+1),FALSE)*$E2975</f>
        <v>-159.08204016553699</v>
      </c>
      <c r="X2974" s="47">
        <f ca="1">VLOOKUP(CONCATENATE($F2974," ",$G2974),AllocFactorMatrix,(X$4+1),FALSE)*$E2975</f>
        <v>-47.301986145262163</v>
      </c>
      <c r="Y2974" s="47">
        <f t="shared" ca="1" si="4241"/>
        <v>-265.57958989089741</v>
      </c>
      <c r="Z2974" s="47">
        <f ca="1">VLOOKUP(CONCATENATE($F2974," ",$G2974),AllocFactorMatrix,(Z$4+1),FALSE)*$E2975</f>
        <v>-56.483936623480616</v>
      </c>
      <c r="AA2974" s="47">
        <f ca="1">VLOOKUP(CONCATENATE($F2974," ",$G2974),AllocFactorMatrix,(AA$4+1),FALSE)*$E2975</f>
        <v>-1.0576559855654581</v>
      </c>
      <c r="AB2974" s="47">
        <f t="shared" ca="1" si="4238"/>
        <v>-57.541592609046077</v>
      </c>
      <c r="AC2974" s="47">
        <f ca="1">VLOOKUP(CONCATENATE($F2974," ",$G2974),AllocFactorMatrix,(AC$4+1),FALSE)*$E2975</f>
        <v>-5.4641709091121209</v>
      </c>
      <c r="AD2974" s="47">
        <f ca="1">VLOOKUP(CONCATENATE($F2974," ",$G2974),AllocFactorMatrix,(AD$4+1),FALSE)*$E2975</f>
        <v>-6004.8072947239225</v>
      </c>
      <c r="AE2974" s="47">
        <f ca="1">VLOOKUP(CONCATENATE($F2974," ",$G2974),AllocFactorMatrix,(AE$4+1),FALSE)*$E2975</f>
        <v>-809.23726519430829</v>
      </c>
    </row>
    <row r="2975" spans="1:31" s="44" customFormat="1" collapsed="1">
      <c r="A2975" s="49"/>
      <c r="B2975" s="97"/>
      <c r="C2975" s="48"/>
      <c r="D2975" s="96" t="s">
        <v>441</v>
      </c>
      <c r="E2975" s="54">
        <v>-457503</v>
      </c>
      <c r="F2975" s="88" t="s">
        <v>71</v>
      </c>
      <c r="G2975" s="48" t="str">
        <f>$G$15</f>
        <v>TOTAL</v>
      </c>
      <c r="H2975" s="46">
        <f t="shared" ca="1" si="4203"/>
        <v>-457503</v>
      </c>
      <c r="I2975" s="47">
        <f t="shared" ref="I2975:N2975" ca="1" si="4247">VLOOKUP(CONCATENATE($F2975," ",$G2975),AllocFactorMatrix,(I$4+1),FALSE)*$E2975</f>
        <v>-259463.86630400931</v>
      </c>
      <c r="J2975" s="47">
        <f t="shared" ca="1" si="4247"/>
        <v>-53.888434530961185</v>
      </c>
      <c r="K2975" s="47">
        <f t="shared" ca="1" si="4247"/>
        <v>-89.070985753393856</v>
      </c>
      <c r="L2975" s="47">
        <f t="shared" ca="1" si="4247"/>
        <v>-60453.082671548291</v>
      </c>
      <c r="M2975" s="47">
        <f t="shared" ca="1" si="4247"/>
        <v>-920.99673888240045</v>
      </c>
      <c r="N2975" s="47">
        <f t="shared" ca="1" si="4247"/>
        <v>-106.67651128902895</v>
      </c>
      <c r="O2975" s="47">
        <f t="shared" ca="1" si="4237"/>
        <v>-61480.755921719719</v>
      </c>
      <c r="P2975" s="47">
        <f ca="1">VLOOKUP(CONCATENATE($F2975," ",$G2975),AllocFactorMatrix,(P$4+1),FALSE)*$E2975</f>
        <v>-33152.704633869114</v>
      </c>
      <c r="Q2975" s="47">
        <f ca="1">VLOOKUP(CONCATENATE($F2975," ",$G2975),AllocFactorMatrix,(Q$4+1),FALSE)*$E2975</f>
        <v>-5339.6842604485164</v>
      </c>
      <c r="R2975" s="47">
        <f ca="1">VLOOKUP(CONCATENATE($F2975," ",$G2975),AllocFactorMatrix,(R$4+1),FALSE)*$E2975</f>
        <v>-853.93817292600829</v>
      </c>
      <c r="S2975" s="47">
        <f ca="1">VLOOKUP(CONCATENATE($F2975," ",$G2975),AllocFactorMatrix,(S$4+1),FALSE)*$E2975</f>
        <v>-37.542176189791682</v>
      </c>
      <c r="T2975" s="47">
        <f t="shared" ca="1" si="4240"/>
        <v>-39383.869243433423</v>
      </c>
      <c r="U2975" s="47">
        <f ca="1">VLOOKUP(CONCATENATE($F2975," ",$G2975),AllocFactorMatrix,(U$4+1),FALSE)*$E2975</f>
        <v>-1503.1024621033837</v>
      </c>
      <c r="V2975" s="47">
        <f ca="1">VLOOKUP(CONCATENATE($F2975," ",$G2975),AllocFactorMatrix,(V$4+1),FALSE)*$E2975</f>
        <v>-18707.895445070215</v>
      </c>
      <c r="W2975" s="47">
        <f ca="1">VLOOKUP(CONCATENATE($F2975," ",$G2975),AllocFactorMatrix,(W$4+1),FALSE)*$E2975</f>
        <v>-51411.871615594471</v>
      </c>
      <c r="X2975" s="47">
        <f ca="1">VLOOKUP(CONCATENATE($F2975," ",$G2975),AllocFactorMatrix,(X$4+1),FALSE)*$E2975</f>
        <v>-8355.3754944012089</v>
      </c>
      <c r="Y2975" s="47">
        <f t="shared" ca="1" si="4241"/>
        <v>-79978.245017169276</v>
      </c>
      <c r="Z2975" s="47">
        <f ca="1">VLOOKUP(CONCATENATE($F2975," ",$G2975),AllocFactorMatrix,(Z$4+1),FALSE)*$E2975</f>
        <v>-9118.7475135237564</v>
      </c>
      <c r="AA2975" s="47">
        <f ca="1">VLOOKUP(CONCATENATE($F2975," ",$G2975),AllocFactorMatrix,(AA$4+1),FALSE)*$E2975</f>
        <v>-162.01903925986673</v>
      </c>
      <c r="AB2975" s="47">
        <f t="shared" ca="1" si="4238"/>
        <v>-9280.7665527836234</v>
      </c>
      <c r="AC2975" s="47">
        <f ca="1">VLOOKUP(CONCATENATE($F2975," ",$G2975),AllocFactorMatrix,(AC$4+1),FALSE)*$E2975</f>
        <v>-123.92943087037573</v>
      </c>
      <c r="AD2975" s="47">
        <f ca="1">VLOOKUP(CONCATENATE($F2975," ",$G2975),AllocFactorMatrix,(AD$4+1),FALSE)*$E2975</f>
        <v>-6696.596872780613</v>
      </c>
      <c r="AE2975" s="47">
        <f ca="1">VLOOKUP(CONCATENATE($F2975," ",$G2975),AllocFactorMatrix,(AE$4+1),FALSE)*$E2975</f>
        <v>-952.01123694935882</v>
      </c>
    </row>
    <row r="2976" spans="1:31" s="44" customFormat="1" hidden="1" outlineLevel="1">
      <c r="A2976" s="49"/>
      <c r="B2976" s="97"/>
      <c r="C2976" s="48"/>
      <c r="D2976" s="48"/>
      <c r="F2976" s="167" t="str">
        <f>F2983</f>
        <v>PROD_DEMAND</v>
      </c>
      <c r="G2976" s="48" t="str">
        <f>$G$8</f>
        <v>PRODUCTION</v>
      </c>
      <c r="H2976" s="46">
        <f t="shared" si="4203"/>
        <v>-188154.00000000006</v>
      </c>
      <c r="I2976" s="47">
        <f t="shared" ref="I2976:N2976" si="4248">VLOOKUP(CONCATENATE($F2976," ",$G2976),AllocFactorMatrix,(I$4+1),FALSE)*$E2983</f>
        <v>-96762.132326104038</v>
      </c>
      <c r="J2976" s="47">
        <f t="shared" si="4248"/>
        <v>-21.647347734190209</v>
      </c>
      <c r="K2976" s="47">
        <f t="shared" si="4248"/>
        <v>-37.902962358563087</v>
      </c>
      <c r="L2976" s="47">
        <f t="shared" si="4248"/>
        <v>-22552.105718962452</v>
      </c>
      <c r="M2976" s="47">
        <f t="shared" si="4248"/>
        <v>-313.81226405518163</v>
      </c>
      <c r="N2976" s="47">
        <f t="shared" si="4248"/>
        <v>-43.705797407998389</v>
      </c>
      <c r="O2976" s="47">
        <f t="shared" si="4237"/>
        <v>-22909.623780425631</v>
      </c>
      <c r="P2976" s="47">
        <f>VLOOKUP(CONCATENATE($F2976," ",$G2976),AllocFactorMatrix,(P$4+1),FALSE)*$E2983</f>
        <v>-13413.828045029111</v>
      </c>
      <c r="Q2976" s="47">
        <f>VLOOKUP(CONCATENATE($F2976," ",$G2976),AllocFactorMatrix,(Q$4+1),FALSE)*$E2983</f>
        <v>-2407.2318808428699</v>
      </c>
      <c r="R2976" s="47">
        <f>VLOOKUP(CONCATENATE($F2976," ",$G2976),AllocFactorMatrix,(R$4+1),FALSE)*$E2983</f>
        <v>-488.16206007880174</v>
      </c>
      <c r="S2976" s="47">
        <f>VLOOKUP(CONCATENATE($F2976," ",$G2976),AllocFactorMatrix,(S$4+1),FALSE)*$E2983</f>
        <v>-18.537733473884046</v>
      </c>
      <c r="T2976" s="47">
        <f>SUBTOTAL(9,P2976:S2976)</f>
        <v>-16327.759719424666</v>
      </c>
      <c r="U2976" s="47">
        <f>VLOOKUP(CONCATENATE($F2976," ",$G2976),AllocFactorMatrix,(U$4+1),FALSE)*$E2983</f>
        <v>-636.18889184131797</v>
      </c>
      <c r="V2976" s="47">
        <f>VLOOKUP(CONCATENATE($F2976," ",$G2976),AllocFactorMatrix,(V$4+1),FALSE)*$E2983</f>
        <v>-8588.9174068850425</v>
      </c>
      <c r="W2976" s="47">
        <f>VLOOKUP(CONCATENATE($F2976," ",$G2976),AllocFactorMatrix,(W$4+1),FALSE)*$E2983</f>
        <v>-32849.161233631807</v>
      </c>
      <c r="X2976" s="47">
        <f>VLOOKUP(CONCATENATE($F2976," ",$G2976),AllocFactorMatrix,(X$4+1),FALSE)*$E2983</f>
        <v>-5950.9302232655982</v>
      </c>
      <c r="Y2976" s="47">
        <f>SUBTOTAL(9,U2976:X2976)</f>
        <v>-48025.197755623762</v>
      </c>
      <c r="Z2976" s="47">
        <f>VLOOKUP(CONCATENATE($F2976," ",$G2976),AllocFactorMatrix,(Z$4+1),FALSE)*$E2983</f>
        <v>-3687.0477587996352</v>
      </c>
      <c r="AA2976" s="47">
        <f>VLOOKUP(CONCATENATE($F2976," ",$G2976),AllocFactorMatrix,(AA$4+1),FALSE)*$E2983</f>
        <v>-73.639800627146187</v>
      </c>
      <c r="AB2976" s="47">
        <f t="shared" si="4238"/>
        <v>-3760.6875594267813</v>
      </c>
      <c r="AC2976" s="47">
        <f>VLOOKUP(CONCATENATE($F2976," ",$G2976),AllocFactorMatrix,(AC$4+1),FALSE)*$E2983</f>
        <v>-48.638124857490958</v>
      </c>
      <c r="AD2976" s="47">
        <f>VLOOKUP(CONCATENATE($F2976," ",$G2976),AllocFactorMatrix,(AD$4+1),FALSE)*$E2983</f>
        <v>-216.07824335084044</v>
      </c>
      <c r="AE2976" s="47">
        <f>VLOOKUP(CONCATENATE($F2976," ",$G2976),AllocFactorMatrix,(AE$4+1),FALSE)*$E2983</f>
        <v>-44.332180694042279</v>
      </c>
    </row>
    <row r="2977" spans="1:31" s="44" customFormat="1" hidden="1" outlineLevel="1">
      <c r="A2977" s="49"/>
      <c r="B2977" s="97"/>
      <c r="C2977" s="48"/>
      <c r="D2977" s="48"/>
      <c r="F2977" s="167" t="str">
        <f>F2983</f>
        <v>PROD_DEMAND</v>
      </c>
      <c r="G2977" s="48" t="str">
        <f>$G$9</f>
        <v>BULKTRAN</v>
      </c>
      <c r="H2977" s="46">
        <f t="shared" si="4203"/>
        <v>0</v>
      </c>
      <c r="I2977" s="47">
        <f t="shared" ref="I2977:N2977" si="4249">VLOOKUP(CONCATENATE($F2977," ",$G2977),AllocFactorMatrix,(I$4+1),FALSE)*$E2983</f>
        <v>0</v>
      </c>
      <c r="J2977" s="47">
        <f t="shared" si="4249"/>
        <v>0</v>
      </c>
      <c r="K2977" s="47">
        <f t="shared" si="4249"/>
        <v>0</v>
      </c>
      <c r="L2977" s="47">
        <f t="shared" si="4249"/>
        <v>0</v>
      </c>
      <c r="M2977" s="47">
        <f t="shared" si="4249"/>
        <v>0</v>
      </c>
      <c r="N2977" s="47">
        <f t="shared" si="4249"/>
        <v>0</v>
      </c>
      <c r="O2977" s="47">
        <f t="shared" si="4237"/>
        <v>0</v>
      </c>
      <c r="P2977" s="47">
        <f>VLOOKUP(CONCATENATE($F2977," ",$G2977),AllocFactorMatrix,(P$4+1),FALSE)*$E2983</f>
        <v>0</v>
      </c>
      <c r="Q2977" s="47">
        <f>VLOOKUP(CONCATENATE($F2977," ",$G2977),AllocFactorMatrix,(Q$4+1),FALSE)*$E2983</f>
        <v>0</v>
      </c>
      <c r="R2977" s="47">
        <f>VLOOKUP(CONCATENATE($F2977," ",$G2977),AllocFactorMatrix,(R$4+1),FALSE)*$E2983</f>
        <v>0</v>
      </c>
      <c r="S2977" s="47">
        <f>VLOOKUP(CONCATENATE($F2977," ",$G2977),AllocFactorMatrix,(S$4+1),FALSE)*$E2983</f>
        <v>0</v>
      </c>
      <c r="T2977" s="47">
        <f t="shared" ref="T2977:T2983" si="4250">SUBTOTAL(9,P2977:S2977)</f>
        <v>0</v>
      </c>
      <c r="U2977" s="47">
        <f>VLOOKUP(CONCATENATE($F2977," ",$G2977),AllocFactorMatrix,(U$4+1),FALSE)*$E2983</f>
        <v>0</v>
      </c>
      <c r="V2977" s="47">
        <f>VLOOKUP(CONCATENATE($F2977," ",$G2977),AllocFactorMatrix,(V$4+1),FALSE)*$E2983</f>
        <v>0</v>
      </c>
      <c r="W2977" s="47">
        <f>VLOOKUP(CONCATENATE($F2977," ",$G2977),AllocFactorMatrix,(W$4+1),FALSE)*$E2983</f>
        <v>0</v>
      </c>
      <c r="X2977" s="47">
        <f>VLOOKUP(CONCATENATE($F2977," ",$G2977),AllocFactorMatrix,(X$4+1),FALSE)*$E2983</f>
        <v>0</v>
      </c>
      <c r="Y2977" s="47">
        <f t="shared" ref="Y2977:Y2983" si="4251">SUBTOTAL(9,U2977:X2977)</f>
        <v>0</v>
      </c>
      <c r="Z2977" s="47">
        <f>VLOOKUP(CONCATENATE($F2977," ",$G2977),AllocFactorMatrix,(Z$4+1),FALSE)*$E2983</f>
        <v>0</v>
      </c>
      <c r="AA2977" s="47">
        <f>VLOOKUP(CONCATENATE($F2977," ",$G2977),AllocFactorMatrix,(AA$4+1),FALSE)*$E2983</f>
        <v>0</v>
      </c>
      <c r="AB2977" s="47">
        <f t="shared" si="4238"/>
        <v>0</v>
      </c>
      <c r="AC2977" s="47">
        <f>VLOOKUP(CONCATENATE($F2977," ",$G2977),AllocFactorMatrix,(AC$4+1),FALSE)*$E2983</f>
        <v>0</v>
      </c>
      <c r="AD2977" s="47">
        <f>VLOOKUP(CONCATENATE($F2977," ",$G2977),AllocFactorMatrix,(AD$4+1),FALSE)*$E2983</f>
        <v>0</v>
      </c>
      <c r="AE2977" s="47">
        <f>VLOOKUP(CONCATENATE($F2977," ",$G2977),AllocFactorMatrix,(AE$4+1),FALSE)*$E2983</f>
        <v>0</v>
      </c>
    </row>
    <row r="2978" spans="1:31" s="44" customFormat="1" hidden="1" outlineLevel="1">
      <c r="A2978" s="49"/>
      <c r="B2978" s="97"/>
      <c r="C2978" s="48"/>
      <c r="D2978" s="48"/>
      <c r="F2978" s="167" t="str">
        <f>F2983</f>
        <v>PROD_DEMAND</v>
      </c>
      <c r="G2978" s="48" t="str">
        <f>$G$10</f>
        <v>SUBTRAN</v>
      </c>
      <c r="H2978" s="46">
        <f t="shared" si="4203"/>
        <v>0</v>
      </c>
      <c r="I2978" s="47">
        <f t="shared" ref="I2978:N2978" si="4252">VLOOKUP(CONCATENATE($F2978," ",$G2978),AllocFactorMatrix,(I$4+1),FALSE)*$E2983</f>
        <v>0</v>
      </c>
      <c r="J2978" s="47">
        <f t="shared" si="4252"/>
        <v>0</v>
      </c>
      <c r="K2978" s="47">
        <f t="shared" si="4252"/>
        <v>0</v>
      </c>
      <c r="L2978" s="47">
        <f t="shared" si="4252"/>
        <v>0</v>
      </c>
      <c r="M2978" s="47">
        <f t="shared" si="4252"/>
        <v>0</v>
      </c>
      <c r="N2978" s="47">
        <f t="shared" si="4252"/>
        <v>0</v>
      </c>
      <c r="O2978" s="47">
        <f t="shared" si="4237"/>
        <v>0</v>
      </c>
      <c r="P2978" s="47">
        <f>VLOOKUP(CONCATENATE($F2978," ",$G2978),AllocFactorMatrix,(P$4+1),FALSE)*$E2983</f>
        <v>0</v>
      </c>
      <c r="Q2978" s="47">
        <f>VLOOKUP(CONCATENATE($F2978," ",$G2978),AllocFactorMatrix,(Q$4+1),FALSE)*$E2983</f>
        <v>0</v>
      </c>
      <c r="R2978" s="47">
        <f>VLOOKUP(CONCATENATE($F2978," ",$G2978),AllocFactorMatrix,(R$4+1),FALSE)*$E2983</f>
        <v>0</v>
      </c>
      <c r="S2978" s="47">
        <f>VLOOKUP(CONCATENATE($F2978," ",$G2978),AllocFactorMatrix,(S$4+1),FALSE)*$E2983</f>
        <v>0</v>
      </c>
      <c r="T2978" s="47">
        <f t="shared" si="4250"/>
        <v>0</v>
      </c>
      <c r="U2978" s="47">
        <f>VLOOKUP(CONCATENATE($F2978," ",$G2978),AllocFactorMatrix,(U$4+1),FALSE)*$E2983</f>
        <v>0</v>
      </c>
      <c r="V2978" s="47">
        <f>VLOOKUP(CONCATENATE($F2978," ",$G2978),AllocFactorMatrix,(V$4+1),FALSE)*$E2983</f>
        <v>0</v>
      </c>
      <c r="W2978" s="47">
        <f>VLOOKUP(CONCATENATE($F2978," ",$G2978),AllocFactorMatrix,(W$4+1),FALSE)*$E2983</f>
        <v>0</v>
      </c>
      <c r="X2978" s="47">
        <f>VLOOKUP(CONCATENATE($F2978," ",$G2978),AllocFactorMatrix,(X$4+1),FALSE)*$E2983</f>
        <v>0</v>
      </c>
      <c r="Y2978" s="47">
        <f t="shared" si="4251"/>
        <v>0</v>
      </c>
      <c r="Z2978" s="47">
        <f>VLOOKUP(CONCATENATE($F2978," ",$G2978),AllocFactorMatrix,(Z$4+1),FALSE)*$E2983</f>
        <v>0</v>
      </c>
      <c r="AA2978" s="47">
        <f>VLOOKUP(CONCATENATE($F2978," ",$G2978),AllocFactorMatrix,(AA$4+1),FALSE)*$E2983</f>
        <v>0</v>
      </c>
      <c r="AB2978" s="47">
        <f t="shared" si="4238"/>
        <v>0</v>
      </c>
      <c r="AC2978" s="47">
        <f>VLOOKUP(CONCATENATE($F2978," ",$G2978),AllocFactorMatrix,(AC$4+1),FALSE)*$E2983</f>
        <v>0</v>
      </c>
      <c r="AD2978" s="47">
        <f>VLOOKUP(CONCATENATE($F2978," ",$G2978),AllocFactorMatrix,(AD$4+1),FALSE)*$E2983</f>
        <v>0</v>
      </c>
      <c r="AE2978" s="47">
        <f>VLOOKUP(CONCATENATE($F2978," ",$G2978),AllocFactorMatrix,(AE$4+1),FALSE)*$E2983</f>
        <v>0</v>
      </c>
    </row>
    <row r="2979" spans="1:31" s="44" customFormat="1" hidden="1" outlineLevel="1">
      <c r="A2979" s="49"/>
      <c r="B2979" s="97"/>
      <c r="C2979" s="48"/>
      <c r="D2979" s="48"/>
      <c r="F2979" s="167" t="str">
        <f>F2983</f>
        <v>PROD_DEMAND</v>
      </c>
      <c r="G2979" s="48" t="str">
        <f>$G$11</f>
        <v>DISTPRI</v>
      </c>
      <c r="H2979" s="46">
        <f t="shared" si="4203"/>
        <v>0</v>
      </c>
      <c r="I2979" s="47">
        <f t="shared" ref="I2979:N2979" si="4253">VLOOKUP(CONCATENATE($F2979," ",$G2979),AllocFactorMatrix,(I$4+1),FALSE)*$E2983</f>
        <v>0</v>
      </c>
      <c r="J2979" s="47">
        <f t="shared" si="4253"/>
        <v>0</v>
      </c>
      <c r="K2979" s="47">
        <f t="shared" si="4253"/>
        <v>0</v>
      </c>
      <c r="L2979" s="47">
        <f t="shared" si="4253"/>
        <v>0</v>
      </c>
      <c r="M2979" s="47">
        <f t="shared" si="4253"/>
        <v>0</v>
      </c>
      <c r="N2979" s="47">
        <f t="shared" si="4253"/>
        <v>0</v>
      </c>
      <c r="O2979" s="47">
        <f t="shared" si="4237"/>
        <v>0</v>
      </c>
      <c r="P2979" s="47">
        <f>VLOOKUP(CONCATENATE($F2979," ",$G2979),AllocFactorMatrix,(P$4+1),FALSE)*$E2983</f>
        <v>0</v>
      </c>
      <c r="Q2979" s="47">
        <f>VLOOKUP(CONCATENATE($F2979," ",$G2979),AllocFactorMatrix,(Q$4+1),FALSE)*$E2983</f>
        <v>0</v>
      </c>
      <c r="R2979" s="47">
        <f>VLOOKUP(CONCATENATE($F2979," ",$G2979),AllocFactorMatrix,(R$4+1),FALSE)*$E2983</f>
        <v>0</v>
      </c>
      <c r="S2979" s="47">
        <f>VLOOKUP(CONCATENATE($F2979," ",$G2979),AllocFactorMatrix,(S$4+1),FALSE)*$E2983</f>
        <v>0</v>
      </c>
      <c r="T2979" s="47">
        <f t="shared" si="4250"/>
        <v>0</v>
      </c>
      <c r="U2979" s="47">
        <f>VLOOKUP(CONCATENATE($F2979," ",$G2979),AllocFactorMatrix,(U$4+1),FALSE)*$E2983</f>
        <v>0</v>
      </c>
      <c r="V2979" s="47">
        <f>VLOOKUP(CONCATENATE($F2979," ",$G2979),AllocFactorMatrix,(V$4+1),FALSE)*$E2983</f>
        <v>0</v>
      </c>
      <c r="W2979" s="47">
        <f>VLOOKUP(CONCATENATE($F2979," ",$G2979),AllocFactorMatrix,(W$4+1),FALSE)*$E2983</f>
        <v>0</v>
      </c>
      <c r="X2979" s="47">
        <f>VLOOKUP(CONCATENATE($F2979," ",$G2979),AllocFactorMatrix,(X$4+1),FALSE)*$E2983</f>
        <v>0</v>
      </c>
      <c r="Y2979" s="47">
        <f t="shared" si="4251"/>
        <v>0</v>
      </c>
      <c r="Z2979" s="47">
        <f>VLOOKUP(CONCATENATE($F2979," ",$G2979),AllocFactorMatrix,(Z$4+1),FALSE)*$E2983</f>
        <v>0</v>
      </c>
      <c r="AA2979" s="47">
        <f>VLOOKUP(CONCATENATE($F2979," ",$G2979),AllocFactorMatrix,(AA$4+1),FALSE)*$E2983</f>
        <v>0</v>
      </c>
      <c r="AB2979" s="47">
        <f t="shared" si="4238"/>
        <v>0</v>
      </c>
      <c r="AC2979" s="47">
        <f>VLOOKUP(CONCATENATE($F2979," ",$G2979),AllocFactorMatrix,(AC$4+1),FALSE)*$E2983</f>
        <v>0</v>
      </c>
      <c r="AD2979" s="47">
        <f>VLOOKUP(CONCATENATE($F2979," ",$G2979),AllocFactorMatrix,(AD$4+1),FALSE)*$E2983</f>
        <v>0</v>
      </c>
      <c r="AE2979" s="47">
        <f>VLOOKUP(CONCATENATE($F2979," ",$G2979),AllocFactorMatrix,(AE$4+1),FALSE)*$E2983</f>
        <v>0</v>
      </c>
    </row>
    <row r="2980" spans="1:31" s="44" customFormat="1" hidden="1" outlineLevel="1">
      <c r="A2980" s="49"/>
      <c r="B2980" s="97"/>
      <c r="C2980" s="48"/>
      <c r="D2980" s="48"/>
      <c r="F2980" s="167" t="str">
        <f>F2983</f>
        <v>PROD_DEMAND</v>
      </c>
      <c r="G2980" s="48" t="str">
        <f>$G$12</f>
        <v>DISTSEC</v>
      </c>
      <c r="H2980" s="46">
        <f t="shared" si="4203"/>
        <v>0</v>
      </c>
      <c r="I2980" s="47">
        <f t="shared" ref="I2980:N2980" si="4254">VLOOKUP(CONCATENATE($F2980," ",$G2980),AllocFactorMatrix,(I$4+1),FALSE)*$E2983</f>
        <v>0</v>
      </c>
      <c r="J2980" s="47">
        <f t="shared" si="4254"/>
        <v>0</v>
      </c>
      <c r="K2980" s="47">
        <f t="shared" si="4254"/>
        <v>0</v>
      </c>
      <c r="L2980" s="47">
        <f t="shared" si="4254"/>
        <v>0</v>
      </c>
      <c r="M2980" s="47">
        <f t="shared" si="4254"/>
        <v>0</v>
      </c>
      <c r="N2980" s="47">
        <f t="shared" si="4254"/>
        <v>0</v>
      </c>
      <c r="O2980" s="47">
        <f t="shared" si="4237"/>
        <v>0</v>
      </c>
      <c r="P2980" s="47">
        <f>VLOOKUP(CONCATENATE($F2980," ",$G2980),AllocFactorMatrix,(P$4+1),FALSE)*$E2983</f>
        <v>0</v>
      </c>
      <c r="Q2980" s="47">
        <f>VLOOKUP(CONCATENATE($F2980," ",$G2980),AllocFactorMatrix,(Q$4+1),FALSE)*$E2983</f>
        <v>0</v>
      </c>
      <c r="R2980" s="47">
        <f>VLOOKUP(CONCATENATE($F2980," ",$G2980),AllocFactorMatrix,(R$4+1),FALSE)*$E2983</f>
        <v>0</v>
      </c>
      <c r="S2980" s="47">
        <f>VLOOKUP(CONCATENATE($F2980," ",$G2980),AllocFactorMatrix,(S$4+1),FALSE)*$E2983</f>
        <v>0</v>
      </c>
      <c r="T2980" s="47">
        <f t="shared" si="4250"/>
        <v>0</v>
      </c>
      <c r="U2980" s="47">
        <f>VLOOKUP(CONCATENATE($F2980," ",$G2980),AllocFactorMatrix,(U$4+1),FALSE)*$E2983</f>
        <v>0</v>
      </c>
      <c r="V2980" s="47">
        <f>VLOOKUP(CONCATENATE($F2980," ",$G2980),AllocFactorMatrix,(V$4+1),FALSE)*$E2983</f>
        <v>0</v>
      </c>
      <c r="W2980" s="47">
        <f>VLOOKUP(CONCATENATE($F2980," ",$G2980),AllocFactorMatrix,(W$4+1),FALSE)*$E2983</f>
        <v>0</v>
      </c>
      <c r="X2980" s="47">
        <f>VLOOKUP(CONCATENATE($F2980," ",$G2980),AllocFactorMatrix,(X$4+1),FALSE)*$E2983</f>
        <v>0</v>
      </c>
      <c r="Y2980" s="47">
        <f t="shared" si="4251"/>
        <v>0</v>
      </c>
      <c r="Z2980" s="47">
        <f>VLOOKUP(CONCATENATE($F2980," ",$G2980),AllocFactorMatrix,(Z$4+1),FALSE)*$E2983</f>
        <v>0</v>
      </c>
      <c r="AA2980" s="47">
        <f>VLOOKUP(CONCATENATE($F2980," ",$G2980),AllocFactorMatrix,(AA$4+1),FALSE)*$E2983</f>
        <v>0</v>
      </c>
      <c r="AB2980" s="47">
        <f t="shared" si="4238"/>
        <v>0</v>
      </c>
      <c r="AC2980" s="47">
        <f>VLOOKUP(CONCATENATE($F2980," ",$G2980),AllocFactorMatrix,(AC$4+1),FALSE)*$E2983</f>
        <v>0</v>
      </c>
      <c r="AD2980" s="47">
        <f>VLOOKUP(CONCATENATE($F2980," ",$G2980),AllocFactorMatrix,(AD$4+1),FALSE)*$E2983</f>
        <v>0</v>
      </c>
      <c r="AE2980" s="47">
        <f>VLOOKUP(CONCATENATE($F2980," ",$G2980),AllocFactorMatrix,(AE$4+1),FALSE)*$E2983</f>
        <v>0</v>
      </c>
    </row>
    <row r="2981" spans="1:31" s="44" customFormat="1" hidden="1" outlineLevel="1">
      <c r="A2981" s="49"/>
      <c r="B2981" s="97"/>
      <c r="C2981" s="48"/>
      <c r="D2981" s="48"/>
      <c r="F2981" s="167" t="str">
        <f>F2983</f>
        <v>PROD_DEMAND</v>
      </c>
      <c r="G2981" s="48" t="str">
        <f>$G$13</f>
        <v>ENERGY</v>
      </c>
      <c r="H2981" s="46">
        <f t="shared" si="4203"/>
        <v>0</v>
      </c>
      <c r="I2981" s="47">
        <f t="shared" ref="I2981:N2981" si="4255">VLOOKUP(CONCATENATE($F2981," ",$G2981),AllocFactorMatrix,(I$4+1),FALSE)*$E2983</f>
        <v>0</v>
      </c>
      <c r="J2981" s="47">
        <f t="shared" si="4255"/>
        <v>0</v>
      </c>
      <c r="K2981" s="47">
        <f t="shared" si="4255"/>
        <v>0</v>
      </c>
      <c r="L2981" s="47">
        <f t="shared" si="4255"/>
        <v>0</v>
      </c>
      <c r="M2981" s="47">
        <f t="shared" si="4255"/>
        <v>0</v>
      </c>
      <c r="N2981" s="47">
        <f t="shared" si="4255"/>
        <v>0</v>
      </c>
      <c r="O2981" s="47">
        <f t="shared" si="4237"/>
        <v>0</v>
      </c>
      <c r="P2981" s="47">
        <f>VLOOKUP(CONCATENATE($F2981," ",$G2981),AllocFactorMatrix,(P$4+1),FALSE)*$E2983</f>
        <v>0</v>
      </c>
      <c r="Q2981" s="47">
        <f>VLOOKUP(CONCATENATE($F2981," ",$G2981),AllocFactorMatrix,(Q$4+1),FALSE)*$E2983</f>
        <v>0</v>
      </c>
      <c r="R2981" s="47">
        <f>VLOOKUP(CONCATENATE($F2981," ",$G2981),AllocFactorMatrix,(R$4+1),FALSE)*$E2983</f>
        <v>0</v>
      </c>
      <c r="S2981" s="47">
        <f>VLOOKUP(CONCATENATE($F2981," ",$G2981),AllocFactorMatrix,(S$4+1),FALSE)*$E2983</f>
        <v>0</v>
      </c>
      <c r="T2981" s="47">
        <f t="shared" si="4250"/>
        <v>0</v>
      </c>
      <c r="U2981" s="47">
        <f>VLOOKUP(CONCATENATE($F2981," ",$G2981),AllocFactorMatrix,(U$4+1),FALSE)*$E2983</f>
        <v>0</v>
      </c>
      <c r="V2981" s="47">
        <f>VLOOKUP(CONCATENATE($F2981," ",$G2981),AllocFactorMatrix,(V$4+1),FALSE)*$E2983</f>
        <v>0</v>
      </c>
      <c r="W2981" s="47">
        <f>VLOOKUP(CONCATENATE($F2981," ",$G2981),AllocFactorMatrix,(W$4+1),FALSE)*$E2983</f>
        <v>0</v>
      </c>
      <c r="X2981" s="47">
        <f>VLOOKUP(CONCATENATE($F2981," ",$G2981),AllocFactorMatrix,(X$4+1),FALSE)*$E2983</f>
        <v>0</v>
      </c>
      <c r="Y2981" s="47">
        <f t="shared" si="4251"/>
        <v>0</v>
      </c>
      <c r="Z2981" s="47">
        <f>VLOOKUP(CONCATENATE($F2981," ",$G2981),AllocFactorMatrix,(Z$4+1),FALSE)*$E2983</f>
        <v>0</v>
      </c>
      <c r="AA2981" s="47">
        <f>VLOOKUP(CONCATENATE($F2981," ",$G2981),AllocFactorMatrix,(AA$4+1),FALSE)*$E2983</f>
        <v>0</v>
      </c>
      <c r="AB2981" s="47">
        <f t="shared" si="4238"/>
        <v>0</v>
      </c>
      <c r="AC2981" s="47">
        <f>VLOOKUP(CONCATENATE($F2981," ",$G2981),AllocFactorMatrix,(AC$4+1),FALSE)*$E2983</f>
        <v>0</v>
      </c>
      <c r="AD2981" s="47">
        <f>VLOOKUP(CONCATENATE($F2981," ",$G2981),AllocFactorMatrix,(AD$4+1),FALSE)*$E2983</f>
        <v>0</v>
      </c>
      <c r="AE2981" s="47">
        <f>VLOOKUP(CONCATENATE($F2981," ",$G2981),AllocFactorMatrix,(AE$4+1),FALSE)*$E2983</f>
        <v>0</v>
      </c>
    </row>
    <row r="2982" spans="1:31" s="44" customFormat="1" hidden="1" outlineLevel="1">
      <c r="A2982" s="49"/>
      <c r="B2982" s="97"/>
      <c r="C2982" s="48"/>
      <c r="D2982" s="48"/>
      <c r="F2982" s="167" t="str">
        <f>F2983</f>
        <v>PROD_DEMAND</v>
      </c>
      <c r="G2982" s="48" t="str">
        <f>$G$14</f>
        <v>CUSTOMER</v>
      </c>
      <c r="H2982" s="46">
        <f t="shared" si="4203"/>
        <v>0</v>
      </c>
      <c r="I2982" s="47">
        <f t="shared" ref="I2982:N2982" si="4256">VLOOKUP(CONCATENATE($F2982," ",$G2982),AllocFactorMatrix,(I$4+1),FALSE)*$E2983</f>
        <v>0</v>
      </c>
      <c r="J2982" s="47">
        <f t="shared" si="4256"/>
        <v>0</v>
      </c>
      <c r="K2982" s="47">
        <f t="shared" si="4256"/>
        <v>0</v>
      </c>
      <c r="L2982" s="47">
        <f t="shared" si="4256"/>
        <v>0</v>
      </c>
      <c r="M2982" s="47">
        <f t="shared" si="4256"/>
        <v>0</v>
      </c>
      <c r="N2982" s="47">
        <f t="shared" si="4256"/>
        <v>0</v>
      </c>
      <c r="O2982" s="47">
        <f t="shared" si="4237"/>
        <v>0</v>
      </c>
      <c r="P2982" s="47">
        <f>VLOOKUP(CONCATENATE($F2982," ",$G2982),AllocFactorMatrix,(P$4+1),FALSE)*$E2983</f>
        <v>0</v>
      </c>
      <c r="Q2982" s="47">
        <f>VLOOKUP(CONCATENATE($F2982," ",$G2982),AllocFactorMatrix,(Q$4+1),FALSE)*$E2983</f>
        <v>0</v>
      </c>
      <c r="R2982" s="47">
        <f>VLOOKUP(CONCATENATE($F2982," ",$G2982),AllocFactorMatrix,(R$4+1),FALSE)*$E2983</f>
        <v>0</v>
      </c>
      <c r="S2982" s="47">
        <f>VLOOKUP(CONCATENATE($F2982," ",$G2982),AllocFactorMatrix,(S$4+1),FALSE)*$E2983</f>
        <v>0</v>
      </c>
      <c r="T2982" s="47">
        <f t="shared" si="4250"/>
        <v>0</v>
      </c>
      <c r="U2982" s="47">
        <f>VLOOKUP(CONCATENATE($F2982," ",$G2982),AllocFactorMatrix,(U$4+1),FALSE)*$E2983</f>
        <v>0</v>
      </c>
      <c r="V2982" s="47">
        <f>VLOOKUP(CONCATENATE($F2982," ",$G2982),AllocFactorMatrix,(V$4+1),FALSE)*$E2983</f>
        <v>0</v>
      </c>
      <c r="W2982" s="47">
        <f>VLOOKUP(CONCATENATE($F2982," ",$G2982),AllocFactorMatrix,(W$4+1),FALSE)*$E2983</f>
        <v>0</v>
      </c>
      <c r="X2982" s="47">
        <f>VLOOKUP(CONCATENATE($F2982," ",$G2982),AllocFactorMatrix,(X$4+1),FALSE)*$E2983</f>
        <v>0</v>
      </c>
      <c r="Y2982" s="47">
        <f t="shared" si="4251"/>
        <v>0</v>
      </c>
      <c r="Z2982" s="47">
        <f>VLOOKUP(CONCATENATE($F2982," ",$G2982),AllocFactorMatrix,(Z$4+1),FALSE)*$E2983</f>
        <v>0</v>
      </c>
      <c r="AA2982" s="47">
        <f>VLOOKUP(CONCATENATE($F2982," ",$G2982),AllocFactorMatrix,(AA$4+1),FALSE)*$E2983</f>
        <v>0</v>
      </c>
      <c r="AB2982" s="47">
        <f t="shared" si="4238"/>
        <v>0</v>
      </c>
      <c r="AC2982" s="47">
        <f>VLOOKUP(CONCATENATE($F2982," ",$G2982),AllocFactorMatrix,(AC$4+1),FALSE)*$E2983</f>
        <v>0</v>
      </c>
      <c r="AD2982" s="47">
        <f>VLOOKUP(CONCATENATE($F2982," ",$G2982),AllocFactorMatrix,(AD$4+1),FALSE)*$E2983</f>
        <v>0</v>
      </c>
      <c r="AE2982" s="47">
        <f>VLOOKUP(CONCATENATE($F2982," ",$G2982),AllocFactorMatrix,(AE$4+1),FALSE)*$E2983</f>
        <v>0</v>
      </c>
    </row>
    <row r="2983" spans="1:31" s="44" customFormat="1" collapsed="1">
      <c r="A2983" s="49"/>
      <c r="B2983" s="97"/>
      <c r="C2983" s="48"/>
      <c r="D2983" s="96" t="s">
        <v>442</v>
      </c>
      <c r="E2983" s="54">
        <v>-188154</v>
      </c>
      <c r="F2983" s="88" t="s">
        <v>27</v>
      </c>
      <c r="G2983" s="48" t="str">
        <f>$G$15</f>
        <v>TOTAL</v>
      </c>
      <c r="H2983" s="46">
        <f t="shared" si="4203"/>
        <v>-188154.00000000006</v>
      </c>
      <c r="I2983" s="47">
        <f t="shared" ref="I2983:N2983" si="4257">VLOOKUP(CONCATENATE($F2983," ",$G2983),AllocFactorMatrix,(I$4+1),FALSE)*$E2983</f>
        <v>-96762.132326104038</v>
      </c>
      <c r="J2983" s="47">
        <f t="shared" si="4257"/>
        <v>-21.647347734190209</v>
      </c>
      <c r="K2983" s="47">
        <f t="shared" si="4257"/>
        <v>-37.902962358563087</v>
      </c>
      <c r="L2983" s="47">
        <f t="shared" si="4257"/>
        <v>-22552.105718962452</v>
      </c>
      <c r="M2983" s="47">
        <f t="shared" si="4257"/>
        <v>-313.81226405518163</v>
      </c>
      <c r="N2983" s="47">
        <f t="shared" si="4257"/>
        <v>-43.705797407998389</v>
      </c>
      <c r="O2983" s="47">
        <f t="shared" si="4237"/>
        <v>-22909.623780425631</v>
      </c>
      <c r="P2983" s="47">
        <f>VLOOKUP(CONCATENATE($F2983," ",$G2983),AllocFactorMatrix,(P$4+1),FALSE)*$E2983</f>
        <v>-13413.828045029111</v>
      </c>
      <c r="Q2983" s="47">
        <f>VLOOKUP(CONCATENATE($F2983," ",$G2983),AllocFactorMatrix,(Q$4+1),FALSE)*$E2983</f>
        <v>-2407.2318808428699</v>
      </c>
      <c r="R2983" s="47">
        <f>VLOOKUP(CONCATENATE($F2983," ",$G2983),AllocFactorMatrix,(R$4+1),FALSE)*$E2983</f>
        <v>-488.16206007880174</v>
      </c>
      <c r="S2983" s="47">
        <f>VLOOKUP(CONCATENATE($F2983," ",$G2983),AllocFactorMatrix,(S$4+1),FALSE)*$E2983</f>
        <v>-18.537733473884046</v>
      </c>
      <c r="T2983" s="47">
        <f t="shared" si="4250"/>
        <v>-16327.759719424666</v>
      </c>
      <c r="U2983" s="47">
        <f>VLOOKUP(CONCATENATE($F2983," ",$G2983),AllocFactorMatrix,(U$4+1),FALSE)*$E2983</f>
        <v>-636.18889184131797</v>
      </c>
      <c r="V2983" s="47">
        <f>VLOOKUP(CONCATENATE($F2983," ",$G2983),AllocFactorMatrix,(V$4+1),FALSE)*$E2983</f>
        <v>-8588.9174068850425</v>
      </c>
      <c r="W2983" s="47">
        <f>VLOOKUP(CONCATENATE($F2983," ",$G2983),AllocFactorMatrix,(W$4+1),FALSE)*$E2983</f>
        <v>-32849.161233631807</v>
      </c>
      <c r="X2983" s="47">
        <f>VLOOKUP(CONCATENATE($F2983," ",$G2983),AllocFactorMatrix,(X$4+1),FALSE)*$E2983</f>
        <v>-5950.9302232655982</v>
      </c>
      <c r="Y2983" s="47">
        <f t="shared" si="4251"/>
        <v>-48025.197755623762</v>
      </c>
      <c r="Z2983" s="47">
        <f>VLOOKUP(CONCATENATE($F2983," ",$G2983),AllocFactorMatrix,(Z$4+1),FALSE)*$E2983</f>
        <v>-3687.0477587996352</v>
      </c>
      <c r="AA2983" s="47">
        <f>VLOOKUP(CONCATENATE($F2983," ",$G2983),AllocFactorMatrix,(AA$4+1),FALSE)*$E2983</f>
        <v>-73.639800627146187</v>
      </c>
      <c r="AB2983" s="47">
        <f t="shared" si="4238"/>
        <v>-3760.6875594267813</v>
      </c>
      <c r="AC2983" s="47">
        <f>VLOOKUP(CONCATENATE($F2983," ",$G2983),AllocFactorMatrix,(AC$4+1),FALSE)*$E2983</f>
        <v>-48.638124857490958</v>
      </c>
      <c r="AD2983" s="47">
        <f>VLOOKUP(CONCATENATE($F2983," ",$G2983),AllocFactorMatrix,(AD$4+1),FALSE)*$E2983</f>
        <v>-216.07824335084044</v>
      </c>
      <c r="AE2983" s="47">
        <f>VLOOKUP(CONCATENATE($F2983," ",$G2983),AllocFactorMatrix,(AE$4+1),FALSE)*$E2983</f>
        <v>-44.332180694042279</v>
      </c>
    </row>
    <row r="2984" spans="1:31" s="44" customFormat="1" hidden="1" outlineLevel="1">
      <c r="A2984" s="49"/>
      <c r="B2984" s="97"/>
      <c r="C2984" s="48"/>
      <c r="D2984" s="48"/>
      <c r="F2984" s="167" t="str">
        <f>F2991</f>
        <v>PROD_DEMAND</v>
      </c>
      <c r="G2984" s="48" t="str">
        <f>$G$8</f>
        <v>PRODUCTION</v>
      </c>
      <c r="H2984" s="46">
        <f t="shared" si="4203"/>
        <v>-36929.000000000007</v>
      </c>
      <c r="I2984" s="47">
        <f t="shared" ref="I2984:N2984" si="4258">VLOOKUP(CONCATENATE($F2984," ",$G2984),AllocFactorMatrix,(I$4+1),FALSE)*$E2991</f>
        <v>-18991.511127431233</v>
      </c>
      <c r="J2984" s="47">
        <f t="shared" si="4258"/>
        <v>-4.2487265988281422</v>
      </c>
      <c r="K2984" s="47">
        <f t="shared" si="4258"/>
        <v>-7.4392173269735231</v>
      </c>
      <c r="L2984" s="47">
        <f t="shared" si="4258"/>
        <v>-4426.303517839453</v>
      </c>
      <c r="M2984" s="47">
        <f t="shared" si="4258"/>
        <v>-61.591957116478007</v>
      </c>
      <c r="N2984" s="47">
        <f t="shared" si="4258"/>
        <v>-8.578140206851689</v>
      </c>
      <c r="O2984" s="47">
        <f t="shared" si="4237"/>
        <v>-4496.4736151627822</v>
      </c>
      <c r="P2984" s="47">
        <f>VLOOKUP(CONCATENATE($F2984," ",$G2984),AllocFactorMatrix,(P$4+1),FALSE)*$E2991</f>
        <v>-2632.7330584249075</v>
      </c>
      <c r="Q2984" s="47">
        <f>VLOOKUP(CONCATENATE($F2984," ",$G2984),AllocFactorMatrix,(Q$4+1),FALSE)*$E2991</f>
        <v>-472.46758574171344</v>
      </c>
      <c r="R2984" s="47">
        <f>VLOOKUP(CONCATENATE($F2984," ",$G2984),AllocFactorMatrix,(R$4+1),FALSE)*$E2991</f>
        <v>-95.811604944088728</v>
      </c>
      <c r="S2984" s="47">
        <f>VLOOKUP(CONCATENATE($F2984," ",$G2984),AllocFactorMatrix,(S$4+1),FALSE)*$E2991</f>
        <v>-3.6384023696390395</v>
      </c>
      <c r="T2984" s="47">
        <f>SUBTOTAL(9,P2984:S2984)</f>
        <v>-3204.6506514803486</v>
      </c>
      <c r="U2984" s="47">
        <f>VLOOKUP(CONCATENATE($F2984," ",$G2984),AllocFactorMatrix,(U$4+1),FALSE)*$E2991</f>
        <v>-124.86484255879773</v>
      </c>
      <c r="V2984" s="47">
        <f>VLOOKUP(CONCATENATE($F2984," ",$G2984),AllocFactorMatrix,(V$4+1),FALSE)*$E2991</f>
        <v>-1685.7474776983629</v>
      </c>
      <c r="W2984" s="47">
        <f>VLOOKUP(CONCATENATE($F2984," ",$G2984),AllocFactorMatrix,(W$4+1),FALSE)*$E2991</f>
        <v>-6447.3073928632339</v>
      </c>
      <c r="X2984" s="47">
        <f>VLOOKUP(CONCATENATE($F2984," ",$G2984),AllocFactorMatrix,(X$4+1),FALSE)*$E2991</f>
        <v>-1167.9895309957551</v>
      </c>
      <c r="Y2984" s="47">
        <f>SUBTOTAL(9,U2984:X2984)</f>
        <v>-9425.9092441161501</v>
      </c>
      <c r="Z2984" s="47">
        <f>VLOOKUP(CONCATENATE($F2984," ",$G2984),AllocFactorMatrix,(Z$4+1),FALSE)*$E2991</f>
        <v>-723.657146192543</v>
      </c>
      <c r="AA2984" s="47">
        <f>VLOOKUP(CONCATENATE($F2984," ",$G2984),AllocFactorMatrix,(AA$4+1),FALSE)*$E2991</f>
        <v>-14.453289312796334</v>
      </c>
      <c r="AB2984" s="47">
        <f t="shared" si="4238"/>
        <v>-738.1104355053393</v>
      </c>
      <c r="AC2984" s="47">
        <f>VLOOKUP(CONCATENATE($F2984," ",$G2984),AllocFactorMatrix,(AC$4+1),FALSE)*$E2991</f>
        <v>-9.5462084933739568</v>
      </c>
      <c r="AD2984" s="47">
        <f>VLOOKUP(CONCATENATE($F2984," ",$G2984),AllocFactorMatrix,(AD$4+1),FALSE)*$E2991</f>
        <v>-42.409693382565273</v>
      </c>
      <c r="AE2984" s="47">
        <f>VLOOKUP(CONCATENATE($F2984," ",$G2984),AllocFactorMatrix,(AE$4+1),FALSE)*$E2991</f>
        <v>-8.7010805024091287</v>
      </c>
    </row>
    <row r="2985" spans="1:31" s="44" customFormat="1" hidden="1" outlineLevel="1">
      <c r="A2985" s="49"/>
      <c r="B2985" s="97"/>
      <c r="C2985" s="48"/>
      <c r="D2985" s="48"/>
      <c r="F2985" s="167" t="str">
        <f>F2991</f>
        <v>PROD_DEMAND</v>
      </c>
      <c r="G2985" s="48" t="str">
        <f>$G$9</f>
        <v>BULKTRAN</v>
      </c>
      <c r="H2985" s="46">
        <f t="shared" si="4203"/>
        <v>0</v>
      </c>
      <c r="I2985" s="47">
        <f t="shared" ref="I2985:N2985" si="4259">VLOOKUP(CONCATENATE($F2985," ",$G2985),AllocFactorMatrix,(I$4+1),FALSE)*$E2991</f>
        <v>0</v>
      </c>
      <c r="J2985" s="47">
        <f t="shared" si="4259"/>
        <v>0</v>
      </c>
      <c r="K2985" s="47">
        <f t="shared" si="4259"/>
        <v>0</v>
      </c>
      <c r="L2985" s="47">
        <f t="shared" si="4259"/>
        <v>0</v>
      </c>
      <c r="M2985" s="47">
        <f t="shared" si="4259"/>
        <v>0</v>
      </c>
      <c r="N2985" s="47">
        <f t="shared" si="4259"/>
        <v>0</v>
      </c>
      <c r="O2985" s="47">
        <f t="shared" si="4237"/>
        <v>0</v>
      </c>
      <c r="P2985" s="47">
        <f>VLOOKUP(CONCATENATE($F2985," ",$G2985),AllocFactorMatrix,(P$4+1),FALSE)*$E2991</f>
        <v>0</v>
      </c>
      <c r="Q2985" s="47">
        <f>VLOOKUP(CONCATENATE($F2985," ",$G2985),AllocFactorMatrix,(Q$4+1),FALSE)*$E2991</f>
        <v>0</v>
      </c>
      <c r="R2985" s="47">
        <f>VLOOKUP(CONCATENATE($F2985," ",$G2985),AllocFactorMatrix,(R$4+1),FALSE)*$E2991</f>
        <v>0</v>
      </c>
      <c r="S2985" s="47">
        <f>VLOOKUP(CONCATENATE($F2985," ",$G2985),AllocFactorMatrix,(S$4+1),FALSE)*$E2991</f>
        <v>0</v>
      </c>
      <c r="T2985" s="47">
        <f t="shared" ref="T2985:T2991" si="4260">SUBTOTAL(9,P2985:S2985)</f>
        <v>0</v>
      </c>
      <c r="U2985" s="47">
        <f>VLOOKUP(CONCATENATE($F2985," ",$G2985),AllocFactorMatrix,(U$4+1),FALSE)*$E2991</f>
        <v>0</v>
      </c>
      <c r="V2985" s="47">
        <f>VLOOKUP(CONCATENATE($F2985," ",$G2985),AllocFactorMatrix,(V$4+1),FALSE)*$E2991</f>
        <v>0</v>
      </c>
      <c r="W2985" s="47">
        <f>VLOOKUP(CONCATENATE($F2985," ",$G2985),AllocFactorMatrix,(W$4+1),FALSE)*$E2991</f>
        <v>0</v>
      </c>
      <c r="X2985" s="47">
        <f>VLOOKUP(CONCATENATE($F2985," ",$G2985),AllocFactorMatrix,(X$4+1),FALSE)*$E2991</f>
        <v>0</v>
      </c>
      <c r="Y2985" s="47">
        <f t="shared" ref="Y2985:Y2991" si="4261">SUBTOTAL(9,U2985:X2985)</f>
        <v>0</v>
      </c>
      <c r="Z2985" s="47">
        <f>VLOOKUP(CONCATENATE($F2985," ",$G2985),AllocFactorMatrix,(Z$4+1),FALSE)*$E2991</f>
        <v>0</v>
      </c>
      <c r="AA2985" s="47">
        <f>VLOOKUP(CONCATENATE($F2985," ",$G2985),AllocFactorMatrix,(AA$4+1),FALSE)*$E2991</f>
        <v>0</v>
      </c>
      <c r="AB2985" s="47">
        <f t="shared" si="4238"/>
        <v>0</v>
      </c>
      <c r="AC2985" s="47">
        <f>VLOOKUP(CONCATENATE($F2985," ",$G2985),AllocFactorMatrix,(AC$4+1),FALSE)*$E2991</f>
        <v>0</v>
      </c>
      <c r="AD2985" s="47">
        <f>VLOOKUP(CONCATENATE($F2985," ",$G2985),AllocFactorMatrix,(AD$4+1),FALSE)*$E2991</f>
        <v>0</v>
      </c>
      <c r="AE2985" s="47">
        <f>VLOOKUP(CONCATENATE($F2985," ",$G2985),AllocFactorMatrix,(AE$4+1),FALSE)*$E2991</f>
        <v>0</v>
      </c>
    </row>
    <row r="2986" spans="1:31" s="44" customFormat="1" hidden="1" outlineLevel="1">
      <c r="A2986" s="49"/>
      <c r="B2986" s="97"/>
      <c r="C2986" s="48"/>
      <c r="D2986" s="48"/>
      <c r="F2986" s="167" t="str">
        <f>F2991</f>
        <v>PROD_DEMAND</v>
      </c>
      <c r="G2986" s="48" t="str">
        <f>$G$10</f>
        <v>SUBTRAN</v>
      </c>
      <c r="H2986" s="46">
        <f t="shared" si="4203"/>
        <v>0</v>
      </c>
      <c r="I2986" s="47">
        <f t="shared" ref="I2986:N2986" si="4262">VLOOKUP(CONCATENATE($F2986," ",$G2986),AllocFactorMatrix,(I$4+1),FALSE)*$E2991</f>
        <v>0</v>
      </c>
      <c r="J2986" s="47">
        <f t="shared" si="4262"/>
        <v>0</v>
      </c>
      <c r="K2986" s="47">
        <f t="shared" si="4262"/>
        <v>0</v>
      </c>
      <c r="L2986" s="47">
        <f t="shared" si="4262"/>
        <v>0</v>
      </c>
      <c r="M2986" s="47">
        <f t="shared" si="4262"/>
        <v>0</v>
      </c>
      <c r="N2986" s="47">
        <f t="shared" si="4262"/>
        <v>0</v>
      </c>
      <c r="O2986" s="47">
        <f t="shared" si="4237"/>
        <v>0</v>
      </c>
      <c r="P2986" s="47">
        <f>VLOOKUP(CONCATENATE($F2986," ",$G2986),AllocFactorMatrix,(P$4+1),FALSE)*$E2991</f>
        <v>0</v>
      </c>
      <c r="Q2986" s="47">
        <f>VLOOKUP(CONCATENATE($F2986," ",$G2986),AllocFactorMatrix,(Q$4+1),FALSE)*$E2991</f>
        <v>0</v>
      </c>
      <c r="R2986" s="47">
        <f>VLOOKUP(CONCATENATE($F2986," ",$G2986),AllocFactorMatrix,(R$4+1),FALSE)*$E2991</f>
        <v>0</v>
      </c>
      <c r="S2986" s="47">
        <f>VLOOKUP(CONCATENATE($F2986," ",$G2986),AllocFactorMatrix,(S$4+1),FALSE)*$E2991</f>
        <v>0</v>
      </c>
      <c r="T2986" s="47">
        <f t="shared" si="4260"/>
        <v>0</v>
      </c>
      <c r="U2986" s="47">
        <f>VLOOKUP(CONCATENATE($F2986," ",$G2986),AllocFactorMatrix,(U$4+1),FALSE)*$E2991</f>
        <v>0</v>
      </c>
      <c r="V2986" s="47">
        <f>VLOOKUP(CONCATENATE($F2986," ",$G2986),AllocFactorMatrix,(V$4+1),FALSE)*$E2991</f>
        <v>0</v>
      </c>
      <c r="W2986" s="47">
        <f>VLOOKUP(CONCATENATE($F2986," ",$G2986),AllocFactorMatrix,(W$4+1),FALSE)*$E2991</f>
        <v>0</v>
      </c>
      <c r="X2986" s="47">
        <f>VLOOKUP(CONCATENATE($F2986," ",$G2986),AllocFactorMatrix,(X$4+1),FALSE)*$E2991</f>
        <v>0</v>
      </c>
      <c r="Y2986" s="47">
        <f t="shared" si="4261"/>
        <v>0</v>
      </c>
      <c r="Z2986" s="47">
        <f>VLOOKUP(CONCATENATE($F2986," ",$G2986),AllocFactorMatrix,(Z$4+1),FALSE)*$E2991</f>
        <v>0</v>
      </c>
      <c r="AA2986" s="47">
        <f>VLOOKUP(CONCATENATE($F2986," ",$G2986),AllocFactorMatrix,(AA$4+1),FALSE)*$E2991</f>
        <v>0</v>
      </c>
      <c r="AB2986" s="47">
        <f t="shared" si="4238"/>
        <v>0</v>
      </c>
      <c r="AC2986" s="47">
        <f>VLOOKUP(CONCATENATE($F2986," ",$G2986),AllocFactorMatrix,(AC$4+1),FALSE)*$E2991</f>
        <v>0</v>
      </c>
      <c r="AD2986" s="47">
        <f>VLOOKUP(CONCATENATE($F2986," ",$G2986),AllocFactorMatrix,(AD$4+1),FALSE)*$E2991</f>
        <v>0</v>
      </c>
      <c r="AE2986" s="47">
        <f>VLOOKUP(CONCATENATE($F2986," ",$G2986),AllocFactorMatrix,(AE$4+1),FALSE)*$E2991</f>
        <v>0</v>
      </c>
    </row>
    <row r="2987" spans="1:31" s="44" customFormat="1" hidden="1" outlineLevel="1">
      <c r="A2987" s="49"/>
      <c r="B2987" s="97"/>
      <c r="C2987" s="48"/>
      <c r="D2987" s="48"/>
      <c r="F2987" s="167" t="str">
        <f>F2991</f>
        <v>PROD_DEMAND</v>
      </c>
      <c r="G2987" s="48" t="str">
        <f>$G$11</f>
        <v>DISTPRI</v>
      </c>
      <c r="H2987" s="46">
        <f t="shared" si="4203"/>
        <v>0</v>
      </c>
      <c r="I2987" s="47">
        <f t="shared" ref="I2987:N2987" si="4263">VLOOKUP(CONCATENATE($F2987," ",$G2987),AllocFactorMatrix,(I$4+1),FALSE)*$E2991</f>
        <v>0</v>
      </c>
      <c r="J2987" s="47">
        <f t="shared" si="4263"/>
        <v>0</v>
      </c>
      <c r="K2987" s="47">
        <f t="shared" si="4263"/>
        <v>0</v>
      </c>
      <c r="L2987" s="47">
        <f t="shared" si="4263"/>
        <v>0</v>
      </c>
      <c r="M2987" s="47">
        <f t="shared" si="4263"/>
        <v>0</v>
      </c>
      <c r="N2987" s="47">
        <f t="shared" si="4263"/>
        <v>0</v>
      </c>
      <c r="O2987" s="47">
        <f t="shared" si="4237"/>
        <v>0</v>
      </c>
      <c r="P2987" s="47">
        <f>VLOOKUP(CONCATENATE($F2987," ",$G2987),AllocFactorMatrix,(P$4+1),FALSE)*$E2991</f>
        <v>0</v>
      </c>
      <c r="Q2987" s="47">
        <f>VLOOKUP(CONCATENATE($F2987," ",$G2987),AllocFactorMatrix,(Q$4+1),FALSE)*$E2991</f>
        <v>0</v>
      </c>
      <c r="R2987" s="47">
        <f>VLOOKUP(CONCATENATE($F2987," ",$G2987),AllocFactorMatrix,(R$4+1),FALSE)*$E2991</f>
        <v>0</v>
      </c>
      <c r="S2987" s="47">
        <f>VLOOKUP(CONCATENATE($F2987," ",$G2987),AllocFactorMatrix,(S$4+1),FALSE)*$E2991</f>
        <v>0</v>
      </c>
      <c r="T2987" s="47">
        <f t="shared" si="4260"/>
        <v>0</v>
      </c>
      <c r="U2987" s="47">
        <f>VLOOKUP(CONCATENATE($F2987," ",$G2987),AllocFactorMatrix,(U$4+1),FALSE)*$E2991</f>
        <v>0</v>
      </c>
      <c r="V2987" s="47">
        <f>VLOOKUP(CONCATENATE($F2987," ",$G2987),AllocFactorMatrix,(V$4+1),FALSE)*$E2991</f>
        <v>0</v>
      </c>
      <c r="W2987" s="47">
        <f>VLOOKUP(CONCATENATE($F2987," ",$G2987),AllocFactorMatrix,(W$4+1),FALSE)*$E2991</f>
        <v>0</v>
      </c>
      <c r="X2987" s="47">
        <f>VLOOKUP(CONCATENATE($F2987," ",$G2987),AllocFactorMatrix,(X$4+1),FALSE)*$E2991</f>
        <v>0</v>
      </c>
      <c r="Y2987" s="47">
        <f t="shared" si="4261"/>
        <v>0</v>
      </c>
      <c r="Z2987" s="47">
        <f>VLOOKUP(CONCATENATE($F2987," ",$G2987),AllocFactorMatrix,(Z$4+1),FALSE)*$E2991</f>
        <v>0</v>
      </c>
      <c r="AA2987" s="47">
        <f>VLOOKUP(CONCATENATE($F2987," ",$G2987),AllocFactorMatrix,(AA$4+1),FALSE)*$E2991</f>
        <v>0</v>
      </c>
      <c r="AB2987" s="47">
        <f t="shared" si="4238"/>
        <v>0</v>
      </c>
      <c r="AC2987" s="47">
        <f>VLOOKUP(CONCATENATE($F2987," ",$G2987),AllocFactorMatrix,(AC$4+1),FALSE)*$E2991</f>
        <v>0</v>
      </c>
      <c r="AD2987" s="47">
        <f>VLOOKUP(CONCATENATE($F2987," ",$G2987),AllocFactorMatrix,(AD$4+1),FALSE)*$E2991</f>
        <v>0</v>
      </c>
      <c r="AE2987" s="47">
        <f>VLOOKUP(CONCATENATE($F2987," ",$G2987),AllocFactorMatrix,(AE$4+1),FALSE)*$E2991</f>
        <v>0</v>
      </c>
    </row>
    <row r="2988" spans="1:31" s="44" customFormat="1" hidden="1" outlineLevel="1">
      <c r="A2988" s="49"/>
      <c r="B2988" s="97"/>
      <c r="C2988" s="48"/>
      <c r="D2988" s="48"/>
      <c r="F2988" s="167" t="str">
        <f>F2991</f>
        <v>PROD_DEMAND</v>
      </c>
      <c r="G2988" s="48" t="str">
        <f>$G$12</f>
        <v>DISTSEC</v>
      </c>
      <c r="H2988" s="46">
        <f t="shared" si="4203"/>
        <v>0</v>
      </c>
      <c r="I2988" s="47">
        <f t="shared" ref="I2988:N2988" si="4264">VLOOKUP(CONCATENATE($F2988," ",$G2988),AllocFactorMatrix,(I$4+1),FALSE)*$E2991</f>
        <v>0</v>
      </c>
      <c r="J2988" s="47">
        <f t="shared" si="4264"/>
        <v>0</v>
      </c>
      <c r="K2988" s="47">
        <f t="shared" si="4264"/>
        <v>0</v>
      </c>
      <c r="L2988" s="47">
        <f t="shared" si="4264"/>
        <v>0</v>
      </c>
      <c r="M2988" s="47">
        <f t="shared" si="4264"/>
        <v>0</v>
      </c>
      <c r="N2988" s="47">
        <f t="shared" si="4264"/>
        <v>0</v>
      </c>
      <c r="O2988" s="47">
        <f t="shared" si="4237"/>
        <v>0</v>
      </c>
      <c r="P2988" s="47">
        <f>VLOOKUP(CONCATENATE($F2988," ",$G2988),AllocFactorMatrix,(P$4+1),FALSE)*$E2991</f>
        <v>0</v>
      </c>
      <c r="Q2988" s="47">
        <f>VLOOKUP(CONCATENATE($F2988," ",$G2988),AllocFactorMatrix,(Q$4+1),FALSE)*$E2991</f>
        <v>0</v>
      </c>
      <c r="R2988" s="47">
        <f>VLOOKUP(CONCATENATE($F2988," ",$G2988),AllocFactorMatrix,(R$4+1),FALSE)*$E2991</f>
        <v>0</v>
      </c>
      <c r="S2988" s="47">
        <f>VLOOKUP(CONCATENATE($F2988," ",$G2988),AllocFactorMatrix,(S$4+1),FALSE)*$E2991</f>
        <v>0</v>
      </c>
      <c r="T2988" s="47">
        <f t="shared" si="4260"/>
        <v>0</v>
      </c>
      <c r="U2988" s="47">
        <f>VLOOKUP(CONCATENATE($F2988," ",$G2988),AllocFactorMatrix,(U$4+1),FALSE)*$E2991</f>
        <v>0</v>
      </c>
      <c r="V2988" s="47">
        <f>VLOOKUP(CONCATENATE($F2988," ",$G2988),AllocFactorMatrix,(V$4+1),FALSE)*$E2991</f>
        <v>0</v>
      </c>
      <c r="W2988" s="47">
        <f>VLOOKUP(CONCATENATE($F2988," ",$G2988),AllocFactorMatrix,(W$4+1),FALSE)*$E2991</f>
        <v>0</v>
      </c>
      <c r="X2988" s="47">
        <f>VLOOKUP(CONCATENATE($F2988," ",$G2988),AllocFactorMatrix,(X$4+1),FALSE)*$E2991</f>
        <v>0</v>
      </c>
      <c r="Y2988" s="47">
        <f t="shared" si="4261"/>
        <v>0</v>
      </c>
      <c r="Z2988" s="47">
        <f>VLOOKUP(CONCATENATE($F2988," ",$G2988),AllocFactorMatrix,(Z$4+1),FALSE)*$E2991</f>
        <v>0</v>
      </c>
      <c r="AA2988" s="47">
        <f>VLOOKUP(CONCATENATE($F2988," ",$G2988),AllocFactorMatrix,(AA$4+1),FALSE)*$E2991</f>
        <v>0</v>
      </c>
      <c r="AB2988" s="47">
        <f t="shared" si="4238"/>
        <v>0</v>
      </c>
      <c r="AC2988" s="47">
        <f>VLOOKUP(CONCATENATE($F2988," ",$G2988),AllocFactorMatrix,(AC$4+1),FALSE)*$E2991</f>
        <v>0</v>
      </c>
      <c r="AD2988" s="47">
        <f>VLOOKUP(CONCATENATE($F2988," ",$G2988),AllocFactorMatrix,(AD$4+1),FALSE)*$E2991</f>
        <v>0</v>
      </c>
      <c r="AE2988" s="47">
        <f>VLOOKUP(CONCATENATE($F2988," ",$G2988),AllocFactorMatrix,(AE$4+1),FALSE)*$E2991</f>
        <v>0</v>
      </c>
    </row>
    <row r="2989" spans="1:31" s="44" customFormat="1" hidden="1" outlineLevel="1">
      <c r="A2989" s="49"/>
      <c r="B2989" s="97"/>
      <c r="C2989" s="48"/>
      <c r="D2989" s="48"/>
      <c r="F2989" s="167" t="str">
        <f>F2991</f>
        <v>PROD_DEMAND</v>
      </c>
      <c r="G2989" s="48" t="str">
        <f>$G$13</f>
        <v>ENERGY</v>
      </c>
      <c r="H2989" s="46">
        <f t="shared" si="4203"/>
        <v>0</v>
      </c>
      <c r="I2989" s="47">
        <f t="shared" ref="I2989:N2989" si="4265">VLOOKUP(CONCATENATE($F2989," ",$G2989),AllocFactorMatrix,(I$4+1),FALSE)*$E2991</f>
        <v>0</v>
      </c>
      <c r="J2989" s="47">
        <f t="shared" si="4265"/>
        <v>0</v>
      </c>
      <c r="K2989" s="47">
        <f t="shared" si="4265"/>
        <v>0</v>
      </c>
      <c r="L2989" s="47">
        <f t="shared" si="4265"/>
        <v>0</v>
      </c>
      <c r="M2989" s="47">
        <f t="shared" si="4265"/>
        <v>0</v>
      </c>
      <c r="N2989" s="47">
        <f t="shared" si="4265"/>
        <v>0</v>
      </c>
      <c r="O2989" s="47">
        <f t="shared" si="4237"/>
        <v>0</v>
      </c>
      <c r="P2989" s="47">
        <f>VLOOKUP(CONCATENATE($F2989," ",$G2989),AllocFactorMatrix,(P$4+1),FALSE)*$E2991</f>
        <v>0</v>
      </c>
      <c r="Q2989" s="47">
        <f>VLOOKUP(CONCATENATE($F2989," ",$G2989),AllocFactorMatrix,(Q$4+1),FALSE)*$E2991</f>
        <v>0</v>
      </c>
      <c r="R2989" s="47">
        <f>VLOOKUP(CONCATENATE($F2989," ",$G2989),AllocFactorMatrix,(R$4+1),FALSE)*$E2991</f>
        <v>0</v>
      </c>
      <c r="S2989" s="47">
        <f>VLOOKUP(CONCATENATE($F2989," ",$G2989),AllocFactorMatrix,(S$4+1),FALSE)*$E2991</f>
        <v>0</v>
      </c>
      <c r="T2989" s="47">
        <f t="shared" si="4260"/>
        <v>0</v>
      </c>
      <c r="U2989" s="47">
        <f>VLOOKUP(CONCATENATE($F2989," ",$G2989),AllocFactorMatrix,(U$4+1),FALSE)*$E2991</f>
        <v>0</v>
      </c>
      <c r="V2989" s="47">
        <f>VLOOKUP(CONCATENATE($F2989," ",$G2989),AllocFactorMatrix,(V$4+1),FALSE)*$E2991</f>
        <v>0</v>
      </c>
      <c r="W2989" s="47">
        <f>VLOOKUP(CONCATENATE($F2989," ",$G2989),AllocFactorMatrix,(W$4+1),FALSE)*$E2991</f>
        <v>0</v>
      </c>
      <c r="X2989" s="47">
        <f>VLOOKUP(CONCATENATE($F2989," ",$G2989),AllocFactorMatrix,(X$4+1),FALSE)*$E2991</f>
        <v>0</v>
      </c>
      <c r="Y2989" s="47">
        <f t="shared" si="4261"/>
        <v>0</v>
      </c>
      <c r="Z2989" s="47">
        <f>VLOOKUP(CONCATENATE($F2989," ",$G2989),AllocFactorMatrix,(Z$4+1),FALSE)*$E2991</f>
        <v>0</v>
      </c>
      <c r="AA2989" s="47">
        <f>VLOOKUP(CONCATENATE($F2989," ",$G2989),AllocFactorMatrix,(AA$4+1),FALSE)*$E2991</f>
        <v>0</v>
      </c>
      <c r="AB2989" s="47">
        <f t="shared" si="4238"/>
        <v>0</v>
      </c>
      <c r="AC2989" s="47">
        <f>VLOOKUP(CONCATENATE($F2989," ",$G2989),AllocFactorMatrix,(AC$4+1),FALSE)*$E2991</f>
        <v>0</v>
      </c>
      <c r="AD2989" s="47">
        <f>VLOOKUP(CONCATENATE($F2989," ",$G2989),AllocFactorMatrix,(AD$4+1),FALSE)*$E2991</f>
        <v>0</v>
      </c>
      <c r="AE2989" s="47">
        <f>VLOOKUP(CONCATENATE($F2989," ",$G2989),AllocFactorMatrix,(AE$4+1),FALSE)*$E2991</f>
        <v>0</v>
      </c>
    </row>
    <row r="2990" spans="1:31" s="44" customFormat="1" hidden="1" outlineLevel="1">
      <c r="A2990" s="49"/>
      <c r="B2990" s="97"/>
      <c r="C2990" s="48"/>
      <c r="D2990" s="48"/>
      <c r="F2990" s="167" t="str">
        <f>F2991</f>
        <v>PROD_DEMAND</v>
      </c>
      <c r="G2990" s="48" t="str">
        <f>$G$14</f>
        <v>CUSTOMER</v>
      </c>
      <c r="H2990" s="46">
        <f t="shared" si="4203"/>
        <v>0</v>
      </c>
      <c r="I2990" s="47">
        <f t="shared" ref="I2990:N2990" si="4266">VLOOKUP(CONCATENATE($F2990," ",$G2990),AllocFactorMatrix,(I$4+1),FALSE)*$E2991</f>
        <v>0</v>
      </c>
      <c r="J2990" s="47">
        <f t="shared" si="4266"/>
        <v>0</v>
      </c>
      <c r="K2990" s="47">
        <f t="shared" si="4266"/>
        <v>0</v>
      </c>
      <c r="L2990" s="47">
        <f t="shared" si="4266"/>
        <v>0</v>
      </c>
      <c r="M2990" s="47">
        <f t="shared" si="4266"/>
        <v>0</v>
      </c>
      <c r="N2990" s="47">
        <f t="shared" si="4266"/>
        <v>0</v>
      </c>
      <c r="O2990" s="47">
        <f t="shared" si="4237"/>
        <v>0</v>
      </c>
      <c r="P2990" s="47">
        <f>VLOOKUP(CONCATENATE($F2990," ",$G2990),AllocFactorMatrix,(P$4+1),FALSE)*$E2991</f>
        <v>0</v>
      </c>
      <c r="Q2990" s="47">
        <f>VLOOKUP(CONCATENATE($F2990," ",$G2990),AllocFactorMatrix,(Q$4+1),FALSE)*$E2991</f>
        <v>0</v>
      </c>
      <c r="R2990" s="47">
        <f>VLOOKUP(CONCATENATE($F2990," ",$G2990),AllocFactorMatrix,(R$4+1),FALSE)*$E2991</f>
        <v>0</v>
      </c>
      <c r="S2990" s="47">
        <f>VLOOKUP(CONCATENATE($F2990," ",$G2990),AllocFactorMatrix,(S$4+1),FALSE)*$E2991</f>
        <v>0</v>
      </c>
      <c r="T2990" s="47">
        <f t="shared" si="4260"/>
        <v>0</v>
      </c>
      <c r="U2990" s="47">
        <f>VLOOKUP(CONCATENATE($F2990," ",$G2990),AllocFactorMatrix,(U$4+1),FALSE)*$E2991</f>
        <v>0</v>
      </c>
      <c r="V2990" s="47">
        <f>VLOOKUP(CONCATENATE($F2990," ",$G2990),AllocFactorMatrix,(V$4+1),FALSE)*$E2991</f>
        <v>0</v>
      </c>
      <c r="W2990" s="47">
        <f>VLOOKUP(CONCATENATE($F2990," ",$G2990),AllocFactorMatrix,(W$4+1),FALSE)*$E2991</f>
        <v>0</v>
      </c>
      <c r="X2990" s="47">
        <f>VLOOKUP(CONCATENATE($F2990," ",$G2990),AllocFactorMatrix,(X$4+1),FALSE)*$E2991</f>
        <v>0</v>
      </c>
      <c r="Y2990" s="47">
        <f t="shared" si="4261"/>
        <v>0</v>
      </c>
      <c r="Z2990" s="47">
        <f>VLOOKUP(CONCATENATE($F2990," ",$G2990),AllocFactorMatrix,(Z$4+1),FALSE)*$E2991</f>
        <v>0</v>
      </c>
      <c r="AA2990" s="47">
        <f>VLOOKUP(CONCATENATE($F2990," ",$G2990),AllocFactorMatrix,(AA$4+1),FALSE)*$E2991</f>
        <v>0</v>
      </c>
      <c r="AB2990" s="47">
        <f t="shared" si="4238"/>
        <v>0</v>
      </c>
      <c r="AC2990" s="47">
        <f>VLOOKUP(CONCATENATE($F2990," ",$G2990),AllocFactorMatrix,(AC$4+1),FALSE)*$E2991</f>
        <v>0</v>
      </c>
      <c r="AD2990" s="47">
        <f>VLOOKUP(CONCATENATE($F2990," ",$G2990),AllocFactorMatrix,(AD$4+1),FALSE)*$E2991</f>
        <v>0</v>
      </c>
      <c r="AE2990" s="47">
        <f>VLOOKUP(CONCATENATE($F2990," ",$G2990),AllocFactorMatrix,(AE$4+1),FALSE)*$E2991</f>
        <v>0</v>
      </c>
    </row>
    <row r="2991" spans="1:31" s="44" customFormat="1" collapsed="1">
      <c r="A2991" s="49"/>
      <c r="B2991" s="97"/>
      <c r="C2991" s="48"/>
      <c r="D2991" s="96" t="s">
        <v>443</v>
      </c>
      <c r="E2991" s="54">
        <v>-36929</v>
      </c>
      <c r="F2991" s="88" t="s">
        <v>27</v>
      </c>
      <c r="G2991" s="48" t="str">
        <f>$G$15</f>
        <v>TOTAL</v>
      </c>
      <c r="H2991" s="46">
        <f t="shared" si="4203"/>
        <v>-36929.000000000007</v>
      </c>
      <c r="I2991" s="47">
        <f t="shared" ref="I2991:N2991" si="4267">VLOOKUP(CONCATENATE($F2991," ",$G2991),AllocFactorMatrix,(I$4+1),FALSE)*$E2991</f>
        <v>-18991.511127431233</v>
      </c>
      <c r="J2991" s="47">
        <f t="shared" si="4267"/>
        <v>-4.2487265988281422</v>
      </c>
      <c r="K2991" s="47">
        <f t="shared" si="4267"/>
        <v>-7.4392173269735231</v>
      </c>
      <c r="L2991" s="47">
        <f t="shared" si="4267"/>
        <v>-4426.303517839453</v>
      </c>
      <c r="M2991" s="47">
        <f t="shared" si="4267"/>
        <v>-61.591957116478007</v>
      </c>
      <c r="N2991" s="47">
        <f t="shared" si="4267"/>
        <v>-8.578140206851689</v>
      </c>
      <c r="O2991" s="47">
        <f t="shared" si="4237"/>
        <v>-4496.4736151627822</v>
      </c>
      <c r="P2991" s="47">
        <f>VLOOKUP(CONCATENATE($F2991," ",$G2991),AllocFactorMatrix,(P$4+1),FALSE)*$E2991</f>
        <v>-2632.7330584249075</v>
      </c>
      <c r="Q2991" s="47">
        <f>VLOOKUP(CONCATENATE($F2991," ",$G2991),AllocFactorMatrix,(Q$4+1),FALSE)*$E2991</f>
        <v>-472.46758574171344</v>
      </c>
      <c r="R2991" s="47">
        <f>VLOOKUP(CONCATENATE($F2991," ",$G2991),AllocFactorMatrix,(R$4+1),FALSE)*$E2991</f>
        <v>-95.811604944088728</v>
      </c>
      <c r="S2991" s="47">
        <f>VLOOKUP(CONCATENATE($F2991," ",$G2991),AllocFactorMatrix,(S$4+1),FALSE)*$E2991</f>
        <v>-3.6384023696390395</v>
      </c>
      <c r="T2991" s="47">
        <f t="shared" si="4260"/>
        <v>-3204.6506514803486</v>
      </c>
      <c r="U2991" s="47">
        <f>VLOOKUP(CONCATENATE($F2991," ",$G2991),AllocFactorMatrix,(U$4+1),FALSE)*$E2991</f>
        <v>-124.86484255879773</v>
      </c>
      <c r="V2991" s="47">
        <f>VLOOKUP(CONCATENATE($F2991," ",$G2991),AllocFactorMatrix,(V$4+1),FALSE)*$E2991</f>
        <v>-1685.7474776983629</v>
      </c>
      <c r="W2991" s="47">
        <f>VLOOKUP(CONCATENATE($F2991," ",$G2991),AllocFactorMatrix,(W$4+1),FALSE)*$E2991</f>
        <v>-6447.3073928632339</v>
      </c>
      <c r="X2991" s="47">
        <f>VLOOKUP(CONCATENATE($F2991," ",$G2991),AllocFactorMatrix,(X$4+1),FALSE)*$E2991</f>
        <v>-1167.9895309957551</v>
      </c>
      <c r="Y2991" s="47">
        <f t="shared" si="4261"/>
        <v>-9425.9092441161501</v>
      </c>
      <c r="Z2991" s="47">
        <f>VLOOKUP(CONCATENATE($F2991," ",$G2991),AllocFactorMatrix,(Z$4+1),FALSE)*$E2991</f>
        <v>-723.657146192543</v>
      </c>
      <c r="AA2991" s="47">
        <f>VLOOKUP(CONCATENATE($F2991," ",$G2991),AllocFactorMatrix,(AA$4+1),FALSE)*$E2991</f>
        <v>-14.453289312796334</v>
      </c>
      <c r="AB2991" s="47">
        <f t="shared" si="4238"/>
        <v>-738.1104355053393</v>
      </c>
      <c r="AC2991" s="47">
        <f>VLOOKUP(CONCATENATE($F2991," ",$G2991),AllocFactorMatrix,(AC$4+1),FALSE)*$E2991</f>
        <v>-9.5462084933739568</v>
      </c>
      <c r="AD2991" s="47">
        <f>VLOOKUP(CONCATENATE($F2991," ",$G2991),AllocFactorMatrix,(AD$4+1),FALSE)*$E2991</f>
        <v>-42.409693382565273</v>
      </c>
      <c r="AE2991" s="47">
        <f>VLOOKUP(CONCATENATE($F2991," ",$G2991),AllocFactorMatrix,(AE$4+1),FALSE)*$E2991</f>
        <v>-8.7010805024091287</v>
      </c>
    </row>
    <row r="2992" spans="1:31" s="44" customFormat="1" hidden="1" outlineLevel="1">
      <c r="A2992" s="49"/>
      <c r="B2992" s="97"/>
      <c r="C2992" s="48"/>
      <c r="D2992" s="48"/>
      <c r="F2992" s="167" t="str">
        <f>F2999</f>
        <v>PROD_DEMAND</v>
      </c>
      <c r="G2992" s="48" t="str">
        <f>$G$8</f>
        <v>PRODUCTION</v>
      </c>
      <c r="H2992" s="46">
        <f t="shared" si="4203"/>
        <v>-14338673</v>
      </c>
      <c r="I2992" s="47">
        <f t="shared" ref="I2992:N2992" si="4268">VLOOKUP(CONCATENATE($F2992," ",$G2992),AllocFactorMatrix,(I$4+1),FALSE)*$E2999</f>
        <v>-7373962.6806059675</v>
      </c>
      <c r="J2992" s="47">
        <f t="shared" si="4268"/>
        <v>-1649.6818588913568</v>
      </c>
      <c r="K2992" s="47">
        <f t="shared" si="4268"/>
        <v>-2888.4753074117207</v>
      </c>
      <c r="L2992" s="47">
        <f t="shared" si="4268"/>
        <v>-1718630.8522042183</v>
      </c>
      <c r="M2992" s="47">
        <f t="shared" si="4268"/>
        <v>-23914.726435137727</v>
      </c>
      <c r="N2992" s="47">
        <f t="shared" si="4268"/>
        <v>-3330.6926094451169</v>
      </c>
      <c r="O2992" s="47">
        <f t="shared" si="4237"/>
        <v>-1745876.2712488011</v>
      </c>
      <c r="P2992" s="47">
        <f>VLOOKUP(CONCATENATE($F2992," ",$G2992),AllocFactorMatrix,(P$4+1),FALSE)*$E2999</f>
        <v>-1022229.0996518899</v>
      </c>
      <c r="Q2992" s="47">
        <f>VLOOKUP(CONCATENATE($F2992," ",$G2992),AllocFactorMatrix,(Q$4+1),FALSE)*$E2999</f>
        <v>-183448.19017709367</v>
      </c>
      <c r="R2992" s="47">
        <f>VLOOKUP(CONCATENATE($F2992," ",$G2992),AllocFactorMatrix,(R$4+1),FALSE)*$E2999</f>
        <v>-37201.420913062131</v>
      </c>
      <c r="S2992" s="47">
        <f>VLOOKUP(CONCATENATE($F2992," ",$G2992),AllocFactorMatrix,(S$4+1),FALSE)*$E2999</f>
        <v>-1412.707135873685</v>
      </c>
      <c r="T2992" s="47">
        <f>SUBTOTAL(9,P2992:S2992)</f>
        <v>-1244291.4178779193</v>
      </c>
      <c r="U2992" s="47">
        <f>VLOOKUP(CONCATENATE($F2992," ",$G2992),AllocFactorMatrix,(U$4+1),FALSE)*$E2999</f>
        <v>-48482.118298548135</v>
      </c>
      <c r="V2992" s="47">
        <f>VLOOKUP(CONCATENATE($F2992," ",$G2992),AllocFactorMatrix,(V$4+1),FALSE)*$E2999</f>
        <v>-654536.59301068587</v>
      </c>
      <c r="W2992" s="47">
        <f>VLOOKUP(CONCATENATE($F2992," ",$G2992),AllocFactorMatrix,(W$4+1),FALSE)*$E2999</f>
        <v>-2503339.7177488813</v>
      </c>
      <c r="X2992" s="47">
        <f>VLOOKUP(CONCATENATE($F2992," ",$G2992),AllocFactorMatrix,(X$4+1),FALSE)*$E2999</f>
        <v>-453503.20757051354</v>
      </c>
      <c r="Y2992" s="47">
        <f>SUBTOTAL(9,U2992:X2992)</f>
        <v>-3659861.6366286292</v>
      </c>
      <c r="Z2992" s="47">
        <f>VLOOKUP(CONCATENATE($F2992," ",$G2992),AllocFactorMatrix,(Z$4+1),FALSE)*$E2999</f>
        <v>-280979.2624595323</v>
      </c>
      <c r="AA2992" s="47">
        <f>VLOOKUP(CONCATENATE($F2992," ",$G2992),AllocFactorMatrix,(AA$4+1),FALSE)*$E2999</f>
        <v>-5611.8765531311801</v>
      </c>
      <c r="AB2992" s="47">
        <f t="shared" si="4238"/>
        <v>-286591.13901266351</v>
      </c>
      <c r="AC2992" s="47">
        <f>VLOOKUP(CONCATENATE($F2992," ",$G2992),AllocFactorMatrix,(AC$4+1),FALSE)*$E2999</f>
        <v>-3706.5710410872712</v>
      </c>
      <c r="AD2992" s="47">
        <f>VLOOKUP(CONCATENATE($F2992," ",$G2992),AllocFactorMatrix,(AD$4+1),FALSE)*$E2999</f>
        <v>-16466.698947788118</v>
      </c>
      <c r="AE2992" s="47">
        <f>VLOOKUP(CONCATENATE($F2992," ",$G2992),AllocFactorMatrix,(AE$4+1),FALSE)*$E2999</f>
        <v>-3378.4274708418916</v>
      </c>
    </row>
    <row r="2993" spans="1:31" s="44" customFormat="1" hidden="1" outlineLevel="1">
      <c r="A2993" s="49"/>
      <c r="B2993" s="97"/>
      <c r="C2993" s="48"/>
      <c r="D2993" s="48"/>
      <c r="F2993" s="167" t="str">
        <f>F2999</f>
        <v>PROD_DEMAND</v>
      </c>
      <c r="G2993" s="48" t="str">
        <f>$G$9</f>
        <v>BULKTRAN</v>
      </c>
      <c r="H2993" s="46">
        <f t="shared" si="4203"/>
        <v>0</v>
      </c>
      <c r="I2993" s="47">
        <f t="shared" ref="I2993:N2993" si="4269">VLOOKUP(CONCATENATE($F2993," ",$G2993),AllocFactorMatrix,(I$4+1),FALSE)*$E2999</f>
        <v>0</v>
      </c>
      <c r="J2993" s="47">
        <f t="shared" si="4269"/>
        <v>0</v>
      </c>
      <c r="K2993" s="47">
        <f t="shared" si="4269"/>
        <v>0</v>
      </c>
      <c r="L2993" s="47">
        <f t="shared" si="4269"/>
        <v>0</v>
      </c>
      <c r="M2993" s="47">
        <f t="shared" si="4269"/>
        <v>0</v>
      </c>
      <c r="N2993" s="47">
        <f t="shared" si="4269"/>
        <v>0</v>
      </c>
      <c r="O2993" s="47">
        <f t="shared" si="4237"/>
        <v>0</v>
      </c>
      <c r="P2993" s="47">
        <f>VLOOKUP(CONCATENATE($F2993," ",$G2993),AllocFactorMatrix,(P$4+1),FALSE)*$E2999</f>
        <v>0</v>
      </c>
      <c r="Q2993" s="47">
        <f>VLOOKUP(CONCATENATE($F2993," ",$G2993),AllocFactorMatrix,(Q$4+1),FALSE)*$E2999</f>
        <v>0</v>
      </c>
      <c r="R2993" s="47">
        <f>VLOOKUP(CONCATENATE($F2993," ",$G2993),AllocFactorMatrix,(R$4+1),FALSE)*$E2999</f>
        <v>0</v>
      </c>
      <c r="S2993" s="47">
        <f>VLOOKUP(CONCATENATE($F2993," ",$G2993),AllocFactorMatrix,(S$4+1),FALSE)*$E2999</f>
        <v>0</v>
      </c>
      <c r="T2993" s="47">
        <f t="shared" ref="T2993:T2999" si="4270">SUBTOTAL(9,P2993:S2993)</f>
        <v>0</v>
      </c>
      <c r="U2993" s="47">
        <f>VLOOKUP(CONCATENATE($F2993," ",$G2993),AllocFactorMatrix,(U$4+1),FALSE)*$E2999</f>
        <v>0</v>
      </c>
      <c r="V2993" s="47">
        <f>VLOOKUP(CONCATENATE($F2993," ",$G2993),AllocFactorMatrix,(V$4+1),FALSE)*$E2999</f>
        <v>0</v>
      </c>
      <c r="W2993" s="47">
        <f>VLOOKUP(CONCATENATE($F2993," ",$G2993),AllocFactorMatrix,(W$4+1),FALSE)*$E2999</f>
        <v>0</v>
      </c>
      <c r="X2993" s="47">
        <f>VLOOKUP(CONCATENATE($F2993," ",$G2993),AllocFactorMatrix,(X$4+1),FALSE)*$E2999</f>
        <v>0</v>
      </c>
      <c r="Y2993" s="47">
        <f t="shared" ref="Y2993:Y2999" si="4271">SUBTOTAL(9,U2993:X2993)</f>
        <v>0</v>
      </c>
      <c r="Z2993" s="47">
        <f>VLOOKUP(CONCATENATE($F2993," ",$G2993),AllocFactorMatrix,(Z$4+1),FALSE)*$E2999</f>
        <v>0</v>
      </c>
      <c r="AA2993" s="47">
        <f>VLOOKUP(CONCATENATE($F2993," ",$G2993),AllocFactorMatrix,(AA$4+1),FALSE)*$E2999</f>
        <v>0</v>
      </c>
      <c r="AB2993" s="47">
        <f t="shared" si="4238"/>
        <v>0</v>
      </c>
      <c r="AC2993" s="47">
        <f>VLOOKUP(CONCATENATE($F2993," ",$G2993),AllocFactorMatrix,(AC$4+1),FALSE)*$E2999</f>
        <v>0</v>
      </c>
      <c r="AD2993" s="47">
        <f>VLOOKUP(CONCATENATE($F2993," ",$G2993),AllocFactorMatrix,(AD$4+1),FALSE)*$E2999</f>
        <v>0</v>
      </c>
      <c r="AE2993" s="47">
        <f>VLOOKUP(CONCATENATE($F2993," ",$G2993),AllocFactorMatrix,(AE$4+1),FALSE)*$E2999</f>
        <v>0</v>
      </c>
    </row>
    <row r="2994" spans="1:31" s="44" customFormat="1" hidden="1" outlineLevel="1">
      <c r="A2994" s="49"/>
      <c r="B2994" s="97"/>
      <c r="C2994" s="48"/>
      <c r="D2994" s="48"/>
      <c r="F2994" s="167" t="str">
        <f>F2999</f>
        <v>PROD_DEMAND</v>
      </c>
      <c r="G2994" s="48" t="str">
        <f>$G$10</f>
        <v>SUBTRAN</v>
      </c>
      <c r="H2994" s="46">
        <f t="shared" si="4203"/>
        <v>0</v>
      </c>
      <c r="I2994" s="47">
        <f t="shared" ref="I2994:N2994" si="4272">VLOOKUP(CONCATENATE($F2994," ",$G2994),AllocFactorMatrix,(I$4+1),FALSE)*$E2999</f>
        <v>0</v>
      </c>
      <c r="J2994" s="47">
        <f t="shared" si="4272"/>
        <v>0</v>
      </c>
      <c r="K2994" s="47">
        <f t="shared" si="4272"/>
        <v>0</v>
      </c>
      <c r="L2994" s="47">
        <f t="shared" si="4272"/>
        <v>0</v>
      </c>
      <c r="M2994" s="47">
        <f t="shared" si="4272"/>
        <v>0</v>
      </c>
      <c r="N2994" s="47">
        <f t="shared" si="4272"/>
        <v>0</v>
      </c>
      <c r="O2994" s="47">
        <f t="shared" si="4237"/>
        <v>0</v>
      </c>
      <c r="P2994" s="47">
        <f>VLOOKUP(CONCATENATE($F2994," ",$G2994),AllocFactorMatrix,(P$4+1),FALSE)*$E2999</f>
        <v>0</v>
      </c>
      <c r="Q2994" s="47">
        <f>VLOOKUP(CONCATENATE($F2994," ",$G2994),AllocFactorMatrix,(Q$4+1),FALSE)*$E2999</f>
        <v>0</v>
      </c>
      <c r="R2994" s="47">
        <f>VLOOKUP(CONCATENATE($F2994," ",$G2994),AllocFactorMatrix,(R$4+1),FALSE)*$E2999</f>
        <v>0</v>
      </c>
      <c r="S2994" s="47">
        <f>VLOOKUP(CONCATENATE($F2994," ",$G2994),AllocFactorMatrix,(S$4+1),FALSE)*$E2999</f>
        <v>0</v>
      </c>
      <c r="T2994" s="47">
        <f t="shared" si="4270"/>
        <v>0</v>
      </c>
      <c r="U2994" s="47">
        <f>VLOOKUP(CONCATENATE($F2994," ",$G2994),AllocFactorMatrix,(U$4+1),FALSE)*$E2999</f>
        <v>0</v>
      </c>
      <c r="V2994" s="47">
        <f>VLOOKUP(CONCATENATE($F2994," ",$G2994),AllocFactorMatrix,(V$4+1),FALSE)*$E2999</f>
        <v>0</v>
      </c>
      <c r="W2994" s="47">
        <f>VLOOKUP(CONCATENATE($F2994," ",$G2994),AllocFactorMatrix,(W$4+1),FALSE)*$E2999</f>
        <v>0</v>
      </c>
      <c r="X2994" s="47">
        <f>VLOOKUP(CONCATENATE($F2994," ",$G2994),AllocFactorMatrix,(X$4+1),FALSE)*$E2999</f>
        <v>0</v>
      </c>
      <c r="Y2994" s="47">
        <f t="shared" si="4271"/>
        <v>0</v>
      </c>
      <c r="Z2994" s="47">
        <f>VLOOKUP(CONCATENATE($F2994," ",$G2994),AllocFactorMatrix,(Z$4+1),FALSE)*$E2999</f>
        <v>0</v>
      </c>
      <c r="AA2994" s="47">
        <f>VLOOKUP(CONCATENATE($F2994," ",$G2994),AllocFactorMatrix,(AA$4+1),FALSE)*$E2999</f>
        <v>0</v>
      </c>
      <c r="AB2994" s="47">
        <f t="shared" si="4238"/>
        <v>0</v>
      </c>
      <c r="AC2994" s="47">
        <f>VLOOKUP(CONCATENATE($F2994," ",$G2994),AllocFactorMatrix,(AC$4+1),FALSE)*$E2999</f>
        <v>0</v>
      </c>
      <c r="AD2994" s="47">
        <f>VLOOKUP(CONCATENATE($F2994," ",$G2994),AllocFactorMatrix,(AD$4+1),FALSE)*$E2999</f>
        <v>0</v>
      </c>
      <c r="AE2994" s="47">
        <f>VLOOKUP(CONCATENATE($F2994," ",$G2994),AllocFactorMatrix,(AE$4+1),FALSE)*$E2999</f>
        <v>0</v>
      </c>
    </row>
    <row r="2995" spans="1:31" s="44" customFormat="1" hidden="1" outlineLevel="1">
      <c r="A2995" s="49"/>
      <c r="B2995" s="97"/>
      <c r="C2995" s="48"/>
      <c r="D2995" s="48"/>
      <c r="F2995" s="167" t="str">
        <f>F2999</f>
        <v>PROD_DEMAND</v>
      </c>
      <c r="G2995" s="48" t="str">
        <f>$G$11</f>
        <v>DISTPRI</v>
      </c>
      <c r="H2995" s="46">
        <f t="shared" si="4203"/>
        <v>0</v>
      </c>
      <c r="I2995" s="47">
        <f t="shared" ref="I2995:N2995" si="4273">VLOOKUP(CONCATENATE($F2995," ",$G2995),AllocFactorMatrix,(I$4+1),FALSE)*$E2999</f>
        <v>0</v>
      </c>
      <c r="J2995" s="47">
        <f t="shared" si="4273"/>
        <v>0</v>
      </c>
      <c r="K2995" s="47">
        <f t="shared" si="4273"/>
        <v>0</v>
      </c>
      <c r="L2995" s="47">
        <f t="shared" si="4273"/>
        <v>0</v>
      </c>
      <c r="M2995" s="47">
        <f t="shared" si="4273"/>
        <v>0</v>
      </c>
      <c r="N2995" s="47">
        <f t="shared" si="4273"/>
        <v>0</v>
      </c>
      <c r="O2995" s="47">
        <f t="shared" si="4237"/>
        <v>0</v>
      </c>
      <c r="P2995" s="47">
        <f>VLOOKUP(CONCATENATE($F2995," ",$G2995),AllocFactorMatrix,(P$4+1),FALSE)*$E2999</f>
        <v>0</v>
      </c>
      <c r="Q2995" s="47">
        <f>VLOOKUP(CONCATENATE($F2995," ",$G2995),AllocFactorMatrix,(Q$4+1),FALSE)*$E2999</f>
        <v>0</v>
      </c>
      <c r="R2995" s="47">
        <f>VLOOKUP(CONCATENATE($F2995," ",$G2995),AllocFactorMatrix,(R$4+1),FALSE)*$E2999</f>
        <v>0</v>
      </c>
      <c r="S2995" s="47">
        <f>VLOOKUP(CONCATENATE($F2995," ",$G2995),AllocFactorMatrix,(S$4+1),FALSE)*$E2999</f>
        <v>0</v>
      </c>
      <c r="T2995" s="47">
        <f t="shared" si="4270"/>
        <v>0</v>
      </c>
      <c r="U2995" s="47">
        <f>VLOOKUP(CONCATENATE($F2995," ",$G2995),AllocFactorMatrix,(U$4+1),FALSE)*$E2999</f>
        <v>0</v>
      </c>
      <c r="V2995" s="47">
        <f>VLOOKUP(CONCATENATE($F2995," ",$G2995),AllocFactorMatrix,(V$4+1),FALSE)*$E2999</f>
        <v>0</v>
      </c>
      <c r="W2995" s="47">
        <f>VLOOKUP(CONCATENATE($F2995," ",$G2995),AllocFactorMatrix,(W$4+1),FALSE)*$E2999</f>
        <v>0</v>
      </c>
      <c r="X2995" s="47">
        <f>VLOOKUP(CONCATENATE($F2995," ",$G2995),AllocFactorMatrix,(X$4+1),FALSE)*$E2999</f>
        <v>0</v>
      </c>
      <c r="Y2995" s="47">
        <f t="shared" si="4271"/>
        <v>0</v>
      </c>
      <c r="Z2995" s="47">
        <f>VLOOKUP(CONCATENATE($F2995," ",$G2995),AllocFactorMatrix,(Z$4+1),FALSE)*$E2999</f>
        <v>0</v>
      </c>
      <c r="AA2995" s="47">
        <f>VLOOKUP(CONCATENATE($F2995," ",$G2995),AllocFactorMatrix,(AA$4+1),FALSE)*$E2999</f>
        <v>0</v>
      </c>
      <c r="AB2995" s="47">
        <f t="shared" si="4238"/>
        <v>0</v>
      </c>
      <c r="AC2995" s="47">
        <f>VLOOKUP(CONCATENATE($F2995," ",$G2995),AllocFactorMatrix,(AC$4+1),FALSE)*$E2999</f>
        <v>0</v>
      </c>
      <c r="AD2995" s="47">
        <f>VLOOKUP(CONCATENATE($F2995," ",$G2995),AllocFactorMatrix,(AD$4+1),FALSE)*$E2999</f>
        <v>0</v>
      </c>
      <c r="AE2995" s="47">
        <f>VLOOKUP(CONCATENATE($F2995," ",$G2995),AllocFactorMatrix,(AE$4+1),FALSE)*$E2999</f>
        <v>0</v>
      </c>
    </row>
    <row r="2996" spans="1:31" s="44" customFormat="1" hidden="1" outlineLevel="1">
      <c r="A2996" s="49"/>
      <c r="B2996" s="97"/>
      <c r="C2996" s="48"/>
      <c r="D2996" s="48"/>
      <c r="F2996" s="167" t="str">
        <f>F2999</f>
        <v>PROD_DEMAND</v>
      </c>
      <c r="G2996" s="48" t="str">
        <f>$G$12</f>
        <v>DISTSEC</v>
      </c>
      <c r="H2996" s="46">
        <f t="shared" si="4203"/>
        <v>0</v>
      </c>
      <c r="I2996" s="47">
        <f t="shared" ref="I2996:N2996" si="4274">VLOOKUP(CONCATENATE($F2996," ",$G2996),AllocFactorMatrix,(I$4+1),FALSE)*$E2999</f>
        <v>0</v>
      </c>
      <c r="J2996" s="47">
        <f t="shared" si="4274"/>
        <v>0</v>
      </c>
      <c r="K2996" s="47">
        <f t="shared" si="4274"/>
        <v>0</v>
      </c>
      <c r="L2996" s="47">
        <f t="shared" si="4274"/>
        <v>0</v>
      </c>
      <c r="M2996" s="47">
        <f t="shared" si="4274"/>
        <v>0</v>
      </c>
      <c r="N2996" s="47">
        <f t="shared" si="4274"/>
        <v>0</v>
      </c>
      <c r="O2996" s="47">
        <f t="shared" si="4237"/>
        <v>0</v>
      </c>
      <c r="P2996" s="47">
        <f>VLOOKUP(CONCATENATE($F2996," ",$G2996),AllocFactorMatrix,(P$4+1),FALSE)*$E2999</f>
        <v>0</v>
      </c>
      <c r="Q2996" s="47">
        <f>VLOOKUP(CONCATENATE($F2996," ",$G2996),AllocFactorMatrix,(Q$4+1),FALSE)*$E2999</f>
        <v>0</v>
      </c>
      <c r="R2996" s="47">
        <f>VLOOKUP(CONCATENATE($F2996," ",$G2996),AllocFactorMatrix,(R$4+1),FALSE)*$E2999</f>
        <v>0</v>
      </c>
      <c r="S2996" s="47">
        <f>VLOOKUP(CONCATENATE($F2996," ",$G2996),AllocFactorMatrix,(S$4+1),FALSE)*$E2999</f>
        <v>0</v>
      </c>
      <c r="T2996" s="47">
        <f t="shared" si="4270"/>
        <v>0</v>
      </c>
      <c r="U2996" s="47">
        <f>VLOOKUP(CONCATENATE($F2996," ",$G2996),AllocFactorMatrix,(U$4+1),FALSE)*$E2999</f>
        <v>0</v>
      </c>
      <c r="V2996" s="47">
        <f>VLOOKUP(CONCATENATE($F2996," ",$G2996),AllocFactorMatrix,(V$4+1),FALSE)*$E2999</f>
        <v>0</v>
      </c>
      <c r="W2996" s="47">
        <f>VLOOKUP(CONCATENATE($F2996," ",$G2996),AllocFactorMatrix,(W$4+1),FALSE)*$E2999</f>
        <v>0</v>
      </c>
      <c r="X2996" s="47">
        <f>VLOOKUP(CONCATENATE($F2996," ",$G2996),AllocFactorMatrix,(X$4+1),FALSE)*$E2999</f>
        <v>0</v>
      </c>
      <c r="Y2996" s="47">
        <f t="shared" si="4271"/>
        <v>0</v>
      </c>
      <c r="Z2996" s="47">
        <f>VLOOKUP(CONCATENATE($F2996," ",$G2996),AllocFactorMatrix,(Z$4+1),FALSE)*$E2999</f>
        <v>0</v>
      </c>
      <c r="AA2996" s="47">
        <f>VLOOKUP(CONCATENATE($F2996," ",$G2996),AllocFactorMatrix,(AA$4+1),FALSE)*$E2999</f>
        <v>0</v>
      </c>
      <c r="AB2996" s="47">
        <f t="shared" si="4238"/>
        <v>0</v>
      </c>
      <c r="AC2996" s="47">
        <f>VLOOKUP(CONCATENATE($F2996," ",$G2996),AllocFactorMatrix,(AC$4+1),FALSE)*$E2999</f>
        <v>0</v>
      </c>
      <c r="AD2996" s="47">
        <f>VLOOKUP(CONCATENATE($F2996," ",$G2996),AllocFactorMatrix,(AD$4+1),FALSE)*$E2999</f>
        <v>0</v>
      </c>
      <c r="AE2996" s="47">
        <f>VLOOKUP(CONCATENATE($F2996," ",$G2996),AllocFactorMatrix,(AE$4+1),FALSE)*$E2999</f>
        <v>0</v>
      </c>
    </row>
    <row r="2997" spans="1:31" s="44" customFormat="1" hidden="1" outlineLevel="1">
      <c r="A2997" s="49"/>
      <c r="B2997" s="97"/>
      <c r="C2997" s="48"/>
      <c r="D2997" s="48"/>
      <c r="F2997" s="167" t="str">
        <f>F2999</f>
        <v>PROD_DEMAND</v>
      </c>
      <c r="G2997" s="48" t="str">
        <f>$G$13</f>
        <v>ENERGY</v>
      </c>
      <c r="H2997" s="46">
        <f t="shared" si="4203"/>
        <v>0</v>
      </c>
      <c r="I2997" s="47">
        <f t="shared" ref="I2997:N2997" si="4275">VLOOKUP(CONCATENATE($F2997," ",$G2997),AllocFactorMatrix,(I$4+1),FALSE)*$E2999</f>
        <v>0</v>
      </c>
      <c r="J2997" s="47">
        <f t="shared" si="4275"/>
        <v>0</v>
      </c>
      <c r="K2997" s="47">
        <f t="shared" si="4275"/>
        <v>0</v>
      </c>
      <c r="L2997" s="47">
        <f t="shared" si="4275"/>
        <v>0</v>
      </c>
      <c r="M2997" s="47">
        <f t="shared" si="4275"/>
        <v>0</v>
      </c>
      <c r="N2997" s="47">
        <f t="shared" si="4275"/>
        <v>0</v>
      </c>
      <c r="O2997" s="47">
        <f t="shared" si="4237"/>
        <v>0</v>
      </c>
      <c r="P2997" s="47">
        <f>VLOOKUP(CONCATENATE($F2997," ",$G2997),AllocFactorMatrix,(P$4+1),FALSE)*$E2999</f>
        <v>0</v>
      </c>
      <c r="Q2997" s="47">
        <f>VLOOKUP(CONCATENATE($F2997," ",$G2997),AllocFactorMatrix,(Q$4+1),FALSE)*$E2999</f>
        <v>0</v>
      </c>
      <c r="R2997" s="47">
        <f>VLOOKUP(CONCATENATE($F2997," ",$G2997),AllocFactorMatrix,(R$4+1),FALSE)*$E2999</f>
        <v>0</v>
      </c>
      <c r="S2997" s="47">
        <f>VLOOKUP(CONCATENATE($F2997," ",$G2997),AllocFactorMatrix,(S$4+1),FALSE)*$E2999</f>
        <v>0</v>
      </c>
      <c r="T2997" s="47">
        <f t="shared" si="4270"/>
        <v>0</v>
      </c>
      <c r="U2997" s="47">
        <f>VLOOKUP(CONCATENATE($F2997," ",$G2997),AllocFactorMatrix,(U$4+1),FALSE)*$E2999</f>
        <v>0</v>
      </c>
      <c r="V2997" s="47">
        <f>VLOOKUP(CONCATENATE($F2997," ",$G2997),AllocFactorMatrix,(V$4+1),FALSE)*$E2999</f>
        <v>0</v>
      </c>
      <c r="W2997" s="47">
        <f>VLOOKUP(CONCATENATE($F2997," ",$G2997),AllocFactorMatrix,(W$4+1),FALSE)*$E2999</f>
        <v>0</v>
      </c>
      <c r="X2997" s="47">
        <f>VLOOKUP(CONCATENATE($F2997," ",$G2997),AllocFactorMatrix,(X$4+1),FALSE)*$E2999</f>
        <v>0</v>
      </c>
      <c r="Y2997" s="47">
        <f t="shared" si="4271"/>
        <v>0</v>
      </c>
      <c r="Z2997" s="47">
        <f>VLOOKUP(CONCATENATE($F2997," ",$G2997),AllocFactorMatrix,(Z$4+1),FALSE)*$E2999</f>
        <v>0</v>
      </c>
      <c r="AA2997" s="47">
        <f>VLOOKUP(CONCATENATE($F2997," ",$G2997),AllocFactorMatrix,(AA$4+1),FALSE)*$E2999</f>
        <v>0</v>
      </c>
      <c r="AB2997" s="47">
        <f t="shared" si="4238"/>
        <v>0</v>
      </c>
      <c r="AC2997" s="47">
        <f>VLOOKUP(CONCATENATE($F2997," ",$G2997),AllocFactorMatrix,(AC$4+1),FALSE)*$E2999</f>
        <v>0</v>
      </c>
      <c r="AD2997" s="47">
        <f>VLOOKUP(CONCATENATE($F2997," ",$G2997),AllocFactorMatrix,(AD$4+1),FALSE)*$E2999</f>
        <v>0</v>
      </c>
      <c r="AE2997" s="47">
        <f>VLOOKUP(CONCATENATE($F2997," ",$G2997),AllocFactorMatrix,(AE$4+1),FALSE)*$E2999</f>
        <v>0</v>
      </c>
    </row>
    <row r="2998" spans="1:31" s="44" customFormat="1" hidden="1" outlineLevel="1">
      <c r="A2998" s="49"/>
      <c r="B2998" s="97"/>
      <c r="C2998" s="48"/>
      <c r="D2998" s="48"/>
      <c r="F2998" s="167" t="str">
        <f>F2999</f>
        <v>PROD_DEMAND</v>
      </c>
      <c r="G2998" s="48" t="str">
        <f>$G$14</f>
        <v>CUSTOMER</v>
      </c>
      <c r="H2998" s="46">
        <f t="shared" si="4203"/>
        <v>0</v>
      </c>
      <c r="I2998" s="47">
        <f t="shared" ref="I2998:N2998" si="4276">VLOOKUP(CONCATENATE($F2998," ",$G2998),AllocFactorMatrix,(I$4+1),FALSE)*$E2999</f>
        <v>0</v>
      </c>
      <c r="J2998" s="47">
        <f t="shared" si="4276"/>
        <v>0</v>
      </c>
      <c r="K2998" s="47">
        <f t="shared" si="4276"/>
        <v>0</v>
      </c>
      <c r="L2998" s="47">
        <f t="shared" si="4276"/>
        <v>0</v>
      </c>
      <c r="M2998" s="47">
        <f t="shared" si="4276"/>
        <v>0</v>
      </c>
      <c r="N2998" s="47">
        <f t="shared" si="4276"/>
        <v>0</v>
      </c>
      <c r="O2998" s="47">
        <f t="shared" si="4237"/>
        <v>0</v>
      </c>
      <c r="P2998" s="47">
        <f>VLOOKUP(CONCATENATE($F2998," ",$G2998),AllocFactorMatrix,(P$4+1),FALSE)*$E2999</f>
        <v>0</v>
      </c>
      <c r="Q2998" s="47">
        <f>VLOOKUP(CONCATENATE($F2998," ",$G2998),AllocFactorMatrix,(Q$4+1),FALSE)*$E2999</f>
        <v>0</v>
      </c>
      <c r="R2998" s="47">
        <f>VLOOKUP(CONCATENATE($F2998," ",$G2998),AllocFactorMatrix,(R$4+1),FALSE)*$E2999</f>
        <v>0</v>
      </c>
      <c r="S2998" s="47">
        <f>VLOOKUP(CONCATENATE($F2998," ",$G2998),AllocFactorMatrix,(S$4+1),FALSE)*$E2999</f>
        <v>0</v>
      </c>
      <c r="T2998" s="47">
        <f t="shared" si="4270"/>
        <v>0</v>
      </c>
      <c r="U2998" s="47">
        <f>VLOOKUP(CONCATENATE($F2998," ",$G2998),AllocFactorMatrix,(U$4+1),FALSE)*$E2999</f>
        <v>0</v>
      </c>
      <c r="V2998" s="47">
        <f>VLOOKUP(CONCATENATE($F2998," ",$G2998),AllocFactorMatrix,(V$4+1),FALSE)*$E2999</f>
        <v>0</v>
      </c>
      <c r="W2998" s="47">
        <f>VLOOKUP(CONCATENATE($F2998," ",$G2998),AllocFactorMatrix,(W$4+1),FALSE)*$E2999</f>
        <v>0</v>
      </c>
      <c r="X2998" s="47">
        <f>VLOOKUP(CONCATENATE($F2998," ",$G2998),AllocFactorMatrix,(X$4+1),FALSE)*$E2999</f>
        <v>0</v>
      </c>
      <c r="Y2998" s="47">
        <f t="shared" si="4271"/>
        <v>0</v>
      </c>
      <c r="Z2998" s="47">
        <f>VLOOKUP(CONCATENATE($F2998," ",$G2998),AllocFactorMatrix,(Z$4+1),FALSE)*$E2999</f>
        <v>0</v>
      </c>
      <c r="AA2998" s="47">
        <f>VLOOKUP(CONCATENATE($F2998," ",$G2998),AllocFactorMatrix,(AA$4+1),FALSE)*$E2999</f>
        <v>0</v>
      </c>
      <c r="AB2998" s="47">
        <f t="shared" si="4238"/>
        <v>0</v>
      </c>
      <c r="AC2998" s="47">
        <f>VLOOKUP(CONCATENATE($F2998," ",$G2998),AllocFactorMatrix,(AC$4+1),FALSE)*$E2999</f>
        <v>0</v>
      </c>
      <c r="AD2998" s="47">
        <f>VLOOKUP(CONCATENATE($F2998," ",$G2998),AllocFactorMatrix,(AD$4+1),FALSE)*$E2999</f>
        <v>0</v>
      </c>
      <c r="AE2998" s="47">
        <f>VLOOKUP(CONCATENATE($F2998," ",$G2998),AllocFactorMatrix,(AE$4+1),FALSE)*$E2999</f>
        <v>0</v>
      </c>
    </row>
    <row r="2999" spans="1:31" s="44" customFormat="1" collapsed="1">
      <c r="A2999" s="49"/>
      <c r="B2999" s="97"/>
      <c r="C2999" s="48"/>
      <c r="D2999" s="96" t="s">
        <v>665</v>
      </c>
      <c r="E2999" s="54">
        <v>-14338673</v>
      </c>
      <c r="F2999" s="88" t="s">
        <v>27</v>
      </c>
      <c r="G2999" s="48" t="str">
        <f>$G$15</f>
        <v>TOTAL</v>
      </c>
      <c r="H2999" s="46">
        <f t="shared" si="4203"/>
        <v>-14338673</v>
      </c>
      <c r="I2999" s="47">
        <f t="shared" ref="I2999:N2999" si="4277">VLOOKUP(CONCATENATE($F2999," ",$G2999),AllocFactorMatrix,(I$4+1),FALSE)*$E2999</f>
        <v>-7373962.6806059675</v>
      </c>
      <c r="J2999" s="47">
        <f t="shared" si="4277"/>
        <v>-1649.6818588913568</v>
      </c>
      <c r="K2999" s="47">
        <f t="shared" si="4277"/>
        <v>-2888.4753074117207</v>
      </c>
      <c r="L2999" s="47">
        <f t="shared" si="4277"/>
        <v>-1718630.8522042183</v>
      </c>
      <c r="M2999" s="47">
        <f t="shared" si="4277"/>
        <v>-23914.726435137727</v>
      </c>
      <c r="N2999" s="47">
        <f t="shared" si="4277"/>
        <v>-3330.6926094451169</v>
      </c>
      <c r="O2999" s="47">
        <f t="shared" si="4237"/>
        <v>-1745876.2712488011</v>
      </c>
      <c r="P2999" s="47">
        <f>VLOOKUP(CONCATENATE($F2999," ",$G2999),AllocFactorMatrix,(P$4+1),FALSE)*$E2999</f>
        <v>-1022229.0996518899</v>
      </c>
      <c r="Q2999" s="47">
        <f>VLOOKUP(CONCATENATE($F2999," ",$G2999),AllocFactorMatrix,(Q$4+1),FALSE)*$E2999</f>
        <v>-183448.19017709367</v>
      </c>
      <c r="R2999" s="47">
        <f>VLOOKUP(CONCATENATE($F2999," ",$G2999),AllocFactorMatrix,(R$4+1),FALSE)*$E2999</f>
        <v>-37201.420913062131</v>
      </c>
      <c r="S2999" s="47">
        <f>VLOOKUP(CONCATENATE($F2999," ",$G2999),AllocFactorMatrix,(S$4+1),FALSE)*$E2999</f>
        <v>-1412.707135873685</v>
      </c>
      <c r="T2999" s="47">
        <f t="shared" si="4270"/>
        <v>-1244291.4178779193</v>
      </c>
      <c r="U2999" s="47">
        <f>VLOOKUP(CONCATENATE($F2999," ",$G2999),AllocFactorMatrix,(U$4+1),FALSE)*$E2999</f>
        <v>-48482.118298548135</v>
      </c>
      <c r="V2999" s="47">
        <f>VLOOKUP(CONCATENATE($F2999," ",$G2999),AllocFactorMatrix,(V$4+1),FALSE)*$E2999</f>
        <v>-654536.59301068587</v>
      </c>
      <c r="W2999" s="47">
        <f>VLOOKUP(CONCATENATE($F2999," ",$G2999),AllocFactorMatrix,(W$4+1),FALSE)*$E2999</f>
        <v>-2503339.7177488813</v>
      </c>
      <c r="X2999" s="47">
        <f>VLOOKUP(CONCATENATE($F2999," ",$G2999),AllocFactorMatrix,(X$4+1),FALSE)*$E2999</f>
        <v>-453503.20757051354</v>
      </c>
      <c r="Y2999" s="47">
        <f t="shared" si="4271"/>
        <v>-3659861.6366286292</v>
      </c>
      <c r="Z2999" s="47">
        <f>VLOOKUP(CONCATENATE($F2999," ",$G2999),AllocFactorMatrix,(Z$4+1),FALSE)*$E2999</f>
        <v>-280979.2624595323</v>
      </c>
      <c r="AA2999" s="47">
        <f>VLOOKUP(CONCATENATE($F2999," ",$G2999),AllocFactorMatrix,(AA$4+1),FALSE)*$E2999</f>
        <v>-5611.8765531311801</v>
      </c>
      <c r="AB2999" s="47">
        <f t="shared" si="4238"/>
        <v>-286591.13901266351</v>
      </c>
      <c r="AC2999" s="47">
        <f>VLOOKUP(CONCATENATE($F2999," ",$G2999),AllocFactorMatrix,(AC$4+1),FALSE)*$E2999</f>
        <v>-3706.5710410872712</v>
      </c>
      <c r="AD2999" s="47">
        <f>VLOOKUP(CONCATENATE($F2999," ",$G2999),AllocFactorMatrix,(AD$4+1),FALSE)*$E2999</f>
        <v>-16466.698947788118</v>
      </c>
      <c r="AE2999" s="47">
        <f>VLOOKUP(CONCATENATE($F2999," ",$G2999),AllocFactorMatrix,(AE$4+1),FALSE)*$E2999</f>
        <v>-3378.4274708418916</v>
      </c>
    </row>
    <row r="3000" spans="1:31" s="44" customFormat="1" hidden="1" outlineLevel="1">
      <c r="A3000" s="49"/>
      <c r="B3000" s="97"/>
      <c r="C3000" s="48"/>
      <c r="D3000" s="48"/>
      <c r="F3000" s="167" t="str">
        <f>F3007</f>
        <v>PROD_ENERGY</v>
      </c>
      <c r="G3000" s="48" t="str">
        <f>$G$8</f>
        <v>PRODUCTION</v>
      </c>
      <c r="H3000" s="46">
        <f t="shared" si="4203"/>
        <v>0</v>
      </c>
      <c r="I3000" s="47">
        <f t="shared" ref="I3000:N3000" si="4278">VLOOKUP(CONCATENATE($F3000," ",$G3000),AllocFactorMatrix,(I$4+1),FALSE)*$E3007</f>
        <v>0</v>
      </c>
      <c r="J3000" s="47">
        <f t="shared" si="4278"/>
        <v>0</v>
      </c>
      <c r="K3000" s="47">
        <f t="shared" si="4278"/>
        <v>0</v>
      </c>
      <c r="L3000" s="47">
        <f t="shared" si="4278"/>
        <v>0</v>
      </c>
      <c r="M3000" s="47">
        <f t="shared" si="4278"/>
        <v>0</v>
      </c>
      <c r="N3000" s="47">
        <f t="shared" si="4278"/>
        <v>0</v>
      </c>
      <c r="O3000" s="47">
        <f t="shared" ref="O3000:O3007" si="4279">SUBTOTAL(9,L3000:N3000)</f>
        <v>0</v>
      </c>
      <c r="P3000" s="47">
        <f>VLOOKUP(CONCATENATE($F3000," ",$G3000),AllocFactorMatrix,(P$4+1),FALSE)*$E3007</f>
        <v>0</v>
      </c>
      <c r="Q3000" s="47">
        <f>VLOOKUP(CONCATENATE($F3000," ",$G3000),AllocFactorMatrix,(Q$4+1),FALSE)*$E3007</f>
        <v>0</v>
      </c>
      <c r="R3000" s="47">
        <f>VLOOKUP(CONCATENATE($F3000," ",$G3000),AllocFactorMatrix,(R$4+1),FALSE)*$E3007</f>
        <v>0</v>
      </c>
      <c r="S3000" s="47">
        <f>VLOOKUP(CONCATENATE($F3000," ",$G3000),AllocFactorMatrix,(S$4+1),FALSE)*$E3007</f>
        <v>0</v>
      </c>
      <c r="T3000" s="47">
        <f>SUBTOTAL(9,P3000:S3000)</f>
        <v>0</v>
      </c>
      <c r="U3000" s="47">
        <f>VLOOKUP(CONCATENATE($F3000," ",$G3000),AllocFactorMatrix,(U$4+1),FALSE)*$E3007</f>
        <v>0</v>
      </c>
      <c r="V3000" s="47">
        <f>VLOOKUP(CONCATENATE($F3000," ",$G3000),AllocFactorMatrix,(V$4+1),FALSE)*$E3007</f>
        <v>0</v>
      </c>
      <c r="W3000" s="47">
        <f>VLOOKUP(CONCATENATE($F3000," ",$G3000),AllocFactorMatrix,(W$4+1),FALSE)*$E3007</f>
        <v>0</v>
      </c>
      <c r="X3000" s="47">
        <f>VLOOKUP(CONCATENATE($F3000," ",$G3000),AllocFactorMatrix,(X$4+1),FALSE)*$E3007</f>
        <v>0</v>
      </c>
      <c r="Y3000" s="47">
        <f>SUBTOTAL(9,U3000:X3000)</f>
        <v>0</v>
      </c>
      <c r="Z3000" s="47">
        <f>VLOOKUP(CONCATENATE($F3000," ",$G3000),AllocFactorMatrix,(Z$4+1),FALSE)*$E3007</f>
        <v>0</v>
      </c>
      <c r="AA3000" s="47">
        <f>VLOOKUP(CONCATENATE($F3000," ",$G3000),AllocFactorMatrix,(AA$4+1),FALSE)*$E3007</f>
        <v>0</v>
      </c>
      <c r="AB3000" s="47">
        <f t="shared" ref="AB3000:AB3007" si="4280">SUBTOTAL(9,Z3000:AA3000)</f>
        <v>0</v>
      </c>
      <c r="AC3000" s="47">
        <f>VLOOKUP(CONCATENATE($F3000," ",$G3000),AllocFactorMatrix,(AC$4+1),FALSE)*$E3007</f>
        <v>0</v>
      </c>
      <c r="AD3000" s="47">
        <f>VLOOKUP(CONCATENATE($F3000," ",$G3000),AllocFactorMatrix,(AD$4+1),FALSE)*$E3007</f>
        <v>0</v>
      </c>
      <c r="AE3000" s="47">
        <f>VLOOKUP(CONCATENATE($F3000," ",$G3000),AllocFactorMatrix,(AE$4+1),FALSE)*$E3007</f>
        <v>0</v>
      </c>
    </row>
    <row r="3001" spans="1:31" s="44" customFormat="1" hidden="1" outlineLevel="1">
      <c r="A3001" s="49"/>
      <c r="B3001" s="97"/>
      <c r="C3001" s="48"/>
      <c r="D3001" s="48"/>
      <c r="F3001" s="167" t="str">
        <f>F3007</f>
        <v>PROD_ENERGY</v>
      </c>
      <c r="G3001" s="48" t="str">
        <f>$G$9</f>
        <v>BULKTRAN</v>
      </c>
      <c r="H3001" s="46">
        <f t="shared" si="4203"/>
        <v>0</v>
      </c>
      <c r="I3001" s="47">
        <f t="shared" ref="I3001:N3001" si="4281">VLOOKUP(CONCATENATE($F3001," ",$G3001),AllocFactorMatrix,(I$4+1),FALSE)*$E3007</f>
        <v>0</v>
      </c>
      <c r="J3001" s="47">
        <f t="shared" si="4281"/>
        <v>0</v>
      </c>
      <c r="K3001" s="47">
        <f t="shared" si="4281"/>
        <v>0</v>
      </c>
      <c r="L3001" s="47">
        <f t="shared" si="4281"/>
        <v>0</v>
      </c>
      <c r="M3001" s="47">
        <f t="shared" si="4281"/>
        <v>0</v>
      </c>
      <c r="N3001" s="47">
        <f t="shared" si="4281"/>
        <v>0</v>
      </c>
      <c r="O3001" s="47">
        <f t="shared" si="4279"/>
        <v>0</v>
      </c>
      <c r="P3001" s="47">
        <f>VLOOKUP(CONCATENATE($F3001," ",$G3001),AllocFactorMatrix,(P$4+1),FALSE)*$E3007</f>
        <v>0</v>
      </c>
      <c r="Q3001" s="47">
        <f>VLOOKUP(CONCATENATE($F3001," ",$G3001),AllocFactorMatrix,(Q$4+1),FALSE)*$E3007</f>
        <v>0</v>
      </c>
      <c r="R3001" s="47">
        <f>VLOOKUP(CONCATENATE($F3001," ",$G3001),AllocFactorMatrix,(R$4+1),FALSE)*$E3007</f>
        <v>0</v>
      </c>
      <c r="S3001" s="47">
        <f>VLOOKUP(CONCATENATE($F3001," ",$G3001),AllocFactorMatrix,(S$4+1),FALSE)*$E3007</f>
        <v>0</v>
      </c>
      <c r="T3001" s="47">
        <f t="shared" ref="T3001:T3007" si="4282">SUBTOTAL(9,P3001:S3001)</f>
        <v>0</v>
      </c>
      <c r="U3001" s="47">
        <f>VLOOKUP(CONCATENATE($F3001," ",$G3001),AllocFactorMatrix,(U$4+1),FALSE)*$E3007</f>
        <v>0</v>
      </c>
      <c r="V3001" s="47">
        <f>VLOOKUP(CONCATENATE($F3001," ",$G3001),AllocFactorMatrix,(V$4+1),FALSE)*$E3007</f>
        <v>0</v>
      </c>
      <c r="W3001" s="47">
        <f>VLOOKUP(CONCATENATE($F3001," ",$G3001),AllocFactorMatrix,(W$4+1),FALSE)*$E3007</f>
        <v>0</v>
      </c>
      <c r="X3001" s="47">
        <f>VLOOKUP(CONCATENATE($F3001," ",$G3001),AllocFactorMatrix,(X$4+1),FALSE)*$E3007</f>
        <v>0</v>
      </c>
      <c r="Y3001" s="47">
        <f t="shared" ref="Y3001:Y3007" si="4283">SUBTOTAL(9,U3001:X3001)</f>
        <v>0</v>
      </c>
      <c r="Z3001" s="47">
        <f>VLOOKUP(CONCATENATE($F3001," ",$G3001),AllocFactorMatrix,(Z$4+1),FALSE)*$E3007</f>
        <v>0</v>
      </c>
      <c r="AA3001" s="47">
        <f>VLOOKUP(CONCATENATE($F3001," ",$G3001),AllocFactorMatrix,(AA$4+1),FALSE)*$E3007</f>
        <v>0</v>
      </c>
      <c r="AB3001" s="47">
        <f t="shared" si="4280"/>
        <v>0</v>
      </c>
      <c r="AC3001" s="47">
        <f>VLOOKUP(CONCATENATE($F3001," ",$G3001),AllocFactorMatrix,(AC$4+1),FALSE)*$E3007</f>
        <v>0</v>
      </c>
      <c r="AD3001" s="47">
        <f>VLOOKUP(CONCATENATE($F3001," ",$G3001),AllocFactorMatrix,(AD$4+1),FALSE)*$E3007</f>
        <v>0</v>
      </c>
      <c r="AE3001" s="47">
        <f>VLOOKUP(CONCATENATE($F3001," ",$G3001),AllocFactorMatrix,(AE$4+1),FALSE)*$E3007</f>
        <v>0</v>
      </c>
    </row>
    <row r="3002" spans="1:31" s="44" customFormat="1" hidden="1" outlineLevel="1">
      <c r="A3002" s="49"/>
      <c r="B3002" s="97"/>
      <c r="C3002" s="48"/>
      <c r="D3002" s="48"/>
      <c r="F3002" s="167" t="str">
        <f>F3007</f>
        <v>PROD_ENERGY</v>
      </c>
      <c r="G3002" s="48" t="str">
        <f>$G$10</f>
        <v>SUBTRAN</v>
      </c>
      <c r="H3002" s="46">
        <f t="shared" si="4203"/>
        <v>0</v>
      </c>
      <c r="I3002" s="47">
        <f t="shared" ref="I3002:N3002" si="4284">VLOOKUP(CONCATENATE($F3002," ",$G3002),AllocFactorMatrix,(I$4+1),FALSE)*$E3007</f>
        <v>0</v>
      </c>
      <c r="J3002" s="47">
        <f t="shared" si="4284"/>
        <v>0</v>
      </c>
      <c r="K3002" s="47">
        <f t="shared" si="4284"/>
        <v>0</v>
      </c>
      <c r="L3002" s="47">
        <f t="shared" si="4284"/>
        <v>0</v>
      </c>
      <c r="M3002" s="47">
        <f t="shared" si="4284"/>
        <v>0</v>
      </c>
      <c r="N3002" s="47">
        <f t="shared" si="4284"/>
        <v>0</v>
      </c>
      <c r="O3002" s="47">
        <f t="shared" si="4279"/>
        <v>0</v>
      </c>
      <c r="P3002" s="47">
        <f>VLOOKUP(CONCATENATE($F3002," ",$G3002),AllocFactorMatrix,(P$4+1),FALSE)*$E3007</f>
        <v>0</v>
      </c>
      <c r="Q3002" s="47">
        <f>VLOOKUP(CONCATENATE($F3002," ",$G3002),AllocFactorMatrix,(Q$4+1),FALSE)*$E3007</f>
        <v>0</v>
      </c>
      <c r="R3002" s="47">
        <f>VLOOKUP(CONCATENATE($F3002," ",$G3002),AllocFactorMatrix,(R$4+1),FALSE)*$E3007</f>
        <v>0</v>
      </c>
      <c r="S3002" s="47">
        <f>VLOOKUP(CONCATENATE($F3002," ",$G3002),AllocFactorMatrix,(S$4+1),FALSE)*$E3007</f>
        <v>0</v>
      </c>
      <c r="T3002" s="47">
        <f t="shared" si="4282"/>
        <v>0</v>
      </c>
      <c r="U3002" s="47">
        <f>VLOOKUP(CONCATENATE($F3002," ",$G3002),AllocFactorMatrix,(U$4+1),FALSE)*$E3007</f>
        <v>0</v>
      </c>
      <c r="V3002" s="47">
        <f>VLOOKUP(CONCATENATE($F3002," ",$G3002),AllocFactorMatrix,(V$4+1),FALSE)*$E3007</f>
        <v>0</v>
      </c>
      <c r="W3002" s="47">
        <f>VLOOKUP(CONCATENATE($F3002," ",$G3002),AllocFactorMatrix,(W$4+1),FALSE)*$E3007</f>
        <v>0</v>
      </c>
      <c r="X3002" s="47">
        <f>VLOOKUP(CONCATENATE($F3002," ",$G3002),AllocFactorMatrix,(X$4+1),FALSE)*$E3007</f>
        <v>0</v>
      </c>
      <c r="Y3002" s="47">
        <f t="shared" si="4283"/>
        <v>0</v>
      </c>
      <c r="Z3002" s="47">
        <f>VLOOKUP(CONCATENATE($F3002," ",$G3002),AllocFactorMatrix,(Z$4+1),FALSE)*$E3007</f>
        <v>0</v>
      </c>
      <c r="AA3002" s="47">
        <f>VLOOKUP(CONCATENATE($F3002," ",$G3002),AllocFactorMatrix,(AA$4+1),FALSE)*$E3007</f>
        <v>0</v>
      </c>
      <c r="AB3002" s="47">
        <f t="shared" si="4280"/>
        <v>0</v>
      </c>
      <c r="AC3002" s="47">
        <f>VLOOKUP(CONCATENATE($F3002," ",$G3002),AllocFactorMatrix,(AC$4+1),FALSE)*$E3007</f>
        <v>0</v>
      </c>
      <c r="AD3002" s="47">
        <f>VLOOKUP(CONCATENATE($F3002," ",$G3002),AllocFactorMatrix,(AD$4+1),FALSE)*$E3007</f>
        <v>0</v>
      </c>
      <c r="AE3002" s="47">
        <f>VLOOKUP(CONCATENATE($F3002," ",$G3002),AllocFactorMatrix,(AE$4+1),FALSE)*$E3007</f>
        <v>0</v>
      </c>
    </row>
    <row r="3003" spans="1:31" s="44" customFormat="1" hidden="1" outlineLevel="1">
      <c r="A3003" s="49"/>
      <c r="B3003" s="97"/>
      <c r="C3003" s="48"/>
      <c r="D3003" s="48"/>
      <c r="F3003" s="167" t="str">
        <f>F3007</f>
        <v>PROD_ENERGY</v>
      </c>
      <c r="G3003" s="48" t="str">
        <f>$G$11</f>
        <v>DISTPRI</v>
      </c>
      <c r="H3003" s="46">
        <f t="shared" si="4203"/>
        <v>0</v>
      </c>
      <c r="I3003" s="47">
        <f t="shared" ref="I3003:N3003" si="4285">VLOOKUP(CONCATENATE($F3003," ",$G3003),AllocFactorMatrix,(I$4+1),FALSE)*$E3007</f>
        <v>0</v>
      </c>
      <c r="J3003" s="47">
        <f t="shared" si="4285"/>
        <v>0</v>
      </c>
      <c r="K3003" s="47">
        <f t="shared" si="4285"/>
        <v>0</v>
      </c>
      <c r="L3003" s="47">
        <f t="shared" si="4285"/>
        <v>0</v>
      </c>
      <c r="M3003" s="47">
        <f t="shared" si="4285"/>
        <v>0</v>
      </c>
      <c r="N3003" s="47">
        <f t="shared" si="4285"/>
        <v>0</v>
      </c>
      <c r="O3003" s="47">
        <f t="shared" si="4279"/>
        <v>0</v>
      </c>
      <c r="P3003" s="47">
        <f>VLOOKUP(CONCATENATE($F3003," ",$G3003),AllocFactorMatrix,(P$4+1),FALSE)*$E3007</f>
        <v>0</v>
      </c>
      <c r="Q3003" s="47">
        <f>VLOOKUP(CONCATENATE($F3003," ",$G3003),AllocFactorMatrix,(Q$4+1),FALSE)*$E3007</f>
        <v>0</v>
      </c>
      <c r="R3003" s="47">
        <f>VLOOKUP(CONCATENATE($F3003," ",$G3003),AllocFactorMatrix,(R$4+1),FALSE)*$E3007</f>
        <v>0</v>
      </c>
      <c r="S3003" s="47">
        <f>VLOOKUP(CONCATENATE($F3003," ",$G3003),AllocFactorMatrix,(S$4+1),FALSE)*$E3007</f>
        <v>0</v>
      </c>
      <c r="T3003" s="47">
        <f t="shared" si="4282"/>
        <v>0</v>
      </c>
      <c r="U3003" s="47">
        <f>VLOOKUP(CONCATENATE($F3003," ",$G3003),AllocFactorMatrix,(U$4+1),FALSE)*$E3007</f>
        <v>0</v>
      </c>
      <c r="V3003" s="47">
        <f>VLOOKUP(CONCATENATE($F3003," ",$G3003),AllocFactorMatrix,(V$4+1),FALSE)*$E3007</f>
        <v>0</v>
      </c>
      <c r="W3003" s="47">
        <f>VLOOKUP(CONCATENATE($F3003," ",$G3003),AllocFactorMatrix,(W$4+1),FALSE)*$E3007</f>
        <v>0</v>
      </c>
      <c r="X3003" s="47">
        <f>VLOOKUP(CONCATENATE($F3003," ",$G3003),AllocFactorMatrix,(X$4+1),FALSE)*$E3007</f>
        <v>0</v>
      </c>
      <c r="Y3003" s="47">
        <f t="shared" si="4283"/>
        <v>0</v>
      </c>
      <c r="Z3003" s="47">
        <f>VLOOKUP(CONCATENATE($F3003," ",$G3003),AllocFactorMatrix,(Z$4+1),FALSE)*$E3007</f>
        <v>0</v>
      </c>
      <c r="AA3003" s="47">
        <f>VLOOKUP(CONCATENATE($F3003," ",$G3003),AllocFactorMatrix,(AA$4+1),FALSE)*$E3007</f>
        <v>0</v>
      </c>
      <c r="AB3003" s="47">
        <f t="shared" si="4280"/>
        <v>0</v>
      </c>
      <c r="AC3003" s="47">
        <f>VLOOKUP(CONCATENATE($F3003," ",$G3003),AllocFactorMatrix,(AC$4+1),FALSE)*$E3007</f>
        <v>0</v>
      </c>
      <c r="AD3003" s="47">
        <f>VLOOKUP(CONCATENATE($F3003," ",$G3003),AllocFactorMatrix,(AD$4+1),FALSE)*$E3007</f>
        <v>0</v>
      </c>
      <c r="AE3003" s="47">
        <f>VLOOKUP(CONCATENATE($F3003," ",$G3003),AllocFactorMatrix,(AE$4+1),FALSE)*$E3007</f>
        <v>0</v>
      </c>
    </row>
    <row r="3004" spans="1:31" s="44" customFormat="1" hidden="1" outlineLevel="1">
      <c r="A3004" s="49"/>
      <c r="B3004" s="97"/>
      <c r="C3004" s="48"/>
      <c r="D3004" s="48"/>
      <c r="F3004" s="167" t="str">
        <f>F3007</f>
        <v>PROD_ENERGY</v>
      </c>
      <c r="G3004" s="48" t="str">
        <f>$G$12</f>
        <v>DISTSEC</v>
      </c>
      <c r="H3004" s="46">
        <f t="shared" si="4203"/>
        <v>0</v>
      </c>
      <c r="I3004" s="47">
        <f t="shared" ref="I3004:N3004" si="4286">VLOOKUP(CONCATENATE($F3004," ",$G3004),AllocFactorMatrix,(I$4+1),FALSE)*$E3007</f>
        <v>0</v>
      </c>
      <c r="J3004" s="47">
        <f t="shared" si="4286"/>
        <v>0</v>
      </c>
      <c r="K3004" s="47">
        <f t="shared" si="4286"/>
        <v>0</v>
      </c>
      <c r="L3004" s="47">
        <f t="shared" si="4286"/>
        <v>0</v>
      </c>
      <c r="M3004" s="47">
        <f t="shared" si="4286"/>
        <v>0</v>
      </c>
      <c r="N3004" s="47">
        <f t="shared" si="4286"/>
        <v>0</v>
      </c>
      <c r="O3004" s="47">
        <f t="shared" si="4279"/>
        <v>0</v>
      </c>
      <c r="P3004" s="47">
        <f>VLOOKUP(CONCATENATE($F3004," ",$G3004),AllocFactorMatrix,(P$4+1),FALSE)*$E3007</f>
        <v>0</v>
      </c>
      <c r="Q3004" s="47">
        <f>VLOOKUP(CONCATENATE($F3004," ",$G3004),AllocFactorMatrix,(Q$4+1),FALSE)*$E3007</f>
        <v>0</v>
      </c>
      <c r="R3004" s="47">
        <f>VLOOKUP(CONCATENATE($F3004," ",$G3004),AllocFactorMatrix,(R$4+1),FALSE)*$E3007</f>
        <v>0</v>
      </c>
      <c r="S3004" s="47">
        <f>VLOOKUP(CONCATENATE($F3004," ",$G3004),AllocFactorMatrix,(S$4+1),FALSE)*$E3007</f>
        <v>0</v>
      </c>
      <c r="T3004" s="47">
        <f t="shared" si="4282"/>
        <v>0</v>
      </c>
      <c r="U3004" s="47">
        <f>VLOOKUP(CONCATENATE($F3004," ",$G3004),AllocFactorMatrix,(U$4+1),FALSE)*$E3007</f>
        <v>0</v>
      </c>
      <c r="V3004" s="47">
        <f>VLOOKUP(CONCATENATE($F3004," ",$G3004),AllocFactorMatrix,(V$4+1),FALSE)*$E3007</f>
        <v>0</v>
      </c>
      <c r="W3004" s="47">
        <f>VLOOKUP(CONCATENATE($F3004," ",$G3004),AllocFactorMatrix,(W$4+1),FALSE)*$E3007</f>
        <v>0</v>
      </c>
      <c r="X3004" s="47">
        <f>VLOOKUP(CONCATENATE($F3004," ",$G3004),AllocFactorMatrix,(X$4+1),FALSE)*$E3007</f>
        <v>0</v>
      </c>
      <c r="Y3004" s="47">
        <f t="shared" si="4283"/>
        <v>0</v>
      </c>
      <c r="Z3004" s="47">
        <f>VLOOKUP(CONCATENATE($F3004," ",$G3004),AllocFactorMatrix,(Z$4+1),FALSE)*$E3007</f>
        <v>0</v>
      </c>
      <c r="AA3004" s="47">
        <f>VLOOKUP(CONCATENATE($F3004," ",$G3004),AllocFactorMatrix,(AA$4+1),FALSE)*$E3007</f>
        <v>0</v>
      </c>
      <c r="AB3004" s="47">
        <f t="shared" si="4280"/>
        <v>0</v>
      </c>
      <c r="AC3004" s="47">
        <f>VLOOKUP(CONCATENATE($F3004," ",$G3004),AllocFactorMatrix,(AC$4+1),FALSE)*$E3007</f>
        <v>0</v>
      </c>
      <c r="AD3004" s="47">
        <f>VLOOKUP(CONCATENATE($F3004," ",$G3004),AllocFactorMatrix,(AD$4+1),FALSE)*$E3007</f>
        <v>0</v>
      </c>
      <c r="AE3004" s="47">
        <f>VLOOKUP(CONCATENATE($F3004," ",$G3004),AllocFactorMatrix,(AE$4+1),FALSE)*$E3007</f>
        <v>0</v>
      </c>
    </row>
    <row r="3005" spans="1:31" s="44" customFormat="1" hidden="1" outlineLevel="1">
      <c r="A3005" s="49"/>
      <c r="B3005" s="97"/>
      <c r="C3005" s="48"/>
      <c r="D3005" s="48"/>
      <c r="F3005" s="167" t="str">
        <f>F3007</f>
        <v>PROD_ENERGY</v>
      </c>
      <c r="G3005" s="48" t="str">
        <f>$G$13</f>
        <v>ENERGY</v>
      </c>
      <c r="H3005" s="46">
        <f t="shared" si="4203"/>
        <v>-5866881.9999999981</v>
      </c>
      <c r="I3005" s="47">
        <f t="shared" ref="I3005:N3005" si="4287">VLOOKUP(CONCATENATE($F3005," ",$G3005),AllocFactorMatrix,(I$4+1),FALSE)*$E3007</f>
        <v>-2295262.71284603</v>
      </c>
      <c r="J3005" s="47">
        <f t="shared" si="4287"/>
        <v>-367.30483056053851</v>
      </c>
      <c r="K3005" s="47">
        <f t="shared" si="4287"/>
        <v>-1059.0869569782769</v>
      </c>
      <c r="L3005" s="47">
        <f t="shared" si="4287"/>
        <v>-661847.68933594029</v>
      </c>
      <c r="M3005" s="47">
        <f t="shared" si="4287"/>
        <v>-9230.8058280340683</v>
      </c>
      <c r="N3005" s="47">
        <f t="shared" si="4287"/>
        <v>-1290.4588315464841</v>
      </c>
      <c r="O3005" s="47">
        <f t="shared" si="4279"/>
        <v>-672368.95399552083</v>
      </c>
      <c r="P3005" s="47">
        <f>VLOOKUP(CONCATENATE($F3005," ",$G3005),AllocFactorMatrix,(P$4+1),FALSE)*$E3007</f>
        <v>-429080.87834868109</v>
      </c>
      <c r="Q3005" s="47">
        <f>VLOOKUP(CONCATENATE($F3005," ",$G3005),AllocFactorMatrix,(Q$4+1),FALSE)*$E3007</f>
        <v>-76633.154918171465</v>
      </c>
      <c r="R3005" s="47">
        <f>VLOOKUP(CONCATENATE($F3005," ",$G3005),AllocFactorMatrix,(R$4+1),FALSE)*$E3007</f>
        <v>-15605.316765560721</v>
      </c>
      <c r="S3005" s="47">
        <f>VLOOKUP(CONCATENATE($F3005," ",$G3005),AllocFactorMatrix,(S$4+1),FALSE)*$E3007</f>
        <v>-589.41809554436429</v>
      </c>
      <c r="T3005" s="47">
        <f t="shared" si="4282"/>
        <v>-521908.76812795765</v>
      </c>
      <c r="U3005" s="47">
        <f>VLOOKUP(CONCATENATE($F3005," ",$G3005),AllocFactorMatrix,(U$4+1),FALSE)*$E3007</f>
        <v>-22503.661546552019</v>
      </c>
      <c r="V3005" s="47">
        <f>VLOOKUP(CONCATENATE($F3005," ",$G3005),AllocFactorMatrix,(V$4+1),FALSE)*$E3007</f>
        <v>-355787.16777876974</v>
      </c>
      <c r="W3005" s="47">
        <f>VLOOKUP(CONCATENATE($F3005," ",$G3005),AllocFactorMatrix,(W$4+1),FALSE)*$E3007</f>
        <v>-1530182.7023562787</v>
      </c>
      <c r="X3005" s="47">
        <f>VLOOKUP(CONCATENATE($F3005," ",$G3005),AllocFactorMatrix,(X$4+1),FALSE)*$E3007</f>
        <v>-287843.34867527505</v>
      </c>
      <c r="Y3005" s="47">
        <f t="shared" si="4283"/>
        <v>-2196316.8803568757</v>
      </c>
      <c r="Z3005" s="47">
        <f>VLOOKUP(CONCATENATE($F3005," ",$G3005),AllocFactorMatrix,(Z$4+1),FALSE)*$E3007</f>
        <v>-118035.71894798464</v>
      </c>
      <c r="AA3005" s="47">
        <f>VLOOKUP(CONCATENATE($F3005," ",$G3005),AllocFactorMatrix,(AA$4+1),FALSE)*$E3007</f>
        <v>-2368.3631553007708</v>
      </c>
      <c r="AB3005" s="47">
        <f t="shared" si="4280"/>
        <v>-120404.08210328541</v>
      </c>
      <c r="AC3005" s="47">
        <f>VLOOKUP(CONCATENATE($F3005," ",$G3005),AllocFactorMatrix,(AC$4+1),FALSE)*$E3007</f>
        <v>-2112.5900904540499</v>
      </c>
      <c r="AD3005" s="47">
        <f>VLOOKUP(CONCATENATE($F3005," ",$G3005),AllocFactorMatrix,(AD$4+1),FALSE)*$E3007</f>
        <v>-47321.29450455503</v>
      </c>
      <c r="AE3005" s="47">
        <f>VLOOKUP(CONCATENATE($F3005," ",$G3005),AllocFactorMatrix,(AE$4+1),FALSE)*$E3007</f>
        <v>-9760.3261877806508</v>
      </c>
    </row>
    <row r="3006" spans="1:31" s="44" customFormat="1" hidden="1" outlineLevel="1">
      <c r="A3006" s="49"/>
      <c r="B3006" s="97"/>
      <c r="C3006" s="48"/>
      <c r="D3006" s="48"/>
      <c r="F3006" s="167" t="str">
        <f>F3007</f>
        <v>PROD_ENERGY</v>
      </c>
      <c r="G3006" s="48" t="str">
        <f>$G$14</f>
        <v>CUSTOMER</v>
      </c>
      <c r="H3006" s="46">
        <f t="shared" si="4203"/>
        <v>0</v>
      </c>
      <c r="I3006" s="47">
        <f t="shared" ref="I3006:N3006" si="4288">VLOOKUP(CONCATENATE($F3006," ",$G3006),AllocFactorMatrix,(I$4+1),FALSE)*$E3007</f>
        <v>0</v>
      </c>
      <c r="J3006" s="47">
        <f t="shared" si="4288"/>
        <v>0</v>
      </c>
      <c r="K3006" s="47">
        <f t="shared" si="4288"/>
        <v>0</v>
      </c>
      <c r="L3006" s="47">
        <f t="shared" si="4288"/>
        <v>0</v>
      </c>
      <c r="M3006" s="47">
        <f t="shared" si="4288"/>
        <v>0</v>
      </c>
      <c r="N3006" s="47">
        <f t="shared" si="4288"/>
        <v>0</v>
      </c>
      <c r="O3006" s="47">
        <f t="shared" si="4279"/>
        <v>0</v>
      </c>
      <c r="P3006" s="47">
        <f>VLOOKUP(CONCATENATE($F3006," ",$G3006),AllocFactorMatrix,(P$4+1),FALSE)*$E3007</f>
        <v>0</v>
      </c>
      <c r="Q3006" s="47">
        <f>VLOOKUP(CONCATENATE($F3006," ",$G3006),AllocFactorMatrix,(Q$4+1),FALSE)*$E3007</f>
        <v>0</v>
      </c>
      <c r="R3006" s="47">
        <f>VLOOKUP(CONCATENATE($F3006," ",$G3006),AllocFactorMatrix,(R$4+1),FALSE)*$E3007</f>
        <v>0</v>
      </c>
      <c r="S3006" s="47">
        <f>VLOOKUP(CONCATENATE($F3006," ",$G3006),AllocFactorMatrix,(S$4+1),FALSE)*$E3007</f>
        <v>0</v>
      </c>
      <c r="T3006" s="47">
        <f t="shared" si="4282"/>
        <v>0</v>
      </c>
      <c r="U3006" s="47">
        <f>VLOOKUP(CONCATENATE($F3006," ",$G3006),AllocFactorMatrix,(U$4+1),FALSE)*$E3007</f>
        <v>0</v>
      </c>
      <c r="V3006" s="47">
        <f>VLOOKUP(CONCATENATE($F3006," ",$G3006),AllocFactorMatrix,(V$4+1),FALSE)*$E3007</f>
        <v>0</v>
      </c>
      <c r="W3006" s="47">
        <f>VLOOKUP(CONCATENATE($F3006," ",$G3006),AllocFactorMatrix,(W$4+1),FALSE)*$E3007</f>
        <v>0</v>
      </c>
      <c r="X3006" s="47">
        <f>VLOOKUP(CONCATENATE($F3006," ",$G3006),AllocFactorMatrix,(X$4+1),FALSE)*$E3007</f>
        <v>0</v>
      </c>
      <c r="Y3006" s="47">
        <f t="shared" si="4283"/>
        <v>0</v>
      </c>
      <c r="Z3006" s="47">
        <f>VLOOKUP(CONCATENATE($F3006," ",$G3006),AllocFactorMatrix,(Z$4+1),FALSE)*$E3007</f>
        <v>0</v>
      </c>
      <c r="AA3006" s="47">
        <f>VLOOKUP(CONCATENATE($F3006," ",$G3006),AllocFactorMatrix,(AA$4+1),FALSE)*$E3007</f>
        <v>0</v>
      </c>
      <c r="AB3006" s="47">
        <f t="shared" si="4280"/>
        <v>0</v>
      </c>
      <c r="AC3006" s="47">
        <f>VLOOKUP(CONCATENATE($F3006," ",$G3006),AllocFactorMatrix,(AC$4+1),FALSE)*$E3007</f>
        <v>0</v>
      </c>
      <c r="AD3006" s="47">
        <f>VLOOKUP(CONCATENATE($F3006," ",$G3006),AllocFactorMatrix,(AD$4+1),FALSE)*$E3007</f>
        <v>0</v>
      </c>
      <c r="AE3006" s="47">
        <f>VLOOKUP(CONCATENATE($F3006," ",$G3006),AllocFactorMatrix,(AE$4+1),FALSE)*$E3007</f>
        <v>0</v>
      </c>
    </row>
    <row r="3007" spans="1:31" s="44" customFormat="1" collapsed="1">
      <c r="A3007" s="49"/>
      <c r="B3007" s="97"/>
      <c r="C3007" s="48"/>
      <c r="D3007" s="96" t="s">
        <v>666</v>
      </c>
      <c r="E3007" s="54">
        <v>-5866882</v>
      </c>
      <c r="F3007" s="88" t="s">
        <v>29</v>
      </c>
      <c r="G3007" s="48" t="str">
        <f>$G$15</f>
        <v>TOTAL</v>
      </c>
      <c r="H3007" s="46">
        <f t="shared" si="4203"/>
        <v>-5866881.9999999981</v>
      </c>
      <c r="I3007" s="47">
        <f t="shared" ref="I3007:N3007" si="4289">VLOOKUP(CONCATENATE($F3007," ",$G3007),AllocFactorMatrix,(I$4+1),FALSE)*$E3007</f>
        <v>-2295262.71284603</v>
      </c>
      <c r="J3007" s="47">
        <f t="shared" si="4289"/>
        <v>-367.30483056053851</v>
      </c>
      <c r="K3007" s="47">
        <f t="shared" si="4289"/>
        <v>-1059.0869569782769</v>
      </c>
      <c r="L3007" s="47">
        <f t="shared" si="4289"/>
        <v>-661847.68933594029</v>
      </c>
      <c r="M3007" s="47">
        <f t="shared" si="4289"/>
        <v>-9230.8058280340683</v>
      </c>
      <c r="N3007" s="47">
        <f t="shared" si="4289"/>
        <v>-1290.4588315464841</v>
      </c>
      <c r="O3007" s="47">
        <f t="shared" si="4279"/>
        <v>-672368.95399552083</v>
      </c>
      <c r="P3007" s="47">
        <f>VLOOKUP(CONCATENATE($F3007," ",$G3007),AllocFactorMatrix,(P$4+1),FALSE)*$E3007</f>
        <v>-429080.87834868109</v>
      </c>
      <c r="Q3007" s="47">
        <f>VLOOKUP(CONCATENATE($F3007," ",$G3007),AllocFactorMatrix,(Q$4+1),FALSE)*$E3007</f>
        <v>-76633.154918171465</v>
      </c>
      <c r="R3007" s="47">
        <f>VLOOKUP(CONCATENATE($F3007," ",$G3007),AllocFactorMatrix,(R$4+1),FALSE)*$E3007</f>
        <v>-15605.316765560721</v>
      </c>
      <c r="S3007" s="47">
        <f>VLOOKUP(CONCATENATE($F3007," ",$G3007),AllocFactorMatrix,(S$4+1),FALSE)*$E3007</f>
        <v>-589.41809554436429</v>
      </c>
      <c r="T3007" s="47">
        <f t="shared" si="4282"/>
        <v>-521908.76812795765</v>
      </c>
      <c r="U3007" s="47">
        <f>VLOOKUP(CONCATENATE($F3007," ",$G3007),AllocFactorMatrix,(U$4+1),FALSE)*$E3007</f>
        <v>-22503.661546552019</v>
      </c>
      <c r="V3007" s="47">
        <f>VLOOKUP(CONCATENATE($F3007," ",$G3007),AllocFactorMatrix,(V$4+1),FALSE)*$E3007</f>
        <v>-355787.16777876974</v>
      </c>
      <c r="W3007" s="47">
        <f>VLOOKUP(CONCATENATE($F3007," ",$G3007),AllocFactorMatrix,(W$4+1),FALSE)*$E3007</f>
        <v>-1530182.7023562787</v>
      </c>
      <c r="X3007" s="47">
        <f>VLOOKUP(CONCATENATE($F3007," ",$G3007),AllocFactorMatrix,(X$4+1),FALSE)*$E3007</f>
        <v>-287843.34867527505</v>
      </c>
      <c r="Y3007" s="47">
        <f t="shared" si="4283"/>
        <v>-2196316.8803568757</v>
      </c>
      <c r="Z3007" s="47">
        <f>VLOOKUP(CONCATENATE($F3007," ",$G3007),AllocFactorMatrix,(Z$4+1),FALSE)*$E3007</f>
        <v>-118035.71894798464</v>
      </c>
      <c r="AA3007" s="47">
        <f>VLOOKUP(CONCATENATE($F3007," ",$G3007),AllocFactorMatrix,(AA$4+1),FALSE)*$E3007</f>
        <v>-2368.3631553007708</v>
      </c>
      <c r="AB3007" s="47">
        <f t="shared" si="4280"/>
        <v>-120404.08210328541</v>
      </c>
      <c r="AC3007" s="47">
        <f>VLOOKUP(CONCATENATE($F3007," ",$G3007),AllocFactorMatrix,(AC$4+1),FALSE)*$E3007</f>
        <v>-2112.5900904540499</v>
      </c>
      <c r="AD3007" s="47">
        <f>VLOOKUP(CONCATENATE($F3007," ",$G3007),AllocFactorMatrix,(AD$4+1),FALSE)*$E3007</f>
        <v>-47321.29450455503</v>
      </c>
      <c r="AE3007" s="47">
        <f>VLOOKUP(CONCATENATE($F3007," ",$G3007),AllocFactorMatrix,(AE$4+1),FALSE)*$E3007</f>
        <v>-9760.3261877806508</v>
      </c>
    </row>
    <row r="3008" spans="1:31" s="44" customFormat="1" hidden="1" outlineLevel="1">
      <c r="A3008" s="49"/>
      <c r="B3008" s="97"/>
      <c r="C3008" s="48"/>
      <c r="D3008" s="48"/>
      <c r="F3008" s="167" t="str">
        <f>F3015</f>
        <v>TRANS_TOTAL</v>
      </c>
      <c r="G3008" s="48" t="str">
        <f>$G$8</f>
        <v>PRODUCTION</v>
      </c>
      <c r="H3008" s="46">
        <f t="shared" ref="H3008:H3071" si="4290">SUBTOTAL(9,I3008:AE3008)</f>
        <v>0</v>
      </c>
      <c r="I3008" s="47">
        <f t="shared" ref="I3008:N3008" si="4291">VLOOKUP(CONCATENATE($F3008," ",$G3008),AllocFactorMatrix,(I$4+1),FALSE)*$E3015</f>
        <v>0</v>
      </c>
      <c r="J3008" s="47">
        <f t="shared" si="4291"/>
        <v>0</v>
      </c>
      <c r="K3008" s="47">
        <f t="shared" si="4291"/>
        <v>0</v>
      </c>
      <c r="L3008" s="47">
        <f t="shared" si="4291"/>
        <v>0</v>
      </c>
      <c r="M3008" s="47">
        <f t="shared" si="4291"/>
        <v>0</v>
      </c>
      <c r="N3008" s="47">
        <f t="shared" si="4291"/>
        <v>0</v>
      </c>
      <c r="O3008" s="47">
        <f t="shared" ref="O3008:O3015" si="4292">SUBTOTAL(9,L3008:N3008)</f>
        <v>0</v>
      </c>
      <c r="P3008" s="47">
        <f>VLOOKUP(CONCATENATE($F3008," ",$G3008),AllocFactorMatrix,(P$4+1),FALSE)*$E3015</f>
        <v>0</v>
      </c>
      <c r="Q3008" s="47">
        <f>VLOOKUP(CONCATENATE($F3008," ",$G3008),AllocFactorMatrix,(Q$4+1),FALSE)*$E3015</f>
        <v>0</v>
      </c>
      <c r="R3008" s="47">
        <f>VLOOKUP(CONCATENATE($F3008," ",$G3008),AllocFactorMatrix,(R$4+1),FALSE)*$E3015</f>
        <v>0</v>
      </c>
      <c r="S3008" s="47">
        <f>VLOOKUP(CONCATENATE($F3008," ",$G3008),AllocFactorMatrix,(S$4+1),FALSE)*$E3015</f>
        <v>0</v>
      </c>
      <c r="T3008" s="47">
        <f>SUBTOTAL(9,P3008:S3008)</f>
        <v>0</v>
      </c>
      <c r="U3008" s="47">
        <f>VLOOKUP(CONCATENATE($F3008," ",$G3008),AllocFactorMatrix,(U$4+1),FALSE)*$E3015</f>
        <v>0</v>
      </c>
      <c r="V3008" s="47">
        <f>VLOOKUP(CONCATENATE($F3008," ",$G3008),AllocFactorMatrix,(V$4+1),FALSE)*$E3015</f>
        <v>0</v>
      </c>
      <c r="W3008" s="47">
        <f>VLOOKUP(CONCATENATE($F3008," ",$G3008),AllocFactorMatrix,(W$4+1),FALSE)*$E3015</f>
        <v>0</v>
      </c>
      <c r="X3008" s="47">
        <f>VLOOKUP(CONCATENATE($F3008," ",$G3008),AllocFactorMatrix,(X$4+1),FALSE)*$E3015</f>
        <v>0</v>
      </c>
      <c r="Y3008" s="47">
        <f>SUBTOTAL(9,U3008:X3008)</f>
        <v>0</v>
      </c>
      <c r="Z3008" s="47">
        <f>VLOOKUP(CONCATENATE($F3008," ",$G3008),AllocFactorMatrix,(Z$4+1),FALSE)*$E3015</f>
        <v>0</v>
      </c>
      <c r="AA3008" s="47">
        <f>VLOOKUP(CONCATENATE($F3008," ",$G3008),AllocFactorMatrix,(AA$4+1),FALSE)*$E3015</f>
        <v>0</v>
      </c>
      <c r="AB3008" s="47">
        <f t="shared" ref="AB3008:AB3015" si="4293">SUBTOTAL(9,Z3008:AA3008)</f>
        <v>0</v>
      </c>
      <c r="AC3008" s="47">
        <f>VLOOKUP(CONCATENATE($F3008," ",$G3008),AllocFactorMatrix,(AC$4+1),FALSE)*$E3015</f>
        <v>0</v>
      </c>
      <c r="AD3008" s="47">
        <f>VLOOKUP(CONCATENATE($F3008," ",$G3008),AllocFactorMatrix,(AD$4+1),FALSE)*$E3015</f>
        <v>0</v>
      </c>
      <c r="AE3008" s="47">
        <f>VLOOKUP(CONCATENATE($F3008," ",$G3008),AllocFactorMatrix,(AE$4+1),FALSE)*$E3015</f>
        <v>0</v>
      </c>
    </row>
    <row r="3009" spans="1:31" s="44" customFormat="1" hidden="1" outlineLevel="1">
      <c r="A3009" s="49"/>
      <c r="B3009" s="97"/>
      <c r="C3009" s="48"/>
      <c r="D3009" s="48"/>
      <c r="F3009" s="167" t="str">
        <f>F3015</f>
        <v>TRANS_TOTAL</v>
      </c>
      <c r="G3009" s="48" t="str">
        <f>$G$9</f>
        <v>BULKTRAN</v>
      </c>
      <c r="H3009" s="46">
        <f t="shared" si="4290"/>
        <v>-30320.892</v>
      </c>
      <c r="I3009" s="47">
        <f t="shared" ref="I3009:N3009" si="4294">VLOOKUP(CONCATENATE($F3009," ",$G3009),AllocFactorMatrix,(I$4+1),FALSE)*$E3015</f>
        <v>-15593.153289058482</v>
      </c>
      <c r="J3009" s="47">
        <f t="shared" si="4294"/>
        <v>-3.4884556944568073</v>
      </c>
      <c r="K3009" s="47">
        <f t="shared" si="4294"/>
        <v>-6.1080371831268891</v>
      </c>
      <c r="L3009" s="47">
        <f t="shared" si="4294"/>
        <v>-3634.2568421465544</v>
      </c>
      <c r="M3009" s="47">
        <f t="shared" si="4294"/>
        <v>-50.570637704713398</v>
      </c>
      <c r="N3009" s="47">
        <f t="shared" si="4294"/>
        <v>-7.0431601931492249</v>
      </c>
      <c r="O3009" s="47">
        <f t="shared" si="4292"/>
        <v>-3691.8706400444171</v>
      </c>
      <c r="P3009" s="47">
        <f>VLOOKUP(CONCATENATE($F3009," ",$G3009),AllocFactorMatrix,(P$4+1),FALSE)*$E3015</f>
        <v>-2161.6294708584392</v>
      </c>
      <c r="Q3009" s="47">
        <f>VLOOKUP(CONCATENATE($F3009," ",$G3009),AllocFactorMatrix,(Q$4+1),FALSE)*$E3015</f>
        <v>-387.92381707534003</v>
      </c>
      <c r="R3009" s="47">
        <f>VLOOKUP(CONCATENATE($F3009," ",$G3009),AllocFactorMatrix,(R$4+1),FALSE)*$E3015</f>
        <v>-78.666991412071283</v>
      </c>
      <c r="S3009" s="47">
        <f>VLOOKUP(CONCATENATE($F3009," ",$G3009),AllocFactorMatrix,(S$4+1),FALSE)*$E3015</f>
        <v>-2.9873434239315824</v>
      </c>
      <c r="T3009" s="47">
        <f t="shared" ref="T3009:T3015" si="4295">SUBTOTAL(9,P3009:S3009)</f>
        <v>-2631.2076227697821</v>
      </c>
      <c r="U3009" s="47">
        <f>VLOOKUP(CONCATENATE($F3009," ",$G3009),AllocFactorMatrix,(U$4+1),FALSE)*$E3015</f>
        <v>-102.52141693038831</v>
      </c>
      <c r="V3009" s="47">
        <f>VLOOKUP(CONCATENATE($F3009," ",$G3009),AllocFactorMatrix,(V$4+1),FALSE)*$E3015</f>
        <v>-1384.0983295124283</v>
      </c>
      <c r="W3009" s="47">
        <f>VLOOKUP(CONCATENATE($F3009," ",$G3009),AllocFactorMatrix,(W$4+1),FALSE)*$E3015</f>
        <v>-5293.6204920200298</v>
      </c>
      <c r="X3009" s="47">
        <f>VLOOKUP(CONCATENATE($F3009," ",$G3009),AllocFactorMatrix,(X$4+1),FALSE)*$E3015</f>
        <v>-958.98844881943569</v>
      </c>
      <c r="Y3009" s="47">
        <f t="shared" ref="Y3009:Y3015" si="4296">SUBTOTAL(9,U3009:X3009)</f>
        <v>-7739.2286872822824</v>
      </c>
      <c r="Z3009" s="47">
        <f>VLOOKUP(CONCATENATE($F3009," ",$G3009),AllocFactorMatrix,(Z$4+1),FALSE)*$E3015</f>
        <v>-594.16529488294589</v>
      </c>
      <c r="AA3009" s="47">
        <f>VLOOKUP(CONCATENATE($F3009," ",$G3009),AllocFactorMatrix,(AA$4+1),FALSE)*$E3015</f>
        <v>-11.867004909368026</v>
      </c>
      <c r="AB3009" s="47">
        <f t="shared" si="4293"/>
        <v>-606.03229979231389</v>
      </c>
      <c r="AC3009" s="47">
        <f>VLOOKUP(CONCATENATE($F3009," ",$G3009),AllocFactorMatrix,(AC$4+1),FALSE)*$E3015</f>
        <v>-7.8380014822246604</v>
      </c>
      <c r="AD3009" s="47">
        <f>VLOOKUP(CONCATENATE($F3009," ",$G3009),AllocFactorMatrix,(AD$4+1),FALSE)*$E3015</f>
        <v>-34.820865249692019</v>
      </c>
      <c r="AE3009" s="47">
        <f>VLOOKUP(CONCATENATE($F3009," ",$G3009),AllocFactorMatrix,(AE$4+1),FALSE)*$E3015</f>
        <v>-7.1441014432249172</v>
      </c>
    </row>
    <row r="3010" spans="1:31" s="44" customFormat="1" hidden="1" outlineLevel="1">
      <c r="A3010" s="49"/>
      <c r="B3010" s="97"/>
      <c r="C3010" s="48"/>
      <c r="D3010" s="48"/>
      <c r="F3010" s="167" t="str">
        <f>F3015</f>
        <v>TRANS_TOTAL</v>
      </c>
      <c r="G3010" s="48" t="str">
        <f>$G$10</f>
        <v>SUBTRAN</v>
      </c>
      <c r="H3010" s="46">
        <f t="shared" si="4290"/>
        <v>-8403.1079999999965</v>
      </c>
      <c r="I3010" s="47">
        <f t="shared" ref="I3010:N3010" si="4297">VLOOKUP(CONCATENATE($F3010," ",$G3010),AllocFactorMatrix,(I$4+1),FALSE)*$E3015</f>
        <v>-4292.8972445589916</v>
      </c>
      <c r="J3010" s="47">
        <f t="shared" si="4297"/>
        <v>-0.69903320864913721</v>
      </c>
      <c r="K3010" s="47">
        <f t="shared" si="4297"/>
        <v>-1.3010208260032505</v>
      </c>
      <c r="L3010" s="47">
        <f t="shared" si="4297"/>
        <v>-1006.0463221363835</v>
      </c>
      <c r="M3010" s="47">
        <f t="shared" si="4297"/>
        <v>-14.060295968703112</v>
      </c>
      <c r="N3010" s="47">
        <f t="shared" si="4297"/>
        <v>-2.544848242662376</v>
      </c>
      <c r="O3010" s="47">
        <f t="shared" si="4292"/>
        <v>-1022.6514663477491</v>
      </c>
      <c r="P3010" s="47">
        <f>VLOOKUP(CONCATENATE($F3010," ",$G3010),AllocFactorMatrix,(P$4+1),FALSE)*$E3015</f>
        <v>-580.8242314084581</v>
      </c>
      <c r="Q3010" s="47">
        <f>VLOOKUP(CONCATENATE($F3010," ",$G3010),AllocFactorMatrix,(Q$4+1),FALSE)*$E3015</f>
        <v>-104.52498701823434</v>
      </c>
      <c r="R3010" s="47">
        <f>VLOOKUP(CONCATENATE($F3010," ",$G3010),AllocFactorMatrix,(R$4+1),FALSE)*$E3015</f>
        <v>-27.437003204534129</v>
      </c>
      <c r="S3010" s="47">
        <f>VLOOKUP(CONCATENATE($F3010," ",$G3010),AllocFactorMatrix,(S$4+1),FALSE)*$E3015</f>
        <v>0</v>
      </c>
      <c r="T3010" s="47">
        <f t="shared" si="4295"/>
        <v>-712.78622163122657</v>
      </c>
      <c r="U3010" s="47">
        <f>VLOOKUP(CONCATENATE($F3010," ",$G3010),AllocFactorMatrix,(U$4+1),FALSE)*$E3015</f>
        <v>-26.218783822126465</v>
      </c>
      <c r="V3010" s="47">
        <f>VLOOKUP(CONCATENATE($F3010," ",$G3010),AllocFactorMatrix,(V$4+1),FALSE)*$E3015</f>
        <v>-367.87496084374942</v>
      </c>
      <c r="W3010" s="47">
        <f>VLOOKUP(CONCATENATE($F3010," ",$G3010),AllocFactorMatrix,(W$4+1),FALSE)*$E3015</f>
        <v>-1813.9073309572643</v>
      </c>
      <c r="X3010" s="47">
        <f>VLOOKUP(CONCATENATE($F3010," ",$G3010),AllocFactorMatrix,(X$4+1),FALSE)*$E3015</f>
        <v>0</v>
      </c>
      <c r="Y3010" s="47">
        <f t="shared" si="4296"/>
        <v>-2208.0010756231404</v>
      </c>
      <c r="Z3010" s="47">
        <f>VLOOKUP(CONCATENATE($F3010," ",$G3010),AllocFactorMatrix,(Z$4+1),FALSE)*$E3015</f>
        <v>-159.45024345427061</v>
      </c>
      <c r="AA3010" s="47">
        <f>VLOOKUP(CONCATENATE($F3010," ",$G3010),AllocFactorMatrix,(AA$4+1),FALSE)*$E3015</f>
        <v>-3.2015244328177714</v>
      </c>
      <c r="AB3010" s="47">
        <f t="shared" si="4293"/>
        <v>-162.65176788708837</v>
      </c>
      <c r="AC3010" s="47">
        <f>VLOOKUP(CONCATENATE($F3010," ",$G3010),AllocFactorMatrix,(AC$4+1),FALSE)*$E3015</f>
        <v>-2.1201699171490707</v>
      </c>
      <c r="AD3010" s="47">
        <f>VLOOKUP(CONCATENATE($F3010," ",$G3010),AllocFactorMatrix,(AD$4+1),FALSE)*$E3015</f>
        <v>0</v>
      </c>
      <c r="AE3010" s="47">
        <f>VLOOKUP(CONCATENATE($F3010," ",$G3010),AllocFactorMatrix,(AE$4+1),FALSE)*$E3015</f>
        <v>0</v>
      </c>
    </row>
    <row r="3011" spans="1:31" s="44" customFormat="1" hidden="1" outlineLevel="1">
      <c r="A3011" s="49"/>
      <c r="B3011" s="97"/>
      <c r="C3011" s="48"/>
      <c r="D3011" s="48"/>
      <c r="F3011" s="167" t="str">
        <f>F3015</f>
        <v>TRANS_TOTAL</v>
      </c>
      <c r="G3011" s="48" t="str">
        <f>$G$11</f>
        <v>DISTPRI</v>
      </c>
      <c r="H3011" s="46">
        <f t="shared" si="4290"/>
        <v>0</v>
      </c>
      <c r="I3011" s="47">
        <f t="shared" ref="I3011:N3011" si="4298">VLOOKUP(CONCATENATE($F3011," ",$G3011),AllocFactorMatrix,(I$4+1),FALSE)*$E3015</f>
        <v>0</v>
      </c>
      <c r="J3011" s="47">
        <f t="shared" si="4298"/>
        <v>0</v>
      </c>
      <c r="K3011" s="47">
        <f t="shared" si="4298"/>
        <v>0</v>
      </c>
      <c r="L3011" s="47">
        <f t="shared" si="4298"/>
        <v>0</v>
      </c>
      <c r="M3011" s="47">
        <f t="shared" si="4298"/>
        <v>0</v>
      </c>
      <c r="N3011" s="47">
        <f t="shared" si="4298"/>
        <v>0</v>
      </c>
      <c r="O3011" s="47">
        <f t="shared" si="4292"/>
        <v>0</v>
      </c>
      <c r="P3011" s="47">
        <f>VLOOKUP(CONCATENATE($F3011," ",$G3011),AllocFactorMatrix,(P$4+1),FALSE)*$E3015</f>
        <v>0</v>
      </c>
      <c r="Q3011" s="47">
        <f>VLOOKUP(CONCATENATE($F3011," ",$G3011),AllocFactorMatrix,(Q$4+1),FALSE)*$E3015</f>
        <v>0</v>
      </c>
      <c r="R3011" s="47">
        <f>VLOOKUP(CONCATENATE($F3011," ",$G3011),AllocFactorMatrix,(R$4+1),FALSE)*$E3015</f>
        <v>0</v>
      </c>
      <c r="S3011" s="47">
        <f>VLOOKUP(CONCATENATE($F3011," ",$G3011),AllocFactorMatrix,(S$4+1),FALSE)*$E3015</f>
        <v>0</v>
      </c>
      <c r="T3011" s="47">
        <f t="shared" si="4295"/>
        <v>0</v>
      </c>
      <c r="U3011" s="47">
        <f>VLOOKUP(CONCATENATE($F3011," ",$G3011),AllocFactorMatrix,(U$4+1),FALSE)*$E3015</f>
        <v>0</v>
      </c>
      <c r="V3011" s="47">
        <f>VLOOKUP(CONCATENATE($F3011," ",$G3011),AllocFactorMatrix,(V$4+1),FALSE)*$E3015</f>
        <v>0</v>
      </c>
      <c r="W3011" s="47">
        <f>VLOOKUP(CONCATENATE($F3011," ",$G3011),AllocFactorMatrix,(W$4+1),FALSE)*$E3015</f>
        <v>0</v>
      </c>
      <c r="X3011" s="47">
        <f>VLOOKUP(CONCATENATE($F3011," ",$G3011),AllocFactorMatrix,(X$4+1),FALSE)*$E3015</f>
        <v>0</v>
      </c>
      <c r="Y3011" s="47">
        <f t="shared" si="4296"/>
        <v>0</v>
      </c>
      <c r="Z3011" s="47">
        <f>VLOOKUP(CONCATENATE($F3011," ",$G3011),AllocFactorMatrix,(Z$4+1),FALSE)*$E3015</f>
        <v>0</v>
      </c>
      <c r="AA3011" s="47">
        <f>VLOOKUP(CONCATENATE($F3011," ",$G3011),AllocFactorMatrix,(AA$4+1),FALSE)*$E3015</f>
        <v>0</v>
      </c>
      <c r="AB3011" s="47">
        <f t="shared" si="4293"/>
        <v>0</v>
      </c>
      <c r="AC3011" s="47">
        <f>VLOOKUP(CONCATENATE($F3011," ",$G3011),AllocFactorMatrix,(AC$4+1),FALSE)*$E3015</f>
        <v>0</v>
      </c>
      <c r="AD3011" s="47">
        <f>VLOOKUP(CONCATENATE($F3011," ",$G3011),AllocFactorMatrix,(AD$4+1),FALSE)*$E3015</f>
        <v>0</v>
      </c>
      <c r="AE3011" s="47">
        <f>VLOOKUP(CONCATENATE($F3011," ",$G3011),AllocFactorMatrix,(AE$4+1),FALSE)*$E3015</f>
        <v>0</v>
      </c>
    </row>
    <row r="3012" spans="1:31" s="44" customFormat="1" hidden="1" outlineLevel="1">
      <c r="A3012" s="49"/>
      <c r="B3012" s="97"/>
      <c r="C3012" s="48"/>
      <c r="D3012" s="48"/>
      <c r="F3012" s="167" t="str">
        <f>F3015</f>
        <v>TRANS_TOTAL</v>
      </c>
      <c r="G3012" s="48" t="str">
        <f>$G$12</f>
        <v>DISTSEC</v>
      </c>
      <c r="H3012" s="46">
        <f t="shared" si="4290"/>
        <v>0</v>
      </c>
      <c r="I3012" s="47">
        <f t="shared" ref="I3012:N3012" si="4299">VLOOKUP(CONCATENATE($F3012," ",$G3012),AllocFactorMatrix,(I$4+1),FALSE)*$E3015</f>
        <v>0</v>
      </c>
      <c r="J3012" s="47">
        <f t="shared" si="4299"/>
        <v>0</v>
      </c>
      <c r="K3012" s="47">
        <f t="shared" si="4299"/>
        <v>0</v>
      </c>
      <c r="L3012" s="47">
        <f t="shared" si="4299"/>
        <v>0</v>
      </c>
      <c r="M3012" s="47">
        <f t="shared" si="4299"/>
        <v>0</v>
      </c>
      <c r="N3012" s="47">
        <f t="shared" si="4299"/>
        <v>0</v>
      </c>
      <c r="O3012" s="47">
        <f t="shared" si="4292"/>
        <v>0</v>
      </c>
      <c r="P3012" s="47">
        <f>VLOOKUP(CONCATENATE($F3012," ",$G3012),AllocFactorMatrix,(P$4+1),FALSE)*$E3015</f>
        <v>0</v>
      </c>
      <c r="Q3012" s="47">
        <f>VLOOKUP(CONCATENATE($F3012," ",$G3012),AllocFactorMatrix,(Q$4+1),FALSE)*$E3015</f>
        <v>0</v>
      </c>
      <c r="R3012" s="47">
        <f>VLOOKUP(CONCATENATE($F3012," ",$G3012),AllocFactorMatrix,(R$4+1),FALSE)*$E3015</f>
        <v>0</v>
      </c>
      <c r="S3012" s="47">
        <f>VLOOKUP(CONCATENATE($F3012," ",$G3012),AllocFactorMatrix,(S$4+1),FALSE)*$E3015</f>
        <v>0</v>
      </c>
      <c r="T3012" s="47">
        <f t="shared" si="4295"/>
        <v>0</v>
      </c>
      <c r="U3012" s="47">
        <f>VLOOKUP(CONCATENATE($F3012," ",$G3012),AllocFactorMatrix,(U$4+1),FALSE)*$E3015</f>
        <v>0</v>
      </c>
      <c r="V3012" s="47">
        <f>VLOOKUP(CONCATENATE($F3012," ",$G3012),AllocFactorMatrix,(V$4+1),FALSE)*$E3015</f>
        <v>0</v>
      </c>
      <c r="W3012" s="47">
        <f>VLOOKUP(CONCATENATE($F3012," ",$G3012),AllocFactorMatrix,(W$4+1),FALSE)*$E3015</f>
        <v>0</v>
      </c>
      <c r="X3012" s="47">
        <f>VLOOKUP(CONCATENATE($F3012," ",$G3012),AllocFactorMatrix,(X$4+1),FALSE)*$E3015</f>
        <v>0</v>
      </c>
      <c r="Y3012" s="47">
        <f t="shared" si="4296"/>
        <v>0</v>
      </c>
      <c r="Z3012" s="47">
        <f>VLOOKUP(CONCATENATE($F3012," ",$G3012),AllocFactorMatrix,(Z$4+1),FALSE)*$E3015</f>
        <v>0</v>
      </c>
      <c r="AA3012" s="47">
        <f>VLOOKUP(CONCATENATE($F3012," ",$G3012),AllocFactorMatrix,(AA$4+1),FALSE)*$E3015</f>
        <v>0</v>
      </c>
      <c r="AB3012" s="47">
        <f t="shared" si="4293"/>
        <v>0</v>
      </c>
      <c r="AC3012" s="47">
        <f>VLOOKUP(CONCATENATE($F3012," ",$G3012),AllocFactorMatrix,(AC$4+1),FALSE)*$E3015</f>
        <v>0</v>
      </c>
      <c r="AD3012" s="47">
        <f>VLOOKUP(CONCATENATE($F3012," ",$G3012),AllocFactorMatrix,(AD$4+1),FALSE)*$E3015</f>
        <v>0</v>
      </c>
      <c r="AE3012" s="47">
        <f>VLOOKUP(CONCATENATE($F3012," ",$G3012),AllocFactorMatrix,(AE$4+1),FALSE)*$E3015</f>
        <v>0</v>
      </c>
    </row>
    <row r="3013" spans="1:31" s="44" customFormat="1" hidden="1" outlineLevel="1">
      <c r="A3013" s="49"/>
      <c r="B3013" s="97"/>
      <c r="C3013" s="48"/>
      <c r="D3013" s="48"/>
      <c r="F3013" s="167" t="str">
        <f>F3015</f>
        <v>TRANS_TOTAL</v>
      </c>
      <c r="G3013" s="48" t="str">
        <f>$G$13</f>
        <v>ENERGY</v>
      </c>
      <c r="H3013" s="46">
        <f t="shared" si="4290"/>
        <v>0</v>
      </c>
      <c r="I3013" s="47">
        <f t="shared" ref="I3013:N3013" si="4300">VLOOKUP(CONCATENATE($F3013," ",$G3013),AllocFactorMatrix,(I$4+1),FALSE)*$E3015</f>
        <v>0</v>
      </c>
      <c r="J3013" s="47">
        <f t="shared" si="4300"/>
        <v>0</v>
      </c>
      <c r="K3013" s="47">
        <f t="shared" si="4300"/>
        <v>0</v>
      </c>
      <c r="L3013" s="47">
        <f t="shared" si="4300"/>
        <v>0</v>
      </c>
      <c r="M3013" s="47">
        <f t="shared" si="4300"/>
        <v>0</v>
      </c>
      <c r="N3013" s="47">
        <f t="shared" si="4300"/>
        <v>0</v>
      </c>
      <c r="O3013" s="47">
        <f t="shared" si="4292"/>
        <v>0</v>
      </c>
      <c r="P3013" s="47">
        <f>VLOOKUP(CONCATENATE($F3013," ",$G3013),AllocFactorMatrix,(P$4+1),FALSE)*$E3015</f>
        <v>0</v>
      </c>
      <c r="Q3013" s="47">
        <f>VLOOKUP(CONCATENATE($F3013," ",$G3013),AllocFactorMatrix,(Q$4+1),FALSE)*$E3015</f>
        <v>0</v>
      </c>
      <c r="R3013" s="47">
        <f>VLOOKUP(CONCATENATE($F3013," ",$G3013),AllocFactorMatrix,(R$4+1),FALSE)*$E3015</f>
        <v>0</v>
      </c>
      <c r="S3013" s="47">
        <f>VLOOKUP(CONCATENATE($F3013," ",$G3013),AllocFactorMatrix,(S$4+1),FALSE)*$E3015</f>
        <v>0</v>
      </c>
      <c r="T3013" s="47">
        <f t="shared" si="4295"/>
        <v>0</v>
      </c>
      <c r="U3013" s="47">
        <f>VLOOKUP(CONCATENATE($F3013," ",$G3013),AllocFactorMatrix,(U$4+1),FALSE)*$E3015</f>
        <v>0</v>
      </c>
      <c r="V3013" s="47">
        <f>VLOOKUP(CONCATENATE($F3013," ",$G3013),AllocFactorMatrix,(V$4+1),FALSE)*$E3015</f>
        <v>0</v>
      </c>
      <c r="W3013" s="47">
        <f>VLOOKUP(CONCATENATE($F3013," ",$G3013),AllocFactorMatrix,(W$4+1),FALSE)*$E3015</f>
        <v>0</v>
      </c>
      <c r="X3013" s="47">
        <f>VLOOKUP(CONCATENATE($F3013," ",$G3013),AllocFactorMatrix,(X$4+1),FALSE)*$E3015</f>
        <v>0</v>
      </c>
      <c r="Y3013" s="47">
        <f t="shared" si="4296"/>
        <v>0</v>
      </c>
      <c r="Z3013" s="47">
        <f>VLOOKUP(CONCATENATE($F3013," ",$G3013),AllocFactorMatrix,(Z$4+1),FALSE)*$E3015</f>
        <v>0</v>
      </c>
      <c r="AA3013" s="47">
        <f>VLOOKUP(CONCATENATE($F3013," ",$G3013),AllocFactorMatrix,(AA$4+1),FALSE)*$E3015</f>
        <v>0</v>
      </c>
      <c r="AB3013" s="47">
        <f t="shared" si="4293"/>
        <v>0</v>
      </c>
      <c r="AC3013" s="47">
        <f>VLOOKUP(CONCATENATE($F3013," ",$G3013),AllocFactorMatrix,(AC$4+1),FALSE)*$E3015</f>
        <v>0</v>
      </c>
      <c r="AD3013" s="47">
        <f>VLOOKUP(CONCATENATE($F3013," ",$G3013),AllocFactorMatrix,(AD$4+1),FALSE)*$E3015</f>
        <v>0</v>
      </c>
      <c r="AE3013" s="47">
        <f>VLOOKUP(CONCATENATE($F3013," ",$G3013),AllocFactorMatrix,(AE$4+1),FALSE)*$E3015</f>
        <v>0</v>
      </c>
    </row>
    <row r="3014" spans="1:31" s="44" customFormat="1" hidden="1" outlineLevel="1">
      <c r="A3014" s="49"/>
      <c r="B3014" s="97"/>
      <c r="C3014" s="48"/>
      <c r="D3014" s="48"/>
      <c r="F3014" s="167" t="str">
        <f>F3015</f>
        <v>TRANS_TOTAL</v>
      </c>
      <c r="G3014" s="48" t="str">
        <f>$G$14</f>
        <v>CUSTOMER</v>
      </c>
      <c r="H3014" s="46">
        <f t="shared" si="4290"/>
        <v>0</v>
      </c>
      <c r="I3014" s="47">
        <f t="shared" ref="I3014:N3014" si="4301">VLOOKUP(CONCATENATE($F3014," ",$G3014),AllocFactorMatrix,(I$4+1),FALSE)*$E3015</f>
        <v>0</v>
      </c>
      <c r="J3014" s="47">
        <f t="shared" si="4301"/>
        <v>0</v>
      </c>
      <c r="K3014" s="47">
        <f t="shared" si="4301"/>
        <v>0</v>
      </c>
      <c r="L3014" s="47">
        <f t="shared" si="4301"/>
        <v>0</v>
      </c>
      <c r="M3014" s="47">
        <f t="shared" si="4301"/>
        <v>0</v>
      </c>
      <c r="N3014" s="47">
        <f t="shared" si="4301"/>
        <v>0</v>
      </c>
      <c r="O3014" s="47">
        <f t="shared" si="4292"/>
        <v>0</v>
      </c>
      <c r="P3014" s="47">
        <f>VLOOKUP(CONCATENATE($F3014," ",$G3014),AllocFactorMatrix,(P$4+1),FALSE)*$E3015</f>
        <v>0</v>
      </c>
      <c r="Q3014" s="47">
        <f>VLOOKUP(CONCATENATE($F3014," ",$G3014),AllocFactorMatrix,(Q$4+1),FALSE)*$E3015</f>
        <v>0</v>
      </c>
      <c r="R3014" s="47">
        <f>VLOOKUP(CONCATENATE($F3014," ",$G3014),AllocFactorMatrix,(R$4+1),FALSE)*$E3015</f>
        <v>0</v>
      </c>
      <c r="S3014" s="47">
        <f>VLOOKUP(CONCATENATE($F3014," ",$G3014),AllocFactorMatrix,(S$4+1),FALSE)*$E3015</f>
        <v>0</v>
      </c>
      <c r="T3014" s="47">
        <f t="shared" si="4295"/>
        <v>0</v>
      </c>
      <c r="U3014" s="47">
        <f>VLOOKUP(CONCATENATE($F3014," ",$G3014),AllocFactorMatrix,(U$4+1),FALSE)*$E3015</f>
        <v>0</v>
      </c>
      <c r="V3014" s="47">
        <f>VLOOKUP(CONCATENATE($F3014," ",$G3014),AllocFactorMatrix,(V$4+1),FALSE)*$E3015</f>
        <v>0</v>
      </c>
      <c r="W3014" s="47">
        <f>VLOOKUP(CONCATENATE($F3014," ",$G3014),AllocFactorMatrix,(W$4+1),FALSE)*$E3015</f>
        <v>0</v>
      </c>
      <c r="X3014" s="47">
        <f>VLOOKUP(CONCATENATE($F3014," ",$G3014),AllocFactorMatrix,(X$4+1),FALSE)*$E3015</f>
        <v>0</v>
      </c>
      <c r="Y3014" s="47">
        <f t="shared" si="4296"/>
        <v>0</v>
      </c>
      <c r="Z3014" s="47">
        <f>VLOOKUP(CONCATENATE($F3014," ",$G3014),AllocFactorMatrix,(Z$4+1),FALSE)*$E3015</f>
        <v>0</v>
      </c>
      <c r="AA3014" s="47">
        <f>VLOOKUP(CONCATENATE($F3014," ",$G3014),AllocFactorMatrix,(AA$4+1),FALSE)*$E3015</f>
        <v>0</v>
      </c>
      <c r="AB3014" s="47">
        <f t="shared" si="4293"/>
        <v>0</v>
      </c>
      <c r="AC3014" s="47">
        <f>VLOOKUP(CONCATENATE($F3014," ",$G3014),AllocFactorMatrix,(AC$4+1),FALSE)*$E3015</f>
        <v>0</v>
      </c>
      <c r="AD3014" s="47">
        <f>VLOOKUP(CONCATENATE($F3014," ",$G3014),AllocFactorMatrix,(AD$4+1),FALSE)*$E3015</f>
        <v>0</v>
      </c>
      <c r="AE3014" s="47">
        <f>VLOOKUP(CONCATENATE($F3014," ",$G3014),AllocFactorMatrix,(AE$4+1),FALSE)*$E3015</f>
        <v>0</v>
      </c>
    </row>
    <row r="3015" spans="1:31" s="44" customFormat="1" collapsed="1">
      <c r="A3015" s="49"/>
      <c r="B3015" s="97"/>
      <c r="C3015" s="48"/>
      <c r="D3015" s="96" t="s">
        <v>667</v>
      </c>
      <c r="E3015" s="54">
        <v>-38724</v>
      </c>
      <c r="F3015" s="88" t="s">
        <v>181</v>
      </c>
      <c r="G3015" s="48" t="str">
        <f>$G$15</f>
        <v>TOTAL</v>
      </c>
      <c r="H3015" s="46">
        <f t="shared" si="4290"/>
        <v>-38724</v>
      </c>
      <c r="I3015" s="47">
        <f t="shared" ref="I3015:N3015" si="4302">VLOOKUP(CONCATENATE($F3015," ",$G3015),AllocFactorMatrix,(I$4+1),FALSE)*$E3015</f>
        <v>-19886.050533617472</v>
      </c>
      <c r="J3015" s="47">
        <f t="shared" si="4302"/>
        <v>-4.1874889031059439</v>
      </c>
      <c r="K3015" s="47">
        <f t="shared" si="4302"/>
        <v>-7.409058009130141</v>
      </c>
      <c r="L3015" s="47">
        <f t="shared" si="4302"/>
        <v>-4640.3031642829383</v>
      </c>
      <c r="M3015" s="47">
        <f t="shared" si="4302"/>
        <v>-64.630933673416507</v>
      </c>
      <c r="N3015" s="47">
        <f t="shared" si="4302"/>
        <v>-9.5880084358116022</v>
      </c>
      <c r="O3015" s="47">
        <f t="shared" si="4292"/>
        <v>-4714.5221063921663</v>
      </c>
      <c r="P3015" s="47">
        <f>VLOOKUP(CONCATENATE($F3015," ",$G3015),AllocFactorMatrix,(P$4+1),FALSE)*$E3015</f>
        <v>-2742.4537022668974</v>
      </c>
      <c r="Q3015" s="47">
        <f>VLOOKUP(CONCATENATE($F3015," ",$G3015),AllocFactorMatrix,(Q$4+1),FALSE)*$E3015</f>
        <v>-492.44880409357438</v>
      </c>
      <c r="R3015" s="47">
        <f>VLOOKUP(CONCATENATE($F3015," ",$G3015),AllocFactorMatrix,(R$4+1),FALSE)*$E3015</f>
        <v>-106.10399461660541</v>
      </c>
      <c r="S3015" s="47">
        <f>VLOOKUP(CONCATENATE($F3015," ",$G3015),AllocFactorMatrix,(S$4+1),FALSE)*$E3015</f>
        <v>-2.9873434239315824</v>
      </c>
      <c r="T3015" s="47">
        <f t="shared" si="4295"/>
        <v>-3343.9938444010086</v>
      </c>
      <c r="U3015" s="47">
        <f>VLOOKUP(CONCATENATE($F3015," ",$G3015),AllocFactorMatrix,(U$4+1),FALSE)*$E3015</f>
        <v>-128.74020075251477</v>
      </c>
      <c r="V3015" s="47">
        <f>VLOOKUP(CONCATENATE($F3015," ",$G3015),AllocFactorMatrix,(V$4+1),FALSE)*$E3015</f>
        <v>-1751.9732903561778</v>
      </c>
      <c r="W3015" s="47">
        <f>VLOOKUP(CONCATENATE($F3015," ",$G3015),AllocFactorMatrix,(W$4+1),FALSE)*$E3015</f>
        <v>-7107.5278229772948</v>
      </c>
      <c r="X3015" s="47">
        <f>VLOOKUP(CONCATENATE($F3015," ",$G3015),AllocFactorMatrix,(X$4+1),FALSE)*$E3015</f>
        <v>-958.98844881943569</v>
      </c>
      <c r="Y3015" s="47">
        <f t="shared" si="4296"/>
        <v>-9947.2297629054228</v>
      </c>
      <c r="Z3015" s="47">
        <f>VLOOKUP(CONCATENATE($F3015," ",$G3015),AllocFactorMatrix,(Z$4+1),FALSE)*$E3015</f>
        <v>-753.61553833721644</v>
      </c>
      <c r="AA3015" s="47">
        <f>VLOOKUP(CONCATENATE($F3015," ",$G3015),AllocFactorMatrix,(AA$4+1),FALSE)*$E3015</f>
        <v>-15.068529342185796</v>
      </c>
      <c r="AB3015" s="47">
        <f t="shared" si="4293"/>
        <v>-768.68406767940223</v>
      </c>
      <c r="AC3015" s="47">
        <f>VLOOKUP(CONCATENATE($F3015," ",$G3015),AllocFactorMatrix,(AC$4+1),FALSE)*$E3015</f>
        <v>-9.9581713993737324</v>
      </c>
      <c r="AD3015" s="47">
        <f>VLOOKUP(CONCATENATE($F3015," ",$G3015),AllocFactorMatrix,(AD$4+1),FALSE)*$E3015</f>
        <v>-34.820865249692019</v>
      </c>
      <c r="AE3015" s="47">
        <f>VLOOKUP(CONCATENATE($F3015," ",$G3015),AllocFactorMatrix,(AE$4+1),FALSE)*$E3015</f>
        <v>-7.1441014432249172</v>
      </c>
    </row>
    <row r="3016" spans="1:31" s="44" customFormat="1" hidden="1" outlineLevel="1">
      <c r="A3016" s="49"/>
      <c r="B3016" s="97"/>
      <c r="C3016" s="48"/>
      <c r="D3016" s="48"/>
      <c r="F3016" s="167" t="str">
        <f>F3023</f>
        <v>RB_GUP</v>
      </c>
      <c r="G3016" s="48" t="str">
        <f>$G$8</f>
        <v>PRODUCTION</v>
      </c>
      <c r="H3016" s="46">
        <f t="shared" ca="1" si="4290"/>
        <v>12106.238813955715</v>
      </c>
      <c r="I3016" s="47">
        <f t="shared" ref="I3016:N3016" ca="1" si="4303">VLOOKUP(CONCATENATE($F3016," ",$G3016),AllocFactorMatrix,(I$4+1),FALSE)*$E3023</f>
        <v>6225.8866783985459</v>
      </c>
      <c r="J3016" s="47">
        <f t="shared" ca="1" si="4303"/>
        <v>1.3928375764472183</v>
      </c>
      <c r="K3016" s="47">
        <f t="shared" ca="1" si="4303"/>
        <v>2.4387592826574984</v>
      </c>
      <c r="L3016" s="47">
        <f t="shared" ca="1" si="4303"/>
        <v>1451.0516788977961</v>
      </c>
      <c r="M3016" s="47">
        <f t="shared" ca="1" si="4303"/>
        <v>20.191365644100902</v>
      </c>
      <c r="N3016" s="47">
        <f t="shared" ca="1" si="4303"/>
        <v>2.812126348499608</v>
      </c>
      <c r="O3016" s="47">
        <f t="shared" ref="O3016:O3023" ca="1" si="4304">SUBTOTAL(9,L3016:N3016)</f>
        <v>1474.0551708903965</v>
      </c>
      <c r="P3016" s="47">
        <f ca="1">VLOOKUP(CONCATENATE($F3016," ",$G3016),AllocFactorMatrix,(P$4+1),FALSE)*$E3023</f>
        <v>863.07495839822252</v>
      </c>
      <c r="Q3016" s="47">
        <f ca="1">VLOOKUP(CONCATENATE($F3016," ",$G3016),AllocFactorMatrix,(Q$4+1),FALSE)*$E3023</f>
        <v>154.88655053866287</v>
      </c>
      <c r="R3016" s="47">
        <f ca="1">VLOOKUP(CONCATENATE($F3016," ",$G3016),AllocFactorMatrix,(R$4+1),FALSE)*$E3023</f>
        <v>31.409411860638478</v>
      </c>
      <c r="S3016" s="47">
        <f ca="1">VLOOKUP(CONCATENATE($F3016," ",$G3016),AllocFactorMatrix,(S$4+1),FALSE)*$E3023</f>
        <v>1.1927582113816404</v>
      </c>
      <c r="T3016" s="47">
        <f ca="1">SUBTOTAL(9,P3016:S3016)</f>
        <v>1050.5636790089056</v>
      </c>
      <c r="U3016" s="47">
        <f ca="1">VLOOKUP(CONCATENATE($F3016," ",$G3016),AllocFactorMatrix,(U$4+1),FALSE)*$E3023</f>
        <v>40.933781133629033</v>
      </c>
      <c r="V3016" s="47">
        <f ca="1">VLOOKUP(CONCATENATE($F3016," ",$G3016),AllocFactorMatrix,(V$4+1),FALSE)*$E3023</f>
        <v>552.62968249992878</v>
      </c>
      <c r="W3016" s="47">
        <f ca="1">VLOOKUP(CONCATENATE($F3016," ",$G3016),AllocFactorMatrix,(W$4+1),FALSE)*$E3023</f>
        <v>2113.5866935195781</v>
      </c>
      <c r="X3016" s="47">
        <f ca="1">VLOOKUP(CONCATENATE($F3016," ",$G3016),AllocFactorMatrix,(X$4+1),FALSE)*$E3023</f>
        <v>382.89583239282797</v>
      </c>
      <c r="Y3016" s="47">
        <f ca="1">SUBTOTAL(9,U3016:X3016)</f>
        <v>3090.0459895459644</v>
      </c>
      <c r="Z3016" s="47">
        <f ca="1">VLOOKUP(CONCATENATE($F3016," ",$G3016),AllocFactorMatrix,(Z$4+1),FALSE)*$E3023</f>
        <v>237.2326960175632</v>
      </c>
      <c r="AA3016" s="47">
        <f ca="1">VLOOKUP(CONCATENATE($F3016," ",$G3016),AllocFactorMatrix,(AA$4+1),FALSE)*$E3023</f>
        <v>4.7381454160119771</v>
      </c>
      <c r="AB3016" s="47">
        <f t="shared" ref="AB3016:AB3023" ca="1" si="4305">SUBTOTAL(9,Z3016:AA3016)</f>
        <v>241.97084143357517</v>
      </c>
      <c r="AC3016" s="47">
        <f ca="1">VLOOKUP(CONCATENATE($F3016," ",$G3016),AllocFactorMatrix,(AC$4+1),FALSE)*$E3023</f>
        <v>3.1294830563675573</v>
      </c>
      <c r="AD3016" s="47">
        <f ca="1">VLOOKUP(CONCATENATE($F3016," ",$G3016),AllocFactorMatrix,(AD$4+1),FALSE)*$E3023</f>
        <v>13.902945547292713</v>
      </c>
      <c r="AE3016" s="47">
        <f ca="1">VLOOKUP(CONCATENATE($F3016," ",$G3016),AllocFactorMatrix,(AE$4+1),FALSE)*$E3023</f>
        <v>2.8524292155655093</v>
      </c>
    </row>
    <row r="3017" spans="1:31" s="44" customFormat="1" hidden="1" outlineLevel="1">
      <c r="A3017" s="49"/>
      <c r="B3017" s="97"/>
      <c r="C3017" s="48"/>
      <c r="D3017" s="48"/>
      <c r="F3017" s="167" t="str">
        <f>F3023</f>
        <v>RB_GUP</v>
      </c>
      <c r="G3017" s="48" t="str">
        <f>$G$9</f>
        <v>BULKTRAN</v>
      </c>
      <c r="H3017" s="46">
        <f t="shared" ca="1" si="4290"/>
        <v>6574.3470846422597</v>
      </c>
      <c r="I3017" s="47">
        <f t="shared" ref="I3017:N3017" ca="1" si="4306">VLOOKUP(CONCATENATE($F3017," ",$G3017),AllocFactorMatrix,(I$4+1),FALSE)*$E3023</f>
        <v>3380.9955810766219</v>
      </c>
      <c r="J3017" s="47">
        <f t="shared" ca="1" si="4306"/>
        <v>0.75638666978385061</v>
      </c>
      <c r="K3017" s="47">
        <f t="shared" ca="1" si="4306"/>
        <v>1.3243791260420963</v>
      </c>
      <c r="L3017" s="47">
        <f t="shared" ca="1" si="4306"/>
        <v>788.00009824933193</v>
      </c>
      <c r="M3017" s="47">
        <f t="shared" ca="1" si="4306"/>
        <v>10.965011338138813</v>
      </c>
      <c r="N3017" s="47">
        <f t="shared" ca="1" si="4306"/>
        <v>1.5271377795382475</v>
      </c>
      <c r="O3017" s="47">
        <f t="shared" ca="1" si="4304"/>
        <v>800.49224736700899</v>
      </c>
      <c r="P3017" s="47">
        <f ca="1">VLOOKUP(CONCATENATE($F3017," ",$G3017),AllocFactorMatrix,(P$4+1),FALSE)*$E3023</f>
        <v>468.69671280828311</v>
      </c>
      <c r="Q3017" s="47">
        <f ca="1">VLOOKUP(CONCATENATE($F3017," ",$G3017),AllocFactorMatrix,(Q$4+1),FALSE)*$E3023</f>
        <v>84.111833380513971</v>
      </c>
      <c r="R3017" s="47">
        <f ca="1">VLOOKUP(CONCATENATE($F3017," ",$G3017),AllocFactorMatrix,(R$4+1),FALSE)*$E3023</f>
        <v>17.057021463864867</v>
      </c>
      <c r="S3017" s="47">
        <f ca="1">VLOOKUP(CONCATENATE($F3017," ",$G3017),AllocFactorMatrix,(S$4+1),FALSE)*$E3023</f>
        <v>0.64773267653042077</v>
      </c>
      <c r="T3017" s="47">
        <f t="shared" ref="T3017:T3023" ca="1" si="4307">SUBTOTAL(9,P3017:S3017)</f>
        <v>570.51330032919236</v>
      </c>
      <c r="U3017" s="47">
        <f ca="1">VLOOKUP(CONCATENATE($F3017," ",$G3017),AllocFactorMatrix,(U$4+1),FALSE)*$E3023</f>
        <v>22.229272757202917</v>
      </c>
      <c r="V3017" s="47">
        <f ca="1">VLOOKUP(CONCATENATE($F3017," ",$G3017),AllocFactorMatrix,(V$4+1),FALSE)*$E3023</f>
        <v>300.10801850711562</v>
      </c>
      <c r="W3017" s="47">
        <f ca="1">VLOOKUP(CONCATENATE($F3017," ",$G3017),AllocFactorMatrix,(W$4+1),FALSE)*$E3023</f>
        <v>1147.7926984771559</v>
      </c>
      <c r="X3017" s="47">
        <f ca="1">VLOOKUP(CONCATENATE($F3017," ",$G3017),AllocFactorMatrix,(X$4+1),FALSE)*$E3023</f>
        <v>207.93329275080887</v>
      </c>
      <c r="Y3017" s="47">
        <f t="shared" ref="Y3017:Y3023" ca="1" si="4308">SUBTOTAL(9,U3017:X3017)</f>
        <v>1678.0632824922834</v>
      </c>
      <c r="Z3017" s="47">
        <f ca="1">VLOOKUP(CONCATENATE($F3017," ",$G3017),AllocFactorMatrix,(Z$4+1),FALSE)*$E3023</f>
        <v>128.830275646551</v>
      </c>
      <c r="AA3017" s="47">
        <f ca="1">VLOOKUP(CONCATENATE($F3017," ",$G3017),AllocFactorMatrix,(AA$4+1),FALSE)*$E3023</f>
        <v>2.5730710405663215</v>
      </c>
      <c r="AB3017" s="47">
        <f t="shared" ca="1" si="4305"/>
        <v>131.40334668711733</v>
      </c>
      <c r="AC3017" s="47">
        <f ca="1">VLOOKUP(CONCATENATE($F3017," ",$G3017),AllocFactorMatrix,(AC$4+1),FALSE)*$E3023</f>
        <v>1.6994797578542675</v>
      </c>
      <c r="AD3017" s="47">
        <f ca="1">VLOOKUP(CONCATENATE($F3017," ",$G3017),AllocFactorMatrix,(AD$4+1),FALSE)*$E3023</f>
        <v>7.5500567047642821</v>
      </c>
      <c r="AE3017" s="47">
        <f ca="1">VLOOKUP(CONCATENATE($F3017," ",$G3017),AllocFactorMatrix,(AE$4+1),FALSE)*$E3023</f>
        <v>1.5490244315917316</v>
      </c>
    </row>
    <row r="3018" spans="1:31" s="44" customFormat="1" hidden="1" outlineLevel="1">
      <c r="A3018" s="49"/>
      <c r="B3018" s="97"/>
      <c r="C3018" s="48"/>
      <c r="D3018" s="48"/>
      <c r="F3018" s="167" t="str">
        <f>F3023</f>
        <v>RB_GUP</v>
      </c>
      <c r="G3018" s="48" t="str">
        <f>$G$10</f>
        <v>SUBTRAN</v>
      </c>
      <c r="H3018" s="46">
        <f t="shared" ca="1" si="4290"/>
        <v>1820.263619104235</v>
      </c>
      <c r="I3018" s="47">
        <f t="shared" ref="I3018:N3018" ca="1" si="4309">VLOOKUP(CONCATENATE($F3018," ",$G3018),AllocFactorMatrix,(I$4+1),FALSE)*$E3023</f>
        <v>929.91839148366876</v>
      </c>
      <c r="J3018" s="47">
        <f t="shared" ca="1" si="4309"/>
        <v>0.15142310657553423</v>
      </c>
      <c r="K3018" s="47">
        <f t="shared" ca="1" si="4309"/>
        <v>0.2818244008372448</v>
      </c>
      <c r="L3018" s="47">
        <f t="shared" ca="1" si="4309"/>
        <v>217.92764288147657</v>
      </c>
      <c r="M3018" s="47">
        <f t="shared" ca="1" si="4309"/>
        <v>3.0457118039739841</v>
      </c>
      <c r="N3018" s="47">
        <f t="shared" ca="1" si="4309"/>
        <v>0.55125968537589543</v>
      </c>
      <c r="O3018" s="47">
        <f t="shared" ca="1" si="4304"/>
        <v>221.52461437082644</v>
      </c>
      <c r="P3018" s="47">
        <f ca="1">VLOOKUP(CONCATENATE($F3018," ",$G3018),AllocFactorMatrix,(P$4+1),FALSE)*$E3023</f>
        <v>125.81692601439799</v>
      </c>
      <c r="Q3018" s="47">
        <f ca="1">VLOOKUP(CONCATENATE($F3018," ",$G3018),AllocFactorMatrix,(Q$4+1),FALSE)*$E3023</f>
        <v>22.641983318152576</v>
      </c>
      <c r="R3018" s="47">
        <f ca="1">VLOOKUP(CONCATENATE($F3018," ",$G3018),AllocFactorMatrix,(R$4+1),FALSE)*$E3023</f>
        <v>5.9433460513014698</v>
      </c>
      <c r="S3018" s="47">
        <f ca="1">VLOOKUP(CONCATENATE($F3018," ",$G3018),AllocFactorMatrix,(S$4+1),FALSE)*$E3023</f>
        <v>0</v>
      </c>
      <c r="T3018" s="47">
        <f t="shared" ca="1" si="4307"/>
        <v>154.40225538385204</v>
      </c>
      <c r="U3018" s="47">
        <f ca="1">VLOOKUP(CONCATENATE($F3018," ",$G3018),AllocFactorMatrix,(U$4+1),FALSE)*$E3023</f>
        <v>5.6794579253980197</v>
      </c>
      <c r="V3018" s="47">
        <f ca="1">VLOOKUP(CONCATENATE($F3018," ",$G3018),AllocFactorMatrix,(V$4+1),FALSE)*$E3023</f>
        <v>79.688301947716511</v>
      </c>
      <c r="W3018" s="47">
        <f ca="1">VLOOKUP(CONCATENATE($F3018," ",$G3018),AllocFactorMatrix,(W$4+1),FALSE)*$E3023</f>
        <v>392.92479913003308</v>
      </c>
      <c r="X3018" s="47">
        <f ca="1">VLOOKUP(CONCATENATE($F3018," ",$G3018),AllocFactorMatrix,(X$4+1),FALSE)*$E3023</f>
        <v>0</v>
      </c>
      <c r="Y3018" s="47">
        <f t="shared" ca="1" si="4308"/>
        <v>478.29255900314763</v>
      </c>
      <c r="Z3018" s="47">
        <f ca="1">VLOOKUP(CONCATENATE($F3018," ",$G3018),AllocFactorMatrix,(Z$4+1),FALSE)*$E3023</f>
        <v>34.539777094037355</v>
      </c>
      <c r="AA3018" s="47">
        <f ca="1">VLOOKUP(CONCATENATE($F3018," ",$G3018),AllocFactorMatrix,(AA$4+1),FALSE)*$E3023</f>
        <v>0.69350750350126522</v>
      </c>
      <c r="AB3018" s="47">
        <f t="shared" ca="1" si="4305"/>
        <v>35.233284597538621</v>
      </c>
      <c r="AC3018" s="47">
        <f ca="1">VLOOKUP(CONCATENATE($F3018," ",$G3018),AllocFactorMatrix,(AC$4+1),FALSE)*$E3023</f>
        <v>0.45926675778839127</v>
      </c>
      <c r="AD3018" s="47">
        <f ca="1">VLOOKUP(CONCATENATE($F3018," ",$G3018),AllocFactorMatrix,(AD$4+1),FALSE)*$E3023</f>
        <v>0</v>
      </c>
      <c r="AE3018" s="47">
        <f ca="1">VLOOKUP(CONCATENATE($F3018," ",$G3018),AllocFactorMatrix,(AE$4+1),FALSE)*$E3023</f>
        <v>0</v>
      </c>
    </row>
    <row r="3019" spans="1:31" s="44" customFormat="1" hidden="1" outlineLevel="1">
      <c r="A3019" s="49"/>
      <c r="B3019" s="97"/>
      <c r="C3019" s="48"/>
      <c r="D3019" s="48"/>
      <c r="F3019" s="167" t="str">
        <f>F3023</f>
        <v>RB_GUP</v>
      </c>
      <c r="G3019" s="48" t="str">
        <f>$G$11</f>
        <v>DISTPRI</v>
      </c>
      <c r="H3019" s="46">
        <f t="shared" ca="1" si="4290"/>
        <v>7282.5874375237327</v>
      </c>
      <c r="I3019" s="47">
        <f t="shared" ref="I3019:N3019" ca="1" si="4310">VLOOKUP(CONCATENATE($F3019," ",$G3019),AllocFactorMatrix,(I$4+1),FALSE)*$E3023</f>
        <v>4767.9068302589685</v>
      </c>
      <c r="J3019" s="47">
        <f t="shared" ca="1" si="4310"/>
        <v>0.78289721567789827</v>
      </c>
      <c r="K3019" s="47">
        <f t="shared" ca="1" si="4310"/>
        <v>1.4485840989886964</v>
      </c>
      <c r="L3019" s="47">
        <f t="shared" ca="1" si="4310"/>
        <v>1115.5636419593352</v>
      </c>
      <c r="M3019" s="47">
        <f t="shared" ca="1" si="4310"/>
        <v>15.588812437185654</v>
      </c>
      <c r="N3019" s="47">
        <f t="shared" ca="1" si="4310"/>
        <v>0</v>
      </c>
      <c r="O3019" s="47">
        <f t="shared" ca="1" si="4304"/>
        <v>1131.1524543965209</v>
      </c>
      <c r="P3019" s="47">
        <f ca="1">VLOOKUP(CONCATENATE($F3019," ",$G3019),AllocFactorMatrix,(P$4+1),FALSE)*$E3023</f>
        <v>646.93846905470548</v>
      </c>
      <c r="Q3019" s="47">
        <f ca="1">VLOOKUP(CONCATENATE($F3019," ",$G3019),AllocFactorMatrix,(Q$4+1),FALSE)*$E3023</f>
        <v>116.41293403790155</v>
      </c>
      <c r="R3019" s="47">
        <f ca="1">VLOOKUP(CONCATENATE($F3019," ",$G3019),AllocFactorMatrix,(R$4+1),FALSE)*$E3023</f>
        <v>0</v>
      </c>
      <c r="S3019" s="47">
        <f ca="1">VLOOKUP(CONCATENATE($F3019," ",$G3019),AllocFactorMatrix,(S$4+1),FALSE)*$E3023</f>
        <v>0</v>
      </c>
      <c r="T3019" s="47">
        <f t="shared" ca="1" si="4307"/>
        <v>763.35140309260703</v>
      </c>
      <c r="U3019" s="47">
        <f ca="1">VLOOKUP(CONCATENATE($F3019," ",$G3019),AllocFactorMatrix,(U$4+1),FALSE)*$E3023</f>
        <v>29.295631446298298</v>
      </c>
      <c r="V3019" s="47">
        <f ca="1">VLOOKUP(CONCATENATE($F3019," ",$G3019),AllocFactorMatrix,(V$4+1),FALSE)*$E3023</f>
        <v>405.09597267741918</v>
      </c>
      <c r="W3019" s="47">
        <f ca="1">VLOOKUP(CONCATENATE($F3019," ",$G3019),AllocFactorMatrix,(W$4+1),FALSE)*$E3023</f>
        <v>0</v>
      </c>
      <c r="X3019" s="47">
        <f ca="1">VLOOKUP(CONCATENATE($F3019," ",$G3019),AllocFactorMatrix,(X$4+1),FALSE)*$E3023</f>
        <v>0</v>
      </c>
      <c r="Y3019" s="47">
        <f t="shared" ca="1" si="4308"/>
        <v>434.39160412371746</v>
      </c>
      <c r="Z3019" s="47">
        <f ca="1">VLOOKUP(CONCATENATE($F3019," ",$G3019),AllocFactorMatrix,(Z$4+1),FALSE)*$E3023</f>
        <v>177.64697394527605</v>
      </c>
      <c r="AA3019" s="47">
        <f ca="1">VLOOKUP(CONCATENATE($F3019," ",$G3019),AllocFactorMatrix,(AA$4+1),FALSE)*$E3023</f>
        <v>3.5656549180738062</v>
      </c>
      <c r="AB3019" s="47">
        <f t="shared" ca="1" si="4305"/>
        <v>181.21262886334986</v>
      </c>
      <c r="AC3019" s="47">
        <f ca="1">VLOOKUP(CONCATENATE($F3019," ",$G3019),AllocFactorMatrix,(AC$4+1),FALSE)*$E3023</f>
        <v>2.3410354739033807</v>
      </c>
      <c r="AD3019" s="47">
        <f ca="1">VLOOKUP(CONCATENATE($F3019," ",$G3019),AllocFactorMatrix,(AD$4+1),FALSE)*$E3023</f>
        <v>0</v>
      </c>
      <c r="AE3019" s="47">
        <f ca="1">VLOOKUP(CONCATENATE($F3019," ",$G3019),AllocFactorMatrix,(AE$4+1),FALSE)*$E3023</f>
        <v>0</v>
      </c>
    </row>
    <row r="3020" spans="1:31" s="44" customFormat="1" hidden="1" outlineLevel="1">
      <c r="A3020" s="49"/>
      <c r="B3020" s="97"/>
      <c r="C3020" s="48"/>
      <c r="D3020" s="48"/>
      <c r="F3020" s="167" t="str">
        <f>F3023</f>
        <v>RB_GUP</v>
      </c>
      <c r="G3020" s="48" t="str">
        <f>$G$12</f>
        <v>DISTSEC</v>
      </c>
      <c r="H3020" s="46">
        <f t="shared" ca="1" si="4290"/>
        <v>3491.174317770452</v>
      </c>
      <c r="I3020" s="47">
        <f t="shared" ref="I3020:N3020" ca="1" si="4311">VLOOKUP(CONCATENATE($F3020," ",$G3020),AllocFactorMatrix,(I$4+1),FALSE)*$E3023</f>
        <v>2590.1761191824044</v>
      </c>
      <c r="J3020" s="47">
        <f t="shared" ca="1" si="4311"/>
        <v>0.64209130950191751</v>
      </c>
      <c r="K3020" s="47">
        <f t="shared" ca="1" si="4311"/>
        <v>0.83168520010287728</v>
      </c>
      <c r="L3020" s="47">
        <f t="shared" ca="1" si="4311"/>
        <v>522.09354426275786</v>
      </c>
      <c r="M3020" s="47">
        <f t="shared" ca="1" si="4311"/>
        <v>0</v>
      </c>
      <c r="N3020" s="47">
        <f t="shared" ca="1" si="4311"/>
        <v>0</v>
      </c>
      <c r="O3020" s="47">
        <f t="shared" ca="1" si="4304"/>
        <v>522.09354426275786</v>
      </c>
      <c r="P3020" s="47">
        <f ca="1">VLOOKUP(CONCATENATE($F3020," ",$G3020),AllocFactorMatrix,(P$4+1),FALSE)*$E3023</f>
        <v>260.62587369424494</v>
      </c>
      <c r="Q3020" s="47">
        <f ca="1">VLOOKUP(CONCATENATE($F3020," ",$G3020),AllocFactorMatrix,(Q$4+1),FALSE)*$E3023</f>
        <v>0</v>
      </c>
      <c r="R3020" s="47">
        <f ca="1">VLOOKUP(CONCATENATE($F3020," ",$G3020),AllocFactorMatrix,(R$4+1),FALSE)*$E3023</f>
        <v>0</v>
      </c>
      <c r="S3020" s="47">
        <f ca="1">VLOOKUP(CONCATENATE($F3020," ",$G3020),AllocFactorMatrix,(S$4+1),FALSE)*$E3023</f>
        <v>0</v>
      </c>
      <c r="T3020" s="47">
        <f t="shared" ca="1" si="4307"/>
        <v>260.62587369424494</v>
      </c>
      <c r="U3020" s="47">
        <f ca="1">VLOOKUP(CONCATENATE($F3020," ",$G3020),AllocFactorMatrix,(U$4+1),FALSE)*$E3023</f>
        <v>9.7602934881374139</v>
      </c>
      <c r="V3020" s="47">
        <f ca="1">VLOOKUP(CONCATENATE($F3020," ",$G3020),AllocFactorMatrix,(V$4+1),FALSE)*$E3023</f>
        <v>0</v>
      </c>
      <c r="W3020" s="47">
        <f ca="1">VLOOKUP(CONCATENATE($F3020," ",$G3020),AllocFactorMatrix,(W$4+1),FALSE)*$E3023</f>
        <v>0</v>
      </c>
      <c r="X3020" s="47">
        <f ca="1">VLOOKUP(CONCATENATE($F3020," ",$G3020),AllocFactorMatrix,(X$4+1),FALSE)*$E3023</f>
        <v>0</v>
      </c>
      <c r="Y3020" s="47">
        <f t="shared" ca="1" si="4308"/>
        <v>9.7602934881374139</v>
      </c>
      <c r="Z3020" s="47">
        <f ca="1">VLOOKUP(CONCATENATE($F3020," ",$G3020),AllocFactorMatrix,(Z$4+1),FALSE)*$E3023</f>
        <v>73.762135117938783</v>
      </c>
      <c r="AA3020" s="47">
        <f ca="1">VLOOKUP(CONCATENATE($F3020," ",$G3020),AllocFactorMatrix,(AA$4+1),FALSE)*$E3023</f>
        <v>0</v>
      </c>
      <c r="AB3020" s="47">
        <f t="shared" ca="1" si="4305"/>
        <v>73.762135117938783</v>
      </c>
      <c r="AC3020" s="47">
        <f ca="1">VLOOKUP(CONCATENATE($F3020," ",$G3020),AllocFactorMatrix,(AC$4+1),FALSE)*$E3023</f>
        <v>0.87213189676441549</v>
      </c>
      <c r="AD3020" s="47">
        <f ca="1">VLOOKUP(CONCATENATE($F3020," ",$G3020),AllocFactorMatrix,(AD$4+1),FALSE)*$E3023</f>
        <v>26.843966990554573</v>
      </c>
      <c r="AE3020" s="47">
        <f ca="1">VLOOKUP(CONCATENATE($F3020," ",$G3020),AllocFactorMatrix,(AE$4+1),FALSE)*$E3023</f>
        <v>5.5664766280441826</v>
      </c>
    </row>
    <row r="3021" spans="1:31" s="44" customFormat="1" hidden="1" outlineLevel="1">
      <c r="A3021" s="49"/>
      <c r="B3021" s="97"/>
      <c r="C3021" s="48"/>
      <c r="D3021" s="48"/>
      <c r="F3021" s="167" t="str">
        <f>F3023</f>
        <v>RB_GUP</v>
      </c>
      <c r="G3021" s="48" t="str">
        <f>$G$13</f>
        <v>ENERGY</v>
      </c>
      <c r="H3021" s="46">
        <f t="shared" ca="1" si="4290"/>
        <v>226.02078282819389</v>
      </c>
      <c r="I3021" s="47">
        <f t="shared" ref="I3021:N3021" ca="1" si="4312">VLOOKUP(CONCATENATE($F3021," ",$G3021),AllocFactorMatrix,(I$4+1),FALSE)*$E3023</f>
        <v>88.424664950449653</v>
      </c>
      <c r="J3021" s="47">
        <f t="shared" ca="1" si="4312"/>
        <v>1.4150365618376176E-2</v>
      </c>
      <c r="K3021" s="47">
        <f t="shared" ca="1" si="4312"/>
        <v>4.0801172258000069E-2</v>
      </c>
      <c r="L3021" s="47">
        <f t="shared" ca="1" si="4312"/>
        <v>25.497586768702785</v>
      </c>
      <c r="M3021" s="47">
        <f t="shared" ca="1" si="4312"/>
        <v>0.35561546310072623</v>
      </c>
      <c r="N3021" s="47">
        <f t="shared" ca="1" si="4312"/>
        <v>4.9714740353341495E-2</v>
      </c>
      <c r="O3021" s="47">
        <f t="shared" ca="1" si="4304"/>
        <v>25.902916972156852</v>
      </c>
      <c r="P3021" s="47">
        <f ca="1">VLOOKUP(CONCATENATE($F3021," ",$G3021),AllocFactorMatrix,(P$4+1),FALSE)*$E3023</f>
        <v>16.530278949018911</v>
      </c>
      <c r="Q3021" s="47">
        <f ca="1">VLOOKUP(CONCATENATE($F3021," ",$G3021),AllocFactorMatrix,(Q$4+1),FALSE)*$E3023</f>
        <v>2.9522812398816582</v>
      </c>
      <c r="R3021" s="47">
        <f ca="1">VLOOKUP(CONCATENATE($F3021," ",$G3021),AllocFactorMatrix,(R$4+1),FALSE)*$E3023</f>
        <v>0.60119257752822952</v>
      </c>
      <c r="S3021" s="47">
        <f ca="1">VLOOKUP(CONCATENATE($F3021," ",$G3021),AllocFactorMatrix,(S$4+1),FALSE)*$E3023</f>
        <v>2.2707247114913929E-2</v>
      </c>
      <c r="T3021" s="47">
        <f t="shared" ca="1" si="4307"/>
        <v>20.106460013543714</v>
      </c>
      <c r="U3021" s="47">
        <f ca="1">VLOOKUP(CONCATENATE($F3021," ",$G3021),AllocFactorMatrix,(U$4+1),FALSE)*$E3023</f>
        <v>0.86695031521895516</v>
      </c>
      <c r="V3021" s="47">
        <f ca="1">VLOOKUP(CONCATENATE($F3021," ",$G3021),AllocFactorMatrix,(V$4+1),FALSE)*$E3023</f>
        <v>13.706649320982345</v>
      </c>
      <c r="W3021" s="47">
        <f ca="1">VLOOKUP(CONCATENATE($F3021," ",$G3021),AllocFactorMatrix,(W$4+1),FALSE)*$E3023</f>
        <v>58.950067899222702</v>
      </c>
      <c r="X3021" s="47">
        <f ca="1">VLOOKUP(CONCATENATE($F3021," ",$G3021),AllocFactorMatrix,(X$4+1),FALSE)*$E3023</f>
        <v>11.089123490036863</v>
      </c>
      <c r="Y3021" s="47">
        <f t="shared" ca="1" si="4308"/>
        <v>84.612791025460879</v>
      </c>
      <c r="Z3021" s="47">
        <f ca="1">VLOOKUP(CONCATENATE($F3021," ",$G3021),AllocFactorMatrix,(Z$4+1),FALSE)*$E3023</f>
        <v>4.5473090473461326</v>
      </c>
      <c r="AA3021" s="47">
        <f ca="1">VLOOKUP(CONCATENATE($F3021," ",$G3021),AllocFactorMatrix,(AA$4+1),FALSE)*$E3023</f>
        <v>9.1240848952225673E-2</v>
      </c>
      <c r="AB3021" s="47">
        <f t="shared" ca="1" si="4305"/>
        <v>4.6385498962983585</v>
      </c>
      <c r="AC3021" s="47">
        <f ca="1">VLOOKUP(CONCATENATE($F3021," ",$G3021),AllocFactorMatrix,(AC$4+1),FALSE)*$E3023</f>
        <v>8.1387228520960461E-2</v>
      </c>
      <c r="AD3021" s="47">
        <f ca="1">VLOOKUP(CONCATENATE($F3021," ",$G3021),AllocFactorMatrix,(AD$4+1),FALSE)*$E3023</f>
        <v>1.8230460453036288</v>
      </c>
      <c r="AE3021" s="47">
        <f ca="1">VLOOKUP(CONCATENATE($F3021," ",$G3021),AllocFactorMatrix,(AE$4+1),FALSE)*$E3023</f>
        <v>0.37601515858350387</v>
      </c>
    </row>
    <row r="3022" spans="1:31" s="44" customFormat="1" hidden="1" outlineLevel="1">
      <c r="A3022" s="49"/>
      <c r="B3022" s="97"/>
      <c r="C3022" s="48"/>
      <c r="D3022" s="48"/>
      <c r="F3022" s="167" t="str">
        <f>F3023</f>
        <v>RB_GUP</v>
      </c>
      <c r="G3022" s="48" t="str">
        <f>$G$14</f>
        <v>CUSTOMER</v>
      </c>
      <c r="H3022" s="46">
        <f t="shared" ca="1" si="4290"/>
        <v>1645.3679441754148</v>
      </c>
      <c r="I3022" s="47">
        <f t="shared" ref="I3022:N3022" ca="1" si="4313">VLOOKUP(CONCATENATE($F3022," ",$G3022),AllocFactorMatrix,(I$4+1),FALSE)*$E3023</f>
        <v>814.79647388098181</v>
      </c>
      <c r="J3022" s="47">
        <f t="shared" ca="1" si="4313"/>
        <v>0.16441996042717782</v>
      </c>
      <c r="K3022" s="47">
        <f t="shared" ca="1" si="4313"/>
        <v>8.7141657380642876E-2</v>
      </c>
      <c r="L3022" s="47">
        <f t="shared" ca="1" si="4313"/>
        <v>259.67944368055413</v>
      </c>
      <c r="M3022" s="47">
        <f t="shared" ca="1" si="4313"/>
        <v>16.579511136259651</v>
      </c>
      <c r="N3022" s="47">
        <f t="shared" ca="1" si="4313"/>
        <v>2.7884531557652026</v>
      </c>
      <c r="O3022" s="47">
        <f t="shared" ca="1" si="4304"/>
        <v>279.04740797257898</v>
      </c>
      <c r="P3022" s="47">
        <f ca="1">VLOOKUP(CONCATENATE($F3022," ",$G3022),AllocFactorMatrix,(P$4+1),FALSE)*$E3023</f>
        <v>20.223539712711624</v>
      </c>
      <c r="Q3022" s="47">
        <f ca="1">VLOOKUP(CONCATENATE($F3022," ",$G3022),AllocFactorMatrix,(Q$4+1),FALSE)*$E3023</f>
        <v>5.8534643038733094</v>
      </c>
      <c r="R3022" s="47">
        <f ca="1">VLOOKUP(CONCATENATE($F3022," ",$G3022),AllocFactorMatrix,(R$4+1),FALSE)*$E3023</f>
        <v>6.8566763021002011</v>
      </c>
      <c r="S3022" s="47">
        <f ca="1">VLOOKUP(CONCATENATE($F3022," ",$G3022),AllocFactorMatrix,(S$4+1),FALSE)*$E3023</f>
        <v>0.85672495178739594</v>
      </c>
      <c r="T3022" s="47">
        <f t="shared" ca="1" si="4307"/>
        <v>33.790405270472533</v>
      </c>
      <c r="U3022" s="47">
        <f ca="1">VLOOKUP(CONCATENATE($F3022," ",$G3022),AllocFactorMatrix,(U$4+1),FALSE)*$E3023</f>
        <v>0.13408290235329939</v>
      </c>
      <c r="V3022" s="47">
        <f ca="1">VLOOKUP(CONCATENATE($F3022," ",$G3022),AllocFactorMatrix,(V$4+1),FALSE)*$E3023</f>
        <v>4.1546237300096305</v>
      </c>
      <c r="W3022" s="47">
        <f ca="1">VLOOKUP(CONCATENATE($F3022," ",$G3022),AllocFactorMatrix,(W$4+1),FALSE)*$E3023</f>
        <v>11.52546169823343</v>
      </c>
      <c r="X3022" s="47">
        <f ca="1">VLOOKUP(CONCATENATE($F3022," ",$G3022),AllocFactorMatrix,(X$4+1),FALSE)*$E3023</f>
        <v>3.4270193480061542</v>
      </c>
      <c r="Y3022" s="47">
        <f t="shared" ca="1" si="4308"/>
        <v>19.241187678602515</v>
      </c>
      <c r="Z3022" s="47">
        <f ca="1">VLOOKUP(CONCATENATE($F3022," ",$G3022),AllocFactorMatrix,(Z$4+1),FALSE)*$E3023</f>
        <v>4.0922498067157775</v>
      </c>
      <c r="AA3022" s="47">
        <f ca="1">VLOOKUP(CONCATENATE($F3022," ",$G3022),AllocFactorMatrix,(AA$4+1),FALSE)*$E3023</f>
        <v>7.662696265937638E-2</v>
      </c>
      <c r="AB3022" s="47">
        <f t="shared" ca="1" si="4305"/>
        <v>4.1688767693751538</v>
      </c>
      <c r="AC3022" s="47">
        <f ca="1">VLOOKUP(CONCATENATE($F3022," ",$G3022),AllocFactorMatrix,(AC$4+1),FALSE)*$E3023</f>
        <v>0.39587807938621244</v>
      </c>
      <c r="AD3022" s="47">
        <f ca="1">VLOOKUP(CONCATENATE($F3022," ",$G3022),AllocFactorMatrix,(AD$4+1),FALSE)*$E3023</f>
        <v>435.04707639276495</v>
      </c>
      <c r="AE3022" s="47">
        <f ca="1">VLOOKUP(CONCATENATE($F3022," ",$G3022),AllocFactorMatrix,(AE$4+1),FALSE)*$E3023</f>
        <v>58.629076513444815</v>
      </c>
    </row>
    <row r="3023" spans="1:31" s="44" customFormat="1" collapsed="1">
      <c r="A3023" s="49"/>
      <c r="B3023" s="97"/>
      <c r="C3023" s="48"/>
      <c r="D3023" s="48" t="s">
        <v>270</v>
      </c>
      <c r="E3023" s="54">
        <v>33146</v>
      </c>
      <c r="F3023" s="88" t="s">
        <v>71</v>
      </c>
      <c r="G3023" s="48" t="str">
        <f>$G$15</f>
        <v>TOTAL</v>
      </c>
      <c r="H3023" s="46">
        <f t="shared" ca="1" si="4290"/>
        <v>33146</v>
      </c>
      <c r="I3023" s="47">
        <f t="shared" ref="I3023:N3023" ca="1" si="4314">VLOOKUP(CONCATENATE($F3023," ",$G3023),AllocFactorMatrix,(I$4+1),FALSE)*$E3023</f>
        <v>18798.10473923164</v>
      </c>
      <c r="J3023" s="47">
        <f t="shared" ca="1" si="4314"/>
        <v>3.9042062040319725</v>
      </c>
      <c r="K3023" s="47">
        <f t="shared" ca="1" si="4314"/>
        <v>6.4531749382670558</v>
      </c>
      <c r="L3023" s="47">
        <f t="shared" ca="1" si="4314"/>
        <v>4379.8136366999552</v>
      </c>
      <c r="M3023" s="47">
        <f t="shared" ca="1" si="4314"/>
        <v>66.726027822759733</v>
      </c>
      <c r="N3023" s="47">
        <f t="shared" ca="1" si="4314"/>
        <v>7.7286917095322956</v>
      </c>
      <c r="O3023" s="47">
        <f t="shared" ca="1" si="4304"/>
        <v>4454.2683562322472</v>
      </c>
      <c r="P3023" s="47">
        <f ca="1">VLOOKUP(CONCATENATE($F3023," ",$G3023),AllocFactorMatrix,(P$4+1),FALSE)*$E3023</f>
        <v>2401.9067586315841</v>
      </c>
      <c r="Q3023" s="47">
        <f ca="1">VLOOKUP(CONCATENATE($F3023," ",$G3023),AllocFactorMatrix,(Q$4+1),FALSE)*$E3023</f>
        <v>386.85904681898597</v>
      </c>
      <c r="R3023" s="47">
        <f ca="1">VLOOKUP(CONCATENATE($F3023," ",$G3023),AllocFactorMatrix,(R$4+1),FALSE)*$E3023</f>
        <v>61.867648255433238</v>
      </c>
      <c r="S3023" s="47">
        <f ca="1">VLOOKUP(CONCATENATE($F3023," ",$G3023),AllocFactorMatrix,(S$4+1),FALSE)*$E3023</f>
        <v>2.7199230868143709</v>
      </c>
      <c r="T3023" s="47">
        <f t="shared" ca="1" si="4307"/>
        <v>2853.3533767928179</v>
      </c>
      <c r="U3023" s="47">
        <f ca="1">VLOOKUP(CONCATENATE($F3023," ",$G3023),AllocFactorMatrix,(U$4+1),FALSE)*$E3023</f>
        <v>108.89946996823794</v>
      </c>
      <c r="V3023" s="47">
        <f ca="1">VLOOKUP(CONCATENATE($F3023," ",$G3023),AllocFactorMatrix,(V$4+1),FALSE)*$E3023</f>
        <v>1355.383248683172</v>
      </c>
      <c r="W3023" s="47">
        <f ca="1">VLOOKUP(CONCATENATE($F3023," ",$G3023),AllocFactorMatrix,(W$4+1),FALSE)*$E3023</f>
        <v>3724.7797207242229</v>
      </c>
      <c r="X3023" s="47">
        <f ca="1">VLOOKUP(CONCATENATE($F3023," ",$G3023),AllocFactorMatrix,(X$4+1),FALSE)*$E3023</f>
        <v>605.34526798167985</v>
      </c>
      <c r="Y3023" s="47">
        <f t="shared" ca="1" si="4308"/>
        <v>5794.4077073573135</v>
      </c>
      <c r="Z3023" s="47">
        <f ca="1">VLOOKUP(CONCATENATE($F3023," ",$G3023),AllocFactorMatrix,(Z$4+1),FALSE)*$E3023</f>
        <v>660.65141667542821</v>
      </c>
      <c r="AA3023" s="47">
        <f ca="1">VLOOKUP(CONCATENATE($F3023," ",$G3023),AllocFactorMatrix,(AA$4+1),FALSE)*$E3023</f>
        <v>11.738246689764969</v>
      </c>
      <c r="AB3023" s="47">
        <f t="shared" ca="1" si="4305"/>
        <v>672.3896633651932</v>
      </c>
      <c r="AC3023" s="47">
        <f ca="1">VLOOKUP(CONCATENATE($F3023," ",$G3023),AllocFactorMatrix,(AC$4+1),FALSE)*$E3023</f>
        <v>8.9786622505851845</v>
      </c>
      <c r="AD3023" s="47">
        <f ca="1">VLOOKUP(CONCATENATE($F3023," ",$G3023),AllocFactorMatrix,(AD$4+1),FALSE)*$E3023</f>
        <v>485.16709168068013</v>
      </c>
      <c r="AE3023" s="47">
        <f ca="1">VLOOKUP(CONCATENATE($F3023," ",$G3023),AllocFactorMatrix,(AE$4+1),FALSE)*$E3023</f>
        <v>68.973021947229739</v>
      </c>
    </row>
    <row r="3024" spans="1:31" s="44" customFormat="1" hidden="1" outlineLevel="1">
      <c r="A3024" s="49"/>
      <c r="B3024" s="97"/>
      <c r="C3024" s="48"/>
      <c r="D3024" s="48"/>
      <c r="F3024" s="167" t="str">
        <f>F3031</f>
        <v>LABOR_M</v>
      </c>
      <c r="G3024" s="48" t="str">
        <f>$G$8</f>
        <v>PRODUCTION</v>
      </c>
      <c r="H3024" s="46">
        <f t="shared" ca="1" si="4290"/>
        <v>-1143339.4264124967</v>
      </c>
      <c r="I3024" s="47">
        <f t="shared" ref="I3024:N3024" ca="1" si="4315">VLOOKUP(CONCATENATE($F3024," ",$G3024),AllocFactorMatrix,(I$4+1),FALSE)*$E3031</f>
        <v>-587986.22868595866</v>
      </c>
      <c r="J3024" s="47">
        <f t="shared" ca="1" si="4315"/>
        <v>-131.54259883797755</v>
      </c>
      <c r="K3024" s="47">
        <f t="shared" ca="1" si="4315"/>
        <v>-230.32171116412036</v>
      </c>
      <c r="L3024" s="47">
        <f t="shared" ca="1" si="4315"/>
        <v>-137040.46481665282</v>
      </c>
      <c r="M3024" s="47">
        <f t="shared" ca="1" si="4315"/>
        <v>-1906.916323788271</v>
      </c>
      <c r="N3024" s="47">
        <f t="shared" ca="1" si="4315"/>
        <v>-265.58330590559632</v>
      </c>
      <c r="O3024" s="47">
        <f t="shared" ref="O3024:O3031" ca="1" si="4316">SUBTOTAL(9,L3024:N3024)</f>
        <v>-139212.96444634668</v>
      </c>
      <c r="P3024" s="47">
        <f ca="1">VLOOKUP(CONCATENATE($F3024," ",$G3024),AllocFactorMatrix,(P$4+1),FALSE)*$E3031</f>
        <v>-81510.669254968961</v>
      </c>
      <c r="Q3024" s="47">
        <f ca="1">VLOOKUP(CONCATENATE($F3024," ",$G3024),AllocFactorMatrix,(Q$4+1),FALSE)*$E3031</f>
        <v>-14627.821454153282</v>
      </c>
      <c r="R3024" s="47">
        <f ca="1">VLOOKUP(CONCATENATE($F3024," ",$G3024),AllocFactorMatrix,(R$4+1),FALSE)*$E3031</f>
        <v>-2966.3729166897301</v>
      </c>
      <c r="S3024" s="47">
        <f ca="1">VLOOKUP(CONCATENATE($F3024," ",$G3024),AllocFactorMatrix,(S$4+1),FALSE)*$E3031</f>
        <v>-112.64667005228864</v>
      </c>
      <c r="T3024" s="47">
        <f ca="1">SUBTOTAL(9,P3024:S3024)</f>
        <v>-99217.510295864253</v>
      </c>
      <c r="U3024" s="47">
        <f ca="1">VLOOKUP(CONCATENATE($F3024," ",$G3024),AllocFactorMatrix,(U$4+1),FALSE)*$E3031</f>
        <v>-3865.874989040115</v>
      </c>
      <c r="V3024" s="47">
        <f ca="1">VLOOKUP(CONCATENATE($F3024," ",$G3024),AllocFactorMatrix,(V$4+1),FALSE)*$E3031</f>
        <v>-52191.544700044848</v>
      </c>
      <c r="W3024" s="47">
        <f ca="1">VLOOKUP(CONCATENATE($F3024," ",$G3024),AllocFactorMatrix,(W$4+1),FALSE)*$E3031</f>
        <v>-199611.70723445786</v>
      </c>
      <c r="X3024" s="47">
        <f ca="1">VLOOKUP(CONCATENATE($F3024," ",$G3024),AllocFactorMatrix,(X$4+1),FALSE)*$E3031</f>
        <v>-36161.512102263441</v>
      </c>
      <c r="Y3024" s="47">
        <f ca="1">SUBTOTAL(9,U3024:X3024)</f>
        <v>-291830.63902580627</v>
      </c>
      <c r="Z3024" s="47">
        <f ca="1">VLOOKUP(CONCATENATE($F3024," ",$G3024),AllocFactorMatrix,(Z$4+1),FALSE)*$E3031</f>
        <v>-22404.769867775605</v>
      </c>
      <c r="AA3024" s="47">
        <f ca="1">VLOOKUP(CONCATENATE($F3024," ",$G3024),AllocFactorMatrix,(AA$4+1),FALSE)*$E3031</f>
        <v>-447.48072010253213</v>
      </c>
      <c r="AB3024" s="47">
        <f t="shared" ref="AB3024:AB3031" ca="1" si="4317">SUBTOTAL(9,Z3024:AA3024)</f>
        <v>-22852.250587878138</v>
      </c>
      <c r="AC3024" s="47">
        <f ca="1">VLOOKUP(CONCATENATE($F3024," ",$G3024),AllocFactorMatrix,(AC$4+1),FALSE)*$E3031</f>
        <v>-295.55516107201055</v>
      </c>
      <c r="AD3024" s="47">
        <f ca="1">VLOOKUP(CONCATENATE($F3024," ",$G3024),AllocFactorMatrix,(AD$4+1),FALSE)*$E3031</f>
        <v>-1313.0243035650035</v>
      </c>
      <c r="AE3024" s="47">
        <f ca="1">VLOOKUP(CONCATENATE($F3024," ",$G3024),AllocFactorMatrix,(AE$4+1),FALSE)*$E3031</f>
        <v>-269.38959600296249</v>
      </c>
    </row>
    <row r="3025" spans="1:31" s="44" customFormat="1" hidden="1" outlineLevel="1">
      <c r="A3025" s="49"/>
      <c r="B3025" s="97"/>
      <c r="C3025" s="48"/>
      <c r="D3025" s="48"/>
      <c r="F3025" s="167" t="str">
        <f>F3031</f>
        <v>LABOR_M</v>
      </c>
      <c r="G3025" s="48" t="str">
        <f>$G$9</f>
        <v>BULKTRAN</v>
      </c>
      <c r="H3025" s="46">
        <f t="shared" ca="1" si="4290"/>
        <v>-177226.65485306192</v>
      </c>
      <c r="I3025" s="47">
        <f t="shared" ref="I3025:N3025" ca="1" si="4318">VLOOKUP(CONCATENATE($F3025," ",$G3025),AllocFactorMatrix,(I$4+1),FALSE)*$E3031</f>
        <v>-91142.516388727847</v>
      </c>
      <c r="J3025" s="47">
        <f t="shared" ca="1" si="4318"/>
        <v>-20.390143315430528</v>
      </c>
      <c r="K3025" s="47">
        <f t="shared" ca="1" si="4318"/>
        <v>-35.701687063945599</v>
      </c>
      <c r="L3025" s="47">
        <f t="shared" ca="1" si="4318"/>
        <v>-21242.356029977043</v>
      </c>
      <c r="M3025" s="47">
        <f t="shared" ca="1" si="4318"/>
        <v>-295.5871138023395</v>
      </c>
      <c r="N3025" s="47">
        <f t="shared" ca="1" si="4318"/>
        <v>-41.167513166369886</v>
      </c>
      <c r="O3025" s="47">
        <f t="shared" ca="1" si="4316"/>
        <v>-21579.110656945752</v>
      </c>
      <c r="P3025" s="47">
        <f ca="1">VLOOKUP(CONCATENATE($F3025," ",$G3025),AllocFactorMatrix,(P$4+1),FALSE)*$E3031</f>
        <v>-12634.798479940306</v>
      </c>
      <c r="Q3025" s="47">
        <f ca="1">VLOOKUP(CONCATENATE($F3025," ",$G3025),AllocFactorMatrix,(Q$4+1),FALSE)*$E3031</f>
        <v>-2267.4280307483532</v>
      </c>
      <c r="R3025" s="47">
        <f ca="1">VLOOKUP(CONCATENATE($F3025," ",$G3025),AllocFactorMatrix,(R$4+1),FALSE)*$E3031</f>
        <v>-459.81126595206723</v>
      </c>
      <c r="S3025" s="47">
        <f ca="1">VLOOKUP(CONCATENATE($F3025," ",$G3025),AllocFactorMatrix,(S$4+1),FALSE)*$E3031</f>
        <v>-17.46112488777322</v>
      </c>
      <c r="T3025" s="47">
        <f t="shared" ref="T3025:T3031" ca="1" si="4319">SUBTOTAL(9,P3025:S3025)</f>
        <v>-15379.498901528499</v>
      </c>
      <c r="U3025" s="47">
        <f ca="1">VLOOKUP(CONCATENATE($F3025," ",$G3025),AllocFactorMatrix,(U$4+1),FALSE)*$E3031</f>
        <v>-599.24120218391681</v>
      </c>
      <c r="V3025" s="47">
        <f ca="1">VLOOKUP(CONCATENATE($F3025," ",$G3025),AllocFactorMatrix,(V$4+1),FALSE)*$E3031</f>
        <v>-8090.102261081156</v>
      </c>
      <c r="W3025" s="47">
        <f ca="1">VLOOKUP(CONCATENATE($F3025," ",$G3025),AllocFactorMatrix,(W$4+1),FALSE)*$E3031</f>
        <v>-30941.393540214067</v>
      </c>
      <c r="X3025" s="47">
        <f ca="1">VLOOKUP(CONCATENATE($F3025," ",$G3025),AllocFactorMatrix,(X$4+1),FALSE)*$E3031</f>
        <v>-5605.3204116486595</v>
      </c>
      <c r="Y3025" s="47">
        <f t="shared" ref="Y3025:Y3031" ca="1" si="4320">SUBTOTAL(9,U3025:X3025)</f>
        <v>-45236.057415127798</v>
      </c>
      <c r="Z3025" s="47">
        <f ca="1">VLOOKUP(CONCATENATE($F3025," ",$G3025),AllocFactorMatrix,(Z$4+1),FALSE)*$E3031</f>
        <v>-3472.916550142631</v>
      </c>
      <c r="AA3025" s="47">
        <f ca="1">VLOOKUP(CONCATENATE($F3025," ",$G3025),AllocFactorMatrix,(AA$4+1),FALSE)*$E3031</f>
        <v>-69.363051166573584</v>
      </c>
      <c r="AB3025" s="47">
        <f t="shared" ca="1" si="4317"/>
        <v>-3542.2796013092047</v>
      </c>
      <c r="AC3025" s="47">
        <f ca="1">VLOOKUP(CONCATENATE($F3025," ",$G3025),AllocFactorMatrix,(AC$4+1),FALSE)*$E3031</f>
        <v>-45.813387793077176</v>
      </c>
      <c r="AD3025" s="47">
        <f ca="1">VLOOKUP(CONCATENATE($F3025," ",$G3025),AllocFactorMatrix,(AD$4+1),FALSE)*$E3031</f>
        <v>-203.5291530108054</v>
      </c>
      <c r="AE3025" s="47">
        <f ca="1">VLOOKUP(CONCATENATE($F3025," ",$G3025),AllocFactorMatrix,(AE$4+1),FALSE)*$E3031</f>
        <v>-41.757518239030695</v>
      </c>
    </row>
    <row r="3026" spans="1:31" s="44" customFormat="1" hidden="1" outlineLevel="1">
      <c r="A3026" s="49"/>
      <c r="B3026" s="97"/>
      <c r="C3026" s="48"/>
      <c r="D3026" s="48"/>
      <c r="F3026" s="167" t="str">
        <f>F3031</f>
        <v>LABOR_M</v>
      </c>
      <c r="G3026" s="48" t="str">
        <f>$G$10</f>
        <v>SUBTRAN</v>
      </c>
      <c r="H3026" s="46">
        <f t="shared" ca="1" si="4290"/>
        <v>-49116.454793249592</v>
      </c>
      <c r="I3026" s="47">
        <f t="shared" ref="I3026:N3026" ca="1" si="4321">VLOOKUP(CONCATENATE($F3026," ",$G3026),AllocFactorMatrix,(I$4+1),FALSE)*$E3031</f>
        <v>-25092.131797478592</v>
      </c>
      <c r="J3026" s="47">
        <f t="shared" ca="1" si="4321"/>
        <v>-4.0858731069022802</v>
      </c>
      <c r="K3026" s="47">
        <f t="shared" ca="1" si="4321"/>
        <v>-7.6045114004799848</v>
      </c>
      <c r="L3026" s="47">
        <f t="shared" ca="1" si="4321"/>
        <v>-5880.375296988499</v>
      </c>
      <c r="M3026" s="47">
        <f t="shared" ca="1" si="4321"/>
        <v>-82.182912718307676</v>
      </c>
      <c r="N3026" s="47">
        <f t="shared" ca="1" si="4321"/>
        <v>-14.874725359522532</v>
      </c>
      <c r="O3026" s="47">
        <f t="shared" ca="1" si="4316"/>
        <v>-5977.4329350663293</v>
      </c>
      <c r="P3026" s="47">
        <f ca="1">VLOOKUP(CONCATENATE($F3026," ",$G3026),AllocFactorMatrix,(P$4+1),FALSE)*$E3031</f>
        <v>-3394.9375760489279</v>
      </c>
      <c r="Q3026" s="47">
        <f ca="1">VLOOKUP(CONCATENATE($F3026," ",$G3026),AllocFactorMatrix,(Q$4+1),FALSE)*$E3031</f>
        <v>-610.95213814294539</v>
      </c>
      <c r="R3026" s="47">
        <f ca="1">VLOOKUP(CONCATENATE($F3026," ",$G3026),AllocFactorMatrix,(R$4+1),FALSE)*$E3031</f>
        <v>-160.37022582093851</v>
      </c>
      <c r="S3026" s="47">
        <f ca="1">VLOOKUP(CONCATENATE($F3026," ",$G3026),AllocFactorMatrix,(S$4+1),FALSE)*$E3031</f>
        <v>0</v>
      </c>
      <c r="T3026" s="47">
        <f t="shared" ca="1" si="4319"/>
        <v>-4166.259940012812</v>
      </c>
      <c r="U3026" s="47">
        <f ca="1">VLOOKUP(CONCATENATE($F3026," ",$G3026),AllocFactorMatrix,(U$4+1),FALSE)*$E3031</f>
        <v>-153.24969170138613</v>
      </c>
      <c r="V3026" s="47">
        <f ca="1">VLOOKUP(CONCATENATE($F3026," ",$G3026),AllocFactorMatrix,(V$4+1),FALSE)*$E3031</f>
        <v>-2150.2417776673065</v>
      </c>
      <c r="W3026" s="47">
        <f ca="1">VLOOKUP(CONCATENATE($F3026," ",$G3026),AllocFactorMatrix,(W$4+1),FALSE)*$E3031</f>
        <v>-10602.350632659534</v>
      </c>
      <c r="X3026" s="47">
        <f ca="1">VLOOKUP(CONCATENATE($F3026," ",$G3026),AllocFactorMatrix,(X$4+1),FALSE)*$E3031</f>
        <v>0</v>
      </c>
      <c r="Y3026" s="47">
        <f t="shared" ca="1" si="4320"/>
        <v>-12905.842102028226</v>
      </c>
      <c r="Z3026" s="47">
        <f ca="1">VLOOKUP(CONCATENATE($F3026," ",$G3026),AllocFactorMatrix,(Z$4+1),FALSE)*$E3031</f>
        <v>-931.99214795219723</v>
      </c>
      <c r="AA3026" s="47">
        <f ca="1">VLOOKUP(CONCATENATE($F3026," ",$G3026),AllocFactorMatrix,(AA$4+1),FALSE)*$E3031</f>
        <v>-18.713020238937464</v>
      </c>
      <c r="AB3026" s="47">
        <f t="shared" ca="1" si="4317"/>
        <v>-950.7051681911347</v>
      </c>
      <c r="AC3026" s="47">
        <f ca="1">VLOOKUP(CONCATENATE($F3026," ",$G3026),AllocFactorMatrix,(AC$4+1),FALSE)*$E3031</f>
        <v>-12.3924659649334</v>
      </c>
      <c r="AD3026" s="47">
        <f ca="1">VLOOKUP(CONCATENATE($F3026," ",$G3026),AllocFactorMatrix,(AD$4+1),FALSE)*$E3031</f>
        <v>0</v>
      </c>
      <c r="AE3026" s="47">
        <f ca="1">VLOOKUP(CONCATENATE($F3026," ",$G3026),AllocFactorMatrix,(AE$4+1),FALSE)*$E3031</f>
        <v>0</v>
      </c>
    </row>
    <row r="3027" spans="1:31" s="44" customFormat="1" hidden="1" outlineLevel="1">
      <c r="A3027" s="49"/>
      <c r="B3027" s="97"/>
      <c r="C3027" s="48"/>
      <c r="D3027" s="48"/>
      <c r="F3027" s="167" t="str">
        <f>F3031</f>
        <v>LABOR_M</v>
      </c>
      <c r="G3027" s="48" t="str">
        <f>$G$11</f>
        <v>DISTPRI</v>
      </c>
      <c r="H3027" s="46">
        <f t="shared" ca="1" si="4290"/>
        <v>-401211.65154921688</v>
      </c>
      <c r="I3027" s="47">
        <f t="shared" ref="I3027:N3027" ca="1" si="4322">VLOOKUP(CONCATENATE($F3027," ",$G3027),AllocFactorMatrix,(I$4+1),FALSE)*$E3031</f>
        <v>-262673.09389853891</v>
      </c>
      <c r="J3027" s="47">
        <f t="shared" ca="1" si="4322"/>
        <v>-43.131302931835087</v>
      </c>
      <c r="K3027" s="47">
        <f t="shared" ca="1" si="4322"/>
        <v>-79.805264783859286</v>
      </c>
      <c r="L3027" s="47">
        <f t="shared" ca="1" si="4322"/>
        <v>-61458.531742799292</v>
      </c>
      <c r="M3027" s="47">
        <f t="shared" ca="1" si="4322"/>
        <v>-858.81745152666304</v>
      </c>
      <c r="N3027" s="47">
        <f t="shared" ca="1" si="4322"/>
        <v>0</v>
      </c>
      <c r="O3027" s="47">
        <f t="shared" ca="1" si="4316"/>
        <v>-62317.349194325958</v>
      </c>
      <c r="P3027" s="47">
        <f ca="1">VLOOKUP(CONCATENATE($F3027," ",$G3027),AllocFactorMatrix,(P$4+1),FALSE)*$E3031</f>
        <v>-35641.07590150911</v>
      </c>
      <c r="Q3027" s="47">
        <f ca="1">VLOOKUP(CONCATENATE($F3027," ",$G3027),AllocFactorMatrix,(Q$4+1),FALSE)*$E3031</f>
        <v>-6413.4108828383423</v>
      </c>
      <c r="R3027" s="47">
        <f ca="1">VLOOKUP(CONCATENATE($F3027," ",$G3027),AllocFactorMatrix,(R$4+1),FALSE)*$E3031</f>
        <v>0</v>
      </c>
      <c r="S3027" s="47">
        <f ca="1">VLOOKUP(CONCATENATE($F3027," ",$G3027),AllocFactorMatrix,(S$4+1),FALSE)*$E3031</f>
        <v>0</v>
      </c>
      <c r="T3027" s="47">
        <f t="shared" ca="1" si="4319"/>
        <v>-42054.486784347449</v>
      </c>
      <c r="U3027" s="47">
        <f ca="1">VLOOKUP(CONCATENATE($F3027," ",$G3027),AllocFactorMatrix,(U$4+1),FALSE)*$E3031</f>
        <v>-1613.9522905258902</v>
      </c>
      <c r="V3027" s="47">
        <f ca="1">VLOOKUP(CONCATENATE($F3027," ",$G3027),AllocFactorMatrix,(V$4+1),FALSE)*$E3031</f>
        <v>-22317.510861099632</v>
      </c>
      <c r="W3027" s="47">
        <f ca="1">VLOOKUP(CONCATENATE($F3027," ",$G3027),AllocFactorMatrix,(W$4+1),FALSE)*$E3031</f>
        <v>0</v>
      </c>
      <c r="X3027" s="47">
        <f ca="1">VLOOKUP(CONCATENATE($F3027," ",$G3027),AllocFactorMatrix,(X$4+1),FALSE)*$E3031</f>
        <v>0</v>
      </c>
      <c r="Y3027" s="47">
        <f t="shared" ca="1" si="4320"/>
        <v>-23931.463151625521</v>
      </c>
      <c r="Z3027" s="47">
        <f ca="1">VLOOKUP(CONCATENATE($F3027," ",$G3027),AllocFactorMatrix,(Z$4+1),FALSE)*$E3031</f>
        <v>-9786.911097292621</v>
      </c>
      <c r="AA3027" s="47">
        <f ca="1">VLOOKUP(CONCATENATE($F3027," ",$G3027),AllocFactorMatrix,(AA$4+1),FALSE)*$E3031</f>
        <v>-196.43873977590209</v>
      </c>
      <c r="AB3027" s="47">
        <f t="shared" ca="1" si="4317"/>
        <v>-9983.3498370685229</v>
      </c>
      <c r="AC3027" s="47">
        <f ca="1">VLOOKUP(CONCATENATE($F3027," ",$G3027),AllocFactorMatrix,(AC$4+1),FALSE)*$E3031</f>
        <v>-128.97211559459799</v>
      </c>
      <c r="AD3027" s="47">
        <f ca="1">VLOOKUP(CONCATENATE($F3027," ",$G3027),AllocFactorMatrix,(AD$4+1),FALSE)*$E3031</f>
        <v>0</v>
      </c>
      <c r="AE3027" s="47">
        <f ca="1">VLOOKUP(CONCATENATE($F3027," ",$G3027),AllocFactorMatrix,(AE$4+1),FALSE)*$E3031</f>
        <v>0</v>
      </c>
    </row>
    <row r="3028" spans="1:31" s="44" customFormat="1" hidden="1" outlineLevel="1">
      <c r="A3028" s="49"/>
      <c r="B3028" s="97"/>
      <c r="C3028" s="48"/>
      <c r="D3028" s="48"/>
      <c r="F3028" s="167" t="str">
        <f>F3031</f>
        <v>LABOR_M</v>
      </c>
      <c r="G3028" s="48" t="str">
        <f>$G$12</f>
        <v>DISTSEC</v>
      </c>
      <c r="H3028" s="46">
        <f t="shared" ca="1" si="4290"/>
        <v>-158949.24341940135</v>
      </c>
      <c r="I3028" s="47">
        <f t="shared" ref="I3028:N3028" ca="1" si="4323">VLOOKUP(CONCATENATE($F3028," ",$G3028),AllocFactorMatrix,(I$4+1),FALSE)*$E3031</f>
        <v>-117927.80795029731</v>
      </c>
      <c r="J3028" s="47">
        <f t="shared" ca="1" si="4323"/>
        <v>-29.233695760193466</v>
      </c>
      <c r="K3028" s="47">
        <f t="shared" ca="1" si="4323"/>
        <v>-37.865692539778145</v>
      </c>
      <c r="L3028" s="47">
        <f t="shared" ca="1" si="4323"/>
        <v>-23770.332358458723</v>
      </c>
      <c r="M3028" s="47">
        <f t="shared" ca="1" si="4323"/>
        <v>0</v>
      </c>
      <c r="N3028" s="47">
        <f t="shared" ca="1" si="4323"/>
        <v>0</v>
      </c>
      <c r="O3028" s="47">
        <f t="shared" ca="1" si="4316"/>
        <v>-23770.332358458723</v>
      </c>
      <c r="P3028" s="47">
        <f ca="1">VLOOKUP(CONCATENATE($F3028," ",$G3028),AllocFactorMatrix,(P$4+1),FALSE)*$E3031</f>
        <v>-11866.003146378685</v>
      </c>
      <c r="Q3028" s="47">
        <f ca="1">VLOOKUP(CONCATENATE($F3028," ",$G3028),AllocFactorMatrix,(Q$4+1),FALSE)*$E3031</f>
        <v>0</v>
      </c>
      <c r="R3028" s="47">
        <f ca="1">VLOOKUP(CONCATENATE($F3028," ",$G3028),AllocFactorMatrix,(R$4+1),FALSE)*$E3031</f>
        <v>0</v>
      </c>
      <c r="S3028" s="47">
        <f ca="1">VLOOKUP(CONCATENATE($F3028," ",$G3028),AllocFactorMatrix,(S$4+1),FALSE)*$E3031</f>
        <v>0</v>
      </c>
      <c r="T3028" s="47">
        <f t="shared" ca="1" si="4319"/>
        <v>-11866.003146378685</v>
      </c>
      <c r="U3028" s="47">
        <f ca="1">VLOOKUP(CONCATENATE($F3028," ",$G3028),AllocFactorMatrix,(U$4+1),FALSE)*$E3031</f>
        <v>-444.3751942130196</v>
      </c>
      <c r="V3028" s="47">
        <f ca="1">VLOOKUP(CONCATENATE($F3028," ",$G3028),AllocFactorMatrix,(V$4+1),FALSE)*$E3031</f>
        <v>0</v>
      </c>
      <c r="W3028" s="47">
        <f ca="1">VLOOKUP(CONCATENATE($F3028," ",$G3028),AllocFactorMatrix,(W$4+1),FALSE)*$E3031</f>
        <v>0</v>
      </c>
      <c r="X3028" s="47">
        <f ca="1">VLOOKUP(CONCATENATE($F3028," ",$G3028),AllocFactorMatrix,(X$4+1),FALSE)*$E3031</f>
        <v>0</v>
      </c>
      <c r="Y3028" s="47">
        <f t="shared" ca="1" si="4320"/>
        <v>-444.3751942130196</v>
      </c>
      <c r="Z3028" s="47">
        <f ca="1">VLOOKUP(CONCATENATE($F3028," ",$G3028),AllocFactorMatrix,(Z$4+1),FALSE)*$E3031</f>
        <v>-3358.3071204200196</v>
      </c>
      <c r="AA3028" s="47">
        <f ca="1">VLOOKUP(CONCATENATE($F3028," ",$G3028),AllocFactorMatrix,(AA$4+1),FALSE)*$E3031</f>
        <v>0</v>
      </c>
      <c r="AB3028" s="47">
        <f t="shared" ca="1" si="4317"/>
        <v>-3358.3071204200196</v>
      </c>
      <c r="AC3028" s="47">
        <f ca="1">VLOOKUP(CONCATENATE($F3028," ",$G3028),AllocFactorMatrix,(AC$4+1),FALSE)*$E3031</f>
        <v>-39.707185186089539</v>
      </c>
      <c r="AD3028" s="47">
        <f ca="1">VLOOKUP(CONCATENATE($F3028," ",$G3028),AllocFactorMatrix,(AD$4+1),FALSE)*$E3031</f>
        <v>-1222.1756506987972</v>
      </c>
      <c r="AE3028" s="47">
        <f ca="1">VLOOKUP(CONCATENATE($F3028," ",$G3028),AllocFactorMatrix,(AE$4+1),FALSE)*$E3031</f>
        <v>-253.43542544860634</v>
      </c>
    </row>
    <row r="3029" spans="1:31" s="44" customFormat="1" hidden="1" outlineLevel="1">
      <c r="A3029" s="49"/>
      <c r="B3029" s="97"/>
      <c r="C3029" s="48"/>
      <c r="D3029" s="48"/>
      <c r="F3029" s="167" t="str">
        <f>F3031</f>
        <v>LABOR_M</v>
      </c>
      <c r="G3029" s="48" t="str">
        <f>$G$13</f>
        <v>ENERGY</v>
      </c>
      <c r="H3029" s="46">
        <f t="shared" ca="1" si="4290"/>
        <v>-457305.32358528743</v>
      </c>
      <c r="I3029" s="47">
        <f t="shared" ref="I3029:N3029" ca="1" si="4324">VLOOKUP(CONCATENATE($F3029," ",$G3029),AllocFactorMatrix,(I$4+1),FALSE)*$E3031</f>
        <v>-178908.63624175466</v>
      </c>
      <c r="J3029" s="47">
        <f t="shared" ca="1" si="4324"/>
        <v>-28.630276592221584</v>
      </c>
      <c r="K3029" s="47">
        <f t="shared" ca="1" si="4324"/>
        <v>-82.552555781061926</v>
      </c>
      <c r="L3029" s="47">
        <f t="shared" ca="1" si="4324"/>
        <v>-51588.98231393555</v>
      </c>
      <c r="M3029" s="47">
        <f t="shared" ca="1" si="4324"/>
        <v>-719.51279165697792</v>
      </c>
      <c r="N3029" s="47">
        <f t="shared" ca="1" si="4324"/>
        <v>-100.58727847839052</v>
      </c>
      <c r="O3029" s="47">
        <f t="shared" ca="1" si="4316"/>
        <v>-52409.08238407092</v>
      </c>
      <c r="P3029" s="47">
        <f ca="1">VLOOKUP(CONCATENATE($F3029," ",$G3029),AllocFactorMatrix,(P$4+1),FALSE)*$E3031</f>
        <v>-33445.528633012029</v>
      </c>
      <c r="Q3029" s="47">
        <f ca="1">VLOOKUP(CONCATENATE($F3029," ",$G3029),AllocFactorMatrix,(Q$4+1),FALSE)*$E3031</f>
        <v>-5973.3176340031814</v>
      </c>
      <c r="R3029" s="47">
        <f ca="1">VLOOKUP(CONCATENATE($F3029," ",$G3029),AllocFactorMatrix,(R$4+1),FALSE)*$E3031</f>
        <v>-1216.3862223793924</v>
      </c>
      <c r="S3029" s="47">
        <f ca="1">VLOOKUP(CONCATENATE($F3029," ",$G3029),AllocFactorMatrix,(S$4+1),FALSE)*$E3031</f>
        <v>-45.943319280997855</v>
      </c>
      <c r="T3029" s="47">
        <f t="shared" ca="1" si="4319"/>
        <v>-40681.175808675594</v>
      </c>
      <c r="U3029" s="47">
        <f ca="1">VLOOKUP(CONCATENATE($F3029," ",$G3029),AllocFactorMatrix,(U$4+1),FALSE)*$E3031</f>
        <v>-1754.0908825846093</v>
      </c>
      <c r="V3029" s="47">
        <f ca="1">VLOOKUP(CONCATENATE($F3029," ",$G3029),AllocFactorMatrix,(V$4+1),FALSE)*$E3031</f>
        <v>-27732.510367272287</v>
      </c>
      <c r="W3029" s="47">
        <f ca="1">VLOOKUP(CONCATENATE($F3029," ",$G3029),AllocFactorMatrix,(W$4+1),FALSE)*$E3031</f>
        <v>-119273.01347558163</v>
      </c>
      <c r="X3029" s="47">
        <f ca="1">VLOOKUP(CONCATENATE($F3029," ",$G3029),AllocFactorMatrix,(X$4+1),FALSE)*$E3031</f>
        <v>-22436.499610494859</v>
      </c>
      <c r="Y3029" s="47">
        <f t="shared" ca="1" si="4320"/>
        <v>-171196.11433593338</v>
      </c>
      <c r="Z3029" s="47">
        <f ca="1">VLOOKUP(CONCATENATE($F3029," ",$G3029),AllocFactorMatrix,(Z$4+1),FALSE)*$E3031</f>
        <v>-9200.519568678923</v>
      </c>
      <c r="AA3029" s="47">
        <f ca="1">VLOOKUP(CONCATENATE($F3029," ",$G3029),AllocFactorMatrix,(AA$4+1),FALSE)*$E3031</f>
        <v>-184.60658985510375</v>
      </c>
      <c r="AB3029" s="47">
        <f t="shared" ca="1" si="4317"/>
        <v>-9385.1261585340271</v>
      </c>
      <c r="AC3029" s="47">
        <f ca="1">VLOOKUP(CONCATENATE($F3029," ",$G3029),AllocFactorMatrix,(AC$4+1),FALSE)*$E3031</f>
        <v>-164.66986977378454</v>
      </c>
      <c r="AD3029" s="47">
        <f ca="1">VLOOKUP(CONCATENATE($F3029," ",$G3029),AllocFactorMatrix,(AD$4+1),FALSE)*$E3031</f>
        <v>-3688.5486866584693</v>
      </c>
      <c r="AE3029" s="47">
        <f ca="1">VLOOKUP(CONCATENATE($F3029," ",$G3029),AllocFactorMatrix,(AE$4+1),FALSE)*$E3031</f>
        <v>-760.78726751296222</v>
      </c>
    </row>
    <row r="3030" spans="1:31" s="44" customFormat="1" hidden="1" outlineLevel="1">
      <c r="A3030" s="49"/>
      <c r="B3030" s="97"/>
      <c r="C3030" s="48"/>
      <c r="D3030" s="48"/>
      <c r="F3030" s="167" t="str">
        <f>F3031</f>
        <v>LABOR_M</v>
      </c>
      <c r="G3030" s="48" t="str">
        <f>$G$14</f>
        <v>CUSTOMER</v>
      </c>
      <c r="H3030" s="46">
        <f t="shared" ca="1" si="4290"/>
        <v>-302644.24538728711</v>
      </c>
      <c r="I3030" s="47">
        <f t="shared" ref="I3030:N3030" ca="1" si="4325">VLOOKUP(CONCATENATE($F3030," ",$G3030),AllocFactorMatrix,(I$4+1),FALSE)*$E3031</f>
        <v>-233633.64258428352</v>
      </c>
      <c r="J3030" s="47">
        <f t="shared" ca="1" si="4325"/>
        <v>-47.151110981876158</v>
      </c>
      <c r="K3030" s="47">
        <f t="shared" ca="1" si="4325"/>
        <v>-13.82989899681705</v>
      </c>
      <c r="L3030" s="47">
        <f t="shared" ca="1" si="4325"/>
        <v>-47307.329428235775</v>
      </c>
      <c r="M3030" s="47">
        <f t="shared" ca="1" si="4325"/>
        <v>-1209.4638436952264</v>
      </c>
      <c r="N3030" s="47">
        <f t="shared" ca="1" si="4325"/>
        <v>-195.0032424219448</v>
      </c>
      <c r="O3030" s="47">
        <f t="shared" ca="1" si="4316"/>
        <v>-48711.796514352951</v>
      </c>
      <c r="P3030" s="47">
        <f ca="1">VLOOKUP(CONCATENATE($F3030," ",$G3030),AllocFactorMatrix,(P$4+1),FALSE)*$E3031</f>
        <v>-1937.6264017409067</v>
      </c>
      <c r="Q3030" s="47">
        <f ca="1">VLOOKUP(CONCATENATE($F3030," ",$G3030),AllocFactorMatrix,(Q$4+1),FALSE)*$E3031</f>
        <v>-468.67048822202241</v>
      </c>
      <c r="R3030" s="47">
        <f ca="1">VLOOKUP(CONCATENATE($F3030," ",$G3030),AllocFactorMatrix,(R$4+1),FALSE)*$E3031</f>
        <v>-477.08874240693791</v>
      </c>
      <c r="S3030" s="47">
        <f ca="1">VLOOKUP(CONCATENATE($F3030," ",$G3030),AllocFactorMatrix,(S$4+1),FALSE)*$E3031</f>
        <v>-58.931617061496667</v>
      </c>
      <c r="T3030" s="47">
        <f t="shared" ca="1" si="4319"/>
        <v>-2942.3172494313635</v>
      </c>
      <c r="U3030" s="47">
        <f ca="1">VLOOKUP(CONCATENATE($F3030," ",$G3030),AllocFactorMatrix,(U$4+1),FALSE)*$E3031</f>
        <v>-14.74797154407703</v>
      </c>
      <c r="V3030" s="47">
        <f ca="1">VLOOKUP(CONCATENATE($F3030," ",$G3030),AllocFactorMatrix,(V$4+1),FALSE)*$E3031</f>
        <v>-340.72582469438794</v>
      </c>
      <c r="W3030" s="47">
        <f ca="1">VLOOKUP(CONCATENATE($F3030," ",$G3030),AllocFactorMatrix,(W$4+1),FALSE)*$E3031</f>
        <v>-801.41964161001283</v>
      </c>
      <c r="X3030" s="47">
        <f ca="1">VLOOKUP(CONCATENATE($F3030," ",$G3030),AllocFactorMatrix,(X$4+1),FALSE)*$E3031</f>
        <v>-235.98884107595245</v>
      </c>
      <c r="Y3030" s="47">
        <f t="shared" ca="1" si="4320"/>
        <v>-1392.8822789244302</v>
      </c>
      <c r="Z3030" s="47">
        <f ca="1">VLOOKUP(CONCATENATE($F3030," ",$G3030),AllocFactorMatrix,(Z$4+1),FALSE)*$E3031</f>
        <v>-429.98084101295524</v>
      </c>
      <c r="AA3030" s="47">
        <f ca="1">VLOOKUP(CONCATENATE($F3030," ",$G3030),AllocFactorMatrix,(AA$4+1),FALSE)*$E3031</f>
        <v>-6.423153643544647</v>
      </c>
      <c r="AB3030" s="47">
        <f t="shared" ca="1" si="4317"/>
        <v>-436.40399465649989</v>
      </c>
      <c r="AC3030" s="47">
        <f ca="1">VLOOKUP(CONCATENATE($F3030," ",$G3030),AllocFactorMatrix,(AC$4+1),FALSE)*$E3031</f>
        <v>-35.003877428671544</v>
      </c>
      <c r="AD3030" s="47">
        <f ca="1">VLOOKUP(CONCATENATE($F3030," ",$G3030),AllocFactorMatrix,(AD$4+1),FALSE)*$E3031</f>
        <v>-12718.499461902298</v>
      </c>
      <c r="AE3030" s="47">
        <f ca="1">VLOOKUP(CONCATENATE($F3030," ",$G3030),AllocFactorMatrix,(AE$4+1),FALSE)*$E3031</f>
        <v>-2712.7184163284905</v>
      </c>
    </row>
    <row r="3031" spans="1:31" s="44" customFormat="1" collapsed="1">
      <c r="A3031" s="49"/>
      <c r="B3031" s="97"/>
      <c r="C3031" s="48"/>
      <c r="D3031" s="48" t="s">
        <v>251</v>
      </c>
      <c r="E3031" s="54">
        <v>-2689793</v>
      </c>
      <c r="F3031" s="88" t="s">
        <v>67</v>
      </c>
      <c r="G3031" s="48" t="str">
        <f>$G$15</f>
        <v>TOTAL</v>
      </c>
      <c r="H3031" s="46">
        <f t="shared" ca="1" si="4290"/>
        <v>-2689793</v>
      </c>
      <c r="I3031" s="47">
        <f t="shared" ref="I3031:N3031" ca="1" si="4326">VLOOKUP(CONCATENATE($F3031," ",$G3031),AllocFactorMatrix,(I$4+1),FALSE)*$E3031</f>
        <v>-1497364.0575470396</v>
      </c>
      <c r="J3031" s="47">
        <f t="shared" ca="1" si="4326"/>
        <v>-304.1650015264367</v>
      </c>
      <c r="K3031" s="47">
        <f t="shared" ca="1" si="4326"/>
        <v>-487.68132173006239</v>
      </c>
      <c r="L3031" s="47">
        <f t="shared" ca="1" si="4326"/>
        <v>-348288.37198704778</v>
      </c>
      <c r="M3031" s="47">
        <f t="shared" ca="1" si="4326"/>
        <v>-5072.4804371877854</v>
      </c>
      <c r="N3031" s="47">
        <f t="shared" ca="1" si="4326"/>
        <v>-617.2160653318241</v>
      </c>
      <c r="O3031" s="47">
        <f t="shared" ca="1" si="4316"/>
        <v>-353978.06848956738</v>
      </c>
      <c r="P3031" s="47">
        <f ca="1">VLOOKUP(CONCATENATE($F3031," ",$G3031),AllocFactorMatrix,(P$4+1),FALSE)*$E3031</f>
        <v>-180430.63939359892</v>
      </c>
      <c r="Q3031" s="47">
        <f ca="1">VLOOKUP(CONCATENATE($F3031," ",$G3031),AllocFactorMatrix,(Q$4+1),FALSE)*$E3031</f>
        <v>-30361.600628108121</v>
      </c>
      <c r="R3031" s="47">
        <f ca="1">VLOOKUP(CONCATENATE($F3031," ",$G3031),AllocFactorMatrix,(R$4+1),FALSE)*$E3031</f>
        <v>-5280.0293732490654</v>
      </c>
      <c r="S3031" s="47">
        <f ca="1">VLOOKUP(CONCATENATE($F3031," ",$G3031),AllocFactorMatrix,(S$4+1),FALSE)*$E3031</f>
        <v>-234.98273128255639</v>
      </c>
      <c r="T3031" s="47">
        <f t="shared" ca="1" si="4319"/>
        <v>-216307.25212623866</v>
      </c>
      <c r="U3031" s="47">
        <f ca="1">VLOOKUP(CONCATENATE($F3031," ",$G3031),AllocFactorMatrix,(U$4+1),FALSE)*$E3031</f>
        <v>-8445.5322217930134</v>
      </c>
      <c r="V3031" s="47">
        <f ca="1">VLOOKUP(CONCATENATE($F3031," ",$G3031),AllocFactorMatrix,(V$4+1),FALSE)*$E3031</f>
        <v>-112822.6357918596</v>
      </c>
      <c r="W3031" s="47">
        <f ca="1">VLOOKUP(CONCATENATE($F3031," ",$G3031),AllocFactorMatrix,(W$4+1),FALSE)*$E3031</f>
        <v>-361229.88452452305</v>
      </c>
      <c r="X3031" s="47">
        <f ca="1">VLOOKUP(CONCATENATE($F3031," ",$G3031),AllocFactorMatrix,(X$4+1),FALSE)*$E3031</f>
        <v>-64439.320965482919</v>
      </c>
      <c r="Y3031" s="47">
        <f t="shared" ca="1" si="4320"/>
        <v>-546937.37350365857</v>
      </c>
      <c r="Z3031" s="47">
        <f ca="1">VLOOKUP(CONCATENATE($F3031," ",$G3031),AllocFactorMatrix,(Z$4+1),FALSE)*$E3031</f>
        <v>-49585.397193274948</v>
      </c>
      <c r="AA3031" s="47">
        <f ca="1">VLOOKUP(CONCATENATE($F3031," ",$G3031),AllocFactorMatrix,(AA$4+1),FALSE)*$E3031</f>
        <v>-923.02527478259356</v>
      </c>
      <c r="AB3031" s="47">
        <f t="shared" ca="1" si="4317"/>
        <v>-50508.422468057543</v>
      </c>
      <c r="AC3031" s="47">
        <f ca="1">VLOOKUP(CONCATENATE($F3031," ",$G3031),AllocFactorMatrix,(AC$4+1),FALSE)*$E3031</f>
        <v>-722.11406281316476</v>
      </c>
      <c r="AD3031" s="47">
        <f ca="1">VLOOKUP(CONCATENATE($F3031," ",$G3031),AllocFactorMatrix,(AD$4+1),FALSE)*$E3031</f>
        <v>-19145.777255835372</v>
      </c>
      <c r="AE3031" s="47">
        <f ca="1">VLOOKUP(CONCATENATE($F3031," ",$G3031),AllocFactorMatrix,(AE$4+1),FALSE)*$E3031</f>
        <v>-4038.0882235320523</v>
      </c>
    </row>
    <row r="3032" spans="1:31" hidden="1" outlineLevel="1">
      <c r="E3032" s="44"/>
      <c r="F3032" s="167" t="str">
        <f>F3039</f>
        <v>LABOR_M</v>
      </c>
      <c r="G3032" s="48" t="str">
        <f>$G$8</f>
        <v>PRODUCTION</v>
      </c>
      <c r="H3032" s="4">
        <f t="shared" ca="1" si="4290"/>
        <v>-1513458.3793499283</v>
      </c>
      <c r="I3032" s="5">
        <f t="shared" ref="I3032:N3032" ca="1" si="4327">VLOOKUP(CONCATENATE($F3032," ",$G3032),AllocFactorMatrix,(I$4+1),FALSE)*$E3039</f>
        <v>-778327.64635728544</v>
      </c>
      <c r="J3032" s="47">
        <f t="shared" ca="1" si="4327"/>
        <v>-174.12523687517549</v>
      </c>
      <c r="K3032" s="47">
        <f t="shared" ca="1" si="4327"/>
        <v>-304.88087409118128</v>
      </c>
      <c r="L3032" s="5">
        <f t="shared" ca="1" si="4327"/>
        <v>-181402.85814996829</v>
      </c>
      <c r="M3032" s="5">
        <f t="shared" ca="1" si="4327"/>
        <v>-2524.2184624142292</v>
      </c>
      <c r="N3032" s="5">
        <f t="shared" ca="1" si="4327"/>
        <v>-351.55726327000974</v>
      </c>
      <c r="O3032" s="5">
        <f t="shared" ref="O3032:O3039" ca="1" si="4328">SUBTOTAL(9,L3032:N3032)</f>
        <v>-184278.63387565254</v>
      </c>
      <c r="P3032" s="5">
        <f ca="1">VLOOKUP(CONCATENATE($F3032," ",$G3032),AllocFactorMatrix,(P$4+1),FALSE)*$E3039</f>
        <v>-107897.09734530412</v>
      </c>
      <c r="Q3032" s="5">
        <f ca="1">VLOOKUP(CONCATENATE($F3032," ",$G3032),AllocFactorMatrix,(Q$4+1),FALSE)*$E3039</f>
        <v>-19363.102889653801</v>
      </c>
      <c r="R3032" s="5">
        <f ca="1">VLOOKUP(CONCATENATE($F3032," ",$G3032),AllocFactorMatrix,(R$4+1),FALSE)*$E3039</f>
        <v>-3926.6396691379664</v>
      </c>
      <c r="S3032" s="5">
        <f ca="1">VLOOKUP(CONCATENATE($F3032," ",$G3032),AllocFactorMatrix,(S$4+1),FALSE)*$E3039</f>
        <v>-149.11236572278798</v>
      </c>
      <c r="T3032" s="5">
        <f ca="1">SUBTOTAL(9,P3032:S3032)</f>
        <v>-131335.95226981869</v>
      </c>
      <c r="U3032" s="5">
        <f ca="1">VLOOKUP(CONCATENATE($F3032," ",$G3032),AllocFactorMatrix,(U$4+1),FALSE)*$E3039</f>
        <v>-5117.3262816979022</v>
      </c>
      <c r="V3032" s="5">
        <f ca="1">VLOOKUP(CONCATENATE($F3032," ",$G3032),AllocFactorMatrix,(V$4+1),FALSE)*$E3039</f>
        <v>-69086.859800985389</v>
      </c>
      <c r="W3032" s="5">
        <f ca="1">VLOOKUP(CONCATENATE($F3032," ",$G3032),AllocFactorMatrix,(W$4+1),FALSE)*$E3039</f>
        <v>-264229.50521199038</v>
      </c>
      <c r="X3032" s="5">
        <f ca="1">VLOOKUP(CONCATENATE($F3032," ",$G3032),AllocFactorMatrix,(X$4+1),FALSE)*$E3039</f>
        <v>-47867.625515949978</v>
      </c>
      <c r="Y3032" s="5">
        <f ca="1">SUBTOTAL(9,U3032:X3032)</f>
        <v>-386301.31681062363</v>
      </c>
      <c r="Z3032" s="5">
        <f ca="1">VLOOKUP(CONCATENATE($F3032," ",$G3032),AllocFactorMatrix,(Z$4+1),FALSE)*$E3039</f>
        <v>-29657.585412049033</v>
      </c>
      <c r="AA3032" s="5">
        <f ca="1">VLOOKUP(CONCATENATE($F3032," ",$G3032),AllocFactorMatrix,(AA$4+1),FALSE)*$E3039</f>
        <v>-592.33804921932222</v>
      </c>
      <c r="AB3032" s="5">
        <f t="shared" ref="AB3032:AB3039" ca="1" si="4329">SUBTOTAL(9,Z3032:AA3032)</f>
        <v>-30249.923461268354</v>
      </c>
      <c r="AC3032" s="5">
        <f ca="1">VLOOKUP(CONCATENATE($F3032," ",$G3032),AllocFactorMatrix,(AC$4+1),FALSE)*$E3039</f>
        <v>-391.23153173165417</v>
      </c>
      <c r="AD3032" s="5">
        <f ca="1">VLOOKUP(CONCATENATE($F3032," ",$G3032),AllocFactorMatrix,(AD$4+1),FALSE)*$E3039</f>
        <v>-1738.0732165914208</v>
      </c>
      <c r="AE3032" s="5">
        <f ca="1">VLOOKUP(CONCATENATE($F3032," ",$G3032),AllocFactorMatrix,(AE$4+1),FALSE)*$E3039</f>
        <v>-356.59571598931365</v>
      </c>
    </row>
    <row r="3033" spans="1:31" hidden="1" outlineLevel="1">
      <c r="E3033" s="44"/>
      <c r="F3033" s="167" t="str">
        <f>F3039</f>
        <v>LABOR_M</v>
      </c>
      <c r="G3033" s="48" t="str">
        <f>$G$9</f>
        <v>BULKTRAN</v>
      </c>
      <c r="H3033" s="4">
        <f t="shared" ca="1" si="4290"/>
        <v>-234598.02018123819</v>
      </c>
      <c r="I3033" s="5">
        <f t="shared" ref="I3033:N3033" ca="1" si="4330">VLOOKUP(CONCATENATE($F3033," ",$G3033),AllocFactorMatrix,(I$4+1),FALSE)*$E3039</f>
        <v>-120646.94171911803</v>
      </c>
      <c r="J3033" s="47">
        <f t="shared" ca="1" si="4330"/>
        <v>-26.990789037787142</v>
      </c>
      <c r="K3033" s="47">
        <f t="shared" ca="1" si="4330"/>
        <v>-47.258947076983979</v>
      </c>
      <c r="L3033" s="5">
        <f t="shared" ca="1" si="4330"/>
        <v>-28118.877901009502</v>
      </c>
      <c r="M3033" s="5">
        <f t="shared" ca="1" si="4330"/>
        <v>-391.27382811918562</v>
      </c>
      <c r="N3033" s="5">
        <f t="shared" ca="1" si="4330"/>
        <v>-54.49415660766546</v>
      </c>
      <c r="O3033" s="5">
        <f t="shared" ca="1" si="4328"/>
        <v>-28564.645885736354</v>
      </c>
      <c r="P3033" s="5">
        <f ca="1">VLOOKUP(CONCATENATE($F3033," ",$G3033),AllocFactorMatrix,(P$4+1),FALSE)*$E3039</f>
        <v>-16724.903549302097</v>
      </c>
      <c r="Q3033" s="5">
        <f ca="1">VLOOKUP(CONCATENATE($F3033," ",$G3033),AllocFactorMatrix,(Q$4+1),FALSE)*$E3039</f>
        <v>-3001.434109096243</v>
      </c>
      <c r="R3033" s="5">
        <f ca="1">VLOOKUP(CONCATENATE($F3033," ",$G3033),AllocFactorMatrix,(R$4+1),FALSE)*$E3039</f>
        <v>-608.66020824474231</v>
      </c>
      <c r="S3033" s="5">
        <f ca="1">VLOOKUP(CONCATENATE($F3033," ",$G3033),AllocFactorMatrix,(S$4+1),FALSE)*$E3039</f>
        <v>-23.113596158575632</v>
      </c>
      <c r="T3033" s="5">
        <f t="shared" ref="T3033:T3039" ca="1" si="4331">SUBTOTAL(9,P3033:S3033)</f>
        <v>-20358.111462801658</v>
      </c>
      <c r="U3033" s="5">
        <f ca="1">VLOOKUP(CONCATENATE($F3033," ",$G3033),AllocFactorMatrix,(U$4+1),FALSE)*$E3039</f>
        <v>-793.22605146458955</v>
      </c>
      <c r="V3033" s="5">
        <f ca="1">VLOOKUP(CONCATENATE($F3033," ",$G3033),AllocFactorMatrix,(V$4+1),FALSE)*$E3039</f>
        <v>-10709.00974284573</v>
      </c>
      <c r="W3033" s="5">
        <f ca="1">VLOOKUP(CONCATENATE($F3033," ",$G3033),AllocFactorMatrix,(W$4+1),FALSE)*$E3039</f>
        <v>-40957.66335036348</v>
      </c>
      <c r="X3033" s="5">
        <f ca="1">VLOOKUP(CONCATENATE($F3033," ",$G3033),AllocFactorMatrix,(X$4+1),FALSE)*$E3039</f>
        <v>-7419.8605855564929</v>
      </c>
      <c r="Y3033" s="5">
        <f t="shared" ref="Y3033:Y3039" ca="1" si="4332">SUBTOTAL(9,U3033:X3033)</f>
        <v>-59879.759730230289</v>
      </c>
      <c r="Z3033" s="5">
        <f ca="1">VLOOKUP(CONCATENATE($F3033," ",$G3033),AllocFactorMatrix,(Z$4+1),FALSE)*$E3039</f>
        <v>-4597.1603289223895</v>
      </c>
      <c r="AA3033" s="5">
        <f ca="1">VLOOKUP(CONCATENATE($F3033," ",$G3033),AllocFactorMatrix,(AA$4+1),FALSE)*$E3039</f>
        <v>-91.817082994087485</v>
      </c>
      <c r="AB3033" s="5">
        <f t="shared" ca="1" si="4329"/>
        <v>-4688.9774119164767</v>
      </c>
      <c r="AC3033" s="5">
        <f ca="1">VLOOKUP(CONCATENATE($F3033," ",$G3033),AllocFactorMatrix,(AC$4+1),FALSE)*$E3039</f>
        <v>-60.64398204074957</v>
      </c>
      <c r="AD3033" s="5">
        <f ca="1">VLOOKUP(CONCATENATE($F3033," ",$G3033),AllocFactorMatrix,(AD$4+1),FALSE)*$E3039</f>
        <v>-269.41509664608054</v>
      </c>
      <c r="AE3033" s="5">
        <f ca="1">VLOOKUP(CONCATENATE($F3033," ",$G3033),AllocFactorMatrix,(AE$4+1),FALSE)*$E3039</f>
        <v>-55.275156633072882</v>
      </c>
    </row>
    <row r="3034" spans="1:31" hidden="1" outlineLevel="1">
      <c r="E3034" s="44"/>
      <c r="F3034" s="167" t="str">
        <f>F3039</f>
        <v>LABOR_M</v>
      </c>
      <c r="G3034" s="48" t="str">
        <f>$G$10</f>
        <v>SUBTRAN</v>
      </c>
      <c r="H3034" s="4">
        <f t="shared" ca="1" si="4290"/>
        <v>-65016.309552143895</v>
      </c>
      <c r="I3034" s="5">
        <f t="shared" ref="I3034:N3034" ca="1" si="4333">VLOOKUP(CONCATENATE($F3034," ",$G3034),AllocFactorMatrix,(I$4+1),FALSE)*$E3039</f>
        <v>-33214.893361812326</v>
      </c>
      <c r="J3034" s="47">
        <f t="shared" ca="1" si="4333"/>
        <v>-5.4085416349237088</v>
      </c>
      <c r="K3034" s="47">
        <f t="shared" ca="1" si="4333"/>
        <v>-10.066224634648613</v>
      </c>
      <c r="L3034" s="5">
        <f t="shared" ca="1" si="4333"/>
        <v>-7783.9555440456843</v>
      </c>
      <c r="M3034" s="5">
        <f t="shared" ca="1" si="4333"/>
        <v>-108.78695776562179</v>
      </c>
      <c r="N3034" s="5">
        <f t="shared" ca="1" si="4333"/>
        <v>-19.689933903999052</v>
      </c>
      <c r="O3034" s="5">
        <f t="shared" ca="1" si="4328"/>
        <v>-7912.4324357153055</v>
      </c>
      <c r="P3034" s="5">
        <f ca="1">VLOOKUP(CONCATENATE($F3034," ",$G3034),AllocFactorMatrix,(P$4+1),FALSE)*$E3039</f>
        <v>-4493.9381981807464</v>
      </c>
      <c r="Q3034" s="5">
        <f ca="1">VLOOKUP(CONCATENATE($F3034," ",$G3034),AllocFactorMatrix,(Q$4+1),FALSE)*$E3039</f>
        <v>-808.72802204985612</v>
      </c>
      <c r="R3034" s="5">
        <f ca="1">VLOOKUP(CONCATENATE($F3034," ",$G3034),AllocFactorMatrix,(R$4+1),FALSE)*$E3039</f>
        <v>-212.28487049424356</v>
      </c>
      <c r="S3034" s="5">
        <f ca="1">VLOOKUP(CONCATENATE($F3034," ",$G3034),AllocFactorMatrix,(S$4+1),FALSE)*$E3039</f>
        <v>0</v>
      </c>
      <c r="T3034" s="5">
        <f t="shared" ca="1" si="4331"/>
        <v>-5514.9510907248459</v>
      </c>
      <c r="U3034" s="5">
        <f ca="1">VLOOKUP(CONCATENATE($F3034," ",$G3034),AllocFactorMatrix,(U$4+1),FALSE)*$E3039</f>
        <v>-202.85929504417982</v>
      </c>
      <c r="V3034" s="5">
        <f ca="1">VLOOKUP(CONCATENATE($F3034," ",$G3034),AllocFactorMatrix,(V$4+1),FALSE)*$E3039</f>
        <v>-2846.3126179860919</v>
      </c>
      <c r="W3034" s="5">
        <f ca="1">VLOOKUP(CONCATENATE($F3034," ",$G3034),AllocFactorMatrix,(W$4+1),FALSE)*$E3039</f>
        <v>-14034.516815494992</v>
      </c>
      <c r="X3034" s="5">
        <f ca="1">VLOOKUP(CONCATENATE($F3034," ",$G3034),AllocFactorMatrix,(X$4+1),FALSE)*$E3039</f>
        <v>0</v>
      </c>
      <c r="Y3034" s="5">
        <f t="shared" ca="1" si="4332"/>
        <v>-17083.688728525263</v>
      </c>
      <c r="Z3034" s="5">
        <f ca="1">VLOOKUP(CONCATENATE($F3034," ",$G3034),AllocFactorMatrix,(Z$4+1),FALSE)*$E3039</f>
        <v>-1233.6942934194731</v>
      </c>
      <c r="AA3034" s="5">
        <f ca="1">VLOOKUP(CONCATENATE($F3034," ",$G3034),AllocFactorMatrix,(AA$4+1),FALSE)*$E3039</f>
        <v>-24.770751912605565</v>
      </c>
      <c r="AB3034" s="5">
        <f t="shared" ca="1" si="4329"/>
        <v>-1258.4650453320787</v>
      </c>
      <c r="AC3034" s="5">
        <f ca="1">VLOOKUP(CONCATENATE($F3034," ",$G3034),AllocFactorMatrix,(AC$4+1),FALSE)*$E3039</f>
        <v>-16.404123764267531</v>
      </c>
      <c r="AD3034" s="5">
        <f ca="1">VLOOKUP(CONCATENATE($F3034," ",$G3034),AllocFactorMatrix,(AD$4+1),FALSE)*$E3039</f>
        <v>0</v>
      </c>
      <c r="AE3034" s="5">
        <f ca="1">VLOOKUP(CONCATENATE($F3034," ",$G3034),AllocFactorMatrix,(AE$4+1),FALSE)*$E3039</f>
        <v>0</v>
      </c>
    </row>
    <row r="3035" spans="1:31" hidden="1" outlineLevel="1">
      <c r="E3035" s="44"/>
      <c r="F3035" s="167" t="str">
        <f>F3039</f>
        <v>LABOR_M</v>
      </c>
      <c r="G3035" s="48" t="str">
        <f>$G$11</f>
        <v>DISTPRI</v>
      </c>
      <c r="H3035" s="4">
        <f t="shared" ca="1" si="4290"/>
        <v>-531090.87459292484</v>
      </c>
      <c r="I3035" s="5">
        <f t="shared" ref="I3035:N3035" ca="1" si="4334">VLOOKUP(CONCATENATE($F3035," ",$G3035),AllocFactorMatrix,(I$4+1),FALSE)*$E3039</f>
        <v>-347704.96477840084</v>
      </c>
      <c r="J3035" s="47">
        <f t="shared" ca="1" si="4334"/>
        <v>-57.09365943872821</v>
      </c>
      <c r="K3035" s="47">
        <f t="shared" ca="1" si="4334"/>
        <v>-105.63962364383259</v>
      </c>
      <c r="L3035" s="5">
        <f t="shared" ca="1" si="4334"/>
        <v>-81353.732496166878</v>
      </c>
      <c r="M3035" s="5">
        <f t="shared" ca="1" si="4334"/>
        <v>-1136.8316689850942</v>
      </c>
      <c r="N3035" s="5">
        <f t="shared" ca="1" si="4334"/>
        <v>0</v>
      </c>
      <c r="O3035" s="5">
        <f t="shared" ca="1" si="4328"/>
        <v>-82490.564165151969</v>
      </c>
      <c r="P3035" s="5">
        <f ca="1">VLOOKUP(CONCATENATE($F3035," ",$G3035),AllocFactorMatrix,(P$4+1),FALSE)*$E3039</f>
        <v>-47178.715022046912</v>
      </c>
      <c r="Q3035" s="5">
        <f ca="1">VLOOKUP(CONCATENATE($F3035," ",$G3035),AllocFactorMatrix,(Q$4+1),FALSE)*$E3039</f>
        <v>-8489.5440641822152</v>
      </c>
      <c r="R3035" s="5">
        <f ca="1">VLOOKUP(CONCATENATE($F3035," ",$G3035),AllocFactorMatrix,(R$4+1),FALSE)*$E3039</f>
        <v>0</v>
      </c>
      <c r="S3035" s="5">
        <f ca="1">VLOOKUP(CONCATENATE($F3035," ",$G3035),AllocFactorMatrix,(S$4+1),FALSE)*$E3039</f>
        <v>0</v>
      </c>
      <c r="T3035" s="5">
        <f t="shared" ca="1" si="4331"/>
        <v>-55668.259086229125</v>
      </c>
      <c r="U3035" s="5">
        <f ca="1">VLOOKUP(CONCATENATE($F3035," ",$G3035),AllocFactorMatrix,(U$4+1),FALSE)*$E3039</f>
        <v>-2136.4168518458432</v>
      </c>
      <c r="V3035" s="5">
        <f ca="1">VLOOKUP(CONCATENATE($F3035," ",$G3035),AllocFactorMatrix,(V$4+1),FALSE)*$E3039</f>
        <v>-29542.079140003571</v>
      </c>
      <c r="W3035" s="5">
        <f ca="1">VLOOKUP(CONCATENATE($F3035," ",$G3035),AllocFactorMatrix,(W$4+1),FALSE)*$E3039</f>
        <v>0</v>
      </c>
      <c r="X3035" s="5">
        <f ca="1">VLOOKUP(CONCATENATE($F3035," ",$G3035),AllocFactorMatrix,(X$4+1),FALSE)*$E3039</f>
        <v>0</v>
      </c>
      <c r="Y3035" s="5">
        <f t="shared" ca="1" si="4332"/>
        <v>-31678.495991849413</v>
      </c>
      <c r="Z3035" s="5">
        <f ca="1">VLOOKUP(CONCATENATE($F3035," ",$G3035),AllocFactorMatrix,(Z$4+1),FALSE)*$E3039</f>
        <v>-12955.105252188145</v>
      </c>
      <c r="AA3035" s="5">
        <f ca="1">VLOOKUP(CONCATENATE($F3035," ",$G3035),AllocFactorMatrix,(AA$4+1),FALSE)*$E3039</f>
        <v>-260.02939273740901</v>
      </c>
      <c r="AB3035" s="5">
        <f t="shared" ca="1" si="4329"/>
        <v>-13215.134644925554</v>
      </c>
      <c r="AC3035" s="5">
        <f ca="1">VLOOKUP(CONCATENATE($F3035," ",$G3035),AllocFactorMatrix,(AC$4+1),FALSE)*$E3039</f>
        <v>-170.72264328503033</v>
      </c>
      <c r="AD3035" s="5">
        <f ca="1">VLOOKUP(CONCATENATE($F3035," ",$G3035),AllocFactorMatrix,(AD$4+1),FALSE)*$E3039</f>
        <v>0</v>
      </c>
      <c r="AE3035" s="5">
        <f ca="1">VLOOKUP(CONCATENATE($F3035," ",$G3035),AllocFactorMatrix,(AE$4+1),FALSE)*$E3039</f>
        <v>0</v>
      </c>
    </row>
    <row r="3036" spans="1:31" hidden="1" outlineLevel="1">
      <c r="E3036" s="44"/>
      <c r="F3036" s="167" t="str">
        <f>F3039</f>
        <v>LABOR_M</v>
      </c>
      <c r="G3036" s="48" t="str">
        <f>$G$12</f>
        <v>DISTSEC</v>
      </c>
      <c r="H3036" s="4">
        <f t="shared" ca="1" si="4290"/>
        <v>-210403.89125672769</v>
      </c>
      <c r="I3036" s="5">
        <f t="shared" ref="I3036:N3036" ca="1" si="4335">VLOOKUP(CONCATENATE($F3036," ",$G3036),AllocFactorMatrix,(I$4+1),FALSE)*$E3039</f>
        <v>-156103.1002497368</v>
      </c>
      <c r="J3036" s="47">
        <f t="shared" ca="1" si="4335"/>
        <v>-38.697153955809462</v>
      </c>
      <c r="K3036" s="47">
        <f t="shared" ca="1" si="4335"/>
        <v>-50.123478942761075</v>
      </c>
      <c r="L3036" s="5">
        <f t="shared" ca="1" si="4335"/>
        <v>-31465.204345068043</v>
      </c>
      <c r="M3036" s="5">
        <f t="shared" ca="1" si="4335"/>
        <v>0</v>
      </c>
      <c r="N3036" s="5">
        <f t="shared" ca="1" si="4335"/>
        <v>0</v>
      </c>
      <c r="O3036" s="5">
        <f t="shared" ca="1" si="4328"/>
        <v>-31465.204345068043</v>
      </c>
      <c r="P3036" s="5">
        <f ca="1">VLOOKUP(CONCATENATE($F3036," ",$G3036),AllocFactorMatrix,(P$4+1),FALSE)*$E3039</f>
        <v>-15707.23573106299</v>
      </c>
      <c r="Q3036" s="5">
        <f ca="1">VLOOKUP(CONCATENATE($F3036," ",$G3036),AllocFactorMatrix,(Q$4+1),FALSE)*$E3039</f>
        <v>0</v>
      </c>
      <c r="R3036" s="5">
        <f ca="1">VLOOKUP(CONCATENATE($F3036," ",$G3036),AllocFactorMatrix,(R$4+1),FALSE)*$E3039</f>
        <v>0</v>
      </c>
      <c r="S3036" s="5">
        <f ca="1">VLOOKUP(CONCATENATE($F3036," ",$G3036),AllocFactorMatrix,(S$4+1),FALSE)*$E3039</f>
        <v>0</v>
      </c>
      <c r="T3036" s="5">
        <f t="shared" ca="1" si="4331"/>
        <v>-15707.23573106299</v>
      </c>
      <c r="U3036" s="5">
        <f ca="1">VLOOKUP(CONCATENATE($F3036," ",$G3036),AllocFactorMatrix,(U$4+1),FALSE)*$E3039</f>
        <v>-588.22721032826905</v>
      </c>
      <c r="V3036" s="5">
        <f ca="1">VLOOKUP(CONCATENATE($F3036," ",$G3036),AllocFactorMatrix,(V$4+1),FALSE)*$E3039</f>
        <v>0</v>
      </c>
      <c r="W3036" s="5">
        <f ca="1">VLOOKUP(CONCATENATE($F3036," ",$G3036),AllocFactorMatrix,(W$4+1),FALSE)*$E3039</f>
        <v>0</v>
      </c>
      <c r="X3036" s="5">
        <f ca="1">VLOOKUP(CONCATENATE($F3036," ",$G3036),AllocFactorMatrix,(X$4+1),FALSE)*$E3039</f>
        <v>0</v>
      </c>
      <c r="Y3036" s="5">
        <f t="shared" ca="1" si="4332"/>
        <v>-588.22721032826905</v>
      </c>
      <c r="Z3036" s="5">
        <f ca="1">VLOOKUP(CONCATENATE($F3036," ",$G3036),AllocFactorMatrix,(Z$4+1),FALSE)*$E3039</f>
        <v>-4445.4498239234808</v>
      </c>
      <c r="AA3036" s="5">
        <f ca="1">VLOOKUP(CONCATENATE($F3036," ",$G3036),AllocFactorMatrix,(AA$4+1),FALSE)*$E3039</f>
        <v>0</v>
      </c>
      <c r="AB3036" s="5">
        <f t="shared" ca="1" si="4329"/>
        <v>-4445.4498239234808</v>
      </c>
      <c r="AC3036" s="5">
        <f ca="1">VLOOKUP(CONCATENATE($F3036," ",$G3036),AllocFactorMatrix,(AC$4+1),FALSE)*$E3039</f>
        <v>-52.561094939977409</v>
      </c>
      <c r="AD3036" s="5">
        <f ca="1">VLOOKUP(CONCATENATE($F3036," ",$G3036),AllocFactorMatrix,(AD$4+1),FALSE)*$E3039</f>
        <v>-1617.8152671525227</v>
      </c>
      <c r="AE3036" s="5">
        <f ca="1">VLOOKUP(CONCATENATE($F3036," ",$G3036),AllocFactorMatrix,(AE$4+1),FALSE)*$E3039</f>
        <v>-335.47690161689934</v>
      </c>
    </row>
    <row r="3037" spans="1:31" hidden="1" outlineLevel="1">
      <c r="E3037" s="44"/>
      <c r="F3037" s="167" t="str">
        <f>F3039</f>
        <v>LABOR_M</v>
      </c>
      <c r="G3037" s="48" t="str">
        <f>$G$13</f>
        <v>ENERGY</v>
      </c>
      <c r="H3037" s="4">
        <f t="shared" ca="1" si="4290"/>
        <v>-605343.04854084644</v>
      </c>
      <c r="I3037" s="5">
        <f t="shared" ref="I3037:N3037" ca="1" si="4336">VLOOKUP(CONCATENATE($F3037," ",$G3037),AllocFactorMatrix,(I$4+1),FALSE)*$E3039</f>
        <v>-236824.48833918065</v>
      </c>
      <c r="J3037" s="47">
        <f t="shared" ca="1" si="4336"/>
        <v>-37.898397458018643</v>
      </c>
      <c r="K3037" s="47">
        <f t="shared" ca="1" si="4336"/>
        <v>-109.276260747545</v>
      </c>
      <c r="L3037" s="5">
        <f t="shared" ca="1" si="4336"/>
        <v>-68289.237440318902</v>
      </c>
      <c r="M3037" s="5">
        <f t="shared" ca="1" si="4336"/>
        <v>-952.43165627513088</v>
      </c>
      <c r="N3037" s="5">
        <f t="shared" ca="1" si="4336"/>
        <v>-133.14913835062768</v>
      </c>
      <c r="O3037" s="5">
        <f t="shared" ca="1" si="4328"/>
        <v>-69374.818234944658</v>
      </c>
      <c r="P3037" s="5">
        <f ca="1">VLOOKUP(CONCATENATE($F3037," ",$G3037),AllocFactorMatrix,(P$4+1),FALSE)*$E3039</f>
        <v>-44272.430734106223</v>
      </c>
      <c r="Q3037" s="5">
        <f ca="1">VLOOKUP(CONCATENATE($F3037," ",$G3037),AllocFactorMatrix,(Q$4+1),FALSE)*$E3039</f>
        <v>-7906.9849397804255</v>
      </c>
      <c r="R3037" s="5">
        <f ca="1">VLOOKUP(CONCATENATE($F3037," ",$G3037),AllocFactorMatrix,(R$4+1),FALSE)*$E3039</f>
        <v>-1610.1516997120627</v>
      </c>
      <c r="S3037" s="5">
        <f ca="1">VLOOKUP(CONCATENATE($F3037," ",$G3037),AllocFactorMatrix,(S$4+1),FALSE)*$E3039</f>
        <v>-60.8159746219483</v>
      </c>
      <c r="T3037" s="5">
        <f t="shared" ca="1" si="4331"/>
        <v>-53850.383348220661</v>
      </c>
      <c r="U3037" s="5">
        <f ca="1">VLOOKUP(CONCATENATE($F3037," ",$G3037),AllocFactorMatrix,(U$4+1),FALSE)*$E3039</f>
        <v>-2321.9207551679438</v>
      </c>
      <c r="V3037" s="5">
        <f ca="1">VLOOKUP(CONCATENATE($F3037," ",$G3037),AllocFactorMatrix,(V$4+1),FALSE)*$E3039</f>
        <v>-36710.008616998603</v>
      </c>
      <c r="W3037" s="5">
        <f ca="1">VLOOKUP(CONCATENATE($F3037," ",$G3037),AllocFactorMatrix,(W$4+1),FALSE)*$E3039</f>
        <v>-157883.77231190607</v>
      </c>
      <c r="X3037" s="5">
        <f ca="1">VLOOKUP(CONCATENATE($F3037," ",$G3037),AllocFactorMatrix,(X$4+1),FALSE)*$E3039</f>
        <v>-29699.586626984612</v>
      </c>
      <c r="Y3037" s="5">
        <f t="shared" ca="1" si="4332"/>
        <v>-226615.28831105723</v>
      </c>
      <c r="Z3037" s="5">
        <f ca="1">VLOOKUP(CONCATENATE($F3037," ",$G3037),AllocFactorMatrix,(Z$4+1),FALSE)*$E3039</f>
        <v>-12178.888538184943</v>
      </c>
      <c r="AA3037" s="5">
        <f ca="1">VLOOKUP(CONCATENATE($F3037," ",$G3037),AllocFactorMatrix,(AA$4+1),FALSE)*$E3039</f>
        <v>-244.36696911265406</v>
      </c>
      <c r="AB3037" s="5">
        <f t="shared" ca="1" si="4329"/>
        <v>-12423.255507297597</v>
      </c>
      <c r="AC3037" s="5">
        <f ca="1">VLOOKUP(CONCATENATE($F3037," ",$G3037),AllocFactorMatrix,(AC$4+1),FALSE)*$E3039</f>
        <v>-217.97638433372902</v>
      </c>
      <c r="AD3037" s="5">
        <f ca="1">VLOOKUP(CONCATENATE($F3037," ",$G3037),AllocFactorMatrix,(AD$4+1),FALSE)*$E3039</f>
        <v>-4882.5963563416708</v>
      </c>
      <c r="AE3037" s="5">
        <f ca="1">VLOOKUP(CONCATENATE($F3037," ",$G3037),AllocFactorMatrix,(AE$4+1),FALSE)*$E3039</f>
        <v>-1007.0674012642822</v>
      </c>
    </row>
    <row r="3038" spans="1:31" hidden="1" outlineLevel="1">
      <c r="E3038" s="44"/>
      <c r="F3038" s="167" t="str">
        <f>F3039</f>
        <v>LABOR_M</v>
      </c>
      <c r="G3038" s="48" t="str">
        <f>$G$14</f>
        <v>CUSTOMER</v>
      </c>
      <c r="H3038" s="4">
        <f t="shared" ca="1" si="4290"/>
        <v>-400615.4765261921</v>
      </c>
      <c r="I3038" s="5">
        <f t="shared" ref="I3038:N3038" ca="1" si="4337">VLOOKUP(CONCATENATE($F3038," ",$G3038),AllocFactorMatrix,(I$4+1),FALSE)*$E3039</f>
        <v>-309264.93559022894</v>
      </c>
      <c r="J3038" s="47">
        <f t="shared" ca="1" si="4337"/>
        <v>-62.414749603354451</v>
      </c>
      <c r="K3038" s="47">
        <f t="shared" ca="1" si="4337"/>
        <v>-18.306878988658617</v>
      </c>
      <c r="L3038" s="5">
        <f t="shared" ca="1" si="4337"/>
        <v>-62621.538690820671</v>
      </c>
      <c r="M3038" s="5">
        <f t="shared" ca="1" si="4337"/>
        <v>-1600.9884260747165</v>
      </c>
      <c r="N3038" s="5">
        <f t="shared" ca="1" si="4337"/>
        <v>-258.12919980371629</v>
      </c>
      <c r="O3038" s="5">
        <f t="shared" ca="1" si="4328"/>
        <v>-64480.656316699104</v>
      </c>
      <c r="P3038" s="5">
        <f ca="1">VLOOKUP(CONCATENATE($F3038," ",$G3038),AllocFactorMatrix,(P$4+1),FALSE)*$E3039</f>
        <v>-2564.8699292789238</v>
      </c>
      <c r="Q3038" s="5">
        <f ca="1">VLOOKUP(CONCATENATE($F3038," ",$G3038),AllocFactorMatrix,(Q$4+1),FALSE)*$E3039</f>
        <v>-620.38731558421205</v>
      </c>
      <c r="R3038" s="5">
        <f ca="1">VLOOKUP(CONCATENATE($F3038," ",$G3038),AllocFactorMatrix,(R$4+1),FALSE)*$E3039</f>
        <v>-631.53070576330776</v>
      </c>
      <c r="S3038" s="5">
        <f ca="1">VLOOKUP(CONCATENATE($F3038," ",$G3038),AllocFactorMatrix,(S$4+1),FALSE)*$E3039</f>
        <v>-78.008811373032231</v>
      </c>
      <c r="T3038" s="5">
        <f t="shared" ca="1" si="4331"/>
        <v>-3894.7967619994756</v>
      </c>
      <c r="U3038" s="5">
        <f ca="1">VLOOKUP(CONCATENATE($F3038," ",$G3038),AllocFactorMatrix,(U$4+1),FALSE)*$E3039</f>
        <v>-19.522147663387635</v>
      </c>
      <c r="V3038" s="5">
        <f ca="1">VLOOKUP(CONCATENATE($F3038," ",$G3038),AllocFactorMatrix,(V$4+1),FALSE)*$E3039</f>
        <v>-451.02472855562127</v>
      </c>
      <c r="W3038" s="5">
        <f ca="1">VLOOKUP(CONCATENATE($F3038," ",$G3038),AllocFactorMatrix,(W$4+1),FALSE)*$E3039</f>
        <v>-1060.8531849339829</v>
      </c>
      <c r="X3038" s="5">
        <f ca="1">VLOOKUP(CONCATENATE($F3038," ",$G3038),AllocFactorMatrix,(X$4+1),FALSE)*$E3039</f>
        <v>-312.38255299229223</v>
      </c>
      <c r="Y3038" s="5">
        <f t="shared" ca="1" si="4332"/>
        <v>-1843.782614145284</v>
      </c>
      <c r="Z3038" s="5">
        <f ca="1">VLOOKUP(CONCATENATE($F3038," ",$G3038),AllocFactorMatrix,(Z$4+1),FALSE)*$E3039</f>
        <v>-569.1731534465639</v>
      </c>
      <c r="AA3038" s="5">
        <f ca="1">VLOOKUP(CONCATENATE($F3038," ",$G3038),AllocFactorMatrix,(AA$4+1),FALSE)*$E3039</f>
        <v>-8.5024407267902955</v>
      </c>
      <c r="AB3038" s="5">
        <f t="shared" ca="1" si="4329"/>
        <v>-577.67559417335417</v>
      </c>
      <c r="AC3038" s="5">
        <f ca="1">VLOOKUP(CONCATENATE($F3038," ",$G3038),AllocFactorMatrix,(AC$4+1),FALSE)*$E3039</f>
        <v>-46.335244268089838</v>
      </c>
      <c r="AD3038" s="5">
        <f ca="1">VLOOKUP(CONCATENATE($F3038," ",$G3038),AllocFactorMatrix,(AD$4+1),FALSE)*$E3039</f>
        <v>-16835.700001854842</v>
      </c>
      <c r="AE3038" s="5">
        <f ca="1">VLOOKUP(CONCATENATE($F3038," ",$G3038),AllocFactorMatrix,(AE$4+1),FALSE)*$E3039</f>
        <v>-3590.8727742307365</v>
      </c>
    </row>
    <row r="3039" spans="1:31" collapsed="1">
      <c r="D3039" s="48" t="s">
        <v>250</v>
      </c>
      <c r="E3039" s="54">
        <v>-3560526</v>
      </c>
      <c r="F3039" s="88" t="s">
        <v>67</v>
      </c>
      <c r="G3039" s="48" t="str">
        <f>$G$15</f>
        <v>TOTAL</v>
      </c>
      <c r="H3039" s="4">
        <f t="shared" ca="1" si="4290"/>
        <v>-3560526.0000000014</v>
      </c>
      <c r="I3039" s="5">
        <f t="shared" ref="I3039:N3039" ca="1" si="4338">VLOOKUP(CONCATENATE($F3039," ",$G3039),AllocFactorMatrix,(I$4+1),FALSE)*$E3039</f>
        <v>-1982086.9703957629</v>
      </c>
      <c r="J3039" s="47">
        <f t="shared" ca="1" si="4338"/>
        <v>-402.62852800379716</v>
      </c>
      <c r="K3039" s="47">
        <f t="shared" ca="1" si="4338"/>
        <v>-645.5522881256112</v>
      </c>
      <c r="L3039" s="5">
        <f t="shared" ca="1" si="4338"/>
        <v>-461035.40456739801</v>
      </c>
      <c r="M3039" s="5">
        <f t="shared" ca="1" si="4338"/>
        <v>-6714.5309996339784</v>
      </c>
      <c r="N3039" s="5">
        <f t="shared" ca="1" si="4338"/>
        <v>-817.01969193601826</v>
      </c>
      <c r="O3039" s="5">
        <f t="shared" ca="1" si="4328"/>
        <v>-468566.955258968</v>
      </c>
      <c r="P3039" s="5">
        <f ca="1">VLOOKUP(CONCATENATE($F3039," ",$G3039),AllocFactorMatrix,(P$4+1),FALSE)*$E3039</f>
        <v>-238839.19050928202</v>
      </c>
      <c r="Q3039" s="5">
        <f ca="1">VLOOKUP(CONCATENATE($F3039," ",$G3039),AllocFactorMatrix,(Q$4+1),FALSE)*$E3039</f>
        <v>-40190.181340346746</v>
      </c>
      <c r="R3039" s="5">
        <f ca="1">VLOOKUP(CONCATENATE($F3039," ",$G3039),AllocFactorMatrix,(R$4+1),FALSE)*$E3039</f>
        <v>-6989.2671533523217</v>
      </c>
      <c r="S3039" s="5">
        <f ca="1">VLOOKUP(CONCATENATE($F3039," ",$G3039),AllocFactorMatrix,(S$4+1),FALSE)*$E3039</f>
        <v>-311.05074787634413</v>
      </c>
      <c r="T3039" s="5">
        <f t="shared" ca="1" si="4331"/>
        <v>-286329.68975085742</v>
      </c>
      <c r="U3039" s="5">
        <f ca="1">VLOOKUP(CONCATENATE($F3039," ",$G3039),AllocFactorMatrix,(U$4+1),FALSE)*$E3039</f>
        <v>-11179.498593212113</v>
      </c>
      <c r="V3039" s="5">
        <f ca="1">VLOOKUP(CONCATENATE($F3039," ",$G3039),AllocFactorMatrix,(V$4+1),FALSE)*$E3039</f>
        <v>-149345.29464737501</v>
      </c>
      <c r="W3039" s="5">
        <f ca="1">VLOOKUP(CONCATENATE($F3039," ",$G3039),AllocFactorMatrix,(W$4+1),FALSE)*$E3039</f>
        <v>-478166.31087468885</v>
      </c>
      <c r="X3039" s="5">
        <f ca="1">VLOOKUP(CONCATENATE($F3039," ",$G3039),AllocFactorMatrix,(X$4+1),FALSE)*$E3039</f>
        <v>-85299.455281483388</v>
      </c>
      <c r="Y3039" s="5">
        <f t="shared" ca="1" si="4332"/>
        <v>-723990.55939675926</v>
      </c>
      <c r="Z3039" s="5">
        <f ca="1">VLOOKUP(CONCATENATE($F3039," ",$G3039),AllocFactorMatrix,(Z$4+1),FALSE)*$E3039</f>
        <v>-65637.05680213403</v>
      </c>
      <c r="AA3039" s="5">
        <f ca="1">VLOOKUP(CONCATENATE($F3039," ",$G3039),AllocFactorMatrix,(AA$4+1),FALSE)*$E3039</f>
        <v>-1221.8246867028686</v>
      </c>
      <c r="AB3039" s="5">
        <f t="shared" ca="1" si="4329"/>
        <v>-66858.881488836894</v>
      </c>
      <c r="AC3039" s="5">
        <f ca="1">VLOOKUP(CONCATENATE($F3039," ",$G3039),AllocFactorMatrix,(AC$4+1),FALSE)*$E3039</f>
        <v>-955.87500436349796</v>
      </c>
      <c r="AD3039" s="5">
        <f ca="1">VLOOKUP(CONCATENATE($F3039," ",$G3039),AllocFactorMatrix,(AD$4+1),FALSE)*$E3039</f>
        <v>-25343.599938586536</v>
      </c>
      <c r="AE3039" s="5">
        <f ca="1">VLOOKUP(CONCATENATE($F3039," ",$G3039),AllocFactorMatrix,(AE$4+1),FALSE)*$E3039</f>
        <v>-5345.2879497343047</v>
      </c>
    </row>
    <row r="3040" spans="1:31" hidden="1" outlineLevel="1">
      <c r="E3040" s="44"/>
      <c r="F3040" s="167" t="str">
        <f>F3047</f>
        <v>LABOR_M</v>
      </c>
      <c r="G3040" s="48" t="str">
        <f>$G$8</f>
        <v>PRODUCTION</v>
      </c>
      <c r="H3040" s="4">
        <f t="shared" ca="1" si="4290"/>
        <v>63657.87720450441</v>
      </c>
      <c r="I3040" s="5">
        <f t="shared" ref="I3040:N3040" ca="1" si="4339">VLOOKUP(CONCATENATE($F3040," ",$G3040),AllocFactorMatrix,(I$4+1),FALSE)*$E3047</f>
        <v>32737.395631563162</v>
      </c>
      <c r="J3040" s="47">
        <f t="shared" ca="1" si="4339"/>
        <v>7.3239165995210485</v>
      </c>
      <c r="K3040" s="47">
        <f t="shared" ca="1" si="4339"/>
        <v>12.823655747464086</v>
      </c>
      <c r="L3040" s="5">
        <f t="shared" ca="1" si="4339"/>
        <v>7630.0220912694504</v>
      </c>
      <c r="M3040" s="5">
        <f t="shared" ca="1" si="4339"/>
        <v>106.17166029152855</v>
      </c>
      <c r="N3040" s="5">
        <f t="shared" ca="1" si="4339"/>
        <v>14.786920737923738</v>
      </c>
      <c r="O3040" s="5">
        <f t="shared" ref="O3040:O3047" ca="1" si="4340">SUBTOTAL(9,L3040:N3040)</f>
        <v>7750.9806722989024</v>
      </c>
      <c r="P3040" s="5">
        <f ca="1">VLOOKUP(CONCATENATE($F3040," ",$G3040),AllocFactorMatrix,(P$4+1),FALSE)*$E3047</f>
        <v>4538.2815062810232</v>
      </c>
      <c r="Q3040" s="5">
        <f ca="1">VLOOKUP(CONCATENATE($F3040," ",$G3040),AllocFactorMatrix,(Q$4+1),FALSE)*$E3047</f>
        <v>814.43536397559046</v>
      </c>
      <c r="R3040" s="5">
        <f ca="1">VLOOKUP(CONCATENATE($F3040," ",$G3040),AllocFactorMatrix,(R$4+1),FALSE)*$E3047</f>
        <v>165.15918065198846</v>
      </c>
      <c r="S3040" s="5">
        <f ca="1">VLOOKUP(CONCATENATE($F3040," ",$G3040),AllocFactorMatrix,(S$4+1),FALSE)*$E3047</f>
        <v>6.271845196649239</v>
      </c>
      <c r="T3040" s="5">
        <f ca="1">SUBTOTAL(9,P3040:S3040)</f>
        <v>5524.1478961052517</v>
      </c>
      <c r="U3040" s="5">
        <f ca="1">VLOOKUP(CONCATENATE($F3040," ",$G3040),AllocFactorMatrix,(U$4+1),FALSE)*$E3047</f>
        <v>215.24088967390711</v>
      </c>
      <c r="V3040" s="5">
        <f ca="1">VLOOKUP(CONCATENATE($F3040," ",$G3040),AllocFactorMatrix,(V$4+1),FALSE)*$E3047</f>
        <v>2905.8763013654643</v>
      </c>
      <c r="W3040" s="5">
        <f ca="1">VLOOKUP(CONCATENATE($F3040," ",$G3040),AllocFactorMatrix,(W$4+1),FALSE)*$E3047</f>
        <v>11113.810347276691</v>
      </c>
      <c r="X3040" s="5">
        <f ca="1">VLOOKUP(CONCATENATE($F3040," ",$G3040),AllocFactorMatrix,(X$4+1),FALSE)*$E3047</f>
        <v>2013.3698215568904</v>
      </c>
      <c r="Y3040" s="5">
        <f ca="1">SUBTOTAL(9,U3040:X3040)</f>
        <v>16248.297359872953</v>
      </c>
      <c r="Z3040" s="5">
        <f ca="1">VLOOKUP(CONCATENATE($F3040," ",$G3040),AllocFactorMatrix,(Z$4+1),FALSE)*$E3047</f>
        <v>1247.4336632588734</v>
      </c>
      <c r="AA3040" s="5">
        <f ca="1">VLOOKUP(CONCATENATE($F3040," ",$G3040),AllocFactorMatrix,(AA$4+1),FALSE)*$E3047</f>
        <v>24.914449789465291</v>
      </c>
      <c r="AB3040" s="5">
        <f t="shared" ref="AB3040:AB3047" ca="1" si="4341">SUBTOTAL(9,Z3040:AA3040)</f>
        <v>1272.3481130483387</v>
      </c>
      <c r="AC3040" s="5">
        <f ca="1">VLOOKUP(CONCATENATE($F3040," ",$G3040),AllocFactorMatrix,(AC$4+1),FALSE)*$E3047</f>
        <v>16.455668120983397</v>
      </c>
      <c r="AD3040" s="5">
        <f ca="1">VLOOKUP(CONCATENATE($F3040," ",$G3040),AllocFactorMatrix,(AD$4+1),FALSE)*$E3047</f>
        <v>73.105447036963412</v>
      </c>
      <c r="AE3040" s="5">
        <f ca="1">VLOOKUP(CONCATENATE($F3040," ",$G3040),AllocFactorMatrix,(AE$4+1),FALSE)*$E3047</f>
        <v>14.998844110830706</v>
      </c>
    </row>
    <row r="3041" spans="1:31" hidden="1" outlineLevel="1">
      <c r="E3041" s="44"/>
      <c r="F3041" s="167" t="str">
        <f>F3047</f>
        <v>LABOR_M</v>
      </c>
      <c r="G3041" s="48" t="str">
        <f>$G$9</f>
        <v>BULKTRAN</v>
      </c>
      <c r="H3041" s="4">
        <f t="shared" ca="1" si="4290"/>
        <v>9867.4744974035366</v>
      </c>
      <c r="I3041" s="5">
        <f t="shared" ref="I3041:N3041" ca="1" si="4342">VLOOKUP(CONCATENATE($F3041," ",$G3041),AllocFactorMatrix,(I$4+1),FALSE)*$E3047</f>
        <v>5074.5552740957701</v>
      </c>
      <c r="J3041" s="47">
        <f t="shared" ca="1" si="4342"/>
        <v>1.135265004749018</v>
      </c>
      <c r="K3041" s="47">
        <f t="shared" ca="1" si="4342"/>
        <v>1.9877680753487326</v>
      </c>
      <c r="L3041" s="5">
        <f t="shared" ca="1" si="4342"/>
        <v>1182.7137772495364</v>
      </c>
      <c r="M3041" s="5">
        <f t="shared" ca="1" si="4342"/>
        <v>16.45744715784388</v>
      </c>
      <c r="N3041" s="5">
        <f t="shared" ca="1" si="4342"/>
        <v>2.2920896782003499</v>
      </c>
      <c r="O3041" s="5">
        <f t="shared" ca="1" si="4340"/>
        <v>1201.4633140855808</v>
      </c>
      <c r="P3041" s="5">
        <f ca="1">VLOOKUP(CONCATENATE($F3041," ",$G3041),AllocFactorMatrix,(P$4+1),FALSE)*$E3047</f>
        <v>703.46953105902946</v>
      </c>
      <c r="Q3041" s="5">
        <f ca="1">VLOOKUP(CONCATENATE($F3041," ",$G3041),AllocFactorMatrix,(Q$4+1),FALSE)*$E3047</f>
        <v>126.24392356024175</v>
      </c>
      <c r="R3041" s="5">
        <f ca="1">VLOOKUP(CONCATENATE($F3041," ",$G3041),AllocFactorMatrix,(R$4+1),FALSE)*$E3047</f>
        <v>25.600979402125585</v>
      </c>
      <c r="S3041" s="5">
        <f ca="1">VLOOKUP(CONCATENATE($F3041," ",$G3041),AllocFactorMatrix,(S$4+1),FALSE)*$E3047</f>
        <v>0.97218561547037907</v>
      </c>
      <c r="T3041" s="5">
        <f t="shared" ref="T3041:T3047" ca="1" si="4343">SUBTOTAL(9,P3041:S3041)</f>
        <v>856.28661963686727</v>
      </c>
      <c r="U3041" s="5">
        <f ca="1">VLOOKUP(CONCATENATE($F3041," ",$G3041),AllocFactorMatrix,(U$4+1),FALSE)*$E3047</f>
        <v>33.36404044439977</v>
      </c>
      <c r="V3041" s="5">
        <f ca="1">VLOOKUP(CONCATENATE($F3041," ",$G3041),AllocFactorMatrix,(V$4+1),FALSE)*$E3047</f>
        <v>450.43381205152735</v>
      </c>
      <c r="W3041" s="5">
        <f ca="1">VLOOKUP(CONCATENATE($F3041," ",$G3041),AllocFactorMatrix,(W$4+1),FALSE)*$E3047</f>
        <v>1722.7285135259326</v>
      </c>
      <c r="X3041" s="5">
        <f ca="1">VLOOKUP(CONCATENATE($F3041," ",$G3041),AllocFactorMatrix,(X$4+1),FALSE)*$E3047</f>
        <v>312.08824799845314</v>
      </c>
      <c r="Y3041" s="5">
        <f t="shared" ref="Y3041:Y3047" ca="1" si="4344">SUBTOTAL(9,U3041:X3041)</f>
        <v>2518.6146140203127</v>
      </c>
      <c r="Z3041" s="5">
        <f ca="1">VLOOKUP(CONCATENATE($F3041," ",$G3041),AllocFactorMatrix,(Z$4+1),FALSE)*$E3047</f>
        <v>193.36208494458882</v>
      </c>
      <c r="AA3041" s="5">
        <f ca="1">VLOOKUP(CONCATENATE($F3041," ",$G3041),AllocFactorMatrix,(AA$4+1),FALSE)*$E3047</f>
        <v>3.8619367894503625</v>
      </c>
      <c r="AB3041" s="5">
        <f t="shared" ca="1" si="4341"/>
        <v>197.22402173403918</v>
      </c>
      <c r="AC3041" s="5">
        <f ca="1">VLOOKUP(CONCATENATE($F3041," ",$G3041),AllocFactorMatrix,(AC$4+1),FALSE)*$E3047</f>
        <v>2.5507587222850376</v>
      </c>
      <c r="AD3041" s="5">
        <f ca="1">VLOOKUP(CONCATENATE($F3041," ",$G3041),AllocFactorMatrix,(AD$4+1),FALSE)*$E3047</f>
        <v>11.331922551251422</v>
      </c>
      <c r="AE3041" s="5">
        <f ca="1">VLOOKUP(CONCATENATE($F3041," ",$G3041),AllocFactorMatrix,(AE$4+1),FALSE)*$E3047</f>
        <v>2.3249394773044756</v>
      </c>
    </row>
    <row r="3042" spans="1:31" hidden="1" outlineLevel="1">
      <c r="E3042" s="44"/>
      <c r="F3042" s="167" t="str">
        <f>F3047</f>
        <v>LABOR_M</v>
      </c>
      <c r="G3042" s="48" t="str">
        <f>$G$10</f>
        <v>SUBTRAN</v>
      </c>
      <c r="H3042" s="4">
        <f t="shared" ca="1" si="4290"/>
        <v>2734.6640688845055</v>
      </c>
      <c r="I3042" s="5">
        <f t="shared" ref="I3042:N3042" ca="1" si="4345">VLOOKUP(CONCATENATE($F3042," ",$G3042),AllocFactorMatrix,(I$4+1),FALSE)*$E3047</f>
        <v>1397.0583082008147</v>
      </c>
      <c r="J3042" s="47">
        <f t="shared" ca="1" si="4345"/>
        <v>0.22748975720053011</v>
      </c>
      <c r="K3042" s="47">
        <f t="shared" ca="1" si="4345"/>
        <v>0.42339749837102059</v>
      </c>
      <c r="L3042" s="5">
        <f t="shared" ca="1" si="4345"/>
        <v>327.40251925594185</v>
      </c>
      <c r="M3042" s="5">
        <f t="shared" ca="1" si="4345"/>
        <v>4.5757101043439992</v>
      </c>
      <c r="N3042" s="5">
        <f t="shared" ca="1" si="4345"/>
        <v>0.82818226898578984</v>
      </c>
      <c r="O3042" s="5">
        <f t="shared" ca="1" si="4340"/>
        <v>332.80641162927168</v>
      </c>
      <c r="P3042" s="5">
        <f ca="1">VLOOKUP(CONCATENATE($F3042," ",$G3042),AllocFactorMatrix,(P$4+1),FALSE)*$E3047</f>
        <v>189.02043814861867</v>
      </c>
      <c r="Q3042" s="5">
        <f ca="1">VLOOKUP(CONCATENATE($F3042," ",$G3042),AllocFactorMatrix,(Q$4+1),FALSE)*$E3047</f>
        <v>34.016071946163699</v>
      </c>
      <c r="R3042" s="5">
        <f ca="1">VLOOKUP(CONCATENATE($F3042," ",$G3042),AllocFactorMatrix,(R$4+1),FALSE)*$E3047</f>
        <v>8.9289566219198839</v>
      </c>
      <c r="S3042" s="5">
        <f ca="1">VLOOKUP(CONCATENATE($F3042," ",$G3042),AllocFactorMatrix,(S$4+1),FALSE)*$E3047</f>
        <v>0</v>
      </c>
      <c r="T3042" s="5">
        <f t="shared" ca="1" si="4343"/>
        <v>231.96546671670225</v>
      </c>
      <c r="U3042" s="5">
        <f ca="1">VLOOKUP(CONCATENATE($F3042," ",$G3042),AllocFactorMatrix,(U$4+1),FALSE)*$E3047</f>
        <v>8.5325055977168454</v>
      </c>
      <c r="V3042" s="5">
        <f ca="1">VLOOKUP(CONCATENATE($F3042," ",$G3042),AllocFactorMatrix,(V$4+1),FALSE)*$E3047</f>
        <v>119.71932733242141</v>
      </c>
      <c r="W3042" s="5">
        <f ca="1">VLOOKUP(CONCATENATE($F3042," ",$G3042),AllocFactorMatrix,(W$4+1),FALSE)*$E3047</f>
        <v>590.30863369303574</v>
      </c>
      <c r="X3042" s="5">
        <f ca="1">VLOOKUP(CONCATENATE($F3042," ",$G3042),AllocFactorMatrix,(X$4+1),FALSE)*$E3047</f>
        <v>0</v>
      </c>
      <c r="Y3042" s="5">
        <f t="shared" ca="1" si="4344"/>
        <v>718.56046662317397</v>
      </c>
      <c r="Z3042" s="5">
        <f ca="1">VLOOKUP(CONCATENATE($F3042," ",$G3042),AllocFactorMatrix,(Z$4+1),FALSE)*$E3047</f>
        <v>51.890663734094431</v>
      </c>
      <c r="AA3042" s="5">
        <f ca="1">VLOOKUP(CONCATENATE($F3042," ",$G3042),AllocFactorMatrix,(AA$4+1),FALSE)*$E3047</f>
        <v>1.0418875768444913</v>
      </c>
      <c r="AB3042" s="5">
        <f t="shared" ca="1" si="4341"/>
        <v>52.932551310938919</v>
      </c>
      <c r="AC3042" s="5">
        <f ca="1">VLOOKUP(CONCATENATE($F3042," ",$G3042),AllocFactorMatrix,(AC$4+1),FALSE)*$E3047</f>
        <v>0.68997714802158605</v>
      </c>
      <c r="AD3042" s="5">
        <f ca="1">VLOOKUP(CONCATENATE($F3042," ",$G3042),AllocFactorMatrix,(AD$4+1),FALSE)*$E3047</f>
        <v>0</v>
      </c>
      <c r="AE3042" s="5">
        <f ca="1">VLOOKUP(CONCATENATE($F3042," ",$G3042),AllocFactorMatrix,(AE$4+1),FALSE)*$E3047</f>
        <v>0</v>
      </c>
    </row>
    <row r="3043" spans="1:31" hidden="1" outlineLevel="1">
      <c r="E3043" s="44"/>
      <c r="F3043" s="167" t="str">
        <f>F3047</f>
        <v>LABOR_M</v>
      </c>
      <c r="G3043" s="48" t="str">
        <f>$G$11</f>
        <v>DISTPRI</v>
      </c>
      <c r="H3043" s="4">
        <f t="shared" ca="1" si="4290"/>
        <v>22338.320062551553</v>
      </c>
      <c r="I3043" s="5">
        <f t="shared" ref="I3043:N3043" ca="1" si="4346">VLOOKUP(CONCATENATE($F3043," ",$G3043),AllocFactorMatrix,(I$4+1),FALSE)*$E3047</f>
        <v>14624.888436487561</v>
      </c>
      <c r="J3043" s="47">
        <f t="shared" ca="1" si="4346"/>
        <v>2.4014278894590118</v>
      </c>
      <c r="K3043" s="47">
        <f t="shared" ca="1" si="4346"/>
        <v>4.4433294510138017</v>
      </c>
      <c r="L3043" s="5">
        <f t="shared" ca="1" si="4346"/>
        <v>3421.8357002942689</v>
      </c>
      <c r="M3043" s="5">
        <f t="shared" ca="1" si="4346"/>
        <v>47.816505411618316</v>
      </c>
      <c r="N3043" s="5">
        <f t="shared" ca="1" si="4346"/>
        <v>0</v>
      </c>
      <c r="O3043" s="5">
        <f t="shared" ca="1" si="4340"/>
        <v>3469.6522057058874</v>
      </c>
      <c r="P3043" s="5">
        <f ca="1">VLOOKUP(CONCATENATE($F3043," ",$G3043),AllocFactorMatrix,(P$4+1),FALSE)*$E3047</f>
        <v>1984.3934187537868</v>
      </c>
      <c r="Q3043" s="5">
        <f ca="1">VLOOKUP(CONCATENATE($F3043," ",$G3043),AllocFactorMatrix,(Q$4+1),FALSE)*$E3047</f>
        <v>357.08041987389743</v>
      </c>
      <c r="R3043" s="5">
        <f ca="1">VLOOKUP(CONCATENATE($F3043," ",$G3043),AllocFactorMatrix,(R$4+1),FALSE)*$E3047</f>
        <v>0</v>
      </c>
      <c r="S3043" s="5">
        <f ca="1">VLOOKUP(CONCATENATE($F3043," ",$G3043),AllocFactorMatrix,(S$4+1),FALSE)*$E3047</f>
        <v>0</v>
      </c>
      <c r="T3043" s="5">
        <f t="shared" ca="1" si="4343"/>
        <v>2341.473838627684</v>
      </c>
      <c r="U3043" s="5">
        <f ca="1">VLOOKUP(CONCATENATE($F3043," ",$G3043),AllocFactorMatrix,(U$4+1),FALSE)*$E3047</f>
        <v>89.860258774246688</v>
      </c>
      <c r="V3043" s="5">
        <f ca="1">VLOOKUP(CONCATENATE($F3043," ",$G3043),AllocFactorMatrix,(V$4+1),FALSE)*$E3047</f>
        <v>1242.5753307255543</v>
      </c>
      <c r="W3043" s="5">
        <f ca="1">VLOOKUP(CONCATENATE($F3043," ",$G3043),AllocFactorMatrix,(W$4+1),FALSE)*$E3047</f>
        <v>0</v>
      </c>
      <c r="X3043" s="5">
        <f ca="1">VLOOKUP(CONCATENATE($F3043," ",$G3043),AllocFactorMatrix,(X$4+1),FALSE)*$E3047</f>
        <v>0</v>
      </c>
      <c r="Y3043" s="5">
        <f t="shared" ca="1" si="4344"/>
        <v>1332.4355894998009</v>
      </c>
      <c r="Z3043" s="5">
        <f ca="1">VLOOKUP(CONCATENATE($F3043," ",$G3043),AllocFactorMatrix,(Z$4+1),FALSE)*$E3047</f>
        <v>544.90728689179537</v>
      </c>
      <c r="AA3043" s="5">
        <f ca="1">VLOOKUP(CONCATENATE($F3043," ",$G3043),AllocFactorMatrix,(AA$4+1),FALSE)*$E3047</f>
        <v>10.937148571967843</v>
      </c>
      <c r="AB3043" s="5">
        <f t="shared" ca="1" si="4341"/>
        <v>555.84443546376326</v>
      </c>
      <c r="AC3043" s="5">
        <f ca="1">VLOOKUP(CONCATENATE($F3043," ",$G3043),AllocFactorMatrix,(AC$4+1),FALSE)*$E3047</f>
        <v>7.18079942636738</v>
      </c>
      <c r="AD3043" s="5">
        <f ca="1">VLOOKUP(CONCATENATE($F3043," ",$G3043),AllocFactorMatrix,(AD$4+1),FALSE)*$E3047</f>
        <v>0</v>
      </c>
      <c r="AE3043" s="5">
        <f ca="1">VLOOKUP(CONCATENATE($F3043," ",$G3043),AllocFactorMatrix,(AE$4+1),FALSE)*$E3047</f>
        <v>0</v>
      </c>
    </row>
    <row r="3044" spans="1:31" hidden="1" outlineLevel="1">
      <c r="E3044" s="44"/>
      <c r="F3044" s="167" t="str">
        <f>F3047</f>
        <v>LABOR_M</v>
      </c>
      <c r="G3044" s="48" t="str">
        <f>$G$12</f>
        <v>DISTSEC</v>
      </c>
      <c r="H3044" s="4">
        <f t="shared" ca="1" si="4290"/>
        <v>8849.8403760027413</v>
      </c>
      <c r="I3044" s="5">
        <f t="shared" ref="I3044:N3044" ca="1" si="4347">VLOOKUP(CONCATENATE($F3044," ",$G3044),AllocFactorMatrix,(I$4+1),FALSE)*$E3047</f>
        <v>6565.8838872123333</v>
      </c>
      <c r="J3044" s="47">
        <f t="shared" ca="1" si="4347"/>
        <v>1.6276487733615834</v>
      </c>
      <c r="K3044" s="47">
        <f t="shared" ca="1" si="4347"/>
        <v>2.1082537261258305</v>
      </c>
      <c r="L3044" s="5">
        <f t="shared" ca="1" si="4347"/>
        <v>1323.4642866580359</v>
      </c>
      <c r="M3044" s="5">
        <f t="shared" ca="1" si="4347"/>
        <v>0</v>
      </c>
      <c r="N3044" s="5">
        <f t="shared" ca="1" si="4347"/>
        <v>0</v>
      </c>
      <c r="O3044" s="5">
        <f t="shared" ca="1" si="4340"/>
        <v>1323.4642866580359</v>
      </c>
      <c r="P3044" s="5">
        <f ca="1">VLOOKUP(CONCATENATE($F3044," ",$G3044),AllocFactorMatrix,(P$4+1),FALSE)*$E3047</f>
        <v>660.66520033388144</v>
      </c>
      <c r="Q3044" s="5">
        <f ca="1">VLOOKUP(CONCATENATE($F3044," ",$G3044),AllocFactorMatrix,(Q$4+1),FALSE)*$E3047</f>
        <v>0</v>
      </c>
      <c r="R3044" s="5">
        <f ca="1">VLOOKUP(CONCATENATE($F3044," ",$G3044),AllocFactorMatrix,(R$4+1),FALSE)*$E3047</f>
        <v>0</v>
      </c>
      <c r="S3044" s="5">
        <f ca="1">VLOOKUP(CONCATENATE($F3044," ",$G3044),AllocFactorMatrix,(S$4+1),FALSE)*$E3047</f>
        <v>0</v>
      </c>
      <c r="T3044" s="5">
        <f t="shared" ca="1" si="4343"/>
        <v>660.66520033388144</v>
      </c>
      <c r="U3044" s="5">
        <f ca="1">VLOOKUP(CONCATENATE($F3044," ",$G3044),AllocFactorMatrix,(U$4+1),FALSE)*$E3047</f>
        <v>24.741542968303438</v>
      </c>
      <c r="V3044" s="5">
        <f ca="1">VLOOKUP(CONCATENATE($F3044," ",$G3044),AllocFactorMatrix,(V$4+1),FALSE)*$E3047</f>
        <v>0</v>
      </c>
      <c r="W3044" s="5">
        <f ca="1">VLOOKUP(CONCATENATE($F3044," ",$G3044),AllocFactorMatrix,(W$4+1),FALSE)*$E3047</f>
        <v>0</v>
      </c>
      <c r="X3044" s="5">
        <f ca="1">VLOOKUP(CONCATENATE($F3044," ",$G3044),AllocFactorMatrix,(X$4+1),FALSE)*$E3047</f>
        <v>0</v>
      </c>
      <c r="Y3044" s="5">
        <f t="shared" ca="1" si="4344"/>
        <v>24.741542968303438</v>
      </c>
      <c r="Z3044" s="5">
        <f ca="1">VLOOKUP(CONCATENATE($F3044," ",$G3044),AllocFactorMatrix,(Z$4+1),FALSE)*$E3047</f>
        <v>186.98095888943951</v>
      </c>
      <c r="AA3044" s="5">
        <f ca="1">VLOOKUP(CONCATENATE($F3044," ",$G3044),AllocFactorMatrix,(AA$4+1),FALSE)*$E3047</f>
        <v>0</v>
      </c>
      <c r="AB3044" s="5">
        <f t="shared" ca="1" si="4341"/>
        <v>186.98095888943951</v>
      </c>
      <c r="AC3044" s="5">
        <f ca="1">VLOOKUP(CONCATENATE($F3044," ",$G3044),AllocFactorMatrix,(AC$4+1),FALSE)*$E3047</f>
        <v>2.210782782715536</v>
      </c>
      <c r="AD3044" s="5">
        <f ca="1">VLOOKUP(CONCATENATE($F3044," ",$G3044),AllocFactorMatrix,(AD$4+1),FALSE)*$E3047</f>
        <v>68.047253245380546</v>
      </c>
      <c r="AE3044" s="5">
        <f ca="1">VLOOKUP(CONCATENATE($F3044," ",$G3044),AllocFactorMatrix,(AE$4+1),FALSE)*$E3047</f>
        <v>14.110561413158292</v>
      </c>
    </row>
    <row r="3045" spans="1:31" hidden="1" outlineLevel="1">
      <c r="E3045" s="44"/>
      <c r="F3045" s="167" t="str">
        <f>F3047</f>
        <v>LABOR_M</v>
      </c>
      <c r="G3045" s="48" t="str">
        <f>$G$13</f>
        <v>ENERGY</v>
      </c>
      <c r="H3045" s="4">
        <f t="shared" ca="1" si="4290"/>
        <v>25461.455680839616</v>
      </c>
      <c r="I3045" s="5">
        <f t="shared" ref="I3045:N3045" ca="1" si="4348">VLOOKUP(CONCATENATE($F3045," ",$G3045),AllocFactorMatrix,(I$4+1),FALSE)*$E3047</f>
        <v>9961.1224222701076</v>
      </c>
      <c r="J3045" s="47">
        <f t="shared" ca="1" si="4348"/>
        <v>1.5940521157022507</v>
      </c>
      <c r="K3045" s="47">
        <f t="shared" ca="1" si="4348"/>
        <v>4.5962907754506883</v>
      </c>
      <c r="L3045" s="5">
        <f t="shared" ca="1" si="4348"/>
        <v>2872.3273468757588</v>
      </c>
      <c r="M3045" s="5">
        <f t="shared" ca="1" si="4348"/>
        <v>40.060419399763852</v>
      </c>
      <c r="N3045" s="5">
        <f t="shared" ca="1" si="4348"/>
        <v>5.6004126804269934</v>
      </c>
      <c r="O3045" s="5">
        <f t="shared" ca="1" si="4340"/>
        <v>2917.9881789559495</v>
      </c>
      <c r="P3045" s="5">
        <f ca="1">VLOOKUP(CONCATENATE($F3045," ",$G3045),AllocFactorMatrix,(P$4+1),FALSE)*$E3047</f>
        <v>1862.1516109529175</v>
      </c>
      <c r="Q3045" s="5">
        <f ca="1">VLOOKUP(CONCATENATE($F3045," ",$G3045),AllocFactorMatrix,(Q$4+1),FALSE)*$E3047</f>
        <v>332.57728340742813</v>
      </c>
      <c r="R3045" s="5">
        <f ca="1">VLOOKUP(CONCATENATE($F3045," ",$G3045),AllocFactorMatrix,(R$4+1),FALSE)*$E3047</f>
        <v>67.72491439435592</v>
      </c>
      <c r="S3045" s="5">
        <f ca="1">VLOOKUP(CONCATENATE($F3045," ",$G3045),AllocFactorMatrix,(S$4+1),FALSE)*$E3047</f>
        <v>2.5579929368253391</v>
      </c>
      <c r="T3045" s="5">
        <f t="shared" ca="1" si="4343"/>
        <v>2265.0118016915271</v>
      </c>
      <c r="U3045" s="5">
        <f ca="1">VLOOKUP(CONCATENATE($F3045," ",$G3045),AllocFactorMatrix,(U$4+1),FALSE)*$E3047</f>
        <v>97.662775751097243</v>
      </c>
      <c r="V3045" s="5">
        <f ca="1">VLOOKUP(CONCATENATE($F3045," ",$G3045),AllocFactorMatrix,(V$4+1),FALSE)*$E3047</f>
        <v>1544.0670537110841</v>
      </c>
      <c r="W3045" s="5">
        <f ca="1">VLOOKUP(CONCATENATE($F3045," ",$G3045),AllocFactorMatrix,(W$4+1),FALSE)*$E3047</f>
        <v>6640.7810928584859</v>
      </c>
      <c r="X3045" s="5">
        <f ca="1">VLOOKUP(CONCATENATE($F3045," ",$G3045),AllocFactorMatrix,(X$4+1),FALSE)*$E3047</f>
        <v>1249.2002848054517</v>
      </c>
      <c r="Y3045" s="5">
        <f t="shared" ca="1" si="4344"/>
        <v>9531.7112071261181</v>
      </c>
      <c r="Z3045" s="5">
        <f ca="1">VLOOKUP(CONCATENATE($F3045," ",$G3045),AllocFactorMatrix,(Z$4+1),FALSE)*$E3047</f>
        <v>512.25867961042184</v>
      </c>
      <c r="AA3045" s="5">
        <f ca="1">VLOOKUP(CONCATENATE($F3045," ",$G3045),AllocFactorMatrix,(AA$4+1),FALSE)*$E3047</f>
        <v>10.278368222647741</v>
      </c>
      <c r="AB3045" s="5">
        <f t="shared" ca="1" si="4341"/>
        <v>522.53704783306955</v>
      </c>
      <c r="AC3045" s="5">
        <f ca="1">VLOOKUP(CONCATENATE($F3045," ",$G3045),AllocFactorMatrix,(AC$4+1),FALSE)*$E3047</f>
        <v>9.1683485299136294</v>
      </c>
      <c r="AD3045" s="5">
        <f ca="1">VLOOKUP(CONCATENATE($F3045," ",$G3045),AllocFactorMatrix,(AD$4+1),FALSE)*$E3047</f>
        <v>205.36786708641606</v>
      </c>
      <c r="AE3045" s="5">
        <f ca="1">VLOOKUP(CONCATENATE($F3045," ",$G3045),AllocFactorMatrix,(AE$4+1),FALSE)*$E3047</f>
        <v>42.358464455347018</v>
      </c>
    </row>
    <row r="3046" spans="1:31" hidden="1" outlineLevel="1">
      <c r="E3046" s="44"/>
      <c r="F3046" s="167" t="str">
        <f>F3047</f>
        <v>LABOR_M</v>
      </c>
      <c r="G3046" s="48" t="str">
        <f>$G$14</f>
        <v>CUSTOMER</v>
      </c>
      <c r="H3046" s="4">
        <f t="shared" ca="1" si="4290"/>
        <v>16850.368109813695</v>
      </c>
      <c r="I3046" s="5">
        <f t="shared" ref="I3046:N3046" ca="1" si="4349">VLOOKUP(CONCATENATE($F3046," ",$G3046),AllocFactorMatrix,(I$4+1),FALSE)*$E3047</f>
        <v>13008.054639677588</v>
      </c>
      <c r="J3046" s="47">
        <f t="shared" ca="1" si="4349"/>
        <v>2.6252393327835164</v>
      </c>
      <c r="K3046" s="47">
        <f t="shared" ca="1" si="4349"/>
        <v>0.7700093181011779</v>
      </c>
      <c r="L3046" s="5">
        <f t="shared" ca="1" si="4349"/>
        <v>2633.9371301704591</v>
      </c>
      <c r="M3046" s="5">
        <f t="shared" ca="1" si="4349"/>
        <v>67.339496099438549</v>
      </c>
      <c r="N3046" s="5">
        <f t="shared" ca="1" si="4349"/>
        <v>10.857224174912513</v>
      </c>
      <c r="O3046" s="5">
        <f t="shared" ca="1" si="4340"/>
        <v>2712.1338504448104</v>
      </c>
      <c r="P3046" s="5">
        <f ca="1">VLOOKUP(CONCATENATE($F3046," ",$G3046),AllocFactorMatrix,(P$4+1),FALSE)*$E3047</f>
        <v>107.8815098131039</v>
      </c>
      <c r="Q3046" s="5">
        <f ca="1">VLOOKUP(CONCATENATE($F3046," ",$G3046),AllocFactorMatrix,(Q$4+1),FALSE)*$E3047</f>
        <v>26.094235621897326</v>
      </c>
      <c r="R3046" s="5">
        <f ca="1">VLOOKUP(CONCATENATE($F3046," ",$G3046),AllocFactorMatrix,(R$4+1),FALSE)*$E3047</f>
        <v>26.562939996818724</v>
      </c>
      <c r="S3046" s="5">
        <f ca="1">VLOOKUP(CONCATENATE($F3046," ",$G3046),AllocFactorMatrix,(S$4+1),FALSE)*$E3047</f>
        <v>3.2811443003717167</v>
      </c>
      <c r="T3046" s="5">
        <f t="shared" ca="1" si="4343"/>
        <v>163.81982973219166</v>
      </c>
      <c r="U3046" s="5">
        <f ca="1">VLOOKUP(CONCATENATE($F3046," ",$G3046),AllocFactorMatrix,(U$4+1),FALSE)*$E3047</f>
        <v>0.82112497818269892</v>
      </c>
      <c r="V3046" s="5">
        <f ca="1">VLOOKUP(CONCATENATE($F3046," ",$G3046),AllocFactorMatrix,(V$4+1),FALSE)*$E3047</f>
        <v>18.970641795198194</v>
      </c>
      <c r="W3046" s="5">
        <f ca="1">VLOOKUP(CONCATENATE($F3046," ",$G3046),AllocFactorMatrix,(W$4+1),FALSE)*$E3047</f>
        <v>44.620759116971279</v>
      </c>
      <c r="X3046" s="5">
        <f ca="1">VLOOKUP(CONCATENATE($F3046," ",$G3046),AllocFactorMatrix,(X$4+1),FALSE)*$E3047</f>
        <v>13.13918537208426</v>
      </c>
      <c r="Y3046" s="5">
        <f t="shared" ca="1" si="4344"/>
        <v>77.551711262436427</v>
      </c>
      <c r="Z3046" s="5">
        <f ca="1">VLOOKUP(CONCATENATE($F3046," ",$G3046),AllocFactorMatrix,(Z$4+1),FALSE)*$E3047</f>
        <v>23.940106450607974</v>
      </c>
      <c r="AA3046" s="5">
        <f ca="1">VLOOKUP(CONCATENATE($F3046," ",$G3046),AllocFactorMatrix,(AA$4+1),FALSE)*$E3047</f>
        <v>0.35762286899298434</v>
      </c>
      <c r="AB3046" s="5">
        <f t="shared" ca="1" si="4341"/>
        <v>24.297729319600958</v>
      </c>
      <c r="AC3046" s="5">
        <f ca="1">VLOOKUP(CONCATENATE($F3046," ",$G3046),AllocFactorMatrix,(AC$4+1),FALSE)*$E3047</f>
        <v>1.9489160257751621</v>
      </c>
      <c r="AD3046" s="5">
        <f ca="1">VLOOKUP(CONCATENATE($F3046," ",$G3046),AllocFactorMatrix,(AD$4+1),FALSE)*$E3047</f>
        <v>708.12976292766336</v>
      </c>
      <c r="AE3046" s="5">
        <f ca="1">VLOOKUP(CONCATENATE($F3046," ",$G3046),AllocFactorMatrix,(AE$4+1),FALSE)*$E3047</f>
        <v>151.0364217727367</v>
      </c>
    </row>
    <row r="3047" spans="1:31" s="48" customFormat="1" collapsed="1">
      <c r="A3047" s="49"/>
      <c r="B3047" s="97"/>
      <c r="D3047" s="48" t="s">
        <v>249</v>
      </c>
      <c r="E3047" s="56">
        <v>149760</v>
      </c>
      <c r="F3047" s="88" t="s">
        <v>67</v>
      </c>
      <c r="G3047" s="48" t="str">
        <f>$G$15</f>
        <v>TOTAL</v>
      </c>
      <c r="H3047" s="53">
        <f t="shared" ca="1" si="4290"/>
        <v>149760.00000000003</v>
      </c>
      <c r="I3047" s="55">
        <f t="shared" ref="I3047:N3047" ca="1" si="4350">VLOOKUP(CONCATENATE($F3047," ",$G3047),AllocFactorMatrix,(I$4+1),FALSE)*$E3047</f>
        <v>83368.958599507343</v>
      </c>
      <c r="J3047" s="55">
        <f t="shared" ca="1" si="4350"/>
        <v>16.93503947277696</v>
      </c>
      <c r="K3047" s="55">
        <f t="shared" ca="1" si="4350"/>
        <v>27.152704591875338</v>
      </c>
      <c r="L3047" s="55">
        <f t="shared" ca="1" si="4350"/>
        <v>19391.702851773454</v>
      </c>
      <c r="M3047" s="55">
        <f t="shared" ca="1" si="4350"/>
        <v>282.42123846453717</v>
      </c>
      <c r="N3047" s="55">
        <f t="shared" ca="1" si="4350"/>
        <v>34.364829540449385</v>
      </c>
      <c r="O3047" s="55">
        <f t="shared" ca="1" si="4340"/>
        <v>19708.48891977844</v>
      </c>
      <c r="P3047" s="55">
        <f ca="1">VLOOKUP(CONCATENATE($F3047," ",$G3047),AllocFactorMatrix,(P$4+1),FALSE)*$E3047</f>
        <v>10045.86321534236</v>
      </c>
      <c r="Q3047" s="55">
        <f ca="1">VLOOKUP(CONCATENATE($F3047," ",$G3047),AllocFactorMatrix,(Q$4+1),FALSE)*$E3047</f>
        <v>1690.4472983852186</v>
      </c>
      <c r="R3047" s="55">
        <f ca="1">VLOOKUP(CONCATENATE($F3047," ",$G3047),AllocFactorMatrix,(R$4+1),FALSE)*$E3047</f>
        <v>293.97697106720852</v>
      </c>
      <c r="S3047" s="55">
        <f ca="1">VLOOKUP(CONCATENATE($F3047," ",$G3047),AllocFactorMatrix,(S$4+1),FALSE)*$E3047</f>
        <v>13.083168049316674</v>
      </c>
      <c r="T3047" s="55">
        <f t="shared" ca="1" si="4343"/>
        <v>12043.370652844105</v>
      </c>
      <c r="U3047" s="55">
        <f ca="1">VLOOKUP(CONCATENATE($F3047," ",$G3047),AllocFactorMatrix,(U$4+1),FALSE)*$E3047</f>
        <v>470.22313818785369</v>
      </c>
      <c r="V3047" s="55">
        <f ca="1">VLOOKUP(CONCATENATE($F3047," ",$G3047),AllocFactorMatrix,(V$4+1),FALSE)*$E3047</f>
        <v>6281.6424669812495</v>
      </c>
      <c r="W3047" s="55">
        <f ca="1">VLOOKUP(CONCATENATE($F3047," ",$G3047),AllocFactorMatrix,(W$4+1),FALSE)*$E3047</f>
        <v>20112.249346471111</v>
      </c>
      <c r="X3047" s="55">
        <f ca="1">VLOOKUP(CONCATENATE($F3047," ",$G3047),AllocFactorMatrix,(X$4+1),FALSE)*$E3047</f>
        <v>3587.7975397328796</v>
      </c>
      <c r="Y3047" s="55">
        <f t="shared" ca="1" si="4344"/>
        <v>30451.912491373096</v>
      </c>
      <c r="Z3047" s="55">
        <f ca="1">VLOOKUP(CONCATENATE($F3047," ",$G3047),AllocFactorMatrix,(Z$4+1),FALSE)*$E3047</f>
        <v>2760.7734437798213</v>
      </c>
      <c r="AA3047" s="55">
        <f ca="1">VLOOKUP(CONCATENATE($F3047," ",$G3047),AllocFactorMatrix,(AA$4+1),FALSE)*$E3047</f>
        <v>51.391413819368708</v>
      </c>
      <c r="AB3047" s="55">
        <f t="shared" ca="1" si="4341"/>
        <v>2812.1648575991899</v>
      </c>
      <c r="AC3047" s="55">
        <f ca="1">VLOOKUP(CONCATENATE($F3047," ",$G3047),AllocFactorMatrix,(AC$4+1),FALSE)*$E3047</f>
        <v>40.20525075606173</v>
      </c>
      <c r="AD3047" s="55">
        <f ca="1">VLOOKUP(CONCATENATE($F3047," ",$G3047),AllocFactorMatrix,(AD$4+1),FALSE)*$E3047</f>
        <v>1065.9822528476748</v>
      </c>
      <c r="AE3047" s="55">
        <f ca="1">VLOOKUP(CONCATENATE($F3047," ",$G3047),AllocFactorMatrix,(AE$4+1),FALSE)*$E3047</f>
        <v>224.8292312293772</v>
      </c>
    </row>
    <row r="3048" spans="1:31" hidden="1" outlineLevel="1">
      <c r="E3048" s="44"/>
      <c r="F3048" s="167" t="str">
        <f>F3055</f>
        <v>RB_GUP</v>
      </c>
      <c r="G3048" s="48" t="str">
        <f>$G$8</f>
        <v>PRODUCTION</v>
      </c>
      <c r="H3048" s="4">
        <f t="shared" ca="1" si="4290"/>
        <v>-6704371.2112495108</v>
      </c>
      <c r="I3048" s="5">
        <f t="shared" ref="I3048:N3048" ca="1" si="4351">VLOOKUP(CONCATENATE($F3048," ",$G3048),AllocFactorMatrix,(I$4+1),FALSE)*$E3055</f>
        <v>-3447863.2094255108</v>
      </c>
      <c r="J3048" s="47">
        <f t="shared" ca="1" si="4351"/>
        <v>-771.34610451551487</v>
      </c>
      <c r="K3048" s="47">
        <f t="shared" ca="1" si="4351"/>
        <v>-1350.5720296024754</v>
      </c>
      <c r="L3048" s="5">
        <f t="shared" ca="1" si="4351"/>
        <v>-803584.76745255105</v>
      </c>
      <c r="M3048" s="5">
        <f t="shared" ca="1" si="4351"/>
        <v>-11181.871811753083</v>
      </c>
      <c r="N3048" s="5">
        <f t="shared" ca="1" si="4351"/>
        <v>-1557.3407416631476</v>
      </c>
      <c r="O3048" s="5">
        <f t="shared" ref="O3048:O3055" ca="1" si="4352">SUBTOTAL(9,L3048:N3048)</f>
        <v>-816323.98000596731</v>
      </c>
      <c r="P3048" s="5">
        <f ca="1">VLOOKUP(CONCATENATE($F3048," ",$G3048),AllocFactorMatrix,(P$4+1),FALSE)*$E3055</f>
        <v>-477966.36041617219</v>
      </c>
      <c r="Q3048" s="5">
        <f ca="1">VLOOKUP(CONCATENATE($F3048," ",$G3048),AllocFactorMatrix,(Q$4+1),FALSE)*$E3055</f>
        <v>-85775.354872736934</v>
      </c>
      <c r="R3048" s="5">
        <f ca="1">VLOOKUP(CONCATENATE($F3048," ",$G3048),AllocFactorMatrix,(R$4+1),FALSE)*$E3055</f>
        <v>-17394.366646558523</v>
      </c>
      <c r="S3048" s="5">
        <f ca="1">VLOOKUP(CONCATENATE($F3048," ",$G3048),AllocFactorMatrix,(S$4+1),FALSE)*$E3055</f>
        <v>-660.5432072883093</v>
      </c>
      <c r="T3048" s="5">
        <f ca="1">SUBTOTAL(9,P3048:S3048)</f>
        <v>-581796.62514275592</v>
      </c>
      <c r="U3048" s="5">
        <f ca="1">VLOOKUP(CONCATENATE($F3048," ",$G3048),AllocFactorMatrix,(U$4+1),FALSE)*$E3055</f>
        <v>-22668.912121866444</v>
      </c>
      <c r="V3048" s="5">
        <f ca="1">VLOOKUP(CONCATENATE($F3048," ",$G3048),AllocFactorMatrix,(V$4+1),FALSE)*$E3055</f>
        <v>-306043.40379965282</v>
      </c>
      <c r="W3048" s="5">
        <f ca="1">VLOOKUP(CONCATENATE($F3048," ",$G3048),AllocFactorMatrix,(W$4+1),FALSE)*$E3055</f>
        <v>-1170493.1645803675</v>
      </c>
      <c r="X3048" s="5">
        <f ca="1">VLOOKUP(CONCATENATE($F3048," ",$G3048),AllocFactorMatrix,(X$4+1),FALSE)*$E3055</f>
        <v>-212045.69272519584</v>
      </c>
      <c r="Y3048" s="5">
        <f ca="1">SUBTOTAL(9,U3048:X3048)</f>
        <v>-1711251.1732270825</v>
      </c>
      <c r="Z3048" s="5">
        <f ca="1">VLOOKUP(CONCATENATE($F3048," ",$G3048),AllocFactorMatrix,(Z$4+1),FALSE)*$E3055</f>
        <v>-131378.21597520279</v>
      </c>
      <c r="AA3048" s="5">
        <f ca="1">VLOOKUP(CONCATENATE($F3048," ",$G3048),AllocFactorMatrix,(AA$4+1),FALSE)*$E3055</f>
        <v>-2623.9599441244536</v>
      </c>
      <c r="AB3048" s="5">
        <f t="shared" ref="AB3048:AB3055" ca="1" si="4353">SUBTOTAL(9,Z3048:AA3048)</f>
        <v>-134002.17591932724</v>
      </c>
      <c r="AC3048" s="5">
        <f ca="1">VLOOKUP(CONCATENATE($F3048," ",$G3048),AllocFactorMatrix,(AC$4+1),FALSE)*$E3055</f>
        <v>-1733.0912128560728</v>
      </c>
      <c r="AD3048" s="5">
        <f ca="1">VLOOKUP(CONCATENATE($F3048," ",$G3048),AllocFactorMatrix,(AD$4+1),FALSE)*$E3055</f>
        <v>-7699.3779249909139</v>
      </c>
      <c r="AE3048" s="5">
        <f ca="1">VLOOKUP(CONCATENATE($F3048," ",$G3048),AllocFactorMatrix,(AE$4+1),FALSE)*$E3055</f>
        <v>-1579.6602569015186</v>
      </c>
    </row>
    <row r="3049" spans="1:31" hidden="1" outlineLevel="1">
      <c r="E3049" s="44"/>
      <c r="F3049" s="167" t="str">
        <f>F3055</f>
        <v>RB_GUP</v>
      </c>
      <c r="G3049" s="48" t="str">
        <f>$G$9</f>
        <v>BULKTRAN</v>
      </c>
      <c r="H3049" s="4">
        <f t="shared" ca="1" si="4290"/>
        <v>-3640838.7447492946</v>
      </c>
      <c r="I3049" s="5">
        <f t="shared" ref="I3049:N3049" ca="1" si="4354">VLOOKUP(CONCATENATE($F3049," ",$G3049),AllocFactorMatrix,(I$4+1),FALSE)*$E3055</f>
        <v>-1872377.5226539839</v>
      </c>
      <c r="J3049" s="47">
        <f t="shared" ca="1" si="4354"/>
        <v>-418.88294881692946</v>
      </c>
      <c r="K3049" s="47">
        <f t="shared" ca="1" si="4354"/>
        <v>-733.43417570623308</v>
      </c>
      <c r="L3049" s="5">
        <f t="shared" ca="1" si="4354"/>
        <v>-436390.29878334026</v>
      </c>
      <c r="M3049" s="5">
        <f t="shared" ca="1" si="4354"/>
        <v>-6072.3654535625146</v>
      </c>
      <c r="N3049" s="5">
        <f t="shared" ca="1" si="4354"/>
        <v>-845.72084873669326</v>
      </c>
      <c r="O3049" s="5">
        <f t="shared" ca="1" si="4352"/>
        <v>-443308.38508563949</v>
      </c>
      <c r="P3049" s="5">
        <f ca="1">VLOOKUP(CONCATENATE($F3049," ",$G3049),AllocFactorMatrix,(P$4+1),FALSE)*$E3055</f>
        <v>-259561.76781650484</v>
      </c>
      <c r="Q3049" s="5">
        <f ca="1">VLOOKUP(CONCATENATE($F3049," ",$G3049),AllocFactorMatrix,(Q$4+1),FALSE)*$E3055</f>
        <v>-46580.689750780934</v>
      </c>
      <c r="R3049" s="5">
        <f ca="1">VLOOKUP(CONCATENATE($F3049," ",$G3049),AllocFactorMatrix,(R$4+1),FALSE)*$E3055</f>
        <v>-9446.0885341344529</v>
      </c>
      <c r="S3049" s="5">
        <f ca="1">VLOOKUP(CONCATENATE($F3049," ",$G3049),AllocFactorMatrix,(S$4+1),FALSE)*$E3055</f>
        <v>-358.71094035499078</v>
      </c>
      <c r="T3049" s="5">
        <f t="shared" ref="T3049:T3055" ca="1" si="4355">SUBTOTAL(9,P3049:S3049)</f>
        <v>-315947.25704177516</v>
      </c>
      <c r="U3049" s="5">
        <f ca="1">VLOOKUP(CONCATENATE($F3049," ",$G3049),AllocFactorMatrix,(U$4+1),FALSE)*$E3055</f>
        <v>-12310.454023804903</v>
      </c>
      <c r="V3049" s="5">
        <f ca="1">VLOOKUP(CONCATENATE($F3049," ",$G3049),AllocFactorMatrix,(V$4+1),FALSE)*$E3055</f>
        <v>-166198.23798823674</v>
      </c>
      <c r="W3049" s="5">
        <f ca="1">VLOOKUP(CONCATENATE($F3049," ",$G3049),AllocFactorMatrix,(W$4+1),FALSE)*$E3055</f>
        <v>-635641.54337363632</v>
      </c>
      <c r="X3049" s="5">
        <f ca="1">VLOOKUP(CONCATENATE($F3049," ",$G3049),AllocFactorMatrix,(X$4+1),FALSE)*$E3055</f>
        <v>-115152.36096051613</v>
      </c>
      <c r="Y3049" s="5">
        <f t="shared" ref="Y3049:Y3055" ca="1" si="4356">SUBTOTAL(9,U3049:X3049)</f>
        <v>-929302.59634619416</v>
      </c>
      <c r="Z3049" s="5">
        <f ca="1">VLOOKUP(CONCATENATE($F3049," ",$G3049),AllocFactorMatrix,(Z$4+1),FALSE)*$E3055</f>
        <v>-71345.527248842758</v>
      </c>
      <c r="AA3049" s="5">
        <f ca="1">VLOOKUP(CONCATENATE($F3049," ",$G3049),AllocFactorMatrix,(AA$4+1),FALSE)*$E3055</f>
        <v>-1424.9531728208124</v>
      </c>
      <c r="AB3049" s="5">
        <f t="shared" ca="1" si="4353"/>
        <v>-72770.480421663568</v>
      </c>
      <c r="AC3049" s="5">
        <f ca="1">VLOOKUP(CONCATENATE($F3049," ",$G3049),AllocFactorMatrix,(AC$4+1),FALSE)*$E3055</f>
        <v>-941.16292745892611</v>
      </c>
      <c r="AD3049" s="5">
        <f ca="1">VLOOKUP(CONCATENATE($F3049," ",$G3049),AllocFactorMatrix,(AD$4+1),FALSE)*$E3055</f>
        <v>-4181.1815868336917</v>
      </c>
      <c r="AE3049" s="5">
        <f ca="1">VLOOKUP(CONCATENATE($F3049," ",$G3049),AllocFactorMatrix,(AE$4+1),FALSE)*$E3055</f>
        <v>-857.84156122163631</v>
      </c>
    </row>
    <row r="3050" spans="1:31" hidden="1" outlineLevel="1">
      <c r="E3050" s="44"/>
      <c r="F3050" s="167" t="str">
        <f>F3055</f>
        <v>RB_GUP</v>
      </c>
      <c r="G3050" s="48" t="str">
        <f>$G$10</f>
        <v>SUBTRAN</v>
      </c>
      <c r="H3050" s="4">
        <f t="shared" ca="1" si="4290"/>
        <v>-1008052.3928488164</v>
      </c>
      <c r="I3050" s="5">
        <f t="shared" ref="I3050:N3050" ca="1" si="4357">VLOOKUP(CONCATENATE($F3050," ",$G3050),AllocFactorMatrix,(I$4+1),FALSE)*$E3055</f>
        <v>-514983.90115083393</v>
      </c>
      <c r="J3050" s="47">
        <f t="shared" ca="1" si="4357"/>
        <v>-83.857317870905462</v>
      </c>
      <c r="K3050" s="47">
        <f t="shared" ca="1" si="4357"/>
        <v>-156.07286694384035</v>
      </c>
      <c r="L3050" s="5">
        <f t="shared" ca="1" si="4357"/>
        <v>-120687.17935629682</v>
      </c>
      <c r="M3050" s="5">
        <f t="shared" ca="1" si="4357"/>
        <v>-1686.6991350597589</v>
      </c>
      <c r="N3050" s="5">
        <f t="shared" ca="1" si="4357"/>
        <v>-305.28470661723179</v>
      </c>
      <c r="O3050" s="5">
        <f t="shared" ca="1" si="4352"/>
        <v>-122679.1631979738</v>
      </c>
      <c r="P3050" s="5">
        <f ca="1">VLOOKUP(CONCATENATE($F3050," ",$G3050),AllocFactorMatrix,(P$4+1),FALSE)*$E3055</f>
        <v>-69676.75011387108</v>
      </c>
      <c r="Q3050" s="5">
        <f ca="1">VLOOKUP(CONCATENATE($F3050," ",$G3050),AllocFactorMatrix,(Q$4+1),FALSE)*$E3055</f>
        <v>-12539.010955972792</v>
      </c>
      <c r="R3050" s="5">
        <f ca="1">VLOOKUP(CONCATENATE($F3050," ",$G3050),AllocFactorMatrix,(R$4+1),FALSE)*$E3055</f>
        <v>-3291.3937001560939</v>
      </c>
      <c r="S3050" s="5">
        <f ca="1">VLOOKUP(CONCATENATE($F3050," ",$G3050),AllocFactorMatrix,(S$4+1),FALSE)*$E3055</f>
        <v>0</v>
      </c>
      <c r="T3050" s="5">
        <f t="shared" ca="1" si="4355"/>
        <v>-85507.154769999965</v>
      </c>
      <c r="U3050" s="5">
        <f ca="1">VLOOKUP(CONCATENATE($F3050," ",$G3050),AllocFactorMatrix,(U$4+1),FALSE)*$E3055</f>
        <v>-3145.2538476811706</v>
      </c>
      <c r="V3050" s="5">
        <f ca="1">VLOOKUP(CONCATENATE($F3050," ",$G3050),AllocFactorMatrix,(V$4+1),FALSE)*$E3055</f>
        <v>-44130.961371400474</v>
      </c>
      <c r="W3050" s="5">
        <f ca="1">VLOOKUP(CONCATENATE($F3050," ",$G3050),AllocFactorMatrix,(W$4+1),FALSE)*$E3055</f>
        <v>-217599.68161512152</v>
      </c>
      <c r="X3050" s="5">
        <f ca="1">VLOOKUP(CONCATENATE($F3050," ",$G3050),AllocFactorMatrix,(X$4+1),FALSE)*$E3055</f>
        <v>0</v>
      </c>
      <c r="Y3050" s="5">
        <f t="shared" ca="1" si="4356"/>
        <v>-264875.89683420316</v>
      </c>
      <c r="Z3050" s="5">
        <f ca="1">VLOOKUP(CONCATENATE($F3050," ",$G3050),AllocFactorMatrix,(Z$4+1),FALSE)*$E3055</f>
        <v>-19127.946404402257</v>
      </c>
      <c r="AA3050" s="5">
        <f ca="1">VLOOKUP(CONCATENATE($F3050," ",$G3050),AllocFactorMatrix,(AA$4+1),FALSE)*$E3055</f>
        <v>-384.06079813158465</v>
      </c>
      <c r="AB3050" s="5">
        <f t="shared" ca="1" si="4353"/>
        <v>-19512.007202533841</v>
      </c>
      <c r="AC3050" s="5">
        <f ca="1">VLOOKUP(CONCATENATE($F3050," ",$G3050),AllocFactorMatrix,(AC$4+1),FALSE)*$E3055</f>
        <v>-254.3395084566564</v>
      </c>
      <c r="AD3050" s="5">
        <f ca="1">VLOOKUP(CONCATENATE($F3050," ",$G3050),AllocFactorMatrix,(AD$4+1),FALSE)*$E3055</f>
        <v>0</v>
      </c>
      <c r="AE3050" s="5">
        <f ca="1">VLOOKUP(CONCATENATE($F3050," ",$G3050),AllocFactorMatrix,(AE$4+1),FALSE)*$E3055</f>
        <v>0</v>
      </c>
    </row>
    <row r="3051" spans="1:31" hidden="1" outlineLevel="1">
      <c r="E3051" s="44"/>
      <c r="F3051" s="167" t="str">
        <f>F3055</f>
        <v>RB_GUP</v>
      </c>
      <c r="G3051" s="48" t="str">
        <f>$G$11</f>
        <v>DISTPRI</v>
      </c>
      <c r="H3051" s="4">
        <f t="shared" ca="1" si="4290"/>
        <v>-4033058.5171719259</v>
      </c>
      <c r="I3051" s="5">
        <f t="shared" ref="I3051:N3051" ca="1" si="4358">VLOOKUP(CONCATENATE($F3051," ",$G3051),AllocFactorMatrix,(I$4+1),FALSE)*$E3055</f>
        <v>-2640441.6583835166</v>
      </c>
      <c r="J3051" s="47">
        <f t="shared" ca="1" si="4358"/>
        <v>-433.56434932603497</v>
      </c>
      <c r="K3051" s="47">
        <f t="shared" ca="1" si="4358"/>
        <v>-802.21823471201446</v>
      </c>
      <c r="L3051" s="5">
        <f t="shared" ca="1" si="4358"/>
        <v>-617793.26183843939</v>
      </c>
      <c r="M3051" s="5">
        <f t="shared" ca="1" si="4358"/>
        <v>-8633.0021179621926</v>
      </c>
      <c r="N3051" s="5">
        <f t="shared" ca="1" si="4358"/>
        <v>0</v>
      </c>
      <c r="O3051" s="5">
        <f t="shared" ca="1" si="4352"/>
        <v>-626426.26395640161</v>
      </c>
      <c r="P3051" s="5">
        <f ca="1">VLOOKUP(CONCATENATE($F3051," ",$G3051),AllocFactorMatrix,(P$4+1),FALSE)*$E3055</f>
        <v>-358271.11244330229</v>
      </c>
      <c r="Q3051" s="5">
        <f ca="1">VLOOKUP(CONCATENATE($F3051," ",$G3051),AllocFactorMatrix,(Q$4+1),FALSE)*$E3055</f>
        <v>-64468.868950535332</v>
      </c>
      <c r="R3051" s="5">
        <f ca="1">VLOOKUP(CONCATENATE($F3051," ",$G3051),AllocFactorMatrix,(R$4+1),FALSE)*$E3055</f>
        <v>0</v>
      </c>
      <c r="S3051" s="5">
        <f ca="1">VLOOKUP(CONCATENATE($F3051," ",$G3051),AllocFactorMatrix,(S$4+1),FALSE)*$E3055</f>
        <v>0</v>
      </c>
      <c r="T3051" s="5">
        <f t="shared" ca="1" si="4355"/>
        <v>-422739.9813938376</v>
      </c>
      <c r="U3051" s="5">
        <f ca="1">VLOOKUP(CONCATENATE($F3051," ",$G3051),AllocFactorMatrix,(U$4+1),FALSE)*$E3055</f>
        <v>-16223.766200409318</v>
      </c>
      <c r="V3051" s="5">
        <f ca="1">VLOOKUP(CONCATENATE($F3051," ",$G3051),AllocFactorMatrix,(V$4+1),FALSE)*$E3055</f>
        <v>-224340.0133393025</v>
      </c>
      <c r="W3051" s="5">
        <f ca="1">VLOOKUP(CONCATENATE($F3051," ",$G3051),AllocFactorMatrix,(W$4+1),FALSE)*$E3055</f>
        <v>0</v>
      </c>
      <c r="X3051" s="5">
        <f ca="1">VLOOKUP(CONCATENATE($F3051," ",$G3051),AllocFactorMatrix,(X$4+1),FALSE)*$E3055</f>
        <v>0</v>
      </c>
      <c r="Y3051" s="5">
        <f t="shared" ca="1" si="4356"/>
        <v>-240563.77953971183</v>
      </c>
      <c r="Z3051" s="5">
        <f ca="1">VLOOKUP(CONCATENATE($F3051," ",$G3051),AllocFactorMatrix,(Z$4+1),FALSE)*$E3055</f>
        <v>-98379.957325089083</v>
      </c>
      <c r="AA3051" s="5">
        <f ca="1">VLOOKUP(CONCATENATE($F3051," ",$G3051),AllocFactorMatrix,(AA$4+1),FALSE)*$E3055</f>
        <v>-1974.6408896565567</v>
      </c>
      <c r="AB3051" s="5">
        <f t="shared" ca="1" si="4353"/>
        <v>-100354.59821474564</v>
      </c>
      <c r="AC3051" s="5">
        <f ca="1">VLOOKUP(CONCATENATE($F3051," ",$G3051),AllocFactorMatrix,(AC$4+1),FALSE)*$E3055</f>
        <v>-1296.4530996744213</v>
      </c>
      <c r="AD3051" s="5">
        <f ca="1">VLOOKUP(CONCATENATE($F3051," ",$G3051),AllocFactorMatrix,(AD$4+1),FALSE)*$E3055</f>
        <v>0</v>
      </c>
      <c r="AE3051" s="5">
        <f ca="1">VLOOKUP(CONCATENATE($F3051," ",$G3051),AllocFactorMatrix,(AE$4+1),FALSE)*$E3055</f>
        <v>0</v>
      </c>
    </row>
    <row r="3052" spans="1:31" hidden="1" outlineLevel="1">
      <c r="E3052" s="44"/>
      <c r="F3052" s="167" t="str">
        <f>F3055</f>
        <v>RB_GUP</v>
      </c>
      <c r="G3052" s="48" t="str">
        <f>$G$12</f>
        <v>DISTSEC</v>
      </c>
      <c r="H3052" s="4">
        <f t="shared" ca="1" si="4290"/>
        <v>-1933393.9259922714</v>
      </c>
      <c r="I3052" s="5">
        <f t="shared" ref="I3052:N3052" ca="1" si="4359">VLOOKUP(CONCATENATE($F3052," ",$G3052),AllocFactorMatrix,(I$4+1),FALSE)*$E3055</f>
        <v>-1434425.8751524091</v>
      </c>
      <c r="J3052" s="47">
        <f t="shared" ca="1" si="4359"/>
        <v>-355.58678104513234</v>
      </c>
      <c r="K3052" s="47">
        <f t="shared" ca="1" si="4359"/>
        <v>-460.58287781042731</v>
      </c>
      <c r="L3052" s="5">
        <f t="shared" ca="1" si="4359"/>
        <v>-289132.6514804418</v>
      </c>
      <c r="M3052" s="5">
        <f t="shared" ca="1" si="4359"/>
        <v>0</v>
      </c>
      <c r="N3052" s="5">
        <f t="shared" ca="1" si="4359"/>
        <v>0</v>
      </c>
      <c r="O3052" s="5">
        <f t="shared" ca="1" si="4352"/>
        <v>-289132.6514804418</v>
      </c>
      <c r="P3052" s="5">
        <f ca="1">VLOOKUP(CONCATENATE($F3052," ",$G3052),AllocFactorMatrix,(P$4+1),FALSE)*$E3055</f>
        <v>-144333.23440540201</v>
      </c>
      <c r="Q3052" s="5">
        <f ca="1">VLOOKUP(CONCATENATE($F3052," ",$G3052),AllocFactorMatrix,(Q$4+1),FALSE)*$E3055</f>
        <v>0</v>
      </c>
      <c r="R3052" s="5">
        <f ca="1">VLOOKUP(CONCATENATE($F3052," ",$G3052),AllocFactorMatrix,(R$4+1),FALSE)*$E3055</f>
        <v>0</v>
      </c>
      <c r="S3052" s="5">
        <f ca="1">VLOOKUP(CONCATENATE($F3052," ",$G3052),AllocFactorMatrix,(S$4+1),FALSE)*$E3055</f>
        <v>0</v>
      </c>
      <c r="T3052" s="5">
        <f t="shared" ca="1" si="4355"/>
        <v>-144333.23440540201</v>
      </c>
      <c r="U3052" s="5">
        <f ca="1">VLOOKUP(CONCATENATE($F3052," ",$G3052),AllocFactorMatrix,(U$4+1),FALSE)*$E3055</f>
        <v>-5405.1990614773858</v>
      </c>
      <c r="V3052" s="5">
        <f ca="1">VLOOKUP(CONCATENATE($F3052," ",$G3052),AllocFactorMatrix,(V$4+1),FALSE)*$E3055</f>
        <v>0</v>
      </c>
      <c r="W3052" s="5">
        <f ca="1">VLOOKUP(CONCATENATE($F3052," ",$G3052),AllocFactorMatrix,(W$4+1),FALSE)*$E3055</f>
        <v>0</v>
      </c>
      <c r="X3052" s="5">
        <f ca="1">VLOOKUP(CONCATENATE($F3052," ",$G3052),AllocFactorMatrix,(X$4+1),FALSE)*$E3055</f>
        <v>0</v>
      </c>
      <c r="Y3052" s="5">
        <f t="shared" ca="1" si="4356"/>
        <v>-5405.1990614773858</v>
      </c>
      <c r="Z3052" s="5">
        <f ca="1">VLOOKUP(CONCATENATE($F3052," ",$G3052),AllocFactorMatrix,(Z$4+1),FALSE)*$E3055</f>
        <v>-40849.081433527237</v>
      </c>
      <c r="AA3052" s="5">
        <f ca="1">VLOOKUP(CONCATENATE($F3052," ",$G3052),AllocFactorMatrix,(AA$4+1),FALSE)*$E3055</f>
        <v>0</v>
      </c>
      <c r="AB3052" s="5">
        <f t="shared" ca="1" si="4353"/>
        <v>-40849.081433527237</v>
      </c>
      <c r="AC3052" s="5">
        <f ca="1">VLOOKUP(CONCATENATE($F3052," ",$G3052),AllocFactorMatrix,(AC$4+1),FALSE)*$E3055</f>
        <v>-482.98204512035693</v>
      </c>
      <c r="AD3052" s="5">
        <f ca="1">VLOOKUP(CONCATENATE($F3052," ",$G3052),AllocFactorMatrix,(AD$4+1),FALSE)*$E3055</f>
        <v>-14866.047354008901</v>
      </c>
      <c r="AE3052" s="5">
        <f ca="1">VLOOKUP(CONCATENATE($F3052," ",$G3052),AllocFactorMatrix,(AE$4+1),FALSE)*$E3055</f>
        <v>-3082.6854010290608</v>
      </c>
    </row>
    <row r="3053" spans="1:31" hidden="1" outlineLevel="1">
      <c r="E3053" s="44"/>
      <c r="F3053" s="167" t="str">
        <f>F3055</f>
        <v>RB_GUP</v>
      </c>
      <c r="G3053" s="48" t="str">
        <f>$G$13</f>
        <v>ENERGY</v>
      </c>
      <c r="H3053" s="4">
        <f t="shared" ca="1" si="4290"/>
        <v>-125169.11757849976</v>
      </c>
      <c r="I3053" s="5">
        <f t="shared" ref="I3053:N3053" ca="1" si="4360">VLOOKUP(CONCATENATE($F3053," ",$G3053),AllocFactorMatrix,(I$4+1),FALSE)*$E3055</f>
        <v>-48969.113129899531</v>
      </c>
      <c r="J3053" s="47">
        <f t="shared" ca="1" si="4360"/>
        <v>-7.836397855553086</v>
      </c>
      <c r="K3053" s="47">
        <f t="shared" ca="1" si="4360"/>
        <v>-22.59547402587431</v>
      </c>
      <c r="L3053" s="5">
        <f t="shared" ca="1" si="4360"/>
        <v>-14120.429087469071</v>
      </c>
      <c r="M3053" s="5">
        <f t="shared" ca="1" si="4360"/>
        <v>-196.93796807801783</v>
      </c>
      <c r="N3053" s="5">
        <f t="shared" ca="1" si="4360"/>
        <v>-27.531761030144356</v>
      </c>
      <c r="O3053" s="5">
        <f t="shared" ca="1" si="4352"/>
        <v>-14344.898816577233</v>
      </c>
      <c r="P3053" s="5">
        <f ca="1">VLOOKUP(CONCATENATE($F3053," ",$G3053),AllocFactorMatrix,(P$4+1),FALSE)*$E3055</f>
        <v>-9154.3813072620251</v>
      </c>
      <c r="Q3053" s="5">
        <f ca="1">VLOOKUP(CONCATENATE($F3053," ",$G3053),AllocFactorMatrix,(Q$4+1),FALSE)*$E3055</f>
        <v>-1634.9577813843875</v>
      </c>
      <c r="R3053" s="5">
        <f ca="1">VLOOKUP(CONCATENATE($F3053," ",$G3053),AllocFactorMatrix,(R$4+1),FALSE)*$E3055</f>
        <v>-332.93727896320473</v>
      </c>
      <c r="S3053" s="5">
        <f ca="1">VLOOKUP(CONCATENATE($F3053," ",$G3053),AllocFactorMatrix,(S$4+1),FALSE)*$E3055</f>
        <v>-12.5751537024416</v>
      </c>
      <c r="T3053" s="5">
        <f t="shared" ca="1" si="4355"/>
        <v>-11134.851521312059</v>
      </c>
      <c r="U3053" s="5">
        <f ca="1">VLOOKUP(CONCATENATE($F3053," ",$G3053),AllocFactorMatrix,(U$4+1),FALSE)*$E3055</f>
        <v>-480.11251258626555</v>
      </c>
      <c r="V3053" s="5">
        <f ca="1">VLOOKUP(CONCATENATE($F3053," ",$G3053),AllocFactorMatrix,(V$4+1),FALSE)*$E3055</f>
        <v>-7590.6701100554401</v>
      </c>
      <c r="W3053" s="5">
        <f ca="1">VLOOKUP(CONCATENATE($F3053," ",$G3053),AllocFactorMatrix,(W$4+1),FALSE)*$E3055</f>
        <v>-32646.236721280511</v>
      </c>
      <c r="X3053" s="5">
        <f ca="1">VLOOKUP(CONCATENATE($F3053," ",$G3053),AllocFactorMatrix,(X$4+1),FALSE)*$E3055</f>
        <v>-6141.0981087611135</v>
      </c>
      <c r="Y3053" s="5">
        <f t="shared" ca="1" si="4356"/>
        <v>-46858.117452683335</v>
      </c>
      <c r="Z3053" s="5">
        <f ca="1">VLOOKUP(CONCATENATE($F3053," ",$G3053),AllocFactorMatrix,(Z$4+1),FALSE)*$E3055</f>
        <v>-2518.2757695592049</v>
      </c>
      <c r="AA3053" s="5">
        <f ca="1">VLOOKUP(CONCATENATE($F3053," ",$G3053),AllocFactorMatrix,(AA$4+1),FALSE)*$E3055</f>
        <v>-50.528700978548564</v>
      </c>
      <c r="AB3053" s="5">
        <f t="shared" ca="1" si="4353"/>
        <v>-2568.8044705377533</v>
      </c>
      <c r="AC3053" s="5">
        <f ca="1">VLOOKUP(CONCATENATE($F3053," ",$G3053),AllocFactorMatrix,(AC$4+1),FALSE)*$E3055</f>
        <v>-45.071817948139497</v>
      </c>
      <c r="AD3053" s="5">
        <f ca="1">VLOOKUP(CONCATENATE($F3053," ",$G3053),AllocFactorMatrix,(AD$4+1),FALSE)*$E3055</f>
        <v>-1009.5932858045325</v>
      </c>
      <c r="AE3053" s="5">
        <f ca="1">VLOOKUP(CONCATENATE($F3053," ",$G3053),AllocFactorMatrix,(AE$4+1),FALSE)*$E3055</f>
        <v>-208.23521185577394</v>
      </c>
    </row>
    <row r="3054" spans="1:31" hidden="1" outlineLevel="1">
      <c r="E3054" s="44"/>
      <c r="F3054" s="167" t="str">
        <f>F3055</f>
        <v>RB_GUP</v>
      </c>
      <c r="G3054" s="48" t="str">
        <f>$G$14</f>
        <v>CUSTOMER</v>
      </c>
      <c r="H3054" s="4">
        <f t="shared" ca="1" si="4290"/>
        <v>-911196.09040968597</v>
      </c>
      <c r="I3054" s="5">
        <f t="shared" ref="I3054:N3054" ca="1" si="4361">VLOOKUP(CONCATENATE($F3054," ",$G3054),AllocFactorMatrix,(I$4+1),FALSE)*$E3055</f>
        <v>-451229.99029376736</v>
      </c>
      <c r="J3054" s="47">
        <f t="shared" ca="1" si="4361"/>
        <v>-91.054906993245353</v>
      </c>
      <c r="K3054" s="47">
        <f t="shared" ca="1" si="4361"/>
        <v>-48.258590303857808</v>
      </c>
      <c r="L3054" s="5">
        <f t="shared" ca="1" si="4361"/>
        <v>-143809.10645494921</v>
      </c>
      <c r="M3054" s="5">
        <f t="shared" ca="1" si="4361"/>
        <v>-9181.6458329232191</v>
      </c>
      <c r="N3054" s="5">
        <f t="shared" ca="1" si="4361"/>
        <v>-1544.2306523706789</v>
      </c>
      <c r="O3054" s="5">
        <f t="shared" ca="1" si="4352"/>
        <v>-154534.98294024309</v>
      </c>
      <c r="P3054" s="5">
        <f ca="1">VLOOKUP(CONCATENATE($F3054," ",$G3054),AllocFactorMatrix,(P$4+1),FALSE)*$E3055</f>
        <v>-11199.689641275314</v>
      </c>
      <c r="Q3054" s="5">
        <f ca="1">VLOOKUP(CONCATENATE($F3054," ",$G3054),AllocFactorMatrix,(Q$4+1),FALSE)*$E3055</f>
        <v>-3241.6176624341633</v>
      </c>
      <c r="R3054" s="5">
        <f ca="1">VLOOKUP(CONCATENATE($F3054," ",$G3054),AllocFactorMatrix,(R$4+1),FALSE)*$E3055</f>
        <v>-3797.1911764754559</v>
      </c>
      <c r="S3054" s="5">
        <f ca="1">VLOOKUP(CONCATENATE($F3054," ",$G3054),AllocFactorMatrix,(S$4+1),FALSE)*$E3055</f>
        <v>-474.44976024273166</v>
      </c>
      <c r="T3054" s="5">
        <f t="shared" ca="1" si="4355"/>
        <v>-18712.948240427664</v>
      </c>
      <c r="U3054" s="5">
        <f ca="1">VLOOKUP(CONCATENATE($F3054," ",$G3054),AllocFactorMatrix,(U$4+1),FALSE)*$E3055</f>
        <v>-74.254404218589031</v>
      </c>
      <c r="V3054" s="5">
        <f ca="1">VLOOKUP(CONCATENATE($F3054," ",$G3054),AllocFactorMatrix,(V$4+1),FALSE)*$E3055</f>
        <v>-2300.8087116984007</v>
      </c>
      <c r="W3054" s="5">
        <f ca="1">VLOOKUP(CONCATENATE($F3054," ",$G3054),AllocFactorMatrix,(W$4+1),FALSE)*$E3055</f>
        <v>-6382.7399073706847</v>
      </c>
      <c r="X3054" s="5">
        <f ca="1">VLOOKUP(CONCATENATE($F3054," ",$G3054),AllocFactorMatrix,(X$4+1),FALSE)*$E3055</f>
        <v>-1897.86524206688</v>
      </c>
      <c r="Y3054" s="5">
        <f t="shared" ca="1" si="4356"/>
        <v>-10655.668265354554</v>
      </c>
      <c r="Z3054" s="5">
        <f ca="1">VLOOKUP(CONCATENATE($F3054," ",$G3054),AllocFactorMatrix,(Z$4+1),FALSE)*$E3055</f>
        <v>-2266.266361915747</v>
      </c>
      <c r="AA3054" s="5">
        <f ca="1">VLOOKUP(CONCATENATE($F3054," ",$G3054),AllocFactorMatrix,(AA$4+1),FALSE)*$E3055</f>
        <v>-42.435607817912434</v>
      </c>
      <c r="AB3054" s="5">
        <f t="shared" ca="1" si="4353"/>
        <v>-2308.7019697336596</v>
      </c>
      <c r="AC3054" s="5">
        <f ca="1">VLOOKUP(CONCATENATE($F3054," ",$G3054),AllocFactorMatrix,(AC$4+1),FALSE)*$E3055</f>
        <v>-219.2351926464631</v>
      </c>
      <c r="AD3054" s="5">
        <f ca="1">VLOOKUP(CONCATENATE($F3054," ",$G3054),AllocFactorMatrix,(AD$4+1),FALSE)*$E3055</f>
        <v>-240926.77662558694</v>
      </c>
      <c r="AE3054" s="5">
        <f ca="1">VLOOKUP(CONCATENATE($F3054," ",$G3054),AllocFactorMatrix,(AE$4+1),FALSE)*$E3055</f>
        <v>-32468.473384629036</v>
      </c>
    </row>
    <row r="3055" spans="1:31" collapsed="1">
      <c r="D3055" s="48" t="s">
        <v>248</v>
      </c>
      <c r="E3055" s="54">
        <v>-18356080</v>
      </c>
      <c r="F3055" s="88" t="s">
        <v>71</v>
      </c>
      <c r="G3055" s="48" t="str">
        <f>$G$15</f>
        <v>TOTAL</v>
      </c>
      <c r="H3055" s="4">
        <f t="shared" ca="1" si="4290"/>
        <v>-18356080</v>
      </c>
      <c r="I3055" s="5">
        <f t="shared" ref="I3055:N3055" ca="1" si="4362">VLOOKUP(CONCATENATE($F3055," ",$G3055),AllocFactorMatrix,(I$4+1),FALSE)*$E3055</f>
        <v>-10410291.27018992</v>
      </c>
      <c r="J3055" s="47">
        <f t="shared" ca="1" si="4362"/>
        <v>-2162.1288064233154</v>
      </c>
      <c r="K3055" s="47">
        <f t="shared" ca="1" si="4362"/>
        <v>-3573.7342491047225</v>
      </c>
      <c r="L3055" s="5">
        <f t="shared" ca="1" si="4362"/>
        <v>-2425517.6944534881</v>
      </c>
      <c r="M3055" s="5">
        <f t="shared" ca="1" si="4362"/>
        <v>-36952.522319338786</v>
      </c>
      <c r="N3055" s="5">
        <f t="shared" ca="1" si="4362"/>
        <v>-4280.108710417896</v>
      </c>
      <c r="O3055" s="5">
        <f t="shared" ca="1" si="4352"/>
        <v>-2466750.3254832448</v>
      </c>
      <c r="P3055" s="5">
        <f ca="1">VLOOKUP(CONCATENATE($F3055," ",$G3055),AllocFactorMatrix,(P$4+1),FALSE)*$E3055</f>
        <v>-1330163.2961437895</v>
      </c>
      <c r="Q3055" s="5">
        <f ca="1">VLOOKUP(CONCATENATE($F3055," ",$G3055),AllocFactorMatrix,(Q$4+1),FALSE)*$E3055</f>
        <v>-214240.49997384456</v>
      </c>
      <c r="R3055" s="5">
        <f ca="1">VLOOKUP(CONCATENATE($F3055," ",$G3055),AllocFactorMatrix,(R$4+1),FALSE)*$E3055</f>
        <v>-34261.977336287724</v>
      </c>
      <c r="S3055" s="5">
        <f ca="1">VLOOKUP(CONCATENATE($F3055," ",$G3055),AllocFactorMatrix,(S$4+1),FALSE)*$E3055</f>
        <v>-1506.2790615884735</v>
      </c>
      <c r="T3055" s="5">
        <f t="shared" ca="1" si="4355"/>
        <v>-1580172.0525155102</v>
      </c>
      <c r="U3055" s="5">
        <f ca="1">VLOOKUP(CONCATENATE($F3055," ",$G3055),AllocFactorMatrix,(U$4+1),FALSE)*$E3055</f>
        <v>-60307.952172044075</v>
      </c>
      <c r="V3055" s="5">
        <f ca="1">VLOOKUP(CONCATENATE($F3055," ",$G3055),AllocFactorMatrix,(V$4+1),FALSE)*$E3055</f>
        <v>-750604.09532034642</v>
      </c>
      <c r="W3055" s="5">
        <f ca="1">VLOOKUP(CONCATENATE($F3055," ",$G3055),AllocFactorMatrix,(W$4+1),FALSE)*$E3055</f>
        <v>-2062763.3661977765</v>
      </c>
      <c r="X3055" s="5">
        <f ca="1">VLOOKUP(CONCATENATE($F3055," ",$G3055),AllocFactorMatrix,(X$4+1),FALSE)*$E3055</f>
        <v>-335237.01703654003</v>
      </c>
      <c r="Y3055" s="5">
        <f t="shared" ca="1" si="4356"/>
        <v>-3208912.430726707</v>
      </c>
      <c r="Z3055" s="5">
        <f ca="1">VLOOKUP(CONCATENATE($F3055," ",$G3055),AllocFactorMatrix,(Z$4+1),FALSE)*$E3055</f>
        <v>-365865.27051853901</v>
      </c>
      <c r="AA3055" s="5">
        <f ca="1">VLOOKUP(CONCATENATE($F3055," ",$G3055),AllocFactorMatrix,(AA$4+1),FALSE)*$E3055</f>
        <v>-6500.5791135298668</v>
      </c>
      <c r="AB3055" s="5">
        <f t="shared" ca="1" si="4353"/>
        <v>-372365.84963206889</v>
      </c>
      <c r="AC3055" s="5">
        <f ca="1">VLOOKUP(CONCATENATE($F3055," ",$G3055),AllocFactorMatrix,(AC$4+1),FALSE)*$E3055</f>
        <v>-4972.3358041610354</v>
      </c>
      <c r="AD3055" s="5">
        <f ca="1">VLOOKUP(CONCATENATE($F3055," ",$G3055),AllocFactorMatrix,(AD$4+1),FALSE)*$E3055</f>
        <v>-268682.97677722498</v>
      </c>
      <c r="AE3055" s="5">
        <f ca="1">VLOOKUP(CONCATENATE($F3055," ",$G3055),AllocFactorMatrix,(AE$4+1),FALSE)*$E3055</f>
        <v>-38196.895815637028</v>
      </c>
    </row>
    <row r="3056" spans="1:31" hidden="1" outlineLevel="1">
      <c r="E3056" s="44"/>
      <c r="F3056" s="167" t="str">
        <f>F3063</f>
        <v>LABOR_M</v>
      </c>
      <c r="G3056" s="48" t="str">
        <f>$G$8</f>
        <v>PRODUCTION</v>
      </c>
      <c r="H3056" s="4">
        <f t="shared" ca="1" si="4290"/>
        <v>91157.09400383805</v>
      </c>
      <c r="I3056" s="5">
        <f t="shared" ref="I3056:N3056" ca="1" si="4363">VLOOKUP(CONCATENATE($F3056," ",$G3056),AllocFactorMatrix,(I$4+1),FALSE)*$E3063</f>
        <v>46879.443394572962</v>
      </c>
      <c r="J3056" s="47">
        <f t="shared" ca="1" si="4363"/>
        <v>10.487735112404426</v>
      </c>
      <c r="K3056" s="47">
        <f t="shared" ca="1" si="4363"/>
        <v>18.363276373308381</v>
      </c>
      <c r="L3056" s="5">
        <f t="shared" ca="1" si="4363"/>
        <v>10926.073434569302</v>
      </c>
      <c r="M3056" s="5">
        <f t="shared" ca="1" si="4363"/>
        <v>152.03617278418446</v>
      </c>
      <c r="N3056" s="5">
        <f t="shared" ca="1" si="4363"/>
        <v>21.174641425819292</v>
      </c>
      <c r="O3056" s="5">
        <f t="shared" ref="O3056:O3063" ca="1" si="4364">SUBTOTAL(9,L3056:N3056)</f>
        <v>11099.284248779306</v>
      </c>
      <c r="P3056" s="5">
        <f ca="1">VLOOKUP(CONCATENATE($F3056," ",$G3056),AllocFactorMatrix,(P$4+1),FALSE)*$E3063</f>
        <v>6498.7488124198089</v>
      </c>
      <c r="Q3056" s="5">
        <f ca="1">VLOOKUP(CONCATENATE($F3056," ",$G3056),AllocFactorMatrix,(Q$4+1),FALSE)*$E3063</f>
        <v>1166.25882442589</v>
      </c>
      <c r="R3056" s="5">
        <f ca="1">VLOOKUP(CONCATENATE($F3056," ",$G3056),AllocFactorMatrix,(R$4+1),FALSE)*$E3063</f>
        <v>236.5053881379643</v>
      </c>
      <c r="S3056" s="5">
        <f ca="1">VLOOKUP(CONCATENATE($F3056," ",$G3056),AllocFactorMatrix,(S$4+1),FALSE)*$E3063</f>
        <v>8.9811851616066765</v>
      </c>
      <c r="T3056" s="5">
        <f ca="1">SUBTOTAL(9,P3056:S3056)</f>
        <v>7910.4942101452707</v>
      </c>
      <c r="U3056" s="5">
        <f ca="1">VLOOKUP(CONCATENATE($F3056," ",$G3056),AllocFactorMatrix,(U$4+1),FALSE)*$E3063</f>
        <v>308.22161961891078</v>
      </c>
      <c r="V3056" s="5">
        <f ca="1">VLOOKUP(CONCATENATE($F3056," ",$G3056),AllocFactorMatrix,(V$4+1),FALSE)*$E3063</f>
        <v>4161.1698473092238</v>
      </c>
      <c r="W3056" s="5">
        <f ca="1">VLOOKUP(CONCATENATE($F3056," ",$G3056),AllocFactorMatrix,(W$4+1),FALSE)*$E3063</f>
        <v>15914.80424822967</v>
      </c>
      <c r="X3056" s="5">
        <f ca="1">VLOOKUP(CONCATENATE($F3056," ",$G3056),AllocFactorMatrix,(X$4+1),FALSE)*$E3063</f>
        <v>2883.1143944455221</v>
      </c>
      <c r="Y3056" s="5">
        <f ca="1">SUBTOTAL(9,U3056:X3056)</f>
        <v>23267.310109603324</v>
      </c>
      <c r="Z3056" s="5">
        <f ca="1">VLOOKUP(CONCATENATE($F3056," ",$G3056),AllocFactorMatrix,(Z$4+1),FALSE)*$E3063</f>
        <v>1786.3056812267523</v>
      </c>
      <c r="AA3056" s="5">
        <f ca="1">VLOOKUP(CONCATENATE($F3056," ",$G3056),AllocFactorMatrix,(AA$4+1),FALSE)*$E3063</f>
        <v>35.677106137486575</v>
      </c>
      <c r="AB3056" s="5">
        <f t="shared" ref="AB3056:AB3063" ca="1" si="4365">SUBTOTAL(9,Z3056:AA3056)</f>
        <v>1821.9827873642389</v>
      </c>
      <c r="AC3056" s="5">
        <f ca="1">VLOOKUP(CONCATENATE($F3056," ",$G3056),AllocFactorMatrix,(AC$4+1),FALSE)*$E3063</f>
        <v>23.564261827039086</v>
      </c>
      <c r="AD3056" s="5">
        <f ca="1">VLOOKUP(CONCATENATE($F3056," ",$G3056),AllocFactorMatrix,(AD$4+1),FALSE)*$E3063</f>
        <v>104.68586764733541</v>
      </c>
      <c r="AE3056" s="5">
        <f ca="1">VLOOKUP(CONCATENATE($F3056," ",$G3056),AllocFactorMatrix,(AE$4+1),FALSE)*$E3063</f>
        <v>21.478112412821105</v>
      </c>
    </row>
    <row r="3057" spans="4:31" hidden="1" outlineLevel="1">
      <c r="E3057" s="44"/>
      <c r="F3057" s="167" t="str">
        <f>F3063</f>
        <v>LABOR_M</v>
      </c>
      <c r="G3057" s="48" t="str">
        <f>$G$9</f>
        <v>BULKTRAN</v>
      </c>
      <c r="H3057" s="4">
        <f t="shared" ca="1" si="4290"/>
        <v>14130.070618764552</v>
      </c>
      <c r="I3057" s="5">
        <f t="shared" ref="I3057:N3057" ca="1" si="4366">VLOOKUP(CONCATENATE($F3057," ",$G3057),AllocFactorMatrix,(I$4+1),FALSE)*$E3063</f>
        <v>7266.6845402706613</v>
      </c>
      <c r="J3057" s="47">
        <f t="shared" ca="1" si="4366"/>
        <v>1.62568189989614</v>
      </c>
      <c r="K3057" s="47">
        <f t="shared" ca="1" si="4366"/>
        <v>2.8464530904836876</v>
      </c>
      <c r="L3057" s="5">
        <f t="shared" ca="1" si="4366"/>
        <v>1693.6278070664534</v>
      </c>
      <c r="M3057" s="5">
        <f t="shared" ca="1" si="4366"/>
        <v>23.566809380263432</v>
      </c>
      <c r="N3057" s="5">
        <f t="shared" ca="1" si="4366"/>
        <v>3.2822369113833991</v>
      </c>
      <c r="O3057" s="5">
        <f t="shared" ca="1" si="4364"/>
        <v>1720.4768533581005</v>
      </c>
      <c r="P3057" s="5">
        <f ca="1">VLOOKUP(CONCATENATE($F3057," ",$G3057),AllocFactorMatrix,(P$4+1),FALSE)*$E3063</f>
        <v>1007.3574707113589</v>
      </c>
      <c r="Q3057" s="5">
        <f ca="1">VLOOKUP(CONCATENATE($F3057," ",$G3057),AllocFactorMatrix,(Q$4+1),FALSE)*$E3063</f>
        <v>180.77934283645891</v>
      </c>
      <c r="R3057" s="5">
        <f ca="1">VLOOKUP(CONCATENATE($F3057," ",$G3057),AllocFactorMatrix,(R$4+1),FALSE)*$E3063</f>
        <v>36.660205907474896</v>
      </c>
      <c r="S3057" s="5">
        <f ca="1">VLOOKUP(CONCATENATE($F3057," ",$G3057),AllocFactorMatrix,(S$4+1),FALSE)*$E3063</f>
        <v>1.3921547407858217</v>
      </c>
      <c r="T3057" s="5">
        <f t="shared" ref="T3057:T3063" ca="1" si="4367">SUBTOTAL(9,P3057:S3057)</f>
        <v>1226.1891741960785</v>
      </c>
      <c r="U3057" s="5">
        <f ca="1">VLOOKUP(CONCATENATE($F3057," ",$G3057),AllocFactorMatrix,(U$4+1),FALSE)*$E3063</f>
        <v>47.776789058916322</v>
      </c>
      <c r="V3057" s="5">
        <f ca="1">VLOOKUP(CONCATENATE($F3057," ",$G3057),AllocFactorMatrix,(V$4+1),FALSE)*$E3063</f>
        <v>645.01424098356199</v>
      </c>
      <c r="W3057" s="5">
        <f ca="1">VLOOKUP(CONCATENATE($F3057," ",$G3057),AllocFactorMatrix,(W$4+1),FALSE)*$E3063</f>
        <v>2466.920543801351</v>
      </c>
      <c r="X3057" s="5">
        <f ca="1">VLOOKUP(CONCATENATE($F3057," ",$G3057),AllocFactorMatrix,(X$4+1),FALSE)*$E3063</f>
        <v>446.90553643336182</v>
      </c>
      <c r="Y3057" s="5">
        <f t="shared" ref="Y3057:Y3063" ca="1" si="4368">SUBTOTAL(9,U3057:X3057)</f>
        <v>3606.6171102771909</v>
      </c>
      <c r="Z3057" s="5">
        <f ca="1">VLOOKUP(CONCATENATE($F3057," ",$G3057),AllocFactorMatrix,(Z$4+1),FALSE)*$E3063</f>
        <v>276.89151018100193</v>
      </c>
      <c r="AA3057" s="5">
        <f ca="1">VLOOKUP(CONCATENATE($F3057," ",$G3057),AllocFactorMatrix,(AA$4+1),FALSE)*$E3063</f>
        <v>5.5302336554806892</v>
      </c>
      <c r="AB3057" s="5">
        <f t="shared" ca="1" si="4365"/>
        <v>282.42174383648262</v>
      </c>
      <c r="AC3057" s="5">
        <f ca="1">VLOOKUP(CONCATENATE($F3057," ",$G3057),AllocFactorMatrix,(AC$4+1),FALSE)*$E3063</f>
        <v>3.6526469753533348</v>
      </c>
      <c r="AD3057" s="5">
        <f ca="1">VLOOKUP(CONCATENATE($F3057," ",$G3057),AllocFactorMatrix,(AD$4+1),FALSE)*$E3063</f>
        <v>16.227137545446531</v>
      </c>
      <c r="AE3057" s="5">
        <f ca="1">VLOOKUP(CONCATENATE($F3057," ",$G3057),AllocFactorMatrix,(AE$4+1),FALSE)*$E3063</f>
        <v>3.3292773148093882</v>
      </c>
    </row>
    <row r="3058" spans="4:31" hidden="1" outlineLevel="1">
      <c r="E3058" s="44"/>
      <c r="F3058" s="167" t="str">
        <f>F3063</f>
        <v>LABOR_M</v>
      </c>
      <c r="G3058" s="48" t="str">
        <f>$G$10</f>
        <v>SUBTRAN</v>
      </c>
      <c r="H3058" s="4">
        <f t="shared" ca="1" si="4290"/>
        <v>3915.9965827227402</v>
      </c>
      <c r="I3058" s="5">
        <f t="shared" ref="I3058:N3058" ca="1" si="4369">VLOOKUP(CONCATENATE($F3058," ",$G3058),AllocFactorMatrix,(I$4+1),FALSE)*$E3063</f>
        <v>2000.5658548804588</v>
      </c>
      <c r="J3058" s="47">
        <f t="shared" ca="1" si="4369"/>
        <v>0.32576180816427941</v>
      </c>
      <c r="K3058" s="47">
        <f t="shared" ca="1" si="4369"/>
        <v>0.60629865862485877</v>
      </c>
      <c r="L3058" s="5">
        <f t="shared" ca="1" si="4369"/>
        <v>468.83533563377244</v>
      </c>
      <c r="M3058" s="5">
        <f t="shared" ca="1" si="4369"/>
        <v>6.5523459850226224</v>
      </c>
      <c r="N3058" s="5">
        <f t="shared" ca="1" si="4369"/>
        <v>1.1859441794409626</v>
      </c>
      <c r="O3058" s="5">
        <f t="shared" ca="1" si="4364"/>
        <v>476.57362579823604</v>
      </c>
      <c r="P3058" s="5">
        <f ca="1">VLOOKUP(CONCATENATE($F3058," ",$G3058),AllocFactorMatrix,(P$4+1),FALSE)*$E3063</f>
        <v>270.67433922758994</v>
      </c>
      <c r="Q3058" s="5">
        <f ca="1">VLOOKUP(CONCATENATE($F3058," ",$G3058),AllocFactorMatrix,(Q$4+1),FALSE)*$E3063</f>
        <v>48.710488068526914</v>
      </c>
      <c r="R3058" s="5">
        <f ca="1">VLOOKUP(CONCATENATE($F3058," ",$G3058),AllocFactorMatrix,(R$4+1),FALSE)*$E3063</f>
        <v>12.786127560077503</v>
      </c>
      <c r="S3058" s="5">
        <f ca="1">VLOOKUP(CONCATENATE($F3058," ",$G3058),AllocFactorMatrix,(S$4+1),FALSE)*$E3063</f>
        <v>0</v>
      </c>
      <c r="T3058" s="5">
        <f t="shared" ca="1" si="4367"/>
        <v>332.17095485619433</v>
      </c>
      <c r="U3058" s="5">
        <f ca="1">VLOOKUP(CONCATENATE($F3058," ",$G3058),AllocFactorMatrix,(U$4+1),FALSE)*$E3063</f>
        <v>12.218415835021156</v>
      </c>
      <c r="V3058" s="5">
        <f ca="1">VLOOKUP(CONCATENATE($F3058," ",$G3058),AllocFactorMatrix,(V$4+1),FALSE)*$E3063</f>
        <v>171.43622211369595</v>
      </c>
      <c r="W3058" s="5">
        <f ca="1">VLOOKUP(CONCATENATE($F3058," ",$G3058),AllocFactorMatrix,(W$4+1),FALSE)*$E3063</f>
        <v>845.31281870997793</v>
      </c>
      <c r="X3058" s="5">
        <f ca="1">VLOOKUP(CONCATENATE($F3058," ",$G3058),AllocFactorMatrix,(X$4+1),FALSE)*$E3063</f>
        <v>0</v>
      </c>
      <c r="Y3058" s="5">
        <f t="shared" ca="1" si="4368"/>
        <v>1028.967456658695</v>
      </c>
      <c r="Z3058" s="5">
        <f ca="1">VLOOKUP(CONCATENATE($F3058," ",$G3058),AllocFactorMatrix,(Z$4+1),FALSE)*$E3063</f>
        <v>74.306626605445288</v>
      </c>
      <c r="AA3058" s="5">
        <f ca="1">VLOOKUP(CONCATENATE($F3058," ",$G3058),AllocFactorMatrix,(AA$4+1),FALSE)*$E3063</f>
        <v>1.4919668696888926</v>
      </c>
      <c r="AB3058" s="5">
        <f t="shared" ca="1" si="4365"/>
        <v>75.798593475134183</v>
      </c>
      <c r="AC3058" s="5">
        <f ca="1">VLOOKUP(CONCATENATE($F3058," ",$G3058),AllocFactorMatrix,(AC$4+1),FALSE)*$E3063</f>
        <v>0.98803658721835752</v>
      </c>
      <c r="AD3058" s="5">
        <f ca="1">VLOOKUP(CONCATENATE($F3058," ",$G3058),AllocFactorMatrix,(AD$4+1),FALSE)*$E3063</f>
        <v>0</v>
      </c>
      <c r="AE3058" s="5">
        <f ca="1">VLOOKUP(CONCATENATE($F3058," ",$G3058),AllocFactorMatrix,(AE$4+1),FALSE)*$E3063</f>
        <v>0</v>
      </c>
    </row>
    <row r="3059" spans="4:31" hidden="1" outlineLevel="1">
      <c r="E3059" s="44"/>
      <c r="F3059" s="167" t="str">
        <f>F3063</f>
        <v>LABOR_M</v>
      </c>
      <c r="G3059" s="48" t="str">
        <f>$G$11</f>
        <v>DISTPRI</v>
      </c>
      <c r="H3059" s="4">
        <f t="shared" ca="1" si="4290"/>
        <v>31988.128276538664</v>
      </c>
      <c r="I3059" s="5">
        <f t="shared" ref="I3059:N3059" ca="1" si="4370">VLOOKUP(CONCATENATE($F3059," ",$G3059),AllocFactorMatrix,(I$4+1),FALSE)*$E3063</f>
        <v>20942.613680278468</v>
      </c>
      <c r="J3059" s="47">
        <f t="shared" ca="1" si="4370"/>
        <v>3.4388075360980426</v>
      </c>
      <c r="K3059" s="47">
        <f t="shared" ca="1" si="4370"/>
        <v>6.3627789402224488</v>
      </c>
      <c r="L3059" s="5">
        <f t="shared" ca="1" si="4370"/>
        <v>4900.0157136144971</v>
      </c>
      <c r="M3059" s="5">
        <f t="shared" ca="1" si="4370"/>
        <v>68.472495002291623</v>
      </c>
      <c r="N3059" s="5">
        <f t="shared" ca="1" si="4370"/>
        <v>0</v>
      </c>
      <c r="O3059" s="5">
        <f t="shared" ca="1" si="4364"/>
        <v>4968.4882086167891</v>
      </c>
      <c r="P3059" s="5">
        <f ca="1">VLOOKUP(CONCATENATE($F3059," ",$G3059),AllocFactorMatrix,(P$4+1),FALSE)*$E3063</f>
        <v>2841.6206345180594</v>
      </c>
      <c r="Q3059" s="5">
        <f ca="1">VLOOKUP(CONCATENATE($F3059," ",$G3059),AllocFactorMatrix,(Q$4+1),FALSE)*$E3063</f>
        <v>511.33362956488241</v>
      </c>
      <c r="R3059" s="5">
        <f ca="1">VLOOKUP(CONCATENATE($F3059," ",$G3059),AllocFactorMatrix,(R$4+1),FALSE)*$E3063</f>
        <v>0</v>
      </c>
      <c r="S3059" s="5">
        <f ca="1">VLOOKUP(CONCATENATE($F3059," ",$G3059),AllocFactorMatrix,(S$4+1),FALSE)*$E3063</f>
        <v>0</v>
      </c>
      <c r="T3059" s="5">
        <f t="shared" ca="1" si="4367"/>
        <v>3352.9542640829418</v>
      </c>
      <c r="U3059" s="5">
        <f ca="1">VLOOKUP(CONCATENATE($F3059," ",$G3059),AllocFactorMatrix,(U$4+1),FALSE)*$E3063</f>
        <v>128.67849849874668</v>
      </c>
      <c r="V3059" s="5">
        <f ca="1">VLOOKUP(CONCATENATE($F3059," ",$G3059),AllocFactorMatrix,(V$4+1),FALSE)*$E3063</f>
        <v>1779.3486243016694</v>
      </c>
      <c r="W3059" s="5">
        <f ca="1">VLOOKUP(CONCATENATE($F3059," ",$G3059),AllocFactorMatrix,(W$4+1),FALSE)*$E3063</f>
        <v>0</v>
      </c>
      <c r="X3059" s="5">
        <f ca="1">VLOOKUP(CONCATENATE($F3059," ",$G3059),AllocFactorMatrix,(X$4+1),FALSE)*$E3063</f>
        <v>0</v>
      </c>
      <c r="Y3059" s="5">
        <f t="shared" ca="1" si="4368"/>
        <v>1908.027122800416</v>
      </c>
      <c r="Z3059" s="5">
        <f ca="1">VLOOKUP(CONCATENATE($F3059," ",$G3059),AllocFactorMatrix,(Z$4+1),FALSE)*$E3063</f>
        <v>780.29879342343133</v>
      </c>
      <c r="AA3059" s="5">
        <f ca="1">VLOOKUP(CONCATENATE($F3059," ",$G3059),AllocFactorMatrix,(AA$4+1),FALSE)*$E3063</f>
        <v>15.661827322734988</v>
      </c>
      <c r="AB3059" s="5">
        <f t="shared" ca="1" si="4365"/>
        <v>795.96062074616634</v>
      </c>
      <c r="AC3059" s="5">
        <f ca="1">VLOOKUP(CONCATENATE($F3059," ",$G3059),AllocFactorMatrix,(AC$4+1),FALSE)*$E3063</f>
        <v>10.282793537541334</v>
      </c>
      <c r="AD3059" s="5">
        <f ca="1">VLOOKUP(CONCATENATE($F3059," ",$G3059),AllocFactorMatrix,(AD$4+1),FALSE)*$E3063</f>
        <v>0</v>
      </c>
      <c r="AE3059" s="5">
        <f ca="1">VLOOKUP(CONCATENATE($F3059," ",$G3059),AllocFactorMatrix,(AE$4+1),FALSE)*$E3063</f>
        <v>0</v>
      </c>
    </row>
    <row r="3060" spans="4:31" hidden="1" outlineLevel="1">
      <c r="E3060" s="44"/>
      <c r="F3060" s="167" t="str">
        <f>F3063</f>
        <v>LABOR_M</v>
      </c>
      <c r="G3060" s="48" t="str">
        <f>$G$12</f>
        <v>DISTSEC</v>
      </c>
      <c r="H3060" s="4">
        <f t="shared" ca="1" si="4290"/>
        <v>12672.834321549761</v>
      </c>
      <c r="I3060" s="5">
        <f t="shared" ref="I3060:N3060" ca="1" si="4371">VLOOKUP(CONCATENATE($F3060," ",$G3060),AllocFactorMatrix,(I$4+1),FALSE)*$E3063</f>
        <v>9402.2440114064757</v>
      </c>
      <c r="J3060" s="47">
        <f t="shared" ca="1" si="4371"/>
        <v>2.3307678288093285</v>
      </c>
      <c r="K3060" s="47">
        <f t="shared" ca="1" si="4371"/>
        <v>3.0189866758986965</v>
      </c>
      <c r="L3060" s="5">
        <f t="shared" ca="1" si="4371"/>
        <v>1895.1803561095248</v>
      </c>
      <c r="M3060" s="5">
        <f t="shared" ca="1" si="4371"/>
        <v>0</v>
      </c>
      <c r="N3060" s="5">
        <f t="shared" ca="1" si="4371"/>
        <v>0</v>
      </c>
      <c r="O3060" s="5">
        <f t="shared" ca="1" si="4364"/>
        <v>1895.1803561095248</v>
      </c>
      <c r="P3060" s="5">
        <f ca="1">VLOOKUP(CONCATENATE($F3060," ",$G3060),AllocFactorMatrix,(P$4+1),FALSE)*$E3063</f>
        <v>946.06233221422417</v>
      </c>
      <c r="Q3060" s="5">
        <f ca="1">VLOOKUP(CONCATENATE($F3060," ",$G3060),AllocFactorMatrix,(Q$4+1),FALSE)*$E3063</f>
        <v>0</v>
      </c>
      <c r="R3060" s="5">
        <f ca="1">VLOOKUP(CONCATENATE($F3060," ",$G3060),AllocFactorMatrix,(R$4+1),FALSE)*$E3063</f>
        <v>0</v>
      </c>
      <c r="S3060" s="5">
        <f ca="1">VLOOKUP(CONCATENATE($F3060," ",$G3060),AllocFactorMatrix,(S$4+1),FALSE)*$E3063</f>
        <v>0</v>
      </c>
      <c r="T3060" s="5">
        <f t="shared" ca="1" si="4367"/>
        <v>946.06233221422417</v>
      </c>
      <c r="U3060" s="5">
        <f ca="1">VLOOKUP(CONCATENATE($F3060," ",$G3060),AllocFactorMatrix,(U$4+1),FALSE)*$E3063</f>
        <v>35.429506248160699</v>
      </c>
      <c r="V3060" s="5">
        <f ca="1">VLOOKUP(CONCATENATE($F3060," ",$G3060),AllocFactorMatrix,(V$4+1),FALSE)*$E3063</f>
        <v>0</v>
      </c>
      <c r="W3060" s="5">
        <f ca="1">VLOOKUP(CONCATENATE($F3060," ",$G3060),AllocFactorMatrix,(W$4+1),FALSE)*$E3063</f>
        <v>0</v>
      </c>
      <c r="X3060" s="5">
        <f ca="1">VLOOKUP(CONCATENATE($F3060," ",$G3060),AllocFactorMatrix,(X$4+1),FALSE)*$E3063</f>
        <v>0</v>
      </c>
      <c r="Y3060" s="5">
        <f t="shared" ca="1" si="4368"/>
        <v>35.429506248160699</v>
      </c>
      <c r="Z3060" s="5">
        <f ca="1">VLOOKUP(CONCATENATE($F3060," ",$G3060),AllocFactorMatrix,(Z$4+1),FALSE)*$E3063</f>
        <v>267.75383652294244</v>
      </c>
      <c r="AA3060" s="5">
        <f ca="1">VLOOKUP(CONCATENATE($F3060," ",$G3060),AllocFactorMatrix,(AA$4+1),FALSE)*$E3063</f>
        <v>0</v>
      </c>
      <c r="AB3060" s="5">
        <f t="shared" ca="1" si="4365"/>
        <v>267.75383652294244</v>
      </c>
      <c r="AC3060" s="5">
        <f ca="1">VLOOKUP(CONCATENATE($F3060," ",$G3060),AllocFactorMatrix,(AC$4+1),FALSE)*$E3063</f>
        <v>3.1658066966110949</v>
      </c>
      <c r="AD3060" s="5">
        <f ca="1">VLOOKUP(CONCATENATE($F3060," ",$G3060),AllocFactorMatrix,(AD$4+1),FALSE)*$E3063</f>
        <v>97.442612496560088</v>
      </c>
      <c r="AE3060" s="5">
        <f ca="1">VLOOKUP(CONCATENATE($F3060," ",$G3060),AllocFactorMatrix,(AE$4+1),FALSE)*$E3063</f>
        <v>20.206105350543861</v>
      </c>
    </row>
    <row r="3061" spans="4:31" hidden="1" outlineLevel="1">
      <c r="E3061" s="44"/>
      <c r="F3061" s="167" t="str">
        <f>F3063</f>
        <v>LABOR_M</v>
      </c>
      <c r="G3061" s="48" t="str">
        <f>$G$13</f>
        <v>ENERGY</v>
      </c>
      <c r="H3061" s="4">
        <f t="shared" ca="1" si="4290"/>
        <v>36460.410100018569</v>
      </c>
      <c r="I3061" s="5">
        <f t="shared" ref="I3061:N3061" ca="1" si="4372">VLOOKUP(CONCATENATE($F3061," ",$G3061),AllocFactorMatrix,(I$4+1),FALSE)*$E3063</f>
        <v>14264.172996431045</v>
      </c>
      <c r="J3061" s="47">
        <f t="shared" ca="1" si="4372"/>
        <v>2.2826579355022067</v>
      </c>
      <c r="K3061" s="47">
        <f t="shared" ca="1" si="4372"/>
        <v>6.581817187222903</v>
      </c>
      <c r="L3061" s="5">
        <f t="shared" ca="1" si="4372"/>
        <v>4113.128264202016</v>
      </c>
      <c r="M3061" s="5">
        <f t="shared" ca="1" si="4372"/>
        <v>57.365899986357888</v>
      </c>
      <c r="N3061" s="5">
        <f t="shared" ca="1" si="4372"/>
        <v>8.0197041998416818</v>
      </c>
      <c r="O3061" s="5">
        <f t="shared" ca="1" si="4364"/>
        <v>4178.513868388216</v>
      </c>
      <c r="P3061" s="5">
        <f ca="1">VLOOKUP(CONCATENATE($F3061," ",$G3061),AllocFactorMatrix,(P$4+1),FALSE)*$E3063</f>
        <v>2666.5722594504341</v>
      </c>
      <c r="Q3061" s="5">
        <f ca="1">VLOOKUP(CONCATENATE($F3061," ",$G3061),AllocFactorMatrix,(Q$4+1),FALSE)*$E3063</f>
        <v>476.24551773408518</v>
      </c>
      <c r="R3061" s="5">
        <f ca="1">VLOOKUP(CONCATENATE($F3061," ",$G3061),AllocFactorMatrix,(R$4+1),FALSE)*$E3063</f>
        <v>96.981028255389987</v>
      </c>
      <c r="S3061" s="5">
        <f ca="1">VLOOKUP(CONCATENATE($F3061," ",$G3061),AllocFactorMatrix,(S$4+1),FALSE)*$E3063</f>
        <v>3.6630062585065524</v>
      </c>
      <c r="T3061" s="5">
        <f t="shared" ca="1" si="4367"/>
        <v>3243.4618116984157</v>
      </c>
      <c r="U3061" s="5">
        <f ca="1">VLOOKUP(CONCATENATE($F3061," ",$G3061),AllocFactorMatrix,(U$4+1),FALSE)*$E3063</f>
        <v>139.85158193727167</v>
      </c>
      <c r="V3061" s="5">
        <f ca="1">VLOOKUP(CONCATENATE($F3061," ",$G3061),AllocFactorMatrix,(V$4+1),FALSE)*$E3063</f>
        <v>2211.0801010720938</v>
      </c>
      <c r="W3061" s="5">
        <f ca="1">VLOOKUP(CONCATENATE($F3061," ",$G3061),AllocFactorMatrix,(W$4+1),FALSE)*$E3063</f>
        <v>9509.4956496252253</v>
      </c>
      <c r="X3061" s="5">
        <f ca="1">VLOOKUP(CONCATENATE($F3061," ",$G3061),AllocFactorMatrix,(X$4+1),FALSE)*$E3063</f>
        <v>1788.8354559139177</v>
      </c>
      <c r="Y3061" s="5">
        <f t="shared" ca="1" si="4368"/>
        <v>13649.262788548507</v>
      </c>
      <c r="Z3061" s="5">
        <f ca="1">VLOOKUP(CONCATENATE($F3061," ",$G3061),AllocFactorMatrix,(Z$4+1),FALSE)*$E3063</f>
        <v>733.54649357086953</v>
      </c>
      <c r="AA3061" s="5">
        <f ca="1">VLOOKUP(CONCATENATE($F3061," ",$G3061),AllocFactorMatrix,(AA$4+1),FALSE)*$E3063</f>
        <v>14.718464067973416</v>
      </c>
      <c r="AB3061" s="5">
        <f t="shared" ca="1" si="4365"/>
        <v>748.26495763884293</v>
      </c>
      <c r="AC3061" s="5">
        <f ca="1">VLOOKUP(CONCATENATE($F3061," ",$G3061),AllocFactorMatrix,(AC$4+1),FALSE)*$E3063</f>
        <v>13.128933063796058</v>
      </c>
      <c r="AD3061" s="5">
        <f ca="1">VLOOKUP(CONCATENATE($F3061," ",$G3061),AllocFactorMatrix,(AD$4+1),FALSE)*$E3063</f>
        <v>294.08360422108888</v>
      </c>
      <c r="AE3061" s="5">
        <f ca="1">VLOOKUP(CONCATENATE($F3061," ",$G3061),AllocFactorMatrix,(AE$4+1),FALSE)*$E3063</f>
        <v>60.656664905896029</v>
      </c>
    </row>
    <row r="3062" spans="4:31" hidden="1" outlineLevel="1">
      <c r="E3062" s="44"/>
      <c r="F3062" s="167" t="str">
        <f>F3063</f>
        <v>LABOR_M</v>
      </c>
      <c r="G3062" s="48" t="str">
        <f>$G$14</f>
        <v>CUSTOMER</v>
      </c>
      <c r="H3062" s="4">
        <f t="shared" ca="1" si="4290"/>
        <v>24129.46609656775</v>
      </c>
      <c r="I3062" s="5">
        <f t="shared" ref="I3062:N3062" ca="1" si="4373">VLOOKUP(CONCATENATE($F3062," ",$G3062),AllocFactorMatrix,(I$4+1),FALSE)*$E3063</f>
        <v>18627.332730351343</v>
      </c>
      <c r="J3062" s="47">
        <f t="shared" ca="1" si="4373"/>
        <v>3.7593020557742807</v>
      </c>
      <c r="K3062" s="47">
        <f t="shared" ca="1" si="4373"/>
        <v>1.1026414149577324</v>
      </c>
      <c r="L3062" s="5">
        <f t="shared" ca="1" si="4373"/>
        <v>3771.7571668908631</v>
      </c>
      <c r="M3062" s="5">
        <f t="shared" ca="1" si="4373"/>
        <v>96.429115227757705</v>
      </c>
      <c r="N3062" s="5">
        <f t="shared" ca="1" si="4373"/>
        <v>15.547376824296796</v>
      </c>
      <c r="O3062" s="5">
        <f t="shared" ca="1" si="4364"/>
        <v>3883.7336589429178</v>
      </c>
      <c r="P3062" s="5">
        <f ca="1">VLOOKUP(CONCATENATE($F3062," ",$G3062),AllocFactorMatrix,(P$4+1),FALSE)*$E3063</f>
        <v>154.48465081102688</v>
      </c>
      <c r="Q3062" s="5">
        <f ca="1">VLOOKUP(CONCATENATE($F3062," ",$G3062),AllocFactorMatrix,(Q$4+1),FALSE)*$E3063</f>
        <v>37.366541172932486</v>
      </c>
      <c r="R3062" s="5">
        <f ca="1">VLOOKUP(CONCATENATE($F3062," ",$G3062),AllocFactorMatrix,(R$4+1),FALSE)*$E3063</f>
        <v>38.037718576908134</v>
      </c>
      <c r="S3062" s="5">
        <f ca="1">VLOOKUP(CONCATENATE($F3062," ",$G3062),AllocFactorMatrix,(S$4+1),FALSE)*$E3063</f>
        <v>4.6985478084396108</v>
      </c>
      <c r="T3062" s="5">
        <f t="shared" ca="1" si="4367"/>
        <v>234.58745836930711</v>
      </c>
      <c r="U3062" s="5">
        <f ca="1">VLOOKUP(CONCATENATE($F3062," ",$G3062),AllocFactorMatrix,(U$4+1),FALSE)*$E3063</f>
        <v>1.1758382483386252</v>
      </c>
      <c r="V3062" s="5">
        <f ca="1">VLOOKUP(CONCATENATE($F3062," ",$G3062),AllocFactorMatrix,(V$4+1),FALSE)*$E3063</f>
        <v>27.165665167918224</v>
      </c>
      <c r="W3062" s="5">
        <f ca="1">VLOOKUP(CONCATENATE($F3062," ",$G3062),AllocFactorMatrix,(W$4+1),FALSE)*$E3063</f>
        <v>63.896235815110565</v>
      </c>
      <c r="X3062" s="5">
        <f ca="1">VLOOKUP(CONCATENATE($F3062," ",$G3062),AllocFactorMatrix,(X$4+1),FALSE)*$E3063</f>
        <v>18.815109907752124</v>
      </c>
      <c r="Y3062" s="5">
        <f t="shared" ca="1" si="4368"/>
        <v>111.05284913911953</v>
      </c>
      <c r="Z3062" s="5">
        <f ca="1">VLOOKUP(CONCATENATE($F3062," ",$G3062),AllocFactorMatrix,(Z$4+1),FALSE)*$E3063</f>
        <v>34.281861570236927</v>
      </c>
      <c r="AA3062" s="5">
        <f ca="1">VLOOKUP(CONCATENATE($F3062," ",$G3062),AllocFactorMatrix,(AA$4+1),FALSE)*$E3063</f>
        <v>0.51211040830008991</v>
      </c>
      <c r="AB3062" s="5">
        <f t="shared" ca="1" si="4365"/>
        <v>34.793971978537016</v>
      </c>
      <c r="AC3062" s="5">
        <f ca="1">VLOOKUP(CONCATENATE($F3062," ",$G3062),AllocFactorMatrix,(AC$4+1),FALSE)*$E3063</f>
        <v>2.7908175573690346</v>
      </c>
      <c r="AD3062" s="5">
        <f ca="1">VLOOKUP(CONCATENATE($F3062," ",$G3062),AllocFactorMatrix,(AD$4+1),FALSE)*$E3063</f>
        <v>1014.0308505534796</v>
      </c>
      <c r="AE3062" s="5">
        <f ca="1">VLOOKUP(CONCATENATE($F3062," ",$G3062),AllocFactorMatrix,(AE$4+1),FALSE)*$E3063</f>
        <v>216.28181620493106</v>
      </c>
    </row>
    <row r="3063" spans="4:31" collapsed="1">
      <c r="D3063" s="48" t="s">
        <v>318</v>
      </c>
      <c r="E3063" s="54">
        <v>214454</v>
      </c>
      <c r="F3063" s="88" t="s">
        <v>67</v>
      </c>
      <c r="G3063" s="48" t="str">
        <f>$G$15</f>
        <v>TOTAL</v>
      </c>
      <c r="H3063" s="4">
        <f t="shared" ca="1" si="4290"/>
        <v>214454.00000000015</v>
      </c>
      <c r="I3063" s="5">
        <f t="shared" ref="I3063:N3063" ca="1" si="4374">VLOOKUP(CONCATENATE($F3063," ",$G3063),AllocFactorMatrix,(I$4+1),FALSE)*$E3063</f>
        <v>119383.05720819141</v>
      </c>
      <c r="J3063" s="47">
        <f t="shared" ca="1" si="4374"/>
        <v>24.250714176648707</v>
      </c>
      <c r="K3063" s="47">
        <f t="shared" ca="1" si="4374"/>
        <v>38.882252340718708</v>
      </c>
      <c r="L3063" s="5">
        <f t="shared" ca="1" si="4374"/>
        <v>27768.618078086431</v>
      </c>
      <c r="M3063" s="5">
        <f t="shared" ca="1" si="4374"/>
        <v>404.42283836587774</v>
      </c>
      <c r="N3063" s="5">
        <f t="shared" ca="1" si="4374"/>
        <v>49.209903540782136</v>
      </c>
      <c r="O3063" s="5">
        <f t="shared" ca="1" si="4364"/>
        <v>28222.250819993089</v>
      </c>
      <c r="P3063" s="5">
        <f ca="1">VLOOKUP(CONCATENATE($F3063," ",$G3063),AllocFactorMatrix,(P$4+1),FALSE)*$E3063</f>
        <v>14385.520499352502</v>
      </c>
      <c r="Q3063" s="5">
        <f ca="1">VLOOKUP(CONCATENATE($F3063," ",$G3063),AllocFactorMatrix,(Q$4+1),FALSE)*$E3063</f>
        <v>2420.6943438027756</v>
      </c>
      <c r="R3063" s="5">
        <f ca="1">VLOOKUP(CONCATENATE($F3063," ",$G3063),AllocFactorMatrix,(R$4+1),FALSE)*$E3063</f>
        <v>420.97046843781476</v>
      </c>
      <c r="S3063" s="5">
        <f ca="1">VLOOKUP(CONCATENATE($F3063," ",$G3063),AllocFactorMatrix,(S$4+1),FALSE)*$E3063</f>
        <v>18.73489396933866</v>
      </c>
      <c r="T3063" s="5">
        <f t="shared" ca="1" si="4367"/>
        <v>17245.920205562434</v>
      </c>
      <c r="U3063" s="5">
        <f ca="1">VLOOKUP(CONCATENATE($F3063," ",$G3063),AllocFactorMatrix,(U$4+1),FALSE)*$E3063</f>
        <v>673.35224944536583</v>
      </c>
      <c r="V3063" s="5">
        <f ca="1">VLOOKUP(CONCATENATE($F3063," ",$G3063),AllocFactorMatrix,(V$4+1),FALSE)*$E3063</f>
        <v>8995.2147009481632</v>
      </c>
      <c r="W3063" s="5">
        <f ca="1">VLOOKUP(CONCATENATE($F3063," ",$G3063),AllocFactorMatrix,(W$4+1),FALSE)*$E3063</f>
        <v>28800.429496181328</v>
      </c>
      <c r="X3063" s="5">
        <f ca="1">VLOOKUP(CONCATENATE($F3063," ",$G3063),AllocFactorMatrix,(X$4+1),FALSE)*$E3063</f>
        <v>5137.6704967005544</v>
      </c>
      <c r="Y3063" s="5">
        <f t="shared" ca="1" si="4368"/>
        <v>43606.666943275413</v>
      </c>
      <c r="Z3063" s="5">
        <f ca="1">VLOOKUP(CONCATENATE($F3063," ",$G3063),AllocFactorMatrix,(Z$4+1),FALSE)*$E3063</f>
        <v>3953.3848031006796</v>
      </c>
      <c r="AA3063" s="5">
        <f ca="1">VLOOKUP(CONCATENATE($F3063," ",$G3063),AllocFactorMatrix,(AA$4+1),FALSE)*$E3063</f>
        <v>73.591708461664638</v>
      </c>
      <c r="AB3063" s="5">
        <f t="shared" ca="1" si="4365"/>
        <v>4026.9765115623441</v>
      </c>
      <c r="AC3063" s="5">
        <f ca="1">VLOOKUP(CONCATENATE($F3063," ",$G3063),AllocFactorMatrix,(AC$4+1),FALSE)*$E3063</f>
        <v>57.573296244928301</v>
      </c>
      <c r="AD3063" s="5">
        <f ca="1">VLOOKUP(CONCATENATE($F3063," ",$G3063),AllocFactorMatrix,(AD$4+1),FALSE)*$E3063</f>
        <v>1526.4700724639104</v>
      </c>
      <c r="AE3063" s="5">
        <f ca="1">VLOOKUP(CONCATENATE($F3063," ",$G3063),AllocFactorMatrix,(AE$4+1),FALSE)*$E3063</f>
        <v>321.95197618900141</v>
      </c>
    </row>
    <row r="3064" spans="4:31" hidden="1" outlineLevel="1">
      <c r="E3064" s="44"/>
      <c r="F3064" s="167" t="str">
        <f>F3071</f>
        <v>RB_GUP</v>
      </c>
      <c r="G3064" s="48" t="str">
        <f>$G$8</f>
        <v>PRODUCTION</v>
      </c>
      <c r="H3064" s="4">
        <f t="shared" ca="1" si="4290"/>
        <v>9673.0111853256258</v>
      </c>
      <c r="I3064" s="5">
        <f t="shared" ref="I3064:N3064" ca="1" si="4375">VLOOKUP(CONCATENATE($F3064," ",$G3064),AllocFactorMatrix,(I$4+1),FALSE)*$E3071</f>
        <v>4974.5484459876634</v>
      </c>
      <c r="J3064" s="47">
        <f t="shared" ca="1" si="4375"/>
        <v>1.1128917629466037</v>
      </c>
      <c r="K3064" s="47">
        <f t="shared" ca="1" si="4375"/>
        <v>1.9485941242352376</v>
      </c>
      <c r="L3064" s="5">
        <f t="shared" ca="1" si="4375"/>
        <v>1159.4054384821468</v>
      </c>
      <c r="M3064" s="5">
        <f t="shared" ca="1" si="4375"/>
        <v>16.133111920544508</v>
      </c>
      <c r="N3064" s="5">
        <f t="shared" ca="1" si="4375"/>
        <v>2.2469183072969172</v>
      </c>
      <c r="O3064" s="5">
        <f t="shared" ref="O3064:O3071" ca="1" si="4376">SUBTOTAL(9,L3064:N3064)</f>
        <v>1177.7854687099882</v>
      </c>
      <c r="P3064" s="5">
        <f ca="1">VLOOKUP(CONCATENATE($F3064," ",$G3064),AllocFactorMatrix,(P$4+1),FALSE)*$E3071</f>
        <v>689.60590111079841</v>
      </c>
      <c r="Q3064" s="5">
        <f ca="1">VLOOKUP(CONCATENATE($F3064," ",$G3064),AllocFactorMatrix,(Q$4+1),FALSE)*$E3071</f>
        <v>123.75597068925201</v>
      </c>
      <c r="R3064" s="5">
        <f ca="1">VLOOKUP(CONCATENATE($F3064," ",$G3064),AllocFactorMatrix,(R$4+1),FALSE)*$E3071</f>
        <v>25.096447948987795</v>
      </c>
      <c r="S3064" s="5">
        <f ca="1">VLOOKUP(CONCATENATE($F3064," ",$G3064),AllocFactorMatrix,(S$4+1),FALSE)*$E3071</f>
        <v>0.9530262616976819</v>
      </c>
      <c r="T3064" s="5">
        <f ca="1">SUBTOTAL(9,P3064:S3064)</f>
        <v>839.41134601073588</v>
      </c>
      <c r="U3064" s="5">
        <f ca="1">VLOOKUP(CONCATENATE($F3064," ",$G3064),AllocFactorMatrix,(U$4+1),FALSE)*$E3071</f>
        <v>32.706518419810273</v>
      </c>
      <c r="V3064" s="5">
        <f ca="1">VLOOKUP(CONCATENATE($F3064," ",$G3064),AllocFactorMatrix,(V$4+1),FALSE)*$E3071</f>
        <v>441.55688503373301</v>
      </c>
      <c r="W3064" s="5">
        <f ca="1">VLOOKUP(CONCATENATE($F3064," ",$G3064),AllocFactorMatrix,(W$4+1),FALSE)*$E3071</f>
        <v>1688.7778311462171</v>
      </c>
      <c r="X3064" s="5">
        <f ca="1">VLOOKUP(CONCATENATE($F3064," ",$G3064),AllocFactorMatrix,(X$4+1),FALSE)*$E3071</f>
        <v>305.93776700330824</v>
      </c>
      <c r="Y3064" s="5">
        <f ca="1">SUBTOTAL(9,U3064:X3064)</f>
        <v>2468.9790016030684</v>
      </c>
      <c r="Z3064" s="5">
        <f ca="1">VLOOKUP(CONCATENATE($F3064," ",$G3064),AllocFactorMatrix,(Z$4+1),FALSE)*$E3071</f>
        <v>189.55140051074471</v>
      </c>
      <c r="AA3064" s="5">
        <f ca="1">VLOOKUP(CONCATENATE($F3064," ",$G3064),AllocFactorMatrix,(AA$4+1),FALSE)*$E3071</f>
        <v>3.7858276473077055</v>
      </c>
      <c r="AB3064" s="5">
        <f t="shared" ref="AB3064:AB3071" ca="1" si="4377">SUBTOTAL(9,Z3064:AA3064)</f>
        <v>193.33722815805243</v>
      </c>
      <c r="AC3064" s="5">
        <f ca="1">VLOOKUP(CONCATENATE($F3064," ",$G3064),AllocFactorMatrix,(AC$4+1),FALSE)*$E3071</f>
        <v>2.5004896296638623</v>
      </c>
      <c r="AD3064" s="5">
        <f ca="1">VLOOKUP(CONCATENATE($F3064," ",$G3064),AllocFactorMatrix,(AD$4+1),FALSE)*$E3071</f>
        <v>11.108598620482116</v>
      </c>
      <c r="AE3064" s="5">
        <f ca="1">VLOOKUP(CONCATENATE($F3064," ",$G3064),AllocFactorMatrix,(AE$4+1),FALSE)*$E3071</f>
        <v>2.2791207187907125</v>
      </c>
    </row>
    <row r="3065" spans="4:31" hidden="1" outlineLevel="1">
      <c r="E3065" s="44"/>
      <c r="F3065" s="167" t="str">
        <f>F3071</f>
        <v>RB_GUP</v>
      </c>
      <c r="G3065" s="48" t="str">
        <f>$G$9</f>
        <v>BULKTRAN</v>
      </c>
      <c r="H3065" s="4">
        <f t="shared" ca="1" si="4290"/>
        <v>5252.9719480379426</v>
      </c>
      <c r="I3065" s="5">
        <f t="shared" ref="I3065:N3065" ca="1" si="4378">VLOOKUP(CONCATENATE($F3065," ",$G3065),AllocFactorMatrix,(I$4+1),FALSE)*$E3071</f>
        <v>2701.4507623614691</v>
      </c>
      <c r="J3065" s="47">
        <f t="shared" ca="1" si="4378"/>
        <v>0.60436084482457908</v>
      </c>
      <c r="K3065" s="47">
        <f t="shared" ca="1" si="4378"/>
        <v>1.0581927464580605</v>
      </c>
      <c r="L3065" s="5">
        <f t="shared" ca="1" si="4378"/>
        <v>629.62030417049743</v>
      </c>
      <c r="M3065" s="5">
        <f t="shared" ca="1" si="4378"/>
        <v>8.76115851925627</v>
      </c>
      <c r="N3065" s="5">
        <f t="shared" ca="1" si="4378"/>
        <v>1.2201990271312058</v>
      </c>
      <c r="O3065" s="5">
        <f t="shared" ca="1" si="4376"/>
        <v>639.60166171688491</v>
      </c>
      <c r="P3065" s="5">
        <f ca="1">VLOOKUP(CONCATENATE($F3065," ",$G3065),AllocFactorMatrix,(P$4+1),FALSE)*$E3071</f>
        <v>374.49356610192996</v>
      </c>
      <c r="Q3065" s="5">
        <f ca="1">VLOOKUP(CONCATENATE($F3065," ",$G3065),AllocFactorMatrix,(Q$4+1),FALSE)*$E3071</f>
        <v>67.206232886307006</v>
      </c>
      <c r="R3065" s="5">
        <f ca="1">VLOOKUP(CONCATENATE($F3065," ",$G3065),AllocFactorMatrix,(R$4+1),FALSE)*$E3071</f>
        <v>13.628738202166087</v>
      </c>
      <c r="S3065" s="5">
        <f ca="1">VLOOKUP(CONCATENATE($F3065," ",$G3065),AllocFactorMatrix,(S$4+1),FALSE)*$E3071</f>
        <v>0.51754517001241973</v>
      </c>
      <c r="T3065" s="5">
        <f t="shared" ref="T3065:T3071" ca="1" si="4379">SUBTOTAL(9,P3065:S3065)</f>
        <v>455.84608236041544</v>
      </c>
      <c r="U3065" s="5">
        <f ca="1">VLOOKUP(CONCATENATE($F3065," ",$G3065),AllocFactorMatrix,(U$4+1),FALSE)*$E3071</f>
        <v>17.761420976943285</v>
      </c>
      <c r="V3065" s="5">
        <f ca="1">VLOOKUP(CONCATENATE($F3065," ",$G3065),AllocFactorMatrix,(V$4+1),FALSE)*$E3071</f>
        <v>239.78943951434411</v>
      </c>
      <c r="W3065" s="5">
        <f ca="1">VLOOKUP(CONCATENATE($F3065," ",$G3065),AllocFactorMatrix,(W$4+1),FALSE)*$E3071</f>
        <v>917.09834750705954</v>
      </c>
      <c r="X3065" s="5">
        <f ca="1">VLOOKUP(CONCATENATE($F3065," ",$G3065),AllocFactorMatrix,(X$4+1),FALSE)*$E3071</f>
        <v>166.14087145394382</v>
      </c>
      <c r="Y3065" s="5">
        <f t="shared" ref="Y3065:Y3071" ca="1" si="4380">SUBTOTAL(9,U3065:X3065)</f>
        <v>1340.7900794522907</v>
      </c>
      <c r="Z3065" s="5">
        <f ca="1">VLOOKUP(CONCATENATE($F3065," ",$G3065),AllocFactorMatrix,(Z$4+1),FALSE)*$E3071</f>
        <v>102.9367350577221</v>
      </c>
      <c r="AA3065" s="5">
        <f ca="1">VLOOKUP(CONCATENATE($F3065," ",$G3065),AllocFactorMatrix,(AA$4+1),FALSE)*$E3071</f>
        <v>2.0559106208398741</v>
      </c>
      <c r="AB3065" s="5">
        <f t="shared" ca="1" si="4377"/>
        <v>104.99264567856197</v>
      </c>
      <c r="AC3065" s="5">
        <f ca="1">VLOOKUP(CONCATENATE($F3065," ",$G3065),AllocFactorMatrix,(AC$4+1),FALSE)*$E3071</f>
        <v>1.3579020668259345</v>
      </c>
      <c r="AD3065" s="5">
        <f ca="1">VLOOKUP(CONCATENATE($F3065," ",$G3065),AllocFactorMatrix,(AD$4+1),FALSE)*$E3071</f>
        <v>6.0325741196215903</v>
      </c>
      <c r="AE3065" s="5">
        <f ca="1">VLOOKUP(CONCATENATE($F3065," ",$G3065),AllocFactorMatrix,(AE$4+1),FALSE)*$E3071</f>
        <v>1.2376866905893751</v>
      </c>
    </row>
    <row r="3066" spans="4:31" hidden="1" outlineLevel="1">
      <c r="E3066" s="44"/>
      <c r="F3066" s="167" t="str">
        <f>F3071</f>
        <v>RB_GUP</v>
      </c>
      <c r="G3066" s="48" t="str">
        <f>$G$10</f>
        <v>SUBTRAN</v>
      </c>
      <c r="H3066" s="4">
        <f t="shared" ca="1" si="4290"/>
        <v>1454.4096327869593</v>
      </c>
      <c r="I3066" s="5">
        <f t="shared" ref="I3066:N3066" ca="1" si="4381">VLOOKUP(CONCATENATE($F3066," ",$G3066),AllocFactorMatrix,(I$4+1),FALSE)*$E3071</f>
        <v>743.01450190229536</v>
      </c>
      <c r="J3066" s="47">
        <f t="shared" ca="1" si="4381"/>
        <v>0.12098864280897993</v>
      </c>
      <c r="K3066" s="47">
        <f t="shared" ca="1" si="4381"/>
        <v>0.22518063813955203</v>
      </c>
      <c r="L3066" s="5">
        <f t="shared" ca="1" si="4381"/>
        <v>174.12646153602321</v>
      </c>
      <c r="M3066" s="5">
        <f t="shared" ca="1" si="4381"/>
        <v>2.4335555245413323</v>
      </c>
      <c r="N3066" s="5">
        <f t="shared" ca="1" si="4381"/>
        <v>0.44046224303068887</v>
      </c>
      <c r="O3066" s="5">
        <f t="shared" ca="1" si="4376"/>
        <v>177.00047930359523</v>
      </c>
      <c r="P3066" s="5">
        <f ca="1">VLOOKUP(CONCATENATE($F3066," ",$G3066),AllocFactorMatrix,(P$4+1),FALSE)*$E3071</f>
        <v>100.52903724628361</v>
      </c>
      <c r="Q3066" s="5">
        <f ca="1">VLOOKUP(CONCATENATE($F3066," ",$G3066),AllocFactorMatrix,(Q$4+1),FALSE)*$E3071</f>
        <v>18.091181023289472</v>
      </c>
      <c r="R3066" s="5">
        <f ca="1">VLOOKUP(CONCATENATE($F3066," ",$G3066),AllocFactorMatrix,(R$4+1),FALSE)*$E3071</f>
        <v>4.7487955355900606</v>
      </c>
      <c r="S3066" s="5">
        <f ca="1">VLOOKUP(CONCATENATE($F3066," ",$G3066),AllocFactorMatrix,(S$4+1),FALSE)*$E3071</f>
        <v>0</v>
      </c>
      <c r="T3066" s="5">
        <f t="shared" ca="1" si="4379"/>
        <v>123.36901380516315</v>
      </c>
      <c r="U3066" s="5">
        <f ca="1">VLOOKUP(CONCATENATE($F3066," ",$G3066),AllocFactorMatrix,(U$4+1),FALSE)*$E3071</f>
        <v>4.5379461683533799</v>
      </c>
      <c r="V3066" s="5">
        <f ca="1">VLOOKUP(CONCATENATE($F3066," ",$G3066),AllocFactorMatrix,(V$4+1),FALSE)*$E3071</f>
        <v>63.671785095737768</v>
      </c>
      <c r="W3066" s="5">
        <f ca="1">VLOOKUP(CONCATENATE($F3066," ",$G3066),AllocFactorMatrix,(W$4+1),FALSE)*$E3071</f>
        <v>313.95101611536222</v>
      </c>
      <c r="X3066" s="5">
        <f ca="1">VLOOKUP(CONCATENATE($F3066," ",$G3066),AllocFactorMatrix,(X$4+1),FALSE)*$E3071</f>
        <v>0</v>
      </c>
      <c r="Y3066" s="5">
        <f t="shared" ca="1" si="4380"/>
        <v>382.16074737945337</v>
      </c>
      <c r="Z3066" s="5">
        <f ca="1">VLOOKUP(CONCATENATE($F3066," ",$G3066),AllocFactorMatrix,(Z$4+1),FALSE)*$E3071</f>
        <v>27.597642447308434</v>
      </c>
      <c r="AA3066" s="5">
        <f ca="1">VLOOKUP(CONCATENATE($F3066," ",$G3066),AllocFactorMatrix,(AA$4+1),FALSE)*$E3071</f>
        <v>0.55411973459022235</v>
      </c>
      <c r="AB3066" s="5">
        <f t="shared" ca="1" si="4377"/>
        <v>28.151762181898658</v>
      </c>
      <c r="AC3066" s="5">
        <f ca="1">VLOOKUP(CONCATENATE($F3066," ",$G3066),AllocFactorMatrix,(AC$4+1),FALSE)*$E3071</f>
        <v>0.36695893360489212</v>
      </c>
      <c r="AD3066" s="5">
        <f ca="1">VLOOKUP(CONCATENATE($F3066," ",$G3066),AllocFactorMatrix,(AD$4+1),FALSE)*$E3071</f>
        <v>0</v>
      </c>
      <c r="AE3066" s="5">
        <f ca="1">VLOOKUP(CONCATENATE($F3066," ",$G3066),AllocFactorMatrix,(AE$4+1),FALSE)*$E3071</f>
        <v>0</v>
      </c>
    </row>
    <row r="3067" spans="4:31" hidden="1" outlineLevel="1">
      <c r="E3067" s="44"/>
      <c r="F3067" s="167" t="str">
        <f>F3071</f>
        <v>RB_GUP</v>
      </c>
      <c r="G3067" s="48" t="str">
        <f>$G$11</f>
        <v>DISTPRI</v>
      </c>
      <c r="H3067" s="4">
        <f t="shared" ca="1" si="4290"/>
        <v>5818.8633830742347</v>
      </c>
      <c r="I3067" s="5">
        <f t="shared" ref="I3067:N3067" ca="1" si="4382">VLOOKUP(CONCATENATE($F3067," ",$G3067),AllocFactorMatrix,(I$4+1),FALSE)*$E3071</f>
        <v>3809.6073279604939</v>
      </c>
      <c r="J3067" s="47">
        <f t="shared" ca="1" si="4382"/>
        <v>0.62554304772863867</v>
      </c>
      <c r="K3067" s="47">
        <f t="shared" ca="1" si="4382"/>
        <v>1.1574338163765352</v>
      </c>
      <c r="L3067" s="5">
        <f t="shared" ca="1" si="4382"/>
        <v>891.34699492098684</v>
      </c>
      <c r="M3067" s="5">
        <f t="shared" ca="1" si="4382"/>
        <v>12.455623863706778</v>
      </c>
      <c r="N3067" s="5">
        <f t="shared" ca="1" si="4382"/>
        <v>0</v>
      </c>
      <c r="O3067" s="5">
        <f t="shared" ca="1" si="4376"/>
        <v>903.80261878469366</v>
      </c>
      <c r="P3067" s="5">
        <f ca="1">VLOOKUP(CONCATENATE($F3067," ",$G3067),AllocFactorMatrix,(P$4+1),FALSE)*$E3071</f>
        <v>516.91058994885714</v>
      </c>
      <c r="Q3067" s="5">
        <f ca="1">VLOOKUP(CONCATENATE($F3067," ",$G3067),AllocFactorMatrix,(Q$4+1),FALSE)*$E3071</f>
        <v>93.015149491938232</v>
      </c>
      <c r="R3067" s="5">
        <f ca="1">VLOOKUP(CONCATENATE($F3067," ",$G3067),AllocFactorMatrix,(R$4+1),FALSE)*$E3071</f>
        <v>0</v>
      </c>
      <c r="S3067" s="5">
        <f ca="1">VLOOKUP(CONCATENATE($F3067," ",$G3067),AllocFactorMatrix,(S$4+1),FALSE)*$E3071</f>
        <v>0</v>
      </c>
      <c r="T3067" s="5">
        <f t="shared" ca="1" si="4379"/>
        <v>609.92573944079538</v>
      </c>
      <c r="U3067" s="5">
        <f ca="1">VLOOKUP(CONCATENATE($F3067," ",$G3067),AllocFactorMatrix,(U$4+1),FALSE)*$E3071</f>
        <v>23.40751533288373</v>
      </c>
      <c r="V3067" s="5">
        <f ca="1">VLOOKUP(CONCATENATE($F3067," ",$G3067),AllocFactorMatrix,(V$4+1),FALSE)*$E3071</f>
        <v>323.67591083053065</v>
      </c>
      <c r="W3067" s="5">
        <f ca="1">VLOOKUP(CONCATENATE($F3067," ",$G3067),AllocFactorMatrix,(W$4+1),FALSE)*$E3071</f>
        <v>0</v>
      </c>
      <c r="X3067" s="5">
        <f ca="1">VLOOKUP(CONCATENATE($F3067," ",$G3067),AllocFactorMatrix,(X$4+1),FALSE)*$E3071</f>
        <v>0</v>
      </c>
      <c r="Y3067" s="5">
        <f t="shared" ca="1" si="4380"/>
        <v>347.0834261634144</v>
      </c>
      <c r="Z3067" s="5">
        <f ca="1">VLOOKUP(CONCATENATE($F3067," ",$G3067),AllocFactorMatrix,(Z$4+1),FALSE)*$E3071</f>
        <v>141.94178657957795</v>
      </c>
      <c r="AA3067" s="5">
        <f ca="1">VLOOKUP(CONCATENATE($F3067," ",$G3067),AllocFactorMatrix,(AA$4+1),FALSE)*$E3071</f>
        <v>2.8489955002192326</v>
      </c>
      <c r="AB3067" s="5">
        <f t="shared" ca="1" si="4377"/>
        <v>144.7907820797972</v>
      </c>
      <c r="AC3067" s="5">
        <f ca="1">VLOOKUP(CONCATENATE($F3067," ",$G3067),AllocFactorMatrix,(AC$4+1),FALSE)*$E3071</f>
        <v>1.8705117809345664</v>
      </c>
      <c r="AD3067" s="5">
        <f ca="1">VLOOKUP(CONCATENATE($F3067," ",$G3067),AllocFactorMatrix,(AD$4+1),FALSE)*$E3071</f>
        <v>0</v>
      </c>
      <c r="AE3067" s="5">
        <f ca="1">VLOOKUP(CONCATENATE($F3067," ",$G3067),AllocFactorMatrix,(AE$4+1),FALSE)*$E3071</f>
        <v>0</v>
      </c>
    </row>
    <row r="3068" spans="4:31" hidden="1" outlineLevel="1">
      <c r="E3068" s="44"/>
      <c r="F3068" s="167" t="str">
        <f>F3071</f>
        <v>RB_GUP</v>
      </c>
      <c r="G3068" s="48" t="str">
        <f>$G$12</f>
        <v>DISTSEC</v>
      </c>
      <c r="H3068" s="4">
        <f t="shared" ca="1" si="4290"/>
        <v>2789.4847230987939</v>
      </c>
      <c r="I3068" s="5">
        <f t="shared" ref="I3068:N3068" ca="1" si="4383">VLOOKUP(CONCATENATE($F3068," ",$G3068),AllocFactorMatrix,(I$4+1),FALSE)*$E3071</f>
        <v>2069.5777572083148</v>
      </c>
      <c r="J3068" s="47">
        <f t="shared" ca="1" si="4383"/>
        <v>0.51303765886830333</v>
      </c>
      <c r="K3068" s="47">
        <f t="shared" ca="1" si="4383"/>
        <v>0.66452515656563693</v>
      </c>
      <c r="L3068" s="5">
        <f t="shared" ca="1" si="4383"/>
        <v>417.15819182570687</v>
      </c>
      <c r="M3068" s="5">
        <f t="shared" ca="1" si="4383"/>
        <v>0</v>
      </c>
      <c r="N3068" s="5">
        <f t="shared" ca="1" si="4383"/>
        <v>0</v>
      </c>
      <c r="O3068" s="5">
        <f t="shared" ca="1" si="4376"/>
        <v>417.15819182570687</v>
      </c>
      <c r="P3068" s="5">
        <f ca="1">VLOOKUP(CONCATENATE($F3068," ",$G3068),AllocFactorMatrix,(P$4+1),FALSE)*$E3071</f>
        <v>208.24279366796543</v>
      </c>
      <c r="Q3068" s="5">
        <f ca="1">VLOOKUP(CONCATENATE($F3068," ",$G3068),AllocFactorMatrix,(Q$4+1),FALSE)*$E3071</f>
        <v>0</v>
      </c>
      <c r="R3068" s="5">
        <f ca="1">VLOOKUP(CONCATENATE($F3068," ",$G3068),AllocFactorMatrix,(R$4+1),FALSE)*$E3071</f>
        <v>0</v>
      </c>
      <c r="S3068" s="5">
        <f ca="1">VLOOKUP(CONCATENATE($F3068," ",$G3068),AllocFactorMatrix,(S$4+1),FALSE)*$E3071</f>
        <v>0</v>
      </c>
      <c r="T3068" s="5">
        <f t="shared" ca="1" si="4379"/>
        <v>208.24279366796543</v>
      </c>
      <c r="U3068" s="5">
        <f ca="1">VLOOKUP(CONCATENATE($F3068," ",$G3068),AllocFactorMatrix,(U$4+1),FALSE)*$E3071</f>
        <v>7.7985763814587363</v>
      </c>
      <c r="V3068" s="5">
        <f ca="1">VLOOKUP(CONCATENATE($F3068," ",$G3068),AllocFactorMatrix,(V$4+1),FALSE)*$E3071</f>
        <v>0</v>
      </c>
      <c r="W3068" s="5">
        <f ca="1">VLOOKUP(CONCATENATE($F3068," ",$G3068),AllocFactorMatrix,(W$4+1),FALSE)*$E3071</f>
        <v>0</v>
      </c>
      <c r="X3068" s="5">
        <f ca="1">VLOOKUP(CONCATENATE($F3068," ",$G3068),AllocFactorMatrix,(X$4+1),FALSE)*$E3071</f>
        <v>0</v>
      </c>
      <c r="Y3068" s="5">
        <f t="shared" ca="1" si="4380"/>
        <v>7.7985763814587363</v>
      </c>
      <c r="Z3068" s="5">
        <f ca="1">VLOOKUP(CONCATENATE($F3068," ",$G3068),AllocFactorMatrix,(Z$4+1),FALSE)*$E3071</f>
        <v>58.936715937473323</v>
      </c>
      <c r="AA3068" s="5">
        <f ca="1">VLOOKUP(CONCATENATE($F3068," ",$G3068),AllocFactorMatrix,(AA$4+1),FALSE)*$E3071</f>
        <v>0</v>
      </c>
      <c r="AB3068" s="5">
        <f t="shared" ca="1" si="4377"/>
        <v>58.936715937473323</v>
      </c>
      <c r="AC3068" s="5">
        <f ca="1">VLOOKUP(CONCATENATE($F3068," ",$G3068),AllocFactorMatrix,(AC$4+1),FALSE)*$E3071</f>
        <v>0.69684248940773486</v>
      </c>
      <c r="AD3068" s="5">
        <f ca="1">VLOOKUP(CONCATENATE($F3068," ",$G3068),AllocFactorMatrix,(AD$4+1),FALSE)*$E3071</f>
        <v>21.448609840639815</v>
      </c>
      <c r="AE3068" s="5">
        <f ca="1">VLOOKUP(CONCATENATE($F3068," ",$G3068),AllocFactorMatrix,(AE$4+1),FALSE)*$E3071</f>
        <v>4.4476729323937167</v>
      </c>
    </row>
    <row r="3069" spans="4:31" hidden="1" outlineLevel="1">
      <c r="E3069" s="44"/>
      <c r="F3069" s="167" t="str">
        <f>F3071</f>
        <v>RB_GUP</v>
      </c>
      <c r="G3069" s="48" t="str">
        <f>$G$13</f>
        <v>ENERGY</v>
      </c>
      <c r="H3069" s="4">
        <f t="shared" ca="1" si="4290"/>
        <v>180.59296483502951</v>
      </c>
      <c r="I3069" s="5">
        <f t="shared" ref="I3069:N3069" ca="1" si="4384">VLOOKUP(CONCATENATE($F3069," ",$G3069),AllocFactorMatrix,(I$4+1),FALSE)*$E3071</f>
        <v>70.652230330890873</v>
      </c>
      <c r="J3069" s="47">
        <f t="shared" ca="1" si="4384"/>
        <v>1.1306289840013114E-2</v>
      </c>
      <c r="K3069" s="47">
        <f t="shared" ca="1" si="4384"/>
        <v>3.2600562543923066E-2</v>
      </c>
      <c r="L3069" s="5">
        <f t="shared" ca="1" si="4384"/>
        <v>20.372837988967735</v>
      </c>
      <c r="M3069" s="5">
        <f t="shared" ca="1" si="4384"/>
        <v>0.28414046716827468</v>
      </c>
      <c r="N3069" s="5">
        <f t="shared" ca="1" si="4384"/>
        <v>3.9722596497854833E-2</v>
      </c>
      <c r="O3069" s="5">
        <f t="shared" ca="1" si="4376"/>
        <v>20.696701052633863</v>
      </c>
      <c r="P3069" s="5">
        <f ca="1">VLOOKUP(CONCATENATE($F3069," ",$G3069),AllocFactorMatrix,(P$4+1),FALSE)*$E3071</f>
        <v>13.207865434315359</v>
      </c>
      <c r="Q3069" s="5">
        <f ca="1">VLOOKUP(CONCATENATE($F3069," ",$G3069),AllocFactorMatrix,(Q$4+1),FALSE)*$E3071</f>
        <v>2.3589035285411764</v>
      </c>
      <c r="R3069" s="5">
        <f ca="1">VLOOKUP(CONCATENATE($F3069," ",$G3069),AllocFactorMatrix,(R$4+1),FALSE)*$E3071</f>
        <v>0.48035914509315242</v>
      </c>
      <c r="S3069" s="5">
        <f ca="1">VLOOKUP(CONCATENATE($F3069," ",$G3069),AllocFactorMatrix,(S$4+1),FALSE)*$E3071</f>
        <v>1.8143327478168724E-2</v>
      </c>
      <c r="T3069" s="5">
        <f t="shared" ca="1" si="4379"/>
        <v>16.065271435427857</v>
      </c>
      <c r="U3069" s="5">
        <f ca="1">VLOOKUP(CONCATENATE($F3069," ",$G3069),AllocFactorMatrix,(U$4+1),FALSE)*$E3071</f>
        <v>0.69270235166411653</v>
      </c>
      <c r="V3069" s="5">
        <f ca="1">VLOOKUP(CONCATENATE($F3069," ",$G3069),AllocFactorMatrix,(V$4+1),FALSE)*$E3071</f>
        <v>10.951755886589527</v>
      </c>
      <c r="W3069" s="5">
        <f ca="1">VLOOKUP(CONCATENATE($F3069," ",$G3069),AllocFactorMatrix,(W$4+1),FALSE)*$E3071</f>
        <v>47.101719611507093</v>
      </c>
      <c r="X3069" s="5">
        <f ca="1">VLOOKUP(CONCATENATE($F3069," ",$G3069),AllocFactorMatrix,(X$4+1),FALSE)*$E3071</f>
        <v>8.8603254241880247</v>
      </c>
      <c r="Y3069" s="5">
        <f t="shared" ca="1" si="4380"/>
        <v>67.606503273948761</v>
      </c>
      <c r="Z3069" s="5">
        <f ca="1">VLOOKUP(CONCATENATE($F3069," ",$G3069),AllocFactorMatrix,(Z$4+1),FALSE)*$E3071</f>
        <v>3.6333473966667165</v>
      </c>
      <c r="AA3069" s="5">
        <f ca="1">VLOOKUP(CONCATENATE($F3069," ",$G3069),AllocFactorMatrix,(AA$4+1),FALSE)*$E3071</f>
        <v>7.2902390745512122E-2</v>
      </c>
      <c r="AB3069" s="5">
        <f t="shared" ca="1" si="4377"/>
        <v>3.7062497874122284</v>
      </c>
      <c r="AC3069" s="5">
        <f ca="1">VLOOKUP(CONCATENATE($F3069," ",$G3069),AllocFactorMatrix,(AC$4+1),FALSE)*$E3071</f>
        <v>6.5029245162285546E-2</v>
      </c>
      <c r="AD3069" s="5">
        <f ca="1">VLOOKUP(CONCATENATE($F3069," ",$G3069),AllocFactorMatrix,(AD$4+1),FALSE)*$E3071</f>
        <v>1.4566328203650909</v>
      </c>
      <c r="AE3069" s="5">
        <f ca="1">VLOOKUP(CONCATENATE($F3069," ",$G3069),AllocFactorMatrix,(AE$4+1),FALSE)*$E3071</f>
        <v>0.3004400368046074</v>
      </c>
    </row>
    <row r="3070" spans="4:31" hidden="1" outlineLevel="1">
      <c r="E3070" s="44"/>
      <c r="F3070" s="167" t="str">
        <f>F3071</f>
        <v>RB_GUP</v>
      </c>
      <c r="G3070" s="48" t="str">
        <f>$G$14</f>
        <v>CUSTOMER</v>
      </c>
      <c r="H3070" s="4">
        <f t="shared" ca="1" si="4290"/>
        <v>1314.6661628414192</v>
      </c>
      <c r="I3070" s="5">
        <f t="shared" ref="I3070:N3070" ca="1" si="4385">VLOOKUP(CONCATENATE($F3070," ",$G3070),AllocFactorMatrix,(I$4+1),FALSE)*$E3071</f>
        <v>651.03088801858212</v>
      </c>
      <c r="J3070" s="47">
        <f t="shared" ca="1" si="4385"/>
        <v>0.13137326470625046</v>
      </c>
      <c r="K3070" s="47">
        <f t="shared" ca="1" si="4385"/>
        <v>6.9627093889728653E-2</v>
      </c>
      <c r="L3070" s="5">
        <f t="shared" ca="1" si="4385"/>
        <v>207.48658620756038</v>
      </c>
      <c r="M3070" s="5">
        <f t="shared" ca="1" si="4385"/>
        <v>13.247202465839033</v>
      </c>
      <c r="N3070" s="5">
        <f t="shared" ca="1" si="4385"/>
        <v>2.2280031791855919</v>
      </c>
      <c r="O3070" s="5">
        <f t="shared" ca="1" si="4376"/>
        <v>222.96179185258501</v>
      </c>
      <c r="P3070" s="5">
        <f ca="1">VLOOKUP(CONCATENATE($F3070," ",$G3070),AllocFactorMatrix,(P$4+1),FALSE)*$E3071</f>
        <v>16.158819337218809</v>
      </c>
      <c r="Q3070" s="5">
        <f ca="1">VLOOKUP(CONCATENATE($F3070," ",$G3070),AllocFactorMatrix,(Q$4+1),FALSE)*$E3071</f>
        <v>4.676979081149482</v>
      </c>
      <c r="R3070" s="5">
        <f ca="1">VLOOKUP(CONCATENATE($F3070," ",$G3070),AllocFactorMatrix,(R$4+1),FALSE)*$E3071</f>
        <v>5.4785559399270412</v>
      </c>
      <c r="S3070" s="5">
        <f ca="1">VLOOKUP(CONCATENATE($F3070," ",$G3070),AllocFactorMatrix,(S$4+1),FALSE)*$E3071</f>
        <v>0.68453217954315437</v>
      </c>
      <c r="T3070" s="5">
        <f t="shared" ca="1" si="4379"/>
        <v>26.998886537838487</v>
      </c>
      <c r="U3070" s="5">
        <f ca="1">VLOOKUP(CONCATENATE($F3070," ",$G3070),AllocFactorMatrix,(U$4+1),FALSE)*$E3071</f>
        <v>0.10713363862682621</v>
      </c>
      <c r="V3070" s="5">
        <f ca="1">VLOOKUP(CONCATENATE($F3070," ",$G3070),AllocFactorMatrix,(V$4+1),FALSE)*$E3071</f>
        <v>3.3195877290042559</v>
      </c>
      <c r="W3070" s="5">
        <f ca="1">VLOOKUP(CONCATENATE($F3070," ",$G3070),AllocFactorMatrix,(W$4+1),FALSE)*$E3071</f>
        <v>9.2089642073255948</v>
      </c>
      <c r="X3070" s="5">
        <f ca="1">VLOOKUP(CONCATENATE($F3070," ",$G3070),AllocFactorMatrix,(X$4+1),FALSE)*$E3071</f>
        <v>2.738224232564864</v>
      </c>
      <c r="Y3070" s="5">
        <f t="shared" ca="1" si="4380"/>
        <v>15.373909807521541</v>
      </c>
      <c r="Z3070" s="5">
        <f ca="1">VLOOKUP(CONCATENATE($F3070," ",$G3070),AllocFactorMatrix,(Z$4+1),FALSE)*$E3071</f>
        <v>3.2697503131919587</v>
      </c>
      <c r="AA3070" s="5">
        <f ca="1">VLOOKUP(CONCATENATE($F3070," ",$G3070),AllocFactorMatrix,(AA$4+1),FALSE)*$E3071</f>
        <v>6.1225743048057807E-2</v>
      </c>
      <c r="AB3070" s="5">
        <f t="shared" ca="1" si="4377"/>
        <v>3.3309760562400164</v>
      </c>
      <c r="AC3070" s="5">
        <f ca="1">VLOOKUP(CONCATENATE($F3070," ",$G3070),AllocFactorMatrix,(AC$4+1),FALSE)*$E3071</f>
        <v>0.31631071786835363</v>
      </c>
      <c r="AD3070" s="5">
        <f ca="1">VLOOKUP(CONCATENATE($F3070," ",$G3070),AllocFactorMatrix,(AD$4+1),FALSE)*$E3071</f>
        <v>347.60715534863897</v>
      </c>
      <c r="AE3070" s="5">
        <f ca="1">VLOOKUP(CONCATENATE($F3070," ",$G3070),AllocFactorMatrix,(AE$4+1),FALSE)*$E3071</f>
        <v>46.845244143548918</v>
      </c>
    </row>
    <row r="3071" spans="4:31" collapsed="1">
      <c r="D3071" s="48" t="s">
        <v>670</v>
      </c>
      <c r="E3071" s="38">
        <f>-8468603+8495087</f>
        <v>26484</v>
      </c>
      <c r="F3071" s="88" t="s">
        <v>71</v>
      </c>
      <c r="G3071" s="48" t="str">
        <f>$G$15</f>
        <v>TOTAL</v>
      </c>
      <c r="H3071" s="4">
        <f t="shared" ca="1" si="4290"/>
        <v>26483.999999999996</v>
      </c>
      <c r="I3071" s="5">
        <f t="shared" ref="I3071:N3071" ca="1" si="4386">VLOOKUP(CONCATENATE($F3071," ",$G3071),AllocFactorMatrix,(I$4+1),FALSE)*$E3071</f>
        <v>15019.881913769708</v>
      </c>
      <c r="J3071" s="47">
        <f t="shared" ca="1" si="4386"/>
        <v>3.1195015117233682</v>
      </c>
      <c r="K3071" s="47">
        <f t="shared" ca="1" si="4386"/>
        <v>5.1561541382086737</v>
      </c>
      <c r="L3071" s="5">
        <f t="shared" ca="1" si="4386"/>
        <v>3499.5168151318894</v>
      </c>
      <c r="M3071" s="5">
        <f t="shared" ca="1" si="4386"/>
        <v>53.314792761056196</v>
      </c>
      <c r="N3071" s="5">
        <f t="shared" ca="1" si="4386"/>
        <v>6.1753053531422593</v>
      </c>
      <c r="O3071" s="5">
        <f t="shared" ca="1" si="4376"/>
        <v>3559.0069132460881</v>
      </c>
      <c r="P3071" s="5">
        <f ca="1">VLOOKUP(CONCATENATE($F3071," ",$G3071),AllocFactorMatrix,(P$4+1),FALSE)*$E3071</f>
        <v>1919.1485728473685</v>
      </c>
      <c r="Q3071" s="5">
        <f ca="1">VLOOKUP(CONCATENATE($F3071," ",$G3071),AllocFactorMatrix,(Q$4+1),FALSE)*$E3071</f>
        <v>309.10441670047737</v>
      </c>
      <c r="R3071" s="5">
        <f ca="1">VLOOKUP(CONCATENATE($F3071," ",$G3071),AllocFactorMatrix,(R$4+1),FALSE)*$E3071</f>
        <v>49.432896771764128</v>
      </c>
      <c r="S3071" s="5">
        <f ca="1">VLOOKUP(CONCATENATE($F3071," ",$G3071),AllocFactorMatrix,(S$4+1),FALSE)*$E3071</f>
        <v>2.1732469387314248</v>
      </c>
      <c r="T3071" s="5">
        <f t="shared" ca="1" si="4379"/>
        <v>2279.8591332583419</v>
      </c>
      <c r="U3071" s="5">
        <f ca="1">VLOOKUP(CONCATENATE($F3071," ",$G3071),AllocFactorMatrix,(U$4+1),FALSE)*$E3071</f>
        <v>87.011813269740344</v>
      </c>
      <c r="V3071" s="5">
        <f ca="1">VLOOKUP(CONCATENATE($F3071," ",$G3071),AllocFactorMatrix,(V$4+1),FALSE)*$E3071</f>
        <v>1082.9653640899394</v>
      </c>
      <c r="W3071" s="5">
        <f ca="1">VLOOKUP(CONCATENATE($F3071," ",$G3071),AllocFactorMatrix,(W$4+1),FALSE)*$E3071</f>
        <v>2976.1378785874713</v>
      </c>
      <c r="X3071" s="5">
        <f ca="1">VLOOKUP(CONCATENATE($F3071," ",$G3071),AllocFactorMatrix,(X$4+1),FALSE)*$E3071</f>
        <v>483.67718811400505</v>
      </c>
      <c r="Y3071" s="5">
        <f t="shared" ca="1" si="4380"/>
        <v>4629.7922440611555</v>
      </c>
      <c r="Z3071" s="5">
        <f ca="1">VLOOKUP(CONCATENATE($F3071," ",$G3071),AllocFactorMatrix,(Z$4+1),FALSE)*$E3071</f>
        <v>527.86737824268516</v>
      </c>
      <c r="AA3071" s="5">
        <f ca="1">VLOOKUP(CONCATENATE($F3071," ",$G3071),AllocFactorMatrix,(AA$4+1),FALSE)*$E3071</f>
        <v>9.378981636750602</v>
      </c>
      <c r="AB3071" s="5">
        <f t="shared" ca="1" si="4377"/>
        <v>537.24635987943577</v>
      </c>
      <c r="AC3071" s="5">
        <f ca="1">VLOOKUP(CONCATENATE($F3071," ",$G3071),AllocFactorMatrix,(AC$4+1),FALSE)*$E3071</f>
        <v>7.1740448634676293</v>
      </c>
      <c r="AD3071" s="5">
        <f ca="1">VLOOKUP(CONCATENATE($F3071," ",$G3071),AllocFactorMatrix,(AD$4+1),FALSE)*$E3071</f>
        <v>387.65357074974753</v>
      </c>
      <c r="AE3071" s="5">
        <f ca="1">VLOOKUP(CONCATENATE($F3071," ",$G3071),AllocFactorMatrix,(AE$4+1),FALSE)*$E3071</f>
        <v>55.110164522127327</v>
      </c>
    </row>
    <row r="3072" spans="4:31" hidden="1" outlineLevel="1">
      <c r="E3072" s="44"/>
      <c r="F3072" s="167" t="str">
        <f>F3079</f>
        <v>RSALE</v>
      </c>
      <c r="G3072" s="48" t="str">
        <f>$G$8</f>
        <v>PRODUCTION</v>
      </c>
      <c r="H3072" s="4">
        <f t="shared" ref="H3072:H3135" ca="1" si="4387">SUBTOTAL(9,I3072:AE3072)</f>
        <v>-35291.303029659939</v>
      </c>
      <c r="I3072" s="5">
        <f t="shared" ref="I3072:N3072" ca="1" si="4388">VLOOKUP(CONCATENATE($F3072," ",$G3072),AllocFactorMatrix,(I$4+1),FALSE)*$E3079</f>
        <v>-16066.238700153956</v>
      </c>
      <c r="J3072" s="47">
        <f t="shared" ca="1" si="4388"/>
        <v>-3.1468319350255558</v>
      </c>
      <c r="K3072" s="47">
        <f t="shared" ca="1" si="4388"/>
        <v>-5.66822347701578</v>
      </c>
      <c r="L3072" s="5">
        <f t="shared" ca="1" si="4388"/>
        <v>-4638.9728154674558</v>
      </c>
      <c r="M3072" s="5">
        <f t="shared" ca="1" si="4388"/>
        <v>-57.975831459713604</v>
      </c>
      <c r="N3072" s="5">
        <f t="shared" ca="1" si="4388"/>
        <v>-7.7026493691226365</v>
      </c>
      <c r="O3072" s="5">
        <f t="shared" ref="O3072:O3079" ca="1" si="4389">SUBTOTAL(9,L3072:N3072)</f>
        <v>-4704.6512962962925</v>
      </c>
      <c r="P3072" s="5">
        <f ca="1">VLOOKUP(CONCATENATE($F3072," ",$G3072),AllocFactorMatrix,(P$4+1),FALSE)*$E3079</f>
        <v>-2657.283035955284</v>
      </c>
      <c r="Q3072" s="5">
        <f ca="1">VLOOKUP(CONCATENATE($F3072," ",$G3072),AllocFactorMatrix,(Q$4+1),FALSE)*$E3079</f>
        <v>-538.67012852130108</v>
      </c>
      <c r="R3072" s="5">
        <f ca="1">VLOOKUP(CONCATENATE($F3072," ",$G3072),AllocFactorMatrix,(R$4+1),FALSE)*$E3079</f>
        <v>-98.109148661167509</v>
      </c>
      <c r="S3072" s="5">
        <f ca="1">VLOOKUP(CONCATENATE($F3072," ",$G3072),AllocFactorMatrix,(S$4+1),FALSE)*$E3079</f>
        <v>-2.6515628424033761</v>
      </c>
      <c r="T3072" s="5">
        <f ca="1">SUBTOTAL(9,P3072:S3072)</f>
        <v>-3296.7138759801564</v>
      </c>
      <c r="U3072" s="5">
        <f ca="1">VLOOKUP(CONCATENATE($F3072," ",$G3072),AllocFactorMatrix,(U$4+1),FALSE)*$E3079</f>
        <v>-122.51305484720015</v>
      </c>
      <c r="V3072" s="5">
        <f ca="1">VLOOKUP(CONCATENATE($F3072," ",$G3072),AllocFactorMatrix,(V$4+1),FALSE)*$E3079</f>
        <v>-1951.180527242411</v>
      </c>
      <c r="W3072" s="5">
        <f ca="1">VLOOKUP(CONCATENATE($F3072," ",$G3072),AllocFactorMatrix,(W$4+1),FALSE)*$E3079</f>
        <v>-6844.7156556967038</v>
      </c>
      <c r="X3072" s="5">
        <f ca="1">VLOOKUP(CONCATENATE($F3072," ",$G3072),AllocFactorMatrix,(X$4+1),FALSE)*$E3079</f>
        <v>-1438.5565289238978</v>
      </c>
      <c r="Y3072" s="5">
        <f ca="1">SUBTOTAL(9,U3072:X3072)</f>
        <v>-10356.965766710213</v>
      </c>
      <c r="Z3072" s="5">
        <f ca="1">VLOOKUP(CONCATENATE($F3072," ",$G3072),AllocFactorMatrix,(Z$4+1),FALSE)*$E3079</f>
        <v>-767.03617463072021</v>
      </c>
      <c r="AA3072" s="5">
        <f ca="1">VLOOKUP(CONCATENATE($F3072," ",$G3072),AllocFactorMatrix,(AA$4+1),FALSE)*$E3079</f>
        <v>-14.280058903850369</v>
      </c>
      <c r="AB3072" s="5">
        <f t="shared" ref="AB3072:AB3079" ca="1" si="4390">SUBTOTAL(9,Z3072:AA3072)</f>
        <v>-781.31623353457053</v>
      </c>
      <c r="AC3072" s="5">
        <f ca="1">VLOOKUP(CONCATENATE($F3072," ",$G3072),AllocFactorMatrix,(AC$4+1),FALSE)*$E3079</f>
        <v>-10.68829859532598</v>
      </c>
      <c r="AD3072" s="5">
        <f ca="1">VLOOKUP(CONCATENATE($F3072," ",$G3072),AllocFactorMatrix,(AD$4+1),FALSE)*$E3079</f>
        <v>-54.22337278791759</v>
      </c>
      <c r="AE3072" s="5">
        <f ca="1">VLOOKUP(CONCATENATE($F3072," ",$G3072),AllocFactorMatrix,(AE$4+1),FALSE)*$E3079</f>
        <v>-11.690430189475522</v>
      </c>
    </row>
    <row r="3073" spans="4:31" hidden="1" outlineLevel="1">
      <c r="E3073" s="44"/>
      <c r="F3073" s="167" t="str">
        <f>F3079</f>
        <v>RSALE</v>
      </c>
      <c r="G3073" s="48" t="str">
        <f>$G$9</f>
        <v>BULKTRAN</v>
      </c>
      <c r="H3073" s="4">
        <f t="shared" ca="1" si="4387"/>
        <v>1484.3176594154345</v>
      </c>
      <c r="I3073" s="5">
        <f t="shared" ref="I3073:N3073" ca="1" si="4391">VLOOKUP(CONCATENATE($F3073," ",$G3073),AllocFactorMatrix,(I$4+1),FALSE)*$E3079</f>
        <v>2228.6607720939169</v>
      </c>
      <c r="J3073" s="47">
        <f t="shared" ca="1" si="4391"/>
        <v>2.3259219272170206</v>
      </c>
      <c r="K3073" s="47">
        <f t="shared" ca="1" si="4391"/>
        <v>5.5462755689570065</v>
      </c>
      <c r="L3073" s="5">
        <f t="shared" ca="1" si="4391"/>
        <v>25.536989285654204</v>
      </c>
      <c r="M3073" s="5">
        <f t="shared" ca="1" si="4391"/>
        <v>3.2220188990162337</v>
      </c>
      <c r="N3073" s="5">
        <f t="shared" ca="1" si="4391"/>
        <v>1.8277903392897055</v>
      </c>
      <c r="O3073" s="5">
        <f t="shared" ca="1" si="4389"/>
        <v>30.586798523960145</v>
      </c>
      <c r="P3073" s="5">
        <f ca="1">VLOOKUP(CONCATENATE($F3073," ",$G3073),AllocFactorMatrix,(P$4+1),FALSE)*$E3079</f>
        <v>48.938384138608086</v>
      </c>
      <c r="Q3073" s="5">
        <f ca="1">VLOOKUP(CONCATENATE($F3073," ",$G3073),AllocFactorMatrix,(Q$4+1),FALSE)*$E3079</f>
        <v>-47.608639951072981</v>
      </c>
      <c r="R3073" s="5">
        <f ca="1">VLOOKUP(CONCATENATE($F3073," ",$G3073),AllocFactorMatrix,(R$4+1),FALSE)*$E3079</f>
        <v>-2.6578698814003312</v>
      </c>
      <c r="S3073" s="5">
        <f ca="1">VLOOKUP(CONCATENATE($F3073," ",$G3073),AllocFactorMatrix,(S$4+1),FALSE)*$E3079</f>
        <v>0.73556046023915944</v>
      </c>
      <c r="T3073" s="5">
        <f t="shared" ref="T3073:T3079" ca="1" si="4392">SUBTOTAL(9,P3073:S3073)</f>
        <v>-0.59256523362606628</v>
      </c>
      <c r="U3073" s="5">
        <f ca="1">VLOOKUP(CONCATENATE($F3073," ",$G3073),AllocFactorMatrix,(U$4+1),FALSE)*$E3079</f>
        <v>6.3808994558902334</v>
      </c>
      <c r="V3073" s="5">
        <f ca="1">VLOOKUP(CONCATENATE($F3073," ",$G3073),AllocFactorMatrix,(V$4+1),FALSE)*$E3079</f>
        <v>-188.25354943667946</v>
      </c>
      <c r="W3073" s="5">
        <f ca="1">VLOOKUP(CONCATENATE($F3073," ",$G3073),AllocFactorMatrix,(W$4+1),FALSE)*$E3079</f>
        <v>-403.47850029939696</v>
      </c>
      <c r="X3073" s="5">
        <f ca="1">VLOOKUP(CONCATENATE($F3073," ",$G3073),AllocFactorMatrix,(X$4+1),FALSE)*$E3079</f>
        <v>-191.75471860628321</v>
      </c>
      <c r="Y3073" s="5">
        <f t="shared" ref="Y3073:Y3079" ca="1" si="4393">SUBTOTAL(9,U3073:X3073)</f>
        <v>-777.10586888646935</v>
      </c>
      <c r="Z3073" s="5">
        <f ca="1">VLOOKUP(CONCATENATE($F3073," ",$G3073),AllocFactorMatrix,(Z$4+1),FALSE)*$E3079</f>
        <v>0.47536517198835321</v>
      </c>
      <c r="AA3073" s="5">
        <f ca="1">VLOOKUP(CONCATENATE($F3073," ",$G3073),AllocFactorMatrix,(AA$4+1),FALSE)*$E3079</f>
        <v>0.6378764624342721</v>
      </c>
      <c r="AB3073" s="5">
        <f t="shared" ca="1" si="4390"/>
        <v>1.1132416344226252</v>
      </c>
      <c r="AC3073" s="5">
        <f ca="1">VLOOKUP(CONCATENATE($F3073," ",$G3073),AllocFactorMatrix,(AC$4+1),FALSE)*$E3079</f>
        <v>-0.2496198664825878</v>
      </c>
      <c r="AD3073" s="5">
        <f ca="1">VLOOKUP(CONCATENATE($F3073," ",$G3073),AllocFactorMatrix,(AD$4+1),FALSE)*$E3079</f>
        <v>-4.7352641447223771</v>
      </c>
      <c r="AE3073" s="5">
        <f ca="1">VLOOKUP(CONCATENATE($F3073," ",$G3073),AllocFactorMatrix,(AE$4+1),FALSE)*$E3079</f>
        <v>-1.2320322017362162</v>
      </c>
    </row>
    <row r="3074" spans="4:31" hidden="1" outlineLevel="1">
      <c r="E3074" s="44"/>
      <c r="F3074" s="167" t="str">
        <f>F3079</f>
        <v>RSALE</v>
      </c>
      <c r="G3074" s="48" t="str">
        <f>$G$10</f>
        <v>SUBTRAN</v>
      </c>
      <c r="H3074" s="4">
        <f t="shared" ca="1" si="4387"/>
        <v>421.31107391830272</v>
      </c>
      <c r="I3074" s="5">
        <f t="shared" ref="I3074:N3074" ca="1" si="4394">VLOOKUP(CONCATENATE($F3074," ",$G3074),AllocFactorMatrix,(I$4+1),FALSE)*$E3079</f>
        <v>588.09765528800961</v>
      </c>
      <c r="J3074" s="47">
        <f t="shared" ca="1" si="4394"/>
        <v>0.44423688809570472</v>
      </c>
      <c r="K3074" s="47">
        <f t="shared" ca="1" si="4394"/>
        <v>1.1251271139923611</v>
      </c>
      <c r="L3074" s="5">
        <f t="shared" ca="1" si="4394"/>
        <v>7.2831304140757913</v>
      </c>
      <c r="M3074" s="5">
        <f t="shared" ca="1" si="4394"/>
        <v>0.86571490945440566</v>
      </c>
      <c r="N3074" s="5">
        <f t="shared" ca="1" si="4394"/>
        <v>0.59056430722945841</v>
      </c>
      <c r="O3074" s="5">
        <f t="shared" ca="1" si="4389"/>
        <v>8.7394096307596545</v>
      </c>
      <c r="P3074" s="5">
        <f ca="1">VLOOKUP(CONCATENATE($F3074," ",$G3074),AllocFactorMatrix,(P$4+1),FALSE)*$E3079</f>
        <v>12.852278241036768</v>
      </c>
      <c r="Q3074" s="5">
        <f ca="1">VLOOKUP(CONCATENATE($F3074," ",$G3074),AllocFactorMatrix,(Q$4+1),FALSE)*$E3079</f>
        <v>-12.17305851620675</v>
      </c>
      <c r="R3074" s="5">
        <f ca="1">VLOOKUP(CONCATENATE($F3074," ",$G3074),AllocFactorMatrix,(R$4+1),FALSE)*$E3079</f>
        <v>-0.8652954899127846</v>
      </c>
      <c r="S3074" s="5">
        <f ca="1">VLOOKUP(CONCATENATE($F3074," ",$G3074),AllocFactorMatrix,(S$4+1),FALSE)*$E3079</f>
        <v>0</v>
      </c>
      <c r="T3074" s="5">
        <f t="shared" ca="1" si="4392"/>
        <v>-0.18607576508276658</v>
      </c>
      <c r="U3074" s="5">
        <f ca="1">VLOOKUP(CONCATENATE($F3074," ",$G3074),AllocFactorMatrix,(U$4+1),FALSE)*$E3079</f>
        <v>1.5710124324003756</v>
      </c>
      <c r="V3074" s="5">
        <f ca="1">VLOOKUP(CONCATENATE($F3074," ",$G3074),AllocFactorMatrix,(V$4+1),FALSE)*$E3079</f>
        <v>-47.541352500732337</v>
      </c>
      <c r="W3074" s="5">
        <f ca="1">VLOOKUP(CONCATENATE($F3074," ",$G3074),AllocFactorMatrix,(W$4+1),FALSE)*$E3079</f>
        <v>-131.23318989275037</v>
      </c>
      <c r="X3074" s="5">
        <f ca="1">VLOOKUP(CONCATENATE($F3074," ",$G3074),AllocFactorMatrix,(X$4+1),FALSE)*$E3079</f>
        <v>-5.4388257629661418E-156</v>
      </c>
      <c r="Y3074" s="5">
        <f t="shared" ca="1" si="4393"/>
        <v>-177.20352996108232</v>
      </c>
      <c r="Z3074" s="5">
        <f ca="1">VLOOKUP(CONCATENATE($F3074," ",$G3074),AllocFactorMatrix,(Z$4+1),FALSE)*$E3079</f>
        <v>0.1920043335047992</v>
      </c>
      <c r="AA3074" s="5">
        <f ca="1">VLOOKUP(CONCATENATE($F3074," ",$G3074),AllocFactorMatrix,(AA$4+1),FALSE)*$E3079</f>
        <v>0.16588091351200487</v>
      </c>
      <c r="AB3074" s="5">
        <f t="shared" ca="1" si="4390"/>
        <v>0.35788524701680408</v>
      </c>
      <c r="AC3074" s="5">
        <f ca="1">VLOOKUP(CONCATENATE($F3074," ",$G3074),AllocFactorMatrix,(AC$4+1),FALSE)*$E3079</f>
        <v>-6.3634523405751625E-2</v>
      </c>
      <c r="AD3074" s="5">
        <f ca="1">VLOOKUP(CONCATENATE($F3074," ",$G3074),AllocFactorMatrix,(AD$4+1),FALSE)*$E3079</f>
        <v>0</v>
      </c>
      <c r="AE3074" s="5">
        <f ca="1">VLOOKUP(CONCATENATE($F3074," ",$G3074),AllocFactorMatrix,(AE$4+1),FALSE)*$E3079</f>
        <v>0</v>
      </c>
    </row>
    <row r="3075" spans="4:31" hidden="1" outlineLevel="1">
      <c r="E3075" s="44"/>
      <c r="F3075" s="167" t="str">
        <f>F3079</f>
        <v>RSALE</v>
      </c>
      <c r="G3075" s="48" t="str">
        <f>$G$11</f>
        <v>DISTPRI</v>
      </c>
      <c r="H3075" s="4">
        <f t="shared" ca="1" si="4387"/>
        <v>-8519.2466851696208</v>
      </c>
      <c r="I3075" s="5">
        <f t="shared" ref="I3075:N3075" ca="1" si="4395">VLOOKUP(CONCATENATE($F3075," ",$G3075),AllocFactorMatrix,(I$4+1),FALSE)*$E3079</f>
        <v>-4418.9952869094841</v>
      </c>
      <c r="J3075" s="47">
        <f t="shared" ca="1" si="4395"/>
        <v>0.32967314373466328</v>
      </c>
      <c r="K3075" s="47">
        <f t="shared" ca="1" si="4395"/>
        <v>1.4199605262813539</v>
      </c>
      <c r="L3075" s="5">
        <f t="shared" ca="1" si="4395"/>
        <v>-1729.5614743876454</v>
      </c>
      <c r="M3075" s="5">
        <f t="shared" ca="1" si="4395"/>
        <v>-19.707889622768722</v>
      </c>
      <c r="N3075" s="5">
        <f t="shared" ca="1" si="4395"/>
        <v>0</v>
      </c>
      <c r="O3075" s="5">
        <f t="shared" ca="1" si="4389"/>
        <v>-1749.2693640104142</v>
      </c>
      <c r="P3075" s="5">
        <f ca="1">VLOOKUP(CONCATENATE($F3075," ",$G3075),AllocFactorMatrix,(P$4+1),FALSE)*$E3079</f>
        <v>-947.76592460374172</v>
      </c>
      <c r="Q3075" s="5">
        <f ca="1">VLOOKUP(CONCATENATE($F3075," ",$G3075),AllocFactorMatrix,(Q$4+1),FALSE)*$E3079</f>
        <v>-234.81413774598329</v>
      </c>
      <c r="R3075" s="5">
        <f ca="1">VLOOKUP(CONCATENATE($F3075," ",$G3075),AllocFactorMatrix,(R$4+1),FALSE)*$E3079</f>
        <v>0</v>
      </c>
      <c r="S3075" s="5">
        <f ca="1">VLOOKUP(CONCATENATE($F3075," ",$G3075),AllocFactorMatrix,(S$4+1),FALSE)*$E3079</f>
        <v>0</v>
      </c>
      <c r="T3075" s="5">
        <f t="shared" ca="1" si="4392"/>
        <v>-1182.580062349725</v>
      </c>
      <c r="U3075" s="5">
        <f ca="1">VLOOKUP(CONCATENATE($F3075," ",$G3075),AllocFactorMatrix,(U$4+1),FALSE)*$E3079</f>
        <v>-38.766727390791985</v>
      </c>
      <c r="V3075" s="5">
        <f ca="1">VLOOKUP(CONCATENATE($F3075," ",$G3075),AllocFactorMatrix,(V$4+1),FALSE)*$E3079</f>
        <v>-840.39483431578446</v>
      </c>
      <c r="W3075" s="5">
        <f ca="1">VLOOKUP(CONCATENATE($F3075," ",$G3075),AllocFactorMatrix,(W$4+1),FALSE)*$E3079</f>
        <v>8.4214889480386601E-84</v>
      </c>
      <c r="X3075" s="5">
        <f ca="1">VLOOKUP(CONCATENATE($F3075," ",$G3075),AllocFactorMatrix,(X$4+1),FALSE)*$E3079</f>
        <v>-8.463463796995928E-156</v>
      </c>
      <c r="Y3075" s="5">
        <f t="shared" ca="1" si="4393"/>
        <v>-879.16156170657644</v>
      </c>
      <c r="Z3075" s="5">
        <f ca="1">VLOOKUP(CONCATENATE($F3075," ",$G3075),AllocFactorMatrix,(Z$4+1),FALSE)*$E3079</f>
        <v>-282.05969144996999</v>
      </c>
      <c r="AA3075" s="5">
        <f ca="1">VLOOKUP(CONCATENATE($F3075," ",$G3075),AllocFactorMatrix,(AA$4+1),FALSE)*$E3079</f>
        <v>-4.8345382734065998</v>
      </c>
      <c r="AB3075" s="5">
        <f t="shared" ca="1" si="4390"/>
        <v>-286.89422972337661</v>
      </c>
      <c r="AC3075" s="5">
        <f ca="1">VLOOKUP(CONCATENATE($F3075," ",$G3075),AllocFactorMatrix,(AC$4+1),FALSE)*$E3079</f>
        <v>-4.095814140063835</v>
      </c>
      <c r="AD3075" s="5">
        <f ca="1">VLOOKUP(CONCATENATE($F3075," ",$G3075),AllocFactorMatrix,(AD$4+1),FALSE)*$E3079</f>
        <v>0</v>
      </c>
      <c r="AE3075" s="5">
        <f ca="1">VLOOKUP(CONCATENATE($F3075," ",$G3075),AllocFactorMatrix,(AE$4+1),FALSE)*$E3079</f>
        <v>0</v>
      </c>
    </row>
    <row r="3076" spans="4:31" hidden="1" outlineLevel="1">
      <c r="E3076" s="44"/>
      <c r="F3076" s="167" t="str">
        <f>F3079</f>
        <v>RSALE</v>
      </c>
      <c r="G3076" s="48" t="str">
        <f>$G$12</f>
        <v>DISTSEC</v>
      </c>
      <c r="H3076" s="4">
        <f t="shared" ca="1" si="4387"/>
        <v>-3292.9998622841626</v>
      </c>
      <c r="I3076" s="5">
        <f t="shared" ref="I3076:N3076" ca="1" si="4396">VLOOKUP(CONCATENATE($F3076," ",$G3076),AllocFactorMatrix,(I$4+1),FALSE)*$E3079</f>
        <v>-2030.6696014261138</v>
      </c>
      <c r="J3076" s="47">
        <f t="shared" ca="1" si="4396"/>
        <v>0.50943880722321733</v>
      </c>
      <c r="K3076" s="47">
        <f t="shared" ca="1" si="4396"/>
        <v>1.5177974802612901</v>
      </c>
      <c r="L3076" s="5">
        <f t="shared" ca="1" si="4396"/>
        <v>-732.7208359615413</v>
      </c>
      <c r="M3076" s="5">
        <f t="shared" ca="1" si="4396"/>
        <v>0</v>
      </c>
      <c r="N3076" s="5">
        <f t="shared" ca="1" si="4396"/>
        <v>0</v>
      </c>
      <c r="O3076" s="5">
        <f t="shared" ca="1" si="4389"/>
        <v>-732.7208359615413</v>
      </c>
      <c r="P3076" s="5">
        <f ca="1">VLOOKUP(CONCATENATE($F3076," ",$G3076),AllocFactorMatrix,(P$4+1),FALSE)*$E3079</f>
        <v>-344.38898433414755</v>
      </c>
      <c r="Q3076" s="5">
        <f ca="1">VLOOKUP(CONCATENATE($F3076," ",$G3076),AllocFactorMatrix,(Q$4+1),FALSE)*$E3079</f>
        <v>0</v>
      </c>
      <c r="R3076" s="5">
        <f ca="1">VLOOKUP(CONCATENATE($F3076," ",$G3076),AllocFactorMatrix,(R$4+1),FALSE)*$E3079</f>
        <v>0</v>
      </c>
      <c r="S3076" s="5">
        <f ca="1">VLOOKUP(CONCATENATE($F3076," ",$G3076),AllocFactorMatrix,(S$4+1),FALSE)*$E3079</f>
        <v>0</v>
      </c>
      <c r="T3076" s="5">
        <f t="shared" ca="1" si="4392"/>
        <v>-344.38898433414755</v>
      </c>
      <c r="U3076" s="5">
        <f ca="1">VLOOKUP(CONCATENATE($F3076," ",$G3076),AllocFactorMatrix,(U$4+1),FALSE)*$E3079</f>
        <v>-11.474045892524037</v>
      </c>
      <c r="V3076" s="5">
        <f ca="1">VLOOKUP(CONCATENATE($F3076," ",$G3076),AllocFactorMatrix,(V$4+1),FALSE)*$E3079</f>
        <v>-8.8538229021212245E-127</v>
      </c>
      <c r="W3076" s="5">
        <f ca="1">VLOOKUP(CONCATENATE($F3076," ",$G3076),AllocFactorMatrix,(W$4+1),FALSE)*$E3079</f>
        <v>3.1949736462568043E-85</v>
      </c>
      <c r="X3076" s="5">
        <f ca="1">VLOOKUP(CONCATENATE($F3076," ",$G3076),AllocFactorMatrix,(X$4+1),FALSE)*$E3079</f>
        <v>0</v>
      </c>
      <c r="Y3076" s="5">
        <f t="shared" ca="1" si="4393"/>
        <v>-11.474045892524037</v>
      </c>
      <c r="Z3076" s="5">
        <f ca="1">VLOOKUP(CONCATENATE($F3076," ",$G3076),AllocFactorMatrix,(Z$4+1),FALSE)*$E3079</f>
        <v>-106.25493426098463</v>
      </c>
      <c r="AA3076" s="5">
        <f ca="1">VLOOKUP(CONCATENATE($F3076," ",$G3076),AllocFactorMatrix,(AA$4+1),FALSE)*$E3079</f>
        <v>0</v>
      </c>
      <c r="AB3076" s="5">
        <f t="shared" ca="1" si="4390"/>
        <v>-106.25493426098463</v>
      </c>
      <c r="AC3076" s="5">
        <f ca="1">VLOOKUP(CONCATENATE($F3076," ",$G3076),AllocFactorMatrix,(AC$4+1),FALSE)*$E3079</f>
        <v>-1.3948805367320591</v>
      </c>
      <c r="AD3076" s="5">
        <f ca="1">VLOOKUP(CONCATENATE($F3076," ",$G3076),AllocFactorMatrix,(AD$4+1),FALSE)*$E3079</f>
        <v>-55.60665391250263</v>
      </c>
      <c r="AE3076" s="5">
        <f ca="1">VLOOKUP(CONCATENATE($F3076," ",$G3076),AllocFactorMatrix,(AE$4+1),FALSE)*$E3079</f>
        <v>-12.517162247087111</v>
      </c>
    </row>
    <row r="3077" spans="4:31" hidden="1" outlineLevel="1">
      <c r="E3077" s="44"/>
      <c r="F3077" s="167" t="str">
        <f>F3079</f>
        <v>RSALE</v>
      </c>
      <c r="G3077" s="48" t="str">
        <f>$G$13</f>
        <v>ENERGY</v>
      </c>
      <c r="H3077" s="4">
        <f t="shared" ca="1" si="4387"/>
        <v>-21810.195972727131</v>
      </c>
      <c r="I3077" s="5">
        <f t="shared" ref="I3077:N3077" ca="1" si="4397">VLOOKUP(CONCATENATE($F3077," ",$G3077),AllocFactorMatrix,(I$4+1),FALSE)*$E3079</f>
        <v>-9178.3053072896819</v>
      </c>
      <c r="J3077" s="47">
        <f t="shared" ca="1" si="4397"/>
        <v>-3.2161397416096587</v>
      </c>
      <c r="K3077" s="47">
        <f t="shared" ca="1" si="4397"/>
        <v>-10.496353738563466</v>
      </c>
      <c r="L3077" s="5">
        <f t="shared" ca="1" si="4397"/>
        <v>-2642.8671920004822</v>
      </c>
      <c r="M3077" s="5">
        <f t="shared" ca="1" si="4397"/>
        <v>-35.80636734592202</v>
      </c>
      <c r="N3077" s="5">
        <f t="shared" ca="1" si="4397"/>
        <v>-6.9892943093176143</v>
      </c>
      <c r="O3077" s="5">
        <f t="shared" ca="1" si="4389"/>
        <v>-2685.6628536557218</v>
      </c>
      <c r="P3077" s="5">
        <f ca="1">VLOOKUP(CONCATENATE($F3077," ",$G3077),AllocFactorMatrix,(P$4+1),FALSE)*$E3079</f>
        <v>-1665.6877098146961</v>
      </c>
      <c r="Q3077" s="5">
        <f ca="1">VLOOKUP(CONCATENATE($F3077," ",$G3077),AllocFactorMatrix,(Q$4+1),FALSE)*$E3079</f>
        <v>-256.70425812255684</v>
      </c>
      <c r="R3077" s="5">
        <f ca="1">VLOOKUP(CONCATENATE($F3077," ",$G3077),AllocFactorMatrix,(R$4+1),FALSE)*$E3079</f>
        <v>-54.418674984299251</v>
      </c>
      <c r="S3077" s="5">
        <f ca="1">VLOOKUP(CONCATENATE($F3077," ",$G3077),AllocFactorMatrix,(S$4+1),FALSE)*$E3079</f>
        <v>-2.4912497506232625</v>
      </c>
      <c r="T3077" s="5">
        <f t="shared" ca="1" si="4392"/>
        <v>-1979.3018926721754</v>
      </c>
      <c r="U3077" s="5">
        <f ca="1">VLOOKUP(CONCATENATE($F3077," ",$G3077),AllocFactorMatrix,(U$4+1),FALSE)*$E3079</f>
        <v>-91.850697145207604</v>
      </c>
      <c r="V3077" s="5">
        <f ca="1">VLOOKUP(CONCATENATE($F3077," ",$G3077),AllocFactorMatrix,(V$4+1),FALSE)*$E3079</f>
        <v>-1186.4005281001116</v>
      </c>
      <c r="W3077" s="5">
        <f ca="1">VLOOKUP(CONCATENATE($F3077," ",$G3077),AllocFactorMatrix,(W$4+1),FALSE)*$E3079</f>
        <v>-5033.5665992390304</v>
      </c>
      <c r="X3077" s="5">
        <f ca="1">VLOOKUP(CONCATENATE($F3077," ",$G3077),AllocFactorMatrix,(X$4+1),FALSE)*$E3079</f>
        <v>-918.13413209037356</v>
      </c>
      <c r="Y3077" s="5">
        <f t="shared" ca="1" si="4393"/>
        <v>-7229.9519565747232</v>
      </c>
      <c r="Z3077" s="5">
        <f ca="1">VLOOKUP(CONCATENATE($F3077," ",$G3077),AllocFactorMatrix,(Z$4+1),FALSE)*$E3079</f>
        <v>-470.81199292209158</v>
      </c>
      <c r="AA3077" s="5">
        <f ca="1">VLOOKUP(CONCATENATE($F3077," ",$G3077),AllocFactorMatrix,(AA$4+1),FALSE)*$E3079</f>
        <v>-9.5498746690044491</v>
      </c>
      <c r="AB3077" s="5">
        <f t="shared" ca="1" si="4390"/>
        <v>-480.36186759109603</v>
      </c>
      <c r="AC3077" s="5">
        <f ca="1">VLOOKUP(CONCATENATE($F3077," ",$G3077),AllocFactorMatrix,(AC$4+1),FALSE)*$E3079</f>
        <v>-8.5819388860794454</v>
      </c>
      <c r="AD3077" s="5">
        <f ca="1">VLOOKUP(CONCATENATE($F3077," ",$G3077),AllocFactorMatrix,(AD$4+1),FALSE)*$E3079</f>
        <v>-193.69156884828061</v>
      </c>
      <c r="AE3077" s="5">
        <f ca="1">VLOOKUP(CONCATENATE($F3077," ",$G3077),AllocFactorMatrix,(AE$4+1),FALSE)*$E3079</f>
        <v>-40.626093729210531</v>
      </c>
    </row>
    <row r="3078" spans="4:31" hidden="1" outlineLevel="1">
      <c r="E3078" s="44"/>
      <c r="F3078" s="167" t="str">
        <f>F3079</f>
        <v>RSALE</v>
      </c>
      <c r="G3078" s="48" t="str">
        <f>$G$14</f>
        <v>CUSTOMER</v>
      </c>
      <c r="H3078" s="4">
        <f t="shared" ca="1" si="4387"/>
        <v>-3279.8831834928751</v>
      </c>
      <c r="I3078" s="5">
        <f t="shared" ref="I3078:N3078" ca="1" si="4398">VLOOKUP(CONCATENATE($F3078," ",$G3078),AllocFactorMatrix,(I$4+1),FALSE)*$E3079</f>
        <v>-1638.02951198338</v>
      </c>
      <c r="J3078" s="47">
        <f t="shared" ca="1" si="4398"/>
        <v>-0.23785877307951364</v>
      </c>
      <c r="K3078" s="47">
        <f t="shared" ca="1" si="4398"/>
        <v>-1.1856589008702223</v>
      </c>
      <c r="L3078" s="5">
        <f t="shared" ca="1" si="4398"/>
        <v>-561.87706119355187</v>
      </c>
      <c r="M3078" s="5">
        <f t="shared" ca="1" si="4398"/>
        <v>-24.914482813839726</v>
      </c>
      <c r="N3078" s="5">
        <f t="shared" ca="1" si="4398"/>
        <v>-2.8227386600974134</v>
      </c>
      <c r="O3078" s="5">
        <f t="shared" ca="1" si="4389"/>
        <v>-589.61428266748908</v>
      </c>
      <c r="P3078" s="5">
        <f ca="1">VLOOKUP(CONCATENATE($F3078," ",$G3078),AllocFactorMatrix,(P$4+1),FALSE)*$E3079</f>
        <v>-35.901031802692899</v>
      </c>
      <c r="Q3078" s="5">
        <f ca="1">VLOOKUP(CONCATENATE($F3078," ",$G3078),AllocFactorMatrix,(Q$4+1),FALSE)*$E3079</f>
        <v>-13.215363573866124</v>
      </c>
      <c r="R3078" s="5">
        <f ca="1">VLOOKUP(CONCATENATE($F3078," ",$G3078),AllocFactorMatrix,(R$4+1),FALSE)*$E3079</f>
        <v>-12.544569983622244</v>
      </c>
      <c r="S3078" s="5">
        <f ca="1">VLOOKUP(CONCATENATE($F3078," ",$G3078),AllocFactorMatrix,(S$4+1),FALSE)*$E3079</f>
        <v>-0.64308649553415176</v>
      </c>
      <c r="T3078" s="5">
        <f t="shared" ca="1" si="4392"/>
        <v>-62.304051855715421</v>
      </c>
      <c r="U3078" s="5">
        <f ca="1">VLOOKUP(CONCATENATE($F3078," ",$G3078),AllocFactorMatrix,(U$4+1),FALSE)*$E3079</f>
        <v>-0.22838560013129575</v>
      </c>
      <c r="V3078" s="5">
        <f ca="1">VLOOKUP(CONCATENATE($F3078," ",$G3078),AllocFactorMatrix,(V$4+1),FALSE)*$E3079</f>
        <v>-9.6494928739735695</v>
      </c>
      <c r="W3078" s="5">
        <f ca="1">VLOOKUP(CONCATENATE($F3078," ",$G3078),AllocFactorMatrix,(W$4+1),FALSE)*$E3079</f>
        <v>-22.90386336348687</v>
      </c>
      <c r="X3078" s="5">
        <f ca="1">VLOOKUP(CONCATENATE($F3078," ",$G3078),AllocFactorMatrix,(X$4+1),FALSE)*$E3079</f>
        <v>-8.6409083216027849</v>
      </c>
      <c r="Y3078" s="5">
        <f t="shared" ca="1" si="4393"/>
        <v>-41.422650159194525</v>
      </c>
      <c r="Z3078" s="5">
        <f ca="1">VLOOKUP(CONCATENATE($F3078," ",$G3078),AllocFactorMatrix,(Z$4+1),FALSE)*$E3079</f>
        <v>-7.9139150976235717</v>
      </c>
      <c r="AA3078" s="5">
        <f ca="1">VLOOKUP(CONCATENATE($F3078," ",$G3078),AllocFactorMatrix,(AA$4+1),FALSE)*$E3079</f>
        <v>-0.12712758729024684</v>
      </c>
      <c r="AB3078" s="5">
        <f t="shared" ca="1" si="4390"/>
        <v>-8.041042684913819</v>
      </c>
      <c r="AC3078" s="5">
        <f ca="1">VLOOKUP(CONCATENATE($F3078," ",$G3078),AllocFactorMatrix,(AC$4+1),FALSE)*$E3079</f>
        <v>-0.80609171315100248</v>
      </c>
      <c r="AD3078" s="5">
        <f ca="1">VLOOKUP(CONCATENATE($F3078," ",$G3078),AllocFactorMatrix,(AD$4+1),FALSE)*$E3079</f>
        <v>-800.46663868434541</v>
      </c>
      <c r="AE3078" s="5">
        <f ca="1">VLOOKUP(CONCATENATE($F3078," ",$G3078),AllocFactorMatrix,(AE$4+1),FALSE)*$E3079</f>
        <v>-137.7753960707372</v>
      </c>
    </row>
    <row r="3079" spans="4:31" collapsed="1">
      <c r="D3079" s="48" t="s">
        <v>671</v>
      </c>
      <c r="E3079" s="36">
        <v>-70288</v>
      </c>
      <c r="F3079" s="88" t="s">
        <v>70</v>
      </c>
      <c r="G3079" s="48" t="str">
        <f>$G$15</f>
        <v>TOTAL</v>
      </c>
      <c r="H3079" s="4">
        <f t="shared" ca="1" si="4387"/>
        <v>-70288</v>
      </c>
      <c r="I3079" s="5">
        <f t="shared" ref="I3079:N3079" ca="1" si="4399">VLOOKUP(CONCATENATE($F3079," ",$G3079),AllocFactorMatrix,(I$4+1),FALSE)*$E3079</f>
        <v>-30515.479980380689</v>
      </c>
      <c r="J3079" s="47">
        <f t="shared" ca="1" si="4399"/>
        <v>-2.9915596834441254</v>
      </c>
      <c r="K3079" s="47">
        <f t="shared" ca="1" si="4399"/>
        <v>-7.7410754269574644</v>
      </c>
      <c r="L3079" s="5">
        <f t="shared" ca="1" si="4399"/>
        <v>-10273.179259310948</v>
      </c>
      <c r="M3079" s="5">
        <f t="shared" ca="1" si="4399"/>
        <v>-134.31683743377343</v>
      </c>
      <c r="N3079" s="5">
        <f t="shared" ca="1" si="4399"/>
        <v>-15.096327692018484</v>
      </c>
      <c r="O3079" s="5">
        <f t="shared" ca="1" si="4389"/>
        <v>-10422.59242443674</v>
      </c>
      <c r="P3079" s="5">
        <f ca="1">VLOOKUP(CONCATENATE($F3079," ",$G3079),AllocFactorMatrix,(P$4+1),FALSE)*$E3079</f>
        <v>-5589.236024130917</v>
      </c>
      <c r="Q3079" s="5">
        <f ca="1">VLOOKUP(CONCATENATE($F3079," ",$G3079),AllocFactorMatrix,(Q$4+1),FALSE)*$E3079</f>
        <v>-1103.1855864309875</v>
      </c>
      <c r="R3079" s="5">
        <f ca="1">VLOOKUP(CONCATENATE($F3079," ",$G3079),AllocFactorMatrix,(R$4+1),FALSE)*$E3079</f>
        <v>-168.59555900040206</v>
      </c>
      <c r="S3079" s="5">
        <f ca="1">VLOOKUP(CONCATENATE($F3079," ",$G3079),AllocFactorMatrix,(S$4+1),FALSE)*$E3079</f>
        <v>-5.0503386283216303</v>
      </c>
      <c r="T3079" s="5">
        <f t="shared" ca="1" si="4392"/>
        <v>-6866.0675081906284</v>
      </c>
      <c r="U3079" s="5">
        <f ca="1">VLOOKUP(CONCATENATE($F3079," ",$G3079),AllocFactorMatrix,(U$4+1),FALSE)*$E3079</f>
        <v>-256.88099898756451</v>
      </c>
      <c r="V3079" s="5">
        <f ca="1">VLOOKUP(CONCATENATE($F3079," ",$G3079),AllocFactorMatrix,(V$4+1),FALSE)*$E3079</f>
        <v>-4223.4202844696929</v>
      </c>
      <c r="W3079" s="5">
        <f ca="1">VLOOKUP(CONCATENATE($F3079," ",$G3079),AllocFactorMatrix,(W$4+1),FALSE)*$E3079</f>
        <v>-12435.897808491365</v>
      </c>
      <c r="X3079" s="5">
        <f ca="1">VLOOKUP(CONCATENATE($F3079," ",$G3079),AllocFactorMatrix,(X$4+1),FALSE)*$E3079</f>
        <v>-2557.086287942157</v>
      </c>
      <c r="Y3079" s="5">
        <f t="shared" ca="1" si="4393"/>
        <v>-19473.285379890782</v>
      </c>
      <c r="Z3079" s="5">
        <f ca="1">VLOOKUP(CONCATENATE($F3079," ",$G3079),AllocFactorMatrix,(Z$4+1),FALSE)*$E3079</f>
        <v>-1633.4093388558965</v>
      </c>
      <c r="AA3079" s="5">
        <f ca="1">VLOOKUP(CONCATENATE($F3079," ",$G3079),AllocFactorMatrix,(AA$4+1),FALSE)*$E3079</f>
        <v>-27.987842057605384</v>
      </c>
      <c r="AB3079" s="5">
        <f t="shared" ca="1" si="4390"/>
        <v>-1661.3971809135019</v>
      </c>
      <c r="AC3079" s="5">
        <f ca="1">VLOOKUP(CONCATENATE($F3079," ",$G3079),AllocFactorMatrix,(AC$4+1),FALSE)*$E3079</f>
        <v>-25.880278261240658</v>
      </c>
      <c r="AD3079" s="5">
        <f ca="1">VLOOKUP(CONCATENATE($F3079," ",$G3079),AllocFactorMatrix,(AD$4+1),FALSE)*$E3079</f>
        <v>-1108.7234983777689</v>
      </c>
      <c r="AE3079" s="5">
        <f ca="1">VLOOKUP(CONCATENATE($F3079," ",$G3079),AllocFactorMatrix,(AE$4+1),FALSE)*$E3079</f>
        <v>-203.84111443824662</v>
      </c>
    </row>
    <row r="3080" spans="4:31" hidden="1" outlineLevel="1">
      <c r="E3080" s="44"/>
      <c r="F3080" s="167" t="str">
        <f>F3087</f>
        <v>TDPLANT</v>
      </c>
      <c r="G3080" s="48" t="str">
        <f>$G$8</f>
        <v>PRODUCTION</v>
      </c>
      <c r="H3080" s="4">
        <f t="shared" si="4387"/>
        <v>3132.4980342727795</v>
      </c>
      <c r="I3080" s="5">
        <f t="shared" ref="I3080:N3080" si="4400">VLOOKUP(CONCATENATE($F3080," ",$G3080),AllocFactorMatrix,(I$4+1),FALSE)*$E3087</f>
        <v>1610.9526733609887</v>
      </c>
      <c r="J3080" s="47">
        <f t="shared" si="4400"/>
        <v>0.36039772858706243</v>
      </c>
      <c r="K3080" s="47">
        <f t="shared" si="4400"/>
        <v>0.6310307252639541</v>
      </c>
      <c r="L3080" s="5">
        <f t="shared" si="4400"/>
        <v>375.46066962893053</v>
      </c>
      <c r="M3080" s="5">
        <f t="shared" si="4400"/>
        <v>5.2245304393398335</v>
      </c>
      <c r="N3080" s="5">
        <f t="shared" si="4400"/>
        <v>0.72763972313572556</v>
      </c>
      <c r="O3080" s="5">
        <f t="shared" ref="O3080:O3087" si="4401">SUBTOTAL(9,L3080:N3080)</f>
        <v>381.4128397914061</v>
      </c>
      <c r="P3080" s="5">
        <f>VLOOKUP(CONCATENATE($F3080," ",$G3080),AllocFactorMatrix,(P$4+1),FALSE)*$E3087</f>
        <v>223.32126865826271</v>
      </c>
      <c r="Q3080" s="5">
        <f>VLOOKUP(CONCATENATE($F3080," ",$G3080),AllocFactorMatrix,(Q$4+1),FALSE)*$E3087</f>
        <v>40.077006785819364</v>
      </c>
      <c r="R3080" s="5">
        <f>VLOOKUP(CONCATENATE($F3080," ",$G3080),AllocFactorMatrix,(R$4+1),FALSE)*$E3087</f>
        <v>8.1272079977220617</v>
      </c>
      <c r="S3080" s="5">
        <f>VLOOKUP(CONCATENATE($F3080," ",$G3080),AllocFactorMatrix,(S$4+1),FALSE)*$E3087</f>
        <v>0.30862704841148458</v>
      </c>
      <c r="T3080" s="5">
        <f>SUBTOTAL(9,P3080:S3080)</f>
        <v>271.83411049021561</v>
      </c>
      <c r="U3080" s="5">
        <f>VLOOKUP(CONCATENATE($F3080," ",$G3080),AllocFactorMatrix,(U$4+1),FALSE)*$E3087</f>
        <v>10.591645424062769</v>
      </c>
      <c r="V3080" s="5">
        <f>VLOOKUP(CONCATENATE($F3080," ",$G3080),AllocFactorMatrix,(V$4+1),FALSE)*$E3087</f>
        <v>142.99332936636296</v>
      </c>
      <c r="W3080" s="5">
        <f>VLOOKUP(CONCATENATE($F3080," ",$G3080),AllocFactorMatrix,(W$4+1),FALSE)*$E3087</f>
        <v>546.89208303762462</v>
      </c>
      <c r="X3080" s="5">
        <f>VLOOKUP(CONCATENATE($F3080," ",$G3080),AllocFactorMatrix,(X$4+1),FALSE)*$E3087</f>
        <v>99.07457309689913</v>
      </c>
      <c r="Y3080" s="5">
        <f>SUBTOTAL(9,U3080:X3080)</f>
        <v>799.55163092494945</v>
      </c>
      <c r="Z3080" s="5">
        <f>VLOOKUP(CONCATENATE($F3080," ",$G3080),AllocFactorMatrix,(Z$4+1),FALSE)*$E3087</f>
        <v>61.384131385512475</v>
      </c>
      <c r="AA3080" s="5">
        <f>VLOOKUP(CONCATENATE($F3080," ",$G3080),AllocFactorMatrix,(AA$4+1),FALSE)*$E3087</f>
        <v>1.2259985475130735</v>
      </c>
      <c r="AB3080" s="5">
        <f t="shared" ref="AB3080:AB3087" si="4402">SUBTOTAL(9,Z3080:AA3080)</f>
        <v>62.610129933025547</v>
      </c>
      <c r="AC3080" s="5">
        <f>VLOOKUP(CONCATENATE($F3080," ",$G3080),AllocFactorMatrix,(AC$4+1),FALSE)*$E3087</f>
        <v>0.80975600044008855</v>
      </c>
      <c r="AD3080" s="5">
        <f>VLOOKUP(CONCATENATE($F3080," ",$G3080),AllocFactorMatrix,(AD$4+1),FALSE)*$E3087</f>
        <v>3.5973971988138596</v>
      </c>
      <c r="AE3080" s="5">
        <f>VLOOKUP(CONCATENATE($F3080," ",$G3080),AllocFactorMatrix,(AE$4+1),FALSE)*$E3087</f>
        <v>0.73806811908921999</v>
      </c>
    </row>
    <row r="3081" spans="4:31" hidden="1" outlineLevel="1">
      <c r="E3081" s="44"/>
      <c r="F3081" s="167" t="str">
        <f>F3087</f>
        <v>TDPLANT</v>
      </c>
      <c r="G3081" s="48" t="str">
        <f>$G$9</f>
        <v>BULKTRAN</v>
      </c>
      <c r="H3081" s="4">
        <f t="shared" si="4387"/>
        <v>129462.75237943538</v>
      </c>
      <c r="I3081" s="5">
        <f t="shared" ref="I3081:N3081" si="4403">VLOOKUP(CONCATENATE($F3081," ",$G3081),AllocFactorMatrix,(I$4+1),FALSE)*$E3087</f>
        <v>66578.929903380034</v>
      </c>
      <c r="J3081" s="47">
        <f t="shared" si="4403"/>
        <v>14.894847940426452</v>
      </c>
      <c r="K3081" s="47">
        <f t="shared" si="4403"/>
        <v>26.079816694163895</v>
      </c>
      <c r="L3081" s="5">
        <f t="shared" si="4403"/>
        <v>15517.382985899232</v>
      </c>
      <c r="M3081" s="5">
        <f t="shared" si="4403"/>
        <v>215.92418675662472</v>
      </c>
      <c r="N3081" s="5">
        <f t="shared" si="4403"/>
        <v>30.072561983149253</v>
      </c>
      <c r="O3081" s="5">
        <f t="shared" si="4401"/>
        <v>15763.379734639007</v>
      </c>
      <c r="P3081" s="5">
        <f>VLOOKUP(CONCATENATE($F3081," ",$G3081),AllocFactorMatrix,(P$4+1),FALSE)*$E3087</f>
        <v>9229.6262564384997</v>
      </c>
      <c r="Q3081" s="5">
        <f>VLOOKUP(CONCATENATE($F3081," ",$G3081),AllocFactorMatrix,(Q$4+1),FALSE)*$E3087</f>
        <v>1656.3393013671939</v>
      </c>
      <c r="R3081" s="5">
        <f>VLOOKUP(CONCATENATE($F3081," ",$G3081),AllocFactorMatrix,(R$4+1),FALSE)*$E3087</f>
        <v>335.88870768103243</v>
      </c>
      <c r="S3081" s="5">
        <f>VLOOKUP(CONCATENATE($F3081," ",$G3081),AllocFactorMatrix,(S$4+1),FALSE)*$E3087</f>
        <v>12.755221777934139</v>
      </c>
      <c r="T3081" s="5">
        <f t="shared" ref="T3081:T3087" si="4404">SUBTOTAL(9,P3081:S3081)</f>
        <v>11234.609487264661</v>
      </c>
      <c r="U3081" s="5">
        <f>VLOOKUP(CONCATENATE($F3081," ",$G3081),AllocFactorMatrix,(U$4+1),FALSE)*$E3087</f>
        <v>437.74123840577363</v>
      </c>
      <c r="V3081" s="5">
        <f>VLOOKUP(CONCATENATE($F3081," ",$G3081),AllocFactorMatrix,(V$4+1),FALSE)*$E3087</f>
        <v>5909.7594919851854</v>
      </c>
      <c r="W3081" s="5">
        <f>VLOOKUP(CONCATENATE($F3081," ",$G3081),AllocFactorMatrix,(W$4+1),FALSE)*$E3087</f>
        <v>22602.457703061442</v>
      </c>
      <c r="X3081" s="5">
        <f>VLOOKUP(CONCATENATE($F3081," ",$G3081),AllocFactorMatrix,(X$4+1),FALSE)*$E3087</f>
        <v>4094.6448437021386</v>
      </c>
      <c r="Y3081" s="5">
        <f t="shared" ref="Y3081:Y3087" si="4405">SUBTOTAL(9,U3081:X3081)</f>
        <v>33044.603277154536</v>
      </c>
      <c r="Z3081" s="5">
        <f>VLOOKUP(CONCATENATE($F3081," ",$G3081),AllocFactorMatrix,(Z$4+1),FALSE)*$E3087</f>
        <v>2536.9396930632852</v>
      </c>
      <c r="AA3081" s="5">
        <f>VLOOKUP(CONCATENATE($F3081," ",$G3081),AllocFactorMatrix,(AA$4+1),FALSE)*$E3087</f>
        <v>50.66919264997405</v>
      </c>
      <c r="AB3081" s="5">
        <f t="shared" si="4402"/>
        <v>2587.608885713259</v>
      </c>
      <c r="AC3081" s="5">
        <f>VLOOKUP(CONCATENATE($F3081," ",$G3081),AllocFactorMatrix,(AC$4+1),FALSE)*$E3087</f>
        <v>33.466338821526051</v>
      </c>
      <c r="AD3081" s="5">
        <f>VLOOKUP(CONCATENATE($F3081," ",$G3081),AllocFactorMatrix,(AD$4+1),FALSE)*$E3087</f>
        <v>148.67653153009365</v>
      </c>
      <c r="AE3081" s="5">
        <f>VLOOKUP(CONCATENATE($F3081," ",$G3081),AllocFactorMatrix,(AE$4+1),FALSE)*$E3087</f>
        <v>30.503556297677335</v>
      </c>
    </row>
    <row r="3082" spans="4:31" hidden="1" outlineLevel="1">
      <c r="E3082" s="44"/>
      <c r="F3082" s="167" t="str">
        <f>F3087</f>
        <v>TDPLANT</v>
      </c>
      <c r="G3082" s="48" t="str">
        <f>$G$10</f>
        <v>SUBTRAN</v>
      </c>
      <c r="H3082" s="4">
        <f t="shared" si="4387"/>
        <v>35844.363446393072</v>
      </c>
      <c r="I3082" s="5">
        <f t="shared" ref="I3082:N3082" si="4406">VLOOKUP(CONCATENATE($F3082," ",$G3082),AllocFactorMatrix,(I$4+1),FALSE)*$E3087</f>
        <v>18311.816184201358</v>
      </c>
      <c r="J3082" s="47">
        <f t="shared" si="4406"/>
        <v>2.9818015419911301</v>
      </c>
      <c r="K3082" s="47">
        <f t="shared" si="4406"/>
        <v>5.549644647978706</v>
      </c>
      <c r="L3082" s="5">
        <f t="shared" si="4406"/>
        <v>4291.3990888327971</v>
      </c>
      <c r="M3082" s="5">
        <f t="shared" si="4406"/>
        <v>59.975708852730428</v>
      </c>
      <c r="N3082" s="5">
        <f t="shared" si="4406"/>
        <v>10.855324640109938</v>
      </c>
      <c r="O3082" s="5">
        <f t="shared" si="4401"/>
        <v>4362.2301223256372</v>
      </c>
      <c r="P3082" s="5">
        <f>VLOOKUP(CONCATENATE($F3082," ",$G3082),AllocFactorMatrix,(P$4+1),FALSE)*$E3087</f>
        <v>2477.568400772273</v>
      </c>
      <c r="Q3082" s="5">
        <f>VLOOKUP(CONCATENATE($F3082," ",$G3082),AllocFactorMatrix,(Q$4+1),FALSE)*$E3087</f>
        <v>445.86260511124101</v>
      </c>
      <c r="R3082" s="5">
        <f>VLOOKUP(CONCATENATE($F3082," ",$G3082),AllocFactorMatrix,(R$4+1),FALSE)*$E3087</f>
        <v>117.03549624057824</v>
      </c>
      <c r="S3082" s="5">
        <f>VLOOKUP(CONCATENATE($F3082," ",$G3082),AllocFactorMatrix,(S$4+1),FALSE)*$E3087</f>
        <v>0</v>
      </c>
      <c r="T3082" s="5">
        <f t="shared" si="4404"/>
        <v>3040.4665021240921</v>
      </c>
      <c r="U3082" s="5">
        <f>VLOOKUP(CONCATENATE($F3082," ",$G3082),AllocFactorMatrix,(U$4+1),FALSE)*$E3087</f>
        <v>111.83905008036457</v>
      </c>
      <c r="V3082" s="5">
        <f>VLOOKUP(CONCATENATE($F3082," ",$G3082),AllocFactorMatrix,(V$4+1),FALSE)*$E3087</f>
        <v>1569.2103206707541</v>
      </c>
      <c r="W3082" s="5">
        <f>VLOOKUP(CONCATENATE($F3082," ",$G3082),AllocFactorMatrix,(W$4+1),FALSE)*$E3087</f>
        <v>7737.4173494984243</v>
      </c>
      <c r="X3082" s="5">
        <f>VLOOKUP(CONCATENATE($F3082," ",$G3082),AllocFactorMatrix,(X$4+1),FALSE)*$E3087</f>
        <v>0</v>
      </c>
      <c r="Y3082" s="5">
        <f t="shared" si="4405"/>
        <v>9418.4667202495439</v>
      </c>
      <c r="Z3082" s="5">
        <f>VLOOKUP(CONCATENATE($F3082," ",$G3082),AllocFactorMatrix,(Z$4+1),FALSE)*$E3087</f>
        <v>680.15221010972789</v>
      </c>
      <c r="AA3082" s="5">
        <f>VLOOKUP(CONCATENATE($F3082," ",$G3082),AllocFactorMatrix,(AA$4+1),FALSE)*$E3087</f>
        <v>13.656447751525704</v>
      </c>
      <c r="AB3082" s="5">
        <f t="shared" si="4402"/>
        <v>693.80865786125355</v>
      </c>
      <c r="AC3082" s="5">
        <f>VLOOKUP(CONCATENATE($F3082," ",$G3082),AllocFactorMatrix,(AC$4+1),FALSE)*$E3087</f>
        <v>9.0438134412172708</v>
      </c>
      <c r="AD3082" s="5">
        <f>VLOOKUP(CONCATENATE($F3082," ",$G3082),AllocFactorMatrix,(AD$4+1),FALSE)*$E3087</f>
        <v>0</v>
      </c>
      <c r="AE3082" s="5">
        <f>VLOOKUP(CONCATENATE($F3082," ",$G3082),AllocFactorMatrix,(AE$4+1),FALSE)*$E3087</f>
        <v>0</v>
      </c>
    </row>
    <row r="3083" spans="4:31" hidden="1" outlineLevel="1">
      <c r="E3083" s="44"/>
      <c r="F3083" s="167" t="str">
        <f>F3087</f>
        <v>TDPLANT</v>
      </c>
      <c r="G3083" s="48" t="str">
        <f>$G$11</f>
        <v>DISTPRI</v>
      </c>
      <c r="H3083" s="4">
        <f t="shared" si="4387"/>
        <v>141388.40562846098</v>
      </c>
      <c r="I3083" s="5">
        <f t="shared" ref="I3083:N3083" si="4407">VLOOKUP(CONCATENATE($F3083," ",$G3083),AllocFactorMatrix,(I$4+1),FALSE)*$E3087</f>
        <v>92566.927716090053</v>
      </c>
      <c r="J3083" s="47">
        <f t="shared" si="4407"/>
        <v>15.199623766315909</v>
      </c>
      <c r="K3083" s="47">
        <f t="shared" si="4407"/>
        <v>28.123657687849782</v>
      </c>
      <c r="L3083" s="5">
        <f t="shared" si="4407"/>
        <v>21658.204047233688</v>
      </c>
      <c r="M3083" s="5">
        <f t="shared" si="4407"/>
        <v>302.65030870460049</v>
      </c>
      <c r="N3083" s="5">
        <f t="shared" si="4407"/>
        <v>0</v>
      </c>
      <c r="O3083" s="5">
        <f t="shared" si="4401"/>
        <v>21960.854355938289</v>
      </c>
      <c r="P3083" s="5">
        <f>VLOOKUP(CONCATENATE($F3083," ",$G3083),AllocFactorMatrix,(P$4+1),FALSE)*$E3087</f>
        <v>12560.04125787253</v>
      </c>
      <c r="Q3083" s="5">
        <f>VLOOKUP(CONCATENATE($F3083," ",$G3083),AllocFactorMatrix,(Q$4+1),FALSE)*$E3087</f>
        <v>2260.1086879290165</v>
      </c>
      <c r="R3083" s="5">
        <f>VLOOKUP(CONCATENATE($F3083," ",$G3083),AllocFactorMatrix,(R$4+1),FALSE)*$E3087</f>
        <v>0</v>
      </c>
      <c r="S3083" s="5">
        <f>VLOOKUP(CONCATENATE($F3083," ",$G3083),AllocFactorMatrix,(S$4+1),FALSE)*$E3087</f>
        <v>0</v>
      </c>
      <c r="T3083" s="5">
        <f t="shared" si="4404"/>
        <v>14820.149945801546</v>
      </c>
      <c r="U3083" s="5">
        <f>VLOOKUP(CONCATENATE($F3083," ",$G3083),AllocFactorMatrix,(U$4+1),FALSE)*$E3087</f>
        <v>568.76249789038297</v>
      </c>
      <c r="V3083" s="5">
        <f>VLOOKUP(CONCATENATE($F3083," ",$G3083),AllocFactorMatrix,(V$4+1),FALSE)*$E3087</f>
        <v>7864.7697943529502</v>
      </c>
      <c r="W3083" s="5">
        <f>VLOOKUP(CONCATENATE($F3083," ",$G3083),AllocFactorMatrix,(W$4+1),FALSE)*$E3087</f>
        <v>0</v>
      </c>
      <c r="X3083" s="5">
        <f>VLOOKUP(CONCATENATE($F3083," ",$G3083),AllocFactorMatrix,(X$4+1),FALSE)*$E3087</f>
        <v>0</v>
      </c>
      <c r="Y3083" s="5">
        <f t="shared" si="4405"/>
        <v>8433.5322922433334</v>
      </c>
      <c r="Z3083" s="5">
        <f>VLOOKUP(CONCATENATE($F3083," ",$G3083),AllocFactorMatrix,(Z$4+1),FALSE)*$E3087</f>
        <v>3448.9421000874158</v>
      </c>
      <c r="AA3083" s="5">
        <f>VLOOKUP(CONCATENATE($F3083," ",$G3083),AllocFactorMatrix,(AA$4+1),FALSE)*$E3087</f>
        <v>69.225706963726836</v>
      </c>
      <c r="AB3083" s="5">
        <f t="shared" si="4402"/>
        <v>3518.1678070511425</v>
      </c>
      <c r="AC3083" s="5">
        <f>VLOOKUP(CONCATENATE($F3083," ",$G3083),AllocFactorMatrix,(AC$4+1),FALSE)*$E3087</f>
        <v>45.45022988250102</v>
      </c>
      <c r="AD3083" s="5">
        <f>VLOOKUP(CONCATENATE($F3083," ",$G3083),AllocFactorMatrix,(AD$4+1),FALSE)*$E3087</f>
        <v>0</v>
      </c>
      <c r="AE3083" s="5">
        <f>VLOOKUP(CONCATENATE($F3083," ",$G3083),AllocFactorMatrix,(AE$4+1),FALSE)*$E3087</f>
        <v>0</v>
      </c>
    </row>
    <row r="3084" spans="4:31" hidden="1" outlineLevel="1">
      <c r="E3084" s="44"/>
      <c r="F3084" s="167" t="str">
        <f>F3087</f>
        <v>TDPLANT</v>
      </c>
      <c r="G3084" s="48" t="str">
        <f>$G$12</f>
        <v>DISTSEC</v>
      </c>
      <c r="H3084" s="4">
        <f t="shared" si="4387"/>
        <v>68109.023658104285</v>
      </c>
      <c r="I3084" s="5">
        <f t="shared" ref="I3084:N3084" si="4408">VLOOKUP(CONCATENATE($F3084," ",$G3084),AllocFactorMatrix,(I$4+1),FALSE)*$E3087</f>
        <v>50531.526220871609</v>
      </c>
      <c r="J3084" s="47">
        <f t="shared" si="4408"/>
        <v>12.526504897486101</v>
      </c>
      <c r="K3084" s="47">
        <f t="shared" si="4408"/>
        <v>16.225276028633573</v>
      </c>
      <c r="L3084" s="5">
        <f t="shared" si="4408"/>
        <v>10185.478673160243</v>
      </c>
      <c r="M3084" s="5">
        <f t="shared" si="4408"/>
        <v>0</v>
      </c>
      <c r="N3084" s="5">
        <f t="shared" si="4408"/>
        <v>0</v>
      </c>
      <c r="O3084" s="5">
        <f t="shared" si="4401"/>
        <v>10185.478673160243</v>
      </c>
      <c r="P3084" s="5">
        <f>VLOOKUP(CONCATENATE($F3084," ",$G3084),AllocFactorMatrix,(P$4+1),FALSE)*$E3087</f>
        <v>5084.5280646689762</v>
      </c>
      <c r="Q3084" s="5">
        <f>VLOOKUP(CONCATENATE($F3084," ",$G3084),AllocFactorMatrix,(Q$4+1),FALSE)*$E3087</f>
        <v>0</v>
      </c>
      <c r="R3084" s="5">
        <f>VLOOKUP(CONCATENATE($F3084," ",$G3084),AllocFactorMatrix,(R$4+1),FALSE)*$E3087</f>
        <v>0</v>
      </c>
      <c r="S3084" s="5">
        <f>VLOOKUP(CONCATENATE($F3084," ",$G3084),AllocFactorMatrix,(S$4+1),FALSE)*$E3087</f>
        <v>0</v>
      </c>
      <c r="T3084" s="5">
        <f t="shared" si="4404"/>
        <v>5084.5280646689762</v>
      </c>
      <c r="U3084" s="5">
        <f>VLOOKUP(CONCATENATE($F3084," ",$G3084),AllocFactorMatrix,(U$4+1),FALSE)*$E3087</f>
        <v>190.41273783147179</v>
      </c>
      <c r="V3084" s="5">
        <f>VLOOKUP(CONCATENATE($F3084," ",$G3084),AllocFactorMatrix,(V$4+1),FALSE)*$E3087</f>
        <v>0</v>
      </c>
      <c r="W3084" s="5">
        <f>VLOOKUP(CONCATENATE($F3084," ",$G3084),AllocFactorMatrix,(W$4+1),FALSE)*$E3087</f>
        <v>0</v>
      </c>
      <c r="X3084" s="5">
        <f>VLOOKUP(CONCATENATE($F3084," ",$G3084),AllocFactorMatrix,(X$4+1),FALSE)*$E3087</f>
        <v>0</v>
      </c>
      <c r="Y3084" s="5">
        <f t="shared" si="4405"/>
        <v>190.41273783147179</v>
      </c>
      <c r="Z3084" s="5">
        <f>VLOOKUP(CONCATENATE($F3084," ",$G3084),AllocFactorMatrix,(Z$4+1),FALSE)*$E3087</f>
        <v>1439.0192378100273</v>
      </c>
      <c r="AA3084" s="5">
        <f>VLOOKUP(CONCATENATE($F3084," ",$G3084),AllocFactorMatrix,(AA$4+1),FALSE)*$E3087</f>
        <v>0</v>
      </c>
      <c r="AB3084" s="5">
        <f t="shared" si="4402"/>
        <v>1439.0192378100273</v>
      </c>
      <c r="AC3084" s="5">
        <f>VLOOKUP(CONCATENATE($F3084," ",$G3084),AllocFactorMatrix,(AC$4+1),FALSE)*$E3087</f>
        <v>17.014347203278366</v>
      </c>
      <c r="AD3084" s="5">
        <f>VLOOKUP(CONCATENATE($F3084," ",$G3084),AllocFactorMatrix,(AD$4+1),FALSE)*$E3087</f>
        <v>523.69667522206657</v>
      </c>
      <c r="AE3084" s="5">
        <f>VLOOKUP(CONCATENATE($F3084," ",$G3084),AllocFactorMatrix,(AE$4+1),FALSE)*$E3087</f>
        <v>108.59592041048974</v>
      </c>
    </row>
    <row r="3085" spans="4:31" hidden="1" outlineLevel="1">
      <c r="E3085" s="44"/>
      <c r="F3085" s="167" t="str">
        <f>F3087</f>
        <v>TDPLANT</v>
      </c>
      <c r="G3085" s="48" t="str">
        <f>$G$13</f>
        <v>ENERGY</v>
      </c>
      <c r="H3085" s="4">
        <f t="shared" si="4387"/>
        <v>0</v>
      </c>
      <c r="I3085" s="5">
        <f t="shared" ref="I3085:N3085" si="4409">VLOOKUP(CONCATENATE($F3085," ",$G3085),AllocFactorMatrix,(I$4+1),FALSE)*$E3087</f>
        <v>0</v>
      </c>
      <c r="J3085" s="47">
        <f t="shared" si="4409"/>
        <v>0</v>
      </c>
      <c r="K3085" s="47">
        <f t="shared" si="4409"/>
        <v>0</v>
      </c>
      <c r="L3085" s="5">
        <f t="shared" si="4409"/>
        <v>0</v>
      </c>
      <c r="M3085" s="5">
        <f t="shared" si="4409"/>
        <v>0</v>
      </c>
      <c r="N3085" s="5">
        <f t="shared" si="4409"/>
        <v>0</v>
      </c>
      <c r="O3085" s="5">
        <f t="shared" si="4401"/>
        <v>0</v>
      </c>
      <c r="P3085" s="5">
        <f>VLOOKUP(CONCATENATE($F3085," ",$G3085),AllocFactorMatrix,(P$4+1),FALSE)*$E3087</f>
        <v>0</v>
      </c>
      <c r="Q3085" s="5">
        <f>VLOOKUP(CONCATENATE($F3085," ",$G3085),AllocFactorMatrix,(Q$4+1),FALSE)*$E3087</f>
        <v>0</v>
      </c>
      <c r="R3085" s="5">
        <f>VLOOKUP(CONCATENATE($F3085," ",$G3085),AllocFactorMatrix,(R$4+1),FALSE)*$E3087</f>
        <v>0</v>
      </c>
      <c r="S3085" s="5">
        <f>VLOOKUP(CONCATENATE($F3085," ",$G3085),AllocFactorMatrix,(S$4+1),FALSE)*$E3087</f>
        <v>0</v>
      </c>
      <c r="T3085" s="5">
        <f t="shared" si="4404"/>
        <v>0</v>
      </c>
      <c r="U3085" s="5">
        <f>VLOOKUP(CONCATENATE($F3085," ",$G3085),AllocFactorMatrix,(U$4+1),FALSE)*$E3087</f>
        <v>0</v>
      </c>
      <c r="V3085" s="5">
        <f>VLOOKUP(CONCATENATE($F3085," ",$G3085),AllocFactorMatrix,(V$4+1),FALSE)*$E3087</f>
        <v>0</v>
      </c>
      <c r="W3085" s="5">
        <f>VLOOKUP(CONCATENATE($F3085," ",$G3085),AllocFactorMatrix,(W$4+1),FALSE)*$E3087</f>
        <v>0</v>
      </c>
      <c r="X3085" s="5">
        <f>VLOOKUP(CONCATENATE($F3085," ",$G3085),AllocFactorMatrix,(X$4+1),FALSE)*$E3087</f>
        <v>0</v>
      </c>
      <c r="Y3085" s="5">
        <f t="shared" si="4405"/>
        <v>0</v>
      </c>
      <c r="Z3085" s="5">
        <f>VLOOKUP(CONCATENATE($F3085," ",$G3085),AllocFactorMatrix,(Z$4+1),FALSE)*$E3087</f>
        <v>0</v>
      </c>
      <c r="AA3085" s="5">
        <f>VLOOKUP(CONCATENATE($F3085," ",$G3085),AllocFactorMatrix,(AA$4+1),FALSE)*$E3087</f>
        <v>0</v>
      </c>
      <c r="AB3085" s="5">
        <f t="shared" si="4402"/>
        <v>0</v>
      </c>
      <c r="AC3085" s="5">
        <f>VLOOKUP(CONCATENATE($F3085," ",$G3085),AllocFactorMatrix,(AC$4+1),FALSE)*$E3087</f>
        <v>0</v>
      </c>
      <c r="AD3085" s="5">
        <f>VLOOKUP(CONCATENATE($F3085," ",$G3085),AllocFactorMatrix,(AD$4+1),FALSE)*$E3087</f>
        <v>0</v>
      </c>
      <c r="AE3085" s="5">
        <f>VLOOKUP(CONCATENATE($F3085," ",$G3085),AllocFactorMatrix,(AE$4+1),FALSE)*$E3087</f>
        <v>0</v>
      </c>
    </row>
    <row r="3086" spans="4:31" hidden="1" outlineLevel="1">
      <c r="E3086" s="44"/>
      <c r="F3086" s="167" t="str">
        <f>F3087</f>
        <v>TDPLANT</v>
      </c>
      <c r="G3086" s="48" t="str">
        <f>$G$14</f>
        <v>CUSTOMER</v>
      </c>
      <c r="H3086" s="4">
        <f t="shared" si="4387"/>
        <v>29852.956853333486</v>
      </c>
      <c r="I3086" s="5">
        <f t="shared" ref="I3086:N3086" si="4410">VLOOKUP(CONCATENATE($F3086," ",$G3086),AllocFactorMatrix,(I$4+1),FALSE)*$E3087</f>
        <v>13957.126643585905</v>
      </c>
      <c r="J3086" s="47">
        <f t="shared" si="4410"/>
        <v>2.8163911500303502</v>
      </c>
      <c r="K3086" s="47">
        <f t="shared" si="4410"/>
        <v>1.602754670188929</v>
      </c>
      <c r="L3086" s="5">
        <f t="shared" si="4410"/>
        <v>4716.0407382951171</v>
      </c>
      <c r="M3086" s="5">
        <f t="shared" si="4410"/>
        <v>318.9638642684518</v>
      </c>
      <c r="N3086" s="5">
        <f t="shared" si="4410"/>
        <v>53.728459599664312</v>
      </c>
      <c r="O3086" s="5">
        <f t="shared" si="4401"/>
        <v>5088.7330621632336</v>
      </c>
      <c r="P3086" s="5">
        <f>VLOOKUP(CONCATENATE($F3086," ",$G3086),AllocFactorMatrix,(P$4+1),FALSE)*$E3087</f>
        <v>384.50875217453182</v>
      </c>
      <c r="Q3086" s="5">
        <f>VLOOKUP(CONCATENATE($F3086," ",$G3086),AllocFactorMatrix,(Q$4+1),FALSE)*$E3087</f>
        <v>112.2005154810988</v>
      </c>
      <c r="R3086" s="5">
        <f>VLOOKUP(CONCATENATE($F3086," ",$G3086),AllocFactorMatrix,(R$4+1),FALSE)*$E3087</f>
        <v>132.13960042343581</v>
      </c>
      <c r="S3086" s="5">
        <f>VLOOKUP(CONCATENATE($F3086," ",$G3086),AllocFactorMatrix,(S$4+1),FALSE)*$E3087</f>
        <v>16.517222481679283</v>
      </c>
      <c r="T3086" s="5">
        <f t="shared" si="4404"/>
        <v>645.36609056074576</v>
      </c>
      <c r="U3086" s="5">
        <f>VLOOKUP(CONCATENATE($F3086," ",$G3086),AllocFactorMatrix,(U$4+1),FALSE)*$E3087</f>
        <v>2.530552913363135</v>
      </c>
      <c r="V3086" s="5">
        <f>VLOOKUP(CONCATENATE($F3086," ",$G3086),AllocFactorMatrix,(V$4+1),FALSE)*$E3087</f>
        <v>79.557088496958187</v>
      </c>
      <c r="W3086" s="5">
        <f>VLOOKUP(CONCATENATE($F3086," ",$G3086),AllocFactorMatrix,(W$4+1),FALSE)*$E3087</f>
        <v>222.12005903583335</v>
      </c>
      <c r="X3086" s="5">
        <f>VLOOKUP(CONCATENATE($F3086," ",$G3086),AllocFactorMatrix,(X$4+1),FALSE)*$E3087</f>
        <v>66.068687641161432</v>
      </c>
      <c r="Y3086" s="5">
        <f t="shared" si="4405"/>
        <v>370.27638808731609</v>
      </c>
      <c r="Z3086" s="5">
        <f>VLOOKUP(CONCATENATE($F3086," ",$G3086),AllocFactorMatrix,(Z$4+1),FALSE)*$E3087</f>
        <v>77.431803951353771</v>
      </c>
      <c r="AA3086" s="5">
        <f>VLOOKUP(CONCATENATE($F3086," ",$G3086),AllocFactorMatrix,(AA$4+1),FALSE)*$E3087</f>
        <v>1.4659634223449203</v>
      </c>
      <c r="AB3086" s="5">
        <f t="shared" si="4402"/>
        <v>78.897767373698684</v>
      </c>
      <c r="AC3086" s="5">
        <f>VLOOKUP(CONCATENATE($F3086," ",$G3086),AllocFactorMatrix,(AC$4+1),FALSE)*$E3087</f>
        <v>7.555658720579113</v>
      </c>
      <c r="AD3086" s="5">
        <f>VLOOKUP(CONCATENATE($F3086," ",$G3086),AllocFactorMatrix,(AD$4+1),FALSE)*$E3087</f>
        <v>8557.2205441380447</v>
      </c>
      <c r="AE3086" s="5">
        <f>VLOOKUP(CONCATENATE($F3086," ",$G3086),AllocFactorMatrix,(AE$4+1),FALSE)*$E3087</f>
        <v>1143.3615528837422</v>
      </c>
    </row>
    <row r="3087" spans="4:31" collapsed="1">
      <c r="D3087" s="48" t="s">
        <v>672</v>
      </c>
      <c r="E3087" s="36">
        <v>407790</v>
      </c>
      <c r="F3087" s="88" t="s">
        <v>194</v>
      </c>
      <c r="G3087" s="48" t="str">
        <f>$G$15</f>
        <v>TOTAL</v>
      </c>
      <c r="H3087" s="4">
        <f t="shared" si="4387"/>
        <v>407790</v>
      </c>
      <c r="I3087" s="5">
        <f t="shared" ref="I3087:N3087" si="4411">VLOOKUP(CONCATENATE($F3087," ",$G3087),AllocFactorMatrix,(I$4+1),FALSE)*$E3087</f>
        <v>243557.27934148992</v>
      </c>
      <c r="J3087" s="47">
        <f t="shared" si="4411"/>
        <v>48.779567024837007</v>
      </c>
      <c r="K3087" s="47">
        <f t="shared" si="4411"/>
        <v>78.212180454078833</v>
      </c>
      <c r="L3087" s="5">
        <f t="shared" si="4411"/>
        <v>56743.966203050011</v>
      </c>
      <c r="M3087" s="5">
        <f t="shared" si="4411"/>
        <v>902.73859902174729</v>
      </c>
      <c r="N3087" s="5">
        <f t="shared" si="4411"/>
        <v>95.383985946059227</v>
      </c>
      <c r="O3087" s="5">
        <f t="shared" si="4401"/>
        <v>57742.088788017812</v>
      </c>
      <c r="P3087" s="5">
        <f>VLOOKUP(CONCATENATE($F3087," ",$G3087),AllocFactorMatrix,(P$4+1),FALSE)*$E3087</f>
        <v>29959.594000585072</v>
      </c>
      <c r="Q3087" s="5">
        <f>VLOOKUP(CONCATENATE($F3087," ",$G3087),AllocFactorMatrix,(Q$4+1),FALSE)*$E3087</f>
        <v>4514.5881166743693</v>
      </c>
      <c r="R3087" s="5">
        <f>VLOOKUP(CONCATENATE($F3087," ",$G3087),AllocFactorMatrix,(R$4+1),FALSE)*$E3087</f>
        <v>593.19101234276866</v>
      </c>
      <c r="S3087" s="5">
        <f>VLOOKUP(CONCATENATE($F3087," ",$G3087),AllocFactorMatrix,(S$4+1),FALSE)*$E3087</f>
        <v>29.58107130802491</v>
      </c>
      <c r="T3087" s="5">
        <f t="shared" si="4404"/>
        <v>35096.954200910237</v>
      </c>
      <c r="U3087" s="5">
        <f>VLOOKUP(CONCATENATE($F3087," ",$G3087),AllocFactorMatrix,(U$4+1),FALSE)*$E3087</f>
        <v>1321.8777225454189</v>
      </c>
      <c r="V3087" s="5">
        <f>VLOOKUP(CONCATENATE($F3087," ",$G3087),AllocFactorMatrix,(V$4+1),FALSE)*$E3087</f>
        <v>15566.290024872211</v>
      </c>
      <c r="W3087" s="5">
        <f>VLOOKUP(CONCATENATE($F3087," ",$G3087),AllocFactorMatrix,(W$4+1),FALSE)*$E3087</f>
        <v>31108.887194633324</v>
      </c>
      <c r="X3087" s="5">
        <f>VLOOKUP(CONCATENATE($F3087," ",$G3087),AllocFactorMatrix,(X$4+1),FALSE)*$E3087</f>
        <v>4259.7881044401993</v>
      </c>
      <c r="Y3087" s="5">
        <f t="shared" si="4405"/>
        <v>52256.843046491151</v>
      </c>
      <c r="Z3087" s="5">
        <f>VLOOKUP(CONCATENATE($F3087," ",$G3087),AllocFactorMatrix,(Z$4+1),FALSE)*$E3087</f>
        <v>8243.8691764073228</v>
      </c>
      <c r="AA3087" s="5">
        <f>VLOOKUP(CONCATENATE($F3087," ",$G3087),AllocFactorMatrix,(AA$4+1),FALSE)*$E3087</f>
        <v>136.2433093350846</v>
      </c>
      <c r="AB3087" s="5">
        <f t="shared" si="4402"/>
        <v>8380.1124857424074</v>
      </c>
      <c r="AC3087" s="5">
        <f>VLOOKUP(CONCATENATE($F3087," ",$G3087),AllocFactorMatrix,(AC$4+1),FALSE)*$E3087</f>
        <v>113.34014406954189</v>
      </c>
      <c r="AD3087" s="5">
        <f>VLOOKUP(CONCATENATE($F3087," ",$G3087),AllocFactorMatrix,(AD$4+1),FALSE)*$E3087</f>
        <v>9233.1911480890194</v>
      </c>
      <c r="AE3087" s="5">
        <f>VLOOKUP(CONCATENATE($F3087," ",$G3087),AllocFactorMatrix,(AE$4+1),FALSE)*$E3087</f>
        <v>1283.1990977109986</v>
      </c>
    </row>
    <row r="3088" spans="4:31" hidden="1" outlineLevel="1">
      <c r="E3088" s="44"/>
      <c r="F3088" s="167" t="str">
        <f>F3095</f>
        <v>RB_GUP</v>
      </c>
      <c r="G3088" s="48" t="str">
        <f>$G$8</f>
        <v>PRODUCTION</v>
      </c>
      <c r="H3088" s="4">
        <f t="shared" ca="1" si="4387"/>
        <v>2681020.1963143512</v>
      </c>
      <c r="I3088" s="5">
        <f t="shared" ref="I3088:N3088" ca="1" si="4412">VLOOKUP(CONCATENATE($F3088," ",$G3088),AllocFactorMatrix,(I$4+1),FALSE)*$E3095</f>
        <v>1378770.7463286812</v>
      </c>
      <c r="J3088" s="47">
        <f t="shared" ca="1" si="4412"/>
        <v>308.45465136007562</v>
      </c>
      <c r="K3088" s="47">
        <f t="shared" ca="1" si="4412"/>
        <v>540.08210074433839</v>
      </c>
      <c r="L3088" s="5">
        <f t="shared" ca="1" si="4412"/>
        <v>321346.61448576546</v>
      </c>
      <c r="M3088" s="5">
        <f t="shared" ca="1" si="4412"/>
        <v>4471.5340507407445</v>
      </c>
      <c r="N3088" s="5">
        <f t="shared" ca="1" si="4412"/>
        <v>622.76712451963328</v>
      </c>
      <c r="O3088" s="5">
        <f t="shared" ref="O3088:O3095" ca="1" si="4413">SUBTOTAL(9,L3088:N3088)</f>
        <v>326440.91566102585</v>
      </c>
      <c r="P3088" s="5">
        <f ca="1">VLOOKUP(CONCATENATE($F3088," ",$G3088),AllocFactorMatrix,(P$4+1),FALSE)*$E3095</f>
        <v>191134.62322677643</v>
      </c>
      <c r="Q3088" s="5">
        <f ca="1">VLOOKUP(CONCATENATE($F3088," ",$G3088),AllocFactorMatrix,(Q$4+1),FALSE)*$E3095</f>
        <v>34300.824270286648</v>
      </c>
      <c r="R3088" s="5">
        <f ca="1">VLOOKUP(CONCATENATE($F3088," ",$G3088),AllocFactorMatrix,(R$4+1),FALSE)*$E3095</f>
        <v>6955.8571284463096</v>
      </c>
      <c r="S3088" s="5">
        <f ca="1">VLOOKUP(CONCATENATE($F3088," ",$G3088),AllocFactorMatrix,(S$4+1),FALSE)*$E3095</f>
        <v>264.14552886133549</v>
      </c>
      <c r="T3088" s="5">
        <f ca="1">SUBTOTAL(9,P3088:S3088)</f>
        <v>232655.45015437072</v>
      </c>
      <c r="U3088" s="5">
        <f ca="1">VLOOKUP(CONCATENATE($F3088," ",$G3088),AllocFactorMatrix,(U$4+1),FALSE)*$E3095</f>
        <v>9065.1023507202572</v>
      </c>
      <c r="V3088" s="5">
        <f ca="1">VLOOKUP(CONCATENATE($F3088," ",$G3088),AllocFactorMatrix,(V$4+1),FALSE)*$E3095</f>
        <v>122384.11637453728</v>
      </c>
      <c r="W3088" s="5">
        <f ca="1">VLOOKUP(CONCATENATE($F3088," ",$G3088),AllocFactorMatrix,(W$4+1),FALSE)*$E3095</f>
        <v>468070.11649687646</v>
      </c>
      <c r="X3088" s="5">
        <f ca="1">VLOOKUP(CONCATENATE($F3088," ",$G3088),AllocFactorMatrix,(X$4+1),FALSE)*$E3095</f>
        <v>84795.242808723386</v>
      </c>
      <c r="Y3088" s="5">
        <f ca="1">SUBTOTAL(9,U3088:X3088)</f>
        <v>684314.57803085737</v>
      </c>
      <c r="Z3088" s="5">
        <f ca="1">VLOOKUP(CONCATENATE($F3088," ",$G3088),AllocFactorMatrix,(Z$4+1),FALSE)*$E3095</f>
        <v>52537.014924569172</v>
      </c>
      <c r="AA3088" s="5">
        <f ca="1">VLOOKUP(CONCATENATE($F3088," ",$G3088),AllocFactorMatrix,(AA$4+1),FALSE)*$E3095</f>
        <v>1049.2989398787222</v>
      </c>
      <c r="AB3088" s="5">
        <f t="shared" ref="AB3088:AB3095" ca="1" si="4414">SUBTOTAL(9,Z3088:AA3088)</f>
        <v>53586.313864447897</v>
      </c>
      <c r="AC3088" s="5">
        <f ca="1">VLOOKUP(CONCATENATE($F3088," ",$G3088),AllocFactorMatrix,(AC$4+1),FALSE)*$E3095</f>
        <v>693.04822142389912</v>
      </c>
      <c r="AD3088" s="5">
        <f ca="1">VLOOKUP(CONCATENATE($F3088," ",$G3088),AllocFactorMatrix,(AD$4+1),FALSE)*$E3095</f>
        <v>3078.9147953683168</v>
      </c>
      <c r="AE3088" s="5">
        <f ca="1">VLOOKUP(CONCATENATE($F3088," ",$G3088),AllocFactorMatrix,(AE$4+1),FALSE)*$E3095</f>
        <v>631.69250607153981</v>
      </c>
    </row>
    <row r="3089" spans="4:31" hidden="1" outlineLevel="1">
      <c r="E3089" s="44"/>
      <c r="F3089" s="167" t="str">
        <f>F3095</f>
        <v>RB_GUP</v>
      </c>
      <c r="G3089" s="48" t="str">
        <f>$G$9</f>
        <v>BULKTRAN</v>
      </c>
      <c r="H3089" s="4">
        <f t="shared" ca="1" si="4387"/>
        <v>1455939.9977462518</v>
      </c>
      <c r="I3089" s="5">
        <f t="shared" ref="I3089:N3089" ca="1" si="4415">VLOOKUP(CONCATENATE($F3089," ",$G3089),AllocFactorMatrix,(I$4+1),FALSE)*$E3095</f>
        <v>748747.614830354</v>
      </c>
      <c r="J3089" s="47">
        <f t="shared" ca="1" si="4415"/>
        <v>167.50767675058313</v>
      </c>
      <c r="K3089" s="47">
        <f t="shared" ca="1" si="4415"/>
        <v>293.29399816587801</v>
      </c>
      <c r="L3089" s="5">
        <f t="shared" ca="1" si="4415"/>
        <v>174508.71493372141</v>
      </c>
      <c r="M3089" s="5">
        <f t="shared" ca="1" si="4415"/>
        <v>2428.2865473029924</v>
      </c>
      <c r="N3089" s="5">
        <f t="shared" ca="1" si="4415"/>
        <v>338.19646980504962</v>
      </c>
      <c r="O3089" s="5">
        <f t="shared" ca="1" si="4413"/>
        <v>177275.19795082946</v>
      </c>
      <c r="P3089" s="5">
        <f ca="1">VLOOKUP(CONCATENATE($F3089," ",$G3089),AllocFactorMatrix,(P$4+1),FALSE)*$E3095</f>
        <v>103796.51122829325</v>
      </c>
      <c r="Q3089" s="5">
        <f ca="1">VLOOKUP(CONCATENATE($F3089," ",$G3089),AllocFactorMatrix,(Q$4+1),FALSE)*$E3095</f>
        <v>18627.215893199576</v>
      </c>
      <c r="R3089" s="5">
        <f ca="1">VLOOKUP(CONCATENATE($F3089," ",$G3089),AllocFactorMatrix,(R$4+1),FALSE)*$E3095</f>
        <v>3777.4092958477431</v>
      </c>
      <c r="S3089" s="5">
        <f ca="1">VLOOKUP(CONCATENATE($F3089," ",$G3089),AllocFactorMatrix,(S$4+1),FALSE)*$E3095</f>
        <v>143.44540978234502</v>
      </c>
      <c r="T3089" s="5">
        <f t="shared" ref="T3089:T3095" ca="1" si="4416">SUBTOTAL(9,P3089:S3089)</f>
        <v>126344.58182712292</v>
      </c>
      <c r="U3089" s="5">
        <f ca="1">VLOOKUP(CONCATENATE($F3089," ",$G3089),AllocFactorMatrix,(U$4+1),FALSE)*$E3095</f>
        <v>4922.8443389650956</v>
      </c>
      <c r="V3089" s="5">
        <f ca="1">VLOOKUP(CONCATENATE($F3089," ",$G3089),AllocFactorMatrix,(V$4+1),FALSE)*$E3095</f>
        <v>66461.241270570652</v>
      </c>
      <c r="W3089" s="5">
        <f ca="1">VLOOKUP(CONCATENATE($F3089," ",$G3089),AllocFactorMatrix,(W$4+1),FALSE)*$E3095</f>
        <v>254187.56833476911</v>
      </c>
      <c r="X3089" s="5">
        <f ca="1">VLOOKUP(CONCATENATE($F3089," ",$G3089),AllocFactorMatrix,(X$4+1),FALSE)*$E3095</f>
        <v>46048.435514787969</v>
      </c>
      <c r="Y3089" s="5">
        <f t="shared" ref="Y3089:Y3095" ca="1" si="4417">SUBTOTAL(9,U3089:X3089)</f>
        <v>371620.08945909282</v>
      </c>
      <c r="Z3089" s="5">
        <f ca="1">VLOOKUP(CONCATENATE($F3089," ",$G3089),AllocFactorMatrix,(Z$4+1),FALSE)*$E3095</f>
        <v>28530.460716418802</v>
      </c>
      <c r="AA3089" s="5">
        <f ca="1">VLOOKUP(CONCATENATE($F3089," ",$G3089),AllocFactorMatrix,(AA$4+1),FALSE)*$E3095</f>
        <v>569.82647809306002</v>
      </c>
      <c r="AB3089" s="5">
        <f t="shared" ca="1" si="4414"/>
        <v>29100.28719451186</v>
      </c>
      <c r="AC3089" s="5">
        <f ca="1">VLOOKUP(CONCATENATE($F3089," ",$G3089),AllocFactorMatrix,(AC$4+1),FALSE)*$E3095</f>
        <v>376.36293352996637</v>
      </c>
      <c r="AD3089" s="5">
        <f ca="1">VLOOKUP(CONCATENATE($F3089," ",$G3089),AllocFactorMatrix,(AD$4+1),FALSE)*$E3095</f>
        <v>1672.0184377543751</v>
      </c>
      <c r="AE3089" s="5">
        <f ca="1">VLOOKUP(CONCATENATE($F3089," ",$G3089),AllocFactorMatrix,(AE$4+1),FALSE)*$E3095</f>
        <v>343.04343813987657</v>
      </c>
    </row>
    <row r="3090" spans="4:31" hidden="1" outlineLevel="1">
      <c r="E3090" s="44"/>
      <c r="F3090" s="167" t="str">
        <f>F3095</f>
        <v>RB_GUP</v>
      </c>
      <c r="G3090" s="48" t="str">
        <f>$G$10</f>
        <v>SUBTRAN</v>
      </c>
      <c r="H3090" s="4">
        <f t="shared" ca="1" si="4387"/>
        <v>403111.45355971309</v>
      </c>
      <c r="I3090" s="5">
        <f t="shared" ref="I3090:N3090" ca="1" si="4418">VLOOKUP(CONCATENATE($F3090," ",$G3090),AllocFactorMatrix,(I$4+1),FALSE)*$E3095</f>
        <v>205937.61834748081</v>
      </c>
      <c r="J3090" s="47">
        <f t="shared" ca="1" si="4418"/>
        <v>33.533817823722359</v>
      </c>
      <c r="K3090" s="47">
        <f t="shared" ca="1" si="4418"/>
        <v>62.412192760301203</v>
      </c>
      <c r="L3090" s="5">
        <f t="shared" ca="1" si="4418"/>
        <v>48261.761632101014</v>
      </c>
      <c r="M3090" s="5">
        <f t="shared" ca="1" si="4418"/>
        <v>674.49642982378521</v>
      </c>
      <c r="N3090" s="5">
        <f t="shared" ca="1" si="4418"/>
        <v>122.08071991797704</v>
      </c>
      <c r="O3090" s="5">
        <f t="shared" ca="1" si="4413"/>
        <v>49058.338781842773</v>
      </c>
      <c r="P3090" s="5">
        <f ca="1">VLOOKUP(CONCATENATE($F3090," ",$G3090),AllocFactorMatrix,(P$4+1),FALSE)*$E3095</f>
        <v>27863.131139783851</v>
      </c>
      <c r="Q3090" s="5">
        <f ca="1">VLOOKUP(CONCATENATE($F3090," ",$G3090),AllocFactorMatrix,(Q$4+1),FALSE)*$E3095</f>
        <v>5014.2422839538176</v>
      </c>
      <c r="R3090" s="5">
        <f ca="1">VLOOKUP(CONCATENATE($F3090," ",$G3090),AllocFactorMatrix,(R$4+1),FALSE)*$E3095</f>
        <v>1316.1999397249522</v>
      </c>
      <c r="S3090" s="5">
        <f ca="1">VLOOKUP(CONCATENATE($F3090," ",$G3090),AllocFactorMatrix,(S$4+1),FALSE)*$E3095</f>
        <v>0</v>
      </c>
      <c r="T3090" s="5">
        <f t="shared" ca="1" si="4416"/>
        <v>34193.573363462623</v>
      </c>
      <c r="U3090" s="5">
        <f ca="1">VLOOKUP(CONCATENATE($F3090," ",$G3090),AllocFactorMatrix,(U$4+1),FALSE)*$E3095</f>
        <v>1257.7598737402036</v>
      </c>
      <c r="V3090" s="5">
        <f ca="1">VLOOKUP(CONCATENATE($F3090," ",$G3090),AllocFactorMatrix,(V$4+1),FALSE)*$E3095</f>
        <v>17647.590652642619</v>
      </c>
      <c r="W3090" s="5">
        <f ca="1">VLOOKUP(CONCATENATE($F3090," ",$G3090),AllocFactorMatrix,(W$4+1),FALSE)*$E3095</f>
        <v>87016.235041225547</v>
      </c>
      <c r="X3090" s="5">
        <f ca="1">VLOOKUP(CONCATENATE($F3090," ",$G3090),AllocFactorMatrix,(X$4+1),FALSE)*$E3095</f>
        <v>0</v>
      </c>
      <c r="Y3090" s="5">
        <f t="shared" ca="1" si="4417"/>
        <v>105921.58556760837</v>
      </c>
      <c r="Z3090" s="5">
        <f ca="1">VLOOKUP(CONCATENATE($F3090," ",$G3090),AllocFactorMatrix,(Z$4+1),FALSE)*$E3095</f>
        <v>7649.1007147951905</v>
      </c>
      <c r="AA3090" s="5">
        <f ca="1">VLOOKUP(CONCATENATE($F3090," ",$G3090),AllocFactorMatrix,(AA$4+1),FALSE)*$E3095</f>
        <v>153.58259916689255</v>
      </c>
      <c r="AB3090" s="5">
        <f t="shared" ca="1" si="4414"/>
        <v>7802.683313962083</v>
      </c>
      <c r="AC3090" s="5">
        <f ca="1">VLOOKUP(CONCATENATE($F3090," ",$G3090),AllocFactorMatrix,(AC$4+1),FALSE)*$E3095</f>
        <v>101.70817477242211</v>
      </c>
      <c r="AD3090" s="5">
        <f ca="1">VLOOKUP(CONCATENATE($F3090," ",$G3090),AllocFactorMatrix,(AD$4+1),FALSE)*$E3095</f>
        <v>0</v>
      </c>
      <c r="AE3090" s="5">
        <f ca="1">VLOOKUP(CONCATENATE($F3090," ",$G3090),AllocFactorMatrix,(AE$4+1),FALSE)*$E3095</f>
        <v>0</v>
      </c>
    </row>
    <row r="3091" spans="4:31" hidden="1" outlineLevel="1">
      <c r="E3091" s="44"/>
      <c r="F3091" s="167" t="str">
        <f>F3095</f>
        <v>RB_GUP</v>
      </c>
      <c r="G3091" s="48" t="str">
        <f>$G$11</f>
        <v>DISTPRI</v>
      </c>
      <c r="H3091" s="4">
        <f t="shared" ca="1" si="4387"/>
        <v>1612785.3003295073</v>
      </c>
      <c r="I3091" s="5">
        <f t="shared" ref="I3091:N3091" ca="1" si="4419">VLOOKUP(CONCATENATE($F3091," ",$G3091),AllocFactorMatrix,(I$4+1),FALSE)*$E3095</f>
        <v>1055889.8351925567</v>
      </c>
      <c r="J3091" s="47">
        <f t="shared" ca="1" si="4419"/>
        <v>173.37864213046041</v>
      </c>
      <c r="K3091" s="47">
        <f t="shared" ca="1" si="4419"/>
        <v>320.80014983444124</v>
      </c>
      <c r="L3091" s="5">
        <f t="shared" ca="1" si="4419"/>
        <v>247050.19455912319</v>
      </c>
      <c r="M3091" s="5">
        <f t="shared" ca="1" si="4419"/>
        <v>3452.2630540273394</v>
      </c>
      <c r="N3091" s="5">
        <f t="shared" ca="1" si="4419"/>
        <v>0</v>
      </c>
      <c r="O3091" s="5">
        <f t="shared" ca="1" si="4413"/>
        <v>250502.45761315053</v>
      </c>
      <c r="P3091" s="5">
        <f ca="1">VLOOKUP(CONCATENATE($F3091," ",$G3091),AllocFactorMatrix,(P$4+1),FALSE)*$E3095</f>
        <v>143269.52639567322</v>
      </c>
      <c r="Q3091" s="5">
        <f ca="1">VLOOKUP(CONCATENATE($F3091," ",$G3091),AllocFactorMatrix,(Q$4+1),FALSE)*$E3095</f>
        <v>25780.544400630726</v>
      </c>
      <c r="R3091" s="5">
        <f ca="1">VLOOKUP(CONCATENATE($F3091," ",$G3091),AllocFactorMatrix,(R$4+1),FALSE)*$E3095</f>
        <v>0</v>
      </c>
      <c r="S3091" s="5">
        <f ca="1">VLOOKUP(CONCATENATE($F3091," ",$G3091),AllocFactorMatrix,(S$4+1),FALSE)*$E3095</f>
        <v>0</v>
      </c>
      <c r="T3091" s="5">
        <f t="shared" ca="1" si="4416"/>
        <v>169050.07079630395</v>
      </c>
      <c r="U3091" s="5">
        <f ca="1">VLOOKUP(CONCATENATE($F3091," ",$G3091),AllocFactorMatrix,(U$4+1),FALSE)*$E3095</f>
        <v>6487.7441109757738</v>
      </c>
      <c r="V3091" s="5">
        <f ca="1">VLOOKUP(CONCATENATE($F3091," ",$G3091),AllocFactorMatrix,(V$4+1),FALSE)*$E3095</f>
        <v>89711.635536363043</v>
      </c>
      <c r="W3091" s="5">
        <f ca="1">VLOOKUP(CONCATENATE($F3091," ",$G3091),AllocFactorMatrix,(W$4+1),FALSE)*$E3095</f>
        <v>0</v>
      </c>
      <c r="X3091" s="5">
        <f ca="1">VLOOKUP(CONCATENATE($F3091," ",$G3091),AllocFactorMatrix,(X$4+1),FALSE)*$E3095</f>
        <v>0</v>
      </c>
      <c r="Y3091" s="5">
        <f t="shared" ca="1" si="4417"/>
        <v>96199.379647338821</v>
      </c>
      <c r="Z3091" s="5">
        <f ca="1">VLOOKUP(CONCATENATE($F3091," ",$G3091),AllocFactorMatrix,(Z$4+1),FALSE)*$E3095</f>
        <v>39341.296027662887</v>
      </c>
      <c r="AA3091" s="5">
        <f ca="1">VLOOKUP(CONCATENATE($F3091," ",$G3091),AllocFactorMatrix,(AA$4+1),FALSE)*$E3095</f>
        <v>789.64185287865359</v>
      </c>
      <c r="AB3091" s="5">
        <f t="shared" ca="1" si="4414"/>
        <v>40130.93788054154</v>
      </c>
      <c r="AC3091" s="5">
        <f ca="1">VLOOKUP(CONCATENATE($F3091," ",$G3091),AllocFactorMatrix,(AC$4+1),FALSE)*$E3095</f>
        <v>518.44040765064824</v>
      </c>
      <c r="AD3091" s="5">
        <f ca="1">VLOOKUP(CONCATENATE($F3091," ",$G3091),AllocFactorMatrix,(AD$4+1),FALSE)*$E3095</f>
        <v>0</v>
      </c>
      <c r="AE3091" s="5">
        <f ca="1">VLOOKUP(CONCATENATE($F3091," ",$G3091),AllocFactorMatrix,(AE$4+1),FALSE)*$E3095</f>
        <v>0</v>
      </c>
    </row>
    <row r="3092" spans="4:31" hidden="1" outlineLevel="1">
      <c r="E3092" s="44"/>
      <c r="F3092" s="167" t="str">
        <f>F3095</f>
        <v>RB_GUP</v>
      </c>
      <c r="G3092" s="48" t="str">
        <f>$G$12</f>
        <v>DISTSEC</v>
      </c>
      <c r="H3092" s="4">
        <f t="shared" ca="1" si="4387"/>
        <v>773147.54802348092</v>
      </c>
      <c r="I3092" s="5">
        <f t="shared" ref="I3092:N3092" ca="1" si="4420">VLOOKUP(CONCATENATE($F3092," ",$G3092),AllocFactorMatrix,(I$4+1),FALSE)*$E3095</f>
        <v>573614.53001686628</v>
      </c>
      <c r="J3092" s="47">
        <f t="shared" ca="1" si="4420"/>
        <v>142.19608543225837</v>
      </c>
      <c r="K3092" s="47">
        <f t="shared" ca="1" si="4420"/>
        <v>184.18311853233465</v>
      </c>
      <c r="L3092" s="5">
        <f t="shared" ca="1" si="4420"/>
        <v>115621.65244255807</v>
      </c>
      <c r="M3092" s="5">
        <f t="shared" ca="1" si="4420"/>
        <v>0</v>
      </c>
      <c r="N3092" s="5">
        <f t="shared" ca="1" si="4420"/>
        <v>0</v>
      </c>
      <c r="O3092" s="5">
        <f t="shared" ca="1" si="4413"/>
        <v>115621.65244255807</v>
      </c>
      <c r="P3092" s="5">
        <f ca="1">VLOOKUP(CONCATENATE($F3092," ",$G3092),AllocFactorMatrix,(P$4+1),FALSE)*$E3095</f>
        <v>57717.615007796892</v>
      </c>
      <c r="Q3092" s="5">
        <f ca="1">VLOOKUP(CONCATENATE($F3092," ",$G3092),AllocFactorMatrix,(Q$4+1),FALSE)*$E3095</f>
        <v>0</v>
      </c>
      <c r="R3092" s="5">
        <f ca="1">VLOOKUP(CONCATENATE($F3092," ",$G3092),AllocFactorMatrix,(R$4+1),FALSE)*$E3095</f>
        <v>0</v>
      </c>
      <c r="S3092" s="5">
        <f ca="1">VLOOKUP(CONCATENATE($F3092," ",$G3092),AllocFactorMatrix,(S$4+1),FALSE)*$E3095</f>
        <v>0</v>
      </c>
      <c r="T3092" s="5">
        <f t="shared" ca="1" si="4416"/>
        <v>57717.615007796892</v>
      </c>
      <c r="U3092" s="5">
        <f ca="1">VLOOKUP(CONCATENATE($F3092," ",$G3092),AllocFactorMatrix,(U$4+1),FALSE)*$E3095</f>
        <v>2161.4924639919273</v>
      </c>
      <c r="V3092" s="5">
        <f ca="1">VLOOKUP(CONCATENATE($F3092," ",$G3092),AllocFactorMatrix,(V$4+1),FALSE)*$E3095</f>
        <v>0</v>
      </c>
      <c r="W3092" s="5">
        <f ca="1">VLOOKUP(CONCATENATE($F3092," ",$G3092),AllocFactorMatrix,(W$4+1),FALSE)*$E3095</f>
        <v>0</v>
      </c>
      <c r="X3092" s="5">
        <f ca="1">VLOOKUP(CONCATENATE($F3092," ",$G3092),AllocFactorMatrix,(X$4+1),FALSE)*$E3095</f>
        <v>0</v>
      </c>
      <c r="Y3092" s="5">
        <f t="shared" ca="1" si="4417"/>
        <v>2161.4924639919273</v>
      </c>
      <c r="Z3092" s="5">
        <f ca="1">VLOOKUP(CONCATENATE($F3092," ",$G3092),AllocFactorMatrix,(Z$4+1),FALSE)*$E3095</f>
        <v>16335.195184361683</v>
      </c>
      <c r="AA3092" s="5">
        <f ca="1">VLOOKUP(CONCATENATE($F3092," ",$G3092),AllocFactorMatrix,(AA$4+1),FALSE)*$E3095</f>
        <v>0</v>
      </c>
      <c r="AB3092" s="5">
        <f t="shared" ca="1" si="4414"/>
        <v>16335.195184361683</v>
      </c>
      <c r="AC3092" s="5">
        <f ca="1">VLOOKUP(CONCATENATE($F3092," ",$G3092),AllocFactorMatrix,(AC$4+1),FALSE)*$E3095</f>
        <v>193.14035226035094</v>
      </c>
      <c r="AD3092" s="5">
        <f ca="1">VLOOKUP(CONCATENATE($F3092," ",$G3092),AllocFactorMatrix,(AD$4+1),FALSE)*$E3095</f>
        <v>5944.8040598628022</v>
      </c>
      <c r="AE3092" s="5">
        <f ca="1">VLOOKUP(CONCATENATE($F3092," ",$G3092),AllocFactorMatrix,(AE$4+1),FALSE)*$E3095</f>
        <v>1232.73929181824</v>
      </c>
    </row>
    <row r="3093" spans="4:31" hidden="1" outlineLevel="1">
      <c r="E3093" s="44"/>
      <c r="F3093" s="167" t="str">
        <f>F3095</f>
        <v>RB_GUP</v>
      </c>
      <c r="G3093" s="48" t="str">
        <f>$G$13</f>
        <v>ENERGY</v>
      </c>
      <c r="H3093" s="4">
        <f t="shared" ca="1" si="4387"/>
        <v>50054.050053153383</v>
      </c>
      <c r="I3093" s="5">
        <f t="shared" ref="I3093:N3093" ca="1" si="4421">VLOOKUP(CONCATENATE($F3093," ",$G3093),AllocFactorMatrix,(I$4+1),FALSE)*$E3095</f>
        <v>19582.325793143933</v>
      </c>
      <c r="J3093" s="47">
        <f t="shared" ca="1" si="4421"/>
        <v>3.1337078832746634</v>
      </c>
      <c r="K3093" s="47">
        <f t="shared" ca="1" si="4421"/>
        <v>9.0357350898198732</v>
      </c>
      <c r="L3093" s="5">
        <f t="shared" ca="1" si="4421"/>
        <v>5646.6377489073539</v>
      </c>
      <c r="M3093" s="5">
        <f t="shared" ca="1" si="4421"/>
        <v>78.753794084721193</v>
      </c>
      <c r="N3093" s="5">
        <f t="shared" ca="1" si="4421"/>
        <v>11.009713668309942</v>
      </c>
      <c r="O3093" s="5">
        <f t="shared" ca="1" si="4413"/>
        <v>5736.4012566603851</v>
      </c>
      <c r="P3093" s="5">
        <f ca="1">VLOOKUP(CONCATENATE($F3093," ",$G3093),AllocFactorMatrix,(P$4+1),FALSE)*$E3095</f>
        <v>3660.7580929215737</v>
      </c>
      <c r="Q3093" s="5">
        <f ca="1">VLOOKUP(CONCATENATE($F3093," ",$G3093),AllocFactorMatrix,(Q$4+1),FALSE)*$E3095</f>
        <v>653.80550895777583</v>
      </c>
      <c r="R3093" s="5">
        <f ca="1">VLOOKUP(CONCATENATE($F3093," ",$G3093),AllocFactorMatrix,(R$4+1),FALSE)*$E3095</f>
        <v>133.13874498902317</v>
      </c>
      <c r="S3093" s="5">
        <f ca="1">VLOOKUP(CONCATENATE($F3093," ",$G3093),AllocFactorMatrix,(S$4+1),FALSE)*$E3095</f>
        <v>5.0286954563960835</v>
      </c>
      <c r="T3093" s="5">
        <f t="shared" ca="1" si="4416"/>
        <v>4452.7310423247691</v>
      </c>
      <c r="U3093" s="5">
        <f ca="1">VLOOKUP(CONCATENATE($F3093," ",$G3093),AllocFactorMatrix,(U$4+1),FALSE)*$E3095</f>
        <v>191.99285096075533</v>
      </c>
      <c r="V3093" s="5">
        <f ca="1">VLOOKUP(CONCATENATE($F3093," ",$G3093),AllocFactorMatrix,(V$4+1),FALSE)*$E3095</f>
        <v>3035.4434781998734</v>
      </c>
      <c r="W3093" s="5">
        <f ca="1">VLOOKUP(CONCATENATE($F3093," ",$G3093),AllocFactorMatrix,(W$4+1),FALSE)*$E3095</f>
        <v>13054.94836511297</v>
      </c>
      <c r="X3093" s="5">
        <f ca="1">VLOOKUP(CONCATENATE($F3093," ",$G3093),AllocFactorMatrix,(X$4+1),FALSE)*$E3095</f>
        <v>2455.7721430326196</v>
      </c>
      <c r="Y3093" s="5">
        <f t="shared" ca="1" si="4417"/>
        <v>18738.156837306218</v>
      </c>
      <c r="Z3093" s="5">
        <f ca="1">VLOOKUP(CONCATENATE($F3093," ",$G3093),AllocFactorMatrix,(Z$4+1),FALSE)*$E3095</f>
        <v>1007.0367504037698</v>
      </c>
      <c r="AA3093" s="5">
        <f ca="1">VLOOKUP(CONCATENATE($F3093," ",$G3093),AllocFactorMatrix,(AA$4+1),FALSE)*$E3095</f>
        <v>20.205991516357255</v>
      </c>
      <c r="AB3093" s="5">
        <f t="shared" ca="1" si="4414"/>
        <v>1027.2427419201272</v>
      </c>
      <c r="AC3093" s="5">
        <f ca="1">VLOOKUP(CONCATENATE($F3093," ",$G3093),AllocFactorMatrix,(AC$4+1),FALSE)*$E3095</f>
        <v>18.023831079163156</v>
      </c>
      <c r="AD3093" s="5">
        <f ca="1">VLOOKUP(CONCATENATE($F3093," ",$G3093),AllocFactorMatrix,(AD$4+1),FALSE)*$E3095</f>
        <v>403.72764335655819</v>
      </c>
      <c r="AE3093" s="5">
        <f ca="1">VLOOKUP(CONCATENATE($F3093," ",$G3093),AllocFactorMatrix,(AE$4+1),FALSE)*$E3095</f>
        <v>83.271464389138288</v>
      </c>
    </row>
    <row r="3094" spans="4:31" hidden="1" outlineLevel="1">
      <c r="E3094" s="44"/>
      <c r="F3094" s="167" t="str">
        <f>F3095</f>
        <v>RB_GUP</v>
      </c>
      <c r="G3094" s="48" t="str">
        <f>$G$14</f>
        <v>CUSTOMER</v>
      </c>
      <c r="H3094" s="4">
        <f t="shared" ca="1" si="4387"/>
        <v>364379.45397354418</v>
      </c>
      <c r="I3094" s="5">
        <f t="shared" ref="I3094:N3094" ca="1" si="4422">VLOOKUP(CONCATENATE($F3094," ",$G3094),AllocFactorMatrix,(I$4+1),FALSE)*$E3095</f>
        <v>180442.97951915665</v>
      </c>
      <c r="J3094" s="47">
        <f t="shared" ca="1" si="4422"/>
        <v>36.412071606774646</v>
      </c>
      <c r="K3094" s="47">
        <f t="shared" ca="1" si="4422"/>
        <v>19.298193846010118</v>
      </c>
      <c r="L3094" s="5">
        <f t="shared" ca="1" si="4422"/>
        <v>57508.020763036249</v>
      </c>
      <c r="M3094" s="5">
        <f t="shared" ca="1" si="4422"/>
        <v>3671.6609414717768</v>
      </c>
      <c r="N3094" s="5">
        <f t="shared" ca="1" si="4422"/>
        <v>617.52451293666843</v>
      </c>
      <c r="O3094" s="5">
        <f t="shared" ca="1" si="4413"/>
        <v>61797.206217444691</v>
      </c>
      <c r="P3094" s="5">
        <f ca="1">VLOOKUP(CONCATENATE($F3094," ",$G3094),AllocFactorMatrix,(P$4+1),FALSE)*$E3095</f>
        <v>4478.6592470191727</v>
      </c>
      <c r="Q3094" s="5">
        <f ca="1">VLOOKUP(CONCATENATE($F3094," ",$G3094),AllocFactorMatrix,(Q$4+1),FALSE)*$E3095</f>
        <v>1296.2949317502923</v>
      </c>
      <c r="R3094" s="5">
        <f ca="1">VLOOKUP(CONCATENATE($F3094," ",$G3094),AllocFactorMatrix,(R$4+1),FALSE)*$E3095</f>
        <v>1518.4639860506786</v>
      </c>
      <c r="S3094" s="5">
        <f ca="1">VLOOKUP(CONCATENATE($F3094," ",$G3094),AllocFactorMatrix,(S$4+1),FALSE)*$E3095</f>
        <v>189.72836516165961</v>
      </c>
      <c r="T3094" s="5">
        <f t="shared" ca="1" si="4416"/>
        <v>7483.1465299818037</v>
      </c>
      <c r="U3094" s="5">
        <f ca="1">VLOOKUP(CONCATENATE($F3094," ",$G3094),AllocFactorMatrix,(U$4+1),FALSE)*$E3095</f>
        <v>29.693695516335257</v>
      </c>
      <c r="V3094" s="5">
        <f ca="1">VLOOKUP(CONCATENATE($F3094," ",$G3094),AllocFactorMatrix,(V$4+1),FALSE)*$E3095</f>
        <v>920.07355045750421</v>
      </c>
      <c r="W3094" s="5">
        <f ca="1">VLOOKUP(CONCATENATE($F3094," ",$G3094),AllocFactorMatrix,(W$4+1),FALSE)*$E3095</f>
        <v>2552.4026132039221</v>
      </c>
      <c r="X3094" s="5">
        <f ca="1">VLOOKUP(CONCATENATE($F3094," ",$G3094),AllocFactorMatrix,(X$4+1),FALSE)*$E3095</f>
        <v>758.9399338936704</v>
      </c>
      <c r="Y3094" s="5">
        <f t="shared" ca="1" si="4417"/>
        <v>4261.1097930714323</v>
      </c>
      <c r="Z3094" s="5">
        <f ca="1">VLOOKUP(CONCATENATE($F3094," ",$G3094),AllocFactorMatrix,(Z$4+1),FALSE)*$E3095</f>
        <v>906.26036284043778</v>
      </c>
      <c r="AA3094" s="5">
        <f ca="1">VLOOKUP(CONCATENATE($F3094," ",$G3094),AllocFactorMatrix,(AA$4+1),FALSE)*$E3095</f>
        <v>16.969633395567111</v>
      </c>
      <c r="AB3094" s="5">
        <f t="shared" ca="1" si="4414"/>
        <v>923.22999623600492</v>
      </c>
      <c r="AC3094" s="5">
        <f ca="1">VLOOKUP(CONCATENATE($F3094," ",$G3094),AllocFactorMatrix,(AC$4+1),FALSE)*$E3095</f>
        <v>87.670261790067286</v>
      </c>
      <c r="AD3094" s="5">
        <f ca="1">VLOOKUP(CONCATENATE($F3094," ",$G3094),AllocFactorMatrix,(AD$4+1),FALSE)*$E3095</f>
        <v>96344.539049730127</v>
      </c>
      <c r="AE3094" s="5">
        <f ca="1">VLOOKUP(CONCATENATE($F3094," ",$G3094),AllocFactorMatrix,(AE$4+1),FALSE)*$E3095</f>
        <v>12983.86234068056</v>
      </c>
    </row>
    <row r="3095" spans="4:31" collapsed="1">
      <c r="D3095" s="48" t="s">
        <v>326</v>
      </c>
      <c r="E3095" s="56">
        <v>7340438</v>
      </c>
      <c r="F3095" s="88" t="s">
        <v>71</v>
      </c>
      <c r="G3095" s="48" t="str">
        <f>$G$15</f>
        <v>TOTAL</v>
      </c>
      <c r="H3095" s="4">
        <f t="shared" ca="1" si="4387"/>
        <v>7340438.0000000009</v>
      </c>
      <c r="I3095" s="5">
        <f t="shared" ref="I3095:N3095" ca="1" si="4423">VLOOKUP(CONCATENATE($F3095," ",$G3095),AllocFactorMatrix,(I$4+1),FALSE)*$E3095</f>
        <v>4162985.650028239</v>
      </c>
      <c r="J3095" s="47">
        <f t="shared" ca="1" si="4423"/>
        <v>864.61665298714911</v>
      </c>
      <c r="K3095" s="47">
        <f t="shared" ca="1" si="4423"/>
        <v>1429.1054889731233</v>
      </c>
      <c r="L3095" s="5">
        <f t="shared" ca="1" si="4423"/>
        <v>969943.59656521282</v>
      </c>
      <c r="M3095" s="5">
        <f t="shared" ca="1" si="4423"/>
        <v>14776.994817451361</v>
      </c>
      <c r="N3095" s="5">
        <f t="shared" ca="1" si="4423"/>
        <v>1711.5785408476384</v>
      </c>
      <c r="O3095" s="5">
        <f t="shared" ca="1" si="4413"/>
        <v>986432.1699235118</v>
      </c>
      <c r="P3095" s="5">
        <f ca="1">VLOOKUP(CONCATENATE($F3095," ",$G3095),AllocFactorMatrix,(P$4+1),FALSE)*$E3095</f>
        <v>531920.8243382643</v>
      </c>
      <c r="Q3095" s="5">
        <f ca="1">VLOOKUP(CONCATENATE($F3095," ",$G3095),AllocFactorMatrix,(Q$4+1),FALSE)*$E3095</f>
        <v>85672.927288778839</v>
      </c>
      <c r="R3095" s="5">
        <f ca="1">VLOOKUP(CONCATENATE($F3095," ",$G3095),AllocFactorMatrix,(R$4+1),FALSE)*$E3095</f>
        <v>13701.069095058705</v>
      </c>
      <c r="S3095" s="5">
        <f ca="1">VLOOKUP(CONCATENATE($F3095," ",$G3095),AllocFactorMatrix,(S$4+1),FALSE)*$E3095</f>
        <v>602.34799926173616</v>
      </c>
      <c r="T3095" s="5">
        <f t="shared" ca="1" si="4416"/>
        <v>631897.16872136353</v>
      </c>
      <c r="U3095" s="5">
        <f ca="1">VLOOKUP(CONCATENATE($F3095," ",$G3095),AllocFactorMatrix,(U$4+1),FALSE)*$E3095</f>
        <v>24116.629684870346</v>
      </c>
      <c r="V3095" s="5">
        <f ca="1">VLOOKUP(CONCATENATE($F3095," ",$G3095),AllocFactorMatrix,(V$4+1),FALSE)*$E3095</f>
        <v>300160.10086277098</v>
      </c>
      <c r="W3095" s="5">
        <f ca="1">VLOOKUP(CONCATENATE($F3095," ",$G3095),AllocFactorMatrix,(W$4+1),FALSE)*$E3095</f>
        <v>824881.27085118787</v>
      </c>
      <c r="X3095" s="5">
        <f ca="1">VLOOKUP(CONCATENATE($F3095," ",$G3095),AllocFactorMatrix,(X$4+1),FALSE)*$E3095</f>
        <v>134058.39040043767</v>
      </c>
      <c r="Y3095" s="5">
        <f t="shared" ca="1" si="4417"/>
        <v>1283216.3917992669</v>
      </c>
      <c r="Z3095" s="5">
        <f ca="1">VLOOKUP(CONCATENATE($F3095," ",$G3095),AllocFactorMatrix,(Z$4+1),FALSE)*$E3095</f>
        <v>146306.36468105193</v>
      </c>
      <c r="AA3095" s="5">
        <f ca="1">VLOOKUP(CONCATENATE($F3095," ",$G3095),AllocFactorMatrix,(AA$4+1),FALSE)*$E3095</f>
        <v>2599.5254949292521</v>
      </c>
      <c r="AB3095" s="5">
        <f t="shared" ca="1" si="4414"/>
        <v>148905.89017598119</v>
      </c>
      <c r="AC3095" s="5">
        <f ca="1">VLOOKUP(CONCATENATE($F3095," ",$G3095),AllocFactorMatrix,(AC$4+1),FALSE)*$E3095</f>
        <v>1988.3941825065169</v>
      </c>
      <c r="AD3095" s="5">
        <f ca="1">VLOOKUP(CONCATENATE($F3095," ",$G3095),AllocFactorMatrix,(AD$4+1),FALSE)*$E3095</f>
        <v>107444.00398607217</v>
      </c>
      <c r="AE3095" s="5">
        <f ca="1">VLOOKUP(CONCATENATE($F3095," ",$G3095),AllocFactorMatrix,(AE$4+1),FALSE)*$E3095</f>
        <v>15274.609041099353</v>
      </c>
    </row>
    <row r="3096" spans="4:31" hidden="1" outlineLevel="1">
      <c r="E3096" s="44"/>
      <c r="F3096" s="167" t="str">
        <f>F3103</f>
        <v>RB_GUP</v>
      </c>
      <c r="G3096" s="48" t="str">
        <f>$G$8</f>
        <v>PRODUCTION</v>
      </c>
      <c r="H3096" s="4">
        <f t="shared" ca="1" si="4387"/>
        <v>-2681020.1963143512</v>
      </c>
      <c r="I3096" s="5">
        <f t="shared" ref="I3096:N3096" ca="1" si="4424">VLOOKUP(CONCATENATE($F3096," ",$G3096),AllocFactorMatrix,(I$4+1),FALSE)*$E3103</f>
        <v>-1378770.7463286812</v>
      </c>
      <c r="J3096" s="47">
        <f t="shared" ca="1" si="4424"/>
        <v>-308.45465136007562</v>
      </c>
      <c r="K3096" s="47">
        <f t="shared" ca="1" si="4424"/>
        <v>-540.08210074433839</v>
      </c>
      <c r="L3096" s="5">
        <f t="shared" ca="1" si="4424"/>
        <v>-321346.61448576546</v>
      </c>
      <c r="M3096" s="5">
        <f t="shared" ca="1" si="4424"/>
        <v>-4471.5340507407445</v>
      </c>
      <c r="N3096" s="5">
        <f t="shared" ca="1" si="4424"/>
        <v>-622.76712451963328</v>
      </c>
      <c r="O3096" s="5">
        <f t="shared" ref="O3096:O3103" ca="1" si="4425">SUBTOTAL(9,L3096:N3096)</f>
        <v>-326440.91566102585</v>
      </c>
      <c r="P3096" s="5">
        <f ca="1">VLOOKUP(CONCATENATE($F3096," ",$G3096),AllocFactorMatrix,(P$4+1),FALSE)*$E3103</f>
        <v>-191134.62322677643</v>
      </c>
      <c r="Q3096" s="5">
        <f ca="1">VLOOKUP(CONCATENATE($F3096," ",$G3096),AllocFactorMatrix,(Q$4+1),FALSE)*$E3103</f>
        <v>-34300.824270286648</v>
      </c>
      <c r="R3096" s="5">
        <f ca="1">VLOOKUP(CONCATENATE($F3096," ",$G3096),AllocFactorMatrix,(R$4+1),FALSE)*$E3103</f>
        <v>-6955.8571284463096</v>
      </c>
      <c r="S3096" s="5">
        <f ca="1">VLOOKUP(CONCATENATE($F3096," ",$G3096),AllocFactorMatrix,(S$4+1),FALSE)*$E3103</f>
        <v>-264.14552886133549</v>
      </c>
      <c r="T3096" s="5">
        <f ca="1">SUBTOTAL(9,P3096:S3096)</f>
        <v>-232655.45015437072</v>
      </c>
      <c r="U3096" s="5">
        <f ca="1">VLOOKUP(CONCATENATE($F3096," ",$G3096),AllocFactorMatrix,(U$4+1),FALSE)*$E3103</f>
        <v>-9065.1023507202572</v>
      </c>
      <c r="V3096" s="5">
        <f ca="1">VLOOKUP(CONCATENATE($F3096," ",$G3096),AllocFactorMatrix,(V$4+1),FALSE)*$E3103</f>
        <v>-122384.11637453728</v>
      </c>
      <c r="W3096" s="5">
        <f ca="1">VLOOKUP(CONCATENATE($F3096," ",$G3096),AllocFactorMatrix,(W$4+1),FALSE)*$E3103</f>
        <v>-468070.11649687646</v>
      </c>
      <c r="X3096" s="5">
        <f ca="1">VLOOKUP(CONCATENATE($F3096," ",$G3096),AllocFactorMatrix,(X$4+1),FALSE)*$E3103</f>
        <v>-84795.242808723386</v>
      </c>
      <c r="Y3096" s="5">
        <f ca="1">SUBTOTAL(9,U3096:X3096)</f>
        <v>-684314.57803085737</v>
      </c>
      <c r="Z3096" s="5">
        <f ca="1">VLOOKUP(CONCATENATE($F3096," ",$G3096),AllocFactorMatrix,(Z$4+1),FALSE)*$E3103</f>
        <v>-52537.014924569172</v>
      </c>
      <c r="AA3096" s="5">
        <f ca="1">VLOOKUP(CONCATENATE($F3096," ",$G3096),AllocFactorMatrix,(AA$4+1),FALSE)*$E3103</f>
        <v>-1049.2989398787222</v>
      </c>
      <c r="AB3096" s="5">
        <f t="shared" ref="AB3096:AB3103" ca="1" si="4426">SUBTOTAL(9,Z3096:AA3096)</f>
        <v>-53586.313864447897</v>
      </c>
      <c r="AC3096" s="5">
        <f ca="1">VLOOKUP(CONCATENATE($F3096," ",$G3096),AllocFactorMatrix,(AC$4+1),FALSE)*$E3103</f>
        <v>-693.04822142389912</v>
      </c>
      <c r="AD3096" s="5">
        <f ca="1">VLOOKUP(CONCATENATE($F3096," ",$G3096),AllocFactorMatrix,(AD$4+1),FALSE)*$E3103</f>
        <v>-3078.9147953683168</v>
      </c>
      <c r="AE3096" s="5">
        <f ca="1">VLOOKUP(CONCATENATE($F3096," ",$G3096),AllocFactorMatrix,(AE$4+1),FALSE)*$E3103</f>
        <v>-631.69250607153981</v>
      </c>
    </row>
    <row r="3097" spans="4:31" hidden="1" outlineLevel="1">
      <c r="E3097" s="44"/>
      <c r="F3097" s="167" t="str">
        <f>F3103</f>
        <v>RB_GUP</v>
      </c>
      <c r="G3097" s="48" t="str">
        <f>$G$9</f>
        <v>BULKTRAN</v>
      </c>
      <c r="H3097" s="4">
        <f t="shared" ca="1" si="4387"/>
        <v>-1455939.9977462518</v>
      </c>
      <c r="I3097" s="5">
        <f t="shared" ref="I3097:N3097" ca="1" si="4427">VLOOKUP(CONCATENATE($F3097," ",$G3097),AllocFactorMatrix,(I$4+1),FALSE)*$E3103</f>
        <v>-748747.614830354</v>
      </c>
      <c r="J3097" s="47">
        <f t="shared" ca="1" si="4427"/>
        <v>-167.50767675058313</v>
      </c>
      <c r="K3097" s="47">
        <f t="shared" ca="1" si="4427"/>
        <v>-293.29399816587801</v>
      </c>
      <c r="L3097" s="5">
        <f t="shared" ca="1" si="4427"/>
        <v>-174508.71493372141</v>
      </c>
      <c r="M3097" s="5">
        <f t="shared" ca="1" si="4427"/>
        <v>-2428.2865473029924</v>
      </c>
      <c r="N3097" s="5">
        <f t="shared" ca="1" si="4427"/>
        <v>-338.19646980504962</v>
      </c>
      <c r="O3097" s="5">
        <f t="shared" ca="1" si="4425"/>
        <v>-177275.19795082946</v>
      </c>
      <c r="P3097" s="5">
        <f ca="1">VLOOKUP(CONCATENATE($F3097," ",$G3097),AllocFactorMatrix,(P$4+1),FALSE)*$E3103</f>
        <v>-103796.51122829325</v>
      </c>
      <c r="Q3097" s="5">
        <f ca="1">VLOOKUP(CONCATENATE($F3097," ",$G3097),AllocFactorMatrix,(Q$4+1),FALSE)*$E3103</f>
        <v>-18627.215893199576</v>
      </c>
      <c r="R3097" s="5">
        <f ca="1">VLOOKUP(CONCATENATE($F3097," ",$G3097),AllocFactorMatrix,(R$4+1),FALSE)*$E3103</f>
        <v>-3777.4092958477431</v>
      </c>
      <c r="S3097" s="5">
        <f ca="1">VLOOKUP(CONCATENATE($F3097," ",$G3097),AllocFactorMatrix,(S$4+1),FALSE)*$E3103</f>
        <v>-143.44540978234502</v>
      </c>
      <c r="T3097" s="5">
        <f t="shared" ref="T3097:T3103" ca="1" si="4428">SUBTOTAL(9,P3097:S3097)</f>
        <v>-126344.58182712292</v>
      </c>
      <c r="U3097" s="5">
        <f ca="1">VLOOKUP(CONCATENATE($F3097," ",$G3097),AllocFactorMatrix,(U$4+1),FALSE)*$E3103</f>
        <v>-4922.8443389650956</v>
      </c>
      <c r="V3097" s="5">
        <f ca="1">VLOOKUP(CONCATENATE($F3097," ",$G3097),AllocFactorMatrix,(V$4+1),FALSE)*$E3103</f>
        <v>-66461.241270570652</v>
      </c>
      <c r="W3097" s="5">
        <f ca="1">VLOOKUP(CONCATENATE($F3097," ",$G3097),AllocFactorMatrix,(W$4+1),FALSE)*$E3103</f>
        <v>-254187.56833476911</v>
      </c>
      <c r="X3097" s="5">
        <f ca="1">VLOOKUP(CONCATENATE($F3097," ",$G3097),AllocFactorMatrix,(X$4+1),FALSE)*$E3103</f>
        <v>-46048.435514787969</v>
      </c>
      <c r="Y3097" s="5">
        <f t="shared" ref="Y3097:Y3103" ca="1" si="4429">SUBTOTAL(9,U3097:X3097)</f>
        <v>-371620.08945909282</v>
      </c>
      <c r="Z3097" s="5">
        <f ca="1">VLOOKUP(CONCATENATE($F3097," ",$G3097),AllocFactorMatrix,(Z$4+1),FALSE)*$E3103</f>
        <v>-28530.460716418802</v>
      </c>
      <c r="AA3097" s="5">
        <f ca="1">VLOOKUP(CONCATENATE($F3097," ",$G3097),AllocFactorMatrix,(AA$4+1),FALSE)*$E3103</f>
        <v>-569.82647809306002</v>
      </c>
      <c r="AB3097" s="5">
        <f t="shared" ca="1" si="4426"/>
        <v>-29100.28719451186</v>
      </c>
      <c r="AC3097" s="5">
        <f ca="1">VLOOKUP(CONCATENATE($F3097," ",$G3097),AllocFactorMatrix,(AC$4+1),FALSE)*$E3103</f>
        <v>-376.36293352996637</v>
      </c>
      <c r="AD3097" s="5">
        <f ca="1">VLOOKUP(CONCATENATE($F3097," ",$G3097),AllocFactorMatrix,(AD$4+1),FALSE)*$E3103</f>
        <v>-1672.0184377543751</v>
      </c>
      <c r="AE3097" s="5">
        <f ca="1">VLOOKUP(CONCATENATE($F3097," ",$G3097),AllocFactorMatrix,(AE$4+1),FALSE)*$E3103</f>
        <v>-343.04343813987657</v>
      </c>
    </row>
    <row r="3098" spans="4:31" hidden="1" outlineLevel="1">
      <c r="E3098" s="44"/>
      <c r="F3098" s="167" t="str">
        <f>F3103</f>
        <v>RB_GUP</v>
      </c>
      <c r="G3098" s="48" t="str">
        <f>$G$10</f>
        <v>SUBTRAN</v>
      </c>
      <c r="H3098" s="4">
        <f t="shared" ca="1" si="4387"/>
        <v>-403111.45355971309</v>
      </c>
      <c r="I3098" s="5">
        <f t="shared" ref="I3098:N3098" ca="1" si="4430">VLOOKUP(CONCATENATE($F3098," ",$G3098),AllocFactorMatrix,(I$4+1),FALSE)*$E3103</f>
        <v>-205937.61834748081</v>
      </c>
      <c r="J3098" s="47">
        <f t="shared" ca="1" si="4430"/>
        <v>-33.533817823722359</v>
      </c>
      <c r="K3098" s="47">
        <f t="shared" ca="1" si="4430"/>
        <v>-62.412192760301203</v>
      </c>
      <c r="L3098" s="5">
        <f t="shared" ca="1" si="4430"/>
        <v>-48261.761632101014</v>
      </c>
      <c r="M3098" s="5">
        <f t="shared" ca="1" si="4430"/>
        <v>-674.49642982378521</v>
      </c>
      <c r="N3098" s="5">
        <f t="shared" ca="1" si="4430"/>
        <v>-122.08071991797704</v>
      </c>
      <c r="O3098" s="5">
        <f t="shared" ca="1" si="4425"/>
        <v>-49058.338781842773</v>
      </c>
      <c r="P3098" s="5">
        <f ca="1">VLOOKUP(CONCATENATE($F3098," ",$G3098),AllocFactorMatrix,(P$4+1),FALSE)*$E3103</f>
        <v>-27863.131139783851</v>
      </c>
      <c r="Q3098" s="5">
        <f ca="1">VLOOKUP(CONCATENATE($F3098," ",$G3098),AllocFactorMatrix,(Q$4+1),FALSE)*$E3103</f>
        <v>-5014.2422839538176</v>
      </c>
      <c r="R3098" s="5">
        <f ca="1">VLOOKUP(CONCATENATE($F3098," ",$G3098),AllocFactorMatrix,(R$4+1),FALSE)*$E3103</f>
        <v>-1316.1999397249522</v>
      </c>
      <c r="S3098" s="5">
        <f ca="1">VLOOKUP(CONCATENATE($F3098," ",$G3098),AllocFactorMatrix,(S$4+1),FALSE)*$E3103</f>
        <v>0</v>
      </c>
      <c r="T3098" s="5">
        <f t="shared" ca="1" si="4428"/>
        <v>-34193.573363462623</v>
      </c>
      <c r="U3098" s="5">
        <f ca="1">VLOOKUP(CONCATENATE($F3098," ",$G3098),AllocFactorMatrix,(U$4+1),FALSE)*$E3103</f>
        <v>-1257.7598737402036</v>
      </c>
      <c r="V3098" s="5">
        <f ca="1">VLOOKUP(CONCATENATE($F3098," ",$G3098),AllocFactorMatrix,(V$4+1),FALSE)*$E3103</f>
        <v>-17647.590652642619</v>
      </c>
      <c r="W3098" s="5">
        <f ca="1">VLOOKUP(CONCATENATE($F3098," ",$G3098),AllocFactorMatrix,(W$4+1),FALSE)*$E3103</f>
        <v>-87016.235041225547</v>
      </c>
      <c r="X3098" s="5">
        <f ca="1">VLOOKUP(CONCATENATE($F3098," ",$G3098),AllocFactorMatrix,(X$4+1),FALSE)*$E3103</f>
        <v>0</v>
      </c>
      <c r="Y3098" s="5">
        <f t="shared" ca="1" si="4429"/>
        <v>-105921.58556760837</v>
      </c>
      <c r="Z3098" s="5">
        <f ca="1">VLOOKUP(CONCATENATE($F3098," ",$G3098),AllocFactorMatrix,(Z$4+1),FALSE)*$E3103</f>
        <v>-7649.1007147951905</v>
      </c>
      <c r="AA3098" s="5">
        <f ca="1">VLOOKUP(CONCATENATE($F3098," ",$G3098),AllocFactorMatrix,(AA$4+1),FALSE)*$E3103</f>
        <v>-153.58259916689255</v>
      </c>
      <c r="AB3098" s="5">
        <f t="shared" ca="1" si="4426"/>
        <v>-7802.683313962083</v>
      </c>
      <c r="AC3098" s="5">
        <f ca="1">VLOOKUP(CONCATENATE($F3098," ",$G3098),AllocFactorMatrix,(AC$4+1),FALSE)*$E3103</f>
        <v>-101.70817477242211</v>
      </c>
      <c r="AD3098" s="5">
        <f ca="1">VLOOKUP(CONCATENATE($F3098," ",$G3098),AllocFactorMatrix,(AD$4+1),FALSE)*$E3103</f>
        <v>0</v>
      </c>
      <c r="AE3098" s="5">
        <f ca="1">VLOOKUP(CONCATENATE($F3098," ",$G3098),AllocFactorMatrix,(AE$4+1),FALSE)*$E3103</f>
        <v>0</v>
      </c>
    </row>
    <row r="3099" spans="4:31" hidden="1" outlineLevel="1">
      <c r="E3099" s="44"/>
      <c r="F3099" s="167" t="str">
        <f>F3103</f>
        <v>RB_GUP</v>
      </c>
      <c r="G3099" s="48" t="str">
        <f>$G$11</f>
        <v>DISTPRI</v>
      </c>
      <c r="H3099" s="4">
        <f t="shared" ca="1" si="4387"/>
        <v>-1612785.3003295073</v>
      </c>
      <c r="I3099" s="5">
        <f t="shared" ref="I3099:N3099" ca="1" si="4431">VLOOKUP(CONCATENATE($F3099," ",$G3099),AllocFactorMatrix,(I$4+1),FALSE)*$E3103</f>
        <v>-1055889.8351925567</v>
      </c>
      <c r="J3099" s="47">
        <f t="shared" ca="1" si="4431"/>
        <v>-173.37864213046041</v>
      </c>
      <c r="K3099" s="47">
        <f t="shared" ca="1" si="4431"/>
        <v>-320.80014983444124</v>
      </c>
      <c r="L3099" s="5">
        <f t="shared" ca="1" si="4431"/>
        <v>-247050.19455912319</v>
      </c>
      <c r="M3099" s="5">
        <f t="shared" ca="1" si="4431"/>
        <v>-3452.2630540273394</v>
      </c>
      <c r="N3099" s="5">
        <f t="shared" ca="1" si="4431"/>
        <v>0</v>
      </c>
      <c r="O3099" s="5">
        <f t="shared" ca="1" si="4425"/>
        <v>-250502.45761315053</v>
      </c>
      <c r="P3099" s="5">
        <f ca="1">VLOOKUP(CONCATENATE($F3099," ",$G3099),AllocFactorMatrix,(P$4+1),FALSE)*$E3103</f>
        <v>-143269.52639567322</v>
      </c>
      <c r="Q3099" s="5">
        <f ca="1">VLOOKUP(CONCATENATE($F3099," ",$G3099),AllocFactorMatrix,(Q$4+1),FALSE)*$E3103</f>
        <v>-25780.544400630726</v>
      </c>
      <c r="R3099" s="5">
        <f ca="1">VLOOKUP(CONCATENATE($F3099," ",$G3099),AllocFactorMatrix,(R$4+1),FALSE)*$E3103</f>
        <v>0</v>
      </c>
      <c r="S3099" s="5">
        <f ca="1">VLOOKUP(CONCATENATE($F3099," ",$G3099),AllocFactorMatrix,(S$4+1),FALSE)*$E3103</f>
        <v>0</v>
      </c>
      <c r="T3099" s="5">
        <f t="shared" ca="1" si="4428"/>
        <v>-169050.07079630395</v>
      </c>
      <c r="U3099" s="5">
        <f ca="1">VLOOKUP(CONCATENATE($F3099," ",$G3099),AllocFactorMatrix,(U$4+1),FALSE)*$E3103</f>
        <v>-6487.7441109757738</v>
      </c>
      <c r="V3099" s="5">
        <f ca="1">VLOOKUP(CONCATENATE($F3099," ",$G3099),AllocFactorMatrix,(V$4+1),FALSE)*$E3103</f>
        <v>-89711.635536363043</v>
      </c>
      <c r="W3099" s="5">
        <f ca="1">VLOOKUP(CONCATENATE($F3099," ",$G3099),AllocFactorMatrix,(W$4+1),FALSE)*$E3103</f>
        <v>0</v>
      </c>
      <c r="X3099" s="5">
        <f ca="1">VLOOKUP(CONCATENATE($F3099," ",$G3099),AllocFactorMatrix,(X$4+1),FALSE)*$E3103</f>
        <v>0</v>
      </c>
      <c r="Y3099" s="5">
        <f t="shared" ca="1" si="4429"/>
        <v>-96199.379647338821</v>
      </c>
      <c r="Z3099" s="5">
        <f ca="1">VLOOKUP(CONCATENATE($F3099," ",$G3099),AllocFactorMatrix,(Z$4+1),FALSE)*$E3103</f>
        <v>-39341.296027662887</v>
      </c>
      <c r="AA3099" s="5">
        <f ca="1">VLOOKUP(CONCATENATE($F3099," ",$G3099),AllocFactorMatrix,(AA$4+1),FALSE)*$E3103</f>
        <v>-789.64185287865359</v>
      </c>
      <c r="AB3099" s="5">
        <f t="shared" ca="1" si="4426"/>
        <v>-40130.93788054154</v>
      </c>
      <c r="AC3099" s="5">
        <f ca="1">VLOOKUP(CONCATENATE($F3099," ",$G3099),AllocFactorMatrix,(AC$4+1),FALSE)*$E3103</f>
        <v>-518.44040765064824</v>
      </c>
      <c r="AD3099" s="5">
        <f ca="1">VLOOKUP(CONCATENATE($F3099," ",$G3099),AllocFactorMatrix,(AD$4+1),FALSE)*$E3103</f>
        <v>0</v>
      </c>
      <c r="AE3099" s="5">
        <f ca="1">VLOOKUP(CONCATENATE($F3099," ",$G3099),AllocFactorMatrix,(AE$4+1),FALSE)*$E3103</f>
        <v>0</v>
      </c>
    </row>
    <row r="3100" spans="4:31" hidden="1" outlineLevel="1">
      <c r="E3100" s="44"/>
      <c r="F3100" s="167" t="str">
        <f>F3103</f>
        <v>RB_GUP</v>
      </c>
      <c r="G3100" s="48" t="str">
        <f>$G$12</f>
        <v>DISTSEC</v>
      </c>
      <c r="H3100" s="4">
        <f t="shared" ca="1" si="4387"/>
        <v>-773147.54802348092</v>
      </c>
      <c r="I3100" s="5">
        <f t="shared" ref="I3100:N3100" ca="1" si="4432">VLOOKUP(CONCATENATE($F3100," ",$G3100),AllocFactorMatrix,(I$4+1),FALSE)*$E3103</f>
        <v>-573614.53001686628</v>
      </c>
      <c r="J3100" s="47">
        <f t="shared" ca="1" si="4432"/>
        <v>-142.19608543225837</v>
      </c>
      <c r="K3100" s="47">
        <f t="shared" ca="1" si="4432"/>
        <v>-184.18311853233465</v>
      </c>
      <c r="L3100" s="5">
        <f t="shared" ca="1" si="4432"/>
        <v>-115621.65244255807</v>
      </c>
      <c r="M3100" s="5">
        <f t="shared" ca="1" si="4432"/>
        <v>0</v>
      </c>
      <c r="N3100" s="5">
        <f t="shared" ca="1" si="4432"/>
        <v>0</v>
      </c>
      <c r="O3100" s="5">
        <f t="shared" ca="1" si="4425"/>
        <v>-115621.65244255807</v>
      </c>
      <c r="P3100" s="5">
        <f ca="1">VLOOKUP(CONCATENATE($F3100," ",$G3100),AllocFactorMatrix,(P$4+1),FALSE)*$E3103</f>
        <v>-57717.615007796892</v>
      </c>
      <c r="Q3100" s="5">
        <f ca="1">VLOOKUP(CONCATENATE($F3100," ",$G3100),AllocFactorMatrix,(Q$4+1),FALSE)*$E3103</f>
        <v>0</v>
      </c>
      <c r="R3100" s="5">
        <f ca="1">VLOOKUP(CONCATENATE($F3100," ",$G3100),AllocFactorMatrix,(R$4+1),FALSE)*$E3103</f>
        <v>0</v>
      </c>
      <c r="S3100" s="5">
        <f ca="1">VLOOKUP(CONCATENATE($F3100," ",$G3100),AllocFactorMatrix,(S$4+1),FALSE)*$E3103</f>
        <v>0</v>
      </c>
      <c r="T3100" s="5">
        <f t="shared" ca="1" si="4428"/>
        <v>-57717.615007796892</v>
      </c>
      <c r="U3100" s="5">
        <f ca="1">VLOOKUP(CONCATENATE($F3100," ",$G3100),AllocFactorMatrix,(U$4+1),FALSE)*$E3103</f>
        <v>-2161.4924639919273</v>
      </c>
      <c r="V3100" s="5">
        <f ca="1">VLOOKUP(CONCATENATE($F3100," ",$G3100),AllocFactorMatrix,(V$4+1),FALSE)*$E3103</f>
        <v>0</v>
      </c>
      <c r="W3100" s="5">
        <f ca="1">VLOOKUP(CONCATENATE($F3100," ",$G3100),AllocFactorMatrix,(W$4+1),FALSE)*$E3103</f>
        <v>0</v>
      </c>
      <c r="X3100" s="5">
        <f ca="1">VLOOKUP(CONCATENATE($F3100," ",$G3100),AllocFactorMatrix,(X$4+1),FALSE)*$E3103</f>
        <v>0</v>
      </c>
      <c r="Y3100" s="5">
        <f t="shared" ca="1" si="4429"/>
        <v>-2161.4924639919273</v>
      </c>
      <c r="Z3100" s="5">
        <f ca="1">VLOOKUP(CONCATENATE($F3100," ",$G3100),AllocFactorMatrix,(Z$4+1),FALSE)*$E3103</f>
        <v>-16335.195184361683</v>
      </c>
      <c r="AA3100" s="5">
        <f ca="1">VLOOKUP(CONCATENATE($F3100," ",$G3100),AllocFactorMatrix,(AA$4+1),FALSE)*$E3103</f>
        <v>0</v>
      </c>
      <c r="AB3100" s="5">
        <f t="shared" ca="1" si="4426"/>
        <v>-16335.195184361683</v>
      </c>
      <c r="AC3100" s="5">
        <f ca="1">VLOOKUP(CONCATENATE($F3100," ",$G3100),AllocFactorMatrix,(AC$4+1),FALSE)*$E3103</f>
        <v>-193.14035226035094</v>
      </c>
      <c r="AD3100" s="5">
        <f ca="1">VLOOKUP(CONCATENATE($F3100," ",$G3100),AllocFactorMatrix,(AD$4+1),FALSE)*$E3103</f>
        <v>-5944.8040598628022</v>
      </c>
      <c r="AE3100" s="5">
        <f ca="1">VLOOKUP(CONCATENATE($F3100," ",$G3100),AllocFactorMatrix,(AE$4+1),FALSE)*$E3103</f>
        <v>-1232.73929181824</v>
      </c>
    </row>
    <row r="3101" spans="4:31" hidden="1" outlineLevel="1">
      <c r="E3101" s="44"/>
      <c r="F3101" s="167" t="str">
        <f>F3103</f>
        <v>RB_GUP</v>
      </c>
      <c r="G3101" s="48" t="str">
        <f>$G$13</f>
        <v>ENERGY</v>
      </c>
      <c r="H3101" s="4">
        <f t="shared" ca="1" si="4387"/>
        <v>-50054.050053153383</v>
      </c>
      <c r="I3101" s="5">
        <f t="shared" ref="I3101:N3101" ca="1" si="4433">VLOOKUP(CONCATENATE($F3101," ",$G3101),AllocFactorMatrix,(I$4+1),FALSE)*$E3103</f>
        <v>-19582.325793143933</v>
      </c>
      <c r="J3101" s="47">
        <f t="shared" ca="1" si="4433"/>
        <v>-3.1337078832746634</v>
      </c>
      <c r="K3101" s="47">
        <f t="shared" ca="1" si="4433"/>
        <v>-9.0357350898198732</v>
      </c>
      <c r="L3101" s="5">
        <f t="shared" ca="1" si="4433"/>
        <v>-5646.6377489073539</v>
      </c>
      <c r="M3101" s="5">
        <f t="shared" ca="1" si="4433"/>
        <v>-78.753794084721193</v>
      </c>
      <c r="N3101" s="5">
        <f t="shared" ca="1" si="4433"/>
        <v>-11.009713668309942</v>
      </c>
      <c r="O3101" s="5">
        <f t="shared" ca="1" si="4425"/>
        <v>-5736.4012566603851</v>
      </c>
      <c r="P3101" s="5">
        <f ca="1">VLOOKUP(CONCATENATE($F3101," ",$G3101),AllocFactorMatrix,(P$4+1),FALSE)*$E3103</f>
        <v>-3660.7580929215737</v>
      </c>
      <c r="Q3101" s="5">
        <f ca="1">VLOOKUP(CONCATENATE($F3101," ",$G3101),AllocFactorMatrix,(Q$4+1),FALSE)*$E3103</f>
        <v>-653.80550895777583</v>
      </c>
      <c r="R3101" s="5">
        <f ca="1">VLOOKUP(CONCATENATE($F3101," ",$G3101),AllocFactorMatrix,(R$4+1),FALSE)*$E3103</f>
        <v>-133.13874498902317</v>
      </c>
      <c r="S3101" s="5">
        <f ca="1">VLOOKUP(CONCATENATE($F3101," ",$G3101),AllocFactorMatrix,(S$4+1),FALSE)*$E3103</f>
        <v>-5.0286954563960835</v>
      </c>
      <c r="T3101" s="5">
        <f t="shared" ca="1" si="4428"/>
        <v>-4452.7310423247691</v>
      </c>
      <c r="U3101" s="5">
        <f ca="1">VLOOKUP(CONCATENATE($F3101," ",$G3101),AllocFactorMatrix,(U$4+1),FALSE)*$E3103</f>
        <v>-191.99285096075533</v>
      </c>
      <c r="V3101" s="5">
        <f ca="1">VLOOKUP(CONCATENATE($F3101," ",$G3101),AllocFactorMatrix,(V$4+1),FALSE)*$E3103</f>
        <v>-3035.4434781998734</v>
      </c>
      <c r="W3101" s="5">
        <f ca="1">VLOOKUP(CONCATENATE($F3101," ",$G3101),AllocFactorMatrix,(W$4+1),FALSE)*$E3103</f>
        <v>-13054.94836511297</v>
      </c>
      <c r="X3101" s="5">
        <f ca="1">VLOOKUP(CONCATENATE($F3101," ",$G3101),AllocFactorMatrix,(X$4+1),FALSE)*$E3103</f>
        <v>-2455.7721430326196</v>
      </c>
      <c r="Y3101" s="5">
        <f t="shared" ca="1" si="4429"/>
        <v>-18738.156837306218</v>
      </c>
      <c r="Z3101" s="5">
        <f ca="1">VLOOKUP(CONCATENATE($F3101," ",$G3101),AllocFactorMatrix,(Z$4+1),FALSE)*$E3103</f>
        <v>-1007.0367504037698</v>
      </c>
      <c r="AA3101" s="5">
        <f ca="1">VLOOKUP(CONCATENATE($F3101," ",$G3101),AllocFactorMatrix,(AA$4+1),FALSE)*$E3103</f>
        <v>-20.205991516357255</v>
      </c>
      <c r="AB3101" s="5">
        <f t="shared" ca="1" si="4426"/>
        <v>-1027.2427419201272</v>
      </c>
      <c r="AC3101" s="5">
        <f ca="1">VLOOKUP(CONCATENATE($F3101," ",$G3101),AllocFactorMatrix,(AC$4+1),FALSE)*$E3103</f>
        <v>-18.023831079163156</v>
      </c>
      <c r="AD3101" s="5">
        <f ca="1">VLOOKUP(CONCATENATE($F3101," ",$G3101),AllocFactorMatrix,(AD$4+1),FALSE)*$E3103</f>
        <v>-403.72764335655819</v>
      </c>
      <c r="AE3101" s="5">
        <f ca="1">VLOOKUP(CONCATENATE($F3101," ",$G3101),AllocFactorMatrix,(AE$4+1),FALSE)*$E3103</f>
        <v>-83.271464389138288</v>
      </c>
    </row>
    <row r="3102" spans="4:31" hidden="1" outlineLevel="1">
      <c r="E3102" s="44"/>
      <c r="F3102" s="167" t="str">
        <f>F3103</f>
        <v>RB_GUP</v>
      </c>
      <c r="G3102" s="48" t="str">
        <f>$G$14</f>
        <v>CUSTOMER</v>
      </c>
      <c r="H3102" s="4">
        <f t="shared" ca="1" si="4387"/>
        <v>-364379.45397354418</v>
      </c>
      <c r="I3102" s="5">
        <f t="shared" ref="I3102:N3102" ca="1" si="4434">VLOOKUP(CONCATENATE($F3102," ",$G3102),AllocFactorMatrix,(I$4+1),FALSE)*$E3103</f>
        <v>-180442.97951915665</v>
      </c>
      <c r="J3102" s="47">
        <f t="shared" ca="1" si="4434"/>
        <v>-36.412071606774646</v>
      </c>
      <c r="K3102" s="47">
        <f t="shared" ca="1" si="4434"/>
        <v>-19.298193846010118</v>
      </c>
      <c r="L3102" s="5">
        <f t="shared" ca="1" si="4434"/>
        <v>-57508.020763036249</v>
      </c>
      <c r="M3102" s="5">
        <f t="shared" ca="1" si="4434"/>
        <v>-3671.6609414717768</v>
      </c>
      <c r="N3102" s="5">
        <f t="shared" ca="1" si="4434"/>
        <v>-617.52451293666843</v>
      </c>
      <c r="O3102" s="5">
        <f t="shared" ca="1" si="4425"/>
        <v>-61797.206217444691</v>
      </c>
      <c r="P3102" s="5">
        <f ca="1">VLOOKUP(CONCATENATE($F3102," ",$G3102),AllocFactorMatrix,(P$4+1),FALSE)*$E3103</f>
        <v>-4478.6592470191727</v>
      </c>
      <c r="Q3102" s="5">
        <f ca="1">VLOOKUP(CONCATENATE($F3102," ",$G3102),AllocFactorMatrix,(Q$4+1),FALSE)*$E3103</f>
        <v>-1296.2949317502923</v>
      </c>
      <c r="R3102" s="5">
        <f ca="1">VLOOKUP(CONCATENATE($F3102," ",$G3102),AllocFactorMatrix,(R$4+1),FALSE)*$E3103</f>
        <v>-1518.4639860506786</v>
      </c>
      <c r="S3102" s="5">
        <f ca="1">VLOOKUP(CONCATENATE($F3102," ",$G3102),AllocFactorMatrix,(S$4+1),FALSE)*$E3103</f>
        <v>-189.72836516165961</v>
      </c>
      <c r="T3102" s="5">
        <f t="shared" ca="1" si="4428"/>
        <v>-7483.1465299818037</v>
      </c>
      <c r="U3102" s="5">
        <f ca="1">VLOOKUP(CONCATENATE($F3102," ",$G3102),AllocFactorMatrix,(U$4+1),FALSE)*$E3103</f>
        <v>-29.693695516335257</v>
      </c>
      <c r="V3102" s="5">
        <f ca="1">VLOOKUP(CONCATENATE($F3102," ",$G3102),AllocFactorMatrix,(V$4+1),FALSE)*$E3103</f>
        <v>-920.07355045750421</v>
      </c>
      <c r="W3102" s="5">
        <f ca="1">VLOOKUP(CONCATENATE($F3102," ",$G3102),AllocFactorMatrix,(W$4+1),FALSE)*$E3103</f>
        <v>-2552.4026132039221</v>
      </c>
      <c r="X3102" s="5">
        <f ca="1">VLOOKUP(CONCATENATE($F3102," ",$G3102),AllocFactorMatrix,(X$4+1),FALSE)*$E3103</f>
        <v>-758.9399338936704</v>
      </c>
      <c r="Y3102" s="5">
        <f t="shared" ca="1" si="4429"/>
        <v>-4261.1097930714323</v>
      </c>
      <c r="Z3102" s="5">
        <f ca="1">VLOOKUP(CONCATENATE($F3102," ",$G3102),AllocFactorMatrix,(Z$4+1),FALSE)*$E3103</f>
        <v>-906.26036284043778</v>
      </c>
      <c r="AA3102" s="5">
        <f ca="1">VLOOKUP(CONCATENATE($F3102," ",$G3102),AllocFactorMatrix,(AA$4+1),FALSE)*$E3103</f>
        <v>-16.969633395567111</v>
      </c>
      <c r="AB3102" s="5">
        <f t="shared" ca="1" si="4426"/>
        <v>-923.22999623600492</v>
      </c>
      <c r="AC3102" s="5">
        <f ca="1">VLOOKUP(CONCATENATE($F3102," ",$G3102),AllocFactorMatrix,(AC$4+1),FALSE)*$E3103</f>
        <v>-87.670261790067286</v>
      </c>
      <c r="AD3102" s="5">
        <f ca="1">VLOOKUP(CONCATENATE($F3102," ",$G3102),AllocFactorMatrix,(AD$4+1),FALSE)*$E3103</f>
        <v>-96344.539049730127</v>
      </c>
      <c r="AE3102" s="5">
        <f ca="1">VLOOKUP(CONCATENATE($F3102," ",$G3102),AllocFactorMatrix,(AE$4+1),FALSE)*$E3103</f>
        <v>-12983.86234068056</v>
      </c>
    </row>
    <row r="3103" spans="4:31" collapsed="1">
      <c r="D3103" s="48" t="s">
        <v>327</v>
      </c>
      <c r="E3103" s="36">
        <v>-7340438</v>
      </c>
      <c r="F3103" s="88" t="s">
        <v>71</v>
      </c>
      <c r="G3103" s="48" t="str">
        <f>$G$15</f>
        <v>TOTAL</v>
      </c>
      <c r="H3103" s="4">
        <f t="shared" ca="1" si="4387"/>
        <v>-7340438.0000000009</v>
      </c>
      <c r="I3103" s="5">
        <f t="shared" ref="I3103:N3103" ca="1" si="4435">VLOOKUP(CONCATENATE($F3103," ",$G3103),AllocFactorMatrix,(I$4+1),FALSE)*$E3103</f>
        <v>-4162985.650028239</v>
      </c>
      <c r="J3103" s="47">
        <f t="shared" ca="1" si="4435"/>
        <v>-864.61665298714911</v>
      </c>
      <c r="K3103" s="47">
        <f t="shared" ca="1" si="4435"/>
        <v>-1429.1054889731233</v>
      </c>
      <c r="L3103" s="5">
        <f t="shared" ca="1" si="4435"/>
        <v>-969943.59656521282</v>
      </c>
      <c r="M3103" s="5">
        <f t="shared" ca="1" si="4435"/>
        <v>-14776.994817451361</v>
      </c>
      <c r="N3103" s="5">
        <f t="shared" ca="1" si="4435"/>
        <v>-1711.5785408476384</v>
      </c>
      <c r="O3103" s="5">
        <f t="shared" ca="1" si="4425"/>
        <v>-986432.1699235118</v>
      </c>
      <c r="P3103" s="5">
        <f ca="1">VLOOKUP(CONCATENATE($F3103," ",$G3103),AllocFactorMatrix,(P$4+1),FALSE)*$E3103</f>
        <v>-531920.8243382643</v>
      </c>
      <c r="Q3103" s="5">
        <f ca="1">VLOOKUP(CONCATENATE($F3103," ",$G3103),AllocFactorMatrix,(Q$4+1),FALSE)*$E3103</f>
        <v>-85672.927288778839</v>
      </c>
      <c r="R3103" s="5">
        <f ca="1">VLOOKUP(CONCATENATE($F3103," ",$G3103),AllocFactorMatrix,(R$4+1),FALSE)*$E3103</f>
        <v>-13701.069095058705</v>
      </c>
      <c r="S3103" s="5">
        <f ca="1">VLOOKUP(CONCATENATE($F3103," ",$G3103),AllocFactorMatrix,(S$4+1),FALSE)*$E3103</f>
        <v>-602.34799926173616</v>
      </c>
      <c r="T3103" s="5">
        <f t="shared" ca="1" si="4428"/>
        <v>-631897.16872136353</v>
      </c>
      <c r="U3103" s="5">
        <f ca="1">VLOOKUP(CONCATENATE($F3103," ",$G3103),AllocFactorMatrix,(U$4+1),FALSE)*$E3103</f>
        <v>-24116.629684870346</v>
      </c>
      <c r="V3103" s="5">
        <f ca="1">VLOOKUP(CONCATENATE($F3103," ",$G3103),AllocFactorMatrix,(V$4+1),FALSE)*$E3103</f>
        <v>-300160.10086277098</v>
      </c>
      <c r="W3103" s="5">
        <f ca="1">VLOOKUP(CONCATENATE($F3103," ",$G3103),AllocFactorMatrix,(W$4+1),FALSE)*$E3103</f>
        <v>-824881.27085118787</v>
      </c>
      <c r="X3103" s="5">
        <f ca="1">VLOOKUP(CONCATENATE($F3103," ",$G3103),AllocFactorMatrix,(X$4+1),FALSE)*$E3103</f>
        <v>-134058.39040043767</v>
      </c>
      <c r="Y3103" s="5">
        <f t="shared" ca="1" si="4429"/>
        <v>-1283216.3917992669</v>
      </c>
      <c r="Z3103" s="5">
        <f ca="1">VLOOKUP(CONCATENATE($F3103," ",$G3103),AllocFactorMatrix,(Z$4+1),FALSE)*$E3103</f>
        <v>-146306.36468105193</v>
      </c>
      <c r="AA3103" s="5">
        <f ca="1">VLOOKUP(CONCATENATE($F3103," ",$G3103),AllocFactorMatrix,(AA$4+1),FALSE)*$E3103</f>
        <v>-2599.5254949292521</v>
      </c>
      <c r="AB3103" s="5">
        <f t="shared" ca="1" si="4426"/>
        <v>-148905.89017598119</v>
      </c>
      <c r="AC3103" s="5">
        <f ca="1">VLOOKUP(CONCATENATE($F3103," ",$G3103),AllocFactorMatrix,(AC$4+1),FALSE)*$E3103</f>
        <v>-1988.3941825065169</v>
      </c>
      <c r="AD3103" s="5">
        <f ca="1">VLOOKUP(CONCATENATE($F3103," ",$G3103),AllocFactorMatrix,(AD$4+1),FALSE)*$E3103</f>
        <v>-107444.00398607217</v>
      </c>
      <c r="AE3103" s="5">
        <f ca="1">VLOOKUP(CONCATENATE($F3103," ",$G3103),AllocFactorMatrix,(AE$4+1),FALSE)*$E3103</f>
        <v>-15274.609041099353</v>
      </c>
    </row>
    <row r="3104" spans="4:31" hidden="1" outlineLevel="1">
      <c r="E3104" s="44"/>
      <c r="F3104" s="167" t="str">
        <f>F3111</f>
        <v>LABOR_M</v>
      </c>
      <c r="G3104" s="48" t="str">
        <f>$G$8</f>
        <v>PRODUCTION</v>
      </c>
      <c r="H3104" s="4">
        <f t="shared" ca="1" si="4387"/>
        <v>-112885.19035174574</v>
      </c>
      <c r="I3104" s="5">
        <f t="shared" ref="I3104:N3104" ca="1" si="4436">VLOOKUP(CONCATENATE($F3104," ",$G3104),AllocFactorMatrix,(I$4+1),FALSE)*$E3111</f>
        <v>-58053.571683158792</v>
      </c>
      <c r="J3104" s="47">
        <f t="shared" ca="1" si="4436"/>
        <v>-12.98757916166803</v>
      </c>
      <c r="K3104" s="47">
        <f t="shared" ca="1" si="4436"/>
        <v>-22.740325056822815</v>
      </c>
      <c r="L3104" s="5">
        <f t="shared" ca="1" si="4436"/>
        <v>-13530.399284191501</v>
      </c>
      <c r="M3104" s="5">
        <f t="shared" ca="1" si="4436"/>
        <v>-188.27533383601448</v>
      </c>
      <c r="N3104" s="5">
        <f t="shared" ca="1" si="4436"/>
        <v>-26.221803734582966</v>
      </c>
      <c r="O3104" s="5">
        <f t="shared" ref="O3104:O3111" ca="1" si="4437">SUBTOTAL(9,L3104:N3104)</f>
        <v>-13744.896421762098</v>
      </c>
      <c r="P3104" s="5">
        <f ca="1">VLOOKUP(CONCATENATE($F3104," ",$G3104),AllocFactorMatrix,(P$4+1),FALSE)*$E3111</f>
        <v>-8047.7828385720995</v>
      </c>
      <c r="Q3104" s="5">
        <f ca="1">VLOOKUP(CONCATENATE($F3104," ",$G3104),AllocFactorMatrix,(Q$4+1),FALSE)*$E3111</f>
        <v>-1444.246888664273</v>
      </c>
      <c r="R3104" s="5">
        <f ca="1">VLOOKUP(CONCATENATE($F3104," ",$G3104),AllocFactorMatrix,(R$4+1),FALSE)*$E3111</f>
        <v>-292.87853074872612</v>
      </c>
      <c r="S3104" s="5">
        <f ca="1">VLOOKUP(CONCATENATE($F3104," ",$G3104),AllocFactorMatrix,(S$4+1),FALSE)*$E3111</f>
        <v>-11.121929759076757</v>
      </c>
      <c r="T3104" s="5">
        <f ca="1">SUBTOTAL(9,P3104:S3104)</f>
        <v>-9796.0301877441761</v>
      </c>
      <c r="U3104" s="5">
        <f ca="1">VLOOKUP(CONCATENATE($F3104," ",$G3104),AllocFactorMatrix,(U$4+1),FALSE)*$E3111</f>
        <v>-381.68895774298335</v>
      </c>
      <c r="V3104" s="5">
        <f ca="1">VLOOKUP(CONCATENATE($F3104," ",$G3104),AllocFactorMatrix,(V$4+1),FALSE)*$E3111</f>
        <v>-5153.0213356699232</v>
      </c>
      <c r="W3104" s="5">
        <f ca="1">VLOOKUP(CONCATENATE($F3104," ",$G3104),AllocFactorMatrix,(W$4+1),FALSE)*$E3111</f>
        <v>-19708.238032429337</v>
      </c>
      <c r="X3104" s="5">
        <f ca="1">VLOOKUP(CONCATENATE($F3104," ",$G3104),AllocFactorMatrix,(X$4+1),FALSE)*$E3111</f>
        <v>-3570.3301073763687</v>
      </c>
      <c r="Y3104" s="5">
        <f ca="1">SUBTOTAL(9,U3104:X3104)</f>
        <v>-28813.278433218613</v>
      </c>
      <c r="Z3104" s="5">
        <f ca="1">VLOOKUP(CONCATENATE($F3104," ",$G3104),AllocFactorMatrix,(Z$4+1),FALSE)*$E3111</f>
        <v>-2212.0873757032737</v>
      </c>
      <c r="AA3104" s="5">
        <f ca="1">VLOOKUP(CONCATENATE($F3104," ",$G3104),AllocFactorMatrix,(AA$4+1),FALSE)*$E3111</f>
        <v>-44.181058660777822</v>
      </c>
      <c r="AB3104" s="5">
        <f t="shared" ref="AB3104:AB3111" ca="1" si="4438">SUBTOTAL(9,Z3104:AA3104)</f>
        <v>-2256.2684343640517</v>
      </c>
      <c r="AC3104" s="5">
        <f ca="1">VLOOKUP(CONCATENATE($F3104," ",$G3104),AllocFactorMatrix,(AC$4+1),FALSE)*$E3111</f>
        <v>-29.181011208317855</v>
      </c>
      <c r="AD3104" s="5">
        <f ca="1">VLOOKUP(CONCATENATE($F3104," ",$G3104),AllocFactorMatrix,(AD$4+1),FALSE)*$E3111</f>
        <v>-129.63866636654254</v>
      </c>
      <c r="AE3104" s="5">
        <f ca="1">VLOOKUP(CONCATENATE($F3104," ",$G3104),AllocFactorMatrix,(AE$4+1),FALSE)*$E3111</f>
        <v>-26.597609704576801</v>
      </c>
    </row>
    <row r="3105" spans="1:31" hidden="1" outlineLevel="1">
      <c r="E3105" s="44"/>
      <c r="F3105" s="167" t="str">
        <f>F3111</f>
        <v>LABOR_M</v>
      </c>
      <c r="G3105" s="48" t="str">
        <f>$G$9</f>
        <v>BULKTRAN</v>
      </c>
      <c r="H3105" s="4">
        <f t="shared" ca="1" si="4387"/>
        <v>-17498.097420873106</v>
      </c>
      <c r="I3105" s="5">
        <f t="shared" ref="I3105:N3105" ca="1" si="4439">VLOOKUP(CONCATENATE($F3105," ",$G3105),AllocFactorMatrix,(I$4+1),FALSE)*$E3111</f>
        <v>-8998.7628118114826</v>
      </c>
      <c r="J3105" s="47">
        <f t="shared" ca="1" si="4439"/>
        <v>-2.0131775011765591</v>
      </c>
      <c r="K3105" s="47">
        <f t="shared" ca="1" si="4439"/>
        <v>-3.524930258670127</v>
      </c>
      <c r="L3105" s="5">
        <f t="shared" ca="1" si="4439"/>
        <v>-2097.3189138484017</v>
      </c>
      <c r="M3105" s="5">
        <f t="shared" ca="1" si="4439"/>
        <v>-29.184165993294318</v>
      </c>
      <c r="N3105" s="5">
        <f t="shared" ca="1" si="4439"/>
        <v>-4.0645869920495805</v>
      </c>
      <c r="O3105" s="5">
        <f t="shared" ca="1" si="4437"/>
        <v>-2130.5676668337455</v>
      </c>
      <c r="P3105" s="5">
        <f ca="1">VLOOKUP(CONCATENATE($F3105," ",$G3105),AllocFactorMatrix,(P$4+1),FALSE)*$E3111</f>
        <v>-1247.4699975485946</v>
      </c>
      <c r="Q3105" s="5">
        <f ca="1">VLOOKUP(CONCATENATE($F3105," ",$G3105),AllocFactorMatrix,(Q$4+1),FALSE)*$E3111</f>
        <v>-223.86969166544446</v>
      </c>
      <c r="R3105" s="5">
        <f ca="1">VLOOKUP(CONCATENATE($F3105," ",$G3105),AllocFactorMatrix,(R$4+1),FALSE)*$E3111</f>
        <v>-45.398488920952815</v>
      </c>
      <c r="S3105" s="5">
        <f ca="1">VLOOKUP(CONCATENATE($F3105," ",$G3105),AllocFactorMatrix,(S$4+1),FALSE)*$E3111</f>
        <v>-1.7239870865790867</v>
      </c>
      <c r="T3105" s="5">
        <f t="shared" ref="T3105:T3111" ca="1" si="4440">SUBTOTAL(9,P3105:S3105)</f>
        <v>-1518.462165221571</v>
      </c>
      <c r="U3105" s="5">
        <f ca="1">VLOOKUP(CONCATENATE($F3105," ",$G3105),AllocFactorMatrix,(U$4+1),FALSE)*$E3111</f>
        <v>-59.16480759121054</v>
      </c>
      <c r="V3105" s="5">
        <f ca="1">VLOOKUP(CONCATENATE($F3105," ",$G3105),AllocFactorMatrix,(V$4+1),FALSE)*$E3111</f>
        <v>-798.75906717639009</v>
      </c>
      <c r="W3105" s="5">
        <f ca="1">VLOOKUP(CONCATENATE($F3105," ",$G3105),AllocFactorMatrix,(W$4+1),FALSE)*$E3111</f>
        <v>-3054.9327862286018</v>
      </c>
      <c r="X3105" s="5">
        <f ca="1">VLOOKUP(CONCATENATE($F3105," ",$G3105),AllocFactorMatrix,(X$4+1),FALSE)*$E3111</f>
        <v>-553.42940778042998</v>
      </c>
      <c r="Y3105" s="5">
        <f t="shared" ref="Y3105:Y3111" ca="1" si="4441">SUBTOTAL(9,U3105:X3105)</f>
        <v>-4466.2860687766324</v>
      </c>
      <c r="Z3105" s="5">
        <f ca="1">VLOOKUP(CONCATENATE($F3105," ",$G3105),AllocFactorMatrix,(Z$4+1),FALSE)*$E3111</f>
        <v>-342.89104073730903</v>
      </c>
      <c r="AA3105" s="5">
        <f ca="1">VLOOKUP(CONCATENATE($F3105," ",$G3105),AllocFactorMatrix,(AA$4+1),FALSE)*$E3111</f>
        <v>-6.8484135624407205</v>
      </c>
      <c r="AB3105" s="5">
        <f t="shared" ca="1" si="4438"/>
        <v>-349.73945429974975</v>
      </c>
      <c r="AC3105" s="5">
        <f ca="1">VLOOKUP(CONCATENATE($F3105," ",$G3105),AllocFactorMatrix,(AC$4+1),FALSE)*$E3111</f>
        <v>-4.5232875576653289</v>
      </c>
      <c r="AD3105" s="5">
        <f ca="1">VLOOKUP(CONCATENATE($F3105," ",$G3105),AllocFactorMatrix,(AD$4+1),FALSE)*$E3111</f>
        <v>-20.095018722345028</v>
      </c>
      <c r="AE3105" s="5">
        <f ca="1">VLOOKUP(CONCATENATE($F3105," ",$G3105),AllocFactorMatrix,(AE$4+1),FALSE)*$E3111</f>
        <v>-4.1228398900055216</v>
      </c>
    </row>
    <row r="3106" spans="1:31" hidden="1" outlineLevel="1">
      <c r="E3106" s="44"/>
      <c r="F3106" s="167" t="str">
        <f>F3111</f>
        <v>LABOR_M</v>
      </c>
      <c r="G3106" s="48" t="str">
        <f>$G$10</f>
        <v>SUBTRAN</v>
      </c>
      <c r="H3106" s="4">
        <f t="shared" ca="1" si="4387"/>
        <v>-4849.4088637668719</v>
      </c>
      <c r="I3106" s="5">
        <f t="shared" ref="I3106:N3106" ca="1" si="4442">VLOOKUP(CONCATENATE($F3106," ",$G3106),AllocFactorMatrix,(I$4+1),FALSE)*$E3111</f>
        <v>-2477.4183491399476</v>
      </c>
      <c r="J3106" s="47">
        <f t="shared" ca="1" si="4442"/>
        <v>-0.40341000473759336</v>
      </c>
      <c r="K3106" s="47">
        <f t="shared" ca="1" si="4442"/>
        <v>-0.75081528472148973</v>
      </c>
      <c r="L3106" s="5">
        <f t="shared" ca="1" si="4442"/>
        <v>-580.58636779727385</v>
      </c>
      <c r="M3106" s="5">
        <f t="shared" ca="1" si="4442"/>
        <v>-8.1141553693959683</v>
      </c>
      <c r="N3106" s="5">
        <f t="shared" ca="1" si="4442"/>
        <v>-1.4686244214531596</v>
      </c>
      <c r="O3106" s="5">
        <f t="shared" ca="1" si="4437"/>
        <v>-590.16914758812288</v>
      </c>
      <c r="P3106" s="5">
        <f ca="1">VLOOKUP(CONCATENATE($F3106," ",$G3106),AllocFactorMatrix,(P$4+1),FALSE)*$E3111</f>
        <v>-335.19195232082535</v>
      </c>
      <c r="Q3106" s="5">
        <f ca="1">VLOOKUP(CONCATENATE($F3106," ",$G3106),AllocFactorMatrix,(Q$4+1),FALSE)*$E3111</f>
        <v>-60.321061984606303</v>
      </c>
      <c r="R3106" s="5">
        <f ca="1">VLOOKUP(CONCATENATE($F3106," ",$G3106),AllocFactorMatrix,(R$4+1),FALSE)*$E3111</f>
        <v>-15.833813695512056</v>
      </c>
      <c r="S3106" s="5">
        <f ca="1">VLOOKUP(CONCATENATE($F3106," ",$G3106),AllocFactorMatrix,(S$4+1),FALSE)*$E3111</f>
        <v>0</v>
      </c>
      <c r="T3106" s="5">
        <f t="shared" ca="1" si="4440"/>
        <v>-411.34682800094367</v>
      </c>
      <c r="U3106" s="5">
        <f ca="1">VLOOKUP(CONCATENATE($F3106," ",$G3106),AllocFactorMatrix,(U$4+1),FALSE)*$E3111</f>
        <v>-15.130782879882881</v>
      </c>
      <c r="V3106" s="5">
        <f ca="1">VLOOKUP(CONCATENATE($F3106," ",$G3106),AllocFactorMatrix,(V$4+1),FALSE)*$E3111</f>
        <v>-212.29955581596212</v>
      </c>
      <c r="W3106" s="5">
        <f ca="1">VLOOKUP(CONCATENATE($F3106," ",$G3106),AllocFactorMatrix,(W$4+1),FALSE)*$E3111</f>
        <v>-1046.8005753104514</v>
      </c>
      <c r="X3106" s="5">
        <f ca="1">VLOOKUP(CONCATENATE($F3106," ",$G3106),AllocFactorMatrix,(X$4+1),FALSE)*$E3111</f>
        <v>0</v>
      </c>
      <c r="Y3106" s="5">
        <f t="shared" ca="1" si="4441"/>
        <v>-1274.2309140062964</v>
      </c>
      <c r="Z3106" s="5">
        <f ca="1">VLOOKUP(CONCATENATE($F3106," ",$G3106),AllocFactorMatrix,(Z$4+1),FALSE)*$E3111</f>
        <v>-92.018265615165546</v>
      </c>
      <c r="AA3106" s="5">
        <f ca="1">VLOOKUP(CONCATENATE($F3106," ",$G3106),AllocFactorMatrix,(AA$4+1),FALSE)*$E3111</f>
        <v>-1.8475903156394793</v>
      </c>
      <c r="AB3106" s="5">
        <f t="shared" ca="1" si="4438"/>
        <v>-93.865855930805026</v>
      </c>
      <c r="AC3106" s="5">
        <f ca="1">VLOOKUP(CONCATENATE($F3106," ",$G3106),AllocFactorMatrix,(AC$4+1),FALSE)*$E3111</f>
        <v>-1.2235438112796517</v>
      </c>
      <c r="AD3106" s="5">
        <f ca="1">VLOOKUP(CONCATENATE($F3106," ",$G3106),AllocFactorMatrix,(AD$4+1),FALSE)*$E3111</f>
        <v>0</v>
      </c>
      <c r="AE3106" s="5">
        <f ca="1">VLOOKUP(CONCATENATE($F3106," ",$G3106),AllocFactorMatrix,(AE$4+1),FALSE)*$E3111</f>
        <v>0</v>
      </c>
    </row>
    <row r="3107" spans="1:31" hidden="1" outlineLevel="1">
      <c r="E3107" s="44"/>
      <c r="F3107" s="167" t="str">
        <f>F3111</f>
        <v>LABOR_M</v>
      </c>
      <c r="G3107" s="48" t="str">
        <f>$G$11</f>
        <v>DISTPRI</v>
      </c>
      <c r="H3107" s="4">
        <f t="shared" ca="1" si="4387"/>
        <v>-39612.780430901956</v>
      </c>
      <c r="I3107" s="5">
        <f t="shared" ref="I3107:N3107" ca="1" si="4443">VLOOKUP(CONCATENATE($F3107," ",$G3107),AllocFactorMatrix,(I$4+1),FALSE)*$E3111</f>
        <v>-25934.470131987433</v>
      </c>
      <c r="J3107" s="47">
        <f t="shared" ca="1" si="4443"/>
        <v>-4.2584776043771315</v>
      </c>
      <c r="K3107" s="47">
        <f t="shared" ca="1" si="4443"/>
        <v>-7.8794033495939262</v>
      </c>
      <c r="L3107" s="5">
        <f t="shared" ca="1" si="4443"/>
        <v>-6067.9776226151789</v>
      </c>
      <c r="M3107" s="5">
        <f t="shared" ca="1" si="4443"/>
        <v>-84.793517352222807</v>
      </c>
      <c r="N3107" s="5">
        <f t="shared" ca="1" si="4443"/>
        <v>0</v>
      </c>
      <c r="O3107" s="5">
        <f t="shared" ca="1" si="4437"/>
        <v>-6152.7711399674017</v>
      </c>
      <c r="P3107" s="5">
        <f ca="1">VLOOKUP(CONCATENATE($F3107," ",$G3107),AllocFactorMatrix,(P$4+1),FALSE)*$E3111</f>
        <v>-3518.9459442565567</v>
      </c>
      <c r="Q3107" s="5">
        <f ca="1">VLOOKUP(CONCATENATE($F3107," ",$G3107),AllocFactorMatrix,(Q$4+1),FALSE)*$E3111</f>
        <v>-633.21450444932429</v>
      </c>
      <c r="R3107" s="5">
        <f ca="1">VLOOKUP(CONCATENATE($F3107," ",$G3107),AllocFactorMatrix,(R$4+1),FALSE)*$E3111</f>
        <v>0</v>
      </c>
      <c r="S3107" s="5">
        <f ca="1">VLOOKUP(CONCATENATE($F3107," ",$G3107),AllocFactorMatrix,(S$4+1),FALSE)*$E3111</f>
        <v>0</v>
      </c>
      <c r="T3107" s="5">
        <f t="shared" ca="1" si="4440"/>
        <v>-4152.1604487058812</v>
      </c>
      <c r="U3107" s="5">
        <f ca="1">VLOOKUP(CONCATENATE($F3107," ",$G3107),AllocFactorMatrix,(U$4+1),FALSE)*$E3111</f>
        <v>-159.3501521296439</v>
      </c>
      <c r="V3107" s="5">
        <f ca="1">VLOOKUP(CONCATENATE($F3107," ",$G3107),AllocFactorMatrix,(V$4+1),FALSE)*$E3111</f>
        <v>-2203.4720429762028</v>
      </c>
      <c r="W3107" s="5">
        <f ca="1">VLOOKUP(CONCATENATE($F3107," ",$G3107),AllocFactorMatrix,(W$4+1),FALSE)*$E3111</f>
        <v>0</v>
      </c>
      <c r="X3107" s="5">
        <f ca="1">VLOOKUP(CONCATENATE($F3107," ",$G3107),AllocFactorMatrix,(X$4+1),FALSE)*$E3111</f>
        <v>0</v>
      </c>
      <c r="Y3107" s="5">
        <f t="shared" ca="1" si="4441"/>
        <v>-2362.8221951058467</v>
      </c>
      <c r="Z3107" s="5">
        <f ca="1">VLOOKUP(CONCATENATE($F3107," ",$G3107),AllocFactorMatrix,(Z$4+1),FALSE)*$E3111</f>
        <v>-966.28988439597344</v>
      </c>
      <c r="AA3107" s="5">
        <f ca="1">VLOOKUP(CONCATENATE($F3107," ",$G3107),AllocFactorMatrix,(AA$4+1),FALSE)*$E3111</f>
        <v>-19.394961828299092</v>
      </c>
      <c r="AB3107" s="5">
        <f t="shared" ca="1" si="4438"/>
        <v>-985.68484622427252</v>
      </c>
      <c r="AC3107" s="5">
        <f ca="1">VLOOKUP(CONCATENATE($F3107," ",$G3107),AllocFactorMatrix,(AC$4+1),FALSE)*$E3111</f>
        <v>-12.733787957130151</v>
      </c>
      <c r="AD3107" s="5">
        <f ca="1">VLOOKUP(CONCATENATE($F3107," ",$G3107),AllocFactorMatrix,(AD$4+1),FALSE)*$E3111</f>
        <v>0</v>
      </c>
      <c r="AE3107" s="5">
        <f ca="1">VLOOKUP(CONCATENATE($F3107," ",$G3107),AllocFactorMatrix,(AE$4+1),FALSE)*$E3111</f>
        <v>0</v>
      </c>
    </row>
    <row r="3108" spans="1:31" hidden="1" outlineLevel="1">
      <c r="E3108" s="44"/>
      <c r="F3108" s="167" t="str">
        <f>F3111</f>
        <v>LABOR_M</v>
      </c>
      <c r="G3108" s="48" t="str">
        <f>$G$12</f>
        <v>DISTSEC</v>
      </c>
      <c r="H3108" s="4">
        <f t="shared" ca="1" si="4387"/>
        <v>-15693.516015594443</v>
      </c>
      <c r="I3108" s="5">
        <f t="shared" ref="I3108:N3108" ca="1" si="4444">VLOOKUP(CONCATENATE($F3108," ",$G3108),AllocFactorMatrix,(I$4+1),FALSE)*$E3111</f>
        <v>-11643.3516947841</v>
      </c>
      <c r="J3108" s="47">
        <f t="shared" ca="1" si="4444"/>
        <v>-2.8863268722650179</v>
      </c>
      <c r="K3108" s="47">
        <f t="shared" ca="1" si="4444"/>
        <v>-3.738588743996814</v>
      </c>
      <c r="L3108" s="5">
        <f t="shared" ca="1" si="4444"/>
        <v>-2346.9132884085288</v>
      </c>
      <c r="M3108" s="5">
        <f t="shared" ca="1" si="4444"/>
        <v>0</v>
      </c>
      <c r="N3108" s="5">
        <f t="shared" ca="1" si="4444"/>
        <v>0</v>
      </c>
      <c r="O3108" s="5">
        <f t="shared" ca="1" si="4437"/>
        <v>-2346.9132884085288</v>
      </c>
      <c r="P3108" s="5">
        <f ca="1">VLOOKUP(CONCATENATE($F3108," ",$G3108),AllocFactorMatrix,(P$4+1),FALSE)*$E3111</f>
        <v>-1171.56462284902</v>
      </c>
      <c r="Q3108" s="5">
        <f ca="1">VLOOKUP(CONCATENATE($F3108," ",$G3108),AllocFactorMatrix,(Q$4+1),FALSE)*$E3111</f>
        <v>0</v>
      </c>
      <c r="R3108" s="5">
        <f ca="1">VLOOKUP(CONCATENATE($F3108," ",$G3108),AllocFactorMatrix,(R$4+1),FALSE)*$E3111</f>
        <v>0</v>
      </c>
      <c r="S3108" s="5">
        <f ca="1">VLOOKUP(CONCATENATE($F3108," ",$G3108),AllocFactorMatrix,(S$4+1),FALSE)*$E3111</f>
        <v>0</v>
      </c>
      <c r="T3108" s="5">
        <f t="shared" ca="1" si="4440"/>
        <v>-1171.56462284902</v>
      </c>
      <c r="U3108" s="5">
        <f ca="1">VLOOKUP(CONCATENATE($F3108," ",$G3108),AllocFactorMatrix,(U$4+1),FALSE)*$E3111</f>
        <v>-43.874441156752887</v>
      </c>
      <c r="V3108" s="5">
        <f ca="1">VLOOKUP(CONCATENATE($F3108," ",$G3108),AllocFactorMatrix,(V$4+1),FALSE)*$E3111</f>
        <v>0</v>
      </c>
      <c r="W3108" s="5">
        <f ca="1">VLOOKUP(CONCATENATE($F3108," ",$G3108),AllocFactorMatrix,(W$4+1),FALSE)*$E3111</f>
        <v>0</v>
      </c>
      <c r="X3108" s="5">
        <f ca="1">VLOOKUP(CONCATENATE($F3108," ",$G3108),AllocFactorMatrix,(X$4+1),FALSE)*$E3111</f>
        <v>0</v>
      </c>
      <c r="Y3108" s="5">
        <f t="shared" ca="1" si="4441"/>
        <v>-43.874441156752887</v>
      </c>
      <c r="Z3108" s="5">
        <f ca="1">VLOOKUP(CONCATENATE($F3108," ",$G3108),AllocFactorMatrix,(Z$4+1),FALSE)*$E3111</f>
        <v>-331.57532207016118</v>
      </c>
      <c r="AA3108" s="5">
        <f ca="1">VLOOKUP(CONCATENATE($F3108," ",$G3108),AllocFactorMatrix,(AA$4+1),FALSE)*$E3111</f>
        <v>0</v>
      </c>
      <c r="AB3108" s="5">
        <f t="shared" ca="1" si="4438"/>
        <v>-331.57532207016118</v>
      </c>
      <c r="AC3108" s="5">
        <f ca="1">VLOOKUP(CONCATENATE($F3108," ",$G3108),AllocFactorMatrix,(AC$4+1),FALSE)*$E3111</f>
        <v>-3.9204046099662633</v>
      </c>
      <c r="AD3108" s="5">
        <f ca="1">VLOOKUP(CONCATENATE($F3108," ",$G3108),AllocFactorMatrix,(AD$4+1),FALSE)*$E3111</f>
        <v>-120.66891754559933</v>
      </c>
      <c r="AE3108" s="5">
        <f ca="1">VLOOKUP(CONCATENATE($F3108," ",$G3108),AllocFactorMatrix,(AE$4+1),FALSE)*$E3111</f>
        <v>-25.022408554045548</v>
      </c>
    </row>
    <row r="3109" spans="1:31" hidden="1" outlineLevel="1">
      <c r="E3109" s="44"/>
      <c r="F3109" s="167" t="str">
        <f>F3111</f>
        <v>LABOR_M</v>
      </c>
      <c r="G3109" s="48" t="str">
        <f>$G$13</f>
        <v>ENERGY</v>
      </c>
      <c r="H3109" s="4">
        <f t="shared" ca="1" si="4387"/>
        <v>-45151.070022811546</v>
      </c>
      <c r="I3109" s="5">
        <f t="shared" ref="I3109:N3109" ca="1" si="4445">VLOOKUP(CONCATENATE($F3109," ",$G3109),AllocFactorMatrix,(I$4+1),FALSE)*$E3111</f>
        <v>-17664.164281548441</v>
      </c>
      <c r="J3109" s="47">
        <f t="shared" ca="1" si="4445"/>
        <v>-2.8267495620937662</v>
      </c>
      <c r="K3109" s="47">
        <f t="shared" ca="1" si="4445"/>
        <v>-8.1506512922490302</v>
      </c>
      <c r="L3109" s="5">
        <f t="shared" ca="1" si="4445"/>
        <v>-5093.5286180364728</v>
      </c>
      <c r="M3109" s="5">
        <f t="shared" ca="1" si="4445"/>
        <v>-71.039567577555331</v>
      </c>
      <c r="N3109" s="5">
        <f t="shared" ca="1" si="4445"/>
        <v>-9.9312713405026507</v>
      </c>
      <c r="O3109" s="5">
        <f t="shared" ca="1" si="4437"/>
        <v>-5174.4994569545306</v>
      </c>
      <c r="P3109" s="5">
        <f ca="1">VLOOKUP(CONCATENATE($F3109," ",$G3109),AllocFactorMatrix,(P$4+1),FALSE)*$E3111</f>
        <v>-3302.173247011066</v>
      </c>
      <c r="Q3109" s="5">
        <f ca="1">VLOOKUP(CONCATENATE($F3109," ",$G3109),AllocFactorMatrix,(Q$4+1),FALSE)*$E3111</f>
        <v>-589.76283207661663</v>
      </c>
      <c r="R3109" s="5">
        <f ca="1">VLOOKUP(CONCATENATE($F3109," ",$G3109),AllocFactorMatrix,(R$4+1),FALSE)*$E3111</f>
        <v>-120.09731063450518</v>
      </c>
      <c r="S3109" s="5">
        <f ca="1">VLOOKUP(CONCATENATE($F3109," ",$G3109),AllocFactorMatrix,(S$4+1),FALSE)*$E3111</f>
        <v>-4.5361160672118199</v>
      </c>
      <c r="T3109" s="5">
        <f t="shared" ca="1" si="4440"/>
        <v>-4016.5695057893995</v>
      </c>
      <c r="U3109" s="5">
        <f ca="1">VLOOKUP(CONCATENATE($F3109," ",$G3109),AllocFactorMatrix,(U$4+1),FALSE)*$E3111</f>
        <v>-173.18643842811596</v>
      </c>
      <c r="V3109" s="5">
        <f ca="1">VLOOKUP(CONCATENATE($F3109," ",$G3109),AllocFactorMatrix,(V$4+1),FALSE)*$E3111</f>
        <v>-2738.1105203065322</v>
      </c>
      <c r="W3109" s="5">
        <f ca="1">VLOOKUP(CONCATENATE($F3109," ",$G3109),AllocFactorMatrix,(W$4+1),FALSE)*$E3111</f>
        <v>-11776.167705739323</v>
      </c>
      <c r="X3109" s="5">
        <f ca="1">VLOOKUP(CONCATENATE($F3109," ",$G3109),AllocFactorMatrix,(X$4+1),FALSE)*$E3111</f>
        <v>-2215.220144471612</v>
      </c>
      <c r="Y3109" s="5">
        <f t="shared" ca="1" si="4441"/>
        <v>-16902.684808945582</v>
      </c>
      <c r="Z3109" s="5">
        <f ca="1">VLOOKUP(CONCATENATE($F3109," ",$G3109),AllocFactorMatrix,(Z$4+1),FALSE)*$E3111</f>
        <v>-908.39376203805659</v>
      </c>
      <c r="AA3109" s="5">
        <f ca="1">VLOOKUP(CONCATENATE($F3109," ",$G3109),AllocFactorMatrix,(AA$4+1),FALSE)*$E3111</f>
        <v>-18.226739631789417</v>
      </c>
      <c r="AB3109" s="5">
        <f t="shared" ca="1" si="4438"/>
        <v>-926.62050166984602</v>
      </c>
      <c r="AC3109" s="5">
        <f ca="1">VLOOKUP(CONCATENATE($F3109," ",$G3109),AllocFactorMatrix,(AC$4+1),FALSE)*$E3111</f>
        <v>-16.258329910775192</v>
      </c>
      <c r="AD3109" s="5">
        <f ca="1">VLOOKUP(CONCATENATE($F3109," ",$G3109),AllocFactorMatrix,(AD$4+1),FALSE)*$E3111</f>
        <v>-364.18102183497996</v>
      </c>
      <c r="AE3109" s="5">
        <f ca="1">VLOOKUP(CONCATENATE($F3109," ",$G3109),AllocFactorMatrix,(AE$4+1),FALSE)*$E3111</f>
        <v>-75.114715303625559</v>
      </c>
    </row>
    <row r="3110" spans="1:31" hidden="1" outlineLevel="1">
      <c r="E3110" s="44"/>
      <c r="F3110" s="167" t="str">
        <f>F3111</f>
        <v>LABOR_M</v>
      </c>
      <c r="G3110" s="48" t="str">
        <f>$G$14</f>
        <v>CUSTOMER</v>
      </c>
      <c r="H3110" s="4">
        <f t="shared" ca="1" si="4387"/>
        <v>-29880.936894306447</v>
      </c>
      <c r="I3110" s="5">
        <f t="shared" ref="I3110:N3110" ca="1" si="4446">VLOOKUP(CONCATENATE($F3110," ",$G3110),AllocFactorMatrix,(I$4+1),FALSE)*$E3111</f>
        <v>-23067.321572608285</v>
      </c>
      <c r="J3110" s="47">
        <f t="shared" ca="1" si="4446"/>
        <v>-4.6553648160166352</v>
      </c>
      <c r="K3110" s="47">
        <f t="shared" ca="1" si="4446"/>
        <v>-1.3654657092511211</v>
      </c>
      <c r="L3110" s="5">
        <f t="shared" ca="1" si="4446"/>
        <v>-4670.7887125834604</v>
      </c>
      <c r="M3110" s="5">
        <f t="shared" ca="1" si="4446"/>
        <v>-119.41384427499996</v>
      </c>
      <c r="N3110" s="5">
        <f t="shared" ca="1" si="4446"/>
        <v>-19.253231045377213</v>
      </c>
      <c r="O3110" s="5">
        <f t="shared" ca="1" si="4437"/>
        <v>-4809.4557879038375</v>
      </c>
      <c r="P3110" s="5">
        <f ca="1">VLOOKUP(CONCATENATE($F3110," ",$G3110),AllocFactorMatrix,(P$4+1),FALSE)*$E3111</f>
        <v>-191.30742816890904</v>
      </c>
      <c r="Q3110" s="5">
        <f ca="1">VLOOKUP(CONCATENATE($F3110," ",$G3110),AllocFactorMatrix,(Q$4+1),FALSE)*$E3111</f>
        <v>-46.273185418956295</v>
      </c>
      <c r="R3110" s="5">
        <f ca="1">VLOOKUP(CONCATENATE($F3110," ",$G3110),AllocFactorMatrix,(R$4+1),FALSE)*$E3111</f>
        <v>-47.104343869492155</v>
      </c>
      <c r="S3110" s="5">
        <f ca="1">VLOOKUP(CONCATENATE($F3110," ",$G3110),AllocFactorMatrix,(S$4+1),FALSE)*$E3111</f>
        <v>-5.8184880675348367</v>
      </c>
      <c r="T3110" s="5">
        <f t="shared" ca="1" si="4440"/>
        <v>-290.5034455248923</v>
      </c>
      <c r="U3110" s="5">
        <f ca="1">VLOOKUP(CONCATENATE($F3110," ",$G3110),AllocFactorMatrix,(U$4+1),FALSE)*$E3111</f>
        <v>-1.4561096526506245</v>
      </c>
      <c r="V3110" s="5">
        <f ca="1">VLOOKUP(CONCATENATE($F3110," ",$G3110),AllocFactorMatrix,(V$4+1),FALSE)*$E3111</f>
        <v>-33.640840759832926</v>
      </c>
      <c r="W3110" s="5">
        <f ca="1">VLOOKUP(CONCATENATE($F3110," ",$G3110),AllocFactorMatrix,(W$4+1),FALSE)*$E3111</f>
        <v>-79.126466476049544</v>
      </c>
      <c r="X3110" s="5">
        <f ca="1">VLOOKUP(CONCATENATE($F3110," ",$G3110),AllocFactorMatrix,(X$4+1),FALSE)*$E3111</f>
        <v>-23.299857094349552</v>
      </c>
      <c r="Y3110" s="5">
        <f t="shared" ca="1" si="4441"/>
        <v>-137.52327398288264</v>
      </c>
      <c r="Z3110" s="5">
        <f ca="1">VLOOKUP(CONCATENATE($F3110," ",$G3110),AllocFactorMatrix,(Z$4+1),FALSE)*$E3111</f>
        <v>-42.453245260379347</v>
      </c>
      <c r="AA3110" s="5">
        <f ca="1">VLOOKUP(CONCATENATE($F3110," ",$G3110),AllocFactorMatrix,(AA$4+1),FALSE)*$E3111</f>
        <v>-0.63417643523862077</v>
      </c>
      <c r="AB3110" s="5">
        <f t="shared" ca="1" si="4438"/>
        <v>-43.087421695617969</v>
      </c>
      <c r="AC3110" s="5">
        <f ca="1">VLOOKUP(CONCATENATE($F3110," ",$G3110),AllocFactorMatrix,(AC$4+1),FALSE)*$E3111</f>
        <v>-3.456033506150745</v>
      </c>
      <c r="AD3110" s="5">
        <f ca="1">VLOOKUP(CONCATENATE($F3110," ",$G3110),AllocFactorMatrix,(AD$4+1),FALSE)*$E3111</f>
        <v>-1255.734036261101</v>
      </c>
      <c r="AE3110" s="5">
        <f ca="1">VLOOKUP(CONCATENATE($F3110," ",$G3110),AllocFactorMatrix,(AE$4+1),FALSE)*$E3111</f>
        <v>-267.8344922983938</v>
      </c>
    </row>
    <row r="3111" spans="1:31" collapsed="1">
      <c r="D3111" s="48" t="s">
        <v>245</v>
      </c>
      <c r="E3111" s="36">
        <v>-265571</v>
      </c>
      <c r="F3111" s="88" t="s">
        <v>67</v>
      </c>
      <c r="G3111" s="48" t="str">
        <f>$G$15</f>
        <v>TOTAL</v>
      </c>
      <c r="H3111" s="4">
        <f t="shared" ca="1" si="4387"/>
        <v>-265571.00000000012</v>
      </c>
      <c r="I3111" s="5">
        <f t="shared" ref="I3111:N3111" ca="1" si="4447">VLOOKUP(CONCATENATE($F3111," ",$G3111),AllocFactorMatrix,(I$4+1),FALSE)*$E3111</f>
        <v>-147839.06052503848</v>
      </c>
      <c r="J3111" s="47">
        <f t="shared" ca="1" si="4447"/>
        <v>-30.031085522334735</v>
      </c>
      <c r="K3111" s="47">
        <f t="shared" ca="1" si="4447"/>
        <v>-48.150179695305326</v>
      </c>
      <c r="L3111" s="5">
        <f t="shared" ca="1" si="4447"/>
        <v>-34387.512807480824</v>
      </c>
      <c r="M3111" s="5">
        <f t="shared" ca="1" si="4447"/>
        <v>-500.82058440348288</v>
      </c>
      <c r="N3111" s="5">
        <f t="shared" ca="1" si="4447"/>
        <v>-60.939517533965571</v>
      </c>
      <c r="O3111" s="5">
        <f t="shared" ca="1" si="4437"/>
        <v>-34949.272909418272</v>
      </c>
      <c r="P3111" s="5">
        <f ca="1">VLOOKUP(CONCATENATE($F3111," ",$G3111),AllocFactorMatrix,(P$4+1),FALSE)*$E3111</f>
        <v>-17814.436030727073</v>
      </c>
      <c r="Q3111" s="5">
        <f ca="1">VLOOKUP(CONCATENATE($F3111," ",$G3111),AllocFactorMatrix,(Q$4+1),FALSE)*$E3111</f>
        <v>-2997.6881642592207</v>
      </c>
      <c r="R3111" s="5">
        <f ca="1">VLOOKUP(CONCATENATE($F3111," ",$G3111),AllocFactorMatrix,(R$4+1),FALSE)*$E3111</f>
        <v>-521.31248786918832</v>
      </c>
      <c r="S3111" s="5">
        <f ca="1">VLOOKUP(CONCATENATE($F3111," ",$G3111),AllocFactorMatrix,(S$4+1),FALSE)*$E3111</f>
        <v>-23.200520980402501</v>
      </c>
      <c r="T3111" s="5">
        <f t="shared" ca="1" si="4440"/>
        <v>-21356.637203835882</v>
      </c>
      <c r="U3111" s="5">
        <f ca="1">VLOOKUP(CONCATENATE($F3111," ",$G3111),AllocFactorMatrix,(U$4+1),FALSE)*$E3111</f>
        <v>-833.85168958123995</v>
      </c>
      <c r="V3111" s="5">
        <f ca="1">VLOOKUP(CONCATENATE($F3111," ",$G3111),AllocFactorMatrix,(V$4+1),FALSE)*$E3111</f>
        <v>-11139.303362704843</v>
      </c>
      <c r="W3111" s="5">
        <f ca="1">VLOOKUP(CONCATENATE($F3111," ",$G3111),AllocFactorMatrix,(W$4+1),FALSE)*$E3111</f>
        <v>-35665.265566183756</v>
      </c>
      <c r="X3111" s="5">
        <f ca="1">VLOOKUP(CONCATENATE($F3111," ",$G3111),AllocFactorMatrix,(X$4+1),FALSE)*$E3111</f>
        <v>-6362.2795167227605</v>
      </c>
      <c r="Y3111" s="5">
        <f t="shared" ca="1" si="4441"/>
        <v>-54000.700135192601</v>
      </c>
      <c r="Z3111" s="5">
        <f ca="1">VLOOKUP(CONCATENATE($F3111," ",$G3111),AllocFactorMatrix,(Z$4+1),FALSE)*$E3111</f>
        <v>-4895.7088958203185</v>
      </c>
      <c r="AA3111" s="5">
        <f ca="1">VLOOKUP(CONCATENATE($F3111," ",$G3111),AllocFactorMatrix,(AA$4+1),FALSE)*$E3111</f>
        <v>-91.132940434185144</v>
      </c>
      <c r="AB3111" s="5">
        <f t="shared" ca="1" si="4438"/>
        <v>-4986.8418362545035</v>
      </c>
      <c r="AC3111" s="5">
        <f ca="1">VLOOKUP(CONCATENATE($F3111," ",$G3111),AllocFactorMatrix,(AC$4+1),FALSE)*$E3111</f>
        <v>-71.296398561285187</v>
      </c>
      <c r="AD3111" s="5">
        <f ca="1">VLOOKUP(CONCATENATE($F3111," ",$G3111),AllocFactorMatrix,(AD$4+1),FALSE)*$E3111</f>
        <v>-1890.3176607305677</v>
      </c>
      <c r="AE3111" s="5">
        <f ca="1">VLOOKUP(CONCATENATE($F3111," ",$G3111),AllocFactorMatrix,(AE$4+1),FALSE)*$E3111</f>
        <v>-398.6920657506472</v>
      </c>
    </row>
    <row r="3112" spans="1:31" hidden="1" outlineLevel="1">
      <c r="E3112" s="44"/>
      <c r="F3112" s="167" t="str">
        <f>F3119</f>
        <v>RB_GUP</v>
      </c>
      <c r="G3112" s="48" t="str">
        <f>$G$8</f>
        <v>PRODUCTION</v>
      </c>
      <c r="H3112" s="4">
        <f t="shared" ca="1" si="4387"/>
        <v>-632945.25440641632</v>
      </c>
      <c r="I3112" s="5">
        <f t="shared" ref="I3112:N3112" ca="1" si="4448">VLOOKUP(CONCATENATE($F3112," ",$G3112),AllocFactorMatrix,(I$4+1),FALSE)*$E3119</f>
        <v>-325505.34382502222</v>
      </c>
      <c r="J3112" s="47">
        <f t="shared" ca="1" si="4448"/>
        <v>-72.821125348603701</v>
      </c>
      <c r="K3112" s="47">
        <f t="shared" ca="1" si="4448"/>
        <v>-127.50459811004565</v>
      </c>
      <c r="L3112" s="5">
        <f t="shared" ca="1" si="4448"/>
        <v>-75864.708120417767</v>
      </c>
      <c r="M3112" s="5">
        <f t="shared" ca="1" si="4448"/>
        <v>-1055.6564479535934</v>
      </c>
      <c r="N3112" s="5">
        <f t="shared" ca="1" si="4448"/>
        <v>-147.02518713097157</v>
      </c>
      <c r="O3112" s="5">
        <f t="shared" ref="O3112:O3119" ca="1" si="4449">SUBTOTAL(9,L3112:N3112)</f>
        <v>-77067.389755502329</v>
      </c>
      <c r="P3112" s="5">
        <f ca="1">VLOOKUP(CONCATENATE($F3112," ",$G3112),AllocFactorMatrix,(P$4+1),FALSE)*$E3119</f>
        <v>-45123.775229465602</v>
      </c>
      <c r="Q3112" s="5">
        <f ca="1">VLOOKUP(CONCATENATE($F3112," ",$G3112),AllocFactorMatrix,(Q$4+1),FALSE)*$E3119</f>
        <v>-8097.8666158323813</v>
      </c>
      <c r="R3112" s="5">
        <f ca="1">VLOOKUP(CONCATENATE($F3112," ",$G3112),AllocFactorMatrix,(R$4+1),FALSE)*$E3119</f>
        <v>-1642.1647124596734</v>
      </c>
      <c r="S3112" s="5">
        <f ca="1">VLOOKUP(CONCATENATE($F3112," ",$G3112),AllocFactorMatrix,(S$4+1),FALSE)*$E3119</f>
        <v>-62.360462332694887</v>
      </c>
      <c r="T3112" s="5">
        <f ca="1">SUBTOTAL(9,P3112:S3112)</f>
        <v>-54926.167020090354</v>
      </c>
      <c r="U3112" s="5">
        <f ca="1">VLOOKUP(CONCATENATE($F3112," ",$G3112),AllocFactorMatrix,(U$4+1),FALSE)*$E3119</f>
        <v>-2140.1231969399473</v>
      </c>
      <c r="V3112" s="5">
        <f ca="1">VLOOKUP(CONCATENATE($F3112," ",$G3112),AllocFactorMatrix,(V$4+1),FALSE)*$E3119</f>
        <v>-28892.898971993953</v>
      </c>
      <c r="W3112" s="5">
        <f ca="1">VLOOKUP(CONCATENATE($F3112," ",$G3112),AllocFactorMatrix,(W$4+1),FALSE)*$E3119</f>
        <v>-110503.74009618962</v>
      </c>
      <c r="X3112" s="5">
        <f ca="1">VLOOKUP(CONCATENATE($F3112," ",$G3112),AllocFactorMatrix,(X$4+1),FALSE)*$E3119</f>
        <v>-20018.777406378154</v>
      </c>
      <c r="Y3112" s="5">
        <f ca="1">SUBTOTAL(9,U3112:X3112)</f>
        <v>-161555.53967150167</v>
      </c>
      <c r="Z3112" s="5">
        <f ca="1">VLOOKUP(CONCATENATE($F3112," ",$G3112),AllocFactorMatrix,(Z$4+1),FALSE)*$E3119</f>
        <v>-12403.1345690341</v>
      </c>
      <c r="AA3112" s="5">
        <f ca="1">VLOOKUP(CONCATENATE($F3112," ",$G3112),AllocFactorMatrix,(AA$4+1),FALSE)*$E3119</f>
        <v>-247.72241005977446</v>
      </c>
      <c r="AB3112" s="5">
        <f t="shared" ref="AB3112:AB3119" ca="1" si="4450">SUBTOTAL(9,Z3112:AA3112)</f>
        <v>-12650.856979093875</v>
      </c>
      <c r="AC3112" s="5">
        <f ca="1">VLOOKUP(CONCATENATE($F3112," ",$G3112),AllocFactorMatrix,(AC$4+1),FALSE)*$E3119</f>
        <v>-163.61741080059764</v>
      </c>
      <c r="AD3112" s="5">
        <f ca="1">VLOOKUP(CONCATENATE($F3112," ",$G3112),AllocFactorMatrix,(AD$4+1),FALSE)*$E3119</f>
        <v>-726.88169642627417</v>
      </c>
      <c r="AE3112" s="5">
        <f ca="1">VLOOKUP(CONCATENATE($F3112," ",$G3112),AllocFactorMatrix,(AE$4+1),FALSE)*$E3119</f>
        <v>-149.13232452024297</v>
      </c>
    </row>
    <row r="3113" spans="1:31" hidden="1" outlineLevel="1">
      <c r="E3113" s="44"/>
      <c r="F3113" s="167" t="str">
        <f>F3119</f>
        <v>RB_GUP</v>
      </c>
      <c r="G3113" s="48" t="str">
        <f>$G$9</f>
        <v>BULKTRAN</v>
      </c>
      <c r="H3113" s="4">
        <f t="shared" ca="1" si="4387"/>
        <v>-343723.74872103665</v>
      </c>
      <c r="I3113" s="5">
        <f t="shared" ref="I3113:N3113" ca="1" si="4451">VLOOKUP(CONCATENATE($F3113," ",$G3113),AllocFactorMatrix,(I$4+1),FALSE)*$E3119</f>
        <v>-176767.13148468535</v>
      </c>
      <c r="J3113" s="47">
        <f t="shared" ca="1" si="4451"/>
        <v>-39.54583752173059</v>
      </c>
      <c r="K3113" s="47">
        <f t="shared" ca="1" si="4451"/>
        <v>-69.241941757909217</v>
      </c>
      <c r="L3113" s="5">
        <f t="shared" ca="1" si="4451"/>
        <v>-41198.668746212687</v>
      </c>
      <c r="M3113" s="5">
        <f t="shared" ca="1" si="4451"/>
        <v>-573.27895126164128</v>
      </c>
      <c r="N3113" s="5">
        <f t="shared" ca="1" si="4451"/>
        <v>-79.842684853467759</v>
      </c>
      <c r="O3113" s="5">
        <f t="shared" ca="1" si="4449"/>
        <v>-41851.790382327796</v>
      </c>
      <c r="P3113" s="5">
        <f ca="1">VLOOKUP(CONCATENATE($F3113," ",$G3113),AllocFactorMatrix,(P$4+1),FALSE)*$E3119</f>
        <v>-24504.667773934008</v>
      </c>
      <c r="Q3113" s="5">
        <f ca="1">VLOOKUP(CONCATENATE($F3113," ",$G3113),AllocFactorMatrix,(Q$4+1),FALSE)*$E3119</f>
        <v>-4397.5826510417164</v>
      </c>
      <c r="R3113" s="5">
        <f ca="1">VLOOKUP(CONCATENATE($F3113," ",$G3113),AllocFactorMatrix,(R$4+1),FALSE)*$E3119</f>
        <v>-891.78488511362855</v>
      </c>
      <c r="S3113" s="5">
        <f ca="1">VLOOKUP(CONCATENATE($F3113," ",$G3113),AllocFactorMatrix,(S$4+1),FALSE)*$E3119</f>
        <v>-33.86512772747254</v>
      </c>
      <c r="T3113" s="5">
        <f t="shared" ref="T3113:T3119" ca="1" si="4452">SUBTOTAL(9,P3113:S3113)</f>
        <v>-29827.900437816828</v>
      </c>
      <c r="U3113" s="5">
        <f ca="1">VLOOKUP(CONCATENATE($F3113," ",$G3113),AllocFactorMatrix,(U$4+1),FALSE)*$E3119</f>
        <v>-1162.2034652379427</v>
      </c>
      <c r="V3113" s="5">
        <f ca="1">VLOOKUP(CONCATENATE($F3113," ",$G3113),AllocFactorMatrix,(V$4+1),FALSE)*$E3119</f>
        <v>-15690.417894649552</v>
      </c>
      <c r="W3113" s="5">
        <f ca="1">VLOOKUP(CONCATENATE($F3113," ",$G3113),AllocFactorMatrix,(W$4+1),FALSE)*$E3119</f>
        <v>-60009.549845157031</v>
      </c>
      <c r="X3113" s="5">
        <f ca="1">VLOOKUP(CONCATENATE($F3113," ",$G3113),AllocFactorMatrix,(X$4+1),FALSE)*$E3119</f>
        <v>-10871.286524433001</v>
      </c>
      <c r="Y3113" s="5">
        <f t="shared" ref="Y3113:Y3119" ca="1" si="4453">SUBTOTAL(9,U3113:X3113)</f>
        <v>-87733.457729477523</v>
      </c>
      <c r="Z3113" s="5">
        <f ca="1">VLOOKUP(CONCATENATE($F3113," ",$G3113),AllocFactorMatrix,(Z$4+1),FALSE)*$E3119</f>
        <v>-6735.5776511161448</v>
      </c>
      <c r="AA3113" s="5">
        <f ca="1">VLOOKUP(CONCATENATE($F3113," ",$G3113),AllocFactorMatrix,(AA$4+1),FALSE)*$E3119</f>
        <v>-134.52676173045711</v>
      </c>
      <c r="AB3113" s="5">
        <f t="shared" ca="1" si="4450"/>
        <v>-6870.1044128466019</v>
      </c>
      <c r="AC3113" s="5">
        <f ca="1">VLOOKUP(CONCATENATE($F3113," ",$G3113),AllocFactorMatrix,(AC$4+1),FALSE)*$E3119</f>
        <v>-88.853166059603453</v>
      </c>
      <c r="AD3113" s="5">
        <f ca="1">VLOOKUP(CONCATENATE($F3113," ",$G3113),AllocFactorMatrix,(AD$4+1),FALSE)*$E3119</f>
        <v>-394.73635331487662</v>
      </c>
      <c r="AE3113" s="5">
        <f ca="1">VLOOKUP(CONCATENATE($F3113," ",$G3113),AllocFactorMatrix,(AE$4+1),FALSE)*$E3119</f>
        <v>-80.986975228454241</v>
      </c>
    </row>
    <row r="3114" spans="1:31" hidden="1" outlineLevel="1">
      <c r="E3114" s="44"/>
      <c r="F3114" s="167" t="str">
        <f>F3119</f>
        <v>RB_GUP</v>
      </c>
      <c r="G3114" s="48" t="str">
        <f>$G$10</f>
        <v>SUBTRAN</v>
      </c>
      <c r="H3114" s="4">
        <f t="shared" ca="1" si="4387"/>
        <v>-95168.056502613777</v>
      </c>
      <c r="I3114" s="5">
        <f t="shared" ref="I3114:N3114" ca="1" si="4454">VLOOKUP(CONCATENATE($F3114," ",$G3114),AllocFactorMatrix,(I$4+1),FALSE)*$E3119</f>
        <v>-48618.521567270727</v>
      </c>
      <c r="J3114" s="47">
        <f t="shared" ca="1" si="4454"/>
        <v>-7.9167888712039058</v>
      </c>
      <c r="K3114" s="47">
        <f t="shared" ca="1" si="4454"/>
        <v>-14.734503409947205</v>
      </c>
      <c r="L3114" s="5">
        <f t="shared" ca="1" si="4454"/>
        <v>-11393.816815078679</v>
      </c>
      <c r="M3114" s="5">
        <f t="shared" ca="1" si="4454"/>
        <v>-159.23763459817619</v>
      </c>
      <c r="N3114" s="5">
        <f t="shared" ca="1" si="4454"/>
        <v>-28.821272004152565</v>
      </c>
      <c r="O3114" s="5">
        <f t="shared" ca="1" si="4449"/>
        <v>-11581.875721681006</v>
      </c>
      <c r="P3114" s="5">
        <f ca="1">VLOOKUP(CONCATENATE($F3114," ",$G3114),AllocFactorMatrix,(P$4+1),FALSE)*$E3119</f>
        <v>-6578.0319939678729</v>
      </c>
      <c r="Q3114" s="5">
        <f ca="1">VLOOKUP(CONCATENATE($F3114," ",$G3114),AllocFactorMatrix,(Q$4+1),FALSE)*$E3119</f>
        <v>-1183.7810332184592</v>
      </c>
      <c r="R3114" s="5">
        <f ca="1">VLOOKUP(CONCATENATE($F3114," ",$G3114),AllocFactorMatrix,(R$4+1),FALSE)*$E3119</f>
        <v>-310.73339426691888</v>
      </c>
      <c r="S3114" s="5">
        <f ca="1">VLOOKUP(CONCATENATE($F3114," ",$G3114),AllocFactorMatrix,(S$4+1),FALSE)*$E3119</f>
        <v>0</v>
      </c>
      <c r="T3114" s="5">
        <f t="shared" ca="1" si="4452"/>
        <v>-8072.5464214532512</v>
      </c>
      <c r="U3114" s="5">
        <f ca="1">VLOOKUP(CONCATENATE($F3114," ",$G3114),AllocFactorMatrix,(U$4+1),FALSE)*$E3119</f>
        <v>-296.93664537144457</v>
      </c>
      <c r="V3114" s="5">
        <f ca="1">VLOOKUP(CONCATENATE($F3114," ",$G3114),AllocFactorMatrix,(V$4+1),FALSE)*$E3119</f>
        <v>-4166.3090679632805</v>
      </c>
      <c r="W3114" s="5">
        <f ca="1">VLOOKUP(CONCATENATE($F3114," ",$G3114),AllocFactorMatrix,(W$4+1),FALSE)*$E3119</f>
        <v>-20543.117542110176</v>
      </c>
      <c r="X3114" s="5">
        <f ca="1">VLOOKUP(CONCATENATE($F3114," ",$G3114),AllocFactorMatrix,(X$4+1),FALSE)*$E3119</f>
        <v>0</v>
      </c>
      <c r="Y3114" s="5">
        <f t="shared" ca="1" si="4453"/>
        <v>-25006.3632554449</v>
      </c>
      <c r="Z3114" s="5">
        <f ca="1">VLOOKUP(CONCATENATE($F3114," ",$G3114),AllocFactorMatrix,(Z$4+1),FALSE)*$E3119</f>
        <v>-1805.8282457409275</v>
      </c>
      <c r="AA3114" s="5">
        <f ca="1">VLOOKUP(CONCATENATE($F3114," ",$G3114),AllocFactorMatrix,(AA$4+1),FALSE)*$E3119</f>
        <v>-36.25835323274439</v>
      </c>
      <c r="AB3114" s="5">
        <f t="shared" ca="1" si="4450"/>
        <v>-1842.0865989736719</v>
      </c>
      <c r="AC3114" s="5">
        <f ca="1">VLOOKUP(CONCATENATE($F3114," ",$G3114),AllocFactorMatrix,(AC$4+1),FALSE)*$E3119</f>
        <v>-24.011645509064593</v>
      </c>
      <c r="AD3114" s="5">
        <f ca="1">VLOOKUP(CONCATENATE($F3114," ",$G3114),AllocFactorMatrix,(AD$4+1),FALSE)*$E3119</f>
        <v>0</v>
      </c>
      <c r="AE3114" s="5">
        <f ca="1">VLOOKUP(CONCATENATE($F3114," ",$G3114),AllocFactorMatrix,(AE$4+1),FALSE)*$E3119</f>
        <v>0</v>
      </c>
    </row>
    <row r="3115" spans="1:31" hidden="1" outlineLevel="1">
      <c r="E3115" s="44"/>
      <c r="F3115" s="167" t="str">
        <f>F3119</f>
        <v>RB_GUP</v>
      </c>
      <c r="G3115" s="48" t="str">
        <f>$G$11</f>
        <v>DISTPRI</v>
      </c>
      <c r="H3115" s="4">
        <f t="shared" ca="1" si="4387"/>
        <v>-380752.37315381202</v>
      </c>
      <c r="I3115" s="5">
        <f t="shared" ref="I3115:N3115" ca="1" si="4455">VLOOKUP(CONCATENATE($F3115," ",$G3115),AllocFactorMatrix,(I$4+1),FALSE)*$E3119</f>
        <v>-249278.41322488149</v>
      </c>
      <c r="J3115" s="47">
        <f t="shared" ca="1" si="4455"/>
        <v>-40.931876941010657</v>
      </c>
      <c r="K3115" s="47">
        <f t="shared" ca="1" si="4455"/>
        <v>-75.735696705945017</v>
      </c>
      <c r="L3115" s="5">
        <f t="shared" ca="1" si="4455"/>
        <v>-58324.532005145884</v>
      </c>
      <c r="M3115" s="5">
        <f t="shared" ca="1" si="4455"/>
        <v>-815.02314679057429</v>
      </c>
      <c r="N3115" s="5">
        <f t="shared" ca="1" si="4455"/>
        <v>0</v>
      </c>
      <c r="O3115" s="5">
        <f t="shared" ca="1" si="4449"/>
        <v>-59139.55515193646</v>
      </c>
      <c r="P3115" s="5">
        <f ca="1">VLOOKUP(CONCATENATE($F3115," ",$G3115),AllocFactorMatrix,(P$4+1),FALSE)*$E3119</f>
        <v>-33823.604521091664</v>
      </c>
      <c r="Q3115" s="5">
        <f ca="1">VLOOKUP(CONCATENATE($F3115," ",$G3115),AllocFactorMatrix,(Q$4+1),FALSE)*$E3119</f>
        <v>-6086.3671436811019</v>
      </c>
      <c r="R3115" s="5">
        <f ca="1">VLOOKUP(CONCATENATE($F3115," ",$G3115),AllocFactorMatrix,(R$4+1),FALSE)*$E3119</f>
        <v>0</v>
      </c>
      <c r="S3115" s="5">
        <f ca="1">VLOOKUP(CONCATENATE($F3115," ",$G3115),AllocFactorMatrix,(S$4+1),FALSE)*$E3119</f>
        <v>0</v>
      </c>
      <c r="T3115" s="5">
        <f t="shared" ca="1" si="4452"/>
        <v>-39909.971664772762</v>
      </c>
      <c r="U3115" s="5">
        <f ca="1">VLOOKUP(CONCATENATE($F3115," ",$G3115),AllocFactorMatrix,(U$4+1),FALSE)*$E3119</f>
        <v>-1531.6508441415015</v>
      </c>
      <c r="V3115" s="5">
        <f ca="1">VLOOKUP(CONCATENATE($F3115," ",$G3115),AllocFactorMatrix,(V$4+1),FALSE)*$E3119</f>
        <v>-21179.457751134825</v>
      </c>
      <c r="W3115" s="5">
        <f ca="1">VLOOKUP(CONCATENATE($F3115," ",$G3115),AllocFactorMatrix,(W$4+1),FALSE)*$E3119</f>
        <v>0</v>
      </c>
      <c r="X3115" s="5">
        <f ca="1">VLOOKUP(CONCATENATE($F3115," ",$G3115),AllocFactorMatrix,(X$4+1),FALSE)*$E3119</f>
        <v>0</v>
      </c>
      <c r="Y3115" s="5">
        <f t="shared" ca="1" si="4453"/>
        <v>-22711.108595276328</v>
      </c>
      <c r="Z3115" s="5">
        <f ca="1">VLOOKUP(CONCATENATE($F3115," ",$G3115),AllocFactorMatrix,(Z$4+1),FALSE)*$E3119</f>
        <v>-9287.840001033539</v>
      </c>
      <c r="AA3115" s="5">
        <f ca="1">VLOOKUP(CONCATENATE($F3115," ",$G3115),AllocFactorMatrix,(AA$4+1),FALSE)*$E3119</f>
        <v>-186.42159583404776</v>
      </c>
      <c r="AB3115" s="5">
        <f t="shared" ca="1" si="4450"/>
        <v>-9474.2615968675873</v>
      </c>
      <c r="AC3115" s="5">
        <f ca="1">VLOOKUP(CONCATENATE($F3115," ",$G3115),AllocFactorMatrix,(AC$4+1),FALSE)*$E3119</f>
        <v>-122.39534643047894</v>
      </c>
      <c r="AD3115" s="5">
        <f ca="1">VLOOKUP(CONCATENATE($F3115," ",$G3115),AllocFactorMatrix,(AD$4+1),FALSE)*$E3119</f>
        <v>0</v>
      </c>
      <c r="AE3115" s="5">
        <f ca="1">VLOOKUP(CONCATENATE($F3115," ",$G3115),AllocFactorMatrix,(AE$4+1),FALSE)*$E3119</f>
        <v>0</v>
      </c>
    </row>
    <row r="3116" spans="1:31" hidden="1" outlineLevel="1">
      <c r="E3116" s="44"/>
      <c r="F3116" s="167" t="str">
        <f>F3119</f>
        <v>RB_GUP</v>
      </c>
      <c r="G3116" s="48" t="str">
        <f>$G$12</f>
        <v>DISTSEC</v>
      </c>
      <c r="H3116" s="4">
        <f t="shared" ca="1" si="4387"/>
        <v>-182527.55878159797</v>
      </c>
      <c r="I3116" s="5">
        <f t="shared" ref="I3116:N3116" ca="1" si="4456">VLOOKUP(CONCATENATE($F3116," ",$G3116),AllocFactorMatrix,(I$4+1),FALSE)*$E3119</f>
        <v>-135421.05916690102</v>
      </c>
      <c r="J3116" s="47">
        <f t="shared" ca="1" si="4456"/>
        <v>-33.570182572009408</v>
      </c>
      <c r="K3116" s="47">
        <f t="shared" ca="1" si="4456"/>
        <v>-43.482638055870453</v>
      </c>
      <c r="L3116" s="5">
        <f t="shared" ca="1" si="4456"/>
        <v>-27296.391247164072</v>
      </c>
      <c r="M3116" s="5">
        <f t="shared" ca="1" si="4456"/>
        <v>0</v>
      </c>
      <c r="N3116" s="5">
        <f t="shared" ca="1" si="4456"/>
        <v>0</v>
      </c>
      <c r="O3116" s="5">
        <f t="shared" ca="1" si="4449"/>
        <v>-27296.391247164072</v>
      </c>
      <c r="P3116" s="5">
        <f ca="1">VLOOKUP(CONCATENATE($F3116," ",$G3116),AllocFactorMatrix,(P$4+1),FALSE)*$E3119</f>
        <v>-13626.18997240787</v>
      </c>
      <c r="Q3116" s="5">
        <f ca="1">VLOOKUP(CONCATENATE($F3116," ",$G3116),AllocFactorMatrix,(Q$4+1),FALSE)*$E3119</f>
        <v>0</v>
      </c>
      <c r="R3116" s="5">
        <f ca="1">VLOOKUP(CONCATENATE($F3116," ",$G3116),AllocFactorMatrix,(R$4+1),FALSE)*$E3119</f>
        <v>0</v>
      </c>
      <c r="S3116" s="5">
        <f ca="1">VLOOKUP(CONCATENATE($F3116," ",$G3116),AllocFactorMatrix,(S$4+1),FALSE)*$E3119</f>
        <v>0</v>
      </c>
      <c r="T3116" s="5">
        <f t="shared" ca="1" si="4452"/>
        <v>-13626.18997240787</v>
      </c>
      <c r="U3116" s="5">
        <f ca="1">VLOOKUP(CONCATENATE($F3116," ",$G3116),AllocFactorMatrix,(U$4+1),FALSE)*$E3119</f>
        <v>-510.29320830916663</v>
      </c>
      <c r="V3116" s="5">
        <f ca="1">VLOOKUP(CONCATENATE($F3116," ",$G3116),AllocFactorMatrix,(V$4+1),FALSE)*$E3119</f>
        <v>0</v>
      </c>
      <c r="W3116" s="5">
        <f ca="1">VLOOKUP(CONCATENATE($F3116," ",$G3116),AllocFactorMatrix,(W$4+1),FALSE)*$E3119</f>
        <v>0</v>
      </c>
      <c r="X3116" s="5">
        <f ca="1">VLOOKUP(CONCATENATE($F3116," ",$G3116),AllocFactorMatrix,(X$4+1),FALSE)*$E3119</f>
        <v>0</v>
      </c>
      <c r="Y3116" s="5">
        <f t="shared" ca="1" si="4453"/>
        <v>-510.29320830916663</v>
      </c>
      <c r="Z3116" s="5">
        <f ca="1">VLOOKUP(CONCATENATE($F3116," ",$G3116),AllocFactorMatrix,(Z$4+1),FALSE)*$E3119</f>
        <v>-3856.4738475144195</v>
      </c>
      <c r="AA3116" s="5">
        <f ca="1">VLOOKUP(CONCATENATE($F3116," ",$G3116),AllocFactorMatrix,(AA$4+1),FALSE)*$E3119</f>
        <v>0</v>
      </c>
      <c r="AB3116" s="5">
        <f t="shared" ca="1" si="4450"/>
        <v>-3856.4738475144195</v>
      </c>
      <c r="AC3116" s="5">
        <f ca="1">VLOOKUP(CONCATENATE($F3116," ",$G3116),AllocFactorMatrix,(AC$4+1),FALSE)*$E3119</f>
        <v>-45.59729522576081</v>
      </c>
      <c r="AD3116" s="5">
        <f ca="1">VLOOKUP(CONCATENATE($F3116," ",$G3116),AllocFactorMatrix,(AD$4+1),FALSE)*$E3119</f>
        <v>-1403.4715304416061</v>
      </c>
      <c r="AE3116" s="5">
        <f ca="1">VLOOKUP(CONCATENATE($F3116," ",$G3116),AllocFactorMatrix,(AE$4+1),FALSE)*$E3119</f>
        <v>-291.0296930061603</v>
      </c>
    </row>
    <row r="3117" spans="1:31" hidden="1" outlineLevel="1">
      <c r="E3117" s="44"/>
      <c r="F3117" s="167" t="str">
        <f>F3119</f>
        <v>RB_GUP</v>
      </c>
      <c r="G3117" s="48" t="str">
        <f>$G$13</f>
        <v>ENERGY</v>
      </c>
      <c r="H3117" s="4">
        <f t="shared" ca="1" si="4387"/>
        <v>-11816.94695493819</v>
      </c>
      <c r="I3117" s="5">
        <f t="shared" ref="I3117:N3117" ca="1" si="4457">VLOOKUP(CONCATENATE($F3117," ",$G3117),AllocFactorMatrix,(I$4+1),FALSE)*$E3119</f>
        <v>-4623.0685610089104</v>
      </c>
      <c r="J3117" s="47">
        <f t="shared" ca="1" si="4457"/>
        <v>-0.73981745312526226</v>
      </c>
      <c r="K3117" s="47">
        <f t="shared" ca="1" si="4457"/>
        <v>-2.133190064378184</v>
      </c>
      <c r="L3117" s="5">
        <f t="shared" ca="1" si="4457"/>
        <v>-1333.0793148952405</v>
      </c>
      <c r="M3117" s="5">
        <f t="shared" ca="1" si="4457"/>
        <v>-18.592489642916441</v>
      </c>
      <c r="N3117" s="5">
        <f t="shared" ca="1" si="4457"/>
        <v>-2.5992142947337831</v>
      </c>
      <c r="O3117" s="5">
        <f t="shared" ca="1" si="4449"/>
        <v>-1354.2710188328908</v>
      </c>
      <c r="P3117" s="5">
        <f ca="1">VLOOKUP(CONCATENATE($F3117," ",$G3117),AllocFactorMatrix,(P$4+1),FALSE)*$E3119</f>
        <v>-864.24543374566815</v>
      </c>
      <c r="Q3117" s="5">
        <f ca="1">VLOOKUP(CONCATENATE($F3117," ",$G3117),AllocFactorMatrix,(Q$4+1),FALSE)*$E3119</f>
        <v>-154.35284477471907</v>
      </c>
      <c r="R3117" s="5">
        <f ca="1">VLOOKUP(CONCATENATE($F3117," ",$G3117),AllocFactorMatrix,(R$4+1),FALSE)*$E3119</f>
        <v>-31.431891835158559</v>
      </c>
      <c r="S3117" s="5">
        <f ca="1">VLOOKUP(CONCATENATE($F3117," ",$G3117),AllocFactorMatrix,(S$4+1),FALSE)*$E3119</f>
        <v>-1.1871931921126837</v>
      </c>
      <c r="T3117" s="5">
        <f t="shared" ca="1" si="4452"/>
        <v>-1051.2173635476586</v>
      </c>
      <c r="U3117" s="5">
        <f ca="1">VLOOKUP(CONCATENATE($F3117," ",$G3117),AllocFactorMatrix,(U$4+1),FALSE)*$E3119</f>
        <v>-45.326388836095155</v>
      </c>
      <c r="V3117" s="5">
        <f ca="1">VLOOKUP(CONCATENATE($F3117," ",$G3117),AllocFactorMatrix,(V$4+1),FALSE)*$E3119</f>
        <v>-716.61882561971049</v>
      </c>
      <c r="W3117" s="5">
        <f ca="1">VLOOKUP(CONCATENATE($F3117," ",$G3117),AllocFactorMatrix,(W$4+1),FALSE)*$E3119</f>
        <v>-3082.0609354522771</v>
      </c>
      <c r="X3117" s="5">
        <f ca="1">VLOOKUP(CONCATENATE($F3117," ",$G3117),AllocFactorMatrix,(X$4+1),FALSE)*$E3119</f>
        <v>-579.76785328689141</v>
      </c>
      <c r="Y3117" s="5">
        <f t="shared" ca="1" si="4453"/>
        <v>-4423.7740031949743</v>
      </c>
      <c r="Z3117" s="5">
        <f ca="1">VLOOKUP(CONCATENATE($F3117," ",$G3117),AllocFactorMatrix,(Z$4+1),FALSE)*$E3119</f>
        <v>-237.74499463195738</v>
      </c>
      <c r="AA3117" s="5">
        <f ca="1">VLOOKUP(CONCATENATE($F3117," ",$G3117),AllocFactorMatrix,(AA$4+1),FALSE)*$E3119</f>
        <v>-4.770305892673357</v>
      </c>
      <c r="AB3117" s="5">
        <f t="shared" ca="1" si="4450"/>
        <v>-242.51530052463073</v>
      </c>
      <c r="AC3117" s="5">
        <f ca="1">VLOOKUP(CONCATENATE($F3117," ",$G3117),AllocFactorMatrix,(AC$4+1),FALSE)*$E3119</f>
        <v>-4.2551333121108605</v>
      </c>
      <c r="AD3117" s="5">
        <f ca="1">VLOOKUP(CONCATENATE($F3117," ",$G3117),AllocFactorMatrix,(AD$4+1),FALSE)*$E3119</f>
        <v>-95.313528889678565</v>
      </c>
      <c r="AE3117" s="5">
        <f ca="1">VLOOKUP(CONCATENATE($F3117," ",$G3117),AllocFactorMatrix,(AE$4+1),FALSE)*$E3119</f>
        <v>-19.659038109833816</v>
      </c>
    </row>
    <row r="3118" spans="1:31" hidden="1" outlineLevel="1">
      <c r="E3118" s="44"/>
      <c r="F3118" s="167" t="str">
        <f>F3119</f>
        <v>RB_GUP</v>
      </c>
      <c r="G3118" s="48" t="str">
        <f>$G$14</f>
        <v>CUSTOMER</v>
      </c>
      <c r="H3118" s="4">
        <f t="shared" ca="1" si="4387"/>
        <v>-86024.06147958542</v>
      </c>
      <c r="I3118" s="5">
        <f t="shared" ref="I3118:N3118" ca="1" si="4458">VLOOKUP(CONCATENATE($F3118," ",$G3118),AllocFactorMatrix,(I$4+1),FALSE)*$E3119</f>
        <v>-42599.652078194609</v>
      </c>
      <c r="J3118" s="47">
        <f t="shared" ca="1" si="4458"/>
        <v>-8.5962977669088652</v>
      </c>
      <c r="K3118" s="47">
        <f t="shared" ca="1" si="4458"/>
        <v>-4.5559896304544774</v>
      </c>
      <c r="L3118" s="5">
        <f t="shared" ca="1" si="4458"/>
        <v>-13576.708180829233</v>
      </c>
      <c r="M3118" s="5">
        <f t="shared" ca="1" si="4458"/>
        <v>-866.81941892446298</v>
      </c>
      <c r="N3118" s="5">
        <f t="shared" ca="1" si="4458"/>
        <v>-145.78749182129229</v>
      </c>
      <c r="O3118" s="5">
        <f t="shared" ca="1" si="4449"/>
        <v>-14589.315091574988</v>
      </c>
      <c r="P3118" s="5">
        <f ca="1">VLOOKUP(CONCATENATE($F3118," ",$G3118),AllocFactorMatrix,(P$4+1),FALSE)*$E3119</f>
        <v>-1057.3385908846108</v>
      </c>
      <c r="Q3118" s="5">
        <f ca="1">VLOOKUP(CONCATENATE($F3118," ",$G3118),AllocFactorMatrix,(Q$4+1),FALSE)*$E3119</f>
        <v>-306.03414569214033</v>
      </c>
      <c r="R3118" s="5">
        <f ca="1">VLOOKUP(CONCATENATE($F3118," ",$G3118),AllocFactorMatrix,(R$4+1),FALSE)*$E3119</f>
        <v>-358.4846452402993</v>
      </c>
      <c r="S3118" s="5">
        <f ca="1">VLOOKUP(CONCATENATE($F3118," ",$G3118),AllocFactorMatrix,(S$4+1),FALSE)*$E3119</f>
        <v>-44.791780576829247</v>
      </c>
      <c r="T3118" s="5">
        <f t="shared" ca="1" si="4452"/>
        <v>-1766.6491623938796</v>
      </c>
      <c r="U3118" s="5">
        <f ca="1">VLOOKUP(CONCATENATE($F3118," ",$G3118),AllocFactorMatrix,(U$4+1),FALSE)*$E3119</f>
        <v>-7.0101984642602133</v>
      </c>
      <c r="V3118" s="5">
        <f ca="1">VLOOKUP(CONCATENATE($F3118," ",$G3118),AllocFactorMatrix,(V$4+1),FALSE)*$E3119</f>
        <v>-217.21439781301001</v>
      </c>
      <c r="W3118" s="5">
        <f ca="1">VLOOKUP(CONCATENATE($F3118," ",$G3118),AllocFactorMatrix,(W$4+1),FALSE)*$E3119</f>
        <v>-602.58073534203857</v>
      </c>
      <c r="X3118" s="5">
        <f ca="1">VLOOKUP(CONCATENATE($F3118," ",$G3118),AllocFactorMatrix,(X$4+1),FALSE)*$E3119</f>
        <v>-179.17337221028328</v>
      </c>
      <c r="Y3118" s="5">
        <f t="shared" ca="1" si="4453"/>
        <v>-1005.9787038295922</v>
      </c>
      <c r="Z3118" s="5">
        <f ca="1">VLOOKUP(CONCATENATE($F3118," ",$G3118),AllocFactorMatrix,(Z$4+1),FALSE)*$E3119</f>
        <v>-213.95332892495509</v>
      </c>
      <c r="AA3118" s="5">
        <f ca="1">VLOOKUP(CONCATENATE($F3118," ",$G3118),AllocFactorMatrix,(AA$4+1),FALSE)*$E3119</f>
        <v>-4.0062543883505572</v>
      </c>
      <c r="AB3118" s="5">
        <f t="shared" ca="1" si="4450"/>
        <v>-217.95958331330564</v>
      </c>
      <c r="AC3118" s="5">
        <f ca="1">VLOOKUP(CONCATENATE($F3118," ",$G3118),AllocFactorMatrix,(AC$4+1),FALSE)*$E3119</f>
        <v>-20.697522618022443</v>
      </c>
      <c r="AD3118" s="5">
        <f ca="1">VLOOKUP(CONCATENATE($F3118," ",$G3118),AllocFactorMatrix,(AD$4+1),FALSE)*$E3119</f>
        <v>-22745.378368776117</v>
      </c>
      <c r="AE3118" s="5">
        <f ca="1">VLOOKUP(CONCATENATE($F3118," ",$G3118),AllocFactorMatrix,(AE$4+1),FALSE)*$E3119</f>
        <v>-3065.278681487549</v>
      </c>
    </row>
    <row r="3119" spans="1:31" collapsed="1">
      <c r="D3119" s="96" t="s">
        <v>706</v>
      </c>
      <c r="E3119" s="36">
        <v>-1732958</v>
      </c>
      <c r="F3119" s="88" t="s">
        <v>71</v>
      </c>
      <c r="G3119" s="48" t="str">
        <f>$G$15</f>
        <v>TOTAL</v>
      </c>
      <c r="H3119" s="4">
        <f t="shared" ca="1" si="4387"/>
        <v>-1732958.0000000005</v>
      </c>
      <c r="I3119" s="5">
        <f t="shared" ref="I3119:N3119" ca="1" si="4459">VLOOKUP(CONCATENATE($F3119," ",$G3119),AllocFactorMatrix,(I$4+1),FALSE)*$E3119</f>
        <v>-982813.1899079642</v>
      </c>
      <c r="J3119" s="47">
        <f t="shared" ca="1" si="4459"/>
        <v>-204.12192647459239</v>
      </c>
      <c r="K3119" s="47">
        <f t="shared" ca="1" si="4459"/>
        <v>-337.38855773455015</v>
      </c>
      <c r="L3119" s="5">
        <f t="shared" ca="1" si="4459"/>
        <v>-228987.90442974359</v>
      </c>
      <c r="M3119" s="5">
        <f t="shared" ca="1" si="4459"/>
        <v>-3488.608089171365</v>
      </c>
      <c r="N3119" s="5">
        <f t="shared" ca="1" si="4459"/>
        <v>-404.07585010461798</v>
      </c>
      <c r="O3119" s="5">
        <f t="shared" ca="1" si="4449"/>
        <v>-232880.58836901959</v>
      </c>
      <c r="P3119" s="5">
        <f ca="1">VLOOKUP(CONCATENATE($F3119," ",$G3119),AllocFactorMatrix,(P$4+1),FALSE)*$E3119</f>
        <v>-125577.85351549729</v>
      </c>
      <c r="Q3119" s="5">
        <f ca="1">VLOOKUP(CONCATENATE($F3119," ",$G3119),AllocFactorMatrix,(Q$4+1),FALSE)*$E3119</f>
        <v>-20225.984434240519</v>
      </c>
      <c r="R3119" s="5">
        <f ca="1">VLOOKUP(CONCATENATE($F3119," ",$G3119),AllocFactorMatrix,(R$4+1),FALSE)*$E3119</f>
        <v>-3234.5995289156781</v>
      </c>
      <c r="S3119" s="5">
        <f ca="1">VLOOKUP(CONCATENATE($F3119," ",$G3119),AllocFactorMatrix,(S$4+1),FALSE)*$E3119</f>
        <v>-142.20456382910936</v>
      </c>
      <c r="T3119" s="5">
        <f t="shared" ca="1" si="4452"/>
        <v>-149180.64204248262</v>
      </c>
      <c r="U3119" s="5">
        <f ca="1">VLOOKUP(CONCATENATE($F3119," ",$G3119),AllocFactorMatrix,(U$4+1),FALSE)*$E3119</f>
        <v>-5693.543947300358</v>
      </c>
      <c r="V3119" s="5">
        <f ca="1">VLOOKUP(CONCATENATE($F3119," ",$G3119),AllocFactorMatrix,(V$4+1),FALSE)*$E3119</f>
        <v>-70862.916909174339</v>
      </c>
      <c r="W3119" s="5">
        <f ca="1">VLOOKUP(CONCATENATE($F3119," ",$G3119),AllocFactorMatrix,(W$4+1),FALSE)*$E3119</f>
        <v>-194741.04915425114</v>
      </c>
      <c r="X3119" s="5">
        <f ca="1">VLOOKUP(CONCATENATE($F3119," ",$G3119),AllocFactorMatrix,(X$4+1),FALSE)*$E3119</f>
        <v>-31649.005156308333</v>
      </c>
      <c r="Y3119" s="5">
        <f t="shared" ca="1" si="4453"/>
        <v>-302946.51516703417</v>
      </c>
      <c r="Z3119" s="5">
        <f ca="1">VLOOKUP(CONCATENATE($F3119," ",$G3119),AllocFactorMatrix,(Z$4+1),FALSE)*$E3119</f>
        <v>-34540.552637996043</v>
      </c>
      <c r="AA3119" s="5">
        <f ca="1">VLOOKUP(CONCATENATE($F3119," ",$G3119),AllocFactorMatrix,(AA$4+1),FALSE)*$E3119</f>
        <v>-613.70568113804745</v>
      </c>
      <c r="AB3119" s="5">
        <f t="shared" ca="1" si="4450"/>
        <v>-35154.258319134089</v>
      </c>
      <c r="AC3119" s="5">
        <f ca="1">VLOOKUP(CONCATENATE($F3119," ",$G3119),AllocFactorMatrix,(AC$4+1),FALSE)*$E3119</f>
        <v>-469.42751995563867</v>
      </c>
      <c r="AD3119" s="5">
        <f ca="1">VLOOKUP(CONCATENATE($F3119," ",$G3119),AllocFactorMatrix,(AD$4+1),FALSE)*$E3119</f>
        <v>-25365.781477848552</v>
      </c>
      <c r="AE3119" s="5">
        <f ca="1">VLOOKUP(CONCATENATE($F3119," ",$G3119),AllocFactorMatrix,(AE$4+1),FALSE)*$E3119</f>
        <v>-3606.0867123522403</v>
      </c>
    </row>
    <row r="3120" spans="1:31" s="44" customFormat="1" hidden="1" outlineLevel="1">
      <c r="A3120" s="49"/>
      <c r="B3120" s="97"/>
      <c r="C3120" s="48"/>
      <c r="D3120" s="48"/>
      <c r="F3120" s="167" t="str">
        <f>F3127</f>
        <v>RB_GUP</v>
      </c>
      <c r="G3120" s="48" t="str">
        <f>$G$8</f>
        <v>PRODUCTION</v>
      </c>
      <c r="H3120" s="46">
        <f t="shared" ca="1" si="4387"/>
        <v>144473.52961958293</v>
      </c>
      <c r="I3120" s="47">
        <f t="shared" ref="I3120:N3120" ca="1" si="4460">VLOOKUP(CONCATENATE($F3120," ",$G3120),AllocFactorMatrix,(I$4+1),FALSE)*$E3127</f>
        <v>74298.53625577662</v>
      </c>
      <c r="J3120" s="47">
        <f t="shared" ca="1" si="4460"/>
        <v>16.621856213851107</v>
      </c>
      <c r="K3120" s="47">
        <f t="shared" ca="1" si="4460"/>
        <v>29.103685039806756</v>
      </c>
      <c r="L3120" s="47">
        <f t="shared" ca="1" si="4460"/>
        <v>17316.572135444832</v>
      </c>
      <c r="M3120" s="47">
        <f t="shared" ca="1" si="4460"/>
        <v>240.95988087398973</v>
      </c>
      <c r="N3120" s="47">
        <f t="shared" ca="1" si="4460"/>
        <v>33.559375917450311</v>
      </c>
      <c r="O3120" s="47">
        <f t="shared" ref="O3120:O3127" ca="1" si="4461">SUBTOTAL(9,L3120:N3120)</f>
        <v>17591.091392236274</v>
      </c>
      <c r="P3120" s="47">
        <f ca="1">VLOOKUP(CONCATENATE($F3120," ",$G3120),AllocFactorMatrix,(P$4+1),FALSE)*$E3127</f>
        <v>10299.770843965609</v>
      </c>
      <c r="Q3120" s="47">
        <f ca="1">VLOOKUP(CONCATENATE($F3120," ",$G3120),AllocFactorMatrix,(Q$4+1),FALSE)*$E3127</f>
        <v>1848.3863560602306</v>
      </c>
      <c r="R3120" s="47">
        <f ca="1">VLOOKUP(CONCATENATE($F3120," ",$G3120),AllocFactorMatrix,(R$4+1),FALSE)*$E3127</f>
        <v>374.8338905681058</v>
      </c>
      <c r="S3120" s="47">
        <f ca="1">VLOOKUP(CONCATENATE($F3120," ",$G3120),AllocFactorMatrix,(S$4+1),FALSE)*$E3127</f>
        <v>14.23414748620343</v>
      </c>
      <c r="T3120" s="47">
        <f ca="1">SUBTOTAL(9,P3120:S3120)</f>
        <v>12537.225238080151</v>
      </c>
      <c r="U3120" s="47">
        <f ca="1">VLOOKUP(CONCATENATE($F3120," ",$G3120),AllocFactorMatrix,(U$4+1),FALSE)*$E3127</f>
        <v>488.49588480226976</v>
      </c>
      <c r="V3120" s="47">
        <f ca="1">VLOOKUP(CONCATENATE($F3120," ",$G3120),AllocFactorMatrix,(V$4+1),FALSE)*$E3127</f>
        <v>6594.9765265886335</v>
      </c>
      <c r="W3120" s="47">
        <f ca="1">VLOOKUP(CONCATENATE($F3120," ",$G3120),AllocFactorMatrix,(W$4+1),FALSE)*$E3127</f>
        <v>25223.137793858004</v>
      </c>
      <c r="X3120" s="47">
        <f ca="1">VLOOKUP(CONCATENATE($F3120," ",$G3120),AllocFactorMatrix,(X$4+1),FALSE)*$E3127</f>
        <v>4569.4053481458468</v>
      </c>
      <c r="Y3120" s="47">
        <f ca="1">SUBTOTAL(9,U3120:X3120)</f>
        <v>36876.015553394755</v>
      </c>
      <c r="Z3120" s="47">
        <f ca="1">VLOOKUP(CONCATENATE($F3120," ",$G3120),AllocFactorMatrix,(Z$4+1),FALSE)*$E3127</f>
        <v>2831.0894458249945</v>
      </c>
      <c r="AA3120" s="47">
        <f ca="1">VLOOKUP(CONCATENATE($F3120," ",$G3120),AllocFactorMatrix,(AA$4+1),FALSE)*$E3127</f>
        <v>56.54411767534139</v>
      </c>
      <c r="AB3120" s="47">
        <f t="shared" ref="AB3120:AB3127" ca="1" si="4462">SUBTOTAL(9,Z3120:AA3120)</f>
        <v>2887.6335635003361</v>
      </c>
      <c r="AC3120" s="47">
        <f ca="1">VLOOKUP(CONCATENATE($F3120," ",$G3120),AllocFactorMatrix,(AC$4+1),FALSE)*$E3127</f>
        <v>37.346649936964887</v>
      </c>
      <c r="AD3120" s="47">
        <f ca="1">VLOOKUP(CONCATENATE($F3120," ",$G3120),AllocFactorMatrix,(AD$4+1),FALSE)*$E3127</f>
        <v>165.91508280926843</v>
      </c>
      <c r="AE3120" s="47">
        <f ca="1">VLOOKUP(CONCATENATE($F3120," ",$G3120),AllocFactorMatrix,(AE$4+1),FALSE)*$E3127</f>
        <v>34.040342594903208</v>
      </c>
    </row>
    <row r="3121" spans="1:31" s="44" customFormat="1" hidden="1" outlineLevel="1">
      <c r="A3121" s="49"/>
      <c r="B3121" s="97"/>
      <c r="C3121" s="48"/>
      <c r="D3121" s="48"/>
      <c r="F3121" s="167" t="str">
        <f>F3127</f>
        <v>RB_GUP</v>
      </c>
      <c r="G3121" s="48" t="str">
        <f>$G$9</f>
        <v>BULKTRAN</v>
      </c>
      <c r="H3121" s="46">
        <f t="shared" ca="1" si="4387"/>
        <v>78456.995839827519</v>
      </c>
      <c r="I3121" s="47">
        <f t="shared" ref="I3121:N3121" ca="1" si="4463">VLOOKUP(CONCATENATE($F3121," ",$G3121),AllocFactorMatrix,(I$4+1),FALSE)*$E3127</f>
        <v>40348.15211668094</v>
      </c>
      <c r="J3121" s="47">
        <f t="shared" ca="1" si="4463"/>
        <v>9.0265732916901094</v>
      </c>
      <c r="K3121" s="47">
        <f t="shared" ca="1" si="4463"/>
        <v>15.804886210672766</v>
      </c>
      <c r="L3121" s="47">
        <f t="shared" ca="1" si="4463"/>
        <v>9403.8418772494188</v>
      </c>
      <c r="M3121" s="47">
        <f t="shared" ca="1" si="4463"/>
        <v>130.85434003775757</v>
      </c>
      <c r="N3121" s="47">
        <f t="shared" ca="1" si="4463"/>
        <v>18.224569052030112</v>
      </c>
      <c r="O3121" s="47">
        <f t="shared" ca="1" si="4461"/>
        <v>9552.9207863392076</v>
      </c>
      <c r="P3121" s="47">
        <f ca="1">VLOOKUP(CONCATENATE($F3121," ",$G3121),AllocFactorMatrix,(P$4+1),FALSE)*$E3127</f>
        <v>5593.3365813376831</v>
      </c>
      <c r="Q3121" s="47">
        <f ca="1">VLOOKUP(CONCATENATE($F3121," ",$G3121),AllocFactorMatrix,(Q$4+1),FALSE)*$E3127</f>
        <v>1003.7744701722484</v>
      </c>
      <c r="R3121" s="47">
        <f ca="1">VLOOKUP(CONCATENATE($F3121," ",$G3121),AllocFactorMatrix,(R$4+1),FALSE)*$E3127</f>
        <v>203.55521921810953</v>
      </c>
      <c r="S3121" s="47">
        <f ca="1">VLOOKUP(CONCATENATE($F3121," ",$G3121),AllocFactorMatrix,(S$4+1),FALSE)*$E3127</f>
        <v>7.7299173976654849</v>
      </c>
      <c r="T3121" s="47">
        <f t="shared" ref="T3121:T3127" ca="1" si="4464">SUBTOTAL(9,P3121:S3121)</f>
        <v>6808.3961881257064</v>
      </c>
      <c r="U3121" s="47">
        <f ca="1">VLOOKUP(CONCATENATE($F3121," ",$G3121),AllocFactorMatrix,(U$4+1),FALSE)*$E3127</f>
        <v>265.27987308555095</v>
      </c>
      <c r="V3121" s="47">
        <f ca="1">VLOOKUP(CONCATENATE($F3121," ",$G3121),AllocFactorMatrix,(V$4+1),FALSE)*$E3127</f>
        <v>3581.4314724140963</v>
      </c>
      <c r="W3121" s="47">
        <f ca="1">VLOOKUP(CONCATENATE($F3121," ",$G3121),AllocFactorMatrix,(W$4+1),FALSE)*$E3127</f>
        <v>13697.537688536378</v>
      </c>
      <c r="X3121" s="47">
        <f ca="1">VLOOKUP(CONCATENATE($F3121," ",$G3121),AllocFactorMatrix,(X$4+1),FALSE)*$E3127</f>
        <v>2481.435992696689</v>
      </c>
      <c r="Y3121" s="47">
        <f t="shared" ref="Y3121:Y3127" ca="1" si="4465">SUBTOTAL(9,U3121:X3121)</f>
        <v>20025.685026732717</v>
      </c>
      <c r="Z3121" s="47">
        <f ca="1">VLOOKUP(CONCATENATE($F3121," ",$G3121),AllocFactorMatrix,(Z$4+1),FALSE)*$E3127</f>
        <v>1537.4357742773916</v>
      </c>
      <c r="AA3121" s="47">
        <f ca="1">VLOOKUP(CONCATENATE($F3121," ",$G3121),AllocFactorMatrix,(AA$4+1),FALSE)*$E3127</f>
        <v>30.706535770962802</v>
      </c>
      <c r="AB3121" s="47">
        <f t="shared" ca="1" si="4462"/>
        <v>1568.1423100483544</v>
      </c>
      <c r="AC3121" s="47">
        <f ca="1">VLOOKUP(CONCATENATE($F3121," ",$G3121),AllocFactorMatrix,(AC$4+1),FALSE)*$E3127</f>
        <v>20.281265131760044</v>
      </c>
      <c r="AD3121" s="47">
        <f ca="1">VLOOKUP(CONCATENATE($F3121," ",$G3121),AllocFactorMatrix,(AD$4+1),FALSE)*$E3127</f>
        <v>90.100927111058638</v>
      </c>
      <c r="AE3121" s="47">
        <f ca="1">VLOOKUP(CONCATENATE($F3121," ",$G3121),AllocFactorMatrix,(AE$4+1),FALSE)*$E3127</f>
        <v>18.48576015542033</v>
      </c>
    </row>
    <row r="3122" spans="1:31" s="44" customFormat="1" hidden="1" outlineLevel="1">
      <c r="A3122" s="49"/>
      <c r="B3122" s="97"/>
      <c r="C3122" s="48"/>
      <c r="D3122" s="48"/>
      <c r="F3122" s="167" t="str">
        <f>F3127</f>
        <v>RB_GUP</v>
      </c>
      <c r="G3122" s="48" t="str">
        <f>$G$10</f>
        <v>SUBTRAN</v>
      </c>
      <c r="H3122" s="46">
        <f t="shared" ca="1" si="4387"/>
        <v>21722.676541532404</v>
      </c>
      <c r="I3122" s="47">
        <f t="shared" ref="I3122:N3122" ca="1" si="4466">VLOOKUP(CONCATENATE($F3122," ",$G3122),AllocFactorMatrix,(I$4+1),FALSE)*$E3127</f>
        <v>11097.467540532705</v>
      </c>
      <c r="J3122" s="47">
        <f t="shared" ca="1" si="4466"/>
        <v>1.8070542807821508</v>
      </c>
      <c r="K3122" s="47">
        <f t="shared" ca="1" si="4466"/>
        <v>3.3632382895787991</v>
      </c>
      <c r="L3122" s="47">
        <f t="shared" ca="1" si="4466"/>
        <v>2600.7066482505011</v>
      </c>
      <c r="M3122" s="47">
        <f t="shared" ca="1" si="4466"/>
        <v>36.34693989489957</v>
      </c>
      <c r="N3122" s="47">
        <f t="shared" ca="1" si="4466"/>
        <v>6.578627243948544</v>
      </c>
      <c r="O3122" s="47">
        <f t="shared" ca="1" si="4461"/>
        <v>2643.6322153893493</v>
      </c>
      <c r="P3122" s="47">
        <f ca="1">VLOOKUP(CONCATENATE($F3122," ",$G3122),AllocFactorMatrix,(P$4+1),FALSE)*$E3127</f>
        <v>1501.4750383274977</v>
      </c>
      <c r="Q3122" s="47">
        <f ca="1">VLOOKUP(CONCATENATE($F3122," ",$G3122),AllocFactorMatrix,(Q$4+1),FALSE)*$E3127</f>
        <v>270.20508167989487</v>
      </c>
      <c r="R3122" s="47">
        <f ca="1">VLOOKUP(CONCATENATE($F3122," ",$G3122),AllocFactorMatrix,(R$4+1),FALSE)*$E3127</f>
        <v>70.926750659527755</v>
      </c>
      <c r="S3122" s="47">
        <f ca="1">VLOOKUP(CONCATENATE($F3122," ",$G3122),AllocFactorMatrix,(S$4+1),FALSE)*$E3127</f>
        <v>0</v>
      </c>
      <c r="T3122" s="47">
        <f t="shared" ca="1" si="4464"/>
        <v>1842.6068706669203</v>
      </c>
      <c r="U3122" s="47">
        <f ca="1">VLOOKUP(CONCATENATE($F3122," ",$G3122),AllocFactorMatrix,(U$4+1),FALSE)*$E3127</f>
        <v>67.777560431261378</v>
      </c>
      <c r="V3122" s="47">
        <f ca="1">VLOOKUP(CONCATENATE($F3122," ",$G3122),AllocFactorMatrix,(V$4+1),FALSE)*$E3127</f>
        <v>950.98489536700799</v>
      </c>
      <c r="W3122" s="47">
        <f ca="1">VLOOKUP(CONCATENATE($F3122," ",$G3122),AllocFactorMatrix,(W$4+1),FALSE)*$E3127</f>
        <v>4689.0891116357216</v>
      </c>
      <c r="X3122" s="47">
        <f ca="1">VLOOKUP(CONCATENATE($F3122," ",$G3122),AllocFactorMatrix,(X$4+1),FALSE)*$E3127</f>
        <v>0</v>
      </c>
      <c r="Y3122" s="47">
        <f t="shared" ca="1" si="4465"/>
        <v>5707.8515674339906</v>
      </c>
      <c r="Z3122" s="47">
        <f ca="1">VLOOKUP(CONCATENATE($F3122," ",$G3122),AllocFactorMatrix,(Z$4+1),FALSE)*$E3127</f>
        <v>412.19106823638532</v>
      </c>
      <c r="AA3122" s="47">
        <f ca="1">VLOOKUP(CONCATENATE($F3122," ",$G3122),AllocFactorMatrix,(AA$4+1),FALSE)*$E3127</f>
        <v>8.2761853940129573</v>
      </c>
      <c r="AB3122" s="47">
        <f t="shared" ca="1" si="4462"/>
        <v>420.46725363039826</v>
      </c>
      <c r="AC3122" s="47">
        <f ca="1">VLOOKUP(CONCATENATE($F3122," ",$G3122),AllocFactorMatrix,(AC$4+1),FALSE)*$E3127</f>
        <v>5.4808013086725538</v>
      </c>
      <c r="AD3122" s="47">
        <f ca="1">VLOOKUP(CONCATENATE($F3122," ",$G3122),AllocFactorMatrix,(AD$4+1),FALSE)*$E3127</f>
        <v>0</v>
      </c>
      <c r="AE3122" s="47">
        <f ca="1">VLOOKUP(CONCATENATE($F3122," ",$G3122),AllocFactorMatrix,(AE$4+1),FALSE)*$E3127</f>
        <v>0</v>
      </c>
    </row>
    <row r="3123" spans="1:31" s="44" customFormat="1" hidden="1" outlineLevel="1">
      <c r="A3123" s="49"/>
      <c r="B3123" s="97"/>
      <c r="C3123" s="48"/>
      <c r="D3123" s="48"/>
      <c r="F3123" s="167" t="str">
        <f>F3127</f>
        <v>RB_GUP</v>
      </c>
      <c r="G3123" s="48" t="str">
        <f>$G$11</f>
        <v>DISTPRI</v>
      </c>
      <c r="H3123" s="46">
        <f t="shared" ca="1" si="4387"/>
        <v>86909.000229651007</v>
      </c>
      <c r="I3123" s="47">
        <f t="shared" ref="I3123:N3123" ca="1" si="4467">VLOOKUP(CONCATENATE($F3123," ",$G3123),AllocFactorMatrix,(I$4+1),FALSE)*$E3127</f>
        <v>56899.284678802178</v>
      </c>
      <c r="J3123" s="47">
        <f t="shared" ca="1" si="4467"/>
        <v>9.342945056390457</v>
      </c>
      <c r="K3123" s="47">
        <f t="shared" ca="1" si="4467"/>
        <v>17.287124510582597</v>
      </c>
      <c r="L3123" s="47">
        <f t="shared" ca="1" si="4467"/>
        <v>13312.922316000442</v>
      </c>
      <c r="M3123" s="47">
        <f t="shared" ca="1" si="4467"/>
        <v>186.03389458843549</v>
      </c>
      <c r="N3123" s="47">
        <f t="shared" ca="1" si="4467"/>
        <v>0</v>
      </c>
      <c r="O3123" s="47">
        <f t="shared" ca="1" si="4461"/>
        <v>13498.956210588878</v>
      </c>
      <c r="P3123" s="47">
        <f ca="1">VLOOKUP(CONCATENATE($F3123," ",$G3123),AllocFactorMatrix,(P$4+1),FALSE)*$E3127</f>
        <v>7720.4394781373676</v>
      </c>
      <c r="Q3123" s="47">
        <f ca="1">VLOOKUP(CONCATENATE($F3123," ",$G3123),AllocFactorMatrix,(Q$4+1),FALSE)*$E3127</f>
        <v>1389.24960363737</v>
      </c>
      <c r="R3123" s="47">
        <f ca="1">VLOOKUP(CONCATENATE($F3123," ",$G3123),AllocFactorMatrix,(R$4+1),FALSE)*$E3127</f>
        <v>0</v>
      </c>
      <c r="S3123" s="47">
        <f ca="1">VLOOKUP(CONCATENATE($F3123," ",$G3123),AllocFactorMatrix,(S$4+1),FALSE)*$E3127</f>
        <v>0</v>
      </c>
      <c r="T3123" s="47">
        <f t="shared" ca="1" si="4464"/>
        <v>9109.6890817747371</v>
      </c>
      <c r="U3123" s="47">
        <f ca="1">VLOOKUP(CONCATENATE($F3123," ",$G3123),AllocFactorMatrix,(U$4+1),FALSE)*$E3127</f>
        <v>349.60844094716896</v>
      </c>
      <c r="V3123" s="47">
        <f ca="1">VLOOKUP(CONCATENATE($F3123," ",$G3123),AllocFactorMatrix,(V$4+1),FALSE)*$E3127</f>
        <v>4834.3375598966568</v>
      </c>
      <c r="W3123" s="47">
        <f ca="1">VLOOKUP(CONCATENATE($F3123," ",$G3123),AllocFactorMatrix,(W$4+1),FALSE)*$E3127</f>
        <v>0</v>
      </c>
      <c r="X3123" s="47">
        <f ca="1">VLOOKUP(CONCATENATE($F3123," ",$G3123),AllocFactorMatrix,(X$4+1),FALSE)*$E3127</f>
        <v>0</v>
      </c>
      <c r="Y3123" s="47">
        <f t="shared" ca="1" si="4465"/>
        <v>5183.9460008438255</v>
      </c>
      <c r="Z3123" s="47">
        <f ca="1">VLOOKUP(CONCATENATE($F3123," ",$G3123),AllocFactorMatrix,(Z$4+1),FALSE)*$E3127</f>
        <v>2120.0048790154319</v>
      </c>
      <c r="AA3123" s="47">
        <f ca="1">VLOOKUP(CONCATENATE($F3123," ",$G3123),AllocFactorMatrix,(AA$4+1),FALSE)*$E3127</f>
        <v>42.55184118999091</v>
      </c>
      <c r="AB3123" s="47">
        <f t="shared" ca="1" si="4462"/>
        <v>2162.5567202054226</v>
      </c>
      <c r="AC3123" s="47">
        <f ca="1">VLOOKUP(CONCATENATE($F3123," ",$G3123),AllocFactorMatrix,(AC$4+1),FALSE)*$E3127</f>
        <v>27.937467869012053</v>
      </c>
      <c r="AD3123" s="47">
        <f ca="1">VLOOKUP(CONCATENATE($F3123," ",$G3123),AllocFactorMatrix,(AD$4+1),FALSE)*$E3127</f>
        <v>0</v>
      </c>
      <c r="AE3123" s="47">
        <f ca="1">VLOOKUP(CONCATENATE($F3123," ",$G3123),AllocFactorMatrix,(AE$4+1),FALSE)*$E3127</f>
        <v>0</v>
      </c>
    </row>
    <row r="3124" spans="1:31" s="44" customFormat="1" hidden="1" outlineLevel="1">
      <c r="A3124" s="49"/>
      <c r="B3124" s="97"/>
      <c r="C3124" s="48"/>
      <c r="D3124" s="48"/>
      <c r="F3124" s="167" t="str">
        <f>F3127</f>
        <v>RB_GUP</v>
      </c>
      <c r="G3124" s="48" t="str">
        <f>$G$12</f>
        <v>DISTSEC</v>
      </c>
      <c r="H3124" s="46">
        <f t="shared" ca="1" si="4387"/>
        <v>41663.004006174015</v>
      </c>
      <c r="I3124" s="47">
        <f t="shared" ref="I3124:N3124" ca="1" si="4468">VLOOKUP(CONCATENATE($F3124," ",$G3124),AllocFactorMatrix,(I$4+1),FALSE)*$E3127</f>
        <v>30910.664495008554</v>
      </c>
      <c r="J3124" s="47">
        <f t="shared" ca="1" si="4468"/>
        <v>7.6625944066843505</v>
      </c>
      <c r="K3124" s="47">
        <f t="shared" ca="1" si="4468"/>
        <v>9.9251714952722487</v>
      </c>
      <c r="L3124" s="47">
        <f t="shared" ca="1" si="4468"/>
        <v>6230.5641157752962</v>
      </c>
      <c r="M3124" s="47">
        <f t="shared" ca="1" si="4468"/>
        <v>0</v>
      </c>
      <c r="N3124" s="47">
        <f t="shared" ca="1" si="4468"/>
        <v>0</v>
      </c>
      <c r="O3124" s="47">
        <f t="shared" ca="1" si="4461"/>
        <v>6230.5641157752962</v>
      </c>
      <c r="P3124" s="47">
        <f ca="1">VLOOKUP(CONCATENATE($F3124," ",$G3124),AllocFactorMatrix,(P$4+1),FALSE)*$E3127</f>
        <v>3110.2591367509845</v>
      </c>
      <c r="Q3124" s="47">
        <f ca="1">VLOOKUP(CONCATENATE($F3124," ",$G3124),AllocFactorMatrix,(Q$4+1),FALSE)*$E3127</f>
        <v>0</v>
      </c>
      <c r="R3124" s="47">
        <f ca="1">VLOOKUP(CONCATENATE($F3124," ",$G3124),AllocFactorMatrix,(R$4+1),FALSE)*$E3127</f>
        <v>0</v>
      </c>
      <c r="S3124" s="47">
        <f ca="1">VLOOKUP(CONCATENATE($F3124," ",$G3124),AllocFactorMatrix,(S$4+1),FALSE)*$E3127</f>
        <v>0</v>
      </c>
      <c r="T3124" s="47">
        <f t="shared" ca="1" si="4464"/>
        <v>3110.2591367509845</v>
      </c>
      <c r="U3124" s="47">
        <f ca="1">VLOOKUP(CONCATENATE($F3124," ",$G3124),AllocFactorMatrix,(U$4+1),FALSE)*$E3127</f>
        <v>116.47746852050501</v>
      </c>
      <c r="V3124" s="47">
        <f ca="1">VLOOKUP(CONCATENATE($F3124," ",$G3124),AllocFactorMatrix,(V$4+1),FALSE)*$E3127</f>
        <v>0</v>
      </c>
      <c r="W3124" s="47">
        <f ca="1">VLOOKUP(CONCATENATE($F3124," ",$G3124),AllocFactorMatrix,(W$4+1),FALSE)*$E3127</f>
        <v>0</v>
      </c>
      <c r="X3124" s="47">
        <f ca="1">VLOOKUP(CONCATENATE($F3124," ",$G3124),AllocFactorMatrix,(X$4+1),FALSE)*$E3127</f>
        <v>0</v>
      </c>
      <c r="Y3124" s="47">
        <f t="shared" ca="1" si="4465"/>
        <v>116.47746852050501</v>
      </c>
      <c r="Z3124" s="47">
        <f ca="1">VLOOKUP(CONCATENATE($F3124," ",$G3124),AllocFactorMatrix,(Z$4+1),FALSE)*$E3127</f>
        <v>880.26315823875063</v>
      </c>
      <c r="AA3124" s="47">
        <f ca="1">VLOOKUP(CONCATENATE($F3124," ",$G3124),AllocFactorMatrix,(AA$4+1),FALSE)*$E3127</f>
        <v>0</v>
      </c>
      <c r="AB3124" s="47">
        <f t="shared" ca="1" si="4462"/>
        <v>880.26315823875063</v>
      </c>
      <c r="AC3124" s="47">
        <f ca="1">VLOOKUP(CONCATENATE($F3124," ",$G3124),AllocFactorMatrix,(AC$4+1),FALSE)*$E3127</f>
        <v>10.407854607504333</v>
      </c>
      <c r="AD3124" s="47">
        <f ca="1">VLOOKUP(CONCATENATE($F3124," ",$G3124),AllocFactorMatrix,(AD$4+1),FALSE)*$E3127</f>
        <v>320.35074804953194</v>
      </c>
      <c r="AE3124" s="47">
        <f ca="1">VLOOKUP(CONCATENATE($F3124," ",$G3124),AllocFactorMatrix,(AE$4+1),FALSE)*$E3127</f>
        <v>66.429263320940706</v>
      </c>
    </row>
    <row r="3125" spans="1:31" s="44" customFormat="1" hidden="1" outlineLevel="1">
      <c r="A3125" s="49"/>
      <c r="B3125" s="97"/>
      <c r="C3125" s="48"/>
      <c r="D3125" s="48"/>
      <c r="F3125" s="167" t="str">
        <f>F3127</f>
        <v>RB_GUP</v>
      </c>
      <c r="G3125" s="48" t="str">
        <f>$G$13</f>
        <v>ENERGY</v>
      </c>
      <c r="H3125" s="46">
        <f t="shared" ca="1" si="4387"/>
        <v>2697.2886264995705</v>
      </c>
      <c r="I3125" s="47">
        <f t="shared" ref="I3125:N3125" ca="1" si="4469">VLOOKUP(CONCATENATE($F3125," ",$G3125),AllocFactorMatrix,(I$4+1),FALSE)*$E3127</f>
        <v>1055.2429740683631</v>
      </c>
      <c r="J3125" s="47">
        <f t="shared" ca="1" si="4469"/>
        <v>0.16886774643316368</v>
      </c>
      <c r="K3125" s="47">
        <f t="shared" ca="1" si="4469"/>
        <v>0.48691335594128982</v>
      </c>
      <c r="L3125" s="47">
        <f t="shared" ca="1" si="4469"/>
        <v>304.28330498565549</v>
      </c>
      <c r="M3125" s="47">
        <f t="shared" ca="1" si="4469"/>
        <v>4.2438466588184713</v>
      </c>
      <c r="N3125" s="47">
        <f t="shared" ca="1" si="4469"/>
        <v>0.59328616619462549</v>
      </c>
      <c r="O3125" s="47">
        <f t="shared" ca="1" si="4461"/>
        <v>309.12043781066859</v>
      </c>
      <c r="P3125" s="47">
        <f ca="1">VLOOKUP(CONCATENATE($F3125," ",$G3125),AllocFactorMatrix,(P$4+1),FALSE)*$E3127</f>
        <v>197.26917517999223</v>
      </c>
      <c r="Q3125" s="47">
        <f ca="1">VLOOKUP(CONCATENATE($F3125," ",$G3125),AllocFactorMatrix,(Q$4+1),FALSE)*$E3127</f>
        <v>35.231957481599856</v>
      </c>
      <c r="R3125" s="47">
        <f ca="1">VLOOKUP(CONCATENATE($F3125," ",$G3125),AllocFactorMatrix,(R$4+1),FALSE)*$E3127</f>
        <v>7.1745167918274122</v>
      </c>
      <c r="S3125" s="47">
        <f ca="1">VLOOKUP(CONCATENATE($F3125," ",$G3125),AllocFactorMatrix,(S$4+1),FALSE)*$E3127</f>
        <v>0.27098392729985893</v>
      </c>
      <c r="T3125" s="47">
        <f t="shared" ca="1" si="4464"/>
        <v>239.94663338071936</v>
      </c>
      <c r="U3125" s="47">
        <f ca="1">VLOOKUP(CONCATENATE($F3125," ",$G3125),AllocFactorMatrix,(U$4+1),FALSE)*$E3127</f>
        <v>10.346018608199465</v>
      </c>
      <c r="V3125" s="47">
        <f ca="1">VLOOKUP(CONCATENATE($F3125," ",$G3125),AllocFactorMatrix,(V$4+1),FALSE)*$E3127</f>
        <v>163.57252133316643</v>
      </c>
      <c r="W3125" s="47">
        <f ca="1">VLOOKUP(CONCATENATE($F3125," ",$G3125),AllocFactorMatrix,(W$4+1),FALSE)*$E3127</f>
        <v>703.49879195319897</v>
      </c>
      <c r="X3125" s="47">
        <f ca="1">VLOOKUP(CONCATENATE($F3125," ",$G3125),AllocFactorMatrix,(X$4+1),FALSE)*$E3127</f>
        <v>132.33547062909557</v>
      </c>
      <c r="Y3125" s="47">
        <f t="shared" ca="1" si="4465"/>
        <v>1009.7528025236604</v>
      </c>
      <c r="Z3125" s="47">
        <f ca="1">VLOOKUP(CONCATENATE($F3125," ",$G3125),AllocFactorMatrix,(Z$4+1),FALSE)*$E3127</f>
        <v>54.266713092081751</v>
      </c>
      <c r="AA3125" s="47">
        <f ca="1">VLOOKUP(CONCATENATE($F3125," ",$G3125),AllocFactorMatrix,(AA$4+1),FALSE)*$E3127</f>
        <v>1.0888507732409487</v>
      </c>
      <c r="AB3125" s="47">
        <f t="shared" ca="1" si="4462"/>
        <v>55.355563865322701</v>
      </c>
      <c r="AC3125" s="47">
        <f ca="1">VLOOKUP(CONCATENATE($F3125," ",$G3125),AllocFactorMatrix,(AC$4+1),FALSE)*$E3127</f>
        <v>0.97125955889983939</v>
      </c>
      <c r="AD3125" s="47">
        <f ca="1">VLOOKUP(CONCATENATE($F3125," ",$G3125),AllocFactorMatrix,(AD$4+1),FALSE)*$E3127</f>
        <v>21.755881481572821</v>
      </c>
      <c r="AE3125" s="47">
        <f ca="1">VLOOKUP(CONCATENATE($F3125," ",$G3125),AllocFactorMatrix,(AE$4+1),FALSE)*$E3127</f>
        <v>4.487292707988102</v>
      </c>
    </row>
    <row r="3126" spans="1:31" s="44" customFormat="1" hidden="1" outlineLevel="1">
      <c r="A3126" s="49"/>
      <c r="B3126" s="97"/>
      <c r="C3126" s="48"/>
      <c r="D3126" s="48"/>
      <c r="F3126" s="167" t="str">
        <f>F3127</f>
        <v>RB_GUP</v>
      </c>
      <c r="G3126" s="48" t="str">
        <f>$G$14</f>
        <v>CUSTOMER</v>
      </c>
      <c r="H3126" s="46">
        <f t="shared" ca="1" si="4387"/>
        <v>19635.505136732601</v>
      </c>
      <c r="I3126" s="47">
        <f t="shared" ref="I3126:N3126" ca="1" si="4470">VLOOKUP(CONCATENATE($F3126," ",$G3126),AllocFactorMatrix,(I$4+1),FALSE)*$E3127</f>
        <v>9723.6246791592785</v>
      </c>
      <c r="J3126" s="47">
        <f t="shared" ca="1" si="4470"/>
        <v>1.9621562392642735</v>
      </c>
      <c r="K3126" s="47">
        <f t="shared" ca="1" si="4470"/>
        <v>1.0399318080665036</v>
      </c>
      <c r="L3126" s="47">
        <f t="shared" ca="1" si="4470"/>
        <v>3098.9646226812479</v>
      </c>
      <c r="M3126" s="47">
        <f t="shared" ca="1" si="4470"/>
        <v>197.85670264999078</v>
      </c>
      <c r="N3126" s="47">
        <f t="shared" ca="1" si="4470"/>
        <v>33.276864580588068</v>
      </c>
      <c r="O3126" s="47">
        <f t="shared" ca="1" si="4461"/>
        <v>3330.0981899118269</v>
      </c>
      <c r="P3126" s="47">
        <f ca="1">VLOOKUP(CONCATENATE($F3126," ",$G3126),AllocFactorMatrix,(P$4+1),FALSE)*$E3127</f>
        <v>241.34384003139999</v>
      </c>
      <c r="Q3126" s="47">
        <f ca="1">VLOOKUP(CONCATENATE($F3126," ",$G3126),AllocFactorMatrix,(Q$4+1),FALSE)*$E3127</f>
        <v>69.854119142928823</v>
      </c>
      <c r="R3126" s="47">
        <f ca="1">VLOOKUP(CONCATENATE($F3126," ",$G3126),AllocFactorMatrix,(R$4+1),FALSE)*$E3127</f>
        <v>81.826258514033412</v>
      </c>
      <c r="S3126" s="47">
        <f ca="1">VLOOKUP(CONCATENATE($F3126," ",$G3126),AllocFactorMatrix,(S$4+1),FALSE)*$E3127</f>
        <v>10.223991084267144</v>
      </c>
      <c r="T3126" s="47">
        <f t="shared" ca="1" si="4464"/>
        <v>403.24820877262937</v>
      </c>
      <c r="U3126" s="47">
        <f ca="1">VLOOKUP(CONCATENATE($F3126," ",$G3126),AllocFactorMatrix,(U$4+1),FALSE)*$E3127</f>
        <v>1.6001196128964703</v>
      </c>
      <c r="V3126" s="47">
        <f ca="1">VLOOKUP(CONCATENATE($F3126," ",$G3126),AllocFactorMatrix,(V$4+1),FALSE)*$E3127</f>
        <v>49.580481910189754</v>
      </c>
      <c r="W3126" s="47">
        <f ca="1">VLOOKUP(CONCATENATE($F3126," ",$G3126),AllocFactorMatrix,(W$4+1),FALSE)*$E3127</f>
        <v>137.54264702919866</v>
      </c>
      <c r="X3126" s="47">
        <f ca="1">VLOOKUP(CONCATENATE($F3126," ",$G3126),AllocFactorMatrix,(X$4+1),FALSE)*$E3127</f>
        <v>40.897390914699159</v>
      </c>
      <c r="Y3126" s="47">
        <f t="shared" ca="1" si="4465"/>
        <v>229.62063946698402</v>
      </c>
      <c r="Z3126" s="47">
        <f ca="1">VLOOKUP(CONCATENATE($F3126," ",$G3126),AllocFactorMatrix,(Z$4+1),FALSE)*$E3127</f>
        <v>48.836123485333964</v>
      </c>
      <c r="AA3126" s="47">
        <f ca="1">VLOOKUP(CONCATENATE($F3126," ",$G3126),AllocFactorMatrix,(AA$4+1),FALSE)*$E3127</f>
        <v>0.9144514600741448</v>
      </c>
      <c r="AB3126" s="47">
        <f t="shared" ca="1" si="4462"/>
        <v>49.750574945408111</v>
      </c>
      <c r="AC3126" s="47">
        <f ca="1">VLOOKUP(CONCATENATE($F3126," ",$G3126),AllocFactorMatrix,(AC$4+1),FALSE)*$E3127</f>
        <v>4.7243329911860075</v>
      </c>
      <c r="AD3126" s="47">
        <f ca="1">VLOOKUP(CONCATENATE($F3126," ",$G3126),AllocFactorMatrix,(AD$4+1),FALSE)*$E3127</f>
        <v>5191.7682810525948</v>
      </c>
      <c r="AE3126" s="47">
        <f ca="1">VLOOKUP(CONCATENATE($F3126," ",$G3126),AllocFactorMatrix,(AE$4+1),FALSE)*$E3127</f>
        <v>699.66814238536188</v>
      </c>
    </row>
    <row r="3127" spans="1:31" s="44" customFormat="1" collapsed="1">
      <c r="A3127" s="49"/>
      <c r="B3127" s="97"/>
      <c r="C3127" s="48"/>
      <c r="D3127" s="96" t="s">
        <v>663</v>
      </c>
      <c r="E3127" s="54">
        <f>258232+137326</f>
        <v>395558</v>
      </c>
      <c r="F3127" s="87" t="s">
        <v>71</v>
      </c>
      <c r="G3127" s="48" t="str">
        <f>$G$15</f>
        <v>TOTAL</v>
      </c>
      <c r="H3127" s="46">
        <f t="shared" ca="1" si="4387"/>
        <v>395558.00000000017</v>
      </c>
      <c r="I3127" s="47">
        <f t="shared" ref="I3127:N3127" ca="1" si="4471">VLOOKUP(CONCATENATE($F3127," ",$G3127),AllocFactorMatrix,(I$4+1),FALSE)*$E3127</f>
        <v>224332.97274002861</v>
      </c>
      <c r="J3127" s="47">
        <f t="shared" ca="1" si="4471"/>
        <v>46.592047235095606</v>
      </c>
      <c r="K3127" s="47">
        <f t="shared" ca="1" si="4471"/>
        <v>77.010950709920948</v>
      </c>
      <c r="L3127" s="47">
        <f t="shared" ca="1" si="4471"/>
        <v>52267.855020387404</v>
      </c>
      <c r="M3127" s="47">
        <f t="shared" ca="1" si="4471"/>
        <v>796.29560470389163</v>
      </c>
      <c r="N3127" s="47">
        <f t="shared" ca="1" si="4471"/>
        <v>92.23272296021166</v>
      </c>
      <c r="O3127" s="47">
        <f t="shared" ca="1" si="4461"/>
        <v>53156.383348051502</v>
      </c>
      <c r="P3127" s="47">
        <f ca="1">VLOOKUP(CONCATENATE($F3127," ",$G3127),AllocFactorMatrix,(P$4+1),FALSE)*$E3127</f>
        <v>28663.894093730531</v>
      </c>
      <c r="Q3127" s="47">
        <f ca="1">VLOOKUP(CONCATENATE($F3127," ",$G3127),AllocFactorMatrix,(Q$4+1),FALSE)*$E3127</f>
        <v>4616.7015881742727</v>
      </c>
      <c r="R3127" s="47">
        <f ca="1">VLOOKUP(CONCATENATE($F3127," ",$G3127),AllocFactorMatrix,(R$4+1),FALSE)*$E3127</f>
        <v>738.31663575160383</v>
      </c>
      <c r="S3127" s="47">
        <f ca="1">VLOOKUP(CONCATENATE($F3127," ",$G3127),AllocFactorMatrix,(S$4+1),FALSE)*$E3127</f>
        <v>32.459039895435922</v>
      </c>
      <c r="T3127" s="47">
        <f t="shared" ca="1" si="4464"/>
        <v>34051.371357551841</v>
      </c>
      <c r="U3127" s="47">
        <f ca="1">VLOOKUP(CONCATENATE($F3127," ",$G3127),AllocFactorMatrix,(U$4+1),FALSE)*$E3127</f>
        <v>1299.5853660078519</v>
      </c>
      <c r="V3127" s="47">
        <f ca="1">VLOOKUP(CONCATENATE($F3127," ",$G3127),AllocFactorMatrix,(V$4+1),FALSE)*$E3127</f>
        <v>16174.88345750975</v>
      </c>
      <c r="W3127" s="47">
        <f ca="1">VLOOKUP(CONCATENATE($F3127," ",$G3127),AllocFactorMatrix,(W$4+1),FALSE)*$E3127</f>
        <v>44450.806033012501</v>
      </c>
      <c r="X3127" s="47">
        <f ca="1">VLOOKUP(CONCATENATE($F3127," ",$G3127),AllocFactorMatrix,(X$4+1),FALSE)*$E3127</f>
        <v>7224.0742023863313</v>
      </c>
      <c r="Y3127" s="47">
        <f t="shared" ca="1" si="4465"/>
        <v>69149.349058916428</v>
      </c>
      <c r="Z3127" s="47">
        <f ca="1">VLOOKUP(CONCATENATE($F3127," ",$G3127),AllocFactorMatrix,(Z$4+1),FALSE)*$E3127</f>
        <v>7884.0871621703682</v>
      </c>
      <c r="AA3127" s="47">
        <f ca="1">VLOOKUP(CONCATENATE($F3127," ",$G3127),AllocFactorMatrix,(AA$4+1),FALSE)*$E3127</f>
        <v>140.08198226362313</v>
      </c>
      <c r="AB3127" s="47">
        <f t="shared" ca="1" si="4462"/>
        <v>8024.1691444339913</v>
      </c>
      <c r="AC3127" s="47">
        <f ca="1">VLOOKUP(CONCATENATE($F3127," ",$G3127),AllocFactorMatrix,(AC$4+1),FALSE)*$E3127</f>
        <v>107.14963140399971</v>
      </c>
      <c r="AD3127" s="47">
        <f ca="1">VLOOKUP(CONCATENATE($F3127," ",$G3127),AllocFactorMatrix,(AD$4+1),FALSE)*$E3127</f>
        <v>5789.8909205040263</v>
      </c>
      <c r="AE3127" s="47">
        <f ca="1">VLOOKUP(CONCATENATE($F3127," ",$G3127),AllocFactorMatrix,(AE$4+1),FALSE)*$E3127</f>
        <v>823.11080116461414</v>
      </c>
    </row>
    <row r="3128" spans="1:31" hidden="1" outlineLevel="1">
      <c r="E3128" s="44"/>
      <c r="F3128" s="167" t="str">
        <f>F3135</f>
        <v>LABOR_M</v>
      </c>
      <c r="G3128" s="48" t="str">
        <f>$G$8</f>
        <v>PRODUCTION</v>
      </c>
      <c r="H3128" s="4">
        <f t="shared" ca="1" si="4387"/>
        <v>-386.38495178214816</v>
      </c>
      <c r="I3128" s="5">
        <f t="shared" ref="I3128:N3128" ca="1" si="4472">VLOOKUP(CONCATENATE($F3128," ",$G3128),AllocFactorMatrix,(I$4+1),FALSE)*$E3135</f>
        <v>-198.70654800407928</v>
      </c>
      <c r="J3128" s="47">
        <f t="shared" ca="1" si="4472"/>
        <v>-4.4454061090842899E-2</v>
      </c>
      <c r="K3128" s="47">
        <f t="shared" ca="1" si="4472"/>
        <v>-7.7835891255641387E-2</v>
      </c>
      <c r="L3128" s="5">
        <f t="shared" ca="1" si="4472"/>
        <v>-46.312033126094619</v>
      </c>
      <c r="M3128" s="5">
        <f t="shared" ca="1" si="4472"/>
        <v>-0.64443135152910958</v>
      </c>
      <c r="N3128" s="5">
        <f t="shared" ca="1" si="4472"/>
        <v>-8.9752343421291916E-2</v>
      </c>
      <c r="O3128" s="5">
        <f t="shared" ref="O3128:O3223" ca="1" si="4473">SUBTOTAL(9,L3128:N3128)</f>
        <v>-47.046216821045014</v>
      </c>
      <c r="P3128" s="5">
        <f ca="1">VLOOKUP(CONCATENATE($F3128," ",$G3128),AllocFactorMatrix,(P$4+1),FALSE)*$E3135</f>
        <v>-27.546059623460536</v>
      </c>
      <c r="Q3128" s="5">
        <f ca="1">VLOOKUP(CONCATENATE($F3128," ",$G3128),AllocFactorMatrix,(Q$4+1),FALSE)*$E3135</f>
        <v>-4.9433877260537642</v>
      </c>
      <c r="R3128" s="5">
        <f ca="1">VLOOKUP(CONCATENATE($F3128," ",$G3128),AllocFactorMatrix,(R$4+1),FALSE)*$E3135</f>
        <v>-1.002468584486228</v>
      </c>
      <c r="S3128" s="5">
        <f ca="1">VLOOKUP(CONCATENATE($F3128," ",$G3128),AllocFactorMatrix,(S$4+1),FALSE)*$E3135</f>
        <v>-3.8068291157546466E-2</v>
      </c>
      <c r="T3128" s="5">
        <f ca="1">SUBTOTAL(9,P3128:S3128)</f>
        <v>-33.529984225158074</v>
      </c>
      <c r="U3128" s="5">
        <f ca="1">VLOOKUP(CONCATENATE($F3128," ",$G3128),AllocFactorMatrix,(U$4+1),FALSE)*$E3135</f>
        <v>-1.306450111602441</v>
      </c>
      <c r="V3128" s="5">
        <f ca="1">VLOOKUP(CONCATENATE($F3128," ",$G3128),AllocFactorMatrix,(V$4+1),FALSE)*$E3135</f>
        <v>-17.637830915739897</v>
      </c>
      <c r="W3128" s="5">
        <f ca="1">VLOOKUP(CONCATENATE($F3128," ",$G3128),AllocFactorMatrix,(W$4+1),FALSE)*$E3135</f>
        <v>-67.457622901138564</v>
      </c>
      <c r="X3128" s="5">
        <f ca="1">VLOOKUP(CONCATENATE($F3128," ",$G3128),AllocFactorMatrix,(X$4+1),FALSE)*$E3135</f>
        <v>-12.220574037094107</v>
      </c>
      <c r="Y3128" s="5">
        <f ca="1">SUBTOTAL(9,U3128:X3128)</f>
        <v>-98.622477965575015</v>
      </c>
      <c r="Z3128" s="5">
        <f ca="1">VLOOKUP(CONCATENATE($F3128," ",$G3128),AllocFactorMatrix,(Z$4+1),FALSE)*$E3135</f>
        <v>-7.5715624993477286</v>
      </c>
      <c r="AA3128" s="5">
        <f ca="1">VLOOKUP(CONCATENATE($F3128," ",$G3128),AllocFactorMatrix,(AA$4+1),FALSE)*$E3135</f>
        <v>-0.15122352336153813</v>
      </c>
      <c r="AB3128" s="5">
        <f t="shared" ref="AB3128:AB3159" ca="1" si="4474">SUBTOTAL(9,Z3128:AA3128)</f>
        <v>-7.7227860227092666</v>
      </c>
      <c r="AC3128" s="5">
        <f ca="1">VLOOKUP(CONCATENATE($F3128," ",$G3128),AllocFactorMatrix,(AC$4+1),FALSE)*$E3135</f>
        <v>-9.9881158667026626E-2</v>
      </c>
      <c r="AD3128" s="5">
        <f ca="1">VLOOKUP(CONCATENATE($F3128," ",$G3128),AllocFactorMatrix,(AD$4+1),FALSE)*$E3135</f>
        <v>-0.44372897540464568</v>
      </c>
      <c r="AE3128" s="5">
        <f ca="1">VLOOKUP(CONCATENATE($F3128," ",$G3128),AllocFactorMatrix,(AE$4+1),FALSE)*$E3135</f>
        <v>-9.1038657163095033E-2</v>
      </c>
    </row>
    <row r="3129" spans="1:31" hidden="1" outlineLevel="1">
      <c r="E3129" s="44"/>
      <c r="F3129" s="167" t="str">
        <f>F3135</f>
        <v>LABOR_M</v>
      </c>
      <c r="G3129" s="48" t="str">
        <f>$G$9</f>
        <v>BULKTRAN</v>
      </c>
      <c r="H3129" s="4">
        <f t="shared" ca="1" si="4387"/>
        <v>-59.892723812365226</v>
      </c>
      <c r="I3129" s="5">
        <f t="shared" ref="I3129:N3129" ca="1" si="4475">VLOOKUP(CONCATENATE($F3129," ",$G3129),AllocFactorMatrix,(I$4+1),FALSE)*$E3135</f>
        <v>-30.801086699739948</v>
      </c>
      <c r="J3129" s="47">
        <f t="shared" ca="1" si="4475"/>
        <v>-6.8907310985367081E-3</v>
      </c>
      <c r="K3129" s="47">
        <f t="shared" ca="1" si="4475"/>
        <v>-1.2065178822729686E-2</v>
      </c>
      <c r="L3129" s="5">
        <f t="shared" ca="1" si="4475"/>
        <v>-7.1787314604689412</v>
      </c>
      <c r="M3129" s="5">
        <f t="shared" ca="1" si="4475"/>
        <v>-9.9891956907586052E-2</v>
      </c>
      <c r="N3129" s="5">
        <f t="shared" ca="1" si="4475"/>
        <v>-1.3912323166961258E-2</v>
      </c>
      <c r="O3129" s="5">
        <f t="shared" ca="1" si="4473"/>
        <v>-7.2925357405434887</v>
      </c>
      <c r="P3129" s="5">
        <f ca="1">VLOOKUP(CONCATENATE($F3129," ",$G3129),AllocFactorMatrix,(P$4+1),FALSE)*$E3135</f>
        <v>-4.2698571296251187</v>
      </c>
      <c r="Q3129" s="5">
        <f ca="1">VLOOKUP(CONCATENATE($F3129," ",$G3129),AllocFactorMatrix,(Q$4+1),FALSE)*$E3135</f>
        <v>-0.76626419949425584</v>
      </c>
      <c r="R3129" s="5">
        <f ca="1">VLOOKUP(CONCATENATE($F3129," ",$G3129),AllocFactorMatrix,(R$4+1),FALSE)*$E3135</f>
        <v>-0.15539056007299784</v>
      </c>
      <c r="S3129" s="5">
        <f ca="1">VLOOKUP(CONCATENATE($F3129," ",$G3129),AllocFactorMatrix,(S$4+1),FALSE)*$E3135</f>
        <v>-5.9008862477468917E-3</v>
      </c>
      <c r="T3129" s="5">
        <f t="shared" ref="T3129:T3200" ca="1" si="4476">SUBTOTAL(9,P3129:S3129)</f>
        <v>-5.1974127754401191</v>
      </c>
      <c r="U3129" s="5">
        <f ca="1">VLOOKUP(CONCATENATE($F3129," ",$G3129),AllocFactorMatrix,(U$4+1),FALSE)*$E3135</f>
        <v>-0.20251010125507071</v>
      </c>
      <c r="V3129" s="5">
        <f ca="1">VLOOKUP(CONCATENATE($F3129," ",$G3129),AllocFactorMatrix,(V$4+1),FALSE)*$E3135</f>
        <v>-2.7340033063223714</v>
      </c>
      <c r="W3129" s="5">
        <f ca="1">VLOOKUP(CONCATENATE($F3129," ",$G3129),AllocFactorMatrix,(W$4+1),FALSE)*$E3135</f>
        <v>-10.456465136185047</v>
      </c>
      <c r="X3129" s="5">
        <f ca="1">VLOOKUP(CONCATENATE($F3129," ",$G3129),AllocFactorMatrix,(X$4+1),FALSE)*$E3135</f>
        <v>-1.894285639894457</v>
      </c>
      <c r="Y3129" s="5">
        <f t="shared" ref="Y3129:Y3135" ca="1" si="4477">SUBTOTAL(9,U3129:X3129)</f>
        <v>-15.287264183656946</v>
      </c>
      <c r="Z3129" s="5">
        <f ca="1">VLOOKUP(CONCATENATE($F3129," ",$G3129),AllocFactorMatrix,(Z$4+1),FALSE)*$E3135</f>
        <v>-1.1736520780891508</v>
      </c>
      <c r="AA3129" s="5">
        <f ca="1">VLOOKUP(CONCATENATE($F3129," ",$G3129),AllocFactorMatrix,(AA$4+1),FALSE)*$E3135</f>
        <v>-2.3440842291735976E-2</v>
      </c>
      <c r="AB3129" s="5">
        <f t="shared" ca="1" si="4474"/>
        <v>-1.1970929203808869</v>
      </c>
      <c r="AC3129" s="5">
        <f ca="1">VLOOKUP(CONCATENATE($F3129," ",$G3129),AllocFactorMatrix,(AC$4+1),FALSE)*$E3135</f>
        <v>-1.5482369648484902E-2</v>
      </c>
      <c r="AD3129" s="5">
        <f ca="1">VLOOKUP(CONCATENATE($F3129," ",$G3129),AllocFactorMatrix,(AD$4+1),FALSE)*$E3135</f>
        <v>-6.8781501062283271E-2</v>
      </c>
      <c r="AE3129" s="5">
        <f ca="1">VLOOKUP(CONCATENATE($F3129," ",$G3129),AllocFactorMatrix,(AE$4+1),FALSE)*$E3135</f>
        <v>-1.4111711971619713E-2</v>
      </c>
    </row>
    <row r="3130" spans="1:31" hidden="1" outlineLevel="1">
      <c r="E3130" s="44"/>
      <c r="F3130" s="167" t="str">
        <f>F3135</f>
        <v>LABOR_M</v>
      </c>
      <c r="G3130" s="48" t="str">
        <f>$G$10</f>
        <v>SUBTRAN</v>
      </c>
      <c r="H3130" s="4">
        <f t="shared" ca="1" si="4387"/>
        <v>-16.598622052724462</v>
      </c>
      <c r="I3130" s="5">
        <f t="shared" ref="I3130:N3130" ca="1" si="4478">VLOOKUP(CONCATENATE($F3130," ",$G3130),AllocFactorMatrix,(I$4+1),FALSE)*$E3135</f>
        <v>-8.4797409331900404</v>
      </c>
      <c r="J3130" s="47">
        <f t="shared" ca="1" si="4478"/>
        <v>-1.3807972041618715E-3</v>
      </c>
      <c r="K3130" s="47">
        <f t="shared" ca="1" si="4478"/>
        <v>-2.5699006812183339E-3</v>
      </c>
      <c r="L3130" s="5">
        <f t="shared" ca="1" si="4478"/>
        <v>-1.9872388488491664</v>
      </c>
      <c r="M3130" s="5">
        <f t="shared" ca="1" si="4478"/>
        <v>-2.7773240416991821E-2</v>
      </c>
      <c r="N3130" s="5">
        <f t="shared" ca="1" si="4478"/>
        <v>-5.0268274740123062E-3</v>
      </c>
      <c r="O3130" s="5">
        <f t="shared" ca="1" si="4473"/>
        <v>-2.0200389167401704</v>
      </c>
      <c r="P3130" s="5">
        <f ca="1">VLOOKUP(CONCATENATE($F3130," ",$G3130),AllocFactorMatrix,(P$4+1),FALSE)*$E3135</f>
        <v>-1.1472995344357262</v>
      </c>
      <c r="Q3130" s="5">
        <f ca="1">VLOOKUP(CONCATENATE($F3130," ",$G3130),AllocFactorMatrix,(Q$4+1),FALSE)*$E3135</f>
        <v>-0.20646774438476764</v>
      </c>
      <c r="R3130" s="5">
        <f ca="1">VLOOKUP(CONCATENATE($F3130," ",$G3130),AllocFactorMatrix,(R$4+1),FALSE)*$E3135</f>
        <v>-5.419619103448968E-2</v>
      </c>
      <c r="S3130" s="5">
        <f ca="1">VLOOKUP(CONCATENATE($F3130," ",$G3130),AllocFactorMatrix,(S$4+1),FALSE)*$E3135</f>
        <v>0</v>
      </c>
      <c r="T3130" s="5">
        <f t="shared" ca="1" si="4476"/>
        <v>-1.4079634698549834</v>
      </c>
      <c r="U3130" s="5">
        <f ca="1">VLOOKUP(CONCATENATE($F3130," ",$G3130),AllocFactorMatrix,(U$4+1),FALSE)*$E3135</f>
        <v>-5.1789847678449602E-2</v>
      </c>
      <c r="V3130" s="5">
        <f ca="1">VLOOKUP(CONCATENATE($F3130," ",$G3130),AllocFactorMatrix,(V$4+1),FALSE)*$E3135</f>
        <v>-0.72666178248645219</v>
      </c>
      <c r="W3130" s="5">
        <f ca="1">VLOOKUP(CONCATENATE($F3130," ",$G3130),AllocFactorMatrix,(W$4+1),FALSE)*$E3135</f>
        <v>-3.5830031251800851</v>
      </c>
      <c r="X3130" s="5">
        <f ca="1">VLOOKUP(CONCATENATE($F3130," ",$G3130),AllocFactorMatrix,(X$4+1),FALSE)*$E3135</f>
        <v>0</v>
      </c>
      <c r="Y3130" s="5">
        <f t="shared" ca="1" si="4477"/>
        <v>-4.3614547553449867</v>
      </c>
      <c r="Z3130" s="5">
        <f ca="1">VLOOKUP(CONCATENATE($F3130," ",$G3130),AllocFactorMatrix,(Z$4+1),FALSE)*$E3135</f>
        <v>-0.31496136040526068</v>
      </c>
      <c r="AA3130" s="5">
        <f ca="1">VLOOKUP(CONCATENATE($F3130," ",$G3130),AllocFactorMatrix,(AA$4+1),FALSE)*$E3135</f>
        <v>-6.3239570469527419E-3</v>
      </c>
      <c r="AB3130" s="5">
        <f t="shared" ca="1" si="4474"/>
        <v>-0.32128531745221345</v>
      </c>
      <c r="AC3130" s="5">
        <f ca="1">VLOOKUP(CONCATENATE($F3130," ",$G3130),AllocFactorMatrix,(AC$4+1),FALSE)*$E3135</f>
        <v>-4.1879622566214055E-3</v>
      </c>
      <c r="AD3130" s="5">
        <f ca="1">VLOOKUP(CONCATENATE($F3130," ",$G3130),AllocFactorMatrix,(AD$4+1),FALSE)*$E3135</f>
        <v>0</v>
      </c>
      <c r="AE3130" s="5">
        <f ca="1">VLOOKUP(CONCATENATE($F3130," ",$G3130),AllocFactorMatrix,(AE$4+1),FALSE)*$E3135</f>
        <v>0</v>
      </c>
    </row>
    <row r="3131" spans="1:31" hidden="1" outlineLevel="1">
      <c r="E3131" s="44"/>
      <c r="F3131" s="167" t="str">
        <f>F3135</f>
        <v>LABOR_M</v>
      </c>
      <c r="G3131" s="48" t="str">
        <f>$G$11</f>
        <v>DISTPRI</v>
      </c>
      <c r="H3131" s="4">
        <f t="shared" ca="1" si="4387"/>
        <v>-135.587159033516</v>
      </c>
      <c r="I3131" s="5">
        <f t="shared" ref="I3131:N3131" ca="1" si="4479">VLOOKUP(CONCATENATE($F3131," ",$G3131),AllocFactorMatrix,(I$4+1),FALSE)*$E3135</f>
        <v>-88.768854091661282</v>
      </c>
      <c r="J3131" s="47">
        <f t="shared" ca="1" si="4479"/>
        <v>-1.4575974569432703E-2</v>
      </c>
      <c r="K3131" s="47">
        <f t="shared" ca="1" si="4479"/>
        <v>-2.6969728038004449E-2</v>
      </c>
      <c r="L3131" s="5">
        <f t="shared" ca="1" si="4479"/>
        <v>-20.769555632795743</v>
      </c>
      <c r="M3131" s="5">
        <f t="shared" ca="1" si="4479"/>
        <v>-0.29023239462580824</v>
      </c>
      <c r="N3131" s="5">
        <f t="shared" ca="1" si="4479"/>
        <v>0</v>
      </c>
      <c r="O3131" s="5">
        <f t="shared" ca="1" si="4473"/>
        <v>-21.059788027421551</v>
      </c>
      <c r="P3131" s="5">
        <f ca="1">VLOOKUP(CONCATENATE($F3131," ",$G3131),AllocFactorMatrix,(P$4+1),FALSE)*$E3135</f>
        <v>-12.044695630656999</v>
      </c>
      <c r="Q3131" s="5">
        <f ca="1">VLOOKUP(CONCATENATE($F3131," ",$G3131),AllocFactorMatrix,(Q$4+1),FALSE)*$E3135</f>
        <v>-2.167375144667286</v>
      </c>
      <c r="R3131" s="5">
        <f ca="1">VLOOKUP(CONCATENATE($F3131," ",$G3131),AllocFactorMatrix,(R$4+1),FALSE)*$E3135</f>
        <v>0</v>
      </c>
      <c r="S3131" s="5">
        <f ca="1">VLOOKUP(CONCATENATE($F3131," ",$G3131),AllocFactorMatrix,(S$4+1),FALSE)*$E3135</f>
        <v>0</v>
      </c>
      <c r="T3131" s="5">
        <f t="shared" ca="1" si="4476"/>
        <v>-14.212070775324285</v>
      </c>
      <c r="U3131" s="5">
        <f ca="1">VLOOKUP(CONCATENATE($F3131," ",$G3131),AllocFactorMatrix,(U$4+1),FALSE)*$E3135</f>
        <v>-0.54542584953118489</v>
      </c>
      <c r="V3131" s="5">
        <f ca="1">VLOOKUP(CONCATENATE($F3131," ",$G3131),AllocFactorMatrix,(V$4+1),FALSE)*$E3135</f>
        <v>-7.5420738223125587</v>
      </c>
      <c r="W3131" s="5">
        <f ca="1">VLOOKUP(CONCATENATE($F3131," ",$G3131),AllocFactorMatrix,(W$4+1),FALSE)*$E3135</f>
        <v>0</v>
      </c>
      <c r="X3131" s="5">
        <f ca="1">VLOOKUP(CONCATENATE($F3131," ",$G3131),AllocFactorMatrix,(X$4+1),FALSE)*$E3135</f>
        <v>0</v>
      </c>
      <c r="Y3131" s="5">
        <f t="shared" ca="1" si="4477"/>
        <v>-8.0874996718437444</v>
      </c>
      <c r="Z3131" s="5">
        <f ca="1">VLOOKUP(CONCATENATE($F3131," ",$G3131),AllocFactorMatrix,(Z$4+1),FALSE)*$E3135</f>
        <v>-3.3074300466389022</v>
      </c>
      <c r="AA3131" s="5">
        <f ca="1">VLOOKUP(CONCATENATE($F3131," ",$G3131),AllocFactorMatrix,(AA$4+1),FALSE)*$E3135</f>
        <v>-6.6385336885141352E-2</v>
      </c>
      <c r="AB3131" s="5">
        <f t="shared" ca="1" si="4474"/>
        <v>-3.3738153835240436</v>
      </c>
      <c r="AC3131" s="5">
        <f ca="1">VLOOKUP(CONCATENATE($F3131," ",$G3131),AllocFactorMatrix,(AC$4+1),FALSE)*$E3135</f>
        <v>-4.3585381133600082E-2</v>
      </c>
      <c r="AD3131" s="5">
        <f ca="1">VLOOKUP(CONCATENATE($F3131," ",$G3131),AllocFactorMatrix,(AD$4+1),FALSE)*$E3135</f>
        <v>0</v>
      </c>
      <c r="AE3131" s="5">
        <f ca="1">VLOOKUP(CONCATENATE($F3131," ",$G3131),AllocFactorMatrix,(AE$4+1),FALSE)*$E3135</f>
        <v>0</v>
      </c>
    </row>
    <row r="3132" spans="1:31" hidden="1" outlineLevel="1">
      <c r="E3132" s="44"/>
      <c r="F3132" s="167" t="str">
        <f>F3135</f>
        <v>LABOR_M</v>
      </c>
      <c r="G3132" s="48" t="str">
        <f>$G$12</f>
        <v>DISTSEC</v>
      </c>
      <c r="H3132" s="4">
        <f t="shared" ca="1" si="4387"/>
        <v>-53.715978243766642</v>
      </c>
      <c r="I3132" s="5">
        <f t="shared" ref="I3132:N3132" ca="1" si="4480">VLOOKUP(CONCATENATE($F3132," ",$G3132),AllocFactorMatrix,(I$4+1),FALSE)*$E3135</f>
        <v>-39.853021190411404</v>
      </c>
      <c r="J3132" s="47">
        <f t="shared" ca="1" si="4480"/>
        <v>-9.8793585402355728E-3</v>
      </c>
      <c r="K3132" s="47">
        <f t="shared" ca="1" si="4480"/>
        <v>-1.2796491967470484E-2</v>
      </c>
      <c r="L3132" s="5">
        <f t="shared" ca="1" si="4480"/>
        <v>-8.0330464514700495</v>
      </c>
      <c r="M3132" s="5">
        <f t="shared" ca="1" si="4480"/>
        <v>0</v>
      </c>
      <c r="N3132" s="5">
        <f t="shared" ca="1" si="4480"/>
        <v>0</v>
      </c>
      <c r="O3132" s="5">
        <f t="shared" ca="1" si="4473"/>
        <v>-8.0330464514700495</v>
      </c>
      <c r="P3132" s="5">
        <f ca="1">VLOOKUP(CONCATENATE($F3132," ",$G3132),AllocFactorMatrix,(P$4+1),FALSE)*$E3135</f>
        <v>-4.0100471895265644</v>
      </c>
      <c r="Q3132" s="5">
        <f ca="1">VLOOKUP(CONCATENATE($F3132," ",$G3132),AllocFactorMatrix,(Q$4+1),FALSE)*$E3135</f>
        <v>0</v>
      </c>
      <c r="R3132" s="5">
        <f ca="1">VLOOKUP(CONCATENATE($F3132," ",$G3132),AllocFactorMatrix,(R$4+1),FALSE)*$E3135</f>
        <v>0</v>
      </c>
      <c r="S3132" s="5">
        <f ca="1">VLOOKUP(CONCATENATE($F3132," ",$G3132),AllocFactorMatrix,(S$4+1),FALSE)*$E3135</f>
        <v>0</v>
      </c>
      <c r="T3132" s="5">
        <f t="shared" ca="1" si="4476"/>
        <v>-4.0100471895265644</v>
      </c>
      <c r="U3132" s="5">
        <f ca="1">VLOOKUP(CONCATENATE($F3132," ",$G3132),AllocFactorMatrix,(U$4+1),FALSE)*$E3135</f>
        <v>-0.15017402883405334</v>
      </c>
      <c r="V3132" s="5">
        <f ca="1">VLOOKUP(CONCATENATE($F3132," ",$G3132),AllocFactorMatrix,(V$4+1),FALSE)*$E3135</f>
        <v>0</v>
      </c>
      <c r="W3132" s="5">
        <f ca="1">VLOOKUP(CONCATENATE($F3132," ",$G3132),AllocFactorMatrix,(W$4+1),FALSE)*$E3135</f>
        <v>0</v>
      </c>
      <c r="X3132" s="5">
        <f ca="1">VLOOKUP(CONCATENATE($F3132," ",$G3132),AllocFactorMatrix,(X$4+1),FALSE)*$E3135</f>
        <v>0</v>
      </c>
      <c r="Y3132" s="5">
        <f t="shared" ca="1" si="4477"/>
        <v>-0.15017402883405334</v>
      </c>
      <c r="Z3132" s="5">
        <f ca="1">VLOOKUP(CONCATENATE($F3132," ",$G3132),AllocFactorMatrix,(Z$4+1),FALSE)*$E3135</f>
        <v>-1.1349204836438336</v>
      </c>
      <c r="AA3132" s="5">
        <f ca="1">VLOOKUP(CONCATENATE($F3132," ",$G3132),AllocFactorMatrix,(AA$4+1),FALSE)*$E3135</f>
        <v>0</v>
      </c>
      <c r="AB3132" s="5">
        <f t="shared" ca="1" si="4474"/>
        <v>-1.1349204836438336</v>
      </c>
      <c r="AC3132" s="5">
        <f ca="1">VLOOKUP(CONCATENATE($F3132," ",$G3132),AllocFactorMatrix,(AC$4+1),FALSE)*$E3135</f>
        <v>-1.3418813765280597E-2</v>
      </c>
      <c r="AD3132" s="5">
        <f ca="1">VLOOKUP(CONCATENATE($F3132," ",$G3132),AllocFactorMatrix,(AD$4+1),FALSE)*$E3135</f>
        <v>-0.41302719818410066</v>
      </c>
      <c r="AE3132" s="5">
        <f ca="1">VLOOKUP(CONCATENATE($F3132," ",$G3132),AllocFactorMatrix,(AE$4+1),FALSE)*$E3135</f>
        <v>-8.564703742361704E-2</v>
      </c>
    </row>
    <row r="3133" spans="1:31" hidden="1" outlineLevel="1">
      <c r="E3133" s="44"/>
      <c r="F3133" s="167" t="str">
        <f>F3135</f>
        <v>LABOR_M</v>
      </c>
      <c r="G3133" s="48" t="str">
        <f>$G$13</f>
        <v>ENERGY</v>
      </c>
      <c r="H3133" s="4">
        <f t="shared" ca="1" si="4387"/>
        <v>-154.54369133201931</v>
      </c>
      <c r="I3133" s="5">
        <f t="shared" ref="I3133:N3133" ca="1" si="4481">VLOOKUP(CONCATENATE($F3133," ",$G3133),AllocFactorMatrix,(I$4+1),FALSE)*$E3135</f>
        <v>-60.461139702480814</v>
      </c>
      <c r="J3133" s="47">
        <f t="shared" ca="1" si="4481"/>
        <v>-9.6754365195869784E-3</v>
      </c>
      <c r="K3133" s="47">
        <f t="shared" ca="1" si="4481"/>
        <v>-2.7898159153877375E-2</v>
      </c>
      <c r="L3133" s="5">
        <f t="shared" ca="1" si="4481"/>
        <v>-17.434198439570412</v>
      </c>
      <c r="M3133" s="5">
        <f t="shared" ca="1" si="4481"/>
        <v>-0.24315518986635512</v>
      </c>
      <c r="N3133" s="5">
        <f t="shared" ca="1" si="4481"/>
        <v>-3.3992889466534032E-2</v>
      </c>
      <c r="O3133" s="5">
        <f t="shared" ca="1" si="4473"/>
        <v>-17.711346518903301</v>
      </c>
      <c r="P3133" s="5">
        <f ca="1">VLOOKUP(CONCATENATE($F3133," ",$G3133),AllocFactorMatrix,(P$4+1),FALSE)*$E3135</f>
        <v>-11.302723119365666</v>
      </c>
      <c r="Q3133" s="5">
        <f ca="1">VLOOKUP(CONCATENATE($F3133," ",$G3133),AllocFactorMatrix,(Q$4+1),FALSE)*$E3135</f>
        <v>-2.0186481745282596</v>
      </c>
      <c r="R3133" s="5">
        <f ca="1">VLOOKUP(CONCATENATE($F3133," ",$G3133),AllocFactorMatrix,(R$4+1),FALSE)*$E3135</f>
        <v>-0.41107069434074206</v>
      </c>
      <c r="S3133" s="5">
        <f ca="1">VLOOKUP(CONCATENATE($F3133," ",$G3133),AllocFactorMatrix,(S$4+1),FALSE)*$E3135</f>
        <v>-1.5526279243951878E-2</v>
      </c>
      <c r="T3133" s="5">
        <f t="shared" ca="1" si="4476"/>
        <v>-13.747968267478619</v>
      </c>
      <c r="U3133" s="5">
        <f ca="1">VLOOKUP(CONCATENATE($F3133," ",$G3133),AllocFactorMatrix,(U$4+1),FALSE)*$E3135</f>
        <v>-0.59278487685461667</v>
      </c>
      <c r="V3133" s="5">
        <f ca="1">VLOOKUP(CONCATENATE($F3133," ",$G3133),AllocFactorMatrix,(V$4+1),FALSE)*$E3135</f>
        <v>-9.3720416120684789</v>
      </c>
      <c r="W3133" s="5">
        <f ca="1">VLOOKUP(CONCATENATE($F3133," ",$G3133),AllocFactorMatrix,(W$4+1),FALSE)*$E3135</f>
        <v>-40.307625623720376</v>
      </c>
      <c r="X3133" s="5">
        <f ca="1">VLOOKUP(CONCATENATE($F3133," ",$G3133),AllocFactorMatrix,(X$4+1),FALSE)*$E3135</f>
        <v>-7.5822853825330903</v>
      </c>
      <c r="Y3133" s="5">
        <f t="shared" ca="1" si="4477"/>
        <v>-57.854737495176565</v>
      </c>
      <c r="Z3133" s="5">
        <f ca="1">VLOOKUP(CONCATENATE($F3133," ",$G3133),AllocFactorMatrix,(Z$4+1),FALSE)*$E3135</f>
        <v>-3.1092624183084503</v>
      </c>
      <c r="AA3133" s="5">
        <f ca="1">VLOOKUP(CONCATENATE($F3133," ",$G3133),AllocFactorMatrix,(AA$4+1),FALSE)*$E3135</f>
        <v>-6.2386730197561413E-2</v>
      </c>
      <c r="AB3133" s="5">
        <f t="shared" ca="1" si="4474"/>
        <v>-3.1716491485060119</v>
      </c>
      <c r="AC3133" s="5">
        <f ca="1">VLOOKUP(CONCATENATE($F3133," ",$G3133),AllocFactorMatrix,(AC$4+1),FALSE)*$E3135</f>
        <v>-5.564923086065364E-2</v>
      </c>
      <c r="AD3133" s="5">
        <f ca="1">VLOOKUP(CONCATENATE($F3133," ",$G3133),AllocFactorMatrix,(AD$4+1),FALSE)*$E3135</f>
        <v>-1.2465237124836552</v>
      </c>
      <c r="AE3133" s="5">
        <f ca="1">VLOOKUP(CONCATENATE($F3133," ",$G3133),AllocFactorMatrix,(AE$4+1),FALSE)*$E3135</f>
        <v>-0.25710366045613275</v>
      </c>
    </row>
    <row r="3134" spans="1:31" hidden="1" outlineLevel="1">
      <c r="E3134" s="44"/>
      <c r="F3134" s="167" t="str">
        <f>F3135</f>
        <v>LABOR_M</v>
      </c>
      <c r="G3134" s="48" t="str">
        <f>$G$14</f>
        <v>CUSTOMER</v>
      </c>
      <c r="H3134" s="4">
        <f t="shared" ca="1" si="4387"/>
        <v>-102.27687374346056</v>
      </c>
      <c r="I3134" s="5">
        <f t="shared" ref="I3134:N3134" ca="1" si="4482">VLOOKUP(CONCATENATE($F3134," ",$G3134),AllocFactorMatrix,(I$4+1),FALSE)*$E3135</f>
        <v>-78.955139339389206</v>
      </c>
      <c r="J3134" s="47">
        <f t="shared" ca="1" si="4482"/>
        <v>-1.5934445469419179E-2</v>
      </c>
      <c r="K3134" s="47">
        <f t="shared" ca="1" si="4482"/>
        <v>-4.6737344428016206E-3</v>
      </c>
      <c r="L3134" s="5">
        <f t="shared" ca="1" si="4482"/>
        <v>-15.987238590577906</v>
      </c>
      <c r="M3134" s="5">
        <f t="shared" ca="1" si="4482"/>
        <v>-0.40873131646894789</v>
      </c>
      <c r="N3134" s="5">
        <f t="shared" ca="1" si="4482"/>
        <v>-6.5900218850130046E-2</v>
      </c>
      <c r="O3134" s="5">
        <f t="shared" ca="1" si="4473"/>
        <v>-16.461870125896983</v>
      </c>
      <c r="P3134" s="5">
        <f ca="1">VLOOKUP(CONCATENATE($F3134," ",$G3134),AllocFactorMatrix,(P$4+1),FALSE)*$E3135</f>
        <v>-0.65480964489924842</v>
      </c>
      <c r="Q3134" s="5">
        <f ca="1">VLOOKUP(CONCATENATE($F3134," ",$G3134),AllocFactorMatrix,(Q$4+1),FALSE)*$E3135</f>
        <v>-0.1583844830415643</v>
      </c>
      <c r="R3134" s="5">
        <f ca="1">VLOOKUP(CONCATENATE($F3134," ",$G3134),AllocFactorMatrix,(R$4+1),FALSE)*$E3135</f>
        <v>-0.1612293833941521</v>
      </c>
      <c r="S3134" s="5">
        <f ca="1">VLOOKUP(CONCATENATE($F3134," ",$G3134),AllocFactorMatrix,(S$4+1),FALSE)*$E3135</f>
        <v>-1.9915599419323519E-2</v>
      </c>
      <c r="T3134" s="5">
        <f t="shared" ca="1" si="4476"/>
        <v>-0.99433911075428838</v>
      </c>
      <c r="U3134" s="5">
        <f ca="1">VLOOKUP(CONCATENATE($F3134," ",$G3134),AllocFactorMatrix,(U$4+1),FALSE)*$E3135</f>
        <v>-4.9839917545945068E-3</v>
      </c>
      <c r="V3134" s="5">
        <f ca="1">VLOOKUP(CONCATENATE($F3134," ",$G3134),AllocFactorMatrix,(V$4+1),FALSE)*$E3135</f>
        <v>-0.1151463233963352</v>
      </c>
      <c r="W3134" s="5">
        <f ca="1">VLOOKUP(CONCATENATE($F3134," ",$G3134),AllocFactorMatrix,(W$4+1),FALSE)*$E3135</f>
        <v>-0.27083513646719343</v>
      </c>
      <c r="X3134" s="5">
        <f ca="1">VLOOKUP(CONCATENATE($F3134," ",$G3134),AllocFactorMatrix,(X$4+1),FALSE)*$E3135</f>
        <v>-7.9751065058924889E-2</v>
      </c>
      <c r="Y3134" s="5">
        <f t="shared" ca="1" si="4477"/>
        <v>-0.470716516677048</v>
      </c>
      <c r="Z3134" s="5">
        <f ca="1">VLOOKUP(CONCATENATE($F3134," ",$G3134),AllocFactorMatrix,(Z$4+1),FALSE)*$E3135</f>
        <v>-0.14530954035525273</v>
      </c>
      <c r="AA3134" s="5">
        <f ca="1">VLOOKUP(CONCATENATE($F3134," ",$G3134),AllocFactorMatrix,(AA$4+1),FALSE)*$E3135</f>
        <v>-2.1706676543444361E-3</v>
      </c>
      <c r="AB3134" s="5">
        <f t="shared" ca="1" si="4474"/>
        <v>-0.14748020800959716</v>
      </c>
      <c r="AC3134" s="5">
        <f ca="1">VLOOKUP(CONCATENATE($F3134," ",$G3134),AllocFactorMatrix,(AC$4+1),FALSE)*$E3135</f>
        <v>-1.1829358089140107E-2</v>
      </c>
      <c r="AD3134" s="5">
        <f ca="1">VLOOKUP(CONCATENATE($F3134," ",$G3134),AllocFactorMatrix,(AD$4+1),FALSE)*$E3135</f>
        <v>-4.2981433927700721</v>
      </c>
      <c r="AE3134" s="5">
        <f ca="1">VLOOKUP(CONCATENATE($F3134," ",$G3134),AllocFactorMatrix,(AE$4+1),FALSE)*$E3135</f>
        <v>-0.9167475119619235</v>
      </c>
    </row>
    <row r="3135" spans="1:31" collapsed="1">
      <c r="D3135" s="48" t="s">
        <v>247</v>
      </c>
      <c r="E3135" s="36">
        <v>-909</v>
      </c>
      <c r="F3135" s="88" t="s">
        <v>67</v>
      </c>
      <c r="G3135" s="48" t="str">
        <f>$G$15</f>
        <v>TOTAL</v>
      </c>
      <c r="H3135" s="4">
        <f t="shared" ca="1" si="4387"/>
        <v>-909.00000000000023</v>
      </c>
      <c r="I3135" s="5">
        <f t="shared" ref="I3135:N3135" ca="1" si="4483">VLOOKUP(CONCATENATE($F3135," ",$G3135),AllocFactorMatrix,(I$4+1),FALSE)*$E3135</f>
        <v>-506.02552996095199</v>
      </c>
      <c r="J3135" s="47">
        <f t="shared" ca="1" si="4483"/>
        <v>-0.10279080449221592</v>
      </c>
      <c r="K3135" s="47">
        <f t="shared" ca="1" si="4483"/>
        <v>-0.16480908436174335</v>
      </c>
      <c r="L3135" s="5">
        <f t="shared" ca="1" si="4483"/>
        <v>-117.70204254982684</v>
      </c>
      <c r="M3135" s="5">
        <f t="shared" ca="1" si="4483"/>
        <v>-1.7142154498147988</v>
      </c>
      <c r="N3135" s="5">
        <f t="shared" ca="1" si="4483"/>
        <v>-0.20858460237892956</v>
      </c>
      <c r="O3135" s="5">
        <f t="shared" ca="1" si="4473"/>
        <v>-119.62484260202058</v>
      </c>
      <c r="P3135" s="5">
        <f ca="1">VLOOKUP(CONCATENATE($F3135," ",$G3135),AllocFactorMatrix,(P$4+1),FALSE)*$E3135</f>
        <v>-60.975491871969858</v>
      </c>
      <c r="Q3135" s="5">
        <f ca="1">VLOOKUP(CONCATENATE($F3135," ",$G3135),AllocFactorMatrix,(Q$4+1),FALSE)*$E3135</f>
        <v>-10.260527472169896</v>
      </c>
      <c r="R3135" s="5">
        <f ca="1">VLOOKUP(CONCATENATE($F3135," ",$G3135),AllocFactorMatrix,(R$4+1),FALSE)*$E3135</f>
        <v>-1.7843554133286095</v>
      </c>
      <c r="S3135" s="5">
        <f ca="1">VLOOKUP(CONCATENATE($F3135," ",$G3135),AllocFactorMatrix,(S$4+1),FALSE)*$E3135</f>
        <v>-7.9411056068568756E-2</v>
      </c>
      <c r="T3135" s="5">
        <f t="shared" ca="1" si="4476"/>
        <v>-73.099785813536926</v>
      </c>
      <c r="U3135" s="5">
        <f ca="1">VLOOKUP(CONCATENATE($F3135," ",$G3135),AllocFactorMatrix,(U$4+1),FALSE)*$E3135</f>
        <v>-2.8541188075104102</v>
      </c>
      <c r="V3135" s="5">
        <f ca="1">VLOOKUP(CONCATENATE($F3135," ",$G3135),AllocFactorMatrix,(V$4+1),FALSE)*$E3135</f>
        <v>-38.127757762326091</v>
      </c>
      <c r="W3135" s="5">
        <f ca="1">VLOOKUP(CONCATENATE($F3135," ",$G3135),AllocFactorMatrix,(W$4+1),FALSE)*$E3135</f>
        <v>-122.07555192269125</v>
      </c>
      <c r="X3135" s="5">
        <f ca="1">VLOOKUP(CONCATENATE($F3135," ",$G3135),AllocFactorMatrix,(X$4+1),FALSE)*$E3135</f>
        <v>-21.776896124580581</v>
      </c>
      <c r="Y3135" s="5">
        <f t="shared" ca="1" si="4477"/>
        <v>-184.83432461710834</v>
      </c>
      <c r="Z3135" s="5">
        <f ca="1">VLOOKUP(CONCATENATE($F3135," ",$G3135),AllocFactorMatrix,(Z$4+1),FALSE)*$E3135</f>
        <v>-16.757098426788577</v>
      </c>
      <c r="AA3135" s="5">
        <f ca="1">VLOOKUP(CONCATENATE($F3135," ",$G3135),AllocFactorMatrix,(AA$4+1),FALSE)*$E3135</f>
        <v>-0.31193105743727401</v>
      </c>
      <c r="AB3135" s="5">
        <f t="shared" ca="1" si="4474"/>
        <v>-17.069029484225851</v>
      </c>
      <c r="AC3135" s="5">
        <f ca="1">VLOOKUP(CONCATENATE($F3135," ",$G3135),AllocFactorMatrix,(AC$4+1),FALSE)*$E3135</f>
        <v>-0.24403427442080738</v>
      </c>
      <c r="AD3135" s="5">
        <f ca="1">VLOOKUP(CONCATENATE($F3135," ",$G3135),AllocFactorMatrix,(AD$4+1),FALSE)*$E3135</f>
        <v>-6.4702047799047566</v>
      </c>
      <c r="AE3135" s="5">
        <f ca="1">VLOOKUP(CONCATENATE($F3135," ",$G3135),AllocFactorMatrix,(AE$4+1),FALSE)*$E3135</f>
        <v>-1.364648578976388</v>
      </c>
    </row>
    <row r="3136" spans="1:31" hidden="1" outlineLevel="1">
      <c r="E3136" s="44"/>
      <c r="F3136" s="167" t="str">
        <f>F3143</f>
        <v>LABOR_M</v>
      </c>
      <c r="G3136" s="48" t="str">
        <f>$G$8</f>
        <v>PRODUCTION</v>
      </c>
      <c r="H3136" s="4">
        <f t="shared" ref="H3136:H3199" ca="1" si="4484">SUBTOTAL(9,I3136:AE3136)</f>
        <v>39481.826030069366</v>
      </c>
      <c r="I3136" s="5">
        <f t="shared" ref="I3136:N3136" ca="1" si="4485">VLOOKUP(CONCATENATE($F3136," ",$G3136),AllocFactorMatrix,(I$4+1),FALSE)*$E3143</f>
        <v>20304.355340826074</v>
      </c>
      <c r="J3136" s="47">
        <f t="shared" ca="1" si="4485"/>
        <v>4.542432354633501</v>
      </c>
      <c r="K3136" s="47">
        <f t="shared" ca="1" si="4485"/>
        <v>7.9534751632442182</v>
      </c>
      <c r="L3136" s="5">
        <f t="shared" ca="1" si="4485"/>
        <v>4732.2848018527757</v>
      </c>
      <c r="M3136" s="5">
        <f t="shared" ca="1" si="4485"/>
        <v>65.84968278925173</v>
      </c>
      <c r="N3136" s="5">
        <f t="shared" ca="1" si="4485"/>
        <v>9.1711294459221993</v>
      </c>
      <c r="O3136" s="5">
        <f t="shared" ref="O3136:O3143" ca="1" si="4486">SUBTOTAL(9,L3136:N3136)</f>
        <v>4807.3056140879489</v>
      </c>
      <c r="P3136" s="5">
        <f ca="1">VLOOKUP(CONCATENATE($F3136," ",$G3136),AllocFactorMatrix,(P$4+1),FALSE)*$E3143</f>
        <v>2814.7284951215715</v>
      </c>
      <c r="Q3136" s="5">
        <f ca="1">VLOOKUP(CONCATENATE($F3136," ",$G3136),AllocFactorMatrix,(Q$4+1),FALSE)*$E3143</f>
        <v>505.12830093154878</v>
      </c>
      <c r="R3136" s="5">
        <f ca="1">VLOOKUP(CONCATENATE($F3136," ",$G3136),AllocFactorMatrix,(R$4+1),FALSE)*$E3143</f>
        <v>102.43486468802948</v>
      </c>
      <c r="S3136" s="5">
        <f ca="1">VLOOKUP(CONCATENATE($F3136," ",$G3136),AllocFactorMatrix,(S$4+1),FALSE)*$E3143</f>
        <v>3.8899176632316235</v>
      </c>
      <c r="T3136" s="5">
        <f t="shared" ca="1" si="4476"/>
        <v>3426.1815784043815</v>
      </c>
      <c r="U3136" s="5">
        <f ca="1">VLOOKUP(CONCATENATE($F3136," ",$G3136),AllocFactorMatrix,(U$4+1),FALSE)*$E3143</f>
        <v>133.49649303199246</v>
      </c>
      <c r="V3136" s="5">
        <f ca="1">VLOOKUP(CONCATENATE($F3136," ",$G3136),AllocFactorMatrix,(V$4+1),FALSE)*$E3143</f>
        <v>1802.2797434296861</v>
      </c>
      <c r="W3136" s="5">
        <f ca="1">VLOOKUP(CONCATENATE($F3136," ",$G3136),AllocFactorMatrix,(W$4+1),FALSE)*$E3143</f>
        <v>6892.9965297572653</v>
      </c>
      <c r="X3136" s="5">
        <f ca="1">VLOOKUP(CONCATENATE($F3136," ",$G3136),AllocFactorMatrix,(X$4+1),FALSE)*$E3143</f>
        <v>1248.7302517727712</v>
      </c>
      <c r="Y3136" s="5">
        <f ca="1">SUBTOTAL(9,U3136:X3136)</f>
        <v>10077.503017991716</v>
      </c>
      <c r="Z3136" s="5">
        <f ca="1">VLOOKUP(CONCATENATE($F3136," ",$G3136),AllocFactorMatrix,(Z$4+1),FALSE)*$E3143</f>
        <v>773.6820805164075</v>
      </c>
      <c r="AA3136" s="5">
        <f ca="1">VLOOKUP(CONCATENATE($F3136," ",$G3136),AllocFactorMatrix,(AA$4+1),FALSE)*$E3143</f>
        <v>15.452415559860404</v>
      </c>
      <c r="AB3136" s="5">
        <f t="shared" ca="1" si="4474"/>
        <v>789.13449607626785</v>
      </c>
      <c r="AC3136" s="5">
        <f ca="1">VLOOKUP(CONCATENATE($F3136," ",$G3136),AllocFactorMatrix,(AC$4+1),FALSE)*$E3143</f>
        <v>10.206118307621674</v>
      </c>
      <c r="AD3136" s="5">
        <f ca="1">VLOOKUP(CONCATENATE($F3136," ",$G3136),AllocFactorMatrix,(AD$4+1),FALSE)*$E3143</f>
        <v>45.341388505484169</v>
      </c>
      <c r="AE3136" s="5">
        <f ca="1">VLOOKUP(CONCATENATE($F3136," ",$G3136),AllocFactorMatrix,(AE$4+1),FALSE)*$E3143</f>
        <v>9.3025683519658084</v>
      </c>
    </row>
    <row r="3137" spans="4:31" hidden="1" outlineLevel="1">
      <c r="E3137" s="44"/>
      <c r="F3137" s="167" t="str">
        <f>F3143</f>
        <v>LABOR_M</v>
      </c>
      <c r="G3137" s="48" t="str">
        <f>$G$9</f>
        <v>BULKTRAN</v>
      </c>
      <c r="H3137" s="4">
        <f t="shared" ca="1" si="4484"/>
        <v>6119.995333979904</v>
      </c>
      <c r="I3137" s="5">
        <f t="shared" ref="I3137:N3137" ca="1" si="4487">VLOOKUP(CONCATENATE($F3137," ",$G3137),AllocFactorMatrix,(I$4+1),FALSE)*$E3143</f>
        <v>3147.3356842889389</v>
      </c>
      <c r="J3137" s="47">
        <f t="shared" ca="1" si="4487"/>
        <v>0.70411294538667069</v>
      </c>
      <c r="K3137" s="47">
        <f t="shared" ca="1" si="4487"/>
        <v>1.2328515619036571</v>
      </c>
      <c r="L3137" s="5">
        <f t="shared" ca="1" si="4487"/>
        <v>733.54157642925975</v>
      </c>
      <c r="M3137" s="5">
        <f t="shared" ca="1" si="4487"/>
        <v>10.207221700114657</v>
      </c>
      <c r="N3137" s="5">
        <f t="shared" ca="1" si="4487"/>
        <v>1.4215976073047629</v>
      </c>
      <c r="O3137" s="5">
        <f t="shared" ca="1" si="4486"/>
        <v>745.17039573667921</v>
      </c>
      <c r="P3137" s="5">
        <f ca="1">VLOOKUP(CONCATENATE($F3137," ",$G3137),AllocFactorMatrix,(P$4+1),FALSE)*$E3143</f>
        <v>436.3051811090204</v>
      </c>
      <c r="Q3137" s="5">
        <f ca="1">VLOOKUP(CONCATENATE($F3137," ",$G3137),AllocFactorMatrix,(Q$4+1),FALSE)*$E3143</f>
        <v>78.29888218462537</v>
      </c>
      <c r="R3137" s="5">
        <f ca="1">VLOOKUP(CONCATENATE($F3137," ",$G3137),AllocFactorMatrix,(R$4+1),FALSE)*$E3143</f>
        <v>15.878214281430509</v>
      </c>
      <c r="S3137" s="5">
        <f ca="1">VLOOKUP(CONCATENATE($F3137," ",$G3137),AllocFactorMatrix,(S$4+1),FALSE)*$E3143</f>
        <v>0.60296800685998053</v>
      </c>
      <c r="T3137" s="5">
        <f t="shared" ca="1" si="4476"/>
        <v>531.08524558193631</v>
      </c>
      <c r="U3137" s="5">
        <f ca="1">VLOOKUP(CONCATENATE($F3137," ",$G3137),AllocFactorMatrix,(U$4+1),FALSE)*$E3143</f>
        <v>20.693012370710658</v>
      </c>
      <c r="V3137" s="5">
        <f ca="1">VLOOKUP(CONCATENATE($F3137," ",$G3137),AllocFactorMatrix,(V$4+1),FALSE)*$E3143</f>
        <v>279.36761617650956</v>
      </c>
      <c r="W3137" s="5">
        <f ca="1">VLOOKUP(CONCATENATE($F3137," ",$G3137),AllocFactorMatrix,(W$4+1),FALSE)*$E3143</f>
        <v>1068.4689853788909</v>
      </c>
      <c r="X3137" s="5">
        <f ca="1">VLOOKUP(CONCATENATE($F3137," ",$G3137),AllocFactorMatrix,(X$4+1),FALSE)*$E3143</f>
        <v>193.56306642019445</v>
      </c>
      <c r="Y3137" s="5">
        <f t="shared" ref="Y3137:Y3143" ca="1" si="4488">SUBTOTAL(9,U3137:X3137)</f>
        <v>1562.0926803463055</v>
      </c>
      <c r="Z3137" s="5">
        <f ca="1">VLOOKUP(CONCATENATE($F3137," ",$G3137),AllocFactorMatrix,(Z$4+1),FALSE)*$E3143</f>
        <v>119.92684226758271</v>
      </c>
      <c r="AA3137" s="5">
        <f ca="1">VLOOKUP(CONCATENATE($F3137," ",$G3137),AllocFactorMatrix,(AA$4+1),FALSE)*$E3143</f>
        <v>2.3952466396321279</v>
      </c>
      <c r="AB3137" s="5">
        <f t="shared" ca="1" si="4474"/>
        <v>122.32208890721485</v>
      </c>
      <c r="AC3137" s="5">
        <f ca="1">VLOOKUP(CONCATENATE($F3137," ",$G3137),AllocFactorMatrix,(AC$4+1),FALSE)*$E3143</f>
        <v>1.5820290675796169</v>
      </c>
      <c r="AD3137" s="5">
        <f ca="1">VLOOKUP(CONCATENATE($F3137," ",$G3137),AllocFactorMatrix,(AD$4+1),FALSE)*$E3143</f>
        <v>7.0282738665226834</v>
      </c>
      <c r="AE3137" s="5">
        <f ca="1">VLOOKUP(CONCATENATE($F3137," ",$G3137),AllocFactorMatrix,(AE$4+1),FALSE)*$E3143</f>
        <v>1.4419716774168596</v>
      </c>
    </row>
    <row r="3138" spans="4:31" hidden="1" outlineLevel="1">
      <c r="E3138" s="44"/>
      <c r="F3138" s="167" t="str">
        <f>F3143</f>
        <v>LABOR_M</v>
      </c>
      <c r="G3138" s="48" t="str">
        <f>$G$10</f>
        <v>SUBTRAN</v>
      </c>
      <c r="H3138" s="4">
        <f t="shared" ca="1" si="4484"/>
        <v>1696.0906608858725</v>
      </c>
      <c r="I3138" s="5">
        <f t="shared" ref="I3138:N3138" ca="1" si="4489">VLOOKUP(CONCATENATE($F3138," ",$G3138),AllocFactorMatrix,(I$4+1),FALSE)*$E3143</f>
        <v>866.48213073533964</v>
      </c>
      <c r="J3138" s="47">
        <f t="shared" ca="1" si="4489"/>
        <v>0.14109347360986937</v>
      </c>
      <c r="K3138" s="47">
        <f t="shared" ca="1" si="4489"/>
        <v>0.26259918027974005</v>
      </c>
      <c r="L3138" s="5">
        <f t="shared" ca="1" si="4489"/>
        <v>203.06126868702526</v>
      </c>
      <c r="M3138" s="5">
        <f t="shared" ca="1" si="4489"/>
        <v>2.8379424234233972</v>
      </c>
      <c r="N3138" s="5">
        <f t="shared" ca="1" si="4489"/>
        <v>0.51365439284505943</v>
      </c>
      <c r="O3138" s="5">
        <f t="shared" ca="1" si="4486"/>
        <v>206.41286550329372</v>
      </c>
      <c r="P3138" s="5">
        <f ca="1">VLOOKUP(CONCATENATE($F3138," ",$G3138),AllocFactorMatrix,(P$4+1),FALSE)*$E3143</f>
        <v>117.23407035921672</v>
      </c>
      <c r="Q3138" s="5">
        <f ca="1">VLOOKUP(CONCATENATE($F3138," ",$G3138),AllocFactorMatrix,(Q$4+1),FALSE)*$E3143</f>
        <v>21.097414707849019</v>
      </c>
      <c r="R3138" s="5">
        <f ca="1">VLOOKUP(CONCATENATE($F3138," ",$G3138),AllocFactorMatrix,(R$4+1),FALSE)*$E3143</f>
        <v>5.5379086997222657</v>
      </c>
      <c r="S3138" s="5">
        <f ca="1">VLOOKUP(CONCATENATE($F3138," ",$G3138),AllocFactorMatrix,(S$4+1),FALSE)*$E3143</f>
        <v>0</v>
      </c>
      <c r="T3138" s="5">
        <f t="shared" ca="1" si="4476"/>
        <v>143.86939376678799</v>
      </c>
      <c r="U3138" s="5">
        <f ca="1">VLOOKUP(CONCATENATE($F3138," ",$G3138),AllocFactorMatrix,(U$4+1),FALSE)*$E3143</f>
        <v>5.2920222351651409</v>
      </c>
      <c r="V3138" s="5">
        <f ca="1">VLOOKUP(CONCATENATE($F3138," ",$G3138),AllocFactorMatrix,(V$4+1),FALSE)*$E3143</f>
        <v>74.252203525271312</v>
      </c>
      <c r="W3138" s="5">
        <f ca="1">VLOOKUP(CONCATENATE($F3138," ",$G3138),AllocFactorMatrix,(W$4+1),FALSE)*$E3143</f>
        <v>366.12064057120682</v>
      </c>
      <c r="X3138" s="5">
        <f ca="1">VLOOKUP(CONCATENATE($F3138," ",$G3138),AllocFactorMatrix,(X$4+1),FALSE)*$E3143</f>
        <v>0</v>
      </c>
      <c r="Y3138" s="5">
        <f t="shared" ca="1" si="4488"/>
        <v>445.66486633164328</v>
      </c>
      <c r="Z3138" s="5">
        <f ca="1">VLOOKUP(CONCATENATE($F3138," ",$G3138),AllocFactorMatrix,(Z$4+1),FALSE)*$E3143</f>
        <v>32.183576457516203</v>
      </c>
      <c r="AA3138" s="5">
        <f ca="1">VLOOKUP(CONCATENATE($F3138," ",$G3138),AllocFactorMatrix,(AA$4+1),FALSE)*$E3143</f>
        <v>0.64619848883295761</v>
      </c>
      <c r="AB3138" s="5">
        <f t="shared" ca="1" si="4474"/>
        <v>32.829774946349161</v>
      </c>
      <c r="AC3138" s="5">
        <f ca="1">VLOOKUP(CONCATENATE($F3138," ",$G3138),AllocFactorMatrix,(AC$4+1),FALSE)*$E3143</f>
        <v>0.42793694856328124</v>
      </c>
      <c r="AD3138" s="5">
        <f ca="1">VLOOKUP(CONCATENATE($F3138," ",$G3138),AllocFactorMatrix,(AD$4+1),FALSE)*$E3143</f>
        <v>0</v>
      </c>
      <c r="AE3138" s="5">
        <f ca="1">VLOOKUP(CONCATENATE($F3138," ",$G3138),AllocFactorMatrix,(AE$4+1),FALSE)*$E3143</f>
        <v>0</v>
      </c>
    </row>
    <row r="3139" spans="4:31" hidden="1" outlineLevel="1">
      <c r="E3139" s="44"/>
      <c r="F3139" s="167" t="str">
        <f>F3143</f>
        <v>LABOR_M</v>
      </c>
      <c r="G3139" s="48" t="str">
        <f>$G$11</f>
        <v>DISTPRI</v>
      </c>
      <c r="H3139" s="4">
        <f t="shared" ca="1" si="4484"/>
        <v>13854.650912727284</v>
      </c>
      <c r="I3139" s="5">
        <f t="shared" ref="I3139:N3139" ca="1" si="4490">VLOOKUP(CONCATENATE($F3139," ",$G3139),AllocFactorMatrix,(I$4+1),FALSE)*$E3143</f>
        <v>9070.633931187971</v>
      </c>
      <c r="J3139" s="47">
        <f t="shared" ca="1" si="4490"/>
        <v>1.4894112452224282</v>
      </c>
      <c r="K3139" s="47">
        <f t="shared" ca="1" si="4490"/>
        <v>2.7558374247326789</v>
      </c>
      <c r="L3139" s="5">
        <f t="shared" ca="1" si="4490"/>
        <v>2122.2875746937289</v>
      </c>
      <c r="M3139" s="5">
        <f t="shared" ca="1" si="4490"/>
        <v>29.656705987264658</v>
      </c>
      <c r="N3139" s="5">
        <f t="shared" ca="1" si="4490"/>
        <v>0</v>
      </c>
      <c r="O3139" s="5">
        <f t="shared" ca="1" si="4486"/>
        <v>2151.9442806809934</v>
      </c>
      <c r="P3139" s="5">
        <f ca="1">VLOOKUP(CONCATENATE($F3139," ",$G3139),AllocFactorMatrix,(P$4+1),FALSE)*$E3143</f>
        <v>1230.7585357073099</v>
      </c>
      <c r="Q3139" s="5">
        <f ca="1">VLOOKUP(CONCATENATE($F3139," ",$G3139),AllocFactorMatrix,(Q$4+1),FALSE)*$E3143</f>
        <v>221.46806703770758</v>
      </c>
      <c r="R3139" s="5">
        <f ca="1">VLOOKUP(CONCATENATE($F3139," ",$G3139),AllocFactorMatrix,(R$4+1),FALSE)*$E3143</f>
        <v>0</v>
      </c>
      <c r="S3139" s="5">
        <f ca="1">VLOOKUP(CONCATENATE($F3139," ",$G3139),AllocFactorMatrix,(S$4+1),FALSE)*$E3143</f>
        <v>0</v>
      </c>
      <c r="T3139" s="5">
        <f t="shared" ca="1" si="4476"/>
        <v>1452.2266027450175</v>
      </c>
      <c r="U3139" s="5">
        <f ca="1">VLOOKUP(CONCATENATE($F3139," ",$G3139),AllocFactorMatrix,(U$4+1),FALSE)*$E3143</f>
        <v>55.733041372777308</v>
      </c>
      <c r="V3139" s="5">
        <f ca="1">VLOOKUP(CONCATENATE($F3139," ",$G3139),AllocFactorMatrix,(V$4+1),FALSE)*$E3143</f>
        <v>770.66885028787647</v>
      </c>
      <c r="W3139" s="5">
        <f ca="1">VLOOKUP(CONCATENATE($F3139," ",$G3139),AllocFactorMatrix,(W$4+1),FALSE)*$E3143</f>
        <v>0</v>
      </c>
      <c r="X3139" s="5">
        <f ca="1">VLOOKUP(CONCATENATE($F3139," ",$G3139),AllocFactorMatrix,(X$4+1),FALSE)*$E3143</f>
        <v>0</v>
      </c>
      <c r="Y3139" s="5">
        <f t="shared" ca="1" si="4488"/>
        <v>826.40189166065375</v>
      </c>
      <c r="Z3139" s="5">
        <f ca="1">VLOOKUP(CONCATENATE($F3139," ",$G3139),AllocFactorMatrix,(Z$4+1),FALSE)*$E3143</f>
        <v>337.96186188339692</v>
      </c>
      <c r="AA3139" s="5">
        <f ca="1">VLOOKUP(CONCATENATE($F3139," ",$G3139),AllocFactorMatrix,(AA$4+1),FALSE)*$E3143</f>
        <v>6.7834275371171282</v>
      </c>
      <c r="AB3139" s="5">
        <f t="shared" ca="1" si="4474"/>
        <v>344.74528942051404</v>
      </c>
      <c r="AC3139" s="5">
        <f ca="1">VLOOKUP(CONCATENATE($F3139," ",$G3139),AllocFactorMatrix,(AC$4+1),FALSE)*$E3143</f>
        <v>4.4536683621708582</v>
      </c>
      <c r="AD3139" s="5">
        <f ca="1">VLOOKUP(CONCATENATE($F3139," ",$G3139),AllocFactorMatrix,(AD$4+1),FALSE)*$E3143</f>
        <v>0</v>
      </c>
      <c r="AE3139" s="5">
        <f ca="1">VLOOKUP(CONCATENATE($F3139," ",$G3139),AllocFactorMatrix,(AE$4+1),FALSE)*$E3143</f>
        <v>0</v>
      </c>
    </row>
    <row r="3140" spans="4:31" hidden="1" outlineLevel="1">
      <c r="E3140" s="44"/>
      <c r="F3140" s="167" t="str">
        <f>F3143</f>
        <v>LABOR_M</v>
      </c>
      <c r="G3140" s="48" t="str">
        <f>$G$12</f>
        <v>DISTSEC</v>
      </c>
      <c r="H3140" s="4">
        <f t="shared" ca="1" si="4484"/>
        <v>5488.8392994433661</v>
      </c>
      <c r="I3140" s="5">
        <f t="shared" ref="I3140:N3140" ca="1" si="4491">VLOOKUP(CONCATENATE($F3140," ",$G3140),AllocFactorMatrix,(I$4+1),FALSE)*$E3143</f>
        <v>4072.2860508802778</v>
      </c>
      <c r="J3140" s="47">
        <f t="shared" ca="1" si="4491"/>
        <v>1.0094987223886038</v>
      </c>
      <c r="K3140" s="47">
        <f t="shared" ca="1" si="4491"/>
        <v>1.3075790538025616</v>
      </c>
      <c r="L3140" s="5">
        <f t="shared" ca="1" si="4491"/>
        <v>820.83771903008153</v>
      </c>
      <c r="M3140" s="5">
        <f t="shared" ca="1" si="4491"/>
        <v>0</v>
      </c>
      <c r="N3140" s="5">
        <f t="shared" ca="1" si="4491"/>
        <v>0</v>
      </c>
      <c r="O3140" s="5">
        <f t="shared" ca="1" si="4486"/>
        <v>820.83771903008153</v>
      </c>
      <c r="P3140" s="5">
        <f ca="1">VLOOKUP(CONCATENATE($F3140," ",$G3140),AllocFactorMatrix,(P$4+1),FALSE)*$E3143</f>
        <v>409.75712117930181</v>
      </c>
      <c r="Q3140" s="5">
        <f ca="1">VLOOKUP(CONCATENATE($F3140," ",$G3140),AllocFactorMatrix,(Q$4+1),FALSE)*$E3143</f>
        <v>0</v>
      </c>
      <c r="R3140" s="5">
        <f ca="1">VLOOKUP(CONCATENATE($F3140," ",$G3140),AllocFactorMatrix,(R$4+1),FALSE)*$E3143</f>
        <v>0</v>
      </c>
      <c r="S3140" s="5">
        <f ca="1">VLOOKUP(CONCATENATE($F3140," ",$G3140),AllocFactorMatrix,(S$4+1),FALSE)*$E3143</f>
        <v>0</v>
      </c>
      <c r="T3140" s="5">
        <f t="shared" ca="1" si="4476"/>
        <v>409.75712117930181</v>
      </c>
      <c r="U3140" s="5">
        <f ca="1">VLOOKUP(CONCATENATE($F3140," ",$G3140),AllocFactorMatrix,(U$4+1),FALSE)*$E3143</f>
        <v>15.34517546119055</v>
      </c>
      <c r="V3140" s="5">
        <f ca="1">VLOOKUP(CONCATENATE($F3140," ",$G3140),AllocFactorMatrix,(V$4+1),FALSE)*$E3143</f>
        <v>0</v>
      </c>
      <c r="W3140" s="5">
        <f ca="1">VLOOKUP(CONCATENATE($F3140," ",$G3140),AllocFactorMatrix,(W$4+1),FALSE)*$E3143</f>
        <v>0</v>
      </c>
      <c r="X3140" s="5">
        <f ca="1">VLOOKUP(CONCATENATE($F3140," ",$G3140),AllocFactorMatrix,(X$4+1),FALSE)*$E3143</f>
        <v>0</v>
      </c>
      <c r="Y3140" s="5">
        <f t="shared" ca="1" si="4488"/>
        <v>15.34517546119055</v>
      </c>
      <c r="Z3140" s="5">
        <f ca="1">VLOOKUP(CONCATENATE($F3140," ",$G3140),AllocFactorMatrix,(Z$4+1),FALSE)*$E3143</f>
        <v>115.96914653770499</v>
      </c>
      <c r="AA3140" s="5">
        <f ca="1">VLOOKUP(CONCATENATE($F3140," ",$G3140),AllocFactorMatrix,(AA$4+1),FALSE)*$E3143</f>
        <v>0</v>
      </c>
      <c r="AB3140" s="5">
        <f t="shared" ca="1" si="4474"/>
        <v>115.96914653770499</v>
      </c>
      <c r="AC3140" s="5">
        <f ca="1">VLOOKUP(CONCATENATE($F3140," ",$G3140),AllocFactorMatrix,(AC$4+1),FALSE)*$E3143</f>
        <v>1.3711695245042057</v>
      </c>
      <c r="AD3140" s="5">
        <f ca="1">VLOOKUP(CONCATENATE($F3140," ",$G3140),AllocFactorMatrix,(AD$4+1),FALSE)*$E3143</f>
        <v>42.204200523797581</v>
      </c>
      <c r="AE3140" s="5">
        <f ca="1">VLOOKUP(CONCATENATE($F3140," ",$G3140),AllocFactorMatrix,(AE$4+1),FALSE)*$E3143</f>
        <v>8.7516385303138016</v>
      </c>
    </row>
    <row r="3141" spans="4:31" hidden="1" outlineLevel="1">
      <c r="E3141" s="44"/>
      <c r="F3141" s="167" t="str">
        <f>F3143</f>
        <v>LABOR_M</v>
      </c>
      <c r="G3141" s="48" t="str">
        <f>$G$13</f>
        <v>ENERGY</v>
      </c>
      <c r="H3141" s="4">
        <f t="shared" ca="1" si="4484"/>
        <v>15791.679016153223</v>
      </c>
      <c r="I3141" s="5">
        <f t="shared" ref="I3141:N3141" ca="1" si="4492">VLOOKUP(CONCATENATE($F3141," ",$G3141),AllocFactorMatrix,(I$4+1),FALSE)*$E3143</f>
        <v>6178.07755789354</v>
      </c>
      <c r="J3141" s="47">
        <f t="shared" ca="1" si="4492"/>
        <v>0.98866143639748838</v>
      </c>
      <c r="K3141" s="47">
        <f t="shared" ca="1" si="4492"/>
        <v>2.8507069470283235</v>
      </c>
      <c r="L3141" s="5">
        <f t="shared" ca="1" si="4492"/>
        <v>1781.472043851549</v>
      </c>
      <c r="M3141" s="5">
        <f t="shared" ca="1" si="4492"/>
        <v>24.846233944495633</v>
      </c>
      <c r="N3141" s="5">
        <f t="shared" ca="1" si="4492"/>
        <v>3.4734824479752993</v>
      </c>
      <c r="O3141" s="5">
        <f t="shared" ca="1" si="4486"/>
        <v>1809.79176024402</v>
      </c>
      <c r="P3141" s="5">
        <f ca="1">VLOOKUP(CONCATENATE($F3141," ",$G3141),AllocFactorMatrix,(P$4+1),FALSE)*$E3143</f>
        <v>1154.941841825259</v>
      </c>
      <c r="Q3141" s="5">
        <f ca="1">VLOOKUP(CONCATENATE($F3141," ",$G3141),AllocFactorMatrix,(Q$4+1),FALSE)*$E3143</f>
        <v>206.27075582275344</v>
      </c>
      <c r="R3141" s="5">
        <f ca="1">VLOOKUP(CONCATENATE($F3141," ",$G3141),AllocFactorMatrix,(R$4+1),FALSE)*$E3143</f>
        <v>42.004279838443878</v>
      </c>
      <c r="S3141" s="5">
        <f ca="1">VLOOKUP(CONCATENATE($F3141," ",$G3141),AllocFactorMatrix,(S$4+1),FALSE)*$E3143</f>
        <v>1.5865158650112499</v>
      </c>
      <c r="T3141" s="5">
        <f t="shared" ca="1" si="4476"/>
        <v>1404.8033933514675</v>
      </c>
      <c r="U3141" s="5">
        <f ca="1">VLOOKUP(CONCATENATE($F3141," ",$G3141),AllocFactorMatrix,(U$4+1),FALSE)*$E3143</f>
        <v>60.572310783018935</v>
      </c>
      <c r="V3141" s="5">
        <f ca="1">VLOOKUP(CONCATENATE($F3141," ",$G3141),AllocFactorMatrix,(V$4+1),FALSE)*$E3143</f>
        <v>957.65975037994338</v>
      </c>
      <c r="W3141" s="5">
        <f ca="1">VLOOKUP(CONCATENATE($F3141," ",$G3141),AllocFactorMatrix,(W$4+1),FALSE)*$E3143</f>
        <v>4118.7387221492227</v>
      </c>
      <c r="X3141" s="5">
        <f ca="1">VLOOKUP(CONCATENATE($F3141," ",$G3141),AllocFactorMatrix,(X$4+1),FALSE)*$E3143</f>
        <v>774.77777279560348</v>
      </c>
      <c r="Y3141" s="5">
        <f t="shared" ca="1" si="4488"/>
        <v>5911.7485561077883</v>
      </c>
      <c r="Z3141" s="5">
        <f ca="1">VLOOKUP(CONCATENATE($F3141," ",$G3141),AllocFactorMatrix,(Z$4+1),FALSE)*$E3143</f>
        <v>317.71257476585487</v>
      </c>
      <c r="AA3141" s="5">
        <f ca="1">VLOOKUP(CONCATENATE($F3141," ",$G3141),AllocFactorMatrix,(AA$4+1),FALSE)*$E3143</f>
        <v>6.3748394363809613</v>
      </c>
      <c r="AB3141" s="5">
        <f t="shared" ca="1" si="4474"/>
        <v>324.08741420223583</v>
      </c>
      <c r="AC3141" s="5">
        <f ca="1">VLOOKUP(CONCATENATE($F3141," ",$G3141),AllocFactorMatrix,(AC$4+1),FALSE)*$E3143</f>
        <v>5.6863841135984083</v>
      </c>
      <c r="AD3141" s="5">
        <f ca="1">VLOOKUP(CONCATENATE($F3141," ",$G3141),AllocFactorMatrix,(AD$4+1),FALSE)*$E3143</f>
        <v>127.37305666703172</v>
      </c>
      <c r="AE3141" s="5">
        <f ca="1">VLOOKUP(CONCATENATE($F3141," ",$G3141),AllocFactorMatrix,(AE$4+1),FALSE)*$E3143</f>
        <v>26.271525190107187</v>
      </c>
    </row>
    <row r="3142" spans="4:31" hidden="1" outlineLevel="1">
      <c r="E3142" s="44"/>
      <c r="F3142" s="167" t="str">
        <f>F3143</f>
        <v>LABOR_M</v>
      </c>
      <c r="G3142" s="48" t="str">
        <f>$G$14</f>
        <v>CUSTOMER</v>
      </c>
      <c r="H3142" s="4">
        <f t="shared" ca="1" si="4484"/>
        <v>10450.918746741025</v>
      </c>
      <c r="I3142" s="5">
        <f t="shared" ref="I3142:N3142" ca="1" si="4493">VLOOKUP(CONCATENATE($F3142," ",$G3142),AllocFactorMatrix,(I$4+1),FALSE)*$E3143</f>
        <v>8067.8428629261025</v>
      </c>
      <c r="J3142" s="47">
        <f t="shared" ca="1" si="4493"/>
        <v>1.6282233586155459</v>
      </c>
      <c r="K3142" s="47">
        <f t="shared" ca="1" si="4493"/>
        <v>0.47757442242594689</v>
      </c>
      <c r="L3142" s="5">
        <f t="shared" ca="1" si="4493"/>
        <v>1633.6178979617582</v>
      </c>
      <c r="M3142" s="5">
        <f t="shared" ca="1" si="4493"/>
        <v>41.765236082400172</v>
      </c>
      <c r="N3142" s="5">
        <f t="shared" ca="1" si="4493"/>
        <v>6.7338569061336395</v>
      </c>
      <c r="O3142" s="5">
        <f t="shared" ca="1" si="4486"/>
        <v>1682.1169909502921</v>
      </c>
      <c r="P3142" s="5">
        <f ca="1">VLOOKUP(CONCATENATE($F3142," ",$G3142),AllocFactorMatrix,(P$4+1),FALSE)*$E3143</f>
        <v>66.910163978901863</v>
      </c>
      <c r="Q3142" s="5">
        <f ca="1">VLOOKUP(CONCATENATE($F3142," ",$G3142),AllocFactorMatrix,(Q$4+1),FALSE)*$E3143</f>
        <v>16.184141169232849</v>
      </c>
      <c r="R3142" s="5">
        <f ca="1">VLOOKUP(CONCATENATE($F3142," ",$G3142),AllocFactorMatrix,(R$4+1),FALSE)*$E3143</f>
        <v>16.474840535954261</v>
      </c>
      <c r="S3142" s="5">
        <f ca="1">VLOOKUP(CONCATENATE($F3142," ",$G3142),AllocFactorMatrix,(S$4+1),FALSE)*$E3143</f>
        <v>2.0350280929201827</v>
      </c>
      <c r="T3142" s="5">
        <f t="shared" ca="1" si="4476"/>
        <v>101.60417377700915</v>
      </c>
      <c r="U3142" s="5">
        <f ca="1">VLOOKUP(CONCATENATE($F3142," ",$G3142),AllocFactorMatrix,(U$4+1),FALSE)*$E3143</f>
        <v>0.50927732687981975</v>
      </c>
      <c r="V3142" s="5">
        <f ca="1">VLOOKUP(CONCATENATE($F3142," ",$G3142),AllocFactorMatrix,(V$4+1),FALSE)*$E3143</f>
        <v>11.765952807860504</v>
      </c>
      <c r="W3142" s="5">
        <f ca="1">VLOOKUP(CONCATENATE($F3142," ",$G3142),AllocFactorMatrix,(W$4+1),FALSE)*$E3143</f>
        <v>27.674643361516829</v>
      </c>
      <c r="X3142" s="5">
        <f ca="1">VLOOKUP(CONCATENATE($F3142," ",$G3142),AllocFactorMatrix,(X$4+1),FALSE)*$E3143</f>
        <v>8.1491726368901869</v>
      </c>
      <c r="Y3142" s="5">
        <f t="shared" ca="1" si="4488"/>
        <v>48.09904613314734</v>
      </c>
      <c r="Z3142" s="5">
        <f ca="1">VLOOKUP(CONCATENATE($F3142," ",$G3142),AllocFactorMatrix,(Z$4+1),FALSE)*$E3143</f>
        <v>14.848109291922217</v>
      </c>
      <c r="AA3142" s="5">
        <f ca="1">VLOOKUP(CONCATENATE($F3142," ",$G3142),AllocFactorMatrix,(AA$4+1),FALSE)*$E3143</f>
        <v>0.22180450429717119</v>
      </c>
      <c r="AB3142" s="5">
        <f t="shared" ca="1" si="4474"/>
        <v>15.069913796219389</v>
      </c>
      <c r="AC3142" s="5">
        <f ca="1">VLOOKUP(CONCATENATE($F3142," ",$G3142),AllocFactorMatrix,(AC$4+1),FALSE)*$E3143</f>
        <v>1.208754781905049</v>
      </c>
      <c r="AD3142" s="5">
        <f ca="1">VLOOKUP(CONCATENATE($F3142," ",$G3142),AllocFactorMatrix,(AD$4+1),FALSE)*$E3143</f>
        <v>439.1955455380147</v>
      </c>
      <c r="AE3142" s="5">
        <f ca="1">VLOOKUP(CONCATENATE($F3142," ",$G3142),AllocFactorMatrix,(AE$4+1),FALSE)*$E3143</f>
        <v>93.675661057284159</v>
      </c>
    </row>
    <row r="3143" spans="4:31" collapsed="1">
      <c r="D3143" s="48" t="s">
        <v>319</v>
      </c>
      <c r="E3143" s="36">
        <v>92884</v>
      </c>
      <c r="F3143" s="88" t="s">
        <v>67</v>
      </c>
      <c r="G3143" s="48" t="str">
        <f>$G$15</f>
        <v>TOTAL</v>
      </c>
      <c r="H3143" s="4">
        <f t="shared" ca="1" si="4484"/>
        <v>92884.000000000058</v>
      </c>
      <c r="I3143" s="5">
        <f t="shared" ref="I3143:N3143" ca="1" si="4494">VLOOKUP(CONCATENATE($F3143," ",$G3143),AllocFactorMatrix,(I$4+1),FALSE)*$E3143</f>
        <v>51707.013558738247</v>
      </c>
      <c r="J3143" s="47">
        <f t="shared" ca="1" si="4494"/>
        <v>10.503433536254107</v>
      </c>
      <c r="K3143" s="47">
        <f t="shared" ca="1" si="4494"/>
        <v>16.840623753417127</v>
      </c>
      <c r="L3143" s="5">
        <f t="shared" ca="1" si="4494"/>
        <v>12027.102882506179</v>
      </c>
      <c r="M3143" s="5">
        <f t="shared" ca="1" si="4494"/>
        <v>175.16302292695025</v>
      </c>
      <c r="N3143" s="5">
        <f t="shared" ca="1" si="4494"/>
        <v>21.313720800180963</v>
      </c>
      <c r="O3143" s="5">
        <f t="shared" ca="1" si="4486"/>
        <v>12223.57962623331</v>
      </c>
      <c r="P3143" s="5">
        <f ca="1">VLOOKUP(CONCATENATE($F3143," ",$G3143),AllocFactorMatrix,(P$4+1),FALSE)*$E3143</f>
        <v>6230.6354092805814</v>
      </c>
      <c r="Q3143" s="5">
        <f ca="1">VLOOKUP(CONCATENATE($F3143," ",$G3143),AllocFactorMatrix,(Q$4+1),FALSE)*$E3143</f>
        <v>1048.4475618537169</v>
      </c>
      <c r="R3143" s="5">
        <f ca="1">VLOOKUP(CONCATENATE($F3143," ",$G3143),AllocFactorMatrix,(R$4+1),FALSE)*$E3143</f>
        <v>182.3301080435804</v>
      </c>
      <c r="S3143" s="5">
        <f ca="1">VLOOKUP(CONCATENATE($F3143," ",$G3143),AllocFactorMatrix,(S$4+1),FALSE)*$E3143</f>
        <v>8.1144296280230357</v>
      </c>
      <c r="T3143" s="5">
        <f t="shared" ca="1" si="4476"/>
        <v>7469.5275088059016</v>
      </c>
      <c r="U3143" s="5">
        <f ca="1">VLOOKUP(CONCATENATE($F3143," ",$G3143),AllocFactorMatrix,(U$4+1),FALSE)*$E3143</f>
        <v>291.64133258173479</v>
      </c>
      <c r="V3143" s="5">
        <f ca="1">VLOOKUP(CONCATENATE($F3143," ",$G3143),AllocFactorMatrix,(V$4+1),FALSE)*$E3143</f>
        <v>3895.9941166071471</v>
      </c>
      <c r="W3143" s="5">
        <f ca="1">VLOOKUP(CONCATENATE($F3143," ",$G3143),AllocFactorMatrix,(W$4+1),FALSE)*$E3143</f>
        <v>12473.9995212181</v>
      </c>
      <c r="X3143" s="5">
        <f ca="1">VLOOKUP(CONCATENATE($F3143," ",$G3143),AllocFactorMatrix,(X$4+1),FALSE)*$E3143</f>
        <v>2225.2202636254592</v>
      </c>
      <c r="Y3143" s="5">
        <f t="shared" ca="1" si="4488"/>
        <v>18886.855234032439</v>
      </c>
      <c r="Z3143" s="5">
        <f ca="1">VLOOKUP(CONCATENATE($F3143," ",$G3143),AllocFactorMatrix,(Z$4+1),FALSE)*$E3143</f>
        <v>1712.2841917203853</v>
      </c>
      <c r="AA3143" s="5">
        <f ca="1">VLOOKUP(CONCATENATE($F3143," ",$G3143),AllocFactorMatrix,(AA$4+1),FALSE)*$E3143</f>
        <v>31.873932166120749</v>
      </c>
      <c r="AB3143" s="5">
        <f t="shared" ca="1" si="4474"/>
        <v>1744.158123886506</v>
      </c>
      <c r="AC3143" s="5">
        <f ca="1">VLOOKUP(CONCATENATE($F3143," ",$G3143),AllocFactorMatrix,(AC$4+1),FALSE)*$E3143</f>
        <v>24.936061105943093</v>
      </c>
      <c r="AD3143" s="5">
        <f ca="1">VLOOKUP(CONCATENATE($F3143," ",$G3143),AllocFactorMatrix,(AD$4+1),FALSE)*$E3143</f>
        <v>661.14246510085081</v>
      </c>
      <c r="AE3143" s="5">
        <f ca="1">VLOOKUP(CONCATENATE($F3143," ",$G3143),AllocFactorMatrix,(AE$4+1),FALSE)*$E3143</f>
        <v>139.44336480708782</v>
      </c>
    </row>
    <row r="3144" spans="4:31" hidden="1" outlineLevel="1">
      <c r="E3144" s="44"/>
      <c r="F3144" s="167" t="str">
        <f>F3151</f>
        <v>RB_GUP</v>
      </c>
      <c r="G3144" s="48" t="str">
        <f>$G$8</f>
        <v>PRODUCTION</v>
      </c>
      <c r="H3144" s="4">
        <f t="shared" ca="1" si="4484"/>
        <v>-6613.0320390237821</v>
      </c>
      <c r="I3144" s="5">
        <f t="shared" ref="I3144:N3144" ca="1" si="4495">VLOOKUP(CONCATENATE($F3144," ",$G3144),AllocFactorMatrix,(I$4+1),FALSE)*$E3151</f>
        <v>-3400.8901284946623</v>
      </c>
      <c r="J3144" s="47">
        <f t="shared" ca="1" si="4495"/>
        <v>-0.76083742108107566</v>
      </c>
      <c r="K3144" s="47">
        <f t="shared" ca="1" si="4495"/>
        <v>-1.3321720742109655</v>
      </c>
      <c r="L3144" s="5">
        <f t="shared" ca="1" si="4495"/>
        <v>-792.63687015397022</v>
      </c>
      <c r="M3144" s="5">
        <f t="shared" ca="1" si="4495"/>
        <v>-11.029531960178932</v>
      </c>
      <c r="N3144" s="5">
        <f t="shared" ca="1" si="4495"/>
        <v>-1.5361238057664244</v>
      </c>
      <c r="O3144" s="5">
        <f t="shared" ca="1" si="4473"/>
        <v>-805.20252591991562</v>
      </c>
      <c r="P3144" s="5">
        <f ca="1">VLOOKUP(CONCATENATE($F3144," ",$G3144),AllocFactorMatrix,(P$4+1),FALSE)*$E3151</f>
        <v>-471.45463092856505</v>
      </c>
      <c r="Q3144" s="5">
        <f ca="1">VLOOKUP(CONCATENATE($F3144," ",$G3144),AllocFactorMatrix,(Q$4+1),FALSE)*$E3151</f>
        <v>-84.606766549599641</v>
      </c>
      <c r="R3144" s="5">
        <f ca="1">VLOOKUP(CONCATENATE($F3144," ",$G3144),AllocFactorMatrix,(R$4+1),FALSE)*$E3151</f>
        <v>-17.157388859853988</v>
      </c>
      <c r="S3144" s="5">
        <f ca="1">VLOOKUP(CONCATENATE($F3144," ",$G3144),AllocFactorMatrix,(S$4+1),FALSE)*$E3151</f>
        <v>-0.65154408300476618</v>
      </c>
      <c r="T3144" s="5">
        <f t="shared" ca="1" si="4476"/>
        <v>-573.87033042102348</v>
      </c>
      <c r="U3144" s="5">
        <f ca="1">VLOOKUP(CONCATENATE($F3144," ",$G3144),AllocFactorMatrix,(U$4+1),FALSE)*$E3151</f>
        <v>-22.360074856860173</v>
      </c>
      <c r="V3144" s="5">
        <f ca="1">VLOOKUP(CONCATENATE($F3144," ",$G3144),AllocFactorMatrix,(V$4+1),FALSE)*$E3151</f>
        <v>-301.87392238411002</v>
      </c>
      <c r="W3144" s="5">
        <f ca="1">VLOOKUP(CONCATENATE($F3144," ",$G3144),AllocFactorMatrix,(W$4+1),FALSE)*$E3151</f>
        <v>-1154.5465719201559</v>
      </c>
      <c r="X3144" s="5">
        <f ca="1">VLOOKUP(CONCATENATE($F3144," ",$G3144),AllocFactorMatrix,(X$4+1),FALSE)*$E3151</f>
        <v>-209.15681956509209</v>
      </c>
      <c r="Y3144" s="5">
        <f ca="1">SUBTOTAL(9,U3144:X3144)</f>
        <v>-1687.9373887262182</v>
      </c>
      <c r="Z3144" s="5">
        <f ca="1">VLOOKUP(CONCATENATE($F3144," ",$G3144),AllocFactorMatrix,(Z$4+1),FALSE)*$E3151</f>
        <v>-129.58834230658297</v>
      </c>
      <c r="AA3144" s="5">
        <f ca="1">VLOOKUP(CONCATENATE($F3144," ",$G3144),AllocFactorMatrix,(AA$4+1),FALSE)*$E3151</f>
        <v>-2.5882115761272209</v>
      </c>
      <c r="AB3144" s="5">
        <f t="shared" ca="1" si="4474"/>
        <v>-132.17655388271018</v>
      </c>
      <c r="AC3144" s="5">
        <f ca="1">VLOOKUP(CONCATENATE($F3144," ",$G3144),AllocFactorMatrix,(AC$4+1),FALSE)*$E3151</f>
        <v>-1.7094798835030167</v>
      </c>
      <c r="AD3144" s="5">
        <f ca="1">VLOOKUP(CONCATENATE($F3144," ",$G3144),AllocFactorMatrix,(AD$4+1),FALSE)*$E3151</f>
        <v>-7.5944829565945167</v>
      </c>
      <c r="AE3144" s="5">
        <f ca="1">VLOOKUP(CONCATENATE($F3144," ",$G3144),AllocFactorMatrix,(AE$4+1),FALSE)*$E3151</f>
        <v>-1.5581392438613744</v>
      </c>
    </row>
    <row r="3145" spans="4:31" hidden="1" outlineLevel="1">
      <c r="E3145" s="44"/>
      <c r="F3145" s="167" t="str">
        <f>F3151</f>
        <v>RB_GUP</v>
      </c>
      <c r="G3145" s="48" t="str">
        <f>$G$9</f>
        <v>BULKTRAN</v>
      </c>
      <c r="H3145" s="4">
        <f t="shared" ca="1" si="4484"/>
        <v>-3591.236599123054</v>
      </c>
      <c r="I3145" s="5">
        <f t="shared" ref="I3145:N3145" ca="1" si="4496">VLOOKUP(CONCATENATE($F3145," ",$G3145),AllocFactorMatrix,(I$4+1),FALSE)*$E3151</f>
        <v>-1846.8685811552921</v>
      </c>
      <c r="J3145" s="47">
        <f t="shared" ca="1" si="4496"/>
        <v>-0.41317616131980928</v>
      </c>
      <c r="K3145" s="47">
        <f t="shared" ca="1" si="4496"/>
        <v>-0.72344199771067985</v>
      </c>
      <c r="L3145" s="5">
        <f t="shared" ca="1" si="4496"/>
        <v>-430.44499423467096</v>
      </c>
      <c r="M3145" s="5">
        <f t="shared" ca="1" si="4496"/>
        <v>-5.9896366164346029</v>
      </c>
      <c r="N3145" s="5">
        <f t="shared" ca="1" si="4496"/>
        <v>-0.83419889689010773</v>
      </c>
      <c r="O3145" s="5">
        <f t="shared" ca="1" si="4473"/>
        <v>-437.26882974799565</v>
      </c>
      <c r="P3145" s="5">
        <f ca="1">VLOOKUP(CONCATENATE($F3145," ",$G3145),AllocFactorMatrix,(P$4+1),FALSE)*$E3151</f>
        <v>-256.025544020599</v>
      </c>
      <c r="Q3145" s="5">
        <f ca="1">VLOOKUP(CONCATENATE($F3145," ",$G3145),AllocFactorMatrix,(Q$4+1),FALSE)*$E3151</f>
        <v>-45.946082640064738</v>
      </c>
      <c r="R3145" s="5">
        <f ca="1">VLOOKUP(CONCATENATE($F3145," ",$G3145),AllocFactorMatrix,(R$4+1),FALSE)*$E3151</f>
        <v>-9.3173966881294046</v>
      </c>
      <c r="S3145" s="5">
        <f ca="1">VLOOKUP(CONCATENATE($F3145," ",$G3145),AllocFactorMatrix,(S$4+1),FALSE)*$E3151</f>
        <v>-0.35382392570022925</v>
      </c>
      <c r="T3145" s="5">
        <f t="shared" ca="1" si="4476"/>
        <v>-311.64284727449336</v>
      </c>
      <c r="U3145" s="5">
        <f ca="1">VLOOKUP(CONCATENATE($F3145," ",$G3145),AllocFactorMatrix,(U$4+1),FALSE)*$E3151</f>
        <v>-12.142738567004043</v>
      </c>
      <c r="V3145" s="5">
        <f ca="1">VLOOKUP(CONCATENATE($F3145," ",$G3145),AllocFactorMatrix,(V$4+1),FALSE)*$E3151</f>
        <v>-163.93398247420006</v>
      </c>
      <c r="W3145" s="5">
        <f ca="1">VLOOKUP(CONCATENATE($F3145," ",$G3145),AllocFactorMatrix,(W$4+1),FALSE)*$E3151</f>
        <v>-626.98167497216502</v>
      </c>
      <c r="X3145" s="5">
        <f ca="1">VLOOKUP(CONCATENATE($F3145," ",$G3145),AllocFactorMatrix,(X$4+1),FALSE)*$E3151</f>
        <v>-113.58354548199317</v>
      </c>
      <c r="Y3145" s="5">
        <f t="shared" ref="Y3145:Y3151" ca="1" si="4497">SUBTOTAL(9,U3145:X3145)</f>
        <v>-916.64194149536229</v>
      </c>
      <c r="Z3145" s="5">
        <f ca="1">VLOOKUP(CONCATENATE($F3145," ",$G3145),AllocFactorMatrix,(Z$4+1),FALSE)*$E3151</f>
        <v>-70.373528355048947</v>
      </c>
      <c r="AA3145" s="5">
        <f ca="1">VLOOKUP(CONCATENATE($F3145," ",$G3145),AllocFactorMatrix,(AA$4+1),FALSE)*$E3151</f>
        <v>-1.4055398618383461</v>
      </c>
      <c r="AB3145" s="5">
        <f t="shared" ca="1" si="4474"/>
        <v>-71.779068216887296</v>
      </c>
      <c r="AC3145" s="5">
        <f ca="1">VLOOKUP(CONCATENATE($F3145," ",$G3145),AllocFactorMatrix,(AC$4+1),FALSE)*$E3151</f>
        <v>-0.92834068954653259</v>
      </c>
      <c r="AD3145" s="5">
        <f ca="1">VLOOKUP(CONCATENATE($F3145," ",$G3145),AllocFactorMatrix,(AD$4+1),FALSE)*$E3151</f>
        <v>-4.1242179055229018</v>
      </c>
      <c r="AE3145" s="5">
        <f ca="1">VLOOKUP(CONCATENATE($F3145," ",$G3145),AllocFactorMatrix,(AE$4+1),FALSE)*$E3151</f>
        <v>-0.84615447892354723</v>
      </c>
    </row>
    <row r="3146" spans="4:31" hidden="1" outlineLevel="1">
      <c r="E3146" s="44"/>
      <c r="F3146" s="167" t="str">
        <f>F3151</f>
        <v>RB_GUP</v>
      </c>
      <c r="G3146" s="48" t="str">
        <f>$G$10</f>
        <v>SUBTRAN</v>
      </c>
      <c r="H3146" s="4">
        <f t="shared" ca="1" si="4484"/>
        <v>-994.31886464433956</v>
      </c>
      <c r="I3146" s="5">
        <f t="shared" ref="I3146:N3146" ca="1" si="4498">VLOOKUP(CONCATENATE($F3146," ",$G3146),AllocFactorMatrix,(I$4+1),FALSE)*$E3151</f>
        <v>-507.96785120989881</v>
      </c>
      <c r="J3146" s="47">
        <f t="shared" ca="1" si="4498"/>
        <v>-8.2714860545967023E-2</v>
      </c>
      <c r="K3146" s="47">
        <f t="shared" ca="1" si="4498"/>
        <v>-0.15394655770105456</v>
      </c>
      <c r="L3146" s="5">
        <f t="shared" ca="1" si="4498"/>
        <v>-119.04295848705772</v>
      </c>
      <c r="M3146" s="5">
        <f t="shared" ca="1" si="4498"/>
        <v>-1.6637198432013804</v>
      </c>
      <c r="N3146" s="5">
        <f t="shared" ca="1" si="4498"/>
        <v>-0.30112556155843728</v>
      </c>
      <c r="O3146" s="5">
        <f t="shared" ca="1" si="4473"/>
        <v>-121.00780389181753</v>
      </c>
      <c r="P3146" s="5">
        <f ca="1">VLOOKUP(CONCATENATE($F3146," ",$G3146),AllocFactorMatrix,(P$4+1),FALSE)*$E3151</f>
        <v>-68.727486345763893</v>
      </c>
      <c r="Q3146" s="5">
        <f ca="1">VLOOKUP(CONCATENATE($F3146," ",$G3146),AllocFactorMatrix,(Q$4+1),FALSE)*$E3151</f>
        <v>-12.368181679794562</v>
      </c>
      <c r="R3146" s="5">
        <f ca="1">VLOOKUP(CONCATENATE($F3146," ",$G3146),AllocFactorMatrix,(R$4+1),FALSE)*$E3151</f>
        <v>-3.2465523322531955</v>
      </c>
      <c r="S3146" s="5">
        <f ca="1">VLOOKUP(CONCATENATE($F3146," ",$G3146),AllocFactorMatrix,(S$4+1),FALSE)*$E3151</f>
        <v>0</v>
      </c>
      <c r="T3146" s="5">
        <f t="shared" ca="1" si="4476"/>
        <v>-84.342220357811655</v>
      </c>
      <c r="U3146" s="5">
        <f ca="1">VLOOKUP(CONCATENATE($F3146," ",$G3146),AllocFactorMatrix,(U$4+1),FALSE)*$E3151</f>
        <v>-3.1024034633819024</v>
      </c>
      <c r="V3146" s="5">
        <f ca="1">VLOOKUP(CONCATENATE($F3146," ",$G3146),AllocFactorMatrix,(V$4+1),FALSE)*$E3151</f>
        <v>-43.529728928539043</v>
      </c>
      <c r="W3146" s="5">
        <f ca="1">VLOOKUP(CONCATENATE($F3146," ",$G3146),AllocFactorMatrix,(W$4+1),FALSE)*$E3151</f>
        <v>-214.63514188886683</v>
      </c>
      <c r="X3146" s="5">
        <f ca="1">VLOOKUP(CONCATENATE($F3146," ",$G3146),AllocFactorMatrix,(X$4+1),FALSE)*$E3151</f>
        <v>0</v>
      </c>
      <c r="Y3146" s="5">
        <f t="shared" ca="1" si="4497"/>
        <v>-261.26727428078777</v>
      </c>
      <c r="Z3146" s="5">
        <f ca="1">VLOOKUP(CONCATENATE($F3146," ",$G3146),AllocFactorMatrix,(Z$4+1),FALSE)*$E3151</f>
        <v>-18.867350632493824</v>
      </c>
      <c r="AA3146" s="5">
        <f ca="1">VLOOKUP(CONCATENATE($F3146," ",$G3146),AllocFactorMatrix,(AA$4+1),FALSE)*$E3151</f>
        <v>-0.37882842148053786</v>
      </c>
      <c r="AB3146" s="5">
        <f t="shared" ca="1" si="4474"/>
        <v>-19.246179053974362</v>
      </c>
      <c r="AC3146" s="5">
        <f ca="1">VLOOKUP(CONCATENATE($F3146," ",$G3146),AllocFactorMatrix,(AC$4+1),FALSE)*$E3151</f>
        <v>-0.2508744318022269</v>
      </c>
      <c r="AD3146" s="5">
        <f ca="1">VLOOKUP(CONCATENATE($F3146," ",$G3146),AllocFactorMatrix,(AD$4+1),FALSE)*$E3151</f>
        <v>0</v>
      </c>
      <c r="AE3146" s="5">
        <f ca="1">VLOOKUP(CONCATENATE($F3146," ",$G3146),AllocFactorMatrix,(AE$4+1),FALSE)*$E3151</f>
        <v>0</v>
      </c>
    </row>
    <row r="3147" spans="4:31" hidden="1" outlineLevel="1">
      <c r="E3147" s="44"/>
      <c r="F3147" s="167" t="str">
        <f>F3151</f>
        <v>RB_GUP</v>
      </c>
      <c r="G3147" s="48" t="str">
        <f>$G$11</f>
        <v>DISTPRI</v>
      </c>
      <c r="H3147" s="4">
        <f t="shared" ca="1" si="4484"/>
        <v>-3978.1128384663216</v>
      </c>
      <c r="I3147" s="5">
        <f t="shared" ref="I3147:N3147" ca="1" si="4499">VLOOKUP(CONCATENATE($F3147," ",$G3147),AllocFactorMatrix,(I$4+1),FALSE)*$E3151</f>
        <v>-2604.4687464149183</v>
      </c>
      <c r="J3147" s="47">
        <f t="shared" ca="1" si="4499"/>
        <v>-0.42765754501490455</v>
      </c>
      <c r="K3147" s="47">
        <f t="shared" ca="1" si="4499"/>
        <v>-0.79128895481473893</v>
      </c>
      <c r="L3147" s="5">
        <f t="shared" ca="1" si="4499"/>
        <v>-609.37655528014602</v>
      </c>
      <c r="M3147" s="5">
        <f t="shared" ca="1" si="4499"/>
        <v>-8.5153876180439099</v>
      </c>
      <c r="N3147" s="5">
        <f t="shared" ca="1" si="4499"/>
        <v>0</v>
      </c>
      <c r="O3147" s="5">
        <f t="shared" ca="1" si="4473"/>
        <v>-617.89194289818988</v>
      </c>
      <c r="P3147" s="5">
        <f ca="1">VLOOKUP(CONCATENATE($F3147," ",$G3147),AllocFactorMatrix,(P$4+1),FALSE)*$E3151</f>
        <v>-353.39008992652197</v>
      </c>
      <c r="Q3147" s="5">
        <f ca="1">VLOOKUP(CONCATENATE($F3147," ",$G3147),AllocFactorMatrix,(Q$4+1),FALSE)*$E3151</f>
        <v>-63.590556437888303</v>
      </c>
      <c r="R3147" s="5">
        <f ca="1">VLOOKUP(CONCATENATE($F3147," ",$G3147),AllocFactorMatrix,(R$4+1),FALSE)*$E3151</f>
        <v>0</v>
      </c>
      <c r="S3147" s="5">
        <f ca="1">VLOOKUP(CONCATENATE($F3147," ",$G3147),AllocFactorMatrix,(S$4+1),FALSE)*$E3151</f>
        <v>0</v>
      </c>
      <c r="T3147" s="5">
        <f t="shared" ca="1" si="4476"/>
        <v>-416.98064636441029</v>
      </c>
      <c r="U3147" s="5">
        <f ca="1">VLOOKUP(CONCATENATE($F3147," ",$G3147),AllocFactorMatrix,(U$4+1),FALSE)*$E3151</f>
        <v>-16.002736467950189</v>
      </c>
      <c r="V3147" s="5">
        <f ca="1">VLOOKUP(CONCATENATE($F3147," ",$G3147),AllocFactorMatrix,(V$4+1),FALSE)*$E3151</f>
        <v>-221.2836445211293</v>
      </c>
      <c r="W3147" s="5">
        <f ca="1">VLOOKUP(CONCATENATE($F3147," ",$G3147),AllocFactorMatrix,(W$4+1),FALSE)*$E3151</f>
        <v>0</v>
      </c>
      <c r="X3147" s="5">
        <f ca="1">VLOOKUP(CONCATENATE($F3147," ",$G3147),AllocFactorMatrix,(X$4+1),FALSE)*$E3151</f>
        <v>0</v>
      </c>
      <c r="Y3147" s="5">
        <f t="shared" ca="1" si="4497"/>
        <v>-237.2863809890795</v>
      </c>
      <c r="Z3147" s="5">
        <f ca="1">VLOOKUP(CONCATENATE($F3147," ",$G3147),AllocFactorMatrix,(Z$4+1),FALSE)*$E3151</f>
        <v>-97.039646118782599</v>
      </c>
      <c r="AA3147" s="5">
        <f ca="1">VLOOKUP(CONCATENATE($F3147," ",$G3147),AllocFactorMatrix,(AA$4+1),FALSE)*$E3151</f>
        <v>-1.9477387300622799</v>
      </c>
      <c r="AB3147" s="5">
        <f t="shared" ca="1" si="4474"/>
        <v>-98.987384848844883</v>
      </c>
      <c r="AC3147" s="5">
        <f ca="1">VLOOKUP(CONCATENATE($F3147," ",$G3147),AllocFactorMatrix,(AC$4+1),FALSE)*$E3151</f>
        <v>-1.2787904510497379</v>
      </c>
      <c r="AD3147" s="5">
        <f ca="1">VLOOKUP(CONCATENATE($F3147," ",$G3147),AllocFactorMatrix,(AD$4+1),FALSE)*$E3151</f>
        <v>0</v>
      </c>
      <c r="AE3147" s="5">
        <f ca="1">VLOOKUP(CONCATENATE($F3147," ",$G3147),AllocFactorMatrix,(AE$4+1),FALSE)*$E3151</f>
        <v>0</v>
      </c>
    </row>
    <row r="3148" spans="4:31" hidden="1" outlineLevel="1">
      <c r="E3148" s="44"/>
      <c r="F3148" s="167" t="str">
        <f>F3151</f>
        <v>RB_GUP</v>
      </c>
      <c r="G3148" s="48" t="str">
        <f>$G$12</f>
        <v>DISTSEC</v>
      </c>
      <c r="H3148" s="4">
        <f t="shared" ca="1" si="4484"/>
        <v>-1907.0537077641882</v>
      </c>
      <c r="I3148" s="5">
        <f t="shared" ref="I3148:N3148" ca="1" si="4500">VLOOKUP(CONCATENATE($F3148," ",$G3148),AllocFactorMatrix,(I$4+1),FALSE)*$E3151</f>
        <v>-1414.8835097422498</v>
      </c>
      <c r="J3148" s="47">
        <f t="shared" ca="1" si="4500"/>
        <v>-0.3507423293864031</v>
      </c>
      <c r="K3148" s="47">
        <f t="shared" ca="1" si="4500"/>
        <v>-0.45430797782727012</v>
      </c>
      <c r="L3148" s="5">
        <f t="shared" ca="1" si="4500"/>
        <v>-285.19355917520949</v>
      </c>
      <c r="M3148" s="5">
        <f t="shared" ca="1" si="4500"/>
        <v>0</v>
      </c>
      <c r="N3148" s="5">
        <f t="shared" ca="1" si="4500"/>
        <v>0</v>
      </c>
      <c r="O3148" s="5">
        <f t="shared" ca="1" si="4473"/>
        <v>-285.19355917520949</v>
      </c>
      <c r="P3148" s="5">
        <f ca="1">VLOOKUP(CONCATENATE($F3148," ",$G3148),AllocFactorMatrix,(P$4+1),FALSE)*$E3151</f>
        <v>-142.36686384806609</v>
      </c>
      <c r="Q3148" s="5">
        <f ca="1">VLOOKUP(CONCATENATE($F3148," ",$G3148),AllocFactorMatrix,(Q$4+1),FALSE)*$E3151</f>
        <v>0</v>
      </c>
      <c r="R3148" s="5">
        <f ca="1">VLOOKUP(CONCATENATE($F3148," ",$G3148),AllocFactorMatrix,(R$4+1),FALSE)*$E3151</f>
        <v>0</v>
      </c>
      <c r="S3148" s="5">
        <f ca="1">VLOOKUP(CONCATENATE($F3148," ",$G3148),AllocFactorMatrix,(S$4+1),FALSE)*$E3151</f>
        <v>0</v>
      </c>
      <c r="T3148" s="5">
        <f t="shared" ca="1" si="4476"/>
        <v>-142.36686384806609</v>
      </c>
      <c r="U3148" s="5">
        <f ca="1">VLOOKUP(CONCATENATE($F3148," ",$G3148),AllocFactorMatrix,(U$4+1),FALSE)*$E3151</f>
        <v>-5.3315595817358359</v>
      </c>
      <c r="V3148" s="5">
        <f ca="1">VLOOKUP(CONCATENATE($F3148," ",$G3148),AllocFactorMatrix,(V$4+1),FALSE)*$E3151</f>
        <v>0</v>
      </c>
      <c r="W3148" s="5">
        <f ca="1">VLOOKUP(CONCATENATE($F3148," ",$G3148),AllocFactorMatrix,(W$4+1),FALSE)*$E3151</f>
        <v>0</v>
      </c>
      <c r="X3148" s="5">
        <f ca="1">VLOOKUP(CONCATENATE($F3148," ",$G3148),AllocFactorMatrix,(X$4+1),FALSE)*$E3151</f>
        <v>0</v>
      </c>
      <c r="Y3148" s="5">
        <f t="shared" ca="1" si="4497"/>
        <v>-5.3315595817358359</v>
      </c>
      <c r="Z3148" s="5">
        <f ca="1">VLOOKUP(CONCATENATE($F3148," ",$G3148),AllocFactorMatrix,(Z$4+1),FALSE)*$E3151</f>
        <v>-40.292560744747469</v>
      </c>
      <c r="AA3148" s="5">
        <f ca="1">VLOOKUP(CONCATENATE($F3148," ",$G3148),AllocFactorMatrix,(AA$4+1),FALSE)*$E3151</f>
        <v>0</v>
      </c>
      <c r="AB3148" s="5">
        <f t="shared" ca="1" si="4474"/>
        <v>-40.292560744747469</v>
      </c>
      <c r="AC3148" s="5">
        <f ca="1">VLOOKUP(CONCATENATE($F3148," ",$G3148),AllocFactorMatrix,(AC$4+1),FALSE)*$E3151</f>
        <v>-0.47640198282798846</v>
      </c>
      <c r="AD3148" s="5">
        <f ca="1">VLOOKUP(CONCATENATE($F3148," ",$G3148),AllocFactorMatrix,(AD$4+1),FALSE)*$E3151</f>
        <v>-14.663514943914231</v>
      </c>
      <c r="AE3148" s="5">
        <f ca="1">VLOOKUP(CONCATENATE($F3148," ",$G3148),AllocFactorMatrix,(AE$4+1),FALSE)*$E3151</f>
        <v>-3.0406874382238569</v>
      </c>
    </row>
    <row r="3149" spans="4:31" hidden="1" outlineLevel="1">
      <c r="E3149" s="44"/>
      <c r="F3149" s="167" t="str">
        <f>F3151</f>
        <v>RB_GUP</v>
      </c>
      <c r="G3149" s="48" t="str">
        <f>$G$13</f>
        <v>ENERGY</v>
      </c>
      <c r="H3149" s="4">
        <f t="shared" ca="1" si="4484"/>
        <v>-123.46383557253601</v>
      </c>
      <c r="I3149" s="5">
        <f t="shared" ref="I3149:N3149" ca="1" si="4501">VLOOKUP(CONCATENATE($F3149," ",$G3149),AllocFactorMatrix,(I$4+1),FALSE)*$E3151</f>
        <v>-48.301966559851607</v>
      </c>
      <c r="J3149" s="47">
        <f t="shared" ca="1" si="4501"/>
        <v>-7.7296361517624774E-3</v>
      </c>
      <c r="K3149" s="47">
        <f t="shared" ca="1" si="4501"/>
        <v>-2.2287637268549727E-2</v>
      </c>
      <c r="L3149" s="5">
        <f t="shared" ca="1" si="4501"/>
        <v>-13.928054849276915</v>
      </c>
      <c r="M3149" s="5">
        <f t="shared" ca="1" si="4501"/>
        <v>-0.19425491989687291</v>
      </c>
      <c r="N3149" s="5">
        <f t="shared" ca="1" si="4501"/>
        <v>-2.7156673168334072E-2</v>
      </c>
      <c r="O3149" s="5">
        <f t="shared" ca="1" si="4473"/>
        <v>-14.149466442342121</v>
      </c>
      <c r="P3149" s="5">
        <f ca="1">VLOOKUP(CONCATENATE($F3149," ",$G3149),AllocFactorMatrix,(P$4+1),FALSE)*$E3151</f>
        <v>-9.0296636291237675</v>
      </c>
      <c r="Q3149" s="5">
        <f ca="1">VLOOKUP(CONCATENATE($F3149," ",$G3149),AllocFactorMatrix,(Q$4+1),FALSE)*$E3151</f>
        <v>-1.6126834046128433</v>
      </c>
      <c r="R3149" s="5">
        <f ca="1">VLOOKUP(CONCATENATE($F3149," ",$G3149),AllocFactorMatrix,(R$4+1),FALSE)*$E3151</f>
        <v>-0.32840140013051722</v>
      </c>
      <c r="S3149" s="5">
        <f ca="1">VLOOKUP(CONCATENATE($F3149," ",$G3149),AllocFactorMatrix,(S$4+1),FALSE)*$E3151</f>
        <v>-1.2403832023853001E-2</v>
      </c>
      <c r="T3149" s="5">
        <f t="shared" ca="1" si="4476"/>
        <v>-10.983152265890981</v>
      </c>
      <c r="U3149" s="5">
        <f ca="1">VLOOKUP(CONCATENATE($F3149," ",$G3149),AllocFactorMatrix,(U$4+1),FALSE)*$E3151</f>
        <v>-0.4735715442995958</v>
      </c>
      <c r="V3149" s="5">
        <f ca="1">VLOOKUP(CONCATENATE($F3149," ",$G3149),AllocFactorMatrix,(V$4+1),FALSE)*$E3151</f>
        <v>-7.4872561577779022</v>
      </c>
      <c r="W3149" s="5">
        <f ca="1">VLOOKUP(CONCATENATE($F3149," ",$G3149),AllocFactorMatrix,(W$4+1),FALSE)*$E3151</f>
        <v>-32.201470143707425</v>
      </c>
      <c r="X3149" s="5">
        <f ca="1">VLOOKUP(CONCATENATE($F3149," ",$G3149),AllocFactorMatrix,(X$4+1),FALSE)*$E3151</f>
        <v>-6.0574328700478928</v>
      </c>
      <c r="Y3149" s="5">
        <f t="shared" ca="1" si="4497"/>
        <v>-46.21973071583281</v>
      </c>
      <c r="Z3149" s="5">
        <f ca="1">VLOOKUP(CONCATENATE($F3149," ",$G3149),AllocFactorMatrix,(Z$4+1),FALSE)*$E3151</f>
        <v>-2.4839672241371229</v>
      </c>
      <c r="AA3149" s="5">
        <f ca="1">VLOOKUP(CONCATENATE($F3149," ",$G3149),AllocFactorMatrix,(AA$4+1),FALSE)*$E3151</f>
        <v>-4.9840306858414229E-2</v>
      </c>
      <c r="AB3149" s="5">
        <f t="shared" ca="1" si="4474"/>
        <v>-2.5338075309955372</v>
      </c>
      <c r="AC3149" s="5">
        <f ca="1">VLOOKUP(CONCATENATE($F3149," ",$G3149),AllocFactorMatrix,(AC$4+1),FALSE)*$E3151</f>
        <v>-4.4457767441033913E-2</v>
      </c>
      <c r="AD3149" s="5">
        <f ca="1">VLOOKUP(CONCATENATE($F3149," ",$G3149),AllocFactorMatrix,(AD$4+1),FALSE)*$E3151</f>
        <v>-0.99583876474589694</v>
      </c>
      <c r="AE3149" s="5">
        <f ca="1">VLOOKUP(CONCATENATE($F3149," ",$G3149),AllocFactorMatrix,(AE$4+1),FALSE)*$E3151</f>
        <v>-0.20539825201571596</v>
      </c>
    </row>
    <row r="3150" spans="4:31" hidden="1" outlineLevel="1">
      <c r="E3150" s="44"/>
      <c r="F3150" s="167" t="str">
        <f>F3151</f>
        <v>RB_GUP</v>
      </c>
      <c r="G3150" s="48" t="str">
        <f>$G$14</f>
        <v>CUSTOMER</v>
      </c>
      <c r="H3150" s="4">
        <f t="shared" ca="1" si="4484"/>
        <v>-898.78211540578229</v>
      </c>
      <c r="I3150" s="5">
        <f t="shared" ref="I3150:N3150" ca="1" si="4502">VLOOKUP(CONCATENATE($F3150," ",$G3150),AllocFactorMatrix,(I$4+1),FALSE)*$E3151</f>
        <v>-445.08251240237308</v>
      </c>
      <c r="J3150" s="47">
        <f t="shared" ca="1" si="4502"/>
        <v>-8.9814390982154158E-2</v>
      </c>
      <c r="K3150" s="47">
        <f t="shared" ca="1" si="4502"/>
        <v>-4.7601123771614066E-2</v>
      </c>
      <c r="L3150" s="5">
        <f t="shared" ca="1" si="4502"/>
        <v>-141.84987652447091</v>
      </c>
      <c r="M3150" s="5">
        <f t="shared" ca="1" si="4502"/>
        <v>-9.0565567076907385</v>
      </c>
      <c r="N3150" s="5">
        <f t="shared" ca="1" si="4502"/>
        <v>-1.5231923260207796</v>
      </c>
      <c r="O3150" s="5">
        <f t="shared" ca="1" si="4473"/>
        <v>-152.42962555818244</v>
      </c>
      <c r="P3150" s="5">
        <f ca="1">VLOOKUP(CONCATENATE($F3150," ",$G3150),AllocFactorMatrix,(P$4+1),FALSE)*$E3151</f>
        <v>-11.047107042730847</v>
      </c>
      <c r="Q3150" s="5">
        <f ca="1">VLOOKUP(CONCATENATE($F3150," ",$G3150),AllocFactorMatrix,(Q$4+1),FALSE)*$E3151</f>
        <v>-3.1974544344997931</v>
      </c>
      <c r="R3150" s="5">
        <f ca="1">VLOOKUP(CONCATENATE($F3150," ",$G3150),AllocFactorMatrix,(R$4+1),FALSE)*$E3151</f>
        <v>-3.745458912865089</v>
      </c>
      <c r="S3150" s="5">
        <f ca="1">VLOOKUP(CONCATENATE($F3150," ",$G3150),AllocFactorMatrix,(S$4+1),FALSE)*$E3151</f>
        <v>-0.46798594029634316</v>
      </c>
      <c r="T3150" s="5">
        <f t="shared" ca="1" si="4476"/>
        <v>-18.458006330392074</v>
      </c>
      <c r="U3150" s="5">
        <f ca="1">VLOOKUP(CONCATENATE($F3150," ",$G3150),AllocFactorMatrix,(U$4+1),FALSE)*$E3151</f>
        <v>-7.3242775297436766E-2</v>
      </c>
      <c r="V3150" s="5">
        <f ca="1">VLOOKUP(CONCATENATE($F3150," ",$G3150),AllocFactorMatrix,(V$4+1),FALSE)*$E3151</f>
        <v>-2.26946289915991</v>
      </c>
      <c r="W3150" s="5">
        <f ca="1">VLOOKUP(CONCATENATE($F3150," ",$G3150),AllocFactorMatrix,(W$4+1),FALSE)*$E3151</f>
        <v>-6.2957825833649457</v>
      </c>
      <c r="X3150" s="5">
        <f ca="1">VLOOKUP(CONCATENATE($F3150," ",$G3150),AllocFactorMatrix,(X$4+1),FALSE)*$E3151</f>
        <v>-1.8720090603692581</v>
      </c>
      <c r="Y3150" s="5">
        <f t="shared" ca="1" si="4497"/>
        <v>-10.51049731819155</v>
      </c>
      <c r="Z3150" s="5">
        <f ca="1">VLOOKUP(CONCATENATE($F3150," ",$G3150),AllocFactorMatrix,(Z$4+1),FALSE)*$E3151</f>
        <v>-2.2353911482651263</v>
      </c>
      <c r="AA3150" s="5">
        <f ca="1">VLOOKUP(CONCATENATE($F3150," ",$G3150),AllocFactorMatrix,(AA$4+1),FALSE)*$E3151</f>
        <v>-4.1857472573181342E-2</v>
      </c>
      <c r="AB3150" s="5">
        <f t="shared" ca="1" si="4474"/>
        <v>-2.2772486208383076</v>
      </c>
      <c r="AC3150" s="5">
        <f ca="1">VLOOKUP(CONCATENATE($F3150," ",$G3150),AllocFactorMatrix,(AC$4+1),FALSE)*$E3151</f>
        <v>-0.2162483710060569</v>
      </c>
      <c r="AD3150" s="5">
        <f ca="1">VLOOKUP(CONCATENATE($F3150," ",$G3150),AllocFactorMatrix,(AD$4+1),FALSE)*$E3151</f>
        <v>-237.6444326666084</v>
      </c>
      <c r="AE3150" s="5">
        <f ca="1">VLOOKUP(CONCATENATE($F3150," ",$G3150),AllocFactorMatrix,(AE$4+1),FALSE)*$E3151</f>
        <v>-32.026128623436669</v>
      </c>
    </row>
    <row r="3151" spans="4:31" collapsed="1">
      <c r="D3151" s="48" t="s">
        <v>668</v>
      </c>
      <c r="E3151" s="36">
        <v>-18106</v>
      </c>
      <c r="F3151" s="88" t="s">
        <v>71</v>
      </c>
      <c r="G3151" s="48" t="str">
        <f>$G$15</f>
        <v>TOTAL</v>
      </c>
      <c r="H3151" s="4">
        <f t="shared" ca="1" si="4484"/>
        <v>-18106.000000000004</v>
      </c>
      <c r="I3151" s="5">
        <f t="shared" ref="I3151:N3151" ca="1" si="4503">VLOOKUP(CONCATENATE($F3151," ",$G3151),AllocFactorMatrix,(I$4+1),FALSE)*$E3151</f>
        <v>-10268.463295979245</v>
      </c>
      <c r="J3151" s="47">
        <f t="shared" ca="1" si="4503"/>
        <v>-2.1326723444820761</v>
      </c>
      <c r="K3151" s="47">
        <f t="shared" ca="1" si="4503"/>
        <v>-3.5250463233048723</v>
      </c>
      <c r="L3151" s="5">
        <f t="shared" ca="1" si="4503"/>
        <v>-2392.4728687048027</v>
      </c>
      <c r="M3151" s="5">
        <f t="shared" ca="1" si="4503"/>
        <v>-36.449087665446442</v>
      </c>
      <c r="N3151" s="5">
        <f t="shared" ca="1" si="4503"/>
        <v>-4.221797263404083</v>
      </c>
      <c r="O3151" s="5">
        <f t="shared" ca="1" si="4473"/>
        <v>-2433.143753633653</v>
      </c>
      <c r="P3151" s="5">
        <f ca="1">VLOOKUP(CONCATENATE($F3151," ",$G3151),AllocFactorMatrix,(P$4+1),FALSE)*$E3151</f>
        <v>-1312.0413857413705</v>
      </c>
      <c r="Q3151" s="5">
        <f ca="1">VLOOKUP(CONCATENATE($F3151," ",$G3151),AllocFactorMatrix,(Q$4+1),FALSE)*$E3151</f>
        <v>-211.3217251464599</v>
      </c>
      <c r="R3151" s="5">
        <f ca="1">VLOOKUP(CONCATENATE($F3151," ",$G3151),AllocFactorMatrix,(R$4+1),FALSE)*$E3151</f>
        <v>-33.795198193232189</v>
      </c>
      <c r="S3151" s="5">
        <f ca="1">VLOOKUP(CONCATENATE($F3151," ",$G3151),AllocFactorMatrix,(S$4+1),FALSE)*$E3151</f>
        <v>-1.4857577810251916</v>
      </c>
      <c r="T3151" s="5">
        <f t="shared" ca="1" si="4476"/>
        <v>-1558.6440668620876</v>
      </c>
      <c r="U3151" s="5">
        <f ca="1">VLOOKUP(CONCATENATE($F3151," ",$G3151),AllocFactorMatrix,(U$4+1),FALSE)*$E3151</f>
        <v>-59.486327256529172</v>
      </c>
      <c r="V3151" s="5">
        <f ca="1">VLOOKUP(CONCATENATE($F3151," ",$G3151),AllocFactorMatrix,(V$4+1),FALSE)*$E3151</f>
        <v>-740.37799736491627</v>
      </c>
      <c r="W3151" s="5">
        <f ca="1">VLOOKUP(CONCATENATE($F3151," ",$G3151),AllocFactorMatrix,(W$4+1),FALSE)*$E3151</f>
        <v>-2034.6606415082599</v>
      </c>
      <c r="X3151" s="5">
        <f ca="1">VLOOKUP(CONCATENATE($F3151," ",$G3151),AllocFactorMatrix,(X$4+1),FALSE)*$E3151</f>
        <v>-330.66980697750245</v>
      </c>
      <c r="Y3151" s="5">
        <f t="shared" ca="1" si="4497"/>
        <v>-3165.1947731072078</v>
      </c>
      <c r="Z3151" s="5">
        <f ca="1">VLOOKUP(CONCATENATE($F3151," ",$G3151),AllocFactorMatrix,(Z$4+1),FALSE)*$E3151</f>
        <v>-360.880786530058</v>
      </c>
      <c r="AA3151" s="5">
        <f ca="1">VLOOKUP(CONCATENATE($F3151," ",$G3151),AllocFactorMatrix,(AA$4+1),FALSE)*$E3151</f>
        <v>-6.4120163689399794</v>
      </c>
      <c r="AB3151" s="5">
        <f t="shared" ca="1" si="4474"/>
        <v>-367.29280289899799</v>
      </c>
      <c r="AC3151" s="5">
        <f ca="1">VLOOKUP(CONCATENATE($F3151," ",$G3151),AllocFactorMatrix,(AC$4+1),FALSE)*$E3151</f>
        <v>-4.9045935771765929</v>
      </c>
      <c r="AD3151" s="5">
        <f ca="1">VLOOKUP(CONCATENATE($F3151," ",$G3151),AllocFactorMatrix,(AD$4+1),FALSE)*$E3151</f>
        <v>-265.02248723738592</v>
      </c>
      <c r="AE3151" s="5">
        <f ca="1">VLOOKUP(CONCATENATE($F3151," ",$G3151),AllocFactorMatrix,(AE$4+1),FALSE)*$E3151</f>
        <v>-37.676508036461158</v>
      </c>
    </row>
    <row r="3152" spans="4:31" hidden="1" outlineLevel="1">
      <c r="E3152" s="44"/>
      <c r="F3152" s="167" t="str">
        <f>F3159</f>
        <v>RB_GUP</v>
      </c>
      <c r="G3152" s="48" t="str">
        <f>$G$8</f>
        <v>PRODUCTION</v>
      </c>
      <c r="H3152" s="4">
        <f t="shared" ca="1" si="4484"/>
        <v>-44630.113607449013</v>
      </c>
      <c r="I3152" s="5">
        <f t="shared" ref="I3152:N3152" ca="1" si="4504">VLOOKUP(CONCATENATE($F3152," ",$G3152),AllocFactorMatrix,(I$4+1),FALSE)*$E3159</f>
        <v>-22951.969974664571</v>
      </c>
      <c r="J3152" s="47">
        <f t="shared" ca="1" si="4504"/>
        <v>-5.1347491346283531</v>
      </c>
      <c r="K3152" s="47">
        <f t="shared" ca="1" si="4504"/>
        <v>-8.9905796109651348</v>
      </c>
      <c r="L3152" s="5">
        <f t="shared" ca="1" si="4504"/>
        <v>-5349.3576555613745</v>
      </c>
      <c r="M3152" s="5">
        <f t="shared" ca="1" si="4504"/>
        <v>-74.436243695024004</v>
      </c>
      <c r="N3152" s="5">
        <f t="shared" ca="1" si="4504"/>
        <v>-10.367011616139537</v>
      </c>
      <c r="O3152" s="5">
        <f t="shared" ca="1" si="4473"/>
        <v>-5434.1609108725379</v>
      </c>
      <c r="P3152" s="5">
        <f ca="1">VLOOKUP(CONCATENATE($F3152," ",$G3152),AllocFactorMatrix,(P$4+1),FALSE)*$E3159</f>
        <v>-3181.7589291773488</v>
      </c>
      <c r="Q3152" s="5">
        <f ca="1">VLOOKUP(CONCATENATE($F3152," ",$G3152),AllocFactorMatrix,(Q$4+1),FALSE)*$E3159</f>
        <v>-570.99520776327063</v>
      </c>
      <c r="R3152" s="5">
        <f ca="1">VLOOKUP(CONCATENATE($F3152," ",$G3152),AllocFactorMatrix,(R$4+1),FALSE)*$E3159</f>
        <v>-115.79200123390027</v>
      </c>
      <c r="S3152" s="5">
        <f ca="1">VLOOKUP(CONCATENATE($F3152," ",$G3152),AllocFactorMatrix,(S$4+1),FALSE)*$E3159</f>
        <v>-4.3971488831704626</v>
      </c>
      <c r="T3152" s="5">
        <f t="shared" ca="1" si="4476"/>
        <v>-3872.9432870576902</v>
      </c>
      <c r="U3152" s="5">
        <f ca="1">VLOOKUP(CONCATENATE($F3152," ",$G3152),AllocFactorMatrix,(U$4+1),FALSE)*$E3159</f>
        <v>-150.90395377549828</v>
      </c>
      <c r="V3152" s="5">
        <f ca="1">VLOOKUP(CONCATENATE($F3152," ",$G3152),AllocFactorMatrix,(V$4+1),FALSE)*$E3159</f>
        <v>-2037.2905153984282</v>
      </c>
      <c r="W3152" s="5">
        <f ca="1">VLOOKUP(CONCATENATE($F3152," ",$G3152),AllocFactorMatrix,(W$4+1),FALSE)*$E3159</f>
        <v>-7791.8183922021162</v>
      </c>
      <c r="X3152" s="5">
        <f ca="1">VLOOKUP(CONCATENATE($F3152," ",$G3152),AllocFactorMatrix,(X$4+1),FALSE)*$E3159</f>
        <v>-1411.5601684489598</v>
      </c>
      <c r="Y3152" s="5">
        <f ca="1">SUBTOTAL(9,U3152:X3152)</f>
        <v>-11391.573029825002</v>
      </c>
      <c r="Z3152" s="5">
        <f ca="1">VLOOKUP(CONCATENATE($F3152," ",$G3152),AllocFactorMatrix,(Z$4+1),FALSE)*$E3159</f>
        <v>-874.56743067549985</v>
      </c>
      <c r="AA3152" s="5">
        <f ca="1">VLOOKUP(CONCATENATE($F3152," ",$G3152),AllocFactorMatrix,(AA$4+1),FALSE)*$E3159</f>
        <v>-17.46735476269135</v>
      </c>
      <c r="AB3152" s="5">
        <f t="shared" ca="1" si="4474"/>
        <v>-892.03478543819119</v>
      </c>
      <c r="AC3152" s="5">
        <f ca="1">VLOOKUP(CONCATENATE($F3152," ",$G3152),AllocFactorMatrix,(AC$4+1),FALSE)*$E3159</f>
        <v>-11.53695928889692</v>
      </c>
      <c r="AD3152" s="5">
        <f ca="1">VLOOKUP(CONCATENATE($F3152," ",$G3152),AllocFactorMatrix,(AD$4+1),FALSE)*$E3159</f>
        <v>-51.25374187551698</v>
      </c>
      <c r="AE3152" s="5">
        <f ca="1">VLOOKUP(CONCATENATE($F3152," ",$G3152),AllocFactorMatrix,(AE$4+1),FALSE)*$E3159</f>
        <v>-10.515589681011642</v>
      </c>
    </row>
    <row r="3153" spans="4:31" hidden="1" outlineLevel="1">
      <c r="E3153" s="44"/>
      <c r="F3153" s="167" t="str">
        <f>F3159</f>
        <v>RB_GUP</v>
      </c>
      <c r="G3153" s="48" t="str">
        <f>$G$9</f>
        <v>BULKTRAN</v>
      </c>
      <c r="H3153" s="4">
        <f t="shared" ca="1" si="4484"/>
        <v>-24236.58262417114</v>
      </c>
      <c r="I3153" s="5">
        <f t="shared" ref="I3153:N3153" ca="1" si="4505">VLOOKUP(CONCATENATE($F3153," ",$G3153),AllocFactorMatrix,(I$4+1),FALSE)*$E3159</f>
        <v>-12464.169855610835</v>
      </c>
      <c r="J3153" s="47">
        <f t="shared" ca="1" si="4505"/>
        <v>-2.7884484621845118</v>
      </c>
      <c r="K3153" s="47">
        <f t="shared" ca="1" si="4505"/>
        <v>-4.8823744321362428</v>
      </c>
      <c r="L3153" s="5">
        <f t="shared" ca="1" si="4505"/>
        <v>-2904.9925784552847</v>
      </c>
      <c r="M3153" s="5">
        <f t="shared" ca="1" si="4505"/>
        <v>-40.422934756909854</v>
      </c>
      <c r="N3153" s="5">
        <f t="shared" ca="1" si="4505"/>
        <v>-5.6298519831321014</v>
      </c>
      <c r="O3153" s="5">
        <f t="shared" ca="1" si="4473"/>
        <v>-2951.0453651953267</v>
      </c>
      <c r="P3153" s="5">
        <f ca="1">VLOOKUP(CONCATENATE($F3153," ",$G3153),AllocFactorMatrix,(P$4+1),FALSE)*$E3159</f>
        <v>-1727.8684041783426</v>
      </c>
      <c r="Q3153" s="5">
        <f ca="1">VLOOKUP(CONCATENATE($F3153," ",$G3153),AllocFactorMatrix,(Q$4+1),FALSE)*$E3159</f>
        <v>-310.08149906771627</v>
      </c>
      <c r="R3153" s="5">
        <f ca="1">VLOOKUP(CONCATENATE($F3153," ",$G3153),AllocFactorMatrix,(R$4+1),FALSE)*$E3159</f>
        <v>-62.881363686583704</v>
      </c>
      <c r="S3153" s="5">
        <f ca="1">VLOOKUP(CONCATENATE($F3153," ",$G3153),AllocFactorMatrix,(S$4+1),FALSE)*$E3159</f>
        <v>-2.3878913496638576</v>
      </c>
      <c r="T3153" s="5">
        <f t="shared" ca="1" si="4476"/>
        <v>-2103.2191582823066</v>
      </c>
      <c r="U3153" s="5">
        <f ca="1">VLOOKUP(CONCATENATE($F3153," ",$G3153),AllocFactorMatrix,(U$4+1),FALSE)*$E3159</f>
        <v>-81.949066412045298</v>
      </c>
      <c r="V3153" s="5">
        <f ca="1">VLOOKUP(CONCATENATE($F3153," ",$G3153),AllocFactorMatrix,(V$4+1),FALSE)*$E3159</f>
        <v>-1106.3597180190213</v>
      </c>
      <c r="W3153" s="5">
        <f ca="1">VLOOKUP(CONCATENATE($F3153," ",$G3153),AllocFactorMatrix,(W$4+1),FALSE)*$E3159</f>
        <v>-4231.3817956229286</v>
      </c>
      <c r="X3153" s="5">
        <f ca="1">VLOOKUP(CONCATENATE($F3153," ",$G3153),AllocFactorMatrix,(X$4+1),FALSE)*$E3159</f>
        <v>-766.55405703229167</v>
      </c>
      <c r="Y3153" s="5">
        <f t="shared" ref="Y3153:Y3159" ca="1" si="4506">SUBTOTAL(9,U3153:X3153)</f>
        <v>-6186.2446370862872</v>
      </c>
      <c r="Z3153" s="5">
        <f ca="1">VLOOKUP(CONCATENATE($F3153," ",$G3153),AllocFactorMatrix,(Z$4+1),FALSE)*$E3159</f>
        <v>-474.9377512325666</v>
      </c>
      <c r="AA3153" s="5">
        <f ca="1">VLOOKUP(CONCATENATE($F3153," ",$G3153),AllocFactorMatrix,(AA$4+1),FALSE)*$E3159</f>
        <v>-9.4857250567477553</v>
      </c>
      <c r="AB3153" s="5">
        <f t="shared" ca="1" si="4474"/>
        <v>-484.42347628931435</v>
      </c>
      <c r="AC3153" s="5">
        <f ca="1">VLOOKUP(CONCATENATE($F3153," ",$G3153),AllocFactorMatrix,(AC$4+1),FALSE)*$E3159</f>
        <v>-6.2651972947337349</v>
      </c>
      <c r="AD3153" s="5">
        <f ca="1">VLOOKUP(CONCATENATE($F3153," ",$G3153),AllocFactorMatrix,(AD$4+1),FALSE)*$E3159</f>
        <v>-27.833573552825882</v>
      </c>
      <c r="AE3153" s="5">
        <f ca="1">VLOOKUP(CONCATENATE($F3153," ",$G3153),AllocFactorMatrix,(AE$4+1),FALSE)*$E3159</f>
        <v>-5.7105379651819241</v>
      </c>
    </row>
    <row r="3154" spans="4:31" hidden="1" outlineLevel="1">
      <c r="E3154" s="44"/>
      <c r="F3154" s="167" t="str">
        <f>F3159</f>
        <v>RB_GUP</v>
      </c>
      <c r="G3154" s="48" t="str">
        <f>$G$10</f>
        <v>SUBTRAN</v>
      </c>
      <c r="H3154" s="4">
        <f t="shared" ca="1" si="4484"/>
        <v>-6710.4716307494991</v>
      </c>
      <c r="I3154" s="5">
        <f t="shared" ref="I3154:N3154" ca="1" si="4507">VLOOKUP(CONCATENATE($F3154," ",$G3154),AllocFactorMatrix,(I$4+1),FALSE)*$E3159</f>
        <v>-3428.1798083918247</v>
      </c>
      <c r="J3154" s="47">
        <f t="shared" ca="1" si="4507"/>
        <v>-0.5582270887857006</v>
      </c>
      <c r="K3154" s="47">
        <f t="shared" ca="1" si="4507"/>
        <v>-1.03895646038455</v>
      </c>
      <c r="L3154" s="5">
        <f t="shared" ca="1" si="4507"/>
        <v>-803.39861202736836</v>
      </c>
      <c r="M3154" s="5">
        <f t="shared" ca="1" si="4507"/>
        <v>-11.228133354697309</v>
      </c>
      <c r="N3154" s="5">
        <f t="shared" ca="1" si="4507"/>
        <v>-2.0322399684674517</v>
      </c>
      <c r="O3154" s="5">
        <f t="shared" ca="1" si="4473"/>
        <v>-816.65898535053316</v>
      </c>
      <c r="P3154" s="5">
        <f ca="1">VLOOKUP(CONCATENATE($F3154," ",$G3154),AllocFactorMatrix,(P$4+1),FALSE)*$E3159</f>
        <v>-463.82892226523103</v>
      </c>
      <c r="Q3154" s="5">
        <f ca="1">VLOOKUP(CONCATENATE($F3154," ",$G3154),AllocFactorMatrix,(Q$4+1),FALSE)*$E3159</f>
        <v>-83.470539720579737</v>
      </c>
      <c r="R3154" s="5">
        <f ca="1">VLOOKUP(CONCATENATE($F3154," ",$G3154),AllocFactorMatrix,(R$4+1),FALSE)*$E3159</f>
        <v>-21.910373118709099</v>
      </c>
      <c r="S3154" s="5">
        <f ca="1">VLOOKUP(CONCATENATE($F3154," ",$G3154),AllocFactorMatrix,(S$4+1),FALSE)*$E3159</f>
        <v>0</v>
      </c>
      <c r="T3154" s="5">
        <f t="shared" ca="1" si="4476"/>
        <v>-569.20983510451993</v>
      </c>
      <c r="U3154" s="5">
        <f ca="1">VLOOKUP(CONCATENATE($F3154," ",$G3154),AllocFactorMatrix,(U$4+1),FALSE)*$E3159</f>
        <v>-20.937539423643443</v>
      </c>
      <c r="V3154" s="5">
        <f ca="1">VLOOKUP(CONCATENATE($F3154," ",$G3154),AllocFactorMatrix,(V$4+1),FALSE)*$E3159</f>
        <v>-293.77398081817626</v>
      </c>
      <c r="W3154" s="5">
        <f ca="1">VLOOKUP(CONCATENATE($F3154," ",$G3154),AllocFactorMatrix,(W$4+1),FALSE)*$E3159</f>
        <v>-1448.5323388914278</v>
      </c>
      <c r="X3154" s="5">
        <f ca="1">VLOOKUP(CONCATENATE($F3154," ",$G3154),AllocFactorMatrix,(X$4+1),FALSE)*$E3159</f>
        <v>0</v>
      </c>
      <c r="Y3154" s="5">
        <f t="shared" ca="1" si="4506"/>
        <v>-1763.2438591332475</v>
      </c>
      <c r="Z3154" s="5">
        <f ca="1">VLOOKUP(CONCATENATE($F3154," ",$G3154),AllocFactorMatrix,(Z$4+1),FALSE)*$E3159</f>
        <v>-127.33221270225067</v>
      </c>
      <c r="AA3154" s="5">
        <f ca="1">VLOOKUP(CONCATENATE($F3154," ",$G3154),AllocFactorMatrix,(AA$4+1),FALSE)*$E3159</f>
        <v>-2.5566420045505822</v>
      </c>
      <c r="AB3154" s="5">
        <f t="shared" ca="1" si="4474"/>
        <v>-129.88885470680125</v>
      </c>
      <c r="AC3154" s="5">
        <f ca="1">VLOOKUP(CONCATENATE($F3154," ",$G3154),AllocFactorMatrix,(AC$4+1),FALSE)*$E3159</f>
        <v>-1.6931045134011549</v>
      </c>
      <c r="AD3154" s="5">
        <f ca="1">VLOOKUP(CONCATENATE($F3154," ",$G3154),AllocFactorMatrix,(AD$4+1),FALSE)*$E3159</f>
        <v>0</v>
      </c>
      <c r="AE3154" s="5">
        <f ca="1">VLOOKUP(CONCATENATE($F3154," ",$G3154),AllocFactorMatrix,(AE$4+1),FALSE)*$E3159</f>
        <v>0</v>
      </c>
    </row>
    <row r="3155" spans="4:31" hidden="1" outlineLevel="1">
      <c r="E3155" s="44"/>
      <c r="F3155" s="167" t="str">
        <f>F3159</f>
        <v>RB_GUP</v>
      </c>
      <c r="G3155" s="48" t="str">
        <f>$G$11</f>
        <v>DISTPRI</v>
      </c>
      <c r="H3155" s="4">
        <f t="shared" ca="1" si="4484"/>
        <v>-26847.537842900347</v>
      </c>
      <c r="I3155" s="5">
        <f t="shared" ref="I3155:N3155" ca="1" si="4508">VLOOKUP(CONCATENATE($F3155," ",$G3155),AllocFactorMatrix,(I$4+1),FALSE)*$E3159</f>
        <v>-17577.071357529247</v>
      </c>
      <c r="J3155" s="47">
        <f t="shared" ca="1" si="4508"/>
        <v>-2.8861806061831019</v>
      </c>
      <c r="K3155" s="47">
        <f t="shared" ca="1" si="4508"/>
        <v>-5.3402608276058885</v>
      </c>
      <c r="L3155" s="5">
        <f t="shared" ca="1" si="4508"/>
        <v>-4112.5681429306396</v>
      </c>
      <c r="M3155" s="5">
        <f t="shared" ca="1" si="4508"/>
        <v>-57.46875481051903</v>
      </c>
      <c r="N3155" s="5">
        <f t="shared" ca="1" si="4508"/>
        <v>0</v>
      </c>
      <c r="O3155" s="5">
        <f t="shared" ca="1" si="4473"/>
        <v>-4170.036897741159</v>
      </c>
      <c r="P3155" s="5">
        <f ca="1">VLOOKUP(CONCATENATE($F3155," ",$G3155),AllocFactorMatrix,(P$4+1),FALSE)*$E3159</f>
        <v>-2384.9634733503494</v>
      </c>
      <c r="Q3155" s="5">
        <f ca="1">VLOOKUP(CONCATENATE($F3155," ",$G3155),AllocFactorMatrix,(Q$4+1),FALSE)*$E3159</f>
        <v>-429.16074524308641</v>
      </c>
      <c r="R3155" s="5">
        <f ca="1">VLOOKUP(CONCATENATE($F3155," ",$G3155),AllocFactorMatrix,(R$4+1),FALSE)*$E3159</f>
        <v>0</v>
      </c>
      <c r="S3155" s="5">
        <f ca="1">VLOOKUP(CONCATENATE($F3155," ",$G3155),AllocFactorMatrix,(S$4+1),FALSE)*$E3159</f>
        <v>0</v>
      </c>
      <c r="T3155" s="5">
        <f t="shared" ca="1" si="4476"/>
        <v>-2814.1242185934357</v>
      </c>
      <c r="U3155" s="5">
        <f ca="1">VLOOKUP(CONCATENATE($F3155," ",$G3155),AllocFactorMatrix,(U$4+1),FALSE)*$E3159</f>
        <v>-107.99946868246468</v>
      </c>
      <c r="V3155" s="5">
        <f ca="1">VLOOKUP(CONCATENATE($F3155," ",$G3155),AllocFactorMatrix,(V$4+1),FALSE)*$E3159</f>
        <v>-1493.4018368836228</v>
      </c>
      <c r="W3155" s="5">
        <f ca="1">VLOOKUP(CONCATENATE($F3155," ",$G3155),AllocFactorMatrix,(W$4+1),FALSE)*$E3159</f>
        <v>0</v>
      </c>
      <c r="X3155" s="5">
        <f ca="1">VLOOKUP(CONCATENATE($F3155," ",$G3155),AllocFactorMatrix,(X$4+1),FALSE)*$E3159</f>
        <v>0</v>
      </c>
      <c r="Y3155" s="5">
        <f t="shared" ca="1" si="4506"/>
        <v>-1601.4013055660876</v>
      </c>
      <c r="Z3155" s="5">
        <f ca="1">VLOOKUP(CONCATENATE($F3155," ",$G3155),AllocFactorMatrix,(Z$4+1),FALSE)*$E3159</f>
        <v>-654.90238141160501</v>
      </c>
      <c r="AA3155" s="5">
        <f ca="1">VLOOKUP(CONCATENATE($F3155," ",$G3155),AllocFactorMatrix,(AA$4+1),FALSE)*$E3159</f>
        <v>-13.144923582305879</v>
      </c>
      <c r="AB3155" s="5">
        <f t="shared" ca="1" si="4474"/>
        <v>-668.04730499391087</v>
      </c>
      <c r="AC3155" s="5">
        <f ca="1">VLOOKUP(CONCATENATE($F3155," ",$G3155),AllocFactorMatrix,(AC$4+1),FALSE)*$E3159</f>
        <v>-8.6303170427246041</v>
      </c>
      <c r="AD3155" s="5">
        <f ca="1">VLOOKUP(CONCATENATE($F3155," ",$G3155),AllocFactorMatrix,(AD$4+1),FALSE)*$E3159</f>
        <v>0</v>
      </c>
      <c r="AE3155" s="5">
        <f ca="1">VLOOKUP(CONCATENATE($F3155," ",$G3155),AllocFactorMatrix,(AE$4+1),FALSE)*$E3159</f>
        <v>0</v>
      </c>
    </row>
    <row r="3156" spans="4:31" hidden="1" outlineLevel="1">
      <c r="E3156" s="44"/>
      <c r="F3156" s="167" t="str">
        <f>F3159</f>
        <v>RB_GUP</v>
      </c>
      <c r="G3156" s="48" t="str">
        <f>$G$12</f>
        <v>DISTSEC</v>
      </c>
      <c r="H3156" s="4">
        <f t="shared" ca="1" si="4484"/>
        <v>-12870.347993291572</v>
      </c>
      <c r="I3156" s="5">
        <f t="shared" ref="I3156:N3156" ca="1" si="4509">VLOOKUP(CONCATENATE($F3156," ",$G3156),AllocFactorMatrix,(I$4+1),FALSE)*$E3159</f>
        <v>-9548.7835849687654</v>
      </c>
      <c r="J3156" s="47">
        <f t="shared" ca="1" si="4509"/>
        <v>-2.3670942337922316</v>
      </c>
      <c r="K3156" s="47">
        <f t="shared" ca="1" si="4509"/>
        <v>-3.066039381565528</v>
      </c>
      <c r="L3156" s="5">
        <f t="shared" ca="1" si="4509"/>
        <v>-1924.7178708635563</v>
      </c>
      <c r="M3156" s="5">
        <f t="shared" ca="1" si="4509"/>
        <v>0</v>
      </c>
      <c r="N3156" s="5">
        <f t="shared" ca="1" si="4509"/>
        <v>0</v>
      </c>
      <c r="O3156" s="5">
        <f t="shared" ca="1" si="4473"/>
        <v>-1924.7178708635563</v>
      </c>
      <c r="P3156" s="5">
        <f ca="1">VLOOKUP(CONCATENATE($F3156," ",$G3156),AllocFactorMatrix,(P$4+1),FALSE)*$E3159</f>
        <v>-960.80727720372181</v>
      </c>
      <c r="Q3156" s="5">
        <f ca="1">VLOOKUP(CONCATENATE($F3156," ",$G3156),AllocFactorMatrix,(Q$4+1),FALSE)*$E3159</f>
        <v>0</v>
      </c>
      <c r="R3156" s="5">
        <f ca="1">VLOOKUP(CONCATENATE($F3156," ",$G3156),AllocFactorMatrix,(R$4+1),FALSE)*$E3159</f>
        <v>0</v>
      </c>
      <c r="S3156" s="5">
        <f ca="1">VLOOKUP(CONCATENATE($F3156," ",$G3156),AllocFactorMatrix,(S$4+1),FALSE)*$E3159</f>
        <v>0</v>
      </c>
      <c r="T3156" s="5">
        <f t="shared" ca="1" si="4476"/>
        <v>-960.80727720372181</v>
      </c>
      <c r="U3156" s="5">
        <f ca="1">VLOOKUP(CONCATENATE($F3156," ",$G3156),AllocFactorMatrix,(U$4+1),FALSE)*$E3159</f>
        <v>-35.981696207369311</v>
      </c>
      <c r="V3156" s="5">
        <f ca="1">VLOOKUP(CONCATENATE($F3156," ",$G3156),AllocFactorMatrix,(V$4+1),FALSE)*$E3159</f>
        <v>0</v>
      </c>
      <c r="W3156" s="5">
        <f ca="1">VLOOKUP(CONCATENATE($F3156," ",$G3156),AllocFactorMatrix,(W$4+1),FALSE)*$E3159</f>
        <v>0</v>
      </c>
      <c r="X3156" s="5">
        <f ca="1">VLOOKUP(CONCATENATE($F3156," ",$G3156),AllocFactorMatrix,(X$4+1),FALSE)*$E3159</f>
        <v>0</v>
      </c>
      <c r="Y3156" s="5">
        <f t="shared" ca="1" si="4506"/>
        <v>-35.981696207369311</v>
      </c>
      <c r="Z3156" s="5">
        <f ca="1">VLOOKUP(CONCATENATE($F3156," ",$G3156),AllocFactorMatrix,(Z$4+1),FALSE)*$E3159</f>
        <v>-271.92693955836035</v>
      </c>
      <c r="AA3156" s="5">
        <f ca="1">VLOOKUP(CONCATENATE($F3156," ",$G3156),AllocFactorMatrix,(AA$4+1),FALSE)*$E3159</f>
        <v>0</v>
      </c>
      <c r="AB3156" s="5">
        <f t="shared" ca="1" si="4474"/>
        <v>-271.92693955836035</v>
      </c>
      <c r="AC3156" s="5">
        <f ca="1">VLOOKUP(CONCATENATE($F3156," ",$G3156),AllocFactorMatrix,(AC$4+1),FALSE)*$E3159</f>
        <v>-3.2151476797571648</v>
      </c>
      <c r="AD3156" s="5">
        <f ca="1">VLOOKUP(CONCATENATE($F3156," ",$G3156),AllocFactorMatrix,(AD$4+1),FALSE)*$E3159</f>
        <v>-98.961313656061833</v>
      </c>
      <c r="AE3156" s="5">
        <f ca="1">VLOOKUP(CONCATENATE($F3156," ",$G3156),AllocFactorMatrix,(AE$4+1),FALSE)*$E3159</f>
        <v>-20.521029538623992</v>
      </c>
    </row>
    <row r="3157" spans="4:31" hidden="1" outlineLevel="1">
      <c r="E3157" s="44"/>
      <c r="F3157" s="167" t="str">
        <f>F3159</f>
        <v>RB_GUP</v>
      </c>
      <c r="G3157" s="48" t="str">
        <f>$G$13</f>
        <v>ENERGY</v>
      </c>
      <c r="H3157" s="4">
        <f t="shared" ca="1" si="4484"/>
        <v>-833.23428277645348</v>
      </c>
      <c r="I3157" s="5">
        <f t="shared" ref="I3157:N3157" ca="1" si="4510">VLOOKUP(CONCATENATE($F3157," ",$G3157),AllocFactorMatrix,(I$4+1),FALSE)*$E3159</f>
        <v>-325.98091802797455</v>
      </c>
      <c r="J3157" s="47">
        <f t="shared" ca="1" si="4510"/>
        <v>-5.2165865455012929E-2</v>
      </c>
      <c r="K3157" s="47">
        <f t="shared" ca="1" si="4510"/>
        <v>-0.15041508607053825</v>
      </c>
      <c r="L3157" s="5">
        <f t="shared" ca="1" si="4510"/>
        <v>-93.997831340580106</v>
      </c>
      <c r="M3157" s="5">
        <f t="shared" ca="1" si="4510"/>
        <v>-1.310990040974179</v>
      </c>
      <c r="N3157" s="5">
        <f t="shared" ca="1" si="4510"/>
        <v>-0.18327529664925513</v>
      </c>
      <c r="O3157" s="5">
        <f t="shared" ca="1" si="4473"/>
        <v>-95.492096678203538</v>
      </c>
      <c r="P3157" s="5">
        <f ca="1">VLOOKUP(CONCATENATE($F3157," ",$G3157),AllocFactorMatrix,(P$4+1),FALSE)*$E3159</f>
        <v>-60.939507207398087</v>
      </c>
      <c r="Q3157" s="5">
        <f ca="1">VLOOKUP(CONCATENATE($F3157," ",$G3157),AllocFactorMatrix,(Q$4+1),FALSE)*$E3159</f>
        <v>-10.883697997529094</v>
      </c>
      <c r="R3157" s="5">
        <f ca="1">VLOOKUP(CONCATENATE($F3157," ",$G3157),AllocFactorMatrix,(R$4+1),FALSE)*$E3159</f>
        <v>-2.2163194900888334</v>
      </c>
      <c r="S3157" s="5">
        <f ca="1">VLOOKUP(CONCATENATE($F3157," ",$G3157),AllocFactorMatrix,(S$4+1),FALSE)*$E3159</f>
        <v>-8.3711137209913494E-2</v>
      </c>
      <c r="T3157" s="5">
        <f t="shared" ca="1" si="4476"/>
        <v>-74.12323583222593</v>
      </c>
      <c r="U3157" s="5">
        <f ca="1">VLOOKUP(CONCATENATE($F3157," ",$G3157),AllocFactorMatrix,(U$4+1),FALSE)*$E3159</f>
        <v>-3.1960455806994812</v>
      </c>
      <c r="V3157" s="5">
        <f ca="1">VLOOKUP(CONCATENATE($F3157," ",$G3157),AllocFactorMatrix,(V$4+1),FALSE)*$E3159</f>
        <v>-50.530088310146525</v>
      </c>
      <c r="W3157" s="5">
        <f ca="1">VLOOKUP(CONCATENATE($F3157," ",$G3157),AllocFactorMatrix,(W$4+1),FALSE)*$E3159</f>
        <v>-217.3216857804145</v>
      </c>
      <c r="X3157" s="5">
        <f ca="1">VLOOKUP(CONCATENATE($F3157," ",$G3157),AllocFactorMatrix,(X$4+1),FALSE)*$E3159</f>
        <v>-40.880478964024753</v>
      </c>
      <c r="Y3157" s="5">
        <f t="shared" ca="1" si="4506"/>
        <v>-311.92829863528527</v>
      </c>
      <c r="Z3157" s="5">
        <f ca="1">VLOOKUP(CONCATENATE($F3157," ",$G3157),AllocFactorMatrix,(Z$4+1),FALSE)*$E3159</f>
        <v>-16.763829171888414</v>
      </c>
      <c r="AA3157" s="5">
        <f ca="1">VLOOKUP(CONCATENATE($F3157," ",$G3157),AllocFactorMatrix,(AA$4+1),FALSE)*$E3159</f>
        <v>-0.33636288833851036</v>
      </c>
      <c r="AB3157" s="5">
        <f t="shared" ca="1" si="4474"/>
        <v>-17.100192060226924</v>
      </c>
      <c r="AC3157" s="5">
        <f ca="1">VLOOKUP(CONCATENATE($F3157," ",$G3157),AllocFactorMatrix,(AC$4+1),FALSE)*$E3159</f>
        <v>-0.30003713877663191</v>
      </c>
      <c r="AD3157" s="5">
        <f ca="1">VLOOKUP(CONCATENATE($F3157," ",$G3157),AllocFactorMatrix,(AD$4+1),FALSE)*$E3159</f>
        <v>-6.7207291516270926</v>
      </c>
      <c r="AE3157" s="5">
        <f ca="1">VLOOKUP(CONCATENATE($F3157," ",$G3157),AllocFactorMatrix,(AE$4+1),FALSE)*$E3159</f>
        <v>-1.3861943006079971</v>
      </c>
    </row>
    <row r="3158" spans="4:31" hidden="1" outlineLevel="1">
      <c r="E3158" s="44"/>
      <c r="F3158" s="167" t="str">
        <f>F3159</f>
        <v>RB_GUP</v>
      </c>
      <c r="G3158" s="48" t="str">
        <f>$G$14</f>
        <v>CUSTOMER</v>
      </c>
      <c r="H3158" s="4">
        <f t="shared" ca="1" si="4484"/>
        <v>-6065.7120186620004</v>
      </c>
      <c r="I3158" s="5">
        <f t="shared" ref="I3158:N3158" ca="1" si="4511">VLOOKUP(CONCATENATE($F3158," ",$G3158),AllocFactorMatrix,(I$4+1),FALSE)*$E3159</f>
        <v>-3003.7784447418298</v>
      </c>
      <c r="J3158" s="47">
        <f t="shared" ca="1" si="4511"/>
        <v>-0.60614048888066641</v>
      </c>
      <c r="K3158" s="47">
        <f t="shared" ca="1" si="4511"/>
        <v>-0.32125106142431287</v>
      </c>
      <c r="L3158" s="5">
        <f t="shared" ca="1" si="4511"/>
        <v>-957.3182266669171</v>
      </c>
      <c r="M3158" s="5">
        <f t="shared" ca="1" si="4511"/>
        <v>-61.121003553493985</v>
      </c>
      <c r="N3158" s="5">
        <f t="shared" ca="1" si="4511"/>
        <v>-10.279739483363699</v>
      </c>
      <c r="O3158" s="5">
        <f t="shared" ca="1" si="4473"/>
        <v>-1028.7189697037747</v>
      </c>
      <c r="P3158" s="5">
        <f ca="1">VLOOKUP(CONCATENATE($F3158," ",$G3158),AllocFactorMatrix,(P$4+1),FALSE)*$E3159</f>
        <v>-74.554854632688233</v>
      </c>
      <c r="Q3158" s="5">
        <f ca="1">VLOOKUP(CONCATENATE($F3158," ",$G3158),AllocFactorMatrix,(Q$4+1),FALSE)*$E3159</f>
        <v>-21.579020610254485</v>
      </c>
      <c r="R3158" s="5">
        <f ca="1">VLOOKUP(CONCATENATE($F3158," ",$G3158),AllocFactorMatrix,(R$4+1),FALSE)*$E3159</f>
        <v>-25.277400110385322</v>
      </c>
      <c r="S3158" s="5">
        <f ca="1">VLOOKUP(CONCATENATE($F3158," ",$G3158),AllocFactorMatrix,(S$4+1),FALSE)*$E3159</f>
        <v>-3.1583493863123473</v>
      </c>
      <c r="T3158" s="5">
        <f t="shared" ca="1" si="4476"/>
        <v>-124.5696247396404</v>
      </c>
      <c r="U3158" s="5">
        <f ca="1">VLOOKUP(CONCATENATE($F3158," ",$G3158),AllocFactorMatrix,(U$4+1),FALSE)*$E3159</f>
        <v>-0.494301761001601</v>
      </c>
      <c r="V3158" s="5">
        <f ca="1">VLOOKUP(CONCATENATE($F3158," ",$G3158),AllocFactorMatrix,(V$4+1),FALSE)*$E3159</f>
        <v>-15.316179691811888</v>
      </c>
      <c r="W3158" s="5">
        <f ca="1">VLOOKUP(CONCATENATE($F3158," ",$G3158),AllocFactorMatrix,(W$4+1),FALSE)*$E3159</f>
        <v>-42.489056500148912</v>
      </c>
      <c r="X3158" s="5">
        <f ca="1">VLOOKUP(CONCATENATE($F3158," ",$G3158),AllocFactorMatrix,(X$4+1),FALSE)*$E3159</f>
        <v>-12.63383823720099</v>
      </c>
      <c r="Y3158" s="5">
        <f t="shared" ca="1" si="4506"/>
        <v>-70.933376190163386</v>
      </c>
      <c r="Z3158" s="5">
        <f ca="1">VLOOKUP(CONCATENATE($F3158," ",$G3158),AllocFactorMatrix,(Z$4+1),FALSE)*$E3159</f>
        <v>-15.086235831829717</v>
      </c>
      <c r="AA3158" s="5">
        <f ca="1">VLOOKUP(CONCATENATE($F3158," ",$G3158),AllocFactorMatrix,(AA$4+1),FALSE)*$E3159</f>
        <v>-0.28248823614311946</v>
      </c>
      <c r="AB3158" s="5">
        <f t="shared" ca="1" si="4474"/>
        <v>-15.368724067972837</v>
      </c>
      <c r="AC3158" s="5">
        <f ca="1">VLOOKUP(CONCATENATE($F3158," ",$G3158),AllocFactorMatrix,(AC$4+1),FALSE)*$E3159</f>
        <v>-1.4594197198008461</v>
      </c>
      <c r="AD3158" s="5">
        <f ca="1">VLOOKUP(CONCATENATE($F3158," ",$G3158),AllocFactorMatrix,(AD$4+1),FALSE)*$E3159</f>
        <v>-1603.8177292203438</v>
      </c>
      <c r="AE3158" s="5">
        <f ca="1">VLOOKUP(CONCATENATE($F3158," ",$G3158),AllocFactorMatrix,(AE$4+1),FALSE)*$E3159</f>
        <v>-216.13833872816858</v>
      </c>
    </row>
    <row r="3159" spans="4:31" collapsed="1">
      <c r="D3159" s="48" t="s">
        <v>268</v>
      </c>
      <c r="E3159" s="36">
        <v>-122194</v>
      </c>
      <c r="F3159" s="88" t="s">
        <v>71</v>
      </c>
      <c r="G3159" s="48" t="str">
        <f>$G$15</f>
        <v>TOTAL</v>
      </c>
      <c r="H3159" s="4">
        <f t="shared" ca="1" si="4484"/>
        <v>-122194</v>
      </c>
      <c r="I3159" s="5">
        <f t="shared" ref="I3159:N3159" ca="1" si="4512">VLOOKUP(CONCATENATE($F3159," ",$G3159),AllocFactorMatrix,(I$4+1),FALSE)*$E3159</f>
        <v>-69299.933943935044</v>
      </c>
      <c r="J3159" s="47">
        <f t="shared" ca="1" si="4512"/>
        <v>-14.393005879909577</v>
      </c>
      <c r="K3159" s="47">
        <f t="shared" ca="1" si="4512"/>
        <v>-23.789876860152191</v>
      </c>
      <c r="L3159" s="5">
        <f t="shared" ca="1" si="4512"/>
        <v>-16146.350917845723</v>
      </c>
      <c r="M3159" s="5">
        <f t="shared" ca="1" si="4512"/>
        <v>-245.98806021161838</v>
      </c>
      <c r="N3159" s="5">
        <f t="shared" ca="1" si="4512"/>
        <v>-28.492118347752047</v>
      </c>
      <c r="O3159" s="5">
        <f t="shared" ca="1" si="4473"/>
        <v>-16420.831096405094</v>
      </c>
      <c r="P3159" s="5">
        <f ca="1">VLOOKUP(CONCATENATE($F3159," ",$G3159),AllocFactorMatrix,(P$4+1),FALSE)*$E3159</f>
        <v>-8854.7213680150799</v>
      </c>
      <c r="Q3159" s="5">
        <f ca="1">VLOOKUP(CONCATENATE($F3159," ",$G3159),AllocFactorMatrix,(Q$4+1),FALSE)*$E3159</f>
        <v>-1426.1707104024367</v>
      </c>
      <c r="R3159" s="5">
        <f ca="1">VLOOKUP(CONCATENATE($F3159," ",$G3159),AllocFactorMatrix,(R$4+1),FALSE)*$E3159</f>
        <v>-228.07745763966719</v>
      </c>
      <c r="S3159" s="5">
        <f ca="1">VLOOKUP(CONCATENATE($F3159," ",$G3159),AllocFactorMatrix,(S$4+1),FALSE)*$E3159</f>
        <v>-10.027100756356582</v>
      </c>
      <c r="T3159" s="5">
        <f t="shared" ca="1" si="4476"/>
        <v>-10518.996636813541</v>
      </c>
      <c r="U3159" s="5">
        <f ca="1">VLOOKUP(CONCATENATE($F3159," ",$G3159),AllocFactorMatrix,(U$4+1),FALSE)*$E3159</f>
        <v>-401.46207184272208</v>
      </c>
      <c r="V3159" s="5">
        <f ca="1">VLOOKUP(CONCATENATE($F3159," ",$G3159),AllocFactorMatrix,(V$4+1),FALSE)*$E3159</f>
        <v>-4996.6723191212068</v>
      </c>
      <c r="W3159" s="5">
        <f ca="1">VLOOKUP(CONCATENATE($F3159," ",$G3159),AllocFactorMatrix,(W$4+1),FALSE)*$E3159</f>
        <v>-13731.543268997035</v>
      </c>
      <c r="X3159" s="5">
        <f ca="1">VLOOKUP(CONCATENATE($F3159," ",$G3159),AllocFactorMatrix,(X$4+1),FALSE)*$E3159</f>
        <v>-2231.6285426824775</v>
      </c>
      <c r="Y3159" s="5">
        <f t="shared" ca="1" si="4506"/>
        <v>-21361.306202643442</v>
      </c>
      <c r="Z3159" s="5">
        <f ca="1">VLOOKUP(CONCATENATE($F3159," ",$G3159),AllocFactorMatrix,(Z$4+1),FALSE)*$E3159</f>
        <v>-2435.5167805840006</v>
      </c>
      <c r="AA3159" s="5">
        <f ca="1">VLOOKUP(CONCATENATE($F3159," ",$G3159),AllocFactorMatrix,(AA$4+1),FALSE)*$E3159</f>
        <v>-43.273496530777187</v>
      </c>
      <c r="AB3159" s="5">
        <f t="shared" ca="1" si="4474"/>
        <v>-2478.7902771147778</v>
      </c>
      <c r="AC3159" s="5">
        <f ca="1">VLOOKUP(CONCATENATE($F3159," ",$G3159),AllocFactorMatrix,(AC$4+1),FALSE)*$E3159</f>
        <v>-33.100182678091052</v>
      </c>
      <c r="AD3159" s="5">
        <f ca="1">VLOOKUP(CONCATENATE($F3159," ",$G3159),AllocFactorMatrix,(AD$4+1),FALSE)*$E3159</f>
        <v>-1788.5870874563757</v>
      </c>
      <c r="AE3159" s="5">
        <f ca="1">VLOOKUP(CONCATENATE($F3159," ",$G3159),AllocFactorMatrix,(AE$4+1),FALSE)*$E3159</f>
        <v>-254.27169021359413</v>
      </c>
    </row>
    <row r="3160" spans="4:31" hidden="1" outlineLevel="1">
      <c r="E3160" s="44"/>
      <c r="F3160" s="167" t="str">
        <f>F3167</f>
        <v>RB_GUP</v>
      </c>
      <c r="G3160" s="48" t="str">
        <f>$G$8</f>
        <v>PRODUCTION</v>
      </c>
      <c r="H3160" s="4">
        <f t="shared" ca="1" si="4484"/>
        <v>-1337759.8423715881</v>
      </c>
      <c r="I3160" s="5">
        <f t="shared" ref="I3160:N3160" ca="1" si="4513">VLOOKUP(CONCATENATE($F3160," ",$G3160),AllocFactorMatrix,(I$4+1),FALSE)*$E3167</f>
        <v>-687970.99656721449</v>
      </c>
      <c r="J3160" s="47">
        <f t="shared" ca="1" si="4513"/>
        <v>-153.91090538948546</v>
      </c>
      <c r="K3160" s="47">
        <f t="shared" ca="1" si="4513"/>
        <v>-269.48702100517437</v>
      </c>
      <c r="L3160" s="5">
        <f t="shared" ca="1" si="4513"/>
        <v>-160343.66206270712</v>
      </c>
      <c r="M3160" s="5">
        <f t="shared" ca="1" si="4513"/>
        <v>-2231.1800168836749</v>
      </c>
      <c r="N3160" s="5">
        <f t="shared" ca="1" si="4513"/>
        <v>-310.74471258250412</v>
      </c>
      <c r="O3160" s="5">
        <f t="shared" ref="O3160:O3175" ca="1" si="4514">SUBTOTAL(9,L3160:N3160)</f>
        <v>-162885.5867921733</v>
      </c>
      <c r="P3160" s="5">
        <f ca="1">VLOOKUP(CONCATENATE($F3160," ",$G3160),AllocFactorMatrix,(P$4+1),FALSE)*$E3167</f>
        <v>-95371.241063797352</v>
      </c>
      <c r="Q3160" s="5">
        <f ca="1">VLOOKUP(CONCATENATE($F3160," ",$G3160),AllocFactorMatrix,(Q$4+1),FALSE)*$E3167</f>
        <v>-17115.225514569014</v>
      </c>
      <c r="R3160" s="5">
        <f ca="1">VLOOKUP(CONCATENATE($F3160," ",$G3160),AllocFactorMatrix,(R$4+1),FALSE)*$E3167</f>
        <v>-3470.7930766436398</v>
      </c>
      <c r="S3160" s="5">
        <f ca="1">VLOOKUP(CONCATENATE($F3160," ",$G3160),AllocFactorMatrix,(S$4+1),FALSE)*$E3167</f>
        <v>-131.80179751665989</v>
      </c>
      <c r="T3160" s="5">
        <f t="shared" ca="1" si="4476"/>
        <v>-116089.06145252666</v>
      </c>
      <c r="U3160" s="5">
        <f ca="1">VLOOKUP(CONCATENATE($F3160," ",$G3160),AllocFactorMatrix,(U$4+1),FALSE)*$E3167</f>
        <v>-4523.251972682996</v>
      </c>
      <c r="V3160" s="5">
        <f ca="1">VLOOKUP(CONCATENATE($F3160," ",$G3160),AllocFactorMatrix,(V$4+1),FALSE)*$E3167</f>
        <v>-61066.51358130639</v>
      </c>
      <c r="W3160" s="5">
        <f ca="1">VLOOKUP(CONCATENATE($F3160," ",$G3160),AllocFactorMatrix,(W$4+1),FALSE)*$E3167</f>
        <v>-233554.90052798318</v>
      </c>
      <c r="X3160" s="5">
        <f ca="1">VLOOKUP(CONCATENATE($F3160," ",$G3160),AllocFactorMatrix,(X$4+1),FALSE)*$E3167</f>
        <v>-42310.636379987169</v>
      </c>
      <c r="Y3160" s="5">
        <f ca="1">SUBTOTAL(9,U3160:X3160)</f>
        <v>-341455.30246195971</v>
      </c>
      <c r="Z3160" s="5">
        <f ca="1">VLOOKUP(CONCATENATE($F3160," ",$G3160),AllocFactorMatrix,(Z$4+1),FALSE)*$E3167</f>
        <v>-26214.613713385403</v>
      </c>
      <c r="AA3160" s="5">
        <f ca="1">VLOOKUP(CONCATENATE($F3160," ",$G3160),AllocFactorMatrix,(AA$4+1),FALSE)*$E3167</f>
        <v>-523.57307354213162</v>
      </c>
      <c r="AB3160" s="5">
        <f t="shared" ref="AB3160:AB3199" ca="1" si="4515">SUBTOTAL(9,Z3160:AA3160)</f>
        <v>-26738.186786927534</v>
      </c>
      <c r="AC3160" s="5">
        <f ca="1">VLOOKUP(CONCATENATE($F3160," ",$G3160),AllocFactorMatrix,(AC$4+1),FALSE)*$E3167</f>
        <v>-345.81316497447148</v>
      </c>
      <c r="AD3160" s="5">
        <f ca="1">VLOOKUP(CONCATENATE($F3160," ",$G3160),AllocFactorMatrix,(AD$4+1),FALSE)*$E3167</f>
        <v>-1536.2989719322995</v>
      </c>
      <c r="AE3160" s="5">
        <f ca="1">VLOOKUP(CONCATENATE($F3160," ",$G3160),AllocFactorMatrix,(AE$4+1),FALSE)*$E3167</f>
        <v>-315.19824748477703</v>
      </c>
    </row>
    <row r="3161" spans="4:31" hidden="1" outlineLevel="1">
      <c r="E3161" s="44"/>
      <c r="F3161" s="167" t="str">
        <f>F3167</f>
        <v>RB_GUP</v>
      </c>
      <c r="G3161" s="48" t="str">
        <f>$G$9</f>
        <v>BULKTRAN</v>
      </c>
      <c r="H3161" s="4">
        <f t="shared" ca="1" si="4484"/>
        <v>-726476.46017924568</v>
      </c>
      <c r="I3161" s="5">
        <f t="shared" ref="I3161:N3161" ca="1" si="4516">VLOOKUP(CONCATENATE($F3161," ",$G3161),AllocFactorMatrix,(I$4+1),FALSE)*$E3167</f>
        <v>-373605.72388396639</v>
      </c>
      <c r="J3161" s="47">
        <f t="shared" ca="1" si="4516"/>
        <v>-83.582004922583167</v>
      </c>
      <c r="K3161" s="47">
        <f t="shared" ca="1" si="4516"/>
        <v>-146.34613095951244</v>
      </c>
      <c r="L3161" s="5">
        <f t="shared" ca="1" si="4516"/>
        <v>-87075.342178746971</v>
      </c>
      <c r="M3161" s="5">
        <f t="shared" ca="1" si="4516"/>
        <v>-1211.6522781957494</v>
      </c>
      <c r="N3161" s="5">
        <f t="shared" ca="1" si="4516"/>
        <v>-168.75130473056069</v>
      </c>
      <c r="O3161" s="5">
        <f t="shared" ca="1" si="4514"/>
        <v>-88455.745761673272</v>
      </c>
      <c r="P3161" s="5">
        <f ca="1">VLOOKUP(CONCATENATE($F3161," ",$G3161),AllocFactorMatrix,(P$4+1),FALSE)*$E3167</f>
        <v>-51791.778626050131</v>
      </c>
      <c r="Q3161" s="5">
        <f ca="1">VLOOKUP(CONCATENATE($F3161," ",$G3161),AllocFactorMatrix,(Q$4+1),FALSE)*$E3167</f>
        <v>-9294.4996950655077</v>
      </c>
      <c r="R3161" s="5">
        <f ca="1">VLOOKUP(CONCATENATE($F3161," ",$G3161),AllocFactorMatrix,(R$4+1),FALSE)*$E3167</f>
        <v>-1884.8296895088922</v>
      </c>
      <c r="S3161" s="5">
        <f ca="1">VLOOKUP(CONCATENATE($F3161," ",$G3161),AllocFactorMatrix,(S$4+1),FALSE)*$E3167</f>
        <v>-71.575555097705006</v>
      </c>
      <c r="T3161" s="5">
        <f t="shared" ca="1" si="4476"/>
        <v>-63042.683565722233</v>
      </c>
      <c r="U3161" s="5">
        <f ca="1">VLOOKUP(CONCATENATE($F3161," ",$G3161),AllocFactorMatrix,(U$4+1),FALSE)*$E3167</f>
        <v>-2456.3721959152476</v>
      </c>
      <c r="V3161" s="5">
        <f ca="1">VLOOKUP(CONCATENATE($F3161," ",$G3161),AllocFactorMatrix,(V$4+1),FALSE)*$E3167</f>
        <v>-33162.443076021504</v>
      </c>
      <c r="W3161" s="5">
        <f ca="1">VLOOKUP(CONCATENATE($F3161," ",$G3161),AllocFactorMatrix,(W$4+1),FALSE)*$E3167</f>
        <v>-126833.03237170685</v>
      </c>
      <c r="X3161" s="5">
        <f ca="1">VLOOKUP(CONCATENATE($F3161," ",$G3161),AllocFactorMatrix,(X$4+1),FALSE)*$E3167</f>
        <v>-22976.980151214848</v>
      </c>
      <c r="Y3161" s="5">
        <f t="shared" ref="Y3161:Y3167" ca="1" si="4517">SUBTOTAL(9,U3161:X3161)</f>
        <v>-185428.82779485846</v>
      </c>
      <c r="Z3161" s="5">
        <f ca="1">VLOOKUP(CONCATENATE($F3161," ",$G3161),AllocFactorMatrix,(Z$4+1),FALSE)*$E3167</f>
        <v>-14235.963117045503</v>
      </c>
      <c r="AA3161" s="5">
        <f ca="1">VLOOKUP(CONCATENATE($F3161," ",$G3161),AllocFactorMatrix,(AA$4+1),FALSE)*$E3167</f>
        <v>-284.32869717313764</v>
      </c>
      <c r="AB3161" s="5">
        <f t="shared" ca="1" si="4515"/>
        <v>-14520.291814218641</v>
      </c>
      <c r="AC3161" s="5">
        <f ca="1">VLOOKUP(CONCATENATE($F3161," ",$G3161),AllocFactorMatrix,(AC$4+1),FALSE)*$E3167</f>
        <v>-187.79538450538496</v>
      </c>
      <c r="AD3161" s="5">
        <f ca="1">VLOOKUP(CONCATENATE($F3161," ",$G3161),AllocFactorMatrix,(AD$4+1),FALSE)*$E3167</f>
        <v>-834.29402165921624</v>
      </c>
      <c r="AE3161" s="5">
        <f ca="1">VLOOKUP(CONCATENATE($F3161," ",$G3161),AllocFactorMatrix,(AE$4+1),FALSE)*$E3167</f>
        <v>-171.16981675985906</v>
      </c>
    </row>
    <row r="3162" spans="4:31" hidden="1" outlineLevel="1">
      <c r="E3162" s="44"/>
      <c r="F3162" s="167" t="str">
        <f>F3167</f>
        <v>RB_GUP</v>
      </c>
      <c r="G3162" s="48" t="str">
        <f>$G$10</f>
        <v>SUBTRAN</v>
      </c>
      <c r="H3162" s="4">
        <f t="shared" ca="1" si="4484"/>
        <v>-201142.20523723142</v>
      </c>
      <c r="I3162" s="5">
        <f t="shared" ref="I3162:N3162" ca="1" si="4518">VLOOKUP(CONCATENATE($F3162," ",$G3162),AllocFactorMatrix,(I$4+1),FALSE)*$E3167</f>
        <v>-102757.55335138258</v>
      </c>
      <c r="J3162" s="47">
        <f t="shared" ca="1" si="4518"/>
        <v>-16.732509105172177</v>
      </c>
      <c r="K3162" s="47">
        <f t="shared" ca="1" si="4518"/>
        <v>-31.142072433420847</v>
      </c>
      <c r="L3162" s="5">
        <f t="shared" ca="1" si="4518"/>
        <v>-24081.372726057823</v>
      </c>
      <c r="M3162" s="5">
        <f t="shared" ca="1" si="4518"/>
        <v>-336.5563000538728</v>
      </c>
      <c r="N3162" s="5">
        <f t="shared" ca="1" si="4518"/>
        <v>-60.915126584497465</v>
      </c>
      <c r="O3162" s="5">
        <f t="shared" ca="1" si="4514"/>
        <v>-24478.844152696191</v>
      </c>
      <c r="P3162" s="5">
        <f ca="1">VLOOKUP(CONCATENATE($F3162," ",$G3162),AllocFactorMatrix,(P$4+1),FALSE)*$E3167</f>
        <v>-13902.982891653573</v>
      </c>
      <c r="Q3162" s="5">
        <f ca="1">VLOOKUP(CONCATENATE($F3162," ",$G3162),AllocFactorMatrix,(Q$4+1),FALSE)*$E3167</f>
        <v>-2501.977410172598</v>
      </c>
      <c r="R3162" s="5">
        <f ca="1">VLOOKUP(CONCATENATE($F3162," ",$G3162),AllocFactorMatrix,(R$4+1),FALSE)*$E3167</f>
        <v>-656.74977992202173</v>
      </c>
      <c r="S3162" s="5">
        <f ca="1">VLOOKUP(CONCATENATE($F3162," ",$G3162),AllocFactorMatrix,(S$4+1),FALSE)*$E3167</f>
        <v>0</v>
      </c>
      <c r="T3162" s="5">
        <f t="shared" ca="1" si="4476"/>
        <v>-17061.710081748191</v>
      </c>
      <c r="U3162" s="5">
        <f ca="1">VLOOKUP(CONCATENATE($F3162," ",$G3162),AllocFactorMatrix,(U$4+1),FALSE)*$E3167</f>
        <v>-627.58969617203115</v>
      </c>
      <c r="V3162" s="5">
        <f ca="1">VLOOKUP(CONCATENATE($F3162," ",$G3162),AllocFactorMatrix,(V$4+1),FALSE)*$E3167</f>
        <v>-8805.6919982073196</v>
      </c>
      <c r="W3162" s="5">
        <f ca="1">VLOOKUP(CONCATENATE($F3162," ",$G3162),AllocFactorMatrix,(W$4+1),FALSE)*$E3167</f>
        <v>-43418.854148337108</v>
      </c>
      <c r="X3162" s="5">
        <f ca="1">VLOOKUP(CONCATENATE($F3162," ",$G3162),AllocFactorMatrix,(X$4+1),FALSE)*$E3167</f>
        <v>0</v>
      </c>
      <c r="Y3162" s="5">
        <f t="shared" ca="1" si="4517"/>
        <v>-52852.13584271646</v>
      </c>
      <c r="Z3162" s="5">
        <f ca="1">VLOOKUP(CONCATENATE($F3162," ",$G3162),AllocFactorMatrix,(Z$4+1),FALSE)*$E3167</f>
        <v>-3816.703723670506</v>
      </c>
      <c r="AA3162" s="5">
        <f ca="1">VLOOKUP(CONCATENATE($F3162," ",$G3162),AllocFactorMatrix,(AA$4+1),FALSE)*$E3167</f>
        <v>-76.633750814322866</v>
      </c>
      <c r="AB3162" s="5">
        <f t="shared" ca="1" si="4515"/>
        <v>-3893.3374744848288</v>
      </c>
      <c r="AC3162" s="5">
        <f ca="1">VLOOKUP(CONCATENATE($F3162," ",$G3162),AllocFactorMatrix,(AC$4+1),FALSE)*$E3167</f>
        <v>-50.749752664490586</v>
      </c>
      <c r="AD3162" s="5">
        <f ca="1">VLOOKUP(CONCATENATE($F3162," ",$G3162),AllocFactorMatrix,(AD$4+1),FALSE)*$E3167</f>
        <v>0</v>
      </c>
      <c r="AE3162" s="5">
        <f ca="1">VLOOKUP(CONCATENATE($F3162," ",$G3162),AllocFactorMatrix,(AE$4+1),FALSE)*$E3167</f>
        <v>0</v>
      </c>
    </row>
    <row r="3163" spans="4:31" hidden="1" outlineLevel="1">
      <c r="E3163" s="44"/>
      <c r="F3163" s="167" t="str">
        <f>F3167</f>
        <v>RB_GUP</v>
      </c>
      <c r="G3163" s="48" t="str">
        <f>$G$11</f>
        <v>DISTPRI</v>
      </c>
      <c r="H3163" s="4">
        <f t="shared" ca="1" si="4484"/>
        <v>-804738.21574115625</v>
      </c>
      <c r="I3163" s="5">
        <f t="shared" ref="I3163:N3163" ca="1" si="4519">VLOOKUP(CONCATENATE($F3163," ",$G3163),AllocFactorMatrix,(I$4+1),FALSE)*$E3167</f>
        <v>-526861.76009818353</v>
      </c>
      <c r="J3163" s="47">
        <f t="shared" ca="1" si="4519"/>
        <v>-86.511465033309165</v>
      </c>
      <c r="K3163" s="47">
        <f t="shared" ca="1" si="4519"/>
        <v>-160.07099031378777</v>
      </c>
      <c r="L3163" s="5">
        <f t="shared" ca="1" si="4519"/>
        <v>-123271.66717565905</v>
      </c>
      <c r="M3163" s="5">
        <f t="shared" ca="1" si="4519"/>
        <v>-1722.590111529086</v>
      </c>
      <c r="N3163" s="5">
        <f t="shared" ca="1" si="4519"/>
        <v>0</v>
      </c>
      <c r="O3163" s="5">
        <f t="shared" ca="1" si="4514"/>
        <v>-124994.25728718814</v>
      </c>
      <c r="P3163" s="5">
        <f ca="1">VLOOKUP(CONCATENATE($F3163," ",$G3163),AllocFactorMatrix,(P$4+1),FALSE)*$E3167</f>
        <v>-71487.793829828952</v>
      </c>
      <c r="Q3163" s="5">
        <f ca="1">VLOOKUP(CONCATENATE($F3163," ",$G3163),AllocFactorMatrix,(Q$4+1),FALSE)*$E3167</f>
        <v>-12863.825890253655</v>
      </c>
      <c r="R3163" s="5">
        <f ca="1">VLOOKUP(CONCATENATE($F3163," ",$G3163),AllocFactorMatrix,(R$4+1),FALSE)*$E3167</f>
        <v>0</v>
      </c>
      <c r="S3163" s="5">
        <f ca="1">VLOOKUP(CONCATENATE($F3163," ",$G3163),AllocFactorMatrix,(S$4+1),FALSE)*$E3167</f>
        <v>0</v>
      </c>
      <c r="T3163" s="5">
        <f t="shared" ca="1" si="4476"/>
        <v>-84351.619720082614</v>
      </c>
      <c r="U3163" s="5">
        <f ca="1">VLOOKUP(CONCATENATE($F3163," ",$G3163),AllocFactorMatrix,(U$4+1),FALSE)*$E3167</f>
        <v>-3237.2167696376896</v>
      </c>
      <c r="V3163" s="5">
        <f ca="1">VLOOKUP(CONCATENATE($F3163," ",$G3163),AllocFactorMatrix,(V$4+1),FALSE)*$E3167</f>
        <v>-44763.789388459656</v>
      </c>
      <c r="W3163" s="5">
        <f ca="1">VLOOKUP(CONCATENATE($F3163," ",$G3163),AllocFactorMatrix,(W$4+1),FALSE)*$E3167</f>
        <v>0</v>
      </c>
      <c r="X3163" s="5">
        <f ca="1">VLOOKUP(CONCATENATE($F3163," ",$G3163),AllocFactorMatrix,(X$4+1),FALSE)*$E3167</f>
        <v>0</v>
      </c>
      <c r="Y3163" s="5">
        <f t="shared" ca="1" si="4517"/>
        <v>-48001.006158097349</v>
      </c>
      <c r="Z3163" s="5">
        <f ca="1">VLOOKUP(CONCATENATE($F3163," ",$G3163),AllocFactorMatrix,(Z$4+1),FALSE)*$E3167</f>
        <v>-19630.290754620441</v>
      </c>
      <c r="AA3163" s="5">
        <f ca="1">VLOOKUP(CONCATENATE($F3163," ",$G3163),AllocFactorMatrix,(AA$4+1),FALSE)*$E3167</f>
        <v>-394.01089260317474</v>
      </c>
      <c r="AB3163" s="5">
        <f t="shared" ca="1" si="4515"/>
        <v>-20024.301647223616</v>
      </c>
      <c r="AC3163" s="5">
        <f ca="1">VLOOKUP(CONCATENATE($F3163," ",$G3163),AllocFactorMatrix,(AC$4+1),FALSE)*$E3167</f>
        <v>-258.68837503396185</v>
      </c>
      <c r="AD3163" s="5">
        <f ca="1">VLOOKUP(CONCATENATE($F3163," ",$G3163),AllocFactorMatrix,(AD$4+1),FALSE)*$E3167</f>
        <v>0</v>
      </c>
      <c r="AE3163" s="5">
        <f ca="1">VLOOKUP(CONCATENATE($F3163," ",$G3163),AllocFactorMatrix,(AE$4+1),FALSE)*$E3167</f>
        <v>0</v>
      </c>
    </row>
    <row r="3164" spans="4:31" hidden="1" outlineLevel="1">
      <c r="E3164" s="44"/>
      <c r="F3164" s="167" t="str">
        <f>F3167</f>
        <v>RB_GUP</v>
      </c>
      <c r="G3164" s="48" t="str">
        <f>$G$12</f>
        <v>DISTSEC</v>
      </c>
      <c r="H3164" s="4">
        <f t="shared" ca="1" si="4484"/>
        <v>-385780.66043505509</v>
      </c>
      <c r="I3164" s="5">
        <f t="shared" ref="I3164:N3164" ca="1" si="4520">VLOOKUP(CONCATENATE($F3164," ",$G3164),AllocFactorMatrix,(I$4+1),FALSE)*$E3167</f>
        <v>-286218.8372591589</v>
      </c>
      <c r="J3164" s="47">
        <f t="shared" ca="1" si="4520"/>
        <v>-70.952174509994222</v>
      </c>
      <c r="K3164" s="47">
        <f t="shared" ca="1" si="4520"/>
        <v>-91.902619739323214</v>
      </c>
      <c r="L3164" s="5">
        <f t="shared" ca="1" si="4520"/>
        <v>-57692.218715447307</v>
      </c>
      <c r="M3164" s="5">
        <f t="shared" ca="1" si="4520"/>
        <v>0</v>
      </c>
      <c r="N3164" s="5">
        <f t="shared" ca="1" si="4520"/>
        <v>0</v>
      </c>
      <c r="O3164" s="5">
        <f t="shared" ca="1" si="4514"/>
        <v>-57692.218715447307</v>
      </c>
      <c r="P3164" s="5">
        <f ca="1">VLOOKUP(CONCATENATE($F3164," ",$G3164),AllocFactorMatrix,(P$4+1),FALSE)*$E3167</f>
        <v>-28799.599369314554</v>
      </c>
      <c r="Q3164" s="5">
        <f ca="1">VLOOKUP(CONCATENATE($F3164," ",$G3164),AllocFactorMatrix,(Q$4+1),FALSE)*$E3167</f>
        <v>0</v>
      </c>
      <c r="R3164" s="5">
        <f ca="1">VLOOKUP(CONCATENATE($F3164," ",$G3164),AllocFactorMatrix,(R$4+1),FALSE)*$E3167</f>
        <v>0</v>
      </c>
      <c r="S3164" s="5">
        <f ca="1">VLOOKUP(CONCATENATE($F3164," ",$G3164),AllocFactorMatrix,(S$4+1),FALSE)*$E3167</f>
        <v>0</v>
      </c>
      <c r="T3164" s="5">
        <f t="shared" ca="1" si="4476"/>
        <v>-28799.599369314554</v>
      </c>
      <c r="U3164" s="5">
        <f ca="1">VLOOKUP(CONCATENATE($F3164," ",$G3164),AllocFactorMatrix,(U$4+1),FALSE)*$E3167</f>
        <v>-1078.528920405857</v>
      </c>
      <c r="V3164" s="5">
        <f ca="1">VLOOKUP(CONCATENATE($F3164," ",$G3164),AllocFactorMatrix,(V$4+1),FALSE)*$E3167</f>
        <v>0</v>
      </c>
      <c r="W3164" s="5">
        <f ca="1">VLOOKUP(CONCATENATE($F3164," ",$G3164),AllocFactorMatrix,(W$4+1),FALSE)*$E3167</f>
        <v>0</v>
      </c>
      <c r="X3164" s="5">
        <f ca="1">VLOOKUP(CONCATENATE($F3164," ",$G3164),AllocFactorMatrix,(X$4+1),FALSE)*$E3167</f>
        <v>0</v>
      </c>
      <c r="Y3164" s="5">
        <f t="shared" ca="1" si="4517"/>
        <v>-1078.528920405857</v>
      </c>
      <c r="Z3164" s="5">
        <f ca="1">VLOOKUP(CONCATENATE($F3164," ",$G3164),AllocFactorMatrix,(Z$4+1),FALSE)*$E3167</f>
        <v>-8150.8405512878799</v>
      </c>
      <c r="AA3164" s="5">
        <f ca="1">VLOOKUP(CONCATENATE($F3164," ",$G3164),AllocFactorMatrix,(AA$4+1),FALSE)*$E3167</f>
        <v>0</v>
      </c>
      <c r="AB3164" s="5">
        <f t="shared" ca="1" si="4515"/>
        <v>-8150.8405512878799</v>
      </c>
      <c r="AC3164" s="5">
        <f ca="1">VLOOKUP(CONCATENATE($F3164," ",$G3164),AllocFactorMatrix,(AC$4+1),FALSE)*$E3167</f>
        <v>-96.372048054913421</v>
      </c>
      <c r="AD3164" s="5">
        <f ca="1">VLOOKUP(CONCATENATE($F3164," ",$G3164),AllocFactorMatrix,(AD$4+1),FALSE)*$E3167</f>
        <v>-2966.3037052032628</v>
      </c>
      <c r="AE3164" s="5">
        <f ca="1">VLOOKUP(CONCATENATE($F3164," ",$G3164),AllocFactorMatrix,(AE$4+1),FALSE)*$E3167</f>
        <v>-615.10507193309957</v>
      </c>
    </row>
    <row r="3165" spans="4:31" hidden="1" outlineLevel="1">
      <c r="E3165" s="44"/>
      <c r="F3165" s="167" t="str">
        <f>F3167</f>
        <v>RB_GUP</v>
      </c>
      <c r="G3165" s="48" t="str">
        <f>$G$13</f>
        <v>ENERGY</v>
      </c>
      <c r="H3165" s="4">
        <f t="shared" ca="1" si="4484"/>
        <v>-24975.678363489253</v>
      </c>
      <c r="I3165" s="5">
        <f t="shared" ref="I3165:N3165" ca="1" si="4521">VLOOKUP(CONCATENATE($F3165," ",$G3165),AllocFactorMatrix,(I$4+1),FALSE)*$E3167</f>
        <v>-9771.0748700506101</v>
      </c>
      <c r="J3165" s="47">
        <f t="shared" ca="1" si="4521"/>
        <v>-1.5636393078019859</v>
      </c>
      <c r="K3165" s="47">
        <f t="shared" ca="1" si="4521"/>
        <v>-4.5085984678839681</v>
      </c>
      <c r="L3165" s="5">
        <f t="shared" ca="1" si="4521"/>
        <v>-2817.5264159860385</v>
      </c>
      <c r="M3165" s="5">
        <f t="shared" ca="1" si="4521"/>
        <v>-39.296109483163455</v>
      </c>
      <c r="N3165" s="5">
        <f t="shared" ca="1" si="4521"/>
        <v>-5.4935628018475837</v>
      </c>
      <c r="O3165" s="5">
        <f t="shared" ca="1" si="4514"/>
        <v>-2862.3160882710495</v>
      </c>
      <c r="P3165" s="5">
        <f ca="1">VLOOKUP(CONCATENATE($F3165," ",$G3165),AllocFactorMatrix,(P$4+1),FALSE)*$E3167</f>
        <v>-1826.6237516895894</v>
      </c>
      <c r="Q3165" s="5">
        <f ca="1">VLOOKUP(CONCATENATE($F3165," ",$G3165),AllocFactorMatrix,(Q$4+1),FALSE)*$E3167</f>
        <v>-326.23206487120348</v>
      </c>
      <c r="R3165" s="5">
        <f ca="1">VLOOKUP(CONCATENATE($F3165," ",$G3165),AllocFactorMatrix,(R$4+1),FALSE)*$E3167</f>
        <v>-66.432795528700098</v>
      </c>
      <c r="S3165" s="5">
        <f ca="1">VLOOKUP(CONCATENATE($F3165," ",$G3165),AllocFactorMatrix,(S$4+1),FALSE)*$E3167</f>
        <v>-2.5091891699775837</v>
      </c>
      <c r="T3165" s="5">
        <f t="shared" ca="1" si="4476"/>
        <v>-2221.7978012594704</v>
      </c>
      <c r="U3165" s="5">
        <f ca="1">VLOOKUP(CONCATENATE($F3165," ",$G3165),AllocFactorMatrix,(U$4+1),FALSE)*$E3167</f>
        <v>-95.79947453988413</v>
      </c>
      <c r="V3165" s="5">
        <f ca="1">VLOOKUP(CONCATENATE($F3165," ",$G3165),AllocFactorMatrix,(V$4+1),FALSE)*$E3167</f>
        <v>-1514.6079072835187</v>
      </c>
      <c r="W3165" s="5">
        <f ca="1">VLOOKUP(CONCATENATE($F3165," ",$G3165),AllocFactorMatrix,(W$4+1),FALSE)*$E3167</f>
        <v>-6514.0820987068155</v>
      </c>
      <c r="X3165" s="5">
        <f ca="1">VLOOKUP(CONCATENATE($F3165," ",$G3165),AllocFactorMatrix,(X$4+1),FALSE)*$E3167</f>
        <v>-1225.3668806673393</v>
      </c>
      <c r="Y3165" s="5">
        <f t="shared" ca="1" si="4517"/>
        <v>-9349.8563611975569</v>
      </c>
      <c r="Z3165" s="5">
        <f ca="1">VLOOKUP(CONCATENATE($F3165," ",$G3165),AllocFactorMatrix,(Z$4+1),FALSE)*$E3167</f>
        <v>-502.4853323874724</v>
      </c>
      <c r="AA3165" s="5">
        <f ca="1">VLOOKUP(CONCATENATE($F3165," ",$G3165),AllocFactorMatrix,(AA$4+1),FALSE)*$E3167</f>
        <v>-10.082267960175542</v>
      </c>
      <c r="AB3165" s="5">
        <f t="shared" ca="1" si="4515"/>
        <v>-512.56760034764795</v>
      </c>
      <c r="AC3165" s="5">
        <f ca="1">VLOOKUP(CONCATENATE($F3165," ",$G3165),AllocFactorMatrix,(AC$4+1),FALSE)*$E3167</f>
        <v>-8.9934262548786617</v>
      </c>
      <c r="AD3165" s="5">
        <f ca="1">VLOOKUP(CONCATENATE($F3165," ",$G3165),AllocFactorMatrix,(AD$4+1),FALSE)*$E3167</f>
        <v>-201.44966803315944</v>
      </c>
      <c r="AE3165" s="5">
        <f ca="1">VLOOKUP(CONCATENATE($F3165," ",$G3165),AllocFactorMatrix,(AE$4+1),FALSE)*$E3167</f>
        <v>-41.550310299193121</v>
      </c>
    </row>
    <row r="3166" spans="4:31" hidden="1" outlineLevel="1">
      <c r="E3166" s="44"/>
      <c r="F3166" s="167" t="str">
        <f>F3167</f>
        <v>RB_GUP</v>
      </c>
      <c r="G3166" s="48" t="str">
        <f>$G$14</f>
        <v>CUSTOMER</v>
      </c>
      <c r="H3166" s="4">
        <f t="shared" ca="1" si="4484"/>
        <v>-181815.93767223513</v>
      </c>
      <c r="I3166" s="5">
        <f t="shared" ref="I3166:N3166" ca="1" si="4522">VLOOKUP(CONCATENATE($F3166," ",$G3166),AllocFactorMatrix,(I$4+1),FALSE)*$E3167</f>
        <v>-90036.38695838592</v>
      </c>
      <c r="J3166" s="47">
        <f t="shared" ca="1" si="4522"/>
        <v>-18.168683413897892</v>
      </c>
      <c r="K3166" s="47">
        <f t="shared" ca="1" si="4522"/>
        <v>-9.629300365952135</v>
      </c>
      <c r="L3166" s="5">
        <f t="shared" ca="1" si="4522"/>
        <v>-28695.017253812985</v>
      </c>
      <c r="M3166" s="5">
        <f t="shared" ca="1" si="4522"/>
        <v>-1832.0639915572233</v>
      </c>
      <c r="N3166" s="5">
        <f t="shared" ca="1" si="4522"/>
        <v>-308.12878478961244</v>
      </c>
      <c r="O3166" s="5">
        <f t="shared" ca="1" si="4514"/>
        <v>-30835.210030159822</v>
      </c>
      <c r="P3166" s="5">
        <f ca="1">VLOOKUP(CONCATENATE($F3166," ",$G3166),AllocFactorMatrix,(P$4+1),FALSE)*$E3167</f>
        <v>-2234.7353058230865</v>
      </c>
      <c r="Q3166" s="5">
        <f ca="1">VLOOKUP(CONCATENATE($F3166," ",$G3166),AllocFactorMatrix,(Q$4+1),FALSE)*$E3167</f>
        <v>-646.81769497645053</v>
      </c>
      <c r="R3166" s="5">
        <f ca="1">VLOOKUP(CONCATENATE($F3166," ",$G3166),AllocFactorMatrix,(R$4+1),FALSE)*$E3167</f>
        <v>-757.67431570213853</v>
      </c>
      <c r="S3166" s="5">
        <f ca="1">VLOOKUP(CONCATENATE($F3166," ",$G3166),AllocFactorMatrix,(S$4+1),FALSE)*$E3167</f>
        <v>-94.669554604996847</v>
      </c>
      <c r="T3166" s="5">
        <f t="shared" ca="1" si="4476"/>
        <v>-3733.8968711066727</v>
      </c>
      <c r="U3166" s="5">
        <f ca="1">VLOOKUP(CONCATENATE($F3166," ",$G3166),AllocFactorMatrix,(U$4+1),FALSE)*$E3167</f>
        <v>-14.816387242427558</v>
      </c>
      <c r="V3166" s="5">
        <f ca="1">VLOOKUP(CONCATENATE($F3166," ",$G3166),AllocFactorMatrix,(V$4+1),FALSE)*$E3167</f>
        <v>-459.09294138192377</v>
      </c>
      <c r="W3166" s="5">
        <f ca="1">VLOOKUP(CONCATENATE($F3166," ",$G3166),AllocFactorMatrix,(W$4+1),FALSE)*$E3167</f>
        <v>-1273.5829898642644</v>
      </c>
      <c r="X3166" s="5">
        <f ca="1">VLOOKUP(CONCATENATE($F3166," ",$G3166),AllocFactorMatrix,(X$4+1),FALSE)*$E3167</f>
        <v>-378.69142788660207</v>
      </c>
      <c r="Y3166" s="5">
        <f t="shared" ca="1" si="4517"/>
        <v>-2126.1837463752177</v>
      </c>
      <c r="Z3166" s="5">
        <f ca="1">VLOOKUP(CONCATENATE($F3166," ",$G3166),AllocFactorMatrix,(Z$4+1),FALSE)*$E3167</f>
        <v>-452.20051747752387</v>
      </c>
      <c r="AA3166" s="5">
        <f ca="1">VLOOKUP(CONCATENATE($F3166," ",$G3166),AllocFactorMatrix,(AA$4+1),FALSE)*$E3167</f>
        <v>-8.4674088347284329</v>
      </c>
      <c r="AB3166" s="5">
        <f t="shared" ca="1" si="4515"/>
        <v>-460.66792631225229</v>
      </c>
      <c r="AC3166" s="5">
        <f ca="1">VLOOKUP(CONCATENATE($F3166," ",$G3166),AllocFactorMatrix,(AC$4+1),FALSE)*$E3167</f>
        <v>-43.745196606197041</v>
      </c>
      <c r="AD3166" s="5">
        <f ca="1">VLOOKUP(CONCATENATE($F3166," ",$G3166),AllocFactorMatrix,(AD$4+1),FALSE)*$E3167</f>
        <v>-48073.436951244184</v>
      </c>
      <c r="AE3166" s="5">
        <f ca="1">VLOOKUP(CONCATENATE($F3166," ",$G3166),AllocFactorMatrix,(AE$4+1),FALSE)*$E3167</f>
        <v>-6478.6120082650295</v>
      </c>
    </row>
    <row r="3167" spans="4:31" collapsed="1">
      <c r="D3167" s="48" t="s">
        <v>269</v>
      </c>
      <c r="E3167" s="36">
        <v>-3662689</v>
      </c>
      <c r="F3167" s="88" t="s">
        <v>71</v>
      </c>
      <c r="G3167" s="48" t="str">
        <f>$G$15</f>
        <v>TOTAL</v>
      </c>
      <c r="H3167" s="4">
        <f t="shared" ca="1" si="4484"/>
        <v>-3662689.0000000009</v>
      </c>
      <c r="I3167" s="5">
        <f t="shared" ref="I3167:N3167" ca="1" si="4523">VLOOKUP(CONCATENATE($F3167," ",$G3167),AllocFactorMatrix,(I$4+1),FALSE)*$E3167</f>
        <v>-2077222.3329883423</v>
      </c>
      <c r="J3167" s="47">
        <f t="shared" ca="1" si="4523"/>
        <v>-431.42138168224403</v>
      </c>
      <c r="K3167" s="47">
        <f t="shared" ca="1" si="4523"/>
        <v>-713.08673328505472</v>
      </c>
      <c r="L3167" s="5">
        <f t="shared" ca="1" si="4523"/>
        <v>-483976.80652841739</v>
      </c>
      <c r="M3167" s="5">
        <f t="shared" ca="1" si="4523"/>
        <v>-7373.3388077027703</v>
      </c>
      <c r="N3167" s="5">
        <f t="shared" ca="1" si="4523"/>
        <v>-854.03349148902237</v>
      </c>
      <c r="O3167" s="5">
        <f t="shared" ca="1" si="4514"/>
        <v>-492204.17882760917</v>
      </c>
      <c r="P3167" s="5">
        <f ca="1">VLOOKUP(CONCATENATE($F3167," ",$G3167),AllocFactorMatrix,(P$4+1),FALSE)*$E3167</f>
        <v>-265414.75483815721</v>
      </c>
      <c r="Q3167" s="5">
        <f ca="1">VLOOKUP(CONCATENATE($F3167," ",$G3167),AllocFactorMatrix,(Q$4+1),FALSE)*$E3167</f>
        <v>-42748.57826990843</v>
      </c>
      <c r="R3167" s="5">
        <f ca="1">VLOOKUP(CONCATENATE($F3167," ",$G3167),AllocFactorMatrix,(R$4+1),FALSE)*$E3167</f>
        <v>-6836.4796573053918</v>
      </c>
      <c r="S3167" s="5">
        <f ca="1">VLOOKUP(CONCATENATE($F3167," ",$G3167),AllocFactorMatrix,(S$4+1),FALSE)*$E3167</f>
        <v>-300.55609638933936</v>
      </c>
      <c r="T3167" s="5">
        <f t="shared" ca="1" si="4476"/>
        <v>-315300.36886176042</v>
      </c>
      <c r="U3167" s="5">
        <f ca="1">VLOOKUP(CONCATENATE($F3167," ",$G3167),AllocFactorMatrix,(U$4+1),FALSE)*$E3167</f>
        <v>-12033.575416596133</v>
      </c>
      <c r="V3167" s="5">
        <f ca="1">VLOOKUP(CONCATENATE($F3167," ",$G3167),AllocFactorMatrix,(V$4+1),FALSE)*$E3167</f>
        <v>-149772.13889266032</v>
      </c>
      <c r="W3167" s="5">
        <f ca="1">VLOOKUP(CONCATENATE($F3167," ",$G3167),AllocFactorMatrix,(W$4+1),FALSE)*$E3167</f>
        <v>-411594.45213659818</v>
      </c>
      <c r="X3167" s="5">
        <f ca="1">VLOOKUP(CONCATENATE($F3167," ",$G3167),AllocFactorMatrix,(X$4+1),FALSE)*$E3167</f>
        <v>-66891.674839755957</v>
      </c>
      <c r="Y3167" s="5">
        <f t="shared" ca="1" si="4517"/>
        <v>-640291.84128561057</v>
      </c>
      <c r="Z3167" s="5">
        <f ca="1">VLOOKUP(CONCATENATE($F3167," ",$G3167),AllocFactorMatrix,(Z$4+1),FALSE)*$E3167</f>
        <v>-73003.097709874724</v>
      </c>
      <c r="AA3167" s="5">
        <f ca="1">VLOOKUP(CONCATENATE($F3167," ",$G3167),AllocFactorMatrix,(AA$4+1),FALSE)*$E3167</f>
        <v>-1297.0960909276705</v>
      </c>
      <c r="AB3167" s="5">
        <f t="shared" ca="1" si="4515"/>
        <v>-74300.193800802401</v>
      </c>
      <c r="AC3167" s="5">
        <f ca="1">VLOOKUP(CONCATENATE($F3167," ",$G3167),AllocFactorMatrix,(AC$4+1),FALSE)*$E3167</f>
        <v>-992.15734809429796</v>
      </c>
      <c r="AD3167" s="5">
        <f ca="1">VLOOKUP(CONCATENATE($F3167," ",$G3167),AllocFactorMatrix,(AD$4+1),FALSE)*$E3167</f>
        <v>-53611.783318072121</v>
      </c>
      <c r="AE3167" s="5">
        <f ca="1">VLOOKUP(CONCATENATE($F3167," ",$G3167),AllocFactorMatrix,(AE$4+1),FALSE)*$E3167</f>
        <v>-7621.6354547419578</v>
      </c>
    </row>
    <row r="3168" spans="4:31" hidden="1" outlineLevel="1">
      <c r="E3168" s="44"/>
      <c r="F3168" s="167" t="str">
        <f>F3175</f>
        <v>PROD_DEMAND</v>
      </c>
      <c r="G3168" s="48" t="str">
        <f>$G$8</f>
        <v>PRODUCTION</v>
      </c>
      <c r="H3168" s="4">
        <f t="shared" si="4484"/>
        <v>36667.999999999993</v>
      </c>
      <c r="I3168" s="5">
        <f t="shared" ref="I3168:N3168" si="4524">VLOOKUP(CONCATENATE($F3168," ",$G3168),AllocFactorMatrix,(I$4+1),FALSE)*$E3175</f>
        <v>18857.28641503015</v>
      </c>
      <c r="J3168" s="47">
        <f t="shared" si="4524"/>
        <v>4.2186982297335511</v>
      </c>
      <c r="K3168" s="47">
        <f t="shared" si="4524"/>
        <v>7.3866397938060908</v>
      </c>
      <c r="L3168" s="5">
        <f t="shared" si="4524"/>
        <v>4395.0201032288187</v>
      </c>
      <c r="M3168" s="5">
        <f t="shared" si="4524"/>
        <v>61.156648800319957</v>
      </c>
      <c r="N3168" s="5">
        <f t="shared" si="4524"/>
        <v>8.5175132038462369</v>
      </c>
      <c r="O3168" s="5">
        <f t="shared" si="4514"/>
        <v>4464.6942652329853</v>
      </c>
      <c r="P3168" s="5">
        <f>VLOOKUP(CONCATENATE($F3168," ",$G3168),AllocFactorMatrix,(P$4+1),FALSE)*$E3175</f>
        <v>2614.1259115146499</v>
      </c>
      <c r="Q3168" s="5">
        <f>VLOOKUP(CONCATENATE($F3168," ",$G3168),AllocFactorMatrix,(Q$4+1),FALSE)*$E3175</f>
        <v>469.12836616147604</v>
      </c>
      <c r="R3168" s="5">
        <f>VLOOKUP(CONCATENATE($F3168," ",$G3168),AllocFactorMatrix,(R$4+1),FALSE)*$E3175</f>
        <v>95.134445289334806</v>
      </c>
      <c r="S3168" s="5">
        <f>VLOOKUP(CONCATENATE($F3168," ",$G3168),AllocFactorMatrix,(S$4+1),FALSE)*$E3175</f>
        <v>3.6126875379762331</v>
      </c>
      <c r="T3168" s="5">
        <f t="shared" ref="T3168:T3175" si="4525">SUBTOTAL(9,P3168:S3168)</f>
        <v>3182.0014105034375</v>
      </c>
      <c r="U3168" s="5">
        <f>VLOOKUP(CONCATENATE($F3168," ",$G3168),AllocFactorMatrix,(U$4+1),FALSE)*$E3175</f>
        <v>123.98234577015342</v>
      </c>
      <c r="V3168" s="5">
        <f>VLOOKUP(CONCATENATE($F3168," ",$G3168),AllocFactorMatrix,(V$4+1),FALSE)*$E3175</f>
        <v>1673.8332614542383</v>
      </c>
      <c r="W3168" s="5">
        <f>VLOOKUP(CONCATENATE($F3168," ",$G3168),AllocFactorMatrix,(W$4+1),FALSE)*$E3175</f>
        <v>6401.7402984513274</v>
      </c>
      <c r="X3168" s="5">
        <f>VLOOKUP(CONCATENATE($F3168," ",$G3168),AllocFactorMatrix,(X$4+1),FALSE)*$E3175</f>
        <v>1159.7346292223549</v>
      </c>
      <c r="Y3168" s="5">
        <f>SUBTOTAL(9,U3168:X3168)</f>
        <v>9359.2905348980748</v>
      </c>
      <c r="Z3168" s="5">
        <f>VLOOKUP(CONCATENATE($F3168," ",$G3168),AllocFactorMatrix,(Z$4+1),FALSE)*$E3175</f>
        <v>718.54261519640841</v>
      </c>
      <c r="AA3168" s="5">
        <f>VLOOKUP(CONCATENATE($F3168," ",$G3168),AllocFactorMatrix,(AA$4+1),FALSE)*$E3175</f>
        <v>14.351139010577485</v>
      </c>
      <c r="AB3168" s="5">
        <f t="shared" ref="AB3168:AB3175" si="4526">SUBTOTAL(9,Z3168:AA3168)</f>
        <v>732.89375420698593</v>
      </c>
      <c r="AC3168" s="5">
        <f>VLOOKUP(CONCATENATE($F3168," ",$G3168),AllocFactorMatrix,(AC$4+1),FALSE)*$E3175</f>
        <v>9.4787395552285805</v>
      </c>
      <c r="AD3168" s="5">
        <f>VLOOKUP(CONCATENATE($F3168," ",$G3168),AllocFactorMatrix,(AD$4+1),FALSE)*$E3175</f>
        <v>42.109957945027041</v>
      </c>
      <c r="AE3168" s="5">
        <f>VLOOKUP(CONCATENATE($F3168," ",$G3168),AllocFactorMatrix,(AE$4+1),FALSE)*$E3175</f>
        <v>8.6395846045746687</v>
      </c>
    </row>
    <row r="3169" spans="4:31" hidden="1" outlineLevel="1">
      <c r="E3169" s="44"/>
      <c r="F3169" s="167" t="str">
        <f>F3175</f>
        <v>PROD_DEMAND</v>
      </c>
      <c r="G3169" s="48" t="str">
        <f>$G$9</f>
        <v>BULKTRAN</v>
      </c>
      <c r="H3169" s="4">
        <f t="shared" si="4484"/>
        <v>0</v>
      </c>
      <c r="I3169" s="5">
        <f t="shared" ref="I3169:N3169" si="4527">VLOOKUP(CONCATENATE($F3169," ",$G3169),AllocFactorMatrix,(I$4+1),FALSE)*$E3175</f>
        <v>0</v>
      </c>
      <c r="J3169" s="47">
        <f t="shared" si="4527"/>
        <v>0</v>
      </c>
      <c r="K3169" s="47">
        <f t="shared" si="4527"/>
        <v>0</v>
      </c>
      <c r="L3169" s="5">
        <f t="shared" si="4527"/>
        <v>0</v>
      </c>
      <c r="M3169" s="5">
        <f t="shared" si="4527"/>
        <v>0</v>
      </c>
      <c r="N3169" s="5">
        <f t="shared" si="4527"/>
        <v>0</v>
      </c>
      <c r="O3169" s="5">
        <f t="shared" si="4514"/>
        <v>0</v>
      </c>
      <c r="P3169" s="5">
        <f>VLOOKUP(CONCATENATE($F3169," ",$G3169),AllocFactorMatrix,(P$4+1),FALSE)*$E3175</f>
        <v>0</v>
      </c>
      <c r="Q3169" s="5">
        <f>VLOOKUP(CONCATENATE($F3169," ",$G3169),AllocFactorMatrix,(Q$4+1),FALSE)*$E3175</f>
        <v>0</v>
      </c>
      <c r="R3169" s="5">
        <f>VLOOKUP(CONCATENATE($F3169," ",$G3169),AllocFactorMatrix,(R$4+1),FALSE)*$E3175</f>
        <v>0</v>
      </c>
      <c r="S3169" s="5">
        <f>VLOOKUP(CONCATENATE($F3169," ",$G3169),AllocFactorMatrix,(S$4+1),FALSE)*$E3175</f>
        <v>0</v>
      </c>
      <c r="T3169" s="5">
        <f t="shared" si="4525"/>
        <v>0</v>
      </c>
      <c r="U3169" s="5">
        <f>VLOOKUP(CONCATENATE($F3169," ",$G3169),AllocFactorMatrix,(U$4+1),FALSE)*$E3175</f>
        <v>0</v>
      </c>
      <c r="V3169" s="5">
        <f>VLOOKUP(CONCATENATE($F3169," ",$G3169),AllocFactorMatrix,(V$4+1),FALSE)*$E3175</f>
        <v>0</v>
      </c>
      <c r="W3169" s="5">
        <f>VLOOKUP(CONCATENATE($F3169," ",$G3169),AllocFactorMatrix,(W$4+1),FALSE)*$E3175</f>
        <v>0</v>
      </c>
      <c r="X3169" s="5">
        <f>VLOOKUP(CONCATENATE($F3169," ",$G3169),AllocFactorMatrix,(X$4+1),FALSE)*$E3175</f>
        <v>0</v>
      </c>
      <c r="Y3169" s="5">
        <f t="shared" ref="Y3169:Y3175" si="4528">SUBTOTAL(9,U3169:X3169)</f>
        <v>0</v>
      </c>
      <c r="Z3169" s="5">
        <f>VLOOKUP(CONCATENATE($F3169," ",$G3169),AllocFactorMatrix,(Z$4+1),FALSE)*$E3175</f>
        <v>0</v>
      </c>
      <c r="AA3169" s="5">
        <f>VLOOKUP(CONCATENATE($F3169," ",$G3169),AllocFactorMatrix,(AA$4+1),FALSE)*$E3175</f>
        <v>0</v>
      </c>
      <c r="AB3169" s="5">
        <f t="shared" si="4526"/>
        <v>0</v>
      </c>
      <c r="AC3169" s="5">
        <f>VLOOKUP(CONCATENATE($F3169," ",$G3169),AllocFactorMatrix,(AC$4+1),FALSE)*$E3175</f>
        <v>0</v>
      </c>
      <c r="AD3169" s="5">
        <f>VLOOKUP(CONCATENATE($F3169," ",$G3169),AllocFactorMatrix,(AD$4+1),FALSE)*$E3175</f>
        <v>0</v>
      </c>
      <c r="AE3169" s="5">
        <f>VLOOKUP(CONCATENATE($F3169," ",$G3169),AllocFactorMatrix,(AE$4+1),FALSE)*$E3175</f>
        <v>0</v>
      </c>
    </row>
    <row r="3170" spans="4:31" hidden="1" outlineLevel="1">
      <c r="E3170" s="44"/>
      <c r="F3170" s="167" t="str">
        <f>F3175</f>
        <v>PROD_DEMAND</v>
      </c>
      <c r="G3170" s="48" t="str">
        <f>$G$10</f>
        <v>SUBTRAN</v>
      </c>
      <c r="H3170" s="4">
        <f t="shared" si="4484"/>
        <v>0</v>
      </c>
      <c r="I3170" s="5">
        <f t="shared" ref="I3170:N3170" si="4529">VLOOKUP(CONCATENATE($F3170," ",$G3170),AllocFactorMatrix,(I$4+1),FALSE)*$E3175</f>
        <v>0</v>
      </c>
      <c r="J3170" s="47">
        <f t="shared" si="4529"/>
        <v>0</v>
      </c>
      <c r="K3170" s="47">
        <f t="shared" si="4529"/>
        <v>0</v>
      </c>
      <c r="L3170" s="5">
        <f t="shared" si="4529"/>
        <v>0</v>
      </c>
      <c r="M3170" s="5">
        <f t="shared" si="4529"/>
        <v>0</v>
      </c>
      <c r="N3170" s="5">
        <f t="shared" si="4529"/>
        <v>0</v>
      </c>
      <c r="O3170" s="5">
        <f t="shared" si="4514"/>
        <v>0</v>
      </c>
      <c r="P3170" s="5">
        <f>VLOOKUP(CONCATENATE($F3170," ",$G3170),AllocFactorMatrix,(P$4+1),FALSE)*$E3175</f>
        <v>0</v>
      </c>
      <c r="Q3170" s="5">
        <f>VLOOKUP(CONCATENATE($F3170," ",$G3170),AllocFactorMatrix,(Q$4+1),FALSE)*$E3175</f>
        <v>0</v>
      </c>
      <c r="R3170" s="5">
        <f>VLOOKUP(CONCATENATE($F3170," ",$G3170),AllocFactorMatrix,(R$4+1),FALSE)*$E3175</f>
        <v>0</v>
      </c>
      <c r="S3170" s="5">
        <f>VLOOKUP(CONCATENATE($F3170," ",$G3170),AllocFactorMatrix,(S$4+1),FALSE)*$E3175</f>
        <v>0</v>
      </c>
      <c r="T3170" s="5">
        <f t="shared" si="4525"/>
        <v>0</v>
      </c>
      <c r="U3170" s="5">
        <f>VLOOKUP(CONCATENATE($F3170," ",$G3170),AllocFactorMatrix,(U$4+1),FALSE)*$E3175</f>
        <v>0</v>
      </c>
      <c r="V3170" s="5">
        <f>VLOOKUP(CONCATENATE($F3170," ",$G3170),AllocFactorMatrix,(V$4+1),FALSE)*$E3175</f>
        <v>0</v>
      </c>
      <c r="W3170" s="5">
        <f>VLOOKUP(CONCATENATE($F3170," ",$G3170),AllocFactorMatrix,(W$4+1),FALSE)*$E3175</f>
        <v>0</v>
      </c>
      <c r="X3170" s="5">
        <f>VLOOKUP(CONCATENATE($F3170," ",$G3170),AllocFactorMatrix,(X$4+1),FALSE)*$E3175</f>
        <v>0</v>
      </c>
      <c r="Y3170" s="5">
        <f t="shared" si="4528"/>
        <v>0</v>
      </c>
      <c r="Z3170" s="5">
        <f>VLOOKUP(CONCATENATE($F3170," ",$G3170),AllocFactorMatrix,(Z$4+1),FALSE)*$E3175</f>
        <v>0</v>
      </c>
      <c r="AA3170" s="5">
        <f>VLOOKUP(CONCATENATE($F3170," ",$G3170),AllocFactorMatrix,(AA$4+1),FALSE)*$E3175</f>
        <v>0</v>
      </c>
      <c r="AB3170" s="5">
        <f t="shared" si="4526"/>
        <v>0</v>
      </c>
      <c r="AC3170" s="5">
        <f>VLOOKUP(CONCATENATE($F3170," ",$G3170),AllocFactorMatrix,(AC$4+1),FALSE)*$E3175</f>
        <v>0</v>
      </c>
      <c r="AD3170" s="5">
        <f>VLOOKUP(CONCATENATE($F3170," ",$G3170),AllocFactorMatrix,(AD$4+1),FALSE)*$E3175</f>
        <v>0</v>
      </c>
      <c r="AE3170" s="5">
        <f>VLOOKUP(CONCATENATE($F3170," ",$G3170),AllocFactorMatrix,(AE$4+1),FALSE)*$E3175</f>
        <v>0</v>
      </c>
    </row>
    <row r="3171" spans="4:31" hidden="1" outlineLevel="1">
      <c r="E3171" s="44"/>
      <c r="F3171" s="167" t="str">
        <f>F3175</f>
        <v>PROD_DEMAND</v>
      </c>
      <c r="G3171" s="48" t="str">
        <f>$G$11</f>
        <v>DISTPRI</v>
      </c>
      <c r="H3171" s="4">
        <f t="shared" si="4484"/>
        <v>0</v>
      </c>
      <c r="I3171" s="5">
        <f t="shared" ref="I3171:N3171" si="4530">VLOOKUP(CONCATENATE($F3171," ",$G3171),AllocFactorMatrix,(I$4+1),FALSE)*$E3175</f>
        <v>0</v>
      </c>
      <c r="J3171" s="47">
        <f t="shared" si="4530"/>
        <v>0</v>
      </c>
      <c r="K3171" s="47">
        <f t="shared" si="4530"/>
        <v>0</v>
      </c>
      <c r="L3171" s="5">
        <f t="shared" si="4530"/>
        <v>0</v>
      </c>
      <c r="M3171" s="5">
        <f t="shared" si="4530"/>
        <v>0</v>
      </c>
      <c r="N3171" s="5">
        <f t="shared" si="4530"/>
        <v>0</v>
      </c>
      <c r="O3171" s="5">
        <f t="shared" si="4514"/>
        <v>0</v>
      </c>
      <c r="P3171" s="5">
        <f>VLOOKUP(CONCATENATE($F3171," ",$G3171),AllocFactorMatrix,(P$4+1),FALSE)*$E3175</f>
        <v>0</v>
      </c>
      <c r="Q3171" s="5">
        <f>VLOOKUP(CONCATENATE($F3171," ",$G3171),AllocFactorMatrix,(Q$4+1),FALSE)*$E3175</f>
        <v>0</v>
      </c>
      <c r="R3171" s="5">
        <f>VLOOKUP(CONCATENATE($F3171," ",$G3171),AllocFactorMatrix,(R$4+1),FALSE)*$E3175</f>
        <v>0</v>
      </c>
      <c r="S3171" s="5">
        <f>VLOOKUP(CONCATENATE($F3171," ",$G3171),AllocFactorMatrix,(S$4+1),FALSE)*$E3175</f>
        <v>0</v>
      </c>
      <c r="T3171" s="5">
        <f t="shared" si="4525"/>
        <v>0</v>
      </c>
      <c r="U3171" s="5">
        <f>VLOOKUP(CONCATENATE($F3171," ",$G3171),AllocFactorMatrix,(U$4+1),FALSE)*$E3175</f>
        <v>0</v>
      </c>
      <c r="V3171" s="5">
        <f>VLOOKUP(CONCATENATE($F3171," ",$G3171),AllocFactorMatrix,(V$4+1),FALSE)*$E3175</f>
        <v>0</v>
      </c>
      <c r="W3171" s="5">
        <f>VLOOKUP(CONCATENATE($F3171," ",$G3171),AllocFactorMatrix,(W$4+1),FALSE)*$E3175</f>
        <v>0</v>
      </c>
      <c r="X3171" s="5">
        <f>VLOOKUP(CONCATENATE($F3171," ",$G3171),AllocFactorMatrix,(X$4+1),FALSE)*$E3175</f>
        <v>0</v>
      </c>
      <c r="Y3171" s="5">
        <f t="shared" si="4528"/>
        <v>0</v>
      </c>
      <c r="Z3171" s="5">
        <f>VLOOKUP(CONCATENATE($F3171," ",$G3171),AllocFactorMatrix,(Z$4+1),FALSE)*$E3175</f>
        <v>0</v>
      </c>
      <c r="AA3171" s="5">
        <f>VLOOKUP(CONCATENATE($F3171," ",$G3171),AllocFactorMatrix,(AA$4+1),FALSE)*$E3175</f>
        <v>0</v>
      </c>
      <c r="AB3171" s="5">
        <f t="shared" si="4526"/>
        <v>0</v>
      </c>
      <c r="AC3171" s="5">
        <f>VLOOKUP(CONCATENATE($F3171," ",$G3171),AllocFactorMatrix,(AC$4+1),FALSE)*$E3175</f>
        <v>0</v>
      </c>
      <c r="AD3171" s="5">
        <f>VLOOKUP(CONCATENATE($F3171," ",$G3171),AllocFactorMatrix,(AD$4+1),FALSE)*$E3175</f>
        <v>0</v>
      </c>
      <c r="AE3171" s="5">
        <f>VLOOKUP(CONCATENATE($F3171," ",$G3171),AllocFactorMatrix,(AE$4+1),FALSE)*$E3175</f>
        <v>0</v>
      </c>
    </row>
    <row r="3172" spans="4:31" hidden="1" outlineLevel="1">
      <c r="E3172" s="44"/>
      <c r="F3172" s="167" t="str">
        <f>F3175</f>
        <v>PROD_DEMAND</v>
      </c>
      <c r="G3172" s="48" t="str">
        <f>$G$12</f>
        <v>DISTSEC</v>
      </c>
      <c r="H3172" s="4">
        <f t="shared" si="4484"/>
        <v>0</v>
      </c>
      <c r="I3172" s="5">
        <f t="shared" ref="I3172:N3172" si="4531">VLOOKUP(CONCATENATE($F3172," ",$G3172),AllocFactorMatrix,(I$4+1),FALSE)*$E3175</f>
        <v>0</v>
      </c>
      <c r="J3172" s="47">
        <f t="shared" si="4531"/>
        <v>0</v>
      </c>
      <c r="K3172" s="47">
        <f t="shared" si="4531"/>
        <v>0</v>
      </c>
      <c r="L3172" s="5">
        <f t="shared" si="4531"/>
        <v>0</v>
      </c>
      <c r="M3172" s="5">
        <f t="shared" si="4531"/>
        <v>0</v>
      </c>
      <c r="N3172" s="5">
        <f t="shared" si="4531"/>
        <v>0</v>
      </c>
      <c r="O3172" s="5">
        <f t="shared" si="4514"/>
        <v>0</v>
      </c>
      <c r="P3172" s="5">
        <f>VLOOKUP(CONCATENATE($F3172," ",$G3172),AllocFactorMatrix,(P$4+1),FALSE)*$E3175</f>
        <v>0</v>
      </c>
      <c r="Q3172" s="5">
        <f>VLOOKUP(CONCATENATE($F3172," ",$G3172),AllocFactorMatrix,(Q$4+1),FALSE)*$E3175</f>
        <v>0</v>
      </c>
      <c r="R3172" s="5">
        <f>VLOOKUP(CONCATENATE($F3172," ",$G3172),AllocFactorMatrix,(R$4+1),FALSE)*$E3175</f>
        <v>0</v>
      </c>
      <c r="S3172" s="5">
        <f>VLOOKUP(CONCATENATE($F3172," ",$G3172),AllocFactorMatrix,(S$4+1),FALSE)*$E3175</f>
        <v>0</v>
      </c>
      <c r="T3172" s="5">
        <f t="shared" si="4525"/>
        <v>0</v>
      </c>
      <c r="U3172" s="5">
        <f>VLOOKUP(CONCATENATE($F3172," ",$G3172),AllocFactorMatrix,(U$4+1),FALSE)*$E3175</f>
        <v>0</v>
      </c>
      <c r="V3172" s="5">
        <f>VLOOKUP(CONCATENATE($F3172," ",$G3172),AllocFactorMatrix,(V$4+1),FALSE)*$E3175</f>
        <v>0</v>
      </c>
      <c r="W3172" s="5">
        <f>VLOOKUP(CONCATENATE($F3172," ",$G3172),AllocFactorMatrix,(W$4+1),FALSE)*$E3175</f>
        <v>0</v>
      </c>
      <c r="X3172" s="5">
        <f>VLOOKUP(CONCATENATE($F3172," ",$G3172),AllocFactorMatrix,(X$4+1),FALSE)*$E3175</f>
        <v>0</v>
      </c>
      <c r="Y3172" s="5">
        <f t="shared" si="4528"/>
        <v>0</v>
      </c>
      <c r="Z3172" s="5">
        <f>VLOOKUP(CONCATENATE($F3172," ",$G3172),AllocFactorMatrix,(Z$4+1),FALSE)*$E3175</f>
        <v>0</v>
      </c>
      <c r="AA3172" s="5">
        <f>VLOOKUP(CONCATENATE($F3172," ",$G3172),AllocFactorMatrix,(AA$4+1),FALSE)*$E3175</f>
        <v>0</v>
      </c>
      <c r="AB3172" s="5">
        <f t="shared" si="4526"/>
        <v>0</v>
      </c>
      <c r="AC3172" s="5">
        <f>VLOOKUP(CONCATENATE($F3172," ",$G3172),AllocFactorMatrix,(AC$4+1),FALSE)*$E3175</f>
        <v>0</v>
      </c>
      <c r="AD3172" s="5">
        <f>VLOOKUP(CONCATENATE($F3172," ",$G3172),AllocFactorMatrix,(AD$4+1),FALSE)*$E3175</f>
        <v>0</v>
      </c>
      <c r="AE3172" s="5">
        <f>VLOOKUP(CONCATENATE($F3172," ",$G3172),AllocFactorMatrix,(AE$4+1),FALSE)*$E3175</f>
        <v>0</v>
      </c>
    </row>
    <row r="3173" spans="4:31" hidden="1" outlineLevel="1">
      <c r="E3173" s="44"/>
      <c r="F3173" s="167" t="str">
        <f>F3175</f>
        <v>PROD_DEMAND</v>
      </c>
      <c r="G3173" s="48" t="str">
        <f>$G$13</f>
        <v>ENERGY</v>
      </c>
      <c r="H3173" s="4">
        <f t="shared" si="4484"/>
        <v>0</v>
      </c>
      <c r="I3173" s="5">
        <f t="shared" ref="I3173:N3173" si="4532">VLOOKUP(CONCATENATE($F3173," ",$G3173),AllocFactorMatrix,(I$4+1),FALSE)*$E3175</f>
        <v>0</v>
      </c>
      <c r="J3173" s="47">
        <f t="shared" si="4532"/>
        <v>0</v>
      </c>
      <c r="K3173" s="47">
        <f t="shared" si="4532"/>
        <v>0</v>
      </c>
      <c r="L3173" s="5">
        <f t="shared" si="4532"/>
        <v>0</v>
      </c>
      <c r="M3173" s="5">
        <f t="shared" si="4532"/>
        <v>0</v>
      </c>
      <c r="N3173" s="5">
        <f t="shared" si="4532"/>
        <v>0</v>
      </c>
      <c r="O3173" s="5">
        <f t="shared" si="4514"/>
        <v>0</v>
      </c>
      <c r="P3173" s="5">
        <f>VLOOKUP(CONCATENATE($F3173," ",$G3173),AllocFactorMatrix,(P$4+1),FALSE)*$E3175</f>
        <v>0</v>
      </c>
      <c r="Q3173" s="5">
        <f>VLOOKUP(CONCATENATE($F3173," ",$G3173),AllocFactorMatrix,(Q$4+1),FALSE)*$E3175</f>
        <v>0</v>
      </c>
      <c r="R3173" s="5">
        <f>VLOOKUP(CONCATENATE($F3173," ",$G3173),AllocFactorMatrix,(R$4+1),FALSE)*$E3175</f>
        <v>0</v>
      </c>
      <c r="S3173" s="5">
        <f>VLOOKUP(CONCATENATE($F3173," ",$G3173),AllocFactorMatrix,(S$4+1),FALSE)*$E3175</f>
        <v>0</v>
      </c>
      <c r="T3173" s="5">
        <f t="shared" si="4525"/>
        <v>0</v>
      </c>
      <c r="U3173" s="5">
        <f>VLOOKUP(CONCATENATE($F3173," ",$G3173),AllocFactorMatrix,(U$4+1),FALSE)*$E3175</f>
        <v>0</v>
      </c>
      <c r="V3173" s="5">
        <f>VLOOKUP(CONCATENATE($F3173," ",$G3173),AllocFactorMatrix,(V$4+1),FALSE)*$E3175</f>
        <v>0</v>
      </c>
      <c r="W3173" s="5">
        <f>VLOOKUP(CONCATENATE($F3173," ",$G3173),AllocFactorMatrix,(W$4+1),FALSE)*$E3175</f>
        <v>0</v>
      </c>
      <c r="X3173" s="5">
        <f>VLOOKUP(CONCATENATE($F3173," ",$G3173),AllocFactorMatrix,(X$4+1),FALSE)*$E3175</f>
        <v>0</v>
      </c>
      <c r="Y3173" s="5">
        <f t="shared" si="4528"/>
        <v>0</v>
      </c>
      <c r="Z3173" s="5">
        <f>VLOOKUP(CONCATENATE($F3173," ",$G3173),AllocFactorMatrix,(Z$4+1),FALSE)*$E3175</f>
        <v>0</v>
      </c>
      <c r="AA3173" s="5">
        <f>VLOOKUP(CONCATENATE($F3173," ",$G3173),AllocFactorMatrix,(AA$4+1),FALSE)*$E3175</f>
        <v>0</v>
      </c>
      <c r="AB3173" s="5">
        <f t="shared" si="4526"/>
        <v>0</v>
      </c>
      <c r="AC3173" s="5">
        <f>VLOOKUP(CONCATENATE($F3173," ",$G3173),AllocFactorMatrix,(AC$4+1),FALSE)*$E3175</f>
        <v>0</v>
      </c>
      <c r="AD3173" s="5">
        <f>VLOOKUP(CONCATENATE($F3173," ",$G3173),AllocFactorMatrix,(AD$4+1),FALSE)*$E3175</f>
        <v>0</v>
      </c>
      <c r="AE3173" s="5">
        <f>VLOOKUP(CONCATENATE($F3173," ",$G3173),AllocFactorMatrix,(AE$4+1),FALSE)*$E3175</f>
        <v>0</v>
      </c>
    </row>
    <row r="3174" spans="4:31" hidden="1" outlineLevel="1">
      <c r="E3174" s="44"/>
      <c r="F3174" s="167" t="str">
        <f>F3175</f>
        <v>PROD_DEMAND</v>
      </c>
      <c r="G3174" s="48" t="str">
        <f>$G$14</f>
        <v>CUSTOMER</v>
      </c>
      <c r="H3174" s="4">
        <f t="shared" si="4484"/>
        <v>0</v>
      </c>
      <c r="I3174" s="5">
        <f t="shared" ref="I3174:N3174" si="4533">VLOOKUP(CONCATENATE($F3174," ",$G3174),AllocFactorMatrix,(I$4+1),FALSE)*$E3175</f>
        <v>0</v>
      </c>
      <c r="J3174" s="47">
        <f t="shared" si="4533"/>
        <v>0</v>
      </c>
      <c r="K3174" s="47">
        <f t="shared" si="4533"/>
        <v>0</v>
      </c>
      <c r="L3174" s="5">
        <f t="shared" si="4533"/>
        <v>0</v>
      </c>
      <c r="M3174" s="5">
        <f t="shared" si="4533"/>
        <v>0</v>
      </c>
      <c r="N3174" s="5">
        <f t="shared" si="4533"/>
        <v>0</v>
      </c>
      <c r="O3174" s="5">
        <f t="shared" si="4514"/>
        <v>0</v>
      </c>
      <c r="P3174" s="5">
        <f>VLOOKUP(CONCATENATE($F3174," ",$G3174),AllocFactorMatrix,(P$4+1),FALSE)*$E3175</f>
        <v>0</v>
      </c>
      <c r="Q3174" s="5">
        <f>VLOOKUP(CONCATENATE($F3174," ",$G3174),AllocFactorMatrix,(Q$4+1),FALSE)*$E3175</f>
        <v>0</v>
      </c>
      <c r="R3174" s="5">
        <f>VLOOKUP(CONCATENATE($F3174," ",$G3174),AllocFactorMatrix,(R$4+1),FALSE)*$E3175</f>
        <v>0</v>
      </c>
      <c r="S3174" s="5">
        <f>VLOOKUP(CONCATENATE($F3174," ",$G3174),AllocFactorMatrix,(S$4+1),FALSE)*$E3175</f>
        <v>0</v>
      </c>
      <c r="T3174" s="5">
        <f t="shared" si="4525"/>
        <v>0</v>
      </c>
      <c r="U3174" s="5">
        <f>VLOOKUP(CONCATENATE($F3174," ",$G3174),AllocFactorMatrix,(U$4+1),FALSE)*$E3175</f>
        <v>0</v>
      </c>
      <c r="V3174" s="5">
        <f>VLOOKUP(CONCATENATE($F3174," ",$G3174),AllocFactorMatrix,(V$4+1),FALSE)*$E3175</f>
        <v>0</v>
      </c>
      <c r="W3174" s="5">
        <f>VLOOKUP(CONCATENATE($F3174," ",$G3174),AllocFactorMatrix,(W$4+1),FALSE)*$E3175</f>
        <v>0</v>
      </c>
      <c r="X3174" s="5">
        <f>VLOOKUP(CONCATENATE($F3174," ",$G3174),AllocFactorMatrix,(X$4+1),FALSE)*$E3175</f>
        <v>0</v>
      </c>
      <c r="Y3174" s="5">
        <f t="shared" si="4528"/>
        <v>0</v>
      </c>
      <c r="Z3174" s="5">
        <f>VLOOKUP(CONCATENATE($F3174," ",$G3174),AllocFactorMatrix,(Z$4+1),FALSE)*$E3175</f>
        <v>0</v>
      </c>
      <c r="AA3174" s="5">
        <f>VLOOKUP(CONCATENATE($F3174," ",$G3174),AllocFactorMatrix,(AA$4+1),FALSE)*$E3175</f>
        <v>0</v>
      </c>
      <c r="AB3174" s="5">
        <f t="shared" si="4526"/>
        <v>0</v>
      </c>
      <c r="AC3174" s="5">
        <f>VLOOKUP(CONCATENATE($F3174," ",$G3174),AllocFactorMatrix,(AC$4+1),FALSE)*$E3175</f>
        <v>0</v>
      </c>
      <c r="AD3174" s="5">
        <f>VLOOKUP(CONCATENATE($F3174," ",$G3174),AllocFactorMatrix,(AD$4+1),FALSE)*$E3175</f>
        <v>0</v>
      </c>
      <c r="AE3174" s="5">
        <f>VLOOKUP(CONCATENATE($F3174," ",$G3174),AllocFactorMatrix,(AE$4+1),FALSE)*$E3175</f>
        <v>0</v>
      </c>
    </row>
    <row r="3175" spans="4:31" collapsed="1">
      <c r="D3175" s="48" t="s">
        <v>669</v>
      </c>
      <c r="E3175" s="36">
        <v>36668</v>
      </c>
      <c r="F3175" s="88" t="s">
        <v>27</v>
      </c>
      <c r="G3175" s="48" t="str">
        <f>$G$15</f>
        <v>TOTAL</v>
      </c>
      <c r="H3175" s="4">
        <f t="shared" si="4484"/>
        <v>36667.999999999993</v>
      </c>
      <c r="I3175" s="5">
        <f t="shared" ref="I3175:N3175" si="4534">VLOOKUP(CONCATENATE($F3175," ",$G3175),AllocFactorMatrix,(I$4+1),FALSE)*$E3175</f>
        <v>18857.28641503015</v>
      </c>
      <c r="J3175" s="47">
        <f t="shared" si="4534"/>
        <v>4.2186982297335511</v>
      </c>
      <c r="K3175" s="47">
        <f t="shared" si="4534"/>
        <v>7.3866397938060908</v>
      </c>
      <c r="L3175" s="5">
        <f t="shared" si="4534"/>
        <v>4395.0201032288187</v>
      </c>
      <c r="M3175" s="5">
        <f t="shared" si="4534"/>
        <v>61.156648800319957</v>
      </c>
      <c r="N3175" s="5">
        <f t="shared" si="4534"/>
        <v>8.5175132038462369</v>
      </c>
      <c r="O3175" s="5">
        <f t="shared" si="4514"/>
        <v>4464.6942652329853</v>
      </c>
      <c r="P3175" s="5">
        <f>VLOOKUP(CONCATENATE($F3175," ",$G3175),AllocFactorMatrix,(P$4+1),FALSE)*$E3175</f>
        <v>2614.1259115146499</v>
      </c>
      <c r="Q3175" s="5">
        <f>VLOOKUP(CONCATENATE($F3175," ",$G3175),AllocFactorMatrix,(Q$4+1),FALSE)*$E3175</f>
        <v>469.12836616147604</v>
      </c>
      <c r="R3175" s="5">
        <f>VLOOKUP(CONCATENATE($F3175," ",$G3175),AllocFactorMatrix,(R$4+1),FALSE)*$E3175</f>
        <v>95.134445289334806</v>
      </c>
      <c r="S3175" s="5">
        <f>VLOOKUP(CONCATENATE($F3175," ",$G3175),AllocFactorMatrix,(S$4+1),FALSE)*$E3175</f>
        <v>3.6126875379762331</v>
      </c>
      <c r="T3175" s="5">
        <f t="shared" si="4525"/>
        <v>3182.0014105034375</v>
      </c>
      <c r="U3175" s="5">
        <f>VLOOKUP(CONCATENATE($F3175," ",$G3175),AllocFactorMatrix,(U$4+1),FALSE)*$E3175</f>
        <v>123.98234577015342</v>
      </c>
      <c r="V3175" s="5">
        <f>VLOOKUP(CONCATENATE($F3175," ",$G3175),AllocFactorMatrix,(V$4+1),FALSE)*$E3175</f>
        <v>1673.8332614542383</v>
      </c>
      <c r="W3175" s="5">
        <f>VLOOKUP(CONCATENATE($F3175," ",$G3175),AllocFactorMatrix,(W$4+1),FALSE)*$E3175</f>
        <v>6401.7402984513274</v>
      </c>
      <c r="X3175" s="5">
        <f>VLOOKUP(CONCATENATE($F3175," ",$G3175),AllocFactorMatrix,(X$4+1),FALSE)*$E3175</f>
        <v>1159.7346292223549</v>
      </c>
      <c r="Y3175" s="5">
        <f t="shared" si="4528"/>
        <v>9359.2905348980748</v>
      </c>
      <c r="Z3175" s="5">
        <f>VLOOKUP(CONCATENATE($F3175," ",$G3175),AllocFactorMatrix,(Z$4+1),FALSE)*$E3175</f>
        <v>718.54261519640841</v>
      </c>
      <c r="AA3175" s="5">
        <f>VLOOKUP(CONCATENATE($F3175," ",$G3175),AllocFactorMatrix,(AA$4+1),FALSE)*$E3175</f>
        <v>14.351139010577485</v>
      </c>
      <c r="AB3175" s="5">
        <f t="shared" si="4526"/>
        <v>732.89375420698593</v>
      </c>
      <c r="AC3175" s="5">
        <f>VLOOKUP(CONCATENATE($F3175," ",$G3175),AllocFactorMatrix,(AC$4+1),FALSE)*$E3175</f>
        <v>9.4787395552285805</v>
      </c>
      <c r="AD3175" s="5">
        <f>VLOOKUP(CONCATENATE($F3175," ",$G3175),AllocFactorMatrix,(AD$4+1),FALSE)*$E3175</f>
        <v>42.109957945027041</v>
      </c>
      <c r="AE3175" s="5">
        <f>VLOOKUP(CONCATENATE($F3175," ",$G3175),AllocFactorMatrix,(AE$4+1),FALSE)*$E3175</f>
        <v>8.6395846045746687</v>
      </c>
    </row>
    <row r="3176" spans="4:31" hidden="1" outlineLevel="1">
      <c r="E3176" s="44"/>
      <c r="F3176" s="167" t="str">
        <f>F3183</f>
        <v>PROD_ENERGY</v>
      </c>
      <c r="G3176" s="48" t="str">
        <f>$G$8</f>
        <v>PRODUCTION</v>
      </c>
      <c r="H3176" s="4">
        <f t="shared" si="4484"/>
        <v>0</v>
      </c>
      <c r="I3176" s="5">
        <f t="shared" ref="I3176:N3176" si="4535">VLOOKUP(CONCATENATE($F3176," ",$G3176),AllocFactorMatrix,(I$4+1),FALSE)*$E3183</f>
        <v>0</v>
      </c>
      <c r="J3176" s="47">
        <f t="shared" si="4535"/>
        <v>0</v>
      </c>
      <c r="K3176" s="47">
        <f t="shared" si="4535"/>
        <v>0</v>
      </c>
      <c r="L3176" s="5">
        <f t="shared" si="4535"/>
        <v>0</v>
      </c>
      <c r="M3176" s="5">
        <f t="shared" si="4535"/>
        <v>0</v>
      </c>
      <c r="N3176" s="5">
        <f t="shared" si="4535"/>
        <v>0</v>
      </c>
      <c r="O3176" s="5">
        <f t="shared" si="4473"/>
        <v>0</v>
      </c>
      <c r="P3176" s="5">
        <f>VLOOKUP(CONCATENATE($F3176," ",$G3176),AllocFactorMatrix,(P$4+1),FALSE)*$E3183</f>
        <v>0</v>
      </c>
      <c r="Q3176" s="5">
        <f>VLOOKUP(CONCATENATE($F3176," ",$G3176),AllocFactorMatrix,(Q$4+1),FALSE)*$E3183</f>
        <v>0</v>
      </c>
      <c r="R3176" s="5">
        <f>VLOOKUP(CONCATENATE($F3176," ",$G3176),AllocFactorMatrix,(R$4+1),FALSE)*$E3183</f>
        <v>0</v>
      </c>
      <c r="S3176" s="5">
        <f>VLOOKUP(CONCATENATE($F3176," ",$G3176),AllocFactorMatrix,(S$4+1),FALSE)*$E3183</f>
        <v>0</v>
      </c>
      <c r="T3176" s="5">
        <f t="shared" si="4476"/>
        <v>0</v>
      </c>
      <c r="U3176" s="5">
        <f>VLOOKUP(CONCATENATE($F3176," ",$G3176),AllocFactorMatrix,(U$4+1),FALSE)*$E3183</f>
        <v>0</v>
      </c>
      <c r="V3176" s="5">
        <f>VLOOKUP(CONCATENATE($F3176," ",$G3176),AllocFactorMatrix,(V$4+1),FALSE)*$E3183</f>
        <v>0</v>
      </c>
      <c r="W3176" s="5">
        <f>VLOOKUP(CONCATENATE($F3176," ",$G3176),AllocFactorMatrix,(W$4+1),FALSE)*$E3183</f>
        <v>0</v>
      </c>
      <c r="X3176" s="5">
        <f>VLOOKUP(CONCATENATE($F3176," ",$G3176),AllocFactorMatrix,(X$4+1),FALSE)*$E3183</f>
        <v>0</v>
      </c>
      <c r="Y3176" s="5">
        <f>SUBTOTAL(9,U3176:X3176)</f>
        <v>0</v>
      </c>
      <c r="Z3176" s="5">
        <f>VLOOKUP(CONCATENATE($F3176," ",$G3176),AllocFactorMatrix,(Z$4+1),FALSE)*$E3183</f>
        <v>0</v>
      </c>
      <c r="AA3176" s="5">
        <f>VLOOKUP(CONCATENATE($F3176," ",$G3176),AllocFactorMatrix,(AA$4+1),FALSE)*$E3183</f>
        <v>0</v>
      </c>
      <c r="AB3176" s="5">
        <f t="shared" si="4515"/>
        <v>0</v>
      </c>
      <c r="AC3176" s="5">
        <f>VLOOKUP(CONCATENATE($F3176," ",$G3176),AllocFactorMatrix,(AC$4+1),FALSE)*$E3183</f>
        <v>0</v>
      </c>
      <c r="AD3176" s="5">
        <f>VLOOKUP(CONCATENATE($F3176," ",$G3176),AllocFactorMatrix,(AD$4+1),FALSE)*$E3183</f>
        <v>0</v>
      </c>
      <c r="AE3176" s="5">
        <f>VLOOKUP(CONCATENATE($F3176," ",$G3176),AllocFactorMatrix,(AE$4+1),FALSE)*$E3183</f>
        <v>0</v>
      </c>
    </row>
    <row r="3177" spans="4:31" hidden="1" outlineLevel="1">
      <c r="E3177" s="44"/>
      <c r="F3177" s="167" t="str">
        <f>F3183</f>
        <v>PROD_ENERGY</v>
      </c>
      <c r="G3177" s="48" t="str">
        <f>$G$9</f>
        <v>BULKTRAN</v>
      </c>
      <c r="H3177" s="4">
        <f t="shared" si="4484"/>
        <v>0</v>
      </c>
      <c r="I3177" s="5">
        <f t="shared" ref="I3177:N3177" si="4536">VLOOKUP(CONCATENATE($F3177," ",$G3177),AllocFactorMatrix,(I$4+1),FALSE)*$E3183</f>
        <v>0</v>
      </c>
      <c r="J3177" s="47">
        <f t="shared" si="4536"/>
        <v>0</v>
      </c>
      <c r="K3177" s="47">
        <f t="shared" si="4536"/>
        <v>0</v>
      </c>
      <c r="L3177" s="5">
        <f t="shared" si="4536"/>
        <v>0</v>
      </c>
      <c r="M3177" s="5">
        <f t="shared" si="4536"/>
        <v>0</v>
      </c>
      <c r="N3177" s="5">
        <f t="shared" si="4536"/>
        <v>0</v>
      </c>
      <c r="O3177" s="5">
        <f t="shared" si="4473"/>
        <v>0</v>
      </c>
      <c r="P3177" s="5">
        <f>VLOOKUP(CONCATENATE($F3177," ",$G3177),AllocFactorMatrix,(P$4+1),FALSE)*$E3183</f>
        <v>0</v>
      </c>
      <c r="Q3177" s="5">
        <f>VLOOKUP(CONCATENATE($F3177," ",$G3177),AllocFactorMatrix,(Q$4+1),FALSE)*$E3183</f>
        <v>0</v>
      </c>
      <c r="R3177" s="5">
        <f>VLOOKUP(CONCATENATE($F3177," ",$G3177),AllocFactorMatrix,(R$4+1),FALSE)*$E3183</f>
        <v>0</v>
      </c>
      <c r="S3177" s="5">
        <f>VLOOKUP(CONCATENATE($F3177," ",$G3177),AllocFactorMatrix,(S$4+1),FALSE)*$E3183</f>
        <v>0</v>
      </c>
      <c r="T3177" s="5">
        <f t="shared" si="4476"/>
        <v>0</v>
      </c>
      <c r="U3177" s="5">
        <f>VLOOKUP(CONCATENATE($F3177," ",$G3177),AllocFactorMatrix,(U$4+1),FALSE)*$E3183</f>
        <v>0</v>
      </c>
      <c r="V3177" s="5">
        <f>VLOOKUP(CONCATENATE($F3177," ",$G3177),AllocFactorMatrix,(V$4+1),FALSE)*$E3183</f>
        <v>0</v>
      </c>
      <c r="W3177" s="5">
        <f>VLOOKUP(CONCATENATE($F3177," ",$G3177),AllocFactorMatrix,(W$4+1),FALSE)*$E3183</f>
        <v>0</v>
      </c>
      <c r="X3177" s="5">
        <f>VLOOKUP(CONCATENATE($F3177," ",$G3177),AllocFactorMatrix,(X$4+1),FALSE)*$E3183</f>
        <v>0</v>
      </c>
      <c r="Y3177" s="5">
        <f t="shared" ref="Y3177:Y3183" si="4537">SUBTOTAL(9,U3177:X3177)</f>
        <v>0</v>
      </c>
      <c r="Z3177" s="5">
        <f>VLOOKUP(CONCATENATE($F3177," ",$G3177),AllocFactorMatrix,(Z$4+1),FALSE)*$E3183</f>
        <v>0</v>
      </c>
      <c r="AA3177" s="5">
        <f>VLOOKUP(CONCATENATE($F3177," ",$G3177),AllocFactorMatrix,(AA$4+1),FALSE)*$E3183</f>
        <v>0</v>
      </c>
      <c r="AB3177" s="5">
        <f t="shared" si="4515"/>
        <v>0</v>
      </c>
      <c r="AC3177" s="5">
        <f>VLOOKUP(CONCATENATE($F3177," ",$G3177),AllocFactorMatrix,(AC$4+1),FALSE)*$E3183</f>
        <v>0</v>
      </c>
      <c r="AD3177" s="5">
        <f>VLOOKUP(CONCATENATE($F3177," ",$G3177),AllocFactorMatrix,(AD$4+1),FALSE)*$E3183</f>
        <v>0</v>
      </c>
      <c r="AE3177" s="5">
        <f>VLOOKUP(CONCATENATE($F3177," ",$G3177),AllocFactorMatrix,(AE$4+1),FALSE)*$E3183</f>
        <v>0</v>
      </c>
    </row>
    <row r="3178" spans="4:31" hidden="1" outlineLevel="1">
      <c r="E3178" s="44"/>
      <c r="F3178" s="167" t="str">
        <f>F3183</f>
        <v>PROD_ENERGY</v>
      </c>
      <c r="G3178" s="48" t="str">
        <f>$G$10</f>
        <v>SUBTRAN</v>
      </c>
      <c r="H3178" s="4">
        <f t="shared" si="4484"/>
        <v>0</v>
      </c>
      <c r="I3178" s="5">
        <f t="shared" ref="I3178:N3178" si="4538">VLOOKUP(CONCATENATE($F3178," ",$G3178),AllocFactorMatrix,(I$4+1),FALSE)*$E3183</f>
        <v>0</v>
      </c>
      <c r="J3178" s="47">
        <f t="shared" si="4538"/>
        <v>0</v>
      </c>
      <c r="K3178" s="47">
        <f t="shared" si="4538"/>
        <v>0</v>
      </c>
      <c r="L3178" s="5">
        <f t="shared" si="4538"/>
        <v>0</v>
      </c>
      <c r="M3178" s="5">
        <f t="shared" si="4538"/>
        <v>0</v>
      </c>
      <c r="N3178" s="5">
        <f t="shared" si="4538"/>
        <v>0</v>
      </c>
      <c r="O3178" s="5">
        <f t="shared" si="4473"/>
        <v>0</v>
      </c>
      <c r="P3178" s="5">
        <f>VLOOKUP(CONCATENATE($F3178," ",$G3178),AllocFactorMatrix,(P$4+1),FALSE)*$E3183</f>
        <v>0</v>
      </c>
      <c r="Q3178" s="5">
        <f>VLOOKUP(CONCATENATE($F3178," ",$G3178),AllocFactorMatrix,(Q$4+1),FALSE)*$E3183</f>
        <v>0</v>
      </c>
      <c r="R3178" s="5">
        <f>VLOOKUP(CONCATENATE($F3178," ",$G3178),AllocFactorMatrix,(R$4+1),FALSE)*$E3183</f>
        <v>0</v>
      </c>
      <c r="S3178" s="5">
        <f>VLOOKUP(CONCATENATE($F3178," ",$G3178),AllocFactorMatrix,(S$4+1),FALSE)*$E3183</f>
        <v>0</v>
      </c>
      <c r="T3178" s="5">
        <f t="shared" si="4476"/>
        <v>0</v>
      </c>
      <c r="U3178" s="5">
        <f>VLOOKUP(CONCATENATE($F3178," ",$G3178),AllocFactorMatrix,(U$4+1),FALSE)*$E3183</f>
        <v>0</v>
      </c>
      <c r="V3178" s="5">
        <f>VLOOKUP(CONCATENATE($F3178," ",$G3178),AllocFactorMatrix,(V$4+1),FALSE)*$E3183</f>
        <v>0</v>
      </c>
      <c r="W3178" s="5">
        <f>VLOOKUP(CONCATENATE($F3178," ",$G3178),AllocFactorMatrix,(W$4+1),FALSE)*$E3183</f>
        <v>0</v>
      </c>
      <c r="X3178" s="5">
        <f>VLOOKUP(CONCATENATE($F3178," ",$G3178),AllocFactorMatrix,(X$4+1),FALSE)*$E3183</f>
        <v>0</v>
      </c>
      <c r="Y3178" s="5">
        <f t="shared" si="4537"/>
        <v>0</v>
      </c>
      <c r="Z3178" s="5">
        <f>VLOOKUP(CONCATENATE($F3178," ",$G3178),AllocFactorMatrix,(Z$4+1),FALSE)*$E3183</f>
        <v>0</v>
      </c>
      <c r="AA3178" s="5">
        <f>VLOOKUP(CONCATENATE($F3178," ",$G3178),AllocFactorMatrix,(AA$4+1),FALSE)*$E3183</f>
        <v>0</v>
      </c>
      <c r="AB3178" s="5">
        <f t="shared" si="4515"/>
        <v>0</v>
      </c>
      <c r="AC3178" s="5">
        <f>VLOOKUP(CONCATENATE($F3178," ",$G3178),AllocFactorMatrix,(AC$4+1),FALSE)*$E3183</f>
        <v>0</v>
      </c>
      <c r="AD3178" s="5">
        <f>VLOOKUP(CONCATENATE($F3178," ",$G3178),AllocFactorMatrix,(AD$4+1),FALSE)*$E3183</f>
        <v>0</v>
      </c>
      <c r="AE3178" s="5">
        <f>VLOOKUP(CONCATENATE($F3178," ",$G3178),AllocFactorMatrix,(AE$4+1),FALSE)*$E3183</f>
        <v>0</v>
      </c>
    </row>
    <row r="3179" spans="4:31" hidden="1" outlineLevel="1">
      <c r="E3179" s="44"/>
      <c r="F3179" s="167" t="str">
        <f>F3183</f>
        <v>PROD_ENERGY</v>
      </c>
      <c r="G3179" s="48" t="str">
        <f>$G$11</f>
        <v>DISTPRI</v>
      </c>
      <c r="H3179" s="4">
        <f t="shared" si="4484"/>
        <v>0</v>
      </c>
      <c r="I3179" s="5">
        <f t="shared" ref="I3179:N3179" si="4539">VLOOKUP(CONCATENATE($F3179," ",$G3179),AllocFactorMatrix,(I$4+1),FALSE)*$E3183</f>
        <v>0</v>
      </c>
      <c r="J3179" s="47">
        <f t="shared" si="4539"/>
        <v>0</v>
      </c>
      <c r="K3179" s="47">
        <f t="shared" si="4539"/>
        <v>0</v>
      </c>
      <c r="L3179" s="5">
        <f t="shared" si="4539"/>
        <v>0</v>
      </c>
      <c r="M3179" s="5">
        <f t="shared" si="4539"/>
        <v>0</v>
      </c>
      <c r="N3179" s="5">
        <f t="shared" si="4539"/>
        <v>0</v>
      </c>
      <c r="O3179" s="5">
        <f t="shared" si="4473"/>
        <v>0</v>
      </c>
      <c r="P3179" s="5">
        <f>VLOOKUP(CONCATENATE($F3179," ",$G3179),AllocFactorMatrix,(P$4+1),FALSE)*$E3183</f>
        <v>0</v>
      </c>
      <c r="Q3179" s="5">
        <f>VLOOKUP(CONCATENATE($F3179," ",$G3179),AllocFactorMatrix,(Q$4+1),FALSE)*$E3183</f>
        <v>0</v>
      </c>
      <c r="R3179" s="5">
        <f>VLOOKUP(CONCATENATE($F3179," ",$G3179),AllocFactorMatrix,(R$4+1),FALSE)*$E3183</f>
        <v>0</v>
      </c>
      <c r="S3179" s="5">
        <f>VLOOKUP(CONCATENATE($F3179," ",$G3179),AllocFactorMatrix,(S$4+1),FALSE)*$E3183</f>
        <v>0</v>
      </c>
      <c r="T3179" s="5">
        <f t="shared" si="4476"/>
        <v>0</v>
      </c>
      <c r="U3179" s="5">
        <f>VLOOKUP(CONCATENATE($F3179," ",$G3179),AllocFactorMatrix,(U$4+1),FALSE)*$E3183</f>
        <v>0</v>
      </c>
      <c r="V3179" s="5">
        <f>VLOOKUP(CONCATENATE($F3179," ",$G3179),AllocFactorMatrix,(V$4+1),FALSE)*$E3183</f>
        <v>0</v>
      </c>
      <c r="W3179" s="5">
        <f>VLOOKUP(CONCATENATE($F3179," ",$G3179),AllocFactorMatrix,(W$4+1),FALSE)*$E3183</f>
        <v>0</v>
      </c>
      <c r="X3179" s="5">
        <f>VLOOKUP(CONCATENATE($F3179," ",$G3179),AllocFactorMatrix,(X$4+1),FALSE)*$E3183</f>
        <v>0</v>
      </c>
      <c r="Y3179" s="5">
        <f t="shared" si="4537"/>
        <v>0</v>
      </c>
      <c r="Z3179" s="5">
        <f>VLOOKUP(CONCATENATE($F3179," ",$G3179),AllocFactorMatrix,(Z$4+1),FALSE)*$E3183</f>
        <v>0</v>
      </c>
      <c r="AA3179" s="5">
        <f>VLOOKUP(CONCATENATE($F3179," ",$G3179),AllocFactorMatrix,(AA$4+1),FALSE)*$E3183</f>
        <v>0</v>
      </c>
      <c r="AB3179" s="5">
        <f t="shared" si="4515"/>
        <v>0</v>
      </c>
      <c r="AC3179" s="5">
        <f>VLOOKUP(CONCATENATE($F3179," ",$G3179),AllocFactorMatrix,(AC$4+1),FALSE)*$E3183</f>
        <v>0</v>
      </c>
      <c r="AD3179" s="5">
        <f>VLOOKUP(CONCATENATE($F3179," ",$G3179),AllocFactorMatrix,(AD$4+1),FALSE)*$E3183</f>
        <v>0</v>
      </c>
      <c r="AE3179" s="5">
        <f>VLOOKUP(CONCATENATE($F3179," ",$G3179),AllocFactorMatrix,(AE$4+1),FALSE)*$E3183</f>
        <v>0</v>
      </c>
    </row>
    <row r="3180" spans="4:31" hidden="1" outlineLevel="1">
      <c r="E3180" s="44"/>
      <c r="F3180" s="167" t="str">
        <f>F3183</f>
        <v>PROD_ENERGY</v>
      </c>
      <c r="G3180" s="48" t="str">
        <f>$G$12</f>
        <v>DISTSEC</v>
      </c>
      <c r="H3180" s="4">
        <f t="shared" si="4484"/>
        <v>0</v>
      </c>
      <c r="I3180" s="5">
        <f t="shared" ref="I3180:N3180" si="4540">VLOOKUP(CONCATENATE($F3180," ",$G3180),AllocFactorMatrix,(I$4+1),FALSE)*$E3183</f>
        <v>0</v>
      </c>
      <c r="J3180" s="47">
        <f t="shared" si="4540"/>
        <v>0</v>
      </c>
      <c r="K3180" s="47">
        <f t="shared" si="4540"/>
        <v>0</v>
      </c>
      <c r="L3180" s="5">
        <f t="shared" si="4540"/>
        <v>0</v>
      </c>
      <c r="M3180" s="5">
        <f t="shared" si="4540"/>
        <v>0</v>
      </c>
      <c r="N3180" s="5">
        <f t="shared" si="4540"/>
        <v>0</v>
      </c>
      <c r="O3180" s="5">
        <f t="shared" si="4473"/>
        <v>0</v>
      </c>
      <c r="P3180" s="5">
        <f>VLOOKUP(CONCATENATE($F3180," ",$G3180),AllocFactorMatrix,(P$4+1),FALSE)*$E3183</f>
        <v>0</v>
      </c>
      <c r="Q3180" s="5">
        <f>VLOOKUP(CONCATENATE($F3180," ",$G3180),AllocFactorMatrix,(Q$4+1),FALSE)*$E3183</f>
        <v>0</v>
      </c>
      <c r="R3180" s="5">
        <f>VLOOKUP(CONCATENATE($F3180," ",$G3180),AllocFactorMatrix,(R$4+1),FALSE)*$E3183</f>
        <v>0</v>
      </c>
      <c r="S3180" s="5">
        <f>VLOOKUP(CONCATENATE($F3180," ",$G3180),AllocFactorMatrix,(S$4+1),FALSE)*$E3183</f>
        <v>0</v>
      </c>
      <c r="T3180" s="5">
        <f t="shared" si="4476"/>
        <v>0</v>
      </c>
      <c r="U3180" s="5">
        <f>VLOOKUP(CONCATENATE($F3180," ",$G3180),AllocFactorMatrix,(U$4+1),FALSE)*$E3183</f>
        <v>0</v>
      </c>
      <c r="V3180" s="5">
        <f>VLOOKUP(CONCATENATE($F3180," ",$G3180),AllocFactorMatrix,(V$4+1),FALSE)*$E3183</f>
        <v>0</v>
      </c>
      <c r="W3180" s="5">
        <f>VLOOKUP(CONCATENATE($F3180," ",$G3180),AllocFactorMatrix,(W$4+1),FALSE)*$E3183</f>
        <v>0</v>
      </c>
      <c r="X3180" s="5">
        <f>VLOOKUP(CONCATENATE($F3180," ",$G3180),AllocFactorMatrix,(X$4+1),FALSE)*$E3183</f>
        <v>0</v>
      </c>
      <c r="Y3180" s="5">
        <f t="shared" si="4537"/>
        <v>0</v>
      </c>
      <c r="Z3180" s="5">
        <f>VLOOKUP(CONCATENATE($F3180," ",$G3180),AllocFactorMatrix,(Z$4+1),FALSE)*$E3183</f>
        <v>0</v>
      </c>
      <c r="AA3180" s="5">
        <f>VLOOKUP(CONCATENATE($F3180," ",$G3180),AllocFactorMatrix,(AA$4+1),FALSE)*$E3183</f>
        <v>0</v>
      </c>
      <c r="AB3180" s="5">
        <f t="shared" si="4515"/>
        <v>0</v>
      </c>
      <c r="AC3180" s="5">
        <f>VLOOKUP(CONCATENATE($F3180," ",$G3180),AllocFactorMatrix,(AC$4+1),FALSE)*$E3183</f>
        <v>0</v>
      </c>
      <c r="AD3180" s="5">
        <f>VLOOKUP(CONCATENATE($F3180," ",$G3180),AllocFactorMatrix,(AD$4+1),FALSE)*$E3183</f>
        <v>0</v>
      </c>
      <c r="AE3180" s="5">
        <f>VLOOKUP(CONCATENATE($F3180," ",$G3180),AllocFactorMatrix,(AE$4+1),FALSE)*$E3183</f>
        <v>0</v>
      </c>
    </row>
    <row r="3181" spans="4:31" hidden="1" outlineLevel="1">
      <c r="E3181" s="44"/>
      <c r="F3181" s="167" t="str">
        <f>F3183</f>
        <v>PROD_ENERGY</v>
      </c>
      <c r="G3181" s="48" t="str">
        <f>$G$13</f>
        <v>ENERGY</v>
      </c>
      <c r="H3181" s="4">
        <f t="shared" si="4484"/>
        <v>6283506.9999999981</v>
      </c>
      <c r="I3181" s="5">
        <f t="shared" ref="I3181:N3181" si="4541">VLOOKUP(CONCATENATE($F3181," ",$G3181),AllocFactorMatrix,(I$4+1),FALSE)*$E3183</f>
        <v>2458256.246334428</v>
      </c>
      <c r="J3181" s="47">
        <f t="shared" si="4541"/>
        <v>393.38825528806569</v>
      </c>
      <c r="K3181" s="47">
        <f t="shared" si="4541"/>
        <v>1134.2959186466853</v>
      </c>
      <c r="L3181" s="5">
        <f t="shared" si="4541"/>
        <v>708847.49154256145</v>
      </c>
      <c r="M3181" s="5">
        <f t="shared" si="4541"/>
        <v>9886.3132130649392</v>
      </c>
      <c r="N3181" s="5">
        <f t="shared" si="4541"/>
        <v>1382.0982084238535</v>
      </c>
      <c r="O3181" s="5">
        <f t="shared" si="4473"/>
        <v>720115.90296405018</v>
      </c>
      <c r="P3181" s="5">
        <f>VLOOKUP(CONCATENATE($F3181," ",$G3181),AllocFactorMatrix,(P$4+1),FALSE)*$E3183</f>
        <v>459551.20670060965</v>
      </c>
      <c r="Q3181" s="5">
        <f>VLOOKUP(CONCATENATE($F3181," ",$G3181),AllocFactorMatrix,(Q$4+1),FALSE)*$E3183</f>
        <v>82075.106566045622</v>
      </c>
      <c r="R3181" s="5">
        <f>VLOOKUP(CONCATENATE($F3181," ",$G3181),AllocFactorMatrix,(R$4+1),FALSE)*$E3183</f>
        <v>16713.497413723024</v>
      </c>
      <c r="S3181" s="5">
        <f>VLOOKUP(CONCATENATE($F3181," ",$G3181),AllocFactorMatrix,(S$4+1),FALSE)*$E3183</f>
        <v>631.27445366715767</v>
      </c>
      <c r="T3181" s="5">
        <f t="shared" si="4476"/>
        <v>558971.08513404545</v>
      </c>
      <c r="U3181" s="5">
        <f>VLOOKUP(CONCATENATE($F3181," ",$G3181),AllocFactorMatrix,(U$4+1),FALSE)*$E3183</f>
        <v>24101.714480262333</v>
      </c>
      <c r="V3181" s="5">
        <f>VLOOKUP(CONCATENATE($F3181," ",$G3181),AllocFactorMatrix,(V$4+1),FALSE)*$E3183</f>
        <v>381052.68850610493</v>
      </c>
      <c r="W3181" s="5">
        <f>VLOOKUP(CONCATENATE($F3181," ",$G3181),AllocFactorMatrix,(W$4+1),FALSE)*$E3183</f>
        <v>1638845.59490622</v>
      </c>
      <c r="X3181" s="5">
        <f>VLOOKUP(CONCATENATE($F3181," ",$G3181),AllocFactorMatrix,(X$4+1),FALSE)*$E3183</f>
        <v>308283.97371969157</v>
      </c>
      <c r="Y3181" s="5">
        <f t="shared" si="4537"/>
        <v>2352283.9716122788</v>
      </c>
      <c r="Z3181" s="5">
        <f>VLOOKUP(CONCATENATE($F3181," ",$G3181),AllocFactorMatrix,(Z$4+1),FALSE)*$E3183</f>
        <v>126417.79164123195</v>
      </c>
      <c r="AA3181" s="5">
        <f>VLOOKUP(CONCATENATE($F3181," ",$G3181),AllocFactorMatrix,(AA$4+1),FALSE)*$E3183</f>
        <v>2536.5477718615234</v>
      </c>
      <c r="AB3181" s="5">
        <f t="shared" si="4515"/>
        <v>128954.33941309348</v>
      </c>
      <c r="AC3181" s="5">
        <f>VLOOKUP(CONCATENATE($F3181," ",$G3181),AllocFactorMatrix,(AC$4+1),FALSE)*$E3183</f>
        <v>2262.6114896291856</v>
      </c>
      <c r="AD3181" s="5">
        <f>VLOOKUP(CONCATENATE($F3181," ",$G3181),AllocFactorMatrix,(AD$4+1),FALSE)*$E3183</f>
        <v>50681.722466624189</v>
      </c>
      <c r="AE3181" s="5">
        <f>VLOOKUP(CONCATENATE($F3181," ",$G3181),AllocFactorMatrix,(AE$4+1),FALSE)*$E3183</f>
        <v>10453.436411914034</v>
      </c>
    </row>
    <row r="3182" spans="4:31" hidden="1" outlineLevel="1">
      <c r="E3182" s="44"/>
      <c r="F3182" s="167" t="str">
        <f>F3183</f>
        <v>PROD_ENERGY</v>
      </c>
      <c r="G3182" s="48" t="str">
        <f>$G$14</f>
        <v>CUSTOMER</v>
      </c>
      <c r="H3182" s="4">
        <f t="shared" si="4484"/>
        <v>0</v>
      </c>
      <c r="I3182" s="5">
        <f t="shared" ref="I3182:N3182" si="4542">VLOOKUP(CONCATENATE($F3182," ",$G3182),AllocFactorMatrix,(I$4+1),FALSE)*$E3183</f>
        <v>0</v>
      </c>
      <c r="J3182" s="47">
        <f t="shared" si="4542"/>
        <v>0</v>
      </c>
      <c r="K3182" s="47">
        <f t="shared" si="4542"/>
        <v>0</v>
      </c>
      <c r="L3182" s="5">
        <f t="shared" si="4542"/>
        <v>0</v>
      </c>
      <c r="M3182" s="5">
        <f t="shared" si="4542"/>
        <v>0</v>
      </c>
      <c r="N3182" s="5">
        <f t="shared" si="4542"/>
        <v>0</v>
      </c>
      <c r="O3182" s="5">
        <f t="shared" si="4473"/>
        <v>0</v>
      </c>
      <c r="P3182" s="5">
        <f>VLOOKUP(CONCATENATE($F3182," ",$G3182),AllocFactorMatrix,(P$4+1),FALSE)*$E3183</f>
        <v>0</v>
      </c>
      <c r="Q3182" s="5">
        <f>VLOOKUP(CONCATENATE($F3182," ",$G3182),AllocFactorMatrix,(Q$4+1),FALSE)*$E3183</f>
        <v>0</v>
      </c>
      <c r="R3182" s="5">
        <f>VLOOKUP(CONCATENATE($F3182," ",$G3182),AllocFactorMatrix,(R$4+1),FALSE)*$E3183</f>
        <v>0</v>
      </c>
      <c r="S3182" s="5">
        <f>VLOOKUP(CONCATENATE($F3182," ",$G3182),AllocFactorMatrix,(S$4+1),FALSE)*$E3183</f>
        <v>0</v>
      </c>
      <c r="T3182" s="5">
        <f t="shared" si="4476"/>
        <v>0</v>
      </c>
      <c r="U3182" s="5">
        <f>VLOOKUP(CONCATENATE($F3182," ",$G3182),AllocFactorMatrix,(U$4+1),FALSE)*$E3183</f>
        <v>0</v>
      </c>
      <c r="V3182" s="5">
        <f>VLOOKUP(CONCATENATE($F3182," ",$G3182),AllocFactorMatrix,(V$4+1),FALSE)*$E3183</f>
        <v>0</v>
      </c>
      <c r="W3182" s="5">
        <f>VLOOKUP(CONCATENATE($F3182," ",$G3182),AllocFactorMatrix,(W$4+1),FALSE)*$E3183</f>
        <v>0</v>
      </c>
      <c r="X3182" s="5">
        <f>VLOOKUP(CONCATENATE($F3182," ",$G3182),AllocFactorMatrix,(X$4+1),FALSE)*$E3183</f>
        <v>0</v>
      </c>
      <c r="Y3182" s="5">
        <f t="shared" si="4537"/>
        <v>0</v>
      </c>
      <c r="Z3182" s="5">
        <f>VLOOKUP(CONCATENATE($F3182," ",$G3182),AllocFactorMatrix,(Z$4+1),FALSE)*$E3183</f>
        <v>0</v>
      </c>
      <c r="AA3182" s="5">
        <f>VLOOKUP(CONCATENATE($F3182," ",$G3182),AllocFactorMatrix,(AA$4+1),FALSE)*$E3183</f>
        <v>0</v>
      </c>
      <c r="AB3182" s="5">
        <f t="shared" si="4515"/>
        <v>0</v>
      </c>
      <c r="AC3182" s="5">
        <f>VLOOKUP(CONCATENATE($F3182," ",$G3182),AllocFactorMatrix,(AC$4+1),FALSE)*$E3183</f>
        <v>0</v>
      </c>
      <c r="AD3182" s="5">
        <f>VLOOKUP(CONCATENATE($F3182," ",$G3182),AllocFactorMatrix,(AD$4+1),FALSE)*$E3183</f>
        <v>0</v>
      </c>
      <c r="AE3182" s="5">
        <f>VLOOKUP(CONCATENATE($F3182," ",$G3182),AllocFactorMatrix,(AE$4+1),FALSE)*$E3183</f>
        <v>0</v>
      </c>
    </row>
    <row r="3183" spans="4:31" collapsed="1">
      <c r="D3183" s="48" t="s">
        <v>242</v>
      </c>
      <c r="E3183" s="54">
        <v>6283507</v>
      </c>
      <c r="F3183" s="88" t="s">
        <v>29</v>
      </c>
      <c r="G3183" s="48" t="str">
        <f>$G$15</f>
        <v>TOTAL</v>
      </c>
      <c r="H3183" s="4">
        <f t="shared" si="4484"/>
        <v>6283506.9999999981</v>
      </c>
      <c r="I3183" s="5">
        <f t="shared" ref="I3183:N3183" si="4543">VLOOKUP(CONCATENATE($F3183," ",$G3183),AllocFactorMatrix,(I$4+1),FALSE)*$E3183</f>
        <v>2458256.246334428</v>
      </c>
      <c r="J3183" s="47">
        <f t="shared" si="4543"/>
        <v>393.38825528806569</v>
      </c>
      <c r="K3183" s="47">
        <f t="shared" si="4543"/>
        <v>1134.2959186466853</v>
      </c>
      <c r="L3183" s="5">
        <f t="shared" si="4543"/>
        <v>708847.49154256145</v>
      </c>
      <c r="M3183" s="5">
        <f t="shared" si="4543"/>
        <v>9886.3132130649392</v>
      </c>
      <c r="N3183" s="5">
        <f t="shared" si="4543"/>
        <v>1382.0982084238535</v>
      </c>
      <c r="O3183" s="5">
        <f t="shared" si="4473"/>
        <v>720115.90296405018</v>
      </c>
      <c r="P3183" s="5">
        <f>VLOOKUP(CONCATENATE($F3183," ",$G3183),AllocFactorMatrix,(P$4+1),FALSE)*$E3183</f>
        <v>459551.20670060965</v>
      </c>
      <c r="Q3183" s="5">
        <f>VLOOKUP(CONCATENATE($F3183," ",$G3183),AllocFactorMatrix,(Q$4+1),FALSE)*$E3183</f>
        <v>82075.106566045622</v>
      </c>
      <c r="R3183" s="5">
        <f>VLOOKUP(CONCATENATE($F3183," ",$G3183),AllocFactorMatrix,(R$4+1),FALSE)*$E3183</f>
        <v>16713.497413723024</v>
      </c>
      <c r="S3183" s="5">
        <f>VLOOKUP(CONCATENATE($F3183," ",$G3183),AllocFactorMatrix,(S$4+1),FALSE)*$E3183</f>
        <v>631.27445366715767</v>
      </c>
      <c r="T3183" s="5">
        <f t="shared" si="4476"/>
        <v>558971.08513404545</v>
      </c>
      <c r="U3183" s="5">
        <f>VLOOKUP(CONCATENATE($F3183," ",$G3183),AllocFactorMatrix,(U$4+1),FALSE)*$E3183</f>
        <v>24101.714480262333</v>
      </c>
      <c r="V3183" s="5">
        <f>VLOOKUP(CONCATENATE($F3183," ",$G3183),AllocFactorMatrix,(V$4+1),FALSE)*$E3183</f>
        <v>381052.68850610493</v>
      </c>
      <c r="W3183" s="5">
        <f>VLOOKUP(CONCATENATE($F3183," ",$G3183),AllocFactorMatrix,(W$4+1),FALSE)*$E3183</f>
        <v>1638845.59490622</v>
      </c>
      <c r="X3183" s="5">
        <f>VLOOKUP(CONCATENATE($F3183," ",$G3183),AllocFactorMatrix,(X$4+1),FALSE)*$E3183</f>
        <v>308283.97371969157</v>
      </c>
      <c r="Y3183" s="5">
        <f t="shared" si="4537"/>
        <v>2352283.9716122788</v>
      </c>
      <c r="Z3183" s="5">
        <f>VLOOKUP(CONCATENATE($F3183," ",$G3183),AllocFactorMatrix,(Z$4+1),FALSE)*$E3183</f>
        <v>126417.79164123195</v>
      </c>
      <c r="AA3183" s="5">
        <f>VLOOKUP(CONCATENATE($F3183," ",$G3183),AllocFactorMatrix,(AA$4+1),FALSE)*$E3183</f>
        <v>2536.5477718615234</v>
      </c>
      <c r="AB3183" s="5">
        <f t="shared" si="4515"/>
        <v>128954.33941309348</v>
      </c>
      <c r="AC3183" s="5">
        <f>VLOOKUP(CONCATENATE($F3183," ",$G3183),AllocFactorMatrix,(AC$4+1),FALSE)*$E3183</f>
        <v>2262.6114896291856</v>
      </c>
      <c r="AD3183" s="5">
        <f>VLOOKUP(CONCATENATE($F3183," ",$G3183),AllocFactorMatrix,(AD$4+1),FALSE)*$E3183</f>
        <v>50681.722466624189</v>
      </c>
      <c r="AE3183" s="5">
        <f>VLOOKUP(CONCATENATE($F3183," ",$G3183),AllocFactorMatrix,(AE$4+1),FALSE)*$E3183</f>
        <v>10453.436411914034</v>
      </c>
    </row>
    <row r="3184" spans="4:31" hidden="1" outlineLevel="1">
      <c r="E3184" s="44"/>
      <c r="F3184" s="167" t="str">
        <f>F3191</f>
        <v>PROD_ENERGY</v>
      </c>
      <c r="G3184" s="48" t="str">
        <f>$G$8</f>
        <v>PRODUCTION</v>
      </c>
      <c r="H3184" s="4">
        <f t="shared" si="4484"/>
        <v>0</v>
      </c>
      <c r="I3184" s="5">
        <f t="shared" ref="I3184:N3184" si="4544">VLOOKUP(CONCATENATE($F3184," ",$G3184),AllocFactorMatrix,(I$4+1),FALSE)*$E3191</f>
        <v>0</v>
      </c>
      <c r="J3184" s="47">
        <f t="shared" si="4544"/>
        <v>0</v>
      </c>
      <c r="K3184" s="47">
        <f t="shared" si="4544"/>
        <v>0</v>
      </c>
      <c r="L3184" s="5">
        <f t="shared" si="4544"/>
        <v>0</v>
      </c>
      <c r="M3184" s="5">
        <f t="shared" si="4544"/>
        <v>0</v>
      </c>
      <c r="N3184" s="5">
        <f t="shared" si="4544"/>
        <v>0</v>
      </c>
      <c r="O3184" s="5">
        <f t="shared" si="4473"/>
        <v>0</v>
      </c>
      <c r="P3184" s="5">
        <f>VLOOKUP(CONCATENATE($F3184," ",$G3184),AllocFactorMatrix,(P$4+1),FALSE)*$E3191</f>
        <v>0</v>
      </c>
      <c r="Q3184" s="5">
        <f>VLOOKUP(CONCATENATE($F3184," ",$G3184),AllocFactorMatrix,(Q$4+1),FALSE)*$E3191</f>
        <v>0</v>
      </c>
      <c r="R3184" s="5">
        <f>VLOOKUP(CONCATENATE($F3184," ",$G3184),AllocFactorMatrix,(R$4+1),FALSE)*$E3191</f>
        <v>0</v>
      </c>
      <c r="S3184" s="5">
        <f>VLOOKUP(CONCATENATE($F3184," ",$G3184),AllocFactorMatrix,(S$4+1),FALSE)*$E3191</f>
        <v>0</v>
      </c>
      <c r="T3184" s="5">
        <f t="shared" si="4476"/>
        <v>0</v>
      </c>
      <c r="U3184" s="5">
        <f>VLOOKUP(CONCATENATE($F3184," ",$G3184),AllocFactorMatrix,(U$4+1),FALSE)*$E3191</f>
        <v>0</v>
      </c>
      <c r="V3184" s="5">
        <f>VLOOKUP(CONCATENATE($F3184," ",$G3184),AllocFactorMatrix,(V$4+1),FALSE)*$E3191</f>
        <v>0</v>
      </c>
      <c r="W3184" s="5">
        <f>VLOOKUP(CONCATENATE($F3184," ",$G3184),AllocFactorMatrix,(W$4+1),FALSE)*$E3191</f>
        <v>0</v>
      </c>
      <c r="X3184" s="5">
        <f>VLOOKUP(CONCATENATE($F3184," ",$G3184),AllocFactorMatrix,(X$4+1),FALSE)*$E3191</f>
        <v>0</v>
      </c>
      <c r="Y3184" s="5">
        <f>SUBTOTAL(9,U3184:X3184)</f>
        <v>0</v>
      </c>
      <c r="Z3184" s="5">
        <f>VLOOKUP(CONCATENATE($F3184," ",$G3184),AllocFactorMatrix,(Z$4+1),FALSE)*$E3191</f>
        <v>0</v>
      </c>
      <c r="AA3184" s="5">
        <f>VLOOKUP(CONCATENATE($F3184," ",$G3184),AllocFactorMatrix,(AA$4+1),FALSE)*$E3191</f>
        <v>0</v>
      </c>
      <c r="AB3184" s="5">
        <f t="shared" si="4515"/>
        <v>0</v>
      </c>
      <c r="AC3184" s="5">
        <f>VLOOKUP(CONCATENATE($F3184," ",$G3184),AllocFactorMatrix,(AC$4+1),FALSE)*$E3191</f>
        <v>0</v>
      </c>
      <c r="AD3184" s="5">
        <f>VLOOKUP(CONCATENATE($F3184," ",$G3184),AllocFactorMatrix,(AD$4+1),FALSE)*$E3191</f>
        <v>0</v>
      </c>
      <c r="AE3184" s="5">
        <f>VLOOKUP(CONCATENATE($F3184," ",$G3184),AllocFactorMatrix,(AE$4+1),FALSE)*$E3191</f>
        <v>0</v>
      </c>
    </row>
    <row r="3185" spans="4:31" hidden="1" outlineLevel="1">
      <c r="E3185" s="44"/>
      <c r="F3185" s="167" t="str">
        <f>F3191</f>
        <v>PROD_ENERGY</v>
      </c>
      <c r="G3185" s="48" t="str">
        <f>$G$9</f>
        <v>BULKTRAN</v>
      </c>
      <c r="H3185" s="4">
        <f t="shared" si="4484"/>
        <v>0</v>
      </c>
      <c r="I3185" s="5">
        <f t="shared" ref="I3185:N3185" si="4545">VLOOKUP(CONCATENATE($F3185," ",$G3185),AllocFactorMatrix,(I$4+1),FALSE)*$E3191</f>
        <v>0</v>
      </c>
      <c r="J3185" s="47">
        <f t="shared" si="4545"/>
        <v>0</v>
      </c>
      <c r="K3185" s="47">
        <f t="shared" si="4545"/>
        <v>0</v>
      </c>
      <c r="L3185" s="5">
        <f t="shared" si="4545"/>
        <v>0</v>
      </c>
      <c r="M3185" s="5">
        <f t="shared" si="4545"/>
        <v>0</v>
      </c>
      <c r="N3185" s="5">
        <f t="shared" si="4545"/>
        <v>0</v>
      </c>
      <c r="O3185" s="5">
        <f t="shared" si="4473"/>
        <v>0</v>
      </c>
      <c r="P3185" s="5">
        <f>VLOOKUP(CONCATENATE($F3185," ",$G3185),AllocFactorMatrix,(P$4+1),FALSE)*$E3191</f>
        <v>0</v>
      </c>
      <c r="Q3185" s="5">
        <f>VLOOKUP(CONCATENATE($F3185," ",$G3185),AllocFactorMatrix,(Q$4+1),FALSE)*$E3191</f>
        <v>0</v>
      </c>
      <c r="R3185" s="5">
        <f>VLOOKUP(CONCATENATE($F3185," ",$G3185),AllocFactorMatrix,(R$4+1),FALSE)*$E3191</f>
        <v>0</v>
      </c>
      <c r="S3185" s="5">
        <f>VLOOKUP(CONCATENATE($F3185," ",$G3185),AllocFactorMatrix,(S$4+1),FALSE)*$E3191</f>
        <v>0</v>
      </c>
      <c r="T3185" s="5">
        <f t="shared" si="4476"/>
        <v>0</v>
      </c>
      <c r="U3185" s="5">
        <f>VLOOKUP(CONCATENATE($F3185," ",$G3185),AllocFactorMatrix,(U$4+1),FALSE)*$E3191</f>
        <v>0</v>
      </c>
      <c r="V3185" s="5">
        <f>VLOOKUP(CONCATENATE($F3185," ",$G3185),AllocFactorMatrix,(V$4+1),FALSE)*$E3191</f>
        <v>0</v>
      </c>
      <c r="W3185" s="5">
        <f>VLOOKUP(CONCATENATE($F3185," ",$G3185),AllocFactorMatrix,(W$4+1),FALSE)*$E3191</f>
        <v>0</v>
      </c>
      <c r="X3185" s="5">
        <f>VLOOKUP(CONCATENATE($F3185," ",$G3185),AllocFactorMatrix,(X$4+1),FALSE)*$E3191</f>
        <v>0</v>
      </c>
      <c r="Y3185" s="5">
        <f t="shared" ref="Y3185:Y3191" si="4546">SUBTOTAL(9,U3185:X3185)</f>
        <v>0</v>
      </c>
      <c r="Z3185" s="5">
        <f>VLOOKUP(CONCATENATE($F3185," ",$G3185),AllocFactorMatrix,(Z$4+1),FALSE)*$E3191</f>
        <v>0</v>
      </c>
      <c r="AA3185" s="5">
        <f>VLOOKUP(CONCATENATE($F3185," ",$G3185),AllocFactorMatrix,(AA$4+1),FALSE)*$E3191</f>
        <v>0</v>
      </c>
      <c r="AB3185" s="5">
        <f t="shared" si="4515"/>
        <v>0</v>
      </c>
      <c r="AC3185" s="5">
        <f>VLOOKUP(CONCATENATE($F3185," ",$G3185),AllocFactorMatrix,(AC$4+1),FALSE)*$E3191</f>
        <v>0</v>
      </c>
      <c r="AD3185" s="5">
        <f>VLOOKUP(CONCATENATE($F3185," ",$G3185),AllocFactorMatrix,(AD$4+1),FALSE)*$E3191</f>
        <v>0</v>
      </c>
      <c r="AE3185" s="5">
        <f>VLOOKUP(CONCATENATE($F3185," ",$G3185),AllocFactorMatrix,(AE$4+1),FALSE)*$E3191</f>
        <v>0</v>
      </c>
    </row>
    <row r="3186" spans="4:31" hidden="1" outlineLevel="1">
      <c r="E3186" s="44"/>
      <c r="F3186" s="167" t="str">
        <f>F3191</f>
        <v>PROD_ENERGY</v>
      </c>
      <c r="G3186" s="48" t="str">
        <f>$G$10</f>
        <v>SUBTRAN</v>
      </c>
      <c r="H3186" s="4">
        <f t="shared" si="4484"/>
        <v>0</v>
      </c>
      <c r="I3186" s="5">
        <f t="shared" ref="I3186:N3186" si="4547">VLOOKUP(CONCATENATE($F3186," ",$G3186),AllocFactorMatrix,(I$4+1),FALSE)*$E3191</f>
        <v>0</v>
      </c>
      <c r="J3186" s="47">
        <f t="shared" si="4547"/>
        <v>0</v>
      </c>
      <c r="K3186" s="47">
        <f t="shared" si="4547"/>
        <v>0</v>
      </c>
      <c r="L3186" s="5">
        <f t="shared" si="4547"/>
        <v>0</v>
      </c>
      <c r="M3186" s="5">
        <f t="shared" si="4547"/>
        <v>0</v>
      </c>
      <c r="N3186" s="5">
        <f t="shared" si="4547"/>
        <v>0</v>
      </c>
      <c r="O3186" s="5">
        <f t="shared" si="4473"/>
        <v>0</v>
      </c>
      <c r="P3186" s="5">
        <f>VLOOKUP(CONCATENATE($F3186," ",$G3186),AllocFactorMatrix,(P$4+1),FALSE)*$E3191</f>
        <v>0</v>
      </c>
      <c r="Q3186" s="5">
        <f>VLOOKUP(CONCATENATE($F3186," ",$G3186),AllocFactorMatrix,(Q$4+1),FALSE)*$E3191</f>
        <v>0</v>
      </c>
      <c r="R3186" s="5">
        <f>VLOOKUP(CONCATENATE($F3186," ",$G3186),AllocFactorMatrix,(R$4+1),FALSE)*$E3191</f>
        <v>0</v>
      </c>
      <c r="S3186" s="5">
        <f>VLOOKUP(CONCATENATE($F3186," ",$G3186),AllocFactorMatrix,(S$4+1),FALSE)*$E3191</f>
        <v>0</v>
      </c>
      <c r="T3186" s="5">
        <f t="shared" si="4476"/>
        <v>0</v>
      </c>
      <c r="U3186" s="5">
        <f>VLOOKUP(CONCATENATE($F3186," ",$G3186),AllocFactorMatrix,(U$4+1),FALSE)*$E3191</f>
        <v>0</v>
      </c>
      <c r="V3186" s="5">
        <f>VLOOKUP(CONCATENATE($F3186," ",$G3186),AllocFactorMatrix,(V$4+1),FALSE)*$E3191</f>
        <v>0</v>
      </c>
      <c r="W3186" s="5">
        <f>VLOOKUP(CONCATENATE($F3186," ",$G3186),AllocFactorMatrix,(W$4+1),FALSE)*$E3191</f>
        <v>0</v>
      </c>
      <c r="X3186" s="5">
        <f>VLOOKUP(CONCATENATE($F3186," ",$G3186),AllocFactorMatrix,(X$4+1),FALSE)*$E3191</f>
        <v>0</v>
      </c>
      <c r="Y3186" s="5">
        <f t="shared" si="4546"/>
        <v>0</v>
      </c>
      <c r="Z3186" s="5">
        <f>VLOOKUP(CONCATENATE($F3186," ",$G3186),AllocFactorMatrix,(Z$4+1),FALSE)*$E3191</f>
        <v>0</v>
      </c>
      <c r="AA3186" s="5">
        <f>VLOOKUP(CONCATENATE($F3186," ",$G3186),AllocFactorMatrix,(AA$4+1),FALSE)*$E3191</f>
        <v>0</v>
      </c>
      <c r="AB3186" s="5">
        <f t="shared" si="4515"/>
        <v>0</v>
      </c>
      <c r="AC3186" s="5">
        <f>VLOOKUP(CONCATENATE($F3186," ",$G3186),AllocFactorMatrix,(AC$4+1),FALSE)*$E3191</f>
        <v>0</v>
      </c>
      <c r="AD3186" s="5">
        <f>VLOOKUP(CONCATENATE($F3186," ",$G3186),AllocFactorMatrix,(AD$4+1),FALSE)*$E3191</f>
        <v>0</v>
      </c>
      <c r="AE3186" s="5">
        <f>VLOOKUP(CONCATENATE($F3186," ",$G3186),AllocFactorMatrix,(AE$4+1),FALSE)*$E3191</f>
        <v>0</v>
      </c>
    </row>
    <row r="3187" spans="4:31" hidden="1" outlineLevel="1">
      <c r="E3187" s="44"/>
      <c r="F3187" s="167" t="str">
        <f>F3191</f>
        <v>PROD_ENERGY</v>
      </c>
      <c r="G3187" s="48" t="str">
        <f>$G$11</f>
        <v>DISTPRI</v>
      </c>
      <c r="H3187" s="4">
        <f t="shared" si="4484"/>
        <v>0</v>
      </c>
      <c r="I3187" s="5">
        <f t="shared" ref="I3187:N3187" si="4548">VLOOKUP(CONCATENATE($F3187," ",$G3187),AllocFactorMatrix,(I$4+1),FALSE)*$E3191</f>
        <v>0</v>
      </c>
      <c r="J3187" s="47">
        <f t="shared" si="4548"/>
        <v>0</v>
      </c>
      <c r="K3187" s="47">
        <f t="shared" si="4548"/>
        <v>0</v>
      </c>
      <c r="L3187" s="5">
        <f t="shared" si="4548"/>
        <v>0</v>
      </c>
      <c r="M3187" s="5">
        <f t="shared" si="4548"/>
        <v>0</v>
      </c>
      <c r="N3187" s="5">
        <f t="shared" si="4548"/>
        <v>0</v>
      </c>
      <c r="O3187" s="5">
        <f t="shared" si="4473"/>
        <v>0</v>
      </c>
      <c r="P3187" s="5">
        <f>VLOOKUP(CONCATENATE($F3187," ",$G3187),AllocFactorMatrix,(P$4+1),FALSE)*$E3191</f>
        <v>0</v>
      </c>
      <c r="Q3187" s="5">
        <f>VLOOKUP(CONCATENATE($F3187," ",$G3187),AllocFactorMatrix,(Q$4+1),FALSE)*$E3191</f>
        <v>0</v>
      </c>
      <c r="R3187" s="5">
        <f>VLOOKUP(CONCATENATE($F3187," ",$G3187),AllocFactorMatrix,(R$4+1),FALSE)*$E3191</f>
        <v>0</v>
      </c>
      <c r="S3187" s="5">
        <f>VLOOKUP(CONCATENATE($F3187," ",$G3187),AllocFactorMatrix,(S$4+1),FALSE)*$E3191</f>
        <v>0</v>
      </c>
      <c r="T3187" s="5">
        <f t="shared" si="4476"/>
        <v>0</v>
      </c>
      <c r="U3187" s="5">
        <f>VLOOKUP(CONCATENATE($F3187," ",$G3187),AllocFactorMatrix,(U$4+1),FALSE)*$E3191</f>
        <v>0</v>
      </c>
      <c r="V3187" s="5">
        <f>VLOOKUP(CONCATENATE($F3187," ",$G3187),AllocFactorMatrix,(V$4+1),FALSE)*$E3191</f>
        <v>0</v>
      </c>
      <c r="W3187" s="5">
        <f>VLOOKUP(CONCATENATE($F3187," ",$G3187),AllocFactorMatrix,(W$4+1),FALSE)*$E3191</f>
        <v>0</v>
      </c>
      <c r="X3187" s="5">
        <f>VLOOKUP(CONCATENATE($F3187," ",$G3187),AllocFactorMatrix,(X$4+1),FALSE)*$E3191</f>
        <v>0</v>
      </c>
      <c r="Y3187" s="5">
        <f t="shared" si="4546"/>
        <v>0</v>
      </c>
      <c r="Z3187" s="5">
        <f>VLOOKUP(CONCATENATE($F3187," ",$G3187),AllocFactorMatrix,(Z$4+1),FALSE)*$E3191</f>
        <v>0</v>
      </c>
      <c r="AA3187" s="5">
        <f>VLOOKUP(CONCATENATE($F3187," ",$G3187),AllocFactorMatrix,(AA$4+1),FALSE)*$E3191</f>
        <v>0</v>
      </c>
      <c r="AB3187" s="5">
        <f t="shared" si="4515"/>
        <v>0</v>
      </c>
      <c r="AC3187" s="5">
        <f>VLOOKUP(CONCATENATE($F3187," ",$G3187),AllocFactorMatrix,(AC$4+1),FALSE)*$E3191</f>
        <v>0</v>
      </c>
      <c r="AD3187" s="5">
        <f>VLOOKUP(CONCATENATE($F3187," ",$G3187),AllocFactorMatrix,(AD$4+1),FALSE)*$E3191</f>
        <v>0</v>
      </c>
      <c r="AE3187" s="5">
        <f>VLOOKUP(CONCATENATE($F3187," ",$G3187),AllocFactorMatrix,(AE$4+1),FALSE)*$E3191</f>
        <v>0</v>
      </c>
    </row>
    <row r="3188" spans="4:31" hidden="1" outlineLevel="1">
      <c r="E3188" s="44"/>
      <c r="F3188" s="167" t="str">
        <f>F3191</f>
        <v>PROD_ENERGY</v>
      </c>
      <c r="G3188" s="48" t="str">
        <f>$G$12</f>
        <v>DISTSEC</v>
      </c>
      <c r="H3188" s="4">
        <f t="shared" si="4484"/>
        <v>0</v>
      </c>
      <c r="I3188" s="5">
        <f t="shared" ref="I3188:N3188" si="4549">VLOOKUP(CONCATENATE($F3188," ",$G3188),AllocFactorMatrix,(I$4+1),FALSE)*$E3191</f>
        <v>0</v>
      </c>
      <c r="J3188" s="47">
        <f t="shared" si="4549"/>
        <v>0</v>
      </c>
      <c r="K3188" s="47">
        <f t="shared" si="4549"/>
        <v>0</v>
      </c>
      <c r="L3188" s="5">
        <f t="shared" si="4549"/>
        <v>0</v>
      </c>
      <c r="M3188" s="5">
        <f t="shared" si="4549"/>
        <v>0</v>
      </c>
      <c r="N3188" s="5">
        <f t="shared" si="4549"/>
        <v>0</v>
      </c>
      <c r="O3188" s="5">
        <f t="shared" si="4473"/>
        <v>0</v>
      </c>
      <c r="P3188" s="5">
        <f>VLOOKUP(CONCATENATE($F3188," ",$G3188),AllocFactorMatrix,(P$4+1),FALSE)*$E3191</f>
        <v>0</v>
      </c>
      <c r="Q3188" s="5">
        <f>VLOOKUP(CONCATENATE($F3188," ",$G3188),AllocFactorMatrix,(Q$4+1),FALSE)*$E3191</f>
        <v>0</v>
      </c>
      <c r="R3188" s="5">
        <f>VLOOKUP(CONCATENATE($F3188," ",$G3188),AllocFactorMatrix,(R$4+1),FALSE)*$E3191</f>
        <v>0</v>
      </c>
      <c r="S3188" s="5">
        <f>VLOOKUP(CONCATENATE($F3188," ",$G3188),AllocFactorMatrix,(S$4+1),FALSE)*$E3191</f>
        <v>0</v>
      </c>
      <c r="T3188" s="5">
        <f t="shared" si="4476"/>
        <v>0</v>
      </c>
      <c r="U3188" s="5">
        <f>VLOOKUP(CONCATENATE($F3188," ",$G3188),AllocFactorMatrix,(U$4+1),FALSE)*$E3191</f>
        <v>0</v>
      </c>
      <c r="V3188" s="5">
        <f>VLOOKUP(CONCATENATE($F3188," ",$G3188),AllocFactorMatrix,(V$4+1),FALSE)*$E3191</f>
        <v>0</v>
      </c>
      <c r="W3188" s="5">
        <f>VLOOKUP(CONCATENATE($F3188," ",$G3188),AllocFactorMatrix,(W$4+1),FALSE)*$E3191</f>
        <v>0</v>
      </c>
      <c r="X3188" s="5">
        <f>VLOOKUP(CONCATENATE($F3188," ",$G3188),AllocFactorMatrix,(X$4+1),FALSE)*$E3191</f>
        <v>0</v>
      </c>
      <c r="Y3188" s="5">
        <f t="shared" si="4546"/>
        <v>0</v>
      </c>
      <c r="Z3188" s="5">
        <f>VLOOKUP(CONCATENATE($F3188," ",$G3188),AllocFactorMatrix,(Z$4+1),FALSE)*$E3191</f>
        <v>0</v>
      </c>
      <c r="AA3188" s="5">
        <f>VLOOKUP(CONCATENATE($F3188," ",$G3188),AllocFactorMatrix,(AA$4+1),FALSE)*$E3191</f>
        <v>0</v>
      </c>
      <c r="AB3188" s="5">
        <f t="shared" si="4515"/>
        <v>0</v>
      </c>
      <c r="AC3188" s="5">
        <f>VLOOKUP(CONCATENATE($F3188," ",$G3188),AllocFactorMatrix,(AC$4+1),FALSE)*$E3191</f>
        <v>0</v>
      </c>
      <c r="AD3188" s="5">
        <f>VLOOKUP(CONCATENATE($F3188," ",$G3188),AllocFactorMatrix,(AD$4+1),FALSE)*$E3191</f>
        <v>0</v>
      </c>
      <c r="AE3188" s="5">
        <f>VLOOKUP(CONCATENATE($F3188," ",$G3188),AllocFactorMatrix,(AE$4+1),FALSE)*$E3191</f>
        <v>0</v>
      </c>
    </row>
    <row r="3189" spans="4:31" hidden="1" outlineLevel="1">
      <c r="E3189" s="44"/>
      <c r="F3189" s="167" t="str">
        <f>F3191</f>
        <v>PROD_ENERGY</v>
      </c>
      <c r="G3189" s="48" t="str">
        <f>$G$13</f>
        <v>ENERGY</v>
      </c>
      <c r="H3189" s="4">
        <f t="shared" si="4484"/>
        <v>283316.99999999988</v>
      </c>
      <c r="I3189" s="5">
        <f t="shared" ref="I3189:N3189" si="4550">VLOOKUP(CONCATENATE($F3189," ",$G3189),AllocFactorMatrix,(I$4+1),FALSE)*$E3191</f>
        <v>110840.29745534318</v>
      </c>
      <c r="J3189" s="47">
        <f t="shared" si="4550"/>
        <v>17.737480092478439</v>
      </c>
      <c r="K3189" s="47">
        <f t="shared" si="4550"/>
        <v>51.144260169237164</v>
      </c>
      <c r="L3189" s="5">
        <f t="shared" si="4550"/>
        <v>31961.219230178925</v>
      </c>
      <c r="M3189" s="5">
        <f t="shared" si="4550"/>
        <v>445.76390232173202</v>
      </c>
      <c r="N3189" s="5">
        <f t="shared" si="4550"/>
        <v>62.317415754612973</v>
      </c>
      <c r="O3189" s="5">
        <f t="shared" si="4473"/>
        <v>32469.300548255269</v>
      </c>
      <c r="P3189" s="5">
        <f>VLOOKUP(CONCATENATE($F3189," ",$G3189),AllocFactorMatrix,(P$4+1),FALSE)*$E3191</f>
        <v>20720.700912531269</v>
      </c>
      <c r="Q3189" s="5">
        <f>VLOOKUP(CONCATENATE($F3189," ",$G3189),AllocFactorMatrix,(Q$4+1),FALSE)*$E3191</f>
        <v>3700.6838644362692</v>
      </c>
      <c r="R3189" s="5">
        <f>VLOOKUP(CONCATENATE($F3189," ",$G3189),AllocFactorMatrix,(R$4+1),FALSE)*$E3191</f>
        <v>753.59475954491108</v>
      </c>
      <c r="S3189" s="5">
        <f>VLOOKUP(CONCATENATE($F3189," ",$G3189),AllocFactorMatrix,(S$4+1),FALSE)*$E3191</f>
        <v>28.463529107171858</v>
      </c>
      <c r="T3189" s="5">
        <f t="shared" si="4476"/>
        <v>25203.44306561962</v>
      </c>
      <c r="U3189" s="5">
        <f>VLOOKUP(CONCATENATE($F3189," ",$G3189),AllocFactorMatrix,(U$4+1),FALSE)*$E3191</f>
        <v>1086.7220234503573</v>
      </c>
      <c r="V3189" s="5">
        <f>VLOOKUP(CONCATENATE($F3189," ",$G3189),AllocFactorMatrix,(V$4+1),FALSE)*$E3191</f>
        <v>17181.281814356877</v>
      </c>
      <c r="W3189" s="5">
        <f>VLOOKUP(CONCATENATE($F3189," ",$G3189),AllocFactorMatrix,(W$4+1),FALSE)*$E3191</f>
        <v>73893.896738245938</v>
      </c>
      <c r="X3189" s="5">
        <f>VLOOKUP(CONCATENATE($F3189," ",$G3189),AllocFactorMatrix,(X$4+1),FALSE)*$E3191</f>
        <v>13900.213779079399</v>
      </c>
      <c r="Y3189" s="5">
        <f t="shared" si="4546"/>
        <v>106062.11435513257</v>
      </c>
      <c r="Z3189" s="5">
        <f>VLOOKUP(CONCATENATE($F3189," ",$G3189),AllocFactorMatrix,(Z$4+1),FALSE)*$E3191</f>
        <v>5700.050859244513</v>
      </c>
      <c r="AA3189" s="5">
        <f>VLOOKUP(CONCATENATE($F3189," ",$G3189),AllocFactorMatrix,(AA$4+1),FALSE)*$E3191</f>
        <v>114.37038346268912</v>
      </c>
      <c r="AB3189" s="5">
        <f t="shared" si="4515"/>
        <v>5814.4212427072025</v>
      </c>
      <c r="AC3189" s="5">
        <f>VLOOKUP(CONCATENATE($F3189," ",$G3189),AllocFactorMatrix,(AC$4+1),FALSE)*$E3191</f>
        <v>102.01887248749335</v>
      </c>
      <c r="AD3189" s="5">
        <f>VLOOKUP(CONCATENATE($F3189," ",$G3189),AllocFactorMatrix,(AD$4+1),FALSE)*$E3191</f>
        <v>2285.1878042113372</v>
      </c>
      <c r="AE3189" s="5">
        <f>VLOOKUP(CONCATENATE($F3189," ",$G3189),AllocFactorMatrix,(AE$4+1),FALSE)*$E3191</f>
        <v>471.33491598151289</v>
      </c>
    </row>
    <row r="3190" spans="4:31" hidden="1" outlineLevel="1">
      <c r="E3190" s="44"/>
      <c r="F3190" s="167" t="str">
        <f>F3191</f>
        <v>PROD_ENERGY</v>
      </c>
      <c r="G3190" s="48" t="str">
        <f>$G$14</f>
        <v>CUSTOMER</v>
      </c>
      <c r="H3190" s="4">
        <f t="shared" si="4484"/>
        <v>0</v>
      </c>
      <c r="I3190" s="5">
        <f t="shared" ref="I3190:N3190" si="4551">VLOOKUP(CONCATENATE($F3190," ",$G3190),AllocFactorMatrix,(I$4+1),FALSE)*$E3191</f>
        <v>0</v>
      </c>
      <c r="J3190" s="47">
        <f t="shared" si="4551"/>
        <v>0</v>
      </c>
      <c r="K3190" s="47">
        <f t="shared" si="4551"/>
        <v>0</v>
      </c>
      <c r="L3190" s="5">
        <f t="shared" si="4551"/>
        <v>0</v>
      </c>
      <c r="M3190" s="5">
        <f t="shared" si="4551"/>
        <v>0</v>
      </c>
      <c r="N3190" s="5">
        <f t="shared" si="4551"/>
        <v>0</v>
      </c>
      <c r="O3190" s="5">
        <f t="shared" si="4473"/>
        <v>0</v>
      </c>
      <c r="P3190" s="5">
        <f>VLOOKUP(CONCATENATE($F3190," ",$G3190),AllocFactorMatrix,(P$4+1),FALSE)*$E3191</f>
        <v>0</v>
      </c>
      <c r="Q3190" s="5">
        <f>VLOOKUP(CONCATENATE($F3190," ",$G3190),AllocFactorMatrix,(Q$4+1),FALSE)*$E3191</f>
        <v>0</v>
      </c>
      <c r="R3190" s="5">
        <f>VLOOKUP(CONCATENATE($F3190," ",$G3190),AllocFactorMatrix,(R$4+1),FALSE)*$E3191</f>
        <v>0</v>
      </c>
      <c r="S3190" s="5">
        <f>VLOOKUP(CONCATENATE($F3190," ",$G3190),AllocFactorMatrix,(S$4+1),FALSE)*$E3191</f>
        <v>0</v>
      </c>
      <c r="T3190" s="5">
        <f t="shared" si="4476"/>
        <v>0</v>
      </c>
      <c r="U3190" s="5">
        <f>VLOOKUP(CONCATENATE($F3190," ",$G3190),AllocFactorMatrix,(U$4+1),FALSE)*$E3191</f>
        <v>0</v>
      </c>
      <c r="V3190" s="5">
        <f>VLOOKUP(CONCATENATE($F3190," ",$G3190),AllocFactorMatrix,(V$4+1),FALSE)*$E3191</f>
        <v>0</v>
      </c>
      <c r="W3190" s="5">
        <f>VLOOKUP(CONCATENATE($F3190," ",$G3190),AllocFactorMatrix,(W$4+1),FALSE)*$E3191</f>
        <v>0</v>
      </c>
      <c r="X3190" s="5">
        <f>VLOOKUP(CONCATENATE($F3190," ",$G3190),AllocFactorMatrix,(X$4+1),FALSE)*$E3191</f>
        <v>0</v>
      </c>
      <c r="Y3190" s="5">
        <f t="shared" si="4546"/>
        <v>0</v>
      </c>
      <c r="Z3190" s="5">
        <f>VLOOKUP(CONCATENATE($F3190," ",$G3190),AllocFactorMatrix,(Z$4+1),FALSE)*$E3191</f>
        <v>0</v>
      </c>
      <c r="AA3190" s="5">
        <f>VLOOKUP(CONCATENATE($F3190," ",$G3190),AllocFactorMatrix,(AA$4+1),FALSE)*$E3191</f>
        <v>0</v>
      </c>
      <c r="AB3190" s="5">
        <f t="shared" si="4515"/>
        <v>0</v>
      </c>
      <c r="AC3190" s="5">
        <f>VLOOKUP(CONCATENATE($F3190," ",$G3190),AllocFactorMatrix,(AC$4+1),FALSE)*$E3191</f>
        <v>0</v>
      </c>
      <c r="AD3190" s="5">
        <f>VLOOKUP(CONCATENATE($F3190," ",$G3190),AllocFactorMatrix,(AD$4+1),FALSE)*$E3191</f>
        <v>0</v>
      </c>
      <c r="AE3190" s="5">
        <f>VLOOKUP(CONCATENATE($F3190," ",$G3190),AllocFactorMatrix,(AE$4+1),FALSE)*$E3191</f>
        <v>0</v>
      </c>
    </row>
    <row r="3191" spans="4:31" collapsed="1">
      <c r="D3191" s="48" t="s">
        <v>243</v>
      </c>
      <c r="E3191" s="54">
        <v>283317</v>
      </c>
      <c r="F3191" s="88" t="s">
        <v>29</v>
      </c>
      <c r="G3191" s="48" t="str">
        <f>$G$15</f>
        <v>TOTAL</v>
      </c>
      <c r="H3191" s="4">
        <f t="shared" si="4484"/>
        <v>283316.99999999988</v>
      </c>
      <c r="I3191" s="5">
        <f t="shared" ref="I3191:N3191" si="4552">VLOOKUP(CONCATENATE($F3191," ",$G3191),AllocFactorMatrix,(I$4+1),FALSE)*$E3191</f>
        <v>110840.29745534318</v>
      </c>
      <c r="J3191" s="47">
        <f t="shared" si="4552"/>
        <v>17.737480092478439</v>
      </c>
      <c r="K3191" s="47">
        <f t="shared" si="4552"/>
        <v>51.144260169237164</v>
      </c>
      <c r="L3191" s="5">
        <f t="shared" si="4552"/>
        <v>31961.219230178925</v>
      </c>
      <c r="M3191" s="5">
        <f t="shared" si="4552"/>
        <v>445.76390232173202</v>
      </c>
      <c r="N3191" s="5">
        <f t="shared" si="4552"/>
        <v>62.317415754612973</v>
      </c>
      <c r="O3191" s="5">
        <f t="shared" si="4473"/>
        <v>32469.300548255269</v>
      </c>
      <c r="P3191" s="5">
        <f>VLOOKUP(CONCATENATE($F3191," ",$G3191),AllocFactorMatrix,(P$4+1),FALSE)*$E3191</f>
        <v>20720.700912531269</v>
      </c>
      <c r="Q3191" s="5">
        <f>VLOOKUP(CONCATENATE($F3191," ",$G3191),AllocFactorMatrix,(Q$4+1),FALSE)*$E3191</f>
        <v>3700.6838644362692</v>
      </c>
      <c r="R3191" s="5">
        <f>VLOOKUP(CONCATENATE($F3191," ",$G3191),AllocFactorMatrix,(R$4+1),FALSE)*$E3191</f>
        <v>753.59475954491108</v>
      </c>
      <c r="S3191" s="5">
        <f>VLOOKUP(CONCATENATE($F3191," ",$G3191),AllocFactorMatrix,(S$4+1),FALSE)*$E3191</f>
        <v>28.463529107171858</v>
      </c>
      <c r="T3191" s="5">
        <f t="shared" si="4476"/>
        <v>25203.44306561962</v>
      </c>
      <c r="U3191" s="5">
        <f>VLOOKUP(CONCATENATE($F3191," ",$G3191),AllocFactorMatrix,(U$4+1),FALSE)*$E3191</f>
        <v>1086.7220234503573</v>
      </c>
      <c r="V3191" s="5">
        <f>VLOOKUP(CONCATENATE($F3191," ",$G3191),AllocFactorMatrix,(V$4+1),FALSE)*$E3191</f>
        <v>17181.281814356877</v>
      </c>
      <c r="W3191" s="5">
        <f>VLOOKUP(CONCATENATE($F3191," ",$G3191),AllocFactorMatrix,(W$4+1),FALSE)*$E3191</f>
        <v>73893.896738245938</v>
      </c>
      <c r="X3191" s="5">
        <f>VLOOKUP(CONCATENATE($F3191," ",$G3191),AllocFactorMatrix,(X$4+1),FALSE)*$E3191</f>
        <v>13900.213779079399</v>
      </c>
      <c r="Y3191" s="5">
        <f t="shared" si="4546"/>
        <v>106062.11435513257</v>
      </c>
      <c r="Z3191" s="5">
        <f>VLOOKUP(CONCATENATE($F3191," ",$G3191),AllocFactorMatrix,(Z$4+1),FALSE)*$E3191</f>
        <v>5700.050859244513</v>
      </c>
      <c r="AA3191" s="5">
        <f>VLOOKUP(CONCATENATE($F3191," ",$G3191),AllocFactorMatrix,(AA$4+1),FALSE)*$E3191</f>
        <v>114.37038346268912</v>
      </c>
      <c r="AB3191" s="5">
        <f t="shared" si="4515"/>
        <v>5814.4212427072025</v>
      </c>
      <c r="AC3191" s="5">
        <f>VLOOKUP(CONCATENATE($F3191," ",$G3191),AllocFactorMatrix,(AC$4+1),FALSE)*$E3191</f>
        <v>102.01887248749335</v>
      </c>
      <c r="AD3191" s="5">
        <f>VLOOKUP(CONCATENATE($F3191," ",$G3191),AllocFactorMatrix,(AD$4+1),FALSE)*$E3191</f>
        <v>2285.1878042113372</v>
      </c>
      <c r="AE3191" s="5">
        <f>VLOOKUP(CONCATENATE($F3191," ",$G3191),AllocFactorMatrix,(AE$4+1),FALSE)*$E3191</f>
        <v>471.33491598151289</v>
      </c>
    </row>
    <row r="3192" spans="4:31" hidden="1" outlineLevel="1">
      <c r="E3192" s="44"/>
      <c r="F3192" s="167" t="str">
        <f>F3199</f>
        <v>PROD_ENERGY</v>
      </c>
      <c r="G3192" s="48" t="str">
        <f>$G$8</f>
        <v>PRODUCTION</v>
      </c>
      <c r="H3192" s="4">
        <f t="shared" si="4484"/>
        <v>0</v>
      </c>
      <c r="I3192" s="5">
        <f t="shared" ref="I3192:N3192" si="4553">VLOOKUP(CONCATENATE($F3192," ",$G3192),AllocFactorMatrix,(I$4+1),FALSE)*$E3199</f>
        <v>0</v>
      </c>
      <c r="J3192" s="47">
        <f t="shared" si="4553"/>
        <v>0</v>
      </c>
      <c r="K3192" s="47">
        <f t="shared" si="4553"/>
        <v>0</v>
      </c>
      <c r="L3192" s="5">
        <f t="shared" si="4553"/>
        <v>0</v>
      </c>
      <c r="M3192" s="5">
        <f t="shared" si="4553"/>
        <v>0</v>
      </c>
      <c r="N3192" s="5">
        <f t="shared" si="4553"/>
        <v>0</v>
      </c>
      <c r="O3192" s="5">
        <f t="shared" ref="O3192:O3199" si="4554">SUBTOTAL(9,L3192:N3192)</f>
        <v>0</v>
      </c>
      <c r="P3192" s="5">
        <f>VLOOKUP(CONCATENATE($F3192," ",$G3192),AllocFactorMatrix,(P$4+1),FALSE)*$E3199</f>
        <v>0</v>
      </c>
      <c r="Q3192" s="5">
        <f>VLOOKUP(CONCATENATE($F3192," ",$G3192),AllocFactorMatrix,(Q$4+1),FALSE)*$E3199</f>
        <v>0</v>
      </c>
      <c r="R3192" s="5">
        <f>VLOOKUP(CONCATENATE($F3192," ",$G3192),AllocFactorMatrix,(R$4+1),FALSE)*$E3199</f>
        <v>0</v>
      </c>
      <c r="S3192" s="5">
        <f>VLOOKUP(CONCATENATE($F3192," ",$G3192),AllocFactorMatrix,(S$4+1),FALSE)*$E3199</f>
        <v>0</v>
      </c>
      <c r="T3192" s="5">
        <f t="shared" si="4476"/>
        <v>0</v>
      </c>
      <c r="U3192" s="5">
        <f>VLOOKUP(CONCATENATE($F3192," ",$G3192),AllocFactorMatrix,(U$4+1),FALSE)*$E3199</f>
        <v>0</v>
      </c>
      <c r="V3192" s="5">
        <f>VLOOKUP(CONCATENATE($F3192," ",$G3192),AllocFactorMatrix,(V$4+1),FALSE)*$E3199</f>
        <v>0</v>
      </c>
      <c r="W3192" s="5">
        <f>VLOOKUP(CONCATENATE($F3192," ",$G3192),AllocFactorMatrix,(W$4+1),FALSE)*$E3199</f>
        <v>0</v>
      </c>
      <c r="X3192" s="5">
        <f>VLOOKUP(CONCATENATE($F3192," ",$G3192),AllocFactorMatrix,(X$4+1),FALSE)*$E3199</f>
        <v>0</v>
      </c>
      <c r="Y3192" s="5">
        <f>SUBTOTAL(9,U3192:X3192)</f>
        <v>0</v>
      </c>
      <c r="Z3192" s="5">
        <f>VLOOKUP(CONCATENATE($F3192," ",$G3192),AllocFactorMatrix,(Z$4+1),FALSE)*$E3199</f>
        <v>0</v>
      </c>
      <c r="AA3192" s="5">
        <f>VLOOKUP(CONCATENATE($F3192," ",$G3192),AllocFactorMatrix,(AA$4+1),FALSE)*$E3199</f>
        <v>0</v>
      </c>
      <c r="AB3192" s="5">
        <f t="shared" si="4515"/>
        <v>0</v>
      </c>
      <c r="AC3192" s="5">
        <f>VLOOKUP(CONCATENATE($F3192," ",$G3192),AllocFactorMatrix,(AC$4+1),FALSE)*$E3199</f>
        <v>0</v>
      </c>
      <c r="AD3192" s="5">
        <f>VLOOKUP(CONCATENATE($F3192," ",$G3192),AllocFactorMatrix,(AD$4+1),FALSE)*$E3199</f>
        <v>0</v>
      </c>
      <c r="AE3192" s="5">
        <f>VLOOKUP(CONCATENATE($F3192," ",$G3192),AllocFactorMatrix,(AE$4+1),FALSE)*$E3199</f>
        <v>0</v>
      </c>
    </row>
    <row r="3193" spans="4:31" hidden="1" outlineLevel="1">
      <c r="E3193" s="44"/>
      <c r="F3193" s="167" t="str">
        <f>F3199</f>
        <v>PROD_ENERGY</v>
      </c>
      <c r="G3193" s="48" t="str">
        <f>$G$9</f>
        <v>BULKTRAN</v>
      </c>
      <c r="H3193" s="4">
        <f t="shared" si="4484"/>
        <v>0</v>
      </c>
      <c r="I3193" s="5">
        <f t="shared" ref="I3193:N3193" si="4555">VLOOKUP(CONCATENATE($F3193," ",$G3193),AllocFactorMatrix,(I$4+1),FALSE)*$E3199</f>
        <v>0</v>
      </c>
      <c r="J3193" s="47">
        <f t="shared" si="4555"/>
        <v>0</v>
      </c>
      <c r="K3193" s="47">
        <f t="shared" si="4555"/>
        <v>0</v>
      </c>
      <c r="L3193" s="5">
        <f t="shared" si="4555"/>
        <v>0</v>
      </c>
      <c r="M3193" s="5">
        <f t="shared" si="4555"/>
        <v>0</v>
      </c>
      <c r="N3193" s="5">
        <f t="shared" si="4555"/>
        <v>0</v>
      </c>
      <c r="O3193" s="5">
        <f t="shared" si="4554"/>
        <v>0</v>
      </c>
      <c r="P3193" s="5">
        <f>VLOOKUP(CONCATENATE($F3193," ",$G3193),AllocFactorMatrix,(P$4+1),FALSE)*$E3199</f>
        <v>0</v>
      </c>
      <c r="Q3193" s="5">
        <f>VLOOKUP(CONCATENATE($F3193," ",$G3193),AllocFactorMatrix,(Q$4+1),FALSE)*$E3199</f>
        <v>0</v>
      </c>
      <c r="R3193" s="5">
        <f>VLOOKUP(CONCATENATE($F3193," ",$G3193),AllocFactorMatrix,(R$4+1),FALSE)*$E3199</f>
        <v>0</v>
      </c>
      <c r="S3193" s="5">
        <f>VLOOKUP(CONCATENATE($F3193," ",$G3193),AllocFactorMatrix,(S$4+1),FALSE)*$E3199</f>
        <v>0</v>
      </c>
      <c r="T3193" s="5">
        <f t="shared" si="4476"/>
        <v>0</v>
      </c>
      <c r="U3193" s="5">
        <f>VLOOKUP(CONCATENATE($F3193," ",$G3193),AllocFactorMatrix,(U$4+1),FALSE)*$E3199</f>
        <v>0</v>
      </c>
      <c r="V3193" s="5">
        <f>VLOOKUP(CONCATENATE($F3193," ",$G3193),AllocFactorMatrix,(V$4+1),FALSE)*$E3199</f>
        <v>0</v>
      </c>
      <c r="W3193" s="5">
        <f>VLOOKUP(CONCATENATE($F3193," ",$G3193),AllocFactorMatrix,(W$4+1),FALSE)*$E3199</f>
        <v>0</v>
      </c>
      <c r="X3193" s="5">
        <f>VLOOKUP(CONCATENATE($F3193," ",$G3193),AllocFactorMatrix,(X$4+1),FALSE)*$E3199</f>
        <v>0</v>
      </c>
      <c r="Y3193" s="5">
        <f t="shared" ref="Y3193:Y3199" si="4556">SUBTOTAL(9,U3193:X3193)</f>
        <v>0</v>
      </c>
      <c r="Z3193" s="5">
        <f>VLOOKUP(CONCATENATE($F3193," ",$G3193),AllocFactorMatrix,(Z$4+1),FALSE)*$E3199</f>
        <v>0</v>
      </c>
      <c r="AA3193" s="5">
        <f>VLOOKUP(CONCATENATE($F3193," ",$G3193),AllocFactorMatrix,(AA$4+1),FALSE)*$E3199</f>
        <v>0</v>
      </c>
      <c r="AB3193" s="5">
        <f t="shared" si="4515"/>
        <v>0</v>
      </c>
      <c r="AC3193" s="5">
        <f>VLOOKUP(CONCATENATE($F3193," ",$G3193),AllocFactorMatrix,(AC$4+1),FALSE)*$E3199</f>
        <v>0</v>
      </c>
      <c r="AD3193" s="5">
        <f>VLOOKUP(CONCATENATE($F3193," ",$G3193),AllocFactorMatrix,(AD$4+1),FALSE)*$E3199</f>
        <v>0</v>
      </c>
      <c r="AE3193" s="5">
        <f>VLOOKUP(CONCATENATE($F3193," ",$G3193),AllocFactorMatrix,(AE$4+1),FALSE)*$E3199</f>
        <v>0</v>
      </c>
    </row>
    <row r="3194" spans="4:31" hidden="1" outlineLevel="1">
      <c r="E3194" s="44"/>
      <c r="F3194" s="167" t="str">
        <f>F3199</f>
        <v>PROD_ENERGY</v>
      </c>
      <c r="G3194" s="48" t="str">
        <f>$G$10</f>
        <v>SUBTRAN</v>
      </c>
      <c r="H3194" s="4">
        <f t="shared" si="4484"/>
        <v>0</v>
      </c>
      <c r="I3194" s="5">
        <f t="shared" ref="I3194:N3194" si="4557">VLOOKUP(CONCATENATE($F3194," ",$G3194),AllocFactorMatrix,(I$4+1),FALSE)*$E3199</f>
        <v>0</v>
      </c>
      <c r="J3194" s="47">
        <f t="shared" si="4557"/>
        <v>0</v>
      </c>
      <c r="K3194" s="47">
        <f t="shared" si="4557"/>
        <v>0</v>
      </c>
      <c r="L3194" s="5">
        <f t="shared" si="4557"/>
        <v>0</v>
      </c>
      <c r="M3194" s="5">
        <f t="shared" si="4557"/>
        <v>0</v>
      </c>
      <c r="N3194" s="5">
        <f t="shared" si="4557"/>
        <v>0</v>
      </c>
      <c r="O3194" s="5">
        <f t="shared" si="4554"/>
        <v>0</v>
      </c>
      <c r="P3194" s="5">
        <f>VLOOKUP(CONCATENATE($F3194," ",$G3194),AllocFactorMatrix,(P$4+1),FALSE)*$E3199</f>
        <v>0</v>
      </c>
      <c r="Q3194" s="5">
        <f>VLOOKUP(CONCATENATE($F3194," ",$G3194),AllocFactorMatrix,(Q$4+1),FALSE)*$E3199</f>
        <v>0</v>
      </c>
      <c r="R3194" s="5">
        <f>VLOOKUP(CONCATENATE($F3194," ",$G3194),AllocFactorMatrix,(R$4+1),FALSE)*$E3199</f>
        <v>0</v>
      </c>
      <c r="S3194" s="5">
        <f>VLOOKUP(CONCATENATE($F3194," ",$G3194),AllocFactorMatrix,(S$4+1),FALSE)*$E3199</f>
        <v>0</v>
      </c>
      <c r="T3194" s="5">
        <f t="shared" si="4476"/>
        <v>0</v>
      </c>
      <c r="U3194" s="5">
        <f>VLOOKUP(CONCATENATE($F3194," ",$G3194),AllocFactorMatrix,(U$4+1),FALSE)*$E3199</f>
        <v>0</v>
      </c>
      <c r="V3194" s="5">
        <f>VLOOKUP(CONCATENATE($F3194," ",$G3194),AllocFactorMatrix,(V$4+1),FALSE)*$E3199</f>
        <v>0</v>
      </c>
      <c r="W3194" s="5">
        <f>VLOOKUP(CONCATENATE($F3194," ",$G3194),AllocFactorMatrix,(W$4+1),FALSE)*$E3199</f>
        <v>0</v>
      </c>
      <c r="X3194" s="5">
        <f>VLOOKUP(CONCATENATE($F3194," ",$G3194),AllocFactorMatrix,(X$4+1),FALSE)*$E3199</f>
        <v>0</v>
      </c>
      <c r="Y3194" s="5">
        <f t="shared" si="4556"/>
        <v>0</v>
      </c>
      <c r="Z3194" s="5">
        <f>VLOOKUP(CONCATENATE($F3194," ",$G3194),AllocFactorMatrix,(Z$4+1),FALSE)*$E3199</f>
        <v>0</v>
      </c>
      <c r="AA3194" s="5">
        <f>VLOOKUP(CONCATENATE($F3194," ",$G3194),AllocFactorMatrix,(AA$4+1),FALSE)*$E3199</f>
        <v>0</v>
      </c>
      <c r="AB3194" s="5">
        <f t="shared" si="4515"/>
        <v>0</v>
      </c>
      <c r="AC3194" s="5">
        <f>VLOOKUP(CONCATENATE($F3194," ",$G3194),AllocFactorMatrix,(AC$4+1),FALSE)*$E3199</f>
        <v>0</v>
      </c>
      <c r="AD3194" s="5">
        <f>VLOOKUP(CONCATENATE($F3194," ",$G3194),AllocFactorMatrix,(AD$4+1),FALSE)*$E3199</f>
        <v>0</v>
      </c>
      <c r="AE3194" s="5">
        <f>VLOOKUP(CONCATENATE($F3194," ",$G3194),AllocFactorMatrix,(AE$4+1),FALSE)*$E3199</f>
        <v>0</v>
      </c>
    </row>
    <row r="3195" spans="4:31" hidden="1" outlineLevel="1">
      <c r="E3195" s="44"/>
      <c r="F3195" s="167" t="str">
        <f>F3199</f>
        <v>PROD_ENERGY</v>
      </c>
      <c r="G3195" s="48" t="str">
        <f>$G$11</f>
        <v>DISTPRI</v>
      </c>
      <c r="H3195" s="4">
        <f t="shared" si="4484"/>
        <v>0</v>
      </c>
      <c r="I3195" s="5">
        <f t="shared" ref="I3195:N3195" si="4558">VLOOKUP(CONCATENATE($F3195," ",$G3195),AllocFactorMatrix,(I$4+1),FALSE)*$E3199</f>
        <v>0</v>
      </c>
      <c r="J3195" s="47">
        <f t="shared" si="4558"/>
        <v>0</v>
      </c>
      <c r="K3195" s="47">
        <f t="shared" si="4558"/>
        <v>0</v>
      </c>
      <c r="L3195" s="5">
        <f t="shared" si="4558"/>
        <v>0</v>
      </c>
      <c r="M3195" s="5">
        <f t="shared" si="4558"/>
        <v>0</v>
      </c>
      <c r="N3195" s="5">
        <f t="shared" si="4558"/>
        <v>0</v>
      </c>
      <c r="O3195" s="5">
        <f t="shared" si="4554"/>
        <v>0</v>
      </c>
      <c r="P3195" s="5">
        <f>VLOOKUP(CONCATENATE($F3195," ",$G3195),AllocFactorMatrix,(P$4+1),FALSE)*$E3199</f>
        <v>0</v>
      </c>
      <c r="Q3195" s="5">
        <f>VLOOKUP(CONCATENATE($F3195," ",$G3195),AllocFactorMatrix,(Q$4+1),FALSE)*$E3199</f>
        <v>0</v>
      </c>
      <c r="R3195" s="5">
        <f>VLOOKUP(CONCATENATE($F3195," ",$G3195),AllocFactorMatrix,(R$4+1),FALSE)*$E3199</f>
        <v>0</v>
      </c>
      <c r="S3195" s="5">
        <f>VLOOKUP(CONCATENATE($F3195," ",$G3195),AllocFactorMatrix,(S$4+1),FALSE)*$E3199</f>
        <v>0</v>
      </c>
      <c r="T3195" s="5">
        <f t="shared" si="4476"/>
        <v>0</v>
      </c>
      <c r="U3195" s="5">
        <f>VLOOKUP(CONCATENATE($F3195," ",$G3195),AllocFactorMatrix,(U$4+1),FALSE)*$E3199</f>
        <v>0</v>
      </c>
      <c r="V3195" s="5">
        <f>VLOOKUP(CONCATENATE($F3195," ",$G3195),AllocFactorMatrix,(V$4+1),FALSE)*$E3199</f>
        <v>0</v>
      </c>
      <c r="W3195" s="5">
        <f>VLOOKUP(CONCATENATE($F3195," ",$G3195),AllocFactorMatrix,(W$4+1),FALSE)*$E3199</f>
        <v>0</v>
      </c>
      <c r="X3195" s="5">
        <f>VLOOKUP(CONCATENATE($F3195," ",$G3195),AllocFactorMatrix,(X$4+1),FALSE)*$E3199</f>
        <v>0</v>
      </c>
      <c r="Y3195" s="5">
        <f t="shared" si="4556"/>
        <v>0</v>
      </c>
      <c r="Z3195" s="5">
        <f>VLOOKUP(CONCATENATE($F3195," ",$G3195),AllocFactorMatrix,(Z$4+1),FALSE)*$E3199</f>
        <v>0</v>
      </c>
      <c r="AA3195" s="5">
        <f>VLOOKUP(CONCATENATE($F3195," ",$G3195),AllocFactorMatrix,(AA$4+1),FALSE)*$E3199</f>
        <v>0</v>
      </c>
      <c r="AB3195" s="5">
        <f t="shared" si="4515"/>
        <v>0</v>
      </c>
      <c r="AC3195" s="5">
        <f>VLOOKUP(CONCATENATE($F3195," ",$G3195),AllocFactorMatrix,(AC$4+1),FALSE)*$E3199</f>
        <v>0</v>
      </c>
      <c r="AD3195" s="5">
        <f>VLOOKUP(CONCATENATE($F3195," ",$G3195),AllocFactorMatrix,(AD$4+1),FALSE)*$E3199</f>
        <v>0</v>
      </c>
      <c r="AE3195" s="5">
        <f>VLOOKUP(CONCATENATE($F3195," ",$G3195),AllocFactorMatrix,(AE$4+1),FALSE)*$E3199</f>
        <v>0</v>
      </c>
    </row>
    <row r="3196" spans="4:31" hidden="1" outlineLevel="1">
      <c r="E3196" s="44"/>
      <c r="F3196" s="167" t="str">
        <f>F3199</f>
        <v>PROD_ENERGY</v>
      </c>
      <c r="G3196" s="48" t="str">
        <f>$G$12</f>
        <v>DISTSEC</v>
      </c>
      <c r="H3196" s="4">
        <f t="shared" si="4484"/>
        <v>0</v>
      </c>
      <c r="I3196" s="5">
        <f t="shared" ref="I3196:N3196" si="4559">VLOOKUP(CONCATENATE($F3196," ",$G3196),AllocFactorMatrix,(I$4+1),FALSE)*$E3199</f>
        <v>0</v>
      </c>
      <c r="J3196" s="47">
        <f t="shared" si="4559"/>
        <v>0</v>
      </c>
      <c r="K3196" s="47">
        <f t="shared" si="4559"/>
        <v>0</v>
      </c>
      <c r="L3196" s="5">
        <f t="shared" si="4559"/>
        <v>0</v>
      </c>
      <c r="M3196" s="5">
        <f t="shared" si="4559"/>
        <v>0</v>
      </c>
      <c r="N3196" s="5">
        <f t="shared" si="4559"/>
        <v>0</v>
      </c>
      <c r="O3196" s="5">
        <f t="shared" si="4554"/>
        <v>0</v>
      </c>
      <c r="P3196" s="5">
        <f>VLOOKUP(CONCATENATE($F3196," ",$G3196),AllocFactorMatrix,(P$4+1),FALSE)*$E3199</f>
        <v>0</v>
      </c>
      <c r="Q3196" s="5">
        <f>VLOOKUP(CONCATENATE($F3196," ",$G3196),AllocFactorMatrix,(Q$4+1),FALSE)*$E3199</f>
        <v>0</v>
      </c>
      <c r="R3196" s="5">
        <f>VLOOKUP(CONCATENATE($F3196," ",$G3196),AllocFactorMatrix,(R$4+1),FALSE)*$E3199</f>
        <v>0</v>
      </c>
      <c r="S3196" s="5">
        <f>VLOOKUP(CONCATENATE($F3196," ",$G3196),AllocFactorMatrix,(S$4+1),FALSE)*$E3199</f>
        <v>0</v>
      </c>
      <c r="T3196" s="5">
        <f t="shared" si="4476"/>
        <v>0</v>
      </c>
      <c r="U3196" s="5">
        <f>VLOOKUP(CONCATENATE($F3196," ",$G3196),AllocFactorMatrix,(U$4+1),FALSE)*$E3199</f>
        <v>0</v>
      </c>
      <c r="V3196" s="5">
        <f>VLOOKUP(CONCATENATE($F3196," ",$G3196),AllocFactorMatrix,(V$4+1),FALSE)*$E3199</f>
        <v>0</v>
      </c>
      <c r="W3196" s="5">
        <f>VLOOKUP(CONCATENATE($F3196," ",$G3196),AllocFactorMatrix,(W$4+1),FALSE)*$E3199</f>
        <v>0</v>
      </c>
      <c r="X3196" s="5">
        <f>VLOOKUP(CONCATENATE($F3196," ",$G3196),AllocFactorMatrix,(X$4+1),FALSE)*$E3199</f>
        <v>0</v>
      </c>
      <c r="Y3196" s="5">
        <f t="shared" si="4556"/>
        <v>0</v>
      </c>
      <c r="Z3196" s="5">
        <f>VLOOKUP(CONCATENATE($F3196," ",$G3196),AllocFactorMatrix,(Z$4+1),FALSE)*$E3199</f>
        <v>0</v>
      </c>
      <c r="AA3196" s="5">
        <f>VLOOKUP(CONCATENATE($F3196," ",$G3196),AllocFactorMatrix,(AA$4+1),FALSE)*$E3199</f>
        <v>0</v>
      </c>
      <c r="AB3196" s="5">
        <f t="shared" si="4515"/>
        <v>0</v>
      </c>
      <c r="AC3196" s="5">
        <f>VLOOKUP(CONCATENATE($F3196," ",$G3196),AllocFactorMatrix,(AC$4+1),FALSE)*$E3199</f>
        <v>0</v>
      </c>
      <c r="AD3196" s="5">
        <f>VLOOKUP(CONCATENATE($F3196," ",$G3196),AllocFactorMatrix,(AD$4+1),FALSE)*$E3199</f>
        <v>0</v>
      </c>
      <c r="AE3196" s="5">
        <f>VLOOKUP(CONCATENATE($F3196," ",$G3196),AllocFactorMatrix,(AE$4+1),FALSE)*$E3199</f>
        <v>0</v>
      </c>
    </row>
    <row r="3197" spans="4:31" hidden="1" outlineLevel="1">
      <c r="E3197" s="44"/>
      <c r="F3197" s="167" t="str">
        <f>F3199</f>
        <v>PROD_ENERGY</v>
      </c>
      <c r="G3197" s="48" t="str">
        <f>$G$13</f>
        <v>ENERGY</v>
      </c>
      <c r="H3197" s="4">
        <f t="shared" si="4484"/>
        <v>9051.9999999999982</v>
      </c>
      <c r="I3197" s="5">
        <f t="shared" ref="I3197:N3197" si="4560">VLOOKUP(CONCATENATE($F3197," ",$G3197),AllocFactorMatrix,(I$4+1),FALSE)*$E3199</f>
        <v>3541.3560519339344</v>
      </c>
      <c r="J3197" s="47">
        <f t="shared" si="4560"/>
        <v>0.56671385690627396</v>
      </c>
      <c r="K3197" s="47">
        <f t="shared" si="4560"/>
        <v>1.6340630567595125</v>
      </c>
      <c r="L3197" s="5">
        <f t="shared" si="4560"/>
        <v>1021.1634193203359</v>
      </c>
      <c r="M3197" s="5">
        <f t="shared" si="4560"/>
        <v>14.242191057424433</v>
      </c>
      <c r="N3197" s="5">
        <f t="shared" si="4560"/>
        <v>1.9910462394094128</v>
      </c>
      <c r="O3197" s="5">
        <f t="shared" si="4554"/>
        <v>1037.3966566171698</v>
      </c>
      <c r="P3197" s="5">
        <f>VLOOKUP(CONCATENATE($F3197," ",$G3197),AllocFactorMatrix,(P$4+1),FALSE)*$E3199</f>
        <v>662.02799217919517</v>
      </c>
      <c r="Q3197" s="5">
        <f>VLOOKUP(CONCATENATE($F3197," ",$G3197),AllocFactorMatrix,(Q$4+1),FALSE)*$E3199</f>
        <v>118.23713487322365</v>
      </c>
      <c r="R3197" s="5">
        <f>VLOOKUP(CONCATENATE($F3197," ",$G3197),AllocFactorMatrix,(R$4+1),FALSE)*$E3199</f>
        <v>24.077410686264979</v>
      </c>
      <c r="S3197" s="5">
        <f>VLOOKUP(CONCATENATE($F3197," ",$G3197),AllocFactorMatrix,(S$4+1),FALSE)*$E3199</f>
        <v>0.90941195014107756</v>
      </c>
      <c r="T3197" s="5">
        <f t="shared" si="4476"/>
        <v>805.25194968882499</v>
      </c>
      <c r="U3197" s="5">
        <f>VLOOKUP(CONCATENATE($F3197," ",$G3197),AllocFactorMatrix,(U$4+1),FALSE)*$E3199</f>
        <v>34.720852459515783</v>
      </c>
      <c r="V3197" s="5">
        <f>VLOOKUP(CONCATENATE($F3197," ",$G3197),AllocFactorMatrix,(V$4+1),FALSE)*$E3199</f>
        <v>548.94327902511475</v>
      </c>
      <c r="W3197" s="5">
        <f>VLOOKUP(CONCATENATE($F3197," ",$G3197),AllocFactorMatrix,(W$4+1),FALSE)*$E3199</f>
        <v>2360.9156996389283</v>
      </c>
      <c r="X3197" s="5">
        <f>VLOOKUP(CONCATENATE($F3197," ",$G3197),AllocFactorMatrix,(X$4+1),FALSE)*$E3199</f>
        <v>444.11290225516547</v>
      </c>
      <c r="Y3197" s="5">
        <f t="shared" si="4556"/>
        <v>3388.6927333787244</v>
      </c>
      <c r="Z3197" s="5">
        <f>VLOOKUP(CONCATENATE($F3197," ",$G3197),AllocFactorMatrix,(Z$4+1),FALSE)*$E3199</f>
        <v>182.1170645527142</v>
      </c>
      <c r="AA3197" s="5">
        <f>VLOOKUP(CONCATENATE($F3197," ",$G3197),AllocFactorMatrix,(AA$4+1),FALSE)*$E3199</f>
        <v>3.6541425721162581</v>
      </c>
      <c r="AB3197" s="5">
        <f t="shared" si="4515"/>
        <v>185.77120712483045</v>
      </c>
      <c r="AC3197" s="5">
        <f>VLOOKUP(CONCATENATE($F3197," ",$G3197),AllocFactorMatrix,(AC$4+1),FALSE)*$E3199</f>
        <v>3.2595108438843763</v>
      </c>
      <c r="AD3197" s="5">
        <f>VLOOKUP(CONCATENATE($F3197," ",$G3197),AllocFactorMatrix,(AD$4+1),FALSE)*$E3199</f>
        <v>73.011926583018393</v>
      </c>
      <c r="AE3197" s="5">
        <f>VLOOKUP(CONCATENATE($F3197," ",$G3197),AllocFactorMatrix,(AE$4+1),FALSE)*$E3199</f>
        <v>15.059186915944524</v>
      </c>
    </row>
    <row r="3198" spans="4:31" hidden="1" outlineLevel="1">
      <c r="E3198" s="44"/>
      <c r="F3198" s="167" t="str">
        <f>F3199</f>
        <v>PROD_ENERGY</v>
      </c>
      <c r="G3198" s="48" t="str">
        <f>$G$14</f>
        <v>CUSTOMER</v>
      </c>
      <c r="H3198" s="4">
        <f t="shared" si="4484"/>
        <v>0</v>
      </c>
      <c r="I3198" s="5">
        <f t="shared" ref="I3198:N3198" si="4561">VLOOKUP(CONCATENATE($F3198," ",$G3198),AllocFactorMatrix,(I$4+1),FALSE)*$E3199</f>
        <v>0</v>
      </c>
      <c r="J3198" s="47">
        <f t="shared" si="4561"/>
        <v>0</v>
      </c>
      <c r="K3198" s="47">
        <f t="shared" si="4561"/>
        <v>0</v>
      </c>
      <c r="L3198" s="5">
        <f t="shared" si="4561"/>
        <v>0</v>
      </c>
      <c r="M3198" s="5">
        <f t="shared" si="4561"/>
        <v>0</v>
      </c>
      <c r="N3198" s="5">
        <f t="shared" si="4561"/>
        <v>0</v>
      </c>
      <c r="O3198" s="5">
        <f t="shared" si="4554"/>
        <v>0</v>
      </c>
      <c r="P3198" s="5">
        <f>VLOOKUP(CONCATENATE($F3198," ",$G3198),AllocFactorMatrix,(P$4+1),FALSE)*$E3199</f>
        <v>0</v>
      </c>
      <c r="Q3198" s="5">
        <f>VLOOKUP(CONCATENATE($F3198," ",$G3198),AllocFactorMatrix,(Q$4+1),FALSE)*$E3199</f>
        <v>0</v>
      </c>
      <c r="R3198" s="5">
        <f>VLOOKUP(CONCATENATE($F3198," ",$G3198),AllocFactorMatrix,(R$4+1),FALSE)*$E3199</f>
        <v>0</v>
      </c>
      <c r="S3198" s="5">
        <f>VLOOKUP(CONCATENATE($F3198," ",$G3198),AllocFactorMatrix,(S$4+1),FALSE)*$E3199</f>
        <v>0</v>
      </c>
      <c r="T3198" s="5">
        <f t="shared" si="4476"/>
        <v>0</v>
      </c>
      <c r="U3198" s="5">
        <f>VLOOKUP(CONCATENATE($F3198," ",$G3198),AllocFactorMatrix,(U$4+1),FALSE)*$E3199</f>
        <v>0</v>
      </c>
      <c r="V3198" s="5">
        <f>VLOOKUP(CONCATENATE($F3198," ",$G3198),AllocFactorMatrix,(V$4+1),FALSE)*$E3199</f>
        <v>0</v>
      </c>
      <c r="W3198" s="5">
        <f>VLOOKUP(CONCATENATE($F3198," ",$G3198),AllocFactorMatrix,(W$4+1),FALSE)*$E3199</f>
        <v>0</v>
      </c>
      <c r="X3198" s="5">
        <f>VLOOKUP(CONCATENATE($F3198," ",$G3198),AllocFactorMatrix,(X$4+1),FALSE)*$E3199</f>
        <v>0</v>
      </c>
      <c r="Y3198" s="5">
        <f t="shared" si="4556"/>
        <v>0</v>
      </c>
      <c r="Z3198" s="5">
        <f>VLOOKUP(CONCATENATE($F3198," ",$G3198),AllocFactorMatrix,(Z$4+1),FALSE)*$E3199</f>
        <v>0</v>
      </c>
      <c r="AA3198" s="5">
        <f>VLOOKUP(CONCATENATE($F3198," ",$G3198),AllocFactorMatrix,(AA$4+1),FALSE)*$E3199</f>
        <v>0</v>
      </c>
      <c r="AB3198" s="5">
        <f t="shared" si="4515"/>
        <v>0</v>
      </c>
      <c r="AC3198" s="5">
        <f>VLOOKUP(CONCATENATE($F3198," ",$G3198),AllocFactorMatrix,(AC$4+1),FALSE)*$E3199</f>
        <v>0</v>
      </c>
      <c r="AD3198" s="5">
        <f>VLOOKUP(CONCATENATE($F3198," ",$G3198),AllocFactorMatrix,(AD$4+1),FALSE)*$E3199</f>
        <v>0</v>
      </c>
      <c r="AE3198" s="5">
        <f>VLOOKUP(CONCATENATE($F3198," ",$G3198),AllocFactorMatrix,(AE$4+1),FALSE)*$E3199</f>
        <v>0</v>
      </c>
    </row>
    <row r="3199" spans="4:31" collapsed="1">
      <c r="D3199" s="48" t="s">
        <v>257</v>
      </c>
      <c r="E3199" s="54">
        <v>9052</v>
      </c>
      <c r="F3199" s="88" t="s">
        <v>29</v>
      </c>
      <c r="G3199" s="48" t="str">
        <f>$G$15</f>
        <v>TOTAL</v>
      </c>
      <c r="H3199" s="4">
        <f t="shared" si="4484"/>
        <v>9051.9999999999982</v>
      </c>
      <c r="I3199" s="5">
        <f t="shared" ref="I3199:N3199" si="4562">VLOOKUP(CONCATENATE($F3199," ",$G3199),AllocFactorMatrix,(I$4+1),FALSE)*$E3199</f>
        <v>3541.3560519339344</v>
      </c>
      <c r="J3199" s="47">
        <f t="shared" si="4562"/>
        <v>0.56671385690627396</v>
      </c>
      <c r="K3199" s="47">
        <f t="shared" si="4562"/>
        <v>1.6340630567595125</v>
      </c>
      <c r="L3199" s="5">
        <f t="shared" si="4562"/>
        <v>1021.1634193203359</v>
      </c>
      <c r="M3199" s="5">
        <f t="shared" si="4562"/>
        <v>14.242191057424433</v>
      </c>
      <c r="N3199" s="5">
        <f t="shared" si="4562"/>
        <v>1.9910462394094128</v>
      </c>
      <c r="O3199" s="5">
        <f t="shared" si="4554"/>
        <v>1037.3966566171698</v>
      </c>
      <c r="P3199" s="5">
        <f>VLOOKUP(CONCATENATE($F3199," ",$G3199),AllocFactorMatrix,(P$4+1),FALSE)*$E3199</f>
        <v>662.02799217919517</v>
      </c>
      <c r="Q3199" s="5">
        <f>VLOOKUP(CONCATENATE($F3199," ",$G3199),AllocFactorMatrix,(Q$4+1),FALSE)*$E3199</f>
        <v>118.23713487322365</v>
      </c>
      <c r="R3199" s="5">
        <f>VLOOKUP(CONCATENATE($F3199," ",$G3199),AllocFactorMatrix,(R$4+1),FALSE)*$E3199</f>
        <v>24.077410686264979</v>
      </c>
      <c r="S3199" s="5">
        <f>VLOOKUP(CONCATENATE($F3199," ",$G3199),AllocFactorMatrix,(S$4+1),FALSE)*$E3199</f>
        <v>0.90941195014107756</v>
      </c>
      <c r="T3199" s="5">
        <f t="shared" si="4476"/>
        <v>805.25194968882499</v>
      </c>
      <c r="U3199" s="5">
        <f>VLOOKUP(CONCATENATE($F3199," ",$G3199),AllocFactorMatrix,(U$4+1),FALSE)*$E3199</f>
        <v>34.720852459515783</v>
      </c>
      <c r="V3199" s="5">
        <f>VLOOKUP(CONCATENATE($F3199," ",$G3199),AllocFactorMatrix,(V$4+1),FALSE)*$E3199</f>
        <v>548.94327902511475</v>
      </c>
      <c r="W3199" s="5">
        <f>VLOOKUP(CONCATENATE($F3199," ",$G3199),AllocFactorMatrix,(W$4+1),FALSE)*$E3199</f>
        <v>2360.9156996389283</v>
      </c>
      <c r="X3199" s="5">
        <f>VLOOKUP(CONCATENATE($F3199," ",$G3199),AllocFactorMatrix,(X$4+1),FALSE)*$E3199</f>
        <v>444.11290225516547</v>
      </c>
      <c r="Y3199" s="5">
        <f t="shared" si="4556"/>
        <v>3388.6927333787244</v>
      </c>
      <c r="Z3199" s="5">
        <f>VLOOKUP(CONCATENATE($F3199," ",$G3199),AllocFactorMatrix,(Z$4+1),FALSE)*$E3199</f>
        <v>182.1170645527142</v>
      </c>
      <c r="AA3199" s="5">
        <f>VLOOKUP(CONCATENATE($F3199," ",$G3199),AllocFactorMatrix,(AA$4+1),FALSE)*$E3199</f>
        <v>3.6541425721162581</v>
      </c>
      <c r="AB3199" s="5">
        <f t="shared" si="4515"/>
        <v>185.77120712483045</v>
      </c>
      <c r="AC3199" s="5">
        <f>VLOOKUP(CONCATENATE($F3199," ",$G3199),AllocFactorMatrix,(AC$4+1),FALSE)*$E3199</f>
        <v>3.2595108438843763</v>
      </c>
      <c r="AD3199" s="5">
        <f>VLOOKUP(CONCATENATE($F3199," ",$G3199),AllocFactorMatrix,(AD$4+1),FALSE)*$E3199</f>
        <v>73.011926583018393</v>
      </c>
      <c r="AE3199" s="5">
        <f>VLOOKUP(CONCATENATE($F3199," ",$G3199),AllocFactorMatrix,(AE$4+1),FALSE)*$E3199</f>
        <v>15.059186915944524</v>
      </c>
    </row>
    <row r="3200" spans="4:31" hidden="1" outlineLevel="1">
      <c r="E3200" s="44"/>
      <c r="F3200" s="167" t="str">
        <f>F3207</f>
        <v>PROD_ENERGY</v>
      </c>
      <c r="G3200" s="48" t="str">
        <f>$G$8</f>
        <v>PRODUCTION</v>
      </c>
      <c r="H3200" s="4">
        <f t="shared" ref="H3200:H3223" si="4563">SUBTOTAL(9,I3200:AE3200)</f>
        <v>0</v>
      </c>
      <c r="I3200" s="5">
        <f t="shared" ref="I3200:N3200" si="4564">VLOOKUP(CONCATENATE($F3200," ",$G3200),AllocFactorMatrix,(I$4+1),FALSE)*$E3207</f>
        <v>0</v>
      </c>
      <c r="J3200" s="47">
        <f t="shared" si="4564"/>
        <v>0</v>
      </c>
      <c r="K3200" s="47">
        <f t="shared" si="4564"/>
        <v>0</v>
      </c>
      <c r="L3200" s="5">
        <f t="shared" si="4564"/>
        <v>0</v>
      </c>
      <c r="M3200" s="5">
        <f t="shared" si="4564"/>
        <v>0</v>
      </c>
      <c r="N3200" s="5">
        <f t="shared" si="4564"/>
        <v>0</v>
      </c>
      <c r="O3200" s="5">
        <f t="shared" si="4473"/>
        <v>0</v>
      </c>
      <c r="P3200" s="5">
        <f>VLOOKUP(CONCATENATE($F3200," ",$G3200),AllocFactorMatrix,(P$4+1),FALSE)*$E3207</f>
        <v>0</v>
      </c>
      <c r="Q3200" s="5">
        <f>VLOOKUP(CONCATENATE($F3200," ",$G3200),AllocFactorMatrix,(Q$4+1),FALSE)*$E3207</f>
        <v>0</v>
      </c>
      <c r="R3200" s="5">
        <f>VLOOKUP(CONCATENATE($F3200," ",$G3200),AllocFactorMatrix,(R$4+1),FALSE)*$E3207</f>
        <v>0</v>
      </c>
      <c r="S3200" s="5">
        <f>VLOOKUP(CONCATENATE($F3200," ",$G3200),AllocFactorMatrix,(S$4+1),FALSE)*$E3207</f>
        <v>0</v>
      </c>
      <c r="T3200" s="5">
        <f t="shared" si="4476"/>
        <v>0</v>
      </c>
      <c r="U3200" s="5">
        <f>VLOOKUP(CONCATENATE($F3200," ",$G3200),AllocFactorMatrix,(U$4+1),FALSE)*$E3207</f>
        <v>0</v>
      </c>
      <c r="V3200" s="5">
        <f>VLOOKUP(CONCATENATE($F3200," ",$G3200),AllocFactorMatrix,(V$4+1),FALSE)*$E3207</f>
        <v>0</v>
      </c>
      <c r="W3200" s="5">
        <f>VLOOKUP(CONCATENATE($F3200," ",$G3200),AllocFactorMatrix,(W$4+1),FALSE)*$E3207</f>
        <v>0</v>
      </c>
      <c r="X3200" s="5">
        <f>VLOOKUP(CONCATENATE($F3200," ",$G3200),AllocFactorMatrix,(X$4+1),FALSE)*$E3207</f>
        <v>0</v>
      </c>
      <c r="Y3200" s="5">
        <f>SUBTOTAL(9,U3200:X3200)</f>
        <v>0</v>
      </c>
      <c r="Z3200" s="5">
        <f>VLOOKUP(CONCATENATE($F3200," ",$G3200),AllocFactorMatrix,(Z$4+1),FALSE)*$E3207</f>
        <v>0</v>
      </c>
      <c r="AA3200" s="5">
        <f>VLOOKUP(CONCATENATE($F3200," ",$G3200),AllocFactorMatrix,(AA$4+1),FALSE)*$E3207</f>
        <v>0</v>
      </c>
      <c r="AB3200" s="5">
        <f t="shared" ref="AB3200:AB3223" si="4565">SUBTOTAL(9,Z3200:AA3200)</f>
        <v>0</v>
      </c>
      <c r="AC3200" s="5">
        <f>VLOOKUP(CONCATENATE($F3200," ",$G3200),AllocFactorMatrix,(AC$4+1),FALSE)*$E3207</f>
        <v>0</v>
      </c>
      <c r="AD3200" s="5">
        <f>VLOOKUP(CONCATENATE($F3200," ",$G3200),AllocFactorMatrix,(AD$4+1),FALSE)*$E3207</f>
        <v>0</v>
      </c>
      <c r="AE3200" s="5">
        <f>VLOOKUP(CONCATENATE($F3200," ",$G3200),AllocFactorMatrix,(AE$4+1),FALSE)*$E3207</f>
        <v>0</v>
      </c>
    </row>
    <row r="3201" spans="4:31" hidden="1" outlineLevel="1">
      <c r="E3201" s="44"/>
      <c r="F3201" s="167" t="str">
        <f>F3207</f>
        <v>PROD_ENERGY</v>
      </c>
      <c r="G3201" s="48" t="str">
        <f>$G$9</f>
        <v>BULKTRAN</v>
      </c>
      <c r="H3201" s="4">
        <f t="shared" si="4563"/>
        <v>0</v>
      </c>
      <c r="I3201" s="5">
        <f t="shared" ref="I3201:N3201" si="4566">VLOOKUP(CONCATENATE($F3201," ",$G3201),AllocFactorMatrix,(I$4+1),FALSE)*$E3207</f>
        <v>0</v>
      </c>
      <c r="J3201" s="47">
        <f t="shared" si="4566"/>
        <v>0</v>
      </c>
      <c r="K3201" s="47">
        <f t="shared" si="4566"/>
        <v>0</v>
      </c>
      <c r="L3201" s="5">
        <f t="shared" si="4566"/>
        <v>0</v>
      </c>
      <c r="M3201" s="5">
        <f t="shared" si="4566"/>
        <v>0</v>
      </c>
      <c r="N3201" s="5">
        <f t="shared" si="4566"/>
        <v>0</v>
      </c>
      <c r="O3201" s="5">
        <f t="shared" si="4473"/>
        <v>0</v>
      </c>
      <c r="P3201" s="5">
        <f>VLOOKUP(CONCATENATE($F3201," ",$G3201),AllocFactorMatrix,(P$4+1),FALSE)*$E3207</f>
        <v>0</v>
      </c>
      <c r="Q3201" s="5">
        <f>VLOOKUP(CONCATENATE($F3201," ",$G3201),AllocFactorMatrix,(Q$4+1),FALSE)*$E3207</f>
        <v>0</v>
      </c>
      <c r="R3201" s="5">
        <f>VLOOKUP(CONCATENATE($F3201," ",$G3201),AllocFactorMatrix,(R$4+1),FALSE)*$E3207</f>
        <v>0</v>
      </c>
      <c r="S3201" s="5">
        <f>VLOOKUP(CONCATENATE($F3201," ",$G3201),AllocFactorMatrix,(S$4+1),FALSE)*$E3207</f>
        <v>0</v>
      </c>
      <c r="T3201" s="5">
        <f t="shared" ref="T3201:T3223" si="4567">SUBTOTAL(9,P3201:S3201)</f>
        <v>0</v>
      </c>
      <c r="U3201" s="5">
        <f>VLOOKUP(CONCATENATE($F3201," ",$G3201),AllocFactorMatrix,(U$4+1),FALSE)*$E3207</f>
        <v>0</v>
      </c>
      <c r="V3201" s="5">
        <f>VLOOKUP(CONCATENATE($F3201," ",$G3201),AllocFactorMatrix,(V$4+1),FALSE)*$E3207</f>
        <v>0</v>
      </c>
      <c r="W3201" s="5">
        <f>VLOOKUP(CONCATENATE($F3201," ",$G3201),AllocFactorMatrix,(W$4+1),FALSE)*$E3207</f>
        <v>0</v>
      </c>
      <c r="X3201" s="5">
        <f>VLOOKUP(CONCATENATE($F3201," ",$G3201),AllocFactorMatrix,(X$4+1),FALSE)*$E3207</f>
        <v>0</v>
      </c>
      <c r="Y3201" s="5">
        <f t="shared" ref="Y3201:Y3207" si="4568">SUBTOTAL(9,U3201:X3201)</f>
        <v>0</v>
      </c>
      <c r="Z3201" s="5">
        <f>VLOOKUP(CONCATENATE($F3201," ",$G3201),AllocFactorMatrix,(Z$4+1),FALSE)*$E3207</f>
        <v>0</v>
      </c>
      <c r="AA3201" s="5">
        <f>VLOOKUP(CONCATENATE($F3201," ",$G3201),AllocFactorMatrix,(AA$4+1),FALSE)*$E3207</f>
        <v>0</v>
      </c>
      <c r="AB3201" s="5">
        <f t="shared" si="4565"/>
        <v>0</v>
      </c>
      <c r="AC3201" s="5">
        <f>VLOOKUP(CONCATENATE($F3201," ",$G3201),AllocFactorMatrix,(AC$4+1),FALSE)*$E3207</f>
        <v>0</v>
      </c>
      <c r="AD3201" s="5">
        <f>VLOOKUP(CONCATENATE($F3201," ",$G3201),AllocFactorMatrix,(AD$4+1),FALSE)*$E3207</f>
        <v>0</v>
      </c>
      <c r="AE3201" s="5">
        <f>VLOOKUP(CONCATENATE($F3201," ",$G3201),AllocFactorMatrix,(AE$4+1),FALSE)*$E3207</f>
        <v>0</v>
      </c>
    </row>
    <row r="3202" spans="4:31" hidden="1" outlineLevel="1">
      <c r="E3202" s="44"/>
      <c r="F3202" s="167" t="str">
        <f>F3207</f>
        <v>PROD_ENERGY</v>
      </c>
      <c r="G3202" s="48" t="str">
        <f>$G$10</f>
        <v>SUBTRAN</v>
      </c>
      <c r="H3202" s="4">
        <f t="shared" si="4563"/>
        <v>0</v>
      </c>
      <c r="I3202" s="5">
        <f t="shared" ref="I3202:N3202" si="4569">VLOOKUP(CONCATENATE($F3202," ",$G3202),AllocFactorMatrix,(I$4+1),FALSE)*$E3207</f>
        <v>0</v>
      </c>
      <c r="J3202" s="47">
        <f t="shared" si="4569"/>
        <v>0</v>
      </c>
      <c r="K3202" s="47">
        <f t="shared" si="4569"/>
        <v>0</v>
      </c>
      <c r="L3202" s="5">
        <f t="shared" si="4569"/>
        <v>0</v>
      </c>
      <c r="M3202" s="5">
        <f t="shared" si="4569"/>
        <v>0</v>
      </c>
      <c r="N3202" s="5">
        <f t="shared" si="4569"/>
        <v>0</v>
      </c>
      <c r="O3202" s="5">
        <f t="shared" si="4473"/>
        <v>0</v>
      </c>
      <c r="P3202" s="5">
        <f>VLOOKUP(CONCATENATE($F3202," ",$G3202),AllocFactorMatrix,(P$4+1),FALSE)*$E3207</f>
        <v>0</v>
      </c>
      <c r="Q3202" s="5">
        <f>VLOOKUP(CONCATENATE($F3202," ",$G3202),AllocFactorMatrix,(Q$4+1),FALSE)*$E3207</f>
        <v>0</v>
      </c>
      <c r="R3202" s="5">
        <f>VLOOKUP(CONCATENATE($F3202," ",$G3202),AllocFactorMatrix,(R$4+1),FALSE)*$E3207</f>
        <v>0</v>
      </c>
      <c r="S3202" s="5">
        <f>VLOOKUP(CONCATENATE($F3202," ",$G3202),AllocFactorMatrix,(S$4+1),FALSE)*$E3207</f>
        <v>0</v>
      </c>
      <c r="T3202" s="5">
        <f t="shared" si="4567"/>
        <v>0</v>
      </c>
      <c r="U3202" s="5">
        <f>VLOOKUP(CONCATENATE($F3202," ",$G3202),AllocFactorMatrix,(U$4+1),FALSE)*$E3207</f>
        <v>0</v>
      </c>
      <c r="V3202" s="5">
        <f>VLOOKUP(CONCATENATE($F3202," ",$G3202),AllocFactorMatrix,(V$4+1),FALSE)*$E3207</f>
        <v>0</v>
      </c>
      <c r="W3202" s="5">
        <f>VLOOKUP(CONCATENATE($F3202," ",$G3202),AllocFactorMatrix,(W$4+1),FALSE)*$E3207</f>
        <v>0</v>
      </c>
      <c r="X3202" s="5">
        <f>VLOOKUP(CONCATENATE($F3202," ",$G3202),AllocFactorMatrix,(X$4+1),FALSE)*$E3207</f>
        <v>0</v>
      </c>
      <c r="Y3202" s="5">
        <f t="shared" si="4568"/>
        <v>0</v>
      </c>
      <c r="Z3202" s="5">
        <f>VLOOKUP(CONCATENATE($F3202," ",$G3202),AllocFactorMatrix,(Z$4+1),FALSE)*$E3207</f>
        <v>0</v>
      </c>
      <c r="AA3202" s="5">
        <f>VLOOKUP(CONCATENATE($F3202," ",$G3202),AllocFactorMatrix,(AA$4+1),FALSE)*$E3207</f>
        <v>0</v>
      </c>
      <c r="AB3202" s="5">
        <f t="shared" si="4565"/>
        <v>0</v>
      </c>
      <c r="AC3202" s="5">
        <f>VLOOKUP(CONCATENATE($F3202," ",$G3202),AllocFactorMatrix,(AC$4+1),FALSE)*$E3207</f>
        <v>0</v>
      </c>
      <c r="AD3202" s="5">
        <f>VLOOKUP(CONCATENATE($F3202," ",$G3202),AllocFactorMatrix,(AD$4+1),FALSE)*$E3207</f>
        <v>0</v>
      </c>
      <c r="AE3202" s="5">
        <f>VLOOKUP(CONCATENATE($F3202," ",$G3202),AllocFactorMatrix,(AE$4+1),FALSE)*$E3207</f>
        <v>0</v>
      </c>
    </row>
    <row r="3203" spans="4:31" hidden="1" outlineLevel="1">
      <c r="E3203" s="44"/>
      <c r="F3203" s="167" t="str">
        <f>F3207</f>
        <v>PROD_ENERGY</v>
      </c>
      <c r="G3203" s="48" t="str">
        <f>$G$11</f>
        <v>DISTPRI</v>
      </c>
      <c r="H3203" s="4">
        <f t="shared" si="4563"/>
        <v>0</v>
      </c>
      <c r="I3203" s="5">
        <f t="shared" ref="I3203:N3203" si="4570">VLOOKUP(CONCATENATE($F3203," ",$G3203),AllocFactorMatrix,(I$4+1),FALSE)*$E3207</f>
        <v>0</v>
      </c>
      <c r="J3203" s="47">
        <f t="shared" si="4570"/>
        <v>0</v>
      </c>
      <c r="K3203" s="47">
        <f t="shared" si="4570"/>
        <v>0</v>
      </c>
      <c r="L3203" s="5">
        <f t="shared" si="4570"/>
        <v>0</v>
      </c>
      <c r="M3203" s="5">
        <f t="shared" si="4570"/>
        <v>0</v>
      </c>
      <c r="N3203" s="5">
        <f t="shared" si="4570"/>
        <v>0</v>
      </c>
      <c r="O3203" s="5">
        <f t="shared" si="4473"/>
        <v>0</v>
      </c>
      <c r="P3203" s="5">
        <f>VLOOKUP(CONCATENATE($F3203," ",$G3203),AllocFactorMatrix,(P$4+1),FALSE)*$E3207</f>
        <v>0</v>
      </c>
      <c r="Q3203" s="5">
        <f>VLOOKUP(CONCATENATE($F3203," ",$G3203),AllocFactorMatrix,(Q$4+1),FALSE)*$E3207</f>
        <v>0</v>
      </c>
      <c r="R3203" s="5">
        <f>VLOOKUP(CONCATENATE($F3203," ",$G3203),AllocFactorMatrix,(R$4+1),FALSE)*$E3207</f>
        <v>0</v>
      </c>
      <c r="S3203" s="5">
        <f>VLOOKUP(CONCATENATE($F3203," ",$G3203),AllocFactorMatrix,(S$4+1),FALSE)*$E3207</f>
        <v>0</v>
      </c>
      <c r="T3203" s="5">
        <f t="shared" si="4567"/>
        <v>0</v>
      </c>
      <c r="U3203" s="5">
        <f>VLOOKUP(CONCATENATE($F3203," ",$G3203),AllocFactorMatrix,(U$4+1),FALSE)*$E3207</f>
        <v>0</v>
      </c>
      <c r="V3203" s="5">
        <f>VLOOKUP(CONCATENATE($F3203," ",$G3203),AllocFactorMatrix,(V$4+1),FALSE)*$E3207</f>
        <v>0</v>
      </c>
      <c r="W3203" s="5">
        <f>VLOOKUP(CONCATENATE($F3203," ",$G3203),AllocFactorMatrix,(W$4+1),FALSE)*$E3207</f>
        <v>0</v>
      </c>
      <c r="X3203" s="5">
        <f>VLOOKUP(CONCATENATE($F3203," ",$G3203),AllocFactorMatrix,(X$4+1),FALSE)*$E3207</f>
        <v>0</v>
      </c>
      <c r="Y3203" s="5">
        <f t="shared" si="4568"/>
        <v>0</v>
      </c>
      <c r="Z3203" s="5">
        <f>VLOOKUP(CONCATENATE($F3203," ",$G3203),AllocFactorMatrix,(Z$4+1),FALSE)*$E3207</f>
        <v>0</v>
      </c>
      <c r="AA3203" s="5">
        <f>VLOOKUP(CONCATENATE($F3203," ",$G3203),AllocFactorMatrix,(AA$4+1),FALSE)*$E3207</f>
        <v>0</v>
      </c>
      <c r="AB3203" s="5">
        <f t="shared" si="4565"/>
        <v>0</v>
      </c>
      <c r="AC3203" s="5">
        <f>VLOOKUP(CONCATENATE($F3203," ",$G3203),AllocFactorMatrix,(AC$4+1),FALSE)*$E3207</f>
        <v>0</v>
      </c>
      <c r="AD3203" s="5">
        <f>VLOOKUP(CONCATENATE($F3203," ",$G3203),AllocFactorMatrix,(AD$4+1),FALSE)*$E3207</f>
        <v>0</v>
      </c>
      <c r="AE3203" s="5">
        <f>VLOOKUP(CONCATENATE($F3203," ",$G3203),AllocFactorMatrix,(AE$4+1),FALSE)*$E3207</f>
        <v>0</v>
      </c>
    </row>
    <row r="3204" spans="4:31" hidden="1" outlineLevel="1">
      <c r="E3204" s="44"/>
      <c r="F3204" s="167" t="str">
        <f>F3207</f>
        <v>PROD_ENERGY</v>
      </c>
      <c r="G3204" s="48" t="str">
        <f>$G$12</f>
        <v>DISTSEC</v>
      </c>
      <c r="H3204" s="4">
        <f t="shared" si="4563"/>
        <v>0</v>
      </c>
      <c r="I3204" s="5">
        <f t="shared" ref="I3204:N3204" si="4571">VLOOKUP(CONCATENATE($F3204," ",$G3204),AllocFactorMatrix,(I$4+1),FALSE)*$E3207</f>
        <v>0</v>
      </c>
      <c r="J3204" s="47">
        <f t="shared" si="4571"/>
        <v>0</v>
      </c>
      <c r="K3204" s="47">
        <f t="shared" si="4571"/>
        <v>0</v>
      </c>
      <c r="L3204" s="5">
        <f t="shared" si="4571"/>
        <v>0</v>
      </c>
      <c r="M3204" s="5">
        <f t="shared" si="4571"/>
        <v>0</v>
      </c>
      <c r="N3204" s="5">
        <f t="shared" si="4571"/>
        <v>0</v>
      </c>
      <c r="O3204" s="5">
        <f t="shared" si="4473"/>
        <v>0</v>
      </c>
      <c r="P3204" s="5">
        <f>VLOOKUP(CONCATENATE($F3204," ",$G3204),AllocFactorMatrix,(P$4+1),FALSE)*$E3207</f>
        <v>0</v>
      </c>
      <c r="Q3204" s="5">
        <f>VLOOKUP(CONCATENATE($F3204," ",$G3204),AllocFactorMatrix,(Q$4+1),FALSE)*$E3207</f>
        <v>0</v>
      </c>
      <c r="R3204" s="5">
        <f>VLOOKUP(CONCATENATE($F3204," ",$G3204),AllocFactorMatrix,(R$4+1),FALSE)*$E3207</f>
        <v>0</v>
      </c>
      <c r="S3204" s="5">
        <f>VLOOKUP(CONCATENATE($F3204," ",$G3204),AllocFactorMatrix,(S$4+1),FALSE)*$E3207</f>
        <v>0</v>
      </c>
      <c r="T3204" s="5">
        <f t="shared" si="4567"/>
        <v>0</v>
      </c>
      <c r="U3204" s="5">
        <f>VLOOKUP(CONCATENATE($F3204," ",$G3204),AllocFactorMatrix,(U$4+1),FALSE)*$E3207</f>
        <v>0</v>
      </c>
      <c r="V3204" s="5">
        <f>VLOOKUP(CONCATENATE($F3204," ",$G3204),AllocFactorMatrix,(V$4+1),FALSE)*$E3207</f>
        <v>0</v>
      </c>
      <c r="W3204" s="5">
        <f>VLOOKUP(CONCATENATE($F3204," ",$G3204),AllocFactorMatrix,(W$4+1),FALSE)*$E3207</f>
        <v>0</v>
      </c>
      <c r="X3204" s="5">
        <f>VLOOKUP(CONCATENATE($F3204," ",$G3204),AllocFactorMatrix,(X$4+1),FALSE)*$E3207</f>
        <v>0</v>
      </c>
      <c r="Y3204" s="5">
        <f t="shared" si="4568"/>
        <v>0</v>
      </c>
      <c r="Z3204" s="5">
        <f>VLOOKUP(CONCATENATE($F3204," ",$G3204),AllocFactorMatrix,(Z$4+1),FALSE)*$E3207</f>
        <v>0</v>
      </c>
      <c r="AA3204" s="5">
        <f>VLOOKUP(CONCATENATE($F3204," ",$G3204),AllocFactorMatrix,(AA$4+1),FALSE)*$E3207</f>
        <v>0</v>
      </c>
      <c r="AB3204" s="5">
        <f t="shared" si="4565"/>
        <v>0</v>
      </c>
      <c r="AC3204" s="5">
        <f>VLOOKUP(CONCATENATE($F3204," ",$G3204),AllocFactorMatrix,(AC$4+1),FALSE)*$E3207</f>
        <v>0</v>
      </c>
      <c r="AD3204" s="5">
        <f>VLOOKUP(CONCATENATE($F3204," ",$G3204),AllocFactorMatrix,(AD$4+1),FALSE)*$E3207</f>
        <v>0</v>
      </c>
      <c r="AE3204" s="5">
        <f>VLOOKUP(CONCATENATE($F3204," ",$G3204),AllocFactorMatrix,(AE$4+1),FALSE)*$E3207</f>
        <v>0</v>
      </c>
    </row>
    <row r="3205" spans="4:31" hidden="1" outlineLevel="1">
      <c r="E3205" s="44"/>
      <c r="F3205" s="167" t="str">
        <f>F3207</f>
        <v>PROD_ENERGY</v>
      </c>
      <c r="G3205" s="48" t="str">
        <f>$G$13</f>
        <v>ENERGY</v>
      </c>
      <c r="H3205" s="4">
        <f t="shared" si="4563"/>
        <v>0</v>
      </c>
      <c r="I3205" s="5">
        <f t="shared" ref="I3205:N3205" si="4572">VLOOKUP(CONCATENATE($F3205," ",$G3205),AllocFactorMatrix,(I$4+1),FALSE)*$E3207</f>
        <v>0</v>
      </c>
      <c r="J3205" s="47">
        <f t="shared" si="4572"/>
        <v>0</v>
      </c>
      <c r="K3205" s="47">
        <f t="shared" si="4572"/>
        <v>0</v>
      </c>
      <c r="L3205" s="5">
        <f t="shared" si="4572"/>
        <v>0</v>
      </c>
      <c r="M3205" s="5">
        <f t="shared" si="4572"/>
        <v>0</v>
      </c>
      <c r="N3205" s="5">
        <f t="shared" si="4572"/>
        <v>0</v>
      </c>
      <c r="O3205" s="5">
        <f t="shared" si="4473"/>
        <v>0</v>
      </c>
      <c r="P3205" s="5">
        <f>VLOOKUP(CONCATENATE($F3205," ",$G3205),AllocFactorMatrix,(P$4+1),FALSE)*$E3207</f>
        <v>0</v>
      </c>
      <c r="Q3205" s="5">
        <f>VLOOKUP(CONCATENATE($F3205," ",$G3205),AllocFactorMatrix,(Q$4+1),FALSE)*$E3207</f>
        <v>0</v>
      </c>
      <c r="R3205" s="5">
        <f>VLOOKUP(CONCATENATE($F3205," ",$G3205),AllocFactorMatrix,(R$4+1),FALSE)*$E3207</f>
        <v>0</v>
      </c>
      <c r="S3205" s="5">
        <f>VLOOKUP(CONCATENATE($F3205," ",$G3205),AllocFactorMatrix,(S$4+1),FALSE)*$E3207</f>
        <v>0</v>
      </c>
      <c r="T3205" s="5">
        <f t="shared" si="4567"/>
        <v>0</v>
      </c>
      <c r="U3205" s="5">
        <f>VLOOKUP(CONCATENATE($F3205," ",$G3205),AllocFactorMatrix,(U$4+1),FALSE)*$E3207</f>
        <v>0</v>
      </c>
      <c r="V3205" s="5">
        <f>VLOOKUP(CONCATENATE($F3205," ",$G3205),AllocFactorMatrix,(V$4+1),FALSE)*$E3207</f>
        <v>0</v>
      </c>
      <c r="W3205" s="5">
        <f>VLOOKUP(CONCATENATE($F3205," ",$G3205),AllocFactorMatrix,(W$4+1),FALSE)*$E3207</f>
        <v>0</v>
      </c>
      <c r="X3205" s="5">
        <f>VLOOKUP(CONCATENATE($F3205," ",$G3205),AllocFactorMatrix,(X$4+1),FALSE)*$E3207</f>
        <v>0</v>
      </c>
      <c r="Y3205" s="5">
        <f t="shared" si="4568"/>
        <v>0</v>
      </c>
      <c r="Z3205" s="5">
        <f>VLOOKUP(CONCATENATE($F3205," ",$G3205),AllocFactorMatrix,(Z$4+1),FALSE)*$E3207</f>
        <v>0</v>
      </c>
      <c r="AA3205" s="5">
        <f>VLOOKUP(CONCATENATE($F3205," ",$G3205),AllocFactorMatrix,(AA$4+1),FALSE)*$E3207</f>
        <v>0</v>
      </c>
      <c r="AB3205" s="5">
        <f t="shared" si="4565"/>
        <v>0</v>
      </c>
      <c r="AC3205" s="5">
        <f>VLOOKUP(CONCATENATE($F3205," ",$G3205),AllocFactorMatrix,(AC$4+1),FALSE)*$E3207</f>
        <v>0</v>
      </c>
      <c r="AD3205" s="5">
        <f>VLOOKUP(CONCATENATE($F3205," ",$G3205),AllocFactorMatrix,(AD$4+1),FALSE)*$E3207</f>
        <v>0</v>
      </c>
      <c r="AE3205" s="5">
        <f>VLOOKUP(CONCATENATE($F3205," ",$G3205),AllocFactorMatrix,(AE$4+1),FALSE)*$E3207</f>
        <v>0</v>
      </c>
    </row>
    <row r="3206" spans="4:31" hidden="1" outlineLevel="1">
      <c r="E3206" s="44"/>
      <c r="F3206" s="167" t="str">
        <f>F3207</f>
        <v>PROD_ENERGY</v>
      </c>
      <c r="G3206" s="48" t="str">
        <f>$G$14</f>
        <v>CUSTOMER</v>
      </c>
      <c r="H3206" s="4">
        <f t="shared" si="4563"/>
        <v>0</v>
      </c>
      <c r="I3206" s="5">
        <f t="shared" ref="I3206:N3206" si="4573">VLOOKUP(CONCATENATE($F3206," ",$G3206),AllocFactorMatrix,(I$4+1),FALSE)*$E3207</f>
        <v>0</v>
      </c>
      <c r="J3206" s="47">
        <f t="shared" si="4573"/>
        <v>0</v>
      </c>
      <c r="K3206" s="47">
        <f t="shared" si="4573"/>
        <v>0</v>
      </c>
      <c r="L3206" s="5">
        <f t="shared" si="4573"/>
        <v>0</v>
      </c>
      <c r="M3206" s="5">
        <f t="shared" si="4573"/>
        <v>0</v>
      </c>
      <c r="N3206" s="5">
        <f t="shared" si="4573"/>
        <v>0</v>
      </c>
      <c r="O3206" s="5">
        <f t="shared" si="4473"/>
        <v>0</v>
      </c>
      <c r="P3206" s="5">
        <f>VLOOKUP(CONCATENATE($F3206," ",$G3206),AllocFactorMatrix,(P$4+1),FALSE)*$E3207</f>
        <v>0</v>
      </c>
      <c r="Q3206" s="5">
        <f>VLOOKUP(CONCATENATE($F3206," ",$G3206),AllocFactorMatrix,(Q$4+1),FALSE)*$E3207</f>
        <v>0</v>
      </c>
      <c r="R3206" s="5">
        <f>VLOOKUP(CONCATENATE($F3206," ",$G3206),AllocFactorMatrix,(R$4+1),FALSE)*$E3207</f>
        <v>0</v>
      </c>
      <c r="S3206" s="5">
        <f>VLOOKUP(CONCATENATE($F3206," ",$G3206),AllocFactorMatrix,(S$4+1),FALSE)*$E3207</f>
        <v>0</v>
      </c>
      <c r="T3206" s="5">
        <f t="shared" si="4567"/>
        <v>0</v>
      </c>
      <c r="U3206" s="5">
        <f>VLOOKUP(CONCATENATE($F3206," ",$G3206),AllocFactorMatrix,(U$4+1),FALSE)*$E3207</f>
        <v>0</v>
      </c>
      <c r="V3206" s="5">
        <f>VLOOKUP(CONCATENATE($F3206," ",$G3206),AllocFactorMatrix,(V$4+1),FALSE)*$E3207</f>
        <v>0</v>
      </c>
      <c r="W3206" s="5">
        <f>VLOOKUP(CONCATENATE($F3206," ",$G3206),AllocFactorMatrix,(W$4+1),FALSE)*$E3207</f>
        <v>0</v>
      </c>
      <c r="X3206" s="5">
        <f>VLOOKUP(CONCATENATE($F3206," ",$G3206),AllocFactorMatrix,(X$4+1),FALSE)*$E3207</f>
        <v>0</v>
      </c>
      <c r="Y3206" s="5">
        <f t="shared" si="4568"/>
        <v>0</v>
      </c>
      <c r="Z3206" s="5">
        <f>VLOOKUP(CONCATENATE($F3206," ",$G3206),AllocFactorMatrix,(Z$4+1),FALSE)*$E3207</f>
        <v>0</v>
      </c>
      <c r="AA3206" s="5">
        <f>VLOOKUP(CONCATENATE($F3206," ",$G3206),AllocFactorMatrix,(AA$4+1),FALSE)*$E3207</f>
        <v>0</v>
      </c>
      <c r="AB3206" s="5">
        <f t="shared" si="4565"/>
        <v>0</v>
      </c>
      <c r="AC3206" s="5">
        <f>VLOOKUP(CONCATENATE($F3206," ",$G3206),AllocFactorMatrix,(AC$4+1),FALSE)*$E3207</f>
        <v>0</v>
      </c>
      <c r="AD3206" s="5">
        <f>VLOOKUP(CONCATENATE($F3206," ",$G3206),AllocFactorMatrix,(AD$4+1),FALSE)*$E3207</f>
        <v>0</v>
      </c>
      <c r="AE3206" s="5">
        <f>VLOOKUP(CONCATENATE($F3206," ",$G3206),AllocFactorMatrix,(AE$4+1),FALSE)*$E3207</f>
        <v>0</v>
      </c>
    </row>
    <row r="3207" spans="4:31" collapsed="1">
      <c r="D3207" s="48" t="s">
        <v>258</v>
      </c>
      <c r="E3207" s="36">
        <v>0</v>
      </c>
      <c r="F3207" s="88" t="s">
        <v>29</v>
      </c>
      <c r="G3207" s="48" t="str">
        <f>$G$15</f>
        <v>TOTAL</v>
      </c>
      <c r="H3207" s="4">
        <f t="shared" si="4563"/>
        <v>0</v>
      </c>
      <c r="I3207" s="5">
        <f t="shared" ref="I3207:N3207" si="4574">VLOOKUP(CONCATENATE($F3207," ",$G3207),AllocFactorMatrix,(I$4+1),FALSE)*$E3207</f>
        <v>0</v>
      </c>
      <c r="J3207" s="47">
        <f t="shared" si="4574"/>
        <v>0</v>
      </c>
      <c r="K3207" s="47">
        <f t="shared" si="4574"/>
        <v>0</v>
      </c>
      <c r="L3207" s="5">
        <f t="shared" si="4574"/>
        <v>0</v>
      </c>
      <c r="M3207" s="5">
        <f t="shared" si="4574"/>
        <v>0</v>
      </c>
      <c r="N3207" s="5">
        <f t="shared" si="4574"/>
        <v>0</v>
      </c>
      <c r="O3207" s="5">
        <f t="shared" si="4473"/>
        <v>0</v>
      </c>
      <c r="P3207" s="5">
        <f>VLOOKUP(CONCATENATE($F3207," ",$G3207),AllocFactorMatrix,(P$4+1),FALSE)*$E3207</f>
        <v>0</v>
      </c>
      <c r="Q3207" s="5">
        <f>VLOOKUP(CONCATENATE($F3207," ",$G3207),AllocFactorMatrix,(Q$4+1),FALSE)*$E3207</f>
        <v>0</v>
      </c>
      <c r="R3207" s="5">
        <f>VLOOKUP(CONCATENATE($F3207," ",$G3207),AllocFactorMatrix,(R$4+1),FALSE)*$E3207</f>
        <v>0</v>
      </c>
      <c r="S3207" s="5">
        <f>VLOOKUP(CONCATENATE($F3207," ",$G3207),AllocFactorMatrix,(S$4+1),FALSE)*$E3207</f>
        <v>0</v>
      </c>
      <c r="T3207" s="5">
        <f t="shared" si="4567"/>
        <v>0</v>
      </c>
      <c r="U3207" s="5">
        <f>VLOOKUP(CONCATENATE($F3207," ",$G3207),AllocFactorMatrix,(U$4+1),FALSE)*$E3207</f>
        <v>0</v>
      </c>
      <c r="V3207" s="5">
        <f>VLOOKUP(CONCATENATE($F3207," ",$G3207),AllocFactorMatrix,(V$4+1),FALSE)*$E3207</f>
        <v>0</v>
      </c>
      <c r="W3207" s="5">
        <f>VLOOKUP(CONCATENATE($F3207," ",$G3207),AllocFactorMatrix,(W$4+1),FALSE)*$E3207</f>
        <v>0</v>
      </c>
      <c r="X3207" s="5">
        <f>VLOOKUP(CONCATENATE($F3207," ",$G3207),AllocFactorMatrix,(X$4+1),FALSE)*$E3207</f>
        <v>0</v>
      </c>
      <c r="Y3207" s="5">
        <f t="shared" si="4568"/>
        <v>0</v>
      </c>
      <c r="Z3207" s="5">
        <f>VLOOKUP(CONCATENATE($F3207," ",$G3207),AllocFactorMatrix,(Z$4+1),FALSE)*$E3207</f>
        <v>0</v>
      </c>
      <c r="AA3207" s="5">
        <f>VLOOKUP(CONCATENATE($F3207," ",$G3207),AllocFactorMatrix,(AA$4+1),FALSE)*$E3207</f>
        <v>0</v>
      </c>
      <c r="AB3207" s="5">
        <f t="shared" si="4565"/>
        <v>0</v>
      </c>
      <c r="AC3207" s="5">
        <f>VLOOKUP(CONCATENATE($F3207," ",$G3207),AllocFactorMatrix,(AC$4+1),FALSE)*$E3207</f>
        <v>0</v>
      </c>
      <c r="AD3207" s="5">
        <f>VLOOKUP(CONCATENATE($F3207," ",$G3207),AllocFactorMatrix,(AD$4+1),FALSE)*$E3207</f>
        <v>0</v>
      </c>
      <c r="AE3207" s="5">
        <f>VLOOKUP(CONCATENATE($F3207," ",$G3207),AllocFactorMatrix,(AE$4+1),FALSE)*$E3207</f>
        <v>0</v>
      </c>
    </row>
    <row r="3208" spans="4:31" hidden="1" outlineLevel="1">
      <c r="E3208" s="44"/>
      <c r="F3208" s="167" t="str">
        <f>F3215</f>
        <v>PROD_ENERGY</v>
      </c>
      <c r="G3208" s="48" t="str">
        <f>$G$8</f>
        <v>PRODUCTION</v>
      </c>
      <c r="H3208" s="4">
        <f t="shared" si="4563"/>
        <v>0</v>
      </c>
      <c r="I3208" s="5">
        <f t="shared" ref="I3208:N3208" si="4575">VLOOKUP(CONCATENATE($F3208," ",$G3208),AllocFactorMatrix,(I$4+1),FALSE)*$E3215</f>
        <v>0</v>
      </c>
      <c r="J3208" s="47">
        <f t="shared" si="4575"/>
        <v>0</v>
      </c>
      <c r="K3208" s="47">
        <f t="shared" si="4575"/>
        <v>0</v>
      </c>
      <c r="L3208" s="5">
        <f t="shared" si="4575"/>
        <v>0</v>
      </c>
      <c r="M3208" s="5">
        <f t="shared" si="4575"/>
        <v>0</v>
      </c>
      <c r="N3208" s="5">
        <f t="shared" si="4575"/>
        <v>0</v>
      </c>
      <c r="O3208" s="5">
        <f t="shared" si="4473"/>
        <v>0</v>
      </c>
      <c r="P3208" s="5">
        <f>VLOOKUP(CONCATENATE($F3208," ",$G3208),AllocFactorMatrix,(P$4+1),FALSE)*$E3215</f>
        <v>0</v>
      </c>
      <c r="Q3208" s="5">
        <f>VLOOKUP(CONCATENATE($F3208," ",$G3208),AllocFactorMatrix,(Q$4+1),FALSE)*$E3215</f>
        <v>0</v>
      </c>
      <c r="R3208" s="5">
        <f>VLOOKUP(CONCATENATE($F3208," ",$G3208),AllocFactorMatrix,(R$4+1),FALSE)*$E3215</f>
        <v>0</v>
      </c>
      <c r="S3208" s="5">
        <f>VLOOKUP(CONCATENATE($F3208," ",$G3208),AllocFactorMatrix,(S$4+1),FALSE)*$E3215</f>
        <v>0</v>
      </c>
      <c r="T3208" s="5">
        <f t="shared" si="4567"/>
        <v>0</v>
      </c>
      <c r="U3208" s="5">
        <f>VLOOKUP(CONCATENATE($F3208," ",$G3208),AllocFactorMatrix,(U$4+1),FALSE)*$E3215</f>
        <v>0</v>
      </c>
      <c r="V3208" s="5">
        <f>VLOOKUP(CONCATENATE($F3208," ",$G3208),AllocFactorMatrix,(V$4+1),FALSE)*$E3215</f>
        <v>0</v>
      </c>
      <c r="W3208" s="5">
        <f>VLOOKUP(CONCATENATE($F3208," ",$G3208),AllocFactorMatrix,(W$4+1),FALSE)*$E3215</f>
        <v>0</v>
      </c>
      <c r="X3208" s="5">
        <f>VLOOKUP(CONCATENATE($F3208," ",$G3208),AllocFactorMatrix,(X$4+1),FALSE)*$E3215</f>
        <v>0</v>
      </c>
      <c r="Y3208" s="5">
        <f>SUBTOTAL(9,U3208:X3208)</f>
        <v>0</v>
      </c>
      <c r="Z3208" s="5">
        <f>VLOOKUP(CONCATENATE($F3208," ",$G3208),AllocFactorMatrix,(Z$4+1),FALSE)*$E3215</f>
        <v>0</v>
      </c>
      <c r="AA3208" s="5">
        <f>VLOOKUP(CONCATENATE($F3208," ",$G3208),AllocFactorMatrix,(AA$4+1),FALSE)*$E3215</f>
        <v>0</v>
      </c>
      <c r="AB3208" s="5">
        <f t="shared" si="4565"/>
        <v>0</v>
      </c>
      <c r="AC3208" s="5">
        <f>VLOOKUP(CONCATENATE($F3208," ",$G3208),AllocFactorMatrix,(AC$4+1),FALSE)*$E3215</f>
        <v>0</v>
      </c>
      <c r="AD3208" s="5">
        <f>VLOOKUP(CONCATENATE($F3208," ",$G3208),AllocFactorMatrix,(AD$4+1),FALSE)*$E3215</f>
        <v>0</v>
      </c>
      <c r="AE3208" s="5">
        <f>VLOOKUP(CONCATENATE($F3208," ",$G3208),AllocFactorMatrix,(AE$4+1),FALSE)*$E3215</f>
        <v>0</v>
      </c>
    </row>
    <row r="3209" spans="4:31" hidden="1" outlineLevel="1">
      <c r="E3209" s="44"/>
      <c r="F3209" s="167" t="str">
        <f>F3215</f>
        <v>PROD_ENERGY</v>
      </c>
      <c r="G3209" s="48" t="str">
        <f>$G$9</f>
        <v>BULKTRAN</v>
      </c>
      <c r="H3209" s="4">
        <f t="shared" si="4563"/>
        <v>0</v>
      </c>
      <c r="I3209" s="5">
        <f t="shared" ref="I3209:N3209" si="4576">VLOOKUP(CONCATENATE($F3209," ",$G3209),AllocFactorMatrix,(I$4+1),FALSE)*$E3215</f>
        <v>0</v>
      </c>
      <c r="J3209" s="47">
        <f t="shared" si="4576"/>
        <v>0</v>
      </c>
      <c r="K3209" s="47">
        <f t="shared" si="4576"/>
        <v>0</v>
      </c>
      <c r="L3209" s="5">
        <f t="shared" si="4576"/>
        <v>0</v>
      </c>
      <c r="M3209" s="5">
        <f t="shared" si="4576"/>
        <v>0</v>
      </c>
      <c r="N3209" s="5">
        <f t="shared" si="4576"/>
        <v>0</v>
      </c>
      <c r="O3209" s="5">
        <f t="shared" si="4473"/>
        <v>0</v>
      </c>
      <c r="P3209" s="5">
        <f>VLOOKUP(CONCATENATE($F3209," ",$G3209),AllocFactorMatrix,(P$4+1),FALSE)*$E3215</f>
        <v>0</v>
      </c>
      <c r="Q3209" s="5">
        <f>VLOOKUP(CONCATENATE($F3209," ",$G3209),AllocFactorMatrix,(Q$4+1),FALSE)*$E3215</f>
        <v>0</v>
      </c>
      <c r="R3209" s="5">
        <f>VLOOKUP(CONCATENATE($F3209," ",$G3209),AllocFactorMatrix,(R$4+1),FALSE)*$E3215</f>
        <v>0</v>
      </c>
      <c r="S3209" s="5">
        <f>VLOOKUP(CONCATENATE($F3209," ",$G3209),AllocFactorMatrix,(S$4+1),FALSE)*$E3215</f>
        <v>0</v>
      </c>
      <c r="T3209" s="5">
        <f t="shared" si="4567"/>
        <v>0</v>
      </c>
      <c r="U3209" s="5">
        <f>VLOOKUP(CONCATENATE($F3209," ",$G3209),AllocFactorMatrix,(U$4+1),FALSE)*$E3215</f>
        <v>0</v>
      </c>
      <c r="V3209" s="5">
        <f>VLOOKUP(CONCATENATE($F3209," ",$G3209),AllocFactorMatrix,(V$4+1),FALSE)*$E3215</f>
        <v>0</v>
      </c>
      <c r="W3209" s="5">
        <f>VLOOKUP(CONCATENATE($F3209," ",$G3209),AllocFactorMatrix,(W$4+1),FALSE)*$E3215</f>
        <v>0</v>
      </c>
      <c r="X3209" s="5">
        <f>VLOOKUP(CONCATENATE($F3209," ",$G3209),AllocFactorMatrix,(X$4+1),FALSE)*$E3215</f>
        <v>0</v>
      </c>
      <c r="Y3209" s="5">
        <f t="shared" ref="Y3209:Y3215" si="4577">SUBTOTAL(9,U3209:X3209)</f>
        <v>0</v>
      </c>
      <c r="Z3209" s="5">
        <f>VLOOKUP(CONCATENATE($F3209," ",$G3209),AllocFactorMatrix,(Z$4+1),FALSE)*$E3215</f>
        <v>0</v>
      </c>
      <c r="AA3209" s="5">
        <f>VLOOKUP(CONCATENATE($F3209," ",$G3209),AllocFactorMatrix,(AA$4+1),FALSE)*$E3215</f>
        <v>0</v>
      </c>
      <c r="AB3209" s="5">
        <f t="shared" si="4565"/>
        <v>0</v>
      </c>
      <c r="AC3209" s="5">
        <f>VLOOKUP(CONCATENATE($F3209," ",$G3209),AllocFactorMatrix,(AC$4+1),FALSE)*$E3215</f>
        <v>0</v>
      </c>
      <c r="AD3209" s="5">
        <f>VLOOKUP(CONCATENATE($F3209," ",$G3209),AllocFactorMatrix,(AD$4+1),FALSE)*$E3215</f>
        <v>0</v>
      </c>
      <c r="AE3209" s="5">
        <f>VLOOKUP(CONCATENATE($F3209," ",$G3209),AllocFactorMatrix,(AE$4+1),FALSE)*$E3215</f>
        <v>0</v>
      </c>
    </row>
    <row r="3210" spans="4:31" hidden="1" outlineLevel="1">
      <c r="E3210" s="44"/>
      <c r="F3210" s="167" t="str">
        <f>F3215</f>
        <v>PROD_ENERGY</v>
      </c>
      <c r="G3210" s="48" t="str">
        <f>$G$10</f>
        <v>SUBTRAN</v>
      </c>
      <c r="H3210" s="4">
        <f t="shared" si="4563"/>
        <v>0</v>
      </c>
      <c r="I3210" s="5">
        <f t="shared" ref="I3210:N3210" si="4578">VLOOKUP(CONCATENATE($F3210," ",$G3210),AllocFactorMatrix,(I$4+1),FALSE)*$E3215</f>
        <v>0</v>
      </c>
      <c r="J3210" s="47">
        <f t="shared" si="4578"/>
        <v>0</v>
      </c>
      <c r="K3210" s="47">
        <f t="shared" si="4578"/>
        <v>0</v>
      </c>
      <c r="L3210" s="5">
        <f t="shared" si="4578"/>
        <v>0</v>
      </c>
      <c r="M3210" s="5">
        <f t="shared" si="4578"/>
        <v>0</v>
      </c>
      <c r="N3210" s="5">
        <f t="shared" si="4578"/>
        <v>0</v>
      </c>
      <c r="O3210" s="5">
        <f t="shared" si="4473"/>
        <v>0</v>
      </c>
      <c r="P3210" s="5">
        <f>VLOOKUP(CONCATENATE($F3210," ",$G3210),AllocFactorMatrix,(P$4+1),FALSE)*$E3215</f>
        <v>0</v>
      </c>
      <c r="Q3210" s="5">
        <f>VLOOKUP(CONCATENATE($F3210," ",$G3210),AllocFactorMatrix,(Q$4+1),FALSE)*$E3215</f>
        <v>0</v>
      </c>
      <c r="R3210" s="5">
        <f>VLOOKUP(CONCATENATE($F3210," ",$G3210),AllocFactorMatrix,(R$4+1),FALSE)*$E3215</f>
        <v>0</v>
      </c>
      <c r="S3210" s="5">
        <f>VLOOKUP(CONCATENATE($F3210," ",$G3210),AllocFactorMatrix,(S$4+1),FALSE)*$E3215</f>
        <v>0</v>
      </c>
      <c r="T3210" s="5">
        <f t="shared" si="4567"/>
        <v>0</v>
      </c>
      <c r="U3210" s="5">
        <f>VLOOKUP(CONCATENATE($F3210," ",$G3210),AllocFactorMatrix,(U$4+1),FALSE)*$E3215</f>
        <v>0</v>
      </c>
      <c r="V3210" s="5">
        <f>VLOOKUP(CONCATENATE($F3210," ",$G3210),AllocFactorMatrix,(V$4+1),FALSE)*$E3215</f>
        <v>0</v>
      </c>
      <c r="W3210" s="5">
        <f>VLOOKUP(CONCATENATE($F3210," ",$G3210),AllocFactorMatrix,(W$4+1),FALSE)*$E3215</f>
        <v>0</v>
      </c>
      <c r="X3210" s="5">
        <f>VLOOKUP(CONCATENATE($F3210," ",$G3210),AllocFactorMatrix,(X$4+1),FALSE)*$E3215</f>
        <v>0</v>
      </c>
      <c r="Y3210" s="5">
        <f t="shared" si="4577"/>
        <v>0</v>
      </c>
      <c r="Z3210" s="5">
        <f>VLOOKUP(CONCATENATE($F3210," ",$G3210),AllocFactorMatrix,(Z$4+1),FALSE)*$E3215</f>
        <v>0</v>
      </c>
      <c r="AA3210" s="5">
        <f>VLOOKUP(CONCATENATE($F3210," ",$G3210),AllocFactorMatrix,(AA$4+1),FALSE)*$E3215</f>
        <v>0</v>
      </c>
      <c r="AB3210" s="5">
        <f t="shared" si="4565"/>
        <v>0</v>
      </c>
      <c r="AC3210" s="5">
        <f>VLOOKUP(CONCATENATE($F3210," ",$G3210),AllocFactorMatrix,(AC$4+1),FALSE)*$E3215</f>
        <v>0</v>
      </c>
      <c r="AD3210" s="5">
        <f>VLOOKUP(CONCATENATE($F3210," ",$G3210),AllocFactorMatrix,(AD$4+1),FALSE)*$E3215</f>
        <v>0</v>
      </c>
      <c r="AE3210" s="5">
        <f>VLOOKUP(CONCATENATE($F3210," ",$G3210),AllocFactorMatrix,(AE$4+1),FALSE)*$E3215</f>
        <v>0</v>
      </c>
    </row>
    <row r="3211" spans="4:31" hidden="1" outlineLevel="1">
      <c r="E3211" s="44"/>
      <c r="F3211" s="167" t="str">
        <f>F3215</f>
        <v>PROD_ENERGY</v>
      </c>
      <c r="G3211" s="48" t="str">
        <f>$G$11</f>
        <v>DISTPRI</v>
      </c>
      <c r="H3211" s="4">
        <f t="shared" si="4563"/>
        <v>0</v>
      </c>
      <c r="I3211" s="5">
        <f t="shared" ref="I3211:N3211" si="4579">VLOOKUP(CONCATENATE($F3211," ",$G3211),AllocFactorMatrix,(I$4+1),FALSE)*$E3215</f>
        <v>0</v>
      </c>
      <c r="J3211" s="47">
        <f t="shared" si="4579"/>
        <v>0</v>
      </c>
      <c r="K3211" s="47">
        <f t="shared" si="4579"/>
        <v>0</v>
      </c>
      <c r="L3211" s="5">
        <f t="shared" si="4579"/>
        <v>0</v>
      </c>
      <c r="M3211" s="5">
        <f t="shared" si="4579"/>
        <v>0</v>
      </c>
      <c r="N3211" s="5">
        <f t="shared" si="4579"/>
        <v>0</v>
      </c>
      <c r="O3211" s="5">
        <f t="shared" si="4473"/>
        <v>0</v>
      </c>
      <c r="P3211" s="5">
        <f>VLOOKUP(CONCATENATE($F3211," ",$G3211),AllocFactorMatrix,(P$4+1),FALSE)*$E3215</f>
        <v>0</v>
      </c>
      <c r="Q3211" s="5">
        <f>VLOOKUP(CONCATENATE($F3211," ",$G3211),AllocFactorMatrix,(Q$4+1),FALSE)*$E3215</f>
        <v>0</v>
      </c>
      <c r="R3211" s="5">
        <f>VLOOKUP(CONCATENATE($F3211," ",$G3211),AllocFactorMatrix,(R$4+1),FALSE)*$E3215</f>
        <v>0</v>
      </c>
      <c r="S3211" s="5">
        <f>VLOOKUP(CONCATENATE($F3211," ",$G3211),AllocFactorMatrix,(S$4+1),FALSE)*$E3215</f>
        <v>0</v>
      </c>
      <c r="T3211" s="5">
        <f t="shared" si="4567"/>
        <v>0</v>
      </c>
      <c r="U3211" s="5">
        <f>VLOOKUP(CONCATENATE($F3211," ",$G3211),AllocFactorMatrix,(U$4+1),FALSE)*$E3215</f>
        <v>0</v>
      </c>
      <c r="V3211" s="5">
        <f>VLOOKUP(CONCATENATE($F3211," ",$G3211),AllocFactorMatrix,(V$4+1),FALSE)*$E3215</f>
        <v>0</v>
      </c>
      <c r="W3211" s="5">
        <f>VLOOKUP(CONCATENATE($F3211," ",$G3211),AllocFactorMatrix,(W$4+1),FALSE)*$E3215</f>
        <v>0</v>
      </c>
      <c r="X3211" s="5">
        <f>VLOOKUP(CONCATENATE($F3211," ",$G3211),AllocFactorMatrix,(X$4+1),FALSE)*$E3215</f>
        <v>0</v>
      </c>
      <c r="Y3211" s="5">
        <f t="shared" si="4577"/>
        <v>0</v>
      </c>
      <c r="Z3211" s="5">
        <f>VLOOKUP(CONCATENATE($F3211," ",$G3211),AllocFactorMatrix,(Z$4+1),FALSE)*$E3215</f>
        <v>0</v>
      </c>
      <c r="AA3211" s="5">
        <f>VLOOKUP(CONCATENATE($F3211," ",$G3211),AllocFactorMatrix,(AA$4+1),FALSE)*$E3215</f>
        <v>0</v>
      </c>
      <c r="AB3211" s="5">
        <f t="shared" si="4565"/>
        <v>0</v>
      </c>
      <c r="AC3211" s="5">
        <f>VLOOKUP(CONCATENATE($F3211," ",$G3211),AllocFactorMatrix,(AC$4+1),FALSE)*$E3215</f>
        <v>0</v>
      </c>
      <c r="AD3211" s="5">
        <f>VLOOKUP(CONCATENATE($F3211," ",$G3211),AllocFactorMatrix,(AD$4+1),FALSE)*$E3215</f>
        <v>0</v>
      </c>
      <c r="AE3211" s="5">
        <f>VLOOKUP(CONCATENATE($F3211," ",$G3211),AllocFactorMatrix,(AE$4+1),FALSE)*$E3215</f>
        <v>0</v>
      </c>
    </row>
    <row r="3212" spans="4:31" hidden="1" outlineLevel="1">
      <c r="E3212" s="44"/>
      <c r="F3212" s="167" t="str">
        <f>F3215</f>
        <v>PROD_ENERGY</v>
      </c>
      <c r="G3212" s="48" t="str">
        <f>$G$12</f>
        <v>DISTSEC</v>
      </c>
      <c r="H3212" s="4">
        <f t="shared" si="4563"/>
        <v>0</v>
      </c>
      <c r="I3212" s="5">
        <f t="shared" ref="I3212:N3212" si="4580">VLOOKUP(CONCATENATE($F3212," ",$G3212),AllocFactorMatrix,(I$4+1),FALSE)*$E3215</f>
        <v>0</v>
      </c>
      <c r="J3212" s="47">
        <f t="shared" si="4580"/>
        <v>0</v>
      </c>
      <c r="K3212" s="47">
        <f t="shared" si="4580"/>
        <v>0</v>
      </c>
      <c r="L3212" s="5">
        <f t="shared" si="4580"/>
        <v>0</v>
      </c>
      <c r="M3212" s="5">
        <f t="shared" si="4580"/>
        <v>0</v>
      </c>
      <c r="N3212" s="5">
        <f t="shared" si="4580"/>
        <v>0</v>
      </c>
      <c r="O3212" s="5">
        <f t="shared" si="4473"/>
        <v>0</v>
      </c>
      <c r="P3212" s="5">
        <f>VLOOKUP(CONCATENATE($F3212," ",$G3212),AllocFactorMatrix,(P$4+1),FALSE)*$E3215</f>
        <v>0</v>
      </c>
      <c r="Q3212" s="5">
        <f>VLOOKUP(CONCATENATE($F3212," ",$G3212),AllocFactorMatrix,(Q$4+1),FALSE)*$E3215</f>
        <v>0</v>
      </c>
      <c r="R3212" s="5">
        <f>VLOOKUP(CONCATENATE($F3212," ",$G3212),AllocFactorMatrix,(R$4+1),FALSE)*$E3215</f>
        <v>0</v>
      </c>
      <c r="S3212" s="5">
        <f>VLOOKUP(CONCATENATE($F3212," ",$G3212),AllocFactorMatrix,(S$4+1),FALSE)*$E3215</f>
        <v>0</v>
      </c>
      <c r="T3212" s="5">
        <f t="shared" si="4567"/>
        <v>0</v>
      </c>
      <c r="U3212" s="5">
        <f>VLOOKUP(CONCATENATE($F3212," ",$G3212),AllocFactorMatrix,(U$4+1),FALSE)*$E3215</f>
        <v>0</v>
      </c>
      <c r="V3212" s="5">
        <f>VLOOKUP(CONCATENATE($F3212," ",$G3212),AllocFactorMatrix,(V$4+1),FALSE)*$E3215</f>
        <v>0</v>
      </c>
      <c r="W3212" s="5">
        <f>VLOOKUP(CONCATENATE($F3212," ",$G3212),AllocFactorMatrix,(W$4+1),FALSE)*$E3215</f>
        <v>0</v>
      </c>
      <c r="X3212" s="5">
        <f>VLOOKUP(CONCATENATE($F3212," ",$G3212),AllocFactorMatrix,(X$4+1),FALSE)*$E3215</f>
        <v>0</v>
      </c>
      <c r="Y3212" s="5">
        <f t="shared" si="4577"/>
        <v>0</v>
      </c>
      <c r="Z3212" s="5">
        <f>VLOOKUP(CONCATENATE($F3212," ",$G3212),AllocFactorMatrix,(Z$4+1),FALSE)*$E3215</f>
        <v>0</v>
      </c>
      <c r="AA3212" s="5">
        <f>VLOOKUP(CONCATENATE($F3212," ",$G3212),AllocFactorMatrix,(AA$4+1),FALSE)*$E3215</f>
        <v>0</v>
      </c>
      <c r="AB3212" s="5">
        <f t="shared" si="4565"/>
        <v>0</v>
      </c>
      <c r="AC3212" s="5">
        <f>VLOOKUP(CONCATENATE($F3212," ",$G3212),AllocFactorMatrix,(AC$4+1),FALSE)*$E3215</f>
        <v>0</v>
      </c>
      <c r="AD3212" s="5">
        <f>VLOOKUP(CONCATENATE($F3212," ",$G3212),AllocFactorMatrix,(AD$4+1),FALSE)*$E3215</f>
        <v>0</v>
      </c>
      <c r="AE3212" s="5">
        <f>VLOOKUP(CONCATENATE($F3212," ",$G3212),AllocFactorMatrix,(AE$4+1),FALSE)*$E3215</f>
        <v>0</v>
      </c>
    </row>
    <row r="3213" spans="4:31" hidden="1" outlineLevel="1">
      <c r="E3213" s="44"/>
      <c r="F3213" s="167" t="str">
        <f>F3215</f>
        <v>PROD_ENERGY</v>
      </c>
      <c r="G3213" s="48" t="str">
        <f>$G$13</f>
        <v>ENERGY</v>
      </c>
      <c r="H3213" s="4">
        <f t="shared" si="4563"/>
        <v>-3244681.9999999991</v>
      </c>
      <c r="I3213" s="5">
        <f t="shared" ref="I3213:N3213" si="4581">VLOOKUP(CONCATENATE($F3213," ",$G3213),AllocFactorMatrix,(I$4+1),FALSE)*$E3215</f>
        <v>-1269396.1817610585</v>
      </c>
      <c r="J3213" s="47">
        <f t="shared" si="4581"/>
        <v>-203.13811872010194</v>
      </c>
      <c r="K3213" s="47">
        <f t="shared" si="4581"/>
        <v>-585.7285668507036</v>
      </c>
      <c r="L3213" s="5">
        <f t="shared" si="4581"/>
        <v>-366035.19285540725</v>
      </c>
      <c r="M3213" s="5">
        <f t="shared" si="4581"/>
        <v>-5105.1017415583328</v>
      </c>
      <c r="N3213" s="5">
        <f t="shared" si="4581"/>
        <v>-713.68889683820282</v>
      </c>
      <c r="O3213" s="5">
        <f t="shared" si="4473"/>
        <v>-371853.98349380383</v>
      </c>
      <c r="P3213" s="5">
        <f>VLOOKUP(CONCATENATE($F3213," ",$G3213),AllocFactorMatrix,(P$4+1),FALSE)*$E3215</f>
        <v>-237303.39258948027</v>
      </c>
      <c r="Q3213" s="5">
        <f>VLOOKUP(CONCATENATE($F3213," ",$G3213),AllocFactorMatrix,(Q$4+1),FALSE)*$E3215</f>
        <v>-42382.004336579885</v>
      </c>
      <c r="R3213" s="5">
        <f>VLOOKUP(CONCATENATE($F3213," ",$G3213),AllocFactorMatrix,(R$4+1),FALSE)*$E3215</f>
        <v>-8630.5281772350445</v>
      </c>
      <c r="S3213" s="5">
        <f>VLOOKUP(CONCATENATE($F3213," ",$G3213),AllocFactorMatrix,(S$4+1),FALSE)*$E3215</f>
        <v>-325.97797008480467</v>
      </c>
      <c r="T3213" s="5">
        <f t="shared" si="4567"/>
        <v>-288641.90307338</v>
      </c>
      <c r="U3213" s="5">
        <f>VLOOKUP(CONCATENATE($F3213," ",$G3213),AllocFactorMatrix,(U$4+1),FALSE)*$E3215</f>
        <v>-12445.661179854904</v>
      </c>
      <c r="V3213" s="5">
        <f>VLOOKUP(CONCATENATE($F3213," ",$G3213),AllocFactorMatrix,(V$4+1),FALSE)*$E3215</f>
        <v>-196768.26960602822</v>
      </c>
      <c r="W3213" s="5">
        <f>VLOOKUP(CONCATENATE($F3213," ",$G3213),AllocFactorMatrix,(W$4+1),FALSE)*$E3215</f>
        <v>-846268.30248959758</v>
      </c>
      <c r="X3213" s="5">
        <f>VLOOKUP(CONCATENATE($F3213," ",$G3213),AllocFactorMatrix,(X$4+1),FALSE)*$E3215</f>
        <v>-159191.90675155708</v>
      </c>
      <c r="Y3213" s="5">
        <f t="shared" si="4577"/>
        <v>-1214674.1400270378</v>
      </c>
      <c r="Z3213" s="5">
        <f>VLOOKUP(CONCATENATE($F3213," ",$G3213),AllocFactorMatrix,(Z$4+1),FALSE)*$E3215</f>
        <v>-65279.712908421323</v>
      </c>
      <c r="AA3213" s="5">
        <f>VLOOKUP(CONCATENATE($F3213," ",$G3213),AllocFactorMatrix,(AA$4+1),FALSE)*$E3215</f>
        <v>-1309.8244177175568</v>
      </c>
      <c r="AB3213" s="5">
        <f t="shared" si="4565"/>
        <v>-66589.537326138874</v>
      </c>
      <c r="AC3213" s="5">
        <f>VLOOKUP(CONCATENATE($F3213," ",$G3213),AllocFactorMatrix,(AC$4+1),FALSE)*$E3215</f>
        <v>-1168.3689973438406</v>
      </c>
      <c r="AD3213" s="5">
        <f>VLOOKUP(CONCATENATE($F3213," ",$G3213),AllocFactorMatrix,(AD$4+1),FALSE)*$E3215</f>
        <v>-26171.065396513623</v>
      </c>
      <c r="AE3213" s="5">
        <f>VLOOKUP(CONCATENATE($F3213," ",$G3213),AllocFactorMatrix,(AE$4+1),FALSE)*$E3215</f>
        <v>-5397.9532391516477</v>
      </c>
    </row>
    <row r="3214" spans="4:31" hidden="1" outlineLevel="1">
      <c r="E3214" s="44"/>
      <c r="F3214" s="167" t="str">
        <f>F3215</f>
        <v>PROD_ENERGY</v>
      </c>
      <c r="G3214" s="48" t="str">
        <f>$G$14</f>
        <v>CUSTOMER</v>
      </c>
      <c r="H3214" s="4">
        <f t="shared" si="4563"/>
        <v>0</v>
      </c>
      <c r="I3214" s="5">
        <f t="shared" ref="I3214:N3214" si="4582">VLOOKUP(CONCATENATE($F3214," ",$G3214),AllocFactorMatrix,(I$4+1),FALSE)*$E3215</f>
        <v>0</v>
      </c>
      <c r="J3214" s="47">
        <f t="shared" si="4582"/>
        <v>0</v>
      </c>
      <c r="K3214" s="47">
        <f t="shared" si="4582"/>
        <v>0</v>
      </c>
      <c r="L3214" s="5">
        <f t="shared" si="4582"/>
        <v>0</v>
      </c>
      <c r="M3214" s="5">
        <f t="shared" si="4582"/>
        <v>0</v>
      </c>
      <c r="N3214" s="5">
        <f t="shared" si="4582"/>
        <v>0</v>
      </c>
      <c r="O3214" s="5">
        <f t="shared" si="4473"/>
        <v>0</v>
      </c>
      <c r="P3214" s="5">
        <f>VLOOKUP(CONCATENATE($F3214," ",$G3214),AllocFactorMatrix,(P$4+1),FALSE)*$E3215</f>
        <v>0</v>
      </c>
      <c r="Q3214" s="5">
        <f>VLOOKUP(CONCATENATE($F3214," ",$G3214),AllocFactorMatrix,(Q$4+1),FALSE)*$E3215</f>
        <v>0</v>
      </c>
      <c r="R3214" s="5">
        <f>VLOOKUP(CONCATENATE($F3214," ",$G3214),AllocFactorMatrix,(R$4+1),FALSE)*$E3215</f>
        <v>0</v>
      </c>
      <c r="S3214" s="5">
        <f>VLOOKUP(CONCATENATE($F3214," ",$G3214),AllocFactorMatrix,(S$4+1),FALSE)*$E3215</f>
        <v>0</v>
      </c>
      <c r="T3214" s="5">
        <f t="shared" si="4567"/>
        <v>0</v>
      </c>
      <c r="U3214" s="5">
        <f>VLOOKUP(CONCATENATE($F3214," ",$G3214),AllocFactorMatrix,(U$4+1),FALSE)*$E3215</f>
        <v>0</v>
      </c>
      <c r="V3214" s="5">
        <f>VLOOKUP(CONCATENATE($F3214," ",$G3214),AllocFactorMatrix,(V$4+1),FALSE)*$E3215</f>
        <v>0</v>
      </c>
      <c r="W3214" s="5">
        <f>VLOOKUP(CONCATENATE($F3214," ",$G3214),AllocFactorMatrix,(W$4+1),FALSE)*$E3215</f>
        <v>0</v>
      </c>
      <c r="X3214" s="5">
        <f>VLOOKUP(CONCATENATE($F3214," ",$G3214),AllocFactorMatrix,(X$4+1),FALSE)*$E3215</f>
        <v>0</v>
      </c>
      <c r="Y3214" s="5">
        <f t="shared" si="4577"/>
        <v>0</v>
      </c>
      <c r="Z3214" s="5">
        <f>VLOOKUP(CONCATENATE($F3214," ",$G3214),AllocFactorMatrix,(Z$4+1),FALSE)*$E3215</f>
        <v>0</v>
      </c>
      <c r="AA3214" s="5">
        <f>VLOOKUP(CONCATENATE($F3214," ",$G3214),AllocFactorMatrix,(AA$4+1),FALSE)*$E3215</f>
        <v>0</v>
      </c>
      <c r="AB3214" s="5">
        <f t="shared" si="4565"/>
        <v>0</v>
      </c>
      <c r="AC3214" s="5">
        <f>VLOOKUP(CONCATENATE($F3214," ",$G3214),AllocFactorMatrix,(AC$4+1),FALSE)*$E3215</f>
        <v>0</v>
      </c>
      <c r="AD3214" s="5">
        <f>VLOOKUP(CONCATENATE($F3214," ",$G3214),AllocFactorMatrix,(AD$4+1),FALSE)*$E3215</f>
        <v>0</v>
      </c>
      <c r="AE3214" s="5">
        <f>VLOOKUP(CONCATENATE($F3214," ",$G3214),AllocFactorMatrix,(AE$4+1),FALSE)*$E3215</f>
        <v>0</v>
      </c>
    </row>
    <row r="3215" spans="4:31" collapsed="1">
      <c r="D3215" s="48" t="s">
        <v>264</v>
      </c>
      <c r="E3215" s="36">
        <v>-3244682</v>
      </c>
      <c r="F3215" s="88" t="s">
        <v>29</v>
      </c>
      <c r="G3215" s="48" t="str">
        <f>$G$15</f>
        <v>TOTAL</v>
      </c>
      <c r="H3215" s="4">
        <f t="shared" si="4563"/>
        <v>-3244681.9999999991</v>
      </c>
      <c r="I3215" s="5">
        <f t="shared" ref="I3215:N3215" si="4583">VLOOKUP(CONCATENATE($F3215," ",$G3215),AllocFactorMatrix,(I$4+1),FALSE)*$E3215</f>
        <v>-1269396.1817610585</v>
      </c>
      <c r="J3215" s="47">
        <f t="shared" si="4583"/>
        <v>-203.13811872010194</v>
      </c>
      <c r="K3215" s="47">
        <f t="shared" si="4583"/>
        <v>-585.7285668507036</v>
      </c>
      <c r="L3215" s="5">
        <f t="shared" si="4583"/>
        <v>-366035.19285540725</v>
      </c>
      <c r="M3215" s="5">
        <f t="shared" si="4583"/>
        <v>-5105.1017415583328</v>
      </c>
      <c r="N3215" s="5">
        <f t="shared" si="4583"/>
        <v>-713.68889683820282</v>
      </c>
      <c r="O3215" s="5">
        <f t="shared" si="4473"/>
        <v>-371853.98349380383</v>
      </c>
      <c r="P3215" s="5">
        <f>VLOOKUP(CONCATENATE($F3215," ",$G3215),AllocFactorMatrix,(P$4+1),FALSE)*$E3215</f>
        <v>-237303.39258948027</v>
      </c>
      <c r="Q3215" s="5">
        <f>VLOOKUP(CONCATENATE($F3215," ",$G3215),AllocFactorMatrix,(Q$4+1),FALSE)*$E3215</f>
        <v>-42382.004336579885</v>
      </c>
      <c r="R3215" s="5">
        <f>VLOOKUP(CONCATENATE($F3215," ",$G3215),AllocFactorMatrix,(R$4+1),FALSE)*$E3215</f>
        <v>-8630.5281772350445</v>
      </c>
      <c r="S3215" s="5">
        <f>VLOOKUP(CONCATENATE($F3215," ",$G3215),AllocFactorMatrix,(S$4+1),FALSE)*$E3215</f>
        <v>-325.97797008480467</v>
      </c>
      <c r="T3215" s="5">
        <f t="shared" si="4567"/>
        <v>-288641.90307338</v>
      </c>
      <c r="U3215" s="5">
        <f>VLOOKUP(CONCATENATE($F3215," ",$G3215),AllocFactorMatrix,(U$4+1),FALSE)*$E3215</f>
        <v>-12445.661179854904</v>
      </c>
      <c r="V3215" s="5">
        <f>VLOOKUP(CONCATENATE($F3215," ",$G3215),AllocFactorMatrix,(V$4+1),FALSE)*$E3215</f>
        <v>-196768.26960602822</v>
      </c>
      <c r="W3215" s="5">
        <f>VLOOKUP(CONCATENATE($F3215," ",$G3215),AllocFactorMatrix,(W$4+1),FALSE)*$E3215</f>
        <v>-846268.30248959758</v>
      </c>
      <c r="X3215" s="5">
        <f>VLOOKUP(CONCATENATE($F3215," ",$G3215),AllocFactorMatrix,(X$4+1),FALSE)*$E3215</f>
        <v>-159191.90675155708</v>
      </c>
      <c r="Y3215" s="5">
        <f t="shared" si="4577"/>
        <v>-1214674.1400270378</v>
      </c>
      <c r="Z3215" s="5">
        <f>VLOOKUP(CONCATENATE($F3215," ",$G3215),AllocFactorMatrix,(Z$4+1),FALSE)*$E3215</f>
        <v>-65279.712908421323</v>
      </c>
      <c r="AA3215" s="5">
        <f>VLOOKUP(CONCATENATE($F3215," ",$G3215),AllocFactorMatrix,(AA$4+1),FALSE)*$E3215</f>
        <v>-1309.8244177175568</v>
      </c>
      <c r="AB3215" s="5">
        <f t="shared" si="4565"/>
        <v>-66589.537326138874</v>
      </c>
      <c r="AC3215" s="5">
        <f>VLOOKUP(CONCATENATE($F3215," ",$G3215),AllocFactorMatrix,(AC$4+1),FALSE)*$E3215</f>
        <v>-1168.3689973438406</v>
      </c>
      <c r="AD3215" s="5">
        <f>VLOOKUP(CONCATENATE($F3215," ",$G3215),AllocFactorMatrix,(AD$4+1),FALSE)*$E3215</f>
        <v>-26171.065396513623</v>
      </c>
      <c r="AE3215" s="5">
        <f>VLOOKUP(CONCATENATE($F3215," ",$G3215),AllocFactorMatrix,(AE$4+1),FALSE)*$E3215</f>
        <v>-5397.9532391516477</v>
      </c>
    </row>
    <row r="3216" spans="4:31" hidden="1" outlineLevel="1">
      <c r="E3216" s="44"/>
      <c r="F3216" s="167" t="str">
        <f>F3223</f>
        <v>PROD_ENERGY</v>
      </c>
      <c r="G3216" s="48" t="str">
        <f>$G$8</f>
        <v>PRODUCTION</v>
      </c>
      <c r="H3216" s="4">
        <f t="shared" si="4563"/>
        <v>0</v>
      </c>
      <c r="I3216" s="5">
        <f t="shared" ref="I3216:N3216" si="4584">VLOOKUP(CONCATENATE($F3216," ",$G3216),AllocFactorMatrix,(I$4+1),FALSE)*$E3223</f>
        <v>0</v>
      </c>
      <c r="J3216" s="47">
        <f t="shared" si="4584"/>
        <v>0</v>
      </c>
      <c r="K3216" s="47">
        <f t="shared" si="4584"/>
        <v>0</v>
      </c>
      <c r="L3216" s="5">
        <f t="shared" si="4584"/>
        <v>0</v>
      </c>
      <c r="M3216" s="5">
        <f t="shared" si="4584"/>
        <v>0</v>
      </c>
      <c r="N3216" s="5">
        <f t="shared" si="4584"/>
        <v>0</v>
      </c>
      <c r="O3216" s="5">
        <f t="shared" si="4473"/>
        <v>0</v>
      </c>
      <c r="P3216" s="5">
        <f>VLOOKUP(CONCATENATE($F3216," ",$G3216),AllocFactorMatrix,(P$4+1),FALSE)*$E3223</f>
        <v>0</v>
      </c>
      <c r="Q3216" s="5">
        <f>VLOOKUP(CONCATENATE($F3216," ",$G3216),AllocFactorMatrix,(Q$4+1),FALSE)*$E3223</f>
        <v>0</v>
      </c>
      <c r="R3216" s="5">
        <f>VLOOKUP(CONCATENATE($F3216," ",$G3216),AllocFactorMatrix,(R$4+1),FALSE)*$E3223</f>
        <v>0</v>
      </c>
      <c r="S3216" s="5">
        <f>VLOOKUP(CONCATENATE($F3216," ",$G3216),AllocFactorMatrix,(S$4+1),FALSE)*$E3223</f>
        <v>0</v>
      </c>
      <c r="T3216" s="5">
        <f t="shared" si="4567"/>
        <v>0</v>
      </c>
      <c r="U3216" s="5">
        <f>VLOOKUP(CONCATENATE($F3216," ",$G3216),AllocFactorMatrix,(U$4+1),FALSE)*$E3223</f>
        <v>0</v>
      </c>
      <c r="V3216" s="5">
        <f>VLOOKUP(CONCATENATE($F3216," ",$G3216),AllocFactorMatrix,(V$4+1),FALSE)*$E3223</f>
        <v>0</v>
      </c>
      <c r="W3216" s="5">
        <f>VLOOKUP(CONCATENATE($F3216," ",$G3216),AllocFactorMatrix,(W$4+1),FALSE)*$E3223</f>
        <v>0</v>
      </c>
      <c r="X3216" s="5">
        <f>VLOOKUP(CONCATENATE($F3216," ",$G3216),AllocFactorMatrix,(X$4+1),FALSE)*$E3223</f>
        <v>0</v>
      </c>
      <c r="Y3216" s="5">
        <f>SUBTOTAL(9,U3216:X3216)</f>
        <v>0</v>
      </c>
      <c r="Z3216" s="5">
        <f>VLOOKUP(CONCATENATE($F3216," ",$G3216),AllocFactorMatrix,(Z$4+1),FALSE)*$E3223</f>
        <v>0</v>
      </c>
      <c r="AA3216" s="5">
        <f>VLOOKUP(CONCATENATE($F3216," ",$G3216),AllocFactorMatrix,(AA$4+1),FALSE)*$E3223</f>
        <v>0</v>
      </c>
      <c r="AB3216" s="5">
        <f t="shared" si="4565"/>
        <v>0</v>
      </c>
      <c r="AC3216" s="5">
        <f>VLOOKUP(CONCATENATE($F3216," ",$G3216),AllocFactorMatrix,(AC$4+1),FALSE)*$E3223</f>
        <v>0</v>
      </c>
      <c r="AD3216" s="5">
        <f>VLOOKUP(CONCATENATE($F3216," ",$G3216),AllocFactorMatrix,(AD$4+1),FALSE)*$E3223</f>
        <v>0</v>
      </c>
      <c r="AE3216" s="5">
        <f>VLOOKUP(CONCATENATE($F3216," ",$G3216),AllocFactorMatrix,(AE$4+1),FALSE)*$E3223</f>
        <v>0</v>
      </c>
    </row>
    <row r="3217" spans="1:31" hidden="1" outlineLevel="1">
      <c r="E3217" s="44"/>
      <c r="F3217" s="167" t="str">
        <f>F3223</f>
        <v>PROD_ENERGY</v>
      </c>
      <c r="G3217" s="48" t="str">
        <f>$G$9</f>
        <v>BULKTRAN</v>
      </c>
      <c r="H3217" s="4">
        <f t="shared" si="4563"/>
        <v>0</v>
      </c>
      <c r="I3217" s="5">
        <f t="shared" ref="I3217:N3217" si="4585">VLOOKUP(CONCATENATE($F3217," ",$G3217),AllocFactorMatrix,(I$4+1),FALSE)*$E3223</f>
        <v>0</v>
      </c>
      <c r="J3217" s="47">
        <f t="shared" si="4585"/>
        <v>0</v>
      </c>
      <c r="K3217" s="47">
        <f t="shared" si="4585"/>
        <v>0</v>
      </c>
      <c r="L3217" s="5">
        <f t="shared" si="4585"/>
        <v>0</v>
      </c>
      <c r="M3217" s="5">
        <f t="shared" si="4585"/>
        <v>0</v>
      </c>
      <c r="N3217" s="5">
        <f t="shared" si="4585"/>
        <v>0</v>
      </c>
      <c r="O3217" s="5">
        <f t="shared" si="4473"/>
        <v>0</v>
      </c>
      <c r="P3217" s="5">
        <f>VLOOKUP(CONCATENATE($F3217," ",$G3217),AllocFactorMatrix,(P$4+1),FALSE)*$E3223</f>
        <v>0</v>
      </c>
      <c r="Q3217" s="5">
        <f>VLOOKUP(CONCATENATE($F3217," ",$G3217),AllocFactorMatrix,(Q$4+1),FALSE)*$E3223</f>
        <v>0</v>
      </c>
      <c r="R3217" s="5">
        <f>VLOOKUP(CONCATENATE($F3217," ",$G3217),AllocFactorMatrix,(R$4+1),FALSE)*$E3223</f>
        <v>0</v>
      </c>
      <c r="S3217" s="5">
        <f>VLOOKUP(CONCATENATE($F3217," ",$G3217),AllocFactorMatrix,(S$4+1),FALSE)*$E3223</f>
        <v>0</v>
      </c>
      <c r="T3217" s="5">
        <f t="shared" si="4567"/>
        <v>0</v>
      </c>
      <c r="U3217" s="5">
        <f>VLOOKUP(CONCATENATE($F3217," ",$G3217),AllocFactorMatrix,(U$4+1),FALSE)*$E3223</f>
        <v>0</v>
      </c>
      <c r="V3217" s="5">
        <f>VLOOKUP(CONCATENATE($F3217," ",$G3217),AllocFactorMatrix,(V$4+1),FALSE)*$E3223</f>
        <v>0</v>
      </c>
      <c r="W3217" s="5">
        <f>VLOOKUP(CONCATENATE($F3217," ",$G3217),AllocFactorMatrix,(W$4+1),FALSE)*$E3223</f>
        <v>0</v>
      </c>
      <c r="X3217" s="5">
        <f>VLOOKUP(CONCATENATE($F3217," ",$G3217),AllocFactorMatrix,(X$4+1),FALSE)*$E3223</f>
        <v>0</v>
      </c>
      <c r="Y3217" s="5">
        <f t="shared" ref="Y3217:Y3223" si="4586">SUBTOTAL(9,U3217:X3217)</f>
        <v>0</v>
      </c>
      <c r="Z3217" s="5">
        <f>VLOOKUP(CONCATENATE($F3217," ",$G3217),AllocFactorMatrix,(Z$4+1),FALSE)*$E3223</f>
        <v>0</v>
      </c>
      <c r="AA3217" s="5">
        <f>VLOOKUP(CONCATENATE($F3217," ",$G3217),AllocFactorMatrix,(AA$4+1),FALSE)*$E3223</f>
        <v>0</v>
      </c>
      <c r="AB3217" s="5">
        <f t="shared" si="4565"/>
        <v>0</v>
      </c>
      <c r="AC3217" s="5">
        <f>VLOOKUP(CONCATENATE($F3217," ",$G3217),AllocFactorMatrix,(AC$4+1),FALSE)*$E3223</f>
        <v>0</v>
      </c>
      <c r="AD3217" s="5">
        <f>VLOOKUP(CONCATENATE($F3217," ",$G3217),AllocFactorMatrix,(AD$4+1),FALSE)*$E3223</f>
        <v>0</v>
      </c>
      <c r="AE3217" s="5">
        <f>VLOOKUP(CONCATENATE($F3217," ",$G3217),AllocFactorMatrix,(AE$4+1),FALSE)*$E3223</f>
        <v>0</v>
      </c>
    </row>
    <row r="3218" spans="1:31" hidden="1" outlineLevel="1">
      <c r="E3218" s="44"/>
      <c r="F3218" s="167" t="str">
        <f>F3223</f>
        <v>PROD_ENERGY</v>
      </c>
      <c r="G3218" s="48" t="str">
        <f>$G$10</f>
        <v>SUBTRAN</v>
      </c>
      <c r="H3218" s="4">
        <f t="shared" si="4563"/>
        <v>0</v>
      </c>
      <c r="I3218" s="5">
        <f t="shared" ref="I3218:N3218" si="4587">VLOOKUP(CONCATENATE($F3218," ",$G3218),AllocFactorMatrix,(I$4+1),FALSE)*$E3223</f>
        <v>0</v>
      </c>
      <c r="J3218" s="47">
        <f t="shared" si="4587"/>
        <v>0</v>
      </c>
      <c r="K3218" s="47">
        <f t="shared" si="4587"/>
        <v>0</v>
      </c>
      <c r="L3218" s="5">
        <f t="shared" si="4587"/>
        <v>0</v>
      </c>
      <c r="M3218" s="5">
        <f t="shared" si="4587"/>
        <v>0</v>
      </c>
      <c r="N3218" s="5">
        <f t="shared" si="4587"/>
        <v>0</v>
      </c>
      <c r="O3218" s="5">
        <f t="shared" si="4473"/>
        <v>0</v>
      </c>
      <c r="P3218" s="5">
        <f>VLOOKUP(CONCATENATE($F3218," ",$G3218),AllocFactorMatrix,(P$4+1),FALSE)*$E3223</f>
        <v>0</v>
      </c>
      <c r="Q3218" s="5">
        <f>VLOOKUP(CONCATENATE($F3218," ",$G3218),AllocFactorMatrix,(Q$4+1),FALSE)*$E3223</f>
        <v>0</v>
      </c>
      <c r="R3218" s="5">
        <f>VLOOKUP(CONCATENATE($F3218," ",$G3218),AllocFactorMatrix,(R$4+1),FALSE)*$E3223</f>
        <v>0</v>
      </c>
      <c r="S3218" s="5">
        <f>VLOOKUP(CONCATENATE($F3218," ",$G3218),AllocFactorMatrix,(S$4+1),FALSE)*$E3223</f>
        <v>0</v>
      </c>
      <c r="T3218" s="5">
        <f t="shared" si="4567"/>
        <v>0</v>
      </c>
      <c r="U3218" s="5">
        <f>VLOOKUP(CONCATENATE($F3218," ",$G3218),AllocFactorMatrix,(U$4+1),FALSE)*$E3223</f>
        <v>0</v>
      </c>
      <c r="V3218" s="5">
        <f>VLOOKUP(CONCATENATE($F3218," ",$G3218),AllocFactorMatrix,(V$4+1),FALSE)*$E3223</f>
        <v>0</v>
      </c>
      <c r="W3218" s="5">
        <f>VLOOKUP(CONCATENATE($F3218," ",$G3218),AllocFactorMatrix,(W$4+1),FALSE)*$E3223</f>
        <v>0</v>
      </c>
      <c r="X3218" s="5">
        <f>VLOOKUP(CONCATENATE($F3218," ",$G3218),AllocFactorMatrix,(X$4+1),FALSE)*$E3223</f>
        <v>0</v>
      </c>
      <c r="Y3218" s="5">
        <f t="shared" si="4586"/>
        <v>0</v>
      </c>
      <c r="Z3218" s="5">
        <f>VLOOKUP(CONCATENATE($F3218," ",$G3218),AllocFactorMatrix,(Z$4+1),FALSE)*$E3223</f>
        <v>0</v>
      </c>
      <c r="AA3218" s="5">
        <f>VLOOKUP(CONCATENATE($F3218," ",$G3218),AllocFactorMatrix,(AA$4+1),FALSE)*$E3223</f>
        <v>0</v>
      </c>
      <c r="AB3218" s="5">
        <f t="shared" si="4565"/>
        <v>0</v>
      </c>
      <c r="AC3218" s="5">
        <f>VLOOKUP(CONCATENATE($F3218," ",$G3218),AllocFactorMatrix,(AC$4+1),FALSE)*$E3223</f>
        <v>0</v>
      </c>
      <c r="AD3218" s="5">
        <f>VLOOKUP(CONCATENATE($F3218," ",$G3218),AllocFactorMatrix,(AD$4+1),FALSE)*$E3223</f>
        <v>0</v>
      </c>
      <c r="AE3218" s="5">
        <f>VLOOKUP(CONCATENATE($F3218," ",$G3218),AllocFactorMatrix,(AE$4+1),FALSE)*$E3223</f>
        <v>0</v>
      </c>
    </row>
    <row r="3219" spans="1:31" hidden="1" outlineLevel="1">
      <c r="E3219" s="44"/>
      <c r="F3219" s="167" t="str">
        <f>F3223</f>
        <v>PROD_ENERGY</v>
      </c>
      <c r="G3219" s="48" t="str">
        <f>$G$11</f>
        <v>DISTPRI</v>
      </c>
      <c r="H3219" s="4">
        <f t="shared" si="4563"/>
        <v>0</v>
      </c>
      <c r="I3219" s="5">
        <f t="shared" ref="I3219:N3219" si="4588">VLOOKUP(CONCATENATE($F3219," ",$G3219),AllocFactorMatrix,(I$4+1),FALSE)*$E3223</f>
        <v>0</v>
      </c>
      <c r="J3219" s="47">
        <f t="shared" si="4588"/>
        <v>0</v>
      </c>
      <c r="K3219" s="47">
        <f t="shared" si="4588"/>
        <v>0</v>
      </c>
      <c r="L3219" s="5">
        <f t="shared" si="4588"/>
        <v>0</v>
      </c>
      <c r="M3219" s="5">
        <f t="shared" si="4588"/>
        <v>0</v>
      </c>
      <c r="N3219" s="5">
        <f t="shared" si="4588"/>
        <v>0</v>
      </c>
      <c r="O3219" s="5">
        <f t="shared" si="4473"/>
        <v>0</v>
      </c>
      <c r="P3219" s="5">
        <f>VLOOKUP(CONCATENATE($F3219," ",$G3219),AllocFactorMatrix,(P$4+1),FALSE)*$E3223</f>
        <v>0</v>
      </c>
      <c r="Q3219" s="5">
        <f>VLOOKUP(CONCATENATE($F3219," ",$G3219),AllocFactorMatrix,(Q$4+1),FALSE)*$E3223</f>
        <v>0</v>
      </c>
      <c r="R3219" s="5">
        <f>VLOOKUP(CONCATENATE($F3219," ",$G3219),AllocFactorMatrix,(R$4+1),FALSE)*$E3223</f>
        <v>0</v>
      </c>
      <c r="S3219" s="5">
        <f>VLOOKUP(CONCATENATE($F3219," ",$G3219),AllocFactorMatrix,(S$4+1),FALSE)*$E3223</f>
        <v>0</v>
      </c>
      <c r="T3219" s="5">
        <f t="shared" si="4567"/>
        <v>0</v>
      </c>
      <c r="U3219" s="5">
        <f>VLOOKUP(CONCATENATE($F3219," ",$G3219),AllocFactorMatrix,(U$4+1),FALSE)*$E3223</f>
        <v>0</v>
      </c>
      <c r="V3219" s="5">
        <f>VLOOKUP(CONCATENATE($F3219," ",$G3219),AllocFactorMatrix,(V$4+1),FALSE)*$E3223</f>
        <v>0</v>
      </c>
      <c r="W3219" s="5">
        <f>VLOOKUP(CONCATENATE($F3219," ",$G3219),AllocFactorMatrix,(W$4+1),FALSE)*$E3223</f>
        <v>0</v>
      </c>
      <c r="X3219" s="5">
        <f>VLOOKUP(CONCATENATE($F3219," ",$G3219),AllocFactorMatrix,(X$4+1),FALSE)*$E3223</f>
        <v>0</v>
      </c>
      <c r="Y3219" s="5">
        <f t="shared" si="4586"/>
        <v>0</v>
      </c>
      <c r="Z3219" s="5">
        <f>VLOOKUP(CONCATENATE($F3219," ",$G3219),AllocFactorMatrix,(Z$4+1),FALSE)*$E3223</f>
        <v>0</v>
      </c>
      <c r="AA3219" s="5">
        <f>VLOOKUP(CONCATENATE($F3219," ",$G3219),AllocFactorMatrix,(AA$4+1),FALSE)*$E3223</f>
        <v>0</v>
      </c>
      <c r="AB3219" s="5">
        <f t="shared" si="4565"/>
        <v>0</v>
      </c>
      <c r="AC3219" s="5">
        <f>VLOOKUP(CONCATENATE($F3219," ",$G3219),AllocFactorMatrix,(AC$4+1),FALSE)*$E3223</f>
        <v>0</v>
      </c>
      <c r="AD3219" s="5">
        <f>VLOOKUP(CONCATENATE($F3219," ",$G3219),AllocFactorMatrix,(AD$4+1),FALSE)*$E3223</f>
        <v>0</v>
      </c>
      <c r="AE3219" s="5">
        <f>VLOOKUP(CONCATENATE($F3219," ",$G3219),AllocFactorMatrix,(AE$4+1),FALSE)*$E3223</f>
        <v>0</v>
      </c>
    </row>
    <row r="3220" spans="1:31" hidden="1" outlineLevel="1">
      <c r="E3220" s="44"/>
      <c r="F3220" s="167" t="str">
        <f>F3223</f>
        <v>PROD_ENERGY</v>
      </c>
      <c r="G3220" s="48" t="str">
        <f>$G$12</f>
        <v>DISTSEC</v>
      </c>
      <c r="H3220" s="4">
        <f t="shared" si="4563"/>
        <v>0</v>
      </c>
      <c r="I3220" s="5">
        <f t="shared" ref="I3220:N3220" si="4589">VLOOKUP(CONCATENATE($F3220," ",$G3220),AllocFactorMatrix,(I$4+1),FALSE)*$E3223</f>
        <v>0</v>
      </c>
      <c r="J3220" s="47">
        <f t="shared" si="4589"/>
        <v>0</v>
      </c>
      <c r="K3220" s="47">
        <f t="shared" si="4589"/>
        <v>0</v>
      </c>
      <c r="L3220" s="5">
        <f t="shared" si="4589"/>
        <v>0</v>
      </c>
      <c r="M3220" s="5">
        <f t="shared" si="4589"/>
        <v>0</v>
      </c>
      <c r="N3220" s="5">
        <f t="shared" si="4589"/>
        <v>0</v>
      </c>
      <c r="O3220" s="5">
        <f t="shared" si="4473"/>
        <v>0</v>
      </c>
      <c r="P3220" s="5">
        <f>VLOOKUP(CONCATENATE($F3220," ",$G3220),AllocFactorMatrix,(P$4+1),FALSE)*$E3223</f>
        <v>0</v>
      </c>
      <c r="Q3220" s="5">
        <f>VLOOKUP(CONCATENATE($F3220," ",$G3220),AllocFactorMatrix,(Q$4+1),FALSE)*$E3223</f>
        <v>0</v>
      </c>
      <c r="R3220" s="5">
        <f>VLOOKUP(CONCATENATE($F3220," ",$G3220),AllocFactorMatrix,(R$4+1),FALSE)*$E3223</f>
        <v>0</v>
      </c>
      <c r="S3220" s="5">
        <f>VLOOKUP(CONCATENATE($F3220," ",$G3220),AllocFactorMatrix,(S$4+1),FALSE)*$E3223</f>
        <v>0</v>
      </c>
      <c r="T3220" s="5">
        <f t="shared" si="4567"/>
        <v>0</v>
      </c>
      <c r="U3220" s="5">
        <f>VLOOKUP(CONCATENATE($F3220," ",$G3220),AllocFactorMatrix,(U$4+1),FALSE)*$E3223</f>
        <v>0</v>
      </c>
      <c r="V3220" s="5">
        <f>VLOOKUP(CONCATENATE($F3220," ",$G3220),AllocFactorMatrix,(V$4+1),FALSE)*$E3223</f>
        <v>0</v>
      </c>
      <c r="W3220" s="5">
        <f>VLOOKUP(CONCATENATE($F3220," ",$G3220),AllocFactorMatrix,(W$4+1),FALSE)*$E3223</f>
        <v>0</v>
      </c>
      <c r="X3220" s="5">
        <f>VLOOKUP(CONCATENATE($F3220," ",$G3220),AllocFactorMatrix,(X$4+1),FALSE)*$E3223</f>
        <v>0</v>
      </c>
      <c r="Y3220" s="5">
        <f t="shared" si="4586"/>
        <v>0</v>
      </c>
      <c r="Z3220" s="5">
        <f>VLOOKUP(CONCATENATE($F3220," ",$G3220),AllocFactorMatrix,(Z$4+1),FALSE)*$E3223</f>
        <v>0</v>
      </c>
      <c r="AA3220" s="5">
        <f>VLOOKUP(CONCATENATE($F3220," ",$G3220),AllocFactorMatrix,(AA$4+1),FALSE)*$E3223</f>
        <v>0</v>
      </c>
      <c r="AB3220" s="5">
        <f t="shared" si="4565"/>
        <v>0</v>
      </c>
      <c r="AC3220" s="5">
        <f>VLOOKUP(CONCATENATE($F3220," ",$G3220),AllocFactorMatrix,(AC$4+1),FALSE)*$E3223</f>
        <v>0</v>
      </c>
      <c r="AD3220" s="5">
        <f>VLOOKUP(CONCATENATE($F3220," ",$G3220),AllocFactorMatrix,(AD$4+1),FALSE)*$E3223</f>
        <v>0</v>
      </c>
      <c r="AE3220" s="5">
        <f>VLOOKUP(CONCATENATE($F3220," ",$G3220),AllocFactorMatrix,(AE$4+1),FALSE)*$E3223</f>
        <v>0</v>
      </c>
    </row>
    <row r="3221" spans="1:31" hidden="1" outlineLevel="1">
      <c r="E3221" s="44"/>
      <c r="F3221" s="167" t="str">
        <f>F3223</f>
        <v>PROD_ENERGY</v>
      </c>
      <c r="G3221" s="48" t="str">
        <f>$G$13</f>
        <v>ENERGY</v>
      </c>
      <c r="H3221" s="4">
        <f t="shared" si="4563"/>
        <v>316118.99999999988</v>
      </c>
      <c r="I3221" s="5">
        <f t="shared" ref="I3221:N3221" si="4590">VLOOKUP(CONCATENATE($F3221," ",$G3221),AllocFactorMatrix,(I$4+1),FALSE)*$E3223</f>
        <v>123673.21407217227</v>
      </c>
      <c r="J3221" s="47">
        <f t="shared" si="4590"/>
        <v>19.791097849243751</v>
      </c>
      <c r="K3221" s="47">
        <f t="shared" si="4590"/>
        <v>57.065662775050853</v>
      </c>
      <c r="L3221" s="5">
        <f t="shared" si="4590"/>
        <v>35661.639300941817</v>
      </c>
      <c r="M3221" s="5">
        <f t="shared" si="4590"/>
        <v>497.37375109168744</v>
      </c>
      <c r="N3221" s="5">
        <f t="shared" si="4590"/>
        <v>69.532428872720303</v>
      </c>
      <c r="O3221" s="5">
        <f t="shared" si="4473"/>
        <v>36228.545480906228</v>
      </c>
      <c r="P3221" s="5">
        <f>VLOOKUP(CONCATENATE($F3221," ",$G3221),AllocFactorMatrix,(P$4+1),FALSE)*$E3223</f>
        <v>23119.711319011822</v>
      </c>
      <c r="Q3221" s="5">
        <f>VLOOKUP(CONCATENATE($F3221," ",$G3221),AllocFactorMatrix,(Q$4+1),FALSE)*$E3223</f>
        <v>4129.1432654649352</v>
      </c>
      <c r="R3221" s="5">
        <f>VLOOKUP(CONCATENATE($F3221," ",$G3221),AllocFactorMatrix,(R$4+1),FALSE)*$E3223</f>
        <v>840.84478443784792</v>
      </c>
      <c r="S3221" s="5">
        <f>VLOOKUP(CONCATENATE($F3221," ",$G3221),AllocFactorMatrix,(S$4+1),FALSE)*$E3223</f>
        <v>31.758992075413975</v>
      </c>
      <c r="T3221" s="5">
        <f t="shared" si="4567"/>
        <v>28121.458360990018</v>
      </c>
      <c r="U3221" s="5">
        <f>VLOOKUP(CONCATENATE($F3221," ",$G3221),AllocFactorMatrix,(U$4+1),FALSE)*$E3223</f>
        <v>1212.5410029440643</v>
      </c>
      <c r="V3221" s="5">
        <f>VLOOKUP(CONCATENATE($F3221," ",$G3221),AllocFactorMatrix,(V$4+1),FALSE)*$E3223</f>
        <v>19170.503802711031</v>
      </c>
      <c r="W3221" s="5">
        <f>VLOOKUP(CONCATENATE($F3221," ",$G3221),AllocFactorMatrix,(W$4+1),FALSE)*$E3223</f>
        <v>82449.216753663102</v>
      </c>
      <c r="X3221" s="5">
        <f>VLOOKUP(CONCATENATE($F3221," ",$G3221),AllocFactorMatrix,(X$4+1),FALSE)*$E3223</f>
        <v>15509.558832081379</v>
      </c>
      <c r="Y3221" s="5">
        <f t="shared" si="4586"/>
        <v>118341.82039139958</v>
      </c>
      <c r="Z3221" s="5">
        <f>VLOOKUP(CONCATENATE($F3221," ",$G3221),AllocFactorMatrix,(Z$4+1),FALSE)*$E3223</f>
        <v>6359.993849904934</v>
      </c>
      <c r="AA3221" s="5">
        <f>VLOOKUP(CONCATENATE($F3221," ",$G3221),AllocFactorMatrix,(AA$4+1),FALSE)*$E3223</f>
        <v>127.6120079269575</v>
      </c>
      <c r="AB3221" s="5">
        <f t="shared" si="4565"/>
        <v>6487.6058578318916</v>
      </c>
      <c r="AC3221" s="5">
        <f>VLOOKUP(CONCATENATE($F3221," ",$G3221),AllocFactorMatrix,(AC$4+1),FALSE)*$E3223</f>
        <v>113.83045829185652</v>
      </c>
      <c r="AD3221" s="5">
        <f>VLOOKUP(CONCATENATE($F3221," ",$G3221),AllocFactorMatrix,(AD$4+1),FALSE)*$E3223</f>
        <v>2549.7632809873171</v>
      </c>
      <c r="AE3221" s="5">
        <f>VLOOKUP(CONCATENATE($F3221," ",$G3221),AllocFactorMatrix,(AE$4+1),FALSE)*$E3223</f>
        <v>525.90533679645023</v>
      </c>
    </row>
    <row r="3222" spans="1:31" hidden="1" outlineLevel="1">
      <c r="E3222" s="44"/>
      <c r="F3222" s="167" t="str">
        <f>F3223</f>
        <v>PROD_ENERGY</v>
      </c>
      <c r="G3222" s="48" t="str">
        <f>$G$14</f>
        <v>CUSTOMER</v>
      </c>
      <c r="H3222" s="4">
        <f t="shared" si="4563"/>
        <v>0</v>
      </c>
      <c r="I3222" s="5">
        <f t="shared" ref="I3222:N3222" si="4591">VLOOKUP(CONCATENATE($F3222," ",$G3222),AllocFactorMatrix,(I$4+1),FALSE)*$E3223</f>
        <v>0</v>
      </c>
      <c r="J3222" s="47">
        <f t="shared" si="4591"/>
        <v>0</v>
      </c>
      <c r="K3222" s="47">
        <f t="shared" si="4591"/>
        <v>0</v>
      </c>
      <c r="L3222" s="5">
        <f t="shared" si="4591"/>
        <v>0</v>
      </c>
      <c r="M3222" s="5">
        <f t="shared" si="4591"/>
        <v>0</v>
      </c>
      <c r="N3222" s="5">
        <f t="shared" si="4591"/>
        <v>0</v>
      </c>
      <c r="O3222" s="5">
        <f t="shared" si="4473"/>
        <v>0</v>
      </c>
      <c r="P3222" s="5">
        <f>VLOOKUP(CONCATENATE($F3222," ",$G3222),AllocFactorMatrix,(P$4+1),FALSE)*$E3223</f>
        <v>0</v>
      </c>
      <c r="Q3222" s="5">
        <f>VLOOKUP(CONCATENATE($F3222," ",$G3222),AllocFactorMatrix,(Q$4+1),FALSE)*$E3223</f>
        <v>0</v>
      </c>
      <c r="R3222" s="5">
        <f>VLOOKUP(CONCATENATE($F3222," ",$G3222),AllocFactorMatrix,(R$4+1),FALSE)*$E3223</f>
        <v>0</v>
      </c>
      <c r="S3222" s="5">
        <f>VLOOKUP(CONCATENATE($F3222," ",$G3222),AllocFactorMatrix,(S$4+1),FALSE)*$E3223</f>
        <v>0</v>
      </c>
      <c r="T3222" s="5">
        <f t="shared" si="4567"/>
        <v>0</v>
      </c>
      <c r="U3222" s="5">
        <f>VLOOKUP(CONCATENATE($F3222," ",$G3222),AllocFactorMatrix,(U$4+1),FALSE)*$E3223</f>
        <v>0</v>
      </c>
      <c r="V3222" s="5">
        <f>VLOOKUP(CONCATENATE($F3222," ",$G3222),AllocFactorMatrix,(V$4+1),FALSE)*$E3223</f>
        <v>0</v>
      </c>
      <c r="W3222" s="5">
        <f>VLOOKUP(CONCATENATE($F3222," ",$G3222),AllocFactorMatrix,(W$4+1),FALSE)*$E3223</f>
        <v>0</v>
      </c>
      <c r="X3222" s="5">
        <f>VLOOKUP(CONCATENATE($F3222," ",$G3222),AllocFactorMatrix,(X$4+1),FALSE)*$E3223</f>
        <v>0</v>
      </c>
      <c r="Y3222" s="5">
        <f t="shared" si="4586"/>
        <v>0</v>
      </c>
      <c r="Z3222" s="5">
        <f>VLOOKUP(CONCATENATE($F3222," ",$G3222),AllocFactorMatrix,(Z$4+1),FALSE)*$E3223</f>
        <v>0</v>
      </c>
      <c r="AA3222" s="5">
        <f>VLOOKUP(CONCATENATE($F3222," ",$G3222),AllocFactorMatrix,(AA$4+1),FALSE)*$E3223</f>
        <v>0</v>
      </c>
      <c r="AB3222" s="5">
        <f t="shared" si="4565"/>
        <v>0</v>
      </c>
      <c r="AC3222" s="5">
        <f>VLOOKUP(CONCATENATE($F3222," ",$G3222),AllocFactorMatrix,(AC$4+1),FALSE)*$E3223</f>
        <v>0</v>
      </c>
      <c r="AD3222" s="5">
        <f>VLOOKUP(CONCATENATE($F3222," ",$G3222),AllocFactorMatrix,(AD$4+1),FALSE)*$E3223</f>
        <v>0</v>
      </c>
      <c r="AE3222" s="5">
        <f>VLOOKUP(CONCATENATE($F3222," ",$G3222),AllocFactorMatrix,(AE$4+1),FALSE)*$E3223</f>
        <v>0</v>
      </c>
    </row>
    <row r="3223" spans="1:31" collapsed="1">
      <c r="D3223" s="48" t="s">
        <v>262</v>
      </c>
      <c r="E3223" s="36">
        <v>316119</v>
      </c>
      <c r="F3223" s="88" t="s">
        <v>29</v>
      </c>
      <c r="G3223" s="48" t="str">
        <f>$G$15</f>
        <v>TOTAL</v>
      </c>
      <c r="H3223" s="4">
        <f t="shared" si="4563"/>
        <v>316118.99999999988</v>
      </c>
      <c r="I3223" s="5">
        <f t="shared" ref="I3223:N3223" si="4592">VLOOKUP(CONCATENATE($F3223," ",$G3223),AllocFactorMatrix,(I$4+1),FALSE)*$E3223</f>
        <v>123673.21407217227</v>
      </c>
      <c r="J3223" s="47">
        <f t="shared" si="4592"/>
        <v>19.791097849243751</v>
      </c>
      <c r="K3223" s="47">
        <f t="shared" si="4592"/>
        <v>57.065662775050853</v>
      </c>
      <c r="L3223" s="5">
        <f t="shared" si="4592"/>
        <v>35661.639300941817</v>
      </c>
      <c r="M3223" s="5">
        <f t="shared" si="4592"/>
        <v>497.37375109168744</v>
      </c>
      <c r="N3223" s="5">
        <f t="shared" si="4592"/>
        <v>69.532428872720303</v>
      </c>
      <c r="O3223" s="5">
        <f t="shared" si="4473"/>
        <v>36228.545480906228</v>
      </c>
      <c r="P3223" s="5">
        <f>VLOOKUP(CONCATENATE($F3223," ",$G3223),AllocFactorMatrix,(P$4+1),FALSE)*$E3223</f>
        <v>23119.711319011822</v>
      </c>
      <c r="Q3223" s="5">
        <f>VLOOKUP(CONCATENATE($F3223," ",$G3223),AllocFactorMatrix,(Q$4+1),FALSE)*$E3223</f>
        <v>4129.1432654649352</v>
      </c>
      <c r="R3223" s="5">
        <f>VLOOKUP(CONCATENATE($F3223," ",$G3223),AllocFactorMatrix,(R$4+1),FALSE)*$E3223</f>
        <v>840.84478443784792</v>
      </c>
      <c r="S3223" s="5">
        <f>VLOOKUP(CONCATENATE($F3223," ",$G3223),AllocFactorMatrix,(S$4+1),FALSE)*$E3223</f>
        <v>31.758992075413975</v>
      </c>
      <c r="T3223" s="5">
        <f t="shared" si="4567"/>
        <v>28121.458360990018</v>
      </c>
      <c r="U3223" s="5">
        <f>VLOOKUP(CONCATENATE($F3223," ",$G3223),AllocFactorMatrix,(U$4+1),FALSE)*$E3223</f>
        <v>1212.5410029440643</v>
      </c>
      <c r="V3223" s="5">
        <f>VLOOKUP(CONCATENATE($F3223," ",$G3223),AllocFactorMatrix,(V$4+1),FALSE)*$E3223</f>
        <v>19170.503802711031</v>
      </c>
      <c r="W3223" s="5">
        <f>VLOOKUP(CONCATENATE($F3223," ",$G3223),AllocFactorMatrix,(W$4+1),FALSE)*$E3223</f>
        <v>82449.216753663102</v>
      </c>
      <c r="X3223" s="5">
        <f>VLOOKUP(CONCATENATE($F3223," ",$G3223),AllocFactorMatrix,(X$4+1),FALSE)*$E3223</f>
        <v>15509.558832081379</v>
      </c>
      <c r="Y3223" s="5">
        <f t="shared" si="4586"/>
        <v>118341.82039139958</v>
      </c>
      <c r="Z3223" s="5">
        <f>VLOOKUP(CONCATENATE($F3223," ",$G3223),AllocFactorMatrix,(Z$4+1),FALSE)*$E3223</f>
        <v>6359.993849904934</v>
      </c>
      <c r="AA3223" s="5">
        <f>VLOOKUP(CONCATENATE($F3223," ",$G3223),AllocFactorMatrix,(AA$4+1),FALSE)*$E3223</f>
        <v>127.6120079269575</v>
      </c>
      <c r="AB3223" s="5">
        <f t="shared" si="4565"/>
        <v>6487.6058578318916</v>
      </c>
      <c r="AC3223" s="5">
        <f>VLOOKUP(CONCATENATE($F3223," ",$G3223),AllocFactorMatrix,(AC$4+1),FALSE)*$E3223</f>
        <v>113.83045829185652</v>
      </c>
      <c r="AD3223" s="5">
        <f>VLOOKUP(CONCATENATE($F3223," ",$G3223),AllocFactorMatrix,(AD$4+1),FALSE)*$E3223</f>
        <v>2549.7632809873171</v>
      </c>
      <c r="AE3223" s="5">
        <f>VLOOKUP(CONCATENATE($F3223," ",$G3223),AllocFactorMatrix,(AE$4+1),FALSE)*$E3223</f>
        <v>525.90533679645023</v>
      </c>
    </row>
    <row r="3224" spans="1:31" hidden="1" outlineLevel="1">
      <c r="E3224" s="9"/>
      <c r="F3224" s="99"/>
      <c r="G3224" s="48" t="str">
        <f>$G$8</f>
        <v>PRODUCTION</v>
      </c>
      <c r="H3224" s="46">
        <f t="shared" ref="H3224:AE3224" ca="1" si="4593">H2624+H2632+H2640+H2648+H2656+H2664+H2672+H2680+H2688+H2696+H2712+H2720+H2728+H2736+H2744+H2752+H2760+H2768+H2776+H2784+H2792+H2800+H2808+H2816+H2824+H2832+H2840+H2848+H2856+H2864+H2872+H2880+H2888+H2896+H3032+H3040+H3048+H3056+H3064+H3072+H3080+H3088+H3096+H3104+H3112+H3128+H3136+H3144+H3152+H3160+H3168+H3176+H3184+H3192+H3200+H3208+H3216+H2704+H2904+H2912+H2920+H2928+H2936+H2944+H2952+H2960+H2968+H2976+H2984+H2992+H3000+H3008+H3016+H3024+H3120</f>
        <v>-24189493.818759263</v>
      </c>
      <c r="I3224" s="46">
        <f t="shared" ca="1" si="4593"/>
        <v>-12436030.728520639</v>
      </c>
      <c r="J3224" s="46">
        <f t="shared" ref="J3224:K3224" ca="1" si="4594">J2624+J2632+J2640+J2648+J2656+J2664+J2672+J2680+J2688+J2696+J2712+J2720+J2728+J2736+J2744+J2752+J2760+J2768+J2776+J2784+J2792+J2800+J2808+J2816+J2824+J2832+J2840+J2848+J2856+J2864+J2872+J2880+J2888+J2896+J3032+J3040+J3048+J3056+J3064+J3072+J3080+J3088+J3096+J3104+J3112+J3128+J3136+J3144+J3152+J3160+J3168+J3176+J3184+J3192+J3200+J3208+J3216+J2704+J2904+J2912+J2920+J2928+J2936+J2944+J2952+J2960+J2968+J2976+J2984+J2992+J3000+J3008+J3016+J3024+J3120</f>
        <v>-2786.1174427319793</v>
      </c>
      <c r="K3224" s="46">
        <f t="shared" ca="1" si="4594"/>
        <v>-4881.3539695709578</v>
      </c>
      <c r="L3224" s="46">
        <f t="shared" ca="1" si="4593"/>
        <v>-2900833.2032755124</v>
      </c>
      <c r="M3224" s="46">
        <f t="shared" ca="1" si="4593"/>
        <v>-40346.600723170959</v>
      </c>
      <c r="N3224" s="46">
        <f t="shared" ca="1" si="4593"/>
        <v>-5623.1354620063239</v>
      </c>
      <c r="O3224" s="46">
        <f t="shared" ca="1" si="4593"/>
        <v>-2946802.9394606911</v>
      </c>
      <c r="P3224" s="46">
        <f t="shared" ca="1" si="4593"/>
        <v>-1724980.2581212982</v>
      </c>
      <c r="Q3224" s="46">
        <f t="shared" ca="1" si="4593"/>
        <v>-309657.44576871244</v>
      </c>
      <c r="R3224" s="46">
        <f t="shared" ca="1" si="4593"/>
        <v>-62769.835478112647</v>
      </c>
      <c r="S3224" s="46">
        <f t="shared" ca="1" si="4593"/>
        <v>-2381.6767836411268</v>
      </c>
      <c r="T3224" s="46">
        <f t="shared" ca="1" si="4593"/>
        <v>-2099789.2161517642</v>
      </c>
      <c r="U3224" s="46">
        <f t="shared" ca="1" si="4593"/>
        <v>-81811.650480009441</v>
      </c>
      <c r="V3224" s="46">
        <f t="shared" ca="1" si="4593"/>
        <v>-1104874.9986717154</v>
      </c>
      <c r="W3224" s="46">
        <f t="shared" ca="1" si="4593"/>
        <v>-4223425.2702058759</v>
      </c>
      <c r="X3224" s="46">
        <f t="shared" ca="1" si="4593"/>
        <v>-765569.74515305716</v>
      </c>
      <c r="Y3224" s="46">
        <f t="shared" ca="1" si="4593"/>
        <v>-6175681.664510658</v>
      </c>
      <c r="Z3224" s="46">
        <f t="shared" ca="1" si="4593"/>
        <v>-474262.99662845937</v>
      </c>
      <c r="AA3224" s="46">
        <f t="shared" ca="1" si="4593"/>
        <v>-9469.6309969494396</v>
      </c>
      <c r="AB3224" s="46">
        <f t="shared" ca="1" si="4593"/>
        <v>-483732.6276254087</v>
      </c>
      <c r="AC3224" s="46">
        <f t="shared" ca="1" si="4593"/>
        <v>-6258.101745297241</v>
      </c>
      <c r="AD3224" s="46">
        <f t="shared" ca="1" si="4593"/>
        <v>-27821.371984919755</v>
      </c>
      <c r="AE3224" s="46">
        <f t="shared" ca="1" si="4593"/>
        <v>-5709.6973475788172</v>
      </c>
    </row>
    <row r="3225" spans="1:31" hidden="1" outlineLevel="1">
      <c r="E3225" s="9"/>
      <c r="F3225" s="99"/>
      <c r="G3225" s="48" t="str">
        <f>$G$9</f>
        <v>BULKTRAN</v>
      </c>
      <c r="H3225" s="46">
        <f t="shared" ref="H3225:AE3225" ca="1" si="4595">H2625+H2633+H2641+H2649+H2657+H2665+H2673+H2681+H2689+H2697+H2713+H2721+H2729+H2737+H2745+H2753+H2761+H2769+H2777+H2785+H2793+H2801+H2809+H2817+H2825+H2833+H2841+H2849+H2857+H2865+H2873+H2881+H2889+H2897+H3033+H3041+H3049+H3057+H3065+H3073+H3081+H3089+H3097+H3105+H3113+H3129+H3137+H3145+H3153+H3161+H3169+H3177+H3185+H3193+H3201+H3209+H3217+H2705+H2905+H2913+H2921+H2929+H2937+H2945+H2953+H2961+H2969+H2977+H2985+H2993+H3001+H3009+H3017+H3025+H3121</f>
        <v>-12256533.690853834</v>
      </c>
      <c r="I3225" s="46">
        <f t="shared" ca="1" si="4595"/>
        <v>-6299039.8161491454</v>
      </c>
      <c r="J3225" s="46">
        <f t="shared" ref="J3225:K3225" ca="1" si="4596">J2625+J2633+J2641+J2649+J2657+J2665+J2673+J2681+J2689+J2697+J2713+J2721+J2729+J2737+J2745+J2753+J2761+J2769+J2777+J2785+J2793+J2801+J2809+J2817+J2825+J2833+J2841+J2849+J2857+J2865+J2873+J2881+J2889+J2897+J3033+J3041+J3049+J3057+J3065+J3073+J3081+J3089+J3097+J3105+J3113+J3129+J3137+J3145+J3153+J3161+J3169+J3177+J3185+J3193+J3201+J3209+J3217+J2705+J2905+J2913+J2921+J2929+J2937+J2945+J2953+J2961+J2969+J2977+J2985+J2993+J3001+J3009+J3017+J3025+J3121</f>
        <v>-1399.9529010345746</v>
      </c>
      <c r="K3225" s="46">
        <f t="shared" ca="1" si="4596"/>
        <v>-2442.1496592345857</v>
      </c>
      <c r="L3225" s="46">
        <f t="shared" ca="1" si="4595"/>
        <v>-1469548.9489613795</v>
      </c>
      <c r="M3225" s="46">
        <f t="shared" ca="1" si="4595"/>
        <v>-20440.468625584897</v>
      </c>
      <c r="N3225" s="46">
        <f t="shared" ca="1" si="4595"/>
        <v>-2841.6511295210239</v>
      </c>
      <c r="O3225" s="46">
        <f t="shared" ca="1" si="4595"/>
        <v>-1492831.0687164851</v>
      </c>
      <c r="P3225" s="46">
        <f t="shared" ca="1" si="4595"/>
        <v>-873981.9836237703</v>
      </c>
      <c r="Q3225" s="46">
        <f t="shared" ca="1" si="4595"/>
        <v>-156996.66790534565</v>
      </c>
      <c r="R3225" s="46">
        <f t="shared" ca="1" si="4595"/>
        <v>-31818.650953392276</v>
      </c>
      <c r="S3225" s="46">
        <f t="shared" ca="1" si="4595"/>
        <v>-1205.7512179335256</v>
      </c>
      <c r="T3225" s="46">
        <f t="shared" ca="1" si="4595"/>
        <v>-1064003.053700442</v>
      </c>
      <c r="U3225" s="46">
        <f t="shared" ca="1" si="4595"/>
        <v>-41439.068436494112</v>
      </c>
      <c r="V3225" s="46">
        <f t="shared" ca="1" si="4595"/>
        <v>-560203.0415822661</v>
      </c>
      <c r="W3225" s="46">
        <f t="shared" ca="1" si="4595"/>
        <v>-2141672.4867956019</v>
      </c>
      <c r="X3225" s="46">
        <f t="shared" ca="1" si="4595"/>
        <v>-388281.41086960811</v>
      </c>
      <c r="Y3225" s="46">
        <f t="shared" ca="1" si="4595"/>
        <v>-3131596.0076839696</v>
      </c>
      <c r="Z3225" s="46">
        <f t="shared" ca="1" si="4595"/>
        <v>-240267.48924578074</v>
      </c>
      <c r="AA3225" s="46">
        <f t="shared" ca="1" si="4595"/>
        <v>-4796.9479067326083</v>
      </c>
      <c r="AB3225" s="46">
        <f t="shared" ca="1" si="4595"/>
        <v>-245064.43715251327</v>
      </c>
      <c r="AC3225" s="46">
        <f t="shared" ca="1" si="4595"/>
        <v>-3170.2517795914305</v>
      </c>
      <c r="AD3225" s="46">
        <f t="shared" ca="1" si="4595"/>
        <v>-14094.475967256903</v>
      </c>
      <c r="AE3225" s="46">
        <f t="shared" ca="1" si="4595"/>
        <v>-2892.4771441556145</v>
      </c>
    </row>
    <row r="3226" spans="1:31" hidden="1" outlineLevel="1">
      <c r="E3226" s="9"/>
      <c r="F3226" s="99"/>
      <c r="G3226" s="48" t="str">
        <f>$G$10</f>
        <v>SUBTRAN</v>
      </c>
      <c r="H3226" s="46">
        <f t="shared" ref="H3226:AE3226" ca="1" si="4597">H2626+H2634+H2642+H2650+H2658+H2666+H2674+H2682+H2690+H2698+H2714+H2722+H2730+H2738+H2746+H2754+H2762+H2770+H2778+H2786+H2794+H2802+H2810+H2818+H2826+H2834+H2842+H2850+H2858+H2866+H2874+H2882+H2890+H2898+H3034+H3042+H3050+H3058+H3066+H3074+H3082+H3090+H3098+H3106+H3114+H3130+H3138+H3146+H3154+H3162+H3170+H3178+H3186+H3194+H3202+H3210+H3218+H2706+H2906+H2914+H2922+H2930+H2938+H2946+H2954+H2962+H2970+H2978+H2986+H2994+H3002+H3010+H3018+H3026+H3122</f>
        <v>-3393563.5940550021</v>
      </c>
      <c r="I3226" s="46">
        <f t="shared" ca="1" si="4597"/>
        <v>-1732611.7606755707</v>
      </c>
      <c r="J3226" s="46">
        <f t="shared" ref="J3226:K3226" ca="1" si="4598">J2626+J2634+J2642+J2650+J2658+J2666+J2674+J2682+J2690+J2698+J2714+J2722+J2730+J2738+J2746+J2754+J2762+J2770+J2778+J2786+J2794+J2802+J2810+J2818+J2826+J2834+J2842+J2850+J2858+J2866+J2874+J2882+J2890+J2898+J3034+J3042+J3050+J3058+J3066+J3074+J3082+J3090+J3098+J3106+J3114+J3130+J3138+J3146+J3154+J3162+J3170+J3178+J3186+J3194+J3202+J3210+J3218+J2706+J2906+J2914+J2922+J2930+J2938+J2946+J2954+J2962+J2970+J2978+J2986+J2994+J3002+J3010+J3018+J3026+J3122</f>
        <v>-280.36436704165567</v>
      </c>
      <c r="K3226" s="46">
        <f t="shared" ca="1" si="4598"/>
        <v>-519.96962160414478</v>
      </c>
      <c r="L3226" s="46">
        <f t="shared" ca="1" si="4597"/>
        <v>-406422.57683514641</v>
      </c>
      <c r="M3226" s="46">
        <f t="shared" ca="1" si="4597"/>
        <v>-5677.8698965730218</v>
      </c>
      <c r="N3226" s="46">
        <f t="shared" ca="1" si="4597"/>
        <v>-1026.031852380597</v>
      </c>
      <c r="O3226" s="46">
        <f t="shared" ca="1" si="4597"/>
        <v>-413126.47858409997</v>
      </c>
      <c r="P3226" s="46">
        <f t="shared" ca="1" si="4597"/>
        <v>-234617.03193408457</v>
      </c>
      <c r="Q3226" s="46">
        <f t="shared" ca="1" si="4597"/>
        <v>-42260.872348820136</v>
      </c>
      <c r="R3226" s="46">
        <f t="shared" ca="1" si="4597"/>
        <v>-11086.934392212313</v>
      </c>
      <c r="S3226" s="46">
        <f t="shared" ca="1" si="4597"/>
        <v>0</v>
      </c>
      <c r="T3226" s="46">
        <f t="shared" ca="1" si="4597"/>
        <v>-287964.838675117</v>
      </c>
      <c r="U3226" s="46">
        <f t="shared" ca="1" si="4597"/>
        <v>-10587.833440896193</v>
      </c>
      <c r="V3226" s="46">
        <f t="shared" ca="1" si="4597"/>
        <v>-148748.23875246296</v>
      </c>
      <c r="W3226" s="46">
        <f t="shared" ca="1" si="4597"/>
        <v>-733156.95177334442</v>
      </c>
      <c r="X3226" s="46">
        <f t="shared" ca="1" si="4597"/>
        <v>-4.524604997721346E-155</v>
      </c>
      <c r="Y3226" s="46">
        <f t="shared" ca="1" si="4597"/>
        <v>-892493.02396670345</v>
      </c>
      <c r="Z3226" s="46">
        <f t="shared" ca="1" si="4597"/>
        <v>-64417.484168024253</v>
      </c>
      <c r="AA3226" s="46">
        <f t="shared" ca="1" si="4597"/>
        <v>-1292.940789573955</v>
      </c>
      <c r="AB3226" s="46">
        <f t="shared" ca="1" si="4597"/>
        <v>-65710.42495759821</v>
      </c>
      <c r="AC3226" s="46">
        <f t="shared" ca="1" si="4597"/>
        <v>-856.73320726578652</v>
      </c>
      <c r="AD3226" s="46">
        <f t="shared" ca="1" si="4597"/>
        <v>0</v>
      </c>
      <c r="AE3226" s="46">
        <f t="shared" ca="1" si="4597"/>
        <v>0</v>
      </c>
    </row>
    <row r="3227" spans="1:31" hidden="1" outlineLevel="1">
      <c r="E3227" s="9"/>
      <c r="F3227" s="99"/>
      <c r="G3227" s="48" t="str">
        <f>$G$11</f>
        <v>DISTPRI</v>
      </c>
      <c r="H3227" s="46">
        <f t="shared" ref="H3227:AE3227" ca="1" si="4599">H2627+H2635+H2643+H2651+H2659+H2667+H2675+H2683+H2691+H2699+H2715+H2723+H2731+H2739+H2747+H2755+H2763+H2771+H2779+H2787+H2795+H2803+H2811+H2819+H2827+H2835+H2843+H2851+H2859+H2867+H2875+H2883+H2891+H2899+H3035+H3043+H3051+H3059+H3067+H3075+H3083+H3091+H3099+H3107+H3115+H3131+H3139+H3147+H3155+H3163+H3171+H3179+H3187+H3195+H3203+H3211+H3219+H2707+H2907+H2915+H2923+H2931+H2939+H2947+H2955+H2963+H2971+H2979+H2987+H2995+H3003+H3011+H3019+H3027+H3123</f>
        <v>-12106370.127258547</v>
      </c>
      <c r="I3227" s="46">
        <f t="shared" ca="1" si="4599"/>
        <v>-7922981.6149173686</v>
      </c>
      <c r="J3227" s="46">
        <f t="shared" ref="J3227:K3227" ca="1" si="4600">J2627+J2635+J2643+J2651+J2659+J2667+J2675+J2683+J2691+J2699+J2715+J2723+J2731+J2739+J2747+J2755+J2763+J2771+J2779+J2787+J2795+J2803+J2811+J2819+J2827+J2835+J2843+J2851+J2859+J2867+J2875+J2883+J2891+J2899+J3035+J3043+J3051+J3059+J3067+J3075+J3083+J3091+J3099+J3107+J3115+J3131+J3139+J3147+J3155+J3163+J3171+J3179+J3187+J3195+J3203+J3211+J3219+J2707+J2907+J2915+J2923+J2931+J2939+J2947+J2955+J2963+J2971+J2979+J2987+J2995+J3003+J3011+J3019+J3027+J3123</f>
        <v>-1297.307336370596</v>
      </c>
      <c r="K3227" s="46">
        <f t="shared" ca="1" si="4600"/>
        <v>-2396.0762335697236</v>
      </c>
      <c r="L3227" s="46">
        <f t="shared" ca="1" si="4599"/>
        <v>-1855709.2588390959</v>
      </c>
      <c r="M3227" s="46">
        <f t="shared" ca="1" si="4599"/>
        <v>-25918.811617289281</v>
      </c>
      <c r="N3227" s="46">
        <f t="shared" ca="1" si="4599"/>
        <v>0</v>
      </c>
      <c r="O3227" s="46">
        <f t="shared" ca="1" si="4599"/>
        <v>-1881628.0704563865</v>
      </c>
      <c r="P3227" s="46">
        <f t="shared" ca="1" si="4599"/>
        <v>-1075957.8521497636</v>
      </c>
      <c r="Q3227" s="46">
        <f t="shared" ca="1" si="4599"/>
        <v>-193759.51505726005</v>
      </c>
      <c r="R3227" s="46">
        <f t="shared" ca="1" si="4599"/>
        <v>0</v>
      </c>
      <c r="S3227" s="46">
        <f t="shared" ca="1" si="4599"/>
        <v>0</v>
      </c>
      <c r="T3227" s="46">
        <f t="shared" ca="1" si="4599"/>
        <v>-1269717.3672070231</v>
      </c>
      <c r="U3227" s="46">
        <f t="shared" ca="1" si="4599"/>
        <v>-48714.363176797357</v>
      </c>
      <c r="V3227" s="46">
        <f t="shared" ca="1" si="4599"/>
        <v>-674288.90099843359</v>
      </c>
      <c r="W3227" s="46">
        <f t="shared" ca="1" si="4599"/>
        <v>6.961791430079009E-83</v>
      </c>
      <c r="X3227" s="46">
        <f t="shared" ca="1" si="4599"/>
        <v>-7.0408268738208985E-155</v>
      </c>
      <c r="Y3227" s="46">
        <f t="shared" ca="1" si="4599"/>
        <v>-723003.2641752311</v>
      </c>
      <c r="Z3227" s="46">
        <f t="shared" ca="1" si="4599"/>
        <v>-295521.54656569374</v>
      </c>
      <c r="AA3227" s="46">
        <f t="shared" ca="1" si="4599"/>
        <v>-5929.3412521389901</v>
      </c>
      <c r="AB3227" s="46">
        <f t="shared" ca="1" si="4599"/>
        <v>-301450.8878178327</v>
      </c>
      <c r="AC3227" s="46">
        <f t="shared" ca="1" si="4599"/>
        <v>-3895.5391147744408</v>
      </c>
      <c r="AD3227" s="46">
        <f t="shared" ca="1" si="4599"/>
        <v>0</v>
      </c>
      <c r="AE3227" s="46">
        <f t="shared" ca="1" si="4599"/>
        <v>0</v>
      </c>
    </row>
    <row r="3228" spans="1:31" hidden="1" outlineLevel="1">
      <c r="E3228" s="9"/>
      <c r="F3228" s="99"/>
      <c r="G3228" s="48" t="str">
        <f>$G$12</f>
        <v>DISTSEC</v>
      </c>
      <c r="H3228" s="46">
        <f t="shared" ref="H3228:AE3228" ca="1" si="4601">H2628+H2636+H2644+H2652+H2660+H2668+H2676+H2684+H2692+H2700+H2716+H2724+H2732+H2740+H2748+H2756+H2764+H2772+H2780+H2788+H2796+H2804+H2812+H2820+H2828+H2836+H2844+H2852+H2860+H2868+H2876+H2884+H2892+H2900+H3036+H3044+H3052+H3060+H3068+H3076+H3084+H3092+H3100+H3108+H3116+H3132+H3140+H3148+H3156+H3164+H3172+H3180+H3188+H3196+H3204+H3212+H3220+H2708+H2908+H2916+H2924+H2932+H2940+H2948+H2956+H2964+H2972+H2980+H2988+H2996+H3004+H3012+H3020+H3028+H3124</f>
        <v>-5866166.1303114258</v>
      </c>
      <c r="I3228" s="46">
        <f t="shared" ca="1" si="4601"/>
        <v>-4351095.943736434</v>
      </c>
      <c r="J3228" s="46">
        <f t="shared" ref="J3228:K3228" ca="1" si="4602">J2628+J2636+J2644+J2652+J2660+J2668+J2676+J2684+J2692+J2700+J2716+J2724+J2732+J2740+J2748+J2756+J2764+J2772+J2780+J2788+J2796+J2804+J2812+J2820+J2828+J2836+J2844+J2852+J2860+J2868+J2876+J2884+J2892+J2900+J3036+J3044+J3052+J3060+J3068+J3076+J3084+J3092+J3100+J3108+J3116+J3132+J3140+J3148+J3156+J3164+J3172+J3180+J3188+J3196+J3204+J3212+J3220+J2708+J2908+J2916+J2924+J2932+J2940+J2948+J2956+J2964+J2972+J2980+J2988+J2996+J3004+J3012+J3020+J3028+J3124</f>
        <v>-1074.782084619887</v>
      </c>
      <c r="K3228" s="46">
        <f t="shared" ca="1" si="4602"/>
        <v>-1387.5639543404825</v>
      </c>
      <c r="L3228" s="46">
        <f t="shared" ca="1" si="4601"/>
        <v>-877942.65004124399</v>
      </c>
      <c r="M3228" s="46">
        <f t="shared" ca="1" si="4601"/>
        <v>0</v>
      </c>
      <c r="N3228" s="46">
        <f t="shared" ca="1" si="4601"/>
        <v>0</v>
      </c>
      <c r="O3228" s="46">
        <f t="shared" ca="1" si="4601"/>
        <v>-877942.65004124399</v>
      </c>
      <c r="P3228" s="46">
        <f t="shared" ca="1" si="4601"/>
        <v>-438184.60926364729</v>
      </c>
      <c r="Q3228" s="46">
        <f t="shared" ca="1" si="4601"/>
        <v>0</v>
      </c>
      <c r="R3228" s="46">
        <f t="shared" ca="1" si="4601"/>
        <v>0</v>
      </c>
      <c r="S3228" s="46">
        <f t="shared" ca="1" si="4601"/>
        <v>0</v>
      </c>
      <c r="T3228" s="46">
        <f t="shared" ca="1" si="4601"/>
        <v>-438184.60926364729</v>
      </c>
      <c r="U3228" s="46">
        <f t="shared" ca="1" si="4601"/>
        <v>-16406.623792022878</v>
      </c>
      <c r="V3228" s="46">
        <f t="shared" ca="1" si="4601"/>
        <v>-7.6841642267152309E-126</v>
      </c>
      <c r="W3228" s="46">
        <f t="shared" ca="1" si="4601"/>
        <v>2.6411885460016151E-84</v>
      </c>
      <c r="X3228" s="46">
        <f t="shared" ca="1" si="4601"/>
        <v>0</v>
      </c>
      <c r="Y3228" s="46">
        <f t="shared" ca="1" si="4601"/>
        <v>-16406.623792022878</v>
      </c>
      <c r="Z3228" s="46">
        <f t="shared" ca="1" si="4601"/>
        <v>-124041.67955742557</v>
      </c>
      <c r="AA3228" s="46">
        <f t="shared" ca="1" si="4601"/>
        <v>0</v>
      </c>
      <c r="AB3228" s="46">
        <f t="shared" ca="1" si="4601"/>
        <v>-124041.67955742557</v>
      </c>
      <c r="AC3228" s="46">
        <f t="shared" ca="1" si="4601"/>
        <v>-1467.0346610426714</v>
      </c>
      <c r="AD3228" s="46">
        <f t="shared" ca="1" si="4601"/>
        <v>-45191.321392625621</v>
      </c>
      <c r="AE3228" s="46">
        <f t="shared" ca="1" si="4601"/>
        <v>-9373.9218280231125</v>
      </c>
    </row>
    <row r="3229" spans="1:31" hidden="1" outlineLevel="1">
      <c r="E3229" s="9"/>
      <c r="F3229" s="99"/>
      <c r="G3229" s="48" t="str">
        <f>$G$13</f>
        <v>ENERGY</v>
      </c>
      <c r="H3229" s="46">
        <f t="shared" ref="H3229:AE3229" ca="1" si="4603">H2629+H2637+H2645+H2653+H2661+H2669+H2677+H2685+H2693+H2701+H2717+H2725+H2733+H2741+H2749+H2757+H2765+H2773+H2781+H2789+H2797+H2805+H2813+H2821+H2829+H2837+H2845+H2853+H2861+H2869+H2877+H2885+H2893+H2901+H3037+H3045+H3053+H3061+H3069+H3077+H3085+H3093+H3101+H3109+H3117+H3133+H3141+H3149+H3157+H3165+H3173+H3181+H3189+H3197+H3205+H3213+H3221+H2709+H2909+H2917+H2925+H2933+H2941+H2949+H2957+H2965+H2973+H2981+H2989+H2997+H3005+H3013+H3021+H3029+H3125</f>
        <v>-3630907.0410760343</v>
      </c>
      <c r="I3229" s="46">
        <f t="shared" ca="1" si="4603"/>
        <v>-1423513.6353957597</v>
      </c>
      <c r="J3229" s="46">
        <f t="shared" ref="J3229:K3229" ca="1" si="4604">J2629+J2637+J2645+J2653+J2661+J2669+J2677+J2685+J2693+J2701+J2717+J2725+J2733+J2741+J2749+J2757+J2765+J2773+J2781+J2789+J2797+J2805+J2813+J2821+J2829+J2837+J2845+J2853+J2861+J2869+J2877+J2885+J2893+J2901+J3037+J3045+J3053+J3061+J3069+J3077+J3085+J3093+J3101+J3109+J3117+J3133+J3141+J3149+J3157+J3165+J3173+J3181+J3189+J3197+J3205+J3213+J3221+J2709+J2909+J2917+J2925+J2933+J2941+J2949+J2957+J2965+J2973+J2981+J2989+J2997+J3005+J3013+J3021+J3029+J3125</f>
        <v>-238.30936425903724</v>
      </c>
      <c r="K3229" s="46">
        <f t="shared" ca="1" si="4604"/>
        <v>-697.09083007046922</v>
      </c>
      <c r="L3229" s="46">
        <f t="shared" ca="1" si="4603"/>
        <v>-410338.92926222848</v>
      </c>
      <c r="M3229" s="46">
        <f t="shared" ca="1" si="4603"/>
        <v>-5720.2724546820973</v>
      </c>
      <c r="N3229" s="46">
        <f t="shared" ca="1" si="4603"/>
        <v>-809.9481072889821</v>
      </c>
      <c r="O3229" s="46">
        <f t="shared" ca="1" si="4603"/>
        <v>-416869.14982419979</v>
      </c>
      <c r="P3229" s="46">
        <f t="shared" ca="1" si="4603"/>
        <v>-265812.88910120912</v>
      </c>
      <c r="Q3229" s="46">
        <f t="shared" ca="1" si="4603"/>
        <v>-47319.501809210858</v>
      </c>
      <c r="R3229" s="46">
        <f t="shared" ca="1" si="4603"/>
        <v>-9644.1534035774803</v>
      </c>
      <c r="S3229" s="46">
        <f t="shared" ca="1" si="4603"/>
        <v>-366.34769643071888</v>
      </c>
      <c r="T3229" s="46">
        <f t="shared" ca="1" si="4603"/>
        <v>-323142.89201042819</v>
      </c>
      <c r="U3229" s="46">
        <f t="shared" ca="1" si="4603"/>
        <v>-13960.760870570017</v>
      </c>
      <c r="V3229" s="46">
        <f t="shared" ca="1" si="4603"/>
        <v>-219646.70177537345</v>
      </c>
      <c r="W3229" s="46">
        <f t="shared" ca="1" si="4603"/>
        <v>-944014.35483436228</v>
      </c>
      <c r="X3229" s="46">
        <f t="shared" ca="1" si="4603"/>
        <v>-177471.6145237555</v>
      </c>
      <c r="Y3229" s="46">
        <f t="shared" ca="1" si="4603"/>
        <v>-1355093.432004062</v>
      </c>
      <c r="Z3229" s="46">
        <f t="shared" ca="1" si="4603"/>
        <v>-73167.456166760487</v>
      </c>
      <c r="AA3229" s="46">
        <f t="shared" ca="1" si="4603"/>
        <v>-1468.6198255952709</v>
      </c>
      <c r="AB3229" s="46">
        <f t="shared" ca="1" si="4603"/>
        <v>-74636.075992355749</v>
      </c>
      <c r="AC3229" s="46">
        <f t="shared" ca="1" si="4603"/>
        <v>-1310.1298470722024</v>
      </c>
      <c r="AD3229" s="46">
        <f t="shared" ca="1" si="4603"/>
        <v>-29350.514955342624</v>
      </c>
      <c r="AE3229" s="46">
        <f t="shared" ca="1" si="4603"/>
        <v>-6055.8108524842692</v>
      </c>
    </row>
    <row r="3230" spans="1:31" hidden="1" outlineLevel="1">
      <c r="E3230" s="9"/>
      <c r="F3230" s="99"/>
      <c r="G3230" s="48" t="str">
        <f>$G$14</f>
        <v>CUSTOMER</v>
      </c>
      <c r="H3230" s="46">
        <f t="shared" ref="H3230:AE3230" ca="1" si="4605">H2630+H2638+H2646+H2654+H2662+H2670+H2678+H2686+H2694+H2702+H2718+H2726+H2734+H2742+H2750+H2758+H2766+H2774+H2782+H2790+H2798+H2806+H2814+H2822+H2830+H2838+H2846+H2854+H2862+H2870+H2878+H2886+H2894+H2902+H3038+H3046+H3054+H3062+H3070+H3078+H3086+H3094+H3102+H3110+H3118+H3134+H3142+H3150+H3158+H3166+H3174+H3182+H3190+H3198+H3206+H3214+H3222+H2710+H2910+H2918+H2926+H2934+H2942+H2950+H2958+H2966+H2974+H2982+H2990+H2998+H3006+H3014+H3022+H3030+H3126</f>
        <v>-2835590.5976859066</v>
      </c>
      <c r="I3230" s="46">
        <f t="shared" ca="1" si="4605"/>
        <v>-1481385.3797440345</v>
      </c>
      <c r="J3230" s="46">
        <f t="shared" ref="J3230:K3230" ca="1" si="4606">J2630+J2638+J2646+J2654+J2662+J2670+J2678+J2686+J2694+J2702+J2718+J2726+J2734+J2742+J2750+J2758+J2766+J2774+J2782+J2790+J2798+J2806+J2814+J2822+J2830+J2838+J2846+J2854+J2862+J2870+J2878+J2886+J2894+J2902+J3038+J3046+J3054+J3062+J3070+J3078+J3086+J3094+J3102+J3110+J3118+J3134+J3142+J3150+J3158+J3166+J3174+J3182+J3190+J3198+J3206+J3214+J3222+J2710+J2910+J2918+J2926+J2934+J2942+J2950+J2958+J2966+J2974+J2982+J2990+J2998+J3006+J3014+J3022+J3030+J3126</f>
        <v>-299.05004770483214</v>
      </c>
      <c r="K3230" s="46">
        <f t="shared" ca="1" si="4606"/>
        <v>-152.64367443735614</v>
      </c>
      <c r="L3230" s="46">
        <f t="shared" ca="1" si="4605"/>
        <v>-441585.08613487741</v>
      </c>
      <c r="M3230" s="46">
        <f t="shared" ca="1" si="4605"/>
        <v>-27189.819672316644</v>
      </c>
      <c r="N3230" s="46">
        <f t="shared" ca="1" si="4605"/>
        <v>-4570.3873962047928</v>
      </c>
      <c r="O3230" s="46">
        <f t="shared" ca="1" si="4605"/>
        <v>-473345.29320339888</v>
      </c>
      <c r="P3230" s="46">
        <f t="shared" ca="1" si="4605"/>
        <v>-33517.847514314752</v>
      </c>
      <c r="Q3230" s="46">
        <f t="shared" ca="1" si="4605"/>
        <v>-9619.1972344097194</v>
      </c>
      <c r="R3230" s="46">
        <f t="shared" ca="1" si="4605"/>
        <v>-11249.470087069707</v>
      </c>
      <c r="S3230" s="46">
        <f t="shared" ca="1" si="4605"/>
        <v>-1403.1603237000691</v>
      </c>
      <c r="T3230" s="46">
        <f t="shared" ca="1" si="4605"/>
        <v>-55789.675159494254</v>
      </c>
      <c r="U3230" s="46">
        <f t="shared" ca="1" si="4605"/>
        <v>-223.76470899257441</v>
      </c>
      <c r="V3230" s="46">
        <f t="shared" ca="1" si="4605"/>
        <v>-6832.6671450684071</v>
      </c>
      <c r="W3230" s="46">
        <f t="shared" ca="1" si="4605"/>
        <v>-18911.956649068699</v>
      </c>
      <c r="X3230" s="46">
        <f t="shared" ca="1" si="4605"/>
        <v>-5627.1549627265149</v>
      </c>
      <c r="Y3230" s="46">
        <f t="shared" ca="1" si="4605"/>
        <v>-31595.543465856186</v>
      </c>
      <c r="Z3230" s="46">
        <f t="shared" ca="1" si="4605"/>
        <v>-6798.5600476711052</v>
      </c>
      <c r="AA3230" s="46">
        <f t="shared" ca="1" si="4605"/>
        <v>-125.76846095652884</v>
      </c>
      <c r="AB3230" s="46">
        <f t="shared" ca="1" si="4605"/>
        <v>-6924.3285086276337</v>
      </c>
      <c r="AC3230" s="46">
        <f t="shared" ca="1" si="4605"/>
        <v>-653.44900878983026</v>
      </c>
      <c r="AD3230" s="46">
        <f t="shared" ca="1" si="4605"/>
        <v>-686734.65894529119</v>
      </c>
      <c r="AE3230" s="46">
        <f t="shared" ca="1" si="4605"/>
        <v>-98710.575928271806</v>
      </c>
    </row>
    <row r="3231" spans="1:31" collapsed="1">
      <c r="C3231" s="48" t="s">
        <v>272</v>
      </c>
      <c r="E3231" s="53">
        <f>E2631+E2639+E2647+E2655+E2663+E2671+E2679+E2687+E2695+E2703+E2719+E2727+E2735+E2743+E2751+E2759+E2767+E2775+E2783+E2791+E2799+E2807+E2815+E2823+E2831+E2839+E2847+E2855+E2863+E2871+E2879+E2887+E2895+E2903+E3039+E3047+E3055+E3063+E3071+E3079+E3087+E3095+E3103+E3111+E3119+E3135+E3143+E3151+E3159+E3167+E3175+E3183+E3191+E3199+E3207+E3215+E3223+E2711+E2911+E2919+E2927+E2935+E2943+E2951+E2959+E2967+E2975+E2983+E2991+E2999+E3007+E3015+E3023+E3031+E3127</f>
        <v>-64278625</v>
      </c>
      <c r="F3231" s="167"/>
      <c r="G3231" s="48" t="str">
        <f>$G$15</f>
        <v>TOTAL</v>
      </c>
      <c r="H3231" s="46">
        <f t="shared" ref="H3231:AE3231" ca="1" si="4607">H2631+H2639+H2647+H2655+H2663+H2671+H2679+H2687+H2695+H2703+H2719+H2727+H2735+H2743+H2751+H2759+H2767+H2775+H2783+H2791+H2799+H2807+H2815+H2823+H2831+H2839+H2847+H2855+H2863+H2871+H2879+H2887+H2895+H2903+H3039+H3047+H3055+H3063+H3071+H3079+H3087+H3095+H3103+H3111+H3119+H3135+H3143+H3151+H3159+H3167+H3175+H3183+H3191+H3199+H3207+H3215+H3223+H2711+H2911+H2919+H2927+H2935+H2943+H2951+H2959+H2967+H2975+H2983+H2991+H2999+H3007+H3015+H3023+H3031+H3127</f>
        <v>-64278625.000000015</v>
      </c>
      <c r="I3231" s="46">
        <f t="shared" ca="1" si="4607"/>
        <v>-35646658.879138939</v>
      </c>
      <c r="J3231" s="46">
        <f t="shared" ref="J3231:K3231" ca="1" si="4608">J2631+J2639+J2647+J2655+J2663+J2671+J2679+J2687+J2695+J2703+J2719+J2727+J2735+J2743+J2751+J2759+J2767+J2775+J2783+J2791+J2799+J2807+J2815+J2823+J2831+J2839+J2847+J2855+J2863+J2871+J2879+J2887+J2895+J2903+J3039+J3047+J3055+J3063+J3071+J3079+J3087+J3095+J3103+J3111+J3119+J3135+J3143+J3151+J3159+J3167+J3175+J3183+J3191+J3199+J3207+J3215+J3223+J2711+J2911+J2919+J2927+J2935+J2943+J2951+J2959+J2967+J2975+J2983+J2991+J2999+J3007+J3015+J3023+J3031+J3127</f>
        <v>-7375.8835437625612</v>
      </c>
      <c r="K3231" s="46">
        <f t="shared" ca="1" si="4608"/>
        <v>-12476.847942827715</v>
      </c>
      <c r="L3231" s="46">
        <f t="shared" ca="1" si="4607"/>
        <v>-8362380.653349489</v>
      </c>
      <c r="M3231" s="46">
        <f t="shared" ca="1" si="4607"/>
        <v>-125293.84298961691</v>
      </c>
      <c r="N3231" s="46">
        <f t="shared" ca="1" si="4607"/>
        <v>-14871.153947401723</v>
      </c>
      <c r="O3231" s="46">
        <f t="shared" ca="1" si="4607"/>
        <v>-8502545.6502865069</v>
      </c>
      <c r="P3231" s="46">
        <f t="shared" ca="1" si="4607"/>
        <v>-4647052.4717080863</v>
      </c>
      <c r="Q3231" s="46">
        <f t="shared" ca="1" si="4607"/>
        <v>-759613.20012375875</v>
      </c>
      <c r="R3231" s="46">
        <f t="shared" ca="1" si="4607"/>
        <v>-126569.04431436439</v>
      </c>
      <c r="S3231" s="46">
        <f t="shared" ca="1" si="4607"/>
        <v>-5356.93602170544</v>
      </c>
      <c r="T3231" s="46">
        <f t="shared" ca="1" si="4607"/>
        <v>-5538591.6521679154</v>
      </c>
      <c r="U3231" s="46">
        <f t="shared" ca="1" si="4607"/>
        <v>-213144.06490578258</v>
      </c>
      <c r="V3231" s="46">
        <f t="shared" ca="1" si="4607"/>
        <v>-2714594.5489253202</v>
      </c>
      <c r="W3231" s="46">
        <f t="shared" ca="1" si="4607"/>
        <v>-8061181.0202582516</v>
      </c>
      <c r="X3231" s="46">
        <f t="shared" ca="1" si="4607"/>
        <v>-1336949.9255091469</v>
      </c>
      <c r="Y3231" s="46">
        <f t="shared" ca="1" si="4607"/>
        <v>-12325869.559598504</v>
      </c>
      <c r="Z3231" s="46">
        <f t="shared" ca="1" si="4607"/>
        <v>-1278477.2123798151</v>
      </c>
      <c r="AA3231" s="46">
        <f t="shared" ca="1" si="4607"/>
        <v>-23083.249231946793</v>
      </c>
      <c r="AB3231" s="46">
        <f t="shared" ca="1" si="4607"/>
        <v>-1301560.4616117617</v>
      </c>
      <c r="AC3231" s="46">
        <f t="shared" ca="1" si="4607"/>
        <v>-17611.239363833596</v>
      </c>
      <c r="AD3231" s="46">
        <f t="shared" ca="1" si="4607"/>
        <v>-803192.34324543586</v>
      </c>
      <c r="AE3231" s="46">
        <f t="shared" ca="1" si="4607"/>
        <v>-122742.48310051368</v>
      </c>
    </row>
    <row r="3232" spans="1:31" s="44" customFormat="1">
      <c r="A3232" s="49"/>
      <c r="B3232" s="97"/>
      <c r="C3232" s="48"/>
      <c r="D3232" s="48"/>
      <c r="E3232" s="53"/>
      <c r="F3232" s="167"/>
      <c r="G3232" s="48"/>
      <c r="H3232" s="46"/>
      <c r="I3232" s="46"/>
      <c r="J3232" s="46"/>
      <c r="K3232" s="46"/>
      <c r="L3232" s="46"/>
      <c r="M3232" s="46"/>
      <c r="N3232" s="46"/>
      <c r="O3232" s="46"/>
      <c r="P3232" s="46"/>
      <c r="Q3232" s="46"/>
      <c r="R3232" s="46"/>
      <c r="S3232" s="46"/>
      <c r="T3232" s="46"/>
      <c r="U3232" s="46"/>
      <c r="V3232" s="46"/>
      <c r="W3232" s="46"/>
      <c r="X3232" s="46"/>
      <c r="Y3232" s="46"/>
      <c r="Z3232" s="46"/>
      <c r="AA3232" s="46"/>
      <c r="AB3232" s="46"/>
      <c r="AC3232" s="46"/>
      <c r="AD3232" s="46"/>
      <c r="AE3232" s="46"/>
    </row>
    <row r="3233" spans="3:31">
      <c r="C3233" s="96" t="s">
        <v>273</v>
      </c>
    </row>
    <row r="3234" spans="3:31" hidden="1" outlineLevel="1">
      <c r="E3234" s="44"/>
      <c r="F3234" s="167" t="str">
        <f>F3241</f>
        <v>PROD_DEMAND</v>
      </c>
      <c r="G3234" s="48" t="str">
        <f>$G$8</f>
        <v>PRODUCTION</v>
      </c>
      <c r="H3234" s="4">
        <f t="shared" ref="H3234:H3265" si="4609">SUBTOTAL(9,I3234:AE3234)</f>
        <v>-5933294.9999999991</v>
      </c>
      <c r="I3234" s="5">
        <f t="shared" ref="I3234:N3234" si="4610">VLOOKUP(CONCATENATE($F3234," ",$G3234),AllocFactorMatrix,(I$4+1),FALSE)*$E3241</f>
        <v>-3051321.1301370761</v>
      </c>
      <c r="J3234" s="47">
        <f t="shared" si="4610"/>
        <v>-682.63284370532699</v>
      </c>
      <c r="K3234" s="47">
        <f t="shared" si="4610"/>
        <v>-1195.2414354584573</v>
      </c>
      <c r="L3234" s="5">
        <f t="shared" si="4610"/>
        <v>-711163.70686666935</v>
      </c>
      <c r="M3234" s="5">
        <f t="shared" si="4610"/>
        <v>-9895.8339299578474</v>
      </c>
      <c r="N3234" s="5">
        <f t="shared" si="4610"/>
        <v>-1378.2294781502908</v>
      </c>
      <c r="O3234" s="5">
        <f t="shared" ref="O3234:O3241" si="4611">SUBTOTAL(9,L3234:N3234)</f>
        <v>-722437.77027477743</v>
      </c>
      <c r="P3234" s="5">
        <f>VLOOKUP(CONCATENATE($F3234," ",$G3234),AllocFactorMatrix,(P$4+1),FALSE)*$E3241</f>
        <v>-422994.98745937366</v>
      </c>
      <c r="Q3234" s="5">
        <f>VLOOKUP(CONCATENATE($F3234," ",$G3234),AllocFactorMatrix,(Q$4+1),FALSE)*$E3241</f>
        <v>-75910.248426531442</v>
      </c>
      <c r="R3234" s="5">
        <f>VLOOKUP(CONCATENATE($F3234," ",$G3234),AllocFactorMatrix,(R$4+1),FALSE)*$E3241</f>
        <v>-15393.8237308548</v>
      </c>
      <c r="S3234" s="5">
        <f>VLOOKUP(CONCATENATE($F3234," ",$G3234),AllocFactorMatrix,(S$4+1),FALSE)*$E3241</f>
        <v>-584.57349475391879</v>
      </c>
      <c r="T3234" s="5">
        <f t="shared" ref="T3234:T3241" si="4612">SUBTOTAL(9,P3234:S3234)</f>
        <v>-514883.6331115138</v>
      </c>
      <c r="U3234" s="5">
        <f>VLOOKUP(CONCATENATE($F3234," ",$G3234),AllocFactorMatrix,(U$4+1),FALSE)*$E3241</f>
        <v>-20061.738634403904</v>
      </c>
      <c r="V3234" s="5">
        <f>VLOOKUP(CONCATENATE($F3234," ",$G3234),AllocFactorMatrix,(V$4+1),FALSE)*$E3241</f>
        <v>-270845.05620759586</v>
      </c>
      <c r="W3234" s="5">
        <f>VLOOKUP(CONCATENATE($F3234," ",$G3234),AllocFactorMatrix,(W$4+1),FALSE)*$E3241</f>
        <v>-1035873.6147076407</v>
      </c>
      <c r="X3234" s="5">
        <f>VLOOKUP(CONCATENATE($F3234," ",$G3234),AllocFactorMatrix,(X$4+1),FALSE)*$E3241</f>
        <v>-187658.11271113376</v>
      </c>
      <c r="Y3234" s="5">
        <f>SUBTOTAL(9,U3234:X3234)</f>
        <v>-1514438.5222607742</v>
      </c>
      <c r="Z3234" s="5">
        <f>VLOOKUP(CONCATENATE($F3234," ",$G3234),AllocFactorMatrix,(Z$4+1),FALSE)*$E3241</f>
        <v>-116268.2804088517</v>
      </c>
      <c r="AA3234" s="5">
        <f>VLOOKUP(CONCATENATE($F3234," ",$G3234),AllocFactorMatrix,(AA$4+1),FALSE)*$E3241</f>
        <v>-2322.1757754926462</v>
      </c>
      <c r="AB3234" s="5">
        <f t="shared" ref="AB3234:AB3241" si="4613">SUBTOTAL(9,Z3234:AA3234)</f>
        <v>-118590.45618434435</v>
      </c>
      <c r="AC3234" s="5">
        <f>VLOOKUP(CONCATENATE($F3234," ",$G3234),AllocFactorMatrix,(AC$4+1),FALSE)*$E3241</f>
        <v>-1533.7667178286233</v>
      </c>
      <c r="AD3234" s="5">
        <f>VLOOKUP(CONCATENATE($F3234," ",$G3234),AllocFactorMatrix,(AD$4+1),FALSE)*$E3241</f>
        <v>-6813.8650301472453</v>
      </c>
      <c r="AE3234" s="5">
        <f>VLOOKUP(CONCATENATE($F3234," ",$G3234),AllocFactorMatrix,(AE$4+1),FALSE)*$E3241</f>
        <v>-1397.9820043743825</v>
      </c>
    </row>
    <row r="3235" spans="3:31" hidden="1" outlineLevel="1">
      <c r="E3235" s="44"/>
      <c r="F3235" s="167" t="str">
        <f>F3241</f>
        <v>PROD_DEMAND</v>
      </c>
      <c r="G3235" s="48" t="str">
        <f>$G$9</f>
        <v>BULKTRAN</v>
      </c>
      <c r="H3235" s="4">
        <f t="shared" si="4609"/>
        <v>0</v>
      </c>
      <c r="I3235" s="5">
        <f t="shared" ref="I3235:N3235" si="4614">VLOOKUP(CONCATENATE($F3235," ",$G3235),AllocFactorMatrix,(I$4+1),FALSE)*$E3241</f>
        <v>0</v>
      </c>
      <c r="J3235" s="47">
        <f t="shared" si="4614"/>
        <v>0</v>
      </c>
      <c r="K3235" s="47">
        <f t="shared" si="4614"/>
        <v>0</v>
      </c>
      <c r="L3235" s="5">
        <f t="shared" si="4614"/>
        <v>0</v>
      </c>
      <c r="M3235" s="5">
        <f t="shared" si="4614"/>
        <v>0</v>
      </c>
      <c r="N3235" s="5">
        <f t="shared" si="4614"/>
        <v>0</v>
      </c>
      <c r="O3235" s="5">
        <f t="shared" si="4611"/>
        <v>0</v>
      </c>
      <c r="P3235" s="5">
        <f>VLOOKUP(CONCATENATE($F3235," ",$G3235),AllocFactorMatrix,(P$4+1),FALSE)*$E3241</f>
        <v>0</v>
      </c>
      <c r="Q3235" s="5">
        <f>VLOOKUP(CONCATENATE($F3235," ",$G3235),AllocFactorMatrix,(Q$4+1),FALSE)*$E3241</f>
        <v>0</v>
      </c>
      <c r="R3235" s="5">
        <f>VLOOKUP(CONCATENATE($F3235," ",$G3235),AllocFactorMatrix,(R$4+1),FALSE)*$E3241</f>
        <v>0</v>
      </c>
      <c r="S3235" s="5">
        <f>VLOOKUP(CONCATENATE($F3235," ",$G3235),AllocFactorMatrix,(S$4+1),FALSE)*$E3241</f>
        <v>0</v>
      </c>
      <c r="T3235" s="5">
        <f t="shared" si="4612"/>
        <v>0</v>
      </c>
      <c r="U3235" s="5">
        <f>VLOOKUP(CONCATENATE($F3235," ",$G3235),AllocFactorMatrix,(U$4+1),FALSE)*$E3241</f>
        <v>0</v>
      </c>
      <c r="V3235" s="5">
        <f>VLOOKUP(CONCATENATE($F3235," ",$G3235),AllocFactorMatrix,(V$4+1),FALSE)*$E3241</f>
        <v>0</v>
      </c>
      <c r="W3235" s="5">
        <f>VLOOKUP(CONCATENATE($F3235," ",$G3235),AllocFactorMatrix,(W$4+1),FALSE)*$E3241</f>
        <v>0</v>
      </c>
      <c r="X3235" s="5">
        <f>VLOOKUP(CONCATENATE($F3235," ",$G3235),AllocFactorMatrix,(X$4+1),FALSE)*$E3241</f>
        <v>0</v>
      </c>
      <c r="Y3235" s="5">
        <f t="shared" ref="Y3235:Y3241" si="4615">SUBTOTAL(9,U3235:X3235)</f>
        <v>0</v>
      </c>
      <c r="Z3235" s="5">
        <f>VLOOKUP(CONCATENATE($F3235," ",$G3235),AllocFactorMatrix,(Z$4+1),FALSE)*$E3241</f>
        <v>0</v>
      </c>
      <c r="AA3235" s="5">
        <f>VLOOKUP(CONCATENATE($F3235," ",$G3235),AllocFactorMatrix,(AA$4+1),FALSE)*$E3241</f>
        <v>0</v>
      </c>
      <c r="AB3235" s="5">
        <f t="shared" si="4613"/>
        <v>0</v>
      </c>
      <c r="AC3235" s="5">
        <f>VLOOKUP(CONCATENATE($F3235," ",$G3235),AllocFactorMatrix,(AC$4+1),FALSE)*$E3241</f>
        <v>0</v>
      </c>
      <c r="AD3235" s="5">
        <f>VLOOKUP(CONCATENATE($F3235," ",$G3235),AllocFactorMatrix,(AD$4+1),FALSE)*$E3241</f>
        <v>0</v>
      </c>
      <c r="AE3235" s="5">
        <f>VLOOKUP(CONCATENATE($F3235," ",$G3235),AllocFactorMatrix,(AE$4+1),FALSE)*$E3241</f>
        <v>0</v>
      </c>
    </row>
    <row r="3236" spans="3:31" hidden="1" outlineLevel="1">
      <c r="E3236" s="44"/>
      <c r="F3236" s="167" t="str">
        <f>F3241</f>
        <v>PROD_DEMAND</v>
      </c>
      <c r="G3236" s="48" t="str">
        <f>$G$10</f>
        <v>SUBTRAN</v>
      </c>
      <c r="H3236" s="4">
        <f t="shared" si="4609"/>
        <v>0</v>
      </c>
      <c r="I3236" s="5">
        <f t="shared" ref="I3236:N3236" si="4616">VLOOKUP(CONCATENATE($F3236," ",$G3236),AllocFactorMatrix,(I$4+1),FALSE)*$E3241</f>
        <v>0</v>
      </c>
      <c r="J3236" s="47">
        <f t="shared" si="4616"/>
        <v>0</v>
      </c>
      <c r="K3236" s="47">
        <f t="shared" si="4616"/>
        <v>0</v>
      </c>
      <c r="L3236" s="5">
        <f t="shared" si="4616"/>
        <v>0</v>
      </c>
      <c r="M3236" s="5">
        <f t="shared" si="4616"/>
        <v>0</v>
      </c>
      <c r="N3236" s="5">
        <f t="shared" si="4616"/>
        <v>0</v>
      </c>
      <c r="O3236" s="5">
        <f t="shared" si="4611"/>
        <v>0</v>
      </c>
      <c r="P3236" s="5">
        <f>VLOOKUP(CONCATENATE($F3236," ",$G3236),AllocFactorMatrix,(P$4+1),FALSE)*$E3241</f>
        <v>0</v>
      </c>
      <c r="Q3236" s="5">
        <f>VLOOKUP(CONCATENATE($F3236," ",$G3236),AllocFactorMatrix,(Q$4+1),FALSE)*$E3241</f>
        <v>0</v>
      </c>
      <c r="R3236" s="5">
        <f>VLOOKUP(CONCATENATE($F3236," ",$G3236),AllocFactorMatrix,(R$4+1),FALSE)*$E3241</f>
        <v>0</v>
      </c>
      <c r="S3236" s="5">
        <f>VLOOKUP(CONCATENATE($F3236," ",$G3236),AllocFactorMatrix,(S$4+1),FALSE)*$E3241</f>
        <v>0</v>
      </c>
      <c r="T3236" s="5">
        <f t="shared" si="4612"/>
        <v>0</v>
      </c>
      <c r="U3236" s="5">
        <f>VLOOKUP(CONCATENATE($F3236," ",$G3236),AllocFactorMatrix,(U$4+1),FALSE)*$E3241</f>
        <v>0</v>
      </c>
      <c r="V3236" s="5">
        <f>VLOOKUP(CONCATENATE($F3236," ",$G3236),AllocFactorMatrix,(V$4+1),FALSE)*$E3241</f>
        <v>0</v>
      </c>
      <c r="W3236" s="5">
        <f>VLOOKUP(CONCATENATE($F3236," ",$G3236),AllocFactorMatrix,(W$4+1),FALSE)*$E3241</f>
        <v>0</v>
      </c>
      <c r="X3236" s="5">
        <f>VLOOKUP(CONCATENATE($F3236," ",$G3236),AllocFactorMatrix,(X$4+1),FALSE)*$E3241</f>
        <v>0</v>
      </c>
      <c r="Y3236" s="5">
        <f t="shared" si="4615"/>
        <v>0</v>
      </c>
      <c r="Z3236" s="5">
        <f>VLOOKUP(CONCATENATE($F3236," ",$G3236),AllocFactorMatrix,(Z$4+1),FALSE)*$E3241</f>
        <v>0</v>
      </c>
      <c r="AA3236" s="5">
        <f>VLOOKUP(CONCATENATE($F3236," ",$G3236),AllocFactorMatrix,(AA$4+1),FALSE)*$E3241</f>
        <v>0</v>
      </c>
      <c r="AB3236" s="5">
        <f t="shared" si="4613"/>
        <v>0</v>
      </c>
      <c r="AC3236" s="5">
        <f>VLOOKUP(CONCATENATE($F3236," ",$G3236),AllocFactorMatrix,(AC$4+1),FALSE)*$E3241</f>
        <v>0</v>
      </c>
      <c r="AD3236" s="5">
        <f>VLOOKUP(CONCATENATE($F3236," ",$G3236),AllocFactorMatrix,(AD$4+1),FALSE)*$E3241</f>
        <v>0</v>
      </c>
      <c r="AE3236" s="5">
        <f>VLOOKUP(CONCATENATE($F3236," ",$G3236),AllocFactorMatrix,(AE$4+1),FALSE)*$E3241</f>
        <v>0</v>
      </c>
    </row>
    <row r="3237" spans="3:31" hidden="1" outlineLevel="1">
      <c r="E3237" s="44"/>
      <c r="F3237" s="167" t="str">
        <f>F3241</f>
        <v>PROD_DEMAND</v>
      </c>
      <c r="G3237" s="48" t="str">
        <f>$G$11</f>
        <v>DISTPRI</v>
      </c>
      <c r="H3237" s="4">
        <f t="shared" si="4609"/>
        <v>0</v>
      </c>
      <c r="I3237" s="5">
        <f t="shared" ref="I3237:N3237" si="4617">VLOOKUP(CONCATENATE($F3237," ",$G3237),AllocFactorMatrix,(I$4+1),FALSE)*$E3241</f>
        <v>0</v>
      </c>
      <c r="J3237" s="47">
        <f t="shared" si="4617"/>
        <v>0</v>
      </c>
      <c r="K3237" s="47">
        <f t="shared" si="4617"/>
        <v>0</v>
      </c>
      <c r="L3237" s="5">
        <f t="shared" si="4617"/>
        <v>0</v>
      </c>
      <c r="M3237" s="5">
        <f t="shared" si="4617"/>
        <v>0</v>
      </c>
      <c r="N3237" s="5">
        <f t="shared" si="4617"/>
        <v>0</v>
      </c>
      <c r="O3237" s="5">
        <f t="shared" si="4611"/>
        <v>0</v>
      </c>
      <c r="P3237" s="5">
        <f>VLOOKUP(CONCATENATE($F3237," ",$G3237),AllocFactorMatrix,(P$4+1),FALSE)*$E3241</f>
        <v>0</v>
      </c>
      <c r="Q3237" s="5">
        <f>VLOOKUP(CONCATENATE($F3237," ",$G3237),AllocFactorMatrix,(Q$4+1),FALSE)*$E3241</f>
        <v>0</v>
      </c>
      <c r="R3237" s="5">
        <f>VLOOKUP(CONCATENATE($F3237," ",$G3237),AllocFactorMatrix,(R$4+1),FALSE)*$E3241</f>
        <v>0</v>
      </c>
      <c r="S3237" s="5">
        <f>VLOOKUP(CONCATENATE($F3237," ",$G3237),AllocFactorMatrix,(S$4+1),FALSE)*$E3241</f>
        <v>0</v>
      </c>
      <c r="T3237" s="5">
        <f t="shared" si="4612"/>
        <v>0</v>
      </c>
      <c r="U3237" s="5">
        <f>VLOOKUP(CONCATENATE($F3237," ",$G3237),AllocFactorMatrix,(U$4+1),FALSE)*$E3241</f>
        <v>0</v>
      </c>
      <c r="V3237" s="5">
        <f>VLOOKUP(CONCATENATE($F3237," ",$G3237),AllocFactorMatrix,(V$4+1),FALSE)*$E3241</f>
        <v>0</v>
      </c>
      <c r="W3237" s="5">
        <f>VLOOKUP(CONCATENATE($F3237," ",$G3237),AllocFactorMatrix,(W$4+1),FALSE)*$E3241</f>
        <v>0</v>
      </c>
      <c r="X3237" s="5">
        <f>VLOOKUP(CONCATENATE($F3237," ",$G3237),AllocFactorMatrix,(X$4+1),FALSE)*$E3241</f>
        <v>0</v>
      </c>
      <c r="Y3237" s="5">
        <f t="shared" si="4615"/>
        <v>0</v>
      </c>
      <c r="Z3237" s="5">
        <f>VLOOKUP(CONCATENATE($F3237," ",$G3237),AllocFactorMatrix,(Z$4+1),FALSE)*$E3241</f>
        <v>0</v>
      </c>
      <c r="AA3237" s="5">
        <f>VLOOKUP(CONCATENATE($F3237," ",$G3237),AllocFactorMatrix,(AA$4+1),FALSE)*$E3241</f>
        <v>0</v>
      </c>
      <c r="AB3237" s="5">
        <f t="shared" si="4613"/>
        <v>0</v>
      </c>
      <c r="AC3237" s="5">
        <f>VLOOKUP(CONCATENATE($F3237," ",$G3237),AllocFactorMatrix,(AC$4+1),FALSE)*$E3241</f>
        <v>0</v>
      </c>
      <c r="AD3237" s="5">
        <f>VLOOKUP(CONCATENATE($F3237," ",$G3237),AllocFactorMatrix,(AD$4+1),FALSE)*$E3241</f>
        <v>0</v>
      </c>
      <c r="AE3237" s="5">
        <f>VLOOKUP(CONCATENATE($F3237," ",$G3237),AllocFactorMatrix,(AE$4+1),FALSE)*$E3241</f>
        <v>0</v>
      </c>
    </row>
    <row r="3238" spans="3:31" hidden="1" outlineLevel="1">
      <c r="E3238" s="44"/>
      <c r="F3238" s="167" t="str">
        <f>F3241</f>
        <v>PROD_DEMAND</v>
      </c>
      <c r="G3238" s="48" t="str">
        <f>$G$12</f>
        <v>DISTSEC</v>
      </c>
      <c r="H3238" s="4">
        <f t="shared" si="4609"/>
        <v>0</v>
      </c>
      <c r="I3238" s="5">
        <f t="shared" ref="I3238:N3238" si="4618">VLOOKUP(CONCATENATE($F3238," ",$G3238),AllocFactorMatrix,(I$4+1),FALSE)*$E3241</f>
        <v>0</v>
      </c>
      <c r="J3238" s="47">
        <f t="shared" si="4618"/>
        <v>0</v>
      </c>
      <c r="K3238" s="47">
        <f t="shared" si="4618"/>
        <v>0</v>
      </c>
      <c r="L3238" s="5">
        <f t="shared" si="4618"/>
        <v>0</v>
      </c>
      <c r="M3238" s="5">
        <f t="shared" si="4618"/>
        <v>0</v>
      </c>
      <c r="N3238" s="5">
        <f t="shared" si="4618"/>
        <v>0</v>
      </c>
      <c r="O3238" s="5">
        <f t="shared" si="4611"/>
        <v>0</v>
      </c>
      <c r="P3238" s="5">
        <f>VLOOKUP(CONCATENATE($F3238," ",$G3238),AllocFactorMatrix,(P$4+1),FALSE)*$E3241</f>
        <v>0</v>
      </c>
      <c r="Q3238" s="5">
        <f>VLOOKUP(CONCATENATE($F3238," ",$G3238),AllocFactorMatrix,(Q$4+1),FALSE)*$E3241</f>
        <v>0</v>
      </c>
      <c r="R3238" s="5">
        <f>VLOOKUP(CONCATENATE($F3238," ",$G3238),AllocFactorMatrix,(R$4+1),FALSE)*$E3241</f>
        <v>0</v>
      </c>
      <c r="S3238" s="5">
        <f>VLOOKUP(CONCATENATE($F3238," ",$G3238),AllocFactorMatrix,(S$4+1),FALSE)*$E3241</f>
        <v>0</v>
      </c>
      <c r="T3238" s="5">
        <f t="shared" si="4612"/>
        <v>0</v>
      </c>
      <c r="U3238" s="5">
        <f>VLOOKUP(CONCATENATE($F3238," ",$G3238),AllocFactorMatrix,(U$4+1),FALSE)*$E3241</f>
        <v>0</v>
      </c>
      <c r="V3238" s="5">
        <f>VLOOKUP(CONCATENATE($F3238," ",$G3238),AllocFactorMatrix,(V$4+1),FALSE)*$E3241</f>
        <v>0</v>
      </c>
      <c r="W3238" s="5">
        <f>VLOOKUP(CONCATENATE($F3238," ",$G3238),AllocFactorMatrix,(W$4+1),FALSE)*$E3241</f>
        <v>0</v>
      </c>
      <c r="X3238" s="5">
        <f>VLOOKUP(CONCATENATE($F3238," ",$G3238),AllocFactorMatrix,(X$4+1),FALSE)*$E3241</f>
        <v>0</v>
      </c>
      <c r="Y3238" s="5">
        <f t="shared" si="4615"/>
        <v>0</v>
      </c>
      <c r="Z3238" s="5">
        <f>VLOOKUP(CONCATENATE($F3238," ",$G3238),AllocFactorMatrix,(Z$4+1),FALSE)*$E3241</f>
        <v>0</v>
      </c>
      <c r="AA3238" s="5">
        <f>VLOOKUP(CONCATENATE($F3238," ",$G3238),AllocFactorMatrix,(AA$4+1),FALSE)*$E3241</f>
        <v>0</v>
      </c>
      <c r="AB3238" s="5">
        <f t="shared" si="4613"/>
        <v>0</v>
      </c>
      <c r="AC3238" s="5">
        <f>VLOOKUP(CONCATENATE($F3238," ",$G3238),AllocFactorMatrix,(AC$4+1),FALSE)*$E3241</f>
        <v>0</v>
      </c>
      <c r="AD3238" s="5">
        <f>VLOOKUP(CONCATENATE($F3238," ",$G3238),AllocFactorMatrix,(AD$4+1),FALSE)*$E3241</f>
        <v>0</v>
      </c>
      <c r="AE3238" s="5">
        <f>VLOOKUP(CONCATENATE($F3238," ",$G3238),AllocFactorMatrix,(AE$4+1),FALSE)*$E3241</f>
        <v>0</v>
      </c>
    </row>
    <row r="3239" spans="3:31" hidden="1" outlineLevel="1">
      <c r="E3239" s="44"/>
      <c r="F3239" s="167" t="str">
        <f>F3241</f>
        <v>PROD_DEMAND</v>
      </c>
      <c r="G3239" s="48" t="str">
        <f>$G$13</f>
        <v>ENERGY</v>
      </c>
      <c r="H3239" s="4">
        <f t="shared" si="4609"/>
        <v>0</v>
      </c>
      <c r="I3239" s="5">
        <f t="shared" ref="I3239:N3239" si="4619">VLOOKUP(CONCATENATE($F3239," ",$G3239),AllocFactorMatrix,(I$4+1),FALSE)*$E3241</f>
        <v>0</v>
      </c>
      <c r="J3239" s="47">
        <f t="shared" si="4619"/>
        <v>0</v>
      </c>
      <c r="K3239" s="47">
        <f t="shared" si="4619"/>
        <v>0</v>
      </c>
      <c r="L3239" s="5">
        <f t="shared" si="4619"/>
        <v>0</v>
      </c>
      <c r="M3239" s="5">
        <f t="shared" si="4619"/>
        <v>0</v>
      </c>
      <c r="N3239" s="5">
        <f t="shared" si="4619"/>
        <v>0</v>
      </c>
      <c r="O3239" s="5">
        <f t="shared" si="4611"/>
        <v>0</v>
      </c>
      <c r="P3239" s="5">
        <f>VLOOKUP(CONCATENATE($F3239," ",$G3239),AllocFactorMatrix,(P$4+1),FALSE)*$E3241</f>
        <v>0</v>
      </c>
      <c r="Q3239" s="5">
        <f>VLOOKUP(CONCATENATE($F3239," ",$G3239),AllocFactorMatrix,(Q$4+1),FALSE)*$E3241</f>
        <v>0</v>
      </c>
      <c r="R3239" s="5">
        <f>VLOOKUP(CONCATENATE($F3239," ",$G3239),AllocFactorMatrix,(R$4+1),FALSE)*$E3241</f>
        <v>0</v>
      </c>
      <c r="S3239" s="5">
        <f>VLOOKUP(CONCATENATE($F3239," ",$G3239),AllocFactorMatrix,(S$4+1),FALSE)*$E3241</f>
        <v>0</v>
      </c>
      <c r="T3239" s="5">
        <f t="shared" si="4612"/>
        <v>0</v>
      </c>
      <c r="U3239" s="5">
        <f>VLOOKUP(CONCATENATE($F3239," ",$G3239),AllocFactorMatrix,(U$4+1),FALSE)*$E3241</f>
        <v>0</v>
      </c>
      <c r="V3239" s="5">
        <f>VLOOKUP(CONCATENATE($F3239," ",$G3239),AllocFactorMatrix,(V$4+1),FALSE)*$E3241</f>
        <v>0</v>
      </c>
      <c r="W3239" s="5">
        <f>VLOOKUP(CONCATENATE($F3239," ",$G3239),AllocFactorMatrix,(W$4+1),FALSE)*$E3241</f>
        <v>0</v>
      </c>
      <c r="X3239" s="5">
        <f>VLOOKUP(CONCATENATE($F3239," ",$G3239),AllocFactorMatrix,(X$4+1),FALSE)*$E3241</f>
        <v>0</v>
      </c>
      <c r="Y3239" s="5">
        <f t="shared" si="4615"/>
        <v>0</v>
      </c>
      <c r="Z3239" s="5">
        <f>VLOOKUP(CONCATENATE($F3239," ",$G3239),AllocFactorMatrix,(Z$4+1),FALSE)*$E3241</f>
        <v>0</v>
      </c>
      <c r="AA3239" s="5">
        <f>VLOOKUP(CONCATENATE($F3239," ",$G3239),AllocFactorMatrix,(AA$4+1),FALSE)*$E3241</f>
        <v>0</v>
      </c>
      <c r="AB3239" s="5">
        <f t="shared" si="4613"/>
        <v>0</v>
      </c>
      <c r="AC3239" s="5">
        <f>VLOOKUP(CONCATENATE($F3239," ",$G3239),AllocFactorMatrix,(AC$4+1),FALSE)*$E3241</f>
        <v>0</v>
      </c>
      <c r="AD3239" s="5">
        <f>VLOOKUP(CONCATENATE($F3239," ",$G3239),AllocFactorMatrix,(AD$4+1),FALSE)*$E3241</f>
        <v>0</v>
      </c>
      <c r="AE3239" s="5">
        <f>VLOOKUP(CONCATENATE($F3239," ",$G3239),AllocFactorMatrix,(AE$4+1),FALSE)*$E3241</f>
        <v>0</v>
      </c>
    </row>
    <row r="3240" spans="3:31" hidden="1" outlineLevel="1">
      <c r="E3240" s="44"/>
      <c r="F3240" s="167" t="str">
        <f>F3241</f>
        <v>PROD_DEMAND</v>
      </c>
      <c r="G3240" s="48" t="str">
        <f>$G$14</f>
        <v>CUSTOMER</v>
      </c>
      <c r="H3240" s="4">
        <f t="shared" si="4609"/>
        <v>0</v>
      </c>
      <c r="I3240" s="5">
        <f t="shared" ref="I3240:N3240" si="4620">VLOOKUP(CONCATENATE($F3240," ",$G3240),AllocFactorMatrix,(I$4+1),FALSE)*$E3241</f>
        <v>0</v>
      </c>
      <c r="J3240" s="47">
        <f t="shared" si="4620"/>
        <v>0</v>
      </c>
      <c r="K3240" s="47">
        <f t="shared" si="4620"/>
        <v>0</v>
      </c>
      <c r="L3240" s="5">
        <f t="shared" si="4620"/>
        <v>0</v>
      </c>
      <c r="M3240" s="5">
        <f t="shared" si="4620"/>
        <v>0</v>
      </c>
      <c r="N3240" s="5">
        <f t="shared" si="4620"/>
        <v>0</v>
      </c>
      <c r="O3240" s="5">
        <f t="shared" si="4611"/>
        <v>0</v>
      </c>
      <c r="P3240" s="5">
        <f>VLOOKUP(CONCATENATE($F3240," ",$G3240),AllocFactorMatrix,(P$4+1),FALSE)*$E3241</f>
        <v>0</v>
      </c>
      <c r="Q3240" s="5">
        <f>VLOOKUP(CONCATENATE($F3240," ",$G3240),AllocFactorMatrix,(Q$4+1),FALSE)*$E3241</f>
        <v>0</v>
      </c>
      <c r="R3240" s="5">
        <f>VLOOKUP(CONCATENATE($F3240," ",$G3240),AllocFactorMatrix,(R$4+1),FALSE)*$E3241</f>
        <v>0</v>
      </c>
      <c r="S3240" s="5">
        <f>VLOOKUP(CONCATENATE($F3240," ",$G3240),AllocFactorMatrix,(S$4+1),FALSE)*$E3241</f>
        <v>0</v>
      </c>
      <c r="T3240" s="5">
        <f t="shared" si="4612"/>
        <v>0</v>
      </c>
      <c r="U3240" s="5">
        <f>VLOOKUP(CONCATENATE($F3240," ",$G3240),AllocFactorMatrix,(U$4+1),FALSE)*$E3241</f>
        <v>0</v>
      </c>
      <c r="V3240" s="5">
        <f>VLOOKUP(CONCATENATE($F3240," ",$G3240),AllocFactorMatrix,(V$4+1),FALSE)*$E3241</f>
        <v>0</v>
      </c>
      <c r="W3240" s="5">
        <f>VLOOKUP(CONCATENATE($F3240," ",$G3240),AllocFactorMatrix,(W$4+1),FALSE)*$E3241</f>
        <v>0</v>
      </c>
      <c r="X3240" s="5">
        <f>VLOOKUP(CONCATENATE($F3240," ",$G3240),AllocFactorMatrix,(X$4+1),FALSE)*$E3241</f>
        <v>0</v>
      </c>
      <c r="Y3240" s="5">
        <f t="shared" si="4615"/>
        <v>0</v>
      </c>
      <c r="Z3240" s="5">
        <f>VLOOKUP(CONCATENATE($F3240," ",$G3240),AllocFactorMatrix,(Z$4+1),FALSE)*$E3241</f>
        <v>0</v>
      </c>
      <c r="AA3240" s="5">
        <f>VLOOKUP(CONCATENATE($F3240," ",$G3240),AllocFactorMatrix,(AA$4+1),FALSE)*$E3241</f>
        <v>0</v>
      </c>
      <c r="AB3240" s="5">
        <f t="shared" si="4613"/>
        <v>0</v>
      </c>
      <c r="AC3240" s="5">
        <f>VLOOKUP(CONCATENATE($F3240," ",$G3240),AllocFactorMatrix,(AC$4+1),FALSE)*$E3241</f>
        <v>0</v>
      </c>
      <c r="AD3240" s="5">
        <f>VLOOKUP(CONCATENATE($F3240," ",$G3240),AllocFactorMatrix,(AD$4+1),FALSE)*$E3241</f>
        <v>0</v>
      </c>
      <c r="AE3240" s="5">
        <f>VLOOKUP(CONCATENATE($F3240," ",$G3240),AllocFactorMatrix,(AE$4+1),FALSE)*$E3241</f>
        <v>0</v>
      </c>
    </row>
    <row r="3241" spans="3:31" collapsed="1">
      <c r="D3241" s="48" t="s">
        <v>582</v>
      </c>
      <c r="E3241" s="50">
        <v>-5933295</v>
      </c>
      <c r="F3241" s="88" t="s">
        <v>27</v>
      </c>
      <c r="G3241" s="48" t="str">
        <f>$G$15</f>
        <v>TOTAL</v>
      </c>
      <c r="H3241" s="4">
        <f t="shared" si="4609"/>
        <v>-5933294.9999999991</v>
      </c>
      <c r="I3241" s="5">
        <f t="shared" ref="I3241:N3241" si="4621">VLOOKUP(CONCATENATE($F3241," ",$G3241),AllocFactorMatrix,(I$4+1),FALSE)*$E3241</f>
        <v>-3051321.1301370761</v>
      </c>
      <c r="J3241" s="47">
        <f t="shared" si="4621"/>
        <v>-682.63284370532699</v>
      </c>
      <c r="K3241" s="47">
        <f t="shared" si="4621"/>
        <v>-1195.2414354584573</v>
      </c>
      <c r="L3241" s="5">
        <f t="shared" si="4621"/>
        <v>-711163.70686666935</v>
      </c>
      <c r="M3241" s="5">
        <f t="shared" si="4621"/>
        <v>-9895.8339299578474</v>
      </c>
      <c r="N3241" s="5">
        <f t="shared" si="4621"/>
        <v>-1378.2294781502908</v>
      </c>
      <c r="O3241" s="5">
        <f t="shared" si="4611"/>
        <v>-722437.77027477743</v>
      </c>
      <c r="P3241" s="5">
        <f>VLOOKUP(CONCATENATE($F3241," ",$G3241),AllocFactorMatrix,(P$4+1),FALSE)*$E3241</f>
        <v>-422994.98745937366</v>
      </c>
      <c r="Q3241" s="5">
        <f>VLOOKUP(CONCATENATE($F3241," ",$G3241),AllocFactorMatrix,(Q$4+1),FALSE)*$E3241</f>
        <v>-75910.248426531442</v>
      </c>
      <c r="R3241" s="5">
        <f>VLOOKUP(CONCATENATE($F3241," ",$G3241),AllocFactorMatrix,(R$4+1),FALSE)*$E3241</f>
        <v>-15393.8237308548</v>
      </c>
      <c r="S3241" s="5">
        <f>VLOOKUP(CONCATENATE($F3241," ",$G3241),AllocFactorMatrix,(S$4+1),FALSE)*$E3241</f>
        <v>-584.57349475391879</v>
      </c>
      <c r="T3241" s="5">
        <f t="shared" si="4612"/>
        <v>-514883.6331115138</v>
      </c>
      <c r="U3241" s="5">
        <f>VLOOKUP(CONCATENATE($F3241," ",$G3241),AllocFactorMatrix,(U$4+1),FALSE)*$E3241</f>
        <v>-20061.738634403904</v>
      </c>
      <c r="V3241" s="5">
        <f>VLOOKUP(CONCATENATE($F3241," ",$G3241),AllocFactorMatrix,(V$4+1),FALSE)*$E3241</f>
        <v>-270845.05620759586</v>
      </c>
      <c r="W3241" s="5">
        <f>VLOOKUP(CONCATENATE($F3241," ",$G3241),AllocFactorMatrix,(W$4+1),FALSE)*$E3241</f>
        <v>-1035873.6147076407</v>
      </c>
      <c r="X3241" s="5">
        <f>VLOOKUP(CONCATENATE($F3241," ",$G3241),AllocFactorMatrix,(X$4+1),FALSE)*$E3241</f>
        <v>-187658.11271113376</v>
      </c>
      <c r="Y3241" s="5">
        <f t="shared" si="4615"/>
        <v>-1514438.5222607742</v>
      </c>
      <c r="Z3241" s="5">
        <f>VLOOKUP(CONCATENATE($F3241," ",$G3241),AllocFactorMatrix,(Z$4+1),FALSE)*$E3241</f>
        <v>-116268.2804088517</v>
      </c>
      <c r="AA3241" s="5">
        <f>VLOOKUP(CONCATENATE($F3241," ",$G3241),AllocFactorMatrix,(AA$4+1),FALSE)*$E3241</f>
        <v>-2322.1757754926462</v>
      </c>
      <c r="AB3241" s="5">
        <f t="shared" si="4613"/>
        <v>-118590.45618434435</v>
      </c>
      <c r="AC3241" s="5">
        <f>VLOOKUP(CONCATENATE($F3241," ",$G3241),AllocFactorMatrix,(AC$4+1),FALSE)*$E3241</f>
        <v>-1533.7667178286233</v>
      </c>
      <c r="AD3241" s="5">
        <f>VLOOKUP(CONCATENATE($F3241," ",$G3241),AllocFactorMatrix,(AD$4+1),FALSE)*$E3241</f>
        <v>-6813.8650301472453</v>
      </c>
      <c r="AE3241" s="5">
        <f>VLOOKUP(CONCATENATE($F3241," ",$G3241),AllocFactorMatrix,(AE$4+1),FALSE)*$E3241</f>
        <v>-1397.9820043743825</v>
      </c>
    </row>
    <row r="3242" spans="3:31" hidden="1" outlineLevel="1">
      <c r="E3242" s="44"/>
      <c r="F3242" s="167" t="str">
        <f>F3249</f>
        <v>PROD_ENERGY</v>
      </c>
      <c r="G3242" s="48" t="str">
        <f>$G$8</f>
        <v>PRODUCTION</v>
      </c>
      <c r="H3242" s="4">
        <f t="shared" si="4609"/>
        <v>0</v>
      </c>
      <c r="I3242" s="5">
        <f t="shared" ref="I3242:N3242" si="4622">VLOOKUP(CONCATENATE($F3242," ",$G3242),AllocFactorMatrix,(I$4+1),FALSE)*$E3249</f>
        <v>0</v>
      </c>
      <c r="J3242" s="47">
        <f t="shared" si="4622"/>
        <v>0</v>
      </c>
      <c r="K3242" s="47">
        <f t="shared" si="4622"/>
        <v>0</v>
      </c>
      <c r="L3242" s="5">
        <f t="shared" si="4622"/>
        <v>0</v>
      </c>
      <c r="M3242" s="5">
        <f t="shared" si="4622"/>
        <v>0</v>
      </c>
      <c r="N3242" s="5">
        <f t="shared" si="4622"/>
        <v>0</v>
      </c>
      <c r="O3242" s="5">
        <f t="shared" ref="O3242:O3249" si="4623">SUBTOTAL(9,L3242:N3242)</f>
        <v>0</v>
      </c>
      <c r="P3242" s="5">
        <f>VLOOKUP(CONCATENATE($F3242," ",$G3242),AllocFactorMatrix,(P$4+1),FALSE)*$E3249</f>
        <v>0</v>
      </c>
      <c r="Q3242" s="5">
        <f>VLOOKUP(CONCATENATE($F3242," ",$G3242),AllocFactorMatrix,(Q$4+1),FALSE)*$E3249</f>
        <v>0</v>
      </c>
      <c r="R3242" s="5">
        <f>VLOOKUP(CONCATENATE($F3242," ",$G3242),AllocFactorMatrix,(R$4+1),FALSE)*$E3249</f>
        <v>0</v>
      </c>
      <c r="S3242" s="5">
        <f>VLOOKUP(CONCATENATE($F3242," ",$G3242),AllocFactorMatrix,(S$4+1),FALSE)*$E3249</f>
        <v>0</v>
      </c>
      <c r="T3242" s="5">
        <f t="shared" ref="T3242:T3249" si="4624">SUBTOTAL(9,P3242:S3242)</f>
        <v>0</v>
      </c>
      <c r="U3242" s="5">
        <f>VLOOKUP(CONCATENATE($F3242," ",$G3242),AllocFactorMatrix,(U$4+1),FALSE)*$E3249</f>
        <v>0</v>
      </c>
      <c r="V3242" s="5">
        <f>VLOOKUP(CONCATENATE($F3242," ",$G3242),AllocFactorMatrix,(V$4+1),FALSE)*$E3249</f>
        <v>0</v>
      </c>
      <c r="W3242" s="5">
        <f>VLOOKUP(CONCATENATE($F3242," ",$G3242),AllocFactorMatrix,(W$4+1),FALSE)*$E3249</f>
        <v>0</v>
      </c>
      <c r="X3242" s="5">
        <f>VLOOKUP(CONCATENATE($F3242," ",$G3242),AllocFactorMatrix,(X$4+1),FALSE)*$E3249</f>
        <v>0</v>
      </c>
      <c r="Y3242" s="5">
        <f>SUBTOTAL(9,U3242:X3242)</f>
        <v>0</v>
      </c>
      <c r="Z3242" s="5">
        <f>VLOOKUP(CONCATENATE($F3242," ",$G3242),AllocFactorMatrix,(Z$4+1),FALSE)*$E3249</f>
        <v>0</v>
      </c>
      <c r="AA3242" s="5">
        <f>VLOOKUP(CONCATENATE($F3242," ",$G3242),AllocFactorMatrix,(AA$4+1),FALSE)*$E3249</f>
        <v>0</v>
      </c>
      <c r="AB3242" s="5">
        <f t="shared" ref="AB3242:AB3249" si="4625">SUBTOTAL(9,Z3242:AA3242)</f>
        <v>0</v>
      </c>
      <c r="AC3242" s="5">
        <f>VLOOKUP(CONCATENATE($F3242," ",$G3242),AllocFactorMatrix,(AC$4+1),FALSE)*$E3249</f>
        <v>0</v>
      </c>
      <c r="AD3242" s="5">
        <f>VLOOKUP(CONCATENATE($F3242," ",$G3242),AllocFactorMatrix,(AD$4+1),FALSE)*$E3249</f>
        <v>0</v>
      </c>
      <c r="AE3242" s="5">
        <f>VLOOKUP(CONCATENATE($F3242," ",$G3242),AllocFactorMatrix,(AE$4+1),FALSE)*$E3249</f>
        <v>0</v>
      </c>
    </row>
    <row r="3243" spans="3:31" hidden="1" outlineLevel="1">
      <c r="E3243" s="44"/>
      <c r="F3243" s="167" t="str">
        <f>F3249</f>
        <v>PROD_ENERGY</v>
      </c>
      <c r="G3243" s="48" t="str">
        <f>$G$9</f>
        <v>BULKTRAN</v>
      </c>
      <c r="H3243" s="4">
        <f t="shared" si="4609"/>
        <v>0</v>
      </c>
      <c r="I3243" s="5">
        <f t="shared" ref="I3243:N3243" si="4626">VLOOKUP(CONCATENATE($F3243," ",$G3243),AllocFactorMatrix,(I$4+1),FALSE)*$E3249</f>
        <v>0</v>
      </c>
      <c r="J3243" s="47">
        <f t="shared" si="4626"/>
        <v>0</v>
      </c>
      <c r="K3243" s="47">
        <f t="shared" si="4626"/>
        <v>0</v>
      </c>
      <c r="L3243" s="5">
        <f t="shared" si="4626"/>
        <v>0</v>
      </c>
      <c r="M3243" s="5">
        <f t="shared" si="4626"/>
        <v>0</v>
      </c>
      <c r="N3243" s="5">
        <f t="shared" si="4626"/>
        <v>0</v>
      </c>
      <c r="O3243" s="5">
        <f t="shared" si="4623"/>
        <v>0</v>
      </c>
      <c r="P3243" s="5">
        <f>VLOOKUP(CONCATENATE($F3243," ",$G3243),AllocFactorMatrix,(P$4+1),FALSE)*$E3249</f>
        <v>0</v>
      </c>
      <c r="Q3243" s="5">
        <f>VLOOKUP(CONCATENATE($F3243," ",$G3243),AllocFactorMatrix,(Q$4+1),FALSE)*$E3249</f>
        <v>0</v>
      </c>
      <c r="R3243" s="5">
        <f>VLOOKUP(CONCATENATE($F3243," ",$G3243),AllocFactorMatrix,(R$4+1),FALSE)*$E3249</f>
        <v>0</v>
      </c>
      <c r="S3243" s="5">
        <f>VLOOKUP(CONCATENATE($F3243," ",$G3243),AllocFactorMatrix,(S$4+1),FALSE)*$E3249</f>
        <v>0</v>
      </c>
      <c r="T3243" s="5">
        <f t="shared" si="4624"/>
        <v>0</v>
      </c>
      <c r="U3243" s="5">
        <f>VLOOKUP(CONCATENATE($F3243," ",$G3243),AllocFactorMatrix,(U$4+1),FALSE)*$E3249</f>
        <v>0</v>
      </c>
      <c r="V3243" s="5">
        <f>VLOOKUP(CONCATENATE($F3243," ",$G3243),AllocFactorMatrix,(V$4+1),FALSE)*$E3249</f>
        <v>0</v>
      </c>
      <c r="W3243" s="5">
        <f>VLOOKUP(CONCATENATE($F3243," ",$G3243),AllocFactorMatrix,(W$4+1),FALSE)*$E3249</f>
        <v>0</v>
      </c>
      <c r="X3243" s="5">
        <f>VLOOKUP(CONCATENATE($F3243," ",$G3243),AllocFactorMatrix,(X$4+1),FALSE)*$E3249</f>
        <v>0</v>
      </c>
      <c r="Y3243" s="5">
        <f t="shared" ref="Y3243:Y3249" si="4627">SUBTOTAL(9,U3243:X3243)</f>
        <v>0</v>
      </c>
      <c r="Z3243" s="5">
        <f>VLOOKUP(CONCATENATE($F3243," ",$G3243),AllocFactorMatrix,(Z$4+1),FALSE)*$E3249</f>
        <v>0</v>
      </c>
      <c r="AA3243" s="5">
        <f>VLOOKUP(CONCATENATE($F3243," ",$G3243),AllocFactorMatrix,(AA$4+1),FALSE)*$E3249</f>
        <v>0</v>
      </c>
      <c r="AB3243" s="5">
        <f t="shared" si="4625"/>
        <v>0</v>
      </c>
      <c r="AC3243" s="5">
        <f>VLOOKUP(CONCATENATE($F3243," ",$G3243),AllocFactorMatrix,(AC$4+1),FALSE)*$E3249</f>
        <v>0</v>
      </c>
      <c r="AD3243" s="5">
        <f>VLOOKUP(CONCATENATE($F3243," ",$G3243),AllocFactorMatrix,(AD$4+1),FALSE)*$E3249</f>
        <v>0</v>
      </c>
      <c r="AE3243" s="5">
        <f>VLOOKUP(CONCATENATE($F3243," ",$G3243),AllocFactorMatrix,(AE$4+1),FALSE)*$E3249</f>
        <v>0</v>
      </c>
    </row>
    <row r="3244" spans="3:31" hidden="1" outlineLevel="1">
      <c r="E3244" s="44"/>
      <c r="F3244" s="167" t="str">
        <f>F3249</f>
        <v>PROD_ENERGY</v>
      </c>
      <c r="G3244" s="48" t="str">
        <f>$G$10</f>
        <v>SUBTRAN</v>
      </c>
      <c r="H3244" s="4">
        <f t="shared" si="4609"/>
        <v>0</v>
      </c>
      <c r="I3244" s="5">
        <f t="shared" ref="I3244:N3244" si="4628">VLOOKUP(CONCATENATE($F3244," ",$G3244),AllocFactorMatrix,(I$4+1),FALSE)*$E3249</f>
        <v>0</v>
      </c>
      <c r="J3244" s="47">
        <f t="shared" si="4628"/>
        <v>0</v>
      </c>
      <c r="K3244" s="47">
        <f t="shared" si="4628"/>
        <v>0</v>
      </c>
      <c r="L3244" s="5">
        <f t="shared" si="4628"/>
        <v>0</v>
      </c>
      <c r="M3244" s="5">
        <f t="shared" si="4628"/>
        <v>0</v>
      </c>
      <c r="N3244" s="5">
        <f t="shared" si="4628"/>
        <v>0</v>
      </c>
      <c r="O3244" s="5">
        <f t="shared" si="4623"/>
        <v>0</v>
      </c>
      <c r="P3244" s="5">
        <f>VLOOKUP(CONCATENATE($F3244," ",$G3244),AllocFactorMatrix,(P$4+1),FALSE)*$E3249</f>
        <v>0</v>
      </c>
      <c r="Q3244" s="5">
        <f>VLOOKUP(CONCATENATE($F3244," ",$G3244),AllocFactorMatrix,(Q$4+1),FALSE)*$E3249</f>
        <v>0</v>
      </c>
      <c r="R3244" s="5">
        <f>VLOOKUP(CONCATENATE($F3244," ",$G3244),AllocFactorMatrix,(R$4+1),FALSE)*$E3249</f>
        <v>0</v>
      </c>
      <c r="S3244" s="5">
        <f>VLOOKUP(CONCATENATE($F3244," ",$G3244),AllocFactorMatrix,(S$4+1),FALSE)*$E3249</f>
        <v>0</v>
      </c>
      <c r="T3244" s="5">
        <f t="shared" si="4624"/>
        <v>0</v>
      </c>
      <c r="U3244" s="5">
        <f>VLOOKUP(CONCATENATE($F3244," ",$G3244),AllocFactorMatrix,(U$4+1),FALSE)*$E3249</f>
        <v>0</v>
      </c>
      <c r="V3244" s="5">
        <f>VLOOKUP(CONCATENATE($F3244," ",$G3244),AllocFactorMatrix,(V$4+1),FALSE)*$E3249</f>
        <v>0</v>
      </c>
      <c r="W3244" s="5">
        <f>VLOOKUP(CONCATENATE($F3244," ",$G3244),AllocFactorMatrix,(W$4+1),FALSE)*$E3249</f>
        <v>0</v>
      </c>
      <c r="X3244" s="5">
        <f>VLOOKUP(CONCATENATE($F3244," ",$G3244),AllocFactorMatrix,(X$4+1),FALSE)*$E3249</f>
        <v>0</v>
      </c>
      <c r="Y3244" s="5">
        <f t="shared" si="4627"/>
        <v>0</v>
      </c>
      <c r="Z3244" s="5">
        <f>VLOOKUP(CONCATENATE($F3244," ",$G3244),AllocFactorMatrix,(Z$4+1),FALSE)*$E3249</f>
        <v>0</v>
      </c>
      <c r="AA3244" s="5">
        <f>VLOOKUP(CONCATENATE($F3244," ",$G3244),AllocFactorMatrix,(AA$4+1),FALSE)*$E3249</f>
        <v>0</v>
      </c>
      <c r="AB3244" s="5">
        <f t="shared" si="4625"/>
        <v>0</v>
      </c>
      <c r="AC3244" s="5">
        <f>VLOOKUP(CONCATENATE($F3244," ",$G3244),AllocFactorMatrix,(AC$4+1),FALSE)*$E3249</f>
        <v>0</v>
      </c>
      <c r="AD3244" s="5">
        <f>VLOOKUP(CONCATENATE($F3244," ",$G3244),AllocFactorMatrix,(AD$4+1),FALSE)*$E3249</f>
        <v>0</v>
      </c>
      <c r="AE3244" s="5">
        <f>VLOOKUP(CONCATENATE($F3244," ",$G3244),AllocFactorMatrix,(AE$4+1),FALSE)*$E3249</f>
        <v>0</v>
      </c>
    </row>
    <row r="3245" spans="3:31" hidden="1" outlineLevel="1">
      <c r="E3245" s="44"/>
      <c r="F3245" s="167" t="str">
        <f>F3249</f>
        <v>PROD_ENERGY</v>
      </c>
      <c r="G3245" s="48" t="str">
        <f>$G$11</f>
        <v>DISTPRI</v>
      </c>
      <c r="H3245" s="4">
        <f t="shared" si="4609"/>
        <v>0</v>
      </c>
      <c r="I3245" s="5">
        <f t="shared" ref="I3245:N3245" si="4629">VLOOKUP(CONCATENATE($F3245," ",$G3245),AllocFactorMatrix,(I$4+1),FALSE)*$E3249</f>
        <v>0</v>
      </c>
      <c r="J3245" s="47">
        <f t="shared" si="4629"/>
        <v>0</v>
      </c>
      <c r="K3245" s="47">
        <f t="shared" si="4629"/>
        <v>0</v>
      </c>
      <c r="L3245" s="5">
        <f t="shared" si="4629"/>
        <v>0</v>
      </c>
      <c r="M3245" s="5">
        <f t="shared" si="4629"/>
        <v>0</v>
      </c>
      <c r="N3245" s="5">
        <f t="shared" si="4629"/>
        <v>0</v>
      </c>
      <c r="O3245" s="5">
        <f t="shared" si="4623"/>
        <v>0</v>
      </c>
      <c r="P3245" s="5">
        <f>VLOOKUP(CONCATENATE($F3245," ",$G3245),AllocFactorMatrix,(P$4+1),FALSE)*$E3249</f>
        <v>0</v>
      </c>
      <c r="Q3245" s="5">
        <f>VLOOKUP(CONCATENATE($F3245," ",$G3245),AllocFactorMatrix,(Q$4+1),FALSE)*$E3249</f>
        <v>0</v>
      </c>
      <c r="R3245" s="5">
        <f>VLOOKUP(CONCATENATE($F3245," ",$G3245),AllocFactorMatrix,(R$4+1),FALSE)*$E3249</f>
        <v>0</v>
      </c>
      <c r="S3245" s="5">
        <f>VLOOKUP(CONCATENATE($F3245," ",$G3245),AllocFactorMatrix,(S$4+1),FALSE)*$E3249</f>
        <v>0</v>
      </c>
      <c r="T3245" s="5">
        <f t="shared" si="4624"/>
        <v>0</v>
      </c>
      <c r="U3245" s="5">
        <f>VLOOKUP(CONCATENATE($F3245," ",$G3245),AllocFactorMatrix,(U$4+1),FALSE)*$E3249</f>
        <v>0</v>
      </c>
      <c r="V3245" s="5">
        <f>VLOOKUP(CONCATENATE($F3245," ",$G3245),AllocFactorMatrix,(V$4+1),FALSE)*$E3249</f>
        <v>0</v>
      </c>
      <c r="W3245" s="5">
        <f>VLOOKUP(CONCATENATE($F3245," ",$G3245),AllocFactorMatrix,(W$4+1),FALSE)*$E3249</f>
        <v>0</v>
      </c>
      <c r="X3245" s="5">
        <f>VLOOKUP(CONCATENATE($F3245," ",$G3245),AllocFactorMatrix,(X$4+1),FALSE)*$E3249</f>
        <v>0</v>
      </c>
      <c r="Y3245" s="5">
        <f t="shared" si="4627"/>
        <v>0</v>
      </c>
      <c r="Z3245" s="5">
        <f>VLOOKUP(CONCATENATE($F3245," ",$G3245),AllocFactorMatrix,(Z$4+1),FALSE)*$E3249</f>
        <v>0</v>
      </c>
      <c r="AA3245" s="5">
        <f>VLOOKUP(CONCATENATE($F3245," ",$G3245),AllocFactorMatrix,(AA$4+1),FALSE)*$E3249</f>
        <v>0</v>
      </c>
      <c r="AB3245" s="5">
        <f t="shared" si="4625"/>
        <v>0</v>
      </c>
      <c r="AC3245" s="5">
        <f>VLOOKUP(CONCATENATE($F3245," ",$G3245),AllocFactorMatrix,(AC$4+1),FALSE)*$E3249</f>
        <v>0</v>
      </c>
      <c r="AD3245" s="5">
        <f>VLOOKUP(CONCATENATE($F3245," ",$G3245),AllocFactorMatrix,(AD$4+1),FALSE)*$E3249</f>
        <v>0</v>
      </c>
      <c r="AE3245" s="5">
        <f>VLOOKUP(CONCATENATE($F3245," ",$G3245),AllocFactorMatrix,(AE$4+1),FALSE)*$E3249</f>
        <v>0</v>
      </c>
    </row>
    <row r="3246" spans="3:31" hidden="1" outlineLevel="1">
      <c r="E3246" s="44"/>
      <c r="F3246" s="167" t="str">
        <f>F3249</f>
        <v>PROD_ENERGY</v>
      </c>
      <c r="G3246" s="48" t="str">
        <f>$G$12</f>
        <v>DISTSEC</v>
      </c>
      <c r="H3246" s="4">
        <f t="shared" si="4609"/>
        <v>0</v>
      </c>
      <c r="I3246" s="5">
        <f t="shared" ref="I3246:N3246" si="4630">VLOOKUP(CONCATENATE($F3246," ",$G3246),AllocFactorMatrix,(I$4+1),FALSE)*$E3249</f>
        <v>0</v>
      </c>
      <c r="J3246" s="47">
        <f t="shared" si="4630"/>
        <v>0</v>
      </c>
      <c r="K3246" s="47">
        <f t="shared" si="4630"/>
        <v>0</v>
      </c>
      <c r="L3246" s="5">
        <f t="shared" si="4630"/>
        <v>0</v>
      </c>
      <c r="M3246" s="5">
        <f t="shared" si="4630"/>
        <v>0</v>
      </c>
      <c r="N3246" s="5">
        <f t="shared" si="4630"/>
        <v>0</v>
      </c>
      <c r="O3246" s="5">
        <f t="shared" si="4623"/>
        <v>0</v>
      </c>
      <c r="P3246" s="5">
        <f>VLOOKUP(CONCATENATE($F3246," ",$G3246),AllocFactorMatrix,(P$4+1),FALSE)*$E3249</f>
        <v>0</v>
      </c>
      <c r="Q3246" s="5">
        <f>VLOOKUP(CONCATENATE($F3246," ",$G3246),AllocFactorMatrix,(Q$4+1),FALSE)*$E3249</f>
        <v>0</v>
      </c>
      <c r="R3246" s="5">
        <f>VLOOKUP(CONCATENATE($F3246," ",$G3246),AllocFactorMatrix,(R$4+1),FALSE)*$E3249</f>
        <v>0</v>
      </c>
      <c r="S3246" s="5">
        <f>VLOOKUP(CONCATENATE($F3246," ",$G3246),AllocFactorMatrix,(S$4+1),FALSE)*$E3249</f>
        <v>0</v>
      </c>
      <c r="T3246" s="5">
        <f t="shared" si="4624"/>
        <v>0</v>
      </c>
      <c r="U3246" s="5">
        <f>VLOOKUP(CONCATENATE($F3246," ",$G3246),AllocFactorMatrix,(U$4+1),FALSE)*$E3249</f>
        <v>0</v>
      </c>
      <c r="V3246" s="5">
        <f>VLOOKUP(CONCATENATE($F3246," ",$G3246),AllocFactorMatrix,(V$4+1),FALSE)*$E3249</f>
        <v>0</v>
      </c>
      <c r="W3246" s="5">
        <f>VLOOKUP(CONCATENATE($F3246," ",$G3246),AllocFactorMatrix,(W$4+1),FALSE)*$E3249</f>
        <v>0</v>
      </c>
      <c r="X3246" s="5">
        <f>VLOOKUP(CONCATENATE($F3246," ",$G3246),AllocFactorMatrix,(X$4+1),FALSE)*$E3249</f>
        <v>0</v>
      </c>
      <c r="Y3246" s="5">
        <f t="shared" si="4627"/>
        <v>0</v>
      </c>
      <c r="Z3246" s="5">
        <f>VLOOKUP(CONCATENATE($F3246," ",$G3246),AllocFactorMatrix,(Z$4+1),FALSE)*$E3249</f>
        <v>0</v>
      </c>
      <c r="AA3246" s="5">
        <f>VLOOKUP(CONCATENATE($F3246," ",$G3246),AllocFactorMatrix,(AA$4+1),FALSE)*$E3249</f>
        <v>0</v>
      </c>
      <c r="AB3246" s="5">
        <f t="shared" si="4625"/>
        <v>0</v>
      </c>
      <c r="AC3246" s="5">
        <f>VLOOKUP(CONCATENATE($F3246," ",$G3246),AllocFactorMatrix,(AC$4+1),FALSE)*$E3249</f>
        <v>0</v>
      </c>
      <c r="AD3246" s="5">
        <f>VLOOKUP(CONCATENATE($F3246," ",$G3246),AllocFactorMatrix,(AD$4+1),FALSE)*$E3249</f>
        <v>0</v>
      </c>
      <c r="AE3246" s="5">
        <f>VLOOKUP(CONCATENATE($F3246," ",$G3246),AllocFactorMatrix,(AE$4+1),FALSE)*$E3249</f>
        <v>0</v>
      </c>
    </row>
    <row r="3247" spans="3:31" hidden="1" outlineLevel="1">
      <c r="E3247" s="44"/>
      <c r="F3247" s="167" t="str">
        <f>F3249</f>
        <v>PROD_ENERGY</v>
      </c>
      <c r="G3247" s="48" t="str">
        <f>$G$13</f>
        <v>ENERGY</v>
      </c>
      <c r="H3247" s="4">
        <f t="shared" si="4609"/>
        <v>457502.99999999988</v>
      </c>
      <c r="I3247" s="5">
        <f t="shared" ref="I3247:N3247" si="4631">VLOOKUP(CONCATENATE($F3247," ",$G3247),AllocFactorMatrix,(I$4+1),FALSE)*$E3249</f>
        <v>178985.97192089382</v>
      </c>
      <c r="J3247" s="47">
        <f t="shared" si="4631"/>
        <v>28.642652416724598</v>
      </c>
      <c r="K3247" s="47">
        <f t="shared" si="4631"/>
        <v>82.588240240460365</v>
      </c>
      <c r="L3247" s="5">
        <f t="shared" si="4631"/>
        <v>51611.282349680921</v>
      </c>
      <c r="M3247" s="5">
        <f t="shared" si="4631"/>
        <v>719.82381079814968</v>
      </c>
      <c r="N3247" s="5">
        <f t="shared" si="4631"/>
        <v>100.63075869073404</v>
      </c>
      <c r="O3247" s="5">
        <f t="shared" si="4623"/>
        <v>52431.736919169809</v>
      </c>
      <c r="P3247" s="5">
        <f>VLOOKUP(CONCATENATE($F3247," ",$G3247),AllocFactorMatrix,(P$4+1),FALSE)*$E3249</f>
        <v>33459.985915373218</v>
      </c>
      <c r="Q3247" s="5">
        <f>VLOOKUP(CONCATENATE($F3247," ",$G3247),AllocFactorMatrix,(Q$4+1),FALSE)*$E3249</f>
        <v>5975.8996813858203</v>
      </c>
      <c r="R3247" s="5">
        <f>VLOOKUP(CONCATENATE($F3247," ",$G3247),AllocFactorMatrix,(R$4+1),FALSE)*$E3249</f>
        <v>1216.9120217850516</v>
      </c>
      <c r="S3247" s="5">
        <f>VLOOKUP(CONCATENATE($F3247," ",$G3247),AllocFactorMatrix,(S$4+1),FALSE)*$E3249</f>
        <v>45.963178902495955</v>
      </c>
      <c r="T3247" s="5">
        <f t="shared" si="4624"/>
        <v>40698.760797446579</v>
      </c>
      <c r="U3247" s="5">
        <f>VLOOKUP(CONCATENATE($F3247," ",$G3247),AllocFactorMatrix,(U$4+1),FALSE)*$E3249</f>
        <v>1754.8491121062582</v>
      </c>
      <c r="V3247" s="5">
        <f>VLOOKUP(CONCATENATE($F3247," ",$G3247),AllocFactorMatrix,(V$4+1),FALSE)*$E3249</f>
        <v>27744.498120175333</v>
      </c>
      <c r="W3247" s="5">
        <f>VLOOKUP(CONCATENATE($F3247," ",$G3247),AllocFactorMatrix,(W$4+1),FALSE)*$E3249</f>
        <v>119324.57084974687</v>
      </c>
      <c r="X3247" s="5">
        <f>VLOOKUP(CONCATENATE($F3247," ",$G3247),AllocFactorMatrix,(X$4+1),FALSE)*$E3249</f>
        <v>22446.198091078761</v>
      </c>
      <c r="Y3247" s="5">
        <f t="shared" si="4627"/>
        <v>171270.11617310721</v>
      </c>
      <c r="Z3247" s="5">
        <f>VLOOKUP(CONCATENATE($F3247," ",$G3247),AllocFactorMatrix,(Z$4+1),FALSE)*$E3249</f>
        <v>9204.4966177707029</v>
      </c>
      <c r="AA3247" s="5">
        <f>VLOOKUP(CONCATENATE($F3247," ",$G3247),AllocFactorMatrix,(AA$4+1),FALSE)*$E3249</f>
        <v>184.6863885518012</v>
      </c>
      <c r="AB3247" s="5">
        <f t="shared" si="4625"/>
        <v>9389.1830063225043</v>
      </c>
      <c r="AC3247" s="5">
        <f>VLOOKUP(CONCATENATE($F3247," ",$G3247),AllocFactorMatrix,(AC$4+1),FALSE)*$E3249</f>
        <v>164.74105055342841</v>
      </c>
      <c r="AD3247" s="5">
        <f>VLOOKUP(CONCATENATE($F3247," ",$G3247),AllocFactorMatrix,(AD$4+1),FALSE)*$E3249</f>
        <v>3690.1431117444395</v>
      </c>
      <c r="AE3247" s="5">
        <f>VLOOKUP(CONCATENATE($F3247," ",$G3247),AllocFactorMatrix,(AE$4+1),FALSE)*$E3249</f>
        <v>761.11612810487929</v>
      </c>
    </row>
    <row r="3248" spans="3:31" hidden="1" outlineLevel="1">
      <c r="E3248" s="44"/>
      <c r="F3248" s="167" t="str">
        <f>F3249</f>
        <v>PROD_ENERGY</v>
      </c>
      <c r="G3248" s="48" t="str">
        <f>$G$14</f>
        <v>CUSTOMER</v>
      </c>
      <c r="H3248" s="4">
        <f t="shared" si="4609"/>
        <v>0</v>
      </c>
      <c r="I3248" s="5">
        <f t="shared" ref="I3248:N3248" si="4632">VLOOKUP(CONCATENATE($F3248," ",$G3248),AllocFactorMatrix,(I$4+1),FALSE)*$E3249</f>
        <v>0</v>
      </c>
      <c r="J3248" s="47">
        <f t="shared" si="4632"/>
        <v>0</v>
      </c>
      <c r="K3248" s="47">
        <f t="shared" si="4632"/>
        <v>0</v>
      </c>
      <c r="L3248" s="5">
        <f t="shared" si="4632"/>
        <v>0</v>
      </c>
      <c r="M3248" s="5">
        <f t="shared" si="4632"/>
        <v>0</v>
      </c>
      <c r="N3248" s="5">
        <f t="shared" si="4632"/>
        <v>0</v>
      </c>
      <c r="O3248" s="5">
        <f t="shared" si="4623"/>
        <v>0</v>
      </c>
      <c r="P3248" s="5">
        <f>VLOOKUP(CONCATENATE($F3248," ",$G3248),AllocFactorMatrix,(P$4+1),FALSE)*$E3249</f>
        <v>0</v>
      </c>
      <c r="Q3248" s="5">
        <f>VLOOKUP(CONCATENATE($F3248," ",$G3248),AllocFactorMatrix,(Q$4+1),FALSE)*$E3249</f>
        <v>0</v>
      </c>
      <c r="R3248" s="5">
        <f>VLOOKUP(CONCATENATE($F3248," ",$G3248),AllocFactorMatrix,(R$4+1),FALSE)*$E3249</f>
        <v>0</v>
      </c>
      <c r="S3248" s="5">
        <f>VLOOKUP(CONCATENATE($F3248," ",$G3248),AllocFactorMatrix,(S$4+1),FALSE)*$E3249</f>
        <v>0</v>
      </c>
      <c r="T3248" s="5">
        <f t="shared" si="4624"/>
        <v>0</v>
      </c>
      <c r="U3248" s="5">
        <f>VLOOKUP(CONCATENATE($F3248," ",$G3248),AllocFactorMatrix,(U$4+1),FALSE)*$E3249</f>
        <v>0</v>
      </c>
      <c r="V3248" s="5">
        <f>VLOOKUP(CONCATENATE($F3248," ",$G3248),AllocFactorMatrix,(V$4+1),FALSE)*$E3249</f>
        <v>0</v>
      </c>
      <c r="W3248" s="5">
        <f>VLOOKUP(CONCATENATE($F3248," ",$G3248),AllocFactorMatrix,(W$4+1),FALSE)*$E3249</f>
        <v>0</v>
      </c>
      <c r="X3248" s="5">
        <f>VLOOKUP(CONCATENATE($F3248," ",$G3248),AllocFactorMatrix,(X$4+1),FALSE)*$E3249</f>
        <v>0</v>
      </c>
      <c r="Y3248" s="5">
        <f t="shared" si="4627"/>
        <v>0</v>
      </c>
      <c r="Z3248" s="5">
        <f>VLOOKUP(CONCATENATE($F3248," ",$G3248),AllocFactorMatrix,(Z$4+1),FALSE)*$E3249</f>
        <v>0</v>
      </c>
      <c r="AA3248" s="5">
        <f>VLOOKUP(CONCATENATE($F3248," ",$G3248),AllocFactorMatrix,(AA$4+1),FALSE)*$E3249</f>
        <v>0</v>
      </c>
      <c r="AB3248" s="5">
        <f t="shared" si="4625"/>
        <v>0</v>
      </c>
      <c r="AC3248" s="5">
        <f>VLOOKUP(CONCATENATE($F3248," ",$G3248),AllocFactorMatrix,(AC$4+1),FALSE)*$E3249</f>
        <v>0</v>
      </c>
      <c r="AD3248" s="5">
        <f>VLOOKUP(CONCATENATE($F3248," ",$G3248),AllocFactorMatrix,(AD$4+1),FALSE)*$E3249</f>
        <v>0</v>
      </c>
      <c r="AE3248" s="5">
        <f>VLOOKUP(CONCATENATE($F3248," ",$G3248),AllocFactorMatrix,(AE$4+1),FALSE)*$E3249</f>
        <v>0</v>
      </c>
    </row>
    <row r="3249" spans="4:31" collapsed="1">
      <c r="D3249" s="48" t="s">
        <v>654</v>
      </c>
      <c r="E3249" s="50">
        <v>457503</v>
      </c>
      <c r="F3249" s="87" t="s">
        <v>29</v>
      </c>
      <c r="G3249" s="48" t="str">
        <f>$G$15</f>
        <v>TOTAL</v>
      </c>
      <c r="H3249" s="4">
        <f t="shared" si="4609"/>
        <v>457502.99999999988</v>
      </c>
      <c r="I3249" s="5">
        <f t="shared" ref="I3249:N3249" si="4633">VLOOKUP(CONCATENATE($F3249," ",$G3249),AllocFactorMatrix,(I$4+1),FALSE)*$E3249</f>
        <v>178985.97192089382</v>
      </c>
      <c r="J3249" s="47">
        <f t="shared" si="4633"/>
        <v>28.642652416724598</v>
      </c>
      <c r="K3249" s="47">
        <f t="shared" si="4633"/>
        <v>82.588240240460365</v>
      </c>
      <c r="L3249" s="5">
        <f t="shared" si="4633"/>
        <v>51611.282349680921</v>
      </c>
      <c r="M3249" s="5">
        <f t="shared" si="4633"/>
        <v>719.82381079814968</v>
      </c>
      <c r="N3249" s="5">
        <f t="shared" si="4633"/>
        <v>100.63075869073404</v>
      </c>
      <c r="O3249" s="5">
        <f t="shared" si="4623"/>
        <v>52431.736919169809</v>
      </c>
      <c r="P3249" s="5">
        <f>VLOOKUP(CONCATENATE($F3249," ",$G3249),AllocFactorMatrix,(P$4+1),FALSE)*$E3249</f>
        <v>33459.985915373218</v>
      </c>
      <c r="Q3249" s="5">
        <f>VLOOKUP(CONCATENATE($F3249," ",$G3249),AllocFactorMatrix,(Q$4+1),FALSE)*$E3249</f>
        <v>5975.8996813858203</v>
      </c>
      <c r="R3249" s="5">
        <f>VLOOKUP(CONCATENATE($F3249," ",$G3249),AllocFactorMatrix,(R$4+1),FALSE)*$E3249</f>
        <v>1216.9120217850516</v>
      </c>
      <c r="S3249" s="5">
        <f>VLOOKUP(CONCATENATE($F3249," ",$G3249),AllocFactorMatrix,(S$4+1),FALSE)*$E3249</f>
        <v>45.963178902495955</v>
      </c>
      <c r="T3249" s="5">
        <f t="shared" si="4624"/>
        <v>40698.760797446579</v>
      </c>
      <c r="U3249" s="5">
        <f>VLOOKUP(CONCATENATE($F3249," ",$G3249),AllocFactorMatrix,(U$4+1),FALSE)*$E3249</f>
        <v>1754.8491121062582</v>
      </c>
      <c r="V3249" s="5">
        <f>VLOOKUP(CONCATENATE($F3249," ",$G3249),AllocFactorMatrix,(V$4+1),FALSE)*$E3249</f>
        <v>27744.498120175333</v>
      </c>
      <c r="W3249" s="5">
        <f>VLOOKUP(CONCATENATE($F3249," ",$G3249),AllocFactorMatrix,(W$4+1),FALSE)*$E3249</f>
        <v>119324.57084974687</v>
      </c>
      <c r="X3249" s="5">
        <f>VLOOKUP(CONCATENATE($F3249," ",$G3249),AllocFactorMatrix,(X$4+1),FALSE)*$E3249</f>
        <v>22446.198091078761</v>
      </c>
      <c r="Y3249" s="5">
        <f t="shared" si="4627"/>
        <v>171270.11617310721</v>
      </c>
      <c r="Z3249" s="5">
        <f>VLOOKUP(CONCATENATE($F3249," ",$G3249),AllocFactorMatrix,(Z$4+1),FALSE)*$E3249</f>
        <v>9204.4966177707029</v>
      </c>
      <c r="AA3249" s="5">
        <f>VLOOKUP(CONCATENATE($F3249," ",$G3249),AllocFactorMatrix,(AA$4+1),FALSE)*$E3249</f>
        <v>184.6863885518012</v>
      </c>
      <c r="AB3249" s="5">
        <f t="shared" si="4625"/>
        <v>9389.1830063225043</v>
      </c>
      <c r="AC3249" s="5">
        <f>VLOOKUP(CONCATENATE($F3249," ",$G3249),AllocFactorMatrix,(AC$4+1),FALSE)*$E3249</f>
        <v>164.74105055342841</v>
      </c>
      <c r="AD3249" s="5">
        <f>VLOOKUP(CONCATENATE($F3249," ",$G3249),AllocFactorMatrix,(AD$4+1),FALSE)*$E3249</f>
        <v>3690.1431117444395</v>
      </c>
      <c r="AE3249" s="5">
        <f>VLOOKUP(CONCATENATE($F3249," ",$G3249),AllocFactorMatrix,(AE$4+1),FALSE)*$E3249</f>
        <v>761.11612810487929</v>
      </c>
    </row>
    <row r="3250" spans="4:31" hidden="1" outlineLevel="1">
      <c r="E3250" s="44"/>
      <c r="F3250" s="167" t="str">
        <f>F3257</f>
        <v>LABOR_M</v>
      </c>
      <c r="G3250" s="48" t="str">
        <f>$G$8</f>
        <v>PRODUCTION</v>
      </c>
      <c r="H3250" s="4">
        <f t="shared" ca="1" si="4609"/>
        <v>-3758.0080953861075</v>
      </c>
      <c r="I3250" s="5">
        <f t="shared" ref="I3250:N3250" ca="1" si="4634">VLOOKUP(CONCATENATE($F3250," ",$G3250),AllocFactorMatrix,(I$4+1),FALSE)*$E3257</f>
        <v>-1932.6343134258141</v>
      </c>
      <c r="J3250" s="47">
        <f t="shared" ca="1" si="4634"/>
        <v>-0.43236342585714199</v>
      </c>
      <c r="K3250" s="47">
        <f t="shared" ca="1" si="4634"/>
        <v>-0.75703752980321837</v>
      </c>
      <c r="L3250" s="5">
        <f t="shared" ca="1" si="4634"/>
        <v>-450.43419677426022</v>
      </c>
      <c r="M3250" s="5">
        <f t="shared" ca="1" si="4634"/>
        <v>-6.2677861153672803</v>
      </c>
      <c r="N3250" s="5">
        <f t="shared" ca="1" si="4634"/>
        <v>-0.87293780878728477</v>
      </c>
      <c r="O3250" s="5">
        <f t="shared" ref="O3250:O3257" ca="1" si="4635">SUBTOTAL(9,L3250:N3250)</f>
        <v>-457.57492069841481</v>
      </c>
      <c r="P3250" s="5">
        <f ca="1">VLOOKUP(CONCATENATE($F3250," ",$G3250),AllocFactorMatrix,(P$4+1),FALSE)*$E3257</f>
        <v>-267.91497594171022</v>
      </c>
      <c r="Q3250" s="5">
        <f ca="1">VLOOKUP(CONCATENATE($F3250," ",$G3250),AllocFactorMatrix,(Q$4+1),FALSE)*$E3257</f>
        <v>-48.07974794944041</v>
      </c>
      <c r="R3250" s="5">
        <f ca="1">VLOOKUP(CONCATENATE($F3250," ",$G3250),AllocFactorMatrix,(R$4+1),FALSE)*$E3257</f>
        <v>-9.7500822392109363</v>
      </c>
      <c r="S3250" s="5">
        <f ca="1">VLOOKUP(CONCATENATE($F3250," ",$G3250),AllocFactorMatrix,(S$4+1),FALSE)*$E3257</f>
        <v>-0.3702549638326384</v>
      </c>
      <c r="T3250" s="5">
        <f t="shared" ref="T3250:T3258" ca="1" si="4636">SUBTOTAL(9,P3250:S3250)</f>
        <v>-326.11506109419417</v>
      </c>
      <c r="U3250" s="5">
        <f ca="1">VLOOKUP(CONCATENATE($F3250," ",$G3250),AllocFactorMatrix,(U$4+1),FALSE)*$E3257</f>
        <v>-12.706628643209219</v>
      </c>
      <c r="V3250" s="5">
        <f ca="1">VLOOKUP(CONCATENATE($F3250," ",$G3250),AllocFactorMatrix,(V$4+1),FALSE)*$E3257</f>
        <v>-171.5468241210742</v>
      </c>
      <c r="W3250" s="5">
        <f ca="1">VLOOKUP(CONCATENATE($F3250," ",$G3250),AllocFactorMatrix,(W$4+1),FALSE)*$E3257</f>
        <v>-656.09773824968761</v>
      </c>
      <c r="X3250" s="5">
        <f ca="1">VLOOKUP(CONCATENATE($F3250," ",$G3250),AllocFactorMatrix,(X$4+1),FALSE)*$E3257</f>
        <v>-118.85819038718262</v>
      </c>
      <c r="Y3250" s="5">
        <f ca="1">SUBTOTAL(9,U3250:X3250)</f>
        <v>-959.20938140115368</v>
      </c>
      <c r="Z3250" s="5">
        <f ca="1">VLOOKUP(CONCATENATE($F3250," ",$G3250),AllocFactorMatrix,(Z$4+1),FALSE)*$E3257</f>
        <v>-73.641566619068499</v>
      </c>
      <c r="AA3250" s="5">
        <f ca="1">VLOOKUP(CONCATENATE($F3250," ",$G3250),AllocFactorMatrix,(AA$4+1),FALSE)*$E3257</f>
        <v>-1.4708109681401085</v>
      </c>
      <c r="AB3250" s="5">
        <f t="shared" ref="AB3250:AB3257" ca="1" si="4637">SUBTOTAL(9,Z3250:AA3250)</f>
        <v>-75.112377587208613</v>
      </c>
      <c r="AC3250" s="5">
        <f ca="1">VLOOKUP(CONCATENATE($F3250," ",$G3250),AllocFactorMatrix,(AC$4+1),FALSE)*$E3257</f>
        <v>-0.97145140129283003</v>
      </c>
      <c r="AD3250" s="5">
        <f ca="1">VLOOKUP(CONCATENATE($F3250," ",$G3250),AllocFactorMatrix,(AD$4+1),FALSE)*$E3257</f>
        <v>-4.3157402327309926</v>
      </c>
      <c r="AE3250" s="5">
        <f ca="1">VLOOKUP(CONCATENATE($F3250," ",$G3250),AllocFactorMatrix,(AE$4+1),FALSE)*$E3257</f>
        <v>-0.8854485896357791</v>
      </c>
    </row>
    <row r="3251" spans="4:31" hidden="1" outlineLevel="1">
      <c r="E3251" s="44"/>
      <c r="F3251" s="167" t="str">
        <f>F3257</f>
        <v>LABOR_M</v>
      </c>
      <c r="G3251" s="48" t="str">
        <f>$G$9</f>
        <v>BULKTRAN</v>
      </c>
      <c r="H3251" s="4">
        <f t="shared" ca="1" si="4609"/>
        <v>-582.52098044567776</v>
      </c>
      <c r="I3251" s="5">
        <f t="shared" ref="I3251:N3251" ca="1" si="4638">VLOOKUP(CONCATENATE($F3251," ",$G3251),AllocFactorMatrix,(I$4+1),FALSE)*$E3257</f>
        <v>-299.57360562420342</v>
      </c>
      <c r="J3251" s="47">
        <f t="shared" ca="1" si="4638"/>
        <v>-6.7019750981477486E-2</v>
      </c>
      <c r="K3251" s="47">
        <f t="shared" ca="1" si="4638"/>
        <v>-0.11734680524945341</v>
      </c>
      <c r="L3251" s="5">
        <f t="shared" ca="1" si="4638"/>
        <v>-69.820863412547752</v>
      </c>
      <c r="M3251" s="5">
        <f t="shared" ca="1" si="4638"/>
        <v>-0.9715564257645416</v>
      </c>
      <c r="N3251" s="5">
        <f t="shared" ca="1" si="4638"/>
        <v>-0.1353122652575407</v>
      </c>
      <c r="O3251" s="5">
        <f t="shared" ca="1" si="4635"/>
        <v>-70.927732103569838</v>
      </c>
      <c r="P3251" s="5">
        <f ca="1">VLOOKUP(CONCATENATE($F3251," ",$G3251),AllocFactorMatrix,(P$4+1),FALSE)*$E3257</f>
        <v>-41.528940465363782</v>
      </c>
      <c r="Q3251" s="5">
        <f ca="1">VLOOKUP(CONCATENATE($F3251," ",$G3251),AllocFactorMatrix,(Q$4+1),FALSE)*$E3257</f>
        <v>-7.4527412406256506</v>
      </c>
      <c r="R3251" s="5">
        <f ca="1">VLOOKUP(CONCATENATE($F3251," ",$G3251),AllocFactorMatrix,(R$4+1),FALSE)*$E3257</f>
        <v>-1.5113398697528866</v>
      </c>
      <c r="S3251" s="5">
        <f ca="1">VLOOKUP(CONCATENATE($F3251," ",$G3251),AllocFactorMatrix,(S$4+1),FALSE)*$E3257</f>
        <v>-5.739244809277258E-2</v>
      </c>
      <c r="T3251" s="5">
        <f t="shared" ca="1" si="4636"/>
        <v>-50.550414023835089</v>
      </c>
      <c r="U3251" s="5">
        <f ca="1">VLOOKUP(CONCATENATE($F3251," ",$G3251),AllocFactorMatrix,(U$4+1),FALSE)*$E3257</f>
        <v>-1.9696279485105392</v>
      </c>
      <c r="V3251" s="5">
        <f ca="1">VLOOKUP(CONCATENATE($F3251," ",$G3251),AllocFactorMatrix,(V$4+1),FALSE)*$E3257</f>
        <v>-26.591114665782275</v>
      </c>
      <c r="W3251" s="5">
        <f ca="1">VLOOKUP(CONCATENATE($F3251," ",$G3251),AllocFactorMatrix,(W$4+1),FALSE)*$E3257</f>
        <v>-101.70033912982619</v>
      </c>
      <c r="X3251" s="5">
        <f ca="1">VLOOKUP(CONCATENATE($F3251," ",$G3251),AllocFactorMatrix,(X$4+1),FALSE)*$E3257</f>
        <v>-18.423959672504836</v>
      </c>
      <c r="Y3251" s="5">
        <f t="shared" ref="Y3251:Y3257" ca="1" si="4639">SUBTOTAL(9,U3251:X3251)</f>
        <v>-148.68504141662385</v>
      </c>
      <c r="Z3251" s="5">
        <f ca="1">VLOOKUP(CONCATENATE($F3251," ",$G3251),AllocFactorMatrix,(Z$4+1),FALSE)*$E3257</f>
        <v>-11.415025327157517</v>
      </c>
      <c r="AA3251" s="5">
        <f ca="1">VLOOKUP(CONCATENATE($F3251," ",$G3251),AllocFactorMatrix,(AA$4+1),FALSE)*$E3257</f>
        <v>-0.22798733410477201</v>
      </c>
      <c r="AB3251" s="5">
        <f t="shared" ca="1" si="4637"/>
        <v>-11.64301266126229</v>
      </c>
      <c r="AC3251" s="5">
        <f ca="1">VLOOKUP(CONCATENATE($F3251," ",$G3251),AllocFactorMatrix,(AC$4+1),FALSE)*$E3257</f>
        <v>-0.1505826513336139</v>
      </c>
      <c r="AD3251" s="5">
        <f ca="1">VLOOKUP(CONCATENATE($F3251," ",$G3251),AllocFactorMatrix,(AD$4+1),FALSE)*$E3257</f>
        <v>-0.66897387336814784</v>
      </c>
      <c r="AE3251" s="5">
        <f ca="1">VLOOKUP(CONCATENATE($F3251," ",$G3251),AllocFactorMatrix,(AE$4+1),FALSE)*$E3257</f>
        <v>-0.13725153524872374</v>
      </c>
    </row>
    <row r="3252" spans="4:31" hidden="1" outlineLevel="1">
      <c r="E3252" s="44"/>
      <c r="F3252" s="167" t="str">
        <f>F3257</f>
        <v>LABOR_M</v>
      </c>
      <c r="G3252" s="48" t="str">
        <f>$G$10</f>
        <v>SUBTRAN</v>
      </c>
      <c r="H3252" s="4">
        <f t="shared" ca="1" si="4609"/>
        <v>-161.43940326527712</v>
      </c>
      <c r="I3252" s="5">
        <f t="shared" ref="I3252:N3252" ca="1" si="4640">VLOOKUP(CONCATENATE($F3252," ",$G3252),AllocFactorMatrix,(I$4+1),FALSE)*$E3257</f>
        <v>-82.474576006967169</v>
      </c>
      <c r="J3252" s="47">
        <f t="shared" ca="1" si="4640"/>
        <v>-1.3429733863580973E-2</v>
      </c>
      <c r="K3252" s="47">
        <f t="shared" ca="1" si="4640"/>
        <v>-2.4995040618978316E-2</v>
      </c>
      <c r="L3252" s="5">
        <f t="shared" ca="1" si="4640"/>
        <v>-19.328029331876216</v>
      </c>
      <c r="M3252" s="5">
        <f t="shared" ca="1" si="4640"/>
        <v>-0.2701245528345706</v>
      </c>
      <c r="N3252" s="5">
        <f t="shared" ca="1" si="4640"/>
        <v>-4.8891288996416718E-2</v>
      </c>
      <c r="O3252" s="5">
        <f t="shared" ca="1" si="4635"/>
        <v>-19.647045173707202</v>
      </c>
      <c r="P3252" s="5">
        <f ca="1">VLOOKUP(CONCATENATE($F3252," ",$G3252),AllocFactorMatrix,(P$4+1),FALSE)*$E3257</f>
        <v>-11.158718574198302</v>
      </c>
      <c r="Q3252" s="5">
        <f ca="1">VLOOKUP(CONCATENATE($F3252," ",$G3252),AllocFactorMatrix,(Q$4+1),FALSE)*$E3257</f>
        <v>-2.0081202729435983</v>
      </c>
      <c r="R3252" s="5">
        <f ca="1">VLOOKUP(CONCATENATE($F3252," ",$G3252),AllocFactorMatrix,(R$4+1),FALSE)*$E3257</f>
        <v>-0.52711608903841944</v>
      </c>
      <c r="S3252" s="5">
        <f ca="1">VLOOKUP(CONCATENATE($F3252," ",$G3252),AllocFactorMatrix,(S$4+1),FALSE)*$E3257</f>
        <v>0</v>
      </c>
      <c r="T3252" s="5">
        <f t="shared" ca="1" si="4636"/>
        <v>-13.693954936180319</v>
      </c>
      <c r="U3252" s="5">
        <f ca="1">VLOOKUP(CONCATENATE($F3252," ",$G3252),AllocFactorMatrix,(U$4+1),FALSE)*$E3257</f>
        <v>-0.50371181883957417</v>
      </c>
      <c r="V3252" s="5">
        <f ca="1">VLOOKUP(CONCATENATE($F3252," ",$G3252),AllocFactorMatrix,(V$4+1),FALSE)*$E3257</f>
        <v>-7.0675652573847341</v>
      </c>
      <c r="W3252" s="5">
        <f ca="1">VLOOKUP(CONCATENATE($F3252," ",$G3252),AllocFactorMatrix,(W$4+1),FALSE)*$E3257</f>
        <v>-34.848548547543601</v>
      </c>
      <c r="X3252" s="5">
        <f ca="1">VLOOKUP(CONCATENATE($F3252," ",$G3252),AllocFactorMatrix,(X$4+1),FALSE)*$E3257</f>
        <v>0</v>
      </c>
      <c r="Y3252" s="5">
        <f t="shared" ca="1" si="4639"/>
        <v>-42.419825623767906</v>
      </c>
      <c r="Z3252" s="5">
        <f ca="1">VLOOKUP(CONCATENATE($F3252," ",$G3252),AllocFactorMatrix,(Z$4+1),FALSE)*$E3257</f>
        <v>-3.0633370597831786</v>
      </c>
      <c r="AA3252" s="5">
        <f ca="1">VLOOKUP(CONCATENATE($F3252," ",$G3252),AllocFactorMatrix,(AA$4+1),FALSE)*$E3257</f>
        <v>-6.1507265403860492E-2</v>
      </c>
      <c r="AB3252" s="5">
        <f t="shared" ca="1" si="4637"/>
        <v>-3.124844325187039</v>
      </c>
      <c r="AC3252" s="5">
        <f ca="1">VLOOKUP(CONCATENATE($F3252," ",$G3252),AllocFactorMatrix,(AC$4+1),FALSE)*$E3257</f>
        <v>-4.0732424984367271E-2</v>
      </c>
      <c r="AD3252" s="5">
        <f ca="1">VLOOKUP(CONCATENATE($F3252," ",$G3252),AllocFactorMatrix,(AD$4+1),FALSE)*$E3257</f>
        <v>0</v>
      </c>
      <c r="AE3252" s="5">
        <f ca="1">VLOOKUP(CONCATENATE($F3252," ",$G3252),AllocFactorMatrix,(AE$4+1),FALSE)*$E3257</f>
        <v>0</v>
      </c>
    </row>
    <row r="3253" spans="4:31" hidden="1" outlineLevel="1">
      <c r="E3253" s="44"/>
      <c r="F3253" s="167" t="str">
        <f>F3257</f>
        <v>LABOR_M</v>
      </c>
      <c r="G3253" s="48" t="str">
        <f>$G$11</f>
        <v>DISTPRI</v>
      </c>
      <c r="H3253" s="4">
        <f t="shared" ca="1" si="4609"/>
        <v>-1318.7305533721837</v>
      </c>
      <c r="I3253" s="5">
        <f t="shared" ref="I3253:N3253" ca="1" si="4641">VLOOKUP(CONCATENATE($F3253," ",$G3253),AllocFactorMatrix,(I$4+1),FALSE)*$E3257</f>
        <v>-863.37232015883103</v>
      </c>
      <c r="J3253" s="47">
        <f t="shared" ca="1" si="4641"/>
        <v>-0.14176698698388837</v>
      </c>
      <c r="K3253" s="47">
        <f t="shared" ca="1" si="4641"/>
        <v>-0.26230953309570659</v>
      </c>
      <c r="L3253" s="5">
        <f t="shared" ca="1" si="4641"/>
        <v>-202.00620610511237</v>
      </c>
      <c r="M3253" s="5">
        <f t="shared" ca="1" si="4641"/>
        <v>-2.8228213431097591</v>
      </c>
      <c r="N3253" s="5">
        <f t="shared" ca="1" si="4641"/>
        <v>0</v>
      </c>
      <c r="O3253" s="5">
        <f t="shared" ca="1" si="4635"/>
        <v>-204.82902744822212</v>
      </c>
      <c r="P3253" s="5">
        <f ca="1">VLOOKUP(CONCATENATE($F3253," ",$G3253),AllocFactorMatrix,(P$4+1),FALSE)*$E3257</f>
        <v>-117.14758423612599</v>
      </c>
      <c r="Q3253" s="5">
        <f ca="1">VLOOKUP(CONCATENATE($F3253," ",$G3253),AllocFactorMatrix,(Q$4+1),FALSE)*$E3257</f>
        <v>-21.080048024206242</v>
      </c>
      <c r="R3253" s="5">
        <f ca="1">VLOOKUP(CONCATENATE($F3253," ",$G3253),AllocFactorMatrix,(R$4+1),FALSE)*$E3257</f>
        <v>0</v>
      </c>
      <c r="S3253" s="5">
        <f ca="1">VLOOKUP(CONCATENATE($F3253," ",$G3253),AllocFactorMatrix,(S$4+1),FALSE)*$E3257</f>
        <v>0</v>
      </c>
      <c r="T3253" s="5">
        <f t="shared" ca="1" si="4636"/>
        <v>-138.22763226033223</v>
      </c>
      <c r="U3253" s="5">
        <f ca="1">VLOOKUP(CONCATENATE($F3253," ",$G3253),AllocFactorMatrix,(U$4+1),FALSE)*$E3257</f>
        <v>-5.3048514144171675</v>
      </c>
      <c r="V3253" s="5">
        <f ca="1">VLOOKUP(CONCATENATE($F3253," ",$G3253),AllocFactorMatrix,(V$4+1),FALSE)*$E3257</f>
        <v>-73.354757605132377</v>
      </c>
      <c r="W3253" s="5">
        <f ca="1">VLOOKUP(CONCATENATE($F3253," ",$G3253),AllocFactorMatrix,(W$4+1),FALSE)*$E3257</f>
        <v>0</v>
      </c>
      <c r="X3253" s="5">
        <f ca="1">VLOOKUP(CONCATENATE($F3253," ",$G3253),AllocFactorMatrix,(X$4+1),FALSE)*$E3257</f>
        <v>0</v>
      </c>
      <c r="Y3253" s="5">
        <f t="shared" ca="1" si="4639"/>
        <v>-78.659609019549549</v>
      </c>
      <c r="Z3253" s="5">
        <f ca="1">VLOOKUP(CONCATENATE($F3253," ",$G3253),AllocFactorMatrix,(Z$4+1),FALSE)*$E3257</f>
        <v>-32.168304777045691</v>
      </c>
      <c r="AA3253" s="5">
        <f ca="1">VLOOKUP(CONCATENATE($F3253," ",$G3253),AllocFactorMatrix,(AA$4+1),FALSE)*$E3257</f>
        <v>-0.64566860660234837</v>
      </c>
      <c r="AB3253" s="5">
        <f t="shared" ca="1" si="4637"/>
        <v>-32.81397338364804</v>
      </c>
      <c r="AC3253" s="5">
        <f ca="1">VLOOKUP(CONCATENATE($F3253," ",$G3253),AllocFactorMatrix,(AC$4+1),FALSE)*$E3257</f>
        <v>-0.42391458152052619</v>
      </c>
      <c r="AD3253" s="5">
        <f ca="1">VLOOKUP(CONCATENATE($F3253," ",$G3253),AllocFactorMatrix,(AD$4+1),FALSE)*$E3257</f>
        <v>0</v>
      </c>
      <c r="AE3253" s="5">
        <f ca="1">VLOOKUP(CONCATENATE($F3253," ",$G3253),AllocFactorMatrix,(AE$4+1),FALSE)*$E3257</f>
        <v>0</v>
      </c>
    </row>
    <row r="3254" spans="4:31" hidden="1" outlineLevel="1">
      <c r="E3254" s="44"/>
      <c r="F3254" s="167" t="str">
        <f>F3257</f>
        <v>LABOR_M</v>
      </c>
      <c r="G3254" s="48" t="str">
        <f>$G$12</f>
        <v>DISTSEC</v>
      </c>
      <c r="H3254" s="4">
        <f t="shared" ca="1" si="4609"/>
        <v>-522.44550456891193</v>
      </c>
      <c r="I3254" s="5">
        <f t="shared" ref="I3254:N3254" ca="1" si="4642">VLOOKUP(CONCATENATE($F3254," ",$G3254),AllocFactorMatrix,(I$4+1),FALSE)*$E3257</f>
        <v>-387.61337771664159</v>
      </c>
      <c r="J3254" s="47">
        <f t="shared" ca="1" si="4642"/>
        <v>-9.6087358475492518E-2</v>
      </c>
      <c r="K3254" s="47">
        <f t="shared" ca="1" si="4642"/>
        <v>-0.12445960999384659</v>
      </c>
      <c r="L3254" s="5">
        <f t="shared" ca="1" si="4642"/>
        <v>-78.129993044495833</v>
      </c>
      <c r="M3254" s="5">
        <f t="shared" ca="1" si="4642"/>
        <v>0</v>
      </c>
      <c r="N3254" s="5">
        <f t="shared" ca="1" si="4642"/>
        <v>0</v>
      </c>
      <c r="O3254" s="5">
        <f t="shared" ca="1" si="4635"/>
        <v>-78.129993044495833</v>
      </c>
      <c r="P3254" s="5">
        <f ca="1">VLOOKUP(CONCATENATE($F3254," ",$G3254),AllocFactorMatrix,(P$4+1),FALSE)*$E3257</f>
        <v>-39.002010123877177</v>
      </c>
      <c r="Q3254" s="5">
        <f ca="1">VLOOKUP(CONCATENATE($F3254," ",$G3254),AllocFactorMatrix,(Q$4+1),FALSE)*$E3257</f>
        <v>0</v>
      </c>
      <c r="R3254" s="5">
        <f ca="1">VLOOKUP(CONCATENATE($F3254," ",$G3254),AllocFactorMatrix,(R$4+1),FALSE)*$E3257</f>
        <v>0</v>
      </c>
      <c r="S3254" s="5">
        <f ca="1">VLOOKUP(CONCATENATE($F3254," ",$G3254),AllocFactorMatrix,(S$4+1),FALSE)*$E3257</f>
        <v>0</v>
      </c>
      <c r="T3254" s="5">
        <f t="shared" ca="1" si="4636"/>
        <v>-39.002010123877177</v>
      </c>
      <c r="U3254" s="5">
        <f ca="1">VLOOKUP(CONCATENATE($F3254," ",$G3254),AllocFactorMatrix,(U$4+1),FALSE)*$E3257</f>
        <v>-1.4606035081648685</v>
      </c>
      <c r="V3254" s="5">
        <f ca="1">VLOOKUP(CONCATENATE($F3254," ",$G3254),AllocFactorMatrix,(V$4+1),FALSE)*$E3257</f>
        <v>0</v>
      </c>
      <c r="W3254" s="5">
        <f ca="1">VLOOKUP(CONCATENATE($F3254," ",$G3254),AllocFactorMatrix,(W$4+1),FALSE)*$E3257</f>
        <v>0</v>
      </c>
      <c r="X3254" s="5">
        <f ca="1">VLOOKUP(CONCATENATE($F3254," ",$G3254),AllocFactorMatrix,(X$4+1),FALSE)*$E3257</f>
        <v>0</v>
      </c>
      <c r="Y3254" s="5">
        <f t="shared" ca="1" si="4639"/>
        <v>-1.4606035081648685</v>
      </c>
      <c r="Z3254" s="5">
        <f ca="1">VLOOKUP(CONCATENATE($F3254," ",$G3254),AllocFactorMatrix,(Z$4+1),FALSE)*$E3257</f>
        <v>-11.038319027387384</v>
      </c>
      <c r="AA3254" s="5">
        <f ca="1">VLOOKUP(CONCATENATE($F3254," ",$G3254),AllocFactorMatrix,(AA$4+1),FALSE)*$E3257</f>
        <v>0</v>
      </c>
      <c r="AB3254" s="5">
        <f t="shared" ca="1" si="4637"/>
        <v>-11.038319027387384</v>
      </c>
      <c r="AC3254" s="5">
        <f ca="1">VLOOKUP(CONCATENATE($F3254," ",$G3254),AllocFactorMatrix,(AC$4+1),FALSE)*$E3257</f>
        <v>-0.13051235698442878</v>
      </c>
      <c r="AD3254" s="5">
        <f ca="1">VLOOKUP(CONCATENATE($F3254," ",$G3254),AllocFactorMatrix,(AD$4+1),FALSE)*$E3257</f>
        <v>-4.0171325183120281</v>
      </c>
      <c r="AE3254" s="5">
        <f ca="1">VLOOKUP(CONCATENATE($F3254," ",$G3254),AllocFactorMatrix,(AE$4+1),FALSE)*$E3257</f>
        <v>-0.83300930457887601</v>
      </c>
    </row>
    <row r="3255" spans="4:31" hidden="1" outlineLevel="1">
      <c r="E3255" s="44"/>
      <c r="F3255" s="167" t="str">
        <f>F3257</f>
        <v>LABOR_M</v>
      </c>
      <c r="G3255" s="48" t="str">
        <f>$G$13</f>
        <v>ENERGY</v>
      </c>
      <c r="H3255" s="4">
        <f t="shared" ca="1" si="4609"/>
        <v>-1503.1031628893099</v>
      </c>
      <c r="I3255" s="5">
        <f t="shared" ref="I3255:N3255" ca="1" si="4643">VLOOKUP(CONCATENATE($F3255," ",$G3255),AllocFactorMatrix,(I$4+1),FALSE)*$E3257</f>
        <v>-588.04943466406257</v>
      </c>
      <c r="J3255" s="47">
        <f t="shared" ca="1" si="4643"/>
        <v>-9.4103998096444971E-2</v>
      </c>
      <c r="K3255" s="47">
        <f t="shared" ca="1" si="4643"/>
        <v>-0.27133952153952684</v>
      </c>
      <c r="L3255" s="5">
        <f t="shared" ca="1" si="4643"/>
        <v>-169.56627987265347</v>
      </c>
      <c r="M3255" s="5">
        <f t="shared" ca="1" si="4643"/>
        <v>-2.3649450314724376</v>
      </c>
      <c r="N3255" s="5">
        <f t="shared" ca="1" si="4643"/>
        <v>-0.33061731108209835</v>
      </c>
      <c r="O3255" s="5">
        <f t="shared" ca="1" si="4635"/>
        <v>-172.26184221520802</v>
      </c>
      <c r="P3255" s="5">
        <f ca="1">VLOOKUP(CONCATENATE($F3255," ",$G3255),AllocFactorMatrix,(P$4+1),FALSE)*$E3257</f>
        <v>-109.9311057187149</v>
      </c>
      <c r="Q3255" s="5">
        <f ca="1">VLOOKUP(CONCATENATE($F3255," ",$G3255),AllocFactorMatrix,(Q$4+1),FALSE)*$E3257</f>
        <v>-19.633518713976176</v>
      </c>
      <c r="R3255" s="5">
        <f ca="1">VLOOKUP(CONCATENATE($F3255," ",$G3255),AllocFactorMatrix,(R$4+1),FALSE)*$E3257</f>
        <v>-3.9981034198751382</v>
      </c>
      <c r="S3255" s="5">
        <f ca="1">VLOOKUP(CONCATENATE($F3255," ",$G3255),AllocFactorMatrix,(S$4+1),FALSE)*$E3257</f>
        <v>-0.15100971924728113</v>
      </c>
      <c r="T3255" s="5">
        <f t="shared" ca="1" si="4636"/>
        <v>-133.71373757181351</v>
      </c>
      <c r="U3255" s="5">
        <f ca="1">VLOOKUP(CONCATENATE($F3255," ",$G3255),AllocFactorMatrix,(U$4+1),FALSE)*$E3257</f>
        <v>-5.76546875277411</v>
      </c>
      <c r="V3255" s="5">
        <f ca="1">VLOOKUP(CONCATENATE($F3255," ",$G3255),AllocFactorMatrix,(V$4+1),FALSE)*$E3257</f>
        <v>-91.153157197246884</v>
      </c>
      <c r="W3255" s="5">
        <f ca="1">VLOOKUP(CONCATENATE($F3255," ",$G3255),AllocFactorMatrix,(W$4+1),FALSE)*$E3257</f>
        <v>-392.0348934425873</v>
      </c>
      <c r="X3255" s="5">
        <f ca="1">VLOOKUP(CONCATENATE($F3255," ",$G3255),AllocFactorMatrix,(X$4+1),FALSE)*$E3257</f>
        <v>-73.745858159488506</v>
      </c>
      <c r="Y3255" s="5">
        <f t="shared" ca="1" si="4639"/>
        <v>-562.69937755209685</v>
      </c>
      <c r="Z3255" s="5">
        <f ca="1">VLOOKUP(CONCATENATE($F3255," ",$G3255),AllocFactorMatrix,(Z$4+1),FALSE)*$E3257</f>
        <v>-30.240912035495057</v>
      </c>
      <c r="AA3255" s="5">
        <f ca="1">VLOOKUP(CONCATENATE($F3255," ",$G3255),AllocFactorMatrix,(AA$4+1),FALSE)*$E3257</f>
        <v>-0.60677786763106756</v>
      </c>
      <c r="AB3255" s="5">
        <f t="shared" ca="1" si="4637"/>
        <v>-30.847689903126124</v>
      </c>
      <c r="AC3255" s="5">
        <f ca="1">VLOOKUP(CONCATENATE($F3255," ",$G3255),AllocFactorMatrix,(AC$4+1),FALSE)*$E3257</f>
        <v>-0.54124845988893167</v>
      </c>
      <c r="AD3255" s="5">
        <f ca="1">VLOOKUP(CONCATENATE($F3255," ",$G3255),AllocFactorMatrix,(AD$4+1),FALSE)*$E3257</f>
        <v>-12.123780134288223</v>
      </c>
      <c r="AE3255" s="5">
        <f ca="1">VLOOKUP(CONCATENATE($F3255," ",$G3255),AllocFactorMatrix,(AE$4+1),FALSE)*$E3257</f>
        <v>-2.5006088691888553</v>
      </c>
    </row>
    <row r="3256" spans="4:31" hidden="1" outlineLevel="1">
      <c r="E3256" s="44"/>
      <c r="F3256" s="167" t="str">
        <f>F3257</f>
        <v>LABOR_M</v>
      </c>
      <c r="G3256" s="48" t="str">
        <f>$G$14</f>
        <v>CUSTOMER</v>
      </c>
      <c r="H3256" s="4">
        <f t="shared" ca="1" si="4609"/>
        <v>-994.75230007253526</v>
      </c>
      <c r="I3256" s="5">
        <f t="shared" ref="I3256:N3256" ca="1" si="4644">VLOOKUP(CONCATENATE($F3256," ",$G3256),AllocFactorMatrix,(I$4+1),FALSE)*$E3257</f>
        <v>-767.92341793128708</v>
      </c>
      <c r="J3256" s="47">
        <f t="shared" ca="1" si="4644"/>
        <v>-0.15497957359200767</v>
      </c>
      <c r="K3256" s="47">
        <f t="shared" ca="1" si="4644"/>
        <v>-4.5457080537743812E-2</v>
      </c>
      <c r="L3256" s="5">
        <f t="shared" ca="1" si="4644"/>
        <v>-155.49304332156134</v>
      </c>
      <c r="M3256" s="5">
        <f t="shared" ca="1" si="4644"/>
        <v>-3.9753504608382491</v>
      </c>
      <c r="N3256" s="5">
        <f t="shared" ca="1" si="4644"/>
        <v>-0.64095031337073671</v>
      </c>
      <c r="O3256" s="5">
        <f t="shared" ca="1" si="4635"/>
        <v>-160.10934409577033</v>
      </c>
      <c r="P3256" s="5">
        <f ca="1">VLOOKUP(CONCATENATE($F3256," ",$G3256),AllocFactorMatrix,(P$4+1),FALSE)*$E3257</f>
        <v>-6.3687261502247035</v>
      </c>
      <c r="Q3256" s="5">
        <f ca="1">VLOOKUP(CONCATENATE($F3256," ",$G3256),AllocFactorMatrix,(Q$4+1),FALSE)*$E3257</f>
        <v>-1.5404589819257095</v>
      </c>
      <c r="R3256" s="5">
        <f ca="1">VLOOKUP(CONCATENATE($F3256," ",$G3256),AllocFactorMatrix,(R$4+1),FALSE)*$E3257</f>
        <v>-1.5681286893154001</v>
      </c>
      <c r="S3256" s="5">
        <f ca="1">VLOOKUP(CONCATENATE($F3256," ",$G3256),AllocFactorMatrix,(S$4+1),FALSE)*$E3257</f>
        <v>-0.19370056596946011</v>
      </c>
      <c r="T3256" s="5">
        <f t="shared" ca="1" si="4636"/>
        <v>-9.6710143874352728</v>
      </c>
      <c r="U3256" s="5">
        <f ca="1">VLOOKUP(CONCATENATE($F3256," ",$G3256),AllocFactorMatrix,(U$4+1),FALSE)*$E3257</f>
        <v>-4.8474665679174953E-2</v>
      </c>
      <c r="V3256" s="5">
        <f ca="1">VLOOKUP(CONCATENATE($F3256," ",$G3256),AllocFactorMatrix,(V$4+1),FALSE)*$E3257</f>
        <v>-1.1199215018118807</v>
      </c>
      <c r="W3256" s="5">
        <f ca="1">VLOOKUP(CONCATENATE($F3256," ",$G3256),AllocFactorMatrix,(W$4+1),FALSE)*$E3257</f>
        <v>-2.6341622018772908</v>
      </c>
      <c r="X3256" s="5">
        <f ca="1">VLOOKUP(CONCATENATE($F3256," ",$G3256),AllocFactorMatrix,(X$4+1),FALSE)*$E3257</f>
        <v>-0.77566464926947742</v>
      </c>
      <c r="Y3256" s="5">
        <f t="shared" ca="1" si="4639"/>
        <v>-4.5782230186378241</v>
      </c>
      <c r="Z3256" s="5">
        <f ca="1">VLOOKUP(CONCATENATE($F3256," ",$G3256),AllocFactorMatrix,(Z$4+1),FALSE)*$E3257</f>
        <v>-1.4132911400228707</v>
      </c>
      <c r="AA3256" s="5">
        <f ca="1">VLOOKUP(CONCATENATE($F3256," ",$G3256),AllocFactorMatrix,(AA$4+1),FALSE)*$E3257</f>
        <v>-2.1112071212386313E-2</v>
      </c>
      <c r="AB3256" s="5">
        <f t="shared" ca="1" si="4637"/>
        <v>-1.4344032112352569</v>
      </c>
      <c r="AC3256" s="5">
        <f ca="1">VLOOKUP(CONCATENATE($F3256," ",$G3256),AllocFactorMatrix,(AC$4+1),FALSE)*$E3257</f>
        <v>-0.11505319567226367</v>
      </c>
      <c r="AD3256" s="5">
        <f ca="1">VLOOKUP(CONCATENATE($F3256," ",$G3256),AllocFactorMatrix,(AD$4+1),FALSE)*$E3257</f>
        <v>-41.804054714499678</v>
      </c>
      <c r="AE3256" s="5">
        <f ca="1">VLOOKUP(CONCATENATE($F3256," ",$G3256),AllocFactorMatrix,(AE$4+1),FALSE)*$E3257</f>
        <v>-8.9163528638672886</v>
      </c>
    </row>
    <row r="3257" spans="4:31" collapsed="1">
      <c r="D3257" s="48" t="s">
        <v>629</v>
      </c>
      <c r="E3257" s="50">
        <v>-8841</v>
      </c>
      <c r="F3257" s="88" t="s">
        <v>67</v>
      </c>
      <c r="G3257" s="48" t="str">
        <f>$G$15</f>
        <v>TOTAL</v>
      </c>
      <c r="H3257" s="4">
        <f t="shared" ca="1" si="4609"/>
        <v>-8841.0000000000036</v>
      </c>
      <c r="I3257" s="5">
        <f t="shared" ref="I3257:N3257" ca="1" si="4645">VLOOKUP(CONCATENATE($F3257," ",$G3257),AllocFactorMatrix,(I$4+1),FALSE)*$E3257</f>
        <v>-4921.6410455278065</v>
      </c>
      <c r="J3257" s="47">
        <f t="shared" ca="1" si="4645"/>
        <v>-0.99975082785003411</v>
      </c>
      <c r="K3257" s="47">
        <f t="shared" ca="1" si="4645"/>
        <v>-1.602945120838474</v>
      </c>
      <c r="L3257" s="5">
        <f t="shared" ca="1" si="4645"/>
        <v>-1144.7786118625074</v>
      </c>
      <c r="M3257" s="5">
        <f t="shared" ca="1" si="4645"/>
        <v>-16.672583929386839</v>
      </c>
      <c r="N3257" s="5">
        <f t="shared" ca="1" si="4645"/>
        <v>-2.0287089874940771</v>
      </c>
      <c r="O3257" s="5">
        <f t="shared" ca="1" si="4635"/>
        <v>-1163.4799047793883</v>
      </c>
      <c r="P3257" s="5">
        <f ca="1">VLOOKUP(CONCATENATE($F3257," ",$G3257),AllocFactorMatrix,(P$4+1),FALSE)*$E3257</f>
        <v>-593.05206121021513</v>
      </c>
      <c r="Q3257" s="5">
        <f ca="1">VLOOKUP(CONCATENATE($F3257," ",$G3257),AllocFactorMatrix,(Q$4+1),FALSE)*$E3257</f>
        <v>-99.794635183117776</v>
      </c>
      <c r="R3257" s="5">
        <f ca="1">VLOOKUP(CONCATENATE($F3257," ",$G3257),AllocFactorMatrix,(R$4+1),FALSE)*$E3257</f>
        <v>-17.35477030719278</v>
      </c>
      <c r="S3257" s="5">
        <f ca="1">VLOOKUP(CONCATENATE($F3257," ",$G3257),AllocFactorMatrix,(S$4+1),FALSE)*$E3257</f>
        <v>-0.77235769714215219</v>
      </c>
      <c r="T3257" s="5">
        <f t="shared" ca="1" si="4636"/>
        <v>-710.97382439766784</v>
      </c>
      <c r="U3257" s="5">
        <f ca="1">VLOOKUP(CONCATENATE($F3257," ",$G3257),AllocFactorMatrix,(U$4+1),FALSE)*$E3257</f>
        <v>-27.759366751594648</v>
      </c>
      <c r="V3257" s="5">
        <f ca="1">VLOOKUP(CONCATENATE($F3257," ",$G3257),AllocFactorMatrix,(V$4+1),FALSE)*$E3257</f>
        <v>-370.83334034843233</v>
      </c>
      <c r="W3257" s="5">
        <f ca="1">VLOOKUP(CONCATENATE($F3257," ",$G3257),AllocFactorMatrix,(W$4+1),FALSE)*$E3257</f>
        <v>-1187.3156815715217</v>
      </c>
      <c r="X3257" s="5">
        <f ca="1">VLOOKUP(CONCATENATE($F3257," ",$G3257),AllocFactorMatrix,(X$4+1),FALSE)*$E3257</f>
        <v>-211.80367286844543</v>
      </c>
      <c r="Y3257" s="5">
        <f t="shared" ca="1" si="4639"/>
        <v>-1797.712061539994</v>
      </c>
      <c r="Z3257" s="5">
        <f ca="1">VLOOKUP(CONCATENATE($F3257," ",$G3257),AllocFactorMatrix,(Z$4+1),FALSE)*$E3257</f>
        <v>-162.9807559859602</v>
      </c>
      <c r="AA3257" s="5">
        <f ca="1">VLOOKUP(CONCATENATE($F3257," ",$G3257),AllocFactorMatrix,(AA$4+1),FALSE)*$E3257</f>
        <v>-3.033864113094543</v>
      </c>
      <c r="AB3257" s="5">
        <f t="shared" ca="1" si="4637"/>
        <v>-166.01462009905475</v>
      </c>
      <c r="AC3257" s="5">
        <f ca="1">VLOOKUP(CONCATENATE($F3257," ",$G3257),AllocFactorMatrix,(AC$4+1),FALSE)*$E3257</f>
        <v>-2.3734950716769614</v>
      </c>
      <c r="AD3257" s="5">
        <f ca="1">VLOOKUP(CONCATENATE($F3257," ",$G3257),AllocFactorMatrix,(AD$4+1),FALSE)*$E3257</f>
        <v>-62.929681473199068</v>
      </c>
      <c r="AE3257" s="5">
        <f ca="1">VLOOKUP(CONCATENATE($F3257," ",$G3257),AllocFactorMatrix,(AE$4+1),FALSE)*$E3257</f>
        <v>-13.272671162519522</v>
      </c>
    </row>
    <row r="3258" spans="4:31" hidden="1" outlineLevel="1">
      <c r="E3258" s="44"/>
      <c r="F3258" s="167" t="str">
        <f>F3265</f>
        <v>RB_GUP-Land_P</v>
      </c>
      <c r="G3258" s="48" t="str">
        <f>$G$8</f>
        <v>PRODUCTION</v>
      </c>
      <c r="H3258" s="4">
        <f t="shared" si="4609"/>
        <v>291297.00000000006</v>
      </c>
      <c r="I3258" s="5">
        <f t="shared" ref="I3258:N3258" si="4646">VLOOKUP(CONCATENATE($F3258," ",$G3258),AllocFactorMatrix,(I$4+1),FALSE)*$E3265</f>
        <v>149805.57872911089</v>
      </c>
      <c r="J3258" s="47">
        <f t="shared" si="4646"/>
        <v>33.514075985237653</v>
      </c>
      <c r="K3258" s="47">
        <f t="shared" si="4646"/>
        <v>58.680757391085763</v>
      </c>
      <c r="L3258" s="5">
        <f t="shared" si="4646"/>
        <v>34914.807761815347</v>
      </c>
      <c r="M3258" s="5">
        <f t="shared" si="4646"/>
        <v>485.83910563943499</v>
      </c>
      <c r="N3258" s="5">
        <f t="shared" si="4646"/>
        <v>67.664613388807609</v>
      </c>
      <c r="O3258" s="5">
        <f t="shared" ref="O3258:O3297" si="4647">SUBTOTAL(9,L3258:N3258)</f>
        <v>35468.311480843586</v>
      </c>
      <c r="P3258" s="5">
        <f>VLOOKUP(CONCATENATE($F3258," ",$G3258),AllocFactorMatrix,(P$4+1),FALSE)*$E3265</f>
        <v>20767.073078610312</v>
      </c>
      <c r="Q3258" s="5">
        <f>VLOOKUP(CONCATENATE($F3258," ",$G3258),AllocFactorMatrix,(Q$4+1),FALSE)*$E3265</f>
        <v>3726.8377243847358</v>
      </c>
      <c r="R3258" s="5">
        <f>VLOOKUP(CONCATENATE($F3258," ",$G3258),AllocFactorMatrix,(R$4+1),FALSE)*$E3265</f>
        <v>755.76465881551655</v>
      </c>
      <c r="S3258" s="5">
        <f>VLOOKUP(CONCATENATE($F3258," ",$G3258),AllocFactorMatrix,(S$4+1),FALSE)*$E3265</f>
        <v>28.699821145136436</v>
      </c>
      <c r="T3258" s="5">
        <f t="shared" si="4636"/>
        <v>25278.375282955698</v>
      </c>
      <c r="U3258" s="5">
        <f>VLOOKUP(CONCATENATE($F3258," ",$G3258),AllocFactorMatrix,(U$4+1),FALSE)*$E3265</f>
        <v>984.9374216158061</v>
      </c>
      <c r="V3258" s="5">
        <f>VLOOKUP(CONCATENATE($F3258," ",$G3258),AllocFactorMatrix,(V$4+1),FALSE)*$E3265</f>
        <v>13297.223943543015</v>
      </c>
      <c r="W3258" s="5">
        <f>VLOOKUP(CONCATENATE($F3258," ",$G3258),AllocFactorMatrix,(W$4+1),FALSE)*$E3265</f>
        <v>50856.543681629111</v>
      </c>
      <c r="X3258" s="5">
        <f>VLOOKUP(CONCATENATE($F3258," ",$G3258),AllocFactorMatrix,(X$4+1),FALSE)*$E3265</f>
        <v>9213.1345666135112</v>
      </c>
      <c r="Y3258" s="5">
        <f>SUBTOTAL(9,U3258:X3258)</f>
        <v>74351.839613401447</v>
      </c>
      <c r="Z3258" s="5">
        <f>VLOOKUP(CONCATENATE($F3258," ",$G3258),AllocFactorMatrix,(Z$4+1),FALSE)*$E3265</f>
        <v>5708.2281056743814</v>
      </c>
      <c r="AA3258" s="5">
        <f>VLOOKUP(CONCATENATE($F3258," ",$G3258),AllocFactorMatrix,(AA$4+1),FALSE)*$E3265</f>
        <v>114.00795626606823</v>
      </c>
      <c r="AB3258" s="5">
        <f t="shared" ref="AB3258:AB3297" si="4648">SUBTOTAL(9,Z3258:AA3258)</f>
        <v>5822.2360619404499</v>
      </c>
      <c r="AC3258" s="5">
        <f>VLOOKUP(CONCATENATE($F3258," ",$G3258),AllocFactorMatrix,(AC$4+1),FALSE)*$E3265</f>
        <v>75.300763505493066</v>
      </c>
      <c r="AD3258" s="5">
        <f>VLOOKUP(CONCATENATE($F3258," ",$G3258),AllocFactorMatrix,(AD$4+1),FALSE)*$E3265</f>
        <v>334.5288649370716</v>
      </c>
      <c r="AE3258" s="5">
        <f>VLOOKUP(CONCATENATE($F3258," ",$G3258),AllocFactorMatrix,(AE$4+1),FALSE)*$E3265</f>
        <v>68.634369929060426</v>
      </c>
    </row>
    <row r="3259" spans="4:31" hidden="1" outlineLevel="1">
      <c r="E3259" s="44"/>
      <c r="F3259" s="167" t="str">
        <f>F3265</f>
        <v>RB_GUP-Land_P</v>
      </c>
      <c r="G3259" s="48" t="str">
        <f>$G$9</f>
        <v>BULKTRAN</v>
      </c>
      <c r="H3259" s="4">
        <f t="shared" si="4609"/>
        <v>0</v>
      </c>
      <c r="I3259" s="5">
        <f t="shared" ref="I3259:N3259" si="4649">VLOOKUP(CONCATENATE($F3259," ",$G3259),AllocFactorMatrix,(I$4+1),FALSE)*$E3265</f>
        <v>0</v>
      </c>
      <c r="J3259" s="47">
        <f t="shared" si="4649"/>
        <v>0</v>
      </c>
      <c r="K3259" s="47">
        <f t="shared" si="4649"/>
        <v>0</v>
      </c>
      <c r="L3259" s="5">
        <f t="shared" si="4649"/>
        <v>0</v>
      </c>
      <c r="M3259" s="5">
        <f t="shared" si="4649"/>
        <v>0</v>
      </c>
      <c r="N3259" s="5">
        <f t="shared" si="4649"/>
        <v>0</v>
      </c>
      <c r="O3259" s="5">
        <f t="shared" si="4647"/>
        <v>0</v>
      </c>
      <c r="P3259" s="5">
        <f>VLOOKUP(CONCATENATE($F3259," ",$G3259),AllocFactorMatrix,(P$4+1),FALSE)*$E3265</f>
        <v>0</v>
      </c>
      <c r="Q3259" s="5">
        <f>VLOOKUP(CONCATENATE($F3259," ",$G3259),AllocFactorMatrix,(Q$4+1),FALSE)*$E3265</f>
        <v>0</v>
      </c>
      <c r="R3259" s="5">
        <f>VLOOKUP(CONCATENATE($F3259," ",$G3259),AllocFactorMatrix,(R$4+1),FALSE)*$E3265</f>
        <v>0</v>
      </c>
      <c r="S3259" s="5">
        <f>VLOOKUP(CONCATENATE($F3259," ",$G3259),AllocFactorMatrix,(S$4+1),FALSE)*$E3265</f>
        <v>0</v>
      </c>
      <c r="T3259" s="5">
        <f t="shared" ref="T3259:T3297" si="4650">SUBTOTAL(9,P3259:S3259)</f>
        <v>0</v>
      </c>
      <c r="U3259" s="5">
        <f>VLOOKUP(CONCATENATE($F3259," ",$G3259),AllocFactorMatrix,(U$4+1),FALSE)*$E3265</f>
        <v>0</v>
      </c>
      <c r="V3259" s="5">
        <f>VLOOKUP(CONCATENATE($F3259," ",$G3259),AllocFactorMatrix,(V$4+1),FALSE)*$E3265</f>
        <v>0</v>
      </c>
      <c r="W3259" s="5">
        <f>VLOOKUP(CONCATENATE($F3259," ",$G3259),AllocFactorMatrix,(W$4+1),FALSE)*$E3265</f>
        <v>0</v>
      </c>
      <c r="X3259" s="5">
        <f>VLOOKUP(CONCATENATE($F3259," ",$G3259),AllocFactorMatrix,(X$4+1),FALSE)*$E3265</f>
        <v>0</v>
      </c>
      <c r="Y3259" s="5">
        <f t="shared" ref="Y3259:Y3265" si="4651">SUBTOTAL(9,U3259:X3259)</f>
        <v>0</v>
      </c>
      <c r="Z3259" s="5">
        <f>VLOOKUP(CONCATENATE($F3259," ",$G3259),AllocFactorMatrix,(Z$4+1),FALSE)*$E3265</f>
        <v>0</v>
      </c>
      <c r="AA3259" s="5">
        <f>VLOOKUP(CONCATENATE($F3259," ",$G3259),AllocFactorMatrix,(AA$4+1),FALSE)*$E3265</f>
        <v>0</v>
      </c>
      <c r="AB3259" s="5">
        <f t="shared" si="4648"/>
        <v>0</v>
      </c>
      <c r="AC3259" s="5">
        <f>VLOOKUP(CONCATENATE($F3259," ",$G3259),AllocFactorMatrix,(AC$4+1),FALSE)*$E3265</f>
        <v>0</v>
      </c>
      <c r="AD3259" s="5">
        <f>VLOOKUP(CONCATENATE($F3259," ",$G3259),AllocFactorMatrix,(AD$4+1),FALSE)*$E3265</f>
        <v>0</v>
      </c>
      <c r="AE3259" s="5">
        <f>VLOOKUP(CONCATENATE($F3259," ",$G3259),AllocFactorMatrix,(AE$4+1),FALSE)*$E3265</f>
        <v>0</v>
      </c>
    </row>
    <row r="3260" spans="4:31" hidden="1" outlineLevel="1">
      <c r="E3260" s="44"/>
      <c r="F3260" s="167" t="str">
        <f>F3265</f>
        <v>RB_GUP-Land_P</v>
      </c>
      <c r="G3260" s="48" t="str">
        <f>$G$10</f>
        <v>SUBTRAN</v>
      </c>
      <c r="H3260" s="4">
        <f t="shared" si="4609"/>
        <v>0</v>
      </c>
      <c r="I3260" s="5">
        <f t="shared" ref="I3260:N3260" si="4652">VLOOKUP(CONCATENATE($F3260," ",$G3260),AllocFactorMatrix,(I$4+1),FALSE)*$E3265</f>
        <v>0</v>
      </c>
      <c r="J3260" s="47">
        <f t="shared" si="4652"/>
        <v>0</v>
      </c>
      <c r="K3260" s="47">
        <f t="shared" si="4652"/>
        <v>0</v>
      </c>
      <c r="L3260" s="5">
        <f t="shared" si="4652"/>
        <v>0</v>
      </c>
      <c r="M3260" s="5">
        <f t="shared" si="4652"/>
        <v>0</v>
      </c>
      <c r="N3260" s="5">
        <f t="shared" si="4652"/>
        <v>0</v>
      </c>
      <c r="O3260" s="5">
        <f t="shared" si="4647"/>
        <v>0</v>
      </c>
      <c r="P3260" s="5">
        <f>VLOOKUP(CONCATENATE($F3260," ",$G3260),AllocFactorMatrix,(P$4+1),FALSE)*$E3265</f>
        <v>0</v>
      </c>
      <c r="Q3260" s="5">
        <f>VLOOKUP(CONCATENATE($F3260," ",$G3260),AllocFactorMatrix,(Q$4+1),FALSE)*$E3265</f>
        <v>0</v>
      </c>
      <c r="R3260" s="5">
        <f>VLOOKUP(CONCATENATE($F3260," ",$G3260),AllocFactorMatrix,(R$4+1),FALSE)*$E3265</f>
        <v>0</v>
      </c>
      <c r="S3260" s="5">
        <f>VLOOKUP(CONCATENATE($F3260," ",$G3260),AllocFactorMatrix,(S$4+1),FALSE)*$E3265</f>
        <v>0</v>
      </c>
      <c r="T3260" s="5">
        <f t="shared" si="4650"/>
        <v>0</v>
      </c>
      <c r="U3260" s="5">
        <f>VLOOKUP(CONCATENATE($F3260," ",$G3260),AllocFactorMatrix,(U$4+1),FALSE)*$E3265</f>
        <v>0</v>
      </c>
      <c r="V3260" s="5">
        <f>VLOOKUP(CONCATENATE($F3260," ",$G3260),AllocFactorMatrix,(V$4+1),FALSE)*$E3265</f>
        <v>0</v>
      </c>
      <c r="W3260" s="5">
        <f>VLOOKUP(CONCATENATE($F3260," ",$G3260),AllocFactorMatrix,(W$4+1),FALSE)*$E3265</f>
        <v>0</v>
      </c>
      <c r="X3260" s="5">
        <f>VLOOKUP(CONCATENATE($F3260," ",$G3260),AllocFactorMatrix,(X$4+1),FALSE)*$E3265</f>
        <v>0</v>
      </c>
      <c r="Y3260" s="5">
        <f t="shared" si="4651"/>
        <v>0</v>
      </c>
      <c r="Z3260" s="5">
        <f>VLOOKUP(CONCATENATE($F3260," ",$G3260),AllocFactorMatrix,(Z$4+1),FALSE)*$E3265</f>
        <v>0</v>
      </c>
      <c r="AA3260" s="5">
        <f>VLOOKUP(CONCATENATE($F3260," ",$G3260),AllocFactorMatrix,(AA$4+1),FALSE)*$E3265</f>
        <v>0</v>
      </c>
      <c r="AB3260" s="5">
        <f t="shared" si="4648"/>
        <v>0</v>
      </c>
      <c r="AC3260" s="5">
        <f>VLOOKUP(CONCATENATE($F3260," ",$G3260),AllocFactorMatrix,(AC$4+1),FALSE)*$E3265</f>
        <v>0</v>
      </c>
      <c r="AD3260" s="5">
        <f>VLOOKUP(CONCATENATE($F3260," ",$G3260),AllocFactorMatrix,(AD$4+1),FALSE)*$E3265</f>
        <v>0</v>
      </c>
      <c r="AE3260" s="5">
        <f>VLOOKUP(CONCATENATE($F3260," ",$G3260),AllocFactorMatrix,(AE$4+1),FALSE)*$E3265</f>
        <v>0</v>
      </c>
    </row>
    <row r="3261" spans="4:31" hidden="1" outlineLevel="1">
      <c r="E3261" s="44"/>
      <c r="F3261" s="167" t="str">
        <f>F3265</f>
        <v>RB_GUP-Land_P</v>
      </c>
      <c r="G3261" s="48" t="str">
        <f>$G$11</f>
        <v>DISTPRI</v>
      </c>
      <c r="H3261" s="4">
        <f t="shared" si="4609"/>
        <v>0</v>
      </c>
      <c r="I3261" s="5">
        <f t="shared" ref="I3261:N3261" si="4653">VLOOKUP(CONCATENATE($F3261," ",$G3261),AllocFactorMatrix,(I$4+1),FALSE)*$E3265</f>
        <v>0</v>
      </c>
      <c r="J3261" s="47">
        <f t="shared" si="4653"/>
        <v>0</v>
      </c>
      <c r="K3261" s="47">
        <f t="shared" si="4653"/>
        <v>0</v>
      </c>
      <c r="L3261" s="5">
        <f t="shared" si="4653"/>
        <v>0</v>
      </c>
      <c r="M3261" s="5">
        <f t="shared" si="4653"/>
        <v>0</v>
      </c>
      <c r="N3261" s="5">
        <f t="shared" si="4653"/>
        <v>0</v>
      </c>
      <c r="O3261" s="5">
        <f t="shared" si="4647"/>
        <v>0</v>
      </c>
      <c r="P3261" s="5">
        <f>VLOOKUP(CONCATENATE($F3261," ",$G3261),AllocFactorMatrix,(P$4+1),FALSE)*$E3265</f>
        <v>0</v>
      </c>
      <c r="Q3261" s="5">
        <f>VLOOKUP(CONCATENATE($F3261," ",$G3261),AllocFactorMatrix,(Q$4+1),FALSE)*$E3265</f>
        <v>0</v>
      </c>
      <c r="R3261" s="5">
        <f>VLOOKUP(CONCATENATE($F3261," ",$G3261),AllocFactorMatrix,(R$4+1),FALSE)*$E3265</f>
        <v>0</v>
      </c>
      <c r="S3261" s="5">
        <f>VLOOKUP(CONCATENATE($F3261," ",$G3261),AllocFactorMatrix,(S$4+1),FALSE)*$E3265</f>
        <v>0</v>
      </c>
      <c r="T3261" s="5">
        <f t="shared" si="4650"/>
        <v>0</v>
      </c>
      <c r="U3261" s="5">
        <f>VLOOKUP(CONCATENATE($F3261," ",$G3261),AllocFactorMatrix,(U$4+1),FALSE)*$E3265</f>
        <v>0</v>
      </c>
      <c r="V3261" s="5">
        <f>VLOOKUP(CONCATENATE($F3261," ",$G3261),AllocFactorMatrix,(V$4+1),FALSE)*$E3265</f>
        <v>0</v>
      </c>
      <c r="W3261" s="5">
        <f>VLOOKUP(CONCATENATE($F3261," ",$G3261),AllocFactorMatrix,(W$4+1),FALSE)*$E3265</f>
        <v>0</v>
      </c>
      <c r="X3261" s="5">
        <f>VLOOKUP(CONCATENATE($F3261," ",$G3261),AllocFactorMatrix,(X$4+1),FALSE)*$E3265</f>
        <v>0</v>
      </c>
      <c r="Y3261" s="5">
        <f t="shared" si="4651"/>
        <v>0</v>
      </c>
      <c r="Z3261" s="5">
        <f>VLOOKUP(CONCATENATE($F3261," ",$G3261),AllocFactorMatrix,(Z$4+1),FALSE)*$E3265</f>
        <v>0</v>
      </c>
      <c r="AA3261" s="5">
        <f>VLOOKUP(CONCATENATE($F3261," ",$G3261),AllocFactorMatrix,(AA$4+1),FALSE)*$E3265</f>
        <v>0</v>
      </c>
      <c r="AB3261" s="5">
        <f t="shared" si="4648"/>
        <v>0</v>
      </c>
      <c r="AC3261" s="5">
        <f>VLOOKUP(CONCATENATE($F3261," ",$G3261),AllocFactorMatrix,(AC$4+1),FALSE)*$E3265</f>
        <v>0</v>
      </c>
      <c r="AD3261" s="5">
        <f>VLOOKUP(CONCATENATE($F3261," ",$G3261),AllocFactorMatrix,(AD$4+1),FALSE)*$E3265</f>
        <v>0</v>
      </c>
      <c r="AE3261" s="5">
        <f>VLOOKUP(CONCATENATE($F3261," ",$G3261),AllocFactorMatrix,(AE$4+1),FALSE)*$E3265</f>
        <v>0</v>
      </c>
    </row>
    <row r="3262" spans="4:31" hidden="1" outlineLevel="1">
      <c r="E3262" s="44"/>
      <c r="F3262" s="167" t="str">
        <f>F3265</f>
        <v>RB_GUP-Land_P</v>
      </c>
      <c r="G3262" s="48" t="str">
        <f>$G$12</f>
        <v>DISTSEC</v>
      </c>
      <c r="H3262" s="4">
        <f t="shared" si="4609"/>
        <v>0</v>
      </c>
      <c r="I3262" s="5">
        <f t="shared" ref="I3262:N3262" si="4654">VLOOKUP(CONCATENATE($F3262," ",$G3262),AllocFactorMatrix,(I$4+1),FALSE)*$E3265</f>
        <v>0</v>
      </c>
      <c r="J3262" s="47">
        <f t="shared" si="4654"/>
        <v>0</v>
      </c>
      <c r="K3262" s="47">
        <f t="shared" si="4654"/>
        <v>0</v>
      </c>
      <c r="L3262" s="5">
        <f t="shared" si="4654"/>
        <v>0</v>
      </c>
      <c r="M3262" s="5">
        <f t="shared" si="4654"/>
        <v>0</v>
      </c>
      <c r="N3262" s="5">
        <f t="shared" si="4654"/>
        <v>0</v>
      </c>
      <c r="O3262" s="5">
        <f t="shared" si="4647"/>
        <v>0</v>
      </c>
      <c r="P3262" s="5">
        <f>VLOOKUP(CONCATENATE($F3262," ",$G3262),AllocFactorMatrix,(P$4+1),FALSE)*$E3265</f>
        <v>0</v>
      </c>
      <c r="Q3262" s="5">
        <f>VLOOKUP(CONCATENATE($F3262," ",$G3262),AllocFactorMatrix,(Q$4+1),FALSE)*$E3265</f>
        <v>0</v>
      </c>
      <c r="R3262" s="5">
        <f>VLOOKUP(CONCATENATE($F3262," ",$G3262),AllocFactorMatrix,(R$4+1),FALSE)*$E3265</f>
        <v>0</v>
      </c>
      <c r="S3262" s="5">
        <f>VLOOKUP(CONCATENATE($F3262," ",$G3262),AllocFactorMatrix,(S$4+1),FALSE)*$E3265</f>
        <v>0</v>
      </c>
      <c r="T3262" s="5">
        <f t="shared" si="4650"/>
        <v>0</v>
      </c>
      <c r="U3262" s="5">
        <f>VLOOKUP(CONCATENATE($F3262," ",$G3262),AllocFactorMatrix,(U$4+1),FALSE)*$E3265</f>
        <v>0</v>
      </c>
      <c r="V3262" s="5">
        <f>VLOOKUP(CONCATENATE($F3262," ",$G3262),AllocFactorMatrix,(V$4+1),FALSE)*$E3265</f>
        <v>0</v>
      </c>
      <c r="W3262" s="5">
        <f>VLOOKUP(CONCATENATE($F3262," ",$G3262),AllocFactorMatrix,(W$4+1),FALSE)*$E3265</f>
        <v>0</v>
      </c>
      <c r="X3262" s="5">
        <f>VLOOKUP(CONCATENATE($F3262," ",$G3262),AllocFactorMatrix,(X$4+1),FALSE)*$E3265</f>
        <v>0</v>
      </c>
      <c r="Y3262" s="5">
        <f t="shared" si="4651"/>
        <v>0</v>
      </c>
      <c r="Z3262" s="5">
        <f>VLOOKUP(CONCATENATE($F3262," ",$G3262),AllocFactorMatrix,(Z$4+1),FALSE)*$E3265</f>
        <v>0</v>
      </c>
      <c r="AA3262" s="5">
        <f>VLOOKUP(CONCATENATE($F3262," ",$G3262),AllocFactorMatrix,(AA$4+1),FALSE)*$E3265</f>
        <v>0</v>
      </c>
      <c r="AB3262" s="5">
        <f t="shared" si="4648"/>
        <v>0</v>
      </c>
      <c r="AC3262" s="5">
        <f>VLOOKUP(CONCATENATE($F3262," ",$G3262),AllocFactorMatrix,(AC$4+1),FALSE)*$E3265</f>
        <v>0</v>
      </c>
      <c r="AD3262" s="5">
        <f>VLOOKUP(CONCATENATE($F3262," ",$G3262),AllocFactorMatrix,(AD$4+1),FALSE)*$E3265</f>
        <v>0</v>
      </c>
      <c r="AE3262" s="5">
        <f>VLOOKUP(CONCATENATE($F3262," ",$G3262),AllocFactorMatrix,(AE$4+1),FALSE)*$E3265</f>
        <v>0</v>
      </c>
    </row>
    <row r="3263" spans="4:31" hidden="1" outlineLevel="1">
      <c r="E3263" s="44"/>
      <c r="F3263" s="167" t="str">
        <f>F3265</f>
        <v>RB_GUP-Land_P</v>
      </c>
      <c r="G3263" s="48" t="str">
        <f>$G$13</f>
        <v>ENERGY</v>
      </c>
      <c r="H3263" s="4">
        <f t="shared" si="4609"/>
        <v>0</v>
      </c>
      <c r="I3263" s="5">
        <f t="shared" ref="I3263:N3263" si="4655">VLOOKUP(CONCATENATE($F3263," ",$G3263),AllocFactorMatrix,(I$4+1),FALSE)*$E3265</f>
        <v>0</v>
      </c>
      <c r="J3263" s="47">
        <f t="shared" si="4655"/>
        <v>0</v>
      </c>
      <c r="K3263" s="47">
        <f t="shared" si="4655"/>
        <v>0</v>
      </c>
      <c r="L3263" s="5">
        <f t="shared" si="4655"/>
        <v>0</v>
      </c>
      <c r="M3263" s="5">
        <f t="shared" si="4655"/>
        <v>0</v>
      </c>
      <c r="N3263" s="5">
        <f t="shared" si="4655"/>
        <v>0</v>
      </c>
      <c r="O3263" s="5">
        <f t="shared" si="4647"/>
        <v>0</v>
      </c>
      <c r="P3263" s="5">
        <f>VLOOKUP(CONCATENATE($F3263," ",$G3263),AllocFactorMatrix,(P$4+1),FALSE)*$E3265</f>
        <v>0</v>
      </c>
      <c r="Q3263" s="5">
        <f>VLOOKUP(CONCATENATE($F3263," ",$G3263),AllocFactorMatrix,(Q$4+1),FALSE)*$E3265</f>
        <v>0</v>
      </c>
      <c r="R3263" s="5">
        <f>VLOOKUP(CONCATENATE($F3263," ",$G3263),AllocFactorMatrix,(R$4+1),FALSE)*$E3265</f>
        <v>0</v>
      </c>
      <c r="S3263" s="5">
        <f>VLOOKUP(CONCATENATE($F3263," ",$G3263),AllocFactorMatrix,(S$4+1),FALSE)*$E3265</f>
        <v>0</v>
      </c>
      <c r="T3263" s="5">
        <f t="shared" si="4650"/>
        <v>0</v>
      </c>
      <c r="U3263" s="5">
        <f>VLOOKUP(CONCATENATE($F3263," ",$G3263),AllocFactorMatrix,(U$4+1),FALSE)*$E3265</f>
        <v>0</v>
      </c>
      <c r="V3263" s="5">
        <f>VLOOKUP(CONCATENATE($F3263," ",$G3263),AllocFactorMatrix,(V$4+1),FALSE)*$E3265</f>
        <v>0</v>
      </c>
      <c r="W3263" s="5">
        <f>VLOOKUP(CONCATENATE($F3263," ",$G3263),AllocFactorMatrix,(W$4+1),FALSE)*$E3265</f>
        <v>0</v>
      </c>
      <c r="X3263" s="5">
        <f>VLOOKUP(CONCATENATE($F3263," ",$G3263),AllocFactorMatrix,(X$4+1),FALSE)*$E3265</f>
        <v>0</v>
      </c>
      <c r="Y3263" s="5">
        <f t="shared" si="4651"/>
        <v>0</v>
      </c>
      <c r="Z3263" s="5">
        <f>VLOOKUP(CONCATENATE($F3263," ",$G3263),AllocFactorMatrix,(Z$4+1),FALSE)*$E3265</f>
        <v>0</v>
      </c>
      <c r="AA3263" s="5">
        <f>VLOOKUP(CONCATENATE($F3263," ",$G3263),AllocFactorMatrix,(AA$4+1),FALSE)*$E3265</f>
        <v>0</v>
      </c>
      <c r="AB3263" s="5">
        <f t="shared" si="4648"/>
        <v>0</v>
      </c>
      <c r="AC3263" s="5">
        <f>VLOOKUP(CONCATENATE($F3263," ",$G3263),AllocFactorMatrix,(AC$4+1),FALSE)*$E3265</f>
        <v>0</v>
      </c>
      <c r="AD3263" s="5">
        <f>VLOOKUP(CONCATENATE($F3263," ",$G3263),AllocFactorMatrix,(AD$4+1),FALSE)*$E3265</f>
        <v>0</v>
      </c>
      <c r="AE3263" s="5">
        <f>VLOOKUP(CONCATENATE($F3263," ",$G3263),AllocFactorMatrix,(AE$4+1),FALSE)*$E3265</f>
        <v>0</v>
      </c>
    </row>
    <row r="3264" spans="4:31" hidden="1" outlineLevel="1">
      <c r="E3264" s="44"/>
      <c r="F3264" s="167" t="str">
        <f>F3265</f>
        <v>RB_GUP-Land_P</v>
      </c>
      <c r="G3264" s="48" t="str">
        <f>$G$14</f>
        <v>CUSTOMER</v>
      </c>
      <c r="H3264" s="4">
        <f t="shared" si="4609"/>
        <v>0</v>
      </c>
      <c r="I3264" s="5">
        <f t="shared" ref="I3264:N3264" si="4656">VLOOKUP(CONCATENATE($F3264," ",$G3264),AllocFactorMatrix,(I$4+1),FALSE)*$E3265</f>
        <v>0</v>
      </c>
      <c r="J3264" s="47">
        <f t="shared" si="4656"/>
        <v>0</v>
      </c>
      <c r="K3264" s="47">
        <f t="shared" si="4656"/>
        <v>0</v>
      </c>
      <c r="L3264" s="5">
        <f t="shared" si="4656"/>
        <v>0</v>
      </c>
      <c r="M3264" s="5">
        <f t="shared" si="4656"/>
        <v>0</v>
      </c>
      <c r="N3264" s="5">
        <f t="shared" si="4656"/>
        <v>0</v>
      </c>
      <c r="O3264" s="5">
        <f t="shared" si="4647"/>
        <v>0</v>
      </c>
      <c r="P3264" s="5">
        <f>VLOOKUP(CONCATENATE($F3264," ",$G3264),AllocFactorMatrix,(P$4+1),FALSE)*$E3265</f>
        <v>0</v>
      </c>
      <c r="Q3264" s="5">
        <f>VLOOKUP(CONCATENATE($F3264," ",$G3264),AllocFactorMatrix,(Q$4+1),FALSE)*$E3265</f>
        <v>0</v>
      </c>
      <c r="R3264" s="5">
        <f>VLOOKUP(CONCATENATE($F3264," ",$G3264),AllocFactorMatrix,(R$4+1),FALSE)*$E3265</f>
        <v>0</v>
      </c>
      <c r="S3264" s="5">
        <f>VLOOKUP(CONCATENATE($F3264," ",$G3264),AllocFactorMatrix,(S$4+1),FALSE)*$E3265</f>
        <v>0</v>
      </c>
      <c r="T3264" s="5">
        <f t="shared" si="4650"/>
        <v>0</v>
      </c>
      <c r="U3264" s="5">
        <f>VLOOKUP(CONCATENATE($F3264," ",$G3264),AllocFactorMatrix,(U$4+1),FALSE)*$E3265</f>
        <v>0</v>
      </c>
      <c r="V3264" s="5">
        <f>VLOOKUP(CONCATENATE($F3264," ",$G3264),AllocFactorMatrix,(V$4+1),FALSE)*$E3265</f>
        <v>0</v>
      </c>
      <c r="W3264" s="5">
        <f>VLOOKUP(CONCATENATE($F3264," ",$G3264),AllocFactorMatrix,(W$4+1),FALSE)*$E3265</f>
        <v>0</v>
      </c>
      <c r="X3264" s="5">
        <f>VLOOKUP(CONCATENATE($F3264," ",$G3264),AllocFactorMatrix,(X$4+1),FALSE)*$E3265</f>
        <v>0</v>
      </c>
      <c r="Y3264" s="5">
        <f t="shared" si="4651"/>
        <v>0</v>
      </c>
      <c r="Z3264" s="5">
        <f>VLOOKUP(CONCATENATE($F3264," ",$G3264),AllocFactorMatrix,(Z$4+1),FALSE)*$E3265</f>
        <v>0</v>
      </c>
      <c r="AA3264" s="5">
        <f>VLOOKUP(CONCATENATE($F3264," ",$G3264),AllocFactorMatrix,(AA$4+1),FALSE)*$E3265</f>
        <v>0</v>
      </c>
      <c r="AB3264" s="5">
        <f t="shared" si="4648"/>
        <v>0</v>
      </c>
      <c r="AC3264" s="5">
        <f>VLOOKUP(CONCATENATE($F3264," ",$G3264),AllocFactorMatrix,(AC$4+1),FALSE)*$E3265</f>
        <v>0</v>
      </c>
      <c r="AD3264" s="5">
        <f>VLOOKUP(CONCATENATE($F3264," ",$G3264),AllocFactorMatrix,(AD$4+1),FALSE)*$E3265</f>
        <v>0</v>
      </c>
      <c r="AE3264" s="5">
        <f>VLOOKUP(CONCATENATE($F3264," ",$G3264),AllocFactorMatrix,(AE$4+1),FALSE)*$E3265</f>
        <v>0</v>
      </c>
    </row>
    <row r="3265" spans="1:31" collapsed="1">
      <c r="D3265" s="48" t="s">
        <v>655</v>
      </c>
      <c r="E3265" s="50">
        <v>291297</v>
      </c>
      <c r="F3265" s="87" t="s">
        <v>540</v>
      </c>
      <c r="G3265" s="48" t="str">
        <f>$G$15</f>
        <v>TOTAL</v>
      </c>
      <c r="H3265" s="4">
        <f t="shared" si="4609"/>
        <v>291297.00000000006</v>
      </c>
      <c r="I3265" s="5">
        <f t="shared" ref="I3265:N3265" si="4657">VLOOKUP(CONCATENATE($F3265," ",$G3265),AllocFactorMatrix,(I$4+1),FALSE)*$E3265</f>
        <v>149805.57872911089</v>
      </c>
      <c r="J3265" s="47">
        <f t="shared" si="4657"/>
        <v>33.514075985237653</v>
      </c>
      <c r="K3265" s="47">
        <f t="shared" si="4657"/>
        <v>58.680757391085763</v>
      </c>
      <c r="L3265" s="5">
        <f t="shared" si="4657"/>
        <v>34914.807761815347</v>
      </c>
      <c r="M3265" s="5">
        <f t="shared" si="4657"/>
        <v>485.83910563943499</v>
      </c>
      <c r="N3265" s="5">
        <f t="shared" si="4657"/>
        <v>67.664613388807609</v>
      </c>
      <c r="O3265" s="5">
        <f t="shared" si="4647"/>
        <v>35468.311480843586</v>
      </c>
      <c r="P3265" s="5">
        <f>VLOOKUP(CONCATENATE($F3265," ",$G3265),AllocFactorMatrix,(P$4+1),FALSE)*$E3265</f>
        <v>20767.073078610312</v>
      </c>
      <c r="Q3265" s="5">
        <f>VLOOKUP(CONCATENATE($F3265," ",$G3265),AllocFactorMatrix,(Q$4+1),FALSE)*$E3265</f>
        <v>3726.8377243847358</v>
      </c>
      <c r="R3265" s="5">
        <f>VLOOKUP(CONCATENATE($F3265," ",$G3265),AllocFactorMatrix,(R$4+1),FALSE)*$E3265</f>
        <v>755.76465881551655</v>
      </c>
      <c r="S3265" s="5">
        <f>VLOOKUP(CONCATENATE($F3265," ",$G3265),AllocFactorMatrix,(S$4+1),FALSE)*$E3265</f>
        <v>28.699821145136436</v>
      </c>
      <c r="T3265" s="5">
        <f t="shared" si="4650"/>
        <v>25278.375282955698</v>
      </c>
      <c r="U3265" s="5">
        <f>VLOOKUP(CONCATENATE($F3265," ",$G3265),AllocFactorMatrix,(U$4+1),FALSE)*$E3265</f>
        <v>984.9374216158061</v>
      </c>
      <c r="V3265" s="5">
        <f>VLOOKUP(CONCATENATE($F3265," ",$G3265),AllocFactorMatrix,(V$4+1),FALSE)*$E3265</f>
        <v>13297.223943543015</v>
      </c>
      <c r="W3265" s="5">
        <f>VLOOKUP(CONCATENATE($F3265," ",$G3265),AllocFactorMatrix,(W$4+1),FALSE)*$E3265</f>
        <v>50856.543681629111</v>
      </c>
      <c r="X3265" s="5">
        <f>VLOOKUP(CONCATENATE($F3265," ",$G3265),AllocFactorMatrix,(X$4+1),FALSE)*$E3265</f>
        <v>9213.1345666135112</v>
      </c>
      <c r="Y3265" s="5">
        <f t="shared" si="4651"/>
        <v>74351.839613401447</v>
      </c>
      <c r="Z3265" s="5">
        <f>VLOOKUP(CONCATENATE($F3265," ",$G3265),AllocFactorMatrix,(Z$4+1),FALSE)*$E3265</f>
        <v>5708.2281056743814</v>
      </c>
      <c r="AA3265" s="5">
        <f>VLOOKUP(CONCATENATE($F3265," ",$G3265),AllocFactorMatrix,(AA$4+1),FALSE)*$E3265</f>
        <v>114.00795626606823</v>
      </c>
      <c r="AB3265" s="5">
        <f t="shared" si="4648"/>
        <v>5822.2360619404499</v>
      </c>
      <c r="AC3265" s="5">
        <f>VLOOKUP(CONCATENATE($F3265," ",$G3265),AllocFactorMatrix,(AC$4+1),FALSE)*$E3265</f>
        <v>75.300763505493066</v>
      </c>
      <c r="AD3265" s="5">
        <f>VLOOKUP(CONCATENATE($F3265," ",$G3265),AllocFactorMatrix,(AD$4+1),FALSE)*$E3265</f>
        <v>334.5288649370716</v>
      </c>
      <c r="AE3265" s="5">
        <f>VLOOKUP(CONCATENATE($F3265," ",$G3265),AllocFactorMatrix,(AE$4+1),FALSE)*$E3265</f>
        <v>68.634369929060426</v>
      </c>
    </row>
    <row r="3266" spans="1:31" s="40" customFormat="1" hidden="1" outlineLevel="1">
      <c r="A3266" s="49"/>
      <c r="B3266" s="97"/>
      <c r="C3266" s="48"/>
      <c r="D3266" s="48"/>
      <c r="E3266" s="44"/>
      <c r="F3266" s="167" t="str">
        <f>F3273</f>
        <v>LABOR_M</v>
      </c>
      <c r="G3266" s="48" t="str">
        <f>$G$8</f>
        <v>PRODUCTION</v>
      </c>
      <c r="H3266" s="41">
        <f t="shared" ref="H3266:H3297" ca="1" si="4658">SUBTOTAL(9,I3266:AE3266)</f>
        <v>192775.91125658952</v>
      </c>
      <c r="I3266" s="42">
        <f t="shared" ref="I3266:N3266" ca="1" si="4659">VLOOKUP(CONCATENATE($F3266," ",$G3266),AllocFactorMatrix,(I$4+1),FALSE)*$E3273</f>
        <v>99139.046920583103</v>
      </c>
      <c r="J3266" s="47">
        <f t="shared" ca="1" si="4659"/>
        <v>22.179104274938474</v>
      </c>
      <c r="K3266" s="47">
        <f t="shared" ca="1" si="4659"/>
        <v>38.834030145498879</v>
      </c>
      <c r="L3266" s="42">
        <f t="shared" ca="1" si="4659"/>
        <v>23106.087198400917</v>
      </c>
      <c r="M3266" s="42">
        <f t="shared" ca="1" si="4659"/>
        <v>321.52090929095908</v>
      </c>
      <c r="N3266" s="42">
        <f t="shared" ca="1" si="4659"/>
        <v>44.779409008167562</v>
      </c>
      <c r="O3266" s="42">
        <f t="shared" ref="O3266:O3273" ca="1" si="4660">SUBTOTAL(9,L3266:N3266)</f>
        <v>23472.387516700044</v>
      </c>
      <c r="P3266" s="42">
        <f ca="1">VLOOKUP(CONCATENATE($F3266," ",$G3266),AllocFactorMatrix,(P$4+1),FALSE)*$E3273</f>
        <v>13743.332189693974</v>
      </c>
      <c r="Q3266" s="42">
        <f ca="1">VLOOKUP(CONCATENATE($F3266," ",$G3266),AllocFactorMatrix,(Q$4+1),FALSE)*$E3273</f>
        <v>2466.3643581077044</v>
      </c>
      <c r="R3266" s="42">
        <f ca="1">VLOOKUP(CONCATENATE($F3266," ",$G3266),AllocFactorMatrix,(R$4+1),FALSE)*$E3273</f>
        <v>500.15352303211677</v>
      </c>
      <c r="S3266" s="42">
        <f ca="1">VLOOKUP(CONCATENATE($F3266," ",$G3266),AllocFactorMatrix,(S$4+1),FALSE)*$E3273</f>
        <v>18.993103856733192</v>
      </c>
      <c r="T3266" s="42">
        <f t="shared" ref="T3266:T3273" ca="1" si="4661">SUBTOTAL(9,P3266:S3266)</f>
        <v>16728.84317469053</v>
      </c>
      <c r="U3266" s="42">
        <f ca="1">VLOOKUP(CONCATENATE($F3266," ",$G3266),AllocFactorMatrix,(U$4+1),FALSE)*$E3273</f>
        <v>651.81656173150611</v>
      </c>
      <c r="V3266" s="42">
        <f ca="1">VLOOKUP(CONCATENATE($F3266," ",$G3266),AllocFactorMatrix,(V$4+1),FALSE)*$E3273</f>
        <v>8799.8999745944548</v>
      </c>
      <c r="W3266" s="42">
        <f ca="1">VLOOKUP(CONCATENATE($F3266," ",$G3266),AllocFactorMatrix,(W$4+1),FALSE)*$E3273</f>
        <v>33656.084860422838</v>
      </c>
      <c r="X3266" s="42">
        <f ca="1">VLOOKUP(CONCATENATE($F3266," ",$G3266),AllocFactorMatrix,(X$4+1),FALSE)*$E3273</f>
        <v>6097.1119222254338</v>
      </c>
      <c r="Y3266" s="42">
        <f ca="1">SUBTOTAL(9,U3266:X3266)</f>
        <v>49204.913318974235</v>
      </c>
      <c r="Z3266" s="42">
        <f ca="1">VLOOKUP(CONCATENATE($F3266," ",$G3266),AllocFactorMatrix,(Z$4+1),FALSE)*$E3273</f>
        <v>3777.6182890035002</v>
      </c>
      <c r="AA3266" s="42">
        <f ca="1">VLOOKUP(CONCATENATE($F3266," ",$G3266),AllocFactorMatrix,(AA$4+1),FALSE)*$E3273</f>
        <v>75.448726419059156</v>
      </c>
      <c r="AB3266" s="42">
        <f t="shared" ref="AB3266:AB3273" ca="1" si="4662">SUBTOTAL(9,Z3266:AA3266)</f>
        <v>3853.0670154225595</v>
      </c>
      <c r="AC3266" s="42">
        <f ca="1">VLOOKUP(CONCATENATE($F3266," ",$G3266),AllocFactorMatrix,(AC$4+1),FALSE)*$E3273</f>
        <v>49.832896676204534</v>
      </c>
      <c r="AD3266" s="42">
        <f ca="1">VLOOKUP(CONCATENATE($F3266," ",$G3266),AllocFactorMatrix,(AD$4+1),FALSE)*$E3273</f>
        <v>221.38610002806922</v>
      </c>
      <c r="AE3266" s="42">
        <f ca="1">VLOOKUP(CONCATENATE($F3266," ",$G3266),AllocFactorMatrix,(AE$4+1),FALSE)*$E3273</f>
        <v>45.421179094176964</v>
      </c>
    </row>
    <row r="3267" spans="1:31" s="40" customFormat="1" hidden="1" outlineLevel="1">
      <c r="A3267" s="49"/>
      <c r="B3267" s="97"/>
      <c r="C3267" s="48"/>
      <c r="D3267" s="48"/>
      <c r="E3267" s="44"/>
      <c r="F3267" s="167" t="str">
        <f>F3273</f>
        <v>LABOR_M</v>
      </c>
      <c r="G3267" s="48" t="str">
        <f>$G$9</f>
        <v>BULKTRAN</v>
      </c>
      <c r="H3267" s="41">
        <f t="shared" ca="1" si="4658"/>
        <v>29881.79109283155</v>
      </c>
      <c r="I3267" s="42">
        <f t="shared" ref="I3267:N3267" ca="1" si="4663">VLOOKUP(CONCATENATE($F3267," ",$G3267),AllocFactorMatrix,(I$4+1),FALSE)*$E3273</f>
        <v>15367.33645771844</v>
      </c>
      <c r="J3267" s="47">
        <f t="shared" ca="1" si="4663"/>
        <v>3.4379365982490295</v>
      </c>
      <c r="K3267" s="47">
        <f t="shared" ca="1" si="4663"/>
        <v>6.0195818478375882</v>
      </c>
      <c r="L3267" s="42">
        <f t="shared" ca="1" si="4663"/>
        <v>3581.6262837754389</v>
      </c>
      <c r="M3267" s="42">
        <f t="shared" ca="1" si="4663"/>
        <v>49.838284154816755</v>
      </c>
      <c r="N3267" s="42">
        <f t="shared" ca="1" si="4663"/>
        <v>6.9411625992082175</v>
      </c>
      <c r="O3267" s="42">
        <f t="shared" ca="1" si="4660"/>
        <v>3638.4057305294641</v>
      </c>
      <c r="P3267" s="42">
        <f ca="1">VLOOKUP(CONCATENATE($F3267," ",$G3267),AllocFactorMatrix,(P$4+1),FALSE)*$E3273</f>
        <v>2130.3251984901913</v>
      </c>
      <c r="Q3267" s="42">
        <f ca="1">VLOOKUP(CONCATENATE($F3267," ",$G3267),AllocFactorMatrix,(Q$4+1),FALSE)*$E3273</f>
        <v>382.30598432853128</v>
      </c>
      <c r="R3267" s="42">
        <f ca="1">VLOOKUP(CONCATENATE($F3267," ",$G3267),AllocFactorMatrix,(R$4+1),FALSE)*$E3273</f>
        <v>77.527752259962583</v>
      </c>
      <c r="S3267" s="42">
        <f ca="1">VLOOKUP(CONCATENATE($F3267," ",$G3267),AllocFactorMatrix,(S$4+1),FALSE)*$E3273</f>
        <v>2.9440813323192194</v>
      </c>
      <c r="T3267" s="42">
        <f t="shared" ca="1" si="4661"/>
        <v>2593.1030164110043</v>
      </c>
      <c r="U3267" s="42">
        <f ca="1">VLOOKUP(CONCATENATE($F3267," ",$G3267),AllocFactorMatrix,(U$4+1),FALSE)*$E3273</f>
        <v>101.03672290561019</v>
      </c>
      <c r="V3267" s="42">
        <f ca="1">VLOOKUP(CONCATENATE($F3267," ",$G3267),AllocFactorMatrix,(V$4+1),FALSE)*$E3273</f>
        <v>1364.0541028419384</v>
      </c>
      <c r="W3267" s="42">
        <f ca="1">VLOOKUP(CONCATENATE($F3267," ",$G3267),AllocFactorMatrix,(W$4+1),FALSE)*$E3273</f>
        <v>5216.9593713560425</v>
      </c>
      <c r="X3267" s="42">
        <f ca="1">VLOOKUP(CONCATENATE($F3267," ",$G3267),AllocFactorMatrix,(X$4+1),FALSE)*$E3273</f>
        <v>945.10057580300793</v>
      </c>
      <c r="Y3267" s="42">
        <f t="shared" ref="Y3267:Y3273" ca="1" si="4664">SUBTOTAL(9,U3267:X3267)</f>
        <v>7627.1507729065988</v>
      </c>
      <c r="Z3267" s="42">
        <f ca="1">VLOOKUP(CONCATENATE($F3267," ",$G3267),AllocFactorMatrix,(Z$4+1),FALSE)*$E3273</f>
        <v>585.56071557204803</v>
      </c>
      <c r="AA3267" s="42">
        <f ca="1">VLOOKUP(CONCATENATE($F3267," ",$G3267),AllocFactorMatrix,(AA$4+1),FALSE)*$E3273</f>
        <v>11.69514939070198</v>
      </c>
      <c r="AB3267" s="42">
        <f t="shared" ca="1" si="4662"/>
        <v>597.25586496275002</v>
      </c>
      <c r="AC3267" s="42">
        <f ca="1">VLOOKUP(CONCATENATE($F3267," ",$G3267),AllocFactorMatrix,(AC$4+1),FALSE)*$E3273</f>
        <v>7.7244931605950198</v>
      </c>
      <c r="AD3267" s="42">
        <f ca="1">VLOOKUP(CONCATENATE($F3267," ",$G3267),AllocFactorMatrix,(AD$4+1),FALSE)*$E3273</f>
        <v>34.316596657609139</v>
      </c>
      <c r="AE3267" s="42">
        <f ca="1">VLOOKUP(CONCATENATE($F3267," ",$G3267),AllocFactorMatrix,(AE$4+1),FALSE)*$E3273</f>
        <v>7.0406420389097608</v>
      </c>
    </row>
    <row r="3268" spans="1:31" s="40" customFormat="1" hidden="1" outlineLevel="1">
      <c r="A3268" s="49"/>
      <c r="B3268" s="97"/>
      <c r="C3268" s="48"/>
      <c r="D3268" s="48"/>
      <c r="E3268" s="44"/>
      <c r="F3268" s="167" t="str">
        <f>F3273</f>
        <v>LABOR_M</v>
      </c>
      <c r="G3268" s="48" t="str">
        <f>$G$10</f>
        <v>SUBTRAN</v>
      </c>
      <c r="H3268" s="41">
        <f t="shared" ca="1" si="4658"/>
        <v>8281.4159222789822</v>
      </c>
      <c r="I3268" s="42">
        <f t="shared" ref="I3268:N3268" ca="1" si="4665">VLOOKUP(CONCATENATE($F3268," ",$G3268),AllocFactorMatrix,(I$4+1),FALSE)*$E3273</f>
        <v>4230.7283916615479</v>
      </c>
      <c r="J3268" s="47">
        <f t="shared" ca="1" si="4665"/>
        <v>0.68890995383002407</v>
      </c>
      <c r="K3268" s="47">
        <f t="shared" ca="1" si="4665"/>
        <v>1.2821797106118138</v>
      </c>
      <c r="L3268" s="42">
        <f t="shared" ca="1" si="4665"/>
        <v>991.4769666997513</v>
      </c>
      <c r="M3268" s="42">
        <f t="shared" ca="1" si="4665"/>
        <v>13.85667766107165</v>
      </c>
      <c r="N3268" s="42">
        <f t="shared" ca="1" si="4665"/>
        <v>2.5079942750429711</v>
      </c>
      <c r="O3268" s="42">
        <f t="shared" ca="1" si="4660"/>
        <v>1007.8416386358659</v>
      </c>
      <c r="P3268" s="42">
        <f ca="1">VLOOKUP(CONCATENATE($F3268," ",$G3268),AllocFactorMatrix,(P$4+1),FALSE)*$E3273</f>
        <v>572.41285462848248</v>
      </c>
      <c r="Q3268" s="42">
        <f ca="1">VLOOKUP(CONCATENATE($F3268," ",$G3268),AllocFactorMatrix,(Q$4+1),FALSE)*$E3273</f>
        <v>103.01127770448826</v>
      </c>
      <c r="R3268" s="42">
        <f ca="1">VLOOKUP(CONCATENATE($F3268," ",$G3268),AllocFactorMatrix,(R$4+1),FALSE)*$E3273</f>
        <v>27.039666180375974</v>
      </c>
      <c r="S3268" s="42">
        <f ca="1">VLOOKUP(CONCATENATE($F3268," ",$G3268),AllocFactorMatrix,(S$4+1),FALSE)*$E3273</f>
        <v>0</v>
      </c>
      <c r="T3268" s="42">
        <f t="shared" ca="1" si="4661"/>
        <v>702.46379851334677</v>
      </c>
      <c r="U3268" s="42">
        <f ca="1">VLOOKUP(CONCATENATE($F3268," ",$G3268),AllocFactorMatrix,(U$4+1),FALSE)*$E3273</f>
        <v>25.839088799923502</v>
      </c>
      <c r="V3268" s="42">
        <f ca="1">VLOOKUP(CONCATENATE($F3268," ",$G3268),AllocFactorMatrix,(V$4+1),FALSE)*$E3273</f>
        <v>362.54747149973133</v>
      </c>
      <c r="W3268" s="42">
        <f ca="1">VLOOKUP(CONCATENATE($F3268," ",$G3268),AllocFactorMatrix,(W$4+1),FALSE)*$E3273</f>
        <v>1787.6386989347329</v>
      </c>
      <c r="X3268" s="42">
        <f ca="1">VLOOKUP(CONCATENATE($F3268," ",$G3268),AllocFactorMatrix,(X$4+1),FALSE)*$E3273</f>
        <v>0</v>
      </c>
      <c r="Y3268" s="42">
        <f t="shared" ca="1" si="4664"/>
        <v>2176.0252592343877</v>
      </c>
      <c r="Z3268" s="42">
        <f ca="1">VLOOKUP(CONCATENATE($F3268," ",$G3268),AllocFactorMatrix,(Z$4+1),FALSE)*$E3273</f>
        <v>157.14111789988317</v>
      </c>
      <c r="AA3268" s="42">
        <f ca="1">VLOOKUP(CONCATENATE($F3268," ",$G3268),AllocFactorMatrix,(AA$4+1),FALSE)*$E3273</f>
        <v>3.1551606159890069</v>
      </c>
      <c r="AB3268" s="42">
        <f t="shared" ca="1" si="4662"/>
        <v>160.29627851587219</v>
      </c>
      <c r="AC3268" s="42">
        <f ca="1">VLOOKUP(CONCATENATE($F3268," ",$G3268),AllocFactorMatrix,(AC$4+1),FALSE)*$E3273</f>
        <v>2.0894660534905829</v>
      </c>
      <c r="AD3268" s="42">
        <f ca="1">VLOOKUP(CONCATENATE($F3268," ",$G3268),AllocFactorMatrix,(AD$4+1),FALSE)*$E3273</f>
        <v>0</v>
      </c>
      <c r="AE3268" s="42">
        <f ca="1">VLOOKUP(CONCATENATE($F3268," ",$G3268),AllocFactorMatrix,(AE$4+1),FALSE)*$E3273</f>
        <v>0</v>
      </c>
    </row>
    <row r="3269" spans="1:31" s="40" customFormat="1" hidden="1" outlineLevel="1">
      <c r="A3269" s="49"/>
      <c r="B3269" s="97"/>
      <c r="C3269" s="48"/>
      <c r="D3269" s="48"/>
      <c r="E3269" s="44"/>
      <c r="F3269" s="167" t="str">
        <f>F3273</f>
        <v>LABOR_M</v>
      </c>
      <c r="G3269" s="48" t="str">
        <f>$G$11</f>
        <v>DISTPRI</v>
      </c>
      <c r="H3269" s="41">
        <f t="shared" ca="1" si="4658"/>
        <v>67647.401941562362</v>
      </c>
      <c r="I3269" s="42">
        <f t="shared" ref="I3269:N3269" ca="1" si="4666">VLOOKUP(CONCATENATE($F3269," ",$G3269),AllocFactorMatrix,(I$4+1),FALSE)*$E3273</f>
        <v>44288.724650880336</v>
      </c>
      <c r="J3269" s="47">
        <f t="shared" ca="1" si="4666"/>
        <v>7.2722728126832994</v>
      </c>
      <c r="K3269" s="47">
        <f t="shared" ca="1" si="4666"/>
        <v>13.455787744549809</v>
      </c>
      <c r="L3269" s="42">
        <f t="shared" ca="1" si="4666"/>
        <v>10362.385996243702</v>
      </c>
      <c r="M3269" s="42">
        <f t="shared" ca="1" si="4666"/>
        <v>144.80329550131634</v>
      </c>
      <c r="N3269" s="42">
        <f t="shared" ca="1" si="4666"/>
        <v>0</v>
      </c>
      <c r="O3269" s="42">
        <f t="shared" ca="1" si="4660"/>
        <v>10507.189291745019</v>
      </c>
      <c r="P3269" s="42">
        <f ca="1">VLOOKUP(CONCATENATE($F3269," ",$G3269),AllocFactorMatrix,(P$4+1),FALSE)*$E3273</f>
        <v>6009.3623348906076</v>
      </c>
      <c r="Q3269" s="42">
        <f ca="1">VLOOKUP(CONCATENATE($F3269," ",$G3269),AllocFactorMatrix,(Q$4+1),FALSE)*$E3273</f>
        <v>1081.3509082612843</v>
      </c>
      <c r="R3269" s="42">
        <f ca="1">VLOOKUP(CONCATENATE($F3269," ",$G3269),AllocFactorMatrix,(R$4+1),FALSE)*$E3273</f>
        <v>0</v>
      </c>
      <c r="S3269" s="42">
        <f ca="1">VLOOKUP(CONCATENATE($F3269," ",$G3269),AllocFactorMatrix,(S$4+1),FALSE)*$E3273</f>
        <v>0</v>
      </c>
      <c r="T3269" s="42">
        <f t="shared" ca="1" si="4661"/>
        <v>7090.7132431518921</v>
      </c>
      <c r="U3269" s="42">
        <f ca="1">VLOOKUP(CONCATENATE($F3269," ",$G3269),AllocFactorMatrix,(U$4+1),FALSE)*$E3273</f>
        <v>272.12489689701096</v>
      </c>
      <c r="V3269" s="42">
        <f ca="1">VLOOKUP(CONCATENATE($F3269," ",$G3269),AllocFactorMatrix,(V$4+1),FALSE)*$E3273</f>
        <v>3762.9057424589569</v>
      </c>
      <c r="W3269" s="42">
        <f ca="1">VLOOKUP(CONCATENATE($F3269," ",$G3269),AllocFactorMatrix,(W$4+1),FALSE)*$E3273</f>
        <v>0</v>
      </c>
      <c r="X3269" s="42">
        <f ca="1">VLOOKUP(CONCATENATE($F3269," ",$G3269),AllocFactorMatrix,(X$4+1),FALSE)*$E3273</f>
        <v>0</v>
      </c>
      <c r="Y3269" s="42">
        <f t="shared" ca="1" si="4664"/>
        <v>4035.0306393559677</v>
      </c>
      <c r="Z3269" s="42">
        <f ca="1">VLOOKUP(CONCATENATE($F3269," ",$G3269),AllocFactorMatrix,(Z$4+1),FALSE)*$E3273</f>
        <v>1650.1492571525575</v>
      </c>
      <c r="AA3269" s="42">
        <f ca="1">VLOOKUP(CONCATENATE($F3269," ",$G3269),AllocFactorMatrix,(AA$4+1),FALSE)*$E3273</f>
        <v>33.121097892353468</v>
      </c>
      <c r="AB3269" s="42">
        <f t="shared" ca="1" si="4662"/>
        <v>1683.270355044911</v>
      </c>
      <c r="AC3269" s="42">
        <f ca="1">VLOOKUP(CONCATENATE($F3269," ",$G3269),AllocFactorMatrix,(AC$4+1),FALSE)*$E3273</f>
        <v>21.745700826964036</v>
      </c>
      <c r="AD3269" s="42">
        <f ca="1">VLOOKUP(CONCATENATE($F3269," ",$G3269),AllocFactorMatrix,(AD$4+1),FALSE)*$E3273</f>
        <v>0</v>
      </c>
      <c r="AE3269" s="42">
        <f ca="1">VLOOKUP(CONCATENATE($F3269," ",$G3269),AllocFactorMatrix,(AE$4+1),FALSE)*$E3273</f>
        <v>0</v>
      </c>
    </row>
    <row r="3270" spans="1:31" s="40" customFormat="1" hidden="1" outlineLevel="1">
      <c r="A3270" s="49"/>
      <c r="B3270" s="97"/>
      <c r="C3270" s="48"/>
      <c r="D3270" s="48"/>
      <c r="E3270" s="44"/>
      <c r="F3270" s="167" t="str">
        <f>F3273</f>
        <v>LABOR_M</v>
      </c>
      <c r="G3270" s="48" t="str">
        <f>$G$12</f>
        <v>DISTSEC</v>
      </c>
      <c r="H3270" s="41">
        <f t="shared" ca="1" si="4658"/>
        <v>26800.07750617497</v>
      </c>
      <c r="I3270" s="42">
        <f t="shared" ref="I3270:N3270" ca="1" si="4667">VLOOKUP(CONCATENATE($F3270," ",$G3270),AllocFactorMatrix,(I$4+1),FALSE)*$E3273</f>
        <v>19883.544741777096</v>
      </c>
      <c r="J3270" s="47">
        <f t="shared" ca="1" si="4667"/>
        <v>4.9290282565100512</v>
      </c>
      <c r="K3270" s="47">
        <f t="shared" ca="1" si="4667"/>
        <v>6.3844499857945154</v>
      </c>
      <c r="L3270" s="42">
        <f t="shared" ca="1" si="4667"/>
        <v>4007.8627356113275</v>
      </c>
      <c r="M3270" s="42">
        <f t="shared" ca="1" si="4667"/>
        <v>0</v>
      </c>
      <c r="N3270" s="42">
        <f t="shared" ca="1" si="4667"/>
        <v>0</v>
      </c>
      <c r="O3270" s="42">
        <f t="shared" ca="1" si="4660"/>
        <v>4007.8627356113275</v>
      </c>
      <c r="P3270" s="42">
        <f ca="1">VLOOKUP(CONCATENATE($F3270," ",$G3270),AllocFactorMatrix,(P$4+1),FALSE)*$E3273</f>
        <v>2000.7003315666527</v>
      </c>
      <c r="Q3270" s="42">
        <f ca="1">VLOOKUP(CONCATENATE($F3270," ",$G3270),AllocFactorMatrix,(Q$4+1),FALSE)*$E3273</f>
        <v>0</v>
      </c>
      <c r="R3270" s="42">
        <f ca="1">VLOOKUP(CONCATENATE($F3270," ",$G3270),AllocFactorMatrix,(R$4+1),FALSE)*$E3273</f>
        <v>0</v>
      </c>
      <c r="S3270" s="42">
        <f ca="1">VLOOKUP(CONCATENATE($F3270," ",$G3270),AllocFactorMatrix,(S$4+1),FALSE)*$E3273</f>
        <v>0</v>
      </c>
      <c r="T3270" s="42">
        <f t="shared" ca="1" si="4661"/>
        <v>2000.7003315666527</v>
      </c>
      <c r="U3270" s="42">
        <f ca="1">VLOOKUP(CONCATENATE($F3270," ",$G3270),AllocFactorMatrix,(U$4+1),FALSE)*$E3273</f>
        <v>74.925110623564208</v>
      </c>
      <c r="V3270" s="42">
        <f ca="1">VLOOKUP(CONCATENATE($F3270," ",$G3270),AllocFactorMatrix,(V$4+1),FALSE)*$E3273</f>
        <v>0</v>
      </c>
      <c r="W3270" s="42">
        <f ca="1">VLOOKUP(CONCATENATE($F3270," ",$G3270),AllocFactorMatrix,(W$4+1),FALSE)*$E3273</f>
        <v>0</v>
      </c>
      <c r="X3270" s="42">
        <f ca="1">VLOOKUP(CONCATENATE($F3270," ",$G3270),AllocFactorMatrix,(X$4+1),FALSE)*$E3273</f>
        <v>0</v>
      </c>
      <c r="Y3270" s="42">
        <f t="shared" ca="1" si="4664"/>
        <v>74.925110623564208</v>
      </c>
      <c r="Z3270" s="42">
        <f ca="1">VLOOKUP(CONCATENATE($F3270," ",$G3270),AllocFactorMatrix,(Z$4+1),FALSE)*$E3273</f>
        <v>566.23667518388493</v>
      </c>
      <c r="AA3270" s="42">
        <f ca="1">VLOOKUP(CONCATENATE($F3270," ",$G3270),AllocFactorMatrix,(AA$4+1),FALSE)*$E3273</f>
        <v>0</v>
      </c>
      <c r="AB3270" s="42">
        <f t="shared" ca="1" si="4662"/>
        <v>566.23667518388493</v>
      </c>
      <c r="AC3270" s="42">
        <f ca="1">VLOOKUP(CONCATENATE($F3270," ",$G3270),AllocFactorMatrix,(AC$4+1),FALSE)*$E3273</f>
        <v>6.6949399547085333</v>
      </c>
      <c r="AD3270" s="42">
        <f ca="1">VLOOKUP(CONCATENATE($F3270," ",$G3270),AllocFactorMatrix,(AD$4+1),FALSE)*$E3273</f>
        <v>206.06831124362301</v>
      </c>
      <c r="AE3270" s="42">
        <f ca="1">VLOOKUP(CONCATENATE($F3270," ",$G3270),AllocFactorMatrix,(AE$4+1),FALSE)*$E3273</f>
        <v>42.731181971791862</v>
      </c>
    </row>
    <row r="3271" spans="1:31" s="40" customFormat="1" hidden="1" outlineLevel="1">
      <c r="A3271" s="49"/>
      <c r="B3271" s="97"/>
      <c r="C3271" s="48"/>
      <c r="D3271" s="48"/>
      <c r="E3271" s="44"/>
      <c r="F3271" s="167" t="str">
        <f>F3273</f>
        <v>LABOR_M</v>
      </c>
      <c r="G3271" s="48" t="str">
        <f>$G$13</f>
        <v>ENERGY</v>
      </c>
      <c r="H3271" s="41">
        <f t="shared" ca="1" si="4658"/>
        <v>77105.230905277669</v>
      </c>
      <c r="I3271" s="42">
        <f t="shared" ref="I3271:N3271" ca="1" si="4668">VLOOKUP(CONCATENATE($F3271," ",$G3271),AllocFactorMatrix,(I$4+1),FALSE)*$E3273</f>
        <v>30165.386224278438</v>
      </c>
      <c r="J3271" s="47">
        <f t="shared" ca="1" si="4668"/>
        <v>4.8272870961090062</v>
      </c>
      <c r="K3271" s="47">
        <f t="shared" ca="1" si="4668"/>
        <v>13.919002353648478</v>
      </c>
      <c r="L3271" s="42">
        <f t="shared" ca="1" si="4668"/>
        <v>8698.3032742727974</v>
      </c>
      <c r="M3271" s="42">
        <f t="shared" ca="1" si="4668"/>
        <v>121.31544742375068</v>
      </c>
      <c r="N3271" s="42">
        <f t="shared" ca="1" si="4668"/>
        <v>16.959796733622127</v>
      </c>
      <c r="O3271" s="42">
        <f t="shared" ca="1" si="4660"/>
        <v>8836.5785184301694</v>
      </c>
      <c r="P3271" s="42">
        <f ca="1">VLOOKUP(CONCATENATE($F3271," ",$G3271),AllocFactorMatrix,(P$4+1),FALSE)*$E3273</f>
        <v>5639.1760056047488</v>
      </c>
      <c r="Q3271" s="42">
        <f ca="1">VLOOKUP(CONCATENATE($F3271," ",$G3271),AllocFactorMatrix,(Q$4+1),FALSE)*$E3273</f>
        <v>1007.147766899952</v>
      </c>
      <c r="R3271" s="42">
        <f ca="1">VLOOKUP(CONCATENATE($F3271," ",$G3271),AllocFactorMatrix,(R$4+1),FALSE)*$E3273</f>
        <v>205.09216864401907</v>
      </c>
      <c r="S3271" s="42">
        <f ca="1">VLOOKUP(CONCATENATE($F3271," ",$G3271),AllocFactorMatrix,(S$4+1),FALSE)*$E3273</f>
        <v>7.7464006190506662</v>
      </c>
      <c r="T3271" s="42">
        <f t="shared" ca="1" si="4661"/>
        <v>6859.1623417677702</v>
      </c>
      <c r="U3271" s="42">
        <f ca="1">VLOOKUP(CONCATENATE($F3271," ",$G3271),AllocFactorMatrix,(U$4+1),FALSE)*$E3273</f>
        <v>295.75335242145849</v>
      </c>
      <c r="V3271" s="42">
        <f ca="1">VLOOKUP(CONCATENATE($F3271," ",$G3271),AllocFactorMatrix,(V$4+1),FALSE)*$E3273</f>
        <v>4675.9167347693028</v>
      </c>
      <c r="W3271" s="42">
        <f ca="1">VLOOKUP(CONCATENATE($F3271," ",$G3271),AllocFactorMatrix,(W$4+1),FALSE)*$E3273</f>
        <v>20110.356845841216</v>
      </c>
      <c r="X3271" s="42">
        <f ca="1">VLOOKUP(CONCATENATE($F3271," ",$G3271),AllocFactorMatrix,(X$4+1),FALSE)*$E3273</f>
        <v>3782.9681701720651</v>
      </c>
      <c r="Y3271" s="42">
        <f t="shared" ca="1" si="4664"/>
        <v>28864.995103204044</v>
      </c>
      <c r="Z3271" s="42">
        <f ca="1">VLOOKUP(CONCATENATE($F3271," ",$G3271),AllocFactorMatrix,(Z$4+1),FALSE)*$E3273</f>
        <v>1551.2790890552787</v>
      </c>
      <c r="AA3271" s="42">
        <f ca="1">VLOOKUP(CONCATENATE($F3271," ",$G3271),AllocFactorMatrix,(AA$4+1),FALSE)*$E3273</f>
        <v>31.126105477665622</v>
      </c>
      <c r="AB3271" s="42">
        <f t="shared" ca="1" si="4662"/>
        <v>1582.4051945329443</v>
      </c>
      <c r="AC3271" s="42">
        <f ca="1">VLOOKUP(CONCATENATE($F3271," ",$G3271),AllocFactorMatrix,(AC$4+1),FALSE)*$E3273</f>
        <v>27.764619559871992</v>
      </c>
      <c r="AD3271" s="42">
        <f ca="1">VLOOKUP(CONCATENATE($F3271," ",$G3271),AllocFactorMatrix,(AD$4+1),FALSE)*$E3273</f>
        <v>621.91796929107511</v>
      </c>
      <c r="AE3271" s="42">
        <f ca="1">VLOOKUP(CONCATENATE($F3271," ",$G3271),AllocFactorMatrix,(AE$4+1),FALSE)*$E3273</f>
        <v>128.27464476354822</v>
      </c>
    </row>
    <row r="3272" spans="1:31" s="40" customFormat="1" hidden="1" outlineLevel="1">
      <c r="A3272" s="49"/>
      <c r="B3272" s="97"/>
      <c r="C3272" s="48"/>
      <c r="D3272" s="48"/>
      <c r="E3272" s="44"/>
      <c r="F3272" s="167" t="str">
        <f>F3273</f>
        <v>LABOR_M</v>
      </c>
      <c r="G3272" s="48" t="str">
        <f>$G$14</f>
        <v>CUSTOMER</v>
      </c>
      <c r="H3272" s="41">
        <f t="shared" ca="1" si="4658"/>
        <v>51028.171375285187</v>
      </c>
      <c r="I3272" s="42">
        <f t="shared" ref="I3272:N3272" ca="1" si="4669">VLOOKUP(CONCATENATE($F3272," ",$G3272),AllocFactorMatrix,(I$4+1),FALSE)*$E3273</f>
        <v>39392.447517271496</v>
      </c>
      <c r="J3272" s="47">
        <f t="shared" ca="1" si="4669"/>
        <v>7.950043684588544</v>
      </c>
      <c r="K3272" s="47">
        <f t="shared" ca="1" si="4669"/>
        <v>2.3318284317925091</v>
      </c>
      <c r="L3272" s="42">
        <f t="shared" ca="1" si="4669"/>
        <v>7976.3833284916309</v>
      </c>
      <c r="M3272" s="42">
        <f t="shared" ca="1" si="4669"/>
        <v>203.92500180967795</v>
      </c>
      <c r="N3272" s="42">
        <f t="shared" ca="1" si="4669"/>
        <v>32.879061884390509</v>
      </c>
      <c r="O3272" s="42">
        <f t="shared" ca="1" si="4660"/>
        <v>8213.1873921857004</v>
      </c>
      <c r="P3272" s="42">
        <f ca="1">VLOOKUP(CONCATENATE($F3272," ",$G3272),AllocFactorMatrix,(P$4+1),FALSE)*$E3273</f>
        <v>326.69886705688356</v>
      </c>
      <c r="Q3272" s="42">
        <f ca="1">VLOOKUP(CONCATENATE($F3272," ",$G3272),AllocFactorMatrix,(Q$4+1),FALSE)*$E3273</f>
        <v>79.021485972508515</v>
      </c>
      <c r="R3272" s="42">
        <f ca="1">VLOOKUP(CONCATENATE($F3272," ",$G3272),AllocFactorMatrix,(R$4+1),FALSE)*$E3273</f>
        <v>80.440869039511398</v>
      </c>
      <c r="S3272" s="42">
        <f ca="1">VLOOKUP(CONCATENATE($F3272," ",$G3272),AllocFactorMatrix,(S$4+1),FALSE)*$E3273</f>
        <v>9.9363285463714011</v>
      </c>
      <c r="T3272" s="42">
        <f t="shared" ca="1" si="4661"/>
        <v>496.09755061527488</v>
      </c>
      <c r="U3272" s="42">
        <f ca="1">VLOOKUP(CONCATENATE($F3272," ",$G3272),AllocFactorMatrix,(U$4+1),FALSE)*$E3273</f>
        <v>2.4866225968577562</v>
      </c>
      <c r="V3272" s="42">
        <f ca="1">VLOOKUP(CONCATENATE($F3272," ",$G3272),AllocFactorMatrix,(V$4+1),FALSE)*$E3273</f>
        <v>57.449021547531281</v>
      </c>
      <c r="W3272" s="42">
        <f ca="1">VLOOKUP(CONCATENATE($F3272," ",$G3272),AllocFactorMatrix,(W$4+1),FALSE)*$E3273</f>
        <v>135.12557875753748</v>
      </c>
      <c r="X3272" s="42">
        <f ca="1">VLOOKUP(CONCATENATE($F3272," ",$G3272),AllocFactorMatrix,(X$4+1),FALSE)*$E3273</f>
        <v>39.78955228330431</v>
      </c>
      <c r="Y3272" s="42">
        <f t="shared" ca="1" si="4664"/>
        <v>234.85077518523084</v>
      </c>
      <c r="Z3272" s="42">
        <f ca="1">VLOOKUP(CONCATENATE($F3272," ",$G3272),AllocFactorMatrix,(Z$4+1),FALSE)*$E3273</f>
        <v>72.498110827188356</v>
      </c>
      <c r="AA3272" s="42">
        <f ca="1">VLOOKUP(CONCATENATE($F3272," ",$G3272),AllocFactorMatrix,(AA$4+1),FALSE)*$E3273</f>
        <v>1.0829936134194595</v>
      </c>
      <c r="AB3272" s="42">
        <f t="shared" ca="1" si="4662"/>
        <v>73.581104440607817</v>
      </c>
      <c r="AC3272" s="42">
        <f ca="1">VLOOKUP(CONCATENATE($F3272," ",$G3272),AllocFactorMatrix,(AC$4+1),FALSE)*$E3273</f>
        <v>5.9019257212176246</v>
      </c>
      <c r="AD3272" s="42">
        <f ca="1">VLOOKUP(CONCATENATE($F3272," ",$G3272),AllocFactorMatrix,(AD$4+1),FALSE)*$E3273</f>
        <v>2144.4378344214333</v>
      </c>
      <c r="AE3272" s="42">
        <f ca="1">VLOOKUP(CONCATENATE($F3272," ",$G3272),AllocFactorMatrix,(AE$4+1),FALSE)*$E3273</f>
        <v>457.3854033278015</v>
      </c>
    </row>
    <row r="3273" spans="1:31" s="40" customFormat="1" collapsed="1">
      <c r="A3273" s="49"/>
      <c r="B3273" s="97"/>
      <c r="C3273" s="48"/>
      <c r="D3273" s="96" t="s">
        <v>673</v>
      </c>
      <c r="E3273" s="88">
        <v>453520</v>
      </c>
      <c r="F3273" s="87" t="s">
        <v>67</v>
      </c>
      <c r="G3273" s="48" t="str">
        <f>$G$15</f>
        <v>TOTAL</v>
      </c>
      <c r="H3273" s="41">
        <f t="shared" ca="1" si="4658"/>
        <v>453520.00000000012</v>
      </c>
      <c r="I3273" s="42">
        <f t="shared" ref="I3273:N3273" ca="1" si="4670">VLOOKUP(CONCATENATE($F3273," ",$G3273),AllocFactorMatrix,(I$4+1),FALSE)*$E3273</f>
        <v>252467.21490417045</v>
      </c>
      <c r="J3273" s="47">
        <f t="shared" ca="1" si="4670"/>
        <v>51.284582676908435</v>
      </c>
      <c r="K3273" s="47">
        <f t="shared" ca="1" si="4670"/>
        <v>82.226860219733595</v>
      </c>
      <c r="L3273" s="42">
        <f t="shared" ca="1" si="4670"/>
        <v>58724.125783495569</v>
      </c>
      <c r="M3273" s="42">
        <f t="shared" ca="1" si="4670"/>
        <v>855.25961584159245</v>
      </c>
      <c r="N3273" s="42">
        <f t="shared" ca="1" si="4670"/>
        <v>104.0674245004314</v>
      </c>
      <c r="O3273" s="42">
        <f t="shared" ca="1" si="4660"/>
        <v>59683.452823837593</v>
      </c>
      <c r="P3273" s="42">
        <f ca="1">VLOOKUP(CONCATENATE($F3273," ",$G3273),AllocFactorMatrix,(P$4+1),FALSE)*$E3273</f>
        <v>30422.007781931541</v>
      </c>
      <c r="Q3273" s="42">
        <f ca="1">VLOOKUP(CONCATENATE($F3273," ",$G3273),AllocFactorMatrix,(Q$4+1),FALSE)*$E3273</f>
        <v>5119.201781274468</v>
      </c>
      <c r="R3273" s="42">
        <f ca="1">VLOOKUP(CONCATENATE($F3273," ",$G3273),AllocFactorMatrix,(R$4+1),FALSE)*$E3273</f>
        <v>890.25397915598569</v>
      </c>
      <c r="S3273" s="42">
        <f ca="1">VLOOKUP(CONCATENATE($F3273," ",$G3273),AllocFactorMatrix,(S$4+1),FALSE)*$E3273</f>
        <v>39.619914354474481</v>
      </c>
      <c r="T3273" s="42">
        <f t="shared" ca="1" si="4661"/>
        <v>36471.083456716464</v>
      </c>
      <c r="U3273" s="42">
        <f ca="1">VLOOKUP(CONCATENATE($F3273," ",$G3273),AllocFactorMatrix,(U$4+1),FALSE)*$E3273</f>
        <v>1423.9823559759309</v>
      </c>
      <c r="V3273" s="42">
        <f ca="1">VLOOKUP(CONCATENATE($F3273," ",$G3273),AllocFactorMatrix,(V$4+1),FALSE)*$E3273</f>
        <v>19022.773047711915</v>
      </c>
      <c r="W3273" s="42">
        <f ca="1">VLOOKUP(CONCATENATE($F3273," ",$G3273),AllocFactorMatrix,(W$4+1),FALSE)*$E3273</f>
        <v>60906.165355312354</v>
      </c>
      <c r="X3273" s="42">
        <f ca="1">VLOOKUP(CONCATENATE($F3273," ",$G3273),AllocFactorMatrix,(X$4+1),FALSE)*$E3273</f>
        <v>10864.970220483812</v>
      </c>
      <c r="Y3273" s="42">
        <f t="shared" ca="1" si="4664"/>
        <v>92217.890979484015</v>
      </c>
      <c r="Z3273" s="42">
        <f ca="1">VLOOKUP(CONCATENATE($F3273," ",$G3273),AllocFactorMatrix,(Z$4+1),FALSE)*$E3273</f>
        <v>8360.4832546943417</v>
      </c>
      <c r="AA3273" s="42">
        <f ca="1">VLOOKUP(CONCATENATE($F3273," ",$G3273),AllocFactorMatrix,(AA$4+1),FALSE)*$E3273</f>
        <v>155.62923340918869</v>
      </c>
      <c r="AB3273" s="42">
        <f t="shared" ca="1" si="4662"/>
        <v>8516.1124881035303</v>
      </c>
      <c r="AC3273" s="42">
        <f ca="1">VLOOKUP(CONCATENATE($F3273," ",$G3273),AllocFactorMatrix,(AC$4+1),FALSE)*$E3273</f>
        <v>121.75404195305232</v>
      </c>
      <c r="AD3273" s="42">
        <f ca="1">VLOOKUP(CONCATENATE($F3273," ",$G3273),AllocFactorMatrix,(AD$4+1),FALSE)*$E3273</f>
        <v>3228.1268116418096</v>
      </c>
      <c r="AE3273" s="42">
        <f ca="1">VLOOKUP(CONCATENATE($F3273," ",$G3273),AllocFactorMatrix,(AE$4+1),FALSE)*$E3273</f>
        <v>680.85305119622819</v>
      </c>
    </row>
    <row r="3274" spans="1:31" s="40" customFormat="1" hidden="1" outlineLevel="1">
      <c r="A3274" s="49"/>
      <c r="B3274" s="97"/>
      <c r="C3274" s="48"/>
      <c r="D3274" s="48"/>
      <c r="E3274" s="44"/>
      <c r="F3274" s="167" t="str">
        <f>F3281</f>
        <v>RB_GUP-Land_P</v>
      </c>
      <c r="G3274" s="48" t="str">
        <f>$G$8</f>
        <v>PRODUCTION</v>
      </c>
      <c r="H3274" s="41">
        <f t="shared" si="4658"/>
        <v>51634</v>
      </c>
      <c r="I3274" s="42">
        <f t="shared" ref="I3274:N3274" si="4671">VLOOKUP(CONCATENATE($F3274," ",$G3274),AllocFactorMatrix,(I$4+1),FALSE)*$E3281</f>
        <v>26553.865134549655</v>
      </c>
      <c r="J3274" s="47">
        <f t="shared" si="4671"/>
        <v>5.9405548269352613</v>
      </c>
      <c r="K3274" s="47">
        <f t="shared" si="4671"/>
        <v>10.40148792171331</v>
      </c>
      <c r="L3274" s="42">
        <f t="shared" si="4671"/>
        <v>6188.8422605573478</v>
      </c>
      <c r="M3274" s="42">
        <f t="shared" si="4671"/>
        <v>86.11766128929095</v>
      </c>
      <c r="N3274" s="42">
        <f t="shared" si="4671"/>
        <v>11.99392595089442</v>
      </c>
      <c r="O3274" s="42">
        <f t="shared" ref="O3274:O3281" si="4672">SUBTOTAL(9,L3274:N3274)</f>
        <v>6286.9538477975339</v>
      </c>
      <c r="P3274" s="42">
        <f>VLOOKUP(CONCATENATE($F3274," ",$G3274),AllocFactorMatrix,(P$4+1),FALSE)*$E3281</f>
        <v>3681.0782512039768</v>
      </c>
      <c r="Q3274" s="42">
        <f>VLOOKUP(CONCATENATE($F3274," ",$G3274),AllocFactorMatrix,(Q$4+1),FALSE)*$E3281</f>
        <v>660.60254331792441</v>
      </c>
      <c r="R3274" s="42">
        <f>VLOOKUP(CONCATENATE($F3274," ",$G3274),AllocFactorMatrix,(R$4+1),FALSE)*$E3281</f>
        <v>133.96345445809735</v>
      </c>
      <c r="S3274" s="42">
        <f>VLOOKUP(CONCATENATE($F3274," ",$G3274),AllocFactorMatrix,(S$4+1),FALSE)*$E3281</f>
        <v>5.0872016018289745</v>
      </c>
      <c r="T3274" s="42">
        <f t="shared" ref="T3274:T3281" si="4673">SUBTOTAL(9,P3274:S3274)</f>
        <v>4480.7314505818285</v>
      </c>
      <c r="U3274" s="42">
        <f>VLOOKUP(CONCATENATE($F3274," ",$G3274),AllocFactorMatrix,(U$4+1),FALSE)*$E3281</f>
        <v>174.58559074659379</v>
      </c>
      <c r="V3274" s="42">
        <f>VLOOKUP(CONCATENATE($F3274," ",$G3274),AllocFactorMatrix,(V$4+1),FALSE)*$E3281</f>
        <v>2357.0062894602415</v>
      </c>
      <c r="W3274" s="42">
        <f>VLOOKUP(CONCATENATE($F3274," ",$G3274),AllocFactorMatrix,(W$4+1),FALSE)*$E3281</f>
        <v>9014.6028845379024</v>
      </c>
      <c r="X3274" s="42">
        <f>VLOOKUP(CONCATENATE($F3274," ",$G3274),AllocFactorMatrix,(X$4+1),FALSE)*$E3281</f>
        <v>1633.0789201829132</v>
      </c>
      <c r="Y3274" s="42">
        <f>SUBTOTAL(9,U3274:X3274)</f>
        <v>13179.273684927652</v>
      </c>
      <c r="Z3274" s="42">
        <f>VLOOKUP(CONCATENATE($F3274," ",$G3274),AllocFactorMatrix,(Z$4+1),FALSE)*$E3281</f>
        <v>1011.814917449857</v>
      </c>
      <c r="AA3274" s="42">
        <f>VLOOKUP(CONCATENATE($F3274," ",$G3274),AllocFactorMatrix,(AA$4+1),FALSE)*$E3281</f>
        <v>20.208539098727989</v>
      </c>
      <c r="AB3274" s="42">
        <f t="shared" ref="AB3274:AB3281" si="4674">SUBTOTAL(9,Z3274:AA3274)</f>
        <v>1032.023456548585</v>
      </c>
      <c r="AC3274" s="42">
        <f>VLOOKUP(CONCATENATE($F3274," ",$G3274),AllocFactorMatrix,(AC$4+1),FALSE)*$E3281</f>
        <v>13.347475678920926</v>
      </c>
      <c r="AD3274" s="42">
        <f>VLOOKUP(CONCATENATE($F3274," ",$G3274),AllocFactorMatrix,(AD$4+1),FALSE)*$E3281</f>
        <v>59.297086520495419</v>
      </c>
      <c r="AE3274" s="42">
        <f>VLOOKUP(CONCATENATE($F3274," ",$G3274),AllocFactorMatrix,(AE$4+1),FALSE)*$E3281</f>
        <v>12.165820646683988</v>
      </c>
    </row>
    <row r="3275" spans="1:31" s="40" customFormat="1" hidden="1" outlineLevel="1">
      <c r="A3275" s="49"/>
      <c r="B3275" s="97"/>
      <c r="C3275" s="48"/>
      <c r="D3275" s="48"/>
      <c r="E3275" s="44"/>
      <c r="F3275" s="167" t="str">
        <f>F3281</f>
        <v>RB_GUP-Land_P</v>
      </c>
      <c r="G3275" s="48" t="str">
        <f>$G$9</f>
        <v>BULKTRAN</v>
      </c>
      <c r="H3275" s="41">
        <f t="shared" si="4658"/>
        <v>0</v>
      </c>
      <c r="I3275" s="42">
        <f t="shared" ref="I3275:N3275" si="4675">VLOOKUP(CONCATENATE($F3275," ",$G3275),AllocFactorMatrix,(I$4+1),FALSE)*$E3281</f>
        <v>0</v>
      </c>
      <c r="J3275" s="47">
        <f t="shared" si="4675"/>
        <v>0</v>
      </c>
      <c r="K3275" s="47">
        <f t="shared" si="4675"/>
        <v>0</v>
      </c>
      <c r="L3275" s="42">
        <f t="shared" si="4675"/>
        <v>0</v>
      </c>
      <c r="M3275" s="42">
        <f t="shared" si="4675"/>
        <v>0</v>
      </c>
      <c r="N3275" s="42">
        <f t="shared" si="4675"/>
        <v>0</v>
      </c>
      <c r="O3275" s="42">
        <f t="shared" si="4672"/>
        <v>0</v>
      </c>
      <c r="P3275" s="42">
        <f>VLOOKUP(CONCATENATE($F3275," ",$G3275),AllocFactorMatrix,(P$4+1),FALSE)*$E3281</f>
        <v>0</v>
      </c>
      <c r="Q3275" s="42">
        <f>VLOOKUP(CONCATENATE($F3275," ",$G3275),AllocFactorMatrix,(Q$4+1),FALSE)*$E3281</f>
        <v>0</v>
      </c>
      <c r="R3275" s="42">
        <f>VLOOKUP(CONCATENATE($F3275," ",$G3275),AllocFactorMatrix,(R$4+1),FALSE)*$E3281</f>
        <v>0</v>
      </c>
      <c r="S3275" s="42">
        <f>VLOOKUP(CONCATENATE($F3275," ",$G3275),AllocFactorMatrix,(S$4+1),FALSE)*$E3281</f>
        <v>0</v>
      </c>
      <c r="T3275" s="42">
        <f t="shared" si="4673"/>
        <v>0</v>
      </c>
      <c r="U3275" s="42">
        <f>VLOOKUP(CONCATENATE($F3275," ",$G3275),AllocFactorMatrix,(U$4+1),FALSE)*$E3281</f>
        <v>0</v>
      </c>
      <c r="V3275" s="42">
        <f>VLOOKUP(CONCATENATE($F3275," ",$G3275),AllocFactorMatrix,(V$4+1),FALSE)*$E3281</f>
        <v>0</v>
      </c>
      <c r="W3275" s="42">
        <f>VLOOKUP(CONCATENATE($F3275," ",$G3275),AllocFactorMatrix,(W$4+1),FALSE)*$E3281</f>
        <v>0</v>
      </c>
      <c r="X3275" s="42">
        <f>VLOOKUP(CONCATENATE($F3275," ",$G3275),AllocFactorMatrix,(X$4+1),FALSE)*$E3281</f>
        <v>0</v>
      </c>
      <c r="Y3275" s="42">
        <f t="shared" ref="Y3275:Y3281" si="4676">SUBTOTAL(9,U3275:X3275)</f>
        <v>0</v>
      </c>
      <c r="Z3275" s="42">
        <f>VLOOKUP(CONCATENATE($F3275," ",$G3275),AllocFactorMatrix,(Z$4+1),FALSE)*$E3281</f>
        <v>0</v>
      </c>
      <c r="AA3275" s="42">
        <f>VLOOKUP(CONCATENATE($F3275," ",$G3275),AllocFactorMatrix,(AA$4+1),FALSE)*$E3281</f>
        <v>0</v>
      </c>
      <c r="AB3275" s="42">
        <f t="shared" si="4674"/>
        <v>0</v>
      </c>
      <c r="AC3275" s="42">
        <f>VLOOKUP(CONCATENATE($F3275," ",$G3275),AllocFactorMatrix,(AC$4+1),FALSE)*$E3281</f>
        <v>0</v>
      </c>
      <c r="AD3275" s="42">
        <f>VLOOKUP(CONCATENATE($F3275," ",$G3275),AllocFactorMatrix,(AD$4+1),FALSE)*$E3281</f>
        <v>0</v>
      </c>
      <c r="AE3275" s="42">
        <f>VLOOKUP(CONCATENATE($F3275," ",$G3275),AllocFactorMatrix,(AE$4+1),FALSE)*$E3281</f>
        <v>0</v>
      </c>
    </row>
    <row r="3276" spans="1:31" s="40" customFormat="1" hidden="1" outlineLevel="1">
      <c r="A3276" s="49"/>
      <c r="B3276" s="97"/>
      <c r="C3276" s="48"/>
      <c r="D3276" s="48"/>
      <c r="E3276" s="44"/>
      <c r="F3276" s="167" t="str">
        <f>F3281</f>
        <v>RB_GUP-Land_P</v>
      </c>
      <c r="G3276" s="48" t="str">
        <f>$G$10</f>
        <v>SUBTRAN</v>
      </c>
      <c r="H3276" s="41">
        <f t="shared" si="4658"/>
        <v>0</v>
      </c>
      <c r="I3276" s="42">
        <f t="shared" ref="I3276:N3276" si="4677">VLOOKUP(CONCATENATE($F3276," ",$G3276),AllocFactorMatrix,(I$4+1),FALSE)*$E3281</f>
        <v>0</v>
      </c>
      <c r="J3276" s="47">
        <f t="shared" si="4677"/>
        <v>0</v>
      </c>
      <c r="K3276" s="47">
        <f t="shared" si="4677"/>
        <v>0</v>
      </c>
      <c r="L3276" s="42">
        <f t="shared" si="4677"/>
        <v>0</v>
      </c>
      <c r="M3276" s="42">
        <f t="shared" si="4677"/>
        <v>0</v>
      </c>
      <c r="N3276" s="42">
        <f t="shared" si="4677"/>
        <v>0</v>
      </c>
      <c r="O3276" s="42">
        <f t="shared" si="4672"/>
        <v>0</v>
      </c>
      <c r="P3276" s="42">
        <f>VLOOKUP(CONCATENATE($F3276," ",$G3276),AllocFactorMatrix,(P$4+1),FALSE)*$E3281</f>
        <v>0</v>
      </c>
      <c r="Q3276" s="42">
        <f>VLOOKUP(CONCATENATE($F3276," ",$G3276),AllocFactorMatrix,(Q$4+1),FALSE)*$E3281</f>
        <v>0</v>
      </c>
      <c r="R3276" s="42">
        <f>VLOOKUP(CONCATENATE($F3276," ",$G3276),AllocFactorMatrix,(R$4+1),FALSE)*$E3281</f>
        <v>0</v>
      </c>
      <c r="S3276" s="42">
        <f>VLOOKUP(CONCATENATE($F3276," ",$G3276),AllocFactorMatrix,(S$4+1),FALSE)*$E3281</f>
        <v>0</v>
      </c>
      <c r="T3276" s="42">
        <f t="shared" si="4673"/>
        <v>0</v>
      </c>
      <c r="U3276" s="42">
        <f>VLOOKUP(CONCATENATE($F3276," ",$G3276),AllocFactorMatrix,(U$4+1),FALSE)*$E3281</f>
        <v>0</v>
      </c>
      <c r="V3276" s="42">
        <f>VLOOKUP(CONCATENATE($F3276," ",$G3276),AllocFactorMatrix,(V$4+1),FALSE)*$E3281</f>
        <v>0</v>
      </c>
      <c r="W3276" s="42">
        <f>VLOOKUP(CONCATENATE($F3276," ",$G3276),AllocFactorMatrix,(W$4+1),FALSE)*$E3281</f>
        <v>0</v>
      </c>
      <c r="X3276" s="42">
        <f>VLOOKUP(CONCATENATE($F3276," ",$G3276),AllocFactorMatrix,(X$4+1),FALSE)*$E3281</f>
        <v>0</v>
      </c>
      <c r="Y3276" s="42">
        <f t="shared" si="4676"/>
        <v>0</v>
      </c>
      <c r="Z3276" s="42">
        <f>VLOOKUP(CONCATENATE($F3276," ",$G3276),AllocFactorMatrix,(Z$4+1),FALSE)*$E3281</f>
        <v>0</v>
      </c>
      <c r="AA3276" s="42">
        <f>VLOOKUP(CONCATENATE($F3276," ",$G3276),AllocFactorMatrix,(AA$4+1),FALSE)*$E3281</f>
        <v>0</v>
      </c>
      <c r="AB3276" s="42">
        <f t="shared" si="4674"/>
        <v>0</v>
      </c>
      <c r="AC3276" s="42">
        <f>VLOOKUP(CONCATENATE($F3276," ",$G3276),AllocFactorMatrix,(AC$4+1),FALSE)*$E3281</f>
        <v>0</v>
      </c>
      <c r="AD3276" s="42">
        <f>VLOOKUP(CONCATENATE($F3276," ",$G3276),AllocFactorMatrix,(AD$4+1),FALSE)*$E3281</f>
        <v>0</v>
      </c>
      <c r="AE3276" s="42">
        <f>VLOOKUP(CONCATENATE($F3276," ",$G3276),AllocFactorMatrix,(AE$4+1),FALSE)*$E3281</f>
        <v>0</v>
      </c>
    </row>
    <row r="3277" spans="1:31" s="40" customFormat="1" hidden="1" outlineLevel="1">
      <c r="A3277" s="49"/>
      <c r="B3277" s="97"/>
      <c r="C3277" s="48"/>
      <c r="D3277" s="48"/>
      <c r="E3277" s="44"/>
      <c r="F3277" s="167" t="str">
        <f>F3281</f>
        <v>RB_GUP-Land_P</v>
      </c>
      <c r="G3277" s="48" t="str">
        <f>$G$11</f>
        <v>DISTPRI</v>
      </c>
      <c r="H3277" s="41">
        <f t="shared" si="4658"/>
        <v>0</v>
      </c>
      <c r="I3277" s="42">
        <f t="shared" ref="I3277:N3277" si="4678">VLOOKUP(CONCATENATE($F3277," ",$G3277),AllocFactorMatrix,(I$4+1),FALSE)*$E3281</f>
        <v>0</v>
      </c>
      <c r="J3277" s="47">
        <f t="shared" si="4678"/>
        <v>0</v>
      </c>
      <c r="K3277" s="47">
        <f t="shared" si="4678"/>
        <v>0</v>
      </c>
      <c r="L3277" s="42">
        <f t="shared" si="4678"/>
        <v>0</v>
      </c>
      <c r="M3277" s="42">
        <f t="shared" si="4678"/>
        <v>0</v>
      </c>
      <c r="N3277" s="42">
        <f t="shared" si="4678"/>
        <v>0</v>
      </c>
      <c r="O3277" s="42">
        <f t="shared" si="4672"/>
        <v>0</v>
      </c>
      <c r="P3277" s="42">
        <f>VLOOKUP(CONCATENATE($F3277," ",$G3277),AllocFactorMatrix,(P$4+1),FALSE)*$E3281</f>
        <v>0</v>
      </c>
      <c r="Q3277" s="42">
        <f>VLOOKUP(CONCATENATE($F3277," ",$G3277),AllocFactorMatrix,(Q$4+1),FALSE)*$E3281</f>
        <v>0</v>
      </c>
      <c r="R3277" s="42">
        <f>VLOOKUP(CONCATENATE($F3277," ",$G3277),AllocFactorMatrix,(R$4+1),FALSE)*$E3281</f>
        <v>0</v>
      </c>
      <c r="S3277" s="42">
        <f>VLOOKUP(CONCATENATE($F3277," ",$G3277),AllocFactorMatrix,(S$4+1),FALSE)*$E3281</f>
        <v>0</v>
      </c>
      <c r="T3277" s="42">
        <f t="shared" si="4673"/>
        <v>0</v>
      </c>
      <c r="U3277" s="42">
        <f>VLOOKUP(CONCATENATE($F3277," ",$G3277),AllocFactorMatrix,(U$4+1),FALSE)*$E3281</f>
        <v>0</v>
      </c>
      <c r="V3277" s="42">
        <f>VLOOKUP(CONCATENATE($F3277," ",$G3277),AllocFactorMatrix,(V$4+1),FALSE)*$E3281</f>
        <v>0</v>
      </c>
      <c r="W3277" s="42">
        <f>VLOOKUP(CONCATENATE($F3277," ",$G3277),AllocFactorMatrix,(W$4+1),FALSE)*$E3281</f>
        <v>0</v>
      </c>
      <c r="X3277" s="42">
        <f>VLOOKUP(CONCATENATE($F3277," ",$G3277),AllocFactorMatrix,(X$4+1),FALSE)*$E3281</f>
        <v>0</v>
      </c>
      <c r="Y3277" s="42">
        <f t="shared" si="4676"/>
        <v>0</v>
      </c>
      <c r="Z3277" s="42">
        <f>VLOOKUP(CONCATENATE($F3277," ",$G3277),AllocFactorMatrix,(Z$4+1),FALSE)*$E3281</f>
        <v>0</v>
      </c>
      <c r="AA3277" s="42">
        <f>VLOOKUP(CONCATENATE($F3277," ",$G3277),AllocFactorMatrix,(AA$4+1),FALSE)*$E3281</f>
        <v>0</v>
      </c>
      <c r="AB3277" s="42">
        <f t="shared" si="4674"/>
        <v>0</v>
      </c>
      <c r="AC3277" s="42">
        <f>VLOOKUP(CONCATENATE($F3277," ",$G3277),AllocFactorMatrix,(AC$4+1),FALSE)*$E3281</f>
        <v>0</v>
      </c>
      <c r="AD3277" s="42">
        <f>VLOOKUP(CONCATENATE($F3277," ",$G3277),AllocFactorMatrix,(AD$4+1),FALSE)*$E3281</f>
        <v>0</v>
      </c>
      <c r="AE3277" s="42">
        <f>VLOOKUP(CONCATENATE($F3277," ",$G3277),AllocFactorMatrix,(AE$4+1),FALSE)*$E3281</f>
        <v>0</v>
      </c>
    </row>
    <row r="3278" spans="1:31" s="40" customFormat="1" hidden="1" outlineLevel="1">
      <c r="A3278" s="49"/>
      <c r="B3278" s="97"/>
      <c r="C3278" s="48"/>
      <c r="D3278" s="48"/>
      <c r="E3278" s="44"/>
      <c r="F3278" s="167" t="str">
        <f>F3281</f>
        <v>RB_GUP-Land_P</v>
      </c>
      <c r="G3278" s="48" t="str">
        <f>$G$12</f>
        <v>DISTSEC</v>
      </c>
      <c r="H3278" s="41">
        <f t="shared" si="4658"/>
        <v>0</v>
      </c>
      <c r="I3278" s="42">
        <f t="shared" ref="I3278:N3278" si="4679">VLOOKUP(CONCATENATE($F3278," ",$G3278),AllocFactorMatrix,(I$4+1),FALSE)*$E3281</f>
        <v>0</v>
      </c>
      <c r="J3278" s="47">
        <f t="shared" si="4679"/>
        <v>0</v>
      </c>
      <c r="K3278" s="47">
        <f t="shared" si="4679"/>
        <v>0</v>
      </c>
      <c r="L3278" s="42">
        <f t="shared" si="4679"/>
        <v>0</v>
      </c>
      <c r="M3278" s="42">
        <f t="shared" si="4679"/>
        <v>0</v>
      </c>
      <c r="N3278" s="42">
        <f t="shared" si="4679"/>
        <v>0</v>
      </c>
      <c r="O3278" s="42">
        <f t="shared" si="4672"/>
        <v>0</v>
      </c>
      <c r="P3278" s="42">
        <f>VLOOKUP(CONCATENATE($F3278," ",$G3278),AllocFactorMatrix,(P$4+1),FALSE)*$E3281</f>
        <v>0</v>
      </c>
      <c r="Q3278" s="42">
        <f>VLOOKUP(CONCATENATE($F3278," ",$G3278),AllocFactorMatrix,(Q$4+1),FALSE)*$E3281</f>
        <v>0</v>
      </c>
      <c r="R3278" s="42">
        <f>VLOOKUP(CONCATENATE($F3278," ",$G3278),AllocFactorMatrix,(R$4+1),FALSE)*$E3281</f>
        <v>0</v>
      </c>
      <c r="S3278" s="42">
        <f>VLOOKUP(CONCATENATE($F3278," ",$G3278),AllocFactorMatrix,(S$4+1),FALSE)*$E3281</f>
        <v>0</v>
      </c>
      <c r="T3278" s="42">
        <f t="shared" si="4673"/>
        <v>0</v>
      </c>
      <c r="U3278" s="42">
        <f>VLOOKUP(CONCATENATE($F3278," ",$G3278),AllocFactorMatrix,(U$4+1),FALSE)*$E3281</f>
        <v>0</v>
      </c>
      <c r="V3278" s="42">
        <f>VLOOKUP(CONCATENATE($F3278," ",$G3278),AllocFactorMatrix,(V$4+1),FALSE)*$E3281</f>
        <v>0</v>
      </c>
      <c r="W3278" s="42">
        <f>VLOOKUP(CONCATENATE($F3278," ",$G3278),AllocFactorMatrix,(W$4+1),FALSE)*$E3281</f>
        <v>0</v>
      </c>
      <c r="X3278" s="42">
        <f>VLOOKUP(CONCATENATE($F3278," ",$G3278),AllocFactorMatrix,(X$4+1),FALSE)*$E3281</f>
        <v>0</v>
      </c>
      <c r="Y3278" s="42">
        <f t="shared" si="4676"/>
        <v>0</v>
      </c>
      <c r="Z3278" s="42">
        <f>VLOOKUP(CONCATENATE($F3278," ",$G3278),AllocFactorMatrix,(Z$4+1),FALSE)*$E3281</f>
        <v>0</v>
      </c>
      <c r="AA3278" s="42">
        <f>VLOOKUP(CONCATENATE($F3278," ",$G3278),AllocFactorMatrix,(AA$4+1),FALSE)*$E3281</f>
        <v>0</v>
      </c>
      <c r="AB3278" s="42">
        <f t="shared" si="4674"/>
        <v>0</v>
      </c>
      <c r="AC3278" s="42">
        <f>VLOOKUP(CONCATENATE($F3278," ",$G3278),AllocFactorMatrix,(AC$4+1),FALSE)*$E3281</f>
        <v>0</v>
      </c>
      <c r="AD3278" s="42">
        <f>VLOOKUP(CONCATENATE($F3278," ",$G3278),AllocFactorMatrix,(AD$4+1),FALSE)*$E3281</f>
        <v>0</v>
      </c>
      <c r="AE3278" s="42">
        <f>VLOOKUP(CONCATENATE($F3278," ",$G3278),AllocFactorMatrix,(AE$4+1),FALSE)*$E3281</f>
        <v>0</v>
      </c>
    </row>
    <row r="3279" spans="1:31" s="40" customFormat="1" hidden="1" outlineLevel="1">
      <c r="A3279" s="49"/>
      <c r="B3279" s="97"/>
      <c r="C3279" s="48"/>
      <c r="D3279" s="48"/>
      <c r="E3279" s="44"/>
      <c r="F3279" s="167" t="str">
        <f>F3281</f>
        <v>RB_GUP-Land_P</v>
      </c>
      <c r="G3279" s="48" t="str">
        <f>$G$13</f>
        <v>ENERGY</v>
      </c>
      <c r="H3279" s="41">
        <f t="shared" si="4658"/>
        <v>0</v>
      </c>
      <c r="I3279" s="42">
        <f t="shared" ref="I3279:N3279" si="4680">VLOOKUP(CONCATENATE($F3279," ",$G3279),AllocFactorMatrix,(I$4+1),FALSE)*$E3281</f>
        <v>0</v>
      </c>
      <c r="J3279" s="47">
        <f t="shared" si="4680"/>
        <v>0</v>
      </c>
      <c r="K3279" s="47">
        <f t="shared" si="4680"/>
        <v>0</v>
      </c>
      <c r="L3279" s="42">
        <f t="shared" si="4680"/>
        <v>0</v>
      </c>
      <c r="M3279" s="42">
        <f t="shared" si="4680"/>
        <v>0</v>
      </c>
      <c r="N3279" s="42">
        <f t="shared" si="4680"/>
        <v>0</v>
      </c>
      <c r="O3279" s="42">
        <f t="shared" si="4672"/>
        <v>0</v>
      </c>
      <c r="P3279" s="42">
        <f>VLOOKUP(CONCATENATE($F3279," ",$G3279),AllocFactorMatrix,(P$4+1),FALSE)*$E3281</f>
        <v>0</v>
      </c>
      <c r="Q3279" s="42">
        <f>VLOOKUP(CONCATENATE($F3279," ",$G3279),AllocFactorMatrix,(Q$4+1),FALSE)*$E3281</f>
        <v>0</v>
      </c>
      <c r="R3279" s="42">
        <f>VLOOKUP(CONCATENATE($F3279," ",$G3279),AllocFactorMatrix,(R$4+1),FALSE)*$E3281</f>
        <v>0</v>
      </c>
      <c r="S3279" s="42">
        <f>VLOOKUP(CONCATENATE($F3279," ",$G3279),AllocFactorMatrix,(S$4+1),FALSE)*$E3281</f>
        <v>0</v>
      </c>
      <c r="T3279" s="42">
        <f t="shared" si="4673"/>
        <v>0</v>
      </c>
      <c r="U3279" s="42">
        <f>VLOOKUP(CONCATENATE($F3279," ",$G3279),AllocFactorMatrix,(U$4+1),FALSE)*$E3281</f>
        <v>0</v>
      </c>
      <c r="V3279" s="42">
        <f>VLOOKUP(CONCATENATE($F3279," ",$G3279),AllocFactorMatrix,(V$4+1),FALSE)*$E3281</f>
        <v>0</v>
      </c>
      <c r="W3279" s="42">
        <f>VLOOKUP(CONCATENATE($F3279," ",$G3279),AllocFactorMatrix,(W$4+1),FALSE)*$E3281</f>
        <v>0</v>
      </c>
      <c r="X3279" s="42">
        <f>VLOOKUP(CONCATENATE($F3279," ",$G3279),AllocFactorMatrix,(X$4+1),FALSE)*$E3281</f>
        <v>0</v>
      </c>
      <c r="Y3279" s="42">
        <f t="shared" si="4676"/>
        <v>0</v>
      </c>
      <c r="Z3279" s="42">
        <f>VLOOKUP(CONCATENATE($F3279," ",$G3279),AllocFactorMatrix,(Z$4+1),FALSE)*$E3281</f>
        <v>0</v>
      </c>
      <c r="AA3279" s="42">
        <f>VLOOKUP(CONCATENATE($F3279," ",$G3279),AllocFactorMatrix,(AA$4+1),FALSE)*$E3281</f>
        <v>0</v>
      </c>
      <c r="AB3279" s="42">
        <f t="shared" si="4674"/>
        <v>0</v>
      </c>
      <c r="AC3279" s="42">
        <f>VLOOKUP(CONCATENATE($F3279," ",$G3279),AllocFactorMatrix,(AC$4+1),FALSE)*$E3281</f>
        <v>0</v>
      </c>
      <c r="AD3279" s="42">
        <f>VLOOKUP(CONCATENATE($F3279," ",$G3279),AllocFactorMatrix,(AD$4+1),FALSE)*$E3281</f>
        <v>0</v>
      </c>
      <c r="AE3279" s="42">
        <f>VLOOKUP(CONCATENATE($F3279," ",$G3279),AllocFactorMatrix,(AE$4+1),FALSE)*$E3281</f>
        <v>0</v>
      </c>
    </row>
    <row r="3280" spans="1:31" s="40" customFormat="1" hidden="1" outlineLevel="1">
      <c r="A3280" s="49"/>
      <c r="B3280" s="97"/>
      <c r="C3280" s="48"/>
      <c r="D3280" s="48"/>
      <c r="E3280" s="44"/>
      <c r="F3280" s="167" t="str">
        <f>F3281</f>
        <v>RB_GUP-Land_P</v>
      </c>
      <c r="G3280" s="48" t="str">
        <f>$G$14</f>
        <v>CUSTOMER</v>
      </c>
      <c r="H3280" s="41">
        <f t="shared" si="4658"/>
        <v>0</v>
      </c>
      <c r="I3280" s="42">
        <f t="shared" ref="I3280:N3280" si="4681">VLOOKUP(CONCATENATE($F3280," ",$G3280),AllocFactorMatrix,(I$4+1),FALSE)*$E3281</f>
        <v>0</v>
      </c>
      <c r="J3280" s="47">
        <f t="shared" si="4681"/>
        <v>0</v>
      </c>
      <c r="K3280" s="47">
        <f t="shared" si="4681"/>
        <v>0</v>
      </c>
      <c r="L3280" s="42">
        <f t="shared" si="4681"/>
        <v>0</v>
      </c>
      <c r="M3280" s="42">
        <f t="shared" si="4681"/>
        <v>0</v>
      </c>
      <c r="N3280" s="42">
        <f t="shared" si="4681"/>
        <v>0</v>
      </c>
      <c r="O3280" s="42">
        <f t="shared" si="4672"/>
        <v>0</v>
      </c>
      <c r="P3280" s="42">
        <f>VLOOKUP(CONCATENATE($F3280," ",$G3280),AllocFactorMatrix,(P$4+1),FALSE)*$E3281</f>
        <v>0</v>
      </c>
      <c r="Q3280" s="42">
        <f>VLOOKUP(CONCATENATE($F3280," ",$G3280),AllocFactorMatrix,(Q$4+1),FALSE)*$E3281</f>
        <v>0</v>
      </c>
      <c r="R3280" s="42">
        <f>VLOOKUP(CONCATENATE($F3280," ",$G3280),AllocFactorMatrix,(R$4+1),FALSE)*$E3281</f>
        <v>0</v>
      </c>
      <c r="S3280" s="42">
        <f>VLOOKUP(CONCATENATE($F3280," ",$G3280),AllocFactorMatrix,(S$4+1),FALSE)*$E3281</f>
        <v>0</v>
      </c>
      <c r="T3280" s="42">
        <f t="shared" si="4673"/>
        <v>0</v>
      </c>
      <c r="U3280" s="42">
        <f>VLOOKUP(CONCATENATE($F3280," ",$G3280),AllocFactorMatrix,(U$4+1),FALSE)*$E3281</f>
        <v>0</v>
      </c>
      <c r="V3280" s="42">
        <f>VLOOKUP(CONCATENATE($F3280," ",$G3280),AllocFactorMatrix,(V$4+1),FALSE)*$E3281</f>
        <v>0</v>
      </c>
      <c r="W3280" s="42">
        <f>VLOOKUP(CONCATENATE($F3280," ",$G3280),AllocFactorMatrix,(W$4+1),FALSE)*$E3281</f>
        <v>0</v>
      </c>
      <c r="X3280" s="42">
        <f>VLOOKUP(CONCATENATE($F3280," ",$G3280),AllocFactorMatrix,(X$4+1),FALSE)*$E3281</f>
        <v>0</v>
      </c>
      <c r="Y3280" s="42">
        <f t="shared" si="4676"/>
        <v>0</v>
      </c>
      <c r="Z3280" s="42">
        <f>VLOOKUP(CONCATENATE($F3280," ",$G3280),AllocFactorMatrix,(Z$4+1),FALSE)*$E3281</f>
        <v>0</v>
      </c>
      <c r="AA3280" s="42">
        <f>VLOOKUP(CONCATENATE($F3280," ",$G3280),AllocFactorMatrix,(AA$4+1),FALSE)*$E3281</f>
        <v>0</v>
      </c>
      <c r="AB3280" s="42">
        <f t="shared" si="4674"/>
        <v>0</v>
      </c>
      <c r="AC3280" s="42">
        <f>VLOOKUP(CONCATENATE($F3280," ",$G3280),AllocFactorMatrix,(AC$4+1),FALSE)*$E3281</f>
        <v>0</v>
      </c>
      <c r="AD3280" s="42">
        <f>VLOOKUP(CONCATENATE($F3280," ",$G3280),AllocFactorMatrix,(AD$4+1),FALSE)*$E3281</f>
        <v>0</v>
      </c>
      <c r="AE3280" s="42">
        <f>VLOOKUP(CONCATENATE($F3280," ",$G3280),AllocFactorMatrix,(AE$4+1),FALSE)*$E3281</f>
        <v>0</v>
      </c>
    </row>
    <row r="3281" spans="1:31" s="40" customFormat="1" collapsed="1">
      <c r="A3281" s="49"/>
      <c r="B3281" s="97"/>
      <c r="C3281" s="48"/>
      <c r="D3281" s="48" t="s">
        <v>656</v>
      </c>
      <c r="E3281" s="50">
        <v>51634</v>
      </c>
      <c r="F3281" s="88" t="s">
        <v>540</v>
      </c>
      <c r="G3281" s="48" t="str">
        <f>$G$15</f>
        <v>TOTAL</v>
      </c>
      <c r="H3281" s="41">
        <f t="shared" si="4658"/>
        <v>51634</v>
      </c>
      <c r="I3281" s="42">
        <f t="shared" ref="I3281:N3281" si="4682">VLOOKUP(CONCATENATE($F3281," ",$G3281),AllocFactorMatrix,(I$4+1),FALSE)*$E3281</f>
        <v>26553.865134549655</v>
      </c>
      <c r="J3281" s="47">
        <f t="shared" si="4682"/>
        <v>5.9405548269352613</v>
      </c>
      <c r="K3281" s="47">
        <f t="shared" si="4682"/>
        <v>10.40148792171331</v>
      </c>
      <c r="L3281" s="42">
        <f t="shared" si="4682"/>
        <v>6188.8422605573478</v>
      </c>
      <c r="M3281" s="42">
        <f t="shared" si="4682"/>
        <v>86.11766128929095</v>
      </c>
      <c r="N3281" s="42">
        <f t="shared" si="4682"/>
        <v>11.99392595089442</v>
      </c>
      <c r="O3281" s="42">
        <f t="shared" si="4672"/>
        <v>6286.9538477975339</v>
      </c>
      <c r="P3281" s="42">
        <f>VLOOKUP(CONCATENATE($F3281," ",$G3281),AllocFactorMatrix,(P$4+1),FALSE)*$E3281</f>
        <v>3681.0782512039768</v>
      </c>
      <c r="Q3281" s="42">
        <f>VLOOKUP(CONCATENATE($F3281," ",$G3281),AllocFactorMatrix,(Q$4+1),FALSE)*$E3281</f>
        <v>660.60254331792441</v>
      </c>
      <c r="R3281" s="42">
        <f>VLOOKUP(CONCATENATE($F3281," ",$G3281),AllocFactorMatrix,(R$4+1),FALSE)*$E3281</f>
        <v>133.96345445809735</v>
      </c>
      <c r="S3281" s="42">
        <f>VLOOKUP(CONCATENATE($F3281," ",$G3281),AllocFactorMatrix,(S$4+1),FALSE)*$E3281</f>
        <v>5.0872016018289745</v>
      </c>
      <c r="T3281" s="42">
        <f t="shared" si="4673"/>
        <v>4480.7314505818285</v>
      </c>
      <c r="U3281" s="42">
        <f>VLOOKUP(CONCATENATE($F3281," ",$G3281),AllocFactorMatrix,(U$4+1),FALSE)*$E3281</f>
        <v>174.58559074659379</v>
      </c>
      <c r="V3281" s="42">
        <f>VLOOKUP(CONCATENATE($F3281," ",$G3281),AllocFactorMatrix,(V$4+1),FALSE)*$E3281</f>
        <v>2357.0062894602415</v>
      </c>
      <c r="W3281" s="42">
        <f>VLOOKUP(CONCATENATE($F3281," ",$G3281),AllocFactorMatrix,(W$4+1),FALSE)*$E3281</f>
        <v>9014.6028845379024</v>
      </c>
      <c r="X3281" s="42">
        <f>VLOOKUP(CONCATENATE($F3281," ",$G3281),AllocFactorMatrix,(X$4+1),FALSE)*$E3281</f>
        <v>1633.0789201829132</v>
      </c>
      <c r="Y3281" s="42">
        <f t="shared" si="4676"/>
        <v>13179.273684927652</v>
      </c>
      <c r="Z3281" s="42">
        <f>VLOOKUP(CONCATENATE($F3281," ",$G3281),AllocFactorMatrix,(Z$4+1),FALSE)*$E3281</f>
        <v>1011.814917449857</v>
      </c>
      <c r="AA3281" s="42">
        <f>VLOOKUP(CONCATENATE($F3281," ",$G3281),AllocFactorMatrix,(AA$4+1),FALSE)*$E3281</f>
        <v>20.208539098727989</v>
      </c>
      <c r="AB3281" s="42">
        <f t="shared" si="4674"/>
        <v>1032.023456548585</v>
      </c>
      <c r="AC3281" s="42">
        <f>VLOOKUP(CONCATENATE($F3281," ",$G3281),AllocFactorMatrix,(AC$4+1),FALSE)*$E3281</f>
        <v>13.347475678920926</v>
      </c>
      <c r="AD3281" s="42">
        <f>VLOOKUP(CONCATENATE($F3281," ",$G3281),AllocFactorMatrix,(AD$4+1),FALSE)*$E3281</f>
        <v>59.297086520495419</v>
      </c>
      <c r="AE3281" s="42">
        <f>VLOOKUP(CONCATENATE($F3281," ",$G3281),AllocFactorMatrix,(AE$4+1),FALSE)*$E3281</f>
        <v>12.165820646683988</v>
      </c>
    </row>
    <row r="3282" spans="1:31" hidden="1" outlineLevel="1">
      <c r="E3282" s="44"/>
      <c r="F3282" s="167" t="str">
        <f>F3289</f>
        <v>PROD_DEMAND</v>
      </c>
      <c r="G3282" s="48" t="str">
        <f>$G$8</f>
        <v>PRODUCTION</v>
      </c>
      <c r="H3282" s="4">
        <f t="shared" si="4658"/>
        <v>-150303.99999999997</v>
      </c>
      <c r="I3282" s="5">
        <f t="shared" ref="I3282:N3282" si="4683">VLOOKUP(CONCATENATE($F3282," ",$G3282),AllocFactorMatrix,(I$4+1),FALSE)*$E3289</f>
        <v>-77296.977673303467</v>
      </c>
      <c r="J3282" s="47">
        <f t="shared" si="4683"/>
        <v>-17.292658959361614</v>
      </c>
      <c r="K3282" s="47">
        <f t="shared" si="4683"/>
        <v>-30.278212816849315</v>
      </c>
      <c r="L3282" s="5">
        <f t="shared" si="4683"/>
        <v>-18015.411301290071</v>
      </c>
      <c r="M3282" s="5">
        <f t="shared" si="4683"/>
        <v>-250.68421897249073</v>
      </c>
      <c r="N3282" s="5">
        <f t="shared" si="4683"/>
        <v>-34.913720535368846</v>
      </c>
      <c r="O3282" s="5">
        <f t="shared" si="4647"/>
        <v>-18301.009240797932</v>
      </c>
      <c r="P3282" s="5">
        <f>VLOOKUP(CONCATENATE($F3282," ",$G3282),AllocFactorMatrix,(P$4+1),FALSE)*$E3289</f>
        <v>-10715.435284288696</v>
      </c>
      <c r="Q3282" s="5">
        <f>VLOOKUP(CONCATENATE($F3282," ",$G3282),AllocFactorMatrix,(Q$4+1),FALSE)*$E3289</f>
        <v>-1922.9810719846869</v>
      </c>
      <c r="R3282" s="5">
        <f>VLOOKUP(CONCATENATE($F3282," ",$G3282),AllocFactorMatrix,(R$4+1),FALSE)*$E3289</f>
        <v>-389.96093773230552</v>
      </c>
      <c r="S3282" s="5">
        <f>VLOOKUP(CONCATENATE($F3282," ",$G3282),AllocFactorMatrix,(S$4+1),FALSE)*$E3289</f>
        <v>-14.808590261480848</v>
      </c>
      <c r="T3282" s="5">
        <f t="shared" si="4650"/>
        <v>-13043.185884267168</v>
      </c>
      <c r="U3282" s="5">
        <f>VLOOKUP(CONCATENATE($F3282," ",$G3282),AllocFactorMatrix,(U$4+1),FALSE)*$E3289</f>
        <v>-508.20995141914307</v>
      </c>
      <c r="V3282" s="5">
        <f>VLOOKUP(CONCATENATE($F3282," ",$G3282),AllocFactorMatrix,(V$4+1),FALSE)*$E3289</f>
        <v>-6861.1278097964941</v>
      </c>
      <c r="W3282" s="5">
        <f>VLOOKUP(CONCATENATE($F3282," ",$G3282),AllocFactorMatrix,(W$4+1),FALSE)*$E3289</f>
        <v>-26241.059611062188</v>
      </c>
      <c r="X3282" s="5">
        <f>VLOOKUP(CONCATENATE($F3282," ",$G3282),AllocFactorMatrix,(X$4+1),FALSE)*$E3289</f>
        <v>-4753.8113262418683</v>
      </c>
      <c r="Y3282" s="5">
        <f>SUBTOTAL(9,U3282:X3282)</f>
        <v>-38364.208698519695</v>
      </c>
      <c r="Z3282" s="5">
        <f>VLOOKUP(CONCATENATE($F3282," ",$G3282),AllocFactorMatrix,(Z$4+1),FALSE)*$E3289</f>
        <v>-2945.3427848391229</v>
      </c>
      <c r="AA3282" s="5">
        <f>VLOOKUP(CONCATENATE($F3282," ",$G3282),AllocFactorMatrix,(AA$4+1),FALSE)*$E3289</f>
        <v>-58.826049903071848</v>
      </c>
      <c r="AB3282" s="5">
        <f t="shared" si="4648"/>
        <v>-3004.1688347421946</v>
      </c>
      <c r="AC3282" s="5">
        <f>VLOOKUP(CONCATENATE($F3282," ",$G3282),AllocFactorMatrix,(AC$4+1),FALSE)*$E3289</f>
        <v>-38.853836318017798</v>
      </c>
      <c r="AD3282" s="5">
        <f>VLOOKUP(CONCATENATE($F3282," ",$G3282),AllocFactorMatrix,(AD$4+1),FALSE)*$E3289</f>
        <v>-172.61086284960575</v>
      </c>
      <c r="AE3282" s="5">
        <f>VLOOKUP(CONCATENATE($F3282," ",$G3282),AllocFactorMatrix,(AE$4+1),FALSE)*$E3289</f>
        <v>-35.414097425711546</v>
      </c>
    </row>
    <row r="3283" spans="1:31" hidden="1" outlineLevel="1">
      <c r="E3283" s="44"/>
      <c r="F3283" s="167" t="str">
        <f>F3289</f>
        <v>PROD_DEMAND</v>
      </c>
      <c r="G3283" s="48" t="str">
        <f>$G$9</f>
        <v>BULKTRAN</v>
      </c>
      <c r="H3283" s="4">
        <f t="shared" si="4658"/>
        <v>0</v>
      </c>
      <c r="I3283" s="5">
        <f t="shared" ref="I3283:N3283" si="4684">VLOOKUP(CONCATENATE($F3283," ",$G3283),AllocFactorMatrix,(I$4+1),FALSE)*$E3289</f>
        <v>0</v>
      </c>
      <c r="J3283" s="47">
        <f t="shared" si="4684"/>
        <v>0</v>
      </c>
      <c r="K3283" s="47">
        <f t="shared" si="4684"/>
        <v>0</v>
      </c>
      <c r="L3283" s="5">
        <f t="shared" si="4684"/>
        <v>0</v>
      </c>
      <c r="M3283" s="5">
        <f t="shared" si="4684"/>
        <v>0</v>
      </c>
      <c r="N3283" s="5">
        <f t="shared" si="4684"/>
        <v>0</v>
      </c>
      <c r="O3283" s="5">
        <f t="shared" si="4647"/>
        <v>0</v>
      </c>
      <c r="P3283" s="5">
        <f>VLOOKUP(CONCATENATE($F3283," ",$G3283),AllocFactorMatrix,(P$4+1),FALSE)*$E3289</f>
        <v>0</v>
      </c>
      <c r="Q3283" s="5">
        <f>VLOOKUP(CONCATENATE($F3283," ",$G3283),AllocFactorMatrix,(Q$4+1),FALSE)*$E3289</f>
        <v>0</v>
      </c>
      <c r="R3283" s="5">
        <f>VLOOKUP(CONCATENATE($F3283," ",$G3283),AllocFactorMatrix,(R$4+1),FALSE)*$E3289</f>
        <v>0</v>
      </c>
      <c r="S3283" s="5">
        <f>VLOOKUP(CONCATENATE($F3283," ",$G3283),AllocFactorMatrix,(S$4+1),FALSE)*$E3289</f>
        <v>0</v>
      </c>
      <c r="T3283" s="5">
        <f t="shared" si="4650"/>
        <v>0</v>
      </c>
      <c r="U3283" s="5">
        <f>VLOOKUP(CONCATENATE($F3283," ",$G3283),AllocFactorMatrix,(U$4+1),FALSE)*$E3289</f>
        <v>0</v>
      </c>
      <c r="V3283" s="5">
        <f>VLOOKUP(CONCATENATE($F3283," ",$G3283),AllocFactorMatrix,(V$4+1),FALSE)*$E3289</f>
        <v>0</v>
      </c>
      <c r="W3283" s="5">
        <f>VLOOKUP(CONCATENATE($F3283," ",$G3283),AllocFactorMatrix,(W$4+1),FALSE)*$E3289</f>
        <v>0</v>
      </c>
      <c r="X3283" s="5">
        <f>VLOOKUP(CONCATENATE($F3283," ",$G3283),AllocFactorMatrix,(X$4+1),FALSE)*$E3289</f>
        <v>0</v>
      </c>
      <c r="Y3283" s="5">
        <f t="shared" ref="Y3283:Y3289" si="4685">SUBTOTAL(9,U3283:X3283)</f>
        <v>0</v>
      </c>
      <c r="Z3283" s="5">
        <f>VLOOKUP(CONCATENATE($F3283," ",$G3283),AllocFactorMatrix,(Z$4+1),FALSE)*$E3289</f>
        <v>0</v>
      </c>
      <c r="AA3283" s="5">
        <f>VLOOKUP(CONCATENATE($F3283," ",$G3283),AllocFactorMatrix,(AA$4+1),FALSE)*$E3289</f>
        <v>0</v>
      </c>
      <c r="AB3283" s="5">
        <f t="shared" si="4648"/>
        <v>0</v>
      </c>
      <c r="AC3283" s="5">
        <f>VLOOKUP(CONCATENATE($F3283," ",$G3283),AllocFactorMatrix,(AC$4+1),FALSE)*$E3289</f>
        <v>0</v>
      </c>
      <c r="AD3283" s="5">
        <f>VLOOKUP(CONCATENATE($F3283," ",$G3283),AllocFactorMatrix,(AD$4+1),FALSE)*$E3289</f>
        <v>0</v>
      </c>
      <c r="AE3283" s="5">
        <f>VLOOKUP(CONCATENATE($F3283," ",$G3283),AllocFactorMatrix,(AE$4+1),FALSE)*$E3289</f>
        <v>0</v>
      </c>
    </row>
    <row r="3284" spans="1:31" hidden="1" outlineLevel="1">
      <c r="E3284" s="44"/>
      <c r="F3284" s="167" t="str">
        <f>F3289</f>
        <v>PROD_DEMAND</v>
      </c>
      <c r="G3284" s="48" t="str">
        <f>$G$10</f>
        <v>SUBTRAN</v>
      </c>
      <c r="H3284" s="4">
        <f t="shared" si="4658"/>
        <v>0</v>
      </c>
      <c r="I3284" s="5">
        <f t="shared" ref="I3284:N3284" si="4686">VLOOKUP(CONCATENATE($F3284," ",$G3284),AllocFactorMatrix,(I$4+1),FALSE)*$E3289</f>
        <v>0</v>
      </c>
      <c r="J3284" s="47">
        <f t="shared" si="4686"/>
        <v>0</v>
      </c>
      <c r="K3284" s="47">
        <f t="shared" si="4686"/>
        <v>0</v>
      </c>
      <c r="L3284" s="5">
        <f t="shared" si="4686"/>
        <v>0</v>
      </c>
      <c r="M3284" s="5">
        <f t="shared" si="4686"/>
        <v>0</v>
      </c>
      <c r="N3284" s="5">
        <f t="shared" si="4686"/>
        <v>0</v>
      </c>
      <c r="O3284" s="5">
        <f t="shared" si="4647"/>
        <v>0</v>
      </c>
      <c r="P3284" s="5">
        <f>VLOOKUP(CONCATENATE($F3284," ",$G3284),AllocFactorMatrix,(P$4+1),FALSE)*$E3289</f>
        <v>0</v>
      </c>
      <c r="Q3284" s="5">
        <f>VLOOKUP(CONCATENATE($F3284," ",$G3284),AllocFactorMatrix,(Q$4+1),FALSE)*$E3289</f>
        <v>0</v>
      </c>
      <c r="R3284" s="5">
        <f>VLOOKUP(CONCATENATE($F3284," ",$G3284),AllocFactorMatrix,(R$4+1),FALSE)*$E3289</f>
        <v>0</v>
      </c>
      <c r="S3284" s="5">
        <f>VLOOKUP(CONCATENATE($F3284," ",$G3284),AllocFactorMatrix,(S$4+1),FALSE)*$E3289</f>
        <v>0</v>
      </c>
      <c r="T3284" s="5">
        <f t="shared" si="4650"/>
        <v>0</v>
      </c>
      <c r="U3284" s="5">
        <f>VLOOKUP(CONCATENATE($F3284," ",$G3284),AllocFactorMatrix,(U$4+1),FALSE)*$E3289</f>
        <v>0</v>
      </c>
      <c r="V3284" s="5">
        <f>VLOOKUP(CONCATENATE($F3284," ",$G3284),AllocFactorMatrix,(V$4+1),FALSE)*$E3289</f>
        <v>0</v>
      </c>
      <c r="W3284" s="5">
        <f>VLOOKUP(CONCATENATE($F3284," ",$G3284),AllocFactorMatrix,(W$4+1),FALSE)*$E3289</f>
        <v>0</v>
      </c>
      <c r="X3284" s="5">
        <f>VLOOKUP(CONCATENATE($F3284," ",$G3284),AllocFactorMatrix,(X$4+1),FALSE)*$E3289</f>
        <v>0</v>
      </c>
      <c r="Y3284" s="5">
        <f t="shared" si="4685"/>
        <v>0</v>
      </c>
      <c r="Z3284" s="5">
        <f>VLOOKUP(CONCATENATE($F3284," ",$G3284),AllocFactorMatrix,(Z$4+1),FALSE)*$E3289</f>
        <v>0</v>
      </c>
      <c r="AA3284" s="5">
        <f>VLOOKUP(CONCATENATE($F3284," ",$G3284),AllocFactorMatrix,(AA$4+1),FALSE)*$E3289</f>
        <v>0</v>
      </c>
      <c r="AB3284" s="5">
        <f t="shared" si="4648"/>
        <v>0</v>
      </c>
      <c r="AC3284" s="5">
        <f>VLOOKUP(CONCATENATE($F3284," ",$G3284),AllocFactorMatrix,(AC$4+1),FALSE)*$E3289</f>
        <v>0</v>
      </c>
      <c r="AD3284" s="5">
        <f>VLOOKUP(CONCATENATE($F3284," ",$G3284),AllocFactorMatrix,(AD$4+1),FALSE)*$E3289</f>
        <v>0</v>
      </c>
      <c r="AE3284" s="5">
        <f>VLOOKUP(CONCATENATE($F3284," ",$G3284),AllocFactorMatrix,(AE$4+1),FALSE)*$E3289</f>
        <v>0</v>
      </c>
    </row>
    <row r="3285" spans="1:31" hidden="1" outlineLevel="1">
      <c r="E3285" s="44"/>
      <c r="F3285" s="167" t="str">
        <f>F3289</f>
        <v>PROD_DEMAND</v>
      </c>
      <c r="G3285" s="48" t="str">
        <f>$G$11</f>
        <v>DISTPRI</v>
      </c>
      <c r="H3285" s="4">
        <f t="shared" si="4658"/>
        <v>0</v>
      </c>
      <c r="I3285" s="5">
        <f t="shared" ref="I3285:N3285" si="4687">VLOOKUP(CONCATENATE($F3285," ",$G3285),AllocFactorMatrix,(I$4+1),FALSE)*$E3289</f>
        <v>0</v>
      </c>
      <c r="J3285" s="47">
        <f t="shared" si="4687"/>
        <v>0</v>
      </c>
      <c r="K3285" s="47">
        <f t="shared" si="4687"/>
        <v>0</v>
      </c>
      <c r="L3285" s="5">
        <f t="shared" si="4687"/>
        <v>0</v>
      </c>
      <c r="M3285" s="5">
        <f t="shared" si="4687"/>
        <v>0</v>
      </c>
      <c r="N3285" s="5">
        <f t="shared" si="4687"/>
        <v>0</v>
      </c>
      <c r="O3285" s="5">
        <f t="shared" si="4647"/>
        <v>0</v>
      </c>
      <c r="P3285" s="5">
        <f>VLOOKUP(CONCATENATE($F3285," ",$G3285),AllocFactorMatrix,(P$4+1),FALSE)*$E3289</f>
        <v>0</v>
      </c>
      <c r="Q3285" s="5">
        <f>VLOOKUP(CONCATENATE($F3285," ",$G3285),AllocFactorMatrix,(Q$4+1),FALSE)*$E3289</f>
        <v>0</v>
      </c>
      <c r="R3285" s="5">
        <f>VLOOKUP(CONCATENATE($F3285," ",$G3285),AllocFactorMatrix,(R$4+1),FALSE)*$E3289</f>
        <v>0</v>
      </c>
      <c r="S3285" s="5">
        <f>VLOOKUP(CONCATENATE($F3285," ",$G3285),AllocFactorMatrix,(S$4+1),FALSE)*$E3289</f>
        <v>0</v>
      </c>
      <c r="T3285" s="5">
        <f t="shared" si="4650"/>
        <v>0</v>
      </c>
      <c r="U3285" s="5">
        <f>VLOOKUP(CONCATENATE($F3285," ",$G3285),AllocFactorMatrix,(U$4+1),FALSE)*$E3289</f>
        <v>0</v>
      </c>
      <c r="V3285" s="5">
        <f>VLOOKUP(CONCATENATE($F3285," ",$G3285),AllocFactorMatrix,(V$4+1),FALSE)*$E3289</f>
        <v>0</v>
      </c>
      <c r="W3285" s="5">
        <f>VLOOKUP(CONCATENATE($F3285," ",$G3285),AllocFactorMatrix,(W$4+1),FALSE)*$E3289</f>
        <v>0</v>
      </c>
      <c r="X3285" s="5">
        <f>VLOOKUP(CONCATENATE($F3285," ",$G3285),AllocFactorMatrix,(X$4+1),FALSE)*$E3289</f>
        <v>0</v>
      </c>
      <c r="Y3285" s="5">
        <f t="shared" si="4685"/>
        <v>0</v>
      </c>
      <c r="Z3285" s="5">
        <f>VLOOKUP(CONCATENATE($F3285," ",$G3285),AllocFactorMatrix,(Z$4+1),FALSE)*$E3289</f>
        <v>0</v>
      </c>
      <c r="AA3285" s="5">
        <f>VLOOKUP(CONCATENATE($F3285," ",$G3285),AllocFactorMatrix,(AA$4+1),FALSE)*$E3289</f>
        <v>0</v>
      </c>
      <c r="AB3285" s="5">
        <f t="shared" si="4648"/>
        <v>0</v>
      </c>
      <c r="AC3285" s="5">
        <f>VLOOKUP(CONCATENATE($F3285," ",$G3285),AllocFactorMatrix,(AC$4+1),FALSE)*$E3289</f>
        <v>0</v>
      </c>
      <c r="AD3285" s="5">
        <f>VLOOKUP(CONCATENATE($F3285," ",$G3285),AllocFactorMatrix,(AD$4+1),FALSE)*$E3289</f>
        <v>0</v>
      </c>
      <c r="AE3285" s="5">
        <f>VLOOKUP(CONCATENATE($F3285," ",$G3285),AllocFactorMatrix,(AE$4+1),FALSE)*$E3289</f>
        <v>0</v>
      </c>
    </row>
    <row r="3286" spans="1:31" hidden="1" outlineLevel="1">
      <c r="E3286" s="44"/>
      <c r="F3286" s="167" t="str">
        <f>F3289</f>
        <v>PROD_DEMAND</v>
      </c>
      <c r="G3286" s="48" t="str">
        <f>$G$12</f>
        <v>DISTSEC</v>
      </c>
      <c r="H3286" s="4">
        <f t="shared" si="4658"/>
        <v>0</v>
      </c>
      <c r="I3286" s="5">
        <f t="shared" ref="I3286:N3286" si="4688">VLOOKUP(CONCATENATE($F3286," ",$G3286),AllocFactorMatrix,(I$4+1),FALSE)*$E3289</f>
        <v>0</v>
      </c>
      <c r="J3286" s="47">
        <f t="shared" si="4688"/>
        <v>0</v>
      </c>
      <c r="K3286" s="47">
        <f t="shared" si="4688"/>
        <v>0</v>
      </c>
      <c r="L3286" s="5">
        <f t="shared" si="4688"/>
        <v>0</v>
      </c>
      <c r="M3286" s="5">
        <f t="shared" si="4688"/>
        <v>0</v>
      </c>
      <c r="N3286" s="5">
        <f t="shared" si="4688"/>
        <v>0</v>
      </c>
      <c r="O3286" s="5">
        <f t="shared" si="4647"/>
        <v>0</v>
      </c>
      <c r="P3286" s="5">
        <f>VLOOKUP(CONCATENATE($F3286," ",$G3286),AllocFactorMatrix,(P$4+1),FALSE)*$E3289</f>
        <v>0</v>
      </c>
      <c r="Q3286" s="5">
        <f>VLOOKUP(CONCATENATE($F3286," ",$G3286),AllocFactorMatrix,(Q$4+1),FALSE)*$E3289</f>
        <v>0</v>
      </c>
      <c r="R3286" s="5">
        <f>VLOOKUP(CONCATENATE($F3286," ",$G3286),AllocFactorMatrix,(R$4+1),FALSE)*$E3289</f>
        <v>0</v>
      </c>
      <c r="S3286" s="5">
        <f>VLOOKUP(CONCATENATE($F3286," ",$G3286),AllocFactorMatrix,(S$4+1),FALSE)*$E3289</f>
        <v>0</v>
      </c>
      <c r="T3286" s="5">
        <f t="shared" si="4650"/>
        <v>0</v>
      </c>
      <c r="U3286" s="5">
        <f>VLOOKUP(CONCATENATE($F3286," ",$G3286),AllocFactorMatrix,(U$4+1),FALSE)*$E3289</f>
        <v>0</v>
      </c>
      <c r="V3286" s="5">
        <f>VLOOKUP(CONCATENATE($F3286," ",$G3286),AllocFactorMatrix,(V$4+1),FALSE)*$E3289</f>
        <v>0</v>
      </c>
      <c r="W3286" s="5">
        <f>VLOOKUP(CONCATENATE($F3286," ",$G3286),AllocFactorMatrix,(W$4+1),FALSE)*$E3289</f>
        <v>0</v>
      </c>
      <c r="X3286" s="5">
        <f>VLOOKUP(CONCATENATE($F3286," ",$G3286),AllocFactorMatrix,(X$4+1),FALSE)*$E3289</f>
        <v>0</v>
      </c>
      <c r="Y3286" s="5">
        <f t="shared" si="4685"/>
        <v>0</v>
      </c>
      <c r="Z3286" s="5">
        <f>VLOOKUP(CONCATENATE($F3286," ",$G3286),AllocFactorMatrix,(Z$4+1),FALSE)*$E3289</f>
        <v>0</v>
      </c>
      <c r="AA3286" s="5">
        <f>VLOOKUP(CONCATENATE($F3286," ",$G3286),AllocFactorMatrix,(AA$4+1),FALSE)*$E3289</f>
        <v>0</v>
      </c>
      <c r="AB3286" s="5">
        <f t="shared" si="4648"/>
        <v>0</v>
      </c>
      <c r="AC3286" s="5">
        <f>VLOOKUP(CONCATENATE($F3286," ",$G3286),AllocFactorMatrix,(AC$4+1),FALSE)*$E3289</f>
        <v>0</v>
      </c>
      <c r="AD3286" s="5">
        <f>VLOOKUP(CONCATENATE($F3286," ",$G3286),AllocFactorMatrix,(AD$4+1),FALSE)*$E3289</f>
        <v>0</v>
      </c>
      <c r="AE3286" s="5">
        <f>VLOOKUP(CONCATENATE($F3286," ",$G3286),AllocFactorMatrix,(AE$4+1),FALSE)*$E3289</f>
        <v>0</v>
      </c>
    </row>
    <row r="3287" spans="1:31" hidden="1" outlineLevel="1">
      <c r="E3287" s="44"/>
      <c r="F3287" s="167" t="str">
        <f>F3289</f>
        <v>PROD_DEMAND</v>
      </c>
      <c r="G3287" s="48" t="str">
        <f>$G$13</f>
        <v>ENERGY</v>
      </c>
      <c r="H3287" s="4">
        <f t="shared" si="4658"/>
        <v>0</v>
      </c>
      <c r="I3287" s="5">
        <f t="shared" ref="I3287:N3287" si="4689">VLOOKUP(CONCATENATE($F3287," ",$G3287),AllocFactorMatrix,(I$4+1),FALSE)*$E3289</f>
        <v>0</v>
      </c>
      <c r="J3287" s="47">
        <f t="shared" si="4689"/>
        <v>0</v>
      </c>
      <c r="K3287" s="47">
        <f t="shared" si="4689"/>
        <v>0</v>
      </c>
      <c r="L3287" s="5">
        <f t="shared" si="4689"/>
        <v>0</v>
      </c>
      <c r="M3287" s="5">
        <f t="shared" si="4689"/>
        <v>0</v>
      </c>
      <c r="N3287" s="5">
        <f t="shared" si="4689"/>
        <v>0</v>
      </c>
      <c r="O3287" s="5">
        <f t="shared" si="4647"/>
        <v>0</v>
      </c>
      <c r="P3287" s="5">
        <f>VLOOKUP(CONCATENATE($F3287," ",$G3287),AllocFactorMatrix,(P$4+1),FALSE)*$E3289</f>
        <v>0</v>
      </c>
      <c r="Q3287" s="5">
        <f>VLOOKUP(CONCATENATE($F3287," ",$G3287),AllocFactorMatrix,(Q$4+1),FALSE)*$E3289</f>
        <v>0</v>
      </c>
      <c r="R3287" s="5">
        <f>VLOOKUP(CONCATENATE($F3287," ",$G3287),AllocFactorMatrix,(R$4+1),FALSE)*$E3289</f>
        <v>0</v>
      </c>
      <c r="S3287" s="5">
        <f>VLOOKUP(CONCATENATE($F3287," ",$G3287),AllocFactorMatrix,(S$4+1),FALSE)*$E3289</f>
        <v>0</v>
      </c>
      <c r="T3287" s="5">
        <f t="shared" si="4650"/>
        <v>0</v>
      </c>
      <c r="U3287" s="5">
        <f>VLOOKUP(CONCATENATE($F3287," ",$G3287),AllocFactorMatrix,(U$4+1),FALSE)*$E3289</f>
        <v>0</v>
      </c>
      <c r="V3287" s="5">
        <f>VLOOKUP(CONCATENATE($F3287," ",$G3287),AllocFactorMatrix,(V$4+1),FALSE)*$E3289</f>
        <v>0</v>
      </c>
      <c r="W3287" s="5">
        <f>VLOOKUP(CONCATENATE($F3287," ",$G3287),AllocFactorMatrix,(W$4+1),FALSE)*$E3289</f>
        <v>0</v>
      </c>
      <c r="X3287" s="5">
        <f>VLOOKUP(CONCATENATE($F3287," ",$G3287),AllocFactorMatrix,(X$4+1),FALSE)*$E3289</f>
        <v>0</v>
      </c>
      <c r="Y3287" s="5">
        <f t="shared" si="4685"/>
        <v>0</v>
      </c>
      <c r="Z3287" s="5">
        <f>VLOOKUP(CONCATENATE($F3287," ",$G3287),AllocFactorMatrix,(Z$4+1),FALSE)*$E3289</f>
        <v>0</v>
      </c>
      <c r="AA3287" s="5">
        <f>VLOOKUP(CONCATENATE($F3287," ",$G3287),AllocFactorMatrix,(AA$4+1),FALSE)*$E3289</f>
        <v>0</v>
      </c>
      <c r="AB3287" s="5">
        <f t="shared" si="4648"/>
        <v>0</v>
      </c>
      <c r="AC3287" s="5">
        <f>VLOOKUP(CONCATENATE($F3287," ",$G3287),AllocFactorMatrix,(AC$4+1),FALSE)*$E3289</f>
        <v>0</v>
      </c>
      <c r="AD3287" s="5">
        <f>VLOOKUP(CONCATENATE($F3287," ",$G3287),AllocFactorMatrix,(AD$4+1),FALSE)*$E3289</f>
        <v>0</v>
      </c>
      <c r="AE3287" s="5">
        <f>VLOOKUP(CONCATENATE($F3287," ",$G3287),AllocFactorMatrix,(AE$4+1),FALSE)*$E3289</f>
        <v>0</v>
      </c>
    </row>
    <row r="3288" spans="1:31" hidden="1" outlineLevel="1">
      <c r="E3288" s="44"/>
      <c r="F3288" s="167" t="str">
        <f>F3289</f>
        <v>PROD_DEMAND</v>
      </c>
      <c r="G3288" s="48" t="str">
        <f>$G$14</f>
        <v>CUSTOMER</v>
      </c>
      <c r="H3288" s="4">
        <f t="shared" si="4658"/>
        <v>0</v>
      </c>
      <c r="I3288" s="5">
        <f t="shared" ref="I3288:N3288" si="4690">VLOOKUP(CONCATENATE($F3288," ",$G3288),AllocFactorMatrix,(I$4+1),FALSE)*$E3289</f>
        <v>0</v>
      </c>
      <c r="J3288" s="47">
        <f t="shared" si="4690"/>
        <v>0</v>
      </c>
      <c r="K3288" s="47">
        <f t="shared" si="4690"/>
        <v>0</v>
      </c>
      <c r="L3288" s="5">
        <f t="shared" si="4690"/>
        <v>0</v>
      </c>
      <c r="M3288" s="5">
        <f t="shared" si="4690"/>
        <v>0</v>
      </c>
      <c r="N3288" s="5">
        <f t="shared" si="4690"/>
        <v>0</v>
      </c>
      <c r="O3288" s="5">
        <f t="shared" si="4647"/>
        <v>0</v>
      </c>
      <c r="P3288" s="5">
        <f>VLOOKUP(CONCATENATE($F3288," ",$G3288),AllocFactorMatrix,(P$4+1),FALSE)*$E3289</f>
        <v>0</v>
      </c>
      <c r="Q3288" s="5">
        <f>VLOOKUP(CONCATENATE($F3288," ",$G3288),AllocFactorMatrix,(Q$4+1),FALSE)*$E3289</f>
        <v>0</v>
      </c>
      <c r="R3288" s="5">
        <f>VLOOKUP(CONCATENATE($F3288," ",$G3288),AllocFactorMatrix,(R$4+1),FALSE)*$E3289</f>
        <v>0</v>
      </c>
      <c r="S3288" s="5">
        <f>VLOOKUP(CONCATENATE($F3288," ",$G3288),AllocFactorMatrix,(S$4+1),FALSE)*$E3289</f>
        <v>0</v>
      </c>
      <c r="T3288" s="5">
        <f t="shared" si="4650"/>
        <v>0</v>
      </c>
      <c r="U3288" s="5">
        <f>VLOOKUP(CONCATENATE($F3288," ",$G3288),AllocFactorMatrix,(U$4+1),FALSE)*$E3289</f>
        <v>0</v>
      </c>
      <c r="V3288" s="5">
        <f>VLOOKUP(CONCATENATE($F3288," ",$G3288),AllocFactorMatrix,(V$4+1),FALSE)*$E3289</f>
        <v>0</v>
      </c>
      <c r="W3288" s="5">
        <f>VLOOKUP(CONCATENATE($F3288," ",$G3288),AllocFactorMatrix,(W$4+1),FALSE)*$E3289</f>
        <v>0</v>
      </c>
      <c r="X3288" s="5">
        <f>VLOOKUP(CONCATENATE($F3288," ",$G3288),AllocFactorMatrix,(X$4+1),FALSE)*$E3289</f>
        <v>0</v>
      </c>
      <c r="Y3288" s="5">
        <f t="shared" si="4685"/>
        <v>0</v>
      </c>
      <c r="Z3288" s="5">
        <f>VLOOKUP(CONCATENATE($F3288," ",$G3288),AllocFactorMatrix,(Z$4+1),FALSE)*$E3289</f>
        <v>0</v>
      </c>
      <c r="AA3288" s="5">
        <f>VLOOKUP(CONCATENATE($F3288," ",$G3288),AllocFactorMatrix,(AA$4+1),FALSE)*$E3289</f>
        <v>0</v>
      </c>
      <c r="AB3288" s="5">
        <f t="shared" si="4648"/>
        <v>0</v>
      </c>
      <c r="AC3288" s="5">
        <f>VLOOKUP(CONCATENATE($F3288," ",$G3288),AllocFactorMatrix,(AC$4+1),FALSE)*$E3289</f>
        <v>0</v>
      </c>
      <c r="AD3288" s="5">
        <f>VLOOKUP(CONCATENATE($F3288," ",$G3288),AllocFactorMatrix,(AD$4+1),FALSE)*$E3289</f>
        <v>0</v>
      </c>
      <c r="AE3288" s="5">
        <f>VLOOKUP(CONCATENATE($F3288," ",$G3288),AllocFactorMatrix,(AE$4+1),FALSE)*$E3289</f>
        <v>0</v>
      </c>
    </row>
    <row r="3289" spans="1:31" collapsed="1">
      <c r="D3289" s="96" t="s">
        <v>674</v>
      </c>
      <c r="E3289" s="50">
        <v>-150304</v>
      </c>
      <c r="F3289" s="88" t="s">
        <v>27</v>
      </c>
      <c r="G3289" s="48" t="str">
        <f>$G$15</f>
        <v>TOTAL</v>
      </c>
      <c r="H3289" s="4">
        <f t="shared" si="4658"/>
        <v>-150303.99999999997</v>
      </c>
      <c r="I3289" s="5">
        <f t="shared" ref="I3289:N3289" si="4691">VLOOKUP(CONCATENATE($F3289," ",$G3289),AllocFactorMatrix,(I$4+1),FALSE)*$E3289</f>
        <v>-77296.977673303467</v>
      </c>
      <c r="J3289" s="47">
        <f t="shared" si="4691"/>
        <v>-17.292658959361614</v>
      </c>
      <c r="K3289" s="47">
        <f t="shared" si="4691"/>
        <v>-30.278212816849315</v>
      </c>
      <c r="L3289" s="5">
        <f t="shared" si="4691"/>
        <v>-18015.411301290071</v>
      </c>
      <c r="M3289" s="5">
        <f t="shared" si="4691"/>
        <v>-250.68421897249073</v>
      </c>
      <c r="N3289" s="5">
        <f t="shared" si="4691"/>
        <v>-34.913720535368846</v>
      </c>
      <c r="O3289" s="5">
        <f t="shared" si="4647"/>
        <v>-18301.009240797932</v>
      </c>
      <c r="P3289" s="5">
        <f>VLOOKUP(CONCATENATE($F3289," ",$G3289),AllocFactorMatrix,(P$4+1),FALSE)*$E3289</f>
        <v>-10715.435284288696</v>
      </c>
      <c r="Q3289" s="5">
        <f>VLOOKUP(CONCATENATE($F3289," ",$G3289),AllocFactorMatrix,(Q$4+1),FALSE)*$E3289</f>
        <v>-1922.9810719846869</v>
      </c>
      <c r="R3289" s="5">
        <f>VLOOKUP(CONCATENATE($F3289," ",$G3289),AllocFactorMatrix,(R$4+1),FALSE)*$E3289</f>
        <v>-389.96093773230552</v>
      </c>
      <c r="S3289" s="5">
        <f>VLOOKUP(CONCATENATE($F3289," ",$G3289),AllocFactorMatrix,(S$4+1),FALSE)*$E3289</f>
        <v>-14.808590261480848</v>
      </c>
      <c r="T3289" s="5">
        <f t="shared" si="4650"/>
        <v>-13043.185884267168</v>
      </c>
      <c r="U3289" s="5">
        <f>VLOOKUP(CONCATENATE($F3289," ",$G3289),AllocFactorMatrix,(U$4+1),FALSE)*$E3289</f>
        <v>-508.20995141914307</v>
      </c>
      <c r="V3289" s="5">
        <f>VLOOKUP(CONCATENATE($F3289," ",$G3289),AllocFactorMatrix,(V$4+1),FALSE)*$E3289</f>
        <v>-6861.1278097964941</v>
      </c>
      <c r="W3289" s="5">
        <f>VLOOKUP(CONCATENATE($F3289," ",$G3289),AllocFactorMatrix,(W$4+1),FALSE)*$E3289</f>
        <v>-26241.059611062188</v>
      </c>
      <c r="X3289" s="5">
        <f>VLOOKUP(CONCATENATE($F3289," ",$G3289),AllocFactorMatrix,(X$4+1),FALSE)*$E3289</f>
        <v>-4753.8113262418683</v>
      </c>
      <c r="Y3289" s="5">
        <f t="shared" si="4685"/>
        <v>-38364.208698519695</v>
      </c>
      <c r="Z3289" s="5">
        <f>VLOOKUP(CONCATENATE($F3289," ",$G3289),AllocFactorMatrix,(Z$4+1),FALSE)*$E3289</f>
        <v>-2945.3427848391229</v>
      </c>
      <c r="AA3289" s="5">
        <f>VLOOKUP(CONCATENATE($F3289," ",$G3289),AllocFactorMatrix,(AA$4+1),FALSE)*$E3289</f>
        <v>-58.826049903071848</v>
      </c>
      <c r="AB3289" s="5">
        <f t="shared" si="4648"/>
        <v>-3004.1688347421946</v>
      </c>
      <c r="AC3289" s="5">
        <f>VLOOKUP(CONCATENATE($F3289," ",$G3289),AllocFactorMatrix,(AC$4+1),FALSE)*$E3289</f>
        <v>-38.853836318017798</v>
      </c>
      <c r="AD3289" s="5">
        <f>VLOOKUP(CONCATENATE($F3289," ",$G3289),AllocFactorMatrix,(AD$4+1),FALSE)*$E3289</f>
        <v>-172.61086284960575</v>
      </c>
      <c r="AE3289" s="5">
        <f>VLOOKUP(CONCATENATE($F3289," ",$G3289),AllocFactorMatrix,(AE$4+1),FALSE)*$E3289</f>
        <v>-35.414097425711546</v>
      </c>
    </row>
    <row r="3290" spans="1:31" hidden="1" outlineLevel="1">
      <c r="E3290" s="44"/>
      <c r="F3290" s="167" t="str">
        <f>F3297</f>
        <v>TRANS_TOTAL</v>
      </c>
      <c r="G3290" s="48" t="str">
        <f>$G$8</f>
        <v>PRODUCTION</v>
      </c>
      <c r="H3290" s="4">
        <f t="shared" si="4658"/>
        <v>0</v>
      </c>
      <c r="I3290" s="5">
        <f t="shared" ref="I3290:N3290" si="4692">VLOOKUP(CONCATENATE($F3290," ",$G3290),AllocFactorMatrix,(I$4+1),FALSE)*$E3297</f>
        <v>0</v>
      </c>
      <c r="J3290" s="47">
        <f t="shared" si="4692"/>
        <v>0</v>
      </c>
      <c r="K3290" s="47">
        <f t="shared" si="4692"/>
        <v>0</v>
      </c>
      <c r="L3290" s="5">
        <f t="shared" si="4692"/>
        <v>0</v>
      </c>
      <c r="M3290" s="5">
        <f t="shared" si="4692"/>
        <v>0</v>
      </c>
      <c r="N3290" s="5">
        <f t="shared" si="4692"/>
        <v>0</v>
      </c>
      <c r="O3290" s="5">
        <f t="shared" si="4647"/>
        <v>0</v>
      </c>
      <c r="P3290" s="5">
        <f>VLOOKUP(CONCATENATE($F3290," ",$G3290),AllocFactorMatrix,(P$4+1),FALSE)*$E3297</f>
        <v>0</v>
      </c>
      <c r="Q3290" s="5">
        <f>VLOOKUP(CONCATENATE($F3290," ",$G3290),AllocFactorMatrix,(Q$4+1),FALSE)*$E3297</f>
        <v>0</v>
      </c>
      <c r="R3290" s="5">
        <f>VLOOKUP(CONCATENATE($F3290," ",$G3290),AllocFactorMatrix,(R$4+1),FALSE)*$E3297</f>
        <v>0</v>
      </c>
      <c r="S3290" s="5">
        <f>VLOOKUP(CONCATENATE($F3290," ",$G3290),AllocFactorMatrix,(S$4+1),FALSE)*$E3297</f>
        <v>0</v>
      </c>
      <c r="T3290" s="5">
        <f t="shared" si="4650"/>
        <v>0</v>
      </c>
      <c r="U3290" s="5">
        <f>VLOOKUP(CONCATENATE($F3290," ",$G3290),AllocFactorMatrix,(U$4+1),FALSE)*$E3297</f>
        <v>0</v>
      </c>
      <c r="V3290" s="5">
        <f>VLOOKUP(CONCATENATE($F3290," ",$G3290),AllocFactorMatrix,(V$4+1),FALSE)*$E3297</f>
        <v>0</v>
      </c>
      <c r="W3290" s="5">
        <f>VLOOKUP(CONCATENATE($F3290," ",$G3290),AllocFactorMatrix,(W$4+1),FALSE)*$E3297</f>
        <v>0</v>
      </c>
      <c r="X3290" s="5">
        <f>VLOOKUP(CONCATENATE($F3290," ",$G3290),AllocFactorMatrix,(X$4+1),FALSE)*$E3297</f>
        <v>0</v>
      </c>
      <c r="Y3290" s="5">
        <f>SUBTOTAL(9,U3290:X3290)</f>
        <v>0</v>
      </c>
      <c r="Z3290" s="5">
        <f>VLOOKUP(CONCATENATE($F3290," ",$G3290),AllocFactorMatrix,(Z$4+1),FALSE)*$E3297</f>
        <v>0</v>
      </c>
      <c r="AA3290" s="5">
        <f>VLOOKUP(CONCATENATE($F3290," ",$G3290),AllocFactorMatrix,(AA$4+1),FALSE)*$E3297</f>
        <v>0</v>
      </c>
      <c r="AB3290" s="5">
        <f t="shared" si="4648"/>
        <v>0</v>
      </c>
      <c r="AC3290" s="5">
        <f>VLOOKUP(CONCATENATE($F3290," ",$G3290),AllocFactorMatrix,(AC$4+1),FALSE)*$E3297</f>
        <v>0</v>
      </c>
      <c r="AD3290" s="5">
        <f>VLOOKUP(CONCATENATE($F3290," ",$G3290),AllocFactorMatrix,(AD$4+1),FALSE)*$E3297</f>
        <v>0</v>
      </c>
      <c r="AE3290" s="5">
        <f>VLOOKUP(CONCATENATE($F3290," ",$G3290),AllocFactorMatrix,(AE$4+1),FALSE)*$E3297</f>
        <v>0</v>
      </c>
    </row>
    <row r="3291" spans="1:31" hidden="1" outlineLevel="1">
      <c r="E3291" s="44"/>
      <c r="F3291" s="167" t="str">
        <f>F3297</f>
        <v>TRANS_TOTAL</v>
      </c>
      <c r="G3291" s="48" t="str">
        <f>$G$9</f>
        <v>BULKTRAN</v>
      </c>
      <c r="H3291" s="4">
        <f t="shared" si="4658"/>
        <v>-25966.629000000004</v>
      </c>
      <c r="I3291" s="5">
        <f t="shared" ref="I3291:N3291" si="4693">VLOOKUP(CONCATENATE($F3291," ",$G3291),AllocFactorMatrix,(I$4+1),FALSE)*$E3297</f>
        <v>-13353.882412071232</v>
      </c>
      <c r="J3291" s="47">
        <f t="shared" si="4693"/>
        <v>-2.9874924128517484</v>
      </c>
      <c r="K3291" s="47">
        <f t="shared" si="4693"/>
        <v>-5.2308861972946241</v>
      </c>
      <c r="L3291" s="5">
        <f t="shared" si="4693"/>
        <v>-3112.3556361973501</v>
      </c>
      <c r="M3291" s="5">
        <f t="shared" si="4693"/>
        <v>-43.308389066248594</v>
      </c>
      <c r="N3291" s="5">
        <f t="shared" si="4693"/>
        <v>-6.0317199020092902</v>
      </c>
      <c r="O3291" s="5">
        <f t="shared" si="4647"/>
        <v>-3161.6957451656081</v>
      </c>
      <c r="P3291" s="5">
        <f>VLOOKUP(CONCATENATE($F3291," ",$G3291),AllocFactorMatrix,(P$4+1),FALSE)*$E3297</f>
        <v>-1851.2064389546126</v>
      </c>
      <c r="Q3291" s="5">
        <f>VLOOKUP(CONCATENATE($F3291," ",$G3291),AllocFactorMatrix,(Q$4+1),FALSE)*$E3297</f>
        <v>-332.21561681823937</v>
      </c>
      <c r="R3291" s="5">
        <f>VLOOKUP(CONCATENATE($F3291," ",$G3291),AllocFactorMatrix,(R$4+1),FALSE)*$E3297</f>
        <v>-67.369936891811804</v>
      </c>
      <c r="S3291" s="5">
        <f>VLOOKUP(CONCATENATE($F3291," ",$G3291),AllocFactorMatrix,(S$4+1),FALSE)*$E3297</f>
        <v>-2.5583428873009777</v>
      </c>
      <c r="T3291" s="5">
        <f t="shared" si="4650"/>
        <v>-2253.3503355519651</v>
      </c>
      <c r="U3291" s="5">
        <f>VLOOKUP(CONCATENATE($F3291," ",$G3291),AllocFactorMatrix,(U$4+1),FALSE)*$E3297</f>
        <v>-87.798723005435065</v>
      </c>
      <c r="V3291" s="5">
        <f>VLOOKUP(CONCATENATE($F3291," ",$G3291),AllocFactorMatrix,(V$4+1),FALSE)*$E3297</f>
        <v>-1185.3334599116997</v>
      </c>
      <c r="W3291" s="5">
        <f>VLOOKUP(CONCATENATE($F3291," ",$G3291),AllocFactorMatrix,(W$4+1),FALSE)*$E3297</f>
        <v>-4533.4246559461899</v>
      </c>
      <c r="X3291" s="5">
        <f>VLOOKUP(CONCATENATE($F3291," ",$G3291),AllocFactorMatrix,(X$4+1),FALSE)*$E3297</f>
        <v>-821.2719225338019</v>
      </c>
      <c r="Y3291" s="5">
        <f t="shared" ref="Y3291:Y3297" si="4694">SUBTOTAL(9,U3291:X3291)</f>
        <v>-6627.8287613971261</v>
      </c>
      <c r="Z3291" s="5">
        <f>VLOOKUP(CONCATENATE($F3291," ",$G3291),AllocFactorMatrix,(Z$4+1),FALSE)*$E3297</f>
        <v>-508.83957427443272</v>
      </c>
      <c r="AA3291" s="5">
        <f>VLOOKUP(CONCATENATE($F3291," ",$G3291),AllocFactorMatrix,(AA$4+1),FALSE)*$E3297</f>
        <v>-10.162831417450983</v>
      </c>
      <c r="AB3291" s="5">
        <f t="shared" si="4648"/>
        <v>-519.00240569188372</v>
      </c>
      <c r="AC3291" s="5">
        <f>VLOOKUP(CONCATENATE($F3291," ",$G3291),AllocFactorMatrix,(AC$4+1),FALSE)*$E3297</f>
        <v>-6.7124171871453466</v>
      </c>
      <c r="AD3291" s="5">
        <f>VLOOKUP(CONCATENATE($F3291," ",$G3291),AllocFactorMatrix,(AD$4+1),FALSE)*$E3297</f>
        <v>-29.820378945241618</v>
      </c>
      <c r="AE3291" s="5">
        <f>VLOOKUP(CONCATENATE($F3291," ",$G3291),AllocFactorMatrix,(AE$4+1),FALSE)*$E3297</f>
        <v>-6.1181653796526163</v>
      </c>
    </row>
    <row r="3292" spans="1:31" hidden="1" outlineLevel="1">
      <c r="E3292" s="44"/>
      <c r="F3292" s="167" t="str">
        <f>F3297</f>
        <v>TRANS_TOTAL</v>
      </c>
      <c r="G3292" s="48" t="str">
        <f>$G$10</f>
        <v>SUBTRAN</v>
      </c>
      <c r="H3292" s="4">
        <f t="shared" si="4658"/>
        <v>-7196.3709999999965</v>
      </c>
      <c r="I3292" s="5">
        <f t="shared" ref="I3292:N3292" si="4695">VLOOKUP(CONCATENATE($F3292," ",$G3292),AllocFactorMatrix,(I$4+1),FALSE)*$E3297</f>
        <v>-3676.4113036181657</v>
      </c>
      <c r="J3292" s="47">
        <f t="shared" si="4695"/>
        <v>-0.59864782301496067</v>
      </c>
      <c r="K3292" s="47">
        <f t="shared" si="4695"/>
        <v>-1.114186387066052</v>
      </c>
      <c r="L3292" s="5">
        <f t="shared" si="4695"/>
        <v>-861.5720013688898</v>
      </c>
      <c r="M3292" s="5">
        <f t="shared" si="4695"/>
        <v>-12.041152649780532</v>
      </c>
      <c r="N3292" s="5">
        <f t="shared" si="4695"/>
        <v>-2.1793926833853003</v>
      </c>
      <c r="O3292" s="5">
        <f t="shared" si="4647"/>
        <v>-875.79254670205569</v>
      </c>
      <c r="P3292" s="5">
        <f>VLOOKUP(CONCATENATE($F3292," ",$G3292),AllocFactorMatrix,(P$4+1),FALSE)*$E3297</f>
        <v>-497.41436799397525</v>
      </c>
      <c r="Q3292" s="5">
        <f>VLOOKUP(CONCATENATE($F3292," ",$G3292),AllocFactorMatrix,(Q$4+1),FALSE)*$E3297</f>
        <v>-89.514568342260745</v>
      </c>
      <c r="R3292" s="5">
        <f>VLOOKUP(CONCATENATE($F3292," ",$G3292),AllocFactorMatrix,(R$4+1),FALSE)*$E3297</f>
        <v>-23.496884032433769</v>
      </c>
      <c r="S3292" s="5">
        <f>VLOOKUP(CONCATENATE($F3292," ",$G3292),AllocFactorMatrix,(S$4+1),FALSE)*$E3297</f>
        <v>0</v>
      </c>
      <c r="T3292" s="5">
        <f t="shared" si="4650"/>
        <v>-610.42582036866975</v>
      </c>
      <c r="U3292" s="5">
        <f>VLOOKUP(CONCATENATE($F3292," ",$G3292),AllocFactorMatrix,(U$4+1),FALSE)*$E3297</f>
        <v>-22.453608302168682</v>
      </c>
      <c r="V3292" s="5">
        <f>VLOOKUP(CONCATENATE($F3292," ",$G3292),AllocFactorMatrix,(V$4+1),FALSE)*$E3297</f>
        <v>-315.04589728492056</v>
      </c>
      <c r="W3292" s="5">
        <f>VLOOKUP(CONCATENATE($F3292," ",$G3292),AllocFactorMatrix,(W$4+1),FALSE)*$E3297</f>
        <v>-1553.4192959543373</v>
      </c>
      <c r="X3292" s="5">
        <f>VLOOKUP(CONCATENATE($F3292," ",$G3292),AllocFactorMatrix,(X$4+1),FALSE)*$E3297</f>
        <v>0</v>
      </c>
      <c r="Y3292" s="5">
        <f t="shared" si="4694"/>
        <v>-1890.9188015414265</v>
      </c>
      <c r="Z3292" s="5">
        <f>VLOOKUP(CONCATENATE($F3292," ",$G3292),AllocFactorMatrix,(Z$4+1),FALSE)*$E3297</f>
        <v>-136.55222662106127</v>
      </c>
      <c r="AA3292" s="5">
        <f>VLOOKUP(CONCATENATE($F3292," ",$G3292),AllocFactorMatrix,(AA$4+1),FALSE)*$E3297</f>
        <v>-2.7417662112781671</v>
      </c>
      <c r="AB3292" s="5">
        <f t="shared" si="4648"/>
        <v>-139.29399283233943</v>
      </c>
      <c r="AC3292" s="5">
        <f>VLOOKUP(CONCATENATE($F3292," ",$G3292),AllocFactorMatrix,(AC$4+1),FALSE)*$E3297</f>
        <v>-1.8157007272599583</v>
      </c>
      <c r="AD3292" s="5">
        <f>VLOOKUP(CONCATENATE($F3292," ",$G3292),AllocFactorMatrix,(AD$4+1),FALSE)*$E3297</f>
        <v>0</v>
      </c>
      <c r="AE3292" s="5">
        <f>VLOOKUP(CONCATENATE($F3292," ",$G3292),AllocFactorMatrix,(AE$4+1),FALSE)*$E3297</f>
        <v>0</v>
      </c>
    </row>
    <row r="3293" spans="1:31" hidden="1" outlineLevel="1">
      <c r="E3293" s="44"/>
      <c r="F3293" s="167" t="str">
        <f>F3297</f>
        <v>TRANS_TOTAL</v>
      </c>
      <c r="G3293" s="48" t="str">
        <f>$G$11</f>
        <v>DISTPRI</v>
      </c>
      <c r="H3293" s="4">
        <f t="shared" si="4658"/>
        <v>0</v>
      </c>
      <c r="I3293" s="5">
        <f t="shared" ref="I3293:N3293" si="4696">VLOOKUP(CONCATENATE($F3293," ",$G3293),AllocFactorMatrix,(I$4+1),FALSE)*$E3297</f>
        <v>0</v>
      </c>
      <c r="J3293" s="47">
        <f t="shared" si="4696"/>
        <v>0</v>
      </c>
      <c r="K3293" s="47">
        <f t="shared" si="4696"/>
        <v>0</v>
      </c>
      <c r="L3293" s="5">
        <f t="shared" si="4696"/>
        <v>0</v>
      </c>
      <c r="M3293" s="5">
        <f t="shared" si="4696"/>
        <v>0</v>
      </c>
      <c r="N3293" s="5">
        <f t="shared" si="4696"/>
        <v>0</v>
      </c>
      <c r="O3293" s="5">
        <f t="shared" si="4647"/>
        <v>0</v>
      </c>
      <c r="P3293" s="5">
        <f>VLOOKUP(CONCATENATE($F3293," ",$G3293),AllocFactorMatrix,(P$4+1),FALSE)*$E3297</f>
        <v>0</v>
      </c>
      <c r="Q3293" s="5">
        <f>VLOOKUP(CONCATENATE($F3293," ",$G3293),AllocFactorMatrix,(Q$4+1),FALSE)*$E3297</f>
        <v>0</v>
      </c>
      <c r="R3293" s="5">
        <f>VLOOKUP(CONCATENATE($F3293," ",$G3293),AllocFactorMatrix,(R$4+1),FALSE)*$E3297</f>
        <v>0</v>
      </c>
      <c r="S3293" s="5">
        <f>VLOOKUP(CONCATENATE($F3293," ",$G3293),AllocFactorMatrix,(S$4+1),FALSE)*$E3297</f>
        <v>0</v>
      </c>
      <c r="T3293" s="5">
        <f t="shared" si="4650"/>
        <v>0</v>
      </c>
      <c r="U3293" s="5">
        <f>VLOOKUP(CONCATENATE($F3293," ",$G3293),AllocFactorMatrix,(U$4+1),FALSE)*$E3297</f>
        <v>0</v>
      </c>
      <c r="V3293" s="5">
        <f>VLOOKUP(CONCATENATE($F3293," ",$G3293),AllocFactorMatrix,(V$4+1),FALSE)*$E3297</f>
        <v>0</v>
      </c>
      <c r="W3293" s="5">
        <f>VLOOKUP(CONCATENATE($F3293," ",$G3293),AllocFactorMatrix,(W$4+1),FALSE)*$E3297</f>
        <v>0</v>
      </c>
      <c r="X3293" s="5">
        <f>VLOOKUP(CONCATENATE($F3293," ",$G3293),AllocFactorMatrix,(X$4+1),FALSE)*$E3297</f>
        <v>0</v>
      </c>
      <c r="Y3293" s="5">
        <f t="shared" si="4694"/>
        <v>0</v>
      </c>
      <c r="Z3293" s="5">
        <f>VLOOKUP(CONCATENATE($F3293," ",$G3293),AllocFactorMatrix,(Z$4+1),FALSE)*$E3297</f>
        <v>0</v>
      </c>
      <c r="AA3293" s="5">
        <f>VLOOKUP(CONCATENATE($F3293," ",$G3293),AllocFactorMatrix,(AA$4+1),FALSE)*$E3297</f>
        <v>0</v>
      </c>
      <c r="AB3293" s="5">
        <f t="shared" si="4648"/>
        <v>0</v>
      </c>
      <c r="AC3293" s="5">
        <f>VLOOKUP(CONCATENATE($F3293," ",$G3293),AllocFactorMatrix,(AC$4+1),FALSE)*$E3297</f>
        <v>0</v>
      </c>
      <c r="AD3293" s="5">
        <f>VLOOKUP(CONCATENATE($F3293," ",$G3293),AllocFactorMatrix,(AD$4+1),FALSE)*$E3297</f>
        <v>0</v>
      </c>
      <c r="AE3293" s="5">
        <f>VLOOKUP(CONCATENATE($F3293," ",$G3293),AllocFactorMatrix,(AE$4+1),FALSE)*$E3297</f>
        <v>0</v>
      </c>
    </row>
    <row r="3294" spans="1:31" hidden="1" outlineLevel="1">
      <c r="E3294" s="44"/>
      <c r="F3294" s="167" t="str">
        <f>F3297</f>
        <v>TRANS_TOTAL</v>
      </c>
      <c r="G3294" s="48" t="str">
        <f>$G$12</f>
        <v>DISTSEC</v>
      </c>
      <c r="H3294" s="4">
        <f t="shared" si="4658"/>
        <v>0</v>
      </c>
      <c r="I3294" s="5">
        <f t="shared" ref="I3294:N3294" si="4697">VLOOKUP(CONCATENATE($F3294," ",$G3294),AllocFactorMatrix,(I$4+1),FALSE)*$E3297</f>
        <v>0</v>
      </c>
      <c r="J3294" s="47">
        <f t="shared" si="4697"/>
        <v>0</v>
      </c>
      <c r="K3294" s="47">
        <f t="shared" si="4697"/>
        <v>0</v>
      </c>
      <c r="L3294" s="5">
        <f t="shared" si="4697"/>
        <v>0</v>
      </c>
      <c r="M3294" s="5">
        <f t="shared" si="4697"/>
        <v>0</v>
      </c>
      <c r="N3294" s="5">
        <f t="shared" si="4697"/>
        <v>0</v>
      </c>
      <c r="O3294" s="5">
        <f t="shared" si="4647"/>
        <v>0</v>
      </c>
      <c r="P3294" s="5">
        <f>VLOOKUP(CONCATENATE($F3294," ",$G3294),AllocFactorMatrix,(P$4+1),FALSE)*$E3297</f>
        <v>0</v>
      </c>
      <c r="Q3294" s="5">
        <f>VLOOKUP(CONCATENATE($F3294," ",$G3294),AllocFactorMatrix,(Q$4+1),FALSE)*$E3297</f>
        <v>0</v>
      </c>
      <c r="R3294" s="5">
        <f>VLOOKUP(CONCATENATE($F3294," ",$G3294),AllocFactorMatrix,(R$4+1),FALSE)*$E3297</f>
        <v>0</v>
      </c>
      <c r="S3294" s="5">
        <f>VLOOKUP(CONCATENATE($F3294," ",$G3294),AllocFactorMatrix,(S$4+1),FALSE)*$E3297</f>
        <v>0</v>
      </c>
      <c r="T3294" s="5">
        <f t="shared" si="4650"/>
        <v>0</v>
      </c>
      <c r="U3294" s="5">
        <f>VLOOKUP(CONCATENATE($F3294," ",$G3294),AllocFactorMatrix,(U$4+1),FALSE)*$E3297</f>
        <v>0</v>
      </c>
      <c r="V3294" s="5">
        <f>VLOOKUP(CONCATENATE($F3294," ",$G3294),AllocFactorMatrix,(V$4+1),FALSE)*$E3297</f>
        <v>0</v>
      </c>
      <c r="W3294" s="5">
        <f>VLOOKUP(CONCATENATE($F3294," ",$G3294),AllocFactorMatrix,(W$4+1),FALSE)*$E3297</f>
        <v>0</v>
      </c>
      <c r="X3294" s="5">
        <f>VLOOKUP(CONCATENATE($F3294," ",$G3294),AllocFactorMatrix,(X$4+1),FALSE)*$E3297</f>
        <v>0</v>
      </c>
      <c r="Y3294" s="5">
        <f t="shared" si="4694"/>
        <v>0</v>
      </c>
      <c r="Z3294" s="5">
        <f>VLOOKUP(CONCATENATE($F3294," ",$G3294),AllocFactorMatrix,(Z$4+1),FALSE)*$E3297</f>
        <v>0</v>
      </c>
      <c r="AA3294" s="5">
        <f>VLOOKUP(CONCATENATE($F3294," ",$G3294),AllocFactorMatrix,(AA$4+1),FALSE)*$E3297</f>
        <v>0</v>
      </c>
      <c r="AB3294" s="5">
        <f t="shared" si="4648"/>
        <v>0</v>
      </c>
      <c r="AC3294" s="5">
        <f>VLOOKUP(CONCATENATE($F3294," ",$G3294),AllocFactorMatrix,(AC$4+1),FALSE)*$E3297</f>
        <v>0</v>
      </c>
      <c r="AD3294" s="5">
        <f>VLOOKUP(CONCATENATE($F3294," ",$G3294),AllocFactorMatrix,(AD$4+1),FALSE)*$E3297</f>
        <v>0</v>
      </c>
      <c r="AE3294" s="5">
        <f>VLOOKUP(CONCATENATE($F3294," ",$G3294),AllocFactorMatrix,(AE$4+1),FALSE)*$E3297</f>
        <v>0</v>
      </c>
    </row>
    <row r="3295" spans="1:31" hidden="1" outlineLevel="1">
      <c r="E3295" s="44"/>
      <c r="F3295" s="167" t="str">
        <f>F3297</f>
        <v>TRANS_TOTAL</v>
      </c>
      <c r="G3295" s="48" t="str">
        <f>$G$13</f>
        <v>ENERGY</v>
      </c>
      <c r="H3295" s="4">
        <f t="shared" si="4658"/>
        <v>0</v>
      </c>
      <c r="I3295" s="5">
        <f t="shared" ref="I3295:N3295" si="4698">VLOOKUP(CONCATENATE($F3295," ",$G3295),AllocFactorMatrix,(I$4+1),FALSE)*$E3297</f>
        <v>0</v>
      </c>
      <c r="J3295" s="47">
        <f t="shared" si="4698"/>
        <v>0</v>
      </c>
      <c r="K3295" s="47">
        <f t="shared" si="4698"/>
        <v>0</v>
      </c>
      <c r="L3295" s="5">
        <f t="shared" si="4698"/>
        <v>0</v>
      </c>
      <c r="M3295" s="5">
        <f t="shared" si="4698"/>
        <v>0</v>
      </c>
      <c r="N3295" s="5">
        <f t="shared" si="4698"/>
        <v>0</v>
      </c>
      <c r="O3295" s="5">
        <f t="shared" si="4647"/>
        <v>0</v>
      </c>
      <c r="P3295" s="5">
        <f>VLOOKUP(CONCATENATE($F3295," ",$G3295),AllocFactorMatrix,(P$4+1),FALSE)*$E3297</f>
        <v>0</v>
      </c>
      <c r="Q3295" s="5">
        <f>VLOOKUP(CONCATENATE($F3295," ",$G3295),AllocFactorMatrix,(Q$4+1),FALSE)*$E3297</f>
        <v>0</v>
      </c>
      <c r="R3295" s="5">
        <f>VLOOKUP(CONCATENATE($F3295," ",$G3295),AllocFactorMatrix,(R$4+1),FALSE)*$E3297</f>
        <v>0</v>
      </c>
      <c r="S3295" s="5">
        <f>VLOOKUP(CONCATENATE($F3295," ",$G3295),AllocFactorMatrix,(S$4+1),FALSE)*$E3297</f>
        <v>0</v>
      </c>
      <c r="T3295" s="5">
        <f t="shared" si="4650"/>
        <v>0</v>
      </c>
      <c r="U3295" s="5">
        <f>VLOOKUP(CONCATENATE($F3295," ",$G3295),AllocFactorMatrix,(U$4+1),FALSE)*$E3297</f>
        <v>0</v>
      </c>
      <c r="V3295" s="5">
        <f>VLOOKUP(CONCATENATE($F3295," ",$G3295),AllocFactorMatrix,(V$4+1),FALSE)*$E3297</f>
        <v>0</v>
      </c>
      <c r="W3295" s="5">
        <f>VLOOKUP(CONCATENATE($F3295," ",$G3295),AllocFactorMatrix,(W$4+1),FALSE)*$E3297</f>
        <v>0</v>
      </c>
      <c r="X3295" s="5">
        <f>VLOOKUP(CONCATENATE($F3295," ",$G3295),AllocFactorMatrix,(X$4+1),FALSE)*$E3297</f>
        <v>0</v>
      </c>
      <c r="Y3295" s="5">
        <f t="shared" si="4694"/>
        <v>0</v>
      </c>
      <c r="Z3295" s="5">
        <f>VLOOKUP(CONCATENATE($F3295," ",$G3295),AllocFactorMatrix,(Z$4+1),FALSE)*$E3297</f>
        <v>0</v>
      </c>
      <c r="AA3295" s="5">
        <f>VLOOKUP(CONCATENATE($F3295," ",$G3295),AllocFactorMatrix,(AA$4+1),FALSE)*$E3297</f>
        <v>0</v>
      </c>
      <c r="AB3295" s="5">
        <f t="shared" si="4648"/>
        <v>0</v>
      </c>
      <c r="AC3295" s="5">
        <f>VLOOKUP(CONCATENATE($F3295," ",$G3295),AllocFactorMatrix,(AC$4+1),FALSE)*$E3297</f>
        <v>0</v>
      </c>
      <c r="AD3295" s="5">
        <f>VLOOKUP(CONCATENATE($F3295," ",$G3295),AllocFactorMatrix,(AD$4+1),FALSE)*$E3297</f>
        <v>0</v>
      </c>
      <c r="AE3295" s="5">
        <f>VLOOKUP(CONCATENATE($F3295," ",$G3295),AllocFactorMatrix,(AE$4+1),FALSE)*$E3297</f>
        <v>0</v>
      </c>
    </row>
    <row r="3296" spans="1:31" hidden="1" outlineLevel="1">
      <c r="E3296" s="44"/>
      <c r="F3296" s="167" t="str">
        <f>F3297</f>
        <v>TRANS_TOTAL</v>
      </c>
      <c r="G3296" s="48" t="str">
        <f>$G$14</f>
        <v>CUSTOMER</v>
      </c>
      <c r="H3296" s="4">
        <f t="shared" si="4658"/>
        <v>0</v>
      </c>
      <c r="I3296" s="5">
        <f t="shared" ref="I3296:N3296" si="4699">VLOOKUP(CONCATENATE($F3296," ",$G3296),AllocFactorMatrix,(I$4+1),FALSE)*$E3297</f>
        <v>0</v>
      </c>
      <c r="J3296" s="47">
        <f t="shared" si="4699"/>
        <v>0</v>
      </c>
      <c r="K3296" s="47">
        <f t="shared" si="4699"/>
        <v>0</v>
      </c>
      <c r="L3296" s="5">
        <f t="shared" si="4699"/>
        <v>0</v>
      </c>
      <c r="M3296" s="5">
        <f t="shared" si="4699"/>
        <v>0</v>
      </c>
      <c r="N3296" s="5">
        <f t="shared" si="4699"/>
        <v>0</v>
      </c>
      <c r="O3296" s="5">
        <f t="shared" si="4647"/>
        <v>0</v>
      </c>
      <c r="P3296" s="5">
        <f>VLOOKUP(CONCATENATE($F3296," ",$G3296),AllocFactorMatrix,(P$4+1),FALSE)*$E3297</f>
        <v>0</v>
      </c>
      <c r="Q3296" s="5">
        <f>VLOOKUP(CONCATENATE($F3296," ",$G3296),AllocFactorMatrix,(Q$4+1),FALSE)*$E3297</f>
        <v>0</v>
      </c>
      <c r="R3296" s="5">
        <f>VLOOKUP(CONCATENATE($F3296," ",$G3296),AllocFactorMatrix,(R$4+1),FALSE)*$E3297</f>
        <v>0</v>
      </c>
      <c r="S3296" s="5">
        <f>VLOOKUP(CONCATENATE($F3296," ",$G3296),AllocFactorMatrix,(S$4+1),FALSE)*$E3297</f>
        <v>0</v>
      </c>
      <c r="T3296" s="5">
        <f t="shared" si="4650"/>
        <v>0</v>
      </c>
      <c r="U3296" s="5">
        <f>VLOOKUP(CONCATENATE($F3296," ",$G3296),AllocFactorMatrix,(U$4+1),FALSE)*$E3297</f>
        <v>0</v>
      </c>
      <c r="V3296" s="5">
        <f>VLOOKUP(CONCATENATE($F3296," ",$G3296),AllocFactorMatrix,(V$4+1),FALSE)*$E3297</f>
        <v>0</v>
      </c>
      <c r="W3296" s="5">
        <f>VLOOKUP(CONCATENATE($F3296," ",$G3296),AllocFactorMatrix,(W$4+1),FALSE)*$E3297</f>
        <v>0</v>
      </c>
      <c r="X3296" s="5">
        <f>VLOOKUP(CONCATENATE($F3296," ",$G3296),AllocFactorMatrix,(X$4+1),FALSE)*$E3297</f>
        <v>0</v>
      </c>
      <c r="Y3296" s="5">
        <f t="shared" si="4694"/>
        <v>0</v>
      </c>
      <c r="Z3296" s="5">
        <f>VLOOKUP(CONCATENATE($F3296," ",$G3296),AllocFactorMatrix,(Z$4+1),FALSE)*$E3297</f>
        <v>0</v>
      </c>
      <c r="AA3296" s="5">
        <f>VLOOKUP(CONCATENATE($F3296," ",$G3296),AllocFactorMatrix,(AA$4+1),FALSE)*$E3297</f>
        <v>0</v>
      </c>
      <c r="AB3296" s="5">
        <f t="shared" si="4648"/>
        <v>0</v>
      </c>
      <c r="AC3296" s="5">
        <f>VLOOKUP(CONCATENATE($F3296," ",$G3296),AllocFactorMatrix,(AC$4+1),FALSE)*$E3297</f>
        <v>0</v>
      </c>
      <c r="AD3296" s="5">
        <f>VLOOKUP(CONCATENATE($F3296," ",$G3296),AllocFactorMatrix,(AD$4+1),FALSE)*$E3297</f>
        <v>0</v>
      </c>
      <c r="AE3296" s="5">
        <f>VLOOKUP(CONCATENATE($F3296," ",$G3296),AllocFactorMatrix,(AE$4+1),FALSE)*$E3297</f>
        <v>0</v>
      </c>
    </row>
    <row r="3297" spans="1:31" collapsed="1">
      <c r="D3297" s="84" t="s">
        <v>641</v>
      </c>
      <c r="E3297" s="50">
        <v>-33163</v>
      </c>
      <c r="F3297" s="88" t="s">
        <v>181</v>
      </c>
      <c r="G3297" s="48" t="str">
        <f>$G$15</f>
        <v>TOTAL</v>
      </c>
      <c r="H3297" s="4">
        <f t="shared" si="4658"/>
        <v>-33163</v>
      </c>
      <c r="I3297" s="5">
        <f t="shared" ref="I3297:N3297" si="4700">VLOOKUP(CONCATENATE($F3297," ",$G3297),AllocFactorMatrix,(I$4+1),FALSE)*$E3297</f>
        <v>-17030.293715689397</v>
      </c>
      <c r="J3297" s="47">
        <f t="shared" si="4700"/>
        <v>-3.5861402358667087</v>
      </c>
      <c r="K3297" s="47">
        <f t="shared" si="4700"/>
        <v>-6.3450725843606772</v>
      </c>
      <c r="L3297" s="5">
        <f t="shared" si="4700"/>
        <v>-3973.9276375662398</v>
      </c>
      <c r="M3297" s="5">
        <f t="shared" si="4700"/>
        <v>-55.349541716029123</v>
      </c>
      <c r="N3297" s="5">
        <f t="shared" si="4700"/>
        <v>-8.2111125853945914</v>
      </c>
      <c r="O3297" s="5">
        <f t="shared" si="4647"/>
        <v>-4037.4882918676635</v>
      </c>
      <c r="P3297" s="5">
        <f>VLOOKUP(CONCATENATE($F3297," ",$G3297),AllocFactorMatrix,(P$4+1),FALSE)*$E3297</f>
        <v>-2348.6208069485879</v>
      </c>
      <c r="Q3297" s="5">
        <f>VLOOKUP(CONCATENATE($F3297," ",$G3297),AllocFactorMatrix,(Q$4+1),FALSE)*$E3297</f>
        <v>-421.73018516050013</v>
      </c>
      <c r="R3297" s="5">
        <f>VLOOKUP(CONCATENATE($F3297," ",$G3297),AllocFactorMatrix,(R$4+1),FALSE)*$E3297</f>
        <v>-90.866820924245559</v>
      </c>
      <c r="S3297" s="5">
        <f>VLOOKUP(CONCATENATE($F3297," ",$G3297),AllocFactorMatrix,(S$4+1),FALSE)*$E3297</f>
        <v>-2.5583428873009777</v>
      </c>
      <c r="T3297" s="5">
        <f t="shared" si="4650"/>
        <v>-2863.7761559206347</v>
      </c>
      <c r="U3297" s="5">
        <f>VLOOKUP(CONCATENATE($F3297," ",$G3297),AllocFactorMatrix,(U$4+1),FALSE)*$E3297</f>
        <v>-110.25233130760374</v>
      </c>
      <c r="V3297" s="5">
        <f>VLOOKUP(CONCATENATE($F3297," ",$G3297),AllocFactorMatrix,(V$4+1),FALSE)*$E3297</f>
        <v>-1500.3793571966203</v>
      </c>
      <c r="W3297" s="5">
        <f>VLOOKUP(CONCATENATE($F3297," ",$G3297),AllocFactorMatrix,(W$4+1),FALSE)*$E3297</f>
        <v>-6086.8439519005278</v>
      </c>
      <c r="X3297" s="5">
        <f>VLOOKUP(CONCATENATE($F3297," ",$G3297),AllocFactorMatrix,(X$4+1),FALSE)*$E3297</f>
        <v>-821.2719225338019</v>
      </c>
      <c r="Y3297" s="5">
        <f t="shared" si="4694"/>
        <v>-8518.7475629385535</v>
      </c>
      <c r="Z3297" s="5">
        <f>VLOOKUP(CONCATENATE($F3297," ",$G3297),AllocFactorMatrix,(Z$4+1),FALSE)*$E3297</f>
        <v>-645.39180089549393</v>
      </c>
      <c r="AA3297" s="5">
        <f>VLOOKUP(CONCATENATE($F3297," ",$G3297),AllocFactorMatrix,(AA$4+1),FALSE)*$E3297</f>
        <v>-12.90459762872915</v>
      </c>
      <c r="AB3297" s="5">
        <f t="shared" si="4648"/>
        <v>-658.29639852422304</v>
      </c>
      <c r="AC3297" s="5">
        <f>VLOOKUP(CONCATENATE($F3297," ",$G3297),AllocFactorMatrix,(AC$4+1),FALSE)*$E3297</f>
        <v>-8.5281179144053052</v>
      </c>
      <c r="AD3297" s="5">
        <f>VLOOKUP(CONCATENATE($F3297," ",$G3297),AllocFactorMatrix,(AD$4+1),FALSE)*$E3297</f>
        <v>-29.820378945241618</v>
      </c>
      <c r="AE3297" s="5">
        <f>VLOOKUP(CONCATENATE($F3297," ",$G3297),AllocFactorMatrix,(AE$4+1),FALSE)*$E3297</f>
        <v>-6.1181653796526163</v>
      </c>
    </row>
    <row r="3298" spans="1:31" s="40" customFormat="1" hidden="1" outlineLevel="1">
      <c r="A3298" s="49"/>
      <c r="B3298" s="97"/>
      <c r="C3298" s="48"/>
      <c r="D3298" s="48"/>
      <c r="E3298" s="44"/>
      <c r="F3298" s="167" t="str">
        <f>F3305</f>
        <v>TDPLANT</v>
      </c>
      <c r="G3298" s="48" t="str">
        <f>$G$8</f>
        <v>PRODUCTION</v>
      </c>
      <c r="H3298" s="41">
        <f t="shared" ref="H3298:H3321" si="4701">SUBTOTAL(9,I3298:AE3298)</f>
        <v>-3132.4980342727795</v>
      </c>
      <c r="I3298" s="42">
        <f t="shared" ref="I3298:N3298" si="4702">VLOOKUP(CONCATENATE($F3298," ",$G3298),AllocFactorMatrix,(I$4+1),FALSE)*$E3305</f>
        <v>-1610.9526733609887</v>
      </c>
      <c r="J3298" s="47">
        <f t="shared" si="4702"/>
        <v>-0.36039772858706243</v>
      </c>
      <c r="K3298" s="47">
        <f t="shared" si="4702"/>
        <v>-0.6310307252639541</v>
      </c>
      <c r="L3298" s="42">
        <f t="shared" si="4702"/>
        <v>-375.46066962893053</v>
      </c>
      <c r="M3298" s="42">
        <f t="shared" si="4702"/>
        <v>-5.2245304393398335</v>
      </c>
      <c r="N3298" s="42">
        <f t="shared" si="4702"/>
        <v>-0.72763972313572556</v>
      </c>
      <c r="O3298" s="42">
        <f t="shared" ref="O3298:O3305" si="4703">SUBTOTAL(9,L3298:N3298)</f>
        <v>-381.4128397914061</v>
      </c>
      <c r="P3298" s="42">
        <f>VLOOKUP(CONCATENATE($F3298," ",$G3298),AllocFactorMatrix,(P$4+1),FALSE)*$E3305</f>
        <v>-223.32126865826271</v>
      </c>
      <c r="Q3298" s="42">
        <f>VLOOKUP(CONCATENATE($F3298," ",$G3298),AllocFactorMatrix,(Q$4+1),FALSE)*$E3305</f>
        <v>-40.077006785819364</v>
      </c>
      <c r="R3298" s="42">
        <f>VLOOKUP(CONCATENATE($F3298," ",$G3298),AllocFactorMatrix,(R$4+1),FALSE)*$E3305</f>
        <v>-8.1272079977220617</v>
      </c>
      <c r="S3298" s="42">
        <f>VLOOKUP(CONCATENATE($F3298," ",$G3298),AllocFactorMatrix,(S$4+1),FALSE)*$E3305</f>
        <v>-0.30862704841148458</v>
      </c>
      <c r="T3298" s="42">
        <f t="shared" ref="T3298:T3305" si="4704">SUBTOTAL(9,P3298:S3298)</f>
        <v>-271.83411049021561</v>
      </c>
      <c r="U3298" s="42">
        <f>VLOOKUP(CONCATENATE($F3298," ",$G3298),AllocFactorMatrix,(U$4+1),FALSE)*$E3305</f>
        <v>-10.591645424062769</v>
      </c>
      <c r="V3298" s="42">
        <f>VLOOKUP(CONCATENATE($F3298," ",$G3298),AllocFactorMatrix,(V$4+1),FALSE)*$E3305</f>
        <v>-142.99332936636296</v>
      </c>
      <c r="W3298" s="42">
        <f>VLOOKUP(CONCATENATE($F3298," ",$G3298),AllocFactorMatrix,(W$4+1),FALSE)*$E3305</f>
        <v>-546.89208303762462</v>
      </c>
      <c r="X3298" s="42">
        <f>VLOOKUP(CONCATENATE($F3298," ",$G3298),AllocFactorMatrix,(X$4+1),FALSE)*$E3305</f>
        <v>-99.07457309689913</v>
      </c>
      <c r="Y3298" s="42">
        <f>SUBTOTAL(9,U3298:X3298)</f>
        <v>-799.55163092494945</v>
      </c>
      <c r="Z3298" s="42">
        <f>VLOOKUP(CONCATENATE($F3298," ",$G3298),AllocFactorMatrix,(Z$4+1),FALSE)*$E3305</f>
        <v>-61.384131385512475</v>
      </c>
      <c r="AA3298" s="42">
        <f>VLOOKUP(CONCATENATE($F3298," ",$G3298),AllocFactorMatrix,(AA$4+1),FALSE)*$E3305</f>
        <v>-1.2259985475130735</v>
      </c>
      <c r="AB3298" s="42">
        <f t="shared" ref="AB3298:AB3305" si="4705">SUBTOTAL(9,Z3298:AA3298)</f>
        <v>-62.610129933025547</v>
      </c>
      <c r="AC3298" s="42">
        <f>VLOOKUP(CONCATENATE($F3298," ",$G3298),AllocFactorMatrix,(AC$4+1),FALSE)*$E3305</f>
        <v>-0.80975600044008855</v>
      </c>
      <c r="AD3298" s="42">
        <f>VLOOKUP(CONCATENATE($F3298," ",$G3298),AllocFactorMatrix,(AD$4+1),FALSE)*$E3305</f>
        <v>-3.5973971988138596</v>
      </c>
      <c r="AE3298" s="42">
        <f>VLOOKUP(CONCATENATE($F3298," ",$G3298),AllocFactorMatrix,(AE$4+1),FALSE)*$E3305</f>
        <v>-0.73806811908921999</v>
      </c>
    </row>
    <row r="3299" spans="1:31" s="40" customFormat="1" hidden="1" outlineLevel="1">
      <c r="A3299" s="49"/>
      <c r="B3299" s="97"/>
      <c r="C3299" s="48"/>
      <c r="D3299" s="48"/>
      <c r="E3299" s="44"/>
      <c r="F3299" s="167" t="str">
        <f>F3305</f>
        <v>TDPLANT</v>
      </c>
      <c r="G3299" s="48" t="str">
        <f>$G$9</f>
        <v>BULKTRAN</v>
      </c>
      <c r="H3299" s="41">
        <f t="shared" si="4701"/>
        <v>-129462.75237943538</v>
      </c>
      <c r="I3299" s="42">
        <f t="shared" ref="I3299:N3299" si="4706">VLOOKUP(CONCATENATE($F3299," ",$G3299),AllocFactorMatrix,(I$4+1),FALSE)*$E3305</f>
        <v>-66578.929903380034</v>
      </c>
      <c r="J3299" s="47">
        <f t="shared" si="4706"/>
        <v>-14.894847940426452</v>
      </c>
      <c r="K3299" s="47">
        <f t="shared" si="4706"/>
        <v>-26.079816694163895</v>
      </c>
      <c r="L3299" s="42">
        <f t="shared" si="4706"/>
        <v>-15517.382985899232</v>
      </c>
      <c r="M3299" s="42">
        <f t="shared" si="4706"/>
        <v>-215.92418675662472</v>
      </c>
      <c r="N3299" s="42">
        <f t="shared" si="4706"/>
        <v>-30.072561983149253</v>
      </c>
      <c r="O3299" s="42">
        <f t="shared" si="4703"/>
        <v>-15763.379734639007</v>
      </c>
      <c r="P3299" s="42">
        <f>VLOOKUP(CONCATENATE($F3299," ",$G3299),AllocFactorMatrix,(P$4+1),FALSE)*$E3305</f>
        <v>-9229.6262564384997</v>
      </c>
      <c r="Q3299" s="42">
        <f>VLOOKUP(CONCATENATE($F3299," ",$G3299),AllocFactorMatrix,(Q$4+1),FALSE)*$E3305</f>
        <v>-1656.3393013671939</v>
      </c>
      <c r="R3299" s="42">
        <f>VLOOKUP(CONCATENATE($F3299," ",$G3299),AllocFactorMatrix,(R$4+1),FALSE)*$E3305</f>
        <v>-335.88870768103243</v>
      </c>
      <c r="S3299" s="42">
        <f>VLOOKUP(CONCATENATE($F3299," ",$G3299),AllocFactorMatrix,(S$4+1),FALSE)*$E3305</f>
        <v>-12.755221777934139</v>
      </c>
      <c r="T3299" s="42">
        <f t="shared" si="4704"/>
        <v>-11234.609487264661</v>
      </c>
      <c r="U3299" s="42">
        <f>VLOOKUP(CONCATENATE($F3299," ",$G3299),AllocFactorMatrix,(U$4+1),FALSE)*$E3305</f>
        <v>-437.74123840577363</v>
      </c>
      <c r="V3299" s="42">
        <f>VLOOKUP(CONCATENATE($F3299," ",$G3299),AllocFactorMatrix,(V$4+1),FALSE)*$E3305</f>
        <v>-5909.7594919851854</v>
      </c>
      <c r="W3299" s="42">
        <f>VLOOKUP(CONCATENATE($F3299," ",$G3299),AllocFactorMatrix,(W$4+1),FALSE)*$E3305</f>
        <v>-22602.457703061442</v>
      </c>
      <c r="X3299" s="42">
        <f>VLOOKUP(CONCATENATE($F3299," ",$G3299),AllocFactorMatrix,(X$4+1),FALSE)*$E3305</f>
        <v>-4094.6448437021386</v>
      </c>
      <c r="Y3299" s="42">
        <f t="shared" ref="Y3299:Y3305" si="4707">SUBTOTAL(9,U3299:X3299)</f>
        <v>-33044.603277154536</v>
      </c>
      <c r="Z3299" s="42">
        <f>VLOOKUP(CONCATENATE($F3299," ",$G3299),AllocFactorMatrix,(Z$4+1),FALSE)*$E3305</f>
        <v>-2536.9396930632852</v>
      </c>
      <c r="AA3299" s="42">
        <f>VLOOKUP(CONCATENATE($F3299," ",$G3299),AllocFactorMatrix,(AA$4+1),FALSE)*$E3305</f>
        <v>-50.66919264997405</v>
      </c>
      <c r="AB3299" s="42">
        <f t="shared" si="4705"/>
        <v>-2587.608885713259</v>
      </c>
      <c r="AC3299" s="42">
        <f>VLOOKUP(CONCATENATE($F3299," ",$G3299),AllocFactorMatrix,(AC$4+1),FALSE)*$E3305</f>
        <v>-33.466338821526051</v>
      </c>
      <c r="AD3299" s="42">
        <f>VLOOKUP(CONCATENATE($F3299," ",$G3299),AllocFactorMatrix,(AD$4+1),FALSE)*$E3305</f>
        <v>-148.67653153009365</v>
      </c>
      <c r="AE3299" s="42">
        <f>VLOOKUP(CONCATENATE($F3299," ",$G3299),AllocFactorMatrix,(AE$4+1),FALSE)*$E3305</f>
        <v>-30.503556297677335</v>
      </c>
    </row>
    <row r="3300" spans="1:31" s="40" customFormat="1" hidden="1" outlineLevel="1">
      <c r="A3300" s="49"/>
      <c r="B3300" s="97"/>
      <c r="C3300" s="48"/>
      <c r="D3300" s="48"/>
      <c r="E3300" s="44"/>
      <c r="F3300" s="167" t="str">
        <f>F3305</f>
        <v>TDPLANT</v>
      </c>
      <c r="G3300" s="48" t="str">
        <f>$G$10</f>
        <v>SUBTRAN</v>
      </c>
      <c r="H3300" s="41">
        <f t="shared" si="4701"/>
        <v>-35844.363446393072</v>
      </c>
      <c r="I3300" s="42">
        <f t="shared" ref="I3300:N3300" si="4708">VLOOKUP(CONCATENATE($F3300," ",$G3300),AllocFactorMatrix,(I$4+1),FALSE)*$E3305</f>
        <v>-18311.816184201358</v>
      </c>
      <c r="J3300" s="47">
        <f t="shared" si="4708"/>
        <v>-2.9818015419911301</v>
      </c>
      <c r="K3300" s="47">
        <f t="shared" si="4708"/>
        <v>-5.549644647978706</v>
      </c>
      <c r="L3300" s="42">
        <f t="shared" si="4708"/>
        <v>-4291.3990888327971</v>
      </c>
      <c r="M3300" s="42">
        <f t="shared" si="4708"/>
        <v>-59.975708852730428</v>
      </c>
      <c r="N3300" s="42">
        <f t="shared" si="4708"/>
        <v>-10.855324640109938</v>
      </c>
      <c r="O3300" s="42">
        <f t="shared" si="4703"/>
        <v>-4362.2301223256372</v>
      </c>
      <c r="P3300" s="42">
        <f>VLOOKUP(CONCATENATE($F3300," ",$G3300),AllocFactorMatrix,(P$4+1),FALSE)*$E3305</f>
        <v>-2477.568400772273</v>
      </c>
      <c r="Q3300" s="42">
        <f>VLOOKUP(CONCATENATE($F3300," ",$G3300),AllocFactorMatrix,(Q$4+1),FALSE)*$E3305</f>
        <v>-445.86260511124101</v>
      </c>
      <c r="R3300" s="42">
        <f>VLOOKUP(CONCATENATE($F3300," ",$G3300),AllocFactorMatrix,(R$4+1),FALSE)*$E3305</f>
        <v>-117.03549624057824</v>
      </c>
      <c r="S3300" s="42">
        <f>VLOOKUP(CONCATENATE($F3300," ",$G3300),AllocFactorMatrix,(S$4+1),FALSE)*$E3305</f>
        <v>0</v>
      </c>
      <c r="T3300" s="42">
        <f t="shared" si="4704"/>
        <v>-3040.4665021240921</v>
      </c>
      <c r="U3300" s="42">
        <f>VLOOKUP(CONCATENATE($F3300," ",$G3300),AllocFactorMatrix,(U$4+1),FALSE)*$E3305</f>
        <v>-111.83905008036457</v>
      </c>
      <c r="V3300" s="42">
        <f>VLOOKUP(CONCATENATE($F3300," ",$G3300),AllocFactorMatrix,(V$4+1),FALSE)*$E3305</f>
        <v>-1569.2103206707541</v>
      </c>
      <c r="W3300" s="42">
        <f>VLOOKUP(CONCATENATE($F3300," ",$G3300),AllocFactorMatrix,(W$4+1),FALSE)*$E3305</f>
        <v>-7737.4173494984243</v>
      </c>
      <c r="X3300" s="42">
        <f>VLOOKUP(CONCATENATE($F3300," ",$G3300),AllocFactorMatrix,(X$4+1),FALSE)*$E3305</f>
        <v>0</v>
      </c>
      <c r="Y3300" s="42">
        <f t="shared" si="4707"/>
        <v>-9418.4667202495439</v>
      </c>
      <c r="Z3300" s="42">
        <f>VLOOKUP(CONCATENATE($F3300," ",$G3300),AllocFactorMatrix,(Z$4+1),FALSE)*$E3305</f>
        <v>-680.15221010972789</v>
      </c>
      <c r="AA3300" s="42">
        <f>VLOOKUP(CONCATENATE($F3300," ",$G3300),AllocFactorMatrix,(AA$4+1),FALSE)*$E3305</f>
        <v>-13.656447751525704</v>
      </c>
      <c r="AB3300" s="42">
        <f t="shared" si="4705"/>
        <v>-693.80865786125355</v>
      </c>
      <c r="AC3300" s="42">
        <f>VLOOKUP(CONCATENATE($F3300," ",$G3300),AllocFactorMatrix,(AC$4+1),FALSE)*$E3305</f>
        <v>-9.0438134412172708</v>
      </c>
      <c r="AD3300" s="42">
        <f>VLOOKUP(CONCATENATE($F3300," ",$G3300),AllocFactorMatrix,(AD$4+1),FALSE)*$E3305</f>
        <v>0</v>
      </c>
      <c r="AE3300" s="42">
        <f>VLOOKUP(CONCATENATE($F3300," ",$G3300),AllocFactorMatrix,(AE$4+1),FALSE)*$E3305</f>
        <v>0</v>
      </c>
    </row>
    <row r="3301" spans="1:31" s="40" customFormat="1" hidden="1" outlineLevel="1">
      <c r="A3301" s="49"/>
      <c r="B3301" s="97"/>
      <c r="C3301" s="48"/>
      <c r="D3301" s="48"/>
      <c r="E3301" s="44"/>
      <c r="F3301" s="167" t="str">
        <f>F3305</f>
        <v>TDPLANT</v>
      </c>
      <c r="G3301" s="48" t="str">
        <f>$G$11</f>
        <v>DISTPRI</v>
      </c>
      <c r="H3301" s="41">
        <f t="shared" si="4701"/>
        <v>-141388.40562846098</v>
      </c>
      <c r="I3301" s="42">
        <f t="shared" ref="I3301:N3301" si="4709">VLOOKUP(CONCATENATE($F3301," ",$G3301),AllocFactorMatrix,(I$4+1),FALSE)*$E3305</f>
        <v>-92566.927716090053</v>
      </c>
      <c r="J3301" s="47">
        <f t="shared" si="4709"/>
        <v>-15.199623766315909</v>
      </c>
      <c r="K3301" s="47">
        <f t="shared" si="4709"/>
        <v>-28.123657687849782</v>
      </c>
      <c r="L3301" s="42">
        <f t="shared" si="4709"/>
        <v>-21658.204047233688</v>
      </c>
      <c r="M3301" s="42">
        <f t="shared" si="4709"/>
        <v>-302.65030870460049</v>
      </c>
      <c r="N3301" s="42">
        <f t="shared" si="4709"/>
        <v>0</v>
      </c>
      <c r="O3301" s="42">
        <f t="shared" si="4703"/>
        <v>-21960.854355938289</v>
      </c>
      <c r="P3301" s="42">
        <f>VLOOKUP(CONCATENATE($F3301," ",$G3301),AllocFactorMatrix,(P$4+1),FALSE)*$E3305</f>
        <v>-12560.04125787253</v>
      </c>
      <c r="Q3301" s="42">
        <f>VLOOKUP(CONCATENATE($F3301," ",$G3301),AllocFactorMatrix,(Q$4+1),FALSE)*$E3305</f>
        <v>-2260.1086879290165</v>
      </c>
      <c r="R3301" s="42">
        <f>VLOOKUP(CONCATENATE($F3301," ",$G3301),AllocFactorMatrix,(R$4+1),FALSE)*$E3305</f>
        <v>0</v>
      </c>
      <c r="S3301" s="42">
        <f>VLOOKUP(CONCATENATE($F3301," ",$G3301),AllocFactorMatrix,(S$4+1),FALSE)*$E3305</f>
        <v>0</v>
      </c>
      <c r="T3301" s="42">
        <f t="shared" si="4704"/>
        <v>-14820.149945801546</v>
      </c>
      <c r="U3301" s="42">
        <f>VLOOKUP(CONCATENATE($F3301," ",$G3301),AllocFactorMatrix,(U$4+1),FALSE)*$E3305</f>
        <v>-568.76249789038297</v>
      </c>
      <c r="V3301" s="42">
        <f>VLOOKUP(CONCATENATE($F3301," ",$G3301),AllocFactorMatrix,(V$4+1),FALSE)*$E3305</f>
        <v>-7864.7697943529502</v>
      </c>
      <c r="W3301" s="42">
        <f>VLOOKUP(CONCATENATE($F3301," ",$G3301),AllocFactorMatrix,(W$4+1),FALSE)*$E3305</f>
        <v>0</v>
      </c>
      <c r="X3301" s="42">
        <f>VLOOKUP(CONCATENATE($F3301," ",$G3301),AllocFactorMatrix,(X$4+1),FALSE)*$E3305</f>
        <v>0</v>
      </c>
      <c r="Y3301" s="42">
        <f t="shared" si="4707"/>
        <v>-8433.5322922433334</v>
      </c>
      <c r="Z3301" s="42">
        <f>VLOOKUP(CONCATENATE($F3301," ",$G3301),AllocFactorMatrix,(Z$4+1),FALSE)*$E3305</f>
        <v>-3448.9421000874158</v>
      </c>
      <c r="AA3301" s="42">
        <f>VLOOKUP(CONCATENATE($F3301," ",$G3301),AllocFactorMatrix,(AA$4+1),FALSE)*$E3305</f>
        <v>-69.225706963726836</v>
      </c>
      <c r="AB3301" s="42">
        <f t="shared" si="4705"/>
        <v>-3518.1678070511425</v>
      </c>
      <c r="AC3301" s="42">
        <f>VLOOKUP(CONCATENATE($F3301," ",$G3301),AllocFactorMatrix,(AC$4+1),FALSE)*$E3305</f>
        <v>-45.45022988250102</v>
      </c>
      <c r="AD3301" s="42">
        <f>VLOOKUP(CONCATENATE($F3301," ",$G3301),AllocFactorMatrix,(AD$4+1),FALSE)*$E3305</f>
        <v>0</v>
      </c>
      <c r="AE3301" s="42">
        <f>VLOOKUP(CONCATENATE($F3301," ",$G3301),AllocFactorMatrix,(AE$4+1),FALSE)*$E3305</f>
        <v>0</v>
      </c>
    </row>
    <row r="3302" spans="1:31" s="40" customFormat="1" hidden="1" outlineLevel="1">
      <c r="A3302" s="49"/>
      <c r="B3302" s="97"/>
      <c r="C3302" s="48"/>
      <c r="D3302" s="48"/>
      <c r="E3302" s="44"/>
      <c r="F3302" s="167" t="str">
        <f>F3305</f>
        <v>TDPLANT</v>
      </c>
      <c r="G3302" s="48" t="str">
        <f>$G$12</f>
        <v>DISTSEC</v>
      </c>
      <c r="H3302" s="41">
        <f t="shared" si="4701"/>
        <v>-68109.023658104285</v>
      </c>
      <c r="I3302" s="42">
        <f t="shared" ref="I3302:N3302" si="4710">VLOOKUP(CONCATENATE($F3302," ",$G3302),AllocFactorMatrix,(I$4+1),FALSE)*$E3305</f>
        <v>-50531.526220871609</v>
      </c>
      <c r="J3302" s="47">
        <f t="shared" si="4710"/>
        <v>-12.526504897486101</v>
      </c>
      <c r="K3302" s="47">
        <f t="shared" si="4710"/>
        <v>-16.225276028633573</v>
      </c>
      <c r="L3302" s="42">
        <f t="shared" si="4710"/>
        <v>-10185.478673160243</v>
      </c>
      <c r="M3302" s="42">
        <f t="shared" si="4710"/>
        <v>0</v>
      </c>
      <c r="N3302" s="42">
        <f t="shared" si="4710"/>
        <v>0</v>
      </c>
      <c r="O3302" s="42">
        <f t="shared" si="4703"/>
        <v>-10185.478673160243</v>
      </c>
      <c r="P3302" s="42">
        <f>VLOOKUP(CONCATENATE($F3302," ",$G3302),AllocFactorMatrix,(P$4+1),FALSE)*$E3305</f>
        <v>-5084.5280646689762</v>
      </c>
      <c r="Q3302" s="42">
        <f>VLOOKUP(CONCATENATE($F3302," ",$G3302),AllocFactorMatrix,(Q$4+1),FALSE)*$E3305</f>
        <v>0</v>
      </c>
      <c r="R3302" s="42">
        <f>VLOOKUP(CONCATENATE($F3302," ",$G3302),AllocFactorMatrix,(R$4+1),FALSE)*$E3305</f>
        <v>0</v>
      </c>
      <c r="S3302" s="42">
        <f>VLOOKUP(CONCATENATE($F3302," ",$G3302),AllocFactorMatrix,(S$4+1),FALSE)*$E3305</f>
        <v>0</v>
      </c>
      <c r="T3302" s="42">
        <f t="shared" si="4704"/>
        <v>-5084.5280646689762</v>
      </c>
      <c r="U3302" s="42">
        <f>VLOOKUP(CONCATENATE($F3302," ",$G3302),AllocFactorMatrix,(U$4+1),FALSE)*$E3305</f>
        <v>-190.41273783147179</v>
      </c>
      <c r="V3302" s="42">
        <f>VLOOKUP(CONCATENATE($F3302," ",$G3302),AllocFactorMatrix,(V$4+1),FALSE)*$E3305</f>
        <v>0</v>
      </c>
      <c r="W3302" s="42">
        <f>VLOOKUP(CONCATENATE($F3302," ",$G3302),AllocFactorMatrix,(W$4+1),FALSE)*$E3305</f>
        <v>0</v>
      </c>
      <c r="X3302" s="42">
        <f>VLOOKUP(CONCATENATE($F3302," ",$G3302),AllocFactorMatrix,(X$4+1),FALSE)*$E3305</f>
        <v>0</v>
      </c>
      <c r="Y3302" s="42">
        <f t="shared" si="4707"/>
        <v>-190.41273783147179</v>
      </c>
      <c r="Z3302" s="42">
        <f>VLOOKUP(CONCATENATE($F3302," ",$G3302),AllocFactorMatrix,(Z$4+1),FALSE)*$E3305</f>
        <v>-1439.0192378100273</v>
      </c>
      <c r="AA3302" s="42">
        <f>VLOOKUP(CONCATENATE($F3302," ",$G3302),AllocFactorMatrix,(AA$4+1),FALSE)*$E3305</f>
        <v>0</v>
      </c>
      <c r="AB3302" s="42">
        <f t="shared" si="4705"/>
        <v>-1439.0192378100273</v>
      </c>
      <c r="AC3302" s="42">
        <f>VLOOKUP(CONCATENATE($F3302," ",$G3302),AllocFactorMatrix,(AC$4+1),FALSE)*$E3305</f>
        <v>-17.014347203278366</v>
      </c>
      <c r="AD3302" s="42">
        <f>VLOOKUP(CONCATENATE($F3302," ",$G3302),AllocFactorMatrix,(AD$4+1),FALSE)*$E3305</f>
        <v>-523.69667522206657</v>
      </c>
      <c r="AE3302" s="42">
        <f>VLOOKUP(CONCATENATE($F3302," ",$G3302),AllocFactorMatrix,(AE$4+1),FALSE)*$E3305</f>
        <v>-108.59592041048974</v>
      </c>
    </row>
    <row r="3303" spans="1:31" s="40" customFormat="1" hidden="1" outlineLevel="1">
      <c r="A3303" s="49"/>
      <c r="B3303" s="97"/>
      <c r="C3303" s="48"/>
      <c r="D3303" s="48"/>
      <c r="E3303" s="44"/>
      <c r="F3303" s="167" t="str">
        <f>F3305</f>
        <v>TDPLANT</v>
      </c>
      <c r="G3303" s="48" t="str">
        <f>$G$13</f>
        <v>ENERGY</v>
      </c>
      <c r="H3303" s="41">
        <f t="shared" si="4701"/>
        <v>0</v>
      </c>
      <c r="I3303" s="42">
        <f t="shared" ref="I3303:N3303" si="4711">VLOOKUP(CONCATENATE($F3303," ",$G3303),AllocFactorMatrix,(I$4+1),FALSE)*$E3305</f>
        <v>0</v>
      </c>
      <c r="J3303" s="47">
        <f t="shared" si="4711"/>
        <v>0</v>
      </c>
      <c r="K3303" s="47">
        <f t="shared" si="4711"/>
        <v>0</v>
      </c>
      <c r="L3303" s="42">
        <f t="shared" si="4711"/>
        <v>0</v>
      </c>
      <c r="M3303" s="42">
        <f t="shared" si="4711"/>
        <v>0</v>
      </c>
      <c r="N3303" s="42">
        <f t="shared" si="4711"/>
        <v>0</v>
      </c>
      <c r="O3303" s="42">
        <f t="shared" si="4703"/>
        <v>0</v>
      </c>
      <c r="P3303" s="42">
        <f>VLOOKUP(CONCATENATE($F3303," ",$G3303),AllocFactorMatrix,(P$4+1),FALSE)*$E3305</f>
        <v>0</v>
      </c>
      <c r="Q3303" s="42">
        <f>VLOOKUP(CONCATENATE($F3303," ",$G3303),AllocFactorMatrix,(Q$4+1),FALSE)*$E3305</f>
        <v>0</v>
      </c>
      <c r="R3303" s="42">
        <f>VLOOKUP(CONCATENATE($F3303," ",$G3303),AllocFactorMatrix,(R$4+1),FALSE)*$E3305</f>
        <v>0</v>
      </c>
      <c r="S3303" s="42">
        <f>VLOOKUP(CONCATENATE($F3303," ",$G3303),AllocFactorMatrix,(S$4+1),FALSE)*$E3305</f>
        <v>0</v>
      </c>
      <c r="T3303" s="42">
        <f t="shared" si="4704"/>
        <v>0</v>
      </c>
      <c r="U3303" s="42">
        <f>VLOOKUP(CONCATENATE($F3303," ",$G3303),AllocFactorMatrix,(U$4+1),FALSE)*$E3305</f>
        <v>0</v>
      </c>
      <c r="V3303" s="42">
        <f>VLOOKUP(CONCATENATE($F3303," ",$G3303),AllocFactorMatrix,(V$4+1),FALSE)*$E3305</f>
        <v>0</v>
      </c>
      <c r="W3303" s="42">
        <f>VLOOKUP(CONCATENATE($F3303," ",$G3303),AllocFactorMatrix,(W$4+1),FALSE)*$E3305</f>
        <v>0</v>
      </c>
      <c r="X3303" s="42">
        <f>VLOOKUP(CONCATENATE($F3303," ",$G3303),AllocFactorMatrix,(X$4+1),FALSE)*$E3305</f>
        <v>0</v>
      </c>
      <c r="Y3303" s="42">
        <f t="shared" si="4707"/>
        <v>0</v>
      </c>
      <c r="Z3303" s="42">
        <f>VLOOKUP(CONCATENATE($F3303," ",$G3303),AllocFactorMatrix,(Z$4+1),FALSE)*$E3305</f>
        <v>0</v>
      </c>
      <c r="AA3303" s="42">
        <f>VLOOKUP(CONCATENATE($F3303," ",$G3303),AllocFactorMatrix,(AA$4+1),FALSE)*$E3305</f>
        <v>0</v>
      </c>
      <c r="AB3303" s="42">
        <f t="shared" si="4705"/>
        <v>0</v>
      </c>
      <c r="AC3303" s="42">
        <f>VLOOKUP(CONCATENATE($F3303," ",$G3303),AllocFactorMatrix,(AC$4+1),FALSE)*$E3305</f>
        <v>0</v>
      </c>
      <c r="AD3303" s="42">
        <f>VLOOKUP(CONCATENATE($F3303," ",$G3303),AllocFactorMatrix,(AD$4+1),FALSE)*$E3305</f>
        <v>0</v>
      </c>
      <c r="AE3303" s="42">
        <f>VLOOKUP(CONCATENATE($F3303," ",$G3303),AllocFactorMatrix,(AE$4+1),FALSE)*$E3305</f>
        <v>0</v>
      </c>
    </row>
    <row r="3304" spans="1:31" s="40" customFormat="1" hidden="1" outlineLevel="1">
      <c r="A3304" s="49"/>
      <c r="B3304" s="97"/>
      <c r="C3304" s="48"/>
      <c r="D3304" s="48"/>
      <c r="E3304" s="44"/>
      <c r="F3304" s="167" t="str">
        <f>F3305</f>
        <v>TDPLANT</v>
      </c>
      <c r="G3304" s="48" t="str">
        <f>$G$14</f>
        <v>CUSTOMER</v>
      </c>
      <c r="H3304" s="41">
        <f t="shared" si="4701"/>
        <v>-29852.956853333486</v>
      </c>
      <c r="I3304" s="42">
        <f t="shared" ref="I3304:N3304" si="4712">VLOOKUP(CONCATENATE($F3304," ",$G3304),AllocFactorMatrix,(I$4+1),FALSE)*$E3305</f>
        <v>-13957.126643585905</v>
      </c>
      <c r="J3304" s="47">
        <f t="shared" si="4712"/>
        <v>-2.8163911500303502</v>
      </c>
      <c r="K3304" s="47">
        <f t="shared" si="4712"/>
        <v>-1.602754670188929</v>
      </c>
      <c r="L3304" s="42">
        <f t="shared" si="4712"/>
        <v>-4716.0407382951171</v>
      </c>
      <c r="M3304" s="42">
        <f t="shared" si="4712"/>
        <v>-318.9638642684518</v>
      </c>
      <c r="N3304" s="42">
        <f t="shared" si="4712"/>
        <v>-53.728459599664312</v>
      </c>
      <c r="O3304" s="42">
        <f t="shared" si="4703"/>
        <v>-5088.7330621632336</v>
      </c>
      <c r="P3304" s="42">
        <f>VLOOKUP(CONCATENATE($F3304," ",$G3304),AllocFactorMatrix,(P$4+1),FALSE)*$E3305</f>
        <v>-384.50875217453182</v>
      </c>
      <c r="Q3304" s="42">
        <f>VLOOKUP(CONCATENATE($F3304," ",$G3304),AllocFactorMatrix,(Q$4+1),FALSE)*$E3305</f>
        <v>-112.2005154810988</v>
      </c>
      <c r="R3304" s="42">
        <f>VLOOKUP(CONCATENATE($F3304," ",$G3304),AllocFactorMatrix,(R$4+1),FALSE)*$E3305</f>
        <v>-132.13960042343581</v>
      </c>
      <c r="S3304" s="42">
        <f>VLOOKUP(CONCATENATE($F3304," ",$G3304),AllocFactorMatrix,(S$4+1),FALSE)*$E3305</f>
        <v>-16.517222481679283</v>
      </c>
      <c r="T3304" s="42">
        <f t="shared" si="4704"/>
        <v>-645.36609056074576</v>
      </c>
      <c r="U3304" s="42">
        <f>VLOOKUP(CONCATENATE($F3304," ",$G3304),AllocFactorMatrix,(U$4+1),FALSE)*$E3305</f>
        <v>-2.530552913363135</v>
      </c>
      <c r="V3304" s="42">
        <f>VLOOKUP(CONCATENATE($F3304," ",$G3304),AllocFactorMatrix,(V$4+1),FALSE)*$E3305</f>
        <v>-79.557088496958187</v>
      </c>
      <c r="W3304" s="42">
        <f>VLOOKUP(CONCATENATE($F3304," ",$G3304),AllocFactorMatrix,(W$4+1),FALSE)*$E3305</f>
        <v>-222.12005903583335</v>
      </c>
      <c r="X3304" s="42">
        <f>VLOOKUP(CONCATENATE($F3304," ",$G3304),AllocFactorMatrix,(X$4+1),FALSE)*$E3305</f>
        <v>-66.068687641161432</v>
      </c>
      <c r="Y3304" s="42">
        <f t="shared" si="4707"/>
        <v>-370.27638808731609</v>
      </c>
      <c r="Z3304" s="42">
        <f>VLOOKUP(CONCATENATE($F3304," ",$G3304),AllocFactorMatrix,(Z$4+1),FALSE)*$E3305</f>
        <v>-77.431803951353771</v>
      </c>
      <c r="AA3304" s="42">
        <f>VLOOKUP(CONCATENATE($F3304," ",$G3304),AllocFactorMatrix,(AA$4+1),FALSE)*$E3305</f>
        <v>-1.4659634223449203</v>
      </c>
      <c r="AB3304" s="42">
        <f t="shared" si="4705"/>
        <v>-78.897767373698684</v>
      </c>
      <c r="AC3304" s="42">
        <f>VLOOKUP(CONCATENATE($F3304," ",$G3304),AllocFactorMatrix,(AC$4+1),FALSE)*$E3305</f>
        <v>-7.555658720579113</v>
      </c>
      <c r="AD3304" s="42">
        <f>VLOOKUP(CONCATENATE($F3304," ",$G3304),AllocFactorMatrix,(AD$4+1),FALSE)*$E3305</f>
        <v>-8557.2205441380447</v>
      </c>
      <c r="AE3304" s="42">
        <f>VLOOKUP(CONCATENATE($F3304," ",$G3304),AllocFactorMatrix,(AE$4+1),FALSE)*$E3305</f>
        <v>-1143.3615528837422</v>
      </c>
    </row>
    <row r="3305" spans="1:31" s="40" customFormat="1" collapsed="1">
      <c r="A3305" s="49"/>
      <c r="B3305" s="97"/>
      <c r="C3305" s="48"/>
      <c r="D3305" s="48" t="s">
        <v>659</v>
      </c>
      <c r="E3305" s="88">
        <v>-407790</v>
      </c>
      <c r="F3305" s="87" t="s">
        <v>194</v>
      </c>
      <c r="G3305" s="48" t="str">
        <f>$G$15</f>
        <v>TOTAL</v>
      </c>
      <c r="H3305" s="41">
        <f t="shared" si="4701"/>
        <v>-407790</v>
      </c>
      <c r="I3305" s="42">
        <f t="shared" ref="I3305:N3305" si="4713">VLOOKUP(CONCATENATE($F3305," ",$G3305),AllocFactorMatrix,(I$4+1),FALSE)*$E3305</f>
        <v>-243557.27934148992</v>
      </c>
      <c r="J3305" s="47">
        <f t="shared" si="4713"/>
        <v>-48.779567024837007</v>
      </c>
      <c r="K3305" s="47">
        <f t="shared" si="4713"/>
        <v>-78.212180454078833</v>
      </c>
      <c r="L3305" s="42">
        <f t="shared" si="4713"/>
        <v>-56743.966203050011</v>
      </c>
      <c r="M3305" s="42">
        <f t="shared" si="4713"/>
        <v>-902.73859902174729</v>
      </c>
      <c r="N3305" s="42">
        <f t="shared" si="4713"/>
        <v>-95.383985946059227</v>
      </c>
      <c r="O3305" s="42">
        <f t="shared" si="4703"/>
        <v>-57742.088788017812</v>
      </c>
      <c r="P3305" s="42">
        <f>VLOOKUP(CONCATENATE($F3305," ",$G3305),AllocFactorMatrix,(P$4+1),FALSE)*$E3305</f>
        <v>-29959.594000585072</v>
      </c>
      <c r="Q3305" s="42">
        <f>VLOOKUP(CONCATENATE($F3305," ",$G3305),AllocFactorMatrix,(Q$4+1),FALSE)*$E3305</f>
        <v>-4514.5881166743693</v>
      </c>
      <c r="R3305" s="42">
        <f>VLOOKUP(CONCATENATE($F3305," ",$G3305),AllocFactorMatrix,(R$4+1),FALSE)*$E3305</f>
        <v>-593.19101234276866</v>
      </c>
      <c r="S3305" s="42">
        <f>VLOOKUP(CONCATENATE($F3305," ",$G3305),AllocFactorMatrix,(S$4+1),FALSE)*$E3305</f>
        <v>-29.58107130802491</v>
      </c>
      <c r="T3305" s="42">
        <f t="shared" si="4704"/>
        <v>-35096.954200910237</v>
      </c>
      <c r="U3305" s="42">
        <f>VLOOKUP(CONCATENATE($F3305," ",$G3305),AllocFactorMatrix,(U$4+1),FALSE)*$E3305</f>
        <v>-1321.8777225454189</v>
      </c>
      <c r="V3305" s="42">
        <f>VLOOKUP(CONCATENATE($F3305," ",$G3305),AllocFactorMatrix,(V$4+1),FALSE)*$E3305</f>
        <v>-15566.290024872211</v>
      </c>
      <c r="W3305" s="42">
        <f>VLOOKUP(CONCATENATE($F3305," ",$G3305),AllocFactorMatrix,(W$4+1),FALSE)*$E3305</f>
        <v>-31108.887194633324</v>
      </c>
      <c r="X3305" s="42">
        <f>VLOOKUP(CONCATENATE($F3305," ",$G3305),AllocFactorMatrix,(X$4+1),FALSE)*$E3305</f>
        <v>-4259.7881044401993</v>
      </c>
      <c r="Y3305" s="42">
        <f t="shared" si="4707"/>
        <v>-52256.843046491151</v>
      </c>
      <c r="Z3305" s="42">
        <f>VLOOKUP(CONCATENATE($F3305," ",$G3305),AllocFactorMatrix,(Z$4+1),FALSE)*$E3305</f>
        <v>-8243.8691764073228</v>
      </c>
      <c r="AA3305" s="42">
        <f>VLOOKUP(CONCATENATE($F3305," ",$G3305),AllocFactorMatrix,(AA$4+1),FALSE)*$E3305</f>
        <v>-136.2433093350846</v>
      </c>
      <c r="AB3305" s="42">
        <f t="shared" si="4705"/>
        <v>-8380.1124857424074</v>
      </c>
      <c r="AC3305" s="42">
        <f>VLOOKUP(CONCATENATE($F3305," ",$G3305),AllocFactorMatrix,(AC$4+1),FALSE)*$E3305</f>
        <v>-113.34014406954189</v>
      </c>
      <c r="AD3305" s="42">
        <f>VLOOKUP(CONCATENATE($F3305," ",$G3305),AllocFactorMatrix,(AD$4+1),FALSE)*$E3305</f>
        <v>-9233.1911480890194</v>
      </c>
      <c r="AE3305" s="42">
        <f>VLOOKUP(CONCATENATE($F3305," ",$G3305),AllocFactorMatrix,(AE$4+1),FALSE)*$E3305</f>
        <v>-1283.1990977109986</v>
      </c>
    </row>
    <row r="3306" spans="1:31" s="44" customFormat="1" hidden="1" outlineLevel="1">
      <c r="A3306" s="49"/>
      <c r="B3306" s="97"/>
      <c r="C3306" s="48"/>
      <c r="D3306" s="48"/>
      <c r="F3306" s="167" t="str">
        <f>F3313</f>
        <v>RB_GUP-Land_P</v>
      </c>
      <c r="G3306" s="48" t="str">
        <f>$G$8</f>
        <v>PRODUCTION</v>
      </c>
      <c r="H3306" s="46">
        <f t="shared" si="4701"/>
        <v>1121850</v>
      </c>
      <c r="I3306" s="47">
        <f t="shared" ref="I3306:N3306" si="4714">VLOOKUP(CONCATENATE($F3306," ",$G3306),AllocFactorMatrix,(I$4+1),FALSE)*$E3313</f>
        <v>576934.84140671906</v>
      </c>
      <c r="J3306" s="47">
        <f t="shared" si="4714"/>
        <v>129.0702140565775</v>
      </c>
      <c r="K3306" s="47">
        <f t="shared" si="4714"/>
        <v>225.99274170070257</v>
      </c>
      <c r="L3306" s="47">
        <f t="shared" si="4714"/>
        <v>134464.74590398304</v>
      </c>
      <c r="M3306" s="47">
        <f t="shared" si="4714"/>
        <v>1871.0752279000474</v>
      </c>
      <c r="N3306" s="47">
        <f t="shared" si="4714"/>
        <v>260.59158360791156</v>
      </c>
      <c r="O3306" s="47">
        <f t="shared" ref="O3306:O3329" si="4715">SUBTOTAL(9,L3306:N3306)</f>
        <v>136596.41271549102</v>
      </c>
      <c r="P3306" s="47">
        <f>VLOOKUP(CONCATENATE($F3306," ",$G3306),AllocFactorMatrix,(P$4+1),FALSE)*$E3313</f>
        <v>79978.650426331136</v>
      </c>
      <c r="Q3306" s="47">
        <f>VLOOKUP(CONCATENATE($F3306," ",$G3306),AllocFactorMatrix,(Q$4+1),FALSE)*$E3313</f>
        <v>14352.88691988251</v>
      </c>
      <c r="R3306" s="47">
        <f>VLOOKUP(CONCATENATE($F3306," ",$G3306),AllocFactorMatrix,(R$4+1),FALSE)*$E3313</f>
        <v>2910.6189987956873</v>
      </c>
      <c r="S3306" s="47">
        <f>VLOOKUP(CONCATENATE($F3306," ",$G3306),AllocFactorMatrix,(S$4+1),FALSE)*$E3313</f>
        <v>110.52944023340891</v>
      </c>
      <c r="T3306" s="47">
        <f t="shared" ref="T3306:T3329" si="4716">SUBTOTAL(9,P3306:S3306)</f>
        <v>97352.685785242749</v>
      </c>
      <c r="U3306" s="47">
        <f>VLOOKUP(CONCATENATE($F3306," ",$G3306),AllocFactorMatrix,(U$4+1),FALSE)*$E3313</f>
        <v>3793.2146449832717</v>
      </c>
      <c r="V3306" s="47">
        <f>VLOOKUP(CONCATENATE($F3306," ",$G3306),AllocFactorMatrix,(V$4+1),FALSE)*$E3313</f>
        <v>51210.588097590196</v>
      </c>
      <c r="W3306" s="47">
        <f>VLOOKUP(CONCATENATE($F3306," ",$G3306),AllocFactorMatrix,(W$4+1),FALSE)*$E3313</f>
        <v>195859.9420153164</v>
      </c>
      <c r="X3306" s="47">
        <f>VLOOKUP(CONCATENATE($F3306," ",$G3306),AllocFactorMatrix,(X$4+1),FALSE)*$E3313</f>
        <v>35481.84503635591</v>
      </c>
      <c r="Y3306" s="47">
        <f>SUBTOTAL(9,U3306:X3306)</f>
        <v>286345.58979424578</v>
      </c>
      <c r="Z3306" s="47">
        <f>VLOOKUP(CONCATENATE($F3306," ",$G3306),AllocFactorMatrix,(Z$4+1),FALSE)*$E3313</f>
        <v>21983.665126488788</v>
      </c>
      <c r="AA3306" s="47">
        <f>VLOOKUP(CONCATENATE($F3306," ",$G3306),AllocFactorMatrix,(AA$4+1),FALSE)*$E3313</f>
        <v>439.07017833032489</v>
      </c>
      <c r="AB3306" s="47">
        <f t="shared" ref="AB3306:AB3329" si="4717">SUBTOTAL(9,Z3306:AA3306)</f>
        <v>22422.735304819114</v>
      </c>
      <c r="AC3306" s="47">
        <f>VLOOKUP(CONCATENATE($F3306," ",$G3306),AllocFactorMatrix,(AC$4+1),FALSE)*$E3313</f>
        <v>290.0001082696952</v>
      </c>
      <c r="AD3306" s="47">
        <f>VLOOKUP(CONCATENATE($F3306," ",$G3306),AllocFactorMatrix,(AD$4+1),FALSE)*$E3313</f>
        <v>1288.3455961772822</v>
      </c>
      <c r="AE3306" s="47">
        <f>VLOOKUP(CONCATENATE($F3306," ",$G3306),AllocFactorMatrix,(AE$4+1),FALSE)*$E3313</f>
        <v>264.32633327811971</v>
      </c>
    </row>
    <row r="3307" spans="1:31" s="44" customFormat="1" hidden="1" outlineLevel="1">
      <c r="A3307" s="49"/>
      <c r="B3307" s="97"/>
      <c r="C3307" s="48"/>
      <c r="D3307" s="48"/>
      <c r="F3307" s="167" t="str">
        <f>F3313</f>
        <v>RB_GUP-Land_P</v>
      </c>
      <c r="G3307" s="48" t="str">
        <f>$G$9</f>
        <v>BULKTRAN</v>
      </c>
      <c r="H3307" s="46">
        <f t="shared" si="4701"/>
        <v>0</v>
      </c>
      <c r="I3307" s="47">
        <f t="shared" ref="I3307:N3307" si="4718">VLOOKUP(CONCATENATE($F3307," ",$G3307),AllocFactorMatrix,(I$4+1),FALSE)*$E3313</f>
        <v>0</v>
      </c>
      <c r="J3307" s="47">
        <f t="shared" si="4718"/>
        <v>0</v>
      </c>
      <c r="K3307" s="47">
        <f t="shared" si="4718"/>
        <v>0</v>
      </c>
      <c r="L3307" s="47">
        <f t="shared" si="4718"/>
        <v>0</v>
      </c>
      <c r="M3307" s="47">
        <f t="shared" si="4718"/>
        <v>0</v>
      </c>
      <c r="N3307" s="47">
        <f t="shared" si="4718"/>
        <v>0</v>
      </c>
      <c r="O3307" s="47">
        <f t="shared" si="4715"/>
        <v>0</v>
      </c>
      <c r="P3307" s="47">
        <f>VLOOKUP(CONCATENATE($F3307," ",$G3307),AllocFactorMatrix,(P$4+1),FALSE)*$E3313</f>
        <v>0</v>
      </c>
      <c r="Q3307" s="47">
        <f>VLOOKUP(CONCATENATE($F3307," ",$G3307),AllocFactorMatrix,(Q$4+1),FALSE)*$E3313</f>
        <v>0</v>
      </c>
      <c r="R3307" s="47">
        <f>VLOOKUP(CONCATENATE($F3307," ",$G3307),AllocFactorMatrix,(R$4+1),FALSE)*$E3313</f>
        <v>0</v>
      </c>
      <c r="S3307" s="47">
        <f>VLOOKUP(CONCATENATE($F3307," ",$G3307),AllocFactorMatrix,(S$4+1),FALSE)*$E3313</f>
        <v>0</v>
      </c>
      <c r="T3307" s="47">
        <f t="shared" si="4716"/>
        <v>0</v>
      </c>
      <c r="U3307" s="47">
        <f>VLOOKUP(CONCATENATE($F3307," ",$G3307),AllocFactorMatrix,(U$4+1),FALSE)*$E3313</f>
        <v>0</v>
      </c>
      <c r="V3307" s="47">
        <f>VLOOKUP(CONCATENATE($F3307," ",$G3307),AllocFactorMatrix,(V$4+1),FALSE)*$E3313</f>
        <v>0</v>
      </c>
      <c r="W3307" s="47">
        <f>VLOOKUP(CONCATENATE($F3307," ",$G3307),AllocFactorMatrix,(W$4+1),FALSE)*$E3313</f>
        <v>0</v>
      </c>
      <c r="X3307" s="47">
        <f>VLOOKUP(CONCATENATE($F3307," ",$G3307),AllocFactorMatrix,(X$4+1),FALSE)*$E3313</f>
        <v>0</v>
      </c>
      <c r="Y3307" s="47">
        <f t="shared" ref="Y3307:Y3313" si="4719">SUBTOTAL(9,U3307:X3307)</f>
        <v>0</v>
      </c>
      <c r="Z3307" s="47">
        <f>VLOOKUP(CONCATENATE($F3307," ",$G3307),AllocFactorMatrix,(Z$4+1),FALSE)*$E3313</f>
        <v>0</v>
      </c>
      <c r="AA3307" s="47">
        <f>VLOOKUP(CONCATENATE($F3307," ",$G3307),AllocFactorMatrix,(AA$4+1),FALSE)*$E3313</f>
        <v>0</v>
      </c>
      <c r="AB3307" s="47">
        <f t="shared" si="4717"/>
        <v>0</v>
      </c>
      <c r="AC3307" s="47">
        <f>VLOOKUP(CONCATENATE($F3307," ",$G3307),AllocFactorMatrix,(AC$4+1),FALSE)*$E3313</f>
        <v>0</v>
      </c>
      <c r="AD3307" s="47">
        <f>VLOOKUP(CONCATENATE($F3307," ",$G3307),AllocFactorMatrix,(AD$4+1),FALSE)*$E3313</f>
        <v>0</v>
      </c>
      <c r="AE3307" s="47">
        <f>VLOOKUP(CONCATENATE($F3307," ",$G3307),AllocFactorMatrix,(AE$4+1),FALSE)*$E3313</f>
        <v>0</v>
      </c>
    </row>
    <row r="3308" spans="1:31" s="44" customFormat="1" hidden="1" outlineLevel="1">
      <c r="A3308" s="49"/>
      <c r="B3308" s="97"/>
      <c r="C3308" s="48"/>
      <c r="D3308" s="48"/>
      <c r="F3308" s="167" t="str">
        <f>F3313</f>
        <v>RB_GUP-Land_P</v>
      </c>
      <c r="G3308" s="48" t="str">
        <f>$G$10</f>
        <v>SUBTRAN</v>
      </c>
      <c r="H3308" s="46">
        <f t="shared" si="4701"/>
        <v>0</v>
      </c>
      <c r="I3308" s="47">
        <f t="shared" ref="I3308:N3308" si="4720">VLOOKUP(CONCATENATE($F3308," ",$G3308),AllocFactorMatrix,(I$4+1),FALSE)*$E3313</f>
        <v>0</v>
      </c>
      <c r="J3308" s="47">
        <f t="shared" si="4720"/>
        <v>0</v>
      </c>
      <c r="K3308" s="47">
        <f t="shared" si="4720"/>
        <v>0</v>
      </c>
      <c r="L3308" s="47">
        <f t="shared" si="4720"/>
        <v>0</v>
      </c>
      <c r="M3308" s="47">
        <f t="shared" si="4720"/>
        <v>0</v>
      </c>
      <c r="N3308" s="47">
        <f t="shared" si="4720"/>
        <v>0</v>
      </c>
      <c r="O3308" s="47">
        <f t="shared" si="4715"/>
        <v>0</v>
      </c>
      <c r="P3308" s="47">
        <f>VLOOKUP(CONCATENATE($F3308," ",$G3308),AllocFactorMatrix,(P$4+1),FALSE)*$E3313</f>
        <v>0</v>
      </c>
      <c r="Q3308" s="47">
        <f>VLOOKUP(CONCATENATE($F3308," ",$G3308),AllocFactorMatrix,(Q$4+1),FALSE)*$E3313</f>
        <v>0</v>
      </c>
      <c r="R3308" s="47">
        <f>VLOOKUP(CONCATENATE($F3308," ",$G3308),AllocFactorMatrix,(R$4+1),FALSE)*$E3313</f>
        <v>0</v>
      </c>
      <c r="S3308" s="47">
        <f>VLOOKUP(CONCATENATE($F3308," ",$G3308),AllocFactorMatrix,(S$4+1),FALSE)*$E3313</f>
        <v>0</v>
      </c>
      <c r="T3308" s="47">
        <f t="shared" si="4716"/>
        <v>0</v>
      </c>
      <c r="U3308" s="47">
        <f>VLOOKUP(CONCATENATE($F3308," ",$G3308),AllocFactorMatrix,(U$4+1),FALSE)*$E3313</f>
        <v>0</v>
      </c>
      <c r="V3308" s="47">
        <f>VLOOKUP(CONCATENATE($F3308," ",$G3308),AllocFactorMatrix,(V$4+1),FALSE)*$E3313</f>
        <v>0</v>
      </c>
      <c r="W3308" s="47">
        <f>VLOOKUP(CONCATENATE($F3308," ",$G3308),AllocFactorMatrix,(W$4+1),FALSE)*$E3313</f>
        <v>0</v>
      </c>
      <c r="X3308" s="47">
        <f>VLOOKUP(CONCATENATE($F3308," ",$G3308),AllocFactorMatrix,(X$4+1),FALSE)*$E3313</f>
        <v>0</v>
      </c>
      <c r="Y3308" s="47">
        <f t="shared" si="4719"/>
        <v>0</v>
      </c>
      <c r="Z3308" s="47">
        <f>VLOOKUP(CONCATENATE($F3308," ",$G3308),AllocFactorMatrix,(Z$4+1),FALSE)*$E3313</f>
        <v>0</v>
      </c>
      <c r="AA3308" s="47">
        <f>VLOOKUP(CONCATENATE($F3308," ",$G3308),AllocFactorMatrix,(AA$4+1),FALSE)*$E3313</f>
        <v>0</v>
      </c>
      <c r="AB3308" s="47">
        <f t="shared" si="4717"/>
        <v>0</v>
      </c>
      <c r="AC3308" s="47">
        <f>VLOOKUP(CONCATENATE($F3308," ",$G3308),AllocFactorMatrix,(AC$4+1),FALSE)*$E3313</f>
        <v>0</v>
      </c>
      <c r="AD3308" s="47">
        <f>VLOOKUP(CONCATENATE($F3308," ",$G3308),AllocFactorMatrix,(AD$4+1),FALSE)*$E3313</f>
        <v>0</v>
      </c>
      <c r="AE3308" s="47">
        <f>VLOOKUP(CONCATENATE($F3308," ",$G3308),AllocFactorMatrix,(AE$4+1),FALSE)*$E3313</f>
        <v>0</v>
      </c>
    </row>
    <row r="3309" spans="1:31" s="44" customFormat="1" hidden="1" outlineLevel="1">
      <c r="A3309" s="49"/>
      <c r="B3309" s="97"/>
      <c r="C3309" s="48"/>
      <c r="D3309" s="48"/>
      <c r="F3309" s="167" t="str">
        <f>F3313</f>
        <v>RB_GUP-Land_P</v>
      </c>
      <c r="G3309" s="48" t="str">
        <f>$G$11</f>
        <v>DISTPRI</v>
      </c>
      <c r="H3309" s="46">
        <f t="shared" si="4701"/>
        <v>0</v>
      </c>
      <c r="I3309" s="47">
        <f t="shared" ref="I3309:N3309" si="4721">VLOOKUP(CONCATENATE($F3309," ",$G3309),AllocFactorMatrix,(I$4+1),FALSE)*$E3313</f>
        <v>0</v>
      </c>
      <c r="J3309" s="47">
        <f t="shared" si="4721"/>
        <v>0</v>
      </c>
      <c r="K3309" s="47">
        <f t="shared" si="4721"/>
        <v>0</v>
      </c>
      <c r="L3309" s="47">
        <f t="shared" si="4721"/>
        <v>0</v>
      </c>
      <c r="M3309" s="47">
        <f t="shared" si="4721"/>
        <v>0</v>
      </c>
      <c r="N3309" s="47">
        <f t="shared" si="4721"/>
        <v>0</v>
      </c>
      <c r="O3309" s="47">
        <f t="shared" si="4715"/>
        <v>0</v>
      </c>
      <c r="P3309" s="47">
        <f>VLOOKUP(CONCATENATE($F3309," ",$G3309),AllocFactorMatrix,(P$4+1),FALSE)*$E3313</f>
        <v>0</v>
      </c>
      <c r="Q3309" s="47">
        <f>VLOOKUP(CONCATENATE($F3309," ",$G3309),AllocFactorMatrix,(Q$4+1),FALSE)*$E3313</f>
        <v>0</v>
      </c>
      <c r="R3309" s="47">
        <f>VLOOKUP(CONCATENATE($F3309," ",$G3309),AllocFactorMatrix,(R$4+1),FALSE)*$E3313</f>
        <v>0</v>
      </c>
      <c r="S3309" s="47">
        <f>VLOOKUP(CONCATENATE($F3309," ",$G3309),AllocFactorMatrix,(S$4+1),FALSE)*$E3313</f>
        <v>0</v>
      </c>
      <c r="T3309" s="47">
        <f t="shared" si="4716"/>
        <v>0</v>
      </c>
      <c r="U3309" s="47">
        <f>VLOOKUP(CONCATENATE($F3309," ",$G3309),AllocFactorMatrix,(U$4+1),FALSE)*$E3313</f>
        <v>0</v>
      </c>
      <c r="V3309" s="47">
        <f>VLOOKUP(CONCATENATE($F3309," ",$G3309),AllocFactorMatrix,(V$4+1),FALSE)*$E3313</f>
        <v>0</v>
      </c>
      <c r="W3309" s="47">
        <f>VLOOKUP(CONCATENATE($F3309," ",$G3309),AllocFactorMatrix,(W$4+1),FALSE)*$E3313</f>
        <v>0</v>
      </c>
      <c r="X3309" s="47">
        <f>VLOOKUP(CONCATENATE($F3309," ",$G3309),AllocFactorMatrix,(X$4+1),FALSE)*$E3313</f>
        <v>0</v>
      </c>
      <c r="Y3309" s="47">
        <f t="shared" si="4719"/>
        <v>0</v>
      </c>
      <c r="Z3309" s="47">
        <f>VLOOKUP(CONCATENATE($F3309," ",$G3309),AllocFactorMatrix,(Z$4+1),FALSE)*$E3313</f>
        <v>0</v>
      </c>
      <c r="AA3309" s="47">
        <f>VLOOKUP(CONCATENATE($F3309," ",$G3309),AllocFactorMatrix,(AA$4+1),FALSE)*$E3313</f>
        <v>0</v>
      </c>
      <c r="AB3309" s="47">
        <f t="shared" si="4717"/>
        <v>0</v>
      </c>
      <c r="AC3309" s="47">
        <f>VLOOKUP(CONCATENATE($F3309," ",$G3309),AllocFactorMatrix,(AC$4+1),FALSE)*$E3313</f>
        <v>0</v>
      </c>
      <c r="AD3309" s="47">
        <f>VLOOKUP(CONCATENATE($F3309," ",$G3309),AllocFactorMatrix,(AD$4+1),FALSE)*$E3313</f>
        <v>0</v>
      </c>
      <c r="AE3309" s="47">
        <f>VLOOKUP(CONCATENATE($F3309," ",$G3309),AllocFactorMatrix,(AE$4+1),FALSE)*$E3313</f>
        <v>0</v>
      </c>
    </row>
    <row r="3310" spans="1:31" s="44" customFormat="1" hidden="1" outlineLevel="1">
      <c r="A3310" s="49"/>
      <c r="B3310" s="97"/>
      <c r="C3310" s="48"/>
      <c r="D3310" s="48"/>
      <c r="F3310" s="167" t="str">
        <f>F3313</f>
        <v>RB_GUP-Land_P</v>
      </c>
      <c r="G3310" s="48" t="str">
        <f>$G$12</f>
        <v>DISTSEC</v>
      </c>
      <c r="H3310" s="46">
        <f t="shared" si="4701"/>
        <v>0</v>
      </c>
      <c r="I3310" s="47">
        <f t="shared" ref="I3310:N3310" si="4722">VLOOKUP(CONCATENATE($F3310," ",$G3310),AllocFactorMatrix,(I$4+1),FALSE)*$E3313</f>
        <v>0</v>
      </c>
      <c r="J3310" s="47">
        <f t="shared" si="4722"/>
        <v>0</v>
      </c>
      <c r="K3310" s="47">
        <f t="shared" si="4722"/>
        <v>0</v>
      </c>
      <c r="L3310" s="47">
        <f t="shared" si="4722"/>
        <v>0</v>
      </c>
      <c r="M3310" s="47">
        <f t="shared" si="4722"/>
        <v>0</v>
      </c>
      <c r="N3310" s="47">
        <f t="shared" si="4722"/>
        <v>0</v>
      </c>
      <c r="O3310" s="47">
        <f t="shared" si="4715"/>
        <v>0</v>
      </c>
      <c r="P3310" s="47">
        <f>VLOOKUP(CONCATENATE($F3310," ",$G3310),AllocFactorMatrix,(P$4+1),FALSE)*$E3313</f>
        <v>0</v>
      </c>
      <c r="Q3310" s="47">
        <f>VLOOKUP(CONCATENATE($F3310," ",$G3310),AllocFactorMatrix,(Q$4+1),FALSE)*$E3313</f>
        <v>0</v>
      </c>
      <c r="R3310" s="47">
        <f>VLOOKUP(CONCATENATE($F3310," ",$G3310),AllocFactorMatrix,(R$4+1),FALSE)*$E3313</f>
        <v>0</v>
      </c>
      <c r="S3310" s="47">
        <f>VLOOKUP(CONCATENATE($F3310," ",$G3310),AllocFactorMatrix,(S$4+1),FALSE)*$E3313</f>
        <v>0</v>
      </c>
      <c r="T3310" s="47">
        <f t="shared" si="4716"/>
        <v>0</v>
      </c>
      <c r="U3310" s="47">
        <f>VLOOKUP(CONCATENATE($F3310," ",$G3310),AllocFactorMatrix,(U$4+1),FALSE)*$E3313</f>
        <v>0</v>
      </c>
      <c r="V3310" s="47">
        <f>VLOOKUP(CONCATENATE($F3310," ",$G3310),AllocFactorMatrix,(V$4+1),FALSE)*$E3313</f>
        <v>0</v>
      </c>
      <c r="W3310" s="47">
        <f>VLOOKUP(CONCATENATE($F3310," ",$G3310),AllocFactorMatrix,(W$4+1),FALSE)*$E3313</f>
        <v>0</v>
      </c>
      <c r="X3310" s="47">
        <f>VLOOKUP(CONCATENATE($F3310," ",$G3310),AllocFactorMatrix,(X$4+1),FALSE)*$E3313</f>
        <v>0</v>
      </c>
      <c r="Y3310" s="47">
        <f t="shared" si="4719"/>
        <v>0</v>
      </c>
      <c r="Z3310" s="47">
        <f>VLOOKUP(CONCATENATE($F3310," ",$G3310),AllocFactorMatrix,(Z$4+1),FALSE)*$E3313</f>
        <v>0</v>
      </c>
      <c r="AA3310" s="47">
        <f>VLOOKUP(CONCATENATE($F3310," ",$G3310),AllocFactorMatrix,(AA$4+1),FALSE)*$E3313</f>
        <v>0</v>
      </c>
      <c r="AB3310" s="47">
        <f t="shared" si="4717"/>
        <v>0</v>
      </c>
      <c r="AC3310" s="47">
        <f>VLOOKUP(CONCATENATE($F3310," ",$G3310),AllocFactorMatrix,(AC$4+1),FALSE)*$E3313</f>
        <v>0</v>
      </c>
      <c r="AD3310" s="47">
        <f>VLOOKUP(CONCATENATE($F3310," ",$G3310),AllocFactorMatrix,(AD$4+1),FALSE)*$E3313</f>
        <v>0</v>
      </c>
      <c r="AE3310" s="47">
        <f>VLOOKUP(CONCATENATE($F3310," ",$G3310),AllocFactorMatrix,(AE$4+1),FALSE)*$E3313</f>
        <v>0</v>
      </c>
    </row>
    <row r="3311" spans="1:31" s="44" customFormat="1" hidden="1" outlineLevel="1">
      <c r="A3311" s="49"/>
      <c r="B3311" s="97"/>
      <c r="C3311" s="48"/>
      <c r="D3311" s="48"/>
      <c r="F3311" s="167" t="str">
        <f>F3313</f>
        <v>RB_GUP-Land_P</v>
      </c>
      <c r="G3311" s="48" t="str">
        <f>$G$13</f>
        <v>ENERGY</v>
      </c>
      <c r="H3311" s="46">
        <f t="shared" si="4701"/>
        <v>0</v>
      </c>
      <c r="I3311" s="47">
        <f t="shared" ref="I3311:N3311" si="4723">VLOOKUP(CONCATENATE($F3311," ",$G3311),AllocFactorMatrix,(I$4+1),FALSE)*$E3313</f>
        <v>0</v>
      </c>
      <c r="J3311" s="47">
        <f t="shared" si="4723"/>
        <v>0</v>
      </c>
      <c r="K3311" s="47">
        <f t="shared" si="4723"/>
        <v>0</v>
      </c>
      <c r="L3311" s="47">
        <f t="shared" si="4723"/>
        <v>0</v>
      </c>
      <c r="M3311" s="47">
        <f t="shared" si="4723"/>
        <v>0</v>
      </c>
      <c r="N3311" s="47">
        <f t="shared" si="4723"/>
        <v>0</v>
      </c>
      <c r="O3311" s="47">
        <f t="shared" si="4715"/>
        <v>0</v>
      </c>
      <c r="P3311" s="47">
        <f>VLOOKUP(CONCATENATE($F3311," ",$G3311),AllocFactorMatrix,(P$4+1),FALSE)*$E3313</f>
        <v>0</v>
      </c>
      <c r="Q3311" s="47">
        <f>VLOOKUP(CONCATENATE($F3311," ",$G3311),AllocFactorMatrix,(Q$4+1),FALSE)*$E3313</f>
        <v>0</v>
      </c>
      <c r="R3311" s="47">
        <f>VLOOKUP(CONCATENATE($F3311," ",$G3311),AllocFactorMatrix,(R$4+1),FALSE)*$E3313</f>
        <v>0</v>
      </c>
      <c r="S3311" s="47">
        <f>VLOOKUP(CONCATENATE($F3311," ",$G3311),AllocFactorMatrix,(S$4+1),FALSE)*$E3313</f>
        <v>0</v>
      </c>
      <c r="T3311" s="47">
        <f t="shared" si="4716"/>
        <v>0</v>
      </c>
      <c r="U3311" s="47">
        <f>VLOOKUP(CONCATENATE($F3311," ",$G3311),AllocFactorMatrix,(U$4+1),FALSE)*$E3313</f>
        <v>0</v>
      </c>
      <c r="V3311" s="47">
        <f>VLOOKUP(CONCATENATE($F3311," ",$G3311),AllocFactorMatrix,(V$4+1),FALSE)*$E3313</f>
        <v>0</v>
      </c>
      <c r="W3311" s="47">
        <f>VLOOKUP(CONCATENATE($F3311," ",$G3311),AllocFactorMatrix,(W$4+1),FALSE)*$E3313</f>
        <v>0</v>
      </c>
      <c r="X3311" s="47">
        <f>VLOOKUP(CONCATENATE($F3311," ",$G3311),AllocFactorMatrix,(X$4+1),FALSE)*$E3313</f>
        <v>0</v>
      </c>
      <c r="Y3311" s="47">
        <f t="shared" si="4719"/>
        <v>0</v>
      </c>
      <c r="Z3311" s="47">
        <f>VLOOKUP(CONCATENATE($F3311," ",$G3311),AllocFactorMatrix,(Z$4+1),FALSE)*$E3313</f>
        <v>0</v>
      </c>
      <c r="AA3311" s="47">
        <f>VLOOKUP(CONCATENATE($F3311," ",$G3311),AllocFactorMatrix,(AA$4+1),FALSE)*$E3313</f>
        <v>0</v>
      </c>
      <c r="AB3311" s="47">
        <f t="shared" si="4717"/>
        <v>0</v>
      </c>
      <c r="AC3311" s="47">
        <f>VLOOKUP(CONCATENATE($F3311," ",$G3311),AllocFactorMatrix,(AC$4+1),FALSE)*$E3313</f>
        <v>0</v>
      </c>
      <c r="AD3311" s="47">
        <f>VLOOKUP(CONCATENATE($F3311," ",$G3311),AllocFactorMatrix,(AD$4+1),FALSE)*$E3313</f>
        <v>0</v>
      </c>
      <c r="AE3311" s="47">
        <f>VLOOKUP(CONCATENATE($F3311," ",$G3311),AllocFactorMatrix,(AE$4+1),FALSE)*$E3313</f>
        <v>0</v>
      </c>
    </row>
    <row r="3312" spans="1:31" s="44" customFormat="1" hidden="1" outlineLevel="1">
      <c r="A3312" s="49"/>
      <c r="B3312" s="97"/>
      <c r="C3312" s="48"/>
      <c r="D3312" s="48"/>
      <c r="F3312" s="167" t="str">
        <f>F3313</f>
        <v>RB_GUP-Land_P</v>
      </c>
      <c r="G3312" s="48" t="str">
        <f>$G$14</f>
        <v>CUSTOMER</v>
      </c>
      <c r="H3312" s="46">
        <f t="shared" si="4701"/>
        <v>0</v>
      </c>
      <c r="I3312" s="47">
        <f t="shared" ref="I3312:N3312" si="4724">VLOOKUP(CONCATENATE($F3312," ",$G3312),AllocFactorMatrix,(I$4+1),FALSE)*$E3313</f>
        <v>0</v>
      </c>
      <c r="J3312" s="47">
        <f t="shared" si="4724"/>
        <v>0</v>
      </c>
      <c r="K3312" s="47">
        <f t="shared" si="4724"/>
        <v>0</v>
      </c>
      <c r="L3312" s="47">
        <f t="shared" si="4724"/>
        <v>0</v>
      </c>
      <c r="M3312" s="47">
        <f t="shared" si="4724"/>
        <v>0</v>
      </c>
      <c r="N3312" s="47">
        <f t="shared" si="4724"/>
        <v>0</v>
      </c>
      <c r="O3312" s="47">
        <f t="shared" si="4715"/>
        <v>0</v>
      </c>
      <c r="P3312" s="47">
        <f>VLOOKUP(CONCATENATE($F3312," ",$G3312),AllocFactorMatrix,(P$4+1),FALSE)*$E3313</f>
        <v>0</v>
      </c>
      <c r="Q3312" s="47">
        <f>VLOOKUP(CONCATENATE($F3312," ",$G3312),AllocFactorMatrix,(Q$4+1),FALSE)*$E3313</f>
        <v>0</v>
      </c>
      <c r="R3312" s="47">
        <f>VLOOKUP(CONCATENATE($F3312," ",$G3312),AllocFactorMatrix,(R$4+1),FALSE)*$E3313</f>
        <v>0</v>
      </c>
      <c r="S3312" s="47">
        <f>VLOOKUP(CONCATENATE($F3312," ",$G3312),AllocFactorMatrix,(S$4+1),FALSE)*$E3313</f>
        <v>0</v>
      </c>
      <c r="T3312" s="47">
        <f t="shared" si="4716"/>
        <v>0</v>
      </c>
      <c r="U3312" s="47">
        <f>VLOOKUP(CONCATENATE($F3312," ",$G3312),AllocFactorMatrix,(U$4+1),FALSE)*$E3313</f>
        <v>0</v>
      </c>
      <c r="V3312" s="47">
        <f>VLOOKUP(CONCATENATE($F3312," ",$G3312),AllocFactorMatrix,(V$4+1),FALSE)*$E3313</f>
        <v>0</v>
      </c>
      <c r="W3312" s="47">
        <f>VLOOKUP(CONCATENATE($F3312," ",$G3312),AllocFactorMatrix,(W$4+1),FALSE)*$E3313</f>
        <v>0</v>
      </c>
      <c r="X3312" s="47">
        <f>VLOOKUP(CONCATENATE($F3312," ",$G3312),AllocFactorMatrix,(X$4+1),FALSE)*$E3313</f>
        <v>0</v>
      </c>
      <c r="Y3312" s="47">
        <f t="shared" si="4719"/>
        <v>0</v>
      </c>
      <c r="Z3312" s="47">
        <f>VLOOKUP(CONCATENATE($F3312," ",$G3312),AllocFactorMatrix,(Z$4+1),FALSE)*$E3313</f>
        <v>0</v>
      </c>
      <c r="AA3312" s="47">
        <f>VLOOKUP(CONCATENATE($F3312," ",$G3312),AllocFactorMatrix,(AA$4+1),FALSE)*$E3313</f>
        <v>0</v>
      </c>
      <c r="AB3312" s="47">
        <f t="shared" si="4717"/>
        <v>0</v>
      </c>
      <c r="AC3312" s="47">
        <f>VLOOKUP(CONCATENATE($F3312," ",$G3312),AllocFactorMatrix,(AC$4+1),FALSE)*$E3313</f>
        <v>0</v>
      </c>
      <c r="AD3312" s="47">
        <f>VLOOKUP(CONCATENATE($F3312," ",$G3312),AllocFactorMatrix,(AD$4+1),FALSE)*$E3313</f>
        <v>0</v>
      </c>
      <c r="AE3312" s="47">
        <f>VLOOKUP(CONCATENATE($F3312," ",$G3312),AllocFactorMatrix,(AE$4+1),FALSE)*$E3313</f>
        <v>0</v>
      </c>
    </row>
    <row r="3313" spans="1:31" s="44" customFormat="1" collapsed="1">
      <c r="A3313" s="49"/>
      <c r="B3313" s="97"/>
      <c r="C3313" s="48"/>
      <c r="D3313" s="96" t="s">
        <v>693</v>
      </c>
      <c r="E3313" s="88">
        <v>1121850</v>
      </c>
      <c r="F3313" s="87" t="s">
        <v>540</v>
      </c>
      <c r="G3313" s="48" t="str">
        <f>$G$15</f>
        <v>TOTAL</v>
      </c>
      <c r="H3313" s="46">
        <f t="shared" si="4701"/>
        <v>1121850</v>
      </c>
      <c r="I3313" s="47">
        <f t="shared" ref="I3313:N3313" si="4725">VLOOKUP(CONCATENATE($F3313," ",$G3313),AllocFactorMatrix,(I$4+1),FALSE)*$E3313</f>
        <v>576934.84140671906</v>
      </c>
      <c r="J3313" s="47">
        <f t="shared" si="4725"/>
        <v>129.0702140565775</v>
      </c>
      <c r="K3313" s="47">
        <f t="shared" si="4725"/>
        <v>225.99274170070257</v>
      </c>
      <c r="L3313" s="47">
        <f t="shared" si="4725"/>
        <v>134464.74590398304</v>
      </c>
      <c r="M3313" s="47">
        <f t="shared" si="4725"/>
        <v>1871.0752279000474</v>
      </c>
      <c r="N3313" s="47">
        <f t="shared" si="4725"/>
        <v>260.59158360791156</v>
      </c>
      <c r="O3313" s="47">
        <f t="shared" si="4715"/>
        <v>136596.41271549102</v>
      </c>
      <c r="P3313" s="47">
        <f>VLOOKUP(CONCATENATE($F3313," ",$G3313),AllocFactorMatrix,(P$4+1),FALSE)*$E3313</f>
        <v>79978.650426331136</v>
      </c>
      <c r="Q3313" s="47">
        <f>VLOOKUP(CONCATENATE($F3313," ",$G3313),AllocFactorMatrix,(Q$4+1),FALSE)*$E3313</f>
        <v>14352.88691988251</v>
      </c>
      <c r="R3313" s="47">
        <f>VLOOKUP(CONCATENATE($F3313," ",$G3313),AllocFactorMatrix,(R$4+1),FALSE)*$E3313</f>
        <v>2910.6189987956873</v>
      </c>
      <c r="S3313" s="47">
        <f>VLOOKUP(CONCATENATE($F3313," ",$G3313),AllocFactorMatrix,(S$4+1),FALSE)*$E3313</f>
        <v>110.52944023340891</v>
      </c>
      <c r="T3313" s="47">
        <f t="shared" si="4716"/>
        <v>97352.685785242749</v>
      </c>
      <c r="U3313" s="47">
        <f>VLOOKUP(CONCATENATE($F3313," ",$G3313),AllocFactorMatrix,(U$4+1),FALSE)*$E3313</f>
        <v>3793.2146449832717</v>
      </c>
      <c r="V3313" s="47">
        <f>VLOOKUP(CONCATENATE($F3313," ",$G3313),AllocFactorMatrix,(V$4+1),FALSE)*$E3313</f>
        <v>51210.588097590196</v>
      </c>
      <c r="W3313" s="47">
        <f>VLOOKUP(CONCATENATE($F3313," ",$G3313),AllocFactorMatrix,(W$4+1),FALSE)*$E3313</f>
        <v>195859.9420153164</v>
      </c>
      <c r="X3313" s="47">
        <f>VLOOKUP(CONCATENATE($F3313," ",$G3313),AllocFactorMatrix,(X$4+1),FALSE)*$E3313</f>
        <v>35481.84503635591</v>
      </c>
      <c r="Y3313" s="47">
        <f t="shared" si="4719"/>
        <v>286345.58979424578</v>
      </c>
      <c r="Z3313" s="47">
        <f>VLOOKUP(CONCATENATE($F3313," ",$G3313),AllocFactorMatrix,(Z$4+1),FALSE)*$E3313</f>
        <v>21983.665126488788</v>
      </c>
      <c r="AA3313" s="47">
        <f>VLOOKUP(CONCATENATE($F3313," ",$G3313),AllocFactorMatrix,(AA$4+1),FALSE)*$E3313</f>
        <v>439.07017833032489</v>
      </c>
      <c r="AB3313" s="47">
        <f t="shared" si="4717"/>
        <v>22422.735304819114</v>
      </c>
      <c r="AC3313" s="47">
        <f>VLOOKUP(CONCATENATE($F3313," ",$G3313),AllocFactorMatrix,(AC$4+1),FALSE)*$E3313</f>
        <v>290.0001082696952</v>
      </c>
      <c r="AD3313" s="47">
        <f>VLOOKUP(CONCATENATE($F3313," ",$G3313),AllocFactorMatrix,(AD$4+1),FALSE)*$E3313</f>
        <v>1288.3455961772822</v>
      </c>
      <c r="AE3313" s="47">
        <f>VLOOKUP(CONCATENATE($F3313," ",$G3313),AllocFactorMatrix,(AE$4+1),FALSE)*$E3313</f>
        <v>264.32633327811971</v>
      </c>
    </row>
    <row r="3314" spans="1:31" s="44" customFormat="1" hidden="1" outlineLevel="1">
      <c r="A3314" s="49"/>
      <c r="B3314" s="97"/>
      <c r="C3314" s="48"/>
      <c r="D3314" s="48"/>
      <c r="F3314" s="167" t="str">
        <f>F3321</f>
        <v>RB_GUP-Land_T</v>
      </c>
      <c r="G3314" s="48" t="str">
        <f>$G$8</f>
        <v>PRODUCTION</v>
      </c>
      <c r="H3314" s="46">
        <f t="shared" si="4701"/>
        <v>16463.519422156314</v>
      </c>
      <c r="I3314" s="47">
        <f t="shared" ref="I3314:N3314" si="4726">VLOOKUP(CONCATENATE($F3314," ",$G3314),AllocFactorMatrix,(I$4+1),FALSE)*$E3321</f>
        <v>8466.709423557686</v>
      </c>
      <c r="J3314" s="47">
        <f t="shared" si="4726"/>
        <v>1.8941480375650368</v>
      </c>
      <c r="K3314" s="47">
        <f t="shared" si="4726"/>
        <v>3.3165181550616145</v>
      </c>
      <c r="L3314" s="47">
        <f t="shared" si="4726"/>
        <v>1973.314574841145</v>
      </c>
      <c r="M3314" s="47">
        <f t="shared" si="4726"/>
        <v>27.458647194230938</v>
      </c>
      <c r="N3314" s="47">
        <f t="shared" si="4726"/>
        <v>3.8242675919056226</v>
      </c>
      <c r="O3314" s="47">
        <f t="shared" si="4715"/>
        <v>2004.5974896272817</v>
      </c>
      <c r="P3314" s="47">
        <f>VLOOKUP(CONCATENATE($F3314," ",$G3314),AllocFactorMatrix,(P$4+1),FALSE)*$E3321</f>
        <v>1173.7131208733367</v>
      </c>
      <c r="Q3314" s="47">
        <f>VLOOKUP(CONCATENATE($F3314," ",$G3314),AllocFactorMatrix,(Q$4+1),FALSE)*$E3321</f>
        <v>210.63335790836479</v>
      </c>
      <c r="R3314" s="47">
        <f>VLOOKUP(CONCATENATE($F3314," ",$G3314),AllocFactorMatrix,(R$4+1),FALSE)*$E3321</f>
        <v>42.714295509355047</v>
      </c>
      <c r="S3314" s="47">
        <f>VLOOKUP(CONCATENATE($F3314," ",$G3314),AllocFactorMatrix,(S$4+1),FALSE)*$E3321</f>
        <v>1.6220560556248984</v>
      </c>
      <c r="T3314" s="47">
        <f t="shared" si="4716"/>
        <v>1428.6828303466814</v>
      </c>
      <c r="U3314" s="47">
        <f>VLOOKUP(CONCATENATE($F3314," ",$G3314),AllocFactorMatrix,(U$4+1),FALSE)*$E3321</f>
        <v>55.666678236921022</v>
      </c>
      <c r="V3314" s="47">
        <f>VLOOKUP(CONCATENATE($F3314," ",$G3314),AllocFactorMatrix,(V$4+1),FALSE)*$E3321</f>
        <v>751.53230090005172</v>
      </c>
      <c r="W3314" s="47">
        <f>VLOOKUP(CONCATENATE($F3314," ",$G3314),AllocFactorMatrix,(W$4+1),FALSE)*$E3321</f>
        <v>2874.3093634546249</v>
      </c>
      <c r="X3314" s="47">
        <f>VLOOKUP(CONCATENATE($F3314," ",$G3314),AllocFactorMatrix,(X$4+1),FALSE)*$E3321</f>
        <v>520.70779951863994</v>
      </c>
      <c r="Y3314" s="47">
        <f>SUBTOTAL(9,U3314:X3314)</f>
        <v>4202.2161421102373</v>
      </c>
      <c r="Z3314" s="47">
        <f>VLOOKUP(CONCATENATE($F3314," ",$G3314),AllocFactorMatrix,(Z$4+1),FALSE)*$E3321</f>
        <v>322.61754938728751</v>
      </c>
      <c r="AA3314" s="47">
        <f>VLOOKUP(CONCATENATE($F3314," ",$G3314),AllocFactorMatrix,(AA$4+1),FALSE)*$E3321</f>
        <v>6.4434999408396303</v>
      </c>
      <c r="AB3314" s="47">
        <f t="shared" si="4717"/>
        <v>329.06104932812713</v>
      </c>
      <c r="AC3314" s="47">
        <f>VLOOKUP(CONCATENATE($F3314," ",$G3314),AllocFactorMatrix,(AC$4+1),FALSE)*$E3321</f>
        <v>4.2558474082324373</v>
      </c>
      <c r="AD3314" s="47">
        <f>VLOOKUP(CONCATENATE($F3314," ",$G3314),AllocFactorMatrix,(AD$4+1),FALSE)*$E3321</f>
        <v>18.906897308119834</v>
      </c>
      <c r="AE3314" s="47">
        <f>VLOOKUP(CONCATENATE($F3314," ",$G3314),AllocFactorMatrix,(AE$4+1),FALSE)*$E3321</f>
        <v>3.879076277320217</v>
      </c>
    </row>
    <row r="3315" spans="1:31" s="44" customFormat="1" hidden="1" outlineLevel="1">
      <c r="A3315" s="49"/>
      <c r="B3315" s="97"/>
      <c r="C3315" s="48"/>
      <c r="D3315" s="48"/>
      <c r="F3315" s="167" t="str">
        <f>F3321</f>
        <v>RB_GUP-Land_T</v>
      </c>
      <c r="G3315" s="48" t="str">
        <f>$G$9</f>
        <v>BULKTRAN</v>
      </c>
      <c r="H3315" s="46">
        <f t="shared" si="4701"/>
        <v>631805.93000772386</v>
      </c>
      <c r="I3315" s="47">
        <f t="shared" ref="I3315:N3315" si="4727">VLOOKUP(CONCATENATE($F3315," ",$G3315),AllocFactorMatrix,(I$4+1),FALSE)*$E3321</f>
        <v>324919.42240837077</v>
      </c>
      <c r="J3315" s="47">
        <f t="shared" si="4727"/>
        <v>72.690044683613621</v>
      </c>
      <c r="K3315" s="47">
        <f t="shared" si="4727"/>
        <v>127.2750852121119</v>
      </c>
      <c r="L3315" s="47">
        <f t="shared" si="4727"/>
        <v>75728.148896125378</v>
      </c>
      <c r="M3315" s="47">
        <f t="shared" si="4727"/>
        <v>1053.7562280855755</v>
      </c>
      <c r="N3315" s="47">
        <f t="shared" si="4727"/>
        <v>146.76053646528686</v>
      </c>
      <c r="O3315" s="47">
        <f t="shared" si="4715"/>
        <v>76928.665660676241</v>
      </c>
      <c r="P3315" s="47">
        <f>VLOOKUP(CONCATENATE($F3315," ",$G3315),AllocFactorMatrix,(P$4+1),FALSE)*$E3321</f>
        <v>45042.550798565549</v>
      </c>
      <c r="Q3315" s="47">
        <f>VLOOKUP(CONCATENATE($F3315," ",$G3315),AllocFactorMatrix,(Q$4+1),FALSE)*$E3321</f>
        <v>8083.2901624210554</v>
      </c>
      <c r="R3315" s="47">
        <f>VLOOKUP(CONCATENATE($F3315," ",$G3315),AllocFactorMatrix,(R$4+1),FALSE)*$E3321</f>
        <v>1639.2087564578678</v>
      </c>
      <c r="S3315" s="47">
        <f>VLOOKUP(CONCATENATE($F3315," ",$G3315),AllocFactorMatrix,(S$4+1),FALSE)*$E3321</f>
        <v>62.24821124027455</v>
      </c>
      <c r="T3315" s="47">
        <f t="shared" si="4716"/>
        <v>54827.297928684748</v>
      </c>
      <c r="U3315" s="47">
        <f>VLOOKUP(CONCATENATE($F3315," ",$G3315),AllocFactorMatrix,(U$4+1),FALSE)*$E3321</f>
        <v>2136.2708976178396</v>
      </c>
      <c r="V3315" s="47">
        <f>VLOOKUP(CONCATENATE($F3315," ",$G3315),AllocFactorMatrix,(V$4+1),FALSE)*$E3321</f>
        <v>28840.89070663675</v>
      </c>
      <c r="W3315" s="47">
        <f>VLOOKUP(CONCATENATE($F3315," ",$G3315),AllocFactorMatrix,(W$4+1),FALSE)*$E3321</f>
        <v>110304.82935886776</v>
      </c>
      <c r="X3315" s="47">
        <f>VLOOKUP(CONCATENATE($F3315," ",$G3315),AllocFactorMatrix,(X$4+1),FALSE)*$E3321</f>
        <v>19982.742881476832</v>
      </c>
      <c r="Y3315" s="47">
        <f t="shared" ref="Y3315:Y3321" si="4728">SUBTOTAL(9,U3315:X3315)</f>
        <v>161264.73384459916</v>
      </c>
      <c r="Z3315" s="47">
        <f>VLOOKUP(CONCATENATE($F3315," ",$G3315),AllocFactorMatrix,(Z$4+1),FALSE)*$E3321</f>
        <v>12380.808477264882</v>
      </c>
      <c r="AA3315" s="47">
        <f>VLOOKUP(CONCATENATE($F3315," ",$G3315),AllocFactorMatrix,(AA$4+1),FALSE)*$E3321</f>
        <v>247.27650074310108</v>
      </c>
      <c r="AB3315" s="47">
        <f t="shared" si="4717"/>
        <v>12628.084978007982</v>
      </c>
      <c r="AC3315" s="47">
        <f>VLOOKUP(CONCATENATE($F3315," ",$G3315),AllocFactorMatrix,(AC$4+1),FALSE)*$E3321</f>
        <v>163.32289353093134</v>
      </c>
      <c r="AD3315" s="47">
        <f>VLOOKUP(CONCATENATE($F3315," ",$G3315),AllocFactorMatrix,(AD$4+1),FALSE)*$E3321</f>
        <v>725.57328302727024</v>
      </c>
      <c r="AE3315" s="47">
        <f>VLOOKUP(CONCATENATE($F3315," ",$G3315),AllocFactorMatrix,(AE$4+1),FALSE)*$E3321</f>
        <v>148.86388093088556</v>
      </c>
    </row>
    <row r="3316" spans="1:31" s="44" customFormat="1" hidden="1" outlineLevel="1">
      <c r="A3316" s="49"/>
      <c r="B3316" s="97"/>
      <c r="C3316" s="48"/>
      <c r="D3316" s="48"/>
      <c r="F3316" s="167" t="str">
        <f>F3321</f>
        <v>RB_GUP-Land_T</v>
      </c>
      <c r="G3316" s="48" t="str">
        <f>$G$10</f>
        <v>SUBTRAN</v>
      </c>
      <c r="H3316" s="46">
        <f t="shared" si="4701"/>
        <v>188387.78742011933</v>
      </c>
      <c r="I3316" s="47">
        <f t="shared" ref="I3316:N3316" si="4729">VLOOKUP(CONCATENATE($F3316," ",$G3316),AllocFactorMatrix,(I$4+1),FALSE)*$E3321</f>
        <v>96241.701704226056</v>
      </c>
      <c r="J3316" s="47">
        <f t="shared" si="4729"/>
        <v>15.671501486187919</v>
      </c>
      <c r="K3316" s="47">
        <f t="shared" si="4729"/>
        <v>29.167355078412477</v>
      </c>
      <c r="L3316" s="47">
        <f t="shared" si="4729"/>
        <v>22554.37400892884</v>
      </c>
      <c r="M3316" s="47">
        <f t="shared" si="4729"/>
        <v>315.2152808241907</v>
      </c>
      <c r="N3316" s="47">
        <f t="shared" si="4729"/>
        <v>57.05250125967013</v>
      </c>
      <c r="O3316" s="47">
        <f t="shared" si="4715"/>
        <v>22926.641791012702</v>
      </c>
      <c r="P3316" s="47">
        <f>VLOOKUP(CONCATENATE($F3316," ",$G3316),AllocFactorMatrix,(P$4+1),FALSE)*$E3321</f>
        <v>13021.395397397111</v>
      </c>
      <c r="Q3316" s="47">
        <f>VLOOKUP(CONCATENATE($F3316," ",$G3316),AllocFactorMatrix,(Q$4+1),FALSE)*$E3321</f>
        <v>2343.3271397299509</v>
      </c>
      <c r="R3316" s="47">
        <f>VLOOKUP(CONCATENATE($F3316," ",$G3316),AllocFactorMatrix,(R$4+1),FALSE)*$E3321</f>
        <v>615.1053071245675</v>
      </c>
      <c r="S3316" s="47">
        <f>VLOOKUP(CONCATENATE($F3316," ",$G3316),AllocFactorMatrix,(S$4+1),FALSE)*$E3321</f>
        <v>0</v>
      </c>
      <c r="T3316" s="47">
        <f t="shared" si="4716"/>
        <v>15979.827844251629</v>
      </c>
      <c r="U3316" s="47">
        <f>VLOOKUP(CONCATENATE($F3316," ",$G3316),AllocFactorMatrix,(U$4+1),FALSE)*$E3321</f>
        <v>587.79426291996083</v>
      </c>
      <c r="V3316" s="47">
        <f>VLOOKUP(CONCATENATE($F3316," ",$G3316),AllocFactorMatrix,(V$4+1),FALSE)*$E3321</f>
        <v>8247.3234808617253</v>
      </c>
      <c r="W3316" s="47">
        <f>VLOOKUP(CONCATENATE($F3316," ",$G3316),AllocFactorMatrix,(W$4+1),FALSE)*$E3321</f>
        <v>40665.666639554474</v>
      </c>
      <c r="X3316" s="47">
        <f>VLOOKUP(CONCATENATE($F3316," ",$G3316),AllocFactorMatrix,(X$4+1),FALSE)*$E3321</f>
        <v>0</v>
      </c>
      <c r="Y3316" s="47">
        <f t="shared" si="4728"/>
        <v>49500.784383336162</v>
      </c>
      <c r="Z3316" s="47">
        <f>VLOOKUP(CONCATENATE($F3316," ",$G3316),AllocFactorMatrix,(Z$4+1),FALSE)*$E3321</f>
        <v>3574.6867192411923</v>
      </c>
      <c r="AA3316" s="47">
        <f>VLOOKUP(CONCATENATE($F3316," ",$G3316),AllocFactorMatrix,(AA$4+1),FALSE)*$E3321</f>
        <v>71.774408262989425</v>
      </c>
      <c r="AB3316" s="47">
        <f t="shared" si="4717"/>
        <v>3646.4611275041816</v>
      </c>
      <c r="AC3316" s="47">
        <f>VLOOKUP(CONCATENATE($F3316," ",$G3316),AllocFactorMatrix,(AC$4+1),FALSE)*$E3321</f>
        <v>47.53171322401321</v>
      </c>
      <c r="AD3316" s="47">
        <f>VLOOKUP(CONCATENATE($F3316," ",$G3316),AllocFactorMatrix,(AD$4+1),FALSE)*$E3321</f>
        <v>0</v>
      </c>
      <c r="AE3316" s="47">
        <f>VLOOKUP(CONCATENATE($F3316," ",$G3316),AllocFactorMatrix,(AE$4+1),FALSE)*$E3321</f>
        <v>0</v>
      </c>
    </row>
    <row r="3317" spans="1:31" s="44" customFormat="1" hidden="1" outlineLevel="1">
      <c r="A3317" s="49"/>
      <c r="B3317" s="97"/>
      <c r="C3317" s="48"/>
      <c r="D3317" s="48"/>
      <c r="F3317" s="167" t="str">
        <f>F3321</f>
        <v>RB_GUP-Land_T</v>
      </c>
      <c r="G3317" s="48" t="str">
        <f>$G$11</f>
        <v>DISTPRI</v>
      </c>
      <c r="H3317" s="46">
        <f t="shared" si="4701"/>
        <v>0</v>
      </c>
      <c r="I3317" s="47">
        <f t="shared" ref="I3317:N3317" si="4730">VLOOKUP(CONCATENATE($F3317," ",$G3317),AllocFactorMatrix,(I$4+1),FALSE)*$E3321</f>
        <v>0</v>
      </c>
      <c r="J3317" s="47">
        <f t="shared" si="4730"/>
        <v>0</v>
      </c>
      <c r="K3317" s="47">
        <f t="shared" si="4730"/>
        <v>0</v>
      </c>
      <c r="L3317" s="47">
        <f t="shared" si="4730"/>
        <v>0</v>
      </c>
      <c r="M3317" s="47">
        <f t="shared" si="4730"/>
        <v>0</v>
      </c>
      <c r="N3317" s="47">
        <f t="shared" si="4730"/>
        <v>0</v>
      </c>
      <c r="O3317" s="47">
        <f t="shared" si="4715"/>
        <v>0</v>
      </c>
      <c r="P3317" s="47">
        <f>VLOOKUP(CONCATENATE($F3317," ",$G3317),AllocFactorMatrix,(P$4+1),FALSE)*$E3321</f>
        <v>0</v>
      </c>
      <c r="Q3317" s="47">
        <f>VLOOKUP(CONCATENATE($F3317," ",$G3317),AllocFactorMatrix,(Q$4+1),FALSE)*$E3321</f>
        <v>0</v>
      </c>
      <c r="R3317" s="47">
        <f>VLOOKUP(CONCATENATE($F3317," ",$G3317),AllocFactorMatrix,(R$4+1),FALSE)*$E3321</f>
        <v>0</v>
      </c>
      <c r="S3317" s="47">
        <f>VLOOKUP(CONCATENATE($F3317," ",$G3317),AllocFactorMatrix,(S$4+1),FALSE)*$E3321</f>
        <v>0</v>
      </c>
      <c r="T3317" s="47">
        <f t="shared" si="4716"/>
        <v>0</v>
      </c>
      <c r="U3317" s="47">
        <f>VLOOKUP(CONCATENATE($F3317," ",$G3317),AllocFactorMatrix,(U$4+1),FALSE)*$E3321</f>
        <v>0</v>
      </c>
      <c r="V3317" s="47">
        <f>VLOOKUP(CONCATENATE($F3317," ",$G3317),AllocFactorMatrix,(V$4+1),FALSE)*$E3321</f>
        <v>0</v>
      </c>
      <c r="W3317" s="47">
        <f>VLOOKUP(CONCATENATE($F3317," ",$G3317),AllocFactorMatrix,(W$4+1),FALSE)*$E3321</f>
        <v>0</v>
      </c>
      <c r="X3317" s="47">
        <f>VLOOKUP(CONCATENATE($F3317," ",$G3317),AllocFactorMatrix,(X$4+1),FALSE)*$E3321</f>
        <v>0</v>
      </c>
      <c r="Y3317" s="47">
        <f t="shared" si="4728"/>
        <v>0</v>
      </c>
      <c r="Z3317" s="47">
        <f>VLOOKUP(CONCATENATE($F3317," ",$G3317),AllocFactorMatrix,(Z$4+1),FALSE)*$E3321</f>
        <v>0</v>
      </c>
      <c r="AA3317" s="47">
        <f>VLOOKUP(CONCATENATE($F3317," ",$G3317),AllocFactorMatrix,(AA$4+1),FALSE)*$E3321</f>
        <v>0</v>
      </c>
      <c r="AB3317" s="47">
        <f t="shared" si="4717"/>
        <v>0</v>
      </c>
      <c r="AC3317" s="47">
        <f>VLOOKUP(CONCATENATE($F3317," ",$G3317),AllocFactorMatrix,(AC$4+1),FALSE)*$E3321</f>
        <v>0</v>
      </c>
      <c r="AD3317" s="47">
        <f>VLOOKUP(CONCATENATE($F3317," ",$G3317),AllocFactorMatrix,(AD$4+1),FALSE)*$E3321</f>
        <v>0</v>
      </c>
      <c r="AE3317" s="47">
        <f>VLOOKUP(CONCATENATE($F3317," ",$G3317),AllocFactorMatrix,(AE$4+1),FALSE)*$E3321</f>
        <v>0</v>
      </c>
    </row>
    <row r="3318" spans="1:31" s="44" customFormat="1" hidden="1" outlineLevel="1">
      <c r="A3318" s="49"/>
      <c r="B3318" s="97"/>
      <c r="C3318" s="48"/>
      <c r="D3318" s="48"/>
      <c r="F3318" s="167" t="str">
        <f>F3321</f>
        <v>RB_GUP-Land_T</v>
      </c>
      <c r="G3318" s="48" t="str">
        <f>$G$12</f>
        <v>DISTSEC</v>
      </c>
      <c r="H3318" s="46">
        <f t="shared" si="4701"/>
        <v>0</v>
      </c>
      <c r="I3318" s="47">
        <f t="shared" ref="I3318:N3318" si="4731">VLOOKUP(CONCATENATE($F3318," ",$G3318),AllocFactorMatrix,(I$4+1),FALSE)*$E3321</f>
        <v>0</v>
      </c>
      <c r="J3318" s="47">
        <f t="shared" si="4731"/>
        <v>0</v>
      </c>
      <c r="K3318" s="47">
        <f t="shared" si="4731"/>
        <v>0</v>
      </c>
      <c r="L3318" s="47">
        <f t="shared" si="4731"/>
        <v>0</v>
      </c>
      <c r="M3318" s="47">
        <f t="shared" si="4731"/>
        <v>0</v>
      </c>
      <c r="N3318" s="47">
        <f t="shared" si="4731"/>
        <v>0</v>
      </c>
      <c r="O3318" s="47">
        <f t="shared" si="4715"/>
        <v>0</v>
      </c>
      <c r="P3318" s="47">
        <f>VLOOKUP(CONCATENATE($F3318," ",$G3318),AllocFactorMatrix,(P$4+1),FALSE)*$E3321</f>
        <v>0</v>
      </c>
      <c r="Q3318" s="47">
        <f>VLOOKUP(CONCATENATE($F3318," ",$G3318),AllocFactorMatrix,(Q$4+1),FALSE)*$E3321</f>
        <v>0</v>
      </c>
      <c r="R3318" s="47">
        <f>VLOOKUP(CONCATENATE($F3318," ",$G3318),AllocFactorMatrix,(R$4+1),FALSE)*$E3321</f>
        <v>0</v>
      </c>
      <c r="S3318" s="47">
        <f>VLOOKUP(CONCATENATE($F3318," ",$G3318),AllocFactorMatrix,(S$4+1),FALSE)*$E3321</f>
        <v>0</v>
      </c>
      <c r="T3318" s="47">
        <f t="shared" si="4716"/>
        <v>0</v>
      </c>
      <c r="U3318" s="47">
        <f>VLOOKUP(CONCATENATE($F3318," ",$G3318),AllocFactorMatrix,(U$4+1),FALSE)*$E3321</f>
        <v>0</v>
      </c>
      <c r="V3318" s="47">
        <f>VLOOKUP(CONCATENATE($F3318," ",$G3318),AllocFactorMatrix,(V$4+1),FALSE)*$E3321</f>
        <v>0</v>
      </c>
      <c r="W3318" s="47">
        <f>VLOOKUP(CONCATENATE($F3318," ",$G3318),AllocFactorMatrix,(W$4+1),FALSE)*$E3321</f>
        <v>0</v>
      </c>
      <c r="X3318" s="47">
        <f>VLOOKUP(CONCATENATE($F3318," ",$G3318),AllocFactorMatrix,(X$4+1),FALSE)*$E3321</f>
        <v>0</v>
      </c>
      <c r="Y3318" s="47">
        <f t="shared" si="4728"/>
        <v>0</v>
      </c>
      <c r="Z3318" s="47">
        <f>VLOOKUP(CONCATENATE($F3318," ",$G3318),AllocFactorMatrix,(Z$4+1),FALSE)*$E3321</f>
        <v>0</v>
      </c>
      <c r="AA3318" s="47">
        <f>VLOOKUP(CONCATENATE($F3318," ",$G3318),AllocFactorMatrix,(AA$4+1),FALSE)*$E3321</f>
        <v>0</v>
      </c>
      <c r="AB3318" s="47">
        <f t="shared" si="4717"/>
        <v>0</v>
      </c>
      <c r="AC3318" s="47">
        <f>VLOOKUP(CONCATENATE($F3318," ",$G3318),AllocFactorMatrix,(AC$4+1),FALSE)*$E3321</f>
        <v>0</v>
      </c>
      <c r="AD3318" s="47">
        <f>VLOOKUP(CONCATENATE($F3318," ",$G3318),AllocFactorMatrix,(AD$4+1),FALSE)*$E3321</f>
        <v>0</v>
      </c>
      <c r="AE3318" s="47">
        <f>VLOOKUP(CONCATENATE($F3318," ",$G3318),AllocFactorMatrix,(AE$4+1),FALSE)*$E3321</f>
        <v>0</v>
      </c>
    </row>
    <row r="3319" spans="1:31" s="44" customFormat="1" hidden="1" outlineLevel="1">
      <c r="A3319" s="49"/>
      <c r="B3319" s="97"/>
      <c r="C3319" s="48"/>
      <c r="D3319" s="48"/>
      <c r="F3319" s="167" t="str">
        <f>F3321</f>
        <v>RB_GUP-Land_T</v>
      </c>
      <c r="G3319" s="48" t="str">
        <f>$G$13</f>
        <v>ENERGY</v>
      </c>
      <c r="H3319" s="46">
        <f t="shared" si="4701"/>
        <v>0</v>
      </c>
      <c r="I3319" s="47">
        <f t="shared" ref="I3319:N3319" si="4732">VLOOKUP(CONCATENATE($F3319," ",$G3319),AllocFactorMatrix,(I$4+1),FALSE)*$E3321</f>
        <v>0</v>
      </c>
      <c r="J3319" s="47">
        <f t="shared" si="4732"/>
        <v>0</v>
      </c>
      <c r="K3319" s="47">
        <f t="shared" si="4732"/>
        <v>0</v>
      </c>
      <c r="L3319" s="47">
        <f t="shared" si="4732"/>
        <v>0</v>
      </c>
      <c r="M3319" s="47">
        <f t="shared" si="4732"/>
        <v>0</v>
      </c>
      <c r="N3319" s="47">
        <f t="shared" si="4732"/>
        <v>0</v>
      </c>
      <c r="O3319" s="47">
        <f t="shared" si="4715"/>
        <v>0</v>
      </c>
      <c r="P3319" s="47">
        <f>VLOOKUP(CONCATENATE($F3319," ",$G3319),AllocFactorMatrix,(P$4+1),FALSE)*$E3321</f>
        <v>0</v>
      </c>
      <c r="Q3319" s="47">
        <f>VLOOKUP(CONCATENATE($F3319," ",$G3319),AllocFactorMatrix,(Q$4+1),FALSE)*$E3321</f>
        <v>0</v>
      </c>
      <c r="R3319" s="47">
        <f>VLOOKUP(CONCATENATE($F3319," ",$G3319),AllocFactorMatrix,(R$4+1),FALSE)*$E3321</f>
        <v>0</v>
      </c>
      <c r="S3319" s="47">
        <f>VLOOKUP(CONCATENATE($F3319," ",$G3319),AllocFactorMatrix,(S$4+1),FALSE)*$E3321</f>
        <v>0</v>
      </c>
      <c r="T3319" s="47">
        <f t="shared" si="4716"/>
        <v>0</v>
      </c>
      <c r="U3319" s="47">
        <f>VLOOKUP(CONCATENATE($F3319," ",$G3319),AllocFactorMatrix,(U$4+1),FALSE)*$E3321</f>
        <v>0</v>
      </c>
      <c r="V3319" s="47">
        <f>VLOOKUP(CONCATENATE($F3319," ",$G3319),AllocFactorMatrix,(V$4+1),FALSE)*$E3321</f>
        <v>0</v>
      </c>
      <c r="W3319" s="47">
        <f>VLOOKUP(CONCATENATE($F3319," ",$G3319),AllocFactorMatrix,(W$4+1),FALSE)*$E3321</f>
        <v>0</v>
      </c>
      <c r="X3319" s="47">
        <f>VLOOKUP(CONCATENATE($F3319," ",$G3319),AllocFactorMatrix,(X$4+1),FALSE)*$E3321</f>
        <v>0</v>
      </c>
      <c r="Y3319" s="47">
        <f t="shared" si="4728"/>
        <v>0</v>
      </c>
      <c r="Z3319" s="47">
        <f>VLOOKUP(CONCATENATE($F3319," ",$G3319),AllocFactorMatrix,(Z$4+1),FALSE)*$E3321</f>
        <v>0</v>
      </c>
      <c r="AA3319" s="47">
        <f>VLOOKUP(CONCATENATE($F3319," ",$G3319),AllocFactorMatrix,(AA$4+1),FALSE)*$E3321</f>
        <v>0</v>
      </c>
      <c r="AB3319" s="47">
        <f t="shared" si="4717"/>
        <v>0</v>
      </c>
      <c r="AC3319" s="47">
        <f>VLOOKUP(CONCATENATE($F3319," ",$G3319),AllocFactorMatrix,(AC$4+1),FALSE)*$E3321</f>
        <v>0</v>
      </c>
      <c r="AD3319" s="47">
        <f>VLOOKUP(CONCATENATE($F3319," ",$G3319),AllocFactorMatrix,(AD$4+1),FALSE)*$E3321</f>
        <v>0</v>
      </c>
      <c r="AE3319" s="47">
        <f>VLOOKUP(CONCATENATE($F3319," ",$G3319),AllocFactorMatrix,(AE$4+1),FALSE)*$E3321</f>
        <v>0</v>
      </c>
    </row>
    <row r="3320" spans="1:31" s="44" customFormat="1" hidden="1" outlineLevel="1">
      <c r="A3320" s="49"/>
      <c r="B3320" s="97"/>
      <c r="C3320" s="48"/>
      <c r="D3320" s="48"/>
      <c r="F3320" s="167" t="str">
        <f>F3321</f>
        <v>RB_GUP-Land_T</v>
      </c>
      <c r="G3320" s="48" t="str">
        <f>$G$14</f>
        <v>CUSTOMER</v>
      </c>
      <c r="H3320" s="46">
        <f t="shared" si="4701"/>
        <v>0</v>
      </c>
      <c r="I3320" s="47">
        <f t="shared" ref="I3320:N3320" si="4733">VLOOKUP(CONCATENATE($F3320," ",$G3320),AllocFactorMatrix,(I$4+1),FALSE)*$E3321</f>
        <v>0</v>
      </c>
      <c r="J3320" s="47">
        <f t="shared" si="4733"/>
        <v>0</v>
      </c>
      <c r="K3320" s="47">
        <f t="shared" si="4733"/>
        <v>0</v>
      </c>
      <c r="L3320" s="47">
        <f t="shared" si="4733"/>
        <v>0</v>
      </c>
      <c r="M3320" s="47">
        <f t="shared" si="4733"/>
        <v>0</v>
      </c>
      <c r="N3320" s="47">
        <f t="shared" si="4733"/>
        <v>0</v>
      </c>
      <c r="O3320" s="47">
        <f t="shared" si="4715"/>
        <v>0</v>
      </c>
      <c r="P3320" s="47">
        <f>VLOOKUP(CONCATENATE($F3320," ",$G3320),AllocFactorMatrix,(P$4+1),FALSE)*$E3321</f>
        <v>0</v>
      </c>
      <c r="Q3320" s="47">
        <f>VLOOKUP(CONCATENATE($F3320," ",$G3320),AllocFactorMatrix,(Q$4+1),FALSE)*$E3321</f>
        <v>0</v>
      </c>
      <c r="R3320" s="47">
        <f>VLOOKUP(CONCATENATE($F3320," ",$G3320),AllocFactorMatrix,(R$4+1),FALSE)*$E3321</f>
        <v>0</v>
      </c>
      <c r="S3320" s="47">
        <f>VLOOKUP(CONCATENATE($F3320," ",$G3320),AllocFactorMatrix,(S$4+1),FALSE)*$E3321</f>
        <v>0</v>
      </c>
      <c r="T3320" s="47">
        <f t="shared" si="4716"/>
        <v>0</v>
      </c>
      <c r="U3320" s="47">
        <f>VLOOKUP(CONCATENATE($F3320," ",$G3320),AllocFactorMatrix,(U$4+1),FALSE)*$E3321</f>
        <v>0</v>
      </c>
      <c r="V3320" s="47">
        <f>VLOOKUP(CONCATENATE($F3320," ",$G3320),AllocFactorMatrix,(V$4+1),FALSE)*$E3321</f>
        <v>0</v>
      </c>
      <c r="W3320" s="47">
        <f>VLOOKUP(CONCATENATE($F3320," ",$G3320),AllocFactorMatrix,(W$4+1),FALSE)*$E3321</f>
        <v>0</v>
      </c>
      <c r="X3320" s="47">
        <f>VLOOKUP(CONCATENATE($F3320," ",$G3320),AllocFactorMatrix,(X$4+1),FALSE)*$E3321</f>
        <v>0</v>
      </c>
      <c r="Y3320" s="47">
        <f t="shared" si="4728"/>
        <v>0</v>
      </c>
      <c r="Z3320" s="47">
        <f>VLOOKUP(CONCATENATE($F3320," ",$G3320),AllocFactorMatrix,(Z$4+1),FALSE)*$E3321</f>
        <v>0</v>
      </c>
      <c r="AA3320" s="47">
        <f>VLOOKUP(CONCATENATE($F3320," ",$G3320),AllocFactorMatrix,(AA$4+1),FALSE)*$E3321</f>
        <v>0</v>
      </c>
      <c r="AB3320" s="47">
        <f t="shared" si="4717"/>
        <v>0</v>
      </c>
      <c r="AC3320" s="47">
        <f>VLOOKUP(CONCATENATE($F3320," ",$G3320),AllocFactorMatrix,(AC$4+1),FALSE)*$E3321</f>
        <v>0</v>
      </c>
      <c r="AD3320" s="47">
        <f>VLOOKUP(CONCATENATE($F3320," ",$G3320),AllocFactorMatrix,(AD$4+1),FALSE)*$E3321</f>
        <v>0</v>
      </c>
      <c r="AE3320" s="47">
        <f>VLOOKUP(CONCATENATE($F3320," ",$G3320),AllocFactorMatrix,(AE$4+1),FALSE)*$E3321</f>
        <v>0</v>
      </c>
    </row>
    <row r="3321" spans="1:31" s="44" customFormat="1" collapsed="1">
      <c r="A3321" s="49"/>
      <c r="B3321" s="97"/>
      <c r="C3321" s="48"/>
      <c r="D3321" s="96" t="s">
        <v>699</v>
      </c>
      <c r="E3321" s="88">
        <v>836657.23684999952</v>
      </c>
      <c r="F3321" s="87" t="s">
        <v>541</v>
      </c>
      <c r="G3321" s="48" t="str">
        <f>$G$15</f>
        <v>TOTAL</v>
      </c>
      <c r="H3321" s="46">
        <f t="shared" si="4701"/>
        <v>836657.2368499994</v>
      </c>
      <c r="I3321" s="47">
        <f t="shared" ref="I3321:N3321" si="4734">VLOOKUP(CONCATENATE($F3321," ",$G3321),AllocFactorMatrix,(I$4+1),FALSE)*$E3321</f>
        <v>429627.83353615453</v>
      </c>
      <c r="J3321" s="47">
        <f t="shared" si="4734"/>
        <v>90.255694207366574</v>
      </c>
      <c r="K3321" s="47">
        <f t="shared" si="4734"/>
        <v>159.75895844558599</v>
      </c>
      <c r="L3321" s="47">
        <f t="shared" si="4734"/>
        <v>100255.83747989536</v>
      </c>
      <c r="M3321" s="47">
        <f t="shared" si="4734"/>
        <v>1396.4301561039972</v>
      </c>
      <c r="N3321" s="47">
        <f t="shared" si="4734"/>
        <v>207.63730531686261</v>
      </c>
      <c r="O3321" s="47">
        <f t="shared" si="4715"/>
        <v>101859.90494131621</v>
      </c>
      <c r="P3321" s="47">
        <f>VLOOKUP(CONCATENATE($F3321," ",$G3321),AllocFactorMatrix,(P$4+1),FALSE)*$E3321</f>
        <v>59237.659316835998</v>
      </c>
      <c r="Q3321" s="47">
        <f>VLOOKUP(CONCATENATE($F3321," ",$G3321),AllocFactorMatrix,(Q$4+1),FALSE)*$E3321</f>
        <v>10637.250660059372</v>
      </c>
      <c r="R3321" s="47">
        <f>VLOOKUP(CONCATENATE($F3321," ",$G3321),AllocFactorMatrix,(R$4+1),FALSE)*$E3321</f>
        <v>2297.0283590917907</v>
      </c>
      <c r="S3321" s="47">
        <f>VLOOKUP(CONCATENATE($F3321," ",$G3321),AllocFactorMatrix,(S$4+1),FALSE)*$E3321</f>
        <v>63.870267295899446</v>
      </c>
      <c r="T3321" s="47">
        <f t="shared" si="4716"/>
        <v>72235.808603283076</v>
      </c>
      <c r="U3321" s="47">
        <f>VLOOKUP(CONCATENATE($F3321," ",$G3321),AllocFactorMatrix,(U$4+1),FALSE)*$E3321</f>
        <v>2779.7318387747218</v>
      </c>
      <c r="V3321" s="47">
        <f>VLOOKUP(CONCATENATE($F3321," ",$G3321),AllocFactorMatrix,(V$4+1),FALSE)*$E3321</f>
        <v>37839.74648839853</v>
      </c>
      <c r="W3321" s="47">
        <f>VLOOKUP(CONCATENATE($F3321," ",$G3321),AllocFactorMatrix,(W$4+1),FALSE)*$E3321</f>
        <v>153844.80536187685</v>
      </c>
      <c r="X3321" s="47">
        <f>VLOOKUP(CONCATENATE($F3321," ",$G3321),AllocFactorMatrix,(X$4+1),FALSE)*$E3321</f>
        <v>20503.450680995469</v>
      </c>
      <c r="Y3321" s="47">
        <f t="shared" si="4728"/>
        <v>214967.73437004557</v>
      </c>
      <c r="Z3321" s="47">
        <f>VLOOKUP(CONCATENATE($F3321," ",$G3321),AllocFactorMatrix,(Z$4+1),FALSE)*$E3321</f>
        <v>16278.112745893361</v>
      </c>
      <c r="AA3321" s="47">
        <f>VLOOKUP(CONCATENATE($F3321," ",$G3321),AllocFactorMatrix,(AA$4+1),FALSE)*$E3321</f>
        <v>325.49440894693015</v>
      </c>
      <c r="AB3321" s="47">
        <f t="shared" si="4717"/>
        <v>16603.607154840291</v>
      </c>
      <c r="AC3321" s="47">
        <f>VLOOKUP(CONCATENATE($F3321," ",$G3321),AllocFactorMatrix,(AC$4+1),FALSE)*$E3321</f>
        <v>215.110454163177</v>
      </c>
      <c r="AD3321" s="47">
        <f>VLOOKUP(CONCATENATE($F3321," ",$G3321),AllocFactorMatrix,(AD$4+1),FALSE)*$E3321</f>
        <v>744.48018033539006</v>
      </c>
      <c r="AE3321" s="47">
        <f>VLOOKUP(CONCATENATE($F3321," ",$G3321),AllocFactorMatrix,(AE$4+1),FALSE)*$E3321</f>
        <v>152.74295720820578</v>
      </c>
    </row>
    <row r="3322" spans="1:31" s="44" customFormat="1" hidden="1" outlineLevel="1">
      <c r="A3322" s="49"/>
      <c r="B3322" s="97"/>
      <c r="C3322" s="48"/>
      <c r="D3322" s="48"/>
      <c r="F3322" s="167" t="str">
        <f>F3329</f>
        <v>RB_GUP-Land_D</v>
      </c>
      <c r="G3322" s="48" t="str">
        <f>$G$8</f>
        <v>PRODUCTION</v>
      </c>
      <c r="H3322" s="46">
        <f t="shared" ref="H3322:H3353" si="4735">SUBTOTAL(9,I3322:AE3322)</f>
        <v>0</v>
      </c>
      <c r="I3322" s="47">
        <f t="shared" ref="I3322:N3322" si="4736">VLOOKUP(CONCATENATE($F3322," ",$G3322),AllocFactorMatrix,(I$4+1),FALSE)*$E3329</f>
        <v>0</v>
      </c>
      <c r="J3322" s="47">
        <f t="shared" si="4736"/>
        <v>0</v>
      </c>
      <c r="K3322" s="47">
        <f t="shared" si="4736"/>
        <v>0</v>
      </c>
      <c r="L3322" s="47">
        <f t="shared" si="4736"/>
        <v>0</v>
      </c>
      <c r="M3322" s="47">
        <f t="shared" si="4736"/>
        <v>0</v>
      </c>
      <c r="N3322" s="47">
        <f t="shared" si="4736"/>
        <v>0</v>
      </c>
      <c r="O3322" s="47">
        <f t="shared" si="4715"/>
        <v>0</v>
      </c>
      <c r="P3322" s="47">
        <f>VLOOKUP(CONCATENATE($F3322," ",$G3322),AllocFactorMatrix,(P$4+1),FALSE)*$E3329</f>
        <v>0</v>
      </c>
      <c r="Q3322" s="47">
        <f>VLOOKUP(CONCATENATE($F3322," ",$G3322),AllocFactorMatrix,(Q$4+1),FALSE)*$E3329</f>
        <v>0</v>
      </c>
      <c r="R3322" s="47">
        <f>VLOOKUP(CONCATENATE($F3322," ",$G3322),AllocFactorMatrix,(R$4+1),FALSE)*$E3329</f>
        <v>0</v>
      </c>
      <c r="S3322" s="47">
        <f>VLOOKUP(CONCATENATE($F3322," ",$G3322),AllocFactorMatrix,(S$4+1),FALSE)*$E3329</f>
        <v>0</v>
      </c>
      <c r="T3322" s="47">
        <f t="shared" si="4716"/>
        <v>0</v>
      </c>
      <c r="U3322" s="47">
        <f>VLOOKUP(CONCATENATE($F3322," ",$G3322),AllocFactorMatrix,(U$4+1),FALSE)*$E3329</f>
        <v>0</v>
      </c>
      <c r="V3322" s="47">
        <f>VLOOKUP(CONCATENATE($F3322," ",$G3322),AllocFactorMatrix,(V$4+1),FALSE)*$E3329</f>
        <v>0</v>
      </c>
      <c r="W3322" s="47">
        <f>VLOOKUP(CONCATENATE($F3322," ",$G3322),AllocFactorMatrix,(W$4+1),FALSE)*$E3329</f>
        <v>0</v>
      </c>
      <c r="X3322" s="47">
        <f>VLOOKUP(CONCATENATE($F3322," ",$G3322),AllocFactorMatrix,(X$4+1),FALSE)*$E3329</f>
        <v>0</v>
      </c>
      <c r="Y3322" s="47">
        <f>SUBTOTAL(9,U3322:X3322)</f>
        <v>0</v>
      </c>
      <c r="Z3322" s="47">
        <f>VLOOKUP(CONCATENATE($F3322," ",$G3322),AllocFactorMatrix,(Z$4+1),FALSE)*$E3329</f>
        <v>0</v>
      </c>
      <c r="AA3322" s="47">
        <f>VLOOKUP(CONCATENATE($F3322," ",$G3322),AllocFactorMatrix,(AA$4+1),FALSE)*$E3329</f>
        <v>0</v>
      </c>
      <c r="AB3322" s="47">
        <f t="shared" si="4717"/>
        <v>0</v>
      </c>
      <c r="AC3322" s="47">
        <f>VLOOKUP(CONCATENATE($F3322," ",$G3322),AllocFactorMatrix,(AC$4+1),FALSE)*$E3329</f>
        <v>0</v>
      </c>
      <c r="AD3322" s="47">
        <f>VLOOKUP(CONCATENATE($F3322," ",$G3322),AllocFactorMatrix,(AD$4+1),FALSE)*$E3329</f>
        <v>0</v>
      </c>
      <c r="AE3322" s="47">
        <f>VLOOKUP(CONCATENATE($F3322," ",$G3322),AllocFactorMatrix,(AE$4+1),FALSE)*$E3329</f>
        <v>0</v>
      </c>
    </row>
    <row r="3323" spans="1:31" s="44" customFormat="1" hidden="1" outlineLevel="1">
      <c r="A3323" s="49"/>
      <c r="B3323" s="97"/>
      <c r="C3323" s="48"/>
      <c r="D3323" s="48"/>
      <c r="F3323" s="167" t="str">
        <f>F3329</f>
        <v>RB_GUP-Land_D</v>
      </c>
      <c r="G3323" s="48" t="str">
        <f>$G$9</f>
        <v>BULKTRAN</v>
      </c>
      <c r="H3323" s="46">
        <f t="shared" si="4735"/>
        <v>0</v>
      </c>
      <c r="I3323" s="47">
        <f t="shared" ref="I3323:N3323" si="4737">VLOOKUP(CONCATENATE($F3323," ",$G3323),AllocFactorMatrix,(I$4+1),FALSE)*$E3329</f>
        <v>0</v>
      </c>
      <c r="J3323" s="47">
        <f t="shared" si="4737"/>
        <v>0</v>
      </c>
      <c r="K3323" s="47">
        <f t="shared" si="4737"/>
        <v>0</v>
      </c>
      <c r="L3323" s="47">
        <f t="shared" si="4737"/>
        <v>0</v>
      </c>
      <c r="M3323" s="47">
        <f t="shared" si="4737"/>
        <v>0</v>
      </c>
      <c r="N3323" s="47">
        <f t="shared" si="4737"/>
        <v>0</v>
      </c>
      <c r="O3323" s="47">
        <f t="shared" si="4715"/>
        <v>0</v>
      </c>
      <c r="P3323" s="47">
        <f>VLOOKUP(CONCATENATE($F3323," ",$G3323),AllocFactorMatrix,(P$4+1),FALSE)*$E3329</f>
        <v>0</v>
      </c>
      <c r="Q3323" s="47">
        <f>VLOOKUP(CONCATENATE($F3323," ",$G3323),AllocFactorMatrix,(Q$4+1),FALSE)*$E3329</f>
        <v>0</v>
      </c>
      <c r="R3323" s="47">
        <f>VLOOKUP(CONCATENATE($F3323," ",$G3323),AllocFactorMatrix,(R$4+1),FALSE)*$E3329</f>
        <v>0</v>
      </c>
      <c r="S3323" s="47">
        <f>VLOOKUP(CONCATENATE($F3323," ",$G3323),AllocFactorMatrix,(S$4+1),FALSE)*$E3329</f>
        <v>0</v>
      </c>
      <c r="T3323" s="47">
        <f t="shared" si="4716"/>
        <v>0</v>
      </c>
      <c r="U3323" s="47">
        <f>VLOOKUP(CONCATENATE($F3323," ",$G3323),AllocFactorMatrix,(U$4+1),FALSE)*$E3329</f>
        <v>0</v>
      </c>
      <c r="V3323" s="47">
        <f>VLOOKUP(CONCATENATE($F3323," ",$G3323),AllocFactorMatrix,(V$4+1),FALSE)*$E3329</f>
        <v>0</v>
      </c>
      <c r="W3323" s="47">
        <f>VLOOKUP(CONCATENATE($F3323," ",$G3323),AllocFactorMatrix,(W$4+1),FALSE)*$E3329</f>
        <v>0</v>
      </c>
      <c r="X3323" s="47">
        <f>VLOOKUP(CONCATENATE($F3323," ",$G3323),AllocFactorMatrix,(X$4+1),FALSE)*$E3329</f>
        <v>0</v>
      </c>
      <c r="Y3323" s="47">
        <f t="shared" ref="Y3323:Y3329" si="4738">SUBTOTAL(9,U3323:X3323)</f>
        <v>0</v>
      </c>
      <c r="Z3323" s="47">
        <f>VLOOKUP(CONCATENATE($F3323," ",$G3323),AllocFactorMatrix,(Z$4+1),FALSE)*$E3329</f>
        <v>0</v>
      </c>
      <c r="AA3323" s="47">
        <f>VLOOKUP(CONCATENATE($F3323," ",$G3323),AllocFactorMatrix,(AA$4+1),FALSE)*$E3329</f>
        <v>0</v>
      </c>
      <c r="AB3323" s="47">
        <f t="shared" si="4717"/>
        <v>0</v>
      </c>
      <c r="AC3323" s="47">
        <f>VLOOKUP(CONCATENATE($F3323," ",$G3323),AllocFactorMatrix,(AC$4+1),FALSE)*$E3329</f>
        <v>0</v>
      </c>
      <c r="AD3323" s="47">
        <f>VLOOKUP(CONCATENATE($F3323," ",$G3323),AllocFactorMatrix,(AD$4+1),FALSE)*$E3329</f>
        <v>0</v>
      </c>
      <c r="AE3323" s="47">
        <f>VLOOKUP(CONCATENATE($F3323," ",$G3323),AllocFactorMatrix,(AE$4+1),FALSE)*$E3329</f>
        <v>0</v>
      </c>
    </row>
    <row r="3324" spans="1:31" s="44" customFormat="1" hidden="1" outlineLevel="1">
      <c r="A3324" s="49"/>
      <c r="B3324" s="97"/>
      <c r="C3324" s="48"/>
      <c r="D3324" s="48"/>
      <c r="F3324" s="167" t="str">
        <f>F3329</f>
        <v>RB_GUP-Land_D</v>
      </c>
      <c r="G3324" s="48" t="str">
        <f>$G$10</f>
        <v>SUBTRAN</v>
      </c>
      <c r="H3324" s="46">
        <f t="shared" si="4735"/>
        <v>0</v>
      </c>
      <c r="I3324" s="47">
        <f t="shared" ref="I3324:N3324" si="4739">VLOOKUP(CONCATENATE($F3324," ",$G3324),AllocFactorMatrix,(I$4+1),FALSE)*$E3329</f>
        <v>0</v>
      </c>
      <c r="J3324" s="47">
        <f t="shared" si="4739"/>
        <v>0</v>
      </c>
      <c r="K3324" s="47">
        <f t="shared" si="4739"/>
        <v>0</v>
      </c>
      <c r="L3324" s="47">
        <f t="shared" si="4739"/>
        <v>0</v>
      </c>
      <c r="M3324" s="47">
        <f t="shared" si="4739"/>
        <v>0</v>
      </c>
      <c r="N3324" s="47">
        <f t="shared" si="4739"/>
        <v>0</v>
      </c>
      <c r="O3324" s="47">
        <f t="shared" si="4715"/>
        <v>0</v>
      </c>
      <c r="P3324" s="47">
        <f>VLOOKUP(CONCATENATE($F3324," ",$G3324),AllocFactorMatrix,(P$4+1),FALSE)*$E3329</f>
        <v>0</v>
      </c>
      <c r="Q3324" s="47">
        <f>VLOOKUP(CONCATENATE($F3324," ",$G3324),AllocFactorMatrix,(Q$4+1),FALSE)*$E3329</f>
        <v>0</v>
      </c>
      <c r="R3324" s="47">
        <f>VLOOKUP(CONCATENATE($F3324," ",$G3324),AllocFactorMatrix,(R$4+1),FALSE)*$E3329</f>
        <v>0</v>
      </c>
      <c r="S3324" s="47">
        <f>VLOOKUP(CONCATENATE($F3324," ",$G3324),AllocFactorMatrix,(S$4+1),FALSE)*$E3329</f>
        <v>0</v>
      </c>
      <c r="T3324" s="47">
        <f t="shared" si="4716"/>
        <v>0</v>
      </c>
      <c r="U3324" s="47">
        <f>VLOOKUP(CONCATENATE($F3324," ",$G3324),AllocFactorMatrix,(U$4+1),FALSE)*$E3329</f>
        <v>0</v>
      </c>
      <c r="V3324" s="47">
        <f>VLOOKUP(CONCATENATE($F3324," ",$G3324),AllocFactorMatrix,(V$4+1),FALSE)*$E3329</f>
        <v>0</v>
      </c>
      <c r="W3324" s="47">
        <f>VLOOKUP(CONCATENATE($F3324," ",$G3324),AllocFactorMatrix,(W$4+1),FALSE)*$E3329</f>
        <v>0</v>
      </c>
      <c r="X3324" s="47">
        <f>VLOOKUP(CONCATENATE($F3324," ",$G3324),AllocFactorMatrix,(X$4+1),FALSE)*$E3329</f>
        <v>0</v>
      </c>
      <c r="Y3324" s="47">
        <f t="shared" si="4738"/>
        <v>0</v>
      </c>
      <c r="Z3324" s="47">
        <f>VLOOKUP(CONCATENATE($F3324," ",$G3324),AllocFactorMatrix,(Z$4+1),FALSE)*$E3329</f>
        <v>0</v>
      </c>
      <c r="AA3324" s="47">
        <f>VLOOKUP(CONCATENATE($F3324," ",$G3324),AllocFactorMatrix,(AA$4+1),FALSE)*$E3329</f>
        <v>0</v>
      </c>
      <c r="AB3324" s="47">
        <f t="shared" si="4717"/>
        <v>0</v>
      </c>
      <c r="AC3324" s="47">
        <f>VLOOKUP(CONCATENATE($F3324," ",$G3324),AllocFactorMatrix,(AC$4+1),FALSE)*$E3329</f>
        <v>0</v>
      </c>
      <c r="AD3324" s="47">
        <f>VLOOKUP(CONCATENATE($F3324," ",$G3324),AllocFactorMatrix,(AD$4+1),FALSE)*$E3329</f>
        <v>0</v>
      </c>
      <c r="AE3324" s="47">
        <f>VLOOKUP(CONCATENATE($F3324," ",$G3324),AllocFactorMatrix,(AE$4+1),FALSE)*$E3329</f>
        <v>0</v>
      </c>
    </row>
    <row r="3325" spans="1:31" s="44" customFormat="1" hidden="1" outlineLevel="1">
      <c r="A3325" s="49"/>
      <c r="B3325" s="97"/>
      <c r="C3325" s="48"/>
      <c r="D3325" s="48"/>
      <c r="F3325" s="167" t="str">
        <f>F3329</f>
        <v>RB_GUP-Land_D</v>
      </c>
      <c r="G3325" s="48" t="str">
        <f>$G$11</f>
        <v>DISTPRI</v>
      </c>
      <c r="H3325" s="46">
        <f t="shared" si="4735"/>
        <v>816512.20670664171</v>
      </c>
      <c r="I3325" s="47">
        <f t="shared" ref="I3325:N3325" si="4740">VLOOKUP(CONCATENATE($F3325," ",$G3325),AllocFactorMatrix,(I$4+1),FALSE)*$E3329</f>
        <v>534570.18686618865</v>
      </c>
      <c r="J3325" s="47">
        <f t="shared" si="4740"/>
        <v>87.77719988694102</v>
      </c>
      <c r="K3325" s="47">
        <f t="shared" si="4740"/>
        <v>162.41296234509625</v>
      </c>
      <c r="L3325" s="47">
        <f t="shared" si="4740"/>
        <v>125075.2344317385</v>
      </c>
      <c r="M3325" s="47">
        <f t="shared" si="4740"/>
        <v>1747.793040896245</v>
      </c>
      <c r="N3325" s="47">
        <f t="shared" si="4740"/>
        <v>0</v>
      </c>
      <c r="O3325" s="47">
        <f t="shared" si="4715"/>
        <v>126823.02747263474</v>
      </c>
      <c r="P3325" s="47">
        <f>VLOOKUP(CONCATENATE($F3325," ",$G3325),AllocFactorMatrix,(P$4+1),FALSE)*$E3329</f>
        <v>72533.719849285713</v>
      </c>
      <c r="Q3325" s="47">
        <f>VLOOKUP(CONCATENATE($F3325," ",$G3325),AllocFactorMatrix,(Q$4+1),FALSE)*$E3329</f>
        <v>13052.034386943393</v>
      </c>
      <c r="R3325" s="47">
        <f>VLOOKUP(CONCATENATE($F3325," ",$G3325),AllocFactorMatrix,(R$4+1),FALSE)*$E3329</f>
        <v>0</v>
      </c>
      <c r="S3325" s="47">
        <f>VLOOKUP(CONCATENATE($F3325," ",$G3325),AllocFactorMatrix,(S$4+1),FALSE)*$E3329</f>
        <v>0</v>
      </c>
      <c r="T3325" s="47">
        <f t="shared" si="4716"/>
        <v>85585.754236229113</v>
      </c>
      <c r="U3325" s="47">
        <f>VLOOKUP(CONCATENATE($F3325," ",$G3325),AllocFactorMatrix,(U$4+1),FALSE)*$E3329</f>
        <v>3284.5799496799455</v>
      </c>
      <c r="V3325" s="47">
        <f>VLOOKUP(CONCATENATE($F3325," ",$G3325),AllocFactorMatrix,(V$4+1),FALSE)*$E3329</f>
        <v>45418.720944500172</v>
      </c>
      <c r="W3325" s="47">
        <f>VLOOKUP(CONCATENATE($F3325," ",$G3325),AllocFactorMatrix,(W$4+1),FALSE)*$E3329</f>
        <v>0</v>
      </c>
      <c r="X3325" s="47">
        <f>VLOOKUP(CONCATENATE($F3325," ",$G3325),AllocFactorMatrix,(X$4+1),FALSE)*$E3329</f>
        <v>0</v>
      </c>
      <c r="Y3325" s="47">
        <f t="shared" si="4738"/>
        <v>48703.300894180116</v>
      </c>
      <c r="Z3325" s="47">
        <f>VLOOKUP(CONCATENATE($F3325," ",$G3325),AllocFactorMatrix,(Z$4+1),FALSE)*$E3329</f>
        <v>19917.498273132394</v>
      </c>
      <c r="AA3325" s="47">
        <f>VLOOKUP(CONCATENATE($F3325," ",$G3325),AllocFactorMatrix,(AA$4+1),FALSE)*$E3329</f>
        <v>399.77560042873779</v>
      </c>
      <c r="AB3325" s="47">
        <f t="shared" si="4717"/>
        <v>20317.273873561131</v>
      </c>
      <c r="AC3325" s="47">
        <f>VLOOKUP(CONCATENATE($F3325," ",$G3325),AllocFactorMatrix,(AC$4+1),FALSE)*$E3329</f>
        <v>262.47320161600862</v>
      </c>
      <c r="AD3325" s="47">
        <f>VLOOKUP(CONCATENATE($F3325," ",$G3325),AllocFactorMatrix,(AD$4+1),FALSE)*$E3329</f>
        <v>0</v>
      </c>
      <c r="AE3325" s="47">
        <f>VLOOKUP(CONCATENATE($F3325," ",$G3325),AllocFactorMatrix,(AE$4+1),FALSE)*$E3329</f>
        <v>0</v>
      </c>
    </row>
    <row r="3326" spans="1:31" s="44" customFormat="1" hidden="1" outlineLevel="1">
      <c r="A3326" s="49"/>
      <c r="B3326" s="97"/>
      <c r="C3326" s="48"/>
      <c r="D3326" s="48"/>
      <c r="F3326" s="167" t="str">
        <f>F3329</f>
        <v>RB_GUP-Land_D</v>
      </c>
      <c r="G3326" s="48" t="str">
        <f>$G$12</f>
        <v>DISTSEC</v>
      </c>
      <c r="H3326" s="46">
        <f t="shared" si="4735"/>
        <v>399011.30179254408</v>
      </c>
      <c r="I3326" s="47">
        <f t="shared" ref="I3326:N3326" si="4741">VLOOKUP(CONCATENATE($F3326," ",$G3326),AllocFactorMatrix,(I$4+1),FALSE)*$E3329</f>
        <v>296034.93011685403</v>
      </c>
      <c r="J3326" s="47">
        <f t="shared" si="4741"/>
        <v>73.3855333347136</v>
      </c>
      <c r="K3326" s="47">
        <f t="shared" si="4741"/>
        <v>95.054490028034536</v>
      </c>
      <c r="L3326" s="47">
        <f t="shared" si="4741"/>
        <v>59670.817264376899</v>
      </c>
      <c r="M3326" s="47">
        <f t="shared" si="4741"/>
        <v>0</v>
      </c>
      <c r="N3326" s="47">
        <f t="shared" si="4741"/>
        <v>0</v>
      </c>
      <c r="O3326" s="47">
        <f t="shared" si="4715"/>
        <v>59670.817264376899</v>
      </c>
      <c r="P3326" s="47">
        <f>VLOOKUP(CONCATENATE($F3326," ",$G3326),AllocFactorMatrix,(P$4+1),FALSE)*$E3329</f>
        <v>29787.303548329292</v>
      </c>
      <c r="Q3326" s="47">
        <f>VLOOKUP(CONCATENATE($F3326," ",$G3326),AllocFactorMatrix,(Q$4+1),FALSE)*$E3329</f>
        <v>0</v>
      </c>
      <c r="R3326" s="47">
        <f>VLOOKUP(CONCATENATE($F3326," ",$G3326),AllocFactorMatrix,(R$4+1),FALSE)*$E3329</f>
        <v>0</v>
      </c>
      <c r="S3326" s="47">
        <f>VLOOKUP(CONCATENATE($F3326," ",$G3326),AllocFactorMatrix,(S$4+1),FALSE)*$E3329</f>
        <v>0</v>
      </c>
      <c r="T3326" s="47">
        <f t="shared" si="4716"/>
        <v>29787.303548329292</v>
      </c>
      <c r="U3326" s="47">
        <f>VLOOKUP(CONCATENATE($F3326," ",$G3326),AllocFactorMatrix,(U$4+1),FALSE)*$E3329</f>
        <v>1115.5178905721623</v>
      </c>
      <c r="V3326" s="47">
        <f>VLOOKUP(CONCATENATE($F3326," ",$G3326),AllocFactorMatrix,(V$4+1),FALSE)*$E3329</f>
        <v>0</v>
      </c>
      <c r="W3326" s="47">
        <f>VLOOKUP(CONCATENATE($F3326," ",$G3326),AllocFactorMatrix,(W$4+1),FALSE)*$E3329</f>
        <v>0</v>
      </c>
      <c r="X3326" s="47">
        <f>VLOOKUP(CONCATENATE($F3326," ",$G3326),AllocFactorMatrix,(X$4+1),FALSE)*$E3329</f>
        <v>0</v>
      </c>
      <c r="Y3326" s="47">
        <f t="shared" si="4738"/>
        <v>1115.5178905721623</v>
      </c>
      <c r="Z3326" s="47">
        <f>VLOOKUP(CONCATENATE($F3326," ",$G3326),AllocFactorMatrix,(Z$4+1),FALSE)*$E3329</f>
        <v>8430.3798313921579</v>
      </c>
      <c r="AA3326" s="47">
        <f>VLOOKUP(CONCATENATE($F3326," ",$G3326),AllocFactorMatrix,(AA$4+1),FALSE)*$E3329</f>
        <v>0</v>
      </c>
      <c r="AB3326" s="47">
        <f t="shared" si="4717"/>
        <v>8430.3798313921579</v>
      </c>
      <c r="AC3326" s="47">
        <f>VLOOKUP(CONCATENATE($F3326," ",$G3326),AllocFactorMatrix,(AC$4+1),FALSE)*$E3329</f>
        <v>99.677200789276355</v>
      </c>
      <c r="AD3326" s="47">
        <f>VLOOKUP(CONCATENATE($F3326," ",$G3326),AllocFactorMatrix,(AD$4+1),FALSE)*$E3329</f>
        <v>3068.0353483516678</v>
      </c>
      <c r="AE3326" s="47">
        <f>VLOOKUP(CONCATENATE($F3326," ",$G3326),AllocFactorMatrix,(AE$4+1),FALSE)*$E3329</f>
        <v>636.200568515903</v>
      </c>
    </row>
    <row r="3327" spans="1:31" s="44" customFormat="1" hidden="1" outlineLevel="1">
      <c r="A3327" s="49"/>
      <c r="B3327" s="97"/>
      <c r="C3327" s="48"/>
      <c r="D3327" s="48"/>
      <c r="F3327" s="167" t="str">
        <f>F3329</f>
        <v>RB_GUP-Land_D</v>
      </c>
      <c r="G3327" s="48" t="str">
        <f>$G$13</f>
        <v>ENERGY</v>
      </c>
      <c r="H3327" s="46">
        <f t="shared" si="4735"/>
        <v>0</v>
      </c>
      <c r="I3327" s="47">
        <f t="shared" ref="I3327:N3327" si="4742">VLOOKUP(CONCATENATE($F3327," ",$G3327),AllocFactorMatrix,(I$4+1),FALSE)*$E3329</f>
        <v>0</v>
      </c>
      <c r="J3327" s="47">
        <f t="shared" si="4742"/>
        <v>0</v>
      </c>
      <c r="K3327" s="47">
        <f t="shared" si="4742"/>
        <v>0</v>
      </c>
      <c r="L3327" s="47">
        <f t="shared" si="4742"/>
        <v>0</v>
      </c>
      <c r="M3327" s="47">
        <f t="shared" si="4742"/>
        <v>0</v>
      </c>
      <c r="N3327" s="47">
        <f t="shared" si="4742"/>
        <v>0</v>
      </c>
      <c r="O3327" s="47">
        <f t="shared" si="4715"/>
        <v>0</v>
      </c>
      <c r="P3327" s="47">
        <f>VLOOKUP(CONCATENATE($F3327," ",$G3327),AllocFactorMatrix,(P$4+1),FALSE)*$E3329</f>
        <v>0</v>
      </c>
      <c r="Q3327" s="47">
        <f>VLOOKUP(CONCATENATE($F3327," ",$G3327),AllocFactorMatrix,(Q$4+1),FALSE)*$E3329</f>
        <v>0</v>
      </c>
      <c r="R3327" s="47">
        <f>VLOOKUP(CONCATENATE($F3327," ",$G3327),AllocFactorMatrix,(R$4+1),FALSE)*$E3329</f>
        <v>0</v>
      </c>
      <c r="S3327" s="47">
        <f>VLOOKUP(CONCATENATE($F3327," ",$G3327),AllocFactorMatrix,(S$4+1),FALSE)*$E3329</f>
        <v>0</v>
      </c>
      <c r="T3327" s="47">
        <f t="shared" si="4716"/>
        <v>0</v>
      </c>
      <c r="U3327" s="47">
        <f>VLOOKUP(CONCATENATE($F3327," ",$G3327),AllocFactorMatrix,(U$4+1),FALSE)*$E3329</f>
        <v>0</v>
      </c>
      <c r="V3327" s="47">
        <f>VLOOKUP(CONCATENATE($F3327," ",$G3327),AllocFactorMatrix,(V$4+1),FALSE)*$E3329</f>
        <v>0</v>
      </c>
      <c r="W3327" s="47">
        <f>VLOOKUP(CONCATENATE($F3327," ",$G3327),AllocFactorMatrix,(W$4+1),FALSE)*$E3329</f>
        <v>0</v>
      </c>
      <c r="X3327" s="47">
        <f>VLOOKUP(CONCATENATE($F3327," ",$G3327),AllocFactorMatrix,(X$4+1),FALSE)*$E3329</f>
        <v>0</v>
      </c>
      <c r="Y3327" s="47">
        <f t="shared" si="4738"/>
        <v>0</v>
      </c>
      <c r="Z3327" s="47">
        <f>VLOOKUP(CONCATENATE($F3327," ",$G3327),AllocFactorMatrix,(Z$4+1),FALSE)*$E3329</f>
        <v>0</v>
      </c>
      <c r="AA3327" s="47">
        <f>VLOOKUP(CONCATENATE($F3327," ",$G3327),AllocFactorMatrix,(AA$4+1),FALSE)*$E3329</f>
        <v>0</v>
      </c>
      <c r="AB3327" s="47">
        <f t="shared" si="4717"/>
        <v>0</v>
      </c>
      <c r="AC3327" s="47">
        <f>VLOOKUP(CONCATENATE($F3327," ",$G3327),AllocFactorMatrix,(AC$4+1),FALSE)*$E3329</f>
        <v>0</v>
      </c>
      <c r="AD3327" s="47">
        <f>VLOOKUP(CONCATENATE($F3327," ",$G3327),AllocFactorMatrix,(AD$4+1),FALSE)*$E3329</f>
        <v>0</v>
      </c>
      <c r="AE3327" s="47">
        <f>VLOOKUP(CONCATENATE($F3327," ",$G3327),AllocFactorMatrix,(AE$4+1),FALSE)*$E3329</f>
        <v>0</v>
      </c>
    </row>
    <row r="3328" spans="1:31" s="44" customFormat="1" hidden="1" outlineLevel="1">
      <c r="A3328" s="49"/>
      <c r="B3328" s="97"/>
      <c r="C3328" s="48"/>
      <c r="D3328" s="48"/>
      <c r="F3328" s="167" t="str">
        <f>F3329</f>
        <v>RB_GUP-Land_D</v>
      </c>
      <c r="G3328" s="48" t="str">
        <f>$G$14</f>
        <v>CUSTOMER</v>
      </c>
      <c r="H3328" s="46">
        <f t="shared" si="4735"/>
        <v>174891.17501081488</v>
      </c>
      <c r="I3328" s="47">
        <f t="shared" ref="I3328:N3328" si="4743">VLOOKUP(CONCATENATE($F3328," ",$G3328),AllocFactorMatrix,(I$4+1),FALSE)*$E3329</f>
        <v>81766.717128354459</v>
      </c>
      <c r="J3328" s="47">
        <f t="shared" si="4743"/>
        <v>16.499603705549418</v>
      </c>
      <c r="K3328" s="47">
        <f t="shared" si="4743"/>
        <v>9.3896108482839526</v>
      </c>
      <c r="L3328" s="47">
        <f t="shared" si="4743"/>
        <v>27628.549834158373</v>
      </c>
      <c r="M3328" s="47">
        <f t="shared" si="4743"/>
        <v>1868.6244475535284</v>
      </c>
      <c r="N3328" s="47">
        <f t="shared" si="4743"/>
        <v>314.76391022409314</v>
      </c>
      <c r="O3328" s="47">
        <f t="shared" si="4715"/>
        <v>29811.938191935995</v>
      </c>
      <c r="P3328" s="47">
        <f>VLOOKUP(CONCATENATE($F3328," ",$G3328),AllocFactorMatrix,(P$4+1),FALSE)*$E3329</f>
        <v>2252.6139638404702</v>
      </c>
      <c r="Q3328" s="47">
        <f>VLOOKUP(CONCATENATE($F3328," ",$G3328),AllocFactorMatrix,(Q$4+1),FALSE)*$E3329</f>
        <v>657.31780224367742</v>
      </c>
      <c r="R3328" s="47">
        <f>VLOOKUP(CONCATENATE($F3328," ",$G3328),AllocFactorMatrix,(R$4+1),FALSE)*$E3329</f>
        <v>774.12934661893325</v>
      </c>
      <c r="S3328" s="47">
        <f>VLOOKUP(CONCATENATE($F3328," ",$G3328),AllocFactorMatrix,(S$4+1),FALSE)*$E3329</f>
        <v>96.764835119284783</v>
      </c>
      <c r="T3328" s="47">
        <f t="shared" si="4716"/>
        <v>3780.8259478223654</v>
      </c>
      <c r="U3328" s="47">
        <f>VLOOKUP(CONCATENATE($F3328," ",$G3328),AllocFactorMatrix,(U$4+1),FALSE)*$E3329</f>
        <v>14.825043114471269</v>
      </c>
      <c r="V3328" s="47">
        <f>VLOOKUP(CONCATENATE($F3328," ",$G3328),AllocFactorMatrix,(V$4+1),FALSE)*$E3329</f>
        <v>466.07887975822848</v>
      </c>
      <c r="W3328" s="47">
        <f>VLOOKUP(CONCATENATE($F3328," ",$G3328),AllocFactorMatrix,(W$4+1),FALSE)*$E3329</f>
        <v>1301.2727117485078</v>
      </c>
      <c r="X3328" s="47">
        <f>VLOOKUP(CONCATENATE($F3328," ",$G3328),AllocFactorMatrix,(X$4+1),FALSE)*$E3329</f>
        <v>387.05815540328859</v>
      </c>
      <c r="Y3328" s="47">
        <f t="shared" si="4738"/>
        <v>2169.2347900244963</v>
      </c>
      <c r="Z3328" s="47">
        <f>VLOOKUP(CONCATENATE($F3328," ",$G3328),AllocFactorMatrix,(Z$4+1),FALSE)*$E3329</f>
        <v>453.62806916552239</v>
      </c>
      <c r="AA3328" s="47">
        <f>VLOOKUP(CONCATENATE($F3328," ",$G3328),AllocFactorMatrix,(AA$4+1),FALSE)*$E3329</f>
        <v>8.5882301949647513</v>
      </c>
      <c r="AB3328" s="47">
        <f t="shared" si="4717"/>
        <v>462.21629936048714</v>
      </c>
      <c r="AC3328" s="47">
        <f>VLOOKUP(CONCATENATE($F3328," ",$G3328),AllocFactorMatrix,(AC$4+1),FALSE)*$E3329</f>
        <v>44.264226090396043</v>
      </c>
      <c r="AD3328" s="47">
        <f>VLOOKUP(CONCATENATE($F3328," ",$G3328),AllocFactorMatrix,(AD$4+1),FALSE)*$E3329</f>
        <v>50131.79642953437</v>
      </c>
      <c r="AE3328" s="47">
        <f>VLOOKUP(CONCATENATE($F3328," ",$G3328),AllocFactorMatrix,(AE$4+1),FALSE)*$E3329</f>
        <v>6698.2927831384632</v>
      </c>
    </row>
    <row r="3329" spans="1:31" s="44" customFormat="1" collapsed="1">
      <c r="A3329" s="49"/>
      <c r="B3329" s="97"/>
      <c r="C3329" s="48"/>
      <c r="D3329" s="96" t="s">
        <v>694</v>
      </c>
      <c r="E3329" s="88">
        <v>1390414.6835100004</v>
      </c>
      <c r="F3329" s="87" t="s">
        <v>542</v>
      </c>
      <c r="G3329" s="48" t="str">
        <f>$G$15</f>
        <v>TOTAL</v>
      </c>
      <c r="H3329" s="46">
        <f t="shared" si="4735"/>
        <v>1390414.6835100004</v>
      </c>
      <c r="I3329" s="47">
        <f t="shared" ref="I3329:N3329" si="4744">VLOOKUP(CONCATENATE($F3329," ",$G3329),AllocFactorMatrix,(I$4+1),FALSE)*$E3329</f>
        <v>912371.83411139704</v>
      </c>
      <c r="J3329" s="47">
        <f t="shared" si="4744"/>
        <v>177.66233692720402</v>
      </c>
      <c r="K3329" s="47">
        <f t="shared" si="4744"/>
        <v>266.85706322141471</v>
      </c>
      <c r="L3329" s="47">
        <f t="shared" si="4744"/>
        <v>212374.60153027379</v>
      </c>
      <c r="M3329" s="47">
        <f t="shared" si="4744"/>
        <v>3616.4174884497729</v>
      </c>
      <c r="N3329" s="47">
        <f t="shared" si="4744"/>
        <v>314.76391022409314</v>
      </c>
      <c r="O3329" s="47">
        <f t="shared" si="4715"/>
        <v>216305.78292894765</v>
      </c>
      <c r="P3329" s="47">
        <f>VLOOKUP(CONCATENATE($F3329," ",$G3329),AllocFactorMatrix,(P$4+1),FALSE)*$E3329</f>
        <v>104573.63736145549</v>
      </c>
      <c r="Q3329" s="47">
        <f>VLOOKUP(CONCATENATE($F3329," ",$G3329),AllocFactorMatrix,(Q$4+1),FALSE)*$E3329</f>
        <v>13709.352189187071</v>
      </c>
      <c r="R3329" s="47">
        <f>VLOOKUP(CONCATENATE($F3329," ",$G3329),AllocFactorMatrix,(R$4+1),FALSE)*$E3329</f>
        <v>774.12934661893325</v>
      </c>
      <c r="S3329" s="47">
        <f>VLOOKUP(CONCATENATE($F3329," ",$G3329),AllocFactorMatrix,(S$4+1),FALSE)*$E3329</f>
        <v>96.764835119284783</v>
      </c>
      <c r="T3329" s="47">
        <f t="shared" si="4716"/>
        <v>119153.8837323808</v>
      </c>
      <c r="U3329" s="47">
        <f>VLOOKUP(CONCATENATE($F3329," ",$G3329),AllocFactorMatrix,(U$4+1),FALSE)*$E3329</f>
        <v>4414.9228833665784</v>
      </c>
      <c r="V3329" s="47">
        <f>VLOOKUP(CONCATENATE($F3329," ",$G3329),AllocFactorMatrix,(V$4+1),FALSE)*$E3329</f>
        <v>45884.799824258393</v>
      </c>
      <c r="W3329" s="47">
        <f>VLOOKUP(CONCATENATE($F3329," ",$G3329),AllocFactorMatrix,(W$4+1),FALSE)*$E3329</f>
        <v>1301.2727117485078</v>
      </c>
      <c r="X3329" s="47">
        <f>VLOOKUP(CONCATENATE($F3329," ",$G3329),AllocFactorMatrix,(X$4+1),FALSE)*$E3329</f>
        <v>387.05815540328859</v>
      </c>
      <c r="Y3329" s="47">
        <f t="shared" si="4738"/>
        <v>51988.053574776764</v>
      </c>
      <c r="Z3329" s="47">
        <f>VLOOKUP(CONCATENATE($F3329," ",$G3329),AllocFactorMatrix,(Z$4+1),FALSE)*$E3329</f>
        <v>28801.506173690075</v>
      </c>
      <c r="AA3329" s="47">
        <f>VLOOKUP(CONCATENATE($F3329," ",$G3329),AllocFactorMatrix,(AA$4+1),FALSE)*$E3329</f>
        <v>408.36383062370254</v>
      </c>
      <c r="AB3329" s="47">
        <f t="shared" si="4717"/>
        <v>29209.870004313776</v>
      </c>
      <c r="AC3329" s="47">
        <f>VLOOKUP(CONCATENATE($F3329," ",$G3329),AllocFactorMatrix,(AC$4+1),FALSE)*$E3329</f>
        <v>406.41462849568097</v>
      </c>
      <c r="AD3329" s="47">
        <f>VLOOKUP(CONCATENATE($F3329," ",$G3329),AllocFactorMatrix,(AD$4+1),FALSE)*$E3329</f>
        <v>53199.831777886036</v>
      </c>
      <c r="AE3329" s="47">
        <f>VLOOKUP(CONCATENATE($F3329," ",$G3329),AllocFactorMatrix,(AE$4+1),FALSE)*$E3329</f>
        <v>7334.4933516543661</v>
      </c>
    </row>
    <row r="3330" spans="1:31" hidden="1" outlineLevel="1">
      <c r="E3330" s="44"/>
      <c r="F3330" s="167" t="str">
        <f>F3337</f>
        <v>RB_GUP-Land_G</v>
      </c>
      <c r="G3330" s="48" t="str">
        <f>$G$8</f>
        <v>PRODUCTION</v>
      </c>
      <c r="H3330" s="4">
        <f t="shared" ca="1" si="4735"/>
        <v>783754.88300203602</v>
      </c>
      <c r="I3330" s="5">
        <f t="shared" ref="I3330:N3330" ca="1" si="4745">VLOOKUP(CONCATENATE($F3330," ",$G3330),AllocFactorMatrix,(I$4+1),FALSE)*$E3337</f>
        <v>403062.35158579284</v>
      </c>
      <c r="J3330" s="47">
        <f t="shared" ca="1" si="4745"/>
        <v>90.171957496065303</v>
      </c>
      <c r="K3330" s="47">
        <f t="shared" ca="1" si="4745"/>
        <v>157.88466803132656</v>
      </c>
      <c r="L3330" s="5">
        <f t="shared" ca="1" si="4745"/>
        <v>93940.723977247195</v>
      </c>
      <c r="M3330" s="5">
        <f t="shared" ca="1" si="4745"/>
        <v>1307.1839785450918</v>
      </c>
      <c r="N3330" s="5">
        <f t="shared" ca="1" si="4745"/>
        <v>182.05635880192008</v>
      </c>
      <c r="O3330" s="5">
        <f t="shared" ref="O3330:O3337" ca="1" si="4746">SUBTOTAL(9,L3330:N3330)</f>
        <v>95429.964314594195</v>
      </c>
      <c r="P3330" s="5">
        <f ca="1">VLOOKUP(CONCATENATE($F3330," ",$G3330),AllocFactorMatrix,(P$4+1),FALSE)*$E3337</f>
        <v>55875.257661496536</v>
      </c>
      <c r="Q3330" s="5">
        <f ca="1">VLOOKUP(CONCATENATE($F3330," ",$G3330),AllocFactorMatrix,(Q$4+1),FALSE)*$E3337</f>
        <v>10027.316672134397</v>
      </c>
      <c r="R3330" s="5">
        <f ca="1">VLOOKUP(CONCATENATE($F3330," ",$G3330),AllocFactorMatrix,(R$4+1),FALSE)*$E3337</f>
        <v>2033.4374941967449</v>
      </c>
      <c r="S3330" s="5">
        <f ca="1">VLOOKUP(CONCATENATE($F3330," ",$G3330),AllocFactorMatrix,(S$4+1),FALSE)*$E3337</f>
        <v>77.218869277012018</v>
      </c>
      <c r="T3330" s="5">
        <f t="shared" ref="T3330:T3337" ca="1" si="4747">SUBTOTAL(9,P3330:S3330)</f>
        <v>68013.230697104693</v>
      </c>
      <c r="U3330" s="5">
        <f ca="1">VLOOKUP(CONCATENATE($F3330," ",$G3330),AllocFactorMatrix,(U$4+1),FALSE)*$E3337</f>
        <v>2650.0427867187941</v>
      </c>
      <c r="V3330" s="5">
        <f ca="1">VLOOKUP(CONCATENATE($F3330," ",$G3330),AllocFactorMatrix,(V$4+1),FALSE)*$E3337</f>
        <v>35777.107886876387</v>
      </c>
      <c r="W3330" s="5">
        <f ca="1">VLOOKUP(CONCATENATE($F3330," ",$G3330),AllocFactorMatrix,(W$4+1),FALSE)*$E3337</f>
        <v>136833.07566876139</v>
      </c>
      <c r="X3330" s="5">
        <f ca="1">VLOOKUP(CONCATENATE($F3330," ",$G3330),AllocFactorMatrix,(X$4+1),FALSE)*$E3337</f>
        <v>24788.580741779668</v>
      </c>
      <c r="Y3330" s="5">
        <f ca="1">SUBTOTAL(9,U3330:X3330)</f>
        <v>200048.80708413626</v>
      </c>
      <c r="Z3330" s="5">
        <f ca="1">VLOOKUP(CONCATENATE($F3330," ",$G3330),AllocFactorMatrix,(Z$4+1),FALSE)*$E3337</f>
        <v>15358.385603393648</v>
      </c>
      <c r="AA3330" s="5">
        <f ca="1">VLOOKUP(CONCATENATE($F3330," ",$G3330),AllocFactorMatrix,(AA$4+1),FALSE)*$E3337</f>
        <v>306.74635311937152</v>
      </c>
      <c r="AB3330" s="5">
        <f t="shared" ref="AB3330:AB3337" ca="1" si="4748">SUBTOTAL(9,Z3330:AA3330)</f>
        <v>15665.13195651302</v>
      </c>
      <c r="AC3330" s="5">
        <f ca="1">VLOOKUP(CONCATENATE($F3330," ",$G3330),AllocFactorMatrix,(AC$4+1),FALSE)*$E3337</f>
        <v>202.60195295939113</v>
      </c>
      <c r="AD3330" s="5">
        <f ca="1">VLOOKUP(CONCATENATE($F3330," ",$G3330),AllocFactorMatrix,(AD$4+1),FALSE)*$E3337</f>
        <v>900.0732290396362</v>
      </c>
      <c r="AE3330" s="5">
        <f ca="1">VLOOKUP(CONCATENATE($F3330," ",$G3330),AllocFactorMatrix,(AE$4+1),FALSE)*$E3337</f>
        <v>184.66555636916712</v>
      </c>
    </row>
    <row r="3331" spans="1:31" hidden="1" outlineLevel="1">
      <c r="E3331" s="44"/>
      <c r="F3331" s="167" t="str">
        <f>F3337</f>
        <v>RB_GUP-Land_G</v>
      </c>
      <c r="G3331" s="48" t="str">
        <f>$G$9</f>
        <v>BULKTRAN</v>
      </c>
      <c r="H3331" s="4">
        <f t="shared" ca="1" si="4735"/>
        <v>121488.20632823237</v>
      </c>
      <c r="I3331" s="5">
        <f t="shared" ref="I3331:N3331" ca="1" si="4749">VLOOKUP(CONCATENATE($F3331," ",$G3331),AllocFactorMatrix,(I$4+1),FALSE)*$E3337</f>
        <v>62477.852699349227</v>
      </c>
      <c r="J3331" s="47">
        <f t="shared" ca="1" si="4749"/>
        <v>13.977366667677872</v>
      </c>
      <c r="K3331" s="47">
        <f t="shared" ca="1" si="4749"/>
        <v>24.473372404882632</v>
      </c>
      <c r="L3331" s="5">
        <f t="shared" ca="1" si="4749"/>
        <v>14561.555283020238</v>
      </c>
      <c r="M3331" s="5">
        <f t="shared" ca="1" si="4749"/>
        <v>202.6238564360327</v>
      </c>
      <c r="N3331" s="5">
        <f t="shared" ca="1" si="4749"/>
        <v>28.220175671220293</v>
      </c>
      <c r="O3331" s="5">
        <f t="shared" ca="1" si="4746"/>
        <v>14792.39931512749</v>
      </c>
      <c r="P3331" s="5">
        <f ca="1">VLOOKUP(CONCATENATE($F3331," ",$G3331),AllocFactorMatrix,(P$4+1),FALSE)*$E3337</f>
        <v>8661.1069080960897</v>
      </c>
      <c r="Q3331" s="5">
        <f ca="1">VLOOKUP(CONCATENATE($F3331," ",$G3331),AllocFactorMatrix,(Q$4+1),FALSE)*$E3337</f>
        <v>1554.3133997668681</v>
      </c>
      <c r="R3331" s="5">
        <f ca="1">VLOOKUP(CONCATENATE($F3331," ",$G3331),AllocFactorMatrix,(R$4+1),FALSE)*$E3337</f>
        <v>315.19889599194249</v>
      </c>
      <c r="S3331" s="5">
        <f ca="1">VLOOKUP(CONCATENATE($F3331," ",$G3331),AllocFactorMatrix,(S$4+1),FALSE)*$E3337</f>
        <v>11.969535535428321</v>
      </c>
      <c r="T3331" s="5">
        <f t="shared" ca="1" si="4747"/>
        <v>10542.588739390329</v>
      </c>
      <c r="U3331" s="5">
        <f ca="1">VLOOKUP(CONCATENATE($F3331," ",$G3331),AllocFactorMatrix,(U$4+1),FALSE)*$E3337</f>
        <v>410.77759365066265</v>
      </c>
      <c r="V3331" s="5">
        <f ca="1">VLOOKUP(CONCATENATE($F3331," ",$G3331),AllocFactorMatrix,(V$4+1),FALSE)*$E3337</f>
        <v>5545.7347176450467</v>
      </c>
      <c r="W3331" s="5">
        <f ca="1">VLOOKUP(CONCATENATE($F3331," ",$G3331),AllocFactorMatrix,(W$4+1),FALSE)*$E3337</f>
        <v>21210.209071615827</v>
      </c>
      <c r="X3331" s="5">
        <f ca="1">VLOOKUP(CONCATENATE($F3331," ",$G3331),AllocFactorMatrix,(X$4+1),FALSE)*$E3337</f>
        <v>3842.4260914410397</v>
      </c>
      <c r="Y3331" s="5">
        <f t="shared" ref="Y3331:Y3337" ca="1" si="4750">SUBTOTAL(9,U3331:X3331)</f>
        <v>31009.147474352576</v>
      </c>
      <c r="Z3331" s="5">
        <f ca="1">VLOOKUP(CONCATENATE($F3331," ",$G3331),AllocFactorMatrix,(Z$4+1),FALSE)*$E3337</f>
        <v>2380.6712526074011</v>
      </c>
      <c r="AA3331" s="5">
        <f ca="1">VLOOKUP(CONCATENATE($F3331," ",$G3331),AllocFactorMatrix,(AA$4+1),FALSE)*$E3337</f>
        <v>47.548111082201537</v>
      </c>
      <c r="AB3331" s="5">
        <f t="shared" ca="1" si="4748"/>
        <v>2428.2193636896027</v>
      </c>
      <c r="AC3331" s="5">
        <f ca="1">VLOOKUP(CONCATENATE($F3331," ",$G3331),AllocFactorMatrix,(AC$4+1),FALSE)*$E3337</f>
        <v>31.404905280276431</v>
      </c>
      <c r="AD3331" s="5">
        <f ca="1">VLOOKUP(CONCATENATE($F3331," ",$G3331),AllocFactorMatrix,(AD$4+1),FALSE)*$E3337</f>
        <v>139.51847003650528</v>
      </c>
      <c r="AE3331" s="5">
        <f ca="1">VLOOKUP(CONCATENATE($F3331," ",$G3331),AllocFactorMatrix,(AE$4+1),FALSE)*$E3337</f>
        <v>28.624621932769124</v>
      </c>
    </row>
    <row r="3332" spans="1:31" hidden="1" outlineLevel="1">
      <c r="E3332" s="44"/>
      <c r="F3332" s="167" t="str">
        <f>F3337</f>
        <v>RB_GUP-Land_G</v>
      </c>
      <c r="G3332" s="48" t="str">
        <f>$G$10</f>
        <v>SUBTRAN</v>
      </c>
      <c r="H3332" s="4">
        <f t="shared" ca="1" si="4735"/>
        <v>33669.145304248268</v>
      </c>
      <c r="I3332" s="5">
        <f t="shared" ref="I3332:N3332" ca="1" si="4751">VLOOKUP(CONCATENATE($F3332," ",$G3332),AllocFactorMatrix,(I$4+1),FALSE)*$E3337</f>
        <v>17200.562113834854</v>
      </c>
      <c r="J3332" s="47">
        <f t="shared" ca="1" si="4751"/>
        <v>2.8008506703118012</v>
      </c>
      <c r="K3332" s="47">
        <f t="shared" ca="1" si="4751"/>
        <v>5.2128640063362388</v>
      </c>
      <c r="L3332" s="5">
        <f t="shared" ca="1" si="4751"/>
        <v>4030.9751823746783</v>
      </c>
      <c r="M3332" s="5">
        <f t="shared" ca="1" si="4751"/>
        <v>56.33607803100913</v>
      </c>
      <c r="N3332" s="5">
        <f t="shared" ca="1" si="4751"/>
        <v>10.196568372018973</v>
      </c>
      <c r="O3332" s="5">
        <f t="shared" ca="1" si="4746"/>
        <v>4097.507828777706</v>
      </c>
      <c r="P3332" s="5">
        <f ca="1">VLOOKUP(CONCATENATE($F3332," ",$G3332),AllocFactorMatrix,(P$4+1),FALSE)*$E3337</f>
        <v>2327.2169587156955</v>
      </c>
      <c r="Q3332" s="5">
        <f ca="1">VLOOKUP(CONCATENATE($F3332," ",$G3332),AllocFactorMatrix,(Q$4+1),FALSE)*$E3337</f>
        <v>418.80539627023239</v>
      </c>
      <c r="R3332" s="5">
        <f ca="1">VLOOKUP(CONCATENATE($F3332," ",$G3332),AllocFactorMatrix,(R$4+1),FALSE)*$E3337</f>
        <v>109.93318753091999</v>
      </c>
      <c r="S3332" s="5">
        <f ca="1">VLOOKUP(CONCATENATE($F3332," ",$G3332),AllocFactorMatrix,(S$4+1),FALSE)*$E3337</f>
        <v>0</v>
      </c>
      <c r="T3332" s="5">
        <f t="shared" ca="1" si="4747"/>
        <v>2855.9555425168478</v>
      </c>
      <c r="U3332" s="5">
        <f ca="1">VLOOKUP(CONCATENATE($F3332," ",$G3332),AllocFactorMatrix,(U$4+1),FALSE)*$E3337</f>
        <v>105.05208813308619</v>
      </c>
      <c r="V3332" s="5">
        <f ca="1">VLOOKUP(CONCATENATE($F3332," ",$G3332),AllocFactorMatrix,(V$4+1),FALSE)*$E3337</f>
        <v>1473.9826633720172</v>
      </c>
      <c r="W3332" s="5">
        <f ca="1">VLOOKUP(CONCATENATE($F3332," ",$G3332),AllocFactorMatrix,(W$4+1),FALSE)*$E3337</f>
        <v>7267.8715416296964</v>
      </c>
      <c r="X3332" s="5">
        <f ca="1">VLOOKUP(CONCATENATE($F3332," ",$G3332),AllocFactorMatrix,(X$4+1),FALSE)*$E3337</f>
        <v>0</v>
      </c>
      <c r="Y3332" s="5">
        <f t="shared" ca="1" si="4750"/>
        <v>8846.9062931347999</v>
      </c>
      <c r="Z3332" s="5">
        <f ca="1">VLOOKUP(CONCATENATE($F3332," ",$G3332),AllocFactorMatrix,(Z$4+1),FALSE)*$E3337</f>
        <v>638.87711733081971</v>
      </c>
      <c r="AA3332" s="5">
        <f ca="1">VLOOKUP(CONCATENATE($F3332," ",$G3332),AllocFactorMatrix,(AA$4+1),FALSE)*$E3337</f>
        <v>12.827705097166618</v>
      </c>
      <c r="AB3332" s="5">
        <f t="shared" ca="1" si="4748"/>
        <v>651.7048224279863</v>
      </c>
      <c r="AC3332" s="5">
        <f ca="1">VLOOKUP(CONCATENATE($F3332," ",$G3332),AllocFactorMatrix,(AC$4+1),FALSE)*$E3337</f>
        <v>8.4949888791370256</v>
      </c>
      <c r="AD3332" s="5">
        <f ca="1">VLOOKUP(CONCATENATE($F3332," ",$G3332),AllocFactorMatrix,(AD$4+1),FALSE)*$E3337</f>
        <v>0</v>
      </c>
      <c r="AE3332" s="5">
        <f ca="1">VLOOKUP(CONCATENATE($F3332," ",$G3332),AllocFactorMatrix,(AE$4+1),FALSE)*$E3337</f>
        <v>0</v>
      </c>
    </row>
    <row r="3333" spans="1:31" hidden="1" outlineLevel="1">
      <c r="E3333" s="44"/>
      <c r="F3333" s="167" t="str">
        <f>F3337</f>
        <v>RB_GUP-Land_G</v>
      </c>
      <c r="G3333" s="48" t="str">
        <f>$G$11</f>
        <v>DISTPRI</v>
      </c>
      <c r="H3333" s="4">
        <f t="shared" ca="1" si="4735"/>
        <v>275029.08038925764</v>
      </c>
      <c r="I3333" s="5">
        <f t="shared" ref="I3333:N3333" ca="1" si="4752">VLOOKUP(CONCATENATE($F3333," ",$G3333),AllocFactorMatrix,(I$4+1),FALSE)*$E3337</f>
        <v>180061.41940036419</v>
      </c>
      <c r="J3333" s="47">
        <f t="shared" ca="1" si="4752"/>
        <v>29.566346180447205</v>
      </c>
      <c r="K3333" s="47">
        <f t="shared" ca="1" si="4752"/>
        <v>54.706209301186199</v>
      </c>
      <c r="L3333" s="5">
        <f t="shared" ca="1" si="4752"/>
        <v>42129.59270257537</v>
      </c>
      <c r="M3333" s="5">
        <f t="shared" ca="1" si="4752"/>
        <v>588.71613773821161</v>
      </c>
      <c r="N3333" s="5">
        <f t="shared" ca="1" si="4752"/>
        <v>0</v>
      </c>
      <c r="O3333" s="5">
        <f t="shared" ca="1" si="4746"/>
        <v>42718.308840313584</v>
      </c>
      <c r="P3333" s="5">
        <f ca="1">VLOOKUP(CONCATENATE($F3333," ",$G3333),AllocFactorMatrix,(P$4+1),FALSE)*$E3337</f>
        <v>24431.823680657319</v>
      </c>
      <c r="Q3333" s="5">
        <f ca="1">VLOOKUP(CONCATENATE($F3333," ",$G3333),AllocFactorMatrix,(Q$4+1),FALSE)*$E3337</f>
        <v>4396.3690746631064</v>
      </c>
      <c r="R3333" s="5">
        <f ca="1">VLOOKUP(CONCATENATE($F3333," ",$G3333),AllocFactorMatrix,(R$4+1),FALSE)*$E3337</f>
        <v>0</v>
      </c>
      <c r="S3333" s="5">
        <f ca="1">VLOOKUP(CONCATENATE($F3333," ",$G3333),AllocFactorMatrix,(S$4+1),FALSE)*$E3337</f>
        <v>0</v>
      </c>
      <c r="T3333" s="5">
        <f t="shared" ca="1" si="4747"/>
        <v>28828.192755320426</v>
      </c>
      <c r="U3333" s="5">
        <f ca="1">VLOOKUP(CONCATENATE($F3333," ",$G3333),AllocFactorMatrix,(U$4+1),FALSE)*$E3337</f>
        <v>1106.3582339682387</v>
      </c>
      <c r="V3333" s="5">
        <f ca="1">VLOOKUP(CONCATENATE($F3333," ",$G3333),AllocFactorMatrix,(V$4+1),FALSE)*$E3337</f>
        <v>15298.56988201789</v>
      </c>
      <c r="W3333" s="5">
        <f ca="1">VLOOKUP(CONCATENATE($F3333," ",$G3333),AllocFactorMatrix,(W$4+1),FALSE)*$E3337</f>
        <v>0</v>
      </c>
      <c r="X3333" s="5">
        <f ca="1">VLOOKUP(CONCATENATE($F3333," ",$G3333),AllocFactorMatrix,(X$4+1),FALSE)*$E3337</f>
        <v>0</v>
      </c>
      <c r="Y3333" s="5">
        <f t="shared" ca="1" si="4750"/>
        <v>16404.928115986128</v>
      </c>
      <c r="Z3333" s="5">
        <f ca="1">VLOOKUP(CONCATENATE($F3333," ",$G3333),AllocFactorMatrix,(Z$4+1),FALSE)*$E3337</f>
        <v>6708.8908025135488</v>
      </c>
      <c r="AA3333" s="5">
        <f ca="1">VLOOKUP(CONCATENATE($F3333," ",$G3333),AllocFactorMatrix,(AA$4+1),FALSE)*$E3337</f>
        <v>134.65801839197994</v>
      </c>
      <c r="AB3333" s="5">
        <f t="shared" ca="1" si="4748"/>
        <v>6843.5488209055284</v>
      </c>
      <c r="AC3333" s="5">
        <f ca="1">VLOOKUP(CONCATENATE($F3333," ",$G3333),AllocFactorMatrix,(AC$4+1),FALSE)*$E3337</f>
        <v>88.409900886161296</v>
      </c>
      <c r="AD3333" s="5">
        <f ca="1">VLOOKUP(CONCATENATE($F3333," ",$G3333),AllocFactorMatrix,(AD$4+1),FALSE)*$E3337</f>
        <v>0</v>
      </c>
      <c r="AE3333" s="5">
        <f ca="1">VLOOKUP(CONCATENATE($F3333," ",$G3333),AllocFactorMatrix,(AE$4+1),FALSE)*$E3337</f>
        <v>0</v>
      </c>
    </row>
    <row r="3334" spans="1:31" hidden="1" outlineLevel="1">
      <c r="E3334" s="44"/>
      <c r="F3334" s="167" t="str">
        <f>F3337</f>
        <v>RB_GUP-Land_G</v>
      </c>
      <c r="G3334" s="48" t="str">
        <f>$G$12</f>
        <v>DISTSEC</v>
      </c>
      <c r="H3334" s="4">
        <f t="shared" ca="1" si="4735"/>
        <v>108959.10943115663</v>
      </c>
      <c r="I3334" s="5">
        <f t="shared" ref="I3334:N3334" ca="1" si="4753">VLOOKUP(CONCATENATE($F3334," ",$G3334),AllocFactorMatrix,(I$4+1),FALSE)*$E3337</f>
        <v>80839.069472818228</v>
      </c>
      <c r="J3334" s="47">
        <f t="shared" ca="1" si="4753"/>
        <v>20.03958865665961</v>
      </c>
      <c r="K3334" s="47">
        <f t="shared" ca="1" si="4753"/>
        <v>25.956790031657519</v>
      </c>
      <c r="L3334" s="5">
        <f t="shared" ca="1" si="4753"/>
        <v>16294.473562395926</v>
      </c>
      <c r="M3334" s="5">
        <f t="shared" ca="1" si="4753"/>
        <v>0</v>
      </c>
      <c r="N3334" s="5">
        <f t="shared" ca="1" si="4753"/>
        <v>0</v>
      </c>
      <c r="O3334" s="5">
        <f t="shared" ca="1" si="4746"/>
        <v>16294.473562395926</v>
      </c>
      <c r="P3334" s="5">
        <f ca="1">VLOOKUP(CONCATENATE($F3334," ",$G3334),AllocFactorMatrix,(P$4+1),FALSE)*$E3337</f>
        <v>8134.1005941454687</v>
      </c>
      <c r="Q3334" s="5">
        <f ca="1">VLOOKUP(CONCATENATE($F3334," ",$G3334),AllocFactorMatrix,(Q$4+1),FALSE)*$E3337</f>
        <v>0</v>
      </c>
      <c r="R3334" s="5">
        <f ca="1">VLOOKUP(CONCATENATE($F3334," ",$G3334),AllocFactorMatrix,(R$4+1),FALSE)*$E3337</f>
        <v>0</v>
      </c>
      <c r="S3334" s="5">
        <f ca="1">VLOOKUP(CONCATENATE($F3334," ",$G3334),AllocFactorMatrix,(S$4+1),FALSE)*$E3337</f>
        <v>0</v>
      </c>
      <c r="T3334" s="5">
        <f t="shared" ca="1" si="4747"/>
        <v>8134.1005941454687</v>
      </c>
      <c r="U3334" s="5">
        <f ca="1">VLOOKUP(CONCATENATE($F3334," ",$G3334),AllocFactorMatrix,(U$4+1),FALSE)*$E3337</f>
        <v>304.61752678489273</v>
      </c>
      <c r="V3334" s="5">
        <f ca="1">VLOOKUP(CONCATENATE($F3334," ",$G3334),AllocFactorMatrix,(V$4+1),FALSE)*$E3337</f>
        <v>0</v>
      </c>
      <c r="W3334" s="5">
        <f ca="1">VLOOKUP(CONCATENATE($F3334," ",$G3334),AllocFactorMatrix,(W$4+1),FALSE)*$E3337</f>
        <v>0</v>
      </c>
      <c r="X3334" s="5">
        <f ca="1">VLOOKUP(CONCATENATE($F3334," ",$G3334),AllocFactorMatrix,(X$4+1),FALSE)*$E3337</f>
        <v>0</v>
      </c>
      <c r="Y3334" s="5">
        <f t="shared" ca="1" si="4750"/>
        <v>304.61752678489273</v>
      </c>
      <c r="Z3334" s="5">
        <f ca="1">VLOOKUP(CONCATENATE($F3334," ",$G3334),AllocFactorMatrix,(Z$4+1),FALSE)*$E3337</f>
        <v>2302.1069189475224</v>
      </c>
      <c r="AA3334" s="5">
        <f ca="1">VLOOKUP(CONCATENATE($F3334," ",$G3334),AllocFactorMatrix,(AA$4+1),FALSE)*$E3337</f>
        <v>0</v>
      </c>
      <c r="AB3334" s="5">
        <f t="shared" ca="1" si="4748"/>
        <v>2302.1069189475224</v>
      </c>
      <c r="AC3334" s="5">
        <f ca="1">VLOOKUP(CONCATENATE($F3334," ",$G3334),AllocFactorMatrix,(AC$4+1),FALSE)*$E3337</f>
        <v>27.219126324990409</v>
      </c>
      <c r="AD3334" s="5">
        <f ca="1">VLOOKUP(CONCATENATE($F3334," ",$G3334),AllocFactorMatrix,(AD$4+1),FALSE)*$E3337</f>
        <v>837.79681868137186</v>
      </c>
      <c r="AE3334" s="5">
        <f ca="1">VLOOKUP(CONCATENATE($F3334," ",$G3334),AllocFactorMatrix,(AE$4+1),FALSE)*$E3337</f>
        <v>173.72903236993881</v>
      </c>
    </row>
    <row r="3335" spans="1:31" hidden="1" outlineLevel="1">
      <c r="E3335" s="44"/>
      <c r="F3335" s="167" t="str">
        <f>F3337</f>
        <v>RB_GUP-Land_G</v>
      </c>
      <c r="G3335" s="48" t="str">
        <f>$G$13</f>
        <v>ENERGY</v>
      </c>
      <c r="H3335" s="4">
        <f t="shared" ca="1" si="4735"/>
        <v>313481.08191056584</v>
      </c>
      <c r="I3335" s="5">
        <f t="shared" ref="I3335:N3335" ca="1" si="4754">VLOOKUP(CONCATENATE($F3335," ",$G3335),AllocFactorMatrix,(I$4+1),FALSE)*$E3337</f>
        <v>122641.19825351087</v>
      </c>
      <c r="J3335" s="47">
        <f t="shared" ca="1" si="4754"/>
        <v>19.625947083151623</v>
      </c>
      <c r="K3335" s="47">
        <f t="shared" ca="1" si="4754"/>
        <v>56.589466962335237</v>
      </c>
      <c r="L3335" s="5">
        <f t="shared" ca="1" si="4754"/>
        <v>35364.053634117532</v>
      </c>
      <c r="M3335" s="5">
        <f t="shared" ca="1" si="4754"/>
        <v>493.22331655528052</v>
      </c>
      <c r="N3335" s="5">
        <f t="shared" ca="1" si="4754"/>
        <v>68.952201642070989</v>
      </c>
      <c r="O3335" s="5">
        <f t="shared" ca="1" si="4746"/>
        <v>35926.229152314889</v>
      </c>
      <c r="P3335" s="5">
        <f ca="1">VLOOKUP(CONCATENATE($F3335," ",$G3335),AllocFactorMatrix,(P$4+1),FALSE)*$E3337</f>
        <v>22926.784273465957</v>
      </c>
      <c r="Q3335" s="5">
        <f ca="1">VLOOKUP(CONCATENATE($F3335," ",$G3335),AllocFactorMatrix,(Q$4+1),FALSE)*$E3337</f>
        <v>4094.6868053539188</v>
      </c>
      <c r="R3335" s="5">
        <f ca="1">VLOOKUP(CONCATENATE($F3335," ",$G3335),AllocFactorMatrix,(R$4+1),FALSE)*$E3337</f>
        <v>833.82818731057989</v>
      </c>
      <c r="S3335" s="5">
        <f ca="1">VLOOKUP(CONCATENATE($F3335," ",$G3335),AllocFactorMatrix,(S$4+1),FALSE)*$E3337</f>
        <v>31.493972827289298</v>
      </c>
      <c r="T3335" s="5">
        <f t="shared" ca="1" si="4747"/>
        <v>27886.793238957744</v>
      </c>
      <c r="U3335" s="5">
        <f ca="1">VLOOKUP(CONCATENATE($F3335," ",$G3335),AllocFactorMatrix,(U$4+1),FALSE)*$E3337</f>
        <v>1202.4227125349253</v>
      </c>
      <c r="V3335" s="5">
        <f ca="1">VLOOKUP(CONCATENATE($F3335," ",$G3335),AllocFactorMatrix,(V$4+1),FALSE)*$E3337</f>
        <v>19010.531707504058</v>
      </c>
      <c r="W3335" s="5">
        <f ca="1">VLOOKUP(CONCATENATE($F3335," ",$G3335),AllocFactorMatrix,(W$4+1),FALSE)*$E3337</f>
        <v>81761.202808490081</v>
      </c>
      <c r="X3335" s="5">
        <f ca="1">VLOOKUP(CONCATENATE($F3335," ",$G3335),AllocFactorMatrix,(X$4+1),FALSE)*$E3337</f>
        <v>15380.136222866846</v>
      </c>
      <c r="Y3335" s="5">
        <f t="shared" ca="1" si="4750"/>
        <v>117354.2934513959</v>
      </c>
      <c r="Z3335" s="5">
        <f ca="1">VLOOKUP(CONCATENATE($F3335," ",$G3335),AllocFactorMatrix,(Z$4+1),FALSE)*$E3337</f>
        <v>6306.9216118384047</v>
      </c>
      <c r="AA3335" s="5">
        <f ca="1">VLOOKUP(CONCATENATE($F3335," ",$G3335),AllocFactorMatrix,(AA$4+1),FALSE)*$E3337</f>
        <v>126.54712405683418</v>
      </c>
      <c r="AB3335" s="5">
        <f t="shared" ca="1" si="4748"/>
        <v>6433.4687358952388</v>
      </c>
      <c r="AC3335" s="5">
        <f ca="1">VLOOKUP(CONCATENATE($F3335," ",$G3335),AllocFactorMatrix,(AC$4+1),FALSE)*$E3337</f>
        <v>112.88057731331159</v>
      </c>
      <c r="AD3335" s="5">
        <f ca="1">VLOOKUP(CONCATENATE($F3335," ",$G3335),AllocFactorMatrix,(AD$4+1),FALSE)*$E3337</f>
        <v>2528.4862723839401</v>
      </c>
      <c r="AE3335" s="5">
        <f ca="1">VLOOKUP(CONCATENATE($F3335," ",$G3335),AllocFactorMatrix,(AE$4+1),FALSE)*$E3337</f>
        <v>521.51681474853387</v>
      </c>
    </row>
    <row r="3336" spans="1:31" hidden="1" outlineLevel="1">
      <c r="E3336" s="44"/>
      <c r="F3336" s="167" t="str">
        <f>F3337</f>
        <v>RB_GUP-Land_G</v>
      </c>
      <c r="G3336" s="48" t="str">
        <f>$G$14</f>
        <v>CUSTOMER</v>
      </c>
      <c r="H3336" s="4">
        <f t="shared" ca="1" si="4735"/>
        <v>207461.49363450319</v>
      </c>
      <c r="I3336" s="5">
        <f t="shared" ref="I3336:N3336" ca="1" si="4755">VLOOKUP(CONCATENATE($F3336," ",$G3336),AllocFactorMatrix,(I$4+1),FALSE)*$E3337</f>
        <v>160154.98458191138</v>
      </c>
      <c r="J3336" s="47">
        <f t="shared" ca="1" si="4755"/>
        <v>32.321909502387548</v>
      </c>
      <c r="K3336" s="47">
        <f t="shared" ca="1" si="4755"/>
        <v>9.4803438242229614</v>
      </c>
      <c r="L3336" s="5">
        <f t="shared" ca="1" si="4755"/>
        <v>32428.996660689714</v>
      </c>
      <c r="M3336" s="5">
        <f t="shared" ca="1" si="4755"/>
        <v>829.08292271953212</v>
      </c>
      <c r="N3336" s="5">
        <f t="shared" ca="1" si="4755"/>
        <v>133.67399034684308</v>
      </c>
      <c r="O3336" s="5">
        <f t="shared" ca="1" si="4746"/>
        <v>33391.75357375609</v>
      </c>
      <c r="P3336" s="5">
        <f ca="1">VLOOKUP(CONCATENATE($F3336," ",$G3336),AllocFactorMatrix,(P$4+1),FALSE)*$E3337</f>
        <v>1328.2356216501266</v>
      </c>
      <c r="Q3336" s="5">
        <f ca="1">VLOOKUP(CONCATENATE($F3336," ",$G3336),AllocFactorMatrix,(Q$4+1),FALSE)*$E3337</f>
        <v>321.27185958724664</v>
      </c>
      <c r="R3336" s="5">
        <f ca="1">VLOOKUP(CONCATENATE($F3336," ",$G3336),AllocFactorMatrix,(R$4+1),FALSE)*$E3337</f>
        <v>327.04254121630765</v>
      </c>
      <c r="S3336" s="5">
        <f ca="1">VLOOKUP(CONCATENATE($F3336," ",$G3336),AllocFactorMatrix,(S$4+1),FALSE)*$E3337</f>
        <v>40.397402178353957</v>
      </c>
      <c r="T3336" s="5">
        <f t="shared" ca="1" si="4747"/>
        <v>2016.9474246320349</v>
      </c>
      <c r="U3336" s="5">
        <f ca="1">VLOOKUP(CONCATENATE($F3336," ",$G3336),AllocFactorMatrix,(U$4+1),FALSE)*$E3337</f>
        <v>10.109679107554239</v>
      </c>
      <c r="V3336" s="5">
        <f ca="1">VLOOKUP(CONCATENATE($F3336," ",$G3336),AllocFactorMatrix,(V$4+1),FALSE)*$E3337</f>
        <v>233.56627323439929</v>
      </c>
      <c r="W3336" s="5">
        <f ca="1">VLOOKUP(CONCATENATE($F3336," ",$G3336),AllocFactorMatrix,(W$4+1),FALSE)*$E3337</f>
        <v>549.37015459744737</v>
      </c>
      <c r="X3336" s="5">
        <f ca="1">VLOOKUP(CONCATENATE($F3336," ",$G3336),AllocFactorMatrix,(X$4+1),FALSE)*$E3337</f>
        <v>161.76946430301794</v>
      </c>
      <c r="Y3336" s="5">
        <f t="shared" ca="1" si="4750"/>
        <v>954.81557124241886</v>
      </c>
      <c r="Z3336" s="5">
        <f ca="1">VLOOKUP(CONCATENATE($F3336," ",$G3336),AllocFactorMatrix,(Z$4+1),FALSE)*$E3337</f>
        <v>294.7502517241478</v>
      </c>
      <c r="AA3336" s="5">
        <f ca="1">VLOOKUP(CONCATENATE($F3336," ",$G3336),AllocFactorMatrix,(AA$4+1),FALSE)*$E3337</f>
        <v>4.4030477005384041</v>
      </c>
      <c r="AB3336" s="5">
        <f t="shared" ca="1" si="4748"/>
        <v>299.15329942468622</v>
      </c>
      <c r="AC3336" s="5">
        <f ca="1">VLOOKUP(CONCATENATE($F3336," ",$G3336),AllocFactorMatrix,(AC$4+1),FALSE)*$E3337</f>
        <v>23.995026520521854</v>
      </c>
      <c r="AD3336" s="5">
        <f ca="1">VLOOKUP(CONCATENATE($F3336," ",$G3336),AllocFactorMatrix,(AD$4+1),FALSE)*$E3337</f>
        <v>8718.483616892574</v>
      </c>
      <c r="AE3336" s="5">
        <f ca="1">VLOOKUP(CONCATENATE($F3336," ",$G3336),AllocFactorMatrix,(AE$4+1),FALSE)*$E3337</f>
        <v>1859.5582867969304</v>
      </c>
    </row>
    <row r="3337" spans="1:31" collapsed="1">
      <c r="D3337" s="96" t="s">
        <v>700</v>
      </c>
      <c r="E3337" s="88">
        <v>1843843</v>
      </c>
      <c r="F3337" s="87" t="s">
        <v>543</v>
      </c>
      <c r="G3337" s="48" t="str">
        <f>$G$15</f>
        <v>TOTAL</v>
      </c>
      <c r="H3337" s="4">
        <f t="shared" ca="1" si="4735"/>
        <v>1843843.0000000005</v>
      </c>
      <c r="I3337" s="5">
        <f t="shared" ref="I3337:N3337" ca="1" si="4756">VLOOKUP(CONCATENATE($F3337," ",$G3337),AllocFactorMatrix,(I$4+1),FALSE)*$E3337</f>
        <v>1026437.4381075817</v>
      </c>
      <c r="J3337" s="47">
        <f t="shared" ca="1" si="4756"/>
        <v>208.50396625670098</v>
      </c>
      <c r="K3337" s="47">
        <f t="shared" ca="1" si="4756"/>
        <v>334.30371456194734</v>
      </c>
      <c r="L3337" s="5">
        <f t="shared" ca="1" si="4756"/>
        <v>238750.37100242067</v>
      </c>
      <c r="M3337" s="5">
        <f t="shared" ca="1" si="4756"/>
        <v>3477.1662900251577</v>
      </c>
      <c r="N3337" s="5">
        <f t="shared" ca="1" si="4756"/>
        <v>423.09929483407342</v>
      </c>
      <c r="O3337" s="5">
        <f t="shared" ca="1" si="4746"/>
        <v>242650.63658727991</v>
      </c>
      <c r="P3337" s="5">
        <f ca="1">VLOOKUP(CONCATENATE($F3337," ",$G3337),AllocFactorMatrix,(P$4+1),FALSE)*$E3337</f>
        <v>123684.5256982272</v>
      </c>
      <c r="Q3337" s="5">
        <f ca="1">VLOOKUP(CONCATENATE($F3337," ",$G3337),AllocFactorMatrix,(Q$4+1),FALSE)*$E3337</f>
        <v>20812.763207775766</v>
      </c>
      <c r="R3337" s="5">
        <f ca="1">VLOOKUP(CONCATENATE($F3337," ",$G3337),AllocFactorMatrix,(R$4+1),FALSE)*$E3337</f>
        <v>3619.4403062464953</v>
      </c>
      <c r="S3337" s="5">
        <f ca="1">VLOOKUP(CONCATENATE($F3337," ",$G3337),AllocFactorMatrix,(S$4+1),FALSE)*$E3337</f>
        <v>161.07977981808358</v>
      </c>
      <c r="T3337" s="5">
        <f t="shared" ca="1" si="4747"/>
        <v>148277.80899206753</v>
      </c>
      <c r="U3337" s="5">
        <f ca="1">VLOOKUP(CONCATENATE($F3337," ",$G3337),AllocFactorMatrix,(U$4+1),FALSE)*$E3337</f>
        <v>5789.3806208981532</v>
      </c>
      <c r="V3337" s="5">
        <f ca="1">VLOOKUP(CONCATENATE($F3337," ",$G3337),AllocFactorMatrix,(V$4+1),FALSE)*$E3337</f>
        <v>77339.493130649789</v>
      </c>
      <c r="W3337" s="5">
        <f ca="1">VLOOKUP(CONCATENATE($F3337," ",$G3337),AllocFactorMatrix,(W$4+1),FALSE)*$E3337</f>
        <v>247621.72924509444</v>
      </c>
      <c r="X3337" s="5">
        <f ca="1">VLOOKUP(CONCATENATE($F3337," ",$G3337),AllocFactorMatrix,(X$4+1),FALSE)*$E3337</f>
        <v>44172.912520390579</v>
      </c>
      <c r="Y3337" s="5">
        <f t="shared" ca="1" si="4750"/>
        <v>374923.51551703294</v>
      </c>
      <c r="Z3337" s="5">
        <f ca="1">VLOOKUP(CONCATENATE($F3337," ",$G3337),AllocFactorMatrix,(Z$4+1),FALSE)*$E3337</f>
        <v>33990.603558355491</v>
      </c>
      <c r="AA3337" s="5">
        <f ca="1">VLOOKUP(CONCATENATE($F3337," ",$G3337),AllocFactorMatrix,(AA$4+1),FALSE)*$E3337</f>
        <v>632.73035944809214</v>
      </c>
      <c r="AB3337" s="5">
        <f t="shared" ca="1" si="4748"/>
        <v>34623.333917803582</v>
      </c>
      <c r="AC3337" s="5">
        <f ca="1">VLOOKUP(CONCATENATE($F3337," ",$G3337),AllocFactorMatrix,(AC$4+1),FALSE)*$E3337</f>
        <v>495.00647816378972</v>
      </c>
      <c r="AD3337" s="5">
        <f ca="1">VLOOKUP(CONCATENATE($F3337," ",$G3337),AllocFactorMatrix,(AD$4+1),FALSE)*$E3337</f>
        <v>13124.358407034028</v>
      </c>
      <c r="AE3337" s="5">
        <f ca="1">VLOOKUP(CONCATENATE($F3337," ",$G3337),AllocFactorMatrix,(AE$4+1),FALSE)*$E3337</f>
        <v>2768.0943122173389</v>
      </c>
    </row>
    <row r="3338" spans="1:31" hidden="1" outlineLevel="1">
      <c r="E3338" s="44"/>
      <c r="F3338" s="167" t="str">
        <f>F3345</f>
        <v>RB_GUP-Land_P</v>
      </c>
      <c r="G3338" s="48" t="str">
        <f>$G$8</f>
        <v>PRODUCTION</v>
      </c>
      <c r="H3338" s="4">
        <f t="shared" si="4735"/>
        <v>0</v>
      </c>
      <c r="I3338" s="5">
        <f t="shared" ref="I3338:N3338" si="4757">VLOOKUP(CONCATENATE($F3338," ",$G3338),AllocFactorMatrix,(I$4+1),FALSE)*$E3345</f>
        <v>0</v>
      </c>
      <c r="J3338" s="47">
        <f t="shared" si="4757"/>
        <v>0</v>
      </c>
      <c r="K3338" s="47">
        <f t="shared" si="4757"/>
        <v>0</v>
      </c>
      <c r="L3338" s="5">
        <f t="shared" si="4757"/>
        <v>0</v>
      </c>
      <c r="M3338" s="5">
        <f t="shared" si="4757"/>
        <v>0</v>
      </c>
      <c r="N3338" s="5">
        <f t="shared" si="4757"/>
        <v>0</v>
      </c>
      <c r="O3338" s="5">
        <f t="shared" ref="O3338:O3345" si="4758">SUBTOTAL(9,L3338:N3338)</f>
        <v>0</v>
      </c>
      <c r="P3338" s="5">
        <f>VLOOKUP(CONCATENATE($F3338," ",$G3338),AllocFactorMatrix,(P$4+1),FALSE)*$E3345</f>
        <v>0</v>
      </c>
      <c r="Q3338" s="5">
        <f>VLOOKUP(CONCATENATE($F3338," ",$G3338),AllocFactorMatrix,(Q$4+1),FALSE)*$E3345</f>
        <v>0</v>
      </c>
      <c r="R3338" s="5">
        <f>VLOOKUP(CONCATENATE($F3338," ",$G3338),AllocFactorMatrix,(R$4+1),FALSE)*$E3345</f>
        <v>0</v>
      </c>
      <c r="S3338" s="5">
        <f>VLOOKUP(CONCATENATE($F3338," ",$G3338),AllocFactorMatrix,(S$4+1),FALSE)*$E3345</f>
        <v>0</v>
      </c>
      <c r="T3338" s="5">
        <f t="shared" ref="T3338:T3345" si="4759">SUBTOTAL(9,P3338:S3338)</f>
        <v>0</v>
      </c>
      <c r="U3338" s="5">
        <f>VLOOKUP(CONCATENATE($F3338," ",$G3338),AllocFactorMatrix,(U$4+1),FALSE)*$E3345</f>
        <v>0</v>
      </c>
      <c r="V3338" s="5">
        <f>VLOOKUP(CONCATENATE($F3338," ",$G3338),AllocFactorMatrix,(V$4+1),FALSE)*$E3345</f>
        <v>0</v>
      </c>
      <c r="W3338" s="5">
        <f>VLOOKUP(CONCATENATE($F3338," ",$G3338),AllocFactorMatrix,(W$4+1),FALSE)*$E3345</f>
        <v>0</v>
      </c>
      <c r="X3338" s="5">
        <f>VLOOKUP(CONCATENATE($F3338," ",$G3338),AllocFactorMatrix,(X$4+1),FALSE)*$E3345</f>
        <v>0</v>
      </c>
      <c r="Y3338" s="5">
        <f>SUBTOTAL(9,U3338:X3338)</f>
        <v>0</v>
      </c>
      <c r="Z3338" s="5">
        <f>VLOOKUP(CONCATENATE($F3338," ",$G3338),AllocFactorMatrix,(Z$4+1),FALSE)*$E3345</f>
        <v>0</v>
      </c>
      <c r="AA3338" s="5">
        <f>VLOOKUP(CONCATENATE($F3338," ",$G3338),AllocFactorMatrix,(AA$4+1),FALSE)*$E3345</f>
        <v>0</v>
      </c>
      <c r="AB3338" s="5">
        <f t="shared" ref="AB3338:AB3345" si="4760">SUBTOTAL(9,Z3338:AA3338)</f>
        <v>0</v>
      </c>
      <c r="AC3338" s="5">
        <f>VLOOKUP(CONCATENATE($F3338," ",$G3338),AllocFactorMatrix,(AC$4+1),FALSE)*$E3345</f>
        <v>0</v>
      </c>
      <c r="AD3338" s="5">
        <f>VLOOKUP(CONCATENATE($F3338," ",$G3338),AllocFactorMatrix,(AD$4+1),FALSE)*$E3345</f>
        <v>0</v>
      </c>
      <c r="AE3338" s="5">
        <f>VLOOKUP(CONCATENATE($F3338," ",$G3338),AllocFactorMatrix,(AE$4+1),FALSE)*$E3345</f>
        <v>0</v>
      </c>
    </row>
    <row r="3339" spans="1:31" hidden="1" outlineLevel="1">
      <c r="E3339" s="44"/>
      <c r="F3339" s="167" t="str">
        <f>F3345</f>
        <v>RB_GUP-Land_P</v>
      </c>
      <c r="G3339" s="48" t="str">
        <f>$G$9</f>
        <v>BULKTRAN</v>
      </c>
      <c r="H3339" s="4">
        <f t="shared" si="4735"/>
        <v>0</v>
      </c>
      <c r="I3339" s="5">
        <f t="shared" ref="I3339:N3339" si="4761">VLOOKUP(CONCATENATE($F3339," ",$G3339),AllocFactorMatrix,(I$4+1),FALSE)*$E3345</f>
        <v>0</v>
      </c>
      <c r="J3339" s="47">
        <f t="shared" si="4761"/>
        <v>0</v>
      </c>
      <c r="K3339" s="47">
        <f t="shared" si="4761"/>
        <v>0</v>
      </c>
      <c r="L3339" s="5">
        <f t="shared" si="4761"/>
        <v>0</v>
      </c>
      <c r="M3339" s="5">
        <f t="shared" si="4761"/>
        <v>0</v>
      </c>
      <c r="N3339" s="5">
        <f t="shared" si="4761"/>
        <v>0</v>
      </c>
      <c r="O3339" s="5">
        <f t="shared" si="4758"/>
        <v>0</v>
      </c>
      <c r="P3339" s="5">
        <f>VLOOKUP(CONCATENATE($F3339," ",$G3339),AllocFactorMatrix,(P$4+1),FALSE)*$E3345</f>
        <v>0</v>
      </c>
      <c r="Q3339" s="5">
        <f>VLOOKUP(CONCATENATE($F3339," ",$G3339),AllocFactorMatrix,(Q$4+1),FALSE)*$E3345</f>
        <v>0</v>
      </c>
      <c r="R3339" s="5">
        <f>VLOOKUP(CONCATENATE($F3339," ",$G3339),AllocFactorMatrix,(R$4+1),FALSE)*$E3345</f>
        <v>0</v>
      </c>
      <c r="S3339" s="5">
        <f>VLOOKUP(CONCATENATE($F3339," ",$G3339),AllocFactorMatrix,(S$4+1),FALSE)*$E3345</f>
        <v>0</v>
      </c>
      <c r="T3339" s="5">
        <f t="shared" si="4759"/>
        <v>0</v>
      </c>
      <c r="U3339" s="5">
        <f>VLOOKUP(CONCATENATE($F3339," ",$G3339),AllocFactorMatrix,(U$4+1),FALSE)*$E3345</f>
        <v>0</v>
      </c>
      <c r="V3339" s="5">
        <f>VLOOKUP(CONCATENATE($F3339," ",$G3339),AllocFactorMatrix,(V$4+1),FALSE)*$E3345</f>
        <v>0</v>
      </c>
      <c r="W3339" s="5">
        <f>VLOOKUP(CONCATENATE($F3339," ",$G3339),AllocFactorMatrix,(W$4+1),FALSE)*$E3345</f>
        <v>0</v>
      </c>
      <c r="X3339" s="5">
        <f>VLOOKUP(CONCATENATE($F3339," ",$G3339),AllocFactorMatrix,(X$4+1),FALSE)*$E3345</f>
        <v>0</v>
      </c>
      <c r="Y3339" s="5">
        <f t="shared" ref="Y3339:Y3345" si="4762">SUBTOTAL(9,U3339:X3339)</f>
        <v>0</v>
      </c>
      <c r="Z3339" s="5">
        <f>VLOOKUP(CONCATENATE($F3339," ",$G3339),AllocFactorMatrix,(Z$4+1),FALSE)*$E3345</f>
        <v>0</v>
      </c>
      <c r="AA3339" s="5">
        <f>VLOOKUP(CONCATENATE($F3339," ",$G3339),AllocFactorMatrix,(AA$4+1),FALSE)*$E3345</f>
        <v>0</v>
      </c>
      <c r="AB3339" s="5">
        <f t="shared" si="4760"/>
        <v>0</v>
      </c>
      <c r="AC3339" s="5">
        <f>VLOOKUP(CONCATENATE($F3339," ",$G3339),AllocFactorMatrix,(AC$4+1),FALSE)*$E3345</f>
        <v>0</v>
      </c>
      <c r="AD3339" s="5">
        <f>VLOOKUP(CONCATENATE($F3339," ",$G3339),AllocFactorMatrix,(AD$4+1),FALSE)*$E3345</f>
        <v>0</v>
      </c>
      <c r="AE3339" s="5">
        <f>VLOOKUP(CONCATENATE($F3339," ",$G3339),AllocFactorMatrix,(AE$4+1),FALSE)*$E3345</f>
        <v>0</v>
      </c>
    </row>
    <row r="3340" spans="1:31" hidden="1" outlineLevel="1">
      <c r="E3340" s="44"/>
      <c r="F3340" s="167" t="str">
        <f>F3345</f>
        <v>RB_GUP-Land_P</v>
      </c>
      <c r="G3340" s="48" t="str">
        <f>$G$10</f>
        <v>SUBTRAN</v>
      </c>
      <c r="H3340" s="4">
        <f t="shared" si="4735"/>
        <v>0</v>
      </c>
      <c r="I3340" s="5">
        <f t="shared" ref="I3340:N3340" si="4763">VLOOKUP(CONCATENATE($F3340," ",$G3340),AllocFactorMatrix,(I$4+1),FALSE)*$E3345</f>
        <v>0</v>
      </c>
      <c r="J3340" s="47">
        <f t="shared" si="4763"/>
        <v>0</v>
      </c>
      <c r="K3340" s="47">
        <f t="shared" si="4763"/>
        <v>0</v>
      </c>
      <c r="L3340" s="5">
        <f t="shared" si="4763"/>
        <v>0</v>
      </c>
      <c r="M3340" s="5">
        <f t="shared" si="4763"/>
        <v>0</v>
      </c>
      <c r="N3340" s="5">
        <f t="shared" si="4763"/>
        <v>0</v>
      </c>
      <c r="O3340" s="5">
        <f t="shared" si="4758"/>
        <v>0</v>
      </c>
      <c r="P3340" s="5">
        <f>VLOOKUP(CONCATENATE($F3340," ",$G3340),AllocFactorMatrix,(P$4+1),FALSE)*$E3345</f>
        <v>0</v>
      </c>
      <c r="Q3340" s="5">
        <f>VLOOKUP(CONCATENATE($F3340," ",$G3340),AllocFactorMatrix,(Q$4+1),FALSE)*$E3345</f>
        <v>0</v>
      </c>
      <c r="R3340" s="5">
        <f>VLOOKUP(CONCATENATE($F3340," ",$G3340),AllocFactorMatrix,(R$4+1),FALSE)*$E3345</f>
        <v>0</v>
      </c>
      <c r="S3340" s="5">
        <f>VLOOKUP(CONCATENATE($F3340," ",$G3340),AllocFactorMatrix,(S$4+1),FALSE)*$E3345</f>
        <v>0</v>
      </c>
      <c r="T3340" s="5">
        <f t="shared" si="4759"/>
        <v>0</v>
      </c>
      <c r="U3340" s="5">
        <f>VLOOKUP(CONCATENATE($F3340," ",$G3340),AllocFactorMatrix,(U$4+1),FALSE)*$E3345</f>
        <v>0</v>
      </c>
      <c r="V3340" s="5">
        <f>VLOOKUP(CONCATENATE($F3340," ",$G3340),AllocFactorMatrix,(V$4+1),FALSE)*$E3345</f>
        <v>0</v>
      </c>
      <c r="W3340" s="5">
        <f>VLOOKUP(CONCATENATE($F3340," ",$G3340),AllocFactorMatrix,(W$4+1),FALSE)*$E3345</f>
        <v>0</v>
      </c>
      <c r="X3340" s="5">
        <f>VLOOKUP(CONCATENATE($F3340," ",$G3340),AllocFactorMatrix,(X$4+1),FALSE)*$E3345</f>
        <v>0</v>
      </c>
      <c r="Y3340" s="5">
        <f t="shared" si="4762"/>
        <v>0</v>
      </c>
      <c r="Z3340" s="5">
        <f>VLOOKUP(CONCATENATE($F3340," ",$G3340),AllocFactorMatrix,(Z$4+1),FALSE)*$E3345</f>
        <v>0</v>
      </c>
      <c r="AA3340" s="5">
        <f>VLOOKUP(CONCATENATE($F3340," ",$G3340),AllocFactorMatrix,(AA$4+1),FALSE)*$E3345</f>
        <v>0</v>
      </c>
      <c r="AB3340" s="5">
        <f t="shared" si="4760"/>
        <v>0</v>
      </c>
      <c r="AC3340" s="5">
        <f>VLOOKUP(CONCATENATE($F3340," ",$G3340),AllocFactorMatrix,(AC$4+1),FALSE)*$E3345</f>
        <v>0</v>
      </c>
      <c r="AD3340" s="5">
        <f>VLOOKUP(CONCATENATE($F3340," ",$G3340),AllocFactorMatrix,(AD$4+1),FALSE)*$E3345</f>
        <v>0</v>
      </c>
      <c r="AE3340" s="5">
        <f>VLOOKUP(CONCATENATE($F3340," ",$G3340),AllocFactorMatrix,(AE$4+1),FALSE)*$E3345</f>
        <v>0</v>
      </c>
    </row>
    <row r="3341" spans="1:31" hidden="1" outlineLevel="1">
      <c r="E3341" s="44"/>
      <c r="F3341" s="167" t="str">
        <f>F3345</f>
        <v>RB_GUP-Land_P</v>
      </c>
      <c r="G3341" s="48" t="str">
        <f>$G$11</f>
        <v>DISTPRI</v>
      </c>
      <c r="H3341" s="4">
        <f t="shared" si="4735"/>
        <v>0</v>
      </c>
      <c r="I3341" s="5">
        <f t="shared" ref="I3341:N3341" si="4764">VLOOKUP(CONCATENATE($F3341," ",$G3341),AllocFactorMatrix,(I$4+1),FALSE)*$E3345</f>
        <v>0</v>
      </c>
      <c r="J3341" s="47">
        <f t="shared" si="4764"/>
        <v>0</v>
      </c>
      <c r="K3341" s="47">
        <f t="shared" si="4764"/>
        <v>0</v>
      </c>
      <c r="L3341" s="5">
        <f t="shared" si="4764"/>
        <v>0</v>
      </c>
      <c r="M3341" s="5">
        <f t="shared" si="4764"/>
        <v>0</v>
      </c>
      <c r="N3341" s="5">
        <f t="shared" si="4764"/>
        <v>0</v>
      </c>
      <c r="O3341" s="5">
        <f t="shared" si="4758"/>
        <v>0</v>
      </c>
      <c r="P3341" s="5">
        <f>VLOOKUP(CONCATENATE($F3341," ",$G3341),AllocFactorMatrix,(P$4+1),FALSE)*$E3345</f>
        <v>0</v>
      </c>
      <c r="Q3341" s="5">
        <f>VLOOKUP(CONCATENATE($F3341," ",$G3341),AllocFactorMatrix,(Q$4+1),FALSE)*$E3345</f>
        <v>0</v>
      </c>
      <c r="R3341" s="5">
        <f>VLOOKUP(CONCATENATE($F3341," ",$G3341),AllocFactorMatrix,(R$4+1),FALSE)*$E3345</f>
        <v>0</v>
      </c>
      <c r="S3341" s="5">
        <f>VLOOKUP(CONCATENATE($F3341," ",$G3341),AllocFactorMatrix,(S$4+1),FALSE)*$E3345</f>
        <v>0</v>
      </c>
      <c r="T3341" s="5">
        <f t="shared" si="4759"/>
        <v>0</v>
      </c>
      <c r="U3341" s="5">
        <f>VLOOKUP(CONCATENATE($F3341," ",$G3341),AllocFactorMatrix,(U$4+1),FALSE)*$E3345</f>
        <v>0</v>
      </c>
      <c r="V3341" s="5">
        <f>VLOOKUP(CONCATENATE($F3341," ",$G3341),AllocFactorMatrix,(V$4+1),FALSE)*$E3345</f>
        <v>0</v>
      </c>
      <c r="W3341" s="5">
        <f>VLOOKUP(CONCATENATE($F3341," ",$G3341),AllocFactorMatrix,(W$4+1),FALSE)*$E3345</f>
        <v>0</v>
      </c>
      <c r="X3341" s="5">
        <f>VLOOKUP(CONCATENATE($F3341," ",$G3341),AllocFactorMatrix,(X$4+1),FALSE)*$E3345</f>
        <v>0</v>
      </c>
      <c r="Y3341" s="5">
        <f t="shared" si="4762"/>
        <v>0</v>
      </c>
      <c r="Z3341" s="5">
        <f>VLOOKUP(CONCATENATE($F3341," ",$G3341),AllocFactorMatrix,(Z$4+1),FALSE)*$E3345</f>
        <v>0</v>
      </c>
      <c r="AA3341" s="5">
        <f>VLOOKUP(CONCATENATE($F3341," ",$G3341),AllocFactorMatrix,(AA$4+1),FALSE)*$E3345</f>
        <v>0</v>
      </c>
      <c r="AB3341" s="5">
        <f t="shared" si="4760"/>
        <v>0</v>
      </c>
      <c r="AC3341" s="5">
        <f>VLOOKUP(CONCATENATE($F3341," ",$G3341),AllocFactorMatrix,(AC$4+1),FALSE)*$E3345</f>
        <v>0</v>
      </c>
      <c r="AD3341" s="5">
        <f>VLOOKUP(CONCATENATE($F3341," ",$G3341),AllocFactorMatrix,(AD$4+1),FALSE)*$E3345</f>
        <v>0</v>
      </c>
      <c r="AE3341" s="5">
        <f>VLOOKUP(CONCATENATE($F3341," ",$G3341),AllocFactorMatrix,(AE$4+1),FALSE)*$E3345</f>
        <v>0</v>
      </c>
    </row>
    <row r="3342" spans="1:31" hidden="1" outlineLevel="1">
      <c r="E3342" s="44"/>
      <c r="F3342" s="167" t="str">
        <f>F3345</f>
        <v>RB_GUP-Land_P</v>
      </c>
      <c r="G3342" s="48" t="str">
        <f>$G$12</f>
        <v>DISTSEC</v>
      </c>
      <c r="H3342" s="4">
        <f t="shared" si="4735"/>
        <v>0</v>
      </c>
      <c r="I3342" s="5">
        <f t="shared" ref="I3342:N3342" si="4765">VLOOKUP(CONCATENATE($F3342," ",$G3342),AllocFactorMatrix,(I$4+1),FALSE)*$E3345</f>
        <v>0</v>
      </c>
      <c r="J3342" s="47">
        <f t="shared" si="4765"/>
        <v>0</v>
      </c>
      <c r="K3342" s="47">
        <f t="shared" si="4765"/>
        <v>0</v>
      </c>
      <c r="L3342" s="5">
        <f t="shared" si="4765"/>
        <v>0</v>
      </c>
      <c r="M3342" s="5">
        <f t="shared" si="4765"/>
        <v>0</v>
      </c>
      <c r="N3342" s="5">
        <f t="shared" si="4765"/>
        <v>0</v>
      </c>
      <c r="O3342" s="5">
        <f t="shared" si="4758"/>
        <v>0</v>
      </c>
      <c r="P3342" s="5">
        <f>VLOOKUP(CONCATENATE($F3342," ",$G3342),AllocFactorMatrix,(P$4+1),FALSE)*$E3345</f>
        <v>0</v>
      </c>
      <c r="Q3342" s="5">
        <f>VLOOKUP(CONCATENATE($F3342," ",$G3342),AllocFactorMatrix,(Q$4+1),FALSE)*$E3345</f>
        <v>0</v>
      </c>
      <c r="R3342" s="5">
        <f>VLOOKUP(CONCATENATE($F3342," ",$G3342),AllocFactorMatrix,(R$4+1),FALSE)*$E3345</f>
        <v>0</v>
      </c>
      <c r="S3342" s="5">
        <f>VLOOKUP(CONCATENATE($F3342," ",$G3342),AllocFactorMatrix,(S$4+1),FALSE)*$E3345</f>
        <v>0</v>
      </c>
      <c r="T3342" s="5">
        <f t="shared" si="4759"/>
        <v>0</v>
      </c>
      <c r="U3342" s="5">
        <f>VLOOKUP(CONCATENATE($F3342," ",$G3342),AllocFactorMatrix,(U$4+1),FALSE)*$E3345</f>
        <v>0</v>
      </c>
      <c r="V3342" s="5">
        <f>VLOOKUP(CONCATENATE($F3342," ",$G3342),AllocFactorMatrix,(V$4+1),FALSE)*$E3345</f>
        <v>0</v>
      </c>
      <c r="W3342" s="5">
        <f>VLOOKUP(CONCATENATE($F3342," ",$G3342),AllocFactorMatrix,(W$4+1),FALSE)*$E3345</f>
        <v>0</v>
      </c>
      <c r="X3342" s="5">
        <f>VLOOKUP(CONCATENATE($F3342," ",$G3342),AllocFactorMatrix,(X$4+1),FALSE)*$E3345</f>
        <v>0</v>
      </c>
      <c r="Y3342" s="5">
        <f t="shared" si="4762"/>
        <v>0</v>
      </c>
      <c r="Z3342" s="5">
        <f>VLOOKUP(CONCATENATE($F3342," ",$G3342),AllocFactorMatrix,(Z$4+1),FALSE)*$E3345</f>
        <v>0</v>
      </c>
      <c r="AA3342" s="5">
        <f>VLOOKUP(CONCATENATE($F3342," ",$G3342),AllocFactorMatrix,(AA$4+1),FALSE)*$E3345</f>
        <v>0</v>
      </c>
      <c r="AB3342" s="5">
        <f t="shared" si="4760"/>
        <v>0</v>
      </c>
      <c r="AC3342" s="5">
        <f>VLOOKUP(CONCATENATE($F3342," ",$G3342),AllocFactorMatrix,(AC$4+1),FALSE)*$E3345</f>
        <v>0</v>
      </c>
      <c r="AD3342" s="5">
        <f>VLOOKUP(CONCATENATE($F3342," ",$G3342),AllocFactorMatrix,(AD$4+1),FALSE)*$E3345</f>
        <v>0</v>
      </c>
      <c r="AE3342" s="5">
        <f>VLOOKUP(CONCATENATE($F3342," ",$G3342),AllocFactorMatrix,(AE$4+1),FALSE)*$E3345</f>
        <v>0</v>
      </c>
    </row>
    <row r="3343" spans="1:31" hidden="1" outlineLevel="1">
      <c r="E3343" s="44"/>
      <c r="F3343" s="167" t="str">
        <f>F3345</f>
        <v>RB_GUP-Land_P</v>
      </c>
      <c r="G3343" s="48" t="str">
        <f>$G$13</f>
        <v>ENERGY</v>
      </c>
      <c r="H3343" s="4">
        <f t="shared" si="4735"/>
        <v>0</v>
      </c>
      <c r="I3343" s="5">
        <f t="shared" ref="I3343:N3343" si="4766">VLOOKUP(CONCATENATE($F3343," ",$G3343),AllocFactorMatrix,(I$4+1),FALSE)*$E3345</f>
        <v>0</v>
      </c>
      <c r="J3343" s="47">
        <f t="shared" si="4766"/>
        <v>0</v>
      </c>
      <c r="K3343" s="47">
        <f t="shared" si="4766"/>
        <v>0</v>
      </c>
      <c r="L3343" s="5">
        <f t="shared" si="4766"/>
        <v>0</v>
      </c>
      <c r="M3343" s="5">
        <f t="shared" si="4766"/>
        <v>0</v>
      </c>
      <c r="N3343" s="5">
        <f t="shared" si="4766"/>
        <v>0</v>
      </c>
      <c r="O3343" s="5">
        <f t="shared" si="4758"/>
        <v>0</v>
      </c>
      <c r="P3343" s="5">
        <f>VLOOKUP(CONCATENATE($F3343," ",$G3343),AllocFactorMatrix,(P$4+1),FALSE)*$E3345</f>
        <v>0</v>
      </c>
      <c r="Q3343" s="5">
        <f>VLOOKUP(CONCATENATE($F3343," ",$G3343),AllocFactorMatrix,(Q$4+1),FALSE)*$E3345</f>
        <v>0</v>
      </c>
      <c r="R3343" s="5">
        <f>VLOOKUP(CONCATENATE($F3343," ",$G3343),AllocFactorMatrix,(R$4+1),FALSE)*$E3345</f>
        <v>0</v>
      </c>
      <c r="S3343" s="5">
        <f>VLOOKUP(CONCATENATE($F3343," ",$G3343),AllocFactorMatrix,(S$4+1),FALSE)*$E3345</f>
        <v>0</v>
      </c>
      <c r="T3343" s="5">
        <f t="shared" si="4759"/>
        <v>0</v>
      </c>
      <c r="U3343" s="5">
        <f>VLOOKUP(CONCATENATE($F3343," ",$G3343),AllocFactorMatrix,(U$4+1),FALSE)*$E3345</f>
        <v>0</v>
      </c>
      <c r="V3343" s="5">
        <f>VLOOKUP(CONCATENATE($F3343," ",$G3343),AllocFactorMatrix,(V$4+1),FALSE)*$E3345</f>
        <v>0</v>
      </c>
      <c r="W3343" s="5">
        <f>VLOOKUP(CONCATENATE($F3343," ",$G3343),AllocFactorMatrix,(W$4+1),FALSE)*$E3345</f>
        <v>0</v>
      </c>
      <c r="X3343" s="5">
        <f>VLOOKUP(CONCATENATE($F3343," ",$G3343),AllocFactorMatrix,(X$4+1),FALSE)*$E3345</f>
        <v>0</v>
      </c>
      <c r="Y3343" s="5">
        <f t="shared" si="4762"/>
        <v>0</v>
      </c>
      <c r="Z3343" s="5">
        <f>VLOOKUP(CONCATENATE($F3343," ",$G3343),AllocFactorMatrix,(Z$4+1),FALSE)*$E3345</f>
        <v>0</v>
      </c>
      <c r="AA3343" s="5">
        <f>VLOOKUP(CONCATENATE($F3343," ",$G3343),AllocFactorMatrix,(AA$4+1),FALSE)*$E3345</f>
        <v>0</v>
      </c>
      <c r="AB3343" s="5">
        <f t="shared" si="4760"/>
        <v>0</v>
      </c>
      <c r="AC3343" s="5">
        <f>VLOOKUP(CONCATENATE($F3343," ",$G3343),AllocFactorMatrix,(AC$4+1),FALSE)*$E3345</f>
        <v>0</v>
      </c>
      <c r="AD3343" s="5">
        <f>VLOOKUP(CONCATENATE($F3343," ",$G3343),AllocFactorMatrix,(AD$4+1),FALSE)*$E3345</f>
        <v>0</v>
      </c>
      <c r="AE3343" s="5">
        <f>VLOOKUP(CONCATENATE($F3343," ",$G3343),AllocFactorMatrix,(AE$4+1),FALSE)*$E3345</f>
        <v>0</v>
      </c>
    </row>
    <row r="3344" spans="1:31" hidden="1" outlineLevel="1">
      <c r="E3344" s="44"/>
      <c r="F3344" s="167" t="str">
        <f>F3345</f>
        <v>RB_GUP-Land_P</v>
      </c>
      <c r="G3344" s="48" t="str">
        <f>$G$14</f>
        <v>CUSTOMER</v>
      </c>
      <c r="H3344" s="4">
        <f t="shared" si="4735"/>
        <v>0</v>
      </c>
      <c r="I3344" s="5">
        <f t="shared" ref="I3344:N3344" si="4767">VLOOKUP(CONCATENATE($F3344," ",$G3344),AllocFactorMatrix,(I$4+1),FALSE)*$E3345</f>
        <v>0</v>
      </c>
      <c r="J3344" s="47">
        <f t="shared" si="4767"/>
        <v>0</v>
      </c>
      <c r="K3344" s="47">
        <f t="shared" si="4767"/>
        <v>0</v>
      </c>
      <c r="L3344" s="5">
        <f t="shared" si="4767"/>
        <v>0</v>
      </c>
      <c r="M3344" s="5">
        <f t="shared" si="4767"/>
        <v>0</v>
      </c>
      <c r="N3344" s="5">
        <f t="shared" si="4767"/>
        <v>0</v>
      </c>
      <c r="O3344" s="5">
        <f t="shared" si="4758"/>
        <v>0</v>
      </c>
      <c r="P3344" s="5">
        <f>VLOOKUP(CONCATENATE($F3344," ",$G3344),AllocFactorMatrix,(P$4+1),FALSE)*$E3345</f>
        <v>0</v>
      </c>
      <c r="Q3344" s="5">
        <f>VLOOKUP(CONCATENATE($F3344," ",$G3344),AllocFactorMatrix,(Q$4+1),FALSE)*$E3345</f>
        <v>0</v>
      </c>
      <c r="R3344" s="5">
        <f>VLOOKUP(CONCATENATE($F3344," ",$G3344),AllocFactorMatrix,(R$4+1),FALSE)*$E3345</f>
        <v>0</v>
      </c>
      <c r="S3344" s="5">
        <f>VLOOKUP(CONCATENATE($F3344," ",$G3344),AllocFactorMatrix,(S$4+1),FALSE)*$E3345</f>
        <v>0</v>
      </c>
      <c r="T3344" s="5">
        <f t="shared" si="4759"/>
        <v>0</v>
      </c>
      <c r="U3344" s="5">
        <f>VLOOKUP(CONCATENATE($F3344," ",$G3344),AllocFactorMatrix,(U$4+1),FALSE)*$E3345</f>
        <v>0</v>
      </c>
      <c r="V3344" s="5">
        <f>VLOOKUP(CONCATENATE($F3344," ",$G3344),AllocFactorMatrix,(V$4+1),FALSE)*$E3345</f>
        <v>0</v>
      </c>
      <c r="W3344" s="5">
        <f>VLOOKUP(CONCATENATE($F3344," ",$G3344),AllocFactorMatrix,(W$4+1),FALSE)*$E3345</f>
        <v>0</v>
      </c>
      <c r="X3344" s="5">
        <f>VLOOKUP(CONCATENATE($F3344," ",$G3344),AllocFactorMatrix,(X$4+1),FALSE)*$E3345</f>
        <v>0</v>
      </c>
      <c r="Y3344" s="5">
        <f t="shared" si="4762"/>
        <v>0</v>
      </c>
      <c r="Z3344" s="5">
        <f>VLOOKUP(CONCATENATE($F3344," ",$G3344),AllocFactorMatrix,(Z$4+1),FALSE)*$E3345</f>
        <v>0</v>
      </c>
      <c r="AA3344" s="5">
        <f>VLOOKUP(CONCATENATE($F3344," ",$G3344),AllocFactorMatrix,(AA$4+1),FALSE)*$E3345</f>
        <v>0</v>
      </c>
      <c r="AB3344" s="5">
        <f t="shared" si="4760"/>
        <v>0</v>
      </c>
      <c r="AC3344" s="5">
        <f>VLOOKUP(CONCATENATE($F3344," ",$G3344),AllocFactorMatrix,(AC$4+1),FALSE)*$E3345</f>
        <v>0</v>
      </c>
      <c r="AD3344" s="5">
        <f>VLOOKUP(CONCATENATE($F3344," ",$G3344),AllocFactorMatrix,(AD$4+1),FALSE)*$E3345</f>
        <v>0</v>
      </c>
      <c r="AE3344" s="5">
        <f>VLOOKUP(CONCATENATE($F3344," ",$G3344),AllocFactorMatrix,(AE$4+1),FALSE)*$E3345</f>
        <v>0</v>
      </c>
    </row>
    <row r="3345" spans="4:31" collapsed="1">
      <c r="D3345" s="96"/>
      <c r="E3345" s="88"/>
      <c r="F3345" s="87" t="s">
        <v>540</v>
      </c>
      <c r="G3345" s="48" t="str">
        <f>$G$15</f>
        <v>TOTAL</v>
      </c>
      <c r="H3345" s="4">
        <f t="shared" si="4735"/>
        <v>0</v>
      </c>
      <c r="I3345" s="5">
        <f t="shared" ref="I3345:N3345" si="4768">VLOOKUP(CONCATENATE($F3345," ",$G3345),AllocFactorMatrix,(I$4+1),FALSE)*$E3345</f>
        <v>0</v>
      </c>
      <c r="J3345" s="47">
        <f t="shared" si="4768"/>
        <v>0</v>
      </c>
      <c r="K3345" s="47">
        <f t="shared" si="4768"/>
        <v>0</v>
      </c>
      <c r="L3345" s="5">
        <f t="shared" si="4768"/>
        <v>0</v>
      </c>
      <c r="M3345" s="5">
        <f t="shared" si="4768"/>
        <v>0</v>
      </c>
      <c r="N3345" s="5">
        <f t="shared" si="4768"/>
        <v>0</v>
      </c>
      <c r="O3345" s="5">
        <f t="shared" si="4758"/>
        <v>0</v>
      </c>
      <c r="P3345" s="5">
        <f>VLOOKUP(CONCATENATE($F3345," ",$G3345),AllocFactorMatrix,(P$4+1),FALSE)*$E3345</f>
        <v>0</v>
      </c>
      <c r="Q3345" s="5">
        <f>VLOOKUP(CONCATENATE($F3345," ",$G3345),AllocFactorMatrix,(Q$4+1),FALSE)*$E3345</f>
        <v>0</v>
      </c>
      <c r="R3345" s="5">
        <f>VLOOKUP(CONCATENATE($F3345," ",$G3345),AllocFactorMatrix,(R$4+1),FALSE)*$E3345</f>
        <v>0</v>
      </c>
      <c r="S3345" s="5">
        <f>VLOOKUP(CONCATENATE($F3345," ",$G3345),AllocFactorMatrix,(S$4+1),FALSE)*$E3345</f>
        <v>0</v>
      </c>
      <c r="T3345" s="5">
        <f t="shared" si="4759"/>
        <v>0</v>
      </c>
      <c r="U3345" s="5">
        <f>VLOOKUP(CONCATENATE($F3345," ",$G3345),AllocFactorMatrix,(U$4+1),FALSE)*$E3345</f>
        <v>0</v>
      </c>
      <c r="V3345" s="5">
        <f>VLOOKUP(CONCATENATE($F3345," ",$G3345),AllocFactorMatrix,(V$4+1),FALSE)*$E3345</f>
        <v>0</v>
      </c>
      <c r="W3345" s="5">
        <f>VLOOKUP(CONCATENATE($F3345," ",$G3345),AllocFactorMatrix,(W$4+1),FALSE)*$E3345</f>
        <v>0</v>
      </c>
      <c r="X3345" s="5">
        <f>VLOOKUP(CONCATENATE($F3345," ",$G3345),AllocFactorMatrix,(X$4+1),FALSE)*$E3345</f>
        <v>0</v>
      </c>
      <c r="Y3345" s="5">
        <f t="shared" si="4762"/>
        <v>0</v>
      </c>
      <c r="Z3345" s="5">
        <f>VLOOKUP(CONCATENATE($F3345," ",$G3345),AllocFactorMatrix,(Z$4+1),FALSE)*$E3345</f>
        <v>0</v>
      </c>
      <c r="AA3345" s="5">
        <f>VLOOKUP(CONCATENATE($F3345," ",$G3345),AllocFactorMatrix,(AA$4+1),FALSE)*$E3345</f>
        <v>0</v>
      </c>
      <c r="AB3345" s="5">
        <f t="shared" si="4760"/>
        <v>0</v>
      </c>
      <c r="AC3345" s="5">
        <f>VLOOKUP(CONCATENATE($F3345," ",$G3345),AllocFactorMatrix,(AC$4+1),FALSE)*$E3345</f>
        <v>0</v>
      </c>
      <c r="AD3345" s="5">
        <f>VLOOKUP(CONCATENATE($F3345," ",$G3345),AllocFactorMatrix,(AD$4+1),FALSE)*$E3345</f>
        <v>0</v>
      </c>
      <c r="AE3345" s="5">
        <f>VLOOKUP(CONCATENATE($F3345," ",$G3345),AllocFactorMatrix,(AE$4+1),FALSE)*$E3345</f>
        <v>0</v>
      </c>
    </row>
    <row r="3346" spans="4:31" hidden="1" outlineLevel="1">
      <c r="E3346" s="44"/>
      <c r="F3346" s="167" t="str">
        <f>F3353</f>
        <v>PROD_DEMAND</v>
      </c>
      <c r="G3346" s="48" t="str">
        <f>$G$8</f>
        <v>PRODUCTION</v>
      </c>
      <c r="H3346" s="4">
        <f t="shared" si="4735"/>
        <v>0</v>
      </c>
      <c r="I3346" s="5">
        <f t="shared" ref="I3346:N3346" si="4769">VLOOKUP(CONCATENATE($F3346," ",$G3346),AllocFactorMatrix,(I$4+1),FALSE)*$E3353</f>
        <v>0</v>
      </c>
      <c r="J3346" s="47">
        <f t="shared" si="4769"/>
        <v>0</v>
      </c>
      <c r="K3346" s="47">
        <f t="shared" si="4769"/>
        <v>0</v>
      </c>
      <c r="L3346" s="5">
        <f t="shared" si="4769"/>
        <v>0</v>
      </c>
      <c r="M3346" s="5">
        <f t="shared" si="4769"/>
        <v>0</v>
      </c>
      <c r="N3346" s="5">
        <f t="shared" si="4769"/>
        <v>0</v>
      </c>
      <c r="O3346" s="5">
        <f t="shared" ref="O3346:O3353" si="4770">SUBTOTAL(9,L3346:N3346)</f>
        <v>0</v>
      </c>
      <c r="P3346" s="5">
        <f>VLOOKUP(CONCATENATE($F3346," ",$G3346),AllocFactorMatrix,(P$4+1),FALSE)*$E3353</f>
        <v>0</v>
      </c>
      <c r="Q3346" s="5">
        <f>VLOOKUP(CONCATENATE($F3346," ",$G3346),AllocFactorMatrix,(Q$4+1),FALSE)*$E3353</f>
        <v>0</v>
      </c>
      <c r="R3346" s="5">
        <f>VLOOKUP(CONCATENATE($F3346," ",$G3346),AllocFactorMatrix,(R$4+1),FALSE)*$E3353</f>
        <v>0</v>
      </c>
      <c r="S3346" s="5">
        <f>VLOOKUP(CONCATENATE($F3346," ",$G3346),AllocFactorMatrix,(S$4+1),FALSE)*$E3353</f>
        <v>0</v>
      </c>
      <c r="T3346" s="5">
        <f t="shared" ref="T3346:T3353" si="4771">SUBTOTAL(9,P3346:S3346)</f>
        <v>0</v>
      </c>
      <c r="U3346" s="5">
        <f>VLOOKUP(CONCATENATE($F3346," ",$G3346),AllocFactorMatrix,(U$4+1),FALSE)*$E3353</f>
        <v>0</v>
      </c>
      <c r="V3346" s="5">
        <f>VLOOKUP(CONCATENATE($F3346," ",$G3346),AllocFactorMatrix,(V$4+1),FALSE)*$E3353</f>
        <v>0</v>
      </c>
      <c r="W3346" s="5">
        <f>VLOOKUP(CONCATENATE($F3346," ",$G3346),AllocFactorMatrix,(W$4+1),FALSE)*$E3353</f>
        <v>0</v>
      </c>
      <c r="X3346" s="5">
        <f>VLOOKUP(CONCATENATE($F3346," ",$G3346),AllocFactorMatrix,(X$4+1),FALSE)*$E3353</f>
        <v>0</v>
      </c>
      <c r="Y3346" s="5">
        <f>SUBTOTAL(9,U3346:X3346)</f>
        <v>0</v>
      </c>
      <c r="Z3346" s="5">
        <f>VLOOKUP(CONCATENATE($F3346," ",$G3346),AllocFactorMatrix,(Z$4+1),FALSE)*$E3353</f>
        <v>0</v>
      </c>
      <c r="AA3346" s="5">
        <f>VLOOKUP(CONCATENATE($F3346," ",$G3346),AllocFactorMatrix,(AA$4+1),FALSE)*$E3353</f>
        <v>0</v>
      </c>
      <c r="AB3346" s="5">
        <f t="shared" ref="AB3346:AB3353" si="4772">SUBTOTAL(9,Z3346:AA3346)</f>
        <v>0</v>
      </c>
      <c r="AC3346" s="5">
        <f>VLOOKUP(CONCATENATE($F3346," ",$G3346),AllocFactorMatrix,(AC$4+1),FALSE)*$E3353</f>
        <v>0</v>
      </c>
      <c r="AD3346" s="5">
        <f>VLOOKUP(CONCATENATE($F3346," ",$G3346),AllocFactorMatrix,(AD$4+1),FALSE)*$E3353</f>
        <v>0</v>
      </c>
      <c r="AE3346" s="5">
        <f>VLOOKUP(CONCATENATE($F3346," ",$G3346),AllocFactorMatrix,(AE$4+1),FALSE)*$E3353</f>
        <v>0</v>
      </c>
    </row>
    <row r="3347" spans="4:31" hidden="1" outlineLevel="1">
      <c r="E3347" s="44"/>
      <c r="F3347" s="167" t="str">
        <f>F3353</f>
        <v>PROD_DEMAND</v>
      </c>
      <c r="G3347" s="48" t="str">
        <f>$G$9</f>
        <v>BULKTRAN</v>
      </c>
      <c r="H3347" s="4">
        <f t="shared" si="4735"/>
        <v>0</v>
      </c>
      <c r="I3347" s="5">
        <f t="shared" ref="I3347:N3347" si="4773">VLOOKUP(CONCATENATE($F3347," ",$G3347),AllocFactorMatrix,(I$4+1),FALSE)*$E3353</f>
        <v>0</v>
      </c>
      <c r="J3347" s="47">
        <f t="shared" si="4773"/>
        <v>0</v>
      </c>
      <c r="K3347" s="47">
        <f t="shared" si="4773"/>
        <v>0</v>
      </c>
      <c r="L3347" s="5">
        <f t="shared" si="4773"/>
        <v>0</v>
      </c>
      <c r="M3347" s="5">
        <f t="shared" si="4773"/>
        <v>0</v>
      </c>
      <c r="N3347" s="5">
        <f t="shared" si="4773"/>
        <v>0</v>
      </c>
      <c r="O3347" s="5">
        <f t="shared" si="4770"/>
        <v>0</v>
      </c>
      <c r="P3347" s="5">
        <f>VLOOKUP(CONCATENATE($F3347," ",$G3347),AllocFactorMatrix,(P$4+1),FALSE)*$E3353</f>
        <v>0</v>
      </c>
      <c r="Q3347" s="5">
        <f>VLOOKUP(CONCATENATE($F3347," ",$G3347),AllocFactorMatrix,(Q$4+1),FALSE)*$E3353</f>
        <v>0</v>
      </c>
      <c r="R3347" s="5">
        <f>VLOOKUP(CONCATENATE($F3347," ",$G3347),AllocFactorMatrix,(R$4+1),FALSE)*$E3353</f>
        <v>0</v>
      </c>
      <c r="S3347" s="5">
        <f>VLOOKUP(CONCATENATE($F3347," ",$G3347),AllocFactorMatrix,(S$4+1),FALSE)*$E3353</f>
        <v>0</v>
      </c>
      <c r="T3347" s="5">
        <f t="shared" si="4771"/>
        <v>0</v>
      </c>
      <c r="U3347" s="5">
        <f>VLOOKUP(CONCATENATE($F3347," ",$G3347),AllocFactorMatrix,(U$4+1),FALSE)*$E3353</f>
        <v>0</v>
      </c>
      <c r="V3347" s="5">
        <f>VLOOKUP(CONCATENATE($F3347," ",$G3347),AllocFactorMatrix,(V$4+1),FALSE)*$E3353</f>
        <v>0</v>
      </c>
      <c r="W3347" s="5">
        <f>VLOOKUP(CONCATENATE($F3347," ",$G3347),AllocFactorMatrix,(W$4+1),FALSE)*$E3353</f>
        <v>0</v>
      </c>
      <c r="X3347" s="5">
        <f>VLOOKUP(CONCATENATE($F3347," ",$G3347),AllocFactorMatrix,(X$4+1),FALSE)*$E3353</f>
        <v>0</v>
      </c>
      <c r="Y3347" s="5">
        <f t="shared" ref="Y3347:Y3353" si="4774">SUBTOTAL(9,U3347:X3347)</f>
        <v>0</v>
      </c>
      <c r="Z3347" s="5">
        <f>VLOOKUP(CONCATENATE($F3347," ",$G3347),AllocFactorMatrix,(Z$4+1),FALSE)*$E3353</f>
        <v>0</v>
      </c>
      <c r="AA3347" s="5">
        <f>VLOOKUP(CONCATENATE($F3347," ",$G3347),AllocFactorMatrix,(AA$4+1),FALSE)*$E3353</f>
        <v>0</v>
      </c>
      <c r="AB3347" s="5">
        <f t="shared" si="4772"/>
        <v>0</v>
      </c>
      <c r="AC3347" s="5">
        <f>VLOOKUP(CONCATENATE($F3347," ",$G3347),AllocFactorMatrix,(AC$4+1),FALSE)*$E3353</f>
        <v>0</v>
      </c>
      <c r="AD3347" s="5">
        <f>VLOOKUP(CONCATENATE($F3347," ",$G3347),AllocFactorMatrix,(AD$4+1),FALSE)*$E3353</f>
        <v>0</v>
      </c>
      <c r="AE3347" s="5">
        <f>VLOOKUP(CONCATENATE($F3347," ",$G3347),AllocFactorMatrix,(AE$4+1),FALSE)*$E3353</f>
        <v>0</v>
      </c>
    </row>
    <row r="3348" spans="4:31" hidden="1" outlineLevel="1">
      <c r="E3348" s="44"/>
      <c r="F3348" s="167" t="str">
        <f>F3353</f>
        <v>PROD_DEMAND</v>
      </c>
      <c r="G3348" s="48" t="str">
        <f>$G$10</f>
        <v>SUBTRAN</v>
      </c>
      <c r="H3348" s="4">
        <f t="shared" si="4735"/>
        <v>0</v>
      </c>
      <c r="I3348" s="5">
        <f t="shared" ref="I3348:N3348" si="4775">VLOOKUP(CONCATENATE($F3348," ",$G3348),AllocFactorMatrix,(I$4+1),FALSE)*$E3353</f>
        <v>0</v>
      </c>
      <c r="J3348" s="47">
        <f t="shared" si="4775"/>
        <v>0</v>
      </c>
      <c r="K3348" s="47">
        <f t="shared" si="4775"/>
        <v>0</v>
      </c>
      <c r="L3348" s="5">
        <f t="shared" si="4775"/>
        <v>0</v>
      </c>
      <c r="M3348" s="5">
        <f t="shared" si="4775"/>
        <v>0</v>
      </c>
      <c r="N3348" s="5">
        <f t="shared" si="4775"/>
        <v>0</v>
      </c>
      <c r="O3348" s="5">
        <f t="shared" si="4770"/>
        <v>0</v>
      </c>
      <c r="P3348" s="5">
        <f>VLOOKUP(CONCATENATE($F3348," ",$G3348),AllocFactorMatrix,(P$4+1),FALSE)*$E3353</f>
        <v>0</v>
      </c>
      <c r="Q3348" s="5">
        <f>VLOOKUP(CONCATENATE($F3348," ",$G3348),AllocFactorMatrix,(Q$4+1),FALSE)*$E3353</f>
        <v>0</v>
      </c>
      <c r="R3348" s="5">
        <f>VLOOKUP(CONCATENATE($F3348," ",$G3348),AllocFactorMatrix,(R$4+1),FALSE)*$E3353</f>
        <v>0</v>
      </c>
      <c r="S3348" s="5">
        <f>VLOOKUP(CONCATENATE($F3348," ",$G3348),AllocFactorMatrix,(S$4+1),FALSE)*$E3353</f>
        <v>0</v>
      </c>
      <c r="T3348" s="5">
        <f t="shared" si="4771"/>
        <v>0</v>
      </c>
      <c r="U3348" s="5">
        <f>VLOOKUP(CONCATENATE($F3348," ",$G3348),AllocFactorMatrix,(U$4+1),FALSE)*$E3353</f>
        <v>0</v>
      </c>
      <c r="V3348" s="5">
        <f>VLOOKUP(CONCATENATE($F3348," ",$G3348),AllocFactorMatrix,(V$4+1),FALSE)*$E3353</f>
        <v>0</v>
      </c>
      <c r="W3348" s="5">
        <f>VLOOKUP(CONCATENATE($F3348," ",$G3348),AllocFactorMatrix,(W$4+1),FALSE)*$E3353</f>
        <v>0</v>
      </c>
      <c r="X3348" s="5">
        <f>VLOOKUP(CONCATENATE($F3348," ",$G3348),AllocFactorMatrix,(X$4+1),FALSE)*$E3353</f>
        <v>0</v>
      </c>
      <c r="Y3348" s="5">
        <f t="shared" si="4774"/>
        <v>0</v>
      </c>
      <c r="Z3348" s="5">
        <f>VLOOKUP(CONCATENATE($F3348," ",$G3348),AllocFactorMatrix,(Z$4+1),FALSE)*$E3353</f>
        <v>0</v>
      </c>
      <c r="AA3348" s="5">
        <f>VLOOKUP(CONCATENATE($F3348," ",$G3348),AllocFactorMatrix,(AA$4+1),FALSE)*$E3353</f>
        <v>0</v>
      </c>
      <c r="AB3348" s="5">
        <f t="shared" si="4772"/>
        <v>0</v>
      </c>
      <c r="AC3348" s="5">
        <f>VLOOKUP(CONCATENATE($F3348," ",$G3348),AllocFactorMatrix,(AC$4+1),FALSE)*$E3353</f>
        <v>0</v>
      </c>
      <c r="AD3348" s="5">
        <f>VLOOKUP(CONCATENATE($F3348," ",$G3348),AllocFactorMatrix,(AD$4+1),FALSE)*$E3353</f>
        <v>0</v>
      </c>
      <c r="AE3348" s="5">
        <f>VLOOKUP(CONCATENATE($F3348," ",$G3348),AllocFactorMatrix,(AE$4+1),FALSE)*$E3353</f>
        <v>0</v>
      </c>
    </row>
    <row r="3349" spans="4:31" hidden="1" outlineLevel="1">
      <c r="E3349" s="44"/>
      <c r="F3349" s="167" t="str">
        <f>F3353</f>
        <v>PROD_DEMAND</v>
      </c>
      <c r="G3349" s="48" t="str">
        <f>$G$11</f>
        <v>DISTPRI</v>
      </c>
      <c r="H3349" s="4">
        <f t="shared" si="4735"/>
        <v>0</v>
      </c>
      <c r="I3349" s="5">
        <f t="shared" ref="I3349:N3349" si="4776">VLOOKUP(CONCATENATE($F3349," ",$G3349),AllocFactorMatrix,(I$4+1),FALSE)*$E3353</f>
        <v>0</v>
      </c>
      <c r="J3349" s="47">
        <f t="shared" si="4776"/>
        <v>0</v>
      </c>
      <c r="K3349" s="47">
        <f t="shared" si="4776"/>
        <v>0</v>
      </c>
      <c r="L3349" s="5">
        <f t="shared" si="4776"/>
        <v>0</v>
      </c>
      <c r="M3349" s="5">
        <f t="shared" si="4776"/>
        <v>0</v>
      </c>
      <c r="N3349" s="5">
        <f t="shared" si="4776"/>
        <v>0</v>
      </c>
      <c r="O3349" s="5">
        <f t="shared" si="4770"/>
        <v>0</v>
      </c>
      <c r="P3349" s="5">
        <f>VLOOKUP(CONCATENATE($F3349," ",$G3349),AllocFactorMatrix,(P$4+1),FALSE)*$E3353</f>
        <v>0</v>
      </c>
      <c r="Q3349" s="5">
        <f>VLOOKUP(CONCATENATE($F3349," ",$G3349),AllocFactorMatrix,(Q$4+1),FALSE)*$E3353</f>
        <v>0</v>
      </c>
      <c r="R3349" s="5">
        <f>VLOOKUP(CONCATENATE($F3349," ",$G3349),AllocFactorMatrix,(R$4+1),FALSE)*$E3353</f>
        <v>0</v>
      </c>
      <c r="S3349" s="5">
        <f>VLOOKUP(CONCATENATE($F3349," ",$G3349),AllocFactorMatrix,(S$4+1),FALSE)*$E3353</f>
        <v>0</v>
      </c>
      <c r="T3349" s="5">
        <f t="shared" si="4771"/>
        <v>0</v>
      </c>
      <c r="U3349" s="5">
        <f>VLOOKUP(CONCATENATE($F3349," ",$G3349),AllocFactorMatrix,(U$4+1),FALSE)*$E3353</f>
        <v>0</v>
      </c>
      <c r="V3349" s="5">
        <f>VLOOKUP(CONCATENATE($F3349," ",$G3349),AllocFactorMatrix,(V$4+1),FALSE)*$E3353</f>
        <v>0</v>
      </c>
      <c r="W3349" s="5">
        <f>VLOOKUP(CONCATENATE($F3349," ",$G3349),AllocFactorMatrix,(W$4+1),FALSE)*$E3353</f>
        <v>0</v>
      </c>
      <c r="X3349" s="5">
        <f>VLOOKUP(CONCATENATE($F3349," ",$G3349),AllocFactorMatrix,(X$4+1),FALSE)*$E3353</f>
        <v>0</v>
      </c>
      <c r="Y3349" s="5">
        <f t="shared" si="4774"/>
        <v>0</v>
      </c>
      <c r="Z3349" s="5">
        <f>VLOOKUP(CONCATENATE($F3349," ",$G3349),AllocFactorMatrix,(Z$4+1),FALSE)*$E3353</f>
        <v>0</v>
      </c>
      <c r="AA3349" s="5">
        <f>VLOOKUP(CONCATENATE($F3349," ",$G3349),AllocFactorMatrix,(AA$4+1),FALSE)*$E3353</f>
        <v>0</v>
      </c>
      <c r="AB3349" s="5">
        <f t="shared" si="4772"/>
        <v>0</v>
      </c>
      <c r="AC3349" s="5">
        <f>VLOOKUP(CONCATENATE($F3349," ",$G3349),AllocFactorMatrix,(AC$4+1),FALSE)*$E3353</f>
        <v>0</v>
      </c>
      <c r="AD3349" s="5">
        <f>VLOOKUP(CONCATENATE($F3349," ",$G3349),AllocFactorMatrix,(AD$4+1),FALSE)*$E3353</f>
        <v>0</v>
      </c>
      <c r="AE3349" s="5">
        <f>VLOOKUP(CONCATENATE($F3349," ",$G3349),AllocFactorMatrix,(AE$4+1),FALSE)*$E3353</f>
        <v>0</v>
      </c>
    </row>
    <row r="3350" spans="4:31" hidden="1" outlineLevel="1">
      <c r="E3350" s="44"/>
      <c r="F3350" s="167" t="str">
        <f>F3353</f>
        <v>PROD_DEMAND</v>
      </c>
      <c r="G3350" s="48" t="str">
        <f>$G$12</f>
        <v>DISTSEC</v>
      </c>
      <c r="H3350" s="4">
        <f t="shared" si="4735"/>
        <v>0</v>
      </c>
      <c r="I3350" s="5">
        <f t="shared" ref="I3350:N3350" si="4777">VLOOKUP(CONCATENATE($F3350," ",$G3350),AllocFactorMatrix,(I$4+1),FALSE)*$E3353</f>
        <v>0</v>
      </c>
      <c r="J3350" s="47">
        <f t="shared" si="4777"/>
        <v>0</v>
      </c>
      <c r="K3350" s="47">
        <f t="shared" si="4777"/>
        <v>0</v>
      </c>
      <c r="L3350" s="5">
        <f t="shared" si="4777"/>
        <v>0</v>
      </c>
      <c r="M3350" s="5">
        <f t="shared" si="4777"/>
        <v>0</v>
      </c>
      <c r="N3350" s="5">
        <f t="shared" si="4777"/>
        <v>0</v>
      </c>
      <c r="O3350" s="5">
        <f t="shared" si="4770"/>
        <v>0</v>
      </c>
      <c r="P3350" s="5">
        <f>VLOOKUP(CONCATENATE($F3350," ",$G3350),AllocFactorMatrix,(P$4+1),FALSE)*$E3353</f>
        <v>0</v>
      </c>
      <c r="Q3350" s="5">
        <f>VLOOKUP(CONCATENATE($F3350," ",$G3350),AllocFactorMatrix,(Q$4+1),FALSE)*$E3353</f>
        <v>0</v>
      </c>
      <c r="R3350" s="5">
        <f>VLOOKUP(CONCATENATE($F3350," ",$G3350),AllocFactorMatrix,(R$4+1),FALSE)*$E3353</f>
        <v>0</v>
      </c>
      <c r="S3350" s="5">
        <f>VLOOKUP(CONCATENATE($F3350," ",$G3350),AllocFactorMatrix,(S$4+1),FALSE)*$E3353</f>
        <v>0</v>
      </c>
      <c r="T3350" s="5">
        <f t="shared" si="4771"/>
        <v>0</v>
      </c>
      <c r="U3350" s="5">
        <f>VLOOKUP(CONCATENATE($F3350," ",$G3350),AllocFactorMatrix,(U$4+1),FALSE)*$E3353</f>
        <v>0</v>
      </c>
      <c r="V3350" s="5">
        <f>VLOOKUP(CONCATENATE($F3350," ",$G3350),AllocFactorMatrix,(V$4+1),FALSE)*$E3353</f>
        <v>0</v>
      </c>
      <c r="W3350" s="5">
        <f>VLOOKUP(CONCATENATE($F3350," ",$G3350),AllocFactorMatrix,(W$4+1),FALSE)*$E3353</f>
        <v>0</v>
      </c>
      <c r="X3350" s="5">
        <f>VLOOKUP(CONCATENATE($F3350," ",$G3350),AllocFactorMatrix,(X$4+1),FALSE)*$E3353</f>
        <v>0</v>
      </c>
      <c r="Y3350" s="5">
        <f t="shared" si="4774"/>
        <v>0</v>
      </c>
      <c r="Z3350" s="5">
        <f>VLOOKUP(CONCATENATE($F3350," ",$G3350),AllocFactorMatrix,(Z$4+1),FALSE)*$E3353</f>
        <v>0</v>
      </c>
      <c r="AA3350" s="5">
        <f>VLOOKUP(CONCATENATE($F3350," ",$G3350),AllocFactorMatrix,(AA$4+1),FALSE)*$E3353</f>
        <v>0</v>
      </c>
      <c r="AB3350" s="5">
        <f t="shared" si="4772"/>
        <v>0</v>
      </c>
      <c r="AC3350" s="5">
        <f>VLOOKUP(CONCATENATE($F3350," ",$G3350),AllocFactorMatrix,(AC$4+1),FALSE)*$E3353</f>
        <v>0</v>
      </c>
      <c r="AD3350" s="5">
        <f>VLOOKUP(CONCATENATE($F3350," ",$G3350),AllocFactorMatrix,(AD$4+1),FALSE)*$E3353</f>
        <v>0</v>
      </c>
      <c r="AE3350" s="5">
        <f>VLOOKUP(CONCATENATE($F3350," ",$G3350),AllocFactorMatrix,(AE$4+1),FALSE)*$E3353</f>
        <v>0</v>
      </c>
    </row>
    <row r="3351" spans="4:31" hidden="1" outlineLevel="1">
      <c r="E3351" s="44"/>
      <c r="F3351" s="167" t="str">
        <f>F3353</f>
        <v>PROD_DEMAND</v>
      </c>
      <c r="G3351" s="48" t="str">
        <f>$G$13</f>
        <v>ENERGY</v>
      </c>
      <c r="H3351" s="4">
        <f t="shared" si="4735"/>
        <v>0</v>
      </c>
      <c r="I3351" s="5">
        <f t="shared" ref="I3351:N3351" si="4778">VLOOKUP(CONCATENATE($F3351," ",$G3351),AllocFactorMatrix,(I$4+1),FALSE)*$E3353</f>
        <v>0</v>
      </c>
      <c r="J3351" s="47">
        <f t="shared" si="4778"/>
        <v>0</v>
      </c>
      <c r="K3351" s="47">
        <f t="shared" si="4778"/>
        <v>0</v>
      </c>
      <c r="L3351" s="5">
        <f t="shared" si="4778"/>
        <v>0</v>
      </c>
      <c r="M3351" s="5">
        <f t="shared" si="4778"/>
        <v>0</v>
      </c>
      <c r="N3351" s="5">
        <f t="shared" si="4778"/>
        <v>0</v>
      </c>
      <c r="O3351" s="5">
        <f t="shared" si="4770"/>
        <v>0</v>
      </c>
      <c r="P3351" s="5">
        <f>VLOOKUP(CONCATENATE($F3351," ",$G3351),AllocFactorMatrix,(P$4+1),FALSE)*$E3353</f>
        <v>0</v>
      </c>
      <c r="Q3351" s="5">
        <f>VLOOKUP(CONCATENATE($F3351," ",$G3351),AllocFactorMatrix,(Q$4+1),FALSE)*$E3353</f>
        <v>0</v>
      </c>
      <c r="R3351" s="5">
        <f>VLOOKUP(CONCATENATE($F3351," ",$G3351),AllocFactorMatrix,(R$4+1),FALSE)*$E3353</f>
        <v>0</v>
      </c>
      <c r="S3351" s="5">
        <f>VLOOKUP(CONCATENATE($F3351," ",$G3351),AllocFactorMatrix,(S$4+1),FALSE)*$E3353</f>
        <v>0</v>
      </c>
      <c r="T3351" s="5">
        <f t="shared" si="4771"/>
        <v>0</v>
      </c>
      <c r="U3351" s="5">
        <f>VLOOKUP(CONCATENATE($F3351," ",$G3351),AllocFactorMatrix,(U$4+1),FALSE)*$E3353</f>
        <v>0</v>
      </c>
      <c r="V3351" s="5">
        <f>VLOOKUP(CONCATENATE($F3351," ",$G3351),AllocFactorMatrix,(V$4+1),FALSE)*$E3353</f>
        <v>0</v>
      </c>
      <c r="W3351" s="5">
        <f>VLOOKUP(CONCATENATE($F3351," ",$G3351),AllocFactorMatrix,(W$4+1),FALSE)*$E3353</f>
        <v>0</v>
      </c>
      <c r="X3351" s="5">
        <f>VLOOKUP(CONCATENATE($F3351," ",$G3351),AllocFactorMatrix,(X$4+1),FALSE)*$E3353</f>
        <v>0</v>
      </c>
      <c r="Y3351" s="5">
        <f t="shared" si="4774"/>
        <v>0</v>
      </c>
      <c r="Z3351" s="5">
        <f>VLOOKUP(CONCATENATE($F3351," ",$G3351),AllocFactorMatrix,(Z$4+1),FALSE)*$E3353</f>
        <v>0</v>
      </c>
      <c r="AA3351" s="5">
        <f>VLOOKUP(CONCATENATE($F3351," ",$G3351),AllocFactorMatrix,(AA$4+1),FALSE)*$E3353</f>
        <v>0</v>
      </c>
      <c r="AB3351" s="5">
        <f t="shared" si="4772"/>
        <v>0</v>
      </c>
      <c r="AC3351" s="5">
        <f>VLOOKUP(CONCATENATE($F3351," ",$G3351),AllocFactorMatrix,(AC$4+1),FALSE)*$E3353</f>
        <v>0</v>
      </c>
      <c r="AD3351" s="5">
        <f>VLOOKUP(CONCATENATE($F3351," ",$G3351),AllocFactorMatrix,(AD$4+1),FALSE)*$E3353</f>
        <v>0</v>
      </c>
      <c r="AE3351" s="5">
        <f>VLOOKUP(CONCATENATE($F3351," ",$G3351),AllocFactorMatrix,(AE$4+1),FALSE)*$E3353</f>
        <v>0</v>
      </c>
    </row>
    <row r="3352" spans="4:31" hidden="1" outlineLevel="1">
      <c r="E3352" s="44"/>
      <c r="F3352" s="167" t="str">
        <f>F3353</f>
        <v>PROD_DEMAND</v>
      </c>
      <c r="G3352" s="48" t="str">
        <f>$G$14</f>
        <v>CUSTOMER</v>
      </c>
      <c r="H3352" s="4">
        <f t="shared" si="4735"/>
        <v>0</v>
      </c>
      <c r="I3352" s="5">
        <f t="shared" ref="I3352:N3352" si="4779">VLOOKUP(CONCATENATE($F3352," ",$G3352),AllocFactorMatrix,(I$4+1),FALSE)*$E3353</f>
        <v>0</v>
      </c>
      <c r="J3352" s="47">
        <f t="shared" si="4779"/>
        <v>0</v>
      </c>
      <c r="K3352" s="47">
        <f t="shared" si="4779"/>
        <v>0</v>
      </c>
      <c r="L3352" s="5">
        <f t="shared" si="4779"/>
        <v>0</v>
      </c>
      <c r="M3352" s="5">
        <f t="shared" si="4779"/>
        <v>0</v>
      </c>
      <c r="N3352" s="5">
        <f t="shared" si="4779"/>
        <v>0</v>
      </c>
      <c r="O3352" s="5">
        <f t="shared" si="4770"/>
        <v>0</v>
      </c>
      <c r="P3352" s="5">
        <f>VLOOKUP(CONCATENATE($F3352," ",$G3352),AllocFactorMatrix,(P$4+1),FALSE)*$E3353</f>
        <v>0</v>
      </c>
      <c r="Q3352" s="5">
        <f>VLOOKUP(CONCATENATE($F3352," ",$G3352),AllocFactorMatrix,(Q$4+1),FALSE)*$E3353</f>
        <v>0</v>
      </c>
      <c r="R3352" s="5">
        <f>VLOOKUP(CONCATENATE($F3352," ",$G3352),AllocFactorMatrix,(R$4+1),FALSE)*$E3353</f>
        <v>0</v>
      </c>
      <c r="S3352" s="5">
        <f>VLOOKUP(CONCATENATE($F3352," ",$G3352),AllocFactorMatrix,(S$4+1),FALSE)*$E3353</f>
        <v>0</v>
      </c>
      <c r="T3352" s="5">
        <f t="shared" si="4771"/>
        <v>0</v>
      </c>
      <c r="U3352" s="5">
        <f>VLOOKUP(CONCATENATE($F3352," ",$G3352),AllocFactorMatrix,(U$4+1),FALSE)*$E3353</f>
        <v>0</v>
      </c>
      <c r="V3352" s="5">
        <f>VLOOKUP(CONCATENATE($F3352," ",$G3352),AllocFactorMatrix,(V$4+1),FALSE)*$E3353</f>
        <v>0</v>
      </c>
      <c r="W3352" s="5">
        <f>VLOOKUP(CONCATENATE($F3352," ",$G3352),AllocFactorMatrix,(W$4+1),FALSE)*$E3353</f>
        <v>0</v>
      </c>
      <c r="X3352" s="5">
        <f>VLOOKUP(CONCATENATE($F3352," ",$G3352),AllocFactorMatrix,(X$4+1),FALSE)*$E3353</f>
        <v>0</v>
      </c>
      <c r="Y3352" s="5">
        <f t="shared" si="4774"/>
        <v>0</v>
      </c>
      <c r="Z3352" s="5">
        <f>VLOOKUP(CONCATENATE($F3352," ",$G3352),AllocFactorMatrix,(Z$4+1),FALSE)*$E3353</f>
        <v>0</v>
      </c>
      <c r="AA3352" s="5">
        <f>VLOOKUP(CONCATENATE($F3352," ",$G3352),AllocFactorMatrix,(AA$4+1),FALSE)*$E3353</f>
        <v>0</v>
      </c>
      <c r="AB3352" s="5">
        <f t="shared" si="4772"/>
        <v>0</v>
      </c>
      <c r="AC3352" s="5">
        <f>VLOOKUP(CONCATENATE($F3352," ",$G3352),AllocFactorMatrix,(AC$4+1),FALSE)*$E3353</f>
        <v>0</v>
      </c>
      <c r="AD3352" s="5">
        <f>VLOOKUP(CONCATENATE($F3352," ",$G3352),AllocFactorMatrix,(AD$4+1),FALSE)*$E3353</f>
        <v>0</v>
      </c>
      <c r="AE3352" s="5">
        <f>VLOOKUP(CONCATENATE($F3352," ",$G3352),AllocFactorMatrix,(AE$4+1),FALSE)*$E3353</f>
        <v>0</v>
      </c>
    </row>
    <row r="3353" spans="4:31" collapsed="1">
      <c r="D3353" s="96"/>
      <c r="E3353" s="88"/>
      <c r="F3353" s="88" t="s">
        <v>27</v>
      </c>
      <c r="G3353" s="48" t="str">
        <f>$G$15</f>
        <v>TOTAL</v>
      </c>
      <c r="H3353" s="4">
        <f t="shared" si="4735"/>
        <v>0</v>
      </c>
      <c r="I3353" s="5">
        <f t="shared" ref="I3353:N3353" si="4780">VLOOKUP(CONCATENATE($F3353," ",$G3353),AllocFactorMatrix,(I$4+1),FALSE)*$E3353</f>
        <v>0</v>
      </c>
      <c r="J3353" s="47">
        <f t="shared" si="4780"/>
        <v>0</v>
      </c>
      <c r="K3353" s="47">
        <f t="shared" si="4780"/>
        <v>0</v>
      </c>
      <c r="L3353" s="5">
        <f t="shared" si="4780"/>
        <v>0</v>
      </c>
      <c r="M3353" s="5">
        <f t="shared" si="4780"/>
        <v>0</v>
      </c>
      <c r="N3353" s="5">
        <f t="shared" si="4780"/>
        <v>0</v>
      </c>
      <c r="O3353" s="5">
        <f t="shared" si="4770"/>
        <v>0</v>
      </c>
      <c r="P3353" s="5">
        <f>VLOOKUP(CONCATENATE($F3353," ",$G3353),AllocFactorMatrix,(P$4+1),FALSE)*$E3353</f>
        <v>0</v>
      </c>
      <c r="Q3353" s="5">
        <f>VLOOKUP(CONCATENATE($F3353," ",$G3353),AllocFactorMatrix,(Q$4+1),FALSE)*$E3353</f>
        <v>0</v>
      </c>
      <c r="R3353" s="5">
        <f>VLOOKUP(CONCATENATE($F3353," ",$G3353),AllocFactorMatrix,(R$4+1),FALSE)*$E3353</f>
        <v>0</v>
      </c>
      <c r="S3353" s="5">
        <f>VLOOKUP(CONCATENATE($F3353," ",$G3353),AllocFactorMatrix,(S$4+1),FALSE)*$E3353</f>
        <v>0</v>
      </c>
      <c r="T3353" s="5">
        <f t="shared" si="4771"/>
        <v>0</v>
      </c>
      <c r="U3353" s="5">
        <f>VLOOKUP(CONCATENATE($F3353," ",$G3353),AllocFactorMatrix,(U$4+1),FALSE)*$E3353</f>
        <v>0</v>
      </c>
      <c r="V3353" s="5">
        <f>VLOOKUP(CONCATENATE($F3353," ",$G3353),AllocFactorMatrix,(V$4+1),FALSE)*$E3353</f>
        <v>0</v>
      </c>
      <c r="W3353" s="5">
        <f>VLOOKUP(CONCATENATE($F3353," ",$G3353),AllocFactorMatrix,(W$4+1),FALSE)*$E3353</f>
        <v>0</v>
      </c>
      <c r="X3353" s="5">
        <f>VLOOKUP(CONCATENATE($F3353," ",$G3353),AllocFactorMatrix,(X$4+1),FALSE)*$E3353</f>
        <v>0</v>
      </c>
      <c r="Y3353" s="5">
        <f t="shared" si="4774"/>
        <v>0</v>
      </c>
      <c r="Z3353" s="5">
        <f>VLOOKUP(CONCATENATE($F3353," ",$G3353),AllocFactorMatrix,(Z$4+1),FALSE)*$E3353</f>
        <v>0</v>
      </c>
      <c r="AA3353" s="5">
        <f>VLOOKUP(CONCATENATE($F3353," ",$G3353),AllocFactorMatrix,(AA$4+1),FALSE)*$E3353</f>
        <v>0</v>
      </c>
      <c r="AB3353" s="5">
        <f t="shared" si="4772"/>
        <v>0</v>
      </c>
      <c r="AC3353" s="5">
        <f>VLOOKUP(CONCATENATE($F3353," ",$G3353),AllocFactorMatrix,(AC$4+1),FALSE)*$E3353</f>
        <v>0</v>
      </c>
      <c r="AD3353" s="5">
        <f>VLOOKUP(CONCATENATE($F3353," ",$G3353),AllocFactorMatrix,(AD$4+1),FALSE)*$E3353</f>
        <v>0</v>
      </c>
      <c r="AE3353" s="5">
        <f>VLOOKUP(CONCATENATE($F3353," ",$G3353),AllocFactorMatrix,(AE$4+1),FALSE)*$E3353</f>
        <v>0</v>
      </c>
    </row>
    <row r="3355" spans="4:31" hidden="1" outlineLevel="1">
      <c r="E3355" s="51"/>
      <c r="F3355" s="99"/>
      <c r="G3355" s="48" t="str">
        <f>$G$8</f>
        <v>PRODUCTION</v>
      </c>
      <c r="H3355" s="45">
        <f t="shared" ref="H3355:AE3355" ca="1" si="4781">+H3250+H3290+H3282+H3234+H3242+H3258+H3330+H3338+H3346+H3298+H3266+H3274+H3322+H3314+H3306</f>
        <v>-3632714.1924488749</v>
      </c>
      <c r="I3355" s="45">
        <f t="shared" ca="1" si="4781"/>
        <v>-1868199.3015968532</v>
      </c>
      <c r="J3355" s="45">
        <f t="shared" ref="J3355:K3355" ca="1" si="4782">+J3250+J3290+J3282+J3234+J3242+J3258+J3330+J3338+J3346+J3298+J3266+J3274+J3322+J3314+J3306</f>
        <v>-417.94820914181355</v>
      </c>
      <c r="K3355" s="45">
        <f t="shared" ca="1" si="4782"/>
        <v>-731.79751318498495</v>
      </c>
      <c r="L3355" s="45">
        <f t="shared" ca="1" si="4781"/>
        <v>-435416.49135751766</v>
      </c>
      <c r="M3355" s="45">
        <f t="shared" ca="1" si="4781"/>
        <v>-6058.8149356259892</v>
      </c>
      <c r="N3355" s="45">
        <f t="shared" ca="1" si="4781"/>
        <v>-843.83361786797582</v>
      </c>
      <c r="O3355" s="45">
        <f t="shared" ca="1" si="4781"/>
        <v>-442319.13991101144</v>
      </c>
      <c r="P3355" s="45">
        <f t="shared" ca="1" si="4781"/>
        <v>-258982.55426005309</v>
      </c>
      <c r="Q3355" s="45">
        <f t="shared" ca="1" si="4781"/>
        <v>-46476.744677515744</v>
      </c>
      <c r="R3355" s="45">
        <f t="shared" ca="1" si="4781"/>
        <v>-9425.0095340165208</v>
      </c>
      <c r="S3355" s="45">
        <f t="shared" ca="1" si="4781"/>
        <v>-357.91047485789943</v>
      </c>
      <c r="T3355" s="45">
        <f t="shared" ca="1" si="4781"/>
        <v>-315242.21894644317</v>
      </c>
      <c r="U3355" s="45">
        <f t="shared" ca="1" si="4781"/>
        <v>-12282.983175857426</v>
      </c>
      <c r="V3355" s="45">
        <f t="shared" ca="1" si="4781"/>
        <v>-165827.36567791543</v>
      </c>
      <c r="W3355" s="45">
        <f t="shared" ca="1" si="4781"/>
        <v>-634223.10566586792</v>
      </c>
      <c r="X3355" s="45">
        <f t="shared" ca="1" si="4781"/>
        <v>-114895.39781418366</v>
      </c>
      <c r="Y3355" s="45">
        <f t="shared" ca="1" si="4781"/>
        <v>-927228.85233382438</v>
      </c>
      <c r="Z3355" s="45">
        <f t="shared" ca="1" si="4781"/>
        <v>-71186.319300297939</v>
      </c>
      <c r="AA3355" s="45">
        <f t="shared" ca="1" si="4781"/>
        <v>-1421.7733817369799</v>
      </c>
      <c r="AB3355" s="45">
        <f t="shared" ca="1" si="4781"/>
        <v>-72608.092682034898</v>
      </c>
      <c r="AC3355" s="45">
        <f t="shared" ca="1" si="4781"/>
        <v>-939.06271705043673</v>
      </c>
      <c r="AD3355" s="45">
        <f t="shared" ca="1" si="4781"/>
        <v>-4171.8512564177208</v>
      </c>
      <c r="AE3355" s="45">
        <f t="shared" ca="1" si="4781"/>
        <v>-855.92728291429069</v>
      </c>
    </row>
    <row r="3356" spans="4:31" hidden="1" outlineLevel="1">
      <c r="E3356" s="45"/>
      <c r="F3356" s="99"/>
      <c r="G3356" s="48" t="str">
        <f>$G$9</f>
        <v>BULKTRAN</v>
      </c>
      <c r="H3356" s="45">
        <f t="shared" ref="H3356:AE3356" ca="1" si="4783">+H3251+H3291+H3283+H3235+H3243+H3259+H3331+H3339+H3347+H3299+H3267+H3275+H3323+H3315+H3307</f>
        <v>627164.02506890672</v>
      </c>
      <c r="I3356" s="45">
        <f t="shared" ca="1" si="4783"/>
        <v>322532.22564436297</v>
      </c>
      <c r="J3356" s="45">
        <f t="shared" ref="J3356:K3356" ca="1" si="4784">+J3251+J3291+J3283+J3235+J3243+J3259+J3331+J3339+J3347+J3299+J3267+J3275+J3323+J3315+J3307</f>
        <v>72.155987845280848</v>
      </c>
      <c r="K3356" s="45">
        <f t="shared" ca="1" si="4784"/>
        <v>126.33998976812416</v>
      </c>
      <c r="L3356" s="45">
        <f t="shared" ca="1" si="4783"/>
        <v>75171.770977411928</v>
      </c>
      <c r="M3356" s="45">
        <f t="shared" ca="1" si="4783"/>
        <v>1046.014236427787</v>
      </c>
      <c r="N3356" s="45">
        <f t="shared" ca="1" si="4783"/>
        <v>145.68228058529928</v>
      </c>
      <c r="O3356" s="45">
        <f t="shared" ca="1" si="4783"/>
        <v>76363.467494425015</v>
      </c>
      <c r="P3356" s="45">
        <f t="shared" ca="1" si="4783"/>
        <v>44711.621269293355</v>
      </c>
      <c r="Q3356" s="45">
        <f t="shared" ca="1" si="4783"/>
        <v>8023.9018870903956</v>
      </c>
      <c r="R3356" s="45">
        <f t="shared" ca="1" si="4783"/>
        <v>1627.1654202671757</v>
      </c>
      <c r="S3356" s="45">
        <f t="shared" ca="1" si="4783"/>
        <v>61.790870994694203</v>
      </c>
      <c r="T3356" s="45">
        <f t="shared" ca="1" si="4783"/>
        <v>54424.479447645623</v>
      </c>
      <c r="U3356" s="45">
        <f t="shared" ca="1" si="4783"/>
        <v>2120.5756248143934</v>
      </c>
      <c r="V3356" s="45">
        <f t="shared" ca="1" si="4783"/>
        <v>28628.995460561069</v>
      </c>
      <c r="W3356" s="45">
        <f t="shared" ca="1" si="4783"/>
        <v>109494.41510370217</v>
      </c>
      <c r="X3356" s="45">
        <f t="shared" ca="1" si="4783"/>
        <v>19835.928822812435</v>
      </c>
      <c r="Y3356" s="45">
        <f t="shared" ca="1" si="4783"/>
        <v>160079.91501189006</v>
      </c>
      <c r="Z3356" s="45">
        <f t="shared" ca="1" si="4783"/>
        <v>12289.846152779455</v>
      </c>
      <c r="AA3356" s="45">
        <f t="shared" ca="1" si="4783"/>
        <v>245.4597498144748</v>
      </c>
      <c r="AB3356" s="45">
        <f t="shared" ca="1" si="4783"/>
        <v>12535.305902593931</v>
      </c>
      <c r="AC3356" s="45">
        <f t="shared" ca="1" si="4783"/>
        <v>162.12295331179777</v>
      </c>
      <c r="AD3356" s="45">
        <f t="shared" ca="1" si="4783"/>
        <v>720.24246537268118</v>
      </c>
      <c r="AE3356" s="45">
        <f t="shared" ca="1" si="4783"/>
        <v>147.77017168998577</v>
      </c>
    </row>
    <row r="3357" spans="4:31" hidden="1" outlineLevel="1">
      <c r="E3357" s="45"/>
      <c r="F3357" s="99"/>
      <c r="G3357" s="48" t="str">
        <f>$G$10</f>
        <v>SUBTRAN</v>
      </c>
      <c r="H3357" s="45">
        <f t="shared" ref="H3357:AE3357" ca="1" si="4785">+H3252+H3292+H3284+H3236+H3244+H3260+H3332+H3340+H3348+H3300+H3268+H3276+H3324+H3316+H3308</f>
        <v>187136.17479698823</v>
      </c>
      <c r="I3357" s="45">
        <f t="shared" ca="1" si="4785"/>
        <v>95602.290145895968</v>
      </c>
      <c r="J3357" s="45">
        <f t="shared" ref="J3357:K3357" ca="1" si="4786">+J3252+J3292+J3284+J3236+J3244+J3260+J3332+J3340+J3348+J3300+J3268+J3276+J3324+J3316+J3308</f>
        <v>15.567383011460073</v>
      </c>
      <c r="K3357" s="45">
        <f t="shared" ca="1" si="4786"/>
        <v>28.973572719696794</v>
      </c>
      <c r="L3357" s="45">
        <f t="shared" ca="1" si="4785"/>
        <v>22404.527038469707</v>
      </c>
      <c r="M3357" s="45">
        <f t="shared" ca="1" si="4785"/>
        <v>313.12105046092597</v>
      </c>
      <c r="N3357" s="45">
        <f t="shared" ca="1" si="4785"/>
        <v>56.673455294240419</v>
      </c>
      <c r="O3357" s="45">
        <f t="shared" ca="1" si="4785"/>
        <v>22774.321544224873</v>
      </c>
      <c r="P3357" s="45">
        <f t="shared" ca="1" si="4785"/>
        <v>12934.883723400842</v>
      </c>
      <c r="Q3357" s="45">
        <f t="shared" ca="1" si="4785"/>
        <v>2327.7585199782261</v>
      </c>
      <c r="R3357" s="45">
        <f t="shared" ca="1" si="4785"/>
        <v>611.01866447381303</v>
      </c>
      <c r="S3357" s="45">
        <f t="shared" ca="1" si="4785"/>
        <v>0</v>
      </c>
      <c r="T3357" s="45">
        <f t="shared" ca="1" si="4785"/>
        <v>15873.660907852882</v>
      </c>
      <c r="U3357" s="45">
        <f t="shared" ca="1" si="4785"/>
        <v>583.88906965159765</v>
      </c>
      <c r="V3357" s="45">
        <f t="shared" ca="1" si="4785"/>
        <v>8192.5298325204149</v>
      </c>
      <c r="W3357" s="45">
        <f t="shared" ca="1" si="4785"/>
        <v>40395.491686118599</v>
      </c>
      <c r="X3357" s="45">
        <f t="shared" ca="1" si="4785"/>
        <v>0</v>
      </c>
      <c r="Y3357" s="45">
        <f t="shared" ca="1" si="4785"/>
        <v>49171.910588290615</v>
      </c>
      <c r="Z3357" s="45">
        <f t="shared" ca="1" si="4785"/>
        <v>3550.9371806813228</v>
      </c>
      <c r="AA3357" s="45">
        <f t="shared" ca="1" si="4785"/>
        <v>71.297552747937317</v>
      </c>
      <c r="AB3357" s="45">
        <f t="shared" ca="1" si="4785"/>
        <v>3622.2347334292599</v>
      </c>
      <c r="AC3357" s="45">
        <f t="shared" ca="1" si="4785"/>
        <v>47.215921563179222</v>
      </c>
      <c r="AD3357" s="45">
        <f t="shared" ca="1" si="4785"/>
        <v>0</v>
      </c>
      <c r="AE3357" s="45">
        <f t="shared" ca="1" si="4785"/>
        <v>0</v>
      </c>
    </row>
    <row r="3358" spans="4:31" hidden="1" outlineLevel="1">
      <c r="E3358" s="45"/>
      <c r="F3358" s="99"/>
      <c r="G3358" s="48" t="str">
        <f>$G$11</f>
        <v>DISTPRI</v>
      </c>
      <c r="H3358" s="45">
        <f t="shared" ref="H3358:AE3358" ca="1" si="4787">+H3253+H3293+H3285+H3237+H3245+H3261+H3333+H3341+H3349+H3301+H3269+H3277+H3325+H3317+H3309</f>
        <v>1016481.5528556285</v>
      </c>
      <c r="I3358" s="45">
        <f t="shared" ca="1" si="4787"/>
        <v>665490.03088118427</v>
      </c>
      <c r="J3358" s="45">
        <f t="shared" ref="J3358:K3358" ca="1" si="4788">+J3253+J3293+J3285+J3237+J3245+J3261+J3333+J3341+J3349+J3301+J3269+J3277+J3325+J3317+J3309</f>
        <v>109.27442812677172</v>
      </c>
      <c r="K3358" s="45">
        <f t="shared" ca="1" si="4788"/>
        <v>202.18899216988677</v>
      </c>
      <c r="L3358" s="45">
        <f t="shared" ca="1" si="4787"/>
        <v>155707.00287721877</v>
      </c>
      <c r="M3358" s="45">
        <f t="shared" ca="1" si="4787"/>
        <v>2175.8393440880627</v>
      </c>
      <c r="N3358" s="45">
        <f t="shared" ca="1" si="4787"/>
        <v>0</v>
      </c>
      <c r="O3358" s="45">
        <f t="shared" ca="1" si="4787"/>
        <v>157882.84222130684</v>
      </c>
      <c r="P3358" s="45">
        <f t="shared" ca="1" si="4787"/>
        <v>90297.717022724988</v>
      </c>
      <c r="Q3358" s="45">
        <f t="shared" ca="1" si="4787"/>
        <v>16248.565633914561</v>
      </c>
      <c r="R3358" s="45">
        <f t="shared" ca="1" si="4787"/>
        <v>0</v>
      </c>
      <c r="S3358" s="45">
        <f t="shared" ca="1" si="4787"/>
        <v>0</v>
      </c>
      <c r="T3358" s="45">
        <f t="shared" ca="1" si="4787"/>
        <v>106546.28265663955</v>
      </c>
      <c r="U3358" s="45">
        <f t="shared" ca="1" si="4787"/>
        <v>4088.9957312403949</v>
      </c>
      <c r="V3358" s="45">
        <f t="shared" ca="1" si="4787"/>
        <v>56542.072017018931</v>
      </c>
      <c r="W3358" s="45">
        <f t="shared" ca="1" si="4787"/>
        <v>0</v>
      </c>
      <c r="X3358" s="45">
        <f t="shared" ca="1" si="4787"/>
        <v>0</v>
      </c>
      <c r="Y3358" s="45">
        <f t="shared" ca="1" si="4787"/>
        <v>60631.067748259331</v>
      </c>
      <c r="Z3358" s="45">
        <f t="shared" ca="1" si="4787"/>
        <v>24795.427927934041</v>
      </c>
      <c r="AA3358" s="45">
        <f t="shared" ca="1" si="4787"/>
        <v>497.68334114274199</v>
      </c>
      <c r="AB3358" s="45">
        <f t="shared" ca="1" si="4787"/>
        <v>25293.11126907678</v>
      </c>
      <c r="AC3358" s="45">
        <f t="shared" ca="1" si="4787"/>
        <v>326.75465886511245</v>
      </c>
      <c r="AD3358" s="45">
        <f t="shared" ca="1" si="4787"/>
        <v>0</v>
      </c>
      <c r="AE3358" s="45">
        <f t="shared" ca="1" si="4787"/>
        <v>0</v>
      </c>
    </row>
    <row r="3359" spans="4:31" hidden="1" outlineLevel="1">
      <c r="E3359" s="45"/>
      <c r="F3359" s="99"/>
      <c r="G3359" s="48" t="str">
        <f>$G$12</f>
        <v>DISTSEC</v>
      </c>
      <c r="H3359" s="45">
        <f t="shared" ref="H3359:AE3359" ca="1" si="4789">+H3254+H3294+H3286+H3238+H3246+H3262+H3334+H3342+H3350+H3302+H3270+H3278+H3326+H3318+H3310</f>
        <v>466139.01956720249</v>
      </c>
      <c r="I3359" s="45">
        <f t="shared" ca="1" si="4789"/>
        <v>345838.40473286109</v>
      </c>
      <c r="J3359" s="45">
        <f t="shared" ref="J3359:K3359" ca="1" si="4790">+J3254+J3294+J3286+J3238+J3246+J3262+J3334+J3342+J3350+J3302+J3270+J3278+J3326+J3318+J3310</f>
        <v>85.731557991921662</v>
      </c>
      <c r="K3359" s="45">
        <f t="shared" ca="1" si="4790"/>
        <v>111.04599440685915</v>
      </c>
      <c r="L3359" s="45">
        <f t="shared" ca="1" si="4789"/>
        <v>69709.544896179417</v>
      </c>
      <c r="M3359" s="45">
        <f t="shared" ca="1" si="4789"/>
        <v>0</v>
      </c>
      <c r="N3359" s="45">
        <f t="shared" ca="1" si="4789"/>
        <v>0</v>
      </c>
      <c r="O3359" s="45">
        <f t="shared" ca="1" si="4789"/>
        <v>69709.544896179417</v>
      </c>
      <c r="P3359" s="45">
        <f t="shared" ca="1" si="4789"/>
        <v>34798.574399248559</v>
      </c>
      <c r="Q3359" s="45">
        <f t="shared" ca="1" si="4789"/>
        <v>0</v>
      </c>
      <c r="R3359" s="45">
        <f t="shared" ca="1" si="4789"/>
        <v>0</v>
      </c>
      <c r="S3359" s="45">
        <f t="shared" ca="1" si="4789"/>
        <v>0</v>
      </c>
      <c r="T3359" s="45">
        <f t="shared" ca="1" si="4789"/>
        <v>34798.574399248559</v>
      </c>
      <c r="U3359" s="45">
        <f t="shared" ca="1" si="4789"/>
        <v>1303.1871866409826</v>
      </c>
      <c r="V3359" s="45">
        <f t="shared" ca="1" si="4789"/>
        <v>0</v>
      </c>
      <c r="W3359" s="45">
        <f t="shared" ca="1" si="4789"/>
        <v>0</v>
      </c>
      <c r="X3359" s="45">
        <f t="shared" ca="1" si="4789"/>
        <v>0</v>
      </c>
      <c r="Y3359" s="45">
        <f t="shared" ca="1" si="4789"/>
        <v>1303.1871866409826</v>
      </c>
      <c r="Z3359" s="45">
        <f t="shared" ca="1" si="4789"/>
        <v>9848.6658686861501</v>
      </c>
      <c r="AA3359" s="45">
        <f t="shared" ca="1" si="4789"/>
        <v>0</v>
      </c>
      <c r="AB3359" s="45">
        <f t="shared" ca="1" si="4789"/>
        <v>9848.6658686861501</v>
      </c>
      <c r="AC3359" s="45">
        <f t="shared" ca="1" si="4789"/>
        <v>116.4464075087125</v>
      </c>
      <c r="AD3359" s="45">
        <f t="shared" ca="1" si="4789"/>
        <v>3584.1866705362841</v>
      </c>
      <c r="AE3359" s="45">
        <f t="shared" ca="1" si="4789"/>
        <v>743.23185314256511</v>
      </c>
    </row>
    <row r="3360" spans="4:31" hidden="1" outlineLevel="1">
      <c r="E3360" s="45"/>
      <c r="F3360" s="99"/>
      <c r="G3360" s="48" t="str">
        <f>$G$13</f>
        <v>ENERGY</v>
      </c>
      <c r="H3360" s="45">
        <f t="shared" ref="H3360:AE3360" ca="1" si="4791">+H3255+H3295+H3287+H3239+H3247+H3263+H3335+H3343+H3351+H3303+H3271+H3279+H3327+H3319+H3311</f>
        <v>846586.20965295401</v>
      </c>
      <c r="I3360" s="45">
        <f t="shared" ca="1" si="4791"/>
        <v>331204.50696401903</v>
      </c>
      <c r="J3360" s="45">
        <f t="shared" ref="J3360:K3360" ca="1" si="4792">+J3255+J3295+J3287+J3239+J3247+J3263+J3335+J3343+J3351+J3303+J3271+J3279+J3327+J3319+J3311</f>
        <v>53.001782597888777</v>
      </c>
      <c r="K3360" s="45">
        <f t="shared" ca="1" si="4792"/>
        <v>152.82537003490455</v>
      </c>
      <c r="L3360" s="45">
        <f t="shared" ca="1" si="4791"/>
        <v>95504.072978198586</v>
      </c>
      <c r="M3360" s="45">
        <f t="shared" ca="1" si="4791"/>
        <v>1331.9976297457083</v>
      </c>
      <c r="N3360" s="45">
        <f t="shared" ca="1" si="4791"/>
        <v>186.21213975534505</v>
      </c>
      <c r="O3360" s="45">
        <f t="shared" ca="1" si="4791"/>
        <v>97022.282747699661</v>
      </c>
      <c r="P3360" s="45">
        <f t="shared" ca="1" si="4791"/>
        <v>61916.015088725209</v>
      </c>
      <c r="Q3360" s="45">
        <f t="shared" ca="1" si="4791"/>
        <v>11058.100734925714</v>
      </c>
      <c r="R3360" s="45">
        <f t="shared" ca="1" si="4791"/>
        <v>2251.8342743197754</v>
      </c>
      <c r="S3360" s="45">
        <f t="shared" ca="1" si="4791"/>
        <v>85.052542629588629</v>
      </c>
      <c r="T3360" s="45">
        <f t="shared" ca="1" si="4791"/>
        <v>75311.002640600287</v>
      </c>
      <c r="U3360" s="45">
        <f t="shared" ca="1" si="4791"/>
        <v>3247.2597083098681</v>
      </c>
      <c r="V3360" s="45">
        <f t="shared" ca="1" si="4791"/>
        <v>51339.793405251447</v>
      </c>
      <c r="W3360" s="45">
        <f t="shared" ca="1" si="4791"/>
        <v>220804.09561063559</v>
      </c>
      <c r="X3360" s="45">
        <f t="shared" ca="1" si="4791"/>
        <v>41535.556625958183</v>
      </c>
      <c r="Y3360" s="45">
        <f t="shared" ca="1" si="4791"/>
        <v>316926.70535015501</v>
      </c>
      <c r="Z3360" s="45">
        <f t="shared" ca="1" si="4791"/>
        <v>17032.456406628891</v>
      </c>
      <c r="AA3360" s="45">
        <f t="shared" ca="1" si="4791"/>
        <v>341.75284021866992</v>
      </c>
      <c r="AB3360" s="45">
        <f t="shared" ca="1" si="4791"/>
        <v>17374.20924684756</v>
      </c>
      <c r="AC3360" s="45">
        <f t="shared" ca="1" si="4791"/>
        <v>304.8449989667231</v>
      </c>
      <c r="AD3360" s="45">
        <f t="shared" ca="1" si="4791"/>
        <v>6828.4235732851666</v>
      </c>
      <c r="AE3360" s="45">
        <f t="shared" ca="1" si="4791"/>
        <v>1408.4069787477724</v>
      </c>
    </row>
    <row r="3361" spans="1:31" hidden="1" outlineLevel="1">
      <c r="E3361" s="45"/>
      <c r="F3361" s="99"/>
      <c r="G3361" s="48" t="str">
        <f>$G$14</f>
        <v>CUSTOMER</v>
      </c>
      <c r="H3361" s="45">
        <f t="shared" ref="H3361:AE3361" ca="1" si="4793">+H3256+H3296+H3288+H3240+H3248+H3264+H3336+H3344+H3352+H3304+H3272+H3280+H3328+H3320+H3312</f>
        <v>402533.13086719724</v>
      </c>
      <c r="I3361" s="45">
        <f t="shared" ca="1" si="4793"/>
        <v>266589.09916602017</v>
      </c>
      <c r="J3361" s="45">
        <f t="shared" ref="J3361:K3361" ca="1" si="4794">+J3256+J3296+J3288+J3240+J3248+J3264+J3336+J3344+J3352+J3304+J3272+J3280+J3328+J3320+J3312</f>
        <v>53.800186168903153</v>
      </c>
      <c r="K3361" s="45">
        <f t="shared" ca="1" si="4794"/>
        <v>19.55357135357275</v>
      </c>
      <c r="L3361" s="45">
        <f t="shared" ca="1" si="4793"/>
        <v>63162.396041723041</v>
      </c>
      <c r="M3361" s="45">
        <f t="shared" ca="1" si="4793"/>
        <v>2578.6931573534484</v>
      </c>
      <c r="N3361" s="45">
        <f t="shared" ca="1" si="4793"/>
        <v>426.9475525422917</v>
      </c>
      <c r="O3361" s="45">
        <f t="shared" ca="1" si="4793"/>
        <v>66168.036751618783</v>
      </c>
      <c r="P3361" s="45">
        <f t="shared" ca="1" si="4793"/>
        <v>3516.670974222724</v>
      </c>
      <c r="Q3361" s="45">
        <f t="shared" ca="1" si="4793"/>
        <v>943.87017334040797</v>
      </c>
      <c r="R3361" s="45">
        <f t="shared" ca="1" si="4793"/>
        <v>1047.9050277620011</v>
      </c>
      <c r="S3361" s="45">
        <f t="shared" ca="1" si="4793"/>
        <v>130.3876427963614</v>
      </c>
      <c r="T3361" s="45">
        <f t="shared" ca="1" si="4793"/>
        <v>5638.833818121494</v>
      </c>
      <c r="U3361" s="45">
        <f t="shared" ca="1" si="4793"/>
        <v>24.842317239840956</v>
      </c>
      <c r="V3361" s="45">
        <f t="shared" ca="1" si="4793"/>
        <v>676.41716454138896</v>
      </c>
      <c r="W3361" s="45">
        <f t="shared" ca="1" si="4793"/>
        <v>1761.014223865782</v>
      </c>
      <c r="X3361" s="45">
        <f t="shared" ca="1" si="4793"/>
        <v>521.77281969917999</v>
      </c>
      <c r="Y3361" s="45">
        <f t="shared" ca="1" si="4793"/>
        <v>2984.0465253461921</v>
      </c>
      <c r="Z3361" s="45">
        <f t="shared" ca="1" si="4793"/>
        <v>742.03133662548191</v>
      </c>
      <c r="AA3361" s="45">
        <f t="shared" ca="1" si="4793"/>
        <v>12.587196015365308</v>
      </c>
      <c r="AB3361" s="45">
        <f t="shared" ca="1" si="4793"/>
        <v>754.61853264084721</v>
      </c>
      <c r="AC3361" s="45">
        <f t="shared" ca="1" si="4793"/>
        <v>66.490466415884143</v>
      </c>
      <c r="AD3361" s="45">
        <f t="shared" ca="1" si="4793"/>
        <v>52395.693281995831</v>
      </c>
      <c r="AE3361" s="45">
        <f t="shared" ca="1" si="4793"/>
        <v>7862.9585675155849</v>
      </c>
    </row>
    <row r="3362" spans="1:31" collapsed="1">
      <c r="C3362" s="96" t="s">
        <v>590</v>
      </c>
      <c r="E3362" s="45">
        <f>+E3257+E3297+E3289+E3241+E3249+E3265+E3337+E3345+E3353+E3305+E3273+E3281+E3329+E3321+E3313</f>
        <v>-86674.079640000127</v>
      </c>
      <c r="F3362" s="167"/>
      <c r="G3362" s="48" t="str">
        <f>$G$15</f>
        <v>TOTAL</v>
      </c>
      <c r="H3362" s="45">
        <f t="shared" ref="H3362:AE3362" ca="1" si="4795">+H3257+H3297+H3289+H3241+H3249+H3265+H3337+H3345+H3353+H3305+H3273+H3281+H3329+H3321+H3313</f>
        <v>-86674.07963999873</v>
      </c>
      <c r="I3362" s="45">
        <f t="shared" ca="1" si="4795"/>
        <v>159057.25593749044</v>
      </c>
      <c r="J3362" s="45">
        <f t="shared" ref="J3362:K3362" ca="1" si="4796">+J3257+J3297+J3289+J3241+J3249+J3265+J3337+J3345+J3353+J3305+J3273+J3281+J3329+J3321+J3313</f>
        <v>-28.416883399587249</v>
      </c>
      <c r="K3362" s="45">
        <f t="shared" ca="1" si="4796"/>
        <v>-90.870022731941077</v>
      </c>
      <c r="L3362" s="45">
        <f t="shared" ca="1" si="4795"/>
        <v>46242.823451683857</v>
      </c>
      <c r="M3362" s="45">
        <f t="shared" ca="1" si="4795"/>
        <v>1386.8504824499437</v>
      </c>
      <c r="N3362" s="45">
        <f t="shared" ca="1" si="4795"/>
        <v>-28.318189690799557</v>
      </c>
      <c r="O3362" s="45">
        <f t="shared" ca="1" si="4795"/>
        <v>47601.355744443063</v>
      </c>
      <c r="P3362" s="45">
        <f t="shared" ca="1" si="4795"/>
        <v>-10807.071782437386</v>
      </c>
      <c r="Q3362" s="45">
        <f t="shared" ca="1" si="4795"/>
        <v>-7874.5477282664524</v>
      </c>
      <c r="R3362" s="45">
        <f t="shared" ca="1" si="4795"/>
        <v>-3887.0861471937546</v>
      </c>
      <c r="S3362" s="45">
        <f t="shared" ca="1" si="4795"/>
        <v>-80.679418437255066</v>
      </c>
      <c r="T3362" s="45">
        <f t="shared" ca="1" si="4795"/>
        <v>-22649.385076334773</v>
      </c>
      <c r="U3362" s="45">
        <f t="shared" ca="1" si="4795"/>
        <v>-914.23353796035099</v>
      </c>
      <c r="V3362" s="45">
        <f t="shared" ca="1" si="4795"/>
        <v>-20447.55779802223</v>
      </c>
      <c r="W3362" s="45">
        <f t="shared" ca="1" si="4795"/>
        <v>-261768.08904154581</v>
      </c>
      <c r="X3362" s="45">
        <f t="shared" ca="1" si="4795"/>
        <v>-53002.139545713857</v>
      </c>
      <c r="Y3362" s="45">
        <f t="shared" ca="1" si="4795"/>
        <v>-336132.01992324239</v>
      </c>
      <c r="Z3362" s="45">
        <f t="shared" ca="1" si="4795"/>
        <v>-2926.9544269626167</v>
      </c>
      <c r="AA3362" s="45">
        <f t="shared" ca="1" si="4795"/>
        <v>-252.99270179779103</v>
      </c>
      <c r="AB3362" s="45">
        <f t="shared" ca="1" si="4795"/>
        <v>-3179.9471287603737</v>
      </c>
      <c r="AC3362" s="45">
        <f t="shared" ca="1" si="4795"/>
        <v>84.81268958097229</v>
      </c>
      <c r="AD3362" s="45">
        <f t="shared" ca="1" si="4795"/>
        <v>59356.694734772245</v>
      </c>
      <c r="AE3362" s="45">
        <f t="shared" ca="1" si="4795"/>
        <v>9306.4402881816168</v>
      </c>
    </row>
    <row r="3363" spans="1:31">
      <c r="E3363" s="48"/>
      <c r="F3363" s="167"/>
      <c r="G3363" s="7"/>
      <c r="H3363" s="4"/>
      <c r="I3363" s="4"/>
      <c r="J3363" s="46"/>
      <c r="K3363" s="46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  <c r="AC3363" s="4"/>
      <c r="AD3363" s="4"/>
      <c r="AE3363" s="4"/>
    </row>
    <row r="3364" spans="1:31" hidden="1" outlineLevel="1">
      <c r="E3364" s="4"/>
      <c r="F3364" s="167"/>
      <c r="G3364" s="48" t="str">
        <f>$G$8</f>
        <v>PRODUCTION</v>
      </c>
      <c r="H3364" s="4">
        <f t="shared" ref="H3364:AE3364" ca="1" si="4797">+H3355+H3224</f>
        <v>-27822208.011208139</v>
      </c>
      <c r="I3364" s="4">
        <f t="shared" ca="1" si="4797"/>
        <v>-14304230.030117493</v>
      </c>
      <c r="J3364" s="46">
        <f t="shared" ref="J3364:K3364" ca="1" si="4798">+J3355+J3224</f>
        <v>-3204.0656518737928</v>
      </c>
      <c r="K3364" s="46">
        <f t="shared" ca="1" si="4798"/>
        <v>-5613.1514827559431</v>
      </c>
      <c r="L3364" s="4">
        <f t="shared" ca="1" si="4797"/>
        <v>-3336249.6946330303</v>
      </c>
      <c r="M3364" s="4">
        <f t="shared" ca="1" si="4797"/>
        <v>-46405.415658796948</v>
      </c>
      <c r="N3364" s="4">
        <f t="shared" ca="1" si="4797"/>
        <v>-6466.9690798742995</v>
      </c>
      <c r="O3364" s="4">
        <f t="shared" ca="1" si="4797"/>
        <v>-3389122.0793717024</v>
      </c>
      <c r="P3364" s="4">
        <f t="shared" ca="1" si="4797"/>
        <v>-1983962.8123813514</v>
      </c>
      <c r="Q3364" s="4">
        <f t="shared" ca="1" si="4797"/>
        <v>-356134.1904462282</v>
      </c>
      <c r="R3364" s="4">
        <f t="shared" ca="1" si="4797"/>
        <v>-72194.845012129168</v>
      </c>
      <c r="S3364" s="4">
        <f t="shared" ca="1" si="4797"/>
        <v>-2739.5872584990261</v>
      </c>
      <c r="T3364" s="4">
        <f t="shared" ca="1" si="4797"/>
        <v>-2415031.4350982076</v>
      </c>
      <c r="U3364" s="4">
        <f t="shared" ca="1" si="4797"/>
        <v>-94094.63365586687</v>
      </c>
      <c r="V3364" s="4">
        <f t="shared" ca="1" si="4797"/>
        <v>-1270702.3643496309</v>
      </c>
      <c r="W3364" s="4">
        <f t="shared" ca="1" si="4797"/>
        <v>-4857648.375871744</v>
      </c>
      <c r="X3364" s="4">
        <f t="shared" ca="1" si="4797"/>
        <v>-880465.14296724077</v>
      </c>
      <c r="Y3364" s="4">
        <f t="shared" ca="1" si="4797"/>
        <v>-7102910.5168444822</v>
      </c>
      <c r="Z3364" s="4">
        <f t="shared" ca="1" si="4797"/>
        <v>-545449.31592875731</v>
      </c>
      <c r="AA3364" s="4">
        <f t="shared" ca="1" si="4797"/>
        <v>-10891.40437868642</v>
      </c>
      <c r="AB3364" s="4">
        <f t="shared" ca="1" si="4797"/>
        <v>-556340.72030744364</v>
      </c>
      <c r="AC3364" s="4">
        <f t="shared" ca="1" si="4797"/>
        <v>-7197.1644623476777</v>
      </c>
      <c r="AD3364" s="4">
        <f t="shared" ca="1" si="4797"/>
        <v>-31993.223241337477</v>
      </c>
      <c r="AE3364" s="4">
        <f t="shared" ca="1" si="4797"/>
        <v>-6565.6246304931083</v>
      </c>
    </row>
    <row r="3365" spans="1:31" hidden="1" outlineLevel="1">
      <c r="E3365" s="4"/>
      <c r="F3365" s="167"/>
      <c r="G3365" s="48" t="str">
        <f>$G$9</f>
        <v>BULKTRAN</v>
      </c>
      <c r="H3365" s="4">
        <f t="shared" ref="H3365:AE3365" ca="1" si="4799">+H3356+H3225</f>
        <v>-11629369.665784927</v>
      </c>
      <c r="I3365" s="4">
        <f t="shared" ca="1" si="4799"/>
        <v>-5976507.5905047823</v>
      </c>
      <c r="J3365" s="46">
        <f t="shared" ref="J3365:K3365" ca="1" si="4800">+J3356+J3225</f>
        <v>-1327.7969131892937</v>
      </c>
      <c r="K3365" s="46">
        <f t="shared" ca="1" si="4800"/>
        <v>-2315.8096694664614</v>
      </c>
      <c r="L3365" s="4">
        <f t="shared" ca="1" si="4799"/>
        <v>-1394377.1779839676</v>
      </c>
      <c r="M3365" s="4">
        <f t="shared" ca="1" si="4799"/>
        <v>-19394.454389157112</v>
      </c>
      <c r="N3365" s="4">
        <f t="shared" ca="1" si="4799"/>
        <v>-2695.9688489357245</v>
      </c>
      <c r="O3365" s="4">
        <f t="shared" ca="1" si="4799"/>
        <v>-1416467.6012220602</v>
      </c>
      <c r="P3365" s="4">
        <f t="shared" ca="1" si="4799"/>
        <v>-829270.36235447694</v>
      </c>
      <c r="Q3365" s="4">
        <f t="shared" ca="1" si="4799"/>
        <v>-148972.76601825526</v>
      </c>
      <c r="R3365" s="4">
        <f t="shared" ca="1" si="4799"/>
        <v>-30191.485533125102</v>
      </c>
      <c r="S3365" s="4">
        <f t="shared" ca="1" si="4799"/>
        <v>-1143.9603469388314</v>
      </c>
      <c r="T3365" s="4">
        <f t="shared" ca="1" si="4799"/>
        <v>-1009578.5742527964</v>
      </c>
      <c r="U3365" s="4">
        <f t="shared" ca="1" si="4799"/>
        <v>-39318.492811679716</v>
      </c>
      <c r="V3365" s="4">
        <f t="shared" ca="1" si="4799"/>
        <v>-531574.04612170509</v>
      </c>
      <c r="W3365" s="4">
        <f t="shared" ca="1" si="4799"/>
        <v>-2032178.0716918998</v>
      </c>
      <c r="X3365" s="4">
        <f t="shared" ca="1" si="4799"/>
        <v>-368445.48204679566</v>
      </c>
      <c r="Y3365" s="4">
        <f t="shared" ca="1" si="4799"/>
        <v>-2971516.0926720793</v>
      </c>
      <c r="Z3365" s="4">
        <f t="shared" ca="1" si="4799"/>
        <v>-227977.6430930013</v>
      </c>
      <c r="AA3365" s="4">
        <f t="shared" ca="1" si="4799"/>
        <v>-4551.4881569181334</v>
      </c>
      <c r="AB3365" s="4">
        <f t="shared" ca="1" si="4799"/>
        <v>-232529.13124991933</v>
      </c>
      <c r="AC3365" s="4">
        <f t="shared" ca="1" si="4799"/>
        <v>-3008.1288262796329</v>
      </c>
      <c r="AD3365" s="4">
        <f t="shared" ca="1" si="4799"/>
        <v>-13374.233501884222</v>
      </c>
      <c r="AE3365" s="4">
        <f t="shared" ca="1" si="4799"/>
        <v>-2744.7069724656285</v>
      </c>
    </row>
    <row r="3366" spans="1:31" hidden="1" outlineLevel="1">
      <c r="E3366" s="4"/>
      <c r="F3366" s="167"/>
      <c r="G3366" s="48" t="str">
        <f>$G$10</f>
        <v>SUBTRAN</v>
      </c>
      <c r="H3366" s="4">
        <f t="shared" ref="H3366:AE3366" ca="1" si="4801">+H3357+H3226</f>
        <v>-3206427.4192580138</v>
      </c>
      <c r="I3366" s="4">
        <f t="shared" ca="1" si="4801"/>
        <v>-1637009.4705296748</v>
      </c>
      <c r="J3366" s="46">
        <f t="shared" ref="J3366:K3366" ca="1" si="4802">+J3357+J3226</f>
        <v>-264.79698403019557</v>
      </c>
      <c r="K3366" s="46">
        <f t="shared" ca="1" si="4802"/>
        <v>-490.99604888444799</v>
      </c>
      <c r="L3366" s="4">
        <f t="shared" ca="1" si="4801"/>
        <v>-384018.04979667673</v>
      </c>
      <c r="M3366" s="4">
        <f t="shared" ca="1" si="4801"/>
        <v>-5364.7488461120956</v>
      </c>
      <c r="N3366" s="4">
        <f t="shared" ca="1" si="4801"/>
        <v>-969.3583970863566</v>
      </c>
      <c r="O3366" s="4">
        <f t="shared" ca="1" si="4801"/>
        <v>-390352.15703987511</v>
      </c>
      <c r="P3366" s="4">
        <f t="shared" ca="1" si="4801"/>
        <v>-221682.14821068372</v>
      </c>
      <c r="Q3366" s="4">
        <f t="shared" ca="1" si="4801"/>
        <v>-39933.11382884191</v>
      </c>
      <c r="R3366" s="4">
        <f t="shared" ca="1" si="4801"/>
        <v>-10475.9157277385</v>
      </c>
      <c r="S3366" s="4">
        <f t="shared" ca="1" si="4801"/>
        <v>0</v>
      </c>
      <c r="T3366" s="4">
        <f t="shared" ca="1" si="4801"/>
        <v>-272091.17776726413</v>
      </c>
      <c r="U3366" s="4">
        <f t="shared" ca="1" si="4801"/>
        <v>-10003.944371244595</v>
      </c>
      <c r="V3366" s="4">
        <f t="shared" ca="1" si="4801"/>
        <v>-140555.70891994255</v>
      </c>
      <c r="W3366" s="4">
        <f t="shared" ca="1" si="4801"/>
        <v>-692761.46008722577</v>
      </c>
      <c r="X3366" s="4">
        <f t="shared" ca="1" si="4801"/>
        <v>-4.524604997721346E-155</v>
      </c>
      <c r="Y3366" s="4">
        <f t="shared" ca="1" si="4801"/>
        <v>-843321.11337841279</v>
      </c>
      <c r="Z3366" s="4">
        <f t="shared" ca="1" si="4801"/>
        <v>-60866.546987342932</v>
      </c>
      <c r="AA3366" s="4">
        <f t="shared" ca="1" si="4801"/>
        <v>-1221.6432368260178</v>
      </c>
      <c r="AB3366" s="4">
        <f t="shared" ca="1" si="4801"/>
        <v>-62088.190224168953</v>
      </c>
      <c r="AC3366" s="4">
        <f t="shared" ca="1" si="4801"/>
        <v>-809.5172857026073</v>
      </c>
      <c r="AD3366" s="4">
        <f t="shared" ca="1" si="4801"/>
        <v>0</v>
      </c>
      <c r="AE3366" s="4">
        <f t="shared" ca="1" si="4801"/>
        <v>0</v>
      </c>
    </row>
    <row r="3367" spans="1:31" hidden="1" outlineLevel="1">
      <c r="E3367" s="4"/>
      <c r="F3367" s="167"/>
      <c r="G3367" s="48" t="str">
        <f>$G$11</f>
        <v>DISTPRI</v>
      </c>
      <c r="H3367" s="4">
        <f t="shared" ref="H3367:AE3367" ca="1" si="4803">+H3358+H3227</f>
        <v>-11089888.574402917</v>
      </c>
      <c r="I3367" s="4">
        <f t="shared" ca="1" si="4803"/>
        <v>-7257491.5840361845</v>
      </c>
      <c r="J3367" s="46">
        <f t="shared" ref="J3367:K3367" ca="1" si="4804">+J3358+J3227</f>
        <v>-1188.0329082438243</v>
      </c>
      <c r="K3367" s="46">
        <f t="shared" ca="1" si="4804"/>
        <v>-2193.887241399837</v>
      </c>
      <c r="L3367" s="4">
        <f t="shared" ca="1" si="4803"/>
        <v>-1700002.2559618773</v>
      </c>
      <c r="M3367" s="4">
        <f t="shared" ca="1" si="4803"/>
        <v>-23742.972273201216</v>
      </c>
      <c r="N3367" s="4">
        <f t="shared" ca="1" si="4803"/>
        <v>0</v>
      </c>
      <c r="O3367" s="4">
        <f t="shared" ca="1" si="4803"/>
        <v>-1723745.2282350797</v>
      </c>
      <c r="P3367" s="4">
        <f t="shared" ca="1" si="4803"/>
        <v>-985660.13512703858</v>
      </c>
      <c r="Q3367" s="4">
        <f t="shared" ca="1" si="4803"/>
        <v>-177510.9494233455</v>
      </c>
      <c r="R3367" s="4">
        <f t="shared" ca="1" si="4803"/>
        <v>0</v>
      </c>
      <c r="S3367" s="4">
        <f t="shared" ca="1" si="4803"/>
        <v>0</v>
      </c>
      <c r="T3367" s="4">
        <f t="shared" ca="1" si="4803"/>
        <v>-1163171.0845503835</v>
      </c>
      <c r="U3367" s="4">
        <f t="shared" ca="1" si="4803"/>
        <v>-44625.367445556964</v>
      </c>
      <c r="V3367" s="4">
        <f t="shared" ca="1" si="4803"/>
        <v>-617746.82898141467</v>
      </c>
      <c r="W3367" s="4">
        <f t="shared" ca="1" si="4803"/>
        <v>6.961791430079009E-83</v>
      </c>
      <c r="X3367" s="4">
        <f t="shared" ca="1" si="4803"/>
        <v>-7.0408268738208985E-155</v>
      </c>
      <c r="Y3367" s="4">
        <f t="shared" ca="1" si="4803"/>
        <v>-662372.19642697182</v>
      </c>
      <c r="Z3367" s="4">
        <f t="shared" ca="1" si="4803"/>
        <v>-270726.1186377597</v>
      </c>
      <c r="AA3367" s="4">
        <f t="shared" ca="1" si="4803"/>
        <v>-5431.6579109962477</v>
      </c>
      <c r="AB3367" s="4">
        <f t="shared" ca="1" si="4803"/>
        <v>-276157.77654875594</v>
      </c>
      <c r="AC3367" s="4">
        <f t="shared" ca="1" si="4803"/>
        <v>-3568.7844559093282</v>
      </c>
      <c r="AD3367" s="4">
        <f t="shared" ca="1" si="4803"/>
        <v>0</v>
      </c>
      <c r="AE3367" s="4">
        <f t="shared" ca="1" si="4803"/>
        <v>0</v>
      </c>
    </row>
    <row r="3368" spans="1:31" hidden="1" outlineLevel="1">
      <c r="E3368" s="4"/>
      <c r="F3368" s="167"/>
      <c r="G3368" s="48" t="str">
        <f>$G$12</f>
        <v>DISTSEC</v>
      </c>
      <c r="H3368" s="4">
        <f t="shared" ref="H3368:AE3368" ca="1" si="4805">+H3359+H3228</f>
        <v>-5400027.110744223</v>
      </c>
      <c r="I3368" s="4">
        <f t="shared" ca="1" si="4805"/>
        <v>-4005257.5390035729</v>
      </c>
      <c r="J3368" s="46">
        <f t="shared" ref="J3368:K3368" ca="1" si="4806">+J3359+J3228</f>
        <v>-989.05052662796527</v>
      </c>
      <c r="K3368" s="46">
        <f t="shared" ca="1" si="4806"/>
        <v>-1276.5179599336234</v>
      </c>
      <c r="L3368" s="4">
        <f t="shared" ca="1" si="4805"/>
        <v>-808233.10514506453</v>
      </c>
      <c r="M3368" s="4">
        <f t="shared" ca="1" si="4805"/>
        <v>0</v>
      </c>
      <c r="N3368" s="4">
        <f t="shared" ca="1" si="4805"/>
        <v>0</v>
      </c>
      <c r="O3368" s="4">
        <f t="shared" ca="1" si="4805"/>
        <v>-808233.10514506453</v>
      </c>
      <c r="P3368" s="4">
        <f t="shared" ca="1" si="4805"/>
        <v>-403386.03486439871</v>
      </c>
      <c r="Q3368" s="4">
        <f t="shared" ca="1" si="4805"/>
        <v>0</v>
      </c>
      <c r="R3368" s="4">
        <f t="shared" ca="1" si="4805"/>
        <v>0</v>
      </c>
      <c r="S3368" s="4">
        <f t="shared" ca="1" si="4805"/>
        <v>0</v>
      </c>
      <c r="T3368" s="4">
        <f t="shared" ca="1" si="4805"/>
        <v>-403386.03486439871</v>
      </c>
      <c r="U3368" s="4">
        <f t="shared" ca="1" si="4805"/>
        <v>-15103.436605381896</v>
      </c>
      <c r="V3368" s="4">
        <f t="shared" ca="1" si="4805"/>
        <v>-7.6841642267152309E-126</v>
      </c>
      <c r="W3368" s="4">
        <f t="shared" ca="1" si="4805"/>
        <v>2.6411885460016151E-84</v>
      </c>
      <c r="X3368" s="4">
        <f t="shared" ca="1" si="4805"/>
        <v>0</v>
      </c>
      <c r="Y3368" s="4">
        <f t="shared" ca="1" si="4805"/>
        <v>-15103.436605381896</v>
      </c>
      <c r="Z3368" s="4">
        <f t="shared" ca="1" si="4805"/>
        <v>-114193.01368873942</v>
      </c>
      <c r="AA3368" s="4">
        <f t="shared" ca="1" si="4805"/>
        <v>0</v>
      </c>
      <c r="AB3368" s="4">
        <f t="shared" ca="1" si="4805"/>
        <v>-114193.01368873942</v>
      </c>
      <c r="AC3368" s="4">
        <f t="shared" ca="1" si="4805"/>
        <v>-1350.5882535339588</v>
      </c>
      <c r="AD3368" s="4">
        <f t="shared" ca="1" si="4805"/>
        <v>-41607.134722089337</v>
      </c>
      <c r="AE3368" s="4">
        <f t="shared" ca="1" si="4805"/>
        <v>-8630.6899748805481</v>
      </c>
    </row>
    <row r="3369" spans="1:31" hidden="1" outlineLevel="1">
      <c r="E3369" s="4"/>
      <c r="F3369" s="167"/>
      <c r="G3369" s="48" t="str">
        <f>$G$13</f>
        <v>ENERGY</v>
      </c>
      <c r="H3369" s="4">
        <f t="shared" ref="H3369:AE3369" ca="1" si="4807">+H3360+H3229</f>
        <v>-2784320.8314230805</v>
      </c>
      <c r="I3369" s="4">
        <f t="shared" ca="1" si="4807"/>
        <v>-1092309.1284317407</v>
      </c>
      <c r="J3369" s="46">
        <f t="shared" ref="J3369:K3369" ca="1" si="4808">+J3360+J3229</f>
        <v>-185.30758166114845</v>
      </c>
      <c r="K3369" s="46">
        <f t="shared" ca="1" si="4808"/>
        <v>-544.26546003556473</v>
      </c>
      <c r="L3369" s="4">
        <f t="shared" ca="1" si="4807"/>
        <v>-314834.8562840299</v>
      </c>
      <c r="M3369" s="4">
        <f t="shared" ca="1" si="4807"/>
        <v>-4388.2748249363885</v>
      </c>
      <c r="N3369" s="4">
        <f t="shared" ca="1" si="4807"/>
        <v>-623.73596753363699</v>
      </c>
      <c r="O3369" s="4">
        <f t="shared" ca="1" si="4807"/>
        <v>-319846.86707650014</v>
      </c>
      <c r="P3369" s="4">
        <f t="shared" ca="1" si="4807"/>
        <v>-203896.87401248392</v>
      </c>
      <c r="Q3369" s="4">
        <f t="shared" ca="1" si="4807"/>
        <v>-36261.401074285146</v>
      </c>
      <c r="R3369" s="4">
        <f t="shared" ca="1" si="4807"/>
        <v>-7392.3191292577048</v>
      </c>
      <c r="S3369" s="4">
        <f t="shared" ca="1" si="4807"/>
        <v>-281.29515380113025</v>
      </c>
      <c r="T3369" s="4">
        <f t="shared" ca="1" si="4807"/>
        <v>-247831.8893698279</v>
      </c>
      <c r="U3369" s="4">
        <f t="shared" ca="1" si="4807"/>
        <v>-10713.501162260149</v>
      </c>
      <c r="V3369" s="4">
        <f t="shared" ca="1" si="4807"/>
        <v>-168306.90837012202</v>
      </c>
      <c r="W3369" s="4">
        <f t="shared" ca="1" si="4807"/>
        <v>-723210.25922372669</v>
      </c>
      <c r="X3369" s="4">
        <f t="shared" ca="1" si="4807"/>
        <v>-135936.05789779732</v>
      </c>
      <c r="Y3369" s="4">
        <f t="shared" ca="1" si="4807"/>
        <v>-1038166.726653907</v>
      </c>
      <c r="Z3369" s="4">
        <f t="shared" ca="1" si="4807"/>
        <v>-56134.999760131599</v>
      </c>
      <c r="AA3369" s="4">
        <f t="shared" ca="1" si="4807"/>
        <v>-1126.866985376601</v>
      </c>
      <c r="AB3369" s="4">
        <f t="shared" ca="1" si="4807"/>
        <v>-57261.866745508189</v>
      </c>
      <c r="AC3369" s="4">
        <f t="shared" ca="1" si="4807"/>
        <v>-1005.2848481054793</v>
      </c>
      <c r="AD3369" s="4">
        <f t="shared" ca="1" si="4807"/>
        <v>-22522.091382057457</v>
      </c>
      <c r="AE3369" s="4">
        <f t="shared" ca="1" si="4807"/>
        <v>-4647.4038737364972</v>
      </c>
    </row>
    <row r="3370" spans="1:31" hidden="1" outlineLevel="1">
      <c r="E3370" s="4"/>
      <c r="F3370" s="167"/>
      <c r="G3370" s="48" t="str">
        <f>$G$14</f>
        <v>CUSTOMER</v>
      </c>
      <c r="H3370" s="4">
        <f t="shared" ref="H3370:AE3370" ca="1" si="4809">+H3361+H3230</f>
        <v>-2433057.4668187094</v>
      </c>
      <c r="I3370" s="4">
        <f t="shared" ca="1" si="4809"/>
        <v>-1214796.2805780144</v>
      </c>
      <c r="J3370" s="46">
        <f t="shared" ref="J3370:K3370" ca="1" si="4810">+J3361+J3230</f>
        <v>-245.24986153592897</v>
      </c>
      <c r="K3370" s="46">
        <f t="shared" ca="1" si="4810"/>
        <v>-133.09010308378339</v>
      </c>
      <c r="L3370" s="4">
        <f t="shared" ca="1" si="4809"/>
        <v>-378422.69009315438</v>
      </c>
      <c r="M3370" s="4">
        <f t="shared" ca="1" si="4809"/>
        <v>-24611.126514963194</v>
      </c>
      <c r="N3370" s="4">
        <f t="shared" ca="1" si="4809"/>
        <v>-4143.4398436625015</v>
      </c>
      <c r="O3370" s="4">
        <f t="shared" ca="1" si="4809"/>
        <v>-407177.25645178009</v>
      </c>
      <c r="P3370" s="4">
        <f t="shared" ca="1" si="4809"/>
        <v>-30001.176540092027</v>
      </c>
      <c r="Q3370" s="4">
        <f t="shared" ca="1" si="4809"/>
        <v>-8675.3270610693107</v>
      </c>
      <c r="R3370" s="4">
        <f t="shared" ca="1" si="4809"/>
        <v>-10201.565059307706</v>
      </c>
      <c r="S3370" s="4">
        <f t="shared" ca="1" si="4809"/>
        <v>-1272.7726809037076</v>
      </c>
      <c r="T3370" s="4">
        <f t="shared" ca="1" si="4809"/>
        <v>-50150.841341372761</v>
      </c>
      <c r="U3370" s="4">
        <f t="shared" ca="1" si="4809"/>
        <v>-198.92239175273346</v>
      </c>
      <c r="V3370" s="4">
        <f t="shared" ca="1" si="4809"/>
        <v>-6156.2499805270181</v>
      </c>
      <c r="W3370" s="4">
        <f t="shared" ca="1" si="4809"/>
        <v>-17150.942425202917</v>
      </c>
      <c r="X3370" s="4">
        <f t="shared" ca="1" si="4809"/>
        <v>-5105.3821430273347</v>
      </c>
      <c r="Y3370" s="4">
        <f t="shared" ca="1" si="4809"/>
        <v>-28611.496940509995</v>
      </c>
      <c r="Z3370" s="4">
        <f t="shared" ca="1" si="4809"/>
        <v>-6056.5287110456229</v>
      </c>
      <c r="AA3370" s="4">
        <f t="shared" ca="1" si="4809"/>
        <v>-113.18126494116353</v>
      </c>
      <c r="AB3370" s="4">
        <f t="shared" ca="1" si="4809"/>
        <v>-6169.709975986787</v>
      </c>
      <c r="AC3370" s="4">
        <f t="shared" ca="1" si="4809"/>
        <v>-586.9585423739461</v>
      </c>
      <c r="AD3370" s="4">
        <f t="shared" ca="1" si="4809"/>
        <v>-634338.96566329536</v>
      </c>
      <c r="AE3370" s="4">
        <f t="shared" ca="1" si="4809"/>
        <v>-90847.617360756223</v>
      </c>
    </row>
    <row r="3371" spans="1:31" collapsed="1">
      <c r="B3371" s="97" t="s">
        <v>275</v>
      </c>
      <c r="E3371" s="53">
        <f>+E3362+E3231</f>
        <v>-64365299.079640001</v>
      </c>
      <c r="F3371" s="167"/>
      <c r="G3371" s="48" t="str">
        <f>$G$15</f>
        <v>TOTAL</v>
      </c>
      <c r="H3371" s="4">
        <f t="shared" ref="H3371:AE3371" ca="1" si="4811">+H3362+H3231</f>
        <v>-64365299.079640016</v>
      </c>
      <c r="I3371" s="4">
        <f t="shared" ca="1" si="4811"/>
        <v>-35487601.623201452</v>
      </c>
      <c r="J3371" s="46">
        <f t="shared" ref="J3371:K3371" ca="1" si="4812">+J3362+J3231</f>
        <v>-7404.3004271621485</v>
      </c>
      <c r="K3371" s="46">
        <f t="shared" ca="1" si="4812"/>
        <v>-12567.717965559656</v>
      </c>
      <c r="L3371" s="4">
        <f t="shared" ca="1" si="4811"/>
        <v>-8316137.8298978051</v>
      </c>
      <c r="M3371" s="4">
        <f t="shared" ca="1" si="4811"/>
        <v>-123906.99250716697</v>
      </c>
      <c r="N3371" s="4">
        <f t="shared" ca="1" si="4811"/>
        <v>-14899.472137092522</v>
      </c>
      <c r="O3371" s="4">
        <f t="shared" ca="1" si="4811"/>
        <v>-8454944.294542063</v>
      </c>
      <c r="P3371" s="4">
        <f t="shared" ca="1" si="4811"/>
        <v>-4657859.5434905235</v>
      </c>
      <c r="Q3371" s="4">
        <f t="shared" ca="1" si="4811"/>
        <v>-767487.7478520252</v>
      </c>
      <c r="R3371" s="4">
        <f t="shared" ca="1" si="4811"/>
        <v>-130456.13046155815</v>
      </c>
      <c r="S3371" s="4">
        <f t="shared" ca="1" si="4811"/>
        <v>-5437.6154401426948</v>
      </c>
      <c r="T3371" s="4">
        <f t="shared" ca="1" si="4811"/>
        <v>-5561241.0372442501</v>
      </c>
      <c r="U3371" s="4">
        <f t="shared" ca="1" si="4811"/>
        <v>-214058.29844374294</v>
      </c>
      <c r="V3371" s="4">
        <f t="shared" ca="1" si="4811"/>
        <v>-2735042.1067233426</v>
      </c>
      <c r="W3371" s="4">
        <f t="shared" ca="1" si="4811"/>
        <v>-8322949.1092997976</v>
      </c>
      <c r="X3371" s="4">
        <f t="shared" ca="1" si="4811"/>
        <v>-1389952.0650548607</v>
      </c>
      <c r="Y3371" s="4">
        <f t="shared" ca="1" si="4811"/>
        <v>-12662001.579521745</v>
      </c>
      <c r="Z3371" s="4">
        <f t="shared" ca="1" si="4811"/>
        <v>-1281404.1668067777</v>
      </c>
      <c r="AA3371" s="4">
        <f t="shared" ca="1" si="4811"/>
        <v>-23336.241933744583</v>
      </c>
      <c r="AB3371" s="4">
        <f t="shared" ca="1" si="4811"/>
        <v>-1304740.4087405221</v>
      </c>
      <c r="AC3371" s="4">
        <f t="shared" ca="1" si="4811"/>
        <v>-17526.426674252623</v>
      </c>
      <c r="AD3371" s="4">
        <f t="shared" ca="1" si="4811"/>
        <v>-743835.64851066365</v>
      </c>
      <c r="AE3371" s="4">
        <f t="shared" ca="1" si="4811"/>
        <v>-113436.04281233206</v>
      </c>
    </row>
    <row r="3372" spans="1:31" s="44" customFormat="1">
      <c r="A3372" s="49"/>
      <c r="B3372" s="97"/>
      <c r="C3372" s="48"/>
      <c r="D3372" s="48"/>
      <c r="E3372" s="46"/>
      <c r="F3372" s="167"/>
      <c r="G3372" s="48"/>
      <c r="H3372" s="46"/>
      <c r="I3372" s="46"/>
      <c r="J3372" s="46"/>
      <c r="K3372" s="46"/>
      <c r="L3372" s="46"/>
      <c r="M3372" s="46"/>
      <c r="N3372" s="46"/>
      <c r="O3372" s="46"/>
      <c r="P3372" s="46"/>
      <c r="Q3372" s="46"/>
      <c r="R3372" s="46"/>
      <c r="S3372" s="46"/>
      <c r="T3372" s="46"/>
      <c r="U3372" s="46"/>
      <c r="V3372" s="46"/>
      <c r="W3372" s="46"/>
      <c r="X3372" s="46"/>
      <c r="Y3372" s="46"/>
      <c r="Z3372" s="46"/>
      <c r="AA3372" s="46"/>
      <c r="AB3372" s="46"/>
      <c r="AC3372" s="46"/>
      <c r="AD3372" s="46"/>
      <c r="AE3372" s="46"/>
    </row>
    <row r="3373" spans="1:31" hidden="1" outlineLevel="1">
      <c r="F3373" s="167"/>
      <c r="G3373" s="48" t="str">
        <f>$G$8</f>
        <v>PRODUCTION</v>
      </c>
      <c r="H3373" s="9">
        <f t="shared" ref="H3373:AE3373" ca="1" si="4813">+H3364+H2614</f>
        <v>-26131207.508058764</v>
      </c>
      <c r="I3373" s="9">
        <f t="shared" ca="1" si="4813"/>
        <v>-23599639.09509071</v>
      </c>
      <c r="J3373" s="51">
        <f t="shared" ref="J3373:K3373" ca="1" si="4814">+J3364+J2614</f>
        <v>6778.2428324360735</v>
      </c>
      <c r="K3373" s="51">
        <f t="shared" ca="1" si="4814"/>
        <v>16672.043669123101</v>
      </c>
      <c r="L3373" s="9">
        <f t="shared" ca="1" si="4813"/>
        <v>423888.53450931516</v>
      </c>
      <c r="M3373" s="9">
        <f t="shared" ca="1" si="4813"/>
        <v>-36465.085134714231</v>
      </c>
      <c r="N3373" s="9">
        <f t="shared" ca="1" si="4813"/>
        <v>2252.9918987144338</v>
      </c>
      <c r="O3373" s="9">
        <f t="shared" ca="1" si="4813"/>
        <v>389676.44127330044</v>
      </c>
      <c r="P3373" s="9">
        <f t="shared" ca="1" si="4813"/>
        <v>-722070.67654146417</v>
      </c>
      <c r="Q3373" s="9">
        <f t="shared" ca="1" si="4813"/>
        <v>183325.02680370928</v>
      </c>
      <c r="R3373" s="9">
        <f t="shared" ca="1" si="4813"/>
        <v>-31927.233745444682</v>
      </c>
      <c r="S3373" s="9">
        <f t="shared" ca="1" si="4813"/>
        <v>-6673.4988206011003</v>
      </c>
      <c r="T3373" s="9">
        <f t="shared" ca="1" si="4813"/>
        <v>-577346.38230379741</v>
      </c>
      <c r="U3373" s="9">
        <f t="shared" ca="1" si="4813"/>
        <v>-41068.360888202027</v>
      </c>
      <c r="V3373" s="9">
        <f t="shared" ca="1" si="4813"/>
        <v>673802.69621136854</v>
      </c>
      <c r="W3373" s="9">
        <f t="shared" ca="1" si="4813"/>
        <v>-3622452.7435966698</v>
      </c>
      <c r="X3373" s="9">
        <f t="shared" ca="1" si="4813"/>
        <v>459985.45889455953</v>
      </c>
      <c r="Y3373" s="9">
        <f t="shared" ca="1" si="4813"/>
        <v>-2529732.9493789319</v>
      </c>
      <c r="Z3373" s="9">
        <f t="shared" ca="1" si="4813"/>
        <v>72575.256279250374</v>
      </c>
      <c r="AA3373" s="9">
        <f t="shared" ca="1" si="4813"/>
        <v>-5168.9271569383436</v>
      </c>
      <c r="AB3373" s="9">
        <f t="shared" ca="1" si="4813"/>
        <v>67406.329122313298</v>
      </c>
      <c r="AC3373" s="9">
        <f t="shared" ca="1" si="4813"/>
        <v>5249.131780218534</v>
      </c>
      <c r="AD3373" s="9">
        <f t="shared" ca="1" si="4813"/>
        <v>71258.478765222666</v>
      </c>
      <c r="AE3373" s="9">
        <f t="shared" ca="1" si="4813"/>
        <v>18470.251272181653</v>
      </c>
    </row>
    <row r="3374" spans="1:31" hidden="1" outlineLevel="1">
      <c r="F3374" s="167"/>
      <c r="G3374" s="48" t="str">
        <f>$G$9</f>
        <v>BULKTRAN</v>
      </c>
      <c r="H3374" s="9">
        <f t="shared" ref="H3374:AE3374" ca="1" si="4815">+H3365+H2615</f>
        <v>-4958207.8241086192</v>
      </c>
      <c r="I3374" s="9">
        <f t="shared" ca="1" si="4815"/>
        <v>-12619882.127200438</v>
      </c>
      <c r="J3374" s="51">
        <f t="shared" ref="J3374:K3374" ca="1" si="4816">+J3365+J2615</f>
        <v>-30796.798523171212</v>
      </c>
      <c r="K3374" s="51">
        <f t="shared" ca="1" si="4816"/>
        <v>-82582.43890931955</v>
      </c>
      <c r="L3374" s="9">
        <f t="shared" ca="1" si="4815"/>
        <v>633944.15647684084</v>
      </c>
      <c r="M3374" s="9">
        <f t="shared" ca="1" si="4815"/>
        <v>-11078.618947128449</v>
      </c>
      <c r="N3374" s="9">
        <f t="shared" ca="1" si="4815"/>
        <v>-15724.394491792867</v>
      </c>
      <c r="O3374" s="9">
        <f t="shared" ca="1" si="4815"/>
        <v>607141.14303792035</v>
      </c>
      <c r="P3374" s="9">
        <f t="shared" ca="1" si="4815"/>
        <v>150928.70168619312</v>
      </c>
      <c r="Q3374" s="9">
        <f t="shared" ca="1" si="4815"/>
        <v>392145.11378276674</v>
      </c>
      <c r="R3374" s="9">
        <f t="shared" ca="1" si="4815"/>
        <v>35586.481475940294</v>
      </c>
      <c r="S3374" s="9">
        <f t="shared" ca="1" si="4815"/>
        <v>-5107.3517073491203</v>
      </c>
      <c r="T3374" s="9">
        <f t="shared" ca="1" si="4815"/>
        <v>573552.94523754995</v>
      </c>
      <c r="U3374" s="9">
        <f t="shared" ca="1" si="4815"/>
        <v>-23064.975997949146</v>
      </c>
      <c r="V3374" s="9">
        <f t="shared" ca="1" si="4815"/>
        <v>1496708.7227172512</v>
      </c>
      <c r="W3374" s="9">
        <f t="shared" ca="1" si="4815"/>
        <v>3611912.524033471</v>
      </c>
      <c r="X3374" s="9">
        <f t="shared" ca="1" si="4815"/>
        <v>1326636.0078568612</v>
      </c>
      <c r="Y3374" s="9">
        <f t="shared" ca="1" si="4815"/>
        <v>6412192.2786096334</v>
      </c>
      <c r="Z3374" s="9">
        <f t="shared" ca="1" si="4815"/>
        <v>129365.68183404455</v>
      </c>
      <c r="AA3374" s="9">
        <f t="shared" ca="1" si="4815"/>
        <v>-1854.3096750212235</v>
      </c>
      <c r="AB3374" s="9">
        <f t="shared" ca="1" si="4815"/>
        <v>127511.37215902327</v>
      </c>
      <c r="AC3374" s="9">
        <f t="shared" ca="1" si="4815"/>
        <v>3491.4064530902674</v>
      </c>
      <c r="AD3374" s="9">
        <f t="shared" ca="1" si="4815"/>
        <v>40933.967908003564</v>
      </c>
      <c r="AE3374" s="9">
        <f t="shared" ca="1" si="4815"/>
        <v>10230.427119075897</v>
      </c>
    </row>
    <row r="3375" spans="1:31" hidden="1" outlineLevel="1">
      <c r="F3375" s="167"/>
      <c r="G3375" s="48" t="str">
        <f>$G$10</f>
        <v>SUBTRAN</v>
      </c>
      <c r="H3375" s="9">
        <f t="shared" ref="H3375:AE3375" ca="1" si="4817">+H3366+H2616</f>
        <v>-1570346.7577892607</v>
      </c>
      <c r="I3375" s="9">
        <f t="shared" ca="1" si="4817"/>
        <v>-3386319.3075032188</v>
      </c>
      <c r="J3375" s="51">
        <f t="shared" ref="J3375:K3375" ca="1" si="4818">+J3366+J2616</f>
        <v>-5899.0354321226587</v>
      </c>
      <c r="K3375" s="51">
        <f t="shared" ca="1" si="4818"/>
        <v>-16791.005919354469</v>
      </c>
      <c r="L3375" s="9">
        <f t="shared" ca="1" si="4817"/>
        <v>151531.75497444416</v>
      </c>
      <c r="M3375" s="9">
        <f t="shared" ca="1" si="4817"/>
        <v>-3181.1851839859237</v>
      </c>
      <c r="N3375" s="9">
        <f t="shared" ca="1" si="4817"/>
        <v>-5074.3980662805625</v>
      </c>
      <c r="O3375" s="9">
        <f t="shared" ca="1" si="4817"/>
        <v>143276.17172417807</v>
      </c>
      <c r="P3375" s="9">
        <f t="shared" ca="1" si="4817"/>
        <v>29633.951681106642</v>
      </c>
      <c r="Q3375" s="9">
        <f t="shared" ca="1" si="4817"/>
        <v>99200.39172897645</v>
      </c>
      <c r="R3375" s="9">
        <f t="shared" ca="1" si="4817"/>
        <v>11400.011267735115</v>
      </c>
      <c r="S3375" s="9">
        <f t="shared" ca="1" si="4817"/>
        <v>0</v>
      </c>
      <c r="T3375" s="9">
        <f t="shared" ca="1" si="4817"/>
        <v>140234.35467781819</v>
      </c>
      <c r="U3375" s="9">
        <f t="shared" ca="1" si="4817"/>
        <v>-6048.0739450300807</v>
      </c>
      <c r="V3375" s="9">
        <f t="shared" ca="1" si="4817"/>
        <v>374113.47327106609</v>
      </c>
      <c r="W3375" s="9">
        <f t="shared" ca="1" si="4817"/>
        <v>1156034.0706089232</v>
      </c>
      <c r="X3375" s="9">
        <f t="shared" ca="1" si="4817"/>
        <v>3.1108008582858504E-152</v>
      </c>
      <c r="Y3375" s="9">
        <f t="shared" ca="1" si="4817"/>
        <v>1524099.4699349601</v>
      </c>
      <c r="Z3375" s="9">
        <f t="shared" ca="1" si="4817"/>
        <v>30710.756849263598</v>
      </c>
      <c r="AA3375" s="9">
        <f t="shared" ca="1" si="4817"/>
        <v>-528.03277073431877</v>
      </c>
      <c r="AB3375" s="9">
        <f t="shared" ca="1" si="4817"/>
        <v>30182.724078529282</v>
      </c>
      <c r="AC3375" s="9">
        <f t="shared" ca="1" si="4817"/>
        <v>869.87064995199262</v>
      </c>
      <c r="AD3375" s="9">
        <f t="shared" ca="1" si="4817"/>
        <v>0</v>
      </c>
      <c r="AE3375" s="9">
        <f t="shared" ca="1" si="4817"/>
        <v>0</v>
      </c>
    </row>
    <row r="3376" spans="1:31" hidden="1" outlineLevel="1">
      <c r="F3376" s="167"/>
      <c r="G3376" s="48" t="str">
        <f>$G$11</f>
        <v>DISTPRI</v>
      </c>
      <c r="H3376" s="9">
        <f t="shared" ref="H3376:AE3376" ca="1" si="4819">+H3367+H2617</f>
        <v>-11952061.016456127</v>
      </c>
      <c r="I3376" s="9">
        <f t="shared" ca="1" si="4819"/>
        <v>-15255423.890788162</v>
      </c>
      <c r="J3376" s="51">
        <f t="shared" ref="J3376:K3376" ca="1" si="4820">+J3367+J2617</f>
        <v>-13568.416123316982</v>
      </c>
      <c r="K3376" s="51">
        <f t="shared" ca="1" si="4820"/>
        <v>-39869.099085738038</v>
      </c>
      <c r="L3376" s="9">
        <f t="shared" ca="1" si="4819"/>
        <v>1176090.233464357</v>
      </c>
      <c r="M3376" s="9">
        <f t="shared" ca="1" si="4819"/>
        <v>-13662.942987476483</v>
      </c>
      <c r="N3376" s="9">
        <f t="shared" ca="1" si="4819"/>
        <v>0</v>
      </c>
      <c r="O3376" s="9">
        <f t="shared" ca="1" si="4819"/>
        <v>1162427.2904768784</v>
      </c>
      <c r="P3376" s="9">
        <f t="shared" ca="1" si="4819"/>
        <v>168444.76796221582</v>
      </c>
      <c r="Q3376" s="9">
        <f t="shared" ca="1" si="4819"/>
        <v>392672.22669859522</v>
      </c>
      <c r="R3376" s="9">
        <f t="shared" ca="1" si="4819"/>
        <v>0</v>
      </c>
      <c r="S3376" s="9">
        <f t="shared" ca="1" si="4819"/>
        <v>0</v>
      </c>
      <c r="T3376" s="9">
        <f t="shared" ca="1" si="4819"/>
        <v>561116.9946608101</v>
      </c>
      <c r="U3376" s="9">
        <f t="shared" ca="1" si="4819"/>
        <v>-14490.930919504</v>
      </c>
      <c r="V3376" s="9">
        <f t="shared" ca="1" si="4819"/>
        <v>1437408.572954271</v>
      </c>
      <c r="W3376" s="9">
        <f t="shared" ca="1" si="4819"/>
        <v>-4.9317820073242152E-80</v>
      </c>
      <c r="X3376" s="9">
        <f t="shared" ca="1" si="4819"/>
        <v>4.8407784310795284E-152</v>
      </c>
      <c r="Y3376" s="9">
        <f t="shared" ca="1" si="4819"/>
        <v>1422917.6420347672</v>
      </c>
      <c r="Z3376" s="9">
        <f t="shared" ca="1" si="4819"/>
        <v>206181.19900067343</v>
      </c>
      <c r="AA3376" s="9">
        <f t="shared" ca="1" si="4819"/>
        <v>-1354.7793478974145</v>
      </c>
      <c r="AB3376" s="9">
        <f t="shared" ca="1" si="4819"/>
        <v>204826.41965277604</v>
      </c>
      <c r="AC3376" s="9">
        <f t="shared" ca="1" si="4819"/>
        <v>5512.0427158740313</v>
      </c>
      <c r="AD3376" s="9">
        <f t="shared" ca="1" si="4819"/>
        <v>0</v>
      </c>
      <c r="AE3376" s="9">
        <f t="shared" ca="1" si="4819"/>
        <v>0</v>
      </c>
    </row>
    <row r="3377" spans="4:31" hidden="1" outlineLevel="1">
      <c r="F3377" s="167"/>
      <c r="G3377" s="48" t="str">
        <f>$G$12</f>
        <v>DISTSEC</v>
      </c>
      <c r="H3377" s="9">
        <f t="shared" ref="H3377:AE3377" ca="1" si="4821">+H3368+H2618</f>
        <v>-7558233.8173213275</v>
      </c>
      <c r="I3377" s="9">
        <f t="shared" ca="1" si="4821"/>
        <v>-8371472.7874810919</v>
      </c>
      <c r="J3377" s="51">
        <f t="shared" ref="J3377:K3377" ca="1" si="4822">+J3368+J2618</f>
        <v>-13142.914642163767</v>
      </c>
      <c r="K3377" s="51">
        <f t="shared" ca="1" si="4822"/>
        <v>-30303.034833870061</v>
      </c>
      <c r="L3377" s="9">
        <f t="shared" ca="1" si="4821"/>
        <v>524772.29509572417</v>
      </c>
      <c r="M3377" s="9">
        <f t="shared" ca="1" si="4821"/>
        <v>0</v>
      </c>
      <c r="N3377" s="9">
        <f t="shared" ca="1" si="4821"/>
        <v>0</v>
      </c>
      <c r="O3377" s="9">
        <f t="shared" ca="1" si="4821"/>
        <v>524772.29509572417</v>
      </c>
      <c r="P3377" s="9">
        <f t="shared" ca="1" si="4821"/>
        <v>63786.945127921528</v>
      </c>
      <c r="Q3377" s="9">
        <f t="shared" ca="1" si="4821"/>
        <v>0</v>
      </c>
      <c r="R3377" s="9">
        <f t="shared" ca="1" si="4821"/>
        <v>0</v>
      </c>
      <c r="S3377" s="9">
        <f t="shared" ca="1" si="4821"/>
        <v>0</v>
      </c>
      <c r="T3377" s="9">
        <f t="shared" ca="1" si="4821"/>
        <v>63786.945127921528</v>
      </c>
      <c r="U3377" s="9">
        <f t="shared" ca="1" si="4821"/>
        <v>-5401.4493347229381</v>
      </c>
      <c r="V3377" s="9">
        <f t="shared" ca="1" si="4821"/>
        <v>5.4939459994540669E-123</v>
      </c>
      <c r="W3377" s="9">
        <f t="shared" ca="1" si="4821"/>
        <v>-1.8710365399403733E-81</v>
      </c>
      <c r="X3377" s="9">
        <f t="shared" ca="1" si="4821"/>
        <v>0</v>
      </c>
      <c r="Y3377" s="9">
        <f t="shared" ca="1" si="4821"/>
        <v>-5401.4493347229381</v>
      </c>
      <c r="Z3377" s="9">
        <f t="shared" ca="1" si="4821"/>
        <v>82528.271108917717</v>
      </c>
      <c r="AA3377" s="9">
        <f t="shared" ca="1" si="4821"/>
        <v>0</v>
      </c>
      <c r="AB3377" s="9">
        <f t="shared" ca="1" si="4821"/>
        <v>82528.271108917717</v>
      </c>
      <c r="AC3377" s="9">
        <f t="shared" ca="1" si="4821"/>
        <v>1996.8986523143176</v>
      </c>
      <c r="AD3377" s="9">
        <f t="shared" ca="1" si="4821"/>
        <v>150859.39632721074</v>
      </c>
      <c r="AE3377" s="9">
        <f t="shared" ca="1" si="4821"/>
        <v>38142.562658235693</v>
      </c>
    </row>
    <row r="3378" spans="4:31" hidden="1" outlineLevel="1">
      <c r="F3378" s="167"/>
      <c r="G3378" s="48" t="str">
        <f>$G$13</f>
        <v>ENERGY</v>
      </c>
      <c r="H3378" s="9">
        <f t="shared" ref="H3378:AE3378" ca="1" si="4823">+H3369+H2619</f>
        <v>-11264370.456921868</v>
      </c>
      <c r="I3378" s="9">
        <f t="shared" ca="1" si="4823"/>
        <v>-100055.55229529948</v>
      </c>
      <c r="J3378" s="51">
        <f t="shared" ref="J3378:K3378" ca="1" si="4824">+J3369+J2619</f>
        <v>27222.932977752804</v>
      </c>
      <c r="K3378" s="51">
        <f t="shared" ca="1" si="4824"/>
        <v>110433.80676197691</v>
      </c>
      <c r="L3378" s="9">
        <f t="shared" ca="1" si="4823"/>
        <v>-164531.18727392604</v>
      </c>
      <c r="M3378" s="9">
        <f t="shared" ca="1" si="4823"/>
        <v>-6813.3214973299482</v>
      </c>
      <c r="N3378" s="9">
        <f t="shared" ca="1" si="4823"/>
        <v>18831.462506606844</v>
      </c>
      <c r="O3378" s="9">
        <f t="shared" ca="1" si="4823"/>
        <v>-152513.04626464442</v>
      </c>
      <c r="P3378" s="9">
        <f t="shared" ca="1" si="4823"/>
        <v>-462965.2611415101</v>
      </c>
      <c r="Q3378" s="9">
        <f t="shared" ca="1" si="4823"/>
        <v>-254522.09081915498</v>
      </c>
      <c r="R3378" s="9">
        <f t="shared" ca="1" si="4823"/>
        <v>-49658.354246496048</v>
      </c>
      <c r="S3378" s="9">
        <f t="shared" ca="1" si="4823"/>
        <v>1567.5728825757396</v>
      </c>
      <c r="T3378" s="9">
        <f t="shared" ca="1" si="4823"/>
        <v>-765578.1333245826</v>
      </c>
      <c r="U3378" s="9">
        <f t="shared" ca="1" si="4823"/>
        <v>6480.9026883337247</v>
      </c>
      <c r="V3378" s="9">
        <f t="shared" ca="1" si="4823"/>
        <v>-1286577.2550258159</v>
      </c>
      <c r="W3378" s="9">
        <f t="shared" ca="1" si="4823"/>
        <v>-7642250.8833023114</v>
      </c>
      <c r="X3378" s="9">
        <f t="shared" ca="1" si="4823"/>
        <v>-1430982.9958188594</v>
      </c>
      <c r="Y3378" s="9">
        <f t="shared" ca="1" si="4823"/>
        <v>-10353330.231458662</v>
      </c>
      <c r="Z3378" s="9">
        <f t="shared" ca="1" si="4823"/>
        <v>-54860.539157640014</v>
      </c>
      <c r="AA3378" s="9">
        <f t="shared" ca="1" si="4823"/>
        <v>-461.50990271515707</v>
      </c>
      <c r="AB3378" s="9">
        <f t="shared" ca="1" si="4823"/>
        <v>-55322.049060355319</v>
      </c>
      <c r="AC3378" s="9">
        <f t="shared" ca="1" si="4823"/>
        <v>32.609124927688526</v>
      </c>
      <c r="AD3378" s="9">
        <f t="shared" ca="1" si="4823"/>
        <v>18069.338255915136</v>
      </c>
      <c r="AE3378" s="9">
        <f t="shared" ca="1" si="4823"/>
        <v>6669.8683611862853</v>
      </c>
    </row>
    <row r="3379" spans="4:31" hidden="1" outlineLevel="1">
      <c r="F3379" s="167"/>
      <c r="G3379" s="48" t="str">
        <f>$G$14</f>
        <v>CUSTOMER</v>
      </c>
      <c r="H3379" s="9">
        <f t="shared" ref="H3379:AE3379" ca="1" si="4825">+H3370+H2620</f>
        <v>763823.31542504346</v>
      </c>
      <c r="I3379" s="9">
        <f t="shared" ca="1" si="4825"/>
        <v>-2452537.0759769995</v>
      </c>
      <c r="J3379" s="51">
        <f t="shared" ref="J3379:K3379" ca="1" si="4826">+J3370+J2620</f>
        <v>-196.35618952029245</v>
      </c>
      <c r="K3379" s="51">
        <f t="shared" ca="1" si="4826"/>
        <v>11157.033729908784</v>
      </c>
      <c r="L3379" s="9">
        <f t="shared" ca="1" si="4825"/>
        <v>292326.78376205807</v>
      </c>
      <c r="M3379" s="9">
        <f t="shared" ca="1" si="4825"/>
        <v>-14270.331150897078</v>
      </c>
      <c r="N3379" s="9">
        <f t="shared" ca="1" si="4825"/>
        <v>-8673.5408584370525</v>
      </c>
      <c r="O3379" s="9">
        <f t="shared" ca="1" si="4825"/>
        <v>269382.91175272351</v>
      </c>
      <c r="P3379" s="9">
        <f t="shared" ca="1" si="4825"/>
        <v>4661.4074472882494</v>
      </c>
      <c r="Q3379" s="9">
        <f t="shared" ca="1" si="4825"/>
        <v>18313.412745610261</v>
      </c>
      <c r="R3379" s="9">
        <f t="shared" ca="1" si="4825"/>
        <v>5932.7645902331133</v>
      </c>
      <c r="S3379" s="9">
        <f t="shared" ca="1" si="4825"/>
        <v>-5038.203639599501</v>
      </c>
      <c r="T3379" s="9">
        <f t="shared" ca="1" si="4825"/>
        <v>23869.381143532148</v>
      </c>
      <c r="U3379" s="9">
        <f t="shared" ca="1" si="4825"/>
        <v>-52.253995791338014</v>
      </c>
      <c r="V3379" s="9">
        <f t="shared" ca="1" si="4825"/>
        <v>13584.067665372741</v>
      </c>
      <c r="W3379" s="9">
        <f t="shared" ca="1" si="4825"/>
        <v>10347.493985260295</v>
      </c>
      <c r="X3379" s="9">
        <f t="shared" ca="1" si="4825"/>
        <v>13281.109743632176</v>
      </c>
      <c r="Y3379" s="9">
        <f t="shared" ca="1" si="4825"/>
        <v>37160.417398473888</v>
      </c>
      <c r="Z3379" s="9">
        <f t="shared" ca="1" si="4825"/>
        <v>4810.4356987557985</v>
      </c>
      <c r="AA3379" s="9">
        <f t="shared" ca="1" si="4825"/>
        <v>-24.634907827900449</v>
      </c>
      <c r="AB3379" s="9">
        <f t="shared" ca="1" si="4825"/>
        <v>4785.8007909279058</v>
      </c>
      <c r="AC3379" s="9">
        <f t="shared" ca="1" si="4825"/>
        <v>946.00461651002774</v>
      </c>
      <c r="AD3379" s="9">
        <f t="shared" ca="1" si="4825"/>
        <v>2467326.8873773534</v>
      </c>
      <c r="AE3379" s="9">
        <f t="shared" ca="1" si="4825"/>
        <v>401928.3107821446</v>
      </c>
    </row>
    <row r="3380" spans="4:31" collapsed="1">
      <c r="D3380" s="48" t="s">
        <v>335</v>
      </c>
      <c r="E3380" s="9">
        <f>+E3371+E2621</f>
        <v>-62670604.065230936</v>
      </c>
      <c r="F3380" s="167"/>
      <c r="G3380" s="48" t="str">
        <f>$G$15</f>
        <v>TOTAL</v>
      </c>
      <c r="H3380" s="9">
        <f t="shared" ref="H3380:AE3380" ca="1" si="4827">+H3371+H2621</f>
        <v>-62670604.065230839</v>
      </c>
      <c r="I3380" s="9">
        <f t="shared" ca="1" si="4827"/>
        <v>-65785329.836335942</v>
      </c>
      <c r="J3380" s="51">
        <f t="shared" ref="J3380:K3380" ca="1" si="4828">+J3371+J2621</f>
        <v>-29602.345100105995</v>
      </c>
      <c r="K3380" s="51">
        <f t="shared" ca="1" si="4828"/>
        <v>-31282.694587273221</v>
      </c>
      <c r="L3380" s="9">
        <f t="shared" ca="1" si="4827"/>
        <v>3038022.5710088173</v>
      </c>
      <c r="M3380" s="9">
        <f t="shared" ca="1" si="4827"/>
        <v>-85471.484901532036</v>
      </c>
      <c r="N3380" s="9">
        <f t="shared" ca="1" si="4827"/>
        <v>-8387.8790111893777</v>
      </c>
      <c r="O3380" s="9">
        <f t="shared" ca="1" si="4827"/>
        <v>2944163.2070960924</v>
      </c>
      <c r="P3380" s="9">
        <f t="shared" ca="1" si="4827"/>
        <v>-767580.16377824452</v>
      </c>
      <c r="Q3380" s="9">
        <f t="shared" ca="1" si="4827"/>
        <v>831134.08094050537</v>
      </c>
      <c r="R3380" s="9">
        <f t="shared" ca="1" si="4827"/>
        <v>-28666.330658032515</v>
      </c>
      <c r="S3380" s="9">
        <f t="shared" ca="1" si="4827"/>
        <v>-15251.48128497399</v>
      </c>
      <c r="T3380" s="9">
        <f t="shared" ca="1" si="4827"/>
        <v>19636.105219245888</v>
      </c>
      <c r="U3380" s="9">
        <f t="shared" ca="1" si="4827"/>
        <v>-83645.142392865993</v>
      </c>
      <c r="V3380" s="9">
        <f t="shared" ca="1" si="4827"/>
        <v>2709040.2777935187</v>
      </c>
      <c r="W3380" s="9">
        <f t="shared" ca="1" si="4827"/>
        <v>-6486409.5382713228</v>
      </c>
      <c r="X3380" s="9">
        <f t="shared" ca="1" si="4827"/>
        <v>368919.58067619032</v>
      </c>
      <c r="Y3380" s="9">
        <f t="shared" ca="1" si="4827"/>
        <v>-3492094.8221945148</v>
      </c>
      <c r="Z3380" s="9">
        <f t="shared" ca="1" si="4827"/>
        <v>471311.06161326356</v>
      </c>
      <c r="AA3380" s="9">
        <f t="shared" ca="1" si="4827"/>
        <v>-9392.1937611343837</v>
      </c>
      <c r="AB3380" s="9">
        <f t="shared" ca="1" si="4827"/>
        <v>461918.86785212997</v>
      </c>
      <c r="AC3380" s="9">
        <f t="shared" ca="1" si="4827"/>
        <v>18097.963992886842</v>
      </c>
      <c r="AD3380" s="9">
        <f t="shared" ca="1" si="4827"/>
        <v>2748448.0686337091</v>
      </c>
      <c r="AE3380" s="9">
        <f t="shared" ca="1" si="4827"/>
        <v>475441.42019282409</v>
      </c>
    </row>
    <row r="3381" spans="4:31" hidden="1" outlineLevel="1">
      <c r="E3381" s="44"/>
      <c r="F3381" s="167" t="str">
        <f>F3388</f>
        <v>RB_GUP</v>
      </c>
      <c r="G3381" s="48" t="str">
        <f>$G$8</f>
        <v>PRODUCTION</v>
      </c>
      <c r="H3381" s="4">
        <f t="shared" ref="H3381:H3388" ca="1" si="4829">SUBTOTAL(9,I3381:AE3381)</f>
        <v>-5659805.8018927323</v>
      </c>
      <c r="I3381" s="5">
        <f t="shared" ref="I3381:N3381" ca="1" si="4830">VLOOKUP(CONCATENATE($F3381," ",$G3381),AllocFactorMatrix,(I$4+1),FALSE)*$E3388</f>
        <v>-2910673.5862261551</v>
      </c>
      <c r="J3381" s="47">
        <f t="shared" ca="1" si="4830"/>
        <v>-651.16757709939338</v>
      </c>
      <c r="K3381" s="47">
        <f t="shared" ca="1" si="4830"/>
        <v>-1140.1479972039774</v>
      </c>
      <c r="L3381" s="5">
        <f t="shared" ca="1" si="4830"/>
        <v>-678383.33914284012</v>
      </c>
      <c r="M3381" s="5">
        <f t="shared" ca="1" si="4830"/>
        <v>-9439.6955302816368</v>
      </c>
      <c r="N3381" s="5">
        <f t="shared" ca="1" si="4830"/>
        <v>-1314.7013921901082</v>
      </c>
      <c r="O3381" s="5">
        <f t="shared" ref="O3381:O3388" ca="1" si="4831">SUBTOTAL(9,L3381:N3381)</f>
        <v>-689137.73606531182</v>
      </c>
      <c r="P3381" s="5">
        <f ca="1">VLOOKUP(CONCATENATE($F3381," ",$G3381),AllocFactorMatrix,(P$4+1),FALSE)*$E3388</f>
        <v>-403497.46375228377</v>
      </c>
      <c r="Q3381" s="5">
        <f ca="1">VLOOKUP(CONCATENATE($F3381," ",$G3381),AllocFactorMatrix,(Q$4+1),FALSE)*$E3388</f>
        <v>-72411.242735714506</v>
      </c>
      <c r="R3381" s="5">
        <f ca="1">VLOOKUP(CONCATENATE($F3381," ",$G3381),AllocFactorMatrix,(R$4+1),FALSE)*$E3388</f>
        <v>-14684.261083463069</v>
      </c>
      <c r="S3381" s="5">
        <f ca="1">VLOOKUP(CONCATENATE($F3381," ",$G3381),AllocFactorMatrix,(S$4+1),FALSE)*$E3388</f>
        <v>-557.62817409903596</v>
      </c>
      <c r="T3381" s="5">
        <f ca="1">SUBTOTAL(9,P3381:S3381)</f>
        <v>-491150.59574556036</v>
      </c>
      <c r="U3381" s="5">
        <f ca="1">VLOOKUP(CONCATENATE($F3381," ",$G3381),AllocFactorMatrix,(U$4+1),FALSE)*$E3388</f>
        <v>-19137.013197397864</v>
      </c>
      <c r="V3381" s="5">
        <f ca="1">VLOOKUP(CONCATENATE($F3381," ",$G3381),AllocFactorMatrix,(V$4+1),FALSE)*$E3388</f>
        <v>-258360.72882567177</v>
      </c>
      <c r="W3381" s="5">
        <f ca="1">VLOOKUP(CONCATENATE($F3381," ",$G3381),AllocFactorMatrix,(W$4+1),FALSE)*$E3388</f>
        <v>-988126.07405327051</v>
      </c>
      <c r="X3381" s="5">
        <f ca="1">VLOOKUP(CONCATENATE($F3381," ",$G3381),AllocFactorMatrix,(X$4+1),FALSE)*$E3388</f>
        <v>-179008.20287794809</v>
      </c>
      <c r="Y3381" s="5">
        <f ca="1">SUBTOTAL(9,U3381:X3381)</f>
        <v>-1444632.0189542882</v>
      </c>
      <c r="Z3381" s="5">
        <f ca="1">VLOOKUP(CONCATENATE($F3381," ",$G3381),AllocFactorMatrix,(Z$4+1),FALSE)*$E3388</f>
        <v>-110909.01228307543</v>
      </c>
      <c r="AA3381" s="5">
        <f ca="1">VLOOKUP(CONCATENATE($F3381," ",$G3381),AllocFactorMatrix,(AA$4+1),FALSE)*$E3388</f>
        <v>-2215.1374450702401</v>
      </c>
      <c r="AB3381" s="5">
        <f t="shared" ref="AB3381:AB3388" ca="1" si="4832">SUBTOTAL(9,Z3381:AA3381)</f>
        <v>-113124.14972814567</v>
      </c>
      <c r="AC3381" s="5">
        <f ca="1">VLOOKUP(CONCATENATE($F3381," ",$G3381),AllocFactorMatrix,(AC$4+1),FALSE)*$E3388</f>
        <v>-1463.0693010066775</v>
      </c>
      <c r="AD3381" s="5">
        <f ca="1">VLOOKUP(CONCATENATE($F3381," ",$G3381),AllocFactorMatrix,(AD$4+1),FALSE)*$E3388</f>
        <v>-6499.786852152366</v>
      </c>
      <c r="AE3381" s="5">
        <f ca="1">VLOOKUP(CONCATENATE($F3381," ",$G3381),AllocFactorMatrix,(AE$4+1),FALSE)*$E3388</f>
        <v>-1333.5434458087386</v>
      </c>
    </row>
    <row r="3382" spans="4:31" hidden="1" outlineLevel="1">
      <c r="E3382" s="44"/>
      <c r="F3382" s="167" t="str">
        <f>F3388</f>
        <v>RB_GUP</v>
      </c>
      <c r="G3382" s="48" t="str">
        <f>$G$9</f>
        <v>BULKTRAN</v>
      </c>
      <c r="H3382" s="4">
        <f t="shared" ca="1" si="4829"/>
        <v>-3073582.8315579551</v>
      </c>
      <c r="I3382" s="5">
        <f t="shared" ref="I3382:N3382" ca="1" si="4833">VLOOKUP(CONCATENATE($F3382," ",$G3382),AllocFactorMatrix,(I$4+1),FALSE)*$E3388</f>
        <v>-1580654.2973439437</v>
      </c>
      <c r="J3382" s="47">
        <f t="shared" ca="1" si="4833"/>
        <v>-353.61946248589993</v>
      </c>
      <c r="K3382" s="47">
        <f t="shared" ca="1" si="4833"/>
        <v>-619.16246463251866</v>
      </c>
      <c r="L3382" s="5">
        <f t="shared" ca="1" si="4833"/>
        <v>-368399.10367721622</v>
      </c>
      <c r="M3382" s="5">
        <f t="shared" ca="1" si="4833"/>
        <v>-5126.2688389953846</v>
      </c>
      <c r="N3382" s="5">
        <f t="shared" ca="1" si="4833"/>
        <v>-713.95446577151699</v>
      </c>
      <c r="O3382" s="5">
        <f t="shared" ca="1" si="4831"/>
        <v>-374239.32698198309</v>
      </c>
      <c r="P3382" s="5">
        <f ca="1">VLOOKUP(CONCATENATE($F3382," ",$G3382),AllocFactorMatrix,(P$4+1),FALSE)*$E3388</f>
        <v>-219121.10071894337</v>
      </c>
      <c r="Q3382" s="5">
        <f ca="1">VLOOKUP(CONCATENATE($F3382," ",$G3382),AllocFactorMatrix,(Q$4+1),FALSE)*$E3388</f>
        <v>-39323.248937240816</v>
      </c>
      <c r="R3382" s="5">
        <f ca="1">VLOOKUP(CONCATENATE($F3382," ",$G3382),AllocFactorMatrix,(R$4+1),FALSE)*$E3388</f>
        <v>-7974.3535979897742</v>
      </c>
      <c r="S3382" s="5">
        <f ca="1">VLOOKUP(CONCATENATE($F3382," ",$G3382),AllocFactorMatrix,(S$4+1),FALSE)*$E3388</f>
        <v>-302.82247170576863</v>
      </c>
      <c r="T3382" s="5">
        <f t="shared" ref="T3382:T3388" ca="1" si="4834">SUBTOTAL(9,P3382:S3382)</f>
        <v>-266721.52572587976</v>
      </c>
      <c r="U3382" s="5">
        <f ca="1">VLOOKUP(CONCATENATE($F3382," ",$G3382),AllocFactorMatrix,(U$4+1),FALSE)*$E3388</f>
        <v>-10392.440530583219</v>
      </c>
      <c r="V3382" s="5">
        <f ca="1">VLOOKUP(CONCATENATE($F3382," ",$G3382),AllocFactorMatrix,(V$4+1),FALSE)*$E3388</f>
        <v>-140303.94827360104</v>
      </c>
      <c r="W3382" s="5">
        <f ca="1">VLOOKUP(CONCATENATE($F3382," ",$G3382),AllocFactorMatrix,(W$4+1),FALSE)*$E3388</f>
        <v>-536606.27995562053</v>
      </c>
      <c r="X3382" s="5">
        <f ca="1">VLOOKUP(CONCATENATE($F3382," ",$G3382),AllocFactorMatrix,(X$4+1),FALSE)*$E3388</f>
        <v>-97211.204470957236</v>
      </c>
      <c r="Y3382" s="5">
        <f t="shared" ref="Y3382:Y3388" ca="1" si="4835">SUBTOTAL(9,U3382:X3382)</f>
        <v>-784513.87323076208</v>
      </c>
      <c r="Z3382" s="5">
        <f ca="1">VLOOKUP(CONCATENATE($F3382," ",$G3382),AllocFactorMatrix,(Z$4+1),FALSE)*$E3388</f>
        <v>-60229.634717203953</v>
      </c>
      <c r="AA3382" s="5">
        <f ca="1">VLOOKUP(CONCATENATE($F3382," ",$G3382),AllocFactorMatrix,(AA$4+1),FALSE)*$E3388</f>
        <v>-1202.9402878862377</v>
      </c>
      <c r="AB3382" s="5">
        <f t="shared" ca="1" si="4832"/>
        <v>-61432.575005090192</v>
      </c>
      <c r="AC3382" s="5">
        <f ca="1">VLOOKUP(CONCATENATE($F3382," ",$G3382),AllocFactorMatrix,(AC$4+1),FALSE)*$E3388</f>
        <v>-794.52632163629994</v>
      </c>
      <c r="AD3382" s="5">
        <f ca="1">VLOOKUP(CONCATENATE($F3382," ",$G3382),AllocFactorMatrix,(AD$4+1),FALSE)*$E3388</f>
        <v>-3529.738294356458</v>
      </c>
      <c r="AE3382" s="5">
        <f ca="1">VLOOKUP(CONCATENATE($F3382," ",$G3382),AllocFactorMatrix,(AE$4+1),FALSE)*$E3388</f>
        <v>-724.18672718482389</v>
      </c>
    </row>
    <row r="3383" spans="4:31" hidden="1" outlineLevel="1">
      <c r="E3383" s="44"/>
      <c r="F3383" s="167" t="str">
        <f>F3388</f>
        <v>RB_GUP</v>
      </c>
      <c r="G3383" s="48" t="str">
        <f>$G$10</f>
        <v>SUBTRAN</v>
      </c>
      <c r="H3383" s="4">
        <f t="shared" ca="1" si="4829"/>
        <v>-850994.16513278894</v>
      </c>
      <c r="I3383" s="5">
        <f t="shared" ref="I3383:N3383" ca="1" si="4836">VLOOKUP(CONCATENATE($F3383," ",$G3383),AllocFactorMatrix,(I$4+1),FALSE)*$E3388</f>
        <v>-434747.53705823241</v>
      </c>
      <c r="J3383" s="47">
        <f t="shared" ca="1" si="4836"/>
        <v>-70.792042872050104</v>
      </c>
      <c r="K3383" s="47">
        <f t="shared" ca="1" si="4836"/>
        <v>-131.75614685007119</v>
      </c>
      <c r="L3383" s="5">
        <f t="shared" ca="1" si="4836"/>
        <v>-101883.6780380979</v>
      </c>
      <c r="M3383" s="5">
        <f t="shared" ca="1" si="4836"/>
        <v>-1423.9052775956736</v>
      </c>
      <c r="N3383" s="5">
        <f t="shared" ca="1" si="4836"/>
        <v>-257.72023942261768</v>
      </c>
      <c r="O3383" s="5">
        <f t="shared" ca="1" si="4831"/>
        <v>-103565.3035551162</v>
      </c>
      <c r="P3383" s="5">
        <f ca="1">VLOOKUP(CONCATENATE($F3383," ",$G3383),AllocFactorMatrix,(P$4+1),FALSE)*$E3388</f>
        <v>-58820.859126924792</v>
      </c>
      <c r="Q3383" s="5">
        <f ca="1">VLOOKUP(CONCATENATE($F3383," ",$G3383),AllocFactorMatrix,(Q$4+1),FALSE)*$E3388</f>
        <v>-10585.387461769853</v>
      </c>
      <c r="R3383" s="5">
        <f ca="1">VLOOKUP(CONCATENATE($F3383," ",$G3383),AllocFactorMatrix,(R$4+1),FALSE)*$E3388</f>
        <v>-2778.5825953668786</v>
      </c>
      <c r="S3383" s="5">
        <f ca="1">VLOOKUP(CONCATENATE($F3383," ",$G3383),AllocFactorMatrix,(S$4+1),FALSE)*$E3388</f>
        <v>0</v>
      </c>
      <c r="T3383" s="5">
        <f t="shared" ca="1" si="4834"/>
        <v>-72184.829184061527</v>
      </c>
      <c r="U3383" s="5">
        <f ca="1">VLOOKUP(CONCATENATE($F3383," ",$G3383),AllocFactorMatrix,(U$4+1),FALSE)*$E3388</f>
        <v>-2655.2118632186557</v>
      </c>
      <c r="V3383" s="5">
        <f ca="1">VLOOKUP(CONCATENATE($F3383," ",$G3383),AllocFactorMatrix,(V$4+1),FALSE)*$E3388</f>
        <v>-37255.197145685146</v>
      </c>
      <c r="W3383" s="5">
        <f ca="1">VLOOKUP(CONCATENATE($F3383," ",$G3383),AllocFactorMatrix,(W$4+1),FALSE)*$E3388</f>
        <v>-183696.86010654905</v>
      </c>
      <c r="X3383" s="5">
        <f ca="1">VLOOKUP(CONCATENATE($F3383," ",$G3383),AllocFactorMatrix,(X$4+1),FALSE)*$E3388</f>
        <v>0</v>
      </c>
      <c r="Y3383" s="5">
        <f t="shared" ca="1" si="4835"/>
        <v>-223607.26911545286</v>
      </c>
      <c r="Z3383" s="5">
        <f ca="1">VLOOKUP(CONCATENATE($F3383," ",$G3383),AllocFactorMatrix,(Z$4+1),FALSE)*$E3388</f>
        <v>-16147.74281237216</v>
      </c>
      <c r="AA3383" s="5">
        <f ca="1">VLOOKUP(CONCATENATE($F3383," ",$G3383),AllocFactorMatrix,(AA$4+1),FALSE)*$E3388</f>
        <v>-324.22272947794852</v>
      </c>
      <c r="AB3383" s="5">
        <f t="shared" ca="1" si="4832"/>
        <v>-16471.96554185011</v>
      </c>
      <c r="AC3383" s="5">
        <f ca="1">VLOOKUP(CONCATENATE($F3383," ",$G3383),AllocFactorMatrix,(AC$4+1),FALSE)*$E3388</f>
        <v>-214.71248835358625</v>
      </c>
      <c r="AD3383" s="5">
        <f ca="1">VLOOKUP(CONCATENATE($F3383," ",$G3383),AllocFactorMatrix,(AD$4+1),FALSE)*$E3388</f>
        <v>0</v>
      </c>
      <c r="AE3383" s="5">
        <f ca="1">VLOOKUP(CONCATENATE($F3383," ",$G3383),AllocFactorMatrix,(AE$4+1),FALSE)*$E3388</f>
        <v>0</v>
      </c>
    </row>
    <row r="3384" spans="4:31" hidden="1" outlineLevel="1">
      <c r="E3384" s="44"/>
      <c r="F3384" s="167" t="str">
        <f>F3388</f>
        <v>RB_GUP</v>
      </c>
      <c r="G3384" s="48" t="str">
        <f>$G$11</f>
        <v>DISTPRI</v>
      </c>
      <c r="H3384" s="4">
        <f t="shared" ca="1" si="4829"/>
        <v>-3404693.3374693561</v>
      </c>
      <c r="I3384" s="5">
        <f t="shared" ref="I3384:N3384" ca="1" si="4837">VLOOKUP(CONCATENATE($F3384," ",$G3384),AllocFactorMatrix,(I$4+1),FALSE)*$E3388</f>
        <v>-2229051.2483262504</v>
      </c>
      <c r="J3384" s="47">
        <f t="shared" ca="1" si="4837"/>
        <v>-366.01344741947878</v>
      </c>
      <c r="K3384" s="47">
        <f t="shared" ca="1" si="4837"/>
        <v>-677.22971717149289</v>
      </c>
      <c r="L3384" s="5">
        <f t="shared" ca="1" si="4837"/>
        <v>-521538.82557343761</v>
      </c>
      <c r="M3384" s="5">
        <f t="shared" ca="1" si="4837"/>
        <v>-7287.949001542278</v>
      </c>
      <c r="N3384" s="5">
        <f t="shared" ca="1" si="4837"/>
        <v>0</v>
      </c>
      <c r="O3384" s="5">
        <f t="shared" ca="1" si="4831"/>
        <v>-528826.77457497991</v>
      </c>
      <c r="P3384" s="5">
        <f ca="1">VLOOKUP(CONCATENATE($F3384," ",$G3384),AllocFactorMatrix,(P$4+1),FALSE)*$E3388</f>
        <v>-302451.17058177479</v>
      </c>
      <c r="Q3384" s="5">
        <f ca="1">VLOOKUP(CONCATENATE($F3384," ",$G3384),AllocFactorMatrix,(Q$4+1),FALSE)*$E3388</f>
        <v>-54424.384782789828</v>
      </c>
      <c r="R3384" s="5">
        <f ca="1">VLOOKUP(CONCATENATE($F3384," ",$G3384),AllocFactorMatrix,(R$4+1),FALSE)*$E3388</f>
        <v>0</v>
      </c>
      <c r="S3384" s="5">
        <f ca="1">VLOOKUP(CONCATENATE($F3384," ",$G3384),AllocFactorMatrix,(S$4+1),FALSE)*$E3388</f>
        <v>0</v>
      </c>
      <c r="T3384" s="5">
        <f t="shared" ca="1" si="4834"/>
        <v>-356875.55536456464</v>
      </c>
      <c r="U3384" s="5">
        <f ca="1">VLOOKUP(CONCATENATE($F3384," ",$G3384),AllocFactorMatrix,(U$4+1),FALSE)*$E3388</f>
        <v>-13696.044442699424</v>
      </c>
      <c r="V3384" s="5">
        <f ca="1">VLOOKUP(CONCATENATE($F3384," ",$G3384),AllocFactorMatrix,(V$4+1),FALSE)*$E3388</f>
        <v>-189387.02364271923</v>
      </c>
      <c r="W3384" s="5">
        <f ca="1">VLOOKUP(CONCATENATE($F3384," ",$G3384),AllocFactorMatrix,(W$4+1),FALSE)*$E3388</f>
        <v>0</v>
      </c>
      <c r="X3384" s="5">
        <f ca="1">VLOOKUP(CONCATENATE($F3384," ",$G3384),AllocFactorMatrix,(X$4+1),FALSE)*$E3388</f>
        <v>0</v>
      </c>
      <c r="Y3384" s="5">
        <f t="shared" ca="1" si="4835"/>
        <v>-203083.06808541866</v>
      </c>
      <c r="Z3384" s="5">
        <f ca="1">VLOOKUP(CONCATENATE($F3384," ",$G3384),AllocFactorMatrix,(Z$4+1),FALSE)*$E3388</f>
        <v>-83052.002300261083</v>
      </c>
      <c r="AA3384" s="5">
        <f ca="1">VLOOKUP(CONCATENATE($F3384," ",$G3384),AllocFactorMatrix,(AA$4+1),FALSE)*$E3388</f>
        <v>-1666.9846599752777</v>
      </c>
      <c r="AB3384" s="5">
        <f t="shared" ca="1" si="4832"/>
        <v>-84718.986960236361</v>
      </c>
      <c r="AC3384" s="5">
        <f ca="1">VLOOKUP(CONCATENATE($F3384," ",$G3384),AllocFactorMatrix,(AC$4+1),FALSE)*$E3388</f>
        <v>-1094.4609933153695</v>
      </c>
      <c r="AD3384" s="5">
        <f ca="1">VLOOKUP(CONCATENATE($F3384," ",$G3384),AllocFactorMatrix,(AD$4+1),FALSE)*$E3388</f>
        <v>0</v>
      </c>
      <c r="AE3384" s="5">
        <f ca="1">VLOOKUP(CONCATENATE($F3384," ",$G3384),AllocFactorMatrix,(AE$4+1),FALSE)*$E3388</f>
        <v>0</v>
      </c>
    </row>
    <row r="3385" spans="4:31" hidden="1" outlineLevel="1">
      <c r="E3385" s="44"/>
      <c r="F3385" s="167" t="str">
        <f>F3388</f>
        <v>RB_GUP</v>
      </c>
      <c r="G3385" s="48" t="str">
        <f>$G$12</f>
        <v>DISTSEC</v>
      </c>
      <c r="H3385" s="4">
        <f t="shared" ca="1" si="4829"/>
        <v>-1632164.123208777</v>
      </c>
      <c r="I3385" s="5">
        <f t="shared" ref="I3385:N3385" ca="1" si="4838">VLOOKUP(CONCATENATE($F3385," ",$G3385),AllocFactorMatrix,(I$4+1),FALSE)*$E3388</f>
        <v>-1210937.108755287</v>
      </c>
      <c r="J3385" s="47">
        <f t="shared" ca="1" si="4838"/>
        <v>-300.18506777468792</v>
      </c>
      <c r="K3385" s="47">
        <f t="shared" ca="1" si="4838"/>
        <v>-388.82239093650514</v>
      </c>
      <c r="L3385" s="5">
        <f t="shared" ca="1" si="4838"/>
        <v>-244084.73319911046</v>
      </c>
      <c r="M3385" s="5">
        <f t="shared" ca="1" si="4838"/>
        <v>0</v>
      </c>
      <c r="N3385" s="5">
        <f t="shared" ca="1" si="4838"/>
        <v>0</v>
      </c>
      <c r="O3385" s="5">
        <f t="shared" ca="1" si="4831"/>
        <v>-244084.73319911046</v>
      </c>
      <c r="P3385" s="5">
        <f ca="1">VLOOKUP(CONCATENATE($F3385," ",$G3385),AllocFactorMatrix,(P$4+1),FALSE)*$E3388</f>
        <v>-121845.59174213605</v>
      </c>
      <c r="Q3385" s="5">
        <f ca="1">VLOOKUP(CONCATENATE($F3385," ",$G3385),AllocFactorMatrix,(Q$4+1),FALSE)*$E3388</f>
        <v>0</v>
      </c>
      <c r="R3385" s="5">
        <f ca="1">VLOOKUP(CONCATENATE($F3385," ",$G3385),AllocFactorMatrix,(R$4+1),FALSE)*$E3388</f>
        <v>0</v>
      </c>
      <c r="S3385" s="5">
        <f ca="1">VLOOKUP(CONCATENATE($F3385," ",$G3385),AllocFactorMatrix,(S$4+1),FALSE)*$E3388</f>
        <v>0</v>
      </c>
      <c r="T3385" s="5">
        <f t="shared" ca="1" si="4834"/>
        <v>-121845.59174213605</v>
      </c>
      <c r="U3385" s="5">
        <f ca="1">VLOOKUP(CONCATENATE($F3385," ",$G3385),AllocFactorMatrix,(U$4+1),FALSE)*$E3388</f>
        <v>-4563.0493963703539</v>
      </c>
      <c r="V3385" s="5">
        <f ca="1">VLOOKUP(CONCATENATE($F3385," ",$G3385),AllocFactorMatrix,(V$4+1),FALSE)*$E3388</f>
        <v>0</v>
      </c>
      <c r="W3385" s="5">
        <f ca="1">VLOOKUP(CONCATENATE($F3385," ",$G3385),AllocFactorMatrix,(W$4+1),FALSE)*$E3388</f>
        <v>0</v>
      </c>
      <c r="X3385" s="5">
        <f ca="1">VLOOKUP(CONCATENATE($F3385," ",$G3385),AllocFactorMatrix,(X$4+1),FALSE)*$E3388</f>
        <v>0</v>
      </c>
      <c r="Y3385" s="5">
        <f t="shared" ca="1" si="4835"/>
        <v>-4563.0493963703539</v>
      </c>
      <c r="Z3385" s="5">
        <f ca="1">VLOOKUP(CONCATENATE($F3385," ",$G3385),AllocFactorMatrix,(Z$4+1),FALSE)*$E3388</f>
        <v>-34484.646033848891</v>
      </c>
      <c r="AA3385" s="5">
        <f ca="1">VLOOKUP(CONCATENATE($F3385," ",$G3385),AllocFactorMatrix,(AA$4+1),FALSE)*$E3388</f>
        <v>0</v>
      </c>
      <c r="AB3385" s="5">
        <f t="shared" ca="1" si="4832"/>
        <v>-34484.646033848891</v>
      </c>
      <c r="AC3385" s="5">
        <f ca="1">VLOOKUP(CONCATENATE($F3385," ",$G3385),AllocFactorMatrix,(AC$4+1),FALSE)*$E3388</f>
        <v>-407.73168654435955</v>
      </c>
      <c r="AD3385" s="5">
        <f ca="1">VLOOKUP(CONCATENATE($F3385," ",$G3385),AllocFactorMatrix,(AD$4+1),FALSE)*$E3388</f>
        <v>-12549.863128737839</v>
      </c>
      <c r="AE3385" s="5">
        <f ca="1">VLOOKUP(CONCATENATE($F3385," ",$G3385),AllocFactorMatrix,(AE$4+1),FALSE)*$E3388</f>
        <v>-2602.3918080309559</v>
      </c>
    </row>
    <row r="3386" spans="4:31" hidden="1" outlineLevel="1">
      <c r="E3386" s="44"/>
      <c r="F3386" s="167" t="str">
        <f>F3388</f>
        <v>RB_GUP</v>
      </c>
      <c r="G3386" s="48" t="str">
        <f>$G$13</f>
        <v>ENERGY</v>
      </c>
      <c r="H3386" s="4">
        <f t="shared" ca="1" si="4829"/>
        <v>-105667.31399059185</v>
      </c>
      <c r="I3386" s="5">
        <f t="shared" ref="I3386:N3386" ca="1" si="4839">VLOOKUP(CONCATENATE($F3386," ",$G3386),AllocFactorMatrix,(I$4+1),FALSE)*$E3388</f>
        <v>-41339.54727045801</v>
      </c>
      <c r="J3386" s="47">
        <f t="shared" ca="1" si="4839"/>
        <v>-6.6154585793785481</v>
      </c>
      <c r="K3386" s="47">
        <f t="shared" ca="1" si="4839"/>
        <v>-19.07501702375539</v>
      </c>
      <c r="L3386" s="5">
        <f t="shared" ca="1" si="4839"/>
        <v>-11920.4148989205</v>
      </c>
      <c r="M3386" s="5">
        <f t="shared" ca="1" si="4839"/>
        <v>-166.25431665696721</v>
      </c>
      <c r="N3386" s="5">
        <f t="shared" ca="1" si="4839"/>
        <v>-23.242212566224218</v>
      </c>
      <c r="O3386" s="5">
        <f t="shared" ca="1" si="4831"/>
        <v>-12109.911428143691</v>
      </c>
      <c r="P3386" s="5">
        <f ca="1">VLOOKUP(CONCATENATE($F3386," ",$G3386),AllocFactorMatrix,(P$4+1),FALSE)*$E3388</f>
        <v>-7728.0954176049636</v>
      </c>
      <c r="Q3386" s="5">
        <f ca="1">VLOOKUP(CONCATENATE($F3386," ",$G3386),AllocFactorMatrix,(Q$4+1),FALSE)*$E3388</f>
        <v>-1380.225414935582</v>
      </c>
      <c r="R3386" s="5">
        <f ca="1">VLOOKUP(CONCATENATE($F3386," ",$G3386),AllocFactorMatrix,(R$4+1),FALSE)*$E3388</f>
        <v>-281.06444046243854</v>
      </c>
      <c r="S3386" s="5">
        <f ca="1">VLOOKUP(CONCATENATE($F3386," ",$G3386),AllocFactorMatrix,(S$4+1),FALSE)*$E3388</f>
        <v>-10.615899036937002</v>
      </c>
      <c r="T3386" s="5">
        <f t="shared" ca="1" si="4834"/>
        <v>-9400.0011720399198</v>
      </c>
      <c r="U3386" s="5">
        <f ca="1">VLOOKUP(CONCATENATE($F3386," ",$G3386),AllocFactorMatrix,(U$4+1),FALSE)*$E3388</f>
        <v>-405.30923761165144</v>
      </c>
      <c r="V3386" s="5">
        <f ca="1">VLOOKUP(CONCATENATE($F3386," ",$G3386),AllocFactorMatrix,(V$4+1),FALSE)*$E3388</f>
        <v>-6408.0161100057348</v>
      </c>
      <c r="W3386" s="5">
        <f ca="1">VLOOKUP(CONCATENATE($F3386," ",$G3386),AllocFactorMatrix,(W$4+1),FALSE)*$E3388</f>
        <v>-27559.834350316458</v>
      </c>
      <c r="X3386" s="5">
        <f ca="1">VLOOKUP(CONCATENATE($F3386," ",$G3386),AllocFactorMatrix,(X$4+1),FALSE)*$E3388</f>
        <v>-5184.2926966272216</v>
      </c>
      <c r="Y3386" s="5">
        <f t="shared" ca="1" si="4835"/>
        <v>-39557.452394561064</v>
      </c>
      <c r="Z3386" s="5">
        <f ca="1">VLOOKUP(CONCATENATE($F3386," ",$G3386),AllocFactorMatrix,(Z$4+1),FALSE)*$E3388</f>
        <v>-2125.9192491313015</v>
      </c>
      <c r="AA3386" s="5">
        <f ca="1">VLOOKUP(CONCATENATE($F3386," ",$G3386),AllocFactorMatrix,(AA$4+1),FALSE)*$E3388</f>
        <v>-42.656145662195939</v>
      </c>
      <c r="AB3386" s="5">
        <f t="shared" ca="1" si="4832"/>
        <v>-2168.5753947934973</v>
      </c>
      <c r="AC3386" s="5">
        <f ca="1">VLOOKUP(CONCATENATE($F3386," ",$G3386),AllocFactorMatrix,(AC$4+1),FALSE)*$E3388</f>
        <v>-38.049464847157488</v>
      </c>
      <c r="AD3386" s="5">
        <f ca="1">VLOOKUP(CONCATENATE($F3386," ",$G3386),AllocFactorMatrix,(AD$4+1),FALSE)*$E3388</f>
        <v>-852.29498136388077</v>
      </c>
      <c r="AE3386" s="5">
        <f ca="1">VLOOKUP(CONCATENATE($F3386," ",$G3386),AllocFactorMatrix,(AE$4+1),FALSE)*$E3388</f>
        <v>-175.79140878149832</v>
      </c>
    </row>
    <row r="3387" spans="4:31" hidden="1" outlineLevel="1">
      <c r="E3387" s="44"/>
      <c r="F3387" s="167" t="str">
        <f>F3388</f>
        <v>RB_GUP</v>
      </c>
      <c r="G3387" s="48" t="str">
        <f>$G$14</f>
        <v>CUSTOMER</v>
      </c>
      <c r="H3387" s="4">
        <f t="shared" ca="1" si="4829"/>
        <v>-769228.4267478016</v>
      </c>
      <c r="I3387" s="5">
        <f t="shared" ref="I3387:N3387" ca="1" si="4840">VLOOKUP(CONCATENATE($F3387," ",$G3387),AllocFactorMatrix,(I$4+1),FALSE)*$E3388</f>
        <v>-380926.71729862253</v>
      </c>
      <c r="J3387" s="47">
        <f t="shared" ca="1" si="4840"/>
        <v>-76.868221441325218</v>
      </c>
      <c r="K3387" s="47">
        <f t="shared" ca="1" si="4840"/>
        <v>-40.739726483914971</v>
      </c>
      <c r="L3387" s="5">
        <f t="shared" ca="1" si="4840"/>
        <v>-121403.12483190151</v>
      </c>
      <c r="M3387" s="5">
        <f t="shared" ca="1" si="4840"/>
        <v>-7751.1120310442911</v>
      </c>
      <c r="N3387" s="5">
        <f t="shared" ca="1" si="4840"/>
        <v>-1303.6339024729007</v>
      </c>
      <c r="O3387" s="5">
        <f t="shared" ca="1" si="4831"/>
        <v>-130457.8707654187</v>
      </c>
      <c r="P3387" s="5">
        <f ca="1">VLOOKUP(CONCATENATE($F3387," ",$G3387),AllocFactorMatrix,(P$4+1),FALSE)*$E3388</f>
        <v>-9454.7372771851878</v>
      </c>
      <c r="Q3387" s="5">
        <f ca="1">VLOOKUP(CONCATENATE($F3387," ",$G3387),AllocFactorMatrix,(Q$4+1),FALSE)*$E3388</f>
        <v>-2736.561845289511</v>
      </c>
      <c r="R3387" s="5">
        <f ca="1">VLOOKUP(CONCATENATE($F3387," ",$G3387),AllocFactorMatrix,(R$4+1),FALSE)*$E3388</f>
        <v>-3205.5749859808666</v>
      </c>
      <c r="S3387" s="5">
        <f ca="1">VLOOKUP(CONCATENATE($F3387," ",$G3387),AllocFactorMatrix,(S$4+1),FALSE)*$E3388</f>
        <v>-400.52876267093859</v>
      </c>
      <c r="T3387" s="5">
        <f t="shared" ca="1" si="4834"/>
        <v>-15797.402871126504</v>
      </c>
      <c r="U3387" s="5">
        <f ca="1">VLOOKUP(CONCATENATE($F3387," ",$G3387),AllocFactorMatrix,(U$4+1),FALSE)*$E3388</f>
        <v>-62.685298079449936</v>
      </c>
      <c r="V3387" s="5">
        <f ca="1">VLOOKUP(CONCATENATE($F3387," ",$G3387),AllocFactorMatrix,(V$4+1),FALSE)*$E3388</f>
        <v>-1942.3343495159754</v>
      </c>
      <c r="W3387" s="5">
        <f ca="1">VLOOKUP(CONCATENATE($F3387," ",$G3387),AllocFactorMatrix,(W$4+1),FALSE)*$E3388</f>
        <v>-5388.2858244921317</v>
      </c>
      <c r="X3387" s="5">
        <f ca="1">VLOOKUP(CONCATENATE($F3387," ",$G3387),AllocFactorMatrix,(X$4+1),FALSE)*$E3388</f>
        <v>-1602.1709374082754</v>
      </c>
      <c r="Y3387" s="5">
        <f t="shared" ca="1" si="4835"/>
        <v>-8995.4764094958318</v>
      </c>
      <c r="Z3387" s="5">
        <f ca="1">VLOOKUP(CONCATENATE($F3387," ",$G3387),AllocFactorMatrix,(Z$4+1),FALSE)*$E3388</f>
        <v>-1913.1738234128222</v>
      </c>
      <c r="AA3387" s="5">
        <f ca="1">VLOOKUP(CONCATENATE($F3387," ",$G3387),AllocFactorMatrix,(AA$4+1),FALSE)*$E3388</f>
        <v>-35.823985839516624</v>
      </c>
      <c r="AB3387" s="5">
        <f t="shared" ca="1" si="4832"/>
        <v>-1948.9978092523388</v>
      </c>
      <c r="AC3387" s="5">
        <f ca="1">VLOOKUP(CONCATENATE($F3387," ",$G3387),AllocFactorMatrix,(AC$4+1),FALSE)*$E3388</f>
        <v>-185.07755257308708</v>
      </c>
      <c r="AD3387" s="5">
        <f ca="1">VLOOKUP(CONCATENATE($F3387," ",$G3387),AllocFactorMatrix,(AD$4+1),FALSE)*$E3388</f>
        <v>-203389.50890558967</v>
      </c>
      <c r="AE3387" s="5">
        <f ca="1">VLOOKUP(CONCATENATE($F3387," ",$G3387),AllocFactorMatrix,(AE$4+1),FALSE)*$E3388</f>
        <v>-27409.767187797825</v>
      </c>
    </row>
    <row r="3388" spans="4:31" collapsed="1">
      <c r="D3388" s="48" t="s">
        <v>675</v>
      </c>
      <c r="E3388" s="54">
        <v>-15496136</v>
      </c>
      <c r="F3388" s="88" t="s">
        <v>71</v>
      </c>
      <c r="G3388" s="48" t="str">
        <f>$G$15</f>
        <v>TOTAL</v>
      </c>
      <c r="H3388" s="4">
        <f t="shared" ca="1" si="4829"/>
        <v>-15496136.000000004</v>
      </c>
      <c r="I3388" s="5">
        <f t="shared" ref="I3388:N3388" ca="1" si="4841">VLOOKUP(CONCATENATE($F3388," ",$G3388),AllocFactorMatrix,(I$4+1),FALSE)*$E3388</f>
        <v>-8788330.0422789473</v>
      </c>
      <c r="J3388" s="47">
        <f t="shared" ca="1" si="4841"/>
        <v>-1825.2612776722137</v>
      </c>
      <c r="K3388" s="47">
        <f t="shared" ca="1" si="4841"/>
        <v>-3016.9334603022353</v>
      </c>
      <c r="L3388" s="5">
        <f t="shared" ca="1" si="4841"/>
        <v>-2047613.2193615246</v>
      </c>
      <c r="M3388" s="5">
        <f t="shared" ca="1" si="4841"/>
        <v>-31195.184996116233</v>
      </c>
      <c r="N3388" s="5">
        <f t="shared" ca="1" si="4841"/>
        <v>-3613.2522124233678</v>
      </c>
      <c r="O3388" s="5">
        <f t="shared" ca="1" si="4831"/>
        <v>-2082421.6565700641</v>
      </c>
      <c r="P3388" s="5">
        <f ca="1">VLOOKUP(CONCATENATE($F3388," ",$G3388),AllocFactorMatrix,(P$4+1),FALSE)*$E3388</f>
        <v>-1122919.0186168528</v>
      </c>
      <c r="Q3388" s="5">
        <f ca="1">VLOOKUP(CONCATENATE($F3388," ",$G3388),AllocFactorMatrix,(Q$4+1),FALSE)*$E3388</f>
        <v>-180861.0511777401</v>
      </c>
      <c r="R3388" s="5">
        <f ca="1">VLOOKUP(CONCATENATE($F3388," ",$G3388),AllocFactorMatrix,(R$4+1),FALSE)*$E3388</f>
        <v>-28923.836703263023</v>
      </c>
      <c r="S3388" s="5">
        <f ca="1">VLOOKUP(CONCATENATE($F3388," ",$G3388),AllocFactorMatrix,(S$4+1),FALSE)*$E3388</f>
        <v>-1271.5953075126802</v>
      </c>
      <c r="T3388" s="5">
        <f t="shared" ca="1" si="4834"/>
        <v>-1333975.5018053686</v>
      </c>
      <c r="U3388" s="5">
        <f ca="1">VLOOKUP(CONCATENATE($F3388," ",$G3388),AllocFactorMatrix,(U$4+1),FALSE)*$E3388</f>
        <v>-50911.753965960619</v>
      </c>
      <c r="V3388" s="5">
        <f ca="1">VLOOKUP(CONCATENATE($F3388," ",$G3388),AllocFactorMatrix,(V$4+1),FALSE)*$E3388</f>
        <v>-633657.24834719894</v>
      </c>
      <c r="W3388" s="5">
        <f ca="1">VLOOKUP(CONCATENATE($F3388," ",$G3388),AllocFactorMatrix,(W$4+1),FALSE)*$E3388</f>
        <v>-1741377.3342902486</v>
      </c>
      <c r="X3388" s="5">
        <f ca="1">VLOOKUP(CONCATENATE($F3388," ",$G3388),AllocFactorMatrix,(X$4+1),FALSE)*$E3388</f>
        <v>-283005.87098294083</v>
      </c>
      <c r="Y3388" s="5">
        <f t="shared" ca="1" si="4835"/>
        <v>-2708952.207586349</v>
      </c>
      <c r="Z3388" s="5">
        <f ca="1">VLOOKUP(CONCATENATE($F3388," ",$G3388),AllocFactorMatrix,(Z$4+1),FALSE)*$E3388</f>
        <v>-308862.13121930562</v>
      </c>
      <c r="AA3388" s="5">
        <f ca="1">VLOOKUP(CONCATENATE($F3388," ",$G3388),AllocFactorMatrix,(AA$4+1),FALSE)*$E3388</f>
        <v>-5487.7652539114151</v>
      </c>
      <c r="AB3388" s="5">
        <f t="shared" ca="1" si="4832"/>
        <v>-314349.89647321706</v>
      </c>
      <c r="AC3388" s="5">
        <f ca="1">VLOOKUP(CONCATENATE($F3388," ",$G3388),AllocFactorMatrix,(AC$4+1),FALSE)*$E3388</f>
        <v>-4197.6278082765375</v>
      </c>
      <c r="AD3388" s="5">
        <f ca="1">VLOOKUP(CONCATENATE($F3388," ",$G3388),AllocFactorMatrix,(AD$4+1),FALSE)*$E3388</f>
        <v>-226821.1921622002</v>
      </c>
      <c r="AE3388" s="5">
        <f ca="1">VLOOKUP(CONCATENATE($F3388," ",$G3388),AllocFactorMatrix,(AE$4+1),FALSE)*$E3388</f>
        <v>-32245.680577603838</v>
      </c>
    </row>
    <row r="3389" spans="4:31" hidden="1" outlineLevel="1">
      <c r="E3389" s="9"/>
      <c r="F3389" s="99"/>
      <c r="G3389" s="48" t="str">
        <f>$G$8</f>
        <v>PRODUCTION</v>
      </c>
      <c r="H3389" s="4">
        <f t="shared" ref="H3389:AE3389" ca="1" si="4842">+H3373+H3381</f>
        <v>-31791013.309951495</v>
      </c>
      <c r="I3389" s="4">
        <f t="shared" ca="1" si="4842"/>
        <v>-26510312.681316864</v>
      </c>
      <c r="J3389" s="46">
        <f t="shared" ref="J3389:K3389" ca="1" si="4843">+J3373+J3381</f>
        <v>6127.0752553366801</v>
      </c>
      <c r="K3389" s="46">
        <f t="shared" ca="1" si="4843"/>
        <v>15531.895671919123</v>
      </c>
      <c r="L3389" s="4">
        <f t="shared" ca="1" si="4842"/>
        <v>-254494.80463352497</v>
      </c>
      <c r="M3389" s="4">
        <f t="shared" ca="1" si="4842"/>
        <v>-45904.780664995866</v>
      </c>
      <c r="N3389" s="4">
        <f t="shared" ca="1" si="4842"/>
        <v>938.29050652432556</v>
      </c>
      <c r="O3389" s="4">
        <f t="shared" ca="1" si="4842"/>
        <v>-299461.29479201138</v>
      </c>
      <c r="P3389" s="4">
        <f t="shared" ca="1" si="4842"/>
        <v>-1125568.1402937479</v>
      </c>
      <c r="Q3389" s="4">
        <f t="shared" ca="1" si="4842"/>
        <v>110913.78406799477</v>
      </c>
      <c r="R3389" s="4">
        <f t="shared" ca="1" si="4842"/>
        <v>-46611.494828907751</v>
      </c>
      <c r="S3389" s="4">
        <f t="shared" ca="1" si="4842"/>
        <v>-7231.1269947001365</v>
      </c>
      <c r="T3389" s="4">
        <f t="shared" ca="1" si="4842"/>
        <v>-1068496.9780493579</v>
      </c>
      <c r="U3389" s="4">
        <f t="shared" ca="1" si="4842"/>
        <v>-60205.374085599891</v>
      </c>
      <c r="V3389" s="4">
        <f t="shared" ca="1" si="4842"/>
        <v>415441.96738569677</v>
      </c>
      <c r="W3389" s="4">
        <f t="shared" ca="1" si="4842"/>
        <v>-4610578.81764994</v>
      </c>
      <c r="X3389" s="4">
        <f t="shared" ca="1" si="4842"/>
        <v>280977.25601661147</v>
      </c>
      <c r="Y3389" s="4">
        <f t="shared" ca="1" si="4842"/>
        <v>-3974364.9683332201</v>
      </c>
      <c r="Z3389" s="4">
        <f t="shared" ca="1" si="4842"/>
        <v>-38333.756003825052</v>
      </c>
      <c r="AA3389" s="4">
        <f t="shared" ca="1" si="4842"/>
        <v>-7384.0646020085842</v>
      </c>
      <c r="AB3389" s="4">
        <f t="shared" ca="1" si="4842"/>
        <v>-45717.82060583237</v>
      </c>
      <c r="AC3389" s="4">
        <f t="shared" ca="1" si="4842"/>
        <v>3786.0624792118565</v>
      </c>
      <c r="AD3389" s="4">
        <f t="shared" ca="1" si="4842"/>
        <v>64758.691913070303</v>
      </c>
      <c r="AE3389" s="4">
        <f t="shared" ca="1" si="4842"/>
        <v>17136.707826372913</v>
      </c>
    </row>
    <row r="3390" spans="4:31" hidden="1" outlineLevel="1">
      <c r="E3390" s="9"/>
      <c r="F3390" s="99"/>
      <c r="G3390" s="48" t="str">
        <f>$G$9</f>
        <v>BULKTRAN</v>
      </c>
      <c r="H3390" s="4">
        <f t="shared" ref="H3390:AE3390" ca="1" si="4844">+H3374+H3382</f>
        <v>-8031790.6556665748</v>
      </c>
      <c r="I3390" s="4">
        <f t="shared" ca="1" si="4844"/>
        <v>-14200536.424544381</v>
      </c>
      <c r="J3390" s="46">
        <f t="shared" ref="J3390:K3390" ca="1" si="4845">+J3374+J3382</f>
        <v>-31150.417985657114</v>
      </c>
      <c r="K3390" s="46">
        <f t="shared" ca="1" si="4845"/>
        <v>-83201.601373952071</v>
      </c>
      <c r="L3390" s="4">
        <f t="shared" ca="1" si="4844"/>
        <v>265545.05279962462</v>
      </c>
      <c r="M3390" s="4">
        <f t="shared" ca="1" si="4844"/>
        <v>-16204.887786123832</v>
      </c>
      <c r="N3390" s="4">
        <f t="shared" ca="1" si="4844"/>
        <v>-16438.348957564383</v>
      </c>
      <c r="O3390" s="4">
        <f t="shared" ca="1" si="4844"/>
        <v>232901.81605593726</v>
      </c>
      <c r="P3390" s="4">
        <f t="shared" ca="1" si="4844"/>
        <v>-68192.399032750254</v>
      </c>
      <c r="Q3390" s="4">
        <f t="shared" ca="1" si="4844"/>
        <v>352821.86484552594</v>
      </c>
      <c r="R3390" s="4">
        <f t="shared" ca="1" si="4844"/>
        <v>27612.127877950519</v>
      </c>
      <c r="S3390" s="4">
        <f t="shared" ca="1" si="4844"/>
        <v>-5410.1741790548886</v>
      </c>
      <c r="T3390" s="4">
        <f t="shared" ca="1" si="4844"/>
        <v>306831.41951167019</v>
      </c>
      <c r="U3390" s="4">
        <f t="shared" ca="1" si="4844"/>
        <v>-33457.416528532369</v>
      </c>
      <c r="V3390" s="4">
        <f t="shared" ca="1" si="4844"/>
        <v>1356404.7744436502</v>
      </c>
      <c r="W3390" s="4">
        <f t="shared" ca="1" si="4844"/>
        <v>3075306.2440778506</v>
      </c>
      <c r="X3390" s="4">
        <f t="shared" ca="1" si="4844"/>
        <v>1229424.8033859041</v>
      </c>
      <c r="Y3390" s="4">
        <f t="shared" ca="1" si="4844"/>
        <v>5627678.4053788716</v>
      </c>
      <c r="Z3390" s="4">
        <f t="shared" ca="1" si="4844"/>
        <v>69136.047116840593</v>
      </c>
      <c r="AA3390" s="4">
        <f t="shared" ca="1" si="4844"/>
        <v>-3057.2499629074609</v>
      </c>
      <c r="AB3390" s="4">
        <f t="shared" ca="1" si="4844"/>
        <v>66078.79715393309</v>
      </c>
      <c r="AC3390" s="4">
        <f t="shared" ca="1" si="4844"/>
        <v>2696.8801314539674</v>
      </c>
      <c r="AD3390" s="4">
        <f t="shared" ca="1" si="4844"/>
        <v>37404.229613647105</v>
      </c>
      <c r="AE3390" s="4">
        <f t="shared" ca="1" si="4844"/>
        <v>9506.2403918910732</v>
      </c>
    </row>
    <row r="3391" spans="4:31" hidden="1" outlineLevel="1">
      <c r="E3391" s="9"/>
      <c r="F3391" s="99"/>
      <c r="G3391" s="48" t="str">
        <f>$G$10</f>
        <v>SUBTRAN</v>
      </c>
      <c r="H3391" s="4">
        <f t="shared" ref="H3391:AE3391" ca="1" si="4846">+H3375+H3383</f>
        <v>-2421340.9229220496</v>
      </c>
      <c r="I3391" s="4">
        <f t="shared" ca="1" si="4846"/>
        <v>-3821066.8445614511</v>
      </c>
      <c r="J3391" s="46">
        <f t="shared" ref="J3391:K3391" ca="1" si="4847">+J3375+J3383</f>
        <v>-5969.8274749947086</v>
      </c>
      <c r="K3391" s="46">
        <f t="shared" ca="1" si="4847"/>
        <v>-16922.762066204541</v>
      </c>
      <c r="L3391" s="4">
        <f t="shared" ca="1" si="4846"/>
        <v>49648.07693634626</v>
      </c>
      <c r="M3391" s="4">
        <f t="shared" ca="1" si="4846"/>
        <v>-4605.0904615815971</v>
      </c>
      <c r="N3391" s="4">
        <f t="shared" ca="1" si="4846"/>
        <v>-5332.1183057031803</v>
      </c>
      <c r="O3391" s="4">
        <f t="shared" ca="1" si="4846"/>
        <v>39710.868169061869</v>
      </c>
      <c r="P3391" s="4">
        <f t="shared" ca="1" si="4846"/>
        <v>-29186.907445818149</v>
      </c>
      <c r="Q3391" s="4">
        <f t="shared" ca="1" si="4846"/>
        <v>88615.00426720659</v>
      </c>
      <c r="R3391" s="4">
        <f t="shared" ca="1" si="4846"/>
        <v>8621.4286723682362</v>
      </c>
      <c r="S3391" s="4">
        <f t="shared" ca="1" si="4846"/>
        <v>0</v>
      </c>
      <c r="T3391" s="4">
        <f t="shared" ca="1" si="4846"/>
        <v>68049.525493756664</v>
      </c>
      <c r="U3391" s="4">
        <f t="shared" ca="1" si="4846"/>
        <v>-8703.2858082487364</v>
      </c>
      <c r="V3391" s="4">
        <f t="shared" ca="1" si="4846"/>
        <v>336858.27612538094</v>
      </c>
      <c r="W3391" s="4">
        <f t="shared" ca="1" si="4846"/>
        <v>972337.21050237422</v>
      </c>
      <c r="X3391" s="4">
        <f t="shared" ca="1" si="4846"/>
        <v>3.1108008582858504E-152</v>
      </c>
      <c r="Y3391" s="4">
        <f t="shared" ca="1" si="4846"/>
        <v>1300492.2008195072</v>
      </c>
      <c r="Z3391" s="4">
        <f t="shared" ca="1" si="4846"/>
        <v>14563.014036891438</v>
      </c>
      <c r="AA3391" s="4">
        <f t="shared" ca="1" si="4846"/>
        <v>-852.25550021226729</v>
      </c>
      <c r="AB3391" s="4">
        <f t="shared" ca="1" si="4846"/>
        <v>13710.758536679172</v>
      </c>
      <c r="AC3391" s="4">
        <f t="shared" ca="1" si="4846"/>
        <v>655.15816159840642</v>
      </c>
      <c r="AD3391" s="4">
        <f t="shared" ca="1" si="4846"/>
        <v>0</v>
      </c>
      <c r="AE3391" s="4">
        <f t="shared" ca="1" si="4846"/>
        <v>0</v>
      </c>
    </row>
    <row r="3392" spans="4:31" hidden="1" outlineLevel="1">
      <c r="E3392" s="9"/>
      <c r="F3392" s="99"/>
      <c r="G3392" s="48" t="str">
        <f>$G$11</f>
        <v>DISTPRI</v>
      </c>
      <c r="H3392" s="4">
        <f t="shared" ref="H3392:AE3392" ca="1" si="4848">+H3376+H3384</f>
        <v>-15356754.353925483</v>
      </c>
      <c r="I3392" s="4">
        <f t="shared" ca="1" si="4848"/>
        <v>-17484475.139114413</v>
      </c>
      <c r="J3392" s="46">
        <f t="shared" ref="J3392:K3392" ca="1" si="4849">+J3376+J3384</f>
        <v>-13934.42957073646</v>
      </c>
      <c r="K3392" s="46">
        <f t="shared" ca="1" si="4849"/>
        <v>-40546.328802909535</v>
      </c>
      <c r="L3392" s="4">
        <f t="shared" ca="1" si="4848"/>
        <v>654551.40789091936</v>
      </c>
      <c r="M3392" s="4">
        <f t="shared" ca="1" si="4848"/>
        <v>-20950.891989018761</v>
      </c>
      <c r="N3392" s="4">
        <f t="shared" ca="1" si="4848"/>
        <v>0</v>
      </c>
      <c r="O3392" s="4">
        <f t="shared" ca="1" si="4848"/>
        <v>633600.5159018985</v>
      </c>
      <c r="P3392" s="4">
        <f t="shared" ca="1" si="4848"/>
        <v>-134006.40261955897</v>
      </c>
      <c r="Q3392" s="4">
        <f t="shared" ca="1" si="4848"/>
        <v>338247.84191580536</v>
      </c>
      <c r="R3392" s="4">
        <f t="shared" ca="1" si="4848"/>
        <v>0</v>
      </c>
      <c r="S3392" s="4">
        <f t="shared" ca="1" si="4848"/>
        <v>0</v>
      </c>
      <c r="T3392" s="4">
        <f t="shared" ca="1" si="4848"/>
        <v>204241.43929624546</v>
      </c>
      <c r="U3392" s="4">
        <f t="shared" ca="1" si="4848"/>
        <v>-28186.975362203426</v>
      </c>
      <c r="V3392" s="4">
        <f t="shared" ca="1" si="4848"/>
        <v>1248021.5493115517</v>
      </c>
      <c r="W3392" s="4">
        <f t="shared" ca="1" si="4848"/>
        <v>-4.9317820073242152E-80</v>
      </c>
      <c r="X3392" s="4">
        <f t="shared" ca="1" si="4848"/>
        <v>4.8407784310795284E-152</v>
      </c>
      <c r="Y3392" s="4">
        <f t="shared" ca="1" si="4848"/>
        <v>1219834.5739493486</v>
      </c>
      <c r="Z3392" s="4">
        <f t="shared" ca="1" si="4848"/>
        <v>123129.19670041234</v>
      </c>
      <c r="AA3392" s="4">
        <f t="shared" ca="1" si="4848"/>
        <v>-3021.7640078726922</v>
      </c>
      <c r="AB3392" s="4">
        <f t="shared" ca="1" si="4848"/>
        <v>120107.43269253967</v>
      </c>
      <c r="AC3392" s="4">
        <f t="shared" ca="1" si="4848"/>
        <v>4417.5817225586616</v>
      </c>
      <c r="AD3392" s="4">
        <f t="shared" ca="1" si="4848"/>
        <v>0</v>
      </c>
      <c r="AE3392" s="4">
        <f t="shared" ca="1" si="4848"/>
        <v>0</v>
      </c>
    </row>
    <row r="3393" spans="2:31" hidden="1" outlineLevel="1">
      <c r="E3393" s="9"/>
      <c r="F3393" s="99"/>
      <c r="G3393" s="48" t="str">
        <f>$G$12</f>
        <v>DISTSEC</v>
      </c>
      <c r="H3393" s="4">
        <f t="shared" ref="H3393:AE3393" ca="1" si="4850">+H3377+H3385</f>
        <v>-9190397.9405301046</v>
      </c>
      <c r="I3393" s="4">
        <f t="shared" ca="1" si="4850"/>
        <v>-9582409.8962363787</v>
      </c>
      <c r="J3393" s="46">
        <f t="shared" ref="J3393:K3393" ca="1" si="4851">+J3377+J3385</f>
        <v>-13443.099709938455</v>
      </c>
      <c r="K3393" s="46">
        <f t="shared" ca="1" si="4851"/>
        <v>-30691.857224806565</v>
      </c>
      <c r="L3393" s="4">
        <f t="shared" ca="1" si="4850"/>
        <v>280687.56189661368</v>
      </c>
      <c r="M3393" s="4">
        <f t="shared" ca="1" si="4850"/>
        <v>0</v>
      </c>
      <c r="N3393" s="4">
        <f t="shared" ca="1" si="4850"/>
        <v>0</v>
      </c>
      <c r="O3393" s="4">
        <f t="shared" ca="1" si="4850"/>
        <v>280687.56189661368</v>
      </c>
      <c r="P3393" s="4">
        <f t="shared" ca="1" si="4850"/>
        <v>-58058.646614214522</v>
      </c>
      <c r="Q3393" s="4">
        <f t="shared" ca="1" si="4850"/>
        <v>0</v>
      </c>
      <c r="R3393" s="4">
        <f t="shared" ca="1" si="4850"/>
        <v>0</v>
      </c>
      <c r="S3393" s="4">
        <f t="shared" ca="1" si="4850"/>
        <v>0</v>
      </c>
      <c r="T3393" s="4">
        <f t="shared" ca="1" si="4850"/>
        <v>-58058.646614214522</v>
      </c>
      <c r="U3393" s="4">
        <f t="shared" ca="1" si="4850"/>
        <v>-9964.498731093292</v>
      </c>
      <c r="V3393" s="4">
        <f t="shared" ca="1" si="4850"/>
        <v>5.4939459994540669E-123</v>
      </c>
      <c r="W3393" s="4">
        <f t="shared" ca="1" si="4850"/>
        <v>-1.8710365399403733E-81</v>
      </c>
      <c r="X3393" s="4">
        <f t="shared" ca="1" si="4850"/>
        <v>0</v>
      </c>
      <c r="Y3393" s="4">
        <f t="shared" ca="1" si="4850"/>
        <v>-9964.498731093292</v>
      </c>
      <c r="Z3393" s="4">
        <f t="shared" ca="1" si="4850"/>
        <v>48043.625075068827</v>
      </c>
      <c r="AA3393" s="4">
        <f t="shared" ca="1" si="4850"/>
        <v>0</v>
      </c>
      <c r="AB3393" s="4">
        <f t="shared" ca="1" si="4850"/>
        <v>48043.625075068827</v>
      </c>
      <c r="AC3393" s="4">
        <f t="shared" ca="1" si="4850"/>
        <v>1589.1669657699581</v>
      </c>
      <c r="AD3393" s="4">
        <f t="shared" ca="1" si="4850"/>
        <v>138309.5331984729</v>
      </c>
      <c r="AE3393" s="4">
        <f t="shared" ca="1" si="4850"/>
        <v>35540.17085020474</v>
      </c>
    </row>
    <row r="3394" spans="2:31" hidden="1" outlineLevel="1">
      <c r="E3394" s="9"/>
      <c r="F3394" s="99"/>
      <c r="G3394" s="48" t="str">
        <f>$G$13</f>
        <v>ENERGY</v>
      </c>
      <c r="H3394" s="4">
        <f t="shared" ref="H3394:AE3394" ca="1" si="4852">+H3378+H3386</f>
        <v>-11370037.770912459</v>
      </c>
      <c r="I3394" s="4">
        <f t="shared" ca="1" si="4852"/>
        <v>-141395.0995657575</v>
      </c>
      <c r="J3394" s="46">
        <f t="shared" ref="J3394:K3394" ca="1" si="4853">+J3378+J3386</f>
        <v>27216.317519173426</v>
      </c>
      <c r="K3394" s="46">
        <f t="shared" ca="1" si="4853"/>
        <v>110414.73174495315</v>
      </c>
      <c r="L3394" s="4">
        <f t="shared" ca="1" si="4852"/>
        <v>-176451.60217284656</v>
      </c>
      <c r="M3394" s="4">
        <f t="shared" ca="1" si="4852"/>
        <v>-6979.5758139869158</v>
      </c>
      <c r="N3394" s="4">
        <f t="shared" ca="1" si="4852"/>
        <v>18808.220294040621</v>
      </c>
      <c r="O3394" s="4">
        <f t="shared" ca="1" si="4852"/>
        <v>-164622.9576927881</v>
      </c>
      <c r="P3394" s="4">
        <f t="shared" ca="1" si="4852"/>
        <v>-470693.35655911505</v>
      </c>
      <c r="Q3394" s="4">
        <f t="shared" ca="1" si="4852"/>
        <v>-255902.31623409057</v>
      </c>
      <c r="R3394" s="4">
        <f t="shared" ca="1" si="4852"/>
        <v>-49939.418686958488</v>
      </c>
      <c r="S3394" s="4">
        <f t="shared" ca="1" si="4852"/>
        <v>1556.9569835388027</v>
      </c>
      <c r="T3394" s="4">
        <f t="shared" ca="1" si="4852"/>
        <v>-774978.13449662249</v>
      </c>
      <c r="U3394" s="4">
        <f t="shared" ca="1" si="4852"/>
        <v>6075.5934507220736</v>
      </c>
      <c r="V3394" s="4">
        <f t="shared" ca="1" si="4852"/>
        <v>-1292985.2711358217</v>
      </c>
      <c r="W3394" s="4">
        <f t="shared" ca="1" si="4852"/>
        <v>-7669810.7176526282</v>
      </c>
      <c r="X3394" s="4">
        <f t="shared" ca="1" si="4852"/>
        <v>-1436167.2885154868</v>
      </c>
      <c r="Y3394" s="4">
        <f t="shared" ca="1" si="4852"/>
        <v>-10392887.683853224</v>
      </c>
      <c r="Z3394" s="4">
        <f t="shared" ca="1" si="4852"/>
        <v>-56986.458406771315</v>
      </c>
      <c r="AA3394" s="4">
        <f t="shared" ca="1" si="4852"/>
        <v>-504.16604837735304</v>
      </c>
      <c r="AB3394" s="4">
        <f t="shared" ca="1" si="4852"/>
        <v>-57490.62445514882</v>
      </c>
      <c r="AC3394" s="4">
        <f t="shared" ca="1" si="4852"/>
        <v>-5.4403399194689612</v>
      </c>
      <c r="AD3394" s="4">
        <f t="shared" ca="1" si="4852"/>
        <v>17217.043274551255</v>
      </c>
      <c r="AE3394" s="4">
        <f t="shared" ca="1" si="4852"/>
        <v>6494.0769524047873</v>
      </c>
    </row>
    <row r="3395" spans="2:31" hidden="1" outlineLevel="1">
      <c r="E3395" s="9"/>
      <c r="F3395" s="99"/>
      <c r="G3395" s="48" t="str">
        <f>$G$14</f>
        <v>CUSTOMER</v>
      </c>
      <c r="H3395" s="4">
        <f t="shared" ref="H3395:AE3395" ca="1" si="4854">+H3379+H3387</f>
        <v>-5405.1113227581372</v>
      </c>
      <c r="I3395" s="4">
        <f t="shared" ca="1" si="4854"/>
        <v>-2833463.7932756222</v>
      </c>
      <c r="J3395" s="46">
        <f t="shared" ref="J3395:K3395" ca="1" si="4855">+J3379+J3387</f>
        <v>-273.22441096161765</v>
      </c>
      <c r="K3395" s="46">
        <f t="shared" ca="1" si="4855"/>
        <v>11116.29400342487</v>
      </c>
      <c r="L3395" s="4">
        <f t="shared" ca="1" si="4854"/>
        <v>170923.65893015655</v>
      </c>
      <c r="M3395" s="4">
        <f t="shared" ca="1" si="4854"/>
        <v>-22021.443181941369</v>
      </c>
      <c r="N3395" s="4">
        <f t="shared" ca="1" si="4854"/>
        <v>-9977.174760909953</v>
      </c>
      <c r="O3395" s="4">
        <f t="shared" ca="1" si="4854"/>
        <v>138925.04098730482</v>
      </c>
      <c r="P3395" s="4">
        <f t="shared" ca="1" si="4854"/>
        <v>-4793.3298298969385</v>
      </c>
      <c r="Q3395" s="4">
        <f t="shared" ca="1" si="4854"/>
        <v>15576.850900320751</v>
      </c>
      <c r="R3395" s="4">
        <f t="shared" ca="1" si="4854"/>
        <v>2727.1896042522467</v>
      </c>
      <c r="S3395" s="4">
        <f t="shared" ca="1" si="4854"/>
        <v>-5438.7324022704397</v>
      </c>
      <c r="T3395" s="4">
        <f t="shared" ca="1" si="4854"/>
        <v>8071.978272405644</v>
      </c>
      <c r="U3395" s="4">
        <f t="shared" ca="1" si="4854"/>
        <v>-114.93929387078795</v>
      </c>
      <c r="V3395" s="4">
        <f t="shared" ca="1" si="4854"/>
        <v>11641.733315856765</v>
      </c>
      <c r="W3395" s="4">
        <f t="shared" ca="1" si="4854"/>
        <v>4959.208160768163</v>
      </c>
      <c r="X3395" s="4">
        <f t="shared" ca="1" si="4854"/>
        <v>11678.938806223901</v>
      </c>
      <c r="Y3395" s="4">
        <f t="shared" ca="1" si="4854"/>
        <v>28164.940988978058</v>
      </c>
      <c r="Z3395" s="4">
        <f t="shared" ca="1" si="4854"/>
        <v>2897.2618753429761</v>
      </c>
      <c r="AA3395" s="4">
        <f t="shared" ca="1" si="4854"/>
        <v>-60.458893667417072</v>
      </c>
      <c r="AB3395" s="4">
        <f t="shared" ca="1" si="4854"/>
        <v>2836.802981675567</v>
      </c>
      <c r="AC3395" s="4">
        <f t="shared" ca="1" si="4854"/>
        <v>760.92706393694061</v>
      </c>
      <c r="AD3395" s="4">
        <f t="shared" ca="1" si="4854"/>
        <v>2263937.3784717638</v>
      </c>
      <c r="AE3395" s="4">
        <f t="shared" ca="1" si="4854"/>
        <v>374518.54359434679</v>
      </c>
    </row>
    <row r="3396" spans="2:31" collapsed="1">
      <c r="B3396" s="97" t="s">
        <v>154</v>
      </c>
      <c r="E3396" s="4">
        <f>+E3380+E3388</f>
        <v>-78166740.065230936</v>
      </c>
      <c r="F3396" s="167"/>
      <c r="G3396" s="48" t="str">
        <f>$G$15</f>
        <v>TOTAL</v>
      </c>
      <c r="H3396" s="4">
        <f t="shared" ref="H3396:AE3396" ca="1" si="4856">+H3380+H3388</f>
        <v>-78166740.065230846</v>
      </c>
      <c r="I3396" s="4">
        <f t="shared" ca="1" si="4856"/>
        <v>-74573659.878614888</v>
      </c>
      <c r="J3396" s="46">
        <f t="shared" ref="J3396:K3396" ca="1" si="4857">+J3380+J3388</f>
        <v>-31427.606377778207</v>
      </c>
      <c r="K3396" s="46">
        <f t="shared" ca="1" si="4857"/>
        <v>-34299.628047575454</v>
      </c>
      <c r="L3396" s="4">
        <f t="shared" ca="1" si="4856"/>
        <v>990409.35164729273</v>
      </c>
      <c r="M3396" s="4">
        <f t="shared" ca="1" si="4856"/>
        <v>-116666.66989764827</v>
      </c>
      <c r="N3396" s="4">
        <f t="shared" ca="1" si="4856"/>
        <v>-12001.131223612745</v>
      </c>
      <c r="O3396" s="4">
        <f t="shared" ca="1" si="4856"/>
        <v>861741.55052602827</v>
      </c>
      <c r="P3396" s="4">
        <f t="shared" ca="1" si="4856"/>
        <v>-1890499.1823950973</v>
      </c>
      <c r="Q3396" s="4">
        <f t="shared" ca="1" si="4856"/>
        <v>650273.02976276528</v>
      </c>
      <c r="R3396" s="4">
        <f t="shared" ca="1" si="4856"/>
        <v>-57590.167361295535</v>
      </c>
      <c r="S3396" s="4">
        <f t="shared" ca="1" si="4856"/>
        <v>-16523.076592486672</v>
      </c>
      <c r="T3396" s="4">
        <f t="shared" ca="1" si="4856"/>
        <v>-1314339.3965861227</v>
      </c>
      <c r="U3396" s="4">
        <f t="shared" ca="1" si="4856"/>
        <v>-134556.89635882661</v>
      </c>
      <c r="V3396" s="4">
        <f t="shared" ca="1" si="4856"/>
        <v>2075383.0294463197</v>
      </c>
      <c r="W3396" s="4">
        <f t="shared" ca="1" si="4856"/>
        <v>-8227786.8725615712</v>
      </c>
      <c r="X3396" s="4">
        <f t="shared" ca="1" si="4856"/>
        <v>85913.70969324949</v>
      </c>
      <c r="Y3396" s="4">
        <f t="shared" ca="1" si="4856"/>
        <v>-6201047.0297808638</v>
      </c>
      <c r="Z3396" s="4">
        <f t="shared" ca="1" si="4856"/>
        <v>162448.93039395794</v>
      </c>
      <c r="AA3396" s="4">
        <f t="shared" ca="1" si="4856"/>
        <v>-14879.959015045799</v>
      </c>
      <c r="AB3396" s="4">
        <f t="shared" ca="1" si="4856"/>
        <v>147568.97137891292</v>
      </c>
      <c r="AC3396" s="4">
        <f t="shared" ca="1" si="4856"/>
        <v>13900.336184610303</v>
      </c>
      <c r="AD3396" s="4">
        <f t="shared" ca="1" si="4856"/>
        <v>2521626.8764715088</v>
      </c>
      <c r="AE3396" s="4">
        <f t="shared" ca="1" si="4856"/>
        <v>443195.73961522023</v>
      </c>
    </row>
    <row r="3397" spans="2:31">
      <c r="D3397" s="96" t="s">
        <v>153</v>
      </c>
      <c r="E3397" s="103">
        <v>4.3960900000000004E-2</v>
      </c>
    </row>
    <row r="3398" spans="2:31" hidden="1" outlineLevel="1">
      <c r="E3398" s="9"/>
      <c r="G3398" s="48" t="str">
        <f>$G$8</f>
        <v>PRODUCTION</v>
      </c>
      <c r="H3398" s="46">
        <f t="shared" ref="H3398:AE3398" ca="1" si="4858">H3389*$E$3397</f>
        <v>-1397561.5570174467</v>
      </c>
      <c r="I3398" s="46">
        <f ca="1">I3389*$E$3397</f>
        <v>-1165417.2047521027</v>
      </c>
      <c r="J3398" s="46">
        <f ca="1">J3389*$E$3397</f>
        <v>269.35174259233031</v>
      </c>
      <c r="K3398" s="46">
        <f ca="1">K3389*$E$3397</f>
        <v>682.79611244366947</v>
      </c>
      <c r="L3398" s="46">
        <f t="shared" ca="1" si="4858"/>
        <v>-11187.820657013928</v>
      </c>
      <c r="M3398" s="46">
        <f t="shared" ca="1" si="4858"/>
        <v>-2018.0154723358169</v>
      </c>
      <c r="N3398" s="46">
        <f t="shared" ca="1" si="4858"/>
        <v>41.248095128265227</v>
      </c>
      <c r="O3398" s="46">
        <f t="shared" ca="1" si="4858"/>
        <v>-13164.588034222134</v>
      </c>
      <c r="P3398" s="46">
        <f t="shared" ca="1" si="4858"/>
        <v>-49480.988458639426</v>
      </c>
      <c r="Q3398" s="46">
        <f t="shared" ca="1" si="4858"/>
        <v>4875.869770034712</v>
      </c>
      <c r="R3398" s="46">
        <f t="shared" ca="1" si="4858"/>
        <v>-2049.0832630241312</v>
      </c>
      <c r="S3398" s="46">
        <f t="shared" ca="1" si="4858"/>
        <v>-317.88685070131328</v>
      </c>
      <c r="T3398" s="46">
        <f t="shared" ca="1" si="4858"/>
        <v>-46972.088802330021</v>
      </c>
      <c r="U3398" s="46">
        <f t="shared" ca="1" si="4858"/>
        <v>-2646.6824296396485</v>
      </c>
      <c r="V3398" s="46">
        <f t="shared" ca="1" si="4858"/>
        <v>18263.20278404588</v>
      </c>
      <c r="W3398" s="46">
        <f t="shared" ca="1" si="4858"/>
        <v>-202685.19434482727</v>
      </c>
      <c r="X3398" s="46">
        <f t="shared" ca="1" si="4858"/>
        <v>12352.013054020656</v>
      </c>
      <c r="Y3398" s="46">
        <f t="shared" ca="1" si="4858"/>
        <v>-174716.66093639989</v>
      </c>
      <c r="Z3398" s="46">
        <f t="shared" ca="1" si="4858"/>
        <v>-1685.1864143085529</v>
      </c>
      <c r="AA3398" s="46">
        <f t="shared" ca="1" si="4858"/>
        <v>-324.61012556243918</v>
      </c>
      <c r="AB3398" s="46">
        <f t="shared" ca="1" si="4858"/>
        <v>-2009.7965398709364</v>
      </c>
      <c r="AC3398" s="46">
        <f t="shared" ca="1" si="4858"/>
        <v>166.4387140423845</v>
      </c>
      <c r="AD3398" s="46">
        <f t="shared" ca="1" si="4858"/>
        <v>2846.8503793212926</v>
      </c>
      <c r="AE3398" s="46">
        <f t="shared" ca="1" si="4858"/>
        <v>753.34509908439702</v>
      </c>
    </row>
    <row r="3399" spans="2:31" hidden="1" outlineLevel="1">
      <c r="E3399" s="9"/>
      <c r="G3399" s="48" t="str">
        <f>$G$9</f>
        <v>BULKTRAN</v>
      </c>
      <c r="H3399" s="46">
        <f t="shared" ref="H3399:AE3399" ca="1" si="4859">H3390*$E$3397</f>
        <v>-353084.74583469279</v>
      </c>
      <c r="I3399" s="46">
        <f t="shared" ca="1" si="4859"/>
        <v>-624268.36170575314</v>
      </c>
      <c r="J3399" s="46">
        <f t="shared" ref="J3399:K3399" ca="1" si="4860">J3390*$E$3397</f>
        <v>-1369.4004100256739</v>
      </c>
      <c r="K3399" s="46">
        <f t="shared" ca="1" si="4860"/>
        <v>-3657.6172778401701</v>
      </c>
      <c r="L3399" s="46">
        <f t="shared" ca="1" si="4859"/>
        <v>11673.599511619019</v>
      </c>
      <c r="M3399" s="46">
        <f t="shared" ca="1" si="4859"/>
        <v>-712.3814514770113</v>
      </c>
      <c r="N3399" s="46">
        <f t="shared" ca="1" si="4859"/>
        <v>-722.64461468859213</v>
      </c>
      <c r="O3399" s="46">
        <f t="shared" ca="1" si="4859"/>
        <v>10238.573445453454</v>
      </c>
      <c r="P3399" s="46">
        <f t="shared" ca="1" si="4859"/>
        <v>-2997.799234638831</v>
      </c>
      <c r="Q3399" s="46">
        <f t="shared" ca="1" si="4859"/>
        <v>15510.366718287683</v>
      </c>
      <c r="R3399" s="46">
        <f t="shared" ca="1" si="4859"/>
        <v>1213.8539924297952</v>
      </c>
      <c r="S3399" s="46">
        <f t="shared" ca="1" si="4859"/>
        <v>-237.83612606801407</v>
      </c>
      <c r="T3399" s="46">
        <f t="shared" ca="1" si="4859"/>
        <v>13488.585350010584</v>
      </c>
      <c r="U3399" s="46">
        <f t="shared" ca="1" si="4859"/>
        <v>-1470.8181422691587</v>
      </c>
      <c r="V3399" s="46">
        <f t="shared" ca="1" si="4859"/>
        <v>59628.774648839862</v>
      </c>
      <c r="W3399" s="46">
        <f t="shared" ca="1" si="4859"/>
        <v>135193.23026528201</v>
      </c>
      <c r="X3399" s="46">
        <f t="shared" ca="1" si="4859"/>
        <v>54046.620839167394</v>
      </c>
      <c r="Y3399" s="46">
        <f t="shared" ca="1" si="4859"/>
        <v>247397.80761102005</v>
      </c>
      <c r="Z3399" s="46">
        <f t="shared" ca="1" si="4859"/>
        <v>3039.2828536987181</v>
      </c>
      <c r="AA3399" s="46">
        <f t="shared" ca="1" si="4859"/>
        <v>-134.39945989437862</v>
      </c>
      <c r="AB3399" s="46">
        <f t="shared" ca="1" si="4859"/>
        <v>2904.8833938043376</v>
      </c>
      <c r="AC3399" s="46">
        <f t="shared" ca="1" si="4859"/>
        <v>118.55727777083473</v>
      </c>
      <c r="AD3399" s="46">
        <f t="shared" ca="1" si="4859"/>
        <v>1644.3235976225792</v>
      </c>
      <c r="AE3399" s="46">
        <f t="shared" ca="1" si="4859"/>
        <v>417.90288324388433</v>
      </c>
    </row>
    <row r="3400" spans="2:31" hidden="1" outlineLevel="1">
      <c r="E3400" s="9"/>
      <c r="G3400" s="48" t="str">
        <f>$G$10</f>
        <v>SUBTRAN</v>
      </c>
      <c r="H3400" s="46">
        <f t="shared" ref="H3400:AE3400" ca="1" si="4861">H3391*$E$3397</f>
        <v>-106444.32617848394</v>
      </c>
      <c r="I3400" s="46">
        <f t="shared" ca="1" si="4861"/>
        <v>-167977.5374470815</v>
      </c>
      <c r="J3400" s="46">
        <f t="shared" ref="J3400:K3400" ca="1" si="4862">J3391*$E$3397</f>
        <v>-262.43898864549493</v>
      </c>
      <c r="K3400" s="46">
        <f t="shared" ca="1" si="4862"/>
        <v>-743.9398509162113</v>
      </c>
      <c r="L3400" s="46">
        <f t="shared" ca="1" si="4861"/>
        <v>2182.5741453910246</v>
      </c>
      <c r="M3400" s="46">
        <f t="shared" ca="1" si="4861"/>
        <v>-202.44392127254244</v>
      </c>
      <c r="N3400" s="46">
        <f t="shared" ca="1" si="4861"/>
        <v>-234.40471962518697</v>
      </c>
      <c r="O3400" s="46">
        <f t="shared" ca="1" si="4861"/>
        <v>1745.725504493312</v>
      </c>
      <c r="P3400" s="46">
        <f t="shared" ca="1" si="4861"/>
        <v>-1283.0827195348672</v>
      </c>
      <c r="Q3400" s="46">
        <f t="shared" ca="1" si="4861"/>
        <v>3895.5953410902425</v>
      </c>
      <c r="R3400" s="46">
        <f t="shared" ca="1" si="4861"/>
        <v>379.00576372311281</v>
      </c>
      <c r="S3400" s="46">
        <f t="shared" ca="1" si="4861"/>
        <v>0</v>
      </c>
      <c r="T3400" s="46">
        <f t="shared" ca="1" si="4861"/>
        <v>2991.5183852784876</v>
      </c>
      <c r="U3400" s="46">
        <f t="shared" ca="1" si="4861"/>
        <v>-382.60427708784192</v>
      </c>
      <c r="V3400" s="46">
        <f t="shared" ca="1" si="4861"/>
        <v>14808.59299092026</v>
      </c>
      <c r="W3400" s="46">
        <f t="shared" ca="1" si="4861"/>
        <v>42744.818877173828</v>
      </c>
      <c r="X3400" s="46">
        <f t="shared" ca="1" si="4861"/>
        <v>1.3675360545101846E-153</v>
      </c>
      <c r="Y3400" s="46">
        <f t="shared" ca="1" si="4861"/>
        <v>57170.807591006283</v>
      </c>
      <c r="Z3400" s="46">
        <f t="shared" ca="1" si="4861"/>
        <v>640.20320377438088</v>
      </c>
      <c r="AA3400" s="46">
        <f t="shared" ca="1" si="4861"/>
        <v>-37.465918819281463</v>
      </c>
      <c r="AB3400" s="46">
        <f t="shared" ca="1" si="4861"/>
        <v>602.73728495509943</v>
      </c>
      <c r="AC3400" s="46">
        <f t="shared" ca="1" si="4861"/>
        <v>28.801342426211388</v>
      </c>
      <c r="AD3400" s="46">
        <f t="shared" ca="1" si="4861"/>
        <v>0</v>
      </c>
      <c r="AE3400" s="46">
        <f t="shared" ca="1" si="4861"/>
        <v>0</v>
      </c>
    </row>
    <row r="3401" spans="2:31" hidden="1" outlineLevel="1">
      <c r="E3401" s="9"/>
      <c r="G3401" s="48" t="str">
        <f>$G$11</f>
        <v>DISTPRI</v>
      </c>
      <c r="H3401" s="46">
        <f t="shared" ref="H3401:AE3401" ca="1" si="4863">H3392*$E$3397</f>
        <v>-675096.74247748288</v>
      </c>
      <c r="I3401" s="46">
        <f t="shared" ca="1" si="4863"/>
        <v>-768633.26314309484</v>
      </c>
      <c r="J3401" s="46">
        <f t="shared" ref="J3401:K3401" ca="1" si="4864">J3392*$E$3397</f>
        <v>-612.57006491618847</v>
      </c>
      <c r="K3401" s="46">
        <f t="shared" ca="1" si="4864"/>
        <v>-1782.453105871826</v>
      </c>
      <c r="L3401" s="46">
        <f t="shared" ca="1" si="4863"/>
        <v>28774.668987151919</v>
      </c>
      <c r="M3401" s="46">
        <f t="shared" ca="1" si="4863"/>
        <v>-921.02006764005489</v>
      </c>
      <c r="N3401" s="46">
        <f t="shared" ca="1" si="4863"/>
        <v>0</v>
      </c>
      <c r="O3401" s="46">
        <f t="shared" ca="1" si="4863"/>
        <v>27853.648919511772</v>
      </c>
      <c r="P3401" s="46">
        <f t="shared" ca="1" si="4863"/>
        <v>-5891.0420649181706</v>
      </c>
      <c r="Q3401" s="46">
        <f t="shared" ca="1" si="4863"/>
        <v>14869.679553676529</v>
      </c>
      <c r="R3401" s="46">
        <f t="shared" ca="1" si="4863"/>
        <v>0</v>
      </c>
      <c r="S3401" s="46">
        <f t="shared" ca="1" si="4863"/>
        <v>0</v>
      </c>
      <c r="T3401" s="46">
        <f t="shared" ca="1" si="4863"/>
        <v>8978.637488758317</v>
      </c>
      <c r="U3401" s="46">
        <f t="shared" ca="1" si="4863"/>
        <v>-1239.1248052002886</v>
      </c>
      <c r="V3401" s="46">
        <f t="shared" ca="1" si="4863"/>
        <v>54864.150527130201</v>
      </c>
      <c r="W3401" s="46">
        <f t="shared" ca="1" si="4863"/>
        <v>-2.1680557564577912E-81</v>
      </c>
      <c r="X3401" s="46">
        <f t="shared" ca="1" si="4863"/>
        <v>2.1280497653084405E-153</v>
      </c>
      <c r="Y3401" s="46">
        <f t="shared" ca="1" si="4863"/>
        <v>53625.025721929924</v>
      </c>
      <c r="Z3401" s="46">
        <f t="shared" ca="1" si="4863"/>
        <v>5412.8703032271578</v>
      </c>
      <c r="AA3401" s="46">
        <f t="shared" ca="1" si="4863"/>
        <v>-132.83946537369064</v>
      </c>
      <c r="AB3401" s="46">
        <f t="shared" ca="1" si="4863"/>
        <v>5280.0308378534683</v>
      </c>
      <c r="AC3401" s="46">
        <f t="shared" ca="1" si="4863"/>
        <v>194.20086834722909</v>
      </c>
      <c r="AD3401" s="46">
        <f t="shared" ca="1" si="4863"/>
        <v>0</v>
      </c>
      <c r="AE3401" s="46">
        <f t="shared" ca="1" si="4863"/>
        <v>0</v>
      </c>
    </row>
    <row r="3402" spans="2:31" hidden="1" outlineLevel="1">
      <c r="E3402" s="9"/>
      <c r="G3402" s="48" t="str">
        <f>$G$12</f>
        <v>DISTSEC</v>
      </c>
      <c r="H3402" s="46">
        <f t="shared" ref="H3402:AE3402" ca="1" si="4865">H3393*$E$3397</f>
        <v>-404018.16482384992</v>
      </c>
      <c r="I3402" s="46">
        <f t="shared" ca="1" si="4865"/>
        <v>-421251.36320745788</v>
      </c>
      <c r="J3402" s="46">
        <f t="shared" ref="J3402:K3402" ca="1" si="4866">J3393*$E$3397</f>
        <v>-590.97076203863344</v>
      </c>
      <c r="K3402" s="46">
        <f t="shared" ca="1" si="4866"/>
        <v>-1349.241666273999</v>
      </c>
      <c r="L3402" s="46">
        <f t="shared" ca="1" si="4865"/>
        <v>12339.277839780845</v>
      </c>
      <c r="M3402" s="46">
        <f t="shared" ca="1" si="4865"/>
        <v>0</v>
      </c>
      <c r="N3402" s="46">
        <f t="shared" ca="1" si="4865"/>
        <v>0</v>
      </c>
      <c r="O3402" s="46">
        <f t="shared" ca="1" si="4865"/>
        <v>12339.277839780845</v>
      </c>
      <c r="P3402" s="46">
        <f t="shared" ca="1" si="4865"/>
        <v>-2552.3103579428234</v>
      </c>
      <c r="Q3402" s="46">
        <f t="shared" ca="1" si="4865"/>
        <v>0</v>
      </c>
      <c r="R3402" s="46">
        <f t="shared" ca="1" si="4865"/>
        <v>0</v>
      </c>
      <c r="S3402" s="46">
        <f t="shared" ca="1" si="4865"/>
        <v>0</v>
      </c>
      <c r="T3402" s="46">
        <f t="shared" ca="1" si="4865"/>
        <v>-2552.3103579428234</v>
      </c>
      <c r="U3402" s="46">
        <f t="shared" ca="1" si="4865"/>
        <v>-438.04833226771916</v>
      </c>
      <c r="V3402" s="46">
        <f t="shared" ca="1" si="4865"/>
        <v>2.4151881068740033E-124</v>
      </c>
      <c r="W3402" s="46">
        <f t="shared" ca="1" si="4865"/>
        <v>-8.225245022866477E-83</v>
      </c>
      <c r="X3402" s="46">
        <f t="shared" ca="1" si="4865"/>
        <v>0</v>
      </c>
      <c r="Y3402" s="46">
        <f t="shared" ca="1" si="4865"/>
        <v>-438.04833226771916</v>
      </c>
      <c r="Z3402" s="46">
        <f t="shared" ca="1" si="4865"/>
        <v>2112.0409975625935</v>
      </c>
      <c r="AA3402" s="46">
        <f t="shared" ca="1" si="4865"/>
        <v>0</v>
      </c>
      <c r="AB3402" s="46">
        <f t="shared" ca="1" si="4865"/>
        <v>2112.0409975625935</v>
      </c>
      <c r="AC3402" s="46">
        <f t="shared" ca="1" si="4865"/>
        <v>69.861210065516559</v>
      </c>
      <c r="AD3402" s="46">
        <f t="shared" ca="1" si="4865"/>
        <v>6080.2115579847477</v>
      </c>
      <c r="AE3402" s="46">
        <f t="shared" ca="1" si="4865"/>
        <v>1562.3778967287658</v>
      </c>
    </row>
    <row r="3403" spans="2:31" hidden="1" outlineLevel="1">
      <c r="E3403" s="9"/>
      <c r="G3403" s="48" t="str">
        <f>$G$13</f>
        <v>ENERGY</v>
      </c>
      <c r="H3403" s="46">
        <f t="shared" ref="H3403:AE3403" ca="1" si="4867">H3394*$E$3397</f>
        <v>-499837.09344330558</v>
      </c>
      <c r="I3403" s="46">
        <f t="shared" ca="1" si="4867"/>
        <v>-6215.8558325003096</v>
      </c>
      <c r="J3403" s="46">
        <f t="shared" ref="J3403:K3403" ca="1" si="4868">J3394*$E$3397</f>
        <v>1196.4538128286313</v>
      </c>
      <c r="K3403" s="46">
        <f t="shared" ca="1" si="4868"/>
        <v>4853.9309807667114</v>
      </c>
      <c r="L3403" s="46">
        <f t="shared" ca="1" si="4867"/>
        <v>-7756.9712379602906</v>
      </c>
      <c r="M3403" s="46">
        <f t="shared" ca="1" si="4867"/>
        <v>-306.82843440109741</v>
      </c>
      <c r="N3403" s="46">
        <f t="shared" ca="1" si="4867"/>
        <v>826.82629152429035</v>
      </c>
      <c r="O3403" s="46">
        <f t="shared" ca="1" si="4867"/>
        <v>-7236.9733808368892</v>
      </c>
      <c r="P3403" s="46">
        <f t="shared" ca="1" si="4867"/>
        <v>-20692.103578359602</v>
      </c>
      <c r="Q3403" s="46">
        <f t="shared" ca="1" si="4867"/>
        <v>-11249.696133735233</v>
      </c>
      <c r="R3403" s="46">
        <f t="shared" ca="1" si="4867"/>
        <v>-2195.3817909555137</v>
      </c>
      <c r="S3403" s="46">
        <f t="shared" ca="1" si="4867"/>
        <v>68.445230257650962</v>
      </c>
      <c r="T3403" s="46">
        <f t="shared" ca="1" si="4867"/>
        <v>-34068.736272792572</v>
      </c>
      <c r="U3403" s="46">
        <f t="shared" ca="1" si="4867"/>
        <v>267.08855612784805</v>
      </c>
      <c r="V3403" s="46">
        <f t="shared" ca="1" si="4867"/>
        <v>-56840.796205874751</v>
      </c>
      <c r="W3403" s="46">
        <f t="shared" ca="1" si="4867"/>
        <v>-337171.78197765548</v>
      </c>
      <c r="X3403" s="46">
        <f t="shared" ca="1" si="4867"/>
        <v>-63135.206553700467</v>
      </c>
      <c r="Y3403" s="46">
        <f t="shared" ca="1" si="4867"/>
        <v>-456880.69618110324</v>
      </c>
      <c r="Z3403" s="46">
        <f t="shared" ca="1" si="4867"/>
        <v>-2505.1759993742335</v>
      </c>
      <c r="AA3403" s="46">
        <f t="shared" ca="1" si="4867"/>
        <v>-22.163593236111982</v>
      </c>
      <c r="AB3403" s="46">
        <f t="shared" ca="1" si="4867"/>
        <v>-2527.3395926103522</v>
      </c>
      <c r="AC3403" s="46">
        <f t="shared" ca="1" si="4867"/>
        <v>-0.23916223916578308</v>
      </c>
      <c r="AD3403" s="46">
        <f t="shared" ca="1" si="4867"/>
        <v>756.87671768822031</v>
      </c>
      <c r="AE3403" s="46">
        <f t="shared" ca="1" si="4867"/>
        <v>285.48546749697164</v>
      </c>
    </row>
    <row r="3404" spans="2:31" hidden="1" outlineLevel="1">
      <c r="E3404" s="9"/>
      <c r="G3404" s="48" t="str">
        <f>$G$14</f>
        <v>CUSTOMER</v>
      </c>
      <c r="H3404" s="46">
        <f t="shared" ref="H3404:AE3404" ca="1" si="4869">H3395*$E$3397</f>
        <v>-237.61355834863821</v>
      </c>
      <c r="I3404" s="46">
        <f t="shared" ca="1" si="4869"/>
        <v>-124561.61846981032</v>
      </c>
      <c r="J3404" s="46">
        <f t="shared" ref="J3404:K3404" ca="1" si="4870">J3395*$E$3397</f>
        <v>-12.011191007842578</v>
      </c>
      <c r="K3404" s="46">
        <f t="shared" ca="1" si="4870"/>
        <v>488.68228905516037</v>
      </c>
      <c r="L3404" s="46">
        <f t="shared" ca="1" si="4869"/>
        <v>7513.9578778627201</v>
      </c>
      <c r="M3404" s="46">
        <f t="shared" ca="1" si="4869"/>
        <v>-968.08246157700648</v>
      </c>
      <c r="N3404" s="46">
        <f t="shared" ca="1" si="4869"/>
        <v>-438.60558194688639</v>
      </c>
      <c r="O3404" s="46">
        <f t="shared" ca="1" si="4869"/>
        <v>6107.2698343388092</v>
      </c>
      <c r="P3404" s="46">
        <f t="shared" ca="1" si="4869"/>
        <v>-210.71909331911635</v>
      </c>
      <c r="Q3404" s="46">
        <f t="shared" ca="1" si="4869"/>
        <v>684.77238474391061</v>
      </c>
      <c r="R3404" s="46">
        <f t="shared" ca="1" si="4869"/>
        <v>119.88970947357261</v>
      </c>
      <c r="S3404" s="46">
        <f t="shared" ca="1" si="4869"/>
        <v>-239.0915712629706</v>
      </c>
      <c r="T3404" s="46">
        <f t="shared" ca="1" si="4869"/>
        <v>354.85142963539732</v>
      </c>
      <c r="U3404" s="46">
        <f t="shared" ca="1" si="4869"/>
        <v>-5.0528348039243225</v>
      </c>
      <c r="V3404" s="46">
        <f t="shared" ca="1" si="4869"/>
        <v>511.78107412504772</v>
      </c>
      <c r="W3404" s="46">
        <f t="shared" ca="1" si="4869"/>
        <v>218.01125403471315</v>
      </c>
      <c r="X3404" s="46">
        <f t="shared" ca="1" si="4869"/>
        <v>513.4166609665283</v>
      </c>
      <c r="Y3404" s="46">
        <f t="shared" ca="1" si="4869"/>
        <v>1238.1561543223656</v>
      </c>
      <c r="Z3404" s="46">
        <f t="shared" ca="1" si="4869"/>
        <v>127.36623957576505</v>
      </c>
      <c r="AA3404" s="46">
        <f t="shared" ca="1" si="4869"/>
        <v>-2.6578273786239555</v>
      </c>
      <c r="AB3404" s="46">
        <f t="shared" ca="1" si="4869"/>
        <v>124.70841219714144</v>
      </c>
      <c r="AC3404" s="46">
        <f t="shared" ca="1" si="4869"/>
        <v>33.451038565025456</v>
      </c>
      <c r="AD3404" s="46">
        <f t="shared" ca="1" si="4869"/>
        <v>99524.724701259373</v>
      </c>
      <c r="AE3404" s="46">
        <f t="shared" ca="1" si="4869"/>
        <v>16464.17224309672</v>
      </c>
    </row>
    <row r="3405" spans="2:31" collapsed="1">
      <c r="B3405" s="97" t="s">
        <v>155</v>
      </c>
      <c r="E3405" s="53">
        <f>(E3396*$E$3397)</f>
        <v>-3436280.2433336112</v>
      </c>
      <c r="G3405" s="48" t="str">
        <f>$G$15</f>
        <v>TOTAL</v>
      </c>
      <c r="H3405" s="46">
        <f t="shared" ref="H3405:AE3405" ca="1" si="4871">H3396*$E$3397</f>
        <v>-3436280.243333607</v>
      </c>
      <c r="I3405" s="46">
        <f t="shared" ca="1" si="4871"/>
        <v>-3278325.2045578016</v>
      </c>
      <c r="J3405" s="46">
        <f t="shared" ref="J3405:K3405" ca="1" si="4872">J3396*$E$3397</f>
        <v>-1381.5858612128702</v>
      </c>
      <c r="K3405" s="46">
        <f t="shared" ca="1" si="4872"/>
        <v>-1507.8425186366599</v>
      </c>
      <c r="L3405" s="46">
        <f t="shared" ca="1" si="4871"/>
        <v>43539.286466831472</v>
      </c>
      <c r="M3405" s="46">
        <f t="shared" ca="1" si="4871"/>
        <v>-5128.7718087035264</v>
      </c>
      <c r="N3405" s="46">
        <f t="shared" ca="1" si="4871"/>
        <v>-527.58052960811756</v>
      </c>
      <c r="O3405" s="46">
        <f t="shared" ca="1" si="4871"/>
        <v>37882.934128519679</v>
      </c>
      <c r="P3405" s="46">
        <f t="shared" ca="1" si="4871"/>
        <v>-83108.045507352639</v>
      </c>
      <c r="Q3405" s="46">
        <f t="shared" ca="1" si="4871"/>
        <v>28586.587634097952</v>
      </c>
      <c r="R3405" s="46">
        <f t="shared" ca="1" si="4871"/>
        <v>-2531.7155883531773</v>
      </c>
      <c r="S3405" s="46">
        <f t="shared" ca="1" si="4871"/>
        <v>-726.36931777464736</v>
      </c>
      <c r="T3405" s="46">
        <f t="shared" ca="1" si="4871"/>
        <v>-57779.542779382886</v>
      </c>
      <c r="U3405" s="46">
        <f t="shared" ca="1" si="4871"/>
        <v>-5915.2422651407414</v>
      </c>
      <c r="V3405" s="46">
        <f t="shared" ca="1" si="4871"/>
        <v>91235.705819186725</v>
      </c>
      <c r="W3405" s="46">
        <f t="shared" ca="1" si="4871"/>
        <v>-361700.91592599201</v>
      </c>
      <c r="X3405" s="46">
        <f t="shared" ca="1" si="4871"/>
        <v>3776.8440004539721</v>
      </c>
      <c r="Y3405" s="46">
        <f t="shared" ca="1" si="4871"/>
        <v>-272603.60837149358</v>
      </c>
      <c r="Z3405" s="46">
        <f t="shared" ca="1" si="4871"/>
        <v>7141.4011841557467</v>
      </c>
      <c r="AA3405" s="46">
        <f t="shared" ca="1" si="4871"/>
        <v>-654.13639026452688</v>
      </c>
      <c r="AB3405" s="46">
        <f t="shared" ca="1" si="4871"/>
        <v>6487.2647938912532</v>
      </c>
      <c r="AC3405" s="46">
        <f t="shared" ca="1" si="4871"/>
        <v>611.07128897803511</v>
      </c>
      <c r="AD3405" s="46">
        <f t="shared" ca="1" si="4871"/>
        <v>110852.98695387636</v>
      </c>
      <c r="AE3405" s="46">
        <f t="shared" ca="1" si="4871"/>
        <v>19483.283589650735</v>
      </c>
    </row>
    <row r="3407" spans="2:31" hidden="1" outlineLevel="1">
      <c r="F3407" s="167"/>
      <c r="G3407" s="48" t="str">
        <f>$G$8</f>
        <v>PRODUCTION</v>
      </c>
      <c r="H3407" s="9">
        <f t="shared" ref="H3407:AE3407" ca="1" si="4873">+H3364+H2614</f>
        <v>-26131207.508058764</v>
      </c>
      <c r="I3407" s="9">
        <f t="shared" ca="1" si="4873"/>
        <v>-23599639.09509071</v>
      </c>
      <c r="J3407" s="51">
        <f t="shared" ref="J3407:K3407" ca="1" si="4874">+J3364+J2614</f>
        <v>6778.2428324360735</v>
      </c>
      <c r="K3407" s="51">
        <f t="shared" ca="1" si="4874"/>
        <v>16672.043669123101</v>
      </c>
      <c r="L3407" s="9">
        <f t="shared" ca="1" si="4873"/>
        <v>423888.53450931516</v>
      </c>
      <c r="M3407" s="9">
        <f t="shared" ca="1" si="4873"/>
        <v>-36465.085134714231</v>
      </c>
      <c r="N3407" s="9">
        <f t="shared" ca="1" si="4873"/>
        <v>2252.9918987144338</v>
      </c>
      <c r="O3407" s="9">
        <f t="shared" ca="1" si="4873"/>
        <v>389676.44127330044</v>
      </c>
      <c r="P3407" s="9">
        <f t="shared" ca="1" si="4873"/>
        <v>-722070.67654146417</v>
      </c>
      <c r="Q3407" s="9">
        <f t="shared" ca="1" si="4873"/>
        <v>183325.02680370928</v>
      </c>
      <c r="R3407" s="9">
        <f t="shared" ca="1" si="4873"/>
        <v>-31927.233745444682</v>
      </c>
      <c r="S3407" s="9">
        <f t="shared" ca="1" si="4873"/>
        <v>-6673.4988206011003</v>
      </c>
      <c r="T3407" s="9">
        <f t="shared" ca="1" si="4873"/>
        <v>-577346.38230379741</v>
      </c>
      <c r="U3407" s="9">
        <f t="shared" ca="1" si="4873"/>
        <v>-41068.360888202027</v>
      </c>
      <c r="V3407" s="9">
        <f t="shared" ca="1" si="4873"/>
        <v>673802.69621136854</v>
      </c>
      <c r="W3407" s="9">
        <f t="shared" ca="1" si="4873"/>
        <v>-3622452.7435966698</v>
      </c>
      <c r="X3407" s="9">
        <f t="shared" ca="1" si="4873"/>
        <v>459985.45889455953</v>
      </c>
      <c r="Y3407" s="9">
        <f t="shared" ca="1" si="4873"/>
        <v>-2529732.9493789319</v>
      </c>
      <c r="Z3407" s="9">
        <f t="shared" ca="1" si="4873"/>
        <v>72575.256279250374</v>
      </c>
      <c r="AA3407" s="9">
        <f t="shared" ca="1" si="4873"/>
        <v>-5168.9271569383436</v>
      </c>
      <c r="AB3407" s="9">
        <f t="shared" ca="1" si="4873"/>
        <v>67406.329122313298</v>
      </c>
      <c r="AC3407" s="9">
        <f t="shared" ca="1" si="4873"/>
        <v>5249.131780218534</v>
      </c>
      <c r="AD3407" s="9">
        <f t="shared" ca="1" si="4873"/>
        <v>71258.478765222666</v>
      </c>
      <c r="AE3407" s="9">
        <f t="shared" ca="1" si="4873"/>
        <v>18470.251272181653</v>
      </c>
    </row>
    <row r="3408" spans="2:31" hidden="1" outlineLevel="1">
      <c r="F3408" s="167"/>
      <c r="G3408" s="48" t="str">
        <f>$G$9</f>
        <v>BULKTRAN</v>
      </c>
      <c r="H3408" s="9">
        <f t="shared" ref="H3408:AE3408" ca="1" si="4875">+H3365+H2615</f>
        <v>-4958207.8241086192</v>
      </c>
      <c r="I3408" s="9">
        <f t="shared" ca="1" si="4875"/>
        <v>-12619882.127200438</v>
      </c>
      <c r="J3408" s="51">
        <f t="shared" ref="J3408:K3408" ca="1" si="4876">+J3365+J2615</f>
        <v>-30796.798523171212</v>
      </c>
      <c r="K3408" s="51">
        <f t="shared" ca="1" si="4876"/>
        <v>-82582.43890931955</v>
      </c>
      <c r="L3408" s="9">
        <f t="shared" ca="1" si="4875"/>
        <v>633944.15647684084</v>
      </c>
      <c r="M3408" s="9">
        <f t="shared" ca="1" si="4875"/>
        <v>-11078.618947128449</v>
      </c>
      <c r="N3408" s="9">
        <f t="shared" ca="1" si="4875"/>
        <v>-15724.394491792867</v>
      </c>
      <c r="O3408" s="9">
        <f t="shared" ca="1" si="4875"/>
        <v>607141.14303792035</v>
      </c>
      <c r="P3408" s="9">
        <f t="shared" ca="1" si="4875"/>
        <v>150928.70168619312</v>
      </c>
      <c r="Q3408" s="9">
        <f t="shared" ca="1" si="4875"/>
        <v>392145.11378276674</v>
      </c>
      <c r="R3408" s="9">
        <f t="shared" ca="1" si="4875"/>
        <v>35586.481475940294</v>
      </c>
      <c r="S3408" s="9">
        <f t="shared" ca="1" si="4875"/>
        <v>-5107.3517073491203</v>
      </c>
      <c r="T3408" s="9">
        <f t="shared" ca="1" si="4875"/>
        <v>573552.94523754995</v>
      </c>
      <c r="U3408" s="9">
        <f t="shared" ca="1" si="4875"/>
        <v>-23064.975997949146</v>
      </c>
      <c r="V3408" s="9">
        <f t="shared" ca="1" si="4875"/>
        <v>1496708.7227172512</v>
      </c>
      <c r="W3408" s="9">
        <f t="shared" ca="1" si="4875"/>
        <v>3611912.524033471</v>
      </c>
      <c r="X3408" s="9">
        <f t="shared" ca="1" si="4875"/>
        <v>1326636.0078568612</v>
      </c>
      <c r="Y3408" s="9">
        <f t="shared" ca="1" si="4875"/>
        <v>6412192.2786096334</v>
      </c>
      <c r="Z3408" s="9">
        <f t="shared" ca="1" si="4875"/>
        <v>129365.68183404455</v>
      </c>
      <c r="AA3408" s="9">
        <f t="shared" ca="1" si="4875"/>
        <v>-1854.3096750212235</v>
      </c>
      <c r="AB3408" s="9">
        <f t="shared" ca="1" si="4875"/>
        <v>127511.37215902327</v>
      </c>
      <c r="AC3408" s="9">
        <f t="shared" ca="1" si="4875"/>
        <v>3491.4064530902674</v>
      </c>
      <c r="AD3408" s="9">
        <f t="shared" ca="1" si="4875"/>
        <v>40933.967908003564</v>
      </c>
      <c r="AE3408" s="9">
        <f t="shared" ca="1" si="4875"/>
        <v>10230.427119075897</v>
      </c>
    </row>
    <row r="3409" spans="4:31" hidden="1" outlineLevel="1">
      <c r="F3409" s="167"/>
      <c r="G3409" s="48" t="str">
        <f>$G$10</f>
        <v>SUBTRAN</v>
      </c>
      <c r="H3409" s="9">
        <f t="shared" ref="H3409:AE3409" ca="1" si="4877">+H3366+H2616</f>
        <v>-1570346.7577892607</v>
      </c>
      <c r="I3409" s="9">
        <f t="shared" ca="1" si="4877"/>
        <v>-3386319.3075032188</v>
      </c>
      <c r="J3409" s="51">
        <f t="shared" ref="J3409:K3409" ca="1" si="4878">+J3366+J2616</f>
        <v>-5899.0354321226587</v>
      </c>
      <c r="K3409" s="51">
        <f t="shared" ca="1" si="4878"/>
        <v>-16791.005919354469</v>
      </c>
      <c r="L3409" s="9">
        <f t="shared" ca="1" si="4877"/>
        <v>151531.75497444416</v>
      </c>
      <c r="M3409" s="9">
        <f t="shared" ca="1" si="4877"/>
        <v>-3181.1851839859237</v>
      </c>
      <c r="N3409" s="9">
        <f t="shared" ca="1" si="4877"/>
        <v>-5074.3980662805625</v>
      </c>
      <c r="O3409" s="9">
        <f t="shared" ca="1" si="4877"/>
        <v>143276.17172417807</v>
      </c>
      <c r="P3409" s="9">
        <f t="shared" ca="1" si="4877"/>
        <v>29633.951681106642</v>
      </c>
      <c r="Q3409" s="9">
        <f t="shared" ca="1" si="4877"/>
        <v>99200.39172897645</v>
      </c>
      <c r="R3409" s="9">
        <f t="shared" ca="1" si="4877"/>
        <v>11400.011267735115</v>
      </c>
      <c r="S3409" s="9">
        <f t="shared" ca="1" si="4877"/>
        <v>0</v>
      </c>
      <c r="T3409" s="9">
        <f t="shared" ca="1" si="4877"/>
        <v>140234.35467781819</v>
      </c>
      <c r="U3409" s="9">
        <f t="shared" ca="1" si="4877"/>
        <v>-6048.0739450300807</v>
      </c>
      <c r="V3409" s="9">
        <f t="shared" ca="1" si="4877"/>
        <v>374113.47327106609</v>
      </c>
      <c r="W3409" s="9">
        <f t="shared" ca="1" si="4877"/>
        <v>1156034.0706089232</v>
      </c>
      <c r="X3409" s="9">
        <f t="shared" ca="1" si="4877"/>
        <v>3.1108008582858504E-152</v>
      </c>
      <c r="Y3409" s="9">
        <f t="shared" ca="1" si="4877"/>
        <v>1524099.4699349601</v>
      </c>
      <c r="Z3409" s="9">
        <f t="shared" ca="1" si="4877"/>
        <v>30710.756849263598</v>
      </c>
      <c r="AA3409" s="9">
        <f t="shared" ca="1" si="4877"/>
        <v>-528.03277073431877</v>
      </c>
      <c r="AB3409" s="9">
        <f t="shared" ca="1" si="4877"/>
        <v>30182.724078529282</v>
      </c>
      <c r="AC3409" s="9">
        <f t="shared" ca="1" si="4877"/>
        <v>869.87064995199262</v>
      </c>
      <c r="AD3409" s="9">
        <f t="shared" ca="1" si="4877"/>
        <v>0</v>
      </c>
      <c r="AE3409" s="9">
        <f t="shared" ca="1" si="4877"/>
        <v>0</v>
      </c>
    </row>
    <row r="3410" spans="4:31" hidden="1" outlineLevel="1">
      <c r="F3410" s="167"/>
      <c r="G3410" s="48" t="str">
        <f>$G$11</f>
        <v>DISTPRI</v>
      </c>
      <c r="H3410" s="9">
        <f t="shared" ref="H3410:AE3410" ca="1" si="4879">+H3367+H2617</f>
        <v>-11952061.016456127</v>
      </c>
      <c r="I3410" s="9">
        <f t="shared" ca="1" si="4879"/>
        <v>-15255423.890788162</v>
      </c>
      <c r="J3410" s="51">
        <f t="shared" ref="J3410:K3410" ca="1" si="4880">+J3367+J2617</f>
        <v>-13568.416123316982</v>
      </c>
      <c r="K3410" s="51">
        <f t="shared" ca="1" si="4880"/>
        <v>-39869.099085738038</v>
      </c>
      <c r="L3410" s="9">
        <f t="shared" ca="1" si="4879"/>
        <v>1176090.233464357</v>
      </c>
      <c r="M3410" s="9">
        <f t="shared" ca="1" si="4879"/>
        <v>-13662.942987476483</v>
      </c>
      <c r="N3410" s="9">
        <f t="shared" ca="1" si="4879"/>
        <v>0</v>
      </c>
      <c r="O3410" s="9">
        <f t="shared" ca="1" si="4879"/>
        <v>1162427.2904768784</v>
      </c>
      <c r="P3410" s="9">
        <f t="shared" ca="1" si="4879"/>
        <v>168444.76796221582</v>
      </c>
      <c r="Q3410" s="9">
        <f t="shared" ca="1" si="4879"/>
        <v>392672.22669859522</v>
      </c>
      <c r="R3410" s="9">
        <f t="shared" ca="1" si="4879"/>
        <v>0</v>
      </c>
      <c r="S3410" s="9">
        <f t="shared" ca="1" si="4879"/>
        <v>0</v>
      </c>
      <c r="T3410" s="9">
        <f t="shared" ca="1" si="4879"/>
        <v>561116.9946608101</v>
      </c>
      <c r="U3410" s="9">
        <f t="shared" ca="1" si="4879"/>
        <v>-14490.930919504</v>
      </c>
      <c r="V3410" s="9">
        <f t="shared" ca="1" si="4879"/>
        <v>1437408.572954271</v>
      </c>
      <c r="W3410" s="9">
        <f t="shared" ca="1" si="4879"/>
        <v>-4.9317820073242152E-80</v>
      </c>
      <c r="X3410" s="9">
        <f t="shared" ca="1" si="4879"/>
        <v>4.8407784310795284E-152</v>
      </c>
      <c r="Y3410" s="9">
        <f t="shared" ca="1" si="4879"/>
        <v>1422917.6420347672</v>
      </c>
      <c r="Z3410" s="9">
        <f t="shared" ca="1" si="4879"/>
        <v>206181.19900067343</v>
      </c>
      <c r="AA3410" s="9">
        <f t="shared" ca="1" si="4879"/>
        <v>-1354.7793478974145</v>
      </c>
      <c r="AB3410" s="9">
        <f t="shared" ca="1" si="4879"/>
        <v>204826.41965277604</v>
      </c>
      <c r="AC3410" s="9">
        <f t="shared" ca="1" si="4879"/>
        <v>5512.0427158740313</v>
      </c>
      <c r="AD3410" s="9">
        <f t="shared" ca="1" si="4879"/>
        <v>0</v>
      </c>
      <c r="AE3410" s="9">
        <f t="shared" ca="1" si="4879"/>
        <v>0</v>
      </c>
    </row>
    <row r="3411" spans="4:31" hidden="1" outlineLevel="1">
      <c r="F3411" s="167"/>
      <c r="G3411" s="48" t="str">
        <f>$G$12</f>
        <v>DISTSEC</v>
      </c>
      <c r="H3411" s="9">
        <f t="shared" ref="H3411:AE3411" ca="1" si="4881">+H3368+H2618</f>
        <v>-7558233.8173213275</v>
      </c>
      <c r="I3411" s="9">
        <f t="shared" ca="1" si="4881"/>
        <v>-8371472.7874810919</v>
      </c>
      <c r="J3411" s="51">
        <f t="shared" ref="J3411:K3411" ca="1" si="4882">+J3368+J2618</f>
        <v>-13142.914642163767</v>
      </c>
      <c r="K3411" s="51">
        <f t="shared" ca="1" si="4882"/>
        <v>-30303.034833870061</v>
      </c>
      <c r="L3411" s="9">
        <f t="shared" ca="1" si="4881"/>
        <v>524772.29509572417</v>
      </c>
      <c r="M3411" s="9">
        <f t="shared" ca="1" si="4881"/>
        <v>0</v>
      </c>
      <c r="N3411" s="9">
        <f t="shared" ca="1" si="4881"/>
        <v>0</v>
      </c>
      <c r="O3411" s="9">
        <f t="shared" ca="1" si="4881"/>
        <v>524772.29509572417</v>
      </c>
      <c r="P3411" s="9">
        <f t="shared" ca="1" si="4881"/>
        <v>63786.945127921528</v>
      </c>
      <c r="Q3411" s="9">
        <f t="shared" ca="1" si="4881"/>
        <v>0</v>
      </c>
      <c r="R3411" s="9">
        <f t="shared" ca="1" si="4881"/>
        <v>0</v>
      </c>
      <c r="S3411" s="9">
        <f t="shared" ca="1" si="4881"/>
        <v>0</v>
      </c>
      <c r="T3411" s="9">
        <f t="shared" ca="1" si="4881"/>
        <v>63786.945127921528</v>
      </c>
      <c r="U3411" s="9">
        <f t="shared" ca="1" si="4881"/>
        <v>-5401.4493347229381</v>
      </c>
      <c r="V3411" s="9">
        <f t="shared" ca="1" si="4881"/>
        <v>5.4939459994540669E-123</v>
      </c>
      <c r="W3411" s="9">
        <f t="shared" ca="1" si="4881"/>
        <v>-1.8710365399403733E-81</v>
      </c>
      <c r="X3411" s="9">
        <f t="shared" ca="1" si="4881"/>
        <v>0</v>
      </c>
      <c r="Y3411" s="9">
        <f t="shared" ca="1" si="4881"/>
        <v>-5401.4493347229381</v>
      </c>
      <c r="Z3411" s="9">
        <f t="shared" ca="1" si="4881"/>
        <v>82528.271108917717</v>
      </c>
      <c r="AA3411" s="9">
        <f t="shared" ca="1" si="4881"/>
        <v>0</v>
      </c>
      <c r="AB3411" s="9">
        <f t="shared" ca="1" si="4881"/>
        <v>82528.271108917717</v>
      </c>
      <c r="AC3411" s="9">
        <f t="shared" ca="1" si="4881"/>
        <v>1996.8986523143176</v>
      </c>
      <c r="AD3411" s="9">
        <f t="shared" ca="1" si="4881"/>
        <v>150859.39632721074</v>
      </c>
      <c r="AE3411" s="9">
        <f t="shared" ca="1" si="4881"/>
        <v>38142.562658235693</v>
      </c>
    </row>
    <row r="3412" spans="4:31" hidden="1" outlineLevel="1">
      <c r="F3412" s="167"/>
      <c r="G3412" s="48" t="str">
        <f>$G$13</f>
        <v>ENERGY</v>
      </c>
      <c r="H3412" s="9">
        <f t="shared" ref="H3412:AE3412" ca="1" si="4883">+H3369+H2619</f>
        <v>-11264370.456921868</v>
      </c>
      <c r="I3412" s="9">
        <f t="shared" ca="1" si="4883"/>
        <v>-100055.55229529948</v>
      </c>
      <c r="J3412" s="51">
        <f t="shared" ref="J3412:K3412" ca="1" si="4884">+J3369+J2619</f>
        <v>27222.932977752804</v>
      </c>
      <c r="K3412" s="51">
        <f t="shared" ca="1" si="4884"/>
        <v>110433.80676197691</v>
      </c>
      <c r="L3412" s="9">
        <f t="shared" ca="1" si="4883"/>
        <v>-164531.18727392604</v>
      </c>
      <c r="M3412" s="9">
        <f t="shared" ca="1" si="4883"/>
        <v>-6813.3214973299482</v>
      </c>
      <c r="N3412" s="9">
        <f t="shared" ca="1" si="4883"/>
        <v>18831.462506606844</v>
      </c>
      <c r="O3412" s="9">
        <f t="shared" ca="1" si="4883"/>
        <v>-152513.04626464442</v>
      </c>
      <c r="P3412" s="9">
        <f t="shared" ca="1" si="4883"/>
        <v>-462965.2611415101</v>
      </c>
      <c r="Q3412" s="9">
        <f t="shared" ca="1" si="4883"/>
        <v>-254522.09081915498</v>
      </c>
      <c r="R3412" s="9">
        <f t="shared" ca="1" si="4883"/>
        <v>-49658.354246496048</v>
      </c>
      <c r="S3412" s="9">
        <f t="shared" ca="1" si="4883"/>
        <v>1567.5728825757396</v>
      </c>
      <c r="T3412" s="9">
        <f t="shared" ca="1" si="4883"/>
        <v>-765578.1333245826</v>
      </c>
      <c r="U3412" s="9">
        <f t="shared" ca="1" si="4883"/>
        <v>6480.9026883337247</v>
      </c>
      <c r="V3412" s="9">
        <f t="shared" ca="1" si="4883"/>
        <v>-1286577.2550258159</v>
      </c>
      <c r="W3412" s="9">
        <f t="shared" ca="1" si="4883"/>
        <v>-7642250.8833023114</v>
      </c>
      <c r="X3412" s="9">
        <f t="shared" ca="1" si="4883"/>
        <v>-1430982.9958188594</v>
      </c>
      <c r="Y3412" s="9">
        <f t="shared" ca="1" si="4883"/>
        <v>-10353330.231458662</v>
      </c>
      <c r="Z3412" s="9">
        <f t="shared" ca="1" si="4883"/>
        <v>-54860.539157640014</v>
      </c>
      <c r="AA3412" s="9">
        <f t="shared" ca="1" si="4883"/>
        <v>-461.50990271515707</v>
      </c>
      <c r="AB3412" s="9">
        <f t="shared" ca="1" si="4883"/>
        <v>-55322.049060355319</v>
      </c>
      <c r="AC3412" s="9">
        <f t="shared" ca="1" si="4883"/>
        <v>32.609124927688526</v>
      </c>
      <c r="AD3412" s="9">
        <f t="shared" ca="1" si="4883"/>
        <v>18069.338255915136</v>
      </c>
      <c r="AE3412" s="9">
        <f t="shared" ca="1" si="4883"/>
        <v>6669.8683611862853</v>
      </c>
    </row>
    <row r="3413" spans="4:31" hidden="1" outlineLevel="1">
      <c r="F3413" s="167"/>
      <c r="G3413" s="48" t="str">
        <f>$G$14</f>
        <v>CUSTOMER</v>
      </c>
      <c r="H3413" s="9">
        <f t="shared" ref="H3413:AE3413" ca="1" si="4885">+H3370+H2620</f>
        <v>763823.31542504346</v>
      </c>
      <c r="I3413" s="9">
        <f t="shared" ca="1" si="4885"/>
        <v>-2452537.0759769995</v>
      </c>
      <c r="J3413" s="51">
        <f t="shared" ref="J3413:K3413" ca="1" si="4886">+J3370+J2620</f>
        <v>-196.35618952029245</v>
      </c>
      <c r="K3413" s="51">
        <f t="shared" ca="1" si="4886"/>
        <v>11157.033729908784</v>
      </c>
      <c r="L3413" s="9">
        <f t="shared" ca="1" si="4885"/>
        <v>292326.78376205807</v>
      </c>
      <c r="M3413" s="9">
        <f t="shared" ca="1" si="4885"/>
        <v>-14270.331150897078</v>
      </c>
      <c r="N3413" s="9">
        <f t="shared" ca="1" si="4885"/>
        <v>-8673.5408584370525</v>
      </c>
      <c r="O3413" s="9">
        <f t="shared" ca="1" si="4885"/>
        <v>269382.91175272351</v>
      </c>
      <c r="P3413" s="9">
        <f t="shared" ca="1" si="4885"/>
        <v>4661.4074472882494</v>
      </c>
      <c r="Q3413" s="9">
        <f t="shared" ca="1" si="4885"/>
        <v>18313.412745610261</v>
      </c>
      <c r="R3413" s="9">
        <f t="shared" ca="1" si="4885"/>
        <v>5932.7645902331133</v>
      </c>
      <c r="S3413" s="9">
        <f t="shared" ca="1" si="4885"/>
        <v>-5038.203639599501</v>
      </c>
      <c r="T3413" s="9">
        <f t="shared" ca="1" si="4885"/>
        <v>23869.381143532148</v>
      </c>
      <c r="U3413" s="9">
        <f t="shared" ca="1" si="4885"/>
        <v>-52.253995791338014</v>
      </c>
      <c r="V3413" s="9">
        <f t="shared" ca="1" si="4885"/>
        <v>13584.067665372741</v>
      </c>
      <c r="W3413" s="9">
        <f t="shared" ca="1" si="4885"/>
        <v>10347.493985260295</v>
      </c>
      <c r="X3413" s="9">
        <f t="shared" ca="1" si="4885"/>
        <v>13281.109743632176</v>
      </c>
      <c r="Y3413" s="9">
        <f t="shared" ca="1" si="4885"/>
        <v>37160.417398473888</v>
      </c>
      <c r="Z3413" s="9">
        <f t="shared" ca="1" si="4885"/>
        <v>4810.4356987557985</v>
      </c>
      <c r="AA3413" s="9">
        <f t="shared" ca="1" si="4885"/>
        <v>-24.634907827900449</v>
      </c>
      <c r="AB3413" s="9">
        <f t="shared" ca="1" si="4885"/>
        <v>4785.8007909279058</v>
      </c>
      <c r="AC3413" s="9">
        <f t="shared" ca="1" si="4885"/>
        <v>946.00461651002774</v>
      </c>
      <c r="AD3413" s="9">
        <f t="shared" ca="1" si="4885"/>
        <v>2467326.8873773534</v>
      </c>
      <c r="AE3413" s="9">
        <f t="shared" ca="1" si="4885"/>
        <v>401928.3107821446</v>
      </c>
    </row>
    <row r="3414" spans="4:31" collapsed="1">
      <c r="D3414" s="48" t="s">
        <v>339</v>
      </c>
      <c r="E3414" s="9">
        <f>+E3371+E2621</f>
        <v>-62670604.065230936</v>
      </c>
      <c r="F3414" s="167"/>
      <c r="G3414" s="48" t="str">
        <f>$G$15</f>
        <v>TOTAL</v>
      </c>
      <c r="H3414" s="9">
        <f t="shared" ref="H3414:AE3414" ca="1" si="4887">+H3371+H2621</f>
        <v>-62670604.065230839</v>
      </c>
      <c r="I3414" s="9">
        <f t="shared" ca="1" si="4887"/>
        <v>-65785329.836335942</v>
      </c>
      <c r="J3414" s="51">
        <f t="shared" ref="J3414:K3414" ca="1" si="4888">+J3371+J2621</f>
        <v>-29602.345100105995</v>
      </c>
      <c r="K3414" s="51">
        <f t="shared" ca="1" si="4888"/>
        <v>-31282.694587273221</v>
      </c>
      <c r="L3414" s="9">
        <f t="shared" ca="1" si="4887"/>
        <v>3038022.5710088173</v>
      </c>
      <c r="M3414" s="9">
        <f t="shared" ca="1" si="4887"/>
        <v>-85471.484901532036</v>
      </c>
      <c r="N3414" s="9">
        <f t="shared" ca="1" si="4887"/>
        <v>-8387.8790111893777</v>
      </c>
      <c r="O3414" s="9">
        <f t="shared" ca="1" si="4887"/>
        <v>2944163.2070960924</v>
      </c>
      <c r="P3414" s="9">
        <f t="shared" ca="1" si="4887"/>
        <v>-767580.16377824452</v>
      </c>
      <c r="Q3414" s="9">
        <f t="shared" ca="1" si="4887"/>
        <v>831134.08094050537</v>
      </c>
      <c r="R3414" s="9">
        <f t="shared" ca="1" si="4887"/>
        <v>-28666.330658032515</v>
      </c>
      <c r="S3414" s="9">
        <f t="shared" ca="1" si="4887"/>
        <v>-15251.48128497399</v>
      </c>
      <c r="T3414" s="9">
        <f t="shared" ca="1" si="4887"/>
        <v>19636.105219245888</v>
      </c>
      <c r="U3414" s="9">
        <f t="shared" ca="1" si="4887"/>
        <v>-83645.142392865993</v>
      </c>
      <c r="V3414" s="9">
        <f t="shared" ca="1" si="4887"/>
        <v>2709040.2777935187</v>
      </c>
      <c r="W3414" s="9">
        <f t="shared" ca="1" si="4887"/>
        <v>-6486409.5382713228</v>
      </c>
      <c r="X3414" s="9">
        <f t="shared" ca="1" si="4887"/>
        <v>368919.58067619032</v>
      </c>
      <c r="Y3414" s="9">
        <f t="shared" ca="1" si="4887"/>
        <v>-3492094.8221945148</v>
      </c>
      <c r="Z3414" s="9">
        <f t="shared" ca="1" si="4887"/>
        <v>471311.06161326356</v>
      </c>
      <c r="AA3414" s="9">
        <f t="shared" ca="1" si="4887"/>
        <v>-9392.1937611343837</v>
      </c>
      <c r="AB3414" s="9">
        <f t="shared" ca="1" si="4887"/>
        <v>461918.86785212997</v>
      </c>
      <c r="AC3414" s="9">
        <f t="shared" ca="1" si="4887"/>
        <v>18097.963992886842</v>
      </c>
      <c r="AD3414" s="9">
        <f t="shared" ca="1" si="4887"/>
        <v>2748448.0686337091</v>
      </c>
      <c r="AE3414" s="9">
        <f t="shared" ca="1" si="4887"/>
        <v>475441.42019282409</v>
      </c>
    </row>
    <row r="3415" spans="4:31" hidden="1" outlineLevel="1">
      <c r="E3415" s="44"/>
      <c r="F3415" s="167" t="str">
        <f>F3422</f>
        <v>RB_GUP</v>
      </c>
      <c r="G3415" s="48" t="str">
        <f>$G$8</f>
        <v>PRODUCTION</v>
      </c>
      <c r="H3415" s="4">
        <f t="shared" ref="H3415:H3422" ca="1" si="4889">SUBTOTAL(9,I3415:AE3415)</f>
        <v>-1861325.6345101062</v>
      </c>
      <c r="I3415" s="5">
        <f t="shared" ref="I3415:N3415" ca="1" si="4890">VLOOKUP(CONCATENATE($F3415," ",$G3415),AllocFactorMatrix,(I$4+1),FALSE)*$E3422</f>
        <v>-957225.66274666716</v>
      </c>
      <c r="J3415" s="47">
        <f t="shared" ca="1" si="4890"/>
        <v>-214.14778987851705</v>
      </c>
      <c r="K3415" s="47">
        <f t="shared" ca="1" si="4890"/>
        <v>-374.95751066607716</v>
      </c>
      <c r="L3415" s="5">
        <f t="shared" ca="1" si="4890"/>
        <v>-223098.1668573975</v>
      </c>
      <c r="M3415" s="5">
        <f t="shared" ca="1" si="4890"/>
        <v>-3104.4081524153821</v>
      </c>
      <c r="N3415" s="5">
        <f t="shared" ca="1" si="4890"/>
        <v>-432.3624323278417</v>
      </c>
      <c r="O3415" s="5">
        <f t="shared" ref="O3415:O3422" ca="1" si="4891">SUBTOTAL(9,L3415:N3415)</f>
        <v>-226634.93744214074</v>
      </c>
      <c r="P3415" s="5">
        <f ca="1">VLOOKUP(CONCATENATE($F3415," ",$G3415),AllocFactorMatrix,(P$4+1),FALSE)*$E3422</f>
        <v>-132697.16294696502</v>
      </c>
      <c r="Q3415" s="5">
        <f ca="1">VLOOKUP(CONCATENATE($F3415," ",$G3415),AllocFactorMatrix,(Q$4+1),FALSE)*$E3422</f>
        <v>-23813.697333156932</v>
      </c>
      <c r="R3415" s="5">
        <f ca="1">VLOOKUP(CONCATENATE($F3415," ",$G3415),AllocFactorMatrix,(R$4+1),FALSE)*$E3422</f>
        <v>-4829.174804787227</v>
      </c>
      <c r="S3415" s="5">
        <f ca="1">VLOOKUP(CONCATENATE($F3415," ",$G3415),AllocFactorMatrix,(S$4+1),FALSE)*$E3422</f>
        <v>-183.38572935285163</v>
      </c>
      <c r="T3415" s="5">
        <f ca="1">SUBTOTAL(9,P3415:S3415)</f>
        <v>-161523.42081426206</v>
      </c>
      <c r="U3415" s="5">
        <f ca="1">VLOOKUP(CONCATENATE($F3415," ",$G3415),AllocFactorMatrix,(U$4+1),FALSE)*$E3422</f>
        <v>-6293.5398278794064</v>
      </c>
      <c r="V3415" s="5">
        <f ca="1">VLOOKUP(CONCATENATE($F3415," ",$G3415),AllocFactorMatrix,(V$4+1),FALSE)*$E3422</f>
        <v>-84966.421878488865</v>
      </c>
      <c r="W3415" s="5">
        <f ca="1">VLOOKUP(CONCATENATE($F3415," ",$G3415),AllocFactorMatrix,(W$4+1),FALSE)*$E3422</f>
        <v>-324962.45562844514</v>
      </c>
      <c r="X3415" s="5">
        <f ca="1">VLOOKUP(CONCATENATE($F3415," ",$G3415),AllocFactorMatrix,(X$4+1),FALSE)*$E3422</f>
        <v>-58869.962763189753</v>
      </c>
      <c r="Y3415" s="5">
        <f ca="1">SUBTOTAL(9,U3415:X3415)</f>
        <v>-475092.38009800314</v>
      </c>
      <c r="Z3415" s="5">
        <f ca="1">VLOOKUP(CONCATENATE($F3415," ",$G3415),AllocFactorMatrix,(Z$4+1),FALSE)*$E3422</f>
        <v>-36474.358818397668</v>
      </c>
      <c r="AA3415" s="5">
        <f ca="1">VLOOKUP(CONCATENATE($F3415," ",$G3415),AllocFactorMatrix,(AA$4+1),FALSE)*$E3422</f>
        <v>-728.48649844021668</v>
      </c>
      <c r="AB3415" s="5">
        <f t="shared" ref="AB3415:AB3422" ca="1" si="4892">SUBTOTAL(9,Z3415:AA3415)</f>
        <v>-37202.845316837884</v>
      </c>
      <c r="AC3415" s="5">
        <f ca="1">VLOOKUP(CONCATENATE($F3415," ",$G3415),AllocFactorMatrix,(AC$4+1),FALSE)*$E3422</f>
        <v>-481.15580116155434</v>
      </c>
      <c r="AD3415" s="5">
        <f ca="1">VLOOKUP(CONCATENATE($F3415," ",$G3415),AllocFactorMatrix,(AD$4+1),FALSE)*$E3422</f>
        <v>-2137.5680209234565</v>
      </c>
      <c r="AE3415" s="5">
        <f ca="1">VLOOKUP(CONCATENATE($F3415," ",$G3415),AllocFactorMatrix,(AE$4+1),FALSE)*$E3422</f>
        <v>-438.55896956511629</v>
      </c>
    </row>
    <row r="3416" spans="4:31" hidden="1" outlineLevel="1">
      <c r="E3416" s="44"/>
      <c r="F3416" s="167" t="str">
        <f>F3422</f>
        <v>RB_GUP</v>
      </c>
      <c r="G3416" s="48" t="str">
        <f>$G$9</f>
        <v>BULKTRAN</v>
      </c>
      <c r="H3416" s="4">
        <f t="shared" ca="1" si="4889"/>
        <v>-1010801.203153614</v>
      </c>
      <c r="I3416" s="5">
        <f t="shared" ref="I3416:N3416" ca="1" si="4893">VLOOKUP(CONCATENATE($F3416," ",$G3416),AllocFactorMatrix,(I$4+1),FALSE)*$E3422</f>
        <v>-519825.67351709318</v>
      </c>
      <c r="J3416" s="47">
        <f t="shared" ca="1" si="4893"/>
        <v>-116.29391421284755</v>
      </c>
      <c r="K3416" s="47">
        <f t="shared" ca="1" si="4893"/>
        <v>-203.62235166470927</v>
      </c>
      <c r="L3416" s="5">
        <f t="shared" ca="1" si="4893"/>
        <v>-121154.45642598475</v>
      </c>
      <c r="M3416" s="5">
        <f t="shared" ca="1" si="4893"/>
        <v>-1685.8627192158399</v>
      </c>
      <c r="N3416" s="5">
        <f t="shared" ca="1" si="4893"/>
        <v>-234.79635088700144</v>
      </c>
      <c r="O3416" s="5">
        <f t="shared" ca="1" si="4891"/>
        <v>-123075.1154960876</v>
      </c>
      <c r="P3416" s="5">
        <f ca="1">VLOOKUP(CONCATENATE($F3416," ",$G3416),AllocFactorMatrix,(P$4+1),FALSE)*$E3422</f>
        <v>-72061.7872955723</v>
      </c>
      <c r="Q3416" s="5">
        <f ca="1">VLOOKUP(CONCATENATE($F3416," ",$G3416),AllocFactorMatrix,(Q$4+1),FALSE)*$E3422</f>
        <v>-12932.134748268491</v>
      </c>
      <c r="R3416" s="5">
        <f ca="1">VLOOKUP(CONCATENATE($F3416," ",$G3416),AllocFactorMatrix,(R$4+1),FALSE)*$E3422</f>
        <v>-2622.5049569055109</v>
      </c>
      <c r="S3416" s="5">
        <f ca="1">VLOOKUP(CONCATENATE($F3416," ",$G3416),AllocFactorMatrix,(S$4+1),FALSE)*$E3422</f>
        <v>-99.588439784129008</v>
      </c>
      <c r="T3416" s="5">
        <f t="shared" ref="T3416:T3422" ca="1" si="4894">SUBTOTAL(9,P3416:S3416)</f>
        <v>-87716.015440530435</v>
      </c>
      <c r="U3416" s="5">
        <f ca="1">VLOOKUP(CONCATENATE($F3416," ",$G3416),AllocFactorMatrix,(U$4+1),FALSE)*$E3422</f>
        <v>-3417.7349262102762</v>
      </c>
      <c r="V3416" s="5">
        <f ca="1">VLOOKUP(CONCATENATE($F3416," ",$G3416),AllocFactorMatrix,(V$4+1),FALSE)*$E3422</f>
        <v>-46141.395073537722</v>
      </c>
      <c r="W3416" s="5">
        <f ca="1">VLOOKUP(CONCATENATE($F3416," ",$G3416),AllocFactorMatrix,(W$4+1),FALSE)*$E3422</f>
        <v>-176472.31362363847</v>
      </c>
      <c r="X3416" s="5">
        <f ca="1">VLOOKUP(CONCATENATE($F3416," ",$G3416),AllocFactorMatrix,(X$4+1),FALSE)*$E3422</f>
        <v>-31969.596338956755</v>
      </c>
      <c r="Y3416" s="5">
        <f t="shared" ref="Y3416:Y3422" ca="1" si="4895">SUBTOTAL(9,U3416:X3416)</f>
        <v>-258001.03996234323</v>
      </c>
      <c r="Z3416" s="5">
        <f ca="1">VLOOKUP(CONCATENATE($F3416," ",$G3416),AllocFactorMatrix,(Z$4+1),FALSE)*$E3422</f>
        <v>-19807.563541989573</v>
      </c>
      <c r="AA3416" s="5">
        <f ca="1">VLOOKUP(CONCATENATE($F3416," ",$G3416),AllocFactorMatrix,(AA$4+1),FALSE)*$E3422</f>
        <v>-395.60784821960516</v>
      </c>
      <c r="AB3416" s="5">
        <f t="shared" ca="1" si="4892"/>
        <v>-20203.17139020918</v>
      </c>
      <c r="AC3416" s="5">
        <f ca="1">VLOOKUP(CONCATENATE($F3416," ",$G3416),AllocFactorMatrix,(AC$4+1),FALSE)*$E3422</f>
        <v>-261.29380786529941</v>
      </c>
      <c r="AD3416" s="5">
        <f ca="1">VLOOKUP(CONCATENATE($F3416," ",$G3416),AllocFactorMatrix,(AD$4+1),FALSE)*$E3422</f>
        <v>-1160.8158654843846</v>
      </c>
      <c r="AE3416" s="5">
        <f ca="1">VLOOKUP(CONCATENATE($F3416," ",$G3416),AllocFactorMatrix,(AE$4+1),FALSE)*$E3422</f>
        <v>-238.16140812292772</v>
      </c>
    </row>
    <row r="3417" spans="4:31" hidden="1" outlineLevel="1">
      <c r="E3417" s="44"/>
      <c r="F3417" s="167" t="str">
        <f>F3422</f>
        <v>RB_GUP</v>
      </c>
      <c r="G3417" s="48" t="str">
        <f>$G$10</f>
        <v>SUBTRAN</v>
      </c>
      <c r="H3417" s="4">
        <f t="shared" ca="1" si="4889"/>
        <v>-279864.24089859729</v>
      </c>
      <c r="I3417" s="5">
        <f t="shared" ref="I3417:N3417" ca="1" si="4896">VLOOKUP(CONCATENATE($F3417," ",$G3417),AllocFactorMatrix,(I$4+1),FALSE)*$E3422</f>
        <v>-142974.29339289488</v>
      </c>
      <c r="J3417" s="47">
        <f t="shared" ca="1" si="4896"/>
        <v>-23.28119527935397</v>
      </c>
      <c r="K3417" s="47">
        <f t="shared" ca="1" si="4896"/>
        <v>-43.330301819596492</v>
      </c>
      <c r="L3417" s="5">
        <f t="shared" ca="1" si="4896"/>
        <v>-33506.220585707655</v>
      </c>
      <c r="M3417" s="5">
        <f t="shared" ca="1" si="4896"/>
        <v>-468.27603049856134</v>
      </c>
      <c r="N3417" s="5">
        <f t="shared" ca="1" si="4896"/>
        <v>-84.755785791975455</v>
      </c>
      <c r="O3417" s="5">
        <f t="shared" ca="1" si="4891"/>
        <v>-34059.252401998194</v>
      </c>
      <c r="P3417" s="5">
        <f ca="1">VLOOKUP(CONCATENATE($F3417," ",$G3417),AllocFactorMatrix,(P$4+1),FALSE)*$E3422</f>
        <v>-19344.263172464209</v>
      </c>
      <c r="Q3417" s="5">
        <f ca="1">VLOOKUP(CONCATENATE($F3417," ",$G3417),AllocFactorMatrix,(Q$4+1),FALSE)*$E3422</f>
        <v>-3481.1888823508984</v>
      </c>
      <c r="R3417" s="5">
        <f ca="1">VLOOKUP(CONCATENATE($F3417," ",$G3417),AllocFactorMatrix,(R$4+1),FALSE)*$E3422</f>
        <v>-913.78524164741498</v>
      </c>
      <c r="S3417" s="5">
        <f ca="1">VLOOKUP(CONCATENATE($F3417," ",$G3417),AllocFactorMatrix,(S$4+1),FALSE)*$E3422</f>
        <v>0</v>
      </c>
      <c r="T3417" s="5">
        <f t="shared" ca="1" si="4894"/>
        <v>-23739.237296462525</v>
      </c>
      <c r="U3417" s="5">
        <f ca="1">VLOOKUP(CONCATENATE($F3417," ",$G3417),AllocFactorMatrix,(U$4+1),FALSE)*$E3422</f>
        <v>-873.21262938234861</v>
      </c>
      <c r="V3417" s="5">
        <f ca="1">VLOOKUP(CONCATENATE($F3417," ",$G3417),AllocFactorMatrix,(V$4+1),FALSE)*$E3422</f>
        <v>-12252.019926691069</v>
      </c>
      <c r="W3417" s="5">
        <f ca="1">VLOOKUP(CONCATENATE($F3417," ",$G3417),AllocFactorMatrix,(W$4+1),FALSE)*$E3422</f>
        <v>-60411.909288653151</v>
      </c>
      <c r="X3417" s="5">
        <f ca="1">VLOOKUP(CONCATENATE($F3417," ",$G3417),AllocFactorMatrix,(X$4+1),FALSE)*$E3422</f>
        <v>0</v>
      </c>
      <c r="Y3417" s="5">
        <f t="shared" ca="1" si="4895"/>
        <v>-73537.141844726575</v>
      </c>
      <c r="Z3417" s="5">
        <f ca="1">VLOOKUP(CONCATENATE($F3417," ",$G3417),AllocFactorMatrix,(Z$4+1),FALSE)*$E3422</f>
        <v>-5310.4662400418974</v>
      </c>
      <c r="AA3417" s="5">
        <f ca="1">VLOOKUP(CONCATENATE($F3417," ",$G3417),AllocFactorMatrix,(AA$4+1),FALSE)*$E3422</f>
        <v>-106.62628697725387</v>
      </c>
      <c r="AB3417" s="5">
        <f t="shared" ca="1" si="4892"/>
        <v>-5417.092527019151</v>
      </c>
      <c r="AC3417" s="5">
        <f ca="1">VLOOKUP(CONCATENATE($F3417," ",$G3417),AllocFactorMatrix,(AC$4+1),FALSE)*$E3422</f>
        <v>-70.611938396955807</v>
      </c>
      <c r="AD3417" s="5">
        <f ca="1">VLOOKUP(CONCATENATE($F3417," ",$G3417),AllocFactorMatrix,(AD$4+1),FALSE)*$E3422</f>
        <v>0</v>
      </c>
      <c r="AE3417" s="5">
        <f ca="1">VLOOKUP(CONCATENATE($F3417," ",$G3417),AllocFactorMatrix,(AE$4+1),FALSE)*$E3422</f>
        <v>0</v>
      </c>
    </row>
    <row r="3418" spans="4:31" hidden="1" outlineLevel="1">
      <c r="E3418" s="44"/>
      <c r="F3418" s="167" t="str">
        <f>F3422</f>
        <v>RB_GUP</v>
      </c>
      <c r="G3418" s="48" t="str">
        <f>$G$11</f>
        <v>DISTPRI</v>
      </c>
      <c r="H3418" s="4">
        <f t="shared" ca="1" si="4889"/>
        <v>-1119692.6552777132</v>
      </c>
      <c r="I3418" s="5">
        <f t="shared" ref="I3418:N3418" ca="1" si="4897">VLOOKUP(CONCATENATE($F3418," ",$G3418),AllocFactorMatrix,(I$4+1),FALSE)*$E3422</f>
        <v>-733062.29478031036</v>
      </c>
      <c r="J3418" s="47">
        <f t="shared" ca="1" si="4897"/>
        <v>-120.36989184849145</v>
      </c>
      <c r="K3418" s="47">
        <f t="shared" ca="1" si="4897"/>
        <v>-222.7187781958493</v>
      </c>
      <c r="L3418" s="5">
        <f t="shared" ca="1" si="4897"/>
        <v>-171517.11903392483</v>
      </c>
      <c r="M3418" s="5">
        <f t="shared" ca="1" si="4897"/>
        <v>-2396.7688599910143</v>
      </c>
      <c r="N3418" s="5">
        <f t="shared" ca="1" si="4897"/>
        <v>0</v>
      </c>
      <c r="O3418" s="5">
        <f t="shared" ca="1" si="4891"/>
        <v>-173913.88789391585</v>
      </c>
      <c r="P3418" s="5">
        <f ca="1">VLOOKUP(CONCATENATE($F3418," ",$G3418),AllocFactorMatrix,(P$4+1),FALSE)*$E3422</f>
        <v>-99466.330947818584</v>
      </c>
      <c r="Q3418" s="5">
        <f ca="1">VLOOKUP(CONCATENATE($F3418," ",$G3418),AllocFactorMatrix,(Q$4+1),FALSE)*$E3422</f>
        <v>-17898.406073362363</v>
      </c>
      <c r="R3418" s="5">
        <f ca="1">VLOOKUP(CONCATENATE($F3418," ",$G3418),AllocFactorMatrix,(R$4+1),FALSE)*$E3422</f>
        <v>0</v>
      </c>
      <c r="S3418" s="5">
        <f ca="1">VLOOKUP(CONCATENATE($F3418," ",$G3418),AllocFactorMatrix,(S$4+1),FALSE)*$E3422</f>
        <v>0</v>
      </c>
      <c r="T3418" s="5">
        <f t="shared" ca="1" si="4894"/>
        <v>-117364.73702118095</v>
      </c>
      <c r="U3418" s="5">
        <f ca="1">VLOOKUP(CONCATENATE($F3418," ",$G3418),AllocFactorMatrix,(U$4+1),FALSE)*$E3422</f>
        <v>-4504.1825647199594</v>
      </c>
      <c r="V3418" s="5">
        <f ca="1">VLOOKUP(CONCATENATE($F3418," ",$G3418),AllocFactorMatrix,(V$4+1),FALSE)*$E3422</f>
        <v>-62283.218592390454</v>
      </c>
      <c r="W3418" s="5">
        <f ca="1">VLOOKUP(CONCATENATE($F3418," ",$G3418),AllocFactorMatrix,(W$4+1),FALSE)*$E3422</f>
        <v>0</v>
      </c>
      <c r="X3418" s="5">
        <f ca="1">VLOOKUP(CONCATENATE($F3418," ",$G3418),AllocFactorMatrix,(X$4+1),FALSE)*$E3422</f>
        <v>0</v>
      </c>
      <c r="Y3418" s="5">
        <f t="shared" ca="1" si="4895"/>
        <v>-66787.40115711042</v>
      </c>
      <c r="Z3418" s="5">
        <f ca="1">VLOOKUP(CONCATENATE($F3418," ",$G3418),AllocFactorMatrix,(Z$4+1),FALSE)*$E3422</f>
        <v>-27313.096295136464</v>
      </c>
      <c r="AA3418" s="5">
        <f ca="1">VLOOKUP(CONCATENATE($F3418," ",$G3418),AllocFactorMatrix,(AA$4+1),FALSE)*$E3422</f>
        <v>-548.21691565980393</v>
      </c>
      <c r="AB3418" s="5">
        <f t="shared" ca="1" si="4892"/>
        <v>-27861.313210796267</v>
      </c>
      <c r="AC3418" s="5">
        <f ca="1">VLOOKUP(CONCATENATE($F3418," ",$G3418),AllocFactorMatrix,(AC$4+1),FALSE)*$E3422</f>
        <v>-359.93254435479656</v>
      </c>
      <c r="AD3418" s="5">
        <f ca="1">VLOOKUP(CONCATENATE($F3418," ",$G3418),AllocFactorMatrix,(AD$4+1),FALSE)*$E3422</f>
        <v>0</v>
      </c>
      <c r="AE3418" s="5">
        <f ca="1">VLOOKUP(CONCATENATE($F3418," ",$G3418),AllocFactorMatrix,(AE$4+1),FALSE)*$E3422</f>
        <v>0</v>
      </c>
    </row>
    <row r="3419" spans="4:31" hidden="1" outlineLevel="1">
      <c r="E3419" s="44"/>
      <c r="F3419" s="167" t="str">
        <f>F3422</f>
        <v>RB_GUP</v>
      </c>
      <c r="G3419" s="48" t="str">
        <f>$G$12</f>
        <v>DISTSEC</v>
      </c>
      <c r="H3419" s="4">
        <f t="shared" ca="1" si="4889"/>
        <v>-536765.57616875391</v>
      </c>
      <c r="I3419" s="5">
        <f t="shared" ref="I3419:N3419" ca="1" si="4898">VLOOKUP(CONCATENATE($F3419," ",$G3419),AllocFactorMatrix,(I$4+1),FALSE)*$E3422</f>
        <v>-398237.74192959245</v>
      </c>
      <c r="J3419" s="47">
        <f t="shared" ca="1" si="4898"/>
        <v>-98.721083603138382</v>
      </c>
      <c r="K3419" s="47">
        <f t="shared" ca="1" si="4898"/>
        <v>-127.87100986390757</v>
      </c>
      <c r="L3419" s="5">
        <f t="shared" ca="1" si="4898"/>
        <v>-80271.512274172317</v>
      </c>
      <c r="M3419" s="5">
        <f t="shared" ca="1" si="4898"/>
        <v>0</v>
      </c>
      <c r="N3419" s="5">
        <f t="shared" ca="1" si="4898"/>
        <v>0</v>
      </c>
      <c r="O3419" s="5">
        <f t="shared" ca="1" si="4891"/>
        <v>-80271.512274172317</v>
      </c>
      <c r="P3419" s="5">
        <f ca="1">VLOOKUP(CONCATENATE($F3419," ",$G3419),AllocFactorMatrix,(P$4+1),FALSE)*$E3422</f>
        <v>-40071.043300787271</v>
      </c>
      <c r="Q3419" s="5">
        <f ca="1">VLOOKUP(CONCATENATE($F3419," ",$G3419),AllocFactorMatrix,(Q$4+1),FALSE)*$E3422</f>
        <v>0</v>
      </c>
      <c r="R3419" s="5">
        <f ca="1">VLOOKUP(CONCATENATE($F3419," ",$G3419),AllocFactorMatrix,(R$4+1),FALSE)*$E3422</f>
        <v>0</v>
      </c>
      <c r="S3419" s="5">
        <f ca="1">VLOOKUP(CONCATENATE($F3419," ",$G3419),AllocFactorMatrix,(S$4+1),FALSE)*$E3422</f>
        <v>0</v>
      </c>
      <c r="T3419" s="5">
        <f t="shared" ca="1" si="4894"/>
        <v>-40071.043300787271</v>
      </c>
      <c r="U3419" s="5">
        <f ca="1">VLOOKUP(CONCATENATE($F3419," ",$G3419),AllocFactorMatrix,(U$4+1),FALSE)*$E3422</f>
        <v>-1500.6382039043988</v>
      </c>
      <c r="V3419" s="5">
        <f ca="1">VLOOKUP(CONCATENATE($F3419," ",$G3419),AllocFactorMatrix,(V$4+1),FALSE)*$E3422</f>
        <v>0</v>
      </c>
      <c r="W3419" s="5">
        <f ca="1">VLOOKUP(CONCATENATE($F3419," ",$G3419),AllocFactorMatrix,(W$4+1),FALSE)*$E3422</f>
        <v>0</v>
      </c>
      <c r="X3419" s="5">
        <f ca="1">VLOOKUP(CONCATENATE($F3419," ",$G3419),AllocFactorMatrix,(X$4+1),FALSE)*$E3422</f>
        <v>0</v>
      </c>
      <c r="Y3419" s="5">
        <f t="shared" ca="1" si="4895"/>
        <v>-1500.6382039043988</v>
      </c>
      <c r="Z3419" s="5">
        <f ca="1">VLOOKUP(CONCATENATE($F3419," ",$G3419),AllocFactorMatrix,(Z$4+1),FALSE)*$E3422</f>
        <v>-11340.87597817313</v>
      </c>
      <c r="AA3419" s="5">
        <f ca="1">VLOOKUP(CONCATENATE($F3419," ",$G3419),AllocFactorMatrix,(AA$4+1),FALSE)*$E3422</f>
        <v>0</v>
      </c>
      <c r="AB3419" s="5">
        <f t="shared" ca="1" si="4892"/>
        <v>-11340.87597817313</v>
      </c>
      <c r="AC3419" s="5">
        <f ca="1">VLOOKUP(CONCATENATE($F3419," ",$G3419),AllocFactorMatrix,(AC$4+1),FALSE)*$E3422</f>
        <v>-134.08966079953836</v>
      </c>
      <c r="AD3419" s="5">
        <f ca="1">VLOOKUP(CONCATENATE($F3419," ",$G3419),AllocFactorMatrix,(AD$4+1),FALSE)*$E3422</f>
        <v>-4127.2408928414425</v>
      </c>
      <c r="AE3419" s="5">
        <f ca="1">VLOOKUP(CONCATENATE($F3419," ",$G3419),AllocFactorMatrix,(AE$4+1),FALSE)*$E3422</f>
        <v>-855.84183501618395</v>
      </c>
    </row>
    <row r="3420" spans="4:31" hidden="1" outlineLevel="1">
      <c r="E3420" s="44"/>
      <c r="F3420" s="167" t="str">
        <f>F3422</f>
        <v>RB_GUP</v>
      </c>
      <c r="G3420" s="48" t="str">
        <f>$G$13</f>
        <v>ENERGY</v>
      </c>
      <c r="H3420" s="4">
        <f t="shared" ca="1" si="4889"/>
        <v>-34750.53511460474</v>
      </c>
      <c r="I3420" s="5">
        <f t="shared" ref="I3420:N3420" ca="1" si="4899">VLOOKUP(CONCATENATE($F3420," ",$G3420),AllocFactorMatrix,(I$4+1),FALSE)*$E3422</f>
        <v>-13595.229544415399</v>
      </c>
      <c r="J3420" s="47">
        <f t="shared" ca="1" si="4899"/>
        <v>-2.1756086814355458</v>
      </c>
      <c r="K3420" s="47">
        <f t="shared" ca="1" si="4899"/>
        <v>-6.2731513072690896</v>
      </c>
      <c r="L3420" s="5">
        <f t="shared" ca="1" si="4899"/>
        <v>-3920.2358882944291</v>
      </c>
      <c r="M3420" s="5">
        <f t="shared" ca="1" si="4899"/>
        <v>-54.6756253258879</v>
      </c>
      <c r="N3420" s="5">
        <f t="shared" ca="1" si="4899"/>
        <v>-7.6436060823462784</v>
      </c>
      <c r="O3420" s="5">
        <f t="shared" ca="1" si="4891"/>
        <v>-3982.555119702663</v>
      </c>
      <c r="P3420" s="5">
        <f ca="1">VLOOKUP(CONCATENATE($F3420," ",$G3420),AllocFactorMatrix,(P$4+1),FALSE)*$E3422</f>
        <v>-2541.5186687002206</v>
      </c>
      <c r="Q3420" s="5">
        <f ca="1">VLOOKUP(CONCATENATE($F3420," ",$G3420),AllocFactorMatrix,(Q$4+1),FALSE)*$E3422</f>
        <v>-453.91114751018733</v>
      </c>
      <c r="R3420" s="5">
        <f ca="1">VLOOKUP(CONCATENATE($F3420," ",$G3420),AllocFactorMatrix,(R$4+1),FALSE)*$E3422</f>
        <v>-92.432932558750608</v>
      </c>
      <c r="S3420" s="5">
        <f ca="1">VLOOKUP(CONCATENATE($F3420," ",$G3420),AllocFactorMatrix,(S$4+1),FALSE)*$E3422</f>
        <v>-3.4912231448319369</v>
      </c>
      <c r="T3420" s="5">
        <f t="shared" ca="1" si="4894"/>
        <v>-3091.3539719139903</v>
      </c>
      <c r="U3420" s="5">
        <f ca="1">VLOOKUP(CONCATENATE($F3420," ",$G3420),AllocFactorMatrix,(U$4+1),FALSE)*$E3422</f>
        <v>-133.29299631058478</v>
      </c>
      <c r="V3420" s="5">
        <f ca="1">VLOOKUP(CONCATENATE($F3420," ",$G3420),AllocFactorMatrix,(V$4+1),FALSE)*$E3422</f>
        <v>-2107.3876152992184</v>
      </c>
      <c r="W3420" s="5">
        <f ca="1">VLOOKUP(CONCATENATE($F3420," ",$G3420),AllocFactorMatrix,(W$4+1),FALSE)*$E3422</f>
        <v>-9063.5311448214979</v>
      </c>
      <c r="X3420" s="5">
        <f ca="1">VLOOKUP(CONCATENATE($F3420," ",$G3420),AllocFactorMatrix,(X$4+1),FALSE)*$E3422</f>
        <v>-1704.944874576574</v>
      </c>
      <c r="Y3420" s="5">
        <f t="shared" ca="1" si="4895"/>
        <v>-13009.156631007874</v>
      </c>
      <c r="Z3420" s="5">
        <f ca="1">VLOOKUP(CONCATENATE($F3420," ",$G3420),AllocFactorMatrix,(Z$4+1),FALSE)*$E3422</f>
        <v>-699.14554205786919</v>
      </c>
      <c r="AA3420" s="5">
        <f ca="1">VLOOKUP(CONCATENATE($F3420," ",$G3420),AllocFactorMatrix,(AA$4+1),FALSE)*$E3422</f>
        <v>-14.028215838057676</v>
      </c>
      <c r="AB3420" s="5">
        <f t="shared" ca="1" si="4892"/>
        <v>-713.17375789592688</v>
      </c>
      <c r="AC3420" s="5">
        <f ca="1">VLOOKUP(CONCATENATE($F3420," ",$G3420),AllocFactorMatrix,(AC$4+1),FALSE)*$E3422</f>
        <v>-12.513228682814733</v>
      </c>
      <c r="AD3420" s="5">
        <f ca="1">VLOOKUP(CONCATENATE($F3420," ",$G3420),AllocFactorMatrix,(AD$4+1),FALSE)*$E3422</f>
        <v>-280.29203695405704</v>
      </c>
      <c r="AE3420" s="5">
        <f ca="1">VLOOKUP(CONCATENATE($F3420," ",$G3420),AllocFactorMatrix,(AE$4+1),FALSE)*$E3422</f>
        <v>-57.812064043297205</v>
      </c>
    </row>
    <row r="3421" spans="4:31" hidden="1" outlineLevel="1">
      <c r="E3421" s="44"/>
      <c r="F3421" s="167" t="str">
        <f>F3422</f>
        <v>RB_GUP</v>
      </c>
      <c r="G3421" s="48" t="str">
        <f>$G$14</f>
        <v>CUSTOMER</v>
      </c>
      <c r="H3421" s="4">
        <f t="shared" ca="1" si="4889"/>
        <v>-252974.15487661259</v>
      </c>
      <c r="I3421" s="5">
        <f t="shared" ref="I3421:N3421" ca="1" si="4900">VLOOKUP(CONCATENATE($F3421," ",$G3421),AllocFactorMatrix,(I$4+1),FALSE)*$E3422</f>
        <v>-125274.38018113615</v>
      </c>
      <c r="J3421" s="47">
        <f t="shared" ca="1" si="4900"/>
        <v>-25.279452344476336</v>
      </c>
      <c r="K3421" s="47">
        <f t="shared" ca="1" si="4900"/>
        <v>-13.397968040190078</v>
      </c>
      <c r="L3421" s="5">
        <f t="shared" ca="1" si="4900"/>
        <v>-39925.530357186522</v>
      </c>
      <c r="M3421" s="5">
        <f t="shared" ca="1" si="4900"/>
        <v>-2549.0880825836266</v>
      </c>
      <c r="N3421" s="5">
        <f t="shared" ca="1" si="4900"/>
        <v>-428.72269572885341</v>
      </c>
      <c r="O3421" s="5">
        <f t="shared" ca="1" si="4891"/>
        <v>-42903.341135499002</v>
      </c>
      <c r="P3421" s="5">
        <f ca="1">VLOOKUP(CONCATENATE($F3421," ",$G3421),AllocFactorMatrix,(P$4+1),FALSE)*$E3422</f>
        <v>-3109.3548926533654</v>
      </c>
      <c r="Q3421" s="5">
        <f ca="1">VLOOKUP(CONCATENATE($F3421," ",$G3421),AllocFactorMatrix,(Q$4+1),FALSE)*$E3422</f>
        <v>-899.96598670510048</v>
      </c>
      <c r="R3421" s="5">
        <f ca="1">VLOOKUP(CONCATENATE($F3421," ",$G3421),AllocFactorMatrix,(R$4+1),FALSE)*$E3422</f>
        <v>-1054.2091201707351</v>
      </c>
      <c r="S3421" s="5">
        <f ca="1">VLOOKUP(CONCATENATE($F3421," ",$G3421),AllocFactorMatrix,(S$4+1),FALSE)*$E3422</f>
        <v>-131.72085393260667</v>
      </c>
      <c r="T3421" s="5">
        <f t="shared" ca="1" si="4894"/>
        <v>-5195.2508534618073</v>
      </c>
      <c r="U3421" s="5">
        <f ca="1">VLOOKUP(CONCATENATE($F3421," ",$G3421),AllocFactorMatrix,(U$4+1),FALSE)*$E3422</f>
        <v>-20.615151174121259</v>
      </c>
      <c r="V3421" s="5">
        <f ca="1">VLOOKUP(CONCATENATE($F3421," ",$G3421),AllocFactorMatrix,(V$4+1),FALSE)*$E3422</f>
        <v>-638.77045292518255</v>
      </c>
      <c r="W3421" s="5">
        <f ca="1">VLOOKUP(CONCATENATE($F3421," ",$G3421),AllocFactorMatrix,(W$4+1),FALSE)*$E3422</f>
        <v>-1772.031564729773</v>
      </c>
      <c r="X3421" s="5">
        <f ca="1">VLOOKUP(CONCATENATE($F3421," ",$G3421),AllocFactorMatrix,(X$4+1),FALSE)*$E3422</f>
        <v>-526.90179505237177</v>
      </c>
      <c r="Y3421" s="5">
        <f t="shared" ca="1" si="4895"/>
        <v>-2958.3189638814483</v>
      </c>
      <c r="Z3421" s="5">
        <f ca="1">VLOOKUP(CONCATENATE($F3421," ",$G3421),AllocFactorMatrix,(Z$4+1),FALSE)*$E3422</f>
        <v>-629.18050644089703</v>
      </c>
      <c r="AA3421" s="5">
        <f ca="1">VLOOKUP(CONCATENATE($F3421," ",$G3421),AllocFactorMatrix,(AA$4+1),FALSE)*$E3422</f>
        <v>-11.781341181550859</v>
      </c>
      <c r="AB3421" s="5">
        <f t="shared" ca="1" si="4892"/>
        <v>-640.96184762244786</v>
      </c>
      <c r="AC3421" s="5">
        <f ca="1">VLOOKUP(CONCATENATE($F3421," ",$G3421),AllocFactorMatrix,(AC$4+1),FALSE)*$E3422</f>
        <v>-60.865974034210815</v>
      </c>
      <c r="AD3421" s="5">
        <f ca="1">VLOOKUP(CONCATENATE($F3421," ",$G3421),AllocFactorMatrix,(AD$4+1),FALSE)*$E3422</f>
        <v>-66888.179553756781</v>
      </c>
      <c r="AE3421" s="5">
        <f ca="1">VLOOKUP(CONCATENATE($F3421," ",$G3421),AllocFactorMatrix,(AE$4+1),FALSE)*$E3422</f>
        <v>-9014.1789468360621</v>
      </c>
    </row>
    <row r="3422" spans="4:31" collapsed="1">
      <c r="D3422" s="48" t="s">
        <v>676</v>
      </c>
      <c r="E3422" s="36">
        <v>-5096174</v>
      </c>
      <c r="F3422" s="88" t="s">
        <v>71</v>
      </c>
      <c r="G3422" s="48" t="str">
        <f>$G$15</f>
        <v>TOTAL</v>
      </c>
      <c r="H3422" s="4">
        <f t="shared" ca="1" si="4889"/>
        <v>-5096174</v>
      </c>
      <c r="I3422" s="5">
        <f t="shared" ref="I3422:N3422" ca="1" si="4901">VLOOKUP(CONCATENATE($F3422," ",$G3422),AllocFactorMatrix,(I$4+1),FALSE)*$E3422</f>
        <v>-2890195.2760921093</v>
      </c>
      <c r="J3422" s="47">
        <f t="shared" ca="1" si="4901"/>
        <v>-600.26893584826018</v>
      </c>
      <c r="K3422" s="47">
        <f t="shared" ca="1" si="4901"/>
        <v>-992.17107155759891</v>
      </c>
      <c r="L3422" s="5">
        <f t="shared" ca="1" si="4901"/>
        <v>-673393.2414226681</v>
      </c>
      <c r="M3422" s="5">
        <f t="shared" ca="1" si="4901"/>
        <v>-10259.079470030312</v>
      </c>
      <c r="N3422" s="5">
        <f t="shared" ca="1" si="4901"/>
        <v>-1188.2808708180185</v>
      </c>
      <c r="O3422" s="5">
        <f t="shared" ca="1" si="4891"/>
        <v>-684840.60176351643</v>
      </c>
      <c r="P3422" s="5">
        <f ca="1">VLOOKUP(CONCATENATE($F3422," ",$G3422),AllocFactorMatrix,(P$4+1),FALSE)*$E3422</f>
        <v>-369291.46122496092</v>
      </c>
      <c r="Q3422" s="5">
        <f ca="1">VLOOKUP(CONCATENATE($F3422," ",$G3422),AllocFactorMatrix,(Q$4+1),FALSE)*$E3422</f>
        <v>-59479.304171353979</v>
      </c>
      <c r="R3422" s="5">
        <f ca="1">VLOOKUP(CONCATENATE($F3422," ",$G3422),AllocFactorMatrix,(R$4+1),FALSE)*$E3422</f>
        <v>-9512.1070560696371</v>
      </c>
      <c r="S3422" s="5">
        <f ca="1">VLOOKUP(CONCATENATE($F3422," ",$G3422),AllocFactorMatrix,(S$4+1),FALSE)*$E3422</f>
        <v>-418.18624621441927</v>
      </c>
      <c r="T3422" s="5">
        <f t="shared" ca="1" si="4894"/>
        <v>-438701.05869859899</v>
      </c>
      <c r="U3422" s="5">
        <f ca="1">VLOOKUP(CONCATENATE($F3422," ",$G3422),AllocFactorMatrix,(U$4+1),FALSE)*$E3422</f>
        <v>-16743.216299581094</v>
      </c>
      <c r="V3422" s="5">
        <f ca="1">VLOOKUP(CONCATENATE($F3422," ",$G3422),AllocFactorMatrix,(V$4+1),FALSE)*$E3422</f>
        <v>-208389.21353933253</v>
      </c>
      <c r="W3422" s="5">
        <f ca="1">VLOOKUP(CONCATENATE($F3422," ",$G3422),AllocFactorMatrix,(W$4+1),FALSE)*$E3422</f>
        <v>-572682.24125028797</v>
      </c>
      <c r="X3422" s="5">
        <f ca="1">VLOOKUP(CONCATENATE($F3422," ",$G3422),AllocFactorMatrix,(X$4+1),FALSE)*$E3422</f>
        <v>-93071.405771775462</v>
      </c>
      <c r="Y3422" s="5">
        <f t="shared" ca="1" si="4895"/>
        <v>-890886.0768609771</v>
      </c>
      <c r="Z3422" s="5">
        <f ca="1">VLOOKUP(CONCATENATE($F3422," ",$G3422),AllocFactorMatrix,(Z$4+1),FALSE)*$E3422</f>
        <v>-101574.68692223748</v>
      </c>
      <c r="AA3422" s="5">
        <f ca="1">VLOOKUP(CONCATENATE($F3422," ",$G3422),AllocFactorMatrix,(AA$4+1),FALSE)*$E3422</f>
        <v>-1804.7471063164878</v>
      </c>
      <c r="AB3422" s="5">
        <f t="shared" ca="1" si="4892"/>
        <v>-103379.43402855397</v>
      </c>
      <c r="AC3422" s="5">
        <f ca="1">VLOOKUP(CONCATENATE($F3422," ",$G3422),AllocFactorMatrix,(AC$4+1),FALSE)*$E3422</f>
        <v>-1380.4629552951699</v>
      </c>
      <c r="AD3422" s="5">
        <f ca="1">VLOOKUP(CONCATENATE($F3422," ",$G3422),AllocFactorMatrix,(AD$4+1),FALSE)*$E3422</f>
        <v>-74594.096369960127</v>
      </c>
      <c r="AE3422" s="5">
        <f ca="1">VLOOKUP(CONCATENATE($F3422," ",$G3422),AllocFactorMatrix,(AE$4+1),FALSE)*$E3422</f>
        <v>-10604.553223583587</v>
      </c>
    </row>
    <row r="3423" spans="4:31" hidden="1" outlineLevel="1">
      <c r="E3423" s="9"/>
      <c r="F3423" s="99"/>
      <c r="G3423" s="48" t="str">
        <f>$G$8</f>
        <v>PRODUCTION</v>
      </c>
      <c r="H3423" s="4">
        <f t="shared" ref="H3423:AE3423" ca="1" si="4902">+H3407+H3415</f>
        <v>-27992533.142568871</v>
      </c>
      <c r="I3423" s="4">
        <f t="shared" ca="1" si="4902"/>
        <v>-24556864.757837377</v>
      </c>
      <c r="J3423" s="46">
        <f t="shared" ref="J3423:K3423" ca="1" si="4903">+J3407+J3415</f>
        <v>6564.0950425575566</v>
      </c>
      <c r="K3423" s="46">
        <f t="shared" ca="1" si="4903"/>
        <v>16297.086158457023</v>
      </c>
      <c r="L3423" s="4">
        <f t="shared" ca="1" si="4902"/>
        <v>200790.36765191765</v>
      </c>
      <c r="M3423" s="4">
        <f t="shared" ca="1" si="4902"/>
        <v>-39569.493287129611</v>
      </c>
      <c r="N3423" s="4">
        <f t="shared" ca="1" si="4902"/>
        <v>1820.629466386592</v>
      </c>
      <c r="O3423" s="4">
        <f t="shared" ca="1" si="4902"/>
        <v>163041.5038311597</v>
      </c>
      <c r="P3423" s="4">
        <f t="shared" ca="1" si="4902"/>
        <v>-854767.83948842925</v>
      </c>
      <c r="Q3423" s="4">
        <f t="shared" ca="1" si="4902"/>
        <v>159511.32947055233</v>
      </c>
      <c r="R3423" s="4">
        <f t="shared" ca="1" si="4902"/>
        <v>-36756.408550231907</v>
      </c>
      <c r="S3423" s="4">
        <f t="shared" ca="1" si="4902"/>
        <v>-6856.884549953952</v>
      </c>
      <c r="T3423" s="4">
        <f t="shared" ca="1" si="4902"/>
        <v>-738869.80311805941</v>
      </c>
      <c r="U3423" s="4">
        <f t="shared" ca="1" si="4902"/>
        <v>-47361.900716081436</v>
      </c>
      <c r="V3423" s="4">
        <f t="shared" ca="1" si="4902"/>
        <v>588836.27433287969</v>
      </c>
      <c r="W3423" s="4">
        <f t="shared" ca="1" si="4902"/>
        <v>-3947415.1992251147</v>
      </c>
      <c r="X3423" s="4">
        <f t="shared" ca="1" si="4902"/>
        <v>401115.49613136979</v>
      </c>
      <c r="Y3423" s="4">
        <f t="shared" ca="1" si="4902"/>
        <v>-3004825.3294769349</v>
      </c>
      <c r="Z3423" s="4">
        <f t="shared" ca="1" si="4902"/>
        <v>36100.897460852706</v>
      </c>
      <c r="AA3423" s="4">
        <f t="shared" ca="1" si="4902"/>
        <v>-5897.4136553785602</v>
      </c>
      <c r="AB3423" s="4">
        <f t="shared" ca="1" si="4902"/>
        <v>30203.483805475415</v>
      </c>
      <c r="AC3423" s="4">
        <f t="shared" ca="1" si="4902"/>
        <v>4767.9759790569797</v>
      </c>
      <c r="AD3423" s="4">
        <f t="shared" ca="1" si="4902"/>
        <v>69120.91074429921</v>
      </c>
      <c r="AE3423" s="4">
        <f t="shared" ca="1" si="4902"/>
        <v>18031.692302616535</v>
      </c>
    </row>
    <row r="3424" spans="4:31" hidden="1" outlineLevel="1">
      <c r="E3424" s="9"/>
      <c r="F3424" s="99"/>
      <c r="G3424" s="48" t="str">
        <f>$G$9</f>
        <v>BULKTRAN</v>
      </c>
      <c r="H3424" s="4">
        <f t="shared" ref="H3424:AE3424" ca="1" si="4904">+H3408+H3416</f>
        <v>-5969009.0272622332</v>
      </c>
      <c r="I3424" s="4">
        <f t="shared" ca="1" si="4904"/>
        <v>-13139707.800717531</v>
      </c>
      <c r="J3424" s="46">
        <f t="shared" ref="J3424:K3424" ca="1" si="4905">+J3408+J3416</f>
        <v>-30913.092437384061</v>
      </c>
      <c r="K3424" s="46">
        <f t="shared" ca="1" si="4905"/>
        <v>-82786.061260984265</v>
      </c>
      <c r="L3424" s="4">
        <f t="shared" ca="1" si="4904"/>
        <v>512789.7000508561</v>
      </c>
      <c r="M3424" s="4">
        <f t="shared" ca="1" si="4904"/>
        <v>-12764.481666344289</v>
      </c>
      <c r="N3424" s="4">
        <f t="shared" ca="1" si="4904"/>
        <v>-15959.190842679869</v>
      </c>
      <c r="O3424" s="4">
        <f t="shared" ca="1" si="4904"/>
        <v>484066.02754183277</v>
      </c>
      <c r="P3424" s="4">
        <f t="shared" ca="1" si="4904"/>
        <v>78866.914390620819</v>
      </c>
      <c r="Q3424" s="4">
        <f t="shared" ca="1" si="4904"/>
        <v>379212.97903449828</v>
      </c>
      <c r="R3424" s="4">
        <f t="shared" ca="1" si="4904"/>
        <v>32963.976519034783</v>
      </c>
      <c r="S3424" s="4">
        <f t="shared" ca="1" si="4904"/>
        <v>-5206.9401471332494</v>
      </c>
      <c r="T3424" s="4">
        <f t="shared" ca="1" si="4904"/>
        <v>485836.92979701952</v>
      </c>
      <c r="U3424" s="4">
        <f t="shared" ca="1" si="4904"/>
        <v>-26482.710924159423</v>
      </c>
      <c r="V3424" s="4">
        <f t="shared" ca="1" si="4904"/>
        <v>1450567.3276437134</v>
      </c>
      <c r="W3424" s="4">
        <f t="shared" ca="1" si="4904"/>
        <v>3435440.2104098327</v>
      </c>
      <c r="X3424" s="4">
        <f t="shared" ca="1" si="4904"/>
        <v>1294666.4115179044</v>
      </c>
      <c r="Y3424" s="4">
        <f t="shared" ca="1" si="4904"/>
        <v>6154191.2386472905</v>
      </c>
      <c r="Z3424" s="4">
        <f t="shared" ca="1" si="4904"/>
        <v>109558.11829205498</v>
      </c>
      <c r="AA3424" s="4">
        <f t="shared" ca="1" si="4904"/>
        <v>-2249.9175232408288</v>
      </c>
      <c r="AB3424" s="4">
        <f t="shared" ca="1" si="4904"/>
        <v>107308.2007688141</v>
      </c>
      <c r="AC3424" s="4">
        <f t="shared" ca="1" si="4904"/>
        <v>3230.1126452249682</v>
      </c>
      <c r="AD3424" s="4">
        <f t="shared" ca="1" si="4904"/>
        <v>39773.152042519177</v>
      </c>
      <c r="AE3424" s="4">
        <f t="shared" ca="1" si="4904"/>
        <v>9992.26571095297</v>
      </c>
    </row>
    <row r="3425" spans="1:31" hidden="1" outlineLevel="1">
      <c r="E3425" s="9"/>
      <c r="F3425" s="99"/>
      <c r="G3425" s="48" t="str">
        <f>$G$10</f>
        <v>SUBTRAN</v>
      </c>
      <c r="H3425" s="4">
        <f t="shared" ref="H3425:AE3425" ca="1" si="4906">+H3409+H3417</f>
        <v>-1850210.998687858</v>
      </c>
      <c r="I3425" s="4">
        <f t="shared" ca="1" si="4906"/>
        <v>-3529293.6008961136</v>
      </c>
      <c r="J3425" s="46">
        <f t="shared" ref="J3425:K3425" ca="1" si="4907">+J3409+J3417</f>
        <v>-5922.3166274020123</v>
      </c>
      <c r="K3425" s="46">
        <f t="shared" ca="1" si="4907"/>
        <v>-16834.336221174064</v>
      </c>
      <c r="L3425" s="4">
        <f t="shared" ca="1" si="4906"/>
        <v>118025.5343887365</v>
      </c>
      <c r="M3425" s="4">
        <f t="shared" ca="1" si="4906"/>
        <v>-3649.461214484485</v>
      </c>
      <c r="N3425" s="4">
        <f t="shared" ca="1" si="4906"/>
        <v>-5159.153852072538</v>
      </c>
      <c r="O3425" s="4">
        <f t="shared" ca="1" si="4906"/>
        <v>109216.91932217988</v>
      </c>
      <c r="P3425" s="4">
        <f t="shared" ca="1" si="4906"/>
        <v>10289.688508642434</v>
      </c>
      <c r="Q3425" s="4">
        <f t="shared" ca="1" si="4906"/>
        <v>95719.202846625558</v>
      </c>
      <c r="R3425" s="4">
        <f t="shared" ca="1" si="4906"/>
        <v>10486.226026087701</v>
      </c>
      <c r="S3425" s="4">
        <f t="shared" ca="1" si="4906"/>
        <v>0</v>
      </c>
      <c r="T3425" s="4">
        <f t="shared" ca="1" si="4906"/>
        <v>116495.11738135567</v>
      </c>
      <c r="U3425" s="4">
        <f t="shared" ca="1" si="4906"/>
        <v>-6921.2865744124292</v>
      </c>
      <c r="V3425" s="4">
        <f t="shared" ca="1" si="4906"/>
        <v>361861.45334437501</v>
      </c>
      <c r="W3425" s="4">
        <f t="shared" ca="1" si="4906"/>
        <v>1095622.16132027</v>
      </c>
      <c r="X3425" s="4">
        <f t="shared" ca="1" si="4906"/>
        <v>3.1108008582858504E-152</v>
      </c>
      <c r="Y3425" s="4">
        <f t="shared" ca="1" si="4906"/>
        <v>1450562.3280902335</v>
      </c>
      <c r="Z3425" s="4">
        <f t="shared" ca="1" si="4906"/>
        <v>25400.290609221702</v>
      </c>
      <c r="AA3425" s="4">
        <f t="shared" ca="1" si="4906"/>
        <v>-634.65905771157259</v>
      </c>
      <c r="AB3425" s="4">
        <f t="shared" ca="1" si="4906"/>
        <v>24765.631551510131</v>
      </c>
      <c r="AC3425" s="4">
        <f t="shared" ca="1" si="4906"/>
        <v>799.25871155503683</v>
      </c>
      <c r="AD3425" s="4">
        <f t="shared" ca="1" si="4906"/>
        <v>0</v>
      </c>
      <c r="AE3425" s="4">
        <f t="shared" ca="1" si="4906"/>
        <v>0</v>
      </c>
    </row>
    <row r="3426" spans="1:31" hidden="1" outlineLevel="1">
      <c r="E3426" s="9"/>
      <c r="F3426" s="99"/>
      <c r="G3426" s="48" t="str">
        <f>$G$11</f>
        <v>DISTPRI</v>
      </c>
      <c r="H3426" s="4">
        <f t="shared" ref="H3426:AE3426" ca="1" si="4908">+H3410+H3418</f>
        <v>-13071753.671733841</v>
      </c>
      <c r="I3426" s="4">
        <f t="shared" ca="1" si="4908"/>
        <v>-15988486.185568472</v>
      </c>
      <c r="J3426" s="46">
        <f t="shared" ref="J3426:K3426" ca="1" si="4909">+J3410+J3418</f>
        <v>-13688.786015165473</v>
      </c>
      <c r="K3426" s="46">
        <f t="shared" ca="1" si="4909"/>
        <v>-40091.817863933888</v>
      </c>
      <c r="L3426" s="4">
        <f t="shared" ca="1" si="4908"/>
        <v>1004573.1144304322</v>
      </c>
      <c r="M3426" s="4">
        <f t="shared" ca="1" si="4908"/>
        <v>-16059.711847467497</v>
      </c>
      <c r="N3426" s="4">
        <f t="shared" ca="1" si="4908"/>
        <v>0</v>
      </c>
      <c r="O3426" s="4">
        <f t="shared" ca="1" si="4908"/>
        <v>988513.40258296253</v>
      </c>
      <c r="P3426" s="4">
        <f t="shared" ca="1" si="4908"/>
        <v>68978.437014397234</v>
      </c>
      <c r="Q3426" s="4">
        <f t="shared" ca="1" si="4908"/>
        <v>374773.82062523288</v>
      </c>
      <c r="R3426" s="4">
        <f t="shared" ca="1" si="4908"/>
        <v>0</v>
      </c>
      <c r="S3426" s="4">
        <f t="shared" ca="1" si="4908"/>
        <v>0</v>
      </c>
      <c r="T3426" s="4">
        <f t="shared" ca="1" si="4908"/>
        <v>443752.25763962918</v>
      </c>
      <c r="U3426" s="4">
        <f t="shared" ca="1" si="4908"/>
        <v>-18995.113484223959</v>
      </c>
      <c r="V3426" s="4">
        <f t="shared" ca="1" si="4908"/>
        <v>1375125.3543618806</v>
      </c>
      <c r="W3426" s="4">
        <f t="shared" ca="1" si="4908"/>
        <v>-4.9317820073242152E-80</v>
      </c>
      <c r="X3426" s="4">
        <f t="shared" ca="1" si="4908"/>
        <v>4.8407784310795284E-152</v>
      </c>
      <c r="Y3426" s="4">
        <f t="shared" ca="1" si="4908"/>
        <v>1356130.2408776567</v>
      </c>
      <c r="Z3426" s="4">
        <f t="shared" ca="1" si="4908"/>
        <v>178868.10270553696</v>
      </c>
      <c r="AA3426" s="4">
        <f t="shared" ca="1" si="4908"/>
        <v>-1902.9962635572183</v>
      </c>
      <c r="AB3426" s="4">
        <f t="shared" ca="1" si="4908"/>
        <v>176965.10644197976</v>
      </c>
      <c r="AC3426" s="4">
        <f t="shared" ca="1" si="4908"/>
        <v>5152.1101715192344</v>
      </c>
      <c r="AD3426" s="4">
        <f t="shared" ca="1" si="4908"/>
        <v>0</v>
      </c>
      <c r="AE3426" s="4">
        <f t="shared" ca="1" si="4908"/>
        <v>0</v>
      </c>
    </row>
    <row r="3427" spans="1:31" hidden="1" outlineLevel="1">
      <c r="E3427" s="9"/>
      <c r="F3427" s="99"/>
      <c r="G3427" s="48" t="str">
        <f>$G$12</f>
        <v>DISTSEC</v>
      </c>
      <c r="H3427" s="4">
        <f t="shared" ref="H3427:AE3427" ca="1" si="4910">+H3411+H3419</f>
        <v>-8094999.3934900817</v>
      </c>
      <c r="I3427" s="4">
        <f t="shared" ca="1" si="4910"/>
        <v>-8769710.5294106845</v>
      </c>
      <c r="J3427" s="46">
        <f t="shared" ref="J3427:K3427" ca="1" si="4911">+J3411+J3419</f>
        <v>-13241.635725766906</v>
      </c>
      <c r="K3427" s="46">
        <f t="shared" ca="1" si="4911"/>
        <v>-30430.905843733966</v>
      </c>
      <c r="L3427" s="4">
        <f t="shared" ca="1" si="4910"/>
        <v>444500.78282155184</v>
      </c>
      <c r="M3427" s="4">
        <f t="shared" ca="1" si="4910"/>
        <v>0</v>
      </c>
      <c r="N3427" s="4">
        <f t="shared" ca="1" si="4910"/>
        <v>0</v>
      </c>
      <c r="O3427" s="4">
        <f t="shared" ca="1" si="4910"/>
        <v>444500.78282155184</v>
      </c>
      <c r="P3427" s="4">
        <f t="shared" ca="1" si="4910"/>
        <v>23715.901827134257</v>
      </c>
      <c r="Q3427" s="4">
        <f t="shared" ca="1" si="4910"/>
        <v>0</v>
      </c>
      <c r="R3427" s="4">
        <f t="shared" ca="1" si="4910"/>
        <v>0</v>
      </c>
      <c r="S3427" s="4">
        <f t="shared" ca="1" si="4910"/>
        <v>0</v>
      </c>
      <c r="T3427" s="4">
        <f t="shared" ca="1" si="4910"/>
        <v>23715.901827134257</v>
      </c>
      <c r="U3427" s="4">
        <f t="shared" ca="1" si="4910"/>
        <v>-6902.0875386273365</v>
      </c>
      <c r="V3427" s="4">
        <f t="shared" ca="1" si="4910"/>
        <v>5.4939459994540669E-123</v>
      </c>
      <c r="W3427" s="4">
        <f t="shared" ca="1" si="4910"/>
        <v>-1.8710365399403733E-81</v>
      </c>
      <c r="X3427" s="4">
        <f t="shared" ca="1" si="4910"/>
        <v>0</v>
      </c>
      <c r="Y3427" s="4">
        <f t="shared" ca="1" si="4910"/>
        <v>-6902.0875386273365</v>
      </c>
      <c r="Z3427" s="4">
        <f t="shared" ca="1" si="4910"/>
        <v>71187.395130744582</v>
      </c>
      <c r="AA3427" s="4">
        <f t="shared" ca="1" si="4910"/>
        <v>0</v>
      </c>
      <c r="AB3427" s="4">
        <f t="shared" ca="1" si="4910"/>
        <v>71187.395130744582</v>
      </c>
      <c r="AC3427" s="4">
        <f t="shared" ca="1" si="4910"/>
        <v>1862.8089915147793</v>
      </c>
      <c r="AD3427" s="4">
        <f t="shared" ca="1" si="4910"/>
        <v>146732.15543436928</v>
      </c>
      <c r="AE3427" s="4">
        <f t="shared" ca="1" si="4910"/>
        <v>37286.720823219512</v>
      </c>
    </row>
    <row r="3428" spans="1:31" hidden="1" outlineLevel="1">
      <c r="E3428" s="9"/>
      <c r="F3428" s="99"/>
      <c r="G3428" s="48" t="str">
        <f>$G$13</f>
        <v>ENERGY</v>
      </c>
      <c r="H3428" s="4">
        <f t="shared" ref="H3428:AE3428" ca="1" si="4912">+H3412+H3420</f>
        <v>-11299120.992036473</v>
      </c>
      <c r="I3428" s="4">
        <f t="shared" ca="1" si="4912"/>
        <v>-113650.78183971488</v>
      </c>
      <c r="J3428" s="46">
        <f t="shared" ref="J3428:K3428" ca="1" si="4913">+J3412+J3420</f>
        <v>27220.757369071369</v>
      </c>
      <c r="K3428" s="46">
        <f t="shared" ca="1" si="4913"/>
        <v>110427.53361066965</v>
      </c>
      <c r="L3428" s="4">
        <f t="shared" ca="1" si="4912"/>
        <v>-168451.42316222048</v>
      </c>
      <c r="M3428" s="4">
        <f t="shared" ca="1" si="4912"/>
        <v>-6867.9971226558364</v>
      </c>
      <c r="N3428" s="4">
        <f t="shared" ca="1" si="4912"/>
        <v>18823.818900524497</v>
      </c>
      <c r="O3428" s="4">
        <f t="shared" ca="1" si="4912"/>
        <v>-156495.60138434707</v>
      </c>
      <c r="P3428" s="4">
        <f t="shared" ca="1" si="4912"/>
        <v>-465506.77981021034</v>
      </c>
      <c r="Q3428" s="4">
        <f t="shared" ca="1" si="4912"/>
        <v>-254976.00196666518</v>
      </c>
      <c r="R3428" s="4">
        <f t="shared" ca="1" si="4912"/>
        <v>-49750.787179054802</v>
      </c>
      <c r="S3428" s="4">
        <f t="shared" ca="1" si="4912"/>
        <v>1564.0816594309076</v>
      </c>
      <c r="T3428" s="4">
        <f t="shared" ca="1" si="4912"/>
        <v>-768669.48729649663</v>
      </c>
      <c r="U3428" s="4">
        <f t="shared" ca="1" si="4912"/>
        <v>6347.6096920231403</v>
      </c>
      <c r="V3428" s="4">
        <f t="shared" ca="1" si="4912"/>
        <v>-1288684.6426411152</v>
      </c>
      <c r="W3428" s="4">
        <f t="shared" ca="1" si="4912"/>
        <v>-7651314.4144471325</v>
      </c>
      <c r="X3428" s="4">
        <f t="shared" ca="1" si="4912"/>
        <v>-1432687.940693436</v>
      </c>
      <c r="Y3428" s="4">
        <f t="shared" ca="1" si="4912"/>
        <v>-10366339.38808967</v>
      </c>
      <c r="Z3428" s="4">
        <f t="shared" ca="1" si="4912"/>
        <v>-55559.684699697886</v>
      </c>
      <c r="AA3428" s="4">
        <f t="shared" ca="1" si="4912"/>
        <v>-475.53811855321476</v>
      </c>
      <c r="AB3428" s="4">
        <f t="shared" ca="1" si="4912"/>
        <v>-56035.222818251248</v>
      </c>
      <c r="AC3428" s="4">
        <f t="shared" ca="1" si="4912"/>
        <v>20.095896244873792</v>
      </c>
      <c r="AD3428" s="4">
        <f t="shared" ca="1" si="4912"/>
        <v>17789.046218961077</v>
      </c>
      <c r="AE3428" s="4">
        <f t="shared" ca="1" si="4912"/>
        <v>6612.0562971429881</v>
      </c>
    </row>
    <row r="3429" spans="1:31" hidden="1" outlineLevel="1">
      <c r="E3429" s="9"/>
      <c r="F3429" s="99"/>
      <c r="G3429" s="48" t="str">
        <f>$G$14</f>
        <v>CUSTOMER</v>
      </c>
      <c r="H3429" s="4">
        <f t="shared" ref="H3429:AE3429" ca="1" si="4914">+H3413+H3421</f>
        <v>510849.16054843087</v>
      </c>
      <c r="I3429" s="4">
        <f t="shared" ca="1" si="4914"/>
        <v>-2577811.4561581356</v>
      </c>
      <c r="J3429" s="46">
        <f t="shared" ref="J3429:K3429" ca="1" si="4915">+J3413+J3421</f>
        <v>-221.63564186476879</v>
      </c>
      <c r="K3429" s="46">
        <f t="shared" ca="1" si="4915"/>
        <v>11143.635761868594</v>
      </c>
      <c r="L3429" s="4">
        <f t="shared" ca="1" si="4914"/>
        <v>252401.25340487156</v>
      </c>
      <c r="M3429" s="4">
        <f t="shared" ca="1" si="4914"/>
        <v>-16819.419233480705</v>
      </c>
      <c r="N3429" s="4">
        <f t="shared" ca="1" si="4914"/>
        <v>-9102.2635541659056</v>
      </c>
      <c r="O3429" s="4">
        <f t="shared" ca="1" si="4914"/>
        <v>226479.5706172245</v>
      </c>
      <c r="P3429" s="4">
        <f t="shared" ca="1" si="4914"/>
        <v>1552.052554634884</v>
      </c>
      <c r="Q3429" s="4">
        <f t="shared" ca="1" si="4914"/>
        <v>17413.44675890516</v>
      </c>
      <c r="R3429" s="4">
        <f t="shared" ca="1" si="4914"/>
        <v>4878.5554700623779</v>
      </c>
      <c r="S3429" s="4">
        <f t="shared" ca="1" si="4914"/>
        <v>-5169.9244935321076</v>
      </c>
      <c r="T3429" s="4">
        <f t="shared" ca="1" si="4914"/>
        <v>18674.130290070341</v>
      </c>
      <c r="U3429" s="4">
        <f t="shared" ca="1" si="4914"/>
        <v>-72.869146965459265</v>
      </c>
      <c r="V3429" s="4">
        <f t="shared" ca="1" si="4914"/>
        <v>12945.297212447558</v>
      </c>
      <c r="W3429" s="4">
        <f t="shared" ca="1" si="4914"/>
        <v>8575.4624205305226</v>
      </c>
      <c r="X3429" s="4">
        <f t="shared" ca="1" si="4914"/>
        <v>12754.207948579804</v>
      </c>
      <c r="Y3429" s="4">
        <f t="shared" ca="1" si="4914"/>
        <v>34202.098434592437</v>
      </c>
      <c r="Z3429" s="4">
        <f t="shared" ca="1" si="4914"/>
        <v>4181.2551923149013</v>
      </c>
      <c r="AA3429" s="4">
        <f t="shared" ca="1" si="4914"/>
        <v>-36.416249009451306</v>
      </c>
      <c r="AB3429" s="4">
        <f t="shared" ca="1" si="4914"/>
        <v>4144.8389433054581</v>
      </c>
      <c r="AC3429" s="4">
        <f t="shared" ca="1" si="4914"/>
        <v>885.13864247581694</v>
      </c>
      <c r="AD3429" s="4">
        <f t="shared" ca="1" si="4914"/>
        <v>2400438.7078235964</v>
      </c>
      <c r="AE3429" s="4">
        <f t="shared" ca="1" si="4914"/>
        <v>392914.13183530857</v>
      </c>
    </row>
    <row r="3430" spans="1:31" collapsed="1">
      <c r="B3430" s="97" t="s">
        <v>156</v>
      </c>
      <c r="E3430" s="4">
        <f>+E3414+E3422</f>
        <v>-67766778.065230936</v>
      </c>
      <c r="F3430" s="167"/>
      <c r="G3430" s="48" t="str">
        <f>$G$15</f>
        <v>TOTAL</v>
      </c>
      <c r="H3430" s="4">
        <f t="shared" ref="H3430:AE3430" ca="1" si="4916">+H3414+H3422</f>
        <v>-67766778.065230846</v>
      </c>
      <c r="I3430" s="4">
        <f t="shared" ca="1" si="4916"/>
        <v>-68675525.112428054</v>
      </c>
      <c r="J3430" s="46">
        <f t="shared" ref="J3430:K3430" ca="1" si="4917">+J3414+J3422</f>
        <v>-30202.614035954255</v>
      </c>
      <c r="K3430" s="46">
        <f t="shared" ca="1" si="4917"/>
        <v>-32274.865658830819</v>
      </c>
      <c r="L3430" s="4">
        <f t="shared" ca="1" si="4916"/>
        <v>2364629.3295861492</v>
      </c>
      <c r="M3430" s="4">
        <f t="shared" ca="1" si="4916"/>
        <v>-95730.564371562345</v>
      </c>
      <c r="N3430" s="4">
        <f t="shared" ca="1" si="4916"/>
        <v>-9576.1598820073959</v>
      </c>
      <c r="O3430" s="4">
        <f t="shared" ca="1" si="4916"/>
        <v>2259322.6053325757</v>
      </c>
      <c r="P3430" s="4">
        <f t="shared" ca="1" si="4916"/>
        <v>-1136871.6250032054</v>
      </c>
      <c r="Q3430" s="4">
        <f t="shared" ca="1" si="4916"/>
        <v>771654.77676915145</v>
      </c>
      <c r="R3430" s="4">
        <f t="shared" ca="1" si="4916"/>
        <v>-38178.437714102154</v>
      </c>
      <c r="S3430" s="4">
        <f t="shared" ca="1" si="4916"/>
        <v>-15669.66753118841</v>
      </c>
      <c r="T3430" s="4">
        <f t="shared" ca="1" si="4916"/>
        <v>-419064.95347935311</v>
      </c>
      <c r="U3430" s="4">
        <f t="shared" ca="1" si="4916"/>
        <v>-100388.35869244709</v>
      </c>
      <c r="V3430" s="4">
        <f t="shared" ca="1" si="4916"/>
        <v>2500651.0642541861</v>
      </c>
      <c r="W3430" s="4">
        <f t="shared" ca="1" si="4916"/>
        <v>-7059091.7795216106</v>
      </c>
      <c r="X3430" s="4">
        <f t="shared" ca="1" si="4916"/>
        <v>275848.17490441486</v>
      </c>
      <c r="Y3430" s="4">
        <f t="shared" ca="1" si="4916"/>
        <v>-4382980.8990554921</v>
      </c>
      <c r="Z3430" s="4">
        <f t="shared" ca="1" si="4916"/>
        <v>369736.37469102605</v>
      </c>
      <c r="AA3430" s="4">
        <f t="shared" ca="1" si="4916"/>
        <v>-11196.940867450872</v>
      </c>
      <c r="AB3430" s="4">
        <f t="shared" ca="1" si="4916"/>
        <v>358539.43382357602</v>
      </c>
      <c r="AC3430" s="4">
        <f t="shared" ca="1" si="4916"/>
        <v>16717.501037591672</v>
      </c>
      <c r="AD3430" s="4">
        <f t="shared" ca="1" si="4916"/>
        <v>2673853.9722637488</v>
      </c>
      <c r="AE3430" s="4">
        <f t="shared" ca="1" si="4916"/>
        <v>464836.86696924048</v>
      </c>
    </row>
    <row r="3431" spans="1:31">
      <c r="B3431" s="48"/>
      <c r="D3431" s="96" t="s">
        <v>342</v>
      </c>
      <c r="E3431" s="104">
        <v>0.21041399999999999</v>
      </c>
    </row>
    <row r="3432" spans="1:31" s="44" customFormat="1" hidden="1" outlineLevel="1">
      <c r="A3432" s="49"/>
      <c r="B3432" s="97"/>
      <c r="C3432" s="48"/>
      <c r="D3432" s="48"/>
      <c r="E3432" s="51"/>
      <c r="F3432" s="86"/>
      <c r="G3432" s="48" t="str">
        <f>$G$8</f>
        <v>PRODUCTION</v>
      </c>
      <c r="H3432" s="46">
        <f t="shared" ref="H3432:AE3432" ca="1" si="4918">H3423*$E$3431</f>
        <v>-5890020.8686604863</v>
      </c>
      <c r="I3432" s="46">
        <f t="shared" ca="1" si="4918"/>
        <v>-5167108.141155594</v>
      </c>
      <c r="J3432" s="46">
        <f t="shared" ref="J3432:K3432" ca="1" si="4919">J3423*$E$3431</f>
        <v>1381.1774942847057</v>
      </c>
      <c r="K3432" s="46">
        <f t="shared" ca="1" si="4919"/>
        <v>3429.1350869455759</v>
      </c>
      <c r="L3432" s="46">
        <f t="shared" ca="1" si="4918"/>
        <v>42249.104419110598</v>
      </c>
      <c r="M3432" s="46">
        <f t="shared" ca="1" si="4918"/>
        <v>-8325.9753605180904</v>
      </c>
      <c r="N3432" s="46">
        <f t="shared" ca="1" si="4918"/>
        <v>383.08592854026836</v>
      </c>
      <c r="O3432" s="46">
        <f t="shared" ca="1" si="4918"/>
        <v>34306.214987129635</v>
      </c>
      <c r="P3432" s="46">
        <f t="shared" ca="1" si="4918"/>
        <v>-179855.12017811835</v>
      </c>
      <c r="Q3432" s="46">
        <f t="shared" ca="1" si="4918"/>
        <v>33563.416879216798</v>
      </c>
      <c r="R3432" s="46">
        <f t="shared" ca="1" si="4918"/>
        <v>-7734.0629486884964</v>
      </c>
      <c r="S3432" s="46">
        <f t="shared" ca="1" si="4918"/>
        <v>-1442.7845056940107</v>
      </c>
      <c r="T3432" s="46">
        <f t="shared" ca="1" si="4918"/>
        <v>-155468.55075328334</v>
      </c>
      <c r="U3432" s="46">
        <f t="shared" ca="1" si="4918"/>
        <v>-9965.6069772735591</v>
      </c>
      <c r="V3432" s="46">
        <f t="shared" ca="1" si="4918"/>
        <v>123899.39582747854</v>
      </c>
      <c r="W3432" s="46">
        <f t="shared" ca="1" si="4918"/>
        <v>-830591.42172975326</v>
      </c>
      <c r="X3432" s="46">
        <f t="shared" ca="1" si="4918"/>
        <v>84400.316002986045</v>
      </c>
      <c r="Y3432" s="46">
        <f t="shared" ca="1" si="4918"/>
        <v>-632257.31687655975</v>
      </c>
      <c r="Z3432" s="46">
        <f t="shared" ca="1" si="4918"/>
        <v>7596.1342383278607</v>
      </c>
      <c r="AA3432" s="46">
        <f t="shared" ca="1" si="4918"/>
        <v>-1240.8983968828243</v>
      </c>
      <c r="AB3432" s="46">
        <f t="shared" ca="1" si="4918"/>
        <v>6355.2358414453038</v>
      </c>
      <c r="AC3432" s="46">
        <f t="shared" ca="1" si="4918"/>
        <v>1003.2488976572953</v>
      </c>
      <c r="AD3432" s="46">
        <f t="shared" ca="1" si="4918"/>
        <v>14544.007313350974</v>
      </c>
      <c r="AE3432" s="46">
        <f t="shared" ca="1" si="4918"/>
        <v>3794.1205041627554</v>
      </c>
    </row>
    <row r="3433" spans="1:31" s="44" customFormat="1" hidden="1" outlineLevel="1">
      <c r="A3433" s="49"/>
      <c r="B3433" s="97"/>
      <c r="C3433" s="48"/>
      <c r="D3433" s="48"/>
      <c r="E3433" s="51"/>
      <c r="F3433" s="86"/>
      <c r="G3433" s="48" t="str">
        <f>$G$9</f>
        <v>BULKTRAN</v>
      </c>
      <c r="H3433" s="46">
        <f t="shared" ref="H3433:AE3433" ca="1" si="4920">H3424*$E$3431</f>
        <v>-1255963.0654623555</v>
      </c>
      <c r="I3433" s="46">
        <f t="shared" ca="1" si="4920"/>
        <v>-2764778.4771801783</v>
      </c>
      <c r="J3433" s="46">
        <f t="shared" ref="J3433:K3433" ca="1" si="4921">J3424*$E$3431</f>
        <v>-6504.5474321197298</v>
      </c>
      <c r="K3433" s="46">
        <f t="shared" ca="1" si="4921"/>
        <v>-17419.346294168743</v>
      </c>
      <c r="L3433" s="46">
        <f t="shared" ca="1" si="4920"/>
        <v>107898.13194650083</v>
      </c>
      <c r="M3433" s="46">
        <f t="shared" ca="1" si="4920"/>
        <v>-2685.8256453421673</v>
      </c>
      <c r="N3433" s="46">
        <f t="shared" ca="1" si="4920"/>
        <v>-3358.037181971642</v>
      </c>
      <c r="O3433" s="46">
        <f t="shared" ca="1" si="4920"/>
        <v>101854.2691191872</v>
      </c>
      <c r="P3433" s="46">
        <f t="shared" ca="1" si="4920"/>
        <v>16594.702924588088</v>
      </c>
      <c r="Q3433" s="46">
        <f t="shared" ca="1" si="4920"/>
        <v>79791.719770564916</v>
      </c>
      <c r="R3433" s="46">
        <f t="shared" ca="1" si="4920"/>
        <v>6936.0821552761845</v>
      </c>
      <c r="S3433" s="46">
        <f t="shared" ca="1" si="4920"/>
        <v>-1095.6131041188955</v>
      </c>
      <c r="T3433" s="46">
        <f t="shared" ca="1" si="4920"/>
        <v>102226.89174631007</v>
      </c>
      <c r="U3433" s="46">
        <f t="shared" ca="1" si="4920"/>
        <v>-5572.3331363960806</v>
      </c>
      <c r="V3433" s="46">
        <f t="shared" ca="1" si="4920"/>
        <v>305219.67367882433</v>
      </c>
      <c r="W3433" s="46">
        <f t="shared" ca="1" si="4920"/>
        <v>722864.71643317444</v>
      </c>
      <c r="X3433" s="46">
        <f t="shared" ca="1" si="4920"/>
        <v>272415.93831312831</v>
      </c>
      <c r="Y3433" s="46">
        <f t="shared" ca="1" si="4920"/>
        <v>1294927.9952887308</v>
      </c>
      <c r="Z3433" s="46">
        <f t="shared" ca="1" si="4920"/>
        <v>23052.561902304456</v>
      </c>
      <c r="AA3433" s="46">
        <f t="shared" ca="1" si="4920"/>
        <v>-473.41414573519575</v>
      </c>
      <c r="AB3433" s="46">
        <f t="shared" ca="1" si="4920"/>
        <v>22579.147756569248</v>
      </c>
      <c r="AC3433" s="46">
        <f t="shared" ca="1" si="4920"/>
        <v>679.66092213236641</v>
      </c>
      <c r="AD3433" s="46">
        <f t="shared" ca="1" si="4920"/>
        <v>8368.8280138746304</v>
      </c>
      <c r="AE3433" s="46">
        <f t="shared" ca="1" si="4920"/>
        <v>2102.5125973044583</v>
      </c>
    </row>
    <row r="3434" spans="1:31" s="44" customFormat="1" hidden="1" outlineLevel="1">
      <c r="A3434" s="49"/>
      <c r="B3434" s="97"/>
      <c r="C3434" s="48"/>
      <c r="D3434" s="48"/>
      <c r="E3434" s="51"/>
      <c r="F3434" s="86"/>
      <c r="G3434" s="48" t="str">
        <f>$G$10</f>
        <v>SUBTRAN</v>
      </c>
      <c r="H3434" s="46">
        <f t="shared" ref="H3434:AE3434" ca="1" si="4922">H3425*$E$3431</f>
        <v>-389310.29707790696</v>
      </c>
      <c r="I3434" s="46">
        <f t="shared" ca="1" si="4922"/>
        <v>-742612.78373895481</v>
      </c>
      <c r="J3434" s="46">
        <f t="shared" ref="J3434:K3434" ca="1" si="4923">J3425*$E$3431</f>
        <v>-1246.1383308381669</v>
      </c>
      <c r="K3434" s="46">
        <f t="shared" ca="1" si="4923"/>
        <v>-3542.1800216421193</v>
      </c>
      <c r="L3434" s="46">
        <f t="shared" ca="1" si="4922"/>
        <v>24834.224792871602</v>
      </c>
      <c r="M3434" s="46">
        <f t="shared" ca="1" si="4922"/>
        <v>-767.89773198453838</v>
      </c>
      <c r="N3434" s="46">
        <f t="shared" ca="1" si="4922"/>
        <v>-1085.558198629991</v>
      </c>
      <c r="O3434" s="46">
        <f t="shared" ca="1" si="4922"/>
        <v>22980.768862257155</v>
      </c>
      <c r="P3434" s="46">
        <f t="shared" ca="1" si="4922"/>
        <v>2165.0945178574889</v>
      </c>
      <c r="Q3434" s="46">
        <f t="shared" ca="1" si="4922"/>
        <v>20140.66034776987</v>
      </c>
      <c r="R3434" s="46">
        <f t="shared" ca="1" si="4922"/>
        <v>2206.4487630532176</v>
      </c>
      <c r="S3434" s="46">
        <f t="shared" ca="1" si="4922"/>
        <v>0</v>
      </c>
      <c r="T3434" s="46">
        <f t="shared" ca="1" si="4922"/>
        <v>24512.203628680571</v>
      </c>
      <c r="U3434" s="46">
        <f t="shared" ca="1" si="4922"/>
        <v>-1456.3355932684169</v>
      </c>
      <c r="V3434" s="46">
        <f t="shared" ca="1" si="4922"/>
        <v>76140.715844003324</v>
      </c>
      <c r="W3434" s="46">
        <f t="shared" ca="1" si="4922"/>
        <v>230534.24145204329</v>
      </c>
      <c r="X3434" s="46">
        <f t="shared" ca="1" si="4922"/>
        <v>6.5455605179535893E-153</v>
      </c>
      <c r="Y3434" s="46">
        <f t="shared" ca="1" si="4922"/>
        <v>305218.62170277839</v>
      </c>
      <c r="Z3434" s="46">
        <f t="shared" ca="1" si="4922"/>
        <v>5344.5767482487745</v>
      </c>
      <c r="AA3434" s="46">
        <f t="shared" ca="1" si="4922"/>
        <v>-133.54115096932281</v>
      </c>
      <c r="AB3434" s="46">
        <f t="shared" ca="1" si="4922"/>
        <v>5211.0355972794523</v>
      </c>
      <c r="AC3434" s="46">
        <f t="shared" ca="1" si="4922"/>
        <v>168.17522253314152</v>
      </c>
      <c r="AD3434" s="46">
        <f t="shared" ca="1" si="4922"/>
        <v>0</v>
      </c>
      <c r="AE3434" s="46">
        <f t="shared" ca="1" si="4922"/>
        <v>0</v>
      </c>
    </row>
    <row r="3435" spans="1:31" s="44" customFormat="1" hidden="1" outlineLevel="1">
      <c r="A3435" s="49"/>
      <c r="B3435" s="97"/>
      <c r="C3435" s="48"/>
      <c r="D3435" s="48"/>
      <c r="E3435" s="51"/>
      <c r="F3435" s="86"/>
      <c r="G3435" s="48" t="str">
        <f>$G$11</f>
        <v>DISTPRI</v>
      </c>
      <c r="H3435" s="46">
        <f t="shared" ref="H3435:AE3435" ca="1" si="4924">H3426*$E$3431</f>
        <v>-2750479.9770842046</v>
      </c>
      <c r="I3435" s="46">
        <f t="shared" ca="1" si="4924"/>
        <v>-3364201.3322502044</v>
      </c>
      <c r="J3435" s="46">
        <f t="shared" ref="J3435:K3435" ca="1" si="4925">J3426*$E$3431</f>
        <v>-2880.3122205950276</v>
      </c>
      <c r="K3435" s="46">
        <f t="shared" ca="1" si="4925"/>
        <v>-8435.8797640217854</v>
      </c>
      <c r="L3435" s="46">
        <f t="shared" ca="1" si="4924"/>
        <v>211376.24729976495</v>
      </c>
      <c r="M3435" s="46">
        <f t="shared" ca="1" si="4924"/>
        <v>-3379.1882086730257</v>
      </c>
      <c r="N3435" s="46">
        <f t="shared" ca="1" si="4924"/>
        <v>0</v>
      </c>
      <c r="O3435" s="46">
        <f t="shared" ca="1" si="4924"/>
        <v>207997.05909109148</v>
      </c>
      <c r="P3435" s="46">
        <f t="shared" ca="1" si="4924"/>
        <v>14514.02884594738</v>
      </c>
      <c r="Q3435" s="46">
        <f t="shared" ca="1" si="4924"/>
        <v>78857.658693037753</v>
      </c>
      <c r="R3435" s="46">
        <f t="shared" ca="1" si="4924"/>
        <v>0</v>
      </c>
      <c r="S3435" s="46">
        <f t="shared" ca="1" si="4924"/>
        <v>0</v>
      </c>
      <c r="T3435" s="46">
        <f t="shared" ca="1" si="4924"/>
        <v>93371.68753898493</v>
      </c>
      <c r="U3435" s="46">
        <f t="shared" ca="1" si="4924"/>
        <v>-3996.8378086694997</v>
      </c>
      <c r="V3435" s="46">
        <f t="shared" ca="1" si="4924"/>
        <v>289345.62631270074</v>
      </c>
      <c r="W3435" s="46">
        <f t="shared" ca="1" si="4924"/>
        <v>-1.0377159792891174E-80</v>
      </c>
      <c r="X3435" s="46">
        <f t="shared" ca="1" si="4924"/>
        <v>1.0185675527971679E-152</v>
      </c>
      <c r="Y3435" s="46">
        <f t="shared" ca="1" si="4924"/>
        <v>285348.78850403125</v>
      </c>
      <c r="Z3435" s="46">
        <f t="shared" ca="1" si="4924"/>
        <v>37636.352962682853</v>
      </c>
      <c r="AA3435" s="46">
        <f t="shared" ca="1" si="4924"/>
        <v>-400.41705580012854</v>
      </c>
      <c r="AB3435" s="46">
        <f t="shared" ca="1" si="4924"/>
        <v>37235.935906882725</v>
      </c>
      <c r="AC3435" s="46">
        <f t="shared" ca="1" si="4924"/>
        <v>1084.0761096300482</v>
      </c>
      <c r="AD3435" s="46">
        <f t="shared" ca="1" si="4924"/>
        <v>0</v>
      </c>
      <c r="AE3435" s="46">
        <f t="shared" ca="1" si="4924"/>
        <v>0</v>
      </c>
    </row>
    <row r="3436" spans="1:31" s="44" customFormat="1" hidden="1" outlineLevel="1">
      <c r="A3436" s="49"/>
      <c r="B3436" s="97"/>
      <c r="C3436" s="48"/>
      <c r="D3436" s="48"/>
      <c r="E3436" s="51"/>
      <c r="F3436" s="86"/>
      <c r="G3436" s="48" t="str">
        <f>$G$12</f>
        <v>DISTSEC</v>
      </c>
      <c r="H3436" s="46">
        <f t="shared" ref="H3436:AE3436" ca="1" si="4926">H3427*$E$3431</f>
        <v>-1703301.202381822</v>
      </c>
      <c r="I3436" s="46">
        <f t="shared" ca="1" si="4926"/>
        <v>-1845269.8713354196</v>
      </c>
      <c r="J3436" s="46">
        <f t="shared" ref="J3436:K3436" ca="1" si="4927">J3427*$E$3431</f>
        <v>-2786.2255396015175</v>
      </c>
      <c r="K3436" s="46">
        <f t="shared" ca="1" si="4927"/>
        <v>-6403.0886222034387</v>
      </c>
      <c r="L3436" s="46">
        <f t="shared" ca="1" si="4926"/>
        <v>93529.187716614004</v>
      </c>
      <c r="M3436" s="46">
        <f t="shared" ca="1" si="4926"/>
        <v>0</v>
      </c>
      <c r="N3436" s="46">
        <f t="shared" ca="1" si="4926"/>
        <v>0</v>
      </c>
      <c r="O3436" s="46">
        <f t="shared" ca="1" si="4926"/>
        <v>93529.187716614004</v>
      </c>
      <c r="P3436" s="46">
        <f t="shared" ca="1" si="4926"/>
        <v>4990.1577670546276</v>
      </c>
      <c r="Q3436" s="46">
        <f t="shared" ca="1" si="4926"/>
        <v>0</v>
      </c>
      <c r="R3436" s="46">
        <f t="shared" ca="1" si="4926"/>
        <v>0</v>
      </c>
      <c r="S3436" s="46">
        <f t="shared" ca="1" si="4926"/>
        <v>0</v>
      </c>
      <c r="T3436" s="46">
        <f t="shared" ca="1" si="4926"/>
        <v>4990.1577670546276</v>
      </c>
      <c r="U3436" s="46">
        <f t="shared" ca="1" si="4926"/>
        <v>-1452.2958473527324</v>
      </c>
      <c r="V3436" s="46">
        <f t="shared" ca="1" si="4926"/>
        <v>1.1560031535291279E-123</v>
      </c>
      <c r="W3436" s="46">
        <f t="shared" ca="1" si="4926"/>
        <v>-3.9369228251501369E-82</v>
      </c>
      <c r="X3436" s="46">
        <f t="shared" ca="1" si="4926"/>
        <v>0</v>
      </c>
      <c r="Y3436" s="46">
        <f t="shared" ca="1" si="4926"/>
        <v>-1452.2958473527324</v>
      </c>
      <c r="Z3436" s="46">
        <f t="shared" ca="1" si="4926"/>
        <v>14978.824559040489</v>
      </c>
      <c r="AA3436" s="46">
        <f t="shared" ca="1" si="4926"/>
        <v>0</v>
      </c>
      <c r="AB3436" s="46">
        <f t="shared" ca="1" si="4926"/>
        <v>14978.824559040489</v>
      </c>
      <c r="AC3436" s="46">
        <f t="shared" ca="1" si="4926"/>
        <v>391.96109114059078</v>
      </c>
      <c r="AD3436" s="46">
        <f t="shared" ca="1" si="4926"/>
        <v>30874.499753567376</v>
      </c>
      <c r="AE3436" s="46">
        <f t="shared" ca="1" si="4926"/>
        <v>7845.6480752969101</v>
      </c>
    </row>
    <row r="3437" spans="1:31" s="44" customFormat="1" hidden="1" outlineLevel="1">
      <c r="A3437" s="49"/>
      <c r="B3437" s="97"/>
      <c r="C3437" s="48"/>
      <c r="D3437" s="48"/>
      <c r="E3437" s="51"/>
      <c r="F3437" s="86"/>
      <c r="G3437" s="48" t="str">
        <f>$G$13</f>
        <v>ENERGY</v>
      </c>
      <c r="H3437" s="46">
        <f t="shared" ref="H3437:AE3437" ca="1" si="4928">H3428*$E$3431</f>
        <v>-2377493.2444183622</v>
      </c>
      <c r="I3437" s="46">
        <f t="shared" ca="1" si="4928"/>
        <v>-23913.715610021765</v>
      </c>
      <c r="J3437" s="46">
        <f t="shared" ref="J3437:K3437" ca="1" si="4929">J3428*$E$3431</f>
        <v>5727.6284410557828</v>
      </c>
      <c r="K3437" s="46">
        <f t="shared" ca="1" si="4929"/>
        <v>23235.499057155441</v>
      </c>
      <c r="L3437" s="46">
        <f t="shared" ca="1" si="4928"/>
        <v>-35444.537753255456</v>
      </c>
      <c r="M3437" s="46">
        <f t="shared" ca="1" si="4928"/>
        <v>-1445.1227465665052</v>
      </c>
      <c r="N3437" s="46">
        <f t="shared" ca="1" si="4928"/>
        <v>3960.7950301349611</v>
      </c>
      <c r="O3437" s="46">
        <f t="shared" ca="1" si="4928"/>
        <v>-32928.865469686003</v>
      </c>
      <c r="P3437" s="46">
        <f t="shared" ca="1" si="4928"/>
        <v>-97949.1435669856</v>
      </c>
      <c r="Q3437" s="46">
        <f t="shared" ca="1" si="4928"/>
        <v>-53650.520477813887</v>
      </c>
      <c r="R3437" s="46">
        <f t="shared" ca="1" si="4928"/>
        <v>-10468.262133493636</v>
      </c>
      <c r="S3437" s="46">
        <f t="shared" ca="1" si="4928"/>
        <v>329.10467828749501</v>
      </c>
      <c r="T3437" s="46">
        <f t="shared" ca="1" si="4928"/>
        <v>-161738.82150000503</v>
      </c>
      <c r="U3437" s="46">
        <f t="shared" ca="1" si="4928"/>
        <v>1335.6259457373569</v>
      </c>
      <c r="V3437" s="46">
        <f t="shared" ca="1" si="4928"/>
        <v>-271157.29039668763</v>
      </c>
      <c r="W3437" s="46">
        <f t="shared" ca="1" si="4928"/>
        <v>-1609943.6712014789</v>
      </c>
      <c r="X3437" s="46">
        <f t="shared" ca="1" si="4928"/>
        <v>-301457.60035306861</v>
      </c>
      <c r="Y3437" s="46">
        <f t="shared" ca="1" si="4928"/>
        <v>-2181222.9360054997</v>
      </c>
      <c r="Z3437" s="46">
        <f t="shared" ca="1" si="4928"/>
        <v>-11690.53549640223</v>
      </c>
      <c r="AA3437" s="46">
        <f t="shared" ca="1" si="4928"/>
        <v>-100.05987767725613</v>
      </c>
      <c r="AB3437" s="46">
        <f t="shared" ca="1" si="4928"/>
        <v>-11790.595374079518</v>
      </c>
      <c r="AC3437" s="46">
        <f t="shared" ca="1" si="4928"/>
        <v>4.2284579124688735</v>
      </c>
      <c r="AD3437" s="46">
        <f t="shared" ca="1" si="4928"/>
        <v>3743.0643711164757</v>
      </c>
      <c r="AE3437" s="46">
        <f t="shared" ca="1" si="4928"/>
        <v>1391.2692137070446</v>
      </c>
    </row>
    <row r="3438" spans="1:31" s="44" customFormat="1" hidden="1" outlineLevel="1">
      <c r="A3438" s="49"/>
      <c r="B3438" s="97"/>
      <c r="C3438" s="48"/>
      <c r="D3438" s="48"/>
      <c r="E3438" s="51"/>
      <c r="F3438" s="86"/>
      <c r="G3438" s="48" t="str">
        <f>$G$14</f>
        <v>CUSTOMER</v>
      </c>
      <c r="H3438" s="46">
        <f t="shared" ref="H3438:AE3438" ca="1" si="4930">H3429*$E$3431</f>
        <v>107489.81526763753</v>
      </c>
      <c r="I3438" s="46">
        <f t="shared" ca="1" si="4930"/>
        <v>-542407.61973605794</v>
      </c>
      <c r="J3438" s="46">
        <f t="shared" ref="J3438:K3438" ca="1" si="4931">J3429*$E$3431</f>
        <v>-46.635241947333455</v>
      </c>
      <c r="K3438" s="46">
        <f t="shared" ca="1" si="4931"/>
        <v>2344.7769751978185</v>
      </c>
      <c r="L3438" s="46">
        <f t="shared" ca="1" si="4930"/>
        <v>53108.757333932641</v>
      </c>
      <c r="M3438" s="46">
        <f t="shared" ca="1" si="4930"/>
        <v>-3539.0412785936087</v>
      </c>
      <c r="N3438" s="46">
        <f t="shared" ca="1" si="4930"/>
        <v>-1915.2436834862647</v>
      </c>
      <c r="O3438" s="46">
        <f t="shared" ca="1" si="4930"/>
        <v>47654.472371852673</v>
      </c>
      <c r="P3438" s="46">
        <f t="shared" ca="1" si="4930"/>
        <v>326.57358623094444</v>
      </c>
      <c r="Q3438" s="46">
        <f t="shared" ca="1" si="4930"/>
        <v>3664.03298632827</v>
      </c>
      <c r="R3438" s="46">
        <f t="shared" ca="1" si="4930"/>
        <v>1026.5163706777053</v>
      </c>
      <c r="S3438" s="46">
        <f t="shared" ca="1" si="4930"/>
        <v>-1087.8244923820648</v>
      </c>
      <c r="T3438" s="46">
        <f t="shared" ca="1" si="4930"/>
        <v>3929.2984508548607</v>
      </c>
      <c r="U3438" s="46">
        <f t="shared" ca="1" si="4930"/>
        <v>-15.332688689590146</v>
      </c>
      <c r="V3438" s="46">
        <f t="shared" ca="1" si="4930"/>
        <v>2723.8717676599404</v>
      </c>
      <c r="W3438" s="46">
        <f t="shared" ca="1" si="4930"/>
        <v>1804.3973497535094</v>
      </c>
      <c r="X3438" s="46">
        <f t="shared" ca="1" si="4930"/>
        <v>2683.6639112924709</v>
      </c>
      <c r="Y3438" s="46">
        <f t="shared" ca="1" si="4930"/>
        <v>7196.6003400163327</v>
      </c>
      <c r="Z3438" s="46">
        <f t="shared" ca="1" si="4930"/>
        <v>879.79463003574756</v>
      </c>
      <c r="AA3438" s="46">
        <f t="shared" ca="1" si="4930"/>
        <v>-7.6624886190746864</v>
      </c>
      <c r="AB3438" s="46">
        <f t="shared" ca="1" si="4930"/>
        <v>872.13214141667459</v>
      </c>
      <c r="AC3438" s="46">
        <f t="shared" ca="1" si="4930"/>
        <v>186.24556231790655</v>
      </c>
      <c r="AD3438" s="46">
        <f t="shared" ca="1" si="4930"/>
        <v>505085.91026799422</v>
      </c>
      <c r="AE3438" s="46">
        <f t="shared" ca="1" si="4930"/>
        <v>82674.634135994609</v>
      </c>
    </row>
    <row r="3439" spans="1:31" s="44" customFormat="1" collapsed="1">
      <c r="A3439" s="49"/>
      <c r="B3439" s="97" t="s">
        <v>413</v>
      </c>
      <c r="C3439" s="48"/>
      <c r="D3439" s="48"/>
      <c r="E3439" s="46">
        <f>E3430*$E$3431</f>
        <v>-14259078.839817502</v>
      </c>
      <c r="F3439" s="86"/>
      <c r="G3439" s="48" t="str">
        <f>$G$15</f>
        <v>TOTAL</v>
      </c>
      <c r="H3439" s="46">
        <f t="shared" ref="H3439:AE3439" ca="1" si="4932">H3430*$E$3431</f>
        <v>-14259078.839817483</v>
      </c>
      <c r="I3439" s="46">
        <f t="shared" ca="1" si="4932"/>
        <v>-14450291.941006435</v>
      </c>
      <c r="J3439" s="46">
        <f t="shared" ref="J3439:K3439" ca="1" si="4933">J3430*$E$3431</f>
        <v>-6355.0528297612782</v>
      </c>
      <c r="K3439" s="46">
        <f t="shared" ca="1" si="4933"/>
        <v>-6791.0835827372275</v>
      </c>
      <c r="L3439" s="46">
        <f t="shared" ca="1" si="4932"/>
        <v>497551.11575553997</v>
      </c>
      <c r="M3439" s="46">
        <f t="shared" ca="1" si="4932"/>
        <v>-20143.05097167792</v>
      </c>
      <c r="N3439" s="46">
        <f t="shared" ca="1" si="4932"/>
        <v>-2014.9581054127041</v>
      </c>
      <c r="O3439" s="46">
        <f t="shared" ca="1" si="4932"/>
        <v>475393.10667844856</v>
      </c>
      <c r="P3439" s="46">
        <f t="shared" ca="1" si="4932"/>
        <v>-239213.70610342445</v>
      </c>
      <c r="Q3439" s="46">
        <f t="shared" ca="1" si="4932"/>
        <v>162366.96819910422</v>
      </c>
      <c r="R3439" s="46">
        <f t="shared" ca="1" si="4932"/>
        <v>-8033.2777931750907</v>
      </c>
      <c r="S3439" s="46">
        <f t="shared" ca="1" si="4932"/>
        <v>-3297.117423907478</v>
      </c>
      <c r="T3439" s="46">
        <f t="shared" ca="1" si="4932"/>
        <v>-88177.133121404593</v>
      </c>
      <c r="U3439" s="46">
        <f t="shared" ca="1" si="4932"/>
        <v>-21123.116105912559</v>
      </c>
      <c r="V3439" s="46">
        <f t="shared" ca="1" si="4932"/>
        <v>526171.99303398025</v>
      </c>
      <c r="W3439" s="46">
        <f t="shared" ca="1" si="4932"/>
        <v>-1485331.7376962602</v>
      </c>
      <c r="X3439" s="46">
        <f t="shared" ca="1" si="4932"/>
        <v>58042.317874337547</v>
      </c>
      <c r="Y3439" s="46">
        <f t="shared" ca="1" si="4932"/>
        <v>-922240.54289386224</v>
      </c>
      <c r="Z3439" s="46">
        <f t="shared" ca="1" si="4932"/>
        <v>77797.709544237558</v>
      </c>
      <c r="AA3439" s="46">
        <f t="shared" ca="1" si="4932"/>
        <v>-2355.9931156838079</v>
      </c>
      <c r="AB3439" s="46">
        <f t="shared" ca="1" si="4932"/>
        <v>75441.716428553918</v>
      </c>
      <c r="AC3439" s="46">
        <f t="shared" ca="1" si="4932"/>
        <v>3517.5962633238137</v>
      </c>
      <c r="AD3439" s="46">
        <f t="shared" ca="1" si="4932"/>
        <v>562616.30971990444</v>
      </c>
      <c r="AE3439" s="46">
        <f t="shared" ca="1" si="4932"/>
        <v>97808.18452646576</v>
      </c>
    </row>
    <row r="3440" spans="1:31" s="44" customFormat="1" hidden="1" outlineLevel="1">
      <c r="A3440" s="49"/>
      <c r="B3440" s="97"/>
      <c r="C3440" s="48"/>
      <c r="D3440" s="48"/>
      <c r="F3440" s="167" t="str">
        <f>F3447</f>
        <v>RB_GUP</v>
      </c>
      <c r="G3440" s="48" t="str">
        <f>$G$8</f>
        <v>PRODUCTION</v>
      </c>
      <c r="H3440" s="46">
        <f t="shared" ref="H3440:H3447" ca="1" si="4934">SUBTOTAL(9,I3440:AE3440)</f>
        <v>2495084.2779782093</v>
      </c>
      <c r="I3440" s="47">
        <f t="shared" ref="I3440:N3440" ca="1" si="4935">VLOOKUP(CONCATENATE($F3440," ",$G3440),AllocFactorMatrix,(I$4+1),FALSE)*$E3447</f>
        <v>1283149.3089198701</v>
      </c>
      <c r="J3440" s="47">
        <f t="shared" ca="1" si="4935"/>
        <v>287.06249663310484</v>
      </c>
      <c r="K3440" s="47">
        <f t="shared" ca="1" si="4935"/>
        <v>502.62596314535222</v>
      </c>
      <c r="L3440" s="47">
        <f t="shared" ca="1" si="4935"/>
        <v>299060.36764929612</v>
      </c>
      <c r="M3440" s="47">
        <f t="shared" ca="1" si="4935"/>
        <v>4161.4212096518277</v>
      </c>
      <c r="N3440" s="47">
        <f t="shared" ca="1" si="4935"/>
        <v>579.57655946297996</v>
      </c>
      <c r="O3440" s="47">
        <f t="shared" ref="O3440:O3447" ca="1" si="4936">SUBTOTAL(9,L3440:N3440)</f>
        <v>303801.36541841092</v>
      </c>
      <c r="P3440" s="47">
        <f ca="1">VLOOKUP(CONCATENATE($F3440," ",$G3440),AllocFactorMatrix,(P$4+1),FALSE)*$E3447</f>
        <v>177878.9261065686</v>
      </c>
      <c r="Q3440" s="47">
        <f ca="1">VLOOKUP(CONCATENATE($F3440," ",$G3440),AllocFactorMatrix,(Q$4+1),FALSE)*$E3447</f>
        <v>31921.970403706313</v>
      </c>
      <c r="R3440" s="47">
        <f ca="1">VLOOKUP(CONCATENATE($F3440," ",$G3440),AllocFactorMatrix,(R$4+1),FALSE)*$E3447</f>
        <v>6473.449840067562</v>
      </c>
      <c r="S3440" s="47">
        <f ca="1">VLOOKUP(CONCATENATE($F3440," ",$G3440),AllocFactorMatrix,(S$4+1),FALSE)*$E3447</f>
        <v>245.82633024032677</v>
      </c>
      <c r="T3440" s="47">
        <f ca="1">SUBTOTAL(9,P3440:S3440)</f>
        <v>216520.17268058279</v>
      </c>
      <c r="U3440" s="47">
        <f ca="1">VLOOKUP(CONCATENATE($F3440," ",$G3440),AllocFactorMatrix,(U$4+1),FALSE)*$E3447</f>
        <v>8436.4132670985</v>
      </c>
      <c r="V3440" s="47">
        <f ca="1">VLOOKUP(CONCATENATE($F3440," ",$G3440),AllocFactorMatrix,(V$4+1),FALSE)*$E3447</f>
        <v>113896.45070937763</v>
      </c>
      <c r="W3440" s="47">
        <f ca="1">VLOOKUP(CONCATENATE($F3440," ",$G3440),AllocFactorMatrix,(W$4+1),FALSE)*$E3447</f>
        <v>435608.20252987428</v>
      </c>
      <c r="X3440" s="47">
        <f ca="1">VLOOKUP(CONCATENATE($F3440," ",$G3440),AllocFactorMatrix,(X$4+1),FALSE)*$E3447</f>
        <v>78914.466019406158</v>
      </c>
      <c r="Y3440" s="47">
        <f ca="1">SUBTOTAL(9,U3440:X3440)</f>
        <v>636855.53252575663</v>
      </c>
      <c r="Z3440" s="47">
        <f ca="1">VLOOKUP(CONCATENATE($F3440," ",$G3440),AllocFactorMatrix,(Z$4+1),FALSE)*$E3447</f>
        <v>48893.432481561715</v>
      </c>
      <c r="AA3440" s="47">
        <f ca="1">VLOOKUP(CONCATENATE($F3440," ",$G3440),AllocFactorMatrix,(AA$4+1),FALSE)*$E3447</f>
        <v>976.52725309184109</v>
      </c>
      <c r="AB3440" s="47">
        <f t="shared" ref="AB3440:AB3447" ca="1" si="4937">SUBTOTAL(9,Z3440:AA3440)</f>
        <v>49869.959734653559</v>
      </c>
      <c r="AC3440" s="47">
        <f ca="1">VLOOKUP(CONCATENATE($F3440," ",$G3440),AllocFactorMatrix,(AC$4+1),FALSE)*$E3447</f>
        <v>644.98347440004886</v>
      </c>
      <c r="AD3440" s="47">
        <f ca="1">VLOOKUP(CONCATENATE($F3440," ",$G3440),AllocFactorMatrix,(AD$4+1),FALSE)*$E3447</f>
        <v>2865.3838228144573</v>
      </c>
      <c r="AE3440" s="47">
        <f ca="1">VLOOKUP(CONCATENATE($F3440," ",$G3440),AllocFactorMatrix,(AE$4+1),FALSE)*$E3447</f>
        <v>587.88294194220668</v>
      </c>
    </row>
    <row r="3441" spans="1:31" s="44" customFormat="1" hidden="1" outlineLevel="1">
      <c r="A3441" s="49"/>
      <c r="B3441" s="97"/>
      <c r="C3441" s="48"/>
      <c r="D3441" s="48"/>
      <c r="F3441" s="167" t="str">
        <f>F3447</f>
        <v>RB_GUP</v>
      </c>
      <c r="G3441" s="48" t="str">
        <f>$G$9</f>
        <v>BULKTRAN</v>
      </c>
      <c r="H3441" s="46">
        <f t="shared" ca="1" si="4934"/>
        <v>1354966.6664392289</v>
      </c>
      <c r="I3441" s="47">
        <f t="shared" ref="I3441:N3441" ca="1" si="4938">VLOOKUP(CONCATENATE($F3441," ",$G3441),AllocFactorMatrix,(I$4+1),FALSE)*$E3447</f>
        <v>696819.96596114186</v>
      </c>
      <c r="J3441" s="47">
        <f t="shared" ca="1" si="4938"/>
        <v>155.89057153526628</v>
      </c>
      <c r="K3441" s="47">
        <f t="shared" ca="1" si="4938"/>
        <v>272.95327527001172</v>
      </c>
      <c r="L3441" s="47">
        <f t="shared" ca="1" si="4938"/>
        <v>162406.06900309111</v>
      </c>
      <c r="M3441" s="47">
        <f t="shared" ca="1" si="4938"/>
        <v>2259.8783832105419</v>
      </c>
      <c r="N3441" s="47">
        <f t="shared" ca="1" si="4938"/>
        <v>314.74164045401022</v>
      </c>
      <c r="O3441" s="47">
        <f t="shared" ca="1" si="4936"/>
        <v>164980.68902675566</v>
      </c>
      <c r="P3441" s="47">
        <f ca="1">VLOOKUP(CONCATENATE($F3441," ",$G3441),AllocFactorMatrix,(P$4+1),FALSE)*$E3447</f>
        <v>96597.945674086775</v>
      </c>
      <c r="Q3441" s="47">
        <f ca="1">VLOOKUP(CONCATENATE($F3441," ",$G3441),AllocFactorMatrix,(Q$4+1),FALSE)*$E3447</f>
        <v>17335.368671045511</v>
      </c>
      <c r="R3441" s="47">
        <f ca="1">VLOOKUP(CONCATENATE($F3441," ",$G3441),AllocFactorMatrix,(R$4+1),FALSE)*$E3447</f>
        <v>3515.4358622568766</v>
      </c>
      <c r="S3441" s="47">
        <f ca="1">VLOOKUP(CONCATENATE($F3441," ",$G3441),AllocFactorMatrix,(S$4+1),FALSE)*$E3447</f>
        <v>133.49708711187409</v>
      </c>
      <c r="T3441" s="47">
        <f t="shared" ref="T3441:T3447" ca="1" si="4939">SUBTOTAL(9,P3441:S3441)</f>
        <v>117582.24729450104</v>
      </c>
      <c r="U3441" s="47">
        <f ca="1">VLOOKUP(CONCATENATE($F3441," ",$G3441),AllocFactorMatrix,(U$4+1),FALSE)*$E3447</f>
        <v>4581.4319228073664</v>
      </c>
      <c r="V3441" s="47">
        <f ca="1">VLOOKUP(CONCATENATE($F3441," ",$G3441),AllocFactorMatrix,(V$4+1),FALSE)*$E3447</f>
        <v>61851.97650397486</v>
      </c>
      <c r="W3441" s="47">
        <f ca="1">VLOOKUP(CONCATENATE($F3441," ",$G3441),AllocFactorMatrix,(W$4+1),FALSE)*$E3447</f>
        <v>236558.98089893817</v>
      </c>
      <c r="X3441" s="47">
        <f ca="1">VLOOKUP(CONCATENATE($F3441," ",$G3441),AllocFactorMatrix,(X$4+1),FALSE)*$E3447</f>
        <v>42854.853401100372</v>
      </c>
      <c r="Y3441" s="47">
        <f t="shared" ref="Y3441:Y3447" ca="1" si="4940">SUBTOTAL(9,U3441:X3441)</f>
        <v>345847.24272682075</v>
      </c>
      <c r="Z3441" s="47">
        <f ca="1">VLOOKUP(CONCATENATE($F3441," ",$G3441),AllocFactorMatrix,(Z$4+1),FALSE)*$E3447</f>
        <v>26551.796989396822</v>
      </c>
      <c r="AA3441" s="47">
        <f ca="1">VLOOKUP(CONCATENATE($F3441," ",$G3441),AllocFactorMatrix,(AA$4+1),FALSE)*$E3447</f>
        <v>530.30748840318915</v>
      </c>
      <c r="AB3441" s="47">
        <f t="shared" ca="1" si="4937"/>
        <v>27082.10447780001</v>
      </c>
      <c r="AC3441" s="47">
        <f ca="1">VLOOKUP(CONCATENATE($F3441," ",$G3441),AllocFactorMatrix,(AC$4+1),FALSE)*$E3447</f>
        <v>350.26115788136042</v>
      </c>
      <c r="AD3441" s="47">
        <f ca="1">VLOOKUP(CONCATENATE($F3441," ",$G3441),AllocFactorMatrix,(AD$4+1),FALSE)*$E3447</f>
        <v>1556.0594889459308</v>
      </c>
      <c r="AE3441" s="47">
        <f ca="1">VLOOKUP(CONCATENATE($F3441," ",$G3441),AllocFactorMatrix,(AE$4+1),FALSE)*$E3447</f>
        <v>319.2524585764213</v>
      </c>
    </row>
    <row r="3442" spans="1:31" s="44" customFormat="1" hidden="1" outlineLevel="1">
      <c r="A3442" s="49"/>
      <c r="B3442" s="97"/>
      <c r="C3442" s="48"/>
      <c r="D3442" s="48"/>
      <c r="F3442" s="167" t="str">
        <f>F3447</f>
        <v>RB_GUP</v>
      </c>
      <c r="G3442" s="48" t="str">
        <f>$G$10</f>
        <v>SUBTRAN</v>
      </c>
      <c r="H3442" s="46">
        <f t="shared" ca="1" si="4934"/>
        <v>375154.59653473378</v>
      </c>
      <c r="I3442" s="47">
        <f t="shared" ref="I3442:N3442" ca="1" si="4941">VLOOKUP(CONCATENATE($F3442," ",$G3442),AllocFactorMatrix,(I$4+1),FALSE)*$E3447</f>
        <v>191655.29393976601</v>
      </c>
      <c r="J3442" s="47">
        <f t="shared" ca="1" si="4941"/>
        <v>31.208157904807067</v>
      </c>
      <c r="K3442" s="47">
        <f t="shared" ca="1" si="4941"/>
        <v>58.083740333045313</v>
      </c>
      <c r="L3442" s="47">
        <f t="shared" ca="1" si="4941"/>
        <v>44914.679434838625</v>
      </c>
      <c r="M3442" s="47">
        <f t="shared" ca="1" si="4941"/>
        <v>627.71829914571629</v>
      </c>
      <c r="N3442" s="47">
        <f t="shared" ca="1" si="4941"/>
        <v>113.6140956082119</v>
      </c>
      <c r="O3442" s="47">
        <f t="shared" ca="1" si="4936"/>
        <v>45656.011829592549</v>
      </c>
      <c r="P3442" s="47">
        <f ca="1">VLOOKUP(CONCATENATE($F3442," ",$G3442),AllocFactorMatrix,(P$4+1),FALSE)*$E3447</f>
        <v>25930.748503010673</v>
      </c>
      <c r="Q3442" s="47">
        <f ca="1">VLOOKUP(CONCATENATE($F3442," ",$G3442),AllocFactorMatrix,(Q$4+1),FALSE)*$E3447</f>
        <v>4666.4911759582292</v>
      </c>
      <c r="R3442" s="47">
        <f ca="1">VLOOKUP(CONCATENATE($F3442," ",$G3442),AllocFactorMatrix,(R$4+1),FALSE)*$E3447</f>
        <v>1224.9179550374936</v>
      </c>
      <c r="S3442" s="47">
        <f ca="1">VLOOKUP(CONCATENATE($F3442," ",$G3442),AllocFactorMatrix,(S$4+1),FALSE)*$E3447</f>
        <v>0</v>
      </c>
      <c r="T3442" s="47">
        <f t="shared" ca="1" si="4939"/>
        <v>31822.157634006395</v>
      </c>
      <c r="U3442" s="47">
        <f ca="1">VLOOKUP(CONCATENATE($F3442," ",$G3442),AllocFactorMatrix,(U$4+1),FALSE)*$E3447</f>
        <v>1170.5308638686142</v>
      </c>
      <c r="V3442" s="47">
        <f ca="1">VLOOKUP(CONCATENATE($F3442," ",$G3442),AllocFactorMatrix,(V$4+1),FALSE)*$E3447</f>
        <v>16423.683059954463</v>
      </c>
      <c r="W3442" s="47">
        <f ca="1">VLOOKUP(CONCATENATE($F3442," ",$G3442),AllocFactorMatrix,(W$4+1),FALSE)*$E3447</f>
        <v>80981.426502749775</v>
      </c>
      <c r="X3442" s="47">
        <f ca="1">VLOOKUP(CONCATENATE($F3442," ",$G3442),AllocFactorMatrix,(X$4+1),FALSE)*$E3447</f>
        <v>0</v>
      </c>
      <c r="Y3442" s="47">
        <f t="shared" ca="1" si="4940"/>
        <v>98575.640426572849</v>
      </c>
      <c r="Z3442" s="47">
        <f ca="1">VLOOKUP(CONCATENATE($F3442," ",$G3442),AllocFactorMatrix,(Z$4+1),FALSE)*$E3447</f>
        <v>7118.6151303127353</v>
      </c>
      <c r="AA3442" s="47">
        <f ca="1">VLOOKUP(CONCATENATE($F3442," ",$G3442),AllocFactorMatrix,(AA$4+1),FALSE)*$E3447</f>
        <v>142.93123531077353</v>
      </c>
      <c r="AB3442" s="47">
        <f t="shared" ca="1" si="4937"/>
        <v>7261.5463656235088</v>
      </c>
      <c r="AC3442" s="47">
        <f ca="1">VLOOKUP(CONCATENATE($F3442," ",$G3442),AllocFactorMatrix,(AC$4+1),FALSE)*$E3447</f>
        <v>94.6544409346089</v>
      </c>
      <c r="AD3442" s="47">
        <f ca="1">VLOOKUP(CONCATENATE($F3442," ",$G3442),AllocFactorMatrix,(AD$4+1),FALSE)*$E3447</f>
        <v>0</v>
      </c>
      <c r="AE3442" s="47">
        <f ca="1">VLOOKUP(CONCATENATE($F3442," ",$G3442),AllocFactorMatrix,(AE$4+1),FALSE)*$E3447</f>
        <v>0</v>
      </c>
    </row>
    <row r="3443" spans="1:31" s="44" customFormat="1" hidden="1" outlineLevel="1">
      <c r="A3443" s="49"/>
      <c r="B3443" s="97"/>
      <c r="C3443" s="48"/>
      <c r="D3443" s="48"/>
      <c r="F3443" s="167" t="str">
        <f>F3447</f>
        <v>RB_GUP</v>
      </c>
      <c r="G3443" s="48" t="str">
        <f>$G$11</f>
        <v>DISTPRI</v>
      </c>
      <c r="H3443" s="46">
        <f t="shared" ca="1" si="4934"/>
        <v>1500934.3279615855</v>
      </c>
      <c r="I3443" s="47">
        <f t="shared" ref="I3443:N3443" ca="1" si="4942">VLOOKUP(CONCATENATE($F3443," ",$G3443),AllocFactorMatrix,(I$4+1),FALSE)*$E3447</f>
        <v>982661.05219486752</v>
      </c>
      <c r="J3443" s="47">
        <f t="shared" ca="1" si="4942"/>
        <v>161.35436976999191</v>
      </c>
      <c r="K3443" s="47">
        <f t="shared" ca="1" si="4942"/>
        <v>298.55180178251743</v>
      </c>
      <c r="L3443" s="47">
        <f t="shared" ca="1" si="4942"/>
        <v>229916.60307644005</v>
      </c>
      <c r="M3443" s="47">
        <f t="shared" ca="1" si="4942"/>
        <v>3212.8393815869231</v>
      </c>
      <c r="N3443" s="47">
        <f t="shared" ca="1" si="4942"/>
        <v>0</v>
      </c>
      <c r="O3443" s="47">
        <f t="shared" ca="1" si="4936"/>
        <v>233129.44245802698</v>
      </c>
      <c r="P3443" s="47">
        <f ca="1">VLOOKUP(CONCATENATE($F3443," ",$G3443),AllocFactorMatrix,(P$4+1),FALSE)*$E3447</f>
        <v>133333.40170829312</v>
      </c>
      <c r="Q3443" s="47">
        <f ca="1">VLOOKUP(CONCATENATE($F3443," ",$G3443),AllocFactorMatrix,(Q$4+1),FALSE)*$E3447</f>
        <v>23992.594722024533</v>
      </c>
      <c r="R3443" s="47">
        <f ca="1">VLOOKUP(CONCATENATE($F3443," ",$G3443),AllocFactorMatrix,(R$4+1),FALSE)*$E3447</f>
        <v>0</v>
      </c>
      <c r="S3443" s="47">
        <f ca="1">VLOOKUP(CONCATENATE($F3443," ",$G3443),AllocFactorMatrix,(S$4+1),FALSE)*$E3447</f>
        <v>0</v>
      </c>
      <c r="T3443" s="47">
        <f t="shared" ca="1" si="4939"/>
        <v>157325.99643031767</v>
      </c>
      <c r="U3443" s="47">
        <f ca="1">VLOOKUP(CONCATENATE($F3443," ",$G3443),AllocFactorMatrix,(U$4+1),FALSE)*$E3447</f>
        <v>6037.801711861247</v>
      </c>
      <c r="V3443" s="47">
        <f ca="1">VLOOKUP(CONCATENATE($F3443," ",$G3443),AllocFactorMatrix,(V$4+1),FALSE)*$E3447</f>
        <v>83489.893767381931</v>
      </c>
      <c r="W3443" s="47">
        <f ca="1">VLOOKUP(CONCATENATE($F3443," ",$G3443),AllocFactorMatrix,(W$4+1),FALSE)*$E3447</f>
        <v>0</v>
      </c>
      <c r="X3443" s="47">
        <f ca="1">VLOOKUP(CONCATENATE($F3443," ",$G3443),AllocFactorMatrix,(X$4+1),FALSE)*$E3447</f>
        <v>0</v>
      </c>
      <c r="Y3443" s="47">
        <f t="shared" ca="1" si="4940"/>
        <v>89527.695479243179</v>
      </c>
      <c r="Z3443" s="47">
        <f ca="1">VLOOKUP(CONCATENATE($F3443," ",$G3443),AllocFactorMatrix,(Z$4+1),FALSE)*$E3447</f>
        <v>36612.871968980478</v>
      </c>
      <c r="AA3443" s="47">
        <f ca="1">VLOOKUP(CONCATENATE($F3443," ",$G3443),AllocFactorMatrix,(AA$4+1),FALSE)*$E3447</f>
        <v>734.87807926982919</v>
      </c>
      <c r="AB3443" s="47">
        <f t="shared" ca="1" si="4937"/>
        <v>37347.750048250309</v>
      </c>
      <c r="AC3443" s="47">
        <f ca="1">VLOOKUP(CONCATENATE($F3443," ",$G3443),AllocFactorMatrix,(AC$4+1),FALSE)*$E3447</f>
        <v>482.48517932689089</v>
      </c>
      <c r="AD3443" s="47">
        <f ca="1">VLOOKUP(CONCATENATE($F3443," ",$G3443),AllocFactorMatrix,(AD$4+1),FALSE)*$E3447</f>
        <v>0</v>
      </c>
      <c r="AE3443" s="47">
        <f ca="1">VLOOKUP(CONCATENATE($F3443," ",$G3443),AllocFactorMatrix,(AE$4+1),FALSE)*$E3447</f>
        <v>0</v>
      </c>
    </row>
    <row r="3444" spans="1:31" s="44" customFormat="1" hidden="1" outlineLevel="1">
      <c r="A3444" s="49"/>
      <c r="B3444" s="97"/>
      <c r="C3444" s="48"/>
      <c r="D3444" s="48"/>
      <c r="F3444" s="167" t="str">
        <f>F3447</f>
        <v>RB_GUP</v>
      </c>
      <c r="G3444" s="48" t="str">
        <f>$G$12</f>
        <v>DISTSEC</v>
      </c>
      <c r="H3444" s="46">
        <f t="shared" ca="1" si="4934"/>
        <v>719527.69855397451</v>
      </c>
      <c r="I3444" s="47">
        <f t="shared" ref="I3444:N3444" ca="1" si="4943">VLOOKUP(CONCATENATE($F3444," ",$G3444),AllocFactorMatrix,(I$4+1),FALSE)*$E3447</f>
        <v>533832.82879870245</v>
      </c>
      <c r="J3444" s="47">
        <f t="shared" ca="1" si="4943"/>
        <v>132.33440674554123</v>
      </c>
      <c r="K3444" s="47">
        <f t="shared" ca="1" si="4943"/>
        <v>171.4095268475711</v>
      </c>
      <c r="L3444" s="47">
        <f t="shared" ca="1" si="4943"/>
        <v>107602.98173056445</v>
      </c>
      <c r="M3444" s="47">
        <f t="shared" ca="1" si="4943"/>
        <v>0</v>
      </c>
      <c r="N3444" s="47">
        <f t="shared" ca="1" si="4943"/>
        <v>0</v>
      </c>
      <c r="O3444" s="47">
        <f t="shared" ca="1" si="4936"/>
        <v>107602.98173056445</v>
      </c>
      <c r="P3444" s="47">
        <f ca="1">VLOOKUP(CONCATENATE($F3444," ",$G3444),AllocFactorMatrix,(P$4+1),FALSE)*$E3447</f>
        <v>53714.744098655741</v>
      </c>
      <c r="Q3444" s="47">
        <f ca="1">VLOOKUP(CONCATENATE($F3444," ",$G3444),AllocFactorMatrix,(Q$4+1),FALSE)*$E3447</f>
        <v>0</v>
      </c>
      <c r="R3444" s="47">
        <f ca="1">VLOOKUP(CONCATENATE($F3444," ",$G3444),AllocFactorMatrix,(R$4+1),FALSE)*$E3447</f>
        <v>0</v>
      </c>
      <c r="S3444" s="47">
        <f ca="1">VLOOKUP(CONCATENATE($F3444," ",$G3444),AllocFactorMatrix,(S$4+1),FALSE)*$E3447</f>
        <v>0</v>
      </c>
      <c r="T3444" s="47">
        <f t="shared" ca="1" si="4939"/>
        <v>53714.744098655741</v>
      </c>
      <c r="U3444" s="47">
        <f ca="1">VLOOKUP(CONCATENATE($F3444," ",$G3444),AllocFactorMatrix,(U$4+1),FALSE)*$E3447</f>
        <v>2011.5871828524987</v>
      </c>
      <c r="V3444" s="47">
        <f ca="1">VLOOKUP(CONCATENATE($F3444," ",$G3444),AllocFactorMatrix,(V$4+1),FALSE)*$E3447</f>
        <v>0</v>
      </c>
      <c r="W3444" s="47">
        <f ca="1">VLOOKUP(CONCATENATE($F3444," ",$G3444),AllocFactorMatrix,(W$4+1),FALSE)*$E3447</f>
        <v>0</v>
      </c>
      <c r="X3444" s="47">
        <f ca="1">VLOOKUP(CONCATENATE($F3444," ",$G3444),AllocFactorMatrix,(X$4+1),FALSE)*$E3447</f>
        <v>0</v>
      </c>
      <c r="Y3444" s="47">
        <f t="shared" ca="1" si="4940"/>
        <v>2011.5871828524987</v>
      </c>
      <c r="Z3444" s="47">
        <f ca="1">VLOOKUP(CONCATENATE($F3444," ",$G3444),AllocFactorMatrix,(Z$4+1),FALSE)*$E3447</f>
        <v>15202.305726095068</v>
      </c>
      <c r="AA3444" s="47">
        <f ca="1">VLOOKUP(CONCATENATE($F3444," ",$G3444),AllocFactorMatrix,(AA$4+1),FALSE)*$E3447</f>
        <v>0</v>
      </c>
      <c r="AB3444" s="47">
        <f t="shared" ca="1" si="4937"/>
        <v>15202.305726095068</v>
      </c>
      <c r="AC3444" s="47">
        <f ca="1">VLOOKUP(CONCATENATE($F3444," ",$G3444),AllocFactorMatrix,(AC$4+1),FALSE)*$E3447</f>
        <v>179.7455524693375</v>
      </c>
      <c r="AD3444" s="47">
        <f ca="1">VLOOKUP(CONCATENATE($F3444," ",$G3444),AllocFactorMatrix,(AD$4+1),FALSE)*$E3447</f>
        <v>5532.5160048460721</v>
      </c>
      <c r="AE3444" s="47">
        <f ca="1">VLOOKUP(CONCATENATE($F3444," ",$G3444),AllocFactorMatrix,(AE$4+1),FALSE)*$E3447</f>
        <v>1147.2455261955977</v>
      </c>
    </row>
    <row r="3445" spans="1:31" s="44" customFormat="1" hidden="1" outlineLevel="1">
      <c r="A3445" s="49"/>
      <c r="B3445" s="97"/>
      <c r="C3445" s="48"/>
      <c r="D3445" s="48"/>
      <c r="F3445" s="167" t="str">
        <f>F3447</f>
        <v>RB_GUP</v>
      </c>
      <c r="G3445" s="48" t="str">
        <f>$G$13</f>
        <v>ENERGY</v>
      </c>
      <c r="H3445" s="46">
        <f t="shared" ca="1" si="4934"/>
        <v>46582.667862198396</v>
      </c>
      <c r="I3445" s="47">
        <f t="shared" ref="I3445:N3445" ca="1" si="4944">VLOOKUP(CONCATENATE($F3445," ",$G3445),AllocFactorMatrix,(I$4+1),FALSE)*$E3447</f>
        <v>18224.239145937332</v>
      </c>
      <c r="J3445" s="47">
        <f t="shared" ca="1" si="4944"/>
        <v>2.9163768635848868</v>
      </c>
      <c r="K3445" s="47">
        <f t="shared" ca="1" si="4944"/>
        <v>8.409082704255086</v>
      </c>
      <c r="L3445" s="47">
        <f t="shared" ca="1" si="4944"/>
        <v>5255.0283247046009</v>
      </c>
      <c r="M3445" s="47">
        <f t="shared" ca="1" si="4944"/>
        <v>73.292007916258797</v>
      </c>
      <c r="N3445" s="47">
        <f t="shared" ca="1" si="4944"/>
        <v>10.246160590884649</v>
      </c>
      <c r="O3445" s="47">
        <f t="shared" ca="1" si="4936"/>
        <v>5338.5664932117443</v>
      </c>
      <c r="P3445" s="47">
        <f ca="1">VLOOKUP(CONCATENATE($F3445," ",$G3445),AllocFactorMatrix,(P$4+1),FALSE)*$E3447</f>
        <v>3406.8747321212481</v>
      </c>
      <c r="Q3445" s="47">
        <f ca="1">VLOOKUP(CONCATENATE($F3445," ",$G3445),AllocFactorMatrix,(Q$4+1),FALSE)*$E3447</f>
        <v>608.46234895905161</v>
      </c>
      <c r="R3445" s="47">
        <f ca="1">VLOOKUP(CONCATENATE($F3445," ",$G3445),AllocFactorMatrix,(R$4+1),FALSE)*$E3447</f>
        <v>123.90521707689219</v>
      </c>
      <c r="S3445" s="47">
        <f ca="1">VLOOKUP(CONCATENATE($F3445," ",$G3445),AllocFactorMatrix,(S$4+1),FALSE)*$E3447</f>
        <v>4.6799419822509893</v>
      </c>
      <c r="T3445" s="47">
        <f t="shared" ca="1" si="4939"/>
        <v>4143.9222401394427</v>
      </c>
      <c r="U3445" s="47">
        <f ca="1">VLOOKUP(CONCATENATE($F3445," ",$G3445),AllocFactorMatrix,(U$4+1),FALSE)*$E3447</f>
        <v>178.67763345271968</v>
      </c>
      <c r="V3445" s="47">
        <f ca="1">VLOOKUP(CONCATENATE($F3445," ",$G3445),AllocFactorMatrix,(V$4+1),FALSE)*$E3447</f>
        <v>2824.9273577124432</v>
      </c>
      <c r="W3445" s="47">
        <f ca="1">VLOOKUP(CONCATENATE($F3445," ",$G3445),AllocFactorMatrix,(W$4+1),FALSE)*$E3447</f>
        <v>12149.552793518558</v>
      </c>
      <c r="X3445" s="47">
        <f ca="1">VLOOKUP(CONCATENATE($F3445," ",$G3445),AllocFactorMatrix,(X$4+1),FALSE)*$E3447</f>
        <v>2285.4577793934332</v>
      </c>
      <c r="Y3445" s="47">
        <f t="shared" ca="1" si="4940"/>
        <v>17438.615564077154</v>
      </c>
      <c r="Z3445" s="47">
        <f ca="1">VLOOKUP(CONCATENATE($F3445," ",$G3445),AllocFactorMatrix,(Z$4+1),FALSE)*$E3447</f>
        <v>937.19605944516479</v>
      </c>
      <c r="AA3445" s="47">
        <f ca="1">VLOOKUP(CONCATENATE($F3445," ",$G3445),AllocFactorMatrix,(AA$4+1),FALSE)*$E3447</f>
        <v>18.804651983872184</v>
      </c>
      <c r="AB3445" s="47">
        <f t="shared" ca="1" si="4937"/>
        <v>956.00071142903698</v>
      </c>
      <c r="AC3445" s="47">
        <f ca="1">VLOOKUP(CONCATENATE($F3445," ",$G3445),AllocFactorMatrix,(AC$4+1),FALSE)*$E3447</f>
        <v>16.77383020701502</v>
      </c>
      <c r="AD3445" s="47">
        <f ca="1">VLOOKUP(CONCATENATE($F3445," ",$G3445),AllocFactorMatrix,(AD$4+1),FALSE)*$E3447</f>
        <v>375.72805192178095</v>
      </c>
      <c r="AE3445" s="47">
        <f ca="1">VLOOKUP(CONCATENATE($F3445," ",$G3445),AllocFactorMatrix,(AE$4+1),FALSE)*$E3447</f>
        <v>77.496365707049009</v>
      </c>
    </row>
    <row r="3446" spans="1:31" s="44" customFormat="1" hidden="1" outlineLevel="1">
      <c r="A3446" s="49"/>
      <c r="B3446" s="97"/>
      <c r="C3446" s="48"/>
      <c r="D3446" s="48"/>
      <c r="F3446" s="167" t="str">
        <f>F3447</f>
        <v>RB_GUP</v>
      </c>
      <c r="G3446" s="48" t="str">
        <f>$G$14</f>
        <v>CUSTOMER</v>
      </c>
      <c r="H3446" s="46">
        <f t="shared" ca="1" si="4934"/>
        <v>339108.76467007236</v>
      </c>
      <c r="I3446" s="47">
        <f t="shared" ref="I3446:N3446" ca="1" si="4945">VLOOKUP(CONCATENATE($F3446," ",$G3446),AllocFactorMatrix,(I$4+1),FALSE)*$E3447</f>
        <v>167928.77647423852</v>
      </c>
      <c r="J3446" s="47">
        <f t="shared" ca="1" si="4945"/>
        <v>33.886797092977893</v>
      </c>
      <c r="K3446" s="47">
        <f t="shared" ca="1" si="4945"/>
        <v>17.95981250896552</v>
      </c>
      <c r="L3446" s="47">
        <f t="shared" ca="1" si="4945"/>
        <v>53519.685775120575</v>
      </c>
      <c r="M3446" s="47">
        <f t="shared" ca="1" si="4945"/>
        <v>3417.0214389756711</v>
      </c>
      <c r="N3446" s="47">
        <f t="shared" ca="1" si="4945"/>
        <v>574.69753700944364</v>
      </c>
      <c r="O3446" s="47">
        <f t="shared" ca="1" si="4936"/>
        <v>57511.404751105692</v>
      </c>
      <c r="P3446" s="47">
        <f ca="1">VLOOKUP(CONCATENATE($F3446," ",$G3446),AllocFactorMatrix,(P$4+1),FALSE)*$E3447</f>
        <v>4168.0522545190961</v>
      </c>
      <c r="Q3446" s="47">
        <f ca="1">VLOOKUP(CONCATENATE($F3446," ",$G3446),AllocFactorMatrix,(Q$4+1),FALSE)*$E3447</f>
        <v>1206.393412582021</v>
      </c>
      <c r="R3446" s="47">
        <f ca="1">VLOOKUP(CONCATENATE($F3446," ",$G3446),AllocFactorMatrix,(R$4+1),FALSE)*$E3447</f>
        <v>1413.1544489965283</v>
      </c>
      <c r="S3446" s="47">
        <f ca="1">VLOOKUP(CONCATENATE($F3446," ",$G3446),AllocFactorMatrix,(S$4+1),FALSE)*$E3447</f>
        <v>176.57019579790602</v>
      </c>
      <c r="T3446" s="47">
        <f t="shared" ca="1" si="4939"/>
        <v>6964.170311895552</v>
      </c>
      <c r="U3446" s="47">
        <f ca="1">VLOOKUP(CONCATENATE($F3446," ",$G3446),AllocFactorMatrix,(U$4+1),FALSE)*$E3447</f>
        <v>27.634358346024651</v>
      </c>
      <c r="V3446" s="47">
        <f ca="1">VLOOKUP(CONCATENATE($F3446," ",$G3446),AllocFactorMatrix,(V$4+1),FALSE)*$E3447</f>
        <v>856.26398991174983</v>
      </c>
      <c r="W3446" s="47">
        <f ca="1">VLOOKUP(CONCATENATE($F3446," ",$G3446),AllocFactorMatrix,(W$4+1),FALSE)*$E3447</f>
        <v>2375.3866681162804</v>
      </c>
      <c r="X3446" s="47">
        <f ca="1">VLOOKUP(CONCATENATE($F3446," ",$G3446),AllocFactorMatrix,(X$4+1),FALSE)*$E3447</f>
        <v>706.30542044819811</v>
      </c>
      <c r="Y3446" s="47">
        <f t="shared" ca="1" si="4940"/>
        <v>3965.5904368222532</v>
      </c>
      <c r="Z3446" s="47">
        <f ca="1">VLOOKUP(CONCATENATE($F3446," ",$G3446),AllocFactorMatrix,(Z$4+1),FALSE)*$E3447</f>
        <v>843.40878378555749</v>
      </c>
      <c r="AA3446" s="47">
        <f ca="1">VLOOKUP(CONCATENATE($F3446," ",$G3446),AllocFactorMatrix,(AA$4+1),FALSE)*$E3447</f>
        <v>15.792743951179471</v>
      </c>
      <c r="AB3446" s="47">
        <f t="shared" ca="1" si="4937"/>
        <v>859.20152773673692</v>
      </c>
      <c r="AC3446" s="47">
        <f ca="1">VLOOKUP(CONCATENATE($F3446," ",$G3446),AllocFactorMatrix,(AC$4+1),FALSE)*$E3447</f>
        <v>81.590094748015346</v>
      </c>
      <c r="AD3446" s="47">
        <f ca="1">VLOOKUP(CONCATENATE($F3446," ",$G3446),AllocFactorMatrix,(AD$4+1),FALSE)*$E3447</f>
        <v>89662.787688994213</v>
      </c>
      <c r="AE3446" s="47">
        <f ca="1">VLOOKUP(CONCATENATE($F3446," ",$G3446),AllocFactorMatrix,(AE$4+1),FALSE)*$E3447</f>
        <v>12083.396774929399</v>
      </c>
    </row>
    <row r="3447" spans="1:31" s="44" customFormat="1" collapsed="1">
      <c r="A3447" s="49"/>
      <c r="B3447" s="97"/>
      <c r="C3447" s="48"/>
      <c r="D3447" s="48" t="s">
        <v>343</v>
      </c>
      <c r="E3447" s="54">
        <v>6831359</v>
      </c>
      <c r="F3447" s="88" t="s">
        <v>71</v>
      </c>
      <c r="G3447" s="48" t="str">
        <f>$G$15</f>
        <v>TOTAL</v>
      </c>
      <c r="H3447" s="46">
        <f t="shared" ca="1" si="4934"/>
        <v>6831359.0000000009</v>
      </c>
      <c r="I3447" s="47">
        <f t="shared" ref="I3447:N3447" ca="1" si="4946">VLOOKUP(CONCATENATE($F3447," ",$G3447),AllocFactorMatrix,(I$4+1),FALSE)*$E3447</f>
        <v>3874271.4654345233</v>
      </c>
      <c r="J3447" s="47">
        <f t="shared" ca="1" si="4946"/>
        <v>804.65317654527405</v>
      </c>
      <c r="K3447" s="47">
        <f t="shared" ca="1" si="4946"/>
        <v>1329.9932025917183</v>
      </c>
      <c r="L3447" s="47">
        <f t="shared" ca="1" si="4946"/>
        <v>902675.41499405564</v>
      </c>
      <c r="M3447" s="47">
        <f t="shared" ca="1" si="4946"/>
        <v>13752.17072048694</v>
      </c>
      <c r="N3447" s="47">
        <f t="shared" ca="1" si="4946"/>
        <v>1592.8759931255304</v>
      </c>
      <c r="O3447" s="47">
        <f t="shared" ca="1" si="4936"/>
        <v>918020.46170766803</v>
      </c>
      <c r="P3447" s="47">
        <f ca="1">VLOOKUP(CONCATENATE($F3447," ",$G3447),AllocFactorMatrix,(P$4+1),FALSE)*$E3447</f>
        <v>495030.69307725522</v>
      </c>
      <c r="Q3447" s="47">
        <f ca="1">VLOOKUP(CONCATENATE($F3447," ",$G3447),AllocFactorMatrix,(Q$4+1),FALSE)*$E3447</f>
        <v>79731.280734275657</v>
      </c>
      <c r="R3447" s="47">
        <f ca="1">VLOOKUP(CONCATENATE($F3447," ",$G3447),AllocFactorMatrix,(R$4+1),FALSE)*$E3447</f>
        <v>12750.863323435351</v>
      </c>
      <c r="S3447" s="47">
        <f ca="1">VLOOKUP(CONCATENATE($F3447," ",$G3447),AllocFactorMatrix,(S$4+1),FALSE)*$E3447</f>
        <v>560.57355513235791</v>
      </c>
      <c r="T3447" s="47">
        <f t="shared" ca="1" si="4939"/>
        <v>588073.41069009854</v>
      </c>
      <c r="U3447" s="47">
        <f ca="1">VLOOKUP(CONCATENATE($F3447," ",$G3447),AllocFactorMatrix,(U$4+1),FALSE)*$E3447</f>
        <v>22444.07694028697</v>
      </c>
      <c r="V3447" s="47">
        <f ca="1">VLOOKUP(CONCATENATE($F3447," ",$G3447),AllocFactorMatrix,(V$4+1),FALSE)*$E3447</f>
        <v>279343.19538831309</v>
      </c>
      <c r="W3447" s="47">
        <f ca="1">VLOOKUP(CONCATENATE($F3447," ",$G3447),AllocFactorMatrix,(W$4+1),FALSE)*$E3447</f>
        <v>767673.54939319706</v>
      </c>
      <c r="X3447" s="47">
        <f ca="1">VLOOKUP(CONCATENATE($F3447," ",$G3447),AllocFactorMatrix,(X$4+1),FALSE)*$E3447</f>
        <v>124761.08262034818</v>
      </c>
      <c r="Y3447" s="47">
        <f t="shared" ca="1" si="4940"/>
        <v>1194221.9043421452</v>
      </c>
      <c r="Z3447" s="47">
        <f ca="1">VLOOKUP(CONCATENATE($F3447," ",$G3447),AllocFactorMatrix,(Z$4+1),FALSE)*$E3447</f>
        <v>136159.62713957753</v>
      </c>
      <c r="AA3447" s="47">
        <f ca="1">VLOOKUP(CONCATENATE($F3447," ",$G3447),AllocFactorMatrix,(AA$4+1),FALSE)*$E3447</f>
        <v>2419.241452010684</v>
      </c>
      <c r="AB3447" s="47">
        <f t="shared" ca="1" si="4937"/>
        <v>138578.86859158822</v>
      </c>
      <c r="AC3447" s="47">
        <f ca="1">VLOOKUP(CONCATENATE($F3447," ",$G3447),AllocFactorMatrix,(AC$4+1),FALSE)*$E3447</f>
        <v>1850.4937299672767</v>
      </c>
      <c r="AD3447" s="47">
        <f ca="1">VLOOKUP(CONCATENATE($F3447," ",$G3447),AllocFactorMatrix,(AD$4+1),FALSE)*$E3447</f>
        <v>99992.475057522461</v>
      </c>
      <c r="AE3447" s="47">
        <f ca="1">VLOOKUP(CONCATENATE($F3447," ",$G3447),AllocFactorMatrix,(AE$4+1),FALSE)*$E3447</f>
        <v>14215.274067350672</v>
      </c>
    </row>
    <row r="3448" spans="1:31" s="44" customFormat="1" hidden="1" outlineLevel="1">
      <c r="A3448" s="49"/>
      <c r="B3448" s="97"/>
      <c r="C3448" s="48"/>
      <c r="D3448" s="48"/>
      <c r="F3448" s="167"/>
      <c r="G3448" s="48" t="str">
        <f>$G$8</f>
        <v>PRODUCTION</v>
      </c>
      <c r="H3448" s="51">
        <f t="shared" ref="H3448:AE3448" ca="1" si="4947">+H3432+H3440</f>
        <v>-3394936.590682277</v>
      </c>
      <c r="I3448" s="51">
        <f t="shared" ca="1" si="4947"/>
        <v>-3883958.8322357237</v>
      </c>
      <c r="J3448" s="51">
        <f t="shared" ref="J3448:K3448" ca="1" si="4948">+J3432+J3440</f>
        <v>1668.2399909178107</v>
      </c>
      <c r="K3448" s="51">
        <f t="shared" ca="1" si="4948"/>
        <v>3931.7610500909282</v>
      </c>
      <c r="L3448" s="51">
        <f t="shared" ca="1" si="4947"/>
        <v>341309.4720684067</v>
      </c>
      <c r="M3448" s="51">
        <f t="shared" ca="1" si="4947"/>
        <v>-4164.5541508662627</v>
      </c>
      <c r="N3448" s="51">
        <f t="shared" ca="1" si="4947"/>
        <v>962.66248800324831</v>
      </c>
      <c r="O3448" s="51">
        <f t="shared" ca="1" si="4947"/>
        <v>338107.58040554053</v>
      </c>
      <c r="P3448" s="51">
        <f t="shared" ca="1" si="4947"/>
        <v>-1976.1940715497476</v>
      </c>
      <c r="Q3448" s="51">
        <f t="shared" ca="1" si="4947"/>
        <v>65485.387282923111</v>
      </c>
      <c r="R3448" s="51">
        <f t="shared" ca="1" si="4947"/>
        <v>-1260.6131086209343</v>
      </c>
      <c r="S3448" s="51">
        <f t="shared" ca="1" si="4947"/>
        <v>-1196.9581754536839</v>
      </c>
      <c r="T3448" s="51">
        <f t="shared" ca="1" si="4947"/>
        <v>61051.621927299449</v>
      </c>
      <c r="U3448" s="51">
        <f t="shared" ca="1" si="4947"/>
        <v>-1529.1937101750591</v>
      </c>
      <c r="V3448" s="51">
        <f t="shared" ca="1" si="4947"/>
        <v>237795.84653685617</v>
      </c>
      <c r="W3448" s="51">
        <f t="shared" ca="1" si="4947"/>
        <v>-394983.21919987898</v>
      </c>
      <c r="X3448" s="51">
        <f t="shared" ca="1" si="4947"/>
        <v>163314.7820223922</v>
      </c>
      <c r="Y3448" s="51">
        <f t="shared" ca="1" si="4947"/>
        <v>4598.2156491968781</v>
      </c>
      <c r="Z3448" s="51">
        <f t="shared" ca="1" si="4947"/>
        <v>56489.566719889575</v>
      </c>
      <c r="AA3448" s="51">
        <f t="shared" ca="1" si="4947"/>
        <v>-264.37114379098318</v>
      </c>
      <c r="AB3448" s="51">
        <f t="shared" ca="1" si="4947"/>
        <v>56225.195576098864</v>
      </c>
      <c r="AC3448" s="51">
        <f t="shared" ca="1" si="4947"/>
        <v>1648.232372057344</v>
      </c>
      <c r="AD3448" s="51">
        <f t="shared" ca="1" si="4947"/>
        <v>17409.391136165432</v>
      </c>
      <c r="AE3448" s="51">
        <f t="shared" ca="1" si="4947"/>
        <v>4382.0034461049618</v>
      </c>
    </row>
    <row r="3449" spans="1:31" s="44" customFormat="1" hidden="1" outlineLevel="1">
      <c r="A3449" s="49"/>
      <c r="B3449" s="97"/>
      <c r="C3449" s="48"/>
      <c r="D3449" s="48"/>
      <c r="F3449" s="167"/>
      <c r="G3449" s="48" t="str">
        <f>$G$9</f>
        <v>BULKTRAN</v>
      </c>
      <c r="H3449" s="51">
        <f t="shared" ref="H3449:AE3449" ca="1" si="4949">+H3433+H3441</f>
        <v>99003.600976873422</v>
      </c>
      <c r="I3449" s="51">
        <f t="shared" ca="1" si="4949"/>
        <v>-2067958.5112190363</v>
      </c>
      <c r="J3449" s="51">
        <f t="shared" ref="J3449:K3449" ca="1" si="4950">+J3433+J3441</f>
        <v>-6348.6568605844632</v>
      </c>
      <c r="K3449" s="51">
        <f t="shared" ca="1" si="4950"/>
        <v>-17146.393018898732</v>
      </c>
      <c r="L3449" s="51">
        <f t="shared" ca="1" si="4949"/>
        <v>270304.20094959193</v>
      </c>
      <c r="M3449" s="51">
        <f t="shared" ca="1" si="4949"/>
        <v>-425.94726213162539</v>
      </c>
      <c r="N3449" s="51">
        <f t="shared" ca="1" si="4949"/>
        <v>-3043.2955415176316</v>
      </c>
      <c r="O3449" s="51">
        <f t="shared" ca="1" si="4949"/>
        <v>266834.95814594289</v>
      </c>
      <c r="P3449" s="51">
        <f t="shared" ca="1" si="4949"/>
        <v>113192.64859867486</v>
      </c>
      <c r="Q3449" s="51">
        <f t="shared" ca="1" si="4949"/>
        <v>97127.088441610424</v>
      </c>
      <c r="R3449" s="51">
        <f t="shared" ca="1" si="4949"/>
        <v>10451.518017533061</v>
      </c>
      <c r="S3449" s="51">
        <f t="shared" ca="1" si="4949"/>
        <v>-962.11601700702147</v>
      </c>
      <c r="T3449" s="51">
        <f t="shared" ca="1" si="4949"/>
        <v>219809.1390408111</v>
      </c>
      <c r="U3449" s="51">
        <f t="shared" ca="1" si="4949"/>
        <v>-990.9012135887142</v>
      </c>
      <c r="V3449" s="51">
        <f t="shared" ca="1" si="4949"/>
        <v>367071.6501827992</v>
      </c>
      <c r="W3449" s="51">
        <f t="shared" ca="1" si="4949"/>
        <v>959423.69733211258</v>
      </c>
      <c r="X3449" s="51">
        <f t="shared" ca="1" si="4949"/>
        <v>315270.79171422869</v>
      </c>
      <c r="Y3449" s="51">
        <f t="shared" ca="1" si="4949"/>
        <v>1640775.2380155516</v>
      </c>
      <c r="Z3449" s="51">
        <f t="shared" ca="1" si="4949"/>
        <v>49604.358891701282</v>
      </c>
      <c r="AA3449" s="51">
        <f t="shared" ca="1" si="4949"/>
        <v>56.893342667993409</v>
      </c>
      <c r="AB3449" s="51">
        <f t="shared" ca="1" si="4949"/>
        <v>49661.252234369254</v>
      </c>
      <c r="AC3449" s="51">
        <f t="shared" ca="1" si="4949"/>
        <v>1029.9220800137268</v>
      </c>
      <c r="AD3449" s="51">
        <f t="shared" ca="1" si="4949"/>
        <v>9924.8875028205621</v>
      </c>
      <c r="AE3449" s="51">
        <f t="shared" ca="1" si="4949"/>
        <v>2421.7650558808796</v>
      </c>
    </row>
    <row r="3450" spans="1:31" s="44" customFormat="1" hidden="1" outlineLevel="1">
      <c r="A3450" s="49"/>
      <c r="B3450" s="97"/>
      <c r="C3450" s="48"/>
      <c r="D3450" s="48"/>
      <c r="F3450" s="167"/>
      <c r="G3450" s="48" t="str">
        <f>$G$10</f>
        <v>SUBTRAN</v>
      </c>
      <c r="H3450" s="51">
        <f t="shared" ref="H3450:AE3450" ca="1" si="4951">+H3434+H3442</f>
        <v>-14155.700543173181</v>
      </c>
      <c r="I3450" s="51">
        <f t="shared" ca="1" si="4951"/>
        <v>-550957.4897991888</v>
      </c>
      <c r="J3450" s="51">
        <f t="shared" ref="J3450:K3450" ca="1" si="4952">+J3434+J3442</f>
        <v>-1214.9301729333599</v>
      </c>
      <c r="K3450" s="51">
        <f t="shared" ca="1" si="4952"/>
        <v>-3484.0962813090741</v>
      </c>
      <c r="L3450" s="51">
        <f t="shared" ca="1" si="4951"/>
        <v>69748.904227710227</v>
      </c>
      <c r="M3450" s="51">
        <f t="shared" ca="1" si="4951"/>
        <v>-140.17943283882209</v>
      </c>
      <c r="N3450" s="51">
        <f t="shared" ca="1" si="4951"/>
        <v>-971.94410302177914</v>
      </c>
      <c r="O3450" s="51">
        <f t="shared" ca="1" si="4951"/>
        <v>68636.780691849708</v>
      </c>
      <c r="P3450" s="51">
        <f t="shared" ca="1" si="4951"/>
        <v>28095.84302086816</v>
      </c>
      <c r="Q3450" s="51">
        <f t="shared" ca="1" si="4951"/>
        <v>24807.151523728098</v>
      </c>
      <c r="R3450" s="51">
        <f t="shared" ca="1" si="4951"/>
        <v>3431.3667180907114</v>
      </c>
      <c r="S3450" s="51">
        <f t="shared" ca="1" si="4951"/>
        <v>0</v>
      </c>
      <c r="T3450" s="51">
        <f t="shared" ca="1" si="4951"/>
        <v>56334.361262686965</v>
      </c>
      <c r="U3450" s="51">
        <f t="shared" ca="1" si="4951"/>
        <v>-285.80472939980268</v>
      </c>
      <c r="V3450" s="51">
        <f t="shared" ca="1" si="4951"/>
        <v>92564.398903957786</v>
      </c>
      <c r="W3450" s="51">
        <f t="shared" ca="1" si="4951"/>
        <v>311515.66795479308</v>
      </c>
      <c r="X3450" s="51">
        <f t="shared" ca="1" si="4951"/>
        <v>6.5455605179535893E-153</v>
      </c>
      <c r="Y3450" s="51">
        <f t="shared" ca="1" si="4951"/>
        <v>403794.26212935126</v>
      </c>
      <c r="Z3450" s="51">
        <f t="shared" ca="1" si="4951"/>
        <v>12463.191878561509</v>
      </c>
      <c r="AA3450" s="51">
        <f t="shared" ca="1" si="4951"/>
        <v>9.3900843414507165</v>
      </c>
      <c r="AB3450" s="51">
        <f t="shared" ca="1" si="4951"/>
        <v>12472.581962902961</v>
      </c>
      <c r="AC3450" s="51">
        <f t="shared" ca="1" si="4951"/>
        <v>262.82966346775044</v>
      </c>
      <c r="AD3450" s="51">
        <f t="shared" ca="1" si="4951"/>
        <v>0</v>
      </c>
      <c r="AE3450" s="51">
        <f t="shared" ca="1" si="4951"/>
        <v>0</v>
      </c>
    </row>
    <row r="3451" spans="1:31" s="44" customFormat="1" hidden="1" outlineLevel="1">
      <c r="A3451" s="49"/>
      <c r="B3451" s="97"/>
      <c r="C3451" s="48"/>
      <c r="D3451" s="48"/>
      <c r="F3451" s="167"/>
      <c r="G3451" s="48" t="str">
        <f>$G$11</f>
        <v>DISTPRI</v>
      </c>
      <c r="H3451" s="51">
        <f t="shared" ref="H3451:AE3451" ca="1" si="4953">+H3435+H3443</f>
        <v>-1249545.6491226191</v>
      </c>
      <c r="I3451" s="51">
        <f t="shared" ca="1" si="4953"/>
        <v>-2381540.2800553367</v>
      </c>
      <c r="J3451" s="51">
        <f t="shared" ref="J3451:K3451" ca="1" si="4954">+J3435+J3443</f>
        <v>-2718.9578508250356</v>
      </c>
      <c r="K3451" s="51">
        <f t="shared" ca="1" si="4954"/>
        <v>-8137.3279622392683</v>
      </c>
      <c r="L3451" s="51">
        <f t="shared" ca="1" si="4953"/>
        <v>441292.85037620499</v>
      </c>
      <c r="M3451" s="51">
        <f t="shared" ca="1" si="4953"/>
        <v>-166.34882708610257</v>
      </c>
      <c r="N3451" s="51">
        <f t="shared" ca="1" si="4953"/>
        <v>0</v>
      </c>
      <c r="O3451" s="51">
        <f t="shared" ca="1" si="4953"/>
        <v>441126.50154911843</v>
      </c>
      <c r="P3451" s="51">
        <f t="shared" ca="1" si="4953"/>
        <v>147847.43055424051</v>
      </c>
      <c r="Q3451" s="51">
        <f t="shared" ca="1" si="4953"/>
        <v>102850.25341506228</v>
      </c>
      <c r="R3451" s="51">
        <f t="shared" ca="1" si="4953"/>
        <v>0</v>
      </c>
      <c r="S3451" s="51">
        <f t="shared" ca="1" si="4953"/>
        <v>0</v>
      </c>
      <c r="T3451" s="51">
        <f t="shared" ca="1" si="4953"/>
        <v>250697.6839693026</v>
      </c>
      <c r="U3451" s="51">
        <f t="shared" ca="1" si="4953"/>
        <v>2040.9639031917472</v>
      </c>
      <c r="V3451" s="51">
        <f t="shared" ca="1" si="4953"/>
        <v>372835.5200800827</v>
      </c>
      <c r="W3451" s="51">
        <f t="shared" ca="1" si="4953"/>
        <v>-1.0377159792891174E-80</v>
      </c>
      <c r="X3451" s="51">
        <f t="shared" ca="1" si="4953"/>
        <v>1.0185675527971679E-152</v>
      </c>
      <c r="Y3451" s="51">
        <f t="shared" ca="1" si="4953"/>
        <v>374876.48398327443</v>
      </c>
      <c r="Z3451" s="51">
        <f t="shared" ca="1" si="4953"/>
        <v>74249.224931663339</v>
      </c>
      <c r="AA3451" s="51">
        <f t="shared" ca="1" si="4953"/>
        <v>334.46102346970065</v>
      </c>
      <c r="AB3451" s="51">
        <f t="shared" ca="1" si="4953"/>
        <v>74583.685955133027</v>
      </c>
      <c r="AC3451" s="51">
        <f t="shared" ca="1" si="4953"/>
        <v>1566.5612889569391</v>
      </c>
      <c r="AD3451" s="51">
        <f t="shared" ca="1" si="4953"/>
        <v>0</v>
      </c>
      <c r="AE3451" s="51">
        <f t="shared" ca="1" si="4953"/>
        <v>0</v>
      </c>
    </row>
    <row r="3452" spans="1:31" s="44" customFormat="1" hidden="1" outlineLevel="1">
      <c r="A3452" s="49"/>
      <c r="B3452" s="97"/>
      <c r="C3452" s="48"/>
      <c r="D3452" s="48"/>
      <c r="F3452" s="167"/>
      <c r="G3452" s="48" t="str">
        <f>$G$12</f>
        <v>DISTSEC</v>
      </c>
      <c r="H3452" s="51">
        <f t="shared" ref="H3452:AE3452" ca="1" si="4955">+H3436+H3444</f>
        <v>-983773.50382784754</v>
      </c>
      <c r="I3452" s="51">
        <f t="shared" ca="1" si="4955"/>
        <v>-1311437.0425367171</v>
      </c>
      <c r="J3452" s="51">
        <f t="shared" ref="J3452:K3452" ca="1" si="4956">+J3436+J3444</f>
        <v>-2653.8911328559761</v>
      </c>
      <c r="K3452" s="51">
        <f t="shared" ca="1" si="4956"/>
        <v>-6231.6790953558675</v>
      </c>
      <c r="L3452" s="51">
        <f t="shared" ca="1" si="4955"/>
        <v>201132.16944717846</v>
      </c>
      <c r="M3452" s="51">
        <f t="shared" ca="1" si="4955"/>
        <v>0</v>
      </c>
      <c r="N3452" s="51">
        <f t="shared" ca="1" si="4955"/>
        <v>0</v>
      </c>
      <c r="O3452" s="51">
        <f t="shared" ca="1" si="4955"/>
        <v>201132.16944717846</v>
      </c>
      <c r="P3452" s="51">
        <f t="shared" ca="1" si="4955"/>
        <v>58704.901865710366</v>
      </c>
      <c r="Q3452" s="51">
        <f t="shared" ca="1" si="4955"/>
        <v>0</v>
      </c>
      <c r="R3452" s="51">
        <f t="shared" ca="1" si="4955"/>
        <v>0</v>
      </c>
      <c r="S3452" s="51">
        <f t="shared" ca="1" si="4955"/>
        <v>0</v>
      </c>
      <c r="T3452" s="51">
        <f t="shared" ca="1" si="4955"/>
        <v>58704.901865710366</v>
      </c>
      <c r="U3452" s="51">
        <f t="shared" ca="1" si="4955"/>
        <v>559.29133549976632</v>
      </c>
      <c r="V3452" s="51">
        <f t="shared" ca="1" si="4955"/>
        <v>1.1560031535291279E-123</v>
      </c>
      <c r="W3452" s="51">
        <f t="shared" ca="1" si="4955"/>
        <v>-3.9369228251501369E-82</v>
      </c>
      <c r="X3452" s="51">
        <f t="shared" ca="1" si="4955"/>
        <v>0</v>
      </c>
      <c r="Y3452" s="51">
        <f t="shared" ca="1" si="4955"/>
        <v>559.29133549976632</v>
      </c>
      <c r="Z3452" s="51">
        <f t="shared" ca="1" si="4955"/>
        <v>30181.130285135558</v>
      </c>
      <c r="AA3452" s="51">
        <f t="shared" ca="1" si="4955"/>
        <v>0</v>
      </c>
      <c r="AB3452" s="51">
        <f t="shared" ca="1" si="4955"/>
        <v>30181.130285135558</v>
      </c>
      <c r="AC3452" s="51">
        <f t="shared" ca="1" si="4955"/>
        <v>571.70664360992828</v>
      </c>
      <c r="AD3452" s="51">
        <f t="shared" ca="1" si="4955"/>
        <v>36407.01575841345</v>
      </c>
      <c r="AE3452" s="51">
        <f t="shared" ca="1" si="4955"/>
        <v>8992.8936014925075</v>
      </c>
    </row>
    <row r="3453" spans="1:31" s="44" customFormat="1" hidden="1" outlineLevel="1">
      <c r="A3453" s="49"/>
      <c r="B3453" s="97"/>
      <c r="C3453" s="48"/>
      <c r="D3453" s="48"/>
      <c r="F3453" s="167"/>
      <c r="G3453" s="48" t="str">
        <f>$G$13</f>
        <v>ENERGY</v>
      </c>
      <c r="H3453" s="51">
        <f t="shared" ref="H3453:AE3453" ca="1" si="4957">+H3437+H3445</f>
        <v>-2330910.5765561638</v>
      </c>
      <c r="I3453" s="51">
        <f t="shared" ca="1" si="4957"/>
        <v>-5689.4764640844332</v>
      </c>
      <c r="J3453" s="51">
        <f t="shared" ref="J3453:K3453" ca="1" si="4958">+J3437+J3445</f>
        <v>5730.5448179193672</v>
      </c>
      <c r="K3453" s="51">
        <f t="shared" ca="1" si="4958"/>
        <v>23243.908139859697</v>
      </c>
      <c r="L3453" s="51">
        <f t="shared" ca="1" si="4957"/>
        <v>-30189.509428550853</v>
      </c>
      <c r="M3453" s="51">
        <f t="shared" ca="1" si="4957"/>
        <v>-1371.8307386502463</v>
      </c>
      <c r="N3453" s="51">
        <f t="shared" ca="1" si="4957"/>
        <v>3971.0411907258458</v>
      </c>
      <c r="O3453" s="51">
        <f t="shared" ca="1" si="4957"/>
        <v>-27590.29897647426</v>
      </c>
      <c r="P3453" s="51">
        <f t="shared" ca="1" si="4957"/>
        <v>-94542.268834864357</v>
      </c>
      <c r="Q3453" s="51">
        <f t="shared" ca="1" si="4957"/>
        <v>-53042.058128854835</v>
      </c>
      <c r="R3453" s="51">
        <f t="shared" ca="1" si="4957"/>
        <v>-10344.356916416744</v>
      </c>
      <c r="S3453" s="51">
        <f t="shared" ca="1" si="4957"/>
        <v>333.78462026974597</v>
      </c>
      <c r="T3453" s="51">
        <f t="shared" ca="1" si="4957"/>
        <v>-157594.89925986558</v>
      </c>
      <c r="U3453" s="51">
        <f t="shared" ca="1" si="4957"/>
        <v>1514.3035791900766</v>
      </c>
      <c r="V3453" s="51">
        <f t="shared" ca="1" si="4957"/>
        <v>-268332.36303897516</v>
      </c>
      <c r="W3453" s="51">
        <f t="shared" ca="1" si="4957"/>
        <v>-1597794.1184079603</v>
      </c>
      <c r="X3453" s="51">
        <f t="shared" ca="1" si="4957"/>
        <v>-299172.1425736752</v>
      </c>
      <c r="Y3453" s="51">
        <f t="shared" ca="1" si="4957"/>
        <v>-2163784.3204414225</v>
      </c>
      <c r="Z3453" s="51">
        <f t="shared" ca="1" si="4957"/>
        <v>-10753.339436957065</v>
      </c>
      <c r="AA3453" s="51">
        <f t="shared" ca="1" si="4957"/>
        <v>-81.255225693383949</v>
      </c>
      <c r="AB3453" s="51">
        <f t="shared" ca="1" si="4957"/>
        <v>-10834.594662650481</v>
      </c>
      <c r="AC3453" s="51">
        <f t="shared" ca="1" si="4957"/>
        <v>21.002288119483893</v>
      </c>
      <c r="AD3453" s="51">
        <f t="shared" ca="1" si="4957"/>
        <v>4118.7924230382569</v>
      </c>
      <c r="AE3453" s="51">
        <f t="shared" ca="1" si="4957"/>
        <v>1468.7655794140937</v>
      </c>
    </row>
    <row r="3454" spans="1:31" s="44" customFormat="1" hidden="1" outlineLevel="1">
      <c r="A3454" s="49"/>
      <c r="B3454" s="97"/>
      <c r="C3454" s="48"/>
      <c r="D3454" s="48"/>
      <c r="F3454" s="167"/>
      <c r="G3454" s="48" t="str">
        <f>$G$14</f>
        <v>CUSTOMER</v>
      </c>
      <c r="H3454" s="51">
        <f t="shared" ref="H3454:AE3454" ca="1" si="4959">+H3438+H3446</f>
        <v>446598.5799377099</v>
      </c>
      <c r="I3454" s="51">
        <f t="shared" ca="1" si="4959"/>
        <v>-374478.84326181945</v>
      </c>
      <c r="J3454" s="51">
        <f t="shared" ref="J3454:K3454" ca="1" si="4960">+J3438+J3446</f>
        <v>-12.748444854355562</v>
      </c>
      <c r="K3454" s="51">
        <f t="shared" ca="1" si="4960"/>
        <v>2362.7367877067841</v>
      </c>
      <c r="L3454" s="51">
        <f t="shared" ca="1" si="4959"/>
        <v>106628.44310905322</v>
      </c>
      <c r="M3454" s="51">
        <f t="shared" ca="1" si="4959"/>
        <v>-122.01983961793758</v>
      </c>
      <c r="N3454" s="51">
        <f t="shared" ca="1" si="4959"/>
        <v>-1340.5461464768209</v>
      </c>
      <c r="O3454" s="51">
        <f t="shared" ca="1" si="4959"/>
        <v>105165.87712295837</v>
      </c>
      <c r="P3454" s="51">
        <f t="shared" ca="1" si="4959"/>
        <v>4494.6258407500409</v>
      </c>
      <c r="Q3454" s="51">
        <f t="shared" ca="1" si="4959"/>
        <v>4870.426398910291</v>
      </c>
      <c r="R3454" s="51">
        <f t="shared" ca="1" si="4959"/>
        <v>2439.6708196742338</v>
      </c>
      <c r="S3454" s="51">
        <f t="shared" ca="1" si="4959"/>
        <v>-911.25429658415874</v>
      </c>
      <c r="T3454" s="51">
        <f t="shared" ca="1" si="4959"/>
        <v>10893.468762750414</v>
      </c>
      <c r="U3454" s="51">
        <f t="shared" ca="1" si="4959"/>
        <v>12.301669656434505</v>
      </c>
      <c r="V3454" s="51">
        <f t="shared" ca="1" si="4959"/>
        <v>3580.1357575716902</v>
      </c>
      <c r="W3454" s="51">
        <f t="shared" ca="1" si="4959"/>
        <v>4179.7840178697897</v>
      </c>
      <c r="X3454" s="51">
        <f t="shared" ca="1" si="4959"/>
        <v>3389.9693317406691</v>
      </c>
      <c r="Y3454" s="51">
        <f t="shared" ca="1" si="4959"/>
        <v>11162.190776838586</v>
      </c>
      <c r="Z3454" s="51">
        <f t="shared" ca="1" si="4959"/>
        <v>1723.203413821305</v>
      </c>
      <c r="AA3454" s="51">
        <f t="shared" ca="1" si="4959"/>
        <v>8.1302553321047846</v>
      </c>
      <c r="AB3454" s="51">
        <f t="shared" ca="1" si="4959"/>
        <v>1731.3336691534114</v>
      </c>
      <c r="AC3454" s="51">
        <f t="shared" ca="1" si="4959"/>
        <v>267.83565706592191</v>
      </c>
      <c r="AD3454" s="51">
        <f t="shared" ca="1" si="4959"/>
        <v>594748.69795698847</v>
      </c>
      <c r="AE3454" s="51">
        <f t="shared" ca="1" si="4959"/>
        <v>94758.030910924004</v>
      </c>
    </row>
    <row r="3455" spans="1:31" s="44" customFormat="1" collapsed="1">
      <c r="A3455" s="49"/>
      <c r="B3455" s="97" t="s">
        <v>345</v>
      </c>
      <c r="C3455" s="48"/>
      <c r="D3455" s="48"/>
      <c r="E3455" s="51">
        <f>+E3439+E3447</f>
        <v>-7427719.8398175016</v>
      </c>
      <c r="F3455" s="167"/>
      <c r="G3455" s="48" t="str">
        <f>$G$15</f>
        <v>TOTAL</v>
      </c>
      <c r="H3455" s="51">
        <f t="shared" ref="H3455:AE3455" ca="1" si="4961">+H3439+H3447</f>
        <v>-7427719.839817482</v>
      </c>
      <c r="I3455" s="51">
        <f t="shared" ca="1" si="4961"/>
        <v>-10576020.475571912</v>
      </c>
      <c r="J3455" s="51">
        <f t="shared" ref="J3455:K3455" ca="1" si="4962">+J3439+J3447</f>
        <v>-5550.3996532160045</v>
      </c>
      <c r="K3455" s="51">
        <f t="shared" ca="1" si="4962"/>
        <v>-5461.0903801455097</v>
      </c>
      <c r="L3455" s="51">
        <f t="shared" ca="1" si="4961"/>
        <v>1400226.5307495957</v>
      </c>
      <c r="M3455" s="51">
        <f t="shared" ca="1" si="4961"/>
        <v>-6390.8802511909798</v>
      </c>
      <c r="N3455" s="51">
        <f t="shared" ca="1" si="4961"/>
        <v>-422.08211228717369</v>
      </c>
      <c r="O3455" s="51">
        <f t="shared" ca="1" si="4961"/>
        <v>1393413.5683861165</v>
      </c>
      <c r="P3455" s="51">
        <f t="shared" ca="1" si="4961"/>
        <v>255816.98697383076</v>
      </c>
      <c r="Q3455" s="51">
        <f t="shared" ca="1" si="4961"/>
        <v>242098.24893337989</v>
      </c>
      <c r="R3455" s="51">
        <f t="shared" ca="1" si="4961"/>
        <v>4717.5855302602604</v>
      </c>
      <c r="S3455" s="51">
        <f t="shared" ca="1" si="4961"/>
        <v>-2736.5438687751202</v>
      </c>
      <c r="T3455" s="51">
        <f t="shared" ca="1" si="4961"/>
        <v>499896.27756869397</v>
      </c>
      <c r="U3455" s="51">
        <f t="shared" ca="1" si="4961"/>
        <v>1320.9608343744112</v>
      </c>
      <c r="V3455" s="51">
        <f t="shared" ca="1" si="4961"/>
        <v>805515.1884222934</v>
      </c>
      <c r="W3455" s="51">
        <f t="shared" ca="1" si="4961"/>
        <v>-717658.18830306316</v>
      </c>
      <c r="X3455" s="51">
        <f t="shared" ca="1" si="4961"/>
        <v>182803.40049468575</v>
      </c>
      <c r="Y3455" s="51">
        <f t="shared" ca="1" si="4961"/>
        <v>271981.36144828296</v>
      </c>
      <c r="Z3455" s="51">
        <f t="shared" ca="1" si="4961"/>
        <v>213957.33668381508</v>
      </c>
      <c r="AA3455" s="51">
        <f t="shared" ca="1" si="4961"/>
        <v>63.248336326876142</v>
      </c>
      <c r="AB3455" s="51">
        <f t="shared" ca="1" si="4961"/>
        <v>214020.58502014214</v>
      </c>
      <c r="AC3455" s="51">
        <f t="shared" ca="1" si="4961"/>
        <v>5368.0899932910907</v>
      </c>
      <c r="AD3455" s="51">
        <f t="shared" ca="1" si="4961"/>
        <v>662608.78477742686</v>
      </c>
      <c r="AE3455" s="51">
        <f t="shared" ca="1" si="4961"/>
        <v>112023.45859381644</v>
      </c>
    </row>
    <row r="3456" spans="1:31" s="44" customFormat="1">
      <c r="A3456" s="49"/>
      <c r="B3456" s="48"/>
      <c r="C3456" s="48"/>
      <c r="D3456" s="96" t="s">
        <v>344</v>
      </c>
      <c r="E3456" s="11">
        <v>6.5000000000000002E-2</v>
      </c>
      <c r="F3456" s="86"/>
      <c r="I3456" s="43"/>
      <c r="J3456" s="43"/>
      <c r="K3456" s="43"/>
      <c r="L3456" s="43"/>
      <c r="M3456" s="43"/>
      <c r="N3456" s="43"/>
      <c r="O3456" s="43"/>
      <c r="P3456" s="43"/>
      <c r="Q3456" s="43"/>
      <c r="R3456" s="43"/>
      <c r="S3456" s="43"/>
      <c r="T3456" s="43"/>
      <c r="U3456" s="43"/>
      <c r="V3456" s="43"/>
      <c r="W3456" s="43"/>
      <c r="X3456" s="43"/>
      <c r="Y3456" s="43"/>
      <c r="Z3456" s="43"/>
      <c r="AA3456" s="43"/>
      <c r="AB3456" s="43"/>
      <c r="AC3456" s="43"/>
      <c r="AD3456" s="43"/>
      <c r="AE3456" s="43"/>
    </row>
    <row r="3457" spans="2:31" hidden="1" outlineLevel="1">
      <c r="E3457" s="9"/>
      <c r="G3457" s="48" t="str">
        <f>$G$8</f>
        <v>PRODUCTION</v>
      </c>
      <c r="H3457" s="46">
        <f t="shared" ref="H3457:AE3457" ca="1" si="4963">H3448*$E$3456</f>
        <v>-220670.87839434802</v>
      </c>
      <c r="I3457" s="46">
        <f t="shared" ca="1" si="4963"/>
        <v>-252457.32409532205</v>
      </c>
      <c r="J3457" s="46">
        <f t="shared" ref="J3457:K3457" ca="1" si="4964">J3448*$E$3456</f>
        <v>108.4355994096577</v>
      </c>
      <c r="K3457" s="46">
        <f t="shared" ca="1" si="4964"/>
        <v>255.56446825591033</v>
      </c>
      <c r="L3457" s="46">
        <f t="shared" ca="1" si="4963"/>
        <v>22185.115684446435</v>
      </c>
      <c r="M3457" s="46">
        <f t="shared" ca="1" si="4963"/>
        <v>-270.69601980630711</v>
      </c>
      <c r="N3457" s="46">
        <f t="shared" ca="1" si="4963"/>
        <v>62.573061720211143</v>
      </c>
      <c r="O3457" s="46">
        <f t="shared" ca="1" si="4963"/>
        <v>21976.992726360135</v>
      </c>
      <c r="P3457" s="46">
        <f t="shared" ca="1" si="4963"/>
        <v>-128.45261465073361</v>
      </c>
      <c r="Q3457" s="46">
        <f t="shared" ca="1" si="4963"/>
        <v>4256.5501733900028</v>
      </c>
      <c r="R3457" s="46">
        <f t="shared" ca="1" si="4963"/>
        <v>-81.939852060360735</v>
      </c>
      <c r="S3457" s="46">
        <f t="shared" ca="1" si="4963"/>
        <v>-77.802281404489463</v>
      </c>
      <c r="T3457" s="46">
        <f t="shared" ca="1" si="4963"/>
        <v>3968.3554252744643</v>
      </c>
      <c r="U3457" s="46">
        <f t="shared" ca="1" si="4963"/>
        <v>-99.397591161378841</v>
      </c>
      <c r="V3457" s="46">
        <f t="shared" ca="1" si="4963"/>
        <v>15456.730024895653</v>
      </c>
      <c r="W3457" s="46">
        <f t="shared" ca="1" si="4963"/>
        <v>-25673.909247992135</v>
      </c>
      <c r="X3457" s="46">
        <f t="shared" ca="1" si="4963"/>
        <v>10615.460831455493</v>
      </c>
      <c r="Y3457" s="46">
        <f t="shared" ca="1" si="4963"/>
        <v>298.88401719779711</v>
      </c>
      <c r="Z3457" s="46">
        <f t="shared" ca="1" si="4963"/>
        <v>3671.8218367928225</v>
      </c>
      <c r="AA3457" s="46">
        <f t="shared" ca="1" si="4963"/>
        <v>-17.184124346413906</v>
      </c>
      <c r="AB3457" s="46">
        <f t="shared" ca="1" si="4963"/>
        <v>3654.6377124464261</v>
      </c>
      <c r="AC3457" s="46">
        <f t="shared" ca="1" si="4963"/>
        <v>107.13510418372736</v>
      </c>
      <c r="AD3457" s="46">
        <f t="shared" ca="1" si="4963"/>
        <v>1131.610423850753</v>
      </c>
      <c r="AE3457" s="46">
        <f t="shared" ca="1" si="4963"/>
        <v>284.8302239968225</v>
      </c>
    </row>
    <row r="3458" spans="2:31" hidden="1" outlineLevel="1">
      <c r="E3458" s="9"/>
      <c r="G3458" s="48" t="str">
        <f>$G$9</f>
        <v>BULKTRAN</v>
      </c>
      <c r="H3458" s="46">
        <f t="shared" ref="H3458:AE3458" ca="1" si="4965">H3449*$E$3456</f>
        <v>6435.2340634967723</v>
      </c>
      <c r="I3458" s="46">
        <f t="shared" ca="1" si="4965"/>
        <v>-134417.30322923735</v>
      </c>
      <c r="J3458" s="46">
        <f t="shared" ref="J3458:K3458" ca="1" si="4966">J3449*$E$3456</f>
        <v>-412.66269593799012</v>
      </c>
      <c r="K3458" s="46">
        <f t="shared" ca="1" si="4966"/>
        <v>-1114.5155462284176</v>
      </c>
      <c r="L3458" s="46">
        <f t="shared" ca="1" si="4965"/>
        <v>17569.773061723477</v>
      </c>
      <c r="M3458" s="46">
        <f t="shared" ca="1" si="4965"/>
        <v>-27.686572038555653</v>
      </c>
      <c r="N3458" s="46">
        <f t="shared" ca="1" si="4965"/>
        <v>-197.81421019864607</v>
      </c>
      <c r="O3458" s="46">
        <f t="shared" ca="1" si="4965"/>
        <v>17344.272279486289</v>
      </c>
      <c r="P3458" s="46">
        <f t="shared" ca="1" si="4965"/>
        <v>7357.5221589138664</v>
      </c>
      <c r="Q3458" s="46">
        <f t="shared" ca="1" si="4965"/>
        <v>6313.260748704678</v>
      </c>
      <c r="R3458" s="46">
        <f t="shared" ca="1" si="4965"/>
        <v>679.34867113964901</v>
      </c>
      <c r="S3458" s="46">
        <f t="shared" ca="1" si="4965"/>
        <v>-62.537541105456398</v>
      </c>
      <c r="T3458" s="46">
        <f t="shared" ca="1" si="4965"/>
        <v>14287.594037652721</v>
      </c>
      <c r="U3458" s="46">
        <f t="shared" ca="1" si="4965"/>
        <v>-64.408578883266429</v>
      </c>
      <c r="V3458" s="46">
        <f t="shared" ca="1" si="4965"/>
        <v>23859.657261881948</v>
      </c>
      <c r="W3458" s="46">
        <f t="shared" ca="1" si="4965"/>
        <v>62362.540326587317</v>
      </c>
      <c r="X3458" s="46">
        <f t="shared" ca="1" si="4965"/>
        <v>20492.601461424867</v>
      </c>
      <c r="Y3458" s="46">
        <f t="shared" ca="1" si="4965"/>
        <v>106650.39047101086</v>
      </c>
      <c r="Z3458" s="46">
        <f t="shared" ca="1" si="4965"/>
        <v>3224.2833279605834</v>
      </c>
      <c r="AA3458" s="46">
        <f t="shared" ca="1" si="4965"/>
        <v>3.6980672734195719</v>
      </c>
      <c r="AB3458" s="46">
        <f t="shared" ca="1" si="4965"/>
        <v>3227.9813952340019</v>
      </c>
      <c r="AC3458" s="46">
        <f t="shared" ca="1" si="4965"/>
        <v>66.944935200892246</v>
      </c>
      <c r="AD3458" s="46">
        <f t="shared" ca="1" si="4965"/>
        <v>645.11768768333661</v>
      </c>
      <c r="AE3458" s="46">
        <f t="shared" ca="1" si="4965"/>
        <v>157.41472863225718</v>
      </c>
    </row>
    <row r="3459" spans="2:31" hidden="1" outlineLevel="1">
      <c r="E3459" s="9"/>
      <c r="G3459" s="48" t="str">
        <f>$G$10</f>
        <v>SUBTRAN</v>
      </c>
      <c r="H3459" s="46">
        <f t="shared" ref="H3459:AE3459" ca="1" si="4967">H3450*$E$3456</f>
        <v>-920.12053530625678</v>
      </c>
      <c r="I3459" s="46">
        <f t="shared" ca="1" si="4967"/>
        <v>-35812.236836947275</v>
      </c>
      <c r="J3459" s="46">
        <f t="shared" ref="J3459:K3459" ca="1" si="4968">J3450*$E$3456</f>
        <v>-78.970461240668399</v>
      </c>
      <c r="K3459" s="46">
        <f t="shared" ca="1" si="4968"/>
        <v>-226.46625828508982</v>
      </c>
      <c r="L3459" s="46">
        <f t="shared" ca="1" si="4967"/>
        <v>4533.6787748011648</v>
      </c>
      <c r="M3459" s="46">
        <f t="shared" ca="1" si="4967"/>
        <v>-9.111663134523436</v>
      </c>
      <c r="N3459" s="46">
        <f t="shared" ca="1" si="4967"/>
        <v>-63.176366696415649</v>
      </c>
      <c r="O3459" s="46">
        <f t="shared" ca="1" si="4967"/>
        <v>4461.390744970231</v>
      </c>
      <c r="P3459" s="46">
        <f t="shared" ca="1" si="4967"/>
        <v>1826.2297963564304</v>
      </c>
      <c r="Q3459" s="46">
        <f t="shared" ca="1" si="4967"/>
        <v>1612.4648490423265</v>
      </c>
      <c r="R3459" s="46">
        <f t="shared" ca="1" si="4967"/>
        <v>223.03883667589625</v>
      </c>
      <c r="S3459" s="46">
        <f t="shared" ca="1" si="4967"/>
        <v>0</v>
      </c>
      <c r="T3459" s="46">
        <f t="shared" ca="1" si="4967"/>
        <v>3661.7334820746528</v>
      </c>
      <c r="U3459" s="46">
        <f t="shared" ca="1" si="4967"/>
        <v>-18.577307410987174</v>
      </c>
      <c r="V3459" s="46">
        <f t="shared" ca="1" si="4967"/>
        <v>6016.6859287572561</v>
      </c>
      <c r="W3459" s="46">
        <f t="shared" ca="1" si="4967"/>
        <v>20248.51841706155</v>
      </c>
      <c r="X3459" s="46">
        <f t="shared" ca="1" si="4967"/>
        <v>4.2546143366698332E-154</v>
      </c>
      <c r="Y3459" s="46">
        <f t="shared" ca="1" si="4967"/>
        <v>26246.627038407834</v>
      </c>
      <c r="Z3459" s="46">
        <f t="shared" ca="1" si="4967"/>
        <v>810.10747210649811</v>
      </c>
      <c r="AA3459" s="46">
        <f t="shared" ca="1" si="4967"/>
        <v>0.61035548219429658</v>
      </c>
      <c r="AB3459" s="46">
        <f t="shared" ca="1" si="4967"/>
        <v>810.71782758869244</v>
      </c>
      <c r="AC3459" s="46">
        <f t="shared" ca="1" si="4967"/>
        <v>17.08392812540378</v>
      </c>
      <c r="AD3459" s="46">
        <f t="shared" ca="1" si="4967"/>
        <v>0</v>
      </c>
      <c r="AE3459" s="46">
        <f t="shared" ca="1" si="4967"/>
        <v>0</v>
      </c>
    </row>
    <row r="3460" spans="2:31" hidden="1" outlineLevel="1">
      <c r="E3460" s="9"/>
      <c r="G3460" s="48" t="str">
        <f>$G$11</f>
        <v>DISTPRI</v>
      </c>
      <c r="H3460" s="46">
        <f t="shared" ref="H3460:AE3460" ca="1" si="4969">H3451*$E$3456</f>
        <v>-81220.467192970245</v>
      </c>
      <c r="I3460" s="46">
        <f t="shared" ca="1" si="4969"/>
        <v>-154800.11820359688</v>
      </c>
      <c r="J3460" s="46">
        <f t="shared" ref="J3460:K3460" ca="1" si="4970">J3451*$E$3456</f>
        <v>-176.73226030362733</v>
      </c>
      <c r="K3460" s="46">
        <f t="shared" ca="1" si="4970"/>
        <v>-528.92631754555248</v>
      </c>
      <c r="L3460" s="46">
        <f t="shared" ca="1" si="4969"/>
        <v>28684.035274453327</v>
      </c>
      <c r="M3460" s="46">
        <f t="shared" ca="1" si="4969"/>
        <v>-10.812673760596669</v>
      </c>
      <c r="N3460" s="46">
        <f t="shared" ca="1" si="4969"/>
        <v>0</v>
      </c>
      <c r="O3460" s="46">
        <f t="shared" ca="1" si="4969"/>
        <v>28673.222600692698</v>
      </c>
      <c r="P3460" s="46">
        <f t="shared" ca="1" si="4969"/>
        <v>9610.0829860256326</v>
      </c>
      <c r="Q3460" s="46">
        <f t="shared" ca="1" si="4969"/>
        <v>6685.2664719790482</v>
      </c>
      <c r="R3460" s="46">
        <f t="shared" ca="1" si="4969"/>
        <v>0</v>
      </c>
      <c r="S3460" s="46">
        <f t="shared" ca="1" si="4969"/>
        <v>0</v>
      </c>
      <c r="T3460" s="46">
        <f t="shared" ca="1" si="4969"/>
        <v>16295.34945800467</v>
      </c>
      <c r="U3460" s="46">
        <f t="shared" ca="1" si="4969"/>
        <v>132.66265370746356</v>
      </c>
      <c r="V3460" s="46">
        <f t="shared" ca="1" si="4969"/>
        <v>24234.308805205375</v>
      </c>
      <c r="W3460" s="46">
        <f t="shared" ca="1" si="4969"/>
        <v>-6.7451538653792635E-82</v>
      </c>
      <c r="X3460" s="46">
        <f t="shared" ca="1" si="4969"/>
        <v>6.6206890931815913E-154</v>
      </c>
      <c r="Y3460" s="46">
        <f t="shared" ca="1" si="4969"/>
        <v>24366.971458912838</v>
      </c>
      <c r="Z3460" s="46">
        <f t="shared" ca="1" si="4969"/>
        <v>4826.1996205581172</v>
      </c>
      <c r="AA3460" s="46">
        <f t="shared" ca="1" si="4969"/>
        <v>21.739966525530544</v>
      </c>
      <c r="AB3460" s="46">
        <f t="shared" ca="1" si="4969"/>
        <v>4847.939587083647</v>
      </c>
      <c r="AC3460" s="46">
        <f t="shared" ca="1" si="4969"/>
        <v>101.82648378220104</v>
      </c>
      <c r="AD3460" s="46">
        <f t="shared" ca="1" si="4969"/>
        <v>0</v>
      </c>
      <c r="AE3460" s="46">
        <f t="shared" ca="1" si="4969"/>
        <v>0</v>
      </c>
    </row>
    <row r="3461" spans="2:31" hidden="1" outlineLevel="1">
      <c r="E3461" s="9"/>
      <c r="G3461" s="48" t="str">
        <f>$G$12</f>
        <v>DISTSEC</v>
      </c>
      <c r="H3461" s="46">
        <f t="shared" ref="H3461:AE3461" ca="1" si="4971">H3452*$E$3456</f>
        <v>-63945.277748810091</v>
      </c>
      <c r="I3461" s="46">
        <f t="shared" ca="1" si="4971"/>
        <v>-85243.407764886622</v>
      </c>
      <c r="J3461" s="46">
        <f t="shared" ref="J3461:K3461" ca="1" si="4972">J3452*$E$3456</f>
        <v>-172.50292363563847</v>
      </c>
      <c r="K3461" s="46">
        <f t="shared" ca="1" si="4972"/>
        <v>-405.05914119813139</v>
      </c>
      <c r="L3461" s="46">
        <f t="shared" ca="1" si="4971"/>
        <v>13073.5910140666</v>
      </c>
      <c r="M3461" s="46">
        <f t="shared" ca="1" si="4971"/>
        <v>0</v>
      </c>
      <c r="N3461" s="46">
        <f t="shared" ca="1" si="4971"/>
        <v>0</v>
      </c>
      <c r="O3461" s="46">
        <f t="shared" ca="1" si="4971"/>
        <v>13073.5910140666</v>
      </c>
      <c r="P3461" s="46">
        <f t="shared" ca="1" si="4971"/>
        <v>3815.8186212711739</v>
      </c>
      <c r="Q3461" s="46">
        <f t="shared" ca="1" si="4971"/>
        <v>0</v>
      </c>
      <c r="R3461" s="46">
        <f t="shared" ca="1" si="4971"/>
        <v>0</v>
      </c>
      <c r="S3461" s="46">
        <f t="shared" ca="1" si="4971"/>
        <v>0</v>
      </c>
      <c r="T3461" s="46">
        <f t="shared" ca="1" si="4971"/>
        <v>3815.8186212711739</v>
      </c>
      <c r="U3461" s="46">
        <f t="shared" ca="1" si="4971"/>
        <v>36.353936807484814</v>
      </c>
      <c r="V3461" s="46">
        <f t="shared" ca="1" si="4971"/>
        <v>7.5140204979393316E-125</v>
      </c>
      <c r="W3461" s="46">
        <f t="shared" ca="1" si="4971"/>
        <v>-2.5589998363475889E-83</v>
      </c>
      <c r="X3461" s="46">
        <f t="shared" ca="1" si="4971"/>
        <v>0</v>
      </c>
      <c r="Y3461" s="46">
        <f t="shared" ca="1" si="4971"/>
        <v>36.353936807484814</v>
      </c>
      <c r="Z3461" s="46">
        <f t="shared" ca="1" si="4971"/>
        <v>1961.7734685338114</v>
      </c>
      <c r="AA3461" s="46">
        <f t="shared" ca="1" si="4971"/>
        <v>0</v>
      </c>
      <c r="AB3461" s="46">
        <f t="shared" ca="1" si="4971"/>
        <v>1961.7734685338114</v>
      </c>
      <c r="AC3461" s="46">
        <f t="shared" ca="1" si="4971"/>
        <v>37.160931834645339</v>
      </c>
      <c r="AD3461" s="46">
        <f t="shared" ca="1" si="4971"/>
        <v>2366.4560242968741</v>
      </c>
      <c r="AE3461" s="46">
        <f t="shared" ca="1" si="4971"/>
        <v>584.53808409701298</v>
      </c>
    </row>
    <row r="3462" spans="2:31" hidden="1" outlineLevel="1">
      <c r="E3462" s="9"/>
      <c r="G3462" s="48" t="str">
        <f>$G$13</f>
        <v>ENERGY</v>
      </c>
      <c r="H3462" s="46">
        <f t="shared" ref="H3462:AE3462" ca="1" si="4973">H3453*$E$3456</f>
        <v>-151509.18747615066</v>
      </c>
      <c r="I3462" s="46">
        <f t="shared" ca="1" si="4973"/>
        <v>-369.81597016548818</v>
      </c>
      <c r="J3462" s="46">
        <f t="shared" ref="J3462:K3462" ca="1" si="4974">J3453*$E$3456</f>
        <v>372.48541316475888</v>
      </c>
      <c r="K3462" s="46">
        <f t="shared" ca="1" si="4974"/>
        <v>1510.8540290908804</v>
      </c>
      <c r="L3462" s="46">
        <f t="shared" ca="1" si="4973"/>
        <v>-1962.3181128558056</v>
      </c>
      <c r="M3462" s="46">
        <f t="shared" ca="1" si="4973"/>
        <v>-89.168998012266016</v>
      </c>
      <c r="N3462" s="46">
        <f t="shared" ca="1" si="4973"/>
        <v>258.11767739717999</v>
      </c>
      <c r="O3462" s="46">
        <f t="shared" ca="1" si="4973"/>
        <v>-1793.3694334708268</v>
      </c>
      <c r="P3462" s="46">
        <f t="shared" ca="1" si="4973"/>
        <v>-6145.2474742661834</v>
      </c>
      <c r="Q3462" s="46">
        <f t="shared" ca="1" si="4973"/>
        <v>-3447.7337783755643</v>
      </c>
      <c r="R3462" s="46">
        <f t="shared" ca="1" si="4973"/>
        <v>-672.38319956708835</v>
      </c>
      <c r="S3462" s="46">
        <f t="shared" ca="1" si="4973"/>
        <v>21.696000317533489</v>
      </c>
      <c r="T3462" s="46">
        <f t="shared" ca="1" si="4973"/>
        <v>-10243.668451891263</v>
      </c>
      <c r="U3462" s="46">
        <f t="shared" ca="1" si="4973"/>
        <v>98.429732647354982</v>
      </c>
      <c r="V3462" s="46">
        <f t="shared" ca="1" si="4973"/>
        <v>-17441.603597533387</v>
      </c>
      <c r="W3462" s="46">
        <f t="shared" ca="1" si="4973"/>
        <v>-103856.61769651742</v>
      </c>
      <c r="X3462" s="46">
        <f t="shared" ca="1" si="4973"/>
        <v>-19446.18926728889</v>
      </c>
      <c r="Y3462" s="46">
        <f t="shared" ca="1" si="4973"/>
        <v>-140645.98082869247</v>
      </c>
      <c r="Z3462" s="46">
        <f t="shared" ca="1" si="4973"/>
        <v>-698.96706340220931</v>
      </c>
      <c r="AA3462" s="46">
        <f t="shared" ca="1" si="4973"/>
        <v>-5.2815896700699572</v>
      </c>
      <c r="AB3462" s="46">
        <f t="shared" ca="1" si="4973"/>
        <v>-704.24865307228129</v>
      </c>
      <c r="AC3462" s="46">
        <f t="shared" ca="1" si="4973"/>
        <v>1.3651487277664531</v>
      </c>
      <c r="AD3462" s="46">
        <f t="shared" ca="1" si="4973"/>
        <v>267.7215074974867</v>
      </c>
      <c r="AE3462" s="46">
        <f t="shared" ca="1" si="4973"/>
        <v>95.469762661916093</v>
      </c>
    </row>
    <row r="3463" spans="2:31" hidden="1" outlineLevel="1">
      <c r="E3463" s="9"/>
      <c r="G3463" s="48" t="str">
        <f>$G$14</f>
        <v>CUSTOMER</v>
      </c>
      <c r="H3463" s="46">
        <f t="shared" ref="H3463:AE3463" ca="1" si="4975">H3454*$E$3456</f>
        <v>29028.907695951144</v>
      </c>
      <c r="I3463" s="46">
        <f t="shared" ca="1" si="4975"/>
        <v>-24341.124812018264</v>
      </c>
      <c r="J3463" s="46">
        <f t="shared" ref="J3463:K3463" ca="1" si="4976">J3454*$E$3456</f>
        <v>-0.82864891553311149</v>
      </c>
      <c r="K3463" s="46">
        <f t="shared" ca="1" si="4976"/>
        <v>153.57789120094097</v>
      </c>
      <c r="L3463" s="46">
        <f t="shared" ca="1" si="4975"/>
        <v>6930.8488020884597</v>
      </c>
      <c r="M3463" s="46">
        <f t="shared" ca="1" si="4975"/>
        <v>-7.9312895751659429</v>
      </c>
      <c r="N3463" s="46">
        <f t="shared" ca="1" si="4975"/>
        <v>-87.135499520993363</v>
      </c>
      <c r="O3463" s="46">
        <f t="shared" ca="1" si="4975"/>
        <v>6835.7820129922939</v>
      </c>
      <c r="P3463" s="46">
        <f t="shared" ca="1" si="4975"/>
        <v>292.15067964875266</v>
      </c>
      <c r="Q3463" s="46">
        <f t="shared" ca="1" si="4975"/>
        <v>316.5777159291689</v>
      </c>
      <c r="R3463" s="46">
        <f t="shared" ca="1" si="4975"/>
        <v>158.5786032788252</v>
      </c>
      <c r="S3463" s="46">
        <f t="shared" ca="1" si="4975"/>
        <v>-59.231529277970317</v>
      </c>
      <c r="T3463" s="46">
        <f t="shared" ca="1" si="4975"/>
        <v>708.07546957877696</v>
      </c>
      <c r="U3463" s="46">
        <f t="shared" ca="1" si="4975"/>
        <v>0.79960852766824286</v>
      </c>
      <c r="V3463" s="46">
        <f t="shared" ca="1" si="4975"/>
        <v>232.70882424215986</v>
      </c>
      <c r="W3463" s="46">
        <f t="shared" ca="1" si="4975"/>
        <v>271.68596116153634</v>
      </c>
      <c r="X3463" s="46">
        <f t="shared" ca="1" si="4975"/>
        <v>220.34800656314349</v>
      </c>
      <c r="Y3463" s="46">
        <f t="shared" ca="1" si="4975"/>
        <v>725.54240049450812</v>
      </c>
      <c r="Z3463" s="46">
        <f t="shared" ca="1" si="4975"/>
        <v>112.00822189838483</v>
      </c>
      <c r="AA3463" s="46">
        <f t="shared" ca="1" si="4975"/>
        <v>0.52846659658681105</v>
      </c>
      <c r="AB3463" s="46">
        <f t="shared" ca="1" si="4975"/>
        <v>112.53668849497174</v>
      </c>
      <c r="AC3463" s="46">
        <f t="shared" ca="1" si="4975"/>
        <v>17.409317709284924</v>
      </c>
      <c r="AD3463" s="46">
        <f t="shared" ca="1" si="4975"/>
        <v>38658.665367204252</v>
      </c>
      <c r="AE3463" s="46">
        <f t="shared" ca="1" si="4975"/>
        <v>6159.2720092100608</v>
      </c>
    </row>
    <row r="3464" spans="2:31" collapsed="1">
      <c r="B3464" s="97" t="s">
        <v>157</v>
      </c>
      <c r="E3464" s="53">
        <f>E3455*$E$3456</f>
        <v>-482801.78958813765</v>
      </c>
      <c r="G3464" s="48" t="str">
        <f>$G$15</f>
        <v>TOTAL</v>
      </c>
      <c r="H3464" s="46">
        <f t="shared" ref="H3464:AE3464" ca="1" si="4977">H3455*$E$3456</f>
        <v>-482801.78958813637</v>
      </c>
      <c r="I3464" s="46">
        <f t="shared" ca="1" si="4977"/>
        <v>-687441.33091217431</v>
      </c>
      <c r="J3464" s="46">
        <f t="shared" ref="J3464:K3464" ca="1" si="4978">J3455*$E$3456</f>
        <v>-360.77597745904029</v>
      </c>
      <c r="K3464" s="46">
        <f t="shared" ca="1" si="4978"/>
        <v>-354.97087470945814</v>
      </c>
      <c r="L3464" s="46">
        <f t="shared" ca="1" si="4977"/>
        <v>91014.724498723721</v>
      </c>
      <c r="M3464" s="46">
        <f t="shared" ca="1" si="4977"/>
        <v>-415.40721632741372</v>
      </c>
      <c r="N3464" s="46">
        <f t="shared" ca="1" si="4977"/>
        <v>-27.43533729866629</v>
      </c>
      <c r="O3464" s="46">
        <f t="shared" ca="1" si="4977"/>
        <v>90571.881945097572</v>
      </c>
      <c r="P3464" s="46">
        <f t="shared" ca="1" si="4977"/>
        <v>16628.104153298998</v>
      </c>
      <c r="Q3464" s="46">
        <f t="shared" ca="1" si="4977"/>
        <v>15736.386180669693</v>
      </c>
      <c r="R3464" s="46">
        <f t="shared" ca="1" si="4977"/>
        <v>306.64305946691695</v>
      </c>
      <c r="S3464" s="46">
        <f t="shared" ca="1" si="4977"/>
        <v>-177.87535147038281</v>
      </c>
      <c r="T3464" s="46">
        <f t="shared" ca="1" si="4977"/>
        <v>32493.258041965109</v>
      </c>
      <c r="U3464" s="46">
        <f t="shared" ca="1" si="4977"/>
        <v>85.862454234336738</v>
      </c>
      <c r="V3464" s="46">
        <f t="shared" ca="1" si="4977"/>
        <v>52358.487247449069</v>
      </c>
      <c r="W3464" s="46">
        <f t="shared" ca="1" si="4977"/>
        <v>-46647.782239699103</v>
      </c>
      <c r="X3464" s="46">
        <f t="shared" ca="1" si="4977"/>
        <v>11882.221032154574</v>
      </c>
      <c r="Y3464" s="46">
        <f t="shared" ca="1" si="4977"/>
        <v>17678.788494138393</v>
      </c>
      <c r="Z3464" s="46">
        <f t="shared" ca="1" si="4977"/>
        <v>13907.22688444798</v>
      </c>
      <c r="AA3464" s="46">
        <f t="shared" ca="1" si="4977"/>
        <v>4.1111418612469492</v>
      </c>
      <c r="AB3464" s="46">
        <f t="shared" ca="1" si="4977"/>
        <v>13911.33802630924</v>
      </c>
      <c r="AC3464" s="46">
        <f t="shared" ca="1" si="4977"/>
        <v>348.92584956392091</v>
      </c>
      <c r="AD3464" s="46">
        <f t="shared" ca="1" si="4977"/>
        <v>43069.571010532745</v>
      </c>
      <c r="AE3464" s="46">
        <f t="shared" ca="1" si="4977"/>
        <v>7281.5248085980684</v>
      </c>
    </row>
    <row r="3466" spans="2:31" hidden="1" outlineLevel="1">
      <c r="F3466" s="167"/>
      <c r="G3466" s="48" t="str">
        <f>$G$8</f>
        <v>PRODUCTION</v>
      </c>
      <c r="H3466" s="9">
        <f t="shared" ref="H3466:AE3466" ca="1" si="4979">+H3364+H2614</f>
        <v>-26131207.508058764</v>
      </c>
      <c r="I3466" s="9">
        <f t="shared" ca="1" si="4979"/>
        <v>-23599639.09509071</v>
      </c>
      <c r="J3466" s="51">
        <f t="shared" ref="J3466:K3466" ca="1" si="4980">+J3364+J2614</f>
        <v>6778.2428324360735</v>
      </c>
      <c r="K3466" s="51">
        <f t="shared" ca="1" si="4980"/>
        <v>16672.043669123101</v>
      </c>
      <c r="L3466" s="9">
        <f t="shared" ca="1" si="4979"/>
        <v>423888.53450931516</v>
      </c>
      <c r="M3466" s="9">
        <f t="shared" ca="1" si="4979"/>
        <v>-36465.085134714231</v>
      </c>
      <c r="N3466" s="9">
        <f t="shared" ca="1" si="4979"/>
        <v>2252.9918987144338</v>
      </c>
      <c r="O3466" s="9">
        <f t="shared" ca="1" si="4979"/>
        <v>389676.44127330044</v>
      </c>
      <c r="P3466" s="9">
        <f t="shared" ca="1" si="4979"/>
        <v>-722070.67654146417</v>
      </c>
      <c r="Q3466" s="9">
        <f t="shared" ca="1" si="4979"/>
        <v>183325.02680370928</v>
      </c>
      <c r="R3466" s="9">
        <f t="shared" ca="1" si="4979"/>
        <v>-31927.233745444682</v>
      </c>
      <c r="S3466" s="9">
        <f t="shared" ca="1" si="4979"/>
        <v>-6673.4988206011003</v>
      </c>
      <c r="T3466" s="9">
        <f t="shared" ca="1" si="4979"/>
        <v>-577346.38230379741</v>
      </c>
      <c r="U3466" s="9">
        <f t="shared" ca="1" si="4979"/>
        <v>-41068.360888202027</v>
      </c>
      <c r="V3466" s="9">
        <f t="shared" ca="1" si="4979"/>
        <v>673802.69621136854</v>
      </c>
      <c r="W3466" s="9">
        <f t="shared" ca="1" si="4979"/>
        <v>-3622452.7435966698</v>
      </c>
      <c r="X3466" s="9">
        <f t="shared" ca="1" si="4979"/>
        <v>459985.45889455953</v>
      </c>
      <c r="Y3466" s="9">
        <f t="shared" ca="1" si="4979"/>
        <v>-2529732.9493789319</v>
      </c>
      <c r="Z3466" s="9">
        <f t="shared" ca="1" si="4979"/>
        <v>72575.256279250374</v>
      </c>
      <c r="AA3466" s="9">
        <f t="shared" ca="1" si="4979"/>
        <v>-5168.9271569383436</v>
      </c>
      <c r="AB3466" s="9">
        <f t="shared" ca="1" si="4979"/>
        <v>67406.329122313298</v>
      </c>
      <c r="AC3466" s="9">
        <f t="shared" ca="1" si="4979"/>
        <v>5249.131780218534</v>
      </c>
      <c r="AD3466" s="9">
        <f t="shared" ca="1" si="4979"/>
        <v>71258.478765222666</v>
      </c>
      <c r="AE3466" s="9">
        <f t="shared" ca="1" si="4979"/>
        <v>18470.251272181653</v>
      </c>
    </row>
    <row r="3467" spans="2:31" hidden="1" outlineLevel="1">
      <c r="F3467" s="167"/>
      <c r="G3467" s="48" t="str">
        <f>$G$9</f>
        <v>BULKTRAN</v>
      </c>
      <c r="H3467" s="9">
        <f t="shared" ref="H3467:AE3467" ca="1" si="4981">+H3365+H2615</f>
        <v>-4958207.8241086192</v>
      </c>
      <c r="I3467" s="9">
        <f t="shared" ca="1" si="4981"/>
        <v>-12619882.127200438</v>
      </c>
      <c r="J3467" s="51">
        <f t="shared" ref="J3467:K3467" ca="1" si="4982">+J3365+J2615</f>
        <v>-30796.798523171212</v>
      </c>
      <c r="K3467" s="51">
        <f t="shared" ca="1" si="4982"/>
        <v>-82582.43890931955</v>
      </c>
      <c r="L3467" s="9">
        <f t="shared" ca="1" si="4981"/>
        <v>633944.15647684084</v>
      </c>
      <c r="M3467" s="9">
        <f t="shared" ca="1" si="4981"/>
        <v>-11078.618947128449</v>
      </c>
      <c r="N3467" s="9">
        <f t="shared" ca="1" si="4981"/>
        <v>-15724.394491792867</v>
      </c>
      <c r="O3467" s="9">
        <f t="shared" ca="1" si="4981"/>
        <v>607141.14303792035</v>
      </c>
      <c r="P3467" s="9">
        <f t="shared" ca="1" si="4981"/>
        <v>150928.70168619312</v>
      </c>
      <c r="Q3467" s="9">
        <f t="shared" ca="1" si="4981"/>
        <v>392145.11378276674</v>
      </c>
      <c r="R3467" s="9">
        <f t="shared" ca="1" si="4981"/>
        <v>35586.481475940294</v>
      </c>
      <c r="S3467" s="9">
        <f t="shared" ca="1" si="4981"/>
        <v>-5107.3517073491203</v>
      </c>
      <c r="T3467" s="9">
        <f t="shared" ca="1" si="4981"/>
        <v>573552.94523754995</v>
      </c>
      <c r="U3467" s="9">
        <f t="shared" ca="1" si="4981"/>
        <v>-23064.975997949146</v>
      </c>
      <c r="V3467" s="9">
        <f t="shared" ca="1" si="4981"/>
        <v>1496708.7227172512</v>
      </c>
      <c r="W3467" s="9">
        <f t="shared" ca="1" si="4981"/>
        <v>3611912.524033471</v>
      </c>
      <c r="X3467" s="9">
        <f t="shared" ca="1" si="4981"/>
        <v>1326636.0078568612</v>
      </c>
      <c r="Y3467" s="9">
        <f t="shared" ca="1" si="4981"/>
        <v>6412192.2786096334</v>
      </c>
      <c r="Z3467" s="9">
        <f t="shared" ca="1" si="4981"/>
        <v>129365.68183404455</v>
      </c>
      <c r="AA3467" s="9">
        <f t="shared" ca="1" si="4981"/>
        <v>-1854.3096750212235</v>
      </c>
      <c r="AB3467" s="9">
        <f t="shared" ca="1" si="4981"/>
        <v>127511.37215902327</v>
      </c>
      <c r="AC3467" s="9">
        <f t="shared" ca="1" si="4981"/>
        <v>3491.4064530902674</v>
      </c>
      <c r="AD3467" s="9">
        <f t="shared" ca="1" si="4981"/>
        <v>40933.967908003564</v>
      </c>
      <c r="AE3467" s="9">
        <f t="shared" ca="1" si="4981"/>
        <v>10230.427119075897</v>
      </c>
    </row>
    <row r="3468" spans="2:31" hidden="1" outlineLevel="1">
      <c r="F3468" s="167"/>
      <c r="G3468" s="48" t="str">
        <f>$G$10</f>
        <v>SUBTRAN</v>
      </c>
      <c r="H3468" s="9">
        <f t="shared" ref="H3468:AE3468" ca="1" si="4983">+H3366+H2616</f>
        <v>-1570346.7577892607</v>
      </c>
      <c r="I3468" s="9">
        <f t="shared" ca="1" si="4983"/>
        <v>-3386319.3075032188</v>
      </c>
      <c r="J3468" s="51">
        <f t="shared" ref="J3468:K3468" ca="1" si="4984">+J3366+J2616</f>
        <v>-5899.0354321226587</v>
      </c>
      <c r="K3468" s="51">
        <f t="shared" ca="1" si="4984"/>
        <v>-16791.005919354469</v>
      </c>
      <c r="L3468" s="9">
        <f t="shared" ca="1" si="4983"/>
        <v>151531.75497444416</v>
      </c>
      <c r="M3468" s="9">
        <f t="shared" ca="1" si="4983"/>
        <v>-3181.1851839859237</v>
      </c>
      <c r="N3468" s="9">
        <f t="shared" ca="1" si="4983"/>
        <v>-5074.3980662805625</v>
      </c>
      <c r="O3468" s="9">
        <f t="shared" ca="1" si="4983"/>
        <v>143276.17172417807</v>
      </c>
      <c r="P3468" s="9">
        <f t="shared" ca="1" si="4983"/>
        <v>29633.951681106642</v>
      </c>
      <c r="Q3468" s="9">
        <f t="shared" ca="1" si="4983"/>
        <v>99200.39172897645</v>
      </c>
      <c r="R3468" s="9">
        <f t="shared" ca="1" si="4983"/>
        <v>11400.011267735115</v>
      </c>
      <c r="S3468" s="9">
        <f t="shared" ca="1" si="4983"/>
        <v>0</v>
      </c>
      <c r="T3468" s="9">
        <f t="shared" ca="1" si="4983"/>
        <v>140234.35467781819</v>
      </c>
      <c r="U3468" s="9">
        <f t="shared" ca="1" si="4983"/>
        <v>-6048.0739450300807</v>
      </c>
      <c r="V3468" s="9">
        <f t="shared" ca="1" si="4983"/>
        <v>374113.47327106609</v>
      </c>
      <c r="W3468" s="9">
        <f t="shared" ca="1" si="4983"/>
        <v>1156034.0706089232</v>
      </c>
      <c r="X3468" s="9">
        <f t="shared" ca="1" si="4983"/>
        <v>3.1108008582858504E-152</v>
      </c>
      <c r="Y3468" s="9">
        <f t="shared" ca="1" si="4983"/>
        <v>1524099.4699349601</v>
      </c>
      <c r="Z3468" s="9">
        <f t="shared" ca="1" si="4983"/>
        <v>30710.756849263598</v>
      </c>
      <c r="AA3468" s="9">
        <f t="shared" ca="1" si="4983"/>
        <v>-528.03277073431877</v>
      </c>
      <c r="AB3468" s="9">
        <f t="shared" ca="1" si="4983"/>
        <v>30182.724078529282</v>
      </c>
      <c r="AC3468" s="9">
        <f t="shared" ca="1" si="4983"/>
        <v>869.87064995199262</v>
      </c>
      <c r="AD3468" s="9">
        <f t="shared" ca="1" si="4983"/>
        <v>0</v>
      </c>
      <c r="AE3468" s="9">
        <f t="shared" ca="1" si="4983"/>
        <v>0</v>
      </c>
    </row>
    <row r="3469" spans="2:31" hidden="1" outlineLevel="1">
      <c r="F3469" s="167"/>
      <c r="G3469" s="48" t="str">
        <f>$G$11</f>
        <v>DISTPRI</v>
      </c>
      <c r="H3469" s="9">
        <f t="shared" ref="H3469:AE3469" ca="1" si="4985">+H3367+H2617</f>
        <v>-11952061.016456127</v>
      </c>
      <c r="I3469" s="9">
        <f t="shared" ca="1" si="4985"/>
        <v>-15255423.890788162</v>
      </c>
      <c r="J3469" s="51">
        <f t="shared" ref="J3469:K3469" ca="1" si="4986">+J3367+J2617</f>
        <v>-13568.416123316982</v>
      </c>
      <c r="K3469" s="51">
        <f t="shared" ca="1" si="4986"/>
        <v>-39869.099085738038</v>
      </c>
      <c r="L3469" s="9">
        <f t="shared" ca="1" si="4985"/>
        <v>1176090.233464357</v>
      </c>
      <c r="M3469" s="9">
        <f t="shared" ca="1" si="4985"/>
        <v>-13662.942987476483</v>
      </c>
      <c r="N3469" s="9">
        <f t="shared" ca="1" si="4985"/>
        <v>0</v>
      </c>
      <c r="O3469" s="9">
        <f t="shared" ca="1" si="4985"/>
        <v>1162427.2904768784</v>
      </c>
      <c r="P3469" s="9">
        <f t="shared" ca="1" si="4985"/>
        <v>168444.76796221582</v>
      </c>
      <c r="Q3469" s="9">
        <f t="shared" ca="1" si="4985"/>
        <v>392672.22669859522</v>
      </c>
      <c r="R3469" s="9">
        <f t="shared" ca="1" si="4985"/>
        <v>0</v>
      </c>
      <c r="S3469" s="9">
        <f t="shared" ca="1" si="4985"/>
        <v>0</v>
      </c>
      <c r="T3469" s="9">
        <f t="shared" ca="1" si="4985"/>
        <v>561116.9946608101</v>
      </c>
      <c r="U3469" s="9">
        <f t="shared" ca="1" si="4985"/>
        <v>-14490.930919504</v>
      </c>
      <c r="V3469" s="9">
        <f t="shared" ca="1" si="4985"/>
        <v>1437408.572954271</v>
      </c>
      <c r="W3469" s="9">
        <f t="shared" ca="1" si="4985"/>
        <v>-4.9317820073242152E-80</v>
      </c>
      <c r="X3469" s="9">
        <f t="shared" ca="1" si="4985"/>
        <v>4.8407784310795284E-152</v>
      </c>
      <c r="Y3469" s="9">
        <f t="shared" ca="1" si="4985"/>
        <v>1422917.6420347672</v>
      </c>
      <c r="Z3469" s="9">
        <f t="shared" ca="1" si="4985"/>
        <v>206181.19900067343</v>
      </c>
      <c r="AA3469" s="9">
        <f t="shared" ca="1" si="4985"/>
        <v>-1354.7793478974145</v>
      </c>
      <c r="AB3469" s="9">
        <f t="shared" ca="1" si="4985"/>
        <v>204826.41965277604</v>
      </c>
      <c r="AC3469" s="9">
        <f t="shared" ca="1" si="4985"/>
        <v>5512.0427158740313</v>
      </c>
      <c r="AD3469" s="9">
        <f t="shared" ca="1" si="4985"/>
        <v>0</v>
      </c>
      <c r="AE3469" s="9">
        <f t="shared" ca="1" si="4985"/>
        <v>0</v>
      </c>
    </row>
    <row r="3470" spans="2:31" hidden="1" outlineLevel="1">
      <c r="F3470" s="167"/>
      <c r="G3470" s="48" t="str">
        <f>$G$12</f>
        <v>DISTSEC</v>
      </c>
      <c r="H3470" s="9">
        <f t="shared" ref="H3470:AE3470" ca="1" si="4987">+H3368+H2618</f>
        <v>-7558233.8173213275</v>
      </c>
      <c r="I3470" s="9">
        <f t="shared" ca="1" si="4987"/>
        <v>-8371472.7874810919</v>
      </c>
      <c r="J3470" s="51">
        <f t="shared" ref="J3470:K3470" ca="1" si="4988">+J3368+J2618</f>
        <v>-13142.914642163767</v>
      </c>
      <c r="K3470" s="51">
        <f t="shared" ca="1" si="4988"/>
        <v>-30303.034833870061</v>
      </c>
      <c r="L3470" s="9">
        <f t="shared" ca="1" si="4987"/>
        <v>524772.29509572417</v>
      </c>
      <c r="M3470" s="9">
        <f t="shared" ca="1" si="4987"/>
        <v>0</v>
      </c>
      <c r="N3470" s="9">
        <f t="shared" ca="1" si="4987"/>
        <v>0</v>
      </c>
      <c r="O3470" s="9">
        <f t="shared" ca="1" si="4987"/>
        <v>524772.29509572417</v>
      </c>
      <c r="P3470" s="9">
        <f t="shared" ca="1" si="4987"/>
        <v>63786.945127921528</v>
      </c>
      <c r="Q3470" s="9">
        <f t="shared" ca="1" si="4987"/>
        <v>0</v>
      </c>
      <c r="R3470" s="9">
        <f t="shared" ca="1" si="4987"/>
        <v>0</v>
      </c>
      <c r="S3470" s="9">
        <f t="shared" ca="1" si="4987"/>
        <v>0</v>
      </c>
      <c r="T3470" s="9">
        <f t="shared" ca="1" si="4987"/>
        <v>63786.945127921528</v>
      </c>
      <c r="U3470" s="9">
        <f t="shared" ca="1" si="4987"/>
        <v>-5401.4493347229381</v>
      </c>
      <c r="V3470" s="9">
        <f t="shared" ca="1" si="4987"/>
        <v>5.4939459994540669E-123</v>
      </c>
      <c r="W3470" s="9">
        <f t="shared" ca="1" si="4987"/>
        <v>-1.8710365399403733E-81</v>
      </c>
      <c r="X3470" s="9">
        <f t="shared" ca="1" si="4987"/>
        <v>0</v>
      </c>
      <c r="Y3470" s="9">
        <f t="shared" ca="1" si="4987"/>
        <v>-5401.4493347229381</v>
      </c>
      <c r="Z3470" s="9">
        <f t="shared" ca="1" si="4987"/>
        <v>82528.271108917717</v>
      </c>
      <c r="AA3470" s="9">
        <f t="shared" ca="1" si="4987"/>
        <v>0</v>
      </c>
      <c r="AB3470" s="9">
        <f t="shared" ca="1" si="4987"/>
        <v>82528.271108917717</v>
      </c>
      <c r="AC3470" s="9">
        <f t="shared" ca="1" si="4987"/>
        <v>1996.8986523143176</v>
      </c>
      <c r="AD3470" s="9">
        <f t="shared" ca="1" si="4987"/>
        <v>150859.39632721074</v>
      </c>
      <c r="AE3470" s="9">
        <f t="shared" ca="1" si="4987"/>
        <v>38142.562658235693</v>
      </c>
    </row>
    <row r="3471" spans="2:31" hidden="1" outlineLevel="1">
      <c r="F3471" s="167"/>
      <c r="G3471" s="48" t="str">
        <f>$G$13</f>
        <v>ENERGY</v>
      </c>
      <c r="H3471" s="9">
        <f t="shared" ref="H3471:AE3471" ca="1" si="4989">+H3369+H2619</f>
        <v>-11264370.456921868</v>
      </c>
      <c r="I3471" s="9">
        <f t="shared" ca="1" si="4989"/>
        <v>-100055.55229529948</v>
      </c>
      <c r="J3471" s="51">
        <f t="shared" ref="J3471:K3471" ca="1" si="4990">+J3369+J2619</f>
        <v>27222.932977752804</v>
      </c>
      <c r="K3471" s="51">
        <f t="shared" ca="1" si="4990"/>
        <v>110433.80676197691</v>
      </c>
      <c r="L3471" s="9">
        <f t="shared" ca="1" si="4989"/>
        <v>-164531.18727392604</v>
      </c>
      <c r="M3471" s="9">
        <f t="shared" ca="1" si="4989"/>
        <v>-6813.3214973299482</v>
      </c>
      <c r="N3471" s="9">
        <f t="shared" ca="1" si="4989"/>
        <v>18831.462506606844</v>
      </c>
      <c r="O3471" s="9">
        <f t="shared" ca="1" si="4989"/>
        <v>-152513.04626464442</v>
      </c>
      <c r="P3471" s="9">
        <f t="shared" ca="1" si="4989"/>
        <v>-462965.2611415101</v>
      </c>
      <c r="Q3471" s="9">
        <f t="shared" ca="1" si="4989"/>
        <v>-254522.09081915498</v>
      </c>
      <c r="R3471" s="9">
        <f t="shared" ca="1" si="4989"/>
        <v>-49658.354246496048</v>
      </c>
      <c r="S3471" s="9">
        <f t="shared" ca="1" si="4989"/>
        <v>1567.5728825757396</v>
      </c>
      <c r="T3471" s="9">
        <f t="shared" ca="1" si="4989"/>
        <v>-765578.1333245826</v>
      </c>
      <c r="U3471" s="9">
        <f t="shared" ca="1" si="4989"/>
        <v>6480.9026883337247</v>
      </c>
      <c r="V3471" s="9">
        <f t="shared" ca="1" si="4989"/>
        <v>-1286577.2550258159</v>
      </c>
      <c r="W3471" s="9">
        <f t="shared" ca="1" si="4989"/>
        <v>-7642250.8833023114</v>
      </c>
      <c r="X3471" s="9">
        <f t="shared" ca="1" si="4989"/>
        <v>-1430982.9958188594</v>
      </c>
      <c r="Y3471" s="9">
        <f t="shared" ca="1" si="4989"/>
        <v>-10353330.231458662</v>
      </c>
      <c r="Z3471" s="9">
        <f t="shared" ca="1" si="4989"/>
        <v>-54860.539157640014</v>
      </c>
      <c r="AA3471" s="9">
        <f t="shared" ca="1" si="4989"/>
        <v>-461.50990271515707</v>
      </c>
      <c r="AB3471" s="9">
        <f t="shared" ca="1" si="4989"/>
        <v>-55322.049060355319</v>
      </c>
      <c r="AC3471" s="9">
        <f t="shared" ca="1" si="4989"/>
        <v>32.609124927688526</v>
      </c>
      <c r="AD3471" s="9">
        <f t="shared" ca="1" si="4989"/>
        <v>18069.338255915136</v>
      </c>
      <c r="AE3471" s="9">
        <f t="shared" ca="1" si="4989"/>
        <v>6669.8683611862853</v>
      </c>
    </row>
    <row r="3472" spans="2:31" hidden="1" outlineLevel="1">
      <c r="F3472" s="167"/>
      <c r="G3472" s="48" t="str">
        <f>$G$14</f>
        <v>CUSTOMER</v>
      </c>
      <c r="H3472" s="9">
        <f t="shared" ref="H3472:AE3472" ca="1" si="4991">+H3370+H2620</f>
        <v>763823.31542504346</v>
      </c>
      <c r="I3472" s="9">
        <f t="shared" ca="1" si="4991"/>
        <v>-2452537.0759769995</v>
      </c>
      <c r="J3472" s="51">
        <f t="shared" ref="J3472:K3472" ca="1" si="4992">+J3370+J2620</f>
        <v>-196.35618952029245</v>
      </c>
      <c r="K3472" s="51">
        <f t="shared" ca="1" si="4992"/>
        <v>11157.033729908784</v>
      </c>
      <c r="L3472" s="9">
        <f t="shared" ca="1" si="4991"/>
        <v>292326.78376205807</v>
      </c>
      <c r="M3472" s="9">
        <f t="shared" ca="1" si="4991"/>
        <v>-14270.331150897078</v>
      </c>
      <c r="N3472" s="9">
        <f t="shared" ca="1" si="4991"/>
        <v>-8673.5408584370525</v>
      </c>
      <c r="O3472" s="9">
        <f t="shared" ca="1" si="4991"/>
        <v>269382.91175272351</v>
      </c>
      <c r="P3472" s="9">
        <f t="shared" ca="1" si="4991"/>
        <v>4661.4074472882494</v>
      </c>
      <c r="Q3472" s="9">
        <f t="shared" ca="1" si="4991"/>
        <v>18313.412745610261</v>
      </c>
      <c r="R3472" s="9">
        <f t="shared" ca="1" si="4991"/>
        <v>5932.7645902331133</v>
      </c>
      <c r="S3472" s="9">
        <f t="shared" ca="1" si="4991"/>
        <v>-5038.203639599501</v>
      </c>
      <c r="T3472" s="9">
        <f t="shared" ca="1" si="4991"/>
        <v>23869.381143532148</v>
      </c>
      <c r="U3472" s="9">
        <f t="shared" ca="1" si="4991"/>
        <v>-52.253995791338014</v>
      </c>
      <c r="V3472" s="9">
        <f t="shared" ca="1" si="4991"/>
        <v>13584.067665372741</v>
      </c>
      <c r="W3472" s="9">
        <f t="shared" ca="1" si="4991"/>
        <v>10347.493985260295</v>
      </c>
      <c r="X3472" s="9">
        <f t="shared" ca="1" si="4991"/>
        <v>13281.109743632176</v>
      </c>
      <c r="Y3472" s="9">
        <f t="shared" ca="1" si="4991"/>
        <v>37160.417398473888</v>
      </c>
      <c r="Z3472" s="9">
        <f t="shared" ca="1" si="4991"/>
        <v>4810.4356987557985</v>
      </c>
      <c r="AA3472" s="9">
        <f t="shared" ca="1" si="4991"/>
        <v>-24.634907827900449</v>
      </c>
      <c r="AB3472" s="9">
        <f t="shared" ca="1" si="4991"/>
        <v>4785.8007909279058</v>
      </c>
      <c r="AC3472" s="9">
        <f t="shared" ca="1" si="4991"/>
        <v>946.00461651002774</v>
      </c>
      <c r="AD3472" s="9">
        <f t="shared" ca="1" si="4991"/>
        <v>2467326.8873773534</v>
      </c>
      <c r="AE3472" s="9">
        <f t="shared" ca="1" si="4991"/>
        <v>401928.3107821446</v>
      </c>
    </row>
    <row r="3473" spans="4:31" collapsed="1">
      <c r="D3473" s="48" t="s">
        <v>340</v>
      </c>
      <c r="E3473" s="9">
        <f>+E3371+E2621</f>
        <v>-62670604.065230936</v>
      </c>
      <c r="F3473" s="167"/>
      <c r="G3473" s="48" t="str">
        <f>$G$15</f>
        <v>TOTAL</v>
      </c>
      <c r="H3473" s="9">
        <f t="shared" ref="H3473:AE3473" ca="1" si="4993">+H3371+H2621</f>
        <v>-62670604.065230839</v>
      </c>
      <c r="I3473" s="9">
        <f t="shared" ca="1" si="4993"/>
        <v>-65785329.836335942</v>
      </c>
      <c r="J3473" s="51">
        <f t="shared" ref="J3473:K3473" ca="1" si="4994">+J3371+J2621</f>
        <v>-29602.345100105995</v>
      </c>
      <c r="K3473" s="51">
        <f t="shared" ca="1" si="4994"/>
        <v>-31282.694587273221</v>
      </c>
      <c r="L3473" s="9">
        <f t="shared" ca="1" si="4993"/>
        <v>3038022.5710088173</v>
      </c>
      <c r="M3473" s="9">
        <f t="shared" ca="1" si="4993"/>
        <v>-85471.484901532036</v>
      </c>
      <c r="N3473" s="9">
        <f t="shared" ca="1" si="4993"/>
        <v>-8387.8790111893777</v>
      </c>
      <c r="O3473" s="9">
        <f t="shared" ca="1" si="4993"/>
        <v>2944163.2070960924</v>
      </c>
      <c r="P3473" s="9">
        <f t="shared" ca="1" si="4993"/>
        <v>-767580.16377824452</v>
      </c>
      <c r="Q3473" s="9">
        <f t="shared" ca="1" si="4993"/>
        <v>831134.08094050537</v>
      </c>
      <c r="R3473" s="9">
        <f t="shared" ca="1" si="4993"/>
        <v>-28666.330658032515</v>
      </c>
      <c r="S3473" s="9">
        <f t="shared" ca="1" si="4993"/>
        <v>-15251.48128497399</v>
      </c>
      <c r="T3473" s="9">
        <f t="shared" ca="1" si="4993"/>
        <v>19636.105219245888</v>
      </c>
      <c r="U3473" s="9">
        <f t="shared" ca="1" si="4993"/>
        <v>-83645.142392865993</v>
      </c>
      <c r="V3473" s="9">
        <f t="shared" ca="1" si="4993"/>
        <v>2709040.2777935187</v>
      </c>
      <c r="W3473" s="9">
        <f t="shared" ca="1" si="4993"/>
        <v>-6486409.5382713228</v>
      </c>
      <c r="X3473" s="9">
        <f t="shared" ca="1" si="4993"/>
        <v>368919.58067619032</v>
      </c>
      <c r="Y3473" s="9">
        <f t="shared" ca="1" si="4993"/>
        <v>-3492094.8221945148</v>
      </c>
      <c r="Z3473" s="9">
        <f t="shared" ca="1" si="4993"/>
        <v>471311.06161326356</v>
      </c>
      <c r="AA3473" s="9">
        <f t="shared" ca="1" si="4993"/>
        <v>-9392.1937611343837</v>
      </c>
      <c r="AB3473" s="9">
        <f t="shared" ca="1" si="4993"/>
        <v>461918.86785212997</v>
      </c>
      <c r="AC3473" s="9">
        <f t="shared" ca="1" si="4993"/>
        <v>18097.963992886842</v>
      </c>
      <c r="AD3473" s="9">
        <f t="shared" ca="1" si="4993"/>
        <v>2748448.0686337091</v>
      </c>
      <c r="AE3473" s="9">
        <f t="shared" ca="1" si="4993"/>
        <v>475441.42019282409</v>
      </c>
    </row>
    <row r="3474" spans="4:31" hidden="1" outlineLevel="1">
      <c r="E3474" s="44"/>
      <c r="F3474" s="167" t="str">
        <f>F3481</f>
        <v>RB_GUP</v>
      </c>
      <c r="G3474" s="48" t="str">
        <f>$G$8</f>
        <v>PRODUCTION</v>
      </c>
      <c r="H3474" s="4">
        <f t="shared" ref="H3474:H3481" ca="1" si="4995">SUBTOTAL(9,I3474:AE3474)</f>
        <v>-4889267.7706880728</v>
      </c>
      <c r="I3474" s="5">
        <f t="shared" ref="I3474:N3474" ca="1" si="4996">VLOOKUP(CONCATENATE($F3474," ",$G3474),AllocFactorMatrix,(I$4+1),FALSE)*$E3481</f>
        <v>-2514408.277289215</v>
      </c>
      <c r="J3474" s="47">
        <f t="shared" ca="1" si="4996"/>
        <v>-562.51623456133632</v>
      </c>
      <c r="K3474" s="47">
        <f t="shared" ca="1" si="4996"/>
        <v>-984.9258175394923</v>
      </c>
      <c r="L3474" s="5">
        <f t="shared" ca="1" si="4996"/>
        <v>-586026.7847235417</v>
      </c>
      <c r="M3474" s="5">
        <f t="shared" ca="1" si="4996"/>
        <v>-8154.5552509734298</v>
      </c>
      <c r="N3474" s="5">
        <f t="shared" ca="1" si="4996"/>
        <v>-1135.7151411032919</v>
      </c>
      <c r="O3474" s="5">
        <f t="shared" ref="O3474:O3481" ca="1" si="4997">SUBTOTAL(9,L3474:N3474)</f>
        <v>-595317.05511561839</v>
      </c>
      <c r="P3474" s="5">
        <f ca="1">VLOOKUP(CONCATENATE($F3474," ",$G3474),AllocFactorMatrix,(P$4+1),FALSE)*$E3481</f>
        <v>-348564.45859302813</v>
      </c>
      <c r="Q3474" s="5">
        <f ca="1">VLOOKUP(CONCATENATE($F3474," ",$G3474),AllocFactorMatrix,(Q$4+1),FALSE)*$E3481</f>
        <v>-62553.021735269365</v>
      </c>
      <c r="R3474" s="5">
        <f ca="1">VLOOKUP(CONCATENATE($F3474," ",$G3474),AllocFactorMatrix,(R$4+1),FALSE)*$E3481</f>
        <v>-12685.114465894851</v>
      </c>
      <c r="S3474" s="5">
        <f ca="1">VLOOKUP(CONCATENATE($F3474," ",$G3474),AllocFactorMatrix,(S$4+1),FALSE)*$E3481</f>
        <v>-481.71148535490443</v>
      </c>
      <c r="T3474" s="5">
        <f ca="1">SUBTOTAL(9,P3474:S3474)</f>
        <v>-424284.30627954728</v>
      </c>
      <c r="U3474" s="5">
        <f ca="1">VLOOKUP(CONCATENATE($F3474," ",$G3474),AllocFactorMatrix,(U$4+1),FALSE)*$E3481</f>
        <v>-16531.659411702727</v>
      </c>
      <c r="V3474" s="5">
        <f ca="1">VLOOKUP(CONCATENATE($F3474," ",$G3474),AllocFactorMatrix,(V$4+1),FALSE)*$E3481</f>
        <v>-223186.94825826085</v>
      </c>
      <c r="W3474" s="5">
        <f ca="1">VLOOKUP(CONCATENATE($F3474," ",$G3474),AllocFactorMatrix,(W$4+1),FALSE)*$E3481</f>
        <v>-853600.48318787792</v>
      </c>
      <c r="X3474" s="5">
        <f ca="1">VLOOKUP(CONCATENATE($F3474," ",$G3474),AllocFactorMatrix,(X$4+1),FALSE)*$E3481</f>
        <v>-154637.64440950533</v>
      </c>
      <c r="Y3474" s="5">
        <f ca="1">SUBTOTAL(9,U3474:X3474)</f>
        <v>-1247956.735267347</v>
      </c>
      <c r="Z3474" s="5">
        <f ca="1">VLOOKUP(CONCATENATE($F3474," ",$G3474),AllocFactorMatrix,(Z$4+1),FALSE)*$E3481</f>
        <v>-95809.622841325443</v>
      </c>
      <c r="AA3474" s="5">
        <f ca="1">VLOOKUP(CONCATENATE($F3474," ",$G3474),AllocFactorMatrix,(AA$4+1),FALSE)*$E3481</f>
        <v>-1913.5639095964</v>
      </c>
      <c r="AB3474" s="5">
        <f t="shared" ref="AB3474:AB3481" ca="1" si="4998">SUBTOTAL(9,Z3474:AA3474)</f>
        <v>-97723.186750921843</v>
      </c>
      <c r="AC3474" s="5">
        <f ca="1">VLOOKUP(CONCATENATE($F3474," ",$G3474),AllocFactorMatrix,(AC$4+1),FALSE)*$E3481</f>
        <v>-1263.8839264242743</v>
      </c>
      <c r="AD3474" s="5">
        <f ca="1">VLOOKUP(CONCATENATE($F3474," ",$G3474),AllocFactorMatrix,(AD$4+1),FALSE)*$E3481</f>
        <v>-5614.8920095355843</v>
      </c>
      <c r="AE3474" s="5">
        <f ca="1">VLOOKUP(CONCATENATE($F3474," ",$G3474),AllocFactorMatrix,(AE$4+1),FALSE)*$E3481</f>
        <v>-1151.9919973622716</v>
      </c>
    </row>
    <row r="3475" spans="4:31" hidden="1" outlineLevel="1">
      <c r="E3475" s="44"/>
      <c r="F3475" s="167" t="str">
        <f>F3481</f>
        <v>RB_GUP</v>
      </c>
      <c r="G3475" s="48" t="str">
        <f>$G$9</f>
        <v>BULKTRAN</v>
      </c>
      <c r="H3475" s="4">
        <f t="shared" ca="1" si="4995"/>
        <v>-2655138.7105633612</v>
      </c>
      <c r="I3475" s="5">
        <f t="shared" ref="I3475:N3475" ca="1" si="4999">VLOOKUP(CONCATENATE($F3475," ",$G3475),AllocFactorMatrix,(I$4+1),FALSE)*$E3481</f>
        <v>-1365460.6506143538</v>
      </c>
      <c r="J3475" s="47">
        <f t="shared" ca="1" si="4999"/>
        <v>-305.4769547821171</v>
      </c>
      <c r="K3475" s="47">
        <f t="shared" ca="1" si="4999"/>
        <v>-534.86836635546831</v>
      </c>
      <c r="L3475" s="5">
        <f t="shared" ca="1" si="4999"/>
        <v>-318244.46410458739</v>
      </c>
      <c r="M3475" s="5">
        <f t="shared" ca="1" si="4999"/>
        <v>-4428.3676676682062</v>
      </c>
      <c r="N3475" s="5">
        <f t="shared" ca="1" si="4999"/>
        <v>-616.75518231882552</v>
      </c>
      <c r="O3475" s="5">
        <f t="shared" ca="1" si="4997"/>
        <v>-323289.58695457439</v>
      </c>
      <c r="P3475" s="5">
        <f ca="1">VLOOKUP(CONCATENATE($F3475," ",$G3475),AllocFactorMatrix,(P$4+1),FALSE)*$E3481</f>
        <v>-189289.48679909663</v>
      </c>
      <c r="Q3475" s="5">
        <f ca="1">VLOOKUP(CONCATENATE($F3475," ",$G3475),AllocFactorMatrix,(Q$4+1),FALSE)*$E3481</f>
        <v>-33969.697971492235</v>
      </c>
      <c r="R3475" s="5">
        <f ca="1">VLOOKUP(CONCATENATE($F3475," ",$G3475),AllocFactorMatrix,(R$4+1),FALSE)*$E3481</f>
        <v>-6888.7080941334407</v>
      </c>
      <c r="S3475" s="5">
        <f ca="1">VLOOKUP(CONCATENATE($F3475," ",$G3475),AllocFactorMatrix,(S$4+1),FALSE)*$E3481</f>
        <v>-261.59557464957277</v>
      </c>
      <c r="T3475" s="5">
        <f t="shared" ref="T3475:T3481" ca="1" si="5000">SUBTOTAL(9,P3475:S3475)</f>
        <v>-230409.4884393719</v>
      </c>
      <c r="U3475" s="5">
        <f ca="1">VLOOKUP(CONCATENATE($F3475," ",$G3475),AllocFactorMatrix,(U$4+1),FALSE)*$E3481</f>
        <v>-8977.5915152390571</v>
      </c>
      <c r="V3475" s="5">
        <f ca="1">VLOOKUP(CONCATENATE($F3475," ",$G3475),AllocFactorMatrix,(V$4+1),FALSE)*$E3481</f>
        <v>-121202.66956244326</v>
      </c>
      <c r="W3475" s="5">
        <f ca="1">VLOOKUP(CONCATENATE($F3475," ",$G3475),AllocFactorMatrix,(W$4+1),FALSE)*$E3481</f>
        <v>-463551.55670861667</v>
      </c>
      <c r="X3475" s="5">
        <f ca="1">VLOOKUP(CONCATENATE($F3475," ",$G3475),AllocFactorMatrix,(X$4+1),FALSE)*$E3481</f>
        <v>-83976.663794837994</v>
      </c>
      <c r="Y3475" s="5">
        <f t="shared" ref="Y3475:Y3481" ca="1" si="5001">SUBTOTAL(9,U3475:X3475)</f>
        <v>-677708.48158113693</v>
      </c>
      <c r="Z3475" s="5">
        <f ca="1">VLOOKUP(CONCATENATE($F3475," ",$G3475),AllocFactorMatrix,(Z$4+1),FALSE)*$E3481</f>
        <v>-52029.843809245562</v>
      </c>
      <c r="AA3475" s="5">
        <f ca="1">VLOOKUP(CONCATENATE($F3475," ",$G3475),AllocFactorMatrix,(AA$4+1),FALSE)*$E3481</f>
        <v>-1039.1694318659386</v>
      </c>
      <c r="AB3475" s="5">
        <f t="shared" ca="1" si="4998"/>
        <v>-53069.013241111497</v>
      </c>
      <c r="AC3475" s="5">
        <f ca="1">VLOOKUP(CONCATENATE($F3475," ",$G3475),AllocFactorMatrix,(AC$4+1),FALSE)*$E3481</f>
        <v>-686.35781390955412</v>
      </c>
      <c r="AD3475" s="5">
        <f ca="1">VLOOKUP(CONCATENATE($F3475," ",$G3475),AllocFactorMatrix,(AD$4+1),FALSE)*$E3481</f>
        <v>-3049.1921959211418</v>
      </c>
      <c r="AE3475" s="5">
        <f ca="1">VLOOKUP(CONCATENATE($F3475," ",$G3475),AllocFactorMatrix,(AE$4+1),FALSE)*$E3481</f>
        <v>-625.59440184339053</v>
      </c>
    </row>
    <row r="3476" spans="4:31" hidden="1" outlineLevel="1">
      <c r="E3476" s="44"/>
      <c r="F3476" s="167" t="str">
        <f>F3481</f>
        <v>RB_GUP</v>
      </c>
      <c r="G3476" s="48" t="str">
        <f>$G$10</f>
        <v>SUBTRAN</v>
      </c>
      <c r="H3476" s="4">
        <f t="shared" ca="1" si="4995"/>
        <v>-735138.00477675907</v>
      </c>
      <c r="I3476" s="5">
        <f t="shared" ref="I3476:N3476" ca="1" si="5002">VLOOKUP(CONCATENATE($F3476," ",$G3476),AllocFactorMatrix,(I$4+1),FALSE)*$E3481</f>
        <v>-375560.08027943282</v>
      </c>
      <c r="J3476" s="47">
        <f t="shared" ca="1" si="5002"/>
        <v>-61.154263193930475</v>
      </c>
      <c r="K3476" s="47">
        <f t="shared" ca="1" si="5002"/>
        <v>-113.8185840525959</v>
      </c>
      <c r="L3476" s="5">
        <f t="shared" ca="1" si="5002"/>
        <v>-88013.016846664104</v>
      </c>
      <c r="M3476" s="5">
        <f t="shared" ca="1" si="5002"/>
        <v>-1230.0517766763342</v>
      </c>
      <c r="N3476" s="5">
        <f t="shared" ca="1" si="5002"/>
        <v>-222.63365644835949</v>
      </c>
      <c r="O3476" s="5">
        <f t="shared" ca="1" si="4997"/>
        <v>-89465.702279788806</v>
      </c>
      <c r="P3476" s="5">
        <f ca="1">VLOOKUP(CONCATENATE($F3476," ",$G3476),AllocFactorMatrix,(P$4+1),FALSE)*$E3481</f>
        <v>-50812.861931990949</v>
      </c>
      <c r="Q3476" s="5">
        <f ca="1">VLOOKUP(CONCATENATE($F3476," ",$G3476),AllocFactorMatrix,(Q$4+1),FALSE)*$E3481</f>
        <v>-9144.2702397614612</v>
      </c>
      <c r="R3476" s="5">
        <f ca="1">VLOOKUP(CONCATENATE($F3476," ",$G3476),AllocFactorMatrix,(R$4+1),FALSE)*$E3481</f>
        <v>-2400.30043560487</v>
      </c>
      <c r="S3476" s="5">
        <f ca="1">VLOOKUP(CONCATENATE($F3476," ",$G3476),AllocFactorMatrix,(S$4+1),FALSE)*$E3481</f>
        <v>0</v>
      </c>
      <c r="T3476" s="5">
        <f t="shared" ca="1" si="5000"/>
        <v>-62357.432607357281</v>
      </c>
      <c r="U3476" s="5">
        <f ca="1">VLOOKUP(CONCATENATE($F3476," ",$G3476),AllocFactorMatrix,(U$4+1),FALSE)*$E3481</f>
        <v>-2293.7256580150138</v>
      </c>
      <c r="V3476" s="5">
        <f ca="1">VLOOKUP(CONCATENATE($F3476," ",$G3476),AllocFactorMatrix,(V$4+1),FALSE)*$E3481</f>
        <v>-32183.195160885993</v>
      </c>
      <c r="W3476" s="5">
        <f ca="1">VLOOKUP(CONCATENATE($F3476," ",$G3476),AllocFactorMatrix,(W$4+1),FALSE)*$E3481</f>
        <v>-158687.97784460941</v>
      </c>
      <c r="X3476" s="5">
        <f ca="1">VLOOKUP(CONCATENATE($F3476," ",$G3476),AllocFactorMatrix,(X$4+1),FALSE)*$E3481</f>
        <v>0</v>
      </c>
      <c r="Y3476" s="5">
        <f t="shared" ca="1" si="5001"/>
        <v>-193164.89866351042</v>
      </c>
      <c r="Z3476" s="5">
        <f ca="1">VLOOKUP(CONCATENATE($F3476," ",$G3476),AllocFactorMatrix,(Z$4+1),FALSE)*$E3481</f>
        <v>-13949.354671407416</v>
      </c>
      <c r="AA3476" s="5">
        <f ca="1">VLOOKUP(CONCATENATE($F3476," ",$G3476),AllocFactorMatrix,(AA$4+1),FALSE)*$E3481</f>
        <v>-280.08235569335795</v>
      </c>
      <c r="AB3476" s="5">
        <f t="shared" ca="1" si="4998"/>
        <v>-14229.437027100774</v>
      </c>
      <c r="AC3476" s="5">
        <f ca="1">VLOOKUP(CONCATENATE($F3476," ",$G3476),AllocFactorMatrix,(AC$4+1),FALSE)*$E3481</f>
        <v>-185.48107232236862</v>
      </c>
      <c r="AD3476" s="5">
        <f ca="1">VLOOKUP(CONCATENATE($F3476," ",$G3476),AllocFactorMatrix,(AD$4+1),FALSE)*$E3481</f>
        <v>0</v>
      </c>
      <c r="AE3476" s="5">
        <f ca="1">VLOOKUP(CONCATENATE($F3476," ",$G3476),AllocFactorMatrix,(AE$4+1),FALSE)*$E3481</f>
        <v>0</v>
      </c>
    </row>
    <row r="3477" spans="4:31" hidden="1" outlineLevel="1">
      <c r="E3477" s="44"/>
      <c r="F3477" s="167" t="str">
        <f>F3481</f>
        <v>RB_GUP</v>
      </c>
      <c r="G3477" s="48" t="str">
        <f>$G$11</f>
        <v>DISTPRI</v>
      </c>
      <c r="H3477" s="4">
        <f t="shared" ca="1" si="4995"/>
        <v>-2941171.1261185817</v>
      </c>
      <c r="I3477" s="5">
        <f t="shared" ref="I3477:N3477" ca="1" si="5003">VLOOKUP(CONCATENATE($F3477," ",$G3477),AllocFactorMatrix,(I$4+1),FALSE)*$E3481</f>
        <v>-1925583.4580064456</v>
      </c>
      <c r="J3477" s="47">
        <f t="shared" ca="1" si="5003"/>
        <v>-316.18359617710558</v>
      </c>
      <c r="K3477" s="47">
        <f t="shared" ca="1" si="5003"/>
        <v>-585.03021930743159</v>
      </c>
      <c r="L3477" s="5">
        <f t="shared" ca="1" si="5003"/>
        <v>-450535.41769683576</v>
      </c>
      <c r="M3477" s="5">
        <f t="shared" ca="1" si="5003"/>
        <v>-6295.7520831797456</v>
      </c>
      <c r="N3477" s="5">
        <f t="shared" ca="1" si="5003"/>
        <v>0</v>
      </c>
      <c r="O3477" s="5">
        <f t="shared" ca="1" si="4997"/>
        <v>-456831.16978001554</v>
      </c>
      <c r="P3477" s="5">
        <f ca="1">VLOOKUP(CONCATENATE($F3477," ",$G3477),AllocFactorMatrix,(P$4+1),FALSE)*$E3481</f>
        <v>-261274.82325238592</v>
      </c>
      <c r="Q3477" s="5">
        <f ca="1">VLOOKUP(CONCATENATE($F3477," ",$G3477),AllocFactorMatrix,(Q$4+1),FALSE)*$E3481</f>
        <v>-47014.932980392012</v>
      </c>
      <c r="R3477" s="5">
        <f ca="1">VLOOKUP(CONCATENATE($F3477," ",$G3477),AllocFactorMatrix,(R$4+1),FALSE)*$E3481</f>
        <v>0</v>
      </c>
      <c r="S3477" s="5">
        <f ca="1">VLOOKUP(CONCATENATE($F3477," ",$G3477),AllocFactorMatrix,(S$4+1),FALSE)*$E3481</f>
        <v>0</v>
      </c>
      <c r="T3477" s="5">
        <f t="shared" ca="1" si="5000"/>
        <v>-308289.75623277796</v>
      </c>
      <c r="U3477" s="5">
        <f ca="1">VLOOKUP(CONCATENATE($F3477," ",$G3477),AllocFactorMatrix,(U$4+1),FALSE)*$E3481</f>
        <v>-11831.435745941679</v>
      </c>
      <c r="V3477" s="5">
        <f ca="1">VLOOKUP(CONCATENATE($F3477," ",$G3477),AllocFactorMatrix,(V$4+1),FALSE)*$E3481</f>
        <v>-163603.47038289363</v>
      </c>
      <c r="W3477" s="5">
        <f ca="1">VLOOKUP(CONCATENATE($F3477," ",$G3477),AllocFactorMatrix,(W$4+1),FALSE)*$E3481</f>
        <v>0</v>
      </c>
      <c r="X3477" s="5">
        <f ca="1">VLOOKUP(CONCATENATE($F3477," ",$G3477),AllocFactorMatrix,(X$4+1),FALSE)*$E3481</f>
        <v>0</v>
      </c>
      <c r="Y3477" s="5">
        <f t="shared" ca="1" si="5001"/>
        <v>-175434.90612883531</v>
      </c>
      <c r="Z3477" s="5">
        <f ca="1">VLOOKUP(CONCATENATE($F3477," ",$G3477),AllocFactorMatrix,(Z$4+1),FALSE)*$E3481</f>
        <v>-71745.125601656488</v>
      </c>
      <c r="AA3477" s="5">
        <f ca="1">VLOOKUP(CONCATENATE($F3477," ",$G3477),AllocFactorMatrix,(AA$4+1),FALSE)*$E3481</f>
        <v>-1440.0378135806241</v>
      </c>
      <c r="AB3477" s="5">
        <f t="shared" ca="1" si="4998"/>
        <v>-73185.163415237112</v>
      </c>
      <c r="AC3477" s="5">
        <f ca="1">VLOOKUP(CONCATENATE($F3477," ",$G3477),AllocFactorMatrix,(AC$4+1),FALSE)*$E3481</f>
        <v>-945.45873978619375</v>
      </c>
      <c r="AD3477" s="5">
        <f ca="1">VLOOKUP(CONCATENATE($F3477," ",$G3477),AllocFactorMatrix,(AD$4+1),FALSE)*$E3481</f>
        <v>0</v>
      </c>
      <c r="AE3477" s="5">
        <f ca="1">VLOOKUP(CONCATENATE($F3477," ",$G3477),AllocFactorMatrix,(AE$4+1),FALSE)*$E3481</f>
        <v>0</v>
      </c>
    </row>
    <row r="3478" spans="4:31" hidden="1" outlineLevel="1">
      <c r="E3478" s="44"/>
      <c r="F3478" s="167" t="str">
        <f>F3481</f>
        <v>RB_GUP</v>
      </c>
      <c r="G3478" s="48" t="str">
        <f>$G$12</f>
        <v>DISTSEC</v>
      </c>
      <c r="H3478" s="4">
        <f t="shared" ca="1" si="4995"/>
        <v>-1409957.8189430735</v>
      </c>
      <c r="I3478" s="5">
        <f t="shared" ref="I3478:N3478" ca="1" si="5004">VLOOKUP(CONCATENATE($F3478," ",$G3478),AllocFactorMatrix,(I$4+1),FALSE)*$E3481</f>
        <v>-1046077.5484889389</v>
      </c>
      <c r="J3478" s="47">
        <f t="shared" ca="1" si="5004"/>
        <v>-259.31723251383966</v>
      </c>
      <c r="K3478" s="47">
        <f t="shared" ca="1" si="5004"/>
        <v>-335.88728148446154</v>
      </c>
      <c r="L3478" s="5">
        <f t="shared" ca="1" si="5004"/>
        <v>-210854.51711935358</v>
      </c>
      <c r="M3478" s="5">
        <f t="shared" ca="1" si="5004"/>
        <v>0</v>
      </c>
      <c r="N3478" s="5">
        <f t="shared" ca="1" si="5004"/>
        <v>0</v>
      </c>
      <c r="O3478" s="5">
        <f t="shared" ca="1" si="4997"/>
        <v>-210854.51711935358</v>
      </c>
      <c r="P3478" s="5">
        <f ca="1">VLOOKUP(CONCATENATE($F3478," ",$G3478),AllocFactorMatrix,(P$4+1),FALSE)*$E3481</f>
        <v>-105257.27305096205</v>
      </c>
      <c r="Q3478" s="5">
        <f ca="1">VLOOKUP(CONCATENATE($F3478," ",$G3478),AllocFactorMatrix,(Q$4+1),FALSE)*$E3481</f>
        <v>0</v>
      </c>
      <c r="R3478" s="5">
        <f ca="1">VLOOKUP(CONCATENATE($F3478," ",$G3478),AllocFactorMatrix,(R$4+1),FALSE)*$E3481</f>
        <v>0</v>
      </c>
      <c r="S3478" s="5">
        <f ca="1">VLOOKUP(CONCATENATE($F3478," ",$G3478),AllocFactorMatrix,(S$4+1),FALSE)*$E3481</f>
        <v>0</v>
      </c>
      <c r="T3478" s="5">
        <f t="shared" ca="1" si="5000"/>
        <v>-105257.27305096205</v>
      </c>
      <c r="U3478" s="5">
        <f ca="1">VLOOKUP(CONCATENATE($F3478," ",$G3478),AllocFactorMatrix,(U$4+1),FALSE)*$E3481</f>
        <v>-3941.8261210076175</v>
      </c>
      <c r="V3478" s="5">
        <f ca="1">VLOOKUP(CONCATENATE($F3478," ",$G3478),AllocFactorMatrix,(V$4+1),FALSE)*$E3481</f>
        <v>0</v>
      </c>
      <c r="W3478" s="5">
        <f ca="1">VLOOKUP(CONCATENATE($F3478," ",$G3478),AllocFactorMatrix,(W$4+1),FALSE)*$E3481</f>
        <v>0</v>
      </c>
      <c r="X3478" s="5">
        <f ca="1">VLOOKUP(CONCATENATE($F3478," ",$G3478),AllocFactorMatrix,(X$4+1),FALSE)*$E3481</f>
        <v>0</v>
      </c>
      <c r="Y3478" s="5">
        <f t="shared" ca="1" si="5001"/>
        <v>-3941.8261210076175</v>
      </c>
      <c r="Z3478" s="5">
        <f ca="1">VLOOKUP(CONCATENATE($F3478," ",$G3478),AllocFactorMatrix,(Z$4+1),FALSE)*$E3481</f>
        <v>-29789.832785517036</v>
      </c>
      <c r="AA3478" s="5">
        <f ca="1">VLOOKUP(CONCATENATE($F3478," ",$G3478),AllocFactorMatrix,(AA$4+1),FALSE)*$E3481</f>
        <v>0</v>
      </c>
      <c r="AB3478" s="5">
        <f t="shared" ca="1" si="4998"/>
        <v>-29789.832785517036</v>
      </c>
      <c r="AC3478" s="5">
        <f ca="1">VLOOKUP(CONCATENATE($F3478," ",$G3478),AllocFactorMatrix,(AC$4+1),FALSE)*$E3481</f>
        <v>-352.22222526486092</v>
      </c>
      <c r="AD3478" s="5">
        <f ca="1">VLOOKUP(CONCATENATE($F3478," ",$G3478),AllocFactorMatrix,(AD$4+1),FALSE)*$E3481</f>
        <v>-10841.298000253792</v>
      </c>
      <c r="AE3478" s="5">
        <f ca="1">VLOOKUP(CONCATENATE($F3478," ",$G3478),AllocFactorMatrix,(AE$4+1),FALSE)*$E3481</f>
        <v>-2248.0966377774603</v>
      </c>
    </row>
    <row r="3479" spans="4:31" hidden="1" outlineLevel="1">
      <c r="E3479" s="44"/>
      <c r="F3479" s="167" t="str">
        <f>F3481</f>
        <v>RB_GUP</v>
      </c>
      <c r="G3479" s="48" t="str">
        <f>$G$13</f>
        <v>ENERGY</v>
      </c>
      <c r="H3479" s="4">
        <f t="shared" ca="1" si="4995"/>
        <v>-91281.540532116167</v>
      </c>
      <c r="I3479" s="5">
        <f t="shared" ref="I3479:N3479" ca="1" si="5005">VLOOKUP(CONCATENATE($F3479," ",$G3479),AllocFactorMatrix,(I$4+1),FALSE)*$E3481</f>
        <v>-35711.493149940608</v>
      </c>
      <c r="J3479" s="47">
        <f t="shared" ca="1" si="5005"/>
        <v>-5.7148159411513406</v>
      </c>
      <c r="K3479" s="47">
        <f t="shared" ca="1" si="5005"/>
        <v>-16.478103529344576</v>
      </c>
      <c r="L3479" s="5">
        <f t="shared" ca="1" si="5005"/>
        <v>-10297.544194719796</v>
      </c>
      <c r="M3479" s="5">
        <f t="shared" ca="1" si="5005"/>
        <v>-143.62009945585845</v>
      </c>
      <c r="N3479" s="5">
        <f t="shared" ca="1" si="5005"/>
        <v>-20.077968184265114</v>
      </c>
      <c r="O3479" s="5">
        <f t="shared" ca="1" si="4997"/>
        <v>-10461.24226235992</v>
      </c>
      <c r="P3479" s="5">
        <f ca="1">VLOOKUP(CONCATENATE($F3479," ",$G3479),AllocFactorMatrix,(P$4+1),FALSE)*$E3481</f>
        <v>-6675.976027563047</v>
      </c>
      <c r="Q3479" s="5">
        <f ca="1">VLOOKUP(CONCATENATE($F3479," ",$G3479),AllocFactorMatrix,(Q$4+1),FALSE)*$E3481</f>
        <v>-1192.3185836645441</v>
      </c>
      <c r="R3479" s="5">
        <f ca="1">VLOOKUP(CONCATENATE($F3479," ",$G3479),AllocFactorMatrix,(R$4+1),FALSE)*$E3481</f>
        <v>-242.79972817793899</v>
      </c>
      <c r="S3479" s="5">
        <f ca="1">VLOOKUP(CONCATENATE($F3479," ",$G3479),AllocFactorMatrix,(S$4+1),FALSE)*$E3481</f>
        <v>-9.1706279040205025</v>
      </c>
      <c r="T3479" s="5">
        <f t="shared" ca="1" si="5000"/>
        <v>-8120.2649673095511</v>
      </c>
      <c r="U3479" s="5">
        <f ca="1">VLOOKUP(CONCATENATE($F3479," ",$G3479),AllocFactorMatrix,(U$4+1),FALSE)*$E3481</f>
        <v>-350.12957369563804</v>
      </c>
      <c r="V3479" s="5">
        <f ca="1">VLOOKUP(CONCATENATE($F3479," ",$G3479),AllocFactorMatrix,(V$4+1),FALSE)*$E3481</f>
        <v>-5535.6151319226456</v>
      </c>
      <c r="W3479" s="5">
        <f ca="1">VLOOKUP(CONCATENATE($F3479," ",$G3479),AllocFactorMatrix,(W$4+1),FALSE)*$E3481</f>
        <v>-23807.779731495833</v>
      </c>
      <c r="X3479" s="5">
        <f ca="1">VLOOKUP(CONCATENATE($F3479," ",$G3479),AllocFactorMatrix,(X$4+1),FALSE)*$E3481</f>
        <v>-4478.4920335882271</v>
      </c>
      <c r="Y3479" s="5">
        <f t="shared" ca="1" si="5001"/>
        <v>-34172.016470702343</v>
      </c>
      <c r="Z3479" s="5">
        <f ca="1">VLOOKUP(CONCATENATE($F3479," ",$G3479),AllocFactorMatrix,(Z$4+1),FALSE)*$E3481</f>
        <v>-1836.4920691072246</v>
      </c>
      <c r="AA3479" s="5">
        <f ca="1">VLOOKUP(CONCATENATE($F3479," ",$G3479),AllocFactorMatrix,(AA$4+1),FALSE)*$E3481</f>
        <v>-36.848847029027993</v>
      </c>
      <c r="AB3479" s="5">
        <f t="shared" ca="1" si="4998"/>
        <v>-1873.3409161362526</v>
      </c>
      <c r="AC3479" s="5">
        <f ca="1">VLOOKUP(CONCATENATE($F3479," ",$G3479),AllocFactorMatrix,(AC$4+1),FALSE)*$E3481</f>
        <v>-32.869329563732208</v>
      </c>
      <c r="AD3479" s="5">
        <f ca="1">VLOOKUP(CONCATENATE($F3479," ",$G3479),AllocFactorMatrix,(AD$4+1),FALSE)*$E3481</f>
        <v>-736.26172511220568</v>
      </c>
      <c r="AE3479" s="5">
        <f ca="1">VLOOKUP(CONCATENATE($F3479," ",$G3479),AllocFactorMatrix,(AE$4+1),FALSE)*$E3481</f>
        <v>-151.85879152104545</v>
      </c>
    </row>
    <row r="3480" spans="4:31" hidden="1" outlineLevel="1">
      <c r="E3480" s="44"/>
      <c r="F3480" s="167" t="str">
        <f>F3481</f>
        <v>RB_GUP</v>
      </c>
      <c r="G3480" s="48" t="str">
        <f>$G$14</f>
        <v>CUSTOMER</v>
      </c>
      <c r="H3480" s="4">
        <f t="shared" ca="1" si="4995"/>
        <v>-664504.0283780389</v>
      </c>
      <c r="I3480" s="5">
        <f t="shared" ref="I3480:N3480" ca="1" si="5006">VLOOKUP(CONCATENATE($F3480," ",$G3480),AllocFactorMatrix,(I$4+1),FALSE)*$E3481</f>
        <v>-329066.54169288406</v>
      </c>
      <c r="J3480" s="47">
        <f t="shared" ca="1" si="5006"/>
        <v>-66.403217855549343</v>
      </c>
      <c r="K3480" s="47">
        <f t="shared" ca="1" si="5006"/>
        <v>-35.193333244374081</v>
      </c>
      <c r="L3480" s="5">
        <f t="shared" ca="1" si="5006"/>
        <v>-104875.04452943182</v>
      </c>
      <c r="M3480" s="5">
        <f t="shared" ca="1" si="5006"/>
        <v>-6695.8591101666334</v>
      </c>
      <c r="N3480" s="5">
        <f t="shared" ca="1" si="5006"/>
        <v>-1126.154403037214</v>
      </c>
      <c r="O3480" s="5">
        <f t="shared" ca="1" si="4997"/>
        <v>-112697.05804263568</v>
      </c>
      <c r="P3480" s="5">
        <f ca="1">VLOOKUP(CONCATENATE($F3480," ",$G3480),AllocFactorMatrix,(P$4+1),FALSE)*$E3481</f>
        <v>-8167.5491823775401</v>
      </c>
      <c r="Q3480" s="5">
        <f ca="1">VLOOKUP(CONCATENATE($F3480," ",$G3480),AllocFactorMatrix,(Q$4+1),FALSE)*$E3481</f>
        <v>-2364.0004800507936</v>
      </c>
      <c r="R3480" s="5">
        <f ca="1">VLOOKUP(CONCATENATE($F3480," ",$G3480),AllocFactorMatrix,(R$4+1),FALSE)*$E3481</f>
        <v>-2769.1611716145526</v>
      </c>
      <c r="S3480" s="5">
        <f ca="1">VLOOKUP(CONCATENATE($F3480," ",$G3480),AllocFactorMatrix,(S$4+1),FALSE)*$E3481</f>
        <v>-345.99992280754697</v>
      </c>
      <c r="T3480" s="5">
        <f t="shared" ca="1" si="5000"/>
        <v>-13646.710756850433</v>
      </c>
      <c r="U3480" s="5">
        <f ca="1">VLOOKUP(CONCATENATE($F3480," ",$G3480),AllocFactorMatrix,(U$4+1),FALSE)*$E3481</f>
        <v>-54.15118792474042</v>
      </c>
      <c r="V3480" s="5">
        <f ca="1">VLOOKUP(CONCATENATE($F3480," ",$G3480),AllocFactorMatrix,(V$4+1),FALSE)*$E3481</f>
        <v>-1677.9008092138113</v>
      </c>
      <c r="W3480" s="5">
        <f ca="1">VLOOKUP(CONCATENATE($F3480," ",$G3480),AllocFactorMatrix,(W$4+1),FALSE)*$E3481</f>
        <v>-4654.7131020175038</v>
      </c>
      <c r="X3480" s="5">
        <f ca="1">VLOOKUP(CONCATENATE($F3480," ",$G3480),AllocFactorMatrix,(X$4+1),FALSE)*$E3481</f>
        <v>-1384.0479694168562</v>
      </c>
      <c r="Y3480" s="5">
        <f t="shared" ca="1" si="5001"/>
        <v>-7770.813068572912</v>
      </c>
      <c r="Z3480" s="5">
        <f ca="1">VLOOKUP(CONCATENATE($F3480," ",$G3480),AllocFactorMatrix,(Z$4+1),FALSE)*$E3481</f>
        <v>-1652.7102593181285</v>
      </c>
      <c r="AA3480" s="5">
        <f ca="1">VLOOKUP(CONCATENATE($F3480," ",$G3480),AllocFactorMatrix,(AA$4+1),FALSE)*$E3481</f>
        <v>-30.946832013946565</v>
      </c>
      <c r="AB3480" s="5">
        <f t="shared" ca="1" si="4998"/>
        <v>-1683.657091332075</v>
      </c>
      <c r="AC3480" s="5">
        <f ca="1">VLOOKUP(CONCATENATE($F3480," ",$G3480),AllocFactorMatrix,(AC$4+1),FALSE)*$E3481</f>
        <v>-159.8806998944753</v>
      </c>
      <c r="AD3480" s="5">
        <f ca="1">VLOOKUP(CONCATENATE($F3480," ",$G3480),AllocFactorMatrix,(AD$4+1),FALSE)*$E3481</f>
        <v>-175699.62744227407</v>
      </c>
      <c r="AE3480" s="5">
        <f ca="1">VLOOKUP(CONCATENATE($F3480," ",$G3480),AllocFactorMatrix,(AE$4+1),FALSE)*$E3481</f>
        <v>-23678.143032495384</v>
      </c>
    </row>
    <row r="3481" spans="4:31" collapsed="1">
      <c r="D3481" s="48" t="s">
        <v>675</v>
      </c>
      <c r="E3481" s="36">
        <v>-13386459</v>
      </c>
      <c r="F3481" s="88" t="s">
        <v>71</v>
      </c>
      <c r="G3481" s="48" t="str">
        <f>$G$15</f>
        <v>TOTAL</v>
      </c>
      <c r="H3481" s="4">
        <f t="shared" ca="1" si="4995"/>
        <v>-13386459</v>
      </c>
      <c r="I3481" s="5">
        <f t="shared" ref="I3481:N3481" ca="1" si="5007">VLOOKUP(CONCATENATE($F3481," ",$G3481),AllocFactorMatrix,(I$4+1),FALSE)*$E3481</f>
        <v>-7591868.0495212097</v>
      </c>
      <c r="J3481" s="47">
        <f t="shared" ca="1" si="5007"/>
        <v>-1576.7663150250298</v>
      </c>
      <c r="K3481" s="47">
        <f t="shared" ca="1" si="5007"/>
        <v>-2606.2017055131682</v>
      </c>
      <c r="L3481" s="5">
        <f t="shared" ca="1" si="5007"/>
        <v>-1768846.7892151345</v>
      </c>
      <c r="M3481" s="5">
        <f t="shared" ca="1" si="5007"/>
        <v>-26948.205988120208</v>
      </c>
      <c r="N3481" s="5">
        <f t="shared" ca="1" si="5007"/>
        <v>-3121.3363510919562</v>
      </c>
      <c r="O3481" s="5">
        <f t="shared" ca="1" si="4997"/>
        <v>-1798916.3315543467</v>
      </c>
      <c r="P3481" s="5">
        <f ca="1">VLOOKUP(CONCATENATE($F3481," ",$G3481),AllocFactorMatrix,(P$4+1),FALSE)*$E3481</f>
        <v>-970042.42883740424</v>
      </c>
      <c r="Q3481" s="5">
        <f ca="1">VLOOKUP(CONCATENATE($F3481," ",$G3481),AllocFactorMatrix,(Q$4+1),FALSE)*$E3481</f>
        <v>-156238.24199063043</v>
      </c>
      <c r="R3481" s="5">
        <f ca="1">VLOOKUP(CONCATENATE($F3481," ",$G3481),AllocFactorMatrix,(R$4+1),FALSE)*$E3481</f>
        <v>-24986.083895425647</v>
      </c>
      <c r="S3481" s="5">
        <f ca="1">VLOOKUP(CONCATENATE($F3481," ",$G3481),AllocFactorMatrix,(S$4+1),FALSE)*$E3481</f>
        <v>-1098.4776107160446</v>
      </c>
      <c r="T3481" s="5">
        <f t="shared" ca="1" si="5000"/>
        <v>-1152365.2323341763</v>
      </c>
      <c r="U3481" s="5">
        <f ca="1">VLOOKUP(CONCATENATE($F3481," ",$G3481),AllocFactorMatrix,(U$4+1),FALSE)*$E3481</f>
        <v>-43980.519213526473</v>
      </c>
      <c r="V3481" s="5">
        <f ca="1">VLOOKUP(CONCATENATE($F3481," ",$G3481),AllocFactorMatrix,(V$4+1),FALSE)*$E3481</f>
        <v>-547389.79930562025</v>
      </c>
      <c r="W3481" s="5">
        <f ca="1">VLOOKUP(CONCATENATE($F3481," ",$G3481),AllocFactorMatrix,(W$4+1),FALSE)*$E3481</f>
        <v>-1504302.5105746172</v>
      </c>
      <c r="X3481" s="5">
        <f ca="1">VLOOKUP(CONCATENATE($F3481," ",$G3481),AllocFactorMatrix,(X$4+1),FALSE)*$E3481</f>
        <v>-244476.84820734843</v>
      </c>
      <c r="Y3481" s="5">
        <f t="shared" ca="1" si="5001"/>
        <v>-2340149.6773011126</v>
      </c>
      <c r="Z3481" s="5">
        <f ca="1">VLOOKUP(CONCATENATE($F3481," ",$G3481),AllocFactorMatrix,(Z$4+1),FALSE)*$E3481</f>
        <v>-266812.98203757725</v>
      </c>
      <c r="AA3481" s="5">
        <f ca="1">VLOOKUP(CONCATENATE($F3481," ",$G3481),AllocFactorMatrix,(AA$4+1),FALSE)*$E3481</f>
        <v>-4740.6491897792939</v>
      </c>
      <c r="AB3481" s="5">
        <f t="shared" ca="1" si="4998"/>
        <v>-271553.63122735656</v>
      </c>
      <c r="AC3481" s="5">
        <f ca="1">VLOOKUP(CONCATENATE($F3481," ",$G3481),AllocFactorMatrix,(AC$4+1),FALSE)*$E3481</f>
        <v>-3626.1538071654586</v>
      </c>
      <c r="AD3481" s="5">
        <f ca="1">VLOOKUP(CONCATENATE($F3481," ",$G3481),AllocFactorMatrix,(AD$4+1),FALSE)*$E3481</f>
        <v>-195941.27137309677</v>
      </c>
      <c r="AE3481" s="5">
        <f ca="1">VLOOKUP(CONCATENATE($F3481," ",$G3481),AllocFactorMatrix,(AE$4+1),FALSE)*$E3481</f>
        <v>-27855.68486099955</v>
      </c>
    </row>
    <row r="3482" spans="4:31" hidden="1" outlineLevel="1">
      <c r="E3482" s="9"/>
      <c r="F3482" s="99"/>
      <c r="G3482" s="48" t="str">
        <f>$G$8</f>
        <v>PRODUCTION</v>
      </c>
      <c r="H3482" s="46">
        <f t="shared" ref="H3482:AE3482" ca="1" si="5008">+H3466+H3474</f>
        <v>-31020475.278746836</v>
      </c>
      <c r="I3482" s="46">
        <f t="shared" ca="1" si="5008"/>
        <v>-26114047.372379925</v>
      </c>
      <c r="J3482" s="46">
        <f t="shared" ref="J3482:K3482" ca="1" si="5009">+J3466+J3474</f>
        <v>6215.7265978747373</v>
      </c>
      <c r="K3482" s="46">
        <f t="shared" ca="1" si="5009"/>
        <v>15687.117851583609</v>
      </c>
      <c r="L3482" s="46">
        <f t="shared" ca="1" si="5008"/>
        <v>-162138.25021422654</v>
      </c>
      <c r="M3482" s="46">
        <f t="shared" ca="1" si="5008"/>
        <v>-44619.640385687657</v>
      </c>
      <c r="N3482" s="46">
        <f t="shared" ca="1" si="5008"/>
        <v>1117.2767576111419</v>
      </c>
      <c r="O3482" s="46">
        <f t="shared" ca="1" si="5008"/>
        <v>-205640.61384231795</v>
      </c>
      <c r="P3482" s="46">
        <f t="shared" ca="1" si="5008"/>
        <v>-1070635.1351344923</v>
      </c>
      <c r="Q3482" s="46">
        <f t="shared" ca="1" si="5008"/>
        <v>120772.0050684399</v>
      </c>
      <c r="R3482" s="46">
        <f t="shared" ca="1" si="5008"/>
        <v>-44612.348211339529</v>
      </c>
      <c r="S3482" s="46">
        <f t="shared" ca="1" si="5008"/>
        <v>-7155.210305956005</v>
      </c>
      <c r="T3482" s="46">
        <f t="shared" ca="1" si="5008"/>
        <v>-1001630.6885833447</v>
      </c>
      <c r="U3482" s="46">
        <f t="shared" ca="1" si="5008"/>
        <v>-57600.020299904754</v>
      </c>
      <c r="V3482" s="46">
        <f t="shared" ca="1" si="5008"/>
        <v>450615.7479531077</v>
      </c>
      <c r="W3482" s="46">
        <f t="shared" ca="1" si="5008"/>
        <v>-4476053.2267845478</v>
      </c>
      <c r="X3482" s="46">
        <f t="shared" ca="1" si="5008"/>
        <v>305347.81448505423</v>
      </c>
      <c r="Y3482" s="46">
        <f t="shared" ca="1" si="5008"/>
        <v>-3777689.6846462786</v>
      </c>
      <c r="Z3482" s="46">
        <f t="shared" ca="1" si="5008"/>
        <v>-23234.366562075069</v>
      </c>
      <c r="AA3482" s="46">
        <f t="shared" ca="1" si="5008"/>
        <v>-7082.4910665347434</v>
      </c>
      <c r="AB3482" s="46">
        <f t="shared" ca="1" si="5008"/>
        <v>-30316.857628608544</v>
      </c>
      <c r="AC3482" s="46">
        <f t="shared" ca="1" si="5008"/>
        <v>3985.2478537942598</v>
      </c>
      <c r="AD3482" s="46">
        <f t="shared" ca="1" si="5008"/>
        <v>65643.58675568708</v>
      </c>
      <c r="AE3482" s="46">
        <f t="shared" ca="1" si="5008"/>
        <v>17318.259274819382</v>
      </c>
    </row>
    <row r="3483" spans="4:31" hidden="1" outlineLevel="1">
      <c r="E3483" s="9"/>
      <c r="F3483" s="99"/>
      <c r="G3483" s="48" t="str">
        <f>$G$9</f>
        <v>BULKTRAN</v>
      </c>
      <c r="H3483" s="46">
        <f t="shared" ref="H3483:AE3483" ca="1" si="5010">+H3467+H3475</f>
        <v>-7613346.5346719809</v>
      </c>
      <c r="I3483" s="46">
        <f t="shared" ca="1" si="5010"/>
        <v>-13985342.777814791</v>
      </c>
      <c r="J3483" s="46">
        <f t="shared" ref="J3483:K3483" ca="1" si="5011">+J3467+J3475</f>
        <v>-31102.275477953328</v>
      </c>
      <c r="K3483" s="46">
        <f t="shared" ca="1" si="5011"/>
        <v>-83117.307275675019</v>
      </c>
      <c r="L3483" s="46">
        <f t="shared" ca="1" si="5010"/>
        <v>315699.69237225346</v>
      </c>
      <c r="M3483" s="46">
        <f t="shared" ca="1" si="5010"/>
        <v>-15506.986614796655</v>
      </c>
      <c r="N3483" s="46">
        <f t="shared" ca="1" si="5010"/>
        <v>-16341.149674111693</v>
      </c>
      <c r="O3483" s="46">
        <f t="shared" ca="1" si="5010"/>
        <v>283851.55608334596</v>
      </c>
      <c r="P3483" s="46">
        <f t="shared" ca="1" si="5010"/>
        <v>-38360.785112903512</v>
      </c>
      <c r="Q3483" s="46">
        <f t="shared" ca="1" si="5010"/>
        <v>358175.41581127449</v>
      </c>
      <c r="R3483" s="46">
        <f t="shared" ca="1" si="5010"/>
        <v>28697.773381806852</v>
      </c>
      <c r="S3483" s="46">
        <f t="shared" ca="1" si="5010"/>
        <v>-5368.9472819986931</v>
      </c>
      <c r="T3483" s="46">
        <f t="shared" ca="1" si="5010"/>
        <v>343143.45679817803</v>
      </c>
      <c r="U3483" s="46">
        <f t="shared" ca="1" si="5010"/>
        <v>-32042.567513188202</v>
      </c>
      <c r="V3483" s="46">
        <f t="shared" ca="1" si="5010"/>
        <v>1375506.053154808</v>
      </c>
      <c r="W3483" s="46">
        <f t="shared" ca="1" si="5010"/>
        <v>3148360.9673248543</v>
      </c>
      <c r="X3483" s="46">
        <f t="shared" ca="1" si="5010"/>
        <v>1242659.3440620233</v>
      </c>
      <c r="Y3483" s="46">
        <f t="shared" ca="1" si="5010"/>
        <v>5734483.7970284969</v>
      </c>
      <c r="Z3483" s="46">
        <f t="shared" ca="1" si="5010"/>
        <v>77335.838024798984</v>
      </c>
      <c r="AA3483" s="46">
        <f t="shared" ca="1" si="5010"/>
        <v>-2893.4791068871618</v>
      </c>
      <c r="AB3483" s="46">
        <f t="shared" ca="1" si="5010"/>
        <v>74442.35891791177</v>
      </c>
      <c r="AC3483" s="46">
        <f t="shared" ca="1" si="5010"/>
        <v>2805.0486391807135</v>
      </c>
      <c r="AD3483" s="46">
        <f t="shared" ca="1" si="5010"/>
        <v>37884.775712082424</v>
      </c>
      <c r="AE3483" s="46">
        <f t="shared" ca="1" si="5010"/>
        <v>9604.8327172325062</v>
      </c>
    </row>
    <row r="3484" spans="4:31" hidden="1" outlineLevel="1">
      <c r="E3484" s="9"/>
      <c r="F3484" s="99"/>
      <c r="G3484" s="48" t="str">
        <f>$G$10</f>
        <v>SUBTRAN</v>
      </c>
      <c r="H3484" s="46">
        <f t="shared" ref="H3484:AE3484" ca="1" si="5012">+H3468+H3476</f>
        <v>-2305484.7625660198</v>
      </c>
      <c r="I3484" s="46">
        <f t="shared" ca="1" si="5012"/>
        <v>-3761879.3877826515</v>
      </c>
      <c r="J3484" s="46">
        <f t="shared" ref="J3484:K3484" ca="1" si="5013">+J3468+J3476</f>
        <v>-5960.1896953165888</v>
      </c>
      <c r="K3484" s="46">
        <f t="shared" ca="1" si="5013"/>
        <v>-16904.824503407064</v>
      </c>
      <c r="L3484" s="46">
        <f t="shared" ca="1" si="5012"/>
        <v>63518.73812778006</v>
      </c>
      <c r="M3484" s="46">
        <f t="shared" ca="1" si="5012"/>
        <v>-4411.2369606622578</v>
      </c>
      <c r="N3484" s="46">
        <f t="shared" ca="1" si="5012"/>
        <v>-5297.0317227289215</v>
      </c>
      <c r="O3484" s="46">
        <f t="shared" ca="1" si="5012"/>
        <v>53810.469444389266</v>
      </c>
      <c r="P3484" s="46">
        <f t="shared" ca="1" si="5012"/>
        <v>-21178.910250884306</v>
      </c>
      <c r="Q3484" s="46">
        <f t="shared" ca="1" si="5012"/>
        <v>90056.121489214987</v>
      </c>
      <c r="R3484" s="46">
        <f t="shared" ca="1" si="5012"/>
        <v>8999.7108321302458</v>
      </c>
      <c r="S3484" s="46">
        <f t="shared" ca="1" si="5012"/>
        <v>0</v>
      </c>
      <c r="T3484" s="46">
        <f t="shared" ca="1" si="5012"/>
        <v>77876.922070460918</v>
      </c>
      <c r="U3484" s="46">
        <f t="shared" ca="1" si="5012"/>
        <v>-8341.799603045094</v>
      </c>
      <c r="V3484" s="46">
        <f t="shared" ca="1" si="5012"/>
        <v>341930.27811018011</v>
      </c>
      <c r="W3484" s="46">
        <f t="shared" ca="1" si="5012"/>
        <v>997346.0927643138</v>
      </c>
      <c r="X3484" s="46">
        <f t="shared" ca="1" si="5012"/>
        <v>3.1108008582858504E-152</v>
      </c>
      <c r="Y3484" s="46">
        <f t="shared" ca="1" si="5012"/>
        <v>1330934.5712714498</v>
      </c>
      <c r="Z3484" s="46">
        <f t="shared" ca="1" si="5012"/>
        <v>16761.40217785618</v>
      </c>
      <c r="AA3484" s="46">
        <f t="shared" ca="1" si="5012"/>
        <v>-808.11512642767673</v>
      </c>
      <c r="AB3484" s="46">
        <f t="shared" ca="1" si="5012"/>
        <v>15953.287051428508</v>
      </c>
      <c r="AC3484" s="46">
        <f t="shared" ca="1" si="5012"/>
        <v>684.389577629624</v>
      </c>
      <c r="AD3484" s="46">
        <f t="shared" ca="1" si="5012"/>
        <v>0</v>
      </c>
      <c r="AE3484" s="46">
        <f t="shared" ca="1" si="5012"/>
        <v>0</v>
      </c>
    </row>
    <row r="3485" spans="4:31" hidden="1" outlineLevel="1">
      <c r="E3485" s="9"/>
      <c r="F3485" s="99"/>
      <c r="G3485" s="48" t="str">
        <f>$G$11</f>
        <v>DISTPRI</v>
      </c>
      <c r="H3485" s="46">
        <f t="shared" ref="H3485:AE3485" ca="1" si="5014">+H3469+H3477</f>
        <v>-14893232.142574709</v>
      </c>
      <c r="I3485" s="46">
        <f t="shared" ca="1" si="5014"/>
        <v>-17181007.348794609</v>
      </c>
      <c r="J3485" s="46">
        <f t="shared" ref="J3485:K3485" ca="1" si="5015">+J3469+J3477</f>
        <v>-13884.599719494086</v>
      </c>
      <c r="K3485" s="46">
        <f t="shared" ca="1" si="5015"/>
        <v>-40454.12930504547</v>
      </c>
      <c r="L3485" s="46">
        <f t="shared" ca="1" si="5014"/>
        <v>725554.81576752127</v>
      </c>
      <c r="M3485" s="46">
        <f t="shared" ca="1" si="5014"/>
        <v>-19958.695070656227</v>
      </c>
      <c r="N3485" s="46">
        <f t="shared" ca="1" si="5014"/>
        <v>0</v>
      </c>
      <c r="O3485" s="46">
        <f t="shared" ca="1" si="5014"/>
        <v>705596.12069686293</v>
      </c>
      <c r="P3485" s="46">
        <f t="shared" ca="1" si="5014"/>
        <v>-92830.055290170101</v>
      </c>
      <c r="Q3485" s="46">
        <f t="shared" ca="1" si="5014"/>
        <v>345657.2937182032</v>
      </c>
      <c r="R3485" s="46">
        <f t="shared" ca="1" si="5014"/>
        <v>0</v>
      </c>
      <c r="S3485" s="46">
        <f t="shared" ca="1" si="5014"/>
        <v>0</v>
      </c>
      <c r="T3485" s="46">
        <f t="shared" ca="1" si="5014"/>
        <v>252827.23842803214</v>
      </c>
      <c r="U3485" s="46">
        <f t="shared" ca="1" si="5014"/>
        <v>-26322.366665445679</v>
      </c>
      <c r="V3485" s="46">
        <f t="shared" ca="1" si="5014"/>
        <v>1273805.1025713773</v>
      </c>
      <c r="W3485" s="46">
        <f t="shared" ca="1" si="5014"/>
        <v>-4.9317820073242152E-80</v>
      </c>
      <c r="X3485" s="46">
        <f t="shared" ca="1" si="5014"/>
        <v>4.8407784310795284E-152</v>
      </c>
      <c r="Y3485" s="46">
        <f t="shared" ca="1" si="5014"/>
        <v>1247482.7359059318</v>
      </c>
      <c r="Z3485" s="46">
        <f t="shared" ca="1" si="5014"/>
        <v>134436.07339901692</v>
      </c>
      <c r="AA3485" s="46">
        <f t="shared" ca="1" si="5014"/>
        <v>-2794.8171614780385</v>
      </c>
      <c r="AB3485" s="46">
        <f t="shared" ca="1" si="5014"/>
        <v>131641.25623753894</v>
      </c>
      <c r="AC3485" s="46">
        <f t="shared" ca="1" si="5014"/>
        <v>4566.5839760878371</v>
      </c>
      <c r="AD3485" s="46">
        <f t="shared" ca="1" si="5014"/>
        <v>0</v>
      </c>
      <c r="AE3485" s="46">
        <f t="shared" ca="1" si="5014"/>
        <v>0</v>
      </c>
    </row>
    <row r="3486" spans="4:31" hidden="1" outlineLevel="1">
      <c r="E3486" s="9"/>
      <c r="F3486" s="99"/>
      <c r="G3486" s="48" t="str">
        <f>$G$12</f>
        <v>DISTSEC</v>
      </c>
      <c r="H3486" s="46">
        <f t="shared" ref="H3486:AE3486" ca="1" si="5016">+H3470+H3478</f>
        <v>-8968191.6362644006</v>
      </c>
      <c r="I3486" s="46">
        <f t="shared" ca="1" si="5016"/>
        <v>-9417550.3359700311</v>
      </c>
      <c r="J3486" s="46">
        <f t="shared" ref="J3486:K3486" ca="1" si="5017">+J3470+J3478</f>
        <v>-13402.231874677607</v>
      </c>
      <c r="K3486" s="46">
        <f t="shared" ca="1" si="5017"/>
        <v>-30638.922115354522</v>
      </c>
      <c r="L3486" s="46">
        <f t="shared" ca="1" si="5016"/>
        <v>313917.77797637059</v>
      </c>
      <c r="M3486" s="46">
        <f t="shared" ca="1" si="5016"/>
        <v>0</v>
      </c>
      <c r="N3486" s="46">
        <f t="shared" ca="1" si="5016"/>
        <v>0</v>
      </c>
      <c r="O3486" s="46">
        <f t="shared" ca="1" si="5016"/>
        <v>313917.77797637059</v>
      </c>
      <c r="P3486" s="46">
        <f t="shared" ca="1" si="5016"/>
        <v>-41470.327923040517</v>
      </c>
      <c r="Q3486" s="46">
        <f t="shared" ca="1" si="5016"/>
        <v>0</v>
      </c>
      <c r="R3486" s="46">
        <f t="shared" ca="1" si="5016"/>
        <v>0</v>
      </c>
      <c r="S3486" s="46">
        <f t="shared" ca="1" si="5016"/>
        <v>0</v>
      </c>
      <c r="T3486" s="46">
        <f t="shared" ca="1" si="5016"/>
        <v>-41470.327923040517</v>
      </c>
      <c r="U3486" s="46">
        <f t="shared" ca="1" si="5016"/>
        <v>-9343.2754557305561</v>
      </c>
      <c r="V3486" s="46">
        <f t="shared" ca="1" si="5016"/>
        <v>5.4939459994540669E-123</v>
      </c>
      <c r="W3486" s="46">
        <f t="shared" ca="1" si="5016"/>
        <v>-1.8710365399403733E-81</v>
      </c>
      <c r="X3486" s="46">
        <f t="shared" ca="1" si="5016"/>
        <v>0</v>
      </c>
      <c r="Y3486" s="46">
        <f t="shared" ca="1" si="5016"/>
        <v>-9343.2754557305561</v>
      </c>
      <c r="Z3486" s="46">
        <f t="shared" ca="1" si="5016"/>
        <v>52738.438323400682</v>
      </c>
      <c r="AA3486" s="46">
        <f t="shared" ca="1" si="5016"/>
        <v>0</v>
      </c>
      <c r="AB3486" s="46">
        <f t="shared" ca="1" si="5016"/>
        <v>52738.438323400682</v>
      </c>
      <c r="AC3486" s="46">
        <f t="shared" ca="1" si="5016"/>
        <v>1644.6764270494566</v>
      </c>
      <c r="AD3486" s="46">
        <f t="shared" ca="1" si="5016"/>
        <v>140018.09832695694</v>
      </c>
      <c r="AE3486" s="46">
        <f t="shared" ca="1" si="5016"/>
        <v>35894.466020458232</v>
      </c>
    </row>
    <row r="3487" spans="4:31" hidden="1" outlineLevel="1">
      <c r="E3487" s="9"/>
      <c r="F3487" s="99"/>
      <c r="G3487" s="48" t="str">
        <f>$G$13</f>
        <v>ENERGY</v>
      </c>
      <c r="H3487" s="46">
        <f t="shared" ref="H3487:AE3487" ca="1" si="5018">+H3471+H3479</f>
        <v>-11355651.997453984</v>
      </c>
      <c r="I3487" s="46">
        <f t="shared" ca="1" si="5018"/>
        <v>-135767.0454452401</v>
      </c>
      <c r="J3487" s="46">
        <f t="shared" ref="J3487:K3487" ca="1" si="5019">+J3471+J3479</f>
        <v>27217.218161811652</v>
      </c>
      <c r="K3487" s="46">
        <f t="shared" ca="1" si="5019"/>
        <v>110417.32865844757</v>
      </c>
      <c r="L3487" s="46">
        <f t="shared" ca="1" si="5018"/>
        <v>-174828.73146864583</v>
      </c>
      <c r="M3487" s="46">
        <f t="shared" ca="1" si="5018"/>
        <v>-6956.9415967858067</v>
      </c>
      <c r="N3487" s="46">
        <f t="shared" ca="1" si="5018"/>
        <v>18811.384538422579</v>
      </c>
      <c r="O3487" s="46">
        <f t="shared" ca="1" si="5018"/>
        <v>-162974.28852700433</v>
      </c>
      <c r="P3487" s="46">
        <f t="shared" ca="1" si="5018"/>
        <v>-469641.23716907314</v>
      </c>
      <c r="Q3487" s="46">
        <f t="shared" ca="1" si="5018"/>
        <v>-255714.40940281952</v>
      </c>
      <c r="R3487" s="46">
        <f t="shared" ca="1" si="5018"/>
        <v>-49901.153974673987</v>
      </c>
      <c r="S3487" s="46">
        <f t="shared" ca="1" si="5018"/>
        <v>1558.4022546717192</v>
      </c>
      <c r="T3487" s="46">
        <f t="shared" ca="1" si="5018"/>
        <v>-773698.39829189214</v>
      </c>
      <c r="U3487" s="46">
        <f t="shared" ca="1" si="5018"/>
        <v>6130.7731146380866</v>
      </c>
      <c r="V3487" s="46">
        <f t="shared" ca="1" si="5018"/>
        <v>-1292112.8701577384</v>
      </c>
      <c r="W3487" s="46">
        <f t="shared" ca="1" si="5018"/>
        <v>-7666058.6630338077</v>
      </c>
      <c r="X3487" s="46">
        <f t="shared" ca="1" si="5018"/>
        <v>-1435461.4878524477</v>
      </c>
      <c r="Y3487" s="46">
        <f t="shared" ca="1" si="5018"/>
        <v>-10387502.247929364</v>
      </c>
      <c r="Z3487" s="46">
        <f t="shared" ca="1" si="5018"/>
        <v>-56697.03122674724</v>
      </c>
      <c r="AA3487" s="46">
        <f t="shared" ca="1" si="5018"/>
        <v>-498.35874974418505</v>
      </c>
      <c r="AB3487" s="46">
        <f t="shared" ca="1" si="5018"/>
        <v>-57195.38997649157</v>
      </c>
      <c r="AC3487" s="46">
        <f t="shared" ca="1" si="5018"/>
        <v>-0.2602046360436816</v>
      </c>
      <c r="AD3487" s="46">
        <f t="shared" ca="1" si="5018"/>
        <v>17333.076530802929</v>
      </c>
      <c r="AE3487" s="46">
        <f t="shared" ca="1" si="5018"/>
        <v>6518.0095696652397</v>
      </c>
    </row>
    <row r="3488" spans="4:31" hidden="1" outlineLevel="1">
      <c r="E3488" s="9"/>
      <c r="F3488" s="99"/>
      <c r="G3488" s="48" t="str">
        <f>$G$14</f>
        <v>CUSTOMER</v>
      </c>
      <c r="H3488" s="46">
        <f t="shared" ref="H3488:AE3488" ca="1" si="5020">+H3472+H3480</f>
        <v>99319.28704700456</v>
      </c>
      <c r="I3488" s="46">
        <f t="shared" ca="1" si="5020"/>
        <v>-2781603.6176698836</v>
      </c>
      <c r="J3488" s="46">
        <f t="shared" ref="J3488:K3488" ca="1" si="5021">+J3472+J3480</f>
        <v>-262.75940737584176</v>
      </c>
      <c r="K3488" s="46">
        <f t="shared" ca="1" si="5021"/>
        <v>11121.840396664411</v>
      </c>
      <c r="L3488" s="46">
        <f t="shared" ca="1" si="5020"/>
        <v>187451.73923262625</v>
      </c>
      <c r="M3488" s="46">
        <f t="shared" ca="1" si="5020"/>
        <v>-20966.190261063712</v>
      </c>
      <c r="N3488" s="46">
        <f t="shared" ca="1" si="5020"/>
        <v>-9799.6952614742659</v>
      </c>
      <c r="O3488" s="46">
        <f t="shared" ca="1" si="5020"/>
        <v>156685.85371008783</v>
      </c>
      <c r="P3488" s="46">
        <f t="shared" ca="1" si="5020"/>
        <v>-3506.1417350892907</v>
      </c>
      <c r="Q3488" s="46">
        <f t="shared" ca="1" si="5020"/>
        <v>15949.412265559467</v>
      </c>
      <c r="R3488" s="46">
        <f t="shared" ca="1" si="5020"/>
        <v>3163.6034186185607</v>
      </c>
      <c r="S3488" s="46">
        <f t="shared" ca="1" si="5020"/>
        <v>-5384.2035624070477</v>
      </c>
      <c r="T3488" s="46">
        <f t="shared" ca="1" si="5020"/>
        <v>10222.670386681715</v>
      </c>
      <c r="U3488" s="46">
        <f t="shared" ca="1" si="5020"/>
        <v>-106.40518371607843</v>
      </c>
      <c r="V3488" s="46">
        <f t="shared" ca="1" si="5020"/>
        <v>11906.166856158929</v>
      </c>
      <c r="W3488" s="46">
        <f t="shared" ca="1" si="5020"/>
        <v>5692.7808832427909</v>
      </c>
      <c r="X3488" s="46">
        <f t="shared" ca="1" si="5020"/>
        <v>11897.061774215319</v>
      </c>
      <c r="Y3488" s="46">
        <f t="shared" ca="1" si="5020"/>
        <v>29389.604329900976</v>
      </c>
      <c r="Z3488" s="46">
        <f t="shared" ca="1" si="5020"/>
        <v>3157.72543943767</v>
      </c>
      <c r="AA3488" s="46">
        <f t="shared" ca="1" si="5020"/>
        <v>-55.581739841847011</v>
      </c>
      <c r="AB3488" s="46">
        <f t="shared" ca="1" si="5020"/>
        <v>3102.1436995958311</v>
      </c>
      <c r="AC3488" s="46">
        <f t="shared" ca="1" si="5020"/>
        <v>786.12391661555239</v>
      </c>
      <c r="AD3488" s="46">
        <f t="shared" ca="1" si="5020"/>
        <v>2291627.2599350791</v>
      </c>
      <c r="AE3488" s="46">
        <f t="shared" ca="1" si="5020"/>
        <v>378250.1677496492</v>
      </c>
    </row>
    <row r="3489" spans="2:31" collapsed="1">
      <c r="B3489" s="97" t="s">
        <v>341</v>
      </c>
      <c r="E3489" s="4">
        <f>+E3473+E3481</f>
        <v>-76057063.065230936</v>
      </c>
      <c r="F3489" s="167"/>
      <c r="G3489" s="48" t="str">
        <f>$G$15</f>
        <v>TOTAL</v>
      </c>
      <c r="H3489" s="46">
        <f t="shared" ref="H3489:AE3489" ca="1" si="5022">+H3473+H3481</f>
        <v>-76057063.065230846</v>
      </c>
      <c r="I3489" s="46">
        <f t="shared" ca="1" si="5022"/>
        <v>-73377197.88585715</v>
      </c>
      <c r="J3489" s="46">
        <f t="shared" ref="J3489:K3489" ca="1" si="5023">+J3473+J3481</f>
        <v>-31179.111415131025</v>
      </c>
      <c r="K3489" s="46">
        <f t="shared" ca="1" si="5023"/>
        <v>-33888.89629278639</v>
      </c>
      <c r="L3489" s="46">
        <f t="shared" ca="1" si="5022"/>
        <v>1269175.7817936828</v>
      </c>
      <c r="M3489" s="46">
        <f t="shared" ca="1" si="5022"/>
        <v>-112419.69088965224</v>
      </c>
      <c r="N3489" s="46">
        <f t="shared" ca="1" si="5022"/>
        <v>-11509.215362281335</v>
      </c>
      <c r="O3489" s="46">
        <f t="shared" ca="1" si="5022"/>
        <v>1145246.8755417457</v>
      </c>
      <c r="P3489" s="46">
        <f t="shared" ca="1" si="5022"/>
        <v>-1737622.5926156486</v>
      </c>
      <c r="Q3489" s="46">
        <f t="shared" ca="1" si="5022"/>
        <v>674895.83894987497</v>
      </c>
      <c r="R3489" s="46">
        <f t="shared" ca="1" si="5022"/>
        <v>-53652.414553458162</v>
      </c>
      <c r="S3489" s="46">
        <f t="shared" ca="1" si="5022"/>
        <v>-16349.958895690035</v>
      </c>
      <c r="T3489" s="46">
        <f t="shared" ca="1" si="5022"/>
        <v>-1132729.1271149304</v>
      </c>
      <c r="U3489" s="46">
        <f t="shared" ca="1" si="5022"/>
        <v>-127625.66160639247</v>
      </c>
      <c r="V3489" s="46">
        <f t="shared" ca="1" si="5022"/>
        <v>2161650.4784878986</v>
      </c>
      <c r="W3489" s="46">
        <f t="shared" ca="1" si="5022"/>
        <v>-7990712.0488459403</v>
      </c>
      <c r="X3489" s="46">
        <f t="shared" ca="1" si="5022"/>
        <v>124442.73246884189</v>
      </c>
      <c r="Y3489" s="46">
        <f t="shared" ca="1" si="5022"/>
        <v>-5832244.4994956274</v>
      </c>
      <c r="Z3489" s="46">
        <f t="shared" ca="1" si="5022"/>
        <v>204498.07957568631</v>
      </c>
      <c r="AA3489" s="46">
        <f t="shared" ca="1" si="5022"/>
        <v>-14132.842950913677</v>
      </c>
      <c r="AB3489" s="46">
        <f t="shared" ca="1" si="5022"/>
        <v>190365.23662477342</v>
      </c>
      <c r="AC3489" s="46">
        <f t="shared" ca="1" si="5022"/>
        <v>14471.810185721384</v>
      </c>
      <c r="AD3489" s="46">
        <f t="shared" ca="1" si="5022"/>
        <v>2552506.7972606122</v>
      </c>
      <c r="AE3489" s="46">
        <f t="shared" ca="1" si="5022"/>
        <v>447585.73533182452</v>
      </c>
    </row>
    <row r="3490" spans="2:31">
      <c r="B3490" s="97" t="s">
        <v>342</v>
      </c>
      <c r="E3490" s="104">
        <v>9.3480000000000004E-3</v>
      </c>
    </row>
    <row r="3491" spans="2:31" hidden="1" outlineLevel="1">
      <c r="E3491" s="9"/>
      <c r="G3491" s="48" t="str">
        <f>$G$8</f>
        <v>PRODUCTION</v>
      </c>
      <c r="H3491" s="46">
        <f t="shared" ref="H3491:AE3491" ca="1" si="5024">H3482*$E$3490</f>
        <v>-289979.40290572541</v>
      </c>
      <c r="I3491" s="46">
        <f t="shared" ca="1" si="5024"/>
        <v>-244114.11483700754</v>
      </c>
      <c r="J3491" s="46">
        <f t="shared" ref="J3491:K3491" ca="1" si="5025">J3482*$E$3490</f>
        <v>58.104612236933043</v>
      </c>
      <c r="K3491" s="46">
        <f t="shared" ca="1" si="5025"/>
        <v>146.64317767660359</v>
      </c>
      <c r="L3491" s="46">
        <f t="shared" ca="1" si="5024"/>
        <v>-1515.6683630025898</v>
      </c>
      <c r="M3491" s="46">
        <f t="shared" ca="1" si="5024"/>
        <v>-417.10439832540823</v>
      </c>
      <c r="N3491" s="46">
        <f t="shared" ca="1" si="5024"/>
        <v>10.444303130148954</v>
      </c>
      <c r="O3491" s="46">
        <f t="shared" ca="1" si="5024"/>
        <v>-1922.3284581979883</v>
      </c>
      <c r="P3491" s="46">
        <f t="shared" ca="1" si="5024"/>
        <v>-10008.297243237235</v>
      </c>
      <c r="Q3491" s="46">
        <f t="shared" ca="1" si="5024"/>
        <v>1128.9767033797762</v>
      </c>
      <c r="R3491" s="46">
        <f t="shared" ca="1" si="5024"/>
        <v>-417.03623107960192</v>
      </c>
      <c r="S3491" s="46">
        <f t="shared" ca="1" si="5024"/>
        <v>-66.886905940076744</v>
      </c>
      <c r="T3491" s="46">
        <f t="shared" ca="1" si="5024"/>
        <v>-9363.2436768771058</v>
      </c>
      <c r="U3491" s="46">
        <f t="shared" ca="1" si="5024"/>
        <v>-538.44498976350962</v>
      </c>
      <c r="V3491" s="46">
        <f t="shared" ca="1" si="5024"/>
        <v>4212.3560118656505</v>
      </c>
      <c r="W3491" s="46">
        <f t="shared" ca="1" si="5024"/>
        <v>-41842.145563981954</v>
      </c>
      <c r="X3491" s="46">
        <f t="shared" ca="1" si="5024"/>
        <v>2854.391369806287</v>
      </c>
      <c r="Y3491" s="46">
        <f t="shared" ca="1" si="5024"/>
        <v>-35313.843172073415</v>
      </c>
      <c r="Z3491" s="46">
        <f t="shared" ca="1" si="5024"/>
        <v>-217.19485862227776</v>
      </c>
      <c r="AA3491" s="46">
        <f t="shared" ca="1" si="5024"/>
        <v>-66.207126489966782</v>
      </c>
      <c r="AB3491" s="46">
        <f t="shared" ca="1" si="5024"/>
        <v>-283.40198511223269</v>
      </c>
      <c r="AC3491" s="46">
        <f t="shared" ca="1" si="5024"/>
        <v>37.254096937268741</v>
      </c>
      <c r="AD3491" s="46">
        <f t="shared" ca="1" si="5024"/>
        <v>613.6362489921629</v>
      </c>
      <c r="AE3491" s="46">
        <f t="shared" ca="1" si="5024"/>
        <v>161.8910877010116</v>
      </c>
    </row>
    <row r="3492" spans="2:31" hidden="1" outlineLevel="1">
      <c r="E3492" s="9"/>
      <c r="G3492" s="48" t="str">
        <f>$G$9</f>
        <v>BULKTRAN</v>
      </c>
      <c r="H3492" s="46">
        <f t="shared" ref="H3492:AE3492" ca="1" si="5026">H3483*$E$3490</f>
        <v>-71169.563406113681</v>
      </c>
      <c r="I3492" s="46">
        <f t="shared" ca="1" si="5026"/>
        <v>-130734.98428701267</v>
      </c>
      <c r="J3492" s="46">
        <f t="shared" ref="J3492:K3492" ca="1" si="5027">J3483*$E$3490</f>
        <v>-290.74407116790775</v>
      </c>
      <c r="K3492" s="46">
        <f t="shared" ca="1" si="5027"/>
        <v>-776.98058841301008</v>
      </c>
      <c r="L3492" s="46">
        <f t="shared" ca="1" si="5026"/>
        <v>2951.1607242958253</v>
      </c>
      <c r="M3492" s="46">
        <f t="shared" ca="1" si="5026"/>
        <v>-144.95931087511914</v>
      </c>
      <c r="N3492" s="46">
        <f t="shared" ca="1" si="5026"/>
        <v>-152.75706715359613</v>
      </c>
      <c r="O3492" s="46">
        <f t="shared" ca="1" si="5026"/>
        <v>2653.4443462671184</v>
      </c>
      <c r="P3492" s="46">
        <f t="shared" ca="1" si="5026"/>
        <v>-358.59661923542205</v>
      </c>
      <c r="Q3492" s="46">
        <f t="shared" ca="1" si="5026"/>
        <v>3348.2237870037943</v>
      </c>
      <c r="R3492" s="46">
        <f t="shared" ca="1" si="5026"/>
        <v>268.26678557313045</v>
      </c>
      <c r="S3492" s="46">
        <f t="shared" ca="1" si="5026"/>
        <v>-50.188919192123784</v>
      </c>
      <c r="T3492" s="46">
        <f t="shared" ca="1" si="5026"/>
        <v>3207.7050341493682</v>
      </c>
      <c r="U3492" s="46">
        <f t="shared" ca="1" si="5026"/>
        <v>-299.53392111328333</v>
      </c>
      <c r="V3492" s="46">
        <f t="shared" ca="1" si="5026"/>
        <v>12858.230584891146</v>
      </c>
      <c r="W3492" s="46">
        <f t="shared" ca="1" si="5026"/>
        <v>29430.87832255274</v>
      </c>
      <c r="X3492" s="46">
        <f t="shared" ca="1" si="5026"/>
        <v>11616.379548291794</v>
      </c>
      <c r="Y3492" s="46">
        <f t="shared" ca="1" si="5026"/>
        <v>53605.954534622389</v>
      </c>
      <c r="Z3492" s="46">
        <f t="shared" ca="1" si="5026"/>
        <v>722.93541385582091</v>
      </c>
      <c r="AA3492" s="46">
        <f t="shared" ca="1" si="5026"/>
        <v>-27.048242691181191</v>
      </c>
      <c r="AB3492" s="46">
        <f t="shared" ca="1" si="5026"/>
        <v>695.8871711646392</v>
      </c>
      <c r="AC3492" s="46">
        <f t="shared" ca="1" si="5026"/>
        <v>26.221594679061312</v>
      </c>
      <c r="AD3492" s="46">
        <f t="shared" ca="1" si="5026"/>
        <v>354.14688335654654</v>
      </c>
      <c r="AE3492" s="46">
        <f t="shared" ca="1" si="5026"/>
        <v>89.785976240689479</v>
      </c>
    </row>
    <row r="3493" spans="2:31" hidden="1" outlineLevel="1">
      <c r="E3493" s="9"/>
      <c r="G3493" s="48" t="str">
        <f>$G$10</f>
        <v>SUBTRAN</v>
      </c>
      <c r="H3493" s="46">
        <f t="shared" ref="H3493:AE3493" ca="1" si="5028">H3484*$E$3490</f>
        <v>-21551.671560467155</v>
      </c>
      <c r="I3493" s="46">
        <f t="shared" ca="1" si="5028"/>
        <v>-35166.048516992225</v>
      </c>
      <c r="J3493" s="46">
        <f t="shared" ref="J3493:K3493" ca="1" si="5029">J3484*$E$3490</f>
        <v>-55.715853271819476</v>
      </c>
      <c r="K3493" s="46">
        <f t="shared" ca="1" si="5029"/>
        <v>-158.02629945784923</v>
      </c>
      <c r="L3493" s="46">
        <f t="shared" ca="1" si="5028"/>
        <v>593.77316401848805</v>
      </c>
      <c r="M3493" s="46">
        <f t="shared" ca="1" si="5028"/>
        <v>-41.236243108270791</v>
      </c>
      <c r="N3493" s="46">
        <f t="shared" ca="1" si="5028"/>
        <v>-49.516652544069963</v>
      </c>
      <c r="O3493" s="46">
        <f t="shared" ca="1" si="5028"/>
        <v>503.0202683661509</v>
      </c>
      <c r="P3493" s="46">
        <f t="shared" ca="1" si="5028"/>
        <v>-197.98045302526651</v>
      </c>
      <c r="Q3493" s="46">
        <f t="shared" ca="1" si="5028"/>
        <v>841.8446236811817</v>
      </c>
      <c r="R3493" s="46">
        <f t="shared" ca="1" si="5028"/>
        <v>84.129296858753534</v>
      </c>
      <c r="S3493" s="46">
        <f t="shared" ca="1" si="5028"/>
        <v>0</v>
      </c>
      <c r="T3493" s="46">
        <f t="shared" ca="1" si="5028"/>
        <v>727.99346751466874</v>
      </c>
      <c r="U3493" s="46">
        <f t="shared" ca="1" si="5028"/>
        <v>-77.979142689265544</v>
      </c>
      <c r="V3493" s="46">
        <f t="shared" ca="1" si="5028"/>
        <v>3196.3642397739636</v>
      </c>
      <c r="W3493" s="46">
        <f t="shared" ca="1" si="5028"/>
        <v>9323.1912751608052</v>
      </c>
      <c r="X3493" s="46">
        <f t="shared" ca="1" si="5028"/>
        <v>2.9079766423256131E-154</v>
      </c>
      <c r="Y3493" s="46">
        <f t="shared" ca="1" si="5028"/>
        <v>12441.576372245514</v>
      </c>
      <c r="Z3493" s="46">
        <f t="shared" ca="1" si="5028"/>
        <v>156.68558755859956</v>
      </c>
      <c r="AA3493" s="46">
        <f t="shared" ca="1" si="5028"/>
        <v>-7.5542602018459224</v>
      </c>
      <c r="AB3493" s="46">
        <f t="shared" ca="1" si="5028"/>
        <v>149.1313273567537</v>
      </c>
      <c r="AC3493" s="46">
        <f t="shared" ca="1" si="5028"/>
        <v>6.3976737716817258</v>
      </c>
      <c r="AD3493" s="46">
        <f t="shared" ca="1" si="5028"/>
        <v>0</v>
      </c>
      <c r="AE3493" s="46">
        <f t="shared" ca="1" si="5028"/>
        <v>0</v>
      </c>
    </row>
    <row r="3494" spans="2:31" hidden="1" outlineLevel="1">
      <c r="E3494" s="9"/>
      <c r="G3494" s="48" t="str">
        <f>$G$11</f>
        <v>DISTPRI</v>
      </c>
      <c r="H3494" s="46">
        <f t="shared" ref="H3494:AE3494" ca="1" si="5030">H3485*$E$3490</f>
        <v>-139221.9340687884</v>
      </c>
      <c r="I3494" s="46">
        <f t="shared" ca="1" si="5030"/>
        <v>-160608.056696532</v>
      </c>
      <c r="J3494" s="46">
        <f t="shared" ref="J3494:K3494" ca="1" si="5031">J3485*$E$3490</f>
        <v>-129.79323817783072</v>
      </c>
      <c r="K3494" s="46">
        <f t="shared" ca="1" si="5031"/>
        <v>-378.16520074356509</v>
      </c>
      <c r="L3494" s="46">
        <f t="shared" ca="1" si="5030"/>
        <v>6782.4864177947893</v>
      </c>
      <c r="M3494" s="46">
        <f t="shared" ca="1" si="5030"/>
        <v>-186.57388152049441</v>
      </c>
      <c r="N3494" s="46">
        <f t="shared" ca="1" si="5030"/>
        <v>0</v>
      </c>
      <c r="O3494" s="46">
        <f t="shared" ca="1" si="5030"/>
        <v>6595.9125362742752</v>
      </c>
      <c r="P3494" s="46">
        <f t="shared" ca="1" si="5030"/>
        <v>-867.77535685251019</v>
      </c>
      <c r="Q3494" s="46">
        <f t="shared" ca="1" si="5030"/>
        <v>3231.2043816777636</v>
      </c>
      <c r="R3494" s="46">
        <f t="shared" ca="1" si="5030"/>
        <v>0</v>
      </c>
      <c r="S3494" s="46">
        <f t="shared" ca="1" si="5030"/>
        <v>0</v>
      </c>
      <c r="T3494" s="46">
        <f t="shared" ca="1" si="5030"/>
        <v>2363.4290248252446</v>
      </c>
      <c r="U3494" s="46">
        <f t="shared" ca="1" si="5030"/>
        <v>-246.06148358858621</v>
      </c>
      <c r="V3494" s="46">
        <f t="shared" ca="1" si="5030"/>
        <v>11907.530098837235</v>
      </c>
      <c r="W3494" s="46">
        <f t="shared" ca="1" si="5030"/>
        <v>-4.6102298204466766E-82</v>
      </c>
      <c r="X3494" s="46">
        <f t="shared" ca="1" si="5030"/>
        <v>4.5251596773731435E-154</v>
      </c>
      <c r="Y3494" s="46">
        <f t="shared" ca="1" si="5030"/>
        <v>11661.46861524865</v>
      </c>
      <c r="Z3494" s="46">
        <f t="shared" ca="1" si="5030"/>
        <v>1256.7084141340104</v>
      </c>
      <c r="AA3494" s="46">
        <f t="shared" ca="1" si="5030"/>
        <v>-26.125950825496705</v>
      </c>
      <c r="AB3494" s="46">
        <f t="shared" ca="1" si="5030"/>
        <v>1230.582463308514</v>
      </c>
      <c r="AC3494" s="46">
        <f t="shared" ca="1" si="5030"/>
        <v>42.688427008469105</v>
      </c>
      <c r="AD3494" s="46">
        <f t="shared" ca="1" si="5030"/>
        <v>0</v>
      </c>
      <c r="AE3494" s="46">
        <f t="shared" ca="1" si="5030"/>
        <v>0</v>
      </c>
    </row>
    <row r="3495" spans="2:31" hidden="1" outlineLevel="1">
      <c r="E3495" s="9"/>
      <c r="G3495" s="48" t="str">
        <f>$G$12</f>
        <v>DISTSEC</v>
      </c>
      <c r="H3495" s="46">
        <f t="shared" ref="H3495:AE3495" ca="1" si="5032">H3486*$E$3490</f>
        <v>-83834.655415799614</v>
      </c>
      <c r="I3495" s="46">
        <f t="shared" ca="1" si="5032"/>
        <v>-88035.260540647854</v>
      </c>
      <c r="J3495" s="46">
        <f t="shared" ref="J3495:K3495" ca="1" si="5033">J3486*$E$3490</f>
        <v>-125.28406356448627</v>
      </c>
      <c r="K3495" s="46">
        <f t="shared" ca="1" si="5033"/>
        <v>-286.41264393433408</v>
      </c>
      <c r="L3495" s="46">
        <f t="shared" ca="1" si="5032"/>
        <v>2934.5033885231123</v>
      </c>
      <c r="M3495" s="46">
        <f t="shared" ca="1" si="5032"/>
        <v>0</v>
      </c>
      <c r="N3495" s="46">
        <f t="shared" ca="1" si="5032"/>
        <v>0</v>
      </c>
      <c r="O3495" s="46">
        <f t="shared" ca="1" si="5032"/>
        <v>2934.5033885231123</v>
      </c>
      <c r="P3495" s="46">
        <f t="shared" ca="1" si="5032"/>
        <v>-387.66462542458277</v>
      </c>
      <c r="Q3495" s="46">
        <f t="shared" ca="1" si="5032"/>
        <v>0</v>
      </c>
      <c r="R3495" s="46">
        <f t="shared" ca="1" si="5032"/>
        <v>0</v>
      </c>
      <c r="S3495" s="46">
        <f t="shared" ca="1" si="5032"/>
        <v>0</v>
      </c>
      <c r="T3495" s="46">
        <f t="shared" ca="1" si="5032"/>
        <v>-387.66462542458277</v>
      </c>
      <c r="U3495" s="46">
        <f t="shared" ca="1" si="5032"/>
        <v>-87.34093896016924</v>
      </c>
      <c r="V3495" s="46">
        <f t="shared" ca="1" si="5032"/>
        <v>5.1357407202896619E-125</v>
      </c>
      <c r="W3495" s="46">
        <f t="shared" ca="1" si="5032"/>
        <v>-1.749044957536261E-83</v>
      </c>
      <c r="X3495" s="46">
        <f t="shared" ca="1" si="5032"/>
        <v>0</v>
      </c>
      <c r="Y3495" s="46">
        <f t="shared" ca="1" si="5032"/>
        <v>-87.34093896016924</v>
      </c>
      <c r="Z3495" s="46">
        <f t="shared" ca="1" si="5032"/>
        <v>492.9989214471496</v>
      </c>
      <c r="AA3495" s="46">
        <f t="shared" ca="1" si="5032"/>
        <v>0</v>
      </c>
      <c r="AB3495" s="46">
        <f t="shared" ca="1" si="5032"/>
        <v>492.9989214471496</v>
      </c>
      <c r="AC3495" s="46">
        <f t="shared" ca="1" si="5032"/>
        <v>15.374435240058322</v>
      </c>
      <c r="AD3495" s="46">
        <f t="shared" ca="1" si="5032"/>
        <v>1308.8891831603935</v>
      </c>
      <c r="AE3495" s="46">
        <f t="shared" ca="1" si="5032"/>
        <v>335.54146835924359</v>
      </c>
    </row>
    <row r="3496" spans="2:31" hidden="1" outlineLevel="1">
      <c r="E3496" s="9"/>
      <c r="G3496" s="48" t="str">
        <f>$G$13</f>
        <v>ENERGY</v>
      </c>
      <c r="H3496" s="46">
        <f t="shared" ref="H3496:AE3496" ca="1" si="5034">H3487*$E$3490</f>
        <v>-106152.63487219985</v>
      </c>
      <c r="I3496" s="46">
        <f t="shared" ca="1" si="5034"/>
        <v>-1269.1503408221045</v>
      </c>
      <c r="J3496" s="46">
        <f t="shared" ref="J3496:K3496" ca="1" si="5035">J3487*$E$3490</f>
        <v>254.42655537661534</v>
      </c>
      <c r="K3496" s="46">
        <f t="shared" ca="1" si="5035"/>
        <v>1032.1811882991678</v>
      </c>
      <c r="L3496" s="46">
        <f t="shared" ca="1" si="5034"/>
        <v>-1634.2989817689013</v>
      </c>
      <c r="M3496" s="46">
        <f t="shared" ca="1" si="5034"/>
        <v>-65.033490046753727</v>
      </c>
      <c r="N3496" s="46">
        <f t="shared" ca="1" si="5034"/>
        <v>175.84882266517428</v>
      </c>
      <c r="O3496" s="46">
        <f t="shared" ca="1" si="5034"/>
        <v>-1523.4836491504366</v>
      </c>
      <c r="P3496" s="46">
        <f t="shared" ca="1" si="5034"/>
        <v>-4390.2062850564962</v>
      </c>
      <c r="Q3496" s="46">
        <f t="shared" ca="1" si="5034"/>
        <v>-2390.4182990975569</v>
      </c>
      <c r="R3496" s="46">
        <f t="shared" ca="1" si="5034"/>
        <v>-466.47598735525247</v>
      </c>
      <c r="S3496" s="46">
        <f t="shared" ca="1" si="5034"/>
        <v>14.567944276671232</v>
      </c>
      <c r="T3496" s="46">
        <f t="shared" ca="1" si="5034"/>
        <v>-7232.5326272326083</v>
      </c>
      <c r="U3496" s="46">
        <f t="shared" ca="1" si="5034"/>
        <v>57.310467075636836</v>
      </c>
      <c r="V3496" s="46">
        <f t="shared" ca="1" si="5034"/>
        <v>-12078.67111023454</v>
      </c>
      <c r="W3496" s="46">
        <f t="shared" ca="1" si="5034"/>
        <v>-71662.316382040037</v>
      </c>
      <c r="X3496" s="46">
        <f t="shared" ca="1" si="5034"/>
        <v>-13418.693988444682</v>
      </c>
      <c r="Y3496" s="46">
        <f t="shared" ca="1" si="5034"/>
        <v>-97102.3710136437</v>
      </c>
      <c r="Z3496" s="46">
        <f t="shared" ca="1" si="5034"/>
        <v>-530.00384790763326</v>
      </c>
      <c r="AA3496" s="46">
        <f t="shared" ca="1" si="5034"/>
        <v>-4.658657592608642</v>
      </c>
      <c r="AB3496" s="46">
        <f t="shared" ca="1" si="5034"/>
        <v>-534.66250550024324</v>
      </c>
      <c r="AC3496" s="46">
        <f t="shared" ca="1" si="5034"/>
        <v>-2.4323929377363359E-3</v>
      </c>
      <c r="AD3496" s="46">
        <f t="shared" ca="1" si="5034"/>
        <v>162.0295994099458</v>
      </c>
      <c r="AE3496" s="46">
        <f t="shared" ca="1" si="5034"/>
        <v>60.930353457230666</v>
      </c>
    </row>
    <row r="3497" spans="2:31" hidden="1" outlineLevel="1">
      <c r="E3497" s="9"/>
      <c r="G3497" s="48" t="str">
        <f>$G$14</f>
        <v>CUSTOMER</v>
      </c>
      <c r="H3497" s="46">
        <f t="shared" ref="H3497:AE3497" ca="1" si="5036">H3488*$E$3490</f>
        <v>928.43669531539865</v>
      </c>
      <c r="I3497" s="46">
        <f t="shared" ca="1" si="5036"/>
        <v>-26002.430617978072</v>
      </c>
      <c r="J3497" s="46">
        <f t="shared" ref="J3497:K3497" ca="1" si="5037">J3488*$E$3490</f>
        <v>-2.4562749401493691</v>
      </c>
      <c r="K3497" s="46">
        <f t="shared" ca="1" si="5037"/>
        <v>103.96696402801892</v>
      </c>
      <c r="L3497" s="46">
        <f t="shared" ca="1" si="5036"/>
        <v>1752.2988583465904</v>
      </c>
      <c r="M3497" s="46">
        <f t="shared" ca="1" si="5036"/>
        <v>-195.99194656042357</v>
      </c>
      <c r="N3497" s="46">
        <f t="shared" ca="1" si="5036"/>
        <v>-91.607551304261435</v>
      </c>
      <c r="O3497" s="46">
        <f t="shared" ca="1" si="5036"/>
        <v>1464.6993604819011</v>
      </c>
      <c r="P3497" s="46">
        <f t="shared" ca="1" si="5036"/>
        <v>-32.775412939614689</v>
      </c>
      <c r="Q3497" s="46">
        <f t="shared" ca="1" si="5036"/>
        <v>149.0951058584499</v>
      </c>
      <c r="R3497" s="46">
        <f t="shared" ca="1" si="5036"/>
        <v>29.573364757246306</v>
      </c>
      <c r="S3497" s="46">
        <f t="shared" ca="1" si="5036"/>
        <v>-50.331534901381083</v>
      </c>
      <c r="T3497" s="46">
        <f t="shared" ca="1" si="5036"/>
        <v>95.561522774700677</v>
      </c>
      <c r="U3497" s="46">
        <f t="shared" ca="1" si="5036"/>
        <v>-0.9946756573779012</v>
      </c>
      <c r="V3497" s="46">
        <f t="shared" ca="1" si="5036"/>
        <v>111.29884777137367</v>
      </c>
      <c r="W3497" s="46">
        <f t="shared" ca="1" si="5036"/>
        <v>53.216115696553608</v>
      </c>
      <c r="X3497" s="46">
        <f t="shared" ca="1" si="5036"/>
        <v>111.21373346536481</v>
      </c>
      <c r="Y3497" s="46">
        <f t="shared" ca="1" si="5036"/>
        <v>274.73402127591436</v>
      </c>
      <c r="Z3497" s="46">
        <f t="shared" ca="1" si="5036"/>
        <v>29.518417407863343</v>
      </c>
      <c r="AA3497" s="46">
        <f t="shared" ca="1" si="5036"/>
        <v>-0.51957810404158589</v>
      </c>
      <c r="AB3497" s="46">
        <f t="shared" ca="1" si="5036"/>
        <v>28.998839303821832</v>
      </c>
      <c r="AC3497" s="46">
        <f t="shared" ca="1" si="5036"/>
        <v>7.3486863725221845</v>
      </c>
      <c r="AD3497" s="46">
        <f t="shared" ca="1" si="5036"/>
        <v>21422.13162587312</v>
      </c>
      <c r="AE3497" s="46">
        <f t="shared" ca="1" si="5036"/>
        <v>3535.8825681237208</v>
      </c>
    </row>
    <row r="3498" spans="2:31" collapsed="1">
      <c r="B3498" s="97" t="s">
        <v>346</v>
      </c>
      <c r="E3498" s="4">
        <f>E3489*$E$3490</f>
        <v>-710981.42553377885</v>
      </c>
      <c r="G3498" s="48" t="str">
        <f>$G$15</f>
        <v>TOTAL</v>
      </c>
      <c r="H3498" s="46">
        <f t="shared" ref="H3498:AE3498" ca="1" si="5038">H3489*$E$3490</f>
        <v>-710981.42553377803</v>
      </c>
      <c r="I3498" s="46">
        <f t="shared" ca="1" si="5038"/>
        <v>-685930.04583699268</v>
      </c>
      <c r="J3498" s="46">
        <f t="shared" ref="J3498:K3498" ca="1" si="5039">J3489*$E$3490</f>
        <v>-291.46233350864486</v>
      </c>
      <c r="K3498" s="46">
        <f t="shared" ca="1" si="5039"/>
        <v>-316.79340254496719</v>
      </c>
      <c r="L3498" s="46">
        <f t="shared" ca="1" si="5038"/>
        <v>11864.255208207347</v>
      </c>
      <c r="M3498" s="46">
        <f t="shared" ca="1" si="5038"/>
        <v>-1050.8992704364691</v>
      </c>
      <c r="N3498" s="46">
        <f t="shared" ca="1" si="5038"/>
        <v>-107.58814520660593</v>
      </c>
      <c r="O3498" s="46">
        <f t="shared" ca="1" si="5038"/>
        <v>10705.767792564238</v>
      </c>
      <c r="P3498" s="46">
        <f t="shared" ca="1" si="5038"/>
        <v>-16243.295995771085</v>
      </c>
      <c r="Q3498" s="46">
        <f t="shared" ca="1" si="5038"/>
        <v>6308.9263025034315</v>
      </c>
      <c r="R3498" s="46">
        <f t="shared" ca="1" si="5038"/>
        <v>-501.5427712457269</v>
      </c>
      <c r="S3498" s="46">
        <f t="shared" ca="1" si="5038"/>
        <v>-152.83941575691046</v>
      </c>
      <c r="T3498" s="46">
        <f t="shared" ca="1" si="5038"/>
        <v>-10588.751880270371</v>
      </c>
      <c r="U3498" s="46">
        <f t="shared" ca="1" si="5038"/>
        <v>-1193.0446846965569</v>
      </c>
      <c r="V3498" s="46">
        <f t="shared" ca="1" si="5038"/>
        <v>20207.108672904877</v>
      </c>
      <c r="W3498" s="46">
        <f t="shared" ca="1" si="5038"/>
        <v>-74697.176232611848</v>
      </c>
      <c r="X3498" s="46">
        <f t="shared" ca="1" si="5038"/>
        <v>1163.2906631187341</v>
      </c>
      <c r="Y3498" s="46">
        <f t="shared" ca="1" si="5038"/>
        <v>-54519.821581285127</v>
      </c>
      <c r="Z3498" s="46">
        <f t="shared" ca="1" si="5038"/>
        <v>1911.6480478735157</v>
      </c>
      <c r="AA3498" s="46">
        <f t="shared" ca="1" si="5038"/>
        <v>-132.11381590514105</v>
      </c>
      <c r="AB3498" s="46">
        <f t="shared" ca="1" si="5038"/>
        <v>1779.5342319683821</v>
      </c>
      <c r="AC3498" s="46">
        <f t="shared" ca="1" si="5038"/>
        <v>135.2824816161235</v>
      </c>
      <c r="AD3498" s="46">
        <f t="shared" ca="1" si="5038"/>
        <v>23860.833540792206</v>
      </c>
      <c r="AE3498" s="46">
        <f t="shared" ca="1" si="5038"/>
        <v>4184.0314538818957</v>
      </c>
    </row>
    <row r="3499" spans="2:31" hidden="1" outlineLevel="1">
      <c r="E3499" s="44"/>
      <c r="F3499" s="167" t="str">
        <f>F3506</f>
        <v>RB_GUP</v>
      </c>
      <c r="G3499" s="48" t="str">
        <f>$G$8</f>
        <v>PRODUCTION</v>
      </c>
      <c r="H3499" s="4">
        <f t="shared" ref="H3499:H3506" ca="1" si="5040">SUBTOTAL(9,I3499:AE3499)</f>
        <v>201.61237631399135</v>
      </c>
      <c r="I3499" s="5">
        <f t="shared" ref="I3499:N3499" ca="1" si="5041">VLOOKUP(CONCATENATE($F3499," ",$G3499),AllocFactorMatrix,(I$4+1),FALSE)*$E3506</f>
        <v>103.68338401242977</v>
      </c>
      <c r="J3499" s="47">
        <f t="shared" ca="1" si="5041"/>
        <v>2.3195750383119065E-2</v>
      </c>
      <c r="K3499" s="47">
        <f t="shared" ca="1" si="5041"/>
        <v>4.0614104990856784E-2</v>
      </c>
      <c r="L3499" s="5">
        <f t="shared" ca="1" si="5041"/>
        <v>24.165224363470209</v>
      </c>
      <c r="M3499" s="5">
        <f t="shared" ca="1" si="5041"/>
        <v>0.33625878946309351</v>
      </c>
      <c r="N3499" s="5">
        <f t="shared" ca="1" si="5041"/>
        <v>4.6832008217334936E-2</v>
      </c>
      <c r="O3499" s="5">
        <f t="shared" ref="O3499:O3506" ca="1" si="5042">SUBTOTAL(9,L3499:N3499)</f>
        <v>24.54831516115064</v>
      </c>
      <c r="P3499" s="5">
        <f ca="1">VLOOKUP(CONCATENATE($F3499," ",$G3499),AllocFactorMatrix,(P$4+1),FALSE)*$E3506</f>
        <v>14.373299252875725</v>
      </c>
      <c r="Q3499" s="5">
        <f ca="1">VLOOKUP(CONCATENATE($F3499," ",$G3499),AllocFactorMatrix,(Q$4+1),FALSE)*$E3506</f>
        <v>2.5794176038539161</v>
      </c>
      <c r="R3499" s="5">
        <f ca="1">VLOOKUP(CONCATENATE($F3499," ",$G3499),AllocFactorMatrix,(R$4+1),FALSE)*$E3506</f>
        <v>0.52307956758198393</v>
      </c>
      <c r="S3499" s="5">
        <f ca="1">VLOOKUP(CONCATENATE($F3499," ",$G3499),AllocFactorMatrix,(S$4+1),FALSE)*$E3506</f>
        <v>1.9863710030853361E-2</v>
      </c>
      <c r="T3499" s="5">
        <f ca="1">SUBTOTAL(9,P3499:S3499)</f>
        <v>17.495660134342479</v>
      </c>
      <c r="U3499" s="5">
        <f ca="1">VLOOKUP(CONCATENATE($F3499," ",$G3499),AllocFactorMatrix,(U$4+1),FALSE)*$E3506</f>
        <v>0.68169453888141029</v>
      </c>
      <c r="V3499" s="5">
        <f ca="1">VLOOKUP(CONCATENATE($F3499," ",$G3499),AllocFactorMatrix,(V$4+1),FALSE)*$E3506</f>
        <v>9.2032699191444127</v>
      </c>
      <c r="W3499" s="5">
        <f ca="1">VLOOKUP(CONCATENATE($F3499," ",$G3499),AllocFactorMatrix,(W$4+1),FALSE)*$E3506</f>
        <v>35.198812973595828</v>
      </c>
      <c r="X3499" s="5">
        <f ca="1">VLOOKUP(CONCATENATE($F3499," ",$G3499),AllocFactorMatrix,(X$4+1),FALSE)*$E3506</f>
        <v>6.3765914282520075</v>
      </c>
      <c r="Y3499" s="5">
        <f ca="1">SUBTOTAL(9,U3499:X3499)</f>
        <v>51.460368859873661</v>
      </c>
      <c r="Z3499" s="5">
        <f ca="1">VLOOKUP(CONCATENATE($F3499," ",$G3499),AllocFactorMatrix,(Z$4+1),FALSE)*$E3506</f>
        <v>3.9507768117327848</v>
      </c>
      <c r="AA3499" s="5">
        <f ca="1">VLOOKUP(CONCATENATE($F3499," ",$G3499),AllocFactorMatrix,(AA$4+1),FALSE)*$E3506</f>
        <v>7.8907146251089466E-2</v>
      </c>
      <c r="AB3499" s="5">
        <f t="shared" ref="AB3499:AB3506" ca="1" si="5043">SUBTOTAL(9,Z3499:AA3499)</f>
        <v>4.0296839579838739</v>
      </c>
      <c r="AC3499" s="5">
        <f ca="1">VLOOKUP(CONCATENATE($F3499," ",$G3499),AllocFactorMatrix,(AC$4+1),FALSE)*$E3506</f>
        <v>5.2117137727475157E-2</v>
      </c>
      <c r="AD3499" s="5">
        <f ca="1">VLOOKUP(CONCATENATE($F3499," ",$G3499),AllocFactorMatrix,(AD$4+1),FALSE)*$E3506</f>
        <v>0.23153399933945507</v>
      </c>
      <c r="AE3499" s="5">
        <f ca="1">VLOOKUP(CONCATENATE($F3499," ",$G3499),AllocFactorMatrix,(AE$4+1),FALSE)*$E3506</f>
        <v>4.7503195769992193E-2</v>
      </c>
    </row>
    <row r="3500" spans="2:31" hidden="1" outlineLevel="1">
      <c r="E3500" s="44"/>
      <c r="F3500" s="167" t="str">
        <f>F3506</f>
        <v>RB_GUP</v>
      </c>
      <c r="G3500" s="48" t="str">
        <f>$G$9</f>
        <v>BULKTRAN</v>
      </c>
      <c r="H3500" s="4">
        <f t="shared" ca="1" si="5040"/>
        <v>109.48650186214108</v>
      </c>
      <c r="I3500" s="5">
        <f t="shared" ref="I3500:N3500" ca="1" si="5044">VLOOKUP(CONCATENATE($F3500," ",$G3500),AllocFactorMatrix,(I$4+1),FALSE)*$E3506</f>
        <v>56.305724997112627</v>
      </c>
      <c r="J3500" s="47">
        <f t="shared" ca="1" si="5044"/>
        <v>1.2596555895754707E-2</v>
      </c>
      <c r="K3500" s="47">
        <f t="shared" ca="1" si="5044"/>
        <v>2.205567119939773E-2</v>
      </c>
      <c r="L3500" s="5">
        <f t="shared" ca="1" si="5044"/>
        <v>13.123033072878513</v>
      </c>
      <c r="M3500" s="5">
        <f t="shared" ca="1" si="5044"/>
        <v>0.1826068381902077</v>
      </c>
      <c r="N3500" s="5">
        <f t="shared" ca="1" si="5044"/>
        <v>2.543233133123492E-2</v>
      </c>
      <c r="O3500" s="5">
        <f t="shared" ca="1" si="5042"/>
        <v>13.331072242399955</v>
      </c>
      <c r="P3500" s="5">
        <f ca="1">VLOOKUP(CONCATENATE($F3500," ",$G3500),AllocFactorMatrix,(P$4+1),FALSE)*$E3506</f>
        <v>7.8054843863564916</v>
      </c>
      <c r="Q3500" s="5">
        <f ca="1">VLOOKUP(CONCATENATE($F3500," ",$G3500),AllocFactorMatrix,(Q$4+1),FALSE)*$E3506</f>
        <v>1.4007642558994662</v>
      </c>
      <c r="R3500" s="5">
        <f ca="1">VLOOKUP(CONCATENATE($F3500," ",$G3500),AllocFactorMatrix,(R$4+1),FALSE)*$E3506</f>
        <v>0.28406069655624833</v>
      </c>
      <c r="S3500" s="5">
        <f ca="1">VLOOKUP(CONCATENATE($F3500," ",$G3500),AllocFactorMatrix,(S$4+1),FALSE)*$E3506</f>
        <v>1.0787076493235752E-2</v>
      </c>
      <c r="T3500" s="5">
        <f t="shared" ref="T3500:T3506" ca="1" si="5045">SUBTOTAL(9,P3500:S3500)</f>
        <v>9.5010964153054402</v>
      </c>
      <c r="U3500" s="5">
        <f ca="1">VLOOKUP(CONCATENATE($F3500," ",$G3500),AllocFactorMatrix,(U$4+1),FALSE)*$E3506</f>
        <v>0.37019726549134163</v>
      </c>
      <c r="V3500" s="5">
        <f ca="1">VLOOKUP(CONCATENATE($F3500," ",$G3500),AllocFactorMatrix,(V$4+1),FALSE)*$E3506</f>
        <v>4.9978768543995598</v>
      </c>
      <c r="W3500" s="5">
        <f ca="1">VLOOKUP(CONCATENATE($F3500," ",$G3500),AllocFactorMatrix,(W$4+1),FALSE)*$E3506</f>
        <v>19.114872671193808</v>
      </c>
      <c r="X3500" s="5">
        <f ca="1">VLOOKUP(CONCATENATE($F3500," ",$G3500),AllocFactorMatrix,(X$4+1),FALSE)*$E3506</f>
        <v>3.4628364689086615</v>
      </c>
      <c r="Y3500" s="5">
        <f t="shared" ref="Y3500:Y3506" ca="1" si="5046">SUBTOTAL(9,U3500:X3500)</f>
        <v>27.945783259993373</v>
      </c>
      <c r="Z3500" s="5">
        <f ca="1">VLOOKUP(CONCATENATE($F3500," ",$G3500),AllocFactorMatrix,(Z$4+1),FALSE)*$E3506</f>
        <v>2.1454870016561922</v>
      </c>
      <c r="AA3500" s="5">
        <f ca="1">VLOOKUP(CONCATENATE($F3500," ",$G3500),AllocFactorMatrix,(AA$4+1),FALSE)*$E3506</f>
        <v>4.2850878368207612E-2</v>
      </c>
      <c r="AB3500" s="5">
        <f t="shared" ca="1" si="5043"/>
        <v>2.1883378800243998</v>
      </c>
      <c r="AC3500" s="5">
        <f ca="1">VLOOKUP(CONCATENATE($F3500," ",$G3500),AllocFactorMatrix,(AC$4+1),FALSE)*$E3506</f>
        <v>2.8302444528315807E-2</v>
      </c>
      <c r="AD3500" s="5">
        <f ca="1">VLOOKUP(CONCATENATE($F3500," ",$G3500),AllocFactorMatrix,(AD$4+1),FALSE)*$E3506</f>
        <v>0.12573557295088045</v>
      </c>
      <c r="AE3500" s="5">
        <f ca="1">VLOOKUP(CONCATENATE($F3500," ",$G3500),AllocFactorMatrix,(AE$4+1),FALSE)*$E3506</f>
        <v>2.5796822730906773E-2</v>
      </c>
    </row>
    <row r="3501" spans="2:31" hidden="1" outlineLevel="1">
      <c r="E3501" s="44"/>
      <c r="F3501" s="167" t="str">
        <f>F3506</f>
        <v>RB_GUP</v>
      </c>
      <c r="G3501" s="48" t="str">
        <f>$G$10</f>
        <v>SUBTRAN</v>
      </c>
      <c r="H3501" s="4">
        <f t="shared" ca="1" si="5040"/>
        <v>30.31392981794297</v>
      </c>
      <c r="I3501" s="5">
        <f t="shared" ref="I3501:N3501" ca="1" si="5047">VLOOKUP(CONCATENATE($F3501," ",$G3501),AllocFactorMatrix,(I$4+1),FALSE)*$E3506</f>
        <v>15.486482595154321</v>
      </c>
      <c r="J3501" s="47">
        <f t="shared" ca="1" si="5047"/>
        <v>2.5217388170426266E-3</v>
      </c>
      <c r="K3501" s="47">
        <f t="shared" ca="1" si="5047"/>
        <v>4.6933889236154928E-3</v>
      </c>
      <c r="L3501" s="5">
        <f t="shared" ca="1" si="5047"/>
        <v>3.6292783102206925</v>
      </c>
      <c r="M3501" s="5">
        <f t="shared" ca="1" si="5047"/>
        <v>5.0722045368781728E-2</v>
      </c>
      <c r="N3501" s="5">
        <f t="shared" ca="1" si="5047"/>
        <v>9.1804545443641538E-3</v>
      </c>
      <c r="O3501" s="5">
        <f t="shared" ca="1" si="5042"/>
        <v>3.6891808101338381</v>
      </c>
      <c r="P3501" s="5">
        <f ca="1">VLOOKUP(CONCATENATE($F3501," ",$G3501),AllocFactorMatrix,(P$4+1),FALSE)*$E3506</f>
        <v>2.0953039027317835</v>
      </c>
      <c r="Q3501" s="5">
        <f ca="1">VLOOKUP(CONCATENATE($F3501," ",$G3501),AllocFactorMatrix,(Q$4+1),FALSE)*$E3506</f>
        <v>0.37707037928016113</v>
      </c>
      <c r="R3501" s="5">
        <f ca="1">VLOOKUP(CONCATENATE($F3501," ",$G3501),AllocFactorMatrix,(R$4+1),FALSE)*$E3506</f>
        <v>9.8978067348048371E-2</v>
      </c>
      <c r="S3501" s="5">
        <f ca="1">VLOOKUP(CONCATENATE($F3501," ",$G3501),AllocFactorMatrix,(S$4+1),FALSE)*$E3506</f>
        <v>0</v>
      </c>
      <c r="T3501" s="5">
        <f t="shared" ca="1" si="5045"/>
        <v>2.571352349359993</v>
      </c>
      <c r="U3501" s="5">
        <f ca="1">VLOOKUP(CONCATENATE($F3501," ",$G3501),AllocFactorMatrix,(U$4+1),FALSE)*$E3506</f>
        <v>9.4583381850591522E-2</v>
      </c>
      <c r="V3501" s="5">
        <f ca="1">VLOOKUP(CONCATENATE($F3501," ",$G3501),AllocFactorMatrix,(V$4+1),FALSE)*$E3506</f>
        <v>1.3270965629378964</v>
      </c>
      <c r="W3501" s="5">
        <f ca="1">VLOOKUP(CONCATENATE($F3501," ",$G3501),AllocFactorMatrix,(W$4+1),FALSE)*$E3506</f>
        <v>6.5436097604470609</v>
      </c>
      <c r="X3501" s="5">
        <f ca="1">VLOOKUP(CONCATENATE($F3501," ",$G3501),AllocFactorMatrix,(X$4+1),FALSE)*$E3506</f>
        <v>0</v>
      </c>
      <c r="Y3501" s="5">
        <f t="shared" ca="1" si="5046"/>
        <v>7.9652897052355485</v>
      </c>
      <c r="Z3501" s="5">
        <f ca="1">VLOOKUP(CONCATENATE($F3501," ",$G3501),AllocFactorMatrix,(Z$4+1),FALSE)*$E3506</f>
        <v>0.57521139672686361</v>
      </c>
      <c r="AA3501" s="5">
        <f ca="1">VLOOKUP(CONCATENATE($F3501," ",$G3501),AllocFactorMatrix,(AA$4+1),FALSE)*$E3506</f>
        <v>1.1549391840122439E-2</v>
      </c>
      <c r="AB3501" s="5">
        <f t="shared" ca="1" si="5043"/>
        <v>0.5867607885669861</v>
      </c>
      <c r="AC3501" s="5">
        <f ca="1">VLOOKUP(CONCATENATE($F3501," ",$G3501),AllocFactorMatrix,(AC$4+1),FALSE)*$E3506</f>
        <v>7.6484417516198633E-3</v>
      </c>
      <c r="AD3501" s="5">
        <f ca="1">VLOOKUP(CONCATENATE($F3501," ",$G3501),AllocFactorMatrix,(AD$4+1),FALSE)*$E3506</f>
        <v>0</v>
      </c>
      <c r="AE3501" s="5">
        <f ca="1">VLOOKUP(CONCATENATE($F3501," ",$G3501),AllocFactorMatrix,(AE$4+1),FALSE)*$E3506</f>
        <v>0</v>
      </c>
    </row>
    <row r="3502" spans="2:31" hidden="1" outlineLevel="1">
      <c r="E3502" s="44"/>
      <c r="F3502" s="167" t="str">
        <f>F3506</f>
        <v>RB_GUP</v>
      </c>
      <c r="G3502" s="48" t="str">
        <f>$G$11</f>
        <v>DISTPRI</v>
      </c>
      <c r="H3502" s="4">
        <f t="shared" ca="1" si="5040"/>
        <v>121.28124858242626</v>
      </c>
      <c r="I3502" s="5">
        <f t="shared" ref="I3502:N3502" ca="1" si="5048">VLOOKUP(CONCATENATE($F3502," ",$G3502),AllocFactorMatrix,(I$4+1),FALSE)*$E3506</f>
        <v>79.402780736829499</v>
      </c>
      <c r="J3502" s="47">
        <f t="shared" ca="1" si="5048"/>
        <v>1.3038051742418387E-2</v>
      </c>
      <c r="K3502" s="47">
        <f t="shared" ca="1" si="5048"/>
        <v>2.4124130291490992E-2</v>
      </c>
      <c r="L3502" s="5">
        <f t="shared" ca="1" si="5048"/>
        <v>18.578143074927684</v>
      </c>
      <c r="M3502" s="5">
        <f t="shared" ca="1" si="5048"/>
        <v>0.25960974070254272</v>
      </c>
      <c r="N3502" s="5">
        <f t="shared" ca="1" si="5048"/>
        <v>0</v>
      </c>
      <c r="O3502" s="5">
        <f t="shared" ca="1" si="5042"/>
        <v>18.837752815630228</v>
      </c>
      <c r="P3502" s="5">
        <f ca="1">VLOOKUP(CONCATENATE($F3502," ",$G3502),AllocFactorMatrix,(P$4+1),FALSE)*$E3506</f>
        <v>10.773850085023756</v>
      </c>
      <c r="Q3502" s="5">
        <f ca="1">VLOOKUP(CONCATENATE($F3502," ",$G3502),AllocFactorMatrix,(Q$4+1),FALSE)*$E3506</f>
        <v>1.9386936459579334</v>
      </c>
      <c r="R3502" s="5">
        <f ca="1">VLOOKUP(CONCATENATE($F3502," ",$G3502),AllocFactorMatrix,(R$4+1),FALSE)*$E3506</f>
        <v>0</v>
      </c>
      <c r="S3502" s="5">
        <f ca="1">VLOOKUP(CONCATENATE($F3502," ",$G3502),AllocFactorMatrix,(S$4+1),FALSE)*$E3506</f>
        <v>0</v>
      </c>
      <c r="T3502" s="5">
        <f t="shared" ca="1" si="5045"/>
        <v>12.71254373098169</v>
      </c>
      <c r="U3502" s="5">
        <f ca="1">VLOOKUP(CONCATENATE($F3502," ",$G3502),AllocFactorMatrix,(U$4+1),FALSE)*$E3506</f>
        <v>0.48787752846064864</v>
      </c>
      <c r="V3502" s="5">
        <f ca="1">VLOOKUP(CONCATENATE($F3502," ",$G3502),AllocFactorMatrix,(V$4+1),FALSE)*$E3506</f>
        <v>6.7463035333957455</v>
      </c>
      <c r="W3502" s="5">
        <f ca="1">VLOOKUP(CONCATENATE($F3502," ",$G3502),AllocFactorMatrix,(W$4+1),FALSE)*$E3506</f>
        <v>0</v>
      </c>
      <c r="X3502" s="5">
        <f ca="1">VLOOKUP(CONCATENATE($F3502," ",$G3502),AllocFactorMatrix,(X$4+1),FALSE)*$E3506</f>
        <v>0</v>
      </c>
      <c r="Y3502" s="5">
        <f t="shared" ca="1" si="5046"/>
        <v>7.2341810618563942</v>
      </c>
      <c r="Z3502" s="5">
        <f ca="1">VLOOKUP(CONCATENATE($F3502," ",$G3502),AllocFactorMatrix,(Z$4+1),FALSE)*$E3506</f>
        <v>2.9584604361851317</v>
      </c>
      <c r="AA3502" s="5">
        <f ca="1">VLOOKUP(CONCATENATE($F3502," ",$G3502),AllocFactorMatrix,(AA$4+1),FALSE)*$E3506</f>
        <v>5.938096647489112E-2</v>
      </c>
      <c r="AB3502" s="5">
        <f t="shared" ca="1" si="5043"/>
        <v>3.0178414026600229</v>
      </c>
      <c r="AC3502" s="5">
        <f ca="1">VLOOKUP(CONCATENATE($F3502," ",$G3502),AllocFactorMatrix,(AC$4+1),FALSE)*$E3506</f>
        <v>3.8986652434521998E-2</v>
      </c>
      <c r="AD3502" s="5">
        <f ca="1">VLOOKUP(CONCATENATE($F3502," ",$G3502),AllocFactorMatrix,(AD$4+1),FALSE)*$E3506</f>
        <v>0</v>
      </c>
      <c r="AE3502" s="5">
        <f ca="1">VLOOKUP(CONCATENATE($F3502," ",$G3502),AllocFactorMatrix,(AE$4+1),FALSE)*$E3506</f>
        <v>0</v>
      </c>
    </row>
    <row r="3503" spans="2:31" hidden="1" outlineLevel="1">
      <c r="E3503" s="44"/>
      <c r="F3503" s="167" t="str">
        <f>F3506</f>
        <v>RB_GUP</v>
      </c>
      <c r="G3503" s="48" t="str">
        <f>$G$12</f>
        <v>DISTSEC</v>
      </c>
      <c r="H3503" s="4">
        <f t="shared" ca="1" si="5040"/>
        <v>58.140596856612831</v>
      </c>
      <c r="I3503" s="5">
        <f t="shared" ref="I3503:N3503" ca="1" si="5049">VLOOKUP(CONCATENATE($F3503," ",$G3503),AllocFactorMatrix,(I$4+1),FALSE)*$E3506</f>
        <v>43.135739389026945</v>
      </c>
      <c r="J3503" s="47">
        <f t="shared" ca="1" si="5049"/>
        <v>1.0693127461686431E-2</v>
      </c>
      <c r="K3503" s="47">
        <f t="shared" ca="1" si="5049"/>
        <v>1.3850546987774943E-2</v>
      </c>
      <c r="L3503" s="5">
        <f t="shared" ca="1" si="5049"/>
        <v>8.6947334952344875</v>
      </c>
      <c r="M3503" s="5">
        <f t="shared" ca="1" si="5049"/>
        <v>0</v>
      </c>
      <c r="N3503" s="5">
        <f t="shared" ca="1" si="5049"/>
        <v>0</v>
      </c>
      <c r="O3503" s="5">
        <f t="shared" ca="1" si="5042"/>
        <v>8.6947334952344875</v>
      </c>
      <c r="P3503" s="5">
        <f ca="1">VLOOKUP(CONCATENATE($F3503," ",$G3503),AllocFactorMatrix,(P$4+1),FALSE)*$E3506</f>
        <v>4.3403572762693292</v>
      </c>
      <c r="Q3503" s="5">
        <f ca="1">VLOOKUP(CONCATENATE($F3503," ",$G3503),AllocFactorMatrix,(Q$4+1),FALSE)*$E3506</f>
        <v>0</v>
      </c>
      <c r="R3503" s="5">
        <f ca="1">VLOOKUP(CONCATENATE($F3503," ",$G3503),AllocFactorMatrix,(R$4+1),FALSE)*$E3506</f>
        <v>0</v>
      </c>
      <c r="S3503" s="5">
        <f ca="1">VLOOKUP(CONCATENATE($F3503," ",$G3503),AllocFactorMatrix,(S$4+1),FALSE)*$E3506</f>
        <v>0</v>
      </c>
      <c r="T3503" s="5">
        <f t="shared" ca="1" si="5045"/>
        <v>4.3403572762693292</v>
      </c>
      <c r="U3503" s="5">
        <f ca="1">VLOOKUP(CONCATENATE($F3503," ",$G3503),AllocFactorMatrix,(U$4+1),FALSE)*$E3506</f>
        <v>0.16254395720303666</v>
      </c>
      <c r="V3503" s="5">
        <f ca="1">VLOOKUP(CONCATENATE($F3503," ",$G3503),AllocFactorMatrix,(V$4+1),FALSE)*$E3506</f>
        <v>0</v>
      </c>
      <c r="W3503" s="5">
        <f ca="1">VLOOKUP(CONCATENATE($F3503," ",$G3503),AllocFactorMatrix,(W$4+1),FALSE)*$E3506</f>
        <v>0</v>
      </c>
      <c r="X3503" s="5">
        <f ca="1">VLOOKUP(CONCATENATE($F3503," ",$G3503),AllocFactorMatrix,(X$4+1),FALSE)*$E3506</f>
        <v>0</v>
      </c>
      <c r="Y3503" s="5">
        <f t="shared" ca="1" si="5046"/>
        <v>0.16254395720303666</v>
      </c>
      <c r="Z3503" s="5">
        <f ca="1">VLOOKUP(CONCATENATE($F3503," ",$G3503),AllocFactorMatrix,(Z$4+1),FALSE)*$E3506</f>
        <v>1.2284045913564896</v>
      </c>
      <c r="AA3503" s="5">
        <f ca="1">VLOOKUP(CONCATENATE($F3503," ",$G3503),AllocFactorMatrix,(AA$4+1),FALSE)*$E3506</f>
        <v>0</v>
      </c>
      <c r="AB3503" s="5">
        <f t="shared" ca="1" si="5043"/>
        <v>1.2284045913564896</v>
      </c>
      <c r="AC3503" s="5">
        <f ca="1">VLOOKUP(CONCATENATE($F3503," ",$G3503),AllocFactorMatrix,(AC$4+1),FALSE)*$E3506</f>
        <v>1.452412982000716E-2</v>
      </c>
      <c r="AD3503" s="5">
        <f ca="1">VLOOKUP(CONCATENATE($F3503," ",$G3503),AllocFactorMatrix,(AD$4+1),FALSE)*$E3506</f>
        <v>0.44704850596711898</v>
      </c>
      <c r="AE3503" s="5">
        <f ca="1">VLOOKUP(CONCATENATE($F3503," ",$G3503),AllocFactorMatrix,(AE$4+1),FALSE)*$E3506</f>
        <v>9.2701837285958752E-2</v>
      </c>
    </row>
    <row r="3504" spans="2:31" hidden="1" outlineLevel="1">
      <c r="E3504" s="44"/>
      <c r="F3504" s="167" t="str">
        <f>F3506</f>
        <v>RB_GUP</v>
      </c>
      <c r="G3504" s="48" t="str">
        <f>$G$13</f>
        <v>ENERGY</v>
      </c>
      <c r="H3504" s="4">
        <f t="shared" ca="1" si="5040"/>
        <v>3.7640581705534011</v>
      </c>
      <c r="I3504" s="5">
        <f t="shared" ref="I3504:N3504" ca="1" si="5050">VLOOKUP(CONCATENATE($F3504," ",$G3504),AllocFactorMatrix,(I$4+1),FALSE)*$E3506</f>
        <v>1.4725883983783326</v>
      </c>
      <c r="J3504" s="47">
        <f t="shared" ca="1" si="5050"/>
        <v>2.356544325512475E-4</v>
      </c>
      <c r="K3504" s="47">
        <f t="shared" ca="1" si="5050"/>
        <v>6.7948612461280508E-4</v>
      </c>
      <c r="L3504" s="5">
        <f t="shared" ca="1" si="5050"/>
        <v>0.42462643746828993</v>
      </c>
      <c r="M3504" s="5">
        <f t="shared" ca="1" si="5050"/>
        <v>5.922275255886106E-3</v>
      </c>
      <c r="N3504" s="5">
        <f t="shared" ca="1" si="5050"/>
        <v>8.2792906157740011E-4</v>
      </c>
      <c r="O3504" s="5">
        <f t="shared" ca="1" si="5042"/>
        <v>0.43137664178575347</v>
      </c>
      <c r="P3504" s="5">
        <f ca="1">VLOOKUP(CONCATENATE($F3504," ",$G3504),AllocFactorMatrix,(P$4+1),FALSE)*$E3506</f>
        <v>0.27528854099615158</v>
      </c>
      <c r="Q3504" s="5">
        <f ca="1">VLOOKUP(CONCATENATE($F3504," ",$G3504),AllocFactorMatrix,(Q$4+1),FALSE)*$E3506</f>
        <v>4.9166090762525656E-2</v>
      </c>
      <c r="R3504" s="5">
        <f ca="1">VLOOKUP(CONCATENATE($F3504," ",$G3504),AllocFactorMatrix,(R$4+1),FALSE)*$E3506</f>
        <v>1.0012016617256462E-2</v>
      </c>
      <c r="S3504" s="5">
        <f ca="1">VLOOKUP(CONCATENATE($F3504," ",$G3504),AllocFactorMatrix,(S$4+1),FALSE)*$E3506</f>
        <v>3.7815725600170422E-4</v>
      </c>
      <c r="T3504" s="5">
        <f t="shared" ca="1" si="5045"/>
        <v>0.33484480563193542</v>
      </c>
      <c r="U3504" s="5">
        <f ca="1">VLOOKUP(CONCATENATE($F3504," ",$G3504),AllocFactorMatrix,(U$4+1),FALSE)*$E3506</f>
        <v>1.4437837868848828E-2</v>
      </c>
      <c r="V3504" s="5">
        <f ca="1">VLOOKUP(CONCATENATE($F3504," ",$G3504),AllocFactorMatrix,(V$4+1),FALSE)*$E3506</f>
        <v>0.22826496184101414</v>
      </c>
      <c r="W3504" s="5">
        <f ca="1">VLOOKUP(CONCATENATE($F3504," ",$G3504),AllocFactorMatrix,(W$4+1),FALSE)*$E3506</f>
        <v>0.98173044953752886</v>
      </c>
      <c r="X3504" s="5">
        <f ca="1">VLOOKUP(CONCATENATE($F3504," ",$G3504),AllocFactorMatrix,(X$4+1),FALSE)*$E3506</f>
        <v>0.1846737514783186</v>
      </c>
      <c r="Y3504" s="5">
        <f t="shared" ca="1" si="5046"/>
        <v>1.4091070007257105</v>
      </c>
      <c r="Z3504" s="5">
        <f ca="1">VLOOKUP(CONCATENATE($F3504," ",$G3504),AllocFactorMatrix,(Z$4+1),FALSE)*$E3506</f>
        <v>7.5729035000756215E-2</v>
      </c>
      <c r="AA3504" s="5">
        <f ca="1">VLOOKUP(CONCATENATE($F3504," ",$G3504),AllocFactorMatrix,(AA$4+1),FALSE)*$E3506</f>
        <v>1.5194879811026541E-3</v>
      </c>
      <c r="AB3504" s="5">
        <f t="shared" ca="1" si="5043"/>
        <v>7.7248522981858872E-2</v>
      </c>
      <c r="AC3504" s="5">
        <f ca="1">VLOOKUP(CONCATENATE($F3504," ",$G3504),AllocFactorMatrix,(AC$4+1),FALSE)*$E3506</f>
        <v>1.3553897949547509E-3</v>
      </c>
      <c r="AD3504" s="5">
        <f ca="1">VLOOKUP(CONCATENATE($F3504," ",$G3504),AllocFactorMatrix,(AD$4+1),FALSE)*$E3506</f>
        <v>3.0360267211959304E-2</v>
      </c>
      <c r="AE3504" s="5">
        <f ca="1">VLOOKUP(CONCATENATE($F3504," ",$G3504),AllocFactorMatrix,(AE$4+1),FALSE)*$E3506</f>
        <v>6.2620034857326411E-3</v>
      </c>
    </row>
    <row r="3505" spans="2:31" hidden="1" outlineLevel="1">
      <c r="E3505" s="44"/>
      <c r="F3505" s="167" t="str">
        <f>F3506</f>
        <v>RB_GUP</v>
      </c>
      <c r="G3505" s="48" t="str">
        <f>$G$14</f>
        <v>CUSTOMER</v>
      </c>
      <c r="H3505" s="4">
        <f t="shared" ca="1" si="5040"/>
        <v>27.401288396332252</v>
      </c>
      <c r="I3505" s="5">
        <f t="shared" ref="I3505:N3505" ca="1" si="5051">VLOOKUP(CONCATENATE($F3505," ",$G3505),AllocFactorMatrix,(I$4+1),FALSE)*$E3506</f>
        <v>13.569289011714897</v>
      </c>
      <c r="J3505" s="47">
        <f t="shared" ca="1" si="5051"/>
        <v>2.7381831338865073E-3</v>
      </c>
      <c r="K3505" s="47">
        <f t="shared" ca="1" si="5051"/>
        <v>1.4512217122462699E-3</v>
      </c>
      <c r="L3505" s="5">
        <f t="shared" ca="1" si="5051"/>
        <v>4.3245958158349689</v>
      </c>
      <c r="M3505" s="5">
        <f t="shared" ca="1" si="5051"/>
        <v>0.27610843381449729</v>
      </c>
      <c r="N3505" s="5">
        <f t="shared" ca="1" si="5051"/>
        <v>4.6437764495938935E-2</v>
      </c>
      <c r="O3505" s="5">
        <f t="shared" ca="1" si="5042"/>
        <v>4.6471420141454045</v>
      </c>
      <c r="P3505" s="5">
        <f ca="1">VLOOKUP(CONCATENATE($F3505," ",$G3505),AllocFactorMatrix,(P$4+1),FALSE)*$E3506</f>
        <v>0.33679460331312427</v>
      </c>
      <c r="Q3505" s="5">
        <f ca="1">VLOOKUP(CONCATENATE($F3505," ",$G3505),AllocFactorMatrix,(Q$4+1),FALSE)*$E3506</f>
        <v>9.7481213290836505E-2</v>
      </c>
      <c r="R3505" s="5">
        <f ca="1">VLOOKUP(CONCATENATE($F3505," ",$G3505),AllocFactorMatrix,(R$4+1),FALSE)*$E3506</f>
        <v>0.11418829779639507</v>
      </c>
      <c r="S3505" s="5">
        <f ca="1">VLOOKUP(CONCATENATE($F3505," ",$G3505),AllocFactorMatrix,(S$4+1),FALSE)*$E3506</f>
        <v>1.4267548826001404E-2</v>
      </c>
      <c r="T3505" s="5">
        <f t="shared" ca="1" si="5045"/>
        <v>0.56273166322635726</v>
      </c>
      <c r="U3505" s="5">
        <f ca="1">VLOOKUP(CONCATENATE($F3505," ",$G3505),AllocFactorMatrix,(U$4+1),FALSE)*$E3506</f>
        <v>2.2329621100290013E-3</v>
      </c>
      <c r="V3505" s="5">
        <f ca="1">VLOOKUP(CONCATENATE($F3505," ",$G3505),AllocFactorMatrix,(V$4+1),FALSE)*$E3506</f>
        <v>6.9189413472675917E-2</v>
      </c>
      <c r="W3505" s="5">
        <f ca="1">VLOOKUP(CONCATENATE($F3505," ",$G3505),AllocFactorMatrix,(W$4+1),FALSE)*$E3506</f>
        <v>0.19194035049251354</v>
      </c>
      <c r="X3505" s="5">
        <f ca="1">VLOOKUP(CONCATENATE($F3505," ",$G3505),AllocFactorMatrix,(X$4+1),FALSE)*$E3506</f>
        <v>5.7072186088800977E-2</v>
      </c>
      <c r="Y3505" s="5">
        <f t="shared" ca="1" si="5046"/>
        <v>0.32043491216401948</v>
      </c>
      <c r="Z3505" s="5">
        <f ca="1">VLOOKUP(CONCATENATE($F3505," ",$G3505),AllocFactorMatrix,(Z$4+1),FALSE)*$E3506</f>
        <v>6.8150663528242006E-2</v>
      </c>
      <c r="AA3505" s="5">
        <f ca="1">VLOOKUP(CONCATENATE($F3505," ",$G3505),AllocFactorMatrix,(AA$4+1),FALSE)*$E3506</f>
        <v>1.2761142638018392E-3</v>
      </c>
      <c r="AB3505" s="5">
        <f t="shared" ca="1" si="5043"/>
        <v>6.9426777792043842E-2</v>
      </c>
      <c r="AC3505" s="5">
        <f ca="1">VLOOKUP(CONCATENATE($F3505," ",$G3505),AllocFactorMatrix,(AC$4+1),FALSE)*$E3506</f>
        <v>6.5927924884206018E-3</v>
      </c>
      <c r="AD3505" s="5">
        <f ca="1">VLOOKUP(CONCATENATE($F3505," ",$G3505),AllocFactorMatrix,(AD$4+1),FALSE)*$E3506</f>
        <v>7.2450970303748941</v>
      </c>
      <c r="AE3505" s="5">
        <f ca="1">VLOOKUP(CONCATENATE($F3505," ",$G3505),AllocFactorMatrix,(AE$4+1),FALSE)*$E3506</f>
        <v>0.97638478958008623</v>
      </c>
    </row>
    <row r="3506" spans="2:31" collapsed="1">
      <c r="D3506" s="48" t="s">
        <v>343</v>
      </c>
      <c r="E3506" s="36">
        <v>552</v>
      </c>
      <c r="F3506" s="88" t="s">
        <v>71</v>
      </c>
      <c r="G3506" s="48" t="str">
        <f>$G$15</f>
        <v>TOTAL</v>
      </c>
      <c r="H3506" s="4">
        <f t="shared" ca="1" si="5040"/>
        <v>551.99999999999989</v>
      </c>
      <c r="I3506" s="5">
        <f t="shared" ref="I3506:N3506" ca="1" si="5052">VLOOKUP(CONCATENATE($F3506," ",$G3506),AllocFactorMatrix,(I$4+1),FALSE)*$E3506</f>
        <v>313.05598914064637</v>
      </c>
      <c r="J3506" s="47">
        <f t="shared" ca="1" si="5052"/>
        <v>6.5019061866458963E-2</v>
      </c>
      <c r="K3506" s="47">
        <f t="shared" ca="1" si="5052"/>
        <v>0.10746855022999501</v>
      </c>
      <c r="L3506" s="5">
        <f t="shared" ca="1" si="5052"/>
        <v>72.939634570034855</v>
      </c>
      <c r="M3506" s="5">
        <f t="shared" ca="1" si="5052"/>
        <v>1.1112281227950092</v>
      </c>
      <c r="N3506" s="5">
        <f t="shared" ca="1" si="5052"/>
        <v>0.12871048765045034</v>
      </c>
      <c r="O3506" s="5">
        <f t="shared" ca="1" si="5042"/>
        <v>74.179573180480318</v>
      </c>
      <c r="P3506" s="5">
        <f ca="1">VLOOKUP(CONCATENATE($F3506," ",$G3506),AllocFactorMatrix,(P$4+1),FALSE)*$E3506</f>
        <v>40.000378047566358</v>
      </c>
      <c r="Q3506" s="5">
        <f ca="1">VLOOKUP(CONCATENATE($F3506," ",$G3506),AllocFactorMatrix,(Q$4+1),FALSE)*$E3506</f>
        <v>6.4425931890448389</v>
      </c>
      <c r="R3506" s="5">
        <f ca="1">VLOOKUP(CONCATENATE($F3506," ",$G3506),AllocFactorMatrix,(R$4+1),FALSE)*$E3506</f>
        <v>1.0303186458999321</v>
      </c>
      <c r="S3506" s="5">
        <f ca="1">VLOOKUP(CONCATENATE($F3506," ",$G3506),AllocFactorMatrix,(S$4+1),FALSE)*$E3506</f>
        <v>4.5296492606092226E-2</v>
      </c>
      <c r="T3506" s="5">
        <f t="shared" ca="1" si="5045"/>
        <v>47.518586375117223</v>
      </c>
      <c r="U3506" s="5">
        <f ca="1">VLOOKUP(CONCATENATE($F3506," ",$G3506),AllocFactorMatrix,(U$4+1),FALSE)*$E3506</f>
        <v>1.8135674718659065</v>
      </c>
      <c r="V3506" s="5">
        <f ca="1">VLOOKUP(CONCATENATE($F3506," ",$G3506),AllocFactorMatrix,(V$4+1),FALSE)*$E3506</f>
        <v>22.572001245191306</v>
      </c>
      <c r="W3506" s="5">
        <f ca="1">VLOOKUP(CONCATENATE($F3506," ",$G3506),AllocFactorMatrix,(W$4+1),FALSE)*$E3506</f>
        <v>62.030966205266736</v>
      </c>
      <c r="X3506" s="5">
        <f ca="1">VLOOKUP(CONCATENATE($F3506," ",$G3506),AllocFactorMatrix,(X$4+1),FALSE)*$E3506</f>
        <v>10.081173834727789</v>
      </c>
      <c r="Y3506" s="5">
        <f t="shared" ca="1" si="5046"/>
        <v>96.49770875705174</v>
      </c>
      <c r="Z3506" s="5">
        <f ca="1">VLOOKUP(CONCATENATE($F3506," ",$G3506),AllocFactorMatrix,(Z$4+1),FALSE)*$E3506</f>
        <v>11.002219936186458</v>
      </c>
      <c r="AA3506" s="5">
        <f ca="1">VLOOKUP(CONCATENATE($F3506," ",$G3506),AllocFactorMatrix,(AA$4+1),FALSE)*$E3506</f>
        <v>0.19548398517921509</v>
      </c>
      <c r="AB3506" s="5">
        <f t="shared" ca="1" si="5043"/>
        <v>11.197703921365674</v>
      </c>
      <c r="AC3506" s="5">
        <f ca="1">VLOOKUP(CONCATENATE($F3506," ",$G3506),AllocFactorMatrix,(AC$4+1),FALSE)*$E3506</f>
        <v>0.14952698854531532</v>
      </c>
      <c r="AD3506" s="5">
        <f ca="1">VLOOKUP(CONCATENATE($F3506," ",$G3506),AllocFactorMatrix,(AD$4+1),FALSE)*$E3506</f>
        <v>8.0797753758443083</v>
      </c>
      <c r="AE3506" s="5">
        <f ca="1">VLOOKUP(CONCATENATE($F3506," ",$G3506),AllocFactorMatrix,(AE$4+1),FALSE)*$E3506</f>
        <v>1.1486486488526766</v>
      </c>
    </row>
    <row r="3507" spans="2:31" hidden="1" outlineLevel="1">
      <c r="F3507" s="167"/>
      <c r="G3507" s="48" t="str">
        <f>$G$8</f>
        <v>PRODUCTION</v>
      </c>
      <c r="H3507" s="9">
        <f t="shared" ref="H3507:AE3507" ca="1" si="5053">+H3491+H3499</f>
        <v>-289777.7905294114</v>
      </c>
      <c r="I3507" s="9">
        <f t="shared" ca="1" si="5053"/>
        <v>-244010.43145299511</v>
      </c>
      <c r="J3507" s="51">
        <f t="shared" ref="J3507:K3507" ca="1" si="5054">+J3491+J3499</f>
        <v>58.12780798731616</v>
      </c>
      <c r="K3507" s="51">
        <f t="shared" ca="1" si="5054"/>
        <v>146.68379178159444</v>
      </c>
      <c r="L3507" s="9">
        <f t="shared" ca="1" si="5053"/>
        <v>-1491.5031386391195</v>
      </c>
      <c r="M3507" s="9">
        <f t="shared" ca="1" si="5053"/>
        <v>-416.76813953594512</v>
      </c>
      <c r="N3507" s="9">
        <f t="shared" ca="1" si="5053"/>
        <v>10.491135138366289</v>
      </c>
      <c r="O3507" s="9">
        <f t="shared" ca="1" si="5053"/>
        <v>-1897.7801430368377</v>
      </c>
      <c r="P3507" s="9">
        <f t="shared" ca="1" si="5053"/>
        <v>-9993.9239439843604</v>
      </c>
      <c r="Q3507" s="9">
        <f t="shared" ca="1" si="5053"/>
        <v>1131.5561209836301</v>
      </c>
      <c r="R3507" s="9">
        <f t="shared" ca="1" si="5053"/>
        <v>-416.51315151201993</v>
      </c>
      <c r="S3507" s="9">
        <f t="shared" ca="1" si="5053"/>
        <v>-66.867042230045897</v>
      </c>
      <c r="T3507" s="9">
        <f t="shared" ca="1" si="5053"/>
        <v>-9345.7480167427639</v>
      </c>
      <c r="U3507" s="9">
        <f t="shared" ca="1" si="5053"/>
        <v>-537.76329522462822</v>
      </c>
      <c r="V3507" s="9">
        <f t="shared" ca="1" si="5053"/>
        <v>4221.5592817847946</v>
      </c>
      <c r="W3507" s="9">
        <f t="shared" ca="1" si="5053"/>
        <v>-41806.946751008356</v>
      </c>
      <c r="X3507" s="9">
        <f t="shared" ca="1" si="5053"/>
        <v>2860.7679612345391</v>
      </c>
      <c r="Y3507" s="9">
        <f t="shared" ca="1" si="5053"/>
        <v>-35262.382803213543</v>
      </c>
      <c r="Z3507" s="9">
        <f t="shared" ca="1" si="5053"/>
        <v>-213.24408181054497</v>
      </c>
      <c r="AA3507" s="9">
        <f t="shared" ca="1" si="5053"/>
        <v>-66.128219343715699</v>
      </c>
      <c r="AB3507" s="9">
        <f t="shared" ca="1" si="5053"/>
        <v>-279.37230115424882</v>
      </c>
      <c r="AC3507" s="9">
        <f t="shared" ca="1" si="5053"/>
        <v>37.30621407499622</v>
      </c>
      <c r="AD3507" s="9">
        <f t="shared" ca="1" si="5053"/>
        <v>613.86778299150239</v>
      </c>
      <c r="AE3507" s="9">
        <f t="shared" ca="1" si="5053"/>
        <v>161.93859089678159</v>
      </c>
    </row>
    <row r="3508" spans="2:31" hidden="1" outlineLevel="1">
      <c r="F3508" s="167"/>
      <c r="G3508" s="48" t="str">
        <f>$G$9</f>
        <v>BULKTRAN</v>
      </c>
      <c r="H3508" s="9">
        <f t="shared" ref="H3508:AE3508" ca="1" si="5055">+H3492+H3500</f>
        <v>-71060.076904251546</v>
      </c>
      <c r="I3508" s="9">
        <f t="shared" ca="1" si="5055"/>
        <v>-130678.67856201556</v>
      </c>
      <c r="J3508" s="51">
        <f t="shared" ref="J3508:K3508" ca="1" si="5056">+J3492+J3500</f>
        <v>-290.73147461201199</v>
      </c>
      <c r="K3508" s="51">
        <f t="shared" ca="1" si="5056"/>
        <v>-776.9585327418107</v>
      </c>
      <c r="L3508" s="9">
        <f t="shared" ca="1" si="5055"/>
        <v>2964.2837573687038</v>
      </c>
      <c r="M3508" s="9">
        <f t="shared" ca="1" si="5055"/>
        <v>-144.77670403692895</v>
      </c>
      <c r="N3508" s="9">
        <f t="shared" ca="1" si="5055"/>
        <v>-152.73163482226488</v>
      </c>
      <c r="O3508" s="9">
        <f t="shared" ca="1" si="5055"/>
        <v>2666.7754185095182</v>
      </c>
      <c r="P3508" s="9">
        <f t="shared" ca="1" si="5055"/>
        <v>-350.79113484906554</v>
      </c>
      <c r="Q3508" s="9">
        <f t="shared" ca="1" si="5055"/>
        <v>3349.6245512596938</v>
      </c>
      <c r="R3508" s="9">
        <f t="shared" ca="1" si="5055"/>
        <v>268.5508462696867</v>
      </c>
      <c r="S3508" s="9">
        <f t="shared" ca="1" si="5055"/>
        <v>-50.178132115630547</v>
      </c>
      <c r="T3508" s="9">
        <f t="shared" ca="1" si="5055"/>
        <v>3217.2061305646735</v>
      </c>
      <c r="U3508" s="9">
        <f t="shared" ca="1" si="5055"/>
        <v>-299.16372384779197</v>
      </c>
      <c r="V3508" s="9">
        <f t="shared" ca="1" si="5055"/>
        <v>12863.228461745544</v>
      </c>
      <c r="W3508" s="9">
        <f t="shared" ca="1" si="5055"/>
        <v>29449.993195223935</v>
      </c>
      <c r="X3508" s="9">
        <f t="shared" ca="1" si="5055"/>
        <v>11619.842384760703</v>
      </c>
      <c r="Y3508" s="9">
        <f t="shared" ca="1" si="5055"/>
        <v>53633.900317882384</v>
      </c>
      <c r="Z3508" s="9">
        <f t="shared" ca="1" si="5055"/>
        <v>725.0809008574771</v>
      </c>
      <c r="AA3508" s="9">
        <f t="shared" ca="1" si="5055"/>
        <v>-27.005391812812984</v>
      </c>
      <c r="AB3508" s="9">
        <f t="shared" ca="1" si="5055"/>
        <v>698.07550904466359</v>
      </c>
      <c r="AC3508" s="9">
        <f t="shared" ca="1" si="5055"/>
        <v>26.249897123589626</v>
      </c>
      <c r="AD3508" s="9">
        <f t="shared" ca="1" si="5055"/>
        <v>354.27261892949741</v>
      </c>
      <c r="AE3508" s="9">
        <f t="shared" ca="1" si="5055"/>
        <v>89.811773063420389</v>
      </c>
    </row>
    <row r="3509" spans="2:31" hidden="1" outlineLevel="1">
      <c r="F3509" s="167"/>
      <c r="G3509" s="48" t="str">
        <f>$G$10</f>
        <v>SUBTRAN</v>
      </c>
      <c r="H3509" s="9">
        <f t="shared" ref="H3509:AE3509" ca="1" si="5057">+H3493+H3501</f>
        <v>-21521.357630649214</v>
      </c>
      <c r="I3509" s="9">
        <f t="shared" ca="1" si="5057"/>
        <v>-35150.562034397073</v>
      </c>
      <c r="J3509" s="51">
        <f t="shared" ref="J3509:K3509" ca="1" si="5058">+J3493+J3501</f>
        <v>-55.713331533002432</v>
      </c>
      <c r="K3509" s="51">
        <f t="shared" ca="1" si="5058"/>
        <v>-158.02160606892562</v>
      </c>
      <c r="L3509" s="9">
        <f t="shared" ca="1" si="5057"/>
        <v>597.40244232870873</v>
      </c>
      <c r="M3509" s="9">
        <f t="shared" ca="1" si="5057"/>
        <v>-41.185521062902012</v>
      </c>
      <c r="N3509" s="9">
        <f t="shared" ca="1" si="5057"/>
        <v>-49.507472089525599</v>
      </c>
      <c r="O3509" s="9">
        <f t="shared" ca="1" si="5057"/>
        <v>506.70944917628475</v>
      </c>
      <c r="P3509" s="9">
        <f t="shared" ca="1" si="5057"/>
        <v>-195.88514912253473</v>
      </c>
      <c r="Q3509" s="9">
        <f t="shared" ca="1" si="5057"/>
        <v>842.22169406046191</v>
      </c>
      <c r="R3509" s="9">
        <f t="shared" ca="1" si="5057"/>
        <v>84.228274926101577</v>
      </c>
      <c r="S3509" s="9">
        <f t="shared" ca="1" si="5057"/>
        <v>0</v>
      </c>
      <c r="T3509" s="9">
        <f t="shared" ca="1" si="5057"/>
        <v>730.56481986402878</v>
      </c>
      <c r="U3509" s="9">
        <f t="shared" ca="1" si="5057"/>
        <v>-77.884559307414946</v>
      </c>
      <c r="V3509" s="9">
        <f t="shared" ca="1" si="5057"/>
        <v>3197.6913363369017</v>
      </c>
      <c r="W3509" s="9">
        <f t="shared" ca="1" si="5057"/>
        <v>9329.7348849212522</v>
      </c>
      <c r="X3509" s="9">
        <f t="shared" ca="1" si="5057"/>
        <v>2.9079766423256131E-154</v>
      </c>
      <c r="Y3509" s="9">
        <f t="shared" ca="1" si="5057"/>
        <v>12449.541661950749</v>
      </c>
      <c r="Z3509" s="9">
        <f t="shared" ca="1" si="5057"/>
        <v>157.26079895532644</v>
      </c>
      <c r="AA3509" s="9">
        <f t="shared" ca="1" si="5057"/>
        <v>-7.5427108100057998</v>
      </c>
      <c r="AB3509" s="9">
        <f t="shared" ca="1" si="5057"/>
        <v>149.71808814532068</v>
      </c>
      <c r="AC3509" s="9">
        <f t="shared" ca="1" si="5057"/>
        <v>6.4053222134333456</v>
      </c>
      <c r="AD3509" s="9">
        <f t="shared" ca="1" si="5057"/>
        <v>0</v>
      </c>
      <c r="AE3509" s="9">
        <f t="shared" ca="1" si="5057"/>
        <v>0</v>
      </c>
    </row>
    <row r="3510" spans="2:31" hidden="1" outlineLevel="1">
      <c r="F3510" s="167"/>
      <c r="G3510" s="48" t="str">
        <f>$G$11</f>
        <v>DISTPRI</v>
      </c>
      <c r="H3510" s="9">
        <f t="shared" ref="H3510:AE3510" ca="1" si="5059">+H3494+H3502</f>
        <v>-139100.65282020596</v>
      </c>
      <c r="I3510" s="9">
        <f t="shared" ca="1" si="5059"/>
        <v>-160528.65391579518</v>
      </c>
      <c r="J3510" s="51">
        <f t="shared" ref="J3510:K3510" ca="1" si="5060">+J3494+J3502</f>
        <v>-129.78020012608829</v>
      </c>
      <c r="K3510" s="51">
        <f t="shared" ca="1" si="5060"/>
        <v>-378.14107661327358</v>
      </c>
      <c r="L3510" s="9">
        <f t="shared" ca="1" si="5059"/>
        <v>6801.0645608697168</v>
      </c>
      <c r="M3510" s="9">
        <f t="shared" ca="1" si="5059"/>
        <v>-186.31427177979188</v>
      </c>
      <c r="N3510" s="9">
        <f t="shared" ca="1" si="5059"/>
        <v>0</v>
      </c>
      <c r="O3510" s="9">
        <f t="shared" ca="1" si="5059"/>
        <v>6614.7502890899059</v>
      </c>
      <c r="P3510" s="9">
        <f t="shared" ca="1" si="5059"/>
        <v>-857.00150676748638</v>
      </c>
      <c r="Q3510" s="9">
        <f t="shared" ca="1" si="5059"/>
        <v>3233.1430753237214</v>
      </c>
      <c r="R3510" s="9">
        <f t="shared" ca="1" si="5059"/>
        <v>0</v>
      </c>
      <c r="S3510" s="9">
        <f t="shared" ca="1" si="5059"/>
        <v>0</v>
      </c>
      <c r="T3510" s="9">
        <f t="shared" ca="1" si="5059"/>
        <v>2376.1415685562265</v>
      </c>
      <c r="U3510" s="9">
        <f t="shared" ca="1" si="5059"/>
        <v>-245.57360606012557</v>
      </c>
      <c r="V3510" s="9">
        <f t="shared" ca="1" si="5059"/>
        <v>11914.27640237063</v>
      </c>
      <c r="W3510" s="9">
        <f t="shared" ca="1" si="5059"/>
        <v>-4.6102298204466766E-82</v>
      </c>
      <c r="X3510" s="9">
        <f t="shared" ca="1" si="5059"/>
        <v>4.5251596773731435E-154</v>
      </c>
      <c r="Y3510" s="9">
        <f t="shared" ca="1" si="5059"/>
        <v>11668.702796310507</v>
      </c>
      <c r="Z3510" s="9">
        <f t="shared" ca="1" si="5059"/>
        <v>1259.6668745701954</v>
      </c>
      <c r="AA3510" s="9">
        <f t="shared" ca="1" si="5059"/>
        <v>-26.066569859021815</v>
      </c>
      <c r="AB3510" s="9">
        <f t="shared" ca="1" si="5059"/>
        <v>1233.600304711174</v>
      </c>
      <c r="AC3510" s="9">
        <f t="shared" ca="1" si="5059"/>
        <v>42.727413660903629</v>
      </c>
      <c r="AD3510" s="9">
        <f t="shared" ca="1" si="5059"/>
        <v>0</v>
      </c>
      <c r="AE3510" s="9">
        <f t="shared" ca="1" si="5059"/>
        <v>0</v>
      </c>
    </row>
    <row r="3511" spans="2:31" hidden="1" outlineLevel="1">
      <c r="F3511" s="167"/>
      <c r="G3511" s="48" t="str">
        <f>$G$12</f>
        <v>DISTSEC</v>
      </c>
      <c r="H3511" s="9">
        <f t="shared" ref="H3511:AE3511" ca="1" si="5061">+H3495+H3503</f>
        <v>-83776.514818943004</v>
      </c>
      <c r="I3511" s="9">
        <f t="shared" ca="1" si="5061"/>
        <v>-87992.124801258833</v>
      </c>
      <c r="J3511" s="51">
        <f t="shared" ref="J3511:K3511" ca="1" si="5062">+J3495+J3503</f>
        <v>-125.27337043702458</v>
      </c>
      <c r="K3511" s="51">
        <f t="shared" ca="1" si="5062"/>
        <v>-286.3987933873463</v>
      </c>
      <c r="L3511" s="9">
        <f t="shared" ca="1" si="5061"/>
        <v>2943.198122018347</v>
      </c>
      <c r="M3511" s="9">
        <f t="shared" ca="1" si="5061"/>
        <v>0</v>
      </c>
      <c r="N3511" s="9">
        <f t="shared" ca="1" si="5061"/>
        <v>0</v>
      </c>
      <c r="O3511" s="9">
        <f t="shared" ca="1" si="5061"/>
        <v>2943.198122018347</v>
      </c>
      <c r="P3511" s="9">
        <f t="shared" ca="1" si="5061"/>
        <v>-383.32426814831342</v>
      </c>
      <c r="Q3511" s="9">
        <f t="shared" ca="1" si="5061"/>
        <v>0</v>
      </c>
      <c r="R3511" s="9">
        <f t="shared" ca="1" si="5061"/>
        <v>0</v>
      </c>
      <c r="S3511" s="9">
        <f t="shared" ca="1" si="5061"/>
        <v>0</v>
      </c>
      <c r="T3511" s="9">
        <f t="shared" ca="1" si="5061"/>
        <v>-383.32426814831342</v>
      </c>
      <c r="U3511" s="9">
        <f t="shared" ca="1" si="5061"/>
        <v>-87.178395002966198</v>
      </c>
      <c r="V3511" s="9">
        <f t="shared" ca="1" si="5061"/>
        <v>5.1357407202896619E-125</v>
      </c>
      <c r="W3511" s="9">
        <f t="shared" ca="1" si="5061"/>
        <v>-1.749044957536261E-83</v>
      </c>
      <c r="X3511" s="9">
        <f t="shared" ca="1" si="5061"/>
        <v>0</v>
      </c>
      <c r="Y3511" s="9">
        <f t="shared" ca="1" si="5061"/>
        <v>-87.178395002966198</v>
      </c>
      <c r="Z3511" s="9">
        <f t="shared" ca="1" si="5061"/>
        <v>494.22732603850608</v>
      </c>
      <c r="AA3511" s="9">
        <f t="shared" ca="1" si="5061"/>
        <v>0</v>
      </c>
      <c r="AB3511" s="9">
        <f t="shared" ca="1" si="5061"/>
        <v>494.22732603850608</v>
      </c>
      <c r="AC3511" s="9">
        <f t="shared" ca="1" si="5061"/>
        <v>15.388959369878329</v>
      </c>
      <c r="AD3511" s="9">
        <f t="shared" ca="1" si="5061"/>
        <v>1309.3362316663606</v>
      </c>
      <c r="AE3511" s="9">
        <f t="shared" ca="1" si="5061"/>
        <v>335.63417019652957</v>
      </c>
    </row>
    <row r="3512" spans="2:31" hidden="1" outlineLevel="1">
      <c r="F3512" s="167"/>
      <c r="G3512" s="48" t="str">
        <f>$G$13</f>
        <v>ENERGY</v>
      </c>
      <c r="H3512" s="9">
        <f t="shared" ref="H3512:AE3512" ca="1" si="5063">+H3496+H3504</f>
        <v>-106148.8708140293</v>
      </c>
      <c r="I3512" s="9">
        <f t="shared" ca="1" si="5063"/>
        <v>-1267.6777524237261</v>
      </c>
      <c r="J3512" s="51">
        <f t="shared" ref="J3512:K3512" ca="1" si="5064">+J3496+J3504</f>
        <v>254.42679103104788</v>
      </c>
      <c r="K3512" s="51">
        <f t="shared" ca="1" si="5064"/>
        <v>1032.1818677852925</v>
      </c>
      <c r="L3512" s="9">
        <f t="shared" ca="1" si="5063"/>
        <v>-1633.874355331433</v>
      </c>
      <c r="M3512" s="9">
        <f t="shared" ca="1" si="5063"/>
        <v>-65.027567771497843</v>
      </c>
      <c r="N3512" s="9">
        <f t="shared" ca="1" si="5063"/>
        <v>175.84965059423587</v>
      </c>
      <c r="O3512" s="9">
        <f t="shared" ca="1" si="5063"/>
        <v>-1523.0522725086507</v>
      </c>
      <c r="P3512" s="9">
        <f t="shared" ca="1" si="5063"/>
        <v>-4389.9309965154998</v>
      </c>
      <c r="Q3512" s="9">
        <f t="shared" ca="1" si="5063"/>
        <v>-2390.3691330067945</v>
      </c>
      <c r="R3512" s="9">
        <f t="shared" ca="1" si="5063"/>
        <v>-466.46597533863519</v>
      </c>
      <c r="S3512" s="9">
        <f t="shared" ca="1" si="5063"/>
        <v>14.568322433927234</v>
      </c>
      <c r="T3512" s="9">
        <f t="shared" ca="1" si="5063"/>
        <v>-7232.1977824269761</v>
      </c>
      <c r="U3512" s="9">
        <f t="shared" ca="1" si="5063"/>
        <v>57.324904913505684</v>
      </c>
      <c r="V3512" s="9">
        <f t="shared" ca="1" si="5063"/>
        <v>-12078.442845272699</v>
      </c>
      <c r="W3512" s="9">
        <f t="shared" ca="1" si="5063"/>
        <v>-71661.3346515905</v>
      </c>
      <c r="X3512" s="9">
        <f t="shared" ca="1" si="5063"/>
        <v>-13418.509314693203</v>
      </c>
      <c r="Y3512" s="9">
        <f t="shared" ca="1" si="5063"/>
        <v>-97100.961906642973</v>
      </c>
      <c r="Z3512" s="9">
        <f t="shared" ca="1" si="5063"/>
        <v>-529.92811887263247</v>
      </c>
      <c r="AA3512" s="9">
        <f t="shared" ca="1" si="5063"/>
        <v>-4.6571381046275393</v>
      </c>
      <c r="AB3512" s="9">
        <f t="shared" ca="1" si="5063"/>
        <v>-534.58525697726134</v>
      </c>
      <c r="AC3512" s="9">
        <f t="shared" ca="1" si="5063"/>
        <v>-1.0770031427815849E-3</v>
      </c>
      <c r="AD3512" s="9">
        <f t="shared" ca="1" si="5063"/>
        <v>162.05995967715776</v>
      </c>
      <c r="AE3512" s="9">
        <f t="shared" ca="1" si="5063"/>
        <v>60.936615460716396</v>
      </c>
    </row>
    <row r="3513" spans="2:31" hidden="1" outlineLevel="1">
      <c r="F3513" s="167"/>
      <c r="G3513" s="48" t="str">
        <f>$G$14</f>
        <v>CUSTOMER</v>
      </c>
      <c r="H3513" s="9">
        <f t="shared" ref="H3513:AE3513" ca="1" si="5065">+H3497+H3505</f>
        <v>955.83798371173089</v>
      </c>
      <c r="I3513" s="9">
        <f t="shared" ca="1" si="5065"/>
        <v>-25988.861328966359</v>
      </c>
      <c r="J3513" s="51">
        <f t="shared" ref="J3513:K3513" ca="1" si="5066">+J3497+J3505</f>
        <v>-2.4535367570154825</v>
      </c>
      <c r="K3513" s="51">
        <f t="shared" ca="1" si="5066"/>
        <v>103.96841524973117</v>
      </c>
      <c r="L3513" s="9">
        <f t="shared" ca="1" si="5065"/>
        <v>1756.6234541624253</v>
      </c>
      <c r="M3513" s="9">
        <f t="shared" ca="1" si="5065"/>
        <v>-195.71583812660907</v>
      </c>
      <c r="N3513" s="9">
        <f t="shared" ca="1" si="5065"/>
        <v>-91.5611135397655</v>
      </c>
      <c r="O3513" s="9">
        <f t="shared" ca="1" si="5065"/>
        <v>1469.3465024960465</v>
      </c>
      <c r="P3513" s="9">
        <f t="shared" ca="1" si="5065"/>
        <v>-32.438618336301566</v>
      </c>
      <c r="Q3513" s="9">
        <f t="shared" ca="1" si="5065"/>
        <v>149.19258707174075</v>
      </c>
      <c r="R3513" s="9">
        <f t="shared" ca="1" si="5065"/>
        <v>29.687553055042702</v>
      </c>
      <c r="S3513" s="9">
        <f t="shared" ca="1" si="5065"/>
        <v>-50.317267352555085</v>
      </c>
      <c r="T3513" s="9">
        <f t="shared" ca="1" si="5065"/>
        <v>96.124254437927036</v>
      </c>
      <c r="U3513" s="9">
        <f t="shared" ca="1" si="5065"/>
        <v>-0.99244269526787221</v>
      </c>
      <c r="V3513" s="9">
        <f t="shared" ca="1" si="5065"/>
        <v>111.36803718484634</v>
      </c>
      <c r="W3513" s="9">
        <f t="shared" ca="1" si="5065"/>
        <v>53.408056047046124</v>
      </c>
      <c r="X3513" s="9">
        <f t="shared" ca="1" si="5065"/>
        <v>111.27080565145361</v>
      </c>
      <c r="Y3513" s="9">
        <f t="shared" ca="1" si="5065"/>
        <v>275.0544561880784</v>
      </c>
      <c r="Z3513" s="9">
        <f t="shared" ca="1" si="5065"/>
        <v>29.586568071391586</v>
      </c>
      <c r="AA3513" s="9">
        <f t="shared" ca="1" si="5065"/>
        <v>-0.51830198977778408</v>
      </c>
      <c r="AB3513" s="9">
        <f t="shared" ca="1" si="5065"/>
        <v>29.068266081613874</v>
      </c>
      <c r="AC3513" s="9">
        <f t="shared" ca="1" si="5065"/>
        <v>7.3552791650106055</v>
      </c>
      <c r="AD3513" s="9">
        <f t="shared" ca="1" si="5065"/>
        <v>21429.376722903497</v>
      </c>
      <c r="AE3513" s="9">
        <f t="shared" ca="1" si="5065"/>
        <v>3536.858952913301</v>
      </c>
    </row>
    <row r="3514" spans="2:31" collapsed="1">
      <c r="B3514" s="97" t="s">
        <v>345</v>
      </c>
      <c r="E3514" s="9">
        <f>+E3498+E3506</f>
        <v>-710429.42553377885</v>
      </c>
      <c r="F3514" s="167"/>
      <c r="G3514" s="48" t="str">
        <f>$G$15</f>
        <v>TOTAL</v>
      </c>
      <c r="H3514" s="9">
        <f t="shared" ref="H3514:AE3514" ca="1" si="5067">+H3498+H3506</f>
        <v>-710429.42553377803</v>
      </c>
      <c r="I3514" s="9">
        <f t="shared" ca="1" si="5067"/>
        <v>-685616.98984785203</v>
      </c>
      <c r="J3514" s="51">
        <f t="shared" ref="J3514:K3514" ca="1" si="5068">+J3498+J3506</f>
        <v>-291.39731444677841</v>
      </c>
      <c r="K3514" s="51">
        <f t="shared" ca="1" si="5068"/>
        <v>-316.68593399473718</v>
      </c>
      <c r="L3514" s="9">
        <f t="shared" ca="1" si="5067"/>
        <v>11937.194842777382</v>
      </c>
      <c r="M3514" s="9">
        <f t="shared" ca="1" si="5067"/>
        <v>-1049.7880423136742</v>
      </c>
      <c r="N3514" s="9">
        <f t="shared" ca="1" si="5067"/>
        <v>-107.45943471895548</v>
      </c>
      <c r="O3514" s="9">
        <f t="shared" ca="1" si="5067"/>
        <v>10779.947365744718</v>
      </c>
      <c r="P3514" s="9">
        <f t="shared" ca="1" si="5067"/>
        <v>-16203.295617723517</v>
      </c>
      <c r="Q3514" s="9">
        <f t="shared" ca="1" si="5067"/>
        <v>6315.3688956924761</v>
      </c>
      <c r="R3514" s="9">
        <f t="shared" ca="1" si="5067"/>
        <v>-500.51245259982699</v>
      </c>
      <c r="S3514" s="9">
        <f t="shared" ca="1" si="5067"/>
        <v>-152.79411926430436</v>
      </c>
      <c r="T3514" s="9">
        <f t="shared" ca="1" si="5067"/>
        <v>-10541.233293895253</v>
      </c>
      <c r="U3514" s="9">
        <f t="shared" ca="1" si="5067"/>
        <v>-1191.2311172246909</v>
      </c>
      <c r="V3514" s="9">
        <f t="shared" ca="1" si="5067"/>
        <v>20229.68067415007</v>
      </c>
      <c r="W3514" s="9">
        <f t="shared" ca="1" si="5067"/>
        <v>-74635.145266406587</v>
      </c>
      <c r="X3514" s="9">
        <f t="shared" ca="1" si="5067"/>
        <v>1173.3718369534618</v>
      </c>
      <c r="Y3514" s="9">
        <f t="shared" ca="1" si="5067"/>
        <v>-54423.323872528075</v>
      </c>
      <c r="Z3514" s="9">
        <f t="shared" ca="1" si="5067"/>
        <v>1922.6502678097022</v>
      </c>
      <c r="AA3514" s="9">
        <f t="shared" ca="1" si="5067"/>
        <v>-131.91833191996184</v>
      </c>
      <c r="AB3514" s="9">
        <f t="shared" ca="1" si="5067"/>
        <v>1790.7319358897478</v>
      </c>
      <c r="AC3514" s="9">
        <f t="shared" ca="1" si="5067"/>
        <v>135.43200860466882</v>
      </c>
      <c r="AD3514" s="9">
        <f t="shared" ca="1" si="5067"/>
        <v>23868.913316168051</v>
      </c>
      <c r="AE3514" s="9">
        <f t="shared" ca="1" si="5067"/>
        <v>4185.1801025307486</v>
      </c>
    </row>
    <row r="3515" spans="2:31">
      <c r="B3515" s="48"/>
      <c r="D3515" s="96" t="s">
        <v>344</v>
      </c>
      <c r="E3515" s="11">
        <v>9.5000000000000001E-2</v>
      </c>
    </row>
    <row r="3516" spans="2:31" hidden="1" outlineLevel="1">
      <c r="E3516" s="9"/>
      <c r="G3516" s="48" t="str">
        <f>$G$8</f>
        <v>PRODUCTION</v>
      </c>
      <c r="H3516" s="46">
        <f t="shared" ref="H3516:AE3516" ca="1" si="5069">+H3507*$E$3515</f>
        <v>-27528.890100294084</v>
      </c>
      <c r="I3516" s="46">
        <f t="shared" ca="1" si="5069"/>
        <v>-23180.990988034537</v>
      </c>
      <c r="J3516" s="46">
        <f t="shared" ref="J3516:K3516" ca="1" si="5070">+J3507*$E$3515</f>
        <v>5.5221417587950352</v>
      </c>
      <c r="K3516" s="46">
        <f t="shared" ca="1" si="5070"/>
        <v>13.934960219251472</v>
      </c>
      <c r="L3516" s="46">
        <f t="shared" ca="1" si="5069"/>
        <v>-141.69279817071634</v>
      </c>
      <c r="M3516" s="46">
        <f t="shared" ca="1" si="5069"/>
        <v>-39.592973255914785</v>
      </c>
      <c r="N3516" s="46">
        <f t="shared" ca="1" si="5069"/>
        <v>0.99665783814479747</v>
      </c>
      <c r="O3516" s="46">
        <f t="shared" ca="1" si="5069"/>
        <v>-180.28911358849959</v>
      </c>
      <c r="P3516" s="46">
        <f t="shared" ca="1" si="5069"/>
        <v>-949.4227746785142</v>
      </c>
      <c r="Q3516" s="46">
        <f t="shared" ca="1" si="5069"/>
        <v>107.49783149344486</v>
      </c>
      <c r="R3516" s="46">
        <f t="shared" ca="1" si="5069"/>
        <v>-39.568749393641895</v>
      </c>
      <c r="S3516" s="46">
        <f t="shared" ca="1" si="5069"/>
        <v>-6.3523690118543605</v>
      </c>
      <c r="T3516" s="46">
        <f t="shared" ca="1" si="5069"/>
        <v>-887.84606159056261</v>
      </c>
      <c r="U3516" s="46">
        <f t="shared" ca="1" si="5069"/>
        <v>-51.08751304633968</v>
      </c>
      <c r="V3516" s="46">
        <f t="shared" ca="1" si="5069"/>
        <v>401.04813176955548</v>
      </c>
      <c r="W3516" s="46">
        <f t="shared" ca="1" si="5069"/>
        <v>-3971.6599413457939</v>
      </c>
      <c r="X3516" s="46">
        <f t="shared" ca="1" si="5069"/>
        <v>271.77295631728123</v>
      </c>
      <c r="Y3516" s="46">
        <f t="shared" ca="1" si="5069"/>
        <v>-3349.9263663052866</v>
      </c>
      <c r="Z3516" s="46">
        <f t="shared" ca="1" si="5069"/>
        <v>-20.258187772001772</v>
      </c>
      <c r="AA3516" s="46">
        <f t="shared" ca="1" si="5069"/>
        <v>-6.2821808376529917</v>
      </c>
      <c r="AB3516" s="46">
        <f t="shared" ca="1" si="5069"/>
        <v>-26.540368609653637</v>
      </c>
      <c r="AC3516" s="46">
        <f t="shared" ca="1" si="5069"/>
        <v>3.5440903371246408</v>
      </c>
      <c r="AD3516" s="46">
        <f t="shared" ca="1" si="5069"/>
        <v>58.317439384192731</v>
      </c>
      <c r="AE3516" s="46">
        <f t="shared" ca="1" si="5069"/>
        <v>15.384166135194251</v>
      </c>
    </row>
    <row r="3517" spans="2:31" hidden="1" outlineLevel="1">
      <c r="E3517" s="9"/>
      <c r="G3517" s="48" t="str">
        <f>$G$9</f>
        <v>BULKTRAN</v>
      </c>
      <c r="H3517" s="46">
        <f t="shared" ref="H3517:AE3517" ca="1" si="5071">+H3508*$E$3515</f>
        <v>-6750.7073059038967</v>
      </c>
      <c r="I3517" s="46">
        <f t="shared" ca="1" si="5071"/>
        <v>-12414.474463391478</v>
      </c>
      <c r="J3517" s="46">
        <f t="shared" ref="J3517:K3517" ca="1" si="5072">+J3508*$E$3515</f>
        <v>-27.619490088141141</v>
      </c>
      <c r="K3517" s="46">
        <f t="shared" ca="1" si="5072"/>
        <v>-73.811060610472012</v>
      </c>
      <c r="L3517" s="46">
        <f t="shared" ca="1" si="5071"/>
        <v>281.60695695002687</v>
      </c>
      <c r="M3517" s="46">
        <f t="shared" ca="1" si="5071"/>
        <v>-13.75378688350825</v>
      </c>
      <c r="N3517" s="46">
        <f t="shared" ca="1" si="5071"/>
        <v>-14.509505308115164</v>
      </c>
      <c r="O3517" s="46">
        <f t="shared" ca="1" si="5071"/>
        <v>253.34366475840423</v>
      </c>
      <c r="P3517" s="46">
        <f t="shared" ca="1" si="5071"/>
        <v>-33.325157810661224</v>
      </c>
      <c r="Q3517" s="46">
        <f t="shared" ca="1" si="5071"/>
        <v>318.2143323696709</v>
      </c>
      <c r="R3517" s="46">
        <f t="shared" ca="1" si="5071"/>
        <v>25.512330395620236</v>
      </c>
      <c r="S3517" s="46">
        <f t="shared" ca="1" si="5071"/>
        <v>-4.7669225509849023</v>
      </c>
      <c r="T3517" s="46">
        <f t="shared" ca="1" si="5071"/>
        <v>305.634582403644</v>
      </c>
      <c r="U3517" s="46">
        <f t="shared" ca="1" si="5071"/>
        <v>-28.420553765540237</v>
      </c>
      <c r="V3517" s="46">
        <f t="shared" ca="1" si="5071"/>
        <v>1222.0067038658267</v>
      </c>
      <c r="W3517" s="46">
        <f t="shared" ca="1" si="5071"/>
        <v>2797.7493535462741</v>
      </c>
      <c r="X3517" s="46">
        <f t="shared" ca="1" si="5071"/>
        <v>1103.8850265522667</v>
      </c>
      <c r="Y3517" s="46">
        <f t="shared" ca="1" si="5071"/>
        <v>5095.220530198827</v>
      </c>
      <c r="Z3517" s="46">
        <f t="shared" ca="1" si="5071"/>
        <v>68.882685581460322</v>
      </c>
      <c r="AA3517" s="46">
        <f t="shared" ca="1" si="5071"/>
        <v>-2.5655122222172335</v>
      </c>
      <c r="AB3517" s="46">
        <f t="shared" ca="1" si="5071"/>
        <v>66.317173359243043</v>
      </c>
      <c r="AC3517" s="46">
        <f t="shared" ca="1" si="5071"/>
        <v>2.4937402267410147</v>
      </c>
      <c r="AD3517" s="46">
        <f t="shared" ca="1" si="5071"/>
        <v>33.655898798302253</v>
      </c>
      <c r="AE3517" s="46">
        <f t="shared" ca="1" si="5071"/>
        <v>8.5321184410249362</v>
      </c>
    </row>
    <row r="3518" spans="2:31" hidden="1" outlineLevel="1">
      <c r="E3518" s="9"/>
      <c r="G3518" s="48" t="str">
        <f>$G$10</f>
        <v>SUBTRAN</v>
      </c>
      <c r="H3518" s="46">
        <f t="shared" ref="H3518:AE3518" ca="1" si="5073">+H3509*$E$3515</f>
        <v>-2044.5289749116753</v>
      </c>
      <c r="I3518" s="46">
        <f t="shared" ca="1" si="5073"/>
        <v>-3339.3033932677222</v>
      </c>
      <c r="J3518" s="46">
        <f t="shared" ref="J3518:K3518" ca="1" si="5074">+J3509*$E$3515</f>
        <v>-5.2927664956352309</v>
      </c>
      <c r="K3518" s="46">
        <f t="shared" ca="1" si="5074"/>
        <v>-15.012052576547934</v>
      </c>
      <c r="L3518" s="46">
        <f t="shared" ca="1" si="5073"/>
        <v>56.753232021227333</v>
      </c>
      <c r="M3518" s="46">
        <f t="shared" ca="1" si="5073"/>
        <v>-3.9126245009756913</v>
      </c>
      <c r="N3518" s="46">
        <f t="shared" ca="1" si="5073"/>
        <v>-4.7032098485049323</v>
      </c>
      <c r="O3518" s="46">
        <f t="shared" ca="1" si="5073"/>
        <v>48.137397671747053</v>
      </c>
      <c r="P3518" s="46">
        <f t="shared" ca="1" si="5073"/>
        <v>-18.6090891666408</v>
      </c>
      <c r="Q3518" s="46">
        <f t="shared" ca="1" si="5073"/>
        <v>80.011060935743885</v>
      </c>
      <c r="R3518" s="46">
        <f t="shared" ca="1" si="5073"/>
        <v>8.0016861179796503</v>
      </c>
      <c r="S3518" s="46">
        <f t="shared" ca="1" si="5073"/>
        <v>0</v>
      </c>
      <c r="T3518" s="46">
        <f t="shared" ca="1" si="5073"/>
        <v>69.40365788708273</v>
      </c>
      <c r="U3518" s="46">
        <f t="shared" ca="1" si="5073"/>
        <v>-7.3990331342044202</v>
      </c>
      <c r="V3518" s="46">
        <f t="shared" ca="1" si="5073"/>
        <v>303.78067695200565</v>
      </c>
      <c r="W3518" s="46">
        <f t="shared" ca="1" si="5073"/>
        <v>886.32481406751901</v>
      </c>
      <c r="X3518" s="46">
        <f t="shared" ca="1" si="5073"/>
        <v>2.7625778102093326E-155</v>
      </c>
      <c r="Y3518" s="46">
        <f t="shared" ca="1" si="5073"/>
        <v>1182.7064578853212</v>
      </c>
      <c r="Z3518" s="46">
        <f t="shared" ca="1" si="5073"/>
        <v>14.939775900756011</v>
      </c>
      <c r="AA3518" s="46">
        <f t="shared" ca="1" si="5073"/>
        <v>-0.71655752695055097</v>
      </c>
      <c r="AB3518" s="46">
        <f t="shared" ca="1" si="5073"/>
        <v>14.223218373805464</v>
      </c>
      <c r="AC3518" s="46">
        <f t="shared" ca="1" si="5073"/>
        <v>0.6085056102761679</v>
      </c>
      <c r="AD3518" s="46">
        <f t="shared" ca="1" si="5073"/>
        <v>0</v>
      </c>
      <c r="AE3518" s="46">
        <f t="shared" ca="1" si="5073"/>
        <v>0</v>
      </c>
    </row>
    <row r="3519" spans="2:31" hidden="1" outlineLevel="1">
      <c r="E3519" s="9"/>
      <c r="G3519" s="48" t="str">
        <f>$G$11</f>
        <v>DISTPRI</v>
      </c>
      <c r="H3519" s="46">
        <f t="shared" ref="H3519:AE3519" ca="1" si="5075">+H3510*$E$3515</f>
        <v>-13214.562017919567</v>
      </c>
      <c r="I3519" s="46">
        <f t="shared" ca="1" si="5075"/>
        <v>-15250.222122000541</v>
      </c>
      <c r="J3519" s="46">
        <f t="shared" ref="J3519:K3519" ca="1" si="5076">+J3510*$E$3515</f>
        <v>-12.329119011978388</v>
      </c>
      <c r="K3519" s="46">
        <f t="shared" ca="1" si="5076"/>
        <v>-35.923402278260994</v>
      </c>
      <c r="L3519" s="46">
        <f t="shared" ca="1" si="5075"/>
        <v>646.1011332826231</v>
      </c>
      <c r="M3519" s="46">
        <f t="shared" ca="1" si="5075"/>
        <v>-17.699855819080227</v>
      </c>
      <c r="N3519" s="46">
        <f t="shared" ca="1" si="5075"/>
        <v>0</v>
      </c>
      <c r="O3519" s="46">
        <f t="shared" ca="1" si="5075"/>
        <v>628.40127746354108</v>
      </c>
      <c r="P3519" s="46">
        <f t="shared" ca="1" si="5075"/>
        <v>-81.415143142911205</v>
      </c>
      <c r="Q3519" s="46">
        <f t="shared" ca="1" si="5075"/>
        <v>307.14859215575353</v>
      </c>
      <c r="R3519" s="46">
        <f t="shared" ca="1" si="5075"/>
        <v>0</v>
      </c>
      <c r="S3519" s="46">
        <f t="shared" ca="1" si="5075"/>
        <v>0</v>
      </c>
      <c r="T3519" s="46">
        <f t="shared" ca="1" si="5075"/>
        <v>225.73344901284153</v>
      </c>
      <c r="U3519" s="46">
        <f t="shared" ca="1" si="5075"/>
        <v>-23.329492575711928</v>
      </c>
      <c r="V3519" s="46">
        <f t="shared" ca="1" si="5075"/>
        <v>1131.8562582252098</v>
      </c>
      <c r="W3519" s="46">
        <f t="shared" ca="1" si="5075"/>
        <v>-4.3797183294243432E-83</v>
      </c>
      <c r="X3519" s="46">
        <f t="shared" ca="1" si="5075"/>
        <v>4.2989016935044864E-155</v>
      </c>
      <c r="Y3519" s="46">
        <f t="shared" ca="1" si="5075"/>
        <v>1108.5267656494982</v>
      </c>
      <c r="Z3519" s="46">
        <f t="shared" ca="1" si="5075"/>
        <v>119.66835308416857</v>
      </c>
      <c r="AA3519" s="46">
        <f t="shared" ca="1" si="5075"/>
        <v>-2.4763241366070723</v>
      </c>
      <c r="AB3519" s="46">
        <f t="shared" ca="1" si="5075"/>
        <v>117.19202894756152</v>
      </c>
      <c r="AC3519" s="46">
        <f t="shared" ca="1" si="5075"/>
        <v>4.0591042977858445</v>
      </c>
      <c r="AD3519" s="46">
        <f t="shared" ca="1" si="5075"/>
        <v>0</v>
      </c>
      <c r="AE3519" s="46">
        <f t="shared" ca="1" si="5075"/>
        <v>0</v>
      </c>
    </row>
    <row r="3520" spans="2:31" hidden="1" outlineLevel="1">
      <c r="E3520" s="9"/>
      <c r="G3520" s="48" t="str">
        <f>$G$12</f>
        <v>DISTSEC</v>
      </c>
      <c r="H3520" s="46">
        <f t="shared" ref="H3520:AE3520" ca="1" si="5077">+H3511*$E$3515</f>
        <v>-7958.7689077995856</v>
      </c>
      <c r="I3520" s="46">
        <f t="shared" ca="1" si="5077"/>
        <v>-8359.2518561195884</v>
      </c>
      <c r="J3520" s="46">
        <f t="shared" ref="J3520:K3520" ca="1" si="5078">+J3511*$E$3515</f>
        <v>-11.900970191517336</v>
      </c>
      <c r="K3520" s="46">
        <f t="shared" ca="1" si="5078"/>
        <v>-27.2078853717979</v>
      </c>
      <c r="L3520" s="46">
        <f t="shared" ca="1" si="5077"/>
        <v>279.60382159174299</v>
      </c>
      <c r="M3520" s="46">
        <f t="shared" ca="1" si="5077"/>
        <v>0</v>
      </c>
      <c r="N3520" s="46">
        <f t="shared" ca="1" si="5077"/>
        <v>0</v>
      </c>
      <c r="O3520" s="46">
        <f t="shared" ca="1" si="5077"/>
        <v>279.60382159174299</v>
      </c>
      <c r="P3520" s="46">
        <f t="shared" ca="1" si="5077"/>
        <v>-36.415805474089773</v>
      </c>
      <c r="Q3520" s="46">
        <f t="shared" ca="1" si="5077"/>
        <v>0</v>
      </c>
      <c r="R3520" s="46">
        <f t="shared" ca="1" si="5077"/>
        <v>0</v>
      </c>
      <c r="S3520" s="46">
        <f t="shared" ca="1" si="5077"/>
        <v>0</v>
      </c>
      <c r="T3520" s="46">
        <f t="shared" ca="1" si="5077"/>
        <v>-36.415805474089773</v>
      </c>
      <c r="U3520" s="46">
        <f t="shared" ca="1" si="5077"/>
        <v>-8.2819475252817885</v>
      </c>
      <c r="V3520" s="46">
        <f t="shared" ca="1" si="5077"/>
        <v>4.878953684275179E-126</v>
      </c>
      <c r="W3520" s="46">
        <f t="shared" ca="1" si="5077"/>
        <v>-1.6615927096594481E-84</v>
      </c>
      <c r="X3520" s="46">
        <f t="shared" ca="1" si="5077"/>
        <v>0</v>
      </c>
      <c r="Y3520" s="46">
        <f t="shared" ca="1" si="5077"/>
        <v>-8.2819475252817885</v>
      </c>
      <c r="Z3520" s="46">
        <f t="shared" ca="1" si="5077"/>
        <v>46.95159597365808</v>
      </c>
      <c r="AA3520" s="46">
        <f t="shared" ca="1" si="5077"/>
        <v>0</v>
      </c>
      <c r="AB3520" s="46">
        <f t="shared" ca="1" si="5077"/>
        <v>46.95159597365808</v>
      </c>
      <c r="AC3520" s="46">
        <f t="shared" ca="1" si="5077"/>
        <v>1.4619511401384413</v>
      </c>
      <c r="AD3520" s="46">
        <f t="shared" ca="1" si="5077"/>
        <v>124.38694200830426</v>
      </c>
      <c r="AE3520" s="46">
        <f t="shared" ca="1" si="5077"/>
        <v>31.88524616867031</v>
      </c>
    </row>
    <row r="3521" spans="2:31" hidden="1" outlineLevel="1">
      <c r="E3521" s="9"/>
      <c r="G3521" s="48" t="str">
        <f>$G$13</f>
        <v>ENERGY</v>
      </c>
      <c r="H3521" s="46">
        <f t="shared" ref="H3521:AE3521" ca="1" si="5079">+H3512*$E$3515</f>
        <v>-10084.142727332784</v>
      </c>
      <c r="I3521" s="46">
        <f t="shared" ca="1" si="5079"/>
        <v>-120.42938648025398</v>
      </c>
      <c r="J3521" s="46">
        <f t="shared" ref="J3521:K3521" ca="1" si="5080">+J3512*$E$3515</f>
        <v>24.17054514794955</v>
      </c>
      <c r="K3521" s="46">
        <f t="shared" ca="1" si="5080"/>
        <v>98.057277439602785</v>
      </c>
      <c r="L3521" s="46">
        <f t="shared" ca="1" si="5079"/>
        <v>-155.21806375648615</v>
      </c>
      <c r="M3521" s="46">
        <f t="shared" ca="1" si="5079"/>
        <v>-6.1776189382922952</v>
      </c>
      <c r="N3521" s="46">
        <f t="shared" ca="1" si="5079"/>
        <v>16.705716806452408</v>
      </c>
      <c r="O3521" s="46">
        <f t="shared" ca="1" si="5079"/>
        <v>-144.68996588832181</v>
      </c>
      <c r="P3521" s="46">
        <f t="shared" ca="1" si="5079"/>
        <v>-417.04344466897248</v>
      </c>
      <c r="Q3521" s="46">
        <f t="shared" ca="1" si="5079"/>
        <v>-227.08506763564549</v>
      </c>
      <c r="R3521" s="46">
        <f t="shared" ca="1" si="5079"/>
        <v>-44.31426765717034</v>
      </c>
      <c r="S3521" s="46">
        <f t="shared" ca="1" si="5079"/>
        <v>1.3839906312230872</v>
      </c>
      <c r="T3521" s="46">
        <f t="shared" ca="1" si="5079"/>
        <v>-687.05878933056272</v>
      </c>
      <c r="U3521" s="46">
        <f t="shared" ca="1" si="5079"/>
        <v>5.4458659667830398</v>
      </c>
      <c r="V3521" s="46">
        <f t="shared" ca="1" si="5079"/>
        <v>-1147.4520703009064</v>
      </c>
      <c r="W3521" s="46">
        <f t="shared" ca="1" si="5079"/>
        <v>-6807.8267919010977</v>
      </c>
      <c r="X3521" s="46">
        <f t="shared" ca="1" si="5079"/>
        <v>-1274.7583848958543</v>
      </c>
      <c r="Y3521" s="46">
        <f t="shared" ca="1" si="5079"/>
        <v>-9224.591381131082</v>
      </c>
      <c r="Z3521" s="46">
        <f t="shared" ca="1" si="5079"/>
        <v>-50.343171292900088</v>
      </c>
      <c r="AA3521" s="46">
        <f t="shared" ca="1" si="5079"/>
        <v>-0.44242811993961623</v>
      </c>
      <c r="AB3521" s="46">
        <f t="shared" ca="1" si="5079"/>
        <v>-50.785599412839829</v>
      </c>
      <c r="AC3521" s="46">
        <f t="shared" ca="1" si="5079"/>
        <v>-1.0231529856425056E-4</v>
      </c>
      <c r="AD3521" s="46">
        <f t="shared" ca="1" si="5079"/>
        <v>15.395696169329987</v>
      </c>
      <c r="AE3521" s="46">
        <f t="shared" ca="1" si="5079"/>
        <v>5.7889784687680574</v>
      </c>
    </row>
    <row r="3522" spans="2:31" hidden="1" outlineLevel="1">
      <c r="E3522" s="9"/>
      <c r="G3522" s="48" t="str">
        <f>$G$14</f>
        <v>CUSTOMER</v>
      </c>
      <c r="H3522" s="46">
        <f t="shared" ref="H3522:AE3522" ca="1" si="5081">+H3513*$E$3515</f>
        <v>90.804608452614431</v>
      </c>
      <c r="I3522" s="46">
        <f t="shared" ca="1" si="5081"/>
        <v>-2468.9418262518043</v>
      </c>
      <c r="J3522" s="46">
        <f t="shared" ref="J3522:K3522" ca="1" si="5082">+J3513*$E$3515</f>
        <v>-0.23308599191647084</v>
      </c>
      <c r="K3522" s="46">
        <f t="shared" ca="1" si="5082"/>
        <v>9.8769994487244617</v>
      </c>
      <c r="L3522" s="46">
        <f t="shared" ca="1" si="5081"/>
        <v>166.8792281454304</v>
      </c>
      <c r="M3522" s="46">
        <f t="shared" ca="1" si="5081"/>
        <v>-18.593004622027863</v>
      </c>
      <c r="N3522" s="46">
        <f t="shared" ca="1" si="5081"/>
        <v>-8.6983057862777233</v>
      </c>
      <c r="O3522" s="46">
        <f t="shared" ca="1" si="5081"/>
        <v>139.58791773712443</v>
      </c>
      <c r="P3522" s="46">
        <f t="shared" ca="1" si="5081"/>
        <v>-3.0816687419486488</v>
      </c>
      <c r="Q3522" s="46">
        <f t="shared" ca="1" si="5081"/>
        <v>14.17329577181537</v>
      </c>
      <c r="R3522" s="46">
        <f t="shared" ca="1" si="5081"/>
        <v>2.8203175402290568</v>
      </c>
      <c r="S3522" s="46">
        <f t="shared" ca="1" si="5081"/>
        <v>-4.7801403984927333</v>
      </c>
      <c r="T3522" s="46">
        <f t="shared" ca="1" si="5081"/>
        <v>9.1318041716030685</v>
      </c>
      <c r="U3522" s="46">
        <f t="shared" ca="1" si="5081"/>
        <v>-9.4282056050447857E-2</v>
      </c>
      <c r="V3522" s="46">
        <f t="shared" ca="1" si="5081"/>
        <v>10.579963532560402</v>
      </c>
      <c r="W3522" s="46">
        <f t="shared" ca="1" si="5081"/>
        <v>5.0737653244693819</v>
      </c>
      <c r="X3522" s="46">
        <f t="shared" ca="1" si="5081"/>
        <v>10.570726536888094</v>
      </c>
      <c r="Y3522" s="46">
        <f t="shared" ca="1" si="5081"/>
        <v>26.130173337867447</v>
      </c>
      <c r="Z3522" s="46">
        <f t="shared" ca="1" si="5081"/>
        <v>2.8107239667822008</v>
      </c>
      <c r="AA3522" s="46">
        <f t="shared" ca="1" si="5081"/>
        <v>-4.923868902888949E-2</v>
      </c>
      <c r="AB3522" s="46">
        <f t="shared" ca="1" si="5081"/>
        <v>2.7614852777533181</v>
      </c>
      <c r="AC3522" s="46">
        <f t="shared" ca="1" si="5081"/>
        <v>0.69875152067600754</v>
      </c>
      <c r="AD3522" s="46">
        <f t="shared" ca="1" si="5081"/>
        <v>2035.7907886758321</v>
      </c>
      <c r="AE3522" s="46">
        <f t="shared" ca="1" si="5081"/>
        <v>336.00160052676358</v>
      </c>
    </row>
    <row r="3523" spans="2:31" collapsed="1">
      <c r="B3523" s="97" t="s">
        <v>347</v>
      </c>
      <c r="E3523" s="53">
        <f>+E3514*$E$3515</f>
        <v>-67490.795425708988</v>
      </c>
      <c r="G3523" s="48" t="str">
        <f>$G$15</f>
        <v>TOTAL</v>
      </c>
      <c r="H3523" s="46">
        <f t="shared" ref="H3523:AE3523" ca="1" si="5083">+H3514*$E$3515</f>
        <v>-67490.795425708915</v>
      </c>
      <c r="I3523" s="46">
        <f t="shared" ca="1" si="5083"/>
        <v>-65133.614035545943</v>
      </c>
      <c r="J3523" s="46">
        <f t="shared" ref="J3523:K3523" ca="1" si="5084">+J3514*$E$3515</f>
        <v>-27.682744872443948</v>
      </c>
      <c r="K3523" s="46">
        <f t="shared" ca="1" si="5084"/>
        <v>-30.085163729500032</v>
      </c>
      <c r="L3523" s="46">
        <f t="shared" ca="1" si="5083"/>
        <v>1134.0335100638513</v>
      </c>
      <c r="M3523" s="46">
        <f t="shared" ca="1" si="5083"/>
        <v>-99.729864019799052</v>
      </c>
      <c r="N3523" s="46">
        <f t="shared" ca="1" si="5083"/>
        <v>-10.208646298300771</v>
      </c>
      <c r="O3523" s="46">
        <f t="shared" ca="1" si="5083"/>
        <v>1024.0949997457483</v>
      </c>
      <c r="P3523" s="46">
        <f t="shared" ca="1" si="5083"/>
        <v>-1539.3130836837342</v>
      </c>
      <c r="Q3523" s="46">
        <f t="shared" ca="1" si="5083"/>
        <v>599.96004509078523</v>
      </c>
      <c r="R3523" s="46">
        <f t="shared" ca="1" si="5083"/>
        <v>-47.548682996983565</v>
      </c>
      <c r="S3523" s="46">
        <f t="shared" ca="1" si="5083"/>
        <v>-14.515441330108914</v>
      </c>
      <c r="T3523" s="46">
        <f t="shared" ca="1" si="5083"/>
        <v>-1001.417162920049</v>
      </c>
      <c r="U3523" s="46">
        <f t="shared" ca="1" si="5083"/>
        <v>-113.16695613634565</v>
      </c>
      <c r="V3523" s="46">
        <f t="shared" ca="1" si="5083"/>
        <v>1921.8196640442566</v>
      </c>
      <c r="W3523" s="46">
        <f t="shared" ca="1" si="5083"/>
        <v>-7090.3388003086257</v>
      </c>
      <c r="X3523" s="46">
        <f t="shared" ca="1" si="5083"/>
        <v>111.47032451057886</v>
      </c>
      <c r="Y3523" s="46">
        <f t="shared" ca="1" si="5083"/>
        <v>-5170.2157678901676</v>
      </c>
      <c r="Z3523" s="46">
        <f t="shared" ca="1" si="5083"/>
        <v>182.6517754419217</v>
      </c>
      <c r="AA3523" s="46">
        <f t="shared" ca="1" si="5083"/>
        <v>-12.532241532396375</v>
      </c>
      <c r="AB3523" s="46">
        <f t="shared" ca="1" si="5083"/>
        <v>170.11953390952604</v>
      </c>
      <c r="AC3523" s="46">
        <f t="shared" ca="1" si="5083"/>
        <v>12.866040817443539</v>
      </c>
      <c r="AD3523" s="46">
        <f t="shared" ca="1" si="5083"/>
        <v>2267.5467650359647</v>
      </c>
      <c r="AE3523" s="46">
        <f t="shared" ca="1" si="5083"/>
        <v>397.59210974042111</v>
      </c>
    </row>
    <row r="3525" spans="2:31" hidden="1" outlineLevel="1">
      <c r="F3525" s="167"/>
      <c r="G3525" s="48" t="str">
        <f>$G$8</f>
        <v>PRODUCTION</v>
      </c>
      <c r="H3525" s="51">
        <f t="shared" ref="H3525:AE3525" ca="1" si="5085">+H3364+H2614</f>
        <v>-26131207.508058764</v>
      </c>
      <c r="I3525" s="51">
        <f t="shared" ca="1" si="5085"/>
        <v>-23599639.09509071</v>
      </c>
      <c r="J3525" s="51">
        <f t="shared" ref="J3525:K3525" ca="1" si="5086">+J3364+J2614</f>
        <v>6778.2428324360735</v>
      </c>
      <c r="K3525" s="51">
        <f t="shared" ca="1" si="5086"/>
        <v>16672.043669123101</v>
      </c>
      <c r="L3525" s="51">
        <f t="shared" ca="1" si="5085"/>
        <v>423888.53450931516</v>
      </c>
      <c r="M3525" s="51">
        <f t="shared" ca="1" si="5085"/>
        <v>-36465.085134714231</v>
      </c>
      <c r="N3525" s="51">
        <f t="shared" ca="1" si="5085"/>
        <v>2252.9918987144338</v>
      </c>
      <c r="O3525" s="51">
        <f t="shared" ca="1" si="5085"/>
        <v>389676.44127330044</v>
      </c>
      <c r="P3525" s="51">
        <f t="shared" ca="1" si="5085"/>
        <v>-722070.67654146417</v>
      </c>
      <c r="Q3525" s="51">
        <f t="shared" ca="1" si="5085"/>
        <v>183325.02680370928</v>
      </c>
      <c r="R3525" s="51">
        <f t="shared" ca="1" si="5085"/>
        <v>-31927.233745444682</v>
      </c>
      <c r="S3525" s="51">
        <f t="shared" ca="1" si="5085"/>
        <v>-6673.4988206011003</v>
      </c>
      <c r="T3525" s="51">
        <f t="shared" ca="1" si="5085"/>
        <v>-577346.38230379741</v>
      </c>
      <c r="U3525" s="51">
        <f t="shared" ca="1" si="5085"/>
        <v>-41068.360888202027</v>
      </c>
      <c r="V3525" s="51">
        <f t="shared" ca="1" si="5085"/>
        <v>673802.69621136854</v>
      </c>
      <c r="W3525" s="51">
        <f t="shared" ca="1" si="5085"/>
        <v>-3622452.7435966698</v>
      </c>
      <c r="X3525" s="51">
        <f t="shared" ca="1" si="5085"/>
        <v>459985.45889455953</v>
      </c>
      <c r="Y3525" s="51">
        <f t="shared" ca="1" si="5085"/>
        <v>-2529732.9493789319</v>
      </c>
      <c r="Z3525" s="51">
        <f t="shared" ca="1" si="5085"/>
        <v>72575.256279250374</v>
      </c>
      <c r="AA3525" s="51">
        <f t="shared" ca="1" si="5085"/>
        <v>-5168.9271569383436</v>
      </c>
      <c r="AB3525" s="51">
        <f t="shared" ca="1" si="5085"/>
        <v>67406.329122313298</v>
      </c>
      <c r="AC3525" s="51">
        <f t="shared" ca="1" si="5085"/>
        <v>5249.131780218534</v>
      </c>
      <c r="AD3525" s="51">
        <f t="shared" ca="1" si="5085"/>
        <v>71258.478765222666</v>
      </c>
      <c r="AE3525" s="51">
        <f t="shared" ca="1" si="5085"/>
        <v>18470.251272181653</v>
      </c>
    </row>
    <row r="3526" spans="2:31" hidden="1" outlineLevel="1">
      <c r="F3526" s="167"/>
      <c r="G3526" s="48" t="str">
        <f>$G$9</f>
        <v>BULKTRAN</v>
      </c>
      <c r="H3526" s="51">
        <f t="shared" ref="H3526:AE3526" ca="1" si="5087">+H3365+H2615</f>
        <v>-4958207.8241086192</v>
      </c>
      <c r="I3526" s="51">
        <f t="shared" ca="1" si="5087"/>
        <v>-12619882.127200438</v>
      </c>
      <c r="J3526" s="51">
        <f t="shared" ref="J3526:K3526" ca="1" si="5088">+J3365+J2615</f>
        <v>-30796.798523171212</v>
      </c>
      <c r="K3526" s="51">
        <f t="shared" ca="1" si="5088"/>
        <v>-82582.43890931955</v>
      </c>
      <c r="L3526" s="51">
        <f t="shared" ca="1" si="5087"/>
        <v>633944.15647684084</v>
      </c>
      <c r="M3526" s="51">
        <f t="shared" ca="1" si="5087"/>
        <v>-11078.618947128449</v>
      </c>
      <c r="N3526" s="51">
        <f t="shared" ca="1" si="5087"/>
        <v>-15724.394491792867</v>
      </c>
      <c r="O3526" s="51">
        <f t="shared" ca="1" si="5087"/>
        <v>607141.14303792035</v>
      </c>
      <c r="P3526" s="51">
        <f t="shared" ca="1" si="5087"/>
        <v>150928.70168619312</v>
      </c>
      <c r="Q3526" s="51">
        <f t="shared" ca="1" si="5087"/>
        <v>392145.11378276674</v>
      </c>
      <c r="R3526" s="51">
        <f t="shared" ca="1" si="5087"/>
        <v>35586.481475940294</v>
      </c>
      <c r="S3526" s="51">
        <f t="shared" ca="1" si="5087"/>
        <v>-5107.3517073491203</v>
      </c>
      <c r="T3526" s="51">
        <f t="shared" ca="1" si="5087"/>
        <v>573552.94523754995</v>
      </c>
      <c r="U3526" s="51">
        <f t="shared" ca="1" si="5087"/>
        <v>-23064.975997949146</v>
      </c>
      <c r="V3526" s="51">
        <f t="shared" ca="1" si="5087"/>
        <v>1496708.7227172512</v>
      </c>
      <c r="W3526" s="51">
        <f t="shared" ca="1" si="5087"/>
        <v>3611912.524033471</v>
      </c>
      <c r="X3526" s="51">
        <f t="shared" ca="1" si="5087"/>
        <v>1326636.0078568612</v>
      </c>
      <c r="Y3526" s="51">
        <f t="shared" ca="1" si="5087"/>
        <v>6412192.2786096334</v>
      </c>
      <c r="Z3526" s="51">
        <f t="shared" ca="1" si="5087"/>
        <v>129365.68183404455</v>
      </c>
      <c r="AA3526" s="51">
        <f t="shared" ca="1" si="5087"/>
        <v>-1854.3096750212235</v>
      </c>
      <c r="AB3526" s="51">
        <f t="shared" ca="1" si="5087"/>
        <v>127511.37215902327</v>
      </c>
      <c r="AC3526" s="51">
        <f t="shared" ca="1" si="5087"/>
        <v>3491.4064530902674</v>
      </c>
      <c r="AD3526" s="51">
        <f t="shared" ca="1" si="5087"/>
        <v>40933.967908003564</v>
      </c>
      <c r="AE3526" s="51">
        <f t="shared" ca="1" si="5087"/>
        <v>10230.427119075897</v>
      </c>
    </row>
    <row r="3527" spans="2:31" hidden="1" outlineLevel="1">
      <c r="F3527" s="167"/>
      <c r="G3527" s="48" t="str">
        <f>$G$10</f>
        <v>SUBTRAN</v>
      </c>
      <c r="H3527" s="51">
        <f t="shared" ref="H3527:AE3527" ca="1" si="5089">+H3366+H2616</f>
        <v>-1570346.7577892607</v>
      </c>
      <c r="I3527" s="51">
        <f t="shared" ca="1" si="5089"/>
        <v>-3386319.3075032188</v>
      </c>
      <c r="J3527" s="51">
        <f t="shared" ref="J3527:K3527" ca="1" si="5090">+J3366+J2616</f>
        <v>-5899.0354321226587</v>
      </c>
      <c r="K3527" s="51">
        <f t="shared" ca="1" si="5090"/>
        <v>-16791.005919354469</v>
      </c>
      <c r="L3527" s="51">
        <f t="shared" ca="1" si="5089"/>
        <v>151531.75497444416</v>
      </c>
      <c r="M3527" s="51">
        <f t="shared" ca="1" si="5089"/>
        <v>-3181.1851839859237</v>
      </c>
      <c r="N3527" s="51">
        <f t="shared" ca="1" si="5089"/>
        <v>-5074.3980662805625</v>
      </c>
      <c r="O3527" s="51">
        <f t="shared" ca="1" si="5089"/>
        <v>143276.17172417807</v>
      </c>
      <c r="P3527" s="51">
        <f t="shared" ca="1" si="5089"/>
        <v>29633.951681106642</v>
      </c>
      <c r="Q3527" s="51">
        <f t="shared" ca="1" si="5089"/>
        <v>99200.39172897645</v>
      </c>
      <c r="R3527" s="51">
        <f t="shared" ca="1" si="5089"/>
        <v>11400.011267735115</v>
      </c>
      <c r="S3527" s="51">
        <f t="shared" ca="1" si="5089"/>
        <v>0</v>
      </c>
      <c r="T3527" s="51">
        <f t="shared" ca="1" si="5089"/>
        <v>140234.35467781819</v>
      </c>
      <c r="U3527" s="51">
        <f t="shared" ca="1" si="5089"/>
        <v>-6048.0739450300807</v>
      </c>
      <c r="V3527" s="51">
        <f t="shared" ca="1" si="5089"/>
        <v>374113.47327106609</v>
      </c>
      <c r="W3527" s="51">
        <f t="shared" ca="1" si="5089"/>
        <v>1156034.0706089232</v>
      </c>
      <c r="X3527" s="51">
        <f t="shared" ca="1" si="5089"/>
        <v>3.1108008582858504E-152</v>
      </c>
      <c r="Y3527" s="51">
        <f t="shared" ca="1" si="5089"/>
        <v>1524099.4699349601</v>
      </c>
      <c r="Z3527" s="51">
        <f t="shared" ca="1" si="5089"/>
        <v>30710.756849263598</v>
      </c>
      <c r="AA3527" s="51">
        <f t="shared" ca="1" si="5089"/>
        <v>-528.03277073431877</v>
      </c>
      <c r="AB3527" s="51">
        <f t="shared" ca="1" si="5089"/>
        <v>30182.724078529282</v>
      </c>
      <c r="AC3527" s="51">
        <f t="shared" ca="1" si="5089"/>
        <v>869.87064995199262</v>
      </c>
      <c r="AD3527" s="51">
        <f t="shared" ca="1" si="5089"/>
        <v>0</v>
      </c>
      <c r="AE3527" s="51">
        <f t="shared" ca="1" si="5089"/>
        <v>0</v>
      </c>
    </row>
    <row r="3528" spans="2:31" hidden="1" outlineLevel="1">
      <c r="F3528" s="167"/>
      <c r="G3528" s="48" t="str">
        <f>$G$11</f>
        <v>DISTPRI</v>
      </c>
      <c r="H3528" s="51">
        <f t="shared" ref="H3528:AE3528" ca="1" si="5091">+H3367+H2617</f>
        <v>-11952061.016456127</v>
      </c>
      <c r="I3528" s="51">
        <f t="shared" ca="1" si="5091"/>
        <v>-15255423.890788162</v>
      </c>
      <c r="J3528" s="51">
        <f t="shared" ref="J3528:K3528" ca="1" si="5092">+J3367+J2617</f>
        <v>-13568.416123316982</v>
      </c>
      <c r="K3528" s="51">
        <f t="shared" ca="1" si="5092"/>
        <v>-39869.099085738038</v>
      </c>
      <c r="L3528" s="51">
        <f t="shared" ca="1" si="5091"/>
        <v>1176090.233464357</v>
      </c>
      <c r="M3528" s="51">
        <f t="shared" ca="1" si="5091"/>
        <v>-13662.942987476483</v>
      </c>
      <c r="N3528" s="51">
        <f t="shared" ca="1" si="5091"/>
        <v>0</v>
      </c>
      <c r="O3528" s="51">
        <f t="shared" ca="1" si="5091"/>
        <v>1162427.2904768784</v>
      </c>
      <c r="P3528" s="51">
        <f t="shared" ca="1" si="5091"/>
        <v>168444.76796221582</v>
      </c>
      <c r="Q3528" s="51">
        <f t="shared" ca="1" si="5091"/>
        <v>392672.22669859522</v>
      </c>
      <c r="R3528" s="51">
        <f t="shared" ca="1" si="5091"/>
        <v>0</v>
      </c>
      <c r="S3528" s="51">
        <f t="shared" ca="1" si="5091"/>
        <v>0</v>
      </c>
      <c r="T3528" s="51">
        <f t="shared" ca="1" si="5091"/>
        <v>561116.9946608101</v>
      </c>
      <c r="U3528" s="51">
        <f t="shared" ca="1" si="5091"/>
        <v>-14490.930919504</v>
      </c>
      <c r="V3528" s="51">
        <f t="shared" ca="1" si="5091"/>
        <v>1437408.572954271</v>
      </c>
      <c r="W3528" s="51">
        <f t="shared" ca="1" si="5091"/>
        <v>-4.9317820073242152E-80</v>
      </c>
      <c r="X3528" s="51">
        <f t="shared" ca="1" si="5091"/>
        <v>4.8407784310795284E-152</v>
      </c>
      <c r="Y3528" s="51">
        <f t="shared" ca="1" si="5091"/>
        <v>1422917.6420347672</v>
      </c>
      <c r="Z3528" s="51">
        <f t="shared" ca="1" si="5091"/>
        <v>206181.19900067343</v>
      </c>
      <c r="AA3528" s="51">
        <f t="shared" ca="1" si="5091"/>
        <v>-1354.7793478974145</v>
      </c>
      <c r="AB3528" s="51">
        <f t="shared" ca="1" si="5091"/>
        <v>204826.41965277604</v>
      </c>
      <c r="AC3528" s="51">
        <f t="shared" ca="1" si="5091"/>
        <v>5512.0427158740313</v>
      </c>
      <c r="AD3528" s="51">
        <f t="shared" ca="1" si="5091"/>
        <v>0</v>
      </c>
      <c r="AE3528" s="51">
        <f t="shared" ca="1" si="5091"/>
        <v>0</v>
      </c>
    </row>
    <row r="3529" spans="2:31" hidden="1" outlineLevel="1">
      <c r="F3529" s="167"/>
      <c r="G3529" s="48" t="str">
        <f>$G$12</f>
        <v>DISTSEC</v>
      </c>
      <c r="H3529" s="51">
        <f t="shared" ref="H3529:AE3529" ca="1" si="5093">+H3368+H2618</f>
        <v>-7558233.8173213275</v>
      </c>
      <c r="I3529" s="51">
        <f t="shared" ca="1" si="5093"/>
        <v>-8371472.7874810919</v>
      </c>
      <c r="J3529" s="51">
        <f t="shared" ref="J3529:K3529" ca="1" si="5094">+J3368+J2618</f>
        <v>-13142.914642163767</v>
      </c>
      <c r="K3529" s="51">
        <f t="shared" ca="1" si="5094"/>
        <v>-30303.034833870061</v>
      </c>
      <c r="L3529" s="51">
        <f t="shared" ca="1" si="5093"/>
        <v>524772.29509572417</v>
      </c>
      <c r="M3529" s="51">
        <f t="shared" ca="1" si="5093"/>
        <v>0</v>
      </c>
      <c r="N3529" s="51">
        <f t="shared" ca="1" si="5093"/>
        <v>0</v>
      </c>
      <c r="O3529" s="51">
        <f t="shared" ca="1" si="5093"/>
        <v>524772.29509572417</v>
      </c>
      <c r="P3529" s="51">
        <f t="shared" ca="1" si="5093"/>
        <v>63786.945127921528</v>
      </c>
      <c r="Q3529" s="51">
        <f t="shared" ca="1" si="5093"/>
        <v>0</v>
      </c>
      <c r="R3529" s="51">
        <f t="shared" ca="1" si="5093"/>
        <v>0</v>
      </c>
      <c r="S3529" s="51">
        <f t="shared" ca="1" si="5093"/>
        <v>0</v>
      </c>
      <c r="T3529" s="51">
        <f t="shared" ca="1" si="5093"/>
        <v>63786.945127921528</v>
      </c>
      <c r="U3529" s="51">
        <f t="shared" ca="1" si="5093"/>
        <v>-5401.4493347229381</v>
      </c>
      <c r="V3529" s="51">
        <f t="shared" ca="1" si="5093"/>
        <v>5.4939459994540669E-123</v>
      </c>
      <c r="W3529" s="51">
        <f t="shared" ca="1" si="5093"/>
        <v>-1.8710365399403733E-81</v>
      </c>
      <c r="X3529" s="51">
        <f t="shared" ca="1" si="5093"/>
        <v>0</v>
      </c>
      <c r="Y3529" s="51">
        <f t="shared" ca="1" si="5093"/>
        <v>-5401.4493347229381</v>
      </c>
      <c r="Z3529" s="51">
        <f t="shared" ca="1" si="5093"/>
        <v>82528.271108917717</v>
      </c>
      <c r="AA3529" s="51">
        <f t="shared" ca="1" si="5093"/>
        <v>0</v>
      </c>
      <c r="AB3529" s="51">
        <f t="shared" ca="1" si="5093"/>
        <v>82528.271108917717</v>
      </c>
      <c r="AC3529" s="51">
        <f t="shared" ca="1" si="5093"/>
        <v>1996.8986523143176</v>
      </c>
      <c r="AD3529" s="51">
        <f t="shared" ca="1" si="5093"/>
        <v>150859.39632721074</v>
      </c>
      <c r="AE3529" s="51">
        <f t="shared" ca="1" si="5093"/>
        <v>38142.562658235693</v>
      </c>
    </row>
    <row r="3530" spans="2:31" hidden="1" outlineLevel="1">
      <c r="F3530" s="167"/>
      <c r="G3530" s="48" t="str">
        <f>$G$13</f>
        <v>ENERGY</v>
      </c>
      <c r="H3530" s="51">
        <f t="shared" ref="H3530:AE3530" ca="1" si="5095">+H3369+H2619</f>
        <v>-11264370.456921868</v>
      </c>
      <c r="I3530" s="51">
        <f t="shared" ca="1" si="5095"/>
        <v>-100055.55229529948</v>
      </c>
      <c r="J3530" s="51">
        <f t="shared" ref="J3530:K3530" ca="1" si="5096">+J3369+J2619</f>
        <v>27222.932977752804</v>
      </c>
      <c r="K3530" s="51">
        <f t="shared" ca="1" si="5096"/>
        <v>110433.80676197691</v>
      </c>
      <c r="L3530" s="51">
        <f t="shared" ca="1" si="5095"/>
        <v>-164531.18727392604</v>
      </c>
      <c r="M3530" s="51">
        <f t="shared" ca="1" si="5095"/>
        <v>-6813.3214973299482</v>
      </c>
      <c r="N3530" s="51">
        <f t="shared" ca="1" si="5095"/>
        <v>18831.462506606844</v>
      </c>
      <c r="O3530" s="51">
        <f t="shared" ca="1" si="5095"/>
        <v>-152513.04626464442</v>
      </c>
      <c r="P3530" s="51">
        <f t="shared" ca="1" si="5095"/>
        <v>-462965.2611415101</v>
      </c>
      <c r="Q3530" s="51">
        <f t="shared" ca="1" si="5095"/>
        <v>-254522.09081915498</v>
      </c>
      <c r="R3530" s="51">
        <f t="shared" ca="1" si="5095"/>
        <v>-49658.354246496048</v>
      </c>
      <c r="S3530" s="51">
        <f t="shared" ca="1" si="5095"/>
        <v>1567.5728825757396</v>
      </c>
      <c r="T3530" s="51">
        <f t="shared" ca="1" si="5095"/>
        <v>-765578.1333245826</v>
      </c>
      <c r="U3530" s="51">
        <f t="shared" ca="1" si="5095"/>
        <v>6480.9026883337247</v>
      </c>
      <c r="V3530" s="51">
        <f t="shared" ca="1" si="5095"/>
        <v>-1286577.2550258159</v>
      </c>
      <c r="W3530" s="51">
        <f t="shared" ca="1" si="5095"/>
        <v>-7642250.8833023114</v>
      </c>
      <c r="X3530" s="51">
        <f t="shared" ca="1" si="5095"/>
        <v>-1430982.9958188594</v>
      </c>
      <c r="Y3530" s="51">
        <f t="shared" ca="1" si="5095"/>
        <v>-10353330.231458662</v>
      </c>
      <c r="Z3530" s="51">
        <f t="shared" ca="1" si="5095"/>
        <v>-54860.539157640014</v>
      </c>
      <c r="AA3530" s="51">
        <f t="shared" ca="1" si="5095"/>
        <v>-461.50990271515707</v>
      </c>
      <c r="AB3530" s="51">
        <f t="shared" ca="1" si="5095"/>
        <v>-55322.049060355319</v>
      </c>
      <c r="AC3530" s="51">
        <f t="shared" ca="1" si="5095"/>
        <v>32.609124927688526</v>
      </c>
      <c r="AD3530" s="51">
        <f t="shared" ca="1" si="5095"/>
        <v>18069.338255915136</v>
      </c>
      <c r="AE3530" s="51">
        <f t="shared" ca="1" si="5095"/>
        <v>6669.8683611862853</v>
      </c>
    </row>
    <row r="3531" spans="2:31" hidden="1" outlineLevel="1">
      <c r="F3531" s="167"/>
      <c r="G3531" s="48" t="str">
        <f>$G$14</f>
        <v>CUSTOMER</v>
      </c>
      <c r="H3531" s="51">
        <f t="shared" ref="H3531:AE3531" ca="1" si="5097">+H3370+H2620</f>
        <v>763823.31542504346</v>
      </c>
      <c r="I3531" s="51">
        <f t="shared" ca="1" si="5097"/>
        <v>-2452537.0759769995</v>
      </c>
      <c r="J3531" s="51">
        <f t="shared" ref="J3531:K3531" ca="1" si="5098">+J3370+J2620</f>
        <v>-196.35618952029245</v>
      </c>
      <c r="K3531" s="51">
        <f t="shared" ca="1" si="5098"/>
        <v>11157.033729908784</v>
      </c>
      <c r="L3531" s="51">
        <f t="shared" ca="1" si="5097"/>
        <v>292326.78376205807</v>
      </c>
      <c r="M3531" s="51">
        <f t="shared" ca="1" si="5097"/>
        <v>-14270.331150897078</v>
      </c>
      <c r="N3531" s="51">
        <f t="shared" ca="1" si="5097"/>
        <v>-8673.5408584370525</v>
      </c>
      <c r="O3531" s="51">
        <f t="shared" ca="1" si="5097"/>
        <v>269382.91175272351</v>
      </c>
      <c r="P3531" s="51">
        <f t="shared" ca="1" si="5097"/>
        <v>4661.4074472882494</v>
      </c>
      <c r="Q3531" s="51">
        <f t="shared" ca="1" si="5097"/>
        <v>18313.412745610261</v>
      </c>
      <c r="R3531" s="51">
        <f t="shared" ca="1" si="5097"/>
        <v>5932.7645902331133</v>
      </c>
      <c r="S3531" s="51">
        <f t="shared" ca="1" si="5097"/>
        <v>-5038.203639599501</v>
      </c>
      <c r="T3531" s="51">
        <f t="shared" ca="1" si="5097"/>
        <v>23869.381143532148</v>
      </c>
      <c r="U3531" s="51">
        <f t="shared" ca="1" si="5097"/>
        <v>-52.253995791338014</v>
      </c>
      <c r="V3531" s="51">
        <f t="shared" ca="1" si="5097"/>
        <v>13584.067665372741</v>
      </c>
      <c r="W3531" s="51">
        <f t="shared" ca="1" si="5097"/>
        <v>10347.493985260295</v>
      </c>
      <c r="X3531" s="51">
        <f t="shared" ca="1" si="5097"/>
        <v>13281.109743632176</v>
      </c>
      <c r="Y3531" s="51">
        <f t="shared" ca="1" si="5097"/>
        <v>37160.417398473888</v>
      </c>
      <c r="Z3531" s="51">
        <f t="shared" ca="1" si="5097"/>
        <v>4810.4356987557985</v>
      </c>
      <c r="AA3531" s="51">
        <f t="shared" ca="1" si="5097"/>
        <v>-24.634907827900449</v>
      </c>
      <c r="AB3531" s="51">
        <f t="shared" ca="1" si="5097"/>
        <v>4785.8007909279058</v>
      </c>
      <c r="AC3531" s="51">
        <f t="shared" ca="1" si="5097"/>
        <v>946.00461651002774</v>
      </c>
      <c r="AD3531" s="51">
        <f t="shared" ca="1" si="5097"/>
        <v>2467326.8873773534</v>
      </c>
      <c r="AE3531" s="51">
        <f t="shared" ca="1" si="5097"/>
        <v>401928.3107821446</v>
      </c>
    </row>
    <row r="3532" spans="2:31" collapsed="1">
      <c r="D3532" s="48" t="s">
        <v>336</v>
      </c>
      <c r="E3532" s="9">
        <f>+E3371+E2621</f>
        <v>-62670604.065230936</v>
      </c>
      <c r="F3532" s="167"/>
      <c r="G3532" s="48" t="str">
        <f>$G$15</f>
        <v>TOTAL</v>
      </c>
      <c r="H3532" s="51">
        <f t="shared" ref="H3532:AE3532" ca="1" si="5099">+H3371+H2621</f>
        <v>-62670604.065230839</v>
      </c>
      <c r="I3532" s="51">
        <f t="shared" ca="1" si="5099"/>
        <v>-65785329.836335942</v>
      </c>
      <c r="J3532" s="51">
        <f t="shared" ref="J3532:K3532" ca="1" si="5100">+J3371+J2621</f>
        <v>-29602.345100105995</v>
      </c>
      <c r="K3532" s="51">
        <f t="shared" ca="1" si="5100"/>
        <v>-31282.694587273221</v>
      </c>
      <c r="L3532" s="51">
        <f t="shared" ca="1" si="5099"/>
        <v>3038022.5710088173</v>
      </c>
      <c r="M3532" s="51">
        <f t="shared" ca="1" si="5099"/>
        <v>-85471.484901532036</v>
      </c>
      <c r="N3532" s="51">
        <f t="shared" ca="1" si="5099"/>
        <v>-8387.8790111893777</v>
      </c>
      <c r="O3532" s="51">
        <f t="shared" ca="1" si="5099"/>
        <v>2944163.2070960924</v>
      </c>
      <c r="P3532" s="51">
        <f t="shared" ca="1" si="5099"/>
        <v>-767580.16377824452</v>
      </c>
      <c r="Q3532" s="51">
        <f t="shared" ca="1" si="5099"/>
        <v>831134.08094050537</v>
      </c>
      <c r="R3532" s="51">
        <f t="shared" ca="1" si="5099"/>
        <v>-28666.330658032515</v>
      </c>
      <c r="S3532" s="51">
        <f t="shared" ca="1" si="5099"/>
        <v>-15251.48128497399</v>
      </c>
      <c r="T3532" s="51">
        <f t="shared" ca="1" si="5099"/>
        <v>19636.105219245888</v>
      </c>
      <c r="U3532" s="51">
        <f t="shared" ca="1" si="5099"/>
        <v>-83645.142392865993</v>
      </c>
      <c r="V3532" s="51">
        <f t="shared" ca="1" si="5099"/>
        <v>2709040.2777935187</v>
      </c>
      <c r="W3532" s="51">
        <f t="shared" ca="1" si="5099"/>
        <v>-6486409.5382713228</v>
      </c>
      <c r="X3532" s="51">
        <f t="shared" ca="1" si="5099"/>
        <v>368919.58067619032</v>
      </c>
      <c r="Y3532" s="51">
        <f t="shared" ca="1" si="5099"/>
        <v>-3492094.8221945148</v>
      </c>
      <c r="Z3532" s="51">
        <f t="shared" ca="1" si="5099"/>
        <v>471311.06161326356</v>
      </c>
      <c r="AA3532" s="51">
        <f t="shared" ca="1" si="5099"/>
        <v>-9392.1937611343837</v>
      </c>
      <c r="AB3532" s="51">
        <f t="shared" ca="1" si="5099"/>
        <v>461918.86785212997</v>
      </c>
      <c r="AC3532" s="51">
        <f t="shared" ca="1" si="5099"/>
        <v>18097.963992886842</v>
      </c>
      <c r="AD3532" s="51">
        <f t="shared" ca="1" si="5099"/>
        <v>2748448.0686337091</v>
      </c>
      <c r="AE3532" s="51">
        <f t="shared" ca="1" si="5099"/>
        <v>475441.42019282409</v>
      </c>
    </row>
    <row r="3533" spans="2:31" hidden="1" outlineLevel="1">
      <c r="E3533" s="44"/>
      <c r="F3533" s="167" t="str">
        <f>F3540</f>
        <v>RB_GUP</v>
      </c>
      <c r="G3533" s="48" t="str">
        <f>$G$8</f>
        <v>PRODUCTION</v>
      </c>
      <c r="H3533" s="4">
        <f t="shared" ref="H3533:H3540" ca="1" si="5101">SUBTOTAL(9,I3533:AE3533)</f>
        <v>-5366883.8377777971</v>
      </c>
      <c r="I3533" s="5">
        <f t="shared" ref="I3533:N3533" ca="1" si="5102">VLOOKUP(CONCATENATE($F3533," ",$G3533),AllocFactorMatrix,(I$4+1),FALSE)*$E3540</f>
        <v>-2760032.3356924872</v>
      </c>
      <c r="J3533" s="47">
        <f t="shared" ca="1" si="5102"/>
        <v>-617.4665470060761</v>
      </c>
      <c r="K3533" s="47">
        <f t="shared" ca="1" si="5102"/>
        <v>-1081.1398965000606</v>
      </c>
      <c r="L3533" s="5">
        <f t="shared" ca="1" si="5102"/>
        <v>-643273.76346479892</v>
      </c>
      <c r="M3533" s="5">
        <f t="shared" ca="1" si="5102"/>
        <v>-8951.1462315667613</v>
      </c>
      <c r="N3533" s="5">
        <f t="shared" ca="1" si="5102"/>
        <v>-1246.6593201642124</v>
      </c>
      <c r="O3533" s="5">
        <f t="shared" ref="O3533:O3540" ca="1" si="5103">SUBTOTAL(9,L3533:N3533)</f>
        <v>-653471.56901652995</v>
      </c>
      <c r="P3533" s="5">
        <f ca="1">VLOOKUP(CONCATENATE($F3533," ",$G3533),AllocFactorMatrix,(P$4+1),FALSE)*$E3540</f>
        <v>-382614.54413723474</v>
      </c>
      <c r="Q3533" s="5">
        <f ca="1">VLOOKUP(CONCATENATE($F3533," ",$G3533),AllocFactorMatrix,(Q$4+1),FALSE)*$E3540</f>
        <v>-68663.615310219509</v>
      </c>
      <c r="R3533" s="5">
        <f ca="1">VLOOKUP(CONCATENATE($F3533," ",$G3533),AllocFactorMatrix,(R$4+1),FALSE)*$E3540</f>
        <v>-13924.280485417446</v>
      </c>
      <c r="S3533" s="5">
        <f ca="1">VLOOKUP(CONCATENATE($F3533," ",$G3533),AllocFactorMatrix,(S$4+1),FALSE)*$E3540</f>
        <v>-528.76825456817664</v>
      </c>
      <c r="T3533" s="5">
        <f ca="1">SUBTOTAL(9,P3533:S3533)</f>
        <v>-465731.20818743989</v>
      </c>
      <c r="U3533" s="5">
        <f ca="1">VLOOKUP(CONCATENATE($F3533," ",$G3533),AllocFactorMatrix,(U$4+1),FALSE)*$E3540</f>
        <v>-18146.581424774038</v>
      </c>
      <c r="V3533" s="5">
        <f ca="1">VLOOKUP(CONCATENATE($F3533," ",$G3533),AllocFactorMatrix,(V$4+1),FALSE)*$E3540</f>
        <v>-244989.32797080962</v>
      </c>
      <c r="W3533" s="5">
        <f ca="1">VLOOKUP(CONCATENATE($F3533," ",$G3533),AllocFactorMatrix,(W$4+1),FALSE)*$E3540</f>
        <v>-936985.83346267114</v>
      </c>
      <c r="X3533" s="5">
        <f ca="1">VLOOKUP(CONCATENATE($F3533," ",$G3533),AllocFactorMatrix,(X$4+1),FALSE)*$E3540</f>
        <v>-169743.67398507366</v>
      </c>
      <c r="Y3533" s="5">
        <f ca="1">SUBTOTAL(9,U3533:X3533)</f>
        <v>-1369865.4168433284</v>
      </c>
      <c r="Z3533" s="5">
        <f ca="1">VLOOKUP(CONCATENATE($F3533," ",$G3533),AllocFactorMatrix,(Z$4+1),FALSE)*$E3540</f>
        <v>-105168.94153627672</v>
      </c>
      <c r="AA3533" s="5">
        <f ca="1">VLOOKUP(CONCATENATE($F3533," ",$G3533),AllocFactorMatrix,(AA$4+1),FALSE)*$E3540</f>
        <v>-2100.4935095879437</v>
      </c>
      <c r="AB3533" s="5">
        <f t="shared" ref="AB3533:AB3540" ca="1" si="5104">SUBTOTAL(9,Z3533:AA3533)</f>
        <v>-107269.43504586467</v>
      </c>
      <c r="AC3533" s="5">
        <f ca="1">VLOOKUP(CONCATENATE($F3533," ",$G3533),AllocFactorMatrix,(AC$4+1),FALSE)*$E3540</f>
        <v>-1387.3484815496172</v>
      </c>
      <c r="AD3533" s="5">
        <f ca="1">VLOOKUP(CONCATENATE($F3533," ",$G3533),AllocFactorMatrix,(AD$4+1),FALSE)*$E3540</f>
        <v>-6163.3918595142432</v>
      </c>
      <c r="AE3533" s="5">
        <f ca="1">VLOOKUP(CONCATENATE($F3533," ",$G3533),AllocFactorMatrix,(AE$4+1),FALSE)*$E3540</f>
        <v>-1264.5262075762423</v>
      </c>
    </row>
    <row r="3534" spans="2:31" hidden="1" outlineLevel="1">
      <c r="E3534" s="44"/>
      <c r="F3534" s="167" t="str">
        <f>F3540</f>
        <v>RB_GUP</v>
      </c>
      <c r="G3534" s="48" t="str">
        <f>$G$9</f>
        <v>BULKTRAN</v>
      </c>
      <c r="H3534" s="4">
        <f t="shared" ca="1" si="5101"/>
        <v>-2914510.2500236523</v>
      </c>
      <c r="I3534" s="5">
        <f t="shared" ref="I3534:N3534" ca="1" si="5105">VLOOKUP(CONCATENATE($F3534," ",$G3534),AllocFactorMatrix,(I$4+1),FALSE)*$E3540</f>
        <v>-1498847.8931012638</v>
      </c>
      <c r="J3534" s="47">
        <f t="shared" ca="1" si="5105"/>
        <v>-335.31796750068366</v>
      </c>
      <c r="K3534" s="47">
        <f t="shared" ca="1" si="5105"/>
        <v>-587.11785186758073</v>
      </c>
      <c r="L3534" s="5">
        <f t="shared" ca="1" si="5105"/>
        <v>-349332.6917181302</v>
      </c>
      <c r="M3534" s="5">
        <f t="shared" ca="1" si="5105"/>
        <v>-4860.9599592459135</v>
      </c>
      <c r="N3534" s="5">
        <f t="shared" ca="1" si="5105"/>
        <v>-677.00391451188102</v>
      </c>
      <c r="O3534" s="5">
        <f t="shared" ca="1" si="5103"/>
        <v>-354870.655591888</v>
      </c>
      <c r="P3534" s="5">
        <f ca="1">VLOOKUP(CONCATENATE($F3534," ",$G3534),AllocFactorMatrix,(P$4+1),FALSE)*$E3540</f>
        <v>-207780.53790667249</v>
      </c>
      <c r="Q3534" s="5">
        <f ca="1">VLOOKUP(CONCATENATE($F3534," ",$G3534),AllocFactorMatrix,(Q$4+1),FALSE)*$E3540</f>
        <v>-37288.083117554015</v>
      </c>
      <c r="R3534" s="5">
        <f ca="1">VLOOKUP(CONCATENATE($F3534," ",$G3534),AllocFactorMatrix,(R$4+1),FALSE)*$E3540</f>
        <v>-7561.6427382480806</v>
      </c>
      <c r="S3534" s="5">
        <f ca="1">VLOOKUP(CONCATENATE($F3534," ",$G3534),AllocFactorMatrix,(S$4+1),FALSE)*$E3540</f>
        <v>-287.14996344399589</v>
      </c>
      <c r="T3534" s="5">
        <f t="shared" ref="T3534:T3540" ca="1" si="5106">SUBTOTAL(9,P3534:S3534)</f>
        <v>-252917.41372591857</v>
      </c>
      <c r="U3534" s="5">
        <f ca="1">VLOOKUP(CONCATENATE($F3534," ",$G3534),AllocFactorMatrix,(U$4+1),FALSE)*$E3540</f>
        <v>-9854.5821307158458</v>
      </c>
      <c r="V3534" s="5">
        <f ca="1">VLOOKUP(CONCATENATE($F3534," ",$G3534),AllocFactorMatrix,(V$4+1),FALSE)*$E3540</f>
        <v>-133042.54928926844</v>
      </c>
      <c r="W3534" s="5">
        <f ca="1">VLOOKUP(CONCATENATE($F3534," ",$G3534),AllocFactorMatrix,(W$4+1),FALSE)*$E3540</f>
        <v>-508834.34378274961</v>
      </c>
      <c r="X3534" s="5">
        <f ca="1">VLOOKUP(CONCATENATE($F3534," ",$G3534),AllocFactorMatrix,(X$4+1),FALSE)*$E3540</f>
        <v>-92180.060657137888</v>
      </c>
      <c r="Y3534" s="5">
        <f t="shared" ref="Y3534:Y3540" ca="1" si="5107">SUBTOTAL(9,U3534:X3534)</f>
        <v>-743911.53585987177</v>
      </c>
      <c r="Z3534" s="5">
        <f ca="1">VLOOKUP(CONCATENATE($F3534," ",$G3534),AllocFactorMatrix,(Z$4+1),FALSE)*$E3540</f>
        <v>-57112.463648650941</v>
      </c>
      <c r="AA3534" s="5">
        <f ca="1">VLOOKUP(CONCATENATE($F3534," ",$G3534),AllocFactorMatrix,(AA$4+1),FALSE)*$E3540</f>
        <v>-1140.6823864361941</v>
      </c>
      <c r="AB3534" s="5">
        <f t="shared" ca="1" si="5104"/>
        <v>-58253.146035087135</v>
      </c>
      <c r="AC3534" s="5">
        <f ca="1">VLOOKUP(CONCATENATE($F3534," ",$G3534),AllocFactorMatrix,(AC$4+1),FALSE)*$E3540</f>
        <v>-753.40579227168996</v>
      </c>
      <c r="AD3534" s="5">
        <f ca="1">VLOOKUP(CONCATENATE($F3534," ",$G3534),AllocFactorMatrix,(AD$4+1),FALSE)*$E3540</f>
        <v>-3347.0574904234272</v>
      </c>
      <c r="AE3534" s="5">
        <f ca="1">VLOOKUP(CONCATENATE($F3534," ",$G3534),AllocFactorMatrix,(AE$4+1),FALSE)*$E3540</f>
        <v>-686.70660755916356</v>
      </c>
    </row>
    <row r="3535" spans="2:31" hidden="1" outlineLevel="1">
      <c r="E3535" s="44"/>
      <c r="F3535" s="167" t="str">
        <f>F3540</f>
        <v>RB_GUP</v>
      </c>
      <c r="G3535" s="48" t="str">
        <f>$G$10</f>
        <v>SUBTRAN</v>
      </c>
      <c r="H3535" s="4">
        <f t="shared" ca="1" si="5101"/>
        <v>-806951.15535007068</v>
      </c>
      <c r="I3535" s="5">
        <f t="shared" ref="I3535:N3535" ca="1" si="5108">VLOOKUP(CONCATENATE($F3535," ",$G3535),AllocFactorMatrix,(I$4+1),FALSE)*$E3540</f>
        <v>-412247.2769951325</v>
      </c>
      <c r="J3535" s="47">
        <f t="shared" ca="1" si="5108"/>
        <v>-67.128216767830239</v>
      </c>
      <c r="K3535" s="47">
        <f t="shared" ca="1" si="5108"/>
        <v>-124.93713738747934</v>
      </c>
      <c r="L3535" s="5">
        <f t="shared" ca="1" si="5108"/>
        <v>-96610.711415781436</v>
      </c>
      <c r="M3535" s="5">
        <f t="shared" ca="1" si="5108"/>
        <v>-1350.2113832773448</v>
      </c>
      <c r="N3535" s="5">
        <f t="shared" ca="1" si="5108"/>
        <v>-244.38198695137584</v>
      </c>
      <c r="O3535" s="5">
        <f t="shared" ca="1" si="5103"/>
        <v>-98205.304786010165</v>
      </c>
      <c r="P3535" s="5">
        <f ca="1">VLOOKUP(CONCATENATE($F3535," ",$G3535),AllocFactorMatrix,(P$4+1),FALSE)*$E3540</f>
        <v>-55776.59891915851</v>
      </c>
      <c r="Q3535" s="5">
        <f ca="1">VLOOKUP(CONCATENATE($F3535," ",$G3535),AllocFactorMatrix,(Q$4+1),FALSE)*$E3540</f>
        <v>-10037.543137291032</v>
      </c>
      <c r="R3535" s="5">
        <f ca="1">VLOOKUP(CONCATENATE($F3535," ",$G3535),AllocFactorMatrix,(R$4+1),FALSE)*$E3540</f>
        <v>-2634.7776840714664</v>
      </c>
      <c r="S3535" s="5">
        <f ca="1">VLOOKUP(CONCATENATE($F3535," ",$G3535),AllocFactorMatrix,(S$4+1),FALSE)*$E3540</f>
        <v>0</v>
      </c>
      <c r="T3535" s="5">
        <f t="shared" ca="1" si="5106"/>
        <v>-68448.919740521014</v>
      </c>
      <c r="U3535" s="5">
        <f ca="1">VLOOKUP(CONCATENATE($F3535," ",$G3535),AllocFactorMatrix,(U$4+1),FALSE)*$E3540</f>
        <v>-2517.7919761520025</v>
      </c>
      <c r="V3535" s="5">
        <f ca="1">VLOOKUP(CONCATENATE($F3535," ",$G3535),AllocFactorMatrix,(V$4+1),FALSE)*$E3540</f>
        <v>-35327.062876881471</v>
      </c>
      <c r="W3535" s="5">
        <f ca="1">VLOOKUP(CONCATENATE($F3535," ",$G3535),AllocFactorMatrix,(W$4+1),FALSE)*$E3540</f>
        <v>-174189.67082345343</v>
      </c>
      <c r="X3535" s="5">
        <f ca="1">VLOOKUP(CONCATENATE($F3535," ",$G3535),AllocFactorMatrix,(X$4+1),FALSE)*$E3540</f>
        <v>0</v>
      </c>
      <c r="Y3535" s="5">
        <f t="shared" ca="1" si="5107"/>
        <v>-212034.5256764869</v>
      </c>
      <c r="Z3535" s="5">
        <f ca="1">VLOOKUP(CONCATENATE($F3535," ",$G3535),AllocFactorMatrix,(Z$4+1),FALSE)*$E3540</f>
        <v>-15312.020049757039</v>
      </c>
      <c r="AA3535" s="5">
        <f ca="1">VLOOKUP(CONCATENATE($F3535," ",$G3535),AllocFactorMatrix,(AA$4+1),FALSE)*$E3540</f>
        <v>-307.44265573449496</v>
      </c>
      <c r="AB3535" s="5">
        <f t="shared" ca="1" si="5104"/>
        <v>-15619.462705491533</v>
      </c>
      <c r="AC3535" s="5">
        <f ca="1">VLOOKUP(CONCATENATE($F3535," ",$G3535),AllocFactorMatrix,(AC$4+1),FALSE)*$E3540</f>
        <v>-203.60009227322868</v>
      </c>
      <c r="AD3535" s="5">
        <f ca="1">VLOOKUP(CONCATENATE($F3535," ",$G3535),AllocFactorMatrix,(AD$4+1),FALSE)*$E3540</f>
        <v>0</v>
      </c>
      <c r="AE3535" s="5">
        <f ca="1">VLOOKUP(CONCATENATE($F3535," ",$G3535),AllocFactorMatrix,(AE$4+1),FALSE)*$E3540</f>
        <v>0</v>
      </c>
    </row>
    <row r="3536" spans="2:31" hidden="1" outlineLevel="1">
      <c r="E3536" s="44"/>
      <c r="F3536" s="167" t="str">
        <f>F3540</f>
        <v>RB_GUP</v>
      </c>
      <c r="G3536" s="48" t="str">
        <f>$G$11</f>
        <v>DISTPRI</v>
      </c>
      <c r="H3536" s="4">
        <f t="shared" ca="1" si="5101"/>
        <v>-3228484.2068862817</v>
      </c>
      <c r="I3536" s="5">
        <f t="shared" ref="I3536:N3536" ca="1" si="5109">VLOOKUP(CONCATENATE($F3536," ",$G3536),AllocFactorMatrix,(I$4+1),FALSE)*$E3540</f>
        <v>-2113687.207115822</v>
      </c>
      <c r="J3536" s="47">
        <f t="shared" ca="1" si="5109"/>
        <v>-347.07050455830523</v>
      </c>
      <c r="K3536" s="47">
        <f t="shared" ca="1" si="5109"/>
        <v>-642.17984693662788</v>
      </c>
      <c r="L3536" s="5">
        <f t="shared" ca="1" si="5109"/>
        <v>-494546.70208077651</v>
      </c>
      <c r="M3536" s="5">
        <f t="shared" ca="1" si="5109"/>
        <v>-6910.7628558290562</v>
      </c>
      <c r="N3536" s="5">
        <f t="shared" ca="1" si="5109"/>
        <v>0</v>
      </c>
      <c r="O3536" s="5">
        <f t="shared" ca="1" si="5103"/>
        <v>-501457.46493660554</v>
      </c>
      <c r="P3536" s="5">
        <f ca="1">VLOOKUP(CONCATENATE($F3536," ",$G3536),AllocFactorMatrix,(P$4+1),FALSE)*$E3540</f>
        <v>-286797.87892536365</v>
      </c>
      <c r="Q3536" s="5">
        <f ca="1">VLOOKUP(CONCATENATE($F3536," ",$G3536),AllocFactorMatrix,(Q$4+1),FALSE)*$E3540</f>
        <v>-51607.663106404652</v>
      </c>
      <c r="R3536" s="5">
        <f ca="1">VLOOKUP(CONCATENATE($F3536," ",$G3536),AllocFactorMatrix,(R$4+1),FALSE)*$E3540</f>
        <v>0</v>
      </c>
      <c r="S3536" s="5">
        <f ca="1">VLOOKUP(CONCATENATE($F3536," ",$G3536),AllocFactorMatrix,(S$4+1),FALSE)*$E3540</f>
        <v>0</v>
      </c>
      <c r="T3536" s="5">
        <f t="shared" ca="1" si="5106"/>
        <v>-338405.5420317683</v>
      </c>
      <c r="U3536" s="5">
        <f ca="1">VLOOKUP(CONCATENATE($F3536," ",$G3536),AllocFactorMatrix,(U$4+1),FALSE)*$E3540</f>
        <v>-12987.208772503933</v>
      </c>
      <c r="V3536" s="5">
        <f ca="1">VLOOKUP(CONCATENATE($F3536," ",$G3536),AllocFactorMatrix,(V$4+1),FALSE)*$E3540</f>
        <v>-179585.34123786443</v>
      </c>
      <c r="W3536" s="5">
        <f ca="1">VLOOKUP(CONCATENATE($F3536," ",$G3536),AllocFactorMatrix,(W$4+1),FALSE)*$E3540</f>
        <v>0</v>
      </c>
      <c r="X3536" s="5">
        <f ca="1">VLOOKUP(CONCATENATE($F3536," ",$G3536),AllocFactorMatrix,(X$4+1),FALSE)*$E3540</f>
        <v>0</v>
      </c>
      <c r="Y3536" s="5">
        <f t="shared" ca="1" si="5107"/>
        <v>-192572.55001036837</v>
      </c>
      <c r="Z3536" s="5">
        <f ca="1">VLOOKUP(CONCATENATE($F3536," ",$G3536),AllocFactorMatrix,(Z$4+1),FALSE)*$E3540</f>
        <v>-78753.664779681305</v>
      </c>
      <c r="AA3536" s="5">
        <f ca="1">VLOOKUP(CONCATENATE($F3536," ",$G3536),AllocFactorMatrix,(AA$4+1),FALSE)*$E3540</f>
        <v>-1580.7102474174949</v>
      </c>
      <c r="AB3536" s="5">
        <f t="shared" ca="1" si="5104"/>
        <v>-80334.375027098795</v>
      </c>
      <c r="AC3536" s="5">
        <f ca="1">VLOOKUP(CONCATENATE($F3536," ",$G3536),AllocFactorMatrix,(AC$4+1),FALSE)*$E3540</f>
        <v>-1037.817413123641</v>
      </c>
      <c r="AD3536" s="5">
        <f ca="1">VLOOKUP(CONCATENATE($F3536," ",$G3536),AllocFactorMatrix,(AD$4+1),FALSE)*$E3540</f>
        <v>0</v>
      </c>
      <c r="AE3536" s="5">
        <f ca="1">VLOOKUP(CONCATENATE($F3536," ",$G3536),AllocFactorMatrix,(AE$4+1),FALSE)*$E3540</f>
        <v>0</v>
      </c>
    </row>
    <row r="3537" spans="2:31" hidden="1" outlineLevel="1">
      <c r="E3537" s="44"/>
      <c r="F3537" s="167" t="str">
        <f>F3540</f>
        <v>RB_GUP</v>
      </c>
      <c r="G3537" s="48" t="str">
        <f>$G$12</f>
        <v>DISTSEC</v>
      </c>
      <c r="H3537" s="4">
        <f t="shared" ca="1" si="5101"/>
        <v>-1547691.8396247074</v>
      </c>
      <c r="I3537" s="5">
        <f t="shared" ref="I3537:N3537" ca="1" si="5110">VLOOKUP(CONCATENATE($F3537," ",$G3537),AllocFactorMatrix,(I$4+1),FALSE)*$E3540</f>
        <v>-1148265.3336569895</v>
      </c>
      <c r="J3537" s="47">
        <f t="shared" ca="1" si="5110"/>
        <v>-284.64905775449756</v>
      </c>
      <c r="K3537" s="47">
        <f t="shared" ca="1" si="5110"/>
        <v>-368.69897638279406</v>
      </c>
      <c r="L3537" s="5">
        <f t="shared" ca="1" si="5110"/>
        <v>-231452.18325627613</v>
      </c>
      <c r="M3537" s="5">
        <f t="shared" ca="1" si="5110"/>
        <v>0</v>
      </c>
      <c r="N3537" s="5">
        <f t="shared" ca="1" si="5110"/>
        <v>0</v>
      </c>
      <c r="O3537" s="5">
        <f t="shared" ca="1" si="5103"/>
        <v>-231452.18325627613</v>
      </c>
      <c r="P3537" s="5">
        <f ca="1">VLOOKUP(CONCATENATE($F3537," ",$G3537),AllocFactorMatrix,(P$4+1),FALSE)*$E3540</f>
        <v>-115539.5008087833</v>
      </c>
      <c r="Q3537" s="5">
        <f ca="1">VLOOKUP(CONCATENATE($F3537," ",$G3537),AllocFactorMatrix,(Q$4+1),FALSE)*$E3540</f>
        <v>0</v>
      </c>
      <c r="R3537" s="5">
        <f ca="1">VLOOKUP(CONCATENATE($F3537," ",$G3537),AllocFactorMatrix,(R$4+1),FALSE)*$E3540</f>
        <v>0</v>
      </c>
      <c r="S3537" s="5">
        <f ca="1">VLOOKUP(CONCATENATE($F3537," ",$G3537),AllocFactorMatrix,(S$4+1),FALSE)*$E3540</f>
        <v>0</v>
      </c>
      <c r="T3537" s="5">
        <f t="shared" ca="1" si="5106"/>
        <v>-115539.5008087833</v>
      </c>
      <c r="U3537" s="5">
        <f ca="1">VLOOKUP(CONCATENATE($F3537," ",$G3537),AllocFactorMatrix,(U$4+1),FALSE)*$E3540</f>
        <v>-4326.889810984705</v>
      </c>
      <c r="V3537" s="5">
        <f ca="1">VLOOKUP(CONCATENATE($F3537," ",$G3537),AllocFactorMatrix,(V$4+1),FALSE)*$E3540</f>
        <v>0</v>
      </c>
      <c r="W3537" s="5">
        <f ca="1">VLOOKUP(CONCATENATE($F3537," ",$G3537),AllocFactorMatrix,(W$4+1),FALSE)*$E3540</f>
        <v>0</v>
      </c>
      <c r="X3537" s="5">
        <f ca="1">VLOOKUP(CONCATENATE($F3537," ",$G3537),AllocFactorMatrix,(X$4+1),FALSE)*$E3540</f>
        <v>0</v>
      </c>
      <c r="Y3537" s="5">
        <f t="shared" ca="1" si="5107"/>
        <v>-4326.889810984705</v>
      </c>
      <c r="Z3537" s="5">
        <f ca="1">VLOOKUP(CONCATENATE($F3537," ",$G3537),AllocFactorMatrix,(Z$4+1),FALSE)*$E3540</f>
        <v>-32699.901008734196</v>
      </c>
      <c r="AA3537" s="5">
        <f ca="1">VLOOKUP(CONCATENATE($F3537," ",$G3537),AllocFactorMatrix,(AA$4+1),FALSE)*$E3540</f>
        <v>0</v>
      </c>
      <c r="AB3537" s="5">
        <f t="shared" ca="1" si="5104"/>
        <v>-32699.901008734196</v>
      </c>
      <c r="AC3537" s="5">
        <f ca="1">VLOOKUP(CONCATENATE($F3537," ",$G3537),AllocFactorMatrix,(AC$4+1),FALSE)*$E3540</f>
        <v>-386.62962569016406</v>
      </c>
      <c r="AD3537" s="5">
        <f ca="1">VLOOKUP(CONCATENATE($F3537," ",$G3537),AllocFactorMatrix,(AD$4+1),FALSE)*$E3540</f>
        <v>-11900.347812185079</v>
      </c>
      <c r="AE3537" s="5">
        <f ca="1">VLOOKUP(CONCATENATE($F3537," ",$G3537),AllocFactorMatrix,(AE$4+1),FALSE)*$E3540</f>
        <v>-2467.7056109267864</v>
      </c>
    </row>
    <row r="3538" spans="2:31" hidden="1" outlineLevel="1">
      <c r="E3538" s="44"/>
      <c r="F3538" s="167" t="str">
        <f>F3540</f>
        <v>RB_GUP</v>
      </c>
      <c r="G3538" s="48" t="str">
        <f>$G$13</f>
        <v>ENERGY</v>
      </c>
      <c r="H3538" s="4">
        <f t="shared" ca="1" si="5101"/>
        <v>-100198.52614869754</v>
      </c>
      <c r="I3538" s="5">
        <f t="shared" ref="I3538:N3538" ca="1" si="5111">VLOOKUP(CONCATENATE($F3538," ",$G3538),AllocFactorMatrix,(I$4+1),FALSE)*$E3540</f>
        <v>-39200.028388372819</v>
      </c>
      <c r="J3538" s="47">
        <f t="shared" ca="1" si="5111"/>
        <v>-6.2730770227632071</v>
      </c>
      <c r="K3538" s="47">
        <f t="shared" ca="1" si="5111"/>
        <v>-18.087793849021068</v>
      </c>
      <c r="L3538" s="5">
        <f t="shared" ca="1" si="5111"/>
        <v>-11303.476532574248</v>
      </c>
      <c r="M3538" s="5">
        <f t="shared" ca="1" si="5111"/>
        <v>-157.64986224945744</v>
      </c>
      <c r="N3538" s="5">
        <f t="shared" ca="1" si="5111"/>
        <v>-22.03931713242709</v>
      </c>
      <c r="O3538" s="5">
        <f t="shared" ca="1" si="5103"/>
        <v>-11483.165711956133</v>
      </c>
      <c r="P3538" s="5">
        <f ca="1">VLOOKUP(CONCATENATE($F3538," ",$G3538),AllocFactorMatrix,(P$4+1),FALSE)*$E3540</f>
        <v>-7328.12959407168</v>
      </c>
      <c r="Q3538" s="5">
        <f ca="1">VLOOKUP(CONCATENATE($F3538," ",$G3538),AllocFactorMatrix,(Q$4+1),FALSE)*$E3540</f>
        <v>-1308.7921619909175</v>
      </c>
      <c r="R3538" s="5">
        <f ca="1">VLOOKUP(CONCATENATE($F3538," ",$G3538),AllocFactorMatrix,(R$4+1),FALSE)*$E3540</f>
        <v>-266.51801416710691</v>
      </c>
      <c r="S3538" s="5">
        <f ca="1">VLOOKUP(CONCATENATE($F3538," ",$G3538),AllocFactorMatrix,(S$4+1),FALSE)*$E3540</f>
        <v>-10.066475592813614</v>
      </c>
      <c r="T3538" s="5">
        <f t="shared" ca="1" si="5106"/>
        <v>-8913.5062458225184</v>
      </c>
      <c r="U3538" s="5">
        <f ca="1">VLOOKUP(CONCATENATE($F3538," ",$G3538),AllocFactorMatrix,(U$4+1),FALSE)*$E3540</f>
        <v>-384.33255005190705</v>
      </c>
      <c r="V3538" s="5">
        <f ca="1">VLOOKUP(CONCATENATE($F3538," ",$G3538),AllocFactorMatrix,(V$4+1),FALSE)*$E3540</f>
        <v>-6076.3706912891921</v>
      </c>
      <c r="W3538" s="5">
        <f ca="1">VLOOKUP(CONCATENATE($F3538," ",$G3538),AllocFactorMatrix,(W$4+1),FALSE)*$E3540</f>
        <v>-26133.481381478327</v>
      </c>
      <c r="X3538" s="5">
        <f ca="1">VLOOKUP(CONCATENATE($F3538," ",$G3538),AllocFactorMatrix,(X$4+1),FALSE)*$E3540</f>
        <v>-4915.9808053013885</v>
      </c>
      <c r="Y3538" s="5">
        <f t="shared" ca="1" si="5107"/>
        <v>-37510.165428120818</v>
      </c>
      <c r="Z3538" s="5">
        <f ca="1">VLOOKUP(CONCATENATE($F3538," ",$G3538),AllocFactorMatrix,(Z$4+1),FALSE)*$E3540</f>
        <v>-2015.8927811212081</v>
      </c>
      <c r="AA3538" s="5">
        <f ca="1">VLOOKUP(CONCATENATE($F3538," ",$G3538),AllocFactorMatrix,(AA$4+1),FALSE)*$E3540</f>
        <v>-40.448486529304006</v>
      </c>
      <c r="AB3538" s="5">
        <f t="shared" ca="1" si="5104"/>
        <v>-2056.3412676505122</v>
      </c>
      <c r="AC3538" s="5">
        <f ca="1">VLOOKUP(CONCATENATE($F3538," ",$G3538),AllocFactorMatrix,(AC$4+1),FALSE)*$E3540</f>
        <v>-36.080223433817061</v>
      </c>
      <c r="AD3538" s="5">
        <f ca="1">VLOOKUP(CONCATENATE($F3538," ",$G3538),AllocFactorMatrix,(AD$4+1),FALSE)*$E3540</f>
        <v>-808.18464813249648</v>
      </c>
      <c r="AE3538" s="5">
        <f ca="1">VLOOKUP(CONCATENATE($F3538," ",$G3538),AllocFactorMatrix,(AE$4+1),FALSE)*$E3540</f>
        <v>-166.69336433665396</v>
      </c>
    </row>
    <row r="3539" spans="2:31" hidden="1" outlineLevel="1">
      <c r="E3539" s="44"/>
      <c r="F3539" s="167" t="str">
        <f>F3540</f>
        <v>RB_GUP</v>
      </c>
      <c r="G3539" s="48" t="str">
        <f>$G$14</f>
        <v>CUSTOMER</v>
      </c>
      <c r="H3539" s="4">
        <f t="shared" ca="1" si="5101"/>
        <v>-729417.18418879795</v>
      </c>
      <c r="I3539" s="5">
        <f t="shared" ref="I3539:N3539" ca="1" si="5112">VLOOKUP(CONCATENATE($F3539," ",$G3539),AllocFactorMatrix,(I$4+1),FALSE)*$E3540</f>
        <v>-361211.94154118351</v>
      </c>
      <c r="J3539" s="47">
        <f t="shared" ca="1" si="5112"/>
        <v>-72.889924094959568</v>
      </c>
      <c r="K3539" s="47">
        <f t="shared" ca="1" si="5112"/>
        <v>-38.631251190437084</v>
      </c>
      <c r="L3539" s="5">
        <f t="shared" ca="1" si="5112"/>
        <v>-115119.93367301776</v>
      </c>
      <c r="M3539" s="5">
        <f t="shared" ca="1" si="5112"/>
        <v>-7349.9549879087963</v>
      </c>
      <c r="N3539" s="5">
        <f t="shared" ca="1" si="5112"/>
        <v>-1236.1646258642438</v>
      </c>
      <c r="O3539" s="5">
        <f t="shared" ca="1" si="5103"/>
        <v>-123706.0532867908</v>
      </c>
      <c r="P3539" s="5">
        <f ca="1">VLOOKUP(CONCATENATE($F3539," ",$G3539),AllocFactorMatrix,(P$4+1),FALSE)*$E3540</f>
        <v>-8965.4094962748222</v>
      </c>
      <c r="Q3539" s="5">
        <f ca="1">VLOOKUP(CONCATENATE($F3539," ",$G3539),AllocFactorMatrix,(Q$4+1),FALSE)*$E3540</f>
        <v>-2594.931708372776</v>
      </c>
      <c r="R3539" s="5">
        <f ca="1">VLOOKUP(CONCATENATE($F3539," ",$G3539),AllocFactorMatrix,(R$4+1),FALSE)*$E3540</f>
        <v>-3039.6711804656288</v>
      </c>
      <c r="S3539" s="5">
        <f ca="1">VLOOKUP(CONCATENATE($F3539," ",$G3539),AllocFactorMatrix,(S$4+1),FALSE)*$E3540</f>
        <v>-379.79948750625687</v>
      </c>
      <c r="T3539" s="5">
        <f t="shared" ca="1" si="5106"/>
        <v>-14979.811872619484</v>
      </c>
      <c r="U3539" s="5">
        <f ca="1">VLOOKUP(CONCATENATE($F3539," ",$G3539),AllocFactorMatrix,(U$4+1),FALSE)*$E3540</f>
        <v>-59.441034711186987</v>
      </c>
      <c r="V3539" s="5">
        <f ca="1">VLOOKUP(CONCATENATE($F3539," ",$G3539),AllocFactorMatrix,(V$4+1),FALSE)*$E3540</f>
        <v>-1841.8092762991771</v>
      </c>
      <c r="W3539" s="5">
        <f ca="1">VLOOKUP(CONCATENATE($F3539," ",$G3539),AllocFactorMatrix,(W$4+1),FALSE)*$E3540</f>
        <v>-5109.416315154006</v>
      </c>
      <c r="X3539" s="5">
        <f ca="1">VLOOKUP(CONCATENATE($F3539," ",$G3539),AllocFactorMatrix,(X$4+1),FALSE)*$E3540</f>
        <v>-1519.2509443448112</v>
      </c>
      <c r="Y3539" s="5">
        <f t="shared" ca="1" si="5107"/>
        <v>-8529.917570509182</v>
      </c>
      <c r="Z3539" s="5">
        <f ca="1">VLOOKUP(CONCATENATE($F3539," ",$G3539),AllocFactorMatrix,(Z$4+1),FALSE)*$E3540</f>
        <v>-1814.1579466030639</v>
      </c>
      <c r="AA3539" s="5">
        <f ca="1">VLOOKUP(CONCATENATE($F3539," ",$G3539),AllocFactorMatrix,(AA$4+1),FALSE)*$E3540</f>
        <v>-33.969923586881094</v>
      </c>
      <c r="AB3539" s="5">
        <f t="shared" ca="1" si="5104"/>
        <v>-1848.127870189945</v>
      </c>
      <c r="AC3539" s="5">
        <f ca="1">VLOOKUP(CONCATENATE($F3539," ",$G3539),AllocFactorMatrix,(AC$4+1),FALSE)*$E3540</f>
        <v>-175.49890586489715</v>
      </c>
      <c r="AD3539" s="5">
        <f ca="1">VLOOKUP(CONCATENATE($F3539," ",$G3539),AllocFactorMatrix,(AD$4+1),FALSE)*$E3540</f>
        <v>-192863.1310554744</v>
      </c>
      <c r="AE3539" s="5">
        <f ca="1">VLOOKUP(CONCATENATE($F3539," ",$G3539),AllocFactorMatrix,(AE$4+1),FALSE)*$E3540</f>
        <v>-25991.180910880361</v>
      </c>
    </row>
    <row r="3540" spans="2:31" collapsed="1">
      <c r="D3540" s="48" t="s">
        <v>675</v>
      </c>
      <c r="E3540" s="36">
        <v>-14694137</v>
      </c>
      <c r="F3540" s="88" t="s">
        <v>71</v>
      </c>
      <c r="G3540" s="48" t="str">
        <f>$G$15</f>
        <v>TOTAL</v>
      </c>
      <c r="H3540" s="4">
        <f t="shared" ca="1" si="5101"/>
        <v>-14694137</v>
      </c>
      <c r="I3540" s="5">
        <f t="shared" ref="I3540:N3540" ca="1" si="5113">VLOOKUP(CONCATENATE($F3540," ",$G3540),AllocFactorMatrix,(I$4+1),FALSE)*$E3540</f>
        <v>-8333492.0164912501</v>
      </c>
      <c r="J3540" s="47">
        <f t="shared" ca="1" si="5113"/>
        <v>-1730.7952947051156</v>
      </c>
      <c r="K3540" s="47">
        <f t="shared" ca="1" si="5113"/>
        <v>-2860.7927541140002</v>
      </c>
      <c r="L3540" s="5">
        <f t="shared" ca="1" si="5113"/>
        <v>-1941639.4621413555</v>
      </c>
      <c r="M3540" s="5">
        <f t="shared" ca="1" si="5113"/>
        <v>-29580.68528007733</v>
      </c>
      <c r="N3540" s="5">
        <f t="shared" ca="1" si="5113"/>
        <v>-3426.2491646241406</v>
      </c>
      <c r="O3540" s="5">
        <f t="shared" ca="1" si="5103"/>
        <v>-1974646.396586057</v>
      </c>
      <c r="P3540" s="5">
        <f ca="1">VLOOKUP(CONCATENATE($F3540," ",$G3540),AllocFactorMatrix,(P$4+1),FALSE)*$E3540</f>
        <v>-1064802.5997875591</v>
      </c>
      <c r="Q3540" s="5">
        <f ca="1">VLOOKUP(CONCATENATE($F3540," ",$G3540),AllocFactorMatrix,(Q$4+1),FALSE)*$E3540</f>
        <v>-171500.62854183291</v>
      </c>
      <c r="R3540" s="5">
        <f ca="1">VLOOKUP(CONCATENATE($F3540," ",$G3540),AllocFactorMatrix,(R$4+1),FALSE)*$E3540</f>
        <v>-27426.890102369725</v>
      </c>
      <c r="S3540" s="5">
        <f ca="1">VLOOKUP(CONCATENATE($F3540," ",$G3540),AllocFactorMatrix,(S$4+1),FALSE)*$E3540</f>
        <v>-1205.784181111243</v>
      </c>
      <c r="T3540" s="5">
        <f t="shared" ca="1" si="5106"/>
        <v>-1264935.9026128731</v>
      </c>
      <c r="U3540" s="5">
        <f ca="1">VLOOKUP(CONCATENATE($F3540," ",$G3540),AllocFactorMatrix,(U$4+1),FALSE)*$E3540</f>
        <v>-48276.82769989362</v>
      </c>
      <c r="V3540" s="5">
        <f ca="1">VLOOKUP(CONCATENATE($F3540," ",$G3540),AllocFactorMatrix,(V$4+1),FALSE)*$E3540</f>
        <v>-600862.4613424124</v>
      </c>
      <c r="W3540" s="5">
        <f ca="1">VLOOKUP(CONCATENATE($F3540," ",$G3540),AllocFactorMatrix,(W$4+1),FALSE)*$E3540</f>
        <v>-1651252.7457655063</v>
      </c>
      <c r="X3540" s="5">
        <f ca="1">VLOOKUP(CONCATENATE($F3540," ",$G3540),AllocFactorMatrix,(X$4+1),FALSE)*$E3540</f>
        <v>-268358.96639185777</v>
      </c>
      <c r="Y3540" s="5">
        <f t="shared" ca="1" si="5107"/>
        <v>-2568751.0011996701</v>
      </c>
      <c r="Z3540" s="5">
        <f ca="1">VLOOKUP(CONCATENATE($F3540," ",$G3540),AllocFactorMatrix,(Z$4+1),FALSE)*$E3540</f>
        <v>-292877.04175082443</v>
      </c>
      <c r="AA3540" s="5">
        <f ca="1">VLOOKUP(CONCATENATE($F3540," ",$G3540),AllocFactorMatrix,(AA$4+1),FALSE)*$E3540</f>
        <v>-5203.7472092923117</v>
      </c>
      <c r="AB3540" s="5">
        <f t="shared" ca="1" si="5104"/>
        <v>-298080.78896011674</v>
      </c>
      <c r="AC3540" s="5">
        <f ca="1">VLOOKUP(CONCATENATE($F3540," ",$G3540),AllocFactorMatrix,(AC$4+1),FALSE)*$E3540</f>
        <v>-3980.3805342070546</v>
      </c>
      <c r="AD3540" s="5">
        <f ca="1">VLOOKUP(CONCATENATE($F3540," ",$G3540),AllocFactorMatrix,(AD$4+1),FALSE)*$E3540</f>
        <v>-215082.11286572964</v>
      </c>
      <c r="AE3540" s="5">
        <f ca="1">VLOOKUP(CONCATENATE($F3540," ",$G3540),AllocFactorMatrix,(AE$4+1),FALSE)*$E3540</f>
        <v>-30576.812701279207</v>
      </c>
    </row>
    <row r="3541" spans="2:31" hidden="1" outlineLevel="1">
      <c r="E3541" s="9"/>
      <c r="F3541" s="99"/>
      <c r="G3541" s="48" t="str">
        <f>$G$8</f>
        <v>PRODUCTION</v>
      </c>
      <c r="H3541" s="46">
        <f t="shared" ref="H3541:AE3541" ca="1" si="5114">+H3525+H3533</f>
        <v>-31498091.345836561</v>
      </c>
      <c r="I3541" s="46">
        <f t="shared" ca="1" si="5114"/>
        <v>-26359671.430783197</v>
      </c>
      <c r="J3541" s="46">
        <f t="shared" ref="J3541:K3541" ca="1" si="5115">+J3525+J3533</f>
        <v>6160.7762854299972</v>
      </c>
      <c r="K3541" s="46">
        <f t="shared" ca="1" si="5115"/>
        <v>15590.90377262304</v>
      </c>
      <c r="L3541" s="46">
        <f t="shared" ca="1" si="5114"/>
        <v>-219385.22895548376</v>
      </c>
      <c r="M3541" s="46">
        <f t="shared" ca="1" si="5114"/>
        <v>-45416.23136628099</v>
      </c>
      <c r="N3541" s="46">
        <f t="shared" ca="1" si="5114"/>
        <v>1006.3325785502213</v>
      </c>
      <c r="O3541" s="46">
        <f t="shared" ca="1" si="5114"/>
        <v>-263795.1277432295</v>
      </c>
      <c r="P3541" s="46">
        <f t="shared" ca="1" si="5114"/>
        <v>-1104685.220678699</v>
      </c>
      <c r="Q3541" s="46">
        <f t="shared" ca="1" si="5114"/>
        <v>114661.41149348977</v>
      </c>
      <c r="R3541" s="46">
        <f t="shared" ca="1" si="5114"/>
        <v>-45851.514230862129</v>
      </c>
      <c r="S3541" s="46">
        <f t="shared" ca="1" si="5114"/>
        <v>-7202.2670751692767</v>
      </c>
      <c r="T3541" s="46">
        <f t="shared" ca="1" si="5114"/>
        <v>-1043077.5904912374</v>
      </c>
      <c r="U3541" s="46">
        <f t="shared" ca="1" si="5114"/>
        <v>-59214.942312976069</v>
      </c>
      <c r="V3541" s="46">
        <f t="shared" ca="1" si="5114"/>
        <v>428813.36824055889</v>
      </c>
      <c r="W3541" s="46">
        <f t="shared" ca="1" si="5114"/>
        <v>-4559438.5770593407</v>
      </c>
      <c r="X3541" s="46">
        <f t="shared" ca="1" si="5114"/>
        <v>290241.78490948584</v>
      </c>
      <c r="Y3541" s="46">
        <f t="shared" ca="1" si="5114"/>
        <v>-3899598.3662222605</v>
      </c>
      <c r="Z3541" s="46">
        <f t="shared" ca="1" si="5114"/>
        <v>-32593.685257026344</v>
      </c>
      <c r="AA3541" s="46">
        <f t="shared" ca="1" si="5114"/>
        <v>-7269.4206665262873</v>
      </c>
      <c r="AB3541" s="46">
        <f t="shared" ca="1" si="5114"/>
        <v>-39863.105923551368</v>
      </c>
      <c r="AC3541" s="46">
        <f t="shared" ca="1" si="5114"/>
        <v>3861.7832986689168</v>
      </c>
      <c r="AD3541" s="46">
        <f t="shared" ca="1" si="5114"/>
        <v>65095.08690570842</v>
      </c>
      <c r="AE3541" s="46">
        <f t="shared" ca="1" si="5114"/>
        <v>17205.725064605409</v>
      </c>
    </row>
    <row r="3542" spans="2:31" hidden="1" outlineLevel="1">
      <c r="E3542" s="9"/>
      <c r="F3542" s="99"/>
      <c r="G3542" s="48" t="str">
        <f>$G$9</f>
        <v>BULKTRAN</v>
      </c>
      <c r="H3542" s="46">
        <f t="shared" ref="H3542:AE3542" ca="1" si="5116">+H3526+H3534</f>
        <v>-7872718.0741322711</v>
      </c>
      <c r="I3542" s="46">
        <f t="shared" ca="1" si="5116"/>
        <v>-14118730.020301702</v>
      </c>
      <c r="J3542" s="46">
        <f t="shared" ref="J3542:K3542" ca="1" si="5117">+J3526+J3534</f>
        <v>-31132.116490671895</v>
      </c>
      <c r="K3542" s="46">
        <f t="shared" ca="1" si="5117"/>
        <v>-83169.556761187137</v>
      </c>
      <c r="L3542" s="46">
        <f t="shared" ca="1" si="5116"/>
        <v>284611.46475871064</v>
      </c>
      <c r="M3542" s="46">
        <f t="shared" ca="1" si="5116"/>
        <v>-15939.578906374361</v>
      </c>
      <c r="N3542" s="46">
        <f t="shared" ca="1" si="5116"/>
        <v>-16401.39840630475</v>
      </c>
      <c r="O3542" s="46">
        <f t="shared" ca="1" si="5116"/>
        <v>252270.48744603235</v>
      </c>
      <c r="P3542" s="46">
        <f t="shared" ca="1" si="5116"/>
        <v>-56851.836220479367</v>
      </c>
      <c r="Q3542" s="46">
        <f t="shared" ca="1" si="5116"/>
        <v>354857.03066521272</v>
      </c>
      <c r="R3542" s="46">
        <f t="shared" ca="1" si="5116"/>
        <v>28024.838737692215</v>
      </c>
      <c r="S3542" s="46">
        <f t="shared" ca="1" si="5116"/>
        <v>-5394.5016707931163</v>
      </c>
      <c r="T3542" s="46">
        <f t="shared" ca="1" si="5116"/>
        <v>320635.53151163139</v>
      </c>
      <c r="U3542" s="46">
        <f t="shared" ca="1" si="5116"/>
        <v>-32919.55812866499</v>
      </c>
      <c r="V3542" s="46">
        <f t="shared" ca="1" si="5116"/>
        <v>1363666.1734279827</v>
      </c>
      <c r="W3542" s="46">
        <f t="shared" ca="1" si="5116"/>
        <v>3103078.1802507215</v>
      </c>
      <c r="X3542" s="46">
        <f t="shared" ca="1" si="5116"/>
        <v>1234455.9471997232</v>
      </c>
      <c r="Y3542" s="46">
        <f t="shared" ca="1" si="5116"/>
        <v>5668280.7427497618</v>
      </c>
      <c r="Z3542" s="46">
        <f t="shared" ca="1" si="5116"/>
        <v>72253.218185393605</v>
      </c>
      <c r="AA3542" s="46">
        <f t="shared" ca="1" si="5116"/>
        <v>-2994.9920614574175</v>
      </c>
      <c r="AB3542" s="46">
        <f t="shared" ca="1" si="5116"/>
        <v>69258.22612393614</v>
      </c>
      <c r="AC3542" s="46">
        <f t="shared" ca="1" si="5116"/>
        <v>2738.0006608185777</v>
      </c>
      <c r="AD3542" s="46">
        <f t="shared" ca="1" si="5116"/>
        <v>37586.910417580133</v>
      </c>
      <c r="AE3542" s="46">
        <f t="shared" ca="1" si="5116"/>
        <v>9543.7205115167344</v>
      </c>
    </row>
    <row r="3543" spans="2:31" hidden="1" outlineLevel="1">
      <c r="E3543" s="9"/>
      <c r="F3543" s="99"/>
      <c r="G3543" s="48" t="str">
        <f>$G$10</f>
        <v>SUBTRAN</v>
      </c>
      <c r="H3543" s="46">
        <f t="shared" ref="H3543:AE3543" ca="1" si="5118">+H3527+H3535</f>
        <v>-2377297.9131393312</v>
      </c>
      <c r="I3543" s="46">
        <f t="shared" ca="1" si="5118"/>
        <v>-3798566.5844983514</v>
      </c>
      <c r="J3543" s="46">
        <f t="shared" ref="J3543:K3543" ca="1" si="5119">+J3527+J3535</f>
        <v>-5966.1636488904887</v>
      </c>
      <c r="K3543" s="46">
        <f t="shared" ca="1" si="5119"/>
        <v>-16915.943056741948</v>
      </c>
      <c r="L3543" s="46">
        <f t="shared" ca="1" si="5118"/>
        <v>54921.043558662728</v>
      </c>
      <c r="M3543" s="46">
        <f t="shared" ca="1" si="5118"/>
        <v>-4531.3965672632685</v>
      </c>
      <c r="N3543" s="46">
        <f t="shared" ca="1" si="5118"/>
        <v>-5318.7800532319379</v>
      </c>
      <c r="O3543" s="46">
        <f t="shared" ca="1" si="5118"/>
        <v>45070.866938167906</v>
      </c>
      <c r="P3543" s="46">
        <f t="shared" ca="1" si="5118"/>
        <v>-26142.647238051868</v>
      </c>
      <c r="Q3543" s="46">
        <f t="shared" ca="1" si="5118"/>
        <v>89162.848591685412</v>
      </c>
      <c r="R3543" s="46">
        <f t="shared" ca="1" si="5118"/>
        <v>8765.2335836636485</v>
      </c>
      <c r="S3543" s="46">
        <f t="shared" ca="1" si="5118"/>
        <v>0</v>
      </c>
      <c r="T3543" s="46">
        <f t="shared" ca="1" si="5118"/>
        <v>71785.434937297177</v>
      </c>
      <c r="U3543" s="46">
        <f t="shared" ca="1" si="5118"/>
        <v>-8565.8659211820832</v>
      </c>
      <c r="V3543" s="46">
        <f t="shared" ca="1" si="5118"/>
        <v>338786.41039418464</v>
      </c>
      <c r="W3543" s="46">
        <f t="shared" ca="1" si="5118"/>
        <v>981844.39978546975</v>
      </c>
      <c r="X3543" s="46">
        <f t="shared" ca="1" si="5118"/>
        <v>3.1108008582858504E-152</v>
      </c>
      <c r="Y3543" s="46">
        <f t="shared" ca="1" si="5118"/>
        <v>1312064.9442584733</v>
      </c>
      <c r="Z3543" s="46">
        <f t="shared" ca="1" si="5118"/>
        <v>15398.73679950656</v>
      </c>
      <c r="AA3543" s="46">
        <f t="shared" ca="1" si="5118"/>
        <v>-835.47542646881379</v>
      </c>
      <c r="AB3543" s="46">
        <f t="shared" ca="1" si="5118"/>
        <v>14563.261373037749</v>
      </c>
      <c r="AC3543" s="46">
        <f t="shared" ca="1" si="5118"/>
        <v>666.27055767876391</v>
      </c>
      <c r="AD3543" s="46">
        <f t="shared" ca="1" si="5118"/>
        <v>0</v>
      </c>
      <c r="AE3543" s="46">
        <f t="shared" ca="1" si="5118"/>
        <v>0</v>
      </c>
    </row>
    <row r="3544" spans="2:31" hidden="1" outlineLevel="1">
      <c r="E3544" s="9"/>
      <c r="F3544" s="99"/>
      <c r="G3544" s="48" t="str">
        <f>$G$11</f>
        <v>DISTPRI</v>
      </c>
      <c r="H3544" s="46">
        <f t="shared" ref="H3544:AE3544" ca="1" si="5120">+H3528+H3536</f>
        <v>-15180545.223342409</v>
      </c>
      <c r="I3544" s="46">
        <f t="shared" ca="1" si="5120"/>
        <v>-17369111.097903986</v>
      </c>
      <c r="J3544" s="46">
        <f t="shared" ref="J3544:K3544" ca="1" si="5121">+J3528+J3536</f>
        <v>-13915.486627875287</v>
      </c>
      <c r="K3544" s="46">
        <f t="shared" ca="1" si="5121"/>
        <v>-40511.278932674664</v>
      </c>
      <c r="L3544" s="46">
        <f t="shared" ca="1" si="5120"/>
        <v>681543.53138358053</v>
      </c>
      <c r="M3544" s="46">
        <f t="shared" ca="1" si="5120"/>
        <v>-20573.705843305539</v>
      </c>
      <c r="N3544" s="46">
        <f t="shared" ca="1" si="5120"/>
        <v>0</v>
      </c>
      <c r="O3544" s="46">
        <f t="shared" ca="1" si="5120"/>
        <v>660969.82554027287</v>
      </c>
      <c r="P3544" s="46">
        <f t="shared" ca="1" si="5120"/>
        <v>-118353.11096314783</v>
      </c>
      <c r="Q3544" s="46">
        <f t="shared" ca="1" si="5120"/>
        <v>341064.56359219056</v>
      </c>
      <c r="R3544" s="46">
        <f t="shared" ca="1" si="5120"/>
        <v>0</v>
      </c>
      <c r="S3544" s="46">
        <f t="shared" ca="1" si="5120"/>
        <v>0</v>
      </c>
      <c r="T3544" s="46">
        <f t="shared" ca="1" si="5120"/>
        <v>222711.4526290418</v>
      </c>
      <c r="U3544" s="46">
        <f t="shared" ca="1" si="5120"/>
        <v>-27478.139692007935</v>
      </c>
      <c r="V3544" s="46">
        <f t="shared" ca="1" si="5120"/>
        <v>1257823.2317164065</v>
      </c>
      <c r="W3544" s="46">
        <f t="shared" ca="1" si="5120"/>
        <v>-4.9317820073242152E-80</v>
      </c>
      <c r="X3544" s="46">
        <f t="shared" ca="1" si="5120"/>
        <v>4.8407784310795284E-152</v>
      </c>
      <c r="Y3544" s="46">
        <f t="shared" ca="1" si="5120"/>
        <v>1230345.0920243987</v>
      </c>
      <c r="Z3544" s="46">
        <f t="shared" ca="1" si="5120"/>
        <v>127427.53422099212</v>
      </c>
      <c r="AA3544" s="46">
        <f t="shared" ca="1" si="5120"/>
        <v>-2935.4895953149094</v>
      </c>
      <c r="AB3544" s="46">
        <f t="shared" ca="1" si="5120"/>
        <v>124492.04462567724</v>
      </c>
      <c r="AC3544" s="46">
        <f t="shared" ca="1" si="5120"/>
        <v>4474.2253027503903</v>
      </c>
      <c r="AD3544" s="46">
        <f t="shared" ca="1" si="5120"/>
        <v>0</v>
      </c>
      <c r="AE3544" s="46">
        <f t="shared" ca="1" si="5120"/>
        <v>0</v>
      </c>
    </row>
    <row r="3545" spans="2:31" hidden="1" outlineLevel="1">
      <c r="E3545" s="9"/>
      <c r="F3545" s="99"/>
      <c r="G3545" s="48" t="str">
        <f>$G$12</f>
        <v>DISTSEC</v>
      </c>
      <c r="H3545" s="46">
        <f t="shared" ref="H3545:AE3545" ca="1" si="5122">+H3529+H3537</f>
        <v>-9105925.6569460351</v>
      </c>
      <c r="I3545" s="46">
        <f t="shared" ca="1" si="5122"/>
        <v>-9519738.121138081</v>
      </c>
      <c r="J3545" s="46">
        <f t="shared" ref="J3545:K3545" ca="1" si="5123">+J3529+J3537</f>
        <v>-13427.563699918264</v>
      </c>
      <c r="K3545" s="46">
        <f t="shared" ca="1" si="5123"/>
        <v>-30671.733810252856</v>
      </c>
      <c r="L3545" s="46">
        <f t="shared" ca="1" si="5122"/>
        <v>293320.11183944804</v>
      </c>
      <c r="M3545" s="46">
        <f t="shared" ca="1" si="5122"/>
        <v>0</v>
      </c>
      <c r="N3545" s="46">
        <f t="shared" ca="1" si="5122"/>
        <v>0</v>
      </c>
      <c r="O3545" s="46">
        <f t="shared" ca="1" si="5122"/>
        <v>293320.11183944804</v>
      </c>
      <c r="P3545" s="46">
        <f t="shared" ca="1" si="5122"/>
        <v>-51752.555680861769</v>
      </c>
      <c r="Q3545" s="46">
        <f t="shared" ca="1" si="5122"/>
        <v>0</v>
      </c>
      <c r="R3545" s="46">
        <f t="shared" ca="1" si="5122"/>
        <v>0</v>
      </c>
      <c r="S3545" s="46">
        <f t="shared" ca="1" si="5122"/>
        <v>0</v>
      </c>
      <c r="T3545" s="46">
        <f t="shared" ca="1" si="5122"/>
        <v>-51752.555680861769</v>
      </c>
      <c r="U3545" s="46">
        <f t="shared" ca="1" si="5122"/>
        <v>-9728.3391457076432</v>
      </c>
      <c r="V3545" s="46">
        <f t="shared" ca="1" si="5122"/>
        <v>5.4939459994540669E-123</v>
      </c>
      <c r="W3545" s="46">
        <f t="shared" ca="1" si="5122"/>
        <v>-1.8710365399403733E-81</v>
      </c>
      <c r="X3545" s="46">
        <f t="shared" ca="1" si="5122"/>
        <v>0</v>
      </c>
      <c r="Y3545" s="46">
        <f t="shared" ca="1" si="5122"/>
        <v>-9728.3391457076432</v>
      </c>
      <c r="Z3545" s="46">
        <f t="shared" ca="1" si="5122"/>
        <v>49828.370100183522</v>
      </c>
      <c r="AA3545" s="46">
        <f t="shared" ca="1" si="5122"/>
        <v>0</v>
      </c>
      <c r="AB3545" s="46">
        <f t="shared" ca="1" si="5122"/>
        <v>49828.370100183522</v>
      </c>
      <c r="AC3545" s="46">
        <f t="shared" ca="1" si="5122"/>
        <v>1610.2690266241534</v>
      </c>
      <c r="AD3545" s="46">
        <f t="shared" ca="1" si="5122"/>
        <v>138959.04851502564</v>
      </c>
      <c r="AE3545" s="46">
        <f t="shared" ca="1" si="5122"/>
        <v>35674.857047308906</v>
      </c>
    </row>
    <row r="3546" spans="2:31" hidden="1" outlineLevel="1">
      <c r="E3546" s="9"/>
      <c r="F3546" s="99"/>
      <c r="G3546" s="48" t="str">
        <f>$G$13</f>
        <v>ENERGY</v>
      </c>
      <c r="H3546" s="46">
        <f t="shared" ref="H3546:AE3546" ca="1" si="5124">+H3530+H3538</f>
        <v>-11364568.983070565</v>
      </c>
      <c r="I3546" s="46">
        <f t="shared" ca="1" si="5124"/>
        <v>-139255.58068367231</v>
      </c>
      <c r="J3546" s="46">
        <f t="shared" ref="J3546:K3546" ca="1" si="5125">+J3530+J3538</f>
        <v>27216.659900730039</v>
      </c>
      <c r="K3546" s="46">
        <f t="shared" ca="1" si="5125"/>
        <v>110415.7189681279</v>
      </c>
      <c r="L3546" s="46">
        <f t="shared" ca="1" si="5124"/>
        <v>-175834.66380650029</v>
      </c>
      <c r="M3546" s="46">
        <f t="shared" ca="1" si="5124"/>
        <v>-6970.9713595794055</v>
      </c>
      <c r="N3546" s="46">
        <f t="shared" ca="1" si="5124"/>
        <v>18809.423189474415</v>
      </c>
      <c r="O3546" s="46">
        <f t="shared" ca="1" si="5124"/>
        <v>-163996.21197660055</v>
      </c>
      <c r="P3546" s="46">
        <f t="shared" ca="1" si="5124"/>
        <v>-470293.39073558175</v>
      </c>
      <c r="Q3546" s="46">
        <f t="shared" ca="1" si="5124"/>
        <v>-255830.8829811459</v>
      </c>
      <c r="R3546" s="46">
        <f t="shared" ca="1" si="5124"/>
        <v>-49924.872260663156</v>
      </c>
      <c r="S3546" s="46">
        <f t="shared" ca="1" si="5124"/>
        <v>1557.5064069829261</v>
      </c>
      <c r="T3546" s="46">
        <f t="shared" ca="1" si="5124"/>
        <v>-774491.63957040512</v>
      </c>
      <c r="U3546" s="46">
        <f t="shared" ca="1" si="5124"/>
        <v>6096.5701382818179</v>
      </c>
      <c r="V3546" s="46">
        <f t="shared" ca="1" si="5124"/>
        <v>-1292653.6257171051</v>
      </c>
      <c r="W3546" s="46">
        <f t="shared" ca="1" si="5124"/>
        <v>-7668384.3646837901</v>
      </c>
      <c r="X3546" s="46">
        <f t="shared" ca="1" si="5124"/>
        <v>-1435898.9766241608</v>
      </c>
      <c r="Y3546" s="46">
        <f t="shared" ca="1" si="5124"/>
        <v>-10390840.396886783</v>
      </c>
      <c r="Z3546" s="46">
        <f t="shared" ca="1" si="5124"/>
        <v>-56876.431938761219</v>
      </c>
      <c r="AA3546" s="46">
        <f t="shared" ca="1" si="5124"/>
        <v>-501.95838924446105</v>
      </c>
      <c r="AB3546" s="46">
        <f t="shared" ca="1" si="5124"/>
        <v>-57378.390328005829</v>
      </c>
      <c r="AC3546" s="46">
        <f t="shared" ca="1" si="5124"/>
        <v>-3.4710985061285342</v>
      </c>
      <c r="AD3546" s="46">
        <f t="shared" ca="1" si="5124"/>
        <v>17261.153607782639</v>
      </c>
      <c r="AE3546" s="46">
        <f t="shared" ca="1" si="5124"/>
        <v>6503.1749968496315</v>
      </c>
    </row>
    <row r="3547" spans="2:31" hidden="1" outlineLevel="1">
      <c r="E3547" s="9"/>
      <c r="F3547" s="99"/>
      <c r="G3547" s="48" t="str">
        <f>$G$14</f>
        <v>CUSTOMER</v>
      </c>
      <c r="H3547" s="46">
        <f t="shared" ref="H3547:AE3547" ca="1" si="5126">+H3531+H3539</f>
        <v>34406.131236245506</v>
      </c>
      <c r="I3547" s="46">
        <f t="shared" ca="1" si="5126"/>
        <v>-2813749.0175181832</v>
      </c>
      <c r="J3547" s="46">
        <f t="shared" ref="J3547:K3547" ca="1" si="5127">+J3531+J3539</f>
        <v>-269.246113615252</v>
      </c>
      <c r="K3547" s="46">
        <f t="shared" ca="1" si="5127"/>
        <v>11118.402478718346</v>
      </c>
      <c r="L3547" s="46">
        <f t="shared" ca="1" si="5126"/>
        <v>177206.85008904029</v>
      </c>
      <c r="M3547" s="46">
        <f t="shared" ca="1" si="5126"/>
        <v>-21620.286138805874</v>
      </c>
      <c r="N3547" s="46">
        <f t="shared" ca="1" si="5126"/>
        <v>-9909.7054843012957</v>
      </c>
      <c r="O3547" s="46">
        <f t="shared" ca="1" si="5126"/>
        <v>145676.85846593272</v>
      </c>
      <c r="P3547" s="46">
        <f t="shared" ca="1" si="5126"/>
        <v>-4304.0020489865728</v>
      </c>
      <c r="Q3547" s="46">
        <f t="shared" ca="1" si="5126"/>
        <v>15718.481037237485</v>
      </c>
      <c r="R3547" s="46">
        <f t="shared" ca="1" si="5126"/>
        <v>2893.0934097674844</v>
      </c>
      <c r="S3547" s="46">
        <f t="shared" ca="1" si="5126"/>
        <v>-5418.0031271057578</v>
      </c>
      <c r="T3547" s="46">
        <f t="shared" ca="1" si="5126"/>
        <v>8889.5692709126633</v>
      </c>
      <c r="U3547" s="46">
        <f t="shared" ca="1" si="5126"/>
        <v>-111.695030502525</v>
      </c>
      <c r="V3547" s="46">
        <f t="shared" ca="1" si="5126"/>
        <v>11742.258389073564</v>
      </c>
      <c r="W3547" s="46">
        <f t="shared" ca="1" si="5126"/>
        <v>5238.0776701062887</v>
      </c>
      <c r="X3547" s="46">
        <f t="shared" ca="1" si="5126"/>
        <v>11761.858799287365</v>
      </c>
      <c r="Y3547" s="46">
        <f t="shared" ca="1" si="5126"/>
        <v>28630.499827964704</v>
      </c>
      <c r="Z3547" s="46">
        <f t="shared" ca="1" si="5126"/>
        <v>2996.2777521527346</v>
      </c>
      <c r="AA3547" s="46">
        <f t="shared" ca="1" si="5126"/>
        <v>-58.604831414781543</v>
      </c>
      <c r="AB3547" s="46">
        <f t="shared" ca="1" si="5126"/>
        <v>2937.6729207379608</v>
      </c>
      <c r="AC3547" s="46">
        <f t="shared" ca="1" si="5126"/>
        <v>770.50571064513065</v>
      </c>
      <c r="AD3547" s="46">
        <f t="shared" ca="1" si="5126"/>
        <v>2274463.7563218791</v>
      </c>
      <c r="AE3547" s="46">
        <f t="shared" ca="1" si="5126"/>
        <v>375937.12987126422</v>
      </c>
    </row>
    <row r="3548" spans="2:31" collapsed="1">
      <c r="B3548" s="97" t="s">
        <v>337</v>
      </c>
      <c r="E3548" s="4">
        <f>+E3532+E3540</f>
        <v>-77364741.065230936</v>
      </c>
      <c r="F3548" s="167"/>
      <c r="G3548" s="48" t="str">
        <f>$G$15</f>
        <v>TOTAL</v>
      </c>
      <c r="H3548" s="46">
        <f t="shared" ref="H3548:AE3548" ca="1" si="5128">+H3532+H3540</f>
        <v>-77364741.065230846</v>
      </c>
      <c r="I3548" s="46">
        <f t="shared" ca="1" si="5128"/>
        <v>-74118821.852827191</v>
      </c>
      <c r="J3548" s="46">
        <f t="shared" ref="J3548:K3548" ca="1" si="5129">+J3532+J3540</f>
        <v>-31333.140394811111</v>
      </c>
      <c r="K3548" s="46">
        <f t="shared" ca="1" si="5129"/>
        <v>-34143.487341387219</v>
      </c>
      <c r="L3548" s="46">
        <f t="shared" ca="1" si="5128"/>
        <v>1096383.1088674618</v>
      </c>
      <c r="M3548" s="46">
        <f t="shared" ca="1" si="5128"/>
        <v>-115052.17018160937</v>
      </c>
      <c r="N3548" s="46">
        <f t="shared" ca="1" si="5128"/>
        <v>-11814.128175813519</v>
      </c>
      <c r="O3548" s="46">
        <f t="shared" ca="1" si="5128"/>
        <v>969516.81051003537</v>
      </c>
      <c r="P3548" s="46">
        <f t="shared" ca="1" si="5128"/>
        <v>-1832382.7635658036</v>
      </c>
      <c r="Q3548" s="46">
        <f t="shared" ca="1" si="5128"/>
        <v>659633.45239867247</v>
      </c>
      <c r="R3548" s="46">
        <f t="shared" ca="1" si="5128"/>
        <v>-56093.220760402241</v>
      </c>
      <c r="S3548" s="46">
        <f t="shared" ca="1" si="5128"/>
        <v>-16457.265466085235</v>
      </c>
      <c r="T3548" s="46">
        <f t="shared" ca="1" si="5128"/>
        <v>-1245299.7973936272</v>
      </c>
      <c r="U3548" s="46">
        <f t="shared" ca="1" si="5128"/>
        <v>-131921.97009275961</v>
      </c>
      <c r="V3548" s="46">
        <f t="shared" ca="1" si="5128"/>
        <v>2108177.8164511062</v>
      </c>
      <c r="W3548" s="46">
        <f t="shared" ca="1" si="5128"/>
        <v>-8137662.2840368291</v>
      </c>
      <c r="X3548" s="46">
        <f t="shared" ca="1" si="5128"/>
        <v>100560.61428433255</v>
      </c>
      <c r="Y3548" s="46">
        <f t="shared" ca="1" si="5128"/>
        <v>-6060845.8233941849</v>
      </c>
      <c r="Z3548" s="46">
        <f t="shared" ca="1" si="5128"/>
        <v>178434.01986243913</v>
      </c>
      <c r="AA3548" s="46">
        <f t="shared" ca="1" si="5128"/>
        <v>-14595.940970426695</v>
      </c>
      <c r="AB3548" s="46">
        <f t="shared" ca="1" si="5128"/>
        <v>163838.07889201323</v>
      </c>
      <c r="AC3548" s="46">
        <f t="shared" ca="1" si="5128"/>
        <v>14117.583458679786</v>
      </c>
      <c r="AD3548" s="46">
        <f t="shared" ca="1" si="5128"/>
        <v>2533365.9557679794</v>
      </c>
      <c r="AE3548" s="46">
        <f t="shared" ca="1" si="5128"/>
        <v>444864.60749154491</v>
      </c>
    </row>
    <row r="3549" spans="2:31">
      <c r="D3549" s="96" t="s">
        <v>153</v>
      </c>
      <c r="E3549" s="102">
        <f>0.000323*0.06</f>
        <v>1.9379999999999997E-5</v>
      </c>
    </row>
    <row r="3550" spans="2:31" hidden="1" outlineLevel="1">
      <c r="E3550" s="9"/>
      <c r="G3550" s="48" t="str">
        <f>$G$8</f>
        <v>PRODUCTION</v>
      </c>
      <c r="H3550" s="46">
        <f t="shared" ref="H3550:AE3550" ca="1" si="5130">H3541*$E$3549</f>
        <v>-610.43301028231247</v>
      </c>
      <c r="I3550" s="46">
        <f t="shared" ca="1" si="5130"/>
        <v>-510.85043232857828</v>
      </c>
      <c r="J3550" s="46">
        <f t="shared" ref="J3550:K3550" ca="1" si="5131">J3541*$E$3549</f>
        <v>0.11939584441163333</v>
      </c>
      <c r="K3550" s="46">
        <f t="shared" ca="1" si="5131"/>
        <v>0.30215171511343447</v>
      </c>
      <c r="L3550" s="46">
        <f t="shared" ca="1" si="5130"/>
        <v>-4.2516857371572749</v>
      </c>
      <c r="M3550" s="46">
        <f t="shared" ca="1" si="5130"/>
        <v>-0.88016656387852543</v>
      </c>
      <c r="N3550" s="46">
        <f t="shared" ca="1" si="5130"/>
        <v>1.9502725372303287E-2</v>
      </c>
      <c r="O3550" s="46">
        <f t="shared" ca="1" si="5130"/>
        <v>-5.1123495756637869</v>
      </c>
      <c r="P3550" s="46">
        <f t="shared" ca="1" si="5130"/>
        <v>-21.408799576753182</v>
      </c>
      <c r="Q3550" s="46">
        <f t="shared" ca="1" si="5130"/>
        <v>2.2221381547438313</v>
      </c>
      <c r="R3550" s="46">
        <f t="shared" ca="1" si="5130"/>
        <v>-0.88860234579410791</v>
      </c>
      <c r="S3550" s="46">
        <f t="shared" ca="1" si="5130"/>
        <v>-0.13957993591678056</v>
      </c>
      <c r="T3550" s="46">
        <f t="shared" ca="1" si="5130"/>
        <v>-20.214843703720177</v>
      </c>
      <c r="U3550" s="46">
        <f t="shared" ca="1" si="5130"/>
        <v>-1.1475855820254761</v>
      </c>
      <c r="V3550" s="46">
        <f t="shared" ca="1" si="5130"/>
        <v>8.3104030765020305</v>
      </c>
      <c r="W3550" s="46">
        <f t="shared" ca="1" si="5130"/>
        <v>-88.361919623410017</v>
      </c>
      <c r="X3550" s="46">
        <f t="shared" ca="1" si="5130"/>
        <v>5.624885791545835</v>
      </c>
      <c r="Y3550" s="46">
        <f t="shared" ca="1" si="5130"/>
        <v>-75.574216337387398</v>
      </c>
      <c r="Z3550" s="46">
        <f t="shared" ca="1" si="5130"/>
        <v>-0.63166562028117046</v>
      </c>
      <c r="AA3550" s="46">
        <f t="shared" ca="1" si="5130"/>
        <v>-0.14088137251727942</v>
      </c>
      <c r="AB3550" s="46">
        <f t="shared" ca="1" si="5130"/>
        <v>-0.77254699279842542</v>
      </c>
      <c r="AC3550" s="46">
        <f t="shared" ca="1" si="5130"/>
        <v>7.4841360328203599E-2</v>
      </c>
      <c r="AD3550" s="46">
        <f t="shared" ca="1" si="5130"/>
        <v>1.261542784232629</v>
      </c>
      <c r="AE3550" s="46">
        <f t="shared" ca="1" si="5130"/>
        <v>0.3334469517520528</v>
      </c>
    </row>
    <row r="3551" spans="2:31" hidden="1" outlineLevel="1">
      <c r="E3551" s="9"/>
      <c r="G3551" s="48" t="str">
        <f>$G$9</f>
        <v>BULKTRAN</v>
      </c>
      <c r="H3551" s="46">
        <f t="shared" ref="H3551:AE3551" ca="1" si="5132">H3542*$E$3549</f>
        <v>-152.5732762766834</v>
      </c>
      <c r="I3551" s="46">
        <f t="shared" ca="1" si="5132"/>
        <v>-273.62098779344694</v>
      </c>
      <c r="J3551" s="46">
        <f t="shared" ref="J3551:K3551" ca="1" si="5133">J3542*$E$3549</f>
        <v>-0.60334041758922119</v>
      </c>
      <c r="K3551" s="46">
        <f t="shared" ca="1" si="5133"/>
        <v>-1.6118260100318065</v>
      </c>
      <c r="L3551" s="46">
        <f t="shared" ca="1" si="5132"/>
        <v>5.5157701870238114</v>
      </c>
      <c r="M3551" s="46">
        <f t="shared" ca="1" si="5132"/>
        <v>-0.30890903920553509</v>
      </c>
      <c r="N3551" s="46">
        <f t="shared" ca="1" si="5132"/>
        <v>-0.31785910111418603</v>
      </c>
      <c r="O3551" s="46">
        <f t="shared" ca="1" si="5132"/>
        <v>4.889002046704106</v>
      </c>
      <c r="P3551" s="46">
        <f t="shared" ca="1" si="5132"/>
        <v>-1.10178858595289</v>
      </c>
      <c r="Q3551" s="46">
        <f t="shared" ca="1" si="5132"/>
        <v>6.8771292542918214</v>
      </c>
      <c r="R3551" s="46">
        <f t="shared" ca="1" si="5132"/>
        <v>0.54312137473647504</v>
      </c>
      <c r="S3551" s="46">
        <f t="shared" ca="1" si="5132"/>
        <v>-0.10454544237997059</v>
      </c>
      <c r="T3551" s="46">
        <f t="shared" ca="1" si="5132"/>
        <v>6.2139166006954154</v>
      </c>
      <c r="U3551" s="46">
        <f t="shared" ca="1" si="5132"/>
        <v>-0.63798103653352745</v>
      </c>
      <c r="V3551" s="46">
        <f t="shared" ca="1" si="5132"/>
        <v>26.427850441034302</v>
      </c>
      <c r="W3551" s="46">
        <f t="shared" ca="1" si="5132"/>
        <v>60.137655133258974</v>
      </c>
      <c r="X3551" s="46">
        <f t="shared" ca="1" si="5132"/>
        <v>23.923756256730634</v>
      </c>
      <c r="Y3551" s="46">
        <f t="shared" ca="1" si="5132"/>
        <v>109.85128079449036</v>
      </c>
      <c r="Z3551" s="46">
        <f t="shared" ca="1" si="5132"/>
        <v>1.4002673684329279</v>
      </c>
      <c r="AA3551" s="46">
        <f t="shared" ca="1" si="5132"/>
        <v>-5.8042946151044744E-2</v>
      </c>
      <c r="AB3551" s="46">
        <f t="shared" ca="1" si="5132"/>
        <v>1.3422244222818822</v>
      </c>
      <c r="AC3551" s="46">
        <f t="shared" ca="1" si="5132"/>
        <v>5.306245280666403E-2</v>
      </c>
      <c r="AD3551" s="46">
        <f t="shared" ca="1" si="5132"/>
        <v>0.72843432389270291</v>
      </c>
      <c r="AE3551" s="46">
        <f t="shared" ca="1" si="5132"/>
        <v>0.18495730351319428</v>
      </c>
    </row>
    <row r="3552" spans="2:31" hidden="1" outlineLevel="1">
      <c r="E3552" s="9"/>
      <c r="G3552" s="48" t="str">
        <f>$G$10</f>
        <v>SUBTRAN</v>
      </c>
      <c r="H3552" s="46">
        <f t="shared" ref="H3552:AE3552" ca="1" si="5134">H3543*$E$3549</f>
        <v>-46.072033556640228</v>
      </c>
      <c r="I3552" s="46">
        <f t="shared" ca="1" si="5134"/>
        <v>-73.616220407578041</v>
      </c>
      <c r="J3552" s="46">
        <f t="shared" ref="J3552:K3552" ca="1" si="5135">J3543*$E$3549</f>
        <v>-0.11562425151549766</v>
      </c>
      <c r="K3552" s="46">
        <f t="shared" ca="1" si="5135"/>
        <v>-0.32783097643965892</v>
      </c>
      <c r="L3552" s="46">
        <f t="shared" ca="1" si="5134"/>
        <v>1.0643698241668835</v>
      </c>
      <c r="M3552" s="46">
        <f t="shared" ca="1" si="5134"/>
        <v>-8.7818465473562132E-2</v>
      </c>
      <c r="N3552" s="46">
        <f t="shared" ca="1" si="5134"/>
        <v>-0.10307795743163495</v>
      </c>
      <c r="O3552" s="46">
        <f t="shared" ca="1" si="5134"/>
        <v>0.87347340126169393</v>
      </c>
      <c r="P3552" s="46">
        <f t="shared" ca="1" si="5134"/>
        <v>-0.50664450347344514</v>
      </c>
      <c r="Q3552" s="46">
        <f t="shared" ca="1" si="5134"/>
        <v>1.7279760057068629</v>
      </c>
      <c r="R3552" s="46">
        <f t="shared" ca="1" si="5134"/>
        <v>0.16987022685140149</v>
      </c>
      <c r="S3552" s="46">
        <f t="shared" ca="1" si="5134"/>
        <v>0</v>
      </c>
      <c r="T3552" s="46">
        <f t="shared" ca="1" si="5134"/>
        <v>1.3912017290848191</v>
      </c>
      <c r="U3552" s="46">
        <f t="shared" ca="1" si="5134"/>
        <v>-0.16600648155250874</v>
      </c>
      <c r="V3552" s="46">
        <f t="shared" ca="1" si="5134"/>
        <v>6.5656806334392979</v>
      </c>
      <c r="W3552" s="46">
        <f t="shared" ca="1" si="5134"/>
        <v>19.028144467842402</v>
      </c>
      <c r="X3552" s="46">
        <f t="shared" ca="1" si="5134"/>
        <v>6.0287320633579766E-157</v>
      </c>
      <c r="Y3552" s="46">
        <f t="shared" ca="1" si="5134"/>
        <v>25.427818619729209</v>
      </c>
      <c r="Z3552" s="46">
        <f t="shared" ca="1" si="5134"/>
        <v>0.29842751917443711</v>
      </c>
      <c r="AA3552" s="46">
        <f t="shared" ca="1" si="5134"/>
        <v>-1.6191513764965609E-2</v>
      </c>
      <c r="AB3552" s="46">
        <f t="shared" ca="1" si="5134"/>
        <v>0.28223600540947152</v>
      </c>
      <c r="AC3552" s="46">
        <f t="shared" ca="1" si="5134"/>
        <v>1.2912323407814444E-2</v>
      </c>
      <c r="AD3552" s="46">
        <f t="shared" ca="1" si="5134"/>
        <v>0</v>
      </c>
      <c r="AE3552" s="46">
        <f t="shared" ca="1" si="5134"/>
        <v>0</v>
      </c>
    </row>
    <row r="3553" spans="1:31" hidden="1" outlineLevel="1">
      <c r="E3553" s="9"/>
      <c r="G3553" s="48" t="str">
        <f>$G$11</f>
        <v>DISTPRI</v>
      </c>
      <c r="H3553" s="46">
        <f t="shared" ref="H3553:AE3553" ca="1" si="5136">H3544*$E$3549</f>
        <v>-294.19896642837585</v>
      </c>
      <c r="I3553" s="46">
        <f t="shared" ca="1" si="5136"/>
        <v>-336.61337307737921</v>
      </c>
      <c r="J3553" s="46">
        <f t="shared" ref="J3553:K3553" ca="1" si="5137">J3544*$E$3549</f>
        <v>-0.26968213084822301</v>
      </c>
      <c r="K3553" s="46">
        <f t="shared" ca="1" si="5137"/>
        <v>-0.7851085857152349</v>
      </c>
      <c r="L3553" s="46">
        <f t="shared" ca="1" si="5136"/>
        <v>13.208313638213788</v>
      </c>
      <c r="M3553" s="46">
        <f t="shared" ca="1" si="5136"/>
        <v>-0.39871841924326129</v>
      </c>
      <c r="N3553" s="46">
        <f t="shared" ca="1" si="5136"/>
        <v>0</v>
      </c>
      <c r="O3553" s="46">
        <f t="shared" ca="1" si="5136"/>
        <v>12.809595218970486</v>
      </c>
      <c r="P3553" s="46">
        <f t="shared" ca="1" si="5136"/>
        <v>-2.2936832904658049</v>
      </c>
      <c r="Q3553" s="46">
        <f t="shared" ca="1" si="5136"/>
        <v>6.6098312424166519</v>
      </c>
      <c r="R3553" s="46">
        <f t="shared" ca="1" si="5136"/>
        <v>0</v>
      </c>
      <c r="S3553" s="46">
        <f t="shared" ca="1" si="5136"/>
        <v>0</v>
      </c>
      <c r="T3553" s="46">
        <f t="shared" ca="1" si="5136"/>
        <v>4.3161479519508292</v>
      </c>
      <c r="U3553" s="46">
        <f t="shared" ca="1" si="5136"/>
        <v>-0.53252634723111369</v>
      </c>
      <c r="V3553" s="46">
        <f t="shared" ca="1" si="5136"/>
        <v>24.376614230663954</v>
      </c>
      <c r="W3553" s="46">
        <f t="shared" ca="1" si="5136"/>
        <v>-9.5577935301943275E-85</v>
      </c>
      <c r="X3553" s="46">
        <f t="shared" ca="1" si="5136"/>
        <v>9.3814285994321246E-157</v>
      </c>
      <c r="Y3553" s="46">
        <f t="shared" ca="1" si="5136"/>
        <v>23.844087883432845</v>
      </c>
      <c r="Z3553" s="46">
        <f t="shared" ca="1" si="5136"/>
        <v>2.4695456132028268</v>
      </c>
      <c r="AA3553" s="46">
        <f t="shared" ca="1" si="5136"/>
        <v>-5.6889788357202938E-2</v>
      </c>
      <c r="AB3553" s="46">
        <f t="shared" ca="1" si="5136"/>
        <v>2.4126558248456247</v>
      </c>
      <c r="AC3553" s="46">
        <f t="shared" ca="1" si="5136"/>
        <v>8.6710486367302553E-2</v>
      </c>
      <c r="AD3553" s="46">
        <f t="shared" ca="1" si="5136"/>
        <v>0</v>
      </c>
      <c r="AE3553" s="46">
        <f t="shared" ca="1" si="5136"/>
        <v>0</v>
      </c>
    </row>
    <row r="3554" spans="1:31" hidden="1" outlineLevel="1">
      <c r="E3554" s="9"/>
      <c r="G3554" s="48" t="str">
        <f>$G$12</f>
        <v>DISTSEC</v>
      </c>
      <c r="H3554" s="46">
        <f t="shared" ref="H3554:AE3554" ca="1" si="5138">H3545*$E$3549</f>
        <v>-176.47283923161413</v>
      </c>
      <c r="I3554" s="46">
        <f t="shared" ca="1" si="5138"/>
        <v>-184.49252478765598</v>
      </c>
      <c r="J3554" s="46">
        <f t="shared" ref="J3554:K3554" ca="1" si="5139">J3545*$E$3549</f>
        <v>-0.26022618450441592</v>
      </c>
      <c r="K3554" s="46">
        <f t="shared" ca="1" si="5139"/>
        <v>-0.59441820124270028</v>
      </c>
      <c r="L3554" s="46">
        <f t="shared" ca="1" si="5138"/>
        <v>5.6845437674485026</v>
      </c>
      <c r="M3554" s="46">
        <f t="shared" ca="1" si="5138"/>
        <v>0</v>
      </c>
      <c r="N3554" s="46">
        <f t="shared" ca="1" si="5138"/>
        <v>0</v>
      </c>
      <c r="O3554" s="46">
        <f t="shared" ca="1" si="5138"/>
        <v>5.6845437674485026</v>
      </c>
      <c r="P3554" s="46">
        <f t="shared" ca="1" si="5138"/>
        <v>-1.002964529095101</v>
      </c>
      <c r="Q3554" s="46">
        <f t="shared" ca="1" si="5138"/>
        <v>0</v>
      </c>
      <c r="R3554" s="46">
        <f t="shared" ca="1" si="5138"/>
        <v>0</v>
      </c>
      <c r="S3554" s="46">
        <f t="shared" ca="1" si="5138"/>
        <v>0</v>
      </c>
      <c r="T3554" s="46">
        <f t="shared" ca="1" si="5138"/>
        <v>-1.002964529095101</v>
      </c>
      <c r="U3554" s="46">
        <f t="shared" ca="1" si="5138"/>
        <v>-0.18853521264381409</v>
      </c>
      <c r="V3554" s="46">
        <f t="shared" ca="1" si="5138"/>
        <v>1.0647267346941979E-127</v>
      </c>
      <c r="W3554" s="46">
        <f t="shared" ca="1" si="5138"/>
        <v>-3.6260688144044433E-86</v>
      </c>
      <c r="X3554" s="46">
        <f t="shared" ca="1" si="5138"/>
        <v>0</v>
      </c>
      <c r="Y3554" s="46">
        <f t="shared" ca="1" si="5138"/>
        <v>-0.18853521264381409</v>
      </c>
      <c r="Z3554" s="46">
        <f t="shared" ca="1" si="5138"/>
        <v>0.96567381254155649</v>
      </c>
      <c r="AA3554" s="46">
        <f t="shared" ca="1" si="5138"/>
        <v>0</v>
      </c>
      <c r="AB3554" s="46">
        <f t="shared" ca="1" si="5138"/>
        <v>0.96567381254155649</v>
      </c>
      <c r="AC3554" s="46">
        <f t="shared" ca="1" si="5138"/>
        <v>3.1207013735976088E-2</v>
      </c>
      <c r="AD3554" s="46">
        <f t="shared" ca="1" si="5138"/>
        <v>2.6930263602211966</v>
      </c>
      <c r="AE3554" s="46">
        <f t="shared" ca="1" si="5138"/>
        <v>0.69137872957684654</v>
      </c>
    </row>
    <row r="3555" spans="1:31" hidden="1" outlineLevel="1">
      <c r="E3555" s="9"/>
      <c r="G3555" s="48" t="str">
        <f>$G$13</f>
        <v>ENERGY</v>
      </c>
      <c r="H3555" s="46">
        <f t="shared" ref="H3555:AE3555" ca="1" si="5140">H3546*$E$3549</f>
        <v>-220.24534689190753</v>
      </c>
      <c r="I3555" s="46">
        <f t="shared" ca="1" si="5140"/>
        <v>-2.6987731536495687</v>
      </c>
      <c r="J3555" s="46">
        <f t="shared" ref="J3555:K3555" ca="1" si="5141">J3546*$E$3549</f>
        <v>0.52745886887614812</v>
      </c>
      <c r="K3555" s="46">
        <f t="shared" ca="1" si="5141"/>
        <v>2.1398566336023186</v>
      </c>
      <c r="L3555" s="46">
        <f t="shared" ca="1" si="5140"/>
        <v>-3.407675784569975</v>
      </c>
      <c r="M3555" s="46">
        <f t="shared" ca="1" si="5140"/>
        <v>-0.13509742494864885</v>
      </c>
      <c r="N3555" s="46">
        <f t="shared" ca="1" si="5140"/>
        <v>0.36452662141201414</v>
      </c>
      <c r="O3555" s="46">
        <f t="shared" ca="1" si="5140"/>
        <v>-3.1782465881065183</v>
      </c>
      <c r="P3555" s="46">
        <f t="shared" ca="1" si="5140"/>
        <v>-9.1142859124555731</v>
      </c>
      <c r="Q3555" s="46">
        <f t="shared" ca="1" si="5140"/>
        <v>-4.9580025121746072</v>
      </c>
      <c r="R3555" s="46">
        <f t="shared" ca="1" si="5140"/>
        <v>-0.96754402441165188</v>
      </c>
      <c r="S3555" s="46">
        <f t="shared" ca="1" si="5140"/>
        <v>3.0184474167329105E-2</v>
      </c>
      <c r="T3555" s="46">
        <f t="shared" ca="1" si="5140"/>
        <v>-15.009647974874449</v>
      </c>
      <c r="U3555" s="46">
        <f t="shared" ca="1" si="5140"/>
        <v>0.11815152927990162</v>
      </c>
      <c r="V3555" s="46">
        <f t="shared" ca="1" si="5140"/>
        <v>-25.051627266397492</v>
      </c>
      <c r="W3555" s="46">
        <f t="shared" ca="1" si="5140"/>
        <v>-148.61328898757182</v>
      </c>
      <c r="X3555" s="46">
        <f t="shared" ca="1" si="5140"/>
        <v>-27.827722166976233</v>
      </c>
      <c r="Y3555" s="46">
        <f t="shared" ca="1" si="5140"/>
        <v>-201.37448689166581</v>
      </c>
      <c r="Z3555" s="46">
        <f t="shared" ca="1" si="5140"/>
        <v>-1.1022652509731923</v>
      </c>
      <c r="AA3555" s="46">
        <f t="shared" ca="1" si="5140"/>
        <v>-9.7279535835576546E-3</v>
      </c>
      <c r="AB3555" s="46">
        <f t="shared" ca="1" si="5140"/>
        <v>-1.1119932045567529</v>
      </c>
      <c r="AC3555" s="46">
        <f t="shared" ca="1" si="5140"/>
        <v>-6.7269889048770986E-5</v>
      </c>
      <c r="AD3555" s="46">
        <f t="shared" ca="1" si="5140"/>
        <v>0.3345211569188275</v>
      </c>
      <c r="AE3555" s="46">
        <f t="shared" ca="1" si="5140"/>
        <v>0.12603153143894585</v>
      </c>
    </row>
    <row r="3556" spans="1:31" hidden="1" outlineLevel="1">
      <c r="E3556" s="9"/>
      <c r="G3556" s="48" t="str">
        <f>$G$14</f>
        <v>CUSTOMER</v>
      </c>
      <c r="H3556" s="46">
        <f t="shared" ref="H3556:AE3556" ca="1" si="5142">H3547*$E$3549</f>
        <v>0.66679082335843787</v>
      </c>
      <c r="I3556" s="46">
        <f t="shared" ca="1" si="5142"/>
        <v>-54.530455959502383</v>
      </c>
      <c r="J3556" s="46">
        <f t="shared" ref="J3556:K3556" ca="1" si="5143">J3547*$E$3549</f>
        <v>-5.2179896818635831E-3</v>
      </c>
      <c r="K3556" s="46">
        <f t="shared" ca="1" si="5143"/>
        <v>0.21547464003756153</v>
      </c>
      <c r="L3556" s="46">
        <f t="shared" ca="1" si="5142"/>
        <v>3.4342687547256006</v>
      </c>
      <c r="M3556" s="46">
        <f t="shared" ca="1" si="5142"/>
        <v>-0.41900114537005778</v>
      </c>
      <c r="N3556" s="46">
        <f t="shared" ca="1" si="5142"/>
        <v>-0.19205009228575909</v>
      </c>
      <c r="O3556" s="46">
        <f t="shared" ca="1" si="5142"/>
        <v>2.8232175170697755</v>
      </c>
      <c r="P3556" s="46">
        <f t="shared" ca="1" si="5142"/>
        <v>-8.3411559709359775E-2</v>
      </c>
      <c r="Q3556" s="46">
        <f t="shared" ca="1" si="5142"/>
        <v>0.30462416250166241</v>
      </c>
      <c r="R3556" s="46">
        <f t="shared" ca="1" si="5142"/>
        <v>5.606815028129384E-2</v>
      </c>
      <c r="S3556" s="46">
        <f t="shared" ca="1" si="5142"/>
        <v>-0.10500090060330958</v>
      </c>
      <c r="T3556" s="46">
        <f t="shared" ca="1" si="5142"/>
        <v>0.1722798524702874</v>
      </c>
      <c r="U3556" s="46">
        <f t="shared" ca="1" si="5142"/>
        <v>-2.1646496911389341E-3</v>
      </c>
      <c r="V3556" s="46">
        <f t="shared" ca="1" si="5142"/>
        <v>0.22756496758024564</v>
      </c>
      <c r="W3556" s="46">
        <f t="shared" ca="1" si="5142"/>
        <v>0.10151394524665987</v>
      </c>
      <c r="X3556" s="46">
        <f t="shared" ca="1" si="5142"/>
        <v>0.22794482353018911</v>
      </c>
      <c r="Y3556" s="46">
        <f t="shared" ca="1" si="5142"/>
        <v>0.55485908666595585</v>
      </c>
      <c r="Z3556" s="46">
        <f t="shared" ca="1" si="5142"/>
        <v>5.806786283671999E-2</v>
      </c>
      <c r="AA3556" s="46">
        <f t="shared" ca="1" si="5142"/>
        <v>-1.1357616328184661E-3</v>
      </c>
      <c r="AB3556" s="46">
        <f t="shared" ca="1" si="5142"/>
        <v>5.6932101203901672E-2</v>
      </c>
      <c r="AC3556" s="46">
        <f t="shared" ca="1" si="5142"/>
        <v>1.493240067230263E-2</v>
      </c>
      <c r="AD3556" s="46">
        <f t="shared" ca="1" si="5142"/>
        <v>44.079107597518011</v>
      </c>
      <c r="AE3556" s="46">
        <f t="shared" ca="1" si="5142"/>
        <v>7.2856615769050999</v>
      </c>
    </row>
    <row r="3557" spans="1:31" collapsed="1">
      <c r="B3557" s="97" t="s">
        <v>338</v>
      </c>
      <c r="E3557" s="4">
        <f>E3548*$E$3549</f>
        <v>-1499.3286818441754</v>
      </c>
      <c r="G3557" s="48" t="str">
        <f>$G$15</f>
        <v>TOTAL</v>
      </c>
      <c r="H3557" s="46">
        <f t="shared" ref="H3557:AE3557" ca="1" si="5144">H3548*$E$3549</f>
        <v>-1499.3286818441736</v>
      </c>
      <c r="I3557" s="46">
        <f t="shared" ca="1" si="5144"/>
        <v>-1436.4227675077907</v>
      </c>
      <c r="J3557" s="46">
        <f t="shared" ref="J3557:K3557" ca="1" si="5145">J3548*$E$3549</f>
        <v>-0.60723626085143922</v>
      </c>
      <c r="K3557" s="46">
        <f t="shared" ca="1" si="5145"/>
        <v>-0.66170078467608417</v>
      </c>
      <c r="L3557" s="46">
        <f t="shared" ca="1" si="5144"/>
        <v>21.247904649851407</v>
      </c>
      <c r="M3557" s="46">
        <f t="shared" ca="1" si="5144"/>
        <v>-2.2297110581195891</v>
      </c>
      <c r="N3557" s="46">
        <f t="shared" ca="1" si="5144"/>
        <v>-0.22895780404726598</v>
      </c>
      <c r="O3557" s="46">
        <f t="shared" ca="1" si="5144"/>
        <v>18.789235787684483</v>
      </c>
      <c r="P3557" s="46">
        <f t="shared" ca="1" si="5144"/>
        <v>-35.511577957905267</v>
      </c>
      <c r="Q3557" s="46">
        <f t="shared" ca="1" si="5144"/>
        <v>12.78369630748627</v>
      </c>
      <c r="R3557" s="46">
        <f t="shared" ca="1" si="5144"/>
        <v>-1.0870866183365953</v>
      </c>
      <c r="S3557" s="46">
        <f t="shared" ca="1" si="5144"/>
        <v>-0.31894180473273182</v>
      </c>
      <c r="T3557" s="46">
        <f t="shared" ca="1" si="5144"/>
        <v>-24.133910073488494</v>
      </c>
      <c r="U3557" s="46">
        <f t="shared" ca="1" si="5144"/>
        <v>-2.556647780397681</v>
      </c>
      <c r="V3557" s="46">
        <f t="shared" ca="1" si="5144"/>
        <v>40.856486082822435</v>
      </c>
      <c r="W3557" s="46">
        <f t="shared" ca="1" si="5144"/>
        <v>-157.70789506463373</v>
      </c>
      <c r="X3557" s="46">
        <f t="shared" ca="1" si="5144"/>
        <v>1.9488647048303647</v>
      </c>
      <c r="Y3557" s="46">
        <f t="shared" ca="1" si="5144"/>
        <v>-117.45919205737928</v>
      </c>
      <c r="Z3557" s="46">
        <f t="shared" ca="1" si="5144"/>
        <v>3.4580513049340698</v>
      </c>
      <c r="AA3557" s="46">
        <f t="shared" ca="1" si="5144"/>
        <v>-0.28286933600686931</v>
      </c>
      <c r="AB3557" s="46">
        <f t="shared" ca="1" si="5144"/>
        <v>3.175181968927216</v>
      </c>
      <c r="AC3557" s="46">
        <f t="shared" ca="1" si="5144"/>
        <v>0.27359876742921424</v>
      </c>
      <c r="AD3557" s="46">
        <f t="shared" ca="1" si="5144"/>
        <v>49.096632222783434</v>
      </c>
      <c r="AE3557" s="46">
        <f t="shared" ca="1" si="5144"/>
        <v>8.6214760931861392</v>
      </c>
    </row>
    <row r="3559" spans="1:31" s="44" customFormat="1" hidden="1" outlineLevel="1">
      <c r="A3559" s="49"/>
      <c r="B3559" s="97"/>
      <c r="C3559" s="48"/>
      <c r="D3559" s="48"/>
      <c r="E3559" s="51"/>
      <c r="F3559" s="86"/>
      <c r="G3559" s="48" t="str">
        <f>$G$8</f>
        <v>PRODUCTION</v>
      </c>
      <c r="H3559" s="46">
        <f t="shared" ref="H3559:AE3559" ca="1" si="5146">+H3398+H3457+H3516+H3550</f>
        <v>-1646371.7585223711</v>
      </c>
      <c r="I3559" s="46">
        <f t="shared" ca="1" si="5146"/>
        <v>-1441566.3702677879</v>
      </c>
      <c r="J3559" s="46">
        <f t="shared" ref="J3559:K3559" ca="1" si="5147">+J3398+J3457+J3516+J3550</f>
        <v>383.42887960519471</v>
      </c>
      <c r="K3559" s="46">
        <f t="shared" ca="1" si="5147"/>
        <v>952.59769263394469</v>
      </c>
      <c r="L3559" s="46">
        <f t="shared" ca="1" si="5146"/>
        <v>10851.350543524633</v>
      </c>
      <c r="M3559" s="46">
        <f t="shared" ca="1" si="5146"/>
        <v>-2329.1846319619171</v>
      </c>
      <c r="N3559" s="46">
        <f t="shared" ca="1" si="5146"/>
        <v>104.83731741199347</v>
      </c>
      <c r="O3559" s="46">
        <f t="shared" ca="1" si="5146"/>
        <v>8627.0032289738374</v>
      </c>
      <c r="P3559" s="46">
        <f t="shared" ca="1" si="5146"/>
        <v>-50580.272647545426</v>
      </c>
      <c r="Q3559" s="46">
        <f t="shared" ca="1" si="5146"/>
        <v>9242.1399130729042</v>
      </c>
      <c r="R3559" s="46">
        <f t="shared" ca="1" si="5146"/>
        <v>-2171.4804668239281</v>
      </c>
      <c r="S3559" s="46">
        <f t="shared" ca="1" si="5146"/>
        <v>-402.18108105357391</v>
      </c>
      <c r="T3559" s="46">
        <f t="shared" ca="1" si="5146"/>
        <v>-43911.794282349838</v>
      </c>
      <c r="U3559" s="46">
        <f t="shared" ca="1" si="5146"/>
        <v>-2798.3151194293923</v>
      </c>
      <c r="V3559" s="46">
        <f t="shared" ca="1" si="5146"/>
        <v>34129.29134378759</v>
      </c>
      <c r="W3559" s="46">
        <f t="shared" ca="1" si="5146"/>
        <v>-232419.12545378861</v>
      </c>
      <c r="X3559" s="46">
        <f t="shared" ca="1" si="5146"/>
        <v>23244.871727584974</v>
      </c>
      <c r="Y3559" s="46">
        <f t="shared" ca="1" si="5146"/>
        <v>-177843.27750184477</v>
      </c>
      <c r="Z3559" s="46">
        <f t="shared" ca="1" si="5146"/>
        <v>1965.7455690919867</v>
      </c>
      <c r="AA3559" s="46">
        <f t="shared" ca="1" si="5146"/>
        <v>-348.2173121190234</v>
      </c>
      <c r="AB3559" s="46">
        <f t="shared" ca="1" si="5146"/>
        <v>1617.5282569730377</v>
      </c>
      <c r="AC3559" s="46">
        <f t="shared" ca="1" si="5146"/>
        <v>277.19274992356475</v>
      </c>
      <c r="AD3559" s="46">
        <f t="shared" ca="1" si="5146"/>
        <v>4038.0397853404706</v>
      </c>
      <c r="AE3559" s="46">
        <f t="shared" ca="1" si="5146"/>
        <v>1053.8929361681658</v>
      </c>
    </row>
    <row r="3560" spans="1:31" s="44" customFormat="1" hidden="1" outlineLevel="1">
      <c r="A3560" s="49"/>
      <c r="B3560" s="97"/>
      <c r="C3560" s="48"/>
      <c r="D3560" s="48"/>
      <c r="E3560" s="51"/>
      <c r="F3560" s="86"/>
      <c r="G3560" s="48" t="str">
        <f>$G$9</f>
        <v>BULKTRAN</v>
      </c>
      <c r="H3560" s="46">
        <f t="shared" ref="H3560:AE3560" ca="1" si="5148">+H3399+H3458+H3517+H3551</f>
        <v>-353552.79235337663</v>
      </c>
      <c r="I3560" s="46">
        <f t="shared" ca="1" si="5148"/>
        <v>-771373.76038617536</v>
      </c>
      <c r="J3560" s="46">
        <f t="shared" ref="J3560:K3560" ca="1" si="5149">+J3399+J3458+J3517+J3551</f>
        <v>-1810.2859364693943</v>
      </c>
      <c r="K3560" s="46">
        <f t="shared" ca="1" si="5149"/>
        <v>-4847.5557106890919</v>
      </c>
      <c r="L3560" s="46">
        <f t="shared" ca="1" si="5148"/>
        <v>29530.495300479542</v>
      </c>
      <c r="M3560" s="46">
        <f t="shared" ca="1" si="5148"/>
        <v>-754.13071943828072</v>
      </c>
      <c r="N3560" s="46">
        <f t="shared" ca="1" si="5148"/>
        <v>-935.28618929646757</v>
      </c>
      <c r="O3560" s="46">
        <f t="shared" ca="1" si="5148"/>
        <v>27841.078391744853</v>
      </c>
      <c r="P3560" s="46">
        <f t="shared" ca="1" si="5148"/>
        <v>4325.2959778784216</v>
      </c>
      <c r="Q3560" s="46">
        <f t="shared" ca="1" si="5148"/>
        <v>22148.718928616323</v>
      </c>
      <c r="R3560" s="46">
        <f t="shared" ca="1" si="5148"/>
        <v>1919.258115339801</v>
      </c>
      <c r="S3560" s="46">
        <f t="shared" ca="1" si="5148"/>
        <v>-305.24513516683538</v>
      </c>
      <c r="T3560" s="46">
        <f t="shared" ca="1" si="5148"/>
        <v>28088.027886667645</v>
      </c>
      <c r="U3560" s="46">
        <f t="shared" ca="1" si="5148"/>
        <v>-1564.285255954499</v>
      </c>
      <c r="V3560" s="46">
        <f t="shared" ca="1" si="5148"/>
        <v>84736.866465028681</v>
      </c>
      <c r="W3560" s="46">
        <f t="shared" ca="1" si="5148"/>
        <v>200413.65760054885</v>
      </c>
      <c r="X3560" s="46">
        <f t="shared" ca="1" si="5148"/>
        <v>75667.031083401249</v>
      </c>
      <c r="Y3560" s="46">
        <f t="shared" ca="1" si="5148"/>
        <v>359253.26989302423</v>
      </c>
      <c r="Z3560" s="46">
        <f t="shared" ca="1" si="5148"/>
        <v>6333.8491346091951</v>
      </c>
      <c r="AA3560" s="46">
        <f t="shared" ca="1" si="5148"/>
        <v>-133.3249477893273</v>
      </c>
      <c r="AB3560" s="46">
        <f t="shared" ca="1" si="5148"/>
        <v>6200.5241868198646</v>
      </c>
      <c r="AC3560" s="46">
        <f t="shared" ca="1" si="5148"/>
        <v>188.04901565127466</v>
      </c>
      <c r="AD3560" s="46">
        <f t="shared" ca="1" si="5148"/>
        <v>2323.8256184281104</v>
      </c>
      <c r="AE3560" s="46">
        <f t="shared" ca="1" si="5148"/>
        <v>584.03468762067973</v>
      </c>
    </row>
    <row r="3561" spans="1:31" s="44" customFormat="1" hidden="1" outlineLevel="1">
      <c r="A3561" s="49"/>
      <c r="B3561" s="97"/>
      <c r="C3561" s="48"/>
      <c r="D3561" s="48"/>
      <c r="E3561" s="51"/>
      <c r="F3561" s="86"/>
      <c r="G3561" s="48" t="str">
        <f>$G$10</f>
        <v>SUBTRAN</v>
      </c>
      <c r="H3561" s="46">
        <f t="shared" ref="H3561:AE3561" ca="1" si="5150">+H3400+H3459+H3518+H3552</f>
        <v>-109455.04772225852</v>
      </c>
      <c r="I3561" s="46">
        <f t="shared" ca="1" si="5150"/>
        <v>-207202.69389770407</v>
      </c>
      <c r="J3561" s="46">
        <f t="shared" ref="J3561:K3561" ca="1" si="5151">+J3400+J3459+J3518+J3552</f>
        <v>-346.81784063331406</v>
      </c>
      <c r="K3561" s="46">
        <f t="shared" ca="1" si="5151"/>
        <v>-985.74599275428875</v>
      </c>
      <c r="L3561" s="46">
        <f t="shared" ca="1" si="5150"/>
        <v>6774.0705220375839</v>
      </c>
      <c r="M3561" s="46">
        <f t="shared" ca="1" si="5150"/>
        <v>-215.55602737351512</v>
      </c>
      <c r="N3561" s="46">
        <f t="shared" ca="1" si="5150"/>
        <v>-302.3873741275392</v>
      </c>
      <c r="O3561" s="46">
        <f t="shared" ca="1" si="5150"/>
        <v>6256.127120536551</v>
      </c>
      <c r="P3561" s="46">
        <f t="shared" ca="1" si="5150"/>
        <v>524.03134315144882</v>
      </c>
      <c r="Q3561" s="46">
        <f t="shared" ca="1" si="5150"/>
        <v>5589.7992270740197</v>
      </c>
      <c r="R3561" s="46">
        <f t="shared" ca="1" si="5150"/>
        <v>610.21615674384009</v>
      </c>
      <c r="S3561" s="46">
        <f t="shared" ca="1" si="5150"/>
        <v>0</v>
      </c>
      <c r="T3561" s="46">
        <f t="shared" ca="1" si="5150"/>
        <v>6724.0467269693081</v>
      </c>
      <c r="U3561" s="46">
        <f t="shared" ca="1" si="5150"/>
        <v>-408.7466241145861</v>
      </c>
      <c r="V3561" s="46">
        <f t="shared" ca="1" si="5150"/>
        <v>21135.625277262963</v>
      </c>
      <c r="W3561" s="46">
        <f t="shared" ca="1" si="5150"/>
        <v>63898.690252770735</v>
      </c>
      <c r="X3561" s="46">
        <f t="shared" ca="1" si="5150"/>
        <v>1.8212261394855972E-153</v>
      </c>
      <c r="Y3561" s="46">
        <f t="shared" ca="1" si="5150"/>
        <v>84625.568905919165</v>
      </c>
      <c r="Z3561" s="46">
        <f t="shared" ca="1" si="5150"/>
        <v>1465.5488793008096</v>
      </c>
      <c r="AA3561" s="46">
        <f t="shared" ca="1" si="5150"/>
        <v>-37.588312377802687</v>
      </c>
      <c r="AB3561" s="46">
        <f t="shared" ca="1" si="5150"/>
        <v>1427.9605669230068</v>
      </c>
      <c r="AC3561" s="46">
        <f t="shared" ca="1" si="5150"/>
        <v>46.506688485299151</v>
      </c>
      <c r="AD3561" s="46">
        <f t="shared" ca="1" si="5150"/>
        <v>0</v>
      </c>
      <c r="AE3561" s="46">
        <f t="shared" ca="1" si="5150"/>
        <v>0</v>
      </c>
    </row>
    <row r="3562" spans="1:31" s="44" customFormat="1" hidden="1" outlineLevel="1">
      <c r="A3562" s="49"/>
      <c r="B3562" s="97"/>
      <c r="C3562" s="48"/>
      <c r="D3562" s="48"/>
      <c r="E3562" s="51"/>
      <c r="F3562" s="86"/>
      <c r="G3562" s="48" t="str">
        <f>$G$11</f>
        <v>DISTPRI</v>
      </c>
      <c r="H3562" s="46">
        <f t="shared" ref="H3562:AE3562" ca="1" si="5152">+H3401+H3460+H3519+H3553</f>
        <v>-769825.97065480112</v>
      </c>
      <c r="I3562" s="46">
        <f t="shared" ca="1" si="5152"/>
        <v>-939020.21684176964</v>
      </c>
      <c r="J3562" s="46">
        <f t="shared" ref="J3562:K3562" ca="1" si="5153">+J3401+J3460+J3519+J3553</f>
        <v>-801.90112636264234</v>
      </c>
      <c r="K3562" s="46">
        <f t="shared" ca="1" si="5153"/>
        <v>-2348.0879342813546</v>
      </c>
      <c r="L3562" s="46">
        <f t="shared" ca="1" si="5152"/>
        <v>58118.013708526087</v>
      </c>
      <c r="M3562" s="46">
        <f t="shared" ca="1" si="5152"/>
        <v>-949.93131563897498</v>
      </c>
      <c r="N3562" s="46">
        <f t="shared" ca="1" si="5152"/>
        <v>0</v>
      </c>
      <c r="O3562" s="46">
        <f t="shared" ca="1" si="5152"/>
        <v>57168.08239288698</v>
      </c>
      <c r="P3562" s="46">
        <f t="shared" ca="1" si="5152"/>
        <v>3635.3320946740851</v>
      </c>
      <c r="Q3562" s="46">
        <f t="shared" ca="1" si="5152"/>
        <v>21868.704449053748</v>
      </c>
      <c r="R3562" s="46">
        <f t="shared" ca="1" si="5152"/>
        <v>0</v>
      </c>
      <c r="S3562" s="46">
        <f t="shared" ca="1" si="5152"/>
        <v>0</v>
      </c>
      <c r="T3562" s="46">
        <f t="shared" ca="1" si="5152"/>
        <v>25504.03654372778</v>
      </c>
      <c r="U3562" s="46">
        <f t="shared" ca="1" si="5152"/>
        <v>-1130.3241704157683</v>
      </c>
      <c r="V3562" s="46">
        <f t="shared" ca="1" si="5152"/>
        <v>80254.692204791456</v>
      </c>
      <c r="W3562" s="46">
        <f t="shared" ca="1" si="5152"/>
        <v>-2.8873241056429802E-81</v>
      </c>
      <c r="X3562" s="46">
        <f t="shared" ca="1" si="5152"/>
        <v>2.8340458344215878E-153</v>
      </c>
      <c r="Y3562" s="46">
        <f t="shared" ca="1" si="5152"/>
        <v>79124.368034375701</v>
      </c>
      <c r="Z3562" s="46">
        <f t="shared" ca="1" si="5152"/>
        <v>10361.207822482647</v>
      </c>
      <c r="AA3562" s="46">
        <f t="shared" ca="1" si="5152"/>
        <v>-113.63271277312437</v>
      </c>
      <c r="AB3562" s="46">
        <f t="shared" ca="1" si="5152"/>
        <v>10247.575109709524</v>
      </c>
      <c r="AC3562" s="46">
        <f t="shared" ca="1" si="5152"/>
        <v>300.17316691358326</v>
      </c>
      <c r="AD3562" s="46">
        <f t="shared" ca="1" si="5152"/>
        <v>0</v>
      </c>
      <c r="AE3562" s="46">
        <f t="shared" ca="1" si="5152"/>
        <v>0</v>
      </c>
    </row>
    <row r="3563" spans="1:31" s="44" customFormat="1" hidden="1" outlineLevel="1">
      <c r="A3563" s="49"/>
      <c r="B3563" s="97"/>
      <c r="C3563" s="48"/>
      <c r="D3563" s="48"/>
      <c r="E3563" s="51"/>
      <c r="F3563" s="86"/>
      <c r="G3563" s="48" t="str">
        <f>$G$12</f>
        <v>DISTSEC</v>
      </c>
      <c r="H3563" s="46">
        <f t="shared" ref="H3563:AE3563" ca="1" si="5154">+H3402+H3461+H3520+H3554</f>
        <v>-476098.68431969115</v>
      </c>
      <c r="I3563" s="46">
        <f t="shared" ca="1" si="5154"/>
        <v>-515038.51535325177</v>
      </c>
      <c r="J3563" s="46">
        <f t="shared" ref="J3563:K3563" ca="1" si="5155">+J3402+J3461+J3520+J3554</f>
        <v>-775.63488205029364</v>
      </c>
      <c r="K3563" s="46">
        <f t="shared" ca="1" si="5155"/>
        <v>-1782.1031110451709</v>
      </c>
      <c r="L3563" s="46">
        <f t="shared" ca="1" si="5154"/>
        <v>25698.157219206638</v>
      </c>
      <c r="M3563" s="46">
        <f t="shared" ca="1" si="5154"/>
        <v>0</v>
      </c>
      <c r="N3563" s="46">
        <f t="shared" ca="1" si="5154"/>
        <v>0</v>
      </c>
      <c r="O3563" s="46">
        <f t="shared" ca="1" si="5154"/>
        <v>25698.157219206638</v>
      </c>
      <c r="P3563" s="46">
        <f t="shared" ca="1" si="5154"/>
        <v>1226.0894933251657</v>
      </c>
      <c r="Q3563" s="46">
        <f t="shared" ca="1" si="5154"/>
        <v>0</v>
      </c>
      <c r="R3563" s="46">
        <f t="shared" ca="1" si="5154"/>
        <v>0</v>
      </c>
      <c r="S3563" s="46">
        <f t="shared" ca="1" si="5154"/>
        <v>0</v>
      </c>
      <c r="T3563" s="46">
        <f t="shared" ca="1" si="5154"/>
        <v>1226.0894933251657</v>
      </c>
      <c r="U3563" s="46">
        <f t="shared" ca="1" si="5154"/>
        <v>-410.16487819815995</v>
      </c>
      <c r="V3563" s="46">
        <f t="shared" ca="1" si="5154"/>
        <v>3.2164444202453824E-124</v>
      </c>
      <c r="W3563" s="46">
        <f t="shared" ca="1" si="5154"/>
        <v>-1.0954030198994416E-82</v>
      </c>
      <c r="X3563" s="46">
        <f t="shared" ca="1" si="5154"/>
        <v>0</v>
      </c>
      <c r="Y3563" s="46">
        <f t="shared" ca="1" si="5154"/>
        <v>-410.16487819815995</v>
      </c>
      <c r="Z3563" s="46">
        <f t="shared" ca="1" si="5154"/>
        <v>4121.731735882604</v>
      </c>
      <c r="AA3563" s="46">
        <f t="shared" ca="1" si="5154"/>
        <v>0</v>
      </c>
      <c r="AB3563" s="46">
        <f t="shared" ca="1" si="5154"/>
        <v>4121.731735882604</v>
      </c>
      <c r="AC3563" s="46">
        <f t="shared" ca="1" si="5154"/>
        <v>108.51530005403632</v>
      </c>
      <c r="AD3563" s="46">
        <f t="shared" ca="1" si="5154"/>
        <v>8573.7475506501469</v>
      </c>
      <c r="AE3563" s="46">
        <f t="shared" ca="1" si="5154"/>
        <v>2179.4926057240255</v>
      </c>
    </row>
    <row r="3564" spans="1:31" s="44" customFormat="1" hidden="1" outlineLevel="1">
      <c r="A3564" s="49"/>
      <c r="B3564" s="97"/>
      <c r="C3564" s="48"/>
      <c r="D3564" s="48"/>
      <c r="E3564" s="51"/>
      <c r="F3564" s="86"/>
      <c r="G3564" s="48" t="str">
        <f>$G$13</f>
        <v>ENERGY</v>
      </c>
      <c r="H3564" s="46">
        <f t="shared" ref="H3564:AE3564" ca="1" si="5156">+H3403+H3462+H3521+H3555</f>
        <v>-661650.66899368097</v>
      </c>
      <c r="I3564" s="46">
        <f t="shared" ca="1" si="5156"/>
        <v>-6708.7999622997013</v>
      </c>
      <c r="J3564" s="46">
        <f t="shared" ref="J3564:K3564" ca="1" si="5157">+J3403+J3462+J3521+J3555</f>
        <v>1593.6372300102159</v>
      </c>
      <c r="K3564" s="46">
        <f t="shared" ca="1" si="5157"/>
        <v>6464.9821439307971</v>
      </c>
      <c r="L3564" s="46">
        <f t="shared" ca="1" si="5156"/>
        <v>-9877.9150903571535</v>
      </c>
      <c r="M3564" s="46">
        <f t="shared" ca="1" si="5156"/>
        <v>-402.31014877660436</v>
      </c>
      <c r="N3564" s="46">
        <f t="shared" ca="1" si="5156"/>
        <v>1102.0142123493347</v>
      </c>
      <c r="O3564" s="46">
        <f t="shared" ca="1" si="5156"/>
        <v>-9178.2110267841435</v>
      </c>
      <c r="P3564" s="46">
        <f t="shared" ca="1" si="5156"/>
        <v>-27263.508783207213</v>
      </c>
      <c r="Q3564" s="46">
        <f t="shared" ca="1" si="5156"/>
        <v>-14929.472982258618</v>
      </c>
      <c r="R3564" s="46">
        <f t="shared" ca="1" si="5156"/>
        <v>-2913.0468022041841</v>
      </c>
      <c r="S3564" s="46">
        <f t="shared" ca="1" si="5156"/>
        <v>91.555405680574864</v>
      </c>
      <c r="T3564" s="46">
        <f t="shared" ca="1" si="5156"/>
        <v>-45014.47316198927</v>
      </c>
      <c r="U3564" s="46">
        <f t="shared" ca="1" si="5156"/>
        <v>371.08230627126596</v>
      </c>
      <c r="V3564" s="46">
        <f t="shared" ca="1" si="5156"/>
        <v>-75454.90350097543</v>
      </c>
      <c r="W3564" s="46">
        <f t="shared" ca="1" si="5156"/>
        <v>-447984.83975506155</v>
      </c>
      <c r="X3564" s="46">
        <f t="shared" ca="1" si="5156"/>
        <v>-83883.981928052192</v>
      </c>
      <c r="Y3564" s="46">
        <f t="shared" ca="1" si="5156"/>
        <v>-606952.64287781843</v>
      </c>
      <c r="Z3564" s="46">
        <f t="shared" ca="1" si="5156"/>
        <v>-3255.5884993203163</v>
      </c>
      <c r="AA3564" s="46">
        <f t="shared" ca="1" si="5156"/>
        <v>-27.897338979705115</v>
      </c>
      <c r="AB3564" s="46">
        <f t="shared" ca="1" si="5156"/>
        <v>-3283.4858383000301</v>
      </c>
      <c r="AC3564" s="46">
        <f t="shared" ca="1" si="5156"/>
        <v>1.1258169034130572</v>
      </c>
      <c r="AD3564" s="46">
        <f t="shared" ca="1" si="5156"/>
        <v>1040.3284425119557</v>
      </c>
      <c r="AE3564" s="46">
        <f t="shared" ca="1" si="5156"/>
        <v>386.87024015909475</v>
      </c>
    </row>
    <row r="3565" spans="1:31" s="44" customFormat="1" hidden="1" outlineLevel="1">
      <c r="A3565" s="49"/>
      <c r="B3565" s="97"/>
      <c r="C3565" s="48"/>
      <c r="D3565" s="48"/>
      <c r="E3565" s="51"/>
      <c r="F3565" s="86"/>
      <c r="G3565" s="48" t="str">
        <f>$G$14</f>
        <v>CUSTOMER</v>
      </c>
      <c r="H3565" s="46">
        <f t="shared" ref="H3565:AE3565" ca="1" si="5158">+H3404+H3463+H3522+H3556</f>
        <v>28882.765536878476</v>
      </c>
      <c r="I3565" s="46">
        <f t="shared" ca="1" si="5158"/>
        <v>-151426.21556403989</v>
      </c>
      <c r="J3565" s="46">
        <f t="shared" ref="J3565:K3565" ca="1" si="5159">+J3404+J3463+J3522+J3556</f>
        <v>-13.078143904974025</v>
      </c>
      <c r="K3565" s="46">
        <f t="shared" ca="1" si="5159"/>
        <v>652.35265434486325</v>
      </c>
      <c r="L3565" s="46">
        <f t="shared" ca="1" si="5158"/>
        <v>14615.120176851335</v>
      </c>
      <c r="M3565" s="46">
        <f t="shared" ca="1" si="5158"/>
        <v>-995.02575691957031</v>
      </c>
      <c r="N3565" s="46">
        <f t="shared" ca="1" si="5158"/>
        <v>-534.63143734644325</v>
      </c>
      <c r="O3565" s="46">
        <f t="shared" ca="1" si="5158"/>
        <v>13085.462982585297</v>
      </c>
      <c r="P3565" s="46">
        <f t="shared" ca="1" si="5158"/>
        <v>78.266506027978295</v>
      </c>
      <c r="Q3565" s="46">
        <f t="shared" ca="1" si="5158"/>
        <v>1015.8280206073965</v>
      </c>
      <c r="R3565" s="46">
        <f t="shared" ca="1" si="5158"/>
        <v>281.34469844290817</v>
      </c>
      <c r="S3565" s="46">
        <f t="shared" ca="1" si="5158"/>
        <v>-303.20824184003698</v>
      </c>
      <c r="T3565" s="46">
        <f t="shared" ca="1" si="5158"/>
        <v>1072.2309832382475</v>
      </c>
      <c r="U3565" s="46">
        <f t="shared" ca="1" si="5158"/>
        <v>-4.3496729819976663</v>
      </c>
      <c r="V3565" s="46">
        <f t="shared" ca="1" si="5158"/>
        <v>755.29742686734835</v>
      </c>
      <c r="W3565" s="46">
        <f t="shared" ca="1" si="5158"/>
        <v>494.87249446596553</v>
      </c>
      <c r="X3565" s="46">
        <f t="shared" ca="1" si="5158"/>
        <v>744.56333889008999</v>
      </c>
      <c r="Y3565" s="46">
        <f t="shared" ca="1" si="5158"/>
        <v>1990.3835872414072</v>
      </c>
      <c r="Z3565" s="46">
        <f t="shared" ca="1" si="5158"/>
        <v>242.2432533037688</v>
      </c>
      <c r="AA3565" s="46">
        <f t="shared" ca="1" si="5158"/>
        <v>-2.1797352326988522</v>
      </c>
      <c r="AB3565" s="46">
        <f t="shared" ca="1" si="5158"/>
        <v>240.06351807107038</v>
      </c>
      <c r="AC3565" s="46">
        <f t="shared" ca="1" si="5158"/>
        <v>51.574040195658682</v>
      </c>
      <c r="AD3565" s="46">
        <f t="shared" ca="1" si="5158"/>
        <v>140263.25996473699</v>
      </c>
      <c r="AE3565" s="46">
        <f t="shared" ca="1" si="5158"/>
        <v>22966.73151441045</v>
      </c>
    </row>
    <row r="3566" spans="1:31" s="44" customFormat="1" collapsed="1">
      <c r="A3566" s="49"/>
      <c r="B3566" s="97" t="s">
        <v>414</v>
      </c>
      <c r="C3566" s="48"/>
      <c r="D3566" s="48"/>
      <c r="E3566" s="46">
        <f>+E3405+E3464+E3523+E3557</f>
        <v>-3988072.1570293019</v>
      </c>
      <c r="F3566" s="86"/>
      <c r="G3566" s="48" t="str">
        <f>$G$15</f>
        <v>TOTAL</v>
      </c>
      <c r="H3566" s="46">
        <f t="shared" ref="H3566:AE3566" ca="1" si="5160">+H3405+H3464+H3523+H3557</f>
        <v>-3988072.1570292967</v>
      </c>
      <c r="I3566" s="46">
        <f t="shared" ca="1" si="5160"/>
        <v>-4032336.5722730295</v>
      </c>
      <c r="J3566" s="46">
        <f t="shared" ref="J3566:K3566" ca="1" si="5161">+J3405+J3464+J3523+J3557</f>
        <v>-1770.6518198052058</v>
      </c>
      <c r="K3566" s="46">
        <f t="shared" ca="1" si="5161"/>
        <v>-1893.5602578602941</v>
      </c>
      <c r="L3566" s="46">
        <f t="shared" ca="1" si="5160"/>
        <v>135709.29238026892</v>
      </c>
      <c r="M3566" s="46">
        <f t="shared" ca="1" si="5160"/>
        <v>-5646.1386001088586</v>
      </c>
      <c r="N3566" s="46">
        <f t="shared" ca="1" si="5160"/>
        <v>-565.45347100913182</v>
      </c>
      <c r="O3566" s="46">
        <f t="shared" ca="1" si="5160"/>
        <v>129497.70030915069</v>
      </c>
      <c r="P3566" s="46">
        <f t="shared" ca="1" si="5160"/>
        <v>-68054.766015695292</v>
      </c>
      <c r="Q3566" s="46">
        <f t="shared" ca="1" si="5160"/>
        <v>44935.717556165917</v>
      </c>
      <c r="R3566" s="46">
        <f t="shared" ca="1" si="5160"/>
        <v>-2273.7082985015809</v>
      </c>
      <c r="S3566" s="46">
        <f t="shared" ca="1" si="5160"/>
        <v>-919.07905237987188</v>
      </c>
      <c r="T3566" s="46">
        <f t="shared" ca="1" si="5160"/>
        <v>-26311.835810411314</v>
      </c>
      <c r="U3566" s="46">
        <f t="shared" ca="1" si="5160"/>
        <v>-5945.1034148231483</v>
      </c>
      <c r="V3566" s="46">
        <f t="shared" ca="1" si="5160"/>
        <v>145556.86921676289</v>
      </c>
      <c r="W3566" s="46">
        <f t="shared" ca="1" si="5160"/>
        <v>-415596.74486106436</v>
      </c>
      <c r="X3566" s="46">
        <f t="shared" ca="1" si="5160"/>
        <v>15772.484221823956</v>
      </c>
      <c r="Y3566" s="46">
        <f t="shared" ca="1" si="5160"/>
        <v>-260212.49483730271</v>
      </c>
      <c r="Z3566" s="46">
        <f t="shared" ca="1" si="5160"/>
        <v>21234.737895350583</v>
      </c>
      <c r="AA3566" s="46">
        <f t="shared" ca="1" si="5160"/>
        <v>-662.84035927168316</v>
      </c>
      <c r="AB3566" s="46">
        <f t="shared" ca="1" si="5160"/>
        <v>20571.897536078945</v>
      </c>
      <c r="AC3566" s="46">
        <f t="shared" ca="1" si="5160"/>
        <v>973.13677812682874</v>
      </c>
      <c r="AD3566" s="46">
        <f t="shared" ca="1" si="5160"/>
        <v>156239.20136166789</v>
      </c>
      <c r="AE3566" s="46">
        <f t="shared" ca="1" si="5160"/>
        <v>27171.02198408241</v>
      </c>
    </row>
    <row r="3567" spans="1:31" s="44" customFormat="1">
      <c r="A3567" s="49"/>
      <c r="B3567" s="97"/>
      <c r="C3567" s="48"/>
      <c r="D3567" s="48"/>
      <c r="E3567" s="46"/>
      <c r="F3567" s="86"/>
      <c r="G3567" s="48"/>
      <c r="H3567" s="46"/>
      <c r="I3567" s="46"/>
      <c r="J3567" s="46"/>
      <c r="K3567" s="46"/>
      <c r="L3567" s="46"/>
      <c r="M3567" s="46"/>
      <c r="N3567" s="46"/>
      <c r="O3567" s="46"/>
      <c r="P3567" s="46"/>
      <c r="Q3567" s="46"/>
      <c r="R3567" s="46"/>
      <c r="S3567" s="46"/>
      <c r="T3567" s="46"/>
      <c r="U3567" s="46"/>
      <c r="V3567" s="46"/>
      <c r="W3567" s="46"/>
      <c r="X3567" s="46"/>
      <c r="Y3567" s="46"/>
      <c r="Z3567" s="46"/>
      <c r="AA3567" s="46"/>
      <c r="AB3567" s="46"/>
      <c r="AC3567" s="46"/>
      <c r="AD3567" s="46"/>
      <c r="AE3567" s="46"/>
    </row>
    <row r="3568" spans="1:31" s="44" customFormat="1">
      <c r="A3568" s="49"/>
      <c r="B3568" s="97" t="s">
        <v>415</v>
      </c>
      <c r="C3568" s="48"/>
      <c r="D3568" s="48"/>
      <c r="F3568" s="86"/>
      <c r="I3568" s="43"/>
      <c r="J3568" s="43"/>
      <c r="K3568" s="43"/>
      <c r="L3568" s="43"/>
      <c r="M3568" s="43"/>
      <c r="N3568" s="43"/>
      <c r="O3568" s="43"/>
      <c r="P3568" s="43"/>
      <c r="Q3568" s="43"/>
      <c r="R3568" s="43"/>
      <c r="S3568" s="43"/>
      <c r="T3568" s="43"/>
      <c r="U3568" s="43"/>
      <c r="V3568" s="43"/>
      <c r="W3568" s="43"/>
      <c r="X3568" s="43"/>
      <c r="Y3568" s="43"/>
      <c r="Z3568" s="43"/>
      <c r="AA3568" s="43"/>
      <c r="AB3568" s="43"/>
      <c r="AC3568" s="43"/>
      <c r="AD3568" s="43"/>
      <c r="AE3568" s="43"/>
    </row>
    <row r="3569" spans="1:31" s="44" customFormat="1" hidden="1" outlineLevel="1">
      <c r="A3569" s="49"/>
      <c r="B3569" s="97"/>
      <c r="C3569" s="48"/>
      <c r="D3569" s="48"/>
      <c r="F3569" s="86"/>
      <c r="G3569" s="48" t="str">
        <f>$G$8</f>
        <v>PRODUCTION</v>
      </c>
      <c r="H3569" s="51">
        <f t="shared" ref="H3569:AE3569" ca="1" si="5162">-H3440*$E$3456</f>
        <v>-162180.47806858362</v>
      </c>
      <c r="I3569" s="51">
        <f t="shared" ca="1" si="5162"/>
        <v>-83404.705079791558</v>
      </c>
      <c r="J3569" s="51">
        <f t="shared" ref="J3569:K3569" ca="1" si="5163">-J3440*$E$3456</f>
        <v>-18.659062281151815</v>
      </c>
      <c r="K3569" s="51">
        <f t="shared" ca="1" si="5163"/>
        <v>-32.670687604447892</v>
      </c>
      <c r="L3569" s="51">
        <f t="shared" ca="1" si="5162"/>
        <v>-19438.923897204248</v>
      </c>
      <c r="M3569" s="51">
        <f t="shared" ca="1" si="5162"/>
        <v>-270.49237862736879</v>
      </c>
      <c r="N3569" s="51">
        <f t="shared" ca="1" si="5162"/>
        <v>-37.672476365093701</v>
      </c>
      <c r="O3569" s="51">
        <f t="shared" ca="1" si="5162"/>
        <v>-19747.088752196709</v>
      </c>
      <c r="P3569" s="51">
        <f t="shared" ca="1" si="5162"/>
        <v>-11562.130196926959</v>
      </c>
      <c r="Q3569" s="51">
        <f t="shared" ca="1" si="5162"/>
        <v>-2074.9280762409103</v>
      </c>
      <c r="R3569" s="51">
        <f t="shared" ca="1" si="5162"/>
        <v>-420.77423960439154</v>
      </c>
      <c r="S3569" s="51">
        <f t="shared" ca="1" si="5162"/>
        <v>-15.97871146562124</v>
      </c>
      <c r="T3569" s="51">
        <f t="shared" ca="1" si="5162"/>
        <v>-14073.811224237883</v>
      </c>
      <c r="U3569" s="51">
        <f t="shared" ca="1" si="5162"/>
        <v>-548.36686236140247</v>
      </c>
      <c r="V3569" s="51">
        <f t="shared" ca="1" si="5162"/>
        <v>-7403.2692961095463</v>
      </c>
      <c r="W3569" s="51">
        <f t="shared" ca="1" si="5162"/>
        <v>-28314.533164441829</v>
      </c>
      <c r="X3569" s="51">
        <f t="shared" ca="1" si="5162"/>
        <v>-5129.4402912614005</v>
      </c>
      <c r="Y3569" s="51">
        <f t="shared" ca="1" si="5162"/>
        <v>-41395.60961417418</v>
      </c>
      <c r="Z3569" s="51">
        <f t="shared" ca="1" si="5162"/>
        <v>-3178.0731113015117</v>
      </c>
      <c r="AA3569" s="51">
        <f t="shared" ca="1" si="5162"/>
        <v>-63.474271450969674</v>
      </c>
      <c r="AB3569" s="51">
        <f t="shared" ca="1" si="5162"/>
        <v>-3241.5473827524816</v>
      </c>
      <c r="AC3569" s="51">
        <f t="shared" ca="1" si="5162"/>
        <v>-41.923925836003178</v>
      </c>
      <c r="AD3569" s="51">
        <f t="shared" ca="1" si="5162"/>
        <v>-186.24994848293974</v>
      </c>
      <c r="AE3569" s="51">
        <f t="shared" ca="1" si="5162"/>
        <v>-38.212391226243433</v>
      </c>
    </row>
    <row r="3570" spans="1:31" s="44" customFormat="1" hidden="1" outlineLevel="1">
      <c r="A3570" s="49"/>
      <c r="B3570" s="97"/>
      <c r="C3570" s="48"/>
      <c r="D3570" s="48"/>
      <c r="F3570" s="86"/>
      <c r="G3570" s="48" t="str">
        <f>$G$9</f>
        <v>BULKTRAN</v>
      </c>
      <c r="H3570" s="51">
        <f t="shared" ref="H3570:AE3570" ca="1" si="5164">-H3441*$E$3456</f>
        <v>-88072.833318549878</v>
      </c>
      <c r="I3570" s="51">
        <f t="shared" ca="1" si="5164"/>
        <v>-45293.297787474221</v>
      </c>
      <c r="J3570" s="51">
        <f t="shared" ref="J3570:K3570" ca="1" si="5165">-J3441*$E$3456</f>
        <v>-10.132887149792309</v>
      </c>
      <c r="K3570" s="51">
        <f t="shared" ca="1" si="5165"/>
        <v>-17.741962892550763</v>
      </c>
      <c r="L3570" s="51">
        <f t="shared" ca="1" si="5164"/>
        <v>-10556.394485200923</v>
      </c>
      <c r="M3570" s="51">
        <f t="shared" ca="1" si="5164"/>
        <v>-146.89209490868524</v>
      </c>
      <c r="N3570" s="51">
        <f t="shared" ca="1" si="5164"/>
        <v>-20.458206629510666</v>
      </c>
      <c r="O3570" s="51">
        <f t="shared" ca="1" si="5164"/>
        <v>-10723.744786739118</v>
      </c>
      <c r="P3570" s="51">
        <f t="shared" ca="1" si="5164"/>
        <v>-6278.8664688156405</v>
      </c>
      <c r="Q3570" s="51">
        <f t="shared" ca="1" si="5164"/>
        <v>-1126.7989636179582</v>
      </c>
      <c r="R3570" s="51">
        <f t="shared" ca="1" si="5164"/>
        <v>-228.50333104669699</v>
      </c>
      <c r="S3570" s="51">
        <f t="shared" ca="1" si="5164"/>
        <v>-8.6773106622718164</v>
      </c>
      <c r="T3570" s="51">
        <f t="shared" ca="1" si="5164"/>
        <v>-7642.8460741425679</v>
      </c>
      <c r="U3570" s="51">
        <f t="shared" ca="1" si="5164"/>
        <v>-297.7930749824788</v>
      </c>
      <c r="V3570" s="51">
        <f t="shared" ca="1" si="5164"/>
        <v>-4020.3784727583661</v>
      </c>
      <c r="W3570" s="51">
        <f t="shared" ca="1" si="5164"/>
        <v>-15376.333758430981</v>
      </c>
      <c r="X3570" s="51">
        <f t="shared" ca="1" si="5164"/>
        <v>-2785.5654710715244</v>
      </c>
      <c r="Y3570" s="51">
        <f t="shared" ca="1" si="5164"/>
        <v>-22480.070777243349</v>
      </c>
      <c r="Z3570" s="51">
        <f t="shared" ca="1" si="5164"/>
        <v>-1725.8668043107934</v>
      </c>
      <c r="AA3570" s="51">
        <f t="shared" ca="1" si="5164"/>
        <v>-34.469986746207297</v>
      </c>
      <c r="AB3570" s="51">
        <f t="shared" ca="1" si="5164"/>
        <v>-1760.3367910570007</v>
      </c>
      <c r="AC3570" s="51">
        <f t="shared" ca="1" si="5164"/>
        <v>-22.76697526228843</v>
      </c>
      <c r="AD3570" s="51">
        <f t="shared" ca="1" si="5164"/>
        <v>-101.1438667814855</v>
      </c>
      <c r="AE3570" s="51">
        <f t="shared" ca="1" si="5164"/>
        <v>-20.751409807467386</v>
      </c>
    </row>
    <row r="3571" spans="1:31" s="44" customFormat="1" hidden="1" outlineLevel="1">
      <c r="A3571" s="49"/>
      <c r="B3571" s="97"/>
      <c r="C3571" s="48"/>
      <c r="D3571" s="48"/>
      <c r="F3571" s="86"/>
      <c r="G3571" s="48" t="str">
        <f>$G$10</f>
        <v>SUBTRAN</v>
      </c>
      <c r="H3571" s="51">
        <f t="shared" ref="H3571:AE3571" ca="1" si="5166">-H3442*$E$3456</f>
        <v>-24385.048774757695</v>
      </c>
      <c r="I3571" s="51">
        <f t="shared" ca="1" si="5166"/>
        <v>-12457.594106084791</v>
      </c>
      <c r="J3571" s="51">
        <f t="shared" ref="J3571:K3571" ca="1" si="5167">-J3442*$E$3456</f>
        <v>-2.0285302638124594</v>
      </c>
      <c r="K3571" s="51">
        <f t="shared" ca="1" si="5167"/>
        <v>-3.7754431216479456</v>
      </c>
      <c r="L3571" s="51">
        <f t="shared" ca="1" si="5166"/>
        <v>-2919.4541632645105</v>
      </c>
      <c r="M3571" s="51">
        <f t="shared" ca="1" si="5166"/>
        <v>-40.801689444471563</v>
      </c>
      <c r="N3571" s="51">
        <f t="shared" ca="1" si="5166"/>
        <v>-7.3849162145337734</v>
      </c>
      <c r="O3571" s="51">
        <f t="shared" ca="1" si="5166"/>
        <v>-2967.6407689235157</v>
      </c>
      <c r="P3571" s="51">
        <f t="shared" ca="1" si="5166"/>
        <v>-1685.4986526956939</v>
      </c>
      <c r="Q3571" s="51">
        <f t="shared" ca="1" si="5166"/>
        <v>-303.3219264372849</v>
      </c>
      <c r="R3571" s="51">
        <f t="shared" ca="1" si="5166"/>
        <v>-79.619667077437086</v>
      </c>
      <c r="S3571" s="51">
        <f t="shared" ca="1" si="5166"/>
        <v>0</v>
      </c>
      <c r="T3571" s="51">
        <f t="shared" ca="1" si="5166"/>
        <v>-2068.4402462104158</v>
      </c>
      <c r="U3571" s="51">
        <f t="shared" ca="1" si="5166"/>
        <v>-76.084506151459934</v>
      </c>
      <c r="V3571" s="51">
        <f t="shared" ca="1" si="5166"/>
        <v>-1067.5393988970402</v>
      </c>
      <c r="W3571" s="51">
        <f t="shared" ca="1" si="5166"/>
        <v>-5263.7927226787351</v>
      </c>
      <c r="X3571" s="51">
        <f t="shared" ca="1" si="5166"/>
        <v>0</v>
      </c>
      <c r="Y3571" s="51">
        <f t="shared" ca="1" si="5166"/>
        <v>-6407.4166277272352</v>
      </c>
      <c r="Z3571" s="51">
        <f t="shared" ca="1" si="5166"/>
        <v>-462.70998347032781</v>
      </c>
      <c r="AA3571" s="51">
        <f t="shared" ca="1" si="5166"/>
        <v>-9.2905302952002806</v>
      </c>
      <c r="AB3571" s="51">
        <f t="shared" ca="1" si="5166"/>
        <v>-472.00051376552807</v>
      </c>
      <c r="AC3571" s="51">
        <f t="shared" ca="1" si="5166"/>
        <v>-6.1525386607495784</v>
      </c>
      <c r="AD3571" s="51">
        <f t="shared" ca="1" si="5166"/>
        <v>0</v>
      </c>
      <c r="AE3571" s="51">
        <f t="shared" ca="1" si="5166"/>
        <v>0</v>
      </c>
    </row>
    <row r="3572" spans="1:31" s="44" customFormat="1" hidden="1" outlineLevel="1">
      <c r="A3572" s="49"/>
      <c r="B3572" s="97"/>
      <c r="C3572" s="48"/>
      <c r="D3572" s="48"/>
      <c r="F3572" s="86"/>
      <c r="G3572" s="48" t="str">
        <f>$G$11</f>
        <v>DISTPRI</v>
      </c>
      <c r="H3572" s="51">
        <f t="shared" ref="H3572:AE3572" ca="1" si="5168">-H3443*$E$3456</f>
        <v>-97560.731317503058</v>
      </c>
      <c r="I3572" s="51">
        <f t="shared" ca="1" si="5168"/>
        <v>-63872.968392666393</v>
      </c>
      <c r="J3572" s="51">
        <f t="shared" ref="J3572:K3572" ca="1" si="5169">-J3443*$E$3456</f>
        <v>-10.488034035049473</v>
      </c>
      <c r="K3572" s="51">
        <f t="shared" ca="1" si="5169"/>
        <v>-19.405867115863632</v>
      </c>
      <c r="L3572" s="51">
        <f t="shared" ca="1" si="5168"/>
        <v>-14944.579199968604</v>
      </c>
      <c r="M3572" s="51">
        <f t="shared" ca="1" si="5168"/>
        <v>-208.83455980315</v>
      </c>
      <c r="N3572" s="51">
        <f t="shared" ca="1" si="5168"/>
        <v>0</v>
      </c>
      <c r="O3572" s="51">
        <f t="shared" ca="1" si="5168"/>
        <v>-15153.413759771754</v>
      </c>
      <c r="P3572" s="51">
        <f t="shared" ca="1" si="5168"/>
        <v>-8666.6711110390534</v>
      </c>
      <c r="Q3572" s="51">
        <f t="shared" ca="1" si="5168"/>
        <v>-1559.5186569315947</v>
      </c>
      <c r="R3572" s="51">
        <f t="shared" ca="1" si="5168"/>
        <v>0</v>
      </c>
      <c r="S3572" s="51">
        <f t="shared" ca="1" si="5168"/>
        <v>0</v>
      </c>
      <c r="T3572" s="51">
        <f t="shared" ca="1" si="5168"/>
        <v>-10226.189767970649</v>
      </c>
      <c r="U3572" s="51">
        <f t="shared" ca="1" si="5168"/>
        <v>-392.45711127098104</v>
      </c>
      <c r="V3572" s="51">
        <f t="shared" ca="1" si="5168"/>
        <v>-5426.8430948798259</v>
      </c>
      <c r="W3572" s="51">
        <f t="shared" ca="1" si="5168"/>
        <v>0</v>
      </c>
      <c r="X3572" s="51">
        <f t="shared" ca="1" si="5168"/>
        <v>0</v>
      </c>
      <c r="Y3572" s="51">
        <f t="shared" ca="1" si="5168"/>
        <v>-5819.3002061508068</v>
      </c>
      <c r="Z3572" s="51">
        <f t="shared" ca="1" si="5168"/>
        <v>-2379.8366779837311</v>
      </c>
      <c r="AA3572" s="51">
        <f t="shared" ca="1" si="5168"/>
        <v>-47.767075152538901</v>
      </c>
      <c r="AB3572" s="51">
        <f t="shared" ca="1" si="5168"/>
        <v>-2427.6037531362704</v>
      </c>
      <c r="AC3572" s="51">
        <f t="shared" ca="1" si="5168"/>
        <v>-31.36153665624791</v>
      </c>
      <c r="AD3572" s="51">
        <f t="shared" ca="1" si="5168"/>
        <v>0</v>
      </c>
      <c r="AE3572" s="51">
        <f t="shared" ca="1" si="5168"/>
        <v>0</v>
      </c>
    </row>
    <row r="3573" spans="1:31" s="44" customFormat="1" hidden="1" outlineLevel="1">
      <c r="A3573" s="49"/>
      <c r="B3573" s="97"/>
      <c r="C3573" s="48"/>
      <c r="D3573" s="48"/>
      <c r="F3573" s="86"/>
      <c r="G3573" s="48" t="str">
        <f>$G$12</f>
        <v>DISTSEC</v>
      </c>
      <c r="H3573" s="51">
        <f t="shared" ref="H3573:AE3573" ca="1" si="5170">-H3444*$E$3456</f>
        <v>-46769.300406008348</v>
      </c>
      <c r="I3573" s="51">
        <f t="shared" ca="1" si="5170"/>
        <v>-34699.133871915663</v>
      </c>
      <c r="J3573" s="51">
        <f t="shared" ref="J3573:K3573" ca="1" si="5171">-J3444*$E$3456</f>
        <v>-8.6017364384601809</v>
      </c>
      <c r="K3573" s="51">
        <f t="shared" ca="1" si="5171"/>
        <v>-11.141619245092121</v>
      </c>
      <c r="L3573" s="51">
        <f t="shared" ca="1" si="5170"/>
        <v>-6994.1938124866901</v>
      </c>
      <c r="M3573" s="51">
        <f t="shared" ca="1" si="5170"/>
        <v>0</v>
      </c>
      <c r="N3573" s="51">
        <f t="shared" ca="1" si="5170"/>
        <v>0</v>
      </c>
      <c r="O3573" s="51">
        <f t="shared" ca="1" si="5170"/>
        <v>-6994.1938124866901</v>
      </c>
      <c r="P3573" s="51">
        <f t="shared" ca="1" si="5170"/>
        <v>-3491.4583664126235</v>
      </c>
      <c r="Q3573" s="51">
        <f t="shared" ca="1" si="5170"/>
        <v>0</v>
      </c>
      <c r="R3573" s="51">
        <f t="shared" ca="1" si="5170"/>
        <v>0</v>
      </c>
      <c r="S3573" s="51">
        <f t="shared" ca="1" si="5170"/>
        <v>0</v>
      </c>
      <c r="T3573" s="51">
        <f t="shared" ca="1" si="5170"/>
        <v>-3491.4583664126235</v>
      </c>
      <c r="U3573" s="51">
        <f t="shared" ca="1" si="5170"/>
        <v>-130.75316688541241</v>
      </c>
      <c r="V3573" s="51">
        <f t="shared" ca="1" si="5170"/>
        <v>0</v>
      </c>
      <c r="W3573" s="51">
        <f t="shared" ca="1" si="5170"/>
        <v>0</v>
      </c>
      <c r="X3573" s="51">
        <f t="shared" ca="1" si="5170"/>
        <v>0</v>
      </c>
      <c r="Y3573" s="51">
        <f t="shared" ca="1" si="5170"/>
        <v>-130.75316688541241</v>
      </c>
      <c r="Z3573" s="51">
        <f t="shared" ca="1" si="5170"/>
        <v>-988.14987219617944</v>
      </c>
      <c r="AA3573" s="51">
        <f t="shared" ca="1" si="5170"/>
        <v>0</v>
      </c>
      <c r="AB3573" s="51">
        <f t="shared" ca="1" si="5170"/>
        <v>-988.14987219617944</v>
      </c>
      <c r="AC3573" s="51">
        <f t="shared" ca="1" si="5170"/>
        <v>-11.683460910506938</v>
      </c>
      <c r="AD3573" s="51">
        <f t="shared" ca="1" si="5170"/>
        <v>-359.61354031499468</v>
      </c>
      <c r="AE3573" s="51">
        <f t="shared" ca="1" si="5170"/>
        <v>-74.570959202713851</v>
      </c>
    </row>
    <row r="3574" spans="1:31" s="44" customFormat="1" hidden="1" outlineLevel="1">
      <c r="A3574" s="49"/>
      <c r="B3574" s="97"/>
      <c r="C3574" s="48"/>
      <c r="D3574" s="48"/>
      <c r="F3574" s="86"/>
      <c r="G3574" s="48" t="str">
        <f>$G$13</f>
        <v>ENERGY</v>
      </c>
      <c r="H3574" s="51">
        <f t="shared" ref="H3574:AE3574" ca="1" si="5172">-H3445*$E$3456</f>
        <v>-3027.8734110428959</v>
      </c>
      <c r="I3574" s="51">
        <f t="shared" ca="1" si="5172"/>
        <v>-1184.5755444859267</v>
      </c>
      <c r="J3574" s="51">
        <f t="shared" ref="J3574:K3574" ca="1" si="5173">-J3445*$E$3456</f>
        <v>-0.18956449613301765</v>
      </c>
      <c r="K3574" s="51">
        <f t="shared" ca="1" si="5173"/>
        <v>-0.54659037577658065</v>
      </c>
      <c r="L3574" s="51">
        <f t="shared" ca="1" si="5172"/>
        <v>-341.57684110579908</v>
      </c>
      <c r="M3574" s="51">
        <f t="shared" ca="1" si="5172"/>
        <v>-4.7639805145568221</v>
      </c>
      <c r="N3574" s="51">
        <f t="shared" ca="1" si="5172"/>
        <v>-0.66600043840750223</v>
      </c>
      <c r="O3574" s="51">
        <f t="shared" ca="1" si="5172"/>
        <v>-347.00682205876336</v>
      </c>
      <c r="P3574" s="51">
        <f t="shared" ca="1" si="5172"/>
        <v>-221.44685758788114</v>
      </c>
      <c r="Q3574" s="51">
        <f t="shared" ca="1" si="5172"/>
        <v>-39.550052682338354</v>
      </c>
      <c r="R3574" s="51">
        <f t="shared" ca="1" si="5172"/>
        <v>-8.0538391099979929</v>
      </c>
      <c r="S3574" s="51">
        <f t="shared" ca="1" si="5172"/>
        <v>-0.30419622884631431</v>
      </c>
      <c r="T3574" s="51">
        <f t="shared" ca="1" si="5172"/>
        <v>-269.3549456090638</v>
      </c>
      <c r="U3574" s="51">
        <f t="shared" ca="1" si="5172"/>
        <v>-11.614046174426779</v>
      </c>
      <c r="V3574" s="51">
        <f t="shared" ca="1" si="5172"/>
        <v>-183.6202782513088</v>
      </c>
      <c r="W3574" s="51">
        <f t="shared" ca="1" si="5172"/>
        <v>-789.72093157870631</v>
      </c>
      <c r="X3574" s="51">
        <f t="shared" ca="1" si="5172"/>
        <v>-148.55475566057316</v>
      </c>
      <c r="Y3574" s="51">
        <f t="shared" ca="1" si="5172"/>
        <v>-1133.5100116650151</v>
      </c>
      <c r="Z3574" s="51">
        <f t="shared" ca="1" si="5172"/>
        <v>-60.917743863935712</v>
      </c>
      <c r="AA3574" s="51">
        <f t="shared" ca="1" si="5172"/>
        <v>-1.222302378951692</v>
      </c>
      <c r="AB3574" s="51">
        <f t="shared" ca="1" si="5172"/>
        <v>-62.140046242887408</v>
      </c>
      <c r="AC3574" s="51">
        <f t="shared" ca="1" si="5172"/>
        <v>-1.0902989634559763</v>
      </c>
      <c r="AD3574" s="51">
        <f t="shared" ca="1" si="5172"/>
        <v>-24.422323374915763</v>
      </c>
      <c r="AE3574" s="51">
        <f t="shared" ca="1" si="5172"/>
        <v>-5.0372637709581856</v>
      </c>
    </row>
    <row r="3575" spans="1:31" s="44" customFormat="1" hidden="1" outlineLevel="1">
      <c r="A3575" s="49"/>
      <c r="B3575" s="97"/>
      <c r="C3575" s="48"/>
      <c r="D3575" s="48"/>
      <c r="F3575" s="86"/>
      <c r="G3575" s="48" t="str">
        <f>$G$14</f>
        <v>CUSTOMER</v>
      </c>
      <c r="H3575" s="51">
        <f t="shared" ref="H3575:AE3575" ca="1" si="5174">-H3446*$E$3456</f>
        <v>-22042.069703554705</v>
      </c>
      <c r="I3575" s="51">
        <f t="shared" ca="1" si="5174"/>
        <v>-10915.370470825505</v>
      </c>
      <c r="J3575" s="51">
        <f t="shared" ref="J3575:K3575" ca="1" si="5175">-J3446*$E$3456</f>
        <v>-2.2026418110435633</v>
      </c>
      <c r="K3575" s="51">
        <f t="shared" ca="1" si="5175"/>
        <v>-1.1673878130827589</v>
      </c>
      <c r="L3575" s="51">
        <f t="shared" ca="1" si="5174"/>
        <v>-3478.7795753828377</v>
      </c>
      <c r="M3575" s="51">
        <f t="shared" ca="1" si="5174"/>
        <v>-222.10639353341864</v>
      </c>
      <c r="N3575" s="51">
        <f t="shared" ca="1" si="5174"/>
        <v>-37.355339905613839</v>
      </c>
      <c r="O3575" s="51">
        <f t="shared" ca="1" si="5174"/>
        <v>-3738.24130882187</v>
      </c>
      <c r="P3575" s="51">
        <f t="shared" ca="1" si="5174"/>
        <v>-270.92339654374126</v>
      </c>
      <c r="Q3575" s="51">
        <f t="shared" ca="1" si="5174"/>
        <v>-78.415571817831363</v>
      </c>
      <c r="R3575" s="51">
        <f t="shared" ca="1" si="5174"/>
        <v>-91.855039184774341</v>
      </c>
      <c r="S3575" s="51">
        <f t="shared" ca="1" si="5174"/>
        <v>-11.477062726863892</v>
      </c>
      <c r="T3575" s="51">
        <f t="shared" ca="1" si="5174"/>
        <v>-452.67107027321089</v>
      </c>
      <c r="U3575" s="51">
        <f t="shared" ca="1" si="5174"/>
        <v>-1.7962332924916025</v>
      </c>
      <c r="V3575" s="51">
        <f t="shared" ca="1" si="5174"/>
        <v>-55.657159344263739</v>
      </c>
      <c r="W3575" s="51">
        <f t="shared" ca="1" si="5174"/>
        <v>-154.40013342755822</v>
      </c>
      <c r="X3575" s="51">
        <f t="shared" ca="1" si="5174"/>
        <v>-45.909852329132882</v>
      </c>
      <c r="Y3575" s="51">
        <f t="shared" ca="1" si="5174"/>
        <v>-257.76337839344649</v>
      </c>
      <c r="Z3575" s="51">
        <f t="shared" ca="1" si="5174"/>
        <v>-54.821570946061236</v>
      </c>
      <c r="AA3575" s="51">
        <f t="shared" ca="1" si="5174"/>
        <v>-1.0265283568266657</v>
      </c>
      <c r="AB3575" s="51">
        <f t="shared" ca="1" si="5174"/>
        <v>-55.848099302887903</v>
      </c>
      <c r="AC3575" s="51">
        <f t="shared" ca="1" si="5174"/>
        <v>-5.3033561586209981</v>
      </c>
      <c r="AD3575" s="51">
        <f t="shared" ca="1" si="5174"/>
        <v>-5828.081199784624</v>
      </c>
      <c r="AE3575" s="51">
        <f t="shared" ca="1" si="5174"/>
        <v>-785.42079037041094</v>
      </c>
    </row>
    <row r="3576" spans="1:31" s="44" customFormat="1" collapsed="1">
      <c r="A3576" s="49"/>
      <c r="B3576" s="48"/>
      <c r="C3576" s="96"/>
      <c r="D3576" s="48"/>
      <c r="E3576" s="51"/>
      <c r="F3576" s="86"/>
      <c r="G3576" s="48" t="str">
        <f>$G$15</f>
        <v>TOTAL</v>
      </c>
      <c r="H3576" s="51">
        <f t="shared" ref="H3576:AE3576" ca="1" si="5176">-H3447*$E$3456</f>
        <v>-444038.33500000008</v>
      </c>
      <c r="I3576" s="51">
        <f t="shared" ca="1" si="5176"/>
        <v>-251827.64525324403</v>
      </c>
      <c r="J3576" s="51">
        <f t="shared" ref="J3576:K3576" ca="1" si="5177">-J3447*$E$3456</f>
        <v>-52.302456475442817</v>
      </c>
      <c r="K3576" s="51">
        <f t="shared" ca="1" si="5177"/>
        <v>-86.449558168461692</v>
      </c>
      <c r="L3576" s="51">
        <f t="shared" ca="1" si="5176"/>
        <v>-58673.901974613618</v>
      </c>
      <c r="M3576" s="51">
        <f t="shared" ca="1" si="5176"/>
        <v>-893.89109683165111</v>
      </c>
      <c r="N3576" s="51">
        <f t="shared" ca="1" si="5176"/>
        <v>-103.53693955315948</v>
      </c>
      <c r="O3576" s="51">
        <f t="shared" ca="1" si="5176"/>
        <v>-59671.330010998427</v>
      </c>
      <c r="P3576" s="51">
        <f t="shared" ca="1" si="5176"/>
        <v>-32176.995050021589</v>
      </c>
      <c r="Q3576" s="51">
        <f t="shared" ca="1" si="5176"/>
        <v>-5182.533247727918</v>
      </c>
      <c r="R3576" s="51">
        <f t="shared" ca="1" si="5176"/>
        <v>-828.80611602329782</v>
      </c>
      <c r="S3576" s="51">
        <f t="shared" ca="1" si="5176"/>
        <v>-36.437281083603267</v>
      </c>
      <c r="T3576" s="51">
        <f t="shared" ca="1" si="5176"/>
        <v>-38224.771694856405</v>
      </c>
      <c r="U3576" s="51">
        <f t="shared" ca="1" si="5176"/>
        <v>-1458.865001118653</v>
      </c>
      <c r="V3576" s="51">
        <f t="shared" ca="1" si="5176"/>
        <v>-18157.307700240352</v>
      </c>
      <c r="W3576" s="51">
        <f t="shared" ca="1" si="5176"/>
        <v>-49898.78071055781</v>
      </c>
      <c r="X3576" s="51">
        <f t="shared" ca="1" si="5176"/>
        <v>-8109.4703703226323</v>
      </c>
      <c r="Y3576" s="51">
        <f t="shared" ca="1" si="5176"/>
        <v>-77624.423782239435</v>
      </c>
      <c r="Z3576" s="51">
        <f t="shared" ca="1" si="5176"/>
        <v>-8850.3757640725398</v>
      </c>
      <c r="AA3576" s="51">
        <f t="shared" ca="1" si="5176"/>
        <v>-157.25069438069445</v>
      </c>
      <c r="AB3576" s="51">
        <f t="shared" ca="1" si="5176"/>
        <v>-9007.6264584532346</v>
      </c>
      <c r="AC3576" s="51">
        <f t="shared" ca="1" si="5176"/>
        <v>-120.282092447873</v>
      </c>
      <c r="AD3576" s="51">
        <f t="shared" ca="1" si="5176"/>
        <v>-6499.5108787389599</v>
      </c>
      <c r="AE3576" s="51">
        <f t="shared" ca="1" si="5176"/>
        <v>-923.99281437779371</v>
      </c>
    </row>
    <row r="3577" spans="1:31" s="44" customFormat="1" hidden="1" outlineLevel="1">
      <c r="A3577" s="49"/>
      <c r="B3577" s="48"/>
      <c r="C3577" s="97"/>
      <c r="D3577" s="48"/>
      <c r="F3577" s="167" t="str">
        <f>F3584</f>
        <v>RB_GUP</v>
      </c>
      <c r="G3577" s="48" t="str">
        <f>$G$8</f>
        <v>PRODUCTION</v>
      </c>
      <c r="H3577" s="46">
        <f t="shared" ref="H3577:H3592" ca="1" si="5178">SUBTOTAL(9,I3577:AE3577)</f>
        <v>-162860.43224349411</v>
      </c>
      <c r="I3577" s="47">
        <f t="shared" ref="I3577:N3577" ca="1" si="5179">VLOOKUP(CONCATENATE($F3577," ",$G3577),AllocFactorMatrix,(I$4+1),FALSE)*$E3584</f>
        <v>-83754.385744823259</v>
      </c>
      <c r="J3577" s="47">
        <f t="shared" ca="1" si="5179"/>
        <v>-18.737291840276793</v>
      </c>
      <c r="K3577" s="47">
        <f t="shared" ca="1" si="5179"/>
        <v>-32.80766198446203</v>
      </c>
      <c r="L3577" s="47">
        <f t="shared" ca="1" si="5179"/>
        <v>-19520.42308636117</v>
      </c>
      <c r="M3577" s="47">
        <f t="shared" ca="1" si="5179"/>
        <v>-271.62643880723442</v>
      </c>
      <c r="N3577" s="47">
        <f t="shared" ca="1" si="5179"/>
        <v>-37.830421130633418</v>
      </c>
      <c r="O3577" s="47">
        <f t="shared" ref="O3577:O3584" ca="1" si="5180">SUBTOTAL(9,L3577:N3577)</f>
        <v>-19829.879946299039</v>
      </c>
      <c r="P3577" s="47">
        <f ca="1">VLOOKUP(CONCATENATE($F3577," ",$G3577),AllocFactorMatrix,(P$4+1),FALSE)*$E3584</f>
        <v>-11610.605320393635</v>
      </c>
      <c r="Q3577" s="47">
        <f ca="1">VLOOKUP(CONCATENATE($F3577," ",$G3577),AllocFactorMatrix,(Q$4+1),FALSE)*$E3584</f>
        <v>-2083.6273723885165</v>
      </c>
      <c r="R3577" s="47">
        <f ca="1">VLOOKUP(CONCATENATE($F3577," ",$G3577),AllocFactorMatrix,(R$4+1),FALSE)*$E3584</f>
        <v>-422.53836808841783</v>
      </c>
      <c r="S3577" s="47">
        <f ca="1">VLOOKUP(CONCATENATE($F3577," ",$G3577),AllocFactorMatrix,(S$4+1),FALSE)*$E3584</f>
        <v>-16.045703447024479</v>
      </c>
      <c r="T3577" s="47">
        <f ca="1">SUBTOTAL(9,P3577:S3577)</f>
        <v>-14132.816764317593</v>
      </c>
      <c r="U3577" s="47">
        <f ca="1">VLOOKUP(CONCATENATE($F3577," ",$G3577),AllocFactorMatrix,(U$4+1),FALSE)*$E3584</f>
        <v>-550.66593276670449</v>
      </c>
      <c r="V3577" s="47">
        <f ca="1">VLOOKUP(CONCATENATE($F3577," ",$G3577),AllocFactorMatrix,(V$4+1),FALSE)*$E3584</f>
        <v>-7434.3080741784306</v>
      </c>
      <c r="W3577" s="47">
        <f ca="1">VLOOKUP(CONCATENATE($F3577," ",$G3577),AllocFactorMatrix,(W$4+1),FALSE)*$E3584</f>
        <v>-28433.244030663729</v>
      </c>
      <c r="X3577" s="47">
        <f ca="1">VLOOKUP(CONCATENATE($F3577," ",$G3577),AllocFactorMatrix,(X$4+1),FALSE)*$E3584</f>
        <v>-5150.9458656840034</v>
      </c>
      <c r="Y3577" s="47">
        <f ca="1">SUBTOTAL(9,U3577:X3577)</f>
        <v>-41569.163903292865</v>
      </c>
      <c r="Z3577" s="47">
        <f ca="1">VLOOKUP(CONCATENATE($F3577," ",$G3577),AllocFactorMatrix,(Z$4+1),FALSE)*$E3584</f>
        <v>-3191.3974281732767</v>
      </c>
      <c r="AA3577" s="47">
        <f ca="1">VLOOKUP(CONCATENATE($F3577," ",$G3577),AllocFactorMatrix,(AA$4+1),FALSE)*$E3584</f>
        <v>-63.740392234349265</v>
      </c>
      <c r="AB3577" s="47">
        <f t="shared" ref="AB3577:AB3584" ca="1" si="5181">SUBTOTAL(9,Z3577:AA3577)</f>
        <v>-3255.1378204076259</v>
      </c>
      <c r="AC3577" s="47">
        <f ca="1">VLOOKUP(CONCATENATE($F3577," ",$G3577),AllocFactorMatrix,(AC$4+1),FALSE)*$E3584</f>
        <v>-42.099695131668796</v>
      </c>
      <c r="AD3577" s="47">
        <f ca="1">VLOOKUP(CONCATENATE($F3577," ",$G3577),AllocFactorMatrix,(AD$4+1),FALSE)*$E3584</f>
        <v>-187.03081577076634</v>
      </c>
      <c r="AE3577" s="47">
        <f ca="1">VLOOKUP(CONCATENATE($F3577," ",$G3577),AllocFactorMatrix,(AE$4+1),FALSE)*$E3584</f>
        <v>-38.372599626520866</v>
      </c>
    </row>
    <row r="3578" spans="1:31" s="44" customFormat="1" hidden="1" outlineLevel="1">
      <c r="A3578" s="49"/>
      <c r="B3578" s="48"/>
      <c r="C3578" s="97"/>
      <c r="D3578" s="48"/>
      <c r="F3578" s="167" t="str">
        <f>F3584</f>
        <v>RB_GUP</v>
      </c>
      <c r="G3578" s="48" t="str">
        <f>$G$9</f>
        <v>BULKTRAN</v>
      </c>
      <c r="H3578" s="46">
        <f t="shared" ca="1" si="5178"/>
        <v>-88442.085471609971</v>
      </c>
      <c r="I3578" s="47">
        <f t="shared" ref="I3578:N3578" ca="1" si="5182">VLOOKUP(CONCATENATE($F3578," ",$G3578),AllocFactorMatrix,(I$4+1),FALSE)*$E3584</f>
        <v>-45483.19343516761</v>
      </c>
      <c r="J3578" s="47">
        <f t="shared" ca="1" si="5182"/>
        <v>-10.175370061443884</v>
      </c>
      <c r="K3578" s="47">
        <f t="shared" ca="1" si="5182"/>
        <v>-17.816347441687405</v>
      </c>
      <c r="L3578" s="47">
        <f t="shared" ca="1" si="5182"/>
        <v>-10600.652984051683</v>
      </c>
      <c r="M3578" s="47">
        <f t="shared" ca="1" si="5182"/>
        <v>-147.50795135690873</v>
      </c>
      <c r="N3578" s="47">
        <f t="shared" ca="1" si="5182"/>
        <v>-20.543979240213137</v>
      </c>
      <c r="O3578" s="47">
        <f t="shared" ca="1" si="5180"/>
        <v>-10768.704914648806</v>
      </c>
      <c r="P3578" s="47">
        <f ca="1">VLOOKUP(CONCATENATE($F3578," ",$G3578),AllocFactorMatrix,(P$4+1),FALSE)*$E3584</f>
        <v>-6305.1911012252895</v>
      </c>
      <c r="Q3578" s="47">
        <f ca="1">VLOOKUP(CONCATENATE($F3578," ",$G3578),AllocFactorMatrix,(Q$4+1),FALSE)*$E3584</f>
        <v>-1131.5231552637174</v>
      </c>
      <c r="R3578" s="47">
        <f ca="1">VLOOKUP(CONCATENATE($F3578," ",$G3578),AllocFactorMatrix,(R$4+1),FALSE)*$E3584</f>
        <v>-229.46134890295491</v>
      </c>
      <c r="S3578" s="47">
        <f ca="1">VLOOKUP(CONCATENATE($F3578," ",$G3578),AllocFactorMatrix,(S$4+1),FALSE)*$E3584</f>
        <v>-8.7136909571264898</v>
      </c>
      <c r="T3578" s="47">
        <f t="shared" ref="T3578:T3584" ca="1" si="5183">SUBTOTAL(9,P3578:S3578)</f>
        <v>-7674.8892963490889</v>
      </c>
      <c r="U3578" s="47">
        <f ca="1">VLOOKUP(CONCATENATE($F3578," ",$G3578),AllocFactorMatrix,(U$4+1),FALSE)*$E3584</f>
        <v>-299.04159543947327</v>
      </c>
      <c r="V3578" s="47">
        <f ca="1">VLOOKUP(CONCATENATE($F3578," ",$G3578),AllocFactorMatrix,(V$4+1),FALSE)*$E3584</f>
        <v>-4037.2342198854417</v>
      </c>
      <c r="W3578" s="47">
        <f ca="1">VLOOKUP(CONCATENATE($F3578," ",$G3578),AllocFactorMatrix,(W$4+1),FALSE)*$E3584</f>
        <v>-15440.800224792245</v>
      </c>
      <c r="X3578" s="47">
        <f ca="1">VLOOKUP(CONCATENATE($F3578," ",$G3578),AllocFactorMatrix,(X$4+1),FALSE)*$E3584</f>
        <v>-2797.2441693593701</v>
      </c>
      <c r="Y3578" s="47">
        <f t="shared" ref="Y3578:Y3584" ca="1" si="5184">SUBTOTAL(9,U3578:X3578)</f>
        <v>-22574.320209476529</v>
      </c>
      <c r="Z3578" s="47">
        <f ca="1">VLOOKUP(CONCATENATE($F3578," ",$G3578),AllocFactorMatrix,(Z$4+1),FALSE)*$E3584</f>
        <v>-1733.1026341277104</v>
      </c>
      <c r="AA3578" s="47">
        <f ca="1">VLOOKUP(CONCATENATE($F3578," ",$G3578),AllocFactorMatrix,(AA$4+1),FALSE)*$E3584</f>
        <v>-34.614504826782202</v>
      </c>
      <c r="AB3578" s="47">
        <f t="shared" ca="1" si="5181"/>
        <v>-1767.7171389544926</v>
      </c>
      <c r="AC3578" s="47">
        <f ca="1">VLOOKUP(CONCATENATE($F3578," ",$G3578),AllocFactorMatrix,(AC$4+1),FALSE)*$E3584</f>
        <v>-22.862427563724669</v>
      </c>
      <c r="AD3578" s="47">
        <f ca="1">VLOOKUP(CONCATENATE($F3578," ",$G3578),AllocFactorMatrix,(AD$4+1),FALSE)*$E3584</f>
        <v>-101.56792025144492</v>
      </c>
      <c r="AE3578" s="47">
        <f ca="1">VLOOKUP(CONCATENATE($F3578," ",$G3578),AllocFactorMatrix,(AE$4+1),FALSE)*$E3584</f>
        <v>-20.838411695129221</v>
      </c>
    </row>
    <row r="3579" spans="1:31" s="44" customFormat="1" hidden="1" outlineLevel="1">
      <c r="A3579" s="49"/>
      <c r="B3579" s="48"/>
      <c r="C3579" s="97"/>
      <c r="D3579" s="48"/>
      <c r="F3579" s="167" t="str">
        <f>F3584</f>
        <v>RB_GUP</v>
      </c>
      <c r="G3579" s="48" t="str">
        <f>$G$10</f>
        <v>SUBTRAN</v>
      </c>
      <c r="H3579" s="46">
        <f t="shared" ca="1" si="5178"/>
        <v>-24487.284974312992</v>
      </c>
      <c r="I3579" s="47">
        <f t="shared" ref="I3579:N3579" ca="1" si="5185">VLOOKUP(CONCATENATE($F3579," ",$G3579),AllocFactorMatrix,(I$4+1),FALSE)*$E3584</f>
        <v>-12509.823531121941</v>
      </c>
      <c r="J3579" s="47">
        <f t="shared" ca="1" si="5185"/>
        <v>-2.0370350335494694</v>
      </c>
      <c r="K3579" s="47">
        <f t="shared" ca="1" si="5185"/>
        <v>-3.7912719584060661</v>
      </c>
      <c r="L3579" s="47">
        <f t="shared" ca="1" si="5185"/>
        <v>-2931.6942002308097</v>
      </c>
      <c r="M3579" s="47">
        <f t="shared" ca="1" si="5185"/>
        <v>-40.972753677427129</v>
      </c>
      <c r="N3579" s="47">
        <f t="shared" ca="1" si="5185"/>
        <v>-7.4158780458912616</v>
      </c>
      <c r="O3579" s="47">
        <f t="shared" ca="1" si="5180"/>
        <v>-2980.0828319541279</v>
      </c>
      <c r="P3579" s="47">
        <f ca="1">VLOOKUP(CONCATENATE($F3579," ",$G3579),AllocFactorMatrix,(P$4+1),FALSE)*$E3584</f>
        <v>-1692.5652359204748</v>
      </c>
      <c r="Q3579" s="47">
        <f ca="1">VLOOKUP(CONCATENATE($F3579," ",$G3579),AllocFactorMatrix,(Q$4+1),FALSE)*$E3584</f>
        <v>-304.59362703084031</v>
      </c>
      <c r="R3579" s="47">
        <f ca="1">VLOOKUP(CONCATENATE($F3579," ",$G3579),AllocFactorMatrix,(R$4+1),FALSE)*$E3584</f>
        <v>-79.95347867843256</v>
      </c>
      <c r="S3579" s="47">
        <f ca="1">VLOOKUP(CONCATENATE($F3579," ",$G3579),AllocFactorMatrix,(S$4+1),FALSE)*$E3584</f>
        <v>0</v>
      </c>
      <c r="T3579" s="47">
        <f t="shared" ca="1" si="5183"/>
        <v>-2077.1123416297478</v>
      </c>
      <c r="U3579" s="47">
        <f ca="1">VLOOKUP(CONCATENATE($F3579," ",$G3579),AllocFactorMatrix,(U$4+1),FALSE)*$E3584</f>
        <v>-76.403496317352833</v>
      </c>
      <c r="V3579" s="47">
        <f ca="1">VLOOKUP(CONCATENATE($F3579," ",$G3579),AllocFactorMatrix,(V$4+1),FALSE)*$E3584</f>
        <v>-1072.015140242768</v>
      </c>
      <c r="W3579" s="47">
        <f ca="1">VLOOKUP(CONCATENATE($F3579," ",$G3579),AllocFactorMatrix,(W$4+1),FALSE)*$E3584</f>
        <v>-5285.8615800422904</v>
      </c>
      <c r="X3579" s="47">
        <f ca="1">VLOOKUP(CONCATENATE($F3579," ",$G3579),AllocFactorMatrix,(X$4+1),FALSE)*$E3584</f>
        <v>0</v>
      </c>
      <c r="Y3579" s="47">
        <f t="shared" ca="1" si="5184"/>
        <v>-6434.2802166024112</v>
      </c>
      <c r="Z3579" s="47">
        <f ca="1">VLOOKUP(CONCATENATE($F3579," ",$G3579),AllocFactorMatrix,(Z$4+1),FALSE)*$E3584</f>
        <v>-464.64993079802258</v>
      </c>
      <c r="AA3579" s="47">
        <f ca="1">VLOOKUP(CONCATENATE($F3579," ",$G3579),AllocFactorMatrix,(AA$4+1),FALSE)*$E3584</f>
        <v>-9.3294815607076025</v>
      </c>
      <c r="AB3579" s="47">
        <f t="shared" ca="1" si="5181"/>
        <v>-473.9794123587302</v>
      </c>
      <c r="AC3579" s="47">
        <f ca="1">VLOOKUP(CONCATENATE($F3579," ",$G3579),AllocFactorMatrix,(AC$4+1),FALSE)*$E3584</f>
        <v>-6.1783336540711904</v>
      </c>
      <c r="AD3579" s="47">
        <f ca="1">VLOOKUP(CONCATENATE($F3579," ",$G3579),AllocFactorMatrix,(AD$4+1),FALSE)*$E3584</f>
        <v>0</v>
      </c>
      <c r="AE3579" s="47">
        <f ca="1">VLOOKUP(CONCATENATE($F3579," ",$G3579),AllocFactorMatrix,(AE$4+1),FALSE)*$E3584</f>
        <v>0</v>
      </c>
    </row>
    <row r="3580" spans="1:31" s="44" customFormat="1" hidden="1" outlineLevel="1">
      <c r="A3580" s="49"/>
      <c r="B3580" s="48"/>
      <c r="C3580" s="97"/>
      <c r="D3580" s="48"/>
      <c r="F3580" s="167" t="str">
        <f>F3584</f>
        <v>RB_GUP</v>
      </c>
      <c r="G3580" s="48" t="str">
        <f>$G$11</f>
        <v>DISTPRI</v>
      </c>
      <c r="H3580" s="46">
        <f t="shared" ca="1" si="5178"/>
        <v>-97969.762215405572</v>
      </c>
      <c r="I3580" s="47">
        <f t="shared" ref="I3580:N3580" ca="1" si="5186">VLOOKUP(CONCATENATE($F3580," ",$G3580),AllocFactorMatrix,(I$4+1),FALSE)*$E3584</f>
        <v>-64140.760743754123</v>
      </c>
      <c r="J3580" s="47">
        <f t="shared" ca="1" si="5186"/>
        <v>-10.532005927435433</v>
      </c>
      <c r="K3580" s="47">
        <f t="shared" ca="1" si="5186"/>
        <v>-19.487227711912741</v>
      </c>
      <c r="L3580" s="47">
        <f t="shared" ca="1" si="5186"/>
        <v>-15007.23550201133</v>
      </c>
      <c r="M3580" s="47">
        <f t="shared" ca="1" si="5186"/>
        <v>-209.71011481750688</v>
      </c>
      <c r="N3580" s="47">
        <f t="shared" ca="1" si="5186"/>
        <v>0</v>
      </c>
      <c r="O3580" s="47">
        <f t="shared" ca="1" si="5180"/>
        <v>-15216.945616828836</v>
      </c>
      <c r="P3580" s="47">
        <f ca="1">VLOOKUP(CONCATENATE($F3580," ",$G3580),AllocFactorMatrix,(P$4+1),FALSE)*$E3584</f>
        <v>-8703.0067987537914</v>
      </c>
      <c r="Q3580" s="47">
        <f ca="1">VLOOKUP(CONCATENATE($F3580," ",$G3580),AllocFactorMatrix,(Q$4+1),FALSE)*$E3584</f>
        <v>-1566.0570592982654</v>
      </c>
      <c r="R3580" s="47">
        <f ca="1">VLOOKUP(CONCATENATE($F3580," ",$G3580),AllocFactorMatrix,(R$4+1),FALSE)*$E3584</f>
        <v>0</v>
      </c>
      <c r="S3580" s="47">
        <f ca="1">VLOOKUP(CONCATENATE($F3580," ",$G3580),AllocFactorMatrix,(S$4+1),FALSE)*$E3584</f>
        <v>0</v>
      </c>
      <c r="T3580" s="47">
        <f t="shared" ca="1" si="5183"/>
        <v>-10269.063858052057</v>
      </c>
      <c r="U3580" s="47">
        <f ca="1">VLOOKUP(CONCATENATE($F3580," ",$G3580),AllocFactorMatrix,(U$4+1),FALSE)*$E3584</f>
        <v>-394.10251800833919</v>
      </c>
      <c r="V3580" s="47">
        <f ca="1">VLOOKUP(CONCATENATE($F3580," ",$G3580),AllocFactorMatrix,(V$4+1),FALSE)*$E3584</f>
        <v>-5449.5955535165995</v>
      </c>
      <c r="W3580" s="47">
        <f ca="1">VLOOKUP(CONCATENATE($F3580," ",$G3580),AllocFactorMatrix,(W$4+1),FALSE)*$E3584</f>
        <v>0</v>
      </c>
      <c r="X3580" s="47">
        <f ca="1">VLOOKUP(CONCATENATE($F3580," ",$G3580),AllocFactorMatrix,(X$4+1),FALSE)*$E3584</f>
        <v>0</v>
      </c>
      <c r="Y3580" s="47">
        <f t="shared" ca="1" si="5184"/>
        <v>-5843.6980715249383</v>
      </c>
      <c r="Z3580" s="47">
        <f ca="1">VLOOKUP(CONCATENATE($F3580," ",$G3580),AllocFactorMatrix,(Z$4+1),FALSE)*$E3584</f>
        <v>-2389.8143269836055</v>
      </c>
      <c r="AA3580" s="47">
        <f ca="1">VLOOKUP(CONCATENATE($F3580," ",$G3580),AllocFactorMatrix,(AA$4+1),FALSE)*$E3584</f>
        <v>-47.967342302815126</v>
      </c>
      <c r="AB3580" s="47">
        <f t="shared" ca="1" si="5181"/>
        <v>-2437.7816692864208</v>
      </c>
      <c r="AC3580" s="47">
        <f ca="1">VLOOKUP(CONCATENATE($F3580," ",$G3580),AllocFactorMatrix,(AC$4+1),FALSE)*$E3584</f>
        <v>-31.493022319843043</v>
      </c>
      <c r="AD3580" s="47">
        <f ca="1">VLOOKUP(CONCATENATE($F3580," ",$G3580),AllocFactorMatrix,(AD$4+1),FALSE)*$E3584</f>
        <v>0</v>
      </c>
      <c r="AE3580" s="47">
        <f ca="1">VLOOKUP(CONCATENATE($F3580," ",$G3580),AllocFactorMatrix,(AE$4+1),FALSE)*$E3584</f>
        <v>0</v>
      </c>
    </row>
    <row r="3581" spans="1:31" s="44" customFormat="1" hidden="1" outlineLevel="1">
      <c r="A3581" s="49"/>
      <c r="B3581" s="48"/>
      <c r="C3581" s="97"/>
      <c r="D3581" s="48"/>
      <c r="F3581" s="167" t="str">
        <f>F3584</f>
        <v>RB_GUP</v>
      </c>
      <c r="G3581" s="48" t="str">
        <f>$G$12</f>
        <v>DISTSEC</v>
      </c>
      <c r="H3581" s="46">
        <f t="shared" ca="1" si="5178"/>
        <v>-46965.384308629837</v>
      </c>
      <c r="I3581" s="47">
        <f t="shared" ref="I3581:N3581" ca="1" si="5187">VLOOKUP(CONCATENATE($F3581," ",$G3581),AllocFactorMatrix,(I$4+1),FALSE)*$E3584</f>
        <v>-34844.612669505645</v>
      </c>
      <c r="J3581" s="47">
        <f t="shared" ca="1" si="5187"/>
        <v>-8.6377998825470641</v>
      </c>
      <c r="K3581" s="47">
        <f t="shared" ca="1" si="5187"/>
        <v>-11.18833134392907</v>
      </c>
      <c r="L3581" s="47">
        <f t="shared" ca="1" si="5187"/>
        <v>-7023.5175100091637</v>
      </c>
      <c r="M3581" s="47">
        <f t="shared" ca="1" si="5187"/>
        <v>0</v>
      </c>
      <c r="N3581" s="47">
        <f t="shared" ca="1" si="5187"/>
        <v>0</v>
      </c>
      <c r="O3581" s="47">
        <f t="shared" ca="1" si="5180"/>
        <v>-7023.5175100091637</v>
      </c>
      <c r="P3581" s="47">
        <f ca="1">VLOOKUP(CONCATENATE($F3581," ",$G3581),AllocFactorMatrix,(P$4+1),FALSE)*$E3584</f>
        <v>-3506.0965751603153</v>
      </c>
      <c r="Q3581" s="47">
        <f ca="1">VLOOKUP(CONCATENATE($F3581," ",$G3581),AllocFactorMatrix,(Q$4+1),FALSE)*$E3584</f>
        <v>0</v>
      </c>
      <c r="R3581" s="47">
        <f ca="1">VLOOKUP(CONCATENATE($F3581," ",$G3581),AllocFactorMatrix,(R$4+1),FALSE)*$E3584</f>
        <v>0</v>
      </c>
      <c r="S3581" s="47">
        <f ca="1">VLOOKUP(CONCATENATE($F3581," ",$G3581),AllocFactorMatrix,(S$4+1),FALSE)*$E3584</f>
        <v>0</v>
      </c>
      <c r="T3581" s="47">
        <f t="shared" ca="1" si="5183"/>
        <v>-3506.0965751603153</v>
      </c>
      <c r="U3581" s="47">
        <f ca="1">VLOOKUP(CONCATENATE($F3581," ",$G3581),AllocFactorMatrix,(U$4+1),FALSE)*$E3584</f>
        <v>-131.30135963194573</v>
      </c>
      <c r="V3581" s="47">
        <f ca="1">VLOOKUP(CONCATENATE($F3581," ",$G3581),AllocFactorMatrix,(V$4+1),FALSE)*$E3584</f>
        <v>0</v>
      </c>
      <c r="W3581" s="47">
        <f ca="1">VLOOKUP(CONCATENATE($F3581," ",$G3581),AllocFactorMatrix,(W$4+1),FALSE)*$E3584</f>
        <v>0</v>
      </c>
      <c r="X3581" s="47">
        <f ca="1">VLOOKUP(CONCATENATE($F3581," ",$G3581),AllocFactorMatrix,(X$4+1),FALSE)*$E3584</f>
        <v>0</v>
      </c>
      <c r="Y3581" s="47">
        <f t="shared" ca="1" si="5184"/>
        <v>-131.30135963194573</v>
      </c>
      <c r="Z3581" s="47">
        <f ca="1">VLOOKUP(CONCATENATE($F3581," ",$G3581),AllocFactorMatrix,(Z$4+1),FALSE)*$E3584</f>
        <v>-992.29276682220791</v>
      </c>
      <c r="AA3581" s="47">
        <f ca="1">VLOOKUP(CONCATENATE($F3581," ",$G3581),AllocFactorMatrix,(AA$4+1),FALSE)*$E3584</f>
        <v>0</v>
      </c>
      <c r="AB3581" s="47">
        <f t="shared" ca="1" si="5181"/>
        <v>-992.29276682220791</v>
      </c>
      <c r="AC3581" s="47">
        <f ca="1">VLOOKUP(CONCATENATE($F3581," ",$G3581),AllocFactorMatrix,(AC$4+1),FALSE)*$E3584</f>
        <v>-11.732444722357233</v>
      </c>
      <c r="AD3581" s="47">
        <f ca="1">VLOOKUP(CONCATENATE($F3581," ",$G3581),AllocFactorMatrix,(AD$4+1),FALSE)*$E3584</f>
        <v>-361.12124784554049</v>
      </c>
      <c r="AE3581" s="47">
        <f ca="1">VLOOKUP(CONCATENATE($F3581," ",$G3581),AllocFactorMatrix,(AE$4+1),FALSE)*$E3584</f>
        <v>-74.883603706175734</v>
      </c>
    </row>
    <row r="3582" spans="1:31" s="44" customFormat="1" hidden="1" outlineLevel="1">
      <c r="A3582" s="49"/>
      <c r="B3582" s="48"/>
      <c r="C3582" s="97"/>
      <c r="D3582" s="48"/>
      <c r="F3582" s="167" t="str">
        <f>F3584</f>
        <v>RB_GUP</v>
      </c>
      <c r="G3582" s="48" t="str">
        <f>$G$13</f>
        <v>ENERGY</v>
      </c>
      <c r="H3582" s="46">
        <f t="shared" ca="1" si="5178"/>
        <v>-3040.5680040756547</v>
      </c>
      <c r="I3582" s="47">
        <f t="shared" ref="I3582:N3582" ca="1" si="5188">VLOOKUP(CONCATENATE($F3582," ",$G3582),AllocFactorMatrix,(I$4+1),FALSE)*$E3584</f>
        <v>-1189.5419689074247</v>
      </c>
      <c r="J3582" s="47">
        <f t="shared" ca="1" si="5188"/>
        <v>-0.1903592599177559</v>
      </c>
      <c r="K3582" s="47">
        <f t="shared" ca="1" si="5188"/>
        <v>-0.54888199812472793</v>
      </c>
      <c r="L3582" s="47">
        <f t="shared" ca="1" si="5188"/>
        <v>-343.00892838244653</v>
      </c>
      <c r="M3582" s="47">
        <f t="shared" ca="1" si="5188"/>
        <v>-4.7839538706514757</v>
      </c>
      <c r="N3582" s="47">
        <f t="shared" ca="1" si="5188"/>
        <v>-0.66879269666188901</v>
      </c>
      <c r="O3582" s="47">
        <f t="shared" ca="1" si="5180"/>
        <v>-348.46167494975992</v>
      </c>
      <c r="P3582" s="47">
        <f ca="1">VLOOKUP(CONCATENATE($F3582," ",$G3582),AllocFactorMatrix,(P$4+1),FALSE)*$E3584</f>
        <v>-222.37529063439126</v>
      </c>
      <c r="Q3582" s="47">
        <f ca="1">VLOOKUP(CONCATENATE($F3582," ",$G3582),AllocFactorMatrix,(Q$4+1),FALSE)*$E3584</f>
        <v>-39.715869331540198</v>
      </c>
      <c r="R3582" s="47">
        <f ca="1">VLOOKUP(CONCATENATE($F3582," ",$G3582),AllocFactorMatrix,(R$4+1),FALSE)*$E3584</f>
        <v>-8.087605452236696</v>
      </c>
      <c r="S3582" s="47">
        <f ca="1">VLOOKUP(CONCATENATE($F3582," ",$G3582),AllocFactorMatrix,(S$4+1),FALSE)*$E3584</f>
        <v>-0.30547159502021726</v>
      </c>
      <c r="T3582" s="47">
        <f t="shared" ca="1" si="5183"/>
        <v>-270.48423701318836</v>
      </c>
      <c r="U3582" s="47">
        <f ca="1">VLOOKUP(CONCATENATE($F3582," ",$G3582),AllocFactorMatrix,(U$4+1),FALSE)*$E3584</f>
        <v>-11.662738959637123</v>
      </c>
      <c r="V3582" s="47">
        <f ca="1">VLOOKUP(CONCATENATE($F3582," ",$G3582),AllocFactorMatrix,(V$4+1),FALSE)*$E3584</f>
        <v>-184.39012044367428</v>
      </c>
      <c r="W3582" s="47">
        <f ca="1">VLOOKUP(CONCATENATE($F3582," ",$G3582),AllocFactorMatrix,(W$4+1),FALSE)*$E3584</f>
        <v>-793.03189755214521</v>
      </c>
      <c r="X3582" s="47">
        <f ca="1">VLOOKUP(CONCATENATE($F3582," ",$G3582),AllocFactorMatrix,(X$4+1),FALSE)*$E3584</f>
        <v>-149.17758294235918</v>
      </c>
      <c r="Y3582" s="47">
        <f t="shared" ca="1" si="5184"/>
        <v>-1138.2623398978158</v>
      </c>
      <c r="Z3582" s="47">
        <f ca="1">VLOOKUP(CONCATENATE($F3582," ",$G3582),AllocFactorMatrix,(Z$4+1),FALSE)*$E3584</f>
        <v>-61.173146208038396</v>
      </c>
      <c r="AA3582" s="47">
        <f ca="1">VLOOKUP(CONCATENATE($F3582," ",$G3582),AllocFactorMatrix,(AA$4+1),FALSE)*$E3584</f>
        <v>-1.2274269760392635</v>
      </c>
      <c r="AB3582" s="47">
        <f t="shared" ca="1" si="5181"/>
        <v>-62.400573184077658</v>
      </c>
      <c r="AC3582" s="47">
        <f ca="1">VLOOKUP(CONCATENATE($F3582," ",$G3582),AllocFactorMatrix,(AC$4+1),FALSE)*$E3584</f>
        <v>-1.0948701260331946</v>
      </c>
      <c r="AD3582" s="47">
        <f ca="1">VLOOKUP(CONCATENATE($F3582," ",$G3582),AllocFactorMatrix,(AD$4+1),FALSE)*$E3584</f>
        <v>-24.524715851109878</v>
      </c>
      <c r="AE3582" s="47">
        <f ca="1">VLOOKUP(CONCATENATE($F3582," ",$G3582),AllocFactorMatrix,(AE$4+1),FALSE)*$E3584</f>
        <v>-5.0583828882032336</v>
      </c>
    </row>
    <row r="3583" spans="1:31" s="44" customFormat="1" hidden="1" outlineLevel="1">
      <c r="A3583" s="49"/>
      <c r="B3583" s="48"/>
      <c r="C3583" s="97"/>
      <c r="D3583" s="48"/>
      <c r="F3583" s="167" t="str">
        <f>F3584</f>
        <v>RB_GUP</v>
      </c>
      <c r="G3583" s="48" t="str">
        <f>$G$14</f>
        <v>CUSTOMER</v>
      </c>
      <c r="H3583" s="46">
        <f t="shared" ca="1" si="5178"/>
        <v>-22134.482782472012</v>
      </c>
      <c r="I3583" s="47">
        <f t="shared" ref="I3583:N3583" ca="1" si="5189">VLOOKUP(CONCATENATE($F3583," ",$G3583),AllocFactorMatrix,(I$4+1),FALSE)*$E3584</f>
        <v>-10961.134004209553</v>
      </c>
      <c r="J3583" s="47">
        <f t="shared" ca="1" si="5189"/>
        <v>-2.2118765568840462</v>
      </c>
      <c r="K3583" s="47">
        <f t="shared" ca="1" si="5189"/>
        <v>-1.172282176613427</v>
      </c>
      <c r="L3583" s="47">
        <f t="shared" ca="1" si="5189"/>
        <v>-3493.364627320313</v>
      </c>
      <c r="M3583" s="47">
        <f t="shared" ca="1" si="5189"/>
        <v>-223.03759173529772</v>
      </c>
      <c r="N3583" s="47">
        <f t="shared" ca="1" si="5189"/>
        <v>-37.511955052063712</v>
      </c>
      <c r="O3583" s="47">
        <f t="shared" ca="1" si="5180"/>
        <v>-3753.9141741076742</v>
      </c>
      <c r="P3583" s="47">
        <f ca="1">VLOOKUP(CONCATENATE($F3583," ",$G3583),AllocFactorMatrix,(P$4+1),FALSE)*$E3584</f>
        <v>-272.05926379949659</v>
      </c>
      <c r="Q3583" s="47">
        <f ca="1">VLOOKUP(CONCATENATE($F3583," ",$G3583),AllocFactorMatrix,(Q$4+1),FALSE)*$E3584</f>
        <v>-78.744335156492753</v>
      </c>
      <c r="R3583" s="47">
        <f ca="1">VLOOKUP(CONCATENATE($F3583," ",$G3583),AllocFactorMatrix,(R$4+1),FALSE)*$E3584</f>
        <v>-92.240148527921306</v>
      </c>
      <c r="S3583" s="47">
        <f ca="1">VLOOKUP(CONCATENATE($F3583," ",$G3583),AllocFactorMatrix,(S$4+1),FALSE)*$E3584</f>
        <v>-11.525181198394975</v>
      </c>
      <c r="T3583" s="47">
        <f t="shared" ca="1" si="5183"/>
        <v>-454.56892868230562</v>
      </c>
      <c r="U3583" s="47">
        <f ca="1">VLOOKUP(CONCATENATE($F3583," ",$G3583),AllocFactorMatrix,(U$4+1),FALSE)*$E3584</f>
        <v>-1.8037641392426298</v>
      </c>
      <c r="V3583" s="47">
        <f ca="1">VLOOKUP(CONCATENATE($F3583," ",$G3583),AllocFactorMatrix,(V$4+1),FALSE)*$E3584</f>
        <v>-55.890506281641656</v>
      </c>
      <c r="W3583" s="47">
        <f ca="1">VLOOKUP(CONCATENATE($F3583," ",$G3583),AllocFactorMatrix,(W$4+1),FALSE)*$E3584</f>
        <v>-155.04746790690541</v>
      </c>
      <c r="X3583" s="47">
        <f ca="1">VLOOKUP(CONCATENATE($F3583," ",$G3583),AllocFactorMatrix,(X$4+1),FALSE)*$E3584</f>
        <v>-46.102332929341223</v>
      </c>
      <c r="Y3583" s="47">
        <f t="shared" ca="1" si="5184"/>
        <v>-258.84407125713091</v>
      </c>
      <c r="Z3583" s="47">
        <f ca="1">VLOOKUP(CONCATENATE($F3583," ",$G3583),AllocFactorMatrix,(Z$4+1),FALSE)*$E3584</f>
        <v>-55.051414614570845</v>
      </c>
      <c r="AA3583" s="47">
        <f ca="1">VLOOKUP(CONCATENATE($F3583," ",$G3583),AllocFactorMatrix,(AA$4+1),FALSE)*$E3584</f>
        <v>-1.0308321562123914</v>
      </c>
      <c r="AB3583" s="47">
        <f t="shared" ca="1" si="5181"/>
        <v>-56.082246770783236</v>
      </c>
      <c r="AC3583" s="47">
        <f ca="1">VLOOKUP(CONCATENATE($F3583," ",$G3583),AllocFactorMatrix,(AC$4+1),FALSE)*$E3584</f>
        <v>-5.3255908887441059</v>
      </c>
      <c r="AD3583" s="47">
        <f ca="1">VLOOKUP(CONCATENATE($F3583," ",$G3583),AllocFactorMatrix,(AD$4+1),FALSE)*$E3584</f>
        <v>-5852.515880152474</v>
      </c>
      <c r="AE3583" s="47">
        <f ca="1">VLOOKUP(CONCATENATE($F3583," ",$G3583),AllocFactorMatrix,(AE$4+1),FALSE)*$E3584</f>
        <v>-788.71372766985587</v>
      </c>
    </row>
    <row r="3584" spans="1:31" s="44" customFormat="1" collapsed="1">
      <c r="A3584" s="49"/>
      <c r="B3584" s="48"/>
      <c r="C3584" s="96" t="s">
        <v>591</v>
      </c>
      <c r="D3584" s="96"/>
      <c r="E3584" s="54">
        <v>-445900</v>
      </c>
      <c r="F3584" s="88" t="s">
        <v>71</v>
      </c>
      <c r="G3584" s="48" t="str">
        <f>$G$15</f>
        <v>TOTAL</v>
      </c>
      <c r="H3584" s="46">
        <f t="shared" ca="1" si="5178"/>
        <v>-445900.00000000023</v>
      </c>
      <c r="I3584" s="47">
        <f t="shared" ref="I3584:N3584" ca="1" si="5190">VLOOKUP(CONCATENATE($F3584," ",$G3584),AllocFactorMatrix,(I$4+1),FALSE)*$E3584</f>
        <v>-252883.45209748953</v>
      </c>
      <c r="J3584" s="47">
        <f t="shared" ca="1" si="5190"/>
        <v>-52.521738562054445</v>
      </c>
      <c r="K3584" s="47">
        <f t="shared" ca="1" si="5190"/>
        <v>-86.812004615135464</v>
      </c>
      <c r="L3584" s="47">
        <f t="shared" ca="1" si="5190"/>
        <v>-58919.89683836692</v>
      </c>
      <c r="M3584" s="47">
        <f t="shared" ca="1" si="5190"/>
        <v>-897.63880426502635</v>
      </c>
      <c r="N3584" s="47">
        <f t="shared" ca="1" si="5190"/>
        <v>-103.97102616546343</v>
      </c>
      <c r="O3584" s="47">
        <f t="shared" ca="1" si="5180"/>
        <v>-59921.50666879741</v>
      </c>
      <c r="P3584" s="47">
        <f ca="1">VLOOKUP(CONCATENATE($F3584," ",$G3584),AllocFactorMatrix,(P$4+1),FALSE)*$E3584</f>
        <v>-32311.89958588739</v>
      </c>
      <c r="Q3584" s="47">
        <f ca="1">VLOOKUP(CONCATENATE($F3584," ",$G3584),AllocFactorMatrix,(Q$4+1),FALSE)*$E3584</f>
        <v>-5204.261418469373</v>
      </c>
      <c r="R3584" s="47">
        <f ca="1">VLOOKUP(CONCATENATE($F3584," ",$G3584),AllocFactorMatrix,(R$4+1),FALSE)*$E3584</f>
        <v>-832.28094964996319</v>
      </c>
      <c r="S3584" s="47">
        <f ca="1">VLOOKUP(CONCATENATE($F3584," ",$G3584),AllocFactorMatrix,(S$4+1),FALSE)*$E3584</f>
        <v>-36.590047197566165</v>
      </c>
      <c r="T3584" s="47">
        <f t="shared" ca="1" si="5183"/>
        <v>-38385.032001204294</v>
      </c>
      <c r="U3584" s="47">
        <f ca="1">VLOOKUP(CONCATENATE($F3584," ",$G3584),AllocFactorMatrix,(U$4+1),FALSE)*$E3584</f>
        <v>-1464.9814052626953</v>
      </c>
      <c r="V3584" s="47">
        <f ca="1">VLOOKUP(CONCATENATE($F3584," ",$G3584),AllocFactorMatrix,(V$4+1),FALSE)*$E3584</f>
        <v>-18233.433614548558</v>
      </c>
      <c r="W3584" s="47">
        <f ca="1">VLOOKUP(CONCATENATE($F3584," ",$G3584),AllocFactorMatrix,(W$4+1),FALSE)*$E3584</f>
        <v>-50107.985200957315</v>
      </c>
      <c r="X3584" s="47">
        <f ca="1">VLOOKUP(CONCATENATE($F3584," ",$G3584),AllocFactorMatrix,(X$4+1),FALSE)*$E3584</f>
        <v>-8143.4699509150751</v>
      </c>
      <c r="Y3584" s="47">
        <f t="shared" ca="1" si="5184"/>
        <v>-77949.870171683651</v>
      </c>
      <c r="Z3584" s="47">
        <f ca="1">VLOOKUP(CONCATENATE($F3584," ",$G3584),AllocFactorMatrix,(Z$4+1),FALSE)*$E3584</f>
        <v>-8887.4816477274308</v>
      </c>
      <c r="AA3584" s="47">
        <f ca="1">VLOOKUP(CONCATENATE($F3584," ",$G3584),AllocFactorMatrix,(AA$4+1),FALSE)*$E3584</f>
        <v>-157.90998005690582</v>
      </c>
      <c r="AB3584" s="47">
        <f t="shared" ca="1" si="5181"/>
        <v>-9045.3916277843364</v>
      </c>
      <c r="AC3584" s="47">
        <f ca="1">VLOOKUP(CONCATENATE($F3584," ",$G3584),AllocFactorMatrix,(AC$4+1),FALSE)*$E3584</f>
        <v>-120.78638440644222</v>
      </c>
      <c r="AD3584" s="47">
        <f ca="1">VLOOKUP(CONCATENATE($F3584," ",$G3584),AllocFactorMatrix,(AD$4+1),FALSE)*$E3584</f>
        <v>-6526.7605798713348</v>
      </c>
      <c r="AE3584" s="47">
        <f ca="1">VLOOKUP(CONCATENATE($F3584," ",$G3584),AllocFactorMatrix,(AE$4+1),FALSE)*$E3584</f>
        <v>-927.86672558588486</v>
      </c>
    </row>
    <row r="3585" spans="1:31" s="44" customFormat="1" hidden="1" outlineLevel="1">
      <c r="A3585" s="49"/>
      <c r="B3585" s="97"/>
      <c r="C3585" s="48"/>
      <c r="D3585" s="48"/>
      <c r="F3585" s="167" t="str">
        <f>F3592</f>
        <v>RB_GUP_EPIS_P</v>
      </c>
      <c r="G3585" s="48" t="str">
        <f>$G$8</f>
        <v>PRODUCTION</v>
      </c>
      <c r="H3585" s="46">
        <f t="shared" si="5178"/>
        <v>0</v>
      </c>
      <c r="I3585" s="47">
        <f t="shared" ref="I3585:N3585" si="5191">VLOOKUP(CONCATENATE($F3585," ",$G3585),AllocFactorMatrix,(I$4+1),FALSE)*$E3592</f>
        <v>0</v>
      </c>
      <c r="J3585" s="47">
        <f t="shared" si="5191"/>
        <v>0</v>
      </c>
      <c r="K3585" s="47">
        <f t="shared" si="5191"/>
        <v>0</v>
      </c>
      <c r="L3585" s="47">
        <f t="shared" si="5191"/>
        <v>0</v>
      </c>
      <c r="M3585" s="47">
        <f t="shared" si="5191"/>
        <v>0</v>
      </c>
      <c r="N3585" s="47">
        <f t="shared" si="5191"/>
        <v>0</v>
      </c>
      <c r="O3585" s="47">
        <f t="shared" ref="O3585:O3592" si="5192">SUBTOTAL(9,L3585:N3585)</f>
        <v>0</v>
      </c>
      <c r="P3585" s="47">
        <f>VLOOKUP(CONCATENATE($F3585," ",$G3585),AllocFactorMatrix,(P$4+1),FALSE)*$E3592</f>
        <v>0</v>
      </c>
      <c r="Q3585" s="47">
        <f>VLOOKUP(CONCATENATE($F3585," ",$G3585),AllocFactorMatrix,(Q$4+1),FALSE)*$E3592</f>
        <v>0</v>
      </c>
      <c r="R3585" s="47">
        <f>VLOOKUP(CONCATENATE($F3585," ",$G3585),AllocFactorMatrix,(R$4+1),FALSE)*$E3592</f>
        <v>0</v>
      </c>
      <c r="S3585" s="47">
        <f>VLOOKUP(CONCATENATE($F3585," ",$G3585),AllocFactorMatrix,(S$4+1),FALSE)*$E3592</f>
        <v>0</v>
      </c>
      <c r="T3585" s="47">
        <f>SUBTOTAL(9,P3585:S3585)</f>
        <v>0</v>
      </c>
      <c r="U3585" s="47">
        <f>VLOOKUP(CONCATENATE($F3585," ",$G3585),AllocFactorMatrix,(U$4+1),FALSE)*$E3592</f>
        <v>0</v>
      </c>
      <c r="V3585" s="47">
        <f>VLOOKUP(CONCATENATE($F3585," ",$G3585),AllocFactorMatrix,(V$4+1),FALSE)*$E3592</f>
        <v>0</v>
      </c>
      <c r="W3585" s="47">
        <f>VLOOKUP(CONCATENATE($F3585," ",$G3585),AllocFactorMatrix,(W$4+1),FALSE)*$E3592</f>
        <v>0</v>
      </c>
      <c r="X3585" s="47">
        <f>VLOOKUP(CONCATENATE($F3585," ",$G3585),AllocFactorMatrix,(X$4+1),FALSE)*$E3592</f>
        <v>0</v>
      </c>
      <c r="Y3585" s="47">
        <f>SUBTOTAL(9,U3585:X3585)</f>
        <v>0</v>
      </c>
      <c r="Z3585" s="47">
        <f>VLOOKUP(CONCATENATE($F3585," ",$G3585),AllocFactorMatrix,(Z$4+1),FALSE)*$E3592</f>
        <v>0</v>
      </c>
      <c r="AA3585" s="47">
        <f>VLOOKUP(CONCATENATE($F3585," ",$G3585),AllocFactorMatrix,(AA$4+1),FALSE)*$E3592</f>
        <v>0</v>
      </c>
      <c r="AB3585" s="47">
        <f t="shared" ref="AB3585:AB3592" si="5193">SUBTOTAL(9,Z3585:AA3585)</f>
        <v>0</v>
      </c>
      <c r="AC3585" s="47">
        <f>VLOOKUP(CONCATENATE($F3585," ",$G3585),AllocFactorMatrix,(AC$4+1),FALSE)*$E3592</f>
        <v>0</v>
      </c>
      <c r="AD3585" s="47">
        <f>VLOOKUP(CONCATENATE($F3585," ",$G3585),AllocFactorMatrix,(AD$4+1),FALSE)*$E3592</f>
        <v>0</v>
      </c>
      <c r="AE3585" s="47">
        <f>VLOOKUP(CONCATENATE($F3585," ",$G3585),AllocFactorMatrix,(AE$4+1),FALSE)*$E3592</f>
        <v>0</v>
      </c>
    </row>
    <row r="3586" spans="1:31" s="44" customFormat="1" hidden="1" outlineLevel="1">
      <c r="A3586" s="49"/>
      <c r="B3586" s="97"/>
      <c r="C3586" s="48"/>
      <c r="D3586" s="48"/>
      <c r="F3586" s="167" t="str">
        <f>F3592</f>
        <v>RB_GUP_EPIS_P</v>
      </c>
      <c r="G3586" s="48" t="str">
        <f>$G$9</f>
        <v>BULKTRAN</v>
      </c>
      <c r="H3586" s="46">
        <f t="shared" si="5178"/>
        <v>0</v>
      </c>
      <c r="I3586" s="47">
        <f t="shared" ref="I3586:N3586" si="5194">VLOOKUP(CONCATENATE($F3586," ",$G3586),AllocFactorMatrix,(I$4+1),FALSE)*$E3592</f>
        <v>0</v>
      </c>
      <c r="J3586" s="47">
        <f t="shared" si="5194"/>
        <v>0</v>
      </c>
      <c r="K3586" s="47">
        <f t="shared" si="5194"/>
        <v>0</v>
      </c>
      <c r="L3586" s="47">
        <f t="shared" si="5194"/>
        <v>0</v>
      </c>
      <c r="M3586" s="47">
        <f t="shared" si="5194"/>
        <v>0</v>
      </c>
      <c r="N3586" s="47">
        <f t="shared" si="5194"/>
        <v>0</v>
      </c>
      <c r="O3586" s="47">
        <f t="shared" si="5192"/>
        <v>0</v>
      </c>
      <c r="P3586" s="47">
        <f>VLOOKUP(CONCATENATE($F3586," ",$G3586),AllocFactorMatrix,(P$4+1),FALSE)*$E3592</f>
        <v>0</v>
      </c>
      <c r="Q3586" s="47">
        <f>VLOOKUP(CONCATENATE($F3586," ",$G3586),AllocFactorMatrix,(Q$4+1),FALSE)*$E3592</f>
        <v>0</v>
      </c>
      <c r="R3586" s="47">
        <f>VLOOKUP(CONCATENATE($F3586," ",$G3586),AllocFactorMatrix,(R$4+1),FALSE)*$E3592</f>
        <v>0</v>
      </c>
      <c r="S3586" s="47">
        <f>VLOOKUP(CONCATENATE($F3586," ",$G3586),AllocFactorMatrix,(S$4+1),FALSE)*$E3592</f>
        <v>0</v>
      </c>
      <c r="T3586" s="47">
        <f t="shared" ref="T3586:T3592" si="5195">SUBTOTAL(9,P3586:S3586)</f>
        <v>0</v>
      </c>
      <c r="U3586" s="47">
        <f>VLOOKUP(CONCATENATE($F3586," ",$G3586),AllocFactorMatrix,(U$4+1),FALSE)*$E3592</f>
        <v>0</v>
      </c>
      <c r="V3586" s="47">
        <f>VLOOKUP(CONCATENATE($F3586," ",$G3586),AllocFactorMatrix,(V$4+1),FALSE)*$E3592</f>
        <v>0</v>
      </c>
      <c r="W3586" s="47">
        <f>VLOOKUP(CONCATENATE($F3586," ",$G3586),AllocFactorMatrix,(W$4+1),FALSE)*$E3592</f>
        <v>0</v>
      </c>
      <c r="X3586" s="47">
        <f>VLOOKUP(CONCATENATE($F3586," ",$G3586),AllocFactorMatrix,(X$4+1),FALSE)*$E3592</f>
        <v>0</v>
      </c>
      <c r="Y3586" s="47">
        <f t="shared" ref="Y3586:Y3592" si="5196">SUBTOTAL(9,U3586:X3586)</f>
        <v>0</v>
      </c>
      <c r="Z3586" s="47">
        <f>VLOOKUP(CONCATENATE($F3586," ",$G3586),AllocFactorMatrix,(Z$4+1),FALSE)*$E3592</f>
        <v>0</v>
      </c>
      <c r="AA3586" s="47">
        <f>VLOOKUP(CONCATENATE($F3586," ",$G3586),AllocFactorMatrix,(AA$4+1),FALSE)*$E3592</f>
        <v>0</v>
      </c>
      <c r="AB3586" s="47">
        <f t="shared" si="5193"/>
        <v>0</v>
      </c>
      <c r="AC3586" s="47">
        <f>VLOOKUP(CONCATENATE($F3586," ",$G3586),AllocFactorMatrix,(AC$4+1),FALSE)*$E3592</f>
        <v>0</v>
      </c>
      <c r="AD3586" s="47">
        <f>VLOOKUP(CONCATENATE($F3586," ",$G3586),AllocFactorMatrix,(AD$4+1),FALSE)*$E3592</f>
        <v>0</v>
      </c>
      <c r="AE3586" s="47">
        <f>VLOOKUP(CONCATENATE($F3586," ",$G3586),AllocFactorMatrix,(AE$4+1),FALSE)*$E3592</f>
        <v>0</v>
      </c>
    </row>
    <row r="3587" spans="1:31" s="44" customFormat="1" hidden="1" outlineLevel="1">
      <c r="A3587" s="49"/>
      <c r="B3587" s="97"/>
      <c r="C3587" s="48"/>
      <c r="D3587" s="48"/>
      <c r="F3587" s="167" t="str">
        <f>F3592</f>
        <v>RB_GUP_EPIS_P</v>
      </c>
      <c r="G3587" s="48" t="str">
        <f>$G$10</f>
        <v>SUBTRAN</v>
      </c>
      <c r="H3587" s="46">
        <f t="shared" si="5178"/>
        <v>0</v>
      </c>
      <c r="I3587" s="47">
        <f t="shared" ref="I3587:N3587" si="5197">VLOOKUP(CONCATENATE($F3587," ",$G3587),AllocFactorMatrix,(I$4+1),FALSE)*$E3592</f>
        <v>0</v>
      </c>
      <c r="J3587" s="47">
        <f t="shared" si="5197"/>
        <v>0</v>
      </c>
      <c r="K3587" s="47">
        <f t="shared" si="5197"/>
        <v>0</v>
      </c>
      <c r="L3587" s="47">
        <f t="shared" si="5197"/>
        <v>0</v>
      </c>
      <c r="M3587" s="47">
        <f t="shared" si="5197"/>
        <v>0</v>
      </c>
      <c r="N3587" s="47">
        <f t="shared" si="5197"/>
        <v>0</v>
      </c>
      <c r="O3587" s="47">
        <f t="shared" si="5192"/>
        <v>0</v>
      </c>
      <c r="P3587" s="47">
        <f>VLOOKUP(CONCATENATE($F3587," ",$G3587),AllocFactorMatrix,(P$4+1),FALSE)*$E3592</f>
        <v>0</v>
      </c>
      <c r="Q3587" s="47">
        <f>VLOOKUP(CONCATENATE($F3587," ",$G3587),AllocFactorMatrix,(Q$4+1),FALSE)*$E3592</f>
        <v>0</v>
      </c>
      <c r="R3587" s="47">
        <f>VLOOKUP(CONCATENATE($F3587," ",$G3587),AllocFactorMatrix,(R$4+1),FALSE)*$E3592</f>
        <v>0</v>
      </c>
      <c r="S3587" s="47">
        <f>VLOOKUP(CONCATENATE($F3587," ",$G3587),AllocFactorMatrix,(S$4+1),FALSE)*$E3592</f>
        <v>0</v>
      </c>
      <c r="T3587" s="47">
        <f t="shared" si="5195"/>
        <v>0</v>
      </c>
      <c r="U3587" s="47">
        <f>VLOOKUP(CONCATENATE($F3587," ",$G3587),AllocFactorMatrix,(U$4+1),FALSE)*$E3592</f>
        <v>0</v>
      </c>
      <c r="V3587" s="47">
        <f>VLOOKUP(CONCATENATE($F3587," ",$G3587),AllocFactorMatrix,(V$4+1),FALSE)*$E3592</f>
        <v>0</v>
      </c>
      <c r="W3587" s="47">
        <f>VLOOKUP(CONCATENATE($F3587," ",$G3587),AllocFactorMatrix,(W$4+1),FALSE)*$E3592</f>
        <v>0</v>
      </c>
      <c r="X3587" s="47">
        <f>VLOOKUP(CONCATENATE($F3587," ",$G3587),AllocFactorMatrix,(X$4+1),FALSE)*$E3592</f>
        <v>0</v>
      </c>
      <c r="Y3587" s="47">
        <f t="shared" si="5196"/>
        <v>0</v>
      </c>
      <c r="Z3587" s="47">
        <f>VLOOKUP(CONCATENATE($F3587," ",$G3587),AllocFactorMatrix,(Z$4+1),FALSE)*$E3592</f>
        <v>0</v>
      </c>
      <c r="AA3587" s="47">
        <f>VLOOKUP(CONCATENATE($F3587," ",$G3587),AllocFactorMatrix,(AA$4+1),FALSE)*$E3592</f>
        <v>0</v>
      </c>
      <c r="AB3587" s="47">
        <f t="shared" si="5193"/>
        <v>0</v>
      </c>
      <c r="AC3587" s="47">
        <f>VLOOKUP(CONCATENATE($F3587," ",$G3587),AllocFactorMatrix,(AC$4+1),FALSE)*$E3592</f>
        <v>0</v>
      </c>
      <c r="AD3587" s="47">
        <f>VLOOKUP(CONCATENATE($F3587," ",$G3587),AllocFactorMatrix,(AD$4+1),FALSE)*$E3592</f>
        <v>0</v>
      </c>
      <c r="AE3587" s="47">
        <f>VLOOKUP(CONCATENATE($F3587," ",$G3587),AllocFactorMatrix,(AE$4+1),FALSE)*$E3592</f>
        <v>0</v>
      </c>
    </row>
    <row r="3588" spans="1:31" s="44" customFormat="1" hidden="1" outlineLevel="1">
      <c r="A3588" s="49"/>
      <c r="B3588" s="97"/>
      <c r="C3588" s="48"/>
      <c r="D3588" s="48"/>
      <c r="F3588" s="167" t="str">
        <f>F3592</f>
        <v>RB_GUP_EPIS_P</v>
      </c>
      <c r="G3588" s="48" t="str">
        <f>$G$11</f>
        <v>DISTPRI</v>
      </c>
      <c r="H3588" s="46">
        <f t="shared" si="5178"/>
        <v>0</v>
      </c>
      <c r="I3588" s="47">
        <f t="shared" ref="I3588:N3588" si="5198">VLOOKUP(CONCATENATE($F3588," ",$G3588),AllocFactorMatrix,(I$4+1),FALSE)*$E3592</f>
        <v>0</v>
      </c>
      <c r="J3588" s="47">
        <f t="shared" si="5198"/>
        <v>0</v>
      </c>
      <c r="K3588" s="47">
        <f t="shared" si="5198"/>
        <v>0</v>
      </c>
      <c r="L3588" s="47">
        <f t="shared" si="5198"/>
        <v>0</v>
      </c>
      <c r="M3588" s="47">
        <f t="shared" si="5198"/>
        <v>0</v>
      </c>
      <c r="N3588" s="47">
        <f t="shared" si="5198"/>
        <v>0</v>
      </c>
      <c r="O3588" s="47">
        <f t="shared" si="5192"/>
        <v>0</v>
      </c>
      <c r="P3588" s="47">
        <f>VLOOKUP(CONCATENATE($F3588," ",$G3588),AllocFactorMatrix,(P$4+1),FALSE)*$E3592</f>
        <v>0</v>
      </c>
      <c r="Q3588" s="47">
        <f>VLOOKUP(CONCATENATE($F3588," ",$G3588),AllocFactorMatrix,(Q$4+1),FALSE)*$E3592</f>
        <v>0</v>
      </c>
      <c r="R3588" s="47">
        <f>VLOOKUP(CONCATENATE($F3588," ",$G3588),AllocFactorMatrix,(R$4+1),FALSE)*$E3592</f>
        <v>0</v>
      </c>
      <c r="S3588" s="47">
        <f>VLOOKUP(CONCATENATE($F3588," ",$G3588),AllocFactorMatrix,(S$4+1),FALSE)*$E3592</f>
        <v>0</v>
      </c>
      <c r="T3588" s="47">
        <f t="shared" si="5195"/>
        <v>0</v>
      </c>
      <c r="U3588" s="47">
        <f>VLOOKUP(CONCATENATE($F3588," ",$G3588),AllocFactorMatrix,(U$4+1),FALSE)*$E3592</f>
        <v>0</v>
      </c>
      <c r="V3588" s="47">
        <f>VLOOKUP(CONCATENATE($F3588," ",$G3588),AllocFactorMatrix,(V$4+1),FALSE)*$E3592</f>
        <v>0</v>
      </c>
      <c r="W3588" s="47">
        <f>VLOOKUP(CONCATENATE($F3588," ",$G3588),AllocFactorMatrix,(W$4+1),FALSE)*$E3592</f>
        <v>0</v>
      </c>
      <c r="X3588" s="47">
        <f>VLOOKUP(CONCATENATE($F3588," ",$G3588),AllocFactorMatrix,(X$4+1),FALSE)*$E3592</f>
        <v>0</v>
      </c>
      <c r="Y3588" s="47">
        <f t="shared" si="5196"/>
        <v>0</v>
      </c>
      <c r="Z3588" s="47">
        <f>VLOOKUP(CONCATENATE($F3588," ",$G3588),AllocFactorMatrix,(Z$4+1),FALSE)*$E3592</f>
        <v>0</v>
      </c>
      <c r="AA3588" s="47">
        <f>VLOOKUP(CONCATENATE($F3588," ",$G3588),AllocFactorMatrix,(AA$4+1),FALSE)*$E3592</f>
        <v>0</v>
      </c>
      <c r="AB3588" s="47">
        <f t="shared" si="5193"/>
        <v>0</v>
      </c>
      <c r="AC3588" s="47">
        <f>VLOOKUP(CONCATENATE($F3588," ",$G3588),AllocFactorMatrix,(AC$4+1),FALSE)*$E3592</f>
        <v>0</v>
      </c>
      <c r="AD3588" s="47">
        <f>VLOOKUP(CONCATENATE($F3588," ",$G3588),AllocFactorMatrix,(AD$4+1),FALSE)*$E3592</f>
        <v>0</v>
      </c>
      <c r="AE3588" s="47">
        <f>VLOOKUP(CONCATENATE($F3588," ",$G3588),AllocFactorMatrix,(AE$4+1),FALSE)*$E3592</f>
        <v>0</v>
      </c>
    </row>
    <row r="3589" spans="1:31" s="44" customFormat="1" hidden="1" outlineLevel="1">
      <c r="A3589" s="49"/>
      <c r="B3589" s="97"/>
      <c r="C3589" s="48"/>
      <c r="D3589" s="48"/>
      <c r="F3589" s="167" t="str">
        <f>F3592</f>
        <v>RB_GUP_EPIS_P</v>
      </c>
      <c r="G3589" s="48" t="str">
        <f>$G$12</f>
        <v>DISTSEC</v>
      </c>
      <c r="H3589" s="46">
        <f t="shared" si="5178"/>
        <v>0</v>
      </c>
      <c r="I3589" s="47">
        <f t="shared" ref="I3589:N3589" si="5199">VLOOKUP(CONCATENATE($F3589," ",$G3589),AllocFactorMatrix,(I$4+1),FALSE)*$E3592</f>
        <v>0</v>
      </c>
      <c r="J3589" s="47">
        <f t="shared" si="5199"/>
        <v>0</v>
      </c>
      <c r="K3589" s="47">
        <f t="shared" si="5199"/>
        <v>0</v>
      </c>
      <c r="L3589" s="47">
        <f t="shared" si="5199"/>
        <v>0</v>
      </c>
      <c r="M3589" s="47">
        <f t="shared" si="5199"/>
        <v>0</v>
      </c>
      <c r="N3589" s="47">
        <f t="shared" si="5199"/>
        <v>0</v>
      </c>
      <c r="O3589" s="47">
        <f t="shared" si="5192"/>
        <v>0</v>
      </c>
      <c r="P3589" s="47">
        <f>VLOOKUP(CONCATENATE($F3589," ",$G3589),AllocFactorMatrix,(P$4+1),FALSE)*$E3592</f>
        <v>0</v>
      </c>
      <c r="Q3589" s="47">
        <f>VLOOKUP(CONCATENATE($F3589," ",$G3589),AllocFactorMatrix,(Q$4+1),FALSE)*$E3592</f>
        <v>0</v>
      </c>
      <c r="R3589" s="47">
        <f>VLOOKUP(CONCATENATE($F3589," ",$G3589),AllocFactorMatrix,(R$4+1),FALSE)*$E3592</f>
        <v>0</v>
      </c>
      <c r="S3589" s="47">
        <f>VLOOKUP(CONCATENATE($F3589," ",$G3589),AllocFactorMatrix,(S$4+1),FALSE)*$E3592</f>
        <v>0</v>
      </c>
      <c r="T3589" s="47">
        <f t="shared" si="5195"/>
        <v>0</v>
      </c>
      <c r="U3589" s="47">
        <f>VLOOKUP(CONCATENATE($F3589," ",$G3589),AllocFactorMatrix,(U$4+1),FALSE)*$E3592</f>
        <v>0</v>
      </c>
      <c r="V3589" s="47">
        <f>VLOOKUP(CONCATENATE($F3589," ",$G3589),AllocFactorMatrix,(V$4+1),FALSE)*$E3592</f>
        <v>0</v>
      </c>
      <c r="W3589" s="47">
        <f>VLOOKUP(CONCATENATE($F3589," ",$G3589),AllocFactorMatrix,(W$4+1),FALSE)*$E3592</f>
        <v>0</v>
      </c>
      <c r="X3589" s="47">
        <f>VLOOKUP(CONCATENATE($F3589," ",$G3589),AllocFactorMatrix,(X$4+1),FALSE)*$E3592</f>
        <v>0</v>
      </c>
      <c r="Y3589" s="47">
        <f t="shared" si="5196"/>
        <v>0</v>
      </c>
      <c r="Z3589" s="47">
        <f>VLOOKUP(CONCATENATE($F3589," ",$G3589),AllocFactorMatrix,(Z$4+1),FALSE)*$E3592</f>
        <v>0</v>
      </c>
      <c r="AA3589" s="47">
        <f>VLOOKUP(CONCATENATE($F3589," ",$G3589),AllocFactorMatrix,(AA$4+1),FALSE)*$E3592</f>
        <v>0</v>
      </c>
      <c r="AB3589" s="47">
        <f t="shared" si="5193"/>
        <v>0</v>
      </c>
      <c r="AC3589" s="47">
        <f>VLOOKUP(CONCATENATE($F3589," ",$G3589),AllocFactorMatrix,(AC$4+1),FALSE)*$E3592</f>
        <v>0</v>
      </c>
      <c r="AD3589" s="47">
        <f>VLOOKUP(CONCATENATE($F3589," ",$G3589),AllocFactorMatrix,(AD$4+1),FALSE)*$E3592</f>
        <v>0</v>
      </c>
      <c r="AE3589" s="47">
        <f>VLOOKUP(CONCATENATE($F3589," ",$G3589),AllocFactorMatrix,(AE$4+1),FALSE)*$E3592</f>
        <v>0</v>
      </c>
    </row>
    <row r="3590" spans="1:31" s="44" customFormat="1" hidden="1" outlineLevel="1">
      <c r="A3590" s="49"/>
      <c r="B3590" s="97"/>
      <c r="C3590" s="48"/>
      <c r="D3590" s="48"/>
      <c r="F3590" s="167" t="str">
        <f>F3592</f>
        <v>RB_GUP_EPIS_P</v>
      </c>
      <c r="G3590" s="48" t="str">
        <f>$G$13</f>
        <v>ENERGY</v>
      </c>
      <c r="H3590" s="46">
        <f t="shared" si="5178"/>
        <v>0</v>
      </c>
      <c r="I3590" s="47">
        <f t="shared" ref="I3590:N3590" si="5200">VLOOKUP(CONCATENATE($F3590," ",$G3590),AllocFactorMatrix,(I$4+1),FALSE)*$E3592</f>
        <v>0</v>
      </c>
      <c r="J3590" s="47">
        <f t="shared" si="5200"/>
        <v>0</v>
      </c>
      <c r="K3590" s="47">
        <f t="shared" si="5200"/>
        <v>0</v>
      </c>
      <c r="L3590" s="47">
        <f t="shared" si="5200"/>
        <v>0</v>
      </c>
      <c r="M3590" s="47">
        <f t="shared" si="5200"/>
        <v>0</v>
      </c>
      <c r="N3590" s="47">
        <f t="shared" si="5200"/>
        <v>0</v>
      </c>
      <c r="O3590" s="47">
        <f t="shared" si="5192"/>
        <v>0</v>
      </c>
      <c r="P3590" s="47">
        <f>VLOOKUP(CONCATENATE($F3590," ",$G3590),AllocFactorMatrix,(P$4+1),FALSE)*$E3592</f>
        <v>0</v>
      </c>
      <c r="Q3590" s="47">
        <f>VLOOKUP(CONCATENATE($F3590," ",$G3590),AllocFactorMatrix,(Q$4+1),FALSE)*$E3592</f>
        <v>0</v>
      </c>
      <c r="R3590" s="47">
        <f>VLOOKUP(CONCATENATE($F3590," ",$G3590),AllocFactorMatrix,(R$4+1),FALSE)*$E3592</f>
        <v>0</v>
      </c>
      <c r="S3590" s="47">
        <f>VLOOKUP(CONCATENATE($F3590," ",$G3590),AllocFactorMatrix,(S$4+1),FALSE)*$E3592</f>
        <v>0</v>
      </c>
      <c r="T3590" s="47">
        <f t="shared" si="5195"/>
        <v>0</v>
      </c>
      <c r="U3590" s="47">
        <f>VLOOKUP(CONCATENATE($F3590," ",$G3590),AllocFactorMatrix,(U$4+1),FALSE)*$E3592</f>
        <v>0</v>
      </c>
      <c r="V3590" s="47">
        <f>VLOOKUP(CONCATENATE($F3590," ",$G3590),AllocFactorMatrix,(V$4+1),FALSE)*$E3592</f>
        <v>0</v>
      </c>
      <c r="W3590" s="47">
        <f>VLOOKUP(CONCATENATE($F3590," ",$G3590),AllocFactorMatrix,(W$4+1),FALSE)*$E3592</f>
        <v>0</v>
      </c>
      <c r="X3590" s="47">
        <f>VLOOKUP(CONCATENATE($F3590," ",$G3590),AllocFactorMatrix,(X$4+1),FALSE)*$E3592</f>
        <v>0</v>
      </c>
      <c r="Y3590" s="47">
        <f t="shared" si="5196"/>
        <v>0</v>
      </c>
      <c r="Z3590" s="47">
        <f>VLOOKUP(CONCATENATE($F3590," ",$G3590),AllocFactorMatrix,(Z$4+1),FALSE)*$E3592</f>
        <v>0</v>
      </c>
      <c r="AA3590" s="47">
        <f>VLOOKUP(CONCATENATE($F3590," ",$G3590),AllocFactorMatrix,(AA$4+1),FALSE)*$E3592</f>
        <v>0</v>
      </c>
      <c r="AB3590" s="47">
        <f t="shared" si="5193"/>
        <v>0</v>
      </c>
      <c r="AC3590" s="47">
        <f>VLOOKUP(CONCATENATE($F3590," ",$G3590),AllocFactorMatrix,(AC$4+1),FALSE)*$E3592</f>
        <v>0</v>
      </c>
      <c r="AD3590" s="47">
        <f>VLOOKUP(CONCATENATE($F3590," ",$G3590),AllocFactorMatrix,(AD$4+1),FALSE)*$E3592</f>
        <v>0</v>
      </c>
      <c r="AE3590" s="47">
        <f>VLOOKUP(CONCATENATE($F3590," ",$G3590),AllocFactorMatrix,(AE$4+1),FALSE)*$E3592</f>
        <v>0</v>
      </c>
    </row>
    <row r="3591" spans="1:31" s="44" customFormat="1" hidden="1" outlineLevel="1">
      <c r="A3591" s="49"/>
      <c r="B3591" s="97"/>
      <c r="C3591" s="48"/>
      <c r="D3591" s="48"/>
      <c r="F3591" s="167" t="str">
        <f>F3592</f>
        <v>RB_GUP_EPIS_P</v>
      </c>
      <c r="G3591" s="48" t="str">
        <f>$G$14</f>
        <v>CUSTOMER</v>
      </c>
      <c r="H3591" s="46">
        <f t="shared" si="5178"/>
        <v>0</v>
      </c>
      <c r="I3591" s="47">
        <f t="shared" ref="I3591:N3591" si="5201">VLOOKUP(CONCATENATE($F3591," ",$G3591),AllocFactorMatrix,(I$4+1),FALSE)*$E3592</f>
        <v>0</v>
      </c>
      <c r="J3591" s="47">
        <f t="shared" si="5201"/>
        <v>0</v>
      </c>
      <c r="K3591" s="47">
        <f t="shared" si="5201"/>
        <v>0</v>
      </c>
      <c r="L3591" s="47">
        <f t="shared" si="5201"/>
        <v>0</v>
      </c>
      <c r="M3591" s="47">
        <f t="shared" si="5201"/>
        <v>0</v>
      </c>
      <c r="N3591" s="47">
        <f t="shared" si="5201"/>
        <v>0</v>
      </c>
      <c r="O3591" s="47">
        <f t="shared" si="5192"/>
        <v>0</v>
      </c>
      <c r="P3591" s="47">
        <f>VLOOKUP(CONCATENATE($F3591," ",$G3591),AllocFactorMatrix,(P$4+1),FALSE)*$E3592</f>
        <v>0</v>
      </c>
      <c r="Q3591" s="47">
        <f>VLOOKUP(CONCATENATE($F3591," ",$G3591),AllocFactorMatrix,(Q$4+1),FALSE)*$E3592</f>
        <v>0</v>
      </c>
      <c r="R3591" s="47">
        <f>VLOOKUP(CONCATENATE($F3591," ",$G3591),AllocFactorMatrix,(R$4+1),FALSE)*$E3592</f>
        <v>0</v>
      </c>
      <c r="S3591" s="47">
        <f>VLOOKUP(CONCATENATE($F3591," ",$G3591),AllocFactorMatrix,(S$4+1),FALSE)*$E3592</f>
        <v>0</v>
      </c>
      <c r="T3591" s="47">
        <f t="shared" si="5195"/>
        <v>0</v>
      </c>
      <c r="U3591" s="47">
        <f>VLOOKUP(CONCATENATE($F3591," ",$G3591),AllocFactorMatrix,(U$4+1),FALSE)*$E3592</f>
        <v>0</v>
      </c>
      <c r="V3591" s="47">
        <f>VLOOKUP(CONCATENATE($F3591," ",$G3591),AllocFactorMatrix,(V$4+1),FALSE)*$E3592</f>
        <v>0</v>
      </c>
      <c r="W3591" s="47">
        <f>VLOOKUP(CONCATENATE($F3591," ",$G3591),AllocFactorMatrix,(W$4+1),FALSE)*$E3592</f>
        <v>0</v>
      </c>
      <c r="X3591" s="47">
        <f>VLOOKUP(CONCATENATE($F3591," ",$G3591),AllocFactorMatrix,(X$4+1),FALSE)*$E3592</f>
        <v>0</v>
      </c>
      <c r="Y3591" s="47">
        <f t="shared" si="5196"/>
        <v>0</v>
      </c>
      <c r="Z3591" s="47">
        <f>VLOOKUP(CONCATENATE($F3591," ",$G3591),AllocFactorMatrix,(Z$4+1),FALSE)*$E3592</f>
        <v>0</v>
      </c>
      <c r="AA3591" s="47">
        <f>VLOOKUP(CONCATENATE($F3591," ",$G3591),AllocFactorMatrix,(AA$4+1),FALSE)*$E3592</f>
        <v>0</v>
      </c>
      <c r="AB3591" s="47">
        <f t="shared" si="5193"/>
        <v>0</v>
      </c>
      <c r="AC3591" s="47">
        <f>VLOOKUP(CONCATENATE($F3591," ",$G3591),AllocFactorMatrix,(AC$4+1),FALSE)*$E3592</f>
        <v>0</v>
      </c>
      <c r="AD3591" s="47">
        <f>VLOOKUP(CONCATENATE($F3591," ",$G3591),AllocFactorMatrix,(AD$4+1),FALSE)*$E3592</f>
        <v>0</v>
      </c>
      <c r="AE3591" s="47">
        <f>VLOOKUP(CONCATENATE($F3591," ",$G3591),AllocFactorMatrix,(AE$4+1),FALSE)*$E3592</f>
        <v>0</v>
      </c>
    </row>
    <row r="3592" spans="1:31" s="44" customFormat="1" collapsed="1">
      <c r="A3592" s="49"/>
      <c r="B3592" s="97"/>
      <c r="C3592" s="48"/>
      <c r="D3592" s="96" t="s">
        <v>585</v>
      </c>
      <c r="E3592" s="54">
        <v>0</v>
      </c>
      <c r="F3592" s="88" t="s">
        <v>61</v>
      </c>
      <c r="G3592" s="48" t="str">
        <f>$G$15</f>
        <v>TOTAL</v>
      </c>
      <c r="H3592" s="46">
        <f t="shared" si="5178"/>
        <v>0</v>
      </c>
      <c r="I3592" s="47">
        <f t="shared" ref="I3592:N3592" si="5202">VLOOKUP(CONCATENATE($F3592," ",$G3592),AllocFactorMatrix,(I$4+1),FALSE)*$E3592</f>
        <v>0</v>
      </c>
      <c r="J3592" s="47">
        <f t="shared" si="5202"/>
        <v>0</v>
      </c>
      <c r="K3592" s="47">
        <f t="shared" si="5202"/>
        <v>0</v>
      </c>
      <c r="L3592" s="47">
        <f t="shared" si="5202"/>
        <v>0</v>
      </c>
      <c r="M3592" s="47">
        <f t="shared" si="5202"/>
        <v>0</v>
      </c>
      <c r="N3592" s="47">
        <f t="shared" si="5202"/>
        <v>0</v>
      </c>
      <c r="O3592" s="47">
        <f t="shared" si="5192"/>
        <v>0</v>
      </c>
      <c r="P3592" s="47">
        <f>VLOOKUP(CONCATENATE($F3592," ",$G3592),AllocFactorMatrix,(P$4+1),FALSE)*$E3592</f>
        <v>0</v>
      </c>
      <c r="Q3592" s="47">
        <f>VLOOKUP(CONCATENATE($F3592," ",$G3592),AllocFactorMatrix,(Q$4+1),FALSE)*$E3592</f>
        <v>0</v>
      </c>
      <c r="R3592" s="47">
        <f>VLOOKUP(CONCATENATE($F3592," ",$G3592),AllocFactorMatrix,(R$4+1),FALSE)*$E3592</f>
        <v>0</v>
      </c>
      <c r="S3592" s="47">
        <f>VLOOKUP(CONCATENATE($F3592," ",$G3592),AllocFactorMatrix,(S$4+1),FALSE)*$E3592</f>
        <v>0</v>
      </c>
      <c r="T3592" s="47">
        <f t="shared" si="5195"/>
        <v>0</v>
      </c>
      <c r="U3592" s="47">
        <f>VLOOKUP(CONCATENATE($F3592," ",$G3592),AllocFactorMatrix,(U$4+1),FALSE)*$E3592</f>
        <v>0</v>
      </c>
      <c r="V3592" s="47">
        <f>VLOOKUP(CONCATENATE($F3592," ",$G3592),AllocFactorMatrix,(V$4+1),FALSE)*$E3592</f>
        <v>0</v>
      </c>
      <c r="W3592" s="47">
        <f>VLOOKUP(CONCATENATE($F3592," ",$G3592),AllocFactorMatrix,(W$4+1),FALSE)*$E3592</f>
        <v>0</v>
      </c>
      <c r="X3592" s="47">
        <f>VLOOKUP(CONCATENATE($F3592," ",$G3592),AllocFactorMatrix,(X$4+1),FALSE)*$E3592</f>
        <v>0</v>
      </c>
      <c r="Y3592" s="47">
        <f t="shared" si="5196"/>
        <v>0</v>
      </c>
      <c r="Z3592" s="47">
        <f>VLOOKUP(CONCATENATE($F3592," ",$G3592),AllocFactorMatrix,(Z$4+1),FALSE)*$E3592</f>
        <v>0</v>
      </c>
      <c r="AA3592" s="47">
        <f>VLOOKUP(CONCATENATE($F3592," ",$G3592),AllocFactorMatrix,(AA$4+1),FALSE)*$E3592</f>
        <v>0</v>
      </c>
      <c r="AB3592" s="47">
        <f t="shared" si="5193"/>
        <v>0</v>
      </c>
      <c r="AC3592" s="47">
        <f>VLOOKUP(CONCATENATE($F3592," ",$G3592),AllocFactorMatrix,(AC$4+1),FALSE)*$E3592</f>
        <v>0</v>
      </c>
      <c r="AD3592" s="47">
        <f>VLOOKUP(CONCATENATE($F3592," ",$G3592),AllocFactorMatrix,(AD$4+1),FALSE)*$E3592</f>
        <v>0</v>
      </c>
      <c r="AE3592" s="47">
        <f>VLOOKUP(CONCATENATE($F3592," ",$G3592),AllocFactorMatrix,(AE$4+1),FALSE)*$E3592</f>
        <v>0</v>
      </c>
    </row>
    <row r="3593" spans="1:31" s="44" customFormat="1">
      <c r="A3593" s="49"/>
      <c r="B3593" s="97"/>
      <c r="C3593" s="48"/>
      <c r="D3593" s="48"/>
      <c r="E3593" s="51"/>
      <c r="F3593" s="99"/>
      <c r="G3593" s="48"/>
      <c r="H3593" s="46"/>
      <c r="I3593" s="47"/>
      <c r="J3593" s="47"/>
      <c r="K3593" s="47"/>
      <c r="L3593" s="47"/>
      <c r="M3593" s="47"/>
      <c r="N3593" s="47"/>
      <c r="O3593" s="47"/>
      <c r="P3593" s="47"/>
      <c r="Q3593" s="47"/>
      <c r="R3593" s="47"/>
      <c r="S3593" s="47"/>
      <c r="T3593" s="47"/>
      <c r="U3593" s="47"/>
      <c r="V3593" s="47"/>
      <c r="W3593" s="47"/>
      <c r="X3593" s="47"/>
      <c r="Y3593" s="47"/>
      <c r="Z3593" s="47"/>
      <c r="AA3593" s="47"/>
      <c r="AB3593" s="47"/>
      <c r="AC3593" s="47"/>
      <c r="AD3593" s="47"/>
      <c r="AE3593" s="47"/>
    </row>
    <row r="3594" spans="1:31" s="44" customFormat="1" hidden="1" outlineLevel="1">
      <c r="A3594" s="49"/>
      <c r="B3594" s="97"/>
      <c r="C3594" s="48"/>
      <c r="D3594" s="48"/>
      <c r="E3594" s="51"/>
      <c r="F3594" s="99"/>
      <c r="G3594" s="48" t="str">
        <f>$G$8</f>
        <v>PRODUCTION</v>
      </c>
      <c r="H3594" s="53">
        <f t="shared" ref="H3594:AE3594" ca="1" si="5203">+H3577+H3585</f>
        <v>-162860.43224349411</v>
      </c>
      <c r="I3594" s="53">
        <f t="shared" ca="1" si="5203"/>
        <v>-83754.385744823259</v>
      </c>
      <c r="J3594" s="53">
        <f t="shared" ref="J3594:K3594" ca="1" si="5204">+J3577+J3585</f>
        <v>-18.737291840276793</v>
      </c>
      <c r="K3594" s="53">
        <f t="shared" ca="1" si="5204"/>
        <v>-32.80766198446203</v>
      </c>
      <c r="L3594" s="53">
        <f t="shared" ca="1" si="5203"/>
        <v>-19520.42308636117</v>
      </c>
      <c r="M3594" s="53">
        <f t="shared" ca="1" si="5203"/>
        <v>-271.62643880723442</v>
      </c>
      <c r="N3594" s="53">
        <f t="shared" ca="1" si="5203"/>
        <v>-37.830421130633418</v>
      </c>
      <c r="O3594" s="53">
        <f t="shared" ca="1" si="5203"/>
        <v>-19829.879946299039</v>
      </c>
      <c r="P3594" s="53">
        <f t="shared" ca="1" si="5203"/>
        <v>-11610.605320393635</v>
      </c>
      <c r="Q3594" s="53">
        <f t="shared" ca="1" si="5203"/>
        <v>-2083.6273723885165</v>
      </c>
      <c r="R3594" s="53">
        <f t="shared" ca="1" si="5203"/>
        <v>-422.53836808841783</v>
      </c>
      <c r="S3594" s="53">
        <f t="shared" ca="1" si="5203"/>
        <v>-16.045703447024479</v>
      </c>
      <c r="T3594" s="53">
        <f t="shared" ca="1" si="5203"/>
        <v>-14132.816764317593</v>
      </c>
      <c r="U3594" s="53">
        <f t="shared" ca="1" si="5203"/>
        <v>-550.66593276670449</v>
      </c>
      <c r="V3594" s="53">
        <f t="shared" ca="1" si="5203"/>
        <v>-7434.3080741784306</v>
      </c>
      <c r="W3594" s="53">
        <f t="shared" ca="1" si="5203"/>
        <v>-28433.244030663729</v>
      </c>
      <c r="X3594" s="53">
        <f t="shared" ca="1" si="5203"/>
        <v>-5150.9458656840034</v>
      </c>
      <c r="Y3594" s="53">
        <f t="shared" ca="1" si="5203"/>
        <v>-41569.163903292865</v>
      </c>
      <c r="Z3594" s="53">
        <f t="shared" ca="1" si="5203"/>
        <v>-3191.3974281732767</v>
      </c>
      <c r="AA3594" s="53">
        <f t="shared" ca="1" si="5203"/>
        <v>-63.740392234349265</v>
      </c>
      <c r="AB3594" s="53">
        <f t="shared" ca="1" si="5203"/>
        <v>-3255.1378204076259</v>
      </c>
      <c r="AC3594" s="53">
        <f t="shared" ca="1" si="5203"/>
        <v>-42.099695131668796</v>
      </c>
      <c r="AD3594" s="53">
        <f t="shared" ca="1" si="5203"/>
        <v>-187.03081577076634</v>
      </c>
      <c r="AE3594" s="53">
        <f t="shared" ca="1" si="5203"/>
        <v>-38.372599626520866</v>
      </c>
    </row>
    <row r="3595" spans="1:31" s="44" customFormat="1" hidden="1" outlineLevel="1">
      <c r="A3595" s="49"/>
      <c r="B3595" s="97"/>
      <c r="C3595" s="48"/>
      <c r="D3595" s="48"/>
      <c r="E3595" s="51"/>
      <c r="F3595" s="99"/>
      <c r="G3595" s="48" t="str">
        <f>$G$9</f>
        <v>BULKTRAN</v>
      </c>
      <c r="H3595" s="53">
        <f t="shared" ref="H3595:AE3595" ca="1" si="5205">+H3578+H3586</f>
        <v>-88442.085471609971</v>
      </c>
      <c r="I3595" s="53">
        <f t="shared" ca="1" si="5205"/>
        <v>-45483.19343516761</v>
      </c>
      <c r="J3595" s="53">
        <f t="shared" ref="J3595:K3595" ca="1" si="5206">+J3578+J3586</f>
        <v>-10.175370061443884</v>
      </c>
      <c r="K3595" s="53">
        <f t="shared" ca="1" si="5206"/>
        <v>-17.816347441687405</v>
      </c>
      <c r="L3595" s="53">
        <f t="shared" ca="1" si="5205"/>
        <v>-10600.652984051683</v>
      </c>
      <c r="M3595" s="53">
        <f t="shared" ca="1" si="5205"/>
        <v>-147.50795135690873</v>
      </c>
      <c r="N3595" s="53">
        <f t="shared" ca="1" si="5205"/>
        <v>-20.543979240213137</v>
      </c>
      <c r="O3595" s="53">
        <f t="shared" ca="1" si="5205"/>
        <v>-10768.704914648806</v>
      </c>
      <c r="P3595" s="53">
        <f t="shared" ca="1" si="5205"/>
        <v>-6305.1911012252895</v>
      </c>
      <c r="Q3595" s="53">
        <f t="shared" ca="1" si="5205"/>
        <v>-1131.5231552637174</v>
      </c>
      <c r="R3595" s="53">
        <f t="shared" ca="1" si="5205"/>
        <v>-229.46134890295491</v>
      </c>
      <c r="S3595" s="53">
        <f t="shared" ca="1" si="5205"/>
        <v>-8.7136909571264898</v>
      </c>
      <c r="T3595" s="53">
        <f t="shared" ca="1" si="5205"/>
        <v>-7674.8892963490889</v>
      </c>
      <c r="U3595" s="53">
        <f t="shared" ca="1" si="5205"/>
        <v>-299.04159543947327</v>
      </c>
      <c r="V3595" s="53">
        <f t="shared" ca="1" si="5205"/>
        <v>-4037.2342198854417</v>
      </c>
      <c r="W3595" s="53">
        <f t="shared" ca="1" si="5205"/>
        <v>-15440.800224792245</v>
      </c>
      <c r="X3595" s="53">
        <f t="shared" ca="1" si="5205"/>
        <v>-2797.2441693593701</v>
      </c>
      <c r="Y3595" s="53">
        <f t="shared" ca="1" si="5205"/>
        <v>-22574.320209476529</v>
      </c>
      <c r="Z3595" s="53">
        <f t="shared" ca="1" si="5205"/>
        <v>-1733.1026341277104</v>
      </c>
      <c r="AA3595" s="53">
        <f t="shared" ca="1" si="5205"/>
        <v>-34.614504826782202</v>
      </c>
      <c r="AB3595" s="53">
        <f t="shared" ca="1" si="5205"/>
        <v>-1767.7171389544926</v>
      </c>
      <c r="AC3595" s="53">
        <f t="shared" ca="1" si="5205"/>
        <v>-22.862427563724669</v>
      </c>
      <c r="AD3595" s="53">
        <f t="shared" ca="1" si="5205"/>
        <v>-101.56792025144492</v>
      </c>
      <c r="AE3595" s="53">
        <f t="shared" ca="1" si="5205"/>
        <v>-20.838411695129221</v>
      </c>
    </row>
    <row r="3596" spans="1:31" s="44" customFormat="1" hidden="1" outlineLevel="1">
      <c r="A3596" s="49"/>
      <c r="B3596" s="97"/>
      <c r="C3596" s="48"/>
      <c r="D3596" s="48"/>
      <c r="E3596" s="51"/>
      <c r="F3596" s="99"/>
      <c r="G3596" s="48" t="str">
        <f>$G$10</f>
        <v>SUBTRAN</v>
      </c>
      <c r="H3596" s="53">
        <f t="shared" ref="H3596:AE3596" ca="1" si="5207">+H3579+H3587</f>
        <v>-24487.284974312992</v>
      </c>
      <c r="I3596" s="53">
        <f t="shared" ca="1" si="5207"/>
        <v>-12509.823531121941</v>
      </c>
      <c r="J3596" s="53">
        <f t="shared" ref="J3596:K3596" ca="1" si="5208">+J3579+J3587</f>
        <v>-2.0370350335494694</v>
      </c>
      <c r="K3596" s="53">
        <f t="shared" ca="1" si="5208"/>
        <v>-3.7912719584060661</v>
      </c>
      <c r="L3596" s="53">
        <f t="shared" ca="1" si="5207"/>
        <v>-2931.6942002308097</v>
      </c>
      <c r="M3596" s="53">
        <f t="shared" ca="1" si="5207"/>
        <v>-40.972753677427129</v>
      </c>
      <c r="N3596" s="53">
        <f t="shared" ca="1" si="5207"/>
        <v>-7.4158780458912616</v>
      </c>
      <c r="O3596" s="53">
        <f t="shared" ca="1" si="5207"/>
        <v>-2980.0828319541279</v>
      </c>
      <c r="P3596" s="53">
        <f t="shared" ca="1" si="5207"/>
        <v>-1692.5652359204748</v>
      </c>
      <c r="Q3596" s="53">
        <f t="shared" ca="1" si="5207"/>
        <v>-304.59362703084031</v>
      </c>
      <c r="R3596" s="53">
        <f t="shared" ca="1" si="5207"/>
        <v>-79.95347867843256</v>
      </c>
      <c r="S3596" s="53">
        <f t="shared" ca="1" si="5207"/>
        <v>0</v>
      </c>
      <c r="T3596" s="53">
        <f t="shared" ca="1" si="5207"/>
        <v>-2077.1123416297478</v>
      </c>
      <c r="U3596" s="53">
        <f t="shared" ca="1" si="5207"/>
        <v>-76.403496317352833</v>
      </c>
      <c r="V3596" s="53">
        <f t="shared" ca="1" si="5207"/>
        <v>-1072.015140242768</v>
      </c>
      <c r="W3596" s="53">
        <f t="shared" ca="1" si="5207"/>
        <v>-5285.8615800422904</v>
      </c>
      <c r="X3596" s="53">
        <f t="shared" ca="1" si="5207"/>
        <v>0</v>
      </c>
      <c r="Y3596" s="53">
        <f t="shared" ca="1" si="5207"/>
        <v>-6434.2802166024112</v>
      </c>
      <c r="Z3596" s="53">
        <f t="shared" ca="1" si="5207"/>
        <v>-464.64993079802258</v>
      </c>
      <c r="AA3596" s="53">
        <f t="shared" ca="1" si="5207"/>
        <v>-9.3294815607076025</v>
      </c>
      <c r="AB3596" s="53">
        <f t="shared" ca="1" si="5207"/>
        <v>-473.9794123587302</v>
      </c>
      <c r="AC3596" s="53">
        <f t="shared" ca="1" si="5207"/>
        <v>-6.1783336540711904</v>
      </c>
      <c r="AD3596" s="53">
        <f t="shared" ca="1" si="5207"/>
        <v>0</v>
      </c>
      <c r="AE3596" s="53">
        <f t="shared" ca="1" si="5207"/>
        <v>0</v>
      </c>
    </row>
    <row r="3597" spans="1:31" s="44" customFormat="1" hidden="1" outlineLevel="1">
      <c r="A3597" s="49"/>
      <c r="B3597" s="97"/>
      <c r="C3597" s="48"/>
      <c r="D3597" s="48"/>
      <c r="E3597" s="51"/>
      <c r="F3597" s="99"/>
      <c r="G3597" s="48" t="str">
        <f>$G$11</f>
        <v>DISTPRI</v>
      </c>
      <c r="H3597" s="53">
        <f t="shared" ref="H3597:AE3597" ca="1" si="5209">+H3580+H3588</f>
        <v>-97969.762215405572</v>
      </c>
      <c r="I3597" s="53">
        <f t="shared" ca="1" si="5209"/>
        <v>-64140.760743754123</v>
      </c>
      <c r="J3597" s="53">
        <f t="shared" ref="J3597:K3597" ca="1" si="5210">+J3580+J3588</f>
        <v>-10.532005927435433</v>
      </c>
      <c r="K3597" s="53">
        <f t="shared" ca="1" si="5210"/>
        <v>-19.487227711912741</v>
      </c>
      <c r="L3597" s="53">
        <f t="shared" ca="1" si="5209"/>
        <v>-15007.23550201133</v>
      </c>
      <c r="M3597" s="53">
        <f t="shared" ca="1" si="5209"/>
        <v>-209.71011481750688</v>
      </c>
      <c r="N3597" s="53">
        <f t="shared" ca="1" si="5209"/>
        <v>0</v>
      </c>
      <c r="O3597" s="53">
        <f t="shared" ca="1" si="5209"/>
        <v>-15216.945616828836</v>
      </c>
      <c r="P3597" s="53">
        <f t="shared" ca="1" si="5209"/>
        <v>-8703.0067987537914</v>
      </c>
      <c r="Q3597" s="53">
        <f t="shared" ca="1" si="5209"/>
        <v>-1566.0570592982654</v>
      </c>
      <c r="R3597" s="53">
        <f t="shared" ca="1" si="5209"/>
        <v>0</v>
      </c>
      <c r="S3597" s="53">
        <f t="shared" ca="1" si="5209"/>
        <v>0</v>
      </c>
      <c r="T3597" s="53">
        <f t="shared" ca="1" si="5209"/>
        <v>-10269.063858052057</v>
      </c>
      <c r="U3597" s="53">
        <f t="shared" ca="1" si="5209"/>
        <v>-394.10251800833919</v>
      </c>
      <c r="V3597" s="53">
        <f t="shared" ca="1" si="5209"/>
        <v>-5449.5955535165995</v>
      </c>
      <c r="W3597" s="53">
        <f t="shared" ca="1" si="5209"/>
        <v>0</v>
      </c>
      <c r="X3597" s="53">
        <f t="shared" ca="1" si="5209"/>
        <v>0</v>
      </c>
      <c r="Y3597" s="53">
        <f t="shared" ca="1" si="5209"/>
        <v>-5843.6980715249383</v>
      </c>
      <c r="Z3597" s="53">
        <f t="shared" ca="1" si="5209"/>
        <v>-2389.8143269836055</v>
      </c>
      <c r="AA3597" s="53">
        <f t="shared" ca="1" si="5209"/>
        <v>-47.967342302815126</v>
      </c>
      <c r="AB3597" s="53">
        <f t="shared" ca="1" si="5209"/>
        <v>-2437.7816692864208</v>
      </c>
      <c r="AC3597" s="53">
        <f t="shared" ca="1" si="5209"/>
        <v>-31.493022319843043</v>
      </c>
      <c r="AD3597" s="53">
        <f t="shared" ca="1" si="5209"/>
        <v>0</v>
      </c>
      <c r="AE3597" s="53">
        <f t="shared" ca="1" si="5209"/>
        <v>0</v>
      </c>
    </row>
    <row r="3598" spans="1:31" s="44" customFormat="1" hidden="1" outlineLevel="1">
      <c r="A3598" s="49"/>
      <c r="B3598" s="97"/>
      <c r="C3598" s="48"/>
      <c r="D3598" s="48"/>
      <c r="E3598" s="51"/>
      <c r="F3598" s="99"/>
      <c r="G3598" s="48" t="str">
        <f>$G$12</f>
        <v>DISTSEC</v>
      </c>
      <c r="H3598" s="53">
        <f t="shared" ref="H3598:AE3598" ca="1" si="5211">+H3581+H3589</f>
        <v>-46965.384308629837</v>
      </c>
      <c r="I3598" s="53">
        <f t="shared" ca="1" si="5211"/>
        <v>-34844.612669505645</v>
      </c>
      <c r="J3598" s="53">
        <f t="shared" ref="J3598:K3598" ca="1" si="5212">+J3581+J3589</f>
        <v>-8.6377998825470641</v>
      </c>
      <c r="K3598" s="53">
        <f t="shared" ca="1" si="5212"/>
        <v>-11.18833134392907</v>
      </c>
      <c r="L3598" s="53">
        <f t="shared" ca="1" si="5211"/>
        <v>-7023.5175100091637</v>
      </c>
      <c r="M3598" s="53">
        <f t="shared" ca="1" si="5211"/>
        <v>0</v>
      </c>
      <c r="N3598" s="53">
        <f t="shared" ca="1" si="5211"/>
        <v>0</v>
      </c>
      <c r="O3598" s="53">
        <f t="shared" ca="1" si="5211"/>
        <v>-7023.5175100091637</v>
      </c>
      <c r="P3598" s="53">
        <f t="shared" ca="1" si="5211"/>
        <v>-3506.0965751603153</v>
      </c>
      <c r="Q3598" s="53">
        <f t="shared" ca="1" si="5211"/>
        <v>0</v>
      </c>
      <c r="R3598" s="53">
        <f t="shared" ca="1" si="5211"/>
        <v>0</v>
      </c>
      <c r="S3598" s="53">
        <f t="shared" ca="1" si="5211"/>
        <v>0</v>
      </c>
      <c r="T3598" s="53">
        <f t="shared" ca="1" si="5211"/>
        <v>-3506.0965751603153</v>
      </c>
      <c r="U3598" s="53">
        <f t="shared" ca="1" si="5211"/>
        <v>-131.30135963194573</v>
      </c>
      <c r="V3598" s="53">
        <f t="shared" ca="1" si="5211"/>
        <v>0</v>
      </c>
      <c r="W3598" s="53">
        <f t="shared" ca="1" si="5211"/>
        <v>0</v>
      </c>
      <c r="X3598" s="53">
        <f t="shared" ca="1" si="5211"/>
        <v>0</v>
      </c>
      <c r="Y3598" s="53">
        <f t="shared" ca="1" si="5211"/>
        <v>-131.30135963194573</v>
      </c>
      <c r="Z3598" s="53">
        <f t="shared" ca="1" si="5211"/>
        <v>-992.29276682220791</v>
      </c>
      <c r="AA3598" s="53">
        <f t="shared" ca="1" si="5211"/>
        <v>0</v>
      </c>
      <c r="AB3598" s="53">
        <f t="shared" ca="1" si="5211"/>
        <v>-992.29276682220791</v>
      </c>
      <c r="AC3598" s="53">
        <f t="shared" ca="1" si="5211"/>
        <v>-11.732444722357233</v>
      </c>
      <c r="AD3598" s="53">
        <f t="shared" ca="1" si="5211"/>
        <v>-361.12124784554049</v>
      </c>
      <c r="AE3598" s="53">
        <f t="shared" ca="1" si="5211"/>
        <v>-74.883603706175734</v>
      </c>
    </row>
    <row r="3599" spans="1:31" s="44" customFormat="1" hidden="1" outlineLevel="1">
      <c r="A3599" s="49"/>
      <c r="B3599" s="97"/>
      <c r="C3599" s="48"/>
      <c r="D3599" s="48"/>
      <c r="E3599" s="51"/>
      <c r="F3599" s="99"/>
      <c r="G3599" s="48" t="str">
        <f>$G$13</f>
        <v>ENERGY</v>
      </c>
      <c r="H3599" s="53">
        <f t="shared" ref="H3599:AE3599" ca="1" si="5213">+H3582+H3590</f>
        <v>-3040.5680040756547</v>
      </c>
      <c r="I3599" s="53">
        <f t="shared" ca="1" si="5213"/>
        <v>-1189.5419689074247</v>
      </c>
      <c r="J3599" s="53">
        <f t="shared" ref="J3599:K3599" ca="1" si="5214">+J3582+J3590</f>
        <v>-0.1903592599177559</v>
      </c>
      <c r="K3599" s="53">
        <f t="shared" ca="1" si="5214"/>
        <v>-0.54888199812472793</v>
      </c>
      <c r="L3599" s="53">
        <f t="shared" ca="1" si="5213"/>
        <v>-343.00892838244653</v>
      </c>
      <c r="M3599" s="53">
        <f t="shared" ca="1" si="5213"/>
        <v>-4.7839538706514757</v>
      </c>
      <c r="N3599" s="53">
        <f t="shared" ca="1" si="5213"/>
        <v>-0.66879269666188901</v>
      </c>
      <c r="O3599" s="53">
        <f t="shared" ca="1" si="5213"/>
        <v>-348.46167494975992</v>
      </c>
      <c r="P3599" s="53">
        <f t="shared" ca="1" si="5213"/>
        <v>-222.37529063439126</v>
      </c>
      <c r="Q3599" s="53">
        <f t="shared" ca="1" si="5213"/>
        <v>-39.715869331540198</v>
      </c>
      <c r="R3599" s="53">
        <f t="shared" ca="1" si="5213"/>
        <v>-8.087605452236696</v>
      </c>
      <c r="S3599" s="53">
        <f t="shared" ca="1" si="5213"/>
        <v>-0.30547159502021726</v>
      </c>
      <c r="T3599" s="53">
        <f t="shared" ca="1" si="5213"/>
        <v>-270.48423701318836</v>
      </c>
      <c r="U3599" s="53">
        <f t="shared" ca="1" si="5213"/>
        <v>-11.662738959637123</v>
      </c>
      <c r="V3599" s="53">
        <f t="shared" ca="1" si="5213"/>
        <v>-184.39012044367428</v>
      </c>
      <c r="W3599" s="53">
        <f t="shared" ca="1" si="5213"/>
        <v>-793.03189755214521</v>
      </c>
      <c r="X3599" s="53">
        <f t="shared" ca="1" si="5213"/>
        <v>-149.17758294235918</v>
      </c>
      <c r="Y3599" s="53">
        <f t="shared" ca="1" si="5213"/>
        <v>-1138.2623398978158</v>
      </c>
      <c r="Z3599" s="53">
        <f t="shared" ca="1" si="5213"/>
        <v>-61.173146208038396</v>
      </c>
      <c r="AA3599" s="53">
        <f t="shared" ca="1" si="5213"/>
        <v>-1.2274269760392635</v>
      </c>
      <c r="AB3599" s="53">
        <f t="shared" ca="1" si="5213"/>
        <v>-62.400573184077658</v>
      </c>
      <c r="AC3599" s="53">
        <f t="shared" ca="1" si="5213"/>
        <v>-1.0948701260331946</v>
      </c>
      <c r="AD3599" s="53">
        <f t="shared" ca="1" si="5213"/>
        <v>-24.524715851109878</v>
      </c>
      <c r="AE3599" s="53">
        <f t="shared" ca="1" si="5213"/>
        <v>-5.0583828882032336</v>
      </c>
    </row>
    <row r="3600" spans="1:31" s="44" customFormat="1" hidden="1" outlineLevel="1">
      <c r="A3600" s="49"/>
      <c r="B3600" s="97"/>
      <c r="C3600" s="48"/>
      <c r="D3600" s="48"/>
      <c r="E3600" s="51"/>
      <c r="F3600" s="99"/>
      <c r="G3600" s="48" t="str">
        <f>$G$14</f>
        <v>CUSTOMER</v>
      </c>
      <c r="H3600" s="53">
        <f t="shared" ref="H3600:AE3600" ca="1" si="5215">+H3583+H3591</f>
        <v>-22134.482782472012</v>
      </c>
      <c r="I3600" s="53">
        <f t="shared" ca="1" si="5215"/>
        <v>-10961.134004209553</v>
      </c>
      <c r="J3600" s="53">
        <f t="shared" ref="J3600:K3600" ca="1" si="5216">+J3583+J3591</f>
        <v>-2.2118765568840462</v>
      </c>
      <c r="K3600" s="53">
        <f t="shared" ca="1" si="5216"/>
        <v>-1.172282176613427</v>
      </c>
      <c r="L3600" s="53">
        <f t="shared" ca="1" si="5215"/>
        <v>-3493.364627320313</v>
      </c>
      <c r="M3600" s="53">
        <f t="shared" ca="1" si="5215"/>
        <v>-223.03759173529772</v>
      </c>
      <c r="N3600" s="53">
        <f t="shared" ca="1" si="5215"/>
        <v>-37.511955052063712</v>
      </c>
      <c r="O3600" s="53">
        <f t="shared" ca="1" si="5215"/>
        <v>-3753.9141741076742</v>
      </c>
      <c r="P3600" s="53">
        <f t="shared" ca="1" si="5215"/>
        <v>-272.05926379949659</v>
      </c>
      <c r="Q3600" s="53">
        <f t="shared" ca="1" si="5215"/>
        <v>-78.744335156492753</v>
      </c>
      <c r="R3600" s="53">
        <f t="shared" ca="1" si="5215"/>
        <v>-92.240148527921306</v>
      </c>
      <c r="S3600" s="53">
        <f t="shared" ca="1" si="5215"/>
        <v>-11.525181198394975</v>
      </c>
      <c r="T3600" s="53">
        <f t="shared" ca="1" si="5215"/>
        <v>-454.56892868230562</v>
      </c>
      <c r="U3600" s="53">
        <f t="shared" ca="1" si="5215"/>
        <v>-1.8037641392426298</v>
      </c>
      <c r="V3600" s="53">
        <f t="shared" ca="1" si="5215"/>
        <v>-55.890506281641656</v>
      </c>
      <c r="W3600" s="53">
        <f t="shared" ca="1" si="5215"/>
        <v>-155.04746790690541</v>
      </c>
      <c r="X3600" s="53">
        <f t="shared" ca="1" si="5215"/>
        <v>-46.102332929341223</v>
      </c>
      <c r="Y3600" s="53">
        <f t="shared" ca="1" si="5215"/>
        <v>-258.84407125713091</v>
      </c>
      <c r="Z3600" s="53">
        <f t="shared" ca="1" si="5215"/>
        <v>-55.051414614570845</v>
      </c>
      <c r="AA3600" s="53">
        <f t="shared" ca="1" si="5215"/>
        <v>-1.0308321562123914</v>
      </c>
      <c r="AB3600" s="53">
        <f t="shared" ca="1" si="5215"/>
        <v>-56.082246770783236</v>
      </c>
      <c r="AC3600" s="53">
        <f t="shared" ca="1" si="5215"/>
        <v>-5.3255908887441059</v>
      </c>
      <c r="AD3600" s="53">
        <f t="shared" ca="1" si="5215"/>
        <v>-5852.515880152474</v>
      </c>
      <c r="AE3600" s="53">
        <f t="shared" ca="1" si="5215"/>
        <v>-788.71372766985587</v>
      </c>
    </row>
    <row r="3601" spans="1:31" s="44" customFormat="1" collapsed="1">
      <c r="A3601" s="49"/>
      <c r="B3601" s="97" t="s">
        <v>416</v>
      </c>
      <c r="C3601" s="96"/>
      <c r="D3601" s="48"/>
      <c r="E3601" s="53">
        <f>+E3584+E3592</f>
        <v>-445900</v>
      </c>
      <c r="F3601" s="167"/>
      <c r="G3601" s="48" t="str">
        <f>$G$15</f>
        <v>TOTAL</v>
      </c>
      <c r="H3601" s="53">
        <f t="shared" ref="H3601:AE3601" ca="1" si="5217">+H3584+H3592</f>
        <v>-445900.00000000023</v>
      </c>
      <c r="I3601" s="53">
        <f t="shared" ca="1" si="5217"/>
        <v>-252883.45209748953</v>
      </c>
      <c r="J3601" s="53">
        <f t="shared" ref="J3601:K3601" ca="1" si="5218">+J3584+J3592</f>
        <v>-52.521738562054445</v>
      </c>
      <c r="K3601" s="53">
        <f t="shared" ca="1" si="5218"/>
        <v>-86.812004615135464</v>
      </c>
      <c r="L3601" s="53">
        <f t="shared" ca="1" si="5217"/>
        <v>-58919.89683836692</v>
      </c>
      <c r="M3601" s="53">
        <f t="shared" ca="1" si="5217"/>
        <v>-897.63880426502635</v>
      </c>
      <c r="N3601" s="53">
        <f t="shared" ca="1" si="5217"/>
        <v>-103.97102616546343</v>
      </c>
      <c r="O3601" s="53">
        <f t="shared" ca="1" si="5217"/>
        <v>-59921.50666879741</v>
      </c>
      <c r="P3601" s="53">
        <f t="shared" ca="1" si="5217"/>
        <v>-32311.89958588739</v>
      </c>
      <c r="Q3601" s="53">
        <f t="shared" ca="1" si="5217"/>
        <v>-5204.261418469373</v>
      </c>
      <c r="R3601" s="53">
        <f t="shared" ca="1" si="5217"/>
        <v>-832.28094964996319</v>
      </c>
      <c r="S3601" s="53">
        <f t="shared" ca="1" si="5217"/>
        <v>-36.590047197566165</v>
      </c>
      <c r="T3601" s="53">
        <f t="shared" ca="1" si="5217"/>
        <v>-38385.032001204294</v>
      </c>
      <c r="U3601" s="53">
        <f t="shared" ca="1" si="5217"/>
        <v>-1464.9814052626953</v>
      </c>
      <c r="V3601" s="53">
        <f t="shared" ca="1" si="5217"/>
        <v>-18233.433614548558</v>
      </c>
      <c r="W3601" s="53">
        <f t="shared" ca="1" si="5217"/>
        <v>-50107.985200957315</v>
      </c>
      <c r="X3601" s="53">
        <f t="shared" ca="1" si="5217"/>
        <v>-8143.4699509150751</v>
      </c>
      <c r="Y3601" s="53">
        <f t="shared" ca="1" si="5217"/>
        <v>-77949.870171683651</v>
      </c>
      <c r="Z3601" s="53">
        <f t="shared" ca="1" si="5217"/>
        <v>-8887.4816477274308</v>
      </c>
      <c r="AA3601" s="53">
        <f t="shared" ca="1" si="5217"/>
        <v>-157.90998005690582</v>
      </c>
      <c r="AB3601" s="53">
        <f t="shared" ca="1" si="5217"/>
        <v>-9045.3916277843364</v>
      </c>
      <c r="AC3601" s="53">
        <f t="shared" ca="1" si="5217"/>
        <v>-120.78638440644222</v>
      </c>
      <c r="AD3601" s="53">
        <f t="shared" ca="1" si="5217"/>
        <v>-6526.7605798713348</v>
      </c>
      <c r="AE3601" s="53">
        <f t="shared" ca="1" si="5217"/>
        <v>-927.86672558588486</v>
      </c>
    </row>
    <row r="3602" spans="1:31" s="44" customFormat="1">
      <c r="A3602" s="49"/>
      <c r="B3602" s="97"/>
      <c r="C3602" s="48"/>
      <c r="D3602" s="48"/>
      <c r="E3602" s="51"/>
      <c r="F3602" s="99"/>
      <c r="G3602" s="48"/>
      <c r="H3602" s="46"/>
      <c r="I3602" s="47"/>
      <c r="J3602" s="47"/>
      <c r="K3602" s="47"/>
      <c r="L3602" s="47"/>
      <c r="M3602" s="47"/>
      <c r="N3602" s="47"/>
      <c r="O3602" s="47"/>
      <c r="P3602" s="47"/>
      <c r="Q3602" s="47"/>
      <c r="R3602" s="47"/>
      <c r="S3602" s="47"/>
      <c r="T3602" s="47"/>
      <c r="U3602" s="47"/>
      <c r="V3602" s="47"/>
      <c r="W3602" s="47"/>
      <c r="X3602" s="47"/>
      <c r="Y3602" s="47"/>
      <c r="Z3602" s="47"/>
      <c r="AA3602" s="47"/>
      <c r="AB3602" s="47"/>
      <c r="AC3602" s="47"/>
      <c r="AD3602" s="47"/>
      <c r="AE3602" s="47"/>
    </row>
    <row r="3603" spans="1:31" hidden="1" outlineLevel="1">
      <c r="E3603" s="9"/>
      <c r="F3603" s="99"/>
      <c r="G3603" s="48" t="str">
        <f>$G$8</f>
        <v>PRODUCTION</v>
      </c>
      <c r="H3603" s="46">
        <f t="shared" ref="H3603:AE3603" ca="1" si="5219">+H3559+H3594</f>
        <v>-1809232.1907658651</v>
      </c>
      <c r="I3603" s="46">
        <f t="shared" ca="1" si="5219"/>
        <v>-1525320.7560126111</v>
      </c>
      <c r="J3603" s="46">
        <f t="shared" ref="J3603:K3603" ca="1" si="5220">+J3559+J3594</f>
        <v>364.69158776491793</v>
      </c>
      <c r="K3603" s="46">
        <f t="shared" ca="1" si="5220"/>
        <v>919.79003064948267</v>
      </c>
      <c r="L3603" s="46">
        <f t="shared" ca="1" si="5219"/>
        <v>-8669.0725428365367</v>
      </c>
      <c r="M3603" s="46">
        <f t="shared" ca="1" si="5219"/>
        <v>-2600.8110707691517</v>
      </c>
      <c r="N3603" s="46">
        <f t="shared" ca="1" si="5219"/>
        <v>67.006896281360042</v>
      </c>
      <c r="O3603" s="46">
        <f t="shared" ca="1" si="5219"/>
        <v>-11202.876717325202</v>
      </c>
      <c r="P3603" s="46">
        <f t="shared" ca="1" si="5219"/>
        <v>-62190.877967939057</v>
      </c>
      <c r="Q3603" s="46">
        <f t="shared" ca="1" si="5219"/>
        <v>7158.5125406843872</v>
      </c>
      <c r="R3603" s="46">
        <f t="shared" ca="1" si="5219"/>
        <v>-2594.0188349123459</v>
      </c>
      <c r="S3603" s="46">
        <f t="shared" ca="1" si="5219"/>
        <v>-418.2267845005984</v>
      </c>
      <c r="T3603" s="46">
        <f t="shared" ca="1" si="5219"/>
        <v>-58044.611046667429</v>
      </c>
      <c r="U3603" s="46">
        <f t="shared" ca="1" si="5219"/>
        <v>-3348.9810521960967</v>
      </c>
      <c r="V3603" s="46">
        <f t="shared" ca="1" si="5219"/>
        <v>26694.983269609162</v>
      </c>
      <c r="W3603" s="46">
        <f t="shared" ca="1" si="5219"/>
        <v>-260852.36948445236</v>
      </c>
      <c r="X3603" s="46">
        <f t="shared" ca="1" si="5219"/>
        <v>18093.925861900971</v>
      </c>
      <c r="Y3603" s="46">
        <f t="shared" ca="1" si="5219"/>
        <v>-219412.44140513765</v>
      </c>
      <c r="Z3603" s="46">
        <f t="shared" ca="1" si="5219"/>
        <v>-1225.65185908129</v>
      </c>
      <c r="AA3603" s="46">
        <f t="shared" ca="1" si="5219"/>
        <v>-411.95770435337266</v>
      </c>
      <c r="AB3603" s="46">
        <f t="shared" ca="1" si="5219"/>
        <v>-1637.6095634345882</v>
      </c>
      <c r="AC3603" s="46">
        <f t="shared" ca="1" si="5219"/>
        <v>235.09305479189595</v>
      </c>
      <c r="AD3603" s="46">
        <f t="shared" ca="1" si="5219"/>
        <v>3851.0089695697043</v>
      </c>
      <c r="AE3603" s="46">
        <f t="shared" ca="1" si="5219"/>
        <v>1015.5203365416448</v>
      </c>
    </row>
    <row r="3604" spans="1:31" hidden="1" outlineLevel="1">
      <c r="E3604" s="9"/>
      <c r="F3604" s="99"/>
      <c r="G3604" s="48" t="str">
        <f>$G$9</f>
        <v>BULKTRAN</v>
      </c>
      <c r="H3604" s="46">
        <f t="shared" ref="H3604:AE3604" ca="1" si="5221">+H3560+H3595</f>
        <v>-441994.87782498659</v>
      </c>
      <c r="I3604" s="46">
        <f t="shared" ca="1" si="5221"/>
        <v>-816856.95382134302</v>
      </c>
      <c r="J3604" s="46">
        <f t="shared" ref="J3604:K3604" ca="1" si="5222">+J3560+J3595</f>
        <v>-1820.4613065308381</v>
      </c>
      <c r="K3604" s="46">
        <f t="shared" ca="1" si="5222"/>
        <v>-4865.3720581307789</v>
      </c>
      <c r="L3604" s="46">
        <f t="shared" ca="1" si="5221"/>
        <v>18929.842316427857</v>
      </c>
      <c r="M3604" s="46">
        <f t="shared" ca="1" si="5221"/>
        <v>-901.63867079518946</v>
      </c>
      <c r="N3604" s="46">
        <f t="shared" ca="1" si="5221"/>
        <v>-955.83016853668073</v>
      </c>
      <c r="O3604" s="46">
        <f t="shared" ca="1" si="5221"/>
        <v>17072.373477096047</v>
      </c>
      <c r="P3604" s="46">
        <f t="shared" ca="1" si="5221"/>
        <v>-1979.8951233468679</v>
      </c>
      <c r="Q3604" s="46">
        <f t="shared" ca="1" si="5221"/>
        <v>21017.195773352607</v>
      </c>
      <c r="R3604" s="46">
        <f t="shared" ca="1" si="5221"/>
        <v>1689.7967664368462</v>
      </c>
      <c r="S3604" s="46">
        <f t="shared" ca="1" si="5221"/>
        <v>-313.9588261239619</v>
      </c>
      <c r="T3604" s="46">
        <f t="shared" ca="1" si="5221"/>
        <v>20413.138590318558</v>
      </c>
      <c r="U3604" s="46">
        <f t="shared" ca="1" si="5221"/>
        <v>-1863.3268513939722</v>
      </c>
      <c r="V3604" s="46">
        <f t="shared" ca="1" si="5221"/>
        <v>80699.632245143235</v>
      </c>
      <c r="W3604" s="46">
        <f t="shared" ca="1" si="5221"/>
        <v>184972.8573757566</v>
      </c>
      <c r="X3604" s="46">
        <f t="shared" ca="1" si="5221"/>
        <v>72869.786914041877</v>
      </c>
      <c r="Y3604" s="46">
        <f t="shared" ca="1" si="5221"/>
        <v>336678.94968354772</v>
      </c>
      <c r="Z3604" s="46">
        <f t="shared" ca="1" si="5221"/>
        <v>4600.7465004814849</v>
      </c>
      <c r="AA3604" s="46">
        <f t="shared" ca="1" si="5221"/>
        <v>-167.93945261610949</v>
      </c>
      <c r="AB3604" s="46">
        <f t="shared" ca="1" si="5221"/>
        <v>4432.8070478653717</v>
      </c>
      <c r="AC3604" s="46">
        <f t="shared" ca="1" si="5221"/>
        <v>165.18658808754998</v>
      </c>
      <c r="AD3604" s="46">
        <f t="shared" ca="1" si="5221"/>
        <v>2222.2576981766656</v>
      </c>
      <c r="AE3604" s="46">
        <f t="shared" ca="1" si="5221"/>
        <v>563.19627592555048</v>
      </c>
    </row>
    <row r="3605" spans="1:31" hidden="1" outlineLevel="1">
      <c r="E3605" s="9"/>
      <c r="F3605" s="99"/>
      <c r="G3605" s="48" t="str">
        <f>$G$10</f>
        <v>SUBTRAN</v>
      </c>
      <c r="H3605" s="46">
        <f t="shared" ref="H3605:AE3605" ca="1" si="5223">+H3561+H3596</f>
        <v>-133942.33269657151</v>
      </c>
      <c r="I3605" s="46">
        <f t="shared" ca="1" si="5223"/>
        <v>-219712.51742882602</v>
      </c>
      <c r="J3605" s="46">
        <f t="shared" ref="J3605:K3605" ca="1" si="5224">+J3561+J3596</f>
        <v>-348.85487566686351</v>
      </c>
      <c r="K3605" s="46">
        <f t="shared" ca="1" si="5224"/>
        <v>-989.53726471269476</v>
      </c>
      <c r="L3605" s="46">
        <f t="shared" ca="1" si="5223"/>
        <v>3842.3763218067743</v>
      </c>
      <c r="M3605" s="46">
        <f t="shared" ca="1" si="5223"/>
        <v>-256.52878105094226</v>
      </c>
      <c r="N3605" s="46">
        <f t="shared" ca="1" si="5223"/>
        <v>-309.80325217343045</v>
      </c>
      <c r="O3605" s="46">
        <f t="shared" ca="1" si="5223"/>
        <v>3276.0442885824232</v>
      </c>
      <c r="P3605" s="46">
        <f t="shared" ca="1" si="5223"/>
        <v>-1168.5338927690259</v>
      </c>
      <c r="Q3605" s="46">
        <f t="shared" ca="1" si="5223"/>
        <v>5285.2056000431794</v>
      </c>
      <c r="R3605" s="46">
        <f t="shared" ca="1" si="5223"/>
        <v>530.2626780654075</v>
      </c>
      <c r="S3605" s="46">
        <f t="shared" ca="1" si="5223"/>
        <v>0</v>
      </c>
      <c r="T3605" s="46">
        <f t="shared" ca="1" si="5223"/>
        <v>4646.9343853395603</v>
      </c>
      <c r="U3605" s="46">
        <f t="shared" ca="1" si="5223"/>
        <v>-485.15012043193894</v>
      </c>
      <c r="V3605" s="46">
        <f t="shared" ca="1" si="5223"/>
        <v>20063.610137020194</v>
      </c>
      <c r="W3605" s="46">
        <f t="shared" ca="1" si="5223"/>
        <v>58612.828672728443</v>
      </c>
      <c r="X3605" s="46">
        <f t="shared" ca="1" si="5223"/>
        <v>1.8212261394855972E-153</v>
      </c>
      <c r="Y3605" s="46">
        <f t="shared" ca="1" si="5223"/>
        <v>78191.28868931676</v>
      </c>
      <c r="Z3605" s="46">
        <f t="shared" ca="1" si="5223"/>
        <v>1000.8989485027871</v>
      </c>
      <c r="AA3605" s="46">
        <f t="shared" ca="1" si="5223"/>
        <v>-46.917793938510286</v>
      </c>
      <c r="AB3605" s="46">
        <f t="shared" ca="1" si="5223"/>
        <v>953.98115456427661</v>
      </c>
      <c r="AC3605" s="46">
        <f t="shared" ca="1" si="5223"/>
        <v>40.328354831227962</v>
      </c>
      <c r="AD3605" s="46">
        <f t="shared" ca="1" si="5223"/>
        <v>0</v>
      </c>
      <c r="AE3605" s="46">
        <f t="shared" ca="1" si="5223"/>
        <v>0</v>
      </c>
    </row>
    <row r="3606" spans="1:31" hidden="1" outlineLevel="1">
      <c r="E3606" s="9"/>
      <c r="F3606" s="99"/>
      <c r="G3606" s="48" t="str">
        <f>$G$11</f>
        <v>DISTPRI</v>
      </c>
      <c r="H3606" s="46">
        <f t="shared" ref="H3606:AE3606" ca="1" si="5225">+H3562+H3597</f>
        <v>-867795.7328702067</v>
      </c>
      <c r="I3606" s="46">
        <f t="shared" ca="1" si="5225"/>
        <v>-1003160.9775855237</v>
      </c>
      <c r="J3606" s="46">
        <f t="shared" ref="J3606:K3606" ca="1" si="5226">+J3562+J3597</f>
        <v>-812.43313229007776</v>
      </c>
      <c r="K3606" s="46">
        <f t="shared" ca="1" si="5226"/>
        <v>-2367.5751619932676</v>
      </c>
      <c r="L3606" s="46">
        <f t="shared" ca="1" si="5225"/>
        <v>43110.778206514755</v>
      </c>
      <c r="M3606" s="46">
        <f t="shared" ca="1" si="5225"/>
        <v>-1159.6414304564819</v>
      </c>
      <c r="N3606" s="46">
        <f t="shared" ca="1" si="5225"/>
        <v>0</v>
      </c>
      <c r="O3606" s="46">
        <f t="shared" ca="1" si="5225"/>
        <v>41951.136776058142</v>
      </c>
      <c r="P3606" s="46">
        <f t="shared" ca="1" si="5225"/>
        <v>-5067.6747040797063</v>
      </c>
      <c r="Q3606" s="46">
        <f t="shared" ca="1" si="5225"/>
        <v>20302.647389755482</v>
      </c>
      <c r="R3606" s="46">
        <f t="shared" ca="1" si="5225"/>
        <v>0</v>
      </c>
      <c r="S3606" s="46">
        <f t="shared" ca="1" si="5225"/>
        <v>0</v>
      </c>
      <c r="T3606" s="46">
        <f t="shared" ca="1" si="5225"/>
        <v>15234.972685675722</v>
      </c>
      <c r="U3606" s="46">
        <f t="shared" ca="1" si="5225"/>
        <v>-1524.4266884241074</v>
      </c>
      <c r="V3606" s="46">
        <f t="shared" ca="1" si="5225"/>
        <v>74805.096651274856</v>
      </c>
      <c r="W3606" s="46">
        <f t="shared" ca="1" si="5225"/>
        <v>-2.8873241056429802E-81</v>
      </c>
      <c r="X3606" s="46">
        <f t="shared" ca="1" si="5225"/>
        <v>2.8340458344215878E-153</v>
      </c>
      <c r="Y3606" s="46">
        <f t="shared" ca="1" si="5225"/>
        <v>73280.669962850763</v>
      </c>
      <c r="Z3606" s="46">
        <f t="shared" ca="1" si="5225"/>
        <v>7971.3934954990418</v>
      </c>
      <c r="AA3606" s="46">
        <f t="shared" ca="1" si="5225"/>
        <v>-161.60005507593951</v>
      </c>
      <c r="AB3606" s="46">
        <f t="shared" ca="1" si="5225"/>
        <v>7809.7934404231028</v>
      </c>
      <c r="AC3606" s="46">
        <f t="shared" ca="1" si="5225"/>
        <v>268.68014459374024</v>
      </c>
      <c r="AD3606" s="46">
        <f t="shared" ca="1" si="5225"/>
        <v>0</v>
      </c>
      <c r="AE3606" s="46">
        <f t="shared" ca="1" si="5225"/>
        <v>0</v>
      </c>
    </row>
    <row r="3607" spans="1:31" hidden="1" outlineLevel="1">
      <c r="E3607" s="9"/>
      <c r="F3607" s="99"/>
      <c r="G3607" s="48" t="str">
        <f>$G$12</f>
        <v>DISTSEC</v>
      </c>
      <c r="H3607" s="46">
        <f t="shared" ref="H3607:AE3607" ca="1" si="5227">+H3563+H3598</f>
        <v>-523064.06862832099</v>
      </c>
      <c r="I3607" s="46">
        <f t="shared" ca="1" si="5227"/>
        <v>-549883.12802275736</v>
      </c>
      <c r="J3607" s="46">
        <f t="shared" ref="J3607:K3607" ca="1" si="5228">+J3563+J3598</f>
        <v>-784.27268193284067</v>
      </c>
      <c r="K3607" s="46">
        <f t="shared" ca="1" si="5228"/>
        <v>-1793.2914423891</v>
      </c>
      <c r="L3607" s="46">
        <f t="shared" ca="1" si="5227"/>
        <v>18674.639709197472</v>
      </c>
      <c r="M3607" s="46">
        <f t="shared" ca="1" si="5227"/>
        <v>0</v>
      </c>
      <c r="N3607" s="46">
        <f t="shared" ca="1" si="5227"/>
        <v>0</v>
      </c>
      <c r="O3607" s="46">
        <f t="shared" ca="1" si="5227"/>
        <v>18674.639709197472</v>
      </c>
      <c r="P3607" s="46">
        <f t="shared" ca="1" si="5227"/>
        <v>-2280.0070818351496</v>
      </c>
      <c r="Q3607" s="46">
        <f t="shared" ca="1" si="5227"/>
        <v>0</v>
      </c>
      <c r="R3607" s="46">
        <f t="shared" ca="1" si="5227"/>
        <v>0</v>
      </c>
      <c r="S3607" s="46">
        <f t="shared" ca="1" si="5227"/>
        <v>0</v>
      </c>
      <c r="T3607" s="46">
        <f t="shared" ca="1" si="5227"/>
        <v>-2280.0070818351496</v>
      </c>
      <c r="U3607" s="46">
        <f t="shared" ca="1" si="5227"/>
        <v>-541.46623783010568</v>
      </c>
      <c r="V3607" s="46">
        <f t="shared" ca="1" si="5227"/>
        <v>3.2164444202453824E-124</v>
      </c>
      <c r="W3607" s="46">
        <f t="shared" ca="1" si="5227"/>
        <v>-1.0954030198994416E-82</v>
      </c>
      <c r="X3607" s="46">
        <f t="shared" ca="1" si="5227"/>
        <v>0</v>
      </c>
      <c r="Y3607" s="46">
        <f t="shared" ca="1" si="5227"/>
        <v>-541.46623783010568</v>
      </c>
      <c r="Z3607" s="46">
        <f t="shared" ca="1" si="5227"/>
        <v>3129.4389690603962</v>
      </c>
      <c r="AA3607" s="46">
        <f t="shared" ca="1" si="5227"/>
        <v>0</v>
      </c>
      <c r="AB3607" s="46">
        <f t="shared" ca="1" si="5227"/>
        <v>3129.4389690603962</v>
      </c>
      <c r="AC3607" s="46">
        <f t="shared" ca="1" si="5227"/>
        <v>96.782855331679087</v>
      </c>
      <c r="AD3607" s="46">
        <f t="shared" ca="1" si="5227"/>
        <v>8212.6263028046069</v>
      </c>
      <c r="AE3607" s="46">
        <f t="shared" ca="1" si="5227"/>
        <v>2104.6090020178499</v>
      </c>
    </row>
    <row r="3608" spans="1:31" hidden="1" outlineLevel="1">
      <c r="E3608" s="9"/>
      <c r="F3608" s="99"/>
      <c r="G3608" s="48" t="str">
        <f>$G$13</f>
        <v>ENERGY</v>
      </c>
      <c r="H3608" s="46">
        <f t="shared" ref="H3608:AE3608" ca="1" si="5229">+H3564+H3599</f>
        <v>-664691.23699775664</v>
      </c>
      <c r="I3608" s="46">
        <f t="shared" ca="1" si="5229"/>
        <v>-7898.3419312071255</v>
      </c>
      <c r="J3608" s="46">
        <f t="shared" ref="J3608:K3608" ca="1" si="5230">+J3564+J3599</f>
        <v>1593.4468707502981</v>
      </c>
      <c r="K3608" s="46">
        <f t="shared" ca="1" si="5230"/>
        <v>6464.4332619326724</v>
      </c>
      <c r="L3608" s="46">
        <f t="shared" ca="1" si="5229"/>
        <v>-10220.924018739601</v>
      </c>
      <c r="M3608" s="46">
        <f t="shared" ca="1" si="5229"/>
        <v>-407.09410264725585</v>
      </c>
      <c r="N3608" s="46">
        <f t="shared" ca="1" si="5229"/>
        <v>1101.3454196526727</v>
      </c>
      <c r="O3608" s="46">
        <f t="shared" ca="1" si="5229"/>
        <v>-9526.6727017339035</v>
      </c>
      <c r="P3608" s="46">
        <f t="shared" ca="1" si="5229"/>
        <v>-27485.884073841604</v>
      </c>
      <c r="Q3608" s="46">
        <f t="shared" ca="1" si="5229"/>
        <v>-14969.188851590157</v>
      </c>
      <c r="R3608" s="46">
        <f t="shared" ca="1" si="5229"/>
        <v>-2921.134407656421</v>
      </c>
      <c r="S3608" s="46">
        <f t="shared" ca="1" si="5229"/>
        <v>91.249934085554642</v>
      </c>
      <c r="T3608" s="46">
        <f t="shared" ca="1" si="5229"/>
        <v>-45284.957399002458</v>
      </c>
      <c r="U3608" s="46">
        <f t="shared" ca="1" si="5229"/>
        <v>359.41956731162884</v>
      </c>
      <c r="V3608" s="46">
        <f t="shared" ca="1" si="5229"/>
        <v>-75639.2936214191</v>
      </c>
      <c r="W3608" s="46">
        <f t="shared" ca="1" si="5229"/>
        <v>-448777.87165261369</v>
      </c>
      <c r="X3608" s="46">
        <f t="shared" ca="1" si="5229"/>
        <v>-84033.159510994548</v>
      </c>
      <c r="Y3608" s="46">
        <f t="shared" ca="1" si="5229"/>
        <v>-608090.90521771624</v>
      </c>
      <c r="Z3608" s="46">
        <f t="shared" ca="1" si="5229"/>
        <v>-3316.7616455283546</v>
      </c>
      <c r="AA3608" s="46">
        <f t="shared" ca="1" si="5229"/>
        <v>-29.12476595574438</v>
      </c>
      <c r="AB3608" s="46">
        <f t="shared" ca="1" si="5229"/>
        <v>-3345.8864114841076</v>
      </c>
      <c r="AC3608" s="46">
        <f t="shared" ca="1" si="5229"/>
        <v>3.0946777379862622E-2</v>
      </c>
      <c r="AD3608" s="46">
        <f t="shared" ca="1" si="5229"/>
        <v>1015.8037266608458</v>
      </c>
      <c r="AE3608" s="46">
        <f t="shared" ca="1" si="5229"/>
        <v>381.81185727089149</v>
      </c>
    </row>
    <row r="3609" spans="1:31" hidden="1" outlineLevel="1">
      <c r="E3609" s="9"/>
      <c r="F3609" s="99"/>
      <c r="G3609" s="48" t="str">
        <f>$G$14</f>
        <v>CUSTOMER</v>
      </c>
      <c r="H3609" s="46">
        <f t="shared" ref="H3609:AE3609" ca="1" si="5231">+H3565+H3600</f>
        <v>6748.2827544064639</v>
      </c>
      <c r="I3609" s="46">
        <f t="shared" ca="1" si="5231"/>
        <v>-162387.34956824942</v>
      </c>
      <c r="J3609" s="46">
        <f t="shared" ref="J3609:K3609" ca="1" si="5232">+J3565+J3600</f>
        <v>-15.290020461858072</v>
      </c>
      <c r="K3609" s="46">
        <f t="shared" ca="1" si="5232"/>
        <v>651.18037216824985</v>
      </c>
      <c r="L3609" s="46">
        <f t="shared" ca="1" si="5231"/>
        <v>11121.755549531023</v>
      </c>
      <c r="M3609" s="46">
        <f t="shared" ca="1" si="5231"/>
        <v>-1218.0633486548682</v>
      </c>
      <c r="N3609" s="46">
        <f t="shared" ca="1" si="5231"/>
        <v>-572.14339239850699</v>
      </c>
      <c r="O3609" s="46">
        <f t="shared" ca="1" si="5231"/>
        <v>9331.5488084776225</v>
      </c>
      <c r="P3609" s="46">
        <f t="shared" ca="1" si="5231"/>
        <v>-193.7927577715183</v>
      </c>
      <c r="Q3609" s="46">
        <f t="shared" ca="1" si="5231"/>
        <v>937.08368545090377</v>
      </c>
      <c r="R3609" s="46">
        <f t="shared" ca="1" si="5231"/>
        <v>189.10454991498688</v>
      </c>
      <c r="S3609" s="46">
        <f t="shared" ca="1" si="5231"/>
        <v>-314.73342303843197</v>
      </c>
      <c r="T3609" s="46">
        <f t="shared" ca="1" si="5231"/>
        <v>617.66205455594195</v>
      </c>
      <c r="U3609" s="46">
        <f t="shared" ca="1" si="5231"/>
        <v>-6.1534371212402963</v>
      </c>
      <c r="V3609" s="46">
        <f t="shared" ca="1" si="5231"/>
        <v>699.40692058570664</v>
      </c>
      <c r="W3609" s="46">
        <f t="shared" ca="1" si="5231"/>
        <v>339.82502655906012</v>
      </c>
      <c r="X3609" s="46">
        <f t="shared" ca="1" si="5231"/>
        <v>698.46100596074882</v>
      </c>
      <c r="Y3609" s="46">
        <f t="shared" ca="1" si="5231"/>
        <v>1731.5395159842762</v>
      </c>
      <c r="Z3609" s="46">
        <f t="shared" ca="1" si="5231"/>
        <v>187.19183868919794</v>
      </c>
      <c r="AA3609" s="46">
        <f t="shared" ca="1" si="5231"/>
        <v>-3.2105673889112438</v>
      </c>
      <c r="AB3609" s="46">
        <f t="shared" ca="1" si="5231"/>
        <v>183.98127130028715</v>
      </c>
      <c r="AC3609" s="46">
        <f t="shared" ca="1" si="5231"/>
        <v>46.24844930691458</v>
      </c>
      <c r="AD3609" s="46">
        <f t="shared" ca="1" si="5231"/>
        <v>134410.74408458453</v>
      </c>
      <c r="AE3609" s="46">
        <f t="shared" ca="1" si="5231"/>
        <v>22178.017786740595</v>
      </c>
    </row>
    <row r="3610" spans="1:31" collapsed="1">
      <c r="B3610" s="97" t="s">
        <v>514</v>
      </c>
      <c r="E3610" s="53">
        <f>+E3566+E3601</f>
        <v>-4433972.1570293019</v>
      </c>
      <c r="F3610" s="167"/>
      <c r="G3610" s="48" t="str">
        <f>$G$15</f>
        <v>TOTAL</v>
      </c>
      <c r="H3610" s="46">
        <f t="shared" ref="H3610:AE3610" ca="1" si="5233">+H3566+H3601</f>
        <v>-4433972.1570292972</v>
      </c>
      <c r="I3610" s="46">
        <f t="shared" ca="1" si="5233"/>
        <v>-4285220.0243705194</v>
      </c>
      <c r="J3610" s="46">
        <f t="shared" ref="J3610:K3610" ca="1" si="5234">+J3566+J3601</f>
        <v>-1823.1735583672603</v>
      </c>
      <c r="K3610" s="46">
        <f t="shared" ca="1" si="5234"/>
        <v>-1980.3722624754296</v>
      </c>
      <c r="L3610" s="46">
        <f t="shared" ca="1" si="5233"/>
        <v>76789.395541901991</v>
      </c>
      <c r="M3610" s="46">
        <f t="shared" ca="1" si="5233"/>
        <v>-6543.7774043738846</v>
      </c>
      <c r="N3610" s="46">
        <f t="shared" ca="1" si="5233"/>
        <v>-669.42449717459522</v>
      </c>
      <c r="O3610" s="46">
        <f t="shared" ca="1" si="5233"/>
        <v>69576.193640353275</v>
      </c>
      <c r="P3610" s="46">
        <f t="shared" ca="1" si="5233"/>
        <v>-100366.66560158267</v>
      </c>
      <c r="Q3610" s="46">
        <f t="shared" ca="1" si="5233"/>
        <v>39731.456137696543</v>
      </c>
      <c r="R3610" s="46">
        <f t="shared" ca="1" si="5233"/>
        <v>-3105.989248151544</v>
      </c>
      <c r="S3610" s="46">
        <f t="shared" ca="1" si="5233"/>
        <v>-955.66909957743803</v>
      </c>
      <c r="T3610" s="46">
        <f t="shared" ca="1" si="5233"/>
        <v>-64696.867811615608</v>
      </c>
      <c r="U3610" s="46">
        <f t="shared" ca="1" si="5233"/>
        <v>-7410.0848200858436</v>
      </c>
      <c r="V3610" s="46">
        <f t="shared" ca="1" si="5233"/>
        <v>127323.43560221433</v>
      </c>
      <c r="W3610" s="46">
        <f t="shared" ca="1" si="5233"/>
        <v>-465704.7300620217</v>
      </c>
      <c r="X3610" s="46">
        <f t="shared" ca="1" si="5233"/>
        <v>7629.0142709088805</v>
      </c>
      <c r="Y3610" s="46">
        <f t="shared" ca="1" si="5233"/>
        <v>-338162.36500898638</v>
      </c>
      <c r="Z3610" s="46">
        <f t="shared" ca="1" si="5233"/>
        <v>12347.256247623152</v>
      </c>
      <c r="AA3610" s="46">
        <f t="shared" ca="1" si="5233"/>
        <v>-820.75033932858901</v>
      </c>
      <c r="AB3610" s="46">
        <f t="shared" ca="1" si="5233"/>
        <v>11526.505908294608</v>
      </c>
      <c r="AC3610" s="46">
        <f t="shared" ca="1" si="5233"/>
        <v>852.35039372038648</v>
      </c>
      <c r="AD3610" s="46">
        <f t="shared" ca="1" si="5233"/>
        <v>149712.44078179655</v>
      </c>
      <c r="AE3610" s="46">
        <f t="shared" ca="1" si="5233"/>
        <v>26243.155258496525</v>
      </c>
    </row>
    <row r="3612" spans="1:31" hidden="1" outlineLevel="1">
      <c r="E3612" s="9"/>
      <c r="F3612" s="99"/>
      <c r="G3612" s="48" t="str">
        <f>$G$8</f>
        <v>PRODUCTION</v>
      </c>
      <c r="H3612" s="46">
        <f t="shared" ref="H3612:AE3612" ca="1" si="5235">+H2614+H3364-H3559</f>
        <v>-24484835.749536391</v>
      </c>
      <c r="I3612" s="46">
        <f t="shared" ca="1" si="5235"/>
        <v>-22158072.724822924</v>
      </c>
      <c r="J3612" s="46">
        <f t="shared" ref="J3612:K3612" ca="1" si="5236">+J2614+J3364-J3559</f>
        <v>6394.8139528308784</v>
      </c>
      <c r="K3612" s="46">
        <f t="shared" ca="1" si="5236"/>
        <v>15719.445976489156</v>
      </c>
      <c r="L3612" s="46">
        <f t="shared" ca="1" si="5235"/>
        <v>413037.18396579055</v>
      </c>
      <c r="M3612" s="46">
        <f t="shared" ca="1" si="5235"/>
        <v>-34135.900502752316</v>
      </c>
      <c r="N3612" s="46">
        <f t="shared" ca="1" si="5235"/>
        <v>2148.1545813024404</v>
      </c>
      <c r="O3612" s="46">
        <f t="shared" ca="1" si="5235"/>
        <v>381049.43804432661</v>
      </c>
      <c r="P3612" s="46">
        <f t="shared" ca="1" si="5235"/>
        <v>-671490.40389391873</v>
      </c>
      <c r="Q3612" s="46">
        <f t="shared" ca="1" si="5235"/>
        <v>174082.88689063638</v>
      </c>
      <c r="R3612" s="46">
        <f t="shared" ca="1" si="5235"/>
        <v>-29755.753278620756</v>
      </c>
      <c r="S3612" s="46">
        <f t="shared" ca="1" si="5235"/>
        <v>-6271.3177395475268</v>
      </c>
      <c r="T3612" s="46">
        <f t="shared" ca="1" si="5235"/>
        <v>-533434.58802144753</v>
      </c>
      <c r="U3612" s="46">
        <f t="shared" ca="1" si="5235"/>
        <v>-38270.045768772638</v>
      </c>
      <c r="V3612" s="46">
        <f t="shared" ca="1" si="5235"/>
        <v>639673.40486758098</v>
      </c>
      <c r="W3612" s="46">
        <f t="shared" ca="1" si="5235"/>
        <v>-3390033.618142881</v>
      </c>
      <c r="X3612" s="46">
        <f t="shared" ca="1" si="5235"/>
        <v>436740.58716697455</v>
      </c>
      <c r="Y3612" s="46">
        <f t="shared" ca="1" si="5235"/>
        <v>-2351889.6718770871</v>
      </c>
      <c r="Z3612" s="46">
        <f t="shared" ca="1" si="5235"/>
        <v>70609.510710158385</v>
      </c>
      <c r="AA3612" s="46">
        <f t="shared" ca="1" si="5235"/>
        <v>-4820.7098448193201</v>
      </c>
      <c r="AB3612" s="46">
        <f t="shared" ca="1" si="5235"/>
        <v>65788.800865340265</v>
      </c>
      <c r="AC3612" s="46">
        <f t="shared" ca="1" si="5235"/>
        <v>4971.9390302949696</v>
      </c>
      <c r="AD3612" s="46">
        <f t="shared" ca="1" si="5235"/>
        <v>67220.438979882194</v>
      </c>
      <c r="AE3612" s="46">
        <f t="shared" ca="1" si="5235"/>
        <v>17416.358336013487</v>
      </c>
    </row>
    <row r="3613" spans="1:31" hidden="1" outlineLevel="1">
      <c r="E3613" s="9"/>
      <c r="F3613" s="99"/>
      <c r="G3613" s="48" t="str">
        <f>$G$9</f>
        <v>BULKTRAN</v>
      </c>
      <c r="H3613" s="46">
        <f t="shared" ref="H3613:AE3613" ca="1" si="5237">+H2615+H3365-H3560</f>
        <v>-4604655.0317552425</v>
      </c>
      <c r="I3613" s="46">
        <f t="shared" ca="1" si="5237"/>
        <v>-11848508.366814263</v>
      </c>
      <c r="J3613" s="46">
        <f t="shared" ref="J3613:K3613" ca="1" si="5238">+J2615+J3365-J3560</f>
        <v>-28986.512586701818</v>
      </c>
      <c r="K3613" s="46">
        <f t="shared" ca="1" si="5238"/>
        <v>-77734.883198630458</v>
      </c>
      <c r="L3613" s="46">
        <f t="shared" ca="1" si="5237"/>
        <v>604413.66117636126</v>
      </c>
      <c r="M3613" s="46">
        <f t="shared" ca="1" si="5237"/>
        <v>-10324.488227690168</v>
      </c>
      <c r="N3613" s="46">
        <f t="shared" ca="1" si="5237"/>
        <v>-14789.108302496399</v>
      </c>
      <c r="O3613" s="46">
        <f t="shared" ca="1" si="5237"/>
        <v>579300.06464617548</v>
      </c>
      <c r="P3613" s="46">
        <f t="shared" ca="1" si="5237"/>
        <v>146603.40570831471</v>
      </c>
      <c r="Q3613" s="46">
        <f t="shared" ca="1" si="5237"/>
        <v>369996.39485415042</v>
      </c>
      <c r="R3613" s="46">
        <f t="shared" ca="1" si="5237"/>
        <v>33667.223360600496</v>
      </c>
      <c r="S3613" s="46">
        <f t="shared" ca="1" si="5237"/>
        <v>-4802.1065721822852</v>
      </c>
      <c r="T3613" s="46">
        <f t="shared" ca="1" si="5237"/>
        <v>545464.91735088232</v>
      </c>
      <c r="U3613" s="46">
        <f t="shared" ca="1" si="5237"/>
        <v>-21500.690741994647</v>
      </c>
      <c r="V3613" s="46">
        <f t="shared" ca="1" si="5237"/>
        <v>1411971.8562522226</v>
      </c>
      <c r="W3613" s="46">
        <f t="shared" ca="1" si="5237"/>
        <v>3411498.866432922</v>
      </c>
      <c r="X3613" s="46">
        <f t="shared" ca="1" si="5237"/>
        <v>1250968.9767734599</v>
      </c>
      <c r="Y3613" s="46">
        <f t="shared" ca="1" si="5237"/>
        <v>6052939.0087166093</v>
      </c>
      <c r="Z3613" s="46">
        <f t="shared" ca="1" si="5237"/>
        <v>123031.83269943536</v>
      </c>
      <c r="AA3613" s="46">
        <f t="shared" ca="1" si="5237"/>
        <v>-1720.9847272318962</v>
      </c>
      <c r="AB3613" s="46">
        <f t="shared" ca="1" si="5237"/>
        <v>121310.84797220341</v>
      </c>
      <c r="AC3613" s="46">
        <f t="shared" ca="1" si="5237"/>
        <v>3303.3574374389927</v>
      </c>
      <c r="AD3613" s="46">
        <f t="shared" ca="1" si="5237"/>
        <v>38610.142289575451</v>
      </c>
      <c r="AE3613" s="46">
        <f t="shared" ca="1" si="5237"/>
        <v>9646.3924314552169</v>
      </c>
    </row>
    <row r="3614" spans="1:31" hidden="1" outlineLevel="1">
      <c r="E3614" s="9"/>
      <c r="F3614" s="99"/>
      <c r="G3614" s="48" t="str">
        <f>$G$10</f>
        <v>SUBTRAN</v>
      </c>
      <c r="H3614" s="46">
        <f t="shared" ref="H3614:AE3614" ca="1" si="5239">+H2616+H3366-H3561</f>
        <v>-1460891.7100670021</v>
      </c>
      <c r="I3614" s="46">
        <f t="shared" ca="1" si="5239"/>
        <v>-3179116.6136055146</v>
      </c>
      <c r="J3614" s="46">
        <f t="shared" ref="J3614:K3614" ca="1" si="5240">+J2616+J3366-J3561</f>
        <v>-5552.2175914893451</v>
      </c>
      <c r="K3614" s="46">
        <f t="shared" ca="1" si="5240"/>
        <v>-15805.25992660018</v>
      </c>
      <c r="L3614" s="46">
        <f t="shared" ca="1" si="5239"/>
        <v>144757.68445240657</v>
      </c>
      <c r="M3614" s="46">
        <f t="shared" ca="1" si="5239"/>
        <v>-2965.6291566124087</v>
      </c>
      <c r="N3614" s="46">
        <f t="shared" ca="1" si="5239"/>
        <v>-4772.0106921530232</v>
      </c>
      <c r="O3614" s="46">
        <f t="shared" ca="1" si="5239"/>
        <v>137020.04460364152</v>
      </c>
      <c r="P3614" s="46">
        <f t="shared" ca="1" si="5239"/>
        <v>29109.920337955195</v>
      </c>
      <c r="Q3614" s="46">
        <f t="shared" ca="1" si="5239"/>
        <v>93610.592501902429</v>
      </c>
      <c r="R3614" s="46">
        <f t="shared" ca="1" si="5239"/>
        <v>10789.795110991276</v>
      </c>
      <c r="S3614" s="46">
        <f t="shared" ca="1" si="5239"/>
        <v>0</v>
      </c>
      <c r="T3614" s="46">
        <f t="shared" ca="1" si="5239"/>
        <v>133510.30795084889</v>
      </c>
      <c r="U3614" s="46">
        <f t="shared" ca="1" si="5239"/>
        <v>-5639.327320915495</v>
      </c>
      <c r="V3614" s="46">
        <f t="shared" ca="1" si="5239"/>
        <v>352977.84799380315</v>
      </c>
      <c r="W3614" s="46">
        <f t="shared" ca="1" si="5239"/>
        <v>1092135.3803561525</v>
      </c>
      <c r="X3614" s="46">
        <f t="shared" ca="1" si="5239"/>
        <v>2.9286782443372907E-152</v>
      </c>
      <c r="Y3614" s="46">
        <f t="shared" ca="1" si="5239"/>
        <v>1439473.901029041</v>
      </c>
      <c r="Z3614" s="46">
        <f t="shared" ca="1" si="5239"/>
        <v>29245.20796996279</v>
      </c>
      <c r="AA3614" s="46">
        <f t="shared" ca="1" si="5239"/>
        <v>-490.44445835651607</v>
      </c>
      <c r="AB3614" s="46">
        <f t="shared" ca="1" si="5239"/>
        <v>28754.763511606274</v>
      </c>
      <c r="AC3614" s="46">
        <f t="shared" ca="1" si="5239"/>
        <v>823.36396146669347</v>
      </c>
      <c r="AD3614" s="46">
        <f t="shared" ca="1" si="5239"/>
        <v>0</v>
      </c>
      <c r="AE3614" s="46">
        <f t="shared" ca="1" si="5239"/>
        <v>0</v>
      </c>
    </row>
    <row r="3615" spans="1:31" hidden="1" outlineLevel="1">
      <c r="E3615" s="9"/>
      <c r="F3615" s="99"/>
      <c r="G3615" s="48" t="str">
        <f>$G$11</f>
        <v>DISTPRI</v>
      </c>
      <c r="H3615" s="46">
        <f t="shared" ref="H3615:AE3615" ca="1" si="5241">+H2617+H3367-H3562</f>
        <v>-11182235.045801327</v>
      </c>
      <c r="I3615" s="46">
        <f t="shared" ca="1" si="5241"/>
        <v>-14316403.673946392</v>
      </c>
      <c r="J3615" s="46">
        <f t="shared" ref="J3615:K3615" ca="1" si="5242">+J2617+J3367-J3562</f>
        <v>-12766.51499695434</v>
      </c>
      <c r="K3615" s="46">
        <f t="shared" ca="1" si="5242"/>
        <v>-37521.011151456682</v>
      </c>
      <c r="L3615" s="46">
        <f t="shared" ca="1" si="5241"/>
        <v>1117972.2197558309</v>
      </c>
      <c r="M3615" s="46">
        <f t="shared" ca="1" si="5241"/>
        <v>-12713.011671837508</v>
      </c>
      <c r="N3615" s="46">
        <f t="shared" ca="1" si="5241"/>
        <v>0</v>
      </c>
      <c r="O3615" s="46">
        <f t="shared" ca="1" si="5241"/>
        <v>1105259.2080839914</v>
      </c>
      <c r="P3615" s="46">
        <f t="shared" ca="1" si="5241"/>
        <v>164809.43586754173</v>
      </c>
      <c r="Q3615" s="46">
        <f t="shared" ca="1" si="5241"/>
        <v>370803.52224954148</v>
      </c>
      <c r="R3615" s="46">
        <f t="shared" ca="1" si="5241"/>
        <v>0</v>
      </c>
      <c r="S3615" s="46">
        <f t="shared" ca="1" si="5241"/>
        <v>0</v>
      </c>
      <c r="T3615" s="46">
        <f t="shared" ca="1" si="5241"/>
        <v>535612.95811708237</v>
      </c>
      <c r="U3615" s="46">
        <f t="shared" ca="1" si="5241"/>
        <v>-13360.606749088232</v>
      </c>
      <c r="V3615" s="46">
        <f t="shared" ca="1" si="5241"/>
        <v>1357153.8807494796</v>
      </c>
      <c r="W3615" s="46">
        <f t="shared" ca="1" si="5241"/>
        <v>-4.643049596759917E-80</v>
      </c>
      <c r="X3615" s="46">
        <f t="shared" ca="1" si="5241"/>
        <v>4.5573738476373695E-152</v>
      </c>
      <c r="Y3615" s="46">
        <f t="shared" ca="1" si="5241"/>
        <v>1343793.2740003916</v>
      </c>
      <c r="Z3615" s="46">
        <f t="shared" ca="1" si="5241"/>
        <v>195819.99117819077</v>
      </c>
      <c r="AA3615" s="46">
        <f t="shared" ca="1" si="5241"/>
        <v>-1241.14663512429</v>
      </c>
      <c r="AB3615" s="46">
        <f t="shared" ca="1" si="5241"/>
        <v>194578.84454306652</v>
      </c>
      <c r="AC3615" s="46">
        <f t="shared" ca="1" si="5241"/>
        <v>5211.8695489604479</v>
      </c>
      <c r="AD3615" s="46">
        <f t="shared" ca="1" si="5241"/>
        <v>0</v>
      </c>
      <c r="AE3615" s="46">
        <f t="shared" ca="1" si="5241"/>
        <v>0</v>
      </c>
    </row>
    <row r="3616" spans="1:31" hidden="1" outlineLevel="1">
      <c r="E3616" s="9"/>
      <c r="F3616" s="99"/>
      <c r="G3616" s="48" t="str">
        <f>$G$12</f>
        <v>DISTSEC</v>
      </c>
      <c r="H3616" s="46">
        <f t="shared" ref="H3616:AE3616" ca="1" si="5243">+H2618+H3368-H3563</f>
        <v>-7082135.1330016367</v>
      </c>
      <c r="I3616" s="46">
        <f t="shared" ca="1" si="5243"/>
        <v>-7856434.2721278397</v>
      </c>
      <c r="J3616" s="46">
        <f t="shared" ref="J3616:K3616" ca="1" si="5244">+J2618+J3368-J3563</f>
        <v>-12367.279760113473</v>
      </c>
      <c r="K3616" s="46">
        <f t="shared" ca="1" si="5244"/>
        <v>-28520.931722824891</v>
      </c>
      <c r="L3616" s="46">
        <f t="shared" ca="1" si="5243"/>
        <v>499074.13787651755</v>
      </c>
      <c r="M3616" s="46">
        <f t="shared" ca="1" si="5243"/>
        <v>0</v>
      </c>
      <c r="N3616" s="46">
        <f t="shared" ca="1" si="5243"/>
        <v>0</v>
      </c>
      <c r="O3616" s="46">
        <f t="shared" ca="1" si="5243"/>
        <v>499074.13787651755</v>
      </c>
      <c r="P3616" s="46">
        <f t="shared" ca="1" si="5243"/>
        <v>62560.855634596359</v>
      </c>
      <c r="Q3616" s="46">
        <f t="shared" ca="1" si="5243"/>
        <v>0</v>
      </c>
      <c r="R3616" s="46">
        <f t="shared" ca="1" si="5243"/>
        <v>0</v>
      </c>
      <c r="S3616" s="46">
        <f t="shared" ca="1" si="5243"/>
        <v>0</v>
      </c>
      <c r="T3616" s="46">
        <f t="shared" ca="1" si="5243"/>
        <v>62560.855634596359</v>
      </c>
      <c r="U3616" s="46">
        <f t="shared" ca="1" si="5243"/>
        <v>-4991.2844565247779</v>
      </c>
      <c r="V3616" s="46">
        <f t="shared" ca="1" si="5243"/>
        <v>5.1723015574295286E-123</v>
      </c>
      <c r="W3616" s="46">
        <f t="shared" ca="1" si="5243"/>
        <v>-1.7614962379504293E-81</v>
      </c>
      <c r="X3616" s="46">
        <f t="shared" ca="1" si="5243"/>
        <v>0</v>
      </c>
      <c r="Y3616" s="46">
        <f t="shared" ca="1" si="5243"/>
        <v>-4991.2844565247779</v>
      </c>
      <c r="Z3616" s="46">
        <f t="shared" ca="1" si="5243"/>
        <v>78406.539373035106</v>
      </c>
      <c r="AA3616" s="46">
        <f t="shared" ca="1" si="5243"/>
        <v>0</v>
      </c>
      <c r="AB3616" s="46">
        <f t="shared" ca="1" si="5243"/>
        <v>78406.539373035106</v>
      </c>
      <c r="AC3616" s="46">
        <f t="shared" ca="1" si="5243"/>
        <v>1888.3833522602813</v>
      </c>
      <c r="AD3616" s="46">
        <f t="shared" ca="1" si="5243"/>
        <v>142285.64877656059</v>
      </c>
      <c r="AE3616" s="46">
        <f t="shared" ca="1" si="5243"/>
        <v>35963.07005251167</v>
      </c>
    </row>
    <row r="3617" spans="2:31" hidden="1" outlineLevel="1">
      <c r="E3617" s="9"/>
      <c r="F3617" s="99"/>
      <c r="G3617" s="48" t="str">
        <f>$G$13</f>
        <v>ENERGY</v>
      </c>
      <c r="H3617" s="46">
        <f t="shared" ref="H3617:AE3617" ca="1" si="5245">+H2619+H3369-H3564</f>
        <v>-10602719.787928186</v>
      </c>
      <c r="I3617" s="46">
        <f t="shared" ca="1" si="5245"/>
        <v>-93346.752332999778</v>
      </c>
      <c r="J3617" s="46">
        <f t="shared" ref="J3617:K3617" ca="1" si="5246">+J2619+J3369-J3564</f>
        <v>25629.295747742588</v>
      </c>
      <c r="K3617" s="46">
        <f t="shared" ca="1" si="5246"/>
        <v>103968.82461804611</v>
      </c>
      <c r="L3617" s="46">
        <f t="shared" ca="1" si="5245"/>
        <v>-154653.27218356889</v>
      </c>
      <c r="M3617" s="46">
        <f t="shared" ca="1" si="5245"/>
        <v>-6411.0113485533439</v>
      </c>
      <c r="N3617" s="46">
        <f t="shared" ca="1" si="5245"/>
        <v>17729.448294257509</v>
      </c>
      <c r="O3617" s="46">
        <f t="shared" ca="1" si="5245"/>
        <v>-143334.83523786027</v>
      </c>
      <c r="P3617" s="46">
        <f t="shared" ca="1" si="5245"/>
        <v>-435701.75235830288</v>
      </c>
      <c r="Q3617" s="46">
        <f t="shared" ca="1" si="5245"/>
        <v>-239592.61783689636</v>
      </c>
      <c r="R3617" s="46">
        <f t="shared" ca="1" si="5245"/>
        <v>-46745.307444291866</v>
      </c>
      <c r="S3617" s="46">
        <f t="shared" ca="1" si="5245"/>
        <v>1476.0174768951647</v>
      </c>
      <c r="T3617" s="46">
        <f t="shared" ca="1" si="5245"/>
        <v>-720563.66016259335</v>
      </c>
      <c r="U3617" s="46">
        <f t="shared" ca="1" si="5245"/>
        <v>6109.8203820624585</v>
      </c>
      <c r="V3617" s="46">
        <f t="shared" ca="1" si="5245"/>
        <v>-1211122.3515248406</v>
      </c>
      <c r="W3617" s="46">
        <f t="shared" ca="1" si="5245"/>
        <v>-7194266.0435472503</v>
      </c>
      <c r="X3617" s="46">
        <f t="shared" ca="1" si="5245"/>
        <v>-1347099.0138908073</v>
      </c>
      <c r="Y3617" s="46">
        <f t="shared" ca="1" si="5245"/>
        <v>-9746377.5885808431</v>
      </c>
      <c r="Z3617" s="46">
        <f t="shared" ca="1" si="5245"/>
        <v>-51604.9506583197</v>
      </c>
      <c r="AA3617" s="46">
        <f t="shared" ca="1" si="5245"/>
        <v>-433.61256373545194</v>
      </c>
      <c r="AB3617" s="46">
        <f t="shared" ca="1" si="5245"/>
        <v>-52038.563222055287</v>
      </c>
      <c r="AC3617" s="46">
        <f t="shared" ca="1" si="5245"/>
        <v>31.48330802427547</v>
      </c>
      <c r="AD3617" s="46">
        <f t="shared" ca="1" si="5245"/>
        <v>17029.00981340318</v>
      </c>
      <c r="AE3617" s="46">
        <f t="shared" ca="1" si="5245"/>
        <v>6282.9981210271908</v>
      </c>
    </row>
    <row r="3618" spans="2:31" hidden="1" outlineLevel="1">
      <c r="E3618" s="9"/>
      <c r="F3618" s="99"/>
      <c r="G3618" s="48" t="str">
        <f>$G$14</f>
        <v>CUSTOMER</v>
      </c>
      <c r="H3618" s="46">
        <f t="shared" ref="H3618:AE3618" ca="1" si="5247">+H2620+H3370-H3565</f>
        <v>734940.54988816497</v>
      </c>
      <c r="I3618" s="46">
        <f t="shared" ca="1" si="5247"/>
        <v>-2301110.8604129595</v>
      </c>
      <c r="J3618" s="46">
        <f t="shared" ref="J3618:K3618" ca="1" si="5248">+J2620+J3370-J3565</f>
        <v>-183.27804561531843</v>
      </c>
      <c r="K3618" s="46">
        <f t="shared" ca="1" si="5248"/>
        <v>10504.681075563922</v>
      </c>
      <c r="L3618" s="46">
        <f t="shared" ca="1" si="5247"/>
        <v>277711.66358520673</v>
      </c>
      <c r="M3618" s="46">
        <f t="shared" ca="1" si="5247"/>
        <v>-13275.305393977507</v>
      </c>
      <c r="N3618" s="46">
        <f t="shared" ca="1" si="5247"/>
        <v>-8138.9094210906096</v>
      </c>
      <c r="O3618" s="46">
        <f t="shared" ca="1" si="5247"/>
        <v>256297.4487701382</v>
      </c>
      <c r="P3618" s="46">
        <f t="shared" ca="1" si="5247"/>
        <v>4583.1409412602707</v>
      </c>
      <c r="Q3618" s="46">
        <f t="shared" ca="1" si="5247"/>
        <v>17297.584725002864</v>
      </c>
      <c r="R3618" s="46">
        <f t="shared" ca="1" si="5247"/>
        <v>5651.4198917902049</v>
      </c>
      <c r="S3618" s="46">
        <f t="shared" ca="1" si="5247"/>
        <v>-4734.9953977594641</v>
      </c>
      <c r="T3618" s="46">
        <f t="shared" ca="1" si="5247"/>
        <v>22797.150160293899</v>
      </c>
      <c r="U3618" s="46">
        <f t="shared" ca="1" si="5247"/>
        <v>-47.90432280934035</v>
      </c>
      <c r="V3618" s="46">
        <f t="shared" ca="1" si="5247"/>
        <v>12828.770238505393</v>
      </c>
      <c r="W3618" s="46">
        <f t="shared" ca="1" si="5247"/>
        <v>9852.6214907943286</v>
      </c>
      <c r="X3618" s="46">
        <f t="shared" ca="1" si="5247"/>
        <v>12536.546404742086</v>
      </c>
      <c r="Y3618" s="46">
        <f t="shared" ca="1" si="5247"/>
        <v>35170.033811232483</v>
      </c>
      <c r="Z3618" s="46">
        <f t="shared" ca="1" si="5247"/>
        <v>4568.1924454520295</v>
      </c>
      <c r="AA3618" s="46">
        <f t="shared" ca="1" si="5247"/>
        <v>-22.455172595201596</v>
      </c>
      <c r="AB3618" s="46">
        <f t="shared" ca="1" si="5247"/>
        <v>4545.7372728568353</v>
      </c>
      <c r="AC3618" s="46">
        <f t="shared" ca="1" si="5247"/>
        <v>894.43057631436909</v>
      </c>
      <c r="AD3618" s="46">
        <f t="shared" ca="1" si="5247"/>
        <v>2327063.6274126163</v>
      </c>
      <c r="AE3618" s="46">
        <f t="shared" ca="1" si="5247"/>
        <v>378961.57926773414</v>
      </c>
    </row>
    <row r="3619" spans="2:31" collapsed="1">
      <c r="B3619" s="97" t="s">
        <v>158</v>
      </c>
      <c r="E3619" s="4">
        <f>+E2621+E3371-E3566</f>
        <v>-58682531.908201635</v>
      </c>
      <c r="F3619" s="167"/>
      <c r="G3619" s="48" t="str">
        <f>$G$15</f>
        <v>TOTAL</v>
      </c>
      <c r="H3619" s="46">
        <f t="shared" ref="H3619:AE3619" ca="1" si="5249">+H2621+H3371-H3566</f>
        <v>-58682531.908201545</v>
      </c>
      <c r="I3619" s="46">
        <f t="shared" ca="1" si="5249"/>
        <v>-61752993.264062911</v>
      </c>
      <c r="J3619" s="46">
        <f t="shared" ref="J3619:K3619" ca="1" si="5250">+J2621+J3371-J3566</f>
        <v>-27831.693280300788</v>
      </c>
      <c r="K3619" s="46">
        <f t="shared" ca="1" si="5250"/>
        <v>-29389.134329412926</v>
      </c>
      <c r="L3619" s="46">
        <f t="shared" ca="1" si="5249"/>
        <v>2902313.2786285486</v>
      </c>
      <c r="M3619" s="46">
        <f t="shared" ca="1" si="5249"/>
        <v>-79825.346301423182</v>
      </c>
      <c r="N3619" s="46">
        <f t="shared" ca="1" si="5249"/>
        <v>-7822.4255401802457</v>
      </c>
      <c r="O3619" s="46">
        <f t="shared" ca="1" si="5249"/>
        <v>2814665.5067869416</v>
      </c>
      <c r="P3619" s="46">
        <f t="shared" ca="1" si="5249"/>
        <v>-699525.39776254923</v>
      </c>
      <c r="Q3619" s="46">
        <f t="shared" ca="1" si="5249"/>
        <v>786198.36338433949</v>
      </c>
      <c r="R3619" s="46">
        <f t="shared" ca="1" si="5249"/>
        <v>-26392.622359530935</v>
      </c>
      <c r="S3619" s="46">
        <f t="shared" ca="1" si="5249"/>
        <v>-14332.402232594119</v>
      </c>
      <c r="T3619" s="46">
        <f t="shared" ca="1" si="5249"/>
        <v>45947.941029657202</v>
      </c>
      <c r="U3619" s="46">
        <f t="shared" ca="1" si="5249"/>
        <v>-77700.038978042838</v>
      </c>
      <c r="V3619" s="46">
        <f t="shared" ca="1" si="5249"/>
        <v>2563483.4085767558</v>
      </c>
      <c r="W3619" s="46">
        <f t="shared" ca="1" si="5249"/>
        <v>-6070812.7934102584</v>
      </c>
      <c r="X3619" s="46">
        <f t="shared" ca="1" si="5249"/>
        <v>353147.09645436634</v>
      </c>
      <c r="Y3619" s="46">
        <f t="shared" ca="1" si="5249"/>
        <v>-3231882.3273572121</v>
      </c>
      <c r="Z3619" s="46">
        <f t="shared" ca="1" si="5249"/>
        <v>450076.32371791301</v>
      </c>
      <c r="AA3619" s="46">
        <f t="shared" ca="1" si="5249"/>
        <v>-8729.3534018626997</v>
      </c>
      <c r="AB3619" s="46">
        <f t="shared" ca="1" si="5249"/>
        <v>441346.97031605104</v>
      </c>
      <c r="AC3619" s="46">
        <f t="shared" ca="1" si="5249"/>
        <v>17124.827214760015</v>
      </c>
      <c r="AD3619" s="46">
        <f t="shared" ca="1" si="5249"/>
        <v>2592208.8672720413</v>
      </c>
      <c r="AE3619" s="46">
        <f t="shared" ca="1" si="5249"/>
        <v>448270.39820874168</v>
      </c>
    </row>
    <row r="3620" spans="2:31">
      <c r="D3620" s="96" t="s">
        <v>153</v>
      </c>
      <c r="E3620" s="11">
        <v>0.21</v>
      </c>
      <c r="F3620" s="176"/>
    </row>
    <row r="3621" spans="2:31" hidden="1" outlineLevel="1">
      <c r="E3621" s="9"/>
      <c r="G3621" s="48" t="str">
        <f>$G$8</f>
        <v>PRODUCTION</v>
      </c>
      <c r="H3621" s="46">
        <f t="shared" ref="H3621:AE3621" ca="1" si="5251">H3612*$E$3620</f>
        <v>-5141815.5074026417</v>
      </c>
      <c r="I3621" s="46">
        <f t="shared" ca="1" si="5251"/>
        <v>-4653195.2722128136</v>
      </c>
      <c r="J3621" s="46">
        <f t="shared" ref="J3621:K3621" ca="1" si="5252">J3612*$E$3620</f>
        <v>1342.9109300944845</v>
      </c>
      <c r="K3621" s="46">
        <f t="shared" ca="1" si="5252"/>
        <v>3301.0836550627228</v>
      </c>
      <c r="L3621" s="46">
        <f t="shared" ca="1" si="5251"/>
        <v>86737.808632816013</v>
      </c>
      <c r="M3621" s="46">
        <f t="shared" ca="1" si="5251"/>
        <v>-7168.5391055779864</v>
      </c>
      <c r="N3621" s="46">
        <f t="shared" ca="1" si="5251"/>
        <v>451.11246207351246</v>
      </c>
      <c r="O3621" s="46">
        <f t="shared" ca="1" si="5251"/>
        <v>80020.381989308589</v>
      </c>
      <c r="P3621" s="46">
        <f t="shared" ca="1" si="5251"/>
        <v>-141012.98481772293</v>
      </c>
      <c r="Q3621" s="46">
        <f t="shared" ca="1" si="5251"/>
        <v>36557.406247033636</v>
      </c>
      <c r="R3621" s="46">
        <f t="shared" ca="1" si="5251"/>
        <v>-6248.7081885103589</v>
      </c>
      <c r="S3621" s="46">
        <f t="shared" ca="1" si="5251"/>
        <v>-1316.9767253049806</v>
      </c>
      <c r="T3621" s="46">
        <f t="shared" ca="1" si="5251"/>
        <v>-112021.26348450397</v>
      </c>
      <c r="U3621" s="46">
        <f t="shared" ca="1" si="5251"/>
        <v>-8036.7096114422538</v>
      </c>
      <c r="V3621" s="46">
        <f t="shared" ca="1" si="5251"/>
        <v>134331.415022192</v>
      </c>
      <c r="W3621" s="46">
        <f t="shared" ca="1" si="5251"/>
        <v>-711907.05981000501</v>
      </c>
      <c r="X3621" s="46">
        <f t="shared" ca="1" si="5251"/>
        <v>91715.523305064649</v>
      </c>
      <c r="Y3621" s="46">
        <f t="shared" ca="1" si="5251"/>
        <v>-493896.83109418827</v>
      </c>
      <c r="Z3621" s="46">
        <f t="shared" ca="1" si="5251"/>
        <v>14827.997249133261</v>
      </c>
      <c r="AA3621" s="46">
        <f t="shared" ca="1" si="5251"/>
        <v>-1012.3490674120571</v>
      </c>
      <c r="AB3621" s="46">
        <f t="shared" ca="1" si="5251"/>
        <v>13815.648181721455</v>
      </c>
      <c r="AC3621" s="46">
        <f t="shared" ca="1" si="5251"/>
        <v>1044.1071963619436</v>
      </c>
      <c r="AD3621" s="46">
        <f t="shared" ca="1" si="5251"/>
        <v>14116.292185775261</v>
      </c>
      <c r="AE3621" s="46">
        <f t="shared" ca="1" si="5251"/>
        <v>3657.4352505628322</v>
      </c>
    </row>
    <row r="3622" spans="2:31" hidden="1" outlineLevel="1">
      <c r="E3622" s="9"/>
      <c r="G3622" s="48" t="str">
        <f>$G$9</f>
        <v>BULKTRAN</v>
      </c>
      <c r="H3622" s="46">
        <f t="shared" ref="H3622:AE3622" ca="1" si="5253">H3613*$E$3620</f>
        <v>-966977.55666860088</v>
      </c>
      <c r="I3622" s="46">
        <f t="shared" ca="1" si="5253"/>
        <v>-2488186.7570309951</v>
      </c>
      <c r="J3622" s="46">
        <f t="shared" ref="J3622:K3622" ca="1" si="5254">J3613*$E$3620</f>
        <v>-6087.1676432073818</v>
      </c>
      <c r="K3622" s="46">
        <f t="shared" ca="1" si="5254"/>
        <v>-16324.325471712396</v>
      </c>
      <c r="L3622" s="46">
        <f t="shared" ca="1" si="5253"/>
        <v>126926.86884703586</v>
      </c>
      <c r="M3622" s="46">
        <f t="shared" ca="1" si="5253"/>
        <v>-2168.1425278149354</v>
      </c>
      <c r="N3622" s="46">
        <f t="shared" ca="1" si="5253"/>
        <v>-3105.7127435242437</v>
      </c>
      <c r="O3622" s="46">
        <f t="shared" ca="1" si="5253"/>
        <v>121653.01357569685</v>
      </c>
      <c r="P3622" s="46">
        <f t="shared" ca="1" si="5253"/>
        <v>30786.715198746086</v>
      </c>
      <c r="Q3622" s="46">
        <f t="shared" ca="1" si="5253"/>
        <v>77699.24291937158</v>
      </c>
      <c r="R3622" s="46">
        <f t="shared" ca="1" si="5253"/>
        <v>7070.1169057261041</v>
      </c>
      <c r="S3622" s="46">
        <f t="shared" ca="1" si="5253"/>
        <v>-1008.4423801582799</v>
      </c>
      <c r="T3622" s="46">
        <f t="shared" ca="1" si="5253"/>
        <v>114547.63264368528</v>
      </c>
      <c r="U3622" s="46">
        <f t="shared" ca="1" si="5253"/>
        <v>-4515.1450558188753</v>
      </c>
      <c r="V3622" s="46">
        <f t="shared" ca="1" si="5253"/>
        <v>296514.0898129667</v>
      </c>
      <c r="W3622" s="46">
        <f t="shared" ca="1" si="5253"/>
        <v>716414.76195091358</v>
      </c>
      <c r="X3622" s="46">
        <f t="shared" ca="1" si="5253"/>
        <v>262703.48512242659</v>
      </c>
      <c r="Y3622" s="46">
        <f t="shared" ca="1" si="5253"/>
        <v>1271117.1918304879</v>
      </c>
      <c r="Z3622" s="46">
        <f t="shared" ca="1" si="5253"/>
        <v>25836.684866881424</v>
      </c>
      <c r="AA3622" s="46">
        <f t="shared" ca="1" si="5253"/>
        <v>-361.40679271869817</v>
      </c>
      <c r="AB3622" s="46">
        <f t="shared" ca="1" si="5253"/>
        <v>25475.278074162714</v>
      </c>
      <c r="AC3622" s="46">
        <f t="shared" ca="1" si="5253"/>
        <v>693.70506186218847</v>
      </c>
      <c r="AD3622" s="46">
        <f t="shared" ca="1" si="5253"/>
        <v>8108.129880810844</v>
      </c>
      <c r="AE3622" s="46">
        <f t="shared" ca="1" si="5253"/>
        <v>2025.7424106055955</v>
      </c>
    </row>
    <row r="3623" spans="2:31" hidden="1" outlineLevel="1">
      <c r="E3623" s="9"/>
      <c r="G3623" s="48" t="str">
        <f>$G$10</f>
        <v>SUBTRAN</v>
      </c>
      <c r="H3623" s="46">
        <f t="shared" ref="H3623:AE3623" ca="1" si="5255">H3614*$E$3620</f>
        <v>-306787.25911407045</v>
      </c>
      <c r="I3623" s="46">
        <f t="shared" ca="1" si="5255"/>
        <v>-667614.48885715799</v>
      </c>
      <c r="J3623" s="46">
        <f t="shared" ref="J3623:K3623" ca="1" si="5256">J3614*$E$3620</f>
        <v>-1165.9656942127624</v>
      </c>
      <c r="K3623" s="46">
        <f t="shared" ca="1" si="5256"/>
        <v>-3319.1045845860376</v>
      </c>
      <c r="L3623" s="46">
        <f t="shared" ca="1" si="5255"/>
        <v>30399.11373500538</v>
      </c>
      <c r="M3623" s="46">
        <f t="shared" ca="1" si="5255"/>
        <v>-622.78212288860584</v>
      </c>
      <c r="N3623" s="46">
        <f t="shared" ca="1" si="5255"/>
        <v>-1002.1222453521349</v>
      </c>
      <c r="O3623" s="46">
        <f t="shared" ca="1" si="5255"/>
        <v>28774.20936676472</v>
      </c>
      <c r="P3623" s="46">
        <f t="shared" ca="1" si="5255"/>
        <v>6113.083270970591</v>
      </c>
      <c r="Q3623" s="46">
        <f t="shared" ca="1" si="5255"/>
        <v>19658.224425399509</v>
      </c>
      <c r="R3623" s="46">
        <f t="shared" ca="1" si="5255"/>
        <v>2265.8569733081677</v>
      </c>
      <c r="S3623" s="46">
        <f t="shared" ca="1" si="5255"/>
        <v>0</v>
      </c>
      <c r="T3623" s="46">
        <f t="shared" ca="1" si="5255"/>
        <v>28037.164669678266</v>
      </c>
      <c r="U3623" s="46">
        <f t="shared" ca="1" si="5255"/>
        <v>-1184.2587373922538</v>
      </c>
      <c r="V3623" s="46">
        <f t="shared" ca="1" si="5255"/>
        <v>74125.348078698662</v>
      </c>
      <c r="W3623" s="46">
        <f t="shared" ca="1" si="5255"/>
        <v>229348.42987479203</v>
      </c>
      <c r="X3623" s="46">
        <f t="shared" ca="1" si="5255"/>
        <v>6.15022431310831E-153</v>
      </c>
      <c r="Y3623" s="46">
        <f t="shared" ca="1" si="5255"/>
        <v>302289.51921609859</v>
      </c>
      <c r="Z3623" s="46">
        <f t="shared" ca="1" si="5255"/>
        <v>6141.4936736921854</v>
      </c>
      <c r="AA3623" s="46">
        <f t="shared" ca="1" si="5255"/>
        <v>-102.99333625486837</v>
      </c>
      <c r="AB3623" s="46">
        <f t="shared" ca="1" si="5255"/>
        <v>6038.5003374373173</v>
      </c>
      <c r="AC3623" s="46">
        <f t="shared" ca="1" si="5255"/>
        <v>172.90643190800563</v>
      </c>
      <c r="AD3623" s="46">
        <f t="shared" ca="1" si="5255"/>
        <v>0</v>
      </c>
      <c r="AE3623" s="46">
        <f t="shared" ca="1" si="5255"/>
        <v>0</v>
      </c>
    </row>
    <row r="3624" spans="2:31" hidden="1" outlineLevel="1">
      <c r="E3624" s="9"/>
      <c r="G3624" s="48" t="str">
        <f>$G$11</f>
        <v>DISTPRI</v>
      </c>
      <c r="H3624" s="46">
        <f t="shared" ref="H3624:AE3624" ca="1" si="5257">H3615*$E$3620</f>
        <v>-2348269.3596182787</v>
      </c>
      <c r="I3624" s="46">
        <f t="shared" ca="1" si="5257"/>
        <v>-3006444.7715287423</v>
      </c>
      <c r="J3624" s="46">
        <f t="shared" ref="J3624:K3624" ca="1" si="5258">J3615*$E$3620</f>
        <v>-2680.9681493604112</v>
      </c>
      <c r="K3624" s="46">
        <f t="shared" ca="1" si="5258"/>
        <v>-7879.4123418059025</v>
      </c>
      <c r="L3624" s="46">
        <f t="shared" ca="1" si="5257"/>
        <v>234774.1661487245</v>
      </c>
      <c r="M3624" s="46">
        <f t="shared" ca="1" si="5257"/>
        <v>-2669.7324510858766</v>
      </c>
      <c r="N3624" s="46">
        <f t="shared" ca="1" si="5257"/>
        <v>0</v>
      </c>
      <c r="O3624" s="46">
        <f t="shared" ca="1" si="5257"/>
        <v>232104.43369763819</v>
      </c>
      <c r="P3624" s="46">
        <f t="shared" ca="1" si="5257"/>
        <v>34609.98153218376</v>
      </c>
      <c r="Q3624" s="46">
        <f t="shared" ca="1" si="5257"/>
        <v>77868.73967240371</v>
      </c>
      <c r="R3624" s="46">
        <f t="shared" ca="1" si="5257"/>
        <v>0</v>
      </c>
      <c r="S3624" s="46">
        <f t="shared" ca="1" si="5257"/>
        <v>0</v>
      </c>
      <c r="T3624" s="46">
        <f t="shared" ca="1" si="5257"/>
        <v>112478.72120458729</v>
      </c>
      <c r="U3624" s="46">
        <f t="shared" ca="1" si="5257"/>
        <v>-2805.7274173085289</v>
      </c>
      <c r="V3624" s="46">
        <f t="shared" ca="1" si="5257"/>
        <v>285002.31495739071</v>
      </c>
      <c r="W3624" s="46">
        <f t="shared" ca="1" si="5257"/>
        <v>-9.7504041531958262E-81</v>
      </c>
      <c r="X3624" s="46">
        <f t="shared" ca="1" si="5257"/>
        <v>9.5704850800384765E-153</v>
      </c>
      <c r="Y3624" s="46">
        <f t="shared" ca="1" si="5257"/>
        <v>282196.58754008223</v>
      </c>
      <c r="Z3624" s="46">
        <f t="shared" ca="1" si="5257"/>
        <v>41122.198147420058</v>
      </c>
      <c r="AA3624" s="46">
        <f t="shared" ca="1" si="5257"/>
        <v>-260.64079337610087</v>
      </c>
      <c r="AB3624" s="46">
        <f t="shared" ca="1" si="5257"/>
        <v>40861.557354043965</v>
      </c>
      <c r="AC3624" s="46">
        <f t="shared" ca="1" si="5257"/>
        <v>1094.4926052816941</v>
      </c>
      <c r="AD3624" s="46">
        <f t="shared" ca="1" si="5257"/>
        <v>0</v>
      </c>
      <c r="AE3624" s="46">
        <f t="shared" ca="1" si="5257"/>
        <v>0</v>
      </c>
    </row>
    <row r="3625" spans="2:31" hidden="1" outlineLevel="1">
      <c r="E3625" s="9"/>
      <c r="G3625" s="48" t="str">
        <f>$G$12</f>
        <v>DISTSEC</v>
      </c>
      <c r="H3625" s="46">
        <f t="shared" ref="H3625:AE3625" ca="1" si="5259">H3616*$E$3620</f>
        <v>-1487248.3779303436</v>
      </c>
      <c r="I3625" s="46">
        <f t="shared" ca="1" si="5259"/>
        <v>-1649851.1971468462</v>
      </c>
      <c r="J3625" s="46">
        <f t="shared" ref="J3625:K3625" ca="1" si="5260">J3616*$E$3620</f>
        <v>-2597.1287496238292</v>
      </c>
      <c r="K3625" s="46">
        <f t="shared" ca="1" si="5260"/>
        <v>-5989.3956617932272</v>
      </c>
      <c r="L3625" s="46">
        <f t="shared" ca="1" si="5259"/>
        <v>104805.56895406869</v>
      </c>
      <c r="M3625" s="46">
        <f t="shared" ca="1" si="5259"/>
        <v>0</v>
      </c>
      <c r="N3625" s="46">
        <f t="shared" ca="1" si="5259"/>
        <v>0</v>
      </c>
      <c r="O3625" s="46">
        <f t="shared" ca="1" si="5259"/>
        <v>104805.56895406869</v>
      </c>
      <c r="P3625" s="46">
        <f t="shared" ca="1" si="5259"/>
        <v>13137.779683265235</v>
      </c>
      <c r="Q3625" s="46">
        <f t="shared" ca="1" si="5259"/>
        <v>0</v>
      </c>
      <c r="R3625" s="46">
        <f t="shared" ca="1" si="5259"/>
        <v>0</v>
      </c>
      <c r="S3625" s="46">
        <f t="shared" ca="1" si="5259"/>
        <v>0</v>
      </c>
      <c r="T3625" s="46">
        <f t="shared" ca="1" si="5259"/>
        <v>13137.779683265235</v>
      </c>
      <c r="U3625" s="46">
        <f t="shared" ca="1" si="5259"/>
        <v>-1048.1697358702033</v>
      </c>
      <c r="V3625" s="46">
        <f t="shared" ca="1" si="5259"/>
        <v>1.0861833270602009E-123</v>
      </c>
      <c r="W3625" s="46">
        <f t="shared" ca="1" si="5259"/>
        <v>-3.6991420996959014E-82</v>
      </c>
      <c r="X3625" s="46">
        <f t="shared" ca="1" si="5259"/>
        <v>0</v>
      </c>
      <c r="Y3625" s="46">
        <f t="shared" ca="1" si="5259"/>
        <v>-1048.1697358702033</v>
      </c>
      <c r="Z3625" s="46">
        <f t="shared" ca="1" si="5259"/>
        <v>16465.373268337371</v>
      </c>
      <c r="AA3625" s="46">
        <f t="shared" ca="1" si="5259"/>
        <v>0</v>
      </c>
      <c r="AB3625" s="46">
        <f t="shared" ca="1" si="5259"/>
        <v>16465.373268337371</v>
      </c>
      <c r="AC3625" s="46">
        <f t="shared" ca="1" si="5259"/>
        <v>396.56050397465907</v>
      </c>
      <c r="AD3625" s="46">
        <f t="shared" ca="1" si="5259"/>
        <v>29879.986243077721</v>
      </c>
      <c r="AE3625" s="46">
        <f t="shared" ca="1" si="5259"/>
        <v>7552.2447110274506</v>
      </c>
    </row>
    <row r="3626" spans="2:31" hidden="1" outlineLevel="1">
      <c r="E3626" s="9"/>
      <c r="G3626" s="48" t="str">
        <f>$G$13</f>
        <v>ENERGY</v>
      </c>
      <c r="H3626" s="46">
        <f t="shared" ref="H3626:AE3626" ca="1" si="5261">H3617*$E$3620</f>
        <v>-2226571.1554649193</v>
      </c>
      <c r="I3626" s="46">
        <f t="shared" ca="1" si="5261"/>
        <v>-19602.817989929954</v>
      </c>
      <c r="J3626" s="46">
        <f t="shared" ref="J3626:K3626" ca="1" si="5262">J3617*$E$3620</f>
        <v>5382.1521070259432</v>
      </c>
      <c r="K3626" s="46">
        <f t="shared" ca="1" si="5262"/>
        <v>21833.453169789682</v>
      </c>
      <c r="L3626" s="46">
        <f t="shared" ca="1" si="5261"/>
        <v>-32477.187158549466</v>
      </c>
      <c r="M3626" s="46">
        <f t="shared" ca="1" si="5261"/>
        <v>-1346.3123831962021</v>
      </c>
      <c r="N3626" s="46">
        <f t="shared" ca="1" si="5261"/>
        <v>3723.1841417940768</v>
      </c>
      <c r="O3626" s="46">
        <f t="shared" ca="1" si="5261"/>
        <v>-30100.315399950658</v>
      </c>
      <c r="P3626" s="46">
        <f t="shared" ca="1" si="5261"/>
        <v>-91497.367995243607</v>
      </c>
      <c r="Q3626" s="46">
        <f t="shared" ca="1" si="5261"/>
        <v>-50314.449745748236</v>
      </c>
      <c r="R3626" s="46">
        <f t="shared" ca="1" si="5261"/>
        <v>-9816.5145633012908</v>
      </c>
      <c r="S3626" s="46">
        <f t="shared" ca="1" si="5261"/>
        <v>309.9636701479846</v>
      </c>
      <c r="T3626" s="46">
        <f t="shared" ca="1" si="5261"/>
        <v>-151318.3686341446</v>
      </c>
      <c r="U3626" s="46">
        <f t="shared" ca="1" si="5261"/>
        <v>1283.0622802331163</v>
      </c>
      <c r="V3626" s="46">
        <f t="shared" ca="1" si="5261"/>
        <v>-254335.69382021652</v>
      </c>
      <c r="W3626" s="46">
        <f t="shared" ca="1" si="5261"/>
        <v>-1510795.8691449226</v>
      </c>
      <c r="X3626" s="46">
        <f t="shared" ca="1" si="5261"/>
        <v>-282890.79291706951</v>
      </c>
      <c r="Y3626" s="46">
        <f t="shared" ca="1" si="5261"/>
        <v>-2046739.2936019769</v>
      </c>
      <c r="Z3626" s="46">
        <f t="shared" ca="1" si="5261"/>
        <v>-10837.039638247137</v>
      </c>
      <c r="AA3626" s="46">
        <f t="shared" ca="1" si="5261"/>
        <v>-91.058638384444905</v>
      </c>
      <c r="AB3626" s="46">
        <f t="shared" ca="1" si="5261"/>
        <v>-10928.09827663161</v>
      </c>
      <c r="AC3626" s="46">
        <f t="shared" ca="1" si="5261"/>
        <v>6.6114946850978482</v>
      </c>
      <c r="AD3626" s="46">
        <f t="shared" ca="1" si="5261"/>
        <v>3576.0920608146675</v>
      </c>
      <c r="AE3626" s="46">
        <f t="shared" ca="1" si="5261"/>
        <v>1319.4296054157101</v>
      </c>
    </row>
    <row r="3627" spans="2:31" hidden="1" outlineLevel="1">
      <c r="E3627" s="9"/>
      <c r="G3627" s="48" t="str">
        <f>$G$14</f>
        <v>CUSTOMER</v>
      </c>
      <c r="H3627" s="46">
        <f t="shared" ref="H3627:AE3627" ca="1" si="5263">H3618*$E$3620</f>
        <v>154337.51547651464</v>
      </c>
      <c r="I3627" s="46">
        <f t="shared" ca="1" si="5263"/>
        <v>-483233.2806867215</v>
      </c>
      <c r="J3627" s="46">
        <f t="shared" ref="J3627:K3627" ca="1" si="5264">J3618*$E$3620</f>
        <v>-38.488389579216872</v>
      </c>
      <c r="K3627" s="46">
        <f t="shared" ca="1" si="5264"/>
        <v>2205.9830258684233</v>
      </c>
      <c r="L3627" s="46">
        <f t="shared" ca="1" si="5263"/>
        <v>58319.449352893411</v>
      </c>
      <c r="M3627" s="46">
        <f t="shared" ca="1" si="5263"/>
        <v>-2787.8141327352764</v>
      </c>
      <c r="N3627" s="46">
        <f t="shared" ca="1" si="5263"/>
        <v>-1709.1709784290279</v>
      </c>
      <c r="O3627" s="46">
        <f t="shared" ca="1" si="5263"/>
        <v>53822.464241729023</v>
      </c>
      <c r="P3627" s="46">
        <f t="shared" ca="1" si="5263"/>
        <v>962.45959766465683</v>
      </c>
      <c r="Q3627" s="46">
        <f t="shared" ca="1" si="5263"/>
        <v>3632.4927922506013</v>
      </c>
      <c r="R3627" s="46">
        <f t="shared" ca="1" si="5263"/>
        <v>1186.7981772759431</v>
      </c>
      <c r="S3627" s="46">
        <f t="shared" ca="1" si="5263"/>
        <v>-994.34903352948743</v>
      </c>
      <c r="T3627" s="46">
        <f t="shared" ca="1" si="5263"/>
        <v>4787.4015336617185</v>
      </c>
      <c r="U3627" s="46">
        <f t="shared" ca="1" si="5263"/>
        <v>-10.059907789961473</v>
      </c>
      <c r="V3627" s="46">
        <f t="shared" ca="1" si="5263"/>
        <v>2694.0417500861322</v>
      </c>
      <c r="W3627" s="46">
        <f t="shared" ca="1" si="5263"/>
        <v>2069.0505130668089</v>
      </c>
      <c r="X3627" s="46">
        <f t="shared" ca="1" si="5263"/>
        <v>2632.674744995838</v>
      </c>
      <c r="Y3627" s="46">
        <f t="shared" ca="1" si="5263"/>
        <v>7385.7071003588208</v>
      </c>
      <c r="Z3627" s="46">
        <f t="shared" ca="1" si="5263"/>
        <v>959.32041354492617</v>
      </c>
      <c r="AA3627" s="46">
        <f t="shared" ca="1" si="5263"/>
        <v>-4.7155862449923349</v>
      </c>
      <c r="AB3627" s="46">
        <f t="shared" ca="1" si="5263"/>
        <v>954.60482729993532</v>
      </c>
      <c r="AC3627" s="46">
        <f t="shared" ca="1" si="5263"/>
        <v>187.83042102601749</v>
      </c>
      <c r="AD3627" s="46">
        <f t="shared" ca="1" si="5263"/>
        <v>488683.36175664939</v>
      </c>
      <c r="AE3627" s="46">
        <f t="shared" ca="1" si="5263"/>
        <v>79581.93164622417</v>
      </c>
    </row>
    <row r="3628" spans="2:31" collapsed="1">
      <c r="B3628" s="97" t="s">
        <v>159</v>
      </c>
      <c r="E3628" s="4">
        <f>E3619*$E$3620</f>
        <v>-12323331.700722342</v>
      </c>
      <c r="F3628" s="174"/>
      <c r="G3628" s="48" t="str">
        <f>$G$15</f>
        <v>TOTAL</v>
      </c>
      <c r="H3628" s="46">
        <f t="shared" ref="H3628:AE3628" ca="1" si="5265">H3619*$E$3620</f>
        <v>-12323331.700722324</v>
      </c>
      <c r="I3628" s="46">
        <f t="shared" ca="1" si="5265"/>
        <v>-12968128.58545321</v>
      </c>
      <c r="J3628" s="46">
        <f t="shared" ref="J3628:K3628" ca="1" si="5266">J3619*$E$3620</f>
        <v>-5844.6555888631656</v>
      </c>
      <c r="K3628" s="46">
        <f t="shared" ca="1" si="5266"/>
        <v>-6171.7182091767145</v>
      </c>
      <c r="L3628" s="46">
        <f t="shared" ca="1" si="5265"/>
        <v>609485.78851199523</v>
      </c>
      <c r="M3628" s="46">
        <f t="shared" ca="1" si="5265"/>
        <v>-16763.322723298868</v>
      </c>
      <c r="N3628" s="46">
        <f t="shared" ca="1" si="5265"/>
        <v>-1642.7093634378516</v>
      </c>
      <c r="O3628" s="46">
        <f t="shared" ca="1" si="5265"/>
        <v>591079.75642525766</v>
      </c>
      <c r="P3628" s="46">
        <f t="shared" ca="1" si="5265"/>
        <v>-146900.33353013534</v>
      </c>
      <c r="Q3628" s="46">
        <f t="shared" ca="1" si="5265"/>
        <v>165101.65631071129</v>
      </c>
      <c r="R3628" s="46">
        <f t="shared" ca="1" si="5265"/>
        <v>-5542.4506955014958</v>
      </c>
      <c r="S3628" s="46">
        <f t="shared" ca="1" si="5265"/>
        <v>-3009.8044688447649</v>
      </c>
      <c r="T3628" s="46">
        <f t="shared" ca="1" si="5265"/>
        <v>9649.0676162280124</v>
      </c>
      <c r="U3628" s="46">
        <f t="shared" ca="1" si="5265"/>
        <v>-16317.008185388995</v>
      </c>
      <c r="V3628" s="46">
        <f t="shared" ca="1" si="5265"/>
        <v>538331.51580111869</v>
      </c>
      <c r="W3628" s="46">
        <f t="shared" ca="1" si="5265"/>
        <v>-1274870.6866161542</v>
      </c>
      <c r="X3628" s="46">
        <f t="shared" ca="1" si="5265"/>
        <v>74160.890255416933</v>
      </c>
      <c r="Y3628" s="46">
        <f t="shared" ca="1" si="5265"/>
        <v>-678695.28874501446</v>
      </c>
      <c r="Z3628" s="46">
        <f t="shared" ca="1" si="5265"/>
        <v>94516.027980761733</v>
      </c>
      <c r="AA3628" s="46">
        <f t="shared" ca="1" si="5265"/>
        <v>-1833.164214391167</v>
      </c>
      <c r="AB3628" s="46">
        <f t="shared" ca="1" si="5265"/>
        <v>92682.86376637072</v>
      </c>
      <c r="AC3628" s="46">
        <f t="shared" ca="1" si="5265"/>
        <v>3596.2137150996027</v>
      </c>
      <c r="AD3628" s="46">
        <f t="shared" ca="1" si="5265"/>
        <v>544363.86212712864</v>
      </c>
      <c r="AE3628" s="46">
        <f t="shared" ca="1" si="5265"/>
        <v>94136.783623835756</v>
      </c>
    </row>
    <row r="3630" spans="2:31">
      <c r="B3630" s="97" t="s">
        <v>160</v>
      </c>
      <c r="E3630" s="3"/>
      <c r="F3630" s="167"/>
      <c r="G3630" s="3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6"/>
      <c r="AE3630" s="6"/>
    </row>
    <row r="3631" spans="2:31" hidden="1" outlineLevel="1">
      <c r="E3631" s="44"/>
      <c r="F3631" s="167" t="str">
        <f>F3638</f>
        <v>RB_GUP</v>
      </c>
      <c r="G3631" s="48" t="str">
        <f>$G$8</f>
        <v>PRODUCTION</v>
      </c>
      <c r="H3631" s="4">
        <f t="shared" ref="H3631:H3694" ca="1" si="5267">SUBTOTAL(9,I3631:AE3631)</f>
        <v>-507489.76180616213</v>
      </c>
      <c r="I3631" s="5">
        <f t="shared" ref="I3631:N3631" ca="1" si="5268">VLOOKUP(CONCATENATE($F3631," ",$G3631),AllocFactorMatrix,(I$4+1),FALSE)*$E3638</f>
        <v>-260987.23112998332</v>
      </c>
      <c r="J3631" s="47">
        <f t="shared" ca="1" si="5268"/>
        <v>-58.387317544986317</v>
      </c>
      <c r="K3631" s="47">
        <f t="shared" ca="1" si="5268"/>
        <v>-102.23202982182207</v>
      </c>
      <c r="L3631" s="5">
        <f t="shared" ca="1" si="5268"/>
        <v>-60827.634594766212</v>
      </c>
      <c r="M3631" s="5">
        <f t="shared" ca="1" si="5268"/>
        <v>-846.41576122334152</v>
      </c>
      <c r="N3631" s="5">
        <f t="shared" ca="1" si="5268"/>
        <v>-117.88346097416733</v>
      </c>
      <c r="O3631" s="5">
        <f t="shared" ref="O3631:O3638" ca="1" si="5269">SUBTOTAL(9,L3631:N3631)</f>
        <v>-61791.933816963719</v>
      </c>
      <c r="P3631" s="5">
        <f ca="1">VLOOKUP(CONCATENATE($F3631," ",$G3631),AllocFactorMatrix,(P$4+1),FALSE)*$E3638</f>
        <v>-36179.833537850063</v>
      </c>
      <c r="Q3631" s="5">
        <f ca="1">VLOOKUP(CONCATENATE($F3631," ",$G3631),AllocFactorMatrix,(Q$4+1),FALSE)*$E3638</f>
        <v>-6492.7959746864144</v>
      </c>
      <c r="R3631" s="5">
        <f ca="1">VLOOKUP(CONCATENATE($F3631," ",$G3631),AllocFactorMatrix,(R$4+1),FALSE)*$E3638</f>
        <v>-1316.6727658843101</v>
      </c>
      <c r="S3631" s="5">
        <f ca="1">VLOOKUP(CONCATENATE($F3631," ",$G3631),AllocFactorMatrix,(S$4+1),FALSE)*$E3638</f>
        <v>-50.000052856104745</v>
      </c>
      <c r="T3631" s="5">
        <f ca="1">SUBTOTAL(9,P3631:S3631)</f>
        <v>-44039.302331276893</v>
      </c>
      <c r="U3631" s="5">
        <f ca="1">VLOOKUP(CONCATENATE($F3631," ",$G3631),AllocFactorMatrix,(U$4+1),FALSE)*$E3638</f>
        <v>-1715.9313603977412</v>
      </c>
      <c r="V3631" s="5">
        <f ca="1">VLOOKUP(CONCATENATE($F3631," ",$G3631),AllocFactorMatrix,(V$4+1),FALSE)*$E3638</f>
        <v>-23166.064229263746</v>
      </c>
      <c r="W3631" s="5">
        <f ca="1">VLOOKUP(CONCATENATE($F3631," ",$G3631),AllocFactorMatrix,(W$4+1),FALSE)*$E3638</f>
        <v>-88600.89612757643</v>
      </c>
      <c r="X3631" s="5">
        <f ca="1">VLOOKUP(CONCATENATE($F3631," ",$G3631),AllocFactorMatrix,(X$4+1),FALSE)*$E3638</f>
        <v>-16050.87407937195</v>
      </c>
      <c r="Y3631" s="5">
        <f ca="1">SUBTOTAL(9,U3631:X3631)</f>
        <v>-129533.76579660986</v>
      </c>
      <c r="Z3631" s="5">
        <f ca="1">VLOOKUP(CONCATENATE($F3631," ",$G3631),AllocFactorMatrix,(Z$4+1),FALSE)*$E3638</f>
        <v>-9944.7207547071612</v>
      </c>
      <c r="AA3631" s="5">
        <f ca="1">VLOOKUP(CONCATENATE($F3631," ",$G3631),AllocFactorMatrix,(AA$4+1),FALSE)*$E3638</f>
        <v>-198.62158061866174</v>
      </c>
      <c r="AB3631" s="5">
        <f t="shared" ref="AB3631:AB3638" ca="1" si="5270">SUBTOTAL(9,Z3631:AA3631)</f>
        <v>-10143.342335325822</v>
      </c>
      <c r="AC3631" s="5">
        <f ca="1">VLOOKUP(CONCATENATE($F3631," ",$G3631),AllocFactorMatrix,(AC$4+1),FALSE)*$E3638</f>
        <v>-131.18695535904874</v>
      </c>
      <c r="AD3631" s="5">
        <f ca="1">VLOOKUP(CONCATENATE($F3631," ",$G3631),AllocFactorMatrix,(AD$4+1),FALSE)*$E3638</f>
        <v>-582.80714866339247</v>
      </c>
      <c r="AE3631" s="5">
        <f ca="1">VLOOKUP(CONCATENATE($F3631," ",$G3631),AllocFactorMatrix,(AE$4+1),FALSE)*$E3638</f>
        <v>-119.5729446132809</v>
      </c>
    </row>
    <row r="3632" spans="2:31" hidden="1" outlineLevel="1">
      <c r="E3632" s="44"/>
      <c r="F3632" s="167" t="str">
        <f>F3638</f>
        <v>RB_GUP</v>
      </c>
      <c r="G3632" s="48" t="str">
        <f>$G$9</f>
        <v>BULKTRAN</v>
      </c>
      <c r="H3632" s="4">
        <f t="shared" ca="1" si="5267"/>
        <v>-275594.58286664705</v>
      </c>
      <c r="I3632" s="5">
        <f t="shared" ref="I3632:N3632" ca="1" si="5271">VLOOKUP(CONCATENATE($F3632," ",$G3632),AllocFactorMatrix,(I$4+1),FALSE)*$E3638</f>
        <v>-141730.28208648204</v>
      </c>
      <c r="J3632" s="47">
        <f t="shared" ca="1" si="5271"/>
        <v>-31.707493696511399</v>
      </c>
      <c r="K3632" s="47">
        <f t="shared" ca="1" si="5271"/>
        <v>-55.517560618527469</v>
      </c>
      <c r="L3632" s="5">
        <f t="shared" ca="1" si="5271"/>
        <v>-33032.718774950197</v>
      </c>
      <c r="M3632" s="5">
        <f t="shared" ca="1" si="5271"/>
        <v>-459.64986134084762</v>
      </c>
      <c r="N3632" s="5">
        <f t="shared" ca="1" si="5271"/>
        <v>-64.017140244222801</v>
      </c>
      <c r="O3632" s="5">
        <f t="shared" ca="1" si="5269"/>
        <v>-33556.385776535266</v>
      </c>
      <c r="P3632" s="5">
        <f ca="1">VLOOKUP(CONCATENATE($F3632," ",$G3632),AllocFactorMatrix,(P$4+1),FALSE)*$E3638</f>
        <v>-19647.620272302091</v>
      </c>
      <c r="Q3632" s="5">
        <f ca="1">VLOOKUP(CONCATENATE($F3632," ",$G3632),AllocFactorMatrix,(Q$4+1),FALSE)*$E3638</f>
        <v>-3525.9418671098397</v>
      </c>
      <c r="R3632" s="5">
        <f ca="1">VLOOKUP(CONCATENATE($F3632," ",$G3632),AllocFactorMatrix,(R$4+1),FALSE)*$E3638</f>
        <v>-715.02502906523614</v>
      </c>
      <c r="S3632" s="5">
        <f ca="1">VLOOKUP(CONCATENATE($F3632," ",$G3632),AllocFactorMatrix,(S$4+1),FALSE)*$E3638</f>
        <v>-27.152752128725147</v>
      </c>
      <c r="T3632" s="5">
        <f t="shared" ref="T3632:T3638" ca="1" si="5272">SUBTOTAL(9,P3632:S3632)</f>
        <v>-23915.739920605891</v>
      </c>
      <c r="U3632" s="5">
        <f ca="1">VLOOKUP(CONCATENATE($F3632," ",$G3632),AllocFactorMatrix,(U$4+1),FALSE)*$E3638</f>
        <v>-931.84419290263497</v>
      </c>
      <c r="V3632" s="5">
        <f ca="1">VLOOKUP(CONCATENATE($F3632," ",$G3632),AllocFactorMatrix,(V$4+1),FALSE)*$E3638</f>
        <v>-12580.434697251008</v>
      </c>
      <c r="W3632" s="5">
        <f ca="1">VLOOKUP(CONCATENATE($F3632," ",$G3632),AllocFactorMatrix,(W$4+1),FALSE)*$E3638</f>
        <v>-48115.112555151565</v>
      </c>
      <c r="X3632" s="5">
        <f ca="1">VLOOKUP(CONCATENATE($F3632," ",$G3632),AllocFactorMatrix,(X$4+1),FALSE)*$E3638</f>
        <v>-8716.4988921277509</v>
      </c>
      <c r="Y3632" s="5">
        <f t="shared" ref="Y3632:Y3638" ca="1" si="5273">SUBTOTAL(9,U3632:X3632)</f>
        <v>-70343.890337432967</v>
      </c>
      <c r="Z3632" s="5">
        <f ca="1">VLOOKUP(CONCATENATE($F3632," ",$G3632),AllocFactorMatrix,(Z$4+1),FALSE)*$E3638</f>
        <v>-5400.5250438246912</v>
      </c>
      <c r="AA3632" s="5">
        <f ca="1">VLOOKUP(CONCATENATE($F3632," ",$G3632),AllocFactorMatrix,(AA$4+1),FALSE)*$E3638</f>
        <v>-107.86233689542289</v>
      </c>
      <c r="AB3632" s="5">
        <f t="shared" ca="1" si="5270"/>
        <v>-5508.3873807201144</v>
      </c>
      <c r="AC3632" s="5">
        <f ca="1">VLOOKUP(CONCATENATE($F3632," ",$G3632),AllocFactorMatrix,(AC$4+1),FALSE)*$E3638</f>
        <v>-71.241662316592326</v>
      </c>
      <c r="AD3632" s="5">
        <f ca="1">VLOOKUP(CONCATENATE($F3632," ",$G3632),AllocFactorMatrix,(AD$4+1),FALSE)*$E3638</f>
        <v>-316.4960263551809</v>
      </c>
      <c r="AE3632" s="5">
        <f ca="1">VLOOKUP(CONCATENATE($F3632," ",$G3632),AllocFactorMatrix,(AE$4+1),FALSE)*$E3638</f>
        <v>-64.934621883900419</v>
      </c>
    </row>
    <row r="3633" spans="4:31" hidden="1" outlineLevel="1">
      <c r="E3633" s="44"/>
      <c r="F3633" s="167" t="str">
        <f>F3638</f>
        <v>RB_GUP</v>
      </c>
      <c r="G3633" s="48" t="str">
        <f>$G$10</f>
        <v>SUBTRAN</v>
      </c>
      <c r="H3633" s="4">
        <f t="shared" ca="1" si="5267"/>
        <v>-76304.88417416162</v>
      </c>
      <c r="I3633" s="5">
        <f t="shared" ref="I3633:N3633" ca="1" si="5274">VLOOKUP(CONCATENATE($F3633," ",$G3633),AllocFactorMatrix,(I$4+1),FALSE)*$E3638</f>
        <v>-38981.889441103398</v>
      </c>
      <c r="J3633" s="47">
        <f t="shared" ca="1" si="5274"/>
        <v>-6.3476094820945983</v>
      </c>
      <c r="K3633" s="47">
        <f t="shared" ca="1" si="5274"/>
        <v>-11.81399113713047</v>
      </c>
      <c r="L3633" s="5">
        <f t="shared" ca="1" si="5274"/>
        <v>-9135.4589378665678</v>
      </c>
      <c r="M3633" s="5">
        <f t="shared" ca="1" si="5274"/>
        <v>-127.67529054087166</v>
      </c>
      <c r="N3633" s="5">
        <f t="shared" ca="1" si="5274"/>
        <v>-23.108634376372574</v>
      </c>
      <c r="O3633" s="5">
        <f t="shared" ca="1" si="5269"/>
        <v>-9286.2428627838126</v>
      </c>
      <c r="P3633" s="5">
        <f ca="1">VLOOKUP(CONCATENATE($F3633," ",$G3633),AllocFactorMatrix,(P$4+1),FALSE)*$E3638</f>
        <v>-5274.2063654505992</v>
      </c>
      <c r="Q3633" s="5">
        <f ca="1">VLOOKUP(CONCATENATE($F3633," ",$G3633),AllocFactorMatrix,(Q$4+1),FALSE)*$E3638</f>
        <v>-949.1448911202998</v>
      </c>
      <c r="R3633" s="5">
        <f ca="1">VLOOKUP(CONCATENATE($F3633," ",$G3633),AllocFactorMatrix,(R$4+1),FALSE)*$E3638</f>
        <v>-249.14321601103765</v>
      </c>
      <c r="S3633" s="5">
        <f ca="1">VLOOKUP(CONCATENATE($F3633," ",$G3633),AllocFactorMatrix,(S$4+1),FALSE)*$E3638</f>
        <v>0</v>
      </c>
      <c r="T3633" s="5">
        <f t="shared" ca="1" si="5272"/>
        <v>-6472.4944725819369</v>
      </c>
      <c r="U3633" s="5">
        <f ca="1">VLOOKUP(CONCATENATE($F3633," ",$G3633),AllocFactorMatrix,(U$4+1),FALSE)*$E3638</f>
        <v>-238.08110793467645</v>
      </c>
      <c r="V3633" s="5">
        <f ca="1">VLOOKUP(CONCATENATE($F3633," ",$G3633),AllocFactorMatrix,(V$4+1),FALSE)*$E3638</f>
        <v>-3340.5088067125339</v>
      </c>
      <c r="W3633" s="5">
        <f ca="1">VLOOKUP(CONCATENATE($F3633," ",$G3633),AllocFactorMatrix,(W$4+1),FALSE)*$E3638</f>
        <v>-16471.285242478945</v>
      </c>
      <c r="X3633" s="5">
        <f ca="1">VLOOKUP(CONCATENATE($F3633," ",$G3633),AllocFactorMatrix,(X$4+1),FALSE)*$E3638</f>
        <v>0</v>
      </c>
      <c r="Y3633" s="5">
        <f t="shared" ca="1" si="5273"/>
        <v>-20049.875157126156</v>
      </c>
      <c r="Z3633" s="5">
        <f ca="1">VLOOKUP(CONCATENATE($F3633," ",$G3633),AllocFactorMatrix,(Z$4+1),FALSE)*$E3638</f>
        <v>-1447.8967018298463</v>
      </c>
      <c r="AA3633" s="5">
        <f ca="1">VLOOKUP(CONCATENATE($F3633," ",$G3633),AllocFactorMatrix,(AA$4+1),FALSE)*$E3638</f>
        <v>-29.071618623360376</v>
      </c>
      <c r="AB3633" s="5">
        <f t="shared" ca="1" si="5270"/>
        <v>-1476.9683204532066</v>
      </c>
      <c r="AC3633" s="5">
        <f ca="1">VLOOKUP(CONCATENATE($F3633," ",$G3633),AllocFactorMatrix,(AC$4+1),FALSE)*$E3638</f>
        <v>-19.252319493882702</v>
      </c>
      <c r="AD3633" s="5">
        <f ca="1">VLOOKUP(CONCATENATE($F3633," ",$G3633),AllocFactorMatrix,(AD$4+1),FALSE)*$E3638</f>
        <v>0</v>
      </c>
      <c r="AE3633" s="5">
        <f ca="1">VLOOKUP(CONCATENATE($F3633," ",$G3633),AllocFactorMatrix,(AE$4+1),FALSE)*$E3638</f>
        <v>0</v>
      </c>
    </row>
    <row r="3634" spans="4:31" hidden="1" outlineLevel="1">
      <c r="E3634" s="44"/>
      <c r="F3634" s="167" t="str">
        <f>F3638</f>
        <v>RB_GUP</v>
      </c>
      <c r="G3634" s="48" t="str">
        <f>$G$11</f>
        <v>DISTPRI</v>
      </c>
      <c r="H3634" s="4">
        <f t="shared" ca="1" si="5267"/>
        <v>-305283.79794895626</v>
      </c>
      <c r="I3634" s="5">
        <f t="shared" ref="I3634:N3634" ca="1" si="5275">VLOOKUP(CONCATENATE($F3634," ",$G3634),AllocFactorMatrix,(I$4+1),FALSE)*$E3638</f>
        <v>-199869.16983768568</v>
      </c>
      <c r="J3634" s="47">
        <f t="shared" ca="1" si="5275"/>
        <v>-32.818807526337096</v>
      </c>
      <c r="K3634" s="47">
        <f t="shared" ca="1" si="5275"/>
        <v>-60.72419441325723</v>
      </c>
      <c r="L3634" s="5">
        <f t="shared" ca="1" si="5275"/>
        <v>-46764.080540434363</v>
      </c>
      <c r="M3634" s="5">
        <f t="shared" ca="1" si="5275"/>
        <v>-653.47816379340952</v>
      </c>
      <c r="N3634" s="5">
        <f t="shared" ca="1" si="5275"/>
        <v>0</v>
      </c>
      <c r="O3634" s="5">
        <f t="shared" ca="1" si="5269"/>
        <v>-47417.558704227769</v>
      </c>
      <c r="P3634" s="5">
        <f ca="1">VLOOKUP(CONCATENATE($F3634," ",$G3634),AllocFactorMatrix,(P$4+1),FALSE)*$E3638</f>
        <v>-27119.45919861949</v>
      </c>
      <c r="Q3634" s="5">
        <f ca="1">VLOOKUP(CONCATENATE($F3634," ",$G3634),AllocFactorMatrix,(Q$4+1),FALSE)*$E3638</f>
        <v>-4879.9939497267569</v>
      </c>
      <c r="R3634" s="5">
        <f ca="1">VLOOKUP(CONCATENATE($F3634," ",$G3634),AllocFactorMatrix,(R$4+1),FALSE)*$E3638</f>
        <v>0</v>
      </c>
      <c r="S3634" s="5">
        <f ca="1">VLOOKUP(CONCATENATE($F3634," ",$G3634),AllocFactorMatrix,(S$4+1),FALSE)*$E3638</f>
        <v>0</v>
      </c>
      <c r="T3634" s="5">
        <f t="shared" ca="1" si="5272"/>
        <v>-31999.453148346249</v>
      </c>
      <c r="U3634" s="5">
        <f ca="1">VLOOKUP(CONCATENATE($F3634," ",$G3634),AllocFactorMatrix,(U$4+1),FALSE)*$E3638</f>
        <v>-1228.0637490402491</v>
      </c>
      <c r="V3634" s="5">
        <f ca="1">VLOOKUP(CONCATENATE($F3634," ",$G3634),AllocFactorMatrix,(V$4+1),FALSE)*$E3638</f>
        <v>-16981.497048093093</v>
      </c>
      <c r="W3634" s="5">
        <f ca="1">VLOOKUP(CONCATENATE($F3634," ",$G3634),AllocFactorMatrix,(W$4+1),FALSE)*$E3638</f>
        <v>0</v>
      </c>
      <c r="X3634" s="5">
        <f ca="1">VLOOKUP(CONCATENATE($F3634," ",$G3634),AllocFactorMatrix,(X$4+1),FALSE)*$E3638</f>
        <v>0</v>
      </c>
      <c r="Y3634" s="5">
        <f t="shared" ca="1" si="5273"/>
        <v>-18209.560797133341</v>
      </c>
      <c r="Z3634" s="5">
        <f ca="1">VLOOKUP(CONCATENATE($F3634," ",$G3634),AllocFactorMatrix,(Z$4+1),FALSE)*$E3638</f>
        <v>-7446.9058374386868</v>
      </c>
      <c r="AA3634" s="5">
        <f ca="1">VLOOKUP(CONCATENATE($F3634," ",$G3634),AllocFactorMatrix,(AA$4+1),FALSE)*$E3638</f>
        <v>-149.47114399975899</v>
      </c>
      <c r="AB3634" s="5">
        <f t="shared" ca="1" si="5270"/>
        <v>-7596.3769814384459</v>
      </c>
      <c r="AC3634" s="5">
        <f ca="1">VLOOKUP(CONCATENATE($F3634," ",$G3634),AllocFactorMatrix,(AC$4+1),FALSE)*$E3638</f>
        <v>-98.135478185136378</v>
      </c>
      <c r="AD3634" s="5">
        <f ca="1">VLOOKUP(CONCATENATE($F3634," ",$G3634),AllocFactorMatrix,(AD$4+1),FALSE)*$E3638</f>
        <v>0</v>
      </c>
      <c r="AE3634" s="5">
        <f ca="1">VLOOKUP(CONCATENATE($F3634," ",$G3634),AllocFactorMatrix,(AE$4+1),FALSE)*$E3638</f>
        <v>0</v>
      </c>
    </row>
    <row r="3635" spans="4:31" hidden="1" outlineLevel="1">
      <c r="E3635" s="44"/>
      <c r="F3635" s="167" t="str">
        <f>F3638</f>
        <v>RB_GUP</v>
      </c>
      <c r="G3635" s="48" t="str">
        <f>$G$12</f>
        <v>DISTSEC</v>
      </c>
      <c r="H3635" s="4">
        <f t="shared" ca="1" si="5267"/>
        <v>-146348.9404245613</v>
      </c>
      <c r="I3635" s="5">
        <f t="shared" ref="I3635:N3635" ca="1" si="5276">VLOOKUP(CONCATENATE($F3635," ",$G3635),AllocFactorMatrix,(I$4+1),FALSE)*$E3638</f>
        <v>-108579.3764653465</v>
      </c>
      <c r="J3635" s="47">
        <f t="shared" ca="1" si="5276"/>
        <v>-26.916267779328706</v>
      </c>
      <c r="K3635" s="47">
        <f t="shared" ca="1" si="5276"/>
        <v>-34.863984643303716</v>
      </c>
      <c r="L3635" s="5">
        <f t="shared" ca="1" si="5276"/>
        <v>-21885.998821781639</v>
      </c>
      <c r="M3635" s="5">
        <f t="shared" ca="1" si="5276"/>
        <v>0</v>
      </c>
      <c r="N3635" s="5">
        <f t="shared" ca="1" si="5276"/>
        <v>0</v>
      </c>
      <c r="O3635" s="5">
        <f t="shared" ca="1" si="5269"/>
        <v>-21885.998821781639</v>
      </c>
      <c r="P3635" s="5">
        <f ca="1">VLOOKUP(CONCATENATE($F3635," ",$G3635),AllocFactorMatrix,(P$4+1),FALSE)*$E3638</f>
        <v>-10925.355479452799</v>
      </c>
      <c r="Q3635" s="5">
        <f ca="1">VLOOKUP(CONCATENATE($F3635," ",$G3635),AllocFactorMatrix,(Q$4+1),FALSE)*$E3638</f>
        <v>0</v>
      </c>
      <c r="R3635" s="5">
        <f ca="1">VLOOKUP(CONCATENATE($F3635," ",$G3635),AllocFactorMatrix,(R$4+1),FALSE)*$E3638</f>
        <v>0</v>
      </c>
      <c r="S3635" s="5">
        <f ca="1">VLOOKUP(CONCATENATE($F3635," ",$G3635),AllocFactorMatrix,(S$4+1),FALSE)*$E3638</f>
        <v>0</v>
      </c>
      <c r="T3635" s="5">
        <f t="shared" ca="1" si="5272"/>
        <v>-10925.355479452799</v>
      </c>
      <c r="U3635" s="5">
        <f ca="1">VLOOKUP(CONCATENATE($F3635," ",$G3635),AllocFactorMatrix,(U$4+1),FALSE)*$E3638</f>
        <v>-409.14846415743358</v>
      </c>
      <c r="V3635" s="5">
        <f ca="1">VLOOKUP(CONCATENATE($F3635," ",$G3635),AllocFactorMatrix,(V$4+1),FALSE)*$E3638</f>
        <v>0</v>
      </c>
      <c r="W3635" s="5">
        <f ca="1">VLOOKUP(CONCATENATE($F3635," ",$G3635),AllocFactorMatrix,(W$4+1),FALSE)*$E3638</f>
        <v>0</v>
      </c>
      <c r="X3635" s="5">
        <f ca="1">VLOOKUP(CONCATENATE($F3635," ",$G3635),AllocFactorMatrix,(X$4+1),FALSE)*$E3638</f>
        <v>0</v>
      </c>
      <c r="Y3635" s="5">
        <f t="shared" ca="1" si="5273"/>
        <v>-409.14846415743358</v>
      </c>
      <c r="Z3635" s="5">
        <f ca="1">VLOOKUP(CONCATENATE($F3635," ",$G3635),AllocFactorMatrix,(Z$4+1),FALSE)*$E3638</f>
        <v>-3092.085738319025</v>
      </c>
      <c r="AA3635" s="5">
        <f ca="1">VLOOKUP(CONCATENATE($F3635," ",$G3635),AllocFactorMatrix,(AA$4+1),FALSE)*$E3638</f>
        <v>0</v>
      </c>
      <c r="AB3635" s="5">
        <f t="shared" ca="1" si="5270"/>
        <v>-3092.085738319025</v>
      </c>
      <c r="AC3635" s="5">
        <f ca="1">VLOOKUP(CONCATENATE($F3635," ",$G3635),AllocFactorMatrix,(AC$4+1),FALSE)*$E3638</f>
        <v>-36.559497574285054</v>
      </c>
      <c r="AD3635" s="5">
        <f ca="1">VLOOKUP(CONCATENATE($F3635," ",$G3635),AllocFactorMatrix,(AD$4+1),FALSE)*$E3638</f>
        <v>-1125.2907383806753</v>
      </c>
      <c r="AE3635" s="5">
        <f ca="1">VLOOKUP(CONCATENATE($F3635," ",$G3635),AllocFactorMatrix,(AE$4+1),FALSE)*$E3638</f>
        <v>-233.34496712630633</v>
      </c>
    </row>
    <row r="3636" spans="4:31" hidden="1" outlineLevel="1">
      <c r="E3636" s="44"/>
      <c r="F3636" s="167" t="str">
        <f>F3638</f>
        <v>RB_GUP</v>
      </c>
      <c r="G3636" s="48" t="str">
        <f>$G$13</f>
        <v>ENERGY</v>
      </c>
      <c r="H3636" s="4">
        <f t="shared" ca="1" si="5267"/>
        <v>-9474.7208446355708</v>
      </c>
      <c r="I3636" s="5">
        <f t="shared" ref="I3636:N3636" ca="1" si="5277">VLOOKUP(CONCATENATE($F3636," ",$G3636),AllocFactorMatrix,(I$4+1),FALSE)*$E3638</f>
        <v>-3706.7344237223583</v>
      </c>
      <c r="J3636" s="47">
        <f t="shared" ca="1" si="5277"/>
        <v>-0.59317892100902514</v>
      </c>
      <c r="K3636" s="47">
        <f t="shared" ca="1" si="5277"/>
        <v>-1.7103724376191201</v>
      </c>
      <c r="L3636" s="5">
        <f t="shared" ca="1" si="5277"/>
        <v>-1068.850898675842</v>
      </c>
      <c r="M3636" s="5">
        <f t="shared" ca="1" si="5277"/>
        <v>-14.907289492384182</v>
      </c>
      <c r="N3636" s="5">
        <f t="shared" ca="1" si="5277"/>
        <v>-2.0840264369383155</v>
      </c>
      <c r="O3636" s="5">
        <f t="shared" ca="1" si="5269"/>
        <v>-1085.8422146051646</v>
      </c>
      <c r="P3636" s="5">
        <f ca="1">VLOOKUP(CONCATENATE($F3636," ",$G3636),AllocFactorMatrix,(P$4+1),FALSE)*$E3638</f>
        <v>-692.94414684406286</v>
      </c>
      <c r="Q3636" s="5">
        <f ca="1">VLOOKUP(CONCATENATE($F3636," ",$G3636),AllocFactorMatrix,(Q$4+1),FALSE)*$E3638</f>
        <v>-123.75871038370747</v>
      </c>
      <c r="R3636" s="5">
        <f ca="1">VLOOKUP(CONCATENATE($F3636," ",$G3636),AllocFactorMatrix,(R$4+1),FALSE)*$E3638</f>
        <v>-25.201805668803146</v>
      </c>
      <c r="S3636" s="5">
        <f ca="1">VLOOKUP(CONCATENATE($F3636," ",$G3636),AllocFactorMatrix,(S$4+1),FALSE)*$E3638</f>
        <v>-0.95188072916066668</v>
      </c>
      <c r="T3636" s="5">
        <f t="shared" ca="1" si="5272"/>
        <v>-842.85654362573405</v>
      </c>
      <c r="U3636" s="5">
        <f ca="1">VLOOKUP(CONCATENATE($F3636," ",$G3636),AllocFactorMatrix,(U$4+1),FALSE)*$E3638</f>
        <v>-36.342287289183659</v>
      </c>
      <c r="V3636" s="5">
        <f ca="1">VLOOKUP(CONCATENATE($F3636," ",$G3636),AllocFactorMatrix,(V$4+1),FALSE)*$E3638</f>
        <v>-574.57847197324986</v>
      </c>
      <c r="W3636" s="5">
        <f ca="1">VLOOKUP(CONCATENATE($F3636," ",$G3636),AllocFactorMatrix,(W$4+1),FALSE)*$E3638</f>
        <v>-2471.1684922444028</v>
      </c>
      <c r="X3636" s="5">
        <f ca="1">VLOOKUP(CONCATENATE($F3636," ",$G3636),AllocFactorMatrix,(X$4+1),FALSE)*$E3638</f>
        <v>-464.85260410612204</v>
      </c>
      <c r="Y3636" s="5">
        <f t="shared" ca="1" si="5273"/>
        <v>-3546.9418556129585</v>
      </c>
      <c r="Z3636" s="5">
        <f ca="1">VLOOKUP(CONCATENATE($F3636," ",$G3636),AllocFactorMatrix,(Z$4+1),FALSE)*$E3638</f>
        <v>-190.62177946105206</v>
      </c>
      <c r="AA3636" s="5">
        <f ca="1">VLOOKUP(CONCATENATE($F3636," ",$G3636),AllocFactorMatrix,(AA$4+1),FALSE)*$E3638</f>
        <v>-3.8247879802585234</v>
      </c>
      <c r="AB3636" s="5">
        <f t="shared" ca="1" si="5270"/>
        <v>-194.44656744131058</v>
      </c>
      <c r="AC3636" s="5">
        <f ca="1">VLOOKUP(CONCATENATE($F3636," ",$G3636),AllocFactorMatrix,(AC$4+1),FALSE)*$E3638</f>
        <v>-3.4117272797024958</v>
      </c>
      <c r="AD3636" s="5">
        <f ca="1">VLOOKUP(CONCATENATE($F3636," ",$G3636),AllocFactorMatrix,(AD$4+1),FALSE)*$E3638</f>
        <v>-76.421522614132414</v>
      </c>
      <c r="AE3636" s="5">
        <f ca="1">VLOOKUP(CONCATENATE($F3636," ",$G3636),AllocFactorMatrix,(AE$4+1),FALSE)*$E3638</f>
        <v>-15.7624383755814</v>
      </c>
    </row>
    <row r="3637" spans="4:31" hidden="1" outlineLevel="1">
      <c r="E3637" s="44"/>
      <c r="F3637" s="167" t="str">
        <f>F3638</f>
        <v>RB_GUP</v>
      </c>
      <c r="G3637" s="48" t="str">
        <f>$G$14</f>
        <v>CUSTOMER</v>
      </c>
      <c r="H3637" s="4">
        <f t="shared" ca="1" si="5267"/>
        <v>-68973.311934876416</v>
      </c>
      <c r="I3637" s="5">
        <f t="shared" ref="I3637:N3637" ca="1" si="5278">VLOOKUP(CONCATENATE($F3637," ",$G3637),AllocFactorMatrix,(I$4+1),FALSE)*$E3638</f>
        <v>-34156.014498383149</v>
      </c>
      <c r="J3637" s="47">
        <f t="shared" ca="1" si="5278"/>
        <v>-6.8924335489878352</v>
      </c>
      <c r="K3637" s="47">
        <f t="shared" ca="1" si="5278"/>
        <v>-3.6529511458601895</v>
      </c>
      <c r="L3637" s="5">
        <f t="shared" ca="1" si="5278"/>
        <v>-10885.681427949665</v>
      </c>
      <c r="M3637" s="5">
        <f t="shared" ca="1" si="5278"/>
        <v>-695.00794480476361</v>
      </c>
      <c r="N3637" s="5">
        <f t="shared" ca="1" si="5278"/>
        <v>-116.89108810538454</v>
      </c>
      <c r="O3637" s="5">
        <f t="shared" ca="1" si="5269"/>
        <v>-11697.580460859814</v>
      </c>
      <c r="P3637" s="5">
        <f ca="1">VLOOKUP(CONCATENATE($F3637," ",$G3637),AllocFactorMatrix,(P$4+1),FALSE)*$E3638</f>
        <v>-847.76448816211371</v>
      </c>
      <c r="Q3637" s="5">
        <f ca="1">VLOOKUP(CONCATENATE($F3637," ",$G3637),AllocFactorMatrix,(Q$4+1),FALSE)*$E3638</f>
        <v>-245.37540114351197</v>
      </c>
      <c r="R3637" s="5">
        <f ca="1">VLOOKUP(CONCATENATE($F3637," ",$G3637),AllocFactorMatrix,(R$4+1),FALSE)*$E3638</f>
        <v>-287.42973575934246</v>
      </c>
      <c r="S3637" s="5">
        <f ca="1">VLOOKUP(CONCATENATE($F3637," ",$G3637),AllocFactorMatrix,(S$4+1),FALSE)*$E3638</f>
        <v>-35.913643237797416</v>
      </c>
      <c r="T3637" s="5">
        <f t="shared" ca="1" si="5272"/>
        <v>-1416.4832683027657</v>
      </c>
      <c r="U3637" s="5">
        <f ca="1">VLOOKUP(CONCATENATE($F3637," ",$G3637),AllocFactorMatrix,(U$4+1),FALSE)*$E3638</f>
        <v>-5.6207135199673841</v>
      </c>
      <c r="V3637" s="5">
        <f ca="1">VLOOKUP(CONCATENATE($F3637," ",$G3637),AllocFactorMatrix,(V$4+1),FALSE)*$E3638</f>
        <v>-174.16053322079532</v>
      </c>
      <c r="W3637" s="5">
        <f ca="1">VLOOKUP(CONCATENATE($F3637," ",$G3637),AllocFactorMatrix,(W$4+1),FALSE)*$E3638</f>
        <v>-483.14376593991443</v>
      </c>
      <c r="X3637" s="5">
        <f ca="1">VLOOKUP(CONCATENATE($F3637," ",$G3637),AllocFactorMatrix,(X$4+1),FALSE)*$E3638</f>
        <v>-143.65958406667806</v>
      </c>
      <c r="Y3637" s="5">
        <f t="shared" ca="1" si="5273"/>
        <v>-806.58459674735514</v>
      </c>
      <c r="Z3637" s="5">
        <f ca="1">VLOOKUP(CONCATENATE($F3637," ",$G3637),AllocFactorMatrix,(Z$4+1),FALSE)*$E3638</f>
        <v>-171.54583777642466</v>
      </c>
      <c r="AA3637" s="5">
        <f ca="1">VLOOKUP(CONCATENATE($F3637," ",$G3637),AllocFactorMatrix,(AA$4+1),FALSE)*$E3638</f>
        <v>-3.2121784168926477</v>
      </c>
      <c r="AB3637" s="5">
        <f t="shared" ca="1" si="5270"/>
        <v>-174.7580161933173</v>
      </c>
      <c r="AC3637" s="5">
        <f ca="1">VLOOKUP(CONCATENATE($F3637," ",$G3637),AllocFactorMatrix,(AC$4+1),FALSE)*$E3638</f>
        <v>-16.595085831314808</v>
      </c>
      <c r="AD3637" s="5">
        <f ca="1">VLOOKUP(CONCATENATE($F3637," ",$G3637),AllocFactorMatrix,(AD$4+1),FALSE)*$E3638</f>
        <v>-18237.037990570661</v>
      </c>
      <c r="AE3637" s="5">
        <f ca="1">VLOOKUP(CONCATENATE($F3637," ",$G3637),AllocFactorMatrix,(AE$4+1),FALSE)*$E3638</f>
        <v>-2457.7126332931925</v>
      </c>
    </row>
    <row r="3638" spans="4:31" collapsed="1">
      <c r="D3638" s="48" t="s">
        <v>277</v>
      </c>
      <c r="E3638" s="54">
        <v>-1389470</v>
      </c>
      <c r="F3638" s="88" t="s">
        <v>71</v>
      </c>
      <c r="G3638" s="48" t="str">
        <f>$G$15</f>
        <v>TOTAL</v>
      </c>
      <c r="H3638" s="4">
        <f t="shared" ca="1" si="5267"/>
        <v>-1389470</v>
      </c>
      <c r="I3638" s="5">
        <f t="shared" ref="I3638:N3638" ca="1" si="5279">VLOOKUP(CONCATENATE($F3638," ",$G3638),AllocFactorMatrix,(I$4+1),FALSE)*$E3638</f>
        <v>-788010.69788270642</v>
      </c>
      <c r="J3638" s="47">
        <f t="shared" ca="1" si="5279"/>
        <v>-163.66310849925495</v>
      </c>
      <c r="K3638" s="47">
        <f t="shared" ca="1" si="5279"/>
        <v>-270.51508421752021</v>
      </c>
      <c r="L3638" s="5">
        <f t="shared" ca="1" si="5279"/>
        <v>-183600.42399642451</v>
      </c>
      <c r="M3638" s="5">
        <f t="shared" ca="1" si="5279"/>
        <v>-2797.1343111956185</v>
      </c>
      <c r="N3638" s="5">
        <f t="shared" ca="1" si="5279"/>
        <v>-323.98435013708558</v>
      </c>
      <c r="O3638" s="5">
        <f t="shared" ca="1" si="5269"/>
        <v>-186721.54265775721</v>
      </c>
      <c r="P3638" s="5">
        <f ca="1">VLOOKUP(CONCATENATE($F3638," ",$G3638),AllocFactorMatrix,(P$4+1),FALSE)*$E3638</f>
        <v>-100687.18348868121</v>
      </c>
      <c r="Q3638" s="5">
        <f ca="1">VLOOKUP(CONCATENATE($F3638," ",$G3638),AllocFactorMatrix,(Q$4+1),FALSE)*$E3638</f>
        <v>-16217.01079417053</v>
      </c>
      <c r="R3638" s="5">
        <f ca="1">VLOOKUP(CONCATENATE($F3638," ",$G3638),AllocFactorMatrix,(R$4+1),FALSE)*$E3638</f>
        <v>-2593.4725523887291</v>
      </c>
      <c r="S3638" s="5">
        <f ca="1">VLOOKUP(CONCATENATE($F3638," ",$G3638),AllocFactorMatrix,(S$4+1),FALSE)*$E3638</f>
        <v>-114.01832895178796</v>
      </c>
      <c r="T3638" s="5">
        <f t="shared" ca="1" si="5272"/>
        <v>-119611.68516419227</v>
      </c>
      <c r="U3638" s="5">
        <f ca="1">VLOOKUP(CONCATENATE($F3638," ",$G3638),AllocFactorMatrix,(U$4+1),FALSE)*$E3638</f>
        <v>-4565.0318752418862</v>
      </c>
      <c r="V3638" s="5">
        <f ca="1">VLOOKUP(CONCATENATE($F3638," ",$G3638),AllocFactorMatrix,(V$4+1),FALSE)*$E3638</f>
        <v>-56817.243786514424</v>
      </c>
      <c r="W3638" s="5">
        <f ca="1">VLOOKUP(CONCATENATE($F3638," ",$G3638),AllocFactorMatrix,(W$4+1),FALSE)*$E3638</f>
        <v>-156141.60618339124</v>
      </c>
      <c r="X3638" s="5">
        <f ca="1">VLOOKUP(CONCATENATE($F3638," ",$G3638),AllocFactorMatrix,(X$4+1),FALSE)*$E3638</f>
        <v>-25375.885159672504</v>
      </c>
      <c r="Y3638" s="5">
        <f t="shared" ca="1" si="5273"/>
        <v>-242899.76700482005</v>
      </c>
      <c r="Z3638" s="5">
        <f ca="1">VLOOKUP(CONCATENATE($F3638," ",$G3638),AllocFactorMatrix,(Z$4+1),FALSE)*$E3638</f>
        <v>-27694.301693356883</v>
      </c>
      <c r="AA3638" s="5">
        <f ca="1">VLOOKUP(CONCATENATE($F3638," ",$G3638),AllocFactorMatrix,(AA$4+1),FALSE)*$E3638</f>
        <v>-492.06364653435503</v>
      </c>
      <c r="AB3638" s="5">
        <f t="shared" ca="1" si="5270"/>
        <v>-28186.365339891239</v>
      </c>
      <c r="AC3638" s="5">
        <f ca="1">VLOOKUP(CONCATENATE($F3638," ",$G3638),AllocFactorMatrix,(AC$4+1),FALSE)*$E3638</f>
        <v>-376.38272603996245</v>
      </c>
      <c r="AD3638" s="5">
        <f ca="1">VLOOKUP(CONCATENATE($F3638," ",$G3638),AllocFactorMatrix,(AD$4+1),FALSE)*$E3638</f>
        <v>-20338.05342658404</v>
      </c>
      <c r="AE3638" s="5">
        <f ca="1">VLOOKUP(CONCATENATE($F3638," ",$G3638),AllocFactorMatrix,(AE$4+1),FALSE)*$E3638</f>
        <v>-2891.3276052922615</v>
      </c>
    </row>
    <row r="3639" spans="4:31" hidden="1" outlineLevel="1">
      <c r="E3639" s="44"/>
      <c r="F3639" s="167" t="str">
        <f>F3646</f>
        <v>RB_GUP_CWIP</v>
      </c>
      <c r="G3639" s="48" t="str">
        <f>$G$8</f>
        <v>PRODUCTION</v>
      </c>
      <c r="H3639" s="4">
        <f t="shared" ca="1" si="5267"/>
        <v>16519.591801305705</v>
      </c>
      <c r="I3639" s="5">
        <f t="shared" ref="I3639:N3639" ca="1" si="5280">VLOOKUP(CONCATENATE($F3639," ",$G3639),AllocFactorMatrix,(I$4+1),FALSE)*$E3646</f>
        <v>8495.5458180594997</v>
      </c>
      <c r="J3639" s="47">
        <f t="shared" ca="1" si="5280"/>
        <v>1.9005992333394042</v>
      </c>
      <c r="K3639" s="47">
        <f t="shared" ca="1" si="5280"/>
        <v>3.3278137388719764</v>
      </c>
      <c r="L3639" s="5">
        <f t="shared" ca="1" si="5280"/>
        <v>1980.03540045469</v>
      </c>
      <c r="M3639" s="5">
        <f t="shared" ca="1" si="5280"/>
        <v>27.552167397106412</v>
      </c>
      <c r="N3639" s="5">
        <f t="shared" ca="1" si="5280"/>
        <v>3.8372924972665943</v>
      </c>
      <c r="O3639" s="5">
        <f t="shared" ref="O3639:O3646" ca="1" si="5281">SUBTOTAL(9,L3639:N3639)</f>
        <v>2011.424860349063</v>
      </c>
      <c r="P3639" s="5">
        <f ca="1">VLOOKUP(CONCATENATE($F3639," ",$G3639),AllocFactorMatrix,(P$4+1),FALSE)*$E3646</f>
        <v>1177.7106189439903</v>
      </c>
      <c r="Q3639" s="5">
        <f ca="1">VLOOKUP(CONCATENATE($F3639," ",$G3639),AllocFactorMatrix,(Q$4+1),FALSE)*$E3646</f>
        <v>211.35074482930813</v>
      </c>
      <c r="R3639" s="5">
        <f ca="1">VLOOKUP(CONCATENATE($F3639," ",$G3639),AllocFactorMatrix,(R$4+1),FALSE)*$E3646</f>
        <v>42.859774256121476</v>
      </c>
      <c r="S3639" s="5">
        <f ca="1">VLOOKUP(CONCATENATE($F3639," ",$G3639),AllocFactorMatrix,(S$4+1),FALSE)*$E3646</f>
        <v>1.6275805452446692</v>
      </c>
      <c r="T3639" s="5">
        <f ca="1">SUBTOTAL(9,P3639:S3639)</f>
        <v>1433.5487185746645</v>
      </c>
      <c r="U3639" s="5">
        <f ca="1">VLOOKUP(CONCATENATE($F3639," ",$G3639),AllocFactorMatrix,(U$4+1),FALSE)*$E3646</f>
        <v>55.856270936273496</v>
      </c>
      <c r="V3639" s="5">
        <f ca="1">VLOOKUP(CONCATENATE($F3639," ",$G3639),AllocFactorMatrix,(V$4+1),FALSE)*$E3646</f>
        <v>754.09191182154029</v>
      </c>
      <c r="W3639" s="5">
        <f ca="1">VLOOKUP(CONCATENATE($F3639," ",$G3639),AllocFactorMatrix,(W$4+1),FALSE)*$E3646</f>
        <v>2884.0988477251253</v>
      </c>
      <c r="X3639" s="5">
        <f ca="1">VLOOKUP(CONCATENATE($F3639," ",$G3639),AllocFactorMatrix,(X$4+1),FALSE)*$E3646</f>
        <v>522.48125538867487</v>
      </c>
      <c r="Y3639" s="5">
        <f ca="1">SUBTOTAL(9,U3639:X3639)</f>
        <v>4216.5282858716137</v>
      </c>
      <c r="Z3639" s="5">
        <f ca="1">VLOOKUP(CONCATENATE($F3639," ",$G3639),AllocFactorMatrix,(Z$4+1),FALSE)*$E3646</f>
        <v>323.71633835735122</v>
      </c>
      <c r="AA3639" s="5">
        <f ca="1">VLOOKUP(CONCATENATE($F3639," ",$G3639),AllocFactorMatrix,(AA$4+1),FALSE)*$E3646</f>
        <v>6.4654455748482151</v>
      </c>
      <c r="AB3639" s="5">
        <f t="shared" ref="AB3639:AB3646" ca="1" si="5282">SUBTOTAL(9,Z3639:AA3639)</f>
        <v>330.18178393219944</v>
      </c>
      <c r="AC3639" s="5">
        <f ca="1">VLOOKUP(CONCATENATE($F3639," ",$G3639),AllocFactorMatrix,(AC$4+1),FALSE)*$E3646</f>
        <v>4.2703422123722641</v>
      </c>
      <c r="AD3639" s="5">
        <f ca="1">VLOOKUP(CONCATENATE($F3639," ",$G3639),AllocFactorMatrix,(AD$4+1),FALSE)*$E3646</f>
        <v>18.971291480909706</v>
      </c>
      <c r="AE3639" s="5">
        <f ca="1">VLOOKUP(CONCATENATE($F3639," ",$G3639),AllocFactorMatrix,(AE$4+1),FALSE)*$E3646</f>
        <v>3.8922878531803971</v>
      </c>
    </row>
    <row r="3640" spans="4:31" hidden="1" outlineLevel="1">
      <c r="E3640" s="44"/>
      <c r="F3640" s="167" t="str">
        <f>F3646</f>
        <v>RB_GUP_CWIP</v>
      </c>
      <c r="G3640" s="48" t="str">
        <f>$G$9</f>
        <v>BULKTRAN</v>
      </c>
      <c r="H3640" s="4">
        <f t="shared" ca="1" si="5267"/>
        <v>51220.86970480327</v>
      </c>
      <c r="I3640" s="5">
        <f t="shared" ref="I3640:N3640" ca="1" si="5283">VLOOKUP(CONCATENATE($F3640," ",$G3640),AllocFactorMatrix,(I$4+1),FALSE)*$E3646</f>
        <v>26341.404233948302</v>
      </c>
      <c r="J3640" s="47">
        <f t="shared" ca="1" si="5283"/>
        <v>5.8930236813861274</v>
      </c>
      <c r="K3640" s="47">
        <f t="shared" ca="1" si="5283"/>
        <v>10.318264274977004</v>
      </c>
      <c r="L3640" s="5">
        <f t="shared" ca="1" si="5283"/>
        <v>6139.3245352207468</v>
      </c>
      <c r="M3640" s="5">
        <f t="shared" ca="1" si="5283"/>
        <v>85.428622771451984</v>
      </c>
      <c r="N3640" s="5">
        <f t="shared" ca="1" si="5283"/>
        <v>11.897961002049461</v>
      </c>
      <c r="O3640" s="5">
        <f t="shared" ca="1" si="5281"/>
        <v>6236.6511189942485</v>
      </c>
      <c r="P3640" s="5">
        <f ca="1">VLOOKUP(CONCATENATE($F3640," ",$G3640),AllocFactorMatrix,(P$4+1),FALSE)*$E3646</f>
        <v>3651.6254692277184</v>
      </c>
      <c r="Q3640" s="5">
        <f ca="1">VLOOKUP(CONCATENATE($F3640," ",$G3640),AllocFactorMatrix,(Q$4+1),FALSE)*$E3646</f>
        <v>655.31697714585471</v>
      </c>
      <c r="R3640" s="5">
        <f ca="1">VLOOKUP(CONCATENATE($F3640," ",$G3640),AllocFactorMatrix,(R$4+1),FALSE)*$E3646</f>
        <v>132.89159557662688</v>
      </c>
      <c r="S3640" s="5">
        <f ca="1">VLOOKUP(CONCATENATE($F3640," ",$G3640),AllocFactorMatrix,(S$4+1),FALSE)*$E3646</f>
        <v>5.0464982455232663</v>
      </c>
      <c r="T3640" s="5">
        <f t="shared" ref="T3640:T3646" ca="1" si="5284">SUBTOTAL(9,P3640:S3640)</f>
        <v>4444.8805401957234</v>
      </c>
      <c r="U3640" s="5">
        <f ca="1">VLOOKUP(CONCATENATE($F3640," ",$G3640),AllocFactorMatrix,(U$4+1),FALSE)*$E3646</f>
        <v>173.18870891210031</v>
      </c>
      <c r="V3640" s="5">
        <f ca="1">VLOOKUP(CONCATENATE($F3640," ",$G3640),AllocFactorMatrix,(V$4+1),FALSE)*$E3646</f>
        <v>2338.1475780657097</v>
      </c>
      <c r="W3640" s="5">
        <f ca="1">VLOOKUP(CONCATENATE($F3640," ",$G3640),AllocFactorMatrix,(W$4+1),FALSE)*$E3646</f>
        <v>8942.4758839032347</v>
      </c>
      <c r="X3640" s="5">
        <f ca="1">VLOOKUP(CONCATENATE($F3640," ",$G3640),AllocFactorMatrix,(X$4+1),FALSE)*$E3646</f>
        <v>1620.0124450623589</v>
      </c>
      <c r="Y3640" s="5">
        <f t="shared" ref="Y3640:Y3646" ca="1" si="5285">SUBTOTAL(9,U3640:X3640)</f>
        <v>13073.824615943404</v>
      </c>
      <c r="Z3640" s="5">
        <f ca="1">VLOOKUP(CONCATENATE($F3640," ",$G3640),AllocFactorMatrix,(Z$4+1),FALSE)*$E3646</f>
        <v>1003.7192557631676</v>
      </c>
      <c r="AA3640" s="5">
        <f ca="1">VLOOKUP(CONCATENATE($F3640," ",$G3640),AllocFactorMatrix,(AA$4+1),FALSE)*$E3646</f>
        <v>20.046847970336771</v>
      </c>
      <c r="AB3640" s="5">
        <f t="shared" ca="1" si="5282"/>
        <v>1023.7661037335043</v>
      </c>
      <c r="AC3640" s="5">
        <f ca="1">VLOOKUP(CONCATENATE($F3640," ",$G3640),AllocFactorMatrix,(AC$4+1),FALSE)*$E3646</f>
        <v>13.240680804083347</v>
      </c>
      <c r="AD3640" s="5">
        <f ca="1">VLOOKUP(CONCATENATE($F3640," ",$G3640),AllocFactorMatrix,(AD$4+1),FALSE)*$E3646</f>
        <v>58.822642881449106</v>
      </c>
      <c r="AE3640" s="5">
        <f ca="1">VLOOKUP(CONCATENATE($F3640," ",$G3640),AllocFactorMatrix,(AE$4+1),FALSE)*$E3646</f>
        <v>12.068480346202232</v>
      </c>
    </row>
    <row r="3641" spans="4:31" hidden="1" outlineLevel="1">
      <c r="E3641" s="44"/>
      <c r="F3641" s="167" t="str">
        <f>F3646</f>
        <v>RB_GUP_CWIP</v>
      </c>
      <c r="G3641" s="48" t="str">
        <f>$G$10</f>
        <v>SUBTRAN</v>
      </c>
      <c r="H3641" s="4">
        <f t="shared" ca="1" si="5267"/>
        <v>14181.861367714384</v>
      </c>
      <c r="I3641" s="5">
        <f t="shared" ref="I3641:N3641" ca="1" si="5286">VLOOKUP(CONCATENATE($F3641," ",$G3641),AllocFactorMatrix,(I$4+1),FALSE)*$E3646</f>
        <v>7245.0899819660453</v>
      </c>
      <c r="J3641" s="47">
        <f t="shared" ca="1" si="5286"/>
        <v>1.1797530219164898</v>
      </c>
      <c r="K3641" s="47">
        <f t="shared" ca="1" si="5286"/>
        <v>2.1957229385707491</v>
      </c>
      <c r="L3641" s="5">
        <f t="shared" ca="1" si="5286"/>
        <v>1697.8967151245856</v>
      </c>
      <c r="M3641" s="5">
        <f t="shared" ca="1" si="5286"/>
        <v>23.729454413436205</v>
      </c>
      <c r="N3641" s="5">
        <f t="shared" ca="1" si="5286"/>
        <v>4.2949209958160015</v>
      </c>
      <c r="O3641" s="5">
        <f t="shared" ca="1" si="5281"/>
        <v>1725.921090533838</v>
      </c>
      <c r="P3641" s="5">
        <f ca="1">VLOOKUP(CONCATENATE($F3641," ",$G3641),AllocFactorMatrix,(P$4+1),FALSE)*$E3646</f>
        <v>980.25263138876903</v>
      </c>
      <c r="Q3641" s="5">
        <f ca="1">VLOOKUP(CONCATENATE($F3641," ",$G3641),AllocFactorMatrix,(Q$4+1),FALSE)*$E3646</f>
        <v>176.40602445604009</v>
      </c>
      <c r="R3641" s="5">
        <f ca="1">VLOOKUP(CONCATENATE($F3641," ",$G3641),AllocFactorMatrix,(R$4+1),FALSE)*$E3646</f>
        <v>46.305221329089015</v>
      </c>
      <c r="S3641" s="5">
        <f ca="1">VLOOKUP(CONCATENATE($F3641," ",$G3641),AllocFactorMatrix,(S$4+1),FALSE)*$E3646</f>
        <v>0</v>
      </c>
      <c r="T3641" s="5">
        <f t="shared" ca="1" si="5284"/>
        <v>1202.963877173898</v>
      </c>
      <c r="U3641" s="5">
        <f ca="1">VLOOKUP(CONCATENATE($F3641," ",$G3641),AllocFactorMatrix,(U$4+1),FALSE)*$E3646</f>
        <v>44.24924175620145</v>
      </c>
      <c r="V3641" s="5">
        <f ca="1">VLOOKUP(CONCATENATE($F3641," ",$G3641),AllocFactorMatrix,(V$4+1),FALSE)*$E3646</f>
        <v>620.85976942571904</v>
      </c>
      <c r="W3641" s="5">
        <f ca="1">VLOOKUP(CONCATENATE($F3641," ",$G3641),AllocFactorMatrix,(W$4+1),FALSE)*$E3646</f>
        <v>3061.3175864830905</v>
      </c>
      <c r="X3641" s="5">
        <f ca="1">VLOOKUP(CONCATENATE($F3641," ",$G3641),AllocFactorMatrix,(X$4+1),FALSE)*$E3646</f>
        <v>0</v>
      </c>
      <c r="Y3641" s="5">
        <f t="shared" ca="1" si="5285"/>
        <v>3726.4265976650108</v>
      </c>
      <c r="Z3641" s="5">
        <f ca="1">VLOOKUP(CONCATENATE($F3641," ",$G3641),AllocFactorMatrix,(Z$4+1),FALSE)*$E3646</f>
        <v>269.10296139437639</v>
      </c>
      <c r="AA3641" s="5">
        <f ca="1">VLOOKUP(CONCATENATE($F3641," ",$G3641),AllocFactorMatrix,(AA$4+1),FALSE)*$E3646</f>
        <v>5.4031884002409685</v>
      </c>
      <c r="AB3641" s="5">
        <f t="shared" ca="1" si="5282"/>
        <v>274.50614979461739</v>
      </c>
      <c r="AC3641" s="5">
        <f ca="1">VLOOKUP(CONCATENATE($F3641," ",$G3641),AllocFactorMatrix,(AC$4+1),FALSE)*$E3646</f>
        <v>3.5781946204912063</v>
      </c>
      <c r="AD3641" s="5">
        <f ca="1">VLOOKUP(CONCATENATE($F3641," ",$G3641),AllocFactorMatrix,(AD$4+1),FALSE)*$E3646</f>
        <v>0</v>
      </c>
      <c r="AE3641" s="5">
        <f ca="1">VLOOKUP(CONCATENATE($F3641," ",$G3641),AllocFactorMatrix,(AE$4+1),FALSE)*$E3646</f>
        <v>0</v>
      </c>
    </row>
    <row r="3642" spans="4:31" hidden="1" outlineLevel="1">
      <c r="E3642" s="44"/>
      <c r="F3642" s="167" t="str">
        <f>F3646</f>
        <v>RB_GUP_CWIP</v>
      </c>
      <c r="G3642" s="48" t="str">
        <f>$G$11</f>
        <v>DISTPRI</v>
      </c>
      <c r="H3642" s="4">
        <f t="shared" ca="1" si="5267"/>
        <v>18509.836442385254</v>
      </c>
      <c r="I3642" s="5">
        <f t="shared" ref="I3642:N3642" ca="1" si="5287">VLOOKUP(CONCATENATE($F3642," ",$G3642),AllocFactorMatrix,(I$4+1),FALSE)*$E3646</f>
        <v>12118.381874263274</v>
      </c>
      <c r="J3642" s="47">
        <f t="shared" ca="1" si="5287"/>
        <v>1.9898558771474395</v>
      </c>
      <c r="K3642" s="47">
        <f t="shared" ca="1" si="5287"/>
        <v>3.6818033391766476</v>
      </c>
      <c r="L3642" s="5">
        <f t="shared" ca="1" si="5287"/>
        <v>2835.3796958681041</v>
      </c>
      <c r="M3642" s="5">
        <f t="shared" ca="1" si="5287"/>
        <v>39.621408052937944</v>
      </c>
      <c r="N3642" s="5">
        <f t="shared" ca="1" si="5287"/>
        <v>0</v>
      </c>
      <c r="O3642" s="5">
        <f t="shared" ca="1" si="5281"/>
        <v>2875.0011039210422</v>
      </c>
      <c r="P3642" s="5">
        <f ca="1">VLOOKUP(CONCATENATE($F3642," ",$G3642),AllocFactorMatrix,(P$4+1),FALSE)*$E3646</f>
        <v>1644.2954311526159</v>
      </c>
      <c r="Q3642" s="5">
        <f ca="1">VLOOKUP(CONCATENATE($F3642," ",$G3642),AllocFactorMatrix,(Q$4+1),FALSE)*$E3646</f>
        <v>295.88170239016358</v>
      </c>
      <c r="R3642" s="5">
        <f ca="1">VLOOKUP(CONCATENATE($F3642," ",$G3642),AllocFactorMatrix,(R$4+1),FALSE)*$E3646</f>
        <v>0</v>
      </c>
      <c r="S3642" s="5">
        <f ca="1">VLOOKUP(CONCATENATE($F3642," ",$G3642),AllocFactorMatrix,(S$4+1),FALSE)*$E3646</f>
        <v>0</v>
      </c>
      <c r="T3642" s="5">
        <f t="shared" ca="1" si="5284"/>
        <v>1940.1771335427795</v>
      </c>
      <c r="U3642" s="5">
        <f ca="1">VLOOKUP(CONCATENATE($F3642," ",$G3642),AllocFactorMatrix,(U$4+1),FALSE)*$E3646</f>
        <v>74.459435083935105</v>
      </c>
      <c r="V3642" s="5">
        <f ca="1">VLOOKUP(CONCATENATE($F3642," ",$G3642),AllocFactorMatrix,(V$4+1),FALSE)*$E3646</f>
        <v>1029.6148535193688</v>
      </c>
      <c r="W3642" s="5">
        <f ca="1">VLOOKUP(CONCATENATE($F3642," ",$G3642),AllocFactorMatrix,(W$4+1),FALSE)*$E3646</f>
        <v>0</v>
      </c>
      <c r="X3642" s="5">
        <f ca="1">VLOOKUP(CONCATENATE($F3642," ",$G3642),AllocFactorMatrix,(X$4+1),FALSE)*$E3646</f>
        <v>0</v>
      </c>
      <c r="Y3642" s="5">
        <f t="shared" ca="1" si="5285"/>
        <v>1104.074288603304</v>
      </c>
      <c r="Z3642" s="5">
        <f ca="1">VLOOKUP(CONCATENATE($F3642," ",$G3642),AllocFactorMatrix,(Z$4+1),FALSE)*$E3646</f>
        <v>451.51760420604205</v>
      </c>
      <c r="AA3642" s="5">
        <f ca="1">VLOOKUP(CONCATENATE($F3642," ",$G3642),AllocFactorMatrix,(AA$4+1),FALSE)*$E3646</f>
        <v>9.062670364034016</v>
      </c>
      <c r="AB3642" s="5">
        <f t="shared" ca="1" si="5282"/>
        <v>460.58027457007609</v>
      </c>
      <c r="AC3642" s="5">
        <f ca="1">VLOOKUP(CONCATENATE($F3642," ",$G3642),AllocFactorMatrix,(AC$4+1),FALSE)*$E3646</f>
        <v>5.9501082684573285</v>
      </c>
      <c r="AD3642" s="5">
        <f ca="1">VLOOKUP(CONCATENATE($F3642," ",$G3642),AllocFactorMatrix,(AD$4+1),FALSE)*$E3646</f>
        <v>0</v>
      </c>
      <c r="AE3642" s="5">
        <f ca="1">VLOOKUP(CONCATENATE($F3642," ",$G3642),AllocFactorMatrix,(AE$4+1),FALSE)*$E3646</f>
        <v>0</v>
      </c>
    </row>
    <row r="3643" spans="4:31" hidden="1" outlineLevel="1">
      <c r="E3643" s="44"/>
      <c r="F3643" s="167" t="str">
        <f>F3646</f>
        <v>RB_GUP_CWIP</v>
      </c>
      <c r="G3643" s="48" t="str">
        <f>$G$12</f>
        <v>DISTSEC</v>
      </c>
      <c r="H3643" s="4">
        <f t="shared" ca="1" si="5267"/>
        <v>8675.6055552913131</v>
      </c>
      <c r="I3643" s="5">
        <f t="shared" ref="I3643:N3643" ca="1" si="5288">VLOOKUP(CONCATENATE($F3643," ",$G3643),AllocFactorMatrix,(I$4+1),FALSE)*$E3646</f>
        <v>6436.6153859405431</v>
      </c>
      <c r="J3643" s="47">
        <f t="shared" ca="1" si="5288"/>
        <v>1.5956037781798837</v>
      </c>
      <c r="K3643" s="47">
        <f t="shared" ca="1" si="5288"/>
        <v>2.0667466260676455</v>
      </c>
      <c r="L3643" s="5">
        <f t="shared" ca="1" si="5288"/>
        <v>1297.408046894762</v>
      </c>
      <c r="M3643" s="5">
        <f t="shared" ca="1" si="5288"/>
        <v>0</v>
      </c>
      <c r="N3643" s="5">
        <f t="shared" ca="1" si="5288"/>
        <v>0</v>
      </c>
      <c r="O3643" s="5">
        <f t="shared" ca="1" si="5281"/>
        <v>1297.408046894762</v>
      </c>
      <c r="P3643" s="5">
        <f ca="1">VLOOKUP(CONCATENATE($F3643," ",$G3643),AllocFactorMatrix,(P$4+1),FALSE)*$E3646</f>
        <v>647.65808632507049</v>
      </c>
      <c r="Q3643" s="5">
        <f ca="1">VLOOKUP(CONCATENATE($F3643," ",$G3643),AllocFactorMatrix,(Q$4+1),FALSE)*$E3646</f>
        <v>0</v>
      </c>
      <c r="R3643" s="5">
        <f ca="1">VLOOKUP(CONCATENATE($F3643," ",$G3643),AllocFactorMatrix,(R$4+1),FALSE)*$E3646</f>
        <v>0</v>
      </c>
      <c r="S3643" s="5">
        <f ca="1">VLOOKUP(CONCATENATE($F3643," ",$G3643),AllocFactorMatrix,(S$4+1),FALSE)*$E3646</f>
        <v>0</v>
      </c>
      <c r="T3643" s="5">
        <f t="shared" ca="1" si="5284"/>
        <v>647.65808632507049</v>
      </c>
      <c r="U3643" s="5">
        <f ca="1">VLOOKUP(CONCATENATE($F3643," ",$G3643),AllocFactorMatrix,(U$4+1),FALSE)*$E3646</f>
        <v>24.254433809261936</v>
      </c>
      <c r="V3643" s="5">
        <f ca="1">VLOOKUP(CONCATENATE($F3643," ",$G3643),AllocFactorMatrix,(V$4+1),FALSE)*$E3646</f>
        <v>0</v>
      </c>
      <c r="W3643" s="5">
        <f ca="1">VLOOKUP(CONCATENATE($F3643," ",$G3643),AllocFactorMatrix,(W$4+1),FALSE)*$E3646</f>
        <v>0</v>
      </c>
      <c r="X3643" s="5">
        <f ca="1">VLOOKUP(CONCATENATE($F3643," ",$G3643),AllocFactorMatrix,(X$4+1),FALSE)*$E3646</f>
        <v>0</v>
      </c>
      <c r="Y3643" s="5">
        <f t="shared" ca="1" si="5285"/>
        <v>24.254433809261936</v>
      </c>
      <c r="Z3643" s="5">
        <f ca="1">VLOOKUP(CONCATENATE($F3643," ",$G3643),AllocFactorMatrix,(Z$4+1),FALSE)*$E3646</f>
        <v>183.29969544689303</v>
      </c>
      <c r="AA3643" s="5">
        <f ca="1">VLOOKUP(CONCATENATE($F3643," ",$G3643),AllocFactorMatrix,(AA$4+1),FALSE)*$E3646</f>
        <v>0</v>
      </c>
      <c r="AB3643" s="5">
        <f t="shared" ca="1" si="5282"/>
        <v>183.29969544689303</v>
      </c>
      <c r="AC3643" s="5">
        <f ca="1">VLOOKUP(CONCATENATE($F3643," ",$G3643),AllocFactorMatrix,(AC$4+1),FALSE)*$E3646</f>
        <v>2.1672571002837007</v>
      </c>
      <c r="AD3643" s="5">
        <f ca="1">VLOOKUP(CONCATENATE($F3643," ",$G3643),AllocFactorMatrix,(AD$4+1),FALSE)*$E3646</f>
        <v>66.707545356268469</v>
      </c>
      <c r="AE3643" s="5">
        <f ca="1">VLOOKUP(CONCATENATE($F3643," ",$G3643),AllocFactorMatrix,(AE$4+1),FALSE)*$E3646</f>
        <v>13.832754013984662</v>
      </c>
    </row>
    <row r="3644" spans="4:31" hidden="1" outlineLevel="1">
      <c r="E3644" s="44"/>
      <c r="F3644" s="167" t="str">
        <f>F3646</f>
        <v>RB_GUP_CWIP</v>
      </c>
      <c r="G3644" s="48" t="str">
        <f>$G$13</f>
        <v>ENERGY</v>
      </c>
      <c r="H3644" s="4">
        <f t="shared" ca="1" si="5267"/>
        <v>3209.5222328448726</v>
      </c>
      <c r="I3644" s="5">
        <f t="shared" ref="I3644:N3644" ca="1" si="5289">VLOOKUP(CONCATENATE($F3644," ",$G3644),AllocFactorMatrix,(I$4+1),FALSE)*$E3646</f>
        <v>1255.6408509833975</v>
      </c>
      <c r="J3644" s="47">
        <f t="shared" ca="1" si="5289"/>
        <v>0.20093688946110871</v>
      </c>
      <c r="K3644" s="47">
        <f t="shared" ca="1" si="5289"/>
        <v>0.5793815411555584</v>
      </c>
      <c r="L3644" s="5">
        <f t="shared" ca="1" si="5289"/>
        <v>362.0687911706267</v>
      </c>
      <c r="M3644" s="5">
        <f t="shared" ca="1" si="5289"/>
        <v>5.0497822407454906</v>
      </c>
      <c r="N3644" s="5">
        <f t="shared" ca="1" si="5289"/>
        <v>0.70595527750847242</v>
      </c>
      <c r="O3644" s="5">
        <f t="shared" ca="1" si="5281"/>
        <v>367.82452868888066</v>
      </c>
      <c r="P3644" s="5">
        <f ca="1">VLOOKUP(CONCATENATE($F3644," ",$G3644),AllocFactorMatrix,(P$4+1),FALSE)*$E3646</f>
        <v>234.73194428466425</v>
      </c>
      <c r="Q3644" s="5">
        <f ca="1">VLOOKUP(CONCATENATE($F3644," ",$G3644),AllocFactorMatrix,(Q$4+1),FALSE)*$E3646</f>
        <v>41.922747804185782</v>
      </c>
      <c r="R3644" s="5">
        <f ca="1">VLOOKUP(CONCATENATE($F3644," ",$G3644),AllocFactorMatrix,(R$4+1),FALSE)*$E3646</f>
        <v>8.537006728557694</v>
      </c>
      <c r="S3644" s="5">
        <f ca="1">VLOOKUP(CONCATENATE($F3644," ",$G3644),AllocFactorMatrix,(S$4+1),FALSE)*$E3646</f>
        <v>0.3224456333177867</v>
      </c>
      <c r="T3644" s="5">
        <f t="shared" ca="1" si="5284"/>
        <v>285.5141444507255</v>
      </c>
      <c r="U3644" s="5">
        <f ca="1">VLOOKUP(CONCATENATE($F3644," ",$G3644),AllocFactorMatrix,(U$4+1),FALSE)*$E3646</f>
        <v>12.310798487863746</v>
      </c>
      <c r="V3644" s="5">
        <f ca="1">VLOOKUP(CONCATENATE($F3644," ",$G3644),AllocFactorMatrix,(V$4+1),FALSE)*$E3646</f>
        <v>194.63606480356543</v>
      </c>
      <c r="W3644" s="5">
        <f ca="1">VLOOKUP(CONCATENATE($F3644," ",$G3644),AllocFactorMatrix,(W$4+1),FALSE)*$E3646</f>
        <v>837.0980366619151</v>
      </c>
      <c r="X3644" s="5">
        <f ca="1">VLOOKUP(CONCATENATE($F3644," ",$G3644),AllocFactorMatrix,(X$4+1),FALSE)*$E3646</f>
        <v>157.46688396831826</v>
      </c>
      <c r="Y3644" s="5">
        <f t="shared" ca="1" si="5285"/>
        <v>1201.5117839216623</v>
      </c>
      <c r="Z3644" s="5">
        <f ca="1">VLOOKUP(CONCATENATE($F3644," ",$G3644),AllocFactorMatrix,(Z$4+1),FALSE)*$E3646</f>
        <v>64.572334032521169</v>
      </c>
      <c r="AA3644" s="5">
        <f ca="1">VLOOKUP(CONCATENATE($F3644," ",$G3644),AllocFactorMatrix,(AA$4+1),FALSE)*$E3646</f>
        <v>1.2956310016783132</v>
      </c>
      <c r="AB3644" s="5">
        <f t="shared" ca="1" si="5282"/>
        <v>65.867965034199486</v>
      </c>
      <c r="AC3644" s="5">
        <f ca="1">VLOOKUP(CONCATENATE($F3644," ",$G3644),AllocFactorMatrix,(AC$4+1),FALSE)*$E3646</f>
        <v>1.1557084093731629</v>
      </c>
      <c r="AD3644" s="5">
        <f ca="1">VLOOKUP(CONCATENATE($F3644," ",$G3644),AllocFactorMatrix,(AD$4+1),FALSE)*$E3646</f>
        <v>25.887472561979163</v>
      </c>
      <c r="AE3644" s="5">
        <f ca="1">VLOOKUP(CONCATENATE($F3644," ",$G3644),AllocFactorMatrix,(AE$4+1),FALSE)*$E3646</f>
        <v>5.3394603640400593</v>
      </c>
    </row>
    <row r="3645" spans="4:31" hidden="1" outlineLevel="1">
      <c r="E3645" s="44"/>
      <c r="F3645" s="167" t="str">
        <f>F3646</f>
        <v>RB_GUP_CWIP</v>
      </c>
      <c r="G3645" s="48" t="str">
        <f>$G$14</f>
        <v>CUSTOMER</v>
      </c>
      <c r="H3645" s="4">
        <f t="shared" ca="1" si="5267"/>
        <v>5437.7128956551851</v>
      </c>
      <c r="I3645" s="5">
        <f t="shared" ref="I3645:N3645" ca="1" si="5290">VLOOKUP(CONCATENATE($F3645," ",$G3645),AllocFactorMatrix,(I$4+1),FALSE)*$E3646</f>
        <v>3188.9490559808833</v>
      </c>
      <c r="J3645" s="47">
        <f t="shared" ca="1" si="5290"/>
        <v>0.64353945568884585</v>
      </c>
      <c r="K3645" s="47">
        <f t="shared" ca="1" si="5290"/>
        <v>0.27496734178883991</v>
      </c>
      <c r="L3645" s="5">
        <f t="shared" ca="1" si="5290"/>
        <v>855.49541374334603</v>
      </c>
      <c r="M3645" s="5">
        <f t="shared" ca="1" si="5290"/>
        <v>43.893153555234591</v>
      </c>
      <c r="N3645" s="5">
        <f t="shared" ca="1" si="5290"/>
        <v>7.3324136654514049</v>
      </c>
      <c r="O3645" s="5">
        <f t="shared" ca="1" si="5281"/>
        <v>906.72098096403204</v>
      </c>
      <c r="P3645" s="5">
        <f ca="1">VLOOKUP(CONCATENATE($F3645," ",$G3645),AllocFactorMatrix,(P$4+1),FALSE)*$E3646</f>
        <v>56.279072190720008</v>
      </c>
      <c r="Q3645" s="5">
        <f ca="1">VLOOKUP(CONCATENATE($F3645," ",$G3645),AllocFactorMatrix,(Q$4+1),FALSE)*$E3646</f>
        <v>15.743453048734999</v>
      </c>
      <c r="R3645" s="5">
        <f ca="1">VLOOKUP(CONCATENATE($F3645," ",$G3645),AllocFactorMatrix,(R$4+1),FALSE)*$E3646</f>
        <v>18.015757449112154</v>
      </c>
      <c r="S3645" s="5">
        <f ca="1">VLOOKUP(CONCATENATE($F3645," ",$G3645),AllocFactorMatrix,(S$4+1),FALSE)*$E3646</f>
        <v>2.2470001737533454</v>
      </c>
      <c r="T3645" s="5">
        <f t="shared" ca="1" si="5284"/>
        <v>92.285282862320514</v>
      </c>
      <c r="U3645" s="5">
        <f ca="1">VLOOKUP(CONCATENATE($F3645," ",$G3645),AllocFactorMatrix,(U$4+1),FALSE)*$E3646</f>
        <v>0.38439553601351045</v>
      </c>
      <c r="V3645" s="5">
        <f ca="1">VLOOKUP(CONCATENATE($F3645," ",$G3645),AllocFactorMatrix,(V$4+1),FALSE)*$E3646</f>
        <v>11.222100525093849</v>
      </c>
      <c r="W3645" s="5">
        <f ca="1">VLOOKUP(CONCATENATE($F3645," ",$G3645),AllocFactorMatrix,(W$4+1),FALSE)*$E3646</f>
        <v>30.279778519302386</v>
      </c>
      <c r="X3645" s="5">
        <f ca="1">VLOOKUP(CONCATENATE($F3645," ",$G3645),AllocFactorMatrix,(X$4+1),FALSE)*$E3646</f>
        <v>8.989819662053824</v>
      </c>
      <c r="Y3645" s="5">
        <f t="shared" ca="1" si="5285"/>
        <v>50.876094242463573</v>
      </c>
      <c r="Z3645" s="5">
        <f ca="1">VLOOKUP(CONCATENATE($F3645," ",$G3645),AllocFactorMatrix,(Z$4+1),FALSE)*$E3646</f>
        <v>11.612617321699798</v>
      </c>
      <c r="AA3645" s="5">
        <f ca="1">VLOOKUP(CONCATENATE($F3645," ",$G3645),AllocFactorMatrix,(AA$4+1),FALSE)*$E3646</f>
        <v>0.20780059955464961</v>
      </c>
      <c r="AB3645" s="5">
        <f t="shared" ca="1" si="5282"/>
        <v>11.820417921254448</v>
      </c>
      <c r="AC3645" s="5">
        <f ca="1">VLOOKUP(CONCATENATE($F3645," ",$G3645),AllocFactorMatrix,(AC$4+1),FALSE)*$E3646</f>
        <v>1.0843409529977965</v>
      </c>
      <c r="AD3645" s="5">
        <f ca="1">VLOOKUP(CONCATENATE($F3645," ",$G3645),AllocFactorMatrix,(AD$4+1),FALSE)*$E3646</f>
        <v>1039.1072420589662</v>
      </c>
      <c r="AE3645" s="5">
        <f ca="1">VLOOKUP(CONCATENATE($F3645," ",$G3645),AllocFactorMatrix,(AE$4+1),FALSE)*$E3646</f>
        <v>145.95097387479115</v>
      </c>
    </row>
    <row r="3646" spans="4:31" collapsed="1">
      <c r="D3646" s="48" t="s">
        <v>278</v>
      </c>
      <c r="E3646" s="54">
        <v>117755</v>
      </c>
      <c r="F3646" s="88" t="s">
        <v>68</v>
      </c>
      <c r="G3646" s="48" t="str">
        <f>$G$15</f>
        <v>TOTAL</v>
      </c>
      <c r="H3646" s="4">
        <f t="shared" ca="1" si="5267"/>
        <v>117754.99999999997</v>
      </c>
      <c r="I3646" s="5">
        <f t="shared" ref="I3646:N3646" ca="1" si="5291">VLOOKUP(CONCATENATE($F3646," ",$G3646),AllocFactorMatrix,(I$4+1),FALSE)*$E3646</f>
        <v>65081.627201141935</v>
      </c>
      <c r="J3646" s="47">
        <f t="shared" ca="1" si="5291"/>
        <v>13.403311937119298</v>
      </c>
      <c r="K3646" s="47">
        <f t="shared" ca="1" si="5291"/>
        <v>22.444699800608422</v>
      </c>
      <c r="L3646" s="5">
        <f t="shared" ca="1" si="5291"/>
        <v>15167.608598476862</v>
      </c>
      <c r="M3646" s="5">
        <f t="shared" ca="1" si="5291"/>
        <v>225.27458843091259</v>
      </c>
      <c r="N3646" s="5">
        <f t="shared" ca="1" si="5291"/>
        <v>28.068543438091933</v>
      </c>
      <c r="O3646" s="5">
        <f t="shared" ca="1" si="5281"/>
        <v>15420.951730345867</v>
      </c>
      <c r="P3646" s="5">
        <f ca="1">VLOOKUP(CONCATENATE($F3646," ",$G3646),AllocFactorMatrix,(P$4+1),FALSE)*$E3646</f>
        <v>8392.5532535135499</v>
      </c>
      <c r="Q3646" s="5">
        <f ca="1">VLOOKUP(CONCATENATE($F3646," ",$G3646),AllocFactorMatrix,(Q$4+1),FALSE)*$E3646</f>
        <v>1396.6216496742873</v>
      </c>
      <c r="R3646" s="5">
        <f ca="1">VLOOKUP(CONCATENATE($F3646," ",$G3646),AllocFactorMatrix,(R$4+1),FALSE)*$E3646</f>
        <v>248.60935533950726</v>
      </c>
      <c r="S3646" s="5">
        <f ca="1">VLOOKUP(CONCATENATE($F3646," ",$G3646),AllocFactorMatrix,(S$4+1),FALSE)*$E3646</f>
        <v>9.2435245978390661</v>
      </c>
      <c r="T3646" s="5">
        <f t="shared" ca="1" si="5284"/>
        <v>10047.027783125184</v>
      </c>
      <c r="U3646" s="5">
        <f ca="1">VLOOKUP(CONCATENATE($F3646," ",$G3646),AllocFactorMatrix,(U$4+1),FALSE)*$E3646</f>
        <v>384.70328452164955</v>
      </c>
      <c r="V3646" s="5">
        <f ca="1">VLOOKUP(CONCATENATE($F3646," ",$G3646),AllocFactorMatrix,(V$4+1),FALSE)*$E3646</f>
        <v>4948.5722781609966</v>
      </c>
      <c r="W3646" s="5">
        <f ca="1">VLOOKUP(CONCATENATE($F3646," ",$G3646),AllocFactorMatrix,(W$4+1),FALSE)*$E3646</f>
        <v>15755.270133292666</v>
      </c>
      <c r="X3646" s="5">
        <f ca="1">VLOOKUP(CONCATENATE($F3646," ",$G3646),AllocFactorMatrix,(X$4+1),FALSE)*$E3646</f>
        <v>2308.9504040814058</v>
      </c>
      <c r="Y3646" s="5">
        <f t="shared" ca="1" si="5285"/>
        <v>23397.49610005672</v>
      </c>
      <c r="Z3646" s="5">
        <f ca="1">VLOOKUP(CONCATENATE($F3646," ",$G3646),AllocFactorMatrix,(Z$4+1),FALSE)*$E3646</f>
        <v>2307.5408065220513</v>
      </c>
      <c r="AA3646" s="5">
        <f ca="1">VLOOKUP(CONCATENATE($F3646," ",$G3646),AllocFactorMatrix,(AA$4+1),FALSE)*$E3646</f>
        <v>42.481583910692933</v>
      </c>
      <c r="AB3646" s="5">
        <f t="shared" ca="1" si="5282"/>
        <v>2350.022390432744</v>
      </c>
      <c r="AC3646" s="5">
        <f ca="1">VLOOKUP(CONCATENATE($F3646," ",$G3646),AllocFactorMatrix,(AC$4+1),FALSE)*$E3646</f>
        <v>31.446632368058804</v>
      </c>
      <c r="AD3646" s="5">
        <f ca="1">VLOOKUP(CONCATENATE($F3646," ",$G3646),AllocFactorMatrix,(AD$4+1),FALSE)*$E3646</f>
        <v>1209.4961943395726</v>
      </c>
      <c r="AE3646" s="5">
        <f ca="1">VLOOKUP(CONCATENATE($F3646," ",$G3646),AllocFactorMatrix,(AE$4+1),FALSE)*$E3646</f>
        <v>181.08395645219849</v>
      </c>
    </row>
    <row r="3647" spans="4:31" hidden="1" outlineLevel="1">
      <c r="E3647" s="44"/>
      <c r="F3647" s="167" t="str">
        <f>F3654</f>
        <v>RB_GUP</v>
      </c>
      <c r="G3647" s="48" t="str">
        <f>$G$8</f>
        <v>PRODUCTION</v>
      </c>
      <c r="H3647" s="4">
        <f t="shared" ca="1" si="5267"/>
        <v>-93118.620590588253</v>
      </c>
      <c r="I3647" s="5">
        <f t="shared" ref="I3647:N3647" ca="1" si="5292">VLOOKUP(CONCATENATE($F3647," ",$G3647),AllocFactorMatrix,(I$4+1),FALSE)*$E3654</f>
        <v>-47888.19949408876</v>
      </c>
      <c r="J3647" s="47">
        <f t="shared" ca="1" si="5292"/>
        <v>-10.71341114434234</v>
      </c>
      <c r="K3647" s="47">
        <f t="shared" ca="1" si="5292"/>
        <v>-18.758419013820507</v>
      </c>
      <c r="L3647" s="5">
        <f t="shared" ca="1" si="5292"/>
        <v>-11161.181670136697</v>
      </c>
      <c r="M3647" s="5">
        <f t="shared" ca="1" si="5292"/>
        <v>-155.30770088984531</v>
      </c>
      <c r="N3647" s="5">
        <f t="shared" ca="1" si="5292"/>
        <v>-21.630279273597782</v>
      </c>
      <c r="O3647" s="5">
        <f t="shared" ref="O3647:O3654" ca="1" si="5293">SUBTOTAL(9,L3647:N3647)</f>
        <v>-11338.119650300139</v>
      </c>
      <c r="P3647" s="5">
        <f ca="1">VLOOKUP(CONCATENATE($F3647," ",$G3647),AllocFactorMatrix,(P$4+1),FALSE)*$E3654</f>
        <v>-6638.5894766651672</v>
      </c>
      <c r="Q3647" s="5">
        <f ca="1">VLOOKUP(CONCATENATE($F3647," ",$G3647),AllocFactorMatrix,(Q$4+1),FALSE)*$E3654</f>
        <v>-1191.3544872060934</v>
      </c>
      <c r="R3647" s="5">
        <f ca="1">VLOOKUP(CONCATENATE($F3647," ",$G3647),AllocFactorMatrix,(R$4+1),FALSE)*$E3654</f>
        <v>-241.59453245319199</v>
      </c>
      <c r="S3647" s="5">
        <f ca="1">VLOOKUP(CONCATENATE($F3647," ",$G3647),AllocFactorMatrix,(S$4+1),FALSE)*$E3654</f>
        <v>-9.1744431155545758</v>
      </c>
      <c r="T3647" s="5">
        <f ca="1">SUBTOTAL(9,P3647:S3647)</f>
        <v>-8080.7129394400081</v>
      </c>
      <c r="U3647" s="5">
        <f ca="1">VLOOKUP(CONCATENATE($F3647," ",$G3647),AllocFactorMatrix,(U$4+1),FALSE)*$E3654</f>
        <v>-314.85396028422701</v>
      </c>
      <c r="V3647" s="5">
        <f ca="1">VLOOKUP(CONCATENATE($F3647," ",$G3647),AllocFactorMatrix,(V$4+1),FALSE)*$E3654</f>
        <v>-4250.7102761335254</v>
      </c>
      <c r="W3647" s="5">
        <f ca="1">VLOOKUP(CONCATENATE($F3647," ",$G3647),AllocFactorMatrix,(W$4+1),FALSE)*$E3654</f>
        <v>-16257.260444282976</v>
      </c>
      <c r="X3647" s="5">
        <f ca="1">VLOOKUP(CONCATENATE($F3647," ",$G3647),AllocFactorMatrix,(X$4+1),FALSE)*$E3654</f>
        <v>-2945.1535105356988</v>
      </c>
      <c r="Y3647" s="5">
        <f ca="1">SUBTOTAL(9,U3647:X3647)</f>
        <v>-23767.978191236431</v>
      </c>
      <c r="Z3647" s="5">
        <f ca="1">VLOOKUP(CONCATENATE($F3647," ",$G3647),AllocFactorMatrix,(Z$4+1),FALSE)*$E3654</f>
        <v>-1824.7435683059728</v>
      </c>
      <c r="AA3647" s="5">
        <f ca="1">VLOOKUP(CONCATENATE($F3647," ",$G3647),AllocFactorMatrix,(AA$4+1),FALSE)*$E3654</f>
        <v>-36.444809331535801</v>
      </c>
      <c r="AB3647" s="5">
        <f t="shared" ref="AB3647:AB3654" ca="1" si="5294">SUBTOTAL(9,Z3647:AA3647)</f>
        <v>-1861.1883776375087</v>
      </c>
      <c r="AC3647" s="5">
        <f ca="1">VLOOKUP(CONCATENATE($F3647," ",$G3647),AllocFactorMatrix,(AC$4+1),FALSE)*$E3654</f>
        <v>-24.071319742563851</v>
      </c>
      <c r="AD3647" s="5">
        <f ca="1">VLOOKUP(CONCATENATE($F3647," ",$G3647),AllocFactorMatrix,(AD$4+1),FALSE)*$E3654</f>
        <v>-106.93850760795787</v>
      </c>
      <c r="AE3647" s="5">
        <f ca="1">VLOOKUP(CONCATENATE($F3647," ",$G3647),AllocFactorMatrix,(AE$4+1),FALSE)*$E3654</f>
        <v>-21.940280376722914</v>
      </c>
    </row>
    <row r="3648" spans="4:31" hidden="1" outlineLevel="1">
      <c r="E3648" s="44"/>
      <c r="F3648" s="167" t="str">
        <f>F3654</f>
        <v>RB_GUP</v>
      </c>
      <c r="G3648" s="48" t="str">
        <f>$G$9</f>
        <v>BULKTRAN</v>
      </c>
      <c r="H3648" s="4">
        <f t="shared" ca="1" si="5267"/>
        <v>-50568.483012240205</v>
      </c>
      <c r="I3648" s="5">
        <f t="shared" ref="I3648:N3648" ca="1" si="5295">VLOOKUP(CONCATENATE($F3648," ",$G3648),AllocFactorMatrix,(I$4+1),FALSE)*$E3654</f>
        <v>-26005.900723666411</v>
      </c>
      <c r="J3648" s="47">
        <f t="shared" ca="1" si="5295"/>
        <v>-5.8179657948087931</v>
      </c>
      <c r="K3648" s="47">
        <f t="shared" ca="1" si="5295"/>
        <v>-10.186843267443567</v>
      </c>
      <c r="L3648" s="5">
        <f t="shared" ca="1" si="5295"/>
        <v>-6061.1295797038456</v>
      </c>
      <c r="M3648" s="5">
        <f t="shared" ca="1" si="5295"/>
        <v>-84.34054096063376</v>
      </c>
      <c r="N3648" s="5">
        <f t="shared" ca="1" si="5295"/>
        <v>-11.746419814422111</v>
      </c>
      <c r="O3648" s="5">
        <f t="shared" ca="1" si="5293"/>
        <v>-6157.2165404789021</v>
      </c>
      <c r="P3648" s="5">
        <f ca="1">VLOOKUP(CONCATENATE($F3648," ",$G3648),AllocFactorMatrix,(P$4+1),FALSE)*$E3654</f>
        <v>-3605.1156798376092</v>
      </c>
      <c r="Q3648" s="5">
        <f ca="1">VLOOKUP(CONCATENATE($F3648," ",$G3648),AllocFactorMatrix,(Q$4+1),FALSE)*$E3654</f>
        <v>-646.97037784434917</v>
      </c>
      <c r="R3648" s="5">
        <f ca="1">VLOOKUP(CONCATENATE($F3648," ",$G3648),AllocFactorMatrix,(R$4+1),FALSE)*$E3654</f>
        <v>-131.19899041378372</v>
      </c>
      <c r="S3648" s="5">
        <f ca="1">VLOOKUP(CONCATENATE($F3648," ",$G3648),AllocFactorMatrix,(S$4+1),FALSE)*$E3654</f>
        <v>-4.9822223298975388</v>
      </c>
      <c r="T3648" s="5">
        <f t="shared" ref="T3648:T3654" ca="1" si="5296">SUBTOTAL(9,P3648:S3648)</f>
        <v>-4388.2672704256402</v>
      </c>
      <c r="U3648" s="5">
        <f ca="1">VLOOKUP(CONCATENATE($F3648," ",$G3648),AllocFactorMatrix,(U$4+1),FALSE)*$E3654</f>
        <v>-170.98285005715314</v>
      </c>
      <c r="V3648" s="5">
        <f ca="1">VLOOKUP(CONCATENATE($F3648," ",$G3648),AllocFactorMatrix,(V$4+1),FALSE)*$E3654</f>
        <v>-2308.3672097515882</v>
      </c>
      <c r="W3648" s="5">
        <f ca="1">VLOOKUP(CONCATENATE($F3648," ",$G3648),AllocFactorMatrix,(W$4+1),FALSE)*$E3654</f>
        <v>-8828.5779298300804</v>
      </c>
      <c r="X3648" s="5">
        <f ca="1">VLOOKUP(CONCATENATE($F3648," ",$G3648),AllocFactorMatrix,(X$4+1),FALSE)*$E3654</f>
        <v>-1599.37877431377</v>
      </c>
      <c r="Y3648" s="5">
        <f t="shared" ref="Y3648:Y3654" ca="1" si="5297">SUBTOTAL(9,U3648:X3648)</f>
        <v>-12907.306763952591</v>
      </c>
      <c r="Z3648" s="5">
        <f ca="1">VLOOKUP(CONCATENATE($F3648," ",$G3648),AllocFactorMatrix,(Z$4+1),FALSE)*$E3654</f>
        <v>-990.93514863451003</v>
      </c>
      <c r="AA3648" s="5">
        <f ca="1">VLOOKUP(CONCATENATE($F3648," ",$G3648),AllocFactorMatrix,(AA$4+1),FALSE)*$E3654</f>
        <v>-19.791516561107368</v>
      </c>
      <c r="AB3648" s="5">
        <f t="shared" ca="1" si="5294"/>
        <v>-1010.7266651956174</v>
      </c>
      <c r="AC3648" s="5">
        <f ca="1">VLOOKUP(CONCATENATE($F3648," ",$G3648),AllocFactorMatrix,(AC$4+1),FALSE)*$E3654</f>
        <v>-13.072037748882558</v>
      </c>
      <c r="AD3648" s="5">
        <f ca="1">VLOOKUP(CONCATENATE($F3648," ",$G3648),AllocFactorMatrix,(AD$4+1),FALSE)*$E3654</f>
        <v>-58.073434411182745</v>
      </c>
      <c r="AE3648" s="5">
        <f ca="1">VLOOKUP(CONCATENATE($F3648," ",$G3648),AllocFactorMatrix,(AE$4+1),FALSE)*$E3654</f>
        <v>-11.914767298714029</v>
      </c>
    </row>
    <row r="3649" spans="4:31" hidden="1" outlineLevel="1">
      <c r="E3649" s="44"/>
      <c r="F3649" s="167" t="str">
        <f>F3654</f>
        <v>RB_GUP</v>
      </c>
      <c r="G3649" s="48" t="str">
        <f>$G$10</f>
        <v>SUBTRAN</v>
      </c>
      <c r="H3649" s="4">
        <f t="shared" ca="1" si="5267"/>
        <v>-14001.081585043832</v>
      </c>
      <c r="I3649" s="5">
        <f t="shared" ref="I3649:N3649" ca="1" si="5298">VLOOKUP(CONCATENATE($F3649," ",$G3649),AllocFactorMatrix,(I$4+1),FALSE)*$E3654</f>
        <v>-7152.7349829706245</v>
      </c>
      <c r="J3649" s="47">
        <f t="shared" ca="1" si="5298"/>
        <v>-1.1647144110192966</v>
      </c>
      <c r="K3649" s="47">
        <f t="shared" ca="1" si="5298"/>
        <v>-2.1677335015464081</v>
      </c>
      <c r="L3649" s="5">
        <f t="shared" ca="1" si="5298"/>
        <v>-1676.2531951945398</v>
      </c>
      <c r="M3649" s="5">
        <f t="shared" ca="1" si="5298"/>
        <v>-23.426969041416015</v>
      </c>
      <c r="N3649" s="5">
        <f t="shared" ca="1" si="5298"/>
        <v>-4.2401725489034963</v>
      </c>
      <c r="O3649" s="5">
        <f t="shared" ca="1" si="5293"/>
        <v>-1703.9203367848593</v>
      </c>
      <c r="P3649" s="5">
        <f ca="1">VLOOKUP(CONCATENATE($F3649," ",$G3649),AllocFactorMatrix,(P$4+1),FALSE)*$E3654</f>
        <v>-967.75710255303193</v>
      </c>
      <c r="Q3649" s="5">
        <f ca="1">VLOOKUP(CONCATENATE($F3649," ",$G3649),AllocFactorMatrix,(Q$4+1),FALSE)*$E3654</f>
        <v>-174.15733213448488</v>
      </c>
      <c r="R3649" s="5">
        <f ca="1">VLOOKUP(CONCATENATE($F3649," ",$G3649),AllocFactorMatrix,(R$4+1),FALSE)*$E3654</f>
        <v>-45.714956932100776</v>
      </c>
      <c r="S3649" s="5">
        <f ca="1">VLOOKUP(CONCATENATE($F3649," ",$G3649),AllocFactorMatrix,(S$4+1),FALSE)*$E3654</f>
        <v>0</v>
      </c>
      <c r="T3649" s="5">
        <f t="shared" ca="1" si="5296"/>
        <v>-1187.6293916196175</v>
      </c>
      <c r="U3649" s="5">
        <f ca="1">VLOOKUP(CONCATENATE($F3649," ",$G3649),AllocFactorMatrix,(U$4+1),FALSE)*$E3654</f>
        <v>-43.685185452123207</v>
      </c>
      <c r="V3649" s="5">
        <f ca="1">VLOOKUP(CONCATENATE($F3649," ",$G3649),AllocFactorMatrix,(V$4+1),FALSE)*$E3654</f>
        <v>-612.94551252562053</v>
      </c>
      <c r="W3649" s="5">
        <f ca="1">VLOOKUP(CONCATENATE($F3649," ",$G3649),AllocFactorMatrix,(W$4+1),FALSE)*$E3654</f>
        <v>-3022.2941950099621</v>
      </c>
      <c r="X3649" s="5">
        <f ca="1">VLOOKUP(CONCATENATE($F3649," ",$G3649),AllocFactorMatrix,(X$4+1),FALSE)*$E3654</f>
        <v>0</v>
      </c>
      <c r="Y3649" s="5">
        <f t="shared" ca="1" si="5297"/>
        <v>-3678.9248929877058</v>
      </c>
      <c r="Z3649" s="5">
        <f ca="1">VLOOKUP(CONCATENATE($F3649," ",$G3649),AllocFactorMatrix,(Z$4+1),FALSE)*$E3654</f>
        <v>-265.67263771432488</v>
      </c>
      <c r="AA3649" s="5">
        <f ca="1">VLOOKUP(CONCATENATE($F3649," ",$G3649),AllocFactorMatrix,(AA$4+1),FALSE)*$E3654</f>
        <v>-5.3343125877226383</v>
      </c>
      <c r="AB3649" s="5">
        <f t="shared" ca="1" si="5294"/>
        <v>-271.00695030204753</v>
      </c>
      <c r="AC3649" s="5">
        <f ca="1">VLOOKUP(CONCATENATE($F3649," ",$G3649),AllocFactorMatrix,(AC$4+1),FALSE)*$E3654</f>
        <v>-3.5325824664112089</v>
      </c>
      <c r="AD3649" s="5">
        <f ca="1">VLOOKUP(CONCATENATE($F3649," ",$G3649),AllocFactorMatrix,(AD$4+1),FALSE)*$E3654</f>
        <v>0</v>
      </c>
      <c r="AE3649" s="5">
        <f ca="1">VLOOKUP(CONCATENATE($F3649," ",$G3649),AllocFactorMatrix,(AE$4+1),FALSE)*$E3654</f>
        <v>0</v>
      </c>
    </row>
    <row r="3650" spans="4:31" hidden="1" outlineLevel="1">
      <c r="E3650" s="44"/>
      <c r="F3650" s="167" t="str">
        <f>F3654</f>
        <v>RB_GUP</v>
      </c>
      <c r="G3650" s="48" t="str">
        <f>$G$11</f>
        <v>DISTPRI</v>
      </c>
      <c r="H3650" s="4">
        <f t="shared" ca="1" si="5267"/>
        <v>-56016.117551787589</v>
      </c>
      <c r="I3650" s="5">
        <f t="shared" ref="I3650:N3650" ca="1" si="5299">VLOOKUP(CONCATENATE($F3650," ",$G3650),AllocFactorMatrix,(I$4+1),FALSE)*$E3654</f>
        <v>-36673.727815971295</v>
      </c>
      <c r="J3650" s="47">
        <f t="shared" ca="1" si="5299"/>
        <v>-6.0218792895526319</v>
      </c>
      <c r="K3650" s="47">
        <f t="shared" ca="1" si="5299"/>
        <v>-11.142201568978644</v>
      </c>
      <c r="L3650" s="5">
        <f t="shared" ca="1" si="5299"/>
        <v>-8580.6788645633387</v>
      </c>
      <c r="M3650" s="5">
        <f t="shared" ca="1" si="5299"/>
        <v>-119.90583806448311</v>
      </c>
      <c r="N3650" s="5">
        <f t="shared" ca="1" si="5299"/>
        <v>0</v>
      </c>
      <c r="O3650" s="5">
        <f t="shared" ca="1" si="5293"/>
        <v>-8700.5847026278225</v>
      </c>
      <c r="P3650" s="5">
        <f ca="1">VLOOKUP(CONCATENATE($F3650," ",$G3650),AllocFactorMatrix,(P$4+1),FALSE)*$E3654</f>
        <v>-4976.1134544872766</v>
      </c>
      <c r="Q3650" s="5">
        <f ca="1">VLOOKUP(CONCATENATE($F3650," ",$G3650),AllocFactorMatrix,(Q$4+1),FALSE)*$E3654</f>
        <v>-895.42359134830986</v>
      </c>
      <c r="R3650" s="5">
        <f ca="1">VLOOKUP(CONCATENATE($F3650," ",$G3650),AllocFactorMatrix,(R$4+1),FALSE)*$E3654</f>
        <v>0</v>
      </c>
      <c r="S3650" s="5">
        <f ca="1">VLOOKUP(CONCATENATE($F3650," ",$G3650),AllocFactorMatrix,(S$4+1),FALSE)*$E3654</f>
        <v>0</v>
      </c>
      <c r="T3650" s="5">
        <f t="shared" ca="1" si="5296"/>
        <v>-5871.5370458355865</v>
      </c>
      <c r="U3650" s="5">
        <f ca="1">VLOOKUP(CONCATENATE($F3650," ",$G3650),AllocFactorMatrix,(U$4+1),FALSE)*$E3654</f>
        <v>-225.33578194945525</v>
      </c>
      <c r="V3650" s="5">
        <f ca="1">VLOOKUP(CONCATENATE($F3650," ",$G3650),AllocFactorMatrix,(V$4+1),FALSE)*$E3654</f>
        <v>-3115.9122797940436</v>
      </c>
      <c r="W3650" s="5">
        <f ca="1">VLOOKUP(CONCATENATE($F3650," ",$G3650),AllocFactorMatrix,(W$4+1),FALSE)*$E3654</f>
        <v>0</v>
      </c>
      <c r="X3650" s="5">
        <f ca="1">VLOOKUP(CONCATENATE($F3650," ",$G3650),AllocFactorMatrix,(X$4+1),FALSE)*$E3654</f>
        <v>0</v>
      </c>
      <c r="Y3650" s="5">
        <f t="shared" ca="1" si="5297"/>
        <v>-3341.248061743499</v>
      </c>
      <c r="Z3650" s="5">
        <f ca="1">VLOOKUP(CONCATENATE($F3650," ",$G3650),AllocFactorMatrix,(Z$4+1),FALSE)*$E3654</f>
        <v>-1366.4228353736805</v>
      </c>
      <c r="AA3650" s="5">
        <f ca="1">VLOOKUP(CONCATENATE($F3650," ",$G3650),AllocFactorMatrix,(AA$4+1),FALSE)*$E3654</f>
        <v>-27.42626116794645</v>
      </c>
      <c r="AB3650" s="5">
        <f t="shared" ca="1" si="5294"/>
        <v>-1393.849096541627</v>
      </c>
      <c r="AC3650" s="5">
        <f ca="1">VLOOKUP(CONCATENATE($F3650," ",$G3650),AllocFactorMatrix,(AC$4+1),FALSE)*$E3654</f>
        <v>-18.006748209214226</v>
      </c>
      <c r="AD3650" s="5">
        <f ca="1">VLOOKUP(CONCATENATE($F3650," ",$G3650),AllocFactorMatrix,(AD$4+1),FALSE)*$E3654</f>
        <v>0</v>
      </c>
      <c r="AE3650" s="5">
        <f ca="1">VLOOKUP(CONCATENATE($F3650," ",$G3650),AllocFactorMatrix,(AE$4+1),FALSE)*$E3654</f>
        <v>0</v>
      </c>
    </row>
    <row r="3651" spans="4:31" hidden="1" outlineLevel="1">
      <c r="E3651" s="44"/>
      <c r="F3651" s="167" t="str">
        <f>F3654</f>
        <v>RB_GUP</v>
      </c>
      <c r="G3651" s="48" t="str">
        <f>$G$12</f>
        <v>DISTSEC</v>
      </c>
      <c r="H3651" s="4">
        <f t="shared" ca="1" si="5267"/>
        <v>-26853.372191643397</v>
      </c>
      <c r="I3651" s="5">
        <f t="shared" ref="I3651:N3651" ca="1" si="5300">VLOOKUP(CONCATENATE($F3651," ",$G3651),AllocFactorMatrix,(I$4+1),FALSE)*$E3654</f>
        <v>-19923.085196940578</v>
      </c>
      <c r="J3651" s="47">
        <f t="shared" ca="1" si="5300"/>
        <v>-4.9388301315432592</v>
      </c>
      <c r="K3651" s="47">
        <f t="shared" ca="1" si="5300"/>
        <v>-6.3971461152666613</v>
      </c>
      <c r="L3651" s="5">
        <f t="shared" ca="1" si="5300"/>
        <v>-4015.8327791250422</v>
      </c>
      <c r="M3651" s="5">
        <f t="shared" ca="1" si="5300"/>
        <v>0</v>
      </c>
      <c r="N3651" s="5">
        <f t="shared" ca="1" si="5300"/>
        <v>0</v>
      </c>
      <c r="O3651" s="5">
        <f t="shared" ca="1" si="5293"/>
        <v>-4015.8327791250422</v>
      </c>
      <c r="P3651" s="5">
        <f ca="1">VLOOKUP(CONCATENATE($F3651," ",$G3651),AllocFactorMatrix,(P$4+1),FALSE)*$E3654</f>
        <v>-2004.6789280786559</v>
      </c>
      <c r="Q3651" s="5">
        <f ca="1">VLOOKUP(CONCATENATE($F3651," ",$G3651),AllocFactorMatrix,(Q$4+1),FALSE)*$E3654</f>
        <v>0</v>
      </c>
      <c r="R3651" s="5">
        <f ca="1">VLOOKUP(CONCATENATE($F3651," ",$G3651),AllocFactorMatrix,(R$4+1),FALSE)*$E3654</f>
        <v>0</v>
      </c>
      <c r="S3651" s="5">
        <f ca="1">VLOOKUP(CONCATENATE($F3651," ",$G3651),AllocFactorMatrix,(S$4+1),FALSE)*$E3654</f>
        <v>0</v>
      </c>
      <c r="T3651" s="5">
        <f t="shared" ca="1" si="5296"/>
        <v>-2004.6789280786559</v>
      </c>
      <c r="U3651" s="5">
        <f ca="1">VLOOKUP(CONCATENATE($F3651," ",$G3651),AllocFactorMatrix,(U$4+1),FALSE)*$E3654</f>
        <v>-75.074106842080795</v>
      </c>
      <c r="V3651" s="5">
        <f ca="1">VLOOKUP(CONCATENATE($F3651," ",$G3651),AllocFactorMatrix,(V$4+1),FALSE)*$E3654</f>
        <v>0</v>
      </c>
      <c r="W3651" s="5">
        <f ca="1">VLOOKUP(CONCATENATE($F3651," ",$G3651),AllocFactorMatrix,(W$4+1),FALSE)*$E3654</f>
        <v>0</v>
      </c>
      <c r="X3651" s="5">
        <f ca="1">VLOOKUP(CONCATENATE($F3651," ",$G3651),AllocFactorMatrix,(X$4+1),FALSE)*$E3654</f>
        <v>0</v>
      </c>
      <c r="Y3651" s="5">
        <f t="shared" ca="1" si="5297"/>
        <v>-75.074106842080795</v>
      </c>
      <c r="Z3651" s="5">
        <f ca="1">VLOOKUP(CONCATENATE($F3651," ",$G3651),AllocFactorMatrix,(Z$4+1),FALSE)*$E3654</f>
        <v>-567.36269452086913</v>
      </c>
      <c r="AA3651" s="5">
        <f ca="1">VLOOKUP(CONCATENATE($F3651," ",$G3651),AllocFactorMatrix,(AA$4+1),FALSE)*$E3654</f>
        <v>0</v>
      </c>
      <c r="AB3651" s="5">
        <f t="shared" ca="1" si="5294"/>
        <v>-567.36269452086913</v>
      </c>
      <c r="AC3651" s="5">
        <f ca="1">VLOOKUP(CONCATENATE($F3651," ",$G3651),AllocFactorMatrix,(AC$4+1),FALSE)*$E3654</f>
        <v>-6.7082535251276552</v>
      </c>
      <c r="AD3651" s="5">
        <f ca="1">VLOOKUP(CONCATENATE($F3651," ",$G3651),AllocFactorMatrix,(AD$4+1),FALSE)*$E3654</f>
        <v>-206.47809908211761</v>
      </c>
      <c r="AE3651" s="5">
        <f ca="1">VLOOKUP(CONCATENATE($F3651," ",$G3651),AllocFactorMatrix,(AE$4+1),FALSE)*$E3654</f>
        <v>-42.816157282119121</v>
      </c>
    </row>
    <row r="3652" spans="4:31" hidden="1" outlineLevel="1">
      <c r="E3652" s="44"/>
      <c r="F3652" s="167" t="str">
        <f>F3654</f>
        <v>RB_GUP</v>
      </c>
      <c r="G3652" s="48" t="str">
        <f>$G$13</f>
        <v>ENERGY</v>
      </c>
      <c r="H3652" s="4">
        <f t="shared" ca="1" si="5267"/>
        <v>-1738.5039106864688</v>
      </c>
      <c r="I3652" s="5">
        <f t="shared" ref="I3652:N3652" ca="1" si="5301">VLOOKUP(CONCATENATE($F3652," ",$G3652),AllocFactorMatrix,(I$4+1),FALSE)*$E3654</f>
        <v>-680.14376330317509</v>
      </c>
      <c r="J3652" s="47">
        <f t="shared" ca="1" si="5301"/>
        <v>-0.10884161030399575</v>
      </c>
      <c r="K3652" s="47">
        <f t="shared" ca="1" si="5301"/>
        <v>-0.31383396094616645</v>
      </c>
      <c r="L3652" s="5">
        <f t="shared" ca="1" si="5301"/>
        <v>-196.12202805328886</v>
      </c>
      <c r="M3652" s="5">
        <f t="shared" ca="1" si="5301"/>
        <v>-2.7353186975338306</v>
      </c>
      <c r="N3652" s="5">
        <f t="shared" ca="1" si="5301"/>
        <v>-0.38239523570159661</v>
      </c>
      <c r="O3652" s="5">
        <f t="shared" ca="1" si="5293"/>
        <v>-199.23974198652431</v>
      </c>
      <c r="P3652" s="5">
        <f ca="1">VLOOKUP(CONCATENATE($F3652," ",$G3652),AllocFactorMatrix,(P$4+1),FALSE)*$E3654</f>
        <v>-127.14739873922252</v>
      </c>
      <c r="Q3652" s="5">
        <f ca="1">VLOOKUP(CONCATENATE($F3652," ",$G3652),AllocFactorMatrix,(Q$4+1),FALSE)*$E3654</f>
        <v>-22.708320963926521</v>
      </c>
      <c r="R3652" s="5">
        <f ca="1">VLOOKUP(CONCATENATE($F3652," ",$G3652),AllocFactorMatrix,(R$4+1),FALSE)*$E3654</f>
        <v>-4.6242457619615394</v>
      </c>
      <c r="S3652" s="5">
        <f ca="1">VLOOKUP(CONCATENATE($F3652," ",$G3652),AllocFactorMatrix,(S$4+1),FALSE)*$E3654</f>
        <v>-0.17465932741330886</v>
      </c>
      <c r="T3652" s="5">
        <f t="shared" ca="1" si="5296"/>
        <v>-154.65462479252389</v>
      </c>
      <c r="U3652" s="5">
        <f ca="1">VLOOKUP(CONCATENATE($F3652," ",$G3652),AllocFactorMatrix,(U$4+1),FALSE)*$E3654</f>
        <v>-6.6683978991643951</v>
      </c>
      <c r="V3652" s="5">
        <f ca="1">VLOOKUP(CONCATENATE($F3652," ",$G3652),AllocFactorMatrix,(V$4+1),FALSE)*$E3654</f>
        <v>-105.42863867987363</v>
      </c>
      <c r="W3652" s="5">
        <f ca="1">VLOOKUP(CONCATENATE($F3652," ",$G3652),AllocFactorMatrix,(W$4+1),FALSE)*$E3654</f>
        <v>-453.43141588857259</v>
      </c>
      <c r="X3652" s="5">
        <f ca="1">VLOOKUP(CONCATENATE($F3652," ",$G3652),AllocFactorMatrix,(X$4+1),FALSE)*$E3654</f>
        <v>-85.295185302355591</v>
      </c>
      <c r="Y3652" s="5">
        <f t="shared" ca="1" si="5297"/>
        <v>-650.82363776996613</v>
      </c>
      <c r="Z3652" s="5">
        <f ca="1">VLOOKUP(CONCATENATE($F3652," ",$G3652),AllocFactorMatrix,(Z$4+1),FALSE)*$E3654</f>
        <v>-34.976936470131882</v>
      </c>
      <c r="AA3652" s="5">
        <f ca="1">VLOOKUP(CONCATENATE($F3652," ",$G3652),AllocFactorMatrix,(AA$4+1),FALSE)*$E3654</f>
        <v>-0.70180525318493459</v>
      </c>
      <c r="AB3652" s="5">
        <f t="shared" ca="1" si="5294"/>
        <v>-35.678741723316818</v>
      </c>
      <c r="AC3652" s="5">
        <f ca="1">VLOOKUP(CONCATENATE($F3652," ",$G3652),AllocFactorMatrix,(AC$4+1),FALSE)*$E3654</f>
        <v>-0.62601329529583993</v>
      </c>
      <c r="AD3652" s="5">
        <f ca="1">VLOOKUP(CONCATENATE($F3652," ",$G3652),AllocFactorMatrix,(AD$4+1),FALSE)*$E3654</f>
        <v>-14.022483417071465</v>
      </c>
      <c r="AE3652" s="5">
        <f ca="1">VLOOKUP(CONCATENATE($F3652," ",$G3652),AllocFactorMatrix,(AE$4+1),FALSE)*$E3654</f>
        <v>-2.8922288273451238</v>
      </c>
    </row>
    <row r="3653" spans="4:31" hidden="1" outlineLevel="1">
      <c r="E3653" s="44"/>
      <c r="F3653" s="167" t="str">
        <f>F3654</f>
        <v>RB_GUP</v>
      </c>
      <c r="G3653" s="48" t="str">
        <f>$G$14</f>
        <v>CUSTOMER</v>
      </c>
      <c r="H3653" s="4">
        <f t="shared" ca="1" si="5267"/>
        <v>-12655.821158010329</v>
      </c>
      <c r="I3653" s="5">
        <f t="shared" ref="I3653:N3653" ca="1" si="5302">VLOOKUP(CONCATENATE($F3653," ",$G3653),AllocFactorMatrix,(I$4+1),FALSE)*$E3654</f>
        <v>-6267.241616149885</v>
      </c>
      <c r="J3653" s="47">
        <f t="shared" ca="1" si="5302"/>
        <v>-1.264683453533755</v>
      </c>
      <c r="K3653" s="47">
        <f t="shared" ca="1" si="5302"/>
        <v>-0.67027514126922283</v>
      </c>
      <c r="L3653" s="5">
        <f t="shared" ca="1" si="5302"/>
        <v>-1997.3991892006468</v>
      </c>
      <c r="M3653" s="5">
        <f t="shared" ca="1" si="5302"/>
        <v>-127.52608227875672</v>
      </c>
      <c r="N3653" s="5">
        <f t="shared" ca="1" si="5302"/>
        <v>-21.448190097406926</v>
      </c>
      <c r="O3653" s="5">
        <f t="shared" ca="1" si="5293"/>
        <v>-2146.3734615768103</v>
      </c>
      <c r="P3653" s="5">
        <f ca="1">VLOOKUP(CONCATENATE($F3653," ",$G3653),AllocFactorMatrix,(P$4+1),FALSE)*$E3654</f>
        <v>-155.55517699979649</v>
      </c>
      <c r="Q3653" s="5">
        <f ca="1">VLOOKUP(CONCATENATE($F3653," ",$G3653),AllocFactorMatrix,(Q$4+1),FALSE)*$E3654</f>
        <v>-45.023605599502446</v>
      </c>
      <c r="R3653" s="5">
        <f ca="1">VLOOKUP(CONCATENATE($F3653," ",$G3653),AllocFactorMatrix,(R$4+1),FALSE)*$E3654</f>
        <v>-52.740099456134992</v>
      </c>
      <c r="S3653" s="5">
        <f ca="1">VLOOKUP(CONCATENATE($F3653," ",$G3653),AllocFactorMatrix,(S$4+1),FALSE)*$E3654</f>
        <v>-6.589746572983171</v>
      </c>
      <c r="T3653" s="5">
        <f t="shared" ca="1" si="5296"/>
        <v>-259.90862862841709</v>
      </c>
      <c r="U3653" s="5">
        <f ca="1">VLOOKUP(CONCATENATE($F3653," ",$G3653),AllocFactorMatrix,(U$4+1),FALSE)*$E3654</f>
        <v>-1.0313372389060034</v>
      </c>
      <c r="V3653" s="5">
        <f ca="1">VLOOKUP(CONCATENATE($F3653," ",$G3653),AllocFactorMatrix,(V$4+1),FALSE)*$E3654</f>
        <v>-31.956484318271144</v>
      </c>
      <c r="W3653" s="5">
        <f ca="1">VLOOKUP(CONCATENATE($F3653," ",$G3653),AllocFactorMatrix,(W$4+1),FALSE)*$E3654</f>
        <v>-88.651406229650917</v>
      </c>
      <c r="X3653" s="5">
        <f ca="1">VLOOKUP(CONCATENATE($F3653," ",$G3653),AllocFactorMatrix,(X$4+1),FALSE)*$E3654</f>
        <v>-26.359905774840556</v>
      </c>
      <c r="Y3653" s="5">
        <f t="shared" ca="1" si="5297"/>
        <v>-147.9991335616686</v>
      </c>
      <c r="Z3653" s="5">
        <f ca="1">VLOOKUP(CONCATENATE($F3653," ",$G3653),AllocFactorMatrix,(Z$4+1),FALSE)*$E3654</f>
        <v>-31.47671733306586</v>
      </c>
      <c r="AA3653" s="5">
        <f ca="1">VLOOKUP(CONCATENATE($F3653," ",$G3653),AllocFactorMatrix,(AA$4+1),FALSE)*$E3654</f>
        <v>-0.58939834018986681</v>
      </c>
      <c r="AB3653" s="5">
        <f t="shared" ca="1" si="5294"/>
        <v>-32.06611567325573</v>
      </c>
      <c r="AC3653" s="5">
        <f ca="1">VLOOKUP(CONCATENATE($F3653," ",$G3653),AllocFactorMatrix,(AC$4+1),FALSE)*$E3654</f>
        <v>-3.0450102001953065</v>
      </c>
      <c r="AD3653" s="5">
        <f ca="1">VLOOKUP(CONCATENATE($F3653," ",$G3653),AllocFactorMatrix,(AD$4+1),FALSE)*$E3654</f>
        <v>-3346.2898153770652</v>
      </c>
      <c r="AE3653" s="5">
        <f ca="1">VLOOKUP(CONCATENATE($F3653," ",$G3653),AllocFactorMatrix,(AE$4+1),FALSE)*$E3654</f>
        <v>-450.96241824822852</v>
      </c>
    </row>
    <row r="3654" spans="4:31" collapsed="1">
      <c r="D3654" s="48" t="s">
        <v>235</v>
      </c>
      <c r="E3654" s="54">
        <v>-254952</v>
      </c>
      <c r="F3654" s="88" t="s">
        <v>71</v>
      </c>
      <c r="G3654" s="48" t="str">
        <f>$G$15</f>
        <v>TOTAL</v>
      </c>
      <c r="H3654" s="4">
        <f t="shared" ca="1" si="5267"/>
        <v>-254952.00000000006</v>
      </c>
      <c r="I3654" s="5">
        <f t="shared" ref="I3654:N3654" ca="1" si="5303">VLOOKUP(CONCATENATE($F3654," ",$G3654),AllocFactorMatrix,(I$4+1),FALSE)*$E3654</f>
        <v>-144591.03359309072</v>
      </c>
      <c r="J3654" s="47">
        <f t="shared" ca="1" si="5303"/>
        <v>-30.030325835104069</v>
      </c>
      <c r="K3654" s="47">
        <f t="shared" ca="1" si="5303"/>
        <v>-49.636452569271171</v>
      </c>
      <c r="L3654" s="5">
        <f t="shared" ca="1" si="5303"/>
        <v>-33688.597305977404</v>
      </c>
      <c r="M3654" s="5">
        <f t="shared" ca="1" si="5303"/>
        <v>-513.24244993266882</v>
      </c>
      <c r="N3654" s="5">
        <f t="shared" ca="1" si="5303"/>
        <v>-59.447456970031915</v>
      </c>
      <c r="O3654" s="5">
        <f t="shared" ca="1" si="5293"/>
        <v>-34261.287212880103</v>
      </c>
      <c r="P3654" s="5">
        <f ca="1">VLOOKUP(CONCATENATE($F3654," ",$G3654),AllocFactorMatrix,(P$4+1),FALSE)*$E3654</f>
        <v>-18474.957217360759</v>
      </c>
      <c r="Q3654" s="5">
        <f ca="1">VLOOKUP(CONCATENATE($F3654," ",$G3654),AllocFactorMatrix,(Q$4+1),FALSE)*$E3654</f>
        <v>-2975.6377150966664</v>
      </c>
      <c r="R3654" s="5">
        <f ca="1">VLOOKUP(CONCATENATE($F3654," ",$G3654),AllocFactorMatrix,(R$4+1),FALSE)*$E3654</f>
        <v>-475.87282501717294</v>
      </c>
      <c r="S3654" s="5">
        <f ca="1">VLOOKUP(CONCATENATE($F3654," ",$G3654),AllocFactorMatrix,(S$4+1),FALSE)*$E3654</f>
        <v>-20.921071345848596</v>
      </c>
      <c r="T3654" s="5">
        <f t="shared" ca="1" si="5296"/>
        <v>-21947.388828820447</v>
      </c>
      <c r="U3654" s="5">
        <f ca="1">VLOOKUP(CONCATENATE($F3654," ",$G3654),AllocFactorMatrix,(U$4+1),FALSE)*$E3654</f>
        <v>-837.63161972310979</v>
      </c>
      <c r="V3654" s="5">
        <f ca="1">VLOOKUP(CONCATENATE($F3654," ",$G3654),AllocFactorMatrix,(V$4+1),FALSE)*$E3654</f>
        <v>-10425.320401202924</v>
      </c>
      <c r="W3654" s="5">
        <f ca="1">VLOOKUP(CONCATENATE($F3654," ",$G3654),AllocFactorMatrix,(W$4+1),FALSE)*$E3654</f>
        <v>-28650.21539124124</v>
      </c>
      <c r="X3654" s="5">
        <f ca="1">VLOOKUP(CONCATENATE($F3654," ",$G3654),AllocFactorMatrix,(X$4+1),FALSE)*$E3654</f>
        <v>-4656.1873759266655</v>
      </c>
      <c r="Y3654" s="5">
        <f t="shared" ca="1" si="5297"/>
        <v>-44569.354788093937</v>
      </c>
      <c r="Z3654" s="5">
        <f ca="1">VLOOKUP(CONCATENATE($F3654," ",$G3654),AllocFactorMatrix,(Z$4+1),FALSE)*$E3654</f>
        <v>-5081.5905383525542</v>
      </c>
      <c r="AA3654" s="5">
        <f ca="1">VLOOKUP(CONCATENATE($F3654," ",$G3654),AllocFactorMatrix,(AA$4+1),FALSE)*$E3654</f>
        <v>-90.28810324168704</v>
      </c>
      <c r="AB3654" s="5">
        <f t="shared" ca="1" si="5294"/>
        <v>-5171.8786415942413</v>
      </c>
      <c r="AC3654" s="5">
        <f ca="1">VLOOKUP(CONCATENATE($F3654," ",$G3654),AllocFactorMatrix,(AC$4+1),FALSE)*$E3654</f>
        <v>-69.061965187690646</v>
      </c>
      <c r="AD3654" s="5">
        <f ca="1">VLOOKUP(CONCATENATE($F3654," ",$G3654),AllocFactorMatrix,(AD$4+1),FALSE)*$E3654</f>
        <v>-3731.8023398953951</v>
      </c>
      <c r="AE3654" s="5">
        <f ca="1">VLOOKUP(CONCATENATE($F3654," ",$G3654),AllocFactorMatrix,(AE$4+1),FALSE)*$E3654</f>
        <v>-530.52585203312969</v>
      </c>
    </row>
    <row r="3655" spans="4:31" hidden="1" outlineLevel="1">
      <c r="E3655" s="44"/>
      <c r="F3655" s="167" t="str">
        <f>F3662</f>
        <v>RB_GUP</v>
      </c>
      <c r="G3655" s="48" t="str">
        <f>$G$8</f>
        <v>PRODUCTION</v>
      </c>
      <c r="H3655" s="4">
        <f t="shared" ca="1" si="5267"/>
        <v>57512.121782439011</v>
      </c>
      <c r="I3655" s="5">
        <f t="shared" ref="I3655:N3655" ca="1" si="5304">VLOOKUP(CONCATENATE($F3655," ",$G3655),AllocFactorMatrix,(I$4+1),FALSE)*$E3662</f>
        <v>29576.812282850075</v>
      </c>
      <c r="J3655" s="47">
        <f t="shared" ca="1" si="5304"/>
        <v>6.6168399245062686</v>
      </c>
      <c r="K3655" s="47">
        <f t="shared" ca="1" si="5304"/>
        <v>11.585614906304842</v>
      </c>
      <c r="L3655" s="5">
        <f t="shared" ca="1" si="5304"/>
        <v>6893.3929151620887</v>
      </c>
      <c r="M3655" s="5">
        <f t="shared" ca="1" si="5304"/>
        <v>95.921474681189409</v>
      </c>
      <c r="N3655" s="5">
        <f t="shared" ca="1" si="5304"/>
        <v>13.35933938756237</v>
      </c>
      <c r="O3655" s="5">
        <f t="shared" ref="O3655:O3662" ca="1" si="5305">SUBTOTAL(9,L3655:N3655)</f>
        <v>7002.6737292308408</v>
      </c>
      <c r="P3655" s="5">
        <f ca="1">VLOOKUP(CONCATENATE($F3655," ",$G3655),AllocFactorMatrix,(P$4+1),FALSE)*$E3662</f>
        <v>4100.1398433964187</v>
      </c>
      <c r="Q3655" s="5">
        <f ca="1">VLOOKUP(CONCATENATE($F3655," ",$G3655),AllocFactorMatrix,(Q$4+1),FALSE)*$E3662</f>
        <v>735.80690864719747</v>
      </c>
      <c r="R3655" s="5">
        <f ca="1">VLOOKUP(CONCATENATE($F3655," ",$G3655),AllocFactorMatrix,(R$4+1),FALSE)*$E3662</f>
        <v>149.21413230023464</v>
      </c>
      <c r="S3655" s="5">
        <f ca="1">VLOOKUP(CONCATENATE($F3655," ",$G3655),AllocFactorMatrix,(S$4+1),FALSE)*$E3662</f>
        <v>5.6663391961925607</v>
      </c>
      <c r="T3655" s="5">
        <f ca="1">SUBTOTAL(9,P3655:S3655)</f>
        <v>4990.8272235400436</v>
      </c>
      <c r="U3655" s="5">
        <f ca="1">VLOOKUP(CONCATENATE($F3655," ",$G3655),AllocFactorMatrix,(U$4+1),FALSE)*$E3662</f>
        <v>194.46077693917101</v>
      </c>
      <c r="V3655" s="5">
        <f ca="1">VLOOKUP(CONCATENATE($F3655," ",$G3655),AllocFactorMatrix,(V$4+1),FALSE)*$E3662</f>
        <v>2625.3327799785429</v>
      </c>
      <c r="W3655" s="5">
        <f ca="1">VLOOKUP(CONCATENATE($F3655," ",$G3655),AllocFactorMatrix,(W$4+1),FALSE)*$E3662</f>
        <v>10040.843996511401</v>
      </c>
      <c r="X3655" s="5">
        <f ca="1">VLOOKUP(CONCATENATE($F3655," ",$G3655),AllocFactorMatrix,(X$4+1),FALSE)*$E3662</f>
        <v>1818.9920156852791</v>
      </c>
      <c r="Y3655" s="5">
        <f ca="1">SUBTOTAL(9,U3655:X3655)</f>
        <v>14679.629569114393</v>
      </c>
      <c r="Z3655" s="5">
        <f ca="1">VLOOKUP(CONCATENATE($F3655," ",$G3655),AllocFactorMatrix,(Z$4+1),FALSE)*$E3662</f>
        <v>1127.0020287729915</v>
      </c>
      <c r="AA3655" s="5">
        <f ca="1">VLOOKUP(CONCATENATE($F3655," ",$G3655),AllocFactorMatrix,(AA$4+1),FALSE)*$E3662</f>
        <v>22.509121154495563</v>
      </c>
      <c r="AB3655" s="5">
        <f t="shared" ref="AB3655:AB3662" ca="1" si="5306">SUBTOTAL(9,Z3655:AA3655)</f>
        <v>1149.5111499274869</v>
      </c>
      <c r="AC3655" s="5">
        <f ca="1">VLOOKUP(CONCATENATE($F3655," ",$G3655),AllocFactorMatrix,(AC$4+1),FALSE)*$E3662</f>
        <v>14.866980027389761</v>
      </c>
      <c r="AD3655" s="5">
        <f ca="1">VLOOKUP(CONCATENATE($F3655," ",$G3655),AllocFactorMatrix,(AD$4+1),FALSE)*$E3662</f>
        <v>66.047589985485416</v>
      </c>
      <c r="AE3655" s="5">
        <f ca="1">VLOOKUP(CONCATENATE($F3655," ",$G3655),AllocFactorMatrix,(AE$4+1),FALSE)*$E3662</f>
        <v>13.550802932474729</v>
      </c>
    </row>
    <row r="3656" spans="4:31" hidden="1" outlineLevel="1">
      <c r="E3656" s="44"/>
      <c r="F3656" s="167" t="str">
        <f>F3662</f>
        <v>RB_GUP</v>
      </c>
      <c r="G3656" s="48" t="str">
        <f>$G$9</f>
        <v>BULKTRAN</v>
      </c>
      <c r="H3656" s="4">
        <f t="shared" ca="1" si="5267"/>
        <v>31232.214726848149</v>
      </c>
      <c r="I3656" s="5">
        <f t="shared" ref="I3656:N3656" ca="1" si="5307">VLOOKUP(CONCATENATE($F3656," ",$G3656),AllocFactorMatrix,(I$4+1),FALSE)*$E3662</f>
        <v>16061.820074176345</v>
      </c>
      <c r="J3656" s="47">
        <f t="shared" ca="1" si="5307"/>
        <v>3.5933044883498537</v>
      </c>
      <c r="K3656" s="47">
        <f t="shared" ca="1" si="5307"/>
        <v>6.291619945184717</v>
      </c>
      <c r="L3656" s="5">
        <f t="shared" ca="1" si="5307"/>
        <v>3743.4878257024316</v>
      </c>
      <c r="M3656" s="5">
        <f t="shared" ca="1" si="5307"/>
        <v>52.090585450693595</v>
      </c>
      <c r="N3656" s="5">
        <f t="shared" ca="1" si="5307"/>
        <v>7.2548489506187961</v>
      </c>
      <c r="O3656" s="5">
        <f t="shared" ca="1" si="5305"/>
        <v>3802.8332601037441</v>
      </c>
      <c r="P3656" s="5">
        <f ca="1">VLOOKUP(CONCATENATE($F3656," ",$G3656),AllocFactorMatrix,(P$4+1),FALSE)*$E3662</f>
        <v>2226.59926342978</v>
      </c>
      <c r="Q3656" s="5">
        <f ca="1">VLOOKUP(CONCATENATE($F3656," ",$G3656),AllocFactorMatrix,(Q$4+1),FALSE)*$E3662</f>
        <v>399.58322969375644</v>
      </c>
      <c r="R3656" s="5">
        <f ca="1">VLOOKUP(CONCATENATE($F3656," ",$G3656),AllocFactorMatrix,(R$4+1),FALSE)*$E3662</f>
        <v>81.031401308936736</v>
      </c>
      <c r="S3656" s="5">
        <f ca="1">VLOOKUP(CONCATENATE($F3656," ",$G3656),AllocFactorMatrix,(S$4+1),FALSE)*$E3662</f>
        <v>3.0771308205269463</v>
      </c>
      <c r="T3656" s="5">
        <f t="shared" ref="T3656:T3662" ca="1" si="5308">SUBTOTAL(9,P3656:S3656)</f>
        <v>2710.2910252530005</v>
      </c>
      <c r="U3656" s="5">
        <f ca="1">VLOOKUP(CONCATENATE($F3656," ",$G3656),AllocFactorMatrix,(U$4+1),FALSE)*$E3662</f>
        <v>105.60279386472577</v>
      </c>
      <c r="V3656" s="5">
        <f ca="1">VLOOKUP(CONCATENATE($F3656," ",$G3656),AllocFactorMatrix,(V$4+1),FALSE)*$E3662</f>
        <v>1425.6986974658919</v>
      </c>
      <c r="W3656" s="5">
        <f ca="1">VLOOKUP(CONCATENATE($F3656," ",$G3656),AllocFactorMatrix,(W$4+1),FALSE)*$E3662</f>
        <v>5452.725199813156</v>
      </c>
      <c r="X3656" s="5">
        <f ca="1">VLOOKUP(CONCATENATE($F3656," ",$G3656),AllocFactorMatrix,(X$4+1),FALSE)*$E3662</f>
        <v>987.81174228303166</v>
      </c>
      <c r="Y3656" s="5">
        <f t="shared" ref="Y3656:Y3662" ca="1" si="5309">SUBTOTAL(9,U3656:X3656)</f>
        <v>7971.8384334268058</v>
      </c>
      <c r="Z3656" s="5">
        <f ca="1">VLOOKUP(CONCATENATE($F3656," ",$G3656),AllocFactorMatrix,(Z$4+1),FALSE)*$E3662</f>
        <v>612.02348773331641</v>
      </c>
      <c r="AA3656" s="5">
        <f ca="1">VLOOKUP(CONCATENATE($F3656," ",$G3656),AllocFactorMatrix,(AA$4+1),FALSE)*$E3662</f>
        <v>12.223678824948268</v>
      </c>
      <c r="AB3656" s="5">
        <f t="shared" ca="1" si="5306"/>
        <v>624.24716655826467</v>
      </c>
      <c r="AC3656" s="5">
        <f ca="1">VLOOKUP(CONCATENATE($F3656," ",$G3656),AllocFactorMatrix,(AC$4+1),FALSE)*$E3662</f>
        <v>8.0735799369686951</v>
      </c>
      <c r="AD3656" s="5">
        <f ca="1">VLOOKUP(CONCATENATE($F3656," ",$G3656),AllocFactorMatrix,(AD$4+1),FALSE)*$E3662</f>
        <v>35.867438875248986</v>
      </c>
      <c r="AE3656" s="5">
        <f ca="1">VLOOKUP(CONCATENATE($F3656," ",$G3656),AllocFactorMatrix,(AE$4+1),FALSE)*$E3662</f>
        <v>7.3588240842382326</v>
      </c>
    </row>
    <row r="3657" spans="4:31" hidden="1" outlineLevel="1">
      <c r="E3657" s="44"/>
      <c r="F3657" s="167" t="str">
        <f>F3662</f>
        <v>RB_GUP</v>
      </c>
      <c r="G3657" s="48" t="str">
        <f>$G$10</f>
        <v>SUBTRAN</v>
      </c>
      <c r="H3657" s="4">
        <f t="shared" ca="1" si="5267"/>
        <v>8647.3779798053838</v>
      </c>
      <c r="I3657" s="5">
        <f t="shared" ref="I3657:N3657" ca="1" si="5310">VLOOKUP(CONCATENATE($F3657," ",$G3657),AllocFactorMatrix,(I$4+1),FALSE)*$E3662</f>
        <v>4417.6874916003262</v>
      </c>
      <c r="J3657" s="47">
        <f t="shared" ca="1" si="5310"/>
        <v>0.71935340776594237</v>
      </c>
      <c r="K3657" s="47">
        <f t="shared" ca="1" si="5310"/>
        <v>1.3388402055583153</v>
      </c>
      <c r="L3657" s="5">
        <f t="shared" ca="1" si="5310"/>
        <v>1035.2910866677375</v>
      </c>
      <c r="M3657" s="5">
        <f t="shared" ca="1" si="5310"/>
        <v>14.469014768025085</v>
      </c>
      <c r="N3657" s="5">
        <f t="shared" ca="1" si="5310"/>
        <v>2.61882444632927</v>
      </c>
      <c r="O3657" s="5">
        <f t="shared" ca="1" si="5305"/>
        <v>1052.3789258820918</v>
      </c>
      <c r="P3657" s="5">
        <f ca="1">VLOOKUP(CONCATENATE($F3657," ",$G3657),AllocFactorMatrix,(P$4+1),FALSE)*$E3662</f>
        <v>597.70821329666217</v>
      </c>
      <c r="Q3657" s="5">
        <f ca="1">VLOOKUP(CONCATENATE($F3657," ",$G3657),AllocFactorMatrix,(Q$4+1),FALSE)*$E3662</f>
        <v>107.5634242807451</v>
      </c>
      <c r="R3657" s="5">
        <f ca="1">VLOOKUP(CONCATENATE($F3657," ",$G3657),AllocFactorMatrix,(R$4+1),FALSE)*$E3662</f>
        <v>28.23456955958893</v>
      </c>
      <c r="S3657" s="5">
        <f ca="1">VLOOKUP(CONCATENATE($F3657," ",$G3657),AllocFactorMatrix,(S$4+1),FALSE)*$E3662</f>
        <v>0</v>
      </c>
      <c r="T3657" s="5">
        <f t="shared" ca="1" si="5308"/>
        <v>733.5062071369963</v>
      </c>
      <c r="U3657" s="5">
        <f ca="1">VLOOKUP(CONCATENATE($F3657," ",$G3657),AllocFactorMatrix,(U$4+1),FALSE)*$E3662</f>
        <v>26.980937753118738</v>
      </c>
      <c r="V3657" s="5">
        <f ca="1">VLOOKUP(CONCATENATE($F3657," ",$G3657),AllocFactorMatrix,(V$4+1),FALSE)*$E3662</f>
        <v>378.56871954067554</v>
      </c>
      <c r="W3657" s="5">
        <f ca="1">VLOOKUP(CONCATENATE($F3657," ",$G3657),AllocFactorMatrix,(W$4+1),FALSE)*$E3662</f>
        <v>1866.6358103605723</v>
      </c>
      <c r="X3657" s="5">
        <f ca="1">VLOOKUP(CONCATENATE($F3657," ",$G3657),AllocFactorMatrix,(X$4+1),FALSE)*$E3662</f>
        <v>0</v>
      </c>
      <c r="Y3657" s="5">
        <f t="shared" ca="1" si="5309"/>
        <v>2272.1854676543667</v>
      </c>
      <c r="Z3657" s="5">
        <f ca="1">VLOOKUP(CONCATENATE($F3657," ",$G3657),AllocFactorMatrix,(Z$4+1),FALSE)*$E3662</f>
        <v>164.08530321412834</v>
      </c>
      <c r="AA3657" s="5">
        <f ca="1">VLOOKUP(CONCATENATE($F3657," ",$G3657),AllocFactorMatrix,(AA$4+1),FALSE)*$E3662</f>
        <v>3.2945895592627537</v>
      </c>
      <c r="AB3657" s="5">
        <f t="shared" ca="1" si="5306"/>
        <v>167.37989277339111</v>
      </c>
      <c r="AC3657" s="5">
        <f ca="1">VLOOKUP(CONCATENATE($F3657," ",$G3657),AllocFactorMatrix,(AC$4+1),FALSE)*$E3662</f>
        <v>2.1818011448859966</v>
      </c>
      <c r="AD3657" s="5">
        <f ca="1">VLOOKUP(CONCATENATE($F3657," ",$G3657),AllocFactorMatrix,(AD$4+1),FALSE)*$E3662</f>
        <v>0</v>
      </c>
      <c r="AE3657" s="5">
        <f ca="1">VLOOKUP(CONCATENATE($F3657," ",$G3657),AllocFactorMatrix,(AE$4+1),FALSE)*$E3662</f>
        <v>0</v>
      </c>
    </row>
    <row r="3658" spans="4:31" hidden="1" outlineLevel="1">
      <c r="E3658" s="44"/>
      <c r="F3658" s="167" t="str">
        <f>F3662</f>
        <v>RB_GUP</v>
      </c>
      <c r="G3658" s="48" t="str">
        <f>$G$11</f>
        <v>DISTPRI</v>
      </c>
      <c r="H3658" s="4">
        <f t="shared" ca="1" si="5267"/>
        <v>34596.794432578215</v>
      </c>
      <c r="I3658" s="5">
        <f t="shared" ref="I3658:N3658" ca="1" si="5311">VLOOKUP(CONCATENATE($F3658," ",$G3658),AllocFactorMatrix,(I$4+1),FALSE)*$E3662</f>
        <v>22650.506278884277</v>
      </c>
      <c r="J3658" s="47">
        <f t="shared" ca="1" si="5311"/>
        <v>3.7192459774785669</v>
      </c>
      <c r="K3658" s="47">
        <f t="shared" ca="1" si="5311"/>
        <v>6.8816703844553215</v>
      </c>
      <c r="L3658" s="5">
        <f t="shared" ca="1" si="5311"/>
        <v>5299.6172484608924</v>
      </c>
      <c r="M3658" s="5">
        <f t="shared" ca="1" si="5311"/>
        <v>74.056500380407954</v>
      </c>
      <c r="N3658" s="5">
        <f t="shared" ca="1" si="5311"/>
        <v>0</v>
      </c>
      <c r="O3658" s="5">
        <f t="shared" ca="1" si="5305"/>
        <v>5373.6737488413</v>
      </c>
      <c r="P3658" s="5">
        <f ca="1">VLOOKUP(CONCATENATE($F3658," ",$G3658),AllocFactorMatrix,(P$4+1),FALSE)*$E3662</f>
        <v>3073.357843819168</v>
      </c>
      <c r="Q3658" s="5">
        <f ca="1">VLOOKUP(CONCATENATE($F3658," ",$G3658),AllocFactorMatrix,(Q$4+1),FALSE)*$E3662</f>
        <v>553.03343526652179</v>
      </c>
      <c r="R3658" s="5">
        <f ca="1">VLOOKUP(CONCATENATE($F3658," ",$G3658),AllocFactorMatrix,(R$4+1),FALSE)*$E3662</f>
        <v>0</v>
      </c>
      <c r="S3658" s="5">
        <f ca="1">VLOOKUP(CONCATENATE($F3658," ",$G3658),AllocFactorMatrix,(S$4+1),FALSE)*$E3662</f>
        <v>0</v>
      </c>
      <c r="T3658" s="5">
        <f t="shared" ca="1" si="5308"/>
        <v>3626.3912790856898</v>
      </c>
      <c r="U3658" s="5">
        <f ca="1">VLOOKUP(CONCATENATE($F3658," ",$G3658),AllocFactorMatrix,(U$4+1),FALSE)*$E3662</f>
        <v>139.17236801001374</v>
      </c>
      <c r="V3658" s="5">
        <f ca="1">VLOOKUP(CONCATENATE($F3658," ",$G3658),AllocFactorMatrix,(V$4+1),FALSE)*$E3662</f>
        <v>1924.4564122873689</v>
      </c>
      <c r="W3658" s="5">
        <f ca="1">VLOOKUP(CONCATENATE($F3658," ",$G3658),AllocFactorMatrix,(W$4+1),FALSE)*$E3662</f>
        <v>0</v>
      </c>
      <c r="X3658" s="5">
        <f ca="1">VLOOKUP(CONCATENATE($F3658," ",$G3658),AllocFactorMatrix,(X$4+1),FALSE)*$E3662</f>
        <v>0</v>
      </c>
      <c r="Y3658" s="5">
        <f t="shared" ca="1" si="5309"/>
        <v>2063.6287802973825</v>
      </c>
      <c r="Z3658" s="5">
        <f ca="1">VLOOKUP(CONCATENATE($F3658," ",$G3658),AllocFactorMatrix,(Z$4+1),FALSE)*$E3662</f>
        <v>843.93299660046296</v>
      </c>
      <c r="AA3658" s="5">
        <f ca="1">VLOOKUP(CONCATENATE($F3658," ",$G3658),AllocFactorMatrix,(AA$4+1),FALSE)*$E3662</f>
        <v>16.939066132250463</v>
      </c>
      <c r="AB3658" s="5">
        <f t="shared" ca="1" si="5306"/>
        <v>860.8720627327134</v>
      </c>
      <c r="AC3658" s="5">
        <f ca="1">VLOOKUP(CONCATENATE($F3658," ",$G3658),AllocFactorMatrix,(AC$4+1),FALSE)*$E3662</f>
        <v>11.121366374908645</v>
      </c>
      <c r="AD3658" s="5">
        <f ca="1">VLOOKUP(CONCATENATE($F3658," ",$G3658),AllocFactorMatrix,(AD$4+1),FALSE)*$E3662</f>
        <v>0</v>
      </c>
      <c r="AE3658" s="5">
        <f ca="1">VLOOKUP(CONCATENATE($F3658," ",$G3658),AllocFactorMatrix,(AE$4+1),FALSE)*$E3662</f>
        <v>0</v>
      </c>
    </row>
    <row r="3659" spans="4:31" hidden="1" outlineLevel="1">
      <c r="E3659" s="44"/>
      <c r="F3659" s="167" t="str">
        <f>F3662</f>
        <v>RB_GUP</v>
      </c>
      <c r="G3659" s="48" t="str">
        <f>$G$12</f>
        <v>DISTSEC</v>
      </c>
      <c r="H3659" s="4">
        <f t="shared" ca="1" si="5267"/>
        <v>16585.23721635812</v>
      </c>
      <c r="I3659" s="5">
        <f t="shared" ref="I3659:N3659" ca="1" si="5312">VLOOKUP(CONCATENATE($F3659," ",$G3659),AllocFactorMatrix,(I$4+1),FALSE)*$E3662</f>
        <v>12304.938527452427</v>
      </c>
      <c r="J3659" s="47">
        <f t="shared" ca="1" si="5312"/>
        <v>3.050330838092377</v>
      </c>
      <c r="K3659" s="47">
        <f t="shared" ca="1" si="5312"/>
        <v>3.9510190776865826</v>
      </c>
      <c r="L3659" s="5">
        <f t="shared" ca="1" si="5312"/>
        <v>2480.2672374884119</v>
      </c>
      <c r="M3659" s="5">
        <f t="shared" ca="1" si="5312"/>
        <v>0</v>
      </c>
      <c r="N3659" s="5">
        <f t="shared" ca="1" si="5312"/>
        <v>0</v>
      </c>
      <c r="O3659" s="5">
        <f t="shared" ca="1" si="5305"/>
        <v>2480.2672374884119</v>
      </c>
      <c r="P3659" s="5">
        <f ca="1">VLOOKUP(CONCATENATE($F3659," ",$G3659),AllocFactorMatrix,(P$4+1),FALSE)*$E3662</f>
        <v>1238.1340908523075</v>
      </c>
      <c r="Q3659" s="5">
        <f ca="1">VLOOKUP(CONCATENATE($F3659," ",$G3659),AllocFactorMatrix,(Q$4+1),FALSE)*$E3662</f>
        <v>0</v>
      </c>
      <c r="R3659" s="5">
        <f ca="1">VLOOKUP(CONCATENATE($F3659," ",$G3659),AllocFactorMatrix,(R$4+1),FALSE)*$E3662</f>
        <v>0</v>
      </c>
      <c r="S3659" s="5">
        <f ca="1">VLOOKUP(CONCATENATE($F3659," ",$G3659),AllocFactorMatrix,(S$4+1),FALSE)*$E3662</f>
        <v>0</v>
      </c>
      <c r="T3659" s="5">
        <f t="shared" ca="1" si="5308"/>
        <v>1238.1340908523075</v>
      </c>
      <c r="U3659" s="5">
        <f ca="1">VLOOKUP(CONCATENATE($F3659," ",$G3659),AllocFactorMatrix,(U$4+1),FALSE)*$E3662</f>
        <v>46.367430574309715</v>
      </c>
      <c r="V3659" s="5">
        <f ca="1">VLOOKUP(CONCATENATE($F3659," ",$G3659),AllocFactorMatrix,(V$4+1),FALSE)*$E3662</f>
        <v>0</v>
      </c>
      <c r="W3659" s="5">
        <f ca="1">VLOOKUP(CONCATENATE($F3659," ",$G3659),AllocFactorMatrix,(W$4+1),FALSE)*$E3662</f>
        <v>0</v>
      </c>
      <c r="X3659" s="5">
        <f ca="1">VLOOKUP(CONCATENATE($F3659," ",$G3659),AllocFactorMatrix,(X$4+1),FALSE)*$E3662</f>
        <v>0</v>
      </c>
      <c r="Y3659" s="5">
        <f t="shared" ca="1" si="5309"/>
        <v>46.367430574309715</v>
      </c>
      <c r="Z3659" s="5">
        <f ca="1">VLOOKUP(CONCATENATE($F3659," ",$G3659),AllocFactorMatrix,(Z$4+1),FALSE)*$E3662</f>
        <v>350.41576190825776</v>
      </c>
      <c r="AA3659" s="5">
        <f ca="1">VLOOKUP(CONCATENATE($F3659," ",$G3659),AllocFactorMatrix,(AA$4+1),FALSE)*$E3662</f>
        <v>0</v>
      </c>
      <c r="AB3659" s="5">
        <f t="shared" ca="1" si="5306"/>
        <v>350.41576190825776</v>
      </c>
      <c r="AC3659" s="5">
        <f ca="1">VLOOKUP(CONCATENATE($F3659," ",$G3659),AllocFactorMatrix,(AC$4+1),FALSE)*$E3662</f>
        <v>4.1431659021333465</v>
      </c>
      <c r="AD3659" s="5">
        <f ca="1">VLOOKUP(CONCATENATE($F3659," ",$G3659),AllocFactorMatrix,(AD$4+1),FALSE)*$E3662</f>
        <v>127.52544555001163</v>
      </c>
      <c r="AE3659" s="5">
        <f ca="1">VLOOKUP(CONCATENATE($F3659," ",$G3659),AllocFactorMatrix,(AE$4+1),FALSE)*$E3662</f>
        <v>26.444206714485883</v>
      </c>
    </row>
    <row r="3660" spans="4:31" hidden="1" outlineLevel="1">
      <c r="E3660" s="44"/>
      <c r="F3660" s="167" t="str">
        <f>F3662</f>
        <v>RB_GUP</v>
      </c>
      <c r="G3660" s="48" t="str">
        <f>$G$13</f>
        <v>ENERGY</v>
      </c>
      <c r="H3660" s="4">
        <f t="shared" ca="1" si="5267"/>
        <v>1073.7385068261246</v>
      </c>
      <c r="I3660" s="5">
        <f t="shared" ref="I3660:N3660" ca="1" si="5313">VLOOKUP(CONCATENATE($F3660," ",$G3660),AllocFactorMatrix,(I$4+1),FALSE)*$E3662</f>
        <v>420.07184703305387</v>
      </c>
      <c r="J3660" s="47">
        <f t="shared" ca="1" si="5313"/>
        <v>6.7222988346466728E-2</v>
      </c>
      <c r="K3660" s="47">
        <f t="shared" ca="1" si="5313"/>
        <v>0.19383080276454845</v>
      </c>
      <c r="L3660" s="5">
        <f t="shared" ca="1" si="5313"/>
        <v>121.1293067925848</v>
      </c>
      <c r="M3660" s="5">
        <f t="shared" ca="1" si="5313"/>
        <v>1.689393389298641</v>
      </c>
      <c r="N3660" s="5">
        <f t="shared" ca="1" si="5313"/>
        <v>0.23617576404388357</v>
      </c>
      <c r="O3660" s="5">
        <f t="shared" ca="1" si="5305"/>
        <v>123.05487594592732</v>
      </c>
      <c r="P3660" s="5">
        <f ca="1">VLOOKUP(CONCATENATE($F3660," ",$G3660),AllocFactorMatrix,(P$4+1),FALSE)*$E3662</f>
        <v>78.529048585902189</v>
      </c>
      <c r="Q3660" s="5">
        <f ca="1">VLOOKUP(CONCATENATE($F3660," ",$G3660),AllocFactorMatrix,(Q$4+1),FALSE)*$E3662</f>
        <v>14.02516180404047</v>
      </c>
      <c r="R3660" s="5">
        <f ca="1">VLOOKUP(CONCATENATE($F3660," ",$G3660),AllocFactorMatrix,(R$4+1),FALSE)*$E3662</f>
        <v>2.8560365663399847</v>
      </c>
      <c r="S3660" s="5">
        <f ca="1">VLOOKUP(CONCATENATE($F3660," ",$G3660),AllocFactorMatrix,(S$4+1),FALSE)*$E3662</f>
        <v>0.10787346767944267</v>
      </c>
      <c r="T3660" s="5">
        <f t="shared" ca="1" si="5308"/>
        <v>95.518120423962074</v>
      </c>
      <c r="U3660" s="5">
        <f ca="1">VLOOKUP(CONCATENATE($F3660," ",$G3660),AllocFactorMatrix,(U$4+1),FALSE)*$E3662</f>
        <v>4.1185501851094415</v>
      </c>
      <c r="V3660" s="5">
        <f ca="1">VLOOKUP(CONCATENATE($F3660," ",$G3660),AllocFactorMatrix,(V$4+1),FALSE)*$E3662</f>
        <v>65.115061506038856</v>
      </c>
      <c r="W3660" s="5">
        <f ca="1">VLOOKUP(CONCATENATE($F3660," ",$G3660),AllocFactorMatrix,(W$4+1),FALSE)*$E3662</f>
        <v>280.04928171372728</v>
      </c>
      <c r="X3660" s="5">
        <f ca="1">VLOOKUP(CONCATENATE($F3660," ",$G3660),AllocFactorMatrix,(X$4+1),FALSE)*$E3662</f>
        <v>52.680194932576015</v>
      </c>
      <c r="Y3660" s="5">
        <f t="shared" ca="1" si="5309"/>
        <v>401.96308833745161</v>
      </c>
      <c r="Z3660" s="5">
        <f ca="1">VLOOKUP(CONCATENATE($F3660," ",$G3660),AllocFactorMatrix,(Z$4+1),FALSE)*$E3662</f>
        <v>21.602530375650499</v>
      </c>
      <c r="AA3660" s="5">
        <f ca="1">VLOOKUP(CONCATENATE($F3660," ",$G3660),AllocFactorMatrix,(AA$4+1),FALSE)*$E3662</f>
        <v>0.43345046278323973</v>
      </c>
      <c r="AB3660" s="5">
        <f t="shared" ca="1" si="5306"/>
        <v>22.035980838433737</v>
      </c>
      <c r="AC3660" s="5">
        <f ca="1">VLOOKUP(CONCATENATE($F3660," ",$G3660),AllocFactorMatrix,(AC$4+1),FALSE)*$E3662</f>
        <v>0.38663967150861395</v>
      </c>
      <c r="AD3660" s="5">
        <f ca="1">VLOOKUP(CONCATENATE($F3660," ",$G3660),AllocFactorMatrix,(AD$4+1),FALSE)*$E3662</f>
        <v>8.660596225115869</v>
      </c>
      <c r="AE3660" s="5">
        <f ca="1">VLOOKUP(CONCATENATE($F3660," ",$G3660),AllocFactorMatrix,(AE$4+1),FALSE)*$E3662</f>
        <v>1.7863045595605156</v>
      </c>
    </row>
    <row r="3661" spans="4:31" hidden="1" outlineLevel="1">
      <c r="E3661" s="44"/>
      <c r="F3661" s="167" t="str">
        <f>F3662</f>
        <v>RB_GUP</v>
      </c>
      <c r="G3661" s="48" t="str">
        <f>$G$14</f>
        <v>CUSTOMER</v>
      </c>
      <c r="H3661" s="4">
        <f t="shared" ca="1" si="5267"/>
        <v>7816.5153551450421</v>
      </c>
      <c r="I3661" s="5">
        <f t="shared" ref="I3661:N3661" ca="1" si="5314">VLOOKUP(CONCATENATE($F3661," ",$G3661),AllocFactorMatrix,(I$4+1),FALSE)*$E3662</f>
        <v>3870.7871828635407</v>
      </c>
      <c r="J3661" s="47">
        <f t="shared" ca="1" si="5314"/>
        <v>0.7810965018012771</v>
      </c>
      <c r="K3661" s="47">
        <f t="shared" ca="1" si="5314"/>
        <v>0.41397676756729468</v>
      </c>
      <c r="L3661" s="5">
        <f t="shared" ca="1" si="5314"/>
        <v>1233.637962943184</v>
      </c>
      <c r="M3661" s="5">
        <f t="shared" ca="1" si="5314"/>
        <v>78.762931924213774</v>
      </c>
      <c r="N3661" s="5">
        <f t="shared" ca="1" si="5314"/>
        <v>13.246877080776319</v>
      </c>
      <c r="O3661" s="5">
        <f t="shared" ca="1" si="5305"/>
        <v>1325.6477719481741</v>
      </c>
      <c r="P3661" s="5">
        <f ca="1">VLOOKUP(CONCATENATE($F3661," ",$G3661),AllocFactorMatrix,(P$4+1),FALSE)*$E3662</f>
        <v>96.074321405974274</v>
      </c>
      <c r="Q3661" s="5">
        <f ca="1">VLOOKUP(CONCATENATE($F3661," ",$G3661),AllocFactorMatrix,(Q$4+1),FALSE)*$E3662</f>
        <v>27.807575669616448</v>
      </c>
      <c r="R3661" s="5">
        <f ca="1">VLOOKUP(CONCATENATE($F3661," ",$G3661),AllocFactorMatrix,(R$4+1),FALSE)*$E3662</f>
        <v>32.573453123571653</v>
      </c>
      <c r="S3661" s="5">
        <f ca="1">VLOOKUP(CONCATENATE($F3661," ",$G3661),AllocFactorMatrix,(S$4+1),FALSE)*$E3662</f>
        <v>4.0699733846693569</v>
      </c>
      <c r="T3661" s="5">
        <f t="shared" ca="1" si="5308"/>
        <v>160.52532358383175</v>
      </c>
      <c r="U3661" s="5">
        <f ca="1">VLOOKUP(CONCATENATE($F3661," ",$G3661),AllocFactorMatrix,(U$4+1),FALSE)*$E3662</f>
        <v>0.63697671321305549</v>
      </c>
      <c r="V3661" s="5">
        <f ca="1">VLOOKUP(CONCATENATE($F3661," ",$G3661),AllocFactorMatrix,(V$4+1),FALSE)*$E3662</f>
        <v>19.737032251922901</v>
      </c>
      <c r="W3661" s="5">
        <f ca="1">VLOOKUP(CONCATENATE($F3661," ",$G3661),AllocFactorMatrix,(W$4+1),FALSE)*$E3662</f>
        <v>54.753071286147012</v>
      </c>
      <c r="X3661" s="5">
        <f ca="1">VLOOKUP(CONCATENATE($F3661," ",$G3661),AllocFactorMatrix,(X$4+1),FALSE)*$E3662</f>
        <v>16.280461431679271</v>
      </c>
      <c r="Y3661" s="5">
        <f t="shared" ca="1" si="5309"/>
        <v>91.407541682962233</v>
      </c>
      <c r="Z3661" s="5">
        <f ca="1">VLOOKUP(CONCATENATE($F3661," ",$G3661),AllocFactorMatrix,(Z$4+1),FALSE)*$E3662</f>
        <v>19.44071753951286</v>
      </c>
      <c r="AA3661" s="5">
        <f ca="1">VLOOKUP(CONCATENATE($F3661," ",$G3661),AllocFactorMatrix,(AA$4+1),FALSE)*$E3662</f>
        <v>0.36402546455668988</v>
      </c>
      <c r="AB3661" s="5">
        <f t="shared" ca="1" si="5306"/>
        <v>19.80474300406955</v>
      </c>
      <c r="AC3661" s="5">
        <f ca="1">VLOOKUP(CONCATENATE($F3661," ",$G3661),AllocFactorMatrix,(AC$4+1),FALSE)*$E3662</f>
        <v>1.8806657181098942</v>
      </c>
      <c r="AD3661" s="5">
        <f ca="1">VLOOKUP(CONCATENATE($F3661," ",$G3661),AllocFactorMatrix,(AD$4+1),FALSE)*$E3662</f>
        <v>2066.7426789691167</v>
      </c>
      <c r="AE3661" s="5">
        <f ca="1">VLOOKUP(CONCATENATE($F3661," ",$G3661),AllocFactorMatrix,(AE$4+1),FALSE)*$E3662</f>
        <v>278.5243741058672</v>
      </c>
    </row>
    <row r="3662" spans="4:31" collapsed="1">
      <c r="D3662" s="48" t="s">
        <v>432</v>
      </c>
      <c r="E3662" s="54">
        <v>157464</v>
      </c>
      <c r="F3662" s="88" t="s">
        <v>71</v>
      </c>
      <c r="G3662" s="48" t="str">
        <f>$G$15</f>
        <v>TOTAL</v>
      </c>
      <c r="H3662" s="4">
        <f t="shared" ca="1" si="5267"/>
        <v>157464.00000000003</v>
      </c>
      <c r="I3662" s="5">
        <f t="shared" ref="I3662:N3662" ca="1" si="5315">VLOOKUP(CONCATENATE($F3662," ",$G3662),AllocFactorMatrix,(I$4+1),FALSE)*$E3662</f>
        <v>89302.623684860038</v>
      </c>
      <c r="J3662" s="47">
        <f t="shared" ca="1" si="5315"/>
        <v>18.547394126340752</v>
      </c>
      <c r="K3662" s="47">
        <f t="shared" ca="1" si="5315"/>
        <v>30.656572089521621</v>
      </c>
      <c r="L3662" s="5">
        <f t="shared" ca="1" si="5315"/>
        <v>20806.823583217334</v>
      </c>
      <c r="M3662" s="5">
        <f t="shared" ca="1" si="5315"/>
        <v>316.98990059382845</v>
      </c>
      <c r="N3662" s="5">
        <f t="shared" ca="1" si="5315"/>
        <v>36.716065629330643</v>
      </c>
      <c r="O3662" s="5">
        <f t="shared" ca="1" si="5305"/>
        <v>21160.529549440493</v>
      </c>
      <c r="P3662" s="5">
        <f ca="1">VLOOKUP(CONCATENATE($F3662," ",$G3662),AllocFactorMatrix,(P$4+1),FALSE)*$E3662</f>
        <v>11410.542624786212</v>
      </c>
      <c r="Q3662" s="5">
        <f ca="1">VLOOKUP(CONCATENATE($F3662," ",$G3662),AllocFactorMatrix,(Q$4+1),FALSE)*$E3662</f>
        <v>1837.8197353618777</v>
      </c>
      <c r="R3662" s="5">
        <f ca="1">VLOOKUP(CONCATENATE($F3662," ",$G3662),AllocFactorMatrix,(R$4+1),FALSE)*$E3662</f>
        <v>293.90959285867189</v>
      </c>
      <c r="S3662" s="5">
        <f ca="1">VLOOKUP(CONCATENATE($F3662," ",$G3662),AllocFactorMatrix,(S$4+1),FALSE)*$E3662</f>
        <v>12.921316869068308</v>
      </c>
      <c r="T3662" s="5">
        <f t="shared" ca="1" si="5308"/>
        <v>13555.19326987583</v>
      </c>
      <c r="U3662" s="5">
        <f ca="1">VLOOKUP(CONCATENATE($F3662," ",$G3662),AllocFactorMatrix,(U$4+1),FALSE)*$E3662</f>
        <v>517.33983403966147</v>
      </c>
      <c r="V3662" s="5">
        <f ca="1">VLOOKUP(CONCATENATE($F3662," ",$G3662),AllocFactorMatrix,(V$4+1),FALSE)*$E3662</f>
        <v>6438.9087030304418</v>
      </c>
      <c r="W3662" s="5">
        <f ca="1">VLOOKUP(CONCATENATE($F3662," ",$G3662),AllocFactorMatrix,(W$4+1),FALSE)*$E3662</f>
        <v>17695.007359685002</v>
      </c>
      <c r="X3662" s="5">
        <f ca="1">VLOOKUP(CONCATENATE($F3662," ",$G3662),AllocFactorMatrix,(X$4+1),FALSE)*$E3662</f>
        <v>2875.7644143325665</v>
      </c>
      <c r="Y3662" s="5">
        <f t="shared" ca="1" si="5309"/>
        <v>27527.020311087672</v>
      </c>
      <c r="Z3662" s="5">
        <f ca="1">VLOOKUP(CONCATENATE($F3662," ",$G3662),AllocFactorMatrix,(Z$4+1),FALSE)*$E3662</f>
        <v>3138.5028261443199</v>
      </c>
      <c r="AA3662" s="5">
        <f ca="1">VLOOKUP(CONCATENATE($F3662," ",$G3662),AllocFactorMatrix,(AA$4+1),FALSE)*$E3662</f>
        <v>55.763931598296963</v>
      </c>
      <c r="AB3662" s="5">
        <f t="shared" ca="1" si="5306"/>
        <v>3194.2667577426168</v>
      </c>
      <c r="AC3662" s="5">
        <f ca="1">VLOOKUP(CONCATENATE($F3662," ",$G3662),AllocFactorMatrix,(AC$4+1),FALSE)*$E3662</f>
        <v>42.654198775904952</v>
      </c>
      <c r="AD3662" s="5">
        <f ca="1">VLOOKUP(CONCATENATE($F3662," ",$G3662),AllocFactorMatrix,(AD$4+1),FALSE)*$E3662</f>
        <v>2304.8437496049783</v>
      </c>
      <c r="AE3662" s="5">
        <f ca="1">VLOOKUP(CONCATENATE($F3662," ",$G3662),AllocFactorMatrix,(AE$4+1),FALSE)*$E3662</f>
        <v>327.66451239662655</v>
      </c>
    </row>
    <row r="3663" spans="4:31" hidden="1" outlineLevel="1">
      <c r="E3663" s="44"/>
      <c r="F3663" s="167" t="str">
        <f>F3670</f>
        <v>RB_GUP</v>
      </c>
      <c r="G3663" s="48" t="str">
        <f>$G$8</f>
        <v>PRODUCTION</v>
      </c>
      <c r="H3663" s="4">
        <f t="shared" ca="1" si="5267"/>
        <v>263140.30983116286</v>
      </c>
      <c r="I3663" s="5">
        <f t="shared" ref="I3663:N3663" ca="1" si="5316">VLOOKUP(CONCATENATE($F3663," ",$G3663),AllocFactorMatrix,(I$4+1),FALSE)*$E3670</f>
        <v>135325.41152574483</v>
      </c>
      <c r="J3663" s="47">
        <f t="shared" ca="1" si="5316"/>
        <v>30.274614357376045</v>
      </c>
      <c r="K3663" s="47">
        <f t="shared" ca="1" si="5316"/>
        <v>53.008691064506685</v>
      </c>
      <c r="L3663" s="5">
        <f t="shared" ca="1" si="5316"/>
        <v>31539.951774785113</v>
      </c>
      <c r="M3663" s="5">
        <f t="shared" ca="1" si="5316"/>
        <v>438.87802753222985</v>
      </c>
      <c r="N3663" s="5">
        <f t="shared" ca="1" si="5316"/>
        <v>61.12416994248715</v>
      </c>
      <c r="O3663" s="5">
        <f t="shared" ref="O3663:O3670" ca="1" si="5317">SUBTOTAL(9,L3663:N3663)</f>
        <v>32039.953972259831</v>
      </c>
      <c r="P3663" s="5">
        <f ca="1">VLOOKUP(CONCATENATE($F3663," ",$G3663),AllocFactorMatrix,(P$4+1),FALSE)*$E3670</f>
        <v>18759.733344977521</v>
      </c>
      <c r="Q3663" s="5">
        <f ca="1">VLOOKUP(CONCATENATE($F3663," ",$G3663),AllocFactorMatrix,(Q$4+1),FALSE)*$E3670</f>
        <v>3366.6025859691822</v>
      </c>
      <c r="R3663" s="5">
        <f ca="1">VLOOKUP(CONCATENATE($F3663," ",$G3663),AllocFactorMatrix,(R$4+1),FALSE)*$E3670</f>
        <v>682.71264887780535</v>
      </c>
      <c r="S3663" s="5">
        <f ca="1">VLOOKUP(CONCATENATE($F3663," ",$G3663),AllocFactorMatrix,(S$4+1),FALSE)*$E3670</f>
        <v>25.925704103475692</v>
      </c>
      <c r="T3663" s="5">
        <f ca="1">SUBTOTAL(9,P3663:S3663)</f>
        <v>22834.974283927986</v>
      </c>
      <c r="U3663" s="5">
        <f ca="1">VLOOKUP(CONCATENATE($F3663," ",$G3663),AllocFactorMatrix,(U$4+1),FALSE)*$E3670</f>
        <v>889.73363367384422</v>
      </c>
      <c r="V3663" s="5">
        <f ca="1">VLOOKUP(CONCATENATE($F3663," ",$G3663),AllocFactorMatrix,(V$4+1),FALSE)*$E3670</f>
        <v>12011.917830936349</v>
      </c>
      <c r="W3663" s="5">
        <f ca="1">VLOOKUP(CONCATENATE($F3663," ",$G3663),AllocFactorMatrix,(W$4+1),FALSE)*$E3670</f>
        <v>45940.763761130205</v>
      </c>
      <c r="X3663" s="5">
        <f ca="1">VLOOKUP(CONCATENATE($F3663," ",$G3663),AllocFactorMatrix,(X$4+1),FALSE)*$E3670</f>
        <v>8322.5954416793702</v>
      </c>
      <c r="Y3663" s="5">
        <f ca="1">SUBTOTAL(9,U3663:X3663)</f>
        <v>67165.010667419774</v>
      </c>
      <c r="Z3663" s="5">
        <f ca="1">VLOOKUP(CONCATENATE($F3663," ",$G3663),AllocFactorMatrix,(Z$4+1),FALSE)*$E3670</f>
        <v>5156.4723025438234</v>
      </c>
      <c r="AA3663" s="5">
        <f ca="1">VLOOKUP(CONCATENATE($F3663," ",$G3663),AllocFactorMatrix,(AA$4+1),FALSE)*$E3670</f>
        <v>102.98797768281462</v>
      </c>
      <c r="AB3663" s="5">
        <f t="shared" ref="AB3663:AB3670" ca="1" si="5318">SUBTOTAL(9,Z3663:AA3663)</f>
        <v>5259.4602802266381</v>
      </c>
      <c r="AC3663" s="5">
        <f ca="1">VLOOKUP(CONCATENATE($F3663," ",$G3663),AllocFactorMatrix,(AC$4+1),FALSE)*$E3670</f>
        <v>68.022211829708382</v>
      </c>
      <c r="AD3663" s="5">
        <f ca="1">VLOOKUP(CONCATENATE($F3663," ",$G3663),AllocFactorMatrix,(AD$4+1),FALSE)*$E3670</f>
        <v>302.19339425743561</v>
      </c>
      <c r="AE3663" s="5">
        <f ca="1">VLOOKUP(CONCATENATE($F3663," ",$G3663),AllocFactorMatrix,(AE$4+1),FALSE)*$E3670</f>
        <v>62.000190074733339</v>
      </c>
    </row>
    <row r="3664" spans="4:31" hidden="1" outlineLevel="1">
      <c r="E3664" s="44"/>
      <c r="F3664" s="167" t="str">
        <f>F3670</f>
        <v>RB_GUP</v>
      </c>
      <c r="G3664" s="48" t="str">
        <f>$G$9</f>
        <v>BULKTRAN</v>
      </c>
      <c r="H3664" s="4">
        <f t="shared" ca="1" si="5267"/>
        <v>142899.52109618892</v>
      </c>
      <c r="I3664" s="5">
        <f t="shared" ref="I3664:N3664" ca="1" si="5319">VLOOKUP(CONCATENATE($F3664," ",$G3664),AllocFactorMatrix,(I$4+1),FALSE)*$E3670</f>
        <v>73489.069430606469</v>
      </c>
      <c r="J3664" s="47">
        <f t="shared" ca="1" si="5319"/>
        <v>16.44076460887598</v>
      </c>
      <c r="K3664" s="47">
        <f t="shared" ca="1" si="5319"/>
        <v>28.786606551896536</v>
      </c>
      <c r="L3664" s="5">
        <f t="shared" ca="1" si="5319"/>
        <v>17127.911747559749</v>
      </c>
      <c r="M3664" s="5">
        <f t="shared" ca="1" si="5319"/>
        <v>238.33467397767907</v>
      </c>
      <c r="N3664" s="5">
        <f t="shared" ca="1" si="5319"/>
        <v>33.193753620598152</v>
      </c>
      <c r="O3664" s="5">
        <f t="shared" ca="1" si="5317"/>
        <v>17399.440175158026</v>
      </c>
      <c r="P3664" s="5">
        <f ca="1">VLOOKUP(CONCATENATE($F3664," ",$G3664),AllocFactorMatrix,(P$4+1),FALSE)*$E3670</f>
        <v>10187.557020851471</v>
      </c>
      <c r="Q3664" s="5">
        <f ca="1">VLOOKUP(CONCATENATE($F3664," ",$G3664),AllocFactorMatrix,(Q$4+1),FALSE)*$E3670</f>
        <v>1828.2485779729593</v>
      </c>
      <c r="R3664" s="5">
        <f ca="1">VLOOKUP(CONCATENATE($F3664," ",$G3664),AllocFactorMatrix,(R$4+1),FALSE)*$E3670</f>
        <v>370.75015467430813</v>
      </c>
      <c r="S3664" s="5">
        <f ca="1">VLOOKUP(CONCATENATE($F3664," ",$G3664),AllocFactorMatrix,(S$4+1),FALSE)*$E3670</f>
        <v>14.079069462391551</v>
      </c>
      <c r="T3664" s="5">
        <f t="shared" ref="T3664:T3670" ca="1" si="5320">SUBTOTAL(9,P3664:S3664)</f>
        <v>12400.63482296113</v>
      </c>
      <c r="U3664" s="5">
        <f ca="1">VLOOKUP(CONCATENATE($F3664," ",$G3664),AllocFactorMatrix,(U$4+1),FALSE)*$E3670</f>
        <v>483.17382554099004</v>
      </c>
      <c r="V3664" s="5">
        <f ca="1">VLOOKUP(CONCATENATE($F3664," ",$G3664),AllocFactorMatrix,(V$4+1),FALSE)*$E3670</f>
        <v>6523.1256533403121</v>
      </c>
      <c r="W3664" s="5">
        <f ca="1">VLOOKUP(CONCATENATE($F3664," ",$G3664),AllocFactorMatrix,(W$4+1),FALSE)*$E3670</f>
        <v>24948.337046767429</v>
      </c>
      <c r="X3664" s="5">
        <f ca="1">VLOOKUP(CONCATENATE($F3664," ",$G3664),AllocFactorMatrix,(X$4+1),FALSE)*$E3670</f>
        <v>4519.6226441185963</v>
      </c>
      <c r="Y3664" s="5">
        <f t="shared" ref="Y3664:Y3670" ca="1" si="5321">SUBTOTAL(9,U3664:X3664)</f>
        <v>36474.259169767327</v>
      </c>
      <c r="Z3664" s="5">
        <f ca="1">VLOOKUP(CONCATENATE($F3664," ",$G3664),AllocFactorMatrix,(Z$4+1),FALSE)*$E3670</f>
        <v>2800.2453255909759</v>
      </c>
      <c r="AA3664" s="5">
        <f ca="1">VLOOKUP(CONCATENATE($F3664," ",$G3664),AllocFactorMatrix,(AA$4+1),FALSE)*$E3670</f>
        <v>55.928081482392187</v>
      </c>
      <c r="AB3664" s="5">
        <f t="shared" ca="1" si="5318"/>
        <v>2856.1734070733683</v>
      </c>
      <c r="AC3664" s="5">
        <f ca="1">VLOOKUP(CONCATENATE($F3664," ",$G3664),AllocFactorMatrix,(AC$4+1),FALSE)*$E3670</f>
        <v>36.939766091351231</v>
      </c>
      <c r="AD3664" s="5">
        <f ca="1">VLOOKUP(CONCATENATE($F3664," ",$G3664),AllocFactorMatrix,(AD$4+1),FALSE)*$E3670</f>
        <v>164.10747310256954</v>
      </c>
      <c r="AE3664" s="5">
        <f ca="1">VLOOKUP(CONCATENATE($F3664," ",$G3664),AllocFactorMatrix,(AE$4+1),FALSE)*$E3670</f>
        <v>33.669480267910082</v>
      </c>
    </row>
    <row r="3665" spans="4:31" hidden="1" outlineLevel="1">
      <c r="E3665" s="44"/>
      <c r="F3665" s="167" t="str">
        <f>F3670</f>
        <v>RB_GUP</v>
      </c>
      <c r="G3665" s="48" t="str">
        <f>$G$10</f>
        <v>SUBTRAN</v>
      </c>
      <c r="H3665" s="4">
        <f t="shared" ca="1" si="5267"/>
        <v>39565.115149828576</v>
      </c>
      <c r="I3665" s="5">
        <f t="shared" ref="I3665:N3665" ca="1" si="5322">VLOOKUP(CONCATENATE($F3665," ",$G3665),AllocFactorMatrix,(I$4+1),FALSE)*$E3670</f>
        <v>20212.637253663564</v>
      </c>
      <c r="J3665" s="47">
        <f t="shared" ca="1" si="5322"/>
        <v>3.2913214246154232</v>
      </c>
      <c r="K3665" s="47">
        <f t="shared" ca="1" si="5322"/>
        <v>6.1257142944186498</v>
      </c>
      <c r="L3665" s="5">
        <f t="shared" ca="1" si="5322"/>
        <v>4736.8590980132067</v>
      </c>
      <c r="M3665" s="5">
        <f t="shared" ca="1" si="5322"/>
        <v>66.201366094831727</v>
      </c>
      <c r="N3665" s="5">
        <f t="shared" ca="1" si="5322"/>
        <v>11.982139674960242</v>
      </c>
      <c r="O3665" s="5">
        <f t="shared" ca="1" si="5317"/>
        <v>4815.0426037829984</v>
      </c>
      <c r="P3665" s="5">
        <f ca="1">VLOOKUP(CONCATENATE($F3665," ",$G3665),AllocFactorMatrix,(P$4+1),FALSE)*$E3670</f>
        <v>2734.7473812649237</v>
      </c>
      <c r="Q3665" s="5">
        <f ca="1">VLOOKUP(CONCATENATE($F3665," ",$G3665),AllocFactorMatrix,(Q$4+1),FALSE)*$E3670</f>
        <v>492.14447171341601</v>
      </c>
      <c r="R3665" s="5">
        <f ca="1">VLOOKUP(CONCATENATE($F3665," ",$G3665),AllocFactorMatrix,(R$4+1),FALSE)*$E3670</f>
        <v>129.18412939041229</v>
      </c>
      <c r="S3665" s="5">
        <f ca="1">VLOOKUP(CONCATENATE($F3665," ",$G3665),AllocFactorMatrix,(S$4+1),FALSE)*$E3670</f>
        <v>0</v>
      </c>
      <c r="T3665" s="5">
        <f t="shared" ca="1" si="5320"/>
        <v>3356.0759823687517</v>
      </c>
      <c r="U3665" s="5">
        <f ca="1">VLOOKUP(CONCATENATE($F3665," ",$G3665),AllocFactorMatrix,(U$4+1),FALSE)*$E3670</f>
        <v>123.4482766389408</v>
      </c>
      <c r="V3665" s="5">
        <f ca="1">VLOOKUP(CONCATENATE($F3665," ",$G3665),AllocFactorMatrix,(V$4+1),FALSE)*$E3670</f>
        <v>1732.0990265175251</v>
      </c>
      <c r="W3665" s="5">
        <f ca="1">VLOOKUP(CONCATENATE($F3665," ",$G3665),AllocFactorMatrix,(W$4+1),FALSE)*$E3670</f>
        <v>8540.5843195687121</v>
      </c>
      <c r="X3665" s="5">
        <f ca="1">VLOOKUP(CONCATENATE($F3665," ",$G3665),AllocFactorMatrix,(X$4+1),FALSE)*$E3670</f>
        <v>0</v>
      </c>
      <c r="Y3665" s="5">
        <f t="shared" ca="1" si="5321"/>
        <v>10396.131622725177</v>
      </c>
      <c r="Z3665" s="5">
        <f ca="1">VLOOKUP(CONCATENATE($F3665," ",$G3665),AllocFactorMatrix,(Z$4+1),FALSE)*$E3670</f>
        <v>750.75403564210035</v>
      </c>
      <c r="AA3665" s="5">
        <f ca="1">VLOOKUP(CONCATENATE($F3665," ",$G3665),AllocFactorMatrix,(AA$4+1),FALSE)*$E3670</f>
        <v>15.074027709678937</v>
      </c>
      <c r="AB3665" s="5">
        <f t="shared" ca="1" si="5318"/>
        <v>765.82806335177929</v>
      </c>
      <c r="AC3665" s="5">
        <f ca="1">VLOOKUP(CONCATENATE($F3665," ",$G3665),AllocFactorMatrix,(AC$4+1),FALSE)*$E3670</f>
        <v>9.9825882172650271</v>
      </c>
      <c r="AD3665" s="5">
        <f ca="1">VLOOKUP(CONCATENATE($F3665," ",$G3665),AllocFactorMatrix,(AD$4+1),FALSE)*$E3670</f>
        <v>0</v>
      </c>
      <c r="AE3665" s="5">
        <f ca="1">VLOOKUP(CONCATENATE($F3665," ",$G3665),AllocFactorMatrix,(AE$4+1),FALSE)*$E3670</f>
        <v>0</v>
      </c>
    </row>
    <row r="3666" spans="4:31" hidden="1" outlineLevel="1">
      <c r="E3666" s="44"/>
      <c r="F3666" s="167" t="str">
        <f>F3670</f>
        <v>RB_GUP</v>
      </c>
      <c r="G3666" s="48" t="str">
        <f>$G$11</f>
        <v>DISTPRI</v>
      </c>
      <c r="H3666" s="4">
        <f t="shared" ca="1" si="5267"/>
        <v>158293.78092834464</v>
      </c>
      <c r="I3666" s="5">
        <f t="shared" ref="I3666:N3666" ca="1" si="5323">VLOOKUP(CONCATENATE($F3666," ",$G3666),AllocFactorMatrix,(I$4+1),FALSE)*$E3670</f>
        <v>103634.86957767291</v>
      </c>
      <c r="J3666" s="47">
        <f t="shared" ca="1" si="5323"/>
        <v>17.016995870092408</v>
      </c>
      <c r="K3666" s="47">
        <f t="shared" ca="1" si="5323"/>
        <v>31.486316640719764</v>
      </c>
      <c r="L3666" s="5">
        <f t="shared" ca="1" si="5323"/>
        <v>24247.808662353847</v>
      </c>
      <c r="M3666" s="5">
        <f t="shared" ca="1" si="5323"/>
        <v>338.83727205944427</v>
      </c>
      <c r="N3666" s="5">
        <f t="shared" ca="1" si="5323"/>
        <v>0</v>
      </c>
      <c r="O3666" s="5">
        <f t="shared" ca="1" si="5317"/>
        <v>24586.645934413293</v>
      </c>
      <c r="P3666" s="5">
        <f ca="1">VLOOKUP(CONCATENATE($F3666," ",$G3666),AllocFactorMatrix,(P$4+1),FALSE)*$E3670</f>
        <v>14061.806627547337</v>
      </c>
      <c r="Q3666" s="5">
        <f ca="1">VLOOKUP(CONCATENATE($F3666," ",$G3666),AllocFactorMatrix,(Q$4+1),FALSE)*$E3670</f>
        <v>2530.3429084659542</v>
      </c>
      <c r="R3666" s="5">
        <f ca="1">VLOOKUP(CONCATENATE($F3666," ",$G3666),AllocFactorMatrix,(R$4+1),FALSE)*$E3670</f>
        <v>0</v>
      </c>
      <c r="S3666" s="5">
        <f ca="1">VLOOKUP(CONCATENATE($F3666," ",$G3666),AllocFactorMatrix,(S$4+1),FALSE)*$E3670</f>
        <v>0</v>
      </c>
      <c r="T3666" s="5">
        <f t="shared" ca="1" si="5320"/>
        <v>16592.14953601329</v>
      </c>
      <c r="U3666" s="5">
        <f ca="1">VLOOKUP(CONCATENATE($F3666," ",$G3666),AllocFactorMatrix,(U$4+1),FALSE)*$E3670</f>
        <v>636.76767441527261</v>
      </c>
      <c r="V3666" s="5">
        <f ca="1">VLOOKUP(CONCATENATE($F3666," ",$G3666),AllocFactorMatrix,(V$4+1),FALSE)*$E3670</f>
        <v>8805.1360459542848</v>
      </c>
      <c r="W3666" s="5">
        <f ca="1">VLOOKUP(CONCATENATE($F3666," ",$G3666),AllocFactorMatrix,(W$4+1),FALSE)*$E3670</f>
        <v>0</v>
      </c>
      <c r="X3666" s="5">
        <f ca="1">VLOOKUP(CONCATENATE($F3666," ",$G3666),AllocFactorMatrix,(X$4+1),FALSE)*$E3670</f>
        <v>0</v>
      </c>
      <c r="Y3666" s="5">
        <f t="shared" ca="1" si="5321"/>
        <v>9441.903720369557</v>
      </c>
      <c r="Z3666" s="5">
        <f ca="1">VLOOKUP(CONCATENATE($F3666," ",$G3666),AllocFactorMatrix,(Z$4+1),FALSE)*$E3670</f>
        <v>3861.3214626693907</v>
      </c>
      <c r="AA3666" s="5">
        <f ca="1">VLOOKUP(CONCATENATE($F3666," ",$G3666),AllocFactorMatrix,(AA$4+1),FALSE)*$E3670</f>
        <v>77.502811096981119</v>
      </c>
      <c r="AB3666" s="5">
        <f t="shared" ca="1" si="5318"/>
        <v>3938.8242737663718</v>
      </c>
      <c r="AC3666" s="5">
        <f ca="1">VLOOKUP(CONCATENATE($F3666," ",$G3666),AllocFactorMatrix,(AC$4+1),FALSE)*$E3670</f>
        <v>50.884573598411748</v>
      </c>
      <c r="AD3666" s="5">
        <f ca="1">VLOOKUP(CONCATENATE($F3666," ",$G3666),AllocFactorMatrix,(AD$4+1),FALSE)*$E3670</f>
        <v>0</v>
      </c>
      <c r="AE3666" s="5">
        <f ca="1">VLOOKUP(CONCATENATE($F3666," ",$G3666),AllocFactorMatrix,(AE$4+1),FALSE)*$E3670</f>
        <v>0</v>
      </c>
    </row>
    <row r="3667" spans="4:31" hidden="1" outlineLevel="1">
      <c r="E3667" s="44"/>
      <c r="F3667" s="167" t="str">
        <f>F3670</f>
        <v>RB_GUP</v>
      </c>
      <c r="G3667" s="48" t="str">
        <f>$G$12</f>
        <v>DISTSEC</v>
      </c>
      <c r="H3667" s="4">
        <f t="shared" ca="1" si="5267"/>
        <v>75883.906287533391</v>
      </c>
      <c r="I3667" s="5">
        <f t="shared" ref="I3667:N3667" ca="1" si="5324">VLOOKUP(CONCATENATE($F3667," ",$G3667),AllocFactorMatrix,(I$4+1),FALSE)*$E3670</f>
        <v>56299.876203766245</v>
      </c>
      <c r="J3667" s="47">
        <f t="shared" ca="1" si="5324"/>
        <v>13.956449126665117</v>
      </c>
      <c r="K3667" s="47">
        <f t="shared" ca="1" si="5324"/>
        <v>18.077447884538675</v>
      </c>
      <c r="L3667" s="5">
        <f t="shared" ca="1" si="5324"/>
        <v>11348.186592831782</v>
      </c>
      <c r="M3667" s="5">
        <f t="shared" ca="1" si="5324"/>
        <v>0</v>
      </c>
      <c r="N3667" s="5">
        <f t="shared" ca="1" si="5324"/>
        <v>0</v>
      </c>
      <c r="O3667" s="5">
        <f t="shared" ca="1" si="5317"/>
        <v>11348.186592831782</v>
      </c>
      <c r="P3667" s="5">
        <f ca="1">VLOOKUP(CONCATENATE($F3667," ",$G3667),AllocFactorMatrix,(P$4+1),FALSE)*$E3670</f>
        <v>5664.9446791734144</v>
      </c>
      <c r="Q3667" s="5">
        <f ca="1">VLOOKUP(CONCATENATE($F3667," ",$G3667),AllocFactorMatrix,(Q$4+1),FALSE)*$E3670</f>
        <v>0</v>
      </c>
      <c r="R3667" s="5">
        <f ca="1">VLOOKUP(CONCATENATE($F3667," ",$G3667),AllocFactorMatrix,(R$4+1),FALSE)*$E3670</f>
        <v>0</v>
      </c>
      <c r="S3667" s="5">
        <f ca="1">VLOOKUP(CONCATENATE($F3667," ",$G3667),AllocFactorMatrix,(S$4+1),FALSE)*$E3670</f>
        <v>0</v>
      </c>
      <c r="T3667" s="5">
        <f t="shared" ca="1" si="5320"/>
        <v>5664.9446791734144</v>
      </c>
      <c r="U3667" s="5">
        <f ca="1">VLOOKUP(CONCATENATE($F3667," ",$G3667),AllocFactorMatrix,(U$4+1),FALSE)*$E3670</f>
        <v>212.14901605533078</v>
      </c>
      <c r="V3667" s="5">
        <f ca="1">VLOOKUP(CONCATENATE($F3667," ",$G3667),AllocFactorMatrix,(V$4+1),FALSE)*$E3670</f>
        <v>0</v>
      </c>
      <c r="W3667" s="5">
        <f ca="1">VLOOKUP(CONCATENATE($F3667," ",$G3667),AllocFactorMatrix,(W$4+1),FALSE)*$E3670</f>
        <v>0</v>
      </c>
      <c r="X3667" s="5">
        <f ca="1">VLOOKUP(CONCATENATE($F3667," ",$G3667),AllocFactorMatrix,(X$4+1),FALSE)*$E3670</f>
        <v>0</v>
      </c>
      <c r="Y3667" s="5">
        <f t="shared" ca="1" si="5321"/>
        <v>212.14901605533078</v>
      </c>
      <c r="Z3667" s="5">
        <f ca="1">VLOOKUP(CONCATENATE($F3667," ",$G3667),AllocFactorMatrix,(Z$4+1),FALSE)*$E3670</f>
        <v>1603.288303413234</v>
      </c>
      <c r="AA3667" s="5">
        <f ca="1">VLOOKUP(CONCATENATE($F3667," ",$G3667),AllocFactorMatrix,(AA$4+1),FALSE)*$E3670</f>
        <v>0</v>
      </c>
      <c r="AB3667" s="5">
        <f t="shared" ca="1" si="5318"/>
        <v>1603.288303413234</v>
      </c>
      <c r="AC3667" s="5">
        <f ca="1">VLOOKUP(CONCATENATE($F3667," ",$G3667),AllocFactorMatrix,(AC$4+1),FALSE)*$E3670</f>
        <v>18.956594286218365</v>
      </c>
      <c r="AD3667" s="5">
        <f ca="1">VLOOKUP(CONCATENATE($F3667," ",$G3667),AllocFactorMatrix,(AD$4+1),FALSE)*$E3670</f>
        <v>583.4784774647909</v>
      </c>
      <c r="AE3667" s="5">
        <f ca="1">VLOOKUP(CONCATENATE($F3667," ",$G3667),AllocFactorMatrix,(AE$4+1),FALSE)*$E3670</f>
        <v>120.99252353116766</v>
      </c>
    </row>
    <row r="3668" spans="4:31" hidden="1" outlineLevel="1">
      <c r="E3668" s="44"/>
      <c r="F3668" s="167" t="str">
        <f>F3670</f>
        <v>RB_GUP</v>
      </c>
      <c r="G3668" s="48" t="str">
        <f>$G$13</f>
        <v>ENERGY</v>
      </c>
      <c r="H3668" s="4">
        <f t="shared" ca="1" si="5267"/>
        <v>4912.7709882223426</v>
      </c>
      <c r="I3668" s="5">
        <f t="shared" ref="I3668:N3668" ca="1" si="5325">VLOOKUP(CONCATENATE($F3668," ",$G3668),AllocFactorMatrix,(I$4+1),FALSE)*$E3670</f>
        <v>1921.9919654116939</v>
      </c>
      <c r="J3668" s="47">
        <f t="shared" ca="1" si="5325"/>
        <v>0.30757129858956384</v>
      </c>
      <c r="K3668" s="47">
        <f t="shared" ca="1" si="5325"/>
        <v>0.88685125697901623</v>
      </c>
      <c r="L3668" s="5">
        <f t="shared" ca="1" si="5325"/>
        <v>554.21365672457739</v>
      </c>
      <c r="M3668" s="5">
        <f t="shared" ca="1" si="5325"/>
        <v>7.729631356124</v>
      </c>
      <c r="N3668" s="5">
        <f t="shared" ca="1" si="5325"/>
        <v>1.0805959126358553</v>
      </c>
      <c r="O3668" s="5">
        <f t="shared" ca="1" si="5317"/>
        <v>563.02388399333722</v>
      </c>
      <c r="P3668" s="5">
        <f ca="1">VLOOKUP(CONCATENATE($F3668," ",$G3668),AllocFactorMatrix,(P$4+1),FALSE)*$E3670</f>
        <v>359.30091840135208</v>
      </c>
      <c r="Q3668" s="5">
        <f ca="1">VLOOKUP(CONCATENATE($F3668," ",$G3668),AllocFactorMatrix,(Q$4+1),FALSE)*$E3670</f>
        <v>64.17056627659143</v>
      </c>
      <c r="R3668" s="5">
        <f ca="1">VLOOKUP(CONCATENATE($F3668," ",$G3668),AllocFactorMatrix,(R$4+1),FALSE)*$E3670</f>
        <v>13.067477318934735</v>
      </c>
      <c r="S3668" s="5">
        <f ca="1">VLOOKUP(CONCATENATE($F3668," ",$G3668),AllocFactorMatrix,(S$4+1),FALSE)*$E3670</f>
        <v>0.49356304076400692</v>
      </c>
      <c r="T3668" s="5">
        <f t="shared" ca="1" si="5320"/>
        <v>437.03252503764224</v>
      </c>
      <c r="U3668" s="5">
        <f ca="1">VLOOKUP(CONCATENATE($F3668," ",$G3668),AllocFactorMatrix,(U$4+1),FALSE)*$E3670</f>
        <v>18.843967813682895</v>
      </c>
      <c r="V3668" s="5">
        <f ca="1">VLOOKUP(CONCATENATE($F3668," ",$G3668),AllocFactorMatrix,(V$4+1),FALSE)*$E3670</f>
        <v>297.92671402720146</v>
      </c>
      <c r="W3668" s="5">
        <f ca="1">VLOOKUP(CONCATENATE($F3668," ",$G3668),AllocFactorMatrix,(W$4+1),FALSE)*$E3670</f>
        <v>1281.3343078684031</v>
      </c>
      <c r="X3668" s="5">
        <f ca="1">VLOOKUP(CONCATENATE($F3668," ",$G3668),AllocFactorMatrix,(X$4+1),FALSE)*$E3670</f>
        <v>241.03236651506876</v>
      </c>
      <c r="Y3668" s="5">
        <f t="shared" ca="1" si="5321"/>
        <v>1839.1373562243564</v>
      </c>
      <c r="Z3668" s="5">
        <f ca="1">VLOOKUP(CONCATENATE($F3668," ",$G3668),AllocFactorMatrix,(Z$4+1),FALSE)*$E3670</f>
        <v>98.839972513785909</v>
      </c>
      <c r="AA3668" s="5">
        <f ca="1">VLOOKUP(CONCATENATE($F3668," ",$G3668),AllocFactorMatrix,(AA$4+1),FALSE)*$E3670</f>
        <v>1.9832043322051396</v>
      </c>
      <c r="AB3668" s="5">
        <f t="shared" ca="1" si="5318"/>
        <v>100.82317684599104</v>
      </c>
      <c r="AC3668" s="5">
        <f ca="1">VLOOKUP(CONCATENATE($F3668," ",$G3668),AllocFactorMatrix,(AC$4+1),FALSE)*$E3670</f>
        <v>1.7690267686291754</v>
      </c>
      <c r="AD3668" s="5">
        <f ca="1">VLOOKUP(CONCATENATE($F3668," ",$G3668),AllocFactorMatrix,(AD$4+1),FALSE)*$E3670</f>
        <v>39.625593759530773</v>
      </c>
      <c r="AE3668" s="5">
        <f ca="1">VLOOKUP(CONCATENATE($F3668," ",$G3668),AllocFactorMatrix,(AE$4+1),FALSE)*$E3670</f>
        <v>8.1730376255932118</v>
      </c>
    </row>
    <row r="3669" spans="4:31" hidden="1" outlineLevel="1">
      <c r="E3669" s="44"/>
      <c r="F3669" s="167" t="str">
        <f>F3670</f>
        <v>RB_GUP</v>
      </c>
      <c r="G3669" s="48" t="str">
        <f>$G$14</f>
        <v>CUSTOMER</v>
      </c>
      <c r="H3669" s="4">
        <f t="shared" ca="1" si="5267"/>
        <v>35763.595718719473</v>
      </c>
      <c r="I3669" s="5">
        <f t="shared" ref="I3669:N3669" ca="1" si="5326">VLOOKUP(CONCATENATE($F3669," ",$G3669),AllocFactorMatrix,(I$4+1),FALSE)*$E3670</f>
        <v>17710.355782773739</v>
      </c>
      <c r="J3669" s="47">
        <f t="shared" ca="1" si="5326"/>
        <v>3.5738200769143824</v>
      </c>
      <c r="K3669" s="47">
        <f t="shared" ca="1" si="5326"/>
        <v>1.8941046079406438</v>
      </c>
      <c r="L3669" s="5">
        <f t="shared" ca="1" si="5326"/>
        <v>5644.3731465229093</v>
      </c>
      <c r="M3669" s="5">
        <f t="shared" ca="1" si="5326"/>
        <v>360.37102557528789</v>
      </c>
      <c r="N3669" s="5">
        <f t="shared" ca="1" si="5326"/>
        <v>60.609611179310988</v>
      </c>
      <c r="O3669" s="5">
        <f t="shared" ca="1" si="5317"/>
        <v>6065.3537832775082</v>
      </c>
      <c r="P3669" s="5">
        <f ca="1">VLOOKUP(CONCATENATE($F3669," ",$G3669),AllocFactorMatrix,(P$4+1),FALSE)*$E3670</f>
        <v>439.57736070356918</v>
      </c>
      <c r="Q3669" s="5">
        <f ca="1">VLOOKUP(CONCATENATE($F3669," ",$G3669),AllocFactorMatrix,(Q$4+1),FALSE)*$E3670</f>
        <v>127.23046638822967</v>
      </c>
      <c r="R3669" s="5">
        <f ca="1">VLOOKUP(CONCATENATE($F3669," ",$G3669),AllocFactorMatrix,(R$4+1),FALSE)*$E3670</f>
        <v>149.03620804726992</v>
      </c>
      <c r="S3669" s="5">
        <f ca="1">VLOOKUP(CONCATENATE($F3669," ",$G3669),AllocFactorMatrix,(S$4+1),FALSE)*$E3670</f>
        <v>18.621710071797366</v>
      </c>
      <c r="T3669" s="5">
        <f t="shared" ca="1" si="5320"/>
        <v>734.46574521086609</v>
      </c>
      <c r="U3669" s="5">
        <f ca="1">VLOOKUP(CONCATENATE($F3669," ",$G3669),AllocFactorMatrix,(U$4+1),FALSE)*$E3670</f>
        <v>2.9144160304880149</v>
      </c>
      <c r="V3669" s="5">
        <f ca="1">VLOOKUP(CONCATENATE($F3669," ",$G3669),AllocFactorMatrix,(V$4+1),FALSE)*$E3670</f>
        <v>90.304593552736634</v>
      </c>
      <c r="W3669" s="5">
        <f ca="1">VLOOKUP(CONCATENATE($F3669," ",$G3669),AllocFactorMatrix,(W$4+1),FALSE)*$E3670</f>
        <v>250.51658147732937</v>
      </c>
      <c r="X3669" s="5">
        <f ca="1">VLOOKUP(CONCATENATE($F3669," ",$G3669),AllocFactorMatrix,(X$4+1),FALSE)*$E3670</f>
        <v>74.489438618390324</v>
      </c>
      <c r="Y3669" s="5">
        <f t="shared" ca="1" si="5321"/>
        <v>418.22502967894434</v>
      </c>
      <c r="Z3669" s="5">
        <f ca="1">VLOOKUP(CONCATENATE($F3669," ",$G3669),AllocFactorMatrix,(Z$4+1),FALSE)*$E3670</f>
        <v>88.948838577705985</v>
      </c>
      <c r="AA3669" s="5">
        <f ca="1">VLOOKUP(CONCATENATE($F3669," ",$G3669),AllocFactorMatrix,(AA$4+1),FALSE)*$E3670</f>
        <v>1.6655579825804516</v>
      </c>
      <c r="AB3669" s="5">
        <f t="shared" ca="1" si="5318"/>
        <v>90.614396560286437</v>
      </c>
      <c r="AC3669" s="5">
        <f ca="1">VLOOKUP(CONCATENATE($F3669," ",$G3669),AllocFactorMatrix,(AC$4+1),FALSE)*$E3670</f>
        <v>8.6047766003895259</v>
      </c>
      <c r="AD3669" s="5">
        <f ca="1">VLOOKUP(CONCATENATE($F3669," ",$G3669),AllocFactorMatrix,(AD$4+1),FALSE)*$E3670</f>
        <v>9456.151017041424</v>
      </c>
      <c r="AE3669" s="5">
        <f ca="1">VLOOKUP(CONCATENATE($F3669," ",$G3669),AllocFactorMatrix,(AE$4+1),FALSE)*$E3670</f>
        <v>1274.357262891448</v>
      </c>
    </row>
    <row r="3670" spans="4:31" collapsed="1">
      <c r="D3670" s="48" t="s">
        <v>246</v>
      </c>
      <c r="E3670" s="54">
        <v>720459</v>
      </c>
      <c r="F3670" s="88" t="s">
        <v>71</v>
      </c>
      <c r="G3670" s="48" t="str">
        <f>$G$15</f>
        <v>TOTAL</v>
      </c>
      <c r="H3670" s="4">
        <f t="shared" ca="1" si="5267"/>
        <v>720459.00000000035</v>
      </c>
      <c r="I3670" s="5">
        <f t="shared" ref="I3670:N3670" ca="1" si="5327">VLOOKUP(CONCATENATE($F3670," ",$G3670),AllocFactorMatrix,(I$4+1),FALSE)*$E3670</f>
        <v>408594.2117396394</v>
      </c>
      <c r="J3670" s="47">
        <f t="shared" ca="1" si="5327"/>
        <v>84.86153676312891</v>
      </c>
      <c r="K3670" s="47">
        <f t="shared" ca="1" si="5327"/>
        <v>140.26573230099996</v>
      </c>
      <c r="L3670" s="5">
        <f t="shared" ca="1" si="5327"/>
        <v>95199.304678791203</v>
      </c>
      <c r="M3670" s="5">
        <f t="shared" ca="1" si="5327"/>
        <v>1450.3519965955968</v>
      </c>
      <c r="N3670" s="5">
        <f t="shared" ca="1" si="5327"/>
        <v>167.9902703299924</v>
      </c>
      <c r="O3670" s="5">
        <f t="shared" ca="1" si="5317"/>
        <v>96817.646945716784</v>
      </c>
      <c r="P3670" s="5">
        <f ca="1">VLOOKUP(CONCATENATE($F3670," ",$G3670),AllocFactorMatrix,(P$4+1),FALSE)*$E3670</f>
        <v>52207.667332919584</v>
      </c>
      <c r="Q3670" s="5">
        <f ca="1">VLOOKUP(CONCATENATE($F3670," ",$G3670),AllocFactorMatrix,(Q$4+1),FALSE)*$E3670</f>
        <v>8408.7395767863327</v>
      </c>
      <c r="R3670" s="5">
        <f ca="1">VLOOKUP(CONCATENATE($F3670," ",$G3670),AllocFactorMatrix,(R$4+1),FALSE)*$E3670</f>
        <v>1344.7506183087303</v>
      </c>
      <c r="S3670" s="5">
        <f ca="1">VLOOKUP(CONCATENATE($F3670," ",$G3670),AllocFactorMatrix,(S$4+1),FALSE)*$E3670</f>
        <v>59.120046678428615</v>
      </c>
      <c r="T3670" s="5">
        <f t="shared" ca="1" si="5320"/>
        <v>62020.277574693078</v>
      </c>
      <c r="U3670" s="5">
        <f ca="1">VLOOKUP(CONCATENATE($F3670," ",$G3670),AllocFactorMatrix,(U$4+1),FALSE)*$E3670</f>
        <v>2367.0308101685491</v>
      </c>
      <c r="V3670" s="5">
        <f ca="1">VLOOKUP(CONCATENATE($F3670," ",$G3670),AllocFactorMatrix,(V$4+1),FALSE)*$E3670</f>
        <v>29460.509864328411</v>
      </c>
      <c r="W3670" s="5">
        <f ca="1">VLOOKUP(CONCATENATE($F3670," ",$G3670),AllocFactorMatrix,(W$4+1),FALSE)*$E3670</f>
        <v>80961.536016812082</v>
      </c>
      <c r="X3670" s="5">
        <f ca="1">VLOOKUP(CONCATENATE($F3670," ",$G3670),AllocFactorMatrix,(X$4+1),FALSE)*$E3670</f>
        <v>13157.739890931429</v>
      </c>
      <c r="Y3670" s="5">
        <f t="shared" ca="1" si="5321"/>
        <v>125946.81658224048</v>
      </c>
      <c r="Z3670" s="5">
        <f ca="1">VLOOKUP(CONCATENATE($F3670," ",$G3670),AllocFactorMatrix,(Z$4+1),FALSE)*$E3670</f>
        <v>14359.870240951015</v>
      </c>
      <c r="AA3670" s="5">
        <f ca="1">VLOOKUP(CONCATENATE($F3670," ",$G3670),AllocFactorMatrix,(AA$4+1),FALSE)*$E3670</f>
        <v>255.14166028665241</v>
      </c>
      <c r="AB3670" s="5">
        <f t="shared" ca="1" si="5318"/>
        <v>14615.011901237667</v>
      </c>
      <c r="AC3670" s="5">
        <f ca="1">VLOOKUP(CONCATENATE($F3670," ",$G3670),AllocFactorMatrix,(AC$4+1),FALSE)*$E3670</f>
        <v>195.15953739197343</v>
      </c>
      <c r="AD3670" s="5">
        <f ca="1">VLOOKUP(CONCATENATE($F3670," ",$G3670),AllocFactorMatrix,(AD$4+1),FALSE)*$E3670</f>
        <v>10545.55595562575</v>
      </c>
      <c r="AE3670" s="5">
        <f ca="1">VLOOKUP(CONCATENATE($F3670," ",$G3670),AllocFactorMatrix,(AE$4+1),FALSE)*$E3670</f>
        <v>1499.1924943908523</v>
      </c>
    </row>
    <row r="3671" spans="4:31" hidden="1" outlineLevel="1">
      <c r="E3671" s="44"/>
      <c r="F3671" s="167" t="str">
        <f>F3678</f>
        <v>RB_GUP</v>
      </c>
      <c r="G3671" s="48" t="str">
        <f>$G$8</f>
        <v>PRODUCTION</v>
      </c>
      <c r="H3671" s="4">
        <f t="shared" ca="1" si="5267"/>
        <v>3361409.7370809331</v>
      </c>
      <c r="I3671" s="5">
        <f t="shared" ref="I3671:N3671" ca="1" si="5328">VLOOKUP(CONCATENATE($F3671," ",$G3671),AllocFactorMatrix,(I$4+1),FALSE)*$E3678</f>
        <v>1728675.3073635416</v>
      </c>
      <c r="J3671" s="47">
        <f t="shared" ca="1" si="5328"/>
        <v>386.73429985907205</v>
      </c>
      <c r="K3671" s="47">
        <f t="shared" ca="1" si="5328"/>
        <v>677.1441836808466</v>
      </c>
      <c r="L3671" s="5">
        <f t="shared" ca="1" si="5328"/>
        <v>402897.98651848466</v>
      </c>
      <c r="M3671" s="5">
        <f t="shared" ca="1" si="5328"/>
        <v>5606.3203546589511</v>
      </c>
      <c r="N3671" s="5">
        <f t="shared" ca="1" si="5328"/>
        <v>780.81302004811141</v>
      </c>
      <c r="O3671" s="5">
        <f t="shared" ref="O3671:O3678" ca="1" si="5329">SUBTOTAL(9,L3671:N3671)</f>
        <v>409285.11989319173</v>
      </c>
      <c r="P3671" s="5">
        <f ca="1">VLOOKUP(CONCATENATE($F3671," ",$G3671),AllocFactorMatrix,(P$4+1),FALSE)*$E3678</f>
        <v>239640.78468749076</v>
      </c>
      <c r="Q3671" s="5">
        <f ca="1">VLOOKUP(CONCATENATE($F3671," ",$G3671),AllocFactorMatrix,(Q$4+1),FALSE)*$E3678</f>
        <v>43005.690464602761</v>
      </c>
      <c r="R3671" s="5">
        <f ca="1">VLOOKUP(CONCATENATE($F3671," ",$G3671),AllocFactorMatrix,(R$4+1),FALSE)*$E3678</f>
        <v>8721.1151611040495</v>
      </c>
      <c r="S3671" s="5">
        <f ca="1">VLOOKUP(CONCATENATE($F3671," ",$G3671),AllocFactorMatrix,(S$4+1),FALSE)*$E3678</f>
        <v>331.18040436304813</v>
      </c>
      <c r="T3671" s="5">
        <f ca="1">SUBTOTAL(9,P3671:S3671)</f>
        <v>291698.7707175606</v>
      </c>
      <c r="U3671" s="5">
        <f ca="1">VLOOKUP(CONCATENATE($F3671," ",$G3671),AllocFactorMatrix,(U$4+1),FALSE)*$E3678</f>
        <v>11365.644821040922</v>
      </c>
      <c r="V3671" s="5">
        <f ca="1">VLOOKUP(CONCATENATE($F3671," ",$G3671),AllocFactorMatrix,(V$4+1),FALSE)*$E3678</f>
        <v>153442.7681712177</v>
      </c>
      <c r="W3671" s="5">
        <f ca="1">VLOOKUP(CONCATENATE($F3671," ",$G3671),AllocFactorMatrix,(W$4+1),FALSE)*$E3678</f>
        <v>586856.99174969131</v>
      </c>
      <c r="X3671" s="5">
        <f ca="1">VLOOKUP(CONCATENATE($F3671," ",$G3671),AllocFactorMatrix,(X$4+1),FALSE)*$E3678</f>
        <v>106314.58697223652</v>
      </c>
      <c r="Y3671" s="5">
        <f ca="1">SUBTOTAL(9,U3671:X3671)</f>
        <v>857979.99171418638</v>
      </c>
      <c r="Z3671" s="5">
        <f ca="1">VLOOKUP(CONCATENATE($F3671," ",$G3671),AllocFactorMatrix,(Z$4+1),FALSE)*$E3678</f>
        <v>65869.863183942536</v>
      </c>
      <c r="AA3671" s="5">
        <f ca="1">VLOOKUP(CONCATENATE($F3671," ",$G3671),AllocFactorMatrix,(AA$4+1),FALSE)*$E3678</f>
        <v>1315.5901169509427</v>
      </c>
      <c r="AB3671" s="5">
        <f t="shared" ref="AB3671:AB3678" ca="1" si="5330">SUBTOTAL(9,Z3671:AA3671)</f>
        <v>67185.453300893481</v>
      </c>
      <c r="AC3671" s="5">
        <f ca="1">VLOOKUP(CONCATENATE($F3671," ",$G3671),AllocFactorMatrix,(AC$4+1),FALSE)*$E3678</f>
        <v>868.93005989417304</v>
      </c>
      <c r="AD3671" s="5">
        <f ca="1">VLOOKUP(CONCATENATE($F3671," ",$G3671),AllocFactorMatrix,(AD$4+1),FALSE)*$E3678</f>
        <v>3860.2820624108876</v>
      </c>
      <c r="AE3671" s="5">
        <f ca="1">VLOOKUP(CONCATENATE($F3671," ",$G3671),AllocFactorMatrix,(AE$4+1),FALSE)*$E3678</f>
        <v>792.00348571375048</v>
      </c>
    </row>
    <row r="3672" spans="4:31" hidden="1" outlineLevel="1">
      <c r="E3672" s="44"/>
      <c r="F3672" s="167" t="str">
        <f>F3678</f>
        <v>RB_GUP</v>
      </c>
      <c r="G3672" s="48" t="str">
        <f>$G$9</f>
        <v>BULKTRAN</v>
      </c>
      <c r="H3672" s="4">
        <f t="shared" ca="1" si="5267"/>
        <v>1825428.578179952</v>
      </c>
      <c r="I3672" s="5">
        <f t="shared" ref="I3672:N3672" ca="1" si="5331">VLOOKUP(CONCATENATE($F3672," ",$G3672),AllocFactorMatrix,(I$4+1),FALSE)*$E3678</f>
        <v>938764.85024873493</v>
      </c>
      <c r="J3672" s="47">
        <f t="shared" ca="1" si="5331"/>
        <v>210.01778966054314</v>
      </c>
      <c r="K3672" s="47">
        <f t="shared" ca="1" si="5331"/>
        <v>367.72617476641506</v>
      </c>
      <c r="L3672" s="5">
        <f t="shared" ca="1" si="5331"/>
        <v>218795.55192836496</v>
      </c>
      <c r="M3672" s="5">
        <f t="shared" ca="1" si="5331"/>
        <v>3044.5373204379484</v>
      </c>
      <c r="N3672" s="5">
        <f t="shared" ca="1" si="5331"/>
        <v>424.02399959981466</v>
      </c>
      <c r="O3672" s="5">
        <f t="shared" ca="1" si="5329"/>
        <v>222264.11324840275</v>
      </c>
      <c r="P3672" s="5">
        <f ca="1">VLOOKUP(CONCATENATE($F3672," ",$G3672),AllocFactorMatrix,(P$4+1),FALSE)*$E3678</f>
        <v>130137.99895929849</v>
      </c>
      <c r="Q3672" s="5">
        <f ca="1">VLOOKUP(CONCATENATE($F3672," ",$G3672),AllocFactorMatrix,(Q$4+1),FALSE)*$E3678</f>
        <v>23354.432377714271</v>
      </c>
      <c r="R3672" s="5">
        <f ca="1">VLOOKUP(CONCATENATE($F3672," ",$G3672),AllocFactorMatrix,(R$4+1),FALSE)*$E3678</f>
        <v>4736.0405585373865</v>
      </c>
      <c r="S3672" s="5">
        <f ca="1">VLOOKUP(CONCATENATE($F3672," ",$G3672),AllocFactorMatrix,(S$4+1),FALSE)*$E3678</f>
        <v>179.84899846886617</v>
      </c>
      <c r="T3672" s="5">
        <f t="shared" ref="T3672:T3678" ca="1" si="5332">SUBTOTAL(9,P3672:S3672)</f>
        <v>158408.32089401901</v>
      </c>
      <c r="U3672" s="5">
        <f ca="1">VLOOKUP(CONCATENATE($F3672," ",$G3672),AllocFactorMatrix,(U$4+1),FALSE)*$E3678</f>
        <v>6172.1642074459005</v>
      </c>
      <c r="V3672" s="5">
        <f ca="1">VLOOKUP(CONCATENATE($F3672," ",$G3672),AllocFactorMatrix,(V$4+1),FALSE)*$E3678</f>
        <v>83327.780914331874</v>
      </c>
      <c r="W3672" s="5">
        <f ca="1">VLOOKUP(CONCATENATE($F3672," ",$G3672),AllocFactorMatrix,(W$4+1),FALSE)*$E3678</f>
        <v>318695.31173991779</v>
      </c>
      <c r="X3672" s="5">
        <f ca="1">VLOOKUP(CONCATENATE($F3672," ",$G3672),AllocFactorMatrix,(X$4+1),FALSE)*$E3678</f>
        <v>57734.611521965111</v>
      </c>
      <c r="Y3672" s="5">
        <f t="shared" ref="Y3672:Y3678" ca="1" si="5333">SUBTOTAL(9,U3672:X3672)</f>
        <v>465929.86838366068</v>
      </c>
      <c r="Z3672" s="5">
        <f ca="1">VLOOKUP(CONCATENATE($F3672," ",$G3672),AllocFactorMatrix,(Z$4+1),FALSE)*$E3678</f>
        <v>35770.92354149896</v>
      </c>
      <c r="AA3672" s="5">
        <f ca="1">VLOOKUP(CONCATENATE($F3672," ",$G3672),AllocFactorMatrix,(AA$4+1),FALSE)*$E3678</f>
        <v>714.43709172415447</v>
      </c>
      <c r="AB3672" s="5">
        <f t="shared" ca="1" si="5330"/>
        <v>36485.360633223114</v>
      </c>
      <c r="AC3672" s="5">
        <f ca="1">VLOOKUP(CONCATENATE($F3672," ",$G3672),AllocFactorMatrix,(AC$4+1),FALSE)*$E3678</f>
        <v>471.87635183917791</v>
      </c>
      <c r="AD3672" s="5">
        <f ca="1">VLOOKUP(CONCATENATE($F3672," ",$G3672),AllocFactorMatrix,(AD$4+1),FALSE)*$E3678</f>
        <v>2096.3434236611838</v>
      </c>
      <c r="AE3672" s="5">
        <f ca="1">VLOOKUP(CONCATENATE($F3672," ",$G3672),AllocFactorMatrix,(AE$4+1),FALSE)*$E3678</f>
        <v>430.10103198413162</v>
      </c>
    </row>
    <row r="3673" spans="4:31" hidden="1" outlineLevel="1">
      <c r="E3673" s="44"/>
      <c r="F3673" s="167" t="str">
        <f>F3678</f>
        <v>RB_GUP</v>
      </c>
      <c r="G3673" s="48" t="str">
        <f>$G$10</f>
        <v>SUBTRAN</v>
      </c>
      <c r="H3673" s="4">
        <f t="shared" ca="1" si="5267"/>
        <v>505413.11363011849</v>
      </c>
      <c r="I3673" s="5">
        <f t="shared" ref="I3673:N3673" ca="1" si="5334">VLOOKUP(CONCATENATE($F3673," ",$G3673),AllocFactorMatrix,(I$4+1),FALSE)*$E3678</f>
        <v>258200.48520936738</v>
      </c>
      <c r="J3673" s="47">
        <f t="shared" ca="1" si="5334"/>
        <v>42.044033054699852</v>
      </c>
      <c r="K3673" s="47">
        <f t="shared" ca="1" si="5334"/>
        <v>78.251164517691763</v>
      </c>
      <c r="L3673" s="5">
        <f t="shared" ca="1" si="5334"/>
        <v>60509.635735620563</v>
      </c>
      <c r="M3673" s="5">
        <f t="shared" ca="1" si="5334"/>
        <v>845.67019299326455</v>
      </c>
      <c r="N3673" s="5">
        <f t="shared" ca="1" si="5334"/>
        <v>153.06237573527881</v>
      </c>
      <c r="O3673" s="5">
        <f t="shared" ca="1" si="5329"/>
        <v>61508.368304349111</v>
      </c>
      <c r="P3673" s="5">
        <f ca="1">VLOOKUP(CONCATENATE($F3673," ",$G3673),AllocFactorMatrix,(P$4+1),FALSE)*$E3678</f>
        <v>34934.239006325923</v>
      </c>
      <c r="Q3673" s="5">
        <f ca="1">VLOOKUP(CONCATENATE($F3673," ",$G3673),AllocFactorMatrix,(Q$4+1),FALSE)*$E3678</f>
        <v>6286.757130936976</v>
      </c>
      <c r="R3673" s="5">
        <f ca="1">VLOOKUP(CONCATENATE($F3673," ",$G3673),AllocFactorMatrix,(R$4+1),FALSE)*$E3678</f>
        <v>1650.2252759673131</v>
      </c>
      <c r="S3673" s="5">
        <f ca="1">VLOOKUP(CONCATENATE($F3673," ",$G3673),AllocFactorMatrix,(S$4+1),FALSE)*$E3678</f>
        <v>0</v>
      </c>
      <c r="T3673" s="5">
        <f t="shared" ca="1" si="5332"/>
        <v>42871.221413230211</v>
      </c>
      <c r="U3673" s="5">
        <f ca="1">VLOOKUP(CONCATENATE($F3673," ",$G3673),AllocFactorMatrix,(U$4+1),FALSE)*$E3678</f>
        <v>1576.954284906956</v>
      </c>
      <c r="V3673" s="5">
        <f ca="1">VLOOKUP(CONCATENATE($F3673," ",$G3673),AllocFactorMatrix,(V$4+1),FALSE)*$E3678</f>
        <v>22126.197757615086</v>
      </c>
      <c r="W3673" s="5">
        <f ca="1">VLOOKUP(CONCATENATE($F3673," ",$G3673),AllocFactorMatrix,(W$4+1),FALSE)*$E3678</f>
        <v>109099.22280846673</v>
      </c>
      <c r="X3673" s="5">
        <f ca="1">VLOOKUP(CONCATENATE($F3673," ",$G3673),AllocFactorMatrix,(X$4+1),FALSE)*$E3678</f>
        <v>0</v>
      </c>
      <c r="Y3673" s="5">
        <f t="shared" ca="1" si="5333"/>
        <v>132802.37485098877</v>
      </c>
      <c r="Z3673" s="5">
        <f ca="1">VLOOKUP(CONCATENATE($F3673," ",$G3673),AllocFactorMatrix,(Z$4+1),FALSE)*$E3678</f>
        <v>9590.2901656510148</v>
      </c>
      <c r="AA3673" s="5">
        <f ca="1">VLOOKUP(CONCATENATE($F3673," ",$G3673),AllocFactorMatrix,(AA$4+1),FALSE)*$E3678</f>
        <v>192.55880466528922</v>
      </c>
      <c r="AB3673" s="5">
        <f t="shared" ca="1" si="5330"/>
        <v>9782.8489703163032</v>
      </c>
      <c r="AC3673" s="5">
        <f ca="1">VLOOKUP(CONCATENATE($F3673," ",$G3673),AllocFactorMatrix,(AC$4+1),FALSE)*$E3678</f>
        <v>127.51968429433755</v>
      </c>
      <c r="AD3673" s="5">
        <f ca="1">VLOOKUP(CONCATENATE($F3673," ",$G3673),AllocFactorMatrix,(AD$4+1),FALSE)*$E3678</f>
        <v>0</v>
      </c>
      <c r="AE3673" s="5">
        <f ca="1">VLOOKUP(CONCATENATE($F3673," ",$G3673),AllocFactorMatrix,(AE$4+1),FALSE)*$E3678</f>
        <v>0</v>
      </c>
    </row>
    <row r="3674" spans="4:31" hidden="1" outlineLevel="1">
      <c r="E3674" s="44"/>
      <c r="F3674" s="167" t="str">
        <f>F3678</f>
        <v>RB_GUP</v>
      </c>
      <c r="G3674" s="48" t="str">
        <f>$G$11</f>
        <v>DISTPRI</v>
      </c>
      <c r="H3674" s="4">
        <f t="shared" ca="1" si="5267"/>
        <v>2022078.095421016</v>
      </c>
      <c r="I3674" s="5">
        <f t="shared" ref="I3674:N3674" ca="1" si="5335">VLOOKUP(CONCATENATE($F3674," ",$G3674),AllocFactorMatrix,(I$4+1),FALSE)*$E3678</f>
        <v>1323853.6502560857</v>
      </c>
      <c r="J3674" s="47">
        <f t="shared" ca="1" si="5335"/>
        <v>217.37868914989207</v>
      </c>
      <c r="K3674" s="47">
        <f t="shared" ca="1" si="5335"/>
        <v>402.21284001997753</v>
      </c>
      <c r="L3674" s="5">
        <f t="shared" ca="1" si="5335"/>
        <v>309746.61462095391</v>
      </c>
      <c r="M3674" s="5">
        <f t="shared" ca="1" si="5335"/>
        <v>4328.3786749257388</v>
      </c>
      <c r="N3674" s="5">
        <f t="shared" ca="1" si="5335"/>
        <v>0</v>
      </c>
      <c r="O3674" s="5">
        <f t="shared" ca="1" si="5329"/>
        <v>314074.99329587963</v>
      </c>
      <c r="P3674" s="5">
        <f ca="1">VLOOKUP(CONCATENATE($F3674," ",$G3674),AllocFactorMatrix,(P$4+1),FALSE)*$E3678</f>
        <v>179628.47938088534</v>
      </c>
      <c r="Q3674" s="5">
        <f ca="1">VLOOKUP(CONCATENATE($F3674," ",$G3674),AllocFactorMatrix,(Q$4+1),FALSE)*$E3678</f>
        <v>32323.133221696411</v>
      </c>
      <c r="R3674" s="5">
        <f ca="1">VLOOKUP(CONCATENATE($F3674," ",$G3674),AllocFactorMatrix,(R$4+1),FALSE)*$E3678</f>
        <v>0</v>
      </c>
      <c r="S3674" s="5">
        <f ca="1">VLOOKUP(CONCATENATE($F3674," ",$G3674),AllocFactorMatrix,(S$4+1),FALSE)*$E3678</f>
        <v>0</v>
      </c>
      <c r="T3674" s="5">
        <f t="shared" ca="1" si="5332"/>
        <v>211951.61260258176</v>
      </c>
      <c r="U3674" s="5">
        <f ca="1">VLOOKUP(CONCATENATE($F3674," ",$G3674),AllocFactorMatrix,(U$4+1),FALSE)*$E3678</f>
        <v>8134.2043809678362</v>
      </c>
      <c r="V3674" s="5">
        <f ca="1">VLOOKUP(CONCATENATE($F3674," ",$G3674),AllocFactorMatrix,(V$4+1),FALSE)*$E3678</f>
        <v>112478.66227786847</v>
      </c>
      <c r="W3674" s="5">
        <f ca="1">VLOOKUP(CONCATENATE($F3674," ",$G3674),AllocFactorMatrix,(W$4+1),FALSE)*$E3678</f>
        <v>0</v>
      </c>
      <c r="X3674" s="5">
        <f ca="1">VLOOKUP(CONCATENATE($F3674," ",$G3674),AllocFactorMatrix,(X$4+1),FALSE)*$E3678</f>
        <v>0</v>
      </c>
      <c r="Y3674" s="5">
        <f t="shared" ca="1" si="5333"/>
        <v>120612.86665883631</v>
      </c>
      <c r="Z3674" s="5">
        <f ca="1">VLOOKUP(CONCATENATE($F3674," ",$G3674),AllocFactorMatrix,(Z$4+1),FALSE)*$E3678</f>
        <v>49325.333587029781</v>
      </c>
      <c r="AA3674" s="5">
        <f ca="1">VLOOKUP(CONCATENATE($F3674," ",$G3674),AllocFactorMatrix,(AA$4+1),FALSE)*$E3678</f>
        <v>990.03723161871926</v>
      </c>
      <c r="AB3674" s="5">
        <f t="shared" ca="1" si="5330"/>
        <v>50315.370818648502</v>
      </c>
      <c r="AC3674" s="5">
        <f ca="1">VLOOKUP(CONCATENATE($F3674," ",$G3674),AllocFactorMatrix,(AC$4+1),FALSE)*$E3678</f>
        <v>650.01025981408361</v>
      </c>
      <c r="AD3674" s="5">
        <f ca="1">VLOOKUP(CONCATENATE($F3674," ",$G3674),AllocFactorMatrix,(AD$4+1),FALSE)*$E3678</f>
        <v>0</v>
      </c>
      <c r="AE3674" s="5">
        <f ca="1">VLOOKUP(CONCATENATE($F3674," ",$G3674),AllocFactorMatrix,(AE$4+1),FALSE)*$E3678</f>
        <v>0</v>
      </c>
    </row>
    <row r="3675" spans="4:31" hidden="1" outlineLevel="1">
      <c r="E3675" s="44"/>
      <c r="F3675" s="167" t="str">
        <f>F3678</f>
        <v>RB_GUP</v>
      </c>
      <c r="G3675" s="48" t="str">
        <f>$G$12</f>
        <v>DISTSEC</v>
      </c>
      <c r="H3675" s="4">
        <f t="shared" ca="1" si="5267"/>
        <v>969357.00062949397</v>
      </c>
      <c r="I3675" s="5">
        <f t="shared" ref="I3675:N3675" ca="1" si="5336">VLOOKUP(CONCATENATE($F3675," ",$G3675),AllocFactorMatrix,(I$4+1),FALSE)*$E3678</f>
        <v>719186.47579770791</v>
      </c>
      <c r="J3675" s="47">
        <f t="shared" ca="1" si="5336"/>
        <v>178.28262047554605</v>
      </c>
      <c r="K3675" s="47">
        <f t="shared" ca="1" si="5336"/>
        <v>230.92512652147499</v>
      </c>
      <c r="L3675" s="5">
        <f t="shared" ca="1" si="5336"/>
        <v>144964.12554895668</v>
      </c>
      <c r="M3675" s="5">
        <f t="shared" ca="1" si="5336"/>
        <v>0</v>
      </c>
      <c r="N3675" s="5">
        <f t="shared" ca="1" si="5336"/>
        <v>0</v>
      </c>
      <c r="O3675" s="5">
        <f t="shared" ca="1" si="5329"/>
        <v>144964.12554895668</v>
      </c>
      <c r="P3675" s="5">
        <f ca="1">VLOOKUP(CONCATENATE($F3675," ",$G3675),AllocFactorMatrix,(P$4+1),FALSE)*$E3678</f>
        <v>72365.196411056415</v>
      </c>
      <c r="Q3675" s="5">
        <f ca="1">VLOOKUP(CONCATENATE($F3675," ",$G3675),AllocFactorMatrix,(Q$4+1),FALSE)*$E3678</f>
        <v>0</v>
      </c>
      <c r="R3675" s="5">
        <f ca="1">VLOOKUP(CONCATENATE($F3675," ",$G3675),AllocFactorMatrix,(R$4+1),FALSE)*$E3678</f>
        <v>0</v>
      </c>
      <c r="S3675" s="5">
        <f ca="1">VLOOKUP(CONCATENATE($F3675," ",$G3675),AllocFactorMatrix,(S$4+1),FALSE)*$E3678</f>
        <v>0</v>
      </c>
      <c r="T3675" s="5">
        <f t="shared" ca="1" si="5332"/>
        <v>72365.196411056415</v>
      </c>
      <c r="U3675" s="5">
        <f ca="1">VLOOKUP(CONCATENATE($F3675," ",$G3675),AllocFactorMatrix,(U$4+1),FALSE)*$E3678</f>
        <v>2710.0362112444222</v>
      </c>
      <c r="V3675" s="5">
        <f ca="1">VLOOKUP(CONCATENATE($F3675," ",$G3675),AllocFactorMatrix,(V$4+1),FALSE)*$E3678</f>
        <v>0</v>
      </c>
      <c r="W3675" s="5">
        <f ca="1">VLOOKUP(CONCATENATE($F3675," ",$G3675),AllocFactorMatrix,(W$4+1),FALSE)*$E3678</f>
        <v>0</v>
      </c>
      <c r="X3675" s="5">
        <f ca="1">VLOOKUP(CONCATENATE($F3675," ",$G3675),AllocFactorMatrix,(X$4+1),FALSE)*$E3678</f>
        <v>0</v>
      </c>
      <c r="Y3675" s="5">
        <f t="shared" ca="1" si="5333"/>
        <v>2710.0362112444222</v>
      </c>
      <c r="Z3675" s="5">
        <f ca="1">VLOOKUP(CONCATENATE($F3675," ",$G3675),AllocFactorMatrix,(Z$4+1),FALSE)*$E3678</f>
        <v>20480.742452188813</v>
      </c>
      <c r="AA3675" s="5">
        <f ca="1">VLOOKUP(CONCATENATE($F3675," ",$G3675),AllocFactorMatrix,(AA$4+1),FALSE)*$E3678</f>
        <v>0</v>
      </c>
      <c r="AB3675" s="5">
        <f t="shared" ca="1" si="5330"/>
        <v>20480.742452188813</v>
      </c>
      <c r="AC3675" s="5">
        <f ca="1">VLOOKUP(CONCATENATE($F3675," ",$G3675),AllocFactorMatrix,(AC$4+1),FALSE)*$E3678</f>
        <v>242.15552781127317</v>
      </c>
      <c r="AD3675" s="5">
        <f ca="1">VLOOKUP(CONCATENATE($F3675," ",$G3675),AllocFactorMatrix,(AD$4+1),FALSE)*$E3678</f>
        <v>7453.4769560229279</v>
      </c>
      <c r="AE3675" s="5">
        <f ca="1">VLOOKUP(CONCATENATE($F3675," ",$G3675),AllocFactorMatrix,(AE$4+1),FALSE)*$E3678</f>
        <v>1545.5839775084742</v>
      </c>
    </row>
    <row r="3676" spans="4:31" hidden="1" outlineLevel="1">
      <c r="E3676" s="44"/>
      <c r="F3676" s="167" t="str">
        <f>F3678</f>
        <v>RB_GUP</v>
      </c>
      <c r="G3676" s="48" t="str">
        <f>$G$13</f>
        <v>ENERGY</v>
      </c>
      <c r="H3676" s="4">
        <f t="shared" ca="1" si="5267"/>
        <v>62756.771269498677</v>
      </c>
      <c r="I3676" s="5">
        <f t="shared" ref="I3676:N3676" ca="1" si="5337">VLOOKUP(CONCATENATE($F3676," ",$G3676),AllocFactorMatrix,(I$4+1),FALSE)*$E3678</f>
        <v>24551.930151908182</v>
      </c>
      <c r="J3676" s="47">
        <f t="shared" ca="1" si="5337"/>
        <v>3.9289805449759663</v>
      </c>
      <c r="K3676" s="47">
        <f t="shared" ca="1" si="5337"/>
        <v>11.328824734091317</v>
      </c>
      <c r="L3676" s="5">
        <f t="shared" ca="1" si="5337"/>
        <v>7079.6419724995021</v>
      </c>
      <c r="M3676" s="5">
        <f t="shared" ca="1" si="5337"/>
        <v>98.739938860725218</v>
      </c>
      <c r="N3676" s="5">
        <f t="shared" ca="1" si="5337"/>
        <v>13.803759769510831</v>
      </c>
      <c r="O3676" s="5">
        <f t="shared" ca="1" si="5329"/>
        <v>7192.1856711297387</v>
      </c>
      <c r="P3676" s="5">
        <f ca="1">VLOOKUP(CONCATENATE($F3676," ",$G3676),AllocFactorMatrix,(P$4+1),FALSE)*$E3678</f>
        <v>4589.7856030927114</v>
      </c>
      <c r="Q3676" s="5">
        <f ca="1">VLOOKUP(CONCATENATE($F3676," ",$G3676),AllocFactorMatrix,(Q$4+1),FALSE)*$E3678</f>
        <v>819.72832841358434</v>
      </c>
      <c r="R3676" s="5">
        <f ca="1">VLOOKUP(CONCATENATE($F3676," ",$G3676),AllocFactorMatrix,(R$4+1),FALSE)*$E3678</f>
        <v>166.92670737955311</v>
      </c>
      <c r="S3676" s="5">
        <f ca="1">VLOOKUP(CONCATENATE($F3676," ",$G3676),AllocFactorMatrix,(S$4+1),FALSE)*$E3678</f>
        <v>6.3048782307503703</v>
      </c>
      <c r="T3676" s="5">
        <f t="shared" ca="1" si="5332"/>
        <v>5582.7455171165993</v>
      </c>
      <c r="U3676" s="5">
        <f ca="1">VLOOKUP(CONCATENATE($F3676," ",$G3676),AllocFactorMatrix,(U$4+1),FALSE)*$E3678</f>
        <v>240.71681353113598</v>
      </c>
      <c r="V3676" s="5">
        <f ca="1">VLOOKUP(CONCATENATE($F3676," ",$G3676),AllocFactorMatrix,(V$4+1),FALSE)*$E3678</f>
        <v>3805.7785905554283</v>
      </c>
      <c r="W3676" s="5">
        <f ca="1">VLOOKUP(CONCATENATE($F3676," ",$G3676),AllocFactorMatrix,(W$4+1),FALSE)*$E3678</f>
        <v>16368.03430720379</v>
      </c>
      <c r="X3676" s="5">
        <f ca="1">VLOOKUP(CONCATENATE($F3676," ",$G3676),AllocFactorMatrix,(X$4+1),FALSE)*$E3678</f>
        <v>3078.9982130645876</v>
      </c>
      <c r="Y3676" s="5">
        <f t="shared" ca="1" si="5333"/>
        <v>23493.527924354941</v>
      </c>
      <c r="Z3676" s="5">
        <f ca="1">VLOOKUP(CONCATENATE($F3676," ",$G3676),AllocFactorMatrix,(Z$4+1),FALSE)*$E3678</f>
        <v>1262.6026253211678</v>
      </c>
      <c r="AA3676" s="5">
        <f ca="1">VLOOKUP(CONCATENATE($F3676," ",$G3676),AllocFactorMatrix,(AA$4+1),FALSE)*$E3678</f>
        <v>25.333869817105345</v>
      </c>
      <c r="AB3676" s="5">
        <f t="shared" ca="1" si="5330"/>
        <v>1287.9364951382731</v>
      </c>
      <c r="AC3676" s="5">
        <f ca="1">VLOOKUP(CONCATENATE($F3676," ",$G3676),AllocFactorMatrix,(AC$4+1),FALSE)*$E3678</f>
        <v>22.597920512605224</v>
      </c>
      <c r="AD3676" s="5">
        <f ca="1">VLOOKUP(CONCATENATE($F3676," ",$G3676),AllocFactorMatrix,(AD$4+1),FALSE)*$E3678</f>
        <v>506.18568012769742</v>
      </c>
      <c r="AE3676" s="5">
        <f ca="1">VLOOKUP(CONCATENATE($F3676," ",$G3676),AllocFactorMatrix,(AE$4+1),FALSE)*$E3678</f>
        <v>104.40410393156846</v>
      </c>
    </row>
    <row r="3677" spans="4:31" hidden="1" outlineLevel="1">
      <c r="E3677" s="44"/>
      <c r="F3677" s="167" t="str">
        <f>F3678</f>
        <v>RB_GUP</v>
      </c>
      <c r="G3677" s="48" t="str">
        <f>$G$14</f>
        <v>CUSTOMER</v>
      </c>
      <c r="H3677" s="4">
        <f t="shared" ca="1" si="5267"/>
        <v>456851.70378899027</v>
      </c>
      <c r="I3677" s="5">
        <f t="shared" ref="I3677:N3677" ca="1" si="5338">VLOOKUP(CONCATENATE($F3677," ",$G3677),AllocFactorMatrix,(I$4+1),FALSE)*$E3678</f>
        <v>226235.81470121496</v>
      </c>
      <c r="J3677" s="47">
        <f t="shared" ca="1" si="5338"/>
        <v>45.652730335474679</v>
      </c>
      <c r="K3677" s="47">
        <f t="shared" ca="1" si="5338"/>
        <v>24.195691174289014</v>
      </c>
      <c r="L3677" s="5">
        <f t="shared" ca="1" si="5338"/>
        <v>72102.411320461761</v>
      </c>
      <c r="M3677" s="5">
        <f t="shared" ca="1" si="5338"/>
        <v>4603.4553775050608</v>
      </c>
      <c r="N3677" s="5">
        <f t="shared" ca="1" si="5338"/>
        <v>774.23993803741359</v>
      </c>
      <c r="O3677" s="5">
        <f t="shared" ca="1" si="5329"/>
        <v>77480.106636004231</v>
      </c>
      <c r="P3677" s="5">
        <f ca="1">VLOOKUP(CONCATENATE($F3677," ",$G3677),AllocFactorMatrix,(P$4+1),FALSE)*$E3678</f>
        <v>5615.2537838743838</v>
      </c>
      <c r="Q3677" s="5">
        <f ca="1">VLOOKUP(CONCATENATE($F3677," ",$G3677),AllocFactorMatrix,(Q$4+1),FALSE)*$E3678</f>
        <v>1625.2687733215384</v>
      </c>
      <c r="R3677" s="5">
        <f ca="1">VLOOKUP(CONCATENATE($F3677," ",$G3677),AllocFactorMatrix,(R$4+1),FALSE)*$E3678</f>
        <v>1903.8199097247714</v>
      </c>
      <c r="S3677" s="5">
        <f ca="1">VLOOKUP(CONCATENATE($F3677," ",$G3677),AllocFactorMatrix,(S$4+1),FALSE)*$E3678</f>
        <v>237.87764632716411</v>
      </c>
      <c r="T3677" s="5">
        <f t="shared" ca="1" si="5332"/>
        <v>9382.2201132478567</v>
      </c>
      <c r="U3677" s="5">
        <f ca="1">VLOOKUP(CONCATENATE($F3677," ",$G3677),AllocFactorMatrix,(U$4+1),FALSE)*$E3678</f>
        <v>37.229364171049561</v>
      </c>
      <c r="V3677" s="5">
        <f ca="1">VLOOKUP(CONCATENATE($F3677," ",$G3677),AllocFactorMatrix,(V$4+1),FALSE)*$E3678</f>
        <v>1153.5698968587155</v>
      </c>
      <c r="W3677" s="5">
        <f ca="1">VLOOKUP(CONCATENATE($F3677," ",$G3677),AllocFactorMatrix,(W$4+1),FALSE)*$E3678</f>
        <v>3200.1515724384008</v>
      </c>
      <c r="X3677" s="5">
        <f ca="1">VLOOKUP(CONCATENATE($F3677," ",$G3677),AllocFactorMatrix,(X$4+1),FALSE)*$E3678</f>
        <v>951.5437769386441</v>
      </c>
      <c r="Y3677" s="5">
        <f t="shared" ca="1" si="5333"/>
        <v>5342.4946104068104</v>
      </c>
      <c r="Z3677" s="5">
        <f ca="1">VLOOKUP(CONCATENATE($F3677," ",$G3677),AllocFactorMatrix,(Z$4+1),FALSE)*$E3678</f>
        <v>1136.2511972756377</v>
      </c>
      <c r="AA3677" s="5">
        <f ca="1">VLOOKUP(CONCATENATE($F3677," ",$G3677),AllocFactorMatrix,(AA$4+1),FALSE)*$E3678</f>
        <v>21.276188448326355</v>
      </c>
      <c r="AB3677" s="5">
        <f t="shared" ca="1" si="5330"/>
        <v>1157.527385723964</v>
      </c>
      <c r="AC3677" s="5">
        <f ca="1">VLOOKUP(CONCATENATE($F3677," ",$G3677),AllocFactorMatrix,(AC$4+1),FALSE)*$E3678</f>
        <v>109.91922852304145</v>
      </c>
      <c r="AD3677" s="5">
        <f ca="1">VLOOKUP(CONCATENATE($F3677," ",$G3677),AllocFactorMatrix,(AD$4+1),FALSE)*$E3678</f>
        <v>120794.86462710889</v>
      </c>
      <c r="AE3677" s="5">
        <f ca="1">VLOOKUP(CONCATENATE($F3677," ",$G3677),AllocFactorMatrix,(AE$4+1),FALSE)*$E3678</f>
        <v>16278.908065250833</v>
      </c>
    </row>
    <row r="3678" spans="4:31" collapsed="1">
      <c r="D3678" s="48" t="s">
        <v>238</v>
      </c>
      <c r="E3678" s="54">
        <v>9203295</v>
      </c>
      <c r="F3678" s="88" t="s">
        <v>71</v>
      </c>
      <c r="G3678" s="48" t="str">
        <f>$G$15</f>
        <v>TOTAL</v>
      </c>
      <c r="H3678" s="4">
        <f t="shared" ca="1" si="5267"/>
        <v>9203295</v>
      </c>
      <c r="I3678" s="5">
        <f t="shared" ref="I3678:N3678" ca="1" si="5339">VLOOKUP(CONCATENATE($F3678," ",$G3678),AllocFactorMatrix,(I$4+1),FALSE)*$E3678</f>
        <v>5219468.5137285599</v>
      </c>
      <c r="J3678" s="47">
        <f t="shared" ca="1" si="5339"/>
        <v>1084.0391430802038</v>
      </c>
      <c r="K3678" s="47">
        <f t="shared" ca="1" si="5339"/>
        <v>1791.7840054147862</v>
      </c>
      <c r="L3678" s="5">
        <f t="shared" ca="1" si="5339"/>
        <v>1216095.9676453422</v>
      </c>
      <c r="M3678" s="5">
        <f t="shared" ca="1" si="5339"/>
        <v>18527.101859381692</v>
      </c>
      <c r="N3678" s="5">
        <f t="shared" ca="1" si="5339"/>
        <v>2145.9430931901293</v>
      </c>
      <c r="O3678" s="5">
        <f t="shared" ca="1" si="5329"/>
        <v>1236769.0125979141</v>
      </c>
      <c r="P3678" s="5">
        <f ca="1">VLOOKUP(CONCATENATE($F3678," ",$G3678),AllocFactorMatrix,(P$4+1),FALSE)*$E3678</f>
        <v>666911.73783202399</v>
      </c>
      <c r="Q3678" s="5">
        <f ca="1">VLOOKUP(CONCATENATE($F3678," ",$G3678),AllocFactorMatrix,(Q$4+1),FALSE)*$E3678</f>
        <v>107415.01029668555</v>
      </c>
      <c r="R3678" s="5">
        <f ca="1">VLOOKUP(CONCATENATE($F3678," ",$G3678),AllocFactorMatrix,(R$4+1),FALSE)*$E3678</f>
        <v>17178.12761271307</v>
      </c>
      <c r="S3678" s="5">
        <f ca="1">VLOOKUP(CONCATENATE($F3678," ",$G3678),AllocFactorMatrix,(S$4+1),FALSE)*$E3678</f>
        <v>755.21192738982882</v>
      </c>
      <c r="T3678" s="5">
        <f t="shared" ca="1" si="5332"/>
        <v>792260.08766881237</v>
      </c>
      <c r="U3678" s="5">
        <f ca="1">VLOOKUP(CONCATENATE($F3678," ",$G3678),AllocFactorMatrix,(U$4+1),FALSE)*$E3678</f>
        <v>30236.95008330822</v>
      </c>
      <c r="V3678" s="5">
        <f ca="1">VLOOKUP(CONCATENATE($F3678," ",$G3678),AllocFactorMatrix,(V$4+1),FALSE)*$E3678</f>
        <v>376334.75760844728</v>
      </c>
      <c r="W3678" s="5">
        <f ca="1">VLOOKUP(CONCATENATE($F3678," ",$G3678),AllocFactorMatrix,(W$4+1),FALSE)*$E3678</f>
        <v>1034219.7121777179</v>
      </c>
      <c r="X3678" s="5">
        <f ca="1">VLOOKUP(CONCATENATE($F3678," ",$G3678),AllocFactorMatrix,(X$4+1),FALSE)*$E3678</f>
        <v>168079.74048420487</v>
      </c>
      <c r="Y3678" s="5">
        <f t="shared" ca="1" si="5333"/>
        <v>1608871.1603536783</v>
      </c>
      <c r="Z3678" s="5">
        <f ca="1">VLOOKUP(CONCATENATE($F3678," ",$G3678),AllocFactorMatrix,(Z$4+1),FALSE)*$E3678</f>
        <v>183436.00675290791</v>
      </c>
      <c r="AA3678" s="5">
        <f ca="1">VLOOKUP(CONCATENATE($F3678," ",$G3678),AllocFactorMatrix,(AA$4+1),FALSE)*$E3678</f>
        <v>3259.2333032245369</v>
      </c>
      <c r="AB3678" s="5">
        <f t="shared" ca="1" si="5330"/>
        <v>186695.24005613243</v>
      </c>
      <c r="AC3678" s="5">
        <f ca="1">VLOOKUP(CONCATENATE($F3678," ",$G3678),AllocFactorMatrix,(AC$4+1),FALSE)*$E3678</f>
        <v>2493.0090326886916</v>
      </c>
      <c r="AD3678" s="5">
        <f ca="1">VLOOKUP(CONCATENATE($F3678," ",$G3678),AllocFactorMatrix,(AD$4+1),FALSE)*$E3678</f>
        <v>134711.15274933158</v>
      </c>
      <c r="AE3678" s="5">
        <f ca="1">VLOOKUP(CONCATENATE($F3678," ",$G3678),AllocFactorMatrix,(AE$4+1),FALSE)*$E3678</f>
        <v>19151.000664388757</v>
      </c>
    </row>
    <row r="3679" spans="4:31" hidden="1" outlineLevel="1">
      <c r="E3679" s="44"/>
      <c r="F3679" s="167" t="str">
        <f>F3686</f>
        <v>PROD_DEMAND</v>
      </c>
      <c r="G3679" s="48" t="str">
        <f>$G$8</f>
        <v>PRODUCTION</v>
      </c>
      <c r="H3679" s="4">
        <f t="shared" si="5267"/>
        <v>-1967603.0000000002</v>
      </c>
      <c r="I3679" s="5">
        <f t="shared" ref="I3679:N3679" si="5340">VLOOKUP(CONCATENATE($F3679," ",$G3679),AllocFactorMatrix,(I$4+1),FALSE)*$E3686</f>
        <v>-1011881.0222011718</v>
      </c>
      <c r="J3679" s="47">
        <f t="shared" si="5340"/>
        <v>-226.37513071120389</v>
      </c>
      <c r="K3679" s="47">
        <f t="shared" si="5340"/>
        <v>-396.36671261623883</v>
      </c>
      <c r="L3679" s="5">
        <f t="shared" si="5340"/>
        <v>-235836.55340278536</v>
      </c>
      <c r="M3679" s="5">
        <f t="shared" si="5340"/>
        <v>-3281.6626390710139</v>
      </c>
      <c r="N3679" s="5">
        <f t="shared" si="5340"/>
        <v>-457.04932181813757</v>
      </c>
      <c r="O3679" s="5">
        <f t="shared" ref="O3679:O3686" si="5341">SUBTOTAL(9,L3679:N3679)</f>
        <v>-239575.26536367449</v>
      </c>
      <c r="P3679" s="5">
        <f>VLOOKUP(CONCATENATE($F3679," ",$G3679),AllocFactorMatrix,(P$4+1),FALSE)*$E3686</f>
        <v>-140273.86238338496</v>
      </c>
      <c r="Q3679" s="5">
        <f>VLOOKUP(CONCATENATE($F3679," ",$G3679),AllocFactorMatrix,(Q$4+1),FALSE)*$E3686</f>
        <v>-25173.404075608672</v>
      </c>
      <c r="R3679" s="5">
        <f>VLOOKUP(CONCATENATE($F3679," ",$G3679),AllocFactorMatrix,(R$4+1),FALSE)*$E3686</f>
        <v>-5104.909456600607</v>
      </c>
      <c r="S3679" s="5">
        <f>VLOOKUP(CONCATENATE($F3679," ",$G3679),AllocFactorMatrix,(S$4+1),FALSE)*$E3686</f>
        <v>-193.85662806219727</v>
      </c>
      <c r="T3679" s="5">
        <f>SUBTOTAL(9,P3679:S3679)</f>
        <v>-170746.03254365645</v>
      </c>
      <c r="U3679" s="5">
        <f>VLOOKUP(CONCATENATE($F3679," ",$G3679),AllocFactorMatrix,(U$4+1),FALSE)*$E3686</f>
        <v>-6652.8863173445834</v>
      </c>
      <c r="V3679" s="5">
        <f>VLOOKUP(CONCATENATE($F3679," ",$G3679),AllocFactorMatrix,(V$4+1),FALSE)*$E3686</f>
        <v>-89817.806990758807</v>
      </c>
      <c r="W3679" s="5">
        <f>VLOOKUP(CONCATENATE($F3679," ",$G3679),AllocFactorMatrix,(W$4+1),FALSE)*$E3686</f>
        <v>-343517.05619214918</v>
      </c>
      <c r="X3679" s="5">
        <f>VLOOKUP(CONCATENATE($F3679," ",$G3679),AllocFactorMatrix,(X$4+1),FALSE)*$E3686</f>
        <v>-62231.300743476415</v>
      </c>
      <c r="Y3679" s="5">
        <f>SUBTOTAL(9,U3679:X3679)</f>
        <v>-502219.05024372897</v>
      </c>
      <c r="Z3679" s="5">
        <f>VLOOKUP(CONCATENATE($F3679," ",$G3679),AllocFactorMatrix,(Z$4+1),FALSE)*$E3686</f>
        <v>-38556.959891139377</v>
      </c>
      <c r="AA3679" s="5">
        <f>VLOOKUP(CONCATENATE($F3679," ",$G3679),AllocFactorMatrix,(AA$4+1),FALSE)*$E3686</f>
        <v>-770.08138351230753</v>
      </c>
      <c r="AB3679" s="5">
        <f t="shared" ref="AB3679:AB3686" si="5342">SUBTOTAL(9,Z3679:AA3679)</f>
        <v>-39327.041274651681</v>
      </c>
      <c r="AC3679" s="5">
        <f>VLOOKUP(CONCATENATE($F3679," ",$G3679),AllocFactorMatrix,(AC$4+1),FALSE)*$E3686</f>
        <v>-508.62867855040963</v>
      </c>
      <c r="AD3679" s="5">
        <f>VLOOKUP(CONCATENATE($F3679," ",$G3679),AllocFactorMatrix,(AD$4+1),FALSE)*$E3686</f>
        <v>-2259.6181843162713</v>
      </c>
      <c r="AE3679" s="5">
        <f>VLOOKUP(CONCATENATE($F3679," ",$G3679),AllocFactorMatrix,(AE$4+1),FALSE)*$E3686</f>
        <v>-463.59966692251913</v>
      </c>
    </row>
    <row r="3680" spans="4:31" hidden="1" outlineLevel="1">
      <c r="E3680" s="44"/>
      <c r="F3680" s="167" t="str">
        <f>F3686</f>
        <v>PROD_DEMAND</v>
      </c>
      <c r="G3680" s="48" t="str">
        <f>$G$9</f>
        <v>BULKTRAN</v>
      </c>
      <c r="H3680" s="4">
        <f t="shared" si="5267"/>
        <v>0</v>
      </c>
      <c r="I3680" s="5">
        <f t="shared" ref="I3680:N3680" si="5343">VLOOKUP(CONCATENATE($F3680," ",$G3680),AllocFactorMatrix,(I$4+1),FALSE)*$E3686</f>
        <v>0</v>
      </c>
      <c r="J3680" s="47">
        <f t="shared" si="5343"/>
        <v>0</v>
      </c>
      <c r="K3680" s="47">
        <f t="shared" si="5343"/>
        <v>0</v>
      </c>
      <c r="L3680" s="5">
        <f t="shared" si="5343"/>
        <v>0</v>
      </c>
      <c r="M3680" s="5">
        <f t="shared" si="5343"/>
        <v>0</v>
      </c>
      <c r="N3680" s="5">
        <f t="shared" si="5343"/>
        <v>0</v>
      </c>
      <c r="O3680" s="5">
        <f t="shared" si="5341"/>
        <v>0</v>
      </c>
      <c r="P3680" s="5">
        <f>VLOOKUP(CONCATENATE($F3680," ",$G3680),AllocFactorMatrix,(P$4+1),FALSE)*$E3686</f>
        <v>0</v>
      </c>
      <c r="Q3680" s="5">
        <f>VLOOKUP(CONCATENATE($F3680," ",$G3680),AllocFactorMatrix,(Q$4+1),FALSE)*$E3686</f>
        <v>0</v>
      </c>
      <c r="R3680" s="5">
        <f>VLOOKUP(CONCATENATE($F3680," ",$G3680),AllocFactorMatrix,(R$4+1),FALSE)*$E3686</f>
        <v>0</v>
      </c>
      <c r="S3680" s="5">
        <f>VLOOKUP(CONCATENATE($F3680," ",$G3680),AllocFactorMatrix,(S$4+1),FALSE)*$E3686</f>
        <v>0</v>
      </c>
      <c r="T3680" s="5">
        <f t="shared" ref="T3680:T3686" si="5344">SUBTOTAL(9,P3680:S3680)</f>
        <v>0</v>
      </c>
      <c r="U3680" s="5">
        <f>VLOOKUP(CONCATENATE($F3680," ",$G3680),AllocFactorMatrix,(U$4+1),FALSE)*$E3686</f>
        <v>0</v>
      </c>
      <c r="V3680" s="5">
        <f>VLOOKUP(CONCATENATE($F3680," ",$G3680),AllocFactorMatrix,(V$4+1),FALSE)*$E3686</f>
        <v>0</v>
      </c>
      <c r="W3680" s="5">
        <f>VLOOKUP(CONCATENATE($F3680," ",$G3680),AllocFactorMatrix,(W$4+1),FALSE)*$E3686</f>
        <v>0</v>
      </c>
      <c r="X3680" s="5">
        <f>VLOOKUP(CONCATENATE($F3680," ",$G3680),AllocFactorMatrix,(X$4+1),FALSE)*$E3686</f>
        <v>0</v>
      </c>
      <c r="Y3680" s="5">
        <f t="shared" ref="Y3680:Y3686" si="5345">SUBTOTAL(9,U3680:X3680)</f>
        <v>0</v>
      </c>
      <c r="Z3680" s="5">
        <f>VLOOKUP(CONCATENATE($F3680," ",$G3680),AllocFactorMatrix,(Z$4+1),FALSE)*$E3686</f>
        <v>0</v>
      </c>
      <c r="AA3680" s="5">
        <f>VLOOKUP(CONCATENATE($F3680," ",$G3680),AllocFactorMatrix,(AA$4+1),FALSE)*$E3686</f>
        <v>0</v>
      </c>
      <c r="AB3680" s="5">
        <f t="shared" si="5342"/>
        <v>0</v>
      </c>
      <c r="AC3680" s="5">
        <f>VLOOKUP(CONCATENATE($F3680," ",$G3680),AllocFactorMatrix,(AC$4+1),FALSE)*$E3686</f>
        <v>0</v>
      </c>
      <c r="AD3680" s="5">
        <f>VLOOKUP(CONCATENATE($F3680," ",$G3680),AllocFactorMatrix,(AD$4+1),FALSE)*$E3686</f>
        <v>0</v>
      </c>
      <c r="AE3680" s="5">
        <f>VLOOKUP(CONCATENATE($F3680," ",$G3680),AllocFactorMatrix,(AE$4+1),FALSE)*$E3686</f>
        <v>0</v>
      </c>
    </row>
    <row r="3681" spans="4:31" hidden="1" outlineLevel="1">
      <c r="E3681" s="44"/>
      <c r="F3681" s="167" t="str">
        <f>F3686</f>
        <v>PROD_DEMAND</v>
      </c>
      <c r="G3681" s="48" t="str">
        <f>$G$10</f>
        <v>SUBTRAN</v>
      </c>
      <c r="H3681" s="4">
        <f t="shared" si="5267"/>
        <v>0</v>
      </c>
      <c r="I3681" s="5">
        <f t="shared" ref="I3681:N3681" si="5346">VLOOKUP(CONCATENATE($F3681," ",$G3681),AllocFactorMatrix,(I$4+1),FALSE)*$E3686</f>
        <v>0</v>
      </c>
      <c r="J3681" s="47">
        <f t="shared" si="5346"/>
        <v>0</v>
      </c>
      <c r="K3681" s="47">
        <f t="shared" si="5346"/>
        <v>0</v>
      </c>
      <c r="L3681" s="5">
        <f t="shared" si="5346"/>
        <v>0</v>
      </c>
      <c r="M3681" s="5">
        <f t="shared" si="5346"/>
        <v>0</v>
      </c>
      <c r="N3681" s="5">
        <f t="shared" si="5346"/>
        <v>0</v>
      </c>
      <c r="O3681" s="5">
        <f t="shared" si="5341"/>
        <v>0</v>
      </c>
      <c r="P3681" s="5">
        <f>VLOOKUP(CONCATENATE($F3681," ",$G3681),AllocFactorMatrix,(P$4+1),FALSE)*$E3686</f>
        <v>0</v>
      </c>
      <c r="Q3681" s="5">
        <f>VLOOKUP(CONCATENATE($F3681," ",$G3681),AllocFactorMatrix,(Q$4+1),FALSE)*$E3686</f>
        <v>0</v>
      </c>
      <c r="R3681" s="5">
        <f>VLOOKUP(CONCATENATE($F3681," ",$G3681),AllocFactorMatrix,(R$4+1),FALSE)*$E3686</f>
        <v>0</v>
      </c>
      <c r="S3681" s="5">
        <f>VLOOKUP(CONCATENATE($F3681," ",$G3681),AllocFactorMatrix,(S$4+1),FALSE)*$E3686</f>
        <v>0</v>
      </c>
      <c r="T3681" s="5">
        <f t="shared" si="5344"/>
        <v>0</v>
      </c>
      <c r="U3681" s="5">
        <f>VLOOKUP(CONCATENATE($F3681," ",$G3681),AllocFactorMatrix,(U$4+1),FALSE)*$E3686</f>
        <v>0</v>
      </c>
      <c r="V3681" s="5">
        <f>VLOOKUP(CONCATENATE($F3681," ",$G3681),AllocFactorMatrix,(V$4+1),FALSE)*$E3686</f>
        <v>0</v>
      </c>
      <c r="W3681" s="5">
        <f>VLOOKUP(CONCATENATE($F3681," ",$G3681),AllocFactorMatrix,(W$4+1),FALSE)*$E3686</f>
        <v>0</v>
      </c>
      <c r="X3681" s="5">
        <f>VLOOKUP(CONCATENATE($F3681," ",$G3681),AllocFactorMatrix,(X$4+1),FALSE)*$E3686</f>
        <v>0</v>
      </c>
      <c r="Y3681" s="5">
        <f t="shared" si="5345"/>
        <v>0</v>
      </c>
      <c r="Z3681" s="5">
        <f>VLOOKUP(CONCATENATE($F3681," ",$G3681),AllocFactorMatrix,(Z$4+1),FALSE)*$E3686</f>
        <v>0</v>
      </c>
      <c r="AA3681" s="5">
        <f>VLOOKUP(CONCATENATE($F3681," ",$G3681),AllocFactorMatrix,(AA$4+1),FALSE)*$E3686</f>
        <v>0</v>
      </c>
      <c r="AB3681" s="5">
        <f t="shared" si="5342"/>
        <v>0</v>
      </c>
      <c r="AC3681" s="5">
        <f>VLOOKUP(CONCATENATE($F3681," ",$G3681),AllocFactorMatrix,(AC$4+1),FALSE)*$E3686</f>
        <v>0</v>
      </c>
      <c r="AD3681" s="5">
        <f>VLOOKUP(CONCATENATE($F3681," ",$G3681),AllocFactorMatrix,(AD$4+1),FALSE)*$E3686</f>
        <v>0</v>
      </c>
      <c r="AE3681" s="5">
        <f>VLOOKUP(CONCATENATE($F3681," ",$G3681),AllocFactorMatrix,(AE$4+1),FALSE)*$E3686</f>
        <v>0</v>
      </c>
    </row>
    <row r="3682" spans="4:31" hidden="1" outlineLevel="1">
      <c r="E3682" s="44"/>
      <c r="F3682" s="167" t="str">
        <f>F3686</f>
        <v>PROD_DEMAND</v>
      </c>
      <c r="G3682" s="48" t="str">
        <f>$G$11</f>
        <v>DISTPRI</v>
      </c>
      <c r="H3682" s="4">
        <f t="shared" si="5267"/>
        <v>0</v>
      </c>
      <c r="I3682" s="5">
        <f t="shared" ref="I3682:N3682" si="5347">VLOOKUP(CONCATENATE($F3682," ",$G3682),AllocFactorMatrix,(I$4+1),FALSE)*$E3686</f>
        <v>0</v>
      </c>
      <c r="J3682" s="47">
        <f t="shared" si="5347"/>
        <v>0</v>
      </c>
      <c r="K3682" s="47">
        <f t="shared" si="5347"/>
        <v>0</v>
      </c>
      <c r="L3682" s="5">
        <f t="shared" si="5347"/>
        <v>0</v>
      </c>
      <c r="M3682" s="5">
        <f t="shared" si="5347"/>
        <v>0</v>
      </c>
      <c r="N3682" s="5">
        <f t="shared" si="5347"/>
        <v>0</v>
      </c>
      <c r="O3682" s="5">
        <f t="shared" si="5341"/>
        <v>0</v>
      </c>
      <c r="P3682" s="5">
        <f>VLOOKUP(CONCATENATE($F3682," ",$G3682),AllocFactorMatrix,(P$4+1),FALSE)*$E3686</f>
        <v>0</v>
      </c>
      <c r="Q3682" s="5">
        <f>VLOOKUP(CONCATENATE($F3682," ",$G3682),AllocFactorMatrix,(Q$4+1),FALSE)*$E3686</f>
        <v>0</v>
      </c>
      <c r="R3682" s="5">
        <f>VLOOKUP(CONCATENATE($F3682," ",$G3682),AllocFactorMatrix,(R$4+1),FALSE)*$E3686</f>
        <v>0</v>
      </c>
      <c r="S3682" s="5">
        <f>VLOOKUP(CONCATENATE($F3682," ",$G3682),AllocFactorMatrix,(S$4+1),FALSE)*$E3686</f>
        <v>0</v>
      </c>
      <c r="T3682" s="5">
        <f t="shared" si="5344"/>
        <v>0</v>
      </c>
      <c r="U3682" s="5">
        <f>VLOOKUP(CONCATENATE($F3682," ",$G3682),AllocFactorMatrix,(U$4+1),FALSE)*$E3686</f>
        <v>0</v>
      </c>
      <c r="V3682" s="5">
        <f>VLOOKUP(CONCATENATE($F3682," ",$G3682),AllocFactorMatrix,(V$4+1),FALSE)*$E3686</f>
        <v>0</v>
      </c>
      <c r="W3682" s="5">
        <f>VLOOKUP(CONCATENATE($F3682," ",$G3682),AllocFactorMatrix,(W$4+1),FALSE)*$E3686</f>
        <v>0</v>
      </c>
      <c r="X3682" s="5">
        <f>VLOOKUP(CONCATENATE($F3682," ",$G3682),AllocFactorMatrix,(X$4+1),FALSE)*$E3686</f>
        <v>0</v>
      </c>
      <c r="Y3682" s="5">
        <f t="shared" si="5345"/>
        <v>0</v>
      </c>
      <c r="Z3682" s="5">
        <f>VLOOKUP(CONCATENATE($F3682," ",$G3682),AllocFactorMatrix,(Z$4+1),FALSE)*$E3686</f>
        <v>0</v>
      </c>
      <c r="AA3682" s="5">
        <f>VLOOKUP(CONCATENATE($F3682," ",$G3682),AllocFactorMatrix,(AA$4+1),FALSE)*$E3686</f>
        <v>0</v>
      </c>
      <c r="AB3682" s="5">
        <f t="shared" si="5342"/>
        <v>0</v>
      </c>
      <c r="AC3682" s="5">
        <f>VLOOKUP(CONCATENATE($F3682," ",$G3682),AllocFactorMatrix,(AC$4+1),FALSE)*$E3686</f>
        <v>0</v>
      </c>
      <c r="AD3682" s="5">
        <f>VLOOKUP(CONCATENATE($F3682," ",$G3682),AllocFactorMatrix,(AD$4+1),FALSE)*$E3686</f>
        <v>0</v>
      </c>
      <c r="AE3682" s="5">
        <f>VLOOKUP(CONCATENATE($F3682," ",$G3682),AllocFactorMatrix,(AE$4+1),FALSE)*$E3686</f>
        <v>0</v>
      </c>
    </row>
    <row r="3683" spans="4:31" hidden="1" outlineLevel="1">
      <c r="E3683" s="44"/>
      <c r="F3683" s="167" t="str">
        <f>F3686</f>
        <v>PROD_DEMAND</v>
      </c>
      <c r="G3683" s="48" t="str">
        <f>$G$12</f>
        <v>DISTSEC</v>
      </c>
      <c r="H3683" s="4">
        <f t="shared" si="5267"/>
        <v>0</v>
      </c>
      <c r="I3683" s="5">
        <f t="shared" ref="I3683:N3683" si="5348">VLOOKUP(CONCATENATE($F3683," ",$G3683),AllocFactorMatrix,(I$4+1),FALSE)*$E3686</f>
        <v>0</v>
      </c>
      <c r="J3683" s="47">
        <f t="shared" si="5348"/>
        <v>0</v>
      </c>
      <c r="K3683" s="47">
        <f t="shared" si="5348"/>
        <v>0</v>
      </c>
      <c r="L3683" s="5">
        <f t="shared" si="5348"/>
        <v>0</v>
      </c>
      <c r="M3683" s="5">
        <f t="shared" si="5348"/>
        <v>0</v>
      </c>
      <c r="N3683" s="5">
        <f t="shared" si="5348"/>
        <v>0</v>
      </c>
      <c r="O3683" s="5">
        <f t="shared" si="5341"/>
        <v>0</v>
      </c>
      <c r="P3683" s="5">
        <f>VLOOKUP(CONCATENATE($F3683," ",$G3683),AllocFactorMatrix,(P$4+1),FALSE)*$E3686</f>
        <v>0</v>
      </c>
      <c r="Q3683" s="5">
        <f>VLOOKUP(CONCATENATE($F3683," ",$G3683),AllocFactorMatrix,(Q$4+1),FALSE)*$E3686</f>
        <v>0</v>
      </c>
      <c r="R3683" s="5">
        <f>VLOOKUP(CONCATENATE($F3683," ",$G3683),AllocFactorMatrix,(R$4+1),FALSE)*$E3686</f>
        <v>0</v>
      </c>
      <c r="S3683" s="5">
        <f>VLOOKUP(CONCATENATE($F3683," ",$G3683),AllocFactorMatrix,(S$4+1),FALSE)*$E3686</f>
        <v>0</v>
      </c>
      <c r="T3683" s="5">
        <f t="shared" si="5344"/>
        <v>0</v>
      </c>
      <c r="U3683" s="5">
        <f>VLOOKUP(CONCATENATE($F3683," ",$G3683),AllocFactorMatrix,(U$4+1),FALSE)*$E3686</f>
        <v>0</v>
      </c>
      <c r="V3683" s="5">
        <f>VLOOKUP(CONCATENATE($F3683," ",$G3683),AllocFactorMatrix,(V$4+1),FALSE)*$E3686</f>
        <v>0</v>
      </c>
      <c r="W3683" s="5">
        <f>VLOOKUP(CONCATENATE($F3683," ",$G3683),AllocFactorMatrix,(W$4+1),FALSE)*$E3686</f>
        <v>0</v>
      </c>
      <c r="X3683" s="5">
        <f>VLOOKUP(CONCATENATE($F3683," ",$G3683),AllocFactorMatrix,(X$4+1),FALSE)*$E3686</f>
        <v>0</v>
      </c>
      <c r="Y3683" s="5">
        <f t="shared" si="5345"/>
        <v>0</v>
      </c>
      <c r="Z3683" s="5">
        <f>VLOOKUP(CONCATENATE($F3683," ",$G3683),AllocFactorMatrix,(Z$4+1),FALSE)*$E3686</f>
        <v>0</v>
      </c>
      <c r="AA3683" s="5">
        <f>VLOOKUP(CONCATENATE($F3683," ",$G3683),AllocFactorMatrix,(AA$4+1),FALSE)*$E3686</f>
        <v>0</v>
      </c>
      <c r="AB3683" s="5">
        <f t="shared" si="5342"/>
        <v>0</v>
      </c>
      <c r="AC3683" s="5">
        <f>VLOOKUP(CONCATENATE($F3683," ",$G3683),AllocFactorMatrix,(AC$4+1),FALSE)*$E3686</f>
        <v>0</v>
      </c>
      <c r="AD3683" s="5">
        <f>VLOOKUP(CONCATENATE($F3683," ",$G3683),AllocFactorMatrix,(AD$4+1),FALSE)*$E3686</f>
        <v>0</v>
      </c>
      <c r="AE3683" s="5">
        <f>VLOOKUP(CONCATENATE($F3683," ",$G3683),AllocFactorMatrix,(AE$4+1),FALSE)*$E3686</f>
        <v>0</v>
      </c>
    </row>
    <row r="3684" spans="4:31" hidden="1" outlineLevel="1">
      <c r="E3684" s="44"/>
      <c r="F3684" s="167" t="str">
        <f>F3686</f>
        <v>PROD_DEMAND</v>
      </c>
      <c r="G3684" s="48" t="str">
        <f>$G$13</f>
        <v>ENERGY</v>
      </c>
      <c r="H3684" s="4">
        <f t="shared" si="5267"/>
        <v>0</v>
      </c>
      <c r="I3684" s="5">
        <f t="shared" ref="I3684:N3684" si="5349">VLOOKUP(CONCATENATE($F3684," ",$G3684),AllocFactorMatrix,(I$4+1),FALSE)*$E3686</f>
        <v>0</v>
      </c>
      <c r="J3684" s="47">
        <f t="shared" si="5349"/>
        <v>0</v>
      </c>
      <c r="K3684" s="47">
        <f t="shared" si="5349"/>
        <v>0</v>
      </c>
      <c r="L3684" s="5">
        <f t="shared" si="5349"/>
        <v>0</v>
      </c>
      <c r="M3684" s="5">
        <f t="shared" si="5349"/>
        <v>0</v>
      </c>
      <c r="N3684" s="5">
        <f t="shared" si="5349"/>
        <v>0</v>
      </c>
      <c r="O3684" s="5">
        <f t="shared" si="5341"/>
        <v>0</v>
      </c>
      <c r="P3684" s="5">
        <f>VLOOKUP(CONCATENATE($F3684," ",$G3684),AllocFactorMatrix,(P$4+1),FALSE)*$E3686</f>
        <v>0</v>
      </c>
      <c r="Q3684" s="5">
        <f>VLOOKUP(CONCATENATE($F3684," ",$G3684),AllocFactorMatrix,(Q$4+1),FALSE)*$E3686</f>
        <v>0</v>
      </c>
      <c r="R3684" s="5">
        <f>VLOOKUP(CONCATENATE($F3684," ",$G3684),AllocFactorMatrix,(R$4+1),FALSE)*$E3686</f>
        <v>0</v>
      </c>
      <c r="S3684" s="5">
        <f>VLOOKUP(CONCATENATE($F3684," ",$G3684),AllocFactorMatrix,(S$4+1),FALSE)*$E3686</f>
        <v>0</v>
      </c>
      <c r="T3684" s="5">
        <f t="shared" si="5344"/>
        <v>0</v>
      </c>
      <c r="U3684" s="5">
        <f>VLOOKUP(CONCATENATE($F3684," ",$G3684),AllocFactorMatrix,(U$4+1),FALSE)*$E3686</f>
        <v>0</v>
      </c>
      <c r="V3684" s="5">
        <f>VLOOKUP(CONCATENATE($F3684," ",$G3684),AllocFactorMatrix,(V$4+1),FALSE)*$E3686</f>
        <v>0</v>
      </c>
      <c r="W3684" s="5">
        <f>VLOOKUP(CONCATENATE($F3684," ",$G3684),AllocFactorMatrix,(W$4+1),FALSE)*$E3686</f>
        <v>0</v>
      </c>
      <c r="X3684" s="5">
        <f>VLOOKUP(CONCATENATE($F3684," ",$G3684),AllocFactorMatrix,(X$4+1),FALSE)*$E3686</f>
        <v>0</v>
      </c>
      <c r="Y3684" s="5">
        <f t="shared" si="5345"/>
        <v>0</v>
      </c>
      <c r="Z3684" s="5">
        <f>VLOOKUP(CONCATENATE($F3684," ",$G3684),AllocFactorMatrix,(Z$4+1),FALSE)*$E3686</f>
        <v>0</v>
      </c>
      <c r="AA3684" s="5">
        <f>VLOOKUP(CONCATENATE($F3684," ",$G3684),AllocFactorMatrix,(AA$4+1),FALSE)*$E3686</f>
        <v>0</v>
      </c>
      <c r="AB3684" s="5">
        <f t="shared" si="5342"/>
        <v>0</v>
      </c>
      <c r="AC3684" s="5">
        <f>VLOOKUP(CONCATENATE($F3684," ",$G3684),AllocFactorMatrix,(AC$4+1),FALSE)*$E3686</f>
        <v>0</v>
      </c>
      <c r="AD3684" s="5">
        <f>VLOOKUP(CONCATENATE($F3684," ",$G3684),AllocFactorMatrix,(AD$4+1),FALSE)*$E3686</f>
        <v>0</v>
      </c>
      <c r="AE3684" s="5">
        <f>VLOOKUP(CONCATENATE($F3684," ",$G3684),AllocFactorMatrix,(AE$4+1),FALSE)*$E3686</f>
        <v>0</v>
      </c>
    </row>
    <row r="3685" spans="4:31" hidden="1" outlineLevel="1">
      <c r="E3685" s="44"/>
      <c r="F3685" s="167" t="str">
        <f>F3686</f>
        <v>PROD_DEMAND</v>
      </c>
      <c r="G3685" s="48" t="str">
        <f>$G$14</f>
        <v>CUSTOMER</v>
      </c>
      <c r="H3685" s="4">
        <f t="shared" si="5267"/>
        <v>0</v>
      </c>
      <c r="I3685" s="5">
        <f t="shared" ref="I3685:N3685" si="5350">VLOOKUP(CONCATENATE($F3685," ",$G3685),AllocFactorMatrix,(I$4+1),FALSE)*$E3686</f>
        <v>0</v>
      </c>
      <c r="J3685" s="47">
        <f t="shared" si="5350"/>
        <v>0</v>
      </c>
      <c r="K3685" s="47">
        <f t="shared" si="5350"/>
        <v>0</v>
      </c>
      <c r="L3685" s="5">
        <f t="shared" si="5350"/>
        <v>0</v>
      </c>
      <c r="M3685" s="5">
        <f t="shared" si="5350"/>
        <v>0</v>
      </c>
      <c r="N3685" s="5">
        <f t="shared" si="5350"/>
        <v>0</v>
      </c>
      <c r="O3685" s="5">
        <f t="shared" si="5341"/>
        <v>0</v>
      </c>
      <c r="P3685" s="5">
        <f>VLOOKUP(CONCATENATE($F3685," ",$G3685),AllocFactorMatrix,(P$4+1),FALSE)*$E3686</f>
        <v>0</v>
      </c>
      <c r="Q3685" s="5">
        <f>VLOOKUP(CONCATENATE($F3685," ",$G3685),AllocFactorMatrix,(Q$4+1),FALSE)*$E3686</f>
        <v>0</v>
      </c>
      <c r="R3685" s="5">
        <f>VLOOKUP(CONCATENATE($F3685," ",$G3685),AllocFactorMatrix,(R$4+1),FALSE)*$E3686</f>
        <v>0</v>
      </c>
      <c r="S3685" s="5">
        <f>VLOOKUP(CONCATENATE($F3685," ",$G3685),AllocFactorMatrix,(S$4+1),FALSE)*$E3686</f>
        <v>0</v>
      </c>
      <c r="T3685" s="5">
        <f t="shared" si="5344"/>
        <v>0</v>
      </c>
      <c r="U3685" s="5">
        <f>VLOOKUP(CONCATENATE($F3685," ",$G3685),AllocFactorMatrix,(U$4+1),FALSE)*$E3686</f>
        <v>0</v>
      </c>
      <c r="V3685" s="5">
        <f>VLOOKUP(CONCATENATE($F3685," ",$G3685),AllocFactorMatrix,(V$4+1),FALSE)*$E3686</f>
        <v>0</v>
      </c>
      <c r="W3685" s="5">
        <f>VLOOKUP(CONCATENATE($F3685," ",$G3685),AllocFactorMatrix,(W$4+1),FALSE)*$E3686</f>
        <v>0</v>
      </c>
      <c r="X3685" s="5">
        <f>VLOOKUP(CONCATENATE($F3685," ",$G3685),AllocFactorMatrix,(X$4+1),FALSE)*$E3686</f>
        <v>0</v>
      </c>
      <c r="Y3685" s="5">
        <f t="shared" si="5345"/>
        <v>0</v>
      </c>
      <c r="Z3685" s="5">
        <f>VLOOKUP(CONCATENATE($F3685," ",$G3685),AllocFactorMatrix,(Z$4+1),FALSE)*$E3686</f>
        <v>0</v>
      </c>
      <c r="AA3685" s="5">
        <f>VLOOKUP(CONCATENATE($F3685," ",$G3685),AllocFactorMatrix,(AA$4+1),FALSE)*$E3686</f>
        <v>0</v>
      </c>
      <c r="AB3685" s="5">
        <f t="shared" si="5342"/>
        <v>0</v>
      </c>
      <c r="AC3685" s="5">
        <f>VLOOKUP(CONCATENATE($F3685," ",$G3685),AllocFactorMatrix,(AC$4+1),FALSE)*$E3686</f>
        <v>0</v>
      </c>
      <c r="AD3685" s="5">
        <f>VLOOKUP(CONCATENATE($F3685," ",$G3685),AllocFactorMatrix,(AD$4+1),FALSE)*$E3686</f>
        <v>0</v>
      </c>
      <c r="AE3685" s="5">
        <f>VLOOKUP(CONCATENATE($F3685," ",$G3685),AllocFactorMatrix,(AE$4+1),FALSE)*$E3686</f>
        <v>0</v>
      </c>
    </row>
    <row r="3686" spans="4:31" collapsed="1">
      <c r="D3686" s="48" t="s">
        <v>279</v>
      </c>
      <c r="E3686" s="54">
        <v>-1967603</v>
      </c>
      <c r="F3686" s="88" t="s">
        <v>27</v>
      </c>
      <c r="G3686" s="48" t="str">
        <f>$G$15</f>
        <v>TOTAL</v>
      </c>
      <c r="H3686" s="4">
        <f t="shared" si="5267"/>
        <v>-1967603.0000000002</v>
      </c>
      <c r="I3686" s="5">
        <f t="shared" ref="I3686:N3686" si="5351">VLOOKUP(CONCATENATE($F3686," ",$G3686),AllocFactorMatrix,(I$4+1),FALSE)*$E3686</f>
        <v>-1011881.0222011718</v>
      </c>
      <c r="J3686" s="47">
        <f t="shared" si="5351"/>
        <v>-226.37513071120389</v>
      </c>
      <c r="K3686" s="47">
        <f t="shared" si="5351"/>
        <v>-396.36671261623883</v>
      </c>
      <c r="L3686" s="5">
        <f t="shared" si="5351"/>
        <v>-235836.55340278536</v>
      </c>
      <c r="M3686" s="5">
        <f t="shared" si="5351"/>
        <v>-3281.6626390710139</v>
      </c>
      <c r="N3686" s="5">
        <f t="shared" si="5351"/>
        <v>-457.04932181813757</v>
      </c>
      <c r="O3686" s="5">
        <f t="shared" si="5341"/>
        <v>-239575.26536367449</v>
      </c>
      <c r="P3686" s="5">
        <f>VLOOKUP(CONCATENATE($F3686," ",$G3686),AllocFactorMatrix,(P$4+1),FALSE)*$E3686</f>
        <v>-140273.86238338496</v>
      </c>
      <c r="Q3686" s="5">
        <f>VLOOKUP(CONCATENATE($F3686," ",$G3686),AllocFactorMatrix,(Q$4+1),FALSE)*$E3686</f>
        <v>-25173.404075608672</v>
      </c>
      <c r="R3686" s="5">
        <f>VLOOKUP(CONCATENATE($F3686," ",$G3686),AllocFactorMatrix,(R$4+1),FALSE)*$E3686</f>
        <v>-5104.909456600607</v>
      </c>
      <c r="S3686" s="5">
        <f>VLOOKUP(CONCATENATE($F3686," ",$G3686),AllocFactorMatrix,(S$4+1),FALSE)*$E3686</f>
        <v>-193.85662806219727</v>
      </c>
      <c r="T3686" s="5">
        <f t="shared" si="5344"/>
        <v>-170746.03254365645</v>
      </c>
      <c r="U3686" s="5">
        <f>VLOOKUP(CONCATENATE($F3686," ",$G3686),AllocFactorMatrix,(U$4+1),FALSE)*$E3686</f>
        <v>-6652.8863173445834</v>
      </c>
      <c r="V3686" s="5">
        <f>VLOOKUP(CONCATENATE($F3686," ",$G3686),AllocFactorMatrix,(V$4+1),FALSE)*$E3686</f>
        <v>-89817.806990758807</v>
      </c>
      <c r="W3686" s="5">
        <f>VLOOKUP(CONCATENATE($F3686," ",$G3686),AllocFactorMatrix,(W$4+1),FALSE)*$E3686</f>
        <v>-343517.05619214918</v>
      </c>
      <c r="X3686" s="5">
        <f>VLOOKUP(CONCATENATE($F3686," ",$G3686),AllocFactorMatrix,(X$4+1),FALSE)*$E3686</f>
        <v>-62231.300743476415</v>
      </c>
      <c r="Y3686" s="5">
        <f t="shared" si="5345"/>
        <v>-502219.05024372897</v>
      </c>
      <c r="Z3686" s="5">
        <f>VLOOKUP(CONCATENATE($F3686," ",$G3686),AllocFactorMatrix,(Z$4+1),FALSE)*$E3686</f>
        <v>-38556.959891139377</v>
      </c>
      <c r="AA3686" s="5">
        <f>VLOOKUP(CONCATENATE($F3686," ",$G3686),AllocFactorMatrix,(AA$4+1),FALSE)*$E3686</f>
        <v>-770.08138351230753</v>
      </c>
      <c r="AB3686" s="5">
        <f t="shared" si="5342"/>
        <v>-39327.041274651681</v>
      </c>
      <c r="AC3686" s="5">
        <f>VLOOKUP(CONCATENATE($F3686," ",$G3686),AllocFactorMatrix,(AC$4+1),FALSE)*$E3686</f>
        <v>-508.62867855040963</v>
      </c>
      <c r="AD3686" s="5">
        <f>VLOOKUP(CONCATENATE($F3686," ",$G3686),AllocFactorMatrix,(AD$4+1),FALSE)*$E3686</f>
        <v>-2259.6181843162713</v>
      </c>
      <c r="AE3686" s="5">
        <f>VLOOKUP(CONCATENATE($F3686," ",$G3686),AllocFactorMatrix,(AE$4+1),FALSE)*$E3686</f>
        <v>-463.59966692251913</v>
      </c>
    </row>
    <row r="3687" spans="4:31" hidden="1" outlineLevel="1">
      <c r="E3687" s="44"/>
      <c r="F3687" s="167" t="str">
        <f>F3694</f>
        <v>REV</v>
      </c>
      <c r="G3687" s="48" t="str">
        <f>$G$8</f>
        <v>PRODUCTION</v>
      </c>
      <c r="H3687" s="4">
        <f t="shared" ca="1" si="5267"/>
        <v>20566.369887837936</v>
      </c>
      <c r="I3687" s="5">
        <f t="shared" ref="I3687:N3687" ca="1" si="5352">VLOOKUP(CONCATENATE($F3687," ",$G3687),AllocFactorMatrix,(I$4+1),FALSE)*$E3694</f>
        <v>9867.4037121890742</v>
      </c>
      <c r="J3687" s="47">
        <f t="shared" ca="1" si="5352"/>
        <v>3.9084113063975074</v>
      </c>
      <c r="K3687" s="47">
        <f t="shared" ca="1" si="5352"/>
        <v>7.9624585671461006</v>
      </c>
      <c r="L3687" s="5">
        <f t="shared" ca="1" si="5352"/>
        <v>2879.8228184820077</v>
      </c>
      <c r="M3687" s="5">
        <f t="shared" ca="1" si="5352"/>
        <v>35.492009248837412</v>
      </c>
      <c r="N3687" s="5">
        <f t="shared" ca="1" si="5352"/>
        <v>6.5958201121941462</v>
      </c>
      <c r="O3687" s="5">
        <f t="shared" ref="O3687:O3766" ca="1" si="5353">SUBTOTAL(9,L3687:N3687)</f>
        <v>2921.9106478430394</v>
      </c>
      <c r="P3687" s="5">
        <f ca="1">VLOOKUP(CONCATENATE($F3687," ",$G3687),AllocFactorMatrix,(P$4+1),FALSE)*$E3694</f>
        <v>1592.5155359674618</v>
      </c>
      <c r="Q3687" s="5">
        <f ca="1">VLOOKUP(CONCATENATE($F3687," ",$G3687),AllocFactorMatrix,(Q$4+1),FALSE)*$E3694</f>
        <v>298.30365490533353</v>
      </c>
      <c r="R3687" s="5">
        <f ca="1">VLOOKUP(CONCATENATE($F3687," ",$G3687),AllocFactorMatrix,(R$4+1),FALSE)*$E3694</f>
        <v>54.93838924296282</v>
      </c>
      <c r="S3687" s="5">
        <f ca="1">VLOOKUP(CONCATENATE($F3687," ",$G3687),AllocFactorMatrix,(S$4+1),FALSE)*$E3694</f>
        <v>1.737244588983073</v>
      </c>
      <c r="T3687" s="5">
        <f ca="1">SUBTOTAL(9,P3687:S3687)</f>
        <v>1947.4948247047412</v>
      </c>
      <c r="U3687" s="5">
        <f ca="1">VLOOKUP(CONCATENATE($F3687," ",$G3687),AllocFactorMatrix,(U$4+1),FALSE)*$E3694</f>
        <v>76.716574963817521</v>
      </c>
      <c r="V3687" s="5">
        <f ca="1">VLOOKUP(CONCATENATE($F3687," ",$G3687),AllocFactorMatrix,(V$4+1),FALSE)*$E3694</f>
        <v>1063.9755097124109</v>
      </c>
      <c r="W3687" s="5">
        <f ca="1">VLOOKUP(CONCATENATE($F3687," ",$G3687),AllocFactorMatrix,(W$4+1),FALSE)*$E3694</f>
        <v>3429.1516932928903</v>
      </c>
      <c r="X3687" s="5">
        <f ca="1">VLOOKUP(CONCATENATE($F3687," ",$G3687),AllocFactorMatrix,(X$4+1),FALSE)*$E3694</f>
        <v>720.89220846316198</v>
      </c>
      <c r="Y3687" s="5">
        <f ca="1">SUBTOTAL(9,U3687:X3687)</f>
        <v>5290.7359864322807</v>
      </c>
      <c r="Z3687" s="5">
        <f ca="1">VLOOKUP(CONCATENATE($F3687," ",$G3687),AllocFactorMatrix,(Z$4+1),FALSE)*$E3694</f>
        <v>469.53219359399498</v>
      </c>
      <c r="AA3687" s="5">
        <f ca="1">VLOOKUP(CONCATENATE($F3687," ",$G3687),AllocFactorMatrix,(AA$4+1),FALSE)*$E3694</f>
        <v>8.7694210480271142</v>
      </c>
      <c r="AB3687" s="5">
        <f t="shared" ref="AB3687:AB3766" ca="1" si="5354">SUBTOTAL(9,Z3687:AA3687)</f>
        <v>478.30161464202212</v>
      </c>
      <c r="AC3687" s="5">
        <f ca="1">VLOOKUP(CONCATENATE($F3687," ",$G3687),AllocFactorMatrix,(AC$4+1),FALSE)*$E3694</f>
        <v>6.6703134520028824</v>
      </c>
      <c r="AD3687" s="5">
        <f ca="1">VLOOKUP(CONCATENATE($F3687," ",$G3687),AllocFactorMatrix,(AD$4+1),FALSE)*$E3694</f>
        <v>34.483930883028279</v>
      </c>
      <c r="AE3687" s="5">
        <f ca="1">VLOOKUP(CONCATENATE($F3687," ",$G3687),AllocFactorMatrix,(AE$4+1),FALSE)*$E3694</f>
        <v>7.497987818222299</v>
      </c>
    </row>
    <row r="3688" spans="4:31" hidden="1" outlineLevel="1">
      <c r="E3688" s="44"/>
      <c r="F3688" s="167" t="str">
        <f>F3694</f>
        <v>REV</v>
      </c>
      <c r="G3688" s="48" t="str">
        <f>$G$9</f>
        <v>BULKTRAN</v>
      </c>
      <c r="H3688" s="4">
        <f t="shared" ca="1" si="5267"/>
        <v>3546.3398347228685</v>
      </c>
      <c r="I3688" s="5">
        <f t="shared" ref="I3688:N3688" ca="1" si="5355">VLOOKUP(CONCATENATE($F3688," ",$G3688),AllocFactorMatrix,(I$4+1),FALSE)*$E3694</f>
        <v>792.88868558001138</v>
      </c>
      <c r="J3688" s="47">
        <f t="shared" ca="1" si="5355"/>
        <v>-2.6845262866376838</v>
      </c>
      <c r="K3688" s="47">
        <f t="shared" ca="1" si="5355"/>
        <v>-7.6283843384806262</v>
      </c>
      <c r="L3688" s="5">
        <f t="shared" ca="1" si="5355"/>
        <v>552.51799869053355</v>
      </c>
      <c r="M3688" s="5">
        <f t="shared" ca="1" si="5355"/>
        <v>5.5987528038846026</v>
      </c>
      <c r="N3688" s="5">
        <f t="shared" ca="1" si="5355"/>
        <v>-0.68134146794673611</v>
      </c>
      <c r="O3688" s="5">
        <f t="shared" ca="1" si="5353"/>
        <v>557.43541002647146</v>
      </c>
      <c r="P3688" s="5">
        <f ca="1">VLOOKUP(CONCATENATE($F3688," ",$G3688),AllocFactorMatrix,(P$4+1),FALSE)*$E3694</f>
        <v>305.0122870374862</v>
      </c>
      <c r="Q3688" s="5">
        <f ca="1">VLOOKUP(CONCATENATE($F3688," ",$G3688),AllocFactorMatrix,(Q$4+1),FALSE)*$E3694</f>
        <v>91.889686658973062</v>
      </c>
      <c r="R3688" s="5">
        <f ca="1">VLOOKUP(CONCATENATE($F3688," ",$G3688),AllocFactorMatrix,(R$4+1),FALSE)*$E3694</f>
        <v>14.133204565082004</v>
      </c>
      <c r="S3688" s="5">
        <f ca="1">VLOOKUP(CONCATENATE($F3688," ",$G3688),AllocFactorMatrix,(S$4+1),FALSE)*$E3694</f>
        <v>-0.12303744914611604</v>
      </c>
      <c r="T3688" s="5">
        <f t="shared" ref="T3688:T3694" ca="1" si="5356">SUBTOTAL(9,P3688:S3688)</f>
        <v>410.91214081239514</v>
      </c>
      <c r="U3688" s="5">
        <f ca="1">VLOOKUP(CONCATENATE($F3688," ",$G3688),AllocFactorMatrix,(U$4+1),FALSE)*$E3694</f>
        <v>11.401160483261586</v>
      </c>
      <c r="V3688" s="5">
        <f ca="1">VLOOKUP(CONCATENATE($F3688," ",$G3688),AllocFactorMatrix,(V$4+1),FALSE)*$E3694</f>
        <v>337.94045699729918</v>
      </c>
      <c r="W3688" s="5">
        <f ca="1">VLOOKUP(CONCATENATE($F3688," ",$G3688),AllocFactorMatrix,(W$4+1),FALSE)*$E3694</f>
        <v>1075.5194241410873</v>
      </c>
      <c r="X3688" s="5">
        <f ca="1">VLOOKUP(CONCATENATE($F3688," ",$G3688),AllocFactorMatrix,(X$4+1),FALSE)*$E3694</f>
        <v>263.82100215069516</v>
      </c>
      <c r="Y3688" s="5">
        <f t="shared" ref="Y3688:Y3694" ca="1" si="5357">SUBTOTAL(9,U3688:X3688)</f>
        <v>1688.6820437723431</v>
      </c>
      <c r="Z3688" s="5">
        <f ca="1">VLOOKUP(CONCATENATE($F3688," ",$G3688),AllocFactorMatrix,(Z$4+1),FALSE)*$E3694</f>
        <v>93.019150748058706</v>
      </c>
      <c r="AA3688" s="5">
        <f ca="1">VLOOKUP(CONCATENATE($F3688," ",$G3688),AllocFactorMatrix,(AA$4+1),FALSE)*$E3694</f>
        <v>1.4022160695190498</v>
      </c>
      <c r="AB3688" s="5">
        <f t="shared" ca="1" si="5354"/>
        <v>94.421366817577763</v>
      </c>
      <c r="AC3688" s="5">
        <f ca="1">VLOOKUP(CONCATENATE($F3688," ",$G3688),AllocFactorMatrix,(AC$4+1),FALSE)*$E3694</f>
        <v>1.4117508896817019</v>
      </c>
      <c r="AD3688" s="5">
        <f ca="1">VLOOKUP(CONCATENATE($F3688," ",$G3688),AllocFactorMatrix,(AD$4+1),FALSE)*$E3694</f>
        <v>8.8882217814835691</v>
      </c>
      <c r="AE3688" s="5">
        <f ca="1">VLOOKUP(CONCATENATE($F3688," ",$G3688),AllocFactorMatrix,(AE$4+1),FALSE)*$E3694</f>
        <v>2.0131256680233274</v>
      </c>
    </row>
    <row r="3689" spans="4:31" hidden="1" outlineLevel="1">
      <c r="E3689" s="44"/>
      <c r="F3689" s="167" t="str">
        <f>F3694</f>
        <v>REV</v>
      </c>
      <c r="G3689" s="48" t="str">
        <f>$G$10</f>
        <v>SUBTRAN</v>
      </c>
      <c r="H3689" s="4">
        <f t="shared" ca="1" si="5267"/>
        <v>981.92049109177674</v>
      </c>
      <c r="I3689" s="5">
        <f t="shared" ref="I3689:N3689" ca="1" si="5358">VLOOKUP(CONCATENATE($F3689," ",$G3689),AllocFactorMatrix,(I$4+1),FALSE)*$E3694</f>
        <v>237.22467254451234</v>
      </c>
      <c r="J3689" s="47">
        <f t="shared" ca="1" si="5358"/>
        <v>-0.5075807436875539</v>
      </c>
      <c r="K3689" s="47">
        <f t="shared" ca="1" si="5358"/>
        <v>-1.5377758719197381</v>
      </c>
      <c r="L3689" s="5">
        <f t="shared" ca="1" si="5358"/>
        <v>152.79462370928158</v>
      </c>
      <c r="M3689" s="5">
        <f t="shared" ca="1" si="5358"/>
        <v>1.5785735695435452</v>
      </c>
      <c r="N3689" s="5">
        <f t="shared" ca="1" si="5358"/>
        <v>-0.17784754996740473</v>
      </c>
      <c r="O3689" s="5">
        <f t="shared" ca="1" si="5353"/>
        <v>154.19534972885774</v>
      </c>
      <c r="P3689" s="5">
        <f ca="1">VLOOKUP(CONCATENATE($F3689," ",$G3689),AllocFactorMatrix,(P$4+1),FALSE)*$E3694</f>
        <v>82.166459707638808</v>
      </c>
      <c r="Q3689" s="5">
        <f ca="1">VLOOKUP(CONCATENATE($F3689," ",$G3689),AllocFactorMatrix,(Q$4+1),FALSE)*$E3694</f>
        <v>24.333822887060386</v>
      </c>
      <c r="R3689" s="5">
        <f ca="1">VLOOKUP(CONCATENATE($F3689," ",$G3689),AllocFactorMatrix,(R$4+1),FALSE)*$E3694</f>
        <v>4.8881469321355935</v>
      </c>
      <c r="S3689" s="5">
        <f ca="1">VLOOKUP(CONCATENATE($F3689," ",$G3689),AllocFactorMatrix,(S$4+1),FALSE)*$E3694</f>
        <v>0</v>
      </c>
      <c r="T3689" s="5">
        <f t="shared" ca="1" si="5356"/>
        <v>111.3884295268348</v>
      </c>
      <c r="U3689" s="5">
        <f ca="1">VLOOKUP(CONCATENATE($F3689," ",$G3689),AllocFactorMatrix,(U$4+1),FALSE)*$E3694</f>
        <v>2.9606115528443055</v>
      </c>
      <c r="V3689" s="5">
        <f ca="1">VLOOKUP(CONCATENATE($F3689," ",$G3689),AllocFactorMatrix,(V$4+1),FALSE)*$E3694</f>
        <v>88.224237777032144</v>
      </c>
      <c r="W3689" s="5">
        <f ca="1">VLOOKUP(CONCATENATE($F3689," ",$G3689),AllocFactorMatrix,(W$4+1),FALSE)*$E3694</f>
        <v>364.29415345012006</v>
      </c>
      <c r="X3689" s="5">
        <f ca="1">VLOOKUP(CONCATENATE($F3689," ",$G3689),AllocFactorMatrix,(X$4+1),FALSE)*$E3694</f>
        <v>1.5347617100732269E-155</v>
      </c>
      <c r="Y3689" s="5">
        <f t="shared" ca="1" si="5357"/>
        <v>455.47900277999651</v>
      </c>
      <c r="Z3689" s="5">
        <f ca="1">VLOOKUP(CONCATENATE($F3689," ",$G3689),AllocFactorMatrix,(Z$4+1),FALSE)*$E3694</f>
        <v>24.916527214704573</v>
      </c>
      <c r="AA3689" s="5">
        <f ca="1">VLOOKUP(CONCATENATE($F3689," ",$G3689),AllocFactorMatrix,(AA$4+1),FALSE)*$E3694</f>
        <v>0.3827951395521938</v>
      </c>
      <c r="AB3689" s="5">
        <f t="shared" ca="1" si="5354"/>
        <v>25.299322354256766</v>
      </c>
      <c r="AC3689" s="5">
        <f ca="1">VLOOKUP(CONCATENATE($F3689," ",$G3689),AllocFactorMatrix,(AC$4+1),FALSE)*$E3694</f>
        <v>0.37907077292549773</v>
      </c>
      <c r="AD3689" s="5">
        <f ca="1">VLOOKUP(CONCATENATE($F3689," ",$G3689),AllocFactorMatrix,(AD$4+1),FALSE)*$E3694</f>
        <v>0</v>
      </c>
      <c r="AE3689" s="5">
        <f ca="1">VLOOKUP(CONCATENATE($F3689," ",$G3689),AllocFactorMatrix,(AE$4+1),FALSE)*$E3694</f>
        <v>0</v>
      </c>
    </row>
    <row r="3690" spans="4:31" hidden="1" outlineLevel="1">
      <c r="E3690" s="44"/>
      <c r="F3690" s="167" t="str">
        <f>F3694</f>
        <v>REV</v>
      </c>
      <c r="G3690" s="48" t="str">
        <f>$G$11</f>
        <v>DISTPRI</v>
      </c>
      <c r="H3690" s="4">
        <f t="shared" ca="1" si="5267"/>
        <v>6605.1292955010167</v>
      </c>
      <c r="I3690" s="5">
        <f t="shared" ref="I3690:N3690" ca="1" si="5359">VLOOKUP(CONCATENATE($F3690," ",$G3690),AllocFactorMatrix,(I$4+1),FALSE)*$E3694</f>
        <v>3593.7245463886738</v>
      </c>
      <c r="J3690" s="47">
        <f t="shared" ca="1" si="5359"/>
        <v>-0.41327820150491545</v>
      </c>
      <c r="K3690" s="47">
        <f t="shared" ca="1" si="5359"/>
        <v>-2.1156310641267142</v>
      </c>
      <c r="L3690" s="5">
        <f t="shared" ca="1" si="5359"/>
        <v>1321.3182005070091</v>
      </c>
      <c r="M3690" s="5">
        <f t="shared" ca="1" si="5359"/>
        <v>15.269452411089697</v>
      </c>
      <c r="N3690" s="5">
        <f t="shared" ca="1" si="5359"/>
        <v>0</v>
      </c>
      <c r="O3690" s="5">
        <f t="shared" ca="1" si="5353"/>
        <v>1336.5876529180989</v>
      </c>
      <c r="P3690" s="5">
        <f ca="1">VLOOKUP(CONCATENATE($F3690," ",$G3690),AllocFactorMatrix,(P$4+1),FALSE)*$E3694</f>
        <v>707.98320765971118</v>
      </c>
      <c r="Q3690" s="5">
        <f ca="1">VLOOKUP(CONCATENATE($F3690," ",$G3690),AllocFactorMatrix,(Q$4+1),FALSE)*$E3694</f>
        <v>159.27868140837566</v>
      </c>
      <c r="R3690" s="5">
        <f ca="1">VLOOKUP(CONCATENATE($F3690," ",$G3690),AllocFactorMatrix,(R$4+1),FALSE)*$E3694</f>
        <v>0</v>
      </c>
      <c r="S3690" s="5">
        <f ca="1">VLOOKUP(CONCATENATE($F3690," ",$G3690),AllocFactorMatrix,(S$4+1),FALSE)*$E3694</f>
        <v>0</v>
      </c>
      <c r="T3690" s="5">
        <f t="shared" ca="1" si="5356"/>
        <v>867.26188906808682</v>
      </c>
      <c r="U3690" s="5">
        <f ca="1">VLOOKUP(CONCATENATE($F3690," ",$G3690),AllocFactorMatrix,(U$4+1),FALSE)*$E3694</f>
        <v>30.281943654292082</v>
      </c>
      <c r="V3690" s="5">
        <f ca="1">VLOOKUP(CONCATENATE($F3690," ",$G3690),AllocFactorMatrix,(V$4+1),FALSE)*$E3694</f>
        <v>561.01588804210871</v>
      </c>
      <c r="W3690" s="5">
        <f ca="1">VLOOKUP(CONCATENATE($F3690," ",$G3690),AllocFactorMatrix,(W$4+1),FALSE)*$E3694</f>
        <v>-2.3594192330331327E-83</v>
      </c>
      <c r="X3690" s="5">
        <f ca="1">VLOOKUP(CONCATENATE($F3690," ",$G3690),AllocFactorMatrix,(X$4+1),FALSE)*$E3694</f>
        <v>2.3882728986589863E-155</v>
      </c>
      <c r="Y3690" s="5">
        <f t="shared" ca="1" si="5357"/>
        <v>591.29783169640075</v>
      </c>
      <c r="Z3690" s="5">
        <f ca="1">VLOOKUP(CONCATENATE($F3690," ",$G3690),AllocFactorMatrix,(Z$4+1),FALSE)*$E3694</f>
        <v>211.98616521734007</v>
      </c>
      <c r="AA3690" s="5">
        <f ca="1">VLOOKUP(CONCATENATE($F3690," ",$G3690),AllocFactorMatrix,(AA$4+1),FALSE)*$E3694</f>
        <v>3.7091977087718822</v>
      </c>
      <c r="AB3690" s="5">
        <f t="shared" ca="1" si="5354"/>
        <v>215.69536292611195</v>
      </c>
      <c r="AC3690" s="5">
        <f ca="1">VLOOKUP(CONCATENATE($F3690," ",$G3690),AllocFactorMatrix,(AC$4+1),FALSE)*$E3694</f>
        <v>3.0909217692797459</v>
      </c>
      <c r="AD3690" s="5">
        <f ca="1">VLOOKUP(CONCATENATE($F3690," ",$G3690),AllocFactorMatrix,(AD$4+1),FALSE)*$E3694</f>
        <v>0</v>
      </c>
      <c r="AE3690" s="5">
        <f ca="1">VLOOKUP(CONCATENATE($F3690," ",$G3690),AllocFactorMatrix,(AE$4+1),FALSE)*$E3694</f>
        <v>0</v>
      </c>
    </row>
    <row r="3691" spans="4:31" hidden="1" outlineLevel="1">
      <c r="E3691" s="44"/>
      <c r="F3691" s="167" t="str">
        <f>F3694</f>
        <v>REV</v>
      </c>
      <c r="G3691" s="48" t="str">
        <f>$G$12</f>
        <v>DISTSEC</v>
      </c>
      <c r="H3691" s="4">
        <f t="shared" ca="1" si="5267"/>
        <v>2723.3949921970875</v>
      </c>
      <c r="I3691" s="5">
        <f t="shared" ref="I3691:N3691" ca="1" si="5360">VLOOKUP(CONCATENATE($F3691," ",$G3691),AllocFactorMatrix,(I$4+1),FALSE)*$E3694</f>
        <v>1741.2558705949589</v>
      </c>
      <c r="J3691" s="47">
        <f t="shared" ca="1" si="5360"/>
        <v>-0.65534475930437663</v>
      </c>
      <c r="K3691" s="47">
        <f t="shared" ca="1" si="5360"/>
        <v>-2.2819788595344868</v>
      </c>
      <c r="L3691" s="5">
        <f t="shared" ca="1" si="5360"/>
        <v>575.64021218948108</v>
      </c>
      <c r="M3691" s="5">
        <f t="shared" ca="1" si="5360"/>
        <v>0</v>
      </c>
      <c r="N3691" s="5">
        <f t="shared" ca="1" si="5360"/>
        <v>0</v>
      </c>
      <c r="O3691" s="5">
        <f t="shared" ca="1" si="5353"/>
        <v>575.64021218948108</v>
      </c>
      <c r="P3691" s="5">
        <f ca="1">VLOOKUP(CONCATENATE($F3691," ",$G3691),AllocFactorMatrix,(P$4+1),FALSE)*$E3694</f>
        <v>265.16380561573902</v>
      </c>
      <c r="Q3691" s="5">
        <f ca="1">VLOOKUP(CONCATENATE($F3691," ",$G3691),AllocFactorMatrix,(Q$4+1),FALSE)*$E3694</f>
        <v>0</v>
      </c>
      <c r="R3691" s="5">
        <f ca="1">VLOOKUP(CONCATENATE($F3691," ",$G3691),AllocFactorMatrix,(R$4+1),FALSE)*$E3694</f>
        <v>0</v>
      </c>
      <c r="S3691" s="5">
        <f ca="1">VLOOKUP(CONCATENATE($F3691," ",$G3691),AllocFactorMatrix,(S$4+1),FALSE)*$E3694</f>
        <v>0</v>
      </c>
      <c r="T3691" s="5">
        <f t="shared" ca="1" si="5356"/>
        <v>265.16380561573902</v>
      </c>
      <c r="U3691" s="5">
        <f ca="1">VLOOKUP(CONCATENATE($F3691," ",$G3691),AllocFactorMatrix,(U$4+1),FALSE)*$E3694</f>
        <v>9.2662832400707877</v>
      </c>
      <c r="V3691" s="5">
        <f ca="1">VLOOKUP(CONCATENATE($F3691," ",$G3691),AllocFactorMatrix,(V$4+1),FALSE)*$E3694</f>
        <v>2.6212604363275047E-126</v>
      </c>
      <c r="W3691" s="5">
        <f ca="1">VLOOKUP(CONCATENATE($F3691," ",$G3691),AllocFactorMatrix,(W$4+1),FALSE)*$E3694</f>
        <v>-8.9512464084726289E-85</v>
      </c>
      <c r="X3691" s="5">
        <f ca="1">VLOOKUP(CONCATENATE($F3691," ",$G3691),AllocFactorMatrix,(X$4+1),FALSE)*$E3694</f>
        <v>0</v>
      </c>
      <c r="Y3691" s="5">
        <f t="shared" ca="1" si="5357"/>
        <v>9.2662832400707877</v>
      </c>
      <c r="Z3691" s="5">
        <f ca="1">VLOOKUP(CONCATENATE($F3691," ",$G3691),AllocFactorMatrix,(Z$4+1),FALSE)*$E3694</f>
        <v>82.071495217366021</v>
      </c>
      <c r="AA3691" s="5">
        <f ca="1">VLOOKUP(CONCATENATE($F3691," ",$G3691),AllocFactorMatrix,(AA$4+1),FALSE)*$E3694</f>
        <v>0</v>
      </c>
      <c r="AB3691" s="5">
        <f t="shared" ca="1" si="5354"/>
        <v>82.071495217366021</v>
      </c>
      <c r="AC3691" s="5">
        <f ca="1">VLOOKUP(CONCATENATE($F3691," ",$G3691),AllocFactorMatrix,(AC$4+1),FALSE)*$E3694</f>
        <v>1.0784842884539183</v>
      </c>
      <c r="AD3691" s="5">
        <f ca="1">VLOOKUP(CONCATENATE($F3691," ",$G3691),AllocFactorMatrix,(AD$4+1),FALSE)*$E3694</f>
        <v>42.351100370916875</v>
      </c>
      <c r="AE3691" s="5">
        <f ca="1">VLOOKUP(CONCATENATE($F3691," ",$G3691),AllocFactorMatrix,(AE$4+1),FALSE)*$E3694</f>
        <v>9.505064298898434</v>
      </c>
    </row>
    <row r="3692" spans="4:31" hidden="1" outlineLevel="1">
      <c r="E3692" s="44"/>
      <c r="F3692" s="167" t="str">
        <f>F3694</f>
        <v>REV</v>
      </c>
      <c r="G3692" s="48" t="str">
        <f>$G$13</f>
        <v>ENERGY</v>
      </c>
      <c r="H3692" s="4">
        <f t="shared" ca="1" si="5267"/>
        <v>17847.015911988678</v>
      </c>
      <c r="I3692" s="5">
        <f t="shared" ref="I3692:N3692" ca="1" si="5361">VLOOKUP(CONCATENATE($F3692," ",$G3692),AllocFactorMatrix,(I$4+1),FALSE)*$E3694</f>
        <v>7896.4866977892834</v>
      </c>
      <c r="J3692" s="47">
        <f t="shared" ca="1" si="5361"/>
        <v>4.6413970972400511</v>
      </c>
      <c r="K3692" s="47">
        <f t="shared" ca="1" si="5361"/>
        <v>16.747511488194018</v>
      </c>
      <c r="L3692" s="5">
        <f t="shared" ca="1" si="5361"/>
        <v>2225.7490892037872</v>
      </c>
      <c r="M3692" s="5">
        <f t="shared" ca="1" si="5361"/>
        <v>30.394542520218085</v>
      </c>
      <c r="N3692" s="5">
        <f t="shared" ca="1" si="5361"/>
        <v>7.439650159729946</v>
      </c>
      <c r="O3692" s="5">
        <f t="shared" ca="1" si="5353"/>
        <v>2263.5832818837353</v>
      </c>
      <c r="P3692" s="5">
        <f ca="1">VLOOKUP(CONCATENATE($F3692," ",$G3692),AllocFactorMatrix,(P$4+1),FALSE)*$E3694</f>
        <v>1379.2585932761083</v>
      </c>
      <c r="Q3692" s="5">
        <f ca="1">VLOOKUP(CONCATENATE($F3692," ",$G3692),AllocFactorMatrix,(Q$4+1),FALSE)*$E3694</f>
        <v>202.58599433555867</v>
      </c>
      <c r="R3692" s="5">
        <f ca="1">VLOOKUP(CONCATENATE($F3692," ",$G3692),AllocFactorMatrix,(R$4+1),FALSE)*$E3694</f>
        <v>43.577102232434939</v>
      </c>
      <c r="S3692" s="5">
        <f ca="1">VLOOKUP(CONCATENATE($F3692," ",$G3692),AllocFactorMatrix,(S$4+1),FALSE)*$E3694</f>
        <v>2.2816607973712495</v>
      </c>
      <c r="T3692" s="5">
        <f t="shared" ca="1" si="5356"/>
        <v>1627.7033506414732</v>
      </c>
      <c r="U3692" s="5">
        <f ca="1">VLOOKUP(CONCATENATE($F3692," ",$G3692),AllocFactorMatrix,(U$4+1),FALSE)*$E3694</f>
        <v>78.271709058033125</v>
      </c>
      <c r="V3692" s="5">
        <f ca="1">VLOOKUP(CONCATENATE($F3692," ",$G3692),AllocFactorMatrix,(V$4+1),FALSE)*$E3694</f>
        <v>925.27125407023868</v>
      </c>
      <c r="W3692" s="5">
        <f ca="1">VLOOKUP(CONCATENATE($F3692," ",$G3692),AllocFactorMatrix,(W$4+1),FALSE)*$E3694</f>
        <v>3755.2785823026729</v>
      </c>
      <c r="X3692" s="5">
        <f ca="1">VLOOKUP(CONCATENATE($F3692," ",$G3692),AllocFactorMatrix,(X$4+1),FALSE)*$E3694</f>
        <v>676.09788654852321</v>
      </c>
      <c r="Y3692" s="5">
        <f t="shared" ca="1" si="5357"/>
        <v>5434.9194319794678</v>
      </c>
      <c r="Z3692" s="5">
        <f ca="1">VLOOKUP(CONCATENATE($F3692," ",$G3692),AllocFactorMatrix,(Z$4+1),FALSE)*$E3694</f>
        <v>391.94112286995346</v>
      </c>
      <c r="AA3692" s="5">
        <f ca="1">VLOOKUP(CONCATENATE($F3692," ",$G3692),AllocFactorMatrix,(AA$4+1),FALSE)*$E3694</f>
        <v>8.0285747282951991</v>
      </c>
      <c r="AB3692" s="5">
        <f t="shared" ca="1" si="5354"/>
        <v>399.96969759824867</v>
      </c>
      <c r="AC3692" s="5">
        <f ca="1">VLOOKUP(CONCATENATE($F3692," ",$G3692),AllocFactorMatrix,(AC$4+1),FALSE)*$E3694</f>
        <v>7.1812844648654623</v>
      </c>
      <c r="AD3692" s="5">
        <f ca="1">VLOOKUP(CONCATENATE($F3692," ",$G3692),AllocFactorMatrix,(AD$4+1),FALSE)*$E3694</f>
        <v>161.85919592477498</v>
      </c>
      <c r="AE3692" s="5">
        <f ca="1">VLOOKUP(CONCATENATE($F3692," ",$G3692),AllocFactorMatrix,(AE$4+1),FALSE)*$E3694</f>
        <v>33.924063121417767</v>
      </c>
    </row>
    <row r="3693" spans="4:31" hidden="1" outlineLevel="1">
      <c r="E3693" s="44"/>
      <c r="F3693" s="167" t="str">
        <f>F3694</f>
        <v>REV</v>
      </c>
      <c r="G3693" s="48" t="str">
        <f>$G$14</f>
        <v>CUSTOMER</v>
      </c>
      <c r="H3693" s="4">
        <f t="shared" ca="1" si="5267"/>
        <v>2426.8295866606268</v>
      </c>
      <c r="I3693" s="5">
        <f t="shared" ref="I3693:N3693" ca="1" si="5362">VLOOKUP(CONCATENATE($F3693," ",$G3693),AllocFactorMatrix,(I$4+1),FALSE)*$E3694</f>
        <v>1232.6817066271281</v>
      </c>
      <c r="J3693" s="47">
        <f t="shared" ca="1" si="5362"/>
        <v>0.3325004007794275</v>
      </c>
      <c r="K3693" s="47">
        <f t="shared" ca="1" si="5362"/>
        <v>1.8370211939706227</v>
      </c>
      <c r="L3693" s="5">
        <f t="shared" ca="1" si="5362"/>
        <v>411.35265048504391</v>
      </c>
      <c r="M3693" s="5">
        <f t="shared" ca="1" si="5362"/>
        <v>18.386001968583109</v>
      </c>
      <c r="N3693" s="5">
        <f t="shared" ca="1" si="5362"/>
        <v>2.7990707054064967</v>
      </c>
      <c r="O3693" s="5">
        <f t="shared" ca="1" si="5353"/>
        <v>432.53772315903353</v>
      </c>
      <c r="P3693" s="5">
        <f ca="1">VLOOKUP(CONCATENATE($F3693," ",$G3693),AllocFactorMatrix,(P$4+1),FALSE)*$E3694</f>
        <v>25.67328079070565</v>
      </c>
      <c r="Q3693" s="5">
        <f ca="1">VLOOKUP(CONCATENATE($F3693," ",$G3693),AllocFactorMatrix,(Q$4+1),FALSE)*$E3694</f>
        <v>8.6645415796243572</v>
      </c>
      <c r="R3693" s="5">
        <f ca="1">VLOOKUP(CONCATENATE($F3693," ",$G3693),AllocFactorMatrix,(R$4+1),FALSE)*$E3694</f>
        <v>8.4680729345434127</v>
      </c>
      <c r="S3693" s="5">
        <f ca="1">VLOOKUP(CONCATENATE($F3693," ",$G3693),AllocFactorMatrix,(S$4+1),FALSE)*$E3694</f>
        <v>0.5304124981411461</v>
      </c>
      <c r="T3693" s="5">
        <f t="shared" ca="1" si="5356"/>
        <v>43.33630780301457</v>
      </c>
      <c r="U3693" s="5">
        <f ca="1">VLOOKUP(CONCATENATE($F3693," ",$G3693),AllocFactorMatrix,(U$4+1),FALSE)*$E3694</f>
        <v>0.17021883565889423</v>
      </c>
      <c r="V3693" s="5">
        <f ca="1">VLOOKUP(CONCATENATE($F3693," ",$G3693),AllocFactorMatrix,(V$4+1),FALSE)*$E3694</f>
        <v>6.2288700169794486</v>
      </c>
      <c r="W3693" s="5">
        <f ca="1">VLOOKUP(CONCATENATE($F3693," ",$G3693),AllocFactorMatrix,(W$4+1),FALSE)*$E3694</f>
        <v>13.994113284714263</v>
      </c>
      <c r="X3693" s="5">
        <f ca="1">VLOOKUP(CONCATENATE($F3693," ",$G3693),AllocFactorMatrix,(X$4+1),FALSE)*$E3694</f>
        <v>5.1431976125080698</v>
      </c>
      <c r="Y3693" s="5">
        <f t="shared" ca="1" si="5357"/>
        <v>25.536399749860678</v>
      </c>
      <c r="Z3693" s="5">
        <f ca="1">VLOOKUP(CONCATENATE($F3693," ",$G3693),AllocFactorMatrix,(Z$4+1),FALSE)*$E3694</f>
        <v>5.7145254486387991</v>
      </c>
      <c r="AA3693" s="5">
        <f ca="1">VLOOKUP(CONCATENATE($F3693," ",$G3693),AllocFactorMatrix,(AA$4+1),FALSE)*$E3694</f>
        <v>9.3153782602519469E-2</v>
      </c>
      <c r="AB3693" s="5">
        <f t="shared" ca="1" si="5354"/>
        <v>5.8076792312413188</v>
      </c>
      <c r="AC3693" s="5">
        <f ca="1">VLOOKUP(CONCATENATE($F3693," ",$G3693),AllocFactorMatrix,(AC$4+1),FALSE)*$E3694</f>
        <v>0.58702587067915368</v>
      </c>
      <c r="AD3693" s="5">
        <f ca="1">VLOOKUP(CONCATENATE($F3693," ",$G3693),AllocFactorMatrix,(AD$4+1),FALSE)*$E3694</f>
        <v>583.80234552013678</v>
      </c>
      <c r="AE3693" s="5">
        <f ca="1">VLOOKUP(CONCATENATE($F3693," ",$G3693),AllocFactorMatrix,(AE$4+1),FALSE)*$E3694</f>
        <v>100.37087710478441</v>
      </c>
    </row>
    <row r="3694" spans="4:31" collapsed="1">
      <c r="D3694" s="48" t="s">
        <v>237</v>
      </c>
      <c r="E3694" s="54">
        <v>54697</v>
      </c>
      <c r="F3694" s="50" t="s">
        <v>228</v>
      </c>
      <c r="G3694" s="48" t="str">
        <f>$G$15</f>
        <v>TOTAL</v>
      </c>
      <c r="H3694" s="4">
        <f t="shared" ca="1" si="5267"/>
        <v>54697.000000000007</v>
      </c>
      <c r="I3694" s="5">
        <f t="shared" ref="I3694:N3694" ca="1" si="5363">VLOOKUP(CONCATENATE($F3694," ",$G3694),AllocFactorMatrix,(I$4+1),FALSE)*$E3694</f>
        <v>25361.665891713645</v>
      </c>
      <c r="J3694" s="47">
        <f t="shared" ca="1" si="5363"/>
        <v>4.6215788132824596</v>
      </c>
      <c r="K3694" s="47">
        <f t="shared" ca="1" si="5363"/>
        <v>12.983221115249188</v>
      </c>
      <c r="L3694" s="5">
        <f t="shared" ca="1" si="5363"/>
        <v>8119.1955932671453</v>
      </c>
      <c r="M3694" s="5">
        <f t="shared" ca="1" si="5363"/>
        <v>106.71933252215645</v>
      </c>
      <c r="N3694" s="5">
        <f t="shared" ca="1" si="5363"/>
        <v>15.975351959416431</v>
      </c>
      <c r="O3694" s="5">
        <f t="shared" ca="1" si="5353"/>
        <v>8241.8902777487183</v>
      </c>
      <c r="P3694" s="5">
        <f ca="1">VLOOKUP(CONCATENATE($F3694," ",$G3694),AllocFactorMatrix,(P$4+1),FALSE)*$E3694</f>
        <v>4357.7731700548502</v>
      </c>
      <c r="Q3694" s="5">
        <f ca="1">VLOOKUP(CONCATENATE($F3694," ",$G3694),AllocFactorMatrix,(Q$4+1),FALSE)*$E3694</f>
        <v>785.05638177492563</v>
      </c>
      <c r="R3694" s="5">
        <f ca="1">VLOOKUP(CONCATENATE($F3694," ",$G3694),AllocFactorMatrix,(R$4+1),FALSE)*$E3694</f>
        <v>126.00491590715873</v>
      </c>
      <c r="S3694" s="5">
        <f ca="1">VLOOKUP(CONCATENATE($F3694," ",$G3694),AllocFactorMatrix,(S$4+1),FALSE)*$E3694</f>
        <v>4.4262804353493514</v>
      </c>
      <c r="T3694" s="5">
        <f t="shared" ca="1" si="5356"/>
        <v>5273.2607481722835</v>
      </c>
      <c r="U3694" s="5">
        <f ca="1">VLOOKUP(CONCATENATE($F3694," ",$G3694),AllocFactorMatrix,(U$4+1),FALSE)*$E3694</f>
        <v>209.06850178797831</v>
      </c>
      <c r="V3694" s="5">
        <f ca="1">VLOOKUP(CONCATENATE($F3694," ",$G3694),AllocFactorMatrix,(V$4+1),FALSE)*$E3694</f>
        <v>2982.6562166160697</v>
      </c>
      <c r="W3694" s="5">
        <f ca="1">VLOOKUP(CONCATENATE($F3694," ",$G3694),AllocFactorMatrix,(W$4+1),FALSE)*$E3694</f>
        <v>8638.2379664714827</v>
      </c>
      <c r="X3694" s="5">
        <f ca="1">VLOOKUP(CONCATENATE($F3694," ",$G3694),AllocFactorMatrix,(X$4+1),FALSE)*$E3694</f>
        <v>1665.954294774888</v>
      </c>
      <c r="Y3694" s="5">
        <f t="shared" ca="1" si="5357"/>
        <v>13495.916979650419</v>
      </c>
      <c r="Z3694" s="5">
        <f ca="1">VLOOKUP(CONCATENATE($F3694," ",$G3694),AllocFactorMatrix,(Z$4+1),FALSE)*$E3694</f>
        <v>1279.1811803100563</v>
      </c>
      <c r="AA3694" s="5">
        <f ca="1">VLOOKUP(CONCATENATE($F3694," ",$G3694),AllocFactorMatrix,(AA$4+1),FALSE)*$E3694</f>
        <v>22.385358476767955</v>
      </c>
      <c r="AB3694" s="5">
        <f t="shared" ca="1" si="5354"/>
        <v>1301.5665387868244</v>
      </c>
      <c r="AC3694" s="5">
        <f ca="1">VLOOKUP(CONCATENATE($F3694," ",$G3694),AllocFactorMatrix,(AC$4+1),FALSE)*$E3694</f>
        <v>20.398851507888363</v>
      </c>
      <c r="AD3694" s="5">
        <f ca="1">VLOOKUP(CONCATENATE($F3694," ",$G3694),AllocFactorMatrix,(AD$4+1),FALSE)*$E3694</f>
        <v>831.38479448034082</v>
      </c>
      <c r="AE3694" s="5">
        <f ca="1">VLOOKUP(CONCATENATE($F3694," ",$G3694),AllocFactorMatrix,(AE$4+1),FALSE)*$E3694</f>
        <v>153.31111801134625</v>
      </c>
    </row>
    <row r="3695" spans="4:31" hidden="1" outlineLevel="1">
      <c r="E3695" s="44"/>
      <c r="F3695" s="167" t="str">
        <f>F3702</f>
        <v>FUELREV</v>
      </c>
      <c r="G3695" s="48" t="str">
        <f>$G$8</f>
        <v>PRODUCTION</v>
      </c>
      <c r="H3695" s="4">
        <f t="shared" ref="H3695:H3758" si="5364">SUBTOTAL(9,I3695:AE3695)</f>
        <v>0</v>
      </c>
      <c r="I3695" s="5">
        <f t="shared" ref="I3695:N3695" si="5365">VLOOKUP(CONCATENATE($F3695," ",$G3695),AllocFactorMatrix,(I$4+1),FALSE)*$E3702</f>
        <v>0</v>
      </c>
      <c r="J3695" s="47">
        <f t="shared" si="5365"/>
        <v>0</v>
      </c>
      <c r="K3695" s="47">
        <f t="shared" si="5365"/>
        <v>0</v>
      </c>
      <c r="L3695" s="5">
        <f t="shared" si="5365"/>
        <v>0</v>
      </c>
      <c r="M3695" s="5">
        <f t="shared" si="5365"/>
        <v>0</v>
      </c>
      <c r="N3695" s="5">
        <f t="shared" si="5365"/>
        <v>0</v>
      </c>
      <c r="O3695" s="5">
        <f t="shared" si="5353"/>
        <v>0</v>
      </c>
      <c r="P3695" s="5">
        <f>VLOOKUP(CONCATENATE($F3695," ",$G3695),AllocFactorMatrix,(P$4+1),FALSE)*$E3702</f>
        <v>0</v>
      </c>
      <c r="Q3695" s="5">
        <f>VLOOKUP(CONCATENATE($F3695," ",$G3695),AllocFactorMatrix,(Q$4+1),FALSE)*$E3702</f>
        <v>0</v>
      </c>
      <c r="R3695" s="5">
        <f>VLOOKUP(CONCATENATE($F3695," ",$G3695),AllocFactorMatrix,(R$4+1),FALSE)*$E3702</f>
        <v>0</v>
      </c>
      <c r="S3695" s="5">
        <f>VLOOKUP(CONCATENATE($F3695," ",$G3695),AllocFactorMatrix,(S$4+1),FALSE)*$E3702</f>
        <v>0</v>
      </c>
      <c r="T3695" s="5">
        <f>SUBTOTAL(9,P3695:S3695)</f>
        <v>0</v>
      </c>
      <c r="U3695" s="5">
        <f>VLOOKUP(CONCATENATE($F3695," ",$G3695),AllocFactorMatrix,(U$4+1),FALSE)*$E3702</f>
        <v>0</v>
      </c>
      <c r="V3695" s="5">
        <f>VLOOKUP(CONCATENATE($F3695," ",$G3695),AllocFactorMatrix,(V$4+1),FALSE)*$E3702</f>
        <v>0</v>
      </c>
      <c r="W3695" s="5">
        <f>VLOOKUP(CONCATENATE($F3695," ",$G3695),AllocFactorMatrix,(W$4+1),FALSE)*$E3702</f>
        <v>0</v>
      </c>
      <c r="X3695" s="5">
        <f>VLOOKUP(CONCATENATE($F3695," ",$G3695),AllocFactorMatrix,(X$4+1),FALSE)*$E3702</f>
        <v>0</v>
      </c>
      <c r="Y3695" s="5">
        <f>SUBTOTAL(9,U3695:X3695)</f>
        <v>0</v>
      </c>
      <c r="Z3695" s="5">
        <f>VLOOKUP(CONCATENATE($F3695," ",$G3695),AllocFactorMatrix,(Z$4+1),FALSE)*$E3702</f>
        <v>0</v>
      </c>
      <c r="AA3695" s="5">
        <f>VLOOKUP(CONCATENATE($F3695," ",$G3695),AllocFactorMatrix,(AA$4+1),FALSE)*$E3702</f>
        <v>0</v>
      </c>
      <c r="AB3695" s="5">
        <f t="shared" si="5354"/>
        <v>0</v>
      </c>
      <c r="AC3695" s="5">
        <f>VLOOKUP(CONCATENATE($F3695," ",$G3695),AllocFactorMatrix,(AC$4+1),FALSE)*$E3702</f>
        <v>0</v>
      </c>
      <c r="AD3695" s="5">
        <f>VLOOKUP(CONCATENATE($F3695," ",$G3695),AllocFactorMatrix,(AD$4+1),FALSE)*$E3702</f>
        <v>0</v>
      </c>
      <c r="AE3695" s="5">
        <f>VLOOKUP(CONCATENATE($F3695," ",$G3695),AllocFactorMatrix,(AE$4+1),FALSE)*$E3702</f>
        <v>0</v>
      </c>
    </row>
    <row r="3696" spans="4:31" hidden="1" outlineLevel="1">
      <c r="E3696" s="44"/>
      <c r="F3696" s="167" t="str">
        <f>F3702</f>
        <v>FUELREV</v>
      </c>
      <c r="G3696" s="48" t="str">
        <f>$G$9</f>
        <v>BULKTRAN</v>
      </c>
      <c r="H3696" s="4">
        <f t="shared" si="5364"/>
        <v>0</v>
      </c>
      <c r="I3696" s="5">
        <f t="shared" ref="I3696:N3696" si="5366">VLOOKUP(CONCATENATE($F3696," ",$G3696),AllocFactorMatrix,(I$4+1),FALSE)*$E3702</f>
        <v>0</v>
      </c>
      <c r="J3696" s="47">
        <f t="shared" si="5366"/>
        <v>0</v>
      </c>
      <c r="K3696" s="47">
        <f t="shared" si="5366"/>
        <v>0</v>
      </c>
      <c r="L3696" s="5">
        <f t="shared" si="5366"/>
        <v>0</v>
      </c>
      <c r="M3696" s="5">
        <f t="shared" si="5366"/>
        <v>0</v>
      </c>
      <c r="N3696" s="5">
        <f t="shared" si="5366"/>
        <v>0</v>
      </c>
      <c r="O3696" s="5">
        <f t="shared" si="5353"/>
        <v>0</v>
      </c>
      <c r="P3696" s="5">
        <f>VLOOKUP(CONCATENATE($F3696," ",$G3696),AllocFactorMatrix,(P$4+1),FALSE)*$E3702</f>
        <v>0</v>
      </c>
      <c r="Q3696" s="5">
        <f>VLOOKUP(CONCATENATE($F3696," ",$G3696),AllocFactorMatrix,(Q$4+1),FALSE)*$E3702</f>
        <v>0</v>
      </c>
      <c r="R3696" s="5">
        <f>VLOOKUP(CONCATENATE($F3696," ",$G3696),AllocFactorMatrix,(R$4+1),FALSE)*$E3702</f>
        <v>0</v>
      </c>
      <c r="S3696" s="5">
        <f>VLOOKUP(CONCATENATE($F3696," ",$G3696),AllocFactorMatrix,(S$4+1),FALSE)*$E3702</f>
        <v>0</v>
      </c>
      <c r="T3696" s="5">
        <f t="shared" ref="T3696:T3702" si="5367">SUBTOTAL(9,P3696:S3696)</f>
        <v>0</v>
      </c>
      <c r="U3696" s="5">
        <f>VLOOKUP(CONCATENATE($F3696," ",$G3696),AllocFactorMatrix,(U$4+1),FALSE)*$E3702</f>
        <v>0</v>
      </c>
      <c r="V3696" s="5">
        <f>VLOOKUP(CONCATENATE($F3696," ",$G3696),AllocFactorMatrix,(V$4+1),FALSE)*$E3702</f>
        <v>0</v>
      </c>
      <c r="W3696" s="5">
        <f>VLOOKUP(CONCATENATE($F3696," ",$G3696),AllocFactorMatrix,(W$4+1),FALSE)*$E3702</f>
        <v>0</v>
      </c>
      <c r="X3696" s="5">
        <f>VLOOKUP(CONCATENATE($F3696," ",$G3696),AllocFactorMatrix,(X$4+1),FALSE)*$E3702</f>
        <v>0</v>
      </c>
      <c r="Y3696" s="5">
        <f t="shared" ref="Y3696:Y3702" si="5368">SUBTOTAL(9,U3696:X3696)</f>
        <v>0</v>
      </c>
      <c r="Z3696" s="5">
        <f>VLOOKUP(CONCATENATE($F3696," ",$G3696),AllocFactorMatrix,(Z$4+1),FALSE)*$E3702</f>
        <v>0</v>
      </c>
      <c r="AA3696" s="5">
        <f>VLOOKUP(CONCATENATE($F3696," ",$G3696),AllocFactorMatrix,(AA$4+1),FALSE)*$E3702</f>
        <v>0</v>
      </c>
      <c r="AB3696" s="5">
        <f t="shared" si="5354"/>
        <v>0</v>
      </c>
      <c r="AC3696" s="5">
        <f>VLOOKUP(CONCATENATE($F3696," ",$G3696),AllocFactorMatrix,(AC$4+1),FALSE)*$E3702</f>
        <v>0</v>
      </c>
      <c r="AD3696" s="5">
        <f>VLOOKUP(CONCATENATE($F3696," ",$G3696),AllocFactorMatrix,(AD$4+1),FALSE)*$E3702</f>
        <v>0</v>
      </c>
      <c r="AE3696" s="5">
        <f>VLOOKUP(CONCATENATE($F3696," ",$G3696),AllocFactorMatrix,(AE$4+1),FALSE)*$E3702</f>
        <v>0</v>
      </c>
    </row>
    <row r="3697" spans="4:31" hidden="1" outlineLevel="1">
      <c r="E3697" s="44"/>
      <c r="F3697" s="167" t="str">
        <f>F3702</f>
        <v>FUELREV</v>
      </c>
      <c r="G3697" s="48" t="str">
        <f>$G$10</f>
        <v>SUBTRAN</v>
      </c>
      <c r="H3697" s="4">
        <f t="shared" si="5364"/>
        <v>0</v>
      </c>
      <c r="I3697" s="5">
        <f t="shared" ref="I3697:N3697" si="5369">VLOOKUP(CONCATENATE($F3697," ",$G3697),AllocFactorMatrix,(I$4+1),FALSE)*$E3702</f>
        <v>0</v>
      </c>
      <c r="J3697" s="47">
        <f t="shared" si="5369"/>
        <v>0</v>
      </c>
      <c r="K3697" s="47">
        <f t="shared" si="5369"/>
        <v>0</v>
      </c>
      <c r="L3697" s="5">
        <f t="shared" si="5369"/>
        <v>0</v>
      </c>
      <c r="M3697" s="5">
        <f t="shared" si="5369"/>
        <v>0</v>
      </c>
      <c r="N3697" s="5">
        <f t="shared" si="5369"/>
        <v>0</v>
      </c>
      <c r="O3697" s="5">
        <f t="shared" si="5353"/>
        <v>0</v>
      </c>
      <c r="P3697" s="5">
        <f>VLOOKUP(CONCATENATE($F3697," ",$G3697),AllocFactorMatrix,(P$4+1),FALSE)*$E3702</f>
        <v>0</v>
      </c>
      <c r="Q3697" s="5">
        <f>VLOOKUP(CONCATENATE($F3697," ",$G3697),AllocFactorMatrix,(Q$4+1),FALSE)*$E3702</f>
        <v>0</v>
      </c>
      <c r="R3697" s="5">
        <f>VLOOKUP(CONCATENATE($F3697," ",$G3697),AllocFactorMatrix,(R$4+1),FALSE)*$E3702</f>
        <v>0</v>
      </c>
      <c r="S3697" s="5">
        <f>VLOOKUP(CONCATENATE($F3697," ",$G3697),AllocFactorMatrix,(S$4+1),FALSE)*$E3702</f>
        <v>0</v>
      </c>
      <c r="T3697" s="5">
        <f t="shared" si="5367"/>
        <v>0</v>
      </c>
      <c r="U3697" s="5">
        <f>VLOOKUP(CONCATENATE($F3697," ",$G3697),AllocFactorMatrix,(U$4+1),FALSE)*$E3702</f>
        <v>0</v>
      </c>
      <c r="V3697" s="5">
        <f>VLOOKUP(CONCATENATE($F3697," ",$G3697),AllocFactorMatrix,(V$4+1),FALSE)*$E3702</f>
        <v>0</v>
      </c>
      <c r="W3697" s="5">
        <f>VLOOKUP(CONCATENATE($F3697," ",$G3697),AllocFactorMatrix,(W$4+1),FALSE)*$E3702</f>
        <v>0</v>
      </c>
      <c r="X3697" s="5">
        <f>VLOOKUP(CONCATENATE($F3697," ",$G3697),AllocFactorMatrix,(X$4+1),FALSE)*$E3702</f>
        <v>0</v>
      </c>
      <c r="Y3697" s="5">
        <f t="shared" si="5368"/>
        <v>0</v>
      </c>
      <c r="Z3697" s="5">
        <f>VLOOKUP(CONCATENATE($F3697," ",$G3697),AllocFactorMatrix,(Z$4+1),FALSE)*$E3702</f>
        <v>0</v>
      </c>
      <c r="AA3697" s="5">
        <f>VLOOKUP(CONCATENATE($F3697," ",$G3697),AllocFactorMatrix,(AA$4+1),FALSE)*$E3702</f>
        <v>0</v>
      </c>
      <c r="AB3697" s="5">
        <f t="shared" si="5354"/>
        <v>0</v>
      </c>
      <c r="AC3697" s="5">
        <f>VLOOKUP(CONCATENATE($F3697," ",$G3697),AllocFactorMatrix,(AC$4+1),FALSE)*$E3702</f>
        <v>0</v>
      </c>
      <c r="AD3697" s="5">
        <f>VLOOKUP(CONCATENATE($F3697," ",$G3697),AllocFactorMatrix,(AD$4+1),FALSE)*$E3702</f>
        <v>0</v>
      </c>
      <c r="AE3697" s="5">
        <f>VLOOKUP(CONCATENATE($F3697," ",$G3697),AllocFactorMatrix,(AE$4+1),FALSE)*$E3702</f>
        <v>0</v>
      </c>
    </row>
    <row r="3698" spans="4:31" hidden="1" outlineLevel="1">
      <c r="E3698" s="44"/>
      <c r="F3698" s="167" t="str">
        <f>F3702</f>
        <v>FUELREV</v>
      </c>
      <c r="G3698" s="48" t="str">
        <f>$G$11</f>
        <v>DISTPRI</v>
      </c>
      <c r="H3698" s="4">
        <f t="shared" si="5364"/>
        <v>0</v>
      </c>
      <c r="I3698" s="5">
        <f t="shared" ref="I3698:N3698" si="5370">VLOOKUP(CONCATENATE($F3698," ",$G3698),AllocFactorMatrix,(I$4+1),FALSE)*$E3702</f>
        <v>0</v>
      </c>
      <c r="J3698" s="47">
        <f t="shared" si="5370"/>
        <v>0</v>
      </c>
      <c r="K3698" s="47">
        <f t="shared" si="5370"/>
        <v>0</v>
      </c>
      <c r="L3698" s="5">
        <f t="shared" si="5370"/>
        <v>0</v>
      </c>
      <c r="M3698" s="5">
        <f t="shared" si="5370"/>
        <v>0</v>
      </c>
      <c r="N3698" s="5">
        <f t="shared" si="5370"/>
        <v>0</v>
      </c>
      <c r="O3698" s="5">
        <f t="shared" si="5353"/>
        <v>0</v>
      </c>
      <c r="P3698" s="5">
        <f>VLOOKUP(CONCATENATE($F3698," ",$G3698),AllocFactorMatrix,(P$4+1),FALSE)*$E3702</f>
        <v>0</v>
      </c>
      <c r="Q3698" s="5">
        <f>VLOOKUP(CONCATENATE($F3698," ",$G3698),AllocFactorMatrix,(Q$4+1),FALSE)*$E3702</f>
        <v>0</v>
      </c>
      <c r="R3698" s="5">
        <f>VLOOKUP(CONCATENATE($F3698," ",$G3698),AllocFactorMatrix,(R$4+1),FALSE)*$E3702</f>
        <v>0</v>
      </c>
      <c r="S3698" s="5">
        <f>VLOOKUP(CONCATENATE($F3698," ",$G3698),AllocFactorMatrix,(S$4+1),FALSE)*$E3702</f>
        <v>0</v>
      </c>
      <c r="T3698" s="5">
        <f t="shared" si="5367"/>
        <v>0</v>
      </c>
      <c r="U3698" s="5">
        <f>VLOOKUP(CONCATENATE($F3698," ",$G3698),AllocFactorMatrix,(U$4+1),FALSE)*$E3702</f>
        <v>0</v>
      </c>
      <c r="V3698" s="5">
        <f>VLOOKUP(CONCATENATE($F3698," ",$G3698),AllocFactorMatrix,(V$4+1),FALSE)*$E3702</f>
        <v>0</v>
      </c>
      <c r="W3698" s="5">
        <f>VLOOKUP(CONCATENATE($F3698," ",$G3698),AllocFactorMatrix,(W$4+1),FALSE)*$E3702</f>
        <v>0</v>
      </c>
      <c r="X3698" s="5">
        <f>VLOOKUP(CONCATENATE($F3698," ",$G3698),AllocFactorMatrix,(X$4+1),FALSE)*$E3702</f>
        <v>0</v>
      </c>
      <c r="Y3698" s="5">
        <f t="shared" si="5368"/>
        <v>0</v>
      </c>
      <c r="Z3698" s="5">
        <f>VLOOKUP(CONCATENATE($F3698," ",$G3698),AllocFactorMatrix,(Z$4+1),FALSE)*$E3702</f>
        <v>0</v>
      </c>
      <c r="AA3698" s="5">
        <f>VLOOKUP(CONCATENATE($F3698," ",$G3698),AllocFactorMatrix,(AA$4+1),FALSE)*$E3702</f>
        <v>0</v>
      </c>
      <c r="AB3698" s="5">
        <f t="shared" si="5354"/>
        <v>0</v>
      </c>
      <c r="AC3698" s="5">
        <f>VLOOKUP(CONCATENATE($F3698," ",$G3698),AllocFactorMatrix,(AC$4+1),FALSE)*$E3702</f>
        <v>0</v>
      </c>
      <c r="AD3698" s="5">
        <f>VLOOKUP(CONCATENATE($F3698," ",$G3698),AllocFactorMatrix,(AD$4+1),FALSE)*$E3702</f>
        <v>0</v>
      </c>
      <c r="AE3698" s="5">
        <f>VLOOKUP(CONCATENATE($F3698," ",$G3698),AllocFactorMatrix,(AE$4+1),FALSE)*$E3702</f>
        <v>0</v>
      </c>
    </row>
    <row r="3699" spans="4:31" hidden="1" outlineLevel="1">
      <c r="E3699" s="44"/>
      <c r="F3699" s="167" t="str">
        <f>F3702</f>
        <v>FUELREV</v>
      </c>
      <c r="G3699" s="48" t="str">
        <f>$G$12</f>
        <v>DISTSEC</v>
      </c>
      <c r="H3699" s="4">
        <f t="shared" si="5364"/>
        <v>0</v>
      </c>
      <c r="I3699" s="5">
        <f t="shared" ref="I3699:N3699" si="5371">VLOOKUP(CONCATENATE($F3699," ",$G3699),AllocFactorMatrix,(I$4+1),FALSE)*$E3702</f>
        <v>0</v>
      </c>
      <c r="J3699" s="47">
        <f t="shared" si="5371"/>
        <v>0</v>
      </c>
      <c r="K3699" s="47">
        <f t="shared" si="5371"/>
        <v>0</v>
      </c>
      <c r="L3699" s="5">
        <f t="shared" si="5371"/>
        <v>0</v>
      </c>
      <c r="M3699" s="5">
        <f t="shared" si="5371"/>
        <v>0</v>
      </c>
      <c r="N3699" s="5">
        <f t="shared" si="5371"/>
        <v>0</v>
      </c>
      <c r="O3699" s="5">
        <f t="shared" si="5353"/>
        <v>0</v>
      </c>
      <c r="P3699" s="5">
        <f>VLOOKUP(CONCATENATE($F3699," ",$G3699),AllocFactorMatrix,(P$4+1),FALSE)*$E3702</f>
        <v>0</v>
      </c>
      <c r="Q3699" s="5">
        <f>VLOOKUP(CONCATENATE($F3699," ",$G3699),AllocFactorMatrix,(Q$4+1),FALSE)*$E3702</f>
        <v>0</v>
      </c>
      <c r="R3699" s="5">
        <f>VLOOKUP(CONCATENATE($F3699," ",$G3699),AllocFactorMatrix,(R$4+1),FALSE)*$E3702</f>
        <v>0</v>
      </c>
      <c r="S3699" s="5">
        <f>VLOOKUP(CONCATENATE($F3699," ",$G3699),AllocFactorMatrix,(S$4+1),FALSE)*$E3702</f>
        <v>0</v>
      </c>
      <c r="T3699" s="5">
        <f t="shared" si="5367"/>
        <v>0</v>
      </c>
      <c r="U3699" s="5">
        <f>VLOOKUP(CONCATENATE($F3699," ",$G3699),AllocFactorMatrix,(U$4+1),FALSE)*$E3702</f>
        <v>0</v>
      </c>
      <c r="V3699" s="5">
        <f>VLOOKUP(CONCATENATE($F3699," ",$G3699),AllocFactorMatrix,(V$4+1),FALSE)*$E3702</f>
        <v>0</v>
      </c>
      <c r="W3699" s="5">
        <f>VLOOKUP(CONCATENATE($F3699," ",$G3699),AllocFactorMatrix,(W$4+1),FALSE)*$E3702</f>
        <v>0</v>
      </c>
      <c r="X3699" s="5">
        <f>VLOOKUP(CONCATENATE($F3699," ",$G3699),AllocFactorMatrix,(X$4+1),FALSE)*$E3702</f>
        <v>0</v>
      </c>
      <c r="Y3699" s="5">
        <f t="shared" si="5368"/>
        <v>0</v>
      </c>
      <c r="Z3699" s="5">
        <f>VLOOKUP(CONCATENATE($F3699," ",$G3699),AllocFactorMatrix,(Z$4+1),FALSE)*$E3702</f>
        <v>0</v>
      </c>
      <c r="AA3699" s="5">
        <f>VLOOKUP(CONCATENATE($F3699," ",$G3699),AllocFactorMatrix,(AA$4+1),FALSE)*$E3702</f>
        <v>0</v>
      </c>
      <c r="AB3699" s="5">
        <f t="shared" si="5354"/>
        <v>0</v>
      </c>
      <c r="AC3699" s="5">
        <f>VLOOKUP(CONCATENATE($F3699," ",$G3699),AllocFactorMatrix,(AC$4+1),FALSE)*$E3702</f>
        <v>0</v>
      </c>
      <c r="AD3699" s="5">
        <f>VLOOKUP(CONCATENATE($F3699," ",$G3699),AllocFactorMatrix,(AD$4+1),FALSE)*$E3702</f>
        <v>0</v>
      </c>
      <c r="AE3699" s="5">
        <f>VLOOKUP(CONCATENATE($F3699," ",$G3699),AllocFactorMatrix,(AE$4+1),FALSE)*$E3702</f>
        <v>0</v>
      </c>
    </row>
    <row r="3700" spans="4:31" hidden="1" outlineLevel="1">
      <c r="E3700" s="44"/>
      <c r="F3700" s="167" t="str">
        <f>F3702</f>
        <v>FUELREV</v>
      </c>
      <c r="G3700" s="48" t="str">
        <f>$G$13</f>
        <v>ENERGY</v>
      </c>
      <c r="H3700" s="4">
        <f t="shared" si="5364"/>
        <v>0</v>
      </c>
      <c r="I3700" s="5">
        <f t="shared" ref="I3700:N3700" si="5372">VLOOKUP(CONCATENATE($F3700," ",$G3700),AllocFactorMatrix,(I$4+1),FALSE)*$E3702</f>
        <v>0</v>
      </c>
      <c r="J3700" s="47">
        <f t="shared" si="5372"/>
        <v>0</v>
      </c>
      <c r="K3700" s="47">
        <f t="shared" si="5372"/>
        <v>0</v>
      </c>
      <c r="L3700" s="5">
        <f t="shared" si="5372"/>
        <v>0</v>
      </c>
      <c r="M3700" s="5">
        <f t="shared" si="5372"/>
        <v>0</v>
      </c>
      <c r="N3700" s="5">
        <f t="shared" si="5372"/>
        <v>0</v>
      </c>
      <c r="O3700" s="5">
        <f t="shared" si="5353"/>
        <v>0</v>
      </c>
      <c r="P3700" s="5">
        <f>VLOOKUP(CONCATENATE($F3700," ",$G3700),AllocFactorMatrix,(P$4+1),FALSE)*$E3702</f>
        <v>0</v>
      </c>
      <c r="Q3700" s="5">
        <f>VLOOKUP(CONCATENATE($F3700," ",$G3700),AllocFactorMatrix,(Q$4+1),FALSE)*$E3702</f>
        <v>0</v>
      </c>
      <c r="R3700" s="5">
        <f>VLOOKUP(CONCATENATE($F3700," ",$G3700),AllocFactorMatrix,(R$4+1),FALSE)*$E3702</f>
        <v>0</v>
      </c>
      <c r="S3700" s="5">
        <f>VLOOKUP(CONCATENATE($F3700," ",$G3700),AllocFactorMatrix,(S$4+1),FALSE)*$E3702</f>
        <v>0</v>
      </c>
      <c r="T3700" s="5">
        <f t="shared" si="5367"/>
        <v>0</v>
      </c>
      <c r="U3700" s="5">
        <f>VLOOKUP(CONCATENATE($F3700," ",$G3700),AllocFactorMatrix,(U$4+1),FALSE)*$E3702</f>
        <v>0</v>
      </c>
      <c r="V3700" s="5">
        <f>VLOOKUP(CONCATENATE($F3700," ",$G3700),AllocFactorMatrix,(V$4+1),FALSE)*$E3702</f>
        <v>0</v>
      </c>
      <c r="W3700" s="5">
        <f>VLOOKUP(CONCATENATE($F3700," ",$G3700),AllocFactorMatrix,(W$4+1),FALSE)*$E3702</f>
        <v>0</v>
      </c>
      <c r="X3700" s="5">
        <f>VLOOKUP(CONCATENATE($F3700," ",$G3700),AllocFactorMatrix,(X$4+1),FALSE)*$E3702</f>
        <v>0</v>
      </c>
      <c r="Y3700" s="5">
        <f t="shared" si="5368"/>
        <v>0</v>
      </c>
      <c r="Z3700" s="5">
        <f>VLOOKUP(CONCATENATE($F3700," ",$G3700),AllocFactorMatrix,(Z$4+1),FALSE)*$E3702</f>
        <v>0</v>
      </c>
      <c r="AA3700" s="5">
        <f>VLOOKUP(CONCATENATE($F3700," ",$G3700),AllocFactorMatrix,(AA$4+1),FALSE)*$E3702</f>
        <v>0</v>
      </c>
      <c r="AB3700" s="5">
        <f t="shared" si="5354"/>
        <v>0</v>
      </c>
      <c r="AC3700" s="5">
        <f>VLOOKUP(CONCATENATE($F3700," ",$G3700),AllocFactorMatrix,(AC$4+1),FALSE)*$E3702</f>
        <v>0</v>
      </c>
      <c r="AD3700" s="5">
        <f>VLOOKUP(CONCATENATE($F3700," ",$G3700),AllocFactorMatrix,(AD$4+1),FALSE)*$E3702</f>
        <v>0</v>
      </c>
      <c r="AE3700" s="5">
        <f>VLOOKUP(CONCATENATE($F3700," ",$G3700),AllocFactorMatrix,(AE$4+1),FALSE)*$E3702</f>
        <v>0</v>
      </c>
    </row>
    <row r="3701" spans="4:31" hidden="1" outlineLevel="1">
      <c r="E3701" s="44"/>
      <c r="F3701" s="167" t="str">
        <f>F3702</f>
        <v>FUELREV</v>
      </c>
      <c r="G3701" s="48" t="str">
        <f>$G$14</f>
        <v>CUSTOMER</v>
      </c>
      <c r="H3701" s="4">
        <f t="shared" si="5364"/>
        <v>0</v>
      </c>
      <c r="I3701" s="5">
        <f t="shared" ref="I3701:N3701" si="5373">VLOOKUP(CONCATENATE($F3701," ",$G3701),AllocFactorMatrix,(I$4+1),FALSE)*$E3702</f>
        <v>0</v>
      </c>
      <c r="J3701" s="47">
        <f t="shared" si="5373"/>
        <v>0</v>
      </c>
      <c r="K3701" s="47">
        <f t="shared" si="5373"/>
        <v>0</v>
      </c>
      <c r="L3701" s="5">
        <f t="shared" si="5373"/>
        <v>0</v>
      </c>
      <c r="M3701" s="5">
        <f t="shared" si="5373"/>
        <v>0</v>
      </c>
      <c r="N3701" s="5">
        <f t="shared" si="5373"/>
        <v>0</v>
      </c>
      <c r="O3701" s="5">
        <f t="shared" si="5353"/>
        <v>0</v>
      </c>
      <c r="P3701" s="5">
        <f>VLOOKUP(CONCATENATE($F3701," ",$G3701),AllocFactorMatrix,(P$4+1),FALSE)*$E3702</f>
        <v>0</v>
      </c>
      <c r="Q3701" s="5">
        <f>VLOOKUP(CONCATENATE($F3701," ",$G3701),AllocFactorMatrix,(Q$4+1),FALSE)*$E3702</f>
        <v>0</v>
      </c>
      <c r="R3701" s="5">
        <f>VLOOKUP(CONCATENATE($F3701," ",$G3701),AllocFactorMatrix,(R$4+1),FALSE)*$E3702</f>
        <v>0</v>
      </c>
      <c r="S3701" s="5">
        <f>VLOOKUP(CONCATENATE($F3701," ",$G3701),AllocFactorMatrix,(S$4+1),FALSE)*$E3702</f>
        <v>0</v>
      </c>
      <c r="T3701" s="5">
        <f t="shared" si="5367"/>
        <v>0</v>
      </c>
      <c r="U3701" s="5">
        <f>VLOOKUP(CONCATENATE($F3701," ",$G3701),AllocFactorMatrix,(U$4+1),FALSE)*$E3702</f>
        <v>0</v>
      </c>
      <c r="V3701" s="5">
        <f>VLOOKUP(CONCATENATE($F3701," ",$G3701),AllocFactorMatrix,(V$4+1),FALSE)*$E3702</f>
        <v>0</v>
      </c>
      <c r="W3701" s="5">
        <f>VLOOKUP(CONCATENATE($F3701," ",$G3701),AllocFactorMatrix,(W$4+1),FALSE)*$E3702</f>
        <v>0</v>
      </c>
      <c r="X3701" s="5">
        <f>VLOOKUP(CONCATENATE($F3701," ",$G3701),AllocFactorMatrix,(X$4+1),FALSE)*$E3702</f>
        <v>0</v>
      </c>
      <c r="Y3701" s="5">
        <f t="shared" si="5368"/>
        <v>0</v>
      </c>
      <c r="Z3701" s="5">
        <f>VLOOKUP(CONCATENATE($F3701," ",$G3701),AllocFactorMatrix,(Z$4+1),FALSE)*$E3702</f>
        <v>0</v>
      </c>
      <c r="AA3701" s="5">
        <f>VLOOKUP(CONCATENATE($F3701," ",$G3701),AllocFactorMatrix,(AA$4+1),FALSE)*$E3702</f>
        <v>0</v>
      </c>
      <c r="AB3701" s="5">
        <f t="shared" si="5354"/>
        <v>0</v>
      </c>
      <c r="AC3701" s="5">
        <f>VLOOKUP(CONCATENATE($F3701," ",$G3701),AllocFactorMatrix,(AC$4+1),FALSE)*$E3702</f>
        <v>0</v>
      </c>
      <c r="AD3701" s="5">
        <f>VLOOKUP(CONCATENATE($F3701," ",$G3701),AllocFactorMatrix,(AD$4+1),FALSE)*$E3702</f>
        <v>0</v>
      </c>
      <c r="AE3701" s="5">
        <f>VLOOKUP(CONCATENATE($F3701," ",$G3701),AllocFactorMatrix,(AE$4+1),FALSE)*$E3702</f>
        <v>0</v>
      </c>
    </row>
    <row r="3702" spans="4:31" collapsed="1">
      <c r="D3702" s="48" t="s">
        <v>330</v>
      </c>
      <c r="E3702" s="54">
        <v>0</v>
      </c>
      <c r="F3702" s="88" t="s">
        <v>229</v>
      </c>
      <c r="G3702" s="48" t="str">
        <f>$G$15</f>
        <v>TOTAL</v>
      </c>
      <c r="H3702" s="4">
        <f t="shared" si="5364"/>
        <v>0</v>
      </c>
      <c r="I3702" s="5">
        <f t="shared" ref="I3702:N3702" si="5374">VLOOKUP(CONCATENATE($F3702," ",$G3702),AllocFactorMatrix,(I$4+1),FALSE)*$E3702</f>
        <v>0</v>
      </c>
      <c r="J3702" s="47">
        <f t="shared" si="5374"/>
        <v>0</v>
      </c>
      <c r="K3702" s="47">
        <f t="shared" si="5374"/>
        <v>0</v>
      </c>
      <c r="L3702" s="5">
        <f t="shared" si="5374"/>
        <v>0</v>
      </c>
      <c r="M3702" s="5">
        <f t="shared" si="5374"/>
        <v>0</v>
      </c>
      <c r="N3702" s="5">
        <f t="shared" si="5374"/>
        <v>0</v>
      </c>
      <c r="O3702" s="5">
        <f t="shared" si="5353"/>
        <v>0</v>
      </c>
      <c r="P3702" s="5">
        <f>VLOOKUP(CONCATENATE($F3702," ",$G3702),AllocFactorMatrix,(P$4+1),FALSE)*$E3702</f>
        <v>0</v>
      </c>
      <c r="Q3702" s="5">
        <f>VLOOKUP(CONCATENATE($F3702," ",$G3702),AllocFactorMatrix,(Q$4+1),FALSE)*$E3702</f>
        <v>0</v>
      </c>
      <c r="R3702" s="5">
        <f>VLOOKUP(CONCATENATE($F3702," ",$G3702),AllocFactorMatrix,(R$4+1),FALSE)*$E3702</f>
        <v>0</v>
      </c>
      <c r="S3702" s="5">
        <f>VLOOKUP(CONCATENATE($F3702," ",$G3702),AllocFactorMatrix,(S$4+1),FALSE)*$E3702</f>
        <v>0</v>
      </c>
      <c r="T3702" s="5">
        <f t="shared" si="5367"/>
        <v>0</v>
      </c>
      <c r="U3702" s="5">
        <f>VLOOKUP(CONCATENATE($F3702," ",$G3702),AllocFactorMatrix,(U$4+1),FALSE)*$E3702</f>
        <v>0</v>
      </c>
      <c r="V3702" s="5">
        <f>VLOOKUP(CONCATENATE($F3702," ",$G3702),AllocFactorMatrix,(V$4+1),FALSE)*$E3702</f>
        <v>0</v>
      </c>
      <c r="W3702" s="5">
        <f>VLOOKUP(CONCATENATE($F3702," ",$G3702),AllocFactorMatrix,(W$4+1),FALSE)*$E3702</f>
        <v>0</v>
      </c>
      <c r="X3702" s="5">
        <f>VLOOKUP(CONCATENATE($F3702," ",$G3702),AllocFactorMatrix,(X$4+1),FALSE)*$E3702</f>
        <v>0</v>
      </c>
      <c r="Y3702" s="5">
        <f t="shared" si="5368"/>
        <v>0</v>
      </c>
      <c r="Z3702" s="5">
        <f>VLOOKUP(CONCATENATE($F3702," ",$G3702),AllocFactorMatrix,(Z$4+1),FALSE)*$E3702</f>
        <v>0</v>
      </c>
      <c r="AA3702" s="5">
        <f>VLOOKUP(CONCATENATE($F3702," ",$G3702),AllocFactorMatrix,(AA$4+1),FALSE)*$E3702</f>
        <v>0</v>
      </c>
      <c r="AB3702" s="5">
        <f t="shared" si="5354"/>
        <v>0</v>
      </c>
      <c r="AC3702" s="5">
        <f>VLOOKUP(CONCATENATE($F3702," ",$G3702),AllocFactorMatrix,(AC$4+1),FALSE)*$E3702</f>
        <v>0</v>
      </c>
      <c r="AD3702" s="5">
        <f>VLOOKUP(CONCATENATE($F3702," ",$G3702),AllocFactorMatrix,(AD$4+1),FALSE)*$E3702</f>
        <v>0</v>
      </c>
      <c r="AE3702" s="5">
        <f>VLOOKUP(CONCATENATE($F3702," ",$G3702),AllocFactorMatrix,(AE$4+1),FALSE)*$E3702</f>
        <v>0</v>
      </c>
    </row>
    <row r="3703" spans="4:31" hidden="1" outlineLevel="1">
      <c r="E3703" s="44"/>
      <c r="F3703" s="167" t="str">
        <f>F3710</f>
        <v>LABOR_M</v>
      </c>
      <c r="G3703" s="48" t="str">
        <f>$G$8</f>
        <v>PRODUCTION</v>
      </c>
      <c r="H3703" s="4">
        <f t="shared" ca="1" si="5364"/>
        <v>33577.659935180433</v>
      </c>
      <c r="I3703" s="5">
        <f t="shared" ref="I3703:N3703" ca="1" si="5375">VLOOKUP(CONCATENATE($F3703," ",$G3703),AllocFactorMatrix,(I$4+1),FALSE)*$E3710</f>
        <v>17268.014359773642</v>
      </c>
      <c r="J3703" s="47">
        <f t="shared" ca="1" si="5375"/>
        <v>3.8631508270737558</v>
      </c>
      <c r="K3703" s="47">
        <f t="shared" ca="1" si="5375"/>
        <v>6.7641016433972885</v>
      </c>
      <c r="L3703" s="5">
        <f t="shared" ca="1" si="5375"/>
        <v>4024.6124804870392</v>
      </c>
      <c r="M3703" s="5">
        <f t="shared" ca="1" si="5375"/>
        <v>56.002431444103941</v>
      </c>
      <c r="N3703" s="5">
        <f t="shared" ca="1" si="5375"/>
        <v>7.7996662444681339</v>
      </c>
      <c r="O3703" s="5">
        <f t="shared" ref="O3703:O3710" ca="1" si="5376">SUBTOTAL(9,L3703:N3703)</f>
        <v>4088.414578175611</v>
      </c>
      <c r="P3703" s="5">
        <f ca="1">VLOOKUP(CONCATENATE($F3703," ",$G3703),AllocFactorMatrix,(P$4+1),FALSE)*$E3710</f>
        <v>2393.8101583010362</v>
      </c>
      <c r="Q3703" s="5">
        <f ca="1">VLOOKUP(CONCATENATE($F3703," ",$G3703),AllocFactorMatrix,(Q$4+1),FALSE)*$E3710</f>
        <v>429.59072610769095</v>
      </c>
      <c r="R3703" s="5">
        <f ca="1">VLOOKUP(CONCATENATE($F3703," ",$G3703),AllocFactorMatrix,(R$4+1),FALSE)*$E3710</f>
        <v>87.116615360731672</v>
      </c>
      <c r="S3703" s="5">
        <f ca="1">VLOOKUP(CONCATENATE($F3703," ",$G3703),AllocFactorMatrix,(S$4+1),FALSE)*$E3710</f>
        <v>3.3082140722763755</v>
      </c>
      <c r="T3703" s="5">
        <f ca="1">SUBTOTAL(9,P3703:S3703)</f>
        <v>2913.8257138417353</v>
      </c>
      <c r="U3703" s="5">
        <f ca="1">VLOOKUP(CONCATENATE($F3703," ",$G3703),AllocFactorMatrix,(U$4+1),FALSE)*$E3710</f>
        <v>113.53324545206075</v>
      </c>
      <c r="V3703" s="5">
        <f ca="1">VLOOKUP(CONCATENATE($F3703," ",$G3703),AllocFactorMatrix,(V$4+1),FALSE)*$E3710</f>
        <v>1532.7643733310863</v>
      </c>
      <c r="W3703" s="5">
        <f ca="1">VLOOKUP(CONCATENATE($F3703," ",$G3703),AllocFactorMatrix,(W$4+1),FALSE)*$E3710</f>
        <v>5862.2084306408578</v>
      </c>
      <c r="X3703" s="5">
        <f ca="1">VLOOKUP(CONCATENATE($F3703," ",$G3703),AllocFactorMatrix,(X$4+1),FALSE)*$E3710</f>
        <v>1061.9934273775709</v>
      </c>
      <c r="Y3703" s="5">
        <f ca="1">SUBTOTAL(9,U3703:X3703)</f>
        <v>8570.4994768015767</v>
      </c>
      <c r="Z3703" s="5">
        <f ca="1">VLOOKUP(CONCATENATE($F3703," ",$G3703),AllocFactorMatrix,(Z$4+1),FALSE)*$E3710</f>
        <v>657.98460734155606</v>
      </c>
      <c r="AA3703" s="5">
        <f ca="1">VLOOKUP(CONCATENATE($F3703," ",$G3703),AllocFactorMatrix,(AA$4+1),FALSE)*$E3710</f>
        <v>13.141640268890367</v>
      </c>
      <c r="AB3703" s="5">
        <f t="shared" ref="AB3703:AB3710" ca="1" si="5377">SUBTOTAL(9,Z3703:AA3703)</f>
        <v>671.1262476104464</v>
      </c>
      <c r="AC3703" s="5">
        <f ca="1">VLOOKUP(CONCATENATE($F3703," ",$G3703),AllocFactorMatrix,(AC$4+1),FALSE)*$E3710</f>
        <v>8.6798814606634789</v>
      </c>
      <c r="AD3703" s="5">
        <f ca="1">VLOOKUP(CONCATENATE($F3703," ",$G3703),AllocFactorMatrix,(AD$4+1),FALSE)*$E3710</f>
        <v>38.560975448970936</v>
      </c>
      <c r="AE3703" s="5">
        <f ca="1">VLOOKUP(CONCATENATE($F3703," ",$G3703),AllocFactorMatrix,(AE$4+1),FALSE)*$E3710</f>
        <v>7.9114495972954115</v>
      </c>
    </row>
    <row r="3704" spans="4:31" hidden="1" outlineLevel="1">
      <c r="E3704" s="44"/>
      <c r="F3704" s="167" t="str">
        <f>F3710</f>
        <v>LABOR_M</v>
      </c>
      <c r="G3704" s="48" t="str">
        <f>$G$9</f>
        <v>BULKTRAN</v>
      </c>
      <c r="H3704" s="4">
        <f t="shared" ca="1" si="5364"/>
        <v>5204.8028876061371</v>
      </c>
      <c r="I3704" s="5">
        <f t="shared" ref="I3704:N3704" ca="1" si="5378">VLOOKUP(CONCATENATE($F3704," ",$G3704),AllocFactorMatrix,(I$4+1),FALSE)*$E3710</f>
        <v>2676.678814916675</v>
      </c>
      <c r="J3704" s="47">
        <f t="shared" ca="1" si="5378"/>
        <v>0.59881893553114274</v>
      </c>
      <c r="K3704" s="47">
        <f t="shared" ca="1" si="5378"/>
        <v>1.0484892584408239</v>
      </c>
      <c r="L3704" s="5">
        <f t="shared" ca="1" si="5378"/>
        <v>623.84676896400822</v>
      </c>
      <c r="M3704" s="5">
        <f t="shared" ca="1" si="5378"/>
        <v>8.680819850338672</v>
      </c>
      <c r="N3704" s="5">
        <f t="shared" ca="1" si="5378"/>
        <v>1.2090099628723185</v>
      </c>
      <c r="O3704" s="5">
        <f t="shared" ca="1" si="5376"/>
        <v>633.73659877721923</v>
      </c>
      <c r="P3704" s="5">
        <f ca="1">VLOOKUP(CONCATENATE($F3704," ",$G3704),AllocFactorMatrix,(P$4+1),FALSE)*$E3710</f>
        <v>371.05950945831313</v>
      </c>
      <c r="Q3704" s="5">
        <f ca="1">VLOOKUP(CONCATENATE($F3704," ",$G3704),AllocFactorMatrix,(Q$4+1),FALSE)*$E3710</f>
        <v>66.589960588393012</v>
      </c>
      <c r="R3704" s="5">
        <f ca="1">VLOOKUP(CONCATENATE($F3704," ",$G3704),AllocFactorMatrix,(R$4+1),FALSE)*$E3710</f>
        <v>13.503764469093941</v>
      </c>
      <c r="S3704" s="5">
        <f ca="1">VLOOKUP(CONCATENATE($F3704," ",$G3704),AllocFactorMatrix,(S$4+1),FALSE)*$E3710</f>
        <v>0.51279934901487123</v>
      </c>
      <c r="T3704" s="5">
        <f t="shared" ref="T3704:T3710" ca="1" si="5379">SUBTOTAL(9,P3704:S3704)</f>
        <v>451.66603386481495</v>
      </c>
      <c r="U3704" s="5">
        <f ca="1">VLOOKUP(CONCATENATE($F3704," ",$G3704),AllocFactorMatrix,(U$4+1),FALSE)*$E3710</f>
        <v>17.598551087506113</v>
      </c>
      <c r="V3704" s="5">
        <f ca="1">VLOOKUP(CONCATENATE($F3704," ",$G3704),AllocFactorMatrix,(V$4+1),FALSE)*$E3710</f>
        <v>237.59060195778815</v>
      </c>
      <c r="W3704" s="5">
        <f ca="1">VLOOKUP(CONCATENATE($F3704," ",$G3704),AllocFactorMatrix,(W$4+1),FALSE)*$E3710</f>
        <v>908.68867653223504</v>
      </c>
      <c r="X3704" s="5">
        <f ca="1">VLOOKUP(CONCATENATE($F3704," ",$G3704),AllocFactorMatrix,(X$4+1),FALSE)*$E3710</f>
        <v>164.61738155976099</v>
      </c>
      <c r="Y3704" s="5">
        <f t="shared" ref="Y3704:Y3710" ca="1" si="5380">SUBTOTAL(9,U3704:X3704)</f>
        <v>1328.4952111372904</v>
      </c>
      <c r="Z3704" s="5">
        <f ca="1">VLOOKUP(CONCATENATE($F3704," ",$G3704),AllocFactorMatrix,(Z$4+1),FALSE)*$E3710</f>
        <v>101.99281876410824</v>
      </c>
      <c r="AA3704" s="5">
        <f ca="1">VLOOKUP(CONCATENATE($F3704," ",$G3704),AllocFactorMatrix,(AA$4+1),FALSE)*$E3710</f>
        <v>2.0370581914118717</v>
      </c>
      <c r="AB3704" s="5">
        <f t="shared" ca="1" si="5377"/>
        <v>104.02987695552011</v>
      </c>
      <c r="AC3704" s="5">
        <f ca="1">VLOOKUP(CONCATENATE($F3704," ",$G3704),AllocFactorMatrix,(AC$4+1),FALSE)*$E3710</f>
        <v>1.3454502838420423</v>
      </c>
      <c r="AD3704" s="5">
        <f ca="1">VLOOKUP(CONCATENATE($F3704," ",$G3704),AllocFactorMatrix,(AD$4+1),FALSE)*$E3710</f>
        <v>5.9772562100264075</v>
      </c>
      <c r="AE3704" s="5">
        <f ca="1">VLOOKUP(CONCATENATE($F3704," ",$G3704),AllocFactorMatrix,(AE$4+1),FALSE)*$E3710</f>
        <v>1.2263372667614165</v>
      </c>
    </row>
    <row r="3705" spans="4:31" hidden="1" outlineLevel="1">
      <c r="E3705" s="44"/>
      <c r="F3705" s="167" t="str">
        <f>F3710</f>
        <v>LABOR_M</v>
      </c>
      <c r="G3705" s="48" t="str">
        <f>$G$10</f>
        <v>SUBTRAN</v>
      </c>
      <c r="H3705" s="4">
        <f t="shared" ca="1" si="5364"/>
        <v>1442.4549509713045</v>
      </c>
      <c r="I3705" s="5">
        <f t="shared" ref="I3705:N3705" ca="1" si="5381">VLOOKUP(CONCATENATE($F3705," ",$G3705),AllocFactorMatrix,(I$4+1),FALSE)*$E3710</f>
        <v>736.90721152520803</v>
      </c>
      <c r="J3705" s="47">
        <f t="shared" ca="1" si="5381"/>
        <v>0.1199941631964388</v>
      </c>
      <c r="K3705" s="47">
        <f t="shared" ca="1" si="5381"/>
        <v>0.22332974082745993</v>
      </c>
      <c r="L3705" s="5">
        <f t="shared" ca="1" si="5381"/>
        <v>172.69520970956111</v>
      </c>
      <c r="M3705" s="5">
        <f t="shared" ca="1" si="5381"/>
        <v>2.4135526441142483</v>
      </c>
      <c r="N3705" s="5">
        <f t="shared" ca="1" si="5381"/>
        <v>0.43684181461180205</v>
      </c>
      <c r="O3705" s="5">
        <f t="shared" ca="1" si="5376"/>
        <v>175.54560416828716</v>
      </c>
      <c r="P3705" s="5">
        <f ca="1">VLOOKUP(CONCATENATE($F3705," ",$G3705),AllocFactorMatrix,(P$4+1),FALSE)*$E3710</f>
        <v>99.70272763830117</v>
      </c>
      <c r="Q3705" s="5">
        <f ca="1">VLOOKUP(CONCATENATE($F3705," ",$G3705),AllocFactorMatrix,(Q$4+1),FALSE)*$E3710</f>
        <v>17.942478547778148</v>
      </c>
      <c r="R3705" s="5">
        <f ca="1">VLOOKUP(CONCATENATE($F3705," ",$G3705),AllocFactorMatrix,(R$4+1),FALSE)*$E3710</f>
        <v>4.7097622822645526</v>
      </c>
      <c r="S3705" s="5">
        <f ca="1">VLOOKUP(CONCATENATE($F3705," ",$G3705),AllocFactorMatrix,(S$4+1),FALSE)*$E3710</f>
        <v>0</v>
      </c>
      <c r="T3705" s="5">
        <f t="shared" ca="1" si="5379"/>
        <v>122.35496846834387</v>
      </c>
      <c r="U3705" s="5">
        <f ca="1">VLOOKUP(CONCATENATE($F3705," ",$G3705),AllocFactorMatrix,(U$4+1),FALSE)*$E3710</f>
        <v>4.5006460148640794</v>
      </c>
      <c r="V3705" s="5">
        <f ca="1">VLOOKUP(CONCATENATE($F3705," ",$G3705),AllocFactorMatrix,(V$4+1),FALSE)*$E3710</f>
        <v>63.148427773085587</v>
      </c>
      <c r="W3705" s="5">
        <f ca="1">VLOOKUP(CONCATENATE($F3705," ",$G3705),AllocFactorMatrix,(W$4+1),FALSE)*$E3710</f>
        <v>311.37046080360358</v>
      </c>
      <c r="X3705" s="5">
        <f ca="1">VLOOKUP(CONCATENATE($F3705," ",$G3705),AllocFactorMatrix,(X$4+1),FALSE)*$E3710</f>
        <v>0</v>
      </c>
      <c r="Y3705" s="5">
        <f t="shared" ca="1" si="5380"/>
        <v>379.01953459155322</v>
      </c>
      <c r="Z3705" s="5">
        <f ca="1">VLOOKUP(CONCATENATE($F3705," ",$G3705),AllocFactorMatrix,(Z$4+1),FALSE)*$E3710</f>
        <v>27.370800554293904</v>
      </c>
      <c r="AA3705" s="5">
        <f ca="1">VLOOKUP(CONCATENATE($F3705," ",$G3705),AllocFactorMatrix,(AA$4+1),FALSE)*$E3710</f>
        <v>0.5495650857722606</v>
      </c>
      <c r="AB3705" s="5">
        <f t="shared" ca="1" si="5377"/>
        <v>27.920365640066166</v>
      </c>
      <c r="AC3705" s="5">
        <f ca="1">VLOOKUP(CONCATENATE($F3705," ",$G3705),AllocFactorMatrix,(AC$4+1),FALSE)*$E3710</f>
        <v>0.36394267381688816</v>
      </c>
      <c r="AD3705" s="5">
        <f ca="1">VLOOKUP(CONCATENATE($F3705," ",$G3705),AllocFactorMatrix,(AD$4+1),FALSE)*$E3710</f>
        <v>0</v>
      </c>
      <c r="AE3705" s="5">
        <f ca="1">VLOOKUP(CONCATENATE($F3705," ",$G3705),AllocFactorMatrix,(AE$4+1),FALSE)*$E3710</f>
        <v>0</v>
      </c>
    </row>
    <row r="3706" spans="4:31" hidden="1" outlineLevel="1">
      <c r="E3706" s="44"/>
      <c r="F3706" s="167" t="str">
        <f>F3710</f>
        <v>LABOR_M</v>
      </c>
      <c r="G3706" s="48" t="str">
        <f>$G$11</f>
        <v>DISTPRI</v>
      </c>
      <c r="H3706" s="4">
        <f t="shared" ca="1" si="5364"/>
        <v>11782.807525515473</v>
      </c>
      <c r="I3706" s="5">
        <f t="shared" ref="I3706:N3706" ca="1" si="5382">VLOOKUP(CONCATENATE($F3706," ",$G3706),AllocFactorMatrix,(I$4+1),FALSE)*$E3710</f>
        <v>7714.1989660249628</v>
      </c>
      <c r="J3706" s="47">
        <f t="shared" ca="1" si="5382"/>
        <v>1.2666826569172354</v>
      </c>
      <c r="K3706" s="47">
        <f t="shared" ca="1" si="5382"/>
        <v>2.3437257388714228</v>
      </c>
      <c r="L3706" s="5">
        <f t="shared" ca="1" si="5382"/>
        <v>1804.9177972024938</v>
      </c>
      <c r="M3706" s="5">
        <f t="shared" ca="1" si="5382"/>
        <v>25.221801739352141</v>
      </c>
      <c r="N3706" s="5">
        <f t="shared" ca="1" si="5382"/>
        <v>0</v>
      </c>
      <c r="O3706" s="5">
        <f t="shared" ca="1" si="5376"/>
        <v>1830.1395989418459</v>
      </c>
      <c r="P3706" s="5">
        <f ca="1">VLOOKUP(CONCATENATE($F3706," ",$G3706),AllocFactorMatrix,(P$4+1),FALSE)*$E3710</f>
        <v>1046.7092262355545</v>
      </c>
      <c r="Q3706" s="5">
        <f ca="1">VLOOKUP(CONCATENATE($F3706," ",$G3706),AllocFactorMatrix,(Q$4+1),FALSE)*$E3710</f>
        <v>188.3494303386662</v>
      </c>
      <c r="R3706" s="5">
        <f ca="1">VLOOKUP(CONCATENATE($F3706," ",$G3706),AllocFactorMatrix,(R$4+1),FALSE)*$E3710</f>
        <v>0</v>
      </c>
      <c r="S3706" s="5">
        <f ca="1">VLOOKUP(CONCATENATE($F3706," ",$G3706),AllocFactorMatrix,(S$4+1),FALSE)*$E3710</f>
        <v>0</v>
      </c>
      <c r="T3706" s="5">
        <f t="shared" ca="1" si="5379"/>
        <v>1235.0586565742208</v>
      </c>
      <c r="U3706" s="5">
        <f ca="1">VLOOKUP(CONCATENATE($F3706," ",$G3706),AllocFactorMatrix,(U$4+1),FALSE)*$E3710</f>
        <v>47.398646378290891</v>
      </c>
      <c r="V3706" s="5">
        <f ca="1">VLOOKUP(CONCATENATE($F3706," ",$G3706),AllocFactorMatrix,(V$4+1),FALSE)*$E3710</f>
        <v>655.42197966970105</v>
      </c>
      <c r="W3706" s="5">
        <f ca="1">VLOOKUP(CONCATENATE($F3706," ",$G3706),AllocFactorMatrix,(W$4+1),FALSE)*$E3710</f>
        <v>0</v>
      </c>
      <c r="X3706" s="5">
        <f ca="1">VLOOKUP(CONCATENATE($F3706," ",$G3706),AllocFactorMatrix,(X$4+1),FALSE)*$E3710</f>
        <v>0</v>
      </c>
      <c r="Y3706" s="5">
        <f t="shared" ca="1" si="5380"/>
        <v>702.82062604799194</v>
      </c>
      <c r="Z3706" s="5">
        <f ca="1">VLOOKUP(CONCATENATE($F3706," ",$G3706),AllocFactorMatrix,(Z$4+1),FALSE)*$E3710</f>
        <v>287.42258427304006</v>
      </c>
      <c r="AA3706" s="5">
        <f ca="1">VLOOKUP(CONCATENATE($F3706," ",$G3706),AllocFactorMatrix,(AA$4+1),FALSE)*$E3710</f>
        <v>5.7690245345487963</v>
      </c>
      <c r="AB3706" s="5">
        <f t="shared" ca="1" si="5377"/>
        <v>293.19160880758886</v>
      </c>
      <c r="AC3706" s="5">
        <f ca="1">VLOOKUP(CONCATENATE($F3706," ",$G3706),AllocFactorMatrix,(AC$4+1),FALSE)*$E3710</f>
        <v>3.7876607230666721</v>
      </c>
      <c r="AD3706" s="5">
        <f ca="1">VLOOKUP(CONCATENATE($F3706," ",$G3706),AllocFactorMatrix,(AD$4+1),FALSE)*$E3710</f>
        <v>0</v>
      </c>
      <c r="AE3706" s="5">
        <f ca="1">VLOOKUP(CONCATENATE($F3706," ",$G3706),AllocFactorMatrix,(AE$4+1),FALSE)*$E3710</f>
        <v>0</v>
      </c>
    </row>
    <row r="3707" spans="4:31" hidden="1" outlineLevel="1">
      <c r="E3707" s="44"/>
      <c r="F3707" s="167" t="str">
        <f>F3710</f>
        <v>LABOR_M</v>
      </c>
      <c r="G3707" s="48" t="str">
        <f>$G$12</f>
        <v>DISTSEC</v>
      </c>
      <c r="H3707" s="4">
        <f t="shared" ca="1" si="5364"/>
        <v>4668.0307870056131</v>
      </c>
      <c r="I3707" s="5">
        <f t="shared" ref="I3707:N3707" ca="1" si="5383">VLOOKUP(CONCATENATE($F3707," ",$G3707),AllocFactorMatrix,(I$4+1),FALSE)*$E3710</f>
        <v>3463.3108425911532</v>
      </c>
      <c r="J3707" s="47">
        <f t="shared" ca="1" si="5383"/>
        <v>0.85853690707081276</v>
      </c>
      <c r="K3707" s="47">
        <f t="shared" ca="1" si="5383"/>
        <v>1.1120418993161314</v>
      </c>
      <c r="L3707" s="5">
        <f t="shared" ca="1" si="5383"/>
        <v>698.0885273789055</v>
      </c>
      <c r="M3707" s="5">
        <f t="shared" ca="1" si="5383"/>
        <v>0</v>
      </c>
      <c r="N3707" s="5">
        <f t="shared" ca="1" si="5383"/>
        <v>0</v>
      </c>
      <c r="O3707" s="5">
        <f t="shared" ca="1" si="5376"/>
        <v>698.0885273789055</v>
      </c>
      <c r="P3707" s="5">
        <f ca="1">VLOOKUP(CONCATENATE($F3707," ",$G3707),AllocFactorMatrix,(P$4+1),FALSE)*$E3710</f>
        <v>348.48148260666818</v>
      </c>
      <c r="Q3707" s="5">
        <f ca="1">VLOOKUP(CONCATENATE($F3707," ",$G3707),AllocFactorMatrix,(Q$4+1),FALSE)*$E3710</f>
        <v>0</v>
      </c>
      <c r="R3707" s="5">
        <f ca="1">VLOOKUP(CONCATENATE($F3707," ",$G3707),AllocFactorMatrix,(R$4+1),FALSE)*$E3710</f>
        <v>0</v>
      </c>
      <c r="S3707" s="5">
        <f ca="1">VLOOKUP(CONCATENATE($F3707," ",$G3707),AllocFactorMatrix,(S$4+1),FALSE)*$E3710</f>
        <v>0</v>
      </c>
      <c r="T3707" s="5">
        <f t="shared" ca="1" si="5379"/>
        <v>348.48148260666818</v>
      </c>
      <c r="U3707" s="5">
        <f ca="1">VLOOKUP(CONCATENATE($F3707," ",$G3707),AllocFactorMatrix,(U$4+1),FALSE)*$E3710</f>
        <v>13.050437000789008</v>
      </c>
      <c r="V3707" s="5">
        <f ca="1">VLOOKUP(CONCATENATE($F3707," ",$G3707),AllocFactorMatrix,(V$4+1),FALSE)*$E3710</f>
        <v>0</v>
      </c>
      <c r="W3707" s="5">
        <f ca="1">VLOOKUP(CONCATENATE($F3707," ",$G3707),AllocFactorMatrix,(W$4+1),FALSE)*$E3710</f>
        <v>0</v>
      </c>
      <c r="X3707" s="5">
        <f ca="1">VLOOKUP(CONCATENATE($F3707," ",$G3707),AllocFactorMatrix,(X$4+1),FALSE)*$E3710</f>
        <v>0</v>
      </c>
      <c r="Y3707" s="5">
        <f t="shared" ca="1" si="5380"/>
        <v>13.050437000789008</v>
      </c>
      <c r="Z3707" s="5">
        <f ca="1">VLOOKUP(CONCATENATE($F3707," ",$G3707),AllocFactorMatrix,(Z$4+1),FALSE)*$E3710</f>
        <v>98.626962249682052</v>
      </c>
      <c r="AA3707" s="5">
        <f ca="1">VLOOKUP(CONCATENATE($F3707," ",$G3707),AllocFactorMatrix,(AA$4+1),FALSE)*$E3710</f>
        <v>0</v>
      </c>
      <c r="AB3707" s="5">
        <f t="shared" ca="1" si="5377"/>
        <v>98.626962249682052</v>
      </c>
      <c r="AC3707" s="5">
        <f ca="1">VLOOKUP(CONCATENATE($F3707," ",$G3707),AllocFactorMatrix,(AC$4+1),FALSE)*$E3710</f>
        <v>1.1661229643284658</v>
      </c>
      <c r="AD3707" s="5">
        <f ca="1">VLOOKUP(CONCATENATE($F3707," ",$G3707),AllocFactorMatrix,(AD$4+1),FALSE)*$E3710</f>
        <v>35.892926835373871</v>
      </c>
      <c r="AE3707" s="5">
        <f ca="1">VLOOKUP(CONCATENATE($F3707," ",$G3707),AllocFactorMatrix,(AE$4+1),FALSE)*$E3710</f>
        <v>7.4429065723225571</v>
      </c>
    </row>
    <row r="3708" spans="4:31" hidden="1" outlineLevel="1">
      <c r="E3708" s="44"/>
      <c r="F3708" s="167" t="str">
        <f>F3710</f>
        <v>LABOR_M</v>
      </c>
      <c r="G3708" s="48" t="str">
        <f>$G$13</f>
        <v>ENERGY</v>
      </c>
      <c r="H3708" s="4">
        <f t="shared" ca="1" si="5364"/>
        <v>13430.16980537022</v>
      </c>
      <c r="I3708" s="5">
        <f t="shared" ref="I3708:N3708" ca="1" si="5384">VLOOKUP(CONCATENATE($F3708," ",$G3708),AllocFactorMatrix,(I$4+1),FALSE)*$E3710</f>
        <v>5254.1994165652031</v>
      </c>
      <c r="J3708" s="47">
        <f t="shared" ca="1" si="5384"/>
        <v>0.84081565723680285</v>
      </c>
      <c r="K3708" s="47">
        <f t="shared" ca="1" si="5384"/>
        <v>2.4244083434558741</v>
      </c>
      <c r="L3708" s="5">
        <f t="shared" ca="1" si="5384"/>
        <v>1515.0682855175194</v>
      </c>
      <c r="M3708" s="5">
        <f t="shared" ca="1" si="5384"/>
        <v>21.130694244557599</v>
      </c>
      <c r="N3708" s="5">
        <f t="shared" ca="1" si="5384"/>
        <v>2.9540531468860167</v>
      </c>
      <c r="O3708" s="5">
        <f t="shared" ca="1" si="5376"/>
        <v>1539.153032908963</v>
      </c>
      <c r="P3708" s="5">
        <f ca="1">VLOOKUP(CONCATENATE($F3708," ",$G3708),AllocFactorMatrix,(P$4+1),FALSE)*$E3710</f>
        <v>982.23026412670117</v>
      </c>
      <c r="Q3708" s="5">
        <f ca="1">VLOOKUP(CONCATENATE($F3708," ",$G3708),AllocFactorMatrix,(Q$4+1),FALSE)*$E3710</f>
        <v>175.4247457631302</v>
      </c>
      <c r="R3708" s="5">
        <f ca="1">VLOOKUP(CONCATENATE($F3708," ",$G3708),AllocFactorMatrix,(R$4+1),FALSE)*$E3710</f>
        <v>35.722902561884027</v>
      </c>
      <c r="S3708" s="5">
        <f ca="1">VLOOKUP(CONCATENATE($F3708," ",$G3708),AllocFactorMatrix,(S$4+1),FALSE)*$E3710</f>
        <v>1.3492661194683548</v>
      </c>
      <c r="T3708" s="5">
        <f t="shared" ca="1" si="5379"/>
        <v>1194.7271785711839</v>
      </c>
      <c r="U3708" s="5">
        <f ca="1">VLOOKUP(CONCATENATE($F3708," ",$G3708),AllocFactorMatrix,(U$4+1),FALSE)*$E3710</f>
        <v>51.514244842963244</v>
      </c>
      <c r="V3708" s="5">
        <f ca="1">VLOOKUP(CONCATENATE($F3708," ",$G3708),AllocFactorMatrix,(V$4+1),FALSE)*$E3710</f>
        <v>814.45000561467259</v>
      </c>
      <c r="W3708" s="5">
        <f ca="1">VLOOKUP(CONCATENATE($F3708," ",$G3708),AllocFactorMatrix,(W$4+1),FALSE)*$E3710</f>
        <v>3502.8169180639902</v>
      </c>
      <c r="X3708" s="5">
        <f ca="1">VLOOKUP(CONCATENATE($F3708," ",$G3708),AllocFactorMatrix,(X$4+1),FALSE)*$E3710</f>
        <v>658.91644830343114</v>
      </c>
      <c r="Y3708" s="5">
        <f t="shared" ca="1" si="5380"/>
        <v>5027.6976168250567</v>
      </c>
      <c r="Z3708" s="5">
        <f ca="1">VLOOKUP(CONCATENATE($F3708," ",$G3708),AllocFactorMatrix,(Z$4+1),FALSE)*$E3710</f>
        <v>270.20140315935942</v>
      </c>
      <c r="AA3708" s="5">
        <f ca="1">VLOOKUP(CONCATENATE($F3708," ",$G3708),AllocFactorMatrix,(AA$4+1),FALSE)*$E3710</f>
        <v>5.4215372554743304</v>
      </c>
      <c r="AB3708" s="5">
        <f t="shared" ca="1" si="5377"/>
        <v>275.62294041483375</v>
      </c>
      <c r="AC3708" s="5">
        <f ca="1">VLOOKUP(CONCATENATE($F3708," ",$G3708),AllocFactorMatrix,(AC$4+1),FALSE)*$E3710</f>
        <v>4.8360344803151527</v>
      </c>
      <c r="AD3708" s="5">
        <f ca="1">VLOOKUP(CONCATENATE($F3708," ",$G3708),AllocFactorMatrix,(AD$4+1),FALSE)*$E3710</f>
        <v>108.32551610993823</v>
      </c>
      <c r="AE3708" s="5">
        <f ca="1">VLOOKUP(CONCATENATE($F3708," ",$G3708),AllocFactorMatrix,(AE$4+1),FALSE)*$E3710</f>
        <v>22.342845494028328</v>
      </c>
    </row>
    <row r="3709" spans="4:31" hidden="1" outlineLevel="1">
      <c r="E3709" s="44"/>
      <c r="F3709" s="167" t="str">
        <f>F3710</f>
        <v>LABOR_M</v>
      </c>
      <c r="G3709" s="48" t="str">
        <f>$G$14</f>
        <v>CUSTOMER</v>
      </c>
      <c r="H3709" s="4">
        <f t="shared" ca="1" si="5364"/>
        <v>8888.0741083508492</v>
      </c>
      <c r="I3709" s="5">
        <f t="shared" ref="I3709:N3709" ca="1" si="5385">VLOOKUP(CONCATENATE($F3709," ",$G3709),AllocFactorMatrix,(I$4+1),FALSE)*$E3710</f>
        <v>6861.3666413374158</v>
      </c>
      <c r="J3709" s="47">
        <f t="shared" ca="1" si="5385"/>
        <v>1.38473661761419</v>
      </c>
      <c r="K3709" s="47">
        <f t="shared" ca="1" si="5385"/>
        <v>0.40615729216135449</v>
      </c>
      <c r="L3709" s="5">
        <f t="shared" ca="1" si="5385"/>
        <v>1389.3244501915415</v>
      </c>
      <c r="M3709" s="5">
        <f t="shared" ca="1" si="5385"/>
        <v>35.519605735036386</v>
      </c>
      <c r="N3709" s="5">
        <f t="shared" ca="1" si="5385"/>
        <v>5.7268667633082204</v>
      </c>
      <c r="O3709" s="5">
        <f t="shared" ca="1" si="5376"/>
        <v>1430.5709226898859</v>
      </c>
      <c r="P3709" s="5">
        <f ca="1">VLOOKUP(CONCATENATE($F3709," ",$G3709),AllocFactorMatrix,(P$4+1),FALSE)*$E3710</f>
        <v>56.904326830771431</v>
      </c>
      <c r="Q3709" s="5">
        <f ca="1">VLOOKUP(CONCATENATE($F3709," ",$G3709),AllocFactorMatrix,(Q$4+1),FALSE)*$E3710</f>
        <v>13.763942632987161</v>
      </c>
      <c r="R3709" s="5">
        <f ca="1">VLOOKUP(CONCATENATE($F3709," ",$G3709),AllocFactorMatrix,(R$4+1),FALSE)*$E3710</f>
        <v>14.011170420063422</v>
      </c>
      <c r="S3709" s="5">
        <f ca="1">VLOOKUP(CONCATENATE($F3709," ",$G3709),AllocFactorMatrix,(S$4+1),FALSE)*$E3710</f>
        <v>1.7307072173047768</v>
      </c>
      <c r="T3709" s="5">
        <f t="shared" ca="1" si="5379"/>
        <v>86.410147101126796</v>
      </c>
      <c r="U3709" s="5">
        <f ca="1">VLOOKUP(CONCATENATE($F3709," ",$G3709),AllocFactorMatrix,(U$4+1),FALSE)*$E3710</f>
        <v>0.43311930105878815</v>
      </c>
      <c r="V3709" s="5">
        <f ca="1">VLOOKUP(CONCATENATE($F3709," ",$G3709),AllocFactorMatrix,(V$4+1),FALSE)*$E3710</f>
        <v>10.006456183025415</v>
      </c>
      <c r="W3709" s="5">
        <f ca="1">VLOOKUP(CONCATENATE($F3709," ",$G3709),AllocFactorMatrix,(W$4+1),FALSE)*$E3710</f>
        <v>23.536139461044531</v>
      </c>
      <c r="X3709" s="5">
        <f ca="1">VLOOKUP(CONCATENATE($F3709," ",$G3709),AllocFactorMatrix,(X$4+1),FALSE)*$E3710</f>
        <v>6.9305342500161862</v>
      </c>
      <c r="Y3709" s="5">
        <f t="shared" ca="1" si="5380"/>
        <v>40.906249195144923</v>
      </c>
      <c r="Z3709" s="5">
        <f ca="1">VLOOKUP(CONCATENATE($F3709," ",$G3709),AllocFactorMatrix,(Z$4+1),FALSE)*$E3710</f>
        <v>12.627702784183537</v>
      </c>
      <c r="AA3709" s="5">
        <f ca="1">VLOOKUP(CONCATENATE($F3709," ",$G3709),AllocFactorMatrix,(AA$4+1),FALSE)*$E3710</f>
        <v>0.188635556311644</v>
      </c>
      <c r="AB3709" s="5">
        <f t="shared" ca="1" si="5377"/>
        <v>12.816338340495181</v>
      </c>
      <c r="AC3709" s="5">
        <f ca="1">VLOOKUP(CONCATENATE($F3709," ",$G3709),AllocFactorMatrix,(AC$4+1),FALSE)*$E3710</f>
        <v>1.0279959437772646</v>
      </c>
      <c r="AD3709" s="5">
        <f ca="1">VLOOKUP(CONCATENATE($F3709," ",$G3709),AllocFactorMatrix,(AD$4+1),FALSE)*$E3710</f>
        <v>373.51764484981192</v>
      </c>
      <c r="AE3709" s="5">
        <f ca="1">VLOOKUP(CONCATENATE($F3709," ",$G3709),AllocFactorMatrix,(AE$4+1),FALSE)*$E3710</f>
        <v>79.667274983410536</v>
      </c>
    </row>
    <row r="3710" spans="4:31" collapsed="1">
      <c r="D3710" s="48" t="s">
        <v>244</v>
      </c>
      <c r="E3710" s="87">
        <v>78994</v>
      </c>
      <c r="F3710" s="88" t="s">
        <v>67</v>
      </c>
      <c r="G3710" s="48" t="str">
        <f>$G$15</f>
        <v>TOTAL</v>
      </c>
      <c r="H3710" s="4">
        <f t="shared" ca="1" si="5364"/>
        <v>78994.000000000058</v>
      </c>
      <c r="I3710" s="5">
        <f t="shared" ref="I3710:N3710" ca="1" si="5386">VLOOKUP(CONCATENATE($F3710," ",$G3710),AllocFactorMatrix,(I$4+1),FALSE)*$E3710</f>
        <v>43974.676252734258</v>
      </c>
      <c r="J3710" s="47">
        <f t="shared" ca="1" si="5386"/>
        <v>8.9327357646403787</v>
      </c>
      <c r="K3710" s="47">
        <f t="shared" ca="1" si="5386"/>
        <v>14.322253916470356</v>
      </c>
      <c r="L3710" s="5">
        <f t="shared" ca="1" si="5386"/>
        <v>10228.553519451068</v>
      </c>
      <c r="M3710" s="5">
        <f t="shared" ca="1" si="5386"/>
        <v>148.96890565750297</v>
      </c>
      <c r="N3710" s="5">
        <f t="shared" ca="1" si="5386"/>
        <v>18.126437932146494</v>
      </c>
      <c r="O3710" s="5">
        <f t="shared" ca="1" si="5376"/>
        <v>10395.648863040718</v>
      </c>
      <c r="P3710" s="5">
        <f ca="1">VLOOKUP(CONCATENATE($F3710," ",$G3710),AllocFactorMatrix,(P$4+1),FALSE)*$E3710</f>
        <v>5298.8976951973455</v>
      </c>
      <c r="Q3710" s="5">
        <f ca="1">VLOOKUP(CONCATENATE($F3710," ",$G3710),AllocFactorMatrix,(Q$4+1),FALSE)*$E3710</f>
        <v>891.66128397864554</v>
      </c>
      <c r="R3710" s="5">
        <f ca="1">VLOOKUP(CONCATENATE($F3710," ",$G3710),AllocFactorMatrix,(R$4+1),FALSE)*$E3710</f>
        <v>155.06421509403759</v>
      </c>
      <c r="S3710" s="5">
        <f ca="1">VLOOKUP(CONCATENATE($F3710," ",$G3710),AllocFactorMatrix,(S$4+1),FALSE)*$E3710</f>
        <v>6.9009867580643789</v>
      </c>
      <c r="T3710" s="5">
        <f t="shared" ca="1" si="5379"/>
        <v>6352.5241810280932</v>
      </c>
      <c r="U3710" s="5">
        <f ca="1">VLOOKUP(CONCATENATE($F3710," ",$G3710),AllocFactorMatrix,(U$4+1),FALSE)*$E3710</f>
        <v>248.02889007753282</v>
      </c>
      <c r="V3710" s="5">
        <f ca="1">VLOOKUP(CONCATENATE($F3710," ",$G3710),AllocFactorMatrix,(V$4+1),FALSE)*$E3710</f>
        <v>3313.3818445293591</v>
      </c>
      <c r="W3710" s="5">
        <f ca="1">VLOOKUP(CONCATENATE($F3710," ",$G3710),AllocFactorMatrix,(W$4+1),FALSE)*$E3710</f>
        <v>10608.62062550173</v>
      </c>
      <c r="X3710" s="5">
        <f ca="1">VLOOKUP(CONCATENATE($F3710," ",$G3710),AllocFactorMatrix,(X$4+1),FALSE)*$E3710</f>
        <v>1892.4577914907793</v>
      </c>
      <c r="Y3710" s="5">
        <f t="shared" ca="1" si="5380"/>
        <v>16062.4891515994</v>
      </c>
      <c r="Z3710" s="5">
        <f ca="1">VLOOKUP(CONCATENATE($F3710," ",$G3710),AllocFactorMatrix,(Z$4+1),FALSE)*$E3710</f>
        <v>1456.2268791262234</v>
      </c>
      <c r="AA3710" s="5">
        <f ca="1">VLOOKUP(CONCATENATE($F3710," ",$G3710),AllocFactorMatrix,(AA$4+1),FALSE)*$E3710</f>
        <v>27.107460892409268</v>
      </c>
      <c r="AB3710" s="5">
        <f t="shared" ca="1" si="5377"/>
        <v>1483.3343400186327</v>
      </c>
      <c r="AC3710" s="5">
        <f ca="1">VLOOKUP(CONCATENATE($F3710," ",$G3710),AllocFactorMatrix,(AC$4+1),FALSE)*$E3710</f>
        <v>21.207088529809965</v>
      </c>
      <c r="AD3710" s="5">
        <f ca="1">VLOOKUP(CONCATENATE($F3710," ",$G3710),AllocFactorMatrix,(AD$4+1),FALSE)*$E3710</f>
        <v>562.27431945412138</v>
      </c>
      <c r="AE3710" s="5">
        <f ca="1">VLOOKUP(CONCATENATE($F3710," ",$G3710),AllocFactorMatrix,(AE$4+1),FALSE)*$E3710</f>
        <v>118.59081391381825</v>
      </c>
    </row>
    <row r="3711" spans="4:31" hidden="1" outlineLevel="1">
      <c r="E3711" s="44"/>
      <c r="F3711" s="167" t="str">
        <f>F3718</f>
        <v>LABOR_M</v>
      </c>
      <c r="G3711" s="48" t="str">
        <f>$G$8</f>
        <v>PRODUCTION</v>
      </c>
      <c r="H3711" s="4">
        <f t="shared" ca="1" si="5364"/>
        <v>-92384.259411753446</v>
      </c>
      <c r="I3711" s="5">
        <f t="shared" ref="I3711:N3711" ca="1" si="5387">VLOOKUP(CONCATENATE($F3711," ",$G3711),AllocFactorMatrix,(I$4+1),FALSE)*$E3718</f>
        <v>-47510.538888618918</v>
      </c>
      <c r="J3711" s="47">
        <f t="shared" ca="1" si="5387"/>
        <v>-10.628921992898666</v>
      </c>
      <c r="K3711" s="47">
        <f t="shared" ca="1" si="5387"/>
        <v>-18.610484533984987</v>
      </c>
      <c r="L3711" s="5">
        <f t="shared" ca="1" si="5387"/>
        <v>-11073.16126695108</v>
      </c>
      <c r="M3711" s="5">
        <f t="shared" ca="1" si="5387"/>
        <v>-154.08289809976702</v>
      </c>
      <c r="N3711" s="5">
        <f t="shared" ca="1" si="5387"/>
        <v>-21.459696448324539</v>
      </c>
      <c r="O3711" s="5">
        <f t="shared" ca="1" si="5353"/>
        <v>-11248.703861499171</v>
      </c>
      <c r="P3711" s="5">
        <f ca="1">VLOOKUP(CONCATENATE($F3711," ",$G3711),AllocFactorMatrix,(P$4+1),FALSE)*$E3718</f>
        <v>-6586.2355826430548</v>
      </c>
      <c r="Q3711" s="5">
        <f ca="1">VLOOKUP(CONCATENATE($F3711," ",$G3711),AllocFactorMatrix,(Q$4+1),FALSE)*$E3718</f>
        <v>-1181.9591108561619</v>
      </c>
      <c r="R3711" s="5">
        <f ca="1">VLOOKUP(CONCATENATE($F3711," ",$G3711),AllocFactorMatrix,(R$4+1),FALSE)*$E3718</f>
        <v>-239.68924600750415</v>
      </c>
      <c r="S3711" s="5">
        <f ca="1">VLOOKUP(CONCATENATE($F3711," ",$G3711),AllocFactorMatrix,(S$4+1),FALSE)*$E3718</f>
        <v>-9.1020907243919762</v>
      </c>
      <c r="T3711" s="5">
        <f ca="1">SUBTOTAL(9,P3711:S3711)</f>
        <v>-8016.9860302311126</v>
      </c>
      <c r="U3711" s="5">
        <f ca="1">VLOOKUP(CONCATENATE($F3711," ",$G3711),AllocFactorMatrix,(U$4+1),FALSE)*$E3718</f>
        <v>-312.37092816918164</v>
      </c>
      <c r="V3711" s="5">
        <f ca="1">VLOOKUP(CONCATENATE($F3711," ",$G3711),AllocFactorMatrix,(V$4+1),FALSE)*$E3718</f>
        <v>-4217.187908754483</v>
      </c>
      <c r="W3711" s="5">
        <f ca="1">VLOOKUP(CONCATENATE($F3711," ",$G3711),AllocFactorMatrix,(W$4+1),FALSE)*$E3718</f>
        <v>-16129.050845936585</v>
      </c>
      <c r="X3711" s="5">
        <f ca="1">VLOOKUP(CONCATENATE($F3711," ",$G3711),AllocFactorMatrix,(X$4+1),FALSE)*$E3718</f>
        <v>-2921.9271526909465</v>
      </c>
      <c r="Y3711" s="5">
        <f ca="1">SUBTOTAL(9,U3711:X3711)</f>
        <v>-23580.536835551196</v>
      </c>
      <c r="Z3711" s="5">
        <f ca="1">VLOOKUP(CONCATENATE($F3711," ",$G3711),AllocFactorMatrix,(Z$4+1),FALSE)*$E3718</f>
        <v>-1810.3530969975079</v>
      </c>
      <c r="AA3711" s="5">
        <f ca="1">VLOOKUP(CONCATENATE($F3711," ",$G3711),AllocFactorMatrix,(AA$4+1),FALSE)*$E3718</f>
        <v>-36.157394709483015</v>
      </c>
      <c r="AB3711" s="5">
        <f t="shared" ca="1" si="5354"/>
        <v>-1846.5104917069909</v>
      </c>
      <c r="AC3711" s="5">
        <f ca="1">VLOOKUP(CONCATENATE($F3711," ",$G3711),AllocFactorMatrix,(AC$4+1),FALSE)*$E3718</f>
        <v>-23.881486145049763</v>
      </c>
      <c r="AD3711" s="5">
        <f ca="1">VLOOKUP(CONCATENATE($F3711," ",$G3711),AllocFactorMatrix,(AD$4+1),FALSE)*$E3718</f>
        <v>-106.09515868363157</v>
      </c>
      <c r="AE3711" s="5">
        <f ca="1">VLOOKUP(CONCATENATE($F3711," ",$G3711),AllocFactorMatrix,(AE$4+1),FALSE)*$E3718</f>
        <v>-21.767252790411703</v>
      </c>
    </row>
    <row r="3712" spans="4:31" hidden="1" outlineLevel="1">
      <c r="E3712" s="44"/>
      <c r="F3712" s="167" t="str">
        <f>F3718</f>
        <v>LABOR_M</v>
      </c>
      <c r="G3712" s="48" t="str">
        <f>$G$9</f>
        <v>BULKTRAN</v>
      </c>
      <c r="H3712" s="4">
        <f t="shared" ca="1" si="5364"/>
        <v>-14320.290963809979</v>
      </c>
      <c r="I3712" s="5">
        <f t="shared" ref="I3712:N3712" ca="1" si="5388">VLOOKUP(CONCATENATE($F3712," ",$G3712),AllocFactorMatrix,(I$4+1),FALSE)*$E3718</f>
        <v>-7364.5093337823764</v>
      </c>
      <c r="J3712" s="47">
        <f t="shared" ca="1" si="5388"/>
        <v>-1.6475669831540889</v>
      </c>
      <c r="K3712" s="47">
        <f t="shared" ca="1" si="5388"/>
        <v>-2.8847723107930614</v>
      </c>
      <c r="L3712" s="5">
        <f t="shared" ca="1" si="5388"/>
        <v>-1716.4275845432123</v>
      </c>
      <c r="M3712" s="5">
        <f t="shared" ca="1" si="5388"/>
        <v>-23.884067993676194</v>
      </c>
      <c r="N3712" s="5">
        <f t="shared" ca="1" si="5388"/>
        <v>-3.326422694643044</v>
      </c>
      <c r="O3712" s="5">
        <f t="shared" ca="1" si="5353"/>
        <v>-1743.6380752315315</v>
      </c>
      <c r="P3712" s="5">
        <f ca="1">VLOOKUP(CONCATENATE($F3712," ",$G3712),AllocFactorMatrix,(P$4+1),FALSE)*$E3718</f>
        <v>-1020.9186121120495</v>
      </c>
      <c r="Q3712" s="5">
        <f ca="1">VLOOKUP(CONCATENATE($F3712," ",$G3712),AllocFactorMatrix,(Q$4+1),FALSE)*$E3718</f>
        <v>-183.21301142165134</v>
      </c>
      <c r="R3712" s="5">
        <f ca="1">VLOOKUP(CONCATENATE($F3712," ",$G3712),AllocFactorMatrix,(R$4+1),FALSE)*$E3718</f>
        <v>-37.153729061414111</v>
      </c>
      <c r="S3712" s="5">
        <f ca="1">VLOOKUP(CONCATENATE($F3712," ",$G3712),AllocFactorMatrix,(S$4+1),FALSE)*$E3718</f>
        <v>-1.4108960593746505</v>
      </c>
      <c r="T3712" s="5">
        <f t="shared" ref="T3712:T3718" ca="1" si="5389">SUBTOTAL(9,P3712:S3712)</f>
        <v>-1242.6962486544896</v>
      </c>
      <c r="U3712" s="5">
        <f ca="1">VLOOKUP(CONCATENATE($F3712," ",$G3712),AllocFactorMatrix,(U$4+1),FALSE)*$E3718</f>
        <v>-48.419964705036662</v>
      </c>
      <c r="V3712" s="5">
        <f ca="1">VLOOKUP(CONCATENATE($F3712," ",$G3712),AllocFactorMatrix,(V$4+1),FALSE)*$E3718</f>
        <v>-653.69748360771234</v>
      </c>
      <c r="W3712" s="5">
        <f ca="1">VLOOKUP(CONCATENATE($F3712," ",$G3712),AllocFactorMatrix,(W$4+1),FALSE)*$E3718</f>
        <v>-2500.1304611260666</v>
      </c>
      <c r="X3712" s="5">
        <f ca="1">VLOOKUP(CONCATENATE($F3712," ",$G3712),AllocFactorMatrix,(X$4+1),FALSE)*$E3718</f>
        <v>-452.92182096842816</v>
      </c>
      <c r="Y3712" s="5">
        <f t="shared" ref="Y3712:Y3718" ca="1" si="5390">SUBTOTAL(9,U3712:X3712)</f>
        <v>-3655.1697304072436</v>
      </c>
      <c r="Z3712" s="5">
        <f ca="1">VLOOKUP(CONCATENATE($F3712," ",$G3712),AllocFactorMatrix,(Z$4+1),FALSE)*$E3718</f>
        <v>-280.61904983935551</v>
      </c>
      <c r="AA3712" s="5">
        <f ca="1">VLOOKUP(CONCATENATE($F3712," ",$G3712),AllocFactorMatrix,(AA$4+1),FALSE)*$E3718</f>
        <v>-5.6046821831993272</v>
      </c>
      <c r="AB3712" s="5">
        <f t="shared" ca="1" si="5354"/>
        <v>-286.22373202255483</v>
      </c>
      <c r="AC3712" s="5">
        <f ca="1">VLOOKUP(CONCATENATE($F3712," ",$G3712),AllocFactorMatrix,(AC$4+1),FALSE)*$E3718</f>
        <v>-3.7018192538738801</v>
      </c>
      <c r="AD3712" s="5">
        <f ca="1">VLOOKUP(CONCATENATE($F3712," ",$G3712),AllocFactorMatrix,(AD$4+1),FALSE)*$E3718</f>
        <v>-16.445588803495831</v>
      </c>
      <c r="AE3712" s="5">
        <f ca="1">VLOOKUP(CONCATENATE($F3712," ",$G3712),AllocFactorMatrix,(AE$4+1),FALSE)*$E3718</f>
        <v>-3.3740963604222225</v>
      </c>
    </row>
    <row r="3713" spans="4:31" hidden="1" outlineLevel="1">
      <c r="E3713" s="44"/>
      <c r="F3713" s="167" t="str">
        <f>F3718</f>
        <v>LABOR_M</v>
      </c>
      <c r="G3713" s="48" t="str">
        <f>$G$10</f>
        <v>SUBTRAN</v>
      </c>
      <c r="H3713" s="4">
        <f t="shared" ca="1" si="5364"/>
        <v>-3968.7140985271571</v>
      </c>
      <c r="I3713" s="5">
        <f t="shared" ref="I3713:N3713" ca="1" si="5391">VLOOKUP(CONCATENATE($F3713," ",$G3713),AllocFactorMatrix,(I$4+1),FALSE)*$E3718</f>
        <v>-2027.4976613426365</v>
      </c>
      <c r="J3713" s="47">
        <f t="shared" ca="1" si="5391"/>
        <v>-0.33014724438915871</v>
      </c>
      <c r="K3713" s="47">
        <f t="shared" ca="1" si="5391"/>
        <v>-0.61446070842318368</v>
      </c>
      <c r="L3713" s="5">
        <f t="shared" ca="1" si="5391"/>
        <v>-475.14684119661899</v>
      </c>
      <c r="M3713" s="5">
        <f t="shared" ca="1" si="5391"/>
        <v>-6.6405542854449058</v>
      </c>
      <c r="N3713" s="5">
        <f t="shared" ca="1" si="5391"/>
        <v>-1.2019094719794374</v>
      </c>
      <c r="O3713" s="5">
        <f t="shared" ca="1" si="5353"/>
        <v>-482.98930495404335</v>
      </c>
      <c r="P3713" s="5">
        <f ca="1">VLOOKUP(CONCATENATE($F3713," ",$G3713),AllocFactorMatrix,(P$4+1),FALSE)*$E3718</f>
        <v>-274.31818274344903</v>
      </c>
      <c r="Q3713" s="5">
        <f ca="1">VLOOKUP(CONCATENATE($F3713," ",$G3713),AllocFactorMatrix,(Q$4+1),FALSE)*$E3718</f>
        <v>-49.366233258888656</v>
      </c>
      <c r="R3713" s="5">
        <f ca="1">VLOOKUP(CONCATENATE($F3713," ",$G3713),AllocFactorMatrix,(R$4+1),FALSE)*$E3718</f>
        <v>-12.9582556167514</v>
      </c>
      <c r="S3713" s="5">
        <f ca="1">VLOOKUP(CONCATENATE($F3713," ",$G3713),AllocFactorMatrix,(S$4+1),FALSE)*$E3718</f>
        <v>0</v>
      </c>
      <c r="T3713" s="5">
        <f t="shared" ca="1" si="5389"/>
        <v>-336.64267161908907</v>
      </c>
      <c r="U3713" s="5">
        <f ca="1">VLOOKUP(CONCATENATE($F3713," ",$G3713),AllocFactorMatrix,(U$4+1),FALSE)*$E3718</f>
        <v>-12.382901302840391</v>
      </c>
      <c r="V3713" s="5">
        <f ca="1">VLOOKUP(CONCATENATE($F3713," ",$G3713),AllocFactorMatrix,(V$4+1),FALSE)*$E3718</f>
        <v>-173.74411272539933</v>
      </c>
      <c r="W3713" s="5">
        <f ca="1">VLOOKUP(CONCATENATE($F3713," ",$G3713),AllocFactorMatrix,(W$4+1),FALSE)*$E3718</f>
        <v>-856.69249970271164</v>
      </c>
      <c r="X3713" s="5">
        <f ca="1">VLOOKUP(CONCATENATE($F3713," ",$G3713),AllocFactorMatrix,(X$4+1),FALSE)*$E3718</f>
        <v>0</v>
      </c>
      <c r="Y3713" s="5">
        <f t="shared" ca="1" si="5390"/>
        <v>-1042.8195137309513</v>
      </c>
      <c r="Z3713" s="5">
        <f ca="1">VLOOKUP(CONCATENATE($F3713," ",$G3713),AllocFactorMatrix,(Z$4+1),FALSE)*$E3718</f>
        <v>-75.306949429966735</v>
      </c>
      <c r="AA3713" s="5">
        <f ca="1">VLOOKUP(CONCATENATE($F3713," ",$G3713),AllocFactorMatrix,(AA$4+1),FALSE)*$E3718</f>
        <v>-1.5120518685827897</v>
      </c>
      <c r="AB3713" s="5">
        <f t="shared" ca="1" si="5354"/>
        <v>-76.819001298549523</v>
      </c>
      <c r="AC3713" s="5">
        <f ca="1">VLOOKUP(CONCATENATE($F3713," ",$G3713),AllocFactorMatrix,(AC$4+1),FALSE)*$E3718</f>
        <v>-1.0013376290608944</v>
      </c>
      <c r="AD3713" s="5">
        <f ca="1">VLOOKUP(CONCATENATE($F3713," ",$G3713),AllocFactorMatrix,(AD$4+1),FALSE)*$E3718</f>
        <v>0</v>
      </c>
      <c r="AE3713" s="5">
        <f ca="1">VLOOKUP(CONCATENATE($F3713," ",$G3713),AllocFactorMatrix,(AE$4+1),FALSE)*$E3718</f>
        <v>0</v>
      </c>
    </row>
    <row r="3714" spans="4:31" hidden="1" outlineLevel="1">
      <c r="E3714" s="44"/>
      <c r="F3714" s="167" t="str">
        <f>F3718</f>
        <v>LABOR_M</v>
      </c>
      <c r="G3714" s="48" t="str">
        <f>$G$11</f>
        <v>DISTPRI</v>
      </c>
      <c r="H3714" s="4">
        <f t="shared" ca="1" si="5364"/>
        <v>-32418.755480201766</v>
      </c>
      <c r="I3714" s="5">
        <f t="shared" ref="I3714:N3714" ca="1" si="5392">VLOOKUP(CONCATENATE($F3714," ",$G3714),AllocFactorMatrix,(I$4+1),FALSE)*$E3718</f>
        <v>-21224.545123361666</v>
      </c>
      <c r="J3714" s="47">
        <f t="shared" ca="1" si="5392"/>
        <v>-3.4851010878933697</v>
      </c>
      <c r="K3714" s="47">
        <f t="shared" ca="1" si="5392"/>
        <v>-6.4484352711858355</v>
      </c>
      <c r="L3714" s="5">
        <f t="shared" ca="1" si="5392"/>
        <v>-4965.9801878849939</v>
      </c>
      <c r="M3714" s="5">
        <f t="shared" ca="1" si="5392"/>
        <v>-69.394278196224192</v>
      </c>
      <c r="N3714" s="5">
        <f t="shared" ca="1" si="5392"/>
        <v>0</v>
      </c>
      <c r="O3714" s="5">
        <f t="shared" ca="1" si="5353"/>
        <v>-5035.3744660812181</v>
      </c>
      <c r="P3714" s="5">
        <f ca="1">VLOOKUP(CONCATENATE($F3714," ",$G3714),AllocFactorMatrix,(P$4+1),FALSE)*$E3718</f>
        <v>-2879.8747998488702</v>
      </c>
      <c r="Q3714" s="5">
        <f ca="1">VLOOKUP(CONCATENATE($F3714," ",$G3714),AllocFactorMatrix,(Q$4+1),FALSE)*$E3718</f>
        <v>-518.21725117396329</v>
      </c>
      <c r="R3714" s="5">
        <f ca="1">VLOOKUP(CONCATENATE($F3714," ",$G3714),AllocFactorMatrix,(R$4+1),FALSE)*$E3718</f>
        <v>0</v>
      </c>
      <c r="S3714" s="5">
        <f ca="1">VLOOKUP(CONCATENATE($F3714," ",$G3714),AllocFactorMatrix,(S$4+1),FALSE)*$E3718</f>
        <v>0</v>
      </c>
      <c r="T3714" s="5">
        <f t="shared" ca="1" si="5389"/>
        <v>-3398.0920510228334</v>
      </c>
      <c r="U3714" s="5">
        <f ca="1">VLOOKUP(CONCATENATE($F3714," ",$G3714),AllocFactorMatrix,(U$4+1),FALSE)*$E3718</f>
        <v>-130.41078059731271</v>
      </c>
      <c r="V3714" s="5">
        <f ca="1">VLOOKUP(CONCATENATE($F3714," ",$G3714),AllocFactorMatrix,(V$4+1),FALSE)*$E3718</f>
        <v>-1803.3023835151087</v>
      </c>
      <c r="W3714" s="5">
        <f ca="1">VLOOKUP(CONCATENATE($F3714," ",$G3714),AllocFactorMatrix,(W$4+1),FALSE)*$E3718</f>
        <v>0</v>
      </c>
      <c r="X3714" s="5">
        <f ca="1">VLOOKUP(CONCATENATE($F3714," ",$G3714),AllocFactorMatrix,(X$4+1),FALSE)*$E3718</f>
        <v>0</v>
      </c>
      <c r="Y3714" s="5">
        <f t="shared" ca="1" si="5390"/>
        <v>-1933.7131641124213</v>
      </c>
      <c r="Z3714" s="5">
        <f ca="1">VLOOKUP(CONCATENATE($F3714," ",$G3714),AllocFactorMatrix,(Z$4+1),FALSE)*$E3718</f>
        <v>-790.80324946814699</v>
      </c>
      <c r="AA3714" s="5">
        <f ca="1">VLOOKUP(CONCATENATE($F3714," ",$G3714),AllocFactorMatrix,(AA$4+1),FALSE)*$E3718</f>
        <v>-15.872668321180974</v>
      </c>
      <c r="AB3714" s="5">
        <f t="shared" ca="1" si="5354"/>
        <v>-806.67591778932797</v>
      </c>
      <c r="AC3714" s="5">
        <f ca="1">VLOOKUP(CONCATENATE($F3714," ",$G3714),AllocFactorMatrix,(AC$4+1),FALSE)*$E3718</f>
        <v>-10.421221475201074</v>
      </c>
      <c r="AD3714" s="5">
        <f ca="1">VLOOKUP(CONCATENATE($F3714," ",$G3714),AllocFactorMatrix,(AD$4+1),FALSE)*$E3718</f>
        <v>0</v>
      </c>
      <c r="AE3714" s="5">
        <f ca="1">VLOOKUP(CONCATENATE($F3714," ",$G3714),AllocFactorMatrix,(AE$4+1),FALSE)*$E3718</f>
        <v>0</v>
      </c>
    </row>
    <row r="3715" spans="4:31" hidden="1" outlineLevel="1">
      <c r="E3715" s="44"/>
      <c r="F3715" s="167" t="str">
        <f>F3718</f>
        <v>LABOR_M</v>
      </c>
      <c r="G3715" s="48" t="str">
        <f>$G$12</f>
        <v>DISTSEC</v>
      </c>
      <c r="H3715" s="4">
        <f t="shared" ca="1" si="5364"/>
        <v>-12843.437213947727</v>
      </c>
      <c r="I3715" s="5">
        <f t="shared" ref="I3715:N3715" ca="1" si="5393">VLOOKUP(CONCATENATE($F3715," ",$G3715),AllocFactorMatrix,(I$4+1),FALSE)*$E3718</f>
        <v>-9528.8179081905437</v>
      </c>
      <c r="J3715" s="47">
        <f t="shared" ca="1" si="5393"/>
        <v>-2.3621448454272165</v>
      </c>
      <c r="K3715" s="47">
        <f t="shared" ca="1" si="5393"/>
        <v>-3.0596285596281656</v>
      </c>
      <c r="L3715" s="5">
        <f t="shared" ca="1" si="5393"/>
        <v>-1920.6934530351507</v>
      </c>
      <c r="M3715" s="5">
        <f t="shared" ca="1" si="5393"/>
        <v>0</v>
      </c>
      <c r="N3715" s="5">
        <f t="shared" ca="1" si="5393"/>
        <v>0</v>
      </c>
      <c r="O3715" s="5">
        <f t="shared" ca="1" si="5353"/>
        <v>-1920.6934530351507</v>
      </c>
      <c r="P3715" s="5">
        <f ca="1">VLOOKUP(CONCATENATE($F3715," ",$G3715),AllocFactorMatrix,(P$4+1),FALSE)*$E3718</f>
        <v>-958.79831267204941</v>
      </c>
      <c r="Q3715" s="5">
        <f ca="1">VLOOKUP(CONCATENATE($F3715," ",$G3715),AllocFactorMatrix,(Q$4+1),FALSE)*$E3718</f>
        <v>0</v>
      </c>
      <c r="R3715" s="5">
        <f ca="1">VLOOKUP(CONCATENATE($F3715," ",$G3715),AllocFactorMatrix,(R$4+1),FALSE)*$E3718</f>
        <v>0</v>
      </c>
      <c r="S3715" s="5">
        <f ca="1">VLOOKUP(CONCATENATE($F3715," ",$G3715),AllocFactorMatrix,(S$4+1),FALSE)*$E3718</f>
        <v>0</v>
      </c>
      <c r="T3715" s="5">
        <f t="shared" ca="1" si="5389"/>
        <v>-958.79831267204941</v>
      </c>
      <c r="U3715" s="5">
        <f ca="1">VLOOKUP(CONCATENATE($F3715," ",$G3715),AllocFactorMatrix,(U$4+1),FALSE)*$E3718</f>
        <v>-35.906461607064891</v>
      </c>
      <c r="V3715" s="5">
        <f ca="1">VLOOKUP(CONCATENATE($F3715," ",$G3715),AllocFactorMatrix,(V$4+1),FALSE)*$E3718</f>
        <v>0</v>
      </c>
      <c r="W3715" s="5">
        <f ca="1">VLOOKUP(CONCATENATE($F3715," ",$G3715),AllocFactorMatrix,(W$4+1),FALSE)*$E3718</f>
        <v>0</v>
      </c>
      <c r="X3715" s="5">
        <f ca="1">VLOOKUP(CONCATENATE($F3715," ",$G3715),AllocFactorMatrix,(X$4+1),FALSE)*$E3718</f>
        <v>0</v>
      </c>
      <c r="Y3715" s="5">
        <f t="shared" ca="1" si="5390"/>
        <v>-35.906461607064891</v>
      </c>
      <c r="Z3715" s="5">
        <f ca="1">VLOOKUP(CONCATENATE($F3715," ",$G3715),AllocFactorMatrix,(Z$4+1),FALSE)*$E3718</f>
        <v>-271.3583639555934</v>
      </c>
      <c r="AA3715" s="5">
        <f ca="1">VLOOKUP(CONCATENATE($F3715," ",$G3715),AllocFactorMatrix,(AA$4+1),FALSE)*$E3718</f>
        <v>0</v>
      </c>
      <c r="AB3715" s="5">
        <f t="shared" ca="1" si="5354"/>
        <v>-271.3583639555934</v>
      </c>
      <c r="AC3715" s="5">
        <f ca="1">VLOOKUP(CONCATENATE($F3715," ",$G3715),AllocFactorMatrix,(AC$4+1),FALSE)*$E3718</f>
        <v>-3.2084250853243677</v>
      </c>
      <c r="AD3715" s="5">
        <f ca="1">VLOOKUP(CONCATENATE($F3715," ",$G3715),AllocFactorMatrix,(AD$4+1),FALSE)*$E3718</f>
        <v>-98.754394147998482</v>
      </c>
      <c r="AE3715" s="5">
        <f ca="1">VLOOKUP(CONCATENATE($F3715," ",$G3715),AllocFactorMatrix,(AE$4+1),FALSE)*$E3718</f>
        <v>-20.478121848939882</v>
      </c>
    </row>
    <row r="3716" spans="4:31" hidden="1" outlineLevel="1">
      <c r="E3716" s="44"/>
      <c r="F3716" s="167" t="str">
        <f>F3718</f>
        <v>LABOR_M</v>
      </c>
      <c r="G3716" s="48" t="str">
        <f>$G$13</f>
        <v>ENERGY</v>
      </c>
      <c r="H3716" s="4">
        <f t="shared" ca="1" si="5364"/>
        <v>-36951.243583930038</v>
      </c>
      <c r="I3716" s="5">
        <f t="shared" ref="I3716:N3716" ca="1" si="5394">VLOOKUP(CONCATENATE($F3716," ",$G3716),AllocFactorMatrix,(I$4+1),FALSE)*$E3718</f>
        <v>-14456.198640348606</v>
      </c>
      <c r="J3716" s="47">
        <f t="shared" ca="1" si="5394"/>
        <v>-2.3133872921931284</v>
      </c>
      <c r="K3716" s="47">
        <f t="shared" ca="1" si="5394"/>
        <v>-6.6704222317523243</v>
      </c>
      <c r="L3716" s="5">
        <f t="shared" ca="1" si="5394"/>
        <v>-4168.499585318672</v>
      </c>
      <c r="M3716" s="5">
        <f t="shared" ca="1" si="5394"/>
        <v>-58.138165149332771</v>
      </c>
      <c r="N3716" s="5">
        <f t="shared" ca="1" si="5394"/>
        <v>-8.1276662151220833</v>
      </c>
      <c r="O3716" s="5">
        <f t="shared" ca="1" si="5353"/>
        <v>-4234.7654166831271</v>
      </c>
      <c r="P3716" s="5">
        <f ca="1">VLOOKUP(CONCATENATE($F3716," ",$G3716),AllocFactorMatrix,(P$4+1),FALSE)*$E3718</f>
        <v>-2702.469907025361</v>
      </c>
      <c r="Q3716" s="5">
        <f ca="1">VLOOKUP(CONCATENATE($F3716," ",$G3716),AllocFactorMatrix,(Q$4+1),FALSE)*$E3718</f>
        <v>-482.65677986814796</v>
      </c>
      <c r="R3716" s="5">
        <f ca="1">VLOOKUP(CONCATENATE($F3716," ",$G3716),AllocFactorMatrix,(R$4+1),FALSE)*$E3718</f>
        <v>-98.286596016183964</v>
      </c>
      <c r="S3716" s="5">
        <f ca="1">VLOOKUP(CONCATENATE($F3716," ",$G3716),AllocFactorMatrix,(S$4+1),FALSE)*$E3718</f>
        <v>-3.7123179946751872</v>
      </c>
      <c r="T3716" s="5">
        <f t="shared" ca="1" si="5389"/>
        <v>-3287.1256009043682</v>
      </c>
      <c r="U3716" s="5">
        <f ca="1">VLOOKUP(CONCATENATE($F3716," ",$G3716),AllocFactorMatrix,(U$4+1),FALSE)*$E3718</f>
        <v>-141.73427714021918</v>
      </c>
      <c r="V3716" s="5">
        <f ca="1">VLOOKUP(CONCATENATE($F3716," ",$G3716),AllocFactorMatrix,(V$4+1),FALSE)*$E3718</f>
        <v>-2240.8458701964523</v>
      </c>
      <c r="W3716" s="5">
        <f ca="1">VLOOKUP(CONCATENATE($F3716," ",$G3716),AllocFactorMatrix,(W$4+1),FALSE)*$E3718</f>
        <v>-9637.5133780913202</v>
      </c>
      <c r="X3716" s="5">
        <f ca="1">VLOOKUP(CONCATENATE($F3716," ",$G3716),AllocFactorMatrix,(X$4+1),FALSE)*$E3718</f>
        <v>-1812.9169277504118</v>
      </c>
      <c r="Y3716" s="5">
        <f t="shared" ca="1" si="5390"/>
        <v>-13833.010453178404</v>
      </c>
      <c r="Z3716" s="5">
        <f ca="1">VLOOKUP(CONCATENATE($F3716," ",$G3716),AllocFactorMatrix,(Z$4+1),FALSE)*$E3718</f>
        <v>-743.42156573990849</v>
      </c>
      <c r="AA3716" s="5">
        <f ca="1">VLOOKUP(CONCATENATE($F3716," ",$G3716),AllocFactorMatrix,(AA$4+1),FALSE)*$E3718</f>
        <v>-14.916605421197135</v>
      </c>
      <c r="AB3716" s="5">
        <f t="shared" ca="1" si="5354"/>
        <v>-758.33817116110561</v>
      </c>
      <c r="AC3716" s="5">
        <f ca="1">VLOOKUP(CONCATENATE($F3716," ",$G3716),AllocFactorMatrix,(AC$4+1),FALSE)*$E3718</f>
        <v>-13.305676000533909</v>
      </c>
      <c r="AD3716" s="5">
        <f ca="1">VLOOKUP(CONCATENATE($F3716," ",$G3716),AllocFactorMatrix,(AD$4+1),FALSE)*$E3718</f>
        <v>-298.04258547294842</v>
      </c>
      <c r="AE3716" s="5">
        <f ca="1">VLOOKUP(CONCATENATE($F3716," ",$G3716),AllocFactorMatrix,(AE$4+1),FALSE)*$E3718</f>
        <v>-61.473230656981677</v>
      </c>
    </row>
    <row r="3717" spans="4:31" hidden="1" outlineLevel="1">
      <c r="E3717" s="44"/>
      <c r="F3717" s="167" t="str">
        <f>F3718</f>
        <v>LABOR_M</v>
      </c>
      <c r="G3717" s="48" t="str">
        <f>$G$14</f>
        <v>CUSTOMER</v>
      </c>
      <c r="H3717" s="4">
        <f t="shared" ca="1" si="5364"/>
        <v>-24454.299247829982</v>
      </c>
      <c r="I3717" s="5">
        <f t="shared" ref="I3717:N3717" ca="1" si="5395">VLOOKUP(CONCATENATE($F3717," ",$G3717),AllocFactorMatrix,(I$4+1),FALSE)*$E3718</f>
        <v>-18878.095642642671</v>
      </c>
      <c r="J3717" s="47">
        <f t="shared" ca="1" si="5395"/>
        <v>-3.8099101350594435</v>
      </c>
      <c r="K3717" s="47">
        <f t="shared" ca="1" si="5395"/>
        <v>-1.1174852778140232</v>
      </c>
      <c r="L3717" s="5">
        <f t="shared" ca="1" si="5395"/>
        <v>-3822.5329180580779</v>
      </c>
      <c r="M3717" s="5">
        <f t="shared" ca="1" si="5395"/>
        <v>-97.7272530832537</v>
      </c>
      <c r="N3717" s="5">
        <f t="shared" ca="1" si="5395"/>
        <v>-15.756677079324657</v>
      </c>
      <c r="O3717" s="5">
        <f t="shared" ca="1" si="5353"/>
        <v>-3936.0168482206564</v>
      </c>
      <c r="P3717" s="5">
        <f ca="1">VLOOKUP(CONCATENATE($F3717," ",$G3717),AllocFactorMatrix,(P$4+1),FALSE)*$E3718</f>
        <v>-156.56433776902921</v>
      </c>
      <c r="Q3717" s="5">
        <f ca="1">VLOOKUP(CONCATENATE($F3717," ",$G3717),AllocFactorMatrix,(Q$4+1),FALSE)*$E3718</f>
        <v>-37.869573078918179</v>
      </c>
      <c r="R3717" s="5">
        <f ca="1">VLOOKUP(CONCATENATE($F3717," ",$G3717),AllocFactorMatrix,(R$4+1),FALSE)*$E3718</f>
        <v>-38.549785936488902</v>
      </c>
      <c r="S3717" s="5">
        <f ca="1">VLOOKUP(CONCATENATE($F3717," ",$G3717),AllocFactorMatrix,(S$4+1),FALSE)*$E3718</f>
        <v>-4.7618001027449877</v>
      </c>
      <c r="T3717" s="5">
        <f t="shared" ca="1" si="5389"/>
        <v>-237.74549688718128</v>
      </c>
      <c r="U3717" s="5">
        <f ca="1">VLOOKUP(CONCATENATE($F3717," ",$G3717),AllocFactorMatrix,(U$4+1),FALSE)*$E3718</f>
        <v>-1.191667493878245</v>
      </c>
      <c r="V3717" s="5">
        <f ca="1">VLOOKUP(CONCATENATE($F3717," ",$G3717),AllocFactorMatrix,(V$4+1),FALSE)*$E3718</f>
        <v>-27.531371917802957</v>
      </c>
      <c r="W3717" s="5">
        <f ca="1">VLOOKUP(CONCATENATE($F3717," ",$G3717),AllocFactorMatrix,(W$4+1),FALSE)*$E3718</f>
        <v>-64.756412975705487</v>
      </c>
      <c r="X3717" s="5">
        <f ca="1">VLOOKUP(CONCATENATE($F3717," ",$G3717),AllocFactorMatrix,(X$4+1),FALSE)*$E3718</f>
        <v>-19.06840069413839</v>
      </c>
      <c r="Y3717" s="5">
        <f t="shared" ca="1" si="5390"/>
        <v>-112.54785308152508</v>
      </c>
      <c r="Z3717" s="5">
        <f ca="1">VLOOKUP(CONCATENATE($F3717," ",$G3717),AllocFactorMatrix,(Z$4+1),FALSE)*$E3718</f>
        <v>-34.743367228108895</v>
      </c>
      <c r="AA3717" s="5">
        <f ca="1">VLOOKUP(CONCATENATE($F3717," ",$G3717),AllocFactorMatrix,(AA$4+1),FALSE)*$E3718</f>
        <v>-0.51900448697785928</v>
      </c>
      <c r="AB3717" s="5">
        <f t="shared" ca="1" si="5354"/>
        <v>-35.262371715086751</v>
      </c>
      <c r="AC3717" s="5">
        <f ca="1">VLOOKUP(CONCATENATE($F3717," ",$G3717),AllocFactorMatrix,(AC$4+1),FALSE)*$E3718</f>
        <v>-2.8283878068776676</v>
      </c>
      <c r="AD3717" s="5">
        <f ca="1">VLOOKUP(CONCATENATE($F3717," ",$G3717),AllocFactorMatrix,(AD$4+1),FALSE)*$E3718</f>
        <v>-1027.6818296238066</v>
      </c>
      <c r="AE3717" s="5">
        <f ca="1">VLOOKUP(CONCATENATE($F3717," ",$G3717),AllocFactorMatrix,(AE$4+1),FALSE)*$E3718</f>
        <v>-219.19342243929199</v>
      </c>
    </row>
    <row r="3718" spans="4:31" collapsed="1">
      <c r="D3718" s="48" t="s">
        <v>280</v>
      </c>
      <c r="E3718" s="87">
        <v>-217341</v>
      </c>
      <c r="F3718" s="88" t="s">
        <v>67</v>
      </c>
      <c r="G3718" s="48" t="str">
        <f>$G$15</f>
        <v>TOTAL</v>
      </c>
      <c r="H3718" s="4">
        <f t="shared" ca="1" si="5364"/>
        <v>-217341.00000000006</v>
      </c>
      <c r="I3718" s="5">
        <f t="shared" ref="I3718:N3718" ca="1" si="5396">VLOOKUP(CONCATENATE($F3718," ",$G3718),AllocFactorMatrix,(I$4+1),FALSE)*$E3718</f>
        <v>-120990.20319828742</v>
      </c>
      <c r="J3718" s="47">
        <f t="shared" ca="1" si="5396"/>
        <v>-24.577179581015073</v>
      </c>
      <c r="K3718" s="47">
        <f t="shared" ca="1" si="5396"/>
        <v>-39.405688893581583</v>
      </c>
      <c r="L3718" s="5">
        <f t="shared" ca="1" si="5396"/>
        <v>-28142.441836987808</v>
      </c>
      <c r="M3718" s="5">
        <f t="shared" ca="1" si="5396"/>
        <v>-409.86721680769875</v>
      </c>
      <c r="N3718" s="5">
        <f t="shared" ca="1" si="5396"/>
        <v>-49.872371909393763</v>
      </c>
      <c r="O3718" s="5">
        <f t="shared" ca="1" si="5353"/>
        <v>-28602.181425704901</v>
      </c>
      <c r="P3718" s="5">
        <f ca="1">VLOOKUP(CONCATENATE($F3718," ",$G3718),AllocFactorMatrix,(P$4+1),FALSE)*$E3718</f>
        <v>-14579.179734813863</v>
      </c>
      <c r="Q3718" s="5">
        <f ca="1">VLOOKUP(CONCATENATE($F3718," ",$G3718),AllocFactorMatrix,(Q$4+1),FALSE)*$E3718</f>
        <v>-2453.281959657731</v>
      </c>
      <c r="R3718" s="5">
        <f ca="1">VLOOKUP(CONCATENATE($F3718," ",$G3718),AllocFactorMatrix,(R$4+1),FALSE)*$E3718</f>
        <v>-426.63761263834249</v>
      </c>
      <c r="S3718" s="5">
        <f ca="1">VLOOKUP(CONCATENATE($F3718," ",$G3718),AllocFactorMatrix,(S$4+1),FALSE)*$E3718</f>
        <v>-18.987104881186799</v>
      </c>
      <c r="T3718" s="5">
        <f t="shared" ca="1" si="5389"/>
        <v>-17478.086411991124</v>
      </c>
      <c r="U3718" s="5">
        <f ca="1">VLOOKUP(CONCATENATE($F3718," ",$G3718),AllocFactorMatrix,(U$4+1),FALSE)*$E3718</f>
        <v>-682.41698101553357</v>
      </c>
      <c r="V3718" s="5">
        <f ca="1">VLOOKUP(CONCATENATE($F3718," ",$G3718),AllocFactorMatrix,(V$4+1),FALSE)*$E3718</f>
        <v>-9116.309130716958</v>
      </c>
      <c r="W3718" s="5">
        <f ca="1">VLOOKUP(CONCATENATE($F3718," ",$G3718),AllocFactorMatrix,(W$4+1),FALSE)*$E3718</f>
        <v>-29188.143597832386</v>
      </c>
      <c r="X3718" s="5">
        <f ca="1">VLOOKUP(CONCATENATE($F3718," ",$G3718),AllocFactorMatrix,(X$4+1),FALSE)*$E3718</f>
        <v>-5206.8343021039254</v>
      </c>
      <c r="Y3718" s="5">
        <f t="shared" ca="1" si="5390"/>
        <v>-44193.704011668808</v>
      </c>
      <c r="Z3718" s="5">
        <f ca="1">VLOOKUP(CONCATENATE($F3718," ",$G3718),AllocFactorMatrix,(Z$4+1),FALSE)*$E3718</f>
        <v>-4006.6056426585878</v>
      </c>
      <c r="AA3718" s="5">
        <f ca="1">VLOOKUP(CONCATENATE($F3718," ",$G3718),AllocFactorMatrix,(AA$4+1),FALSE)*$E3718</f>
        <v>-74.582406990621095</v>
      </c>
      <c r="AB3718" s="5">
        <f t="shared" ca="1" si="5354"/>
        <v>-4081.188049649209</v>
      </c>
      <c r="AC3718" s="5">
        <f ca="1">VLOOKUP(CONCATENATE($F3718," ",$G3718),AllocFactorMatrix,(AC$4+1),FALSE)*$E3718</f>
        <v>-58.348353395921556</v>
      </c>
      <c r="AD3718" s="5">
        <f ca="1">VLOOKUP(CONCATENATE($F3718," ",$G3718),AllocFactorMatrix,(AD$4+1),FALSE)*$E3718</f>
        <v>-1547.0195567318808</v>
      </c>
      <c r="AE3718" s="5">
        <f ca="1">VLOOKUP(CONCATENATE($F3718," ",$G3718),AllocFactorMatrix,(AE$4+1),FALSE)*$E3718</f>
        <v>-326.28612409604744</v>
      </c>
    </row>
    <row r="3719" spans="4:31" hidden="1" outlineLevel="1">
      <c r="E3719" s="44"/>
      <c r="F3719" s="167" t="str">
        <f>F3726</f>
        <v>LABOR_M</v>
      </c>
      <c r="G3719" s="48" t="str">
        <f>$G$8</f>
        <v>PRODUCTION</v>
      </c>
      <c r="H3719" s="4">
        <f t="shared" ca="1" si="5364"/>
        <v>-47324.71793912592</v>
      </c>
      <c r="I3719" s="5">
        <f t="shared" ref="I3719:N3719" ca="1" si="5397">VLOOKUP(CONCATENATE($F3719," ",$G3719),AllocFactorMatrix,(I$4+1),FALSE)*$E3726</f>
        <v>-24337.726646902276</v>
      </c>
      <c r="J3719" s="47">
        <f t="shared" ca="1" si="5397"/>
        <v>-5.4447666573696312</v>
      </c>
      <c r="K3719" s="47">
        <f t="shared" ca="1" si="5397"/>
        <v>-9.5333981880603229</v>
      </c>
      <c r="L3719" s="5">
        <f t="shared" ca="1" si="5397"/>
        <v>-5672.3324621493339</v>
      </c>
      <c r="M3719" s="5">
        <f t="shared" ca="1" si="5397"/>
        <v>-78.930434018144581</v>
      </c>
      <c r="N3719" s="5">
        <f t="shared" ca="1" si="5397"/>
        <v>-10.99293416370686</v>
      </c>
      <c r="O3719" s="5">
        <f t="shared" ref="O3719:O3726" ca="1" si="5398">SUBTOTAL(9,L3719:N3719)</f>
        <v>-5762.2558303311853</v>
      </c>
      <c r="P3719" s="5">
        <f ca="1">VLOOKUP(CONCATENATE($F3719," ",$G3719),AllocFactorMatrix,(P$4+1),FALSE)*$E3726</f>
        <v>-3373.8619891946964</v>
      </c>
      <c r="Q3719" s="5">
        <f ca="1">VLOOKUP(CONCATENATE($F3719," ",$G3719),AllocFactorMatrix,(Q$4+1),FALSE)*$E3726</f>
        <v>-605.46982671088654</v>
      </c>
      <c r="R3719" s="5">
        <f ca="1">VLOOKUP(CONCATENATE($F3719," ",$G3719),AllocFactorMatrix,(R$4+1),FALSE)*$E3726</f>
        <v>-122.78310214936656</v>
      </c>
      <c r="S3719" s="5">
        <f ca="1">VLOOKUP(CONCATENATE($F3719," ",$G3719),AllocFactorMatrix,(S$4+1),FALSE)*$E3726</f>
        <v>-4.6626327789058699</v>
      </c>
      <c r="T3719" s="5">
        <f ca="1">SUBTOTAL(9,P3719:S3719)</f>
        <v>-4106.7775508338555</v>
      </c>
      <c r="U3719" s="5">
        <f ca="1">VLOOKUP(CONCATENATE($F3719," ",$G3719),AllocFactorMatrix,(U$4+1),FALSE)*$E3726</f>
        <v>-160.01498699148269</v>
      </c>
      <c r="V3719" s="5">
        <f ca="1">VLOOKUP(CONCATENATE($F3719," ",$G3719),AllocFactorMatrix,(V$4+1),FALSE)*$E3726</f>
        <v>-2160.2947249767894</v>
      </c>
      <c r="W3719" s="5">
        <f ca="1">VLOOKUP(CONCATENATE($F3719," ",$G3719),AllocFactorMatrix,(W$4+1),FALSE)*$E3726</f>
        <v>-8262.2601162797164</v>
      </c>
      <c r="X3719" s="5">
        <f ca="1">VLOOKUP(CONCATENATE($F3719," ",$G3719),AllocFactorMatrix,(X$4+1),FALSE)*$E3726</f>
        <v>-1496.7850499668564</v>
      </c>
      <c r="Y3719" s="5">
        <f ca="1">SUBTOTAL(9,U3719:X3719)</f>
        <v>-12079.354878214845</v>
      </c>
      <c r="Z3719" s="5">
        <f ca="1">VLOOKUP(CONCATENATE($F3719," ",$G3719),AllocFactorMatrix,(Z$4+1),FALSE)*$E3726</f>
        <v>-927.37063901526881</v>
      </c>
      <c r="AA3719" s="5">
        <f ca="1">VLOOKUP(CONCATENATE($F3719," ",$G3719),AllocFactorMatrix,(AA$4+1),FALSE)*$E3726</f>
        <v>-18.521970267829314</v>
      </c>
      <c r="AB3719" s="5">
        <f t="shared" ref="AB3719:AB3726" ca="1" si="5399">SUBTOTAL(9,Z3719:AA3719)</f>
        <v>-945.89260928309807</v>
      </c>
      <c r="AC3719" s="5">
        <f ca="1">VLOOKUP(CONCATENATE($F3719," ",$G3719),AllocFactorMatrix,(AC$4+1),FALSE)*$E3726</f>
        <v>-12.233519032115963</v>
      </c>
      <c r="AD3719" s="5">
        <f ca="1">VLOOKUP(CONCATENATE($F3719," ",$G3719),AllocFactorMatrix,(AD$4+1),FALSE)*$E3726</f>
        <v>-54.348256850028854</v>
      </c>
      <c r="AE3719" s="5">
        <f ca="1">VLOOKUP(CONCATENATE($F3719," ",$G3719),AllocFactorMatrix,(AE$4+1),FALSE)*$E3726</f>
        <v>-11.15048283306181</v>
      </c>
    </row>
    <row r="3720" spans="4:31" hidden="1" outlineLevel="1">
      <c r="E3720" s="44"/>
      <c r="F3720" s="167" t="str">
        <f>F3726</f>
        <v>LABOR_M</v>
      </c>
      <c r="G3720" s="48" t="str">
        <f>$G$9</f>
        <v>BULKTRAN</v>
      </c>
      <c r="H3720" s="4">
        <f t="shared" ca="1" si="5364"/>
        <v>-7335.7056167763303</v>
      </c>
      <c r="I3720" s="5">
        <f t="shared" ref="I3720:N3720" ca="1" si="5400">VLOOKUP(CONCATENATE($F3720," ",$G3720),AllocFactorMatrix,(I$4+1),FALSE)*$E3726</f>
        <v>-3772.5401405011521</v>
      </c>
      <c r="J3720" s="47">
        <f t="shared" ca="1" si="5400"/>
        <v>-0.84398189973111604</v>
      </c>
      <c r="K3720" s="47">
        <f t="shared" ca="1" si="5400"/>
        <v>-1.4777521278642569</v>
      </c>
      <c r="L3720" s="5">
        <f t="shared" ca="1" si="5400"/>
        <v>-879.25639950639118</v>
      </c>
      <c r="M3720" s="5">
        <f t="shared" ca="1" si="5400"/>
        <v>-12.234841608697572</v>
      </c>
      <c r="N3720" s="5">
        <f t="shared" ca="1" si="5400"/>
        <v>-1.7039917489478897</v>
      </c>
      <c r="O3720" s="5">
        <f t="shared" ca="1" si="5398"/>
        <v>-893.19523286403671</v>
      </c>
      <c r="P3720" s="5">
        <f ca="1">VLOOKUP(CONCATENATE($F3720," ",$G3720),AllocFactorMatrix,(P$4+1),FALSE)*$E3726</f>
        <v>-522.97529540903474</v>
      </c>
      <c r="Q3720" s="5">
        <f ca="1">VLOOKUP(CONCATENATE($F3720," ",$G3720),AllocFactorMatrix,(Q$4+1),FALSE)*$E3726</f>
        <v>-93.852612376999971</v>
      </c>
      <c r="R3720" s="5">
        <f ca="1">VLOOKUP(CONCATENATE($F3720," ",$G3720),AllocFactorMatrix,(R$4+1),FALSE)*$E3726</f>
        <v>-19.032352041504087</v>
      </c>
      <c r="S3720" s="5">
        <f ca="1">VLOOKUP(CONCATENATE($F3720," ",$G3720),AllocFactorMatrix,(S$4+1),FALSE)*$E3726</f>
        <v>-0.72274496192838311</v>
      </c>
      <c r="T3720" s="5">
        <f t="shared" ref="T3720:T3726" ca="1" si="5401">SUBTOTAL(9,P3720:S3720)</f>
        <v>-636.58300478946717</v>
      </c>
      <c r="U3720" s="5">
        <f ca="1">VLOOKUP(CONCATENATE($F3720," ",$G3720),AllocFactorMatrix,(U$4+1),FALSE)*$E3726</f>
        <v>-24.803588694426068</v>
      </c>
      <c r="V3720" s="5">
        <f ca="1">VLOOKUP(CONCATENATE($F3720," ",$G3720),AllocFactorMatrix,(V$4+1),FALSE)*$E3726</f>
        <v>-334.8627701973611</v>
      </c>
      <c r="W3720" s="5">
        <f ca="1">VLOOKUP(CONCATENATE($F3720," ",$G3720),AllocFactorMatrix,(W$4+1),FALSE)*$E3726</f>
        <v>-1280.7156720980884</v>
      </c>
      <c r="X3720" s="5">
        <f ca="1">VLOOKUP(CONCATENATE($F3720," ",$G3720),AllocFactorMatrix,(X$4+1),FALSE)*$E3726</f>
        <v>-232.01352224163847</v>
      </c>
      <c r="Y3720" s="5">
        <f t="shared" ref="Y3720:Y3726" ca="1" si="5402">SUBTOTAL(9,U3720:X3720)</f>
        <v>-1872.395553231514</v>
      </c>
      <c r="Z3720" s="5">
        <f ca="1">VLOOKUP(CONCATENATE($F3720," ",$G3720),AllocFactorMatrix,(Z$4+1),FALSE)*$E3726</f>
        <v>-143.74978450391157</v>
      </c>
      <c r="AA3720" s="5">
        <f ca="1">VLOOKUP(CONCATENATE($F3720," ",$G3720),AllocFactorMatrix,(AA$4+1),FALSE)*$E3726</f>
        <v>-2.8710518993954066</v>
      </c>
      <c r="AB3720" s="5">
        <f t="shared" ca="1" si="5399"/>
        <v>-146.62083640330698</v>
      </c>
      <c r="AC3720" s="5">
        <f ca="1">VLOOKUP(CONCATENATE($F3720," ",$G3720),AllocFactorMatrix,(AC$4+1),FALSE)*$E3726</f>
        <v>-1.896292216517125</v>
      </c>
      <c r="AD3720" s="5">
        <f ca="1">VLOOKUP(CONCATENATE($F3720," ",$G3720),AllocFactorMatrix,(AD$4+1),FALSE)*$E3726</f>
        <v>-8.4244097038166199</v>
      </c>
      <c r="AE3720" s="5">
        <f ca="1">VLOOKUP(CONCATENATE($F3720," ",$G3720),AllocFactorMatrix,(AE$4+1),FALSE)*$E3726</f>
        <v>-1.7284130389001988</v>
      </c>
    </row>
    <row r="3721" spans="4:31" hidden="1" outlineLevel="1">
      <c r="E3721" s="44"/>
      <c r="F3721" s="167" t="str">
        <f>F3726</f>
        <v>LABOR_M</v>
      </c>
      <c r="G3721" s="48" t="str">
        <f>$G$10</f>
        <v>SUBTRAN</v>
      </c>
      <c r="H3721" s="4">
        <f t="shared" ca="1" si="5364"/>
        <v>-2033.0116460286883</v>
      </c>
      <c r="I3721" s="5">
        <f t="shared" ref="I3721:N3721" ca="1" si="5403">VLOOKUP(CONCATENATE($F3721," ",$G3721),AllocFactorMatrix,(I$4+1),FALSE)*$E3726</f>
        <v>-1038.6050129776822</v>
      </c>
      <c r="J3721" s="47">
        <f t="shared" ca="1" si="5403"/>
        <v>-0.16912107450534869</v>
      </c>
      <c r="K3721" s="47">
        <f t="shared" ca="1" si="5403"/>
        <v>-0.3147633579135789</v>
      </c>
      <c r="L3721" s="5">
        <f t="shared" ca="1" si="5403"/>
        <v>-243.39850081036516</v>
      </c>
      <c r="M3721" s="5">
        <f t="shared" ca="1" si="5403"/>
        <v>-3.4016872627346362</v>
      </c>
      <c r="N3721" s="5">
        <f t="shared" ca="1" si="5403"/>
        <v>-0.61568958946002206</v>
      </c>
      <c r="O3721" s="5">
        <f t="shared" ca="1" si="5398"/>
        <v>-247.41587766255984</v>
      </c>
      <c r="P3721" s="5">
        <f ca="1">VLOOKUP(CONCATENATE($F3721," ",$G3721),AllocFactorMatrix,(P$4+1),FALSE)*$E3726</f>
        <v>-140.5221052435661</v>
      </c>
      <c r="Q3721" s="5">
        <f ca="1">VLOOKUP(CONCATENATE($F3721," ",$G3721),AllocFactorMatrix,(Q$4+1),FALSE)*$E3726</f>
        <v>-25.288323785564472</v>
      </c>
      <c r="R3721" s="5">
        <f ca="1">VLOOKUP(CONCATENATE($F3721," ",$G3721),AllocFactorMatrix,(R$4+1),FALSE)*$E3726</f>
        <v>-6.6379900207094709</v>
      </c>
      <c r="S3721" s="5">
        <f ca="1">VLOOKUP(CONCATENATE($F3721," ",$G3721),AllocFactorMatrix,(S$4+1),FALSE)*$E3726</f>
        <v>0</v>
      </c>
      <c r="T3721" s="5">
        <f t="shared" ca="1" si="5401"/>
        <v>-172.44841904984006</v>
      </c>
      <c r="U3721" s="5">
        <f ca="1">VLOOKUP(CONCATENATE($F3721," ",$G3721),AllocFactorMatrix,(U$4+1),FALSE)*$E3726</f>
        <v>-6.3432592863368393</v>
      </c>
      <c r="V3721" s="5">
        <f ca="1">VLOOKUP(CONCATENATE($F3721," ",$G3721),AllocFactorMatrix,(V$4+1),FALSE)*$E3726</f>
        <v>-89.00207871631369</v>
      </c>
      <c r="W3721" s="5">
        <f ca="1">VLOOKUP(CONCATENATE($F3721," ",$G3721),AllocFactorMatrix,(W$4+1),FALSE)*$E3726</f>
        <v>-438.84890312642989</v>
      </c>
      <c r="X3721" s="5">
        <f ca="1">VLOOKUP(CONCATENATE($F3721," ",$G3721),AllocFactorMatrix,(X$4+1),FALSE)*$E3726</f>
        <v>0</v>
      </c>
      <c r="Y3721" s="5">
        <f t="shared" ca="1" si="5402"/>
        <v>-534.19424112908041</v>
      </c>
      <c r="Z3721" s="5">
        <f ca="1">VLOOKUP(CONCATENATE($F3721," ",$G3721),AllocFactorMatrix,(Z$4+1),FALSE)*$E3726</f>
        <v>-38.576703037095378</v>
      </c>
      <c r="AA3721" s="5">
        <f ca="1">VLOOKUP(CONCATENATE($F3721," ",$G3721),AllocFactorMatrix,(AA$4+1),FALSE)*$E3726</f>
        <v>-0.77456298990372219</v>
      </c>
      <c r="AB3721" s="5">
        <f t="shared" ca="1" si="5399"/>
        <v>-39.351266026999099</v>
      </c>
      <c r="AC3721" s="5">
        <f ca="1">VLOOKUP(CONCATENATE($F3721," ",$G3721),AllocFactorMatrix,(AC$4+1),FALSE)*$E3726</f>
        <v>-0.51294475010004859</v>
      </c>
      <c r="AD3721" s="5">
        <f ca="1">VLOOKUP(CONCATENATE($F3721," ",$G3721),AllocFactorMatrix,(AD$4+1),FALSE)*$E3726</f>
        <v>0</v>
      </c>
      <c r="AE3721" s="5">
        <f ca="1">VLOOKUP(CONCATENATE($F3721," ",$G3721),AllocFactorMatrix,(AE$4+1),FALSE)*$E3726</f>
        <v>0</v>
      </c>
    </row>
    <row r="3722" spans="4:31" hidden="1" outlineLevel="1">
      <c r="E3722" s="44"/>
      <c r="F3722" s="167" t="str">
        <f>F3726</f>
        <v>LABOR_M</v>
      </c>
      <c r="G3722" s="48" t="str">
        <f>$G$11</f>
        <v>DISTPRI</v>
      </c>
      <c r="H3722" s="4">
        <f t="shared" ca="1" si="5364"/>
        <v>-16606.816667762934</v>
      </c>
      <c r="I3722" s="5">
        <f t="shared" ref="I3722:N3722" ca="1" si="5404">VLOOKUP(CONCATENATE($F3722," ",$G3722),AllocFactorMatrix,(I$4+1),FALSE)*$E3726</f>
        <v>-10872.475654890108</v>
      </c>
      <c r="J3722" s="47">
        <f t="shared" ca="1" si="5404"/>
        <v>-1.7852762691834874</v>
      </c>
      <c r="K3722" s="47">
        <f t="shared" ca="1" si="5404"/>
        <v>-3.3032724654688943</v>
      </c>
      <c r="L3722" s="5">
        <f t="shared" ca="1" si="5404"/>
        <v>-2543.8707110861542</v>
      </c>
      <c r="M3722" s="5">
        <f t="shared" ca="1" si="5404"/>
        <v>-35.547880809311728</v>
      </c>
      <c r="N3722" s="5">
        <f t="shared" ca="1" si="5404"/>
        <v>0</v>
      </c>
      <c r="O3722" s="5">
        <f t="shared" ca="1" si="5398"/>
        <v>-2579.4185918954659</v>
      </c>
      <c r="P3722" s="5">
        <f ca="1">VLOOKUP(CONCATENATE($F3722," ",$G3722),AllocFactorMatrix,(P$4+1),FALSE)*$E3726</f>
        <v>-1475.2433311762343</v>
      </c>
      <c r="Q3722" s="5">
        <f ca="1">VLOOKUP(CONCATENATE($F3722," ",$G3722),AllocFactorMatrix,(Q$4+1),FALSE)*$E3726</f>
        <v>-265.46172907759325</v>
      </c>
      <c r="R3722" s="5">
        <f ca="1">VLOOKUP(CONCATENATE($F3722," ",$G3722),AllocFactorMatrix,(R$4+1),FALSE)*$E3726</f>
        <v>0</v>
      </c>
      <c r="S3722" s="5">
        <f ca="1">VLOOKUP(CONCATENATE($F3722," ",$G3722),AllocFactorMatrix,(S$4+1),FALSE)*$E3726</f>
        <v>0</v>
      </c>
      <c r="T3722" s="5">
        <f t="shared" ca="1" si="5401"/>
        <v>-1740.7050602538275</v>
      </c>
      <c r="U3722" s="5">
        <f ca="1">VLOOKUP(CONCATENATE($F3722," ",$G3722),AllocFactorMatrix,(U$4+1),FALSE)*$E3726</f>
        <v>-66.804166069916903</v>
      </c>
      <c r="V3722" s="5">
        <f ca="1">VLOOKUP(CONCATENATE($F3722," ",$G3722),AllocFactorMatrix,(V$4+1),FALSE)*$E3726</f>
        <v>-923.75884379226488</v>
      </c>
      <c r="W3722" s="5">
        <f ca="1">VLOOKUP(CONCATENATE($F3722," ",$G3722),AllocFactorMatrix,(W$4+1),FALSE)*$E3726</f>
        <v>0</v>
      </c>
      <c r="X3722" s="5">
        <f ca="1">VLOOKUP(CONCATENATE($F3722," ",$G3722),AllocFactorMatrix,(X$4+1),FALSE)*$E3726</f>
        <v>0</v>
      </c>
      <c r="Y3722" s="5">
        <f t="shared" ca="1" si="5402"/>
        <v>-990.56300986218184</v>
      </c>
      <c r="Z3722" s="5">
        <f ca="1">VLOOKUP(CONCATENATE($F3722," ",$G3722),AllocFactorMatrix,(Z$4+1),FALSE)*$E3726</f>
        <v>-405.09650631742812</v>
      </c>
      <c r="AA3722" s="5">
        <f ca="1">VLOOKUP(CONCATENATE($F3722," ",$G3722),AllocFactorMatrix,(AA$4+1),FALSE)*$E3726</f>
        <v>-8.1309257228902219</v>
      </c>
      <c r="AB3722" s="5">
        <f t="shared" ca="1" si="5399"/>
        <v>-413.22743204031832</v>
      </c>
      <c r="AC3722" s="5">
        <f ca="1">VLOOKUP(CONCATENATE($F3722," ",$G3722),AllocFactorMatrix,(AC$4+1),FALSE)*$E3726</f>
        <v>-5.3383700863689389</v>
      </c>
      <c r="AD3722" s="5">
        <f ca="1">VLOOKUP(CONCATENATE($F3722," ",$G3722),AllocFactorMatrix,(AD$4+1),FALSE)*$E3726</f>
        <v>0</v>
      </c>
      <c r="AE3722" s="5">
        <f ca="1">VLOOKUP(CONCATENATE($F3722," ",$G3722),AllocFactorMatrix,(AE$4+1),FALSE)*$E3726</f>
        <v>0</v>
      </c>
    </row>
    <row r="3723" spans="4:31" hidden="1" outlineLevel="1">
      <c r="E3723" s="44"/>
      <c r="F3723" s="167" t="str">
        <f>F3726</f>
        <v>LABOR_M</v>
      </c>
      <c r="G3723" s="48" t="str">
        <f>$G$12</f>
        <v>DISTSEC</v>
      </c>
      <c r="H3723" s="4">
        <f t="shared" ca="1" si="5364"/>
        <v>-6579.1731988666215</v>
      </c>
      <c r="I3723" s="5">
        <f t="shared" ref="I3723:N3723" ca="1" si="5405">VLOOKUP(CONCATENATE($F3723," ",$G3723),AllocFactorMatrix,(I$4+1),FALSE)*$E3726</f>
        <v>-4881.2278484427425</v>
      </c>
      <c r="J3723" s="47">
        <f t="shared" ca="1" si="5405"/>
        <v>-1.2100312245072911</v>
      </c>
      <c r="K3723" s="47">
        <f t="shared" ca="1" si="5405"/>
        <v>-1.5673239089090498</v>
      </c>
      <c r="L3723" s="5">
        <f t="shared" ca="1" si="5405"/>
        <v>-983.89353869572938</v>
      </c>
      <c r="M3723" s="5">
        <f t="shared" ca="1" si="5405"/>
        <v>0</v>
      </c>
      <c r="N3723" s="5">
        <f t="shared" ca="1" si="5405"/>
        <v>0</v>
      </c>
      <c r="O3723" s="5">
        <f t="shared" ca="1" si="5398"/>
        <v>-983.89353869572938</v>
      </c>
      <c r="P3723" s="5">
        <f ca="1">VLOOKUP(CONCATENATE($F3723," ",$G3723),AllocFactorMatrix,(P$4+1),FALSE)*$E3726</f>
        <v>-491.15357958849285</v>
      </c>
      <c r="Q3723" s="5">
        <f ca="1">VLOOKUP(CONCATENATE($F3723," ",$G3723),AllocFactorMatrix,(Q$4+1),FALSE)*$E3726</f>
        <v>0</v>
      </c>
      <c r="R3723" s="5">
        <f ca="1">VLOOKUP(CONCATENATE($F3723," ",$G3723),AllocFactorMatrix,(R$4+1),FALSE)*$E3726</f>
        <v>0</v>
      </c>
      <c r="S3723" s="5">
        <f ca="1">VLOOKUP(CONCATENATE($F3723," ",$G3723),AllocFactorMatrix,(S$4+1),FALSE)*$E3726</f>
        <v>0</v>
      </c>
      <c r="T3723" s="5">
        <f t="shared" ca="1" si="5401"/>
        <v>-491.15357958849285</v>
      </c>
      <c r="U3723" s="5">
        <f ca="1">VLOOKUP(CONCATENATE($F3723," ",$G3723),AllocFactorMatrix,(U$4+1),FALSE)*$E3726</f>
        <v>-18.393427393002561</v>
      </c>
      <c r="V3723" s="5">
        <f ca="1">VLOOKUP(CONCATENATE($F3723," ",$G3723),AllocFactorMatrix,(V$4+1),FALSE)*$E3726</f>
        <v>0</v>
      </c>
      <c r="W3723" s="5">
        <f ca="1">VLOOKUP(CONCATENATE($F3723," ",$G3723),AllocFactorMatrix,(W$4+1),FALSE)*$E3726</f>
        <v>0</v>
      </c>
      <c r="X3723" s="5">
        <f ca="1">VLOOKUP(CONCATENATE($F3723," ",$G3723),AllocFactorMatrix,(X$4+1),FALSE)*$E3726</f>
        <v>0</v>
      </c>
      <c r="Y3723" s="5">
        <f t="shared" ca="1" si="5402"/>
        <v>-18.393427393002561</v>
      </c>
      <c r="Z3723" s="5">
        <f ca="1">VLOOKUP(CONCATENATE($F3723," ",$G3723),AllocFactorMatrix,(Z$4+1),FALSE)*$E3726</f>
        <v>-139.00590984211905</v>
      </c>
      <c r="AA3723" s="5">
        <f ca="1">VLOOKUP(CONCATENATE($F3723," ",$G3723),AllocFactorMatrix,(AA$4+1),FALSE)*$E3726</f>
        <v>0</v>
      </c>
      <c r="AB3723" s="5">
        <f t="shared" ca="1" si="5399"/>
        <v>-139.00590984211905</v>
      </c>
      <c r="AC3723" s="5">
        <f ca="1">VLOOKUP(CONCATENATE($F3723," ",$G3723),AllocFactorMatrix,(AC$4+1),FALSE)*$E3726</f>
        <v>-1.6435463482480916</v>
      </c>
      <c r="AD3723" s="5">
        <f ca="1">VLOOKUP(CONCATENATE($F3723," ",$G3723),AllocFactorMatrix,(AD$4+1),FALSE)*$E3726</f>
        <v>-50.587880208830413</v>
      </c>
      <c r="AE3723" s="5">
        <f ca="1">VLOOKUP(CONCATENATE($F3723," ",$G3723),AllocFactorMatrix,(AE$4+1),FALSE)*$E3726</f>
        <v>-10.490113214035647</v>
      </c>
    </row>
    <row r="3724" spans="4:31" hidden="1" outlineLevel="1">
      <c r="E3724" s="44"/>
      <c r="F3724" s="167" t="str">
        <f>F3726</f>
        <v>LABOR_M</v>
      </c>
      <c r="G3724" s="48" t="str">
        <f>$G$13</f>
        <v>ENERGY</v>
      </c>
      <c r="H3724" s="4">
        <f t="shared" ca="1" si="5364"/>
        <v>-18928.626924587865</v>
      </c>
      <c r="I3724" s="5">
        <f t="shared" ref="I3724:N3724" ca="1" si="5406">VLOOKUP(CONCATENATE($F3724," ",$G3724),AllocFactorMatrix,(I$4+1),FALSE)*$E3726</f>
        <v>-7405.3256202152934</v>
      </c>
      <c r="J3724" s="47">
        <f t="shared" ca="1" si="5406"/>
        <v>-1.1850547028693248</v>
      </c>
      <c r="K3724" s="47">
        <f t="shared" ca="1" si="5406"/>
        <v>-3.4169874030769392</v>
      </c>
      <c r="L3724" s="5">
        <f t="shared" ca="1" si="5406"/>
        <v>-2135.3536669632254</v>
      </c>
      <c r="M3724" s="5">
        <f t="shared" ca="1" si="5406"/>
        <v>-29.781829553103023</v>
      </c>
      <c r="N3724" s="5">
        <f t="shared" ca="1" si="5406"/>
        <v>-4.1634745310853321</v>
      </c>
      <c r="O3724" s="5">
        <f t="shared" ca="1" si="5398"/>
        <v>-2169.2989710474135</v>
      </c>
      <c r="P3724" s="5">
        <f ca="1">VLOOKUP(CONCATENATE($F3724," ",$G3724),AllocFactorMatrix,(P$4+1),FALSE)*$E3726</f>
        <v>-1384.3659829423282</v>
      </c>
      <c r="Q3724" s="5">
        <f ca="1">VLOOKUP(CONCATENATE($F3724," ",$G3724),AllocFactorMatrix,(Q$4+1),FALSE)*$E3726</f>
        <v>-247.24553851606581</v>
      </c>
      <c r="R3724" s="5">
        <f ca="1">VLOOKUP(CONCATENATE($F3724," ",$G3724),AllocFactorMatrix,(R$4+1),FALSE)*$E3726</f>
        <v>-50.34824615448462</v>
      </c>
      <c r="S3724" s="5">
        <f ca="1">VLOOKUP(CONCATENATE($F3724," ",$G3724),AllocFactorMatrix,(S$4+1),FALSE)*$E3726</f>
        <v>-1.9016702966175822</v>
      </c>
      <c r="T3724" s="5">
        <f t="shared" ca="1" si="5401"/>
        <v>-1683.8614379094961</v>
      </c>
      <c r="U3724" s="5">
        <f ca="1">VLOOKUP(CONCATENATE($F3724," ",$G3724),AllocFactorMatrix,(U$4+1),FALSE)*$E3726</f>
        <v>-72.604735164586074</v>
      </c>
      <c r="V3724" s="5">
        <f ca="1">VLOOKUP(CONCATENATE($F3724," ",$G3724),AllocFactorMatrix,(V$4+1),FALSE)*$E3726</f>
        <v>-1147.8946676343719</v>
      </c>
      <c r="W3724" s="5">
        <f ca="1">VLOOKUP(CONCATENATE($F3724," ",$G3724),AllocFactorMatrix,(W$4+1),FALSE)*$E3726</f>
        <v>-4936.9081395125504</v>
      </c>
      <c r="X3724" s="5">
        <f ca="1">VLOOKUP(CONCATENATE($F3724," ",$G3724),AllocFactorMatrix,(X$4+1),FALSE)*$E3726</f>
        <v>-928.68398576933066</v>
      </c>
      <c r="Y3724" s="5">
        <f t="shared" ca="1" si="5402"/>
        <v>-7086.0915280808385</v>
      </c>
      <c r="Z3724" s="5">
        <f ca="1">VLOOKUP(CONCATENATE($F3724," ",$G3724),AllocFactorMatrix,(Z$4+1),FALSE)*$E3726</f>
        <v>-380.82478695530398</v>
      </c>
      <c r="AA3724" s="5">
        <f ca="1">VLOOKUP(CONCATENATE($F3724," ",$G3724),AllocFactorMatrix,(AA$4+1),FALSE)*$E3726</f>
        <v>-7.6411733845385035</v>
      </c>
      <c r="AB3724" s="5">
        <f t="shared" ca="1" si="5399"/>
        <v>-388.46596033984247</v>
      </c>
      <c r="AC3724" s="5">
        <f ca="1">VLOOKUP(CONCATENATE($F3724," ",$G3724),AllocFactorMatrix,(AC$4+1),FALSE)*$E3726</f>
        <v>-6.8159594256005205</v>
      </c>
      <c r="AD3724" s="5">
        <f ca="1">VLOOKUP(CONCATENATE($F3724," ",$G3724),AllocFactorMatrix,(AD$4+1),FALSE)*$E3726</f>
        <v>-152.67515679798433</v>
      </c>
      <c r="AE3724" s="5">
        <f ca="1">VLOOKUP(CONCATENATE($F3724," ",$G3724),AllocFactorMatrix,(AE$4+1),FALSE)*$E3726</f>
        <v>-31.490248665438436</v>
      </c>
    </row>
    <row r="3725" spans="4:31" hidden="1" outlineLevel="1">
      <c r="E3725" s="44"/>
      <c r="F3725" s="167" t="str">
        <f>F3726</f>
        <v>LABOR_M</v>
      </c>
      <c r="G3725" s="48" t="str">
        <f>$G$14</f>
        <v>CUSTOMER</v>
      </c>
      <c r="H3725" s="4">
        <f t="shared" ca="1" si="5364"/>
        <v>-12526.94800685168</v>
      </c>
      <c r="I3725" s="5">
        <f t="shared" ref="I3725:N3725" ca="1" si="5407">VLOOKUP(CONCATENATE($F3725," ",$G3725),AllocFactorMatrix,(I$4+1),FALSE)*$E3726</f>
        <v>-9670.4845306390507</v>
      </c>
      <c r="J3725" s="47">
        <f t="shared" ca="1" si="5407"/>
        <v>-1.9516628012516881</v>
      </c>
      <c r="K3725" s="47">
        <f t="shared" ca="1" si="5407"/>
        <v>-0.57244249085733601</v>
      </c>
      <c r="L3725" s="5">
        <f t="shared" ca="1" si="5407"/>
        <v>-1958.1289422244129</v>
      </c>
      <c r="M3725" s="5">
        <f t="shared" ca="1" si="5407"/>
        <v>-50.061717402717619</v>
      </c>
      <c r="N3725" s="5">
        <f t="shared" ca="1" si="5407"/>
        <v>-8.0715081030574574</v>
      </c>
      <c r="O3725" s="5">
        <f t="shared" ca="1" si="5398"/>
        <v>-2016.2621677301881</v>
      </c>
      <c r="P3725" s="5">
        <f ca="1">VLOOKUP(CONCATENATE($F3725," ",$G3725),AllocFactorMatrix,(P$4+1),FALSE)*$E3726</f>
        <v>-80.201575153858997</v>
      </c>
      <c r="Q3725" s="5">
        <f ca="1">VLOOKUP(CONCATENATE($F3725," ",$G3725),AllocFactorMatrix,(Q$4+1),FALSE)*$E3726</f>
        <v>-19.399049966372456</v>
      </c>
      <c r="R3725" s="5">
        <f ca="1">VLOOKUP(CONCATENATE($F3725," ",$G3725),AllocFactorMatrix,(R$4+1),FALSE)*$E3726</f>
        <v>-19.747495489755693</v>
      </c>
      <c r="S3725" s="5">
        <f ca="1">VLOOKUP(CONCATENATE($F3725," ",$G3725),AllocFactorMatrix,(S$4+1),FALSE)*$E3726</f>
        <v>-2.4392775152369461</v>
      </c>
      <c r="T3725" s="5">
        <f t="shared" ca="1" si="5401"/>
        <v>-121.7873981252241</v>
      </c>
      <c r="U3725" s="5">
        <f ca="1">VLOOKUP(CONCATENATE($F3725," ",$G3725),AllocFactorMatrix,(U$4+1),FALSE)*$E3726</f>
        <v>-0.61044303850140746</v>
      </c>
      <c r="V3725" s="5">
        <f ca="1">VLOOKUP(CONCATENATE($F3725," ",$G3725),AllocFactorMatrix,(V$4+1),FALSE)*$E3726</f>
        <v>-14.103207827646841</v>
      </c>
      <c r="W3725" s="5">
        <f ca="1">VLOOKUP(CONCATENATE($F3725," ",$G3725),AllocFactorMatrix,(W$4+1),FALSE)*$E3726</f>
        <v>-33.172090119444427</v>
      </c>
      <c r="X3725" s="5">
        <f ca="1">VLOOKUP(CONCATENATE($F3725," ",$G3725),AllocFactorMatrix,(X$4+1),FALSE)*$E3726</f>
        <v>-9.7679701081797621</v>
      </c>
      <c r="Y3725" s="5">
        <f t="shared" ca="1" si="5402"/>
        <v>-57.653711093772436</v>
      </c>
      <c r="Z3725" s="5">
        <f ca="1">VLOOKUP(CONCATENATE($F3725," ",$G3725),AllocFactorMatrix,(Z$4+1),FALSE)*$E3726</f>
        <v>-17.797621205117782</v>
      </c>
      <c r="AA3725" s="5">
        <f ca="1">VLOOKUP(CONCATENATE($F3725," ",$G3725),AllocFactorMatrix,(AA$4+1),FALSE)*$E3726</f>
        <v>-0.26586499812589415</v>
      </c>
      <c r="AB3725" s="5">
        <f t="shared" ca="1" si="5399"/>
        <v>-18.063486203243677</v>
      </c>
      <c r="AC3725" s="5">
        <f ca="1">VLOOKUP(CONCATENATE($F3725," ",$G3725),AllocFactorMatrix,(AC$4+1),FALSE)*$E3726</f>
        <v>-1.4488686280026553</v>
      </c>
      <c r="AD3725" s="5">
        <f ca="1">VLOOKUP(CONCATENATE($F3725," ",$G3725),AllocFactorMatrix,(AD$4+1),FALSE)*$E3726</f>
        <v>-526.43981807926946</v>
      </c>
      <c r="AE3725" s="5">
        <f ca="1">VLOOKUP(CONCATENATE($F3725," ",$G3725),AllocFactorMatrix,(AE$4+1),FALSE)*$E3726</f>
        <v>-112.2839210608149</v>
      </c>
    </row>
    <row r="3726" spans="4:31" collapsed="1">
      <c r="D3726" s="48" t="s">
        <v>252</v>
      </c>
      <c r="E3726" s="87">
        <v>-111335</v>
      </c>
      <c r="F3726" s="88" t="s">
        <v>67</v>
      </c>
      <c r="G3726" s="48" t="str">
        <f>$G$15</f>
        <v>TOTAL</v>
      </c>
      <c r="H3726" s="4">
        <f t="shared" ca="1" si="5364"/>
        <v>-111335.00000000004</v>
      </c>
      <c r="I3726" s="5">
        <f t="shared" ref="I3726:N3726" ca="1" si="5408">VLOOKUP(CONCATENATE($F3726," ",$G3726),AllocFactorMatrix,(I$4+1),FALSE)*$E3726</f>
        <v>-61978.385454568306</v>
      </c>
      <c r="J3726" s="47">
        <f t="shared" ca="1" si="5408"/>
        <v>-12.589894629417888</v>
      </c>
      <c r="K3726" s="47">
        <f t="shared" ca="1" si="5408"/>
        <v>-20.18593994215038</v>
      </c>
      <c r="L3726" s="5">
        <f t="shared" ca="1" si="5408"/>
        <v>-14416.234221435612</v>
      </c>
      <c r="M3726" s="5">
        <f t="shared" ca="1" si="5408"/>
        <v>-209.95839065470915</v>
      </c>
      <c r="N3726" s="5">
        <f t="shared" ca="1" si="5408"/>
        <v>-25.547598136257562</v>
      </c>
      <c r="O3726" s="5">
        <f t="shared" ca="1" si="5398"/>
        <v>-14651.740210226579</v>
      </c>
      <c r="P3726" s="5">
        <f ca="1">VLOOKUP(CONCATENATE($F3726," ",$G3726),AllocFactorMatrix,(P$4+1),FALSE)*$E3726</f>
        <v>-7468.3238587082114</v>
      </c>
      <c r="Q3726" s="5">
        <f ca="1">VLOOKUP(CONCATENATE($F3726," ",$G3726),AllocFactorMatrix,(Q$4+1),FALSE)*$E3726</f>
        <v>-1256.7170804334824</v>
      </c>
      <c r="R3726" s="5">
        <f ca="1">VLOOKUP(CONCATENATE($F3726," ",$G3726),AllocFactorMatrix,(R$4+1),FALSE)*$E3726</f>
        <v>-218.54918585582041</v>
      </c>
      <c r="S3726" s="5">
        <f ca="1">VLOOKUP(CONCATENATE($F3726," ",$G3726),AllocFactorMatrix,(S$4+1),FALSE)*$E3726</f>
        <v>-9.7263255526887811</v>
      </c>
      <c r="T3726" s="5">
        <f t="shared" ca="1" si="5401"/>
        <v>-8953.3164505502027</v>
      </c>
      <c r="U3726" s="5">
        <f ca="1">VLOOKUP(CONCATENATE($F3726," ",$G3726),AllocFactorMatrix,(U$4+1),FALSE)*$E3726</f>
        <v>-349.57460663825248</v>
      </c>
      <c r="V3726" s="5">
        <f ca="1">VLOOKUP(CONCATENATE($F3726," ",$G3726),AllocFactorMatrix,(V$4+1),FALSE)*$E3726</f>
        <v>-4669.9162931447472</v>
      </c>
      <c r="W3726" s="5">
        <f ca="1">VLOOKUP(CONCATENATE($F3726," ",$G3726),AllocFactorMatrix,(W$4+1),FALSE)*$E3726</f>
        <v>-14951.904921136225</v>
      </c>
      <c r="X3726" s="5">
        <f ca="1">VLOOKUP(CONCATENATE($F3726," ",$G3726),AllocFactorMatrix,(X$4+1),FALSE)*$E3726</f>
        <v>-2667.2505280860055</v>
      </c>
      <c r="Y3726" s="5">
        <f t="shared" ca="1" si="5402"/>
        <v>-22638.64634900523</v>
      </c>
      <c r="Z3726" s="5">
        <f ca="1">VLOOKUP(CONCATENATE($F3726," ",$G3726),AllocFactorMatrix,(Z$4+1),FALSE)*$E3726</f>
        <v>-2052.4219508762444</v>
      </c>
      <c r="AA3726" s="5">
        <f ca="1">VLOOKUP(CONCATENATE($F3726," ",$G3726),AllocFactorMatrix,(AA$4+1),FALSE)*$E3726</f>
        <v>-38.205549262683064</v>
      </c>
      <c r="AB3726" s="5">
        <f t="shared" ca="1" si="5399"/>
        <v>-2090.6275001389276</v>
      </c>
      <c r="AC3726" s="5">
        <f ca="1">VLOOKUP(CONCATENATE($F3726," ",$G3726),AllocFactorMatrix,(AC$4+1),FALSE)*$E3726</f>
        <v>-29.889500486953345</v>
      </c>
      <c r="AD3726" s="5">
        <f ca="1">VLOOKUP(CONCATENATE($F3726," ",$G3726),AllocFactorMatrix,(AD$4+1),FALSE)*$E3726</f>
        <v>-792.47552163992964</v>
      </c>
      <c r="AE3726" s="5">
        <f ca="1">VLOOKUP(CONCATENATE($F3726," ",$G3726),AllocFactorMatrix,(AE$4+1),FALSE)*$E3726</f>
        <v>-167.14317881225099</v>
      </c>
    </row>
    <row r="3727" spans="4:31" hidden="1" outlineLevel="1">
      <c r="E3727" s="44"/>
      <c r="F3727" s="167" t="str">
        <f>F3734</f>
        <v>LABOR_M</v>
      </c>
      <c r="G3727" s="48" t="str">
        <f>$G$8</f>
        <v>PRODUCTION</v>
      </c>
      <c r="H3727" s="4">
        <f t="shared" ca="1" si="5364"/>
        <v>-516.03006761664233</v>
      </c>
      <c r="I3727" s="5">
        <f t="shared" ref="I3727:N3727" ca="1" si="5409">VLOOKUP(CONCATENATE($F3727," ",$G3727),AllocFactorMatrix,(I$4+1),FALSE)*$E3734</f>
        <v>-265.37926213086058</v>
      </c>
      <c r="J3727" s="47">
        <f t="shared" ca="1" si="5409"/>
        <v>-5.9369890169728587E-2</v>
      </c>
      <c r="K3727" s="47">
        <f t="shared" ca="1" si="5409"/>
        <v>-0.10395244442722623</v>
      </c>
      <c r="L3727" s="5">
        <f t="shared" ca="1" si="5409"/>
        <v>-61.851274164003158</v>
      </c>
      <c r="M3727" s="5">
        <f t="shared" ca="1" si="5409"/>
        <v>-0.8606596928012531</v>
      </c>
      <c r="N3727" s="5">
        <f t="shared" ca="1" si="5409"/>
        <v>-0.11986726613140637</v>
      </c>
      <c r="O3727" s="5">
        <f t="shared" ca="1" si="5353"/>
        <v>-62.831801122935822</v>
      </c>
      <c r="P3727" s="5">
        <f ca="1">VLOOKUP(CONCATENATE($F3727," ",$G3727),AllocFactorMatrix,(P$4+1),FALSE)*$E3734</f>
        <v>-36.788686889858184</v>
      </c>
      <c r="Q3727" s="5">
        <f ca="1">VLOOKUP(CONCATENATE($F3727," ",$G3727),AllocFactorMatrix,(Q$4+1),FALSE)*$E3734</f>
        <v>-6.6020601753897363</v>
      </c>
      <c r="R3727" s="5">
        <f ca="1">VLOOKUP(CONCATENATE($F3727," ",$G3727),AllocFactorMatrix,(R$4+1),FALSE)*$E3734</f>
        <v>-1.3388304307659855</v>
      </c>
      <c r="S3727" s="5">
        <f ca="1">VLOOKUP(CONCATENATE($F3727," ",$G3727),AllocFactorMatrix,(S$4+1),FALSE)*$E3734</f>
        <v>-5.0841480159803526E-2</v>
      </c>
      <c r="T3727" s="5">
        <f ca="1">SUBTOTAL(9,P3727:S3727)</f>
        <v>-44.780418976173713</v>
      </c>
      <c r="U3727" s="5">
        <f ca="1">VLOOKUP(CONCATENATE($F3727," ",$G3727),AllocFactorMatrix,(U$4+1),FALSE)*$E3734</f>
        <v>-1.7448079598298827</v>
      </c>
      <c r="V3727" s="5">
        <f ca="1">VLOOKUP(CONCATENATE($F3727," ",$G3727),AllocFactorMatrix,(V$4+1),FALSE)*$E3734</f>
        <v>-23.555914996378696</v>
      </c>
      <c r="W3727" s="5">
        <f ca="1">VLOOKUP(CONCATENATE($F3727," ",$G3727),AllocFactorMatrix,(W$4+1),FALSE)*$E3734</f>
        <v>-90.091918814061842</v>
      </c>
      <c r="X3727" s="5">
        <f ca="1">VLOOKUP(CONCATENATE($F3727," ",$G3727),AllocFactorMatrix,(X$4+1),FALSE)*$E3734</f>
        <v>-16.320986667802252</v>
      </c>
      <c r="Y3727" s="5">
        <f ca="1">SUBTOTAL(9,U3727:X3727)</f>
        <v>-131.71362843807267</v>
      </c>
      <c r="Z3727" s="5">
        <f ca="1">VLOOKUP(CONCATENATE($F3727," ",$G3727),AllocFactorMatrix,(Z$4+1),FALSE)*$E3734</f>
        <v>-10.112075769205877</v>
      </c>
      <c r="AA3727" s="5">
        <f ca="1">VLOOKUP(CONCATENATE($F3727," ",$G3727),AllocFactorMatrix,(AA$4+1),FALSE)*$E3734</f>
        <v>-0.2019640895059486</v>
      </c>
      <c r="AB3727" s="5">
        <f t="shared" ca="1" si="5354"/>
        <v>-10.314039858711824</v>
      </c>
      <c r="AC3727" s="5">
        <f ca="1">VLOOKUP(CONCATENATE($F3727," ",$G3727),AllocFactorMatrix,(AC$4+1),FALSE)*$E3734</f>
        <v>-0.13339463874782215</v>
      </c>
      <c r="AD3727" s="5">
        <f ca="1">VLOOKUP(CONCATENATE($F3727," ",$G3727),AllocFactorMatrix,(AD$4+1),FALSE)*$E3734</f>
        <v>-0.59261493524888875</v>
      </c>
      <c r="AE3727" s="5">
        <f ca="1">VLOOKUP(CONCATENATE($F3727," ",$G3727),AllocFactorMatrix,(AE$4+1),FALSE)*$E3734</f>
        <v>-0.12158518129372649</v>
      </c>
    </row>
    <row r="3728" spans="4:31" hidden="1" outlineLevel="1">
      <c r="E3728" s="44"/>
      <c r="F3728" s="167" t="str">
        <f>F3734</f>
        <v>LABOR_M</v>
      </c>
      <c r="G3728" s="48" t="str">
        <f>$G$9</f>
        <v>BULKTRAN</v>
      </c>
      <c r="H3728" s="4">
        <f t="shared" ca="1" si="5364"/>
        <v>-79.988742253257854</v>
      </c>
      <c r="I3728" s="5">
        <f t="shared" ref="I3728:N3728" ca="1" si="5410">VLOOKUP(CONCATENATE($F3728," ",$G3728),AllocFactorMatrix,(I$4+1),FALSE)*$E3734</f>
        <v>-41.135884767309456</v>
      </c>
      <c r="J3728" s="47">
        <f t="shared" ca="1" si="5410"/>
        <v>-9.2028025892448451E-3</v>
      </c>
      <c r="K3728" s="47">
        <f t="shared" ca="1" si="5410"/>
        <v>-1.6113451144987721E-2</v>
      </c>
      <c r="L3728" s="5">
        <f t="shared" ca="1" si="5410"/>
        <v>-9.5874367359838217</v>
      </c>
      <c r="M3728" s="5">
        <f t="shared" ca="1" si="5410"/>
        <v>-0.13340906016040646</v>
      </c>
      <c r="N3728" s="5">
        <f t="shared" ca="1" si="5410"/>
        <v>-1.8580374394599523E-2</v>
      </c>
      <c r="O3728" s="5">
        <f t="shared" ca="1" si="5353"/>
        <v>-9.7394261705388274</v>
      </c>
      <c r="P3728" s="5">
        <f ca="1">VLOOKUP(CONCATENATE($F3728," ",$G3728),AllocFactorMatrix,(P$4+1),FALSE)*$E3734</f>
        <v>-5.7025374646478486</v>
      </c>
      <c r="Q3728" s="5">
        <f ca="1">VLOOKUP(CONCATENATE($F3728," ",$G3728),AllocFactorMatrix,(Q$4+1),FALSE)*$E3734</f>
        <v>-1.0233715491595452</v>
      </c>
      <c r="R3728" s="5">
        <f ca="1">VLOOKUP(CONCATENATE($F3728," ",$G3728),AllocFactorMatrix,(R$4+1),FALSE)*$E3734</f>
        <v>-0.20752930685216653</v>
      </c>
      <c r="S3728" s="5">
        <f ca="1">VLOOKUP(CONCATENATE($F3728," ",$G3728),AllocFactorMatrix,(S$4+1),FALSE)*$E3734</f>
        <v>-7.8808315783990401E-3</v>
      </c>
      <c r="T3728" s="5">
        <f t="shared" ref="T3728:T3734" ca="1" si="5411">SUBTOTAL(9,P3728:S3728)</f>
        <v>-6.94131915223796</v>
      </c>
      <c r="U3728" s="5">
        <f ca="1">VLOOKUP(CONCATENATE($F3728," ",$G3728),AllocFactorMatrix,(U$4+1),FALSE)*$E3734</f>
        <v>-0.2704590351195334</v>
      </c>
      <c r="V3728" s="5">
        <f ca="1">VLOOKUP(CONCATENATE($F3728," ",$G3728),AllocFactorMatrix,(V$4+1),FALSE)*$E3734</f>
        <v>-3.6513531505779526</v>
      </c>
      <c r="W3728" s="5">
        <f ca="1">VLOOKUP(CONCATENATE($F3728," ",$G3728),AllocFactorMatrix,(W$4+1),FALSE)*$E3734</f>
        <v>-13.964960038865399</v>
      </c>
      <c r="X3728" s="5">
        <f ca="1">VLOOKUP(CONCATENATE($F3728," ",$G3728),AllocFactorMatrix,(X$4+1),FALSE)*$E3734</f>
        <v>-2.52988203171823</v>
      </c>
      <c r="Y3728" s="5">
        <f t="shared" ref="Y3728:Y3734" ca="1" si="5412">SUBTOTAL(9,U3728:X3728)</f>
        <v>-20.416654256281117</v>
      </c>
      <c r="Z3728" s="5">
        <f ca="1">VLOOKUP(CONCATENATE($F3728," ",$G3728),AllocFactorMatrix,(Z$4+1),FALSE)*$E3734</f>
        <v>-1.5674517302532773</v>
      </c>
      <c r="AA3728" s="5">
        <f ca="1">VLOOKUP(CONCATENATE($F3728," ",$G3728),AllocFactorMatrix,(AA$4+1),FALSE)*$E3734</f>
        <v>-3.1306031399524176E-2</v>
      </c>
      <c r="AB3728" s="5">
        <f t="shared" ca="1" si="5354"/>
        <v>-1.5987577616528015</v>
      </c>
      <c r="AC3728" s="5">
        <f ca="1">VLOOKUP(CONCATENATE($F3728," ",$G3728),AllocFactorMatrix,(AC$4+1),FALSE)*$E3734</f>
        <v>-2.067722415100184E-2</v>
      </c>
      <c r="AD3728" s="5">
        <f ca="1">VLOOKUP(CONCATENATE($F3728," ",$G3728),AllocFactorMatrix,(AD$4+1),FALSE)*$E3734</f>
        <v>-9.1860002518824965E-2</v>
      </c>
      <c r="AE3728" s="5">
        <f ca="1">VLOOKUP(CONCATENATE($F3728," ",$G3728),AllocFactorMatrix,(AE$4+1),FALSE)*$E3734</f>
        <v>-1.8846664833384302E-2</v>
      </c>
    </row>
    <row r="3729" spans="4:31" hidden="1" outlineLevel="1">
      <c r="E3729" s="44"/>
      <c r="F3729" s="167" t="str">
        <f>F3734</f>
        <v>LABOR_M</v>
      </c>
      <c r="G3729" s="48" t="str">
        <f>$G$10</f>
        <v>SUBTRAN</v>
      </c>
      <c r="H3729" s="4">
        <f t="shared" ca="1" si="5364"/>
        <v>-22.168016690877327</v>
      </c>
      <c r="I3729" s="5">
        <f t="shared" ref="I3729:N3729" ca="1" si="5413">VLOOKUP(CONCATENATE($F3729," ",$G3729),AllocFactorMatrix,(I$4+1),FALSE)*$E3734</f>
        <v>-11.324978540035984</v>
      </c>
      <c r="J3729" s="47">
        <f t="shared" ca="1" si="5413"/>
        <v>-1.8441009965374168E-3</v>
      </c>
      <c r="K3729" s="47">
        <f t="shared" ca="1" si="5413"/>
        <v>-3.4321885885578189E-3</v>
      </c>
      <c r="L3729" s="5">
        <f t="shared" ca="1" si="5413"/>
        <v>-2.6540241611692936</v>
      </c>
      <c r="M3729" s="5">
        <f t="shared" ca="1" si="5413"/>
        <v>-3.7092094462297102E-2</v>
      </c>
      <c r="N3729" s="5">
        <f t="shared" ca="1" si="5413"/>
        <v>-6.7134967584718801E-3</v>
      </c>
      <c r="O3729" s="5">
        <f t="shared" ca="1" si="5353"/>
        <v>-2.6978297523900623</v>
      </c>
      <c r="P3729" s="5">
        <f ca="1">VLOOKUP(CONCATENATE($F3729," ",$G3729),AllocFactorMatrix,(P$4+1),FALSE)*$E3734</f>
        <v>-1.5322570239878677</v>
      </c>
      <c r="Q3729" s="5">
        <f ca="1">VLOOKUP(CONCATENATE($F3729," ",$G3729),AllocFactorMatrix,(Q$4+1),FALSE)*$E3734</f>
        <v>-0.27574460031144987</v>
      </c>
      <c r="R3729" s="5">
        <f ca="1">VLOOKUP(CONCATENATE($F3729," ",$G3729),AllocFactorMatrix,(R$4+1),FALSE)*$E3734</f>
        <v>-7.238083159061659E-2</v>
      </c>
      <c r="S3729" s="5">
        <f ca="1">VLOOKUP(CONCATENATE($F3729," ",$G3729),AllocFactorMatrix,(S$4+1),FALSE)*$E3734</f>
        <v>0</v>
      </c>
      <c r="T3729" s="5">
        <f t="shared" ca="1" si="5411"/>
        <v>-1.8803824558899342</v>
      </c>
      <c r="U3729" s="5">
        <f ca="1">VLOOKUP(CONCATENATE($F3729," ",$G3729),AllocFactorMatrix,(U$4+1),FALSE)*$E3734</f>
        <v>-6.9167079297731374E-2</v>
      </c>
      <c r="V3729" s="5">
        <f ca="1">VLOOKUP(CONCATENATE($F3729," ",$G3729),AllocFactorMatrix,(V$4+1),FALSE)*$E3734</f>
        <v>-0.97048119245165332</v>
      </c>
      <c r="W3729" s="5">
        <f ca="1">VLOOKUP(CONCATENATE($F3729," ",$G3729),AllocFactorMatrix,(W$4+1),FALSE)*$E3734</f>
        <v>-4.7852208954550308</v>
      </c>
      <c r="X3729" s="5">
        <f ca="1">VLOOKUP(CONCATENATE($F3729," ",$G3729),AllocFactorMatrix,(X$4+1),FALSE)*$E3734</f>
        <v>0</v>
      </c>
      <c r="Y3729" s="5">
        <f t="shared" ca="1" si="5412"/>
        <v>-5.8248691672044153</v>
      </c>
      <c r="Z3729" s="5">
        <f ca="1">VLOOKUP(CONCATENATE($F3729," ",$G3729),AllocFactorMatrix,(Z$4+1),FALSE)*$E3734</f>
        <v>-0.42064146483166825</v>
      </c>
      <c r="AA3729" s="5">
        <f ca="1">VLOOKUP(CONCATENATE($F3729," ",$G3729),AllocFactorMatrix,(AA$4+1),FALSE)*$E3734</f>
        <v>-8.4458568261833091E-3</v>
      </c>
      <c r="AB3729" s="5">
        <f t="shared" ca="1" si="5354"/>
        <v>-0.42908732165785157</v>
      </c>
      <c r="AC3729" s="5">
        <f ca="1">VLOOKUP(CONCATENATE($F3729," ",$G3729),AllocFactorMatrix,(AC$4+1),FALSE)*$E3734</f>
        <v>-5.593164113903616E-3</v>
      </c>
      <c r="AD3729" s="5">
        <f ca="1">VLOOKUP(CONCATENATE($F3729," ",$G3729),AllocFactorMatrix,(AD$4+1),FALSE)*$E3734</f>
        <v>0</v>
      </c>
      <c r="AE3729" s="5">
        <f ca="1">VLOOKUP(CONCATENATE($F3729," ",$G3729),AllocFactorMatrix,(AE$4+1),FALSE)*$E3734</f>
        <v>0</v>
      </c>
    </row>
    <row r="3730" spans="4:31" hidden="1" outlineLevel="1">
      <c r="E3730" s="44"/>
      <c r="F3730" s="167" t="str">
        <f>F3734</f>
        <v>LABOR_M</v>
      </c>
      <c r="G3730" s="48" t="str">
        <f>$G$11</f>
        <v>DISTPRI</v>
      </c>
      <c r="H3730" s="4">
        <f t="shared" ca="1" si="5364"/>
        <v>-181.08120029338662</v>
      </c>
      <c r="I3730" s="5">
        <f t="shared" ref="I3730:N3730" ca="1" si="5414">VLOOKUP(CONCATENATE($F3730," ",$G3730),AllocFactorMatrix,(I$4+1),FALSE)*$E3734</f>
        <v>-118.5537831323177</v>
      </c>
      <c r="J3730" s="47">
        <f t="shared" ca="1" si="5414"/>
        <v>-1.9466703110331465E-2</v>
      </c>
      <c r="K3730" s="47">
        <f t="shared" ca="1" si="5414"/>
        <v>-3.6018976719623098E-2</v>
      </c>
      <c r="L3730" s="5">
        <f t="shared" ca="1" si="5414"/>
        <v>-27.738438435879022</v>
      </c>
      <c r="M3730" s="5">
        <f t="shared" ca="1" si="5414"/>
        <v>-0.38761510129343368</v>
      </c>
      <c r="N3730" s="5">
        <f t="shared" ca="1" si="5414"/>
        <v>0</v>
      </c>
      <c r="O3730" s="5">
        <f t="shared" ca="1" si="5353"/>
        <v>-28.126053537172456</v>
      </c>
      <c r="P3730" s="5">
        <f ca="1">VLOOKUP(CONCATENATE($F3730," ",$G3730),AllocFactorMatrix,(P$4+1),FALSE)*$E3734</f>
        <v>-16.086095154694828</v>
      </c>
      <c r="Q3730" s="5">
        <f ca="1">VLOOKUP(CONCATENATE($F3730," ",$G3730),AllocFactorMatrix,(Q$4+1),FALSE)*$E3734</f>
        <v>-2.8946022284115349</v>
      </c>
      <c r="R3730" s="5">
        <f ca="1">VLOOKUP(CONCATENATE($F3730," ",$G3730),AllocFactorMatrix,(R$4+1),FALSE)*$E3734</f>
        <v>0</v>
      </c>
      <c r="S3730" s="5">
        <f ca="1">VLOOKUP(CONCATENATE($F3730," ",$G3730),AllocFactorMatrix,(S$4+1),FALSE)*$E3734</f>
        <v>0</v>
      </c>
      <c r="T3730" s="5">
        <f t="shared" ca="1" si="5411"/>
        <v>-18.980697383106364</v>
      </c>
      <c r="U3730" s="5">
        <f ca="1">VLOOKUP(CONCATENATE($F3730," ",$G3730),AllocFactorMatrix,(U$4+1),FALSE)*$E3734</f>
        <v>-0.72843452291623589</v>
      </c>
      <c r="V3730" s="5">
        <f ca="1">VLOOKUP(CONCATENATE($F3730," ",$G3730),AllocFactorMatrix,(V$4+1),FALSE)*$E3734</f>
        <v>-10.072692651581349</v>
      </c>
      <c r="W3730" s="5">
        <f ca="1">VLOOKUP(CONCATENATE($F3730," ",$G3730),AllocFactorMatrix,(W$4+1),FALSE)*$E3734</f>
        <v>0</v>
      </c>
      <c r="X3730" s="5">
        <f ca="1">VLOOKUP(CONCATENATE($F3730," ",$G3730),AllocFactorMatrix,(X$4+1),FALSE)*$E3734</f>
        <v>0</v>
      </c>
      <c r="Y3730" s="5">
        <f t="shared" ca="1" si="5412"/>
        <v>-10.801127174497585</v>
      </c>
      <c r="Z3730" s="5">
        <f ca="1">VLOOKUP(CONCATENATE($F3730," ",$G3730),AllocFactorMatrix,(Z$4+1),FALSE)*$E3734</f>
        <v>-4.4171838026618557</v>
      </c>
      <c r="AA3730" s="5">
        <f ca="1">VLOOKUP(CONCATENATE($F3730," ",$G3730),AllocFactorMatrix,(AA$4+1),FALSE)*$E3734</f>
        <v>-8.865984486090385E-2</v>
      </c>
      <c r="AB3730" s="5">
        <f t="shared" ca="1" si="5354"/>
        <v>-4.5058436475227595</v>
      </c>
      <c r="AC3730" s="5">
        <f ca="1">VLOOKUP(CONCATENATE($F3730," ",$G3730),AllocFactorMatrix,(AC$4+1),FALSE)*$E3734</f>
        <v>-5.820973893970352E-2</v>
      </c>
      <c r="AD3730" s="5">
        <f ca="1">VLOOKUP(CONCATENATE($F3730," ",$G3730),AllocFactorMatrix,(AD$4+1),FALSE)*$E3734</f>
        <v>0</v>
      </c>
      <c r="AE3730" s="5">
        <f ca="1">VLOOKUP(CONCATENATE($F3730," ",$G3730),AllocFactorMatrix,(AE$4+1),FALSE)*$E3734</f>
        <v>0</v>
      </c>
    </row>
    <row r="3731" spans="4:31" hidden="1" outlineLevel="1">
      <c r="E3731" s="44"/>
      <c r="F3731" s="167" t="str">
        <f>F3734</f>
        <v>LABOR_M</v>
      </c>
      <c r="G3731" s="48" t="str">
        <f>$G$12</f>
        <v>DISTSEC</v>
      </c>
      <c r="H3731" s="4">
        <f t="shared" ca="1" si="5364"/>
        <v>-71.739491295855558</v>
      </c>
      <c r="I3731" s="5">
        <f t="shared" ref="I3731:N3731" ca="1" si="5415">VLOOKUP(CONCATENATE($F3731," ",$G3731),AllocFactorMatrix,(I$4+1),FALSE)*$E3734</f>
        <v>-53.225047002375625</v>
      </c>
      <c r="J3731" s="47">
        <f t="shared" ca="1" si="5415"/>
        <v>-1.3194214816112194E-2</v>
      </c>
      <c r="K3731" s="47">
        <f t="shared" ca="1" si="5415"/>
        <v>-1.7090144387798864E-2</v>
      </c>
      <c r="L3731" s="5">
        <f t="shared" ca="1" si="5415"/>
        <v>-10.728403071600264</v>
      </c>
      <c r="M3731" s="5">
        <f t="shared" ca="1" si="5415"/>
        <v>0</v>
      </c>
      <c r="N3731" s="5">
        <f t="shared" ca="1" si="5415"/>
        <v>0</v>
      </c>
      <c r="O3731" s="5">
        <f t="shared" ca="1" si="5353"/>
        <v>-10.728403071600264</v>
      </c>
      <c r="P3731" s="5">
        <f ca="1">VLOOKUP(CONCATENATE($F3731," ",$G3731),AllocFactorMatrix,(P$4+1),FALSE)*$E3734</f>
        <v>-5.3555525721509882</v>
      </c>
      <c r="Q3731" s="5">
        <f ca="1">VLOOKUP(CONCATENATE($F3731," ",$G3731),AllocFactorMatrix,(Q$4+1),FALSE)*$E3734</f>
        <v>0</v>
      </c>
      <c r="R3731" s="5">
        <f ca="1">VLOOKUP(CONCATENATE($F3731," ",$G3731),AllocFactorMatrix,(R$4+1),FALSE)*$E3734</f>
        <v>0</v>
      </c>
      <c r="S3731" s="5">
        <f ca="1">VLOOKUP(CONCATENATE($F3731," ",$G3731),AllocFactorMatrix,(S$4+1),FALSE)*$E3734</f>
        <v>0</v>
      </c>
      <c r="T3731" s="5">
        <f t="shared" ca="1" si="5411"/>
        <v>-5.3555525721509882</v>
      </c>
      <c r="U3731" s="5">
        <f ca="1">VLOOKUP(CONCATENATE($F3731," ",$G3731),AllocFactorMatrix,(U$4+1),FALSE)*$E3734</f>
        <v>-0.20056245435042985</v>
      </c>
      <c r="V3731" s="5">
        <f ca="1">VLOOKUP(CONCATENATE($F3731," ",$G3731),AllocFactorMatrix,(V$4+1),FALSE)*$E3734</f>
        <v>0</v>
      </c>
      <c r="W3731" s="5">
        <f ca="1">VLOOKUP(CONCATENATE($F3731," ",$G3731),AllocFactorMatrix,(W$4+1),FALSE)*$E3734</f>
        <v>0</v>
      </c>
      <c r="X3731" s="5">
        <f ca="1">VLOOKUP(CONCATENATE($F3731," ",$G3731),AllocFactorMatrix,(X$4+1),FALSE)*$E3734</f>
        <v>0</v>
      </c>
      <c r="Y3731" s="5">
        <f t="shared" ca="1" si="5412"/>
        <v>-0.20056245435042985</v>
      </c>
      <c r="Z3731" s="5">
        <f ca="1">VLOOKUP(CONCATENATE($F3731," ",$G3731),AllocFactorMatrix,(Z$4+1),FALSE)*$E3734</f>
        <v>-1.515724386296605</v>
      </c>
      <c r="AA3731" s="5">
        <f ca="1">VLOOKUP(CONCATENATE($F3731," ",$G3731),AllocFactorMatrix,(AA$4+1),FALSE)*$E3734</f>
        <v>0</v>
      </c>
      <c r="AB3731" s="5">
        <f t="shared" ca="1" si="5354"/>
        <v>-1.515724386296605</v>
      </c>
      <c r="AC3731" s="5">
        <f ca="1">VLOOKUP(CONCATENATE($F3731," ",$G3731),AllocFactorMatrix,(AC$4+1),FALSE)*$E3734</f>
        <v>-1.7921276029758685E-2</v>
      </c>
      <c r="AD3731" s="5">
        <f ca="1">VLOOKUP(CONCATENATE($F3731," ",$G3731),AllocFactorMatrix,(AD$4+1),FALSE)*$E3734</f>
        <v>-0.55161168162321028</v>
      </c>
      <c r="AE3731" s="5">
        <f ca="1">VLOOKUP(CONCATENATE($F3731," ",$G3731),AllocFactorMatrix,(AE$4+1),FALSE)*$E3734</f>
        <v>-0.11438449222472068</v>
      </c>
    </row>
    <row r="3732" spans="4:31" hidden="1" outlineLevel="1">
      <c r="E3732" s="44"/>
      <c r="F3732" s="167" t="str">
        <f>F3734</f>
        <v>LABOR_M</v>
      </c>
      <c r="G3732" s="48" t="str">
        <f>$G$13</f>
        <v>ENERGY</v>
      </c>
      <c r="H3732" s="4">
        <f t="shared" ca="1" si="5364"/>
        <v>-206.39828523330192</v>
      </c>
      <c r="I3732" s="5">
        <f t="shared" ref="I3732:N3732" ca="1" si="5416">VLOOKUP(CONCATENATE($F3732," ",$G3732),AllocFactorMatrix,(I$4+1),FALSE)*$E3734</f>
        <v>-80.747880746767564</v>
      </c>
      <c r="J3732" s="47">
        <f t="shared" ca="1" si="5416"/>
        <v>-1.2921870115267978E-2</v>
      </c>
      <c r="K3732" s="47">
        <f t="shared" ca="1" si="5416"/>
        <v>-3.7258927626850534E-2</v>
      </c>
      <c r="L3732" s="5">
        <f t="shared" ca="1" si="5416"/>
        <v>-23.283956991901515</v>
      </c>
      <c r="M3732" s="5">
        <f t="shared" ca="1" si="5416"/>
        <v>-0.32474191473900454</v>
      </c>
      <c r="N3732" s="5">
        <f t="shared" ca="1" si="5416"/>
        <v>-4.5398644458055352E-2</v>
      </c>
      <c r="O3732" s="5">
        <f t="shared" ca="1" si="5353"/>
        <v>-23.654097551098573</v>
      </c>
      <c r="P3732" s="5">
        <f ca="1">VLOOKUP(CONCATENATE($F3732," ",$G3732),AllocFactorMatrix,(P$4+1),FALSE)*$E3734</f>
        <v>-15.095165970197929</v>
      </c>
      <c r="Q3732" s="5">
        <f ca="1">VLOOKUP(CONCATENATE($F3732," ",$G3732),AllocFactorMatrix,(Q$4+1),FALSE)*$E3734</f>
        <v>-2.6959723695019884</v>
      </c>
      <c r="R3732" s="5">
        <f ca="1">VLOOKUP(CONCATENATE($F3732," ",$G3732),AllocFactorMatrix,(R$4+1),FALSE)*$E3734</f>
        <v>-0.54899870509313631</v>
      </c>
      <c r="S3732" s="5">
        <f ca="1">VLOOKUP(CONCATENATE($F3732," ",$G3732),AllocFactorMatrix,(S$4+1),FALSE)*$E3734</f>
        <v>-2.0735866889062243E-2</v>
      </c>
      <c r="T3732" s="5">
        <f t="shared" ca="1" si="5411"/>
        <v>-18.360872911682115</v>
      </c>
      <c r="U3732" s="5">
        <f ca="1">VLOOKUP(CONCATENATE($F3732," ",$G3732),AllocFactorMatrix,(U$4+1),FALSE)*$E3734</f>
        <v>-0.79168409296095121</v>
      </c>
      <c r="V3732" s="5">
        <f ca="1">VLOOKUP(CONCATENATE($F3732," ",$G3732),AllocFactorMatrix,(V$4+1),FALSE)*$E3734</f>
        <v>-12.516676036359883</v>
      </c>
      <c r="W3732" s="5">
        <f ca="1">VLOOKUP(CONCATENATE($F3732," ",$G3732),AllocFactorMatrix,(W$4+1),FALSE)*$E3734</f>
        <v>-53.832186476563848</v>
      </c>
      <c r="X3732" s="5">
        <f ca="1">VLOOKUP(CONCATENATE($F3732," ",$G3732),AllocFactorMatrix,(X$4+1),FALSE)*$E3734</f>
        <v>-10.126396539488637</v>
      </c>
      <c r="Y3732" s="5">
        <f t="shared" ca="1" si="5412"/>
        <v>-77.266943145373318</v>
      </c>
      <c r="Z3732" s="5">
        <f ca="1">VLOOKUP(CONCATENATE($F3732," ",$G3732),AllocFactorMatrix,(Z$4+1),FALSE)*$E3734</f>
        <v>-4.1525242858376883</v>
      </c>
      <c r="AA3732" s="5">
        <f ca="1">VLOOKUP(CONCATENATE($F3732," ",$G3732),AllocFactorMatrix,(AA$4+1),FALSE)*$E3734</f>
        <v>-8.331957146296981E-2</v>
      </c>
      <c r="AB3732" s="5">
        <f t="shared" ca="1" si="5354"/>
        <v>-4.235843857300658</v>
      </c>
      <c r="AC3732" s="5">
        <f ca="1">VLOOKUP(CONCATENATE($F3732," ",$G3732),AllocFactorMatrix,(AC$4+1),FALSE)*$E3734</f>
        <v>-7.4321415032820151E-2</v>
      </c>
      <c r="AD3732" s="5">
        <f ca="1">VLOOKUP(CONCATENATE($F3732," ",$G3732),AllocFactorMatrix,(AD$4+1),FALSE)*$E3734</f>
        <v>-1.6647742430749806</v>
      </c>
      <c r="AE3732" s="5">
        <f ca="1">VLOOKUP(CONCATENATE($F3732," ",$G3732),AllocFactorMatrix,(AE$4+1),FALSE)*$E3734</f>
        <v>-0.34337056522964265</v>
      </c>
    </row>
    <row r="3733" spans="4:31" hidden="1" outlineLevel="1">
      <c r="E3733" s="44"/>
      <c r="F3733" s="167" t="str">
        <f>F3734</f>
        <v>LABOR_M</v>
      </c>
      <c r="G3733" s="48" t="str">
        <f>$G$14</f>
        <v>CUSTOMER</v>
      </c>
      <c r="H3733" s="4">
        <f t="shared" ca="1" si="5364"/>
        <v>-136.5941966166788</v>
      </c>
      <c r="I3733" s="5">
        <f t="shared" ref="I3733:N3733" ca="1" si="5417">VLOOKUP(CONCATENATE($F3733," ",$G3733),AllocFactorMatrix,(I$4+1),FALSE)*$E3734</f>
        <v>-105.44723779760011</v>
      </c>
      <c r="J3733" s="47">
        <f t="shared" ca="1" si="5417"/>
        <v>-2.1280986578520227E-2</v>
      </c>
      <c r="K3733" s="47">
        <f t="shared" ca="1" si="5417"/>
        <v>-6.2419291678340672E-3</v>
      </c>
      <c r="L3733" s="5">
        <f t="shared" ca="1" si="5417"/>
        <v>-21.351493563214056</v>
      </c>
      <c r="M3733" s="5">
        <f t="shared" ca="1" si="5417"/>
        <v>-0.54587438745137817</v>
      </c>
      <c r="N3733" s="5">
        <f t="shared" ca="1" si="5417"/>
        <v>-8.8011953447808433E-2</v>
      </c>
      <c r="O3733" s="5">
        <f t="shared" ca="1" si="5353"/>
        <v>-21.985379904113241</v>
      </c>
      <c r="P3733" s="5">
        <f ca="1">VLOOKUP(CONCATENATE($F3733," ",$G3733),AllocFactorMatrix,(P$4+1),FALSE)*$E3734</f>
        <v>-0.87452025182363879</v>
      </c>
      <c r="Q3733" s="5">
        <f ca="1">VLOOKUP(CONCATENATE($F3733," ",$G3733),AllocFactorMatrix,(Q$4+1),FALSE)*$E3734</f>
        <v>-0.21152779143284825</v>
      </c>
      <c r="R3733" s="5">
        <f ca="1">VLOOKUP(CONCATENATE($F3733," ",$G3733),AllocFactorMatrix,(R$4+1),FALSE)*$E3734</f>
        <v>-0.21532725130968169</v>
      </c>
      <c r="S3733" s="5">
        <f ca="1">VLOOKUP(CONCATENATE($F3733," ",$G3733),AllocFactorMatrix,(S$4+1),FALSE)*$E3734</f>
        <v>-2.6597951259690601E-2</v>
      </c>
      <c r="T3733" s="5">
        <f t="shared" ca="1" si="5411"/>
        <v>-1.3279732458258593</v>
      </c>
      <c r="U3733" s="5">
        <f ca="1">VLOOKUP(CONCATENATE($F3733," ",$G3733),AllocFactorMatrix,(U$4+1),FALSE)*$E3734</f>
        <v>-6.6562882179072944E-3</v>
      </c>
      <c r="V3733" s="5">
        <f ca="1">VLOOKUP(CONCATENATE($F3733," ",$G3733),AllocFactorMatrix,(V$4+1),FALSE)*$E3734</f>
        <v>-0.15378177844131014</v>
      </c>
      <c r="W3733" s="5">
        <f ca="1">VLOOKUP(CONCATENATE($F3733," ",$G3733),AllocFactorMatrix,(W$4+1),FALSE)*$E3734</f>
        <v>-0.36170941217950808</v>
      </c>
      <c r="X3733" s="5">
        <f ca="1">VLOOKUP(CONCATENATE($F3733," ",$G3733),AllocFactorMatrix,(X$4+1),FALSE)*$E3734</f>
        <v>-0.10651022330201851</v>
      </c>
      <c r="Y3733" s="5">
        <f t="shared" ca="1" si="5412"/>
        <v>-0.62865770214074401</v>
      </c>
      <c r="Z3733" s="5">
        <f ca="1">VLOOKUP(CONCATENATE($F3733," ",$G3733),AllocFactorMatrix,(Z$4+1),FALSE)*$E3734</f>
        <v>-0.1940657667670812</v>
      </c>
      <c r="AA3733" s="5">
        <f ca="1">VLOOKUP(CONCATENATE($F3733," ",$G3733),AllocFactorMatrix,(AA$4+1),FALSE)*$E3734</f>
        <v>-2.8989994855601162E-3</v>
      </c>
      <c r="AB3733" s="5">
        <f t="shared" ca="1" si="5354"/>
        <v>-0.19696476625264131</v>
      </c>
      <c r="AC3733" s="5">
        <f ca="1">VLOOKUP(CONCATENATE($F3733," ",$G3733),AllocFactorMatrix,(AC$4+1),FALSE)*$E3734</f>
        <v>-1.5798504642701969E-2</v>
      </c>
      <c r="AD3733" s="5">
        <f ca="1">VLOOKUP(CONCATENATE($F3733," ",$G3733),AllocFactorMatrix,(AD$4+1),FALSE)*$E3734</f>
        <v>-5.7403147181769718</v>
      </c>
      <c r="AE3733" s="5">
        <f ca="1">VLOOKUP(CONCATENATE($F3733," ",$G3733),AllocFactorMatrix,(AE$4+1),FALSE)*$E3734</f>
        <v>-1.2243470621801706</v>
      </c>
    </row>
    <row r="3734" spans="4:31" collapsed="1">
      <c r="D3734" s="48" t="s">
        <v>253</v>
      </c>
      <c r="E3734" s="87">
        <v>-1214</v>
      </c>
      <c r="F3734" s="88" t="s">
        <v>67</v>
      </c>
      <c r="G3734" s="48" t="str">
        <f>$G$15</f>
        <v>TOTAL</v>
      </c>
      <c r="H3734" s="4">
        <f t="shared" ca="1" si="5364"/>
        <v>-1214.0000000000009</v>
      </c>
      <c r="I3734" s="5">
        <f t="shared" ref="I3734:N3734" ca="1" si="5418">VLOOKUP(CONCATENATE($F3734," ",$G3734),AllocFactorMatrix,(I$4+1),FALSE)*$E3734</f>
        <v>-675.81407411726695</v>
      </c>
      <c r="J3734" s="47">
        <f t="shared" ca="1" si="5418"/>
        <v>-0.13728056837574271</v>
      </c>
      <c r="K3734" s="47">
        <f t="shared" ca="1" si="5418"/>
        <v>-0.22010806206287833</v>
      </c>
      <c r="L3734" s="5">
        <f t="shared" ca="1" si="5418"/>
        <v>-157.19502712375115</v>
      </c>
      <c r="M3734" s="5">
        <f t="shared" ca="1" si="5418"/>
        <v>-2.2893922509077731</v>
      </c>
      <c r="N3734" s="5">
        <f t="shared" ca="1" si="5418"/>
        <v>-0.27857173519034156</v>
      </c>
      <c r="O3734" s="5">
        <f t="shared" ca="1" si="5353"/>
        <v>-159.76299110984928</v>
      </c>
      <c r="P3734" s="5">
        <f ca="1">VLOOKUP(CONCATENATE($F3734," ",$G3734),AllocFactorMatrix,(P$4+1),FALSE)*$E3734</f>
        <v>-81.434815327361292</v>
      </c>
      <c r="Q3734" s="5">
        <f ca="1">VLOOKUP(CONCATENATE($F3734," ",$G3734),AllocFactorMatrix,(Q$4+1),FALSE)*$E3734</f>
        <v>-13.7032787142071</v>
      </c>
      <c r="R3734" s="5">
        <f ca="1">VLOOKUP(CONCATENATE($F3734," ",$G3734),AllocFactorMatrix,(R$4+1),FALSE)*$E3734</f>
        <v>-2.3830665256115862</v>
      </c>
      <c r="S3734" s="5">
        <f ca="1">VLOOKUP(CONCATENATE($F3734," ",$G3734),AllocFactorMatrix,(S$4+1),FALSE)*$E3734</f>
        <v>-0.10605612988695541</v>
      </c>
      <c r="T3734" s="5">
        <f t="shared" ca="1" si="5411"/>
        <v>-97.627216697066928</v>
      </c>
      <c r="U3734" s="5">
        <f ca="1">VLOOKUP(CONCATENATE($F3734," ",$G3734),AllocFactorMatrix,(U$4+1),FALSE)*$E3734</f>
        <v>-3.8117714326926708</v>
      </c>
      <c r="V3734" s="5">
        <f ca="1">VLOOKUP(CONCATENATE($F3734," ",$G3734),AllocFactorMatrix,(V$4+1),FALSE)*$E3734</f>
        <v>-50.920899805790846</v>
      </c>
      <c r="W3734" s="5">
        <f ca="1">VLOOKUP(CONCATENATE($F3734," ",$G3734),AllocFactorMatrix,(W$4+1),FALSE)*$E3734</f>
        <v>-163.03599563712561</v>
      </c>
      <c r="X3734" s="5">
        <f ca="1">VLOOKUP(CONCATENATE($F3734," ",$G3734),AllocFactorMatrix,(X$4+1),FALSE)*$E3734</f>
        <v>-29.083775462311138</v>
      </c>
      <c r="Y3734" s="5">
        <f t="shared" ca="1" si="5412"/>
        <v>-246.85244233792028</v>
      </c>
      <c r="Z3734" s="5">
        <f ca="1">VLOOKUP(CONCATENATE($F3734," ",$G3734),AllocFactorMatrix,(Z$4+1),FALSE)*$E3734</f>
        <v>-22.379667205854052</v>
      </c>
      <c r="AA3734" s="5">
        <f ca="1">VLOOKUP(CONCATENATE($F3734," ",$G3734),AllocFactorMatrix,(AA$4+1),FALSE)*$E3734</f>
        <v>-0.41659439354108985</v>
      </c>
      <c r="AB3734" s="5">
        <f t="shared" ca="1" si="5354"/>
        <v>-22.796261599395141</v>
      </c>
      <c r="AC3734" s="5">
        <f ca="1">VLOOKUP(CONCATENATE($F3734," ",$G3734),AllocFactorMatrix,(AC$4+1),FALSE)*$E3734</f>
        <v>-0.32591596165771197</v>
      </c>
      <c r="AD3734" s="5">
        <f ca="1">VLOOKUP(CONCATENATE($F3734," ",$G3734),AllocFactorMatrix,(AD$4+1),FALSE)*$E3734</f>
        <v>-8.6411755806428765</v>
      </c>
      <c r="AE3734" s="5">
        <f ca="1">VLOOKUP(CONCATENATE($F3734," ",$G3734),AllocFactorMatrix,(AE$4+1),FALSE)*$E3734</f>
        <v>-1.8225339657616446</v>
      </c>
    </row>
    <row r="3735" spans="4:31" hidden="1" outlineLevel="1">
      <c r="E3735" s="44"/>
      <c r="F3735" s="167" t="str">
        <f>F3742</f>
        <v>LABOR_M</v>
      </c>
      <c r="G3735" s="48" t="str">
        <f>$G$8</f>
        <v>PRODUCTION</v>
      </c>
      <c r="H3735" s="4">
        <f t="shared" ca="1" si="5364"/>
        <v>29.329550795344577</v>
      </c>
      <c r="I3735" s="5">
        <f t="shared" ref="I3735:N3735" ca="1" si="5419">VLOOKUP(CONCATENATE($F3735," ",$G3735),AllocFactorMatrix,(I$4+1),FALSE)*$E3742</f>
        <v>15.083335327042322</v>
      </c>
      <c r="J3735" s="47">
        <f t="shared" ca="1" si="5419"/>
        <v>3.3744006768626623E-3</v>
      </c>
      <c r="K3735" s="47">
        <f t="shared" ca="1" si="5419"/>
        <v>5.9083349798011607E-3</v>
      </c>
      <c r="L3735" s="5">
        <f t="shared" ca="1" si="5419"/>
        <v>3.5154348577563574</v>
      </c>
      <c r="M3735" s="5">
        <f t="shared" ca="1" si="5419"/>
        <v>4.8917231304189839E-2</v>
      </c>
      <c r="N3735" s="5">
        <f t="shared" ca="1" si="5419"/>
        <v>6.8128841540914661E-3</v>
      </c>
      <c r="O3735" s="5">
        <f t="shared" ref="O3735:O3742" ca="1" si="5420">SUBTOTAL(9,L3735:N3735)</f>
        <v>3.5711649732146387</v>
      </c>
      <c r="P3735" s="5">
        <f ca="1">VLOOKUP(CONCATENATE($F3735," ",$G3735),AllocFactorMatrix,(P$4+1),FALSE)*$E3742</f>
        <v>2.0909550209227472</v>
      </c>
      <c r="Q3735" s="5">
        <f ca="1">VLOOKUP(CONCATENATE($F3735," ",$G3735),AllocFactorMatrix,(Q$4+1),FALSE)*$E3742</f>
        <v>0.37524065247272798</v>
      </c>
      <c r="R3735" s="5">
        <f ca="1">VLOOKUP(CONCATENATE($F3735," ",$G3735),AllocFactorMatrix,(R$4+1),FALSE)*$E3742</f>
        <v>7.60949750600107E-2</v>
      </c>
      <c r="S3735" s="5">
        <f ca="1">VLOOKUP(CONCATENATE($F3735," ",$G3735),AllocFactorMatrix,(S$4+1),FALSE)*$E3742</f>
        <v>2.8896722660843852E-3</v>
      </c>
      <c r="T3735" s="5">
        <f ca="1">SUBTOTAL(9,P3735:S3735)</f>
        <v>2.5451803207215704</v>
      </c>
      <c r="U3735" s="5">
        <f ca="1">VLOOKUP(CONCATENATE($F3735," ",$G3735),AllocFactorMatrix,(U$4+1),FALSE)*$E3742</f>
        <v>9.9169480418667133E-2</v>
      </c>
      <c r="V3735" s="5">
        <f ca="1">VLOOKUP(CONCATENATE($F3735," ",$G3735),AllocFactorMatrix,(V$4+1),FALSE)*$E3742</f>
        <v>1.3388452510297613</v>
      </c>
      <c r="W3735" s="5">
        <f ca="1">VLOOKUP(CONCATENATE($F3735," ",$G3735),AllocFactorMatrix,(W$4+1),FALSE)*$E3742</f>
        <v>5.1205456327596925</v>
      </c>
      <c r="X3735" s="5">
        <f ca="1">VLOOKUP(CONCATENATE($F3735," ",$G3735),AllocFactorMatrix,(X$4+1),FALSE)*$E3742</f>
        <v>0.92763433284872754</v>
      </c>
      <c r="Y3735" s="5">
        <f ca="1">SUBTOTAL(9,U3735:X3735)</f>
        <v>7.4861946970568489</v>
      </c>
      <c r="Z3735" s="5">
        <f ca="1">VLOOKUP(CONCATENATE($F3735," ",$G3735),AllocFactorMatrix,(Z$4+1),FALSE)*$E3742</f>
        <v>0.57473906760725335</v>
      </c>
      <c r="AA3735" s="5">
        <f ca="1">VLOOKUP(CONCATENATE($F3735," ",$G3735),AllocFactorMatrix,(AA$4+1),FALSE)*$E3742</f>
        <v>1.1479013324473191E-2</v>
      </c>
      <c r="AB3735" s="5">
        <f t="shared" ref="AB3735:AB3742" ca="1" si="5421">SUBTOTAL(9,Z3735:AA3735)</f>
        <v>0.58621808093172656</v>
      </c>
      <c r="AC3735" s="5">
        <f ca="1">VLOOKUP(CONCATENATE($F3735," ",$G3735),AllocFactorMatrix,(AC$4+1),FALSE)*$E3742</f>
        <v>7.5817381166389851E-3</v>
      </c>
      <c r="AD3735" s="5">
        <f ca="1">VLOOKUP(CONCATENATE($F3735," ",$G3735),AllocFactorMatrix,(AD$4+1),FALSE)*$E3742</f>
        <v>3.3682397472959903E-2</v>
      </c>
      <c r="AE3735" s="5">
        <f ca="1">VLOOKUP(CONCATENATE($F3735," ",$G3735),AllocFactorMatrix,(AE$4+1),FALSE)*$E3742</f>
        <v>6.9105251311920328E-3</v>
      </c>
    </row>
    <row r="3736" spans="4:31" hidden="1" outlineLevel="1">
      <c r="E3736" s="44"/>
      <c r="F3736" s="167" t="str">
        <f>F3742</f>
        <v>LABOR_M</v>
      </c>
      <c r="G3736" s="48" t="str">
        <f>$G$9</f>
        <v>BULKTRAN</v>
      </c>
      <c r="H3736" s="4">
        <f t="shared" ca="1" si="5364"/>
        <v>4.5463123685953786</v>
      </c>
      <c r="I3736" s="5">
        <f t="shared" ref="I3736:N3736" ca="1" si="5422">VLOOKUP(CONCATENATE($F3736," ",$G3736),AllocFactorMatrix,(I$4+1),FALSE)*$E3742</f>
        <v>2.3380362841386759</v>
      </c>
      <c r="J3736" s="47">
        <f t="shared" ca="1" si="5422"/>
        <v>5.2305879625856198E-4</v>
      </c>
      <c r="K3736" s="47">
        <f t="shared" ca="1" si="5422"/>
        <v>9.1583865651083428E-4</v>
      </c>
      <c r="L3736" s="5">
        <f t="shared" ca="1" si="5422"/>
        <v>0.54492020987057965</v>
      </c>
      <c r="M3736" s="5">
        <f t="shared" ca="1" si="5422"/>
        <v>7.5825577850642881E-3</v>
      </c>
      <c r="N3736" s="5">
        <f t="shared" ca="1" si="5422"/>
        <v>1.056050933465706E-3</v>
      </c>
      <c r="O3736" s="5">
        <f t="shared" ca="1" si="5420"/>
        <v>0.55355881858910971</v>
      </c>
      <c r="P3736" s="5">
        <f ca="1">VLOOKUP(CONCATENATE($F3736," ",$G3736),AllocFactorMatrix,(P$4+1),FALSE)*$E3742</f>
        <v>0.32411456759530605</v>
      </c>
      <c r="Q3736" s="5">
        <f ca="1">VLOOKUP(CONCATENATE($F3736," ",$G3736),AllocFactorMatrix,(Q$4+1),FALSE)*$E3742</f>
        <v>5.8165269268540876E-2</v>
      </c>
      <c r="R3736" s="5">
        <f ca="1">VLOOKUP(CONCATENATE($F3736," ",$G3736),AllocFactorMatrix,(R$4+1),FALSE)*$E3742</f>
        <v>1.179532304184472E-2</v>
      </c>
      <c r="S3736" s="5">
        <f ca="1">VLOOKUP(CONCATENATE($F3736," ",$G3736),AllocFactorMatrix,(S$4+1),FALSE)*$E3742</f>
        <v>4.479220584098301E-4</v>
      </c>
      <c r="T3736" s="5">
        <f t="shared" ref="T3736:T3742" ca="1" si="5423">SUBTOTAL(9,P3736:S3736)</f>
        <v>0.39452308196410146</v>
      </c>
      <c r="U3736" s="5">
        <f ca="1">VLOOKUP(CONCATENATE($F3736," ",$G3736),AllocFactorMatrix,(U$4+1),FALSE)*$E3742</f>
        <v>1.5372053890648931E-2</v>
      </c>
      <c r="V3736" s="5">
        <f ca="1">VLOOKUP(CONCATENATE($F3736," ",$G3736),AllocFactorMatrix,(V$4+1),FALSE)*$E3742</f>
        <v>0.20753160411027904</v>
      </c>
      <c r="W3736" s="5">
        <f ca="1">VLOOKUP(CONCATENATE($F3736," ",$G3736),AllocFactorMatrix,(W$4+1),FALSE)*$E3742</f>
        <v>0.79372507634407952</v>
      </c>
      <c r="X3736" s="5">
        <f ca="1">VLOOKUP(CONCATENATE($F3736," ",$G3736),AllocFactorMatrix,(X$4+1),FALSE)*$E3742</f>
        <v>0.14379065913390268</v>
      </c>
      <c r="Y3736" s="5">
        <f t="shared" ref="Y3736:Y3742" ca="1" si="5424">SUBTOTAL(9,U3736:X3736)</f>
        <v>1.1604193934789102</v>
      </c>
      <c r="Z3736" s="5">
        <f ca="1">VLOOKUP(CONCATENATE($F3736," ",$G3736),AllocFactorMatrix,(Z$4+1),FALSE)*$E3742</f>
        <v>8.9089101637130269E-2</v>
      </c>
      <c r="AA3736" s="5">
        <f ca="1">VLOOKUP(CONCATENATE($F3736," ",$G3736),AllocFactorMatrix,(AA$4+1),FALSE)*$E3742</f>
        <v>1.7793378637291333E-3</v>
      </c>
      <c r="AB3736" s="5">
        <f t="shared" ca="1" si="5421"/>
        <v>9.0868439500859405E-2</v>
      </c>
      <c r="AC3736" s="5">
        <f ca="1">VLOOKUP(CONCATENATE($F3736," ",$G3736),AllocFactorMatrix,(AC$4+1),FALSE)*$E3742</f>
        <v>1.1752293792579298E-3</v>
      </c>
      <c r="AD3736" s="5">
        <f ca="1">VLOOKUP(CONCATENATE($F3736," ",$G3736),AllocFactorMatrix,(AD$4+1),FALSE)*$E3742</f>
        <v>5.2210380344307437E-3</v>
      </c>
      <c r="AE3736" s="5">
        <f ca="1">VLOOKUP(CONCATENATE($F3736," ",$G3736),AllocFactorMatrix,(AE$4+1),FALSE)*$E3742</f>
        <v>1.0711860572516613E-3</v>
      </c>
    </row>
    <row r="3737" spans="4:31" hidden="1" outlineLevel="1">
      <c r="E3737" s="44"/>
      <c r="F3737" s="167" t="str">
        <f>F3742</f>
        <v>LABOR_M</v>
      </c>
      <c r="G3737" s="48" t="str">
        <f>$G$10</f>
        <v>SUBTRAN</v>
      </c>
      <c r="H3737" s="4">
        <f t="shared" ca="1" si="5364"/>
        <v>1.2599614099427803</v>
      </c>
      <c r="I3737" s="5">
        <f t="shared" ref="I3737:N3737" ca="1" si="5425">VLOOKUP(CONCATENATE($F3737," ",$G3737),AllocFactorMatrix,(I$4+1),FALSE)*$E3742</f>
        <v>0.64367670449957404</v>
      </c>
      <c r="J3737" s="47">
        <f t="shared" ca="1" si="5425"/>
        <v>1.0481298909479551E-4</v>
      </c>
      <c r="K3737" s="47">
        <f t="shared" ca="1" si="5425"/>
        <v>1.9507496920139169E-4</v>
      </c>
      <c r="L3737" s="5">
        <f t="shared" ca="1" si="5425"/>
        <v>0.15084651327897963</v>
      </c>
      <c r="M3737" s="5">
        <f t="shared" ca="1" si="5425"/>
        <v>2.1081997676264418E-3</v>
      </c>
      <c r="N3737" s="5">
        <f t="shared" ca="1" si="5425"/>
        <v>3.8157436271380536E-4</v>
      </c>
      <c r="O3737" s="5">
        <f t="shared" ca="1" si="5420"/>
        <v>0.15333628740931987</v>
      </c>
      <c r="P3737" s="5">
        <f ca="1">VLOOKUP(CONCATENATE($F3737," ",$G3737),AllocFactorMatrix,(P$4+1),FALSE)*$E3742</f>
        <v>8.7088743538025426E-2</v>
      </c>
      <c r="Q3737" s="5">
        <f ca="1">VLOOKUP(CONCATENATE($F3737," ",$G3737),AllocFactorMatrix,(Q$4+1),FALSE)*$E3742</f>
        <v>1.5672469045708435E-2</v>
      </c>
      <c r="R3737" s="5">
        <f ca="1">VLOOKUP(CONCATENATE($F3737," ",$G3737),AllocFactorMatrix,(R$4+1),FALSE)*$E3742</f>
        <v>4.1139022897467414E-3</v>
      </c>
      <c r="S3737" s="5">
        <f ca="1">VLOOKUP(CONCATENATE($F3737," ",$G3737),AllocFactorMatrix,(S$4+1),FALSE)*$E3742</f>
        <v>0</v>
      </c>
      <c r="T3737" s="5">
        <f t="shared" ca="1" si="5423"/>
        <v>0.1068751148734806</v>
      </c>
      <c r="U3737" s="5">
        <f ca="1">VLOOKUP(CONCATENATE($F3737," ",$G3737),AllocFactorMatrix,(U$4+1),FALSE)*$E3742</f>
        <v>3.9312425630506301E-3</v>
      </c>
      <c r="V3737" s="5">
        <f ca="1">VLOOKUP(CONCATENATE($F3737," ",$G3737),AllocFactorMatrix,(V$4+1),FALSE)*$E3742</f>
        <v>5.515914520524224E-2</v>
      </c>
      <c r="W3737" s="5">
        <f ca="1">VLOOKUP(CONCATENATE($F3737," ",$G3737),AllocFactorMatrix,(W$4+1),FALSE)*$E3742</f>
        <v>0.27197713491465991</v>
      </c>
      <c r="X3737" s="5">
        <f ca="1">VLOOKUP(CONCATENATE($F3737," ",$G3737),AllocFactorMatrix,(X$4+1),FALSE)*$E3742</f>
        <v>0</v>
      </c>
      <c r="Y3737" s="5">
        <f t="shared" ca="1" si="5424"/>
        <v>0.33106752268295281</v>
      </c>
      <c r="Z3737" s="5">
        <f ca="1">VLOOKUP(CONCATENATE($F3737," ",$G3737),AllocFactorMatrix,(Z$4+1),FALSE)*$E3742</f>
        <v>2.3907958050564341E-2</v>
      </c>
      <c r="AA3737" s="5">
        <f ca="1">VLOOKUP(CONCATENATE($F3737," ",$G3737),AllocFactorMatrix,(AA$4+1),FALSE)*$E3742</f>
        <v>4.8003634349806293E-4</v>
      </c>
      <c r="AB3737" s="5">
        <f t="shared" ca="1" si="5421"/>
        <v>2.4387994394062404E-2</v>
      </c>
      <c r="AC3737" s="5">
        <f ca="1">VLOOKUP(CONCATENATE($F3737," ",$G3737),AllocFactorMatrix,(AC$4+1),FALSE)*$E3742</f>
        <v>3.1789812509007371E-4</v>
      </c>
      <c r="AD3737" s="5">
        <f ca="1">VLOOKUP(CONCATENATE($F3737," ",$G3737),AllocFactorMatrix,(AD$4+1),FALSE)*$E3742</f>
        <v>0</v>
      </c>
      <c r="AE3737" s="5">
        <f ca="1">VLOOKUP(CONCATENATE($F3737," ",$G3737),AllocFactorMatrix,(AE$4+1),FALSE)*$E3742</f>
        <v>0</v>
      </c>
    </row>
    <row r="3738" spans="4:31" hidden="1" outlineLevel="1">
      <c r="E3738" s="44"/>
      <c r="F3738" s="167" t="str">
        <f>F3742</f>
        <v>LABOR_M</v>
      </c>
      <c r="G3738" s="48" t="str">
        <f>$G$11</f>
        <v>DISTPRI</v>
      </c>
      <c r="H3738" s="4">
        <f t="shared" ca="1" si="5364"/>
        <v>10.292094580101876</v>
      </c>
      <c r="I3738" s="5">
        <f t="shared" ref="I3738:N3738" ca="1" si="5426">VLOOKUP(CONCATENATE($F3738," ",$G3738),AllocFactorMatrix,(I$4+1),FALSE)*$E3742</f>
        <v>6.7382298485419456</v>
      </c>
      <c r="J3738" s="47">
        <f t="shared" ca="1" si="5426"/>
        <v>1.1064271125311952E-3</v>
      </c>
      <c r="K3738" s="47">
        <f t="shared" ca="1" si="5426"/>
        <v>2.0472070787924167E-3</v>
      </c>
      <c r="L3738" s="5">
        <f t="shared" ca="1" si="5426"/>
        <v>1.5765669292221189</v>
      </c>
      <c r="M3738" s="5">
        <f t="shared" ca="1" si="5426"/>
        <v>2.2030841836282476E-2</v>
      </c>
      <c r="N3738" s="5">
        <f t="shared" ca="1" si="5426"/>
        <v>0</v>
      </c>
      <c r="O3738" s="5">
        <f t="shared" ca="1" si="5420"/>
        <v>1.5985977710584014</v>
      </c>
      <c r="P3738" s="5">
        <f ca="1">VLOOKUP(CONCATENATE($F3738," ",$G3738),AllocFactorMatrix,(P$4+1),FALSE)*$E3742</f>
        <v>0.91428382674954123</v>
      </c>
      <c r="Q3738" s="5">
        <f ca="1">VLOOKUP(CONCATENATE($F3738," ",$G3738),AllocFactorMatrix,(Q$4+1),FALSE)*$E3742</f>
        <v>0.16452022550279727</v>
      </c>
      <c r="R3738" s="5">
        <f ca="1">VLOOKUP(CONCATENATE($F3738," ",$G3738),AllocFactorMatrix,(R$4+1),FALSE)*$E3742</f>
        <v>0</v>
      </c>
      <c r="S3738" s="5">
        <f ca="1">VLOOKUP(CONCATENATE($F3738," ",$G3738),AllocFactorMatrix,(S$4+1),FALSE)*$E3742</f>
        <v>0</v>
      </c>
      <c r="T3738" s="5">
        <f t="shared" ca="1" si="5423"/>
        <v>1.0788040522523386</v>
      </c>
      <c r="U3738" s="5">
        <f ca="1">VLOOKUP(CONCATENATE($F3738," ",$G3738),AllocFactorMatrix,(U$4+1),FALSE)*$E3742</f>
        <v>4.1401962175634494E-2</v>
      </c>
      <c r="V3738" s="5">
        <f ca="1">VLOOKUP(CONCATENATE($F3738," ",$G3738),AllocFactorMatrix,(V$4+1),FALSE)*$E3742</f>
        <v>0.57250065317884113</v>
      </c>
      <c r="W3738" s="5">
        <f ca="1">VLOOKUP(CONCATENATE($F3738," ",$G3738),AllocFactorMatrix,(W$4+1),FALSE)*$E3742</f>
        <v>0</v>
      </c>
      <c r="X3738" s="5">
        <f ca="1">VLOOKUP(CONCATENATE($F3738," ",$G3738),AllocFactorMatrix,(X$4+1),FALSE)*$E3742</f>
        <v>0</v>
      </c>
      <c r="Y3738" s="5">
        <f t="shared" ca="1" si="5424"/>
        <v>0.61390261535447566</v>
      </c>
      <c r="Z3738" s="5">
        <f ca="1">VLOOKUP(CONCATENATE($F3738," ",$G3738),AllocFactorMatrix,(Z$4+1),FALSE)*$E3742</f>
        <v>0.25105904644453714</v>
      </c>
      <c r="AA3738" s="5">
        <f ca="1">VLOOKUP(CONCATENATE($F3738," ",$G3738),AllocFactorMatrix,(AA$4+1),FALSE)*$E3742</f>
        <v>5.0391509846806964E-3</v>
      </c>
      <c r="AB3738" s="5">
        <f t="shared" ca="1" si="5421"/>
        <v>0.25609819742921786</v>
      </c>
      <c r="AC3738" s="5">
        <f ca="1">VLOOKUP(CONCATENATE($F3738," ",$G3738),AllocFactorMatrix,(AC$4+1),FALSE)*$E3742</f>
        <v>3.3084612741676629E-3</v>
      </c>
      <c r="AD3738" s="5">
        <f ca="1">VLOOKUP(CONCATENATE($F3738," ",$G3738),AllocFactorMatrix,(AD$4+1),FALSE)*$E3742</f>
        <v>0</v>
      </c>
      <c r="AE3738" s="5">
        <f ca="1">VLOOKUP(CONCATENATE($F3738," ",$G3738),AllocFactorMatrix,(AE$4+1),FALSE)*$E3742</f>
        <v>0</v>
      </c>
    </row>
    <row r="3739" spans="4:31" hidden="1" outlineLevel="1">
      <c r="E3739" s="44"/>
      <c r="F3739" s="167" t="str">
        <f>F3742</f>
        <v>LABOR_M</v>
      </c>
      <c r="G3739" s="48" t="str">
        <f>$G$12</f>
        <v>DISTSEC</v>
      </c>
      <c r="H3739" s="4">
        <f t="shared" ca="1" si="5364"/>
        <v>4.0774504937512619</v>
      </c>
      <c r="I3739" s="5">
        <f t="shared" ref="I3739:N3739" ca="1" si="5427">VLOOKUP(CONCATENATE($F3739," ",$G3739),AllocFactorMatrix,(I$4+1),FALSE)*$E3742</f>
        <v>3.0251468230345289</v>
      </c>
      <c r="J3739" s="47">
        <f t="shared" ca="1" si="5427"/>
        <v>7.4991830503438341E-4</v>
      </c>
      <c r="K3739" s="47">
        <f t="shared" ca="1" si="5427"/>
        <v>9.7135087541855162E-4</v>
      </c>
      <c r="L3739" s="5">
        <f t="shared" ca="1" si="5427"/>
        <v>0.60976920258683542</v>
      </c>
      <c r="M3739" s="5">
        <f t="shared" ca="1" si="5427"/>
        <v>0</v>
      </c>
      <c r="N3739" s="5">
        <f t="shared" ca="1" si="5427"/>
        <v>0</v>
      </c>
      <c r="O3739" s="5">
        <f t="shared" ca="1" si="5420"/>
        <v>0.60976920258683542</v>
      </c>
      <c r="P3739" s="5">
        <f ca="1">VLOOKUP(CONCATENATE($F3739," ",$G3739),AllocFactorMatrix,(P$4+1),FALSE)*$E3742</f>
        <v>0.30439302098716492</v>
      </c>
      <c r="Q3739" s="5">
        <f ca="1">VLOOKUP(CONCATENATE($F3739," ",$G3739),AllocFactorMatrix,(Q$4+1),FALSE)*$E3742</f>
        <v>0</v>
      </c>
      <c r="R3739" s="5">
        <f ca="1">VLOOKUP(CONCATENATE($F3739," ",$G3739),AllocFactorMatrix,(R$4+1),FALSE)*$E3742</f>
        <v>0</v>
      </c>
      <c r="S3739" s="5">
        <f ca="1">VLOOKUP(CONCATENATE($F3739," ",$G3739),AllocFactorMatrix,(S$4+1),FALSE)*$E3742</f>
        <v>0</v>
      </c>
      <c r="T3739" s="5">
        <f t="shared" ca="1" si="5423"/>
        <v>0.30439302098716492</v>
      </c>
      <c r="U3739" s="5">
        <f ca="1">VLOOKUP(CONCATENATE($F3739," ",$G3739),AllocFactorMatrix,(U$4+1),FALSE)*$E3742</f>
        <v>1.1399348723376985E-2</v>
      </c>
      <c r="V3739" s="5">
        <f ca="1">VLOOKUP(CONCATENATE($F3739," ",$G3739),AllocFactorMatrix,(V$4+1),FALSE)*$E3742</f>
        <v>0</v>
      </c>
      <c r="W3739" s="5">
        <f ca="1">VLOOKUP(CONCATENATE($F3739," ",$G3739),AllocFactorMatrix,(W$4+1),FALSE)*$E3742</f>
        <v>0</v>
      </c>
      <c r="X3739" s="5">
        <f ca="1">VLOOKUP(CONCATENATE($F3739," ",$G3739),AllocFactorMatrix,(X$4+1),FALSE)*$E3742</f>
        <v>0</v>
      </c>
      <c r="Y3739" s="5">
        <f t="shared" ca="1" si="5424"/>
        <v>1.1399348723376985E-2</v>
      </c>
      <c r="Z3739" s="5">
        <f ca="1">VLOOKUP(CONCATENATE($F3739," ",$G3739),AllocFactorMatrix,(Z$4+1),FALSE)*$E3742</f>
        <v>8.6149079616528623E-2</v>
      </c>
      <c r="AA3739" s="5">
        <f ca="1">VLOOKUP(CONCATENATE($F3739," ",$G3739),AllocFactorMatrix,(AA$4+1),FALSE)*$E3742</f>
        <v>0</v>
      </c>
      <c r="AB3739" s="5">
        <f t="shared" ca="1" si="5421"/>
        <v>8.6149079616528623E-2</v>
      </c>
      <c r="AC3739" s="5">
        <f ca="1">VLOOKUP(CONCATENATE($F3739," ",$G3739),AllocFactorMatrix,(AC$4+1),FALSE)*$E3742</f>
        <v>1.0185898237671741E-3</v>
      </c>
      <c r="AD3739" s="5">
        <f ca="1">VLOOKUP(CONCATENATE($F3739," ",$G3739),AllocFactorMatrix,(AD$4+1),FALSE)*$E3742</f>
        <v>3.135189953212645E-2</v>
      </c>
      <c r="AE3739" s="5">
        <f ca="1">VLOOKUP(CONCATENATE($F3739," ",$G3739),AllocFactorMatrix,(AE$4+1),FALSE)*$E3742</f>
        <v>6.5012602664791816E-3</v>
      </c>
    </row>
    <row r="3740" spans="4:31" hidden="1" outlineLevel="1">
      <c r="E3740" s="44"/>
      <c r="F3740" s="167" t="str">
        <f>F3742</f>
        <v>LABOR_M</v>
      </c>
      <c r="G3740" s="48" t="str">
        <f>$G$13</f>
        <v>ENERGY</v>
      </c>
      <c r="H3740" s="4">
        <f t="shared" ca="1" si="5364"/>
        <v>11.731039276027872</v>
      </c>
      <c r="I3740" s="5">
        <f t="shared" ref="I3740:N3740" ca="1" si="5428">VLOOKUP(CONCATENATE($F3740," ",$G3740),AllocFactorMatrix,(I$4+1),FALSE)*$E3742</f>
        <v>4.5894594493632299</v>
      </c>
      <c r="J3740" s="47">
        <f t="shared" ca="1" si="5428"/>
        <v>7.3443907574422614E-4</v>
      </c>
      <c r="K3740" s="47">
        <f t="shared" ca="1" si="5428"/>
        <v>2.1176820479840912E-3</v>
      </c>
      <c r="L3740" s="5">
        <f t="shared" ca="1" si="5428"/>
        <v>1.3233880003634306</v>
      </c>
      <c r="M3740" s="5">
        <f t="shared" ca="1" si="5428"/>
        <v>1.8457324643320686E-2</v>
      </c>
      <c r="N3740" s="5">
        <f t="shared" ca="1" si="5428"/>
        <v>2.5803183423441676E-3</v>
      </c>
      <c r="O3740" s="5">
        <f t="shared" ca="1" si="5420"/>
        <v>1.3444256433490953</v>
      </c>
      <c r="P3740" s="5">
        <f ca="1">VLOOKUP(CONCATENATE($F3740," ",$G3740),AllocFactorMatrix,(P$4+1),FALSE)*$E3742</f>
        <v>0.8579624810079548</v>
      </c>
      <c r="Q3740" s="5">
        <f ca="1">VLOOKUP(CONCATENATE($F3740," ",$G3740),AllocFactorMatrix,(Q$4+1),FALSE)*$E3742</f>
        <v>0.15323071951864678</v>
      </c>
      <c r="R3740" s="5">
        <f ca="1">VLOOKUP(CONCATENATE($F3740," ",$G3740),AllocFactorMatrix,(R$4+1),FALSE)*$E3742</f>
        <v>3.1203386039066229E-2</v>
      </c>
      <c r="S3740" s="5">
        <f ca="1">VLOOKUP(CONCATENATE($F3740," ",$G3740),AllocFactorMatrix,(S$4+1),FALSE)*$E3742</f>
        <v>1.1785624508610336E-3</v>
      </c>
      <c r="T3740" s="5">
        <f t="shared" ca="1" si="5423"/>
        <v>1.0435751490165288</v>
      </c>
      <c r="U3740" s="5">
        <f ca="1">VLOOKUP(CONCATENATE($F3740," ",$G3740),AllocFactorMatrix,(U$4+1),FALSE)*$E3742</f>
        <v>4.4996871840449447E-2</v>
      </c>
      <c r="V3740" s="5">
        <f ca="1">VLOOKUP(CONCATENATE($F3740," ",$G3740),AllocFactorMatrix,(V$4+1),FALSE)*$E3742</f>
        <v>0.71140909926592411</v>
      </c>
      <c r="W3740" s="5">
        <f ca="1">VLOOKUP(CONCATENATE($F3740," ",$G3740),AllocFactorMatrix,(W$4+1),FALSE)*$E3742</f>
        <v>3.0596547503154081</v>
      </c>
      <c r="X3740" s="5">
        <f ca="1">VLOOKUP(CONCATENATE($F3740," ",$G3740),AllocFactorMatrix,(X$4+1),FALSE)*$E3742</f>
        <v>0.57555301583584517</v>
      </c>
      <c r="Y3740" s="5">
        <f t="shared" ca="1" si="5424"/>
        <v>4.3916137372576269</v>
      </c>
      <c r="Z3740" s="5">
        <f ca="1">VLOOKUP(CONCATENATE($F3740," ",$G3740),AllocFactorMatrix,(Z$4+1),FALSE)*$E3742</f>
        <v>0.23601661921153252</v>
      </c>
      <c r="AA3740" s="5">
        <f ca="1">VLOOKUP(CONCATENATE($F3740," ",$G3740),AllocFactorMatrix,(AA$4+1),FALSE)*$E3742</f>
        <v>4.7356263846333744E-3</v>
      </c>
      <c r="AB3740" s="5">
        <f t="shared" ca="1" si="5421"/>
        <v>0.2407522455961659</v>
      </c>
      <c r="AC3740" s="5">
        <f ca="1">VLOOKUP(CONCATENATE($F3740," ",$G3740),AllocFactorMatrix,(AC$4+1),FALSE)*$E3742</f>
        <v>4.2241990422278346E-3</v>
      </c>
      <c r="AD3740" s="5">
        <f ca="1">VLOOKUP(CONCATENATE($F3740," ",$G3740),AllocFactorMatrix,(AD$4+1),FALSE)*$E3742</f>
        <v>9.4620611838693303E-2</v>
      </c>
      <c r="AE3740" s="5">
        <f ca="1">VLOOKUP(CONCATENATE($F3740," ",$G3740),AllocFactorMatrix,(AE$4+1),FALSE)*$E3742</f>
        <v>1.9516119440564531E-2</v>
      </c>
    </row>
    <row r="3741" spans="4:31" hidden="1" outlineLevel="1">
      <c r="E3741" s="44"/>
      <c r="F3741" s="167" t="str">
        <f>F3742</f>
        <v>LABOR_M</v>
      </c>
      <c r="G3741" s="48" t="str">
        <f>$G$14</f>
        <v>CUSTOMER</v>
      </c>
      <c r="H3741" s="4">
        <f t="shared" ca="1" si="5364"/>
        <v>7.7635910762362794</v>
      </c>
      <c r="I3741" s="5">
        <f t="shared" ref="I3741:N3741" ca="1" si="5429">VLOOKUP(CONCATENATE($F3741," ",$G3741),AllocFactorMatrix,(I$4+1),FALSE)*$E3742</f>
        <v>5.9932944053001709</v>
      </c>
      <c r="J3741" s="47">
        <f t="shared" ca="1" si="5429"/>
        <v>1.2095453656654823E-3</v>
      </c>
      <c r="K3741" s="47">
        <f t="shared" ca="1" si="5429"/>
        <v>3.5477192140078307E-4</v>
      </c>
      <c r="L3741" s="5">
        <f t="shared" ca="1" si="5429"/>
        <v>1.2135527643012933</v>
      </c>
      <c r="M3741" s="5">
        <f t="shared" ca="1" si="5429"/>
        <v>3.102580950094324E-2</v>
      </c>
      <c r="N3741" s="5">
        <f t="shared" ca="1" si="5429"/>
        <v>5.002326843409211E-3</v>
      </c>
      <c r="O3741" s="5">
        <f t="shared" ca="1" si="5420"/>
        <v>1.2495809006456458</v>
      </c>
      <c r="P3741" s="5">
        <f ca="1">VLOOKUP(CONCATENATE($F3741," ",$G3741),AllocFactorMatrix,(P$4+1),FALSE)*$E3742</f>
        <v>4.9705022550107968E-2</v>
      </c>
      <c r="Q3741" s="5">
        <f ca="1">VLOOKUP(CONCATENATE($F3741," ",$G3741),AllocFactorMatrix,(Q$4+1),FALSE)*$E3742</f>
        <v>1.2022584521306862E-2</v>
      </c>
      <c r="R3741" s="5">
        <f ca="1">VLOOKUP(CONCATENATE($F3741," ",$G3741),AllocFactorMatrix,(R$4+1),FALSE)*$E3742</f>
        <v>1.2238534053021447E-2</v>
      </c>
      <c r="S3741" s="5">
        <f ca="1">VLOOKUP(CONCATENATE($F3741," ",$G3741),AllocFactorMatrix,(S$4+1),FALSE)*$E3742</f>
        <v>1.5117451704436996E-3</v>
      </c>
      <c r="T3741" s="5">
        <f t="shared" ca="1" si="5423"/>
        <v>7.5477886294879976E-2</v>
      </c>
      <c r="U3741" s="5">
        <f ca="1">VLOOKUP(CONCATENATE($F3741," ",$G3741),AllocFactorMatrix,(U$4+1),FALSE)*$E3742</f>
        <v>3.7832280645436845E-4</v>
      </c>
      <c r="V3741" s="5">
        <f ca="1">VLOOKUP(CONCATENATE($F3741," ",$G3741),AllocFactorMatrix,(V$4+1),FALSE)*$E3742</f>
        <v>8.7404799937812194E-3</v>
      </c>
      <c r="W3741" s="5">
        <f ca="1">VLOOKUP(CONCATENATE($F3741," ",$G3741),AllocFactorMatrix,(W$4+1),FALSE)*$E3742</f>
        <v>2.0558442702130197E-2</v>
      </c>
      <c r="X3741" s="5">
        <f ca="1">VLOOKUP(CONCATENATE($F3741," ",$G3741),AllocFactorMatrix,(X$4+1),FALSE)*$E3742</f>
        <v>6.0537112090933085E-3</v>
      </c>
      <c r="Y3741" s="5">
        <f t="shared" ca="1" si="5424"/>
        <v>3.5730956711459094E-2</v>
      </c>
      <c r="Z3741" s="5">
        <f ca="1">VLOOKUP(CONCATENATE($F3741," ",$G3741),AllocFactorMatrix,(Z$4+1),FALSE)*$E3742</f>
        <v>1.103009712267595E-2</v>
      </c>
      <c r="AA3741" s="5">
        <f ca="1">VLOOKUP(CONCATENATE($F3741," ",$G3741),AllocFactorMatrix,(AA$4+1),FALSE)*$E3742</f>
        <v>1.6477015197994069E-4</v>
      </c>
      <c r="AB3741" s="5">
        <f t="shared" ca="1" si="5421"/>
        <v>1.1194867274655891E-2</v>
      </c>
      <c r="AC3741" s="5">
        <f ca="1">VLOOKUP(CONCATENATE($F3741," ",$G3741),AllocFactorMatrix,(AC$4+1),FALSE)*$E3742</f>
        <v>8.9793807277301139E-4</v>
      </c>
      <c r="AD3741" s="5">
        <f ca="1">VLOOKUP(CONCATENATE($F3741," ",$G3741),AllocFactorMatrix,(AD$4+1),FALSE)*$E3742</f>
        <v>0.32626170968221668</v>
      </c>
      <c r="AE3741" s="5">
        <f ca="1">VLOOKUP(CONCATENATE($F3741," ",$G3741),AllocFactorMatrix,(AE$4+1),FALSE)*$E3742</f>
        <v>6.9588094967406727E-2</v>
      </c>
    </row>
    <row r="3742" spans="4:31" collapsed="1">
      <c r="D3742" s="48" t="s">
        <v>281</v>
      </c>
      <c r="E3742" s="87">
        <v>69</v>
      </c>
      <c r="F3742" s="88" t="s">
        <v>67</v>
      </c>
      <c r="G3742" s="48" t="str">
        <f>$G$15</f>
        <v>TOTAL</v>
      </c>
      <c r="H3742" s="4">
        <f t="shared" ca="1" si="5364"/>
        <v>69.000000000000028</v>
      </c>
      <c r="I3742" s="5">
        <f t="shared" ref="I3742:N3742" ca="1" si="5430">VLOOKUP(CONCATENATE($F3742," ",$G3742),AllocFactorMatrix,(I$4+1),FALSE)*$E3742</f>
        <v>38.411178841920446</v>
      </c>
      <c r="J3742" s="47">
        <f t="shared" ca="1" si="5430"/>
        <v>7.8026023211913076E-3</v>
      </c>
      <c r="K3742" s="47">
        <f t="shared" ca="1" si="5430"/>
        <v>1.2510260529109231E-2</v>
      </c>
      <c r="L3742" s="5">
        <f t="shared" ca="1" si="5430"/>
        <v>8.9344784773795958</v>
      </c>
      <c r="M3742" s="5">
        <f t="shared" ca="1" si="5430"/>
        <v>0.13012196483742697</v>
      </c>
      <c r="N3742" s="5">
        <f t="shared" ca="1" si="5430"/>
        <v>1.5833154636024357E-2</v>
      </c>
      <c r="O3742" s="5">
        <f t="shared" ca="1" si="5420"/>
        <v>9.0804335968530463</v>
      </c>
      <c r="P3742" s="5">
        <f ca="1">VLOOKUP(CONCATENATE($F3742," ",$G3742),AllocFactorMatrix,(P$4+1),FALSE)*$E3742</f>
        <v>4.6285026833508471</v>
      </c>
      <c r="Q3742" s="5">
        <f ca="1">VLOOKUP(CONCATENATE($F3742," ",$G3742),AllocFactorMatrix,(Q$4+1),FALSE)*$E3742</f>
        <v>0.77885192032972805</v>
      </c>
      <c r="R3742" s="5">
        <f ca="1">VLOOKUP(CONCATENATE($F3742," ",$G3742),AllocFactorMatrix,(R$4+1),FALSE)*$E3742</f>
        <v>0.13544612048368984</v>
      </c>
      <c r="S3742" s="5">
        <f ca="1">VLOOKUP(CONCATENATE($F3742," ",$G3742),AllocFactorMatrix,(S$4+1),FALSE)*$E3742</f>
        <v>6.0279019457989483E-3</v>
      </c>
      <c r="T3742" s="5">
        <f t="shared" ca="1" si="5423"/>
        <v>5.5488286261100646</v>
      </c>
      <c r="U3742" s="5">
        <f ca="1">VLOOKUP(CONCATENATE($F3742," ",$G3742),AllocFactorMatrix,(U$4+1),FALSE)*$E3742</f>
        <v>0.21664928241828196</v>
      </c>
      <c r="V3742" s="5">
        <f ca="1">VLOOKUP(CONCATENATE($F3742," ",$G3742),AllocFactorMatrix,(V$4+1),FALSE)*$E3742</f>
        <v>2.8941862327838286</v>
      </c>
      <c r="W3742" s="5">
        <f ca="1">VLOOKUP(CONCATENATE($F3742," ",$G3742),AllocFactorMatrix,(W$4+1),FALSE)*$E3742</f>
        <v>9.2664610370359686</v>
      </c>
      <c r="X3742" s="5">
        <f ca="1">VLOOKUP(CONCATENATE($F3742," ",$G3742),AllocFactorMatrix,(X$4+1),FALSE)*$E3742</f>
        <v>1.6530317190275687</v>
      </c>
      <c r="Y3742" s="5">
        <f t="shared" ca="1" si="5424"/>
        <v>14.030328271265647</v>
      </c>
      <c r="Z3742" s="5">
        <f ca="1">VLOOKUP(CONCATENATE($F3742," ",$G3742),AllocFactorMatrix,(Z$4+1),FALSE)*$E3742</f>
        <v>1.2719909696902221</v>
      </c>
      <c r="AA3742" s="5">
        <f ca="1">VLOOKUP(CONCATENATE($F3742," ",$G3742),AllocFactorMatrix,(AA$4+1),FALSE)*$E3742</f>
        <v>2.3677935052994398E-2</v>
      </c>
      <c r="AB3742" s="5">
        <f t="shared" ca="1" si="5421"/>
        <v>1.2956689047432164</v>
      </c>
      <c r="AC3742" s="5">
        <f ca="1">VLOOKUP(CONCATENATE($F3742," ",$G3742),AllocFactorMatrix,(AC$4+1),FALSE)*$E3742</f>
        <v>1.8524053833922673E-2</v>
      </c>
      <c r="AD3742" s="5">
        <f ca="1">VLOOKUP(CONCATENATE($F3742," ",$G3742),AllocFactorMatrix,(AD$4+1),FALSE)*$E3742</f>
        <v>0.49113765656042702</v>
      </c>
      <c r="AE3742" s="5">
        <f ca="1">VLOOKUP(CONCATENATE($F3742," ",$G3742),AllocFactorMatrix,(AE$4+1),FALSE)*$E3742</f>
        <v>0.10358718586289414</v>
      </c>
    </row>
    <row r="3743" spans="4:31" hidden="1" outlineLevel="1">
      <c r="E3743" s="44"/>
      <c r="F3743" s="167" t="str">
        <f>F3750</f>
        <v>LABOR_M</v>
      </c>
      <c r="G3743" s="48" t="str">
        <f>$G$8</f>
        <v>PRODUCTION</v>
      </c>
      <c r="H3743" s="4">
        <f t="shared" ca="1" si="5364"/>
        <v>64.1849589869135</v>
      </c>
      <c r="I3743" s="5">
        <f t="shared" ref="I3743:N3743" ca="1" si="5431">VLOOKUP(CONCATENATE($F3743," ",$G3743),AllocFactorMatrix,(I$4+1),FALSE)*$E3750</f>
        <v>33.008458469324502</v>
      </c>
      <c r="J3743" s="47">
        <f t="shared" ca="1" si="5431"/>
        <v>7.3845580029893053E-3</v>
      </c>
      <c r="K3743" s="47">
        <f t="shared" ca="1" si="5431"/>
        <v>1.2929834521014136E-2</v>
      </c>
      <c r="L3743" s="5">
        <f t="shared" ca="1" si="5431"/>
        <v>7.6931980220465208</v>
      </c>
      <c r="M3743" s="5">
        <f t="shared" ca="1" si="5431"/>
        <v>0.10705075256424153</v>
      </c>
      <c r="N3743" s="5">
        <f t="shared" ca="1" si="5431"/>
        <v>1.4909355177794367E-2</v>
      </c>
      <c r="O3743" s="5">
        <f t="shared" ca="1" si="5353"/>
        <v>7.8151581297885562</v>
      </c>
      <c r="P3743" s="5">
        <f ca="1">VLOOKUP(CONCATENATE($F3743," ",$G3743),AllocFactorMatrix,(P$4+1),FALSE)*$E3750</f>
        <v>4.5758580892657221</v>
      </c>
      <c r="Q3743" s="5">
        <f ca="1">VLOOKUP(CONCATENATE($F3743," ",$G3743),AllocFactorMatrix,(Q$4+1),FALSE)*$E3750</f>
        <v>0.82117881917944824</v>
      </c>
      <c r="R3743" s="5">
        <f ca="1">VLOOKUP(CONCATENATE($F3743," ",$G3743),AllocFactorMatrix,(R$4+1),FALSE)*$E3750</f>
        <v>0.16652668455161762</v>
      </c>
      <c r="S3743" s="5">
        <f ca="1">VLOOKUP(CONCATENATE($F3743," ",$G3743),AllocFactorMatrix,(S$4+1),FALSE)*$E3750</f>
        <v>6.3237755388223498E-3</v>
      </c>
      <c r="T3743" s="5">
        <f ca="1">SUBTOTAL(9,P3743:S3743)</f>
        <v>5.5698873685356105</v>
      </c>
      <c r="U3743" s="5">
        <f ca="1">VLOOKUP(CONCATENATE($F3743," ",$G3743),AllocFactorMatrix,(U$4+1),FALSE)*$E3750</f>
        <v>0.21702306584374984</v>
      </c>
      <c r="V3743" s="5">
        <f ca="1">VLOOKUP(CONCATENATE($F3743," ",$G3743),AllocFactorMatrix,(V$4+1),FALSE)*$E3750</f>
        <v>2.9299367087752746</v>
      </c>
      <c r="W3743" s="5">
        <f ca="1">VLOOKUP(CONCATENATE($F3743," ",$G3743),AllocFactorMatrix,(W$4+1),FALSE)*$E3750</f>
        <v>11.205831747053821</v>
      </c>
      <c r="X3743" s="5">
        <f ca="1">VLOOKUP(CONCATENATE($F3743," ",$G3743),AllocFactorMatrix,(X$4+1),FALSE)*$E3750</f>
        <v>2.0300403515964907</v>
      </c>
      <c r="Y3743" s="5">
        <f ca="1">SUBTOTAL(9,U3743:X3743)</f>
        <v>16.382831873269335</v>
      </c>
      <c r="Z3743" s="5">
        <f ca="1">VLOOKUP(CONCATENATE($F3743," ",$G3743),AllocFactorMatrix,(Z$4+1),FALSE)*$E3750</f>
        <v>1.2577623073723949</v>
      </c>
      <c r="AA3743" s="5">
        <f ca="1">VLOOKUP(CONCATENATE($F3743," ",$G3743),AllocFactorMatrix,(AA$4+1),FALSE)*$E3750</f>
        <v>2.5120739304281912E-2</v>
      </c>
      <c r="AB3743" s="5">
        <f t="shared" ca="1" si="5354"/>
        <v>1.2828830466766767</v>
      </c>
      <c r="AC3743" s="5">
        <f ca="1">VLOOKUP(CONCATENATE($F3743," ",$G3743),AllocFactorMatrix,(AC$4+1),FALSE)*$E3750</f>
        <v>1.659191964655778E-2</v>
      </c>
      <c r="AD3743" s="5">
        <f ca="1">VLOOKUP(CONCATENATE($F3743," ",$G3743),AllocFactorMatrix,(AD$4+1),FALSE)*$E3750</f>
        <v>7.3710753890100664E-2</v>
      </c>
      <c r="AE3743" s="5">
        <f ca="1">VLOOKUP(CONCATENATE($F3743," ",$G3743),AllocFactorMatrix,(AE$4+1),FALSE)*$E3750</f>
        <v>1.5123033258115898E-2</v>
      </c>
    </row>
    <row r="3744" spans="4:31" hidden="1" outlineLevel="1">
      <c r="E3744" s="44"/>
      <c r="F3744" s="167" t="str">
        <f>F3750</f>
        <v>LABOR_M</v>
      </c>
      <c r="G3744" s="48" t="str">
        <f>$G$9</f>
        <v>BULKTRAN</v>
      </c>
      <c r="H3744" s="4">
        <f t="shared" ca="1" si="5364"/>
        <v>9.9491763428681512</v>
      </c>
      <c r="I3744" s="5">
        <f t="shared" ref="I3744:N3744" ca="1" si="5432">VLOOKUP(CONCATENATE($F3744," ",$G3744),AllocFactorMatrix,(I$4+1),FALSE)*$E3750</f>
        <v>5.1165721580426098</v>
      </c>
      <c r="J3744" s="47">
        <f t="shared" ca="1" si="5432"/>
        <v>1.144664901957143E-3</v>
      </c>
      <c r="K3744" s="47">
        <f t="shared" ca="1" si="5432"/>
        <v>2.0042266251179127E-3</v>
      </c>
      <c r="L3744" s="5">
        <f t="shared" ca="1" si="5432"/>
        <v>1.1925065462385149</v>
      </c>
      <c r="M3744" s="5">
        <f t="shared" ca="1" si="5432"/>
        <v>1.6593713413691414E-2</v>
      </c>
      <c r="N3744" s="5">
        <f t="shared" ca="1" si="5432"/>
        <v>2.3110679848307482E-3</v>
      </c>
      <c r="O3744" s="5">
        <f t="shared" ca="1" si="5353"/>
        <v>1.2114113276370371</v>
      </c>
      <c r="P3744" s="5">
        <f ca="1">VLOOKUP(CONCATENATE($F3744," ",$G3744),AllocFactorMatrix,(P$4+1),FALSE)*$E3750</f>
        <v>0.70929419865059729</v>
      </c>
      <c r="Q3744" s="5">
        <f ca="1">VLOOKUP(CONCATENATE($F3744," ",$G3744),AllocFactorMatrix,(Q$4+1),FALSE)*$E3750</f>
        <v>0.12728921245724162</v>
      </c>
      <c r="R3744" s="5">
        <f ca="1">VLOOKUP(CONCATENATE($F3744," ",$G3744),AllocFactorMatrix,(R$4+1),FALSE)*$E3750</f>
        <v>2.5812953323457288E-2</v>
      </c>
      <c r="S3744" s="5">
        <f ca="1">VLOOKUP(CONCATENATE($F3744," ",$G3744),AllocFactorMatrix,(S$4+1),FALSE)*$E3750</f>
        <v>9.8023522927368606E-4</v>
      </c>
      <c r="T3744" s="5">
        <f t="shared" ref="T3744:T3750" ca="1" si="5433">SUBTOTAL(9,P3744:S3744)</f>
        <v>0.8633765996605699</v>
      </c>
      <c r="U3744" s="5">
        <f ca="1">VLOOKUP(CONCATENATE($F3744," ",$G3744),AllocFactorMatrix,(U$4+1),FALSE)*$E3750</f>
        <v>3.3640291847652007E-2</v>
      </c>
      <c r="V3744" s="5">
        <f ca="1">VLOOKUP(CONCATENATE($F3744," ",$G3744),AllocFactorMatrix,(V$4+1),FALSE)*$E3750</f>
        <v>0.45416336551669761</v>
      </c>
      <c r="W3744" s="5">
        <f ca="1">VLOOKUP(CONCATENATE($F3744," ",$G3744),AllocFactorMatrix,(W$4+1),FALSE)*$E3750</f>
        <v>1.7369925583761741</v>
      </c>
      <c r="X3744" s="5">
        <f ca="1">VLOOKUP(CONCATENATE($F3744," ",$G3744),AllocFactorMatrix,(X$4+1),FALSE)*$E3750</f>
        <v>0.3146723120176711</v>
      </c>
      <c r="Y3744" s="5">
        <f t="shared" ref="Y3744:Y3750" ca="1" si="5434">SUBTOTAL(9,U3744:X3744)</f>
        <v>2.5394685277581948</v>
      </c>
      <c r="Z3744" s="5">
        <f ca="1">VLOOKUP(CONCATENATE($F3744," ",$G3744),AllocFactorMatrix,(Z$4+1),FALSE)*$E3750</f>
        <v>0.19496310648125609</v>
      </c>
      <c r="AA3744" s="5">
        <f ca="1">VLOOKUP(CONCATENATE($F3744," ",$G3744),AllocFactorMatrix,(AA$4+1),FALSE)*$E3750</f>
        <v>3.8939132959869443E-3</v>
      </c>
      <c r="AB3744" s="5">
        <f t="shared" ca="1" si="5354"/>
        <v>0.19885701977724304</v>
      </c>
      <c r="AC3744" s="5">
        <f ca="1">VLOOKUP(CONCATENATE($F3744," ",$G3744),AllocFactorMatrix,(AC$4+1),FALSE)*$E3750</f>
        <v>2.5718787864919914E-3</v>
      </c>
      <c r="AD3744" s="5">
        <f ca="1">VLOOKUP(CONCATENATE($F3744," ",$G3744),AllocFactorMatrix,(AD$4+1),FALSE)*$E3750</f>
        <v>1.1425749901435396E-2</v>
      </c>
      <c r="AE3744" s="5">
        <f ca="1">VLOOKUP(CONCATENATE($F3744," ",$G3744),AllocFactorMatrix,(AE$4+1),FALSE)*$E3750</f>
        <v>2.3441897774637808E-3</v>
      </c>
    </row>
    <row r="3745" spans="4:31" hidden="1" outlineLevel="1">
      <c r="E3745" s="44"/>
      <c r="F3745" s="167" t="str">
        <f>F3750</f>
        <v>LABOR_M</v>
      </c>
      <c r="G3745" s="48" t="str">
        <f>$G$10</f>
        <v>SUBTRAN</v>
      </c>
      <c r="H3745" s="4">
        <f t="shared" ca="1" si="5364"/>
        <v>2.7573068536428966</v>
      </c>
      <c r="I3745" s="5">
        <f t="shared" ref="I3745:N3745" ca="1" si="5435">VLOOKUP(CONCATENATE($F3745," ",$G3745),AllocFactorMatrix,(I$4+1),FALSE)*$E3750</f>
        <v>1.4086258315860245</v>
      </c>
      <c r="J3745" s="47">
        <f t="shared" ca="1" si="5435"/>
        <v>2.2937335294658149E-4</v>
      </c>
      <c r="K3745" s="47">
        <f t="shared" ca="1" si="5435"/>
        <v>4.2690319346971222E-4</v>
      </c>
      <c r="L3745" s="5">
        <f t="shared" ca="1" si="5435"/>
        <v>0.33011338413225977</v>
      </c>
      <c r="M3745" s="5">
        <f t="shared" ca="1" si="5435"/>
        <v>4.613596592921633E-3</v>
      </c>
      <c r="N3745" s="5">
        <f t="shared" ca="1" si="5435"/>
        <v>8.3503954738818283E-4</v>
      </c>
      <c r="O3745" s="5">
        <f t="shared" ca="1" si="5353"/>
        <v>0.33556202027256959</v>
      </c>
      <c r="P3745" s="5">
        <f ca="1">VLOOKUP(CONCATENATE($F3745," ",$G3745),AllocFactorMatrix,(P$4+1),FALSE)*$E3750</f>
        <v>0.19058551122089623</v>
      </c>
      <c r="Q3745" s="5">
        <f ca="1">VLOOKUP(CONCATENATE($F3745," ",$G3745),AllocFactorMatrix,(Q$4+1),FALSE)*$E3750</f>
        <v>3.429772211452136E-2</v>
      </c>
      <c r="R3745" s="5">
        <f ca="1">VLOOKUP(CONCATENATE($F3745," ",$G3745),AllocFactorMatrix,(R$4+1),FALSE)*$E3750</f>
        <v>9.0028876195906958E-3</v>
      </c>
      <c r="S3745" s="5">
        <f ca="1">VLOOKUP(CONCATENATE($F3745," ",$G3745),AllocFactorMatrix,(S$4+1),FALSE)*$E3750</f>
        <v>0</v>
      </c>
      <c r="T3745" s="5">
        <f t="shared" ca="1" si="5433"/>
        <v>0.2338861209550083</v>
      </c>
      <c r="U3745" s="5">
        <f ca="1">VLOOKUP(CONCATENATE($F3745," ",$G3745),AllocFactorMatrix,(U$4+1),FALSE)*$E3750</f>
        <v>8.6031540147919576E-3</v>
      </c>
      <c r="V3745" s="5">
        <f ca="1">VLOOKUP(CONCATENATE($F3745," ",$G3745),AllocFactorMatrix,(V$4+1),FALSE)*$E3750</f>
        <v>0.12071059313031274</v>
      </c>
      <c r="W3745" s="5">
        <f ca="1">VLOOKUP(CONCATENATE($F3745," ",$G3745),AllocFactorMatrix,(W$4+1),FALSE)*$E3750</f>
        <v>0.59519633872628475</v>
      </c>
      <c r="X3745" s="5">
        <f ca="1">VLOOKUP(CONCATENATE($F3745," ",$G3745),AllocFactorMatrix,(X$4+1),FALSE)*$E3750</f>
        <v>0</v>
      </c>
      <c r="Y3745" s="5">
        <f t="shared" ca="1" si="5434"/>
        <v>0.72451008587138943</v>
      </c>
      <c r="Z3745" s="5">
        <f ca="1">VLOOKUP(CONCATENATE($F3745," ",$G3745),AllocFactorMatrix,(Z$4+1),FALSE)*$E3750</f>
        <v>5.2320313994713263E-2</v>
      </c>
      <c r="AA3745" s="5">
        <f ca="1">VLOOKUP(CONCATENATE($F3745," ",$G3745),AllocFactorMatrix,(AA$4+1),FALSE)*$E3750</f>
        <v>1.0505143169305434E-3</v>
      </c>
      <c r="AB3745" s="5">
        <f t="shared" ca="1" si="5354"/>
        <v>5.337082831164381E-2</v>
      </c>
      <c r="AC3745" s="5">
        <f ca="1">VLOOKUP(CONCATENATE($F3745," ",$G3745),AllocFactorMatrix,(AC$4+1),FALSE)*$E3750</f>
        <v>6.9569009983479896E-4</v>
      </c>
      <c r="AD3745" s="5">
        <f ca="1">VLOOKUP(CONCATENATE($F3745," ",$G3745),AllocFactorMatrix,(AD$4+1),FALSE)*$E3750</f>
        <v>0</v>
      </c>
      <c r="AE3745" s="5">
        <f ca="1">VLOOKUP(CONCATENATE($F3745," ",$G3745),AllocFactorMatrix,(AE$4+1),FALSE)*$E3750</f>
        <v>0</v>
      </c>
    </row>
    <row r="3746" spans="4:31" hidden="1" outlineLevel="1">
      <c r="E3746" s="44"/>
      <c r="F3746" s="167" t="str">
        <f>F3750</f>
        <v>LABOR_M</v>
      </c>
      <c r="G3746" s="48" t="str">
        <f>$G$11</f>
        <v>DISTPRI</v>
      </c>
      <c r="H3746" s="4">
        <f t="shared" ca="1" si="5364"/>
        <v>22.523279443411351</v>
      </c>
      <c r="I3746" s="5">
        <f t="shared" ref="I3746:N3746" ca="1" si="5436">VLOOKUP(CONCATENATE($F3746," ",$G3746),AllocFactorMatrix,(I$4+1),FALSE)*$E3750</f>
        <v>14.745981262751213</v>
      </c>
      <c r="J3746" s="47">
        <f t="shared" ca="1" si="5436"/>
        <v>2.4213115071334852E-3</v>
      </c>
      <c r="K3746" s="47">
        <f t="shared" ca="1" si="5436"/>
        <v>4.480119839096448E-3</v>
      </c>
      <c r="L3746" s="5">
        <f t="shared" ca="1" si="5436"/>
        <v>3.4501682074281157</v>
      </c>
      <c r="M3746" s="5">
        <f t="shared" ca="1" si="5436"/>
        <v>4.8212421989545708E-2</v>
      </c>
      <c r="N3746" s="5">
        <f t="shared" ca="1" si="5436"/>
        <v>0</v>
      </c>
      <c r="O3746" s="5">
        <f t="shared" ca="1" si="5353"/>
        <v>3.4983806294176616</v>
      </c>
      <c r="P3746" s="5">
        <f ca="1">VLOOKUP(CONCATENATE($F3746," ",$G3746),AllocFactorMatrix,(P$4+1),FALSE)*$E3750</f>
        <v>2.0008240266547932</v>
      </c>
      <c r="Q3746" s="5">
        <f ca="1">VLOOKUP(CONCATENATE($F3746," ",$G3746),AllocFactorMatrix,(Q$4+1),FALSE)*$E3750</f>
        <v>0.36003701523075926</v>
      </c>
      <c r="R3746" s="5">
        <f ca="1">VLOOKUP(CONCATENATE($F3746," ",$G3746),AllocFactorMatrix,(R$4+1),FALSE)*$E3750</f>
        <v>0</v>
      </c>
      <c r="S3746" s="5">
        <f ca="1">VLOOKUP(CONCATENATE($F3746," ",$G3746),AllocFactorMatrix,(S$4+1),FALSE)*$E3750</f>
        <v>0</v>
      </c>
      <c r="T3746" s="5">
        <f t="shared" ca="1" si="5433"/>
        <v>2.3608610418855527</v>
      </c>
      <c r="U3746" s="5">
        <f ca="1">VLOOKUP(CONCATENATE($F3746," ",$G3746),AllocFactorMatrix,(U$4+1),FALSE)*$E3750</f>
        <v>9.0604294036533459E-2</v>
      </c>
      <c r="V3746" s="5">
        <f ca="1">VLOOKUP(CONCATENATE($F3746," ",$G3746),AllocFactorMatrix,(V$4+1),FALSE)*$E3750</f>
        <v>1.2528637482609422</v>
      </c>
      <c r="W3746" s="5">
        <f ca="1">VLOOKUP(CONCATENATE($F3746," ",$G3746),AllocFactorMatrix,(W$4+1),FALSE)*$E3750</f>
        <v>0</v>
      </c>
      <c r="X3746" s="5">
        <f ca="1">VLOOKUP(CONCATENATE($F3746," ",$G3746),AllocFactorMatrix,(X$4+1),FALSE)*$E3750</f>
        <v>0</v>
      </c>
      <c r="Y3746" s="5">
        <f t="shared" ca="1" si="5434"/>
        <v>1.3434680422974756</v>
      </c>
      <c r="Z3746" s="5">
        <f ca="1">VLOOKUP(CONCATENATE($F3746," ",$G3746),AllocFactorMatrix,(Z$4+1),FALSE)*$E3750</f>
        <v>0.54941907265398704</v>
      </c>
      <c r="AA3746" s="5">
        <f ca="1">VLOOKUP(CONCATENATE($F3746," ",$G3746),AllocFactorMatrix,(AA$4+1),FALSE)*$E3750</f>
        <v>1.1027707227344714E-2</v>
      </c>
      <c r="AB3746" s="5">
        <f t="shared" ca="1" si="5354"/>
        <v>0.56044677988133174</v>
      </c>
      <c r="AC3746" s="5">
        <f ca="1">VLOOKUP(CONCATENATE($F3746," ",$G3746),AllocFactorMatrix,(AC$4+1),FALSE)*$E3750</f>
        <v>7.2402558318741608E-3</v>
      </c>
      <c r="AD3746" s="5">
        <f ca="1">VLOOKUP(CONCATENATE($F3746," ",$G3746),AllocFactorMatrix,(AD$4+1),FALSE)*$E3750</f>
        <v>0</v>
      </c>
      <c r="AE3746" s="5">
        <f ca="1">VLOOKUP(CONCATENATE($F3746," ",$G3746),AllocFactorMatrix,(AE$4+1),FALSE)*$E3750</f>
        <v>0</v>
      </c>
    </row>
    <row r="3747" spans="4:31" hidden="1" outlineLevel="1">
      <c r="E3747" s="44"/>
      <c r="F3747" s="167" t="str">
        <f>F3750</f>
        <v>LABOR_M</v>
      </c>
      <c r="G3747" s="48" t="str">
        <f>$G$12</f>
        <v>DISTSEC</v>
      </c>
      <c r="H3747" s="4">
        <f t="shared" ca="1" si="5364"/>
        <v>8.9231162979194298</v>
      </c>
      <c r="I3747" s="5">
        <f t="shared" ref="I3747:N3747" ca="1" si="5437">VLOOKUP(CONCATENATE($F3747," ",$G3747),AllocFactorMatrix,(I$4+1),FALSE)*$E3750</f>
        <v>6.6202488446117949</v>
      </c>
      <c r="J3747" s="47">
        <f t="shared" ca="1" si="5437"/>
        <v>1.6411255660897376E-3</v>
      </c>
      <c r="K3747" s="47">
        <f t="shared" ca="1" si="5437"/>
        <v>2.125709886785526E-3</v>
      </c>
      <c r="L3747" s="5">
        <f t="shared" ca="1" si="5437"/>
        <v>1.3344224578349588</v>
      </c>
      <c r="M3747" s="5">
        <f t="shared" ca="1" si="5437"/>
        <v>0</v>
      </c>
      <c r="N3747" s="5">
        <f t="shared" ca="1" si="5437"/>
        <v>0</v>
      </c>
      <c r="O3747" s="5">
        <f t="shared" ca="1" si="5353"/>
        <v>1.3344224578349588</v>
      </c>
      <c r="P3747" s="5">
        <f ca="1">VLOOKUP(CONCATENATE($F3747," ",$G3747),AllocFactorMatrix,(P$4+1),FALSE)*$E3750</f>
        <v>0.66613545172553479</v>
      </c>
      <c r="Q3747" s="5">
        <f ca="1">VLOOKUP(CONCATENATE($F3747," ",$G3747),AllocFactorMatrix,(Q$4+1),FALSE)*$E3750</f>
        <v>0</v>
      </c>
      <c r="R3747" s="5">
        <f ca="1">VLOOKUP(CONCATENATE($F3747," ",$G3747),AllocFactorMatrix,(R$4+1),FALSE)*$E3750</f>
        <v>0</v>
      </c>
      <c r="S3747" s="5">
        <f ca="1">VLOOKUP(CONCATENATE($F3747," ",$G3747),AllocFactorMatrix,(S$4+1),FALSE)*$E3750</f>
        <v>0</v>
      </c>
      <c r="T3747" s="5">
        <f t="shared" ca="1" si="5433"/>
        <v>0.66613545172553479</v>
      </c>
      <c r="U3747" s="5">
        <f ca="1">VLOOKUP(CONCATENATE($F3747," ",$G3747),AllocFactorMatrix,(U$4+1),FALSE)*$E3750</f>
        <v>2.4946400829419201E-2</v>
      </c>
      <c r="V3747" s="5">
        <f ca="1">VLOOKUP(CONCATENATE($F3747," ",$G3747),AllocFactorMatrix,(V$4+1),FALSE)*$E3750</f>
        <v>0</v>
      </c>
      <c r="W3747" s="5">
        <f ca="1">VLOOKUP(CONCATENATE($F3747," ",$G3747),AllocFactorMatrix,(W$4+1),FALSE)*$E3750</f>
        <v>0</v>
      </c>
      <c r="X3747" s="5">
        <f ca="1">VLOOKUP(CONCATENATE($F3747," ",$G3747),AllocFactorMatrix,(X$4+1),FALSE)*$E3750</f>
        <v>0</v>
      </c>
      <c r="Y3747" s="5">
        <f t="shared" ca="1" si="5434"/>
        <v>2.4946400829419201E-2</v>
      </c>
      <c r="Z3747" s="5">
        <f ca="1">VLOOKUP(CONCATENATE($F3747," ",$G3747),AllocFactorMatrix,(Z$4+1),FALSE)*$E3750</f>
        <v>0.18852914524776554</v>
      </c>
      <c r="AA3747" s="5">
        <f ca="1">VLOOKUP(CONCATENATE($F3747," ",$G3747),AllocFactorMatrix,(AA$4+1),FALSE)*$E3750</f>
        <v>0</v>
      </c>
      <c r="AB3747" s="5">
        <f t="shared" ca="1" si="5354"/>
        <v>0.18852914524776554</v>
      </c>
      <c r="AC3747" s="5">
        <f ca="1">VLOOKUP(CONCATENATE($F3747," ",$G3747),AllocFactorMatrix,(AC$4+1),FALSE)*$E3750</f>
        <v>2.2290878752006271E-3</v>
      </c>
      <c r="AD3747" s="5">
        <f ca="1">VLOOKUP(CONCATENATE($F3747," ",$G3747),AllocFactorMatrix,(AD$4+1),FALSE)*$E3750</f>
        <v>6.8610678686247747E-2</v>
      </c>
      <c r="AE3747" s="5">
        <f ca="1">VLOOKUP(CONCATENATE($F3747," ",$G3747),AllocFactorMatrix,(AE$4+1),FALSE)*$E3750</f>
        <v>1.4227395655628354E-2</v>
      </c>
    </row>
    <row r="3748" spans="4:31" hidden="1" outlineLevel="1">
      <c r="E3748" s="44"/>
      <c r="F3748" s="167" t="str">
        <f>F3750</f>
        <v>LABOR_M</v>
      </c>
      <c r="G3748" s="48" t="str">
        <f>$G$13</f>
        <v>ENERGY</v>
      </c>
      <c r="H3748" s="4">
        <f t="shared" ca="1" si="5364"/>
        <v>25.672274357684177</v>
      </c>
      <c r="I3748" s="5">
        <f t="shared" ref="I3748:N3748" ca="1" si="5438">VLOOKUP(CONCATENATE($F3748," ",$G3748),AllocFactorMatrix,(I$4+1),FALSE)*$E3750</f>
        <v>10.043599664548518</v>
      </c>
      <c r="J3748" s="47">
        <f t="shared" ca="1" si="5438"/>
        <v>1.6072507309764948E-3</v>
      </c>
      <c r="K3748" s="47">
        <f t="shared" ca="1" si="5438"/>
        <v>4.6343476702260548E-3</v>
      </c>
      <c r="L3748" s="5">
        <f t="shared" ca="1" si="5438"/>
        <v>2.8961099718098264</v>
      </c>
      <c r="M3748" s="5">
        <f t="shared" ca="1" si="5438"/>
        <v>4.0392116248426431E-2</v>
      </c>
      <c r="N3748" s="5">
        <f t="shared" ca="1" si="5438"/>
        <v>5.6467836187531779E-3</v>
      </c>
      <c r="O3748" s="5">
        <f t="shared" ca="1" si="5353"/>
        <v>2.9421488716770061</v>
      </c>
      <c r="P3748" s="5">
        <f ca="1">VLOOKUP(CONCATENATE($F3748," ",$G3748),AllocFactorMatrix,(P$4+1),FALSE)*$E3750</f>
        <v>1.8775700671333504</v>
      </c>
      <c r="Q3748" s="5">
        <f ca="1">VLOOKUP(CONCATENATE($F3748," ",$G3748),AllocFactorMatrix,(Q$4+1),FALSE)*$E3750</f>
        <v>0.33533099488863283</v>
      </c>
      <c r="R3748" s="5">
        <f ca="1">VLOOKUP(CONCATENATE($F3748," ",$G3748),AllocFactorMatrix,(R$4+1),FALSE)*$E3750</f>
        <v>6.8285670897086967E-2</v>
      </c>
      <c r="S3748" s="5">
        <f ca="1">VLOOKUP(CONCATENATE($F3748," ",$G3748),AllocFactorMatrix,(S$4+1),FALSE)*$E3750</f>
        <v>2.579172899710378E-3</v>
      </c>
      <c r="T3748" s="5">
        <f t="shared" ca="1" si="5433"/>
        <v>2.2837659058187807</v>
      </c>
      <c r="U3748" s="5">
        <f ca="1">VLOOKUP(CONCATENATE($F3748," ",$G3748),AllocFactorMatrix,(U$4+1),FALSE)*$E3750</f>
        <v>9.8471415187070532E-2</v>
      </c>
      <c r="V3748" s="5">
        <f ca="1">VLOOKUP(CONCATENATE($F3748," ",$G3748),AllocFactorMatrix,(V$4+1),FALSE)*$E3750</f>
        <v>1.5568517969442688</v>
      </c>
      <c r="W3748" s="5">
        <f ca="1">VLOOKUP(CONCATENATE($F3748," ",$G3748),AllocFactorMatrix,(W$4+1),FALSE)*$E3750</f>
        <v>6.6957661927192262</v>
      </c>
      <c r="X3748" s="5">
        <f ca="1">VLOOKUP(CONCATENATE($F3748," ",$G3748),AllocFactorMatrix,(X$4+1),FALSE)*$E3750</f>
        <v>1.2595435563943858</v>
      </c>
      <c r="Y3748" s="5">
        <f t="shared" ca="1" si="5434"/>
        <v>9.610632961244951</v>
      </c>
      <c r="Z3748" s="5">
        <f ca="1">VLOOKUP(CONCATENATE($F3748," ",$G3748),AllocFactorMatrix,(Z$4+1),FALSE)*$E3750</f>
        <v>0.51650013769480307</v>
      </c>
      <c r="AA3748" s="5">
        <f ca="1">VLOOKUP(CONCATENATE($F3748," ",$G3748),AllocFactorMatrix,(AA$4+1),FALSE)*$E3750</f>
        <v>1.0363472233038254E-2</v>
      </c>
      <c r="AB3748" s="5">
        <f t="shared" ca="1" si="5354"/>
        <v>0.52686360992784131</v>
      </c>
      <c r="AC3748" s="5">
        <f ca="1">VLOOKUP(CONCATENATE($F3748," ",$G3748),AllocFactorMatrix,(AC$4+1),FALSE)*$E3750</f>
        <v>9.244261672121782E-3</v>
      </c>
      <c r="AD3748" s="5">
        <f ca="1">VLOOKUP(CONCATENATE($F3748," ",$G3748),AllocFactorMatrix,(AD$4+1),FALSE)*$E3750</f>
        <v>0.20706829547308245</v>
      </c>
      <c r="AE3748" s="5">
        <f ca="1">VLOOKUP(CONCATENATE($F3748," ",$G3748),AllocFactorMatrix,(AE$4+1),FALSE)*$E3750</f>
        <v>4.2709188920655713E-2</v>
      </c>
    </row>
    <row r="3749" spans="4:31" hidden="1" outlineLevel="1">
      <c r="E3749" s="44"/>
      <c r="F3749" s="167" t="str">
        <f>F3750</f>
        <v>LABOR_M</v>
      </c>
      <c r="G3749" s="48" t="str">
        <f>$G$14</f>
        <v>CUSTOMER</v>
      </c>
      <c r="H3749" s="4">
        <f t="shared" ca="1" si="5364"/>
        <v>16.989887717560553</v>
      </c>
      <c r="I3749" s="5">
        <f t="shared" ref="I3749:N3749" ca="1" si="5439">VLOOKUP(CONCATENATE($F3749," ",$G3749),AllocFactorMatrix,(I$4+1),FALSE)*$E3750</f>
        <v>13.115760220294577</v>
      </c>
      <c r="J3749" s="47">
        <f t="shared" ca="1" si="5439"/>
        <v>2.6469760900795338E-3</v>
      </c>
      <c r="K3749" s="47">
        <f t="shared" ca="1" si="5439"/>
        <v>7.7638492944229339E-4</v>
      </c>
      <c r="L3749" s="5">
        <f t="shared" ca="1" si="5439"/>
        <v>2.655745904485439</v>
      </c>
      <c r="M3749" s="5">
        <f t="shared" ca="1" si="5439"/>
        <v>6.7897061371629416E-2</v>
      </c>
      <c r="N3749" s="5">
        <f t="shared" ca="1" si="5439"/>
        <v>1.0947121063112911E-2</v>
      </c>
      <c r="O3749" s="5">
        <f t="shared" ca="1" si="5353"/>
        <v>2.7345900869201816</v>
      </c>
      <c r="P3749" s="5">
        <f ca="1">VLOOKUP(CONCATENATE($F3749," ",$G3749),AllocFactorMatrix,(P$4+1),FALSE)*$E3750</f>
        <v>0.10877475949371454</v>
      </c>
      <c r="Q3749" s="5">
        <f ca="1">VLOOKUP(CONCATENATE($F3749," ",$G3749),AllocFactorMatrix,(Q$4+1),FALSE)*$E3750</f>
        <v>2.6310293662570088E-2</v>
      </c>
      <c r="R3749" s="5">
        <f ca="1">VLOOKUP(CONCATENATE($F3749," ",$G3749),AllocFactorMatrix,(R$4+1),FALSE)*$E3750</f>
        <v>2.6782878869655628E-2</v>
      </c>
      <c r="S3749" s="5">
        <f ca="1">VLOOKUP(CONCATENATE($F3749," ",$G3749),AllocFactorMatrix,(S$4+1),FALSE)*$E3750</f>
        <v>3.3083118947391109E-3</v>
      </c>
      <c r="T3749" s="5">
        <f t="shared" ca="1" si="5433"/>
        <v>0.16517624392067939</v>
      </c>
      <c r="U3749" s="5">
        <f ca="1">VLOOKUP(CONCATENATE($F3749," ",$G3749),AllocFactorMatrix,(U$4+1),FALSE)*$E3750</f>
        <v>8.2792382282042957E-4</v>
      </c>
      <c r="V3749" s="5">
        <f ca="1">VLOOKUP(CONCATENATE($F3749," ",$G3749),AllocFactorMatrix,(V$4+1),FALSE)*$E3750</f>
        <v>1.9127717087840061E-2</v>
      </c>
      <c r="W3749" s="5">
        <f ca="1">VLOOKUP(CONCATENATE($F3749," ",$G3749),AllocFactorMatrix,(W$4+1),FALSE)*$E3750</f>
        <v>4.4990215188719707E-2</v>
      </c>
      <c r="X3749" s="5">
        <f ca="1">VLOOKUP(CONCATENATE($F3749," ",$G3749),AllocFactorMatrix,(X$4+1),FALSE)*$E3750</f>
        <v>1.3247976703957821E-2</v>
      </c>
      <c r="Y3749" s="5">
        <f t="shared" ca="1" si="5434"/>
        <v>7.8193832803338012E-2</v>
      </c>
      <c r="Z3749" s="5">
        <f ca="1">VLOOKUP(CONCATENATE($F3749," ",$G3749),AllocFactorMatrix,(Z$4+1),FALSE)*$E3750</f>
        <v>2.4138328485856064E-2</v>
      </c>
      <c r="AA3749" s="5">
        <f ca="1">VLOOKUP(CONCATENATE($F3749," ",$G3749),AllocFactorMatrix,(AA$4+1),FALSE)*$E3750</f>
        <v>3.6058395578218906E-4</v>
      </c>
      <c r="AB3749" s="5">
        <f t="shared" ca="1" si="5354"/>
        <v>2.4498912441638255E-2</v>
      </c>
      <c r="AC3749" s="5">
        <f ca="1">VLOOKUP(CONCATENATE($F3749," ",$G3749),AllocFactorMatrix,(AC$4+1),FALSE)*$E3750</f>
        <v>1.965052883894561E-3</v>
      </c>
      <c r="AD3749" s="5">
        <f ca="1">VLOOKUP(CONCATENATE($F3749," ",$G3749),AllocFactorMatrix,(AD$4+1),FALSE)*$E3750</f>
        <v>0.71399301684079297</v>
      </c>
      <c r="AE3749" s="5">
        <f ca="1">VLOOKUP(CONCATENATE($F3749," ",$G3749),AllocFactorMatrix,(AE$4+1),FALSE)*$E3750</f>
        <v>0.15228699043591909</v>
      </c>
    </row>
    <row r="3750" spans="4:31" collapsed="1">
      <c r="D3750" s="48" t="s">
        <v>282</v>
      </c>
      <c r="E3750" s="87">
        <v>151</v>
      </c>
      <c r="F3750" s="88" t="s">
        <v>67</v>
      </c>
      <c r="G3750" s="48" t="str">
        <f>$G$15</f>
        <v>TOTAL</v>
      </c>
      <c r="H3750" s="4">
        <f t="shared" ca="1" si="5364"/>
        <v>151</v>
      </c>
      <c r="I3750" s="5">
        <f t="shared" ref="I3750:N3750" ca="1" si="5440">VLOOKUP(CONCATENATE($F3750," ",$G3750),AllocFactorMatrix,(I$4+1),FALSE)*$E3750</f>
        <v>84.05924645115924</v>
      </c>
      <c r="J3750" s="47">
        <f t="shared" ca="1" si="5440"/>
        <v>1.7075260152172284E-2</v>
      </c>
      <c r="K3750" s="47">
        <f t="shared" ca="1" si="5440"/>
        <v>2.7377526665152085E-2</v>
      </c>
      <c r="L3750" s="5">
        <f t="shared" ca="1" si="5440"/>
        <v>19.552264493975638</v>
      </c>
      <c r="M3750" s="5">
        <f t="shared" ca="1" si="5440"/>
        <v>0.28475966218045612</v>
      </c>
      <c r="N3750" s="5">
        <f t="shared" ca="1" si="5440"/>
        <v>3.464936739187939E-2</v>
      </c>
      <c r="O3750" s="5">
        <f t="shared" ca="1" si="5353"/>
        <v>19.871673523547972</v>
      </c>
      <c r="P3750" s="5">
        <f ca="1">VLOOKUP(CONCATENATE($F3750," ",$G3750),AllocFactorMatrix,(P$4+1),FALSE)*$E3750</f>
        <v>10.129042104144608</v>
      </c>
      <c r="Q3750" s="5">
        <f ca="1">VLOOKUP(CONCATENATE($F3750," ",$G3750),AllocFactorMatrix,(Q$4+1),FALSE)*$E3750</f>
        <v>1.7044440575331732</v>
      </c>
      <c r="R3750" s="5">
        <f ca="1">VLOOKUP(CONCATENATE($F3750," ",$G3750),AllocFactorMatrix,(R$4+1),FALSE)*$E3750</f>
        <v>0.2964110752614082</v>
      </c>
      <c r="S3750" s="5">
        <f ca="1">VLOOKUP(CONCATENATE($F3750," ",$G3750),AllocFactorMatrix,(S$4+1),FALSE)*$E3750</f>
        <v>1.3191495562545525E-2</v>
      </c>
      <c r="T3750" s="5">
        <f t="shared" ca="1" si="5433"/>
        <v>12.143088732501734</v>
      </c>
      <c r="U3750" s="5">
        <f ca="1">VLOOKUP(CONCATENATE($F3750," ",$G3750),AllocFactorMatrix,(U$4+1),FALSE)*$E3750</f>
        <v>0.47411654558203731</v>
      </c>
      <c r="V3750" s="5">
        <f ca="1">VLOOKUP(CONCATENATE($F3750," ",$G3750),AllocFactorMatrix,(V$4+1),FALSE)*$E3750</f>
        <v>6.3336539297153358</v>
      </c>
      <c r="W3750" s="5">
        <f ca="1">VLOOKUP(CONCATENATE($F3750," ",$G3750),AllocFactorMatrix,(W$4+1),FALSE)*$E3750</f>
        <v>20.278777052064221</v>
      </c>
      <c r="X3750" s="5">
        <f ca="1">VLOOKUP(CONCATENATE($F3750," ",$G3750),AllocFactorMatrix,(X$4+1),FALSE)*$E3750</f>
        <v>3.6175041967125057</v>
      </c>
      <c r="Y3750" s="5">
        <f t="shared" ca="1" si="5434"/>
        <v>30.704051724074102</v>
      </c>
      <c r="Z3750" s="5">
        <f ca="1">VLOOKUP(CONCATENATE($F3750," ",$G3750),AllocFactorMatrix,(Z$4+1),FALSE)*$E3750</f>
        <v>2.783632411930776</v>
      </c>
      <c r="AA3750" s="5">
        <f ca="1">VLOOKUP(CONCATENATE($F3750," ",$G3750),AllocFactorMatrix,(AA$4+1),FALSE)*$E3750</f>
        <v>5.1816930333364548E-2</v>
      </c>
      <c r="AB3750" s="5">
        <f t="shared" ca="1" si="5354"/>
        <v>2.8354493422641407</v>
      </c>
      <c r="AC3750" s="5">
        <f ca="1">VLOOKUP(CONCATENATE($F3750," ",$G3750),AllocFactorMatrix,(AC$4+1),FALSE)*$E3750</f>
        <v>4.0538146795975706E-2</v>
      </c>
      <c r="AD3750" s="5">
        <f ca="1">VLOOKUP(CONCATENATE($F3750," ",$G3750),AllocFactorMatrix,(AD$4+1),FALSE)*$E3750</f>
        <v>1.0748084947916592</v>
      </c>
      <c r="AE3750" s="5">
        <f ca="1">VLOOKUP(CONCATENATE($F3750," ",$G3750),AllocFactorMatrix,(AE$4+1),FALSE)*$E3750</f>
        <v>0.22669079804778283</v>
      </c>
    </row>
    <row r="3751" spans="4:31" hidden="1" outlineLevel="1">
      <c r="E3751" s="44"/>
      <c r="F3751" s="167" t="str">
        <f>F3758</f>
        <v>LABOR_M</v>
      </c>
      <c r="G3751" s="48" t="str">
        <f>$G$8</f>
        <v>PRODUCTION</v>
      </c>
      <c r="H3751" s="4">
        <f t="shared" ca="1" si="5364"/>
        <v>-16013.934734258137</v>
      </c>
      <c r="I3751" s="5">
        <f t="shared" ref="I3751:N3751" ca="1" si="5441">VLOOKUP(CONCATENATE($F3751," ",$G3751),AllocFactorMatrix,(I$4+1),FALSE)*$E3758</f>
        <v>-8235.5010885651081</v>
      </c>
      <c r="J3751" s="47">
        <f t="shared" ca="1" si="5441"/>
        <v>-1.8424227695670137</v>
      </c>
      <c r="K3751" s="47">
        <f t="shared" ca="1" si="5441"/>
        <v>-3.2259508989714338</v>
      </c>
      <c r="L3751" s="5">
        <f t="shared" ca="1" si="5441"/>
        <v>-1919.4274323349712</v>
      </c>
      <c r="M3751" s="5">
        <f t="shared" ca="1" si="5441"/>
        <v>-26.708808292087653</v>
      </c>
      <c r="N3751" s="5">
        <f t="shared" ca="1" si="5441"/>
        <v>-3.7198347481339407</v>
      </c>
      <c r="O3751" s="5">
        <f t="shared" ref="O3751:O3758" ca="1" si="5442">SUBTOTAL(9,L3751:N3751)</f>
        <v>-1949.8560753751929</v>
      </c>
      <c r="P3751" s="5">
        <f ca="1">VLOOKUP(CONCATENATE($F3751," ",$G3751),AllocFactorMatrix,(P$4+1),FALSE)*$E3758</f>
        <v>-1141.66144142382</v>
      </c>
      <c r="Q3751" s="5">
        <f ca="1">VLOOKUP(CONCATENATE($F3751," ",$G3751),AllocFactorMatrix,(Q$4+1),FALSE)*$E3758</f>
        <v>-204.88139625010947</v>
      </c>
      <c r="R3751" s="5">
        <f ca="1">VLOOKUP(CONCATENATE($F3751," ",$G3751),AllocFactorMatrix,(R$4+1),FALSE)*$E3758</f>
        <v>-41.547856382765843</v>
      </c>
      <c r="S3751" s="5">
        <f ca="1">VLOOKUP(CONCATENATE($F3751," ",$G3751),AllocFactorMatrix,(S$4+1),FALSE)*$E3758</f>
        <v>-1.5777610572820742</v>
      </c>
      <c r="T3751" s="5">
        <f ca="1">SUBTOTAL(9,P3751:S3751)</f>
        <v>-1389.6684551139772</v>
      </c>
      <c r="U3751" s="5">
        <f ca="1">VLOOKUP(CONCATENATE($F3751," ",$G3751),AllocFactorMatrix,(U$4+1),FALSE)*$E3758</f>
        <v>-54.14653630859226</v>
      </c>
      <c r="V3751" s="5">
        <f ca="1">VLOOKUP(CONCATENATE($F3751," ",$G3751),AllocFactorMatrix,(V$4+1),FALSE)*$E3758</f>
        <v>-731.00950706224967</v>
      </c>
      <c r="W3751" s="5">
        <f ca="1">VLOOKUP(CONCATENATE($F3751," ",$G3751),AllocFactorMatrix,(W$4+1),FALSE)*$E3758</f>
        <v>-2795.8179154867921</v>
      </c>
      <c r="X3751" s="5">
        <f ca="1">VLOOKUP(CONCATENATE($F3751," ",$G3751),AllocFactorMatrix,(X$4+1),FALSE)*$E3758</f>
        <v>-506.48834573540529</v>
      </c>
      <c r="Y3751" s="5">
        <f ca="1">SUBTOTAL(9,U3751:X3751)</f>
        <v>-4087.4623045930393</v>
      </c>
      <c r="Z3751" s="5">
        <f ca="1">VLOOKUP(CONCATENATE($F3751," ",$G3751),AllocFactorMatrix,(Z$4+1),FALSE)*$E3758</f>
        <v>-313.8075309135603</v>
      </c>
      <c r="AA3751" s="5">
        <f ca="1">VLOOKUP(CONCATENATE($F3751," ",$G3751),AllocFactorMatrix,(AA$4+1),FALSE)*$E3758</f>
        <v>-6.2675412751623618</v>
      </c>
      <c r="AB3751" s="5">
        <f t="shared" ref="AB3751:AB3758" ca="1" si="5443">SUBTOTAL(9,Z3751:AA3751)</f>
        <v>-320.07507218872269</v>
      </c>
      <c r="AC3751" s="5">
        <f ca="1">VLOOKUP(CONCATENATE($F3751," ",$G3751),AllocFactorMatrix,(AC$4+1),FALSE)*$E3758</f>
        <v>-4.1396290116848862</v>
      </c>
      <c r="AD3751" s="5">
        <f ca="1">VLOOKUP(CONCATENATE($F3751," ",$G3751),AllocFactorMatrix,(AD$4+1),FALSE)*$E3758</f>
        <v>-18.390589020236106</v>
      </c>
      <c r="AE3751" s="5">
        <f ca="1">VLOOKUP(CONCATENATE($F3751," ",$G3751),AllocFactorMatrix,(AE$4+1),FALSE)*$E3758</f>
        <v>-3.7731467216308499</v>
      </c>
    </row>
    <row r="3752" spans="4:31" hidden="1" outlineLevel="1">
      <c r="E3752" s="44"/>
      <c r="F3752" s="167" t="str">
        <f>F3758</f>
        <v>LABOR_M</v>
      </c>
      <c r="G3752" s="48" t="str">
        <f>$G$9</f>
        <v>BULKTRAN</v>
      </c>
      <c r="H3752" s="4">
        <f t="shared" ca="1" si="5364"/>
        <v>-2482.2865532530773</v>
      </c>
      <c r="I3752" s="5">
        <f t="shared" ref="I3752:N3752" ca="1" si="5444">VLOOKUP(CONCATENATE($F3752," ",$G3752),AllocFactorMatrix,(I$4+1),FALSE)*$E3758</f>
        <v>-1276.5678111397172</v>
      </c>
      <c r="J3752" s="47">
        <f t="shared" ca="1" si="5444"/>
        <v>-0.28559010275717489</v>
      </c>
      <c r="K3752" s="47">
        <f t="shared" ca="1" si="5444"/>
        <v>-0.50004790645491548</v>
      </c>
      <c r="L3752" s="5">
        <f t="shared" ca="1" si="5444"/>
        <v>-297.52643458933647</v>
      </c>
      <c r="M3752" s="5">
        <f t="shared" ca="1" si="5444"/>
        <v>-4.1400765506451016</v>
      </c>
      <c r="N3752" s="5">
        <f t="shared" ca="1" si="5444"/>
        <v>-0.57660380967227554</v>
      </c>
      <c r="O3752" s="5">
        <f t="shared" ca="1" si="5442"/>
        <v>-302.24311494965389</v>
      </c>
      <c r="P3752" s="5">
        <f ca="1">VLOOKUP(CONCATENATE($F3752," ",$G3752),AllocFactorMatrix,(P$4+1),FALSE)*$E3758</f>
        <v>-176.96655390703711</v>
      </c>
      <c r="Q3752" s="5">
        <f ca="1">VLOOKUP(CONCATENATE($F3752," ",$G3752),AllocFactorMatrix,(Q$4+1),FALSE)*$E3758</f>
        <v>-31.758237020623316</v>
      </c>
      <c r="R3752" s="5">
        <f ca="1">VLOOKUP(CONCATENATE($F3752," ",$G3752),AllocFactorMatrix,(R$4+1),FALSE)*$E3758</f>
        <v>-6.4402463808472179</v>
      </c>
      <c r="S3752" s="5">
        <f ca="1">VLOOKUP(CONCATENATE($F3752," ",$G3752),AllocFactorMatrix,(S$4+1),FALSE)*$E3758</f>
        <v>-0.24456544389176724</v>
      </c>
      <c r="T3752" s="5">
        <f t="shared" ref="T3752:T3758" ca="1" si="5445">SUBTOTAL(9,P3752:S3752)</f>
        <v>-215.40960275239939</v>
      </c>
      <c r="U3752" s="5">
        <f ca="1">VLOOKUP(CONCATENATE($F3752," ",$G3752),AllocFactorMatrix,(U$4+1),FALSE)*$E3758</f>
        <v>-8.393141424294317</v>
      </c>
      <c r="V3752" s="5">
        <f ca="1">VLOOKUP(CONCATENATE($F3752," ",$G3752),AllocFactorMatrix,(V$4+1),FALSE)*$E3758</f>
        <v>-113.31225584421234</v>
      </c>
      <c r="W3752" s="5">
        <f ca="1">VLOOKUP(CONCATENATE($F3752," ",$G3752),AllocFactorMatrix,(W$4+1),FALSE)*$E3758</f>
        <v>-433.37389168386738</v>
      </c>
      <c r="X3752" s="5">
        <f ca="1">VLOOKUP(CONCATENATE($F3752," ",$G3752),AllocFactorMatrix,(X$4+1),FALSE)*$E3758</f>
        <v>-78.50969988711087</v>
      </c>
      <c r="Y3752" s="5">
        <f t="shared" ref="Y3752:Y3758" ca="1" si="5446">SUBTOTAL(9,U3752:X3752)</f>
        <v>-633.58898883948495</v>
      </c>
      <c r="Z3752" s="5">
        <f ca="1">VLOOKUP(CONCATENATE($F3752," ",$G3752),AllocFactorMatrix,(Z$4+1),FALSE)*$E3758</f>
        <v>-48.642649493873122</v>
      </c>
      <c r="AA3752" s="5">
        <f ca="1">VLOOKUP(CONCATENATE($F3752," ",$G3752),AllocFactorMatrix,(AA$4+1),FALSE)*$E3758</f>
        <v>-0.97151847359610688</v>
      </c>
      <c r="AB3752" s="5">
        <f t="shared" ca="1" si="5443"/>
        <v>-49.614167967469228</v>
      </c>
      <c r="AC3752" s="5">
        <f ca="1">VLOOKUP(CONCATENATE($F3752," ",$G3752),AllocFactorMatrix,(AC$4+1),FALSE)*$E3758</f>
        <v>-0.64167524107482976</v>
      </c>
      <c r="AD3752" s="5">
        <f ca="1">VLOOKUP(CONCATENATE($F3752," ",$G3752),AllocFactorMatrix,(AD$4+1),FALSE)*$E3758</f>
        <v>-2.850686766799186</v>
      </c>
      <c r="AE3752" s="5">
        <f ca="1">VLOOKUP(CONCATENATE($F3752," ",$G3752),AllocFactorMatrix,(AE$4+1),FALSE)*$E3758</f>
        <v>-0.58486758725940713</v>
      </c>
    </row>
    <row r="3753" spans="4:31" hidden="1" outlineLevel="1">
      <c r="E3753" s="44"/>
      <c r="F3753" s="167" t="str">
        <f>F3758</f>
        <v>LABOR_M</v>
      </c>
      <c r="G3753" s="48" t="str">
        <f>$G$10</f>
        <v>SUBTRAN</v>
      </c>
      <c r="H3753" s="4">
        <f t="shared" ca="1" si="5364"/>
        <v>-687.93892982875821</v>
      </c>
      <c r="I3753" s="5">
        <f t="shared" ref="I3753:N3753" ca="1" si="5447">VLOOKUP(CONCATENATE($F3753," ",$G3753),AllocFactorMatrix,(I$4+1),FALSE)*$E3758</f>
        <v>-351.44748065676742</v>
      </c>
      <c r="J3753" s="47">
        <f t="shared" ca="1" si="5447"/>
        <v>-5.7227892045758351E-2</v>
      </c>
      <c r="K3753" s="47">
        <f t="shared" ca="1" si="5447"/>
        <v>-0.10651093318395986</v>
      </c>
      <c r="L3753" s="5">
        <f t="shared" ca="1" si="5447"/>
        <v>-82.362196250322881</v>
      </c>
      <c r="M3753" s="5">
        <f t="shared" ca="1" si="5447"/>
        <v>-1.1510770731240372</v>
      </c>
      <c r="N3753" s="5">
        <f t="shared" ca="1" si="5447"/>
        <v>-0.20833960204173774</v>
      </c>
      <c r="O3753" s="5">
        <f t="shared" ca="1" si="5442"/>
        <v>-83.721612925488657</v>
      </c>
      <c r="P3753" s="5">
        <f ca="1">VLOOKUP(CONCATENATE($F3753," ",$G3753),AllocFactorMatrix,(P$4+1),FALSE)*$E3758</f>
        <v>-47.550453971761883</v>
      </c>
      <c r="Q3753" s="5">
        <f ca="1">VLOOKUP(CONCATENATE($F3753," ",$G3753),AllocFactorMatrix,(Q$4+1),FALSE)*$E3758</f>
        <v>-8.5571680989568062</v>
      </c>
      <c r="R3753" s="5">
        <f ca="1">VLOOKUP(CONCATENATE($F3753," ",$G3753),AllocFactorMatrix,(R$4+1),FALSE)*$E3758</f>
        <v>-2.2461906502017208</v>
      </c>
      <c r="S3753" s="5">
        <f ca="1">VLOOKUP(CONCATENATE($F3753," ",$G3753),AllocFactorMatrix,(S$4+1),FALSE)*$E3758</f>
        <v>0</v>
      </c>
      <c r="T3753" s="5">
        <f t="shared" ca="1" si="5445"/>
        <v>-58.353812720920409</v>
      </c>
      <c r="U3753" s="5">
        <f ca="1">VLOOKUP(CONCATENATE($F3753," ",$G3753),AllocFactorMatrix,(U$4+1),FALSE)*$E3758</f>
        <v>-2.1464584394256438</v>
      </c>
      <c r="V3753" s="5">
        <f ca="1">VLOOKUP(CONCATENATE($F3753," ",$G3753),AllocFactorMatrix,(V$4+1),FALSE)*$E3758</f>
        <v>-30.116893282062264</v>
      </c>
      <c r="W3753" s="5">
        <f ca="1">VLOOKUP(CONCATENATE($F3753," ",$G3753),AllocFactorMatrix,(W$4+1),FALSE)*$E3758</f>
        <v>-148.49951566340431</v>
      </c>
      <c r="X3753" s="5">
        <f ca="1">VLOOKUP(CONCATENATE($F3753," ",$G3753),AllocFactorMatrix,(X$4+1),FALSE)*$E3758</f>
        <v>0</v>
      </c>
      <c r="Y3753" s="5">
        <f t="shared" ca="1" si="5446"/>
        <v>-180.76286738489222</v>
      </c>
      <c r="Z3753" s="5">
        <f ca="1">VLOOKUP(CONCATENATE($F3753," ",$G3753),AllocFactorMatrix,(Z$4+1),FALSE)*$E3758</f>
        <v>-13.05374509560813</v>
      </c>
      <c r="AA3753" s="5">
        <f ca="1">VLOOKUP(CONCATENATE($F3753," ",$G3753),AllocFactorMatrix,(AA$4+1),FALSE)*$E3758</f>
        <v>-0.26209984354994237</v>
      </c>
      <c r="AB3753" s="5">
        <f t="shared" ca="1" si="5443"/>
        <v>-13.315844939158072</v>
      </c>
      <c r="AC3753" s="5">
        <f ca="1">VLOOKUP(CONCATENATE($F3753," ",$G3753),AllocFactorMatrix,(AC$4+1),FALSE)*$E3758</f>
        <v>-0.17357237629918024</v>
      </c>
      <c r="AD3753" s="5">
        <f ca="1">VLOOKUP(CONCATENATE($F3753," ",$G3753),AllocFactorMatrix,(AD$4+1),FALSE)*$E3758</f>
        <v>0</v>
      </c>
      <c r="AE3753" s="5">
        <f ca="1">VLOOKUP(CONCATENATE($F3753," ",$G3753),AllocFactorMatrix,(AE$4+1),FALSE)*$E3758</f>
        <v>0</v>
      </c>
    </row>
    <row r="3754" spans="4:31" hidden="1" outlineLevel="1">
      <c r="E3754" s="44"/>
      <c r="F3754" s="167" t="str">
        <f>F3758</f>
        <v>LABOR_M</v>
      </c>
      <c r="G3754" s="48" t="str">
        <f>$G$11</f>
        <v>DISTPRI</v>
      </c>
      <c r="H3754" s="4">
        <f t="shared" ca="1" si="5364"/>
        <v>-5619.4836407356242</v>
      </c>
      <c r="I3754" s="5">
        <f t="shared" ref="I3754:N3754" ca="1" si="5448">VLOOKUP(CONCATENATE($F3754," ",$G3754),AllocFactorMatrix,(I$4+1),FALSE)*$E3758</f>
        <v>-3679.0734973039021</v>
      </c>
      <c r="J3754" s="47">
        <f t="shared" ca="1" si="5448"/>
        <v>-0.60410920344203256</v>
      </c>
      <c r="K3754" s="47">
        <f t="shared" ca="1" si="5448"/>
        <v>-1.1177750650206595</v>
      </c>
      <c r="L3754" s="5">
        <f t="shared" ca="1" si="5448"/>
        <v>-860.805543355277</v>
      </c>
      <c r="M3754" s="5">
        <f t="shared" ca="1" si="5448"/>
        <v>-12.028839642610231</v>
      </c>
      <c r="N3754" s="5">
        <f t="shared" ca="1" si="5448"/>
        <v>0</v>
      </c>
      <c r="O3754" s="5">
        <f t="shared" ca="1" si="5442"/>
        <v>-872.83438299788725</v>
      </c>
      <c r="P3754" s="5">
        <f ca="1">VLOOKUP(CONCATENATE($F3754," ",$G3754),AllocFactorMatrix,(P$4+1),FALSE)*$E3758</f>
        <v>-499.1989694052495</v>
      </c>
      <c r="Q3754" s="5">
        <f ca="1">VLOOKUP(CONCATENATE($F3754," ",$G3754),AllocFactorMatrix,(Q$4+1),FALSE)*$E3758</f>
        <v>-89.828043124527312</v>
      </c>
      <c r="R3754" s="5">
        <f ca="1">VLOOKUP(CONCATENATE($F3754," ",$G3754),AllocFactorMatrix,(R$4+1),FALSE)*$E3758</f>
        <v>0</v>
      </c>
      <c r="S3754" s="5">
        <f ca="1">VLOOKUP(CONCATENATE($F3754," ",$G3754),AllocFactorMatrix,(S$4+1),FALSE)*$E3758</f>
        <v>0</v>
      </c>
      <c r="T3754" s="5">
        <f t="shared" ca="1" si="5445"/>
        <v>-589.02701252977681</v>
      </c>
      <c r="U3754" s="5">
        <f ca="1">VLOOKUP(CONCATENATE($F3754," ",$G3754),AllocFactorMatrix,(U$4+1),FALSE)*$E3758</f>
        <v>-22.605471347896433</v>
      </c>
      <c r="V3754" s="5">
        <f ca="1">VLOOKUP(CONCATENATE($F3754," ",$G3754),AllocFactorMatrix,(V$4+1),FALSE)*$E3758</f>
        <v>-312.58535663564726</v>
      </c>
      <c r="W3754" s="5">
        <f ca="1">VLOOKUP(CONCATENATE($F3754," ",$G3754),AllocFactorMatrix,(W$4+1),FALSE)*$E3758</f>
        <v>0</v>
      </c>
      <c r="X3754" s="5">
        <f ca="1">VLOOKUP(CONCATENATE($F3754," ",$G3754),AllocFactorMatrix,(X$4+1),FALSE)*$E3758</f>
        <v>0</v>
      </c>
      <c r="Y3754" s="5">
        <f t="shared" ca="1" si="5446"/>
        <v>-335.19082798354367</v>
      </c>
      <c r="Z3754" s="5">
        <f ca="1">VLOOKUP(CONCATENATE($F3754," ",$G3754),AllocFactorMatrix,(Z$4+1),FALSE)*$E3758</f>
        <v>-137.07823935871727</v>
      </c>
      <c r="AA3754" s="5">
        <f ca="1">VLOOKUP(CONCATENATE($F3754," ",$G3754),AllocFactorMatrix,(AA$4+1),FALSE)*$E3758</f>
        <v>-2.7513764376356602</v>
      </c>
      <c r="AB3754" s="5">
        <f t="shared" ca="1" si="5443"/>
        <v>-139.82961579635293</v>
      </c>
      <c r="AC3754" s="5">
        <f ca="1">VLOOKUP(CONCATENATE($F3754," ",$G3754),AllocFactorMatrix,(AC$4+1),FALSE)*$E3758</f>
        <v>-1.806419855695544</v>
      </c>
      <c r="AD3754" s="5">
        <f ca="1">VLOOKUP(CONCATENATE($F3754," ",$G3754),AllocFactorMatrix,(AD$4+1),FALSE)*$E3758</f>
        <v>0</v>
      </c>
      <c r="AE3754" s="5">
        <f ca="1">VLOOKUP(CONCATENATE($F3754," ",$G3754),AllocFactorMatrix,(AE$4+1),FALSE)*$E3758</f>
        <v>0</v>
      </c>
    </row>
    <row r="3755" spans="4:31" hidden="1" outlineLevel="1">
      <c r="E3755" s="44"/>
      <c r="F3755" s="167" t="str">
        <f>F3758</f>
        <v>LABOR_M</v>
      </c>
      <c r="G3755" s="48" t="str">
        <f>$G$12</f>
        <v>DISTSEC</v>
      </c>
      <c r="H3755" s="4">
        <f t="shared" ca="1" si="5364"/>
        <v>-2226.2879695881898</v>
      </c>
      <c r="I3755" s="5">
        <f t="shared" ref="I3755:N3755" ca="1" si="5449">VLOOKUP(CONCATENATE($F3755," ",$G3755),AllocFactorMatrix,(I$4+1),FALSE)*$E3758</f>
        <v>-1651.7301653768527</v>
      </c>
      <c r="J3755" s="47">
        <f t="shared" ca="1" si="5449"/>
        <v>-0.40945539454877333</v>
      </c>
      <c r="K3755" s="47">
        <f t="shared" ca="1" si="5449"/>
        <v>-0.53035757797852923</v>
      </c>
      <c r="L3755" s="5">
        <f t="shared" ca="1" si="5449"/>
        <v>-332.93398461241213</v>
      </c>
      <c r="M3755" s="5">
        <f t="shared" ca="1" si="5449"/>
        <v>0</v>
      </c>
      <c r="N3755" s="5">
        <f t="shared" ca="1" si="5449"/>
        <v>0</v>
      </c>
      <c r="O3755" s="5">
        <f t="shared" ca="1" si="5442"/>
        <v>-332.93398461241213</v>
      </c>
      <c r="P3755" s="5">
        <f ca="1">VLOOKUP(CONCATENATE($F3755," ",$G3755),AllocFactorMatrix,(P$4+1),FALSE)*$E3758</f>
        <v>-166.19858945899205</v>
      </c>
      <c r="Q3755" s="5">
        <f ca="1">VLOOKUP(CONCATENATE($F3755," ",$G3755),AllocFactorMatrix,(Q$4+1),FALSE)*$E3758</f>
        <v>0</v>
      </c>
      <c r="R3755" s="5">
        <f ca="1">VLOOKUP(CONCATENATE($F3755," ",$G3755),AllocFactorMatrix,(R$4+1),FALSE)*$E3758</f>
        <v>0</v>
      </c>
      <c r="S3755" s="5">
        <f ca="1">VLOOKUP(CONCATENATE($F3755," ",$G3755),AllocFactorMatrix,(S$4+1),FALSE)*$E3758</f>
        <v>0</v>
      </c>
      <c r="T3755" s="5">
        <f t="shared" ca="1" si="5445"/>
        <v>-166.19858945899205</v>
      </c>
      <c r="U3755" s="5">
        <f ca="1">VLOOKUP(CONCATENATE($F3755," ",$G3755),AllocFactorMatrix,(U$4+1),FALSE)*$E3758</f>
        <v>-6.224044402963834</v>
      </c>
      <c r="V3755" s="5">
        <f ca="1">VLOOKUP(CONCATENATE($F3755," ",$G3755),AllocFactorMatrix,(V$4+1),FALSE)*$E3758</f>
        <v>0</v>
      </c>
      <c r="W3755" s="5">
        <f ca="1">VLOOKUP(CONCATENATE($F3755," ",$G3755),AllocFactorMatrix,(W$4+1),FALSE)*$E3758</f>
        <v>0</v>
      </c>
      <c r="X3755" s="5">
        <f ca="1">VLOOKUP(CONCATENATE($F3755," ",$G3755),AllocFactorMatrix,(X$4+1),FALSE)*$E3758</f>
        <v>0</v>
      </c>
      <c r="Y3755" s="5">
        <f t="shared" ca="1" si="5446"/>
        <v>-6.224044402963834</v>
      </c>
      <c r="Z3755" s="5">
        <f ca="1">VLOOKUP(CONCATENATE($F3755," ",$G3755),AllocFactorMatrix,(Z$4+1),FALSE)*$E3758</f>
        <v>-47.037397470624626</v>
      </c>
      <c r="AA3755" s="5">
        <f ca="1">VLOOKUP(CONCATENATE($F3755," ",$G3755),AllocFactorMatrix,(AA$4+1),FALSE)*$E3758</f>
        <v>0</v>
      </c>
      <c r="AB3755" s="5">
        <f t="shared" ca="1" si="5443"/>
        <v>-47.037397470624626</v>
      </c>
      <c r="AC3755" s="5">
        <f ca="1">VLOOKUP(CONCATENATE($F3755," ",$G3755),AllocFactorMatrix,(AC$4+1),FALSE)*$E3758</f>
        <v>-0.55615004377687705</v>
      </c>
      <c r="AD3755" s="5">
        <f ca="1">VLOOKUP(CONCATENATE($F3755," ",$G3755),AllocFactorMatrix,(AD$4+1),FALSE)*$E3758</f>
        <v>-17.118137144541041</v>
      </c>
      <c r="AE3755" s="5">
        <f ca="1">VLOOKUP(CONCATENATE($F3755," ",$G3755),AllocFactorMatrix,(AE$4+1),FALSE)*$E3758</f>
        <v>-3.549688105497633</v>
      </c>
    </row>
    <row r="3756" spans="4:31" hidden="1" outlineLevel="1">
      <c r="E3756" s="44"/>
      <c r="F3756" s="167" t="str">
        <f>F3758</f>
        <v>LABOR_M</v>
      </c>
      <c r="G3756" s="48" t="str">
        <f>$G$13</f>
        <v>ENERGY</v>
      </c>
      <c r="H3756" s="4">
        <f t="shared" ca="1" si="5364"/>
        <v>-6405.1474447112159</v>
      </c>
      <c r="I3756" s="5">
        <f t="shared" ref="I3756:N3756" ca="1" si="5450">VLOOKUP(CONCATENATE($F3756," ",$G3756),AllocFactorMatrix,(I$4+1),FALSE)*$E3758</f>
        <v>-2505.8448593523235</v>
      </c>
      <c r="J3756" s="47">
        <f t="shared" ca="1" si="5450"/>
        <v>-0.40100373535634748</v>
      </c>
      <c r="K3756" s="47">
        <f t="shared" ca="1" si="5450"/>
        <v>-1.1562543981993139</v>
      </c>
      <c r="L3756" s="5">
        <f t="shared" ca="1" si="5450"/>
        <v>-722.56984819843308</v>
      </c>
      <c r="M3756" s="5">
        <f t="shared" ca="1" si="5450"/>
        <v>-10.077699255253094</v>
      </c>
      <c r="N3756" s="5">
        <f t="shared" ca="1" si="5450"/>
        <v>-1.4088538149199155</v>
      </c>
      <c r="O3756" s="5">
        <f t="shared" ca="1" si="5442"/>
        <v>-734.05640126860612</v>
      </c>
      <c r="P3756" s="5">
        <f ca="1">VLOOKUP(CONCATENATE($F3756," ",$G3756),AllocFactorMatrix,(P$4+1),FALSE)*$E3758</f>
        <v>-468.44751463034333</v>
      </c>
      <c r="Q3756" s="5">
        <f ca="1">VLOOKUP(CONCATENATE($F3756," ",$G3756),AllocFactorMatrix,(Q$4+1),FALSE)*$E3758</f>
        <v>-83.66397285718115</v>
      </c>
      <c r="R3756" s="5">
        <f ca="1">VLOOKUP(CONCATENATE($F3756," ",$G3756),AllocFactorMatrix,(R$4+1),FALSE)*$E3758</f>
        <v>-17.03704877733016</v>
      </c>
      <c r="S3756" s="5">
        <f ca="1">VLOOKUP(CONCATENATE($F3756," ",$G3756),AllocFactorMatrix,(S$4+1),FALSE)*$E3758</f>
        <v>-0.6434950981701244</v>
      </c>
      <c r="T3756" s="5">
        <f t="shared" ca="1" si="5445"/>
        <v>-569.79203136302476</v>
      </c>
      <c r="U3756" s="5">
        <f ca="1">VLOOKUP(CONCATENATE($F3756," ",$G3756),AllocFactorMatrix,(U$4+1),FALSE)*$E3758</f>
        <v>-24.568292024885398</v>
      </c>
      <c r="V3756" s="5">
        <f ca="1">VLOOKUP(CONCATENATE($F3756," ",$G3756),AllocFactorMatrix,(V$4+1),FALSE)*$E3758</f>
        <v>-388.42936819919458</v>
      </c>
      <c r="W3756" s="5">
        <f ca="1">VLOOKUP(CONCATENATE($F3756," ",$G3756),AllocFactorMatrix,(W$4+1),FALSE)*$E3758</f>
        <v>-1670.5714936722127</v>
      </c>
      <c r="X3756" s="5">
        <f ca="1">VLOOKUP(CONCATENATE($F3756," ",$G3756),AllocFactorMatrix,(X$4+1),FALSE)*$E3758</f>
        <v>-314.25194664637144</v>
      </c>
      <c r="Y3756" s="5">
        <f t="shared" ca="1" si="5446"/>
        <v>-2397.8211005426642</v>
      </c>
      <c r="Z3756" s="5">
        <f ca="1">VLOOKUP(CONCATENATE($F3756," ",$G3756),AllocFactorMatrix,(Z$4+1),FALSE)*$E3758</f>
        <v>-128.86507408949674</v>
      </c>
      <c r="AA3756" s="5">
        <f ca="1">VLOOKUP(CONCATENATE($F3756," ",$G3756),AllocFactorMatrix,(AA$4+1),FALSE)*$E3758</f>
        <v>-2.5856520060098225</v>
      </c>
      <c r="AB3756" s="5">
        <f t="shared" ca="1" si="5443"/>
        <v>-131.45072609550655</v>
      </c>
      <c r="AC3756" s="5">
        <f ca="1">VLOOKUP(CONCATENATE($F3756," ",$G3756),AllocFactorMatrix,(AC$4+1),FALSE)*$E3758</f>
        <v>-2.3064126770563975</v>
      </c>
      <c r="AD3756" s="5">
        <f ca="1">VLOOKUP(CONCATENATE($F3756," ",$G3756),AllocFactorMatrix,(AD$4+1),FALSE)*$E3758</f>
        <v>-51.662854063926538</v>
      </c>
      <c r="AE3756" s="5">
        <f ca="1">VLOOKUP(CONCATENATE($F3756," ",$G3756),AllocFactorMatrix,(AE$4+1),FALSE)*$E3758</f>
        <v>-10.655801214548234</v>
      </c>
    </row>
    <row r="3757" spans="4:31" hidden="1" outlineLevel="1">
      <c r="E3757" s="44"/>
      <c r="F3757" s="167" t="str">
        <f>F3758</f>
        <v>LABOR_M</v>
      </c>
      <c r="G3757" s="48" t="str">
        <f>$G$14</f>
        <v>CUSTOMER</v>
      </c>
      <c r="H3757" s="4">
        <f t="shared" ca="1" si="5364"/>
        <v>-4238.9207276250099</v>
      </c>
      <c r="I3757" s="5">
        <f t="shared" ref="I3757:N3757" ca="1" si="5451">VLOOKUP(CONCATENATE($F3757," ",$G3757),AllocFactorMatrix,(I$4+1),FALSE)*$E3758</f>
        <v>-3272.3387452938932</v>
      </c>
      <c r="J3757" s="47">
        <f t="shared" ca="1" si="5451"/>
        <v>-0.66041176965335335</v>
      </c>
      <c r="K3757" s="47">
        <f t="shared" ca="1" si="5451"/>
        <v>-0.19370546908482755</v>
      </c>
      <c r="L3757" s="5">
        <f t="shared" ca="1" si="5451"/>
        <v>-662.59980930850611</v>
      </c>
      <c r="M3757" s="5">
        <f t="shared" ca="1" si="5451"/>
        <v>-16.940091987515011</v>
      </c>
      <c r="N3757" s="5">
        <f t="shared" ca="1" si="5451"/>
        <v>-2.7312704565014294</v>
      </c>
      <c r="O3757" s="5">
        <f t="shared" ca="1" si="5442"/>
        <v>-682.27117175252249</v>
      </c>
      <c r="P3757" s="5">
        <f ca="1">VLOOKUP(CONCATENATE($F3757," ",$G3757),AllocFactorMatrix,(P$4+1),FALSE)*$E3758</f>
        <v>-27.138942312358953</v>
      </c>
      <c r="Q3757" s="5">
        <f ca="1">VLOOKUP(CONCATENATE($F3757," ",$G3757),AllocFactorMatrix,(Q$4+1),FALSE)*$E3758</f>
        <v>-6.5643311486335465</v>
      </c>
      <c r="R3757" s="5">
        <f ca="1">VLOOKUP(CONCATENATE($F3757," ",$G3757),AllocFactorMatrix,(R$4+1),FALSE)*$E3758</f>
        <v>-6.6822395929497098</v>
      </c>
      <c r="S3757" s="5">
        <f ca="1">VLOOKUP(CONCATENATE($F3757," ",$G3757),AllocFactorMatrix,(S$4+1),FALSE)*$E3758</f>
        <v>-0.82541286306226003</v>
      </c>
      <c r="T3757" s="5">
        <f t="shared" ca="1" si="5445"/>
        <v>-41.210925917004467</v>
      </c>
      <c r="U3757" s="5">
        <f ca="1">VLOOKUP(CONCATENATE($F3757," ",$G3757),AllocFactorMatrix,(U$4+1),FALSE)*$E3758</f>
        <v>-0.20656425232408518</v>
      </c>
      <c r="V3757" s="5">
        <f ca="1">VLOOKUP(CONCATENATE($F3757," ",$G3757),AllocFactorMatrix,(V$4+1),FALSE)*$E3758</f>
        <v>-4.7723020766045456</v>
      </c>
      <c r="W3757" s="5">
        <f ca="1">VLOOKUP(CONCATENATE($F3757," ",$G3757),AllocFactorMatrix,(W$4+1),FALSE)*$E3758</f>
        <v>-11.224909715363086</v>
      </c>
      <c r="X3757" s="5">
        <f ca="1">VLOOKUP(CONCATENATE($F3757," ",$G3757),AllocFactorMatrix,(X$4+1),FALSE)*$E3758</f>
        <v>-3.3053263201649465</v>
      </c>
      <c r="Y3757" s="5">
        <f t="shared" ca="1" si="5446"/>
        <v>-19.509102364456666</v>
      </c>
      <c r="Z3757" s="5">
        <f ca="1">VLOOKUP(CONCATENATE($F3757," ",$G3757),AllocFactorMatrix,(Z$4+1),FALSE)*$E3758</f>
        <v>-6.0224330289810686</v>
      </c>
      <c r="AA3757" s="5">
        <f ca="1">VLOOKUP(CONCATENATE($F3757," ",$G3757),AllocFactorMatrix,(AA$4+1),FALSE)*$E3758</f>
        <v>-8.996450298104762E-2</v>
      </c>
      <c r="AB3757" s="5">
        <f t="shared" ca="1" si="5443"/>
        <v>-6.1123975319621158</v>
      </c>
      <c r="AC3757" s="5">
        <f ca="1">VLOOKUP(CONCATENATE($F3757," ",$G3757),AllocFactorMatrix,(AC$4+1),FALSE)*$E3758</f>
        <v>-0.49027418773406423</v>
      </c>
      <c r="AD3757" s="5">
        <f ca="1">VLOOKUP(CONCATENATE($F3757," ",$G3757),AllocFactorMatrix,(AD$4+1),FALSE)*$E3758</f>
        <v>-178.1388934864903</v>
      </c>
      <c r="AE3757" s="5">
        <f ca="1">VLOOKUP(CONCATENATE($F3757," ",$G3757),AllocFactorMatrix,(AE$4+1),FALSE)*$E3758</f>
        <v>-37.995099852204078</v>
      </c>
    </row>
    <row r="3758" spans="4:31" collapsed="1">
      <c r="D3758" s="48" t="s">
        <v>663</v>
      </c>
      <c r="E3758" s="87">
        <v>-37674</v>
      </c>
      <c r="F3758" s="88" t="s">
        <v>67</v>
      </c>
      <c r="G3758" s="48" t="str">
        <f>$G$15</f>
        <v>TOTAL</v>
      </c>
      <c r="H3758" s="4">
        <f t="shared" ca="1" si="5364"/>
        <v>-37674.000000000007</v>
      </c>
      <c r="I3758" s="5">
        <f t="shared" ref="I3758:N3758" ca="1" si="5452">VLOOKUP(CONCATENATE($F3758," ",$G3758),AllocFactorMatrix,(I$4+1),FALSE)*$E3758</f>
        <v>-20972.503647688565</v>
      </c>
      <c r="J3758" s="47">
        <f t="shared" ca="1" si="5452"/>
        <v>-4.260220867370454</v>
      </c>
      <c r="K3758" s="47">
        <f t="shared" ca="1" si="5452"/>
        <v>-6.8306022488936398</v>
      </c>
      <c r="L3758" s="5">
        <f t="shared" ca="1" si="5452"/>
        <v>-4878.2252486492589</v>
      </c>
      <c r="M3758" s="5">
        <f t="shared" ca="1" si="5452"/>
        <v>-71.046592801235121</v>
      </c>
      <c r="N3758" s="5">
        <f t="shared" ca="1" si="5452"/>
        <v>-8.6449024312692995</v>
      </c>
      <c r="O3758" s="5">
        <f t="shared" ca="1" si="5442"/>
        <v>-4957.916743881764</v>
      </c>
      <c r="P3758" s="5">
        <f ca="1">VLOOKUP(CONCATENATE($F3758," ",$G3758),AllocFactorMatrix,(P$4+1),FALSE)*$E3758</f>
        <v>-2527.1624651095626</v>
      </c>
      <c r="Q3758" s="5">
        <f ca="1">VLOOKUP(CONCATENATE($F3758," ",$G3758),AllocFactorMatrix,(Q$4+1),FALSE)*$E3758</f>
        <v>-425.25314850003156</v>
      </c>
      <c r="R3758" s="5">
        <f ca="1">VLOOKUP(CONCATENATE($F3758," ",$G3758),AllocFactorMatrix,(R$4+1),FALSE)*$E3758</f>
        <v>-73.953581784094652</v>
      </c>
      <c r="S3758" s="5">
        <f ca="1">VLOOKUP(CONCATENATE($F3758," ",$G3758),AllocFactorMatrix,(S$4+1),FALSE)*$E3758</f>
        <v>-3.291234462406226</v>
      </c>
      <c r="T3758" s="5">
        <f t="shared" ca="1" si="5445"/>
        <v>-3029.6604298560951</v>
      </c>
      <c r="U3758" s="5">
        <f ca="1">VLOOKUP(CONCATENATE($F3758," ",$G3758),AllocFactorMatrix,(U$4+1),FALSE)*$E3758</f>
        <v>-118.29050820038195</v>
      </c>
      <c r="V3758" s="5">
        <f ca="1">VLOOKUP(CONCATENATE($F3758," ",$G3758),AllocFactorMatrix,(V$4+1),FALSE)*$E3758</f>
        <v>-1580.2256830999704</v>
      </c>
      <c r="W3758" s="5">
        <f ca="1">VLOOKUP(CONCATENATE($F3758," ",$G3758),AllocFactorMatrix,(W$4+1),FALSE)*$E3758</f>
        <v>-5059.4877262216387</v>
      </c>
      <c r="X3758" s="5">
        <f ca="1">VLOOKUP(CONCATENATE($F3758," ",$G3758),AllocFactorMatrix,(X$4+1),FALSE)*$E3758</f>
        <v>-902.5553185890526</v>
      </c>
      <c r="Y3758" s="5">
        <f t="shared" ca="1" si="5446"/>
        <v>-7660.559236111043</v>
      </c>
      <c r="Z3758" s="5">
        <f ca="1">VLOOKUP(CONCATENATE($F3758," ",$G3758),AllocFactorMatrix,(Z$4+1),FALSE)*$E3758</f>
        <v>-694.50706945086131</v>
      </c>
      <c r="AA3758" s="5">
        <f ca="1">VLOOKUP(CONCATENATE($F3758," ",$G3758),AllocFactorMatrix,(AA$4+1),FALSE)*$E3758</f>
        <v>-12.92815253893494</v>
      </c>
      <c r="AB3758" s="5">
        <f t="shared" ca="1" si="5443"/>
        <v>-707.43522198979622</v>
      </c>
      <c r="AC3758" s="5">
        <f ca="1">VLOOKUP(CONCATENATE($F3758," ",$G3758),AllocFactorMatrix,(AC$4+1),FALSE)*$E3758</f>
        <v>-10.114133393321779</v>
      </c>
      <c r="AD3758" s="5">
        <f ca="1">VLOOKUP(CONCATENATE($F3758," ",$G3758),AllocFactorMatrix,(AD$4+1),FALSE)*$E3758</f>
        <v>-268.16116048199314</v>
      </c>
      <c r="AE3758" s="5">
        <f ca="1">VLOOKUP(CONCATENATE($F3758," ",$G3758),AllocFactorMatrix,(AE$4+1),FALSE)*$E3758</f>
        <v>-56.558603481140196</v>
      </c>
    </row>
    <row r="3759" spans="4:31" hidden="1" outlineLevel="1">
      <c r="E3759" s="44"/>
      <c r="F3759" s="167" t="str">
        <f>F3766</f>
        <v>CUST_TOTAL</v>
      </c>
      <c r="G3759" s="48" t="str">
        <f>$G$8</f>
        <v>PRODUCTION</v>
      </c>
      <c r="H3759" s="4">
        <f t="shared" ref="H3759:H3822" si="5453">SUBTOTAL(9,I3759:AE3759)</f>
        <v>0</v>
      </c>
      <c r="I3759" s="5">
        <f t="shared" ref="I3759:N3759" si="5454">VLOOKUP(CONCATENATE($F3759," ",$G3759),AllocFactorMatrix,(I$4+1),FALSE)*$E3766</f>
        <v>0</v>
      </c>
      <c r="J3759" s="47">
        <f t="shared" si="5454"/>
        <v>0</v>
      </c>
      <c r="K3759" s="47">
        <f t="shared" si="5454"/>
        <v>0</v>
      </c>
      <c r="L3759" s="5">
        <f t="shared" si="5454"/>
        <v>0</v>
      </c>
      <c r="M3759" s="5">
        <f t="shared" si="5454"/>
        <v>0</v>
      </c>
      <c r="N3759" s="5">
        <f t="shared" si="5454"/>
        <v>0</v>
      </c>
      <c r="O3759" s="5">
        <f t="shared" si="5353"/>
        <v>0</v>
      </c>
      <c r="P3759" s="5">
        <f>VLOOKUP(CONCATENATE($F3759," ",$G3759),AllocFactorMatrix,(P$4+1),FALSE)*$E3766</f>
        <v>0</v>
      </c>
      <c r="Q3759" s="5">
        <f>VLOOKUP(CONCATENATE($F3759," ",$G3759),AllocFactorMatrix,(Q$4+1),FALSE)*$E3766</f>
        <v>0</v>
      </c>
      <c r="R3759" s="5">
        <f>VLOOKUP(CONCATENATE($F3759," ",$G3759),AllocFactorMatrix,(R$4+1),FALSE)*$E3766</f>
        <v>0</v>
      </c>
      <c r="S3759" s="5">
        <f>VLOOKUP(CONCATENATE($F3759," ",$G3759),AllocFactorMatrix,(S$4+1),FALSE)*$E3766</f>
        <v>0</v>
      </c>
      <c r="T3759" s="5">
        <f>SUBTOTAL(9,P3759:S3759)</f>
        <v>0</v>
      </c>
      <c r="U3759" s="5">
        <f>VLOOKUP(CONCATENATE($F3759," ",$G3759),AllocFactorMatrix,(U$4+1),FALSE)*$E3766</f>
        <v>0</v>
      </c>
      <c r="V3759" s="5">
        <f>VLOOKUP(CONCATENATE($F3759," ",$G3759),AllocFactorMatrix,(V$4+1),FALSE)*$E3766</f>
        <v>0</v>
      </c>
      <c r="W3759" s="5">
        <f>VLOOKUP(CONCATENATE($F3759," ",$G3759),AllocFactorMatrix,(W$4+1),FALSE)*$E3766</f>
        <v>0</v>
      </c>
      <c r="X3759" s="5">
        <f>VLOOKUP(CONCATENATE($F3759," ",$G3759),AllocFactorMatrix,(X$4+1),FALSE)*$E3766</f>
        <v>0</v>
      </c>
      <c r="Y3759" s="5">
        <f>SUBTOTAL(9,U3759:X3759)</f>
        <v>0</v>
      </c>
      <c r="Z3759" s="5">
        <f>VLOOKUP(CONCATENATE($F3759," ",$G3759),AllocFactorMatrix,(Z$4+1),FALSE)*$E3766</f>
        <v>0</v>
      </c>
      <c r="AA3759" s="5">
        <f>VLOOKUP(CONCATENATE($F3759," ",$G3759),AllocFactorMatrix,(AA$4+1),FALSE)*$E3766</f>
        <v>0</v>
      </c>
      <c r="AB3759" s="5">
        <f t="shared" si="5354"/>
        <v>0</v>
      </c>
      <c r="AC3759" s="5">
        <f>VLOOKUP(CONCATENATE($F3759," ",$G3759),AllocFactorMatrix,(AC$4+1),FALSE)*$E3766</f>
        <v>0</v>
      </c>
      <c r="AD3759" s="5">
        <f>VLOOKUP(CONCATENATE($F3759," ",$G3759),AllocFactorMatrix,(AD$4+1),FALSE)*$E3766</f>
        <v>0</v>
      </c>
      <c r="AE3759" s="5">
        <f>VLOOKUP(CONCATENATE($F3759," ",$G3759),AllocFactorMatrix,(AE$4+1),FALSE)*$E3766</f>
        <v>0</v>
      </c>
    </row>
    <row r="3760" spans="4:31" hidden="1" outlineLevel="1">
      <c r="E3760" s="44"/>
      <c r="F3760" s="167" t="str">
        <f>F3766</f>
        <v>CUST_TOTAL</v>
      </c>
      <c r="G3760" s="48" t="str">
        <f>$G$9</f>
        <v>BULKTRAN</v>
      </c>
      <c r="H3760" s="4">
        <f t="shared" si="5453"/>
        <v>0</v>
      </c>
      <c r="I3760" s="5">
        <f t="shared" ref="I3760:N3760" si="5455">VLOOKUP(CONCATENATE($F3760," ",$G3760),AllocFactorMatrix,(I$4+1),FALSE)*$E3766</f>
        <v>0</v>
      </c>
      <c r="J3760" s="47">
        <f t="shared" si="5455"/>
        <v>0</v>
      </c>
      <c r="K3760" s="47">
        <f t="shared" si="5455"/>
        <v>0</v>
      </c>
      <c r="L3760" s="5">
        <f t="shared" si="5455"/>
        <v>0</v>
      </c>
      <c r="M3760" s="5">
        <f t="shared" si="5455"/>
        <v>0</v>
      </c>
      <c r="N3760" s="5">
        <f t="shared" si="5455"/>
        <v>0</v>
      </c>
      <c r="O3760" s="5">
        <f t="shared" si="5353"/>
        <v>0</v>
      </c>
      <c r="P3760" s="5">
        <f>VLOOKUP(CONCATENATE($F3760," ",$G3760),AllocFactorMatrix,(P$4+1),FALSE)*$E3766</f>
        <v>0</v>
      </c>
      <c r="Q3760" s="5">
        <f>VLOOKUP(CONCATENATE($F3760," ",$G3760),AllocFactorMatrix,(Q$4+1),FALSE)*$E3766</f>
        <v>0</v>
      </c>
      <c r="R3760" s="5">
        <f>VLOOKUP(CONCATENATE($F3760," ",$G3760),AllocFactorMatrix,(R$4+1),FALSE)*$E3766</f>
        <v>0</v>
      </c>
      <c r="S3760" s="5">
        <f>VLOOKUP(CONCATENATE($F3760," ",$G3760),AllocFactorMatrix,(S$4+1),FALSE)*$E3766</f>
        <v>0</v>
      </c>
      <c r="T3760" s="5">
        <f t="shared" ref="T3760:T3766" si="5456">SUBTOTAL(9,P3760:S3760)</f>
        <v>0</v>
      </c>
      <c r="U3760" s="5">
        <f>VLOOKUP(CONCATENATE($F3760," ",$G3760),AllocFactorMatrix,(U$4+1),FALSE)*$E3766</f>
        <v>0</v>
      </c>
      <c r="V3760" s="5">
        <f>VLOOKUP(CONCATENATE($F3760," ",$G3760),AllocFactorMatrix,(V$4+1),FALSE)*$E3766</f>
        <v>0</v>
      </c>
      <c r="W3760" s="5">
        <f>VLOOKUP(CONCATENATE($F3760," ",$G3760),AllocFactorMatrix,(W$4+1),FALSE)*$E3766</f>
        <v>0</v>
      </c>
      <c r="X3760" s="5">
        <f>VLOOKUP(CONCATENATE($F3760," ",$G3760),AllocFactorMatrix,(X$4+1),FALSE)*$E3766</f>
        <v>0</v>
      </c>
      <c r="Y3760" s="5">
        <f t="shared" ref="Y3760:Y3766" si="5457">SUBTOTAL(9,U3760:X3760)</f>
        <v>0</v>
      </c>
      <c r="Z3760" s="5">
        <f>VLOOKUP(CONCATENATE($F3760," ",$G3760),AllocFactorMatrix,(Z$4+1),FALSE)*$E3766</f>
        <v>0</v>
      </c>
      <c r="AA3760" s="5">
        <f>VLOOKUP(CONCATENATE($F3760," ",$G3760),AllocFactorMatrix,(AA$4+1),FALSE)*$E3766</f>
        <v>0</v>
      </c>
      <c r="AB3760" s="5">
        <f t="shared" si="5354"/>
        <v>0</v>
      </c>
      <c r="AC3760" s="5">
        <f>VLOOKUP(CONCATENATE($F3760," ",$G3760),AllocFactorMatrix,(AC$4+1),FALSE)*$E3766</f>
        <v>0</v>
      </c>
      <c r="AD3760" s="5">
        <f>VLOOKUP(CONCATENATE($F3760," ",$G3760),AllocFactorMatrix,(AD$4+1),FALSE)*$E3766</f>
        <v>0</v>
      </c>
      <c r="AE3760" s="5">
        <f>VLOOKUP(CONCATENATE($F3760," ",$G3760),AllocFactorMatrix,(AE$4+1),FALSE)*$E3766</f>
        <v>0</v>
      </c>
    </row>
    <row r="3761" spans="4:31" hidden="1" outlineLevel="1">
      <c r="E3761" s="44"/>
      <c r="F3761" s="167" t="str">
        <f>F3766</f>
        <v>CUST_TOTAL</v>
      </c>
      <c r="G3761" s="48" t="str">
        <f>$G$10</f>
        <v>SUBTRAN</v>
      </c>
      <c r="H3761" s="4">
        <f t="shared" si="5453"/>
        <v>0</v>
      </c>
      <c r="I3761" s="5">
        <f t="shared" ref="I3761:N3761" si="5458">VLOOKUP(CONCATENATE($F3761," ",$G3761),AllocFactorMatrix,(I$4+1),FALSE)*$E3766</f>
        <v>0</v>
      </c>
      <c r="J3761" s="47">
        <f t="shared" si="5458"/>
        <v>0</v>
      </c>
      <c r="K3761" s="47">
        <f t="shared" si="5458"/>
        <v>0</v>
      </c>
      <c r="L3761" s="5">
        <f t="shared" si="5458"/>
        <v>0</v>
      </c>
      <c r="M3761" s="5">
        <f t="shared" si="5458"/>
        <v>0</v>
      </c>
      <c r="N3761" s="5">
        <f t="shared" si="5458"/>
        <v>0</v>
      </c>
      <c r="O3761" s="5">
        <f t="shared" si="5353"/>
        <v>0</v>
      </c>
      <c r="P3761" s="5">
        <f>VLOOKUP(CONCATENATE($F3761," ",$G3761),AllocFactorMatrix,(P$4+1),FALSE)*$E3766</f>
        <v>0</v>
      </c>
      <c r="Q3761" s="5">
        <f>VLOOKUP(CONCATENATE($F3761," ",$G3761),AllocFactorMatrix,(Q$4+1),FALSE)*$E3766</f>
        <v>0</v>
      </c>
      <c r="R3761" s="5">
        <f>VLOOKUP(CONCATENATE($F3761," ",$G3761),AllocFactorMatrix,(R$4+1),FALSE)*$E3766</f>
        <v>0</v>
      </c>
      <c r="S3761" s="5">
        <f>VLOOKUP(CONCATENATE($F3761," ",$G3761),AllocFactorMatrix,(S$4+1),FALSE)*$E3766</f>
        <v>0</v>
      </c>
      <c r="T3761" s="5">
        <f t="shared" si="5456"/>
        <v>0</v>
      </c>
      <c r="U3761" s="5">
        <f>VLOOKUP(CONCATENATE($F3761," ",$G3761),AllocFactorMatrix,(U$4+1),FALSE)*$E3766</f>
        <v>0</v>
      </c>
      <c r="V3761" s="5">
        <f>VLOOKUP(CONCATENATE($F3761," ",$G3761),AllocFactorMatrix,(V$4+1),FALSE)*$E3766</f>
        <v>0</v>
      </c>
      <c r="W3761" s="5">
        <f>VLOOKUP(CONCATENATE($F3761," ",$G3761),AllocFactorMatrix,(W$4+1),FALSE)*$E3766</f>
        <v>0</v>
      </c>
      <c r="X3761" s="5">
        <f>VLOOKUP(CONCATENATE($F3761," ",$G3761),AllocFactorMatrix,(X$4+1),FALSE)*$E3766</f>
        <v>0</v>
      </c>
      <c r="Y3761" s="5">
        <f t="shared" si="5457"/>
        <v>0</v>
      </c>
      <c r="Z3761" s="5">
        <f>VLOOKUP(CONCATENATE($F3761," ",$G3761),AllocFactorMatrix,(Z$4+1),FALSE)*$E3766</f>
        <v>0</v>
      </c>
      <c r="AA3761" s="5">
        <f>VLOOKUP(CONCATENATE($F3761," ",$G3761),AllocFactorMatrix,(AA$4+1),FALSE)*$E3766</f>
        <v>0</v>
      </c>
      <c r="AB3761" s="5">
        <f t="shared" si="5354"/>
        <v>0</v>
      </c>
      <c r="AC3761" s="5">
        <f>VLOOKUP(CONCATENATE($F3761," ",$G3761),AllocFactorMatrix,(AC$4+1),FALSE)*$E3766</f>
        <v>0</v>
      </c>
      <c r="AD3761" s="5">
        <f>VLOOKUP(CONCATENATE($F3761," ",$G3761),AllocFactorMatrix,(AD$4+1),FALSE)*$E3766</f>
        <v>0</v>
      </c>
      <c r="AE3761" s="5">
        <f>VLOOKUP(CONCATENATE($F3761," ",$G3761),AllocFactorMatrix,(AE$4+1),FALSE)*$E3766</f>
        <v>0</v>
      </c>
    </row>
    <row r="3762" spans="4:31" hidden="1" outlineLevel="1">
      <c r="E3762" s="44"/>
      <c r="F3762" s="167" t="str">
        <f>F3766</f>
        <v>CUST_TOTAL</v>
      </c>
      <c r="G3762" s="48" t="str">
        <f>$G$11</f>
        <v>DISTPRI</v>
      </c>
      <c r="H3762" s="4">
        <f t="shared" si="5453"/>
        <v>0</v>
      </c>
      <c r="I3762" s="5">
        <f t="shared" ref="I3762:N3762" si="5459">VLOOKUP(CONCATENATE($F3762," ",$G3762),AllocFactorMatrix,(I$4+1),FALSE)*$E3766</f>
        <v>0</v>
      </c>
      <c r="J3762" s="47">
        <f t="shared" si="5459"/>
        <v>0</v>
      </c>
      <c r="K3762" s="47">
        <f t="shared" si="5459"/>
        <v>0</v>
      </c>
      <c r="L3762" s="5">
        <f t="shared" si="5459"/>
        <v>0</v>
      </c>
      <c r="M3762" s="5">
        <f t="shared" si="5459"/>
        <v>0</v>
      </c>
      <c r="N3762" s="5">
        <f t="shared" si="5459"/>
        <v>0</v>
      </c>
      <c r="O3762" s="5">
        <f t="shared" si="5353"/>
        <v>0</v>
      </c>
      <c r="P3762" s="5">
        <f>VLOOKUP(CONCATENATE($F3762," ",$G3762),AllocFactorMatrix,(P$4+1),FALSE)*$E3766</f>
        <v>0</v>
      </c>
      <c r="Q3762" s="5">
        <f>VLOOKUP(CONCATENATE($F3762," ",$G3762),AllocFactorMatrix,(Q$4+1),FALSE)*$E3766</f>
        <v>0</v>
      </c>
      <c r="R3762" s="5">
        <f>VLOOKUP(CONCATENATE($F3762," ",$G3762),AllocFactorMatrix,(R$4+1),FALSE)*$E3766</f>
        <v>0</v>
      </c>
      <c r="S3762" s="5">
        <f>VLOOKUP(CONCATENATE($F3762," ",$G3762),AllocFactorMatrix,(S$4+1),FALSE)*$E3766</f>
        <v>0</v>
      </c>
      <c r="T3762" s="5">
        <f t="shared" si="5456"/>
        <v>0</v>
      </c>
      <c r="U3762" s="5">
        <f>VLOOKUP(CONCATENATE($F3762," ",$G3762),AllocFactorMatrix,(U$4+1),FALSE)*$E3766</f>
        <v>0</v>
      </c>
      <c r="V3762" s="5">
        <f>VLOOKUP(CONCATENATE($F3762," ",$G3762),AllocFactorMatrix,(V$4+1),FALSE)*$E3766</f>
        <v>0</v>
      </c>
      <c r="W3762" s="5">
        <f>VLOOKUP(CONCATENATE($F3762," ",$G3762),AllocFactorMatrix,(W$4+1),FALSE)*$E3766</f>
        <v>0</v>
      </c>
      <c r="X3762" s="5">
        <f>VLOOKUP(CONCATENATE($F3762," ",$G3762),AllocFactorMatrix,(X$4+1),FALSE)*$E3766</f>
        <v>0</v>
      </c>
      <c r="Y3762" s="5">
        <f t="shared" si="5457"/>
        <v>0</v>
      </c>
      <c r="Z3762" s="5">
        <f>VLOOKUP(CONCATENATE($F3762," ",$G3762),AllocFactorMatrix,(Z$4+1),FALSE)*$E3766</f>
        <v>0</v>
      </c>
      <c r="AA3762" s="5">
        <f>VLOOKUP(CONCATENATE($F3762," ",$G3762),AllocFactorMatrix,(AA$4+1),FALSE)*$E3766</f>
        <v>0</v>
      </c>
      <c r="AB3762" s="5">
        <f t="shared" si="5354"/>
        <v>0</v>
      </c>
      <c r="AC3762" s="5">
        <f>VLOOKUP(CONCATENATE($F3762," ",$G3762),AllocFactorMatrix,(AC$4+1),FALSE)*$E3766</f>
        <v>0</v>
      </c>
      <c r="AD3762" s="5">
        <f>VLOOKUP(CONCATENATE($F3762," ",$G3762),AllocFactorMatrix,(AD$4+1),FALSE)*$E3766</f>
        <v>0</v>
      </c>
      <c r="AE3762" s="5">
        <f>VLOOKUP(CONCATENATE($F3762," ",$G3762),AllocFactorMatrix,(AE$4+1),FALSE)*$E3766</f>
        <v>0</v>
      </c>
    </row>
    <row r="3763" spans="4:31" hidden="1" outlineLevel="1">
      <c r="E3763" s="44"/>
      <c r="F3763" s="167" t="str">
        <f>F3766</f>
        <v>CUST_TOTAL</v>
      </c>
      <c r="G3763" s="48" t="str">
        <f>$G$12</f>
        <v>DISTSEC</v>
      </c>
      <c r="H3763" s="4">
        <f t="shared" si="5453"/>
        <v>0</v>
      </c>
      <c r="I3763" s="5">
        <f t="shared" ref="I3763:N3763" si="5460">VLOOKUP(CONCATENATE($F3763," ",$G3763),AllocFactorMatrix,(I$4+1),FALSE)*$E3766</f>
        <v>0</v>
      </c>
      <c r="J3763" s="47">
        <f t="shared" si="5460"/>
        <v>0</v>
      </c>
      <c r="K3763" s="47">
        <f t="shared" si="5460"/>
        <v>0</v>
      </c>
      <c r="L3763" s="5">
        <f t="shared" si="5460"/>
        <v>0</v>
      </c>
      <c r="M3763" s="5">
        <f t="shared" si="5460"/>
        <v>0</v>
      </c>
      <c r="N3763" s="5">
        <f t="shared" si="5460"/>
        <v>0</v>
      </c>
      <c r="O3763" s="5">
        <f t="shared" si="5353"/>
        <v>0</v>
      </c>
      <c r="P3763" s="5">
        <f>VLOOKUP(CONCATENATE($F3763," ",$G3763),AllocFactorMatrix,(P$4+1),FALSE)*$E3766</f>
        <v>0</v>
      </c>
      <c r="Q3763" s="5">
        <f>VLOOKUP(CONCATENATE($F3763," ",$G3763),AllocFactorMatrix,(Q$4+1),FALSE)*$E3766</f>
        <v>0</v>
      </c>
      <c r="R3763" s="5">
        <f>VLOOKUP(CONCATENATE($F3763," ",$G3763),AllocFactorMatrix,(R$4+1),FALSE)*$E3766</f>
        <v>0</v>
      </c>
      <c r="S3763" s="5">
        <f>VLOOKUP(CONCATENATE($F3763," ",$G3763),AllocFactorMatrix,(S$4+1),FALSE)*$E3766</f>
        <v>0</v>
      </c>
      <c r="T3763" s="5">
        <f t="shared" si="5456"/>
        <v>0</v>
      </c>
      <c r="U3763" s="5">
        <f>VLOOKUP(CONCATENATE($F3763," ",$G3763),AllocFactorMatrix,(U$4+1),FALSE)*$E3766</f>
        <v>0</v>
      </c>
      <c r="V3763" s="5">
        <f>VLOOKUP(CONCATENATE($F3763," ",$G3763),AllocFactorMatrix,(V$4+1),FALSE)*$E3766</f>
        <v>0</v>
      </c>
      <c r="W3763" s="5">
        <f>VLOOKUP(CONCATENATE($F3763," ",$G3763),AllocFactorMatrix,(W$4+1),FALSE)*$E3766</f>
        <v>0</v>
      </c>
      <c r="X3763" s="5">
        <f>VLOOKUP(CONCATENATE($F3763," ",$G3763),AllocFactorMatrix,(X$4+1),FALSE)*$E3766</f>
        <v>0</v>
      </c>
      <c r="Y3763" s="5">
        <f t="shared" si="5457"/>
        <v>0</v>
      </c>
      <c r="Z3763" s="5">
        <f>VLOOKUP(CONCATENATE($F3763," ",$G3763),AllocFactorMatrix,(Z$4+1),FALSE)*$E3766</f>
        <v>0</v>
      </c>
      <c r="AA3763" s="5">
        <f>VLOOKUP(CONCATENATE($F3763," ",$G3763),AllocFactorMatrix,(AA$4+1),FALSE)*$E3766</f>
        <v>0</v>
      </c>
      <c r="AB3763" s="5">
        <f t="shared" si="5354"/>
        <v>0</v>
      </c>
      <c r="AC3763" s="5">
        <f>VLOOKUP(CONCATENATE($F3763," ",$G3763),AllocFactorMatrix,(AC$4+1),FALSE)*$E3766</f>
        <v>0</v>
      </c>
      <c r="AD3763" s="5">
        <f>VLOOKUP(CONCATENATE($F3763," ",$G3763),AllocFactorMatrix,(AD$4+1),FALSE)*$E3766</f>
        <v>0</v>
      </c>
      <c r="AE3763" s="5">
        <f>VLOOKUP(CONCATENATE($F3763," ",$G3763),AllocFactorMatrix,(AE$4+1),FALSE)*$E3766</f>
        <v>0</v>
      </c>
    </row>
    <row r="3764" spans="4:31" hidden="1" outlineLevel="1">
      <c r="E3764" s="44"/>
      <c r="F3764" s="167" t="str">
        <f>F3766</f>
        <v>CUST_TOTAL</v>
      </c>
      <c r="G3764" s="48" t="str">
        <f>$G$13</f>
        <v>ENERGY</v>
      </c>
      <c r="H3764" s="4">
        <f t="shared" si="5453"/>
        <v>0</v>
      </c>
      <c r="I3764" s="5">
        <f t="shared" ref="I3764:N3764" si="5461">VLOOKUP(CONCATENATE($F3764," ",$G3764),AllocFactorMatrix,(I$4+1),FALSE)*$E3766</f>
        <v>0</v>
      </c>
      <c r="J3764" s="47">
        <f t="shared" si="5461"/>
        <v>0</v>
      </c>
      <c r="K3764" s="47">
        <f t="shared" si="5461"/>
        <v>0</v>
      </c>
      <c r="L3764" s="5">
        <f t="shared" si="5461"/>
        <v>0</v>
      </c>
      <c r="M3764" s="5">
        <f t="shared" si="5461"/>
        <v>0</v>
      </c>
      <c r="N3764" s="5">
        <f t="shared" si="5461"/>
        <v>0</v>
      </c>
      <c r="O3764" s="5">
        <f t="shared" si="5353"/>
        <v>0</v>
      </c>
      <c r="P3764" s="5">
        <f>VLOOKUP(CONCATENATE($F3764," ",$G3764),AllocFactorMatrix,(P$4+1),FALSE)*$E3766</f>
        <v>0</v>
      </c>
      <c r="Q3764" s="5">
        <f>VLOOKUP(CONCATENATE($F3764," ",$G3764),AllocFactorMatrix,(Q$4+1),FALSE)*$E3766</f>
        <v>0</v>
      </c>
      <c r="R3764" s="5">
        <f>VLOOKUP(CONCATENATE($F3764," ",$G3764),AllocFactorMatrix,(R$4+1),FALSE)*$E3766</f>
        <v>0</v>
      </c>
      <c r="S3764" s="5">
        <f>VLOOKUP(CONCATENATE($F3764," ",$G3764),AllocFactorMatrix,(S$4+1),FALSE)*$E3766</f>
        <v>0</v>
      </c>
      <c r="T3764" s="5">
        <f t="shared" si="5456"/>
        <v>0</v>
      </c>
      <c r="U3764" s="5">
        <f>VLOOKUP(CONCATENATE($F3764," ",$G3764),AllocFactorMatrix,(U$4+1),FALSE)*$E3766</f>
        <v>0</v>
      </c>
      <c r="V3764" s="5">
        <f>VLOOKUP(CONCATENATE($F3764," ",$G3764),AllocFactorMatrix,(V$4+1),FALSE)*$E3766</f>
        <v>0</v>
      </c>
      <c r="W3764" s="5">
        <f>VLOOKUP(CONCATENATE($F3764," ",$G3764),AllocFactorMatrix,(W$4+1),FALSE)*$E3766</f>
        <v>0</v>
      </c>
      <c r="X3764" s="5">
        <f>VLOOKUP(CONCATENATE($F3764," ",$G3764),AllocFactorMatrix,(X$4+1),FALSE)*$E3766</f>
        <v>0</v>
      </c>
      <c r="Y3764" s="5">
        <f t="shared" si="5457"/>
        <v>0</v>
      </c>
      <c r="Z3764" s="5">
        <f>VLOOKUP(CONCATENATE($F3764," ",$G3764),AllocFactorMatrix,(Z$4+1),FALSE)*$E3766</f>
        <v>0</v>
      </c>
      <c r="AA3764" s="5">
        <f>VLOOKUP(CONCATENATE($F3764," ",$G3764),AllocFactorMatrix,(AA$4+1),FALSE)*$E3766</f>
        <v>0</v>
      </c>
      <c r="AB3764" s="5">
        <f t="shared" si="5354"/>
        <v>0</v>
      </c>
      <c r="AC3764" s="5">
        <f>VLOOKUP(CONCATENATE($F3764," ",$G3764),AllocFactorMatrix,(AC$4+1),FALSE)*$E3766</f>
        <v>0</v>
      </c>
      <c r="AD3764" s="5">
        <f>VLOOKUP(CONCATENATE($F3764," ",$G3764),AllocFactorMatrix,(AD$4+1),FALSE)*$E3766</f>
        <v>0</v>
      </c>
      <c r="AE3764" s="5">
        <f>VLOOKUP(CONCATENATE($F3764," ",$G3764),AllocFactorMatrix,(AE$4+1),FALSE)*$E3766</f>
        <v>0</v>
      </c>
    </row>
    <row r="3765" spans="4:31" hidden="1" outlineLevel="1">
      <c r="E3765" s="44"/>
      <c r="F3765" s="167" t="str">
        <f>F3766</f>
        <v>CUST_TOTAL</v>
      </c>
      <c r="G3765" s="48" t="str">
        <f>$G$14</f>
        <v>CUSTOMER</v>
      </c>
      <c r="H3765" s="4">
        <f t="shared" si="5453"/>
        <v>-84911</v>
      </c>
      <c r="I3765" s="5">
        <f t="shared" ref="I3765:N3765" si="5462">VLOOKUP(CONCATENATE($F3765," ",$G3765),AllocFactorMatrix,(I$4+1),FALSE)*$E3766</f>
        <v>-54084.570377285701</v>
      </c>
      <c r="J3765" s="47">
        <f t="shared" si="5462"/>
        <v>-10.919884542289244</v>
      </c>
      <c r="K3765" s="47">
        <f t="shared" si="5462"/>
        <v>-3.2355213458634799</v>
      </c>
      <c r="L3765" s="5">
        <f t="shared" si="5462"/>
        <v>-12262.625900822588</v>
      </c>
      <c r="M3765" s="5">
        <f t="shared" si="5462"/>
        <v>-30.333012617470125</v>
      </c>
      <c r="N3765" s="5">
        <f t="shared" si="5462"/>
        <v>-2.4266410093976098</v>
      </c>
      <c r="O3765" s="5">
        <f t="shared" si="5353"/>
        <v>-12295.385554449455</v>
      </c>
      <c r="P3765" s="5">
        <f>VLOOKUP(CONCATENATE($F3765," ",$G3765),AllocFactorMatrix,(P$4+1),FALSE)*$E3766</f>
        <v>-219.20657118225074</v>
      </c>
      <c r="Q3765" s="5">
        <f>VLOOKUP(CONCATENATE($F3765," ",$G3765),AllocFactorMatrix,(Q$4+1),FALSE)*$E3766</f>
        <v>-22.648649421044357</v>
      </c>
      <c r="R3765" s="5">
        <f>VLOOKUP(CONCATENATE($F3765," ",$G3765),AllocFactorMatrix,(R$4+1),FALSE)*$E3766</f>
        <v>-4.8532820187952197</v>
      </c>
      <c r="S3765" s="5">
        <f>VLOOKUP(CONCATENATE($F3765," ",$G3765),AllocFactorMatrix,(S$4+1),FALSE)*$E3766</f>
        <v>-0.40444016823293499</v>
      </c>
      <c r="T3765" s="5">
        <f t="shared" si="5456"/>
        <v>-247.11294279032325</v>
      </c>
      <c r="U3765" s="5">
        <f>VLOOKUP(CONCATENATE($F3765," ",$G3765),AllocFactorMatrix,(U$4+1),FALSE)*$E3766</f>
        <v>-2.022200841164675</v>
      </c>
      <c r="V3765" s="5">
        <f>VLOOKUP(CONCATENATE($F3765," ",$G3765),AllocFactorMatrix,(V$4+1),FALSE)*$E3766</f>
        <v>-17.795367402249138</v>
      </c>
      <c r="W3765" s="5">
        <f>VLOOKUP(CONCATENATE($F3765," ",$G3765),AllocFactorMatrix,(W$4+1),FALSE)*$E3766</f>
        <v>-7.6843631964257648</v>
      </c>
      <c r="X3765" s="5">
        <f>VLOOKUP(CONCATENATE($F3765," ",$G3765),AllocFactorMatrix,(X$4+1),FALSE)*$E3766</f>
        <v>-1.61776067293174</v>
      </c>
      <c r="Y3765" s="5">
        <f t="shared" si="5457"/>
        <v>-29.119692112771318</v>
      </c>
      <c r="Z3765" s="5">
        <f>VLOOKUP(CONCATENATE($F3765," ",$G3765),AllocFactorMatrix,(Z$4+1),FALSE)*$E3766</f>
        <v>-61.879345739639049</v>
      </c>
      <c r="AA3765" s="5">
        <f>VLOOKUP(CONCATENATE($F3765," ",$G3765),AllocFactorMatrix,(AA$4+1),FALSE)*$E3766</f>
        <v>-0.40444016823293499</v>
      </c>
      <c r="AB3765" s="5">
        <f t="shared" si="5354"/>
        <v>-62.283785907871987</v>
      </c>
      <c r="AC3765" s="5">
        <f>VLOOKUP(CONCATENATE($F3765," ",$G3765),AllocFactorMatrix,(AC$4+1),FALSE)*$E3766</f>
        <v>-3.6399615140964148</v>
      </c>
      <c r="AD3765" s="5">
        <f>VLOOKUP(CONCATENATE($F3765," ",$G3765),AllocFactorMatrix,(AD$4+1),FALSE)*$E3766</f>
        <v>-18152.48807079882</v>
      </c>
      <c r="AE3765" s="5">
        <f>VLOOKUP(CONCATENATE($F3765," ",$G3765),AllocFactorMatrix,(AE$4+1),FALSE)*$E3766</f>
        <v>-22.244209252811423</v>
      </c>
    </row>
    <row r="3766" spans="4:31" collapsed="1">
      <c r="D3766" s="48" t="s">
        <v>283</v>
      </c>
      <c r="E3766" s="87">
        <v>-84911</v>
      </c>
      <c r="F3766" s="88" t="s">
        <v>39</v>
      </c>
      <c r="G3766" s="48" t="str">
        <f>$G$15</f>
        <v>TOTAL</v>
      </c>
      <c r="H3766" s="4">
        <f t="shared" si="5453"/>
        <v>-84911</v>
      </c>
      <c r="I3766" s="5">
        <f t="shared" ref="I3766:N3766" si="5463">VLOOKUP(CONCATENATE($F3766," ",$G3766),AllocFactorMatrix,(I$4+1),FALSE)*$E3766</f>
        <v>-54084.570377285701</v>
      </c>
      <c r="J3766" s="47">
        <f t="shared" si="5463"/>
        <v>-10.919884542289244</v>
      </c>
      <c r="K3766" s="47">
        <f t="shared" si="5463"/>
        <v>-3.2355213458634799</v>
      </c>
      <c r="L3766" s="5">
        <f t="shared" si="5463"/>
        <v>-12262.625900822588</v>
      </c>
      <c r="M3766" s="5">
        <f t="shared" si="5463"/>
        <v>-30.333012617470125</v>
      </c>
      <c r="N3766" s="5">
        <f t="shared" si="5463"/>
        <v>-2.4266410093976098</v>
      </c>
      <c r="O3766" s="5">
        <f t="shared" si="5353"/>
        <v>-12295.385554449455</v>
      </c>
      <c r="P3766" s="5">
        <f>VLOOKUP(CONCATENATE($F3766," ",$G3766),AllocFactorMatrix,(P$4+1),FALSE)*$E3766</f>
        <v>-219.20657118225074</v>
      </c>
      <c r="Q3766" s="5">
        <f>VLOOKUP(CONCATENATE($F3766," ",$G3766),AllocFactorMatrix,(Q$4+1),FALSE)*$E3766</f>
        <v>-22.648649421044357</v>
      </c>
      <c r="R3766" s="5">
        <f>VLOOKUP(CONCATENATE($F3766," ",$G3766),AllocFactorMatrix,(R$4+1),FALSE)*$E3766</f>
        <v>-4.8532820187952197</v>
      </c>
      <c r="S3766" s="5">
        <f>VLOOKUP(CONCATENATE($F3766," ",$G3766),AllocFactorMatrix,(S$4+1),FALSE)*$E3766</f>
        <v>-0.40444016823293499</v>
      </c>
      <c r="T3766" s="5">
        <f t="shared" si="5456"/>
        <v>-247.11294279032325</v>
      </c>
      <c r="U3766" s="5">
        <f>VLOOKUP(CONCATENATE($F3766," ",$G3766),AllocFactorMatrix,(U$4+1),FALSE)*$E3766</f>
        <v>-2.022200841164675</v>
      </c>
      <c r="V3766" s="5">
        <f>VLOOKUP(CONCATENATE($F3766," ",$G3766),AllocFactorMatrix,(V$4+1),FALSE)*$E3766</f>
        <v>-17.795367402249138</v>
      </c>
      <c r="W3766" s="5">
        <f>VLOOKUP(CONCATENATE($F3766," ",$G3766),AllocFactorMatrix,(W$4+1),FALSE)*$E3766</f>
        <v>-7.6843631964257648</v>
      </c>
      <c r="X3766" s="5">
        <f>VLOOKUP(CONCATENATE($F3766," ",$G3766),AllocFactorMatrix,(X$4+1),FALSE)*$E3766</f>
        <v>-1.61776067293174</v>
      </c>
      <c r="Y3766" s="5">
        <f t="shared" si="5457"/>
        <v>-29.119692112771318</v>
      </c>
      <c r="Z3766" s="5">
        <f>VLOOKUP(CONCATENATE($F3766," ",$G3766),AllocFactorMatrix,(Z$4+1),FALSE)*$E3766</f>
        <v>-61.879345739639049</v>
      </c>
      <c r="AA3766" s="5">
        <f>VLOOKUP(CONCATENATE($F3766," ",$G3766),AllocFactorMatrix,(AA$4+1),FALSE)*$E3766</f>
        <v>-0.40444016823293499</v>
      </c>
      <c r="AB3766" s="5">
        <f t="shared" si="5354"/>
        <v>-62.283785907871987</v>
      </c>
      <c r="AC3766" s="5">
        <f>VLOOKUP(CONCATENATE($F3766," ",$G3766),AllocFactorMatrix,(AC$4+1),FALSE)*$E3766</f>
        <v>-3.6399615140964148</v>
      </c>
      <c r="AD3766" s="5">
        <f>VLOOKUP(CONCATENATE($F3766," ",$G3766),AllocFactorMatrix,(AD$4+1),FALSE)*$E3766</f>
        <v>-18152.48807079882</v>
      </c>
      <c r="AE3766" s="5">
        <f>VLOOKUP(CONCATENATE($F3766," ",$G3766),AllocFactorMatrix,(AE$4+1),FALSE)*$E3766</f>
        <v>-22.244209252811423</v>
      </c>
    </row>
    <row r="3767" spans="4:31" hidden="1" outlineLevel="1">
      <c r="E3767" s="44"/>
      <c r="F3767" s="167" t="str">
        <f>F3774</f>
        <v>LABOR_M</v>
      </c>
      <c r="G3767" s="48" t="str">
        <f>$G$8</f>
        <v>PRODUCTION</v>
      </c>
      <c r="H3767" s="4">
        <f t="shared" ca="1" si="5453"/>
        <v>40482.856350693073</v>
      </c>
      <c r="I3767" s="5">
        <f t="shared" ref="I3767:N3767" ca="1" si="5464">VLOOKUP(CONCATENATE($F3767," ",$G3767),AllocFactorMatrix,(I$4+1),FALSE)*$E3774</f>
        <v>20819.15613350991</v>
      </c>
      <c r="J3767" s="47">
        <f t="shared" ca="1" si="5464"/>
        <v>4.6576021168655526</v>
      </c>
      <c r="K3767" s="47">
        <f t="shared" ca="1" si="5464"/>
        <v>8.1551292049461264</v>
      </c>
      <c r="L3767" s="5">
        <f t="shared" ca="1" si="5464"/>
        <v>4852.2681219979377</v>
      </c>
      <c r="M3767" s="5">
        <f t="shared" ca="1" si="5464"/>
        <v>67.519249162025162</v>
      </c>
      <c r="N3767" s="5">
        <f t="shared" ca="1" si="5464"/>
        <v>9.403656144224886</v>
      </c>
      <c r="O3767" s="5">
        <f t="shared" ref="O3767:O3774" ca="1" si="5465">SUBTOTAL(9,L3767:N3767)</f>
        <v>4929.1910273041876</v>
      </c>
      <c r="P3767" s="5">
        <f ca="1">VLOOKUP(CONCATENATE($F3767," ",$G3767),AllocFactorMatrix,(P$4+1),FALSE)*$E3774</f>
        <v>2886.0936990965433</v>
      </c>
      <c r="Q3767" s="5">
        <f ca="1">VLOOKUP(CONCATENATE($F3767," ",$G3767),AllocFactorMatrix,(Q$4+1),FALSE)*$E3774</f>
        <v>517.93542754855275</v>
      </c>
      <c r="R3767" s="5">
        <f ca="1">VLOOKUP(CONCATENATE($F3767," ",$G3767),AllocFactorMatrix,(R$4+1),FALSE)*$E3774</f>
        <v>105.03201927159941</v>
      </c>
      <c r="S3767" s="5">
        <f ca="1">VLOOKUP(CONCATENATE($F3767," ",$G3767),AllocFactorMatrix,(S$4+1),FALSE)*$E3774</f>
        <v>3.9885434340523296</v>
      </c>
      <c r="T3767" s="5">
        <f ca="1">SUBTOTAL(9,P3767:S3767)</f>
        <v>3513.0496893507475</v>
      </c>
      <c r="U3767" s="5">
        <f ca="1">VLOOKUP(CONCATENATE($F3767," ",$G3767),AllocFactorMatrix,(U$4+1),FALSE)*$E3774</f>
        <v>136.88119051584695</v>
      </c>
      <c r="V3767" s="5">
        <f ca="1">VLOOKUP(CONCATENATE($F3767," ",$G3767),AllocFactorMatrix,(V$4+1),FALSE)*$E3774</f>
        <v>1847.9751139539628</v>
      </c>
      <c r="W3767" s="5">
        <f ca="1">VLOOKUP(CONCATENATE($F3767," ",$G3767),AllocFactorMatrix,(W$4+1),FALSE)*$E3774</f>
        <v>7067.7629785275421</v>
      </c>
      <c r="X3767" s="5">
        <f ca="1">VLOOKUP(CONCATENATE($F3767," ",$G3767),AllocFactorMatrix,(X$4+1),FALSE)*$E3774</f>
        <v>1280.3908148721735</v>
      </c>
      <c r="Y3767" s="5">
        <f ca="1">SUBTOTAL(9,U3767:X3767)</f>
        <v>10333.010097869525</v>
      </c>
      <c r="Z3767" s="5">
        <f ca="1">VLOOKUP(CONCATENATE($F3767," ",$G3767),AllocFactorMatrix,(Z$4+1),FALSE)*$E3774</f>
        <v>793.29817478039422</v>
      </c>
      <c r="AA3767" s="5">
        <f ca="1">VLOOKUP(CONCATENATE($F3767," ",$G3767),AllocFactorMatrix,(AA$4+1),FALSE)*$E3774</f>
        <v>15.844199275500033</v>
      </c>
      <c r="AB3767" s="5">
        <f t="shared" ref="AB3767:AB3774" ca="1" si="5466">SUBTOTAL(9,Z3767:AA3767)</f>
        <v>809.14237405589427</v>
      </c>
      <c r="AC3767" s="5">
        <f ca="1">VLOOKUP(CONCATENATE($F3767," ",$G3767),AllocFactorMatrix,(AC$4+1),FALSE)*$E3774</f>
        <v>10.46488632595044</v>
      </c>
      <c r="AD3767" s="5">
        <f ca="1">VLOOKUP(CONCATENATE($F3767," ",$G3767),AllocFactorMatrix,(AD$4+1),FALSE)*$E3774</f>
        <v>46.490983375756933</v>
      </c>
      <c r="AE3767" s="5">
        <f ca="1">VLOOKUP(CONCATENATE($F3767," ",$G3767),AllocFactorMatrix,(AE$4+1),FALSE)*$E3774</f>
        <v>9.5384275792695359</v>
      </c>
    </row>
    <row r="3768" spans="4:31" hidden="1" outlineLevel="1">
      <c r="E3768" s="44"/>
      <c r="F3768" s="167" t="str">
        <f>F3774</f>
        <v>LABOR_M</v>
      </c>
      <c r="G3768" s="48" t="str">
        <f>$G$9</f>
        <v>BULKTRAN</v>
      </c>
      <c r="H3768" s="4">
        <f t="shared" ca="1" si="5453"/>
        <v>6275.1629517776146</v>
      </c>
      <c r="I3768" s="5">
        <f t="shared" ref="I3768:N3768" ca="1" si="5467">VLOOKUP(CONCATENATE($F3768," ",$G3768),AllocFactorMatrix,(I$4+1),FALSE)*$E3774</f>
        <v>3227.1338792041065</v>
      </c>
      <c r="J3768" s="47">
        <f t="shared" ca="1" si="5467"/>
        <v>0.72196516951984335</v>
      </c>
      <c r="K3768" s="47">
        <f t="shared" ca="1" si="5467"/>
        <v>1.2641095334410919</v>
      </c>
      <c r="L3768" s="5">
        <f t="shared" ca="1" si="5467"/>
        <v>752.13994011397301</v>
      </c>
      <c r="M3768" s="5">
        <f t="shared" ca="1" si="5467"/>
        <v>10.466017694083156</v>
      </c>
      <c r="N3768" s="5">
        <f t="shared" ca="1" si="5467"/>
        <v>1.4576410848165273</v>
      </c>
      <c r="O3768" s="5">
        <f t="shared" ca="1" si="5465"/>
        <v>764.06359889287262</v>
      </c>
      <c r="P3768" s="5">
        <f ca="1">VLOOKUP(CONCATENATE($F3768," ",$G3768),AllocFactorMatrix,(P$4+1),FALSE)*$E3774</f>
        <v>447.3673522204254</v>
      </c>
      <c r="Q3768" s="5">
        <f ca="1">VLOOKUP(CONCATENATE($F3768," ",$G3768),AllocFactorMatrix,(Q$4+1),FALSE)*$E3774</f>
        <v>80.284088114008185</v>
      </c>
      <c r="R3768" s="5">
        <f ca="1">VLOOKUP(CONCATENATE($F3768," ",$G3768),AllocFactorMatrix,(R$4+1),FALSE)*$E3774</f>
        <v>16.28079378524999</v>
      </c>
      <c r="S3768" s="5">
        <f ca="1">VLOOKUP(CONCATENATE($F3768," ",$G3768),AllocFactorMatrix,(S$4+1),FALSE)*$E3774</f>
        <v>0.61825578146222915</v>
      </c>
      <c r="T3768" s="5">
        <f t="shared" ref="T3768:T3774" ca="1" si="5468">SUBTOTAL(9,P3768:S3768)</f>
        <v>544.55048990114585</v>
      </c>
      <c r="U3768" s="5">
        <f ca="1">VLOOKUP(CONCATENATE($F3768," ",$G3768),AllocFactorMatrix,(U$4+1),FALSE)*$E3774</f>
        <v>21.217667253500196</v>
      </c>
      <c r="V3768" s="5">
        <f ca="1">VLOOKUP(CONCATENATE($F3768," ",$G3768),AllocFactorMatrix,(V$4+1),FALSE)*$E3774</f>
        <v>286.45076005592557</v>
      </c>
      <c r="W3768" s="5">
        <f ca="1">VLOOKUP(CONCATENATE($F3768," ",$G3768),AllocFactorMatrix,(W$4+1),FALSE)*$E3774</f>
        <v>1095.5591673323738</v>
      </c>
      <c r="X3768" s="5">
        <f ca="1">VLOOKUP(CONCATENATE($F3768," ",$G3768),AllocFactorMatrix,(X$4+1),FALSE)*$E3774</f>
        <v>198.47070413411242</v>
      </c>
      <c r="Y3768" s="5">
        <f t="shared" ref="Y3768:Y3774" ca="1" si="5469">SUBTOTAL(9,U3768:X3768)</f>
        <v>1601.6982987759118</v>
      </c>
      <c r="Z3768" s="5">
        <f ca="1">VLOOKUP(CONCATENATE($F3768," ",$G3768),AllocFactorMatrix,(Z$4+1),FALSE)*$E3774</f>
        <v>122.96749204084999</v>
      </c>
      <c r="AA3768" s="5">
        <f ca="1">VLOOKUP(CONCATENATE($F3768," ",$G3768),AllocFactorMatrix,(AA$4+1),FALSE)*$E3774</f>
        <v>2.4559762145463613</v>
      </c>
      <c r="AB3768" s="5">
        <f t="shared" ca="1" si="5466"/>
        <v>125.42346825539636</v>
      </c>
      <c r="AC3768" s="5">
        <f ca="1">VLOOKUP(CONCATENATE($F3768," ",$G3768),AllocFactorMatrix,(AC$4+1),FALSE)*$E3774</f>
        <v>1.6221401572629852</v>
      </c>
      <c r="AD3768" s="5">
        <f ca="1">VLOOKUP(CONCATENATE($F3768," ",$G3768),AllocFactorMatrix,(AD$4+1),FALSE)*$E3774</f>
        <v>7.2064701646543421</v>
      </c>
      <c r="AE3768" s="5">
        <f ca="1">VLOOKUP(CONCATENATE($F3768," ",$G3768),AllocFactorMatrix,(AE$4+1),FALSE)*$E3774</f>
        <v>1.4785317232839272</v>
      </c>
    </row>
    <row r="3769" spans="4:31" hidden="1" outlineLevel="1">
      <c r="E3769" s="44"/>
      <c r="F3769" s="167" t="str">
        <f>F3774</f>
        <v>LABOR_M</v>
      </c>
      <c r="G3769" s="48" t="str">
        <f>$G$10</f>
        <v>SUBTRAN</v>
      </c>
      <c r="H3769" s="4">
        <f t="shared" ca="1" si="5453"/>
        <v>1739.0936916165283</v>
      </c>
      <c r="I3769" s="5">
        <f t="shared" ref="I3769:N3769" ca="1" si="5470">VLOOKUP(CONCATENATE($F3769," ",$G3769),AllocFactorMatrix,(I$4+1),FALSE)*$E3774</f>
        <v>888.45109651934683</v>
      </c>
      <c r="J3769" s="47">
        <f t="shared" ca="1" si="5470"/>
        <v>0.14467078649853957</v>
      </c>
      <c r="K3769" s="47">
        <f t="shared" ca="1" si="5470"/>
        <v>0.26925717379378755</v>
      </c>
      <c r="L3769" s="5">
        <f t="shared" ca="1" si="5470"/>
        <v>208.20972577067741</v>
      </c>
      <c r="M3769" s="5">
        <f t="shared" ca="1" si="5470"/>
        <v>2.9098961981010825</v>
      </c>
      <c r="N3769" s="5">
        <f t="shared" ca="1" si="5470"/>
        <v>0.52667769174637846</v>
      </c>
      <c r="O3769" s="5">
        <f t="shared" ca="1" si="5465"/>
        <v>211.64629966052487</v>
      </c>
      <c r="P3769" s="5">
        <f ca="1">VLOOKUP(CONCATENATE($F3769," ",$G3769),AllocFactorMatrix,(P$4+1),FALSE)*$E3774</f>
        <v>120.20644704084063</v>
      </c>
      <c r="Q3769" s="5">
        <f ca="1">VLOOKUP(CONCATENATE($F3769," ",$G3769),AllocFactorMatrix,(Q$4+1),FALSE)*$E3774</f>
        <v>21.632322890496024</v>
      </c>
      <c r="R3769" s="5">
        <f ca="1">VLOOKUP(CONCATENATE($F3769," ",$G3769),AllocFactorMatrix,(R$4+1),FALSE)*$E3774</f>
        <v>5.678317973524492</v>
      </c>
      <c r="S3769" s="5">
        <f ca="1">VLOOKUP(CONCATENATE($F3769," ",$G3769),AllocFactorMatrix,(S$4+1),FALSE)*$E3774</f>
        <v>0</v>
      </c>
      <c r="T3769" s="5">
        <f t="shared" ca="1" si="5468"/>
        <v>147.51708790486114</v>
      </c>
      <c r="U3769" s="5">
        <f ca="1">VLOOKUP(CONCATENATE($F3769," ",$G3769),AllocFactorMatrix,(U$4+1),FALSE)*$E3774</f>
        <v>5.4261972530779561</v>
      </c>
      <c r="V3769" s="5">
        <f ca="1">VLOOKUP(CONCATENATE($F3769," ",$G3769),AllocFactorMatrix,(V$4+1),FALSE)*$E3774</f>
        <v>76.134809133363277</v>
      </c>
      <c r="W3769" s="5">
        <f ca="1">VLOOKUP(CONCATENATE($F3769," ",$G3769),AllocFactorMatrix,(W$4+1),FALSE)*$E3774</f>
        <v>375.4033384367724</v>
      </c>
      <c r="X3769" s="5">
        <f ca="1">VLOOKUP(CONCATENATE($F3769," ",$G3769),AllocFactorMatrix,(X$4+1),FALSE)*$E3774</f>
        <v>0</v>
      </c>
      <c r="Y3769" s="5">
        <f t="shared" ca="1" si="5469"/>
        <v>456.96434482321365</v>
      </c>
      <c r="Z3769" s="5">
        <f ca="1">VLOOKUP(CONCATENATE($F3769," ",$G3769),AllocFactorMatrix,(Z$4+1),FALSE)*$E3774</f>
        <v>32.999565460546336</v>
      </c>
      <c r="AA3769" s="5">
        <f ca="1">VLOOKUP(CONCATENATE($F3769," ",$G3769),AllocFactorMatrix,(AA$4+1),FALSE)*$E3774</f>
        <v>0.66258233794800014</v>
      </c>
      <c r="AB3769" s="5">
        <f t="shared" ca="1" si="5466"/>
        <v>33.662147798494338</v>
      </c>
      <c r="AC3769" s="5">
        <f ca="1">VLOOKUP(CONCATENATE($F3769," ",$G3769),AllocFactorMatrix,(AC$4+1),FALSE)*$E3774</f>
        <v>0.43878694978918159</v>
      </c>
      <c r="AD3769" s="5">
        <f ca="1">VLOOKUP(CONCATENATE($F3769," ",$G3769),AllocFactorMatrix,(AD$4+1),FALSE)*$E3774</f>
        <v>0</v>
      </c>
      <c r="AE3769" s="5">
        <f ca="1">VLOOKUP(CONCATENATE($F3769," ",$G3769),AllocFactorMatrix,(AE$4+1),FALSE)*$E3774</f>
        <v>0</v>
      </c>
    </row>
    <row r="3770" spans="4:31" hidden="1" outlineLevel="1">
      <c r="E3770" s="44"/>
      <c r="F3770" s="167" t="str">
        <f>F3774</f>
        <v>LABOR_M</v>
      </c>
      <c r="G3770" s="48" t="str">
        <f>$G$11</f>
        <v>DISTPRI</v>
      </c>
      <c r="H3770" s="4">
        <f t="shared" ca="1" si="5453"/>
        <v>14205.924575569892</v>
      </c>
      <c r="I3770" s="5">
        <f t="shared" ref="I3770:N3770" ca="1" si="5471">VLOOKUP(CONCATENATE($F3770," ",$G3770),AllocFactorMatrix,(I$4+1),FALSE)*$E3774</f>
        <v>9300.6126455838603</v>
      </c>
      <c r="J3770" s="47">
        <f t="shared" ca="1" si="5471"/>
        <v>1.527174083628384</v>
      </c>
      <c r="K3770" s="47">
        <f t="shared" ca="1" si="5471"/>
        <v>2.8257094924218982</v>
      </c>
      <c r="L3770" s="5">
        <f t="shared" ca="1" si="5471"/>
        <v>2176.096489451962</v>
      </c>
      <c r="M3770" s="5">
        <f t="shared" ca="1" si="5471"/>
        <v>30.408628197763864</v>
      </c>
      <c r="N3770" s="5">
        <f t="shared" ca="1" si="5471"/>
        <v>0</v>
      </c>
      <c r="O3770" s="5">
        <f t="shared" ca="1" si="5465"/>
        <v>2206.5051176497259</v>
      </c>
      <c r="P3770" s="5">
        <f ca="1">VLOOKUP(CONCATENATE($F3770," ",$G3770),AllocFactorMatrix,(P$4+1),FALSE)*$E3774</f>
        <v>1261.9634402289789</v>
      </c>
      <c r="Q3770" s="5">
        <f ca="1">VLOOKUP(CONCATENATE($F3770," ",$G3770),AllocFactorMatrix,(Q$4+1),FALSE)*$E3774</f>
        <v>227.08321386465087</v>
      </c>
      <c r="R3770" s="5">
        <f ca="1">VLOOKUP(CONCATENATE($F3770," ",$G3770),AllocFactorMatrix,(R$4+1),FALSE)*$E3774</f>
        <v>0</v>
      </c>
      <c r="S3770" s="5">
        <f ca="1">VLOOKUP(CONCATENATE($F3770," ",$G3770),AllocFactorMatrix,(S$4+1),FALSE)*$E3774</f>
        <v>0</v>
      </c>
      <c r="T3770" s="5">
        <f t="shared" ca="1" si="5468"/>
        <v>1489.0466540936297</v>
      </c>
      <c r="U3770" s="5">
        <f ca="1">VLOOKUP(CONCATENATE($F3770," ",$G3770),AllocFactorMatrix,(U$4+1),FALSE)*$E3774</f>
        <v>57.146108342684833</v>
      </c>
      <c r="V3770" s="5">
        <f ca="1">VLOOKUP(CONCATENATE($F3770," ",$G3770),AllocFactorMatrix,(V$4+1),FALSE)*$E3774</f>
        <v>790.20854649419778</v>
      </c>
      <c r="W3770" s="5">
        <f ca="1">VLOOKUP(CONCATENATE($F3770," ",$G3770),AllocFactorMatrix,(W$4+1),FALSE)*$E3774</f>
        <v>0</v>
      </c>
      <c r="X3770" s="5">
        <f ca="1">VLOOKUP(CONCATENATE($F3770," ",$G3770),AllocFactorMatrix,(X$4+1),FALSE)*$E3774</f>
        <v>0</v>
      </c>
      <c r="Y3770" s="5">
        <f t="shared" ca="1" si="5469"/>
        <v>847.35465483688256</v>
      </c>
      <c r="Z3770" s="5">
        <f ca="1">VLOOKUP(CONCATENATE($F3770," ",$G3770),AllocFactorMatrix,(Z$4+1),FALSE)*$E3774</f>
        <v>346.53061629465611</v>
      </c>
      <c r="AA3770" s="5">
        <f ca="1">VLOOKUP(CONCATENATE($F3770," ",$G3770),AllocFactorMatrix,(AA$4+1),FALSE)*$E3774</f>
        <v>6.9554159511594911</v>
      </c>
      <c r="AB3770" s="5">
        <f t="shared" ca="1" si="5466"/>
        <v>353.48603224581558</v>
      </c>
      <c r="AC3770" s="5">
        <f ca="1">VLOOKUP(CONCATENATE($F3770," ",$G3770),AllocFactorMatrix,(AC$4+1),FALSE)*$E3774</f>
        <v>4.5665875839196239</v>
      </c>
      <c r="AD3770" s="5">
        <f ca="1">VLOOKUP(CONCATENATE($F3770," ",$G3770),AllocFactorMatrix,(AD$4+1),FALSE)*$E3774</f>
        <v>0</v>
      </c>
      <c r="AE3770" s="5">
        <f ca="1">VLOOKUP(CONCATENATE($F3770," ",$G3770),AllocFactorMatrix,(AE$4+1),FALSE)*$E3774</f>
        <v>0</v>
      </c>
    </row>
    <row r="3771" spans="4:31" hidden="1" outlineLevel="1">
      <c r="E3771" s="44"/>
      <c r="F3771" s="167" t="str">
        <f>F3774</f>
        <v>LABOR_M</v>
      </c>
      <c r="G3771" s="48" t="str">
        <f>$G$12</f>
        <v>DISTSEC</v>
      </c>
      <c r="H3771" s="4">
        <f t="shared" ca="1" si="5453"/>
        <v>5628.0044575996617</v>
      </c>
      <c r="I3771" s="5">
        <f t="shared" ref="I3771:N3771" ca="1" si="5472">VLOOKUP(CONCATENATE($F3771," ",$G3771),AllocFactorMatrix,(I$4+1),FALSE)*$E3774</f>
        <v>4175.535627231674</v>
      </c>
      <c r="J3771" s="47">
        <f t="shared" ca="1" si="5472"/>
        <v>1.0350937601908643</v>
      </c>
      <c r="K3771" s="47">
        <f t="shared" ca="1" si="5472"/>
        <v>1.3407316815070642</v>
      </c>
      <c r="L3771" s="5">
        <f t="shared" ca="1" si="5472"/>
        <v>841.64940703141474</v>
      </c>
      <c r="M3771" s="5">
        <f t="shared" ca="1" si="5472"/>
        <v>0</v>
      </c>
      <c r="N3771" s="5">
        <f t="shared" ca="1" si="5472"/>
        <v>0</v>
      </c>
      <c r="O3771" s="5">
        <f t="shared" ca="1" si="5465"/>
        <v>841.64940703141474</v>
      </c>
      <c r="P3771" s="5">
        <f ca="1">VLOOKUP(CONCATENATE($F3771," ",$G3771),AllocFactorMatrix,(P$4+1),FALSE)*$E3774</f>
        <v>420.14618733038549</v>
      </c>
      <c r="Q3771" s="5">
        <f ca="1">VLOOKUP(CONCATENATE($F3771," ",$G3771),AllocFactorMatrix,(Q$4+1),FALSE)*$E3774</f>
        <v>0</v>
      </c>
      <c r="R3771" s="5">
        <f ca="1">VLOOKUP(CONCATENATE($F3771," ",$G3771),AllocFactorMatrix,(R$4+1),FALSE)*$E3774</f>
        <v>0</v>
      </c>
      <c r="S3771" s="5">
        <f ca="1">VLOOKUP(CONCATENATE($F3771," ",$G3771),AllocFactorMatrix,(S$4+1),FALSE)*$E3774</f>
        <v>0</v>
      </c>
      <c r="T3771" s="5">
        <f t="shared" ca="1" si="5468"/>
        <v>420.14618733038549</v>
      </c>
      <c r="U3771" s="5">
        <f ca="1">VLOOKUP(CONCATENATE($F3771," ",$G3771),AllocFactorMatrix,(U$4+1),FALSE)*$E3774</f>
        <v>15.734240189357982</v>
      </c>
      <c r="V3771" s="5">
        <f ca="1">VLOOKUP(CONCATENATE($F3771," ",$G3771),AllocFactorMatrix,(V$4+1),FALSE)*$E3774</f>
        <v>0</v>
      </c>
      <c r="W3771" s="5">
        <f ca="1">VLOOKUP(CONCATENATE($F3771," ",$G3771),AllocFactorMatrix,(W$4+1),FALSE)*$E3774</f>
        <v>0</v>
      </c>
      <c r="X3771" s="5">
        <f ca="1">VLOOKUP(CONCATENATE($F3771," ",$G3771),AllocFactorMatrix,(X$4+1),FALSE)*$E3774</f>
        <v>0</v>
      </c>
      <c r="Y3771" s="5">
        <f t="shared" ca="1" si="5469"/>
        <v>15.734240189357982</v>
      </c>
      <c r="Z3771" s="5">
        <f ca="1">VLOOKUP(CONCATENATE($F3771," ",$G3771),AllocFactorMatrix,(Z$4+1),FALSE)*$E3774</f>
        <v>118.90945208113868</v>
      </c>
      <c r="AA3771" s="5">
        <f ca="1">VLOOKUP(CONCATENATE($F3771," ",$G3771),AllocFactorMatrix,(AA$4+1),FALSE)*$E3774</f>
        <v>0</v>
      </c>
      <c r="AB3771" s="5">
        <f t="shared" ca="1" si="5466"/>
        <v>118.90945208113868</v>
      </c>
      <c r="AC3771" s="5">
        <f ca="1">VLOOKUP(CONCATENATE($F3771," ",$G3771),AllocFactorMatrix,(AC$4+1),FALSE)*$E3774</f>
        <v>1.4059344380545202</v>
      </c>
      <c r="AD3771" s="5">
        <f ca="1">VLOOKUP(CONCATENATE($F3771," ",$G3771),AllocFactorMatrix,(AD$4+1),FALSE)*$E3774</f>
        <v>43.274254486089724</v>
      </c>
      <c r="AE3771" s="5">
        <f ca="1">VLOOKUP(CONCATENATE($F3771," ",$G3771),AllocFactorMatrix,(AE$4+1),FALSE)*$E3774</f>
        <v>8.973529369843634</v>
      </c>
    </row>
    <row r="3772" spans="4:31" hidden="1" outlineLevel="1">
      <c r="E3772" s="44"/>
      <c r="F3772" s="167" t="str">
        <f>F3774</f>
        <v>LABOR_M</v>
      </c>
      <c r="G3772" s="48" t="str">
        <f>$G$13</f>
        <v>ENERGY</v>
      </c>
      <c r="H3772" s="4">
        <f t="shared" ca="1" si="5453"/>
        <v>16192.064487095915</v>
      </c>
      <c r="I3772" s="5">
        <f t="shared" ref="I3772:N3772" ca="1" si="5473">VLOOKUP(CONCATENATE($F3772," ",$G3772),AllocFactorMatrix,(I$4+1),FALSE)*$E3774</f>
        <v>6334.717804317459</v>
      </c>
      <c r="J3772" s="47">
        <f t="shared" ca="1" si="5473"/>
        <v>1.0137281613739761</v>
      </c>
      <c r="K3772" s="47">
        <f t="shared" ca="1" si="5473"/>
        <v>2.9229843560573459</v>
      </c>
      <c r="L3772" s="5">
        <f t="shared" ca="1" si="5473"/>
        <v>1826.6398516900401</v>
      </c>
      <c r="M3772" s="5">
        <f t="shared" ca="1" si="5473"/>
        <v>25.476190459495925</v>
      </c>
      <c r="N3772" s="5">
        <f t="shared" ca="1" si="5473"/>
        <v>3.561549834877046</v>
      </c>
      <c r="O3772" s="5">
        <f t="shared" ca="1" si="5465"/>
        <v>1855.6775919844131</v>
      </c>
      <c r="P3772" s="5">
        <f ca="1">VLOOKUP(CONCATENATE($F3772," ",$G3772),AllocFactorMatrix,(P$4+1),FALSE)*$E3774</f>
        <v>1184.2244743292263</v>
      </c>
      <c r="Q3772" s="5">
        <f ca="1">VLOOKUP(CONCATENATE($F3772," ",$G3772),AllocFactorMatrix,(Q$4+1),FALSE)*$E3774</f>
        <v>211.50058690197682</v>
      </c>
      <c r="R3772" s="5">
        <f ca="1">VLOOKUP(CONCATENATE($F3772," ",$G3772),AllocFactorMatrix,(R$4+1),FALSE)*$E3774</f>
        <v>43.069264970646792</v>
      </c>
      <c r="S3772" s="5">
        <f ca="1">VLOOKUP(CONCATENATE($F3772," ",$G3772),AllocFactorMatrix,(S$4+1),FALSE)*$E3774</f>
        <v>1.626740713877594</v>
      </c>
      <c r="T3772" s="5">
        <f t="shared" ca="1" si="5468"/>
        <v>1440.4210669157276</v>
      </c>
      <c r="U3772" s="5">
        <f ca="1">VLOOKUP(CONCATENATE($F3772," ",$G3772),AllocFactorMatrix,(U$4+1),FALSE)*$E3774</f>
        <v>62.108073582790801</v>
      </c>
      <c r="V3772" s="5">
        <f ca="1">VLOOKUP(CONCATENATE($F3772," ",$G3772),AllocFactorMatrix,(V$4+1),FALSE)*$E3774</f>
        <v>981.94045224619344</v>
      </c>
      <c r="W3772" s="5">
        <f ca="1">VLOOKUP(CONCATENATE($F3772," ",$G3772),AllocFactorMatrix,(W$4+1),FALSE)*$E3774</f>
        <v>4223.1660690621611</v>
      </c>
      <c r="X3772" s="5">
        <f ca="1">VLOOKUP(CONCATENATE($F3772," ",$G3772),AllocFactorMatrix,(X$4+1),FALSE)*$E3774</f>
        <v>794.42164746652247</v>
      </c>
      <c r="Y3772" s="5">
        <f t="shared" ca="1" si="5469"/>
        <v>6061.6362423576684</v>
      </c>
      <c r="Z3772" s="5">
        <f ca="1">VLOOKUP(CONCATENATE($F3772," ",$G3772),AllocFactorMatrix,(Z$4+1),FALSE)*$E3774</f>
        <v>325.7679245954659</v>
      </c>
      <c r="AA3772" s="5">
        <f ca="1">VLOOKUP(CONCATENATE($F3772," ",$G3772),AllocFactorMatrix,(AA$4+1),FALSE)*$E3774</f>
        <v>6.5364684238564923</v>
      </c>
      <c r="AB3772" s="5">
        <f t="shared" ca="1" si="5466"/>
        <v>332.30439301932239</v>
      </c>
      <c r="AC3772" s="5">
        <f ca="1">VLOOKUP(CONCATENATE($F3772," ",$G3772),AllocFactorMatrix,(AC$4+1),FALSE)*$E3774</f>
        <v>5.8305578635179236</v>
      </c>
      <c r="AD3772" s="5">
        <f ca="1">VLOOKUP(CONCATENATE($F3772," ",$G3772),AllocFactorMatrix,(AD$4+1),FALSE)*$E3774</f>
        <v>130.60249928848276</v>
      </c>
      <c r="AE3772" s="5">
        <f ca="1">VLOOKUP(CONCATENATE($F3772," ",$G3772),AllocFactorMatrix,(AE$4+1),FALSE)*$E3774</f>
        <v>26.937618831882979</v>
      </c>
    </row>
    <row r="3773" spans="4:31" hidden="1" outlineLevel="1">
      <c r="E3773" s="44"/>
      <c r="F3773" s="167" t="str">
        <f>F3774</f>
        <v>LABOR_M</v>
      </c>
      <c r="G3773" s="48" t="str">
        <f>$G$14</f>
        <v>CUSTOMER</v>
      </c>
      <c r="H3773" s="4">
        <f t="shared" ca="1" si="5453"/>
        <v>10715.89348564735</v>
      </c>
      <c r="I3773" s="5">
        <f t="shared" ref="I3773:N3773" ca="1" si="5474">VLOOKUP(CONCATENATE($F3773," ",$G3773),AllocFactorMatrix,(I$4+1),FALSE)*$E3774</f>
        <v>8272.3966067591737</v>
      </c>
      <c r="J3773" s="47">
        <f t="shared" ca="1" si="5474"/>
        <v>1.6695056678349982</v>
      </c>
      <c r="K3773" s="47">
        <f t="shared" ca="1" si="5474"/>
        <v>0.48968294235201709</v>
      </c>
      <c r="L3773" s="5">
        <f t="shared" ca="1" si="5474"/>
        <v>1675.0369814389981</v>
      </c>
      <c r="M3773" s="5">
        <f t="shared" ca="1" si="5474"/>
        <v>42.824160450149762</v>
      </c>
      <c r="N3773" s="5">
        <f t="shared" ca="1" si="5474"/>
        <v>6.9045884962239112</v>
      </c>
      <c r="O3773" s="5">
        <f t="shared" ca="1" si="5465"/>
        <v>1724.7657303853716</v>
      </c>
      <c r="P3773" s="5">
        <f ca="1">VLOOKUP(CONCATENATE($F3773," ",$G3773),AllocFactorMatrix,(P$4+1),FALSE)*$E3774</f>
        <v>68.606618009416422</v>
      </c>
      <c r="Q3773" s="5">
        <f ca="1">VLOOKUP(CONCATENATE($F3773," ",$G3773),AllocFactorMatrix,(Q$4+1),FALSE)*$E3774</f>
        <v>16.594477206155712</v>
      </c>
      <c r="R3773" s="5">
        <f ca="1">VLOOKUP(CONCATENATE($F3773," ",$G3773),AllocFactorMatrix,(R$4+1),FALSE)*$E3774</f>
        <v>16.892547024285644</v>
      </c>
      <c r="S3773" s="5">
        <f ca="1">VLOOKUP(CONCATENATE($F3773," ",$G3773),AllocFactorMatrix,(S$4+1),FALSE)*$E3774</f>
        <v>2.0866246128679351</v>
      </c>
      <c r="T3773" s="5">
        <f t="shared" ca="1" si="5468"/>
        <v>104.18026685272572</v>
      </c>
      <c r="U3773" s="5">
        <f ca="1">VLOOKUP(CONCATENATE($F3773," ",$G3773),AllocFactorMatrix,(U$4+1),FALSE)*$E3774</f>
        <v>0.52218964875228402</v>
      </c>
      <c r="V3773" s="5">
        <f ca="1">VLOOKUP(CONCATENATE($F3773," ",$G3773),AllocFactorMatrix,(V$4+1),FALSE)*$E3774</f>
        <v>12.064269190256949</v>
      </c>
      <c r="W3773" s="5">
        <f ca="1">VLOOKUP(CONCATENATE($F3773," ",$G3773),AllocFactorMatrix,(W$4+1),FALSE)*$E3774</f>
        <v>28.37631194939388</v>
      </c>
      <c r="X3773" s="5">
        <f ca="1">VLOOKUP(CONCATENATE($F3773," ",$G3773),AllocFactorMatrix,(X$4+1),FALSE)*$E3774</f>
        <v>8.3557884325048928</v>
      </c>
      <c r="Y3773" s="5">
        <f t="shared" ca="1" si="5469"/>
        <v>49.318559220908007</v>
      </c>
      <c r="Z3773" s="5">
        <f ca="1">VLOOKUP(CONCATENATE($F3773," ",$G3773),AllocFactorMatrix,(Z$4+1),FALSE)*$E3774</f>
        <v>15.224571302413548</v>
      </c>
      <c r="AA3773" s="5">
        <f ca="1">VLOOKUP(CONCATENATE($F3773," ",$G3773),AllocFactorMatrix,(AA$4+1),FALSE)*$E3774</f>
        <v>0.22742818122344308</v>
      </c>
      <c r="AB3773" s="5">
        <f t="shared" ca="1" si="5466"/>
        <v>15.451999483636991</v>
      </c>
      <c r="AC3773" s="5">
        <f ca="1">VLOOKUP(CONCATENATE($F3773," ",$G3773),AllocFactorMatrix,(AC$4+1),FALSE)*$E3774</f>
        <v>1.2394017987366497</v>
      </c>
      <c r="AD3773" s="5">
        <f ca="1">VLOOKUP(CONCATENATE($F3773," ",$G3773),AllocFactorMatrix,(AD$4+1),FALSE)*$E3774</f>
        <v>450.330999542386</v>
      </c>
      <c r="AE3773" s="5">
        <f ca="1">VLOOKUP(CONCATENATE($F3773," ",$G3773),AllocFactorMatrix,(AE$4+1),FALSE)*$E3774</f>
        <v>96.05073299421521</v>
      </c>
    </row>
    <row r="3774" spans="4:31" collapsed="1">
      <c r="D3774" s="48" t="s">
        <v>284</v>
      </c>
      <c r="E3774" s="87">
        <v>95239</v>
      </c>
      <c r="F3774" s="88" t="s">
        <v>67</v>
      </c>
      <c r="G3774" s="48" t="str">
        <f>$G$15</f>
        <v>TOTAL</v>
      </c>
      <c r="H3774" s="4">
        <f t="shared" ca="1" si="5453"/>
        <v>95239.000000000044</v>
      </c>
      <c r="I3774" s="5">
        <f t="shared" ref="I3774:N3774" ca="1" si="5475">VLOOKUP(CONCATENATE($F3774," ",$G3774),AllocFactorMatrix,(I$4+1),FALSE)*$E3774</f>
        <v>53018.003793125528</v>
      </c>
      <c r="J3774" s="47">
        <f t="shared" ca="1" si="5475"/>
        <v>10.769739745912158</v>
      </c>
      <c r="K3774" s="47">
        <f t="shared" ca="1" si="5475"/>
        <v>17.267604384519334</v>
      </c>
      <c r="L3774" s="5">
        <f t="shared" ca="1" si="5475"/>
        <v>12332.040517495005</v>
      </c>
      <c r="M3774" s="5">
        <f t="shared" ca="1" si="5475"/>
        <v>179.60414216161894</v>
      </c>
      <c r="N3774" s="5">
        <f t="shared" ca="1" si="5475"/>
        <v>21.854113251888748</v>
      </c>
      <c r="O3774" s="5">
        <f t="shared" ca="1" si="5465"/>
        <v>12533.498772908513</v>
      </c>
      <c r="P3774" s="5">
        <f ca="1">VLOOKUP(CONCATENATE($F3774," ",$G3774),AllocFactorMatrix,(P$4+1),FALSE)*$E3774</f>
        <v>6388.6082182558166</v>
      </c>
      <c r="Q3774" s="5">
        <f ca="1">VLOOKUP(CONCATENATE($F3774," ",$G3774),AllocFactorMatrix,(Q$4+1),FALSE)*$E3774</f>
        <v>1075.0301165258402</v>
      </c>
      <c r="R3774" s="5">
        <f ca="1">VLOOKUP(CONCATENATE($F3774," ",$G3774),AllocFactorMatrix,(R$4+1),FALSE)*$E3774</f>
        <v>186.95294302530633</v>
      </c>
      <c r="S3774" s="5">
        <f ca="1">VLOOKUP(CONCATENATE($F3774," ",$G3774),AllocFactorMatrix,(S$4+1),FALSE)*$E3774</f>
        <v>8.3201645422600876</v>
      </c>
      <c r="T3774" s="5">
        <f t="shared" ca="1" si="5468"/>
        <v>7658.9114423492238</v>
      </c>
      <c r="U3774" s="5">
        <f ca="1">VLOOKUP(CONCATENATE($F3774," ",$G3774),AllocFactorMatrix,(U$4+1),FALSE)*$E3774</f>
        <v>299.03566678601095</v>
      </c>
      <c r="V3774" s="5">
        <f ca="1">VLOOKUP(CONCATENATE($F3774," ",$G3774),AllocFactorMatrix,(V$4+1),FALSE)*$E3774</f>
        <v>3994.7739510738998</v>
      </c>
      <c r="W3774" s="5">
        <f ca="1">VLOOKUP(CONCATENATE($F3774," ",$G3774),AllocFactorMatrix,(W$4+1),FALSE)*$E3774</f>
        <v>12790.267865308242</v>
      </c>
      <c r="X3774" s="5">
        <f ca="1">VLOOKUP(CONCATENATE($F3774," ",$G3774),AllocFactorMatrix,(X$4+1),FALSE)*$E3774</f>
        <v>2281.6389549053133</v>
      </c>
      <c r="Y3774" s="5">
        <f t="shared" ca="1" si="5469"/>
        <v>19365.716438073465</v>
      </c>
      <c r="Z3774" s="5">
        <f ca="1">VLOOKUP(CONCATENATE($F3774," ",$G3774),AllocFactorMatrix,(Z$4+1),FALSE)*$E3774</f>
        <v>1755.6977965554647</v>
      </c>
      <c r="AA3774" s="5">
        <f ca="1">VLOOKUP(CONCATENATE($F3774," ",$G3774),AllocFactorMatrix,(AA$4+1),FALSE)*$E3774</f>
        <v>32.682070384233818</v>
      </c>
      <c r="AB3774" s="5">
        <f t="shared" ca="1" si="5466"/>
        <v>1788.3798669396986</v>
      </c>
      <c r="AC3774" s="5">
        <f ca="1">VLOOKUP(CONCATENATE($F3774," ",$G3774),AllocFactorMatrix,(AC$4+1),FALSE)*$E3774</f>
        <v>25.568295117231326</v>
      </c>
      <c r="AD3774" s="5">
        <f ca="1">VLOOKUP(CONCATENATE($F3774," ",$G3774),AllocFactorMatrix,(AD$4+1),FALSE)*$E3774</f>
        <v>677.90520685736976</v>
      </c>
      <c r="AE3774" s="5">
        <f ca="1">VLOOKUP(CONCATENATE($F3774," ",$G3774),AllocFactorMatrix,(AE$4+1),FALSE)*$E3774</f>
        <v>142.97884049849529</v>
      </c>
    </row>
    <row r="3775" spans="4:31" hidden="1" outlineLevel="1">
      <c r="E3775" s="44"/>
      <c r="F3775" s="167" t="str">
        <f>F3782</f>
        <v>LABOR_M</v>
      </c>
      <c r="G3775" s="48" t="str">
        <f>$G$8</f>
        <v>PRODUCTION</v>
      </c>
      <c r="H3775" s="4">
        <f t="shared" ca="1" si="5453"/>
        <v>-32631.463122565397</v>
      </c>
      <c r="I3775" s="5">
        <f t="shared" ref="I3775:N3775" ca="1" si="5476">VLOOKUP(CONCATENATE($F3775," ",$G3775),AllocFactorMatrix,(I$4+1),FALSE)*$E3782</f>
        <v>-16781.412846179493</v>
      </c>
      <c r="J3775" s="47">
        <f t="shared" ca="1" si="5476"/>
        <v>-3.7542897269767082</v>
      </c>
      <c r="K3775" s="47">
        <f t="shared" ca="1" si="5476"/>
        <v>-6.573493619266312</v>
      </c>
      <c r="L3775" s="5">
        <f t="shared" ca="1" si="5476"/>
        <v>-3911.2014950759426</v>
      </c>
      <c r="M3775" s="5">
        <f t="shared" ca="1" si="5476"/>
        <v>-54.424319025507906</v>
      </c>
      <c r="N3775" s="5">
        <f t="shared" ca="1" si="5476"/>
        <v>-7.579876677410053</v>
      </c>
      <c r="O3775" s="5">
        <f t="shared" ref="O3775:O3782" ca="1" si="5477">SUBTOTAL(9,L3775:N3775)</f>
        <v>-3973.2056907788606</v>
      </c>
      <c r="P3775" s="5">
        <f ca="1">VLOOKUP(CONCATENATE($F3775," ",$G3775),AllocFactorMatrix,(P$4+1),FALSE)*$E3782</f>
        <v>-2326.3541311043109</v>
      </c>
      <c r="Q3775" s="5">
        <f ca="1">VLOOKUP(CONCATENATE($F3775," ",$G3775),AllocFactorMatrix,(Q$4+1),FALSE)*$E3782</f>
        <v>-417.48513636270121</v>
      </c>
      <c r="R3775" s="5">
        <f ca="1">VLOOKUP(CONCATENATE($F3775," ",$G3775),AllocFactorMatrix,(R$4+1),FALSE)*$E3782</f>
        <v>-84.661725295752206</v>
      </c>
      <c r="S3775" s="5">
        <f ca="1">VLOOKUP(CONCATENATE($F3775," ",$G3775),AllocFactorMatrix,(S$4+1),FALSE)*$E3782</f>
        <v>-3.2149907322140012</v>
      </c>
      <c r="T3775" s="5">
        <f ca="1">SUBTOTAL(9,P3775:S3775)</f>
        <v>-2831.7159834949784</v>
      </c>
      <c r="U3775" s="5">
        <f ca="1">VLOOKUP(CONCATENATE($F3775," ",$G3775),AllocFactorMatrix,(U$4+1),FALSE)*$E3782</f>
        <v>-110.33395177942376</v>
      </c>
      <c r="V3775" s="5">
        <f ca="1">VLOOKUP(CONCATENATE($F3775," ",$G3775),AllocFactorMatrix,(V$4+1),FALSE)*$E3782</f>
        <v>-1489.5720613196045</v>
      </c>
      <c r="W3775" s="5">
        <f ca="1">VLOOKUP(CONCATENATE($F3775," ",$G3775),AllocFactorMatrix,(W$4+1),FALSE)*$E3782</f>
        <v>-5697.0151758796537</v>
      </c>
      <c r="X3775" s="5">
        <f ca="1">VLOOKUP(CONCATENATE($F3775," ",$G3775),AllocFactorMatrix,(X$4+1),FALSE)*$E3782</f>
        <v>-1032.0671371613205</v>
      </c>
      <c r="Y3775" s="5">
        <f ca="1">SUBTOTAL(9,U3775:X3775)</f>
        <v>-8328.9883261400028</v>
      </c>
      <c r="Z3775" s="5">
        <f ca="1">VLOOKUP(CONCATENATE($F3775," ",$G3775),AllocFactorMatrix,(Z$4+1),FALSE)*$E3782</f>
        <v>-639.44302524744376</v>
      </c>
      <c r="AA3775" s="5">
        <f ca="1">VLOOKUP(CONCATENATE($F3775," ",$G3775),AllocFactorMatrix,(AA$4+1),FALSE)*$E3782</f>
        <v>-12.771317317292144</v>
      </c>
      <c r="AB3775" s="5">
        <f t="shared" ref="AB3775:AB3782" ca="1" si="5478">SUBTOTAL(9,Z3775:AA3775)</f>
        <v>-652.21434256473594</v>
      </c>
      <c r="AC3775" s="5">
        <f ca="1">VLOOKUP(CONCATENATE($F3775," ",$G3775),AllocFactorMatrix,(AC$4+1),FALSE)*$E3782</f>
        <v>-8.4352879962049503</v>
      </c>
      <c r="AD3775" s="5">
        <f ca="1">VLOOKUP(CONCATENATE($F3775," ",$G3775),AllocFactorMatrix,(AD$4+1),FALSE)*$E3782</f>
        <v>-37.47435201745197</v>
      </c>
      <c r="AE3775" s="5">
        <f ca="1">VLOOKUP(CONCATENATE($F3775," ",$G3775),AllocFactorMatrix,(AE$4+1),FALSE)*$E3782</f>
        <v>-7.688510047410869</v>
      </c>
    </row>
    <row r="3776" spans="4:31" hidden="1" outlineLevel="1">
      <c r="E3776" s="44"/>
      <c r="F3776" s="167" t="str">
        <f>F3782</f>
        <v>LABOR_M</v>
      </c>
      <c r="G3776" s="48" t="str">
        <f>$G$9</f>
        <v>BULKTRAN</v>
      </c>
      <c r="H3776" s="4">
        <f t="shared" ca="1" si="5453"/>
        <v>-5058.134897280147</v>
      </c>
      <c r="I3776" s="5">
        <f t="shared" ref="I3776:N3776" ca="1" si="5479">VLOOKUP(CONCATENATE($F3776," ",$G3776),AllocFactorMatrix,(I$4+1),FALSE)*$E3782</f>
        <v>-2601.2517313153317</v>
      </c>
      <c r="J3776" s="47">
        <f t="shared" ca="1" si="5479"/>
        <v>-0.58194460393010561</v>
      </c>
      <c r="K3776" s="47">
        <f t="shared" ca="1" si="5479"/>
        <v>-1.0189435070003439</v>
      </c>
      <c r="L3776" s="5">
        <f t="shared" ca="1" si="5479"/>
        <v>-606.26716914992267</v>
      </c>
      <c r="M3776" s="5">
        <f t="shared" ca="1" si="5479"/>
        <v>-8.4361999426639898</v>
      </c>
      <c r="N3776" s="5">
        <f t="shared" ca="1" si="5479"/>
        <v>-1.1749408414535554</v>
      </c>
      <c r="O3776" s="5">
        <f t="shared" ca="1" si="5477"/>
        <v>-615.8783099340402</v>
      </c>
      <c r="P3776" s="5">
        <f ca="1">VLOOKUP(CONCATENATE($F3776," ",$G3776),AllocFactorMatrix,(P$4+1),FALSE)*$E3782</f>
        <v>-360.60329166893411</v>
      </c>
      <c r="Q3776" s="5">
        <f ca="1">VLOOKUP(CONCATENATE($F3776," ",$G3776),AllocFactorMatrix,(Q$4+1),FALSE)*$E3782</f>
        <v>-64.713498423294865</v>
      </c>
      <c r="R3776" s="5">
        <f ca="1">VLOOKUP(CONCATENATE($F3776," ",$G3776),AllocFactorMatrix,(R$4+1),FALSE)*$E3782</f>
        <v>-13.123237090961384</v>
      </c>
      <c r="S3776" s="5">
        <f ca="1">VLOOKUP(CONCATENATE($F3776," ",$G3776),AllocFactorMatrix,(S$4+1),FALSE)*$E3782</f>
        <v>-0.49834899391312809</v>
      </c>
      <c r="T3776" s="5">
        <f t="shared" ref="T3776:T3782" ca="1" si="5480">SUBTOTAL(9,P3776:S3776)</f>
        <v>-438.93837617710346</v>
      </c>
      <c r="U3776" s="5">
        <f ca="1">VLOOKUP(CONCATENATE($F3776," ",$G3776),AllocFactorMatrix,(U$4+1),FALSE)*$E3782</f>
        <v>-17.102635261990393</v>
      </c>
      <c r="V3776" s="5">
        <f ca="1">VLOOKUP(CONCATENATE($F3776," ",$G3776),AllocFactorMatrix,(V$4+1),FALSE)*$E3782</f>
        <v>-230.8954519469261</v>
      </c>
      <c r="W3776" s="5">
        <f ca="1">VLOOKUP(CONCATENATE($F3776," ",$G3776),AllocFactorMatrix,(W$4+1),FALSE)*$E3782</f>
        <v>-883.08241537365643</v>
      </c>
      <c r="X3776" s="5">
        <f ca="1">VLOOKUP(CONCATENATE($F3776," ",$G3776),AllocFactorMatrix,(X$4+1),FALSE)*$E3782</f>
        <v>-159.97856986074552</v>
      </c>
      <c r="Y3776" s="5">
        <f t="shared" ref="Y3776:Y3782" ca="1" si="5481">SUBTOTAL(9,U3776:X3776)</f>
        <v>-1291.0590724433184</v>
      </c>
      <c r="Z3776" s="5">
        <f ca="1">VLOOKUP(CONCATENATE($F3776," ",$G3776),AllocFactorMatrix,(Z$4+1),FALSE)*$E3782</f>
        <v>-99.118726876510379</v>
      </c>
      <c r="AA3776" s="5">
        <f ca="1">VLOOKUP(CONCATENATE($F3776," ",$G3776),AllocFactorMatrix,(AA$4+1),FALSE)*$E3782</f>
        <v>-1.9796552046776539</v>
      </c>
      <c r="AB3776" s="5">
        <f t="shared" ca="1" si="5478"/>
        <v>-101.09838208118803</v>
      </c>
      <c r="AC3776" s="5">
        <f ca="1">VLOOKUP(CONCATENATE($F3776," ",$G3776),AllocFactorMatrix,(AC$4+1),FALSE)*$E3782</f>
        <v>-1.3075363621285907</v>
      </c>
      <c r="AD3776" s="5">
        <f ca="1">VLOOKUP(CONCATENATE($F3776," ",$G3776),AllocFactorMatrix,(AD$4+1),FALSE)*$E3782</f>
        <v>-5.8088209830025983</v>
      </c>
      <c r="AE3776" s="5">
        <f ca="1">VLOOKUP(CONCATENATE($F3776," ",$G3776),AllocFactorMatrix,(AE$4+1),FALSE)*$E3782</f>
        <v>-1.1917798730883411</v>
      </c>
    </row>
    <row r="3777" spans="4:31" hidden="1" outlineLevel="1">
      <c r="E3777" s="44"/>
      <c r="F3777" s="167" t="str">
        <f>F3782</f>
        <v>LABOR_M</v>
      </c>
      <c r="G3777" s="48" t="str">
        <f>$G$10</f>
        <v>SUBTRAN</v>
      </c>
      <c r="H3777" s="4">
        <f t="shared" ca="1" si="5453"/>
        <v>-1401.8075002679332</v>
      </c>
      <c r="I3777" s="5">
        <f t="shared" ref="I3777:N3777" ca="1" si="5482">VLOOKUP(CONCATENATE($F3777," ",$G3777),AllocFactorMatrix,(I$4+1),FALSE)*$E3782</f>
        <v>-716.14164131917823</v>
      </c>
      <c r="J3777" s="47">
        <f t="shared" ca="1" si="5482"/>
        <v>-0.11661280502651104</v>
      </c>
      <c r="K3777" s="47">
        <f t="shared" ca="1" si="5482"/>
        <v>-0.21703645269061503</v>
      </c>
      <c r="L3777" s="5">
        <f t="shared" ca="1" si="5482"/>
        <v>-167.82877002030011</v>
      </c>
      <c r="M3777" s="5">
        <f t="shared" ca="1" si="5482"/>
        <v>-2.34554028639343</v>
      </c>
      <c r="N3777" s="5">
        <f t="shared" ca="1" si="5482"/>
        <v>-0.42453189386686102</v>
      </c>
      <c r="O3777" s="5">
        <f t="shared" ca="1" si="5477"/>
        <v>-170.5988422005604</v>
      </c>
      <c r="P3777" s="5">
        <f ca="1">VLOOKUP(CONCATENATE($F3777," ",$G3777),AllocFactorMatrix,(P$4+1),FALSE)*$E3782</f>
        <v>-96.893169042422258</v>
      </c>
      <c r="Q3777" s="5">
        <f ca="1">VLOOKUP(CONCATENATE($F3777," ",$G3777),AllocFactorMatrix,(Q$4+1),FALSE)*$E3782</f>
        <v>-17.436871068129641</v>
      </c>
      <c r="R3777" s="5">
        <f ca="1">VLOOKUP(CONCATENATE($F3777," ",$G3777),AllocFactorMatrix,(R$4+1),FALSE)*$E3782</f>
        <v>-4.5770442170909833</v>
      </c>
      <c r="S3777" s="5">
        <f ca="1">VLOOKUP(CONCATENATE($F3777," ",$G3777),AllocFactorMatrix,(S$4+1),FALSE)*$E3782</f>
        <v>0</v>
      </c>
      <c r="T3777" s="5">
        <f t="shared" ca="1" si="5480"/>
        <v>-118.90708432764288</v>
      </c>
      <c r="U3777" s="5">
        <f ca="1">VLOOKUP(CONCATENATE($F3777," ",$G3777),AllocFactorMatrix,(U$4+1),FALSE)*$E3782</f>
        <v>-4.3738207113082721</v>
      </c>
      <c r="V3777" s="5">
        <f ca="1">VLOOKUP(CONCATENATE($F3777," ",$G3777),AllocFactorMatrix,(V$4+1),FALSE)*$E3782</f>
        <v>-61.368945784290382</v>
      </c>
      <c r="W3777" s="5">
        <f ca="1">VLOOKUP(CONCATENATE($F3777," ",$G3777),AllocFactorMatrix,(W$4+1),FALSE)*$E3782</f>
        <v>-302.59624192940021</v>
      </c>
      <c r="X3777" s="5">
        <f ca="1">VLOOKUP(CONCATENATE($F3777," ",$G3777),AllocFactorMatrix,(X$4+1),FALSE)*$E3782</f>
        <v>0</v>
      </c>
      <c r="Y3777" s="5">
        <f t="shared" ca="1" si="5481"/>
        <v>-368.33900842499884</v>
      </c>
      <c r="Z3777" s="5">
        <f ca="1">VLOOKUP(CONCATENATE($F3777," ",$G3777),AllocFactorMatrix,(Z$4+1),FALSE)*$E3782</f>
        <v>-26.599509038053959</v>
      </c>
      <c r="AA3777" s="5">
        <f ca="1">VLOOKUP(CONCATENATE($F3777," ",$G3777),AllocFactorMatrix,(AA$4+1),FALSE)*$E3782</f>
        <v>-0.53407869590810575</v>
      </c>
      <c r="AB3777" s="5">
        <f t="shared" ca="1" si="5478"/>
        <v>-27.133587733962067</v>
      </c>
      <c r="AC3777" s="5">
        <f ca="1">VLOOKUP(CONCATENATE($F3777," ",$G3777),AllocFactorMatrix,(AC$4+1),FALSE)*$E3782</f>
        <v>-0.35368700386833013</v>
      </c>
      <c r="AD3777" s="5">
        <f ca="1">VLOOKUP(CONCATENATE($F3777," ",$G3777),AllocFactorMatrix,(AD$4+1),FALSE)*$E3782</f>
        <v>0</v>
      </c>
      <c r="AE3777" s="5">
        <f ca="1">VLOOKUP(CONCATENATE($F3777," ",$G3777),AllocFactorMatrix,(AE$4+1),FALSE)*$E3782</f>
        <v>0</v>
      </c>
    </row>
    <row r="3778" spans="4:31" hidden="1" outlineLevel="1">
      <c r="E3778" s="44"/>
      <c r="F3778" s="167" t="str">
        <f>F3782</f>
        <v>LABOR_M</v>
      </c>
      <c r="G3778" s="48" t="str">
        <f>$G$11</f>
        <v>DISTPRI</v>
      </c>
      <c r="H3778" s="4">
        <f t="shared" ca="1" si="5453"/>
        <v>-11450.775604713925</v>
      </c>
      <c r="I3778" s="5">
        <f t="shared" ref="I3778:N3778" ca="1" si="5483">VLOOKUP(CONCATENATE($F3778," ",$G3778),AllocFactorMatrix,(I$4+1),FALSE)*$E3782</f>
        <v>-7496.8178117806965</v>
      </c>
      <c r="J3778" s="47">
        <f t="shared" ca="1" si="5483"/>
        <v>-1.2309883561564463</v>
      </c>
      <c r="K3778" s="47">
        <f t="shared" ca="1" si="5483"/>
        <v>-2.2776810583295108</v>
      </c>
      <c r="L3778" s="5">
        <f t="shared" ca="1" si="5483"/>
        <v>-1754.0563771380237</v>
      </c>
      <c r="M3778" s="5">
        <f t="shared" ca="1" si="5483"/>
        <v>-24.511067624459901</v>
      </c>
      <c r="N3778" s="5">
        <f t="shared" ca="1" si="5483"/>
        <v>0</v>
      </c>
      <c r="O3778" s="5">
        <f t="shared" ca="1" si="5477"/>
        <v>-1778.5674447624835</v>
      </c>
      <c r="P3778" s="5">
        <f ca="1">VLOOKUP(CONCATENATE($F3778," ",$G3778),AllocFactorMatrix,(P$4+1),FALSE)*$E3782</f>
        <v>-1017.2136349551997</v>
      </c>
      <c r="Q3778" s="5">
        <f ca="1">VLOOKUP(CONCATENATE($F3778," ",$G3778),AllocFactorMatrix,(Q$4+1),FALSE)*$E3782</f>
        <v>-183.04186480288033</v>
      </c>
      <c r="R3778" s="5">
        <f ca="1">VLOOKUP(CONCATENATE($F3778," ",$G3778),AllocFactorMatrix,(R$4+1),FALSE)*$E3782</f>
        <v>0</v>
      </c>
      <c r="S3778" s="5">
        <f ca="1">VLOOKUP(CONCATENATE($F3778," ",$G3778),AllocFactorMatrix,(S$4+1),FALSE)*$E3782</f>
        <v>0</v>
      </c>
      <c r="T3778" s="5">
        <f t="shared" ca="1" si="5480"/>
        <v>-1200.2554997580801</v>
      </c>
      <c r="U3778" s="5">
        <f ca="1">VLOOKUP(CONCATENATE($F3778," ",$G3778),AllocFactorMatrix,(U$4+1),FALSE)*$E3782</f>
        <v>-46.06298307679868</v>
      </c>
      <c r="V3778" s="5">
        <f ca="1">VLOOKUP(CONCATENATE($F3778," ",$G3778),AllocFactorMatrix,(V$4+1),FALSE)*$E3782</f>
        <v>-636.95261077149667</v>
      </c>
      <c r="W3778" s="5">
        <f ca="1">VLOOKUP(CONCATENATE($F3778," ",$G3778),AllocFactorMatrix,(W$4+1),FALSE)*$E3782</f>
        <v>0</v>
      </c>
      <c r="X3778" s="5">
        <f ca="1">VLOOKUP(CONCATENATE($F3778," ",$G3778),AllocFactorMatrix,(X$4+1),FALSE)*$E3782</f>
        <v>0</v>
      </c>
      <c r="Y3778" s="5">
        <f t="shared" ca="1" si="5481"/>
        <v>-683.01559384829534</v>
      </c>
      <c r="Z3778" s="5">
        <f ca="1">VLOOKUP(CONCATENATE($F3778," ",$G3778),AllocFactorMatrix,(Z$4+1),FALSE)*$E3782</f>
        <v>-279.32320112252501</v>
      </c>
      <c r="AA3778" s="5">
        <f ca="1">VLOOKUP(CONCATENATE($F3778," ",$G3778),AllocFactorMatrix,(AA$4+1),FALSE)*$E3782</f>
        <v>-5.6064571419125757</v>
      </c>
      <c r="AB3778" s="5">
        <f t="shared" ca="1" si="5478"/>
        <v>-284.92965826443759</v>
      </c>
      <c r="AC3778" s="5">
        <f ca="1">VLOOKUP(CONCATENATE($F3778," ",$G3778),AllocFactorMatrix,(AC$4+1),FALSE)*$E3782</f>
        <v>-3.6809268854391761</v>
      </c>
      <c r="AD3778" s="5">
        <f ca="1">VLOOKUP(CONCATENATE($F3778," ",$G3778),AllocFactorMatrix,(AD$4+1),FALSE)*$E3782</f>
        <v>0</v>
      </c>
      <c r="AE3778" s="5">
        <f ca="1">VLOOKUP(CONCATENATE($F3778," ",$G3778),AllocFactorMatrix,(AE$4+1),FALSE)*$E3782</f>
        <v>0</v>
      </c>
    </row>
    <row r="3779" spans="4:31" hidden="1" outlineLevel="1">
      <c r="E3779" s="44"/>
      <c r="F3779" s="167" t="str">
        <f>F3782</f>
        <v>LABOR_M</v>
      </c>
      <c r="G3779" s="48" t="str">
        <f>$G$12</f>
        <v>DISTSEC</v>
      </c>
      <c r="H3779" s="4">
        <f t="shared" ca="1" si="5453"/>
        <v>-4536.4886884680727</v>
      </c>
      <c r="I3779" s="5">
        <f t="shared" ref="I3779:N3779" ca="1" si="5484">VLOOKUP(CONCATENATE($F3779," ",$G3779),AllocFactorMatrix,(I$4+1),FALSE)*$E3782</f>
        <v>-3365.7169755176046</v>
      </c>
      <c r="J3779" s="47">
        <f t="shared" ca="1" si="5484"/>
        <v>-0.83434389044752966</v>
      </c>
      <c r="K3779" s="47">
        <f t="shared" ca="1" si="5484"/>
        <v>-1.0807052754221937</v>
      </c>
      <c r="L3779" s="5">
        <f t="shared" ca="1" si="5484"/>
        <v>-678.416842669365</v>
      </c>
      <c r="M3779" s="5">
        <f t="shared" ca="1" si="5484"/>
        <v>0</v>
      </c>
      <c r="N3779" s="5">
        <f t="shared" ca="1" si="5484"/>
        <v>0</v>
      </c>
      <c r="O3779" s="5">
        <f t="shared" ca="1" si="5477"/>
        <v>-678.416842669365</v>
      </c>
      <c r="P3779" s="5">
        <f ca="1">VLOOKUP(CONCATENATE($F3779," ",$G3779),AllocFactorMatrix,(P$4+1),FALSE)*$E3782</f>
        <v>-338.66149906003881</v>
      </c>
      <c r="Q3779" s="5">
        <f ca="1">VLOOKUP(CONCATENATE($F3779," ",$G3779),AllocFactorMatrix,(Q$4+1),FALSE)*$E3782</f>
        <v>0</v>
      </c>
      <c r="R3779" s="5">
        <f ca="1">VLOOKUP(CONCATENATE($F3779," ",$G3779),AllocFactorMatrix,(R$4+1),FALSE)*$E3782</f>
        <v>0</v>
      </c>
      <c r="S3779" s="5">
        <f ca="1">VLOOKUP(CONCATENATE($F3779," ",$G3779),AllocFactorMatrix,(S$4+1),FALSE)*$E3782</f>
        <v>0</v>
      </c>
      <c r="T3779" s="5">
        <f t="shared" ca="1" si="5480"/>
        <v>-338.66149906003881</v>
      </c>
      <c r="U3779" s="5">
        <f ca="1">VLOOKUP(CONCATENATE($F3779," ",$G3779),AllocFactorMatrix,(U$4+1),FALSE)*$E3782</f>
        <v>-12.682684098495717</v>
      </c>
      <c r="V3779" s="5">
        <f ca="1">VLOOKUP(CONCATENATE($F3779," ",$G3779),AllocFactorMatrix,(V$4+1),FALSE)*$E3782</f>
        <v>0</v>
      </c>
      <c r="W3779" s="5">
        <f ca="1">VLOOKUP(CONCATENATE($F3779," ",$G3779),AllocFactorMatrix,(W$4+1),FALSE)*$E3782</f>
        <v>0</v>
      </c>
      <c r="X3779" s="5">
        <f ca="1">VLOOKUP(CONCATENATE($F3779," ",$G3779),AllocFactorMatrix,(X$4+1),FALSE)*$E3782</f>
        <v>0</v>
      </c>
      <c r="Y3779" s="5">
        <f t="shared" ca="1" si="5481"/>
        <v>-12.682684098495717</v>
      </c>
      <c r="Z3779" s="5">
        <f ca="1">VLOOKUP(CONCATENATE($F3779," ",$G3779),AllocFactorMatrix,(Z$4+1),FALSE)*$E3782</f>
        <v>-95.847718029009698</v>
      </c>
      <c r="AA3779" s="5">
        <f ca="1">VLOOKUP(CONCATENATE($F3779," ",$G3779),AllocFactorMatrix,(AA$4+1),FALSE)*$E3782</f>
        <v>0</v>
      </c>
      <c r="AB3779" s="5">
        <f t="shared" ca="1" si="5478"/>
        <v>-95.847718029009698</v>
      </c>
      <c r="AC3779" s="5">
        <f ca="1">VLOOKUP(CONCATENATE($F3779," ",$G3779),AllocFactorMatrix,(AC$4+1),FALSE)*$E3782</f>
        <v>-1.1332623708834553</v>
      </c>
      <c r="AD3779" s="5">
        <f ca="1">VLOOKUP(CONCATENATE($F3779," ",$G3779),AllocFactorMatrix,(AD$4+1),FALSE)*$E3782</f>
        <v>-34.881487293946137</v>
      </c>
      <c r="AE3779" s="5">
        <f ca="1">VLOOKUP(CONCATENATE($F3779," ",$G3779),AllocFactorMatrix,(AE$4+1),FALSE)*$E3782</f>
        <v>-7.2331702628561425</v>
      </c>
    </row>
    <row r="3780" spans="4:31" hidden="1" outlineLevel="1">
      <c r="E3780" s="44"/>
      <c r="F3780" s="167" t="str">
        <f>F3782</f>
        <v>LABOR_M</v>
      </c>
      <c r="G3780" s="48" t="str">
        <f>$G$13</f>
        <v>ENERGY</v>
      </c>
      <c r="H3780" s="4">
        <f t="shared" ca="1" si="5453"/>
        <v>-13051.716277421847</v>
      </c>
      <c r="I3780" s="5">
        <f t="shared" ref="I3780:N3780" ca="1" si="5485">VLOOKUP(CONCATENATE($F3780," ",$G3780),AllocFactorMatrix,(I$4+1),FALSE)*$E3782</f>
        <v>-5106.1394638944412</v>
      </c>
      <c r="J3780" s="47">
        <f t="shared" ca="1" si="5485"/>
        <v>-0.81712201401061957</v>
      </c>
      <c r="K3780" s="47">
        <f t="shared" ca="1" si="5485"/>
        <v>-2.3560900791252566</v>
      </c>
      <c r="L3780" s="5">
        <f t="shared" ca="1" si="5485"/>
        <v>-1472.3746378536207</v>
      </c>
      <c r="M3780" s="5">
        <f t="shared" ca="1" si="5485"/>
        <v>-20.535244901716556</v>
      </c>
      <c r="N3780" s="5">
        <f t="shared" ca="1" si="5485"/>
        <v>-2.8708098334069136</v>
      </c>
      <c r="O3780" s="5">
        <f t="shared" ca="1" si="5477"/>
        <v>-1495.7806925887442</v>
      </c>
      <c r="P3780" s="5">
        <f ca="1">VLOOKUP(CONCATENATE($F3780," ",$G3780),AllocFactorMatrix,(P$4+1),FALSE)*$E3782</f>
        <v>-954.55164843505327</v>
      </c>
      <c r="Q3780" s="5">
        <f ca="1">VLOOKUP(CONCATENATE($F3780," ",$G3780),AllocFactorMatrix,(Q$4+1),FALSE)*$E3782</f>
        <v>-170.48138950735472</v>
      </c>
      <c r="R3780" s="5">
        <f ca="1">VLOOKUP(CONCATENATE($F3780," ",$G3780),AllocFactorMatrix,(R$4+1),FALSE)*$E3782</f>
        <v>-34.716254194884584</v>
      </c>
      <c r="S3780" s="5">
        <f ca="1">VLOOKUP(CONCATENATE($F3780," ",$G3780),AllocFactorMatrix,(S$4+1),FALSE)*$E3782</f>
        <v>-1.3112446699666642</v>
      </c>
      <c r="T3780" s="5">
        <f t="shared" ca="1" si="5480"/>
        <v>-1161.0605368072595</v>
      </c>
      <c r="U3780" s="5">
        <f ca="1">VLOOKUP(CONCATENATE($F3780," ",$G3780),AllocFactorMatrix,(U$4+1),FALSE)*$E3782</f>
        <v>-50.062606629675699</v>
      </c>
      <c r="V3780" s="5">
        <f ca="1">VLOOKUP(CONCATENATE($F3780," ",$G3780),AllocFactorMatrix,(V$4+1),FALSE)*$E3782</f>
        <v>-791.49932945574585</v>
      </c>
      <c r="W3780" s="5">
        <f ca="1">VLOOKUP(CONCATENATE($F3780," ",$G3780),AllocFactorMatrix,(W$4+1),FALSE)*$E3782</f>
        <v>-3404.1097952494674</v>
      </c>
      <c r="X3780" s="5">
        <f ca="1">VLOOKUP(CONCATENATE($F3780," ",$G3780),AllocFactorMatrix,(X$4+1),FALSE)*$E3782</f>
        <v>-640.34860753168346</v>
      </c>
      <c r="Y3780" s="5">
        <f t="shared" ca="1" si="5481"/>
        <v>-4886.0203388665723</v>
      </c>
      <c r="Z3780" s="5">
        <f ca="1">VLOOKUP(CONCATENATE($F3780," ",$G3780),AllocFactorMatrix,(Z$4+1),FALSE)*$E3782</f>
        <v>-262.58730179175257</v>
      </c>
      <c r="AA3780" s="5">
        <f ca="1">VLOOKUP(CONCATENATE($F3780," ",$G3780),AllocFactorMatrix,(AA$4+1),FALSE)*$E3782</f>
        <v>-5.268761830370071</v>
      </c>
      <c r="AB3780" s="5">
        <f t="shared" ca="1" si="5478"/>
        <v>-267.85606362212263</v>
      </c>
      <c r="AC3780" s="5">
        <f ca="1">VLOOKUP(CONCATENATE($F3780," ",$G3780),AllocFactorMatrix,(AC$4+1),FALSE)*$E3782</f>
        <v>-4.6997581459963245</v>
      </c>
      <c r="AD3780" s="5">
        <f ca="1">VLOOKUP(CONCATENATE($F3780," ",$G3780),AllocFactorMatrix,(AD$4+1),FALSE)*$E3782</f>
        <v>-105.2729728932291</v>
      </c>
      <c r="AE3780" s="5">
        <f ca="1">VLOOKUP(CONCATENATE($F3780," ",$G3780),AllocFactorMatrix,(AE$4+1),FALSE)*$E3782</f>
        <v>-21.713238510337071</v>
      </c>
    </row>
    <row r="3781" spans="4:31" hidden="1" outlineLevel="1">
      <c r="E3781" s="44"/>
      <c r="F3781" s="167" t="str">
        <f>F3782</f>
        <v>LABOR_M</v>
      </c>
      <c r="G3781" s="48" t="str">
        <f>$G$14</f>
        <v>CUSTOMER</v>
      </c>
      <c r="H3781" s="4">
        <f t="shared" ca="1" si="5453"/>
        <v>-8637.6139092827052</v>
      </c>
      <c r="I3781" s="5">
        <f t="shared" ref="I3781:N3781" ca="1" si="5486">VLOOKUP(CONCATENATE($F3781," ",$G3781),AllocFactorMatrix,(I$4+1),FALSE)*$E3782</f>
        <v>-6668.0177522620797</v>
      </c>
      <c r="J3781" s="47">
        <f t="shared" ca="1" si="5486"/>
        <v>-1.3457156323392427</v>
      </c>
      <c r="K3781" s="47">
        <f t="shared" ca="1" si="5486"/>
        <v>-0.39471204147964223</v>
      </c>
      <c r="L3781" s="5">
        <f t="shared" ca="1" si="5486"/>
        <v>-1350.1741827519083</v>
      </c>
      <c r="M3781" s="5">
        <f t="shared" ca="1" si="5486"/>
        <v>-34.518686141571173</v>
      </c>
      <c r="N3781" s="5">
        <f t="shared" ca="1" si="5486"/>
        <v>-5.56548734949041</v>
      </c>
      <c r="O3781" s="5">
        <f t="shared" ca="1" si="5477"/>
        <v>-1390.25835624297</v>
      </c>
      <c r="P3781" s="5">
        <f ca="1">VLOOKUP(CONCATENATE($F3781," ",$G3781),AllocFactorMatrix,(P$4+1),FALSE)*$E3782</f>
        <v>-55.300799581546215</v>
      </c>
      <c r="Q3781" s="5">
        <f ca="1">VLOOKUP(CONCATENATE($F3781," ",$G3781),AllocFactorMatrix,(Q$4+1),FALSE)*$E3782</f>
        <v>-13.37608360190848</v>
      </c>
      <c r="R3781" s="5">
        <f ca="1">VLOOKUP(CONCATENATE($F3781," ",$G3781),AllocFactorMatrix,(R$4+1),FALSE)*$E3782</f>
        <v>-13.616344669309425</v>
      </c>
      <c r="S3781" s="5">
        <f ca="1">VLOOKUP(CONCATENATE($F3781," ",$G3781),AllocFactorMatrix,(S$4+1),FALSE)*$E3782</f>
        <v>-1.6819370035452454</v>
      </c>
      <c r="T3781" s="5">
        <f t="shared" ca="1" si="5480"/>
        <v>-83.975164856309362</v>
      </c>
      <c r="U3781" s="5">
        <f ca="1">VLOOKUP(CONCATENATE($F3781," ",$G3781),AllocFactorMatrix,(U$4+1),FALSE)*$E3782</f>
        <v>-0.42091427834621681</v>
      </c>
      <c r="V3781" s="5">
        <f ca="1">VLOOKUP(CONCATENATE($F3781," ",$G3781),AllocFactorMatrix,(V$4+1),FALSE)*$E3782</f>
        <v>-9.7244806980086462</v>
      </c>
      <c r="W3781" s="5">
        <f ca="1">VLOOKUP(CONCATENATE($F3781," ",$G3781),AllocFactorMatrix,(W$4+1),FALSE)*$E3782</f>
        <v>-22.872906222567114</v>
      </c>
      <c r="X3781" s="5">
        <f ca="1">VLOOKUP(CONCATENATE($F3781," ",$G3781),AllocFactorMatrix,(X$4+1),FALSE)*$E3782</f>
        <v>-6.7352362623141326</v>
      </c>
      <c r="Y3781" s="5">
        <f t="shared" ca="1" si="5481"/>
        <v>-39.753537461236107</v>
      </c>
      <c r="Z3781" s="5">
        <f ca="1">VLOOKUP(CONCATENATE($F3781," ",$G3781),AllocFactorMatrix,(Z$4+1),FALSE)*$E3782</f>
        <v>-12.271862259617208</v>
      </c>
      <c r="AA3781" s="5">
        <f ca="1">VLOOKUP(CONCATENATE($F3781," ",$G3781),AllocFactorMatrix,(AA$4+1),FALSE)*$E3782</f>
        <v>-0.18331992793037807</v>
      </c>
      <c r="AB3781" s="5">
        <f t="shared" ca="1" si="5478"/>
        <v>-12.455182187547587</v>
      </c>
      <c r="AC3781" s="5">
        <f ca="1">VLOOKUP(CONCATENATE($F3781," ",$G3781),AllocFactorMatrix,(AC$4+1),FALSE)*$E3782</f>
        <v>-0.99902768073389181</v>
      </c>
      <c r="AD3781" s="5">
        <f ca="1">VLOOKUP(CONCATENATE($F3781," ",$G3781),AllocFactorMatrix,(AD$4+1),FALSE)*$E3782</f>
        <v>-362.99215838962914</v>
      </c>
      <c r="AE3781" s="5">
        <f ca="1">VLOOKUP(CONCATENATE($F3781," ",$G3781),AllocFactorMatrix,(AE$4+1),FALSE)*$E3782</f>
        <v>-77.42230252837507</v>
      </c>
    </row>
    <row r="3782" spans="4:31" collapsed="1">
      <c r="D3782" s="48" t="s">
        <v>286</v>
      </c>
      <c r="E3782" s="87">
        <v>-76768</v>
      </c>
      <c r="F3782" s="88" t="s">
        <v>67</v>
      </c>
      <c r="G3782" s="48" t="str">
        <f>$G$15</f>
        <v>TOTAL</v>
      </c>
      <c r="H3782" s="4">
        <f t="shared" ca="1" si="5453"/>
        <v>-76768.000000000044</v>
      </c>
      <c r="I3782" s="5">
        <f t="shared" ref="I3782:N3782" ca="1" si="5487">VLOOKUP(CONCATENATE($F3782," ",$G3782),AllocFactorMatrix,(I$4+1),FALSE)*$E3782</f>
        <v>-42735.498222268827</v>
      </c>
      <c r="J3782" s="47">
        <f t="shared" ca="1" si="5487"/>
        <v>-8.6810170288871635</v>
      </c>
      <c r="K3782" s="47">
        <f t="shared" ca="1" si="5487"/>
        <v>-13.918662033313876</v>
      </c>
      <c r="L3782" s="5">
        <f t="shared" ca="1" si="5487"/>
        <v>-9940.3194746590834</v>
      </c>
      <c r="M3782" s="5">
        <f t="shared" ca="1" si="5487"/>
        <v>-144.77105792231296</v>
      </c>
      <c r="N3782" s="5">
        <f t="shared" ca="1" si="5487"/>
        <v>-17.615646595627794</v>
      </c>
      <c r="O3782" s="5">
        <f t="shared" ca="1" si="5477"/>
        <v>-10102.706179177025</v>
      </c>
      <c r="P3782" s="5">
        <f ca="1">VLOOKUP(CONCATENATE($F3782," ",$G3782),AllocFactorMatrix,(P$4+1),FALSE)*$E3782</f>
        <v>-5149.5781738475052</v>
      </c>
      <c r="Q3782" s="5">
        <f ca="1">VLOOKUP(CONCATENATE($F3782," ",$G3782),AllocFactorMatrix,(Q$4+1),FALSE)*$E3782</f>
        <v>-866.53484376626909</v>
      </c>
      <c r="R3782" s="5">
        <f ca="1">VLOOKUP(CONCATENATE($F3782," ",$G3782),AllocFactorMatrix,(R$4+1),FALSE)*$E3782</f>
        <v>-150.69460546799857</v>
      </c>
      <c r="S3782" s="5">
        <f ca="1">VLOOKUP(CONCATENATE($F3782," ",$G3782),AllocFactorMatrix,(S$4+1),FALSE)*$E3782</f>
        <v>-6.7065213996390387</v>
      </c>
      <c r="T3782" s="5">
        <f t="shared" ca="1" si="5480"/>
        <v>-6173.5141444814117</v>
      </c>
      <c r="U3782" s="5">
        <f ca="1">VLOOKUP(CONCATENATE($F3782," ",$G3782),AllocFactorMatrix,(U$4+1),FALSE)*$E3782</f>
        <v>-241.03959583603867</v>
      </c>
      <c r="V3782" s="5">
        <f ca="1">VLOOKUP(CONCATENATE($F3782," ",$G3782),AllocFactorMatrix,(V$4+1),FALSE)*$E3782</f>
        <v>-3220.0128799760719</v>
      </c>
      <c r="W3782" s="5">
        <f ca="1">VLOOKUP(CONCATENATE($F3782," ",$G3782),AllocFactorMatrix,(W$4+1),FALSE)*$E3782</f>
        <v>-10309.676534654744</v>
      </c>
      <c r="X3782" s="5">
        <f ca="1">VLOOKUP(CONCATENATE($F3782," ",$G3782),AllocFactorMatrix,(X$4+1),FALSE)*$E3782</f>
        <v>-1839.1295508160638</v>
      </c>
      <c r="Y3782" s="5">
        <f t="shared" ca="1" si="5481"/>
        <v>-15609.858561282917</v>
      </c>
      <c r="Z3782" s="5">
        <f ca="1">VLOOKUP(CONCATENATE($F3782," ",$G3782),AllocFactorMatrix,(Z$4+1),FALSE)*$E3782</f>
        <v>-1415.1913443649125</v>
      </c>
      <c r="AA3782" s="5">
        <f ca="1">VLOOKUP(CONCATENATE($F3782," ",$G3782),AllocFactorMatrix,(AA$4+1),FALSE)*$E3782</f>
        <v>-26.343590118090926</v>
      </c>
      <c r="AB3782" s="5">
        <f t="shared" ca="1" si="5478"/>
        <v>-1441.5349344830036</v>
      </c>
      <c r="AC3782" s="5">
        <f ca="1">VLOOKUP(CONCATENATE($F3782," ",$G3782),AllocFactorMatrix,(AC$4+1),FALSE)*$E3782</f>
        <v>-20.609486445254721</v>
      </c>
      <c r="AD3782" s="5">
        <f ca="1">VLOOKUP(CONCATENATE($F3782," ",$G3782),AllocFactorMatrix,(AD$4+1),FALSE)*$E3782</f>
        <v>-546.42979157725892</v>
      </c>
      <c r="AE3782" s="5">
        <f ca="1">VLOOKUP(CONCATENATE($F3782," ",$G3782),AllocFactorMatrix,(AE$4+1),FALSE)*$E3782</f>
        <v>-115.24900122206749</v>
      </c>
    </row>
    <row r="3783" spans="4:31" hidden="1" outlineLevel="1">
      <c r="E3783" s="44"/>
      <c r="F3783" s="167" t="str">
        <f>F3790</f>
        <v>LABOR_M</v>
      </c>
      <c r="G3783" s="48" t="str">
        <f>$G$8</f>
        <v>PRODUCTION</v>
      </c>
      <c r="H3783" s="4">
        <f t="shared" ca="1" si="5453"/>
        <v>202.33139389252202</v>
      </c>
      <c r="I3783" s="5">
        <f t="shared" ref="I3783:N3783" ca="1" si="5488">VLOOKUP(CONCATENATE($F3783," ",$G3783),AllocFactorMatrix,(I$4+1),FALSE)*$E3790</f>
        <v>104.05315385032095</v>
      </c>
      <c r="J3783" s="47">
        <f t="shared" ca="1" si="5488"/>
        <v>2.3278474234588804E-2</v>
      </c>
      <c r="K3783" s="47">
        <f t="shared" ca="1" si="5488"/>
        <v>4.075894855630946E-2</v>
      </c>
      <c r="L3783" s="5">
        <f t="shared" ca="1" si="5488"/>
        <v>24.251405685391681</v>
      </c>
      <c r="M3783" s="5">
        <f t="shared" ca="1" si="5488"/>
        <v>0.33745800146078786</v>
      </c>
      <c r="N3783" s="5">
        <f t="shared" ca="1" si="5488"/>
        <v>4.6999026918080257E-2</v>
      </c>
      <c r="O3783" s="5">
        <f t="shared" ref="O3783:O3790" ca="1" si="5489">SUBTOTAL(9,L3783:N3783)</f>
        <v>24.63586271377055</v>
      </c>
      <c r="P3783" s="5">
        <f ca="1">VLOOKUP(CONCATENATE($F3783," ",$G3783),AllocFactorMatrix,(P$4+1),FALSE)*$E3790</f>
        <v>14.424559274771415</v>
      </c>
      <c r="Q3783" s="5">
        <f ca="1">VLOOKUP(CONCATENATE($F3783," ",$G3783),AllocFactorMatrix,(Q$4+1),FALSE)*$E3790</f>
        <v>2.5886166750292539</v>
      </c>
      <c r="R3783" s="5">
        <f ca="1">VLOOKUP(CONCATENATE($F3783," ",$G3783),AllocFactorMatrix,(R$4+1),FALSE)*$E3790</f>
        <v>0.52494504534152309</v>
      </c>
      <c r="S3783" s="5">
        <f ca="1">VLOOKUP(CONCATENATE($F3783," ",$G3783),AllocFactorMatrix,(S$4+1),FALSE)*$E3790</f>
        <v>1.9934550705161844E-2</v>
      </c>
      <c r="T3783" s="5">
        <f ca="1">SUBTOTAL(9,P3783:S3783)</f>
        <v>17.558055545847353</v>
      </c>
      <c r="U3783" s="5">
        <f ca="1">VLOOKUP(CONCATENATE($F3783," ",$G3783),AllocFactorMatrix,(U$4+1),FALSE)*$E3790</f>
        <v>0.68412569100413856</v>
      </c>
      <c r="V3783" s="5">
        <f ca="1">VLOOKUP(CONCATENATE($F3783," ",$G3783),AllocFactorMatrix,(V$4+1),FALSE)*$E3790</f>
        <v>9.2360918766690769</v>
      </c>
      <c r="W3783" s="5">
        <f ca="1">VLOOKUP(CONCATENATE($F3783," ",$G3783),AllocFactorMatrix,(W$4+1),FALSE)*$E3790</f>
        <v>35.32434378541469</v>
      </c>
      <c r="X3783" s="5">
        <f ca="1">VLOOKUP(CONCATENATE($F3783," ",$G3783),AllocFactorMatrix,(X$4+1),FALSE)*$E3790</f>
        <v>6.3993324990723819</v>
      </c>
      <c r="Y3783" s="5">
        <f ca="1">SUBTOTAL(9,U3783:X3783)</f>
        <v>51.643893852160282</v>
      </c>
      <c r="Z3783" s="5">
        <f ca="1">VLOOKUP(CONCATENATE($F3783," ",$G3783),AllocFactorMatrix,(Z$4+1),FALSE)*$E3790</f>
        <v>3.9648666113196027</v>
      </c>
      <c r="AA3783" s="5">
        <f ca="1">VLOOKUP(CONCATENATE($F3783," ",$G3783),AllocFactorMatrix,(AA$4+1),FALSE)*$E3790</f>
        <v>7.9188555687670123E-2</v>
      </c>
      <c r="AB3783" s="5">
        <f t="shared" ref="AB3783:AB3790" ca="1" si="5490">SUBTOTAL(9,Z3783:AA3783)</f>
        <v>4.0440551670072731</v>
      </c>
      <c r="AC3783" s="5">
        <f ca="1">VLOOKUP(CONCATENATE($F3783," ",$G3783),AllocFactorMatrix,(AC$4+1),FALSE)*$E3790</f>
        <v>5.2303004978553003E-2</v>
      </c>
      <c r="AD3783" s="5">
        <f ca="1">VLOOKUP(CONCATENATE($F3783," ",$G3783),AllocFactorMatrix,(AD$4+1),FALSE)*$E3790</f>
        <v>0.23235972749462194</v>
      </c>
      <c r="AE3783" s="5">
        <f ca="1">VLOOKUP(CONCATENATE($F3783," ",$G3783),AllocFactorMatrix,(AE$4+1),FALSE)*$E3790</f>
        <v>4.7672608151411701E-2</v>
      </c>
    </row>
    <row r="3784" spans="4:31" hidden="1" outlineLevel="1">
      <c r="E3784" s="44"/>
      <c r="F3784" s="167" t="str">
        <f>F3790</f>
        <v>LABOR_M</v>
      </c>
      <c r="G3784" s="48" t="str">
        <f>$G$9</f>
        <v>BULKTRAN</v>
      </c>
      <c r="H3784" s="4">
        <f t="shared" ca="1" si="5453"/>
        <v>31.362966484802918</v>
      </c>
      <c r="I3784" s="5">
        <f t="shared" ref="I3784:N3784" ca="1" si="5491">VLOOKUP(CONCATENATE($F3784," ",$G3784),AllocFactorMatrix,(I$4+1),FALSE)*$E3790</f>
        <v>16.129061902174055</v>
      </c>
      <c r="J3784" s="47">
        <f t="shared" ca="1" si="5491"/>
        <v>3.6083476379576165E-3</v>
      </c>
      <c r="K3784" s="47">
        <f t="shared" ca="1" si="5491"/>
        <v>6.3179594275240159E-3</v>
      </c>
      <c r="L3784" s="5">
        <f t="shared" ca="1" si="5491"/>
        <v>3.7591597086724047</v>
      </c>
      <c r="M3784" s="5">
        <f t="shared" ca="1" si="5491"/>
        <v>5.2308659502762332E-2</v>
      </c>
      <c r="N3784" s="5">
        <f t="shared" ca="1" si="5491"/>
        <v>7.2852209323141463E-3</v>
      </c>
      <c r="O3784" s="5">
        <f t="shared" ca="1" si="5489"/>
        <v>3.8187535891074811</v>
      </c>
      <c r="P3784" s="5">
        <f ca="1">VLOOKUP(CONCATENATE($F3784," ",$G3784),AllocFactorMatrix,(P$4+1),FALSE)*$E3790</f>
        <v>2.2359207851502272</v>
      </c>
      <c r="Q3784" s="5">
        <f ca="1">VLOOKUP(CONCATENATE($F3784," ",$G3784),AllocFactorMatrix,(Q$4+1),FALSE)*$E3790</f>
        <v>0.40125606046123852</v>
      </c>
      <c r="R3784" s="5">
        <f ca="1">VLOOKUP(CONCATENATE($F3784," ",$G3784),AllocFactorMatrix,(R$4+1),FALSE)*$E3790</f>
        <v>8.1370634317653442E-2</v>
      </c>
      <c r="S3784" s="5">
        <f ca="1">VLOOKUP(CONCATENATE($F3784," ",$G3784),AllocFactorMatrix,(S$4+1),FALSE)*$E3790</f>
        <v>3.090013040624335E-3</v>
      </c>
      <c r="T3784" s="5">
        <f t="shared" ref="T3784:T3790" ca="1" si="5492">SUBTOTAL(9,P3784:S3784)</f>
        <v>2.7216374929697431</v>
      </c>
      <c r="U3784" s="5">
        <f ca="1">VLOOKUP(CONCATENATE($F3784," ",$G3784),AllocFactorMatrix,(U$4+1),FALSE)*$E3790</f>
        <v>0.10604489350650567</v>
      </c>
      <c r="V3784" s="5">
        <f ca="1">VLOOKUP(CONCATENATE($F3784," ",$G3784),AllocFactorMatrix,(V$4+1),FALSE)*$E3790</f>
        <v>1.4316672979201859</v>
      </c>
      <c r="W3784" s="5">
        <f ca="1">VLOOKUP(CONCATENATE($F3784," ",$G3784),AllocFactorMatrix,(W$4+1),FALSE)*$E3790</f>
        <v>5.4755527005765483</v>
      </c>
      <c r="X3784" s="5">
        <f ca="1">VLOOKUP(CONCATENATE($F3784," ",$G3784),AllocFactorMatrix,(X$4+1),FALSE)*$E3790</f>
        <v>0.99194715576431414</v>
      </c>
      <c r="Y3784" s="5">
        <f t="shared" ref="Y3784:Y3790" ca="1" si="5493">SUBTOTAL(9,U3784:X3784)</f>
        <v>8.0052120477675537</v>
      </c>
      <c r="Z3784" s="5">
        <f ca="1">VLOOKUP(CONCATENATE($F3784," ",$G3784),AllocFactorMatrix,(Z$4+1),FALSE)*$E3790</f>
        <v>0.61458568665614499</v>
      </c>
      <c r="AA3784" s="5">
        <f ca="1">VLOOKUP(CONCATENATE($F3784," ",$G3784),AllocFactorMatrix,(AA$4+1),FALSE)*$E3790</f>
        <v>1.2274852509203876E-2</v>
      </c>
      <c r="AB3784" s="5">
        <f t="shared" ca="1" si="5490"/>
        <v>0.6268605391653489</v>
      </c>
      <c r="AC3784" s="5">
        <f ca="1">VLOOKUP(CONCATENATE($F3784," ",$G3784),AllocFactorMatrix,(AC$4+1),FALSE)*$E3790</f>
        <v>8.1073794858952837E-3</v>
      </c>
      <c r="AD3784" s="5">
        <f ca="1">VLOOKUP(CONCATENATE($F3784," ",$G3784),AllocFactorMatrix,(AD$4+1),FALSE)*$E3790</f>
        <v>3.6017595715783099E-2</v>
      </c>
      <c r="AE3784" s="5">
        <f ca="1">VLOOKUP(CONCATENATE($F3784," ",$G3784),AllocFactorMatrix,(AE$4+1),FALSE)*$E3790</f>
        <v>7.3896313514752289E-3</v>
      </c>
    </row>
    <row r="3785" spans="4:31" hidden="1" outlineLevel="1">
      <c r="E3785" s="44"/>
      <c r="F3785" s="167" t="str">
        <f>F3790</f>
        <v>LABOR_M</v>
      </c>
      <c r="G3785" s="48" t="str">
        <f>$G$10</f>
        <v>SUBTRAN</v>
      </c>
      <c r="H3785" s="4">
        <f t="shared" ca="1" si="5453"/>
        <v>8.6919076975762817</v>
      </c>
      <c r="I3785" s="5">
        <f t="shared" ref="I3785:N3785" ca="1" si="5494">VLOOKUP(CONCATENATE($F3785," ",$G3785),AllocFactorMatrix,(I$4+1),FALSE)*$E3790</f>
        <v>4.4404363962579314</v>
      </c>
      <c r="J3785" s="47">
        <f t="shared" ca="1" si="5494"/>
        <v>7.2305772187134301E-4</v>
      </c>
      <c r="K3785" s="47">
        <f t="shared" ca="1" si="5494"/>
        <v>1.3457345701429339E-3</v>
      </c>
      <c r="L3785" s="5">
        <f t="shared" ca="1" si="5494"/>
        <v>1.0406223234897725</v>
      </c>
      <c r="M3785" s="5">
        <f t="shared" ca="1" si="5494"/>
        <v>1.454352303464038E-2</v>
      </c>
      <c r="N3785" s="5">
        <f t="shared" ca="1" si="5494"/>
        <v>2.6323100964024833E-3</v>
      </c>
      <c r="O3785" s="5">
        <f t="shared" ca="1" si="5489"/>
        <v>1.0577981566208154</v>
      </c>
      <c r="P3785" s="5">
        <f ca="1">VLOOKUP(CONCATENATE($F3785," ",$G3785),AllocFactorMatrix,(P$4+1),FALSE)*$E3790</f>
        <v>0.60078611484203048</v>
      </c>
      <c r="Q3785" s="5">
        <f ca="1">VLOOKUP(CONCATENATE($F3785," ",$G3785),AllocFactorMatrix,(Q$4+1),FALSE)*$E3790</f>
        <v>0.10811732269213356</v>
      </c>
      <c r="R3785" s="5">
        <f ca="1">VLOOKUP(CONCATENATE($F3785," ",$G3785),AllocFactorMatrix,(R$4+1),FALSE)*$E3790</f>
        <v>2.8379963622020998E-2</v>
      </c>
      <c r="S3785" s="5">
        <f ca="1">VLOOKUP(CONCATENATE($F3785," ",$G3785),AllocFactorMatrix,(S$4+1),FALSE)*$E3790</f>
        <v>0</v>
      </c>
      <c r="T3785" s="5">
        <f t="shared" ca="1" si="5492"/>
        <v>0.73728340115618507</v>
      </c>
      <c r="U3785" s="5">
        <f ca="1">VLOOKUP(CONCATENATE($F3785," ",$G3785),AllocFactorMatrix,(U$4+1),FALSE)*$E3790</f>
        <v>2.7119876232059418E-2</v>
      </c>
      <c r="V3785" s="5">
        <f ca="1">VLOOKUP(CONCATENATE($F3785," ",$G3785),AllocFactorMatrix,(V$4+1),FALSE)*$E3790</f>
        <v>0.38051816112601894</v>
      </c>
      <c r="W3785" s="5">
        <f ca="1">VLOOKUP(CONCATENATE($F3785," ",$G3785),AllocFactorMatrix,(W$4+1),FALSE)*$E3790</f>
        <v>1.8762480611504075</v>
      </c>
      <c r="X3785" s="5">
        <f ca="1">VLOOKUP(CONCATENATE($F3785," ",$G3785),AllocFactorMatrix,(X$4+1),FALSE)*$E3790</f>
        <v>0</v>
      </c>
      <c r="Y3785" s="5">
        <f t="shared" ca="1" si="5493"/>
        <v>2.2838860985084857</v>
      </c>
      <c r="Z3785" s="5">
        <f ca="1">VLOOKUP(CONCATENATE($F3785," ",$G3785),AllocFactorMatrix,(Z$4+1),FALSE)*$E3790</f>
        <v>0.16493026133432792</v>
      </c>
      <c r="AA3785" s="5">
        <f ca="1">VLOOKUP(CONCATENATE($F3785," ",$G3785),AllocFactorMatrix,(AA$4+1),FALSE)*$E3790</f>
        <v>3.3115550652909847E-3</v>
      </c>
      <c r="AB3785" s="5">
        <f t="shared" ca="1" si="5490"/>
        <v>0.16824181639961891</v>
      </c>
      <c r="AC3785" s="5">
        <f ca="1">VLOOKUP(CONCATENATE($F3785," ",$G3785),AllocFactorMatrix,(AC$4+1),FALSE)*$E3790</f>
        <v>2.193036341201088E-3</v>
      </c>
      <c r="AD3785" s="5">
        <f ca="1">VLOOKUP(CONCATENATE($F3785," ",$G3785),AllocFactorMatrix,(AD$4+1),FALSE)*$E3790</f>
        <v>0</v>
      </c>
      <c r="AE3785" s="5">
        <f ca="1">VLOOKUP(CONCATENATE($F3785," ",$G3785),AllocFactorMatrix,(AE$4+1),FALSE)*$E3790</f>
        <v>0</v>
      </c>
    </row>
    <row r="3786" spans="4:31" hidden="1" outlineLevel="1">
      <c r="E3786" s="44"/>
      <c r="F3786" s="167" t="str">
        <f>F3790</f>
        <v>LABOR_M</v>
      </c>
      <c r="G3786" s="48" t="str">
        <f>$G$11</f>
        <v>DISTPRI</v>
      </c>
      <c r="H3786" s="4">
        <f t="shared" ca="1" si="5453"/>
        <v>71.00053652360134</v>
      </c>
      <c r="I3786" s="5">
        <f t="shared" ref="I3786:N3786" ca="1" si="5495">VLOOKUP(CONCATENATE($F3786," ",$G3786),AllocFactorMatrix,(I$4+1),FALSE)*$E3790</f>
        <v>46.48402040443429</v>
      </c>
      <c r="J3786" s="47">
        <f t="shared" ca="1" si="5495"/>
        <v>7.6327435589108542E-3</v>
      </c>
      <c r="K3786" s="47">
        <f t="shared" ca="1" si="5495"/>
        <v>1.4122761876886818E-2</v>
      </c>
      <c r="L3786" s="5">
        <f t="shared" ca="1" si="5495"/>
        <v>10.876026932025052</v>
      </c>
      <c r="M3786" s="5">
        <f t="shared" ca="1" si="5495"/>
        <v>0.15198087991406461</v>
      </c>
      <c r="N3786" s="5">
        <f t="shared" ca="1" si="5495"/>
        <v>0</v>
      </c>
      <c r="O3786" s="5">
        <f t="shared" ca="1" si="5489"/>
        <v>11.028007811939117</v>
      </c>
      <c r="P3786" s="5">
        <f ca="1">VLOOKUP(CONCATENATE($F3786," ",$G3786),AllocFactorMatrix,(P$4+1),FALSE)*$E3790</f>
        <v>6.3072333555475595</v>
      </c>
      <c r="Q3786" s="5">
        <f ca="1">VLOOKUP(CONCATENATE($F3786," ",$G3786),AllocFactorMatrix,(Q$4+1),FALSE)*$E3790</f>
        <v>1.1349511208598768</v>
      </c>
      <c r="R3786" s="5">
        <f ca="1">VLOOKUP(CONCATENATE($F3786," ",$G3786),AllocFactorMatrix,(R$4+1),FALSE)*$E3790</f>
        <v>0</v>
      </c>
      <c r="S3786" s="5">
        <f ca="1">VLOOKUP(CONCATENATE($F3786," ",$G3786),AllocFactorMatrix,(S$4+1),FALSE)*$E3790</f>
        <v>0</v>
      </c>
      <c r="T3786" s="5">
        <f t="shared" ca="1" si="5492"/>
        <v>7.4421844764074363</v>
      </c>
      <c r="U3786" s="5">
        <f ca="1">VLOOKUP(CONCATENATE($F3786," ",$G3786),AllocFactorMatrix,(U$4+1),FALSE)*$E3790</f>
        <v>0.28561353616814522</v>
      </c>
      <c r="V3786" s="5">
        <f ca="1">VLOOKUP(CONCATENATE($F3786," ",$G3786),AllocFactorMatrix,(V$4+1),FALSE)*$E3790</f>
        <v>3.94942479584244</v>
      </c>
      <c r="W3786" s="5">
        <f ca="1">VLOOKUP(CONCATENATE($F3786," ",$G3786),AllocFactorMatrix,(W$4+1),FALSE)*$E3790</f>
        <v>0</v>
      </c>
      <c r="X3786" s="5">
        <f ca="1">VLOOKUP(CONCATENATE($F3786," ",$G3786),AllocFactorMatrix,(X$4+1),FALSE)*$E3790</f>
        <v>0</v>
      </c>
      <c r="Y3786" s="5">
        <f t="shared" ca="1" si="5493"/>
        <v>4.2350383320105855</v>
      </c>
      <c r="Z3786" s="5">
        <f ca="1">VLOOKUP(CONCATENATE($F3786," ",$G3786),AllocFactorMatrix,(Z$4+1),FALSE)*$E3790</f>
        <v>1.7319435667768068</v>
      </c>
      <c r="AA3786" s="5">
        <f ca="1">VLOOKUP(CONCATENATE($F3786," ",$G3786),AllocFactorMatrix,(AA$4+1),FALSE)*$E3790</f>
        <v>3.4762838676927706E-2</v>
      </c>
      <c r="AB3786" s="5">
        <f t="shared" ca="1" si="5490"/>
        <v>1.7667064054537345</v>
      </c>
      <c r="AC3786" s="5">
        <f ca="1">VLOOKUP(CONCATENATE($F3786," ",$G3786),AllocFactorMatrix,(AC$4+1),FALSE)*$E3790</f>
        <v>2.2823587920345039E-2</v>
      </c>
      <c r="AD3786" s="5">
        <f ca="1">VLOOKUP(CONCATENATE($F3786," ",$G3786),AllocFactorMatrix,(AD$4+1),FALSE)*$E3790</f>
        <v>0</v>
      </c>
      <c r="AE3786" s="5">
        <f ca="1">VLOOKUP(CONCATENATE($F3786," ",$G3786),AllocFactorMatrix,(AE$4+1),FALSE)*$E3790</f>
        <v>0</v>
      </c>
    </row>
    <row r="3787" spans="4:31" hidden="1" outlineLevel="1">
      <c r="E3787" s="44"/>
      <c r="F3787" s="167" t="str">
        <f>F3790</f>
        <v>LABOR_M</v>
      </c>
      <c r="G3787" s="48" t="str">
        <f>$G$12</f>
        <v>DISTSEC</v>
      </c>
      <c r="H3787" s="4">
        <f t="shared" ca="1" si="5453"/>
        <v>28.128499058342044</v>
      </c>
      <c r="I3787" s="5">
        <f t="shared" ref="I3787:N3787" ca="1" si="5496">VLOOKUP(CONCATENATE($F3787," ",$G3787),AllocFactorMatrix,(I$4+1),FALSE)*$E3790</f>
        <v>20.869128808180228</v>
      </c>
      <c r="J3787" s="47">
        <f t="shared" ca="1" si="5496"/>
        <v>5.1733494666140068E-3</v>
      </c>
      <c r="K3787" s="47">
        <f t="shared" ca="1" si="5496"/>
        <v>6.7009132854960957E-3</v>
      </c>
      <c r="L3787" s="5">
        <f t="shared" ca="1" si="5496"/>
        <v>4.2065237743671551</v>
      </c>
      <c r="M3787" s="5">
        <f t="shared" ca="1" si="5496"/>
        <v>0</v>
      </c>
      <c r="N3787" s="5">
        <f t="shared" ca="1" si="5496"/>
        <v>0</v>
      </c>
      <c r="O3787" s="5">
        <f t="shared" ca="1" si="5489"/>
        <v>4.2065237743671551</v>
      </c>
      <c r="P3787" s="5">
        <f ca="1">VLOOKUP(CONCATENATE($F3787," ",$G3787),AllocFactorMatrix,(P$4+1),FALSE)*$E3790</f>
        <v>2.0998706955056594</v>
      </c>
      <c r="Q3787" s="5">
        <f ca="1">VLOOKUP(CONCATENATE($F3787," ",$G3787),AllocFactorMatrix,(Q$4+1),FALSE)*$E3790</f>
        <v>0</v>
      </c>
      <c r="R3787" s="5">
        <f ca="1">VLOOKUP(CONCATENATE($F3787," ",$G3787),AllocFactorMatrix,(R$4+1),FALSE)*$E3790</f>
        <v>0</v>
      </c>
      <c r="S3787" s="5">
        <f ca="1">VLOOKUP(CONCATENATE($F3787," ",$G3787),AllocFactorMatrix,(S$4+1),FALSE)*$E3790</f>
        <v>0</v>
      </c>
      <c r="T3787" s="5">
        <f t="shared" ca="1" si="5492"/>
        <v>2.0998706955056594</v>
      </c>
      <c r="U3787" s="5">
        <f ca="1">VLOOKUP(CONCATENATE($F3787," ",$G3787),AllocFactorMatrix,(U$4+1),FALSE)*$E3790</f>
        <v>7.8638985396049924E-2</v>
      </c>
      <c r="V3787" s="5">
        <f ca="1">VLOOKUP(CONCATENATE($F3787," ",$G3787),AllocFactorMatrix,(V$4+1),FALSE)*$E3790</f>
        <v>0</v>
      </c>
      <c r="W3787" s="5">
        <f ca="1">VLOOKUP(CONCATENATE($F3787," ",$G3787),AllocFactorMatrix,(W$4+1),FALSE)*$E3790</f>
        <v>0</v>
      </c>
      <c r="X3787" s="5">
        <f ca="1">VLOOKUP(CONCATENATE($F3787," ",$G3787),AllocFactorMatrix,(X$4+1),FALSE)*$E3790</f>
        <v>0</v>
      </c>
      <c r="Y3787" s="5">
        <f t="shared" ca="1" si="5493"/>
        <v>7.8638985396049924E-2</v>
      </c>
      <c r="Z3787" s="5">
        <f ca="1">VLOOKUP(CONCATENATE($F3787," ",$G3787),AllocFactorMatrix,(Z$4+1),FALSE)*$E3790</f>
        <v>0.59430379561547275</v>
      </c>
      <c r="AA3787" s="5">
        <f ca="1">VLOOKUP(CONCATENATE($F3787," ",$G3787),AllocFactorMatrix,(AA$4+1),FALSE)*$E3790</f>
        <v>0</v>
      </c>
      <c r="AB3787" s="5">
        <f t="shared" ca="1" si="5490"/>
        <v>0.59430379561547275</v>
      </c>
      <c r="AC3787" s="5">
        <f ca="1">VLOOKUP(CONCATENATE($F3787," ",$G3787),AllocFactorMatrix,(AC$4+1),FALSE)*$E3790</f>
        <v>7.0267935668576068E-3</v>
      </c>
      <c r="AD3787" s="5">
        <f ca="1">VLOOKUP(CONCATENATE($F3787," ",$G3787),AllocFactorMatrix,(AD$4+1),FALSE)*$E3790</f>
        <v>0.21628266923611872</v>
      </c>
      <c r="AE3787" s="5">
        <f ca="1">VLOOKUP(CONCATENATE($F3787," ",$G3787),AllocFactorMatrix,(AE$4+1),FALSE)*$E3790</f>
        <v>4.4849273722378125E-2</v>
      </c>
    </row>
    <row r="3788" spans="4:31" hidden="1" outlineLevel="1">
      <c r="E3788" s="44"/>
      <c r="F3788" s="167" t="str">
        <f>F3790</f>
        <v>LABOR_M</v>
      </c>
      <c r="G3788" s="48" t="str">
        <f>$G$13</f>
        <v>ENERGY</v>
      </c>
      <c r="H3788" s="4">
        <f t="shared" ca="1" si="5453"/>
        <v>80.927169498395187</v>
      </c>
      <c r="I3788" s="5">
        <f t="shared" ref="I3788:N3788" ca="1" si="5497">VLOOKUP(CONCATENATE($F3788," ",$G3788),AllocFactorMatrix,(I$4+1),FALSE)*$E3790</f>
        <v>31.660618810099965</v>
      </c>
      <c r="J3788" s="47">
        <f t="shared" ca="1" si="5497"/>
        <v>5.0665652181775597E-3</v>
      </c>
      <c r="K3788" s="47">
        <f t="shared" ca="1" si="5497"/>
        <v>1.4608937026672861E-2</v>
      </c>
      <c r="L3788" s="5">
        <f t="shared" ca="1" si="5497"/>
        <v>9.1294592488839559</v>
      </c>
      <c r="M3788" s="5">
        <f t="shared" ca="1" si="5497"/>
        <v>0.12732879029305286</v>
      </c>
      <c r="N3788" s="5">
        <f t="shared" ca="1" si="5497"/>
        <v>1.7800456970374256E-2</v>
      </c>
      <c r="O3788" s="5">
        <f t="shared" ca="1" si="5489"/>
        <v>9.2745884961473823</v>
      </c>
      <c r="P3788" s="5">
        <f ca="1">VLOOKUP(CONCATENATE($F3788," ",$G3788),AllocFactorMatrix,(P$4+1),FALSE)*$E3790</f>
        <v>5.918697695069369</v>
      </c>
      <c r="Q3788" s="5">
        <f ca="1">VLOOKUP(CONCATENATE($F3788," ",$G3788),AllocFactorMatrix,(Q$4+1),FALSE)*$E3790</f>
        <v>1.0570698911721141</v>
      </c>
      <c r="R3788" s="5">
        <f ca="1">VLOOKUP(CONCATENATE($F3788," ",$G3788),AllocFactorMatrix,(R$4+1),FALSE)*$E3790</f>
        <v>0.21525814137094965</v>
      </c>
      <c r="S3788" s="5">
        <f ca="1">VLOOKUP(CONCATENATE($F3788," ",$G3788),AllocFactorMatrix,(S$4+1),FALSE)*$E3790</f>
        <v>8.1303728494181455E-3</v>
      </c>
      <c r="T3788" s="5">
        <f t="shared" ca="1" si="5492"/>
        <v>7.1991561004618516</v>
      </c>
      <c r="U3788" s="5">
        <f ca="1">VLOOKUP(CONCATENATE($F3788," ",$G3788),AllocFactorMatrix,(U$4+1),FALSE)*$E3790</f>
        <v>0.31041320284136142</v>
      </c>
      <c r="V3788" s="5">
        <f ca="1">VLOOKUP(CONCATENATE($F3788," ",$G3788),AllocFactorMatrix,(V$4+1),FALSE)*$E3790</f>
        <v>4.9076917572547805</v>
      </c>
      <c r="W3788" s="5">
        <f ca="1">VLOOKUP(CONCATENATE($F3788," ",$G3788),AllocFactorMatrix,(W$4+1),FALSE)*$E3790</f>
        <v>21.10718349492948</v>
      </c>
      <c r="X3788" s="5">
        <f ca="1">VLOOKUP(CONCATENATE($F3788," ",$G3788),AllocFactorMatrix,(X$4+1),FALSE)*$E3790</f>
        <v>3.9704816744617721</v>
      </c>
      <c r="Y3788" s="5">
        <f t="shared" ca="1" si="5493"/>
        <v>30.295770129487394</v>
      </c>
      <c r="Z3788" s="5">
        <f ca="1">VLOOKUP(CONCATENATE($F3788," ",$G3788),AllocFactorMatrix,(Z$4+1),FALSE)*$E3790</f>
        <v>1.6281726194882533</v>
      </c>
      <c r="AA3788" s="5">
        <f ca="1">VLOOKUP(CONCATENATE($F3788," ",$G3788),AllocFactorMatrix,(AA$4+1),FALSE)*$E3790</f>
        <v>3.2668958827325886E-2</v>
      </c>
      <c r="AB3788" s="5">
        <f t="shared" ca="1" si="5490"/>
        <v>1.6608415783155792</v>
      </c>
      <c r="AC3788" s="5">
        <f ca="1">VLOOKUP(CONCATENATE($F3788," ",$G3788),AllocFactorMatrix,(AC$4+1),FALSE)*$E3790</f>
        <v>2.9140851363774624E-2</v>
      </c>
      <c r="AD3788" s="5">
        <f ca="1">VLOOKUP(CONCATENATE($F3788," ",$G3788),AllocFactorMatrix,(AD$4+1),FALSE)*$E3790</f>
        <v>0.65274509036547845</v>
      </c>
      <c r="AE3788" s="5">
        <f ca="1">VLOOKUP(CONCATENATE($F3788," ",$G3788),AllocFactorMatrix,(AE$4+1),FALSE)*$E3790</f>
        <v>0.134632939908822</v>
      </c>
    </row>
    <row r="3789" spans="4:31" hidden="1" outlineLevel="1">
      <c r="E3789" s="44"/>
      <c r="F3789" s="167" t="str">
        <f>F3790</f>
        <v>LABOR_M</v>
      </c>
      <c r="G3789" s="48" t="str">
        <f>$G$14</f>
        <v>CUSTOMER</v>
      </c>
      <c r="H3789" s="4">
        <f t="shared" ca="1" si="5453"/>
        <v>53.557526844760417</v>
      </c>
      <c r="I3789" s="5">
        <f t="shared" ref="I3789:N3789" ca="1" si="5498">VLOOKUP(CONCATENATE($F3789," ",$G3789),AllocFactorMatrix,(I$4+1),FALSE)*$E3790</f>
        <v>41.345045462650454</v>
      </c>
      <c r="J3789" s="47">
        <f t="shared" ca="1" si="5498"/>
        <v>8.3441100587937616E-3</v>
      </c>
      <c r="K3789" s="47">
        <f t="shared" ca="1" si="5498"/>
        <v>2.4474120954604745E-3</v>
      </c>
      <c r="L3789" s="5">
        <f t="shared" ca="1" si="5498"/>
        <v>8.3717553015567479</v>
      </c>
      <c r="M3789" s="5">
        <f t="shared" ca="1" si="5498"/>
        <v>0.21403312061520266</v>
      </c>
      <c r="N3789" s="5">
        <f t="shared" ca="1" si="5498"/>
        <v>3.4508805470475135E-2</v>
      </c>
      <c r="O3789" s="5">
        <f t="shared" ca="1" si="5489"/>
        <v>8.6202972276424248</v>
      </c>
      <c r="P3789" s="5">
        <f ca="1">VLOOKUP(CONCATENATE($F3789," ",$G3789),AllocFactorMatrix,(P$4+1),FALSE)*$E3790</f>
        <v>0.34289261933117959</v>
      </c>
      <c r="Q3789" s="5">
        <f ca="1">VLOOKUP(CONCATENATE($F3789," ",$G3789),AllocFactorMatrix,(Q$4+1),FALSE)*$E3790</f>
        <v>8.293840916147921E-2</v>
      </c>
      <c r="R3789" s="5">
        <f ca="1">VLOOKUP(CONCATENATE($F3789," ",$G3789),AllocFactorMatrix,(R$4+1),FALSE)*$E3790</f>
        <v>8.442814795997404E-2</v>
      </c>
      <c r="S3789" s="5">
        <f ca="1">VLOOKUP(CONCATENATE($F3789," ",$G3789),AllocFactorMatrix,(S$4+1),FALSE)*$E3790</f>
        <v>1.0428850741031899E-2</v>
      </c>
      <c r="T3789" s="5">
        <f t="shared" ca="1" si="5492"/>
        <v>0.5206880271936648</v>
      </c>
      <c r="U3789" s="5">
        <f ca="1">VLOOKUP(CONCATENATE($F3789," ",$G3789),AllocFactorMatrix,(U$4+1),FALSE)*$E3790</f>
        <v>2.6098790706127447E-3</v>
      </c>
      <c r="V3789" s="5">
        <f ca="1">VLOOKUP(CONCATENATE($F3789," ",$G3789),AllocFactorMatrix,(V$4+1),FALSE)*$E3790</f>
        <v>6.0296644594780582E-2</v>
      </c>
      <c r="W3789" s="5">
        <f ca="1">VLOOKUP(CONCATENATE($F3789," ",$G3789),AllocFactorMatrix,(W$4+1),FALSE)*$E3790</f>
        <v>0.1418234598002025</v>
      </c>
      <c r="X3789" s="5">
        <f ca="1">VLOOKUP(CONCATENATE($F3789," ",$G3789),AllocFactorMatrix,(X$4+1),FALSE)*$E3790</f>
        <v>4.1761833848237902E-2</v>
      </c>
      <c r="Y3789" s="5">
        <f t="shared" ca="1" si="5493"/>
        <v>0.24649181731383374</v>
      </c>
      <c r="Z3789" s="5">
        <f ca="1">VLOOKUP(CONCATENATE($F3789," ",$G3789),AllocFactorMatrix,(Z$4+1),FALSE)*$E3790</f>
        <v>7.6091684498460183E-2</v>
      </c>
      <c r="AA3789" s="5">
        <f ca="1">VLOOKUP(CONCATENATE($F3789," ",$G3789),AllocFactorMatrix,(AA$4+1),FALSE)*$E3790</f>
        <v>1.1366752513398807E-3</v>
      </c>
      <c r="AB3789" s="5">
        <f t="shared" ca="1" si="5490"/>
        <v>7.7228359749800066E-2</v>
      </c>
      <c r="AC3789" s="5">
        <f ca="1">VLOOKUP(CONCATENATE($F3789," ",$G3789),AllocFactorMatrix,(AC$4+1),FALSE)*$E3790</f>
        <v>6.1944713426080201E-3</v>
      </c>
      <c r="AD3789" s="5">
        <f ca="1">VLOOKUP(CONCATENATE($F3789," ",$G3789),AllocFactorMatrix,(AD$4+1),FALSE)*$E3790</f>
        <v>2.2507329537497847</v>
      </c>
      <c r="AE3789" s="5">
        <f ca="1">VLOOKUP(CONCATENATE($F3789," ",$G3789),AllocFactorMatrix,(AE$4+1),FALSE)*$E3790</f>
        <v>0.48005700296355946</v>
      </c>
    </row>
    <row r="3790" spans="4:31" collapsed="1">
      <c r="D3790" s="48" t="s">
        <v>331</v>
      </c>
      <c r="E3790" s="87">
        <v>476</v>
      </c>
      <c r="F3790" s="88" t="s">
        <v>67</v>
      </c>
      <c r="G3790" s="48" t="str">
        <f>$G$15</f>
        <v>TOTAL</v>
      </c>
      <c r="H3790" s="4">
        <f t="shared" ca="1" si="5453"/>
        <v>476.00000000000011</v>
      </c>
      <c r="I3790" s="5">
        <f t="shared" ref="I3790:N3790" ca="1" si="5499">VLOOKUP(CONCATENATE($F3790," ",$G3790),AllocFactorMatrix,(I$4+1),FALSE)*$E3790</f>
        <v>264.98146563411785</v>
      </c>
      <c r="J3790" s="47">
        <f t="shared" ca="1" si="5499"/>
        <v>5.3826647896913951E-2</v>
      </c>
      <c r="K3790" s="47">
        <f t="shared" ca="1" si="5499"/>
        <v>8.6302666838492664E-2</v>
      </c>
      <c r="L3790" s="5">
        <f t="shared" ca="1" si="5499"/>
        <v>61.634952974386778</v>
      </c>
      <c r="M3790" s="5">
        <f t="shared" ca="1" si="5499"/>
        <v>0.89765297482051065</v>
      </c>
      <c r="N3790" s="5">
        <f t="shared" ca="1" si="5499"/>
        <v>0.10922582038764629</v>
      </c>
      <c r="O3790" s="5">
        <f t="shared" ca="1" si="5489"/>
        <v>62.641831769594937</v>
      </c>
      <c r="P3790" s="5">
        <f ca="1">VLOOKUP(CONCATENATE($F3790," ",$G3790),AllocFactorMatrix,(P$4+1),FALSE)*$E3790</f>
        <v>31.92996054021744</v>
      </c>
      <c r="Q3790" s="5">
        <f ca="1">VLOOKUP(CONCATENATE($F3790," ",$G3790),AllocFactorMatrix,(Q$4+1),FALSE)*$E3790</f>
        <v>5.3729494793760955</v>
      </c>
      <c r="R3790" s="5">
        <f ca="1">VLOOKUP(CONCATENATE($F3790," ",$G3790),AllocFactorMatrix,(R$4+1),FALSE)*$E3790</f>
        <v>0.93438193261212121</v>
      </c>
      <c r="S3790" s="5">
        <f ca="1">VLOOKUP(CONCATENATE($F3790," ",$G3790),AllocFactorMatrix,(S$4+1),FALSE)*$E3790</f>
        <v>4.1583787336236223E-2</v>
      </c>
      <c r="T3790" s="5">
        <f t="shared" ca="1" si="5492"/>
        <v>38.278875739541888</v>
      </c>
      <c r="U3790" s="5">
        <f ca="1">VLOOKUP(CONCATENATE($F3790," ",$G3790),AllocFactorMatrix,(U$4+1),FALSE)*$E3790</f>
        <v>1.4945660642188727</v>
      </c>
      <c r="V3790" s="5">
        <f ca="1">VLOOKUP(CONCATENATE($F3790," ",$G3790),AllocFactorMatrix,(V$4+1),FALSE)*$E3790</f>
        <v>19.965690533407283</v>
      </c>
      <c r="W3790" s="5">
        <f ca="1">VLOOKUP(CONCATENATE($F3790," ",$G3790),AllocFactorMatrix,(W$4+1),FALSE)*$E3790</f>
        <v>63.925151501871319</v>
      </c>
      <c r="X3790" s="5">
        <f ca="1">VLOOKUP(CONCATENATE($F3790," ",$G3790),AllocFactorMatrix,(X$4+1),FALSE)*$E3790</f>
        <v>11.403523163146707</v>
      </c>
      <c r="Y3790" s="5">
        <f t="shared" ca="1" si="5493"/>
        <v>96.788931262644184</v>
      </c>
      <c r="Z3790" s="5">
        <f ca="1">VLOOKUP(CONCATENATE($F3790," ",$G3790),AllocFactorMatrix,(Z$4+1),FALSE)*$E3790</f>
        <v>8.774894225689069</v>
      </c>
      <c r="AA3790" s="5">
        <f ca="1">VLOOKUP(CONCATENATE($F3790," ",$G3790),AllocFactorMatrix,(AA$4+1),FALSE)*$E3790</f>
        <v>0.16334343601775844</v>
      </c>
      <c r="AB3790" s="5">
        <f t="shared" ca="1" si="5490"/>
        <v>8.9382376617068271</v>
      </c>
      <c r="AC3790" s="5">
        <f ca="1">VLOOKUP(CONCATENATE($F3790," ",$G3790),AllocFactorMatrix,(AC$4+1),FALSE)*$E3790</f>
        <v>0.12778912499923467</v>
      </c>
      <c r="AD3790" s="5">
        <f ca="1">VLOOKUP(CONCATENATE($F3790," ",$G3790),AllocFactorMatrix,(AD$4+1),FALSE)*$E3790</f>
        <v>3.3881380365617866</v>
      </c>
      <c r="AE3790" s="5">
        <f ca="1">VLOOKUP(CONCATENATE($F3790," ",$G3790),AllocFactorMatrix,(AE$4+1),FALSE)*$E3790</f>
        <v>0.71460145609764647</v>
      </c>
    </row>
    <row r="3791" spans="4:31" hidden="1" outlineLevel="1">
      <c r="E3791" s="44"/>
      <c r="F3791" s="167" t="str">
        <f>F3798</f>
        <v>LABOR_M</v>
      </c>
      <c r="G3791" s="48" t="str">
        <f>$G$8</f>
        <v>PRODUCTION</v>
      </c>
      <c r="H3791" s="4">
        <f t="shared" ca="1" si="5453"/>
        <v>186493.43646303596</v>
      </c>
      <c r="I3791" s="5">
        <f t="shared" ref="I3791:N3791" ca="1" si="5500">VLOOKUP(CONCATENATE($F3791," ",$G3791),AllocFactorMatrix,(I$4+1),FALSE)*$E3798</f>
        <v>95908.152773718088</v>
      </c>
      <c r="J3791" s="47">
        <f t="shared" ca="1" si="5500"/>
        <v>21.456297869082963</v>
      </c>
      <c r="K3791" s="47">
        <f t="shared" ca="1" si="5500"/>
        <v>37.56844766721683</v>
      </c>
      <c r="L3791" s="5">
        <f t="shared" ca="1" si="5500"/>
        <v>22353.070862203251</v>
      </c>
      <c r="M3791" s="5">
        <f t="shared" ca="1" si="5500"/>
        <v>311.04269655652536</v>
      </c>
      <c r="N3791" s="5">
        <f t="shared" ca="1" si="5500"/>
        <v>43.32006947487087</v>
      </c>
      <c r="O3791" s="5">
        <f t="shared" ref="O3791:O3798" ca="1" si="5501">SUBTOTAL(9,L3791:N3791)</f>
        <v>22707.433628234645</v>
      </c>
      <c r="P3791" s="5">
        <f ca="1">VLOOKUP(CONCATENATE($F3791," ",$G3791),AllocFactorMatrix,(P$4+1),FALSE)*$E3798</f>
        <v>13295.443563473131</v>
      </c>
      <c r="Q3791" s="5">
        <f ca="1">VLOOKUP(CONCATENATE($F3791," ",$G3791),AllocFactorMatrix,(Q$4+1),FALSE)*$E3798</f>
        <v>2385.9867226939809</v>
      </c>
      <c r="R3791" s="5">
        <f ca="1">VLOOKUP(CONCATENATE($F3791," ",$G3791),AllocFactorMatrix,(R$4+1),FALSE)*$E3798</f>
        <v>483.85375880911732</v>
      </c>
      <c r="S3791" s="5">
        <f ca="1">VLOOKUP(CONCATENATE($F3791," ",$G3791),AllocFactorMatrix,(S$4+1),FALSE)*$E3798</f>
        <v>18.374127681476278</v>
      </c>
      <c r="T3791" s="5">
        <f ca="1">SUBTOTAL(9,P3791:S3791)</f>
        <v>16183.658172657704</v>
      </c>
      <c r="U3791" s="5">
        <f ca="1">VLOOKUP(CONCATENATE($F3791," ",$G3791),AllocFactorMatrix,(U$4+1),FALSE)*$E3798</f>
        <v>630.57417157805833</v>
      </c>
      <c r="V3791" s="5">
        <f ca="1">VLOOKUP(CONCATENATE($F3791," ",$G3791),AllocFactorMatrix,(V$4+1),FALSE)*$E3798</f>
        <v>8513.1154411130065</v>
      </c>
      <c r="W3791" s="5">
        <f ca="1">VLOOKUP(CONCATENATE($F3791," ",$G3791),AllocFactorMatrix,(W$4+1),FALSE)*$E3798</f>
        <v>32559.249143724457</v>
      </c>
      <c r="X3791" s="5">
        <f ca="1">VLOOKUP(CONCATENATE($F3791," ",$G3791),AllocFactorMatrix,(X$4+1),FALSE)*$E3798</f>
        <v>5898.4099593340688</v>
      </c>
      <c r="Y3791" s="5">
        <f ca="1">SUBTOTAL(9,U3791:X3791)</f>
        <v>47601.348715749584</v>
      </c>
      <c r="Z3791" s="5">
        <f ca="1">VLOOKUP(CONCATENATE($F3791," ",$G3791),AllocFactorMatrix,(Z$4+1),FALSE)*$E3798</f>
        <v>3654.5075148116857</v>
      </c>
      <c r="AA3791" s="5">
        <f ca="1">VLOOKUP(CONCATENATE($F3791," ",$G3791),AllocFactorMatrix,(AA$4+1),FALSE)*$E3798</f>
        <v>72.989888492454611</v>
      </c>
      <c r="AB3791" s="5">
        <f t="shared" ref="AB3791:AB3798" ca="1" si="5502">SUBTOTAL(9,Z3791:AA3791)</f>
        <v>3727.4974033041403</v>
      </c>
      <c r="AC3791" s="5">
        <f ca="1">VLOOKUP(CONCATENATE($F3791," ",$G3791),AllocFactorMatrix,(AC$4+1),FALSE)*$E3798</f>
        <v>48.208866395567945</v>
      </c>
      <c r="AD3791" s="5">
        <f ca="1">VLOOKUP(CONCATENATE($F3791," ",$G3791),AllocFactorMatrix,(AD$4+1),FALSE)*$E3798</f>
        <v>214.17123285922361</v>
      </c>
      <c r="AE3791" s="5">
        <f ca="1">VLOOKUP(CONCATENATE($F3791," ",$G3791),AllocFactorMatrix,(AE$4+1),FALSE)*$E3798</f>
        <v>43.940924580568009</v>
      </c>
    </row>
    <row r="3792" spans="4:31" hidden="1" outlineLevel="1">
      <c r="E3792" s="44"/>
      <c r="F3792" s="167" t="str">
        <f>F3798</f>
        <v>LABOR_M</v>
      </c>
      <c r="G3792" s="48" t="str">
        <f>$G$9</f>
        <v>BULKTRAN</v>
      </c>
      <c r="H3792" s="4">
        <f t="shared" ca="1" si="5453"/>
        <v>28907.957805761405</v>
      </c>
      <c r="I3792" s="5">
        <f t="shared" ref="I3792:N3792" ca="1" si="5503">VLOOKUP(CONCATENATE($F3792," ",$G3792),AllocFactorMatrix,(I$4+1),FALSE)*$E3798</f>
        <v>14866.52230873917</v>
      </c>
      <c r="J3792" s="47">
        <f t="shared" ca="1" si="5503"/>
        <v>3.325895887977993</v>
      </c>
      <c r="K3792" s="47">
        <f t="shared" ca="1" si="5503"/>
        <v>5.8234065530081658</v>
      </c>
      <c r="L3792" s="5">
        <f t="shared" ca="1" si="5503"/>
        <v>3464.9027953422915</v>
      </c>
      <c r="M3792" s="5">
        <f t="shared" ca="1" si="5503"/>
        <v>48.214078298827616</v>
      </c>
      <c r="N3792" s="5">
        <f t="shared" ca="1" si="5503"/>
        <v>6.7149534282426648</v>
      </c>
      <c r="O3792" s="5">
        <f t="shared" ca="1" si="5501"/>
        <v>3519.8318270693617</v>
      </c>
      <c r="P3792" s="5">
        <f ca="1">VLOOKUP(CONCATENATE($F3792," ",$G3792),AllocFactorMatrix,(P$4+1),FALSE)*$E3798</f>
        <v>2060.898918648762</v>
      </c>
      <c r="Q3792" s="5">
        <f ca="1">VLOOKUP(CONCATENATE($F3792," ",$G3792),AllocFactorMatrix,(Q$4+1),FALSE)*$E3798</f>
        <v>369.84681505622643</v>
      </c>
      <c r="R3792" s="5">
        <f ca="1">VLOOKUP(CONCATENATE($F3792," ",$G3792),AllocFactorMatrix,(R$4+1),FALSE)*$E3798</f>
        <v>75.001159875057283</v>
      </c>
      <c r="S3792" s="5">
        <f ca="1">VLOOKUP(CONCATENATE($F3792," ",$G3792),AllocFactorMatrix,(S$4+1),FALSE)*$E3798</f>
        <v>2.848135129083027</v>
      </c>
      <c r="T3792" s="5">
        <f t="shared" ref="T3792:T3798" ca="1" si="5504">SUBTOTAL(9,P3792:S3792)</f>
        <v>2508.5950287091282</v>
      </c>
      <c r="U3792" s="5">
        <f ca="1">VLOOKUP(CONCATENATE($F3792," ",$G3792),AllocFactorMatrix,(U$4+1),FALSE)*$E3798</f>
        <v>97.743984405555253</v>
      </c>
      <c r="V3792" s="5">
        <f ca="1">VLOOKUP(CONCATENATE($F3792," ",$G3792),AllocFactorMatrix,(V$4+1),FALSE)*$E3798</f>
        <v>1319.600231700635</v>
      </c>
      <c r="W3792" s="5">
        <f ca="1">VLOOKUP(CONCATENATE($F3792," ",$G3792),AllocFactorMatrix,(W$4+1),FALSE)*$E3798</f>
        <v>5046.9411593507457</v>
      </c>
      <c r="X3792" s="5">
        <f ca="1">VLOOKUP(CONCATENATE($F3792," ",$G3792),AllocFactorMatrix,(X$4+1),FALSE)*$E3798</f>
        <v>914.30019983200668</v>
      </c>
      <c r="Y3792" s="5">
        <f t="shared" ref="Y3792:Y3798" ca="1" si="5505">SUBTOTAL(9,U3792:X3792)</f>
        <v>7378.5855752889429</v>
      </c>
      <c r="Z3792" s="5">
        <f ca="1">VLOOKUP(CONCATENATE($F3792," ",$G3792),AllocFactorMatrix,(Z$4+1),FALSE)*$E3798</f>
        <v>566.47757177209462</v>
      </c>
      <c r="AA3792" s="5">
        <f ca="1">VLOOKUP(CONCATENATE($F3792," ",$G3792),AllocFactorMatrix,(AA$4+1),FALSE)*$E3798</f>
        <v>11.314010062790144</v>
      </c>
      <c r="AB3792" s="5">
        <f t="shared" ca="1" si="5502"/>
        <v>577.79158183488471</v>
      </c>
      <c r="AC3792" s="5">
        <f ca="1">VLOOKUP(CONCATENATE($F3792," ",$G3792),AllocFactorMatrix,(AC$4+1),FALSE)*$E3798</f>
        <v>7.4727556210960024</v>
      </c>
      <c r="AD3792" s="5">
        <f ca="1">VLOOKUP(CONCATENATE($F3792," ",$G3792),AllocFactorMatrix,(AD$4+1),FALSE)*$E3798</f>
        <v>33.198235177190497</v>
      </c>
      <c r="AE3792" s="5">
        <f ca="1">VLOOKUP(CONCATENATE($F3792," ",$G3792),AllocFactorMatrix,(AE$4+1),FALSE)*$E3798</f>
        <v>6.811190880559332</v>
      </c>
    </row>
    <row r="3793" spans="4:31" hidden="1" outlineLevel="1">
      <c r="E3793" s="44"/>
      <c r="F3793" s="167" t="str">
        <f>F3798</f>
        <v>LABOR_M</v>
      </c>
      <c r="G3793" s="48" t="str">
        <f>$G$10</f>
        <v>SUBTRAN</v>
      </c>
      <c r="H3793" s="4">
        <f t="shared" ca="1" si="5453"/>
        <v>8011.5285362071809</v>
      </c>
      <c r="I3793" s="5">
        <f t="shared" ref="I3793:N3793" ca="1" si="5506">VLOOKUP(CONCATENATE($F3793," ",$G3793),AllocFactorMatrix,(I$4+1),FALSE)*$E3798</f>
        <v>4092.8509758281612</v>
      </c>
      <c r="J3793" s="47">
        <f t="shared" ca="1" si="5506"/>
        <v>0.66645870776015337</v>
      </c>
      <c r="K3793" s="47">
        <f t="shared" ca="1" si="5506"/>
        <v>1.2403940867741825</v>
      </c>
      <c r="L3793" s="5">
        <f t="shared" ca="1" si="5506"/>
        <v>959.16520631912351</v>
      </c>
      <c r="M3793" s="5">
        <f t="shared" ca="1" si="5506"/>
        <v>13.405095160122102</v>
      </c>
      <c r="N3793" s="5">
        <f t="shared" ca="1" si="5506"/>
        <v>2.4262599405370286</v>
      </c>
      <c r="O3793" s="5">
        <f t="shared" ca="1" si="5501"/>
        <v>974.99656141978267</v>
      </c>
      <c r="P3793" s="5">
        <f ca="1">VLOOKUP(CONCATENATE($F3793," ",$G3793),AllocFactorMatrix,(P$4+1),FALSE)*$E3798</f>
        <v>553.75819333149673</v>
      </c>
      <c r="Q3793" s="5">
        <f ca="1">VLOOKUP(CONCATENATE($F3793," ",$G3793),AllocFactorMatrix,(Q$4+1),FALSE)*$E3798</f>
        <v>99.654189407451</v>
      </c>
      <c r="R3793" s="5">
        <f ca="1">VLOOKUP(CONCATENATE($F3793," ",$G3793),AllocFactorMatrix,(R$4+1),FALSE)*$E3798</f>
        <v>26.158456385557759</v>
      </c>
      <c r="S3793" s="5">
        <f ca="1">VLOOKUP(CONCATENATE($F3793," ",$G3793),AllocFactorMatrix,(S$4+1),FALSE)*$E3798</f>
        <v>0</v>
      </c>
      <c r="T3793" s="5">
        <f t="shared" ca="1" si="5504"/>
        <v>679.57083912450548</v>
      </c>
      <c r="U3793" s="5">
        <f ca="1">VLOOKUP(CONCATENATE($F3793," ",$G3793),AllocFactorMatrix,(U$4+1),FALSE)*$E3798</f>
        <v>24.99700524801208</v>
      </c>
      <c r="V3793" s="5">
        <f ca="1">VLOOKUP(CONCATENATE($F3793," ",$G3793),AllocFactorMatrix,(V$4+1),FALSE)*$E3798</f>
        <v>350.73222271518813</v>
      </c>
      <c r="W3793" s="5">
        <f ca="1">VLOOKUP(CONCATENATE($F3793," ",$G3793),AllocFactorMatrix,(W$4+1),FALSE)*$E3798</f>
        <v>1729.3804082964912</v>
      </c>
      <c r="X3793" s="5">
        <f ca="1">VLOOKUP(CONCATENATE($F3793," ",$G3793),AllocFactorMatrix,(X$4+1),FALSE)*$E3798</f>
        <v>0</v>
      </c>
      <c r="Y3793" s="5">
        <f t="shared" ca="1" si="5505"/>
        <v>2105.1096362596913</v>
      </c>
      <c r="Z3793" s="5">
        <f ca="1">VLOOKUP(CONCATENATE($F3793," ",$G3793),AllocFactorMatrix,(Z$4+1),FALSE)*$E3798</f>
        <v>152.01996398702317</v>
      </c>
      <c r="AA3793" s="5">
        <f ca="1">VLOOKUP(CONCATENATE($F3793," ",$G3793),AllocFactorMatrix,(AA$4+1),FALSE)*$E3798</f>
        <v>3.0523354398020306</v>
      </c>
      <c r="AB3793" s="5">
        <f t="shared" ca="1" si="5502"/>
        <v>155.0722994268252</v>
      </c>
      <c r="AC3793" s="5">
        <f ca="1">VLOOKUP(CONCATENATE($F3793," ",$G3793),AllocFactorMatrix,(AC$4+1),FALSE)*$E3798</f>
        <v>2.0213713536524485</v>
      </c>
      <c r="AD3793" s="5">
        <f ca="1">VLOOKUP(CONCATENATE($F3793," ",$G3793),AllocFactorMatrix,(AD$4+1),FALSE)*$E3798</f>
        <v>0</v>
      </c>
      <c r="AE3793" s="5">
        <f ca="1">VLOOKUP(CONCATENATE($F3793," ",$G3793),AllocFactorMatrix,(AE$4+1),FALSE)*$E3798</f>
        <v>0</v>
      </c>
    </row>
    <row r="3794" spans="4:31" hidden="1" outlineLevel="1">
      <c r="E3794" s="44"/>
      <c r="F3794" s="167" t="str">
        <f>F3798</f>
        <v>LABOR_M</v>
      </c>
      <c r="G3794" s="48" t="str">
        <f>$G$11</f>
        <v>DISTPRI</v>
      </c>
      <c r="H3794" s="4">
        <f t="shared" ca="1" si="5453"/>
        <v>65442.805450346328</v>
      </c>
      <c r="I3794" s="5">
        <f t="shared" ref="I3794:N3794" ca="1" si="5507">VLOOKUP(CONCATENATE($F3794," ",$G3794),AllocFactorMatrix,(I$4+1),FALSE)*$E3798</f>
        <v>42845.376286221639</v>
      </c>
      <c r="J3794" s="47">
        <f t="shared" ca="1" si="5507"/>
        <v>7.0352729181440088</v>
      </c>
      <c r="K3794" s="47">
        <f t="shared" ca="1" si="5507"/>
        <v>13.017270054338912</v>
      </c>
      <c r="L3794" s="5">
        <f t="shared" ca="1" si="5507"/>
        <v>10024.680790245109</v>
      </c>
      <c r="M3794" s="5">
        <f t="shared" ca="1" si="5507"/>
        <v>140.08422532247207</v>
      </c>
      <c r="N3794" s="5">
        <f t="shared" ca="1" si="5507"/>
        <v>0</v>
      </c>
      <c r="O3794" s="5">
        <f t="shared" ca="1" si="5501"/>
        <v>10164.765015567582</v>
      </c>
      <c r="P3794" s="5">
        <f ca="1">VLOOKUP(CONCATENATE($F3794," ",$G3794),AllocFactorMatrix,(P$4+1),FALSE)*$E3798</f>
        <v>5813.5200891028071</v>
      </c>
      <c r="Q3794" s="5">
        <f ca="1">VLOOKUP(CONCATENATE($F3794," ",$G3794),AllocFactorMatrix,(Q$4+1),FALSE)*$E3798</f>
        <v>1046.1101990883662</v>
      </c>
      <c r="R3794" s="5">
        <f ca="1">VLOOKUP(CONCATENATE($F3794," ",$G3794),AllocFactorMatrix,(R$4+1),FALSE)*$E3798</f>
        <v>0</v>
      </c>
      <c r="S3794" s="5">
        <f ca="1">VLOOKUP(CONCATENATE($F3794," ",$G3794),AllocFactorMatrix,(S$4+1),FALSE)*$E3798</f>
        <v>0</v>
      </c>
      <c r="T3794" s="5">
        <f t="shared" ca="1" si="5504"/>
        <v>6859.6302881911733</v>
      </c>
      <c r="U3794" s="5">
        <f ca="1">VLOOKUP(CONCATENATE($F3794," ",$G3794),AllocFactorMatrix,(U$4+1),FALSE)*$E3798</f>
        <v>263.25647659330258</v>
      </c>
      <c r="V3794" s="5">
        <f ca="1">VLOOKUP(CONCATENATE($F3794," ",$G3794),AllocFactorMatrix,(V$4+1),FALSE)*$E3798</f>
        <v>3640.2744431258657</v>
      </c>
      <c r="W3794" s="5">
        <f ca="1">VLOOKUP(CONCATENATE($F3794," ",$G3794),AllocFactorMatrix,(W$4+1),FALSE)*$E3798</f>
        <v>0</v>
      </c>
      <c r="X3794" s="5">
        <f ca="1">VLOOKUP(CONCATENATE($F3794," ",$G3794),AllocFactorMatrix,(X$4+1),FALSE)*$E3798</f>
        <v>0</v>
      </c>
      <c r="Y3794" s="5">
        <f t="shared" ca="1" si="5505"/>
        <v>3903.5309197191682</v>
      </c>
      <c r="Z3794" s="5">
        <f ca="1">VLOOKUP(CONCATENATE($F3794," ",$G3794),AllocFactorMatrix,(Z$4+1),FALSE)*$E3798</f>
        <v>1596.3716816967567</v>
      </c>
      <c r="AA3794" s="5">
        <f ca="1">VLOOKUP(CONCATENATE($F3794," ",$G3794),AllocFactorMatrix,(AA$4+1),FALSE)*$E3798</f>
        <v>32.041697145200125</v>
      </c>
      <c r="AB3794" s="5">
        <f t="shared" ca="1" si="5502"/>
        <v>1628.4133788419567</v>
      </c>
      <c r="AC3794" s="5">
        <f ca="1">VLOOKUP(CONCATENATE($F3794," ",$G3794),AllocFactorMatrix,(AC$4+1),FALSE)*$E3798</f>
        <v>21.0370188322945</v>
      </c>
      <c r="AD3794" s="5">
        <f ca="1">VLOOKUP(CONCATENATE($F3794," ",$G3794),AllocFactorMatrix,(AD$4+1),FALSE)*$E3798</f>
        <v>0</v>
      </c>
      <c r="AE3794" s="5">
        <f ca="1">VLOOKUP(CONCATENATE($F3794," ",$G3794),AllocFactorMatrix,(AE$4+1),FALSE)*$E3798</f>
        <v>0</v>
      </c>
    </row>
    <row r="3795" spans="4:31" hidden="1" outlineLevel="1">
      <c r="E3795" s="44"/>
      <c r="F3795" s="167" t="str">
        <f>F3798</f>
        <v>LABOR_M</v>
      </c>
      <c r="G3795" s="48" t="str">
        <f>$G$12</f>
        <v>DISTSEC</v>
      </c>
      <c r="H3795" s="4">
        <f t="shared" ca="1" si="5453"/>
        <v>25926.675791716367</v>
      </c>
      <c r="I3795" s="5">
        <f t="shared" ref="I3795:N3795" ca="1" si="5508">VLOOKUP(CONCATENATE($F3795," ",$G3795),AllocFactorMatrix,(I$4+1),FALSE)*$E3798</f>
        <v>19235.549523741582</v>
      </c>
      <c r="J3795" s="47">
        <f t="shared" ca="1" si="5508"/>
        <v>4.7683935818954399</v>
      </c>
      <c r="K3795" s="47">
        <f t="shared" ca="1" si="5508"/>
        <v>6.1763838127700774</v>
      </c>
      <c r="L3795" s="5">
        <f t="shared" ca="1" si="5508"/>
        <v>3877.2484049702634</v>
      </c>
      <c r="M3795" s="5">
        <f t="shared" ca="1" si="5508"/>
        <v>0</v>
      </c>
      <c r="N3795" s="5">
        <f t="shared" ca="1" si="5508"/>
        <v>0</v>
      </c>
      <c r="O3795" s="5">
        <f t="shared" ca="1" si="5501"/>
        <v>3877.2484049702634</v>
      </c>
      <c r="P3795" s="5">
        <f ca="1">VLOOKUP(CONCATENATE($F3795," ",$G3795),AllocFactorMatrix,(P$4+1),FALSE)*$E3798</f>
        <v>1935.4984641725905</v>
      </c>
      <c r="Q3795" s="5">
        <f ca="1">VLOOKUP(CONCATENATE($F3795," ",$G3795),AllocFactorMatrix,(Q$4+1),FALSE)*$E3798</f>
        <v>0</v>
      </c>
      <c r="R3795" s="5">
        <f ca="1">VLOOKUP(CONCATENATE($F3795," ",$G3795),AllocFactorMatrix,(R$4+1),FALSE)*$E3798</f>
        <v>0</v>
      </c>
      <c r="S3795" s="5">
        <f ca="1">VLOOKUP(CONCATENATE($F3795," ",$G3795),AllocFactorMatrix,(S$4+1),FALSE)*$E3798</f>
        <v>0</v>
      </c>
      <c r="T3795" s="5">
        <f t="shared" ca="1" si="5504"/>
        <v>1935.4984641725905</v>
      </c>
      <c r="U3795" s="5">
        <f ca="1">VLOOKUP(CONCATENATE($F3795," ",$G3795),AllocFactorMatrix,(U$4+1),FALSE)*$E3798</f>
        <v>72.483337085426356</v>
      </c>
      <c r="V3795" s="5">
        <f ca="1">VLOOKUP(CONCATENATE($F3795," ",$G3795),AllocFactorMatrix,(V$4+1),FALSE)*$E3798</f>
        <v>0</v>
      </c>
      <c r="W3795" s="5">
        <f ca="1">VLOOKUP(CONCATENATE($F3795," ",$G3795),AllocFactorMatrix,(W$4+1),FALSE)*$E3798</f>
        <v>0</v>
      </c>
      <c r="X3795" s="5">
        <f ca="1">VLOOKUP(CONCATENATE($F3795," ",$G3795),AllocFactorMatrix,(X$4+1),FALSE)*$E3798</f>
        <v>0</v>
      </c>
      <c r="Y3795" s="5">
        <f t="shared" ca="1" si="5505"/>
        <v>72.483337085426356</v>
      </c>
      <c r="Z3795" s="5">
        <f ca="1">VLOOKUP(CONCATENATE($F3795," ",$G3795),AllocFactorMatrix,(Z$4+1),FALSE)*$E3798</f>
        <v>547.78329262254738</v>
      </c>
      <c r="AA3795" s="5">
        <f ca="1">VLOOKUP(CONCATENATE($F3795," ",$G3795),AllocFactorMatrix,(AA$4+1),FALSE)*$E3798</f>
        <v>0</v>
      </c>
      <c r="AB3795" s="5">
        <f t="shared" ca="1" si="5502"/>
        <v>547.78329262254738</v>
      </c>
      <c r="AC3795" s="5">
        <f ca="1">VLOOKUP(CONCATENATE($F3795," ",$G3795),AllocFactorMatrix,(AC$4+1),FALSE)*$E3798</f>
        <v>6.4767550620233321</v>
      </c>
      <c r="AD3795" s="5">
        <f ca="1">VLOOKUP(CONCATENATE($F3795," ",$G3795),AllocFactorMatrix,(AD$4+1),FALSE)*$E3798</f>
        <v>199.35264348877041</v>
      </c>
      <c r="AE3795" s="5">
        <f ca="1">VLOOKUP(CONCATENATE($F3795," ",$G3795),AllocFactorMatrix,(AE$4+1),FALSE)*$E3798</f>
        <v>41.338593178479364</v>
      </c>
    </row>
    <row r="3796" spans="4:31" hidden="1" outlineLevel="1">
      <c r="E3796" s="44"/>
      <c r="F3796" s="167" t="str">
        <f>F3798</f>
        <v>LABOR_M</v>
      </c>
      <c r="G3796" s="48" t="str">
        <f>$G$13</f>
        <v>ENERGY</v>
      </c>
      <c r="H3796" s="4">
        <f t="shared" ca="1" si="5453"/>
        <v>74592.408289340063</v>
      </c>
      <c r="I3796" s="5">
        <f t="shared" ref="I3796:N3796" ca="1" si="5509">VLOOKUP(CONCATENATE($F3796," ",$G3796),AllocFactorMatrix,(I$4+1),FALSE)*$E3798</f>
        <v>29182.310707443819</v>
      </c>
      <c r="J3796" s="47">
        <f t="shared" ca="1" si="5509"/>
        <v>4.669968117275678</v>
      </c>
      <c r="K3796" s="47">
        <f t="shared" ca="1" si="5509"/>
        <v>13.465388720761451</v>
      </c>
      <c r="L3796" s="5">
        <f t="shared" ca="1" si="5509"/>
        <v>8414.8297286877023</v>
      </c>
      <c r="M3796" s="5">
        <f t="shared" ca="1" si="5509"/>
        <v>117.36183498565968</v>
      </c>
      <c r="N3796" s="5">
        <f t="shared" ca="1" si="5509"/>
        <v>16.407085065508408</v>
      </c>
      <c r="O3796" s="5">
        <f t="shared" ca="1" si="5501"/>
        <v>8548.5986487388691</v>
      </c>
      <c r="P3796" s="5">
        <f ca="1">VLOOKUP(CONCATENATE($F3796," ",$G3796),AllocFactorMatrix,(P$4+1),FALSE)*$E3798</f>
        <v>5455.3979553250738</v>
      </c>
      <c r="Q3796" s="5">
        <f ca="1">VLOOKUP(CONCATENATE($F3796," ",$G3796),AllocFactorMatrix,(Q$4+1),FALSE)*$E3798</f>
        <v>974.32530263204478</v>
      </c>
      <c r="R3796" s="5">
        <f ca="1">VLOOKUP(CONCATENATE($F3796," ",$G3796),AllocFactorMatrix,(R$4+1),FALSE)*$E3798</f>
        <v>198.40831290985386</v>
      </c>
      <c r="S3796" s="5">
        <f ca="1">VLOOKUP(CONCATENATE($F3796," ",$G3796),AllocFactorMatrix,(S$4+1),FALSE)*$E3798</f>
        <v>7.4939491259531872</v>
      </c>
      <c r="T3796" s="5">
        <f t="shared" ca="1" si="5504"/>
        <v>6635.6255199929246</v>
      </c>
      <c r="U3796" s="5">
        <f ca="1">VLOOKUP(CONCATENATE($F3796," ",$G3796),AllocFactorMatrix,(U$4+1),FALSE)*$E3798</f>
        <v>286.11489204751871</v>
      </c>
      <c r="V3796" s="5">
        <f ca="1">VLOOKUP(CONCATENATE($F3796," ",$G3796),AllocFactorMatrix,(V$4+1),FALSE)*$E3798</f>
        <v>4523.5308436511814</v>
      </c>
      <c r="W3796" s="5">
        <f ca="1">VLOOKUP(CONCATENATE($F3796," ",$G3796),AllocFactorMatrix,(W$4+1),FALSE)*$E3798</f>
        <v>19454.969929759161</v>
      </c>
      <c r="X3796" s="5">
        <f ca="1">VLOOKUP(CONCATENATE($F3796," ",$G3796),AllocFactorMatrix,(X$4+1),FALSE)*$E3798</f>
        <v>3659.6830459104158</v>
      </c>
      <c r="Y3796" s="5">
        <f t="shared" ca="1" si="5505"/>
        <v>27924.298711368279</v>
      </c>
      <c r="Z3796" s="5">
        <f ca="1">VLOOKUP(CONCATENATE($F3796," ",$G3796),AllocFactorMatrix,(Z$4+1),FALSE)*$E3798</f>
        <v>1500.7236451140257</v>
      </c>
      <c r="AA3796" s="5">
        <f ca="1">VLOOKUP(CONCATENATE($F3796," ",$G3796),AllocFactorMatrix,(AA$4+1),FALSE)*$E3798</f>
        <v>30.111720579623864</v>
      </c>
      <c r="AB3796" s="5">
        <f t="shared" ca="1" si="5502"/>
        <v>1530.8353656936495</v>
      </c>
      <c r="AC3796" s="5">
        <f ca="1">VLOOKUP(CONCATENATE($F3796," ",$G3796),AllocFactorMatrix,(AC$4+1),FALSE)*$E3798</f>
        <v>26.859783880971595</v>
      </c>
      <c r="AD3796" s="5">
        <f ca="1">VLOOKUP(CONCATENATE($F3796," ",$G3796),AllocFactorMatrix,(AD$4+1),FALSE)*$E3798</f>
        <v>601.64995997258404</v>
      </c>
      <c r="AE3796" s="5">
        <f ca="1">VLOOKUP(CONCATENATE($F3796," ",$G3796),AllocFactorMatrix,(AE$4+1),FALSE)*$E3798</f>
        <v>124.09423541091714</v>
      </c>
    </row>
    <row r="3797" spans="4:31" hidden="1" outlineLevel="1">
      <c r="E3797" s="44"/>
      <c r="F3797" s="167" t="str">
        <f>F3798</f>
        <v>LABOR_M</v>
      </c>
      <c r="G3797" s="48" t="str">
        <f>$G$14</f>
        <v>CUSTOMER</v>
      </c>
      <c r="H3797" s="4">
        <f t="shared" ca="1" si="5453"/>
        <v>49365.187663592835</v>
      </c>
      <c r="I3797" s="5">
        <f t="shared" ref="I3797:N3797" ca="1" si="5510">VLOOKUP(CONCATENATE($F3797," ",$G3797),AllocFactorMatrix,(I$4+1),FALSE)*$E3798</f>
        <v>38108.666483788358</v>
      </c>
      <c r="J3797" s="47">
        <f t="shared" ca="1" si="5510"/>
        <v>7.6909555613344018</v>
      </c>
      <c r="K3797" s="47">
        <f t="shared" ca="1" si="5510"/>
        <v>2.2558352579040517</v>
      </c>
      <c r="L3797" s="5">
        <f t="shared" ca="1" si="5510"/>
        <v>7716.4368088340489</v>
      </c>
      <c r="M3797" s="5">
        <f t="shared" ca="1" si="5510"/>
        <v>197.27918348469331</v>
      </c>
      <c r="N3797" s="5">
        <f t="shared" ca="1" si="5510"/>
        <v>31.807548975034162</v>
      </c>
      <c r="O3797" s="5">
        <f t="shared" ca="1" si="5501"/>
        <v>7945.5235412937764</v>
      </c>
      <c r="P3797" s="5">
        <f ca="1">VLOOKUP(CONCATENATE($F3797," ",$G3797),AllocFactorMatrix,(P$4+1),FALSE)*$E3798</f>
        <v>316.0519071541213</v>
      </c>
      <c r="Q3797" s="5">
        <f ca="1">VLOOKUP(CONCATENATE($F3797," ",$G3797),AllocFactorMatrix,(Q$4+1),FALSE)*$E3798</f>
        <v>76.446213519973512</v>
      </c>
      <c r="R3797" s="5">
        <f ca="1">VLOOKUP(CONCATENATE($F3797," ",$G3797),AllocFactorMatrix,(R$4+1),FALSE)*$E3798</f>
        <v>77.819339571342454</v>
      </c>
      <c r="S3797" s="5">
        <f ca="1">VLOOKUP(CONCATENATE($F3797," ",$G3797),AllocFactorMatrix,(S$4+1),FALSE)*$E3798</f>
        <v>9.6125083489923018</v>
      </c>
      <c r="T3797" s="5">
        <f t="shared" ca="1" si="5504"/>
        <v>479.92996859442957</v>
      </c>
      <c r="U3797" s="5">
        <f ca="1">VLOOKUP(CONCATENATE($F3797," ",$G3797),AllocFactorMatrix,(U$4+1),FALSE)*$E3798</f>
        <v>2.4055847551273857</v>
      </c>
      <c r="V3797" s="5">
        <f ca="1">VLOOKUP(CONCATENATE($F3797," ",$G3797),AllocFactorMatrix,(V$4+1),FALSE)*$E3798</f>
        <v>55.576785398138725</v>
      </c>
      <c r="W3797" s="5">
        <f ca="1">VLOOKUP(CONCATENATE($F3797," ",$G3797),AllocFactorMatrix,(W$4+1),FALSE)*$E3798</f>
        <v>130.7219007410522</v>
      </c>
      <c r="X3797" s="5">
        <f ca="1">VLOOKUP(CONCATENATE($F3797," ",$G3797),AllocFactorMatrix,(X$4+1),FALSE)*$E3798</f>
        <v>38.492829795327509</v>
      </c>
      <c r="Y3797" s="5">
        <f t="shared" ca="1" si="5505"/>
        <v>227.19710068964582</v>
      </c>
      <c r="Z3797" s="5">
        <f ca="1">VLOOKUP(CONCATENATE($F3797," ",$G3797),AllocFactorMatrix,(Z$4+1),FALSE)*$E3798</f>
        <v>70.135432052215165</v>
      </c>
      <c r="AA3797" s="5">
        <f ca="1">VLOOKUP(CONCATENATE($F3797," ",$G3797),AllocFactorMatrix,(AA$4+1),FALSE)*$E3798</f>
        <v>1.0476993692707128</v>
      </c>
      <c r="AB3797" s="5">
        <f t="shared" ca="1" si="5502"/>
        <v>71.183131421485882</v>
      </c>
      <c r="AC3797" s="5">
        <f ca="1">VLOOKUP(CONCATENATE($F3797," ",$G3797),AllocFactorMatrix,(AC$4+1),FALSE)*$E3798</f>
        <v>5.7095847833105946</v>
      </c>
      <c r="AD3797" s="5">
        <f ca="1">VLOOKUP(CONCATENATE($F3797," ",$G3797),AllocFactorMatrix,(AD$4+1),FALSE)*$E3798</f>
        <v>2074.5516305213878</v>
      </c>
      <c r="AE3797" s="5">
        <f ca="1">VLOOKUP(CONCATENATE($F3797," ",$G3797),AllocFactorMatrix,(AE$4+1),FALSE)*$E3798</f>
        <v>442.47943168115984</v>
      </c>
    </row>
    <row r="3798" spans="4:31" collapsed="1">
      <c r="D3798" s="48" t="s">
        <v>332</v>
      </c>
      <c r="E3798" s="87">
        <v>438740</v>
      </c>
      <c r="F3798" s="88" t="s">
        <v>67</v>
      </c>
      <c r="G3798" s="48" t="str">
        <f>$G$15</f>
        <v>TOTAL</v>
      </c>
      <c r="H3798" s="4">
        <f t="shared" ca="1" si="5453"/>
        <v>438740.00000000023</v>
      </c>
      <c r="I3798" s="5">
        <f t="shared" ref="I3798:N3798" ca="1" si="5511">VLOOKUP(CONCATENATE($F3798," ",$G3798),AllocFactorMatrix,(I$4+1),FALSE)*$E3798</f>
        <v>244239.42905948084</v>
      </c>
      <c r="J3798" s="47">
        <f t="shared" ca="1" si="5511"/>
        <v>49.613242643470642</v>
      </c>
      <c r="K3798" s="47">
        <f t="shared" ca="1" si="5511"/>
        <v>79.547126152773671</v>
      </c>
      <c r="L3798" s="5">
        <f t="shared" ca="1" si="5511"/>
        <v>56810.334596601795</v>
      </c>
      <c r="M3798" s="5">
        <f t="shared" ca="1" si="5511"/>
        <v>827.38711380830011</v>
      </c>
      <c r="N3798" s="5">
        <f t="shared" ca="1" si="5511"/>
        <v>100.67591688419313</v>
      </c>
      <c r="O3798" s="5">
        <f t="shared" ca="1" si="5501"/>
        <v>57738.397627294289</v>
      </c>
      <c r="P3798" s="5">
        <f ca="1">VLOOKUP(CONCATENATE($F3798," ",$G3798),AllocFactorMatrix,(P$4+1),FALSE)*$E3798</f>
        <v>29430.569091207984</v>
      </c>
      <c r="Q3798" s="5">
        <f ca="1">VLOOKUP(CONCATENATE($F3798," ",$G3798),AllocFactorMatrix,(Q$4+1),FALSE)*$E3798</f>
        <v>4952.3694423980423</v>
      </c>
      <c r="R3798" s="5">
        <f ca="1">VLOOKUP(CONCATENATE($F3798," ",$G3798),AllocFactorMatrix,(R$4+1),FALSE)*$E3798</f>
        <v>861.24102755092861</v>
      </c>
      <c r="S3798" s="5">
        <f ca="1">VLOOKUP(CONCATENATE($F3798," ",$G3798),AllocFactorMatrix,(S$4+1),FALSE)*$E3798</f>
        <v>38.328720285504794</v>
      </c>
      <c r="T3798" s="5">
        <f t="shared" ca="1" si="5504"/>
        <v>35282.508281442468</v>
      </c>
      <c r="U3798" s="5">
        <f ca="1">VLOOKUP(CONCATENATE($F3798," ",$G3798),AllocFactorMatrix,(U$4+1),FALSE)*$E3798</f>
        <v>1377.5754517130003</v>
      </c>
      <c r="V3798" s="5">
        <f ca="1">VLOOKUP(CONCATENATE($F3798," ",$G3798),AllocFactorMatrix,(V$4+1),FALSE)*$E3798</f>
        <v>18402.829967704016</v>
      </c>
      <c r="W3798" s="5">
        <f ca="1">VLOOKUP(CONCATENATE($F3798," ",$G3798),AllocFactorMatrix,(W$4+1),FALSE)*$E3798</f>
        <v>58921.262541871896</v>
      </c>
      <c r="X3798" s="5">
        <f ca="1">VLOOKUP(CONCATENATE($F3798," ",$G3798),AllocFactorMatrix,(X$4+1),FALSE)*$E3798</f>
        <v>10510.886034871819</v>
      </c>
      <c r="Y3798" s="5">
        <f t="shared" ca="1" si="5505"/>
        <v>89212.553996160728</v>
      </c>
      <c r="Z3798" s="5">
        <f ca="1">VLOOKUP(CONCATENATE($F3798," ",$G3798),AllocFactorMatrix,(Z$4+1),FALSE)*$E3798</f>
        <v>8088.0191020563489</v>
      </c>
      <c r="AA3798" s="5">
        <f ca="1">VLOOKUP(CONCATENATE($F3798," ",$G3798),AllocFactorMatrix,(AA$4+1),FALSE)*$E3798</f>
        <v>150.55735108914146</v>
      </c>
      <c r="AB3798" s="5">
        <f t="shared" ca="1" si="5502"/>
        <v>8238.5764531454897</v>
      </c>
      <c r="AC3798" s="5">
        <f ca="1">VLOOKUP(CONCATENATE($F3798," ",$G3798),AllocFactorMatrix,(AC$4+1),FALSE)*$E3798</f>
        <v>117.78613592891642</v>
      </c>
      <c r="AD3798" s="5">
        <f ca="1">VLOOKUP(CONCATENATE($F3798," ",$G3798),AllocFactorMatrix,(AD$4+1),FALSE)*$E3798</f>
        <v>3122.9237020191558</v>
      </c>
      <c r="AE3798" s="5">
        <f ca="1">VLOOKUP(CONCATENATE($F3798," ",$G3798),AllocFactorMatrix,(AE$4+1),FALSE)*$E3798</f>
        <v>658.66437573168366</v>
      </c>
    </row>
    <row r="3799" spans="4:31" hidden="1" outlineLevel="1">
      <c r="E3799" s="44"/>
      <c r="F3799" s="167" t="str">
        <f>F3806</f>
        <v>TRANS_TOTAL</v>
      </c>
      <c r="G3799" s="48" t="str">
        <f>$G$8</f>
        <v>PRODUCTION</v>
      </c>
      <c r="H3799" s="4">
        <f t="shared" si="5453"/>
        <v>0</v>
      </c>
      <c r="I3799" s="5">
        <f t="shared" ref="I3799:N3799" si="5512">VLOOKUP(CONCATENATE($F3799," ",$G3799),AllocFactorMatrix,(I$4+1),FALSE)*$E3806</f>
        <v>0</v>
      </c>
      <c r="J3799" s="47">
        <f t="shared" si="5512"/>
        <v>0</v>
      </c>
      <c r="K3799" s="47">
        <f t="shared" si="5512"/>
        <v>0</v>
      </c>
      <c r="L3799" s="5">
        <f t="shared" si="5512"/>
        <v>0</v>
      </c>
      <c r="M3799" s="5">
        <f t="shared" si="5512"/>
        <v>0</v>
      </c>
      <c r="N3799" s="5">
        <f t="shared" si="5512"/>
        <v>0</v>
      </c>
      <c r="O3799" s="5">
        <f t="shared" ref="O3799:O3806" si="5513">SUBTOTAL(9,L3799:N3799)</f>
        <v>0</v>
      </c>
      <c r="P3799" s="5">
        <f>VLOOKUP(CONCATENATE($F3799," ",$G3799),AllocFactorMatrix,(P$4+1),FALSE)*$E3806</f>
        <v>0</v>
      </c>
      <c r="Q3799" s="5">
        <f>VLOOKUP(CONCATENATE($F3799," ",$G3799),AllocFactorMatrix,(Q$4+1),FALSE)*$E3806</f>
        <v>0</v>
      </c>
      <c r="R3799" s="5">
        <f>VLOOKUP(CONCATENATE($F3799," ",$G3799),AllocFactorMatrix,(R$4+1),FALSE)*$E3806</f>
        <v>0</v>
      </c>
      <c r="S3799" s="5">
        <f>VLOOKUP(CONCATENATE($F3799," ",$G3799),AllocFactorMatrix,(S$4+1),FALSE)*$E3806</f>
        <v>0</v>
      </c>
      <c r="T3799" s="5">
        <f>SUBTOTAL(9,P3799:S3799)</f>
        <v>0</v>
      </c>
      <c r="U3799" s="5">
        <f>VLOOKUP(CONCATENATE($F3799," ",$G3799),AllocFactorMatrix,(U$4+1),FALSE)*$E3806</f>
        <v>0</v>
      </c>
      <c r="V3799" s="5">
        <f>VLOOKUP(CONCATENATE($F3799," ",$G3799),AllocFactorMatrix,(V$4+1),FALSE)*$E3806</f>
        <v>0</v>
      </c>
      <c r="W3799" s="5">
        <f>VLOOKUP(CONCATENATE($F3799," ",$G3799),AllocFactorMatrix,(W$4+1),FALSE)*$E3806</f>
        <v>0</v>
      </c>
      <c r="X3799" s="5">
        <f>VLOOKUP(CONCATENATE($F3799," ",$G3799),AllocFactorMatrix,(X$4+1),FALSE)*$E3806</f>
        <v>0</v>
      </c>
      <c r="Y3799" s="5">
        <f>SUBTOTAL(9,U3799:X3799)</f>
        <v>0</v>
      </c>
      <c r="Z3799" s="5">
        <f>VLOOKUP(CONCATENATE($F3799," ",$G3799),AllocFactorMatrix,(Z$4+1),FALSE)*$E3806</f>
        <v>0</v>
      </c>
      <c r="AA3799" s="5">
        <f>VLOOKUP(CONCATENATE($F3799," ",$G3799),AllocFactorMatrix,(AA$4+1),FALSE)*$E3806</f>
        <v>0</v>
      </c>
      <c r="AB3799" s="5">
        <f t="shared" ref="AB3799:AB3806" si="5514">SUBTOTAL(9,Z3799:AA3799)</f>
        <v>0</v>
      </c>
      <c r="AC3799" s="5">
        <f>VLOOKUP(CONCATENATE($F3799," ",$G3799),AllocFactorMatrix,(AC$4+1),FALSE)*$E3806</f>
        <v>0</v>
      </c>
      <c r="AD3799" s="5">
        <f>VLOOKUP(CONCATENATE($F3799," ",$G3799),AllocFactorMatrix,(AD$4+1),FALSE)*$E3806</f>
        <v>0</v>
      </c>
      <c r="AE3799" s="5">
        <f>VLOOKUP(CONCATENATE($F3799," ",$G3799),AllocFactorMatrix,(AE$4+1),FALSE)*$E3806</f>
        <v>0</v>
      </c>
    </row>
    <row r="3800" spans="4:31" hidden="1" outlineLevel="1">
      <c r="E3800" s="44"/>
      <c r="F3800" s="167" t="str">
        <f>F3806</f>
        <v>TRANS_TOTAL</v>
      </c>
      <c r="G3800" s="48" t="str">
        <f>$G$9</f>
        <v>BULKTRAN</v>
      </c>
      <c r="H3800" s="4">
        <f t="shared" si="5453"/>
        <v>-11878.11</v>
      </c>
      <c r="I3800" s="5">
        <f t="shared" ref="I3800:N3800" si="5515">VLOOKUP(CONCATENATE($F3800," ",$G3800),AllocFactorMatrix,(I$4+1),FALSE)*$E3806</f>
        <v>-6108.5666613732355</v>
      </c>
      <c r="J3800" s="47">
        <f t="shared" si="5515"/>
        <v>-1.3665910774948291</v>
      </c>
      <c r="K3800" s="47">
        <f t="shared" si="5515"/>
        <v>-2.392803534449822</v>
      </c>
      <c r="L3800" s="5">
        <f t="shared" si="5515"/>
        <v>-1423.7081989299461</v>
      </c>
      <c r="M3800" s="5">
        <f t="shared" si="5515"/>
        <v>-19.810881468353017</v>
      </c>
      <c r="N3800" s="5">
        <f t="shared" si="5515"/>
        <v>-2.7591349067780637</v>
      </c>
      <c r="O3800" s="5">
        <f t="shared" si="5513"/>
        <v>-1446.2782153050773</v>
      </c>
      <c r="P3800" s="5">
        <f>VLOOKUP(CONCATENATE($F3800," ",$G3800),AllocFactorMatrix,(P$4+1),FALSE)*$E3806</f>
        <v>-846.81125588582074</v>
      </c>
      <c r="Q3800" s="5">
        <f>VLOOKUP(CONCATENATE($F3800," ",$G3800),AllocFactorMatrix,(Q$4+1),FALSE)*$E3806</f>
        <v>-151.9678830966044</v>
      </c>
      <c r="R3800" s="5">
        <f>VLOOKUP(CONCATENATE($F3800," ",$G3800),AllocFactorMatrix,(R$4+1),FALSE)*$E3806</f>
        <v>-30.817535887850465</v>
      </c>
      <c r="S3800" s="5">
        <f>VLOOKUP(CONCATENATE($F3800," ",$G3800),AllocFactorMatrix,(S$4+1),FALSE)*$E3806</f>
        <v>-1.1702819889743339</v>
      </c>
      <c r="T3800" s="5">
        <f t="shared" ref="T3800:T3806" si="5516">SUBTOTAL(9,P3800:S3800)</f>
        <v>-1030.7669568592498</v>
      </c>
      <c r="U3800" s="5">
        <f>VLOOKUP(CONCATENATE($F3800," ",$G3800),AllocFactorMatrix,(U$4+1),FALSE)*$E3806</f>
        <v>-40.162428851203146</v>
      </c>
      <c r="V3800" s="5">
        <f>VLOOKUP(CONCATENATE($F3800," ",$G3800),AllocFactorMatrix,(V$4+1),FALSE)*$E3806</f>
        <v>-542.21598127010475</v>
      </c>
      <c r="W3800" s="5">
        <f>VLOOKUP(CONCATENATE($F3800," ",$G3800),AllocFactorMatrix,(W$4+1),FALSE)*$E3806</f>
        <v>-2073.7584666858756</v>
      </c>
      <c r="X3800" s="5">
        <f>VLOOKUP(CONCATENATE($F3800," ",$G3800),AllocFactorMatrix,(X$4+1),FALSE)*$E3806</f>
        <v>-375.68057970743826</v>
      </c>
      <c r="Y3800" s="5">
        <f t="shared" ref="Y3800:Y3806" si="5517">SUBTOTAL(9,U3800:X3800)</f>
        <v>-3031.8174565146219</v>
      </c>
      <c r="Z3800" s="5">
        <f>VLOOKUP(CONCATENATE($F3800," ",$G3800),AllocFactorMatrix,(Z$4+1),FALSE)*$E3806</f>
        <v>-232.7623056340845</v>
      </c>
      <c r="AA3800" s="5">
        <f>VLOOKUP(CONCATENATE($F3800," ",$G3800),AllocFactorMatrix,(AA$4+1),FALSE)*$E3806</f>
        <v>-4.6488602539797794</v>
      </c>
      <c r="AB3800" s="5">
        <f t="shared" si="5514"/>
        <v>-237.41116588806429</v>
      </c>
      <c r="AC3800" s="5">
        <f>VLOOKUP(CONCATENATE($F3800," ",$G3800),AllocFactorMatrix,(AC$4+1),FALSE)*$E3806</f>
        <v>-3.0705113749960775</v>
      </c>
      <c r="AD3800" s="5">
        <f>VLOOKUP(CONCATENATE($F3800," ",$G3800),AllocFactorMatrix,(AD$4+1),FALSE)*$E3806</f>
        <v>-13.640959762365146</v>
      </c>
      <c r="AE3800" s="5">
        <f>VLOOKUP(CONCATENATE($F3800," ",$G3800),AllocFactorMatrix,(AE$4+1),FALSE)*$E3806</f>
        <v>-2.7986783104462862</v>
      </c>
    </row>
    <row r="3801" spans="4:31" hidden="1" outlineLevel="1">
      <c r="E3801" s="44"/>
      <c r="F3801" s="167" t="str">
        <f>F3806</f>
        <v>TRANS_TOTAL</v>
      </c>
      <c r="G3801" s="48" t="str">
        <f>$G$10</f>
        <v>SUBTRAN</v>
      </c>
      <c r="H3801" s="4">
        <f t="shared" si="5453"/>
        <v>-3291.8899999999994</v>
      </c>
      <c r="I3801" s="5">
        <f t="shared" ref="I3801:N3801" si="5518">VLOOKUP(CONCATENATE($F3801," ",$G3801),AllocFactorMatrix,(I$4+1),FALSE)*$E3806</f>
        <v>-1681.7284164848647</v>
      </c>
      <c r="J3801" s="47">
        <f t="shared" si="5518"/>
        <v>-0.27384396692509583</v>
      </c>
      <c r="K3801" s="47">
        <f t="shared" si="5518"/>
        <v>-0.50967064173301602</v>
      </c>
      <c r="L3801" s="5">
        <f t="shared" si="5518"/>
        <v>-394.11534724741603</v>
      </c>
      <c r="M3801" s="5">
        <f t="shared" si="5518"/>
        <v>-5.5080748333133513</v>
      </c>
      <c r="N3801" s="5">
        <f t="shared" si="5518"/>
        <v>-0.99693595292811277</v>
      </c>
      <c r="O3801" s="5">
        <f t="shared" si="5513"/>
        <v>-400.62035803365751</v>
      </c>
      <c r="P3801" s="5">
        <f>VLOOKUP(CONCATENATE($F3801," ",$G3801),AllocFactorMatrix,(P$4+1),FALSE)*$E3806</f>
        <v>-227.53598777157086</v>
      </c>
      <c r="Q3801" s="5">
        <f>VLOOKUP(CONCATENATE($F3801," ",$G3801),AllocFactorMatrix,(Q$4+1),FALSE)*$E3806</f>
        <v>-40.947320862168546</v>
      </c>
      <c r="R3801" s="5">
        <f>VLOOKUP(CONCATENATE($F3801," ",$G3801),AllocFactorMatrix,(R$4+1),FALSE)*$E3806</f>
        <v>-10.748356022435253</v>
      </c>
      <c r="S3801" s="5">
        <f>VLOOKUP(CONCATENATE($F3801," ",$G3801),AllocFactorMatrix,(S$4+1),FALSE)*$E3806</f>
        <v>0</v>
      </c>
      <c r="T3801" s="5">
        <f t="shared" si="5516"/>
        <v>-279.23166465617464</v>
      </c>
      <c r="U3801" s="5">
        <f>VLOOKUP(CONCATENATE($F3801," ",$G3801),AllocFactorMatrix,(U$4+1),FALSE)*$E3806</f>
        <v>-10.271122574673548</v>
      </c>
      <c r="V3801" s="5">
        <f>VLOOKUP(CONCATENATE($F3801," ",$G3801),AllocFactorMatrix,(V$4+1),FALSE)*$E3806</f>
        <v>-144.11380942050613</v>
      </c>
      <c r="W3801" s="5">
        <f>VLOOKUP(CONCATENATE($F3801," ",$G3801),AllocFactorMatrix,(W$4+1),FALSE)*$E3806</f>
        <v>-710.59224797597619</v>
      </c>
      <c r="X3801" s="5">
        <f>VLOOKUP(CONCATENATE($F3801," ",$G3801),AllocFactorMatrix,(X$4+1),FALSE)*$E3806</f>
        <v>0</v>
      </c>
      <c r="Y3801" s="5">
        <f t="shared" si="5517"/>
        <v>-864.97717997115592</v>
      </c>
      <c r="Z3801" s="5">
        <f>VLOOKUP(CONCATENATE($F3801," ",$G3801),AllocFactorMatrix,(Z$4+1),FALSE)*$E3806</f>
        <v>-62.464109937023167</v>
      </c>
      <c r="AA3801" s="5">
        <f>VLOOKUP(CONCATENATE($F3801," ",$G3801),AllocFactorMatrix,(AA$4+1),FALSE)*$E3806</f>
        <v>-1.2541866967732049</v>
      </c>
      <c r="AB3801" s="5">
        <f t="shared" si="5514"/>
        <v>-63.718296633796371</v>
      </c>
      <c r="AC3801" s="5">
        <f>VLOOKUP(CONCATENATE($F3801," ",$G3801),AllocFactorMatrix,(AC$4+1),FALSE)*$E3806</f>
        <v>-0.83056961169175192</v>
      </c>
      <c r="AD3801" s="5">
        <f>VLOOKUP(CONCATENATE($F3801," ",$G3801),AllocFactorMatrix,(AD$4+1),FALSE)*$E3806</f>
        <v>0</v>
      </c>
      <c r="AE3801" s="5">
        <f>VLOOKUP(CONCATENATE($F3801," ",$G3801),AllocFactorMatrix,(AE$4+1),FALSE)*$E3806</f>
        <v>0</v>
      </c>
    </row>
    <row r="3802" spans="4:31" hidden="1" outlineLevel="1">
      <c r="E3802" s="44"/>
      <c r="F3802" s="167" t="str">
        <f>F3806</f>
        <v>TRANS_TOTAL</v>
      </c>
      <c r="G3802" s="48" t="str">
        <f>$G$11</f>
        <v>DISTPRI</v>
      </c>
      <c r="H3802" s="4">
        <f t="shared" si="5453"/>
        <v>0</v>
      </c>
      <c r="I3802" s="5">
        <f t="shared" ref="I3802:N3802" si="5519">VLOOKUP(CONCATENATE($F3802," ",$G3802),AllocFactorMatrix,(I$4+1),FALSE)*$E3806</f>
        <v>0</v>
      </c>
      <c r="J3802" s="47">
        <f t="shared" si="5519"/>
        <v>0</v>
      </c>
      <c r="K3802" s="47">
        <f t="shared" si="5519"/>
        <v>0</v>
      </c>
      <c r="L3802" s="5">
        <f t="shared" si="5519"/>
        <v>0</v>
      </c>
      <c r="M3802" s="5">
        <f t="shared" si="5519"/>
        <v>0</v>
      </c>
      <c r="N3802" s="5">
        <f t="shared" si="5519"/>
        <v>0</v>
      </c>
      <c r="O3802" s="5">
        <f t="shared" si="5513"/>
        <v>0</v>
      </c>
      <c r="P3802" s="5">
        <f>VLOOKUP(CONCATENATE($F3802," ",$G3802),AllocFactorMatrix,(P$4+1),FALSE)*$E3806</f>
        <v>0</v>
      </c>
      <c r="Q3802" s="5">
        <f>VLOOKUP(CONCATENATE($F3802," ",$G3802),AllocFactorMatrix,(Q$4+1),FALSE)*$E3806</f>
        <v>0</v>
      </c>
      <c r="R3802" s="5">
        <f>VLOOKUP(CONCATENATE($F3802," ",$G3802),AllocFactorMatrix,(R$4+1),FALSE)*$E3806</f>
        <v>0</v>
      </c>
      <c r="S3802" s="5">
        <f>VLOOKUP(CONCATENATE($F3802," ",$G3802),AllocFactorMatrix,(S$4+1),FALSE)*$E3806</f>
        <v>0</v>
      </c>
      <c r="T3802" s="5">
        <f t="shared" si="5516"/>
        <v>0</v>
      </c>
      <c r="U3802" s="5">
        <f>VLOOKUP(CONCATENATE($F3802," ",$G3802),AllocFactorMatrix,(U$4+1),FALSE)*$E3806</f>
        <v>0</v>
      </c>
      <c r="V3802" s="5">
        <f>VLOOKUP(CONCATENATE($F3802," ",$G3802),AllocFactorMatrix,(V$4+1),FALSE)*$E3806</f>
        <v>0</v>
      </c>
      <c r="W3802" s="5">
        <f>VLOOKUP(CONCATENATE($F3802," ",$G3802),AllocFactorMatrix,(W$4+1),FALSE)*$E3806</f>
        <v>0</v>
      </c>
      <c r="X3802" s="5">
        <f>VLOOKUP(CONCATENATE($F3802," ",$G3802),AllocFactorMatrix,(X$4+1),FALSE)*$E3806</f>
        <v>0</v>
      </c>
      <c r="Y3802" s="5">
        <f t="shared" si="5517"/>
        <v>0</v>
      </c>
      <c r="Z3802" s="5">
        <f>VLOOKUP(CONCATENATE($F3802," ",$G3802),AllocFactorMatrix,(Z$4+1),FALSE)*$E3806</f>
        <v>0</v>
      </c>
      <c r="AA3802" s="5">
        <f>VLOOKUP(CONCATENATE($F3802," ",$G3802),AllocFactorMatrix,(AA$4+1),FALSE)*$E3806</f>
        <v>0</v>
      </c>
      <c r="AB3802" s="5">
        <f t="shared" si="5514"/>
        <v>0</v>
      </c>
      <c r="AC3802" s="5">
        <f>VLOOKUP(CONCATENATE($F3802," ",$G3802),AllocFactorMatrix,(AC$4+1),FALSE)*$E3806</f>
        <v>0</v>
      </c>
      <c r="AD3802" s="5">
        <f>VLOOKUP(CONCATENATE($F3802," ",$G3802),AllocFactorMatrix,(AD$4+1),FALSE)*$E3806</f>
        <v>0</v>
      </c>
      <c r="AE3802" s="5">
        <f>VLOOKUP(CONCATENATE($F3802," ",$G3802),AllocFactorMatrix,(AE$4+1),FALSE)*$E3806</f>
        <v>0</v>
      </c>
    </row>
    <row r="3803" spans="4:31" hidden="1" outlineLevel="1">
      <c r="E3803" s="44"/>
      <c r="F3803" s="167" t="str">
        <f>F3806</f>
        <v>TRANS_TOTAL</v>
      </c>
      <c r="G3803" s="48" t="str">
        <f>$G$12</f>
        <v>DISTSEC</v>
      </c>
      <c r="H3803" s="4">
        <f t="shared" si="5453"/>
        <v>0</v>
      </c>
      <c r="I3803" s="5">
        <f t="shared" ref="I3803:N3803" si="5520">VLOOKUP(CONCATENATE($F3803," ",$G3803),AllocFactorMatrix,(I$4+1),FALSE)*$E3806</f>
        <v>0</v>
      </c>
      <c r="J3803" s="47">
        <f t="shared" si="5520"/>
        <v>0</v>
      </c>
      <c r="K3803" s="47">
        <f t="shared" si="5520"/>
        <v>0</v>
      </c>
      <c r="L3803" s="5">
        <f t="shared" si="5520"/>
        <v>0</v>
      </c>
      <c r="M3803" s="5">
        <f t="shared" si="5520"/>
        <v>0</v>
      </c>
      <c r="N3803" s="5">
        <f t="shared" si="5520"/>
        <v>0</v>
      </c>
      <c r="O3803" s="5">
        <f t="shared" si="5513"/>
        <v>0</v>
      </c>
      <c r="P3803" s="5">
        <f>VLOOKUP(CONCATENATE($F3803," ",$G3803),AllocFactorMatrix,(P$4+1),FALSE)*$E3806</f>
        <v>0</v>
      </c>
      <c r="Q3803" s="5">
        <f>VLOOKUP(CONCATENATE($F3803," ",$G3803),AllocFactorMatrix,(Q$4+1),FALSE)*$E3806</f>
        <v>0</v>
      </c>
      <c r="R3803" s="5">
        <f>VLOOKUP(CONCATENATE($F3803," ",$G3803),AllocFactorMatrix,(R$4+1),FALSE)*$E3806</f>
        <v>0</v>
      </c>
      <c r="S3803" s="5">
        <f>VLOOKUP(CONCATENATE($F3803," ",$G3803),AllocFactorMatrix,(S$4+1),FALSE)*$E3806</f>
        <v>0</v>
      </c>
      <c r="T3803" s="5">
        <f t="shared" si="5516"/>
        <v>0</v>
      </c>
      <c r="U3803" s="5">
        <f>VLOOKUP(CONCATENATE($F3803," ",$G3803),AllocFactorMatrix,(U$4+1),FALSE)*$E3806</f>
        <v>0</v>
      </c>
      <c r="V3803" s="5">
        <f>VLOOKUP(CONCATENATE($F3803," ",$G3803),AllocFactorMatrix,(V$4+1),FALSE)*$E3806</f>
        <v>0</v>
      </c>
      <c r="W3803" s="5">
        <f>VLOOKUP(CONCATENATE($F3803," ",$G3803),AllocFactorMatrix,(W$4+1),FALSE)*$E3806</f>
        <v>0</v>
      </c>
      <c r="X3803" s="5">
        <f>VLOOKUP(CONCATENATE($F3803," ",$G3803),AllocFactorMatrix,(X$4+1),FALSE)*$E3806</f>
        <v>0</v>
      </c>
      <c r="Y3803" s="5">
        <f t="shared" si="5517"/>
        <v>0</v>
      </c>
      <c r="Z3803" s="5">
        <f>VLOOKUP(CONCATENATE($F3803," ",$G3803),AllocFactorMatrix,(Z$4+1),FALSE)*$E3806</f>
        <v>0</v>
      </c>
      <c r="AA3803" s="5">
        <f>VLOOKUP(CONCATENATE($F3803," ",$G3803),AllocFactorMatrix,(AA$4+1),FALSE)*$E3806</f>
        <v>0</v>
      </c>
      <c r="AB3803" s="5">
        <f t="shared" si="5514"/>
        <v>0</v>
      </c>
      <c r="AC3803" s="5">
        <f>VLOOKUP(CONCATENATE($F3803," ",$G3803),AllocFactorMatrix,(AC$4+1),FALSE)*$E3806</f>
        <v>0</v>
      </c>
      <c r="AD3803" s="5">
        <f>VLOOKUP(CONCATENATE($F3803," ",$G3803),AllocFactorMatrix,(AD$4+1),FALSE)*$E3806</f>
        <v>0</v>
      </c>
      <c r="AE3803" s="5">
        <f>VLOOKUP(CONCATENATE($F3803," ",$G3803),AllocFactorMatrix,(AE$4+1),FALSE)*$E3806</f>
        <v>0</v>
      </c>
    </row>
    <row r="3804" spans="4:31" hidden="1" outlineLevel="1">
      <c r="E3804" s="44"/>
      <c r="F3804" s="167" t="str">
        <f>F3806</f>
        <v>TRANS_TOTAL</v>
      </c>
      <c r="G3804" s="48" t="str">
        <f>$G$13</f>
        <v>ENERGY</v>
      </c>
      <c r="H3804" s="4">
        <f t="shared" si="5453"/>
        <v>0</v>
      </c>
      <c r="I3804" s="5">
        <f t="shared" ref="I3804:N3804" si="5521">VLOOKUP(CONCATENATE($F3804," ",$G3804),AllocFactorMatrix,(I$4+1),FALSE)*$E3806</f>
        <v>0</v>
      </c>
      <c r="J3804" s="47">
        <f t="shared" si="5521"/>
        <v>0</v>
      </c>
      <c r="K3804" s="47">
        <f t="shared" si="5521"/>
        <v>0</v>
      </c>
      <c r="L3804" s="5">
        <f t="shared" si="5521"/>
        <v>0</v>
      </c>
      <c r="M3804" s="5">
        <f t="shared" si="5521"/>
        <v>0</v>
      </c>
      <c r="N3804" s="5">
        <f t="shared" si="5521"/>
        <v>0</v>
      </c>
      <c r="O3804" s="5">
        <f t="shared" si="5513"/>
        <v>0</v>
      </c>
      <c r="P3804" s="5">
        <f>VLOOKUP(CONCATENATE($F3804," ",$G3804),AllocFactorMatrix,(P$4+1),FALSE)*$E3806</f>
        <v>0</v>
      </c>
      <c r="Q3804" s="5">
        <f>VLOOKUP(CONCATENATE($F3804," ",$G3804),AllocFactorMatrix,(Q$4+1),FALSE)*$E3806</f>
        <v>0</v>
      </c>
      <c r="R3804" s="5">
        <f>VLOOKUP(CONCATENATE($F3804," ",$G3804),AllocFactorMatrix,(R$4+1),FALSE)*$E3806</f>
        <v>0</v>
      </c>
      <c r="S3804" s="5">
        <f>VLOOKUP(CONCATENATE($F3804," ",$G3804),AllocFactorMatrix,(S$4+1),FALSE)*$E3806</f>
        <v>0</v>
      </c>
      <c r="T3804" s="5">
        <f t="shared" si="5516"/>
        <v>0</v>
      </c>
      <c r="U3804" s="5">
        <f>VLOOKUP(CONCATENATE($F3804," ",$G3804),AllocFactorMatrix,(U$4+1),FALSE)*$E3806</f>
        <v>0</v>
      </c>
      <c r="V3804" s="5">
        <f>VLOOKUP(CONCATENATE($F3804," ",$G3804),AllocFactorMatrix,(V$4+1),FALSE)*$E3806</f>
        <v>0</v>
      </c>
      <c r="W3804" s="5">
        <f>VLOOKUP(CONCATENATE($F3804," ",$G3804),AllocFactorMatrix,(W$4+1),FALSE)*$E3806</f>
        <v>0</v>
      </c>
      <c r="X3804" s="5">
        <f>VLOOKUP(CONCATENATE($F3804," ",$G3804),AllocFactorMatrix,(X$4+1),FALSE)*$E3806</f>
        <v>0</v>
      </c>
      <c r="Y3804" s="5">
        <f t="shared" si="5517"/>
        <v>0</v>
      </c>
      <c r="Z3804" s="5">
        <f>VLOOKUP(CONCATENATE($F3804," ",$G3804),AllocFactorMatrix,(Z$4+1),FALSE)*$E3806</f>
        <v>0</v>
      </c>
      <c r="AA3804" s="5">
        <f>VLOOKUP(CONCATENATE($F3804," ",$G3804),AllocFactorMatrix,(AA$4+1),FALSE)*$E3806</f>
        <v>0</v>
      </c>
      <c r="AB3804" s="5">
        <f t="shared" si="5514"/>
        <v>0</v>
      </c>
      <c r="AC3804" s="5">
        <f>VLOOKUP(CONCATENATE($F3804," ",$G3804),AllocFactorMatrix,(AC$4+1),FALSE)*$E3806</f>
        <v>0</v>
      </c>
      <c r="AD3804" s="5">
        <f>VLOOKUP(CONCATENATE($F3804," ",$G3804),AllocFactorMatrix,(AD$4+1),FALSE)*$E3806</f>
        <v>0</v>
      </c>
      <c r="AE3804" s="5">
        <f>VLOOKUP(CONCATENATE($F3804," ",$G3804),AllocFactorMatrix,(AE$4+1),FALSE)*$E3806</f>
        <v>0</v>
      </c>
    </row>
    <row r="3805" spans="4:31" hidden="1" outlineLevel="1">
      <c r="E3805" s="44"/>
      <c r="F3805" s="167" t="str">
        <f>F3806</f>
        <v>TRANS_TOTAL</v>
      </c>
      <c r="G3805" s="48" t="str">
        <f>$G$14</f>
        <v>CUSTOMER</v>
      </c>
      <c r="H3805" s="4">
        <f t="shared" si="5453"/>
        <v>0</v>
      </c>
      <c r="I3805" s="5">
        <f t="shared" ref="I3805:N3805" si="5522">VLOOKUP(CONCATENATE($F3805," ",$G3805),AllocFactorMatrix,(I$4+1),FALSE)*$E3806</f>
        <v>0</v>
      </c>
      <c r="J3805" s="47">
        <f t="shared" si="5522"/>
        <v>0</v>
      </c>
      <c r="K3805" s="47">
        <f t="shared" si="5522"/>
        <v>0</v>
      </c>
      <c r="L3805" s="5">
        <f t="shared" si="5522"/>
        <v>0</v>
      </c>
      <c r="M3805" s="5">
        <f t="shared" si="5522"/>
        <v>0</v>
      </c>
      <c r="N3805" s="5">
        <f t="shared" si="5522"/>
        <v>0</v>
      </c>
      <c r="O3805" s="5">
        <f t="shared" si="5513"/>
        <v>0</v>
      </c>
      <c r="P3805" s="5">
        <f>VLOOKUP(CONCATENATE($F3805," ",$G3805),AllocFactorMatrix,(P$4+1),FALSE)*$E3806</f>
        <v>0</v>
      </c>
      <c r="Q3805" s="5">
        <f>VLOOKUP(CONCATENATE($F3805," ",$G3805),AllocFactorMatrix,(Q$4+1),FALSE)*$E3806</f>
        <v>0</v>
      </c>
      <c r="R3805" s="5">
        <f>VLOOKUP(CONCATENATE($F3805," ",$G3805),AllocFactorMatrix,(R$4+1),FALSE)*$E3806</f>
        <v>0</v>
      </c>
      <c r="S3805" s="5">
        <f>VLOOKUP(CONCATENATE($F3805," ",$G3805),AllocFactorMatrix,(S$4+1),FALSE)*$E3806</f>
        <v>0</v>
      </c>
      <c r="T3805" s="5">
        <f t="shared" si="5516"/>
        <v>0</v>
      </c>
      <c r="U3805" s="5">
        <f>VLOOKUP(CONCATENATE($F3805," ",$G3805),AllocFactorMatrix,(U$4+1),FALSE)*$E3806</f>
        <v>0</v>
      </c>
      <c r="V3805" s="5">
        <f>VLOOKUP(CONCATENATE($F3805," ",$G3805),AllocFactorMatrix,(V$4+1),FALSE)*$E3806</f>
        <v>0</v>
      </c>
      <c r="W3805" s="5">
        <f>VLOOKUP(CONCATENATE($F3805," ",$G3805),AllocFactorMatrix,(W$4+1),FALSE)*$E3806</f>
        <v>0</v>
      </c>
      <c r="X3805" s="5">
        <f>VLOOKUP(CONCATENATE($F3805," ",$G3805),AllocFactorMatrix,(X$4+1),FALSE)*$E3806</f>
        <v>0</v>
      </c>
      <c r="Y3805" s="5">
        <f t="shared" si="5517"/>
        <v>0</v>
      </c>
      <c r="Z3805" s="5">
        <f>VLOOKUP(CONCATENATE($F3805," ",$G3805),AllocFactorMatrix,(Z$4+1),FALSE)*$E3806</f>
        <v>0</v>
      </c>
      <c r="AA3805" s="5">
        <f>VLOOKUP(CONCATENATE($F3805," ",$G3805),AllocFactorMatrix,(AA$4+1),FALSE)*$E3806</f>
        <v>0</v>
      </c>
      <c r="AB3805" s="5">
        <f t="shared" si="5514"/>
        <v>0</v>
      </c>
      <c r="AC3805" s="5">
        <f>VLOOKUP(CONCATENATE($F3805," ",$G3805),AllocFactorMatrix,(AC$4+1),FALSE)*$E3806</f>
        <v>0</v>
      </c>
      <c r="AD3805" s="5">
        <f>VLOOKUP(CONCATENATE($F3805," ",$G3805),AllocFactorMatrix,(AD$4+1),FALSE)*$E3806</f>
        <v>0</v>
      </c>
      <c r="AE3805" s="5">
        <f>VLOOKUP(CONCATENATE($F3805," ",$G3805),AllocFactorMatrix,(AE$4+1),FALSE)*$E3806</f>
        <v>0</v>
      </c>
    </row>
    <row r="3806" spans="4:31" collapsed="1">
      <c r="D3806" s="48" t="s">
        <v>259</v>
      </c>
      <c r="E3806" s="87">
        <v>-15170</v>
      </c>
      <c r="F3806" s="88" t="s">
        <v>181</v>
      </c>
      <c r="G3806" s="48" t="str">
        <f>$G$15</f>
        <v>TOTAL</v>
      </c>
      <c r="H3806" s="4">
        <f t="shared" si="5453"/>
        <v>-15170.000000000002</v>
      </c>
      <c r="I3806" s="5">
        <f t="shared" ref="I3806:N3806" si="5523">VLOOKUP(CONCATENATE($F3806," ",$G3806),AllocFactorMatrix,(I$4+1),FALSE)*$E3806</f>
        <v>-7790.2950778580989</v>
      </c>
      <c r="J3806" s="47">
        <f t="shared" si="5523"/>
        <v>-1.6404350444199249</v>
      </c>
      <c r="K3806" s="47">
        <f t="shared" si="5523"/>
        <v>-2.9024741761828383</v>
      </c>
      <c r="L3806" s="5">
        <f t="shared" si="5523"/>
        <v>-1817.823546177362</v>
      </c>
      <c r="M3806" s="5">
        <f t="shared" si="5523"/>
        <v>-25.318956301666368</v>
      </c>
      <c r="N3806" s="5">
        <f t="shared" si="5523"/>
        <v>-3.7560708597061772</v>
      </c>
      <c r="O3806" s="5">
        <f t="shared" si="5513"/>
        <v>-1846.8985733387344</v>
      </c>
      <c r="P3806" s="5">
        <f>VLOOKUP(CONCATENATE($F3806," ",$G3806),AllocFactorMatrix,(P$4+1),FALSE)*$E3806</f>
        <v>-1074.3472436573916</v>
      </c>
      <c r="Q3806" s="5">
        <f>VLOOKUP(CONCATENATE($F3806," ",$G3806),AllocFactorMatrix,(Q$4+1),FALSE)*$E3806</f>
        <v>-192.91520395877293</v>
      </c>
      <c r="R3806" s="5">
        <f>VLOOKUP(CONCATENATE($F3806," ",$G3806),AllocFactorMatrix,(R$4+1),FALSE)*$E3806</f>
        <v>-41.565891910285714</v>
      </c>
      <c r="S3806" s="5">
        <f>VLOOKUP(CONCATENATE($F3806," ",$G3806),AllocFactorMatrix,(S$4+1),FALSE)*$E3806</f>
        <v>-1.1702819889743339</v>
      </c>
      <c r="T3806" s="5">
        <f t="shared" si="5516"/>
        <v>-1309.9986215154245</v>
      </c>
      <c r="U3806" s="5">
        <f>VLOOKUP(CONCATENATE($F3806," ",$G3806),AllocFactorMatrix,(U$4+1),FALSE)*$E3806</f>
        <v>-50.433551425876693</v>
      </c>
      <c r="V3806" s="5">
        <f>VLOOKUP(CONCATENATE($F3806," ",$G3806),AllocFactorMatrix,(V$4+1),FALSE)*$E3806</f>
        <v>-686.32979069061093</v>
      </c>
      <c r="W3806" s="5">
        <f>VLOOKUP(CONCATENATE($F3806," ",$G3806),AllocFactorMatrix,(W$4+1),FALSE)*$E3806</f>
        <v>-2784.3507146618522</v>
      </c>
      <c r="X3806" s="5">
        <f>VLOOKUP(CONCATENATE($F3806," ",$G3806),AllocFactorMatrix,(X$4+1),FALSE)*$E3806</f>
        <v>-375.68057970743826</v>
      </c>
      <c r="Y3806" s="5">
        <f t="shared" si="5517"/>
        <v>-3896.794636485778</v>
      </c>
      <c r="Z3806" s="5">
        <f>VLOOKUP(CONCATENATE($F3806," ",$G3806),AllocFactorMatrix,(Z$4+1),FALSE)*$E3806</f>
        <v>-295.22641557110768</v>
      </c>
      <c r="AA3806" s="5">
        <f>VLOOKUP(CONCATENATE($F3806," ",$G3806),AllocFactorMatrix,(AA$4+1),FALSE)*$E3806</f>
        <v>-5.9030469507529837</v>
      </c>
      <c r="AB3806" s="5">
        <f t="shared" si="5514"/>
        <v>-301.12946252186066</v>
      </c>
      <c r="AC3806" s="5">
        <f>VLOOKUP(CONCATENATE($F3806," ",$G3806),AllocFactorMatrix,(AC$4+1),FALSE)*$E3806</f>
        <v>-3.9010809866878295</v>
      </c>
      <c r="AD3806" s="5">
        <f>VLOOKUP(CONCATENATE($F3806," ",$G3806),AllocFactorMatrix,(AD$4+1),FALSE)*$E3806</f>
        <v>-13.640959762365146</v>
      </c>
      <c r="AE3806" s="5">
        <f>VLOOKUP(CONCATENATE($F3806," ",$G3806),AllocFactorMatrix,(AE$4+1),FALSE)*$E3806</f>
        <v>-2.7986783104462862</v>
      </c>
    </row>
    <row r="3807" spans="4:31" hidden="1" outlineLevel="1">
      <c r="E3807" s="44"/>
      <c r="F3807" s="167" t="str">
        <f>F3814</f>
        <v>TDPLANT</v>
      </c>
      <c r="G3807" s="48" t="str">
        <f>$G$8</f>
        <v>PRODUCTION</v>
      </c>
      <c r="H3807" s="4">
        <f t="shared" si="5453"/>
        <v>-4.7318933497928652</v>
      </c>
      <c r="I3807" s="5">
        <f t="shared" ref="I3807:N3807" si="5524">VLOOKUP(CONCATENATE($F3807," ",$G3807),AllocFactorMatrix,(I$4+1),FALSE)*$E3814</f>
        <v>-2.4334751876955516</v>
      </c>
      <c r="J3807" s="47">
        <f t="shared" si="5524"/>
        <v>-5.4441011503379298E-4</v>
      </c>
      <c r="K3807" s="47">
        <f t="shared" si="5524"/>
        <v>-9.5322329327005505E-4</v>
      </c>
      <c r="L3807" s="5">
        <f t="shared" si="5524"/>
        <v>-0.56716391400333799</v>
      </c>
      <c r="M3807" s="5">
        <f t="shared" si="5524"/>
        <v>-7.8920786449725028E-3</v>
      </c>
      <c r="N3807" s="5">
        <f t="shared" si="5524"/>
        <v>-1.0991590511086758E-3</v>
      </c>
      <c r="O3807" s="5">
        <f t="shared" ref="O3807:O3814" si="5525">SUBTOTAL(9,L3807:N3807)</f>
        <v>-0.57615515169941922</v>
      </c>
      <c r="P3807" s="5">
        <f>VLOOKUP(CONCATENATE($F3807," ",$G3807),AllocFactorMatrix,(P$4+1),FALSE)*$E3814</f>
        <v>-0.33734496062554215</v>
      </c>
      <c r="Q3807" s="5">
        <f>VLOOKUP(CONCATENATE($F3807," ",$G3807),AllocFactorMatrix,(Q$4+1),FALSE)*$E3814</f>
        <v>-6.0539582088978958E-2</v>
      </c>
      <c r="R3807" s="5">
        <f>VLOOKUP(CONCATENATE($F3807," ",$G3807),AllocFactorMatrix,(R$4+1),FALSE)*$E3814</f>
        <v>-1.2276809452406362E-2</v>
      </c>
      <c r="S3807" s="5">
        <f>VLOOKUP(CONCATENATE($F3807," ",$G3807),AllocFactorMatrix,(S$4+1),FALSE)*$E3814</f>
        <v>-4.6620628711217663E-4</v>
      </c>
      <c r="T3807" s="5">
        <f>SUBTOTAL(9,P3807:S3807)</f>
        <v>-0.4106275584540397</v>
      </c>
      <c r="U3807" s="5">
        <f>VLOOKUP(CONCATENATE($F3807," ",$G3807),AllocFactorMatrix,(U$4+1),FALSE)*$E3814</f>
        <v>-1.5999542855937285E-2</v>
      </c>
      <c r="V3807" s="5">
        <f>VLOOKUP(CONCATENATE($F3807," ",$G3807),AllocFactorMatrix,(V$4+1),FALSE)*$E3814</f>
        <v>-0.21600306748492992</v>
      </c>
      <c r="W3807" s="5">
        <f>VLOOKUP(CONCATENATE($F3807," ",$G3807),AllocFactorMatrix,(W$4+1),FALSE)*$E3814</f>
        <v>-0.82612502305396596</v>
      </c>
      <c r="X3807" s="5">
        <f>VLOOKUP(CONCATENATE($F3807," ",$G3807),AllocFactorMatrix,(X$4+1),FALSE)*$E3814</f>
        <v>-0.14966020997986676</v>
      </c>
      <c r="Y3807" s="5">
        <f>SUBTOTAL(9,U3807:X3807)</f>
        <v>-1.2077878433747</v>
      </c>
      <c r="Z3807" s="5">
        <f>VLOOKUP(CONCATENATE($F3807," ",$G3807),AllocFactorMatrix,(Z$4+1),FALSE)*$E3814</f>
        <v>-9.2725728765971918E-2</v>
      </c>
      <c r="AA3807" s="5">
        <f>VLOOKUP(CONCATENATE($F3807," ",$G3807),AllocFactorMatrix,(AA$4+1),FALSE)*$E3814</f>
        <v>-1.851970635052486E-3</v>
      </c>
      <c r="AB3807" s="5">
        <f t="shared" ref="AB3807:AB3814" si="5526">SUBTOTAL(9,Z3807:AA3807)</f>
        <v>-9.4577699401024409E-2</v>
      </c>
      <c r="AC3807" s="5">
        <f>VLOOKUP(CONCATENATE($F3807," ",$G3807),AllocFactorMatrix,(AC$4+1),FALSE)*$E3814</f>
        <v>-1.223202374435603E-3</v>
      </c>
      <c r="AD3807" s="5">
        <f>VLOOKUP(CONCATENATE($F3807," ",$G3807),AllocFactorMatrix,(AD$4+1),FALSE)*$E3814</f>
        <v>-5.4341613930438152E-3</v>
      </c>
      <c r="AE3807" s="5">
        <f>VLOOKUP(CONCATENATE($F3807," ",$G3807),AllocFactorMatrix,(AE$4+1),FALSE)*$E3814</f>
        <v>-1.1149119923464517E-3</v>
      </c>
    </row>
    <row r="3808" spans="4:31" hidden="1" outlineLevel="1">
      <c r="E3808" s="44"/>
      <c r="F3808" s="167" t="str">
        <f>F3814</f>
        <v>TDPLANT</v>
      </c>
      <c r="G3808" s="48" t="str">
        <f>$G$9</f>
        <v>BULKTRAN</v>
      </c>
      <c r="H3808" s="4">
        <f t="shared" si="5453"/>
        <v>-195.56402919574333</v>
      </c>
      <c r="I3808" s="5">
        <f t="shared" ref="I3808:N3808" si="5527">VLOOKUP(CONCATENATE($F3808," ",$G3808),AllocFactorMatrix,(I$4+1),FALSE)*$E3814</f>
        <v>-100.57289492258785</v>
      </c>
      <c r="J3808" s="47">
        <f t="shared" si="5527"/>
        <v>-2.2499880652548359E-2</v>
      </c>
      <c r="K3808" s="47">
        <f t="shared" si="5527"/>
        <v>-3.9395686710328746E-2</v>
      </c>
      <c r="L3808" s="5">
        <f t="shared" si="5527"/>
        <v>-23.44027052971855</v>
      </c>
      <c r="M3808" s="5">
        <f t="shared" si="5527"/>
        <v>-0.32617106609304009</v>
      </c>
      <c r="N3808" s="5">
        <f t="shared" si="5527"/>
        <v>-4.5427053585472769E-2</v>
      </c>
      <c r="O3808" s="5">
        <f t="shared" si="5525"/>
        <v>-23.811868649397063</v>
      </c>
      <c r="P3808" s="5">
        <f>VLOOKUP(CONCATENATE($F3808," ",$G3808),AllocFactorMatrix,(P$4+1),FALSE)*$E3814</f>
        <v>-13.942101998494605</v>
      </c>
      <c r="Q3808" s="5">
        <f>VLOOKUP(CONCATENATE($F3808," ",$G3808),AllocFactorMatrix,(Q$4+1),FALSE)*$E3814</f>
        <v>-2.502035384982936</v>
      </c>
      <c r="R3808" s="5">
        <f>VLOOKUP(CONCATENATE($F3808," ",$G3808),AllocFactorMatrix,(R$4+1),FALSE)*$E3814</f>
        <v>-0.50738724326618112</v>
      </c>
      <c r="S3808" s="5">
        <f>VLOOKUP(CONCATENATE($F3808," ",$G3808),AllocFactorMatrix,(S$4+1),FALSE)*$E3814</f>
        <v>-1.9267801111374556E-2</v>
      </c>
      <c r="T3808" s="5">
        <f t="shared" ref="T3808:T3814" si="5528">SUBTOTAL(9,P3808:S3808)</f>
        <v>-16.970792427855098</v>
      </c>
      <c r="U3808" s="5">
        <f>VLOOKUP(CONCATENATE($F3808," ",$G3808),AllocFactorMatrix,(U$4+1),FALSE)*$E3814</f>
        <v>-0.66124378444286658</v>
      </c>
      <c r="V3808" s="5">
        <f>VLOOKUP(CONCATENATE($F3808," ",$G3808),AllocFactorMatrix,(V$4+1),FALSE)*$E3814</f>
        <v>-8.9271729249439016</v>
      </c>
      <c r="W3808" s="5">
        <f>VLOOKUP(CONCATENATE($F3808," ",$G3808),AllocFactorMatrix,(W$4+1),FALSE)*$E3814</f>
        <v>-34.1428528043499</v>
      </c>
      <c r="X3808" s="5">
        <f>VLOOKUP(CONCATENATE($F3808," ",$G3808),AllocFactorMatrix,(X$4+1),FALSE)*$E3814</f>
        <v>-6.1852944498896916</v>
      </c>
      <c r="Y3808" s="5">
        <f t="shared" ref="Y3808:Y3814" si="5529">SUBTOTAL(9,U3808:X3808)</f>
        <v>-49.916563963626359</v>
      </c>
      <c r="Z3808" s="5">
        <f>VLOOKUP(CONCATENATE($F3808," ",$G3808),AllocFactorMatrix,(Z$4+1),FALSE)*$E3814</f>
        <v>-3.832253981036768</v>
      </c>
      <c r="AA3808" s="5">
        <f>VLOOKUP(CONCATENATE($F3808," ",$G3808),AllocFactorMatrix,(AA$4+1),FALSE)*$E3814</f>
        <v>-7.6539941323681346E-2</v>
      </c>
      <c r="AB3808" s="5">
        <f t="shared" si="5526"/>
        <v>-3.9087939223604491</v>
      </c>
      <c r="AC3808" s="5">
        <f>VLOOKUP(CONCATENATE($F3808," ",$G3808),AllocFactorMatrix,(AC$4+1),FALSE)*$E3814</f>
        <v>-5.05536298439394E-2</v>
      </c>
      <c r="AD3808" s="5">
        <f>VLOOKUP(CONCATENATE($F3808," ",$G3808),AllocFactorMatrix,(AD$4+1),FALSE)*$E3814</f>
        <v>-0.2245880071177265</v>
      </c>
      <c r="AE3808" s="5">
        <f>VLOOKUP(CONCATENATE($F3808," ",$G3808),AllocFactorMatrix,(AE$4+1),FALSE)*$E3814</f>
        <v>-4.6078105592018533E-2</v>
      </c>
    </row>
    <row r="3809" spans="4:31" hidden="1" outlineLevel="1">
      <c r="E3809" s="44"/>
      <c r="F3809" s="167" t="str">
        <f>F3814</f>
        <v>TDPLANT</v>
      </c>
      <c r="G3809" s="48" t="str">
        <f>$G$10</f>
        <v>SUBTRAN</v>
      </c>
      <c r="H3809" s="4">
        <f t="shared" si="5453"/>
        <v>-54.145829674533786</v>
      </c>
      <c r="I3809" s="5">
        <f t="shared" ref="I3809:N3809" si="5530">VLOOKUP(CONCATENATE($F3809," ",$G3809),AllocFactorMatrix,(I$4+1),FALSE)*$E3814</f>
        <v>-27.661489417268783</v>
      </c>
      <c r="J3809" s="47">
        <f t="shared" si="5530"/>
        <v>-4.504254027481145E-3</v>
      </c>
      <c r="K3809" s="47">
        <f t="shared" si="5530"/>
        <v>-8.3831901301034423E-3</v>
      </c>
      <c r="L3809" s="5">
        <f t="shared" si="5530"/>
        <v>-6.4825077582113417</v>
      </c>
      <c r="M3809" s="5">
        <f t="shared" si="5530"/>
        <v>-9.0598191846984824E-2</v>
      </c>
      <c r="N3809" s="5">
        <f t="shared" si="5530"/>
        <v>-1.6397851782308841E-2</v>
      </c>
      <c r="O3809" s="5">
        <f t="shared" si="5525"/>
        <v>-6.5895038018406353</v>
      </c>
      <c r="P3809" s="5">
        <f>VLOOKUP(CONCATENATE($F3809," ",$G3809),AllocFactorMatrix,(P$4+1),FALSE)*$E3814</f>
        <v>-3.7425688096219134</v>
      </c>
      <c r="Q3809" s="5">
        <f>VLOOKUP(CONCATENATE($F3809," ",$G3809),AllocFactorMatrix,(Q$4+1),FALSE)*$E3814</f>
        <v>-0.67351177014768493</v>
      </c>
      <c r="R3809" s="5">
        <f>VLOOKUP(CONCATENATE($F3809," ",$G3809),AllocFactorMatrix,(R$4+1),FALSE)*$E3814</f>
        <v>-0.17679164688735918</v>
      </c>
      <c r="S3809" s="5">
        <f>VLOOKUP(CONCATENATE($F3809," ",$G3809),AllocFactorMatrix,(S$4+1),FALSE)*$E3814</f>
        <v>0</v>
      </c>
      <c r="T3809" s="5">
        <f t="shared" si="5528"/>
        <v>-4.5928722266569579</v>
      </c>
      <c r="U3809" s="5">
        <f>VLOOKUP(CONCATENATE($F3809," ",$G3809),AllocFactorMatrix,(U$4+1),FALSE)*$E3814</f>
        <v>-0.16894199183281733</v>
      </c>
      <c r="V3809" s="5">
        <f>VLOOKUP(CONCATENATE($F3809," ",$G3809),AllocFactorMatrix,(V$4+1),FALSE)*$E3814</f>
        <v>-2.3704199650143076</v>
      </c>
      <c r="W3809" s="5">
        <f>VLOOKUP(CONCATENATE($F3809," ",$G3809),AllocFactorMatrix,(W$4+1),FALSE)*$E3814</f>
        <v>-11.687998938892639</v>
      </c>
      <c r="X3809" s="5">
        <f>VLOOKUP(CONCATENATE($F3809," ",$G3809),AllocFactorMatrix,(X$4+1),FALSE)*$E3814</f>
        <v>0</v>
      </c>
      <c r="Y3809" s="5">
        <f t="shared" si="5529"/>
        <v>-14.227360895739764</v>
      </c>
      <c r="Z3809" s="5">
        <f>VLOOKUP(CONCATENATE($F3809," ",$G3809),AllocFactorMatrix,(Z$4+1),FALSE)*$E3814</f>
        <v>-1.02742529593073</v>
      </c>
      <c r="AA3809" s="5">
        <f>VLOOKUP(CONCATENATE($F3809," ",$G3809),AllocFactorMatrix,(AA$4+1),FALSE)*$E3814</f>
        <v>-2.0629176328354874E-2</v>
      </c>
      <c r="AB3809" s="5">
        <f t="shared" si="5526"/>
        <v>-1.0480544722590848</v>
      </c>
      <c r="AC3809" s="5">
        <f>VLOOKUP(CONCATENATE($F3809," ",$G3809),AllocFactorMatrix,(AC$4+1),FALSE)*$E3814</f>
        <v>-1.3661416610975844E-2</v>
      </c>
      <c r="AD3809" s="5">
        <f>VLOOKUP(CONCATENATE($F3809," ",$G3809),AllocFactorMatrix,(AD$4+1),FALSE)*$E3814</f>
        <v>0</v>
      </c>
      <c r="AE3809" s="5">
        <f>VLOOKUP(CONCATENATE($F3809," ",$G3809),AllocFactorMatrix,(AE$4+1),FALSE)*$E3814</f>
        <v>0</v>
      </c>
    </row>
    <row r="3810" spans="4:31" hidden="1" outlineLevel="1">
      <c r="E3810" s="44"/>
      <c r="F3810" s="167" t="str">
        <f>F3814</f>
        <v>TDPLANT</v>
      </c>
      <c r="G3810" s="48" t="str">
        <f>$G$11</f>
        <v>DISTPRI</v>
      </c>
      <c r="H3810" s="4">
        <f t="shared" si="5453"/>
        <v>-213.57869949516169</v>
      </c>
      <c r="I3810" s="5">
        <f t="shared" ref="I3810:N3810" si="5531">VLOOKUP(CONCATENATE($F3810," ",$G3810),AllocFactorMatrix,(I$4+1),FALSE)*$E3814</f>
        <v>-139.82988173597064</v>
      </c>
      <c r="J3810" s="47">
        <f t="shared" si="5531"/>
        <v>-2.2960269354448615E-2</v>
      </c>
      <c r="K3810" s="47">
        <f t="shared" si="5531"/>
        <v>-4.2483074954548825E-2</v>
      </c>
      <c r="L3810" s="5">
        <f t="shared" si="5531"/>
        <v>-32.716480769749019</v>
      </c>
      <c r="M3810" s="5">
        <f t="shared" si="5531"/>
        <v>-0.45717793511864901</v>
      </c>
      <c r="N3810" s="5">
        <f t="shared" si="5531"/>
        <v>0</v>
      </c>
      <c r="O3810" s="5">
        <f t="shared" si="5525"/>
        <v>-33.17365870486767</v>
      </c>
      <c r="P3810" s="5">
        <f>VLOOKUP(CONCATENATE($F3810," ",$G3810),AllocFactorMatrix,(P$4+1),FALSE)*$E3814</f>
        <v>-18.972965042912964</v>
      </c>
      <c r="Q3810" s="5">
        <f>VLOOKUP(CONCATENATE($F3810," ",$G3810),AllocFactorMatrix,(Q$4+1),FALSE)*$E3814</f>
        <v>-3.4140782063421713</v>
      </c>
      <c r="R3810" s="5">
        <f>VLOOKUP(CONCATENATE($F3810," ",$G3810),AllocFactorMatrix,(R$4+1),FALSE)*$E3814</f>
        <v>0</v>
      </c>
      <c r="S3810" s="5">
        <f>VLOOKUP(CONCATENATE($F3810," ",$G3810),AllocFactorMatrix,(S$4+1),FALSE)*$E3814</f>
        <v>0</v>
      </c>
      <c r="T3810" s="5">
        <f t="shared" si="5528"/>
        <v>-22.387043249255136</v>
      </c>
      <c r="U3810" s="5">
        <f>VLOOKUP(CONCATENATE($F3810," ",$G3810),AllocFactorMatrix,(U$4+1),FALSE)*$E3814</f>
        <v>-0.85916206552508867</v>
      </c>
      <c r="V3810" s="5">
        <f>VLOOKUP(CONCATENATE($F3810," ",$G3810),AllocFactorMatrix,(V$4+1),FALSE)*$E3814</f>
        <v>-11.880375176736598</v>
      </c>
      <c r="W3810" s="5">
        <f>VLOOKUP(CONCATENATE($F3810," ",$G3810),AllocFactorMatrix,(W$4+1),FALSE)*$E3814</f>
        <v>0</v>
      </c>
      <c r="X3810" s="5">
        <f>VLOOKUP(CONCATENATE($F3810," ",$G3810),AllocFactorMatrix,(X$4+1),FALSE)*$E3814</f>
        <v>0</v>
      </c>
      <c r="Y3810" s="5">
        <f t="shared" si="5529"/>
        <v>-12.739537242261687</v>
      </c>
      <c r="Z3810" s="5">
        <f>VLOOKUP(CONCATENATE($F3810," ",$G3810),AllocFactorMatrix,(Z$4+1),FALSE)*$E3814</f>
        <v>-5.2099078782065478</v>
      </c>
      <c r="AA3810" s="5">
        <f>VLOOKUP(CONCATENATE($F3810," ",$G3810),AllocFactorMatrix,(AA$4+1),FALSE)*$E3814</f>
        <v>-0.10457106719060236</v>
      </c>
      <c r="AB3810" s="5">
        <f t="shared" si="5526"/>
        <v>-5.3144789453971502</v>
      </c>
      <c r="AC3810" s="5">
        <f>VLOOKUP(CONCATENATE($F3810," ",$G3810),AllocFactorMatrix,(AC$4+1),FALSE)*$E3814</f>
        <v>-6.865627310042087E-2</v>
      </c>
      <c r="AD3810" s="5">
        <f>VLOOKUP(CONCATENATE($F3810," ",$G3810),AllocFactorMatrix,(AD$4+1),FALSE)*$E3814</f>
        <v>0</v>
      </c>
      <c r="AE3810" s="5">
        <f>VLOOKUP(CONCATENATE($F3810," ",$G3810),AllocFactorMatrix,(AE$4+1),FALSE)*$E3814</f>
        <v>0</v>
      </c>
    </row>
    <row r="3811" spans="4:31" hidden="1" outlineLevel="1">
      <c r="E3811" s="44"/>
      <c r="F3811" s="167" t="str">
        <f>F3814</f>
        <v>TDPLANT</v>
      </c>
      <c r="G3811" s="48" t="str">
        <f>$G$12</f>
        <v>DISTSEC</v>
      </c>
      <c r="H3811" s="4">
        <f t="shared" si="5453"/>
        <v>-102.8842261296065</v>
      </c>
      <c r="I3811" s="5">
        <f t="shared" ref="I3811:N3811" si="5532">VLOOKUP(CONCATENATE($F3811," ",$G3811),AllocFactorMatrix,(I$4+1),FALSE)*$E3814</f>
        <v>-76.331984972797045</v>
      </c>
      <c r="J3811" s="47">
        <f t="shared" si="5532"/>
        <v>-1.8922305639793614E-2</v>
      </c>
      <c r="K3811" s="47">
        <f t="shared" si="5532"/>
        <v>-2.450960061217362E-2</v>
      </c>
      <c r="L3811" s="5">
        <f t="shared" si="5532"/>
        <v>-15.385994905874863</v>
      </c>
      <c r="M3811" s="5">
        <f t="shared" si="5532"/>
        <v>0</v>
      </c>
      <c r="N3811" s="5">
        <f t="shared" si="5532"/>
        <v>0</v>
      </c>
      <c r="O3811" s="5">
        <f t="shared" si="5525"/>
        <v>-15.385994905874863</v>
      </c>
      <c r="P3811" s="5">
        <f>VLOOKUP(CONCATENATE($F3811," ",$G3811),AllocFactorMatrix,(P$4+1),FALSE)*$E3814</f>
        <v>-7.6805936580987497</v>
      </c>
      <c r="Q3811" s="5">
        <f>VLOOKUP(CONCATENATE($F3811," ",$G3811),AllocFactorMatrix,(Q$4+1),FALSE)*$E3814</f>
        <v>0</v>
      </c>
      <c r="R3811" s="5">
        <f>VLOOKUP(CONCATENATE($F3811," ",$G3811),AllocFactorMatrix,(R$4+1),FALSE)*$E3814</f>
        <v>0</v>
      </c>
      <c r="S3811" s="5">
        <f>VLOOKUP(CONCATENATE($F3811," ",$G3811),AllocFactorMatrix,(S$4+1),FALSE)*$E3814</f>
        <v>0</v>
      </c>
      <c r="T3811" s="5">
        <f t="shared" si="5528"/>
        <v>-7.6805936580987497</v>
      </c>
      <c r="U3811" s="5">
        <f>VLOOKUP(CONCATENATE($F3811," ",$G3811),AllocFactorMatrix,(U$4+1),FALSE)*$E3814</f>
        <v>-0.28763394517812263</v>
      </c>
      <c r="V3811" s="5">
        <f>VLOOKUP(CONCATENATE($F3811," ",$G3811),AllocFactorMatrix,(V$4+1),FALSE)*$E3814</f>
        <v>0</v>
      </c>
      <c r="W3811" s="5">
        <f>VLOOKUP(CONCATENATE($F3811," ",$G3811),AllocFactorMatrix,(W$4+1),FALSE)*$E3814</f>
        <v>0</v>
      </c>
      <c r="X3811" s="5">
        <f>VLOOKUP(CONCATENATE($F3811," ",$G3811),AllocFactorMatrix,(X$4+1),FALSE)*$E3814</f>
        <v>0</v>
      </c>
      <c r="Y3811" s="5">
        <f t="shared" si="5529"/>
        <v>-0.28763394517812263</v>
      </c>
      <c r="Z3811" s="5">
        <f>VLOOKUP(CONCATENATE($F3811," ",$G3811),AllocFactorMatrix,(Z$4+1),FALSE)*$E3814</f>
        <v>-2.1737557333210153</v>
      </c>
      <c r="AA3811" s="5">
        <f>VLOOKUP(CONCATENATE($F3811," ",$G3811),AllocFactorMatrix,(AA$4+1),FALSE)*$E3814</f>
        <v>0</v>
      </c>
      <c r="AB3811" s="5">
        <f t="shared" si="5526"/>
        <v>-2.1737557333210153</v>
      </c>
      <c r="AC3811" s="5">
        <f>VLOOKUP(CONCATENATE($F3811," ",$G3811),AllocFactorMatrix,(AC$4+1),FALSE)*$E3814</f>
        <v>-2.570155687294802E-2</v>
      </c>
      <c r="AD3811" s="5">
        <f>VLOOKUP(CONCATENATE($F3811," ",$G3811),AllocFactorMatrix,(AD$4+1),FALSE)*$E3814</f>
        <v>-0.79108647082271022</v>
      </c>
      <c r="AE3811" s="5">
        <f>VLOOKUP(CONCATENATE($F3811," ",$G3811),AllocFactorMatrix,(AE$4+1),FALSE)*$E3814</f>
        <v>-0.16404298038907694</v>
      </c>
    </row>
    <row r="3812" spans="4:31" hidden="1" outlineLevel="1">
      <c r="E3812" s="44"/>
      <c r="F3812" s="167" t="str">
        <f>F3814</f>
        <v>TDPLANT</v>
      </c>
      <c r="G3812" s="48" t="str">
        <f>$G$13</f>
        <v>ENERGY</v>
      </c>
      <c r="H3812" s="4">
        <f t="shared" si="5453"/>
        <v>0</v>
      </c>
      <c r="I3812" s="5">
        <f t="shared" ref="I3812:N3812" si="5533">VLOOKUP(CONCATENATE($F3812," ",$G3812),AllocFactorMatrix,(I$4+1),FALSE)*$E3814</f>
        <v>0</v>
      </c>
      <c r="J3812" s="47">
        <f t="shared" si="5533"/>
        <v>0</v>
      </c>
      <c r="K3812" s="47">
        <f t="shared" si="5533"/>
        <v>0</v>
      </c>
      <c r="L3812" s="5">
        <f t="shared" si="5533"/>
        <v>0</v>
      </c>
      <c r="M3812" s="5">
        <f t="shared" si="5533"/>
        <v>0</v>
      </c>
      <c r="N3812" s="5">
        <f t="shared" si="5533"/>
        <v>0</v>
      </c>
      <c r="O3812" s="5">
        <f t="shared" si="5525"/>
        <v>0</v>
      </c>
      <c r="P3812" s="5">
        <f>VLOOKUP(CONCATENATE($F3812," ",$G3812),AllocFactorMatrix,(P$4+1),FALSE)*$E3814</f>
        <v>0</v>
      </c>
      <c r="Q3812" s="5">
        <f>VLOOKUP(CONCATENATE($F3812," ",$G3812),AllocFactorMatrix,(Q$4+1),FALSE)*$E3814</f>
        <v>0</v>
      </c>
      <c r="R3812" s="5">
        <f>VLOOKUP(CONCATENATE($F3812," ",$G3812),AllocFactorMatrix,(R$4+1),FALSE)*$E3814</f>
        <v>0</v>
      </c>
      <c r="S3812" s="5">
        <f>VLOOKUP(CONCATENATE($F3812," ",$G3812),AllocFactorMatrix,(S$4+1),FALSE)*$E3814</f>
        <v>0</v>
      </c>
      <c r="T3812" s="5">
        <f t="shared" si="5528"/>
        <v>0</v>
      </c>
      <c r="U3812" s="5">
        <f>VLOOKUP(CONCATENATE($F3812," ",$G3812),AllocFactorMatrix,(U$4+1),FALSE)*$E3814</f>
        <v>0</v>
      </c>
      <c r="V3812" s="5">
        <f>VLOOKUP(CONCATENATE($F3812," ",$G3812),AllocFactorMatrix,(V$4+1),FALSE)*$E3814</f>
        <v>0</v>
      </c>
      <c r="W3812" s="5">
        <f>VLOOKUP(CONCATENATE($F3812," ",$G3812),AllocFactorMatrix,(W$4+1),FALSE)*$E3814</f>
        <v>0</v>
      </c>
      <c r="X3812" s="5">
        <f>VLOOKUP(CONCATENATE($F3812," ",$G3812),AllocFactorMatrix,(X$4+1),FALSE)*$E3814</f>
        <v>0</v>
      </c>
      <c r="Y3812" s="5">
        <f t="shared" si="5529"/>
        <v>0</v>
      </c>
      <c r="Z3812" s="5">
        <f>VLOOKUP(CONCATENATE($F3812," ",$G3812),AllocFactorMatrix,(Z$4+1),FALSE)*$E3814</f>
        <v>0</v>
      </c>
      <c r="AA3812" s="5">
        <f>VLOOKUP(CONCATENATE($F3812," ",$G3812),AllocFactorMatrix,(AA$4+1),FALSE)*$E3814</f>
        <v>0</v>
      </c>
      <c r="AB3812" s="5">
        <f t="shared" si="5526"/>
        <v>0</v>
      </c>
      <c r="AC3812" s="5">
        <f>VLOOKUP(CONCATENATE($F3812," ",$G3812),AllocFactorMatrix,(AC$4+1),FALSE)*$E3814</f>
        <v>0</v>
      </c>
      <c r="AD3812" s="5">
        <f>VLOOKUP(CONCATENATE($F3812," ",$G3812),AllocFactorMatrix,(AD$4+1),FALSE)*$E3814</f>
        <v>0</v>
      </c>
      <c r="AE3812" s="5">
        <f>VLOOKUP(CONCATENATE($F3812," ",$G3812),AllocFactorMatrix,(AE$4+1),FALSE)*$E3814</f>
        <v>0</v>
      </c>
    </row>
    <row r="3813" spans="4:31" hidden="1" outlineLevel="1">
      <c r="E3813" s="44"/>
      <c r="F3813" s="167" t="str">
        <f>F3814</f>
        <v>TDPLANT</v>
      </c>
      <c r="G3813" s="48" t="str">
        <f>$G$14</f>
        <v>CUSTOMER</v>
      </c>
      <c r="H3813" s="4">
        <f t="shared" si="5453"/>
        <v>-45.095322155161789</v>
      </c>
      <c r="I3813" s="5">
        <f t="shared" ref="I3813:N3813" si="5534">VLOOKUP(CONCATENATE($F3813," ",$G3813),AllocFactorMatrix,(I$4+1),FALSE)*$E3814</f>
        <v>-21.083376278106176</v>
      </c>
      <c r="J3813" s="47">
        <f t="shared" si="5534"/>
        <v>-4.2543881615995875E-3</v>
      </c>
      <c r="K3813" s="47">
        <f t="shared" si="5534"/>
        <v>-2.42109143636769E-3</v>
      </c>
      <c r="L3813" s="5">
        <f t="shared" si="5534"/>
        <v>-7.1239635468986302</v>
      </c>
      <c r="M3813" s="5">
        <f t="shared" si="5534"/>
        <v>-0.4818208891570816</v>
      </c>
      <c r="N3813" s="5">
        <f t="shared" si="5534"/>
        <v>-8.1161213157245685E-2</v>
      </c>
      <c r="O3813" s="5">
        <f t="shared" si="5525"/>
        <v>-7.6869456492129569</v>
      </c>
      <c r="P3813" s="5">
        <f>VLOOKUP(CONCATENATE($F3813," ",$G3813),AllocFactorMatrix,(P$4+1),FALSE)*$E3814</f>
        <v>-0.58083177944410502</v>
      </c>
      <c r="Q3813" s="5">
        <f>VLOOKUP(CONCATENATE($F3813," ",$G3813),AllocFactorMatrix,(Q$4+1),FALSE)*$E3814</f>
        <v>-0.16948801475356645</v>
      </c>
      <c r="R3813" s="5">
        <f>VLOOKUP(CONCATENATE($F3813," ",$G3813),AllocFactorMatrix,(R$4+1),FALSE)*$E3814</f>
        <v>-0.19960762613314809</v>
      </c>
      <c r="S3813" s="5">
        <f>VLOOKUP(CONCATENATE($F3813," ",$G3813),AllocFactorMatrix,(S$4+1),FALSE)*$E3814</f>
        <v>-2.4950609501739714E-2</v>
      </c>
      <c r="T3813" s="5">
        <f t="shared" si="5528"/>
        <v>-0.97487802983255922</v>
      </c>
      <c r="U3813" s="5">
        <f>VLOOKUP(CONCATENATE($F3813," ",$G3813),AllocFactorMatrix,(U$4+1),FALSE)*$E3814</f>
        <v>-3.8226062302452028E-3</v>
      </c>
      <c r="V3813" s="5">
        <f>VLOOKUP(CONCATENATE($F3813," ",$G3813),AllocFactorMatrix,(V$4+1),FALSE)*$E3814</f>
        <v>-0.12017746024700519</v>
      </c>
      <c r="W3813" s="5">
        <f>VLOOKUP(CONCATENATE($F3813," ",$G3813),AllocFactorMatrix,(W$4+1),FALSE)*$E3814</f>
        <v>-0.33553043568030932</v>
      </c>
      <c r="X3813" s="5">
        <f>VLOOKUP(CONCATENATE($F3813," ",$G3813),AllocFactorMatrix,(X$4+1),FALSE)*$E3814</f>
        <v>-9.9802132438155514E-2</v>
      </c>
      <c r="Y3813" s="5">
        <f t="shared" si="5529"/>
        <v>-0.55933263459571525</v>
      </c>
      <c r="Z3813" s="5">
        <f>VLOOKUP(CONCATENATE($F3813," ",$G3813),AllocFactorMatrix,(Z$4+1),FALSE)*$E3814</f>
        <v>-0.11696704488593129</v>
      </c>
      <c r="AA3813" s="5">
        <f>VLOOKUP(CONCATENATE($F3813," ",$G3813),AllocFactorMatrix,(AA$4+1),FALSE)*$E3814</f>
        <v>-2.2144571180373988E-3</v>
      </c>
      <c r="AB3813" s="5">
        <f t="shared" si="5526"/>
        <v>-0.1191815020039687</v>
      </c>
      <c r="AC3813" s="5">
        <f>VLOOKUP(CONCATENATE($F3813," ",$G3813),AllocFactorMatrix,(AC$4+1),FALSE)*$E3814</f>
        <v>-1.1413437729901993E-2</v>
      </c>
      <c r="AD3813" s="5">
        <f>VLOOKUP(CONCATENATE($F3813," ",$G3813),AllocFactorMatrix,(AD$4+1),FALSE)*$E3814</f>
        <v>-12.926378418276652</v>
      </c>
      <c r="AE3813" s="5">
        <f>VLOOKUP(CONCATENATE($F3813," ",$G3813),AllocFactorMatrix,(AE$4+1),FALSE)*$E3814</f>
        <v>-1.7271407258058931</v>
      </c>
    </row>
    <row r="3814" spans="4:31" collapsed="1">
      <c r="D3814" s="48" t="s">
        <v>324</v>
      </c>
      <c r="E3814" s="54">
        <v>-616</v>
      </c>
      <c r="F3814" s="88" t="s">
        <v>194</v>
      </c>
      <c r="G3814" s="48" t="str">
        <f>$G$15</f>
        <v>TOTAL</v>
      </c>
      <c r="H3814" s="4">
        <f t="shared" si="5453"/>
        <v>-616</v>
      </c>
      <c r="I3814" s="5">
        <f t="shared" ref="I3814:N3814" si="5535">VLOOKUP(CONCATENATE($F3814," ",$G3814),AllocFactorMatrix,(I$4+1),FALSE)*$E3814</f>
        <v>-367.91310251442604</v>
      </c>
      <c r="J3814" s="47">
        <f t="shared" si="5535"/>
        <v>-7.3685507950905116E-2</v>
      </c>
      <c r="K3814" s="47">
        <f t="shared" si="5535"/>
        <v>-0.11814586713679238</v>
      </c>
      <c r="L3814" s="5">
        <f t="shared" si="5535"/>
        <v>-85.716381424455747</v>
      </c>
      <c r="M3814" s="5">
        <f t="shared" si="5535"/>
        <v>-1.3636601608607282</v>
      </c>
      <c r="N3814" s="5">
        <f t="shared" si="5535"/>
        <v>-0.14408527757613596</v>
      </c>
      <c r="O3814" s="5">
        <f t="shared" si="5525"/>
        <v>-87.224126862892618</v>
      </c>
      <c r="P3814" s="5">
        <f>VLOOKUP(CONCATENATE($F3814," ",$G3814),AllocFactorMatrix,(P$4+1),FALSE)*$E3814</f>
        <v>-45.25640624919788</v>
      </c>
      <c r="Q3814" s="5">
        <f>VLOOKUP(CONCATENATE($F3814," ",$G3814),AllocFactorMatrix,(Q$4+1),FALSE)*$E3814</f>
        <v>-6.8196529583153378</v>
      </c>
      <c r="R3814" s="5">
        <f>VLOOKUP(CONCATENATE($F3814," ",$G3814),AllocFactorMatrix,(R$4+1),FALSE)*$E3814</f>
        <v>-0.89606332573909475</v>
      </c>
      <c r="S3814" s="5">
        <f>VLOOKUP(CONCATENATE($F3814," ",$G3814),AllocFactorMatrix,(S$4+1),FALSE)*$E3814</f>
        <v>-4.4684616900226452E-2</v>
      </c>
      <c r="T3814" s="5">
        <f t="shared" si="5528"/>
        <v>-53.016807150152538</v>
      </c>
      <c r="U3814" s="5">
        <f>VLOOKUP(CONCATENATE($F3814," ",$G3814),AllocFactorMatrix,(U$4+1),FALSE)*$E3814</f>
        <v>-1.9968039360650778</v>
      </c>
      <c r="V3814" s="5">
        <f>VLOOKUP(CONCATENATE($F3814," ",$G3814),AllocFactorMatrix,(V$4+1),FALSE)*$E3814</f>
        <v>-23.514148594426743</v>
      </c>
      <c r="W3814" s="5">
        <f>VLOOKUP(CONCATENATE($F3814," ",$G3814),AllocFactorMatrix,(W$4+1),FALSE)*$E3814</f>
        <v>-46.992507201976821</v>
      </c>
      <c r="X3814" s="5">
        <f>VLOOKUP(CONCATENATE($F3814," ",$G3814),AllocFactorMatrix,(X$4+1),FALSE)*$E3814</f>
        <v>-6.4347567923077147</v>
      </c>
      <c r="Y3814" s="5">
        <f t="shared" si="5529"/>
        <v>-78.938216524776351</v>
      </c>
      <c r="Z3814" s="5">
        <f>VLOOKUP(CONCATENATE($F3814," ",$G3814),AllocFactorMatrix,(Z$4+1),FALSE)*$E3814</f>
        <v>-12.453035662146965</v>
      </c>
      <c r="AA3814" s="5">
        <f>VLOOKUP(CONCATENATE($F3814," ",$G3814),AllocFactorMatrix,(AA$4+1),FALSE)*$E3814</f>
        <v>-0.20580661259572847</v>
      </c>
      <c r="AB3814" s="5">
        <f t="shared" si="5526"/>
        <v>-12.658842274742693</v>
      </c>
      <c r="AC3814" s="5">
        <f>VLOOKUP(CONCATENATE($F3814," ",$G3814),AllocFactorMatrix,(AC$4+1),FALSE)*$E3814</f>
        <v>-0.1712095165326217</v>
      </c>
      <c r="AD3814" s="5">
        <f>VLOOKUP(CONCATENATE($F3814," ",$G3814),AllocFactorMatrix,(AD$4+1),FALSE)*$E3814</f>
        <v>-13.947487057610132</v>
      </c>
      <c r="AE3814" s="5">
        <f>VLOOKUP(CONCATENATE($F3814," ",$G3814),AllocFactorMatrix,(AE$4+1),FALSE)*$E3814</f>
        <v>-1.938376723779335</v>
      </c>
    </row>
    <row r="3815" spans="4:31" hidden="1" outlineLevel="1">
      <c r="E3815" s="44"/>
      <c r="F3815" s="167" t="str">
        <f>F3822</f>
        <v>REV</v>
      </c>
      <c r="G3815" s="48" t="str">
        <f>$G$8</f>
        <v>PRODUCTION</v>
      </c>
      <c r="H3815" s="4">
        <f t="shared" ca="1" si="5453"/>
        <v>-5042.9850437077421</v>
      </c>
      <c r="I3815" s="5">
        <f t="shared" ref="I3815:N3815" ca="1" si="5536">VLOOKUP(CONCATENATE($F3815," ",$G3815),AllocFactorMatrix,(I$4+1),FALSE)*$E3822</f>
        <v>-2419.540716819567</v>
      </c>
      <c r="J3815" s="47">
        <f t="shared" ca="1" si="5536"/>
        <v>-0.95836357462755495</v>
      </c>
      <c r="K3815" s="47">
        <f t="shared" ca="1" si="5536"/>
        <v>-1.9524378723250544</v>
      </c>
      <c r="L3815" s="5">
        <f t="shared" ca="1" si="5536"/>
        <v>-706.14811857104939</v>
      </c>
      <c r="M3815" s="5">
        <f t="shared" ca="1" si="5536"/>
        <v>-8.7028324779312829</v>
      </c>
      <c r="N3815" s="5">
        <f t="shared" ca="1" si="5536"/>
        <v>-1.6173307374215751</v>
      </c>
      <c r="O3815" s="5">
        <f t="shared" ref="O3815:O3822" ca="1" si="5537">SUBTOTAL(9,L3815:N3815)</f>
        <v>-716.46828178640226</v>
      </c>
      <c r="P3815" s="5">
        <f ca="1">VLOOKUP(CONCATENATE($F3815," ",$G3815),AllocFactorMatrix,(P$4+1),FALSE)*$E3822</f>
        <v>-390.49341588013232</v>
      </c>
      <c r="Q3815" s="5">
        <f ca="1">VLOOKUP(CONCATENATE($F3815," ",$G3815),AllocFactorMatrix,(Q$4+1),FALSE)*$E3822</f>
        <v>-73.145668310699548</v>
      </c>
      <c r="R3815" s="5">
        <f ca="1">VLOOKUP(CONCATENATE($F3815," ",$G3815),AllocFactorMatrix,(R$4+1),FALSE)*$E3822</f>
        <v>-13.471189946918795</v>
      </c>
      <c r="S3815" s="5">
        <f ca="1">VLOOKUP(CONCATENATE($F3815," ",$G3815),AllocFactorMatrix,(S$4+1),FALSE)*$E3822</f>
        <v>-0.42598176184143505</v>
      </c>
      <c r="T3815" s="5">
        <f ca="1">SUBTOTAL(9,P3815:S3815)</f>
        <v>-477.53625589959211</v>
      </c>
      <c r="U3815" s="5">
        <f ca="1">VLOOKUP(CONCATENATE($F3815," ",$G3815),AllocFactorMatrix,(U$4+1),FALSE)*$E3822</f>
        <v>-18.811318781920772</v>
      </c>
      <c r="V3815" s="5">
        <f ca="1">VLOOKUP(CONCATENATE($F3815," ",$G3815),AllocFactorMatrix,(V$4+1),FALSE)*$E3822</f>
        <v>-260.89254504383888</v>
      </c>
      <c r="W3815" s="5">
        <f ca="1">VLOOKUP(CONCATENATE($F3815," ",$G3815),AllocFactorMatrix,(W$4+1),FALSE)*$E3822</f>
        <v>-840.8465274227882</v>
      </c>
      <c r="X3815" s="5">
        <f ca="1">VLOOKUP(CONCATENATE($F3815," ",$G3815),AllocFactorMatrix,(X$4+1),FALSE)*$E3822</f>
        <v>-176.76666544614747</v>
      </c>
      <c r="Y3815" s="5">
        <f ca="1">SUBTOTAL(9,U3815:X3815)</f>
        <v>-1297.3170566946953</v>
      </c>
      <c r="Z3815" s="5">
        <f ca="1">VLOOKUP(CONCATENATE($F3815," ",$G3815),AllocFactorMatrix,(Z$4+1),FALSE)*$E3822</f>
        <v>-115.13183137069055</v>
      </c>
      <c r="AA3815" s="5">
        <f ca="1">VLOOKUP(CONCATENATE($F3815," ",$G3815),AllocFactorMatrix,(AA$4+1),FALSE)*$E3822</f>
        <v>-2.1503094337192108</v>
      </c>
      <c r="AB3815" s="5">
        <f t="shared" ref="AB3815:AB3822" ca="1" si="5538">SUBTOTAL(9,Z3815:AA3815)</f>
        <v>-117.28214080440976</v>
      </c>
      <c r="AC3815" s="5">
        <f ca="1">VLOOKUP(CONCATENATE($F3815," ",$G3815),AllocFactorMatrix,(AC$4+1),FALSE)*$E3822</f>
        <v>-1.6355969069283993</v>
      </c>
      <c r="AD3815" s="5">
        <f ca="1">VLOOKUP(CONCATENATE($F3815," ",$G3815),AllocFactorMatrix,(AD$4+1),FALSE)*$E3822</f>
        <v>-8.4556462146584881</v>
      </c>
      <c r="AE3815" s="5">
        <f ca="1">VLOOKUP(CONCATENATE($F3815," ",$G3815),AllocFactorMatrix,(AE$4+1),FALSE)*$E3822</f>
        <v>-1.8385471345411537</v>
      </c>
    </row>
    <row r="3816" spans="4:31" hidden="1" outlineLevel="1">
      <c r="E3816" s="44"/>
      <c r="F3816" s="167" t="str">
        <f>F3822</f>
        <v>REV</v>
      </c>
      <c r="G3816" s="48" t="str">
        <f>$G$9</f>
        <v>BULKTRAN</v>
      </c>
      <c r="H3816" s="4">
        <f t="shared" ca="1" si="5453"/>
        <v>-869.58169302344061</v>
      </c>
      <c r="I3816" s="5">
        <f t="shared" ref="I3816:N3816" ca="1" si="5539">VLOOKUP(CONCATENATE($F3816," ",$G3816),AllocFactorMatrix,(I$4+1),FALSE)*$E3822</f>
        <v>-194.42059072708034</v>
      </c>
      <c r="J3816" s="47">
        <f t="shared" ca="1" si="5539"/>
        <v>0.65826035351819323</v>
      </c>
      <c r="K3816" s="47">
        <f t="shared" ca="1" si="5539"/>
        <v>1.8705210660128007</v>
      </c>
      <c r="L3816" s="5">
        <f t="shared" ca="1" si="5539"/>
        <v>-135.48039926206985</v>
      </c>
      <c r="M3816" s="5">
        <f t="shared" ca="1" si="5539"/>
        <v>-1.3728444449549388</v>
      </c>
      <c r="N3816" s="5">
        <f t="shared" ca="1" si="5539"/>
        <v>0.16706861012672772</v>
      </c>
      <c r="O3816" s="5">
        <f t="shared" ca="1" si="5537"/>
        <v>-136.68617509689807</v>
      </c>
      <c r="P3816" s="5">
        <f ca="1">VLOOKUP(CONCATENATE($F3816," ",$G3816),AllocFactorMatrix,(P$4+1),FALSE)*$E3822</f>
        <v>-74.79066116508703</v>
      </c>
      <c r="Q3816" s="5">
        <f ca="1">VLOOKUP(CONCATENATE($F3816," ",$G3816),AllocFactorMatrix,(Q$4+1),FALSE)*$E3822</f>
        <v>-22.531847769898654</v>
      </c>
      <c r="R3816" s="5">
        <f ca="1">VLOOKUP(CONCATENATE($F3816," ",$G3816),AllocFactorMatrix,(R$4+1),FALSE)*$E3822</f>
        <v>-3.4655381396946785</v>
      </c>
      <c r="S3816" s="5">
        <f ca="1">VLOOKUP(CONCATENATE($F3816," ",$G3816),AllocFactorMatrix,(S$4+1),FALSE)*$E3822</f>
        <v>3.0169447464170034E-2</v>
      </c>
      <c r="T3816" s="5">
        <f t="shared" ref="T3816:T3822" ca="1" si="5540">SUBTOTAL(9,P3816:S3816)</f>
        <v>-100.75787762721617</v>
      </c>
      <c r="U3816" s="5">
        <f ca="1">VLOOKUP(CONCATENATE($F3816," ",$G3816),AllocFactorMatrix,(U$4+1),FALSE)*$E3822</f>
        <v>-2.7956261659963872</v>
      </c>
      <c r="V3816" s="5">
        <f ca="1">VLOOKUP(CONCATENATE($F3816," ",$G3816),AllocFactorMatrix,(V$4+1),FALSE)*$E3822</f>
        <v>-82.86482639354584</v>
      </c>
      <c r="W3816" s="5">
        <f ca="1">VLOOKUP(CONCATENATE($F3816," ",$G3816),AllocFactorMatrix,(W$4+1),FALSE)*$E3822</f>
        <v>-263.7231752487387</v>
      </c>
      <c r="X3816" s="5">
        <f ca="1">VLOOKUP(CONCATENATE($F3816," ",$G3816),AllocFactorMatrix,(X$4+1),FALSE)*$E3822</f>
        <v>-64.69033550002969</v>
      </c>
      <c r="Y3816" s="5">
        <f t="shared" ref="Y3816:Y3822" ca="1" si="5541">SUBTOTAL(9,U3816:X3816)</f>
        <v>-414.07396330831062</v>
      </c>
      <c r="Z3816" s="5">
        <f ca="1">VLOOKUP(CONCATENATE($F3816," ",$G3816),AllocFactorMatrix,(Z$4+1),FALSE)*$E3822</f>
        <v>-22.808798468525939</v>
      </c>
      <c r="AA3816" s="5">
        <f ca="1">VLOOKUP(CONCATENATE($F3816," ",$G3816),AllocFactorMatrix,(AA$4+1),FALSE)*$E3822</f>
        <v>-0.34383095826808591</v>
      </c>
      <c r="AB3816" s="5">
        <f t="shared" ca="1" si="5538"/>
        <v>-23.152629426794025</v>
      </c>
      <c r="AC3816" s="5">
        <f ca="1">VLOOKUP(CONCATENATE($F3816," ",$G3816),AllocFactorMatrix,(AC$4+1),FALSE)*$E3822</f>
        <v>-0.34616894770117163</v>
      </c>
      <c r="AD3816" s="5">
        <f ca="1">VLOOKUP(CONCATENATE($F3816," ",$G3816),AllocFactorMatrix,(AD$4+1),FALSE)*$E3822</f>
        <v>-2.1794400155997153</v>
      </c>
      <c r="AE3816" s="5">
        <f ca="1">VLOOKUP(CONCATENATE($F3816," ",$G3816),AllocFactorMatrix,(AE$4+1),FALSE)*$E3822</f>
        <v>-0.49362929337127937</v>
      </c>
    </row>
    <row r="3817" spans="4:31" hidden="1" outlineLevel="1">
      <c r="E3817" s="44"/>
      <c r="F3817" s="167" t="str">
        <f>F3822</f>
        <v>REV</v>
      </c>
      <c r="G3817" s="48" t="str">
        <f>$G$10</f>
        <v>SUBTRAN</v>
      </c>
      <c r="H3817" s="4">
        <f t="shared" ca="1" si="5453"/>
        <v>-240.77221102661773</v>
      </c>
      <c r="I3817" s="5">
        <f t="shared" ref="I3817:N3817" ca="1" si="5542">VLOOKUP(CONCATENATE($F3817," ",$G3817),AllocFactorMatrix,(I$4+1),FALSE)*$E3822</f>
        <v>-58.168771745561912</v>
      </c>
      <c r="J3817" s="47">
        <f t="shared" ca="1" si="5542"/>
        <v>0.12446154148010809</v>
      </c>
      <c r="K3817" s="47">
        <f t="shared" ca="1" si="5542"/>
        <v>0.37707095442506039</v>
      </c>
      <c r="L3817" s="5">
        <f t="shared" ca="1" si="5542"/>
        <v>-37.466067484302329</v>
      </c>
      <c r="M3817" s="5">
        <f t="shared" ca="1" si="5542"/>
        <v>-0.38707477036616322</v>
      </c>
      <c r="N3817" s="5">
        <f t="shared" ca="1" si="5542"/>
        <v>4.3609180396782861E-2</v>
      </c>
      <c r="O3817" s="5">
        <f t="shared" ca="1" si="5537"/>
        <v>-37.809533074271705</v>
      </c>
      <c r="P3817" s="5">
        <f ca="1">VLOOKUP(CONCATENATE($F3817," ",$G3817),AllocFactorMatrix,(P$4+1),FALSE)*$E3822</f>
        <v>-20.147659974017802</v>
      </c>
      <c r="Q3817" s="5">
        <f ca="1">VLOOKUP(CONCATENATE($F3817," ",$G3817),AllocFactorMatrix,(Q$4+1),FALSE)*$E3822</f>
        <v>-5.9667848796324092</v>
      </c>
      <c r="R3817" s="5">
        <f ca="1">VLOOKUP(CONCATENATE($F3817," ",$G3817),AllocFactorMatrix,(R$4+1),FALSE)*$E3822</f>
        <v>-1.1986000448617398</v>
      </c>
      <c r="S3817" s="5">
        <f ca="1">VLOOKUP(CONCATENATE($F3817," ",$G3817),AllocFactorMatrix,(S$4+1),FALSE)*$E3822</f>
        <v>0</v>
      </c>
      <c r="T3817" s="5">
        <f t="shared" ca="1" si="5540"/>
        <v>-27.313044898511951</v>
      </c>
      <c r="U3817" s="5">
        <f ca="1">VLOOKUP(CONCATENATE($F3817," ",$G3817),AllocFactorMatrix,(U$4+1),FALSE)*$E3822</f>
        <v>-0.72595795284472331</v>
      </c>
      <c r="V3817" s="5">
        <f ca="1">VLOOKUP(CONCATENATE($F3817," ",$G3817),AllocFactorMatrix,(V$4+1),FALSE)*$E3822</f>
        <v>-21.63305989479414</v>
      </c>
      <c r="W3817" s="5">
        <f ca="1">VLOOKUP(CONCATENATE($F3817," ",$G3817),AllocFactorMatrix,(W$4+1),FALSE)*$E3822</f>
        <v>-89.326895187542476</v>
      </c>
      <c r="X3817" s="5">
        <f ca="1">VLOOKUP(CONCATENATE($F3817," ",$G3817),AllocFactorMatrix,(X$4+1),FALSE)*$E3822</f>
        <v>-3.7633186565080572E-156</v>
      </c>
      <c r="Y3817" s="5">
        <f t="shared" ca="1" si="5541"/>
        <v>-111.68591303518134</v>
      </c>
      <c r="Z3817" s="5">
        <f ca="1">VLOOKUP(CONCATENATE($F3817," ",$G3817),AllocFactorMatrix,(Z$4+1),FALSE)*$E3822</f>
        <v>-6.1096671298904459</v>
      </c>
      <c r="AA3817" s="5">
        <f ca="1">VLOOKUP(CONCATENATE($F3817," ",$G3817),AllocFactorMatrix,(AA$4+1),FALSE)*$E3822</f>
        <v>-9.3863436964989361E-2</v>
      </c>
      <c r="AB3817" s="5">
        <f t="shared" ca="1" si="5538"/>
        <v>-6.2035305668554352</v>
      </c>
      <c r="AC3817" s="5">
        <f ca="1">VLOOKUP(CONCATENATE($F3817," ",$G3817),AllocFactorMatrix,(AC$4+1),FALSE)*$E3822</f>
        <v>-9.2950202140460653E-2</v>
      </c>
      <c r="AD3817" s="5">
        <f ca="1">VLOOKUP(CONCATENATE($F3817," ",$G3817),AllocFactorMatrix,(AD$4+1),FALSE)*$E3822</f>
        <v>0</v>
      </c>
      <c r="AE3817" s="5">
        <f ca="1">VLOOKUP(CONCATENATE($F3817," ",$G3817),AllocFactorMatrix,(AE$4+1),FALSE)*$E3822</f>
        <v>0</v>
      </c>
    </row>
    <row r="3818" spans="4:31" hidden="1" outlineLevel="1">
      <c r="E3818" s="44"/>
      <c r="F3818" s="167" t="str">
        <f>F3822</f>
        <v>REV</v>
      </c>
      <c r="G3818" s="48" t="str">
        <f>$G$11</f>
        <v>DISTPRI</v>
      </c>
      <c r="H3818" s="4">
        <f t="shared" ca="1" si="5453"/>
        <v>-1619.6133994782094</v>
      </c>
      <c r="I3818" s="5">
        <f t="shared" ref="I3818:N3818" ca="1" si="5543">VLOOKUP(CONCATENATE($F3818," ",$G3818),AllocFactorMatrix,(I$4+1),FALSE)*$E3822</f>
        <v>-881.20068040596186</v>
      </c>
      <c r="J3818" s="47">
        <f t="shared" ca="1" si="5543"/>
        <v>0.10133804849596734</v>
      </c>
      <c r="K3818" s="47">
        <f t="shared" ca="1" si="5543"/>
        <v>0.51876417046762147</v>
      </c>
      <c r="L3818" s="5">
        <f t="shared" ca="1" si="5543"/>
        <v>-323.99436358849675</v>
      </c>
      <c r="M3818" s="5">
        <f t="shared" ca="1" si="5543"/>
        <v>-3.7441522521808328</v>
      </c>
      <c r="N3818" s="5">
        <f t="shared" ca="1" si="5543"/>
        <v>0</v>
      </c>
      <c r="O3818" s="5">
        <f t="shared" ca="1" si="5537"/>
        <v>-327.73851584067756</v>
      </c>
      <c r="P3818" s="5">
        <f ca="1">VLOOKUP(CONCATENATE($F3818," ",$G3818),AllocFactorMatrix,(P$4+1),FALSE)*$E3822</f>
        <v>-173.6013086847916</v>
      </c>
      <c r="Q3818" s="5">
        <f ca="1">VLOOKUP(CONCATENATE($F3818," ",$G3818),AllocFactorMatrix,(Q$4+1),FALSE)*$E3822</f>
        <v>-39.055993474032114</v>
      </c>
      <c r="R3818" s="5">
        <f ca="1">VLOOKUP(CONCATENATE($F3818," ",$G3818),AllocFactorMatrix,(R$4+1),FALSE)*$E3822</f>
        <v>0</v>
      </c>
      <c r="S3818" s="5">
        <f ca="1">VLOOKUP(CONCATENATE($F3818," ",$G3818),AllocFactorMatrix,(S$4+1),FALSE)*$E3822</f>
        <v>0</v>
      </c>
      <c r="T3818" s="5">
        <f t="shared" ca="1" si="5540"/>
        <v>-212.65730215882371</v>
      </c>
      <c r="U3818" s="5">
        <f ca="1">VLOOKUP(CONCATENATE($F3818," ",$G3818),AllocFactorMatrix,(U$4+1),FALSE)*$E3822</f>
        <v>-7.4252962372957461</v>
      </c>
      <c r="V3818" s="5">
        <f ca="1">VLOOKUP(CONCATENATE($F3818," ",$G3818),AllocFactorMatrix,(V$4+1),FALSE)*$E3822</f>
        <v>-137.56412765637532</v>
      </c>
      <c r="W3818" s="5">
        <f ca="1">VLOOKUP(CONCATENATE($F3818," ",$G3818),AllocFactorMatrix,(W$4+1),FALSE)*$E3822</f>
        <v>5.7854234699234647E-84</v>
      </c>
      <c r="X3818" s="5">
        <f ca="1">VLOOKUP(CONCATENATE($F3818," ",$G3818),AllocFactorMatrix,(X$4+1),FALSE)*$E3822</f>
        <v>-5.8561742173819996E-156</v>
      </c>
      <c r="Y3818" s="5">
        <f t="shared" ca="1" si="5541"/>
        <v>-144.98942389367107</v>
      </c>
      <c r="Z3818" s="5">
        <f ca="1">VLOOKUP(CONCATENATE($F3818," ",$G3818),AllocFactorMatrix,(Z$4+1),FALSE)*$E3822</f>
        <v>-51.980153352011357</v>
      </c>
      <c r="AA3818" s="5">
        <f ca="1">VLOOKUP(CONCATENATE($F3818," ",$G3818),AllocFactorMatrix,(AA$4+1),FALSE)*$E3822</f>
        <v>-0.90951532387605327</v>
      </c>
      <c r="AB3818" s="5">
        <f t="shared" ca="1" si="5538"/>
        <v>-52.889668675887407</v>
      </c>
      <c r="AC3818" s="5">
        <f ca="1">VLOOKUP(CONCATENATE($F3818," ",$G3818),AllocFactorMatrix,(AC$4+1),FALSE)*$E3822</f>
        <v>-0.75791072215258526</v>
      </c>
      <c r="AD3818" s="5">
        <f ca="1">VLOOKUP(CONCATENATE($F3818," ",$G3818),AllocFactorMatrix,(AD$4+1),FALSE)*$E3822</f>
        <v>0</v>
      </c>
      <c r="AE3818" s="5">
        <f ca="1">VLOOKUP(CONCATENATE($F3818," ",$G3818),AllocFactorMatrix,(AE$4+1),FALSE)*$E3822</f>
        <v>0</v>
      </c>
    </row>
    <row r="3819" spans="4:31" hidden="1" outlineLevel="1">
      <c r="E3819" s="44"/>
      <c r="F3819" s="167" t="str">
        <f>F3822</f>
        <v>REV</v>
      </c>
      <c r="G3819" s="48" t="str">
        <f>$G$12</f>
        <v>DISTSEC</v>
      </c>
      <c r="H3819" s="4">
        <f t="shared" ca="1" si="5453"/>
        <v>-667.79117018021702</v>
      </c>
      <c r="I3819" s="5">
        <f t="shared" ref="I3819:N3819" ca="1" si="5544">VLOOKUP(CONCATENATE($F3819," ",$G3819),AllocFactorMatrix,(I$4+1),FALSE)*$E3822</f>
        <v>-426.96534977091227</v>
      </c>
      <c r="J3819" s="47">
        <f t="shared" ca="1" si="5544"/>
        <v>0.16069407667313196</v>
      </c>
      <c r="K3819" s="47">
        <f t="shared" ca="1" si="5544"/>
        <v>0.55955354889804809</v>
      </c>
      <c r="L3819" s="5">
        <f t="shared" ca="1" si="5544"/>
        <v>-141.15009097181417</v>
      </c>
      <c r="M3819" s="5">
        <f t="shared" ca="1" si="5544"/>
        <v>0</v>
      </c>
      <c r="N3819" s="5">
        <f t="shared" ca="1" si="5544"/>
        <v>0</v>
      </c>
      <c r="O3819" s="5">
        <f t="shared" ca="1" si="5537"/>
        <v>-141.15009097181417</v>
      </c>
      <c r="P3819" s="5">
        <f ca="1">VLOOKUP(CONCATENATE($F3819," ",$G3819),AllocFactorMatrix,(P$4+1),FALSE)*$E3822</f>
        <v>-65.019598166595813</v>
      </c>
      <c r="Q3819" s="5">
        <f ca="1">VLOOKUP(CONCATENATE($F3819," ",$G3819),AllocFactorMatrix,(Q$4+1),FALSE)*$E3822</f>
        <v>0</v>
      </c>
      <c r="R3819" s="5">
        <f ca="1">VLOOKUP(CONCATENATE($F3819," ",$G3819),AllocFactorMatrix,(R$4+1),FALSE)*$E3822</f>
        <v>0</v>
      </c>
      <c r="S3819" s="5">
        <f ca="1">VLOOKUP(CONCATENATE($F3819," ",$G3819),AllocFactorMatrix,(S$4+1),FALSE)*$E3822</f>
        <v>0</v>
      </c>
      <c r="T3819" s="5">
        <f t="shared" ca="1" si="5540"/>
        <v>-65.019598166595813</v>
      </c>
      <c r="U3819" s="5">
        <f ca="1">VLOOKUP(CONCATENATE($F3819," ",$G3819),AllocFactorMatrix,(U$4+1),FALSE)*$E3822</f>
        <v>-2.2721427284097739</v>
      </c>
      <c r="V3819" s="5">
        <f ca="1">VLOOKUP(CONCATENATE($F3819," ",$G3819),AllocFactorMatrix,(V$4+1),FALSE)*$E3822</f>
        <v>-6.4274722511334252E-127</v>
      </c>
      <c r="W3819" s="5">
        <f ca="1">VLOOKUP(CONCATENATE($F3819," ",$G3819),AllocFactorMatrix,(W$4+1),FALSE)*$E3822</f>
        <v>2.1948939947425801E-85</v>
      </c>
      <c r="X3819" s="5">
        <f ca="1">VLOOKUP(CONCATENATE($F3819," ",$G3819),AllocFactorMatrix,(X$4+1),FALSE)*$E3822</f>
        <v>0</v>
      </c>
      <c r="Y3819" s="5">
        <f t="shared" ca="1" si="5541"/>
        <v>-2.2721427284097739</v>
      </c>
      <c r="Z3819" s="5">
        <f ca="1">VLOOKUP(CONCATENATE($F3819," ",$G3819),AllocFactorMatrix,(Z$4+1),FALSE)*$E3822</f>
        <v>-20.124374167784577</v>
      </c>
      <c r="AA3819" s="5">
        <f ca="1">VLOOKUP(CONCATENATE($F3819," ",$G3819),AllocFactorMatrix,(AA$4+1),FALSE)*$E3822</f>
        <v>0</v>
      </c>
      <c r="AB3819" s="5">
        <f t="shared" ca="1" si="5538"/>
        <v>-20.124374167784577</v>
      </c>
      <c r="AC3819" s="5">
        <f ca="1">VLOOKUP(CONCATENATE($F3819," ",$G3819),AllocFactorMatrix,(AC$4+1),FALSE)*$E3822</f>
        <v>-0.26445017600131543</v>
      </c>
      <c r="AD3819" s="5">
        <f ca="1">VLOOKUP(CONCATENATE($F3819," ",$G3819),AllocFactorMatrix,(AD$4+1),FALSE)*$E3822</f>
        <v>-10.384718689777085</v>
      </c>
      <c r="AE3819" s="5">
        <f ca="1">VLOOKUP(CONCATENATE($F3819," ",$G3819),AllocFactorMatrix,(AE$4+1),FALSE)*$E3822</f>
        <v>-2.3306931344831674</v>
      </c>
    </row>
    <row r="3820" spans="4:31" hidden="1" outlineLevel="1">
      <c r="E3820" s="44"/>
      <c r="F3820" s="167" t="str">
        <f>F3822</f>
        <v>REV</v>
      </c>
      <c r="G3820" s="48" t="str">
        <f>$G$13</f>
        <v>ENERGY</v>
      </c>
      <c r="H3820" s="4">
        <f t="shared" ca="1" si="5453"/>
        <v>-4376.1847525749536</v>
      </c>
      <c r="I3820" s="5">
        <f t="shared" ref="I3820:N3820" ca="1" si="5545">VLOOKUP(CONCATENATE($F3820," ",$G3820),AllocFactorMatrix,(I$4+1),FALSE)*$E3822</f>
        <v>-1936.2612134257797</v>
      </c>
      <c r="J3820" s="47">
        <f t="shared" ca="1" si="5545"/>
        <v>-1.1380956518306957</v>
      </c>
      <c r="K3820" s="47">
        <f t="shared" ca="1" si="5545"/>
        <v>-4.1065803257885838</v>
      </c>
      <c r="L3820" s="5">
        <f t="shared" ca="1" si="5545"/>
        <v>-545.76570532938172</v>
      </c>
      <c r="M3820" s="5">
        <f t="shared" ca="1" si="5545"/>
        <v>-7.4529060877409172</v>
      </c>
      <c r="N3820" s="5">
        <f t="shared" ca="1" si="5545"/>
        <v>-1.824242425403551</v>
      </c>
      <c r="O3820" s="5">
        <f t="shared" ca="1" si="5537"/>
        <v>-555.04285384252614</v>
      </c>
      <c r="P3820" s="5">
        <f ca="1">VLOOKUP(CONCATENATE($F3820," ",$G3820),AllocFactorMatrix,(P$4+1),FALSE)*$E3822</f>
        <v>-338.20166102380688</v>
      </c>
      <c r="Q3820" s="5">
        <f ca="1">VLOOKUP(CONCATENATE($F3820," ",$G3820),AllocFactorMatrix,(Q$4+1),FALSE)*$E3822</f>
        <v>-49.675180650282698</v>
      </c>
      <c r="R3820" s="5">
        <f ca="1">VLOOKUP(CONCATENATE($F3820," ",$G3820),AllocFactorMatrix,(R$4+1),FALSE)*$E3822</f>
        <v>-10.685340971925653</v>
      </c>
      <c r="S3820" s="5">
        <f ca="1">VLOOKUP(CONCATENATE($F3820," ",$G3820),AllocFactorMatrix,(S$4+1),FALSE)*$E3822</f>
        <v>-0.55947555833671314</v>
      </c>
      <c r="T3820" s="5">
        <f t="shared" ca="1" si="5540"/>
        <v>-399.12165820435195</v>
      </c>
      <c r="U3820" s="5">
        <f ca="1">VLOOKUP(CONCATENATE($F3820," ",$G3820),AllocFactorMatrix,(U$4+1),FALSE)*$E3822</f>
        <v>-19.192646066262142</v>
      </c>
      <c r="V3820" s="5">
        <f ca="1">VLOOKUP(CONCATENATE($F3820," ",$G3820),AllocFactorMatrix,(V$4+1),FALSE)*$E3822</f>
        <v>-226.88151195842624</v>
      </c>
      <c r="W3820" s="5">
        <f ca="1">VLOOKUP(CONCATENATE($F3820," ",$G3820),AllocFactorMatrix,(W$4+1),FALSE)*$E3822</f>
        <v>-920.81460310151294</v>
      </c>
      <c r="X3820" s="5">
        <f ca="1">VLOOKUP(CONCATENATE($F3820," ",$G3820),AllocFactorMatrix,(X$4+1),FALSE)*$E3822</f>
        <v>-165.7828556299028</v>
      </c>
      <c r="Y3820" s="5">
        <f t="shared" ca="1" si="5541"/>
        <v>-1332.6716167561042</v>
      </c>
      <c r="Z3820" s="5">
        <f ca="1">VLOOKUP(CONCATENATE($F3820," ",$G3820),AllocFactorMatrix,(Z$4+1),FALSE)*$E3822</f>
        <v>-96.106081502309365</v>
      </c>
      <c r="AA3820" s="5">
        <f ca="1">VLOOKUP(CONCATENATE($F3820," ",$G3820),AllocFactorMatrix,(AA$4+1),FALSE)*$E3822</f>
        <v>-1.9686499123515955</v>
      </c>
      <c r="AB3820" s="5">
        <f t="shared" ca="1" si="5538"/>
        <v>-98.07473141466096</v>
      </c>
      <c r="AC3820" s="5">
        <f ca="1">VLOOKUP(CONCATENATE($F3820," ",$G3820),AllocFactorMatrix,(AC$4+1),FALSE)*$E3822</f>
        <v>-1.7608897607323175</v>
      </c>
      <c r="AD3820" s="5">
        <f ca="1">VLOOKUP(CONCATENATE($F3820," ",$G3820),AllocFactorMatrix,(AD$4+1),FALSE)*$E3822</f>
        <v>-39.688749579375141</v>
      </c>
      <c r="AE3820" s="5">
        <f ca="1">VLOOKUP(CONCATENATE($F3820," ",$G3820),AllocFactorMatrix,(AE$4+1),FALSE)*$E3822</f>
        <v>-8.3183636138079802</v>
      </c>
    </row>
    <row r="3821" spans="4:31" hidden="1" outlineLevel="1">
      <c r="E3821" s="44"/>
      <c r="F3821" s="167" t="str">
        <f>F3822</f>
        <v>REV</v>
      </c>
      <c r="G3821" s="48" t="str">
        <f>$G$14</f>
        <v>CUSTOMER</v>
      </c>
      <c r="H3821" s="4">
        <f t="shared" ca="1" si="5453"/>
        <v>-595.07173000881801</v>
      </c>
      <c r="I3821" s="5">
        <f t="shared" ref="I3821:N3821" ca="1" si="5546">VLOOKUP(CONCATENATE($F3821," ",$G3821),AllocFactorMatrix,(I$4+1),FALSE)*$E3822</f>
        <v>-302.26021626932084</v>
      </c>
      <c r="J3821" s="47">
        <f t="shared" ca="1" si="5546"/>
        <v>-8.1530895209128137E-2</v>
      </c>
      <c r="K3821" s="47">
        <f t="shared" ca="1" si="5546"/>
        <v>-0.45044752460891807</v>
      </c>
      <c r="L3821" s="5">
        <f t="shared" ca="1" si="5546"/>
        <v>-100.86589297960417</v>
      </c>
      <c r="M3821" s="5">
        <f t="shared" ca="1" si="5546"/>
        <v>-4.5083470465041344</v>
      </c>
      <c r="N3821" s="5">
        <f t="shared" ca="1" si="5546"/>
        <v>-0.68634726403480872</v>
      </c>
      <c r="O3821" s="5">
        <f t="shared" ca="1" si="5537"/>
        <v>-106.06058729014312</v>
      </c>
      <c r="P3821" s="5">
        <f ca="1">VLOOKUP(CONCATENATE($F3821," ",$G3821),AllocFactorMatrix,(P$4+1),FALSE)*$E3822</f>
        <v>-6.295227196463137</v>
      </c>
      <c r="Q3821" s="5">
        <f ca="1">VLOOKUP(CONCATENATE($F3821," ",$G3821),AllocFactorMatrix,(Q$4+1),FALSE)*$E3822</f>
        <v>-2.1245924212648202</v>
      </c>
      <c r="R3821" s="5">
        <f ca="1">VLOOKUP(CONCATENATE($F3821," ",$G3821),AllocFactorMatrix,(R$4+1),FALSE)*$E3822</f>
        <v>-2.0764172477118721</v>
      </c>
      <c r="S3821" s="5">
        <f ca="1">VLOOKUP(CONCATENATE($F3821," ",$G3821),AllocFactorMatrix,(S$4+1),FALSE)*$E3822</f>
        <v>-0.13006001106219814</v>
      </c>
      <c r="T3821" s="5">
        <f t="shared" ca="1" si="5540"/>
        <v>-10.626296876502026</v>
      </c>
      <c r="U3821" s="5">
        <f ca="1">VLOOKUP(CONCATENATE($F3821," ",$G3821),AllocFactorMatrix,(U$4+1),FALSE)*$E3822</f>
        <v>-4.1738578420335473E-2</v>
      </c>
      <c r="V3821" s="5">
        <f ca="1">VLOOKUP(CONCATENATE($F3821," ",$G3821),AllocFactorMatrix,(V$4+1),FALSE)*$E3822</f>
        <v>-1.5273525909598034</v>
      </c>
      <c r="W3821" s="5">
        <f ca="1">VLOOKUP(CONCATENATE($F3821," ",$G3821),AllocFactorMatrix,(W$4+1),FALSE)*$E3822</f>
        <v>-3.4314322060549518</v>
      </c>
      <c r="X3821" s="5">
        <f ca="1">VLOOKUP(CONCATENATE($F3821," ",$G3821),AllocFactorMatrix,(X$4+1),FALSE)*$E3822</f>
        <v>-1.2611398500641395</v>
      </c>
      <c r="Y3821" s="5">
        <f t="shared" ca="1" si="5541"/>
        <v>-6.2616632254992304</v>
      </c>
      <c r="Z3821" s="5">
        <f ca="1">VLOOKUP(CONCATENATE($F3821," ",$G3821),AllocFactorMatrix,(Z$4+1),FALSE)*$E3822</f>
        <v>-1.4012325231208946</v>
      </c>
      <c r="AA3821" s="5">
        <f ca="1">VLOOKUP(CONCATENATE($F3821," ",$G3821),AllocFactorMatrix,(AA$4+1),FALSE)*$E3822</f>
        <v>-2.2841810926833121E-2</v>
      </c>
      <c r="AB3821" s="5">
        <f t="shared" ca="1" si="5538"/>
        <v>-1.4240743340477278</v>
      </c>
      <c r="AC3821" s="5">
        <f ca="1">VLOOKUP(CONCATENATE($F3821," ",$G3821),AllocFactorMatrix,(AC$4+1),FALSE)*$E3822</f>
        <v>-0.14394191596520484</v>
      </c>
      <c r="AD3821" s="5">
        <f ca="1">VLOOKUP(CONCATENATE($F3821," ",$G3821),AllocFactorMatrix,(AD$4+1),FALSE)*$E3822</f>
        <v>-143.15149017525778</v>
      </c>
      <c r="AE3821" s="5">
        <f ca="1">VLOOKUP(CONCATENATE($F3821," ",$G3821),AllocFactorMatrix,(AE$4+1),FALSE)*$E3822</f>
        <v>-24.611481502264631</v>
      </c>
    </row>
    <row r="3822" spans="4:31" collapsed="1">
      <c r="D3822" s="48" t="s">
        <v>260</v>
      </c>
      <c r="E3822" s="54">
        <v>-13412</v>
      </c>
      <c r="F3822" s="50" t="s">
        <v>228</v>
      </c>
      <c r="G3822" s="48" t="str">
        <f>$G$15</f>
        <v>TOTAL</v>
      </c>
      <c r="H3822" s="4">
        <f t="shared" ca="1" si="5453"/>
        <v>-13412.000000000002</v>
      </c>
      <c r="I3822" s="5">
        <f t="shared" ref="I3822:N3822" ca="1" si="5547">VLOOKUP(CONCATENATE($F3822," ",$G3822),AllocFactorMatrix,(I$4+1),FALSE)*$E3822</f>
        <v>-6218.8175391641844</v>
      </c>
      <c r="J3822" s="47">
        <f t="shared" ca="1" si="5547"/>
        <v>-1.1332361014999788</v>
      </c>
      <c r="K3822" s="47">
        <f t="shared" ca="1" si="5547"/>
        <v>-3.183555982919029</v>
      </c>
      <c r="L3822" s="5">
        <f t="shared" ca="1" si="5547"/>
        <v>-1990.8706381867187</v>
      </c>
      <c r="M3822" s="5">
        <f t="shared" ca="1" si="5547"/>
        <v>-26.16815707967827</v>
      </c>
      <c r="N3822" s="5">
        <f t="shared" ca="1" si="5547"/>
        <v>-3.9172426363364199</v>
      </c>
      <c r="O3822" s="5">
        <f t="shared" ca="1" si="5537"/>
        <v>-2020.9560379027332</v>
      </c>
      <c r="P3822" s="5">
        <f ca="1">VLOOKUP(CONCATENATE($F3822," ",$G3822),AllocFactorMatrix,(P$4+1),FALSE)*$E3822</f>
        <v>-1068.5495320908944</v>
      </c>
      <c r="Q3822" s="5">
        <f ca="1">VLOOKUP(CONCATENATE($F3822," ",$G3822),AllocFactorMatrix,(Q$4+1),FALSE)*$E3822</f>
        <v>-192.50006750581025</v>
      </c>
      <c r="R3822" s="5">
        <f ca="1">VLOOKUP(CONCATENATE($F3822," ",$G3822),AllocFactorMatrix,(R$4+1),FALSE)*$E3822</f>
        <v>-30.897086351112726</v>
      </c>
      <c r="S3822" s="5">
        <f ca="1">VLOOKUP(CONCATENATE($F3822," ",$G3822),AllocFactorMatrix,(S$4+1),FALSE)*$E3822</f>
        <v>-1.0853478837761759</v>
      </c>
      <c r="T3822" s="5">
        <f t="shared" ca="1" si="5540"/>
        <v>-1293.0320338315935</v>
      </c>
      <c r="U3822" s="5">
        <f ca="1">VLOOKUP(CONCATENATE($F3822," ",$G3822),AllocFactorMatrix,(U$4+1),FALSE)*$E3822</f>
        <v>-51.264726511149881</v>
      </c>
      <c r="V3822" s="5">
        <f ca="1">VLOOKUP(CONCATENATE($F3822," ",$G3822),AllocFactorMatrix,(V$4+1),FALSE)*$E3822</f>
        <v>-731.36342353794043</v>
      </c>
      <c r="W3822" s="5">
        <f ca="1">VLOOKUP(CONCATENATE($F3822," ",$G3822),AllocFactorMatrix,(W$4+1),FALSE)*$E3822</f>
        <v>-2118.1426331666366</v>
      </c>
      <c r="X3822" s="5">
        <f ca="1">VLOOKUP(CONCATENATE($F3822," ",$G3822),AllocFactorMatrix,(X$4+1),FALSE)*$E3822</f>
        <v>-408.50099642614401</v>
      </c>
      <c r="Y3822" s="5">
        <f t="shared" ca="1" si="5541"/>
        <v>-3309.271779641871</v>
      </c>
      <c r="Z3822" s="5">
        <f ca="1">VLOOKUP(CONCATENATE($F3822," ",$G3822),AllocFactorMatrix,(Z$4+1),FALSE)*$E3822</f>
        <v>-313.66213851433304</v>
      </c>
      <c r="AA3822" s="5">
        <f ca="1">VLOOKUP(CONCATENATE($F3822," ",$G3822),AllocFactorMatrix,(AA$4+1),FALSE)*$E3822</f>
        <v>-5.4890108761067671</v>
      </c>
      <c r="AB3822" s="5">
        <f t="shared" ca="1" si="5538"/>
        <v>-319.1511493904398</v>
      </c>
      <c r="AC3822" s="5">
        <f ca="1">VLOOKUP(CONCATENATE($F3822," ",$G3822),AllocFactorMatrix,(AC$4+1),FALSE)*$E3822</f>
        <v>-5.0019086316214549</v>
      </c>
      <c r="AD3822" s="5">
        <f ca="1">VLOOKUP(CONCATENATE($F3822," ",$G3822),AllocFactorMatrix,(AD$4+1),FALSE)*$E3822</f>
        <v>-203.8600446746683</v>
      </c>
      <c r="AE3822" s="5">
        <f ca="1">VLOOKUP(CONCATENATE($F3822," ",$G3822),AllocFactorMatrix,(AE$4+1),FALSE)*$E3822</f>
        <v>-37.592714678468212</v>
      </c>
    </row>
    <row r="3823" spans="4:31" hidden="1" outlineLevel="1">
      <c r="E3823" s="44"/>
      <c r="F3823" s="167" t="str">
        <f>F3830</f>
        <v>EXP_OM_DIST</v>
      </c>
      <c r="G3823" s="48" t="str">
        <f>$G$8</f>
        <v>PRODUCTION</v>
      </c>
      <c r="H3823" s="4">
        <f t="shared" ref="H3823:H3886" si="5548">SUBTOTAL(9,I3823:AE3823)</f>
        <v>0</v>
      </c>
      <c r="I3823" s="5">
        <f t="shared" ref="I3823:N3823" si="5549">VLOOKUP(CONCATENATE($F3823," ",$G3823),AllocFactorMatrix,(I$4+1),FALSE)*$E3830</f>
        <v>0</v>
      </c>
      <c r="J3823" s="47">
        <f t="shared" si="5549"/>
        <v>0</v>
      </c>
      <c r="K3823" s="47">
        <f t="shared" si="5549"/>
        <v>0</v>
      </c>
      <c r="L3823" s="5">
        <f t="shared" si="5549"/>
        <v>0</v>
      </c>
      <c r="M3823" s="5">
        <f t="shared" si="5549"/>
        <v>0</v>
      </c>
      <c r="N3823" s="5">
        <f t="shared" si="5549"/>
        <v>0</v>
      </c>
      <c r="O3823" s="5">
        <f t="shared" ref="O3823:O3830" si="5550">SUBTOTAL(9,L3823:N3823)</f>
        <v>0</v>
      </c>
      <c r="P3823" s="5">
        <f>VLOOKUP(CONCATENATE($F3823," ",$G3823),AllocFactorMatrix,(P$4+1),FALSE)*$E3830</f>
        <v>0</v>
      </c>
      <c r="Q3823" s="5">
        <f>VLOOKUP(CONCATENATE($F3823," ",$G3823),AllocFactorMatrix,(Q$4+1),FALSE)*$E3830</f>
        <v>0</v>
      </c>
      <c r="R3823" s="5">
        <f>VLOOKUP(CONCATENATE($F3823," ",$G3823),AllocFactorMatrix,(R$4+1),FALSE)*$E3830</f>
        <v>0</v>
      </c>
      <c r="S3823" s="5">
        <f>VLOOKUP(CONCATENATE($F3823," ",$G3823),AllocFactorMatrix,(S$4+1),FALSE)*$E3830</f>
        <v>0</v>
      </c>
      <c r="T3823" s="5">
        <f>SUBTOTAL(9,P3823:S3823)</f>
        <v>0</v>
      </c>
      <c r="U3823" s="5">
        <f>VLOOKUP(CONCATENATE($F3823," ",$G3823),AllocFactorMatrix,(U$4+1),FALSE)*$E3830</f>
        <v>0</v>
      </c>
      <c r="V3823" s="5">
        <f>VLOOKUP(CONCATENATE($F3823," ",$G3823),AllocFactorMatrix,(V$4+1),FALSE)*$E3830</f>
        <v>0</v>
      </c>
      <c r="W3823" s="5">
        <f>VLOOKUP(CONCATENATE($F3823," ",$G3823),AllocFactorMatrix,(W$4+1),FALSE)*$E3830</f>
        <v>0</v>
      </c>
      <c r="X3823" s="5">
        <f>VLOOKUP(CONCATENATE($F3823," ",$G3823),AllocFactorMatrix,(X$4+1),FALSE)*$E3830</f>
        <v>0</v>
      </c>
      <c r="Y3823" s="5">
        <f>SUBTOTAL(9,U3823:X3823)</f>
        <v>0</v>
      </c>
      <c r="Z3823" s="5">
        <f>VLOOKUP(CONCATENATE($F3823," ",$G3823),AllocFactorMatrix,(Z$4+1),FALSE)*$E3830</f>
        <v>0</v>
      </c>
      <c r="AA3823" s="5">
        <f>VLOOKUP(CONCATENATE($F3823," ",$G3823),AllocFactorMatrix,(AA$4+1),FALSE)*$E3830</f>
        <v>0</v>
      </c>
      <c r="AB3823" s="5">
        <f t="shared" ref="AB3823:AB3830" si="5551">SUBTOTAL(9,Z3823:AA3823)</f>
        <v>0</v>
      </c>
      <c r="AC3823" s="5">
        <f>VLOOKUP(CONCATENATE($F3823," ",$G3823),AllocFactorMatrix,(AC$4+1),FALSE)*$E3830</f>
        <v>0</v>
      </c>
      <c r="AD3823" s="5">
        <f>VLOOKUP(CONCATENATE($F3823," ",$G3823),AllocFactorMatrix,(AD$4+1),FALSE)*$E3830</f>
        <v>0</v>
      </c>
      <c r="AE3823" s="5">
        <f>VLOOKUP(CONCATENATE($F3823," ",$G3823),AllocFactorMatrix,(AE$4+1),FALSE)*$E3830</f>
        <v>0</v>
      </c>
    </row>
    <row r="3824" spans="4:31" hidden="1" outlineLevel="1">
      <c r="E3824" s="44"/>
      <c r="F3824" s="167" t="str">
        <f>F3830</f>
        <v>EXP_OM_DIST</v>
      </c>
      <c r="G3824" s="48" t="str">
        <f>$G$9</f>
        <v>BULKTRAN</v>
      </c>
      <c r="H3824" s="4">
        <f t="shared" si="5548"/>
        <v>0</v>
      </c>
      <c r="I3824" s="5">
        <f t="shared" ref="I3824:N3824" si="5552">VLOOKUP(CONCATENATE($F3824," ",$G3824),AllocFactorMatrix,(I$4+1),FALSE)*$E3830</f>
        <v>0</v>
      </c>
      <c r="J3824" s="47">
        <f t="shared" si="5552"/>
        <v>0</v>
      </c>
      <c r="K3824" s="47">
        <f t="shared" si="5552"/>
        <v>0</v>
      </c>
      <c r="L3824" s="5">
        <f t="shared" si="5552"/>
        <v>0</v>
      </c>
      <c r="M3824" s="5">
        <f t="shared" si="5552"/>
        <v>0</v>
      </c>
      <c r="N3824" s="5">
        <f t="shared" si="5552"/>
        <v>0</v>
      </c>
      <c r="O3824" s="5">
        <f t="shared" si="5550"/>
        <v>0</v>
      </c>
      <c r="P3824" s="5">
        <f>VLOOKUP(CONCATENATE($F3824," ",$G3824),AllocFactorMatrix,(P$4+1),FALSE)*$E3830</f>
        <v>0</v>
      </c>
      <c r="Q3824" s="5">
        <f>VLOOKUP(CONCATENATE($F3824," ",$G3824),AllocFactorMatrix,(Q$4+1),FALSE)*$E3830</f>
        <v>0</v>
      </c>
      <c r="R3824" s="5">
        <f>VLOOKUP(CONCATENATE($F3824," ",$G3824),AllocFactorMatrix,(R$4+1),FALSE)*$E3830</f>
        <v>0</v>
      </c>
      <c r="S3824" s="5">
        <f>VLOOKUP(CONCATENATE($F3824," ",$G3824),AllocFactorMatrix,(S$4+1),FALSE)*$E3830</f>
        <v>0</v>
      </c>
      <c r="T3824" s="5">
        <f t="shared" ref="T3824:T3830" si="5553">SUBTOTAL(9,P3824:S3824)</f>
        <v>0</v>
      </c>
      <c r="U3824" s="5">
        <f>VLOOKUP(CONCATENATE($F3824," ",$G3824),AllocFactorMatrix,(U$4+1),FALSE)*$E3830</f>
        <v>0</v>
      </c>
      <c r="V3824" s="5">
        <f>VLOOKUP(CONCATENATE($F3824," ",$G3824),AllocFactorMatrix,(V$4+1),FALSE)*$E3830</f>
        <v>0</v>
      </c>
      <c r="W3824" s="5">
        <f>VLOOKUP(CONCATENATE($F3824," ",$G3824),AllocFactorMatrix,(W$4+1),FALSE)*$E3830</f>
        <v>0</v>
      </c>
      <c r="X3824" s="5">
        <f>VLOOKUP(CONCATENATE($F3824," ",$G3824),AllocFactorMatrix,(X$4+1),FALSE)*$E3830</f>
        <v>0</v>
      </c>
      <c r="Y3824" s="5">
        <f t="shared" ref="Y3824:Y3830" si="5554">SUBTOTAL(9,U3824:X3824)</f>
        <v>0</v>
      </c>
      <c r="Z3824" s="5">
        <f>VLOOKUP(CONCATENATE($F3824," ",$G3824),AllocFactorMatrix,(Z$4+1),FALSE)*$E3830</f>
        <v>0</v>
      </c>
      <c r="AA3824" s="5">
        <f>VLOOKUP(CONCATENATE($F3824," ",$G3824),AllocFactorMatrix,(AA$4+1),FALSE)*$E3830</f>
        <v>0</v>
      </c>
      <c r="AB3824" s="5">
        <f t="shared" si="5551"/>
        <v>0</v>
      </c>
      <c r="AC3824" s="5">
        <f>VLOOKUP(CONCATENATE($F3824," ",$G3824),AllocFactorMatrix,(AC$4+1),FALSE)*$E3830</f>
        <v>0</v>
      </c>
      <c r="AD3824" s="5">
        <f>VLOOKUP(CONCATENATE($F3824," ",$G3824),AllocFactorMatrix,(AD$4+1),FALSE)*$E3830</f>
        <v>0</v>
      </c>
      <c r="AE3824" s="5">
        <f>VLOOKUP(CONCATENATE($F3824," ",$G3824),AllocFactorMatrix,(AE$4+1),FALSE)*$E3830</f>
        <v>0</v>
      </c>
    </row>
    <row r="3825" spans="1:31" hidden="1" outlineLevel="1">
      <c r="E3825" s="44"/>
      <c r="F3825" s="167" t="str">
        <f>F3830</f>
        <v>EXP_OM_DIST</v>
      </c>
      <c r="G3825" s="48" t="str">
        <f>$G$10</f>
        <v>SUBTRAN</v>
      </c>
      <c r="H3825" s="4">
        <f t="shared" si="5548"/>
        <v>0</v>
      </c>
      <c r="I3825" s="5">
        <f t="shared" ref="I3825:N3825" si="5555">VLOOKUP(CONCATENATE($F3825," ",$G3825),AllocFactorMatrix,(I$4+1),FALSE)*$E3830</f>
        <v>0</v>
      </c>
      <c r="J3825" s="47">
        <f t="shared" si="5555"/>
        <v>0</v>
      </c>
      <c r="K3825" s="47">
        <f t="shared" si="5555"/>
        <v>0</v>
      </c>
      <c r="L3825" s="5">
        <f t="shared" si="5555"/>
        <v>0</v>
      </c>
      <c r="M3825" s="5">
        <f t="shared" si="5555"/>
        <v>0</v>
      </c>
      <c r="N3825" s="5">
        <f t="shared" si="5555"/>
        <v>0</v>
      </c>
      <c r="O3825" s="5">
        <f t="shared" si="5550"/>
        <v>0</v>
      </c>
      <c r="P3825" s="5">
        <f>VLOOKUP(CONCATENATE($F3825," ",$G3825),AllocFactorMatrix,(P$4+1),FALSE)*$E3830</f>
        <v>0</v>
      </c>
      <c r="Q3825" s="5">
        <f>VLOOKUP(CONCATENATE($F3825," ",$G3825),AllocFactorMatrix,(Q$4+1),FALSE)*$E3830</f>
        <v>0</v>
      </c>
      <c r="R3825" s="5">
        <f>VLOOKUP(CONCATENATE($F3825," ",$G3825),AllocFactorMatrix,(R$4+1),FALSE)*$E3830</f>
        <v>0</v>
      </c>
      <c r="S3825" s="5">
        <f>VLOOKUP(CONCATENATE($F3825," ",$G3825),AllocFactorMatrix,(S$4+1),FALSE)*$E3830</f>
        <v>0</v>
      </c>
      <c r="T3825" s="5">
        <f t="shared" si="5553"/>
        <v>0</v>
      </c>
      <c r="U3825" s="5">
        <f>VLOOKUP(CONCATENATE($F3825," ",$G3825),AllocFactorMatrix,(U$4+1),FALSE)*$E3830</f>
        <v>0</v>
      </c>
      <c r="V3825" s="5">
        <f>VLOOKUP(CONCATENATE($F3825," ",$G3825),AllocFactorMatrix,(V$4+1),FALSE)*$E3830</f>
        <v>0</v>
      </c>
      <c r="W3825" s="5">
        <f>VLOOKUP(CONCATENATE($F3825," ",$G3825),AllocFactorMatrix,(W$4+1),FALSE)*$E3830</f>
        <v>0</v>
      </c>
      <c r="X3825" s="5">
        <f>VLOOKUP(CONCATENATE($F3825," ",$G3825),AllocFactorMatrix,(X$4+1),FALSE)*$E3830</f>
        <v>0</v>
      </c>
      <c r="Y3825" s="5">
        <f t="shared" si="5554"/>
        <v>0</v>
      </c>
      <c r="Z3825" s="5">
        <f>VLOOKUP(CONCATENATE($F3825," ",$G3825),AllocFactorMatrix,(Z$4+1),FALSE)*$E3830</f>
        <v>0</v>
      </c>
      <c r="AA3825" s="5">
        <f>VLOOKUP(CONCATENATE($F3825," ",$G3825),AllocFactorMatrix,(AA$4+1),FALSE)*$E3830</f>
        <v>0</v>
      </c>
      <c r="AB3825" s="5">
        <f t="shared" si="5551"/>
        <v>0</v>
      </c>
      <c r="AC3825" s="5">
        <f>VLOOKUP(CONCATENATE($F3825," ",$G3825),AllocFactorMatrix,(AC$4+1),FALSE)*$E3830</f>
        <v>0</v>
      </c>
      <c r="AD3825" s="5">
        <f>VLOOKUP(CONCATENATE($F3825," ",$G3825),AllocFactorMatrix,(AD$4+1),FALSE)*$E3830</f>
        <v>0</v>
      </c>
      <c r="AE3825" s="5">
        <f>VLOOKUP(CONCATENATE($F3825," ",$G3825),AllocFactorMatrix,(AE$4+1),FALSE)*$E3830</f>
        <v>0</v>
      </c>
    </row>
    <row r="3826" spans="1:31" hidden="1" outlineLevel="1">
      <c r="E3826" s="44"/>
      <c r="F3826" s="167" t="str">
        <f>F3830</f>
        <v>EXP_OM_DIST</v>
      </c>
      <c r="G3826" s="48" t="str">
        <f>$G$11</f>
        <v>DISTPRI</v>
      </c>
      <c r="H3826" s="4">
        <f t="shared" si="5548"/>
        <v>-287170.26194672869</v>
      </c>
      <c r="I3826" s="5">
        <f t="shared" ref="I3826:N3826" si="5556">VLOOKUP(CONCATENATE($F3826," ",$G3826),AllocFactorMatrix,(I$4+1),FALSE)*$E3830</f>
        <v>-188010.24568935737</v>
      </c>
      <c r="J3826" s="47">
        <f t="shared" si="5556"/>
        <v>-30.871554984039122</v>
      </c>
      <c r="K3826" s="47">
        <f t="shared" si="5556"/>
        <v>-57.121219446682979</v>
      </c>
      <c r="L3826" s="5">
        <f t="shared" si="5556"/>
        <v>-43989.407065552274</v>
      </c>
      <c r="M3826" s="5">
        <f t="shared" si="5556"/>
        <v>-614.7050604513164</v>
      </c>
      <c r="N3826" s="5">
        <f t="shared" si="5556"/>
        <v>0</v>
      </c>
      <c r="O3826" s="5">
        <f t="shared" si="5550"/>
        <v>-44604.112126003587</v>
      </c>
      <c r="P3826" s="5">
        <f>VLOOKUP(CONCATENATE($F3826," ",$G3826),AllocFactorMatrix,(P$4+1),FALSE)*$E3830</f>
        <v>-25510.36856277359</v>
      </c>
      <c r="Q3826" s="5">
        <f>VLOOKUP(CONCATENATE($F3826," ",$G3826),AllocFactorMatrix,(Q$4+1),FALSE)*$E3830</f>
        <v>-4590.4471519834715</v>
      </c>
      <c r="R3826" s="5">
        <f>VLOOKUP(CONCATENATE($F3826," ",$G3826),AllocFactorMatrix,(R$4+1),FALSE)*$E3830</f>
        <v>0</v>
      </c>
      <c r="S3826" s="5">
        <f>VLOOKUP(CONCATENATE($F3826," ",$G3826),AllocFactorMatrix,(S$4+1),FALSE)*$E3830</f>
        <v>0</v>
      </c>
      <c r="T3826" s="5">
        <f t="shared" si="5553"/>
        <v>-30100.81571475706</v>
      </c>
      <c r="U3826" s="5">
        <f>VLOOKUP(CONCATENATE($F3826," ",$G3826),AllocFactorMatrix,(U$4+1),FALSE)*$E3830</f>
        <v>-1155.1985099390554</v>
      </c>
      <c r="V3826" s="5">
        <f>VLOOKUP(CONCATENATE($F3826," ",$G3826),AllocFactorMatrix,(V$4+1),FALSE)*$E3830</f>
        <v>-15973.926517921074</v>
      </c>
      <c r="W3826" s="5">
        <f>VLOOKUP(CONCATENATE($F3826," ",$G3826),AllocFactorMatrix,(W$4+1),FALSE)*$E3830</f>
        <v>0</v>
      </c>
      <c r="X3826" s="5">
        <f>VLOOKUP(CONCATENATE($F3826," ",$G3826),AllocFactorMatrix,(X$4+1),FALSE)*$E3830</f>
        <v>0</v>
      </c>
      <c r="Y3826" s="5">
        <f t="shared" si="5554"/>
        <v>-17129.125027860129</v>
      </c>
      <c r="Z3826" s="5">
        <f>VLOOKUP(CONCATENATE($F3826," ",$G3826),AllocFactorMatrix,(Z$4+1),FALSE)*$E3830</f>
        <v>-7005.0553432496763</v>
      </c>
      <c r="AA3826" s="5">
        <f>VLOOKUP(CONCATENATE($F3826," ",$G3826),AllocFactorMatrix,(AA$4+1),FALSE)*$E3830</f>
        <v>-140.60250777889257</v>
      </c>
      <c r="AB3826" s="5">
        <f t="shared" si="5551"/>
        <v>-7145.657851028569</v>
      </c>
      <c r="AC3826" s="5">
        <f>VLOOKUP(CONCATENATE($F3826," ",$G3826),AllocFactorMatrix,(AC$4+1),FALSE)*$E3830</f>
        <v>-92.312763291175614</v>
      </c>
      <c r="AD3826" s="5">
        <f>VLOOKUP(CONCATENATE($F3826," ",$G3826),AllocFactorMatrix,(AD$4+1),FALSE)*$E3830</f>
        <v>0</v>
      </c>
      <c r="AE3826" s="5">
        <f>VLOOKUP(CONCATENATE($F3826," ",$G3826),AllocFactorMatrix,(AE$4+1),FALSE)*$E3830</f>
        <v>0</v>
      </c>
    </row>
    <row r="3827" spans="1:31" hidden="1" outlineLevel="1">
      <c r="E3827" s="44"/>
      <c r="F3827" s="167" t="str">
        <f>F3830</f>
        <v>EXP_OM_DIST</v>
      </c>
      <c r="G3827" s="48" t="str">
        <f>$G$12</f>
        <v>DISTSEC</v>
      </c>
      <c r="H3827" s="4">
        <f t="shared" si="5548"/>
        <v>-113769.11835120132</v>
      </c>
      <c r="I3827" s="5">
        <f t="shared" ref="I3827:N3827" si="5557">VLOOKUP(CONCATENATE($F3827," ",$G3827),AllocFactorMatrix,(I$4+1),FALSE)*$E3830</f>
        <v>-84407.716897364618</v>
      </c>
      <c r="J3827" s="47">
        <f t="shared" si="5557"/>
        <v>-20.924237959464907</v>
      </c>
      <c r="K3827" s="47">
        <f t="shared" si="5557"/>
        <v>-27.102654679779349</v>
      </c>
      <c r="L3827" s="5">
        <f t="shared" si="5557"/>
        <v>-17013.794448843491</v>
      </c>
      <c r="M3827" s="5">
        <f t="shared" si="5557"/>
        <v>0</v>
      </c>
      <c r="N3827" s="5">
        <f t="shared" si="5557"/>
        <v>0</v>
      </c>
      <c r="O3827" s="5">
        <f t="shared" si="5550"/>
        <v>-17013.794448843491</v>
      </c>
      <c r="P3827" s="5">
        <f>VLOOKUP(CONCATENATE($F3827," ",$G3827),AllocFactorMatrix,(P$4+1),FALSE)*$E3830</f>
        <v>-8493.1811393026492</v>
      </c>
      <c r="Q3827" s="5">
        <f>VLOOKUP(CONCATENATE($F3827," ",$G3827),AllocFactorMatrix,(Q$4+1),FALSE)*$E3830</f>
        <v>0</v>
      </c>
      <c r="R3827" s="5">
        <f>VLOOKUP(CONCATENATE($F3827," ",$G3827),AllocFactorMatrix,(R$4+1),FALSE)*$E3830</f>
        <v>0</v>
      </c>
      <c r="S3827" s="5">
        <f>VLOOKUP(CONCATENATE($F3827," ",$G3827),AllocFactorMatrix,(S$4+1),FALSE)*$E3830</f>
        <v>0</v>
      </c>
      <c r="T3827" s="5">
        <f t="shared" si="5553"/>
        <v>-8493.1811393026492</v>
      </c>
      <c r="U3827" s="5">
        <f>VLOOKUP(CONCATENATE($F3827," ",$G3827),AllocFactorMatrix,(U$4+1),FALSE)*$E3830</f>
        <v>-318.06489276178746</v>
      </c>
      <c r="V3827" s="5">
        <f>VLOOKUP(CONCATENATE($F3827," ",$G3827),AllocFactorMatrix,(V$4+1),FALSE)*$E3830</f>
        <v>0</v>
      </c>
      <c r="W3827" s="5">
        <f>VLOOKUP(CONCATENATE($F3827," ",$G3827),AllocFactorMatrix,(W$4+1),FALSE)*$E3830</f>
        <v>0</v>
      </c>
      <c r="X3827" s="5">
        <f>VLOOKUP(CONCATENATE($F3827," ",$G3827),AllocFactorMatrix,(X$4+1),FALSE)*$E3830</f>
        <v>0</v>
      </c>
      <c r="Y3827" s="5">
        <f t="shared" si="5554"/>
        <v>-318.06489276178746</v>
      </c>
      <c r="Z3827" s="5">
        <f>VLOOKUP(CONCATENATE($F3827," ",$G3827),AllocFactorMatrix,(Z$4+1),FALSE)*$E3830</f>
        <v>-2403.7336197607347</v>
      </c>
      <c r="AA3827" s="5">
        <f>VLOOKUP(CONCATENATE($F3827," ",$G3827),AllocFactorMatrix,(AA$4+1),FALSE)*$E3830</f>
        <v>0</v>
      </c>
      <c r="AB3827" s="5">
        <f t="shared" si="5551"/>
        <v>-2403.7336197607347</v>
      </c>
      <c r="AC3827" s="5">
        <f>VLOOKUP(CONCATENATE($F3827," ",$G3827),AllocFactorMatrix,(AC$4+1),FALSE)*$E3830</f>
        <v>-28.420716913446423</v>
      </c>
      <c r="AD3827" s="5">
        <f>VLOOKUP(CONCATENATE($F3827," ",$G3827),AllocFactorMatrix,(AD$4+1),FALSE)*$E3830</f>
        <v>-874.78142870692091</v>
      </c>
      <c r="AE3827" s="5">
        <f>VLOOKUP(CONCATENATE($F3827," ",$G3827),AllocFactorMatrix,(AE$4+1),FALSE)*$E3830</f>
        <v>-181.39831490843198</v>
      </c>
    </row>
    <row r="3828" spans="1:31" hidden="1" outlineLevel="1">
      <c r="E3828" s="44"/>
      <c r="F3828" s="167" t="str">
        <f>F3830</f>
        <v>EXP_OM_DIST</v>
      </c>
      <c r="G3828" s="48" t="str">
        <f>$G$13</f>
        <v>ENERGY</v>
      </c>
      <c r="H3828" s="4">
        <f t="shared" si="5548"/>
        <v>0</v>
      </c>
      <c r="I3828" s="5">
        <f t="shared" ref="I3828:N3828" si="5558">VLOOKUP(CONCATENATE($F3828," ",$G3828),AllocFactorMatrix,(I$4+1),FALSE)*$E3830</f>
        <v>0</v>
      </c>
      <c r="J3828" s="47">
        <f t="shared" si="5558"/>
        <v>0</v>
      </c>
      <c r="K3828" s="47">
        <f t="shared" si="5558"/>
        <v>0</v>
      </c>
      <c r="L3828" s="5">
        <f t="shared" si="5558"/>
        <v>0</v>
      </c>
      <c r="M3828" s="5">
        <f t="shared" si="5558"/>
        <v>0</v>
      </c>
      <c r="N3828" s="5">
        <f t="shared" si="5558"/>
        <v>0</v>
      </c>
      <c r="O3828" s="5">
        <f t="shared" si="5550"/>
        <v>0</v>
      </c>
      <c r="P3828" s="5">
        <f>VLOOKUP(CONCATENATE($F3828," ",$G3828),AllocFactorMatrix,(P$4+1),FALSE)*$E3830</f>
        <v>0</v>
      </c>
      <c r="Q3828" s="5">
        <f>VLOOKUP(CONCATENATE($F3828," ",$G3828),AllocFactorMatrix,(Q$4+1),FALSE)*$E3830</f>
        <v>0</v>
      </c>
      <c r="R3828" s="5">
        <f>VLOOKUP(CONCATENATE($F3828," ",$G3828),AllocFactorMatrix,(R$4+1),FALSE)*$E3830</f>
        <v>0</v>
      </c>
      <c r="S3828" s="5">
        <f>VLOOKUP(CONCATENATE($F3828," ",$G3828),AllocFactorMatrix,(S$4+1),FALSE)*$E3830</f>
        <v>0</v>
      </c>
      <c r="T3828" s="5">
        <f t="shared" si="5553"/>
        <v>0</v>
      </c>
      <c r="U3828" s="5">
        <f>VLOOKUP(CONCATENATE($F3828," ",$G3828),AllocFactorMatrix,(U$4+1),FALSE)*$E3830</f>
        <v>0</v>
      </c>
      <c r="V3828" s="5">
        <f>VLOOKUP(CONCATENATE($F3828," ",$G3828),AllocFactorMatrix,(V$4+1),FALSE)*$E3830</f>
        <v>0</v>
      </c>
      <c r="W3828" s="5">
        <f>VLOOKUP(CONCATENATE($F3828," ",$G3828),AllocFactorMatrix,(W$4+1),FALSE)*$E3830</f>
        <v>0</v>
      </c>
      <c r="X3828" s="5">
        <f>VLOOKUP(CONCATENATE($F3828," ",$G3828),AllocFactorMatrix,(X$4+1),FALSE)*$E3830</f>
        <v>0</v>
      </c>
      <c r="Y3828" s="5">
        <f t="shared" si="5554"/>
        <v>0</v>
      </c>
      <c r="Z3828" s="5">
        <f>VLOOKUP(CONCATENATE($F3828," ",$G3828),AllocFactorMatrix,(Z$4+1),FALSE)*$E3830</f>
        <v>0</v>
      </c>
      <c r="AA3828" s="5">
        <f>VLOOKUP(CONCATENATE($F3828," ",$G3828),AllocFactorMatrix,(AA$4+1),FALSE)*$E3830</f>
        <v>0</v>
      </c>
      <c r="AB3828" s="5">
        <f t="shared" si="5551"/>
        <v>0</v>
      </c>
      <c r="AC3828" s="5">
        <f>VLOOKUP(CONCATENATE($F3828," ",$G3828),AllocFactorMatrix,(AC$4+1),FALSE)*$E3830</f>
        <v>0</v>
      </c>
      <c r="AD3828" s="5">
        <f>VLOOKUP(CONCATENATE($F3828," ",$G3828),AllocFactorMatrix,(AD$4+1),FALSE)*$E3830</f>
        <v>0</v>
      </c>
      <c r="AE3828" s="5">
        <f>VLOOKUP(CONCATENATE($F3828," ",$G3828),AllocFactorMatrix,(AE$4+1),FALSE)*$E3830</f>
        <v>0</v>
      </c>
    </row>
    <row r="3829" spans="1:31" hidden="1" outlineLevel="1">
      <c r="E3829" s="44"/>
      <c r="F3829" s="167" t="str">
        <f>F3830</f>
        <v>EXP_OM_DIST</v>
      </c>
      <c r="G3829" s="48" t="str">
        <f>$G$14</f>
        <v>CUSTOMER</v>
      </c>
      <c r="H3829" s="4">
        <f t="shared" si="5548"/>
        <v>-26527.61970207018</v>
      </c>
      <c r="I3829" s="5">
        <f t="shared" ref="I3829:N3829" si="5559">VLOOKUP(CONCATENATE($F3829," ",$G3829),AllocFactorMatrix,(I$4+1),FALSE)*$E3830</f>
        <v>-11387.805926774869</v>
      </c>
      <c r="J3829" s="47">
        <f t="shared" si="5559"/>
        <v>-2.2952332968902738</v>
      </c>
      <c r="K3829" s="47">
        <f t="shared" si="5559"/>
        <v>-2.5967957798406784</v>
      </c>
      <c r="L3829" s="5">
        <f t="shared" si="5559"/>
        <v>-6452.8314872260044</v>
      </c>
      <c r="M3829" s="5">
        <f t="shared" si="5559"/>
        <v>-796.34599286446507</v>
      </c>
      <c r="N3829" s="5">
        <f t="shared" si="5559"/>
        <v>-134.04530261432939</v>
      </c>
      <c r="O3829" s="5">
        <f t="shared" si="5550"/>
        <v>-7383.2227827047991</v>
      </c>
      <c r="P3829" s="5">
        <f>VLOOKUP(CONCATENATE($F3829," ",$G3829),AllocFactorMatrix,(P$4+1),FALSE)*$E3830</f>
        <v>-864.32161510409469</v>
      </c>
      <c r="Q3829" s="5">
        <f>VLOOKUP(CONCATENATE($F3829," ",$G3829),AllocFactorMatrix,(Q$4+1),FALSE)*$E3830</f>
        <v>-280.35376827198655</v>
      </c>
      <c r="R3829" s="5">
        <f>VLOOKUP(CONCATENATE($F3829," ",$G3829),AllocFactorMatrix,(R$4+1),FALSE)*$E3830</f>
        <v>-329.67058534852703</v>
      </c>
      <c r="S3829" s="5">
        <f>VLOOKUP(CONCATENATE($F3829," ",$G3829),AllocFactorMatrix,(S$4+1),FALSE)*$E3830</f>
        <v>-41.208255408810146</v>
      </c>
      <c r="T3829" s="5">
        <f t="shared" si="5553"/>
        <v>-1515.5542241334185</v>
      </c>
      <c r="U3829" s="5">
        <f>VLOOKUP(CONCATENATE($F3829," ",$G3829),AllocFactorMatrix,(U$4+1),FALSE)*$E3830</f>
        <v>-5.4372263267435921</v>
      </c>
      <c r="V3829" s="5">
        <f>VLOOKUP(CONCATENATE($F3829," ",$G3829),AllocFactorMatrix,(V$4+1),FALSE)*$E3830</f>
        <v>-198.82096780701931</v>
      </c>
      <c r="W3829" s="5">
        <f>VLOOKUP(CONCATENATE($F3829," ",$G3829),AllocFactorMatrix,(W$4+1),FALSE)*$E3830</f>
        <v>-554.15976471354145</v>
      </c>
      <c r="X3829" s="5">
        <f>VLOOKUP(CONCATENATE($F3829," ",$G3829),AllocFactorMatrix,(X$4+1),FALSE)*$E3830</f>
        <v>-164.83251695990216</v>
      </c>
      <c r="Y3829" s="5">
        <f t="shared" si="5554"/>
        <v>-923.2504758072065</v>
      </c>
      <c r="Z3829" s="5">
        <f>VLOOKUP(CONCATENATE($F3829," ",$G3829),AllocFactorMatrix,(Z$4+1),FALSE)*$E3830</f>
        <v>-166.37135359814209</v>
      </c>
      <c r="AA3829" s="5">
        <f>VLOOKUP(CONCATENATE($F3829," ",$G3829),AllocFactorMatrix,(AA$4+1),FALSE)*$E3830</f>
        <v>-3.6650344339785623</v>
      </c>
      <c r="AB3829" s="5">
        <f t="shared" si="5551"/>
        <v>-170.03638803212067</v>
      </c>
      <c r="AC3829" s="5">
        <f>VLOOKUP(CONCATENATE($F3829," ",$G3829),AllocFactorMatrix,(AC$4+1),FALSE)*$E3830</f>
        <v>-17.273260423338744</v>
      </c>
      <c r="AD3829" s="5">
        <f>VLOOKUP(CONCATENATE($F3829," ",$G3829),AllocFactorMatrix,(AD$4+1),FALSE)*$E3830</f>
        <v>-3227.0346462194066</v>
      </c>
      <c r="AE3829" s="5">
        <f>VLOOKUP(CONCATENATE($F3829," ",$G3829),AllocFactorMatrix,(AE$4+1),FALSE)*$E3830</f>
        <v>-1898.54996889829</v>
      </c>
    </row>
    <row r="3830" spans="1:31" collapsed="1">
      <c r="D3830" s="48" t="s">
        <v>325</v>
      </c>
      <c r="E3830" s="54">
        <v>-427467</v>
      </c>
      <c r="F3830" s="88" t="s">
        <v>75</v>
      </c>
      <c r="G3830" s="48" t="str">
        <f>$G$15</f>
        <v>TOTAL</v>
      </c>
      <c r="H3830" s="4">
        <f t="shared" si="5548"/>
        <v>-427467.00000000023</v>
      </c>
      <c r="I3830" s="5">
        <f t="shared" ref="I3830:N3830" si="5560">VLOOKUP(CONCATENATE($F3830," ",$G3830),AllocFactorMatrix,(I$4+1),FALSE)*$E3830</f>
        <v>-283805.76851349685</v>
      </c>
      <c r="J3830" s="47">
        <f t="shared" si="5560"/>
        <v>-54.091026240394299</v>
      </c>
      <c r="K3830" s="47">
        <f t="shared" si="5560"/>
        <v>-86.82066990630301</v>
      </c>
      <c r="L3830" s="5">
        <f t="shared" si="5560"/>
        <v>-67456.033001621763</v>
      </c>
      <c r="M3830" s="5">
        <f t="shared" si="5560"/>
        <v>-1411.0510533157815</v>
      </c>
      <c r="N3830" s="5">
        <f t="shared" si="5560"/>
        <v>-134.04530261432939</v>
      </c>
      <c r="O3830" s="5">
        <f t="shared" si="5550"/>
        <v>-69001.129357551865</v>
      </c>
      <c r="P3830" s="5">
        <f>VLOOKUP(CONCATENATE($F3830," ",$G3830),AllocFactorMatrix,(P$4+1),FALSE)*$E3830</f>
        <v>-34867.871317180339</v>
      </c>
      <c r="Q3830" s="5">
        <f>VLOOKUP(CONCATENATE($F3830," ",$G3830),AllocFactorMatrix,(Q$4+1),FALSE)*$E3830</f>
        <v>-4870.8009202554585</v>
      </c>
      <c r="R3830" s="5">
        <f>VLOOKUP(CONCATENATE($F3830," ",$G3830),AllocFactorMatrix,(R$4+1),FALSE)*$E3830</f>
        <v>-329.67058534852703</v>
      </c>
      <c r="S3830" s="5">
        <f>VLOOKUP(CONCATENATE($F3830," ",$G3830),AllocFactorMatrix,(S$4+1),FALSE)*$E3830</f>
        <v>-41.208255408810146</v>
      </c>
      <c r="T3830" s="5">
        <f t="shared" si="5553"/>
        <v>-40109.551078193137</v>
      </c>
      <c r="U3830" s="5">
        <f>VLOOKUP(CONCATENATE($F3830," ",$G3830),AllocFactorMatrix,(U$4+1),FALSE)*$E3830</f>
        <v>-1478.7006290275865</v>
      </c>
      <c r="V3830" s="5">
        <f>VLOOKUP(CONCATENATE($F3830," ",$G3830),AllocFactorMatrix,(V$4+1),FALSE)*$E3830</f>
        <v>-16172.747485728094</v>
      </c>
      <c r="W3830" s="5">
        <f>VLOOKUP(CONCATENATE($F3830," ",$G3830),AllocFactorMatrix,(W$4+1),FALSE)*$E3830</f>
        <v>-554.15976471354145</v>
      </c>
      <c r="X3830" s="5">
        <f>VLOOKUP(CONCATENATE($F3830," ",$G3830),AllocFactorMatrix,(X$4+1),FALSE)*$E3830</f>
        <v>-164.83251695990216</v>
      </c>
      <c r="Y3830" s="5">
        <f t="shared" si="5554"/>
        <v>-18370.440396429123</v>
      </c>
      <c r="Z3830" s="5">
        <f>VLOOKUP(CONCATENATE($F3830," ",$G3830),AllocFactorMatrix,(Z$4+1),FALSE)*$E3830</f>
        <v>-9575.1603166085533</v>
      </c>
      <c r="AA3830" s="5">
        <f>VLOOKUP(CONCATENATE($F3830," ",$G3830),AllocFactorMatrix,(AA$4+1),FALSE)*$E3830</f>
        <v>-144.26754221287112</v>
      </c>
      <c r="AB3830" s="5">
        <f t="shared" si="5551"/>
        <v>-9719.4278588214238</v>
      </c>
      <c r="AC3830" s="5">
        <f>VLOOKUP(CONCATENATE($F3830," ",$G3830),AllocFactorMatrix,(AC$4+1),FALSE)*$E3830</f>
        <v>-138.0067406279608</v>
      </c>
      <c r="AD3830" s="5">
        <f>VLOOKUP(CONCATENATE($F3830," ",$G3830),AllocFactorMatrix,(AD$4+1),FALSE)*$E3830</f>
        <v>-4101.816074926327</v>
      </c>
      <c r="AE3830" s="5">
        <f>VLOOKUP(CONCATENATE($F3830," ",$G3830),AllocFactorMatrix,(AE$4+1),FALSE)*$E3830</f>
        <v>-2079.948283806722</v>
      </c>
    </row>
    <row r="3831" spans="1:31" hidden="1" outlineLevel="1">
      <c r="E3831" s="44"/>
      <c r="F3831" s="167" t="str">
        <f>F3838</f>
        <v>CUST_TOTAL</v>
      </c>
      <c r="G3831" s="48" t="str">
        <f>$G$8</f>
        <v>PRODUCTION</v>
      </c>
      <c r="H3831" s="4">
        <f t="shared" si="5548"/>
        <v>0</v>
      </c>
      <c r="I3831" s="5">
        <f t="shared" ref="I3831:N3831" si="5561">VLOOKUP(CONCATENATE($F3831," ",$G3831),AllocFactorMatrix,(I$4+1),FALSE)*$E3838</f>
        <v>0</v>
      </c>
      <c r="J3831" s="47">
        <f t="shared" si="5561"/>
        <v>0</v>
      </c>
      <c r="K3831" s="47">
        <f t="shared" si="5561"/>
        <v>0</v>
      </c>
      <c r="L3831" s="5">
        <f t="shared" si="5561"/>
        <v>0</v>
      </c>
      <c r="M3831" s="5">
        <f t="shared" si="5561"/>
        <v>0</v>
      </c>
      <c r="N3831" s="5">
        <f t="shared" si="5561"/>
        <v>0</v>
      </c>
      <c r="O3831" s="5">
        <f t="shared" ref="O3831:O3838" si="5562">SUBTOTAL(9,L3831:N3831)</f>
        <v>0</v>
      </c>
      <c r="P3831" s="5">
        <f>VLOOKUP(CONCATENATE($F3831," ",$G3831),AllocFactorMatrix,(P$4+1),FALSE)*$E3838</f>
        <v>0</v>
      </c>
      <c r="Q3831" s="5">
        <f>VLOOKUP(CONCATENATE($F3831," ",$G3831),AllocFactorMatrix,(Q$4+1),FALSE)*$E3838</f>
        <v>0</v>
      </c>
      <c r="R3831" s="5">
        <f>VLOOKUP(CONCATENATE($F3831," ",$G3831),AllocFactorMatrix,(R$4+1),FALSE)*$E3838</f>
        <v>0</v>
      </c>
      <c r="S3831" s="5">
        <f>VLOOKUP(CONCATENATE($F3831," ",$G3831),AllocFactorMatrix,(S$4+1),FALSE)*$E3838</f>
        <v>0</v>
      </c>
      <c r="T3831" s="5">
        <f>SUBTOTAL(9,P3831:S3831)</f>
        <v>0</v>
      </c>
      <c r="U3831" s="5">
        <f>VLOOKUP(CONCATENATE($F3831," ",$G3831),AllocFactorMatrix,(U$4+1),FALSE)*$E3838</f>
        <v>0</v>
      </c>
      <c r="V3831" s="5">
        <f>VLOOKUP(CONCATENATE($F3831," ",$G3831),AllocFactorMatrix,(V$4+1),FALSE)*$E3838</f>
        <v>0</v>
      </c>
      <c r="W3831" s="5">
        <f>VLOOKUP(CONCATENATE($F3831," ",$G3831),AllocFactorMatrix,(W$4+1),FALSE)*$E3838</f>
        <v>0</v>
      </c>
      <c r="X3831" s="5">
        <f>VLOOKUP(CONCATENATE($F3831," ",$G3831),AllocFactorMatrix,(X$4+1),FALSE)*$E3838</f>
        <v>0</v>
      </c>
      <c r="Y3831" s="5">
        <f>SUBTOTAL(9,U3831:X3831)</f>
        <v>0</v>
      </c>
      <c r="Z3831" s="5">
        <f>VLOOKUP(CONCATENATE($F3831," ",$G3831),AllocFactorMatrix,(Z$4+1),FALSE)*$E3838</f>
        <v>0</v>
      </c>
      <c r="AA3831" s="5">
        <f>VLOOKUP(CONCATENATE($F3831," ",$G3831),AllocFactorMatrix,(AA$4+1),FALSE)*$E3838</f>
        <v>0</v>
      </c>
      <c r="AB3831" s="5">
        <f t="shared" ref="AB3831:AB3838" si="5563">SUBTOTAL(9,Z3831:AA3831)</f>
        <v>0</v>
      </c>
      <c r="AC3831" s="5">
        <f>VLOOKUP(CONCATENATE($F3831," ",$G3831),AllocFactorMatrix,(AC$4+1),FALSE)*$E3838</f>
        <v>0</v>
      </c>
      <c r="AD3831" s="5">
        <f>VLOOKUP(CONCATENATE($F3831," ",$G3831),AllocFactorMatrix,(AD$4+1),FALSE)*$E3838</f>
        <v>0</v>
      </c>
      <c r="AE3831" s="5">
        <f>VLOOKUP(CONCATENATE($F3831," ",$G3831),AllocFactorMatrix,(AE$4+1),FALSE)*$E3838</f>
        <v>0</v>
      </c>
    </row>
    <row r="3832" spans="1:31" hidden="1" outlineLevel="1">
      <c r="E3832" s="44"/>
      <c r="F3832" s="167" t="str">
        <f>F3838</f>
        <v>CUST_TOTAL</v>
      </c>
      <c r="G3832" s="48" t="str">
        <f>$G$9</f>
        <v>BULKTRAN</v>
      </c>
      <c r="H3832" s="4">
        <f t="shared" si="5548"/>
        <v>0</v>
      </c>
      <c r="I3832" s="5">
        <f t="shared" ref="I3832:N3832" si="5564">VLOOKUP(CONCATENATE($F3832," ",$G3832),AllocFactorMatrix,(I$4+1),FALSE)*$E3838</f>
        <v>0</v>
      </c>
      <c r="J3832" s="47">
        <f t="shared" si="5564"/>
        <v>0</v>
      </c>
      <c r="K3832" s="47">
        <f t="shared" si="5564"/>
        <v>0</v>
      </c>
      <c r="L3832" s="5">
        <f t="shared" si="5564"/>
        <v>0</v>
      </c>
      <c r="M3832" s="5">
        <f t="shared" si="5564"/>
        <v>0</v>
      </c>
      <c r="N3832" s="5">
        <f t="shared" si="5564"/>
        <v>0</v>
      </c>
      <c r="O3832" s="5">
        <f t="shared" si="5562"/>
        <v>0</v>
      </c>
      <c r="P3832" s="5">
        <f>VLOOKUP(CONCATENATE($F3832," ",$G3832),AllocFactorMatrix,(P$4+1),FALSE)*$E3838</f>
        <v>0</v>
      </c>
      <c r="Q3832" s="5">
        <f>VLOOKUP(CONCATENATE($F3832," ",$G3832),AllocFactorMatrix,(Q$4+1),FALSE)*$E3838</f>
        <v>0</v>
      </c>
      <c r="R3832" s="5">
        <f>VLOOKUP(CONCATENATE($F3832," ",$G3832),AllocFactorMatrix,(R$4+1),FALSE)*$E3838</f>
        <v>0</v>
      </c>
      <c r="S3832" s="5">
        <f>VLOOKUP(CONCATENATE($F3832," ",$G3832),AllocFactorMatrix,(S$4+1),FALSE)*$E3838</f>
        <v>0</v>
      </c>
      <c r="T3832" s="5">
        <f t="shared" ref="T3832:T3838" si="5565">SUBTOTAL(9,P3832:S3832)</f>
        <v>0</v>
      </c>
      <c r="U3832" s="5">
        <f>VLOOKUP(CONCATENATE($F3832," ",$G3832),AllocFactorMatrix,(U$4+1),FALSE)*$E3838</f>
        <v>0</v>
      </c>
      <c r="V3832" s="5">
        <f>VLOOKUP(CONCATENATE($F3832," ",$G3832),AllocFactorMatrix,(V$4+1),FALSE)*$E3838</f>
        <v>0</v>
      </c>
      <c r="W3832" s="5">
        <f>VLOOKUP(CONCATENATE($F3832," ",$G3832),AllocFactorMatrix,(W$4+1),FALSE)*$E3838</f>
        <v>0</v>
      </c>
      <c r="X3832" s="5">
        <f>VLOOKUP(CONCATENATE($F3832," ",$G3832),AllocFactorMatrix,(X$4+1),FALSE)*$E3838</f>
        <v>0</v>
      </c>
      <c r="Y3832" s="5">
        <f t="shared" ref="Y3832:Y3838" si="5566">SUBTOTAL(9,U3832:X3832)</f>
        <v>0</v>
      </c>
      <c r="Z3832" s="5">
        <f>VLOOKUP(CONCATENATE($F3832," ",$G3832),AllocFactorMatrix,(Z$4+1),FALSE)*$E3838</f>
        <v>0</v>
      </c>
      <c r="AA3832" s="5">
        <f>VLOOKUP(CONCATENATE($F3832," ",$G3832),AllocFactorMatrix,(AA$4+1),FALSE)*$E3838</f>
        <v>0</v>
      </c>
      <c r="AB3832" s="5">
        <f t="shared" si="5563"/>
        <v>0</v>
      </c>
      <c r="AC3832" s="5">
        <f>VLOOKUP(CONCATENATE($F3832," ",$G3832),AllocFactorMatrix,(AC$4+1),FALSE)*$E3838</f>
        <v>0</v>
      </c>
      <c r="AD3832" s="5">
        <f>VLOOKUP(CONCATENATE($F3832," ",$G3832),AllocFactorMatrix,(AD$4+1),FALSE)*$E3838</f>
        <v>0</v>
      </c>
      <c r="AE3832" s="5">
        <f>VLOOKUP(CONCATENATE($F3832," ",$G3832),AllocFactorMatrix,(AE$4+1),FALSE)*$E3838</f>
        <v>0</v>
      </c>
    </row>
    <row r="3833" spans="1:31" hidden="1" outlineLevel="1">
      <c r="E3833" s="44"/>
      <c r="F3833" s="167" t="str">
        <f>F3838</f>
        <v>CUST_TOTAL</v>
      </c>
      <c r="G3833" s="48" t="str">
        <f>$G$10</f>
        <v>SUBTRAN</v>
      </c>
      <c r="H3833" s="4">
        <f t="shared" si="5548"/>
        <v>0</v>
      </c>
      <c r="I3833" s="5">
        <f t="shared" ref="I3833:N3833" si="5567">VLOOKUP(CONCATENATE($F3833," ",$G3833),AllocFactorMatrix,(I$4+1),FALSE)*$E3838</f>
        <v>0</v>
      </c>
      <c r="J3833" s="47">
        <f t="shared" si="5567"/>
        <v>0</v>
      </c>
      <c r="K3833" s="47">
        <f t="shared" si="5567"/>
        <v>0</v>
      </c>
      <c r="L3833" s="5">
        <f t="shared" si="5567"/>
        <v>0</v>
      </c>
      <c r="M3833" s="5">
        <f t="shared" si="5567"/>
        <v>0</v>
      </c>
      <c r="N3833" s="5">
        <f t="shared" si="5567"/>
        <v>0</v>
      </c>
      <c r="O3833" s="5">
        <f t="shared" si="5562"/>
        <v>0</v>
      </c>
      <c r="P3833" s="5">
        <f>VLOOKUP(CONCATENATE($F3833," ",$G3833),AllocFactorMatrix,(P$4+1),FALSE)*$E3838</f>
        <v>0</v>
      </c>
      <c r="Q3833" s="5">
        <f>VLOOKUP(CONCATENATE($F3833," ",$G3833),AllocFactorMatrix,(Q$4+1),FALSE)*$E3838</f>
        <v>0</v>
      </c>
      <c r="R3833" s="5">
        <f>VLOOKUP(CONCATENATE($F3833," ",$G3833),AllocFactorMatrix,(R$4+1),FALSE)*$E3838</f>
        <v>0</v>
      </c>
      <c r="S3833" s="5">
        <f>VLOOKUP(CONCATENATE($F3833," ",$G3833),AllocFactorMatrix,(S$4+1),FALSE)*$E3838</f>
        <v>0</v>
      </c>
      <c r="T3833" s="5">
        <f t="shared" si="5565"/>
        <v>0</v>
      </c>
      <c r="U3833" s="5">
        <f>VLOOKUP(CONCATENATE($F3833," ",$G3833),AllocFactorMatrix,(U$4+1),FALSE)*$E3838</f>
        <v>0</v>
      </c>
      <c r="V3833" s="5">
        <f>VLOOKUP(CONCATENATE($F3833," ",$G3833),AllocFactorMatrix,(V$4+1),FALSE)*$E3838</f>
        <v>0</v>
      </c>
      <c r="W3833" s="5">
        <f>VLOOKUP(CONCATENATE($F3833," ",$G3833),AllocFactorMatrix,(W$4+1),FALSE)*$E3838</f>
        <v>0</v>
      </c>
      <c r="X3833" s="5">
        <f>VLOOKUP(CONCATENATE($F3833," ",$G3833),AllocFactorMatrix,(X$4+1),FALSE)*$E3838</f>
        <v>0</v>
      </c>
      <c r="Y3833" s="5">
        <f t="shared" si="5566"/>
        <v>0</v>
      </c>
      <c r="Z3833" s="5">
        <f>VLOOKUP(CONCATENATE($F3833," ",$G3833),AllocFactorMatrix,(Z$4+1),FALSE)*$E3838</f>
        <v>0</v>
      </c>
      <c r="AA3833" s="5">
        <f>VLOOKUP(CONCATENATE($F3833," ",$G3833),AllocFactorMatrix,(AA$4+1),FALSE)*$E3838</f>
        <v>0</v>
      </c>
      <c r="AB3833" s="5">
        <f t="shared" si="5563"/>
        <v>0</v>
      </c>
      <c r="AC3833" s="5">
        <f>VLOOKUP(CONCATENATE($F3833," ",$G3833),AllocFactorMatrix,(AC$4+1),FALSE)*$E3838</f>
        <v>0</v>
      </c>
      <c r="AD3833" s="5">
        <f>VLOOKUP(CONCATENATE($F3833," ",$G3833),AllocFactorMatrix,(AD$4+1),FALSE)*$E3838</f>
        <v>0</v>
      </c>
      <c r="AE3833" s="5">
        <f>VLOOKUP(CONCATENATE($F3833," ",$G3833),AllocFactorMatrix,(AE$4+1),FALSE)*$E3838</f>
        <v>0</v>
      </c>
    </row>
    <row r="3834" spans="1:31" hidden="1" outlineLevel="1">
      <c r="E3834" s="44"/>
      <c r="F3834" s="167" t="str">
        <f>F3838</f>
        <v>CUST_TOTAL</v>
      </c>
      <c r="G3834" s="48" t="str">
        <f>$G$11</f>
        <v>DISTPRI</v>
      </c>
      <c r="H3834" s="4">
        <f t="shared" si="5548"/>
        <v>0</v>
      </c>
      <c r="I3834" s="5">
        <f t="shared" ref="I3834:N3834" si="5568">VLOOKUP(CONCATENATE($F3834," ",$G3834),AllocFactorMatrix,(I$4+1),FALSE)*$E3838</f>
        <v>0</v>
      </c>
      <c r="J3834" s="47">
        <f t="shared" si="5568"/>
        <v>0</v>
      </c>
      <c r="K3834" s="47">
        <f t="shared" si="5568"/>
        <v>0</v>
      </c>
      <c r="L3834" s="5">
        <f t="shared" si="5568"/>
        <v>0</v>
      </c>
      <c r="M3834" s="5">
        <f t="shared" si="5568"/>
        <v>0</v>
      </c>
      <c r="N3834" s="5">
        <f t="shared" si="5568"/>
        <v>0</v>
      </c>
      <c r="O3834" s="5">
        <f t="shared" si="5562"/>
        <v>0</v>
      </c>
      <c r="P3834" s="5">
        <f>VLOOKUP(CONCATENATE($F3834," ",$G3834),AllocFactorMatrix,(P$4+1),FALSE)*$E3838</f>
        <v>0</v>
      </c>
      <c r="Q3834" s="5">
        <f>VLOOKUP(CONCATENATE($F3834," ",$G3834),AllocFactorMatrix,(Q$4+1),FALSE)*$E3838</f>
        <v>0</v>
      </c>
      <c r="R3834" s="5">
        <f>VLOOKUP(CONCATENATE($F3834," ",$G3834),AllocFactorMatrix,(R$4+1),FALSE)*$E3838</f>
        <v>0</v>
      </c>
      <c r="S3834" s="5">
        <f>VLOOKUP(CONCATENATE($F3834," ",$G3834),AllocFactorMatrix,(S$4+1),FALSE)*$E3838</f>
        <v>0</v>
      </c>
      <c r="T3834" s="5">
        <f t="shared" si="5565"/>
        <v>0</v>
      </c>
      <c r="U3834" s="5">
        <f>VLOOKUP(CONCATENATE($F3834," ",$G3834),AllocFactorMatrix,(U$4+1),FALSE)*$E3838</f>
        <v>0</v>
      </c>
      <c r="V3834" s="5">
        <f>VLOOKUP(CONCATENATE($F3834," ",$G3834),AllocFactorMatrix,(V$4+1),FALSE)*$E3838</f>
        <v>0</v>
      </c>
      <c r="W3834" s="5">
        <f>VLOOKUP(CONCATENATE($F3834," ",$G3834),AllocFactorMatrix,(W$4+1),FALSE)*$E3838</f>
        <v>0</v>
      </c>
      <c r="X3834" s="5">
        <f>VLOOKUP(CONCATENATE($F3834," ",$G3834),AllocFactorMatrix,(X$4+1),FALSE)*$E3838</f>
        <v>0</v>
      </c>
      <c r="Y3834" s="5">
        <f t="shared" si="5566"/>
        <v>0</v>
      </c>
      <c r="Z3834" s="5">
        <f>VLOOKUP(CONCATENATE($F3834," ",$G3834),AllocFactorMatrix,(Z$4+1),FALSE)*$E3838</f>
        <v>0</v>
      </c>
      <c r="AA3834" s="5">
        <f>VLOOKUP(CONCATENATE($F3834," ",$G3834),AllocFactorMatrix,(AA$4+1),FALSE)*$E3838</f>
        <v>0</v>
      </c>
      <c r="AB3834" s="5">
        <f t="shared" si="5563"/>
        <v>0</v>
      </c>
      <c r="AC3834" s="5">
        <f>VLOOKUP(CONCATENATE($F3834," ",$G3834),AllocFactorMatrix,(AC$4+1),FALSE)*$E3838</f>
        <v>0</v>
      </c>
      <c r="AD3834" s="5">
        <f>VLOOKUP(CONCATENATE($F3834," ",$G3834),AllocFactorMatrix,(AD$4+1),FALSE)*$E3838</f>
        <v>0</v>
      </c>
      <c r="AE3834" s="5">
        <f>VLOOKUP(CONCATENATE($F3834," ",$G3834),AllocFactorMatrix,(AE$4+1),FALSE)*$E3838</f>
        <v>0</v>
      </c>
    </row>
    <row r="3835" spans="1:31" hidden="1" outlineLevel="1">
      <c r="E3835" s="44"/>
      <c r="F3835" s="167" t="str">
        <f>F3838</f>
        <v>CUST_TOTAL</v>
      </c>
      <c r="G3835" s="48" t="str">
        <f>$G$12</f>
        <v>DISTSEC</v>
      </c>
      <c r="H3835" s="4">
        <f t="shared" si="5548"/>
        <v>0</v>
      </c>
      <c r="I3835" s="5">
        <f t="shared" ref="I3835:N3835" si="5569">VLOOKUP(CONCATENATE($F3835," ",$G3835),AllocFactorMatrix,(I$4+1),FALSE)*$E3838</f>
        <v>0</v>
      </c>
      <c r="J3835" s="47">
        <f t="shared" si="5569"/>
        <v>0</v>
      </c>
      <c r="K3835" s="47">
        <f t="shared" si="5569"/>
        <v>0</v>
      </c>
      <c r="L3835" s="5">
        <f t="shared" si="5569"/>
        <v>0</v>
      </c>
      <c r="M3835" s="5">
        <f t="shared" si="5569"/>
        <v>0</v>
      </c>
      <c r="N3835" s="5">
        <f t="shared" si="5569"/>
        <v>0</v>
      </c>
      <c r="O3835" s="5">
        <f t="shared" si="5562"/>
        <v>0</v>
      </c>
      <c r="P3835" s="5">
        <f>VLOOKUP(CONCATENATE($F3835," ",$G3835),AllocFactorMatrix,(P$4+1),FALSE)*$E3838</f>
        <v>0</v>
      </c>
      <c r="Q3835" s="5">
        <f>VLOOKUP(CONCATENATE($F3835," ",$G3835),AllocFactorMatrix,(Q$4+1),FALSE)*$E3838</f>
        <v>0</v>
      </c>
      <c r="R3835" s="5">
        <f>VLOOKUP(CONCATENATE($F3835," ",$G3835),AllocFactorMatrix,(R$4+1),FALSE)*$E3838</f>
        <v>0</v>
      </c>
      <c r="S3835" s="5">
        <f>VLOOKUP(CONCATENATE($F3835," ",$G3835),AllocFactorMatrix,(S$4+1),FALSE)*$E3838</f>
        <v>0</v>
      </c>
      <c r="T3835" s="5">
        <f t="shared" si="5565"/>
        <v>0</v>
      </c>
      <c r="U3835" s="5">
        <f>VLOOKUP(CONCATENATE($F3835," ",$G3835),AllocFactorMatrix,(U$4+1),FALSE)*$E3838</f>
        <v>0</v>
      </c>
      <c r="V3835" s="5">
        <f>VLOOKUP(CONCATENATE($F3835," ",$G3835),AllocFactorMatrix,(V$4+1),FALSE)*$E3838</f>
        <v>0</v>
      </c>
      <c r="W3835" s="5">
        <f>VLOOKUP(CONCATENATE($F3835," ",$G3835),AllocFactorMatrix,(W$4+1),FALSE)*$E3838</f>
        <v>0</v>
      </c>
      <c r="X3835" s="5">
        <f>VLOOKUP(CONCATENATE($F3835," ",$G3835),AllocFactorMatrix,(X$4+1),FALSE)*$E3838</f>
        <v>0</v>
      </c>
      <c r="Y3835" s="5">
        <f t="shared" si="5566"/>
        <v>0</v>
      </c>
      <c r="Z3835" s="5">
        <f>VLOOKUP(CONCATENATE($F3835," ",$G3835),AllocFactorMatrix,(Z$4+1),FALSE)*$E3838</f>
        <v>0</v>
      </c>
      <c r="AA3835" s="5">
        <f>VLOOKUP(CONCATENATE($F3835," ",$G3835),AllocFactorMatrix,(AA$4+1),FALSE)*$E3838</f>
        <v>0</v>
      </c>
      <c r="AB3835" s="5">
        <f t="shared" si="5563"/>
        <v>0</v>
      </c>
      <c r="AC3835" s="5">
        <f>VLOOKUP(CONCATENATE($F3835," ",$G3835),AllocFactorMatrix,(AC$4+1),FALSE)*$E3838</f>
        <v>0</v>
      </c>
      <c r="AD3835" s="5">
        <f>VLOOKUP(CONCATENATE($F3835," ",$G3835),AllocFactorMatrix,(AD$4+1),FALSE)*$E3838</f>
        <v>0</v>
      </c>
      <c r="AE3835" s="5">
        <f>VLOOKUP(CONCATENATE($F3835," ",$G3835),AllocFactorMatrix,(AE$4+1),FALSE)*$E3838</f>
        <v>0</v>
      </c>
    </row>
    <row r="3836" spans="1:31" hidden="1" outlineLevel="1">
      <c r="E3836" s="44"/>
      <c r="F3836" s="167" t="str">
        <f>F3838</f>
        <v>CUST_TOTAL</v>
      </c>
      <c r="G3836" s="48" t="str">
        <f>$G$13</f>
        <v>ENERGY</v>
      </c>
      <c r="H3836" s="4">
        <f t="shared" si="5548"/>
        <v>0</v>
      </c>
      <c r="I3836" s="5">
        <f t="shared" ref="I3836:N3836" si="5570">VLOOKUP(CONCATENATE($F3836," ",$G3836),AllocFactorMatrix,(I$4+1),FALSE)*$E3838</f>
        <v>0</v>
      </c>
      <c r="J3836" s="47">
        <f t="shared" si="5570"/>
        <v>0</v>
      </c>
      <c r="K3836" s="47">
        <f t="shared" si="5570"/>
        <v>0</v>
      </c>
      <c r="L3836" s="5">
        <f t="shared" si="5570"/>
        <v>0</v>
      </c>
      <c r="M3836" s="5">
        <f t="shared" si="5570"/>
        <v>0</v>
      </c>
      <c r="N3836" s="5">
        <f t="shared" si="5570"/>
        <v>0</v>
      </c>
      <c r="O3836" s="5">
        <f t="shared" si="5562"/>
        <v>0</v>
      </c>
      <c r="P3836" s="5">
        <f>VLOOKUP(CONCATENATE($F3836," ",$G3836),AllocFactorMatrix,(P$4+1),FALSE)*$E3838</f>
        <v>0</v>
      </c>
      <c r="Q3836" s="5">
        <f>VLOOKUP(CONCATENATE($F3836," ",$G3836),AllocFactorMatrix,(Q$4+1),FALSE)*$E3838</f>
        <v>0</v>
      </c>
      <c r="R3836" s="5">
        <f>VLOOKUP(CONCATENATE($F3836," ",$G3836),AllocFactorMatrix,(R$4+1),FALSE)*$E3838</f>
        <v>0</v>
      </c>
      <c r="S3836" s="5">
        <f>VLOOKUP(CONCATENATE($F3836," ",$G3836),AllocFactorMatrix,(S$4+1),FALSE)*$E3838</f>
        <v>0</v>
      </c>
      <c r="T3836" s="5">
        <f t="shared" si="5565"/>
        <v>0</v>
      </c>
      <c r="U3836" s="5">
        <f>VLOOKUP(CONCATENATE($F3836," ",$G3836),AllocFactorMatrix,(U$4+1),FALSE)*$E3838</f>
        <v>0</v>
      </c>
      <c r="V3836" s="5">
        <f>VLOOKUP(CONCATENATE($F3836," ",$G3836),AllocFactorMatrix,(V$4+1),FALSE)*$E3838</f>
        <v>0</v>
      </c>
      <c r="W3836" s="5">
        <f>VLOOKUP(CONCATENATE($F3836," ",$G3836),AllocFactorMatrix,(W$4+1),FALSE)*$E3838</f>
        <v>0</v>
      </c>
      <c r="X3836" s="5">
        <f>VLOOKUP(CONCATENATE($F3836," ",$G3836),AllocFactorMatrix,(X$4+1),FALSE)*$E3838</f>
        <v>0</v>
      </c>
      <c r="Y3836" s="5">
        <f t="shared" si="5566"/>
        <v>0</v>
      </c>
      <c r="Z3836" s="5">
        <f>VLOOKUP(CONCATENATE($F3836," ",$G3836),AllocFactorMatrix,(Z$4+1),FALSE)*$E3838</f>
        <v>0</v>
      </c>
      <c r="AA3836" s="5">
        <f>VLOOKUP(CONCATENATE($F3836," ",$G3836),AllocFactorMatrix,(AA$4+1),FALSE)*$E3838</f>
        <v>0</v>
      </c>
      <c r="AB3836" s="5">
        <f t="shared" si="5563"/>
        <v>0</v>
      </c>
      <c r="AC3836" s="5">
        <f>VLOOKUP(CONCATENATE($F3836," ",$G3836),AllocFactorMatrix,(AC$4+1),FALSE)*$E3838</f>
        <v>0</v>
      </c>
      <c r="AD3836" s="5">
        <f>VLOOKUP(CONCATENATE($F3836," ",$G3836),AllocFactorMatrix,(AD$4+1),FALSE)*$E3838</f>
        <v>0</v>
      </c>
      <c r="AE3836" s="5">
        <f>VLOOKUP(CONCATENATE($F3836," ",$G3836),AllocFactorMatrix,(AE$4+1),FALSE)*$E3838</f>
        <v>0</v>
      </c>
    </row>
    <row r="3837" spans="1:31" hidden="1" outlineLevel="1">
      <c r="E3837" s="44"/>
      <c r="F3837" s="167" t="str">
        <f>F3838</f>
        <v>CUST_TOTAL</v>
      </c>
      <c r="G3837" s="48" t="str">
        <f>$G$14</f>
        <v>CUSTOMER</v>
      </c>
      <c r="H3837" s="4">
        <f t="shared" si="5548"/>
        <v>0</v>
      </c>
      <c r="I3837" s="5">
        <f t="shared" ref="I3837:N3837" si="5571">VLOOKUP(CONCATENATE($F3837," ",$G3837),AllocFactorMatrix,(I$4+1),FALSE)*$E3838</f>
        <v>0</v>
      </c>
      <c r="J3837" s="47">
        <f t="shared" si="5571"/>
        <v>0</v>
      </c>
      <c r="K3837" s="47">
        <f t="shared" si="5571"/>
        <v>0</v>
      </c>
      <c r="L3837" s="5">
        <f t="shared" si="5571"/>
        <v>0</v>
      </c>
      <c r="M3837" s="5">
        <f t="shared" si="5571"/>
        <v>0</v>
      </c>
      <c r="N3837" s="5">
        <f t="shared" si="5571"/>
        <v>0</v>
      </c>
      <c r="O3837" s="5">
        <f t="shared" si="5562"/>
        <v>0</v>
      </c>
      <c r="P3837" s="5">
        <f>VLOOKUP(CONCATENATE($F3837," ",$G3837),AllocFactorMatrix,(P$4+1),FALSE)*$E3838</f>
        <v>0</v>
      </c>
      <c r="Q3837" s="5">
        <f>VLOOKUP(CONCATENATE($F3837," ",$G3837),AllocFactorMatrix,(Q$4+1),FALSE)*$E3838</f>
        <v>0</v>
      </c>
      <c r="R3837" s="5">
        <f>VLOOKUP(CONCATENATE($F3837," ",$G3837),AllocFactorMatrix,(R$4+1),FALSE)*$E3838</f>
        <v>0</v>
      </c>
      <c r="S3837" s="5">
        <f>VLOOKUP(CONCATENATE($F3837," ",$G3837),AllocFactorMatrix,(S$4+1),FALSE)*$E3838</f>
        <v>0</v>
      </c>
      <c r="T3837" s="5">
        <f t="shared" si="5565"/>
        <v>0</v>
      </c>
      <c r="U3837" s="5">
        <f>VLOOKUP(CONCATENATE($F3837," ",$G3837),AllocFactorMatrix,(U$4+1),FALSE)*$E3838</f>
        <v>0</v>
      </c>
      <c r="V3837" s="5">
        <f>VLOOKUP(CONCATENATE($F3837," ",$G3837),AllocFactorMatrix,(V$4+1),FALSE)*$E3838</f>
        <v>0</v>
      </c>
      <c r="W3837" s="5">
        <f>VLOOKUP(CONCATENATE($F3837," ",$G3837),AllocFactorMatrix,(W$4+1),FALSE)*$E3838</f>
        <v>0</v>
      </c>
      <c r="X3837" s="5">
        <f>VLOOKUP(CONCATENATE($F3837," ",$G3837),AllocFactorMatrix,(X$4+1),FALSE)*$E3838</f>
        <v>0</v>
      </c>
      <c r="Y3837" s="5">
        <f t="shared" si="5566"/>
        <v>0</v>
      </c>
      <c r="Z3837" s="5">
        <f>VLOOKUP(CONCATENATE($F3837," ",$G3837),AllocFactorMatrix,(Z$4+1),FALSE)*$E3838</f>
        <v>0</v>
      </c>
      <c r="AA3837" s="5">
        <f>VLOOKUP(CONCATENATE($F3837," ",$G3837),AllocFactorMatrix,(AA$4+1),FALSE)*$E3838</f>
        <v>0</v>
      </c>
      <c r="AB3837" s="5">
        <f t="shared" si="5563"/>
        <v>0</v>
      </c>
      <c r="AC3837" s="5">
        <f>VLOOKUP(CONCATENATE($F3837," ",$G3837),AllocFactorMatrix,(AC$4+1),FALSE)*$E3838</f>
        <v>0</v>
      </c>
      <c r="AD3837" s="5">
        <f>VLOOKUP(CONCATENATE($F3837," ",$G3837),AllocFactorMatrix,(AD$4+1),FALSE)*$E3838</f>
        <v>0</v>
      </c>
      <c r="AE3837" s="5">
        <f>VLOOKUP(CONCATENATE($F3837," ",$G3837),AllocFactorMatrix,(AE$4+1),FALSE)*$E3838</f>
        <v>0</v>
      </c>
    </row>
    <row r="3838" spans="1:31" collapsed="1">
      <c r="D3838" s="48" t="s">
        <v>261</v>
      </c>
      <c r="E3838" s="54">
        <v>0</v>
      </c>
      <c r="F3838" s="87" t="s">
        <v>39</v>
      </c>
      <c r="G3838" s="48" t="str">
        <f>$G$15</f>
        <v>TOTAL</v>
      </c>
      <c r="H3838" s="4">
        <f t="shared" si="5548"/>
        <v>0</v>
      </c>
      <c r="I3838" s="5">
        <f t="shared" ref="I3838:N3838" si="5572">VLOOKUP(CONCATENATE($F3838," ",$G3838),AllocFactorMatrix,(I$4+1),FALSE)*$E3838</f>
        <v>0</v>
      </c>
      <c r="J3838" s="47">
        <f t="shared" si="5572"/>
        <v>0</v>
      </c>
      <c r="K3838" s="47">
        <f t="shared" si="5572"/>
        <v>0</v>
      </c>
      <c r="L3838" s="5">
        <f t="shared" si="5572"/>
        <v>0</v>
      </c>
      <c r="M3838" s="5">
        <f t="shared" si="5572"/>
        <v>0</v>
      </c>
      <c r="N3838" s="5">
        <f t="shared" si="5572"/>
        <v>0</v>
      </c>
      <c r="O3838" s="5">
        <f t="shared" si="5562"/>
        <v>0</v>
      </c>
      <c r="P3838" s="5">
        <f>VLOOKUP(CONCATENATE($F3838," ",$G3838),AllocFactorMatrix,(P$4+1),FALSE)*$E3838</f>
        <v>0</v>
      </c>
      <c r="Q3838" s="5">
        <f>VLOOKUP(CONCATENATE($F3838," ",$G3838),AllocFactorMatrix,(Q$4+1),FALSE)*$E3838</f>
        <v>0</v>
      </c>
      <c r="R3838" s="5">
        <f>VLOOKUP(CONCATENATE($F3838," ",$G3838),AllocFactorMatrix,(R$4+1),FALSE)*$E3838</f>
        <v>0</v>
      </c>
      <c r="S3838" s="5">
        <f>VLOOKUP(CONCATENATE($F3838," ",$G3838),AllocFactorMatrix,(S$4+1),FALSE)*$E3838</f>
        <v>0</v>
      </c>
      <c r="T3838" s="5">
        <f t="shared" si="5565"/>
        <v>0</v>
      </c>
      <c r="U3838" s="5">
        <f>VLOOKUP(CONCATENATE($F3838," ",$G3838),AllocFactorMatrix,(U$4+1),FALSE)*$E3838</f>
        <v>0</v>
      </c>
      <c r="V3838" s="5">
        <f>VLOOKUP(CONCATENATE($F3838," ",$G3838),AllocFactorMatrix,(V$4+1),FALSE)*$E3838</f>
        <v>0</v>
      </c>
      <c r="W3838" s="5">
        <f>VLOOKUP(CONCATENATE($F3838," ",$G3838),AllocFactorMatrix,(W$4+1),FALSE)*$E3838</f>
        <v>0</v>
      </c>
      <c r="X3838" s="5">
        <f>VLOOKUP(CONCATENATE($F3838," ",$G3838),AllocFactorMatrix,(X$4+1),FALSE)*$E3838</f>
        <v>0</v>
      </c>
      <c r="Y3838" s="5">
        <f t="shared" si="5566"/>
        <v>0</v>
      </c>
      <c r="Z3838" s="5">
        <f>VLOOKUP(CONCATENATE($F3838," ",$G3838),AllocFactorMatrix,(Z$4+1),FALSE)*$E3838</f>
        <v>0</v>
      </c>
      <c r="AA3838" s="5">
        <f>VLOOKUP(CONCATENATE($F3838," ",$G3838),AllocFactorMatrix,(AA$4+1),FALSE)*$E3838</f>
        <v>0</v>
      </c>
      <c r="AB3838" s="5">
        <f t="shared" si="5563"/>
        <v>0</v>
      </c>
      <c r="AC3838" s="5">
        <f>VLOOKUP(CONCATENATE($F3838," ",$G3838),AllocFactorMatrix,(AC$4+1),FALSE)*$E3838</f>
        <v>0</v>
      </c>
      <c r="AD3838" s="5">
        <f>VLOOKUP(CONCATENATE($F3838," ",$G3838),AllocFactorMatrix,(AD$4+1),FALSE)*$E3838</f>
        <v>0</v>
      </c>
      <c r="AE3838" s="5">
        <f>VLOOKUP(CONCATENATE($F3838," ",$G3838),AllocFactorMatrix,(AE$4+1),FALSE)*$E3838</f>
        <v>0</v>
      </c>
    </row>
    <row r="3839" spans="1:31" s="44" customFormat="1" hidden="1" outlineLevel="1">
      <c r="A3839" s="49"/>
      <c r="B3839" s="97"/>
      <c r="C3839" s="48"/>
      <c r="D3839" s="48"/>
      <c r="F3839" s="167" t="str">
        <f>F3846</f>
        <v>REV_RENT</v>
      </c>
      <c r="G3839" s="48" t="str">
        <f>$G$8</f>
        <v>PRODUCTION</v>
      </c>
      <c r="H3839" s="46">
        <f t="shared" si="5548"/>
        <v>627.90157808877507</v>
      </c>
      <c r="I3839" s="47">
        <f t="shared" ref="I3839:N3839" si="5573">VLOOKUP(CONCATENATE($F3839," ",$G3839),AllocFactorMatrix,(I$4+1),FALSE)*$E3846</f>
        <v>322.91152772088606</v>
      </c>
      <c r="J3839" s="47">
        <f t="shared" si="5573"/>
        <v>7.2240844221937869E-2</v>
      </c>
      <c r="K3839" s="47">
        <f t="shared" si="5573"/>
        <v>0.12648856723312391</v>
      </c>
      <c r="L3839" s="47">
        <f t="shared" si="5573"/>
        <v>75.260173954108936</v>
      </c>
      <c r="M3839" s="47">
        <f t="shared" si="5573"/>
        <v>1.0472443627234069</v>
      </c>
      <c r="N3839" s="47">
        <f t="shared" si="5573"/>
        <v>0.14585360483492502</v>
      </c>
      <c r="O3839" s="47">
        <f t="shared" ref="O3839:O3846" si="5574">SUBTOTAL(9,L3839:N3839)</f>
        <v>76.453271921667266</v>
      </c>
      <c r="P3839" s="47">
        <f>VLOOKUP(CONCATENATE($F3839," ",$G3839),AllocFactorMatrix,(P$4+1),FALSE)*$E3846</f>
        <v>44.764202715250519</v>
      </c>
      <c r="Q3839" s="47">
        <f>VLOOKUP(CONCATENATE($F3839," ",$G3839),AllocFactorMatrix,(Q$4+1),FALSE)*$E3846</f>
        <v>8.0333380996781791</v>
      </c>
      <c r="R3839" s="47">
        <f>VLOOKUP(CONCATENATE($F3839," ",$G3839),AllocFactorMatrix,(R$4+1),FALSE)*$E3846</f>
        <v>1.6290789878851741</v>
      </c>
      <c r="S3839" s="47">
        <f>VLOOKUP(CONCATENATE($F3839," ",$G3839),AllocFactorMatrix,(S$4+1),FALSE)*$E3846</f>
        <v>6.1863537859630412E-2</v>
      </c>
      <c r="T3839" s="47">
        <f>SUBTOTAL(9,P3839:S3839)</f>
        <v>54.488483340673497</v>
      </c>
      <c r="U3839" s="47">
        <f>VLOOKUP(CONCATENATE($F3839," ",$G3839),AllocFactorMatrix,(U$4+1),FALSE)*$E3846</f>
        <v>2.1230694492262323</v>
      </c>
      <c r="V3839" s="47">
        <f>VLOOKUP(CONCATENATE($F3839," ",$G3839),AllocFactorMatrix,(V$4+1),FALSE)*$E3846</f>
        <v>28.662663530178829</v>
      </c>
      <c r="W3839" s="47">
        <f>VLOOKUP(CONCATENATE($F3839," ",$G3839),AllocFactorMatrix,(W$4+1),FALSE)*$E3846</f>
        <v>109.62318195462237</v>
      </c>
      <c r="X3839" s="47">
        <f>VLOOKUP(CONCATENATE($F3839," ",$G3839),AllocFactorMatrix,(X$4+1),FALSE)*$E3846</f>
        <v>19.859256132129289</v>
      </c>
      <c r="Y3839" s="47">
        <f>SUBTOTAL(9,U3839:X3839)</f>
        <v>160.2681710661567</v>
      </c>
      <c r="Z3839" s="47">
        <f>VLOOKUP(CONCATENATE($F3839," ",$G3839),AllocFactorMatrix,(Z$4+1),FALSE)*$E3846</f>
        <v>12.304299171099059</v>
      </c>
      <c r="AA3839" s="47">
        <f>VLOOKUP(CONCATENATE($F3839," ",$G3839),AllocFactorMatrix,(AA$4+1),FALSE)*$E3846</f>
        <v>0.24574841366076644</v>
      </c>
      <c r="AB3839" s="47">
        <f t="shared" ref="AB3839:AB3846" si="5575">SUBTOTAL(9,Z3839:AA3839)</f>
        <v>12.550047584759826</v>
      </c>
      <c r="AC3839" s="47">
        <f>VLOOKUP(CONCATENATE($F3839," ",$G3839),AllocFactorMatrix,(AC$4+1),FALSE)*$E3846</f>
        <v>0.16231361200557756</v>
      </c>
      <c r="AD3839" s="47">
        <f>VLOOKUP(CONCATENATE($F3839," ",$G3839),AllocFactorMatrix,(AD$4+1),FALSE)*$E3846</f>
        <v>0.72108947984439908</v>
      </c>
      <c r="AE3839" s="47">
        <f>VLOOKUP(CONCATENATE($F3839," ",$G3839),AllocFactorMatrix,(AE$4+1),FALSE)*$E3846</f>
        <v>0.14794395132660412</v>
      </c>
    </row>
    <row r="3840" spans="1:31" s="44" customFormat="1" hidden="1" outlineLevel="1">
      <c r="A3840" s="49"/>
      <c r="B3840" s="97"/>
      <c r="C3840" s="48"/>
      <c r="D3840" s="48"/>
      <c r="F3840" s="167" t="str">
        <f>F3846</f>
        <v>REV_RENT</v>
      </c>
      <c r="G3840" s="48" t="str">
        <f>$G$9</f>
        <v>BULKTRAN</v>
      </c>
      <c r="H3840" s="46">
        <f t="shared" si="5548"/>
        <v>-8.4704842244930276</v>
      </c>
      <c r="I3840" s="47">
        <f t="shared" ref="I3840:N3840" si="5576">VLOOKUP(CONCATENATE($F3840," ",$G3840),AllocFactorMatrix,(I$4+1),FALSE)*$E3846</f>
        <v>-4.3561237890056601</v>
      </c>
      <c r="J3840" s="47">
        <f t="shared" si="5576"/>
        <v>-9.7453956591182225E-4</v>
      </c>
      <c r="K3840" s="47">
        <f t="shared" si="5576"/>
        <v>-1.7063492921742913E-3</v>
      </c>
      <c r="L3840" s="47">
        <f t="shared" si="5576"/>
        <v>-1.0152707660829445</v>
      </c>
      <c r="M3840" s="47">
        <f t="shared" si="5576"/>
        <v>-1.4127479788534156E-2</v>
      </c>
      <c r="N3840" s="47">
        <f t="shared" si="5576"/>
        <v>-1.967586484812114E-3</v>
      </c>
      <c r="O3840" s="47">
        <f t="shared" si="5574"/>
        <v>-1.0313658323562909</v>
      </c>
      <c r="P3840" s="47">
        <f>VLOOKUP(CONCATENATE($F3840," ",$G3840),AllocFactorMatrix,(P$4+1),FALSE)*$E3846</f>
        <v>-0.6038756489124929</v>
      </c>
      <c r="Q3840" s="47">
        <f>VLOOKUP(CONCATENATE($F3840," ",$G3840),AllocFactorMatrix,(Q$4+1),FALSE)*$E3846</f>
        <v>-0.10837090718972865</v>
      </c>
      <c r="R3840" s="47">
        <f>VLOOKUP(CONCATENATE($F3840," ",$G3840),AllocFactorMatrix,(R$4+1),FALSE)*$E3846</f>
        <v>-2.1976514073012036E-2</v>
      </c>
      <c r="S3840" s="47">
        <f>VLOOKUP(CONCATENATE($F3840," ",$G3840),AllocFactorMatrix,(S$4+1),FALSE)*$E3846</f>
        <v>-8.3454818366014575E-4</v>
      </c>
      <c r="T3840" s="47">
        <f t="shared" ref="T3840:T3846" si="5577">SUBTOTAL(9,P3840:S3840)</f>
        <v>-0.73505761835889372</v>
      </c>
      <c r="U3840" s="47">
        <f>VLOOKUP(CONCATENATE($F3840," ",$G3840),AllocFactorMatrix,(U$4+1),FALSE)*$E3846</f>
        <v>-2.8640517725584271E-2</v>
      </c>
      <c r="V3840" s="47">
        <f>VLOOKUP(CONCATENATE($F3840," ",$G3840),AllocFactorMatrix,(V$4+1),FALSE)*$E3846</f>
        <v>-0.38666352775116819</v>
      </c>
      <c r="W3840" s="47">
        <f>VLOOKUP(CONCATENATE($F3840," ",$G3840),AllocFactorMatrix,(W$4+1),FALSE)*$E3846</f>
        <v>-1.478832775371802</v>
      </c>
      <c r="X3840" s="47">
        <f>VLOOKUP(CONCATENATE($F3840," ",$G3840),AllocFactorMatrix,(X$4+1),FALSE)*$E3846</f>
        <v>-0.26790427297442526</v>
      </c>
      <c r="Y3840" s="47">
        <f t="shared" ref="Y3840:Y3846" si="5578">SUBTOTAL(9,U3840:X3840)</f>
        <v>-2.1620410938229799</v>
      </c>
      <c r="Z3840" s="47">
        <f>VLOOKUP(CONCATENATE($F3840," ",$G3840),AllocFactorMatrix,(Z$4+1),FALSE)*$E3846</f>
        <v>-0.16598679738865332</v>
      </c>
      <c r="AA3840" s="47">
        <f>VLOOKUP(CONCATENATE($F3840," ",$G3840),AllocFactorMatrix,(AA$4+1),FALSE)*$E3846</f>
        <v>-3.3151820822680004E-3</v>
      </c>
      <c r="AB3840" s="47">
        <f t="shared" si="5575"/>
        <v>-0.16930197947092132</v>
      </c>
      <c r="AC3840" s="47">
        <f>VLOOKUP(CONCATENATE($F3840," ",$G3840),AllocFactorMatrix,(AC$4+1),FALSE)*$E3846</f>
        <v>-2.1896343915850805E-3</v>
      </c>
      <c r="AD3840" s="47">
        <f>VLOOKUP(CONCATENATE($F3840," ",$G3840),AllocFactorMatrix,(AD$4+1),FALSE)*$E3846</f>
        <v>-9.7276026635599502E-3</v>
      </c>
      <c r="AE3840" s="47">
        <f>VLOOKUP(CONCATENATE($F3840," ",$G3840),AllocFactorMatrix,(AE$4+1),FALSE)*$E3846</f>
        <v>-1.9957855650491584E-3</v>
      </c>
    </row>
    <row r="3841" spans="1:31" s="44" customFormat="1" hidden="1" outlineLevel="1">
      <c r="A3841" s="49"/>
      <c r="B3841" s="97"/>
      <c r="C3841" s="48"/>
      <c r="D3841" s="48"/>
      <c r="F3841" s="167" t="str">
        <f>F3846</f>
        <v>REV_RENT</v>
      </c>
      <c r="G3841" s="48" t="str">
        <f>$G$10</f>
        <v>SUBTRAN</v>
      </c>
      <c r="H3841" s="46">
        <f t="shared" si="5548"/>
        <v>-2.3475032908237368</v>
      </c>
      <c r="I3841" s="47">
        <f t="shared" ref="I3841:N3841" si="5579">VLOOKUP(CONCATENATE($F3841," ",$G3841),AllocFactorMatrix,(I$4+1),FALSE)*$E3846</f>
        <v>-1.1992694142179761</v>
      </c>
      <c r="J3841" s="47">
        <f t="shared" si="5579"/>
        <v>-1.9528283555309844E-4</v>
      </c>
      <c r="K3841" s="47">
        <f t="shared" si="5579"/>
        <v>-3.634548872242089E-4</v>
      </c>
      <c r="L3841" s="47">
        <f t="shared" si="5579"/>
        <v>-0.28105042228854826</v>
      </c>
      <c r="M3841" s="47">
        <f t="shared" si="5579"/>
        <v>-3.9279027541340994E-3</v>
      </c>
      <c r="N3841" s="47">
        <f t="shared" si="5579"/>
        <v>-7.1093214847374713E-4</v>
      </c>
      <c r="O3841" s="47">
        <f t="shared" si="5574"/>
        <v>-0.28568925719115612</v>
      </c>
      <c r="P3841" s="47">
        <f>VLOOKUP(CONCATENATE($F3841," ",$G3841),AllocFactorMatrix,(P$4+1),FALSE)*$E3846</f>
        <v>-0.16225982036902581</v>
      </c>
      <c r="Q3841" s="47">
        <f>VLOOKUP(CONCATENATE($F3841," ",$G3841),AllocFactorMatrix,(Q$4+1),FALSE)*$E3846</f>
        <v>-2.9200237697601116E-2</v>
      </c>
      <c r="R3841" s="47">
        <f>VLOOKUP(CONCATENATE($F3841," ",$G3841),AllocFactorMatrix,(R$4+1),FALSE)*$E3846</f>
        <v>-7.664837261759018E-3</v>
      </c>
      <c r="S3841" s="47">
        <f>VLOOKUP(CONCATENATE($F3841," ",$G3841),AllocFactorMatrix,(S$4+1),FALSE)*$E3846</f>
        <v>0</v>
      </c>
      <c r="T3841" s="47">
        <f t="shared" si="5577"/>
        <v>-0.19912489532838593</v>
      </c>
      <c r="U3841" s="47">
        <f>VLOOKUP(CONCATENATE($F3841," ",$G3841),AllocFactorMatrix,(U$4+1),FALSE)*$E3846</f>
        <v>-7.3245138946016223E-3</v>
      </c>
      <c r="V3841" s="47">
        <f>VLOOKUP(CONCATENATE($F3841," ",$G3841),AllocFactorMatrix,(V$4+1),FALSE)*$E3846</f>
        <v>-0.10277003237282627</v>
      </c>
      <c r="W3841" s="47">
        <f>VLOOKUP(CONCATENATE($F3841," ",$G3841),AllocFactorMatrix,(W$4+1),FALSE)*$E3846</f>
        <v>-0.50673553507481761</v>
      </c>
      <c r="X3841" s="47">
        <f>VLOOKUP(CONCATENATE($F3841," ",$G3841),AllocFactorMatrix,(X$4+1),FALSE)*$E3846</f>
        <v>0</v>
      </c>
      <c r="Y3841" s="47">
        <f t="shared" si="5578"/>
        <v>-0.61683008134224548</v>
      </c>
      <c r="Z3841" s="47">
        <f>VLOOKUP(CONCATENATE($F3841," ",$G3841),AllocFactorMatrix,(Z$4+1),FALSE)*$E3846</f>
        <v>-4.4544229495984855E-2</v>
      </c>
      <c r="AA3841" s="47">
        <f>VLOOKUP(CONCATENATE($F3841," ",$G3841),AllocFactorMatrix,(AA$4+1),FALSE)*$E3846</f>
        <v>-8.9438207169208325E-4</v>
      </c>
      <c r="AB3841" s="47">
        <f t="shared" si="5575"/>
        <v>-4.5438611567676937E-2</v>
      </c>
      <c r="AC3841" s="47">
        <f>VLOOKUP(CONCATENATE($F3841," ",$G3841),AllocFactorMatrix,(AC$4+1),FALSE)*$E3846</f>
        <v>-5.9229345351897577E-4</v>
      </c>
      <c r="AD3841" s="47">
        <f>VLOOKUP(CONCATENATE($F3841," ",$G3841),AllocFactorMatrix,(AD$4+1),FALSE)*$E3846</f>
        <v>0</v>
      </c>
      <c r="AE3841" s="47">
        <f>VLOOKUP(CONCATENATE($F3841," ",$G3841),AllocFactorMatrix,(AE$4+1),FALSE)*$E3846</f>
        <v>0</v>
      </c>
    </row>
    <row r="3842" spans="1:31" s="44" customFormat="1" hidden="1" outlineLevel="1">
      <c r="A3842" s="49"/>
      <c r="B3842" s="97"/>
      <c r="C3842" s="48"/>
      <c r="D3842" s="48"/>
      <c r="F3842" s="167" t="str">
        <f>F3846</f>
        <v>REV_RENT</v>
      </c>
      <c r="G3842" s="48" t="str">
        <f>$G$11</f>
        <v>DISTPRI</v>
      </c>
      <c r="H3842" s="46">
        <f t="shared" si="5548"/>
        <v>919.96649238515579</v>
      </c>
      <c r="I3842" s="47">
        <f t="shared" ref="I3842:N3842" si="5580">VLOOKUP(CONCATENATE($F3842," ",$G3842),AllocFactorMatrix,(I$4+1),FALSE)*$E3846</f>
        <v>602.30166273760915</v>
      </c>
      <c r="J3842" s="47">
        <f t="shared" si="5580"/>
        <v>9.8898806445391715E-2</v>
      </c>
      <c r="K3842" s="47">
        <f t="shared" si="5580"/>
        <v>0.18299112010726196</v>
      </c>
      <c r="L3842" s="47">
        <f t="shared" si="5580"/>
        <v>140.92260196393897</v>
      </c>
      <c r="M3842" s="47">
        <f t="shared" si="5580"/>
        <v>1.9692431050528034</v>
      </c>
      <c r="N3842" s="47">
        <f t="shared" si="5580"/>
        <v>0</v>
      </c>
      <c r="O3842" s="47">
        <f t="shared" si="5574"/>
        <v>142.89184506899178</v>
      </c>
      <c r="P3842" s="47">
        <f>VLOOKUP(CONCATENATE($F3842," ",$G3842),AllocFactorMatrix,(P$4+1),FALSE)*$E3846</f>
        <v>81.723936618830365</v>
      </c>
      <c r="Q3842" s="47">
        <f>VLOOKUP(CONCATENATE($F3842," ",$G3842),AllocFactorMatrix,(Q$4+1),FALSE)*$E3846</f>
        <v>14.705762136585921</v>
      </c>
      <c r="R3842" s="47">
        <f>VLOOKUP(CONCATENATE($F3842," ",$G3842),AllocFactorMatrix,(R$4+1),FALSE)*$E3846</f>
        <v>0</v>
      </c>
      <c r="S3842" s="47">
        <f>VLOOKUP(CONCATENATE($F3842," ",$G3842),AllocFactorMatrix,(S$4+1),FALSE)*$E3846</f>
        <v>0</v>
      </c>
      <c r="T3842" s="47">
        <f t="shared" si="5577"/>
        <v>96.429698755416283</v>
      </c>
      <c r="U3842" s="47">
        <f>VLOOKUP(CONCATENATE($F3842," ",$G3842),AllocFactorMatrix,(U$4+1),FALSE)*$E3846</f>
        <v>3.7007450353419094</v>
      </c>
      <c r="V3842" s="47">
        <f>VLOOKUP(CONCATENATE($F3842," ",$G3842),AllocFactorMatrix,(V$4+1),FALSE)*$E3846</f>
        <v>51.173394656847009</v>
      </c>
      <c r="W3842" s="47">
        <f>VLOOKUP(CONCATENATE($F3842," ",$G3842),AllocFactorMatrix,(W$4+1),FALSE)*$E3846</f>
        <v>0</v>
      </c>
      <c r="X3842" s="47">
        <f>VLOOKUP(CONCATENATE($F3842," ",$G3842),AllocFactorMatrix,(X$4+1),FALSE)*$E3846</f>
        <v>0</v>
      </c>
      <c r="Y3842" s="47">
        <f t="shared" si="5578"/>
        <v>54.874139692188919</v>
      </c>
      <c r="Z3842" s="47">
        <f>VLOOKUP(CONCATENATE($F3842," ",$G3842),AllocFactorMatrix,(Z$4+1),FALSE)*$E3846</f>
        <v>22.441098703628182</v>
      </c>
      <c r="AA3842" s="47">
        <f>VLOOKUP(CONCATENATE($F3842," ",$G3842),AllocFactorMatrix,(AA$4+1),FALSE)*$E3846</f>
        <v>0.45042824081101868</v>
      </c>
      <c r="AB3842" s="47">
        <f t="shared" si="5575"/>
        <v>22.8915269444392</v>
      </c>
      <c r="AC3842" s="47">
        <f>VLOOKUP(CONCATENATE($F3842," ",$G3842),AllocFactorMatrix,(AC$4+1),FALSE)*$E3846</f>
        <v>0.29572925995769689</v>
      </c>
      <c r="AD3842" s="47">
        <f>VLOOKUP(CONCATENATE($F3842," ",$G3842),AllocFactorMatrix,(AD$4+1),FALSE)*$E3846</f>
        <v>0</v>
      </c>
      <c r="AE3842" s="47">
        <f>VLOOKUP(CONCATENATE($F3842," ",$G3842),AllocFactorMatrix,(AE$4+1),FALSE)*$E3846</f>
        <v>0</v>
      </c>
    </row>
    <row r="3843" spans="1:31" s="44" customFormat="1" hidden="1" outlineLevel="1">
      <c r="A3843" s="49"/>
      <c r="B3843" s="97"/>
      <c r="C3843" s="48"/>
      <c r="D3843" s="48"/>
      <c r="F3843" s="167" t="str">
        <f>F3846</f>
        <v>REV_RENT</v>
      </c>
      <c r="G3843" s="48" t="str">
        <f>$G$12</f>
        <v>DISTSEC</v>
      </c>
      <c r="H3843" s="46">
        <f t="shared" si="5548"/>
        <v>637.69695774069385</v>
      </c>
      <c r="I3843" s="47">
        <f t="shared" ref="I3843:N3843" si="5581">VLOOKUP(CONCATENATE($F3843," ",$G3843),AllocFactorMatrix,(I$4+1),FALSE)*$E3846</f>
        <v>473.12087019191347</v>
      </c>
      <c r="J3843" s="47">
        <f t="shared" si="5581"/>
        <v>0.11728422513219043</v>
      </c>
      <c r="K3843" s="47">
        <f t="shared" si="5581"/>
        <v>0.15191539397043563</v>
      </c>
      <c r="L3843" s="47">
        <f t="shared" si="5581"/>
        <v>95.36546575108828</v>
      </c>
      <c r="M3843" s="47">
        <f t="shared" si="5581"/>
        <v>0</v>
      </c>
      <c r="N3843" s="47">
        <f t="shared" si="5581"/>
        <v>0</v>
      </c>
      <c r="O3843" s="47">
        <f t="shared" si="5574"/>
        <v>95.36546575108828</v>
      </c>
      <c r="P3843" s="47">
        <f>VLOOKUP(CONCATENATE($F3843," ",$G3843),AllocFactorMatrix,(P$4+1),FALSE)*$E3846</f>
        <v>47.605851680723248</v>
      </c>
      <c r="Q3843" s="47">
        <f>VLOOKUP(CONCATENATE($F3843," ",$G3843),AllocFactorMatrix,(Q$4+1),FALSE)*$E3846</f>
        <v>0</v>
      </c>
      <c r="R3843" s="47">
        <f>VLOOKUP(CONCATENATE($F3843," ",$G3843),AllocFactorMatrix,(R$4+1),FALSE)*$E3846</f>
        <v>0</v>
      </c>
      <c r="S3843" s="47">
        <f>VLOOKUP(CONCATENATE($F3843," ",$G3843),AllocFactorMatrix,(S$4+1),FALSE)*$E3846</f>
        <v>0</v>
      </c>
      <c r="T3843" s="47">
        <f t="shared" si="5577"/>
        <v>47.605851680723248</v>
      </c>
      <c r="U3843" s="47">
        <f>VLOOKUP(CONCATENATE($F3843," ",$G3843),AllocFactorMatrix,(U$4+1),FALSE)*$E3846</f>
        <v>1.7828125717928633</v>
      </c>
      <c r="V3843" s="47">
        <f>VLOOKUP(CONCATENATE($F3843," ",$G3843),AllocFactorMatrix,(V$4+1),FALSE)*$E3846</f>
        <v>0</v>
      </c>
      <c r="W3843" s="47">
        <f>VLOOKUP(CONCATENATE($F3843," ",$G3843),AllocFactorMatrix,(W$4+1),FALSE)*$E3846</f>
        <v>0</v>
      </c>
      <c r="X3843" s="47">
        <f>VLOOKUP(CONCATENATE($F3843," ",$G3843),AllocFactorMatrix,(X$4+1),FALSE)*$E3846</f>
        <v>0</v>
      </c>
      <c r="Y3843" s="47">
        <f t="shared" si="5578"/>
        <v>1.7828125717928633</v>
      </c>
      <c r="Z3843" s="47">
        <f>VLOOKUP(CONCATENATE($F3843," ",$G3843),AllocFactorMatrix,(Z$4+1),FALSE)*$E3846</f>
        <v>13.473371673748758</v>
      </c>
      <c r="AA3843" s="47">
        <f>VLOOKUP(CONCATENATE($F3843," ",$G3843),AllocFactorMatrix,(AA$4+1),FALSE)*$E3846</f>
        <v>0</v>
      </c>
      <c r="AB3843" s="47">
        <f t="shared" si="5575"/>
        <v>13.473371673748758</v>
      </c>
      <c r="AC3843" s="47">
        <f>VLOOKUP(CONCATENATE($F3843," ",$G3843),AllocFactorMatrix,(AC$4+1),FALSE)*$E3846</f>
        <v>0.15930337665592792</v>
      </c>
      <c r="AD3843" s="47">
        <f>VLOOKUP(CONCATENATE($F3843," ",$G3843),AllocFactorMatrix,(AD$4+1),FALSE)*$E3846</f>
        <v>4.9033117585776775</v>
      </c>
      <c r="AE3843" s="47">
        <f>VLOOKUP(CONCATENATE($F3843," ",$G3843),AllocFactorMatrix,(AE$4+1),FALSE)*$E3846</f>
        <v>1.0167711170908791</v>
      </c>
    </row>
    <row r="3844" spans="1:31" s="44" customFormat="1" hidden="1" outlineLevel="1">
      <c r="A3844" s="49"/>
      <c r="B3844" s="97"/>
      <c r="C3844" s="48"/>
      <c r="D3844" s="48"/>
      <c r="F3844" s="167" t="str">
        <f>F3846</f>
        <v>REV_RENT</v>
      </c>
      <c r="G3844" s="48" t="str">
        <f>$G$13</f>
        <v>ENERGY</v>
      </c>
      <c r="H3844" s="46">
        <f t="shared" si="5548"/>
        <v>0</v>
      </c>
      <c r="I3844" s="47">
        <f t="shared" ref="I3844:N3844" si="5582">VLOOKUP(CONCATENATE($F3844," ",$G3844),AllocFactorMatrix,(I$4+1),FALSE)*$E3846</f>
        <v>0</v>
      </c>
      <c r="J3844" s="47">
        <f t="shared" si="5582"/>
        <v>0</v>
      </c>
      <c r="K3844" s="47">
        <f t="shared" si="5582"/>
        <v>0</v>
      </c>
      <c r="L3844" s="47">
        <f t="shared" si="5582"/>
        <v>0</v>
      </c>
      <c r="M3844" s="47">
        <f t="shared" si="5582"/>
        <v>0</v>
      </c>
      <c r="N3844" s="47">
        <f t="shared" si="5582"/>
        <v>0</v>
      </c>
      <c r="O3844" s="47">
        <f t="shared" si="5574"/>
        <v>0</v>
      </c>
      <c r="P3844" s="47">
        <f>VLOOKUP(CONCATENATE($F3844," ",$G3844),AllocFactorMatrix,(P$4+1),FALSE)*$E3846</f>
        <v>0</v>
      </c>
      <c r="Q3844" s="47">
        <f>VLOOKUP(CONCATENATE($F3844," ",$G3844),AllocFactorMatrix,(Q$4+1),FALSE)*$E3846</f>
        <v>0</v>
      </c>
      <c r="R3844" s="47">
        <f>VLOOKUP(CONCATENATE($F3844," ",$G3844),AllocFactorMatrix,(R$4+1),FALSE)*$E3846</f>
        <v>0</v>
      </c>
      <c r="S3844" s="47">
        <f>VLOOKUP(CONCATENATE($F3844," ",$G3844),AllocFactorMatrix,(S$4+1),FALSE)*$E3846</f>
        <v>0</v>
      </c>
      <c r="T3844" s="47">
        <f t="shared" si="5577"/>
        <v>0</v>
      </c>
      <c r="U3844" s="47">
        <f>VLOOKUP(CONCATENATE($F3844," ",$G3844),AllocFactorMatrix,(U$4+1),FALSE)*$E3846</f>
        <v>0</v>
      </c>
      <c r="V3844" s="47">
        <f>VLOOKUP(CONCATENATE($F3844," ",$G3844),AllocFactorMatrix,(V$4+1),FALSE)*$E3846</f>
        <v>0</v>
      </c>
      <c r="W3844" s="47">
        <f>VLOOKUP(CONCATENATE($F3844," ",$G3844),AllocFactorMatrix,(W$4+1),FALSE)*$E3846</f>
        <v>0</v>
      </c>
      <c r="X3844" s="47">
        <f>VLOOKUP(CONCATENATE($F3844," ",$G3844),AllocFactorMatrix,(X$4+1),FALSE)*$E3846</f>
        <v>0</v>
      </c>
      <c r="Y3844" s="47">
        <f t="shared" si="5578"/>
        <v>0</v>
      </c>
      <c r="Z3844" s="47">
        <f>VLOOKUP(CONCATENATE($F3844," ",$G3844),AllocFactorMatrix,(Z$4+1),FALSE)*$E3846</f>
        <v>0</v>
      </c>
      <c r="AA3844" s="47">
        <f>VLOOKUP(CONCATENATE($F3844," ",$G3844),AllocFactorMatrix,(AA$4+1),FALSE)*$E3846</f>
        <v>0</v>
      </c>
      <c r="AB3844" s="47">
        <f t="shared" si="5575"/>
        <v>0</v>
      </c>
      <c r="AC3844" s="47">
        <f>VLOOKUP(CONCATENATE($F3844," ",$G3844),AllocFactorMatrix,(AC$4+1),FALSE)*$E3846</f>
        <v>0</v>
      </c>
      <c r="AD3844" s="47">
        <f>VLOOKUP(CONCATENATE($F3844," ",$G3844),AllocFactorMatrix,(AD$4+1),FALSE)*$E3846</f>
        <v>0</v>
      </c>
      <c r="AE3844" s="47">
        <f>VLOOKUP(CONCATENATE($F3844," ",$G3844),AllocFactorMatrix,(AE$4+1),FALSE)*$E3846</f>
        <v>0</v>
      </c>
    </row>
    <row r="3845" spans="1:31" s="44" customFormat="1" hidden="1" outlineLevel="1">
      <c r="A3845" s="49"/>
      <c r="B3845" s="97"/>
      <c r="C3845" s="48"/>
      <c r="D3845" s="48"/>
      <c r="F3845" s="167" t="str">
        <f>F3846</f>
        <v>REV_RENT</v>
      </c>
      <c r="G3845" s="48" t="str">
        <f>$G$14</f>
        <v>CUSTOMER</v>
      </c>
      <c r="H3845" s="46">
        <f t="shared" si="5548"/>
        <v>39.25295930069268</v>
      </c>
      <c r="I3845" s="47">
        <f t="shared" ref="I3845:N3845" si="5583">VLOOKUP(CONCATENATE($F3845," ",$G3845),AllocFactorMatrix,(I$4+1),FALSE)*$E3846</f>
        <v>18.351901514710931</v>
      </c>
      <c r="J3845" s="47">
        <f t="shared" si="5583"/>
        <v>3.7032072812789993E-3</v>
      </c>
      <c r="K3845" s="47">
        <f t="shared" si="5583"/>
        <v>2.1074248740923659E-3</v>
      </c>
      <c r="L3845" s="47">
        <f t="shared" si="5583"/>
        <v>6.2010123844746019</v>
      </c>
      <c r="M3845" s="47">
        <f t="shared" si="5583"/>
        <v>0.41939817365605925</v>
      </c>
      <c r="N3845" s="47">
        <f t="shared" si="5583"/>
        <v>7.0646303088701762E-2</v>
      </c>
      <c r="O3845" s="47">
        <f t="shared" si="5574"/>
        <v>6.691056861219363</v>
      </c>
      <c r="P3845" s="47">
        <f>VLOOKUP(CONCATENATE($F3845," ",$G3845),AllocFactorMatrix,(P$4+1),FALSE)*$E3846</f>
        <v>0.50558162375736904</v>
      </c>
      <c r="Q3845" s="47">
        <f>VLOOKUP(CONCATENATE($F3845," ",$G3845),AllocFactorMatrix,(Q$4+1),FALSE)*$E3846</f>
        <v>0.14752985070571056</v>
      </c>
      <c r="R3845" s="47">
        <f>VLOOKUP(CONCATENATE($F3845," ",$G3845),AllocFactorMatrix,(R$4+1),FALSE)*$E3846</f>
        <v>0.17374729019017537</v>
      </c>
      <c r="S3845" s="47">
        <f>VLOOKUP(CONCATENATE($F3845," ",$G3845),AllocFactorMatrix,(S$4+1),FALSE)*$E3846</f>
        <v>2.1718112045622909E-2</v>
      </c>
      <c r="T3845" s="47">
        <f t="shared" si="5577"/>
        <v>0.84857687669887794</v>
      </c>
      <c r="U3845" s="47">
        <f>VLOOKUP(CONCATENATE($F3845," ",$G3845),AllocFactorMatrix,(U$4+1),FALSE)*$E3846</f>
        <v>3.3273652256460041E-3</v>
      </c>
      <c r="V3845" s="47">
        <f>VLOOKUP(CONCATENATE($F3845," ",$G3845),AllocFactorMatrix,(V$4+1),FALSE)*$E3846</f>
        <v>0.10460776706961263</v>
      </c>
      <c r="W3845" s="47">
        <f>VLOOKUP(CONCATENATE($F3845," ",$G3845),AllocFactorMatrix,(W$4+1),FALSE)*$E3846</f>
        <v>0.29206050442629583</v>
      </c>
      <c r="X3845" s="47">
        <f>VLOOKUP(CONCATENATE($F3845," ",$G3845),AllocFactorMatrix,(X$4+1),FALSE)*$E3846</f>
        <v>8.6872182201914741E-2</v>
      </c>
      <c r="Y3845" s="47">
        <f t="shared" si="5578"/>
        <v>0.4868678189234692</v>
      </c>
      <c r="Z3845" s="47">
        <f>VLOOKUP(CONCATENATE($F3845," ",$G3845),AllocFactorMatrix,(Z$4+1),FALSE)*$E3846</f>
        <v>0.10181327980388351</v>
      </c>
      <c r="AA3845" s="47">
        <f>VLOOKUP(CONCATENATE($F3845," ",$G3845),AllocFactorMatrix,(AA$4+1),FALSE)*$E3846</f>
        <v>1.9275612407949399E-3</v>
      </c>
      <c r="AB3845" s="47">
        <f t="shared" si="5575"/>
        <v>0.10374084104467844</v>
      </c>
      <c r="AC3845" s="47">
        <f>VLOOKUP(CONCATENATE($F3845," ",$G3845),AllocFactorMatrix,(AC$4+1),FALSE)*$E3846</f>
        <v>9.9347600877833387E-3</v>
      </c>
      <c r="AD3845" s="47">
        <f>VLOOKUP(CONCATENATE($F3845," ",$G3845),AllocFactorMatrix,(AD$4+1),FALSE)*$E3846</f>
        <v>11.251690457208248</v>
      </c>
      <c r="AE3845" s="47">
        <f>VLOOKUP(CONCATENATE($F3845," ",$G3845),AllocFactorMatrix,(AE$4+1),FALSE)*$E3846</f>
        <v>1.5033795386439519</v>
      </c>
    </row>
    <row r="3846" spans="1:31" s="44" customFormat="1" collapsed="1">
      <c r="A3846" s="49"/>
      <c r="B3846" s="97"/>
      <c r="C3846" s="48"/>
      <c r="D3846" s="48" t="s">
        <v>263</v>
      </c>
      <c r="E3846" s="54">
        <v>2214</v>
      </c>
      <c r="F3846" s="88" t="s">
        <v>564</v>
      </c>
      <c r="G3846" s="48" t="str">
        <f>$G$15</f>
        <v>TOTAL</v>
      </c>
      <c r="H3846" s="46">
        <f t="shared" si="5548"/>
        <v>2214.0000000000005</v>
      </c>
      <c r="I3846" s="47">
        <f t="shared" ref="I3846:N3846" si="5584">VLOOKUP(CONCATENATE($F3846," ",$G3846),AllocFactorMatrix,(I$4+1),FALSE)*$E3846</f>
        <v>1411.130568961896</v>
      </c>
      <c r="J3846" s="47">
        <f t="shared" si="5584"/>
        <v>0.29095726067933408</v>
      </c>
      <c r="K3846" s="47">
        <f t="shared" si="5584"/>
        <v>0.46143270200551528</v>
      </c>
      <c r="L3846" s="47">
        <f t="shared" si="5584"/>
        <v>316.45293286523923</v>
      </c>
      <c r="M3846" s="47">
        <f t="shared" si="5584"/>
        <v>3.4178302588896012</v>
      </c>
      <c r="N3846" s="47">
        <f t="shared" si="5584"/>
        <v>0.21382138929034092</v>
      </c>
      <c r="O3846" s="47">
        <f t="shared" si="5574"/>
        <v>320.08458451341914</v>
      </c>
      <c r="P3846" s="47">
        <f>VLOOKUP(CONCATENATE($F3846," ",$G3846),AllocFactorMatrix,(P$4+1),FALSE)*$E3846</f>
        <v>173.83343716927996</v>
      </c>
      <c r="Q3846" s="47">
        <f>VLOOKUP(CONCATENATE($F3846," ",$G3846),AllocFactorMatrix,(Q$4+1),FALSE)*$E3846</f>
        <v>22.749058942082481</v>
      </c>
      <c r="R3846" s="47">
        <f>VLOOKUP(CONCATENATE($F3846," ",$G3846),AllocFactorMatrix,(R$4+1),FALSE)*$E3846</f>
        <v>1.7731849267405781</v>
      </c>
      <c r="S3846" s="47">
        <f>VLOOKUP(CONCATENATE($F3846," ",$G3846),AllocFactorMatrix,(S$4+1),FALSE)*$E3846</f>
        <v>8.2747101721593178E-2</v>
      </c>
      <c r="T3846" s="47">
        <f t="shared" si="5577"/>
        <v>198.43842813982462</v>
      </c>
      <c r="U3846" s="47">
        <f>VLOOKUP(CONCATENATE($F3846," ",$G3846),AllocFactorMatrix,(U$4+1),FALSE)*$E3846</f>
        <v>7.5739893899664645</v>
      </c>
      <c r="V3846" s="47">
        <f>VLOOKUP(CONCATENATE($F3846," ",$G3846),AllocFactorMatrix,(V$4+1),FALSE)*$E3846</f>
        <v>79.451232393971466</v>
      </c>
      <c r="W3846" s="47">
        <f>VLOOKUP(CONCATENATE($F3846," ",$G3846),AllocFactorMatrix,(W$4+1),FALSE)*$E3846</f>
        <v>107.92967414860205</v>
      </c>
      <c r="X3846" s="47">
        <f>VLOOKUP(CONCATENATE($F3846," ",$G3846),AllocFactorMatrix,(X$4+1),FALSE)*$E3846</f>
        <v>19.678224041356781</v>
      </c>
      <c r="Y3846" s="47">
        <f t="shared" si="5578"/>
        <v>214.63311997389675</v>
      </c>
      <c r="Z3846" s="47">
        <f>VLOOKUP(CONCATENATE($F3846," ",$G3846),AllocFactorMatrix,(Z$4+1),FALSE)*$E3846</f>
        <v>48.110051801395244</v>
      </c>
      <c r="AA3846" s="47">
        <f>VLOOKUP(CONCATENATE($F3846," ",$G3846),AllocFactorMatrix,(AA$4+1),FALSE)*$E3846</f>
        <v>0.69389465155862007</v>
      </c>
      <c r="AB3846" s="47">
        <f t="shared" si="5575"/>
        <v>48.803946452953866</v>
      </c>
      <c r="AC3846" s="47">
        <f>VLOOKUP(CONCATENATE($F3846," ",$G3846),AllocFactorMatrix,(AC$4+1),FALSE)*$E3846</f>
        <v>0.62449908086188166</v>
      </c>
      <c r="AD3846" s="47">
        <f>VLOOKUP(CONCATENATE($F3846," ",$G3846),AllocFactorMatrix,(AD$4+1),FALSE)*$E3846</f>
        <v>16.866364092966766</v>
      </c>
      <c r="AE3846" s="47">
        <f>VLOOKUP(CONCATENATE($F3846," ",$G3846),AllocFactorMatrix,(AE$4+1),FALSE)*$E3846</f>
        <v>2.6660988214963859</v>
      </c>
    </row>
    <row r="3847" spans="1:31" hidden="1" outlineLevel="1">
      <c r="E3847" s="44"/>
      <c r="F3847" s="167" t="str">
        <f>F3854</f>
        <v>REV</v>
      </c>
      <c r="G3847" s="48" t="str">
        <f>$G$8</f>
        <v>PRODUCTION</v>
      </c>
      <c r="H3847" s="4">
        <f t="shared" ca="1" si="5548"/>
        <v>-4320.678581661622</v>
      </c>
      <c r="I3847" s="5">
        <f t="shared" ref="I3847:N3847" ca="1" si="5585">VLOOKUP(CONCATENATE($F3847," ",$G3847),AllocFactorMatrix,(I$4+1),FALSE)*$E3854</f>
        <v>-2072.9900370544024</v>
      </c>
      <c r="J3847" s="47">
        <f t="shared" ca="1" si="5585"/>
        <v>-0.82109721413996672</v>
      </c>
      <c r="K3847" s="47">
        <f t="shared" ca="1" si="5585"/>
        <v>-1.672790306508142</v>
      </c>
      <c r="L3847" s="5">
        <f t="shared" ca="1" si="5585"/>
        <v>-605.006563562476</v>
      </c>
      <c r="M3847" s="5">
        <f t="shared" ca="1" si="5585"/>
        <v>-7.4563262752690411</v>
      </c>
      <c r="N3847" s="5">
        <f t="shared" ca="1" si="5585"/>
        <v>-1.3856805475478167</v>
      </c>
      <c r="O3847" s="5">
        <f t="shared" ref="O3847:O3854" ca="1" si="5586">SUBTOTAL(9,L3847:N3847)</f>
        <v>-613.84857038529287</v>
      </c>
      <c r="P3847" s="5">
        <f ca="1">VLOOKUP(CONCATENATE($F3847," ",$G3847),AllocFactorMatrix,(P$4+1),FALSE)*$E3854</f>
        <v>-334.563066051193</v>
      </c>
      <c r="Q3847" s="5">
        <f ca="1">VLOOKUP(CONCATENATE($F3847," ",$G3847),AllocFactorMatrix,(Q$4+1),FALSE)*$E3854</f>
        <v>-62.669018383406545</v>
      </c>
      <c r="R3847" s="5">
        <f ca="1">VLOOKUP(CONCATENATE($F3847," ",$G3847),AllocFactorMatrix,(R$4+1),FALSE)*$E3854</f>
        <v>-11.541712174175654</v>
      </c>
      <c r="S3847" s="5">
        <f ca="1">VLOOKUP(CONCATENATE($F3847," ",$G3847),AllocFactorMatrix,(S$4+1),FALSE)*$E3854</f>
        <v>-0.36496841823142934</v>
      </c>
      <c r="T3847" s="5">
        <f ca="1">SUBTOTAL(9,P3847:S3847)</f>
        <v>-409.13876502700663</v>
      </c>
      <c r="U3847" s="5">
        <f ca="1">VLOOKUP(CONCATENATE($F3847," ",$G3847),AllocFactorMatrix,(U$4+1),FALSE)*$E3854</f>
        <v>-16.11697465874229</v>
      </c>
      <c r="V3847" s="5">
        <f ca="1">VLOOKUP(CONCATENATE($F3847," ",$G3847),AllocFactorMatrix,(V$4+1),FALSE)*$E3854</f>
        <v>-223.52492060086138</v>
      </c>
      <c r="W3847" s="5">
        <f ca="1">VLOOKUP(CONCATENATE($F3847," ",$G3847),AllocFactorMatrix,(W$4+1),FALSE)*$E3854</f>
        <v>-720.41212694715614</v>
      </c>
      <c r="X3847" s="5">
        <f ca="1">VLOOKUP(CONCATENATE($F3847," ",$G3847),AllocFactorMatrix,(X$4+1),FALSE)*$E3854</f>
        <v>-151.44838597089776</v>
      </c>
      <c r="Y3847" s="5">
        <f ca="1">SUBTOTAL(9,U3847:X3847)</f>
        <v>-1111.5024081776576</v>
      </c>
      <c r="Z3847" s="5">
        <f ca="1">VLOOKUP(CONCATENATE($F3847," ",$G3847),AllocFactorMatrix,(Z$4+1),FALSE)*$E3854</f>
        <v>-98.6415056874892</v>
      </c>
      <c r="AA3847" s="5">
        <f ca="1">VLOOKUP(CONCATENATE($F3847," ",$G3847),AllocFactorMatrix,(AA$4+1),FALSE)*$E3854</f>
        <v>-1.8423207353763382</v>
      </c>
      <c r="AB3847" s="5">
        <f t="shared" ref="AB3847:AB3854" ca="1" si="5587">SUBTOTAL(9,Z3847:AA3847)</f>
        <v>-100.48382642286553</v>
      </c>
      <c r="AC3847" s="5">
        <f ca="1">VLOOKUP(CONCATENATE($F3847," ",$G3847),AllocFactorMatrix,(AC$4+1),FALSE)*$E3854</f>
        <v>-1.4013304546312433</v>
      </c>
      <c r="AD3847" s="5">
        <f ca="1">VLOOKUP(CONCATENATE($F3847," ",$G3847),AllocFactorMatrix,(AD$4+1),FALSE)*$E3854</f>
        <v>-7.2445444864778326</v>
      </c>
      <c r="AE3847" s="5">
        <f ca="1">VLOOKUP(CONCATENATE($F3847," ",$G3847),AllocFactorMatrix,(AE$4+1),FALSE)*$E3854</f>
        <v>-1.5752121326433342</v>
      </c>
    </row>
    <row r="3848" spans="1:31" hidden="1" outlineLevel="1">
      <c r="E3848" s="44"/>
      <c r="F3848" s="167" t="str">
        <f>F3854</f>
        <v>REV</v>
      </c>
      <c r="G3848" s="48" t="str">
        <f>$G$9</f>
        <v>BULKTRAN</v>
      </c>
      <c r="H3848" s="4">
        <f t="shared" ca="1" si="5548"/>
        <v>-745.03155640712453</v>
      </c>
      <c r="I3848" s="5">
        <f t="shared" ref="I3848:N3848" ca="1" si="5588">VLOOKUP(CONCATENATE($F3848," ",$G3848),AllocFactorMatrix,(I$4+1),FALSE)*$E3854</f>
        <v>-166.57374053421415</v>
      </c>
      <c r="J3848" s="47">
        <f t="shared" ca="1" si="5588"/>
        <v>0.56397776038454805</v>
      </c>
      <c r="K3848" s="47">
        <f t="shared" ca="1" si="5588"/>
        <v>1.6026064397221214</v>
      </c>
      <c r="L3848" s="5">
        <f t="shared" ca="1" si="5588"/>
        <v>-116.07554935285154</v>
      </c>
      <c r="M3848" s="5">
        <f t="shared" ca="1" si="5588"/>
        <v>-1.1762120128971967</v>
      </c>
      <c r="N3848" s="5">
        <f t="shared" ca="1" si="5588"/>
        <v>0.14313938256533165</v>
      </c>
      <c r="O3848" s="5">
        <f t="shared" ca="1" si="5586"/>
        <v>-117.1086219831834</v>
      </c>
      <c r="P3848" s="5">
        <f ca="1">VLOOKUP(CONCATENATE($F3848," ",$G3848),AllocFactorMatrix,(P$4+1),FALSE)*$E3854</f>
        <v>-64.078399004474733</v>
      </c>
      <c r="Q3848" s="5">
        <f ca="1">VLOOKUP(CONCATENATE($F3848," ",$G3848),AllocFactorMatrix,(Q$4+1),FALSE)*$E3854</f>
        <v>-19.304612490598377</v>
      </c>
      <c r="R3848" s="5">
        <f ca="1">VLOOKUP(CONCATENATE($F3848," ",$G3848),AllocFactorMatrix,(R$4+1),FALSE)*$E3854</f>
        <v>-2.9691693083232589</v>
      </c>
      <c r="S3848" s="5">
        <f ca="1">VLOOKUP(CONCATENATE($F3848," ",$G3848),AllocFactorMatrix,(S$4+1),FALSE)*$E3854</f>
        <v>2.5848279213448989E-2</v>
      </c>
      <c r="T3848" s="5">
        <f t="shared" ref="T3848:T3854" ca="1" si="5589">SUBTOTAL(9,P3848:S3848)</f>
        <v>-86.326332524182916</v>
      </c>
      <c r="U3848" s="5">
        <f ca="1">VLOOKUP(CONCATENATE($F3848," ",$G3848),AllocFactorMatrix,(U$4+1),FALSE)*$E3854</f>
        <v>-2.3952087886567615</v>
      </c>
      <c r="V3848" s="5">
        <f ca="1">VLOOKUP(CONCATENATE($F3848," ",$G3848),AllocFactorMatrix,(V$4+1),FALSE)*$E3854</f>
        <v>-70.996102004789378</v>
      </c>
      <c r="W3848" s="5">
        <f ca="1">VLOOKUP(CONCATENATE($F3848," ",$G3848),AllocFactorMatrix,(W$4+1),FALSE)*$E3854</f>
        <v>-225.95011980191293</v>
      </c>
      <c r="X3848" s="5">
        <f ca="1">VLOOKUP(CONCATENATE($F3848," ",$G3848),AllocFactorMatrix,(X$4+1),FALSE)*$E3854</f>
        <v>-55.424742412081798</v>
      </c>
      <c r="Y3848" s="5">
        <f t="shared" ref="Y3848:Y3854" ca="1" si="5590">SUBTOTAL(9,U3848:X3848)</f>
        <v>-354.76617300744084</v>
      </c>
      <c r="Z3848" s="5">
        <f ca="1">VLOOKUP(CONCATENATE($F3848," ",$G3848),AllocFactorMatrix,(Z$4+1),FALSE)*$E3854</f>
        <v>-19.541895556354874</v>
      </c>
      <c r="AA3848" s="5">
        <f ca="1">VLOOKUP(CONCATENATE($F3848," ",$G3848),AllocFactorMatrix,(AA$4+1),FALSE)*$E3854</f>
        <v>-0.29458406959876043</v>
      </c>
      <c r="AB3848" s="5">
        <f t="shared" ca="1" si="5587"/>
        <v>-19.836479625953633</v>
      </c>
      <c r="AC3848" s="5">
        <f ca="1">VLOOKUP(CONCATENATE($F3848," ",$G3848),AllocFactorMatrix,(AC$4+1),FALSE)*$E3854</f>
        <v>-0.29658718893782904</v>
      </c>
      <c r="AD3848" s="5">
        <f ca="1">VLOOKUP(CONCATENATE($F3848," ",$G3848),AllocFactorMatrix,(AD$4+1),FALSE)*$E3854</f>
        <v>-1.8672789456648025</v>
      </c>
      <c r="AE3848" s="5">
        <f ca="1">VLOOKUP(CONCATENATE($F3848," ",$G3848),AllocFactorMatrix,(AE$4+1),FALSE)*$E3854</f>
        <v>-0.4229267976535469</v>
      </c>
    </row>
    <row r="3849" spans="1:31" hidden="1" outlineLevel="1">
      <c r="E3849" s="44"/>
      <c r="F3849" s="167" t="str">
        <f>F3854</f>
        <v>REV</v>
      </c>
      <c r="G3849" s="48" t="str">
        <f>$G$10</f>
        <v>SUBTRAN</v>
      </c>
      <c r="H3849" s="4">
        <f t="shared" ca="1" si="5548"/>
        <v>-206.28642088479452</v>
      </c>
      <c r="I3849" s="5">
        <f t="shared" ref="I3849:N3849" ca="1" si="5591">VLOOKUP(CONCATENATE($F3849," ",$G3849),AllocFactorMatrix,(I$4+1),FALSE)*$E3854</f>
        <v>-49.837261864617645</v>
      </c>
      <c r="J3849" s="47">
        <f t="shared" ca="1" si="5591"/>
        <v>0.10663492194660916</v>
      </c>
      <c r="K3849" s="47">
        <f t="shared" ca="1" si="5591"/>
        <v>0.32306310298973817</v>
      </c>
      <c r="L3849" s="5">
        <f t="shared" ca="1" si="5591"/>
        <v>-32.099804761565622</v>
      </c>
      <c r="M3849" s="5">
        <f t="shared" ca="1" si="5591"/>
        <v>-0.33163407294046987</v>
      </c>
      <c r="N3849" s="5">
        <f t="shared" ca="1" si="5591"/>
        <v>3.7363039959695192E-2</v>
      </c>
      <c r="O3849" s="5">
        <f t="shared" ca="1" si="5586"/>
        <v>-32.394075794546396</v>
      </c>
      <c r="P3849" s="5">
        <f ca="1">VLOOKUP(CONCATENATE($F3849," ",$G3849),AllocFactorMatrix,(P$4+1),FALSE)*$E3854</f>
        <v>-17.261911777619932</v>
      </c>
      <c r="Q3849" s="5">
        <f ca="1">VLOOKUP(CONCATENATE($F3849," ",$G3849),AllocFactorMatrix,(Q$4+1),FALSE)*$E3854</f>
        <v>-5.1121626194345371</v>
      </c>
      <c r="R3849" s="5">
        <f ca="1">VLOOKUP(CONCATENATE($F3849," ",$G3849),AllocFactorMatrix,(R$4+1),FALSE)*$E3854</f>
        <v>-1.0269246283556706</v>
      </c>
      <c r="S3849" s="5">
        <f ca="1">VLOOKUP(CONCATENATE($F3849," ",$G3849),AllocFactorMatrix,(S$4+1),FALSE)*$E3854</f>
        <v>0</v>
      </c>
      <c r="T3849" s="5">
        <f t="shared" ca="1" si="5589"/>
        <v>-23.40099902541014</v>
      </c>
      <c r="U3849" s="5">
        <f ca="1">VLOOKUP(CONCATENATE($F3849," ",$G3849),AllocFactorMatrix,(U$4+1),FALSE)*$E3854</f>
        <v>-0.6219790363956692</v>
      </c>
      <c r="V3849" s="5">
        <f ca="1">VLOOKUP(CONCATENATE($F3849," ",$G3849),AllocFactorMatrix,(V$4+1),FALSE)*$E3854</f>
        <v>-18.534557951914664</v>
      </c>
      <c r="W3849" s="5">
        <f ca="1">VLOOKUP(CONCATENATE($F3849," ",$G3849),AllocFactorMatrix,(W$4+1),FALSE)*$E3854</f>
        <v>-76.532609051599351</v>
      </c>
      <c r="X3849" s="5">
        <f ca="1">VLOOKUP(CONCATENATE($F3849," ",$G3849),AllocFactorMatrix,(X$4+1),FALSE)*$E3854</f>
        <v>-3.2242987385873908E-156</v>
      </c>
      <c r="Y3849" s="5">
        <f t="shared" ca="1" si="5590"/>
        <v>-95.689146039909687</v>
      </c>
      <c r="Z3849" s="5">
        <f ca="1">VLOOKUP(CONCATENATE($F3849," ",$G3849),AllocFactorMatrix,(Z$4+1),FALSE)*$E3854</f>
        <v>-5.2345798530846341</v>
      </c>
      <c r="AA3849" s="5">
        <f ca="1">VLOOKUP(CONCATENATE($F3849," ",$G3849),AllocFactorMatrix,(AA$4+1),FALSE)*$E3854</f>
        <v>-8.0419382207328721E-2</v>
      </c>
      <c r="AB3849" s="5">
        <f t="shared" ca="1" si="5587"/>
        <v>-5.3149992352919631</v>
      </c>
      <c r="AC3849" s="5">
        <f ca="1">VLOOKUP(CONCATENATE($F3849," ",$G3849),AllocFactorMatrix,(AC$4+1),FALSE)*$E3854</f>
        <v>-7.9636949954968186E-2</v>
      </c>
      <c r="AD3849" s="5">
        <f ca="1">VLOOKUP(CONCATENATE($F3849," ",$G3849),AllocFactorMatrix,(AD$4+1),FALSE)*$E3854</f>
        <v>0</v>
      </c>
      <c r="AE3849" s="5">
        <f ca="1">VLOOKUP(CONCATENATE($F3849," ",$G3849),AllocFactorMatrix,(AE$4+1),FALSE)*$E3854</f>
        <v>0</v>
      </c>
    </row>
    <row r="3850" spans="1:31" hidden="1" outlineLevel="1">
      <c r="E3850" s="44"/>
      <c r="F3850" s="167" t="str">
        <f>F3854</f>
        <v>REV</v>
      </c>
      <c r="G3850" s="48" t="str">
        <f>$G$11</f>
        <v>DISTPRI</v>
      </c>
      <c r="H3850" s="4">
        <f t="shared" ca="1" si="5548"/>
        <v>-1387.6362640474281</v>
      </c>
      <c r="I3850" s="5">
        <f t="shared" ref="I3850:N3850" ca="1" si="5592">VLOOKUP(CONCATENATE($F3850," ",$G3850),AllocFactorMatrix,(I$4+1),FALSE)*$E3854</f>
        <v>-754.98635688524519</v>
      </c>
      <c r="J3850" s="47">
        <f t="shared" ca="1" si="5592"/>
        <v>8.6823405552278618E-2</v>
      </c>
      <c r="K3850" s="47">
        <f t="shared" ca="1" si="5592"/>
        <v>0.44446160772766463</v>
      </c>
      <c r="L3850" s="5">
        <f t="shared" ca="1" si="5592"/>
        <v>-277.58866925107486</v>
      </c>
      <c r="M3850" s="5">
        <f t="shared" ca="1" si="5592"/>
        <v>-3.2078775372658779</v>
      </c>
      <c r="N3850" s="5">
        <f t="shared" ca="1" si="5592"/>
        <v>0</v>
      </c>
      <c r="O3850" s="5">
        <f t="shared" ca="1" si="5586"/>
        <v>-280.79654678834072</v>
      </c>
      <c r="P3850" s="5">
        <f ca="1">VLOOKUP(CONCATENATE($F3850," ",$G3850),AllocFactorMatrix,(P$4+1),FALSE)*$E3854</f>
        <v>-148.73640307910381</v>
      </c>
      <c r="Q3850" s="5">
        <f ca="1">VLOOKUP(CONCATENATE($F3850," ",$G3850),AllocFactorMatrix,(Q$4+1),FALSE)*$E3854</f>
        <v>-33.462005741880631</v>
      </c>
      <c r="R3850" s="5">
        <f ca="1">VLOOKUP(CONCATENATE($F3850," ",$G3850),AllocFactorMatrix,(R$4+1),FALSE)*$E3854</f>
        <v>0</v>
      </c>
      <c r="S3850" s="5">
        <f ca="1">VLOOKUP(CONCATENATE($F3850," ",$G3850),AllocFactorMatrix,(S$4+1),FALSE)*$E3854</f>
        <v>0</v>
      </c>
      <c r="T3850" s="5">
        <f t="shared" ca="1" si="5589"/>
        <v>-182.19840882098444</v>
      </c>
      <c r="U3850" s="5">
        <f ca="1">VLOOKUP(CONCATENATE($F3850," ",$G3850),AllocFactorMatrix,(U$4+1),FALSE)*$E3854</f>
        <v>-6.3617714779872818</v>
      </c>
      <c r="V3850" s="5">
        <f ca="1">VLOOKUP(CONCATENATE($F3850," ",$G3850),AllocFactorMatrix,(V$4+1),FALSE)*$E3854</f>
        <v>-117.8608254473165</v>
      </c>
      <c r="W3850" s="5">
        <f ca="1">VLOOKUP(CONCATENATE($F3850," ",$G3850),AllocFactorMatrix,(W$4+1),FALSE)*$E3854</f>
        <v>4.9567775941612389E-84</v>
      </c>
      <c r="X3850" s="5">
        <f ca="1">VLOOKUP(CONCATENATE($F3850," ",$G3850),AllocFactorMatrix,(X$4+1),FALSE)*$E3854</f>
        <v>-5.0173947160704259E-156</v>
      </c>
      <c r="Y3850" s="5">
        <f t="shared" ca="1" si="5590"/>
        <v>-124.22259692530378</v>
      </c>
      <c r="Z3850" s="5">
        <f ca="1">VLOOKUP(CONCATENATE($F3850," ",$G3850),AllocFactorMatrix,(Z$4+1),FALSE)*$E3854</f>
        <v>-44.535038932893116</v>
      </c>
      <c r="AA3850" s="5">
        <f ca="1">VLOOKUP(CONCATENATE($F3850," ",$G3850),AllocFactorMatrix,(AA$4+1),FALSE)*$E3854</f>
        <v>-0.77924549557558365</v>
      </c>
      <c r="AB3850" s="5">
        <f t="shared" ca="1" si="5587"/>
        <v>-45.314284428468696</v>
      </c>
      <c r="AC3850" s="5">
        <f ca="1">VLOOKUP(CONCATENATE($F3850," ",$G3850),AllocFactorMatrix,(AC$4+1),FALSE)*$E3854</f>
        <v>-0.6493552123661912</v>
      </c>
      <c r="AD3850" s="5">
        <f ca="1">VLOOKUP(CONCATENATE($F3850," ",$G3850),AllocFactorMatrix,(AD$4+1),FALSE)*$E3854</f>
        <v>0</v>
      </c>
      <c r="AE3850" s="5">
        <f ca="1">VLOOKUP(CONCATENATE($F3850," ",$G3850),AllocFactorMatrix,(AE$4+1),FALSE)*$E3854</f>
        <v>0</v>
      </c>
    </row>
    <row r="3851" spans="1:31" hidden="1" outlineLevel="1">
      <c r="E3851" s="44"/>
      <c r="F3851" s="167" t="str">
        <f>F3854</f>
        <v>REV</v>
      </c>
      <c r="G3851" s="48" t="str">
        <f>$G$12</f>
        <v>DISTSEC</v>
      </c>
      <c r="H3851" s="4">
        <f t="shared" ca="1" si="5548"/>
        <v>-572.14347871614029</v>
      </c>
      <c r="I3851" s="5">
        <f t="shared" ref="I3851:N3851" ca="1" si="5593">VLOOKUP(CONCATENATE($F3851," ",$G3851),AllocFactorMatrix,(I$4+1),FALSE)*$E3854</f>
        <v>-365.8111269175032</v>
      </c>
      <c r="J3851" s="47">
        <f t="shared" ca="1" si="5593"/>
        <v>0.13767787317707719</v>
      </c>
      <c r="K3851" s="47">
        <f t="shared" ca="1" si="5593"/>
        <v>0.47940872579685889</v>
      </c>
      <c r="L3851" s="5">
        <f t="shared" ca="1" si="5593"/>
        <v>-120.93317144028606</v>
      </c>
      <c r="M3851" s="5">
        <f t="shared" ca="1" si="5593"/>
        <v>0</v>
      </c>
      <c r="N3851" s="5">
        <f t="shared" ca="1" si="5593"/>
        <v>0</v>
      </c>
      <c r="O3851" s="5">
        <f t="shared" ca="1" si="5586"/>
        <v>-120.93317144028606</v>
      </c>
      <c r="P3851" s="5">
        <f ca="1">VLOOKUP(CONCATENATE($F3851," ",$G3851),AllocFactorMatrix,(P$4+1),FALSE)*$E3854</f>
        <v>-55.70684480557356</v>
      </c>
      <c r="Q3851" s="5">
        <f ca="1">VLOOKUP(CONCATENATE($F3851," ",$G3851),AllocFactorMatrix,(Q$4+1),FALSE)*$E3854</f>
        <v>0</v>
      </c>
      <c r="R3851" s="5">
        <f ca="1">VLOOKUP(CONCATENATE($F3851," ",$G3851),AllocFactorMatrix,(R$4+1),FALSE)*$E3854</f>
        <v>0</v>
      </c>
      <c r="S3851" s="5">
        <f ca="1">VLOOKUP(CONCATENATE($F3851," ",$G3851),AllocFactorMatrix,(S$4+1),FALSE)*$E3854</f>
        <v>0</v>
      </c>
      <c r="T3851" s="5">
        <f t="shared" ca="1" si="5589"/>
        <v>-55.70684480557356</v>
      </c>
      <c r="U3851" s="5">
        <f ca="1">VLOOKUP(CONCATENATE($F3851," ",$G3851),AllocFactorMatrix,(U$4+1),FALSE)*$E3854</f>
        <v>-1.9467038541721378</v>
      </c>
      <c r="V3851" s="5">
        <f ca="1">VLOOKUP(CONCATENATE($F3851," ",$G3851),AllocFactorMatrix,(V$4+1),FALSE)*$E3854</f>
        <v>-5.5068657648206225E-127</v>
      </c>
      <c r="W3851" s="5">
        <f ca="1">VLOOKUP(CONCATENATE($F3851," ",$G3851),AllocFactorMatrix,(W$4+1),FALSE)*$E3854</f>
        <v>1.8805194522507446E-85</v>
      </c>
      <c r="X3851" s="5">
        <f ca="1">VLOOKUP(CONCATENATE($F3851," ",$G3851),AllocFactorMatrix,(X$4+1),FALSE)*$E3854</f>
        <v>0</v>
      </c>
      <c r="Y3851" s="5">
        <f t="shared" ca="1" si="5590"/>
        <v>-1.9467038541721378</v>
      </c>
      <c r="Z3851" s="5">
        <f ca="1">VLOOKUP(CONCATENATE($F3851," ",$G3851),AllocFactorMatrix,(Z$4+1),FALSE)*$E3854</f>
        <v>-17.241961196093989</v>
      </c>
      <c r="AA3851" s="5">
        <f ca="1">VLOOKUP(CONCATENATE($F3851," ",$G3851),AllocFactorMatrix,(AA$4+1),FALSE)*$E3854</f>
        <v>0</v>
      </c>
      <c r="AB3851" s="5">
        <f t="shared" ca="1" si="5587"/>
        <v>-17.241961196093989</v>
      </c>
      <c r="AC3851" s="5">
        <f ca="1">VLOOKUP(CONCATENATE($F3851," ",$G3851),AllocFactorMatrix,(AC$4+1),FALSE)*$E3854</f>
        <v>-0.22657299227789413</v>
      </c>
      <c r="AD3851" s="5">
        <f ca="1">VLOOKUP(CONCATENATE($F3851," ",$G3851),AllocFactorMatrix,(AD$4+1),FALSE)*$E3854</f>
        <v>-8.8973160202973816</v>
      </c>
      <c r="AE3851" s="5">
        <f ca="1">VLOOKUP(CONCATENATE($F3851," ",$G3851),AllocFactorMatrix,(AE$4+1),FALSE)*$E3854</f>
        <v>-1.9968680889014372</v>
      </c>
    </row>
    <row r="3852" spans="1:31" hidden="1" outlineLevel="1">
      <c r="E3852" s="44"/>
      <c r="F3852" s="167" t="str">
        <f>F3854</f>
        <v>REV</v>
      </c>
      <c r="G3852" s="48" t="str">
        <f>$G$13</f>
        <v>ENERGY</v>
      </c>
      <c r="H3852" s="4">
        <f t="shared" ca="1" si="5548"/>
        <v>-3749.384058443095</v>
      </c>
      <c r="I3852" s="5">
        <f t="shared" ref="I3852:N3852" ca="1" si="5594">VLOOKUP(CONCATENATE($F3852," ",$G3852),AllocFactorMatrix,(I$4+1),FALSE)*$E3854</f>
        <v>-1658.9306295463491</v>
      </c>
      <c r="J3852" s="47">
        <f t="shared" ca="1" si="5594"/>
        <v>-0.97508627610994081</v>
      </c>
      <c r="K3852" s="47">
        <f t="shared" ca="1" si="5594"/>
        <v>-3.518395058428021</v>
      </c>
      <c r="L3852" s="5">
        <f t="shared" ca="1" si="5594"/>
        <v>-467.59571428123508</v>
      </c>
      <c r="M3852" s="5">
        <f t="shared" ca="1" si="5594"/>
        <v>-6.3854267711177215</v>
      </c>
      <c r="N3852" s="5">
        <f t="shared" ca="1" si="5594"/>
        <v>-1.5629562861849242</v>
      </c>
      <c r="O3852" s="5">
        <f t="shared" ca="1" si="5586"/>
        <v>-475.54409733853771</v>
      </c>
      <c r="P3852" s="5">
        <f ca="1">VLOOKUP(CONCATENATE($F3852," ",$G3852),AllocFactorMatrix,(P$4+1),FALSE)*$E3854</f>
        <v>-289.7610562797916</v>
      </c>
      <c r="Q3852" s="5">
        <f ca="1">VLOOKUP(CONCATENATE($F3852," ",$G3852),AllocFactorMatrix,(Q$4+1),FALSE)*$E3854</f>
        <v>-42.560207340620231</v>
      </c>
      <c r="R3852" s="5">
        <f ca="1">VLOOKUP(CONCATENATE($F3852," ",$G3852),AllocFactorMatrix,(R$4+1),FALSE)*$E3854</f>
        <v>-9.1548801900087735</v>
      </c>
      <c r="S3852" s="5">
        <f ca="1">VLOOKUP(CONCATENATE($F3852," ",$G3852),AllocFactorMatrix,(S$4+1),FALSE)*$E3854</f>
        <v>-0.47934190581920449</v>
      </c>
      <c r="T3852" s="5">
        <f t="shared" ca="1" si="5589"/>
        <v>-341.95548571623982</v>
      </c>
      <c r="U3852" s="5">
        <f ca="1">VLOOKUP(CONCATENATE($F3852," ",$G3852),AllocFactorMatrix,(U$4+1),FALSE)*$E3854</f>
        <v>-16.443684457755612</v>
      </c>
      <c r="V3852" s="5">
        <f ca="1">VLOOKUP(CONCATENATE($F3852," ",$G3852),AllocFactorMatrix,(V$4+1),FALSE)*$E3854</f>
        <v>-194.38528585701431</v>
      </c>
      <c r="W3852" s="5">
        <f ca="1">VLOOKUP(CONCATENATE($F3852," ",$G3852),AllocFactorMatrix,(W$4+1),FALSE)*$E3854</f>
        <v>-788.92637967786197</v>
      </c>
      <c r="X3852" s="5">
        <f ca="1">VLOOKUP(CONCATENATE($F3852," ",$G3852),AllocFactorMatrix,(X$4+1),FALSE)*$E3854</f>
        <v>-142.03778661222881</v>
      </c>
      <c r="Y3852" s="5">
        <f t="shared" ca="1" si="5590"/>
        <v>-1141.7931366048606</v>
      </c>
      <c r="Z3852" s="5">
        <f ca="1">VLOOKUP(CONCATENATE($F3852," ",$G3852),AllocFactorMatrix,(Z$4+1),FALSE)*$E3854</f>
        <v>-82.340812894649346</v>
      </c>
      <c r="AA3852" s="5">
        <f ca="1">VLOOKUP(CONCATENATE($F3852," ",$G3852),AllocFactorMatrix,(AA$4+1),FALSE)*$E3854</f>
        <v>-1.6866802969603478</v>
      </c>
      <c r="AB3852" s="5">
        <f t="shared" ca="1" si="5587"/>
        <v>-84.027493191609693</v>
      </c>
      <c r="AC3852" s="5">
        <f ca="1">VLOOKUP(CONCATENATE($F3852," ",$G3852),AllocFactorMatrix,(AC$4+1),FALSE)*$E3854</f>
        <v>-1.5086776200846304</v>
      </c>
      <c r="AD3852" s="5">
        <f ca="1">VLOOKUP(CONCATENATE($F3852," ",$G3852),AllocFactorMatrix,(AD$4+1),FALSE)*$E3854</f>
        <v>-34.004132226110926</v>
      </c>
      <c r="AE3852" s="5">
        <f ca="1">VLOOKUP(CONCATENATE($F3852," ",$G3852),AllocFactorMatrix,(AE$4+1),FALSE)*$E3854</f>
        <v>-7.1269248647679317</v>
      </c>
    </row>
    <row r="3853" spans="1:31" hidden="1" outlineLevel="1">
      <c r="E3853" s="44"/>
      <c r="F3853" s="167" t="str">
        <f>F3854</f>
        <v>REV</v>
      </c>
      <c r="G3853" s="48" t="str">
        <f>$G$14</f>
        <v>CUSTOMER</v>
      </c>
      <c r="H3853" s="4">
        <f t="shared" ca="1" si="5548"/>
        <v>-509.83963983979481</v>
      </c>
      <c r="I3853" s="5">
        <f t="shared" ref="I3853:N3853" ca="1" si="5595">VLOOKUP(CONCATENATE($F3853," ",$G3853),AllocFactorMatrix,(I$4+1),FALSE)*$E3854</f>
        <v>-258.96750262084447</v>
      </c>
      <c r="J3853" s="47">
        <f t="shared" ca="1" si="5595"/>
        <v>-6.9853229708327719E-2</v>
      </c>
      <c r="K3853" s="47">
        <f t="shared" ca="1" si="5595"/>
        <v>-0.38592995118409468</v>
      </c>
      <c r="L3853" s="5">
        <f t="shared" ca="1" si="5595"/>
        <v>-86.418876843769127</v>
      </c>
      <c r="M3853" s="5">
        <f t="shared" ca="1" si="5595"/>
        <v>-3.862616754501865</v>
      </c>
      <c r="N3853" s="5">
        <f t="shared" ca="1" si="5595"/>
        <v>-0.58804178429943244</v>
      </c>
      <c r="O3853" s="5">
        <f t="shared" ca="1" si="5586"/>
        <v>-90.869535382570433</v>
      </c>
      <c r="P3853" s="5">
        <f ca="1">VLOOKUP(CONCATENATE($F3853," ",$G3853),AllocFactorMatrix,(P$4+1),FALSE)*$E3854</f>
        <v>-5.3935621618370044</v>
      </c>
      <c r="Q3853" s="5">
        <f ca="1">VLOOKUP(CONCATENATE($F3853," ",$G3853),AllocFactorMatrix,(Q$4+1),FALSE)*$E3854</f>
        <v>-1.8202871691585185</v>
      </c>
      <c r="R3853" s="5">
        <f ca="1">VLOOKUP(CONCATENATE($F3853," ",$G3853),AllocFactorMatrix,(R$4+1),FALSE)*$E3854</f>
        <v>-1.7790121229836804</v>
      </c>
      <c r="S3853" s="5">
        <f ca="1">VLOOKUP(CONCATENATE($F3853," ",$G3853),AllocFactorMatrix,(S$4+1),FALSE)*$E3854</f>
        <v>-0.11143152304769749</v>
      </c>
      <c r="T3853" s="5">
        <f t="shared" ca="1" si="5589"/>
        <v>-9.1042929770269012</v>
      </c>
      <c r="U3853" s="5">
        <f ca="1">VLOOKUP(CONCATENATE($F3853," ",$G3853),AllocFactorMatrix,(U$4+1),FALSE)*$E3854</f>
        <v>-3.5760364198335441E-2</v>
      </c>
      <c r="V3853" s="5">
        <f ca="1">VLOOKUP(CONCATENATE($F3853," ",$G3853),AllocFactorMatrix,(V$4+1),FALSE)*$E3854</f>
        <v>-1.3085899659050924</v>
      </c>
      <c r="W3853" s="5">
        <f ca="1">VLOOKUP(CONCATENATE($F3853," ",$G3853),AllocFactorMatrix,(W$4+1),FALSE)*$E3854</f>
        <v>-2.9399483656261145</v>
      </c>
      <c r="X3853" s="5">
        <f ca="1">VLOOKUP(CONCATENATE($F3853," ",$G3853),AllocFactorMatrix,(X$4+1),FALSE)*$E3854</f>
        <v>-1.0805068608027906</v>
      </c>
      <c r="Y3853" s="5">
        <f t="shared" ca="1" si="5590"/>
        <v>-5.3648055565323327</v>
      </c>
      <c r="Z3853" s="5">
        <f ca="1">VLOOKUP(CONCATENATE($F3853," ",$G3853),AllocFactorMatrix,(Z$4+1),FALSE)*$E3854</f>
        <v>-1.2005340682360721</v>
      </c>
      <c r="AA3853" s="5">
        <f ca="1">VLOOKUP(CONCATENATE($F3853," ",$G3853),AllocFactorMatrix,(AA$4+1),FALSE)*$E3854</f>
        <v>-1.9570179642129391E-2</v>
      </c>
      <c r="AB3853" s="5">
        <f t="shared" ca="1" si="5587"/>
        <v>-1.2201042478782016</v>
      </c>
      <c r="AC3853" s="5">
        <f ca="1">VLOOKUP(CONCATENATE($F3853," ",$G3853),AllocFactorMatrix,(AC$4+1),FALSE)*$E3854</f>
        <v>-0.12332512349807404</v>
      </c>
      <c r="AD3853" s="5">
        <f ca="1">VLOOKUP(CONCATENATE($F3853," ",$G3853),AllocFactorMatrix,(AD$4+1),FALSE)*$E3854</f>
        <v>-122.64791034923107</v>
      </c>
      <c r="AE3853" s="5">
        <f ca="1">VLOOKUP(CONCATENATE($F3853," ",$G3853),AllocFactorMatrix,(AE$4+1),FALSE)*$E3854</f>
        <v>-21.086380401321421</v>
      </c>
    </row>
    <row r="3854" spans="1:31" collapsed="1">
      <c r="D3854" s="96" t="s">
        <v>677</v>
      </c>
      <c r="E3854" s="54">
        <v>-11491</v>
      </c>
      <c r="F3854" s="50" t="s">
        <v>228</v>
      </c>
      <c r="G3854" s="48" t="str">
        <f>$G$15</f>
        <v>TOTAL</v>
      </c>
      <c r="H3854" s="4">
        <f t="shared" ca="1" si="5548"/>
        <v>-11490.999999999998</v>
      </c>
      <c r="I3854" s="5">
        <f t="shared" ref="I3854:N3854" ca="1" si="5596">VLOOKUP(CONCATENATE($F3854," ",$G3854),AllocFactorMatrix,(I$4+1),FALSE)*$E3854</f>
        <v>-5328.0966554231763</v>
      </c>
      <c r="J3854" s="47">
        <f t="shared" ca="1" si="5596"/>
        <v>-0.97092275889772273</v>
      </c>
      <c r="K3854" s="47">
        <f t="shared" ca="1" si="5596"/>
        <v>-2.7275754398838772</v>
      </c>
      <c r="L3854" s="5">
        <f t="shared" ca="1" si="5596"/>
        <v>-1705.7183494932585</v>
      </c>
      <c r="M3854" s="5">
        <f t="shared" ca="1" si="5596"/>
        <v>-22.420093423992171</v>
      </c>
      <c r="N3854" s="5">
        <f t="shared" ca="1" si="5596"/>
        <v>-3.356176195507143</v>
      </c>
      <c r="O3854" s="5">
        <f t="shared" ca="1" si="5586"/>
        <v>-1731.4946191127578</v>
      </c>
      <c r="P3854" s="5">
        <f ca="1">VLOOKUP(CONCATENATE($F3854," ",$G3854),AllocFactorMatrix,(P$4+1),FALSE)*$E3854</f>
        <v>-915.50124315959351</v>
      </c>
      <c r="Q3854" s="5">
        <f ca="1">VLOOKUP(CONCATENATE($F3854," ",$G3854),AllocFactorMatrix,(Q$4+1),FALSE)*$E3854</f>
        <v>-164.92829374509884</v>
      </c>
      <c r="R3854" s="5">
        <f ca="1">VLOOKUP(CONCATENATE($F3854," ",$G3854),AllocFactorMatrix,(R$4+1),FALSE)*$E3854</f>
        <v>-26.47169842384703</v>
      </c>
      <c r="S3854" s="5">
        <f ca="1">VLOOKUP(CONCATENATE($F3854," ",$G3854),AllocFactorMatrix,(S$4+1),FALSE)*$E3854</f>
        <v>-0.92989356788488209</v>
      </c>
      <c r="T3854" s="5">
        <f t="shared" ca="1" si="5589"/>
        <v>-1107.8311288964244</v>
      </c>
      <c r="U3854" s="5">
        <f ca="1">VLOOKUP(CONCATENATE($F3854," ",$G3854),AllocFactorMatrix,(U$4+1),FALSE)*$E3854</f>
        <v>-43.92208263790809</v>
      </c>
      <c r="V3854" s="5">
        <f ca="1">VLOOKUP(CONCATENATE($F3854," ",$G3854),AllocFactorMatrix,(V$4+1),FALSE)*$E3854</f>
        <v>-626.61028182780149</v>
      </c>
      <c r="W3854" s="5">
        <f ca="1">VLOOKUP(CONCATENATE($F3854," ",$G3854),AllocFactorMatrix,(W$4+1),FALSE)*$E3854</f>
        <v>-1814.7611838441562</v>
      </c>
      <c r="X3854" s="5">
        <f ca="1">VLOOKUP(CONCATENATE($F3854," ",$G3854),AllocFactorMatrix,(X$4+1),FALSE)*$E3854</f>
        <v>-349.99142185601107</v>
      </c>
      <c r="Y3854" s="5">
        <f t="shared" ca="1" si="5590"/>
        <v>-2835.284970165877</v>
      </c>
      <c r="Z3854" s="5">
        <f ca="1">VLOOKUP(CONCATENATE($F3854," ",$G3854),AllocFactorMatrix,(Z$4+1),FALSE)*$E3854</f>
        <v>-268.73632818880117</v>
      </c>
      <c r="AA3854" s="5">
        <f ca="1">VLOOKUP(CONCATENATE($F3854," ",$G3854),AllocFactorMatrix,(AA$4+1),FALSE)*$E3854</f>
        <v>-4.7028201593604875</v>
      </c>
      <c r="AB3854" s="5">
        <f t="shared" ca="1" si="5587"/>
        <v>-273.43914834816167</v>
      </c>
      <c r="AC3854" s="5">
        <f ca="1">VLOOKUP(CONCATENATE($F3854," ",$G3854),AllocFactorMatrix,(AC$4+1),FALSE)*$E3854</f>
        <v>-4.2854855417508304</v>
      </c>
      <c r="AD3854" s="5">
        <f ca="1">VLOOKUP(CONCATENATE($F3854," ",$G3854),AllocFactorMatrix,(AD$4+1),FALSE)*$E3854</f>
        <v>-174.66118202778208</v>
      </c>
      <c r="AE3854" s="5">
        <f ca="1">VLOOKUP(CONCATENATE($F3854," ",$G3854),AllocFactorMatrix,(AE$4+1),FALSE)*$E3854</f>
        <v>-32.208312285287676</v>
      </c>
    </row>
    <row r="3855" spans="1:31" hidden="1" outlineLevel="1">
      <c r="E3855" s="44"/>
      <c r="F3855" s="167" t="str">
        <f>F3862</f>
        <v>LABOR_M</v>
      </c>
      <c r="G3855" s="48" t="str">
        <f>$G$8</f>
        <v>PRODUCTION</v>
      </c>
      <c r="H3855" s="4">
        <f t="shared" ca="1" si="5548"/>
        <v>47324.71793912592</v>
      </c>
      <c r="I3855" s="5">
        <f t="shared" ref="I3855:N3855" ca="1" si="5597">VLOOKUP(CONCATENATE($F3855," ",$G3855),AllocFactorMatrix,(I$4+1),FALSE)*$E3862</f>
        <v>24337.726646902276</v>
      </c>
      <c r="J3855" s="47">
        <f t="shared" ca="1" si="5597"/>
        <v>5.4447666573696312</v>
      </c>
      <c r="K3855" s="47">
        <f t="shared" ca="1" si="5597"/>
        <v>9.5333981880603229</v>
      </c>
      <c r="L3855" s="5">
        <f t="shared" ca="1" si="5597"/>
        <v>5672.3324621493339</v>
      </c>
      <c r="M3855" s="5">
        <f t="shared" ca="1" si="5597"/>
        <v>78.930434018144581</v>
      </c>
      <c r="N3855" s="5">
        <f t="shared" ca="1" si="5597"/>
        <v>10.99293416370686</v>
      </c>
      <c r="O3855" s="5">
        <f t="shared" ref="O3855:O3862" ca="1" si="5598">SUBTOTAL(9,L3855:N3855)</f>
        <v>5762.2558303311853</v>
      </c>
      <c r="P3855" s="5">
        <f ca="1">VLOOKUP(CONCATENATE($F3855," ",$G3855),AllocFactorMatrix,(P$4+1),FALSE)*$E3862</f>
        <v>3373.8619891946964</v>
      </c>
      <c r="Q3855" s="5">
        <f ca="1">VLOOKUP(CONCATENATE($F3855," ",$G3855),AllocFactorMatrix,(Q$4+1),FALSE)*$E3862</f>
        <v>605.46982671088654</v>
      </c>
      <c r="R3855" s="5">
        <f ca="1">VLOOKUP(CONCATENATE($F3855," ",$G3855),AllocFactorMatrix,(R$4+1),FALSE)*$E3862</f>
        <v>122.78310214936656</v>
      </c>
      <c r="S3855" s="5">
        <f ca="1">VLOOKUP(CONCATENATE($F3855," ",$G3855),AllocFactorMatrix,(S$4+1),FALSE)*$E3862</f>
        <v>4.6626327789058699</v>
      </c>
      <c r="T3855" s="5">
        <f ca="1">SUBTOTAL(9,P3855:S3855)</f>
        <v>4106.7775508338555</v>
      </c>
      <c r="U3855" s="5">
        <f ca="1">VLOOKUP(CONCATENATE($F3855," ",$G3855),AllocFactorMatrix,(U$4+1),FALSE)*$E3862</f>
        <v>160.01498699148269</v>
      </c>
      <c r="V3855" s="5">
        <f ca="1">VLOOKUP(CONCATENATE($F3855," ",$G3855),AllocFactorMatrix,(V$4+1),FALSE)*$E3862</f>
        <v>2160.2947249767894</v>
      </c>
      <c r="W3855" s="5">
        <f ca="1">VLOOKUP(CONCATENATE($F3855," ",$G3855),AllocFactorMatrix,(W$4+1),FALSE)*$E3862</f>
        <v>8262.2601162797164</v>
      </c>
      <c r="X3855" s="5">
        <f ca="1">VLOOKUP(CONCATENATE($F3855," ",$G3855),AllocFactorMatrix,(X$4+1),FALSE)*$E3862</f>
        <v>1496.7850499668564</v>
      </c>
      <c r="Y3855" s="5">
        <f ca="1">SUBTOTAL(9,U3855:X3855)</f>
        <v>12079.354878214845</v>
      </c>
      <c r="Z3855" s="5">
        <f ca="1">VLOOKUP(CONCATENATE($F3855," ",$G3855),AllocFactorMatrix,(Z$4+1),FALSE)*$E3862</f>
        <v>927.37063901526881</v>
      </c>
      <c r="AA3855" s="5">
        <f ca="1">VLOOKUP(CONCATENATE($F3855," ",$G3855),AllocFactorMatrix,(AA$4+1),FALSE)*$E3862</f>
        <v>18.521970267829314</v>
      </c>
      <c r="AB3855" s="5">
        <f t="shared" ref="AB3855:AB3862" ca="1" si="5599">SUBTOTAL(9,Z3855:AA3855)</f>
        <v>945.89260928309807</v>
      </c>
      <c r="AC3855" s="5">
        <f ca="1">VLOOKUP(CONCATENATE($F3855," ",$G3855),AllocFactorMatrix,(AC$4+1),FALSE)*$E3862</f>
        <v>12.233519032115963</v>
      </c>
      <c r="AD3855" s="5">
        <f ca="1">VLOOKUP(CONCATENATE($F3855," ",$G3855),AllocFactorMatrix,(AD$4+1),FALSE)*$E3862</f>
        <v>54.348256850028854</v>
      </c>
      <c r="AE3855" s="5">
        <f ca="1">VLOOKUP(CONCATENATE($F3855," ",$G3855),AllocFactorMatrix,(AE$4+1),FALSE)*$E3862</f>
        <v>11.15048283306181</v>
      </c>
    </row>
    <row r="3856" spans="1:31" hidden="1" outlineLevel="1">
      <c r="E3856" s="44"/>
      <c r="F3856" s="167" t="str">
        <f>F3862</f>
        <v>LABOR_M</v>
      </c>
      <c r="G3856" s="48" t="str">
        <f>$G$9</f>
        <v>BULKTRAN</v>
      </c>
      <c r="H3856" s="4">
        <f t="shared" ca="1" si="5548"/>
        <v>7335.7056167763303</v>
      </c>
      <c r="I3856" s="5">
        <f t="shared" ref="I3856:N3856" ca="1" si="5600">VLOOKUP(CONCATENATE($F3856," ",$G3856),AllocFactorMatrix,(I$4+1),FALSE)*$E3862</f>
        <v>3772.5401405011521</v>
      </c>
      <c r="J3856" s="47">
        <f t="shared" ca="1" si="5600"/>
        <v>0.84398189973111604</v>
      </c>
      <c r="K3856" s="47">
        <f t="shared" ca="1" si="5600"/>
        <v>1.4777521278642569</v>
      </c>
      <c r="L3856" s="5">
        <f t="shared" ca="1" si="5600"/>
        <v>879.25639950639118</v>
      </c>
      <c r="M3856" s="5">
        <f t="shared" ca="1" si="5600"/>
        <v>12.234841608697572</v>
      </c>
      <c r="N3856" s="5">
        <f t="shared" ca="1" si="5600"/>
        <v>1.7039917489478897</v>
      </c>
      <c r="O3856" s="5">
        <f t="shared" ca="1" si="5598"/>
        <v>893.19523286403671</v>
      </c>
      <c r="P3856" s="5">
        <f ca="1">VLOOKUP(CONCATENATE($F3856," ",$G3856),AllocFactorMatrix,(P$4+1),FALSE)*$E3862</f>
        <v>522.97529540903474</v>
      </c>
      <c r="Q3856" s="5">
        <f ca="1">VLOOKUP(CONCATENATE($F3856," ",$G3856),AllocFactorMatrix,(Q$4+1),FALSE)*$E3862</f>
        <v>93.852612376999971</v>
      </c>
      <c r="R3856" s="5">
        <f ca="1">VLOOKUP(CONCATENATE($F3856," ",$G3856),AllocFactorMatrix,(R$4+1),FALSE)*$E3862</f>
        <v>19.032352041504087</v>
      </c>
      <c r="S3856" s="5">
        <f ca="1">VLOOKUP(CONCATENATE($F3856," ",$G3856),AllocFactorMatrix,(S$4+1),FALSE)*$E3862</f>
        <v>0.72274496192838311</v>
      </c>
      <c r="T3856" s="5">
        <f t="shared" ref="T3856:T3862" ca="1" si="5601">SUBTOTAL(9,P3856:S3856)</f>
        <v>636.58300478946717</v>
      </c>
      <c r="U3856" s="5">
        <f ca="1">VLOOKUP(CONCATENATE($F3856," ",$G3856),AllocFactorMatrix,(U$4+1),FALSE)*$E3862</f>
        <v>24.803588694426068</v>
      </c>
      <c r="V3856" s="5">
        <f ca="1">VLOOKUP(CONCATENATE($F3856," ",$G3856),AllocFactorMatrix,(V$4+1),FALSE)*$E3862</f>
        <v>334.8627701973611</v>
      </c>
      <c r="W3856" s="5">
        <f ca="1">VLOOKUP(CONCATENATE($F3856," ",$G3856),AllocFactorMatrix,(W$4+1),FALSE)*$E3862</f>
        <v>1280.7156720980884</v>
      </c>
      <c r="X3856" s="5">
        <f ca="1">VLOOKUP(CONCATENATE($F3856," ",$G3856),AllocFactorMatrix,(X$4+1),FALSE)*$E3862</f>
        <v>232.01352224163847</v>
      </c>
      <c r="Y3856" s="5">
        <f t="shared" ref="Y3856:Y3862" ca="1" si="5602">SUBTOTAL(9,U3856:X3856)</f>
        <v>1872.395553231514</v>
      </c>
      <c r="Z3856" s="5">
        <f ca="1">VLOOKUP(CONCATENATE($F3856," ",$G3856),AllocFactorMatrix,(Z$4+1),FALSE)*$E3862</f>
        <v>143.74978450391157</v>
      </c>
      <c r="AA3856" s="5">
        <f ca="1">VLOOKUP(CONCATENATE($F3856," ",$G3856),AllocFactorMatrix,(AA$4+1),FALSE)*$E3862</f>
        <v>2.8710518993954066</v>
      </c>
      <c r="AB3856" s="5">
        <f t="shared" ca="1" si="5599"/>
        <v>146.62083640330698</v>
      </c>
      <c r="AC3856" s="5">
        <f ca="1">VLOOKUP(CONCATENATE($F3856," ",$G3856),AllocFactorMatrix,(AC$4+1),FALSE)*$E3862</f>
        <v>1.896292216517125</v>
      </c>
      <c r="AD3856" s="5">
        <f ca="1">VLOOKUP(CONCATENATE($F3856," ",$G3856),AllocFactorMatrix,(AD$4+1),FALSE)*$E3862</f>
        <v>8.4244097038166199</v>
      </c>
      <c r="AE3856" s="5">
        <f ca="1">VLOOKUP(CONCATENATE($F3856," ",$G3856),AllocFactorMatrix,(AE$4+1),FALSE)*$E3862</f>
        <v>1.7284130389001988</v>
      </c>
    </row>
    <row r="3857" spans="4:31" hidden="1" outlineLevel="1">
      <c r="E3857" s="44"/>
      <c r="F3857" s="167" t="str">
        <f>F3862</f>
        <v>LABOR_M</v>
      </c>
      <c r="G3857" s="48" t="str">
        <f>$G$10</f>
        <v>SUBTRAN</v>
      </c>
      <c r="H3857" s="4">
        <f t="shared" ca="1" si="5548"/>
        <v>2033.0116460286883</v>
      </c>
      <c r="I3857" s="5">
        <f t="shared" ref="I3857:N3857" ca="1" si="5603">VLOOKUP(CONCATENATE($F3857," ",$G3857),AllocFactorMatrix,(I$4+1),FALSE)*$E3862</f>
        <v>1038.6050129776822</v>
      </c>
      <c r="J3857" s="47">
        <f t="shared" ca="1" si="5603"/>
        <v>0.16912107450534869</v>
      </c>
      <c r="K3857" s="47">
        <f t="shared" ca="1" si="5603"/>
        <v>0.3147633579135789</v>
      </c>
      <c r="L3857" s="5">
        <f t="shared" ca="1" si="5603"/>
        <v>243.39850081036516</v>
      </c>
      <c r="M3857" s="5">
        <f t="shared" ca="1" si="5603"/>
        <v>3.4016872627346362</v>
      </c>
      <c r="N3857" s="5">
        <f t="shared" ca="1" si="5603"/>
        <v>0.61568958946002206</v>
      </c>
      <c r="O3857" s="5">
        <f t="shared" ca="1" si="5598"/>
        <v>247.41587766255984</v>
      </c>
      <c r="P3857" s="5">
        <f ca="1">VLOOKUP(CONCATENATE($F3857," ",$G3857),AllocFactorMatrix,(P$4+1),FALSE)*$E3862</f>
        <v>140.5221052435661</v>
      </c>
      <c r="Q3857" s="5">
        <f ca="1">VLOOKUP(CONCATENATE($F3857," ",$G3857),AllocFactorMatrix,(Q$4+1),FALSE)*$E3862</f>
        <v>25.288323785564472</v>
      </c>
      <c r="R3857" s="5">
        <f ca="1">VLOOKUP(CONCATENATE($F3857," ",$G3857),AllocFactorMatrix,(R$4+1),FALSE)*$E3862</f>
        <v>6.6379900207094709</v>
      </c>
      <c r="S3857" s="5">
        <f ca="1">VLOOKUP(CONCATENATE($F3857," ",$G3857),AllocFactorMatrix,(S$4+1),FALSE)*$E3862</f>
        <v>0</v>
      </c>
      <c r="T3857" s="5">
        <f t="shared" ca="1" si="5601"/>
        <v>172.44841904984006</v>
      </c>
      <c r="U3857" s="5">
        <f ca="1">VLOOKUP(CONCATENATE($F3857," ",$G3857),AllocFactorMatrix,(U$4+1),FALSE)*$E3862</f>
        <v>6.3432592863368393</v>
      </c>
      <c r="V3857" s="5">
        <f ca="1">VLOOKUP(CONCATENATE($F3857," ",$G3857),AllocFactorMatrix,(V$4+1),FALSE)*$E3862</f>
        <v>89.00207871631369</v>
      </c>
      <c r="W3857" s="5">
        <f ca="1">VLOOKUP(CONCATENATE($F3857," ",$G3857),AllocFactorMatrix,(W$4+1),FALSE)*$E3862</f>
        <v>438.84890312642989</v>
      </c>
      <c r="X3857" s="5">
        <f ca="1">VLOOKUP(CONCATENATE($F3857," ",$G3857),AllocFactorMatrix,(X$4+1),FALSE)*$E3862</f>
        <v>0</v>
      </c>
      <c r="Y3857" s="5">
        <f t="shared" ca="1" si="5602"/>
        <v>534.19424112908041</v>
      </c>
      <c r="Z3857" s="5">
        <f ca="1">VLOOKUP(CONCATENATE($F3857," ",$G3857),AllocFactorMatrix,(Z$4+1),FALSE)*$E3862</f>
        <v>38.576703037095378</v>
      </c>
      <c r="AA3857" s="5">
        <f ca="1">VLOOKUP(CONCATENATE($F3857," ",$G3857),AllocFactorMatrix,(AA$4+1),FALSE)*$E3862</f>
        <v>0.77456298990372219</v>
      </c>
      <c r="AB3857" s="5">
        <f t="shared" ca="1" si="5599"/>
        <v>39.351266026999099</v>
      </c>
      <c r="AC3857" s="5">
        <f ca="1">VLOOKUP(CONCATENATE($F3857," ",$G3857),AllocFactorMatrix,(AC$4+1),FALSE)*$E3862</f>
        <v>0.51294475010004859</v>
      </c>
      <c r="AD3857" s="5">
        <f ca="1">VLOOKUP(CONCATENATE($F3857," ",$G3857),AllocFactorMatrix,(AD$4+1),FALSE)*$E3862</f>
        <v>0</v>
      </c>
      <c r="AE3857" s="5">
        <f ca="1">VLOOKUP(CONCATENATE($F3857," ",$G3857),AllocFactorMatrix,(AE$4+1),FALSE)*$E3862</f>
        <v>0</v>
      </c>
    </row>
    <row r="3858" spans="4:31" hidden="1" outlineLevel="1">
      <c r="E3858" s="44"/>
      <c r="F3858" s="167" t="str">
        <f>F3862</f>
        <v>LABOR_M</v>
      </c>
      <c r="G3858" s="48" t="str">
        <f>$G$11</f>
        <v>DISTPRI</v>
      </c>
      <c r="H3858" s="4">
        <f t="shared" ca="1" si="5548"/>
        <v>16606.816667762934</v>
      </c>
      <c r="I3858" s="5">
        <f t="shared" ref="I3858:N3858" ca="1" si="5604">VLOOKUP(CONCATENATE($F3858," ",$G3858),AllocFactorMatrix,(I$4+1),FALSE)*$E3862</f>
        <v>10872.475654890108</v>
      </c>
      <c r="J3858" s="47">
        <f t="shared" ca="1" si="5604"/>
        <v>1.7852762691834874</v>
      </c>
      <c r="K3858" s="47">
        <f t="shared" ca="1" si="5604"/>
        <v>3.3032724654688943</v>
      </c>
      <c r="L3858" s="5">
        <f t="shared" ca="1" si="5604"/>
        <v>2543.8707110861542</v>
      </c>
      <c r="M3858" s="5">
        <f t="shared" ca="1" si="5604"/>
        <v>35.547880809311728</v>
      </c>
      <c r="N3858" s="5">
        <f t="shared" ca="1" si="5604"/>
        <v>0</v>
      </c>
      <c r="O3858" s="5">
        <f t="shared" ca="1" si="5598"/>
        <v>2579.4185918954659</v>
      </c>
      <c r="P3858" s="5">
        <f ca="1">VLOOKUP(CONCATENATE($F3858," ",$G3858),AllocFactorMatrix,(P$4+1),FALSE)*$E3862</f>
        <v>1475.2433311762343</v>
      </c>
      <c r="Q3858" s="5">
        <f ca="1">VLOOKUP(CONCATENATE($F3858," ",$G3858),AllocFactorMatrix,(Q$4+1),FALSE)*$E3862</f>
        <v>265.46172907759325</v>
      </c>
      <c r="R3858" s="5">
        <f ca="1">VLOOKUP(CONCATENATE($F3858," ",$G3858),AllocFactorMatrix,(R$4+1),FALSE)*$E3862</f>
        <v>0</v>
      </c>
      <c r="S3858" s="5">
        <f ca="1">VLOOKUP(CONCATENATE($F3858," ",$G3858),AllocFactorMatrix,(S$4+1),FALSE)*$E3862</f>
        <v>0</v>
      </c>
      <c r="T3858" s="5">
        <f t="shared" ca="1" si="5601"/>
        <v>1740.7050602538275</v>
      </c>
      <c r="U3858" s="5">
        <f ca="1">VLOOKUP(CONCATENATE($F3858," ",$G3858),AllocFactorMatrix,(U$4+1),FALSE)*$E3862</f>
        <v>66.804166069916903</v>
      </c>
      <c r="V3858" s="5">
        <f ca="1">VLOOKUP(CONCATENATE($F3858," ",$G3858),AllocFactorMatrix,(V$4+1),FALSE)*$E3862</f>
        <v>923.75884379226488</v>
      </c>
      <c r="W3858" s="5">
        <f ca="1">VLOOKUP(CONCATENATE($F3858," ",$G3858),AllocFactorMatrix,(W$4+1),FALSE)*$E3862</f>
        <v>0</v>
      </c>
      <c r="X3858" s="5">
        <f ca="1">VLOOKUP(CONCATENATE($F3858," ",$G3858),AllocFactorMatrix,(X$4+1),FALSE)*$E3862</f>
        <v>0</v>
      </c>
      <c r="Y3858" s="5">
        <f t="shared" ca="1" si="5602"/>
        <v>990.56300986218184</v>
      </c>
      <c r="Z3858" s="5">
        <f ca="1">VLOOKUP(CONCATENATE($F3858," ",$G3858),AllocFactorMatrix,(Z$4+1),FALSE)*$E3862</f>
        <v>405.09650631742812</v>
      </c>
      <c r="AA3858" s="5">
        <f ca="1">VLOOKUP(CONCATENATE($F3858," ",$G3858),AllocFactorMatrix,(AA$4+1),FALSE)*$E3862</f>
        <v>8.1309257228902219</v>
      </c>
      <c r="AB3858" s="5">
        <f t="shared" ca="1" si="5599"/>
        <v>413.22743204031832</v>
      </c>
      <c r="AC3858" s="5">
        <f ca="1">VLOOKUP(CONCATENATE($F3858," ",$G3858),AllocFactorMatrix,(AC$4+1),FALSE)*$E3862</f>
        <v>5.3383700863689389</v>
      </c>
      <c r="AD3858" s="5">
        <f ca="1">VLOOKUP(CONCATENATE($F3858," ",$G3858),AllocFactorMatrix,(AD$4+1),FALSE)*$E3862</f>
        <v>0</v>
      </c>
      <c r="AE3858" s="5">
        <f ca="1">VLOOKUP(CONCATENATE($F3858," ",$G3858),AllocFactorMatrix,(AE$4+1),FALSE)*$E3862</f>
        <v>0</v>
      </c>
    </row>
    <row r="3859" spans="4:31" hidden="1" outlineLevel="1">
      <c r="E3859" s="44"/>
      <c r="F3859" s="167" t="str">
        <f>F3862</f>
        <v>LABOR_M</v>
      </c>
      <c r="G3859" s="48" t="str">
        <f>$G$12</f>
        <v>DISTSEC</v>
      </c>
      <c r="H3859" s="4">
        <f t="shared" ca="1" si="5548"/>
        <v>6579.1731988666215</v>
      </c>
      <c r="I3859" s="5">
        <f t="shared" ref="I3859:N3859" ca="1" si="5605">VLOOKUP(CONCATENATE($F3859," ",$G3859),AllocFactorMatrix,(I$4+1),FALSE)*$E3862</f>
        <v>4881.2278484427425</v>
      </c>
      <c r="J3859" s="47">
        <f t="shared" ca="1" si="5605"/>
        <v>1.2100312245072911</v>
      </c>
      <c r="K3859" s="47">
        <f t="shared" ca="1" si="5605"/>
        <v>1.5673239089090498</v>
      </c>
      <c r="L3859" s="5">
        <f t="shared" ca="1" si="5605"/>
        <v>983.89353869572938</v>
      </c>
      <c r="M3859" s="5">
        <f t="shared" ca="1" si="5605"/>
        <v>0</v>
      </c>
      <c r="N3859" s="5">
        <f t="shared" ca="1" si="5605"/>
        <v>0</v>
      </c>
      <c r="O3859" s="5">
        <f t="shared" ca="1" si="5598"/>
        <v>983.89353869572938</v>
      </c>
      <c r="P3859" s="5">
        <f ca="1">VLOOKUP(CONCATENATE($F3859," ",$G3859),AllocFactorMatrix,(P$4+1),FALSE)*$E3862</f>
        <v>491.15357958849285</v>
      </c>
      <c r="Q3859" s="5">
        <f ca="1">VLOOKUP(CONCATENATE($F3859," ",$G3859),AllocFactorMatrix,(Q$4+1),FALSE)*$E3862</f>
        <v>0</v>
      </c>
      <c r="R3859" s="5">
        <f ca="1">VLOOKUP(CONCATENATE($F3859," ",$G3859),AllocFactorMatrix,(R$4+1),FALSE)*$E3862</f>
        <v>0</v>
      </c>
      <c r="S3859" s="5">
        <f ca="1">VLOOKUP(CONCATENATE($F3859," ",$G3859),AllocFactorMatrix,(S$4+1),FALSE)*$E3862</f>
        <v>0</v>
      </c>
      <c r="T3859" s="5">
        <f t="shared" ca="1" si="5601"/>
        <v>491.15357958849285</v>
      </c>
      <c r="U3859" s="5">
        <f ca="1">VLOOKUP(CONCATENATE($F3859," ",$G3859),AllocFactorMatrix,(U$4+1),FALSE)*$E3862</f>
        <v>18.393427393002561</v>
      </c>
      <c r="V3859" s="5">
        <f ca="1">VLOOKUP(CONCATENATE($F3859," ",$G3859),AllocFactorMatrix,(V$4+1),FALSE)*$E3862</f>
        <v>0</v>
      </c>
      <c r="W3859" s="5">
        <f ca="1">VLOOKUP(CONCATENATE($F3859," ",$G3859),AllocFactorMatrix,(W$4+1),FALSE)*$E3862</f>
        <v>0</v>
      </c>
      <c r="X3859" s="5">
        <f ca="1">VLOOKUP(CONCATENATE($F3859," ",$G3859),AllocFactorMatrix,(X$4+1),FALSE)*$E3862</f>
        <v>0</v>
      </c>
      <c r="Y3859" s="5">
        <f t="shared" ca="1" si="5602"/>
        <v>18.393427393002561</v>
      </c>
      <c r="Z3859" s="5">
        <f ca="1">VLOOKUP(CONCATENATE($F3859," ",$G3859),AllocFactorMatrix,(Z$4+1),FALSE)*$E3862</f>
        <v>139.00590984211905</v>
      </c>
      <c r="AA3859" s="5">
        <f ca="1">VLOOKUP(CONCATENATE($F3859," ",$G3859),AllocFactorMatrix,(AA$4+1),FALSE)*$E3862</f>
        <v>0</v>
      </c>
      <c r="AB3859" s="5">
        <f t="shared" ca="1" si="5599"/>
        <v>139.00590984211905</v>
      </c>
      <c r="AC3859" s="5">
        <f ca="1">VLOOKUP(CONCATENATE($F3859," ",$G3859),AllocFactorMatrix,(AC$4+1),FALSE)*$E3862</f>
        <v>1.6435463482480916</v>
      </c>
      <c r="AD3859" s="5">
        <f ca="1">VLOOKUP(CONCATENATE($F3859," ",$G3859),AllocFactorMatrix,(AD$4+1),FALSE)*$E3862</f>
        <v>50.587880208830413</v>
      </c>
      <c r="AE3859" s="5">
        <f ca="1">VLOOKUP(CONCATENATE($F3859," ",$G3859),AllocFactorMatrix,(AE$4+1),FALSE)*$E3862</f>
        <v>10.490113214035647</v>
      </c>
    </row>
    <row r="3860" spans="4:31" hidden="1" outlineLevel="1">
      <c r="E3860" s="44"/>
      <c r="F3860" s="167" t="str">
        <f>F3862</f>
        <v>LABOR_M</v>
      </c>
      <c r="G3860" s="48" t="str">
        <f>$G$13</f>
        <v>ENERGY</v>
      </c>
      <c r="H3860" s="4">
        <f t="shared" ca="1" si="5548"/>
        <v>18928.626924587865</v>
      </c>
      <c r="I3860" s="5">
        <f t="shared" ref="I3860:N3860" ca="1" si="5606">VLOOKUP(CONCATENATE($F3860," ",$G3860),AllocFactorMatrix,(I$4+1),FALSE)*$E3862</f>
        <v>7405.3256202152934</v>
      </c>
      <c r="J3860" s="47">
        <f t="shared" ca="1" si="5606"/>
        <v>1.1850547028693248</v>
      </c>
      <c r="K3860" s="47">
        <f t="shared" ca="1" si="5606"/>
        <v>3.4169874030769392</v>
      </c>
      <c r="L3860" s="5">
        <f t="shared" ca="1" si="5606"/>
        <v>2135.3536669632254</v>
      </c>
      <c r="M3860" s="5">
        <f t="shared" ca="1" si="5606"/>
        <v>29.781829553103023</v>
      </c>
      <c r="N3860" s="5">
        <f t="shared" ca="1" si="5606"/>
        <v>4.1634745310853321</v>
      </c>
      <c r="O3860" s="5">
        <f t="shared" ca="1" si="5598"/>
        <v>2169.2989710474135</v>
      </c>
      <c r="P3860" s="5">
        <f ca="1">VLOOKUP(CONCATENATE($F3860," ",$G3860),AllocFactorMatrix,(P$4+1),FALSE)*$E3862</f>
        <v>1384.3659829423282</v>
      </c>
      <c r="Q3860" s="5">
        <f ca="1">VLOOKUP(CONCATENATE($F3860," ",$G3860),AllocFactorMatrix,(Q$4+1),FALSE)*$E3862</f>
        <v>247.24553851606581</v>
      </c>
      <c r="R3860" s="5">
        <f ca="1">VLOOKUP(CONCATENATE($F3860," ",$G3860),AllocFactorMatrix,(R$4+1),FALSE)*$E3862</f>
        <v>50.34824615448462</v>
      </c>
      <c r="S3860" s="5">
        <f ca="1">VLOOKUP(CONCATENATE($F3860," ",$G3860),AllocFactorMatrix,(S$4+1),FALSE)*$E3862</f>
        <v>1.9016702966175822</v>
      </c>
      <c r="T3860" s="5">
        <f t="shared" ca="1" si="5601"/>
        <v>1683.8614379094961</v>
      </c>
      <c r="U3860" s="5">
        <f ca="1">VLOOKUP(CONCATENATE($F3860," ",$G3860),AllocFactorMatrix,(U$4+1),FALSE)*$E3862</f>
        <v>72.604735164586074</v>
      </c>
      <c r="V3860" s="5">
        <f ca="1">VLOOKUP(CONCATENATE($F3860," ",$G3860),AllocFactorMatrix,(V$4+1),FALSE)*$E3862</f>
        <v>1147.8946676343719</v>
      </c>
      <c r="W3860" s="5">
        <f ca="1">VLOOKUP(CONCATENATE($F3860," ",$G3860),AllocFactorMatrix,(W$4+1),FALSE)*$E3862</f>
        <v>4936.9081395125504</v>
      </c>
      <c r="X3860" s="5">
        <f ca="1">VLOOKUP(CONCATENATE($F3860," ",$G3860),AllocFactorMatrix,(X$4+1),FALSE)*$E3862</f>
        <v>928.68398576933066</v>
      </c>
      <c r="Y3860" s="5">
        <f t="shared" ca="1" si="5602"/>
        <v>7086.0915280808385</v>
      </c>
      <c r="Z3860" s="5">
        <f ca="1">VLOOKUP(CONCATENATE($F3860," ",$G3860),AllocFactorMatrix,(Z$4+1),FALSE)*$E3862</f>
        <v>380.82478695530398</v>
      </c>
      <c r="AA3860" s="5">
        <f ca="1">VLOOKUP(CONCATENATE($F3860," ",$G3860),AllocFactorMatrix,(AA$4+1),FALSE)*$E3862</f>
        <v>7.6411733845385035</v>
      </c>
      <c r="AB3860" s="5">
        <f t="shared" ca="1" si="5599"/>
        <v>388.46596033984247</v>
      </c>
      <c r="AC3860" s="5">
        <f ca="1">VLOOKUP(CONCATENATE($F3860," ",$G3860),AllocFactorMatrix,(AC$4+1),FALSE)*$E3862</f>
        <v>6.8159594256005205</v>
      </c>
      <c r="AD3860" s="5">
        <f ca="1">VLOOKUP(CONCATENATE($F3860," ",$G3860),AllocFactorMatrix,(AD$4+1),FALSE)*$E3862</f>
        <v>152.67515679798433</v>
      </c>
      <c r="AE3860" s="5">
        <f ca="1">VLOOKUP(CONCATENATE($F3860," ",$G3860),AllocFactorMatrix,(AE$4+1),FALSE)*$E3862</f>
        <v>31.490248665438436</v>
      </c>
    </row>
    <row r="3861" spans="4:31" hidden="1" outlineLevel="1">
      <c r="E3861" s="44"/>
      <c r="F3861" s="167" t="str">
        <f>F3862</f>
        <v>LABOR_M</v>
      </c>
      <c r="G3861" s="48" t="str">
        <f>$G$14</f>
        <v>CUSTOMER</v>
      </c>
      <c r="H3861" s="4">
        <f t="shared" ca="1" si="5548"/>
        <v>12526.94800685168</v>
      </c>
      <c r="I3861" s="5">
        <f t="shared" ref="I3861:N3861" ca="1" si="5607">VLOOKUP(CONCATENATE($F3861," ",$G3861),AllocFactorMatrix,(I$4+1),FALSE)*$E3862</f>
        <v>9670.4845306390507</v>
      </c>
      <c r="J3861" s="47">
        <f t="shared" ca="1" si="5607"/>
        <v>1.9516628012516881</v>
      </c>
      <c r="K3861" s="47">
        <f t="shared" ca="1" si="5607"/>
        <v>0.57244249085733601</v>
      </c>
      <c r="L3861" s="5">
        <f t="shared" ca="1" si="5607"/>
        <v>1958.1289422244129</v>
      </c>
      <c r="M3861" s="5">
        <f t="shared" ca="1" si="5607"/>
        <v>50.061717402717619</v>
      </c>
      <c r="N3861" s="5">
        <f t="shared" ca="1" si="5607"/>
        <v>8.0715081030574574</v>
      </c>
      <c r="O3861" s="5">
        <f t="shared" ca="1" si="5598"/>
        <v>2016.2621677301881</v>
      </c>
      <c r="P3861" s="5">
        <f ca="1">VLOOKUP(CONCATENATE($F3861," ",$G3861),AllocFactorMatrix,(P$4+1),FALSE)*$E3862</f>
        <v>80.201575153858997</v>
      </c>
      <c r="Q3861" s="5">
        <f ca="1">VLOOKUP(CONCATENATE($F3861," ",$G3861),AllocFactorMatrix,(Q$4+1),FALSE)*$E3862</f>
        <v>19.399049966372456</v>
      </c>
      <c r="R3861" s="5">
        <f ca="1">VLOOKUP(CONCATENATE($F3861," ",$G3861),AllocFactorMatrix,(R$4+1),FALSE)*$E3862</f>
        <v>19.747495489755693</v>
      </c>
      <c r="S3861" s="5">
        <f ca="1">VLOOKUP(CONCATENATE($F3861," ",$G3861),AllocFactorMatrix,(S$4+1),FALSE)*$E3862</f>
        <v>2.4392775152369461</v>
      </c>
      <c r="T3861" s="5">
        <f t="shared" ca="1" si="5601"/>
        <v>121.7873981252241</v>
      </c>
      <c r="U3861" s="5">
        <f ca="1">VLOOKUP(CONCATENATE($F3861," ",$G3861),AllocFactorMatrix,(U$4+1),FALSE)*$E3862</f>
        <v>0.61044303850140746</v>
      </c>
      <c r="V3861" s="5">
        <f ca="1">VLOOKUP(CONCATENATE($F3861," ",$G3861),AllocFactorMatrix,(V$4+1),FALSE)*$E3862</f>
        <v>14.103207827646841</v>
      </c>
      <c r="W3861" s="5">
        <f ca="1">VLOOKUP(CONCATENATE($F3861," ",$G3861),AllocFactorMatrix,(W$4+1),FALSE)*$E3862</f>
        <v>33.172090119444427</v>
      </c>
      <c r="X3861" s="5">
        <f ca="1">VLOOKUP(CONCATENATE($F3861," ",$G3861),AllocFactorMatrix,(X$4+1),FALSE)*$E3862</f>
        <v>9.7679701081797621</v>
      </c>
      <c r="Y3861" s="5">
        <f t="shared" ca="1" si="5602"/>
        <v>57.653711093772436</v>
      </c>
      <c r="Z3861" s="5">
        <f ca="1">VLOOKUP(CONCATENATE($F3861," ",$G3861),AllocFactorMatrix,(Z$4+1),FALSE)*$E3862</f>
        <v>17.797621205117782</v>
      </c>
      <c r="AA3861" s="5">
        <f ca="1">VLOOKUP(CONCATENATE($F3861," ",$G3861),AllocFactorMatrix,(AA$4+1),FALSE)*$E3862</f>
        <v>0.26586499812589415</v>
      </c>
      <c r="AB3861" s="5">
        <f t="shared" ca="1" si="5599"/>
        <v>18.063486203243677</v>
      </c>
      <c r="AC3861" s="5">
        <f ca="1">VLOOKUP(CONCATENATE($F3861," ",$G3861),AllocFactorMatrix,(AC$4+1),FALSE)*$E3862</f>
        <v>1.4488686280026553</v>
      </c>
      <c r="AD3861" s="5">
        <f ca="1">VLOOKUP(CONCATENATE($F3861," ",$G3861),AllocFactorMatrix,(AD$4+1),FALSE)*$E3862</f>
        <v>526.43981807926946</v>
      </c>
      <c r="AE3861" s="5">
        <f ca="1">VLOOKUP(CONCATENATE($F3861," ",$G3861),AllocFactorMatrix,(AE$4+1),FALSE)*$E3862</f>
        <v>112.2839210608149</v>
      </c>
    </row>
    <row r="3862" spans="4:31" collapsed="1">
      <c r="D3862" s="48" t="s">
        <v>287</v>
      </c>
      <c r="E3862" s="54">
        <v>111335</v>
      </c>
      <c r="F3862" s="88" t="s">
        <v>67</v>
      </c>
      <c r="G3862" s="48" t="str">
        <f>$G$15</f>
        <v>TOTAL</v>
      </c>
      <c r="H3862" s="4">
        <f t="shared" ca="1" si="5548"/>
        <v>111335.00000000004</v>
      </c>
      <c r="I3862" s="5">
        <f t="shared" ref="I3862:N3862" ca="1" si="5608">VLOOKUP(CONCATENATE($F3862," ",$G3862),AllocFactorMatrix,(I$4+1),FALSE)*$E3862</f>
        <v>61978.385454568306</v>
      </c>
      <c r="J3862" s="47">
        <f t="shared" ca="1" si="5608"/>
        <v>12.589894629417888</v>
      </c>
      <c r="K3862" s="47">
        <f t="shared" ca="1" si="5608"/>
        <v>20.18593994215038</v>
      </c>
      <c r="L3862" s="5">
        <f t="shared" ca="1" si="5608"/>
        <v>14416.234221435612</v>
      </c>
      <c r="M3862" s="5">
        <f t="shared" ca="1" si="5608"/>
        <v>209.95839065470915</v>
      </c>
      <c r="N3862" s="5">
        <f t="shared" ca="1" si="5608"/>
        <v>25.547598136257562</v>
      </c>
      <c r="O3862" s="5">
        <f t="shared" ca="1" si="5598"/>
        <v>14651.740210226579</v>
      </c>
      <c r="P3862" s="5">
        <f ca="1">VLOOKUP(CONCATENATE($F3862," ",$G3862),AllocFactorMatrix,(P$4+1),FALSE)*$E3862</f>
        <v>7468.3238587082114</v>
      </c>
      <c r="Q3862" s="5">
        <f ca="1">VLOOKUP(CONCATENATE($F3862," ",$G3862),AllocFactorMatrix,(Q$4+1),FALSE)*$E3862</f>
        <v>1256.7170804334824</v>
      </c>
      <c r="R3862" s="5">
        <f ca="1">VLOOKUP(CONCATENATE($F3862," ",$G3862),AllocFactorMatrix,(R$4+1),FALSE)*$E3862</f>
        <v>218.54918585582041</v>
      </c>
      <c r="S3862" s="5">
        <f ca="1">VLOOKUP(CONCATENATE($F3862," ",$G3862),AllocFactorMatrix,(S$4+1),FALSE)*$E3862</f>
        <v>9.7263255526887811</v>
      </c>
      <c r="T3862" s="5">
        <f t="shared" ca="1" si="5601"/>
        <v>8953.3164505502027</v>
      </c>
      <c r="U3862" s="5">
        <f ca="1">VLOOKUP(CONCATENATE($F3862," ",$G3862),AllocFactorMatrix,(U$4+1),FALSE)*$E3862</f>
        <v>349.57460663825248</v>
      </c>
      <c r="V3862" s="5">
        <f ca="1">VLOOKUP(CONCATENATE($F3862," ",$G3862),AllocFactorMatrix,(V$4+1),FALSE)*$E3862</f>
        <v>4669.9162931447472</v>
      </c>
      <c r="W3862" s="5">
        <f ca="1">VLOOKUP(CONCATENATE($F3862," ",$G3862),AllocFactorMatrix,(W$4+1),FALSE)*$E3862</f>
        <v>14951.904921136225</v>
      </c>
      <c r="X3862" s="5">
        <f ca="1">VLOOKUP(CONCATENATE($F3862," ",$G3862),AllocFactorMatrix,(X$4+1),FALSE)*$E3862</f>
        <v>2667.2505280860055</v>
      </c>
      <c r="Y3862" s="5">
        <f t="shared" ca="1" si="5602"/>
        <v>22638.64634900523</v>
      </c>
      <c r="Z3862" s="5">
        <f ca="1">VLOOKUP(CONCATENATE($F3862," ",$G3862),AllocFactorMatrix,(Z$4+1),FALSE)*$E3862</f>
        <v>2052.4219508762444</v>
      </c>
      <c r="AA3862" s="5">
        <f ca="1">VLOOKUP(CONCATENATE($F3862," ",$G3862),AllocFactorMatrix,(AA$4+1),FALSE)*$E3862</f>
        <v>38.205549262683064</v>
      </c>
      <c r="AB3862" s="5">
        <f t="shared" ca="1" si="5599"/>
        <v>2090.6275001389276</v>
      </c>
      <c r="AC3862" s="5">
        <f ca="1">VLOOKUP(CONCATENATE($F3862," ",$G3862),AllocFactorMatrix,(AC$4+1),FALSE)*$E3862</f>
        <v>29.889500486953345</v>
      </c>
      <c r="AD3862" s="5">
        <f ca="1">VLOOKUP(CONCATENATE($F3862," ",$G3862),AllocFactorMatrix,(AD$4+1),FALSE)*$E3862</f>
        <v>792.47552163992964</v>
      </c>
      <c r="AE3862" s="5">
        <f ca="1">VLOOKUP(CONCATENATE($F3862," ",$G3862),AllocFactorMatrix,(AE$4+1),FALSE)*$E3862</f>
        <v>167.14317881225099</v>
      </c>
    </row>
    <row r="3863" spans="4:31" hidden="1" outlineLevel="1">
      <c r="E3863" s="44"/>
      <c r="F3863" s="167" t="str">
        <f>F3870</f>
        <v>LABOR_M</v>
      </c>
      <c r="G3863" s="48" t="str">
        <f>$G$8</f>
        <v>PRODUCTION</v>
      </c>
      <c r="H3863" s="4">
        <f t="shared" ca="1" si="5548"/>
        <v>-29.329550795344577</v>
      </c>
      <c r="I3863" s="5">
        <f t="shared" ref="I3863:N3863" ca="1" si="5609">VLOOKUP(CONCATENATE($F3863," ",$G3863),AllocFactorMatrix,(I$4+1),FALSE)*$E3870</f>
        <v>-15.083335327042322</v>
      </c>
      <c r="J3863" s="47">
        <f t="shared" ca="1" si="5609"/>
        <v>-3.3744006768626623E-3</v>
      </c>
      <c r="K3863" s="47">
        <f t="shared" ca="1" si="5609"/>
        <v>-5.9083349798011607E-3</v>
      </c>
      <c r="L3863" s="5">
        <f t="shared" ca="1" si="5609"/>
        <v>-3.5154348577563574</v>
      </c>
      <c r="M3863" s="5">
        <f t="shared" ca="1" si="5609"/>
        <v>-4.8917231304189839E-2</v>
      </c>
      <c r="N3863" s="5">
        <f t="shared" ca="1" si="5609"/>
        <v>-6.8128841540914661E-3</v>
      </c>
      <c r="O3863" s="5">
        <f t="shared" ref="O3863:O3878" ca="1" si="5610">SUBTOTAL(9,L3863:N3863)</f>
        <v>-3.5711649732146387</v>
      </c>
      <c r="P3863" s="5">
        <f ca="1">VLOOKUP(CONCATENATE($F3863," ",$G3863),AllocFactorMatrix,(P$4+1),FALSE)*$E3870</f>
        <v>-2.0909550209227472</v>
      </c>
      <c r="Q3863" s="5">
        <f ca="1">VLOOKUP(CONCATENATE($F3863," ",$G3863),AllocFactorMatrix,(Q$4+1),FALSE)*$E3870</f>
        <v>-0.37524065247272798</v>
      </c>
      <c r="R3863" s="5">
        <f ca="1">VLOOKUP(CONCATENATE($F3863," ",$G3863),AllocFactorMatrix,(R$4+1),FALSE)*$E3870</f>
        <v>-7.60949750600107E-2</v>
      </c>
      <c r="S3863" s="5">
        <f ca="1">VLOOKUP(CONCATENATE($F3863," ",$G3863),AllocFactorMatrix,(S$4+1),FALSE)*$E3870</f>
        <v>-2.8896722660843852E-3</v>
      </c>
      <c r="T3863" s="5">
        <f ca="1">SUBTOTAL(9,P3863:S3863)</f>
        <v>-2.5451803207215704</v>
      </c>
      <c r="U3863" s="5">
        <f ca="1">VLOOKUP(CONCATENATE($F3863," ",$G3863),AllocFactorMatrix,(U$4+1),FALSE)*$E3870</f>
        <v>-9.9169480418667133E-2</v>
      </c>
      <c r="V3863" s="5">
        <f ca="1">VLOOKUP(CONCATENATE($F3863," ",$G3863),AllocFactorMatrix,(V$4+1),FALSE)*$E3870</f>
        <v>-1.3388452510297613</v>
      </c>
      <c r="W3863" s="5">
        <f ca="1">VLOOKUP(CONCATENATE($F3863," ",$G3863),AllocFactorMatrix,(W$4+1),FALSE)*$E3870</f>
        <v>-5.1205456327596925</v>
      </c>
      <c r="X3863" s="5">
        <f ca="1">VLOOKUP(CONCATENATE($F3863," ",$G3863),AllocFactorMatrix,(X$4+1),FALSE)*$E3870</f>
        <v>-0.92763433284872754</v>
      </c>
      <c r="Y3863" s="5">
        <f ca="1">SUBTOTAL(9,U3863:X3863)</f>
        <v>-7.4861946970568489</v>
      </c>
      <c r="Z3863" s="5">
        <f ca="1">VLOOKUP(CONCATENATE($F3863," ",$G3863),AllocFactorMatrix,(Z$4+1),FALSE)*$E3870</f>
        <v>-0.57473906760725335</v>
      </c>
      <c r="AA3863" s="5">
        <f ca="1">VLOOKUP(CONCATENATE($F3863," ",$G3863),AllocFactorMatrix,(AA$4+1),FALSE)*$E3870</f>
        <v>-1.1479013324473191E-2</v>
      </c>
      <c r="AB3863" s="5">
        <f t="shared" ref="AB3863:AB3878" ca="1" si="5611">SUBTOTAL(9,Z3863:AA3863)</f>
        <v>-0.58621808093172656</v>
      </c>
      <c r="AC3863" s="5">
        <f ca="1">VLOOKUP(CONCATENATE($F3863," ",$G3863),AllocFactorMatrix,(AC$4+1),FALSE)*$E3870</f>
        <v>-7.5817381166389851E-3</v>
      </c>
      <c r="AD3863" s="5">
        <f ca="1">VLOOKUP(CONCATENATE($F3863," ",$G3863),AllocFactorMatrix,(AD$4+1),FALSE)*$E3870</f>
        <v>-3.3682397472959903E-2</v>
      </c>
      <c r="AE3863" s="5">
        <f ca="1">VLOOKUP(CONCATENATE($F3863," ",$G3863),AllocFactorMatrix,(AE$4+1),FALSE)*$E3870</f>
        <v>-6.9105251311920328E-3</v>
      </c>
    </row>
    <row r="3864" spans="4:31" hidden="1" outlineLevel="1">
      <c r="E3864" s="44"/>
      <c r="F3864" s="167" t="str">
        <f>F3870</f>
        <v>LABOR_M</v>
      </c>
      <c r="G3864" s="48" t="str">
        <f>$G$9</f>
        <v>BULKTRAN</v>
      </c>
      <c r="H3864" s="4">
        <f t="shared" ca="1" si="5548"/>
        <v>-4.5463123685953786</v>
      </c>
      <c r="I3864" s="5">
        <f t="shared" ref="I3864:N3864" ca="1" si="5612">VLOOKUP(CONCATENATE($F3864," ",$G3864),AllocFactorMatrix,(I$4+1),FALSE)*$E3870</f>
        <v>-2.3380362841386759</v>
      </c>
      <c r="J3864" s="47">
        <f t="shared" ca="1" si="5612"/>
        <v>-5.2305879625856198E-4</v>
      </c>
      <c r="K3864" s="47">
        <f t="shared" ca="1" si="5612"/>
        <v>-9.1583865651083428E-4</v>
      </c>
      <c r="L3864" s="5">
        <f t="shared" ca="1" si="5612"/>
        <v>-0.54492020987057965</v>
      </c>
      <c r="M3864" s="5">
        <f t="shared" ca="1" si="5612"/>
        <v>-7.5825577850642881E-3</v>
      </c>
      <c r="N3864" s="5">
        <f t="shared" ca="1" si="5612"/>
        <v>-1.056050933465706E-3</v>
      </c>
      <c r="O3864" s="5">
        <f t="shared" ca="1" si="5610"/>
        <v>-0.55355881858910971</v>
      </c>
      <c r="P3864" s="5">
        <f ca="1">VLOOKUP(CONCATENATE($F3864," ",$G3864),AllocFactorMatrix,(P$4+1),FALSE)*$E3870</f>
        <v>-0.32411456759530605</v>
      </c>
      <c r="Q3864" s="5">
        <f ca="1">VLOOKUP(CONCATENATE($F3864," ",$G3864),AllocFactorMatrix,(Q$4+1),FALSE)*$E3870</f>
        <v>-5.8165269268540876E-2</v>
      </c>
      <c r="R3864" s="5">
        <f ca="1">VLOOKUP(CONCATENATE($F3864," ",$G3864),AllocFactorMatrix,(R$4+1),FALSE)*$E3870</f>
        <v>-1.179532304184472E-2</v>
      </c>
      <c r="S3864" s="5">
        <f ca="1">VLOOKUP(CONCATENATE($F3864," ",$G3864),AllocFactorMatrix,(S$4+1),FALSE)*$E3870</f>
        <v>-4.479220584098301E-4</v>
      </c>
      <c r="T3864" s="5">
        <f t="shared" ref="T3864:T3870" ca="1" si="5613">SUBTOTAL(9,P3864:S3864)</f>
        <v>-0.39452308196410146</v>
      </c>
      <c r="U3864" s="5">
        <f ca="1">VLOOKUP(CONCATENATE($F3864," ",$G3864),AllocFactorMatrix,(U$4+1),FALSE)*$E3870</f>
        <v>-1.5372053890648931E-2</v>
      </c>
      <c r="V3864" s="5">
        <f ca="1">VLOOKUP(CONCATENATE($F3864," ",$G3864),AllocFactorMatrix,(V$4+1),FALSE)*$E3870</f>
        <v>-0.20753160411027904</v>
      </c>
      <c r="W3864" s="5">
        <f ca="1">VLOOKUP(CONCATENATE($F3864," ",$G3864),AllocFactorMatrix,(W$4+1),FALSE)*$E3870</f>
        <v>-0.79372507634407952</v>
      </c>
      <c r="X3864" s="5">
        <f ca="1">VLOOKUP(CONCATENATE($F3864," ",$G3864),AllocFactorMatrix,(X$4+1),FALSE)*$E3870</f>
        <v>-0.14379065913390268</v>
      </c>
      <c r="Y3864" s="5">
        <f t="shared" ref="Y3864:Y3870" ca="1" si="5614">SUBTOTAL(9,U3864:X3864)</f>
        <v>-1.1604193934789102</v>
      </c>
      <c r="Z3864" s="5">
        <f ca="1">VLOOKUP(CONCATENATE($F3864," ",$G3864),AllocFactorMatrix,(Z$4+1),FALSE)*$E3870</f>
        <v>-8.9089101637130269E-2</v>
      </c>
      <c r="AA3864" s="5">
        <f ca="1">VLOOKUP(CONCATENATE($F3864," ",$G3864),AllocFactorMatrix,(AA$4+1),FALSE)*$E3870</f>
        <v>-1.7793378637291333E-3</v>
      </c>
      <c r="AB3864" s="5">
        <f t="shared" ca="1" si="5611"/>
        <v>-9.0868439500859405E-2</v>
      </c>
      <c r="AC3864" s="5">
        <f ca="1">VLOOKUP(CONCATENATE($F3864," ",$G3864),AllocFactorMatrix,(AC$4+1),FALSE)*$E3870</f>
        <v>-1.1752293792579298E-3</v>
      </c>
      <c r="AD3864" s="5">
        <f ca="1">VLOOKUP(CONCATENATE($F3864," ",$G3864),AllocFactorMatrix,(AD$4+1),FALSE)*$E3870</f>
        <v>-5.2210380344307437E-3</v>
      </c>
      <c r="AE3864" s="5">
        <f ca="1">VLOOKUP(CONCATENATE($F3864," ",$G3864),AllocFactorMatrix,(AE$4+1),FALSE)*$E3870</f>
        <v>-1.0711860572516613E-3</v>
      </c>
    </row>
    <row r="3865" spans="4:31" hidden="1" outlineLevel="1">
      <c r="E3865" s="44"/>
      <c r="F3865" s="167" t="str">
        <f>F3870</f>
        <v>LABOR_M</v>
      </c>
      <c r="G3865" s="48" t="str">
        <f>$G$10</f>
        <v>SUBTRAN</v>
      </c>
      <c r="H3865" s="4">
        <f t="shared" ca="1" si="5548"/>
        <v>-1.2599614099427803</v>
      </c>
      <c r="I3865" s="5">
        <f t="shared" ref="I3865:N3865" ca="1" si="5615">VLOOKUP(CONCATENATE($F3865," ",$G3865),AllocFactorMatrix,(I$4+1),FALSE)*$E3870</f>
        <v>-0.64367670449957404</v>
      </c>
      <c r="J3865" s="47">
        <f t="shared" ca="1" si="5615"/>
        <v>-1.0481298909479551E-4</v>
      </c>
      <c r="K3865" s="47">
        <f t="shared" ca="1" si="5615"/>
        <v>-1.9507496920139169E-4</v>
      </c>
      <c r="L3865" s="5">
        <f t="shared" ca="1" si="5615"/>
        <v>-0.15084651327897963</v>
      </c>
      <c r="M3865" s="5">
        <f t="shared" ca="1" si="5615"/>
        <v>-2.1081997676264418E-3</v>
      </c>
      <c r="N3865" s="5">
        <f t="shared" ca="1" si="5615"/>
        <v>-3.8157436271380536E-4</v>
      </c>
      <c r="O3865" s="5">
        <f t="shared" ca="1" si="5610"/>
        <v>-0.15333628740931987</v>
      </c>
      <c r="P3865" s="5">
        <f ca="1">VLOOKUP(CONCATENATE($F3865," ",$G3865),AllocFactorMatrix,(P$4+1),FALSE)*$E3870</f>
        <v>-8.7088743538025426E-2</v>
      </c>
      <c r="Q3865" s="5">
        <f ca="1">VLOOKUP(CONCATENATE($F3865," ",$G3865),AllocFactorMatrix,(Q$4+1),FALSE)*$E3870</f>
        <v>-1.5672469045708435E-2</v>
      </c>
      <c r="R3865" s="5">
        <f ca="1">VLOOKUP(CONCATENATE($F3865," ",$G3865),AllocFactorMatrix,(R$4+1),FALSE)*$E3870</f>
        <v>-4.1139022897467414E-3</v>
      </c>
      <c r="S3865" s="5">
        <f ca="1">VLOOKUP(CONCATENATE($F3865," ",$G3865),AllocFactorMatrix,(S$4+1),FALSE)*$E3870</f>
        <v>0</v>
      </c>
      <c r="T3865" s="5">
        <f t="shared" ca="1" si="5613"/>
        <v>-0.1068751148734806</v>
      </c>
      <c r="U3865" s="5">
        <f ca="1">VLOOKUP(CONCATENATE($F3865," ",$G3865),AllocFactorMatrix,(U$4+1),FALSE)*$E3870</f>
        <v>-3.9312425630506301E-3</v>
      </c>
      <c r="V3865" s="5">
        <f ca="1">VLOOKUP(CONCATENATE($F3865," ",$G3865),AllocFactorMatrix,(V$4+1),FALSE)*$E3870</f>
        <v>-5.515914520524224E-2</v>
      </c>
      <c r="W3865" s="5">
        <f ca="1">VLOOKUP(CONCATENATE($F3865," ",$G3865),AllocFactorMatrix,(W$4+1),FALSE)*$E3870</f>
        <v>-0.27197713491465991</v>
      </c>
      <c r="X3865" s="5">
        <f ca="1">VLOOKUP(CONCATENATE($F3865," ",$G3865),AllocFactorMatrix,(X$4+1),FALSE)*$E3870</f>
        <v>0</v>
      </c>
      <c r="Y3865" s="5">
        <f t="shared" ca="1" si="5614"/>
        <v>-0.33106752268295281</v>
      </c>
      <c r="Z3865" s="5">
        <f ca="1">VLOOKUP(CONCATENATE($F3865," ",$G3865),AllocFactorMatrix,(Z$4+1),FALSE)*$E3870</f>
        <v>-2.3907958050564341E-2</v>
      </c>
      <c r="AA3865" s="5">
        <f ca="1">VLOOKUP(CONCATENATE($F3865," ",$G3865),AllocFactorMatrix,(AA$4+1),FALSE)*$E3870</f>
        <v>-4.8003634349806293E-4</v>
      </c>
      <c r="AB3865" s="5">
        <f t="shared" ca="1" si="5611"/>
        <v>-2.4387994394062404E-2</v>
      </c>
      <c r="AC3865" s="5">
        <f ca="1">VLOOKUP(CONCATENATE($F3865," ",$G3865),AllocFactorMatrix,(AC$4+1),FALSE)*$E3870</f>
        <v>-3.1789812509007371E-4</v>
      </c>
      <c r="AD3865" s="5">
        <f ca="1">VLOOKUP(CONCATENATE($F3865," ",$G3865),AllocFactorMatrix,(AD$4+1),FALSE)*$E3870</f>
        <v>0</v>
      </c>
      <c r="AE3865" s="5">
        <f ca="1">VLOOKUP(CONCATENATE($F3865," ",$G3865),AllocFactorMatrix,(AE$4+1),FALSE)*$E3870</f>
        <v>0</v>
      </c>
    </row>
    <row r="3866" spans="4:31" hidden="1" outlineLevel="1">
      <c r="E3866" s="44"/>
      <c r="F3866" s="167" t="str">
        <f>F3870</f>
        <v>LABOR_M</v>
      </c>
      <c r="G3866" s="48" t="str">
        <f>$G$11</f>
        <v>DISTPRI</v>
      </c>
      <c r="H3866" s="4">
        <f t="shared" ca="1" si="5548"/>
        <v>-10.292094580101876</v>
      </c>
      <c r="I3866" s="5">
        <f t="shared" ref="I3866:N3866" ca="1" si="5616">VLOOKUP(CONCATENATE($F3866," ",$G3866),AllocFactorMatrix,(I$4+1),FALSE)*$E3870</f>
        <v>-6.7382298485419456</v>
      </c>
      <c r="J3866" s="47">
        <f t="shared" ca="1" si="5616"/>
        <v>-1.1064271125311952E-3</v>
      </c>
      <c r="K3866" s="47">
        <f t="shared" ca="1" si="5616"/>
        <v>-2.0472070787924167E-3</v>
      </c>
      <c r="L3866" s="5">
        <f t="shared" ca="1" si="5616"/>
        <v>-1.5765669292221189</v>
      </c>
      <c r="M3866" s="5">
        <f t="shared" ca="1" si="5616"/>
        <v>-2.2030841836282476E-2</v>
      </c>
      <c r="N3866" s="5">
        <f t="shared" ca="1" si="5616"/>
        <v>0</v>
      </c>
      <c r="O3866" s="5">
        <f t="shared" ca="1" si="5610"/>
        <v>-1.5985977710584014</v>
      </c>
      <c r="P3866" s="5">
        <f ca="1">VLOOKUP(CONCATENATE($F3866," ",$G3866),AllocFactorMatrix,(P$4+1),FALSE)*$E3870</f>
        <v>-0.91428382674954123</v>
      </c>
      <c r="Q3866" s="5">
        <f ca="1">VLOOKUP(CONCATENATE($F3866," ",$G3866),AllocFactorMatrix,(Q$4+1),FALSE)*$E3870</f>
        <v>-0.16452022550279727</v>
      </c>
      <c r="R3866" s="5">
        <f ca="1">VLOOKUP(CONCATENATE($F3866," ",$G3866),AllocFactorMatrix,(R$4+1),FALSE)*$E3870</f>
        <v>0</v>
      </c>
      <c r="S3866" s="5">
        <f ca="1">VLOOKUP(CONCATENATE($F3866," ",$G3866),AllocFactorMatrix,(S$4+1),FALSE)*$E3870</f>
        <v>0</v>
      </c>
      <c r="T3866" s="5">
        <f t="shared" ca="1" si="5613"/>
        <v>-1.0788040522523386</v>
      </c>
      <c r="U3866" s="5">
        <f ca="1">VLOOKUP(CONCATENATE($F3866," ",$G3866),AllocFactorMatrix,(U$4+1),FALSE)*$E3870</f>
        <v>-4.1401962175634494E-2</v>
      </c>
      <c r="V3866" s="5">
        <f ca="1">VLOOKUP(CONCATENATE($F3866," ",$G3866),AllocFactorMatrix,(V$4+1),FALSE)*$E3870</f>
        <v>-0.57250065317884113</v>
      </c>
      <c r="W3866" s="5">
        <f ca="1">VLOOKUP(CONCATENATE($F3866," ",$G3866),AllocFactorMatrix,(W$4+1),FALSE)*$E3870</f>
        <v>0</v>
      </c>
      <c r="X3866" s="5">
        <f ca="1">VLOOKUP(CONCATENATE($F3866," ",$G3866),AllocFactorMatrix,(X$4+1),FALSE)*$E3870</f>
        <v>0</v>
      </c>
      <c r="Y3866" s="5">
        <f t="shared" ca="1" si="5614"/>
        <v>-0.61390261535447566</v>
      </c>
      <c r="Z3866" s="5">
        <f ca="1">VLOOKUP(CONCATENATE($F3866," ",$G3866),AllocFactorMatrix,(Z$4+1),FALSE)*$E3870</f>
        <v>-0.25105904644453714</v>
      </c>
      <c r="AA3866" s="5">
        <f ca="1">VLOOKUP(CONCATENATE($F3866," ",$G3866),AllocFactorMatrix,(AA$4+1),FALSE)*$E3870</f>
        <v>-5.0391509846806964E-3</v>
      </c>
      <c r="AB3866" s="5">
        <f t="shared" ca="1" si="5611"/>
        <v>-0.25609819742921786</v>
      </c>
      <c r="AC3866" s="5">
        <f ca="1">VLOOKUP(CONCATENATE($F3866," ",$G3866),AllocFactorMatrix,(AC$4+1),FALSE)*$E3870</f>
        <v>-3.3084612741676629E-3</v>
      </c>
      <c r="AD3866" s="5">
        <f ca="1">VLOOKUP(CONCATENATE($F3866," ",$G3866),AllocFactorMatrix,(AD$4+1),FALSE)*$E3870</f>
        <v>0</v>
      </c>
      <c r="AE3866" s="5">
        <f ca="1">VLOOKUP(CONCATENATE($F3866," ",$G3866),AllocFactorMatrix,(AE$4+1),FALSE)*$E3870</f>
        <v>0</v>
      </c>
    </row>
    <row r="3867" spans="4:31" hidden="1" outlineLevel="1">
      <c r="E3867" s="44"/>
      <c r="F3867" s="167" t="str">
        <f>F3870</f>
        <v>LABOR_M</v>
      </c>
      <c r="G3867" s="48" t="str">
        <f>$G$12</f>
        <v>DISTSEC</v>
      </c>
      <c r="H3867" s="4">
        <f t="shared" ca="1" si="5548"/>
        <v>-4.0774504937512619</v>
      </c>
      <c r="I3867" s="5">
        <f t="shared" ref="I3867:N3867" ca="1" si="5617">VLOOKUP(CONCATENATE($F3867," ",$G3867),AllocFactorMatrix,(I$4+1),FALSE)*$E3870</f>
        <v>-3.0251468230345289</v>
      </c>
      <c r="J3867" s="47">
        <f t="shared" ca="1" si="5617"/>
        <v>-7.4991830503438341E-4</v>
      </c>
      <c r="K3867" s="47">
        <f t="shared" ca="1" si="5617"/>
        <v>-9.7135087541855162E-4</v>
      </c>
      <c r="L3867" s="5">
        <f t="shared" ca="1" si="5617"/>
        <v>-0.60976920258683542</v>
      </c>
      <c r="M3867" s="5">
        <f t="shared" ca="1" si="5617"/>
        <v>0</v>
      </c>
      <c r="N3867" s="5">
        <f t="shared" ca="1" si="5617"/>
        <v>0</v>
      </c>
      <c r="O3867" s="5">
        <f t="shared" ca="1" si="5610"/>
        <v>-0.60976920258683542</v>
      </c>
      <c r="P3867" s="5">
        <f ca="1">VLOOKUP(CONCATENATE($F3867," ",$G3867),AllocFactorMatrix,(P$4+1),FALSE)*$E3870</f>
        <v>-0.30439302098716492</v>
      </c>
      <c r="Q3867" s="5">
        <f ca="1">VLOOKUP(CONCATENATE($F3867," ",$G3867),AllocFactorMatrix,(Q$4+1),FALSE)*$E3870</f>
        <v>0</v>
      </c>
      <c r="R3867" s="5">
        <f ca="1">VLOOKUP(CONCATENATE($F3867," ",$G3867),AllocFactorMatrix,(R$4+1),FALSE)*$E3870</f>
        <v>0</v>
      </c>
      <c r="S3867" s="5">
        <f ca="1">VLOOKUP(CONCATENATE($F3867," ",$G3867),AllocFactorMatrix,(S$4+1),FALSE)*$E3870</f>
        <v>0</v>
      </c>
      <c r="T3867" s="5">
        <f t="shared" ca="1" si="5613"/>
        <v>-0.30439302098716492</v>
      </c>
      <c r="U3867" s="5">
        <f ca="1">VLOOKUP(CONCATENATE($F3867," ",$G3867),AllocFactorMatrix,(U$4+1),FALSE)*$E3870</f>
        <v>-1.1399348723376985E-2</v>
      </c>
      <c r="V3867" s="5">
        <f ca="1">VLOOKUP(CONCATENATE($F3867," ",$G3867),AllocFactorMatrix,(V$4+1),FALSE)*$E3870</f>
        <v>0</v>
      </c>
      <c r="W3867" s="5">
        <f ca="1">VLOOKUP(CONCATENATE($F3867," ",$G3867),AllocFactorMatrix,(W$4+1),FALSE)*$E3870</f>
        <v>0</v>
      </c>
      <c r="X3867" s="5">
        <f ca="1">VLOOKUP(CONCATENATE($F3867," ",$G3867),AllocFactorMatrix,(X$4+1),FALSE)*$E3870</f>
        <v>0</v>
      </c>
      <c r="Y3867" s="5">
        <f t="shared" ca="1" si="5614"/>
        <v>-1.1399348723376985E-2</v>
      </c>
      <c r="Z3867" s="5">
        <f ca="1">VLOOKUP(CONCATENATE($F3867," ",$G3867),AllocFactorMatrix,(Z$4+1),FALSE)*$E3870</f>
        <v>-8.6149079616528623E-2</v>
      </c>
      <c r="AA3867" s="5">
        <f ca="1">VLOOKUP(CONCATENATE($F3867," ",$G3867),AllocFactorMatrix,(AA$4+1),FALSE)*$E3870</f>
        <v>0</v>
      </c>
      <c r="AB3867" s="5">
        <f t="shared" ca="1" si="5611"/>
        <v>-8.6149079616528623E-2</v>
      </c>
      <c r="AC3867" s="5">
        <f ca="1">VLOOKUP(CONCATENATE($F3867," ",$G3867),AllocFactorMatrix,(AC$4+1),FALSE)*$E3870</f>
        <v>-1.0185898237671741E-3</v>
      </c>
      <c r="AD3867" s="5">
        <f ca="1">VLOOKUP(CONCATENATE($F3867," ",$G3867),AllocFactorMatrix,(AD$4+1),FALSE)*$E3870</f>
        <v>-3.135189953212645E-2</v>
      </c>
      <c r="AE3867" s="5">
        <f ca="1">VLOOKUP(CONCATENATE($F3867," ",$G3867),AllocFactorMatrix,(AE$4+1),FALSE)*$E3870</f>
        <v>-6.5012602664791816E-3</v>
      </c>
    </row>
    <row r="3868" spans="4:31" hidden="1" outlineLevel="1">
      <c r="E3868" s="44"/>
      <c r="F3868" s="167" t="str">
        <f>F3870</f>
        <v>LABOR_M</v>
      </c>
      <c r="G3868" s="48" t="str">
        <f>$G$13</f>
        <v>ENERGY</v>
      </c>
      <c r="H3868" s="4">
        <f t="shared" ca="1" si="5548"/>
        <v>-11.731039276027872</v>
      </c>
      <c r="I3868" s="5">
        <f t="shared" ref="I3868:N3868" ca="1" si="5618">VLOOKUP(CONCATENATE($F3868," ",$G3868),AllocFactorMatrix,(I$4+1),FALSE)*$E3870</f>
        <v>-4.5894594493632299</v>
      </c>
      <c r="J3868" s="47">
        <f t="shared" ca="1" si="5618"/>
        <v>-7.3443907574422614E-4</v>
      </c>
      <c r="K3868" s="47">
        <f t="shared" ca="1" si="5618"/>
        <v>-2.1176820479840912E-3</v>
      </c>
      <c r="L3868" s="5">
        <f t="shared" ca="1" si="5618"/>
        <v>-1.3233880003634306</v>
      </c>
      <c r="M3868" s="5">
        <f t="shared" ca="1" si="5618"/>
        <v>-1.8457324643320686E-2</v>
      </c>
      <c r="N3868" s="5">
        <f t="shared" ca="1" si="5618"/>
        <v>-2.5803183423441676E-3</v>
      </c>
      <c r="O3868" s="5">
        <f t="shared" ca="1" si="5610"/>
        <v>-1.3444256433490953</v>
      </c>
      <c r="P3868" s="5">
        <f ca="1">VLOOKUP(CONCATENATE($F3868," ",$G3868),AllocFactorMatrix,(P$4+1),FALSE)*$E3870</f>
        <v>-0.8579624810079548</v>
      </c>
      <c r="Q3868" s="5">
        <f ca="1">VLOOKUP(CONCATENATE($F3868," ",$G3868),AllocFactorMatrix,(Q$4+1),FALSE)*$E3870</f>
        <v>-0.15323071951864678</v>
      </c>
      <c r="R3868" s="5">
        <f ca="1">VLOOKUP(CONCATENATE($F3868," ",$G3868),AllocFactorMatrix,(R$4+1),FALSE)*$E3870</f>
        <v>-3.1203386039066229E-2</v>
      </c>
      <c r="S3868" s="5">
        <f ca="1">VLOOKUP(CONCATENATE($F3868," ",$G3868),AllocFactorMatrix,(S$4+1),FALSE)*$E3870</f>
        <v>-1.1785624508610336E-3</v>
      </c>
      <c r="T3868" s="5">
        <f t="shared" ca="1" si="5613"/>
        <v>-1.0435751490165288</v>
      </c>
      <c r="U3868" s="5">
        <f ca="1">VLOOKUP(CONCATENATE($F3868," ",$G3868),AllocFactorMatrix,(U$4+1),FALSE)*$E3870</f>
        <v>-4.4996871840449447E-2</v>
      </c>
      <c r="V3868" s="5">
        <f ca="1">VLOOKUP(CONCATENATE($F3868," ",$G3868),AllocFactorMatrix,(V$4+1),FALSE)*$E3870</f>
        <v>-0.71140909926592411</v>
      </c>
      <c r="W3868" s="5">
        <f ca="1">VLOOKUP(CONCATENATE($F3868," ",$G3868),AllocFactorMatrix,(W$4+1),FALSE)*$E3870</f>
        <v>-3.0596547503154081</v>
      </c>
      <c r="X3868" s="5">
        <f ca="1">VLOOKUP(CONCATENATE($F3868," ",$G3868),AllocFactorMatrix,(X$4+1),FALSE)*$E3870</f>
        <v>-0.57555301583584517</v>
      </c>
      <c r="Y3868" s="5">
        <f t="shared" ca="1" si="5614"/>
        <v>-4.3916137372576269</v>
      </c>
      <c r="Z3868" s="5">
        <f ca="1">VLOOKUP(CONCATENATE($F3868," ",$G3868),AllocFactorMatrix,(Z$4+1),FALSE)*$E3870</f>
        <v>-0.23601661921153252</v>
      </c>
      <c r="AA3868" s="5">
        <f ca="1">VLOOKUP(CONCATENATE($F3868," ",$G3868),AllocFactorMatrix,(AA$4+1),FALSE)*$E3870</f>
        <v>-4.7356263846333744E-3</v>
      </c>
      <c r="AB3868" s="5">
        <f t="shared" ca="1" si="5611"/>
        <v>-0.2407522455961659</v>
      </c>
      <c r="AC3868" s="5">
        <f ca="1">VLOOKUP(CONCATENATE($F3868," ",$G3868),AllocFactorMatrix,(AC$4+1),FALSE)*$E3870</f>
        <v>-4.2241990422278346E-3</v>
      </c>
      <c r="AD3868" s="5">
        <f ca="1">VLOOKUP(CONCATENATE($F3868," ",$G3868),AllocFactorMatrix,(AD$4+1),FALSE)*$E3870</f>
        <v>-9.4620611838693303E-2</v>
      </c>
      <c r="AE3868" s="5">
        <f ca="1">VLOOKUP(CONCATENATE($F3868," ",$G3868),AllocFactorMatrix,(AE$4+1),FALSE)*$E3870</f>
        <v>-1.9516119440564531E-2</v>
      </c>
    </row>
    <row r="3869" spans="4:31" hidden="1" outlineLevel="1">
      <c r="E3869" s="44"/>
      <c r="F3869" s="167" t="str">
        <f>F3870</f>
        <v>LABOR_M</v>
      </c>
      <c r="G3869" s="48" t="str">
        <f>$G$14</f>
        <v>CUSTOMER</v>
      </c>
      <c r="H3869" s="4">
        <f t="shared" ca="1" si="5548"/>
        <v>-7.7635910762362794</v>
      </c>
      <c r="I3869" s="5">
        <f t="shared" ref="I3869:N3869" ca="1" si="5619">VLOOKUP(CONCATENATE($F3869," ",$G3869),AllocFactorMatrix,(I$4+1),FALSE)*$E3870</f>
        <v>-5.9932944053001709</v>
      </c>
      <c r="J3869" s="47">
        <f t="shared" ca="1" si="5619"/>
        <v>-1.2095453656654823E-3</v>
      </c>
      <c r="K3869" s="47">
        <f t="shared" ca="1" si="5619"/>
        <v>-3.5477192140078307E-4</v>
      </c>
      <c r="L3869" s="5">
        <f t="shared" ca="1" si="5619"/>
        <v>-1.2135527643012933</v>
      </c>
      <c r="M3869" s="5">
        <f t="shared" ca="1" si="5619"/>
        <v>-3.102580950094324E-2</v>
      </c>
      <c r="N3869" s="5">
        <f t="shared" ca="1" si="5619"/>
        <v>-5.002326843409211E-3</v>
      </c>
      <c r="O3869" s="5">
        <f t="shared" ca="1" si="5610"/>
        <v>-1.2495809006456458</v>
      </c>
      <c r="P3869" s="5">
        <f ca="1">VLOOKUP(CONCATENATE($F3869," ",$G3869),AllocFactorMatrix,(P$4+1),FALSE)*$E3870</f>
        <v>-4.9705022550107968E-2</v>
      </c>
      <c r="Q3869" s="5">
        <f ca="1">VLOOKUP(CONCATENATE($F3869," ",$G3869),AllocFactorMatrix,(Q$4+1),FALSE)*$E3870</f>
        <v>-1.2022584521306862E-2</v>
      </c>
      <c r="R3869" s="5">
        <f ca="1">VLOOKUP(CONCATENATE($F3869," ",$G3869),AllocFactorMatrix,(R$4+1),FALSE)*$E3870</f>
        <v>-1.2238534053021447E-2</v>
      </c>
      <c r="S3869" s="5">
        <f ca="1">VLOOKUP(CONCATENATE($F3869," ",$G3869),AllocFactorMatrix,(S$4+1),FALSE)*$E3870</f>
        <v>-1.5117451704436996E-3</v>
      </c>
      <c r="T3869" s="5">
        <f t="shared" ca="1" si="5613"/>
        <v>-7.5477886294879976E-2</v>
      </c>
      <c r="U3869" s="5">
        <f ca="1">VLOOKUP(CONCATENATE($F3869," ",$G3869),AllocFactorMatrix,(U$4+1),FALSE)*$E3870</f>
        <v>-3.7832280645436845E-4</v>
      </c>
      <c r="V3869" s="5">
        <f ca="1">VLOOKUP(CONCATENATE($F3869," ",$G3869),AllocFactorMatrix,(V$4+1),FALSE)*$E3870</f>
        <v>-8.7404799937812194E-3</v>
      </c>
      <c r="W3869" s="5">
        <f ca="1">VLOOKUP(CONCATENATE($F3869," ",$G3869),AllocFactorMatrix,(W$4+1),FALSE)*$E3870</f>
        <v>-2.0558442702130197E-2</v>
      </c>
      <c r="X3869" s="5">
        <f ca="1">VLOOKUP(CONCATENATE($F3869," ",$G3869),AllocFactorMatrix,(X$4+1),FALSE)*$E3870</f>
        <v>-6.0537112090933085E-3</v>
      </c>
      <c r="Y3869" s="5">
        <f t="shared" ca="1" si="5614"/>
        <v>-3.5730956711459094E-2</v>
      </c>
      <c r="Z3869" s="5">
        <f ca="1">VLOOKUP(CONCATENATE($F3869," ",$G3869),AllocFactorMatrix,(Z$4+1),FALSE)*$E3870</f>
        <v>-1.103009712267595E-2</v>
      </c>
      <c r="AA3869" s="5">
        <f ca="1">VLOOKUP(CONCATENATE($F3869," ",$G3869),AllocFactorMatrix,(AA$4+1),FALSE)*$E3870</f>
        <v>-1.6477015197994069E-4</v>
      </c>
      <c r="AB3869" s="5">
        <f t="shared" ca="1" si="5611"/>
        <v>-1.1194867274655891E-2</v>
      </c>
      <c r="AC3869" s="5">
        <f ca="1">VLOOKUP(CONCATENATE($F3869," ",$G3869),AllocFactorMatrix,(AC$4+1),FALSE)*$E3870</f>
        <v>-8.9793807277301139E-4</v>
      </c>
      <c r="AD3869" s="5">
        <f ca="1">VLOOKUP(CONCATENATE($F3869," ",$G3869),AllocFactorMatrix,(AD$4+1),FALSE)*$E3870</f>
        <v>-0.32626170968221668</v>
      </c>
      <c r="AE3869" s="5">
        <f ca="1">VLOOKUP(CONCATENATE($F3869," ",$G3869),AllocFactorMatrix,(AE$4+1),FALSE)*$E3870</f>
        <v>-6.9588094967406727E-2</v>
      </c>
    </row>
    <row r="3870" spans="4:31" collapsed="1">
      <c r="D3870" s="48" t="s">
        <v>288</v>
      </c>
      <c r="E3870" s="54">
        <v>-69</v>
      </c>
      <c r="F3870" s="88" t="s">
        <v>67</v>
      </c>
      <c r="G3870" s="48" t="str">
        <f>$G$15</f>
        <v>TOTAL</v>
      </c>
      <c r="H3870" s="4">
        <f t="shared" ca="1" si="5548"/>
        <v>-69.000000000000028</v>
      </c>
      <c r="I3870" s="5">
        <f t="shared" ref="I3870:N3870" ca="1" si="5620">VLOOKUP(CONCATENATE($F3870," ",$G3870),AllocFactorMatrix,(I$4+1),FALSE)*$E3870</f>
        <v>-38.411178841920446</v>
      </c>
      <c r="J3870" s="47">
        <f t="shared" ca="1" si="5620"/>
        <v>-7.8026023211913076E-3</v>
      </c>
      <c r="K3870" s="47">
        <f t="shared" ca="1" si="5620"/>
        <v>-1.2510260529109231E-2</v>
      </c>
      <c r="L3870" s="5">
        <f t="shared" ca="1" si="5620"/>
        <v>-8.9344784773795958</v>
      </c>
      <c r="M3870" s="5">
        <f t="shared" ca="1" si="5620"/>
        <v>-0.13012196483742697</v>
      </c>
      <c r="N3870" s="5">
        <f t="shared" ca="1" si="5620"/>
        <v>-1.5833154636024357E-2</v>
      </c>
      <c r="O3870" s="5">
        <f t="shared" ca="1" si="5610"/>
        <v>-9.0804335968530463</v>
      </c>
      <c r="P3870" s="5">
        <f ca="1">VLOOKUP(CONCATENATE($F3870," ",$G3870),AllocFactorMatrix,(P$4+1),FALSE)*$E3870</f>
        <v>-4.6285026833508471</v>
      </c>
      <c r="Q3870" s="5">
        <f ca="1">VLOOKUP(CONCATENATE($F3870," ",$G3870),AllocFactorMatrix,(Q$4+1),FALSE)*$E3870</f>
        <v>-0.77885192032972805</v>
      </c>
      <c r="R3870" s="5">
        <f ca="1">VLOOKUP(CONCATENATE($F3870," ",$G3870),AllocFactorMatrix,(R$4+1),FALSE)*$E3870</f>
        <v>-0.13544612048368984</v>
      </c>
      <c r="S3870" s="5">
        <f ca="1">VLOOKUP(CONCATENATE($F3870," ",$G3870),AllocFactorMatrix,(S$4+1),FALSE)*$E3870</f>
        <v>-6.0279019457989483E-3</v>
      </c>
      <c r="T3870" s="5">
        <f t="shared" ca="1" si="5613"/>
        <v>-5.5488286261100646</v>
      </c>
      <c r="U3870" s="5">
        <f ca="1">VLOOKUP(CONCATENATE($F3870," ",$G3870),AllocFactorMatrix,(U$4+1),FALSE)*$E3870</f>
        <v>-0.21664928241828196</v>
      </c>
      <c r="V3870" s="5">
        <f ca="1">VLOOKUP(CONCATENATE($F3870," ",$G3870),AllocFactorMatrix,(V$4+1),FALSE)*$E3870</f>
        <v>-2.8941862327838286</v>
      </c>
      <c r="W3870" s="5">
        <f ca="1">VLOOKUP(CONCATENATE($F3870," ",$G3870),AllocFactorMatrix,(W$4+1),FALSE)*$E3870</f>
        <v>-9.2664610370359686</v>
      </c>
      <c r="X3870" s="5">
        <f ca="1">VLOOKUP(CONCATENATE($F3870," ",$G3870),AllocFactorMatrix,(X$4+1),FALSE)*$E3870</f>
        <v>-1.6530317190275687</v>
      </c>
      <c r="Y3870" s="5">
        <f t="shared" ca="1" si="5614"/>
        <v>-14.030328271265647</v>
      </c>
      <c r="Z3870" s="5">
        <f ca="1">VLOOKUP(CONCATENATE($F3870," ",$G3870),AllocFactorMatrix,(Z$4+1),FALSE)*$E3870</f>
        <v>-1.2719909696902221</v>
      </c>
      <c r="AA3870" s="5">
        <f ca="1">VLOOKUP(CONCATENATE($F3870," ",$G3870),AllocFactorMatrix,(AA$4+1),FALSE)*$E3870</f>
        <v>-2.3677935052994398E-2</v>
      </c>
      <c r="AB3870" s="5">
        <f t="shared" ca="1" si="5611"/>
        <v>-1.2956689047432164</v>
      </c>
      <c r="AC3870" s="5">
        <f ca="1">VLOOKUP(CONCATENATE($F3870," ",$G3870),AllocFactorMatrix,(AC$4+1),FALSE)*$E3870</f>
        <v>-1.8524053833922673E-2</v>
      </c>
      <c r="AD3870" s="5">
        <f ca="1">VLOOKUP(CONCATENATE($F3870," ",$G3870),AllocFactorMatrix,(AD$4+1),FALSE)*$E3870</f>
        <v>-0.49113765656042702</v>
      </c>
      <c r="AE3870" s="5">
        <f ca="1">VLOOKUP(CONCATENATE($F3870," ",$G3870),AllocFactorMatrix,(AE$4+1),FALSE)*$E3870</f>
        <v>-0.10358718586289414</v>
      </c>
    </row>
    <row r="3871" spans="4:31" hidden="1" outlineLevel="1">
      <c r="E3871" s="44"/>
      <c r="F3871" s="167" t="str">
        <f>F3878</f>
        <v>LABOR_M</v>
      </c>
      <c r="G3871" s="48" t="str">
        <f>$G$8</f>
        <v>PRODUCTION</v>
      </c>
      <c r="H3871" s="4">
        <f t="shared" ca="1" si="5548"/>
        <v>-317826.06413314637</v>
      </c>
      <c r="I3871" s="5">
        <f t="shared" ref="I3871:N3871" ca="1" si="5621">VLOOKUP(CONCATENATE($F3871," ",$G3871),AllocFactorMatrix,(I$4+1),FALSE)*$E3878</f>
        <v>-163448.70517946107</v>
      </c>
      <c r="J3871" s="47">
        <f t="shared" ca="1" si="5621"/>
        <v>-36.566277247782338</v>
      </c>
      <c r="K3871" s="47">
        <f t="shared" ca="1" si="5621"/>
        <v>-64.024944170248205</v>
      </c>
      <c r="L3871" s="5">
        <f t="shared" ca="1" si="5621"/>
        <v>-38094.576775260954</v>
      </c>
      <c r="M3871" s="5">
        <f t="shared" ca="1" si="5621"/>
        <v>-530.08555099211276</v>
      </c>
      <c r="N3871" s="5">
        <f t="shared" ca="1" si="5621"/>
        <v>-73.82697986747435</v>
      </c>
      <c r="O3871" s="5">
        <f t="shared" ca="1" si="5610"/>
        <v>-38698.489306120537</v>
      </c>
      <c r="P3871" s="5">
        <f ca="1">VLOOKUP(CONCATENATE($F3871," ",$G3871),AllocFactorMatrix,(P$4+1),FALSE)*$E3878</f>
        <v>-22658.376502813728</v>
      </c>
      <c r="Q3871" s="5">
        <f ca="1">VLOOKUP(CONCATENATE($F3871," ",$G3871),AllocFactorMatrix,(Q$4+1),FALSE)*$E3878</f>
        <v>-4066.2491052229484</v>
      </c>
      <c r="R3871" s="5">
        <f ca="1">VLOOKUP(CONCATENATE($F3871," ",$G3871),AllocFactorMatrix,(R$4+1),FALSE)*$E3878</f>
        <v>-824.59382321913915</v>
      </c>
      <c r="S3871" s="5">
        <f ca="1">VLOOKUP(CONCATENATE($F3871," ",$G3871),AllocFactorMatrix,(S$4+1),FALSE)*$E3878</f>
        <v>-31.313577537303704</v>
      </c>
      <c r="T3871" s="5">
        <f ca="1">SUBTOTAL(9,P3871:S3871)</f>
        <v>-27580.533008793122</v>
      </c>
      <c r="U3871" s="5">
        <f ca="1">VLOOKUP(CONCATENATE($F3871," ",$G3871),AllocFactorMatrix,(U$4+1),FALSE)*$E3878</f>
        <v>-1074.6378580266899</v>
      </c>
      <c r="V3871" s="5">
        <f ca="1">VLOOKUP(CONCATENATE($F3871," ",$G3871),AllocFactorMatrix,(V$4+1),FALSE)*$E3878</f>
        <v>-14508.231632571924</v>
      </c>
      <c r="W3871" s="5">
        <f ca="1">VLOOKUP(CONCATENATE($F3871," ",$G3871),AllocFactorMatrix,(W$4+1),FALSE)*$E3878</f>
        <v>-55488.161957547098</v>
      </c>
      <c r="X3871" s="5">
        <f ca="1">VLOOKUP(CONCATENATE($F3871," ",$G3871),AllocFactorMatrix,(X$4+1),FALSE)*$E3878</f>
        <v>-10052.19517412061</v>
      </c>
      <c r="Y3871" s="5">
        <f ca="1">SUBTOTAL(9,U3871:X3871)</f>
        <v>-81123.226622266331</v>
      </c>
      <c r="Z3871" s="5">
        <f ca="1">VLOOKUP(CONCATENATE($F3871," ",$G3871),AllocFactorMatrix,(Z$4+1),FALSE)*$E3878</f>
        <v>-6228.0891049365127</v>
      </c>
      <c r="AA3871" s="5">
        <f ca="1">VLOOKUP(CONCATENATE($F3871," ",$G3871),AllocFactorMatrix,(AA$4+1),FALSE)*$E3878</f>
        <v>-124.39091380930216</v>
      </c>
      <c r="AB3871" s="5">
        <f t="shared" ca="1" si="5611"/>
        <v>-6352.480018745815</v>
      </c>
      <c r="AC3871" s="5">
        <f ca="1">VLOOKUP(CONCATENATE($F3871," ",$G3871),AllocFactorMatrix,(AC$4+1),FALSE)*$E3878</f>
        <v>-82.158571118726599</v>
      </c>
      <c r="AD3871" s="5">
        <f ca="1">VLOOKUP(CONCATENATE($F3871," ",$G3871),AllocFactorMatrix,(AD$4+1),FALSE)*$E3878</f>
        <v>-364.99515093488191</v>
      </c>
      <c r="AE3871" s="5">
        <f ca="1">VLOOKUP(CONCATENATE($F3871," ",$G3871),AllocFactorMatrix,(AE$4+1),FALSE)*$E3878</f>
        <v>-74.885054287588332</v>
      </c>
    </row>
    <row r="3872" spans="4:31" hidden="1" outlineLevel="1">
      <c r="E3872" s="44"/>
      <c r="F3872" s="167" t="str">
        <f>F3878</f>
        <v>LABOR_M</v>
      </c>
      <c r="G3872" s="48" t="str">
        <f>$G$9</f>
        <v>BULKTRAN</v>
      </c>
      <c r="H3872" s="4">
        <f t="shared" ca="1" si="5548"/>
        <v>-49265.553929310896</v>
      </c>
      <c r="I3872" s="5">
        <f t="shared" ref="I3872:N3872" ca="1" si="5622">VLOOKUP(CONCATENATE($F3872," ",$G3872),AllocFactorMatrix,(I$4+1),FALSE)*$E3878</f>
        <v>-25335.842174106223</v>
      </c>
      <c r="J3872" s="47">
        <f t="shared" ca="1" si="5622"/>
        <v>-5.6680622108766583</v>
      </c>
      <c r="K3872" s="47">
        <f t="shared" ca="1" si="5622"/>
        <v>-9.9243727805755935</v>
      </c>
      <c r="L3872" s="5">
        <f t="shared" ca="1" si="5622"/>
        <v>-5904.9607264105962</v>
      </c>
      <c r="M3872" s="5">
        <f t="shared" ca="1" si="5622"/>
        <v>-82.167453354643754</v>
      </c>
      <c r="N3872" s="5">
        <f t="shared" ca="1" si="5622"/>
        <v>-11.443765847270189</v>
      </c>
      <c r="O3872" s="5">
        <f t="shared" ca="1" si="5610"/>
        <v>-5998.5719456125098</v>
      </c>
      <c r="P3872" s="5">
        <f ca="1">VLOOKUP(CONCATENATE($F3872," ",$G3872),AllocFactorMatrix,(P$4+1),FALSE)*$E3878</f>
        <v>-3512.2275845896565</v>
      </c>
      <c r="Q3872" s="5">
        <f ca="1">VLOOKUP(CONCATENATE($F3872," ",$G3872),AllocFactorMatrix,(Q$4+1),FALSE)*$E3878</f>
        <v>-630.30077514174923</v>
      </c>
      <c r="R3872" s="5">
        <f ca="1">VLOOKUP(CONCATENATE($F3872," ",$G3872),AllocFactorMatrix,(R$4+1),FALSE)*$E3878</f>
        <v>-127.81856509590894</v>
      </c>
      <c r="S3872" s="5">
        <f ca="1">VLOOKUP(CONCATENATE($F3872," ",$G3872),AllocFactorMatrix,(S$4+1),FALSE)*$E3878</f>
        <v>-4.8538522071538273</v>
      </c>
      <c r="T3872" s="5">
        <f t="shared" ref="T3872:T3878" ca="1" si="5623">SUBTOTAL(9,P3872:S3872)</f>
        <v>-4275.200777034468</v>
      </c>
      <c r="U3872" s="5">
        <f ca="1">VLOOKUP(CONCATENATE($F3872," ",$G3872),AllocFactorMatrix,(U$4+1),FALSE)*$E3878</f>
        <v>-166.57736832720454</v>
      </c>
      <c r="V3872" s="5">
        <f ca="1">VLOOKUP(CONCATENATE($F3872," ",$G3872),AllocFactorMatrix,(V$4+1),FALSE)*$E3878</f>
        <v>-2248.8906624535757</v>
      </c>
      <c r="W3872" s="5">
        <f ca="1">VLOOKUP(CONCATENATE($F3872," ",$G3872),AllocFactorMatrix,(W$4+1),FALSE)*$E3878</f>
        <v>-8601.1040120758207</v>
      </c>
      <c r="X3872" s="5">
        <f ca="1">VLOOKUP(CONCATENATE($F3872," ",$G3872),AllocFactorMatrix,(X$4+1),FALSE)*$E3878</f>
        <v>-1558.1697643624691</v>
      </c>
      <c r="Y3872" s="5">
        <f t="shared" ref="Y3872:Y3878" ca="1" si="5624">SUBTOTAL(9,U3872:X3872)</f>
        <v>-12574.74180721907</v>
      </c>
      <c r="Z3872" s="5">
        <f ca="1">VLOOKUP(CONCATENATE($F3872," ",$G3872),AllocFactorMatrix,(Z$4+1),FALSE)*$E3878</f>
        <v>-965.40307514635754</v>
      </c>
      <c r="AA3872" s="5">
        <f ca="1">VLOOKUP(CONCATENATE($F3872," ",$G3872),AllocFactorMatrix,(AA$4+1),FALSE)*$E3878</f>
        <v>-19.281575566505946</v>
      </c>
      <c r="AB3872" s="5">
        <f t="shared" ca="1" si="5611"/>
        <v>-984.68465071286346</v>
      </c>
      <c r="AC3872" s="5">
        <f ca="1">VLOOKUP(CONCATENATE($F3872," ",$G3872),AllocFactorMatrix,(AC$4+1),FALSE)*$E3878</f>
        <v>-12.73522839369488</v>
      </c>
      <c r="AD3872" s="5">
        <f ca="1">VLOOKUP(CONCATENATE($F3872," ",$G3872),AllocFactorMatrix,(AD$4+1),FALSE)*$E3878</f>
        <v>-56.577135488756682</v>
      </c>
      <c r="AE3872" s="5">
        <f ca="1">VLOOKUP(CONCATENATE($F3872," ",$G3872),AllocFactorMatrix,(AE$4+1),FALSE)*$E3878</f>
        <v>-11.607775751704924</v>
      </c>
    </row>
    <row r="3873" spans="1:31" hidden="1" outlineLevel="1">
      <c r="E3873" s="44"/>
      <c r="F3873" s="167" t="str">
        <f>F3878</f>
        <v>LABOR_M</v>
      </c>
      <c r="G3873" s="48" t="str">
        <f>$G$10</f>
        <v>SUBTRAN</v>
      </c>
      <c r="H3873" s="4">
        <f t="shared" ca="1" si="5548"/>
        <v>-13653.416606207486</v>
      </c>
      <c r="I3873" s="5">
        <f t="shared" ref="I3873:N3873" ca="1" si="5625">VLOOKUP(CONCATENATE($F3873," ",$G3873),AllocFactorMatrix,(I$4+1),FALSE)*$E3878</f>
        <v>-6975.1233148025585</v>
      </c>
      <c r="J3873" s="47">
        <f t="shared" ca="1" si="5625"/>
        <v>-1.1357930445807183</v>
      </c>
      <c r="K3873" s="47">
        <f t="shared" ca="1" si="5625"/>
        <v>-2.1139058727764142</v>
      </c>
      <c r="L3873" s="5">
        <f t="shared" ca="1" si="5625"/>
        <v>-1634.6296586061719</v>
      </c>
      <c r="M3873" s="5">
        <f t="shared" ca="1" si="5625"/>
        <v>-22.845247076115459</v>
      </c>
      <c r="N3873" s="5">
        <f t="shared" ca="1" si="5625"/>
        <v>-4.1348835760107168</v>
      </c>
      <c r="O3873" s="5">
        <f t="shared" ca="1" si="5610"/>
        <v>-1661.609789258298</v>
      </c>
      <c r="P3873" s="5">
        <f ca="1">VLOOKUP(CONCATENATE($F3873," ",$G3873),AllocFactorMatrix,(P$4+1),FALSE)*$E3878</f>
        <v>-943.72644102633319</v>
      </c>
      <c r="Q3873" s="5">
        <f ca="1">VLOOKUP(CONCATENATE($F3873," ",$G3873),AllocFactorMatrix,(Q$4+1),FALSE)*$E3878</f>
        <v>-169.83278014734282</v>
      </c>
      <c r="R3873" s="5">
        <f ca="1">VLOOKUP(CONCATENATE($F3873," ",$G3873),AllocFactorMatrix,(R$4+1),FALSE)*$E3878</f>
        <v>-44.579795377775888</v>
      </c>
      <c r="S3873" s="5">
        <f ca="1">VLOOKUP(CONCATENATE($F3873," ",$G3873),AllocFactorMatrix,(S$4+1),FALSE)*$E3878</f>
        <v>0</v>
      </c>
      <c r="T3873" s="5">
        <f t="shared" ca="1" si="5623"/>
        <v>-1158.1390165514517</v>
      </c>
      <c r="U3873" s="5">
        <f ca="1">VLOOKUP(CONCATENATE($F3873," ",$G3873),AllocFactorMatrix,(U$4+1),FALSE)*$E3878</f>
        <v>-42.600425750994006</v>
      </c>
      <c r="V3873" s="5">
        <f ca="1">VLOOKUP(CONCATENATE($F3873," ",$G3873),AllocFactorMatrix,(V$4+1),FALSE)*$E3878</f>
        <v>-597.72528204944456</v>
      </c>
      <c r="W3873" s="5">
        <f ca="1">VLOOKUP(CONCATENATE($F3873," ",$G3873),AllocFactorMatrix,(W$4+1),FALSE)*$E3878</f>
        <v>-2947.2467180730487</v>
      </c>
      <c r="X3873" s="5">
        <f ca="1">VLOOKUP(CONCATENATE($F3873," ",$G3873),AllocFactorMatrix,(X$4+1),FALSE)*$E3878</f>
        <v>0</v>
      </c>
      <c r="Y3873" s="5">
        <f t="shared" ca="1" si="5624"/>
        <v>-3587.5724258734872</v>
      </c>
      <c r="Z3873" s="5">
        <f ca="1">VLOOKUP(CONCATENATE($F3873," ",$G3873),AllocFactorMatrix,(Z$4+1),FALSE)*$E3878</f>
        <v>-259.07564223170237</v>
      </c>
      <c r="AA3873" s="5">
        <f ca="1">VLOOKUP(CONCATENATE($F3873," ",$G3873),AllocFactorMatrix,(AA$4+1),FALSE)*$E3878</f>
        <v>-5.2018547014048782</v>
      </c>
      <c r="AB3873" s="5">
        <f t="shared" ca="1" si="5611"/>
        <v>-264.27749693310727</v>
      </c>
      <c r="AC3873" s="5">
        <f ca="1">VLOOKUP(CONCATENATE($F3873," ",$G3873),AllocFactorMatrix,(AC$4+1),FALSE)*$E3878</f>
        <v>-3.4448638711753481</v>
      </c>
      <c r="AD3873" s="5">
        <f ca="1">VLOOKUP(CONCATENATE($F3873," ",$G3873),AllocFactorMatrix,(AD$4+1),FALSE)*$E3878</f>
        <v>0</v>
      </c>
      <c r="AE3873" s="5">
        <f ca="1">VLOOKUP(CONCATENATE($F3873," ",$G3873),AllocFactorMatrix,(AE$4+1),FALSE)*$E3878</f>
        <v>0</v>
      </c>
    </row>
    <row r="3874" spans="1:31" hidden="1" outlineLevel="1">
      <c r="E3874" s="44"/>
      <c r="F3874" s="167" t="str">
        <f>F3878</f>
        <v>LABOR_M</v>
      </c>
      <c r="G3874" s="48" t="str">
        <f>$G$11</f>
        <v>DISTPRI</v>
      </c>
      <c r="H3874" s="4">
        <f t="shared" ca="1" si="5548"/>
        <v>-111529.01505055031</v>
      </c>
      <c r="I3874" s="5">
        <f t="shared" ref="I3874:N3874" ca="1" si="5626">VLOOKUP(CONCATENATE($F3874," ",$G3874),AllocFactorMatrix,(I$4+1),FALSE)*$E3878</f>
        <v>-73017.997681931854</v>
      </c>
      <c r="J3874" s="47">
        <f t="shared" ca="1" si="5626"/>
        <v>-11.989661105952173</v>
      </c>
      <c r="K3874" s="47">
        <f t="shared" ca="1" si="5626"/>
        <v>-22.18430731715765</v>
      </c>
      <c r="L3874" s="5">
        <f t="shared" ca="1" si="5626"/>
        <v>-17084.27331374885</v>
      </c>
      <c r="M3874" s="5">
        <f t="shared" ca="1" si="5626"/>
        <v>-238.73450361459086</v>
      </c>
      <c r="N3874" s="5">
        <f t="shared" ca="1" si="5626"/>
        <v>0</v>
      </c>
      <c r="O3874" s="5">
        <f t="shared" ca="1" si="5610"/>
        <v>-17323.007817363443</v>
      </c>
      <c r="P3874" s="5">
        <f ca="1">VLOOKUP(CONCATENATE($F3874," ",$G3874),AllocFactorMatrix,(P$4+1),FALSE)*$E3878</f>
        <v>-9907.5240594043389</v>
      </c>
      <c r="Q3874" s="5">
        <f ca="1">VLOOKUP(CONCATENATE($F3874," ",$G3874),AllocFactorMatrix,(Q$4+1),FALSE)*$E3878</f>
        <v>-1782.8031566767615</v>
      </c>
      <c r="R3874" s="5">
        <f ca="1">VLOOKUP(CONCATENATE($F3874," ",$G3874),AllocFactorMatrix,(R$4+1),FALSE)*$E3878</f>
        <v>0</v>
      </c>
      <c r="S3874" s="5">
        <f ca="1">VLOOKUP(CONCATENATE($F3874," ",$G3874),AllocFactorMatrix,(S$4+1),FALSE)*$E3878</f>
        <v>0</v>
      </c>
      <c r="T3874" s="5">
        <f t="shared" ca="1" si="5623"/>
        <v>-11690.327216081101</v>
      </c>
      <c r="U3874" s="5">
        <f ca="1">VLOOKUP(CONCATENATE($F3874," ",$G3874),AllocFactorMatrix,(U$4+1),FALSE)*$E3878</f>
        <v>-448.6472628745459</v>
      </c>
      <c r="V3874" s="5">
        <f ca="1">VLOOKUP(CONCATENATE($F3874," ",$G3874),AllocFactorMatrix,(V$4+1),FALSE)*$E3878</f>
        <v>-6203.8328027297284</v>
      </c>
      <c r="W3874" s="5">
        <f ca="1">VLOOKUP(CONCATENATE($F3874," ",$G3874),AllocFactorMatrix,(W$4+1),FALSE)*$E3878</f>
        <v>0</v>
      </c>
      <c r="X3874" s="5">
        <f ca="1">VLOOKUP(CONCATENATE($F3874," ",$G3874),AllocFactorMatrix,(X$4+1),FALSE)*$E3878</f>
        <v>0</v>
      </c>
      <c r="Y3874" s="5">
        <f t="shared" ca="1" si="5624"/>
        <v>-6652.4800656042744</v>
      </c>
      <c r="Z3874" s="5">
        <f ca="1">VLOOKUP(CONCATENATE($F3874," ",$G3874),AllocFactorMatrix,(Z$4+1),FALSE)*$E3878</f>
        <v>-2720.570429232534</v>
      </c>
      <c r="AA3874" s="5">
        <f ca="1">VLOOKUP(CONCATENATE($F3874," ",$G3874),AllocFactorMatrix,(AA$4+1),FALSE)*$E3878</f>
        <v>-54.606138880515992</v>
      </c>
      <c r="AB3874" s="5">
        <f t="shared" ca="1" si="5611"/>
        <v>-2775.1765681130501</v>
      </c>
      <c r="AC3874" s="5">
        <f ca="1">VLOOKUP(CONCATENATE($F3874," ",$G3874),AllocFactorMatrix,(AC$4+1),FALSE)*$E3878</f>
        <v>-35.851733033447871</v>
      </c>
      <c r="AD3874" s="5">
        <f ca="1">VLOOKUP(CONCATENATE($F3874," ",$G3874),AllocFactorMatrix,(AD$4+1),FALSE)*$E3878</f>
        <v>0</v>
      </c>
      <c r="AE3874" s="5">
        <f ca="1">VLOOKUP(CONCATENATE($F3874," ",$G3874),AllocFactorMatrix,(AE$4+1),FALSE)*$E3878</f>
        <v>0</v>
      </c>
    </row>
    <row r="3875" spans="1:31" hidden="1" outlineLevel="1">
      <c r="E3875" s="44"/>
      <c r="F3875" s="167" t="str">
        <f>F3878</f>
        <v>LABOR_M</v>
      </c>
      <c r="G3875" s="48" t="str">
        <f>$G$12</f>
        <v>DISTSEC</v>
      </c>
      <c r="H3875" s="4">
        <f t="shared" ca="1" si="5548"/>
        <v>-44184.789980909525</v>
      </c>
      <c r="I3875" s="5">
        <f t="shared" ref="I3875:N3875" ca="1" si="5627">VLOOKUP(CONCATENATE($F3875," ",$G3875),AllocFactorMatrix,(I$4+1),FALSE)*$E3878</f>
        <v>-32781.63088479924</v>
      </c>
      <c r="J3875" s="47">
        <f t="shared" ca="1" si="5627"/>
        <v>-8.12639733126462</v>
      </c>
      <c r="K3875" s="47">
        <f t="shared" ca="1" si="5627"/>
        <v>-10.525924102307322</v>
      </c>
      <c r="L3875" s="5">
        <f t="shared" ca="1" si="5627"/>
        <v>-6607.6888473362715</v>
      </c>
      <c r="M3875" s="5">
        <f t="shared" ca="1" si="5627"/>
        <v>0</v>
      </c>
      <c r="N3875" s="5">
        <f t="shared" ca="1" si="5627"/>
        <v>0</v>
      </c>
      <c r="O3875" s="5">
        <f t="shared" ca="1" si="5610"/>
        <v>-6607.6888473362715</v>
      </c>
      <c r="P3875" s="5">
        <f ca="1">VLOOKUP(CONCATENATE($F3875," ",$G3875),AllocFactorMatrix,(P$4+1),FALSE)*$E3878</f>
        <v>-3298.5174742364215</v>
      </c>
      <c r="Q3875" s="5">
        <f ca="1">VLOOKUP(CONCATENATE($F3875," ",$G3875),AllocFactorMatrix,(Q$4+1),FALSE)*$E3878</f>
        <v>0</v>
      </c>
      <c r="R3875" s="5">
        <f ca="1">VLOOKUP(CONCATENATE($F3875," ",$G3875),AllocFactorMatrix,(R$4+1),FALSE)*$E3878</f>
        <v>0</v>
      </c>
      <c r="S3875" s="5">
        <f ca="1">VLOOKUP(CONCATENATE($F3875," ",$G3875),AllocFactorMatrix,(S$4+1),FALSE)*$E3878</f>
        <v>0</v>
      </c>
      <c r="T3875" s="5">
        <f t="shared" ca="1" si="5623"/>
        <v>-3298.5174742364215</v>
      </c>
      <c r="U3875" s="5">
        <f ca="1">VLOOKUP(CONCATENATE($F3875," ",$G3875),AllocFactorMatrix,(U$4+1),FALSE)*$E3878</f>
        <v>-123.52763817327835</v>
      </c>
      <c r="V3875" s="5">
        <f ca="1">VLOOKUP(CONCATENATE($F3875," ",$G3875),AllocFactorMatrix,(V$4+1),FALSE)*$E3878</f>
        <v>0</v>
      </c>
      <c r="W3875" s="5">
        <f ca="1">VLOOKUP(CONCATENATE($F3875," ",$G3875),AllocFactorMatrix,(W$4+1),FALSE)*$E3878</f>
        <v>0</v>
      </c>
      <c r="X3875" s="5">
        <f ca="1">VLOOKUP(CONCATENATE($F3875," ",$G3875),AllocFactorMatrix,(X$4+1),FALSE)*$E3878</f>
        <v>0</v>
      </c>
      <c r="Y3875" s="5">
        <f t="shared" ca="1" si="5624"/>
        <v>-123.52763817327835</v>
      </c>
      <c r="Z3875" s="5">
        <f ca="1">VLOOKUP(CONCATENATE($F3875," ",$G3875),AllocFactorMatrix,(Z$4+1),FALSE)*$E3878</f>
        <v>-933.54388869673357</v>
      </c>
      <c r="AA3875" s="5">
        <f ca="1">VLOOKUP(CONCATENATE($F3875," ",$G3875),AllocFactorMatrix,(AA$4+1),FALSE)*$E3878</f>
        <v>0</v>
      </c>
      <c r="AB3875" s="5">
        <f t="shared" ca="1" si="5611"/>
        <v>-933.54388869673357</v>
      </c>
      <c r="AC3875" s="5">
        <f ca="1">VLOOKUP(CONCATENATE($F3875," ",$G3875),AllocFactorMatrix,(AC$4+1),FALSE)*$E3878</f>
        <v>-11.037823146796431</v>
      </c>
      <c r="AD3875" s="5">
        <f ca="1">VLOOKUP(CONCATENATE($F3875," ",$G3875),AllocFactorMatrix,(AD$4+1),FALSE)*$E3878</f>
        <v>-339.7409970893662</v>
      </c>
      <c r="AE3875" s="5">
        <f ca="1">VLOOKUP(CONCATENATE($F3875," ",$G3875),AllocFactorMatrix,(AE$4+1),FALSE)*$E3878</f>
        <v>-70.45010599781375</v>
      </c>
    </row>
    <row r="3876" spans="1:31" hidden="1" outlineLevel="1">
      <c r="E3876" s="44"/>
      <c r="F3876" s="167" t="str">
        <f>F3878</f>
        <v>LABOR_M</v>
      </c>
      <c r="G3876" s="48" t="str">
        <f>$G$13</f>
        <v>ENERGY</v>
      </c>
      <c r="H3876" s="4">
        <f t="shared" ca="1" si="5548"/>
        <v>-127121.96198664923</v>
      </c>
      <c r="I3876" s="5">
        <f t="shared" ref="I3876:N3876" ca="1" si="5628">VLOOKUP(CONCATENATE($F3876," ",$G3876),AllocFactorMatrix,(I$4+1),FALSE)*$E3878</f>
        <v>-49733.111954831606</v>
      </c>
      <c r="J3876" s="47">
        <f t="shared" ca="1" si="5628"/>
        <v>-7.9586585699234105</v>
      </c>
      <c r="K3876" s="47">
        <f t="shared" ca="1" si="5628"/>
        <v>-22.948000639104126</v>
      </c>
      <c r="L3876" s="5">
        <f t="shared" ca="1" si="5628"/>
        <v>-14340.7310398803</v>
      </c>
      <c r="M3876" s="5">
        <f t="shared" ca="1" si="5628"/>
        <v>-200.01052476894651</v>
      </c>
      <c r="N3876" s="5">
        <f t="shared" ca="1" si="5628"/>
        <v>-27.961301851509528</v>
      </c>
      <c r="O3876" s="5">
        <f t="shared" ca="1" si="5610"/>
        <v>-14568.702866500756</v>
      </c>
      <c r="P3876" s="5">
        <f ca="1">VLOOKUP(CONCATENATE($F3876," ",$G3876),AllocFactorMatrix,(P$4+1),FALSE)*$E3878</f>
        <v>-9297.204734412433</v>
      </c>
      <c r="Q3876" s="5">
        <f ca="1">VLOOKUP(CONCATENATE($F3876," ",$G3876),AllocFactorMatrix,(Q$4+1),FALSE)*$E3878</f>
        <v>-1660.4658158157592</v>
      </c>
      <c r="R3876" s="5">
        <f ca="1">VLOOKUP(CONCATENATE($F3876," ",$G3876),AllocFactorMatrix,(R$4+1),FALSE)*$E3878</f>
        <v>-338.13164891695959</v>
      </c>
      <c r="S3876" s="5">
        <f ca="1">VLOOKUP(CONCATENATE($F3876," ",$G3876),AllocFactorMatrix,(S$4+1),FALSE)*$E3878</f>
        <v>-12.771346813526137</v>
      </c>
      <c r="T3876" s="5">
        <f t="shared" ca="1" si="5623"/>
        <v>-11308.573545958679</v>
      </c>
      <c r="U3876" s="5">
        <f ca="1">VLOOKUP(CONCATENATE($F3876," ",$G3876),AllocFactorMatrix,(U$4+1),FALSE)*$E3878</f>
        <v>-487.6030586061226</v>
      </c>
      <c r="V3876" s="5">
        <f ca="1">VLOOKUP(CONCATENATE($F3876," ",$G3876),AllocFactorMatrix,(V$4+1),FALSE)*$E3878</f>
        <v>-7709.0970668423788</v>
      </c>
      <c r="W3876" s="5">
        <f ca="1">VLOOKUP(CONCATENATE($F3876," ",$G3876),AllocFactorMatrix,(W$4+1),FALSE)*$E3878</f>
        <v>-33155.571787801935</v>
      </c>
      <c r="X3876" s="5">
        <f ca="1">VLOOKUP(CONCATENATE($F3876," ",$G3876),AllocFactorMatrix,(X$4+1),FALSE)*$E3878</f>
        <v>-6236.9093546466629</v>
      </c>
      <c r="Y3876" s="5">
        <f t="shared" ca="1" si="5624"/>
        <v>-47589.181267897096</v>
      </c>
      <c r="Z3876" s="5">
        <f ca="1">VLOOKUP(CONCATENATE($F3876," ",$G3876),AllocFactorMatrix,(Z$4+1),FALSE)*$E3878</f>
        <v>-2557.5650195747098</v>
      </c>
      <c r="AA3876" s="5">
        <f ca="1">VLOOKUP(CONCATENATE($F3876," ",$G3876),AllocFactorMatrix,(AA$4+1),FALSE)*$E3878</f>
        <v>-51.317031942814786</v>
      </c>
      <c r="AB3876" s="5">
        <f t="shared" ca="1" si="5611"/>
        <v>-2608.8820515175248</v>
      </c>
      <c r="AC3876" s="5">
        <f ca="1">VLOOKUP(CONCATENATE($F3876," ",$G3876),AllocFactorMatrix,(AC$4+1),FALSE)*$E3878</f>
        <v>-45.775012548756145</v>
      </c>
      <c r="AD3876" s="5">
        <f ca="1">VLOOKUP(CONCATENATE($F3876," ",$G3876),AllocFactorMatrix,(AD$4+1),FALSE)*$E3878</f>
        <v>-1025.3446040276719</v>
      </c>
      <c r="AE3876" s="5">
        <f ca="1">VLOOKUP(CONCATENATE($F3876," ",$G3876),AllocFactorMatrix,(AE$4+1),FALSE)*$E3878</f>
        <v>-211.48402415803633</v>
      </c>
    </row>
    <row r="3877" spans="1:31" hidden="1" outlineLevel="1">
      <c r="E3877" s="44"/>
      <c r="F3877" s="167" t="str">
        <f>F3878</f>
        <v>LABOR_M</v>
      </c>
      <c r="G3877" s="48" t="str">
        <f>$G$14</f>
        <v>CUSTOMER</v>
      </c>
      <c r="H3877" s="4">
        <f t="shared" ca="1" si="5548"/>
        <v>-84129.198313226487</v>
      </c>
      <c r="I3877" s="5">
        <f t="shared" ref="I3877:N3877" ca="1" si="5629">VLOOKUP(CONCATENATE($F3877," ",$G3877),AllocFactorMatrix,(I$4+1),FALSE)*$E3878</f>
        <v>-64945.596518652041</v>
      </c>
      <c r="J3877" s="47">
        <f t="shared" ca="1" si="5629"/>
        <v>-13.107089353068664</v>
      </c>
      <c r="K3877" s="47">
        <f t="shared" ca="1" si="5629"/>
        <v>-3.8444422224721668</v>
      </c>
      <c r="L3877" s="5">
        <f t="shared" ca="1" si="5629"/>
        <v>-13150.51503472058</v>
      </c>
      <c r="M3877" s="5">
        <f t="shared" ca="1" si="5629"/>
        <v>-336.20736263696045</v>
      </c>
      <c r="N3877" s="5">
        <f t="shared" ca="1" si="5629"/>
        <v>-54.207098609934796</v>
      </c>
      <c r="O3877" s="5">
        <f t="shared" ca="1" si="5610"/>
        <v>-13540.929495967475</v>
      </c>
      <c r="P3877" s="5">
        <f ca="1">VLOOKUP(CONCATENATE($F3877," ",$G3877),AllocFactorMatrix,(P$4+1),FALSE)*$E3878</f>
        <v>-538.62235378175694</v>
      </c>
      <c r="Q3877" s="5">
        <f ca="1">VLOOKUP(CONCATENATE($F3877," ",$G3877),AllocFactorMatrix,(Q$4+1),FALSE)*$E3878</f>
        <v>-130.28125612212105</v>
      </c>
      <c r="R3877" s="5">
        <f ca="1">VLOOKUP(CONCATENATE($F3877," ",$G3877),AllocFactorMatrix,(R$4+1),FALSE)*$E3878</f>
        <v>-132.62136662006762</v>
      </c>
      <c r="S3877" s="5">
        <f ca="1">VLOOKUP(CONCATENATE($F3877," ",$G3877),AllocFactorMatrix,(S$4+1),FALSE)*$E3878</f>
        <v>-16.381840310035631</v>
      </c>
      <c r="T3877" s="5">
        <f t="shared" ca="1" si="5623"/>
        <v>-817.90681683398122</v>
      </c>
      <c r="U3877" s="5">
        <f ca="1">VLOOKUP(CONCATENATE($F3877," ",$G3877),AllocFactorMatrix,(U$4+1),FALSE)*$E3878</f>
        <v>-4.0996484871593601</v>
      </c>
      <c r="V3877" s="5">
        <f ca="1">VLOOKUP(CONCATENATE($F3877," ",$G3877),AllocFactorMatrix,(V$4+1),FALSE)*$E3878</f>
        <v>-94.715134726813844</v>
      </c>
      <c r="W3877" s="5">
        <f ca="1">VLOOKUP(CONCATENATE($F3877," ",$G3877),AllocFactorMatrix,(W$4+1),FALSE)*$E3878</f>
        <v>-222.77903177985172</v>
      </c>
      <c r="X3877" s="5">
        <f ca="1">VLOOKUP(CONCATENATE($F3877," ",$G3877),AllocFactorMatrix,(X$4+1),FALSE)*$E3878</f>
        <v>-65.600295770306644</v>
      </c>
      <c r="Y3877" s="5">
        <f t="shared" ca="1" si="5624"/>
        <v>-387.19411076413155</v>
      </c>
      <c r="Z3877" s="5">
        <f ca="1">VLOOKUP(CONCATENATE($F3877," ",$G3877),AllocFactorMatrix,(Z$4+1),FALSE)*$E3878</f>
        <v>-119.52628868979761</v>
      </c>
      <c r="AA3877" s="5">
        <f ca="1">VLOOKUP(CONCATENATE($F3877," ",$G3877),AllocFactorMatrix,(AA$4+1),FALSE)*$E3878</f>
        <v>-1.7855114541582819</v>
      </c>
      <c r="AB3877" s="5">
        <f t="shared" ca="1" si="5611"/>
        <v>-121.31180014395589</v>
      </c>
      <c r="AC3877" s="5">
        <f ca="1">VLOOKUP(CONCATENATE($F3877," ",$G3877),AllocFactorMatrix,(AC$4+1),FALSE)*$E3878</f>
        <v>-9.7303953100450489</v>
      </c>
      <c r="AD3877" s="5">
        <f ca="1">VLOOKUP(CONCATENATE($F3877," ",$G3877),AllocFactorMatrix,(AD$4+1),FALSE)*$E3878</f>
        <v>-3535.4948253114526</v>
      </c>
      <c r="AE3877" s="5">
        <f ca="1">VLOOKUP(CONCATENATE($F3877," ",$G3877),AllocFactorMatrix,(AE$4+1),FALSE)*$E3878</f>
        <v>-754.08281866782158</v>
      </c>
    </row>
    <row r="3878" spans="1:31" collapsed="1">
      <c r="D3878" s="48" t="s">
        <v>289</v>
      </c>
      <c r="E3878" s="54">
        <v>-747710</v>
      </c>
      <c r="F3878" s="88" t="s">
        <v>67</v>
      </c>
      <c r="G3878" s="48" t="str">
        <f>$G$15</f>
        <v>TOTAL</v>
      </c>
      <c r="H3878" s="4">
        <f t="shared" ca="1" si="5548"/>
        <v>-747710</v>
      </c>
      <c r="I3878" s="5">
        <f t="shared" ref="I3878:N3878" ca="1" si="5630">VLOOKUP(CONCATENATE($F3878," ",$G3878),AllocFactorMatrix,(I$4+1),FALSE)*$E3878</f>
        <v>-416238.0077085846</v>
      </c>
      <c r="J3878" s="47">
        <f t="shared" ca="1" si="5630"/>
        <v>-84.551938863448584</v>
      </c>
      <c r="K3878" s="47">
        <f t="shared" ca="1" si="5630"/>
        <v>-135.56589710464149</v>
      </c>
      <c r="L3878" s="5">
        <f t="shared" ca="1" si="5630"/>
        <v>-96817.375395963725</v>
      </c>
      <c r="M3878" s="5">
        <f t="shared" ca="1" si="5630"/>
        <v>-1410.0506424433697</v>
      </c>
      <c r="N3878" s="5">
        <f t="shared" ca="1" si="5630"/>
        <v>-171.57402975219958</v>
      </c>
      <c r="O3878" s="5">
        <f t="shared" ca="1" si="5610"/>
        <v>-98399.000068159294</v>
      </c>
      <c r="P3878" s="5">
        <f ca="1">VLOOKUP(CONCATENATE($F3878," ",$G3878),AllocFactorMatrix,(P$4+1),FALSE)*$E3878</f>
        <v>-50156.199150264671</v>
      </c>
      <c r="Q3878" s="5">
        <f ca="1">VLOOKUP(CONCATENATE($F3878," ",$G3878),AllocFactorMatrix,(Q$4+1),FALSE)*$E3878</f>
        <v>-8439.9328891266814</v>
      </c>
      <c r="R3878" s="5">
        <f ca="1">VLOOKUP(CONCATENATE($F3878," ",$G3878),AllocFactorMatrix,(R$4+1),FALSE)*$E3878</f>
        <v>-1467.7451992298511</v>
      </c>
      <c r="S3878" s="5">
        <f ca="1">VLOOKUP(CONCATENATE($F3878," ",$G3878),AllocFactorMatrix,(S$4+1),FALSE)*$E3878</f>
        <v>-65.3206168680193</v>
      </c>
      <c r="T3878" s="5">
        <f t="shared" ca="1" si="5623"/>
        <v>-60129.197855489219</v>
      </c>
      <c r="U3878" s="5">
        <f ca="1">VLOOKUP(CONCATENATE($F3878," ",$G3878),AllocFactorMatrix,(U$4+1),FALSE)*$E3878</f>
        <v>-2347.6932602459942</v>
      </c>
      <c r="V3878" s="5">
        <f ca="1">VLOOKUP(CONCATENATE($F3878," ",$G3878),AllocFactorMatrix,(V$4+1),FALSE)*$E3878</f>
        <v>-31362.492581373863</v>
      </c>
      <c r="W3878" s="5">
        <f ca="1">VLOOKUP(CONCATENATE($F3878," ",$G3878),AllocFactorMatrix,(W$4+1),FALSE)*$E3878</f>
        <v>-100414.86350727774</v>
      </c>
      <c r="X3878" s="5">
        <f ca="1">VLOOKUP(CONCATENATE($F3878," ",$G3878),AllocFactorMatrix,(X$4+1),FALSE)*$E3878</f>
        <v>-17912.874588900049</v>
      </c>
      <c r="Y3878" s="5">
        <f t="shared" ca="1" si="5624"/>
        <v>-152037.92393779763</v>
      </c>
      <c r="Z3878" s="5">
        <f ca="1">VLOOKUP(CONCATENATE($F3878," ",$G3878),AllocFactorMatrix,(Z$4+1),FALSE)*$E3878</f>
        <v>-13783.773448508347</v>
      </c>
      <c r="AA3878" s="5">
        <f ca="1">VLOOKUP(CONCATENATE($F3878," ",$G3878),AllocFactorMatrix,(AA$4+1),FALSE)*$E3878</f>
        <v>-256.58302635470204</v>
      </c>
      <c r="AB3878" s="5">
        <f t="shared" ca="1" si="5611"/>
        <v>-14040.356474863049</v>
      </c>
      <c r="AC3878" s="5">
        <f ca="1">VLOOKUP(CONCATENATE($F3878," ",$G3878),AllocFactorMatrix,(AC$4+1),FALSE)*$E3878</f>
        <v>-200.73362742264234</v>
      </c>
      <c r="AD3878" s="5">
        <f ca="1">VLOOKUP(CONCATENATE($F3878," ",$G3878),AllocFactorMatrix,(AD$4+1),FALSE)*$E3878</f>
        <v>-5322.1527128521293</v>
      </c>
      <c r="AE3878" s="5">
        <f ca="1">VLOOKUP(CONCATENATE($F3878," ",$G3878),AllocFactorMatrix,(AE$4+1),FALSE)*$E3878</f>
        <v>-1122.5097788629648</v>
      </c>
    </row>
    <row r="3879" spans="1:31" s="44" customFormat="1" hidden="1" outlineLevel="1">
      <c r="A3879" s="49"/>
      <c r="B3879" s="97"/>
      <c r="C3879" s="48"/>
      <c r="D3879" s="48"/>
      <c r="F3879" s="167" t="str">
        <f>F3886</f>
        <v>PROD_DEMAND</v>
      </c>
      <c r="G3879" s="48" t="str">
        <f>$G$8</f>
        <v>PRODUCTION</v>
      </c>
      <c r="H3879" s="46">
        <f t="shared" si="5548"/>
        <v>-7221.9999999999991</v>
      </c>
      <c r="I3879" s="47">
        <f t="shared" ref="I3879:N3879" si="5631">VLOOKUP(CONCATENATE($F3879," ",$G3879),AllocFactorMatrix,(I$4+1),FALSE)*$E3886</f>
        <v>-3714.0646473586708</v>
      </c>
      <c r="J3879" s="47">
        <f t="shared" si="5631"/>
        <v>-0.83089992950626457</v>
      </c>
      <c r="K3879" s="47">
        <f t="shared" si="5631"/>
        <v>-1.4548465307861784</v>
      </c>
      <c r="L3879" s="47">
        <f t="shared" si="5631"/>
        <v>-865.62766405363061</v>
      </c>
      <c r="M3879" s="47">
        <f t="shared" si="5631"/>
        <v>-12.045197928327443</v>
      </c>
      <c r="N3879" s="47">
        <f t="shared" si="5631"/>
        <v>-1.677579370518641</v>
      </c>
      <c r="O3879" s="47">
        <f t="shared" ref="O3879:O3942" si="5632">SUBTOTAL(9,L3879:N3879)</f>
        <v>-879.35044135247665</v>
      </c>
      <c r="P3879" s="47">
        <f>VLOOKUP(CONCATENATE($F3879," ",$G3879),AllocFactorMatrix,(P$4+1),FALSE)*$E3886</f>
        <v>-514.86902293440608</v>
      </c>
      <c r="Q3879" s="47">
        <f>VLOOKUP(CONCATENATE($F3879," ",$G3879),AllocFactorMatrix,(Q$4+1),FALSE)*$E3886</f>
        <v>-92.397868997986805</v>
      </c>
      <c r="R3879" s="47">
        <f>VLOOKUP(CONCATENATE($F3879," ",$G3879),AllocFactorMatrix,(R$4+1),FALSE)*$E3886</f>
        <v>-18.737344929627358</v>
      </c>
      <c r="S3879" s="47">
        <f>VLOOKUP(CONCATENATE($F3879," ",$G3879),AllocFactorMatrix,(S$4+1),FALSE)*$E3886</f>
        <v>-0.71154220026356374</v>
      </c>
      <c r="T3879" s="47">
        <f>SUBTOTAL(9,P3879:S3879)</f>
        <v>-626.7157790622839</v>
      </c>
      <c r="U3879" s="47">
        <f>VLOOKUP(CONCATENATE($F3879," ",$G3879),AllocFactorMatrix,(U$4+1),FALSE)*$E3886</f>
        <v>-24.419125699575869</v>
      </c>
      <c r="V3879" s="47">
        <f>VLOOKUP(CONCATENATE($F3879," ",$G3879),AllocFactorMatrix,(V$4+1),FALSE)*$E3886</f>
        <v>-329.67229775887722</v>
      </c>
      <c r="W3879" s="47">
        <f>VLOOKUP(CONCATENATE($F3879," ",$G3879),AllocFactorMatrix,(W$4+1),FALSE)*$E3886</f>
        <v>-1260.8641986313812</v>
      </c>
      <c r="X3879" s="47">
        <f>VLOOKUP(CONCATENATE($F3879," ",$G3879),AllocFactorMatrix,(X$4+1),FALSE)*$E3886</f>
        <v>-228.41724370687922</v>
      </c>
      <c r="Y3879" s="47">
        <f>SUBTOTAL(9,U3879:X3879)</f>
        <v>-1843.3728657967135</v>
      </c>
      <c r="Z3879" s="47">
        <f>VLOOKUP(CONCATENATE($F3879," ",$G3879),AllocFactorMatrix,(Z$4+1),FALSE)*$E3886</f>
        <v>-141.52162013058967</v>
      </c>
      <c r="AA3879" s="47">
        <f>VLOOKUP(CONCATENATE($F3879," ",$G3879),AllocFactorMatrix,(AA$4+1),FALSE)*$E3886</f>
        <v>-2.8265497418564034</v>
      </c>
      <c r="AB3879" s="47">
        <f t="shared" ref="AB3879:AB3942" si="5633">SUBTOTAL(9,Z3879:AA3879)</f>
        <v>-144.34816987244608</v>
      </c>
      <c r="AC3879" s="47">
        <f>VLOOKUP(CONCATENATE($F3879," ",$G3879),AllocFactorMatrix,(AC$4+1),FALSE)*$E3886</f>
        <v>-1.8668991237007966</v>
      </c>
      <c r="AD3879" s="47">
        <f>VLOOKUP(CONCATENATE($F3879," ",$G3879),AllocFactorMatrix,(AD$4+1),FALSE)*$E3886</f>
        <v>-8.2938288501959541</v>
      </c>
      <c r="AE3879" s="47">
        <f>VLOOKUP(CONCATENATE($F3879," ",$G3879),AllocFactorMatrix,(AE$4+1),FALSE)*$E3886</f>
        <v>-1.7016221232201991</v>
      </c>
    </row>
    <row r="3880" spans="1:31" s="44" customFormat="1" hidden="1" outlineLevel="1">
      <c r="A3880" s="49"/>
      <c r="B3880" s="97"/>
      <c r="C3880" s="48"/>
      <c r="D3880" s="48"/>
      <c r="F3880" s="167" t="str">
        <f>F3886</f>
        <v>PROD_DEMAND</v>
      </c>
      <c r="G3880" s="48" t="str">
        <f>$G$9</f>
        <v>BULKTRAN</v>
      </c>
      <c r="H3880" s="46">
        <f t="shared" si="5548"/>
        <v>0</v>
      </c>
      <c r="I3880" s="47">
        <f t="shared" ref="I3880:N3880" si="5634">VLOOKUP(CONCATENATE($F3880," ",$G3880),AllocFactorMatrix,(I$4+1),FALSE)*$E3886</f>
        <v>0</v>
      </c>
      <c r="J3880" s="47">
        <f t="shared" si="5634"/>
        <v>0</v>
      </c>
      <c r="K3880" s="47">
        <f t="shared" si="5634"/>
        <v>0</v>
      </c>
      <c r="L3880" s="47">
        <f t="shared" si="5634"/>
        <v>0</v>
      </c>
      <c r="M3880" s="47">
        <f t="shared" si="5634"/>
        <v>0</v>
      </c>
      <c r="N3880" s="47">
        <f t="shared" si="5634"/>
        <v>0</v>
      </c>
      <c r="O3880" s="47">
        <f t="shared" si="5632"/>
        <v>0</v>
      </c>
      <c r="P3880" s="47">
        <f>VLOOKUP(CONCATENATE($F3880," ",$G3880),AllocFactorMatrix,(P$4+1),FALSE)*$E3886</f>
        <v>0</v>
      </c>
      <c r="Q3880" s="47">
        <f>VLOOKUP(CONCATENATE($F3880," ",$G3880),AllocFactorMatrix,(Q$4+1),FALSE)*$E3886</f>
        <v>0</v>
      </c>
      <c r="R3880" s="47">
        <f>VLOOKUP(CONCATENATE($F3880," ",$G3880),AllocFactorMatrix,(R$4+1),FALSE)*$E3886</f>
        <v>0</v>
      </c>
      <c r="S3880" s="47">
        <f>VLOOKUP(CONCATENATE($F3880," ",$G3880),AllocFactorMatrix,(S$4+1),FALSE)*$E3886</f>
        <v>0</v>
      </c>
      <c r="T3880" s="47">
        <f t="shared" ref="T3880:T3886" si="5635">SUBTOTAL(9,P3880:S3880)</f>
        <v>0</v>
      </c>
      <c r="U3880" s="47">
        <f>VLOOKUP(CONCATENATE($F3880," ",$G3880),AllocFactorMatrix,(U$4+1),FALSE)*$E3886</f>
        <v>0</v>
      </c>
      <c r="V3880" s="47">
        <f>VLOOKUP(CONCATENATE($F3880," ",$G3880),AllocFactorMatrix,(V$4+1),FALSE)*$E3886</f>
        <v>0</v>
      </c>
      <c r="W3880" s="47">
        <f>VLOOKUP(CONCATENATE($F3880," ",$G3880),AllocFactorMatrix,(W$4+1),FALSE)*$E3886</f>
        <v>0</v>
      </c>
      <c r="X3880" s="47">
        <f>VLOOKUP(CONCATENATE($F3880," ",$G3880),AllocFactorMatrix,(X$4+1),FALSE)*$E3886</f>
        <v>0</v>
      </c>
      <c r="Y3880" s="47">
        <f t="shared" ref="Y3880:Y3886" si="5636">SUBTOTAL(9,U3880:X3880)</f>
        <v>0</v>
      </c>
      <c r="Z3880" s="47">
        <f>VLOOKUP(CONCATENATE($F3880," ",$G3880),AllocFactorMatrix,(Z$4+1),FALSE)*$E3886</f>
        <v>0</v>
      </c>
      <c r="AA3880" s="47">
        <f>VLOOKUP(CONCATENATE($F3880," ",$G3880),AllocFactorMatrix,(AA$4+1),FALSE)*$E3886</f>
        <v>0</v>
      </c>
      <c r="AB3880" s="47">
        <f t="shared" si="5633"/>
        <v>0</v>
      </c>
      <c r="AC3880" s="47">
        <f>VLOOKUP(CONCATENATE($F3880," ",$G3880),AllocFactorMatrix,(AC$4+1),FALSE)*$E3886</f>
        <v>0</v>
      </c>
      <c r="AD3880" s="47">
        <f>VLOOKUP(CONCATENATE($F3880," ",$G3880),AllocFactorMatrix,(AD$4+1),FALSE)*$E3886</f>
        <v>0</v>
      </c>
      <c r="AE3880" s="47">
        <f>VLOOKUP(CONCATENATE($F3880," ",$G3880),AllocFactorMatrix,(AE$4+1),FALSE)*$E3886</f>
        <v>0</v>
      </c>
    </row>
    <row r="3881" spans="1:31" s="44" customFormat="1" hidden="1" outlineLevel="1">
      <c r="A3881" s="49"/>
      <c r="B3881" s="97"/>
      <c r="C3881" s="48"/>
      <c r="D3881" s="48"/>
      <c r="F3881" s="167" t="str">
        <f>F3886</f>
        <v>PROD_DEMAND</v>
      </c>
      <c r="G3881" s="48" t="str">
        <f>$G$10</f>
        <v>SUBTRAN</v>
      </c>
      <c r="H3881" s="46">
        <f t="shared" si="5548"/>
        <v>0</v>
      </c>
      <c r="I3881" s="47">
        <f t="shared" ref="I3881:N3881" si="5637">VLOOKUP(CONCATENATE($F3881," ",$G3881),AllocFactorMatrix,(I$4+1),FALSE)*$E3886</f>
        <v>0</v>
      </c>
      <c r="J3881" s="47">
        <f t="shared" si="5637"/>
        <v>0</v>
      </c>
      <c r="K3881" s="47">
        <f t="shared" si="5637"/>
        <v>0</v>
      </c>
      <c r="L3881" s="47">
        <f t="shared" si="5637"/>
        <v>0</v>
      </c>
      <c r="M3881" s="47">
        <f t="shared" si="5637"/>
        <v>0</v>
      </c>
      <c r="N3881" s="47">
        <f t="shared" si="5637"/>
        <v>0</v>
      </c>
      <c r="O3881" s="47">
        <f t="shared" si="5632"/>
        <v>0</v>
      </c>
      <c r="P3881" s="47">
        <f>VLOOKUP(CONCATENATE($F3881," ",$G3881),AllocFactorMatrix,(P$4+1),FALSE)*$E3886</f>
        <v>0</v>
      </c>
      <c r="Q3881" s="47">
        <f>VLOOKUP(CONCATENATE($F3881," ",$G3881),AllocFactorMatrix,(Q$4+1),FALSE)*$E3886</f>
        <v>0</v>
      </c>
      <c r="R3881" s="47">
        <f>VLOOKUP(CONCATENATE($F3881," ",$G3881),AllocFactorMatrix,(R$4+1),FALSE)*$E3886</f>
        <v>0</v>
      </c>
      <c r="S3881" s="47">
        <f>VLOOKUP(CONCATENATE($F3881," ",$G3881),AllocFactorMatrix,(S$4+1),FALSE)*$E3886</f>
        <v>0</v>
      </c>
      <c r="T3881" s="47">
        <f t="shared" si="5635"/>
        <v>0</v>
      </c>
      <c r="U3881" s="47">
        <f>VLOOKUP(CONCATENATE($F3881," ",$G3881),AllocFactorMatrix,(U$4+1),FALSE)*$E3886</f>
        <v>0</v>
      </c>
      <c r="V3881" s="47">
        <f>VLOOKUP(CONCATENATE($F3881," ",$G3881),AllocFactorMatrix,(V$4+1),FALSE)*$E3886</f>
        <v>0</v>
      </c>
      <c r="W3881" s="47">
        <f>VLOOKUP(CONCATENATE($F3881," ",$G3881),AllocFactorMatrix,(W$4+1),FALSE)*$E3886</f>
        <v>0</v>
      </c>
      <c r="X3881" s="47">
        <f>VLOOKUP(CONCATENATE($F3881," ",$G3881),AllocFactorMatrix,(X$4+1),FALSE)*$E3886</f>
        <v>0</v>
      </c>
      <c r="Y3881" s="47">
        <f t="shared" si="5636"/>
        <v>0</v>
      </c>
      <c r="Z3881" s="47">
        <f>VLOOKUP(CONCATENATE($F3881," ",$G3881),AllocFactorMatrix,(Z$4+1),FALSE)*$E3886</f>
        <v>0</v>
      </c>
      <c r="AA3881" s="47">
        <f>VLOOKUP(CONCATENATE($F3881," ",$G3881),AllocFactorMatrix,(AA$4+1),FALSE)*$E3886</f>
        <v>0</v>
      </c>
      <c r="AB3881" s="47">
        <f t="shared" si="5633"/>
        <v>0</v>
      </c>
      <c r="AC3881" s="47">
        <f>VLOOKUP(CONCATENATE($F3881," ",$G3881),AllocFactorMatrix,(AC$4+1),FALSE)*$E3886</f>
        <v>0</v>
      </c>
      <c r="AD3881" s="47">
        <f>VLOOKUP(CONCATENATE($F3881," ",$G3881),AllocFactorMatrix,(AD$4+1),FALSE)*$E3886</f>
        <v>0</v>
      </c>
      <c r="AE3881" s="47">
        <f>VLOOKUP(CONCATENATE($F3881," ",$G3881),AllocFactorMatrix,(AE$4+1),FALSE)*$E3886</f>
        <v>0</v>
      </c>
    </row>
    <row r="3882" spans="1:31" s="44" customFormat="1" hidden="1" outlineLevel="1">
      <c r="A3882" s="49"/>
      <c r="B3882" s="97"/>
      <c r="C3882" s="48"/>
      <c r="D3882" s="48"/>
      <c r="F3882" s="167" t="str">
        <f>F3886</f>
        <v>PROD_DEMAND</v>
      </c>
      <c r="G3882" s="48" t="str">
        <f>$G$11</f>
        <v>DISTPRI</v>
      </c>
      <c r="H3882" s="46">
        <f t="shared" si="5548"/>
        <v>0</v>
      </c>
      <c r="I3882" s="47">
        <f t="shared" ref="I3882:N3882" si="5638">VLOOKUP(CONCATENATE($F3882," ",$G3882),AllocFactorMatrix,(I$4+1),FALSE)*$E3886</f>
        <v>0</v>
      </c>
      <c r="J3882" s="47">
        <f t="shared" si="5638"/>
        <v>0</v>
      </c>
      <c r="K3882" s="47">
        <f t="shared" si="5638"/>
        <v>0</v>
      </c>
      <c r="L3882" s="47">
        <f t="shared" si="5638"/>
        <v>0</v>
      </c>
      <c r="M3882" s="47">
        <f t="shared" si="5638"/>
        <v>0</v>
      </c>
      <c r="N3882" s="47">
        <f t="shared" si="5638"/>
        <v>0</v>
      </c>
      <c r="O3882" s="47">
        <f t="shared" si="5632"/>
        <v>0</v>
      </c>
      <c r="P3882" s="47">
        <f>VLOOKUP(CONCATENATE($F3882," ",$G3882),AllocFactorMatrix,(P$4+1),FALSE)*$E3886</f>
        <v>0</v>
      </c>
      <c r="Q3882" s="47">
        <f>VLOOKUP(CONCATENATE($F3882," ",$G3882),AllocFactorMatrix,(Q$4+1),FALSE)*$E3886</f>
        <v>0</v>
      </c>
      <c r="R3882" s="47">
        <f>VLOOKUP(CONCATENATE($F3882," ",$G3882),AllocFactorMatrix,(R$4+1),FALSE)*$E3886</f>
        <v>0</v>
      </c>
      <c r="S3882" s="47">
        <f>VLOOKUP(CONCATENATE($F3882," ",$G3882),AllocFactorMatrix,(S$4+1),FALSE)*$E3886</f>
        <v>0</v>
      </c>
      <c r="T3882" s="47">
        <f t="shared" si="5635"/>
        <v>0</v>
      </c>
      <c r="U3882" s="47">
        <f>VLOOKUP(CONCATENATE($F3882," ",$G3882),AllocFactorMatrix,(U$4+1),FALSE)*$E3886</f>
        <v>0</v>
      </c>
      <c r="V3882" s="47">
        <f>VLOOKUP(CONCATENATE($F3882," ",$G3882),AllocFactorMatrix,(V$4+1),FALSE)*$E3886</f>
        <v>0</v>
      </c>
      <c r="W3882" s="47">
        <f>VLOOKUP(CONCATENATE($F3882," ",$G3882),AllocFactorMatrix,(W$4+1),FALSE)*$E3886</f>
        <v>0</v>
      </c>
      <c r="X3882" s="47">
        <f>VLOOKUP(CONCATENATE($F3882," ",$G3882),AllocFactorMatrix,(X$4+1),FALSE)*$E3886</f>
        <v>0</v>
      </c>
      <c r="Y3882" s="47">
        <f t="shared" si="5636"/>
        <v>0</v>
      </c>
      <c r="Z3882" s="47">
        <f>VLOOKUP(CONCATENATE($F3882," ",$G3882),AllocFactorMatrix,(Z$4+1),FALSE)*$E3886</f>
        <v>0</v>
      </c>
      <c r="AA3882" s="47">
        <f>VLOOKUP(CONCATENATE($F3882," ",$G3882),AllocFactorMatrix,(AA$4+1),FALSE)*$E3886</f>
        <v>0</v>
      </c>
      <c r="AB3882" s="47">
        <f t="shared" si="5633"/>
        <v>0</v>
      </c>
      <c r="AC3882" s="47">
        <f>VLOOKUP(CONCATENATE($F3882," ",$G3882),AllocFactorMatrix,(AC$4+1),FALSE)*$E3886</f>
        <v>0</v>
      </c>
      <c r="AD3882" s="47">
        <f>VLOOKUP(CONCATENATE($F3882," ",$G3882),AllocFactorMatrix,(AD$4+1),FALSE)*$E3886</f>
        <v>0</v>
      </c>
      <c r="AE3882" s="47">
        <f>VLOOKUP(CONCATENATE($F3882," ",$G3882),AllocFactorMatrix,(AE$4+1),FALSE)*$E3886</f>
        <v>0</v>
      </c>
    </row>
    <row r="3883" spans="1:31" s="44" customFormat="1" hidden="1" outlineLevel="1">
      <c r="A3883" s="49"/>
      <c r="B3883" s="97"/>
      <c r="C3883" s="48"/>
      <c r="D3883" s="48"/>
      <c r="F3883" s="167" t="str">
        <f>F3886</f>
        <v>PROD_DEMAND</v>
      </c>
      <c r="G3883" s="48" t="str">
        <f>$G$12</f>
        <v>DISTSEC</v>
      </c>
      <c r="H3883" s="46">
        <f t="shared" si="5548"/>
        <v>0</v>
      </c>
      <c r="I3883" s="47">
        <f t="shared" ref="I3883:N3883" si="5639">VLOOKUP(CONCATENATE($F3883," ",$G3883),AllocFactorMatrix,(I$4+1),FALSE)*$E3886</f>
        <v>0</v>
      </c>
      <c r="J3883" s="47">
        <f t="shared" si="5639"/>
        <v>0</v>
      </c>
      <c r="K3883" s="47">
        <f t="shared" si="5639"/>
        <v>0</v>
      </c>
      <c r="L3883" s="47">
        <f t="shared" si="5639"/>
        <v>0</v>
      </c>
      <c r="M3883" s="47">
        <f t="shared" si="5639"/>
        <v>0</v>
      </c>
      <c r="N3883" s="47">
        <f t="shared" si="5639"/>
        <v>0</v>
      </c>
      <c r="O3883" s="47">
        <f t="shared" si="5632"/>
        <v>0</v>
      </c>
      <c r="P3883" s="47">
        <f>VLOOKUP(CONCATENATE($F3883," ",$G3883),AllocFactorMatrix,(P$4+1),FALSE)*$E3886</f>
        <v>0</v>
      </c>
      <c r="Q3883" s="47">
        <f>VLOOKUP(CONCATENATE($F3883," ",$G3883),AllocFactorMatrix,(Q$4+1),FALSE)*$E3886</f>
        <v>0</v>
      </c>
      <c r="R3883" s="47">
        <f>VLOOKUP(CONCATENATE($F3883," ",$G3883),AllocFactorMatrix,(R$4+1),FALSE)*$E3886</f>
        <v>0</v>
      </c>
      <c r="S3883" s="47">
        <f>VLOOKUP(CONCATENATE($F3883," ",$G3883),AllocFactorMatrix,(S$4+1),FALSE)*$E3886</f>
        <v>0</v>
      </c>
      <c r="T3883" s="47">
        <f t="shared" si="5635"/>
        <v>0</v>
      </c>
      <c r="U3883" s="47">
        <f>VLOOKUP(CONCATENATE($F3883," ",$G3883),AllocFactorMatrix,(U$4+1),FALSE)*$E3886</f>
        <v>0</v>
      </c>
      <c r="V3883" s="47">
        <f>VLOOKUP(CONCATENATE($F3883," ",$G3883),AllocFactorMatrix,(V$4+1),FALSE)*$E3886</f>
        <v>0</v>
      </c>
      <c r="W3883" s="47">
        <f>VLOOKUP(CONCATENATE($F3883," ",$G3883),AllocFactorMatrix,(W$4+1),FALSE)*$E3886</f>
        <v>0</v>
      </c>
      <c r="X3883" s="47">
        <f>VLOOKUP(CONCATENATE($F3883," ",$G3883),AllocFactorMatrix,(X$4+1),FALSE)*$E3886</f>
        <v>0</v>
      </c>
      <c r="Y3883" s="47">
        <f t="shared" si="5636"/>
        <v>0</v>
      </c>
      <c r="Z3883" s="47">
        <f>VLOOKUP(CONCATENATE($F3883," ",$G3883),AllocFactorMatrix,(Z$4+1),FALSE)*$E3886</f>
        <v>0</v>
      </c>
      <c r="AA3883" s="47">
        <f>VLOOKUP(CONCATENATE($F3883," ",$G3883),AllocFactorMatrix,(AA$4+1),FALSE)*$E3886</f>
        <v>0</v>
      </c>
      <c r="AB3883" s="47">
        <f t="shared" si="5633"/>
        <v>0</v>
      </c>
      <c r="AC3883" s="47">
        <f>VLOOKUP(CONCATENATE($F3883," ",$G3883),AllocFactorMatrix,(AC$4+1),FALSE)*$E3886</f>
        <v>0</v>
      </c>
      <c r="AD3883" s="47">
        <f>VLOOKUP(CONCATENATE($F3883," ",$G3883),AllocFactorMatrix,(AD$4+1),FALSE)*$E3886</f>
        <v>0</v>
      </c>
      <c r="AE3883" s="47">
        <f>VLOOKUP(CONCATENATE($F3883," ",$G3883),AllocFactorMatrix,(AE$4+1),FALSE)*$E3886</f>
        <v>0</v>
      </c>
    </row>
    <row r="3884" spans="1:31" s="44" customFormat="1" hidden="1" outlineLevel="1">
      <c r="A3884" s="49"/>
      <c r="B3884" s="97"/>
      <c r="C3884" s="48"/>
      <c r="D3884" s="48"/>
      <c r="F3884" s="167" t="str">
        <f>F3886</f>
        <v>PROD_DEMAND</v>
      </c>
      <c r="G3884" s="48" t="str">
        <f>$G$13</f>
        <v>ENERGY</v>
      </c>
      <c r="H3884" s="46">
        <f t="shared" si="5548"/>
        <v>0</v>
      </c>
      <c r="I3884" s="47">
        <f t="shared" ref="I3884:N3884" si="5640">VLOOKUP(CONCATENATE($F3884," ",$G3884),AllocFactorMatrix,(I$4+1),FALSE)*$E3886</f>
        <v>0</v>
      </c>
      <c r="J3884" s="47">
        <f t="shared" si="5640"/>
        <v>0</v>
      </c>
      <c r="K3884" s="47">
        <f t="shared" si="5640"/>
        <v>0</v>
      </c>
      <c r="L3884" s="47">
        <f t="shared" si="5640"/>
        <v>0</v>
      </c>
      <c r="M3884" s="47">
        <f t="shared" si="5640"/>
        <v>0</v>
      </c>
      <c r="N3884" s="47">
        <f t="shared" si="5640"/>
        <v>0</v>
      </c>
      <c r="O3884" s="47">
        <f t="shared" si="5632"/>
        <v>0</v>
      </c>
      <c r="P3884" s="47">
        <f>VLOOKUP(CONCATENATE($F3884," ",$G3884),AllocFactorMatrix,(P$4+1),FALSE)*$E3886</f>
        <v>0</v>
      </c>
      <c r="Q3884" s="47">
        <f>VLOOKUP(CONCATENATE($F3884," ",$G3884),AllocFactorMatrix,(Q$4+1),FALSE)*$E3886</f>
        <v>0</v>
      </c>
      <c r="R3884" s="47">
        <f>VLOOKUP(CONCATENATE($F3884," ",$G3884),AllocFactorMatrix,(R$4+1),FALSE)*$E3886</f>
        <v>0</v>
      </c>
      <c r="S3884" s="47">
        <f>VLOOKUP(CONCATENATE($F3884," ",$G3884),AllocFactorMatrix,(S$4+1),FALSE)*$E3886</f>
        <v>0</v>
      </c>
      <c r="T3884" s="47">
        <f t="shared" si="5635"/>
        <v>0</v>
      </c>
      <c r="U3884" s="47">
        <f>VLOOKUP(CONCATENATE($F3884," ",$G3884),AllocFactorMatrix,(U$4+1),FALSE)*$E3886</f>
        <v>0</v>
      </c>
      <c r="V3884" s="47">
        <f>VLOOKUP(CONCATENATE($F3884," ",$G3884),AllocFactorMatrix,(V$4+1),FALSE)*$E3886</f>
        <v>0</v>
      </c>
      <c r="W3884" s="47">
        <f>VLOOKUP(CONCATENATE($F3884," ",$G3884),AllocFactorMatrix,(W$4+1),FALSE)*$E3886</f>
        <v>0</v>
      </c>
      <c r="X3884" s="47">
        <f>VLOOKUP(CONCATENATE($F3884," ",$G3884),AllocFactorMatrix,(X$4+1),FALSE)*$E3886</f>
        <v>0</v>
      </c>
      <c r="Y3884" s="47">
        <f t="shared" si="5636"/>
        <v>0</v>
      </c>
      <c r="Z3884" s="47">
        <f>VLOOKUP(CONCATENATE($F3884," ",$G3884),AllocFactorMatrix,(Z$4+1),FALSE)*$E3886</f>
        <v>0</v>
      </c>
      <c r="AA3884" s="47">
        <f>VLOOKUP(CONCATENATE($F3884," ",$G3884),AllocFactorMatrix,(AA$4+1),FALSE)*$E3886</f>
        <v>0</v>
      </c>
      <c r="AB3884" s="47">
        <f t="shared" si="5633"/>
        <v>0</v>
      </c>
      <c r="AC3884" s="47">
        <f>VLOOKUP(CONCATENATE($F3884," ",$G3884),AllocFactorMatrix,(AC$4+1),FALSE)*$E3886</f>
        <v>0</v>
      </c>
      <c r="AD3884" s="47">
        <f>VLOOKUP(CONCATENATE($F3884," ",$G3884),AllocFactorMatrix,(AD$4+1),FALSE)*$E3886</f>
        <v>0</v>
      </c>
      <c r="AE3884" s="47">
        <f>VLOOKUP(CONCATENATE($F3884," ",$G3884),AllocFactorMatrix,(AE$4+1),FALSE)*$E3886</f>
        <v>0</v>
      </c>
    </row>
    <row r="3885" spans="1:31" s="44" customFormat="1" hidden="1" outlineLevel="1">
      <c r="A3885" s="49"/>
      <c r="B3885" s="97"/>
      <c r="C3885" s="48"/>
      <c r="D3885" s="48"/>
      <c r="F3885" s="167" t="str">
        <f>F3886</f>
        <v>PROD_DEMAND</v>
      </c>
      <c r="G3885" s="48" t="str">
        <f>$G$14</f>
        <v>CUSTOMER</v>
      </c>
      <c r="H3885" s="46">
        <f t="shared" si="5548"/>
        <v>0</v>
      </c>
      <c r="I3885" s="47">
        <f t="shared" ref="I3885:N3885" si="5641">VLOOKUP(CONCATENATE($F3885," ",$G3885),AllocFactorMatrix,(I$4+1),FALSE)*$E3886</f>
        <v>0</v>
      </c>
      <c r="J3885" s="47">
        <f t="shared" si="5641"/>
        <v>0</v>
      </c>
      <c r="K3885" s="47">
        <f t="shared" si="5641"/>
        <v>0</v>
      </c>
      <c r="L3885" s="47">
        <f t="shared" si="5641"/>
        <v>0</v>
      </c>
      <c r="M3885" s="47">
        <f t="shared" si="5641"/>
        <v>0</v>
      </c>
      <c r="N3885" s="47">
        <f t="shared" si="5641"/>
        <v>0</v>
      </c>
      <c r="O3885" s="47">
        <f t="shared" si="5632"/>
        <v>0</v>
      </c>
      <c r="P3885" s="47">
        <f>VLOOKUP(CONCATENATE($F3885," ",$G3885),AllocFactorMatrix,(P$4+1),FALSE)*$E3886</f>
        <v>0</v>
      </c>
      <c r="Q3885" s="47">
        <f>VLOOKUP(CONCATENATE($F3885," ",$G3885),AllocFactorMatrix,(Q$4+1),FALSE)*$E3886</f>
        <v>0</v>
      </c>
      <c r="R3885" s="47">
        <f>VLOOKUP(CONCATENATE($F3885," ",$G3885),AllocFactorMatrix,(R$4+1),FALSE)*$E3886</f>
        <v>0</v>
      </c>
      <c r="S3885" s="47">
        <f>VLOOKUP(CONCATENATE($F3885," ",$G3885),AllocFactorMatrix,(S$4+1),FALSE)*$E3886</f>
        <v>0</v>
      </c>
      <c r="T3885" s="47">
        <f t="shared" si="5635"/>
        <v>0</v>
      </c>
      <c r="U3885" s="47">
        <f>VLOOKUP(CONCATENATE($F3885," ",$G3885),AllocFactorMatrix,(U$4+1),FALSE)*$E3886</f>
        <v>0</v>
      </c>
      <c r="V3885" s="47">
        <f>VLOOKUP(CONCATENATE($F3885," ",$G3885),AllocFactorMatrix,(V$4+1),FALSE)*$E3886</f>
        <v>0</v>
      </c>
      <c r="W3885" s="47">
        <f>VLOOKUP(CONCATENATE($F3885," ",$G3885),AllocFactorMatrix,(W$4+1),FALSE)*$E3886</f>
        <v>0</v>
      </c>
      <c r="X3885" s="47">
        <f>VLOOKUP(CONCATENATE($F3885," ",$G3885),AllocFactorMatrix,(X$4+1),FALSE)*$E3886</f>
        <v>0</v>
      </c>
      <c r="Y3885" s="47">
        <f t="shared" si="5636"/>
        <v>0</v>
      </c>
      <c r="Z3885" s="47">
        <f>VLOOKUP(CONCATENATE($F3885," ",$G3885),AllocFactorMatrix,(Z$4+1),FALSE)*$E3886</f>
        <v>0</v>
      </c>
      <c r="AA3885" s="47">
        <f>VLOOKUP(CONCATENATE($F3885," ",$G3885),AllocFactorMatrix,(AA$4+1),FALSE)*$E3886</f>
        <v>0</v>
      </c>
      <c r="AB3885" s="47">
        <f t="shared" si="5633"/>
        <v>0</v>
      </c>
      <c r="AC3885" s="47">
        <f>VLOOKUP(CONCATENATE($F3885," ",$G3885),AllocFactorMatrix,(AC$4+1),FALSE)*$E3886</f>
        <v>0</v>
      </c>
      <c r="AD3885" s="47">
        <f>VLOOKUP(CONCATENATE($F3885," ",$G3885),AllocFactorMatrix,(AD$4+1),FALSE)*$E3886</f>
        <v>0</v>
      </c>
      <c r="AE3885" s="47">
        <f>VLOOKUP(CONCATENATE($F3885," ",$G3885),AllocFactorMatrix,(AE$4+1),FALSE)*$E3886</f>
        <v>0</v>
      </c>
    </row>
    <row r="3886" spans="1:31" s="44" customFormat="1" collapsed="1">
      <c r="A3886" s="49"/>
      <c r="B3886" s="97"/>
      <c r="C3886" s="48"/>
      <c r="D3886" s="96" t="s">
        <v>433</v>
      </c>
      <c r="E3886" s="54">
        <v>-7222</v>
      </c>
      <c r="F3886" s="88" t="s">
        <v>27</v>
      </c>
      <c r="G3886" s="48" t="str">
        <f>$G$15</f>
        <v>TOTAL</v>
      </c>
      <c r="H3886" s="46">
        <f t="shared" si="5548"/>
        <v>-7221.9999999999991</v>
      </c>
      <c r="I3886" s="47">
        <f t="shared" ref="I3886:N3886" si="5642">VLOOKUP(CONCATENATE($F3886," ",$G3886),AllocFactorMatrix,(I$4+1),FALSE)*$E3886</f>
        <v>-3714.0646473586708</v>
      </c>
      <c r="J3886" s="47">
        <f t="shared" si="5642"/>
        <v>-0.83089992950626457</v>
      </c>
      <c r="K3886" s="47">
        <f t="shared" si="5642"/>
        <v>-1.4548465307861784</v>
      </c>
      <c r="L3886" s="47">
        <f t="shared" si="5642"/>
        <v>-865.62766405363061</v>
      </c>
      <c r="M3886" s="47">
        <f t="shared" si="5642"/>
        <v>-12.045197928327443</v>
      </c>
      <c r="N3886" s="47">
        <f t="shared" si="5642"/>
        <v>-1.677579370518641</v>
      </c>
      <c r="O3886" s="47">
        <f t="shared" si="5632"/>
        <v>-879.35044135247665</v>
      </c>
      <c r="P3886" s="47">
        <f>VLOOKUP(CONCATENATE($F3886," ",$G3886),AllocFactorMatrix,(P$4+1),FALSE)*$E3886</f>
        <v>-514.86902293440608</v>
      </c>
      <c r="Q3886" s="47">
        <f>VLOOKUP(CONCATENATE($F3886," ",$G3886),AllocFactorMatrix,(Q$4+1),FALSE)*$E3886</f>
        <v>-92.397868997986805</v>
      </c>
      <c r="R3886" s="47">
        <f>VLOOKUP(CONCATENATE($F3886," ",$G3886),AllocFactorMatrix,(R$4+1),FALSE)*$E3886</f>
        <v>-18.737344929627358</v>
      </c>
      <c r="S3886" s="47">
        <f>VLOOKUP(CONCATENATE($F3886," ",$G3886),AllocFactorMatrix,(S$4+1),FALSE)*$E3886</f>
        <v>-0.71154220026356374</v>
      </c>
      <c r="T3886" s="47">
        <f t="shared" si="5635"/>
        <v>-626.7157790622839</v>
      </c>
      <c r="U3886" s="47">
        <f>VLOOKUP(CONCATENATE($F3886," ",$G3886),AllocFactorMatrix,(U$4+1),FALSE)*$E3886</f>
        <v>-24.419125699575869</v>
      </c>
      <c r="V3886" s="47">
        <f>VLOOKUP(CONCATENATE($F3886," ",$G3886),AllocFactorMatrix,(V$4+1),FALSE)*$E3886</f>
        <v>-329.67229775887722</v>
      </c>
      <c r="W3886" s="47">
        <f>VLOOKUP(CONCATENATE($F3886," ",$G3886),AllocFactorMatrix,(W$4+1),FALSE)*$E3886</f>
        <v>-1260.8641986313812</v>
      </c>
      <c r="X3886" s="47">
        <f>VLOOKUP(CONCATENATE($F3886," ",$G3886),AllocFactorMatrix,(X$4+1),FALSE)*$E3886</f>
        <v>-228.41724370687922</v>
      </c>
      <c r="Y3886" s="47">
        <f t="shared" si="5636"/>
        <v>-1843.3728657967135</v>
      </c>
      <c r="Z3886" s="47">
        <f>VLOOKUP(CONCATENATE($F3886," ",$G3886),AllocFactorMatrix,(Z$4+1),FALSE)*$E3886</f>
        <v>-141.52162013058967</v>
      </c>
      <c r="AA3886" s="47">
        <f>VLOOKUP(CONCATENATE($F3886," ",$G3886),AllocFactorMatrix,(AA$4+1),FALSE)*$E3886</f>
        <v>-2.8265497418564034</v>
      </c>
      <c r="AB3886" s="47">
        <f t="shared" si="5633"/>
        <v>-144.34816987244608</v>
      </c>
      <c r="AC3886" s="47">
        <f>VLOOKUP(CONCATENATE($F3886," ",$G3886),AllocFactorMatrix,(AC$4+1),FALSE)*$E3886</f>
        <v>-1.8668991237007966</v>
      </c>
      <c r="AD3886" s="47">
        <f>VLOOKUP(CONCATENATE($F3886," ",$G3886),AllocFactorMatrix,(AD$4+1),FALSE)*$E3886</f>
        <v>-8.2938288501959541</v>
      </c>
      <c r="AE3886" s="47">
        <f>VLOOKUP(CONCATENATE($F3886," ",$G3886),AllocFactorMatrix,(AE$4+1),FALSE)*$E3886</f>
        <v>-1.7016221232201991</v>
      </c>
    </row>
    <row r="3887" spans="1:31" s="44" customFormat="1" hidden="1" outlineLevel="1">
      <c r="A3887" s="49"/>
      <c r="B3887" s="97"/>
      <c r="C3887" s="48"/>
      <c r="D3887" s="48"/>
      <c r="F3887" s="167" t="str">
        <f>F3894</f>
        <v>PROD_DEMAND</v>
      </c>
      <c r="G3887" s="48" t="str">
        <f>$G$8</f>
        <v>PRODUCTION</v>
      </c>
      <c r="H3887" s="46">
        <f t="shared" ref="H3887:H3950" si="5643">SUBTOTAL(9,I3887:AE3887)</f>
        <v>95707</v>
      </c>
      <c r="I3887" s="47">
        <f t="shared" ref="I3887:N3887" si="5644">VLOOKUP(CONCATENATE($F3887," ",$G3887),AllocFactorMatrix,(I$4+1),FALSE)*$E3894</f>
        <v>49219.327776897859</v>
      </c>
      <c r="J3887" s="47">
        <f t="shared" si="5644"/>
        <v>11.011207359908067</v>
      </c>
      <c r="K3887" s="47">
        <f t="shared" si="5644"/>
        <v>19.279838953468953</v>
      </c>
      <c r="L3887" s="47">
        <f t="shared" si="5644"/>
        <v>11471.424376015069</v>
      </c>
      <c r="M3887" s="47">
        <f t="shared" si="5644"/>
        <v>159.62472419363536</v>
      </c>
      <c r="N3887" s="47">
        <f t="shared" si="5644"/>
        <v>22.231527113573467</v>
      </c>
      <c r="O3887" s="47">
        <f t="shared" si="5632"/>
        <v>11653.28062732228</v>
      </c>
      <c r="P3887" s="47">
        <f>VLOOKUP(CONCATENATE($F3887," ",$G3887),AllocFactorMatrix,(P$4+1),FALSE)*$E3894</f>
        <v>6823.1195760153978</v>
      </c>
      <c r="Q3887" s="47">
        <f>VLOOKUP(CONCATENATE($F3887," ",$G3887),AllocFactorMatrix,(Q$4+1),FALSE)*$E3894</f>
        <v>1224.4700703669791</v>
      </c>
      <c r="R3887" s="47">
        <f>VLOOKUP(CONCATENATE($F3887," ",$G3887),AllocFactorMatrix,(R$4+1),FALSE)*$E3894</f>
        <v>248.31003477981801</v>
      </c>
      <c r="S3887" s="47">
        <f>VLOOKUP(CONCATENATE($F3887," ",$G3887),AllocFactorMatrix,(S$4+1),FALSE)*$E3894</f>
        <v>9.4294612795105088</v>
      </c>
      <c r="T3887" s="47">
        <f>SUBTOTAL(9,P3887:S3887)</f>
        <v>8305.3291424417057</v>
      </c>
      <c r="U3887" s="47">
        <f>VLOOKUP(CONCATENATE($F3887," ",$G3887),AllocFactorMatrix,(U$4+1),FALSE)*$E3894</f>
        <v>323.60582433249897</v>
      </c>
      <c r="V3887" s="47">
        <f>VLOOKUP(CONCATENATE($F3887," ",$G3887),AllocFactorMatrix,(V$4+1),FALSE)*$E3894</f>
        <v>4368.8654945456747</v>
      </c>
      <c r="W3887" s="47">
        <f>VLOOKUP(CONCATENATE($F3887," ",$G3887),AllocFactorMatrix,(W$4+1),FALSE)*$E3894</f>
        <v>16709.156723679534</v>
      </c>
      <c r="X3887" s="47">
        <f>VLOOKUP(CONCATENATE($F3887," ",$G3887),AllocFactorMatrix,(X$4+1),FALSE)*$E3894</f>
        <v>3027.0187127463705</v>
      </c>
      <c r="Y3887" s="47">
        <f>SUBTOTAL(9,U3887:X3887)</f>
        <v>24428.646755304078</v>
      </c>
      <c r="Z3887" s="47">
        <f>VLOOKUP(CONCATENATE($F3887," ",$G3887),AllocFactorMatrix,(Z$4+1),FALSE)*$E3894</f>
        <v>1875.4652032454089</v>
      </c>
      <c r="AA3887" s="47">
        <f>VLOOKUP(CONCATENATE($F3887," ",$G3887),AllocFactorMatrix,(AA$4+1),FALSE)*$E3894</f>
        <v>37.457850476855555</v>
      </c>
      <c r="AB3887" s="47">
        <f t="shared" si="5633"/>
        <v>1912.9230537222645</v>
      </c>
      <c r="AC3887" s="47">
        <f>VLOOKUP(CONCATENATE($F3887," ",$G3887),AllocFactorMatrix,(AC$4+1),FALSE)*$E3894</f>
        <v>24.740420165055681</v>
      </c>
      <c r="AD3887" s="47">
        <f>VLOOKUP(CONCATENATE($F3887," ",$G3887),AllocFactorMatrix,(AD$4+1),FALSE)*$E3894</f>
        <v>109.9110326454866</v>
      </c>
      <c r="AE3887" s="47">
        <f>VLOOKUP(CONCATENATE($F3887," ",$G3887),AllocFactorMatrix,(AE$4+1),FALSE)*$E3894</f>
        <v>22.550145187903016</v>
      </c>
    </row>
    <row r="3888" spans="1:31" s="44" customFormat="1" hidden="1" outlineLevel="1">
      <c r="A3888" s="49"/>
      <c r="B3888" s="97"/>
      <c r="C3888" s="48"/>
      <c r="D3888" s="48"/>
      <c r="F3888" s="167" t="str">
        <f>F3894</f>
        <v>PROD_DEMAND</v>
      </c>
      <c r="G3888" s="48" t="str">
        <f>$G$9</f>
        <v>BULKTRAN</v>
      </c>
      <c r="H3888" s="46">
        <f t="shared" si="5643"/>
        <v>0</v>
      </c>
      <c r="I3888" s="47">
        <f t="shared" ref="I3888:N3888" si="5645">VLOOKUP(CONCATENATE($F3888," ",$G3888),AllocFactorMatrix,(I$4+1),FALSE)*$E3894</f>
        <v>0</v>
      </c>
      <c r="J3888" s="47">
        <f t="shared" si="5645"/>
        <v>0</v>
      </c>
      <c r="K3888" s="47">
        <f t="shared" si="5645"/>
        <v>0</v>
      </c>
      <c r="L3888" s="47">
        <f t="shared" si="5645"/>
        <v>0</v>
      </c>
      <c r="M3888" s="47">
        <f t="shared" si="5645"/>
        <v>0</v>
      </c>
      <c r="N3888" s="47">
        <f t="shared" si="5645"/>
        <v>0</v>
      </c>
      <c r="O3888" s="47">
        <f t="shared" si="5632"/>
        <v>0</v>
      </c>
      <c r="P3888" s="47">
        <f>VLOOKUP(CONCATENATE($F3888," ",$G3888),AllocFactorMatrix,(P$4+1),FALSE)*$E3894</f>
        <v>0</v>
      </c>
      <c r="Q3888" s="47">
        <f>VLOOKUP(CONCATENATE($F3888," ",$G3888),AllocFactorMatrix,(Q$4+1),FALSE)*$E3894</f>
        <v>0</v>
      </c>
      <c r="R3888" s="47">
        <f>VLOOKUP(CONCATENATE($F3888," ",$G3888),AllocFactorMatrix,(R$4+1),FALSE)*$E3894</f>
        <v>0</v>
      </c>
      <c r="S3888" s="47">
        <f>VLOOKUP(CONCATENATE($F3888," ",$G3888),AllocFactorMatrix,(S$4+1),FALSE)*$E3894</f>
        <v>0</v>
      </c>
      <c r="T3888" s="47">
        <f t="shared" ref="T3888:T3894" si="5646">SUBTOTAL(9,P3888:S3888)</f>
        <v>0</v>
      </c>
      <c r="U3888" s="47">
        <f>VLOOKUP(CONCATENATE($F3888," ",$G3888),AllocFactorMatrix,(U$4+1),FALSE)*$E3894</f>
        <v>0</v>
      </c>
      <c r="V3888" s="47">
        <f>VLOOKUP(CONCATENATE($F3888," ",$G3888),AllocFactorMatrix,(V$4+1),FALSE)*$E3894</f>
        <v>0</v>
      </c>
      <c r="W3888" s="47">
        <f>VLOOKUP(CONCATENATE($F3888," ",$G3888),AllocFactorMatrix,(W$4+1),FALSE)*$E3894</f>
        <v>0</v>
      </c>
      <c r="X3888" s="47">
        <f>VLOOKUP(CONCATENATE($F3888," ",$G3888),AllocFactorMatrix,(X$4+1),FALSE)*$E3894</f>
        <v>0</v>
      </c>
      <c r="Y3888" s="47">
        <f t="shared" ref="Y3888:Y3894" si="5647">SUBTOTAL(9,U3888:X3888)</f>
        <v>0</v>
      </c>
      <c r="Z3888" s="47">
        <f>VLOOKUP(CONCATENATE($F3888," ",$G3888),AllocFactorMatrix,(Z$4+1),FALSE)*$E3894</f>
        <v>0</v>
      </c>
      <c r="AA3888" s="47">
        <f>VLOOKUP(CONCATENATE($F3888," ",$G3888),AllocFactorMatrix,(AA$4+1),FALSE)*$E3894</f>
        <v>0</v>
      </c>
      <c r="AB3888" s="47">
        <f t="shared" si="5633"/>
        <v>0</v>
      </c>
      <c r="AC3888" s="47">
        <f>VLOOKUP(CONCATENATE($F3888," ",$G3888),AllocFactorMatrix,(AC$4+1),FALSE)*$E3894</f>
        <v>0</v>
      </c>
      <c r="AD3888" s="47">
        <f>VLOOKUP(CONCATENATE($F3888," ",$G3888),AllocFactorMatrix,(AD$4+1),FALSE)*$E3894</f>
        <v>0</v>
      </c>
      <c r="AE3888" s="47">
        <f>VLOOKUP(CONCATENATE($F3888," ",$G3888),AllocFactorMatrix,(AE$4+1),FALSE)*$E3894</f>
        <v>0</v>
      </c>
    </row>
    <row r="3889" spans="1:31" s="44" customFormat="1" hidden="1" outlineLevel="1">
      <c r="A3889" s="49"/>
      <c r="B3889" s="97"/>
      <c r="C3889" s="48"/>
      <c r="D3889" s="48"/>
      <c r="F3889" s="167" t="str">
        <f>F3894</f>
        <v>PROD_DEMAND</v>
      </c>
      <c r="G3889" s="48" t="str">
        <f>$G$10</f>
        <v>SUBTRAN</v>
      </c>
      <c r="H3889" s="46">
        <f t="shared" si="5643"/>
        <v>0</v>
      </c>
      <c r="I3889" s="47">
        <f t="shared" ref="I3889:N3889" si="5648">VLOOKUP(CONCATENATE($F3889," ",$G3889),AllocFactorMatrix,(I$4+1),FALSE)*$E3894</f>
        <v>0</v>
      </c>
      <c r="J3889" s="47">
        <f t="shared" si="5648"/>
        <v>0</v>
      </c>
      <c r="K3889" s="47">
        <f t="shared" si="5648"/>
        <v>0</v>
      </c>
      <c r="L3889" s="47">
        <f t="shared" si="5648"/>
        <v>0</v>
      </c>
      <c r="M3889" s="47">
        <f t="shared" si="5648"/>
        <v>0</v>
      </c>
      <c r="N3889" s="47">
        <f t="shared" si="5648"/>
        <v>0</v>
      </c>
      <c r="O3889" s="47">
        <f t="shared" si="5632"/>
        <v>0</v>
      </c>
      <c r="P3889" s="47">
        <f>VLOOKUP(CONCATENATE($F3889," ",$G3889),AllocFactorMatrix,(P$4+1),FALSE)*$E3894</f>
        <v>0</v>
      </c>
      <c r="Q3889" s="47">
        <f>VLOOKUP(CONCATENATE($F3889," ",$G3889),AllocFactorMatrix,(Q$4+1),FALSE)*$E3894</f>
        <v>0</v>
      </c>
      <c r="R3889" s="47">
        <f>VLOOKUP(CONCATENATE($F3889," ",$G3889),AllocFactorMatrix,(R$4+1),FALSE)*$E3894</f>
        <v>0</v>
      </c>
      <c r="S3889" s="47">
        <f>VLOOKUP(CONCATENATE($F3889," ",$G3889),AllocFactorMatrix,(S$4+1),FALSE)*$E3894</f>
        <v>0</v>
      </c>
      <c r="T3889" s="47">
        <f t="shared" si="5646"/>
        <v>0</v>
      </c>
      <c r="U3889" s="47">
        <f>VLOOKUP(CONCATENATE($F3889," ",$G3889),AllocFactorMatrix,(U$4+1),FALSE)*$E3894</f>
        <v>0</v>
      </c>
      <c r="V3889" s="47">
        <f>VLOOKUP(CONCATENATE($F3889," ",$G3889),AllocFactorMatrix,(V$4+1),FALSE)*$E3894</f>
        <v>0</v>
      </c>
      <c r="W3889" s="47">
        <f>VLOOKUP(CONCATENATE($F3889," ",$G3889),AllocFactorMatrix,(W$4+1),FALSE)*$E3894</f>
        <v>0</v>
      </c>
      <c r="X3889" s="47">
        <f>VLOOKUP(CONCATENATE($F3889," ",$G3889),AllocFactorMatrix,(X$4+1),FALSE)*$E3894</f>
        <v>0</v>
      </c>
      <c r="Y3889" s="47">
        <f t="shared" si="5647"/>
        <v>0</v>
      </c>
      <c r="Z3889" s="47">
        <f>VLOOKUP(CONCATENATE($F3889," ",$G3889),AllocFactorMatrix,(Z$4+1),FALSE)*$E3894</f>
        <v>0</v>
      </c>
      <c r="AA3889" s="47">
        <f>VLOOKUP(CONCATENATE($F3889," ",$G3889),AllocFactorMatrix,(AA$4+1),FALSE)*$E3894</f>
        <v>0</v>
      </c>
      <c r="AB3889" s="47">
        <f t="shared" si="5633"/>
        <v>0</v>
      </c>
      <c r="AC3889" s="47">
        <f>VLOOKUP(CONCATENATE($F3889," ",$G3889),AllocFactorMatrix,(AC$4+1),FALSE)*$E3894</f>
        <v>0</v>
      </c>
      <c r="AD3889" s="47">
        <f>VLOOKUP(CONCATENATE($F3889," ",$G3889),AllocFactorMatrix,(AD$4+1),FALSE)*$E3894</f>
        <v>0</v>
      </c>
      <c r="AE3889" s="47">
        <f>VLOOKUP(CONCATENATE($F3889," ",$G3889),AllocFactorMatrix,(AE$4+1),FALSE)*$E3894</f>
        <v>0</v>
      </c>
    </row>
    <row r="3890" spans="1:31" s="44" customFormat="1" hidden="1" outlineLevel="1">
      <c r="A3890" s="49"/>
      <c r="B3890" s="97"/>
      <c r="C3890" s="48"/>
      <c r="D3890" s="48"/>
      <c r="F3890" s="167" t="str">
        <f>F3894</f>
        <v>PROD_DEMAND</v>
      </c>
      <c r="G3890" s="48" t="str">
        <f>$G$11</f>
        <v>DISTPRI</v>
      </c>
      <c r="H3890" s="46">
        <f t="shared" si="5643"/>
        <v>0</v>
      </c>
      <c r="I3890" s="47">
        <f t="shared" ref="I3890:N3890" si="5649">VLOOKUP(CONCATENATE($F3890," ",$G3890),AllocFactorMatrix,(I$4+1),FALSE)*$E3894</f>
        <v>0</v>
      </c>
      <c r="J3890" s="47">
        <f t="shared" si="5649"/>
        <v>0</v>
      </c>
      <c r="K3890" s="47">
        <f t="shared" si="5649"/>
        <v>0</v>
      </c>
      <c r="L3890" s="47">
        <f t="shared" si="5649"/>
        <v>0</v>
      </c>
      <c r="M3890" s="47">
        <f t="shared" si="5649"/>
        <v>0</v>
      </c>
      <c r="N3890" s="47">
        <f t="shared" si="5649"/>
        <v>0</v>
      </c>
      <c r="O3890" s="47">
        <f t="shared" si="5632"/>
        <v>0</v>
      </c>
      <c r="P3890" s="47">
        <f>VLOOKUP(CONCATENATE($F3890," ",$G3890),AllocFactorMatrix,(P$4+1),FALSE)*$E3894</f>
        <v>0</v>
      </c>
      <c r="Q3890" s="47">
        <f>VLOOKUP(CONCATENATE($F3890," ",$G3890),AllocFactorMatrix,(Q$4+1),FALSE)*$E3894</f>
        <v>0</v>
      </c>
      <c r="R3890" s="47">
        <f>VLOOKUP(CONCATENATE($F3890," ",$G3890),AllocFactorMatrix,(R$4+1),FALSE)*$E3894</f>
        <v>0</v>
      </c>
      <c r="S3890" s="47">
        <f>VLOOKUP(CONCATENATE($F3890," ",$G3890),AllocFactorMatrix,(S$4+1),FALSE)*$E3894</f>
        <v>0</v>
      </c>
      <c r="T3890" s="47">
        <f t="shared" si="5646"/>
        <v>0</v>
      </c>
      <c r="U3890" s="47">
        <f>VLOOKUP(CONCATENATE($F3890," ",$G3890),AllocFactorMatrix,(U$4+1),FALSE)*$E3894</f>
        <v>0</v>
      </c>
      <c r="V3890" s="47">
        <f>VLOOKUP(CONCATENATE($F3890," ",$G3890),AllocFactorMatrix,(V$4+1),FALSE)*$E3894</f>
        <v>0</v>
      </c>
      <c r="W3890" s="47">
        <f>VLOOKUP(CONCATENATE($F3890," ",$G3890),AllocFactorMatrix,(W$4+1),FALSE)*$E3894</f>
        <v>0</v>
      </c>
      <c r="X3890" s="47">
        <f>VLOOKUP(CONCATENATE($F3890," ",$G3890),AllocFactorMatrix,(X$4+1),FALSE)*$E3894</f>
        <v>0</v>
      </c>
      <c r="Y3890" s="47">
        <f t="shared" si="5647"/>
        <v>0</v>
      </c>
      <c r="Z3890" s="47">
        <f>VLOOKUP(CONCATENATE($F3890," ",$G3890),AllocFactorMatrix,(Z$4+1),FALSE)*$E3894</f>
        <v>0</v>
      </c>
      <c r="AA3890" s="47">
        <f>VLOOKUP(CONCATENATE($F3890," ",$G3890),AllocFactorMatrix,(AA$4+1),FALSE)*$E3894</f>
        <v>0</v>
      </c>
      <c r="AB3890" s="47">
        <f t="shared" si="5633"/>
        <v>0</v>
      </c>
      <c r="AC3890" s="47">
        <f>VLOOKUP(CONCATENATE($F3890," ",$G3890),AllocFactorMatrix,(AC$4+1),FALSE)*$E3894</f>
        <v>0</v>
      </c>
      <c r="AD3890" s="47">
        <f>VLOOKUP(CONCATENATE($F3890," ",$G3890),AllocFactorMatrix,(AD$4+1),FALSE)*$E3894</f>
        <v>0</v>
      </c>
      <c r="AE3890" s="47">
        <f>VLOOKUP(CONCATENATE($F3890," ",$G3890),AllocFactorMatrix,(AE$4+1),FALSE)*$E3894</f>
        <v>0</v>
      </c>
    </row>
    <row r="3891" spans="1:31" s="44" customFormat="1" hidden="1" outlineLevel="1">
      <c r="A3891" s="49"/>
      <c r="B3891" s="97"/>
      <c r="C3891" s="48"/>
      <c r="D3891" s="48"/>
      <c r="F3891" s="167" t="str">
        <f>F3894</f>
        <v>PROD_DEMAND</v>
      </c>
      <c r="G3891" s="48" t="str">
        <f>$G$12</f>
        <v>DISTSEC</v>
      </c>
      <c r="H3891" s="46">
        <f t="shared" si="5643"/>
        <v>0</v>
      </c>
      <c r="I3891" s="47">
        <f t="shared" ref="I3891:N3891" si="5650">VLOOKUP(CONCATENATE($F3891," ",$G3891),AllocFactorMatrix,(I$4+1),FALSE)*$E3894</f>
        <v>0</v>
      </c>
      <c r="J3891" s="47">
        <f t="shared" si="5650"/>
        <v>0</v>
      </c>
      <c r="K3891" s="47">
        <f t="shared" si="5650"/>
        <v>0</v>
      </c>
      <c r="L3891" s="47">
        <f t="shared" si="5650"/>
        <v>0</v>
      </c>
      <c r="M3891" s="47">
        <f t="shared" si="5650"/>
        <v>0</v>
      </c>
      <c r="N3891" s="47">
        <f t="shared" si="5650"/>
        <v>0</v>
      </c>
      <c r="O3891" s="47">
        <f t="shared" si="5632"/>
        <v>0</v>
      </c>
      <c r="P3891" s="47">
        <f>VLOOKUP(CONCATENATE($F3891," ",$G3891),AllocFactorMatrix,(P$4+1),FALSE)*$E3894</f>
        <v>0</v>
      </c>
      <c r="Q3891" s="47">
        <f>VLOOKUP(CONCATENATE($F3891," ",$G3891),AllocFactorMatrix,(Q$4+1),FALSE)*$E3894</f>
        <v>0</v>
      </c>
      <c r="R3891" s="47">
        <f>VLOOKUP(CONCATENATE($F3891," ",$G3891),AllocFactorMatrix,(R$4+1),FALSE)*$E3894</f>
        <v>0</v>
      </c>
      <c r="S3891" s="47">
        <f>VLOOKUP(CONCATENATE($F3891," ",$G3891),AllocFactorMatrix,(S$4+1),FALSE)*$E3894</f>
        <v>0</v>
      </c>
      <c r="T3891" s="47">
        <f t="shared" si="5646"/>
        <v>0</v>
      </c>
      <c r="U3891" s="47">
        <f>VLOOKUP(CONCATENATE($F3891," ",$G3891),AllocFactorMatrix,(U$4+1),FALSE)*$E3894</f>
        <v>0</v>
      </c>
      <c r="V3891" s="47">
        <f>VLOOKUP(CONCATENATE($F3891," ",$G3891),AllocFactorMatrix,(V$4+1),FALSE)*$E3894</f>
        <v>0</v>
      </c>
      <c r="W3891" s="47">
        <f>VLOOKUP(CONCATENATE($F3891," ",$G3891),AllocFactorMatrix,(W$4+1),FALSE)*$E3894</f>
        <v>0</v>
      </c>
      <c r="X3891" s="47">
        <f>VLOOKUP(CONCATENATE($F3891," ",$G3891),AllocFactorMatrix,(X$4+1),FALSE)*$E3894</f>
        <v>0</v>
      </c>
      <c r="Y3891" s="47">
        <f t="shared" si="5647"/>
        <v>0</v>
      </c>
      <c r="Z3891" s="47">
        <f>VLOOKUP(CONCATENATE($F3891," ",$G3891),AllocFactorMatrix,(Z$4+1),FALSE)*$E3894</f>
        <v>0</v>
      </c>
      <c r="AA3891" s="47">
        <f>VLOOKUP(CONCATENATE($F3891," ",$G3891),AllocFactorMatrix,(AA$4+1),FALSE)*$E3894</f>
        <v>0</v>
      </c>
      <c r="AB3891" s="47">
        <f t="shared" si="5633"/>
        <v>0</v>
      </c>
      <c r="AC3891" s="47">
        <f>VLOOKUP(CONCATENATE($F3891," ",$G3891),AllocFactorMatrix,(AC$4+1),FALSE)*$E3894</f>
        <v>0</v>
      </c>
      <c r="AD3891" s="47">
        <f>VLOOKUP(CONCATENATE($F3891," ",$G3891),AllocFactorMatrix,(AD$4+1),FALSE)*$E3894</f>
        <v>0</v>
      </c>
      <c r="AE3891" s="47">
        <f>VLOOKUP(CONCATENATE($F3891," ",$G3891),AllocFactorMatrix,(AE$4+1),FALSE)*$E3894</f>
        <v>0</v>
      </c>
    </row>
    <row r="3892" spans="1:31" s="44" customFormat="1" hidden="1" outlineLevel="1">
      <c r="A3892" s="49"/>
      <c r="B3892" s="97"/>
      <c r="C3892" s="48"/>
      <c r="D3892" s="48"/>
      <c r="F3892" s="167" t="str">
        <f>F3894</f>
        <v>PROD_DEMAND</v>
      </c>
      <c r="G3892" s="48" t="str">
        <f>$G$13</f>
        <v>ENERGY</v>
      </c>
      <c r="H3892" s="46">
        <f t="shared" si="5643"/>
        <v>0</v>
      </c>
      <c r="I3892" s="47">
        <f t="shared" ref="I3892:N3892" si="5651">VLOOKUP(CONCATENATE($F3892," ",$G3892),AllocFactorMatrix,(I$4+1),FALSE)*$E3894</f>
        <v>0</v>
      </c>
      <c r="J3892" s="47">
        <f t="shared" si="5651"/>
        <v>0</v>
      </c>
      <c r="K3892" s="47">
        <f t="shared" si="5651"/>
        <v>0</v>
      </c>
      <c r="L3892" s="47">
        <f t="shared" si="5651"/>
        <v>0</v>
      </c>
      <c r="M3892" s="47">
        <f t="shared" si="5651"/>
        <v>0</v>
      </c>
      <c r="N3892" s="47">
        <f t="shared" si="5651"/>
        <v>0</v>
      </c>
      <c r="O3892" s="47">
        <f t="shared" si="5632"/>
        <v>0</v>
      </c>
      <c r="P3892" s="47">
        <f>VLOOKUP(CONCATENATE($F3892," ",$G3892),AllocFactorMatrix,(P$4+1),FALSE)*$E3894</f>
        <v>0</v>
      </c>
      <c r="Q3892" s="47">
        <f>VLOOKUP(CONCATENATE($F3892," ",$G3892),AllocFactorMatrix,(Q$4+1),FALSE)*$E3894</f>
        <v>0</v>
      </c>
      <c r="R3892" s="47">
        <f>VLOOKUP(CONCATENATE($F3892," ",$G3892),AllocFactorMatrix,(R$4+1),FALSE)*$E3894</f>
        <v>0</v>
      </c>
      <c r="S3892" s="47">
        <f>VLOOKUP(CONCATENATE($F3892," ",$G3892),AllocFactorMatrix,(S$4+1),FALSE)*$E3894</f>
        <v>0</v>
      </c>
      <c r="T3892" s="47">
        <f t="shared" si="5646"/>
        <v>0</v>
      </c>
      <c r="U3892" s="47">
        <f>VLOOKUP(CONCATENATE($F3892," ",$G3892),AllocFactorMatrix,(U$4+1),FALSE)*$E3894</f>
        <v>0</v>
      </c>
      <c r="V3892" s="47">
        <f>VLOOKUP(CONCATENATE($F3892," ",$G3892),AllocFactorMatrix,(V$4+1),FALSE)*$E3894</f>
        <v>0</v>
      </c>
      <c r="W3892" s="47">
        <f>VLOOKUP(CONCATENATE($F3892," ",$G3892),AllocFactorMatrix,(W$4+1),FALSE)*$E3894</f>
        <v>0</v>
      </c>
      <c r="X3892" s="47">
        <f>VLOOKUP(CONCATENATE($F3892," ",$G3892),AllocFactorMatrix,(X$4+1),FALSE)*$E3894</f>
        <v>0</v>
      </c>
      <c r="Y3892" s="47">
        <f t="shared" si="5647"/>
        <v>0</v>
      </c>
      <c r="Z3892" s="47">
        <f>VLOOKUP(CONCATENATE($F3892," ",$G3892),AllocFactorMatrix,(Z$4+1),FALSE)*$E3894</f>
        <v>0</v>
      </c>
      <c r="AA3892" s="47">
        <f>VLOOKUP(CONCATENATE($F3892," ",$G3892),AllocFactorMatrix,(AA$4+1),FALSE)*$E3894</f>
        <v>0</v>
      </c>
      <c r="AB3892" s="47">
        <f t="shared" si="5633"/>
        <v>0</v>
      </c>
      <c r="AC3892" s="47">
        <f>VLOOKUP(CONCATENATE($F3892," ",$G3892),AllocFactorMatrix,(AC$4+1),FALSE)*$E3894</f>
        <v>0</v>
      </c>
      <c r="AD3892" s="47">
        <f>VLOOKUP(CONCATENATE($F3892," ",$G3892),AllocFactorMatrix,(AD$4+1),FALSE)*$E3894</f>
        <v>0</v>
      </c>
      <c r="AE3892" s="47">
        <f>VLOOKUP(CONCATENATE($F3892," ",$G3892),AllocFactorMatrix,(AE$4+1),FALSE)*$E3894</f>
        <v>0</v>
      </c>
    </row>
    <row r="3893" spans="1:31" s="44" customFormat="1" hidden="1" outlineLevel="1">
      <c r="A3893" s="49"/>
      <c r="B3893" s="97"/>
      <c r="C3893" s="48"/>
      <c r="D3893" s="48"/>
      <c r="F3893" s="167" t="str">
        <f>F3894</f>
        <v>PROD_DEMAND</v>
      </c>
      <c r="G3893" s="48" t="str">
        <f>$G$14</f>
        <v>CUSTOMER</v>
      </c>
      <c r="H3893" s="46">
        <f t="shared" si="5643"/>
        <v>0</v>
      </c>
      <c r="I3893" s="47">
        <f t="shared" ref="I3893:N3893" si="5652">VLOOKUP(CONCATENATE($F3893," ",$G3893),AllocFactorMatrix,(I$4+1),FALSE)*$E3894</f>
        <v>0</v>
      </c>
      <c r="J3893" s="47">
        <f t="shared" si="5652"/>
        <v>0</v>
      </c>
      <c r="K3893" s="47">
        <f t="shared" si="5652"/>
        <v>0</v>
      </c>
      <c r="L3893" s="47">
        <f t="shared" si="5652"/>
        <v>0</v>
      </c>
      <c r="M3893" s="47">
        <f t="shared" si="5652"/>
        <v>0</v>
      </c>
      <c r="N3893" s="47">
        <f t="shared" si="5652"/>
        <v>0</v>
      </c>
      <c r="O3893" s="47">
        <f t="shared" si="5632"/>
        <v>0</v>
      </c>
      <c r="P3893" s="47">
        <f>VLOOKUP(CONCATENATE($F3893," ",$G3893),AllocFactorMatrix,(P$4+1),FALSE)*$E3894</f>
        <v>0</v>
      </c>
      <c r="Q3893" s="47">
        <f>VLOOKUP(CONCATENATE($F3893," ",$G3893),AllocFactorMatrix,(Q$4+1),FALSE)*$E3894</f>
        <v>0</v>
      </c>
      <c r="R3893" s="47">
        <f>VLOOKUP(CONCATENATE($F3893," ",$G3893),AllocFactorMatrix,(R$4+1),FALSE)*$E3894</f>
        <v>0</v>
      </c>
      <c r="S3893" s="47">
        <f>VLOOKUP(CONCATENATE($F3893," ",$G3893),AllocFactorMatrix,(S$4+1),FALSE)*$E3894</f>
        <v>0</v>
      </c>
      <c r="T3893" s="47">
        <f t="shared" si="5646"/>
        <v>0</v>
      </c>
      <c r="U3893" s="47">
        <f>VLOOKUP(CONCATENATE($F3893," ",$G3893),AllocFactorMatrix,(U$4+1),FALSE)*$E3894</f>
        <v>0</v>
      </c>
      <c r="V3893" s="47">
        <f>VLOOKUP(CONCATENATE($F3893," ",$G3893),AllocFactorMatrix,(V$4+1),FALSE)*$E3894</f>
        <v>0</v>
      </c>
      <c r="W3893" s="47">
        <f>VLOOKUP(CONCATENATE($F3893," ",$G3893),AllocFactorMatrix,(W$4+1),FALSE)*$E3894</f>
        <v>0</v>
      </c>
      <c r="X3893" s="47">
        <f>VLOOKUP(CONCATENATE($F3893," ",$G3893),AllocFactorMatrix,(X$4+1),FALSE)*$E3894</f>
        <v>0</v>
      </c>
      <c r="Y3893" s="47">
        <f t="shared" si="5647"/>
        <v>0</v>
      </c>
      <c r="Z3893" s="47">
        <f>VLOOKUP(CONCATENATE($F3893," ",$G3893),AllocFactorMatrix,(Z$4+1),FALSE)*$E3894</f>
        <v>0</v>
      </c>
      <c r="AA3893" s="47">
        <f>VLOOKUP(CONCATENATE($F3893," ",$G3893),AllocFactorMatrix,(AA$4+1),FALSE)*$E3894</f>
        <v>0</v>
      </c>
      <c r="AB3893" s="47">
        <f t="shared" si="5633"/>
        <v>0</v>
      </c>
      <c r="AC3893" s="47">
        <f>VLOOKUP(CONCATENATE($F3893," ",$G3893),AllocFactorMatrix,(AC$4+1),FALSE)*$E3894</f>
        <v>0</v>
      </c>
      <c r="AD3893" s="47">
        <f>VLOOKUP(CONCATENATE($F3893," ",$G3893),AllocFactorMatrix,(AD$4+1),FALSE)*$E3894</f>
        <v>0</v>
      </c>
      <c r="AE3893" s="47">
        <f>VLOOKUP(CONCATENATE($F3893," ",$G3893),AllocFactorMatrix,(AE$4+1),FALSE)*$E3894</f>
        <v>0</v>
      </c>
    </row>
    <row r="3894" spans="1:31" s="44" customFormat="1" collapsed="1">
      <c r="A3894" s="49"/>
      <c r="B3894" s="97"/>
      <c r="C3894" s="48"/>
      <c r="D3894" s="96" t="s">
        <v>434</v>
      </c>
      <c r="E3894" s="54">
        <v>95707</v>
      </c>
      <c r="F3894" s="88" t="s">
        <v>27</v>
      </c>
      <c r="G3894" s="48" t="str">
        <f>$G$15</f>
        <v>TOTAL</v>
      </c>
      <c r="H3894" s="46">
        <f t="shared" si="5643"/>
        <v>95707</v>
      </c>
      <c r="I3894" s="47">
        <f t="shared" ref="I3894:N3894" si="5653">VLOOKUP(CONCATENATE($F3894," ",$G3894),AllocFactorMatrix,(I$4+1),FALSE)*$E3894</f>
        <v>49219.327776897859</v>
      </c>
      <c r="J3894" s="47">
        <f t="shared" si="5653"/>
        <v>11.011207359908067</v>
      </c>
      <c r="K3894" s="47">
        <f t="shared" si="5653"/>
        <v>19.279838953468953</v>
      </c>
      <c r="L3894" s="47">
        <f t="shared" si="5653"/>
        <v>11471.424376015069</v>
      </c>
      <c r="M3894" s="47">
        <f t="shared" si="5653"/>
        <v>159.62472419363536</v>
      </c>
      <c r="N3894" s="47">
        <f t="shared" si="5653"/>
        <v>22.231527113573467</v>
      </c>
      <c r="O3894" s="47">
        <f t="shared" si="5632"/>
        <v>11653.28062732228</v>
      </c>
      <c r="P3894" s="47">
        <f>VLOOKUP(CONCATENATE($F3894," ",$G3894),AllocFactorMatrix,(P$4+1),FALSE)*$E3894</f>
        <v>6823.1195760153978</v>
      </c>
      <c r="Q3894" s="47">
        <f>VLOOKUP(CONCATENATE($F3894," ",$G3894),AllocFactorMatrix,(Q$4+1),FALSE)*$E3894</f>
        <v>1224.4700703669791</v>
      </c>
      <c r="R3894" s="47">
        <f>VLOOKUP(CONCATENATE($F3894," ",$G3894),AllocFactorMatrix,(R$4+1),FALSE)*$E3894</f>
        <v>248.31003477981801</v>
      </c>
      <c r="S3894" s="47">
        <f>VLOOKUP(CONCATENATE($F3894," ",$G3894),AllocFactorMatrix,(S$4+1),FALSE)*$E3894</f>
        <v>9.4294612795105088</v>
      </c>
      <c r="T3894" s="47">
        <f t="shared" si="5646"/>
        <v>8305.3291424417057</v>
      </c>
      <c r="U3894" s="47">
        <f>VLOOKUP(CONCATENATE($F3894," ",$G3894),AllocFactorMatrix,(U$4+1),FALSE)*$E3894</f>
        <v>323.60582433249897</v>
      </c>
      <c r="V3894" s="47">
        <f>VLOOKUP(CONCATENATE($F3894," ",$G3894),AllocFactorMatrix,(V$4+1),FALSE)*$E3894</f>
        <v>4368.8654945456747</v>
      </c>
      <c r="W3894" s="47">
        <f>VLOOKUP(CONCATENATE($F3894," ",$G3894),AllocFactorMatrix,(W$4+1),FALSE)*$E3894</f>
        <v>16709.156723679534</v>
      </c>
      <c r="X3894" s="47">
        <f>VLOOKUP(CONCATENATE($F3894," ",$G3894),AllocFactorMatrix,(X$4+1),FALSE)*$E3894</f>
        <v>3027.0187127463705</v>
      </c>
      <c r="Y3894" s="47">
        <f t="shared" si="5647"/>
        <v>24428.646755304078</v>
      </c>
      <c r="Z3894" s="47">
        <f>VLOOKUP(CONCATENATE($F3894," ",$G3894),AllocFactorMatrix,(Z$4+1),FALSE)*$E3894</f>
        <v>1875.4652032454089</v>
      </c>
      <c r="AA3894" s="47">
        <f>VLOOKUP(CONCATENATE($F3894," ",$G3894),AllocFactorMatrix,(AA$4+1),FALSE)*$E3894</f>
        <v>37.457850476855555</v>
      </c>
      <c r="AB3894" s="47">
        <f t="shared" si="5633"/>
        <v>1912.9230537222645</v>
      </c>
      <c r="AC3894" s="47">
        <f>VLOOKUP(CONCATENATE($F3894," ",$G3894),AllocFactorMatrix,(AC$4+1),FALSE)*$E3894</f>
        <v>24.740420165055681</v>
      </c>
      <c r="AD3894" s="47">
        <f>VLOOKUP(CONCATENATE($F3894," ",$G3894),AllocFactorMatrix,(AD$4+1),FALSE)*$E3894</f>
        <v>109.9110326454866</v>
      </c>
      <c r="AE3894" s="47">
        <f>VLOOKUP(CONCATENATE($F3894," ",$G3894),AllocFactorMatrix,(AE$4+1),FALSE)*$E3894</f>
        <v>22.550145187903016</v>
      </c>
    </row>
    <row r="3895" spans="1:31" s="44" customFormat="1" hidden="1" outlineLevel="1">
      <c r="A3895" s="49"/>
      <c r="B3895" s="97"/>
      <c r="C3895" s="48"/>
      <c r="D3895" s="48"/>
      <c r="F3895" s="167" t="str">
        <f>F3902</f>
        <v>PROD_DEMAND</v>
      </c>
      <c r="G3895" s="48" t="str">
        <f>$G$8</f>
        <v>PRODUCTION</v>
      </c>
      <c r="H3895" s="46">
        <f t="shared" si="5643"/>
        <v>4609081</v>
      </c>
      <c r="I3895" s="47">
        <f t="shared" ref="I3895:N3895" si="5654">VLOOKUP(CONCATENATE($F3895," ",$G3895),AllocFactorMatrix,(I$4+1),FALSE)*$E3902</f>
        <v>2370316.3665068611</v>
      </c>
      <c r="J3895" s="47">
        <f t="shared" si="5654"/>
        <v>530.28040404163153</v>
      </c>
      <c r="K3895" s="47">
        <f t="shared" si="5654"/>
        <v>928.4831768156314</v>
      </c>
      <c r="L3895" s="47">
        <f t="shared" si="5654"/>
        <v>552443.64711492276</v>
      </c>
      <c r="M3895" s="47">
        <f t="shared" si="5654"/>
        <v>7687.2463185673478</v>
      </c>
      <c r="N3895" s="47">
        <f t="shared" si="5654"/>
        <v>1070.6312936374175</v>
      </c>
      <c r="O3895" s="47">
        <f t="shared" si="5632"/>
        <v>561201.52472712751</v>
      </c>
      <c r="P3895" s="47">
        <f>VLOOKUP(CONCATENATE($F3895," ",$G3895),AllocFactorMatrix,(P$4+1),FALSE)*$E3902</f>
        <v>328589.45321178832</v>
      </c>
      <c r="Q3895" s="47">
        <f>VLOOKUP(CONCATENATE($F3895," ",$G3895),AllocFactorMatrix,(Q$4+1),FALSE)*$E3902</f>
        <v>58968.327670882027</v>
      </c>
      <c r="R3895" s="47">
        <f>VLOOKUP(CONCATENATE($F3895," ",$G3895),AllocFactorMatrix,(R$4+1),FALSE)*$E3902</f>
        <v>11958.175090777042</v>
      </c>
      <c r="S3895" s="47">
        <f>VLOOKUP(CONCATENATE($F3895," ",$G3895),AllocFactorMatrix,(S$4+1),FALSE)*$E3902</f>
        <v>454.10629132276193</v>
      </c>
      <c r="T3895" s="47">
        <f>SUBTOTAL(9,P3895:S3895)</f>
        <v>399970.06226477015</v>
      </c>
      <c r="U3895" s="47">
        <f>VLOOKUP(CONCATENATE($F3895," ",$G3895),AllocFactorMatrix,(U$4+1),FALSE)*$E3902</f>
        <v>15584.288050197569</v>
      </c>
      <c r="V3895" s="47">
        <f>VLOOKUP(CONCATENATE($F3895," ",$G3895),AllocFactorMatrix,(V$4+1),FALSE)*$E3902</f>
        <v>210396.8878187183</v>
      </c>
      <c r="W3895" s="47">
        <f>VLOOKUP(CONCATENATE($F3895," ",$G3895),AllocFactorMatrix,(W$4+1),FALSE)*$E3902</f>
        <v>804683.63631848863</v>
      </c>
      <c r="X3895" s="47">
        <f>VLOOKUP(CONCATENATE($F3895," ",$G3895),AllocFactorMatrix,(X$4+1),FALSE)*$E3902</f>
        <v>145775.903910516</v>
      </c>
      <c r="Y3895" s="47">
        <f>SUBTOTAL(9,U3895:X3895)</f>
        <v>1176440.7160979204</v>
      </c>
      <c r="Z3895" s="47">
        <f>VLOOKUP(CONCATENATE($F3895," ",$G3895),AllocFactorMatrix,(Z$4+1),FALSE)*$E3902</f>
        <v>90319.109724884838</v>
      </c>
      <c r="AA3895" s="47">
        <f>VLOOKUP(CONCATENATE($F3895," ",$G3895),AllocFactorMatrix,(AA$4+1),FALSE)*$E3902</f>
        <v>1803.9042800810378</v>
      </c>
      <c r="AB3895" s="47">
        <f t="shared" si="5633"/>
        <v>92123.01400496588</v>
      </c>
      <c r="AC3895" s="47">
        <f>VLOOKUP(CONCATENATE($F3895," ",$G3895),AllocFactorMatrix,(AC$4+1),FALSE)*$E3902</f>
        <v>1191.4551758468556</v>
      </c>
      <c r="AD3895" s="47">
        <f>VLOOKUP(CONCATENATE($F3895," ",$G3895),AllocFactorMatrix,(AD$4+1),FALSE)*$E3902</f>
        <v>5293.1222612420415</v>
      </c>
      <c r="AE3895" s="47">
        <f>VLOOKUP(CONCATENATE($F3895," ",$G3895),AllocFactorMatrix,(AE$4+1),FALSE)*$E3902</f>
        <v>1085.9753804090112</v>
      </c>
    </row>
    <row r="3896" spans="1:31" s="44" customFormat="1" hidden="1" outlineLevel="1">
      <c r="A3896" s="49"/>
      <c r="B3896" s="97"/>
      <c r="C3896" s="48"/>
      <c r="D3896" s="48"/>
      <c r="F3896" s="167" t="str">
        <f>F3902</f>
        <v>PROD_DEMAND</v>
      </c>
      <c r="G3896" s="48" t="str">
        <f>$G$9</f>
        <v>BULKTRAN</v>
      </c>
      <c r="H3896" s="46">
        <f t="shared" si="5643"/>
        <v>0</v>
      </c>
      <c r="I3896" s="47">
        <f t="shared" ref="I3896:N3896" si="5655">VLOOKUP(CONCATENATE($F3896," ",$G3896),AllocFactorMatrix,(I$4+1),FALSE)*$E3902</f>
        <v>0</v>
      </c>
      <c r="J3896" s="47">
        <f t="shared" si="5655"/>
        <v>0</v>
      </c>
      <c r="K3896" s="47">
        <f t="shared" si="5655"/>
        <v>0</v>
      </c>
      <c r="L3896" s="47">
        <f t="shared" si="5655"/>
        <v>0</v>
      </c>
      <c r="M3896" s="47">
        <f t="shared" si="5655"/>
        <v>0</v>
      </c>
      <c r="N3896" s="47">
        <f t="shared" si="5655"/>
        <v>0</v>
      </c>
      <c r="O3896" s="47">
        <f t="shared" si="5632"/>
        <v>0</v>
      </c>
      <c r="P3896" s="47">
        <f>VLOOKUP(CONCATENATE($F3896," ",$G3896),AllocFactorMatrix,(P$4+1),FALSE)*$E3902</f>
        <v>0</v>
      </c>
      <c r="Q3896" s="47">
        <f>VLOOKUP(CONCATENATE($F3896," ",$G3896),AllocFactorMatrix,(Q$4+1),FALSE)*$E3902</f>
        <v>0</v>
      </c>
      <c r="R3896" s="47">
        <f>VLOOKUP(CONCATENATE($F3896," ",$G3896),AllocFactorMatrix,(R$4+1),FALSE)*$E3902</f>
        <v>0</v>
      </c>
      <c r="S3896" s="47">
        <f>VLOOKUP(CONCATENATE($F3896," ",$G3896),AllocFactorMatrix,(S$4+1),FALSE)*$E3902</f>
        <v>0</v>
      </c>
      <c r="T3896" s="47">
        <f t="shared" ref="T3896:T3902" si="5656">SUBTOTAL(9,P3896:S3896)</f>
        <v>0</v>
      </c>
      <c r="U3896" s="47">
        <f>VLOOKUP(CONCATENATE($F3896," ",$G3896),AllocFactorMatrix,(U$4+1),FALSE)*$E3902</f>
        <v>0</v>
      </c>
      <c r="V3896" s="47">
        <f>VLOOKUP(CONCATENATE($F3896," ",$G3896),AllocFactorMatrix,(V$4+1),FALSE)*$E3902</f>
        <v>0</v>
      </c>
      <c r="W3896" s="47">
        <f>VLOOKUP(CONCATENATE($F3896," ",$G3896),AllocFactorMatrix,(W$4+1),FALSE)*$E3902</f>
        <v>0</v>
      </c>
      <c r="X3896" s="47">
        <f>VLOOKUP(CONCATENATE($F3896," ",$G3896),AllocFactorMatrix,(X$4+1),FALSE)*$E3902</f>
        <v>0</v>
      </c>
      <c r="Y3896" s="47">
        <f t="shared" ref="Y3896:Y3902" si="5657">SUBTOTAL(9,U3896:X3896)</f>
        <v>0</v>
      </c>
      <c r="Z3896" s="47">
        <f>VLOOKUP(CONCATENATE($F3896," ",$G3896),AllocFactorMatrix,(Z$4+1),FALSE)*$E3902</f>
        <v>0</v>
      </c>
      <c r="AA3896" s="47">
        <f>VLOOKUP(CONCATENATE($F3896," ",$G3896),AllocFactorMatrix,(AA$4+1),FALSE)*$E3902</f>
        <v>0</v>
      </c>
      <c r="AB3896" s="47">
        <f t="shared" si="5633"/>
        <v>0</v>
      </c>
      <c r="AC3896" s="47">
        <f>VLOOKUP(CONCATENATE($F3896," ",$G3896),AllocFactorMatrix,(AC$4+1),FALSE)*$E3902</f>
        <v>0</v>
      </c>
      <c r="AD3896" s="47">
        <f>VLOOKUP(CONCATENATE($F3896," ",$G3896),AllocFactorMatrix,(AD$4+1),FALSE)*$E3902</f>
        <v>0</v>
      </c>
      <c r="AE3896" s="47">
        <f>VLOOKUP(CONCATENATE($F3896," ",$G3896),AllocFactorMatrix,(AE$4+1),FALSE)*$E3902</f>
        <v>0</v>
      </c>
    </row>
    <row r="3897" spans="1:31" s="44" customFormat="1" hidden="1" outlineLevel="1">
      <c r="A3897" s="49"/>
      <c r="B3897" s="97"/>
      <c r="C3897" s="48"/>
      <c r="D3897" s="48"/>
      <c r="F3897" s="167" t="str">
        <f>F3902</f>
        <v>PROD_DEMAND</v>
      </c>
      <c r="G3897" s="48" t="str">
        <f>$G$10</f>
        <v>SUBTRAN</v>
      </c>
      <c r="H3897" s="46">
        <f t="shared" si="5643"/>
        <v>0</v>
      </c>
      <c r="I3897" s="47">
        <f t="shared" ref="I3897:N3897" si="5658">VLOOKUP(CONCATENATE($F3897," ",$G3897),AllocFactorMatrix,(I$4+1),FALSE)*$E3902</f>
        <v>0</v>
      </c>
      <c r="J3897" s="47">
        <f t="shared" si="5658"/>
        <v>0</v>
      </c>
      <c r="K3897" s="47">
        <f t="shared" si="5658"/>
        <v>0</v>
      </c>
      <c r="L3897" s="47">
        <f t="shared" si="5658"/>
        <v>0</v>
      </c>
      <c r="M3897" s="47">
        <f t="shared" si="5658"/>
        <v>0</v>
      </c>
      <c r="N3897" s="47">
        <f t="shared" si="5658"/>
        <v>0</v>
      </c>
      <c r="O3897" s="47">
        <f t="shared" si="5632"/>
        <v>0</v>
      </c>
      <c r="P3897" s="47">
        <f>VLOOKUP(CONCATENATE($F3897," ",$G3897),AllocFactorMatrix,(P$4+1),FALSE)*$E3902</f>
        <v>0</v>
      </c>
      <c r="Q3897" s="47">
        <f>VLOOKUP(CONCATENATE($F3897," ",$G3897),AllocFactorMatrix,(Q$4+1),FALSE)*$E3902</f>
        <v>0</v>
      </c>
      <c r="R3897" s="47">
        <f>VLOOKUP(CONCATENATE($F3897," ",$G3897),AllocFactorMatrix,(R$4+1),FALSE)*$E3902</f>
        <v>0</v>
      </c>
      <c r="S3897" s="47">
        <f>VLOOKUP(CONCATENATE($F3897," ",$G3897),AllocFactorMatrix,(S$4+1),FALSE)*$E3902</f>
        <v>0</v>
      </c>
      <c r="T3897" s="47">
        <f t="shared" si="5656"/>
        <v>0</v>
      </c>
      <c r="U3897" s="47">
        <f>VLOOKUP(CONCATENATE($F3897," ",$G3897),AllocFactorMatrix,(U$4+1),FALSE)*$E3902</f>
        <v>0</v>
      </c>
      <c r="V3897" s="47">
        <f>VLOOKUP(CONCATENATE($F3897," ",$G3897),AllocFactorMatrix,(V$4+1),FALSE)*$E3902</f>
        <v>0</v>
      </c>
      <c r="W3897" s="47">
        <f>VLOOKUP(CONCATENATE($F3897," ",$G3897),AllocFactorMatrix,(W$4+1),FALSE)*$E3902</f>
        <v>0</v>
      </c>
      <c r="X3897" s="47">
        <f>VLOOKUP(CONCATENATE($F3897," ",$G3897),AllocFactorMatrix,(X$4+1),FALSE)*$E3902</f>
        <v>0</v>
      </c>
      <c r="Y3897" s="47">
        <f t="shared" si="5657"/>
        <v>0</v>
      </c>
      <c r="Z3897" s="47">
        <f>VLOOKUP(CONCATENATE($F3897," ",$G3897),AllocFactorMatrix,(Z$4+1),FALSE)*$E3902</f>
        <v>0</v>
      </c>
      <c r="AA3897" s="47">
        <f>VLOOKUP(CONCATENATE($F3897," ",$G3897),AllocFactorMatrix,(AA$4+1),FALSE)*$E3902</f>
        <v>0</v>
      </c>
      <c r="AB3897" s="47">
        <f t="shared" si="5633"/>
        <v>0</v>
      </c>
      <c r="AC3897" s="47">
        <f>VLOOKUP(CONCATENATE($F3897," ",$G3897),AllocFactorMatrix,(AC$4+1),FALSE)*$E3902</f>
        <v>0</v>
      </c>
      <c r="AD3897" s="47">
        <f>VLOOKUP(CONCATENATE($F3897," ",$G3897),AllocFactorMatrix,(AD$4+1),FALSE)*$E3902</f>
        <v>0</v>
      </c>
      <c r="AE3897" s="47">
        <f>VLOOKUP(CONCATENATE($F3897," ",$G3897),AllocFactorMatrix,(AE$4+1),FALSE)*$E3902</f>
        <v>0</v>
      </c>
    </row>
    <row r="3898" spans="1:31" s="44" customFormat="1" hidden="1" outlineLevel="1">
      <c r="A3898" s="49"/>
      <c r="B3898" s="97"/>
      <c r="C3898" s="48"/>
      <c r="D3898" s="48"/>
      <c r="F3898" s="167" t="str">
        <f>F3902</f>
        <v>PROD_DEMAND</v>
      </c>
      <c r="G3898" s="48" t="str">
        <f>$G$11</f>
        <v>DISTPRI</v>
      </c>
      <c r="H3898" s="46">
        <f t="shared" si="5643"/>
        <v>0</v>
      </c>
      <c r="I3898" s="47">
        <f t="shared" ref="I3898:N3898" si="5659">VLOOKUP(CONCATENATE($F3898," ",$G3898),AllocFactorMatrix,(I$4+1),FALSE)*$E3902</f>
        <v>0</v>
      </c>
      <c r="J3898" s="47">
        <f t="shared" si="5659"/>
        <v>0</v>
      </c>
      <c r="K3898" s="47">
        <f t="shared" si="5659"/>
        <v>0</v>
      </c>
      <c r="L3898" s="47">
        <f t="shared" si="5659"/>
        <v>0</v>
      </c>
      <c r="M3898" s="47">
        <f t="shared" si="5659"/>
        <v>0</v>
      </c>
      <c r="N3898" s="47">
        <f t="shared" si="5659"/>
        <v>0</v>
      </c>
      <c r="O3898" s="47">
        <f t="shared" si="5632"/>
        <v>0</v>
      </c>
      <c r="P3898" s="47">
        <f>VLOOKUP(CONCATENATE($F3898," ",$G3898),AllocFactorMatrix,(P$4+1),FALSE)*$E3902</f>
        <v>0</v>
      </c>
      <c r="Q3898" s="47">
        <f>VLOOKUP(CONCATENATE($F3898," ",$G3898),AllocFactorMatrix,(Q$4+1),FALSE)*$E3902</f>
        <v>0</v>
      </c>
      <c r="R3898" s="47">
        <f>VLOOKUP(CONCATENATE($F3898," ",$G3898),AllocFactorMatrix,(R$4+1),FALSE)*$E3902</f>
        <v>0</v>
      </c>
      <c r="S3898" s="47">
        <f>VLOOKUP(CONCATENATE($F3898," ",$G3898),AllocFactorMatrix,(S$4+1),FALSE)*$E3902</f>
        <v>0</v>
      </c>
      <c r="T3898" s="47">
        <f t="shared" si="5656"/>
        <v>0</v>
      </c>
      <c r="U3898" s="47">
        <f>VLOOKUP(CONCATENATE($F3898," ",$G3898),AllocFactorMatrix,(U$4+1),FALSE)*$E3902</f>
        <v>0</v>
      </c>
      <c r="V3898" s="47">
        <f>VLOOKUP(CONCATENATE($F3898," ",$G3898),AllocFactorMatrix,(V$4+1),FALSE)*$E3902</f>
        <v>0</v>
      </c>
      <c r="W3898" s="47">
        <f>VLOOKUP(CONCATENATE($F3898," ",$G3898),AllocFactorMatrix,(W$4+1),FALSE)*$E3902</f>
        <v>0</v>
      </c>
      <c r="X3898" s="47">
        <f>VLOOKUP(CONCATENATE($F3898," ",$G3898),AllocFactorMatrix,(X$4+1),FALSE)*$E3902</f>
        <v>0</v>
      </c>
      <c r="Y3898" s="47">
        <f t="shared" si="5657"/>
        <v>0</v>
      </c>
      <c r="Z3898" s="47">
        <f>VLOOKUP(CONCATENATE($F3898," ",$G3898),AllocFactorMatrix,(Z$4+1),FALSE)*$E3902</f>
        <v>0</v>
      </c>
      <c r="AA3898" s="47">
        <f>VLOOKUP(CONCATENATE($F3898," ",$G3898),AllocFactorMatrix,(AA$4+1),FALSE)*$E3902</f>
        <v>0</v>
      </c>
      <c r="AB3898" s="47">
        <f t="shared" si="5633"/>
        <v>0</v>
      </c>
      <c r="AC3898" s="47">
        <f>VLOOKUP(CONCATENATE($F3898," ",$G3898),AllocFactorMatrix,(AC$4+1),FALSE)*$E3902</f>
        <v>0</v>
      </c>
      <c r="AD3898" s="47">
        <f>VLOOKUP(CONCATENATE($F3898," ",$G3898),AllocFactorMatrix,(AD$4+1),FALSE)*$E3902</f>
        <v>0</v>
      </c>
      <c r="AE3898" s="47">
        <f>VLOOKUP(CONCATENATE($F3898," ",$G3898),AllocFactorMatrix,(AE$4+1),FALSE)*$E3902</f>
        <v>0</v>
      </c>
    </row>
    <row r="3899" spans="1:31" s="44" customFormat="1" hidden="1" outlineLevel="1">
      <c r="A3899" s="49"/>
      <c r="B3899" s="97"/>
      <c r="C3899" s="48"/>
      <c r="D3899" s="48"/>
      <c r="F3899" s="167" t="str">
        <f>F3902</f>
        <v>PROD_DEMAND</v>
      </c>
      <c r="G3899" s="48" t="str">
        <f>$G$12</f>
        <v>DISTSEC</v>
      </c>
      <c r="H3899" s="46">
        <f t="shared" si="5643"/>
        <v>0</v>
      </c>
      <c r="I3899" s="47">
        <f t="shared" ref="I3899:N3899" si="5660">VLOOKUP(CONCATENATE($F3899," ",$G3899),AllocFactorMatrix,(I$4+1),FALSE)*$E3902</f>
        <v>0</v>
      </c>
      <c r="J3899" s="47">
        <f t="shared" si="5660"/>
        <v>0</v>
      </c>
      <c r="K3899" s="47">
        <f t="shared" si="5660"/>
        <v>0</v>
      </c>
      <c r="L3899" s="47">
        <f t="shared" si="5660"/>
        <v>0</v>
      </c>
      <c r="M3899" s="47">
        <f t="shared" si="5660"/>
        <v>0</v>
      </c>
      <c r="N3899" s="47">
        <f t="shared" si="5660"/>
        <v>0</v>
      </c>
      <c r="O3899" s="47">
        <f t="shared" si="5632"/>
        <v>0</v>
      </c>
      <c r="P3899" s="47">
        <f>VLOOKUP(CONCATENATE($F3899," ",$G3899),AllocFactorMatrix,(P$4+1),FALSE)*$E3902</f>
        <v>0</v>
      </c>
      <c r="Q3899" s="47">
        <f>VLOOKUP(CONCATENATE($F3899," ",$G3899),AllocFactorMatrix,(Q$4+1),FALSE)*$E3902</f>
        <v>0</v>
      </c>
      <c r="R3899" s="47">
        <f>VLOOKUP(CONCATENATE($F3899," ",$G3899),AllocFactorMatrix,(R$4+1),FALSE)*$E3902</f>
        <v>0</v>
      </c>
      <c r="S3899" s="47">
        <f>VLOOKUP(CONCATENATE($F3899," ",$G3899),AllocFactorMatrix,(S$4+1),FALSE)*$E3902</f>
        <v>0</v>
      </c>
      <c r="T3899" s="47">
        <f t="shared" si="5656"/>
        <v>0</v>
      </c>
      <c r="U3899" s="47">
        <f>VLOOKUP(CONCATENATE($F3899," ",$G3899),AllocFactorMatrix,(U$4+1),FALSE)*$E3902</f>
        <v>0</v>
      </c>
      <c r="V3899" s="47">
        <f>VLOOKUP(CONCATENATE($F3899," ",$G3899),AllocFactorMatrix,(V$4+1),FALSE)*$E3902</f>
        <v>0</v>
      </c>
      <c r="W3899" s="47">
        <f>VLOOKUP(CONCATENATE($F3899," ",$G3899),AllocFactorMatrix,(W$4+1),FALSE)*$E3902</f>
        <v>0</v>
      </c>
      <c r="X3899" s="47">
        <f>VLOOKUP(CONCATENATE($F3899," ",$G3899),AllocFactorMatrix,(X$4+1),FALSE)*$E3902</f>
        <v>0</v>
      </c>
      <c r="Y3899" s="47">
        <f t="shared" si="5657"/>
        <v>0</v>
      </c>
      <c r="Z3899" s="47">
        <f>VLOOKUP(CONCATENATE($F3899," ",$G3899),AllocFactorMatrix,(Z$4+1),FALSE)*$E3902</f>
        <v>0</v>
      </c>
      <c r="AA3899" s="47">
        <f>VLOOKUP(CONCATENATE($F3899," ",$G3899),AllocFactorMatrix,(AA$4+1),FALSE)*$E3902</f>
        <v>0</v>
      </c>
      <c r="AB3899" s="47">
        <f t="shared" si="5633"/>
        <v>0</v>
      </c>
      <c r="AC3899" s="47">
        <f>VLOOKUP(CONCATENATE($F3899," ",$G3899),AllocFactorMatrix,(AC$4+1),FALSE)*$E3902</f>
        <v>0</v>
      </c>
      <c r="AD3899" s="47">
        <f>VLOOKUP(CONCATENATE($F3899," ",$G3899),AllocFactorMatrix,(AD$4+1),FALSE)*$E3902</f>
        <v>0</v>
      </c>
      <c r="AE3899" s="47">
        <f>VLOOKUP(CONCATENATE($F3899," ",$G3899),AllocFactorMatrix,(AE$4+1),FALSE)*$E3902</f>
        <v>0</v>
      </c>
    </row>
    <row r="3900" spans="1:31" s="44" customFormat="1" hidden="1" outlineLevel="1">
      <c r="A3900" s="49"/>
      <c r="B3900" s="97"/>
      <c r="C3900" s="48"/>
      <c r="D3900" s="48"/>
      <c r="F3900" s="167" t="str">
        <f>F3902</f>
        <v>PROD_DEMAND</v>
      </c>
      <c r="G3900" s="48" t="str">
        <f>$G$13</f>
        <v>ENERGY</v>
      </c>
      <c r="H3900" s="46">
        <f t="shared" si="5643"/>
        <v>0</v>
      </c>
      <c r="I3900" s="47">
        <f t="shared" ref="I3900:N3900" si="5661">VLOOKUP(CONCATENATE($F3900," ",$G3900),AllocFactorMatrix,(I$4+1),FALSE)*$E3902</f>
        <v>0</v>
      </c>
      <c r="J3900" s="47">
        <f t="shared" si="5661"/>
        <v>0</v>
      </c>
      <c r="K3900" s="47">
        <f t="shared" si="5661"/>
        <v>0</v>
      </c>
      <c r="L3900" s="47">
        <f t="shared" si="5661"/>
        <v>0</v>
      </c>
      <c r="M3900" s="47">
        <f t="shared" si="5661"/>
        <v>0</v>
      </c>
      <c r="N3900" s="47">
        <f t="shared" si="5661"/>
        <v>0</v>
      </c>
      <c r="O3900" s="47">
        <f t="shared" si="5632"/>
        <v>0</v>
      </c>
      <c r="P3900" s="47">
        <f>VLOOKUP(CONCATENATE($F3900," ",$G3900),AllocFactorMatrix,(P$4+1),FALSE)*$E3902</f>
        <v>0</v>
      </c>
      <c r="Q3900" s="47">
        <f>VLOOKUP(CONCATENATE($F3900," ",$G3900),AllocFactorMatrix,(Q$4+1),FALSE)*$E3902</f>
        <v>0</v>
      </c>
      <c r="R3900" s="47">
        <f>VLOOKUP(CONCATENATE($F3900," ",$G3900),AllocFactorMatrix,(R$4+1),FALSE)*$E3902</f>
        <v>0</v>
      </c>
      <c r="S3900" s="47">
        <f>VLOOKUP(CONCATENATE($F3900," ",$G3900),AllocFactorMatrix,(S$4+1),FALSE)*$E3902</f>
        <v>0</v>
      </c>
      <c r="T3900" s="47">
        <f t="shared" si="5656"/>
        <v>0</v>
      </c>
      <c r="U3900" s="47">
        <f>VLOOKUP(CONCATENATE($F3900," ",$G3900),AllocFactorMatrix,(U$4+1),FALSE)*$E3902</f>
        <v>0</v>
      </c>
      <c r="V3900" s="47">
        <f>VLOOKUP(CONCATENATE($F3900," ",$G3900),AllocFactorMatrix,(V$4+1),FALSE)*$E3902</f>
        <v>0</v>
      </c>
      <c r="W3900" s="47">
        <f>VLOOKUP(CONCATENATE($F3900," ",$G3900),AllocFactorMatrix,(W$4+1),FALSE)*$E3902</f>
        <v>0</v>
      </c>
      <c r="X3900" s="47">
        <f>VLOOKUP(CONCATENATE($F3900," ",$G3900),AllocFactorMatrix,(X$4+1),FALSE)*$E3902</f>
        <v>0</v>
      </c>
      <c r="Y3900" s="47">
        <f t="shared" si="5657"/>
        <v>0</v>
      </c>
      <c r="Z3900" s="47">
        <f>VLOOKUP(CONCATENATE($F3900," ",$G3900),AllocFactorMatrix,(Z$4+1),FALSE)*$E3902</f>
        <v>0</v>
      </c>
      <c r="AA3900" s="47">
        <f>VLOOKUP(CONCATENATE($F3900," ",$G3900),AllocFactorMatrix,(AA$4+1),FALSE)*$E3902</f>
        <v>0</v>
      </c>
      <c r="AB3900" s="47">
        <f t="shared" si="5633"/>
        <v>0</v>
      </c>
      <c r="AC3900" s="47">
        <f>VLOOKUP(CONCATENATE($F3900," ",$G3900),AllocFactorMatrix,(AC$4+1),FALSE)*$E3902</f>
        <v>0</v>
      </c>
      <c r="AD3900" s="47">
        <f>VLOOKUP(CONCATENATE($F3900," ",$G3900),AllocFactorMatrix,(AD$4+1),FALSE)*$E3902</f>
        <v>0</v>
      </c>
      <c r="AE3900" s="47">
        <f>VLOOKUP(CONCATENATE($F3900," ",$G3900),AllocFactorMatrix,(AE$4+1),FALSE)*$E3902</f>
        <v>0</v>
      </c>
    </row>
    <row r="3901" spans="1:31" s="44" customFormat="1" hidden="1" outlineLevel="1">
      <c r="A3901" s="49"/>
      <c r="B3901" s="97"/>
      <c r="C3901" s="48"/>
      <c r="D3901" s="48"/>
      <c r="F3901" s="167" t="str">
        <f>F3902</f>
        <v>PROD_DEMAND</v>
      </c>
      <c r="G3901" s="48" t="str">
        <f>$G$14</f>
        <v>CUSTOMER</v>
      </c>
      <c r="H3901" s="46">
        <f t="shared" si="5643"/>
        <v>0</v>
      </c>
      <c r="I3901" s="47">
        <f t="shared" ref="I3901:N3901" si="5662">VLOOKUP(CONCATENATE($F3901," ",$G3901),AllocFactorMatrix,(I$4+1),FALSE)*$E3902</f>
        <v>0</v>
      </c>
      <c r="J3901" s="47">
        <f t="shared" si="5662"/>
        <v>0</v>
      </c>
      <c r="K3901" s="47">
        <f t="shared" si="5662"/>
        <v>0</v>
      </c>
      <c r="L3901" s="47">
        <f t="shared" si="5662"/>
        <v>0</v>
      </c>
      <c r="M3901" s="47">
        <f t="shared" si="5662"/>
        <v>0</v>
      </c>
      <c r="N3901" s="47">
        <f t="shared" si="5662"/>
        <v>0</v>
      </c>
      <c r="O3901" s="47">
        <f t="shared" si="5632"/>
        <v>0</v>
      </c>
      <c r="P3901" s="47">
        <f>VLOOKUP(CONCATENATE($F3901," ",$G3901),AllocFactorMatrix,(P$4+1),FALSE)*$E3902</f>
        <v>0</v>
      </c>
      <c r="Q3901" s="47">
        <f>VLOOKUP(CONCATENATE($F3901," ",$G3901),AllocFactorMatrix,(Q$4+1),FALSE)*$E3902</f>
        <v>0</v>
      </c>
      <c r="R3901" s="47">
        <f>VLOOKUP(CONCATENATE($F3901," ",$G3901),AllocFactorMatrix,(R$4+1),FALSE)*$E3902</f>
        <v>0</v>
      </c>
      <c r="S3901" s="47">
        <f>VLOOKUP(CONCATENATE($F3901," ",$G3901),AllocFactorMatrix,(S$4+1),FALSE)*$E3902</f>
        <v>0</v>
      </c>
      <c r="T3901" s="47">
        <f t="shared" si="5656"/>
        <v>0</v>
      </c>
      <c r="U3901" s="47">
        <f>VLOOKUP(CONCATENATE($F3901," ",$G3901),AllocFactorMatrix,(U$4+1),FALSE)*$E3902</f>
        <v>0</v>
      </c>
      <c r="V3901" s="47">
        <f>VLOOKUP(CONCATENATE($F3901," ",$G3901),AllocFactorMatrix,(V$4+1),FALSE)*$E3902</f>
        <v>0</v>
      </c>
      <c r="W3901" s="47">
        <f>VLOOKUP(CONCATENATE($F3901," ",$G3901),AllocFactorMatrix,(W$4+1),FALSE)*$E3902</f>
        <v>0</v>
      </c>
      <c r="X3901" s="47">
        <f>VLOOKUP(CONCATENATE($F3901," ",$G3901),AllocFactorMatrix,(X$4+1),FALSE)*$E3902</f>
        <v>0</v>
      </c>
      <c r="Y3901" s="47">
        <f t="shared" si="5657"/>
        <v>0</v>
      </c>
      <c r="Z3901" s="47">
        <f>VLOOKUP(CONCATENATE($F3901," ",$G3901),AllocFactorMatrix,(Z$4+1),FALSE)*$E3902</f>
        <v>0</v>
      </c>
      <c r="AA3901" s="47">
        <f>VLOOKUP(CONCATENATE($F3901," ",$G3901),AllocFactorMatrix,(AA$4+1),FALSE)*$E3902</f>
        <v>0</v>
      </c>
      <c r="AB3901" s="47">
        <f t="shared" si="5633"/>
        <v>0</v>
      </c>
      <c r="AC3901" s="47">
        <f>VLOOKUP(CONCATENATE($F3901," ",$G3901),AllocFactorMatrix,(AC$4+1),FALSE)*$E3902</f>
        <v>0</v>
      </c>
      <c r="AD3901" s="47">
        <f>VLOOKUP(CONCATENATE($F3901," ",$G3901),AllocFactorMatrix,(AD$4+1),FALSE)*$E3902</f>
        <v>0</v>
      </c>
      <c r="AE3901" s="47">
        <f>VLOOKUP(CONCATENATE($F3901," ",$G3901),AllocFactorMatrix,(AE$4+1),FALSE)*$E3902</f>
        <v>0</v>
      </c>
    </row>
    <row r="3902" spans="1:31" s="44" customFormat="1" collapsed="1">
      <c r="A3902" s="49"/>
      <c r="B3902" s="97"/>
      <c r="C3902" s="48"/>
      <c r="D3902" s="96" t="s">
        <v>435</v>
      </c>
      <c r="E3902" s="54">
        <v>4609081</v>
      </c>
      <c r="F3902" s="88" t="s">
        <v>27</v>
      </c>
      <c r="G3902" s="48" t="str">
        <f>$G$15</f>
        <v>TOTAL</v>
      </c>
      <c r="H3902" s="46">
        <f t="shared" si="5643"/>
        <v>4609081</v>
      </c>
      <c r="I3902" s="47">
        <f t="shared" ref="I3902:N3902" si="5663">VLOOKUP(CONCATENATE($F3902," ",$G3902),AllocFactorMatrix,(I$4+1),FALSE)*$E3902</f>
        <v>2370316.3665068611</v>
      </c>
      <c r="J3902" s="47">
        <f t="shared" si="5663"/>
        <v>530.28040404163153</v>
      </c>
      <c r="K3902" s="47">
        <f t="shared" si="5663"/>
        <v>928.4831768156314</v>
      </c>
      <c r="L3902" s="47">
        <f t="shared" si="5663"/>
        <v>552443.64711492276</v>
      </c>
      <c r="M3902" s="47">
        <f t="shared" si="5663"/>
        <v>7687.2463185673478</v>
      </c>
      <c r="N3902" s="47">
        <f t="shared" si="5663"/>
        <v>1070.6312936374175</v>
      </c>
      <c r="O3902" s="47">
        <f t="shared" si="5632"/>
        <v>561201.52472712751</v>
      </c>
      <c r="P3902" s="47">
        <f>VLOOKUP(CONCATENATE($F3902," ",$G3902),AllocFactorMatrix,(P$4+1),FALSE)*$E3902</f>
        <v>328589.45321178832</v>
      </c>
      <c r="Q3902" s="47">
        <f>VLOOKUP(CONCATENATE($F3902," ",$G3902),AllocFactorMatrix,(Q$4+1),FALSE)*$E3902</f>
        <v>58968.327670882027</v>
      </c>
      <c r="R3902" s="47">
        <f>VLOOKUP(CONCATENATE($F3902," ",$G3902),AllocFactorMatrix,(R$4+1),FALSE)*$E3902</f>
        <v>11958.175090777042</v>
      </c>
      <c r="S3902" s="47">
        <f>VLOOKUP(CONCATENATE($F3902," ",$G3902),AllocFactorMatrix,(S$4+1),FALSE)*$E3902</f>
        <v>454.10629132276193</v>
      </c>
      <c r="T3902" s="47">
        <f t="shared" si="5656"/>
        <v>399970.06226477015</v>
      </c>
      <c r="U3902" s="47">
        <f>VLOOKUP(CONCATENATE($F3902," ",$G3902),AllocFactorMatrix,(U$4+1),FALSE)*$E3902</f>
        <v>15584.288050197569</v>
      </c>
      <c r="V3902" s="47">
        <f>VLOOKUP(CONCATENATE($F3902," ",$G3902),AllocFactorMatrix,(V$4+1),FALSE)*$E3902</f>
        <v>210396.8878187183</v>
      </c>
      <c r="W3902" s="47">
        <f>VLOOKUP(CONCATENATE($F3902," ",$G3902),AllocFactorMatrix,(W$4+1),FALSE)*$E3902</f>
        <v>804683.63631848863</v>
      </c>
      <c r="X3902" s="47">
        <f>VLOOKUP(CONCATENATE($F3902," ",$G3902),AllocFactorMatrix,(X$4+1),FALSE)*$E3902</f>
        <v>145775.903910516</v>
      </c>
      <c r="Y3902" s="47">
        <f t="shared" si="5657"/>
        <v>1176440.7160979204</v>
      </c>
      <c r="Z3902" s="47">
        <f>VLOOKUP(CONCATENATE($F3902," ",$G3902),AllocFactorMatrix,(Z$4+1),FALSE)*$E3902</f>
        <v>90319.109724884838</v>
      </c>
      <c r="AA3902" s="47">
        <f>VLOOKUP(CONCATENATE($F3902," ",$G3902),AllocFactorMatrix,(AA$4+1),FALSE)*$E3902</f>
        <v>1803.9042800810378</v>
      </c>
      <c r="AB3902" s="47">
        <f t="shared" si="5633"/>
        <v>92123.01400496588</v>
      </c>
      <c r="AC3902" s="47">
        <f>VLOOKUP(CONCATENATE($F3902," ",$G3902),AllocFactorMatrix,(AC$4+1),FALSE)*$E3902</f>
        <v>1191.4551758468556</v>
      </c>
      <c r="AD3902" s="47">
        <f>VLOOKUP(CONCATENATE($F3902," ",$G3902),AllocFactorMatrix,(AD$4+1),FALSE)*$E3902</f>
        <v>5293.1222612420415</v>
      </c>
      <c r="AE3902" s="47">
        <f>VLOOKUP(CONCATENATE($F3902," ",$G3902),AllocFactorMatrix,(AE$4+1),FALSE)*$E3902</f>
        <v>1085.9753804090112</v>
      </c>
    </row>
    <row r="3903" spans="1:31" s="44" customFormat="1" hidden="1" outlineLevel="1">
      <c r="A3903" s="49"/>
      <c r="B3903" s="97"/>
      <c r="C3903" s="48"/>
      <c r="D3903" s="48"/>
      <c r="F3903" s="167" t="str">
        <f>F3910</f>
        <v>PROD_DEMAND</v>
      </c>
      <c r="G3903" s="48" t="str">
        <f>$G$8</f>
        <v>PRODUCTION</v>
      </c>
      <c r="H3903" s="46">
        <f t="shared" si="5643"/>
        <v>-4270067</v>
      </c>
      <c r="I3903" s="47">
        <f t="shared" ref="I3903:N3903" si="5664">VLOOKUP(CONCATENATE($F3903," ",$G3903),AllocFactorMatrix,(I$4+1),FALSE)*$E3910</f>
        <v>-2195971.3218710744</v>
      </c>
      <c r="J3903" s="47">
        <f t="shared" si="5664"/>
        <v>-491.27642886832268</v>
      </c>
      <c r="K3903" s="47">
        <f t="shared" si="5664"/>
        <v>-860.18999739331821</v>
      </c>
      <c r="L3903" s="47">
        <f t="shared" si="5664"/>
        <v>-511809.48803136172</v>
      </c>
      <c r="M3903" s="47">
        <f t="shared" si="5664"/>
        <v>-7121.8225120769011</v>
      </c>
      <c r="N3903" s="47">
        <f t="shared" si="5664"/>
        <v>-991.88262391753278</v>
      </c>
      <c r="O3903" s="47">
        <f t="shared" si="5632"/>
        <v>-519923.19316735613</v>
      </c>
      <c r="P3903" s="47">
        <f>VLOOKUP(CONCATENATE($F3903," ",$G3903),AllocFactorMatrix,(P$4+1),FALSE)*$E3910</f>
        <v>-304420.55166912911</v>
      </c>
      <c r="Q3903" s="47">
        <f>VLOOKUP(CONCATENATE($F3903," ",$G3903),AllocFactorMatrix,(Q$4+1),FALSE)*$E3910</f>
        <v>-54631.001284772428</v>
      </c>
      <c r="R3903" s="47">
        <f>VLOOKUP(CONCATENATE($F3903," ",$G3903),AllocFactorMatrix,(R$4+1),FALSE)*$E3910</f>
        <v>-11078.609561287609</v>
      </c>
      <c r="S3903" s="47">
        <f>VLOOKUP(CONCATENATE($F3903," ",$G3903),AllocFactorMatrix,(S$4+1),FALSE)*$E3910</f>
        <v>-420.7051880992571</v>
      </c>
      <c r="T3903" s="47">
        <f>SUBTOTAL(9,P3903:S3903)</f>
        <v>-370550.86770328839</v>
      </c>
      <c r="U3903" s="47">
        <f>VLOOKUP(CONCATENATE($F3903," ",$G3903),AllocFactorMatrix,(U$4+1),FALSE)*$E3910</f>
        <v>-14438.009252092334</v>
      </c>
      <c r="V3903" s="47">
        <f>VLOOKUP(CONCATENATE($F3903," ",$G3903),AllocFactorMatrix,(V$4+1),FALSE)*$E3910</f>
        <v>-194921.46212605311</v>
      </c>
      <c r="W3903" s="47">
        <f>VLOOKUP(CONCATENATE($F3903," ",$G3903),AllocFactorMatrix,(W$4+1),FALSE)*$E3910</f>
        <v>-745496.3453416375</v>
      </c>
      <c r="X3903" s="47">
        <f>VLOOKUP(CONCATENATE($F3903," ",$G3903),AllocFactorMatrix,(X$4+1),FALSE)*$E3910</f>
        <v>-135053.57720627286</v>
      </c>
      <c r="Y3903" s="47">
        <f>SUBTOTAL(9,U3903:X3903)</f>
        <v>-1089909.3939260559</v>
      </c>
      <c r="Z3903" s="47">
        <f>VLOOKUP(CONCATENATE($F3903," ",$G3903),AllocFactorMatrix,(Z$4+1),FALSE)*$E3910</f>
        <v>-83675.823858511023</v>
      </c>
      <c r="AA3903" s="47">
        <f>VLOOKUP(CONCATENATE($F3903," ",$G3903),AllocFactorMatrix,(AA$4+1),FALSE)*$E3910</f>
        <v>-1671.2208220104608</v>
      </c>
      <c r="AB3903" s="47">
        <f t="shared" si="5633"/>
        <v>-85347.044680521489</v>
      </c>
      <c r="AC3903" s="47">
        <f>VLOOKUP(CONCATENATE($F3903," ",$G3903),AllocFactorMatrix,(AC$4+1),FALSE)*$E3910</f>
        <v>-1103.8194877379797</v>
      </c>
      <c r="AD3903" s="47">
        <f>VLOOKUP(CONCATENATE($F3903," ",$G3903),AllocFactorMatrix,(AD$4+1),FALSE)*$E3910</f>
        <v>-4903.7946381708243</v>
      </c>
      <c r="AE3903" s="47">
        <f>VLOOKUP(CONCATENATE($F3903," ",$G3903),AllocFactorMatrix,(AE$4+1),FALSE)*$E3910</f>
        <v>-1006.0980995337172</v>
      </c>
    </row>
    <row r="3904" spans="1:31" s="44" customFormat="1" hidden="1" outlineLevel="1">
      <c r="A3904" s="49"/>
      <c r="B3904" s="97"/>
      <c r="C3904" s="48"/>
      <c r="D3904" s="48"/>
      <c r="F3904" s="167" t="str">
        <f>F3910</f>
        <v>PROD_DEMAND</v>
      </c>
      <c r="G3904" s="48" t="str">
        <f>$G$9</f>
        <v>BULKTRAN</v>
      </c>
      <c r="H3904" s="46">
        <f t="shared" si="5643"/>
        <v>0</v>
      </c>
      <c r="I3904" s="47">
        <f t="shared" ref="I3904:N3904" si="5665">VLOOKUP(CONCATENATE($F3904," ",$G3904),AllocFactorMatrix,(I$4+1),FALSE)*$E3910</f>
        <v>0</v>
      </c>
      <c r="J3904" s="47">
        <f t="shared" si="5665"/>
        <v>0</v>
      </c>
      <c r="K3904" s="47">
        <f t="shared" si="5665"/>
        <v>0</v>
      </c>
      <c r="L3904" s="47">
        <f t="shared" si="5665"/>
        <v>0</v>
      </c>
      <c r="M3904" s="47">
        <f t="shared" si="5665"/>
        <v>0</v>
      </c>
      <c r="N3904" s="47">
        <f t="shared" si="5665"/>
        <v>0</v>
      </c>
      <c r="O3904" s="47">
        <f t="shared" si="5632"/>
        <v>0</v>
      </c>
      <c r="P3904" s="47">
        <f>VLOOKUP(CONCATENATE($F3904," ",$G3904),AllocFactorMatrix,(P$4+1),FALSE)*$E3910</f>
        <v>0</v>
      </c>
      <c r="Q3904" s="47">
        <f>VLOOKUP(CONCATENATE($F3904," ",$G3904),AllocFactorMatrix,(Q$4+1),FALSE)*$E3910</f>
        <v>0</v>
      </c>
      <c r="R3904" s="47">
        <f>VLOOKUP(CONCATENATE($F3904," ",$G3904),AllocFactorMatrix,(R$4+1),FALSE)*$E3910</f>
        <v>0</v>
      </c>
      <c r="S3904" s="47">
        <f>VLOOKUP(CONCATENATE($F3904," ",$G3904),AllocFactorMatrix,(S$4+1),FALSE)*$E3910</f>
        <v>0</v>
      </c>
      <c r="T3904" s="47">
        <f t="shared" ref="T3904:T3910" si="5666">SUBTOTAL(9,P3904:S3904)</f>
        <v>0</v>
      </c>
      <c r="U3904" s="47">
        <f>VLOOKUP(CONCATENATE($F3904," ",$G3904),AllocFactorMatrix,(U$4+1),FALSE)*$E3910</f>
        <v>0</v>
      </c>
      <c r="V3904" s="47">
        <f>VLOOKUP(CONCATENATE($F3904," ",$G3904),AllocFactorMatrix,(V$4+1),FALSE)*$E3910</f>
        <v>0</v>
      </c>
      <c r="W3904" s="47">
        <f>VLOOKUP(CONCATENATE($F3904," ",$G3904),AllocFactorMatrix,(W$4+1),FALSE)*$E3910</f>
        <v>0</v>
      </c>
      <c r="X3904" s="47">
        <f>VLOOKUP(CONCATENATE($F3904," ",$G3904),AllocFactorMatrix,(X$4+1),FALSE)*$E3910</f>
        <v>0</v>
      </c>
      <c r="Y3904" s="47">
        <f t="shared" ref="Y3904:Y3910" si="5667">SUBTOTAL(9,U3904:X3904)</f>
        <v>0</v>
      </c>
      <c r="Z3904" s="47">
        <f>VLOOKUP(CONCATENATE($F3904," ",$G3904),AllocFactorMatrix,(Z$4+1),FALSE)*$E3910</f>
        <v>0</v>
      </c>
      <c r="AA3904" s="47">
        <f>VLOOKUP(CONCATENATE($F3904," ",$G3904),AllocFactorMatrix,(AA$4+1),FALSE)*$E3910</f>
        <v>0</v>
      </c>
      <c r="AB3904" s="47">
        <f t="shared" si="5633"/>
        <v>0</v>
      </c>
      <c r="AC3904" s="47">
        <f>VLOOKUP(CONCATENATE($F3904," ",$G3904),AllocFactorMatrix,(AC$4+1),FALSE)*$E3910</f>
        <v>0</v>
      </c>
      <c r="AD3904" s="47">
        <f>VLOOKUP(CONCATENATE($F3904," ",$G3904),AllocFactorMatrix,(AD$4+1),FALSE)*$E3910</f>
        <v>0</v>
      </c>
      <c r="AE3904" s="47">
        <f>VLOOKUP(CONCATENATE($F3904," ",$G3904),AllocFactorMatrix,(AE$4+1),FALSE)*$E3910</f>
        <v>0</v>
      </c>
    </row>
    <row r="3905" spans="1:31" s="44" customFormat="1" hidden="1" outlineLevel="1">
      <c r="A3905" s="49"/>
      <c r="B3905" s="97"/>
      <c r="C3905" s="48"/>
      <c r="D3905" s="48"/>
      <c r="F3905" s="167" t="str">
        <f>F3910</f>
        <v>PROD_DEMAND</v>
      </c>
      <c r="G3905" s="48" t="str">
        <f>$G$10</f>
        <v>SUBTRAN</v>
      </c>
      <c r="H3905" s="46">
        <f t="shared" si="5643"/>
        <v>0</v>
      </c>
      <c r="I3905" s="47">
        <f t="shared" ref="I3905:N3905" si="5668">VLOOKUP(CONCATENATE($F3905," ",$G3905),AllocFactorMatrix,(I$4+1),FALSE)*$E3910</f>
        <v>0</v>
      </c>
      <c r="J3905" s="47">
        <f t="shared" si="5668"/>
        <v>0</v>
      </c>
      <c r="K3905" s="47">
        <f t="shared" si="5668"/>
        <v>0</v>
      </c>
      <c r="L3905" s="47">
        <f t="shared" si="5668"/>
        <v>0</v>
      </c>
      <c r="M3905" s="47">
        <f t="shared" si="5668"/>
        <v>0</v>
      </c>
      <c r="N3905" s="47">
        <f t="shared" si="5668"/>
        <v>0</v>
      </c>
      <c r="O3905" s="47">
        <f t="shared" si="5632"/>
        <v>0</v>
      </c>
      <c r="P3905" s="47">
        <f>VLOOKUP(CONCATENATE($F3905," ",$G3905),AllocFactorMatrix,(P$4+1),FALSE)*$E3910</f>
        <v>0</v>
      </c>
      <c r="Q3905" s="47">
        <f>VLOOKUP(CONCATENATE($F3905," ",$G3905),AllocFactorMatrix,(Q$4+1),FALSE)*$E3910</f>
        <v>0</v>
      </c>
      <c r="R3905" s="47">
        <f>VLOOKUP(CONCATENATE($F3905," ",$G3905),AllocFactorMatrix,(R$4+1),FALSE)*$E3910</f>
        <v>0</v>
      </c>
      <c r="S3905" s="47">
        <f>VLOOKUP(CONCATENATE($F3905," ",$G3905),AllocFactorMatrix,(S$4+1),FALSE)*$E3910</f>
        <v>0</v>
      </c>
      <c r="T3905" s="47">
        <f t="shared" si="5666"/>
        <v>0</v>
      </c>
      <c r="U3905" s="47">
        <f>VLOOKUP(CONCATENATE($F3905," ",$G3905),AllocFactorMatrix,(U$4+1),FALSE)*$E3910</f>
        <v>0</v>
      </c>
      <c r="V3905" s="47">
        <f>VLOOKUP(CONCATENATE($F3905," ",$G3905),AllocFactorMatrix,(V$4+1),FALSE)*$E3910</f>
        <v>0</v>
      </c>
      <c r="W3905" s="47">
        <f>VLOOKUP(CONCATENATE($F3905," ",$G3905),AllocFactorMatrix,(W$4+1),FALSE)*$E3910</f>
        <v>0</v>
      </c>
      <c r="X3905" s="47">
        <f>VLOOKUP(CONCATENATE($F3905," ",$G3905),AllocFactorMatrix,(X$4+1),FALSE)*$E3910</f>
        <v>0</v>
      </c>
      <c r="Y3905" s="47">
        <f t="shared" si="5667"/>
        <v>0</v>
      </c>
      <c r="Z3905" s="47">
        <f>VLOOKUP(CONCATENATE($F3905," ",$G3905),AllocFactorMatrix,(Z$4+1),FALSE)*$E3910</f>
        <v>0</v>
      </c>
      <c r="AA3905" s="47">
        <f>VLOOKUP(CONCATENATE($F3905," ",$G3905),AllocFactorMatrix,(AA$4+1),FALSE)*$E3910</f>
        <v>0</v>
      </c>
      <c r="AB3905" s="47">
        <f t="shared" si="5633"/>
        <v>0</v>
      </c>
      <c r="AC3905" s="47">
        <f>VLOOKUP(CONCATENATE($F3905," ",$G3905),AllocFactorMatrix,(AC$4+1),FALSE)*$E3910</f>
        <v>0</v>
      </c>
      <c r="AD3905" s="47">
        <f>VLOOKUP(CONCATENATE($F3905," ",$G3905),AllocFactorMatrix,(AD$4+1),FALSE)*$E3910</f>
        <v>0</v>
      </c>
      <c r="AE3905" s="47">
        <f>VLOOKUP(CONCATENATE($F3905," ",$G3905),AllocFactorMatrix,(AE$4+1),FALSE)*$E3910</f>
        <v>0</v>
      </c>
    </row>
    <row r="3906" spans="1:31" s="44" customFormat="1" hidden="1" outlineLevel="1">
      <c r="A3906" s="49"/>
      <c r="B3906" s="97"/>
      <c r="C3906" s="48"/>
      <c r="D3906" s="48"/>
      <c r="F3906" s="167" t="str">
        <f>F3910</f>
        <v>PROD_DEMAND</v>
      </c>
      <c r="G3906" s="48" t="str">
        <f>$G$11</f>
        <v>DISTPRI</v>
      </c>
      <c r="H3906" s="46">
        <f t="shared" si="5643"/>
        <v>0</v>
      </c>
      <c r="I3906" s="47">
        <f t="shared" ref="I3906:N3906" si="5669">VLOOKUP(CONCATENATE($F3906," ",$G3906),AllocFactorMatrix,(I$4+1),FALSE)*$E3910</f>
        <v>0</v>
      </c>
      <c r="J3906" s="47">
        <f t="shared" si="5669"/>
        <v>0</v>
      </c>
      <c r="K3906" s="47">
        <f t="shared" si="5669"/>
        <v>0</v>
      </c>
      <c r="L3906" s="47">
        <f t="shared" si="5669"/>
        <v>0</v>
      </c>
      <c r="M3906" s="47">
        <f t="shared" si="5669"/>
        <v>0</v>
      </c>
      <c r="N3906" s="47">
        <f t="shared" si="5669"/>
        <v>0</v>
      </c>
      <c r="O3906" s="47">
        <f t="shared" si="5632"/>
        <v>0</v>
      </c>
      <c r="P3906" s="47">
        <f>VLOOKUP(CONCATENATE($F3906," ",$G3906),AllocFactorMatrix,(P$4+1),FALSE)*$E3910</f>
        <v>0</v>
      </c>
      <c r="Q3906" s="47">
        <f>VLOOKUP(CONCATENATE($F3906," ",$G3906),AllocFactorMatrix,(Q$4+1),FALSE)*$E3910</f>
        <v>0</v>
      </c>
      <c r="R3906" s="47">
        <f>VLOOKUP(CONCATENATE($F3906," ",$G3906),AllocFactorMatrix,(R$4+1),FALSE)*$E3910</f>
        <v>0</v>
      </c>
      <c r="S3906" s="47">
        <f>VLOOKUP(CONCATENATE($F3906," ",$G3906),AllocFactorMatrix,(S$4+1),FALSE)*$E3910</f>
        <v>0</v>
      </c>
      <c r="T3906" s="47">
        <f t="shared" si="5666"/>
        <v>0</v>
      </c>
      <c r="U3906" s="47">
        <f>VLOOKUP(CONCATENATE($F3906," ",$G3906),AllocFactorMatrix,(U$4+1),FALSE)*$E3910</f>
        <v>0</v>
      </c>
      <c r="V3906" s="47">
        <f>VLOOKUP(CONCATENATE($F3906," ",$G3906),AllocFactorMatrix,(V$4+1),FALSE)*$E3910</f>
        <v>0</v>
      </c>
      <c r="W3906" s="47">
        <f>VLOOKUP(CONCATENATE($F3906," ",$G3906),AllocFactorMatrix,(W$4+1),FALSE)*$E3910</f>
        <v>0</v>
      </c>
      <c r="X3906" s="47">
        <f>VLOOKUP(CONCATENATE($F3906," ",$G3906),AllocFactorMatrix,(X$4+1),FALSE)*$E3910</f>
        <v>0</v>
      </c>
      <c r="Y3906" s="47">
        <f t="shared" si="5667"/>
        <v>0</v>
      </c>
      <c r="Z3906" s="47">
        <f>VLOOKUP(CONCATENATE($F3906," ",$G3906),AllocFactorMatrix,(Z$4+1),FALSE)*$E3910</f>
        <v>0</v>
      </c>
      <c r="AA3906" s="47">
        <f>VLOOKUP(CONCATENATE($F3906," ",$G3906),AllocFactorMatrix,(AA$4+1),FALSE)*$E3910</f>
        <v>0</v>
      </c>
      <c r="AB3906" s="47">
        <f t="shared" si="5633"/>
        <v>0</v>
      </c>
      <c r="AC3906" s="47">
        <f>VLOOKUP(CONCATENATE($F3906," ",$G3906),AllocFactorMatrix,(AC$4+1),FALSE)*$E3910</f>
        <v>0</v>
      </c>
      <c r="AD3906" s="47">
        <f>VLOOKUP(CONCATENATE($F3906," ",$G3906),AllocFactorMatrix,(AD$4+1),FALSE)*$E3910</f>
        <v>0</v>
      </c>
      <c r="AE3906" s="47">
        <f>VLOOKUP(CONCATENATE($F3906," ",$G3906),AllocFactorMatrix,(AE$4+1),FALSE)*$E3910</f>
        <v>0</v>
      </c>
    </row>
    <row r="3907" spans="1:31" s="44" customFormat="1" hidden="1" outlineLevel="1">
      <c r="A3907" s="49"/>
      <c r="B3907" s="97"/>
      <c r="C3907" s="48"/>
      <c r="D3907" s="48"/>
      <c r="F3907" s="167" t="str">
        <f>F3910</f>
        <v>PROD_DEMAND</v>
      </c>
      <c r="G3907" s="48" t="str">
        <f>$G$12</f>
        <v>DISTSEC</v>
      </c>
      <c r="H3907" s="46">
        <f t="shared" si="5643"/>
        <v>0</v>
      </c>
      <c r="I3907" s="47">
        <f t="shared" ref="I3907:N3907" si="5670">VLOOKUP(CONCATENATE($F3907," ",$G3907),AllocFactorMatrix,(I$4+1),FALSE)*$E3910</f>
        <v>0</v>
      </c>
      <c r="J3907" s="47">
        <f t="shared" si="5670"/>
        <v>0</v>
      </c>
      <c r="K3907" s="47">
        <f t="shared" si="5670"/>
        <v>0</v>
      </c>
      <c r="L3907" s="47">
        <f t="shared" si="5670"/>
        <v>0</v>
      </c>
      <c r="M3907" s="47">
        <f t="shared" si="5670"/>
        <v>0</v>
      </c>
      <c r="N3907" s="47">
        <f t="shared" si="5670"/>
        <v>0</v>
      </c>
      <c r="O3907" s="47">
        <f t="shared" si="5632"/>
        <v>0</v>
      </c>
      <c r="P3907" s="47">
        <f>VLOOKUP(CONCATENATE($F3907," ",$G3907),AllocFactorMatrix,(P$4+1),FALSE)*$E3910</f>
        <v>0</v>
      </c>
      <c r="Q3907" s="47">
        <f>VLOOKUP(CONCATENATE($F3907," ",$G3907),AllocFactorMatrix,(Q$4+1),FALSE)*$E3910</f>
        <v>0</v>
      </c>
      <c r="R3907" s="47">
        <f>VLOOKUP(CONCATENATE($F3907," ",$G3907),AllocFactorMatrix,(R$4+1),FALSE)*$E3910</f>
        <v>0</v>
      </c>
      <c r="S3907" s="47">
        <f>VLOOKUP(CONCATENATE($F3907," ",$G3907),AllocFactorMatrix,(S$4+1),FALSE)*$E3910</f>
        <v>0</v>
      </c>
      <c r="T3907" s="47">
        <f t="shared" si="5666"/>
        <v>0</v>
      </c>
      <c r="U3907" s="47">
        <f>VLOOKUP(CONCATENATE($F3907," ",$G3907),AllocFactorMatrix,(U$4+1),FALSE)*$E3910</f>
        <v>0</v>
      </c>
      <c r="V3907" s="47">
        <f>VLOOKUP(CONCATENATE($F3907," ",$G3907),AllocFactorMatrix,(V$4+1),FALSE)*$E3910</f>
        <v>0</v>
      </c>
      <c r="W3907" s="47">
        <f>VLOOKUP(CONCATENATE($F3907," ",$G3907),AllocFactorMatrix,(W$4+1),FALSE)*$E3910</f>
        <v>0</v>
      </c>
      <c r="X3907" s="47">
        <f>VLOOKUP(CONCATENATE($F3907," ",$G3907),AllocFactorMatrix,(X$4+1),FALSE)*$E3910</f>
        <v>0</v>
      </c>
      <c r="Y3907" s="47">
        <f t="shared" si="5667"/>
        <v>0</v>
      </c>
      <c r="Z3907" s="47">
        <f>VLOOKUP(CONCATENATE($F3907," ",$G3907),AllocFactorMatrix,(Z$4+1),FALSE)*$E3910</f>
        <v>0</v>
      </c>
      <c r="AA3907" s="47">
        <f>VLOOKUP(CONCATENATE($F3907," ",$G3907),AllocFactorMatrix,(AA$4+1),FALSE)*$E3910</f>
        <v>0</v>
      </c>
      <c r="AB3907" s="47">
        <f t="shared" si="5633"/>
        <v>0</v>
      </c>
      <c r="AC3907" s="47">
        <f>VLOOKUP(CONCATENATE($F3907," ",$G3907),AllocFactorMatrix,(AC$4+1),FALSE)*$E3910</f>
        <v>0</v>
      </c>
      <c r="AD3907" s="47">
        <f>VLOOKUP(CONCATENATE($F3907," ",$G3907),AllocFactorMatrix,(AD$4+1),FALSE)*$E3910</f>
        <v>0</v>
      </c>
      <c r="AE3907" s="47">
        <f>VLOOKUP(CONCATENATE($F3907," ",$G3907),AllocFactorMatrix,(AE$4+1),FALSE)*$E3910</f>
        <v>0</v>
      </c>
    </row>
    <row r="3908" spans="1:31" s="44" customFormat="1" hidden="1" outlineLevel="1">
      <c r="A3908" s="49"/>
      <c r="B3908" s="97"/>
      <c r="C3908" s="48"/>
      <c r="D3908" s="48"/>
      <c r="F3908" s="167" t="str">
        <f>F3910</f>
        <v>PROD_DEMAND</v>
      </c>
      <c r="G3908" s="48" t="str">
        <f>$G$13</f>
        <v>ENERGY</v>
      </c>
      <c r="H3908" s="46">
        <f t="shared" si="5643"/>
        <v>0</v>
      </c>
      <c r="I3908" s="47">
        <f t="shared" ref="I3908:N3908" si="5671">VLOOKUP(CONCATENATE($F3908," ",$G3908),AllocFactorMatrix,(I$4+1),FALSE)*$E3910</f>
        <v>0</v>
      </c>
      <c r="J3908" s="47">
        <f t="shared" si="5671"/>
        <v>0</v>
      </c>
      <c r="K3908" s="47">
        <f t="shared" si="5671"/>
        <v>0</v>
      </c>
      <c r="L3908" s="47">
        <f t="shared" si="5671"/>
        <v>0</v>
      </c>
      <c r="M3908" s="47">
        <f t="shared" si="5671"/>
        <v>0</v>
      </c>
      <c r="N3908" s="47">
        <f t="shared" si="5671"/>
        <v>0</v>
      </c>
      <c r="O3908" s="47">
        <f t="shared" si="5632"/>
        <v>0</v>
      </c>
      <c r="P3908" s="47">
        <f>VLOOKUP(CONCATENATE($F3908," ",$G3908),AllocFactorMatrix,(P$4+1),FALSE)*$E3910</f>
        <v>0</v>
      </c>
      <c r="Q3908" s="47">
        <f>VLOOKUP(CONCATENATE($F3908," ",$G3908),AllocFactorMatrix,(Q$4+1),FALSE)*$E3910</f>
        <v>0</v>
      </c>
      <c r="R3908" s="47">
        <f>VLOOKUP(CONCATENATE($F3908," ",$G3908),AllocFactorMatrix,(R$4+1),FALSE)*$E3910</f>
        <v>0</v>
      </c>
      <c r="S3908" s="47">
        <f>VLOOKUP(CONCATENATE($F3908," ",$G3908),AllocFactorMatrix,(S$4+1),FALSE)*$E3910</f>
        <v>0</v>
      </c>
      <c r="T3908" s="47">
        <f t="shared" si="5666"/>
        <v>0</v>
      </c>
      <c r="U3908" s="47">
        <f>VLOOKUP(CONCATENATE($F3908," ",$G3908),AllocFactorMatrix,(U$4+1),FALSE)*$E3910</f>
        <v>0</v>
      </c>
      <c r="V3908" s="47">
        <f>VLOOKUP(CONCATENATE($F3908," ",$G3908),AllocFactorMatrix,(V$4+1),FALSE)*$E3910</f>
        <v>0</v>
      </c>
      <c r="W3908" s="47">
        <f>VLOOKUP(CONCATENATE($F3908," ",$G3908),AllocFactorMatrix,(W$4+1),FALSE)*$E3910</f>
        <v>0</v>
      </c>
      <c r="X3908" s="47">
        <f>VLOOKUP(CONCATENATE($F3908," ",$G3908),AllocFactorMatrix,(X$4+1),FALSE)*$E3910</f>
        <v>0</v>
      </c>
      <c r="Y3908" s="47">
        <f t="shared" si="5667"/>
        <v>0</v>
      </c>
      <c r="Z3908" s="47">
        <f>VLOOKUP(CONCATENATE($F3908," ",$G3908),AllocFactorMatrix,(Z$4+1),FALSE)*$E3910</f>
        <v>0</v>
      </c>
      <c r="AA3908" s="47">
        <f>VLOOKUP(CONCATENATE($F3908," ",$G3908),AllocFactorMatrix,(AA$4+1),FALSE)*$E3910</f>
        <v>0</v>
      </c>
      <c r="AB3908" s="47">
        <f t="shared" si="5633"/>
        <v>0</v>
      </c>
      <c r="AC3908" s="47">
        <f>VLOOKUP(CONCATENATE($F3908," ",$G3908),AllocFactorMatrix,(AC$4+1),FALSE)*$E3910</f>
        <v>0</v>
      </c>
      <c r="AD3908" s="47">
        <f>VLOOKUP(CONCATENATE($F3908," ",$G3908),AllocFactorMatrix,(AD$4+1),FALSE)*$E3910</f>
        <v>0</v>
      </c>
      <c r="AE3908" s="47">
        <f>VLOOKUP(CONCATENATE($F3908," ",$G3908),AllocFactorMatrix,(AE$4+1),FALSE)*$E3910</f>
        <v>0</v>
      </c>
    </row>
    <row r="3909" spans="1:31" s="44" customFormat="1" hidden="1" outlineLevel="1">
      <c r="A3909" s="49"/>
      <c r="B3909" s="97"/>
      <c r="C3909" s="48"/>
      <c r="D3909" s="48"/>
      <c r="F3909" s="167" t="str">
        <f>F3910</f>
        <v>PROD_DEMAND</v>
      </c>
      <c r="G3909" s="48" t="str">
        <f>$G$14</f>
        <v>CUSTOMER</v>
      </c>
      <c r="H3909" s="46">
        <f t="shared" si="5643"/>
        <v>0</v>
      </c>
      <c r="I3909" s="47">
        <f t="shared" ref="I3909:N3909" si="5672">VLOOKUP(CONCATENATE($F3909," ",$G3909),AllocFactorMatrix,(I$4+1),FALSE)*$E3910</f>
        <v>0</v>
      </c>
      <c r="J3909" s="47">
        <f t="shared" si="5672"/>
        <v>0</v>
      </c>
      <c r="K3909" s="47">
        <f t="shared" si="5672"/>
        <v>0</v>
      </c>
      <c r="L3909" s="47">
        <f t="shared" si="5672"/>
        <v>0</v>
      </c>
      <c r="M3909" s="47">
        <f t="shared" si="5672"/>
        <v>0</v>
      </c>
      <c r="N3909" s="47">
        <f t="shared" si="5672"/>
        <v>0</v>
      </c>
      <c r="O3909" s="47">
        <f t="shared" si="5632"/>
        <v>0</v>
      </c>
      <c r="P3909" s="47">
        <f>VLOOKUP(CONCATENATE($F3909," ",$G3909),AllocFactorMatrix,(P$4+1),FALSE)*$E3910</f>
        <v>0</v>
      </c>
      <c r="Q3909" s="47">
        <f>VLOOKUP(CONCATENATE($F3909," ",$G3909),AllocFactorMatrix,(Q$4+1),FALSE)*$E3910</f>
        <v>0</v>
      </c>
      <c r="R3909" s="47">
        <f>VLOOKUP(CONCATENATE($F3909," ",$G3909),AllocFactorMatrix,(R$4+1),FALSE)*$E3910</f>
        <v>0</v>
      </c>
      <c r="S3909" s="47">
        <f>VLOOKUP(CONCATENATE($F3909," ",$G3909),AllocFactorMatrix,(S$4+1),FALSE)*$E3910</f>
        <v>0</v>
      </c>
      <c r="T3909" s="47">
        <f t="shared" si="5666"/>
        <v>0</v>
      </c>
      <c r="U3909" s="47">
        <f>VLOOKUP(CONCATENATE($F3909," ",$G3909),AllocFactorMatrix,(U$4+1),FALSE)*$E3910</f>
        <v>0</v>
      </c>
      <c r="V3909" s="47">
        <f>VLOOKUP(CONCATENATE($F3909," ",$G3909),AllocFactorMatrix,(V$4+1),FALSE)*$E3910</f>
        <v>0</v>
      </c>
      <c r="W3909" s="47">
        <f>VLOOKUP(CONCATENATE($F3909," ",$G3909),AllocFactorMatrix,(W$4+1),FALSE)*$E3910</f>
        <v>0</v>
      </c>
      <c r="X3909" s="47">
        <f>VLOOKUP(CONCATENATE($F3909," ",$G3909),AllocFactorMatrix,(X$4+1),FALSE)*$E3910</f>
        <v>0</v>
      </c>
      <c r="Y3909" s="47">
        <f t="shared" si="5667"/>
        <v>0</v>
      </c>
      <c r="Z3909" s="47">
        <f>VLOOKUP(CONCATENATE($F3909," ",$G3909),AllocFactorMatrix,(Z$4+1),FALSE)*$E3910</f>
        <v>0</v>
      </c>
      <c r="AA3909" s="47">
        <f>VLOOKUP(CONCATENATE($F3909," ",$G3909),AllocFactorMatrix,(AA$4+1),FALSE)*$E3910</f>
        <v>0</v>
      </c>
      <c r="AB3909" s="47">
        <f t="shared" si="5633"/>
        <v>0</v>
      </c>
      <c r="AC3909" s="47">
        <f>VLOOKUP(CONCATENATE($F3909," ",$G3909),AllocFactorMatrix,(AC$4+1),FALSE)*$E3910</f>
        <v>0</v>
      </c>
      <c r="AD3909" s="47">
        <f>VLOOKUP(CONCATENATE($F3909," ",$G3909),AllocFactorMatrix,(AD$4+1),FALSE)*$E3910</f>
        <v>0</v>
      </c>
      <c r="AE3909" s="47">
        <f>VLOOKUP(CONCATENATE($F3909," ",$G3909),AllocFactorMatrix,(AE$4+1),FALSE)*$E3910</f>
        <v>0</v>
      </c>
    </row>
    <row r="3910" spans="1:31" s="44" customFormat="1" collapsed="1">
      <c r="A3910" s="49"/>
      <c r="B3910" s="97"/>
      <c r="C3910" s="48"/>
      <c r="D3910" s="96" t="s">
        <v>436</v>
      </c>
      <c r="E3910" s="54">
        <v>-4270067</v>
      </c>
      <c r="F3910" s="88" t="s">
        <v>27</v>
      </c>
      <c r="G3910" s="48" t="str">
        <f>$G$15</f>
        <v>TOTAL</v>
      </c>
      <c r="H3910" s="46">
        <f t="shared" si="5643"/>
        <v>-4270067</v>
      </c>
      <c r="I3910" s="47">
        <f t="shared" ref="I3910:N3910" si="5673">VLOOKUP(CONCATENATE($F3910," ",$G3910),AllocFactorMatrix,(I$4+1),FALSE)*$E3910</f>
        <v>-2195971.3218710744</v>
      </c>
      <c r="J3910" s="47">
        <f t="shared" si="5673"/>
        <v>-491.27642886832268</v>
      </c>
      <c r="K3910" s="47">
        <f t="shared" si="5673"/>
        <v>-860.18999739331821</v>
      </c>
      <c r="L3910" s="47">
        <f t="shared" si="5673"/>
        <v>-511809.48803136172</v>
      </c>
      <c r="M3910" s="47">
        <f t="shared" si="5673"/>
        <v>-7121.8225120769011</v>
      </c>
      <c r="N3910" s="47">
        <f t="shared" si="5673"/>
        <v>-991.88262391753278</v>
      </c>
      <c r="O3910" s="47">
        <f t="shared" si="5632"/>
        <v>-519923.19316735613</v>
      </c>
      <c r="P3910" s="47">
        <f>VLOOKUP(CONCATENATE($F3910," ",$G3910),AllocFactorMatrix,(P$4+1),FALSE)*$E3910</f>
        <v>-304420.55166912911</v>
      </c>
      <c r="Q3910" s="47">
        <f>VLOOKUP(CONCATENATE($F3910," ",$G3910),AllocFactorMatrix,(Q$4+1),FALSE)*$E3910</f>
        <v>-54631.001284772428</v>
      </c>
      <c r="R3910" s="47">
        <f>VLOOKUP(CONCATENATE($F3910," ",$G3910),AllocFactorMatrix,(R$4+1),FALSE)*$E3910</f>
        <v>-11078.609561287609</v>
      </c>
      <c r="S3910" s="47">
        <f>VLOOKUP(CONCATENATE($F3910," ",$G3910),AllocFactorMatrix,(S$4+1),FALSE)*$E3910</f>
        <v>-420.7051880992571</v>
      </c>
      <c r="T3910" s="47">
        <f t="shared" si="5666"/>
        <v>-370550.86770328839</v>
      </c>
      <c r="U3910" s="47">
        <f>VLOOKUP(CONCATENATE($F3910," ",$G3910),AllocFactorMatrix,(U$4+1),FALSE)*$E3910</f>
        <v>-14438.009252092334</v>
      </c>
      <c r="V3910" s="47">
        <f>VLOOKUP(CONCATENATE($F3910," ",$G3910),AllocFactorMatrix,(V$4+1),FALSE)*$E3910</f>
        <v>-194921.46212605311</v>
      </c>
      <c r="W3910" s="47">
        <f>VLOOKUP(CONCATENATE($F3910," ",$G3910),AllocFactorMatrix,(W$4+1),FALSE)*$E3910</f>
        <v>-745496.3453416375</v>
      </c>
      <c r="X3910" s="47">
        <f>VLOOKUP(CONCATENATE($F3910," ",$G3910),AllocFactorMatrix,(X$4+1),FALSE)*$E3910</f>
        <v>-135053.57720627286</v>
      </c>
      <c r="Y3910" s="47">
        <f t="shared" si="5667"/>
        <v>-1089909.3939260559</v>
      </c>
      <c r="Z3910" s="47">
        <f>VLOOKUP(CONCATENATE($F3910," ",$G3910),AllocFactorMatrix,(Z$4+1),FALSE)*$E3910</f>
        <v>-83675.823858511023</v>
      </c>
      <c r="AA3910" s="47">
        <f>VLOOKUP(CONCATENATE($F3910," ",$G3910),AllocFactorMatrix,(AA$4+1),FALSE)*$E3910</f>
        <v>-1671.2208220104608</v>
      </c>
      <c r="AB3910" s="47">
        <f t="shared" si="5633"/>
        <v>-85347.044680521489</v>
      </c>
      <c r="AC3910" s="47">
        <f>VLOOKUP(CONCATENATE($F3910," ",$G3910),AllocFactorMatrix,(AC$4+1),FALSE)*$E3910</f>
        <v>-1103.8194877379797</v>
      </c>
      <c r="AD3910" s="47">
        <f>VLOOKUP(CONCATENATE($F3910," ",$G3910),AllocFactorMatrix,(AD$4+1),FALSE)*$E3910</f>
        <v>-4903.7946381708243</v>
      </c>
      <c r="AE3910" s="47">
        <f>VLOOKUP(CONCATENATE($F3910," ",$G3910),AllocFactorMatrix,(AE$4+1),FALSE)*$E3910</f>
        <v>-1006.0980995337172</v>
      </c>
    </row>
    <row r="3911" spans="1:31" s="44" customFormat="1" hidden="1" outlineLevel="1">
      <c r="A3911" s="49"/>
      <c r="B3911" s="97"/>
      <c r="C3911" s="48"/>
      <c r="D3911" s="48"/>
      <c r="F3911" s="167" t="str">
        <f>F3918</f>
        <v>PROD_DEMAND</v>
      </c>
      <c r="G3911" s="48" t="str">
        <f>$G$8</f>
        <v>PRODUCTION</v>
      </c>
      <c r="H3911" s="46">
        <f t="shared" si="5643"/>
        <v>-7699.9999999999982</v>
      </c>
      <c r="I3911" s="47">
        <f t="shared" ref="I3911:N3911" si="5674">VLOOKUP(CONCATENATE($F3911," ",$G3911),AllocFactorMatrix,(I$4+1),FALSE)*$E3918</f>
        <v>-3959.8861512962844</v>
      </c>
      <c r="J3911" s="47">
        <f t="shared" si="5674"/>
        <v>-0.88589441390172208</v>
      </c>
      <c r="K3911" s="47">
        <f t="shared" si="5674"/>
        <v>-1.5511379516828543</v>
      </c>
      <c r="L3911" s="47">
        <f t="shared" si="5674"/>
        <v>-922.92066092674554</v>
      </c>
      <c r="M3911" s="47">
        <f t="shared" si="5674"/>
        <v>-12.842429250639894</v>
      </c>
      <c r="N3911" s="47">
        <f t="shared" si="5674"/>
        <v>-1.7886127323447156</v>
      </c>
      <c r="O3911" s="47">
        <f t="shared" si="5632"/>
        <v>-937.55170290973012</v>
      </c>
      <c r="P3911" s="47">
        <f>VLOOKUP(CONCATENATE($F3911," ",$G3911),AllocFactorMatrix,(P$4+1),FALSE)*$E3918</f>
        <v>-548.94647972790449</v>
      </c>
      <c r="Q3911" s="47">
        <f>VLOOKUP(CONCATENATE($F3911," ",$G3911),AllocFactorMatrix,(Q$4+1),FALSE)*$E3918</f>
        <v>-98.513374589379453</v>
      </c>
      <c r="R3911" s="47">
        <f>VLOOKUP(CONCATENATE($F3911," ",$G3911),AllocFactorMatrix,(R$4+1),FALSE)*$E3918</f>
        <v>-19.977507055958277</v>
      </c>
      <c r="S3911" s="47">
        <f>VLOOKUP(CONCATENATE($F3911," ",$G3911),AllocFactorMatrix,(S$4+1),FALSE)*$E3918</f>
        <v>-0.75863679618242053</v>
      </c>
      <c r="T3911" s="47">
        <f>SUBTOTAL(9,P3911:S3911)</f>
        <v>-668.19599816942468</v>
      </c>
      <c r="U3911" s="47">
        <f>VLOOKUP(CONCATENATE($F3911," ",$G3911),AllocFactorMatrix,(U$4+1),FALSE)*$E3918</f>
        <v>-26.035345871882331</v>
      </c>
      <c r="V3911" s="47">
        <f>VLOOKUP(CONCATENATE($F3911," ",$G3911),AllocFactorMatrix,(V$4+1),FALSE)*$E3918</f>
        <v>-351.49220337072205</v>
      </c>
      <c r="W3911" s="47">
        <f>VLOOKUP(CONCATENATE($F3911," ",$G3911),AllocFactorMatrix,(W$4+1),FALSE)*$E3918</f>
        <v>-1344.3165784355629</v>
      </c>
      <c r="X3911" s="47">
        <f>VLOOKUP(CONCATENATE($F3911," ",$G3911),AllocFactorMatrix,(X$4+1),FALSE)*$E3918</f>
        <v>-243.5354163033744</v>
      </c>
      <c r="Y3911" s="47">
        <f>SUBTOTAL(9,U3911:X3911)</f>
        <v>-1965.3795439815417</v>
      </c>
      <c r="Z3911" s="47">
        <f>VLOOKUP(CONCATENATE($F3911," ",$G3911),AllocFactorMatrix,(Z$4+1),FALSE)*$E3918</f>
        <v>-150.88846233806984</v>
      </c>
      <c r="AA3911" s="47">
        <f>VLOOKUP(CONCATENATE($F3911," ",$G3911),AllocFactorMatrix,(AA$4+1),FALSE)*$E3918</f>
        <v>-3.0136296056901561</v>
      </c>
      <c r="AB3911" s="47">
        <f t="shared" si="5633"/>
        <v>-153.90209194376001</v>
      </c>
      <c r="AC3911" s="47">
        <f>VLOOKUP(CONCATENATE($F3911," ",$G3911),AllocFactorMatrix,(AC$4+1),FALSE)*$E3918</f>
        <v>-1.9904629261279609</v>
      </c>
      <c r="AD3911" s="47">
        <f>VLOOKUP(CONCATENATE($F3911," ",$G3911),AllocFactorMatrix,(AD$4+1),FALSE)*$E3918</f>
        <v>-8.8427696131970173</v>
      </c>
      <c r="AE3911" s="47">
        <f>VLOOKUP(CONCATENATE($F3911," ",$G3911),AllocFactorMatrix,(AE$4+1),FALSE)*$E3918</f>
        <v>-1.8142467943499769</v>
      </c>
    </row>
    <row r="3912" spans="1:31" s="44" customFormat="1" hidden="1" outlineLevel="1">
      <c r="A3912" s="49"/>
      <c r="B3912" s="97"/>
      <c r="C3912" s="48"/>
      <c r="D3912" s="48"/>
      <c r="F3912" s="167" t="str">
        <f>F3918</f>
        <v>PROD_DEMAND</v>
      </c>
      <c r="G3912" s="48" t="str">
        <f>$G$9</f>
        <v>BULKTRAN</v>
      </c>
      <c r="H3912" s="46">
        <f t="shared" si="5643"/>
        <v>0</v>
      </c>
      <c r="I3912" s="47">
        <f t="shared" ref="I3912:N3912" si="5675">VLOOKUP(CONCATENATE($F3912," ",$G3912),AllocFactorMatrix,(I$4+1),FALSE)*$E3918</f>
        <v>0</v>
      </c>
      <c r="J3912" s="47">
        <f t="shared" si="5675"/>
        <v>0</v>
      </c>
      <c r="K3912" s="47">
        <f t="shared" si="5675"/>
        <v>0</v>
      </c>
      <c r="L3912" s="47">
        <f t="shared" si="5675"/>
        <v>0</v>
      </c>
      <c r="M3912" s="47">
        <f t="shared" si="5675"/>
        <v>0</v>
      </c>
      <c r="N3912" s="47">
        <f t="shared" si="5675"/>
        <v>0</v>
      </c>
      <c r="O3912" s="47">
        <f t="shared" si="5632"/>
        <v>0</v>
      </c>
      <c r="P3912" s="47">
        <f>VLOOKUP(CONCATENATE($F3912," ",$G3912),AllocFactorMatrix,(P$4+1),FALSE)*$E3918</f>
        <v>0</v>
      </c>
      <c r="Q3912" s="47">
        <f>VLOOKUP(CONCATENATE($F3912," ",$G3912),AllocFactorMatrix,(Q$4+1),FALSE)*$E3918</f>
        <v>0</v>
      </c>
      <c r="R3912" s="47">
        <f>VLOOKUP(CONCATENATE($F3912," ",$G3912),AllocFactorMatrix,(R$4+1),FALSE)*$E3918</f>
        <v>0</v>
      </c>
      <c r="S3912" s="47">
        <f>VLOOKUP(CONCATENATE($F3912," ",$G3912),AllocFactorMatrix,(S$4+1),FALSE)*$E3918</f>
        <v>0</v>
      </c>
      <c r="T3912" s="47">
        <f t="shared" ref="T3912:T3918" si="5676">SUBTOTAL(9,P3912:S3912)</f>
        <v>0</v>
      </c>
      <c r="U3912" s="47">
        <f>VLOOKUP(CONCATENATE($F3912," ",$G3912),AllocFactorMatrix,(U$4+1),FALSE)*$E3918</f>
        <v>0</v>
      </c>
      <c r="V3912" s="47">
        <f>VLOOKUP(CONCATENATE($F3912," ",$G3912),AllocFactorMatrix,(V$4+1),FALSE)*$E3918</f>
        <v>0</v>
      </c>
      <c r="W3912" s="47">
        <f>VLOOKUP(CONCATENATE($F3912," ",$G3912),AllocFactorMatrix,(W$4+1),FALSE)*$E3918</f>
        <v>0</v>
      </c>
      <c r="X3912" s="47">
        <f>VLOOKUP(CONCATENATE($F3912," ",$G3912),AllocFactorMatrix,(X$4+1),FALSE)*$E3918</f>
        <v>0</v>
      </c>
      <c r="Y3912" s="47">
        <f t="shared" ref="Y3912:Y3918" si="5677">SUBTOTAL(9,U3912:X3912)</f>
        <v>0</v>
      </c>
      <c r="Z3912" s="47">
        <f>VLOOKUP(CONCATENATE($F3912," ",$G3912),AllocFactorMatrix,(Z$4+1),FALSE)*$E3918</f>
        <v>0</v>
      </c>
      <c r="AA3912" s="47">
        <f>VLOOKUP(CONCATENATE($F3912," ",$G3912),AllocFactorMatrix,(AA$4+1),FALSE)*$E3918</f>
        <v>0</v>
      </c>
      <c r="AB3912" s="47">
        <f t="shared" si="5633"/>
        <v>0</v>
      </c>
      <c r="AC3912" s="47">
        <f>VLOOKUP(CONCATENATE($F3912," ",$G3912),AllocFactorMatrix,(AC$4+1),FALSE)*$E3918</f>
        <v>0</v>
      </c>
      <c r="AD3912" s="47">
        <f>VLOOKUP(CONCATENATE($F3912," ",$G3912),AllocFactorMatrix,(AD$4+1),FALSE)*$E3918</f>
        <v>0</v>
      </c>
      <c r="AE3912" s="47">
        <f>VLOOKUP(CONCATENATE($F3912," ",$G3912),AllocFactorMatrix,(AE$4+1),FALSE)*$E3918</f>
        <v>0</v>
      </c>
    </row>
    <row r="3913" spans="1:31" s="44" customFormat="1" hidden="1" outlineLevel="1">
      <c r="A3913" s="49"/>
      <c r="B3913" s="97"/>
      <c r="C3913" s="48"/>
      <c r="D3913" s="48"/>
      <c r="F3913" s="167" t="str">
        <f>F3918</f>
        <v>PROD_DEMAND</v>
      </c>
      <c r="G3913" s="48" t="str">
        <f>$G$10</f>
        <v>SUBTRAN</v>
      </c>
      <c r="H3913" s="46">
        <f t="shared" si="5643"/>
        <v>0</v>
      </c>
      <c r="I3913" s="47">
        <f t="shared" ref="I3913:N3913" si="5678">VLOOKUP(CONCATENATE($F3913," ",$G3913),AllocFactorMatrix,(I$4+1),FALSE)*$E3918</f>
        <v>0</v>
      </c>
      <c r="J3913" s="47">
        <f t="shared" si="5678"/>
        <v>0</v>
      </c>
      <c r="K3913" s="47">
        <f t="shared" si="5678"/>
        <v>0</v>
      </c>
      <c r="L3913" s="47">
        <f t="shared" si="5678"/>
        <v>0</v>
      </c>
      <c r="M3913" s="47">
        <f t="shared" si="5678"/>
        <v>0</v>
      </c>
      <c r="N3913" s="47">
        <f t="shared" si="5678"/>
        <v>0</v>
      </c>
      <c r="O3913" s="47">
        <f t="shared" si="5632"/>
        <v>0</v>
      </c>
      <c r="P3913" s="47">
        <f>VLOOKUP(CONCATENATE($F3913," ",$G3913),AllocFactorMatrix,(P$4+1),FALSE)*$E3918</f>
        <v>0</v>
      </c>
      <c r="Q3913" s="47">
        <f>VLOOKUP(CONCATENATE($F3913," ",$G3913),AllocFactorMatrix,(Q$4+1),FALSE)*$E3918</f>
        <v>0</v>
      </c>
      <c r="R3913" s="47">
        <f>VLOOKUP(CONCATENATE($F3913," ",$G3913),AllocFactorMatrix,(R$4+1),FALSE)*$E3918</f>
        <v>0</v>
      </c>
      <c r="S3913" s="47">
        <f>VLOOKUP(CONCATENATE($F3913," ",$G3913),AllocFactorMatrix,(S$4+1),FALSE)*$E3918</f>
        <v>0</v>
      </c>
      <c r="T3913" s="47">
        <f t="shared" si="5676"/>
        <v>0</v>
      </c>
      <c r="U3913" s="47">
        <f>VLOOKUP(CONCATENATE($F3913," ",$G3913),AllocFactorMatrix,(U$4+1),FALSE)*$E3918</f>
        <v>0</v>
      </c>
      <c r="V3913" s="47">
        <f>VLOOKUP(CONCATENATE($F3913," ",$G3913),AllocFactorMatrix,(V$4+1),FALSE)*$E3918</f>
        <v>0</v>
      </c>
      <c r="W3913" s="47">
        <f>VLOOKUP(CONCATENATE($F3913," ",$G3913),AllocFactorMatrix,(W$4+1),FALSE)*$E3918</f>
        <v>0</v>
      </c>
      <c r="X3913" s="47">
        <f>VLOOKUP(CONCATENATE($F3913," ",$G3913),AllocFactorMatrix,(X$4+1),FALSE)*$E3918</f>
        <v>0</v>
      </c>
      <c r="Y3913" s="47">
        <f t="shared" si="5677"/>
        <v>0</v>
      </c>
      <c r="Z3913" s="47">
        <f>VLOOKUP(CONCATENATE($F3913," ",$G3913),AllocFactorMatrix,(Z$4+1),FALSE)*$E3918</f>
        <v>0</v>
      </c>
      <c r="AA3913" s="47">
        <f>VLOOKUP(CONCATENATE($F3913," ",$G3913),AllocFactorMatrix,(AA$4+1),FALSE)*$E3918</f>
        <v>0</v>
      </c>
      <c r="AB3913" s="47">
        <f t="shared" si="5633"/>
        <v>0</v>
      </c>
      <c r="AC3913" s="47">
        <f>VLOOKUP(CONCATENATE($F3913," ",$G3913),AllocFactorMatrix,(AC$4+1),FALSE)*$E3918</f>
        <v>0</v>
      </c>
      <c r="AD3913" s="47">
        <f>VLOOKUP(CONCATENATE($F3913," ",$G3913),AllocFactorMatrix,(AD$4+1),FALSE)*$E3918</f>
        <v>0</v>
      </c>
      <c r="AE3913" s="47">
        <f>VLOOKUP(CONCATENATE($F3913," ",$G3913),AllocFactorMatrix,(AE$4+1),FALSE)*$E3918</f>
        <v>0</v>
      </c>
    </row>
    <row r="3914" spans="1:31" s="44" customFormat="1" hidden="1" outlineLevel="1">
      <c r="A3914" s="49"/>
      <c r="B3914" s="97"/>
      <c r="C3914" s="48"/>
      <c r="D3914" s="48"/>
      <c r="F3914" s="167" t="str">
        <f>F3918</f>
        <v>PROD_DEMAND</v>
      </c>
      <c r="G3914" s="48" t="str">
        <f>$G$11</f>
        <v>DISTPRI</v>
      </c>
      <c r="H3914" s="46">
        <f t="shared" si="5643"/>
        <v>0</v>
      </c>
      <c r="I3914" s="47">
        <f t="shared" ref="I3914:N3914" si="5679">VLOOKUP(CONCATENATE($F3914," ",$G3914),AllocFactorMatrix,(I$4+1),FALSE)*$E3918</f>
        <v>0</v>
      </c>
      <c r="J3914" s="47">
        <f t="shared" si="5679"/>
        <v>0</v>
      </c>
      <c r="K3914" s="47">
        <f t="shared" si="5679"/>
        <v>0</v>
      </c>
      <c r="L3914" s="47">
        <f t="shared" si="5679"/>
        <v>0</v>
      </c>
      <c r="M3914" s="47">
        <f t="shared" si="5679"/>
        <v>0</v>
      </c>
      <c r="N3914" s="47">
        <f t="shared" si="5679"/>
        <v>0</v>
      </c>
      <c r="O3914" s="47">
        <f t="shared" si="5632"/>
        <v>0</v>
      </c>
      <c r="P3914" s="47">
        <f>VLOOKUP(CONCATENATE($F3914," ",$G3914),AllocFactorMatrix,(P$4+1),FALSE)*$E3918</f>
        <v>0</v>
      </c>
      <c r="Q3914" s="47">
        <f>VLOOKUP(CONCATENATE($F3914," ",$G3914),AllocFactorMatrix,(Q$4+1),FALSE)*$E3918</f>
        <v>0</v>
      </c>
      <c r="R3914" s="47">
        <f>VLOOKUP(CONCATENATE($F3914," ",$G3914),AllocFactorMatrix,(R$4+1),FALSE)*$E3918</f>
        <v>0</v>
      </c>
      <c r="S3914" s="47">
        <f>VLOOKUP(CONCATENATE($F3914," ",$G3914),AllocFactorMatrix,(S$4+1),FALSE)*$E3918</f>
        <v>0</v>
      </c>
      <c r="T3914" s="47">
        <f t="shared" si="5676"/>
        <v>0</v>
      </c>
      <c r="U3914" s="47">
        <f>VLOOKUP(CONCATENATE($F3914," ",$G3914),AllocFactorMatrix,(U$4+1),FALSE)*$E3918</f>
        <v>0</v>
      </c>
      <c r="V3914" s="47">
        <f>VLOOKUP(CONCATENATE($F3914," ",$G3914),AllocFactorMatrix,(V$4+1),FALSE)*$E3918</f>
        <v>0</v>
      </c>
      <c r="W3914" s="47">
        <f>VLOOKUP(CONCATENATE($F3914," ",$G3914),AllocFactorMatrix,(W$4+1),FALSE)*$E3918</f>
        <v>0</v>
      </c>
      <c r="X3914" s="47">
        <f>VLOOKUP(CONCATENATE($F3914," ",$G3914),AllocFactorMatrix,(X$4+1),FALSE)*$E3918</f>
        <v>0</v>
      </c>
      <c r="Y3914" s="47">
        <f t="shared" si="5677"/>
        <v>0</v>
      </c>
      <c r="Z3914" s="47">
        <f>VLOOKUP(CONCATENATE($F3914," ",$G3914),AllocFactorMatrix,(Z$4+1),FALSE)*$E3918</f>
        <v>0</v>
      </c>
      <c r="AA3914" s="47">
        <f>VLOOKUP(CONCATENATE($F3914," ",$G3914),AllocFactorMatrix,(AA$4+1),FALSE)*$E3918</f>
        <v>0</v>
      </c>
      <c r="AB3914" s="47">
        <f t="shared" si="5633"/>
        <v>0</v>
      </c>
      <c r="AC3914" s="47">
        <f>VLOOKUP(CONCATENATE($F3914," ",$G3914),AllocFactorMatrix,(AC$4+1),FALSE)*$E3918</f>
        <v>0</v>
      </c>
      <c r="AD3914" s="47">
        <f>VLOOKUP(CONCATENATE($F3914," ",$G3914),AllocFactorMatrix,(AD$4+1),FALSE)*$E3918</f>
        <v>0</v>
      </c>
      <c r="AE3914" s="47">
        <f>VLOOKUP(CONCATENATE($F3914," ",$G3914),AllocFactorMatrix,(AE$4+1),FALSE)*$E3918</f>
        <v>0</v>
      </c>
    </row>
    <row r="3915" spans="1:31" s="44" customFormat="1" hidden="1" outlineLevel="1">
      <c r="A3915" s="49"/>
      <c r="B3915" s="97"/>
      <c r="C3915" s="48"/>
      <c r="D3915" s="48"/>
      <c r="F3915" s="167" t="str">
        <f>F3918</f>
        <v>PROD_DEMAND</v>
      </c>
      <c r="G3915" s="48" t="str">
        <f>$G$12</f>
        <v>DISTSEC</v>
      </c>
      <c r="H3915" s="46">
        <f t="shared" si="5643"/>
        <v>0</v>
      </c>
      <c r="I3915" s="47">
        <f t="shared" ref="I3915:N3915" si="5680">VLOOKUP(CONCATENATE($F3915," ",$G3915),AllocFactorMatrix,(I$4+1),FALSE)*$E3918</f>
        <v>0</v>
      </c>
      <c r="J3915" s="47">
        <f t="shared" si="5680"/>
        <v>0</v>
      </c>
      <c r="K3915" s="47">
        <f t="shared" si="5680"/>
        <v>0</v>
      </c>
      <c r="L3915" s="47">
        <f t="shared" si="5680"/>
        <v>0</v>
      </c>
      <c r="M3915" s="47">
        <f t="shared" si="5680"/>
        <v>0</v>
      </c>
      <c r="N3915" s="47">
        <f t="shared" si="5680"/>
        <v>0</v>
      </c>
      <c r="O3915" s="47">
        <f t="shared" si="5632"/>
        <v>0</v>
      </c>
      <c r="P3915" s="47">
        <f>VLOOKUP(CONCATENATE($F3915," ",$G3915),AllocFactorMatrix,(P$4+1),FALSE)*$E3918</f>
        <v>0</v>
      </c>
      <c r="Q3915" s="47">
        <f>VLOOKUP(CONCATENATE($F3915," ",$G3915),AllocFactorMatrix,(Q$4+1),FALSE)*$E3918</f>
        <v>0</v>
      </c>
      <c r="R3915" s="47">
        <f>VLOOKUP(CONCATENATE($F3915," ",$G3915),AllocFactorMatrix,(R$4+1),FALSE)*$E3918</f>
        <v>0</v>
      </c>
      <c r="S3915" s="47">
        <f>VLOOKUP(CONCATENATE($F3915," ",$G3915),AllocFactorMatrix,(S$4+1),FALSE)*$E3918</f>
        <v>0</v>
      </c>
      <c r="T3915" s="47">
        <f t="shared" si="5676"/>
        <v>0</v>
      </c>
      <c r="U3915" s="47">
        <f>VLOOKUP(CONCATENATE($F3915," ",$G3915),AllocFactorMatrix,(U$4+1),FALSE)*$E3918</f>
        <v>0</v>
      </c>
      <c r="V3915" s="47">
        <f>VLOOKUP(CONCATENATE($F3915," ",$G3915),AllocFactorMatrix,(V$4+1),FALSE)*$E3918</f>
        <v>0</v>
      </c>
      <c r="W3915" s="47">
        <f>VLOOKUP(CONCATENATE($F3915," ",$G3915),AllocFactorMatrix,(W$4+1),FALSE)*$E3918</f>
        <v>0</v>
      </c>
      <c r="X3915" s="47">
        <f>VLOOKUP(CONCATENATE($F3915," ",$G3915),AllocFactorMatrix,(X$4+1),FALSE)*$E3918</f>
        <v>0</v>
      </c>
      <c r="Y3915" s="47">
        <f t="shared" si="5677"/>
        <v>0</v>
      </c>
      <c r="Z3915" s="47">
        <f>VLOOKUP(CONCATENATE($F3915," ",$G3915),AllocFactorMatrix,(Z$4+1),FALSE)*$E3918</f>
        <v>0</v>
      </c>
      <c r="AA3915" s="47">
        <f>VLOOKUP(CONCATENATE($F3915," ",$G3915),AllocFactorMatrix,(AA$4+1),FALSE)*$E3918</f>
        <v>0</v>
      </c>
      <c r="AB3915" s="47">
        <f t="shared" si="5633"/>
        <v>0</v>
      </c>
      <c r="AC3915" s="47">
        <f>VLOOKUP(CONCATENATE($F3915," ",$G3915),AllocFactorMatrix,(AC$4+1),FALSE)*$E3918</f>
        <v>0</v>
      </c>
      <c r="AD3915" s="47">
        <f>VLOOKUP(CONCATENATE($F3915," ",$G3915),AllocFactorMatrix,(AD$4+1),FALSE)*$E3918</f>
        <v>0</v>
      </c>
      <c r="AE3915" s="47">
        <f>VLOOKUP(CONCATENATE($F3915," ",$G3915),AllocFactorMatrix,(AE$4+1),FALSE)*$E3918</f>
        <v>0</v>
      </c>
    </row>
    <row r="3916" spans="1:31" s="44" customFormat="1" hidden="1" outlineLevel="1">
      <c r="A3916" s="49"/>
      <c r="B3916" s="97"/>
      <c r="C3916" s="48"/>
      <c r="D3916" s="48"/>
      <c r="F3916" s="167" t="str">
        <f>F3918</f>
        <v>PROD_DEMAND</v>
      </c>
      <c r="G3916" s="48" t="str">
        <f>$G$13</f>
        <v>ENERGY</v>
      </c>
      <c r="H3916" s="46">
        <f t="shared" si="5643"/>
        <v>0</v>
      </c>
      <c r="I3916" s="47">
        <f t="shared" ref="I3916:N3916" si="5681">VLOOKUP(CONCATENATE($F3916," ",$G3916),AllocFactorMatrix,(I$4+1),FALSE)*$E3918</f>
        <v>0</v>
      </c>
      <c r="J3916" s="47">
        <f t="shared" si="5681"/>
        <v>0</v>
      </c>
      <c r="K3916" s="47">
        <f t="shared" si="5681"/>
        <v>0</v>
      </c>
      <c r="L3916" s="47">
        <f t="shared" si="5681"/>
        <v>0</v>
      </c>
      <c r="M3916" s="47">
        <f t="shared" si="5681"/>
        <v>0</v>
      </c>
      <c r="N3916" s="47">
        <f t="shared" si="5681"/>
        <v>0</v>
      </c>
      <c r="O3916" s="47">
        <f t="shared" si="5632"/>
        <v>0</v>
      </c>
      <c r="P3916" s="47">
        <f>VLOOKUP(CONCATENATE($F3916," ",$G3916),AllocFactorMatrix,(P$4+1),FALSE)*$E3918</f>
        <v>0</v>
      </c>
      <c r="Q3916" s="47">
        <f>VLOOKUP(CONCATENATE($F3916," ",$G3916),AllocFactorMatrix,(Q$4+1),FALSE)*$E3918</f>
        <v>0</v>
      </c>
      <c r="R3916" s="47">
        <f>VLOOKUP(CONCATENATE($F3916," ",$G3916),AllocFactorMatrix,(R$4+1),FALSE)*$E3918</f>
        <v>0</v>
      </c>
      <c r="S3916" s="47">
        <f>VLOOKUP(CONCATENATE($F3916," ",$G3916),AllocFactorMatrix,(S$4+1),FALSE)*$E3918</f>
        <v>0</v>
      </c>
      <c r="T3916" s="47">
        <f t="shared" si="5676"/>
        <v>0</v>
      </c>
      <c r="U3916" s="47">
        <f>VLOOKUP(CONCATENATE($F3916," ",$G3916),AllocFactorMatrix,(U$4+1),FALSE)*$E3918</f>
        <v>0</v>
      </c>
      <c r="V3916" s="47">
        <f>VLOOKUP(CONCATENATE($F3916," ",$G3916),AllocFactorMatrix,(V$4+1),FALSE)*$E3918</f>
        <v>0</v>
      </c>
      <c r="W3916" s="47">
        <f>VLOOKUP(CONCATENATE($F3916," ",$G3916),AllocFactorMatrix,(W$4+1),FALSE)*$E3918</f>
        <v>0</v>
      </c>
      <c r="X3916" s="47">
        <f>VLOOKUP(CONCATENATE($F3916," ",$G3916),AllocFactorMatrix,(X$4+1),FALSE)*$E3918</f>
        <v>0</v>
      </c>
      <c r="Y3916" s="47">
        <f t="shared" si="5677"/>
        <v>0</v>
      </c>
      <c r="Z3916" s="47">
        <f>VLOOKUP(CONCATENATE($F3916," ",$G3916),AllocFactorMatrix,(Z$4+1),FALSE)*$E3918</f>
        <v>0</v>
      </c>
      <c r="AA3916" s="47">
        <f>VLOOKUP(CONCATENATE($F3916," ",$G3916),AllocFactorMatrix,(AA$4+1),FALSE)*$E3918</f>
        <v>0</v>
      </c>
      <c r="AB3916" s="47">
        <f t="shared" si="5633"/>
        <v>0</v>
      </c>
      <c r="AC3916" s="47">
        <f>VLOOKUP(CONCATENATE($F3916," ",$G3916),AllocFactorMatrix,(AC$4+1),FALSE)*$E3918</f>
        <v>0</v>
      </c>
      <c r="AD3916" s="47">
        <f>VLOOKUP(CONCATENATE($F3916," ",$G3916),AllocFactorMatrix,(AD$4+1),FALSE)*$E3918</f>
        <v>0</v>
      </c>
      <c r="AE3916" s="47">
        <f>VLOOKUP(CONCATENATE($F3916," ",$G3916),AllocFactorMatrix,(AE$4+1),FALSE)*$E3918</f>
        <v>0</v>
      </c>
    </row>
    <row r="3917" spans="1:31" s="44" customFormat="1" hidden="1" outlineLevel="1">
      <c r="A3917" s="49"/>
      <c r="B3917" s="97"/>
      <c r="C3917" s="48"/>
      <c r="D3917" s="48"/>
      <c r="F3917" s="167" t="str">
        <f>F3918</f>
        <v>PROD_DEMAND</v>
      </c>
      <c r="G3917" s="48" t="str">
        <f>$G$14</f>
        <v>CUSTOMER</v>
      </c>
      <c r="H3917" s="46">
        <f t="shared" si="5643"/>
        <v>0</v>
      </c>
      <c r="I3917" s="47">
        <f t="shared" ref="I3917:N3917" si="5682">VLOOKUP(CONCATENATE($F3917," ",$G3917),AllocFactorMatrix,(I$4+1),FALSE)*$E3918</f>
        <v>0</v>
      </c>
      <c r="J3917" s="47">
        <f t="shared" si="5682"/>
        <v>0</v>
      </c>
      <c r="K3917" s="47">
        <f t="shared" si="5682"/>
        <v>0</v>
      </c>
      <c r="L3917" s="47">
        <f t="shared" si="5682"/>
        <v>0</v>
      </c>
      <c r="M3917" s="47">
        <f t="shared" si="5682"/>
        <v>0</v>
      </c>
      <c r="N3917" s="47">
        <f t="shared" si="5682"/>
        <v>0</v>
      </c>
      <c r="O3917" s="47">
        <f t="shared" si="5632"/>
        <v>0</v>
      </c>
      <c r="P3917" s="47">
        <f>VLOOKUP(CONCATENATE($F3917," ",$G3917),AllocFactorMatrix,(P$4+1),FALSE)*$E3918</f>
        <v>0</v>
      </c>
      <c r="Q3917" s="47">
        <f>VLOOKUP(CONCATENATE($F3917," ",$G3917),AllocFactorMatrix,(Q$4+1),FALSE)*$E3918</f>
        <v>0</v>
      </c>
      <c r="R3917" s="47">
        <f>VLOOKUP(CONCATENATE($F3917," ",$G3917),AllocFactorMatrix,(R$4+1),FALSE)*$E3918</f>
        <v>0</v>
      </c>
      <c r="S3917" s="47">
        <f>VLOOKUP(CONCATENATE($F3917," ",$G3917),AllocFactorMatrix,(S$4+1),FALSE)*$E3918</f>
        <v>0</v>
      </c>
      <c r="T3917" s="47">
        <f t="shared" si="5676"/>
        <v>0</v>
      </c>
      <c r="U3917" s="47">
        <f>VLOOKUP(CONCATENATE($F3917," ",$G3917),AllocFactorMatrix,(U$4+1),FALSE)*$E3918</f>
        <v>0</v>
      </c>
      <c r="V3917" s="47">
        <f>VLOOKUP(CONCATENATE($F3917," ",$G3917),AllocFactorMatrix,(V$4+1),FALSE)*$E3918</f>
        <v>0</v>
      </c>
      <c r="W3917" s="47">
        <f>VLOOKUP(CONCATENATE($F3917," ",$G3917),AllocFactorMatrix,(W$4+1),FALSE)*$E3918</f>
        <v>0</v>
      </c>
      <c r="X3917" s="47">
        <f>VLOOKUP(CONCATENATE($F3917," ",$G3917),AllocFactorMatrix,(X$4+1),FALSE)*$E3918</f>
        <v>0</v>
      </c>
      <c r="Y3917" s="47">
        <f t="shared" si="5677"/>
        <v>0</v>
      </c>
      <c r="Z3917" s="47">
        <f>VLOOKUP(CONCATENATE($F3917," ",$G3917),AllocFactorMatrix,(Z$4+1),FALSE)*$E3918</f>
        <v>0</v>
      </c>
      <c r="AA3917" s="47">
        <f>VLOOKUP(CONCATENATE($F3917," ",$G3917),AllocFactorMatrix,(AA$4+1),FALSE)*$E3918</f>
        <v>0</v>
      </c>
      <c r="AB3917" s="47">
        <f t="shared" si="5633"/>
        <v>0</v>
      </c>
      <c r="AC3917" s="47">
        <f>VLOOKUP(CONCATENATE($F3917," ",$G3917),AllocFactorMatrix,(AC$4+1),FALSE)*$E3918</f>
        <v>0</v>
      </c>
      <c r="AD3917" s="47">
        <f>VLOOKUP(CONCATENATE($F3917," ",$G3917),AllocFactorMatrix,(AD$4+1),FALSE)*$E3918</f>
        <v>0</v>
      </c>
      <c r="AE3917" s="47">
        <f>VLOOKUP(CONCATENATE($F3917," ",$G3917),AllocFactorMatrix,(AE$4+1),FALSE)*$E3918</f>
        <v>0</v>
      </c>
    </row>
    <row r="3918" spans="1:31" s="44" customFormat="1" collapsed="1">
      <c r="A3918" s="49"/>
      <c r="B3918" s="97"/>
      <c r="C3918" s="48"/>
      <c r="D3918" s="96" t="s">
        <v>687</v>
      </c>
      <c r="E3918" s="54">
        <v>-7700</v>
      </c>
      <c r="F3918" s="88" t="s">
        <v>27</v>
      </c>
      <c r="G3918" s="48" t="str">
        <f>$G$15</f>
        <v>TOTAL</v>
      </c>
      <c r="H3918" s="46">
        <f t="shared" si="5643"/>
        <v>-7699.9999999999982</v>
      </c>
      <c r="I3918" s="47">
        <f t="shared" ref="I3918:N3918" si="5683">VLOOKUP(CONCATENATE($F3918," ",$G3918),AllocFactorMatrix,(I$4+1),FALSE)*$E3918</f>
        <v>-3959.8861512962844</v>
      </c>
      <c r="J3918" s="47">
        <f t="shared" si="5683"/>
        <v>-0.88589441390172208</v>
      </c>
      <c r="K3918" s="47">
        <f t="shared" si="5683"/>
        <v>-1.5511379516828543</v>
      </c>
      <c r="L3918" s="47">
        <f t="shared" si="5683"/>
        <v>-922.92066092674554</v>
      </c>
      <c r="M3918" s="47">
        <f t="shared" si="5683"/>
        <v>-12.842429250639894</v>
      </c>
      <c r="N3918" s="47">
        <f t="shared" si="5683"/>
        <v>-1.7886127323447156</v>
      </c>
      <c r="O3918" s="47">
        <f t="shared" si="5632"/>
        <v>-937.55170290973012</v>
      </c>
      <c r="P3918" s="47">
        <f>VLOOKUP(CONCATENATE($F3918," ",$G3918),AllocFactorMatrix,(P$4+1),FALSE)*$E3918</f>
        <v>-548.94647972790449</v>
      </c>
      <c r="Q3918" s="47">
        <f>VLOOKUP(CONCATENATE($F3918," ",$G3918),AllocFactorMatrix,(Q$4+1),FALSE)*$E3918</f>
        <v>-98.513374589379453</v>
      </c>
      <c r="R3918" s="47">
        <f>VLOOKUP(CONCATENATE($F3918," ",$G3918),AllocFactorMatrix,(R$4+1),FALSE)*$E3918</f>
        <v>-19.977507055958277</v>
      </c>
      <c r="S3918" s="47">
        <f>VLOOKUP(CONCATENATE($F3918," ",$G3918),AllocFactorMatrix,(S$4+1),FALSE)*$E3918</f>
        <v>-0.75863679618242053</v>
      </c>
      <c r="T3918" s="47">
        <f t="shared" si="5676"/>
        <v>-668.19599816942468</v>
      </c>
      <c r="U3918" s="47">
        <f>VLOOKUP(CONCATENATE($F3918," ",$G3918),AllocFactorMatrix,(U$4+1),FALSE)*$E3918</f>
        <v>-26.035345871882331</v>
      </c>
      <c r="V3918" s="47">
        <f>VLOOKUP(CONCATENATE($F3918," ",$G3918),AllocFactorMatrix,(V$4+1),FALSE)*$E3918</f>
        <v>-351.49220337072205</v>
      </c>
      <c r="W3918" s="47">
        <f>VLOOKUP(CONCATENATE($F3918," ",$G3918),AllocFactorMatrix,(W$4+1),FALSE)*$E3918</f>
        <v>-1344.3165784355629</v>
      </c>
      <c r="X3918" s="47">
        <f>VLOOKUP(CONCATENATE($F3918," ",$G3918),AllocFactorMatrix,(X$4+1),FALSE)*$E3918</f>
        <v>-243.5354163033744</v>
      </c>
      <c r="Y3918" s="47">
        <f t="shared" si="5677"/>
        <v>-1965.3795439815417</v>
      </c>
      <c r="Z3918" s="47">
        <f>VLOOKUP(CONCATENATE($F3918," ",$G3918),AllocFactorMatrix,(Z$4+1),FALSE)*$E3918</f>
        <v>-150.88846233806984</v>
      </c>
      <c r="AA3918" s="47">
        <f>VLOOKUP(CONCATENATE($F3918," ",$G3918),AllocFactorMatrix,(AA$4+1),FALSE)*$E3918</f>
        <v>-3.0136296056901561</v>
      </c>
      <c r="AB3918" s="47">
        <f t="shared" si="5633"/>
        <v>-153.90209194376001</v>
      </c>
      <c r="AC3918" s="47">
        <f>VLOOKUP(CONCATENATE($F3918," ",$G3918),AllocFactorMatrix,(AC$4+1),FALSE)*$E3918</f>
        <v>-1.9904629261279609</v>
      </c>
      <c r="AD3918" s="47">
        <f>VLOOKUP(CONCATENATE($F3918," ",$G3918),AllocFactorMatrix,(AD$4+1),FALSE)*$E3918</f>
        <v>-8.8427696131970173</v>
      </c>
      <c r="AE3918" s="47">
        <f>VLOOKUP(CONCATENATE($F3918," ",$G3918),AllocFactorMatrix,(AE$4+1),FALSE)*$E3918</f>
        <v>-1.8142467943499769</v>
      </c>
    </row>
    <row r="3919" spans="1:31" s="44" customFormat="1" hidden="1" outlineLevel="1">
      <c r="A3919" s="49"/>
      <c r="B3919" s="97"/>
      <c r="C3919" s="48"/>
      <c r="D3919" s="48"/>
      <c r="F3919" s="167" t="str">
        <f>F3926</f>
        <v>PROD_DEMAND</v>
      </c>
      <c r="G3919" s="48" t="str">
        <f>$G$8</f>
        <v>PRODUCTION</v>
      </c>
      <c r="H3919" s="46">
        <f t="shared" si="5643"/>
        <v>-1299833.9999999998</v>
      </c>
      <c r="I3919" s="47">
        <f t="shared" ref="I3919:N3919" si="5684">VLOOKUP(CONCATENATE($F3919," ",$G3919),AllocFactorMatrix,(I$4+1),FALSE)*$E3926</f>
        <v>-668466.83838753961</v>
      </c>
      <c r="J3919" s="47">
        <f t="shared" si="5684"/>
        <v>-149.54749085708195</v>
      </c>
      <c r="K3919" s="47">
        <f t="shared" si="5684"/>
        <v>-261.84699328412091</v>
      </c>
      <c r="L3919" s="47">
        <f t="shared" si="5684"/>
        <v>-155797.87719156561</v>
      </c>
      <c r="M3919" s="47">
        <f t="shared" si="5684"/>
        <v>-2167.9254782566568</v>
      </c>
      <c r="N3919" s="47">
        <f t="shared" si="5684"/>
        <v>-301.9350184850079</v>
      </c>
      <c r="O3919" s="47">
        <f t="shared" si="5632"/>
        <v>-158267.73768830727</v>
      </c>
      <c r="P3919" s="47">
        <f>VLOOKUP(CONCATENATE($F3919," ",$G3919),AllocFactorMatrix,(P$4+1),FALSE)*$E3926</f>
        <v>-92667.441367615727</v>
      </c>
      <c r="Q3919" s="47">
        <f>VLOOKUP(CONCATENATE($F3919," ",$G3919),AllocFactorMatrix,(Q$4+1),FALSE)*$E3926</f>
        <v>-16630.004382598887</v>
      </c>
      <c r="R3919" s="47">
        <f>VLOOKUP(CONCATENATE($F3919," ",$G3919),AllocFactorMatrix,(R$4+1),FALSE)*$E3926</f>
        <v>-3372.395182672009</v>
      </c>
      <c r="S3919" s="47">
        <f>VLOOKUP(CONCATENATE($F3919," ",$G3919),AllocFactorMatrix,(S$4+1),FALSE)*$E3926</f>
        <v>-128.06518199077667</v>
      </c>
      <c r="T3919" s="47">
        <f>SUBTOTAL(9,P3919:S3919)</f>
        <v>-112797.90611487741</v>
      </c>
      <c r="U3919" s="47">
        <f>VLOOKUP(CONCATENATE($F3919," ",$G3919),AllocFactorMatrix,(U$4+1),FALSE)*$E3926</f>
        <v>-4395.0165929912073</v>
      </c>
      <c r="V3919" s="47">
        <f>VLOOKUP(CONCATENATE($F3919," ",$G3919),AllocFactorMatrix,(V$4+1),FALSE)*$E3926</f>
        <v>-59335.261905997286</v>
      </c>
      <c r="W3919" s="47">
        <f>VLOOKUP(CONCATENATE($F3919," ",$G3919),AllocFactorMatrix,(W$4+1),FALSE)*$E3926</f>
        <v>-226933.55784600149</v>
      </c>
      <c r="X3919" s="47">
        <f>VLOOKUP(CONCATENATE($F3919," ",$G3919),AllocFactorMatrix,(X$4+1),FALSE)*$E3926</f>
        <v>-41111.118742244202</v>
      </c>
      <c r="Y3919" s="47">
        <f>SUBTOTAL(9,U3919:X3919)</f>
        <v>-331774.95508723421</v>
      </c>
      <c r="Z3919" s="47">
        <f>VLOOKUP(CONCATENATE($F3919," ",$G3919),AllocFactorMatrix,(Z$4+1),FALSE)*$E3926</f>
        <v>-25471.422539576968</v>
      </c>
      <c r="AA3919" s="47">
        <f>VLOOKUP(CONCATENATE($F3919," ",$G3919),AllocFactorMatrix,(AA$4+1),FALSE)*$E3926</f>
        <v>-508.72963959515045</v>
      </c>
      <c r="AB3919" s="47">
        <f t="shared" si="5633"/>
        <v>-25980.152179172117</v>
      </c>
      <c r="AC3919" s="47">
        <f>VLOOKUP(CONCATENATE($F3919," ",$G3919),AllocFactorMatrix,(AC$4+1),FALSE)*$E3926</f>
        <v>-336.00927105462495</v>
      </c>
      <c r="AD3919" s="47">
        <f>VLOOKUP(CONCATENATE($F3919," ",$G3919),AllocFactorMatrix,(AD$4+1),FALSE)*$E3926</f>
        <v>-1492.7444931688742</v>
      </c>
      <c r="AE3919" s="47">
        <f>VLOOKUP(CONCATENATE($F3919," ",$G3919),AllocFactorMatrix,(AE$4+1),FALSE)*$E3926</f>
        <v>-306.26229450481918</v>
      </c>
    </row>
    <row r="3920" spans="1:31" s="44" customFormat="1" hidden="1" outlineLevel="1">
      <c r="A3920" s="49"/>
      <c r="B3920" s="97"/>
      <c r="C3920" s="48"/>
      <c r="D3920" s="48"/>
      <c r="F3920" s="167" t="str">
        <f>F3926</f>
        <v>PROD_DEMAND</v>
      </c>
      <c r="G3920" s="48" t="str">
        <f>$G$9</f>
        <v>BULKTRAN</v>
      </c>
      <c r="H3920" s="46">
        <f t="shared" si="5643"/>
        <v>0</v>
      </c>
      <c r="I3920" s="47">
        <f t="shared" ref="I3920:N3920" si="5685">VLOOKUP(CONCATENATE($F3920," ",$G3920),AllocFactorMatrix,(I$4+1),FALSE)*$E3926</f>
        <v>0</v>
      </c>
      <c r="J3920" s="47">
        <f t="shared" si="5685"/>
        <v>0</v>
      </c>
      <c r="K3920" s="47">
        <f t="shared" si="5685"/>
        <v>0</v>
      </c>
      <c r="L3920" s="47">
        <f t="shared" si="5685"/>
        <v>0</v>
      </c>
      <c r="M3920" s="47">
        <f t="shared" si="5685"/>
        <v>0</v>
      </c>
      <c r="N3920" s="47">
        <f t="shared" si="5685"/>
        <v>0</v>
      </c>
      <c r="O3920" s="47">
        <f t="shared" si="5632"/>
        <v>0</v>
      </c>
      <c r="P3920" s="47">
        <f>VLOOKUP(CONCATENATE($F3920," ",$G3920),AllocFactorMatrix,(P$4+1),FALSE)*$E3926</f>
        <v>0</v>
      </c>
      <c r="Q3920" s="47">
        <f>VLOOKUP(CONCATENATE($F3920," ",$G3920),AllocFactorMatrix,(Q$4+1),FALSE)*$E3926</f>
        <v>0</v>
      </c>
      <c r="R3920" s="47">
        <f>VLOOKUP(CONCATENATE($F3920," ",$G3920),AllocFactorMatrix,(R$4+1),FALSE)*$E3926</f>
        <v>0</v>
      </c>
      <c r="S3920" s="47">
        <f>VLOOKUP(CONCATENATE($F3920," ",$G3920),AllocFactorMatrix,(S$4+1),FALSE)*$E3926</f>
        <v>0</v>
      </c>
      <c r="T3920" s="47">
        <f t="shared" ref="T3920:T3926" si="5686">SUBTOTAL(9,P3920:S3920)</f>
        <v>0</v>
      </c>
      <c r="U3920" s="47">
        <f>VLOOKUP(CONCATENATE($F3920," ",$G3920),AllocFactorMatrix,(U$4+1),FALSE)*$E3926</f>
        <v>0</v>
      </c>
      <c r="V3920" s="47">
        <f>VLOOKUP(CONCATENATE($F3920," ",$G3920),AllocFactorMatrix,(V$4+1),FALSE)*$E3926</f>
        <v>0</v>
      </c>
      <c r="W3920" s="47">
        <f>VLOOKUP(CONCATENATE($F3920," ",$G3920),AllocFactorMatrix,(W$4+1),FALSE)*$E3926</f>
        <v>0</v>
      </c>
      <c r="X3920" s="47">
        <f>VLOOKUP(CONCATENATE($F3920," ",$G3920),AllocFactorMatrix,(X$4+1),FALSE)*$E3926</f>
        <v>0</v>
      </c>
      <c r="Y3920" s="47">
        <f t="shared" ref="Y3920:Y3926" si="5687">SUBTOTAL(9,U3920:X3920)</f>
        <v>0</v>
      </c>
      <c r="Z3920" s="47">
        <f>VLOOKUP(CONCATENATE($F3920," ",$G3920),AllocFactorMatrix,(Z$4+1),FALSE)*$E3926</f>
        <v>0</v>
      </c>
      <c r="AA3920" s="47">
        <f>VLOOKUP(CONCATENATE($F3920," ",$G3920),AllocFactorMatrix,(AA$4+1),FALSE)*$E3926</f>
        <v>0</v>
      </c>
      <c r="AB3920" s="47">
        <f t="shared" si="5633"/>
        <v>0</v>
      </c>
      <c r="AC3920" s="47">
        <f>VLOOKUP(CONCATENATE($F3920," ",$G3920),AllocFactorMatrix,(AC$4+1),FALSE)*$E3926</f>
        <v>0</v>
      </c>
      <c r="AD3920" s="47">
        <f>VLOOKUP(CONCATENATE($F3920," ",$G3920),AllocFactorMatrix,(AD$4+1),FALSE)*$E3926</f>
        <v>0</v>
      </c>
      <c r="AE3920" s="47">
        <f>VLOOKUP(CONCATENATE($F3920," ",$G3920),AllocFactorMatrix,(AE$4+1),FALSE)*$E3926</f>
        <v>0</v>
      </c>
    </row>
    <row r="3921" spans="1:31" s="44" customFormat="1" hidden="1" outlineLevel="1">
      <c r="A3921" s="49"/>
      <c r="B3921" s="97"/>
      <c r="C3921" s="48"/>
      <c r="D3921" s="48"/>
      <c r="F3921" s="167" t="str">
        <f>F3926</f>
        <v>PROD_DEMAND</v>
      </c>
      <c r="G3921" s="48" t="str">
        <f>$G$10</f>
        <v>SUBTRAN</v>
      </c>
      <c r="H3921" s="46">
        <f t="shared" si="5643"/>
        <v>0</v>
      </c>
      <c r="I3921" s="47">
        <f t="shared" ref="I3921:N3921" si="5688">VLOOKUP(CONCATENATE($F3921," ",$G3921),AllocFactorMatrix,(I$4+1),FALSE)*$E3926</f>
        <v>0</v>
      </c>
      <c r="J3921" s="47">
        <f t="shared" si="5688"/>
        <v>0</v>
      </c>
      <c r="K3921" s="47">
        <f t="shared" si="5688"/>
        <v>0</v>
      </c>
      <c r="L3921" s="47">
        <f t="shared" si="5688"/>
        <v>0</v>
      </c>
      <c r="M3921" s="47">
        <f t="shared" si="5688"/>
        <v>0</v>
      </c>
      <c r="N3921" s="47">
        <f t="shared" si="5688"/>
        <v>0</v>
      </c>
      <c r="O3921" s="47">
        <f t="shared" si="5632"/>
        <v>0</v>
      </c>
      <c r="P3921" s="47">
        <f>VLOOKUP(CONCATENATE($F3921," ",$G3921),AllocFactorMatrix,(P$4+1),FALSE)*$E3926</f>
        <v>0</v>
      </c>
      <c r="Q3921" s="47">
        <f>VLOOKUP(CONCATENATE($F3921," ",$G3921),AllocFactorMatrix,(Q$4+1),FALSE)*$E3926</f>
        <v>0</v>
      </c>
      <c r="R3921" s="47">
        <f>VLOOKUP(CONCATENATE($F3921," ",$G3921),AllocFactorMatrix,(R$4+1),FALSE)*$E3926</f>
        <v>0</v>
      </c>
      <c r="S3921" s="47">
        <f>VLOOKUP(CONCATENATE($F3921," ",$G3921),AllocFactorMatrix,(S$4+1),FALSE)*$E3926</f>
        <v>0</v>
      </c>
      <c r="T3921" s="47">
        <f t="shared" si="5686"/>
        <v>0</v>
      </c>
      <c r="U3921" s="47">
        <f>VLOOKUP(CONCATENATE($F3921," ",$G3921),AllocFactorMatrix,(U$4+1),FALSE)*$E3926</f>
        <v>0</v>
      </c>
      <c r="V3921" s="47">
        <f>VLOOKUP(CONCATENATE($F3921," ",$G3921),AllocFactorMatrix,(V$4+1),FALSE)*$E3926</f>
        <v>0</v>
      </c>
      <c r="W3921" s="47">
        <f>VLOOKUP(CONCATENATE($F3921," ",$G3921),AllocFactorMatrix,(W$4+1),FALSE)*$E3926</f>
        <v>0</v>
      </c>
      <c r="X3921" s="47">
        <f>VLOOKUP(CONCATENATE($F3921," ",$G3921),AllocFactorMatrix,(X$4+1),FALSE)*$E3926</f>
        <v>0</v>
      </c>
      <c r="Y3921" s="47">
        <f t="shared" si="5687"/>
        <v>0</v>
      </c>
      <c r="Z3921" s="47">
        <f>VLOOKUP(CONCATENATE($F3921," ",$G3921),AllocFactorMatrix,(Z$4+1),FALSE)*$E3926</f>
        <v>0</v>
      </c>
      <c r="AA3921" s="47">
        <f>VLOOKUP(CONCATENATE($F3921," ",$G3921),AllocFactorMatrix,(AA$4+1),FALSE)*$E3926</f>
        <v>0</v>
      </c>
      <c r="AB3921" s="47">
        <f t="shared" si="5633"/>
        <v>0</v>
      </c>
      <c r="AC3921" s="47">
        <f>VLOOKUP(CONCATENATE($F3921," ",$G3921),AllocFactorMatrix,(AC$4+1),FALSE)*$E3926</f>
        <v>0</v>
      </c>
      <c r="AD3921" s="47">
        <f>VLOOKUP(CONCATENATE($F3921," ",$G3921),AllocFactorMatrix,(AD$4+1),FALSE)*$E3926</f>
        <v>0</v>
      </c>
      <c r="AE3921" s="47">
        <f>VLOOKUP(CONCATENATE($F3921," ",$G3921),AllocFactorMatrix,(AE$4+1),FALSE)*$E3926</f>
        <v>0</v>
      </c>
    </row>
    <row r="3922" spans="1:31" s="44" customFormat="1" hidden="1" outlineLevel="1">
      <c r="A3922" s="49"/>
      <c r="B3922" s="97"/>
      <c r="C3922" s="48"/>
      <c r="D3922" s="48"/>
      <c r="F3922" s="167" t="str">
        <f>F3926</f>
        <v>PROD_DEMAND</v>
      </c>
      <c r="G3922" s="48" t="str">
        <f>$G$11</f>
        <v>DISTPRI</v>
      </c>
      <c r="H3922" s="46">
        <f t="shared" si="5643"/>
        <v>0</v>
      </c>
      <c r="I3922" s="47">
        <f t="shared" ref="I3922:N3922" si="5689">VLOOKUP(CONCATENATE($F3922," ",$G3922),AllocFactorMatrix,(I$4+1),FALSE)*$E3926</f>
        <v>0</v>
      </c>
      <c r="J3922" s="47">
        <f t="shared" si="5689"/>
        <v>0</v>
      </c>
      <c r="K3922" s="47">
        <f t="shared" si="5689"/>
        <v>0</v>
      </c>
      <c r="L3922" s="47">
        <f t="shared" si="5689"/>
        <v>0</v>
      </c>
      <c r="M3922" s="47">
        <f t="shared" si="5689"/>
        <v>0</v>
      </c>
      <c r="N3922" s="47">
        <f t="shared" si="5689"/>
        <v>0</v>
      </c>
      <c r="O3922" s="47">
        <f t="shared" si="5632"/>
        <v>0</v>
      </c>
      <c r="P3922" s="47">
        <f>VLOOKUP(CONCATENATE($F3922," ",$G3922),AllocFactorMatrix,(P$4+1),FALSE)*$E3926</f>
        <v>0</v>
      </c>
      <c r="Q3922" s="47">
        <f>VLOOKUP(CONCATENATE($F3922," ",$G3922),AllocFactorMatrix,(Q$4+1),FALSE)*$E3926</f>
        <v>0</v>
      </c>
      <c r="R3922" s="47">
        <f>VLOOKUP(CONCATENATE($F3922," ",$G3922),AllocFactorMatrix,(R$4+1),FALSE)*$E3926</f>
        <v>0</v>
      </c>
      <c r="S3922" s="47">
        <f>VLOOKUP(CONCATENATE($F3922," ",$G3922),AllocFactorMatrix,(S$4+1),FALSE)*$E3926</f>
        <v>0</v>
      </c>
      <c r="T3922" s="47">
        <f t="shared" si="5686"/>
        <v>0</v>
      </c>
      <c r="U3922" s="47">
        <f>VLOOKUP(CONCATENATE($F3922," ",$G3922),AllocFactorMatrix,(U$4+1),FALSE)*$E3926</f>
        <v>0</v>
      </c>
      <c r="V3922" s="47">
        <f>VLOOKUP(CONCATENATE($F3922," ",$G3922),AllocFactorMatrix,(V$4+1),FALSE)*$E3926</f>
        <v>0</v>
      </c>
      <c r="W3922" s="47">
        <f>VLOOKUP(CONCATENATE($F3922," ",$G3922),AllocFactorMatrix,(W$4+1),FALSE)*$E3926</f>
        <v>0</v>
      </c>
      <c r="X3922" s="47">
        <f>VLOOKUP(CONCATENATE($F3922," ",$G3922),AllocFactorMatrix,(X$4+1),FALSE)*$E3926</f>
        <v>0</v>
      </c>
      <c r="Y3922" s="47">
        <f t="shared" si="5687"/>
        <v>0</v>
      </c>
      <c r="Z3922" s="47">
        <f>VLOOKUP(CONCATENATE($F3922," ",$G3922),AllocFactorMatrix,(Z$4+1),FALSE)*$E3926</f>
        <v>0</v>
      </c>
      <c r="AA3922" s="47">
        <f>VLOOKUP(CONCATENATE($F3922," ",$G3922),AllocFactorMatrix,(AA$4+1),FALSE)*$E3926</f>
        <v>0</v>
      </c>
      <c r="AB3922" s="47">
        <f t="shared" si="5633"/>
        <v>0</v>
      </c>
      <c r="AC3922" s="47">
        <f>VLOOKUP(CONCATENATE($F3922," ",$G3922),AllocFactorMatrix,(AC$4+1),FALSE)*$E3926</f>
        <v>0</v>
      </c>
      <c r="AD3922" s="47">
        <f>VLOOKUP(CONCATENATE($F3922," ",$G3922),AllocFactorMatrix,(AD$4+1),FALSE)*$E3926</f>
        <v>0</v>
      </c>
      <c r="AE3922" s="47">
        <f>VLOOKUP(CONCATENATE($F3922," ",$G3922),AllocFactorMatrix,(AE$4+1),FALSE)*$E3926</f>
        <v>0</v>
      </c>
    </row>
    <row r="3923" spans="1:31" s="44" customFormat="1" hidden="1" outlineLevel="1">
      <c r="A3923" s="49"/>
      <c r="B3923" s="97"/>
      <c r="C3923" s="48"/>
      <c r="D3923" s="48"/>
      <c r="F3923" s="167" t="str">
        <f>F3926</f>
        <v>PROD_DEMAND</v>
      </c>
      <c r="G3923" s="48" t="str">
        <f>$G$12</f>
        <v>DISTSEC</v>
      </c>
      <c r="H3923" s="46">
        <f t="shared" si="5643"/>
        <v>0</v>
      </c>
      <c r="I3923" s="47">
        <f t="shared" ref="I3923:N3923" si="5690">VLOOKUP(CONCATENATE($F3923," ",$G3923),AllocFactorMatrix,(I$4+1),FALSE)*$E3926</f>
        <v>0</v>
      </c>
      <c r="J3923" s="47">
        <f t="shared" si="5690"/>
        <v>0</v>
      </c>
      <c r="K3923" s="47">
        <f t="shared" si="5690"/>
        <v>0</v>
      </c>
      <c r="L3923" s="47">
        <f t="shared" si="5690"/>
        <v>0</v>
      </c>
      <c r="M3923" s="47">
        <f t="shared" si="5690"/>
        <v>0</v>
      </c>
      <c r="N3923" s="47">
        <f t="shared" si="5690"/>
        <v>0</v>
      </c>
      <c r="O3923" s="47">
        <f t="shared" si="5632"/>
        <v>0</v>
      </c>
      <c r="P3923" s="47">
        <f>VLOOKUP(CONCATENATE($F3923," ",$G3923),AllocFactorMatrix,(P$4+1),FALSE)*$E3926</f>
        <v>0</v>
      </c>
      <c r="Q3923" s="47">
        <f>VLOOKUP(CONCATENATE($F3923," ",$G3923),AllocFactorMatrix,(Q$4+1),FALSE)*$E3926</f>
        <v>0</v>
      </c>
      <c r="R3923" s="47">
        <f>VLOOKUP(CONCATENATE($F3923," ",$G3923),AllocFactorMatrix,(R$4+1),FALSE)*$E3926</f>
        <v>0</v>
      </c>
      <c r="S3923" s="47">
        <f>VLOOKUP(CONCATENATE($F3923," ",$G3923),AllocFactorMatrix,(S$4+1),FALSE)*$E3926</f>
        <v>0</v>
      </c>
      <c r="T3923" s="47">
        <f t="shared" si="5686"/>
        <v>0</v>
      </c>
      <c r="U3923" s="47">
        <f>VLOOKUP(CONCATENATE($F3923," ",$G3923),AllocFactorMatrix,(U$4+1),FALSE)*$E3926</f>
        <v>0</v>
      </c>
      <c r="V3923" s="47">
        <f>VLOOKUP(CONCATENATE($F3923," ",$G3923),AllocFactorMatrix,(V$4+1),FALSE)*$E3926</f>
        <v>0</v>
      </c>
      <c r="W3923" s="47">
        <f>VLOOKUP(CONCATENATE($F3923," ",$G3923),AllocFactorMatrix,(W$4+1),FALSE)*$E3926</f>
        <v>0</v>
      </c>
      <c r="X3923" s="47">
        <f>VLOOKUP(CONCATENATE($F3923," ",$G3923),AllocFactorMatrix,(X$4+1),FALSE)*$E3926</f>
        <v>0</v>
      </c>
      <c r="Y3923" s="47">
        <f t="shared" si="5687"/>
        <v>0</v>
      </c>
      <c r="Z3923" s="47">
        <f>VLOOKUP(CONCATENATE($F3923," ",$G3923),AllocFactorMatrix,(Z$4+1),FALSE)*$E3926</f>
        <v>0</v>
      </c>
      <c r="AA3923" s="47">
        <f>VLOOKUP(CONCATENATE($F3923," ",$G3923),AllocFactorMatrix,(AA$4+1),FALSE)*$E3926</f>
        <v>0</v>
      </c>
      <c r="AB3923" s="47">
        <f t="shared" si="5633"/>
        <v>0</v>
      </c>
      <c r="AC3923" s="47">
        <f>VLOOKUP(CONCATENATE($F3923," ",$G3923),AllocFactorMatrix,(AC$4+1),FALSE)*$E3926</f>
        <v>0</v>
      </c>
      <c r="AD3923" s="47">
        <f>VLOOKUP(CONCATENATE($F3923," ",$G3923),AllocFactorMatrix,(AD$4+1),FALSE)*$E3926</f>
        <v>0</v>
      </c>
      <c r="AE3923" s="47">
        <f>VLOOKUP(CONCATENATE($F3923," ",$G3923),AllocFactorMatrix,(AE$4+1),FALSE)*$E3926</f>
        <v>0</v>
      </c>
    </row>
    <row r="3924" spans="1:31" s="44" customFormat="1" hidden="1" outlineLevel="1">
      <c r="A3924" s="49"/>
      <c r="B3924" s="97"/>
      <c r="C3924" s="48"/>
      <c r="D3924" s="48"/>
      <c r="F3924" s="167" t="str">
        <f>F3926</f>
        <v>PROD_DEMAND</v>
      </c>
      <c r="G3924" s="48" t="str">
        <f>$G$13</f>
        <v>ENERGY</v>
      </c>
      <c r="H3924" s="46">
        <f t="shared" si="5643"/>
        <v>0</v>
      </c>
      <c r="I3924" s="47">
        <f t="shared" ref="I3924:N3924" si="5691">VLOOKUP(CONCATENATE($F3924," ",$G3924),AllocFactorMatrix,(I$4+1),FALSE)*$E3926</f>
        <v>0</v>
      </c>
      <c r="J3924" s="47">
        <f t="shared" si="5691"/>
        <v>0</v>
      </c>
      <c r="K3924" s="47">
        <f t="shared" si="5691"/>
        <v>0</v>
      </c>
      <c r="L3924" s="47">
        <f t="shared" si="5691"/>
        <v>0</v>
      </c>
      <c r="M3924" s="47">
        <f t="shared" si="5691"/>
        <v>0</v>
      </c>
      <c r="N3924" s="47">
        <f t="shared" si="5691"/>
        <v>0</v>
      </c>
      <c r="O3924" s="47">
        <f t="shared" si="5632"/>
        <v>0</v>
      </c>
      <c r="P3924" s="47">
        <f>VLOOKUP(CONCATENATE($F3924," ",$G3924),AllocFactorMatrix,(P$4+1),FALSE)*$E3926</f>
        <v>0</v>
      </c>
      <c r="Q3924" s="47">
        <f>VLOOKUP(CONCATENATE($F3924," ",$G3924),AllocFactorMatrix,(Q$4+1),FALSE)*$E3926</f>
        <v>0</v>
      </c>
      <c r="R3924" s="47">
        <f>VLOOKUP(CONCATENATE($F3924," ",$G3924),AllocFactorMatrix,(R$4+1),FALSE)*$E3926</f>
        <v>0</v>
      </c>
      <c r="S3924" s="47">
        <f>VLOOKUP(CONCATENATE($F3924," ",$G3924),AllocFactorMatrix,(S$4+1),FALSE)*$E3926</f>
        <v>0</v>
      </c>
      <c r="T3924" s="47">
        <f t="shared" si="5686"/>
        <v>0</v>
      </c>
      <c r="U3924" s="47">
        <f>VLOOKUP(CONCATENATE($F3924," ",$G3924),AllocFactorMatrix,(U$4+1),FALSE)*$E3926</f>
        <v>0</v>
      </c>
      <c r="V3924" s="47">
        <f>VLOOKUP(CONCATENATE($F3924," ",$G3924),AllocFactorMatrix,(V$4+1),FALSE)*$E3926</f>
        <v>0</v>
      </c>
      <c r="W3924" s="47">
        <f>VLOOKUP(CONCATENATE($F3924," ",$G3924),AllocFactorMatrix,(W$4+1),FALSE)*$E3926</f>
        <v>0</v>
      </c>
      <c r="X3924" s="47">
        <f>VLOOKUP(CONCATENATE($F3924," ",$G3924),AllocFactorMatrix,(X$4+1),FALSE)*$E3926</f>
        <v>0</v>
      </c>
      <c r="Y3924" s="47">
        <f t="shared" si="5687"/>
        <v>0</v>
      </c>
      <c r="Z3924" s="47">
        <f>VLOOKUP(CONCATENATE($F3924," ",$G3924),AllocFactorMatrix,(Z$4+1),FALSE)*$E3926</f>
        <v>0</v>
      </c>
      <c r="AA3924" s="47">
        <f>VLOOKUP(CONCATENATE($F3924," ",$G3924),AllocFactorMatrix,(AA$4+1),FALSE)*$E3926</f>
        <v>0</v>
      </c>
      <c r="AB3924" s="47">
        <f t="shared" si="5633"/>
        <v>0</v>
      </c>
      <c r="AC3924" s="47">
        <f>VLOOKUP(CONCATENATE($F3924," ",$G3924),AllocFactorMatrix,(AC$4+1),FALSE)*$E3926</f>
        <v>0</v>
      </c>
      <c r="AD3924" s="47">
        <f>VLOOKUP(CONCATENATE($F3924," ",$G3924),AllocFactorMatrix,(AD$4+1),FALSE)*$E3926</f>
        <v>0</v>
      </c>
      <c r="AE3924" s="47">
        <f>VLOOKUP(CONCATENATE($F3924," ",$G3924),AllocFactorMatrix,(AE$4+1),FALSE)*$E3926</f>
        <v>0</v>
      </c>
    </row>
    <row r="3925" spans="1:31" s="44" customFormat="1" hidden="1" outlineLevel="1">
      <c r="A3925" s="49"/>
      <c r="B3925" s="97"/>
      <c r="C3925" s="48"/>
      <c r="D3925" s="48"/>
      <c r="F3925" s="167" t="str">
        <f>F3926</f>
        <v>PROD_DEMAND</v>
      </c>
      <c r="G3925" s="48" t="str">
        <f>$G$14</f>
        <v>CUSTOMER</v>
      </c>
      <c r="H3925" s="46">
        <f t="shared" si="5643"/>
        <v>0</v>
      </c>
      <c r="I3925" s="47">
        <f t="shared" ref="I3925:N3925" si="5692">VLOOKUP(CONCATENATE($F3925," ",$G3925),AllocFactorMatrix,(I$4+1),FALSE)*$E3926</f>
        <v>0</v>
      </c>
      <c r="J3925" s="47">
        <f t="shared" si="5692"/>
        <v>0</v>
      </c>
      <c r="K3925" s="47">
        <f t="shared" si="5692"/>
        <v>0</v>
      </c>
      <c r="L3925" s="47">
        <f t="shared" si="5692"/>
        <v>0</v>
      </c>
      <c r="M3925" s="47">
        <f t="shared" si="5692"/>
        <v>0</v>
      </c>
      <c r="N3925" s="47">
        <f t="shared" si="5692"/>
        <v>0</v>
      </c>
      <c r="O3925" s="47">
        <f t="shared" si="5632"/>
        <v>0</v>
      </c>
      <c r="P3925" s="47">
        <f>VLOOKUP(CONCATENATE($F3925," ",$G3925),AllocFactorMatrix,(P$4+1),FALSE)*$E3926</f>
        <v>0</v>
      </c>
      <c r="Q3925" s="47">
        <f>VLOOKUP(CONCATENATE($F3925," ",$G3925),AllocFactorMatrix,(Q$4+1),FALSE)*$E3926</f>
        <v>0</v>
      </c>
      <c r="R3925" s="47">
        <f>VLOOKUP(CONCATENATE($F3925," ",$G3925),AllocFactorMatrix,(R$4+1),FALSE)*$E3926</f>
        <v>0</v>
      </c>
      <c r="S3925" s="47">
        <f>VLOOKUP(CONCATENATE($F3925," ",$G3925),AllocFactorMatrix,(S$4+1),FALSE)*$E3926</f>
        <v>0</v>
      </c>
      <c r="T3925" s="47">
        <f t="shared" si="5686"/>
        <v>0</v>
      </c>
      <c r="U3925" s="47">
        <f>VLOOKUP(CONCATENATE($F3925," ",$G3925),AllocFactorMatrix,(U$4+1),FALSE)*$E3926</f>
        <v>0</v>
      </c>
      <c r="V3925" s="47">
        <f>VLOOKUP(CONCATENATE($F3925," ",$G3925),AllocFactorMatrix,(V$4+1),FALSE)*$E3926</f>
        <v>0</v>
      </c>
      <c r="W3925" s="47">
        <f>VLOOKUP(CONCATENATE($F3925," ",$G3925),AllocFactorMatrix,(W$4+1),FALSE)*$E3926</f>
        <v>0</v>
      </c>
      <c r="X3925" s="47">
        <f>VLOOKUP(CONCATENATE($F3925," ",$G3925),AllocFactorMatrix,(X$4+1),FALSE)*$E3926</f>
        <v>0</v>
      </c>
      <c r="Y3925" s="47">
        <f t="shared" si="5687"/>
        <v>0</v>
      </c>
      <c r="Z3925" s="47">
        <f>VLOOKUP(CONCATENATE($F3925," ",$G3925),AllocFactorMatrix,(Z$4+1),FALSE)*$E3926</f>
        <v>0</v>
      </c>
      <c r="AA3925" s="47">
        <f>VLOOKUP(CONCATENATE($F3925," ",$G3925),AllocFactorMatrix,(AA$4+1),FALSE)*$E3926</f>
        <v>0</v>
      </c>
      <c r="AB3925" s="47">
        <f t="shared" si="5633"/>
        <v>0</v>
      </c>
      <c r="AC3925" s="47">
        <f>VLOOKUP(CONCATENATE($F3925," ",$G3925),AllocFactorMatrix,(AC$4+1),FALSE)*$E3926</f>
        <v>0</v>
      </c>
      <c r="AD3925" s="47">
        <f>VLOOKUP(CONCATENATE($F3925," ",$G3925),AllocFactorMatrix,(AD$4+1),FALSE)*$E3926</f>
        <v>0</v>
      </c>
      <c r="AE3925" s="47">
        <f>VLOOKUP(CONCATENATE($F3925," ",$G3925),AllocFactorMatrix,(AE$4+1),FALSE)*$E3926</f>
        <v>0</v>
      </c>
    </row>
    <row r="3926" spans="1:31" s="44" customFormat="1" collapsed="1">
      <c r="A3926" s="49"/>
      <c r="B3926" s="97"/>
      <c r="C3926" s="48"/>
      <c r="D3926" s="96" t="s">
        <v>438</v>
      </c>
      <c r="E3926" s="54">
        <v>-1299834</v>
      </c>
      <c r="F3926" s="88" t="s">
        <v>27</v>
      </c>
      <c r="G3926" s="48" t="str">
        <f>$G$15</f>
        <v>TOTAL</v>
      </c>
      <c r="H3926" s="46">
        <f t="shared" si="5643"/>
        <v>-1299833.9999999998</v>
      </c>
      <c r="I3926" s="47">
        <f t="shared" ref="I3926:N3926" si="5693">VLOOKUP(CONCATENATE($F3926," ",$G3926),AllocFactorMatrix,(I$4+1),FALSE)*$E3926</f>
        <v>-668466.83838753961</v>
      </c>
      <c r="J3926" s="47">
        <f t="shared" si="5693"/>
        <v>-149.54749085708195</v>
      </c>
      <c r="K3926" s="47">
        <f t="shared" si="5693"/>
        <v>-261.84699328412091</v>
      </c>
      <c r="L3926" s="47">
        <f t="shared" si="5693"/>
        <v>-155797.87719156561</v>
      </c>
      <c r="M3926" s="47">
        <f t="shared" si="5693"/>
        <v>-2167.9254782566568</v>
      </c>
      <c r="N3926" s="47">
        <f t="shared" si="5693"/>
        <v>-301.9350184850079</v>
      </c>
      <c r="O3926" s="47">
        <f t="shared" si="5632"/>
        <v>-158267.73768830727</v>
      </c>
      <c r="P3926" s="47">
        <f>VLOOKUP(CONCATENATE($F3926," ",$G3926),AllocFactorMatrix,(P$4+1),FALSE)*$E3926</f>
        <v>-92667.441367615727</v>
      </c>
      <c r="Q3926" s="47">
        <f>VLOOKUP(CONCATENATE($F3926," ",$G3926),AllocFactorMatrix,(Q$4+1),FALSE)*$E3926</f>
        <v>-16630.004382598887</v>
      </c>
      <c r="R3926" s="47">
        <f>VLOOKUP(CONCATENATE($F3926," ",$G3926),AllocFactorMatrix,(R$4+1),FALSE)*$E3926</f>
        <v>-3372.395182672009</v>
      </c>
      <c r="S3926" s="47">
        <f>VLOOKUP(CONCATENATE($F3926," ",$G3926),AllocFactorMatrix,(S$4+1),FALSE)*$E3926</f>
        <v>-128.06518199077667</v>
      </c>
      <c r="T3926" s="47">
        <f t="shared" si="5686"/>
        <v>-112797.90611487741</v>
      </c>
      <c r="U3926" s="47">
        <f>VLOOKUP(CONCATENATE($F3926," ",$G3926),AllocFactorMatrix,(U$4+1),FALSE)*$E3926</f>
        <v>-4395.0165929912073</v>
      </c>
      <c r="V3926" s="47">
        <f>VLOOKUP(CONCATENATE($F3926," ",$G3926),AllocFactorMatrix,(V$4+1),FALSE)*$E3926</f>
        <v>-59335.261905997286</v>
      </c>
      <c r="W3926" s="47">
        <f>VLOOKUP(CONCATENATE($F3926," ",$G3926),AllocFactorMatrix,(W$4+1),FALSE)*$E3926</f>
        <v>-226933.55784600149</v>
      </c>
      <c r="X3926" s="47">
        <f>VLOOKUP(CONCATENATE($F3926," ",$G3926),AllocFactorMatrix,(X$4+1),FALSE)*$E3926</f>
        <v>-41111.118742244202</v>
      </c>
      <c r="Y3926" s="47">
        <f t="shared" si="5687"/>
        <v>-331774.95508723421</v>
      </c>
      <c r="Z3926" s="47">
        <f>VLOOKUP(CONCATENATE($F3926," ",$G3926),AllocFactorMatrix,(Z$4+1),FALSE)*$E3926</f>
        <v>-25471.422539576968</v>
      </c>
      <c r="AA3926" s="47">
        <f>VLOOKUP(CONCATENATE($F3926," ",$G3926),AllocFactorMatrix,(AA$4+1),FALSE)*$E3926</f>
        <v>-508.72963959515045</v>
      </c>
      <c r="AB3926" s="47">
        <f t="shared" si="5633"/>
        <v>-25980.152179172117</v>
      </c>
      <c r="AC3926" s="47">
        <f>VLOOKUP(CONCATENATE($F3926," ",$G3926),AllocFactorMatrix,(AC$4+1),FALSE)*$E3926</f>
        <v>-336.00927105462495</v>
      </c>
      <c r="AD3926" s="47">
        <f>VLOOKUP(CONCATENATE($F3926," ",$G3926),AllocFactorMatrix,(AD$4+1),FALSE)*$E3926</f>
        <v>-1492.7444931688742</v>
      </c>
      <c r="AE3926" s="47">
        <f>VLOOKUP(CONCATENATE($F3926," ",$G3926),AllocFactorMatrix,(AE$4+1),FALSE)*$E3926</f>
        <v>-306.26229450481918</v>
      </c>
    </row>
    <row r="3927" spans="1:31" s="44" customFormat="1" hidden="1" outlineLevel="1">
      <c r="A3927" s="49"/>
      <c r="B3927" s="97"/>
      <c r="C3927" s="48"/>
      <c r="D3927" s="48"/>
      <c r="F3927" s="167" t="str">
        <f>F3934</f>
        <v>PROD_ENERGY</v>
      </c>
      <c r="G3927" s="48" t="str">
        <f>$G$8</f>
        <v>PRODUCTION</v>
      </c>
      <c r="H3927" s="46">
        <f t="shared" si="5643"/>
        <v>0</v>
      </c>
      <c r="I3927" s="47">
        <f t="shared" ref="I3927:N3927" si="5694">VLOOKUP(CONCATENATE($F3927," ",$G3927),AllocFactorMatrix,(I$4+1),FALSE)*$E3934</f>
        <v>0</v>
      </c>
      <c r="J3927" s="47">
        <f t="shared" si="5694"/>
        <v>0</v>
      </c>
      <c r="K3927" s="47">
        <f t="shared" si="5694"/>
        <v>0</v>
      </c>
      <c r="L3927" s="47">
        <f t="shared" si="5694"/>
        <v>0</v>
      </c>
      <c r="M3927" s="47">
        <f t="shared" si="5694"/>
        <v>0</v>
      </c>
      <c r="N3927" s="47">
        <f t="shared" si="5694"/>
        <v>0</v>
      </c>
      <c r="O3927" s="47">
        <f t="shared" si="5632"/>
        <v>0</v>
      </c>
      <c r="P3927" s="47">
        <f>VLOOKUP(CONCATENATE($F3927," ",$G3927),AllocFactorMatrix,(P$4+1),FALSE)*$E3934</f>
        <v>0</v>
      </c>
      <c r="Q3927" s="47">
        <f>VLOOKUP(CONCATENATE($F3927," ",$G3927),AllocFactorMatrix,(Q$4+1),FALSE)*$E3934</f>
        <v>0</v>
      </c>
      <c r="R3927" s="47">
        <f>VLOOKUP(CONCATENATE($F3927," ",$G3927),AllocFactorMatrix,(R$4+1),FALSE)*$E3934</f>
        <v>0</v>
      </c>
      <c r="S3927" s="47">
        <f>VLOOKUP(CONCATENATE($F3927," ",$G3927),AllocFactorMatrix,(S$4+1),FALSE)*$E3934</f>
        <v>0</v>
      </c>
      <c r="T3927" s="47">
        <f>SUBTOTAL(9,P3927:S3927)</f>
        <v>0</v>
      </c>
      <c r="U3927" s="47">
        <f>VLOOKUP(CONCATENATE($F3927," ",$G3927),AllocFactorMatrix,(U$4+1),FALSE)*$E3934</f>
        <v>0</v>
      </c>
      <c r="V3927" s="47">
        <f>VLOOKUP(CONCATENATE($F3927," ",$G3927),AllocFactorMatrix,(V$4+1),FALSE)*$E3934</f>
        <v>0</v>
      </c>
      <c r="W3927" s="47">
        <f>VLOOKUP(CONCATENATE($F3927," ",$G3927),AllocFactorMatrix,(W$4+1),FALSE)*$E3934</f>
        <v>0</v>
      </c>
      <c r="X3927" s="47">
        <f>VLOOKUP(CONCATENATE($F3927," ",$G3927),AllocFactorMatrix,(X$4+1),FALSE)*$E3934</f>
        <v>0</v>
      </c>
      <c r="Y3927" s="47">
        <f>SUBTOTAL(9,U3927:X3927)</f>
        <v>0</v>
      </c>
      <c r="Z3927" s="47">
        <f>VLOOKUP(CONCATENATE($F3927," ",$G3927),AllocFactorMatrix,(Z$4+1),FALSE)*$E3934</f>
        <v>0</v>
      </c>
      <c r="AA3927" s="47">
        <f>VLOOKUP(CONCATENATE($F3927," ",$G3927),AllocFactorMatrix,(AA$4+1),FALSE)*$E3934</f>
        <v>0</v>
      </c>
      <c r="AB3927" s="47">
        <f t="shared" si="5633"/>
        <v>0</v>
      </c>
      <c r="AC3927" s="47">
        <f>VLOOKUP(CONCATENATE($F3927," ",$G3927),AllocFactorMatrix,(AC$4+1),FALSE)*$E3934</f>
        <v>0</v>
      </c>
      <c r="AD3927" s="47">
        <f>VLOOKUP(CONCATENATE($F3927," ",$G3927),AllocFactorMatrix,(AD$4+1),FALSE)*$E3934</f>
        <v>0</v>
      </c>
      <c r="AE3927" s="47">
        <f>VLOOKUP(CONCATENATE($F3927," ",$G3927),AllocFactorMatrix,(AE$4+1),FALSE)*$E3934</f>
        <v>0</v>
      </c>
    </row>
    <row r="3928" spans="1:31" s="44" customFormat="1" hidden="1" outlineLevel="1">
      <c r="A3928" s="49"/>
      <c r="B3928" s="97"/>
      <c r="C3928" s="48"/>
      <c r="D3928" s="48"/>
      <c r="F3928" s="167" t="str">
        <f>F3934</f>
        <v>PROD_ENERGY</v>
      </c>
      <c r="G3928" s="48" t="str">
        <f>$G$9</f>
        <v>BULKTRAN</v>
      </c>
      <c r="H3928" s="46">
        <f t="shared" si="5643"/>
        <v>0</v>
      </c>
      <c r="I3928" s="47">
        <f t="shared" ref="I3928:N3928" si="5695">VLOOKUP(CONCATENATE($F3928," ",$G3928),AllocFactorMatrix,(I$4+1),FALSE)*$E3934</f>
        <v>0</v>
      </c>
      <c r="J3928" s="47">
        <f t="shared" si="5695"/>
        <v>0</v>
      </c>
      <c r="K3928" s="47">
        <f t="shared" si="5695"/>
        <v>0</v>
      </c>
      <c r="L3928" s="47">
        <f t="shared" si="5695"/>
        <v>0</v>
      </c>
      <c r="M3928" s="47">
        <f t="shared" si="5695"/>
        <v>0</v>
      </c>
      <c r="N3928" s="47">
        <f t="shared" si="5695"/>
        <v>0</v>
      </c>
      <c r="O3928" s="47">
        <f t="shared" si="5632"/>
        <v>0</v>
      </c>
      <c r="P3928" s="47">
        <f>VLOOKUP(CONCATENATE($F3928," ",$G3928),AllocFactorMatrix,(P$4+1),FALSE)*$E3934</f>
        <v>0</v>
      </c>
      <c r="Q3928" s="47">
        <f>VLOOKUP(CONCATENATE($F3928," ",$G3928),AllocFactorMatrix,(Q$4+1),FALSE)*$E3934</f>
        <v>0</v>
      </c>
      <c r="R3928" s="47">
        <f>VLOOKUP(CONCATENATE($F3928," ",$G3928),AllocFactorMatrix,(R$4+1),FALSE)*$E3934</f>
        <v>0</v>
      </c>
      <c r="S3928" s="47">
        <f>VLOOKUP(CONCATENATE($F3928," ",$G3928),AllocFactorMatrix,(S$4+1),FALSE)*$E3934</f>
        <v>0</v>
      </c>
      <c r="T3928" s="47">
        <f t="shared" ref="T3928:T3934" si="5696">SUBTOTAL(9,P3928:S3928)</f>
        <v>0</v>
      </c>
      <c r="U3928" s="47">
        <f>VLOOKUP(CONCATENATE($F3928," ",$G3928),AllocFactorMatrix,(U$4+1),FALSE)*$E3934</f>
        <v>0</v>
      </c>
      <c r="V3928" s="47">
        <f>VLOOKUP(CONCATENATE($F3928," ",$G3928),AllocFactorMatrix,(V$4+1),FALSE)*$E3934</f>
        <v>0</v>
      </c>
      <c r="W3928" s="47">
        <f>VLOOKUP(CONCATENATE($F3928," ",$G3928),AllocFactorMatrix,(W$4+1),FALSE)*$E3934</f>
        <v>0</v>
      </c>
      <c r="X3928" s="47">
        <f>VLOOKUP(CONCATENATE($F3928," ",$G3928),AllocFactorMatrix,(X$4+1),FALSE)*$E3934</f>
        <v>0</v>
      </c>
      <c r="Y3928" s="47">
        <f t="shared" ref="Y3928:Y3934" si="5697">SUBTOTAL(9,U3928:X3928)</f>
        <v>0</v>
      </c>
      <c r="Z3928" s="47">
        <f>VLOOKUP(CONCATENATE($F3928," ",$G3928),AllocFactorMatrix,(Z$4+1),FALSE)*$E3934</f>
        <v>0</v>
      </c>
      <c r="AA3928" s="47">
        <f>VLOOKUP(CONCATENATE($F3928," ",$G3928),AllocFactorMatrix,(AA$4+1),FALSE)*$E3934</f>
        <v>0</v>
      </c>
      <c r="AB3928" s="47">
        <f t="shared" si="5633"/>
        <v>0</v>
      </c>
      <c r="AC3928" s="47">
        <f>VLOOKUP(CONCATENATE($F3928," ",$G3928),AllocFactorMatrix,(AC$4+1),FALSE)*$E3934</f>
        <v>0</v>
      </c>
      <c r="AD3928" s="47">
        <f>VLOOKUP(CONCATENATE($F3928," ",$G3928),AllocFactorMatrix,(AD$4+1),FALSE)*$E3934</f>
        <v>0</v>
      </c>
      <c r="AE3928" s="47">
        <f>VLOOKUP(CONCATENATE($F3928," ",$G3928),AllocFactorMatrix,(AE$4+1),FALSE)*$E3934</f>
        <v>0</v>
      </c>
    </row>
    <row r="3929" spans="1:31" s="44" customFormat="1" hidden="1" outlineLevel="1">
      <c r="A3929" s="49"/>
      <c r="B3929" s="97"/>
      <c r="C3929" s="48"/>
      <c r="D3929" s="48"/>
      <c r="F3929" s="167" t="str">
        <f>F3934</f>
        <v>PROD_ENERGY</v>
      </c>
      <c r="G3929" s="48" t="str">
        <f>$G$10</f>
        <v>SUBTRAN</v>
      </c>
      <c r="H3929" s="46">
        <f t="shared" si="5643"/>
        <v>0</v>
      </c>
      <c r="I3929" s="47">
        <f t="shared" ref="I3929:N3929" si="5698">VLOOKUP(CONCATENATE($F3929," ",$G3929),AllocFactorMatrix,(I$4+1),FALSE)*$E3934</f>
        <v>0</v>
      </c>
      <c r="J3929" s="47">
        <f t="shared" si="5698"/>
        <v>0</v>
      </c>
      <c r="K3929" s="47">
        <f t="shared" si="5698"/>
        <v>0</v>
      </c>
      <c r="L3929" s="47">
        <f t="shared" si="5698"/>
        <v>0</v>
      </c>
      <c r="M3929" s="47">
        <f t="shared" si="5698"/>
        <v>0</v>
      </c>
      <c r="N3929" s="47">
        <f t="shared" si="5698"/>
        <v>0</v>
      </c>
      <c r="O3929" s="47">
        <f t="shared" si="5632"/>
        <v>0</v>
      </c>
      <c r="P3929" s="47">
        <f>VLOOKUP(CONCATENATE($F3929," ",$G3929),AllocFactorMatrix,(P$4+1),FALSE)*$E3934</f>
        <v>0</v>
      </c>
      <c r="Q3929" s="47">
        <f>VLOOKUP(CONCATENATE($F3929," ",$G3929),AllocFactorMatrix,(Q$4+1),FALSE)*$E3934</f>
        <v>0</v>
      </c>
      <c r="R3929" s="47">
        <f>VLOOKUP(CONCATENATE($F3929," ",$G3929),AllocFactorMatrix,(R$4+1),FALSE)*$E3934</f>
        <v>0</v>
      </c>
      <c r="S3929" s="47">
        <f>VLOOKUP(CONCATENATE($F3929," ",$G3929),AllocFactorMatrix,(S$4+1),FALSE)*$E3934</f>
        <v>0</v>
      </c>
      <c r="T3929" s="47">
        <f t="shared" si="5696"/>
        <v>0</v>
      </c>
      <c r="U3929" s="47">
        <f>VLOOKUP(CONCATENATE($F3929," ",$G3929),AllocFactorMatrix,(U$4+1),FALSE)*$E3934</f>
        <v>0</v>
      </c>
      <c r="V3929" s="47">
        <f>VLOOKUP(CONCATENATE($F3929," ",$G3929),AllocFactorMatrix,(V$4+1),FALSE)*$E3934</f>
        <v>0</v>
      </c>
      <c r="W3929" s="47">
        <f>VLOOKUP(CONCATENATE($F3929," ",$G3929),AllocFactorMatrix,(W$4+1),FALSE)*$E3934</f>
        <v>0</v>
      </c>
      <c r="X3929" s="47">
        <f>VLOOKUP(CONCATENATE($F3929," ",$G3929),AllocFactorMatrix,(X$4+1),FALSE)*$E3934</f>
        <v>0</v>
      </c>
      <c r="Y3929" s="47">
        <f t="shared" si="5697"/>
        <v>0</v>
      </c>
      <c r="Z3929" s="47">
        <f>VLOOKUP(CONCATENATE($F3929," ",$G3929),AllocFactorMatrix,(Z$4+1),FALSE)*$E3934</f>
        <v>0</v>
      </c>
      <c r="AA3929" s="47">
        <f>VLOOKUP(CONCATENATE($F3929," ",$G3929),AllocFactorMatrix,(AA$4+1),FALSE)*$E3934</f>
        <v>0</v>
      </c>
      <c r="AB3929" s="47">
        <f t="shared" si="5633"/>
        <v>0</v>
      </c>
      <c r="AC3929" s="47">
        <f>VLOOKUP(CONCATENATE($F3929," ",$G3929),AllocFactorMatrix,(AC$4+1),FALSE)*$E3934</f>
        <v>0</v>
      </c>
      <c r="AD3929" s="47">
        <f>VLOOKUP(CONCATENATE($F3929," ",$G3929),AllocFactorMatrix,(AD$4+1),FALSE)*$E3934</f>
        <v>0</v>
      </c>
      <c r="AE3929" s="47">
        <f>VLOOKUP(CONCATENATE($F3929," ",$G3929),AllocFactorMatrix,(AE$4+1),FALSE)*$E3934</f>
        <v>0</v>
      </c>
    </row>
    <row r="3930" spans="1:31" s="44" customFormat="1" hidden="1" outlineLevel="1">
      <c r="A3930" s="49"/>
      <c r="B3930" s="97"/>
      <c r="C3930" s="48"/>
      <c r="D3930" s="48"/>
      <c r="F3930" s="167" t="str">
        <f>F3934</f>
        <v>PROD_ENERGY</v>
      </c>
      <c r="G3930" s="48" t="str">
        <f>$G$11</f>
        <v>DISTPRI</v>
      </c>
      <c r="H3930" s="46">
        <f t="shared" si="5643"/>
        <v>0</v>
      </c>
      <c r="I3930" s="47">
        <f t="shared" ref="I3930:N3930" si="5699">VLOOKUP(CONCATENATE($F3930," ",$G3930),AllocFactorMatrix,(I$4+1),FALSE)*$E3934</f>
        <v>0</v>
      </c>
      <c r="J3930" s="47">
        <f t="shared" si="5699"/>
        <v>0</v>
      </c>
      <c r="K3930" s="47">
        <f t="shared" si="5699"/>
        <v>0</v>
      </c>
      <c r="L3930" s="47">
        <f t="shared" si="5699"/>
        <v>0</v>
      </c>
      <c r="M3930" s="47">
        <f t="shared" si="5699"/>
        <v>0</v>
      </c>
      <c r="N3930" s="47">
        <f t="shared" si="5699"/>
        <v>0</v>
      </c>
      <c r="O3930" s="47">
        <f t="shared" si="5632"/>
        <v>0</v>
      </c>
      <c r="P3930" s="47">
        <f>VLOOKUP(CONCATENATE($F3930," ",$G3930),AllocFactorMatrix,(P$4+1),FALSE)*$E3934</f>
        <v>0</v>
      </c>
      <c r="Q3930" s="47">
        <f>VLOOKUP(CONCATENATE($F3930," ",$G3930),AllocFactorMatrix,(Q$4+1),FALSE)*$E3934</f>
        <v>0</v>
      </c>
      <c r="R3930" s="47">
        <f>VLOOKUP(CONCATENATE($F3930," ",$G3930),AllocFactorMatrix,(R$4+1),FALSE)*$E3934</f>
        <v>0</v>
      </c>
      <c r="S3930" s="47">
        <f>VLOOKUP(CONCATENATE($F3930," ",$G3930),AllocFactorMatrix,(S$4+1),FALSE)*$E3934</f>
        <v>0</v>
      </c>
      <c r="T3930" s="47">
        <f t="shared" si="5696"/>
        <v>0</v>
      </c>
      <c r="U3930" s="47">
        <f>VLOOKUP(CONCATENATE($F3930," ",$G3930),AllocFactorMatrix,(U$4+1),FALSE)*$E3934</f>
        <v>0</v>
      </c>
      <c r="V3930" s="47">
        <f>VLOOKUP(CONCATENATE($F3930," ",$G3930),AllocFactorMatrix,(V$4+1),FALSE)*$E3934</f>
        <v>0</v>
      </c>
      <c r="W3930" s="47">
        <f>VLOOKUP(CONCATENATE($F3930," ",$G3930),AllocFactorMatrix,(W$4+1),FALSE)*$E3934</f>
        <v>0</v>
      </c>
      <c r="X3930" s="47">
        <f>VLOOKUP(CONCATENATE($F3930," ",$G3930),AllocFactorMatrix,(X$4+1),FALSE)*$E3934</f>
        <v>0</v>
      </c>
      <c r="Y3930" s="47">
        <f t="shared" si="5697"/>
        <v>0</v>
      </c>
      <c r="Z3930" s="47">
        <f>VLOOKUP(CONCATENATE($F3930," ",$G3930),AllocFactorMatrix,(Z$4+1),FALSE)*$E3934</f>
        <v>0</v>
      </c>
      <c r="AA3930" s="47">
        <f>VLOOKUP(CONCATENATE($F3930," ",$G3930),AllocFactorMatrix,(AA$4+1),FALSE)*$E3934</f>
        <v>0</v>
      </c>
      <c r="AB3930" s="47">
        <f t="shared" si="5633"/>
        <v>0</v>
      </c>
      <c r="AC3930" s="47">
        <f>VLOOKUP(CONCATENATE($F3930," ",$G3930),AllocFactorMatrix,(AC$4+1),FALSE)*$E3934</f>
        <v>0</v>
      </c>
      <c r="AD3930" s="47">
        <f>VLOOKUP(CONCATENATE($F3930," ",$G3930),AllocFactorMatrix,(AD$4+1),FALSE)*$E3934</f>
        <v>0</v>
      </c>
      <c r="AE3930" s="47">
        <f>VLOOKUP(CONCATENATE($F3930," ",$G3930),AllocFactorMatrix,(AE$4+1),FALSE)*$E3934</f>
        <v>0</v>
      </c>
    </row>
    <row r="3931" spans="1:31" s="44" customFormat="1" hidden="1" outlineLevel="1">
      <c r="A3931" s="49"/>
      <c r="B3931" s="97"/>
      <c r="C3931" s="48"/>
      <c r="D3931" s="48"/>
      <c r="F3931" s="167" t="str">
        <f>F3934</f>
        <v>PROD_ENERGY</v>
      </c>
      <c r="G3931" s="48" t="str">
        <f>$G$12</f>
        <v>DISTSEC</v>
      </c>
      <c r="H3931" s="46">
        <f t="shared" si="5643"/>
        <v>0</v>
      </c>
      <c r="I3931" s="47">
        <f t="shared" ref="I3931:N3931" si="5700">VLOOKUP(CONCATENATE($F3931," ",$G3931),AllocFactorMatrix,(I$4+1),FALSE)*$E3934</f>
        <v>0</v>
      </c>
      <c r="J3931" s="47">
        <f t="shared" si="5700"/>
        <v>0</v>
      </c>
      <c r="K3931" s="47">
        <f t="shared" si="5700"/>
        <v>0</v>
      </c>
      <c r="L3931" s="47">
        <f t="shared" si="5700"/>
        <v>0</v>
      </c>
      <c r="M3931" s="47">
        <f t="shared" si="5700"/>
        <v>0</v>
      </c>
      <c r="N3931" s="47">
        <f t="shared" si="5700"/>
        <v>0</v>
      </c>
      <c r="O3931" s="47">
        <f t="shared" si="5632"/>
        <v>0</v>
      </c>
      <c r="P3931" s="47">
        <f>VLOOKUP(CONCATENATE($F3931," ",$G3931),AllocFactorMatrix,(P$4+1),FALSE)*$E3934</f>
        <v>0</v>
      </c>
      <c r="Q3931" s="47">
        <f>VLOOKUP(CONCATENATE($F3931," ",$G3931),AllocFactorMatrix,(Q$4+1),FALSE)*$E3934</f>
        <v>0</v>
      </c>
      <c r="R3931" s="47">
        <f>VLOOKUP(CONCATENATE($F3931," ",$G3931),AllocFactorMatrix,(R$4+1),FALSE)*$E3934</f>
        <v>0</v>
      </c>
      <c r="S3931" s="47">
        <f>VLOOKUP(CONCATENATE($F3931," ",$G3931),AllocFactorMatrix,(S$4+1),FALSE)*$E3934</f>
        <v>0</v>
      </c>
      <c r="T3931" s="47">
        <f t="shared" si="5696"/>
        <v>0</v>
      </c>
      <c r="U3931" s="47">
        <f>VLOOKUP(CONCATENATE($F3931," ",$G3931),AllocFactorMatrix,(U$4+1),FALSE)*$E3934</f>
        <v>0</v>
      </c>
      <c r="V3931" s="47">
        <f>VLOOKUP(CONCATENATE($F3931," ",$G3931),AllocFactorMatrix,(V$4+1),FALSE)*$E3934</f>
        <v>0</v>
      </c>
      <c r="W3931" s="47">
        <f>VLOOKUP(CONCATENATE($F3931," ",$G3931),AllocFactorMatrix,(W$4+1),FALSE)*$E3934</f>
        <v>0</v>
      </c>
      <c r="X3931" s="47">
        <f>VLOOKUP(CONCATENATE($F3931," ",$G3931),AllocFactorMatrix,(X$4+1),FALSE)*$E3934</f>
        <v>0</v>
      </c>
      <c r="Y3931" s="47">
        <f t="shared" si="5697"/>
        <v>0</v>
      </c>
      <c r="Z3931" s="47">
        <f>VLOOKUP(CONCATENATE($F3931," ",$G3931),AllocFactorMatrix,(Z$4+1),FALSE)*$E3934</f>
        <v>0</v>
      </c>
      <c r="AA3931" s="47">
        <f>VLOOKUP(CONCATENATE($F3931," ",$G3931),AllocFactorMatrix,(AA$4+1),FALSE)*$E3934</f>
        <v>0</v>
      </c>
      <c r="AB3931" s="47">
        <f t="shared" si="5633"/>
        <v>0</v>
      </c>
      <c r="AC3931" s="47">
        <f>VLOOKUP(CONCATENATE($F3931," ",$G3931),AllocFactorMatrix,(AC$4+1),FALSE)*$E3934</f>
        <v>0</v>
      </c>
      <c r="AD3931" s="47">
        <f>VLOOKUP(CONCATENATE($F3931," ",$G3931),AllocFactorMatrix,(AD$4+1),FALSE)*$E3934</f>
        <v>0</v>
      </c>
      <c r="AE3931" s="47">
        <f>VLOOKUP(CONCATENATE($F3931," ",$G3931),AllocFactorMatrix,(AE$4+1),FALSE)*$E3934</f>
        <v>0</v>
      </c>
    </row>
    <row r="3932" spans="1:31" s="44" customFormat="1" hidden="1" outlineLevel="1">
      <c r="A3932" s="49"/>
      <c r="B3932" s="97"/>
      <c r="C3932" s="48"/>
      <c r="D3932" s="48"/>
      <c r="F3932" s="167" t="str">
        <f>F3934</f>
        <v>PROD_ENERGY</v>
      </c>
      <c r="G3932" s="48" t="str">
        <f>$G$13</f>
        <v>ENERGY</v>
      </c>
      <c r="H3932" s="46">
        <f t="shared" si="5643"/>
        <v>53842.999999999985</v>
      </c>
      <c r="I3932" s="47">
        <f t="shared" ref="I3932:N3932" si="5701">VLOOKUP(CONCATENATE($F3932," ",$G3932),AllocFactorMatrix,(I$4+1),FALSE)*$E3934</f>
        <v>21064.652441922099</v>
      </c>
      <c r="J3932" s="47">
        <f t="shared" si="5701"/>
        <v>3.3709207023204275</v>
      </c>
      <c r="K3932" s="47">
        <f t="shared" si="5701"/>
        <v>9.7197146669357526</v>
      </c>
      <c r="L3932" s="47">
        <f t="shared" si="5701"/>
        <v>6074.0722477314239</v>
      </c>
      <c r="M3932" s="47">
        <f t="shared" si="5701"/>
        <v>84.715233440665472</v>
      </c>
      <c r="N3932" s="47">
        <f t="shared" si="5701"/>
        <v>11.843117837883453</v>
      </c>
      <c r="O3932" s="47">
        <f t="shared" si="5632"/>
        <v>6170.6305990099727</v>
      </c>
      <c r="P3932" s="47">
        <f>VLOOKUP(CONCATENATE($F3932," ",$G3932),AllocFactorMatrix,(P$4+1),FALSE)*$E3934</f>
        <v>3937.8671213990729</v>
      </c>
      <c r="Q3932" s="47">
        <f>VLOOKUP(CONCATENATE($F3932," ",$G3932),AllocFactorMatrix,(Q$4+1),FALSE)*$E3934</f>
        <v>703.29673585715659</v>
      </c>
      <c r="R3932" s="47">
        <f>VLOOKUP(CONCATENATE($F3932," ",$G3932),AllocFactorMatrix,(R$4+1),FALSE)*$E3934</f>
        <v>143.21697123072971</v>
      </c>
      <c r="S3932" s="47">
        <f>VLOOKUP(CONCATENATE($F3932," ",$G3932),AllocFactorMatrix,(S$4+1),FALSE)*$E3934</f>
        <v>5.4093534723205963</v>
      </c>
      <c r="T3932" s="47">
        <f t="shared" si="5696"/>
        <v>4789.7901819592798</v>
      </c>
      <c r="U3932" s="47">
        <f>VLOOKUP(CONCATENATE($F3932," ",$G3932),AllocFactorMatrix,(U$4+1),FALSE)*$E3934</f>
        <v>206.52616648008268</v>
      </c>
      <c r="V3932" s="47">
        <f>VLOOKUP(CONCATENATE($F3932," ",$G3932),AllocFactorMatrix,(V$4+1),FALSE)*$E3934</f>
        <v>3265.21795984857</v>
      </c>
      <c r="W3932" s="47">
        <f>VLOOKUP(CONCATENATE($F3932," ",$G3932),AllocFactorMatrix,(W$4+1),FALSE)*$E3934</f>
        <v>14043.171013660938</v>
      </c>
      <c r="X3932" s="47">
        <f>VLOOKUP(CONCATENATE($F3932," ",$G3932),AllocFactorMatrix,(X$4+1),FALSE)*$E3934</f>
        <v>2641.66714495414</v>
      </c>
      <c r="Y3932" s="47">
        <f t="shared" si="5697"/>
        <v>20156.582284943732</v>
      </c>
      <c r="Z3932" s="47">
        <f>VLOOKUP(CONCATENATE($F3932," ",$G3932),AllocFactorMatrix,(Z$4+1),FALSE)*$E3934</f>
        <v>1083.2665827123058</v>
      </c>
      <c r="AA3932" s="47">
        <f>VLOOKUP(CONCATENATE($F3932," ",$G3932),AllocFactorMatrix,(AA$4+1),FALSE)*$E3934</f>
        <v>21.735527895543047</v>
      </c>
      <c r="AB3932" s="47">
        <f t="shared" si="5633"/>
        <v>1105.0021106078489</v>
      </c>
      <c r="AC3932" s="47">
        <f>VLOOKUP(CONCATENATE($F3932," ",$G3932),AllocFactorMatrix,(AC$4+1),FALSE)*$E3934</f>
        <v>19.388184088297226</v>
      </c>
      <c r="AD3932" s="47">
        <f>VLOOKUP(CONCATENATE($F3932," ",$G3932),AllocFactorMatrix,(AD$4+1),FALSE)*$E3934</f>
        <v>434.28868349640516</v>
      </c>
      <c r="AE3932" s="47">
        <f>VLOOKUP(CONCATENATE($F3932," ",$G3932),AllocFactorMatrix,(AE$4+1),FALSE)*$E3934</f>
        <v>89.574878603093353</v>
      </c>
    </row>
    <row r="3933" spans="1:31" s="44" customFormat="1" hidden="1" outlineLevel="1">
      <c r="A3933" s="49"/>
      <c r="B3933" s="97"/>
      <c r="C3933" s="48"/>
      <c r="D3933" s="48"/>
      <c r="F3933" s="167" t="str">
        <f>F3934</f>
        <v>PROD_ENERGY</v>
      </c>
      <c r="G3933" s="48" t="str">
        <f>$G$14</f>
        <v>CUSTOMER</v>
      </c>
      <c r="H3933" s="46">
        <f t="shared" si="5643"/>
        <v>0</v>
      </c>
      <c r="I3933" s="47">
        <f t="shared" ref="I3933:N3933" si="5702">VLOOKUP(CONCATENATE($F3933," ",$G3933),AllocFactorMatrix,(I$4+1),FALSE)*$E3934</f>
        <v>0</v>
      </c>
      <c r="J3933" s="47">
        <f t="shared" si="5702"/>
        <v>0</v>
      </c>
      <c r="K3933" s="47">
        <f t="shared" si="5702"/>
        <v>0</v>
      </c>
      <c r="L3933" s="47">
        <f t="shared" si="5702"/>
        <v>0</v>
      </c>
      <c r="M3933" s="47">
        <f t="shared" si="5702"/>
        <v>0</v>
      </c>
      <c r="N3933" s="47">
        <f t="shared" si="5702"/>
        <v>0</v>
      </c>
      <c r="O3933" s="47">
        <f t="shared" si="5632"/>
        <v>0</v>
      </c>
      <c r="P3933" s="47">
        <f>VLOOKUP(CONCATENATE($F3933," ",$G3933),AllocFactorMatrix,(P$4+1),FALSE)*$E3934</f>
        <v>0</v>
      </c>
      <c r="Q3933" s="47">
        <f>VLOOKUP(CONCATENATE($F3933," ",$G3933),AllocFactorMatrix,(Q$4+1),FALSE)*$E3934</f>
        <v>0</v>
      </c>
      <c r="R3933" s="47">
        <f>VLOOKUP(CONCATENATE($F3933," ",$G3933),AllocFactorMatrix,(R$4+1),FALSE)*$E3934</f>
        <v>0</v>
      </c>
      <c r="S3933" s="47">
        <f>VLOOKUP(CONCATENATE($F3933," ",$G3933),AllocFactorMatrix,(S$4+1),FALSE)*$E3934</f>
        <v>0</v>
      </c>
      <c r="T3933" s="47">
        <f t="shared" si="5696"/>
        <v>0</v>
      </c>
      <c r="U3933" s="47">
        <f>VLOOKUP(CONCATENATE($F3933," ",$G3933),AllocFactorMatrix,(U$4+1),FALSE)*$E3934</f>
        <v>0</v>
      </c>
      <c r="V3933" s="47">
        <f>VLOOKUP(CONCATENATE($F3933," ",$G3933),AllocFactorMatrix,(V$4+1),FALSE)*$E3934</f>
        <v>0</v>
      </c>
      <c r="W3933" s="47">
        <f>VLOOKUP(CONCATENATE($F3933," ",$G3933),AllocFactorMatrix,(W$4+1),FALSE)*$E3934</f>
        <v>0</v>
      </c>
      <c r="X3933" s="47">
        <f>VLOOKUP(CONCATENATE($F3933," ",$G3933),AllocFactorMatrix,(X$4+1),FALSE)*$E3934</f>
        <v>0</v>
      </c>
      <c r="Y3933" s="47">
        <f t="shared" si="5697"/>
        <v>0</v>
      </c>
      <c r="Z3933" s="47">
        <f>VLOOKUP(CONCATENATE($F3933," ",$G3933),AllocFactorMatrix,(Z$4+1),FALSE)*$E3934</f>
        <v>0</v>
      </c>
      <c r="AA3933" s="47">
        <f>VLOOKUP(CONCATENATE($F3933," ",$G3933),AllocFactorMatrix,(AA$4+1),FALSE)*$E3934</f>
        <v>0</v>
      </c>
      <c r="AB3933" s="47">
        <f t="shared" si="5633"/>
        <v>0</v>
      </c>
      <c r="AC3933" s="47">
        <f>VLOOKUP(CONCATENATE($F3933," ",$G3933),AllocFactorMatrix,(AC$4+1),FALSE)*$E3934</f>
        <v>0</v>
      </c>
      <c r="AD3933" s="47">
        <f>VLOOKUP(CONCATENATE($F3933," ",$G3933),AllocFactorMatrix,(AD$4+1),FALSE)*$E3934</f>
        <v>0</v>
      </c>
      <c r="AE3933" s="47">
        <f>VLOOKUP(CONCATENATE($F3933," ",$G3933),AllocFactorMatrix,(AE$4+1),FALSE)*$E3934</f>
        <v>0</v>
      </c>
    </row>
    <row r="3934" spans="1:31" s="44" customFormat="1" collapsed="1">
      <c r="A3934" s="49"/>
      <c r="B3934" s="97"/>
      <c r="C3934" s="48"/>
      <c r="D3934" s="96" t="s">
        <v>439</v>
      </c>
      <c r="E3934" s="54">
        <v>53843</v>
      </c>
      <c r="F3934" s="88" t="s">
        <v>29</v>
      </c>
      <c r="G3934" s="48" t="str">
        <f>$G$15</f>
        <v>TOTAL</v>
      </c>
      <c r="H3934" s="46">
        <f t="shared" si="5643"/>
        <v>53842.999999999985</v>
      </c>
      <c r="I3934" s="47">
        <f t="shared" ref="I3934:N3934" si="5703">VLOOKUP(CONCATENATE($F3934," ",$G3934),AllocFactorMatrix,(I$4+1),FALSE)*$E3934</f>
        <v>21064.652441922099</v>
      </c>
      <c r="J3934" s="47">
        <f t="shared" si="5703"/>
        <v>3.3709207023204275</v>
      </c>
      <c r="K3934" s="47">
        <f t="shared" si="5703"/>
        <v>9.7197146669357526</v>
      </c>
      <c r="L3934" s="47">
        <f t="shared" si="5703"/>
        <v>6074.0722477314239</v>
      </c>
      <c r="M3934" s="47">
        <f t="shared" si="5703"/>
        <v>84.715233440665472</v>
      </c>
      <c r="N3934" s="47">
        <f t="shared" si="5703"/>
        <v>11.843117837883453</v>
      </c>
      <c r="O3934" s="47">
        <f t="shared" si="5632"/>
        <v>6170.6305990099727</v>
      </c>
      <c r="P3934" s="47">
        <f>VLOOKUP(CONCATENATE($F3934," ",$G3934),AllocFactorMatrix,(P$4+1),FALSE)*$E3934</f>
        <v>3937.8671213990729</v>
      </c>
      <c r="Q3934" s="47">
        <f>VLOOKUP(CONCATENATE($F3934," ",$G3934),AllocFactorMatrix,(Q$4+1),FALSE)*$E3934</f>
        <v>703.29673585715659</v>
      </c>
      <c r="R3934" s="47">
        <f>VLOOKUP(CONCATENATE($F3934," ",$G3934),AllocFactorMatrix,(R$4+1),FALSE)*$E3934</f>
        <v>143.21697123072971</v>
      </c>
      <c r="S3934" s="47">
        <f>VLOOKUP(CONCATENATE($F3934," ",$G3934),AllocFactorMatrix,(S$4+1),FALSE)*$E3934</f>
        <v>5.4093534723205963</v>
      </c>
      <c r="T3934" s="47">
        <f t="shared" si="5696"/>
        <v>4789.7901819592798</v>
      </c>
      <c r="U3934" s="47">
        <f>VLOOKUP(CONCATENATE($F3934," ",$G3934),AllocFactorMatrix,(U$4+1),FALSE)*$E3934</f>
        <v>206.52616648008268</v>
      </c>
      <c r="V3934" s="47">
        <f>VLOOKUP(CONCATENATE($F3934," ",$G3934),AllocFactorMatrix,(V$4+1),FALSE)*$E3934</f>
        <v>3265.21795984857</v>
      </c>
      <c r="W3934" s="47">
        <f>VLOOKUP(CONCATENATE($F3934," ",$G3934),AllocFactorMatrix,(W$4+1),FALSE)*$E3934</f>
        <v>14043.171013660938</v>
      </c>
      <c r="X3934" s="47">
        <f>VLOOKUP(CONCATENATE($F3934," ",$G3934),AllocFactorMatrix,(X$4+1),FALSE)*$E3934</f>
        <v>2641.66714495414</v>
      </c>
      <c r="Y3934" s="47">
        <f t="shared" si="5697"/>
        <v>20156.582284943732</v>
      </c>
      <c r="Z3934" s="47">
        <f>VLOOKUP(CONCATENATE($F3934," ",$G3934),AllocFactorMatrix,(Z$4+1),FALSE)*$E3934</f>
        <v>1083.2665827123058</v>
      </c>
      <c r="AA3934" s="47">
        <f>VLOOKUP(CONCATENATE($F3934," ",$G3934),AllocFactorMatrix,(AA$4+1),FALSE)*$E3934</f>
        <v>21.735527895543047</v>
      </c>
      <c r="AB3934" s="47">
        <f t="shared" si="5633"/>
        <v>1105.0021106078489</v>
      </c>
      <c r="AC3934" s="47">
        <f>VLOOKUP(CONCATENATE($F3934," ",$G3934),AllocFactorMatrix,(AC$4+1),FALSE)*$E3934</f>
        <v>19.388184088297226</v>
      </c>
      <c r="AD3934" s="47">
        <f>VLOOKUP(CONCATENATE($F3934," ",$G3934),AllocFactorMatrix,(AD$4+1),FALSE)*$E3934</f>
        <v>434.28868349640516</v>
      </c>
      <c r="AE3934" s="47">
        <f>VLOOKUP(CONCATENATE($F3934," ",$G3934),AllocFactorMatrix,(AE$4+1),FALSE)*$E3934</f>
        <v>89.574878603093353</v>
      </c>
    </row>
    <row r="3935" spans="1:31" s="44" customFormat="1" hidden="1" outlineLevel="1">
      <c r="A3935" s="49"/>
      <c r="B3935" s="97"/>
      <c r="C3935" s="48"/>
      <c r="D3935" s="48"/>
      <c r="F3935" s="167" t="str">
        <f>F3942</f>
        <v>PROD_ENERGY</v>
      </c>
      <c r="G3935" s="48" t="str">
        <f>$G$8</f>
        <v>PRODUCTION</v>
      </c>
      <c r="H3935" s="46">
        <f t="shared" si="5643"/>
        <v>0</v>
      </c>
      <c r="I3935" s="47">
        <f t="shared" ref="I3935:N3935" si="5704">VLOOKUP(CONCATENATE($F3935," ",$G3935),AllocFactorMatrix,(I$4+1),FALSE)*$E3942</f>
        <v>0</v>
      </c>
      <c r="J3935" s="47">
        <f t="shared" si="5704"/>
        <v>0</v>
      </c>
      <c r="K3935" s="47">
        <f t="shared" si="5704"/>
        <v>0</v>
      </c>
      <c r="L3935" s="47">
        <f t="shared" si="5704"/>
        <v>0</v>
      </c>
      <c r="M3935" s="47">
        <f t="shared" si="5704"/>
        <v>0</v>
      </c>
      <c r="N3935" s="47">
        <f t="shared" si="5704"/>
        <v>0</v>
      </c>
      <c r="O3935" s="47">
        <f t="shared" si="5632"/>
        <v>0</v>
      </c>
      <c r="P3935" s="47">
        <f>VLOOKUP(CONCATENATE($F3935," ",$G3935),AllocFactorMatrix,(P$4+1),FALSE)*$E3942</f>
        <v>0</v>
      </c>
      <c r="Q3935" s="47">
        <f>VLOOKUP(CONCATENATE($F3935," ",$G3935),AllocFactorMatrix,(Q$4+1),FALSE)*$E3942</f>
        <v>0</v>
      </c>
      <c r="R3935" s="47">
        <f>VLOOKUP(CONCATENATE($F3935," ",$G3935),AllocFactorMatrix,(R$4+1),FALSE)*$E3942</f>
        <v>0</v>
      </c>
      <c r="S3935" s="47">
        <f>VLOOKUP(CONCATENATE($F3935," ",$G3935),AllocFactorMatrix,(S$4+1),FALSE)*$E3942</f>
        <v>0</v>
      </c>
      <c r="T3935" s="47">
        <f>SUBTOTAL(9,P3935:S3935)</f>
        <v>0</v>
      </c>
      <c r="U3935" s="47">
        <f>VLOOKUP(CONCATENATE($F3935," ",$G3935),AllocFactorMatrix,(U$4+1),FALSE)*$E3942</f>
        <v>0</v>
      </c>
      <c r="V3935" s="47">
        <f>VLOOKUP(CONCATENATE($F3935," ",$G3935),AllocFactorMatrix,(V$4+1),FALSE)*$E3942</f>
        <v>0</v>
      </c>
      <c r="W3935" s="47">
        <f>VLOOKUP(CONCATENATE($F3935," ",$G3935),AllocFactorMatrix,(W$4+1),FALSE)*$E3942</f>
        <v>0</v>
      </c>
      <c r="X3935" s="47">
        <f>VLOOKUP(CONCATENATE($F3935," ",$G3935),AllocFactorMatrix,(X$4+1),FALSE)*$E3942</f>
        <v>0</v>
      </c>
      <c r="Y3935" s="47">
        <f>SUBTOTAL(9,U3935:X3935)</f>
        <v>0</v>
      </c>
      <c r="Z3935" s="47">
        <f>VLOOKUP(CONCATENATE($F3935," ",$G3935),AllocFactorMatrix,(Z$4+1),FALSE)*$E3942</f>
        <v>0</v>
      </c>
      <c r="AA3935" s="47">
        <f>VLOOKUP(CONCATENATE($F3935," ",$G3935),AllocFactorMatrix,(AA$4+1),FALSE)*$E3942</f>
        <v>0</v>
      </c>
      <c r="AB3935" s="47">
        <f t="shared" si="5633"/>
        <v>0</v>
      </c>
      <c r="AC3935" s="47">
        <f>VLOOKUP(CONCATENATE($F3935," ",$G3935),AllocFactorMatrix,(AC$4+1),FALSE)*$E3942</f>
        <v>0</v>
      </c>
      <c r="AD3935" s="47">
        <f>VLOOKUP(CONCATENATE($F3935," ",$G3935),AllocFactorMatrix,(AD$4+1),FALSE)*$E3942</f>
        <v>0</v>
      </c>
      <c r="AE3935" s="47">
        <f>VLOOKUP(CONCATENATE($F3935," ",$G3935),AllocFactorMatrix,(AE$4+1),FALSE)*$E3942</f>
        <v>0</v>
      </c>
    </row>
    <row r="3936" spans="1:31" s="44" customFormat="1" hidden="1" outlineLevel="1">
      <c r="A3936" s="49"/>
      <c r="B3936" s="97"/>
      <c r="C3936" s="48"/>
      <c r="D3936" s="48"/>
      <c r="F3936" s="167" t="str">
        <f>F3942</f>
        <v>PROD_ENERGY</v>
      </c>
      <c r="G3936" s="48" t="str">
        <f>$G$9</f>
        <v>BULKTRAN</v>
      </c>
      <c r="H3936" s="46">
        <f t="shared" si="5643"/>
        <v>0</v>
      </c>
      <c r="I3936" s="47">
        <f t="shared" ref="I3936:N3936" si="5705">VLOOKUP(CONCATENATE($F3936," ",$G3936),AllocFactorMatrix,(I$4+1),FALSE)*$E3942</f>
        <v>0</v>
      </c>
      <c r="J3936" s="47">
        <f t="shared" si="5705"/>
        <v>0</v>
      </c>
      <c r="K3936" s="47">
        <f t="shared" si="5705"/>
        <v>0</v>
      </c>
      <c r="L3936" s="47">
        <f t="shared" si="5705"/>
        <v>0</v>
      </c>
      <c r="M3936" s="47">
        <f t="shared" si="5705"/>
        <v>0</v>
      </c>
      <c r="N3936" s="47">
        <f t="shared" si="5705"/>
        <v>0</v>
      </c>
      <c r="O3936" s="47">
        <f t="shared" si="5632"/>
        <v>0</v>
      </c>
      <c r="P3936" s="47">
        <f>VLOOKUP(CONCATENATE($F3936," ",$G3936),AllocFactorMatrix,(P$4+1),FALSE)*$E3942</f>
        <v>0</v>
      </c>
      <c r="Q3936" s="47">
        <f>VLOOKUP(CONCATENATE($F3936," ",$G3936),AllocFactorMatrix,(Q$4+1),FALSE)*$E3942</f>
        <v>0</v>
      </c>
      <c r="R3936" s="47">
        <f>VLOOKUP(CONCATENATE($F3936," ",$G3936),AllocFactorMatrix,(R$4+1),FALSE)*$E3942</f>
        <v>0</v>
      </c>
      <c r="S3936" s="47">
        <f>VLOOKUP(CONCATENATE($F3936," ",$G3936),AllocFactorMatrix,(S$4+1),FALSE)*$E3942</f>
        <v>0</v>
      </c>
      <c r="T3936" s="47">
        <f t="shared" ref="T3936:T3942" si="5706">SUBTOTAL(9,P3936:S3936)</f>
        <v>0</v>
      </c>
      <c r="U3936" s="47">
        <f>VLOOKUP(CONCATENATE($F3936," ",$G3936),AllocFactorMatrix,(U$4+1),FALSE)*$E3942</f>
        <v>0</v>
      </c>
      <c r="V3936" s="47">
        <f>VLOOKUP(CONCATENATE($F3936," ",$G3936),AllocFactorMatrix,(V$4+1),FALSE)*$E3942</f>
        <v>0</v>
      </c>
      <c r="W3936" s="47">
        <f>VLOOKUP(CONCATENATE($F3936," ",$G3936),AllocFactorMatrix,(W$4+1),FALSE)*$E3942</f>
        <v>0</v>
      </c>
      <c r="X3936" s="47">
        <f>VLOOKUP(CONCATENATE($F3936," ",$G3936),AllocFactorMatrix,(X$4+1),FALSE)*$E3942</f>
        <v>0</v>
      </c>
      <c r="Y3936" s="47">
        <f t="shared" ref="Y3936:Y3942" si="5707">SUBTOTAL(9,U3936:X3936)</f>
        <v>0</v>
      </c>
      <c r="Z3936" s="47">
        <f>VLOOKUP(CONCATENATE($F3936," ",$G3936),AllocFactorMatrix,(Z$4+1),FALSE)*$E3942</f>
        <v>0</v>
      </c>
      <c r="AA3936" s="47">
        <f>VLOOKUP(CONCATENATE($F3936," ",$G3936),AllocFactorMatrix,(AA$4+1),FALSE)*$E3942</f>
        <v>0</v>
      </c>
      <c r="AB3936" s="47">
        <f t="shared" si="5633"/>
        <v>0</v>
      </c>
      <c r="AC3936" s="47">
        <f>VLOOKUP(CONCATENATE($F3936," ",$G3936),AllocFactorMatrix,(AC$4+1),FALSE)*$E3942</f>
        <v>0</v>
      </c>
      <c r="AD3936" s="47">
        <f>VLOOKUP(CONCATENATE($F3936," ",$G3936),AllocFactorMatrix,(AD$4+1),FALSE)*$E3942</f>
        <v>0</v>
      </c>
      <c r="AE3936" s="47">
        <f>VLOOKUP(CONCATENATE($F3936," ",$G3936),AllocFactorMatrix,(AE$4+1),FALSE)*$E3942</f>
        <v>0</v>
      </c>
    </row>
    <row r="3937" spans="1:31" s="44" customFormat="1" hidden="1" outlineLevel="1">
      <c r="A3937" s="49"/>
      <c r="B3937" s="97"/>
      <c r="C3937" s="48"/>
      <c r="D3937" s="48"/>
      <c r="F3937" s="167" t="str">
        <f>F3942</f>
        <v>PROD_ENERGY</v>
      </c>
      <c r="G3937" s="48" t="str">
        <f>$G$10</f>
        <v>SUBTRAN</v>
      </c>
      <c r="H3937" s="46">
        <f t="shared" si="5643"/>
        <v>0</v>
      </c>
      <c r="I3937" s="47">
        <f t="shared" ref="I3937:N3937" si="5708">VLOOKUP(CONCATENATE($F3937," ",$G3937),AllocFactorMatrix,(I$4+1),FALSE)*$E3942</f>
        <v>0</v>
      </c>
      <c r="J3937" s="47">
        <f t="shared" si="5708"/>
        <v>0</v>
      </c>
      <c r="K3937" s="47">
        <f t="shared" si="5708"/>
        <v>0</v>
      </c>
      <c r="L3937" s="47">
        <f t="shared" si="5708"/>
        <v>0</v>
      </c>
      <c r="M3937" s="47">
        <f t="shared" si="5708"/>
        <v>0</v>
      </c>
      <c r="N3937" s="47">
        <f t="shared" si="5708"/>
        <v>0</v>
      </c>
      <c r="O3937" s="47">
        <f t="shared" si="5632"/>
        <v>0</v>
      </c>
      <c r="P3937" s="47">
        <f>VLOOKUP(CONCATENATE($F3937," ",$G3937),AllocFactorMatrix,(P$4+1),FALSE)*$E3942</f>
        <v>0</v>
      </c>
      <c r="Q3937" s="47">
        <f>VLOOKUP(CONCATENATE($F3937," ",$G3937),AllocFactorMatrix,(Q$4+1),FALSE)*$E3942</f>
        <v>0</v>
      </c>
      <c r="R3937" s="47">
        <f>VLOOKUP(CONCATENATE($F3937," ",$G3937),AllocFactorMatrix,(R$4+1),FALSE)*$E3942</f>
        <v>0</v>
      </c>
      <c r="S3937" s="47">
        <f>VLOOKUP(CONCATENATE($F3937," ",$G3937),AllocFactorMatrix,(S$4+1),FALSE)*$E3942</f>
        <v>0</v>
      </c>
      <c r="T3937" s="47">
        <f t="shared" si="5706"/>
        <v>0</v>
      </c>
      <c r="U3937" s="47">
        <f>VLOOKUP(CONCATENATE($F3937," ",$G3937),AllocFactorMatrix,(U$4+1),FALSE)*$E3942</f>
        <v>0</v>
      </c>
      <c r="V3937" s="47">
        <f>VLOOKUP(CONCATENATE($F3937," ",$G3937),AllocFactorMatrix,(V$4+1),FALSE)*$E3942</f>
        <v>0</v>
      </c>
      <c r="W3937" s="47">
        <f>VLOOKUP(CONCATENATE($F3937," ",$G3937),AllocFactorMatrix,(W$4+1),FALSE)*$E3942</f>
        <v>0</v>
      </c>
      <c r="X3937" s="47">
        <f>VLOOKUP(CONCATENATE($F3937," ",$G3937),AllocFactorMatrix,(X$4+1),FALSE)*$E3942</f>
        <v>0</v>
      </c>
      <c r="Y3937" s="47">
        <f t="shared" si="5707"/>
        <v>0</v>
      </c>
      <c r="Z3937" s="47">
        <f>VLOOKUP(CONCATENATE($F3937," ",$G3937),AllocFactorMatrix,(Z$4+1),FALSE)*$E3942</f>
        <v>0</v>
      </c>
      <c r="AA3937" s="47">
        <f>VLOOKUP(CONCATENATE($F3937," ",$G3937),AllocFactorMatrix,(AA$4+1),FALSE)*$E3942</f>
        <v>0</v>
      </c>
      <c r="AB3937" s="47">
        <f t="shared" si="5633"/>
        <v>0</v>
      </c>
      <c r="AC3937" s="47">
        <f>VLOOKUP(CONCATENATE($F3937," ",$G3937),AllocFactorMatrix,(AC$4+1),FALSE)*$E3942</f>
        <v>0</v>
      </c>
      <c r="AD3937" s="47">
        <f>VLOOKUP(CONCATENATE($F3937," ",$G3937),AllocFactorMatrix,(AD$4+1),FALSE)*$E3942</f>
        <v>0</v>
      </c>
      <c r="AE3937" s="47">
        <f>VLOOKUP(CONCATENATE($F3937," ",$G3937),AllocFactorMatrix,(AE$4+1),FALSE)*$E3942</f>
        <v>0</v>
      </c>
    </row>
    <row r="3938" spans="1:31" s="44" customFormat="1" hidden="1" outlineLevel="1">
      <c r="A3938" s="49"/>
      <c r="B3938" s="97"/>
      <c r="C3938" s="48"/>
      <c r="D3938" s="48"/>
      <c r="F3938" s="167" t="str">
        <f>F3942</f>
        <v>PROD_ENERGY</v>
      </c>
      <c r="G3938" s="48" t="str">
        <f>$G$11</f>
        <v>DISTPRI</v>
      </c>
      <c r="H3938" s="46">
        <f t="shared" si="5643"/>
        <v>0</v>
      </c>
      <c r="I3938" s="47">
        <f t="shared" ref="I3938:N3938" si="5709">VLOOKUP(CONCATENATE($F3938," ",$G3938),AllocFactorMatrix,(I$4+1),FALSE)*$E3942</f>
        <v>0</v>
      </c>
      <c r="J3938" s="47">
        <f t="shared" si="5709"/>
        <v>0</v>
      </c>
      <c r="K3938" s="47">
        <f t="shared" si="5709"/>
        <v>0</v>
      </c>
      <c r="L3938" s="47">
        <f t="shared" si="5709"/>
        <v>0</v>
      </c>
      <c r="M3938" s="47">
        <f t="shared" si="5709"/>
        <v>0</v>
      </c>
      <c r="N3938" s="47">
        <f t="shared" si="5709"/>
        <v>0</v>
      </c>
      <c r="O3938" s="47">
        <f t="shared" si="5632"/>
        <v>0</v>
      </c>
      <c r="P3938" s="47">
        <f>VLOOKUP(CONCATENATE($F3938," ",$G3938),AllocFactorMatrix,(P$4+1),FALSE)*$E3942</f>
        <v>0</v>
      </c>
      <c r="Q3938" s="47">
        <f>VLOOKUP(CONCATENATE($F3938," ",$G3938),AllocFactorMatrix,(Q$4+1),FALSE)*$E3942</f>
        <v>0</v>
      </c>
      <c r="R3938" s="47">
        <f>VLOOKUP(CONCATENATE($F3938," ",$G3938),AllocFactorMatrix,(R$4+1),FALSE)*$E3942</f>
        <v>0</v>
      </c>
      <c r="S3938" s="47">
        <f>VLOOKUP(CONCATENATE($F3938," ",$G3938),AllocFactorMatrix,(S$4+1),FALSE)*$E3942</f>
        <v>0</v>
      </c>
      <c r="T3938" s="47">
        <f t="shared" si="5706"/>
        <v>0</v>
      </c>
      <c r="U3938" s="47">
        <f>VLOOKUP(CONCATENATE($F3938," ",$G3938),AllocFactorMatrix,(U$4+1),FALSE)*$E3942</f>
        <v>0</v>
      </c>
      <c r="V3938" s="47">
        <f>VLOOKUP(CONCATENATE($F3938," ",$G3938),AllocFactorMatrix,(V$4+1),FALSE)*$E3942</f>
        <v>0</v>
      </c>
      <c r="W3938" s="47">
        <f>VLOOKUP(CONCATENATE($F3938," ",$G3938),AllocFactorMatrix,(W$4+1),FALSE)*$E3942</f>
        <v>0</v>
      </c>
      <c r="X3938" s="47">
        <f>VLOOKUP(CONCATENATE($F3938," ",$G3938),AllocFactorMatrix,(X$4+1),FALSE)*$E3942</f>
        <v>0</v>
      </c>
      <c r="Y3938" s="47">
        <f t="shared" si="5707"/>
        <v>0</v>
      </c>
      <c r="Z3938" s="47">
        <f>VLOOKUP(CONCATENATE($F3938," ",$G3938),AllocFactorMatrix,(Z$4+1),FALSE)*$E3942</f>
        <v>0</v>
      </c>
      <c r="AA3938" s="47">
        <f>VLOOKUP(CONCATENATE($F3938," ",$G3938),AllocFactorMatrix,(AA$4+1),FALSE)*$E3942</f>
        <v>0</v>
      </c>
      <c r="AB3938" s="47">
        <f t="shared" si="5633"/>
        <v>0</v>
      </c>
      <c r="AC3938" s="47">
        <f>VLOOKUP(CONCATENATE($F3938," ",$G3938),AllocFactorMatrix,(AC$4+1),FALSE)*$E3942</f>
        <v>0</v>
      </c>
      <c r="AD3938" s="47">
        <f>VLOOKUP(CONCATENATE($F3938," ",$G3938),AllocFactorMatrix,(AD$4+1),FALSE)*$E3942</f>
        <v>0</v>
      </c>
      <c r="AE3938" s="47">
        <f>VLOOKUP(CONCATENATE($F3938," ",$G3938),AllocFactorMatrix,(AE$4+1),FALSE)*$E3942</f>
        <v>0</v>
      </c>
    </row>
    <row r="3939" spans="1:31" s="44" customFormat="1" hidden="1" outlineLevel="1">
      <c r="A3939" s="49"/>
      <c r="B3939" s="97"/>
      <c r="C3939" s="48"/>
      <c r="D3939" s="48"/>
      <c r="F3939" s="167" t="str">
        <f>F3942</f>
        <v>PROD_ENERGY</v>
      </c>
      <c r="G3939" s="48" t="str">
        <f>$G$12</f>
        <v>DISTSEC</v>
      </c>
      <c r="H3939" s="46">
        <f t="shared" si="5643"/>
        <v>0</v>
      </c>
      <c r="I3939" s="47">
        <f t="shared" ref="I3939:N3939" si="5710">VLOOKUP(CONCATENATE($F3939," ",$G3939),AllocFactorMatrix,(I$4+1),FALSE)*$E3942</f>
        <v>0</v>
      </c>
      <c r="J3939" s="47">
        <f t="shared" si="5710"/>
        <v>0</v>
      </c>
      <c r="K3939" s="47">
        <f t="shared" si="5710"/>
        <v>0</v>
      </c>
      <c r="L3939" s="47">
        <f t="shared" si="5710"/>
        <v>0</v>
      </c>
      <c r="M3939" s="47">
        <f t="shared" si="5710"/>
        <v>0</v>
      </c>
      <c r="N3939" s="47">
        <f t="shared" si="5710"/>
        <v>0</v>
      </c>
      <c r="O3939" s="47">
        <f t="shared" si="5632"/>
        <v>0</v>
      </c>
      <c r="P3939" s="47">
        <f>VLOOKUP(CONCATENATE($F3939," ",$G3939),AllocFactorMatrix,(P$4+1),FALSE)*$E3942</f>
        <v>0</v>
      </c>
      <c r="Q3939" s="47">
        <f>VLOOKUP(CONCATENATE($F3939," ",$G3939),AllocFactorMatrix,(Q$4+1),FALSE)*$E3942</f>
        <v>0</v>
      </c>
      <c r="R3939" s="47">
        <f>VLOOKUP(CONCATENATE($F3939," ",$G3939),AllocFactorMatrix,(R$4+1),FALSE)*$E3942</f>
        <v>0</v>
      </c>
      <c r="S3939" s="47">
        <f>VLOOKUP(CONCATENATE($F3939," ",$G3939),AllocFactorMatrix,(S$4+1),FALSE)*$E3942</f>
        <v>0</v>
      </c>
      <c r="T3939" s="47">
        <f t="shared" si="5706"/>
        <v>0</v>
      </c>
      <c r="U3939" s="47">
        <f>VLOOKUP(CONCATENATE($F3939," ",$G3939),AllocFactorMatrix,(U$4+1),FALSE)*$E3942</f>
        <v>0</v>
      </c>
      <c r="V3939" s="47">
        <f>VLOOKUP(CONCATENATE($F3939," ",$G3939),AllocFactorMatrix,(V$4+1),FALSE)*$E3942</f>
        <v>0</v>
      </c>
      <c r="W3939" s="47">
        <f>VLOOKUP(CONCATENATE($F3939," ",$G3939),AllocFactorMatrix,(W$4+1),FALSE)*$E3942</f>
        <v>0</v>
      </c>
      <c r="X3939" s="47">
        <f>VLOOKUP(CONCATENATE($F3939," ",$G3939),AllocFactorMatrix,(X$4+1),FALSE)*$E3942</f>
        <v>0</v>
      </c>
      <c r="Y3939" s="47">
        <f t="shared" si="5707"/>
        <v>0</v>
      </c>
      <c r="Z3939" s="47">
        <f>VLOOKUP(CONCATENATE($F3939," ",$G3939),AllocFactorMatrix,(Z$4+1),FALSE)*$E3942</f>
        <v>0</v>
      </c>
      <c r="AA3939" s="47">
        <f>VLOOKUP(CONCATENATE($F3939," ",$G3939),AllocFactorMatrix,(AA$4+1),FALSE)*$E3942</f>
        <v>0</v>
      </c>
      <c r="AB3939" s="47">
        <f t="shared" si="5633"/>
        <v>0</v>
      </c>
      <c r="AC3939" s="47">
        <f>VLOOKUP(CONCATENATE($F3939," ",$G3939),AllocFactorMatrix,(AC$4+1),FALSE)*$E3942</f>
        <v>0</v>
      </c>
      <c r="AD3939" s="47">
        <f>VLOOKUP(CONCATENATE($F3939," ",$G3939),AllocFactorMatrix,(AD$4+1),FALSE)*$E3942</f>
        <v>0</v>
      </c>
      <c r="AE3939" s="47">
        <f>VLOOKUP(CONCATENATE($F3939," ",$G3939),AllocFactorMatrix,(AE$4+1),FALSE)*$E3942</f>
        <v>0</v>
      </c>
    </row>
    <row r="3940" spans="1:31" s="44" customFormat="1" hidden="1" outlineLevel="1">
      <c r="A3940" s="49"/>
      <c r="B3940" s="97"/>
      <c r="C3940" s="48"/>
      <c r="D3940" s="48"/>
      <c r="F3940" s="167" t="str">
        <f>F3942</f>
        <v>PROD_ENERGY</v>
      </c>
      <c r="G3940" s="48" t="str">
        <f>$G$13</f>
        <v>ENERGY</v>
      </c>
      <c r="H3940" s="46">
        <f t="shared" si="5643"/>
        <v>0</v>
      </c>
      <c r="I3940" s="47">
        <f t="shared" ref="I3940:N3940" si="5711">VLOOKUP(CONCATENATE($F3940," ",$G3940),AllocFactorMatrix,(I$4+1),FALSE)*$E3942</f>
        <v>0</v>
      </c>
      <c r="J3940" s="47">
        <f t="shared" si="5711"/>
        <v>0</v>
      </c>
      <c r="K3940" s="47">
        <f t="shared" si="5711"/>
        <v>0</v>
      </c>
      <c r="L3940" s="47">
        <f t="shared" si="5711"/>
        <v>0</v>
      </c>
      <c r="M3940" s="47">
        <f t="shared" si="5711"/>
        <v>0</v>
      </c>
      <c r="N3940" s="47">
        <f t="shared" si="5711"/>
        <v>0</v>
      </c>
      <c r="O3940" s="47">
        <f t="shared" si="5632"/>
        <v>0</v>
      </c>
      <c r="P3940" s="47">
        <f>VLOOKUP(CONCATENATE($F3940," ",$G3940),AllocFactorMatrix,(P$4+1),FALSE)*$E3942</f>
        <v>0</v>
      </c>
      <c r="Q3940" s="47">
        <f>VLOOKUP(CONCATENATE($F3940," ",$G3940),AllocFactorMatrix,(Q$4+1),FALSE)*$E3942</f>
        <v>0</v>
      </c>
      <c r="R3940" s="47">
        <f>VLOOKUP(CONCATENATE($F3940," ",$G3940),AllocFactorMatrix,(R$4+1),FALSE)*$E3942</f>
        <v>0</v>
      </c>
      <c r="S3940" s="47">
        <f>VLOOKUP(CONCATENATE($F3940," ",$G3940),AllocFactorMatrix,(S$4+1),FALSE)*$E3942</f>
        <v>0</v>
      </c>
      <c r="T3940" s="47">
        <f t="shared" si="5706"/>
        <v>0</v>
      </c>
      <c r="U3940" s="47">
        <f>VLOOKUP(CONCATENATE($F3940," ",$G3940),AllocFactorMatrix,(U$4+1),FALSE)*$E3942</f>
        <v>0</v>
      </c>
      <c r="V3940" s="47">
        <f>VLOOKUP(CONCATENATE($F3940," ",$G3940),AllocFactorMatrix,(V$4+1),FALSE)*$E3942</f>
        <v>0</v>
      </c>
      <c r="W3940" s="47">
        <f>VLOOKUP(CONCATENATE($F3940," ",$G3940),AllocFactorMatrix,(W$4+1),FALSE)*$E3942</f>
        <v>0</v>
      </c>
      <c r="X3940" s="47">
        <f>VLOOKUP(CONCATENATE($F3940," ",$G3940),AllocFactorMatrix,(X$4+1),FALSE)*$E3942</f>
        <v>0</v>
      </c>
      <c r="Y3940" s="47">
        <f t="shared" si="5707"/>
        <v>0</v>
      </c>
      <c r="Z3940" s="47">
        <f>VLOOKUP(CONCATENATE($F3940," ",$G3940),AllocFactorMatrix,(Z$4+1),FALSE)*$E3942</f>
        <v>0</v>
      </c>
      <c r="AA3940" s="47">
        <f>VLOOKUP(CONCATENATE($F3940," ",$G3940),AllocFactorMatrix,(AA$4+1),FALSE)*$E3942</f>
        <v>0</v>
      </c>
      <c r="AB3940" s="47">
        <f t="shared" si="5633"/>
        <v>0</v>
      </c>
      <c r="AC3940" s="47">
        <f>VLOOKUP(CONCATENATE($F3940," ",$G3940),AllocFactorMatrix,(AC$4+1),FALSE)*$E3942</f>
        <v>0</v>
      </c>
      <c r="AD3940" s="47">
        <f>VLOOKUP(CONCATENATE($F3940," ",$G3940),AllocFactorMatrix,(AD$4+1),FALSE)*$E3942</f>
        <v>0</v>
      </c>
      <c r="AE3940" s="47">
        <f>VLOOKUP(CONCATENATE($F3940," ",$G3940),AllocFactorMatrix,(AE$4+1),FALSE)*$E3942</f>
        <v>0</v>
      </c>
    </row>
    <row r="3941" spans="1:31" s="44" customFormat="1" hidden="1" outlineLevel="1">
      <c r="A3941" s="49"/>
      <c r="B3941" s="97"/>
      <c r="C3941" s="48"/>
      <c r="D3941" s="48"/>
      <c r="F3941" s="167" t="str">
        <f>F3942</f>
        <v>PROD_ENERGY</v>
      </c>
      <c r="G3941" s="48" t="str">
        <f>$G$14</f>
        <v>CUSTOMER</v>
      </c>
      <c r="H3941" s="46">
        <f t="shared" si="5643"/>
        <v>0</v>
      </c>
      <c r="I3941" s="47">
        <f t="shared" ref="I3941:N3941" si="5712">VLOOKUP(CONCATENATE($F3941," ",$G3941),AllocFactorMatrix,(I$4+1),FALSE)*$E3942</f>
        <v>0</v>
      </c>
      <c r="J3941" s="47">
        <f t="shared" si="5712"/>
        <v>0</v>
      </c>
      <c r="K3941" s="47">
        <f t="shared" si="5712"/>
        <v>0</v>
      </c>
      <c r="L3941" s="47">
        <f t="shared" si="5712"/>
        <v>0</v>
      </c>
      <c r="M3941" s="47">
        <f t="shared" si="5712"/>
        <v>0</v>
      </c>
      <c r="N3941" s="47">
        <f t="shared" si="5712"/>
        <v>0</v>
      </c>
      <c r="O3941" s="47">
        <f t="shared" si="5632"/>
        <v>0</v>
      </c>
      <c r="P3941" s="47">
        <f>VLOOKUP(CONCATENATE($F3941," ",$G3941),AllocFactorMatrix,(P$4+1),FALSE)*$E3942</f>
        <v>0</v>
      </c>
      <c r="Q3941" s="47">
        <f>VLOOKUP(CONCATENATE($F3941," ",$G3941),AllocFactorMatrix,(Q$4+1),FALSE)*$E3942</f>
        <v>0</v>
      </c>
      <c r="R3941" s="47">
        <f>VLOOKUP(CONCATENATE($F3941," ",$G3941),AllocFactorMatrix,(R$4+1),FALSE)*$E3942</f>
        <v>0</v>
      </c>
      <c r="S3941" s="47">
        <f>VLOOKUP(CONCATENATE($F3941," ",$G3941),AllocFactorMatrix,(S$4+1),FALSE)*$E3942</f>
        <v>0</v>
      </c>
      <c r="T3941" s="47">
        <f t="shared" si="5706"/>
        <v>0</v>
      </c>
      <c r="U3941" s="47">
        <f>VLOOKUP(CONCATENATE($F3941," ",$G3941),AllocFactorMatrix,(U$4+1),FALSE)*$E3942</f>
        <v>0</v>
      </c>
      <c r="V3941" s="47">
        <f>VLOOKUP(CONCATENATE($F3941," ",$G3941),AllocFactorMatrix,(V$4+1),FALSE)*$E3942</f>
        <v>0</v>
      </c>
      <c r="W3941" s="47">
        <f>VLOOKUP(CONCATENATE($F3941," ",$G3941),AllocFactorMatrix,(W$4+1),FALSE)*$E3942</f>
        <v>0</v>
      </c>
      <c r="X3941" s="47">
        <f>VLOOKUP(CONCATENATE($F3941," ",$G3941),AllocFactorMatrix,(X$4+1),FALSE)*$E3942</f>
        <v>0</v>
      </c>
      <c r="Y3941" s="47">
        <f t="shared" si="5707"/>
        <v>0</v>
      </c>
      <c r="Z3941" s="47">
        <f>VLOOKUP(CONCATENATE($F3941," ",$G3941),AllocFactorMatrix,(Z$4+1),FALSE)*$E3942</f>
        <v>0</v>
      </c>
      <c r="AA3941" s="47">
        <f>VLOOKUP(CONCATENATE($F3941," ",$G3941),AllocFactorMatrix,(AA$4+1),FALSE)*$E3942</f>
        <v>0</v>
      </c>
      <c r="AB3941" s="47">
        <f t="shared" si="5633"/>
        <v>0</v>
      </c>
      <c r="AC3941" s="47">
        <f>VLOOKUP(CONCATENATE($F3941," ",$G3941),AllocFactorMatrix,(AC$4+1),FALSE)*$E3942</f>
        <v>0</v>
      </c>
      <c r="AD3941" s="47">
        <f>VLOOKUP(CONCATENATE($F3941," ",$G3941),AllocFactorMatrix,(AD$4+1),FALSE)*$E3942</f>
        <v>0</v>
      </c>
      <c r="AE3941" s="47">
        <f>VLOOKUP(CONCATENATE($F3941," ",$G3941),AllocFactorMatrix,(AE$4+1),FALSE)*$E3942</f>
        <v>0</v>
      </c>
    </row>
    <row r="3942" spans="1:31" s="44" customFormat="1" collapsed="1">
      <c r="A3942" s="49"/>
      <c r="B3942" s="97"/>
      <c r="C3942" s="48"/>
      <c r="D3942" s="96" t="s">
        <v>440</v>
      </c>
      <c r="E3942" s="54">
        <v>0</v>
      </c>
      <c r="F3942" s="88" t="s">
        <v>29</v>
      </c>
      <c r="G3942" s="48" t="str">
        <f>$G$15</f>
        <v>TOTAL</v>
      </c>
      <c r="H3942" s="46">
        <f t="shared" si="5643"/>
        <v>0</v>
      </c>
      <c r="I3942" s="47">
        <f t="shared" ref="I3942:N3942" si="5713">VLOOKUP(CONCATENATE($F3942," ",$G3942),AllocFactorMatrix,(I$4+1),FALSE)*$E3942</f>
        <v>0</v>
      </c>
      <c r="J3942" s="47">
        <f t="shared" si="5713"/>
        <v>0</v>
      </c>
      <c r="K3942" s="47">
        <f t="shared" si="5713"/>
        <v>0</v>
      </c>
      <c r="L3942" s="47">
        <f t="shared" si="5713"/>
        <v>0</v>
      </c>
      <c r="M3942" s="47">
        <f t="shared" si="5713"/>
        <v>0</v>
      </c>
      <c r="N3942" s="47">
        <f t="shared" si="5713"/>
        <v>0</v>
      </c>
      <c r="O3942" s="47">
        <f t="shared" si="5632"/>
        <v>0</v>
      </c>
      <c r="P3942" s="47">
        <f>VLOOKUP(CONCATENATE($F3942," ",$G3942),AllocFactorMatrix,(P$4+1),FALSE)*$E3942</f>
        <v>0</v>
      </c>
      <c r="Q3942" s="47">
        <f>VLOOKUP(CONCATENATE($F3942," ",$G3942),AllocFactorMatrix,(Q$4+1),FALSE)*$E3942</f>
        <v>0</v>
      </c>
      <c r="R3942" s="47">
        <f>VLOOKUP(CONCATENATE($F3942," ",$G3942),AllocFactorMatrix,(R$4+1),FALSE)*$E3942</f>
        <v>0</v>
      </c>
      <c r="S3942" s="47">
        <f>VLOOKUP(CONCATENATE($F3942," ",$G3942),AllocFactorMatrix,(S$4+1),FALSE)*$E3942</f>
        <v>0</v>
      </c>
      <c r="T3942" s="47">
        <f t="shared" si="5706"/>
        <v>0</v>
      </c>
      <c r="U3942" s="47">
        <f>VLOOKUP(CONCATENATE($F3942," ",$G3942),AllocFactorMatrix,(U$4+1),FALSE)*$E3942</f>
        <v>0</v>
      </c>
      <c r="V3942" s="47">
        <f>VLOOKUP(CONCATENATE($F3942," ",$G3942),AllocFactorMatrix,(V$4+1),FALSE)*$E3942</f>
        <v>0</v>
      </c>
      <c r="W3942" s="47">
        <f>VLOOKUP(CONCATENATE($F3942," ",$G3942),AllocFactorMatrix,(W$4+1),FALSE)*$E3942</f>
        <v>0</v>
      </c>
      <c r="X3942" s="47">
        <f>VLOOKUP(CONCATENATE($F3942," ",$G3942),AllocFactorMatrix,(X$4+1),FALSE)*$E3942</f>
        <v>0</v>
      </c>
      <c r="Y3942" s="47">
        <f t="shared" si="5707"/>
        <v>0</v>
      </c>
      <c r="Z3942" s="47">
        <f>VLOOKUP(CONCATENATE($F3942," ",$G3942),AllocFactorMatrix,(Z$4+1),FALSE)*$E3942</f>
        <v>0</v>
      </c>
      <c r="AA3942" s="47">
        <f>VLOOKUP(CONCATENATE($F3942," ",$G3942),AllocFactorMatrix,(AA$4+1),FALSE)*$E3942</f>
        <v>0</v>
      </c>
      <c r="AB3942" s="47">
        <f t="shared" si="5633"/>
        <v>0</v>
      </c>
      <c r="AC3942" s="47">
        <f>VLOOKUP(CONCATENATE($F3942," ",$G3942),AllocFactorMatrix,(AC$4+1),FALSE)*$E3942</f>
        <v>0</v>
      </c>
      <c r="AD3942" s="47">
        <f>VLOOKUP(CONCATENATE($F3942," ",$G3942),AllocFactorMatrix,(AD$4+1),FALSE)*$E3942</f>
        <v>0</v>
      </c>
      <c r="AE3942" s="47">
        <f>VLOOKUP(CONCATENATE($F3942," ",$G3942),AllocFactorMatrix,(AE$4+1),FALSE)*$E3942</f>
        <v>0</v>
      </c>
    </row>
    <row r="3943" spans="1:31" s="44" customFormat="1" hidden="1" outlineLevel="1">
      <c r="A3943" s="49"/>
      <c r="B3943" s="97"/>
      <c r="C3943" s="48"/>
      <c r="D3943" s="48"/>
      <c r="F3943" s="167" t="str">
        <f>F3950</f>
        <v>RB_GUP</v>
      </c>
      <c r="G3943" s="48" t="str">
        <f>$G$8</f>
        <v>PRODUCTION</v>
      </c>
      <c r="H3943" s="46">
        <f t="shared" ca="1" si="5643"/>
        <v>35090.780193375038</v>
      </c>
      <c r="I3943" s="47">
        <f t="shared" ref="I3943:N3943" ca="1" si="5714">VLOOKUP(CONCATENATE($F3943," ",$G3943),AllocFactorMatrix,(I$4+1),FALSE)*$E3950</f>
        <v>18046.168120250368</v>
      </c>
      <c r="J3943" s="47">
        <f t="shared" ca="1" si="5714"/>
        <v>4.037237162696643</v>
      </c>
      <c r="K3943" s="47">
        <f t="shared" ca="1" si="5714"/>
        <v>7.0689144041694867</v>
      </c>
      <c r="L3943" s="47">
        <f t="shared" ca="1" si="5714"/>
        <v>4205.9748114941367</v>
      </c>
      <c r="M3943" s="47">
        <f t="shared" ca="1" si="5714"/>
        <v>58.526085971840892</v>
      </c>
      <c r="N3943" s="47">
        <f t="shared" ca="1" si="5714"/>
        <v>8.1511449664649831</v>
      </c>
      <c r="O3943" s="47">
        <f t="shared" ref="O3943:O3958" ca="1" si="5715">SUBTOTAL(9,L3943:N3943)</f>
        <v>4272.6520424324426</v>
      </c>
      <c r="P3943" s="47">
        <f ca="1">VLOOKUP(CONCATENATE($F3943," ",$G3943),AllocFactorMatrix,(P$4+1),FALSE)*$E3950</f>
        <v>2501.6831503972612</v>
      </c>
      <c r="Q3943" s="47">
        <f ca="1">VLOOKUP(CONCATENATE($F3943," ",$G3943),AllocFactorMatrix,(Q$4+1),FALSE)*$E3950</f>
        <v>448.94950309396529</v>
      </c>
      <c r="R3943" s="47">
        <f ca="1">VLOOKUP(CONCATENATE($F3943," ",$G3943),AllocFactorMatrix,(R$4+1),FALSE)*$E3950</f>
        <v>91.042377780809218</v>
      </c>
      <c r="S3943" s="47">
        <f ca="1">VLOOKUP(CONCATENATE($F3943," ",$G3943),AllocFactorMatrix,(S$4+1),FALSE)*$E3950</f>
        <v>3.4572931248628032</v>
      </c>
      <c r="T3943" s="47">
        <f ca="1">SUBTOTAL(9,P3943:S3943)</f>
        <v>3045.1323243968982</v>
      </c>
      <c r="U3943" s="47">
        <f ca="1">VLOOKUP(CONCATENATE($F3943," ",$G3943),AllocFactorMatrix,(U$4+1),FALSE)*$E3950</f>
        <v>118.64942847385937</v>
      </c>
      <c r="V3943" s="47">
        <f ca="1">VLOOKUP(CONCATENATE($F3943," ",$G3943),AllocFactorMatrix,(V$4+1),FALSE)*$E3950</f>
        <v>1601.8357984632582</v>
      </c>
      <c r="W3943" s="47">
        <f ca="1">VLOOKUP(CONCATENATE($F3943," ",$G3943),AllocFactorMatrix,(W$4+1),FALSE)*$E3950</f>
        <v>6126.3789044405657</v>
      </c>
      <c r="X3943" s="47">
        <f ca="1">VLOOKUP(CONCATENATE($F3943," ",$G3943),AllocFactorMatrix,(X$4+1),FALSE)*$E3950</f>
        <v>1109.8503588056881</v>
      </c>
      <c r="Y3943" s="47">
        <f ca="1">SUBTOTAL(9,U3943:X3943)</f>
        <v>8956.7144901833708</v>
      </c>
      <c r="Z3943" s="47">
        <f ca="1">VLOOKUP(CONCATENATE($F3943," ",$G3943),AllocFactorMatrix,(Z$4+1),FALSE)*$E3950</f>
        <v>687.63556696383887</v>
      </c>
      <c r="AA3943" s="47">
        <f ca="1">VLOOKUP(CONCATENATE($F3943," ",$G3943),AllocFactorMatrix,(AA$4+1),FALSE)*$E3950</f>
        <v>13.733845984093607</v>
      </c>
      <c r="AB3943" s="47">
        <f t="shared" ref="AB3943:AB3958" ca="1" si="5716">SUBTOTAL(9,Z3943:AA3943)</f>
        <v>701.36941294793246</v>
      </c>
      <c r="AC3943" s="47">
        <f ca="1">VLOOKUP(CONCATENATE($F3943," ",$G3943),AllocFactorMatrix,(AC$4+1),FALSE)*$E3950</f>
        <v>9.071025587508883</v>
      </c>
      <c r="AD3943" s="47">
        <f ca="1">VLOOKUP(CONCATENATE($F3943," ",$G3943),AllocFactorMatrix,(AD$4+1),FALSE)*$E3950</f>
        <v>40.298660363292548</v>
      </c>
      <c r="AE3943" s="47">
        <f ca="1">VLOOKUP(CONCATENATE($F3943," ",$G3943),AllocFactorMatrix,(AE$4+1),FALSE)*$E3950</f>
        <v>8.2679656463727706</v>
      </c>
    </row>
    <row r="3944" spans="1:31" s="44" customFormat="1" hidden="1" outlineLevel="1">
      <c r="A3944" s="49"/>
      <c r="B3944" s="97"/>
      <c r="C3944" s="48"/>
      <c r="D3944" s="48"/>
      <c r="F3944" s="167" t="str">
        <f>F3950</f>
        <v>RB_GUP</v>
      </c>
      <c r="G3944" s="48" t="str">
        <f>$G$9</f>
        <v>BULKTRAN</v>
      </c>
      <c r="H3944" s="46">
        <f t="shared" ca="1" si="5643"/>
        <v>19056.204987150479</v>
      </c>
      <c r="I3944" s="47">
        <f t="shared" ref="I3944:N3944" ca="1" si="5717">VLOOKUP(CONCATENATE($F3944," ",$G3944),AllocFactorMatrix,(I$4+1),FALSE)*$E3950</f>
        <v>9800.0522369974515</v>
      </c>
      <c r="J3944" s="47">
        <f t="shared" ca="1" si="5717"/>
        <v>2.1924396815951614</v>
      </c>
      <c r="K3944" s="47">
        <f t="shared" ca="1" si="5717"/>
        <v>3.8388055546256088</v>
      </c>
      <c r="L3944" s="47">
        <f t="shared" ca="1" si="5717"/>
        <v>2284.073415778761</v>
      </c>
      <c r="M3944" s="47">
        <f t="shared" ca="1" si="5717"/>
        <v>31.78285251080144</v>
      </c>
      <c r="N3944" s="47">
        <f t="shared" ca="1" si="5717"/>
        <v>4.4265156974270399</v>
      </c>
      <c r="O3944" s="47">
        <f t="shared" ca="1" si="5715"/>
        <v>2320.2827839869897</v>
      </c>
      <c r="P3944" s="47">
        <f ca="1">VLOOKUP(CONCATENATE($F3944," ",$G3944),AllocFactorMatrix,(P$4+1),FALSE)*$E3950</f>
        <v>1358.5502135934535</v>
      </c>
      <c r="Q3944" s="47">
        <f ca="1">VLOOKUP(CONCATENATE($F3944," ",$G3944),AllocFactorMatrix,(Q$4+1),FALSE)*$E3950</f>
        <v>243.80403378586436</v>
      </c>
      <c r="R3944" s="47">
        <f ca="1">VLOOKUP(CONCATENATE($F3944," ",$G3944),AllocFactorMatrix,(R$4+1),FALSE)*$E3950</f>
        <v>49.440970076699479</v>
      </c>
      <c r="S3944" s="47">
        <f ca="1">VLOOKUP(CONCATENATE($F3944," ",$G3944),AllocFactorMatrix,(S$4+1),FALSE)*$E3950</f>
        <v>1.8774984803697792</v>
      </c>
      <c r="T3944" s="47">
        <f t="shared" ref="T3944:T3950" ca="1" si="5718">SUBTOTAL(9,P3944:S3944)</f>
        <v>1653.6727159363868</v>
      </c>
      <c r="U3944" s="47">
        <f ca="1">VLOOKUP(CONCATENATE($F3944," ",$G3944),AllocFactorMatrix,(U$4+1),FALSE)*$E3950</f>
        <v>64.433102317656051</v>
      </c>
      <c r="V3944" s="47">
        <f ca="1">VLOOKUP(CONCATENATE($F3944," ",$G3944),AllocFactorMatrix,(V$4+1),FALSE)*$E3950</f>
        <v>869.88408815813784</v>
      </c>
      <c r="W3944" s="47">
        <f ca="1">VLOOKUP(CONCATENATE($F3944," ",$G3944),AllocFactorMatrix,(W$4+1),FALSE)*$E3950</f>
        <v>3326.9574397782908</v>
      </c>
      <c r="X3944" s="47">
        <f ca="1">VLOOKUP(CONCATENATE($F3944," ",$G3944),AllocFactorMatrix,(X$4+1),FALSE)*$E3950</f>
        <v>602.70919671534159</v>
      </c>
      <c r="Y3944" s="47">
        <f t="shared" ref="Y3944:Y3950" ca="1" si="5719">SUBTOTAL(9,U3944:X3944)</f>
        <v>4863.9838269694264</v>
      </c>
      <c r="Z3944" s="47">
        <f ca="1">VLOOKUP(CONCATENATE($F3944," ",$G3944),AllocFactorMatrix,(Z$4+1),FALSE)*$E3950</f>
        <v>373.42356733898612</v>
      </c>
      <c r="AA3944" s="47">
        <f ca="1">VLOOKUP(CONCATENATE($F3944," ",$G3944),AllocFactorMatrix,(AA$4+1),FALSE)*$E3950</f>
        <v>7.4582264313476712</v>
      </c>
      <c r="AB3944" s="47">
        <f t="shared" ca="1" si="5716"/>
        <v>380.88179377033379</v>
      </c>
      <c r="AC3944" s="47">
        <f ca="1">VLOOKUP(CONCATENATE($F3944," ",$G3944),AllocFactorMatrix,(AC$4+1),FALSE)*$E3950</f>
        <v>4.9260609791711403</v>
      </c>
      <c r="AD3944" s="47">
        <f ca="1">VLOOKUP(CONCATENATE($F3944," ",$G3944),AllocFactorMatrix,(AD$4+1),FALSE)*$E3950</f>
        <v>21.884367584834767</v>
      </c>
      <c r="AE3944" s="47">
        <f ca="1">VLOOKUP(CONCATENATE($F3944," ",$G3944),AllocFactorMatrix,(AE$4+1),FALSE)*$E3950</f>
        <v>4.4899556896641286</v>
      </c>
    </row>
    <row r="3945" spans="1:31" s="44" customFormat="1" hidden="1" outlineLevel="1">
      <c r="A3945" s="49"/>
      <c r="B3945" s="97"/>
      <c r="C3945" s="48"/>
      <c r="D3945" s="48"/>
      <c r="F3945" s="167" t="str">
        <f>F3950</f>
        <v>RB_GUP</v>
      </c>
      <c r="G3945" s="48" t="str">
        <f>$G$10</f>
        <v>SUBTRAN</v>
      </c>
      <c r="H3945" s="46">
        <f t="shared" ca="1" si="5643"/>
        <v>5276.161451428783</v>
      </c>
      <c r="I3945" s="47">
        <f t="shared" ref="I3945:N3945" ca="1" si="5720">VLOOKUP(CONCATENATE($F3945," ",$G3945),AllocFactorMatrix,(I$4+1),FALSE)*$E3950</f>
        <v>2695.4335177754465</v>
      </c>
      <c r="J3945" s="47">
        <f t="shared" ca="1" si="5720"/>
        <v>0.43891046845323806</v>
      </c>
      <c r="K3945" s="47">
        <f t="shared" ca="1" si="5720"/>
        <v>0.81688774316174295</v>
      </c>
      <c r="L3945" s="47">
        <f t="shared" ca="1" si="5720"/>
        <v>631.6785198057305</v>
      </c>
      <c r="M3945" s="47">
        <f t="shared" ca="1" si="5720"/>
        <v>8.8282087515417995</v>
      </c>
      <c r="N3945" s="47">
        <f t="shared" ca="1" si="5720"/>
        <v>1.5978647659498741</v>
      </c>
      <c r="O3945" s="47">
        <f t="shared" ca="1" si="5715"/>
        <v>642.10459332322216</v>
      </c>
      <c r="P3945" s="47">
        <f ca="1">VLOOKUP(CONCATENATE($F3945," ",$G3945),AllocFactorMatrix,(P$4+1),FALSE)*$E3950</f>
        <v>364.68916260662826</v>
      </c>
      <c r="Q3945" s="47">
        <f ca="1">VLOOKUP(CONCATENATE($F3945," ",$G3945),AllocFactorMatrix,(Q$4+1),FALSE)*$E3950</f>
        <v>65.629372753117323</v>
      </c>
      <c r="R3945" s="47">
        <f ca="1">VLOOKUP(CONCATENATE($F3945," ",$G3945),AllocFactorMatrix,(R$4+1),FALSE)*$E3950</f>
        <v>17.227204345165028</v>
      </c>
      <c r="S3945" s="47">
        <f ca="1">VLOOKUP(CONCATENATE($F3945," ",$G3945),AllocFactorMatrix,(S$4+1),FALSE)*$E3950</f>
        <v>0</v>
      </c>
      <c r="T3945" s="47">
        <f t="shared" ca="1" si="5718"/>
        <v>447.5457397049106</v>
      </c>
      <c r="U3945" s="47">
        <f ca="1">VLOOKUP(CONCATENATE($F3945," ",$G3945),AllocFactorMatrix,(U$4+1),FALSE)*$E3950</f>
        <v>16.462306149777955</v>
      </c>
      <c r="V3945" s="47">
        <f ca="1">VLOOKUP(CONCATENATE($F3945," ",$G3945),AllocFactorMatrix,(V$4+1),FALSE)*$E3950</f>
        <v>230.9821184435169</v>
      </c>
      <c r="W3945" s="47">
        <f ca="1">VLOOKUP(CONCATENATE($F3945," ",$G3945),AllocFactorMatrix,(W$4+1),FALSE)*$E3950</f>
        <v>1138.9200205520142</v>
      </c>
      <c r="X3945" s="47">
        <f ca="1">VLOOKUP(CONCATENATE($F3945," ",$G3945),AllocFactorMatrix,(X$4+1),FALSE)*$E3950</f>
        <v>0</v>
      </c>
      <c r="Y3945" s="47">
        <f t="shared" ca="1" si="5719"/>
        <v>1386.364445145309</v>
      </c>
      <c r="Z3945" s="47">
        <f ca="1">VLOOKUP(CONCATENATE($F3945," ",$G3945),AllocFactorMatrix,(Z$4+1),FALSE)*$E3950</f>
        <v>100.1159604201633</v>
      </c>
      <c r="AA3945" s="47">
        <f ca="1">VLOOKUP(CONCATENATE($F3945," ",$G3945),AllocFactorMatrix,(AA$4+1),FALSE)*$E3950</f>
        <v>2.0101800188978327</v>
      </c>
      <c r="AB3945" s="47">
        <f t="shared" ca="1" si="5716"/>
        <v>102.12614043906113</v>
      </c>
      <c r="AC3945" s="47">
        <f ca="1">VLOOKUP(CONCATENATE($F3945," ",$G3945),AllocFactorMatrix,(AC$4+1),FALSE)*$E3950</f>
        <v>1.3312168292185325</v>
      </c>
      <c r="AD3945" s="47">
        <f ca="1">VLOOKUP(CONCATENATE($F3945," ",$G3945),AllocFactorMatrix,(AD$4+1),FALSE)*$E3950</f>
        <v>0</v>
      </c>
      <c r="AE3945" s="47">
        <f ca="1">VLOOKUP(CONCATENATE($F3945," ",$G3945),AllocFactorMatrix,(AE$4+1),FALSE)*$E3950</f>
        <v>0</v>
      </c>
    </row>
    <row r="3946" spans="1:31" s="44" customFormat="1" hidden="1" outlineLevel="1">
      <c r="A3946" s="49"/>
      <c r="B3946" s="97"/>
      <c r="C3946" s="48"/>
      <c r="D3946" s="48"/>
      <c r="F3946" s="167" t="str">
        <f>F3950</f>
        <v>RB_GUP</v>
      </c>
      <c r="G3946" s="48" t="str">
        <f>$G$11</f>
        <v>DISTPRI</v>
      </c>
      <c r="H3946" s="46">
        <f t="shared" ca="1" si="5643"/>
        <v>21109.089200734034</v>
      </c>
      <c r="I3946" s="47">
        <f t="shared" ref="I3946:N3946" ca="1" si="5721">VLOOKUP(CONCATENATE($F3946," ",$G3946),AllocFactorMatrix,(I$4+1),FALSE)*$E3950</f>
        <v>13820.111525492086</v>
      </c>
      <c r="J3946" s="47">
        <f t="shared" ca="1" si="5721"/>
        <v>2.2692823536315019</v>
      </c>
      <c r="K3946" s="47">
        <f t="shared" ca="1" si="5721"/>
        <v>4.1988223584878419</v>
      </c>
      <c r="L3946" s="47">
        <f t="shared" ca="1" si="5721"/>
        <v>3233.5392646136811</v>
      </c>
      <c r="M3946" s="47">
        <f t="shared" ca="1" si="5721"/>
        <v>45.185263492278068</v>
      </c>
      <c r="N3946" s="47">
        <f t="shared" ca="1" si="5721"/>
        <v>0</v>
      </c>
      <c r="O3946" s="47">
        <f t="shared" ca="1" si="5715"/>
        <v>3278.7245281059591</v>
      </c>
      <c r="P3946" s="47">
        <f ca="1">VLOOKUP(CONCATENATE($F3946," ",$G3946),AllocFactorMatrix,(P$4+1),FALSE)*$E3950</f>
        <v>1875.1964144361275</v>
      </c>
      <c r="Q3946" s="47">
        <f ca="1">VLOOKUP(CONCATENATE($F3946," ",$G3946),AllocFactorMatrix,(Q$4+1),FALSE)*$E3950</f>
        <v>337.43103392944641</v>
      </c>
      <c r="R3946" s="47">
        <f ca="1">VLOOKUP(CONCATENATE($F3946," ",$G3946),AllocFactorMatrix,(R$4+1),FALSE)*$E3950</f>
        <v>0</v>
      </c>
      <c r="S3946" s="47">
        <f ca="1">VLOOKUP(CONCATENATE($F3946," ",$G3946),AllocFactorMatrix,(S$4+1),FALSE)*$E3950</f>
        <v>0</v>
      </c>
      <c r="T3946" s="47">
        <f t="shared" ca="1" si="5718"/>
        <v>2212.6274483655739</v>
      </c>
      <c r="U3946" s="47">
        <f ca="1">VLOOKUP(CONCATENATE($F3946," ",$G3946),AllocFactorMatrix,(U$4+1),FALSE)*$E3950</f>
        <v>84.915437363016807</v>
      </c>
      <c r="V3946" s="47">
        <f ca="1">VLOOKUP(CONCATENATE($F3946," ",$G3946),AllocFactorMatrix,(V$4+1),FALSE)*$E3950</f>
        <v>1174.1990186132784</v>
      </c>
      <c r="W3946" s="47">
        <f ca="1">VLOOKUP(CONCATENATE($F3946," ",$G3946),AllocFactorMatrix,(W$4+1),FALSE)*$E3950</f>
        <v>0</v>
      </c>
      <c r="X3946" s="47">
        <f ca="1">VLOOKUP(CONCATENATE($F3946," ",$G3946),AllocFactorMatrix,(X$4+1),FALSE)*$E3950</f>
        <v>0</v>
      </c>
      <c r="Y3946" s="47">
        <f t="shared" ca="1" si="5719"/>
        <v>1259.1144559762952</v>
      </c>
      <c r="Z3946" s="47">
        <f ca="1">VLOOKUP(CONCATENATE($F3946," ",$G3946),AllocFactorMatrix,(Z$4+1),FALSE)*$E3950</f>
        <v>514.92218272993239</v>
      </c>
      <c r="AA3946" s="47">
        <f ca="1">VLOOKUP(CONCATENATE($F3946," ",$G3946),AllocFactorMatrix,(AA$4+1),FALSE)*$E3950</f>
        <v>10.335300244640651</v>
      </c>
      <c r="AB3946" s="47">
        <f t="shared" ca="1" si="5716"/>
        <v>525.25748297457301</v>
      </c>
      <c r="AC3946" s="47">
        <f ca="1">VLOOKUP(CONCATENATE($F3946," ",$G3946),AllocFactorMatrix,(AC$4+1),FALSE)*$E3950</f>
        <v>6.7856551074259706</v>
      </c>
      <c r="AD3946" s="47">
        <f ca="1">VLOOKUP(CONCATENATE($F3946," ",$G3946),AllocFactorMatrix,(AD$4+1),FALSE)*$E3950</f>
        <v>0</v>
      </c>
      <c r="AE3946" s="47">
        <f ca="1">VLOOKUP(CONCATENATE($F3946," ",$G3946),AllocFactorMatrix,(AE$4+1),FALSE)*$E3950</f>
        <v>0</v>
      </c>
    </row>
    <row r="3947" spans="1:31" s="44" customFormat="1" hidden="1" outlineLevel="1">
      <c r="A3947" s="49"/>
      <c r="B3947" s="97"/>
      <c r="C3947" s="48"/>
      <c r="D3947" s="48"/>
      <c r="F3947" s="167" t="str">
        <f>F3950</f>
        <v>RB_GUP</v>
      </c>
      <c r="G3947" s="48" t="str">
        <f>$G$12</f>
        <v>DISTSEC</v>
      </c>
      <c r="H3947" s="46">
        <f t="shared" ca="1" si="5643"/>
        <v>10119.413013760754</v>
      </c>
      <c r="I3947" s="47">
        <f t="shared" ref="I3947:N3947" ca="1" si="5722">VLOOKUP(CONCATENATE($F3947," ",$G3947),AllocFactorMatrix,(I$4+1),FALSE)*$E3950</f>
        <v>7507.8066984423058</v>
      </c>
      <c r="J3947" s="47">
        <f t="shared" ca="1" si="5722"/>
        <v>1.8611465833496115</v>
      </c>
      <c r="K3947" s="47">
        <f t="shared" ca="1" si="5722"/>
        <v>2.4106977398504807</v>
      </c>
      <c r="L3947" s="47">
        <f t="shared" ca="1" si="5722"/>
        <v>1513.3246653770809</v>
      </c>
      <c r="M3947" s="47">
        <f t="shared" ca="1" si="5722"/>
        <v>0</v>
      </c>
      <c r="N3947" s="47">
        <f t="shared" ca="1" si="5722"/>
        <v>0</v>
      </c>
      <c r="O3947" s="47">
        <f t="shared" ca="1" si="5715"/>
        <v>1513.3246653770809</v>
      </c>
      <c r="P3947" s="47">
        <f ca="1">VLOOKUP(CONCATENATE($F3947," ",$G3947),AllocFactorMatrix,(P$4+1),FALSE)*$E3950</f>
        <v>755.44232912110886</v>
      </c>
      <c r="Q3947" s="47">
        <f ca="1">VLOOKUP(CONCATENATE($F3947," ",$G3947),AllocFactorMatrix,(Q$4+1),FALSE)*$E3950</f>
        <v>0</v>
      </c>
      <c r="R3947" s="47">
        <f ca="1">VLOOKUP(CONCATENATE($F3947," ",$G3947),AllocFactorMatrix,(R$4+1),FALSE)*$E3950</f>
        <v>0</v>
      </c>
      <c r="S3947" s="47">
        <f ca="1">VLOOKUP(CONCATENATE($F3947," ",$G3947),AllocFactorMatrix,(S$4+1),FALSE)*$E3950</f>
        <v>0</v>
      </c>
      <c r="T3947" s="47">
        <f t="shared" ca="1" si="5718"/>
        <v>755.44232912110886</v>
      </c>
      <c r="U3947" s="47">
        <f ca="1">VLOOKUP(CONCATENATE($F3947," ",$G3947),AllocFactorMatrix,(U$4+1),FALSE)*$E3950</f>
        <v>28.290893536664761</v>
      </c>
      <c r="V3947" s="47">
        <f ca="1">VLOOKUP(CONCATENATE($F3947," ",$G3947),AllocFactorMatrix,(V$4+1),FALSE)*$E3950</f>
        <v>0</v>
      </c>
      <c r="W3947" s="47">
        <f ca="1">VLOOKUP(CONCATENATE($F3947," ",$G3947),AllocFactorMatrix,(W$4+1),FALSE)*$E3950</f>
        <v>0</v>
      </c>
      <c r="X3947" s="47">
        <f ca="1">VLOOKUP(CONCATENATE($F3947," ",$G3947),AllocFactorMatrix,(X$4+1),FALSE)*$E3950</f>
        <v>0</v>
      </c>
      <c r="Y3947" s="47">
        <f t="shared" ca="1" si="5719"/>
        <v>28.290893536664761</v>
      </c>
      <c r="Z3947" s="47">
        <f ca="1">VLOOKUP(CONCATENATE($F3947," ",$G3947),AllocFactorMatrix,(Z$4+1),FALSE)*$E3950</f>
        <v>213.80470927385164</v>
      </c>
      <c r="AA3947" s="47">
        <f ca="1">VLOOKUP(CONCATENATE($F3947," ",$G3947),AllocFactorMatrix,(AA$4+1),FALSE)*$E3950</f>
        <v>0</v>
      </c>
      <c r="AB3947" s="47">
        <f t="shared" ca="1" si="5716"/>
        <v>213.80470927385164</v>
      </c>
      <c r="AC3947" s="47">
        <f ca="1">VLOOKUP(CONCATENATE($F3947," ",$G3947),AllocFactorMatrix,(AC$4+1),FALSE)*$E3950</f>
        <v>2.527935319904</v>
      </c>
      <c r="AD3947" s="47">
        <f ca="1">VLOOKUP(CONCATENATE($F3947," ",$G3947),AllocFactorMatrix,(AD$4+1),FALSE)*$E3950</f>
        <v>77.809116411769779</v>
      </c>
      <c r="AE3947" s="47">
        <f ca="1">VLOOKUP(CONCATENATE($F3947," ",$G3947),AllocFactorMatrix,(AE$4+1),FALSE)*$E3950</f>
        <v>16.134821954865529</v>
      </c>
    </row>
    <row r="3948" spans="1:31" s="44" customFormat="1" hidden="1" outlineLevel="1">
      <c r="A3948" s="49"/>
      <c r="B3948" s="97"/>
      <c r="C3948" s="48"/>
      <c r="D3948" s="48"/>
      <c r="F3948" s="167" t="str">
        <f>F3950</f>
        <v>RB_GUP</v>
      </c>
      <c r="G3948" s="48" t="str">
        <f>$G$13</f>
        <v>ENERGY</v>
      </c>
      <c r="H3948" s="46">
        <f t="shared" ca="1" si="5643"/>
        <v>655.13705216320398</v>
      </c>
      <c r="I3948" s="47">
        <f t="shared" ref="I3948:N3948" ca="1" si="5723">VLOOKUP(CONCATENATE($F3948," ",$G3948),AllocFactorMatrix,(I$4+1),FALSE)*$E3950</f>
        <v>256.30507783079105</v>
      </c>
      <c r="J3948" s="47">
        <f t="shared" ca="1" si="5723"/>
        <v>4.1015824749626187E-2</v>
      </c>
      <c r="K3948" s="47">
        <f t="shared" ca="1" si="5723"/>
        <v>0.11826505237010845</v>
      </c>
      <c r="L3948" s="47">
        <f t="shared" ca="1" si="5723"/>
        <v>73.906539141672866</v>
      </c>
      <c r="M3948" s="47">
        <f t="shared" ca="1" si="5723"/>
        <v>1.0307762997907854</v>
      </c>
      <c r="N3948" s="47">
        <f t="shared" ca="1" si="5723"/>
        <v>0.14410165311614184</v>
      </c>
      <c r="O3948" s="47">
        <f t="shared" ca="1" si="5715"/>
        <v>75.081417094579791</v>
      </c>
      <c r="P3948" s="47">
        <f ca="1">VLOOKUP(CONCATENATE($F3948," ",$G3948),AllocFactorMatrix,(P$4+1),FALSE)*$E3950</f>
        <v>47.914170044830172</v>
      </c>
      <c r="Q3948" s="47">
        <f ca="1">VLOOKUP(CONCATENATE($F3948," ",$G3948),AllocFactorMatrix,(Q$4+1),FALSE)*$E3950</f>
        <v>8.5573937248195922</v>
      </c>
      <c r="R3948" s="47">
        <f ca="1">VLOOKUP(CONCATENATE($F3948," ",$G3948),AllocFactorMatrix,(R$4+1),FALSE)*$E3950</f>
        <v>1.7425987473179925</v>
      </c>
      <c r="S3948" s="47">
        <f ca="1">VLOOKUP(CONCATENATE($F3948," ",$G3948),AllocFactorMatrix,(S$4+1),FALSE)*$E3950</f>
        <v>6.5818544434093726E-2</v>
      </c>
      <c r="T3948" s="47">
        <f t="shared" ca="1" si="5718"/>
        <v>58.279981061401848</v>
      </c>
      <c r="U3948" s="47">
        <f ca="1">VLOOKUP(CONCATENATE($F3948," ",$G3948),AllocFactorMatrix,(U$4+1),FALSE)*$E3950</f>
        <v>2.5129161432744929</v>
      </c>
      <c r="V3948" s="47">
        <f ca="1">VLOOKUP(CONCATENATE($F3948," ",$G3948),AllocFactorMatrix,(V$4+1),FALSE)*$E3950</f>
        <v>39.729682017821148</v>
      </c>
      <c r="W3948" s="47">
        <f ca="1">VLOOKUP(CONCATENATE($F3948," ",$G3948),AllocFactorMatrix,(W$4+1),FALSE)*$E3950</f>
        <v>170.87089614088339</v>
      </c>
      <c r="X3948" s="47">
        <f ca="1">VLOOKUP(CONCATENATE($F3948," ",$G3948),AllocFactorMatrix,(X$4+1),FALSE)*$E3950</f>
        <v>32.142600266360397</v>
      </c>
      <c r="Y3948" s="47">
        <f t="shared" ca="1" si="5719"/>
        <v>245.25609456833942</v>
      </c>
      <c r="Z3948" s="47">
        <f ca="1">VLOOKUP(CONCATENATE($F3948," ",$G3948),AllocFactorMatrix,(Z$4+1),FALSE)*$E3950</f>
        <v>13.180693417993938</v>
      </c>
      <c r="AA3948" s="47">
        <f ca="1">VLOOKUP(CONCATENATE($F3948," ",$G3948),AllocFactorMatrix,(AA$4+1),FALSE)*$E3950</f>
        <v>0.26446798418916412</v>
      </c>
      <c r="AB3948" s="47">
        <f t="shared" ca="1" si="5716"/>
        <v>13.445161402183102</v>
      </c>
      <c r="AC3948" s="47">
        <f ca="1">VLOOKUP(CONCATENATE($F3948," ",$G3948),AllocFactorMatrix,(AC$4+1),FALSE)*$E3950</f>
        <v>0.23590657597839246</v>
      </c>
      <c r="AD3948" s="47">
        <f ca="1">VLOOKUP(CONCATENATE($F3948," ",$G3948),AllocFactorMatrix,(AD$4+1),FALSE)*$E3950</f>
        <v>5.2842265084351485</v>
      </c>
      <c r="AE3948" s="47">
        <f ca="1">VLOOKUP(CONCATENATE($F3948," ",$G3948),AllocFactorMatrix,(AE$4+1),FALSE)*$E3950</f>
        <v>1.0899062443754515</v>
      </c>
    </row>
    <row r="3949" spans="1:31" s="44" customFormat="1" hidden="1" outlineLevel="1">
      <c r="A3949" s="49"/>
      <c r="B3949" s="97"/>
      <c r="C3949" s="48"/>
      <c r="D3949" s="48"/>
      <c r="F3949" s="167" t="str">
        <f>F3950</f>
        <v>RB_GUP</v>
      </c>
      <c r="G3949" s="48" t="str">
        <f>$G$14</f>
        <v>CUSTOMER</v>
      </c>
      <c r="H3949" s="46">
        <f t="shared" ca="1" si="5643"/>
        <v>4769.2141013877126</v>
      </c>
      <c r="I3949" s="47">
        <f t="shared" ref="I3949:N3949" ca="1" si="5724">VLOOKUP(CONCATENATE($F3949," ",$G3949),AllocFactorMatrix,(I$4+1),FALSE)*$E3950</f>
        <v>2361.7445853071022</v>
      </c>
      <c r="J3949" s="47">
        <f t="shared" ca="1" si="5724"/>
        <v>0.47658275864362332</v>
      </c>
      <c r="K3949" s="47">
        <f t="shared" ca="1" si="5724"/>
        <v>0.2525861906263997</v>
      </c>
      <c r="L3949" s="47">
        <f t="shared" ca="1" si="5724"/>
        <v>752.69903551116033</v>
      </c>
      <c r="M3949" s="47">
        <f t="shared" ca="1" si="5724"/>
        <v>48.056872983988484</v>
      </c>
      <c r="N3949" s="47">
        <f t="shared" ca="1" si="5724"/>
        <v>8.0825265610721537</v>
      </c>
      <c r="O3949" s="47">
        <f t="shared" ca="1" si="5715"/>
        <v>808.83843505622099</v>
      </c>
      <c r="P3949" s="47">
        <f ca="1">VLOOKUP(CONCATENATE($F3949," ",$G3949),AllocFactorMatrix,(P$4+1),FALSE)*$E3950</f>
        <v>58.619344760709645</v>
      </c>
      <c r="Q3949" s="47">
        <f ca="1">VLOOKUP(CONCATENATE($F3949," ",$G3949),AllocFactorMatrix,(Q$4+1),FALSE)*$E3950</f>
        <v>16.966675811830449</v>
      </c>
      <c r="R3949" s="47">
        <f ca="1">VLOOKUP(CONCATENATE($F3949," ",$G3949),AllocFactorMatrix,(R$4+1),FALSE)*$E3950</f>
        <v>19.874555976605894</v>
      </c>
      <c r="S3949" s="47">
        <f ca="1">VLOOKUP(CONCATENATE($F3949," ",$G3949),AllocFactorMatrix,(S$4+1),FALSE)*$E3950</f>
        <v>2.4832772119690416</v>
      </c>
      <c r="T3949" s="47">
        <f t="shared" ca="1" si="5718"/>
        <v>97.943853761115022</v>
      </c>
      <c r="U3949" s="47">
        <f ca="1">VLOOKUP(CONCATENATE($F3949," ",$G3949),AllocFactorMatrix,(U$4+1),FALSE)*$E3950</f>
        <v>0.38864867333903319</v>
      </c>
      <c r="V3949" s="47">
        <f ca="1">VLOOKUP(CONCATENATE($F3949," ",$G3949),AllocFactorMatrix,(V$4+1),FALSE)*$E3950</f>
        <v>12.042467552175385</v>
      </c>
      <c r="W3949" s="47">
        <f ca="1">VLOOKUP(CONCATENATE($F3949," ",$G3949),AllocFactorMatrix,(W$4+1),FALSE)*$E3950</f>
        <v>33.407357090432484</v>
      </c>
      <c r="X3949" s="47">
        <f ca="1">VLOOKUP(CONCATENATE($F3949," ",$G3949),AllocFactorMatrix,(X$4+1),FALSE)*$E3950</f>
        <v>9.9334553454123959</v>
      </c>
      <c r="Y3949" s="47">
        <f t="shared" ca="1" si="5719"/>
        <v>55.771928661359297</v>
      </c>
      <c r="Z3949" s="47">
        <f ca="1">VLOOKUP(CONCATENATE($F3949," ",$G3949),AllocFactorMatrix,(Z$4+1),FALSE)*$E3950</f>
        <v>11.861672371629309</v>
      </c>
      <c r="AA3949" s="47">
        <f ca="1">VLOOKUP(CONCATENATE($F3949," ",$G3949),AllocFactorMatrix,(AA$4+1),FALSE)*$E3950</f>
        <v>0.22210861233519114</v>
      </c>
      <c r="AB3949" s="47">
        <f t="shared" ca="1" si="5716"/>
        <v>12.0837809839645</v>
      </c>
      <c r="AC3949" s="47">
        <f ca="1">VLOOKUP(CONCATENATE($F3949," ",$G3949),AllocFactorMatrix,(AC$4+1),FALSE)*$E3950</f>
        <v>1.1474803099954669</v>
      </c>
      <c r="AD3949" s="47">
        <f ca="1">VLOOKUP(CONCATENATE($F3949," ",$G3949),AllocFactorMatrix,(AD$4+1),FALSE)*$E3950</f>
        <v>1261.0143882070622</v>
      </c>
      <c r="AE3949" s="47">
        <f ca="1">VLOOKUP(CONCATENATE($F3949," ",$G3949),AllocFactorMatrix,(AE$4+1),FALSE)*$E3950</f>
        <v>169.94048015162383</v>
      </c>
    </row>
    <row r="3950" spans="1:31" s="44" customFormat="1" collapsed="1">
      <c r="A3950" s="49"/>
      <c r="B3950" s="97"/>
      <c r="C3950" s="48"/>
      <c r="D3950" s="96" t="s">
        <v>441</v>
      </c>
      <c r="E3950" s="54">
        <v>96076</v>
      </c>
      <c r="F3950" s="88" t="s">
        <v>71</v>
      </c>
      <c r="G3950" s="48" t="str">
        <f>$G$15</f>
        <v>TOTAL</v>
      </c>
      <c r="H3950" s="46">
        <f t="shared" ca="1" si="5643"/>
        <v>96076.000000000015</v>
      </c>
      <c r="I3950" s="47">
        <f t="shared" ref="I3950:N3950" ca="1" si="5725">VLOOKUP(CONCATENATE($F3950," ",$G3950),AllocFactorMatrix,(I$4+1),FALSE)*$E3950</f>
        <v>54487.621762095543</v>
      </c>
      <c r="J3950" s="47">
        <f t="shared" ca="1" si="5725"/>
        <v>11.316614833119404</v>
      </c>
      <c r="K3950" s="47">
        <f t="shared" ca="1" si="5725"/>
        <v>18.704979043291669</v>
      </c>
      <c r="L3950" s="47">
        <f t="shared" ca="1" si="5725"/>
        <v>12695.196251722225</v>
      </c>
      <c r="M3950" s="47">
        <f t="shared" ca="1" si="5725"/>
        <v>193.41006001024147</v>
      </c>
      <c r="N3950" s="47">
        <f t="shared" ca="1" si="5725"/>
        <v>22.402153644030193</v>
      </c>
      <c r="O3950" s="47">
        <f t="shared" ca="1" si="5715"/>
        <v>12911.008465376497</v>
      </c>
      <c r="P3950" s="47">
        <f ca="1">VLOOKUP(CONCATENATE($F3950," ",$G3950),AllocFactorMatrix,(P$4+1),FALSE)*$E3950</f>
        <v>6962.0947849601189</v>
      </c>
      <c r="Q3950" s="47">
        <f ca="1">VLOOKUP(CONCATENATE($F3950," ",$G3950),AllocFactorMatrix,(Q$4+1),FALSE)*$E3950</f>
        <v>1121.3380130990433</v>
      </c>
      <c r="R3950" s="47">
        <f ca="1">VLOOKUP(CONCATENATE($F3950," ",$G3950),AllocFactorMatrix,(R$4+1),FALSE)*$E3950</f>
        <v>179.32770692659759</v>
      </c>
      <c r="S3950" s="47">
        <f ca="1">VLOOKUP(CONCATENATE($F3950," ",$G3950),AllocFactorMatrix,(S$4+1),FALSE)*$E3950</f>
        <v>7.8838873616357183</v>
      </c>
      <c r="T3950" s="47">
        <f t="shared" ca="1" si="5718"/>
        <v>8270.6443923473944</v>
      </c>
      <c r="U3950" s="47">
        <f ca="1">VLOOKUP(CONCATENATE($F3950," ",$G3950),AllocFactorMatrix,(U$4+1),FALSE)*$E3950</f>
        <v>315.65273265758844</v>
      </c>
      <c r="V3950" s="47">
        <f ca="1">VLOOKUP(CONCATENATE($F3950," ",$G3950),AllocFactorMatrix,(V$4+1),FALSE)*$E3950</f>
        <v>3928.673173248188</v>
      </c>
      <c r="W3950" s="47">
        <f ca="1">VLOOKUP(CONCATENATE($F3950," ",$G3950),AllocFactorMatrix,(W$4+1),FALSE)*$E3950</f>
        <v>10796.534618002186</v>
      </c>
      <c r="X3950" s="47">
        <f ca="1">VLOOKUP(CONCATENATE($F3950," ",$G3950),AllocFactorMatrix,(X$4+1),FALSE)*$E3950</f>
        <v>1754.6356111328028</v>
      </c>
      <c r="Y3950" s="47">
        <f t="shared" ca="1" si="5719"/>
        <v>16795.496135040765</v>
      </c>
      <c r="Z3950" s="47">
        <f ca="1">VLOOKUP(CONCATENATE($F3950," ",$G3950),AllocFactorMatrix,(Z$4+1),FALSE)*$E3950</f>
        <v>1914.9443525163954</v>
      </c>
      <c r="AA3950" s="47">
        <f ca="1">VLOOKUP(CONCATENATE($F3950," ",$G3950),AllocFactorMatrix,(AA$4+1),FALSE)*$E3950</f>
        <v>34.024129275504109</v>
      </c>
      <c r="AB3950" s="47">
        <f t="shared" ca="1" si="5716"/>
        <v>1948.9684817918994</v>
      </c>
      <c r="AC3950" s="47">
        <f ca="1">VLOOKUP(CONCATENATE($F3950," ",$G3950),AllocFactorMatrix,(AC$4+1),FALSE)*$E3950</f>
        <v>26.025280709202384</v>
      </c>
      <c r="AD3950" s="47">
        <f ca="1">VLOOKUP(CONCATENATE($F3950," ",$G3950),AllocFactorMatrix,(AD$4+1),FALSE)*$E3950</f>
        <v>1406.2907590753944</v>
      </c>
      <c r="AE3950" s="47">
        <f ca="1">VLOOKUP(CONCATENATE($F3950," ",$G3950),AllocFactorMatrix,(AE$4+1),FALSE)*$E3950</f>
        <v>199.92312968690172</v>
      </c>
    </row>
    <row r="3951" spans="1:31" s="44" customFormat="1" hidden="1" outlineLevel="1">
      <c r="A3951" s="49"/>
      <c r="B3951" s="97"/>
      <c r="C3951" s="48"/>
      <c r="D3951" s="48"/>
      <c r="F3951" s="167" t="str">
        <f>F3958</f>
        <v>PROD_DEMAND</v>
      </c>
      <c r="G3951" s="48" t="str">
        <f>$G$8</f>
        <v>PRODUCTION</v>
      </c>
      <c r="H3951" s="46">
        <f t="shared" ref="H3951:H4014" si="5726">SUBTOTAL(9,I3951:AE3951)</f>
        <v>39512.000000000007</v>
      </c>
      <c r="I3951" s="47">
        <f t="shared" ref="I3951:N3951" si="5727">VLOOKUP(CONCATENATE($F3951," ",$G3951),AllocFactorMatrix,(I$4+1),FALSE)*$E3958</f>
        <v>20319.872936366075</v>
      </c>
      <c r="J3951" s="47">
        <f t="shared" si="5727"/>
        <v>4.5459039067642655</v>
      </c>
      <c r="K3951" s="47">
        <f t="shared" si="5727"/>
        <v>7.9595536034925898</v>
      </c>
      <c r="L3951" s="47">
        <f t="shared" si="5727"/>
        <v>4735.9014486412425</v>
      </c>
      <c r="M3951" s="47">
        <f t="shared" si="5727"/>
        <v>65.900008383283577</v>
      </c>
      <c r="N3951" s="47">
        <f t="shared" si="5727"/>
        <v>9.1781384779745974</v>
      </c>
      <c r="O3951" s="47">
        <f t="shared" si="5715"/>
        <v>4810.9795955025002</v>
      </c>
      <c r="P3951" s="47">
        <f>VLOOKUP(CONCATENATE($F3951," ",$G3951),AllocFactorMatrix,(P$4+1),FALSE)*$E3958</f>
        <v>2816.8796502609043</v>
      </c>
      <c r="Q3951" s="47">
        <f>VLOOKUP(CONCATENATE($F3951," ",$G3951),AllocFactorMatrix,(Q$4+1),FALSE)*$E3958</f>
        <v>505.51434503578707</v>
      </c>
      <c r="R3951" s="47">
        <f>VLOOKUP(CONCATENATE($F3951," ",$G3951),AllocFactorMatrix,(R$4+1),FALSE)*$E3958</f>
        <v>102.51315049286018</v>
      </c>
      <c r="S3951" s="47">
        <f>VLOOKUP(CONCATENATE($F3951," ",$G3951),AllocFactorMatrix,(S$4+1),FALSE)*$E3958</f>
        <v>3.8928905312675064</v>
      </c>
      <c r="T3951" s="47">
        <f>SUBTOTAL(9,P3951:S3951)</f>
        <v>3428.8000363208189</v>
      </c>
      <c r="U3951" s="47">
        <f>VLOOKUP(CONCATENATE($F3951," ",$G3951),AllocFactorMatrix,(U$4+1),FALSE)*$E3958</f>
        <v>133.5985176740019</v>
      </c>
      <c r="V3951" s="47">
        <f>VLOOKUP(CONCATENATE($F3951," ",$G3951),AllocFactorMatrix,(V$4+1),FALSE)*$E3958</f>
        <v>1803.657135010905</v>
      </c>
      <c r="W3951" s="47">
        <f>VLOOKUP(CONCATENATE($F3951," ",$G3951),AllocFactorMatrix,(W$4+1),FALSE)*$E3958</f>
        <v>6898.2644996293457</v>
      </c>
      <c r="X3951" s="47">
        <f>VLOOKUP(CONCATENATE($F3951," ",$G3951),AllocFactorMatrix,(X$4+1),FALSE)*$E3958</f>
        <v>1249.6845933738869</v>
      </c>
      <c r="Y3951" s="47">
        <f>SUBTOTAL(9,U3951:X3951)</f>
        <v>10085.204745688141</v>
      </c>
      <c r="Z3951" s="47">
        <f>VLOOKUP(CONCATENATE($F3951," ",$G3951),AllocFactorMatrix,(Z$4+1),FALSE)*$E3958</f>
        <v>774.27336674049548</v>
      </c>
      <c r="AA3951" s="47">
        <f>VLOOKUP(CONCATENATE($F3951," ",$G3951),AllocFactorMatrix,(AA$4+1),FALSE)*$E3958</f>
        <v>15.464225062341486</v>
      </c>
      <c r="AB3951" s="47">
        <f t="shared" si="5716"/>
        <v>789.73759180283696</v>
      </c>
      <c r="AC3951" s="47">
        <f>VLOOKUP(CONCATENATE($F3951," ",$G3951),AllocFactorMatrix,(AC$4+1),FALSE)*$E3958</f>
        <v>10.213918329502336</v>
      </c>
      <c r="AD3951" s="47">
        <f>VLOOKUP(CONCATENATE($F3951," ",$G3951),AllocFactorMatrix,(AD$4+1),FALSE)*$E3958</f>
        <v>45.376040643719548</v>
      </c>
      <c r="AE3951" s="47">
        <f>VLOOKUP(CONCATENATE($F3951," ",$G3951),AllocFactorMatrix,(AE$4+1),FALSE)*$E3958</f>
        <v>9.3096778361501666</v>
      </c>
    </row>
    <row r="3952" spans="1:31" s="44" customFormat="1" hidden="1" outlineLevel="1">
      <c r="A3952" s="49"/>
      <c r="B3952" s="97"/>
      <c r="C3952" s="48"/>
      <c r="D3952" s="48"/>
      <c r="F3952" s="167" t="str">
        <f>F3958</f>
        <v>PROD_DEMAND</v>
      </c>
      <c r="G3952" s="48" t="str">
        <f>$G$9</f>
        <v>BULKTRAN</v>
      </c>
      <c r="H3952" s="46">
        <f t="shared" si="5726"/>
        <v>0</v>
      </c>
      <c r="I3952" s="47">
        <f t="shared" ref="I3952:N3952" si="5728">VLOOKUP(CONCATENATE($F3952," ",$G3952),AllocFactorMatrix,(I$4+1),FALSE)*$E3958</f>
        <v>0</v>
      </c>
      <c r="J3952" s="47">
        <f t="shared" si="5728"/>
        <v>0</v>
      </c>
      <c r="K3952" s="47">
        <f t="shared" si="5728"/>
        <v>0</v>
      </c>
      <c r="L3952" s="47">
        <f t="shared" si="5728"/>
        <v>0</v>
      </c>
      <c r="M3952" s="47">
        <f t="shared" si="5728"/>
        <v>0</v>
      </c>
      <c r="N3952" s="47">
        <f t="shared" si="5728"/>
        <v>0</v>
      </c>
      <c r="O3952" s="47">
        <f t="shared" si="5715"/>
        <v>0</v>
      </c>
      <c r="P3952" s="47">
        <f>VLOOKUP(CONCATENATE($F3952," ",$G3952),AllocFactorMatrix,(P$4+1),FALSE)*$E3958</f>
        <v>0</v>
      </c>
      <c r="Q3952" s="47">
        <f>VLOOKUP(CONCATENATE($F3952," ",$G3952),AllocFactorMatrix,(Q$4+1),FALSE)*$E3958</f>
        <v>0</v>
      </c>
      <c r="R3952" s="47">
        <f>VLOOKUP(CONCATENATE($F3952," ",$G3952),AllocFactorMatrix,(R$4+1),FALSE)*$E3958</f>
        <v>0</v>
      </c>
      <c r="S3952" s="47">
        <f>VLOOKUP(CONCATENATE($F3952," ",$G3952),AllocFactorMatrix,(S$4+1),FALSE)*$E3958</f>
        <v>0</v>
      </c>
      <c r="T3952" s="47">
        <f t="shared" ref="T3952:T3958" si="5729">SUBTOTAL(9,P3952:S3952)</f>
        <v>0</v>
      </c>
      <c r="U3952" s="47">
        <f>VLOOKUP(CONCATENATE($F3952," ",$G3952),AllocFactorMatrix,(U$4+1),FALSE)*$E3958</f>
        <v>0</v>
      </c>
      <c r="V3952" s="47">
        <f>VLOOKUP(CONCATENATE($F3952," ",$G3952),AllocFactorMatrix,(V$4+1),FALSE)*$E3958</f>
        <v>0</v>
      </c>
      <c r="W3952" s="47">
        <f>VLOOKUP(CONCATENATE($F3952," ",$G3952),AllocFactorMatrix,(W$4+1),FALSE)*$E3958</f>
        <v>0</v>
      </c>
      <c r="X3952" s="47">
        <f>VLOOKUP(CONCATENATE($F3952," ",$G3952),AllocFactorMatrix,(X$4+1),FALSE)*$E3958</f>
        <v>0</v>
      </c>
      <c r="Y3952" s="47">
        <f t="shared" ref="Y3952:Y3958" si="5730">SUBTOTAL(9,U3952:X3952)</f>
        <v>0</v>
      </c>
      <c r="Z3952" s="47">
        <f>VLOOKUP(CONCATENATE($F3952," ",$G3952),AllocFactorMatrix,(Z$4+1),FALSE)*$E3958</f>
        <v>0</v>
      </c>
      <c r="AA3952" s="47">
        <f>VLOOKUP(CONCATENATE($F3952," ",$G3952),AllocFactorMatrix,(AA$4+1),FALSE)*$E3958</f>
        <v>0</v>
      </c>
      <c r="AB3952" s="47">
        <f t="shared" si="5716"/>
        <v>0</v>
      </c>
      <c r="AC3952" s="47">
        <f>VLOOKUP(CONCATENATE($F3952," ",$G3952),AllocFactorMatrix,(AC$4+1),FALSE)*$E3958</f>
        <v>0</v>
      </c>
      <c r="AD3952" s="47">
        <f>VLOOKUP(CONCATENATE($F3952," ",$G3952),AllocFactorMatrix,(AD$4+1),FALSE)*$E3958</f>
        <v>0</v>
      </c>
      <c r="AE3952" s="47">
        <f>VLOOKUP(CONCATENATE($F3952," ",$G3952),AllocFactorMatrix,(AE$4+1),FALSE)*$E3958</f>
        <v>0</v>
      </c>
    </row>
    <row r="3953" spans="1:31" s="44" customFormat="1" hidden="1" outlineLevel="1">
      <c r="A3953" s="49"/>
      <c r="B3953" s="97"/>
      <c r="C3953" s="48"/>
      <c r="D3953" s="48"/>
      <c r="F3953" s="167" t="str">
        <f>F3958</f>
        <v>PROD_DEMAND</v>
      </c>
      <c r="G3953" s="48" t="str">
        <f>$G$10</f>
        <v>SUBTRAN</v>
      </c>
      <c r="H3953" s="46">
        <f t="shared" si="5726"/>
        <v>0</v>
      </c>
      <c r="I3953" s="47">
        <f t="shared" ref="I3953:N3953" si="5731">VLOOKUP(CONCATENATE($F3953," ",$G3953),AllocFactorMatrix,(I$4+1),FALSE)*$E3958</f>
        <v>0</v>
      </c>
      <c r="J3953" s="47">
        <f t="shared" si="5731"/>
        <v>0</v>
      </c>
      <c r="K3953" s="47">
        <f t="shared" si="5731"/>
        <v>0</v>
      </c>
      <c r="L3953" s="47">
        <f t="shared" si="5731"/>
        <v>0</v>
      </c>
      <c r="M3953" s="47">
        <f t="shared" si="5731"/>
        <v>0</v>
      </c>
      <c r="N3953" s="47">
        <f t="shared" si="5731"/>
        <v>0</v>
      </c>
      <c r="O3953" s="47">
        <f t="shared" si="5715"/>
        <v>0</v>
      </c>
      <c r="P3953" s="47">
        <f>VLOOKUP(CONCATENATE($F3953," ",$G3953),AllocFactorMatrix,(P$4+1),FALSE)*$E3958</f>
        <v>0</v>
      </c>
      <c r="Q3953" s="47">
        <f>VLOOKUP(CONCATENATE($F3953," ",$G3953),AllocFactorMatrix,(Q$4+1),FALSE)*$E3958</f>
        <v>0</v>
      </c>
      <c r="R3953" s="47">
        <f>VLOOKUP(CONCATENATE($F3953," ",$G3953),AllocFactorMatrix,(R$4+1),FALSE)*$E3958</f>
        <v>0</v>
      </c>
      <c r="S3953" s="47">
        <f>VLOOKUP(CONCATENATE($F3953," ",$G3953),AllocFactorMatrix,(S$4+1),FALSE)*$E3958</f>
        <v>0</v>
      </c>
      <c r="T3953" s="47">
        <f t="shared" si="5729"/>
        <v>0</v>
      </c>
      <c r="U3953" s="47">
        <f>VLOOKUP(CONCATENATE($F3953," ",$G3953),AllocFactorMatrix,(U$4+1),FALSE)*$E3958</f>
        <v>0</v>
      </c>
      <c r="V3953" s="47">
        <f>VLOOKUP(CONCATENATE($F3953," ",$G3953),AllocFactorMatrix,(V$4+1),FALSE)*$E3958</f>
        <v>0</v>
      </c>
      <c r="W3953" s="47">
        <f>VLOOKUP(CONCATENATE($F3953," ",$G3953),AllocFactorMatrix,(W$4+1),FALSE)*$E3958</f>
        <v>0</v>
      </c>
      <c r="X3953" s="47">
        <f>VLOOKUP(CONCATENATE($F3953," ",$G3953),AllocFactorMatrix,(X$4+1),FALSE)*$E3958</f>
        <v>0</v>
      </c>
      <c r="Y3953" s="47">
        <f t="shared" si="5730"/>
        <v>0</v>
      </c>
      <c r="Z3953" s="47">
        <f>VLOOKUP(CONCATENATE($F3953," ",$G3953),AllocFactorMatrix,(Z$4+1),FALSE)*$E3958</f>
        <v>0</v>
      </c>
      <c r="AA3953" s="47">
        <f>VLOOKUP(CONCATENATE($F3953," ",$G3953),AllocFactorMatrix,(AA$4+1),FALSE)*$E3958</f>
        <v>0</v>
      </c>
      <c r="AB3953" s="47">
        <f t="shared" si="5716"/>
        <v>0</v>
      </c>
      <c r="AC3953" s="47">
        <f>VLOOKUP(CONCATENATE($F3953," ",$G3953),AllocFactorMatrix,(AC$4+1),FALSE)*$E3958</f>
        <v>0</v>
      </c>
      <c r="AD3953" s="47">
        <f>VLOOKUP(CONCATENATE($F3953," ",$G3953),AllocFactorMatrix,(AD$4+1),FALSE)*$E3958</f>
        <v>0</v>
      </c>
      <c r="AE3953" s="47">
        <f>VLOOKUP(CONCATENATE($F3953," ",$G3953),AllocFactorMatrix,(AE$4+1),FALSE)*$E3958</f>
        <v>0</v>
      </c>
    </row>
    <row r="3954" spans="1:31" s="44" customFormat="1" hidden="1" outlineLevel="1">
      <c r="A3954" s="49"/>
      <c r="B3954" s="97"/>
      <c r="C3954" s="48"/>
      <c r="D3954" s="48"/>
      <c r="F3954" s="167" t="str">
        <f>F3958</f>
        <v>PROD_DEMAND</v>
      </c>
      <c r="G3954" s="48" t="str">
        <f>$G$11</f>
        <v>DISTPRI</v>
      </c>
      <c r="H3954" s="46">
        <f t="shared" si="5726"/>
        <v>0</v>
      </c>
      <c r="I3954" s="47">
        <f t="shared" ref="I3954:N3954" si="5732">VLOOKUP(CONCATENATE($F3954," ",$G3954),AllocFactorMatrix,(I$4+1),FALSE)*$E3958</f>
        <v>0</v>
      </c>
      <c r="J3954" s="47">
        <f t="shared" si="5732"/>
        <v>0</v>
      </c>
      <c r="K3954" s="47">
        <f t="shared" si="5732"/>
        <v>0</v>
      </c>
      <c r="L3954" s="47">
        <f t="shared" si="5732"/>
        <v>0</v>
      </c>
      <c r="M3954" s="47">
        <f t="shared" si="5732"/>
        <v>0</v>
      </c>
      <c r="N3954" s="47">
        <f t="shared" si="5732"/>
        <v>0</v>
      </c>
      <c r="O3954" s="47">
        <f t="shared" si="5715"/>
        <v>0</v>
      </c>
      <c r="P3954" s="47">
        <f>VLOOKUP(CONCATENATE($F3954," ",$G3954),AllocFactorMatrix,(P$4+1),FALSE)*$E3958</f>
        <v>0</v>
      </c>
      <c r="Q3954" s="47">
        <f>VLOOKUP(CONCATENATE($F3954," ",$G3954),AllocFactorMatrix,(Q$4+1),FALSE)*$E3958</f>
        <v>0</v>
      </c>
      <c r="R3954" s="47">
        <f>VLOOKUP(CONCATENATE($F3954," ",$G3954),AllocFactorMatrix,(R$4+1),FALSE)*$E3958</f>
        <v>0</v>
      </c>
      <c r="S3954" s="47">
        <f>VLOOKUP(CONCATENATE($F3954," ",$G3954),AllocFactorMatrix,(S$4+1),FALSE)*$E3958</f>
        <v>0</v>
      </c>
      <c r="T3954" s="47">
        <f t="shared" si="5729"/>
        <v>0</v>
      </c>
      <c r="U3954" s="47">
        <f>VLOOKUP(CONCATENATE($F3954," ",$G3954),AllocFactorMatrix,(U$4+1),FALSE)*$E3958</f>
        <v>0</v>
      </c>
      <c r="V3954" s="47">
        <f>VLOOKUP(CONCATENATE($F3954," ",$G3954),AllocFactorMatrix,(V$4+1),FALSE)*$E3958</f>
        <v>0</v>
      </c>
      <c r="W3954" s="47">
        <f>VLOOKUP(CONCATENATE($F3954," ",$G3954),AllocFactorMatrix,(W$4+1),FALSE)*$E3958</f>
        <v>0</v>
      </c>
      <c r="X3954" s="47">
        <f>VLOOKUP(CONCATENATE($F3954," ",$G3954),AllocFactorMatrix,(X$4+1),FALSE)*$E3958</f>
        <v>0</v>
      </c>
      <c r="Y3954" s="47">
        <f t="shared" si="5730"/>
        <v>0</v>
      </c>
      <c r="Z3954" s="47">
        <f>VLOOKUP(CONCATENATE($F3954," ",$G3954),AllocFactorMatrix,(Z$4+1),FALSE)*$E3958</f>
        <v>0</v>
      </c>
      <c r="AA3954" s="47">
        <f>VLOOKUP(CONCATENATE($F3954," ",$G3954),AllocFactorMatrix,(AA$4+1),FALSE)*$E3958</f>
        <v>0</v>
      </c>
      <c r="AB3954" s="47">
        <f t="shared" si="5716"/>
        <v>0</v>
      </c>
      <c r="AC3954" s="47">
        <f>VLOOKUP(CONCATENATE($F3954," ",$G3954),AllocFactorMatrix,(AC$4+1),FALSE)*$E3958</f>
        <v>0</v>
      </c>
      <c r="AD3954" s="47">
        <f>VLOOKUP(CONCATENATE($F3954," ",$G3954),AllocFactorMatrix,(AD$4+1),FALSE)*$E3958</f>
        <v>0</v>
      </c>
      <c r="AE3954" s="47">
        <f>VLOOKUP(CONCATENATE($F3954," ",$G3954),AllocFactorMatrix,(AE$4+1),FALSE)*$E3958</f>
        <v>0</v>
      </c>
    </row>
    <row r="3955" spans="1:31" s="44" customFormat="1" hidden="1" outlineLevel="1">
      <c r="A3955" s="49"/>
      <c r="B3955" s="97"/>
      <c r="C3955" s="48"/>
      <c r="D3955" s="48"/>
      <c r="F3955" s="167" t="str">
        <f>F3958</f>
        <v>PROD_DEMAND</v>
      </c>
      <c r="G3955" s="48" t="str">
        <f>$G$12</f>
        <v>DISTSEC</v>
      </c>
      <c r="H3955" s="46">
        <f t="shared" si="5726"/>
        <v>0</v>
      </c>
      <c r="I3955" s="47">
        <f t="shared" ref="I3955:N3955" si="5733">VLOOKUP(CONCATENATE($F3955," ",$G3955),AllocFactorMatrix,(I$4+1),FALSE)*$E3958</f>
        <v>0</v>
      </c>
      <c r="J3955" s="47">
        <f t="shared" si="5733"/>
        <v>0</v>
      </c>
      <c r="K3955" s="47">
        <f t="shared" si="5733"/>
        <v>0</v>
      </c>
      <c r="L3955" s="47">
        <f t="shared" si="5733"/>
        <v>0</v>
      </c>
      <c r="M3955" s="47">
        <f t="shared" si="5733"/>
        <v>0</v>
      </c>
      <c r="N3955" s="47">
        <f t="shared" si="5733"/>
        <v>0</v>
      </c>
      <c r="O3955" s="47">
        <f t="shared" si="5715"/>
        <v>0</v>
      </c>
      <c r="P3955" s="47">
        <f>VLOOKUP(CONCATENATE($F3955," ",$G3955),AllocFactorMatrix,(P$4+1),FALSE)*$E3958</f>
        <v>0</v>
      </c>
      <c r="Q3955" s="47">
        <f>VLOOKUP(CONCATENATE($F3955," ",$G3955),AllocFactorMatrix,(Q$4+1),FALSE)*$E3958</f>
        <v>0</v>
      </c>
      <c r="R3955" s="47">
        <f>VLOOKUP(CONCATENATE($F3955," ",$G3955),AllocFactorMatrix,(R$4+1),FALSE)*$E3958</f>
        <v>0</v>
      </c>
      <c r="S3955" s="47">
        <f>VLOOKUP(CONCATENATE($F3955," ",$G3955),AllocFactorMatrix,(S$4+1),FALSE)*$E3958</f>
        <v>0</v>
      </c>
      <c r="T3955" s="47">
        <f t="shared" si="5729"/>
        <v>0</v>
      </c>
      <c r="U3955" s="47">
        <f>VLOOKUP(CONCATENATE($F3955," ",$G3955),AllocFactorMatrix,(U$4+1),FALSE)*$E3958</f>
        <v>0</v>
      </c>
      <c r="V3955" s="47">
        <f>VLOOKUP(CONCATENATE($F3955," ",$G3955),AllocFactorMatrix,(V$4+1),FALSE)*$E3958</f>
        <v>0</v>
      </c>
      <c r="W3955" s="47">
        <f>VLOOKUP(CONCATENATE($F3955," ",$G3955),AllocFactorMatrix,(W$4+1),FALSE)*$E3958</f>
        <v>0</v>
      </c>
      <c r="X3955" s="47">
        <f>VLOOKUP(CONCATENATE($F3955," ",$G3955),AllocFactorMatrix,(X$4+1),FALSE)*$E3958</f>
        <v>0</v>
      </c>
      <c r="Y3955" s="47">
        <f t="shared" si="5730"/>
        <v>0</v>
      </c>
      <c r="Z3955" s="47">
        <f>VLOOKUP(CONCATENATE($F3955," ",$G3955),AllocFactorMatrix,(Z$4+1),FALSE)*$E3958</f>
        <v>0</v>
      </c>
      <c r="AA3955" s="47">
        <f>VLOOKUP(CONCATENATE($F3955," ",$G3955),AllocFactorMatrix,(AA$4+1),FALSE)*$E3958</f>
        <v>0</v>
      </c>
      <c r="AB3955" s="47">
        <f t="shared" si="5716"/>
        <v>0</v>
      </c>
      <c r="AC3955" s="47">
        <f>VLOOKUP(CONCATENATE($F3955," ",$G3955),AllocFactorMatrix,(AC$4+1),FALSE)*$E3958</f>
        <v>0</v>
      </c>
      <c r="AD3955" s="47">
        <f>VLOOKUP(CONCATENATE($F3955," ",$G3955),AllocFactorMatrix,(AD$4+1),FALSE)*$E3958</f>
        <v>0</v>
      </c>
      <c r="AE3955" s="47">
        <f>VLOOKUP(CONCATENATE($F3955," ",$G3955),AllocFactorMatrix,(AE$4+1),FALSE)*$E3958</f>
        <v>0</v>
      </c>
    </row>
    <row r="3956" spans="1:31" s="44" customFormat="1" hidden="1" outlineLevel="1">
      <c r="A3956" s="49"/>
      <c r="B3956" s="97"/>
      <c r="C3956" s="48"/>
      <c r="D3956" s="48"/>
      <c r="F3956" s="167" t="str">
        <f>F3958</f>
        <v>PROD_DEMAND</v>
      </c>
      <c r="G3956" s="48" t="str">
        <f>$G$13</f>
        <v>ENERGY</v>
      </c>
      <c r="H3956" s="46">
        <f t="shared" si="5726"/>
        <v>0</v>
      </c>
      <c r="I3956" s="47">
        <f t="shared" ref="I3956:N3956" si="5734">VLOOKUP(CONCATENATE($F3956," ",$G3956),AllocFactorMatrix,(I$4+1),FALSE)*$E3958</f>
        <v>0</v>
      </c>
      <c r="J3956" s="47">
        <f t="shared" si="5734"/>
        <v>0</v>
      </c>
      <c r="K3956" s="47">
        <f t="shared" si="5734"/>
        <v>0</v>
      </c>
      <c r="L3956" s="47">
        <f t="shared" si="5734"/>
        <v>0</v>
      </c>
      <c r="M3956" s="47">
        <f t="shared" si="5734"/>
        <v>0</v>
      </c>
      <c r="N3956" s="47">
        <f t="shared" si="5734"/>
        <v>0</v>
      </c>
      <c r="O3956" s="47">
        <f t="shared" si="5715"/>
        <v>0</v>
      </c>
      <c r="P3956" s="47">
        <f>VLOOKUP(CONCATENATE($F3956," ",$G3956),AllocFactorMatrix,(P$4+1),FALSE)*$E3958</f>
        <v>0</v>
      </c>
      <c r="Q3956" s="47">
        <f>VLOOKUP(CONCATENATE($F3956," ",$G3956),AllocFactorMatrix,(Q$4+1),FALSE)*$E3958</f>
        <v>0</v>
      </c>
      <c r="R3956" s="47">
        <f>VLOOKUP(CONCATENATE($F3956," ",$G3956),AllocFactorMatrix,(R$4+1),FALSE)*$E3958</f>
        <v>0</v>
      </c>
      <c r="S3956" s="47">
        <f>VLOOKUP(CONCATENATE($F3956," ",$G3956),AllocFactorMatrix,(S$4+1),FALSE)*$E3958</f>
        <v>0</v>
      </c>
      <c r="T3956" s="47">
        <f t="shared" si="5729"/>
        <v>0</v>
      </c>
      <c r="U3956" s="47">
        <f>VLOOKUP(CONCATENATE($F3956," ",$G3956),AllocFactorMatrix,(U$4+1),FALSE)*$E3958</f>
        <v>0</v>
      </c>
      <c r="V3956" s="47">
        <f>VLOOKUP(CONCATENATE($F3956," ",$G3956),AllocFactorMatrix,(V$4+1),FALSE)*$E3958</f>
        <v>0</v>
      </c>
      <c r="W3956" s="47">
        <f>VLOOKUP(CONCATENATE($F3956," ",$G3956),AllocFactorMatrix,(W$4+1),FALSE)*$E3958</f>
        <v>0</v>
      </c>
      <c r="X3956" s="47">
        <f>VLOOKUP(CONCATENATE($F3956," ",$G3956),AllocFactorMatrix,(X$4+1),FALSE)*$E3958</f>
        <v>0</v>
      </c>
      <c r="Y3956" s="47">
        <f t="shared" si="5730"/>
        <v>0</v>
      </c>
      <c r="Z3956" s="47">
        <f>VLOOKUP(CONCATENATE($F3956," ",$G3956),AllocFactorMatrix,(Z$4+1),FALSE)*$E3958</f>
        <v>0</v>
      </c>
      <c r="AA3956" s="47">
        <f>VLOOKUP(CONCATENATE($F3956," ",$G3956),AllocFactorMatrix,(AA$4+1),FALSE)*$E3958</f>
        <v>0</v>
      </c>
      <c r="AB3956" s="47">
        <f t="shared" si="5716"/>
        <v>0</v>
      </c>
      <c r="AC3956" s="47">
        <f>VLOOKUP(CONCATENATE($F3956," ",$G3956),AllocFactorMatrix,(AC$4+1),FALSE)*$E3958</f>
        <v>0</v>
      </c>
      <c r="AD3956" s="47">
        <f>VLOOKUP(CONCATENATE($F3956," ",$G3956),AllocFactorMatrix,(AD$4+1),FALSE)*$E3958</f>
        <v>0</v>
      </c>
      <c r="AE3956" s="47">
        <f>VLOOKUP(CONCATENATE($F3956," ",$G3956),AllocFactorMatrix,(AE$4+1),FALSE)*$E3958</f>
        <v>0</v>
      </c>
    </row>
    <row r="3957" spans="1:31" s="44" customFormat="1" hidden="1" outlineLevel="1">
      <c r="A3957" s="49"/>
      <c r="B3957" s="97"/>
      <c r="C3957" s="48"/>
      <c r="D3957" s="48"/>
      <c r="F3957" s="167" t="str">
        <f>F3958</f>
        <v>PROD_DEMAND</v>
      </c>
      <c r="G3957" s="48" t="str">
        <f>$G$14</f>
        <v>CUSTOMER</v>
      </c>
      <c r="H3957" s="46">
        <f t="shared" si="5726"/>
        <v>0</v>
      </c>
      <c r="I3957" s="47">
        <f t="shared" ref="I3957:N3957" si="5735">VLOOKUP(CONCATENATE($F3957," ",$G3957),AllocFactorMatrix,(I$4+1),FALSE)*$E3958</f>
        <v>0</v>
      </c>
      <c r="J3957" s="47">
        <f t="shared" si="5735"/>
        <v>0</v>
      </c>
      <c r="K3957" s="47">
        <f t="shared" si="5735"/>
        <v>0</v>
      </c>
      <c r="L3957" s="47">
        <f t="shared" si="5735"/>
        <v>0</v>
      </c>
      <c r="M3957" s="47">
        <f t="shared" si="5735"/>
        <v>0</v>
      </c>
      <c r="N3957" s="47">
        <f t="shared" si="5735"/>
        <v>0</v>
      </c>
      <c r="O3957" s="47">
        <f t="shared" si="5715"/>
        <v>0</v>
      </c>
      <c r="P3957" s="47">
        <f>VLOOKUP(CONCATENATE($F3957," ",$G3957),AllocFactorMatrix,(P$4+1),FALSE)*$E3958</f>
        <v>0</v>
      </c>
      <c r="Q3957" s="47">
        <f>VLOOKUP(CONCATENATE($F3957," ",$G3957),AllocFactorMatrix,(Q$4+1),FALSE)*$E3958</f>
        <v>0</v>
      </c>
      <c r="R3957" s="47">
        <f>VLOOKUP(CONCATENATE($F3957," ",$G3957),AllocFactorMatrix,(R$4+1),FALSE)*$E3958</f>
        <v>0</v>
      </c>
      <c r="S3957" s="47">
        <f>VLOOKUP(CONCATENATE($F3957," ",$G3957),AllocFactorMatrix,(S$4+1),FALSE)*$E3958</f>
        <v>0</v>
      </c>
      <c r="T3957" s="47">
        <f t="shared" si="5729"/>
        <v>0</v>
      </c>
      <c r="U3957" s="47">
        <f>VLOOKUP(CONCATENATE($F3957," ",$G3957),AllocFactorMatrix,(U$4+1),FALSE)*$E3958</f>
        <v>0</v>
      </c>
      <c r="V3957" s="47">
        <f>VLOOKUP(CONCATENATE($F3957," ",$G3957),AllocFactorMatrix,(V$4+1),FALSE)*$E3958</f>
        <v>0</v>
      </c>
      <c r="W3957" s="47">
        <f>VLOOKUP(CONCATENATE($F3957," ",$G3957),AllocFactorMatrix,(W$4+1),FALSE)*$E3958</f>
        <v>0</v>
      </c>
      <c r="X3957" s="47">
        <f>VLOOKUP(CONCATENATE($F3957," ",$G3957),AllocFactorMatrix,(X$4+1),FALSE)*$E3958</f>
        <v>0</v>
      </c>
      <c r="Y3957" s="47">
        <f t="shared" si="5730"/>
        <v>0</v>
      </c>
      <c r="Z3957" s="47">
        <f>VLOOKUP(CONCATENATE($F3957," ",$G3957),AllocFactorMatrix,(Z$4+1),FALSE)*$E3958</f>
        <v>0</v>
      </c>
      <c r="AA3957" s="47">
        <f>VLOOKUP(CONCATENATE($F3957," ",$G3957),AllocFactorMatrix,(AA$4+1),FALSE)*$E3958</f>
        <v>0</v>
      </c>
      <c r="AB3957" s="47">
        <f t="shared" si="5716"/>
        <v>0</v>
      </c>
      <c r="AC3957" s="47">
        <f>VLOOKUP(CONCATENATE($F3957," ",$G3957),AllocFactorMatrix,(AC$4+1),FALSE)*$E3958</f>
        <v>0</v>
      </c>
      <c r="AD3957" s="47">
        <f>VLOOKUP(CONCATENATE($F3957," ",$G3957),AllocFactorMatrix,(AD$4+1),FALSE)*$E3958</f>
        <v>0</v>
      </c>
      <c r="AE3957" s="47">
        <f>VLOOKUP(CONCATENATE($F3957," ",$G3957),AllocFactorMatrix,(AE$4+1),FALSE)*$E3958</f>
        <v>0</v>
      </c>
    </row>
    <row r="3958" spans="1:31" s="44" customFormat="1" collapsed="1">
      <c r="A3958" s="49"/>
      <c r="B3958" s="97"/>
      <c r="C3958" s="48"/>
      <c r="D3958" s="96" t="s">
        <v>442</v>
      </c>
      <c r="E3958" s="54">
        <v>39512</v>
      </c>
      <c r="F3958" s="88" t="s">
        <v>27</v>
      </c>
      <c r="G3958" s="48" t="str">
        <f>$G$15</f>
        <v>TOTAL</v>
      </c>
      <c r="H3958" s="46">
        <f t="shared" si="5726"/>
        <v>39512.000000000007</v>
      </c>
      <c r="I3958" s="47">
        <f t="shared" ref="I3958:N3958" si="5736">VLOOKUP(CONCATENATE($F3958," ",$G3958),AllocFactorMatrix,(I$4+1),FALSE)*$E3958</f>
        <v>20319.872936366075</v>
      </c>
      <c r="J3958" s="47">
        <f t="shared" si="5736"/>
        <v>4.5459039067642655</v>
      </c>
      <c r="K3958" s="47">
        <f t="shared" si="5736"/>
        <v>7.9595536034925898</v>
      </c>
      <c r="L3958" s="47">
        <f t="shared" si="5736"/>
        <v>4735.9014486412425</v>
      </c>
      <c r="M3958" s="47">
        <f t="shared" si="5736"/>
        <v>65.900008383283577</v>
      </c>
      <c r="N3958" s="47">
        <f t="shared" si="5736"/>
        <v>9.1781384779745974</v>
      </c>
      <c r="O3958" s="47">
        <f t="shared" si="5715"/>
        <v>4810.9795955025002</v>
      </c>
      <c r="P3958" s="47">
        <f>VLOOKUP(CONCATENATE($F3958," ",$G3958),AllocFactorMatrix,(P$4+1),FALSE)*$E3958</f>
        <v>2816.8796502609043</v>
      </c>
      <c r="Q3958" s="47">
        <f>VLOOKUP(CONCATENATE($F3958," ",$G3958),AllocFactorMatrix,(Q$4+1),FALSE)*$E3958</f>
        <v>505.51434503578707</v>
      </c>
      <c r="R3958" s="47">
        <f>VLOOKUP(CONCATENATE($F3958," ",$G3958),AllocFactorMatrix,(R$4+1),FALSE)*$E3958</f>
        <v>102.51315049286018</v>
      </c>
      <c r="S3958" s="47">
        <f>VLOOKUP(CONCATENATE($F3958," ",$G3958),AllocFactorMatrix,(S$4+1),FALSE)*$E3958</f>
        <v>3.8928905312675064</v>
      </c>
      <c r="T3958" s="47">
        <f t="shared" si="5729"/>
        <v>3428.8000363208189</v>
      </c>
      <c r="U3958" s="47">
        <f>VLOOKUP(CONCATENATE($F3958," ",$G3958),AllocFactorMatrix,(U$4+1),FALSE)*$E3958</f>
        <v>133.5985176740019</v>
      </c>
      <c r="V3958" s="47">
        <f>VLOOKUP(CONCATENATE($F3958," ",$G3958),AllocFactorMatrix,(V$4+1),FALSE)*$E3958</f>
        <v>1803.657135010905</v>
      </c>
      <c r="W3958" s="47">
        <f>VLOOKUP(CONCATENATE($F3958," ",$G3958),AllocFactorMatrix,(W$4+1),FALSE)*$E3958</f>
        <v>6898.2644996293457</v>
      </c>
      <c r="X3958" s="47">
        <f>VLOOKUP(CONCATENATE($F3958," ",$G3958),AllocFactorMatrix,(X$4+1),FALSE)*$E3958</f>
        <v>1249.6845933738869</v>
      </c>
      <c r="Y3958" s="47">
        <f t="shared" si="5730"/>
        <v>10085.204745688141</v>
      </c>
      <c r="Z3958" s="47">
        <f>VLOOKUP(CONCATENATE($F3958," ",$G3958),AllocFactorMatrix,(Z$4+1),FALSE)*$E3958</f>
        <v>774.27336674049548</v>
      </c>
      <c r="AA3958" s="47">
        <f>VLOOKUP(CONCATENATE($F3958," ",$G3958),AllocFactorMatrix,(AA$4+1),FALSE)*$E3958</f>
        <v>15.464225062341486</v>
      </c>
      <c r="AB3958" s="47">
        <f t="shared" si="5716"/>
        <v>789.73759180283696</v>
      </c>
      <c r="AC3958" s="47">
        <f>VLOOKUP(CONCATENATE($F3958," ",$G3958),AllocFactorMatrix,(AC$4+1),FALSE)*$E3958</f>
        <v>10.213918329502336</v>
      </c>
      <c r="AD3958" s="47">
        <f>VLOOKUP(CONCATENATE($F3958," ",$G3958),AllocFactorMatrix,(AD$4+1),FALSE)*$E3958</f>
        <v>45.376040643719548</v>
      </c>
      <c r="AE3958" s="47">
        <f>VLOOKUP(CONCATENATE($F3958," ",$G3958),AllocFactorMatrix,(AE$4+1),FALSE)*$E3958</f>
        <v>9.3096778361501666</v>
      </c>
    </row>
    <row r="3959" spans="1:31" s="44" customFormat="1" hidden="1" outlineLevel="1">
      <c r="A3959" s="49"/>
      <c r="B3959" s="97"/>
      <c r="C3959" s="48"/>
      <c r="D3959" s="48"/>
      <c r="F3959" s="167" t="str">
        <f>F3966</f>
        <v>PROD_DEMAND</v>
      </c>
      <c r="G3959" s="48" t="str">
        <f>$G$8</f>
        <v>PRODUCTION</v>
      </c>
      <c r="H3959" s="46">
        <f t="shared" si="5726"/>
        <v>7755.0000000000009</v>
      </c>
      <c r="I3959" s="47">
        <f t="shared" ref="I3959:N3959" si="5737">VLOOKUP(CONCATENATE($F3959," ",$G3959),AllocFactorMatrix,(I$4+1),FALSE)*$E3966</f>
        <v>3988.1710523769721</v>
      </c>
      <c r="J3959" s="47">
        <f t="shared" si="5737"/>
        <v>0.89222223114387722</v>
      </c>
      <c r="K3959" s="47">
        <f t="shared" si="5737"/>
        <v>1.5622175084805889</v>
      </c>
      <c r="L3959" s="47">
        <f t="shared" si="5737"/>
        <v>929.51295136193653</v>
      </c>
      <c r="M3959" s="47">
        <f t="shared" si="5737"/>
        <v>12.934160888144465</v>
      </c>
      <c r="N3959" s="47">
        <f t="shared" si="5737"/>
        <v>1.8013885375757492</v>
      </c>
      <c r="O3959" s="47">
        <f t="shared" ref="O3959:O3974" si="5738">SUBTOTAL(9,L3959:N3959)</f>
        <v>944.24850078765678</v>
      </c>
      <c r="P3959" s="47">
        <f>VLOOKUP(CONCATENATE($F3959," ",$G3959),AllocFactorMatrix,(P$4+1),FALSE)*$E3966</f>
        <v>552.8675260116753</v>
      </c>
      <c r="Q3959" s="47">
        <f>VLOOKUP(CONCATENATE($F3959," ",$G3959),AllocFactorMatrix,(Q$4+1),FALSE)*$E3966</f>
        <v>99.217041550732162</v>
      </c>
      <c r="R3959" s="47">
        <f>VLOOKUP(CONCATENATE($F3959," ",$G3959),AllocFactorMatrix,(R$4+1),FALSE)*$E3966</f>
        <v>20.120203534929406</v>
      </c>
      <c r="S3959" s="47">
        <f>VLOOKUP(CONCATENATE($F3959," ",$G3959),AllocFactorMatrix,(S$4+1),FALSE)*$E3966</f>
        <v>0.76405563044086633</v>
      </c>
      <c r="T3959" s="47">
        <f>SUBTOTAL(9,P3959:S3959)</f>
        <v>672.9688267277777</v>
      </c>
      <c r="U3959" s="47">
        <f>VLOOKUP(CONCATENATE($F3959," ",$G3959),AllocFactorMatrix,(U$4+1),FALSE)*$E3966</f>
        <v>26.221312628110063</v>
      </c>
      <c r="V3959" s="47">
        <f>VLOOKUP(CONCATENATE($F3959," ",$G3959),AllocFactorMatrix,(V$4+1),FALSE)*$E3966</f>
        <v>354.00286196622721</v>
      </c>
      <c r="W3959" s="47">
        <f>VLOOKUP(CONCATENATE($F3959," ",$G3959),AllocFactorMatrix,(W$4+1),FALSE)*$E3966</f>
        <v>1353.9188397101027</v>
      </c>
      <c r="X3959" s="47">
        <f>VLOOKUP(CONCATENATE($F3959," ",$G3959),AllocFactorMatrix,(X$4+1),FALSE)*$E3966</f>
        <v>245.27495499125564</v>
      </c>
      <c r="Y3959" s="47">
        <f>SUBTOTAL(9,U3959:X3959)</f>
        <v>1979.4179692956955</v>
      </c>
      <c r="Z3959" s="47">
        <f>VLOOKUP(CONCATENATE($F3959," ",$G3959),AllocFactorMatrix,(Z$4+1),FALSE)*$E3966</f>
        <v>151.96623706905604</v>
      </c>
      <c r="AA3959" s="47">
        <f>VLOOKUP(CONCATENATE($F3959," ",$G3959),AllocFactorMatrix,(AA$4+1),FALSE)*$E3966</f>
        <v>3.0351555314450858</v>
      </c>
      <c r="AB3959" s="47">
        <f t="shared" ref="AB3959:AB3974" si="5739">SUBTOTAL(9,Z3959:AA3959)</f>
        <v>155.00139260050113</v>
      </c>
      <c r="AC3959" s="47">
        <f>VLOOKUP(CONCATENATE($F3959," ",$G3959),AllocFactorMatrix,(AC$4+1),FALSE)*$E3966</f>
        <v>2.0046805184574463</v>
      </c>
      <c r="AD3959" s="47">
        <f>VLOOKUP(CONCATENATE($F3959," ",$G3959),AllocFactorMatrix,(AD$4+1),FALSE)*$E3966</f>
        <v>8.9059322532912812</v>
      </c>
      <c r="AE3959" s="47">
        <f>VLOOKUP(CONCATENATE($F3959," ",$G3959),AllocFactorMatrix,(AE$4+1),FALSE)*$E3966</f>
        <v>1.8272057000239053</v>
      </c>
    </row>
    <row r="3960" spans="1:31" s="44" customFormat="1" hidden="1" outlineLevel="1">
      <c r="A3960" s="49"/>
      <c r="B3960" s="97"/>
      <c r="C3960" s="48"/>
      <c r="D3960" s="48"/>
      <c r="F3960" s="167" t="str">
        <f>F3966</f>
        <v>PROD_DEMAND</v>
      </c>
      <c r="G3960" s="48" t="str">
        <f>$G$9</f>
        <v>BULKTRAN</v>
      </c>
      <c r="H3960" s="46">
        <f t="shared" si="5726"/>
        <v>0</v>
      </c>
      <c r="I3960" s="47">
        <f t="shared" ref="I3960:N3960" si="5740">VLOOKUP(CONCATENATE($F3960," ",$G3960),AllocFactorMatrix,(I$4+1),FALSE)*$E3966</f>
        <v>0</v>
      </c>
      <c r="J3960" s="47">
        <f t="shared" si="5740"/>
        <v>0</v>
      </c>
      <c r="K3960" s="47">
        <f t="shared" si="5740"/>
        <v>0</v>
      </c>
      <c r="L3960" s="47">
        <f t="shared" si="5740"/>
        <v>0</v>
      </c>
      <c r="M3960" s="47">
        <f t="shared" si="5740"/>
        <v>0</v>
      </c>
      <c r="N3960" s="47">
        <f t="shared" si="5740"/>
        <v>0</v>
      </c>
      <c r="O3960" s="47">
        <f t="shared" si="5738"/>
        <v>0</v>
      </c>
      <c r="P3960" s="47">
        <f>VLOOKUP(CONCATENATE($F3960," ",$G3960),AllocFactorMatrix,(P$4+1),FALSE)*$E3966</f>
        <v>0</v>
      </c>
      <c r="Q3960" s="47">
        <f>VLOOKUP(CONCATENATE($F3960," ",$G3960),AllocFactorMatrix,(Q$4+1),FALSE)*$E3966</f>
        <v>0</v>
      </c>
      <c r="R3960" s="47">
        <f>VLOOKUP(CONCATENATE($F3960," ",$G3960),AllocFactorMatrix,(R$4+1),FALSE)*$E3966</f>
        <v>0</v>
      </c>
      <c r="S3960" s="47">
        <f>VLOOKUP(CONCATENATE($F3960," ",$G3960),AllocFactorMatrix,(S$4+1),FALSE)*$E3966</f>
        <v>0</v>
      </c>
      <c r="T3960" s="47">
        <f t="shared" ref="T3960:T3966" si="5741">SUBTOTAL(9,P3960:S3960)</f>
        <v>0</v>
      </c>
      <c r="U3960" s="47">
        <f>VLOOKUP(CONCATENATE($F3960," ",$G3960),AllocFactorMatrix,(U$4+1),FALSE)*$E3966</f>
        <v>0</v>
      </c>
      <c r="V3960" s="47">
        <f>VLOOKUP(CONCATENATE($F3960," ",$G3960),AllocFactorMatrix,(V$4+1),FALSE)*$E3966</f>
        <v>0</v>
      </c>
      <c r="W3960" s="47">
        <f>VLOOKUP(CONCATENATE($F3960," ",$G3960),AllocFactorMatrix,(W$4+1),FALSE)*$E3966</f>
        <v>0</v>
      </c>
      <c r="X3960" s="47">
        <f>VLOOKUP(CONCATENATE($F3960," ",$G3960),AllocFactorMatrix,(X$4+1),FALSE)*$E3966</f>
        <v>0</v>
      </c>
      <c r="Y3960" s="47">
        <f t="shared" ref="Y3960:Y3966" si="5742">SUBTOTAL(9,U3960:X3960)</f>
        <v>0</v>
      </c>
      <c r="Z3960" s="47">
        <f>VLOOKUP(CONCATENATE($F3960," ",$G3960),AllocFactorMatrix,(Z$4+1),FALSE)*$E3966</f>
        <v>0</v>
      </c>
      <c r="AA3960" s="47">
        <f>VLOOKUP(CONCATENATE($F3960," ",$G3960),AllocFactorMatrix,(AA$4+1),FALSE)*$E3966</f>
        <v>0</v>
      </c>
      <c r="AB3960" s="47">
        <f t="shared" si="5739"/>
        <v>0</v>
      </c>
      <c r="AC3960" s="47">
        <f>VLOOKUP(CONCATENATE($F3960," ",$G3960),AllocFactorMatrix,(AC$4+1),FALSE)*$E3966</f>
        <v>0</v>
      </c>
      <c r="AD3960" s="47">
        <f>VLOOKUP(CONCATENATE($F3960," ",$G3960),AllocFactorMatrix,(AD$4+1),FALSE)*$E3966</f>
        <v>0</v>
      </c>
      <c r="AE3960" s="47">
        <f>VLOOKUP(CONCATENATE($F3960," ",$G3960),AllocFactorMatrix,(AE$4+1),FALSE)*$E3966</f>
        <v>0</v>
      </c>
    </row>
    <row r="3961" spans="1:31" s="44" customFormat="1" hidden="1" outlineLevel="1">
      <c r="A3961" s="49"/>
      <c r="B3961" s="97"/>
      <c r="C3961" s="48"/>
      <c r="D3961" s="48"/>
      <c r="F3961" s="167" t="str">
        <f>F3966</f>
        <v>PROD_DEMAND</v>
      </c>
      <c r="G3961" s="48" t="str">
        <f>$G$10</f>
        <v>SUBTRAN</v>
      </c>
      <c r="H3961" s="46">
        <f t="shared" si="5726"/>
        <v>0</v>
      </c>
      <c r="I3961" s="47">
        <f t="shared" ref="I3961:N3961" si="5743">VLOOKUP(CONCATENATE($F3961," ",$G3961),AllocFactorMatrix,(I$4+1),FALSE)*$E3966</f>
        <v>0</v>
      </c>
      <c r="J3961" s="47">
        <f t="shared" si="5743"/>
        <v>0</v>
      </c>
      <c r="K3961" s="47">
        <f t="shared" si="5743"/>
        <v>0</v>
      </c>
      <c r="L3961" s="47">
        <f t="shared" si="5743"/>
        <v>0</v>
      </c>
      <c r="M3961" s="47">
        <f t="shared" si="5743"/>
        <v>0</v>
      </c>
      <c r="N3961" s="47">
        <f t="shared" si="5743"/>
        <v>0</v>
      </c>
      <c r="O3961" s="47">
        <f t="shared" si="5738"/>
        <v>0</v>
      </c>
      <c r="P3961" s="47">
        <f>VLOOKUP(CONCATENATE($F3961," ",$G3961),AllocFactorMatrix,(P$4+1),FALSE)*$E3966</f>
        <v>0</v>
      </c>
      <c r="Q3961" s="47">
        <f>VLOOKUP(CONCATENATE($F3961," ",$G3961),AllocFactorMatrix,(Q$4+1),FALSE)*$E3966</f>
        <v>0</v>
      </c>
      <c r="R3961" s="47">
        <f>VLOOKUP(CONCATENATE($F3961," ",$G3961),AllocFactorMatrix,(R$4+1),FALSE)*$E3966</f>
        <v>0</v>
      </c>
      <c r="S3961" s="47">
        <f>VLOOKUP(CONCATENATE($F3961," ",$G3961),AllocFactorMatrix,(S$4+1),FALSE)*$E3966</f>
        <v>0</v>
      </c>
      <c r="T3961" s="47">
        <f t="shared" si="5741"/>
        <v>0</v>
      </c>
      <c r="U3961" s="47">
        <f>VLOOKUP(CONCATENATE($F3961," ",$G3961),AllocFactorMatrix,(U$4+1),FALSE)*$E3966</f>
        <v>0</v>
      </c>
      <c r="V3961" s="47">
        <f>VLOOKUP(CONCATENATE($F3961," ",$G3961),AllocFactorMatrix,(V$4+1),FALSE)*$E3966</f>
        <v>0</v>
      </c>
      <c r="W3961" s="47">
        <f>VLOOKUP(CONCATENATE($F3961," ",$G3961),AllocFactorMatrix,(W$4+1),FALSE)*$E3966</f>
        <v>0</v>
      </c>
      <c r="X3961" s="47">
        <f>VLOOKUP(CONCATENATE($F3961," ",$G3961),AllocFactorMatrix,(X$4+1),FALSE)*$E3966</f>
        <v>0</v>
      </c>
      <c r="Y3961" s="47">
        <f t="shared" si="5742"/>
        <v>0</v>
      </c>
      <c r="Z3961" s="47">
        <f>VLOOKUP(CONCATENATE($F3961," ",$G3961),AllocFactorMatrix,(Z$4+1),FALSE)*$E3966</f>
        <v>0</v>
      </c>
      <c r="AA3961" s="47">
        <f>VLOOKUP(CONCATENATE($F3961," ",$G3961),AllocFactorMatrix,(AA$4+1),FALSE)*$E3966</f>
        <v>0</v>
      </c>
      <c r="AB3961" s="47">
        <f t="shared" si="5739"/>
        <v>0</v>
      </c>
      <c r="AC3961" s="47">
        <f>VLOOKUP(CONCATENATE($F3961," ",$G3961),AllocFactorMatrix,(AC$4+1),FALSE)*$E3966</f>
        <v>0</v>
      </c>
      <c r="AD3961" s="47">
        <f>VLOOKUP(CONCATENATE($F3961," ",$G3961),AllocFactorMatrix,(AD$4+1),FALSE)*$E3966</f>
        <v>0</v>
      </c>
      <c r="AE3961" s="47">
        <f>VLOOKUP(CONCATENATE($F3961," ",$G3961),AllocFactorMatrix,(AE$4+1),FALSE)*$E3966</f>
        <v>0</v>
      </c>
    </row>
    <row r="3962" spans="1:31" s="44" customFormat="1" hidden="1" outlineLevel="1">
      <c r="A3962" s="49"/>
      <c r="B3962" s="97"/>
      <c r="C3962" s="48"/>
      <c r="D3962" s="48"/>
      <c r="F3962" s="167" t="str">
        <f>F3966</f>
        <v>PROD_DEMAND</v>
      </c>
      <c r="G3962" s="48" t="str">
        <f>$G$11</f>
        <v>DISTPRI</v>
      </c>
      <c r="H3962" s="46">
        <f t="shared" si="5726"/>
        <v>0</v>
      </c>
      <c r="I3962" s="47">
        <f t="shared" ref="I3962:N3962" si="5744">VLOOKUP(CONCATENATE($F3962," ",$G3962),AllocFactorMatrix,(I$4+1),FALSE)*$E3966</f>
        <v>0</v>
      </c>
      <c r="J3962" s="47">
        <f t="shared" si="5744"/>
        <v>0</v>
      </c>
      <c r="K3962" s="47">
        <f t="shared" si="5744"/>
        <v>0</v>
      </c>
      <c r="L3962" s="47">
        <f t="shared" si="5744"/>
        <v>0</v>
      </c>
      <c r="M3962" s="47">
        <f t="shared" si="5744"/>
        <v>0</v>
      </c>
      <c r="N3962" s="47">
        <f t="shared" si="5744"/>
        <v>0</v>
      </c>
      <c r="O3962" s="47">
        <f t="shared" si="5738"/>
        <v>0</v>
      </c>
      <c r="P3962" s="47">
        <f>VLOOKUP(CONCATENATE($F3962," ",$G3962),AllocFactorMatrix,(P$4+1),FALSE)*$E3966</f>
        <v>0</v>
      </c>
      <c r="Q3962" s="47">
        <f>VLOOKUP(CONCATENATE($F3962," ",$G3962),AllocFactorMatrix,(Q$4+1),FALSE)*$E3966</f>
        <v>0</v>
      </c>
      <c r="R3962" s="47">
        <f>VLOOKUP(CONCATENATE($F3962," ",$G3962),AllocFactorMatrix,(R$4+1),FALSE)*$E3966</f>
        <v>0</v>
      </c>
      <c r="S3962" s="47">
        <f>VLOOKUP(CONCATENATE($F3962," ",$G3962),AllocFactorMatrix,(S$4+1),FALSE)*$E3966</f>
        <v>0</v>
      </c>
      <c r="T3962" s="47">
        <f t="shared" si="5741"/>
        <v>0</v>
      </c>
      <c r="U3962" s="47">
        <f>VLOOKUP(CONCATENATE($F3962," ",$G3962),AllocFactorMatrix,(U$4+1),FALSE)*$E3966</f>
        <v>0</v>
      </c>
      <c r="V3962" s="47">
        <f>VLOOKUP(CONCATENATE($F3962," ",$G3962),AllocFactorMatrix,(V$4+1),FALSE)*$E3966</f>
        <v>0</v>
      </c>
      <c r="W3962" s="47">
        <f>VLOOKUP(CONCATENATE($F3962," ",$G3962),AllocFactorMatrix,(W$4+1),FALSE)*$E3966</f>
        <v>0</v>
      </c>
      <c r="X3962" s="47">
        <f>VLOOKUP(CONCATENATE($F3962," ",$G3962),AllocFactorMatrix,(X$4+1),FALSE)*$E3966</f>
        <v>0</v>
      </c>
      <c r="Y3962" s="47">
        <f t="shared" si="5742"/>
        <v>0</v>
      </c>
      <c r="Z3962" s="47">
        <f>VLOOKUP(CONCATENATE($F3962," ",$G3962),AllocFactorMatrix,(Z$4+1),FALSE)*$E3966</f>
        <v>0</v>
      </c>
      <c r="AA3962" s="47">
        <f>VLOOKUP(CONCATENATE($F3962," ",$G3962),AllocFactorMatrix,(AA$4+1),FALSE)*$E3966</f>
        <v>0</v>
      </c>
      <c r="AB3962" s="47">
        <f t="shared" si="5739"/>
        <v>0</v>
      </c>
      <c r="AC3962" s="47">
        <f>VLOOKUP(CONCATENATE($F3962," ",$G3962),AllocFactorMatrix,(AC$4+1),FALSE)*$E3966</f>
        <v>0</v>
      </c>
      <c r="AD3962" s="47">
        <f>VLOOKUP(CONCATENATE($F3962," ",$G3962),AllocFactorMatrix,(AD$4+1),FALSE)*$E3966</f>
        <v>0</v>
      </c>
      <c r="AE3962" s="47">
        <f>VLOOKUP(CONCATENATE($F3962," ",$G3962),AllocFactorMatrix,(AE$4+1),FALSE)*$E3966</f>
        <v>0</v>
      </c>
    </row>
    <row r="3963" spans="1:31" s="44" customFormat="1" hidden="1" outlineLevel="1">
      <c r="A3963" s="49"/>
      <c r="B3963" s="97"/>
      <c r="C3963" s="48"/>
      <c r="D3963" s="48"/>
      <c r="F3963" s="167" t="str">
        <f>F3966</f>
        <v>PROD_DEMAND</v>
      </c>
      <c r="G3963" s="48" t="str">
        <f>$G$12</f>
        <v>DISTSEC</v>
      </c>
      <c r="H3963" s="46">
        <f t="shared" si="5726"/>
        <v>0</v>
      </c>
      <c r="I3963" s="47">
        <f t="shared" ref="I3963:N3963" si="5745">VLOOKUP(CONCATENATE($F3963," ",$G3963),AllocFactorMatrix,(I$4+1),FALSE)*$E3966</f>
        <v>0</v>
      </c>
      <c r="J3963" s="47">
        <f t="shared" si="5745"/>
        <v>0</v>
      </c>
      <c r="K3963" s="47">
        <f t="shared" si="5745"/>
        <v>0</v>
      </c>
      <c r="L3963" s="47">
        <f t="shared" si="5745"/>
        <v>0</v>
      </c>
      <c r="M3963" s="47">
        <f t="shared" si="5745"/>
        <v>0</v>
      </c>
      <c r="N3963" s="47">
        <f t="shared" si="5745"/>
        <v>0</v>
      </c>
      <c r="O3963" s="47">
        <f t="shared" si="5738"/>
        <v>0</v>
      </c>
      <c r="P3963" s="47">
        <f>VLOOKUP(CONCATENATE($F3963," ",$G3963),AllocFactorMatrix,(P$4+1),FALSE)*$E3966</f>
        <v>0</v>
      </c>
      <c r="Q3963" s="47">
        <f>VLOOKUP(CONCATENATE($F3963," ",$G3963),AllocFactorMatrix,(Q$4+1),FALSE)*$E3966</f>
        <v>0</v>
      </c>
      <c r="R3963" s="47">
        <f>VLOOKUP(CONCATENATE($F3963," ",$G3963),AllocFactorMatrix,(R$4+1),FALSE)*$E3966</f>
        <v>0</v>
      </c>
      <c r="S3963" s="47">
        <f>VLOOKUP(CONCATENATE($F3963," ",$G3963),AllocFactorMatrix,(S$4+1),FALSE)*$E3966</f>
        <v>0</v>
      </c>
      <c r="T3963" s="47">
        <f t="shared" si="5741"/>
        <v>0</v>
      </c>
      <c r="U3963" s="47">
        <f>VLOOKUP(CONCATENATE($F3963," ",$G3963),AllocFactorMatrix,(U$4+1),FALSE)*$E3966</f>
        <v>0</v>
      </c>
      <c r="V3963" s="47">
        <f>VLOOKUP(CONCATENATE($F3963," ",$G3963),AllocFactorMatrix,(V$4+1),FALSE)*$E3966</f>
        <v>0</v>
      </c>
      <c r="W3963" s="47">
        <f>VLOOKUP(CONCATENATE($F3963," ",$G3963),AllocFactorMatrix,(W$4+1),FALSE)*$E3966</f>
        <v>0</v>
      </c>
      <c r="X3963" s="47">
        <f>VLOOKUP(CONCATENATE($F3963," ",$G3963),AllocFactorMatrix,(X$4+1),FALSE)*$E3966</f>
        <v>0</v>
      </c>
      <c r="Y3963" s="47">
        <f t="shared" si="5742"/>
        <v>0</v>
      </c>
      <c r="Z3963" s="47">
        <f>VLOOKUP(CONCATENATE($F3963," ",$G3963),AllocFactorMatrix,(Z$4+1),FALSE)*$E3966</f>
        <v>0</v>
      </c>
      <c r="AA3963" s="47">
        <f>VLOOKUP(CONCATENATE($F3963," ",$G3963),AllocFactorMatrix,(AA$4+1),FALSE)*$E3966</f>
        <v>0</v>
      </c>
      <c r="AB3963" s="47">
        <f t="shared" si="5739"/>
        <v>0</v>
      </c>
      <c r="AC3963" s="47">
        <f>VLOOKUP(CONCATENATE($F3963," ",$G3963),AllocFactorMatrix,(AC$4+1),FALSE)*$E3966</f>
        <v>0</v>
      </c>
      <c r="AD3963" s="47">
        <f>VLOOKUP(CONCATENATE($F3963," ",$G3963),AllocFactorMatrix,(AD$4+1),FALSE)*$E3966</f>
        <v>0</v>
      </c>
      <c r="AE3963" s="47">
        <f>VLOOKUP(CONCATENATE($F3963," ",$G3963),AllocFactorMatrix,(AE$4+1),FALSE)*$E3966</f>
        <v>0</v>
      </c>
    </row>
    <row r="3964" spans="1:31" s="44" customFormat="1" hidden="1" outlineLevel="1">
      <c r="A3964" s="49"/>
      <c r="B3964" s="97"/>
      <c r="C3964" s="48"/>
      <c r="D3964" s="48"/>
      <c r="F3964" s="167" t="str">
        <f>F3966</f>
        <v>PROD_DEMAND</v>
      </c>
      <c r="G3964" s="48" t="str">
        <f>$G$13</f>
        <v>ENERGY</v>
      </c>
      <c r="H3964" s="46">
        <f t="shared" si="5726"/>
        <v>0</v>
      </c>
      <c r="I3964" s="47">
        <f t="shared" ref="I3964:N3964" si="5746">VLOOKUP(CONCATENATE($F3964," ",$G3964),AllocFactorMatrix,(I$4+1),FALSE)*$E3966</f>
        <v>0</v>
      </c>
      <c r="J3964" s="47">
        <f t="shared" si="5746"/>
        <v>0</v>
      </c>
      <c r="K3964" s="47">
        <f t="shared" si="5746"/>
        <v>0</v>
      </c>
      <c r="L3964" s="47">
        <f t="shared" si="5746"/>
        <v>0</v>
      </c>
      <c r="M3964" s="47">
        <f t="shared" si="5746"/>
        <v>0</v>
      </c>
      <c r="N3964" s="47">
        <f t="shared" si="5746"/>
        <v>0</v>
      </c>
      <c r="O3964" s="47">
        <f t="shared" si="5738"/>
        <v>0</v>
      </c>
      <c r="P3964" s="47">
        <f>VLOOKUP(CONCATENATE($F3964," ",$G3964),AllocFactorMatrix,(P$4+1),FALSE)*$E3966</f>
        <v>0</v>
      </c>
      <c r="Q3964" s="47">
        <f>VLOOKUP(CONCATENATE($F3964," ",$G3964),AllocFactorMatrix,(Q$4+1),FALSE)*$E3966</f>
        <v>0</v>
      </c>
      <c r="R3964" s="47">
        <f>VLOOKUP(CONCATENATE($F3964," ",$G3964),AllocFactorMatrix,(R$4+1),FALSE)*$E3966</f>
        <v>0</v>
      </c>
      <c r="S3964" s="47">
        <f>VLOOKUP(CONCATENATE($F3964," ",$G3964),AllocFactorMatrix,(S$4+1),FALSE)*$E3966</f>
        <v>0</v>
      </c>
      <c r="T3964" s="47">
        <f t="shared" si="5741"/>
        <v>0</v>
      </c>
      <c r="U3964" s="47">
        <f>VLOOKUP(CONCATENATE($F3964," ",$G3964),AllocFactorMatrix,(U$4+1),FALSE)*$E3966</f>
        <v>0</v>
      </c>
      <c r="V3964" s="47">
        <f>VLOOKUP(CONCATENATE($F3964," ",$G3964),AllocFactorMatrix,(V$4+1),FALSE)*$E3966</f>
        <v>0</v>
      </c>
      <c r="W3964" s="47">
        <f>VLOOKUP(CONCATENATE($F3964," ",$G3964),AllocFactorMatrix,(W$4+1),FALSE)*$E3966</f>
        <v>0</v>
      </c>
      <c r="X3964" s="47">
        <f>VLOOKUP(CONCATENATE($F3964," ",$G3964),AllocFactorMatrix,(X$4+1),FALSE)*$E3966</f>
        <v>0</v>
      </c>
      <c r="Y3964" s="47">
        <f t="shared" si="5742"/>
        <v>0</v>
      </c>
      <c r="Z3964" s="47">
        <f>VLOOKUP(CONCATENATE($F3964," ",$G3964),AllocFactorMatrix,(Z$4+1),FALSE)*$E3966</f>
        <v>0</v>
      </c>
      <c r="AA3964" s="47">
        <f>VLOOKUP(CONCATENATE($F3964," ",$G3964),AllocFactorMatrix,(AA$4+1),FALSE)*$E3966</f>
        <v>0</v>
      </c>
      <c r="AB3964" s="47">
        <f t="shared" si="5739"/>
        <v>0</v>
      </c>
      <c r="AC3964" s="47">
        <f>VLOOKUP(CONCATENATE($F3964," ",$G3964),AllocFactorMatrix,(AC$4+1),FALSE)*$E3966</f>
        <v>0</v>
      </c>
      <c r="AD3964" s="47">
        <f>VLOOKUP(CONCATENATE($F3964," ",$G3964),AllocFactorMatrix,(AD$4+1),FALSE)*$E3966</f>
        <v>0</v>
      </c>
      <c r="AE3964" s="47">
        <f>VLOOKUP(CONCATENATE($F3964," ",$G3964),AllocFactorMatrix,(AE$4+1),FALSE)*$E3966</f>
        <v>0</v>
      </c>
    </row>
    <row r="3965" spans="1:31" s="44" customFormat="1" hidden="1" outlineLevel="1">
      <c r="A3965" s="49"/>
      <c r="B3965" s="97"/>
      <c r="C3965" s="48"/>
      <c r="D3965" s="48"/>
      <c r="F3965" s="167" t="str">
        <f>F3966</f>
        <v>PROD_DEMAND</v>
      </c>
      <c r="G3965" s="48" t="str">
        <f>$G$14</f>
        <v>CUSTOMER</v>
      </c>
      <c r="H3965" s="46">
        <f t="shared" si="5726"/>
        <v>0</v>
      </c>
      <c r="I3965" s="47">
        <f t="shared" ref="I3965:N3965" si="5747">VLOOKUP(CONCATENATE($F3965," ",$G3965),AllocFactorMatrix,(I$4+1),FALSE)*$E3966</f>
        <v>0</v>
      </c>
      <c r="J3965" s="47">
        <f t="shared" si="5747"/>
        <v>0</v>
      </c>
      <c r="K3965" s="47">
        <f t="shared" si="5747"/>
        <v>0</v>
      </c>
      <c r="L3965" s="47">
        <f t="shared" si="5747"/>
        <v>0</v>
      </c>
      <c r="M3965" s="47">
        <f t="shared" si="5747"/>
        <v>0</v>
      </c>
      <c r="N3965" s="47">
        <f t="shared" si="5747"/>
        <v>0</v>
      </c>
      <c r="O3965" s="47">
        <f t="shared" si="5738"/>
        <v>0</v>
      </c>
      <c r="P3965" s="47">
        <f>VLOOKUP(CONCATENATE($F3965," ",$G3965),AllocFactorMatrix,(P$4+1),FALSE)*$E3966</f>
        <v>0</v>
      </c>
      <c r="Q3965" s="47">
        <f>VLOOKUP(CONCATENATE($F3965," ",$G3965),AllocFactorMatrix,(Q$4+1),FALSE)*$E3966</f>
        <v>0</v>
      </c>
      <c r="R3965" s="47">
        <f>VLOOKUP(CONCATENATE($F3965," ",$G3965),AllocFactorMatrix,(R$4+1),FALSE)*$E3966</f>
        <v>0</v>
      </c>
      <c r="S3965" s="47">
        <f>VLOOKUP(CONCATENATE($F3965," ",$G3965),AllocFactorMatrix,(S$4+1),FALSE)*$E3966</f>
        <v>0</v>
      </c>
      <c r="T3965" s="47">
        <f t="shared" si="5741"/>
        <v>0</v>
      </c>
      <c r="U3965" s="47">
        <f>VLOOKUP(CONCATENATE($F3965," ",$G3965),AllocFactorMatrix,(U$4+1),FALSE)*$E3966</f>
        <v>0</v>
      </c>
      <c r="V3965" s="47">
        <f>VLOOKUP(CONCATENATE($F3965," ",$G3965),AllocFactorMatrix,(V$4+1),FALSE)*$E3966</f>
        <v>0</v>
      </c>
      <c r="W3965" s="47">
        <f>VLOOKUP(CONCATENATE($F3965," ",$G3965),AllocFactorMatrix,(W$4+1),FALSE)*$E3966</f>
        <v>0</v>
      </c>
      <c r="X3965" s="47">
        <f>VLOOKUP(CONCATENATE($F3965," ",$G3965),AllocFactorMatrix,(X$4+1),FALSE)*$E3966</f>
        <v>0</v>
      </c>
      <c r="Y3965" s="47">
        <f t="shared" si="5742"/>
        <v>0</v>
      </c>
      <c r="Z3965" s="47">
        <f>VLOOKUP(CONCATENATE($F3965," ",$G3965),AllocFactorMatrix,(Z$4+1),FALSE)*$E3966</f>
        <v>0</v>
      </c>
      <c r="AA3965" s="47">
        <f>VLOOKUP(CONCATENATE($F3965," ",$G3965),AllocFactorMatrix,(AA$4+1),FALSE)*$E3966</f>
        <v>0</v>
      </c>
      <c r="AB3965" s="47">
        <f t="shared" si="5739"/>
        <v>0</v>
      </c>
      <c r="AC3965" s="47">
        <f>VLOOKUP(CONCATENATE($F3965," ",$G3965),AllocFactorMatrix,(AC$4+1),FALSE)*$E3966</f>
        <v>0</v>
      </c>
      <c r="AD3965" s="47">
        <f>VLOOKUP(CONCATENATE($F3965," ",$G3965),AllocFactorMatrix,(AD$4+1),FALSE)*$E3966</f>
        <v>0</v>
      </c>
      <c r="AE3965" s="47">
        <f>VLOOKUP(CONCATENATE($F3965," ",$G3965),AllocFactorMatrix,(AE$4+1),FALSE)*$E3966</f>
        <v>0</v>
      </c>
    </row>
    <row r="3966" spans="1:31" s="44" customFormat="1" collapsed="1">
      <c r="A3966" s="49"/>
      <c r="B3966" s="97"/>
      <c r="C3966" s="48"/>
      <c r="D3966" s="96" t="s">
        <v>443</v>
      </c>
      <c r="E3966" s="54">
        <v>7755</v>
      </c>
      <c r="F3966" s="88" t="s">
        <v>27</v>
      </c>
      <c r="G3966" s="48" t="str">
        <f>$G$15</f>
        <v>TOTAL</v>
      </c>
      <c r="H3966" s="46">
        <f t="shared" si="5726"/>
        <v>7755.0000000000009</v>
      </c>
      <c r="I3966" s="47">
        <f t="shared" ref="I3966:N3966" si="5748">VLOOKUP(CONCATENATE($F3966," ",$G3966),AllocFactorMatrix,(I$4+1),FALSE)*$E3966</f>
        <v>3988.1710523769721</v>
      </c>
      <c r="J3966" s="47">
        <f t="shared" si="5748"/>
        <v>0.89222223114387722</v>
      </c>
      <c r="K3966" s="47">
        <f t="shared" si="5748"/>
        <v>1.5622175084805889</v>
      </c>
      <c r="L3966" s="47">
        <f t="shared" si="5748"/>
        <v>929.51295136193653</v>
      </c>
      <c r="M3966" s="47">
        <f t="shared" si="5748"/>
        <v>12.934160888144465</v>
      </c>
      <c r="N3966" s="47">
        <f t="shared" si="5748"/>
        <v>1.8013885375757492</v>
      </c>
      <c r="O3966" s="47">
        <f t="shared" si="5738"/>
        <v>944.24850078765678</v>
      </c>
      <c r="P3966" s="47">
        <f>VLOOKUP(CONCATENATE($F3966," ",$G3966),AllocFactorMatrix,(P$4+1),FALSE)*$E3966</f>
        <v>552.8675260116753</v>
      </c>
      <c r="Q3966" s="47">
        <f>VLOOKUP(CONCATENATE($F3966," ",$G3966),AllocFactorMatrix,(Q$4+1),FALSE)*$E3966</f>
        <v>99.217041550732162</v>
      </c>
      <c r="R3966" s="47">
        <f>VLOOKUP(CONCATENATE($F3966," ",$G3966),AllocFactorMatrix,(R$4+1),FALSE)*$E3966</f>
        <v>20.120203534929406</v>
      </c>
      <c r="S3966" s="47">
        <f>VLOOKUP(CONCATENATE($F3966," ",$G3966),AllocFactorMatrix,(S$4+1),FALSE)*$E3966</f>
        <v>0.76405563044086633</v>
      </c>
      <c r="T3966" s="47">
        <f t="shared" si="5741"/>
        <v>672.9688267277777</v>
      </c>
      <c r="U3966" s="47">
        <f>VLOOKUP(CONCATENATE($F3966," ",$G3966),AllocFactorMatrix,(U$4+1),FALSE)*$E3966</f>
        <v>26.221312628110063</v>
      </c>
      <c r="V3966" s="47">
        <f>VLOOKUP(CONCATENATE($F3966," ",$G3966),AllocFactorMatrix,(V$4+1),FALSE)*$E3966</f>
        <v>354.00286196622721</v>
      </c>
      <c r="W3966" s="47">
        <f>VLOOKUP(CONCATENATE($F3966," ",$G3966),AllocFactorMatrix,(W$4+1),FALSE)*$E3966</f>
        <v>1353.9188397101027</v>
      </c>
      <c r="X3966" s="47">
        <f>VLOOKUP(CONCATENATE($F3966," ",$G3966),AllocFactorMatrix,(X$4+1),FALSE)*$E3966</f>
        <v>245.27495499125564</v>
      </c>
      <c r="Y3966" s="47">
        <f t="shared" si="5742"/>
        <v>1979.4179692956955</v>
      </c>
      <c r="Z3966" s="47">
        <f>VLOOKUP(CONCATENATE($F3966," ",$G3966),AllocFactorMatrix,(Z$4+1),FALSE)*$E3966</f>
        <v>151.96623706905604</v>
      </c>
      <c r="AA3966" s="47">
        <f>VLOOKUP(CONCATENATE($F3966," ",$G3966),AllocFactorMatrix,(AA$4+1),FALSE)*$E3966</f>
        <v>3.0351555314450858</v>
      </c>
      <c r="AB3966" s="47">
        <f t="shared" si="5739"/>
        <v>155.00139260050113</v>
      </c>
      <c r="AC3966" s="47">
        <f>VLOOKUP(CONCATENATE($F3966," ",$G3966),AllocFactorMatrix,(AC$4+1),FALSE)*$E3966</f>
        <v>2.0046805184574463</v>
      </c>
      <c r="AD3966" s="47">
        <f>VLOOKUP(CONCATENATE($F3966," ",$G3966),AllocFactorMatrix,(AD$4+1),FALSE)*$E3966</f>
        <v>8.9059322532912812</v>
      </c>
      <c r="AE3966" s="47">
        <f>VLOOKUP(CONCATENATE($F3966," ",$G3966),AllocFactorMatrix,(AE$4+1),FALSE)*$E3966</f>
        <v>1.8272057000239053</v>
      </c>
    </row>
    <row r="3967" spans="1:31" s="44" customFormat="1" hidden="1" outlineLevel="1">
      <c r="A3967" s="49"/>
      <c r="B3967" s="97"/>
      <c r="C3967" s="48"/>
      <c r="D3967" s="48"/>
      <c r="F3967" s="167" t="str">
        <f>F3974</f>
        <v>PROD_DEMAND</v>
      </c>
      <c r="G3967" s="48" t="str">
        <f>$G$8</f>
        <v>PRODUCTION</v>
      </c>
      <c r="H3967" s="46">
        <f t="shared" si="5726"/>
        <v>-152347.00000000003</v>
      </c>
      <c r="I3967" s="47">
        <f t="shared" ref="I3967:N3967" si="5749">VLOOKUP(CONCATENATE($F3967," ",$G3967),AllocFactorMatrix,(I$4+1),FALSE)*$E3974</f>
        <v>-78347.63318071884</v>
      </c>
      <c r="J3967" s="47">
        <f t="shared" si="5749"/>
        <v>-17.527708607102031</v>
      </c>
      <c r="K3967" s="47">
        <f t="shared" si="5749"/>
        <v>-30.689767990263352</v>
      </c>
      <c r="L3967" s="47">
        <f t="shared" si="5749"/>
        <v>-18260.284926000895</v>
      </c>
      <c r="M3967" s="47">
        <f t="shared" si="5749"/>
        <v>-254.09163234379687</v>
      </c>
      <c r="N3967" s="47">
        <f t="shared" si="5749"/>
        <v>-35.388283627859792</v>
      </c>
      <c r="O3967" s="47">
        <f t="shared" si="5738"/>
        <v>-18549.764841972552</v>
      </c>
      <c r="P3967" s="47">
        <f>VLOOKUP(CONCATENATE($F3967," ",$G3967),AllocFactorMatrix,(P$4+1),FALSE)*$E3974</f>
        <v>-10861.084330793126</v>
      </c>
      <c r="Q3967" s="47">
        <f>VLOOKUP(CONCATENATE($F3967," ",$G3967),AllocFactorMatrix,(Q$4+1),FALSE)*$E3974</f>
        <v>-1949.1191011127521</v>
      </c>
      <c r="R3967" s="47">
        <f>VLOOKUP(CONCATENATE($F3967," ",$G3967),AllocFactorMatrix,(R$4+1),FALSE)*$E3974</f>
        <v>-395.26146330572408</v>
      </c>
      <c r="S3967" s="47">
        <f>VLOOKUP(CONCATENATE($F3967," ",$G3967),AllocFactorMatrix,(S$4+1),FALSE)*$E3974</f>
        <v>-15.009875323117301</v>
      </c>
      <c r="T3967" s="47">
        <f>SUBTOTAL(9,P3967:S3967)</f>
        <v>-13220.47477053472</v>
      </c>
      <c r="U3967" s="47">
        <f>VLOOKUP(CONCATENATE($F3967," ",$G3967),AllocFactorMatrix,(U$4+1),FALSE)*$E3974</f>
        <v>-515.11777110956587</v>
      </c>
      <c r="V3967" s="47">
        <f>VLOOKUP(CONCATENATE($F3967," ",$G3967),AllocFactorMatrix,(V$4+1),FALSE)*$E3974</f>
        <v>-6954.3873645349859</v>
      </c>
      <c r="W3967" s="47">
        <f>VLOOKUP(CONCATENATE($F3967," ",$G3967),AllocFactorMatrix,(W$4+1),FALSE)*$E3974</f>
        <v>-26597.73997076918</v>
      </c>
      <c r="X3967" s="47">
        <f>VLOOKUP(CONCATENATE($F3967," ",$G3967),AllocFactorMatrix,(X$4+1),FALSE)*$E3974</f>
        <v>-4818.4272815026206</v>
      </c>
      <c r="Y3967" s="47">
        <f>SUBTOTAL(9,U3967:X3967)</f>
        <v>-38885.672387916355</v>
      </c>
      <c r="Z3967" s="47">
        <f>VLOOKUP(CONCATENATE($F3967," ",$G3967),AllocFactorMatrix,(Z$4+1),FALSE)*$E3974</f>
        <v>-2985.3772171192109</v>
      </c>
      <c r="AA3967" s="47">
        <f>VLOOKUP(CONCATENATE($F3967," ",$G3967),AllocFactorMatrix,(AA$4+1),FALSE)*$E3974</f>
        <v>-59.625640199750414</v>
      </c>
      <c r="AB3967" s="47">
        <f t="shared" si="5739"/>
        <v>-3045.0028573189611</v>
      </c>
      <c r="AC3967" s="47">
        <f>VLOOKUP(CONCATENATE($F3967," ",$G3967),AllocFactorMatrix,(AC$4+1),FALSE)*$E3974</f>
        <v>-39.381955247638501</v>
      </c>
      <c r="AD3967" s="47">
        <f>VLOOKUP(CONCATENATE($F3967," ",$G3967),AllocFactorMatrix,(AD$4+1),FALSE)*$E3974</f>
        <v>-174.95706782619817</v>
      </c>
      <c r="AE3967" s="47">
        <f>VLOOKUP(CONCATENATE($F3967," ",$G3967),AllocFactorMatrix,(AE$4+1),FALSE)*$E3974</f>
        <v>-35.895461867381286</v>
      </c>
    </row>
    <row r="3968" spans="1:31" s="44" customFormat="1" hidden="1" outlineLevel="1">
      <c r="A3968" s="49"/>
      <c r="B3968" s="97"/>
      <c r="C3968" s="48"/>
      <c r="D3968" s="48"/>
      <c r="F3968" s="167" t="str">
        <f>F3974</f>
        <v>PROD_DEMAND</v>
      </c>
      <c r="G3968" s="48" t="str">
        <f>$G$9</f>
        <v>BULKTRAN</v>
      </c>
      <c r="H3968" s="46">
        <f t="shared" si="5726"/>
        <v>0</v>
      </c>
      <c r="I3968" s="47">
        <f t="shared" ref="I3968:N3968" si="5750">VLOOKUP(CONCATENATE($F3968," ",$G3968),AllocFactorMatrix,(I$4+1),FALSE)*$E3974</f>
        <v>0</v>
      </c>
      <c r="J3968" s="47">
        <f t="shared" si="5750"/>
        <v>0</v>
      </c>
      <c r="K3968" s="47">
        <f t="shared" si="5750"/>
        <v>0</v>
      </c>
      <c r="L3968" s="47">
        <f t="shared" si="5750"/>
        <v>0</v>
      </c>
      <c r="M3968" s="47">
        <f t="shared" si="5750"/>
        <v>0</v>
      </c>
      <c r="N3968" s="47">
        <f t="shared" si="5750"/>
        <v>0</v>
      </c>
      <c r="O3968" s="47">
        <f t="shared" si="5738"/>
        <v>0</v>
      </c>
      <c r="P3968" s="47">
        <f>VLOOKUP(CONCATENATE($F3968," ",$G3968),AllocFactorMatrix,(P$4+1),FALSE)*$E3974</f>
        <v>0</v>
      </c>
      <c r="Q3968" s="47">
        <f>VLOOKUP(CONCATENATE($F3968," ",$G3968),AllocFactorMatrix,(Q$4+1),FALSE)*$E3974</f>
        <v>0</v>
      </c>
      <c r="R3968" s="47">
        <f>VLOOKUP(CONCATENATE($F3968," ",$G3968),AllocFactorMatrix,(R$4+1),FALSE)*$E3974</f>
        <v>0</v>
      </c>
      <c r="S3968" s="47">
        <f>VLOOKUP(CONCATENATE($F3968," ",$G3968),AllocFactorMatrix,(S$4+1),FALSE)*$E3974</f>
        <v>0</v>
      </c>
      <c r="T3968" s="47">
        <f t="shared" ref="T3968:T3974" si="5751">SUBTOTAL(9,P3968:S3968)</f>
        <v>0</v>
      </c>
      <c r="U3968" s="47">
        <f>VLOOKUP(CONCATENATE($F3968," ",$G3968),AllocFactorMatrix,(U$4+1),FALSE)*$E3974</f>
        <v>0</v>
      </c>
      <c r="V3968" s="47">
        <f>VLOOKUP(CONCATENATE($F3968," ",$G3968),AllocFactorMatrix,(V$4+1),FALSE)*$E3974</f>
        <v>0</v>
      </c>
      <c r="W3968" s="47">
        <f>VLOOKUP(CONCATENATE($F3968," ",$G3968),AllocFactorMatrix,(W$4+1),FALSE)*$E3974</f>
        <v>0</v>
      </c>
      <c r="X3968" s="47">
        <f>VLOOKUP(CONCATENATE($F3968," ",$G3968),AllocFactorMatrix,(X$4+1),FALSE)*$E3974</f>
        <v>0</v>
      </c>
      <c r="Y3968" s="47">
        <f t="shared" ref="Y3968:Y3974" si="5752">SUBTOTAL(9,U3968:X3968)</f>
        <v>0</v>
      </c>
      <c r="Z3968" s="47">
        <f>VLOOKUP(CONCATENATE($F3968," ",$G3968),AllocFactorMatrix,(Z$4+1),FALSE)*$E3974</f>
        <v>0</v>
      </c>
      <c r="AA3968" s="47">
        <f>VLOOKUP(CONCATENATE($F3968," ",$G3968),AllocFactorMatrix,(AA$4+1),FALSE)*$E3974</f>
        <v>0</v>
      </c>
      <c r="AB3968" s="47">
        <f t="shared" si="5739"/>
        <v>0</v>
      </c>
      <c r="AC3968" s="47">
        <f>VLOOKUP(CONCATENATE($F3968," ",$G3968),AllocFactorMatrix,(AC$4+1),FALSE)*$E3974</f>
        <v>0</v>
      </c>
      <c r="AD3968" s="47">
        <f>VLOOKUP(CONCATENATE($F3968," ",$G3968),AllocFactorMatrix,(AD$4+1),FALSE)*$E3974</f>
        <v>0</v>
      </c>
      <c r="AE3968" s="47">
        <f>VLOOKUP(CONCATENATE($F3968," ",$G3968),AllocFactorMatrix,(AE$4+1),FALSE)*$E3974</f>
        <v>0</v>
      </c>
    </row>
    <row r="3969" spans="1:31" s="44" customFormat="1" hidden="1" outlineLevel="1">
      <c r="A3969" s="49"/>
      <c r="B3969" s="97"/>
      <c r="C3969" s="48"/>
      <c r="D3969" s="48"/>
      <c r="F3969" s="167" t="str">
        <f>F3974</f>
        <v>PROD_DEMAND</v>
      </c>
      <c r="G3969" s="48" t="str">
        <f>$G$10</f>
        <v>SUBTRAN</v>
      </c>
      <c r="H3969" s="46">
        <f t="shared" si="5726"/>
        <v>0</v>
      </c>
      <c r="I3969" s="47">
        <f t="shared" ref="I3969:N3969" si="5753">VLOOKUP(CONCATENATE($F3969," ",$G3969),AllocFactorMatrix,(I$4+1),FALSE)*$E3974</f>
        <v>0</v>
      </c>
      <c r="J3969" s="47">
        <f t="shared" si="5753"/>
        <v>0</v>
      </c>
      <c r="K3969" s="47">
        <f t="shared" si="5753"/>
        <v>0</v>
      </c>
      <c r="L3969" s="47">
        <f t="shared" si="5753"/>
        <v>0</v>
      </c>
      <c r="M3969" s="47">
        <f t="shared" si="5753"/>
        <v>0</v>
      </c>
      <c r="N3969" s="47">
        <f t="shared" si="5753"/>
        <v>0</v>
      </c>
      <c r="O3969" s="47">
        <f t="shared" si="5738"/>
        <v>0</v>
      </c>
      <c r="P3969" s="47">
        <f>VLOOKUP(CONCATENATE($F3969," ",$G3969),AllocFactorMatrix,(P$4+1),FALSE)*$E3974</f>
        <v>0</v>
      </c>
      <c r="Q3969" s="47">
        <f>VLOOKUP(CONCATENATE($F3969," ",$G3969),AllocFactorMatrix,(Q$4+1),FALSE)*$E3974</f>
        <v>0</v>
      </c>
      <c r="R3969" s="47">
        <f>VLOOKUP(CONCATENATE($F3969," ",$G3969),AllocFactorMatrix,(R$4+1),FALSE)*$E3974</f>
        <v>0</v>
      </c>
      <c r="S3969" s="47">
        <f>VLOOKUP(CONCATENATE($F3969," ",$G3969),AllocFactorMatrix,(S$4+1),FALSE)*$E3974</f>
        <v>0</v>
      </c>
      <c r="T3969" s="47">
        <f t="shared" si="5751"/>
        <v>0</v>
      </c>
      <c r="U3969" s="47">
        <f>VLOOKUP(CONCATENATE($F3969," ",$G3969),AllocFactorMatrix,(U$4+1),FALSE)*$E3974</f>
        <v>0</v>
      </c>
      <c r="V3969" s="47">
        <f>VLOOKUP(CONCATENATE($F3969," ",$G3969),AllocFactorMatrix,(V$4+1),FALSE)*$E3974</f>
        <v>0</v>
      </c>
      <c r="W3969" s="47">
        <f>VLOOKUP(CONCATENATE($F3969," ",$G3969),AllocFactorMatrix,(W$4+1),FALSE)*$E3974</f>
        <v>0</v>
      </c>
      <c r="X3969" s="47">
        <f>VLOOKUP(CONCATENATE($F3969," ",$G3969),AllocFactorMatrix,(X$4+1),FALSE)*$E3974</f>
        <v>0</v>
      </c>
      <c r="Y3969" s="47">
        <f t="shared" si="5752"/>
        <v>0</v>
      </c>
      <c r="Z3969" s="47">
        <f>VLOOKUP(CONCATENATE($F3969," ",$G3969),AllocFactorMatrix,(Z$4+1),FALSE)*$E3974</f>
        <v>0</v>
      </c>
      <c r="AA3969" s="47">
        <f>VLOOKUP(CONCATENATE($F3969," ",$G3969),AllocFactorMatrix,(AA$4+1),FALSE)*$E3974</f>
        <v>0</v>
      </c>
      <c r="AB3969" s="47">
        <f t="shared" si="5739"/>
        <v>0</v>
      </c>
      <c r="AC3969" s="47">
        <f>VLOOKUP(CONCATENATE($F3969," ",$G3969),AllocFactorMatrix,(AC$4+1),FALSE)*$E3974</f>
        <v>0</v>
      </c>
      <c r="AD3969" s="47">
        <f>VLOOKUP(CONCATENATE($F3969," ",$G3969),AllocFactorMatrix,(AD$4+1),FALSE)*$E3974</f>
        <v>0</v>
      </c>
      <c r="AE3969" s="47">
        <f>VLOOKUP(CONCATENATE($F3969," ",$G3969),AllocFactorMatrix,(AE$4+1),FALSE)*$E3974</f>
        <v>0</v>
      </c>
    </row>
    <row r="3970" spans="1:31" s="44" customFormat="1" hidden="1" outlineLevel="1">
      <c r="A3970" s="49"/>
      <c r="B3970" s="97"/>
      <c r="C3970" s="48"/>
      <c r="D3970" s="48"/>
      <c r="F3970" s="167" t="str">
        <f>F3974</f>
        <v>PROD_DEMAND</v>
      </c>
      <c r="G3970" s="48" t="str">
        <f>$G$11</f>
        <v>DISTPRI</v>
      </c>
      <c r="H3970" s="46">
        <f t="shared" si="5726"/>
        <v>0</v>
      </c>
      <c r="I3970" s="47">
        <f t="shared" ref="I3970:N3970" si="5754">VLOOKUP(CONCATENATE($F3970," ",$G3970),AllocFactorMatrix,(I$4+1),FALSE)*$E3974</f>
        <v>0</v>
      </c>
      <c r="J3970" s="47">
        <f t="shared" si="5754"/>
        <v>0</v>
      </c>
      <c r="K3970" s="47">
        <f t="shared" si="5754"/>
        <v>0</v>
      </c>
      <c r="L3970" s="47">
        <f t="shared" si="5754"/>
        <v>0</v>
      </c>
      <c r="M3970" s="47">
        <f t="shared" si="5754"/>
        <v>0</v>
      </c>
      <c r="N3970" s="47">
        <f t="shared" si="5754"/>
        <v>0</v>
      </c>
      <c r="O3970" s="47">
        <f t="shared" si="5738"/>
        <v>0</v>
      </c>
      <c r="P3970" s="47">
        <f>VLOOKUP(CONCATENATE($F3970," ",$G3970),AllocFactorMatrix,(P$4+1),FALSE)*$E3974</f>
        <v>0</v>
      </c>
      <c r="Q3970" s="47">
        <f>VLOOKUP(CONCATENATE($F3970," ",$G3970),AllocFactorMatrix,(Q$4+1),FALSE)*$E3974</f>
        <v>0</v>
      </c>
      <c r="R3970" s="47">
        <f>VLOOKUP(CONCATENATE($F3970," ",$G3970),AllocFactorMatrix,(R$4+1),FALSE)*$E3974</f>
        <v>0</v>
      </c>
      <c r="S3970" s="47">
        <f>VLOOKUP(CONCATENATE($F3970," ",$G3970),AllocFactorMatrix,(S$4+1),FALSE)*$E3974</f>
        <v>0</v>
      </c>
      <c r="T3970" s="47">
        <f t="shared" si="5751"/>
        <v>0</v>
      </c>
      <c r="U3970" s="47">
        <f>VLOOKUP(CONCATENATE($F3970," ",$G3970),AllocFactorMatrix,(U$4+1),FALSE)*$E3974</f>
        <v>0</v>
      </c>
      <c r="V3970" s="47">
        <f>VLOOKUP(CONCATENATE($F3970," ",$G3970),AllocFactorMatrix,(V$4+1),FALSE)*$E3974</f>
        <v>0</v>
      </c>
      <c r="W3970" s="47">
        <f>VLOOKUP(CONCATENATE($F3970," ",$G3970),AllocFactorMatrix,(W$4+1),FALSE)*$E3974</f>
        <v>0</v>
      </c>
      <c r="X3970" s="47">
        <f>VLOOKUP(CONCATENATE($F3970," ",$G3970),AllocFactorMatrix,(X$4+1),FALSE)*$E3974</f>
        <v>0</v>
      </c>
      <c r="Y3970" s="47">
        <f t="shared" si="5752"/>
        <v>0</v>
      </c>
      <c r="Z3970" s="47">
        <f>VLOOKUP(CONCATENATE($F3970," ",$G3970),AllocFactorMatrix,(Z$4+1),FALSE)*$E3974</f>
        <v>0</v>
      </c>
      <c r="AA3970" s="47">
        <f>VLOOKUP(CONCATENATE($F3970," ",$G3970),AllocFactorMatrix,(AA$4+1),FALSE)*$E3974</f>
        <v>0</v>
      </c>
      <c r="AB3970" s="47">
        <f t="shared" si="5739"/>
        <v>0</v>
      </c>
      <c r="AC3970" s="47">
        <f>VLOOKUP(CONCATENATE($F3970," ",$G3970),AllocFactorMatrix,(AC$4+1),FALSE)*$E3974</f>
        <v>0</v>
      </c>
      <c r="AD3970" s="47">
        <f>VLOOKUP(CONCATENATE($F3970," ",$G3970),AllocFactorMatrix,(AD$4+1),FALSE)*$E3974</f>
        <v>0</v>
      </c>
      <c r="AE3970" s="47">
        <f>VLOOKUP(CONCATENATE($F3970," ",$G3970),AllocFactorMatrix,(AE$4+1),FALSE)*$E3974</f>
        <v>0</v>
      </c>
    </row>
    <row r="3971" spans="1:31" s="44" customFormat="1" hidden="1" outlineLevel="1">
      <c r="A3971" s="49"/>
      <c r="B3971" s="97"/>
      <c r="C3971" s="48"/>
      <c r="D3971" s="48"/>
      <c r="F3971" s="167" t="str">
        <f>F3974</f>
        <v>PROD_DEMAND</v>
      </c>
      <c r="G3971" s="48" t="str">
        <f>$G$12</f>
        <v>DISTSEC</v>
      </c>
      <c r="H3971" s="46">
        <f t="shared" si="5726"/>
        <v>0</v>
      </c>
      <c r="I3971" s="47">
        <f t="shared" ref="I3971:N3971" si="5755">VLOOKUP(CONCATENATE($F3971," ",$G3971),AllocFactorMatrix,(I$4+1),FALSE)*$E3974</f>
        <v>0</v>
      </c>
      <c r="J3971" s="47">
        <f t="shared" si="5755"/>
        <v>0</v>
      </c>
      <c r="K3971" s="47">
        <f t="shared" si="5755"/>
        <v>0</v>
      </c>
      <c r="L3971" s="47">
        <f t="shared" si="5755"/>
        <v>0</v>
      </c>
      <c r="M3971" s="47">
        <f t="shared" si="5755"/>
        <v>0</v>
      </c>
      <c r="N3971" s="47">
        <f t="shared" si="5755"/>
        <v>0</v>
      </c>
      <c r="O3971" s="47">
        <f t="shared" si="5738"/>
        <v>0</v>
      </c>
      <c r="P3971" s="47">
        <f>VLOOKUP(CONCATENATE($F3971," ",$G3971),AllocFactorMatrix,(P$4+1),FALSE)*$E3974</f>
        <v>0</v>
      </c>
      <c r="Q3971" s="47">
        <f>VLOOKUP(CONCATENATE($F3971," ",$G3971),AllocFactorMatrix,(Q$4+1),FALSE)*$E3974</f>
        <v>0</v>
      </c>
      <c r="R3971" s="47">
        <f>VLOOKUP(CONCATENATE($F3971," ",$G3971),AllocFactorMatrix,(R$4+1),FALSE)*$E3974</f>
        <v>0</v>
      </c>
      <c r="S3971" s="47">
        <f>VLOOKUP(CONCATENATE($F3971," ",$G3971),AllocFactorMatrix,(S$4+1),FALSE)*$E3974</f>
        <v>0</v>
      </c>
      <c r="T3971" s="47">
        <f t="shared" si="5751"/>
        <v>0</v>
      </c>
      <c r="U3971" s="47">
        <f>VLOOKUP(CONCATENATE($F3971," ",$G3971),AllocFactorMatrix,(U$4+1),FALSE)*$E3974</f>
        <v>0</v>
      </c>
      <c r="V3971" s="47">
        <f>VLOOKUP(CONCATENATE($F3971," ",$G3971),AllocFactorMatrix,(V$4+1),FALSE)*$E3974</f>
        <v>0</v>
      </c>
      <c r="W3971" s="47">
        <f>VLOOKUP(CONCATENATE($F3971," ",$G3971),AllocFactorMatrix,(W$4+1),FALSE)*$E3974</f>
        <v>0</v>
      </c>
      <c r="X3971" s="47">
        <f>VLOOKUP(CONCATENATE($F3971," ",$G3971),AllocFactorMatrix,(X$4+1),FALSE)*$E3974</f>
        <v>0</v>
      </c>
      <c r="Y3971" s="47">
        <f t="shared" si="5752"/>
        <v>0</v>
      </c>
      <c r="Z3971" s="47">
        <f>VLOOKUP(CONCATENATE($F3971," ",$G3971),AllocFactorMatrix,(Z$4+1),FALSE)*$E3974</f>
        <v>0</v>
      </c>
      <c r="AA3971" s="47">
        <f>VLOOKUP(CONCATENATE($F3971," ",$G3971),AllocFactorMatrix,(AA$4+1),FALSE)*$E3974</f>
        <v>0</v>
      </c>
      <c r="AB3971" s="47">
        <f t="shared" si="5739"/>
        <v>0</v>
      </c>
      <c r="AC3971" s="47">
        <f>VLOOKUP(CONCATENATE($F3971," ",$G3971),AllocFactorMatrix,(AC$4+1),FALSE)*$E3974</f>
        <v>0</v>
      </c>
      <c r="AD3971" s="47">
        <f>VLOOKUP(CONCATENATE($F3971," ",$G3971),AllocFactorMatrix,(AD$4+1),FALSE)*$E3974</f>
        <v>0</v>
      </c>
      <c r="AE3971" s="47">
        <f>VLOOKUP(CONCATENATE($F3971," ",$G3971),AllocFactorMatrix,(AE$4+1),FALSE)*$E3974</f>
        <v>0</v>
      </c>
    </row>
    <row r="3972" spans="1:31" s="44" customFormat="1" hidden="1" outlineLevel="1">
      <c r="A3972" s="49"/>
      <c r="B3972" s="97"/>
      <c r="C3972" s="48"/>
      <c r="D3972" s="48"/>
      <c r="F3972" s="167" t="str">
        <f>F3974</f>
        <v>PROD_DEMAND</v>
      </c>
      <c r="G3972" s="48" t="str">
        <f>$G$13</f>
        <v>ENERGY</v>
      </c>
      <c r="H3972" s="46">
        <f t="shared" si="5726"/>
        <v>0</v>
      </c>
      <c r="I3972" s="47">
        <f t="shared" ref="I3972:N3972" si="5756">VLOOKUP(CONCATENATE($F3972," ",$G3972),AllocFactorMatrix,(I$4+1),FALSE)*$E3974</f>
        <v>0</v>
      </c>
      <c r="J3972" s="47">
        <f t="shared" si="5756"/>
        <v>0</v>
      </c>
      <c r="K3972" s="47">
        <f t="shared" si="5756"/>
        <v>0</v>
      </c>
      <c r="L3972" s="47">
        <f t="shared" si="5756"/>
        <v>0</v>
      </c>
      <c r="M3972" s="47">
        <f t="shared" si="5756"/>
        <v>0</v>
      </c>
      <c r="N3972" s="47">
        <f t="shared" si="5756"/>
        <v>0</v>
      </c>
      <c r="O3972" s="47">
        <f t="shared" si="5738"/>
        <v>0</v>
      </c>
      <c r="P3972" s="47">
        <f>VLOOKUP(CONCATENATE($F3972," ",$G3972),AllocFactorMatrix,(P$4+1),FALSE)*$E3974</f>
        <v>0</v>
      </c>
      <c r="Q3972" s="47">
        <f>VLOOKUP(CONCATENATE($F3972," ",$G3972),AllocFactorMatrix,(Q$4+1),FALSE)*$E3974</f>
        <v>0</v>
      </c>
      <c r="R3972" s="47">
        <f>VLOOKUP(CONCATENATE($F3972," ",$G3972),AllocFactorMatrix,(R$4+1),FALSE)*$E3974</f>
        <v>0</v>
      </c>
      <c r="S3972" s="47">
        <f>VLOOKUP(CONCATENATE($F3972," ",$G3972),AllocFactorMatrix,(S$4+1),FALSE)*$E3974</f>
        <v>0</v>
      </c>
      <c r="T3972" s="47">
        <f t="shared" si="5751"/>
        <v>0</v>
      </c>
      <c r="U3972" s="47">
        <f>VLOOKUP(CONCATENATE($F3972," ",$G3972),AllocFactorMatrix,(U$4+1),FALSE)*$E3974</f>
        <v>0</v>
      </c>
      <c r="V3972" s="47">
        <f>VLOOKUP(CONCATENATE($F3972," ",$G3972),AllocFactorMatrix,(V$4+1),FALSE)*$E3974</f>
        <v>0</v>
      </c>
      <c r="W3972" s="47">
        <f>VLOOKUP(CONCATENATE($F3972," ",$G3972),AllocFactorMatrix,(W$4+1),FALSE)*$E3974</f>
        <v>0</v>
      </c>
      <c r="X3972" s="47">
        <f>VLOOKUP(CONCATENATE($F3972," ",$G3972),AllocFactorMatrix,(X$4+1),FALSE)*$E3974</f>
        <v>0</v>
      </c>
      <c r="Y3972" s="47">
        <f t="shared" si="5752"/>
        <v>0</v>
      </c>
      <c r="Z3972" s="47">
        <f>VLOOKUP(CONCATENATE($F3972," ",$G3972),AllocFactorMatrix,(Z$4+1),FALSE)*$E3974</f>
        <v>0</v>
      </c>
      <c r="AA3972" s="47">
        <f>VLOOKUP(CONCATENATE($F3972," ",$G3972),AllocFactorMatrix,(AA$4+1),FALSE)*$E3974</f>
        <v>0</v>
      </c>
      <c r="AB3972" s="47">
        <f t="shared" si="5739"/>
        <v>0</v>
      </c>
      <c r="AC3972" s="47">
        <f>VLOOKUP(CONCATENATE($F3972," ",$G3972),AllocFactorMatrix,(AC$4+1),FALSE)*$E3974</f>
        <v>0</v>
      </c>
      <c r="AD3972" s="47">
        <f>VLOOKUP(CONCATENATE($F3972," ",$G3972),AllocFactorMatrix,(AD$4+1),FALSE)*$E3974</f>
        <v>0</v>
      </c>
      <c r="AE3972" s="47">
        <f>VLOOKUP(CONCATENATE($F3972," ",$G3972),AllocFactorMatrix,(AE$4+1),FALSE)*$E3974</f>
        <v>0</v>
      </c>
    </row>
    <row r="3973" spans="1:31" s="44" customFormat="1" hidden="1" outlineLevel="1">
      <c r="A3973" s="49"/>
      <c r="B3973" s="97"/>
      <c r="C3973" s="48"/>
      <c r="D3973" s="48"/>
      <c r="F3973" s="167" t="str">
        <f>F3974</f>
        <v>PROD_DEMAND</v>
      </c>
      <c r="G3973" s="48" t="str">
        <f>$G$14</f>
        <v>CUSTOMER</v>
      </c>
      <c r="H3973" s="46">
        <f t="shared" si="5726"/>
        <v>0</v>
      </c>
      <c r="I3973" s="47">
        <f t="shared" ref="I3973:N3973" si="5757">VLOOKUP(CONCATENATE($F3973," ",$G3973),AllocFactorMatrix,(I$4+1),FALSE)*$E3974</f>
        <v>0</v>
      </c>
      <c r="J3973" s="47">
        <f t="shared" si="5757"/>
        <v>0</v>
      </c>
      <c r="K3973" s="47">
        <f t="shared" si="5757"/>
        <v>0</v>
      </c>
      <c r="L3973" s="47">
        <f t="shared" si="5757"/>
        <v>0</v>
      </c>
      <c r="M3973" s="47">
        <f t="shared" si="5757"/>
        <v>0</v>
      </c>
      <c r="N3973" s="47">
        <f t="shared" si="5757"/>
        <v>0</v>
      </c>
      <c r="O3973" s="47">
        <f t="shared" si="5738"/>
        <v>0</v>
      </c>
      <c r="P3973" s="47">
        <f>VLOOKUP(CONCATENATE($F3973," ",$G3973),AllocFactorMatrix,(P$4+1),FALSE)*$E3974</f>
        <v>0</v>
      </c>
      <c r="Q3973" s="47">
        <f>VLOOKUP(CONCATENATE($F3973," ",$G3973),AllocFactorMatrix,(Q$4+1),FALSE)*$E3974</f>
        <v>0</v>
      </c>
      <c r="R3973" s="47">
        <f>VLOOKUP(CONCATENATE($F3973," ",$G3973),AllocFactorMatrix,(R$4+1),FALSE)*$E3974</f>
        <v>0</v>
      </c>
      <c r="S3973" s="47">
        <f>VLOOKUP(CONCATENATE($F3973," ",$G3973),AllocFactorMatrix,(S$4+1),FALSE)*$E3974</f>
        <v>0</v>
      </c>
      <c r="T3973" s="47">
        <f t="shared" si="5751"/>
        <v>0</v>
      </c>
      <c r="U3973" s="47">
        <f>VLOOKUP(CONCATENATE($F3973," ",$G3973),AllocFactorMatrix,(U$4+1),FALSE)*$E3974</f>
        <v>0</v>
      </c>
      <c r="V3973" s="47">
        <f>VLOOKUP(CONCATENATE($F3973," ",$G3973),AllocFactorMatrix,(V$4+1),FALSE)*$E3974</f>
        <v>0</v>
      </c>
      <c r="W3973" s="47">
        <f>VLOOKUP(CONCATENATE($F3973," ",$G3973),AllocFactorMatrix,(W$4+1),FALSE)*$E3974</f>
        <v>0</v>
      </c>
      <c r="X3973" s="47">
        <f>VLOOKUP(CONCATENATE($F3973," ",$G3973),AllocFactorMatrix,(X$4+1),FALSE)*$E3974</f>
        <v>0</v>
      </c>
      <c r="Y3973" s="47">
        <f t="shared" si="5752"/>
        <v>0</v>
      </c>
      <c r="Z3973" s="47">
        <f>VLOOKUP(CONCATENATE($F3973," ",$G3973),AllocFactorMatrix,(Z$4+1),FALSE)*$E3974</f>
        <v>0</v>
      </c>
      <c r="AA3973" s="47">
        <f>VLOOKUP(CONCATENATE($F3973," ",$G3973),AllocFactorMatrix,(AA$4+1),FALSE)*$E3974</f>
        <v>0</v>
      </c>
      <c r="AB3973" s="47">
        <f t="shared" si="5739"/>
        <v>0</v>
      </c>
      <c r="AC3973" s="47">
        <f>VLOOKUP(CONCATENATE($F3973," ",$G3973),AllocFactorMatrix,(AC$4+1),FALSE)*$E3974</f>
        <v>0</v>
      </c>
      <c r="AD3973" s="47">
        <f>VLOOKUP(CONCATENATE($F3973," ",$G3973),AllocFactorMatrix,(AD$4+1),FALSE)*$E3974</f>
        <v>0</v>
      </c>
      <c r="AE3973" s="47">
        <f>VLOOKUP(CONCATENATE($F3973," ",$G3973),AllocFactorMatrix,(AE$4+1),FALSE)*$E3974</f>
        <v>0</v>
      </c>
    </row>
    <row r="3974" spans="1:31" s="44" customFormat="1" collapsed="1">
      <c r="A3974" s="49"/>
      <c r="B3974" s="97"/>
      <c r="C3974" s="48"/>
      <c r="D3974" s="96" t="s">
        <v>678</v>
      </c>
      <c r="E3974" s="54">
        <v>-152347</v>
      </c>
      <c r="F3974" s="88" t="s">
        <v>27</v>
      </c>
      <c r="G3974" s="48" t="str">
        <f>$G$15</f>
        <v>TOTAL</v>
      </c>
      <c r="H3974" s="46">
        <f t="shared" si="5726"/>
        <v>-152347.00000000003</v>
      </c>
      <c r="I3974" s="47">
        <f t="shared" ref="I3974:N3974" si="5758">VLOOKUP(CONCATENATE($F3974," ",$G3974),AllocFactorMatrix,(I$4+1),FALSE)*$E3974</f>
        <v>-78347.63318071884</v>
      </c>
      <c r="J3974" s="47">
        <f t="shared" si="5758"/>
        <v>-17.527708607102031</v>
      </c>
      <c r="K3974" s="47">
        <f t="shared" si="5758"/>
        <v>-30.689767990263352</v>
      </c>
      <c r="L3974" s="47">
        <f t="shared" si="5758"/>
        <v>-18260.284926000895</v>
      </c>
      <c r="M3974" s="47">
        <f t="shared" si="5758"/>
        <v>-254.09163234379687</v>
      </c>
      <c r="N3974" s="47">
        <f t="shared" si="5758"/>
        <v>-35.388283627859792</v>
      </c>
      <c r="O3974" s="47">
        <f t="shared" si="5738"/>
        <v>-18549.764841972552</v>
      </c>
      <c r="P3974" s="47">
        <f>VLOOKUP(CONCATENATE($F3974," ",$G3974),AllocFactorMatrix,(P$4+1),FALSE)*$E3974</f>
        <v>-10861.084330793126</v>
      </c>
      <c r="Q3974" s="47">
        <f>VLOOKUP(CONCATENATE($F3974," ",$G3974),AllocFactorMatrix,(Q$4+1),FALSE)*$E3974</f>
        <v>-1949.1191011127521</v>
      </c>
      <c r="R3974" s="47">
        <f>VLOOKUP(CONCATENATE($F3974," ",$G3974),AllocFactorMatrix,(R$4+1),FALSE)*$E3974</f>
        <v>-395.26146330572408</v>
      </c>
      <c r="S3974" s="47">
        <f>VLOOKUP(CONCATENATE($F3974," ",$G3974),AllocFactorMatrix,(S$4+1),FALSE)*$E3974</f>
        <v>-15.009875323117301</v>
      </c>
      <c r="T3974" s="47">
        <f t="shared" si="5751"/>
        <v>-13220.47477053472</v>
      </c>
      <c r="U3974" s="47">
        <f>VLOOKUP(CONCATENATE($F3974," ",$G3974),AllocFactorMatrix,(U$4+1),FALSE)*$E3974</f>
        <v>-515.11777110956587</v>
      </c>
      <c r="V3974" s="47">
        <f>VLOOKUP(CONCATENATE($F3974," ",$G3974),AllocFactorMatrix,(V$4+1),FALSE)*$E3974</f>
        <v>-6954.3873645349859</v>
      </c>
      <c r="W3974" s="47">
        <f>VLOOKUP(CONCATENATE($F3974," ",$G3974),AllocFactorMatrix,(W$4+1),FALSE)*$E3974</f>
        <v>-26597.73997076918</v>
      </c>
      <c r="X3974" s="47">
        <f>VLOOKUP(CONCATENATE($F3974," ",$G3974),AllocFactorMatrix,(X$4+1),FALSE)*$E3974</f>
        <v>-4818.4272815026206</v>
      </c>
      <c r="Y3974" s="47">
        <f t="shared" si="5752"/>
        <v>-38885.672387916355</v>
      </c>
      <c r="Z3974" s="47">
        <f>VLOOKUP(CONCATENATE($F3974," ",$G3974),AllocFactorMatrix,(Z$4+1),FALSE)*$E3974</f>
        <v>-2985.3772171192109</v>
      </c>
      <c r="AA3974" s="47">
        <f>VLOOKUP(CONCATENATE($F3974," ",$G3974),AllocFactorMatrix,(AA$4+1),FALSE)*$E3974</f>
        <v>-59.625640199750414</v>
      </c>
      <c r="AB3974" s="47">
        <f t="shared" si="5739"/>
        <v>-3045.0028573189611</v>
      </c>
      <c r="AC3974" s="47">
        <f>VLOOKUP(CONCATENATE($F3974," ",$G3974),AllocFactorMatrix,(AC$4+1),FALSE)*$E3974</f>
        <v>-39.381955247638501</v>
      </c>
      <c r="AD3974" s="47">
        <f>VLOOKUP(CONCATENATE($F3974," ",$G3974),AllocFactorMatrix,(AD$4+1),FALSE)*$E3974</f>
        <v>-174.95706782619817</v>
      </c>
      <c r="AE3974" s="47">
        <f>VLOOKUP(CONCATENATE($F3974," ",$G3974),AllocFactorMatrix,(AE$4+1),FALSE)*$E3974</f>
        <v>-35.895461867381286</v>
      </c>
    </row>
    <row r="3975" spans="1:31" s="44" customFormat="1" hidden="1" outlineLevel="1">
      <c r="A3975" s="49"/>
      <c r="B3975" s="97"/>
      <c r="C3975" s="48"/>
      <c r="D3975" s="48"/>
      <c r="F3975" s="167" t="str">
        <f>F3982</f>
        <v>PROD_DEMAND</v>
      </c>
      <c r="G3975" s="48" t="str">
        <f>$G$8</f>
        <v>PRODUCTION</v>
      </c>
      <c r="H3975" s="46">
        <f t="shared" si="5726"/>
        <v>319280.99999999994</v>
      </c>
      <c r="I3975" s="47">
        <f t="shared" ref="I3975:N3975" si="5759">VLOOKUP(CONCATENATE($F3975," ",$G3975),AllocFactorMatrix,(I$4+1),FALSE)*$E3982</f>
        <v>164196.93639896481</v>
      </c>
      <c r="J3975" s="47">
        <f t="shared" si="5759"/>
        <v>36.733669398046196</v>
      </c>
      <c r="K3975" s="47">
        <f t="shared" si="5759"/>
        <v>64.318035889773171</v>
      </c>
      <c r="L3975" s="47">
        <f t="shared" si="5759"/>
        <v>38268.965135240549</v>
      </c>
      <c r="M3975" s="47">
        <f t="shared" si="5759"/>
        <v>532.5121628017605</v>
      </c>
      <c r="N3975" s="47">
        <f t="shared" si="5759"/>
        <v>74.164943090357554</v>
      </c>
      <c r="O3975" s="47">
        <f t="shared" ref="O3975:O3990" si="5760">SUBTOTAL(9,L3975:N3975)</f>
        <v>38875.642241132664</v>
      </c>
      <c r="P3975" s="47">
        <f>VLOOKUP(CONCATENATE($F3975," ",$G3975),AllocFactorMatrix,(P$4+1),FALSE)*$E3982</f>
        <v>22762.10142779287</v>
      </c>
      <c r="Q3975" s="47">
        <f>VLOOKUP(CONCATENATE($F3975," ",$G3975),AllocFactorMatrix,(Q$4+1),FALSE)*$E3982</f>
        <v>4084.8634743209946</v>
      </c>
      <c r="R3975" s="47">
        <f>VLOOKUP(CONCATENATE($F3975," ",$G3975),AllocFactorMatrix,(R$4+1),FALSE)*$E3982</f>
        <v>828.36862731602787</v>
      </c>
      <c r="S3975" s="47">
        <f>VLOOKUP(CONCATENATE($F3975," ",$G3975),AllocFactorMatrix,(S$4+1),FALSE)*$E3982</f>
        <v>31.456924015833685</v>
      </c>
      <c r="T3975" s="47">
        <f>SUBTOTAL(9,P3975:S3975)</f>
        <v>27706.790453445727</v>
      </c>
      <c r="U3975" s="47">
        <f>VLOOKUP(CONCATENATE($F3975," ",$G3975),AllocFactorMatrix,(U$4+1),FALSE)*$E3982</f>
        <v>1079.5573071844756</v>
      </c>
      <c r="V3975" s="47">
        <f>VLOOKUP(CONCATENATE($F3975," ",$G3975),AllocFactorMatrix,(V$4+1),FALSE)*$E3982</f>
        <v>14574.64703693604</v>
      </c>
      <c r="W3975" s="47">
        <f>VLOOKUP(CONCATENATE($F3975," ",$G3975),AllocFactorMatrix,(W$4+1),FALSE)*$E3982</f>
        <v>55742.174218114931</v>
      </c>
      <c r="X3975" s="47">
        <f>VLOOKUP(CONCATENATE($F3975," ",$G3975),AllocFactorMatrix,(X$4+1),FALSE)*$E3982</f>
        <v>10098.211851007491</v>
      </c>
      <c r="Y3975" s="47">
        <f>SUBTOTAL(9,U3975:X3975)</f>
        <v>81494.590413242942</v>
      </c>
      <c r="Z3975" s="47">
        <f>VLOOKUP(CONCATENATE($F3975," ",$G3975),AllocFactorMatrix,(Z$4+1),FALSE)*$E3982</f>
        <v>6256.5998888001659</v>
      </c>
      <c r="AA3975" s="47">
        <f>VLOOKUP(CONCATENATE($F3975," ",$G3975),AllocFactorMatrix,(AA$4+1),FALSE)*$E3982</f>
        <v>124.96034729017646</v>
      </c>
      <c r="AB3975" s="47">
        <f t="shared" ref="AB3975:AB3990" si="5761">SUBTOTAL(9,Z3975:AA3975)</f>
        <v>6381.5602360903422</v>
      </c>
      <c r="AC3975" s="47">
        <f>VLOOKUP(CONCATENATE($F3975," ",$G3975),AllocFactorMatrix,(AC$4+1),FALSE)*$E3982</f>
        <v>82.534674482735255</v>
      </c>
      <c r="AD3975" s="47">
        <f>VLOOKUP(CONCATENATE($F3975," ",$G3975),AllocFactorMatrix,(AD$4+1),FALSE)*$E3982</f>
        <v>366.6660162170333</v>
      </c>
      <c r="AE3975" s="47">
        <f>VLOOKUP(CONCATENATE($F3975," ",$G3975),AllocFactorMatrix,(AE$4+1),FALSE)*$E3982</f>
        <v>75.227861135955195</v>
      </c>
    </row>
    <row r="3976" spans="1:31" s="44" customFormat="1" hidden="1" outlineLevel="1">
      <c r="A3976" s="49"/>
      <c r="B3976" s="97"/>
      <c r="C3976" s="48"/>
      <c r="D3976" s="48"/>
      <c r="F3976" s="167" t="str">
        <f>F3982</f>
        <v>PROD_DEMAND</v>
      </c>
      <c r="G3976" s="48" t="str">
        <f>$G$9</f>
        <v>BULKTRAN</v>
      </c>
      <c r="H3976" s="46">
        <f t="shared" si="5726"/>
        <v>0</v>
      </c>
      <c r="I3976" s="47">
        <f t="shared" ref="I3976:N3976" si="5762">VLOOKUP(CONCATENATE($F3976," ",$G3976),AllocFactorMatrix,(I$4+1),FALSE)*$E3982</f>
        <v>0</v>
      </c>
      <c r="J3976" s="47">
        <f t="shared" si="5762"/>
        <v>0</v>
      </c>
      <c r="K3976" s="47">
        <f t="shared" si="5762"/>
        <v>0</v>
      </c>
      <c r="L3976" s="47">
        <f t="shared" si="5762"/>
        <v>0</v>
      </c>
      <c r="M3976" s="47">
        <f t="shared" si="5762"/>
        <v>0</v>
      </c>
      <c r="N3976" s="47">
        <f t="shared" si="5762"/>
        <v>0</v>
      </c>
      <c r="O3976" s="47">
        <f t="shared" si="5760"/>
        <v>0</v>
      </c>
      <c r="P3976" s="47">
        <f>VLOOKUP(CONCATENATE($F3976," ",$G3976),AllocFactorMatrix,(P$4+1),FALSE)*$E3982</f>
        <v>0</v>
      </c>
      <c r="Q3976" s="47">
        <f>VLOOKUP(CONCATENATE($F3976," ",$G3976),AllocFactorMatrix,(Q$4+1),FALSE)*$E3982</f>
        <v>0</v>
      </c>
      <c r="R3976" s="47">
        <f>VLOOKUP(CONCATENATE($F3976," ",$G3976),AllocFactorMatrix,(R$4+1),FALSE)*$E3982</f>
        <v>0</v>
      </c>
      <c r="S3976" s="47">
        <f>VLOOKUP(CONCATENATE($F3976," ",$G3976),AllocFactorMatrix,(S$4+1),FALSE)*$E3982</f>
        <v>0</v>
      </c>
      <c r="T3976" s="47">
        <f t="shared" ref="T3976:T3982" si="5763">SUBTOTAL(9,P3976:S3976)</f>
        <v>0</v>
      </c>
      <c r="U3976" s="47">
        <f>VLOOKUP(CONCATENATE($F3976," ",$G3976),AllocFactorMatrix,(U$4+1),FALSE)*$E3982</f>
        <v>0</v>
      </c>
      <c r="V3976" s="47">
        <f>VLOOKUP(CONCATENATE($F3976," ",$G3976),AllocFactorMatrix,(V$4+1),FALSE)*$E3982</f>
        <v>0</v>
      </c>
      <c r="W3976" s="47">
        <f>VLOOKUP(CONCATENATE($F3976," ",$G3976),AllocFactorMatrix,(W$4+1),FALSE)*$E3982</f>
        <v>0</v>
      </c>
      <c r="X3976" s="47">
        <f>VLOOKUP(CONCATENATE($F3976," ",$G3976),AllocFactorMatrix,(X$4+1),FALSE)*$E3982</f>
        <v>0</v>
      </c>
      <c r="Y3976" s="47">
        <f t="shared" ref="Y3976:Y3982" si="5764">SUBTOTAL(9,U3976:X3976)</f>
        <v>0</v>
      </c>
      <c r="Z3976" s="47">
        <f>VLOOKUP(CONCATENATE($F3976," ",$G3976),AllocFactorMatrix,(Z$4+1),FALSE)*$E3982</f>
        <v>0</v>
      </c>
      <c r="AA3976" s="47">
        <f>VLOOKUP(CONCATENATE($F3976," ",$G3976),AllocFactorMatrix,(AA$4+1),FALSE)*$E3982</f>
        <v>0</v>
      </c>
      <c r="AB3976" s="47">
        <f t="shared" si="5761"/>
        <v>0</v>
      </c>
      <c r="AC3976" s="47">
        <f>VLOOKUP(CONCATENATE($F3976," ",$G3976),AllocFactorMatrix,(AC$4+1),FALSE)*$E3982</f>
        <v>0</v>
      </c>
      <c r="AD3976" s="47">
        <f>VLOOKUP(CONCATENATE($F3976," ",$G3976),AllocFactorMatrix,(AD$4+1),FALSE)*$E3982</f>
        <v>0</v>
      </c>
      <c r="AE3976" s="47">
        <f>VLOOKUP(CONCATENATE($F3976," ",$G3976),AllocFactorMatrix,(AE$4+1),FALSE)*$E3982</f>
        <v>0</v>
      </c>
    </row>
    <row r="3977" spans="1:31" s="44" customFormat="1" hidden="1" outlineLevel="1">
      <c r="A3977" s="49"/>
      <c r="B3977" s="97"/>
      <c r="C3977" s="48"/>
      <c r="D3977" s="48"/>
      <c r="F3977" s="167" t="str">
        <f>F3982</f>
        <v>PROD_DEMAND</v>
      </c>
      <c r="G3977" s="48" t="str">
        <f>$G$10</f>
        <v>SUBTRAN</v>
      </c>
      <c r="H3977" s="46">
        <f t="shared" si="5726"/>
        <v>0</v>
      </c>
      <c r="I3977" s="47">
        <f t="shared" ref="I3977:N3977" si="5765">VLOOKUP(CONCATENATE($F3977," ",$G3977),AllocFactorMatrix,(I$4+1),FALSE)*$E3982</f>
        <v>0</v>
      </c>
      <c r="J3977" s="47">
        <f t="shared" si="5765"/>
        <v>0</v>
      </c>
      <c r="K3977" s="47">
        <f t="shared" si="5765"/>
        <v>0</v>
      </c>
      <c r="L3977" s="47">
        <f t="shared" si="5765"/>
        <v>0</v>
      </c>
      <c r="M3977" s="47">
        <f t="shared" si="5765"/>
        <v>0</v>
      </c>
      <c r="N3977" s="47">
        <f t="shared" si="5765"/>
        <v>0</v>
      </c>
      <c r="O3977" s="47">
        <f t="shared" si="5760"/>
        <v>0</v>
      </c>
      <c r="P3977" s="47">
        <f>VLOOKUP(CONCATENATE($F3977," ",$G3977),AllocFactorMatrix,(P$4+1),FALSE)*$E3982</f>
        <v>0</v>
      </c>
      <c r="Q3977" s="47">
        <f>VLOOKUP(CONCATENATE($F3977," ",$G3977),AllocFactorMatrix,(Q$4+1),FALSE)*$E3982</f>
        <v>0</v>
      </c>
      <c r="R3977" s="47">
        <f>VLOOKUP(CONCATENATE($F3977," ",$G3977),AllocFactorMatrix,(R$4+1),FALSE)*$E3982</f>
        <v>0</v>
      </c>
      <c r="S3977" s="47">
        <f>VLOOKUP(CONCATENATE($F3977," ",$G3977),AllocFactorMatrix,(S$4+1),FALSE)*$E3982</f>
        <v>0</v>
      </c>
      <c r="T3977" s="47">
        <f t="shared" si="5763"/>
        <v>0</v>
      </c>
      <c r="U3977" s="47">
        <f>VLOOKUP(CONCATENATE($F3977," ",$G3977),AllocFactorMatrix,(U$4+1),FALSE)*$E3982</f>
        <v>0</v>
      </c>
      <c r="V3977" s="47">
        <f>VLOOKUP(CONCATENATE($F3977," ",$G3977),AllocFactorMatrix,(V$4+1),FALSE)*$E3982</f>
        <v>0</v>
      </c>
      <c r="W3977" s="47">
        <f>VLOOKUP(CONCATENATE($F3977," ",$G3977),AllocFactorMatrix,(W$4+1),FALSE)*$E3982</f>
        <v>0</v>
      </c>
      <c r="X3977" s="47">
        <f>VLOOKUP(CONCATENATE($F3977," ",$G3977),AllocFactorMatrix,(X$4+1),FALSE)*$E3982</f>
        <v>0</v>
      </c>
      <c r="Y3977" s="47">
        <f t="shared" si="5764"/>
        <v>0</v>
      </c>
      <c r="Z3977" s="47">
        <f>VLOOKUP(CONCATENATE($F3977," ",$G3977),AllocFactorMatrix,(Z$4+1),FALSE)*$E3982</f>
        <v>0</v>
      </c>
      <c r="AA3977" s="47">
        <f>VLOOKUP(CONCATENATE($F3977," ",$G3977),AllocFactorMatrix,(AA$4+1),FALSE)*$E3982</f>
        <v>0</v>
      </c>
      <c r="AB3977" s="47">
        <f t="shared" si="5761"/>
        <v>0</v>
      </c>
      <c r="AC3977" s="47">
        <f>VLOOKUP(CONCATENATE($F3977," ",$G3977),AllocFactorMatrix,(AC$4+1),FALSE)*$E3982</f>
        <v>0</v>
      </c>
      <c r="AD3977" s="47">
        <f>VLOOKUP(CONCATENATE($F3977," ",$G3977),AllocFactorMatrix,(AD$4+1),FALSE)*$E3982</f>
        <v>0</v>
      </c>
      <c r="AE3977" s="47">
        <f>VLOOKUP(CONCATENATE($F3977," ",$G3977),AllocFactorMatrix,(AE$4+1),FALSE)*$E3982</f>
        <v>0</v>
      </c>
    </row>
    <row r="3978" spans="1:31" s="44" customFormat="1" hidden="1" outlineLevel="1">
      <c r="A3978" s="49"/>
      <c r="B3978" s="97"/>
      <c r="C3978" s="48"/>
      <c r="D3978" s="48"/>
      <c r="F3978" s="167" t="str">
        <f>F3982</f>
        <v>PROD_DEMAND</v>
      </c>
      <c r="G3978" s="48" t="str">
        <f>$G$11</f>
        <v>DISTPRI</v>
      </c>
      <c r="H3978" s="46">
        <f t="shared" si="5726"/>
        <v>0</v>
      </c>
      <c r="I3978" s="47">
        <f t="shared" ref="I3978:N3978" si="5766">VLOOKUP(CONCATENATE($F3978," ",$G3978),AllocFactorMatrix,(I$4+1),FALSE)*$E3982</f>
        <v>0</v>
      </c>
      <c r="J3978" s="47">
        <f t="shared" si="5766"/>
        <v>0</v>
      </c>
      <c r="K3978" s="47">
        <f t="shared" si="5766"/>
        <v>0</v>
      </c>
      <c r="L3978" s="47">
        <f t="shared" si="5766"/>
        <v>0</v>
      </c>
      <c r="M3978" s="47">
        <f t="shared" si="5766"/>
        <v>0</v>
      </c>
      <c r="N3978" s="47">
        <f t="shared" si="5766"/>
        <v>0</v>
      </c>
      <c r="O3978" s="47">
        <f t="shared" si="5760"/>
        <v>0</v>
      </c>
      <c r="P3978" s="47">
        <f>VLOOKUP(CONCATENATE($F3978," ",$G3978),AllocFactorMatrix,(P$4+1),FALSE)*$E3982</f>
        <v>0</v>
      </c>
      <c r="Q3978" s="47">
        <f>VLOOKUP(CONCATENATE($F3978," ",$G3978),AllocFactorMatrix,(Q$4+1),FALSE)*$E3982</f>
        <v>0</v>
      </c>
      <c r="R3978" s="47">
        <f>VLOOKUP(CONCATENATE($F3978," ",$G3978),AllocFactorMatrix,(R$4+1),FALSE)*$E3982</f>
        <v>0</v>
      </c>
      <c r="S3978" s="47">
        <f>VLOOKUP(CONCATENATE($F3978," ",$G3978),AllocFactorMatrix,(S$4+1),FALSE)*$E3982</f>
        <v>0</v>
      </c>
      <c r="T3978" s="47">
        <f t="shared" si="5763"/>
        <v>0</v>
      </c>
      <c r="U3978" s="47">
        <f>VLOOKUP(CONCATENATE($F3978," ",$G3978),AllocFactorMatrix,(U$4+1),FALSE)*$E3982</f>
        <v>0</v>
      </c>
      <c r="V3978" s="47">
        <f>VLOOKUP(CONCATENATE($F3978," ",$G3978),AllocFactorMatrix,(V$4+1),FALSE)*$E3982</f>
        <v>0</v>
      </c>
      <c r="W3978" s="47">
        <f>VLOOKUP(CONCATENATE($F3978," ",$G3978),AllocFactorMatrix,(W$4+1),FALSE)*$E3982</f>
        <v>0</v>
      </c>
      <c r="X3978" s="47">
        <f>VLOOKUP(CONCATENATE($F3978," ",$G3978),AllocFactorMatrix,(X$4+1),FALSE)*$E3982</f>
        <v>0</v>
      </c>
      <c r="Y3978" s="47">
        <f t="shared" si="5764"/>
        <v>0</v>
      </c>
      <c r="Z3978" s="47">
        <f>VLOOKUP(CONCATENATE($F3978," ",$G3978),AllocFactorMatrix,(Z$4+1),FALSE)*$E3982</f>
        <v>0</v>
      </c>
      <c r="AA3978" s="47">
        <f>VLOOKUP(CONCATENATE($F3978," ",$G3978),AllocFactorMatrix,(AA$4+1),FALSE)*$E3982</f>
        <v>0</v>
      </c>
      <c r="AB3978" s="47">
        <f t="shared" si="5761"/>
        <v>0</v>
      </c>
      <c r="AC3978" s="47">
        <f>VLOOKUP(CONCATENATE($F3978," ",$G3978),AllocFactorMatrix,(AC$4+1),FALSE)*$E3982</f>
        <v>0</v>
      </c>
      <c r="AD3978" s="47">
        <f>VLOOKUP(CONCATENATE($F3978," ",$G3978),AllocFactorMatrix,(AD$4+1),FALSE)*$E3982</f>
        <v>0</v>
      </c>
      <c r="AE3978" s="47">
        <f>VLOOKUP(CONCATENATE($F3978," ",$G3978),AllocFactorMatrix,(AE$4+1),FALSE)*$E3982</f>
        <v>0</v>
      </c>
    </row>
    <row r="3979" spans="1:31" s="44" customFormat="1" hidden="1" outlineLevel="1">
      <c r="A3979" s="49"/>
      <c r="B3979" s="97"/>
      <c r="C3979" s="48"/>
      <c r="D3979" s="48"/>
      <c r="F3979" s="167" t="str">
        <f>F3982</f>
        <v>PROD_DEMAND</v>
      </c>
      <c r="G3979" s="48" t="str">
        <f>$G$12</f>
        <v>DISTSEC</v>
      </c>
      <c r="H3979" s="46">
        <f t="shared" si="5726"/>
        <v>0</v>
      </c>
      <c r="I3979" s="47">
        <f t="shared" ref="I3979:N3979" si="5767">VLOOKUP(CONCATENATE($F3979," ",$G3979),AllocFactorMatrix,(I$4+1),FALSE)*$E3982</f>
        <v>0</v>
      </c>
      <c r="J3979" s="47">
        <f t="shared" si="5767"/>
        <v>0</v>
      </c>
      <c r="K3979" s="47">
        <f t="shared" si="5767"/>
        <v>0</v>
      </c>
      <c r="L3979" s="47">
        <f t="shared" si="5767"/>
        <v>0</v>
      </c>
      <c r="M3979" s="47">
        <f t="shared" si="5767"/>
        <v>0</v>
      </c>
      <c r="N3979" s="47">
        <f t="shared" si="5767"/>
        <v>0</v>
      </c>
      <c r="O3979" s="47">
        <f t="shared" si="5760"/>
        <v>0</v>
      </c>
      <c r="P3979" s="47">
        <f>VLOOKUP(CONCATENATE($F3979," ",$G3979),AllocFactorMatrix,(P$4+1),FALSE)*$E3982</f>
        <v>0</v>
      </c>
      <c r="Q3979" s="47">
        <f>VLOOKUP(CONCATENATE($F3979," ",$G3979),AllocFactorMatrix,(Q$4+1),FALSE)*$E3982</f>
        <v>0</v>
      </c>
      <c r="R3979" s="47">
        <f>VLOOKUP(CONCATENATE($F3979," ",$G3979),AllocFactorMatrix,(R$4+1),FALSE)*$E3982</f>
        <v>0</v>
      </c>
      <c r="S3979" s="47">
        <f>VLOOKUP(CONCATENATE($F3979," ",$G3979),AllocFactorMatrix,(S$4+1),FALSE)*$E3982</f>
        <v>0</v>
      </c>
      <c r="T3979" s="47">
        <f t="shared" si="5763"/>
        <v>0</v>
      </c>
      <c r="U3979" s="47">
        <f>VLOOKUP(CONCATENATE($F3979," ",$G3979),AllocFactorMatrix,(U$4+1),FALSE)*$E3982</f>
        <v>0</v>
      </c>
      <c r="V3979" s="47">
        <f>VLOOKUP(CONCATENATE($F3979," ",$G3979),AllocFactorMatrix,(V$4+1),FALSE)*$E3982</f>
        <v>0</v>
      </c>
      <c r="W3979" s="47">
        <f>VLOOKUP(CONCATENATE($F3979," ",$G3979),AllocFactorMatrix,(W$4+1),FALSE)*$E3982</f>
        <v>0</v>
      </c>
      <c r="X3979" s="47">
        <f>VLOOKUP(CONCATENATE($F3979," ",$G3979),AllocFactorMatrix,(X$4+1),FALSE)*$E3982</f>
        <v>0</v>
      </c>
      <c r="Y3979" s="47">
        <f t="shared" si="5764"/>
        <v>0</v>
      </c>
      <c r="Z3979" s="47">
        <f>VLOOKUP(CONCATENATE($F3979," ",$G3979),AllocFactorMatrix,(Z$4+1),FALSE)*$E3982</f>
        <v>0</v>
      </c>
      <c r="AA3979" s="47">
        <f>VLOOKUP(CONCATENATE($F3979," ",$G3979),AllocFactorMatrix,(AA$4+1),FALSE)*$E3982</f>
        <v>0</v>
      </c>
      <c r="AB3979" s="47">
        <f t="shared" si="5761"/>
        <v>0</v>
      </c>
      <c r="AC3979" s="47">
        <f>VLOOKUP(CONCATENATE($F3979," ",$G3979),AllocFactorMatrix,(AC$4+1),FALSE)*$E3982</f>
        <v>0</v>
      </c>
      <c r="AD3979" s="47">
        <f>VLOOKUP(CONCATENATE($F3979," ",$G3979),AllocFactorMatrix,(AD$4+1),FALSE)*$E3982</f>
        <v>0</v>
      </c>
      <c r="AE3979" s="47">
        <f>VLOOKUP(CONCATENATE($F3979," ",$G3979),AllocFactorMatrix,(AE$4+1),FALSE)*$E3982</f>
        <v>0</v>
      </c>
    </row>
    <row r="3980" spans="1:31" s="44" customFormat="1" hidden="1" outlineLevel="1">
      <c r="A3980" s="49"/>
      <c r="B3980" s="97"/>
      <c r="C3980" s="48"/>
      <c r="D3980" s="48"/>
      <c r="F3980" s="167" t="str">
        <f>F3982</f>
        <v>PROD_DEMAND</v>
      </c>
      <c r="G3980" s="48" t="str">
        <f>$G$13</f>
        <v>ENERGY</v>
      </c>
      <c r="H3980" s="46">
        <f t="shared" si="5726"/>
        <v>0</v>
      </c>
      <c r="I3980" s="47">
        <f t="shared" ref="I3980:N3980" si="5768">VLOOKUP(CONCATENATE($F3980," ",$G3980),AllocFactorMatrix,(I$4+1),FALSE)*$E3982</f>
        <v>0</v>
      </c>
      <c r="J3980" s="47">
        <f t="shared" si="5768"/>
        <v>0</v>
      </c>
      <c r="K3980" s="47">
        <f t="shared" si="5768"/>
        <v>0</v>
      </c>
      <c r="L3980" s="47">
        <f t="shared" si="5768"/>
        <v>0</v>
      </c>
      <c r="M3980" s="47">
        <f t="shared" si="5768"/>
        <v>0</v>
      </c>
      <c r="N3980" s="47">
        <f t="shared" si="5768"/>
        <v>0</v>
      </c>
      <c r="O3980" s="47">
        <f t="shared" si="5760"/>
        <v>0</v>
      </c>
      <c r="P3980" s="47">
        <f>VLOOKUP(CONCATENATE($F3980," ",$G3980),AllocFactorMatrix,(P$4+1),FALSE)*$E3982</f>
        <v>0</v>
      </c>
      <c r="Q3980" s="47">
        <f>VLOOKUP(CONCATENATE($F3980," ",$G3980),AllocFactorMatrix,(Q$4+1),FALSE)*$E3982</f>
        <v>0</v>
      </c>
      <c r="R3980" s="47">
        <f>VLOOKUP(CONCATENATE($F3980," ",$G3980),AllocFactorMatrix,(R$4+1),FALSE)*$E3982</f>
        <v>0</v>
      </c>
      <c r="S3980" s="47">
        <f>VLOOKUP(CONCATENATE($F3980," ",$G3980),AllocFactorMatrix,(S$4+1),FALSE)*$E3982</f>
        <v>0</v>
      </c>
      <c r="T3980" s="47">
        <f t="shared" si="5763"/>
        <v>0</v>
      </c>
      <c r="U3980" s="47">
        <f>VLOOKUP(CONCATENATE($F3980," ",$G3980),AllocFactorMatrix,(U$4+1),FALSE)*$E3982</f>
        <v>0</v>
      </c>
      <c r="V3980" s="47">
        <f>VLOOKUP(CONCATENATE($F3980," ",$G3980),AllocFactorMatrix,(V$4+1),FALSE)*$E3982</f>
        <v>0</v>
      </c>
      <c r="W3980" s="47">
        <f>VLOOKUP(CONCATENATE($F3980," ",$G3980),AllocFactorMatrix,(W$4+1),FALSE)*$E3982</f>
        <v>0</v>
      </c>
      <c r="X3980" s="47">
        <f>VLOOKUP(CONCATENATE($F3980," ",$G3980),AllocFactorMatrix,(X$4+1),FALSE)*$E3982</f>
        <v>0</v>
      </c>
      <c r="Y3980" s="47">
        <f t="shared" si="5764"/>
        <v>0</v>
      </c>
      <c r="Z3980" s="47">
        <f>VLOOKUP(CONCATENATE($F3980," ",$G3980),AllocFactorMatrix,(Z$4+1),FALSE)*$E3982</f>
        <v>0</v>
      </c>
      <c r="AA3980" s="47">
        <f>VLOOKUP(CONCATENATE($F3980," ",$G3980),AllocFactorMatrix,(AA$4+1),FALSE)*$E3982</f>
        <v>0</v>
      </c>
      <c r="AB3980" s="47">
        <f t="shared" si="5761"/>
        <v>0</v>
      </c>
      <c r="AC3980" s="47">
        <f>VLOOKUP(CONCATENATE($F3980," ",$G3980),AllocFactorMatrix,(AC$4+1),FALSE)*$E3982</f>
        <v>0</v>
      </c>
      <c r="AD3980" s="47">
        <f>VLOOKUP(CONCATENATE($F3980," ",$G3980),AllocFactorMatrix,(AD$4+1),FALSE)*$E3982</f>
        <v>0</v>
      </c>
      <c r="AE3980" s="47">
        <f>VLOOKUP(CONCATENATE($F3980," ",$G3980),AllocFactorMatrix,(AE$4+1),FALSE)*$E3982</f>
        <v>0</v>
      </c>
    </row>
    <row r="3981" spans="1:31" s="44" customFormat="1" hidden="1" outlineLevel="1">
      <c r="A3981" s="49"/>
      <c r="B3981" s="97"/>
      <c r="C3981" s="48"/>
      <c r="D3981" s="48"/>
      <c r="F3981" s="167" t="str">
        <f>F3982</f>
        <v>PROD_DEMAND</v>
      </c>
      <c r="G3981" s="48" t="str">
        <f>$G$14</f>
        <v>CUSTOMER</v>
      </c>
      <c r="H3981" s="46">
        <f t="shared" si="5726"/>
        <v>0</v>
      </c>
      <c r="I3981" s="47">
        <f t="shared" ref="I3981:N3981" si="5769">VLOOKUP(CONCATENATE($F3981," ",$G3981),AllocFactorMatrix,(I$4+1),FALSE)*$E3982</f>
        <v>0</v>
      </c>
      <c r="J3981" s="47">
        <f t="shared" si="5769"/>
        <v>0</v>
      </c>
      <c r="K3981" s="47">
        <f t="shared" si="5769"/>
        <v>0</v>
      </c>
      <c r="L3981" s="47">
        <f t="shared" si="5769"/>
        <v>0</v>
      </c>
      <c r="M3981" s="47">
        <f t="shared" si="5769"/>
        <v>0</v>
      </c>
      <c r="N3981" s="47">
        <f t="shared" si="5769"/>
        <v>0</v>
      </c>
      <c r="O3981" s="47">
        <f t="shared" si="5760"/>
        <v>0</v>
      </c>
      <c r="P3981" s="47">
        <f>VLOOKUP(CONCATENATE($F3981," ",$G3981),AllocFactorMatrix,(P$4+1),FALSE)*$E3982</f>
        <v>0</v>
      </c>
      <c r="Q3981" s="47">
        <f>VLOOKUP(CONCATENATE($F3981," ",$G3981),AllocFactorMatrix,(Q$4+1),FALSE)*$E3982</f>
        <v>0</v>
      </c>
      <c r="R3981" s="47">
        <f>VLOOKUP(CONCATENATE($F3981," ",$G3981),AllocFactorMatrix,(R$4+1),FALSE)*$E3982</f>
        <v>0</v>
      </c>
      <c r="S3981" s="47">
        <f>VLOOKUP(CONCATENATE($F3981," ",$G3981),AllocFactorMatrix,(S$4+1),FALSE)*$E3982</f>
        <v>0</v>
      </c>
      <c r="T3981" s="47">
        <f t="shared" si="5763"/>
        <v>0</v>
      </c>
      <c r="U3981" s="47">
        <f>VLOOKUP(CONCATENATE($F3981," ",$G3981),AllocFactorMatrix,(U$4+1),FALSE)*$E3982</f>
        <v>0</v>
      </c>
      <c r="V3981" s="47">
        <f>VLOOKUP(CONCATENATE($F3981," ",$G3981),AllocFactorMatrix,(V$4+1),FALSE)*$E3982</f>
        <v>0</v>
      </c>
      <c r="W3981" s="47">
        <f>VLOOKUP(CONCATENATE($F3981," ",$G3981),AllocFactorMatrix,(W$4+1),FALSE)*$E3982</f>
        <v>0</v>
      </c>
      <c r="X3981" s="47">
        <f>VLOOKUP(CONCATENATE($F3981," ",$G3981),AllocFactorMatrix,(X$4+1),FALSE)*$E3982</f>
        <v>0</v>
      </c>
      <c r="Y3981" s="47">
        <f t="shared" si="5764"/>
        <v>0</v>
      </c>
      <c r="Z3981" s="47">
        <f>VLOOKUP(CONCATENATE($F3981," ",$G3981),AllocFactorMatrix,(Z$4+1),FALSE)*$E3982</f>
        <v>0</v>
      </c>
      <c r="AA3981" s="47">
        <f>VLOOKUP(CONCATENATE($F3981," ",$G3981),AllocFactorMatrix,(AA$4+1),FALSE)*$E3982</f>
        <v>0</v>
      </c>
      <c r="AB3981" s="47">
        <f t="shared" si="5761"/>
        <v>0</v>
      </c>
      <c r="AC3981" s="47">
        <f>VLOOKUP(CONCATENATE($F3981," ",$G3981),AllocFactorMatrix,(AC$4+1),FALSE)*$E3982</f>
        <v>0</v>
      </c>
      <c r="AD3981" s="47">
        <f>VLOOKUP(CONCATENATE($F3981," ",$G3981),AllocFactorMatrix,(AD$4+1),FALSE)*$E3982</f>
        <v>0</v>
      </c>
      <c r="AE3981" s="47">
        <f>VLOOKUP(CONCATENATE($F3981," ",$G3981),AllocFactorMatrix,(AE$4+1),FALSE)*$E3982</f>
        <v>0</v>
      </c>
    </row>
    <row r="3982" spans="1:31" s="44" customFormat="1" collapsed="1">
      <c r="A3982" s="49"/>
      <c r="B3982" s="97"/>
      <c r="C3982" s="48"/>
      <c r="D3982" s="96" t="s">
        <v>679</v>
      </c>
      <c r="E3982" s="54">
        <v>319281</v>
      </c>
      <c r="F3982" s="88" t="s">
        <v>27</v>
      </c>
      <c r="G3982" s="48" t="str">
        <f>$G$15</f>
        <v>TOTAL</v>
      </c>
      <c r="H3982" s="46">
        <f t="shared" si="5726"/>
        <v>319280.99999999994</v>
      </c>
      <c r="I3982" s="47">
        <f t="shared" ref="I3982:N3982" si="5770">VLOOKUP(CONCATENATE($F3982," ",$G3982),AllocFactorMatrix,(I$4+1),FALSE)*$E3982</f>
        <v>164196.93639896481</v>
      </c>
      <c r="J3982" s="47">
        <f t="shared" si="5770"/>
        <v>36.733669398046196</v>
      </c>
      <c r="K3982" s="47">
        <f t="shared" si="5770"/>
        <v>64.318035889773171</v>
      </c>
      <c r="L3982" s="47">
        <f t="shared" si="5770"/>
        <v>38268.965135240549</v>
      </c>
      <c r="M3982" s="47">
        <f t="shared" si="5770"/>
        <v>532.5121628017605</v>
      </c>
      <c r="N3982" s="47">
        <f t="shared" si="5770"/>
        <v>74.164943090357554</v>
      </c>
      <c r="O3982" s="47">
        <f t="shared" si="5760"/>
        <v>38875.642241132664</v>
      </c>
      <c r="P3982" s="47">
        <f>VLOOKUP(CONCATENATE($F3982," ",$G3982),AllocFactorMatrix,(P$4+1),FALSE)*$E3982</f>
        <v>22762.10142779287</v>
      </c>
      <c r="Q3982" s="47">
        <f>VLOOKUP(CONCATENATE($F3982," ",$G3982),AllocFactorMatrix,(Q$4+1),FALSE)*$E3982</f>
        <v>4084.8634743209946</v>
      </c>
      <c r="R3982" s="47">
        <f>VLOOKUP(CONCATENATE($F3982," ",$G3982),AllocFactorMatrix,(R$4+1),FALSE)*$E3982</f>
        <v>828.36862731602787</v>
      </c>
      <c r="S3982" s="47">
        <f>VLOOKUP(CONCATENATE($F3982," ",$G3982),AllocFactorMatrix,(S$4+1),FALSE)*$E3982</f>
        <v>31.456924015833685</v>
      </c>
      <c r="T3982" s="47">
        <f t="shared" si="5763"/>
        <v>27706.790453445727</v>
      </c>
      <c r="U3982" s="47">
        <f>VLOOKUP(CONCATENATE($F3982," ",$G3982),AllocFactorMatrix,(U$4+1),FALSE)*$E3982</f>
        <v>1079.5573071844756</v>
      </c>
      <c r="V3982" s="47">
        <f>VLOOKUP(CONCATENATE($F3982," ",$G3982),AllocFactorMatrix,(V$4+1),FALSE)*$E3982</f>
        <v>14574.64703693604</v>
      </c>
      <c r="W3982" s="47">
        <f>VLOOKUP(CONCATENATE($F3982," ",$G3982),AllocFactorMatrix,(W$4+1),FALSE)*$E3982</f>
        <v>55742.174218114931</v>
      </c>
      <c r="X3982" s="47">
        <f>VLOOKUP(CONCATENATE($F3982," ",$G3982),AllocFactorMatrix,(X$4+1),FALSE)*$E3982</f>
        <v>10098.211851007491</v>
      </c>
      <c r="Y3982" s="47">
        <f t="shared" si="5764"/>
        <v>81494.590413242942</v>
      </c>
      <c r="Z3982" s="47">
        <f>VLOOKUP(CONCATENATE($F3982," ",$G3982),AllocFactorMatrix,(Z$4+1),FALSE)*$E3982</f>
        <v>6256.5998888001659</v>
      </c>
      <c r="AA3982" s="47">
        <f>VLOOKUP(CONCATENATE($F3982," ",$G3982),AllocFactorMatrix,(AA$4+1),FALSE)*$E3982</f>
        <v>124.96034729017646</v>
      </c>
      <c r="AB3982" s="47">
        <f t="shared" si="5761"/>
        <v>6381.5602360903422</v>
      </c>
      <c r="AC3982" s="47">
        <f>VLOOKUP(CONCATENATE($F3982," ",$G3982),AllocFactorMatrix,(AC$4+1),FALSE)*$E3982</f>
        <v>82.534674482735255</v>
      </c>
      <c r="AD3982" s="47">
        <f>VLOOKUP(CONCATENATE($F3982," ",$G3982),AllocFactorMatrix,(AD$4+1),FALSE)*$E3982</f>
        <v>366.6660162170333</v>
      </c>
      <c r="AE3982" s="47">
        <f>VLOOKUP(CONCATENATE($F3982," ",$G3982),AllocFactorMatrix,(AE$4+1),FALSE)*$E3982</f>
        <v>75.227861135955195</v>
      </c>
    </row>
    <row r="3983" spans="1:31" s="44" customFormat="1" hidden="1" outlineLevel="1">
      <c r="A3983" s="49"/>
      <c r="B3983" s="97"/>
      <c r="C3983" s="48"/>
      <c r="D3983" s="48"/>
      <c r="F3983" s="167" t="str">
        <f>F3990</f>
        <v>PROD_DEMAND</v>
      </c>
      <c r="G3983" s="48" t="str">
        <f>$G$8</f>
        <v>PRODUCTION</v>
      </c>
      <c r="H3983" s="46">
        <f t="shared" si="5726"/>
        <v>2844188.0000000005</v>
      </c>
      <c r="I3983" s="47">
        <f t="shared" ref="I3983:N3983" si="5771">VLOOKUP(CONCATENATE($F3983," ",$G3983),AllocFactorMatrix,(I$4+1),FALSE)*$E3990</f>
        <v>1462683.2042705293</v>
      </c>
      <c r="J3983" s="47">
        <f t="shared" si="5771"/>
        <v>327.22730666055986</v>
      </c>
      <c r="K3983" s="47">
        <f t="shared" si="5771"/>
        <v>572.95168162609798</v>
      </c>
      <c r="L3983" s="47">
        <f t="shared" si="5771"/>
        <v>340903.87905972969</v>
      </c>
      <c r="M3983" s="47">
        <f t="shared" si="5771"/>
        <v>4743.6731383790884</v>
      </c>
      <c r="N3983" s="47">
        <f t="shared" si="5771"/>
        <v>660.66894415351317</v>
      </c>
      <c r="O3983" s="47">
        <f t="shared" si="5760"/>
        <v>346308.22114226228</v>
      </c>
      <c r="P3983" s="47">
        <f>VLOOKUP(CONCATENATE($F3983," ",$G3983),AllocFactorMatrix,(P$4+1),FALSE)*$E3990</f>
        <v>202767.14159537005</v>
      </c>
      <c r="Q3983" s="47">
        <f>VLOOKUP(CONCATENATE($F3983," ",$G3983),AllocFactorMatrix,(Q$4+1),FALSE)*$E3990</f>
        <v>36388.384135924411</v>
      </c>
      <c r="R3983" s="47">
        <f>VLOOKUP(CONCATENATE($F3983," ",$G3983),AllocFactorMatrix,(R$4+1),FALSE)*$E3990</f>
        <v>7379.1929660353062</v>
      </c>
      <c r="S3983" s="47">
        <f>VLOOKUP(CONCATENATE($F3983," ",$G3983),AllocFactorMatrix,(S$4+1),FALSE)*$E3990</f>
        <v>280.22151585201118</v>
      </c>
      <c r="T3983" s="47">
        <f>SUBTOTAL(9,P3983:S3983)</f>
        <v>246814.94021318178</v>
      </c>
      <c r="U3983" s="47">
        <f>VLOOKUP(CONCATENATE($F3983," ",$G3983),AllocFactorMatrix,(U$4+1),FALSE)*$E3990</f>
        <v>9616.8075720334109</v>
      </c>
      <c r="V3983" s="47">
        <f>VLOOKUP(CONCATENATE($F3983," ",$G3983),AllocFactorMatrix,(V$4+1),FALSE)*$E3990</f>
        <v>129832.4554442295</v>
      </c>
      <c r="W3983" s="47">
        <f>VLOOKUP(CONCATENATE($F3983," ",$G3983),AllocFactorMatrix,(W$4+1),FALSE)*$E3990</f>
        <v>496557.02345292037</v>
      </c>
      <c r="X3983" s="47">
        <f>VLOOKUP(CONCATENATE($F3983," ",$G3983),AllocFactorMatrix,(X$4+1),FALSE)*$E3990</f>
        <v>89955.910211046998</v>
      </c>
      <c r="Y3983" s="47">
        <f>SUBTOTAL(9,U3983:X3983)</f>
        <v>725962.19668023032</v>
      </c>
      <c r="Z3983" s="47">
        <f>VLOOKUP(CONCATENATE($F3983," ",$G3983),AllocFactorMatrix,(Z$4+1),FALSE)*$E3990</f>
        <v>55734.435574076648</v>
      </c>
      <c r="AA3983" s="47">
        <f>VLOOKUP(CONCATENATE($F3983," ",$G3983),AllocFactorMatrix,(AA$4+1),FALSE)*$E3990</f>
        <v>1113.1596312920356</v>
      </c>
      <c r="AB3983" s="47">
        <f t="shared" si="5761"/>
        <v>56847.595205368685</v>
      </c>
      <c r="AC3983" s="47">
        <f>VLOOKUP(CONCATENATE($F3983," ",$G3983),AllocFactorMatrix,(AC$4+1),FALSE)*$E3990</f>
        <v>735.2273725893549</v>
      </c>
      <c r="AD3983" s="47">
        <f>VLOOKUP(CONCATENATE($F3983," ",$G3983),AllocFactorMatrix,(AD$4+1),FALSE)*$E3990</f>
        <v>3266.2986000804672</v>
      </c>
      <c r="AE3983" s="47">
        <f>VLOOKUP(CONCATENATE($F3983," ",$G3983),AllocFactorMatrix,(AE$4+1),FALSE)*$E3990</f>
        <v>670.13752747125613</v>
      </c>
    </row>
    <row r="3984" spans="1:31" s="44" customFormat="1" hidden="1" outlineLevel="1">
      <c r="A3984" s="49"/>
      <c r="B3984" s="97"/>
      <c r="C3984" s="48"/>
      <c r="D3984" s="48"/>
      <c r="F3984" s="167" t="str">
        <f>F3990</f>
        <v>PROD_DEMAND</v>
      </c>
      <c r="G3984" s="48" t="str">
        <f>$G$9</f>
        <v>BULKTRAN</v>
      </c>
      <c r="H3984" s="46">
        <f t="shared" si="5726"/>
        <v>0</v>
      </c>
      <c r="I3984" s="47">
        <f t="shared" ref="I3984:N3984" si="5772">VLOOKUP(CONCATENATE($F3984," ",$G3984),AllocFactorMatrix,(I$4+1),FALSE)*$E3990</f>
        <v>0</v>
      </c>
      <c r="J3984" s="47">
        <f t="shared" si="5772"/>
        <v>0</v>
      </c>
      <c r="K3984" s="47">
        <f t="shared" si="5772"/>
        <v>0</v>
      </c>
      <c r="L3984" s="47">
        <f t="shared" si="5772"/>
        <v>0</v>
      </c>
      <c r="M3984" s="47">
        <f t="shared" si="5772"/>
        <v>0</v>
      </c>
      <c r="N3984" s="47">
        <f t="shared" si="5772"/>
        <v>0</v>
      </c>
      <c r="O3984" s="47">
        <f t="shared" si="5760"/>
        <v>0</v>
      </c>
      <c r="P3984" s="47">
        <f>VLOOKUP(CONCATENATE($F3984," ",$G3984),AllocFactorMatrix,(P$4+1),FALSE)*$E3990</f>
        <v>0</v>
      </c>
      <c r="Q3984" s="47">
        <f>VLOOKUP(CONCATENATE($F3984," ",$G3984),AllocFactorMatrix,(Q$4+1),FALSE)*$E3990</f>
        <v>0</v>
      </c>
      <c r="R3984" s="47">
        <f>VLOOKUP(CONCATENATE($F3984," ",$G3984),AllocFactorMatrix,(R$4+1),FALSE)*$E3990</f>
        <v>0</v>
      </c>
      <c r="S3984" s="47">
        <f>VLOOKUP(CONCATENATE($F3984," ",$G3984),AllocFactorMatrix,(S$4+1),FALSE)*$E3990</f>
        <v>0</v>
      </c>
      <c r="T3984" s="47">
        <f t="shared" ref="T3984:T3990" si="5773">SUBTOTAL(9,P3984:S3984)</f>
        <v>0</v>
      </c>
      <c r="U3984" s="47">
        <f>VLOOKUP(CONCATENATE($F3984," ",$G3984),AllocFactorMatrix,(U$4+1),FALSE)*$E3990</f>
        <v>0</v>
      </c>
      <c r="V3984" s="47">
        <f>VLOOKUP(CONCATENATE($F3984," ",$G3984),AllocFactorMatrix,(V$4+1),FALSE)*$E3990</f>
        <v>0</v>
      </c>
      <c r="W3984" s="47">
        <f>VLOOKUP(CONCATENATE($F3984," ",$G3984),AllocFactorMatrix,(W$4+1),FALSE)*$E3990</f>
        <v>0</v>
      </c>
      <c r="X3984" s="47">
        <f>VLOOKUP(CONCATENATE($F3984," ",$G3984),AllocFactorMatrix,(X$4+1),FALSE)*$E3990</f>
        <v>0</v>
      </c>
      <c r="Y3984" s="47">
        <f t="shared" ref="Y3984:Y3990" si="5774">SUBTOTAL(9,U3984:X3984)</f>
        <v>0</v>
      </c>
      <c r="Z3984" s="47">
        <f>VLOOKUP(CONCATENATE($F3984," ",$G3984),AllocFactorMatrix,(Z$4+1),FALSE)*$E3990</f>
        <v>0</v>
      </c>
      <c r="AA3984" s="47">
        <f>VLOOKUP(CONCATENATE($F3984," ",$G3984),AllocFactorMatrix,(AA$4+1),FALSE)*$E3990</f>
        <v>0</v>
      </c>
      <c r="AB3984" s="47">
        <f t="shared" si="5761"/>
        <v>0</v>
      </c>
      <c r="AC3984" s="47">
        <f>VLOOKUP(CONCATENATE($F3984," ",$G3984),AllocFactorMatrix,(AC$4+1),FALSE)*$E3990</f>
        <v>0</v>
      </c>
      <c r="AD3984" s="47">
        <f>VLOOKUP(CONCATENATE($F3984," ",$G3984),AllocFactorMatrix,(AD$4+1),FALSE)*$E3990</f>
        <v>0</v>
      </c>
      <c r="AE3984" s="47">
        <f>VLOOKUP(CONCATENATE($F3984," ",$G3984),AllocFactorMatrix,(AE$4+1),FALSE)*$E3990</f>
        <v>0</v>
      </c>
    </row>
    <row r="3985" spans="1:31" s="44" customFormat="1" hidden="1" outlineLevel="1">
      <c r="A3985" s="49"/>
      <c r="B3985" s="97"/>
      <c r="C3985" s="48"/>
      <c r="D3985" s="48"/>
      <c r="F3985" s="167" t="str">
        <f>F3990</f>
        <v>PROD_DEMAND</v>
      </c>
      <c r="G3985" s="48" t="str">
        <f>$G$10</f>
        <v>SUBTRAN</v>
      </c>
      <c r="H3985" s="46">
        <f t="shared" si="5726"/>
        <v>0</v>
      </c>
      <c r="I3985" s="47">
        <f t="shared" ref="I3985:N3985" si="5775">VLOOKUP(CONCATENATE($F3985," ",$G3985),AllocFactorMatrix,(I$4+1),FALSE)*$E3990</f>
        <v>0</v>
      </c>
      <c r="J3985" s="47">
        <f t="shared" si="5775"/>
        <v>0</v>
      </c>
      <c r="K3985" s="47">
        <f t="shared" si="5775"/>
        <v>0</v>
      </c>
      <c r="L3985" s="47">
        <f t="shared" si="5775"/>
        <v>0</v>
      </c>
      <c r="M3985" s="47">
        <f t="shared" si="5775"/>
        <v>0</v>
      </c>
      <c r="N3985" s="47">
        <f t="shared" si="5775"/>
        <v>0</v>
      </c>
      <c r="O3985" s="47">
        <f t="shared" si="5760"/>
        <v>0</v>
      </c>
      <c r="P3985" s="47">
        <f>VLOOKUP(CONCATENATE($F3985," ",$G3985),AllocFactorMatrix,(P$4+1),FALSE)*$E3990</f>
        <v>0</v>
      </c>
      <c r="Q3985" s="47">
        <f>VLOOKUP(CONCATENATE($F3985," ",$G3985),AllocFactorMatrix,(Q$4+1),FALSE)*$E3990</f>
        <v>0</v>
      </c>
      <c r="R3985" s="47">
        <f>VLOOKUP(CONCATENATE($F3985," ",$G3985),AllocFactorMatrix,(R$4+1),FALSE)*$E3990</f>
        <v>0</v>
      </c>
      <c r="S3985" s="47">
        <f>VLOOKUP(CONCATENATE($F3985," ",$G3985),AllocFactorMatrix,(S$4+1),FALSE)*$E3990</f>
        <v>0</v>
      </c>
      <c r="T3985" s="47">
        <f t="shared" si="5773"/>
        <v>0</v>
      </c>
      <c r="U3985" s="47">
        <f>VLOOKUP(CONCATENATE($F3985," ",$G3985),AllocFactorMatrix,(U$4+1),FALSE)*$E3990</f>
        <v>0</v>
      </c>
      <c r="V3985" s="47">
        <f>VLOOKUP(CONCATENATE($F3985," ",$G3985),AllocFactorMatrix,(V$4+1),FALSE)*$E3990</f>
        <v>0</v>
      </c>
      <c r="W3985" s="47">
        <f>VLOOKUP(CONCATENATE($F3985," ",$G3985),AllocFactorMatrix,(W$4+1),FALSE)*$E3990</f>
        <v>0</v>
      </c>
      <c r="X3985" s="47">
        <f>VLOOKUP(CONCATENATE($F3985," ",$G3985),AllocFactorMatrix,(X$4+1),FALSE)*$E3990</f>
        <v>0</v>
      </c>
      <c r="Y3985" s="47">
        <f t="shared" si="5774"/>
        <v>0</v>
      </c>
      <c r="Z3985" s="47">
        <f>VLOOKUP(CONCATENATE($F3985," ",$G3985),AllocFactorMatrix,(Z$4+1),FALSE)*$E3990</f>
        <v>0</v>
      </c>
      <c r="AA3985" s="47">
        <f>VLOOKUP(CONCATENATE($F3985," ",$G3985),AllocFactorMatrix,(AA$4+1),FALSE)*$E3990</f>
        <v>0</v>
      </c>
      <c r="AB3985" s="47">
        <f t="shared" si="5761"/>
        <v>0</v>
      </c>
      <c r="AC3985" s="47">
        <f>VLOOKUP(CONCATENATE($F3985," ",$G3985),AllocFactorMatrix,(AC$4+1),FALSE)*$E3990</f>
        <v>0</v>
      </c>
      <c r="AD3985" s="47">
        <f>VLOOKUP(CONCATENATE($F3985," ",$G3985),AllocFactorMatrix,(AD$4+1),FALSE)*$E3990</f>
        <v>0</v>
      </c>
      <c r="AE3985" s="47">
        <f>VLOOKUP(CONCATENATE($F3985," ",$G3985),AllocFactorMatrix,(AE$4+1),FALSE)*$E3990</f>
        <v>0</v>
      </c>
    </row>
    <row r="3986" spans="1:31" s="44" customFormat="1" hidden="1" outlineLevel="1">
      <c r="A3986" s="49"/>
      <c r="B3986" s="97"/>
      <c r="C3986" s="48"/>
      <c r="D3986" s="48"/>
      <c r="F3986" s="167" t="str">
        <f>F3990</f>
        <v>PROD_DEMAND</v>
      </c>
      <c r="G3986" s="48" t="str">
        <f>$G$11</f>
        <v>DISTPRI</v>
      </c>
      <c r="H3986" s="46">
        <f t="shared" si="5726"/>
        <v>0</v>
      </c>
      <c r="I3986" s="47">
        <f t="shared" ref="I3986:N3986" si="5776">VLOOKUP(CONCATENATE($F3986," ",$G3986),AllocFactorMatrix,(I$4+1),FALSE)*$E3990</f>
        <v>0</v>
      </c>
      <c r="J3986" s="47">
        <f t="shared" si="5776"/>
        <v>0</v>
      </c>
      <c r="K3986" s="47">
        <f t="shared" si="5776"/>
        <v>0</v>
      </c>
      <c r="L3986" s="47">
        <f t="shared" si="5776"/>
        <v>0</v>
      </c>
      <c r="M3986" s="47">
        <f t="shared" si="5776"/>
        <v>0</v>
      </c>
      <c r="N3986" s="47">
        <f t="shared" si="5776"/>
        <v>0</v>
      </c>
      <c r="O3986" s="47">
        <f t="shared" si="5760"/>
        <v>0</v>
      </c>
      <c r="P3986" s="47">
        <f>VLOOKUP(CONCATENATE($F3986," ",$G3986),AllocFactorMatrix,(P$4+1),FALSE)*$E3990</f>
        <v>0</v>
      </c>
      <c r="Q3986" s="47">
        <f>VLOOKUP(CONCATENATE($F3986," ",$G3986),AllocFactorMatrix,(Q$4+1),FALSE)*$E3990</f>
        <v>0</v>
      </c>
      <c r="R3986" s="47">
        <f>VLOOKUP(CONCATENATE($F3986," ",$G3986),AllocFactorMatrix,(R$4+1),FALSE)*$E3990</f>
        <v>0</v>
      </c>
      <c r="S3986" s="47">
        <f>VLOOKUP(CONCATENATE($F3986," ",$G3986),AllocFactorMatrix,(S$4+1),FALSE)*$E3990</f>
        <v>0</v>
      </c>
      <c r="T3986" s="47">
        <f t="shared" si="5773"/>
        <v>0</v>
      </c>
      <c r="U3986" s="47">
        <f>VLOOKUP(CONCATENATE($F3986," ",$G3986),AllocFactorMatrix,(U$4+1),FALSE)*$E3990</f>
        <v>0</v>
      </c>
      <c r="V3986" s="47">
        <f>VLOOKUP(CONCATENATE($F3986," ",$G3986),AllocFactorMatrix,(V$4+1),FALSE)*$E3990</f>
        <v>0</v>
      </c>
      <c r="W3986" s="47">
        <f>VLOOKUP(CONCATENATE($F3986," ",$G3986),AllocFactorMatrix,(W$4+1),FALSE)*$E3990</f>
        <v>0</v>
      </c>
      <c r="X3986" s="47">
        <f>VLOOKUP(CONCATENATE($F3986," ",$G3986),AllocFactorMatrix,(X$4+1),FALSE)*$E3990</f>
        <v>0</v>
      </c>
      <c r="Y3986" s="47">
        <f t="shared" si="5774"/>
        <v>0</v>
      </c>
      <c r="Z3986" s="47">
        <f>VLOOKUP(CONCATENATE($F3986," ",$G3986),AllocFactorMatrix,(Z$4+1),FALSE)*$E3990</f>
        <v>0</v>
      </c>
      <c r="AA3986" s="47">
        <f>VLOOKUP(CONCATENATE($F3986," ",$G3986),AllocFactorMatrix,(AA$4+1),FALSE)*$E3990</f>
        <v>0</v>
      </c>
      <c r="AB3986" s="47">
        <f t="shared" si="5761"/>
        <v>0</v>
      </c>
      <c r="AC3986" s="47">
        <f>VLOOKUP(CONCATENATE($F3986," ",$G3986),AllocFactorMatrix,(AC$4+1),FALSE)*$E3990</f>
        <v>0</v>
      </c>
      <c r="AD3986" s="47">
        <f>VLOOKUP(CONCATENATE($F3986," ",$G3986),AllocFactorMatrix,(AD$4+1),FALSE)*$E3990</f>
        <v>0</v>
      </c>
      <c r="AE3986" s="47">
        <f>VLOOKUP(CONCATENATE($F3986," ",$G3986),AllocFactorMatrix,(AE$4+1),FALSE)*$E3990</f>
        <v>0</v>
      </c>
    </row>
    <row r="3987" spans="1:31" s="44" customFormat="1" hidden="1" outlineLevel="1">
      <c r="A3987" s="49"/>
      <c r="B3987" s="97"/>
      <c r="C3987" s="48"/>
      <c r="D3987" s="48"/>
      <c r="F3987" s="167" t="str">
        <f>F3990</f>
        <v>PROD_DEMAND</v>
      </c>
      <c r="G3987" s="48" t="str">
        <f>$G$12</f>
        <v>DISTSEC</v>
      </c>
      <c r="H3987" s="46">
        <f t="shared" si="5726"/>
        <v>0</v>
      </c>
      <c r="I3987" s="47">
        <f t="shared" ref="I3987:N3987" si="5777">VLOOKUP(CONCATENATE($F3987," ",$G3987),AllocFactorMatrix,(I$4+1),FALSE)*$E3990</f>
        <v>0</v>
      </c>
      <c r="J3987" s="47">
        <f t="shared" si="5777"/>
        <v>0</v>
      </c>
      <c r="K3987" s="47">
        <f t="shared" si="5777"/>
        <v>0</v>
      </c>
      <c r="L3987" s="47">
        <f t="shared" si="5777"/>
        <v>0</v>
      </c>
      <c r="M3987" s="47">
        <f t="shared" si="5777"/>
        <v>0</v>
      </c>
      <c r="N3987" s="47">
        <f t="shared" si="5777"/>
        <v>0</v>
      </c>
      <c r="O3987" s="47">
        <f t="shared" si="5760"/>
        <v>0</v>
      </c>
      <c r="P3987" s="47">
        <f>VLOOKUP(CONCATENATE($F3987," ",$G3987),AllocFactorMatrix,(P$4+1),FALSE)*$E3990</f>
        <v>0</v>
      </c>
      <c r="Q3987" s="47">
        <f>VLOOKUP(CONCATENATE($F3987," ",$G3987),AllocFactorMatrix,(Q$4+1),FALSE)*$E3990</f>
        <v>0</v>
      </c>
      <c r="R3987" s="47">
        <f>VLOOKUP(CONCATENATE($F3987," ",$G3987),AllocFactorMatrix,(R$4+1),FALSE)*$E3990</f>
        <v>0</v>
      </c>
      <c r="S3987" s="47">
        <f>VLOOKUP(CONCATENATE($F3987," ",$G3987),AllocFactorMatrix,(S$4+1),FALSE)*$E3990</f>
        <v>0</v>
      </c>
      <c r="T3987" s="47">
        <f t="shared" si="5773"/>
        <v>0</v>
      </c>
      <c r="U3987" s="47">
        <f>VLOOKUP(CONCATENATE($F3987," ",$G3987),AllocFactorMatrix,(U$4+1),FALSE)*$E3990</f>
        <v>0</v>
      </c>
      <c r="V3987" s="47">
        <f>VLOOKUP(CONCATENATE($F3987," ",$G3987),AllocFactorMatrix,(V$4+1),FALSE)*$E3990</f>
        <v>0</v>
      </c>
      <c r="W3987" s="47">
        <f>VLOOKUP(CONCATENATE($F3987," ",$G3987),AllocFactorMatrix,(W$4+1),FALSE)*$E3990</f>
        <v>0</v>
      </c>
      <c r="X3987" s="47">
        <f>VLOOKUP(CONCATENATE($F3987," ",$G3987),AllocFactorMatrix,(X$4+1),FALSE)*$E3990</f>
        <v>0</v>
      </c>
      <c r="Y3987" s="47">
        <f t="shared" si="5774"/>
        <v>0</v>
      </c>
      <c r="Z3987" s="47">
        <f>VLOOKUP(CONCATENATE($F3987," ",$G3987),AllocFactorMatrix,(Z$4+1),FALSE)*$E3990</f>
        <v>0</v>
      </c>
      <c r="AA3987" s="47">
        <f>VLOOKUP(CONCATENATE($F3987," ",$G3987),AllocFactorMatrix,(AA$4+1),FALSE)*$E3990</f>
        <v>0</v>
      </c>
      <c r="AB3987" s="47">
        <f t="shared" si="5761"/>
        <v>0</v>
      </c>
      <c r="AC3987" s="47">
        <f>VLOOKUP(CONCATENATE($F3987," ",$G3987),AllocFactorMatrix,(AC$4+1),FALSE)*$E3990</f>
        <v>0</v>
      </c>
      <c r="AD3987" s="47">
        <f>VLOOKUP(CONCATENATE($F3987," ",$G3987),AllocFactorMatrix,(AD$4+1),FALSE)*$E3990</f>
        <v>0</v>
      </c>
      <c r="AE3987" s="47">
        <f>VLOOKUP(CONCATENATE($F3987," ",$G3987),AllocFactorMatrix,(AE$4+1),FALSE)*$E3990</f>
        <v>0</v>
      </c>
    </row>
    <row r="3988" spans="1:31" s="44" customFormat="1" hidden="1" outlineLevel="1">
      <c r="A3988" s="49"/>
      <c r="B3988" s="97"/>
      <c r="C3988" s="48"/>
      <c r="D3988" s="48"/>
      <c r="F3988" s="167" t="str">
        <f>F3990</f>
        <v>PROD_DEMAND</v>
      </c>
      <c r="G3988" s="48" t="str">
        <f>$G$13</f>
        <v>ENERGY</v>
      </c>
      <c r="H3988" s="46">
        <f t="shared" si="5726"/>
        <v>0</v>
      </c>
      <c r="I3988" s="47">
        <f t="shared" ref="I3988:N3988" si="5778">VLOOKUP(CONCATENATE($F3988," ",$G3988),AllocFactorMatrix,(I$4+1),FALSE)*$E3990</f>
        <v>0</v>
      </c>
      <c r="J3988" s="47">
        <f t="shared" si="5778"/>
        <v>0</v>
      </c>
      <c r="K3988" s="47">
        <f t="shared" si="5778"/>
        <v>0</v>
      </c>
      <c r="L3988" s="47">
        <f t="shared" si="5778"/>
        <v>0</v>
      </c>
      <c r="M3988" s="47">
        <f t="shared" si="5778"/>
        <v>0</v>
      </c>
      <c r="N3988" s="47">
        <f t="shared" si="5778"/>
        <v>0</v>
      </c>
      <c r="O3988" s="47">
        <f t="shared" si="5760"/>
        <v>0</v>
      </c>
      <c r="P3988" s="47">
        <f>VLOOKUP(CONCATENATE($F3988," ",$G3988),AllocFactorMatrix,(P$4+1),FALSE)*$E3990</f>
        <v>0</v>
      </c>
      <c r="Q3988" s="47">
        <f>VLOOKUP(CONCATENATE($F3988," ",$G3988),AllocFactorMatrix,(Q$4+1),FALSE)*$E3990</f>
        <v>0</v>
      </c>
      <c r="R3988" s="47">
        <f>VLOOKUP(CONCATENATE($F3988," ",$G3988),AllocFactorMatrix,(R$4+1),FALSE)*$E3990</f>
        <v>0</v>
      </c>
      <c r="S3988" s="47">
        <f>VLOOKUP(CONCATENATE($F3988," ",$G3988),AllocFactorMatrix,(S$4+1),FALSE)*$E3990</f>
        <v>0</v>
      </c>
      <c r="T3988" s="47">
        <f t="shared" si="5773"/>
        <v>0</v>
      </c>
      <c r="U3988" s="47">
        <f>VLOOKUP(CONCATENATE($F3988," ",$G3988),AllocFactorMatrix,(U$4+1),FALSE)*$E3990</f>
        <v>0</v>
      </c>
      <c r="V3988" s="47">
        <f>VLOOKUP(CONCATENATE($F3988," ",$G3988),AllocFactorMatrix,(V$4+1),FALSE)*$E3990</f>
        <v>0</v>
      </c>
      <c r="W3988" s="47">
        <f>VLOOKUP(CONCATENATE($F3988," ",$G3988),AllocFactorMatrix,(W$4+1),FALSE)*$E3990</f>
        <v>0</v>
      </c>
      <c r="X3988" s="47">
        <f>VLOOKUP(CONCATENATE($F3988," ",$G3988),AllocFactorMatrix,(X$4+1),FALSE)*$E3990</f>
        <v>0</v>
      </c>
      <c r="Y3988" s="47">
        <f t="shared" si="5774"/>
        <v>0</v>
      </c>
      <c r="Z3988" s="47">
        <f>VLOOKUP(CONCATENATE($F3988," ",$G3988),AllocFactorMatrix,(Z$4+1),FALSE)*$E3990</f>
        <v>0</v>
      </c>
      <c r="AA3988" s="47">
        <f>VLOOKUP(CONCATENATE($F3988," ",$G3988),AllocFactorMatrix,(AA$4+1),FALSE)*$E3990</f>
        <v>0</v>
      </c>
      <c r="AB3988" s="47">
        <f t="shared" si="5761"/>
        <v>0</v>
      </c>
      <c r="AC3988" s="47">
        <f>VLOOKUP(CONCATENATE($F3988," ",$G3988),AllocFactorMatrix,(AC$4+1),FALSE)*$E3990</f>
        <v>0</v>
      </c>
      <c r="AD3988" s="47">
        <f>VLOOKUP(CONCATENATE($F3988," ",$G3988),AllocFactorMatrix,(AD$4+1),FALSE)*$E3990</f>
        <v>0</v>
      </c>
      <c r="AE3988" s="47">
        <f>VLOOKUP(CONCATENATE($F3988," ",$G3988),AllocFactorMatrix,(AE$4+1),FALSE)*$E3990</f>
        <v>0</v>
      </c>
    </row>
    <row r="3989" spans="1:31" s="44" customFormat="1" hidden="1" outlineLevel="1">
      <c r="A3989" s="49"/>
      <c r="B3989" s="97"/>
      <c r="C3989" s="48"/>
      <c r="D3989" s="48"/>
      <c r="F3989" s="167" t="str">
        <f>F3990</f>
        <v>PROD_DEMAND</v>
      </c>
      <c r="G3989" s="48" t="str">
        <f>$G$14</f>
        <v>CUSTOMER</v>
      </c>
      <c r="H3989" s="46">
        <f t="shared" si="5726"/>
        <v>0</v>
      </c>
      <c r="I3989" s="47">
        <f t="shared" ref="I3989:N3989" si="5779">VLOOKUP(CONCATENATE($F3989," ",$G3989),AllocFactorMatrix,(I$4+1),FALSE)*$E3990</f>
        <v>0</v>
      </c>
      <c r="J3989" s="47">
        <f t="shared" si="5779"/>
        <v>0</v>
      </c>
      <c r="K3989" s="47">
        <f t="shared" si="5779"/>
        <v>0</v>
      </c>
      <c r="L3989" s="47">
        <f t="shared" si="5779"/>
        <v>0</v>
      </c>
      <c r="M3989" s="47">
        <f t="shared" si="5779"/>
        <v>0</v>
      </c>
      <c r="N3989" s="47">
        <f t="shared" si="5779"/>
        <v>0</v>
      </c>
      <c r="O3989" s="47">
        <f t="shared" si="5760"/>
        <v>0</v>
      </c>
      <c r="P3989" s="47">
        <f>VLOOKUP(CONCATENATE($F3989," ",$G3989),AllocFactorMatrix,(P$4+1),FALSE)*$E3990</f>
        <v>0</v>
      </c>
      <c r="Q3989" s="47">
        <f>VLOOKUP(CONCATENATE($F3989," ",$G3989),AllocFactorMatrix,(Q$4+1),FALSE)*$E3990</f>
        <v>0</v>
      </c>
      <c r="R3989" s="47">
        <f>VLOOKUP(CONCATENATE($F3989," ",$G3989),AllocFactorMatrix,(R$4+1),FALSE)*$E3990</f>
        <v>0</v>
      </c>
      <c r="S3989" s="47">
        <f>VLOOKUP(CONCATENATE($F3989," ",$G3989),AllocFactorMatrix,(S$4+1),FALSE)*$E3990</f>
        <v>0</v>
      </c>
      <c r="T3989" s="47">
        <f t="shared" si="5773"/>
        <v>0</v>
      </c>
      <c r="U3989" s="47">
        <f>VLOOKUP(CONCATENATE($F3989," ",$G3989),AllocFactorMatrix,(U$4+1),FALSE)*$E3990</f>
        <v>0</v>
      </c>
      <c r="V3989" s="47">
        <f>VLOOKUP(CONCATENATE($F3989," ",$G3989),AllocFactorMatrix,(V$4+1),FALSE)*$E3990</f>
        <v>0</v>
      </c>
      <c r="W3989" s="47">
        <f>VLOOKUP(CONCATENATE($F3989," ",$G3989),AllocFactorMatrix,(W$4+1),FALSE)*$E3990</f>
        <v>0</v>
      </c>
      <c r="X3989" s="47">
        <f>VLOOKUP(CONCATENATE($F3989," ",$G3989),AllocFactorMatrix,(X$4+1),FALSE)*$E3990</f>
        <v>0</v>
      </c>
      <c r="Y3989" s="47">
        <f t="shared" si="5774"/>
        <v>0</v>
      </c>
      <c r="Z3989" s="47">
        <f>VLOOKUP(CONCATENATE($F3989," ",$G3989),AllocFactorMatrix,(Z$4+1),FALSE)*$E3990</f>
        <v>0</v>
      </c>
      <c r="AA3989" s="47">
        <f>VLOOKUP(CONCATENATE($F3989," ",$G3989),AllocFactorMatrix,(AA$4+1),FALSE)*$E3990</f>
        <v>0</v>
      </c>
      <c r="AB3989" s="47">
        <f t="shared" si="5761"/>
        <v>0</v>
      </c>
      <c r="AC3989" s="47">
        <f>VLOOKUP(CONCATENATE($F3989," ",$G3989),AllocFactorMatrix,(AC$4+1),FALSE)*$E3990</f>
        <v>0</v>
      </c>
      <c r="AD3989" s="47">
        <f>VLOOKUP(CONCATENATE($F3989," ",$G3989),AllocFactorMatrix,(AD$4+1),FALSE)*$E3990</f>
        <v>0</v>
      </c>
      <c r="AE3989" s="47">
        <f>VLOOKUP(CONCATENATE($F3989," ",$G3989),AllocFactorMatrix,(AE$4+1),FALSE)*$E3990</f>
        <v>0</v>
      </c>
    </row>
    <row r="3990" spans="1:31" s="44" customFormat="1" collapsed="1">
      <c r="A3990" s="49"/>
      <c r="B3990" s="97"/>
      <c r="C3990" s="48"/>
      <c r="D3990" s="96" t="s">
        <v>680</v>
      </c>
      <c r="E3990" s="54">
        <v>2844188</v>
      </c>
      <c r="F3990" s="88" t="s">
        <v>27</v>
      </c>
      <c r="G3990" s="48" t="str">
        <f>$G$15</f>
        <v>TOTAL</v>
      </c>
      <c r="H3990" s="46">
        <f t="shared" si="5726"/>
        <v>2844188.0000000005</v>
      </c>
      <c r="I3990" s="47">
        <f t="shared" ref="I3990:N3990" si="5780">VLOOKUP(CONCATENATE($F3990," ",$G3990),AllocFactorMatrix,(I$4+1),FALSE)*$E3990</f>
        <v>1462683.2042705293</v>
      </c>
      <c r="J3990" s="47">
        <f t="shared" si="5780"/>
        <v>327.22730666055986</v>
      </c>
      <c r="K3990" s="47">
        <f t="shared" si="5780"/>
        <v>572.95168162609798</v>
      </c>
      <c r="L3990" s="47">
        <f t="shared" si="5780"/>
        <v>340903.87905972969</v>
      </c>
      <c r="M3990" s="47">
        <f t="shared" si="5780"/>
        <v>4743.6731383790884</v>
      </c>
      <c r="N3990" s="47">
        <f t="shared" si="5780"/>
        <v>660.66894415351317</v>
      </c>
      <c r="O3990" s="47">
        <f t="shared" si="5760"/>
        <v>346308.22114226228</v>
      </c>
      <c r="P3990" s="47">
        <f>VLOOKUP(CONCATENATE($F3990," ",$G3990),AllocFactorMatrix,(P$4+1),FALSE)*$E3990</f>
        <v>202767.14159537005</v>
      </c>
      <c r="Q3990" s="47">
        <f>VLOOKUP(CONCATENATE($F3990," ",$G3990),AllocFactorMatrix,(Q$4+1),FALSE)*$E3990</f>
        <v>36388.384135924411</v>
      </c>
      <c r="R3990" s="47">
        <f>VLOOKUP(CONCATENATE($F3990," ",$G3990),AllocFactorMatrix,(R$4+1),FALSE)*$E3990</f>
        <v>7379.1929660353062</v>
      </c>
      <c r="S3990" s="47">
        <f>VLOOKUP(CONCATENATE($F3990," ",$G3990),AllocFactorMatrix,(S$4+1),FALSE)*$E3990</f>
        <v>280.22151585201118</v>
      </c>
      <c r="T3990" s="47">
        <f t="shared" si="5773"/>
        <v>246814.94021318178</v>
      </c>
      <c r="U3990" s="47">
        <f>VLOOKUP(CONCATENATE($F3990," ",$G3990),AllocFactorMatrix,(U$4+1),FALSE)*$E3990</f>
        <v>9616.8075720334109</v>
      </c>
      <c r="V3990" s="47">
        <f>VLOOKUP(CONCATENATE($F3990," ",$G3990),AllocFactorMatrix,(V$4+1),FALSE)*$E3990</f>
        <v>129832.4554442295</v>
      </c>
      <c r="W3990" s="47">
        <f>VLOOKUP(CONCATENATE($F3990," ",$G3990),AllocFactorMatrix,(W$4+1),FALSE)*$E3990</f>
        <v>496557.02345292037</v>
      </c>
      <c r="X3990" s="47">
        <f>VLOOKUP(CONCATENATE($F3990," ",$G3990),AllocFactorMatrix,(X$4+1),FALSE)*$E3990</f>
        <v>89955.910211046998</v>
      </c>
      <c r="Y3990" s="47">
        <f t="shared" si="5774"/>
        <v>725962.19668023032</v>
      </c>
      <c r="Z3990" s="47">
        <f>VLOOKUP(CONCATENATE($F3990," ",$G3990),AllocFactorMatrix,(Z$4+1),FALSE)*$E3990</f>
        <v>55734.435574076648</v>
      </c>
      <c r="AA3990" s="47">
        <f>VLOOKUP(CONCATENATE($F3990," ",$G3990),AllocFactorMatrix,(AA$4+1),FALSE)*$E3990</f>
        <v>1113.1596312920356</v>
      </c>
      <c r="AB3990" s="47">
        <f t="shared" si="5761"/>
        <v>56847.595205368685</v>
      </c>
      <c r="AC3990" s="47">
        <f>VLOOKUP(CONCATENATE($F3990," ",$G3990),AllocFactorMatrix,(AC$4+1),FALSE)*$E3990</f>
        <v>735.2273725893549</v>
      </c>
      <c r="AD3990" s="47">
        <f>VLOOKUP(CONCATENATE($F3990," ",$G3990),AllocFactorMatrix,(AD$4+1),FALSE)*$E3990</f>
        <v>3266.2986000804672</v>
      </c>
      <c r="AE3990" s="47">
        <f>VLOOKUP(CONCATENATE($F3990," ",$G3990),AllocFactorMatrix,(AE$4+1),FALSE)*$E3990</f>
        <v>670.13752747125613</v>
      </c>
    </row>
    <row r="3991" spans="1:31" s="44" customFormat="1" hidden="1" outlineLevel="1">
      <c r="A3991" s="49"/>
      <c r="B3991" s="97"/>
      <c r="C3991" s="48"/>
      <c r="D3991" s="48"/>
      <c r="F3991" s="167" t="str">
        <f>F3998</f>
        <v>PROD_ENERGY</v>
      </c>
      <c r="G3991" s="48" t="str">
        <f>$G$8</f>
        <v>PRODUCTION</v>
      </c>
      <c r="H3991" s="46">
        <f t="shared" si="5726"/>
        <v>0</v>
      </c>
      <c r="I3991" s="47">
        <f t="shared" ref="I3991:N3991" si="5781">VLOOKUP(CONCATENATE($F3991," ",$G3991),AllocFactorMatrix,(I$4+1),FALSE)*$E3998</f>
        <v>0</v>
      </c>
      <c r="J3991" s="47">
        <f t="shared" si="5781"/>
        <v>0</v>
      </c>
      <c r="K3991" s="47">
        <f t="shared" si="5781"/>
        <v>0</v>
      </c>
      <c r="L3991" s="47">
        <f t="shared" si="5781"/>
        <v>0</v>
      </c>
      <c r="M3991" s="47">
        <f t="shared" si="5781"/>
        <v>0</v>
      </c>
      <c r="N3991" s="47">
        <f t="shared" si="5781"/>
        <v>0</v>
      </c>
      <c r="O3991" s="47">
        <f t="shared" ref="O3991:O3998" si="5782">SUBTOTAL(9,L3991:N3991)</f>
        <v>0</v>
      </c>
      <c r="P3991" s="47">
        <f>VLOOKUP(CONCATENATE($F3991," ",$G3991),AllocFactorMatrix,(P$4+1),FALSE)*$E3998</f>
        <v>0</v>
      </c>
      <c r="Q3991" s="47">
        <f>VLOOKUP(CONCATENATE($F3991," ",$G3991),AllocFactorMatrix,(Q$4+1),FALSE)*$E3998</f>
        <v>0</v>
      </c>
      <c r="R3991" s="47">
        <f>VLOOKUP(CONCATENATE($F3991," ",$G3991),AllocFactorMatrix,(R$4+1),FALSE)*$E3998</f>
        <v>0</v>
      </c>
      <c r="S3991" s="47">
        <f>VLOOKUP(CONCATENATE($F3991," ",$G3991),AllocFactorMatrix,(S$4+1),FALSE)*$E3998</f>
        <v>0</v>
      </c>
      <c r="T3991" s="47">
        <f>SUBTOTAL(9,P3991:S3991)</f>
        <v>0</v>
      </c>
      <c r="U3991" s="47">
        <f>VLOOKUP(CONCATENATE($F3991," ",$G3991),AllocFactorMatrix,(U$4+1),FALSE)*$E3998</f>
        <v>0</v>
      </c>
      <c r="V3991" s="47">
        <f>VLOOKUP(CONCATENATE($F3991," ",$G3991),AllocFactorMatrix,(V$4+1),FALSE)*$E3998</f>
        <v>0</v>
      </c>
      <c r="W3991" s="47">
        <f>VLOOKUP(CONCATENATE($F3991," ",$G3991),AllocFactorMatrix,(W$4+1),FALSE)*$E3998</f>
        <v>0</v>
      </c>
      <c r="X3991" s="47">
        <f>VLOOKUP(CONCATENATE($F3991," ",$G3991),AllocFactorMatrix,(X$4+1),FALSE)*$E3998</f>
        <v>0</v>
      </c>
      <c r="Y3991" s="47">
        <f>SUBTOTAL(9,U3991:X3991)</f>
        <v>0</v>
      </c>
      <c r="Z3991" s="47">
        <f>VLOOKUP(CONCATENATE($F3991," ",$G3991),AllocFactorMatrix,(Z$4+1),FALSE)*$E3998</f>
        <v>0</v>
      </c>
      <c r="AA3991" s="47">
        <f>VLOOKUP(CONCATENATE($F3991," ",$G3991),AllocFactorMatrix,(AA$4+1),FALSE)*$E3998</f>
        <v>0</v>
      </c>
      <c r="AB3991" s="47">
        <f t="shared" ref="AB3991:AB3998" si="5783">SUBTOTAL(9,Z3991:AA3991)</f>
        <v>0</v>
      </c>
      <c r="AC3991" s="47">
        <f>VLOOKUP(CONCATENATE($F3991," ",$G3991),AllocFactorMatrix,(AC$4+1),FALSE)*$E3998</f>
        <v>0</v>
      </c>
      <c r="AD3991" s="47">
        <f>VLOOKUP(CONCATENATE($F3991," ",$G3991),AllocFactorMatrix,(AD$4+1),FALSE)*$E3998</f>
        <v>0</v>
      </c>
      <c r="AE3991" s="47">
        <f>VLOOKUP(CONCATENATE($F3991," ",$G3991),AllocFactorMatrix,(AE$4+1),FALSE)*$E3998</f>
        <v>0</v>
      </c>
    </row>
    <row r="3992" spans="1:31" s="44" customFormat="1" hidden="1" outlineLevel="1">
      <c r="A3992" s="49"/>
      <c r="B3992" s="97"/>
      <c r="C3992" s="48"/>
      <c r="D3992" s="48"/>
      <c r="F3992" s="167" t="str">
        <f>F3998</f>
        <v>PROD_ENERGY</v>
      </c>
      <c r="G3992" s="48" t="str">
        <f>$G$9</f>
        <v>BULKTRAN</v>
      </c>
      <c r="H3992" s="46">
        <f t="shared" si="5726"/>
        <v>0</v>
      </c>
      <c r="I3992" s="47">
        <f t="shared" ref="I3992:N3992" si="5784">VLOOKUP(CONCATENATE($F3992," ",$G3992),AllocFactorMatrix,(I$4+1),FALSE)*$E3998</f>
        <v>0</v>
      </c>
      <c r="J3992" s="47">
        <f t="shared" si="5784"/>
        <v>0</v>
      </c>
      <c r="K3992" s="47">
        <f t="shared" si="5784"/>
        <v>0</v>
      </c>
      <c r="L3992" s="47">
        <f t="shared" si="5784"/>
        <v>0</v>
      </c>
      <c r="M3992" s="47">
        <f t="shared" si="5784"/>
        <v>0</v>
      </c>
      <c r="N3992" s="47">
        <f t="shared" si="5784"/>
        <v>0</v>
      </c>
      <c r="O3992" s="47">
        <f t="shared" si="5782"/>
        <v>0</v>
      </c>
      <c r="P3992" s="47">
        <f>VLOOKUP(CONCATENATE($F3992," ",$G3992),AllocFactorMatrix,(P$4+1),FALSE)*$E3998</f>
        <v>0</v>
      </c>
      <c r="Q3992" s="47">
        <f>VLOOKUP(CONCATENATE($F3992," ",$G3992),AllocFactorMatrix,(Q$4+1),FALSE)*$E3998</f>
        <v>0</v>
      </c>
      <c r="R3992" s="47">
        <f>VLOOKUP(CONCATENATE($F3992," ",$G3992),AllocFactorMatrix,(R$4+1),FALSE)*$E3998</f>
        <v>0</v>
      </c>
      <c r="S3992" s="47">
        <f>VLOOKUP(CONCATENATE($F3992," ",$G3992),AllocFactorMatrix,(S$4+1),FALSE)*$E3998</f>
        <v>0</v>
      </c>
      <c r="T3992" s="47">
        <f t="shared" ref="T3992:T3998" si="5785">SUBTOTAL(9,P3992:S3992)</f>
        <v>0</v>
      </c>
      <c r="U3992" s="47">
        <f>VLOOKUP(CONCATENATE($F3992," ",$G3992),AllocFactorMatrix,(U$4+1),FALSE)*$E3998</f>
        <v>0</v>
      </c>
      <c r="V3992" s="47">
        <f>VLOOKUP(CONCATENATE($F3992," ",$G3992),AllocFactorMatrix,(V$4+1),FALSE)*$E3998</f>
        <v>0</v>
      </c>
      <c r="W3992" s="47">
        <f>VLOOKUP(CONCATENATE($F3992," ",$G3992),AllocFactorMatrix,(W$4+1),FALSE)*$E3998</f>
        <v>0</v>
      </c>
      <c r="X3992" s="47">
        <f>VLOOKUP(CONCATENATE($F3992," ",$G3992),AllocFactorMatrix,(X$4+1),FALSE)*$E3998</f>
        <v>0</v>
      </c>
      <c r="Y3992" s="47">
        <f t="shared" ref="Y3992:Y3998" si="5786">SUBTOTAL(9,U3992:X3992)</f>
        <v>0</v>
      </c>
      <c r="Z3992" s="47">
        <f>VLOOKUP(CONCATENATE($F3992," ",$G3992),AllocFactorMatrix,(Z$4+1),FALSE)*$E3998</f>
        <v>0</v>
      </c>
      <c r="AA3992" s="47">
        <f>VLOOKUP(CONCATENATE($F3992," ",$G3992),AllocFactorMatrix,(AA$4+1),FALSE)*$E3998</f>
        <v>0</v>
      </c>
      <c r="AB3992" s="47">
        <f t="shared" si="5783"/>
        <v>0</v>
      </c>
      <c r="AC3992" s="47">
        <f>VLOOKUP(CONCATENATE($F3992," ",$G3992),AllocFactorMatrix,(AC$4+1),FALSE)*$E3998</f>
        <v>0</v>
      </c>
      <c r="AD3992" s="47">
        <f>VLOOKUP(CONCATENATE($F3992," ",$G3992),AllocFactorMatrix,(AD$4+1),FALSE)*$E3998</f>
        <v>0</v>
      </c>
      <c r="AE3992" s="47">
        <f>VLOOKUP(CONCATENATE($F3992," ",$G3992),AllocFactorMatrix,(AE$4+1),FALSE)*$E3998</f>
        <v>0</v>
      </c>
    </row>
    <row r="3993" spans="1:31" s="44" customFormat="1" hidden="1" outlineLevel="1">
      <c r="A3993" s="49"/>
      <c r="B3993" s="97"/>
      <c r="C3993" s="48"/>
      <c r="D3993" s="48"/>
      <c r="F3993" s="167" t="str">
        <f>F3998</f>
        <v>PROD_ENERGY</v>
      </c>
      <c r="G3993" s="48" t="str">
        <f>$G$10</f>
        <v>SUBTRAN</v>
      </c>
      <c r="H3993" s="46">
        <f t="shared" si="5726"/>
        <v>0</v>
      </c>
      <c r="I3993" s="47">
        <f t="shared" ref="I3993:N3993" si="5787">VLOOKUP(CONCATENATE($F3993," ",$G3993),AllocFactorMatrix,(I$4+1),FALSE)*$E3998</f>
        <v>0</v>
      </c>
      <c r="J3993" s="47">
        <f t="shared" si="5787"/>
        <v>0</v>
      </c>
      <c r="K3993" s="47">
        <f t="shared" si="5787"/>
        <v>0</v>
      </c>
      <c r="L3993" s="47">
        <f t="shared" si="5787"/>
        <v>0</v>
      </c>
      <c r="M3993" s="47">
        <f t="shared" si="5787"/>
        <v>0</v>
      </c>
      <c r="N3993" s="47">
        <f t="shared" si="5787"/>
        <v>0</v>
      </c>
      <c r="O3993" s="47">
        <f t="shared" si="5782"/>
        <v>0</v>
      </c>
      <c r="P3993" s="47">
        <f>VLOOKUP(CONCATENATE($F3993," ",$G3993),AllocFactorMatrix,(P$4+1),FALSE)*$E3998</f>
        <v>0</v>
      </c>
      <c r="Q3993" s="47">
        <f>VLOOKUP(CONCATENATE($F3993," ",$G3993),AllocFactorMatrix,(Q$4+1),FALSE)*$E3998</f>
        <v>0</v>
      </c>
      <c r="R3993" s="47">
        <f>VLOOKUP(CONCATENATE($F3993," ",$G3993),AllocFactorMatrix,(R$4+1),FALSE)*$E3998</f>
        <v>0</v>
      </c>
      <c r="S3993" s="47">
        <f>VLOOKUP(CONCATENATE($F3993," ",$G3993),AllocFactorMatrix,(S$4+1),FALSE)*$E3998</f>
        <v>0</v>
      </c>
      <c r="T3993" s="47">
        <f t="shared" si="5785"/>
        <v>0</v>
      </c>
      <c r="U3993" s="47">
        <f>VLOOKUP(CONCATENATE($F3993," ",$G3993),AllocFactorMatrix,(U$4+1),FALSE)*$E3998</f>
        <v>0</v>
      </c>
      <c r="V3993" s="47">
        <f>VLOOKUP(CONCATENATE($F3993," ",$G3993),AllocFactorMatrix,(V$4+1),FALSE)*$E3998</f>
        <v>0</v>
      </c>
      <c r="W3993" s="47">
        <f>VLOOKUP(CONCATENATE($F3993," ",$G3993),AllocFactorMatrix,(W$4+1),FALSE)*$E3998</f>
        <v>0</v>
      </c>
      <c r="X3993" s="47">
        <f>VLOOKUP(CONCATENATE($F3993," ",$G3993),AllocFactorMatrix,(X$4+1),FALSE)*$E3998</f>
        <v>0</v>
      </c>
      <c r="Y3993" s="47">
        <f t="shared" si="5786"/>
        <v>0</v>
      </c>
      <c r="Z3993" s="47">
        <f>VLOOKUP(CONCATENATE($F3993," ",$G3993),AllocFactorMatrix,(Z$4+1),FALSE)*$E3998</f>
        <v>0</v>
      </c>
      <c r="AA3993" s="47">
        <f>VLOOKUP(CONCATENATE($F3993," ",$G3993),AllocFactorMatrix,(AA$4+1),FALSE)*$E3998</f>
        <v>0</v>
      </c>
      <c r="AB3993" s="47">
        <f t="shared" si="5783"/>
        <v>0</v>
      </c>
      <c r="AC3993" s="47">
        <f>VLOOKUP(CONCATENATE($F3993," ",$G3993),AllocFactorMatrix,(AC$4+1),FALSE)*$E3998</f>
        <v>0</v>
      </c>
      <c r="AD3993" s="47">
        <f>VLOOKUP(CONCATENATE($F3993," ",$G3993),AllocFactorMatrix,(AD$4+1),FALSE)*$E3998</f>
        <v>0</v>
      </c>
      <c r="AE3993" s="47">
        <f>VLOOKUP(CONCATENATE($F3993," ",$G3993),AllocFactorMatrix,(AE$4+1),FALSE)*$E3998</f>
        <v>0</v>
      </c>
    </row>
    <row r="3994" spans="1:31" s="44" customFormat="1" hidden="1" outlineLevel="1">
      <c r="A3994" s="49"/>
      <c r="B3994" s="97"/>
      <c r="C3994" s="48"/>
      <c r="D3994" s="48"/>
      <c r="F3994" s="167" t="str">
        <f>F3998</f>
        <v>PROD_ENERGY</v>
      </c>
      <c r="G3994" s="48" t="str">
        <f>$G$11</f>
        <v>DISTPRI</v>
      </c>
      <c r="H3994" s="46">
        <f t="shared" si="5726"/>
        <v>0</v>
      </c>
      <c r="I3994" s="47">
        <f t="shared" ref="I3994:N3994" si="5788">VLOOKUP(CONCATENATE($F3994," ",$G3994),AllocFactorMatrix,(I$4+1),FALSE)*$E3998</f>
        <v>0</v>
      </c>
      <c r="J3994" s="47">
        <f t="shared" si="5788"/>
        <v>0</v>
      </c>
      <c r="K3994" s="47">
        <f t="shared" si="5788"/>
        <v>0</v>
      </c>
      <c r="L3994" s="47">
        <f t="shared" si="5788"/>
        <v>0</v>
      </c>
      <c r="M3994" s="47">
        <f t="shared" si="5788"/>
        <v>0</v>
      </c>
      <c r="N3994" s="47">
        <f t="shared" si="5788"/>
        <v>0</v>
      </c>
      <c r="O3994" s="47">
        <f t="shared" si="5782"/>
        <v>0</v>
      </c>
      <c r="P3994" s="47">
        <f>VLOOKUP(CONCATENATE($F3994," ",$G3994),AllocFactorMatrix,(P$4+1),FALSE)*$E3998</f>
        <v>0</v>
      </c>
      <c r="Q3994" s="47">
        <f>VLOOKUP(CONCATENATE($F3994," ",$G3994),AllocFactorMatrix,(Q$4+1),FALSE)*$E3998</f>
        <v>0</v>
      </c>
      <c r="R3994" s="47">
        <f>VLOOKUP(CONCATENATE($F3994," ",$G3994),AllocFactorMatrix,(R$4+1),FALSE)*$E3998</f>
        <v>0</v>
      </c>
      <c r="S3994" s="47">
        <f>VLOOKUP(CONCATENATE($F3994," ",$G3994),AllocFactorMatrix,(S$4+1),FALSE)*$E3998</f>
        <v>0</v>
      </c>
      <c r="T3994" s="47">
        <f t="shared" si="5785"/>
        <v>0</v>
      </c>
      <c r="U3994" s="47">
        <f>VLOOKUP(CONCATENATE($F3994," ",$G3994),AllocFactorMatrix,(U$4+1),FALSE)*$E3998</f>
        <v>0</v>
      </c>
      <c r="V3994" s="47">
        <f>VLOOKUP(CONCATENATE($F3994," ",$G3994),AllocFactorMatrix,(V$4+1),FALSE)*$E3998</f>
        <v>0</v>
      </c>
      <c r="W3994" s="47">
        <f>VLOOKUP(CONCATENATE($F3994," ",$G3994),AllocFactorMatrix,(W$4+1),FALSE)*$E3998</f>
        <v>0</v>
      </c>
      <c r="X3994" s="47">
        <f>VLOOKUP(CONCATENATE($F3994," ",$G3994),AllocFactorMatrix,(X$4+1),FALSE)*$E3998</f>
        <v>0</v>
      </c>
      <c r="Y3994" s="47">
        <f t="shared" si="5786"/>
        <v>0</v>
      </c>
      <c r="Z3994" s="47">
        <f>VLOOKUP(CONCATENATE($F3994," ",$G3994),AllocFactorMatrix,(Z$4+1),FALSE)*$E3998</f>
        <v>0</v>
      </c>
      <c r="AA3994" s="47">
        <f>VLOOKUP(CONCATENATE($F3994," ",$G3994),AllocFactorMatrix,(AA$4+1),FALSE)*$E3998</f>
        <v>0</v>
      </c>
      <c r="AB3994" s="47">
        <f t="shared" si="5783"/>
        <v>0</v>
      </c>
      <c r="AC3994" s="47">
        <f>VLOOKUP(CONCATENATE($F3994," ",$G3994),AllocFactorMatrix,(AC$4+1),FALSE)*$E3998</f>
        <v>0</v>
      </c>
      <c r="AD3994" s="47">
        <f>VLOOKUP(CONCATENATE($F3994," ",$G3994),AllocFactorMatrix,(AD$4+1),FALSE)*$E3998</f>
        <v>0</v>
      </c>
      <c r="AE3994" s="47">
        <f>VLOOKUP(CONCATENATE($F3994," ",$G3994),AllocFactorMatrix,(AE$4+1),FALSE)*$E3998</f>
        <v>0</v>
      </c>
    </row>
    <row r="3995" spans="1:31" s="44" customFormat="1" hidden="1" outlineLevel="1">
      <c r="A3995" s="49"/>
      <c r="B3995" s="97"/>
      <c r="C3995" s="48"/>
      <c r="D3995" s="48"/>
      <c r="F3995" s="167" t="str">
        <f>F3998</f>
        <v>PROD_ENERGY</v>
      </c>
      <c r="G3995" s="48" t="str">
        <f>$G$12</f>
        <v>DISTSEC</v>
      </c>
      <c r="H3995" s="46">
        <f t="shared" si="5726"/>
        <v>0</v>
      </c>
      <c r="I3995" s="47">
        <f t="shared" ref="I3995:N3995" si="5789">VLOOKUP(CONCATENATE($F3995," ",$G3995),AllocFactorMatrix,(I$4+1),FALSE)*$E3998</f>
        <v>0</v>
      </c>
      <c r="J3995" s="47">
        <f t="shared" si="5789"/>
        <v>0</v>
      </c>
      <c r="K3995" s="47">
        <f t="shared" si="5789"/>
        <v>0</v>
      </c>
      <c r="L3995" s="47">
        <f t="shared" si="5789"/>
        <v>0</v>
      </c>
      <c r="M3995" s="47">
        <f t="shared" si="5789"/>
        <v>0</v>
      </c>
      <c r="N3995" s="47">
        <f t="shared" si="5789"/>
        <v>0</v>
      </c>
      <c r="O3995" s="47">
        <f t="shared" si="5782"/>
        <v>0</v>
      </c>
      <c r="P3995" s="47">
        <f>VLOOKUP(CONCATENATE($F3995," ",$G3995),AllocFactorMatrix,(P$4+1),FALSE)*$E3998</f>
        <v>0</v>
      </c>
      <c r="Q3995" s="47">
        <f>VLOOKUP(CONCATENATE($F3995," ",$G3995),AllocFactorMatrix,(Q$4+1),FALSE)*$E3998</f>
        <v>0</v>
      </c>
      <c r="R3995" s="47">
        <f>VLOOKUP(CONCATENATE($F3995," ",$G3995),AllocFactorMatrix,(R$4+1),FALSE)*$E3998</f>
        <v>0</v>
      </c>
      <c r="S3995" s="47">
        <f>VLOOKUP(CONCATENATE($F3995," ",$G3995),AllocFactorMatrix,(S$4+1),FALSE)*$E3998</f>
        <v>0</v>
      </c>
      <c r="T3995" s="47">
        <f t="shared" si="5785"/>
        <v>0</v>
      </c>
      <c r="U3995" s="47">
        <f>VLOOKUP(CONCATENATE($F3995," ",$G3995),AllocFactorMatrix,(U$4+1),FALSE)*$E3998</f>
        <v>0</v>
      </c>
      <c r="V3995" s="47">
        <f>VLOOKUP(CONCATENATE($F3995," ",$G3995),AllocFactorMatrix,(V$4+1),FALSE)*$E3998</f>
        <v>0</v>
      </c>
      <c r="W3995" s="47">
        <f>VLOOKUP(CONCATENATE($F3995," ",$G3995),AllocFactorMatrix,(W$4+1),FALSE)*$E3998</f>
        <v>0</v>
      </c>
      <c r="X3995" s="47">
        <f>VLOOKUP(CONCATENATE($F3995," ",$G3995),AllocFactorMatrix,(X$4+1),FALSE)*$E3998</f>
        <v>0</v>
      </c>
      <c r="Y3995" s="47">
        <f t="shared" si="5786"/>
        <v>0</v>
      </c>
      <c r="Z3995" s="47">
        <f>VLOOKUP(CONCATENATE($F3995," ",$G3995),AllocFactorMatrix,(Z$4+1),FALSE)*$E3998</f>
        <v>0</v>
      </c>
      <c r="AA3995" s="47">
        <f>VLOOKUP(CONCATENATE($F3995," ",$G3995),AllocFactorMatrix,(AA$4+1),FALSE)*$E3998</f>
        <v>0</v>
      </c>
      <c r="AB3995" s="47">
        <f t="shared" si="5783"/>
        <v>0</v>
      </c>
      <c r="AC3995" s="47">
        <f>VLOOKUP(CONCATENATE($F3995," ",$G3995),AllocFactorMatrix,(AC$4+1),FALSE)*$E3998</f>
        <v>0</v>
      </c>
      <c r="AD3995" s="47">
        <f>VLOOKUP(CONCATENATE($F3995," ",$G3995),AllocFactorMatrix,(AD$4+1),FALSE)*$E3998</f>
        <v>0</v>
      </c>
      <c r="AE3995" s="47">
        <f>VLOOKUP(CONCATENATE($F3995," ",$G3995),AllocFactorMatrix,(AE$4+1),FALSE)*$E3998</f>
        <v>0</v>
      </c>
    </row>
    <row r="3996" spans="1:31" s="44" customFormat="1" hidden="1" outlineLevel="1">
      <c r="A3996" s="49"/>
      <c r="B3996" s="97"/>
      <c r="C3996" s="48"/>
      <c r="D3996" s="48"/>
      <c r="F3996" s="167" t="str">
        <f>F3998</f>
        <v>PROD_ENERGY</v>
      </c>
      <c r="G3996" s="48" t="str">
        <f>$G$13</f>
        <v>ENERGY</v>
      </c>
      <c r="H3996" s="46">
        <f t="shared" si="5726"/>
        <v>1232044.9999999995</v>
      </c>
      <c r="I3996" s="47">
        <f t="shared" ref="I3996:N3996" si="5790">VLOOKUP(CONCATENATE($F3996," ",$G3996),AllocFactorMatrix,(I$4+1),FALSE)*$E3998</f>
        <v>482005.08362847375</v>
      </c>
      <c r="J3996" s="47">
        <f t="shared" si="5790"/>
        <v>77.134000644287482</v>
      </c>
      <c r="K3996" s="47">
        <f t="shared" si="5790"/>
        <v>222.40822125113496</v>
      </c>
      <c r="L3996" s="47">
        <f t="shared" si="5790"/>
        <v>138987.98994217007</v>
      </c>
      <c r="M3996" s="47">
        <f t="shared" si="5790"/>
        <v>1938.4688777446406</v>
      </c>
      <c r="N3996" s="47">
        <f t="shared" si="5790"/>
        <v>270.99630623433166</v>
      </c>
      <c r="O3996" s="47">
        <f t="shared" si="5782"/>
        <v>141197.45512614903</v>
      </c>
      <c r="P3996" s="47">
        <f>VLOOKUP(CONCATENATE($F3996," ",$G3996),AllocFactorMatrix,(P$4+1),FALSE)*$E3998</f>
        <v>90106.96836328067</v>
      </c>
      <c r="Q3996" s="47">
        <f>VLOOKUP(CONCATENATE($F3996," ",$G3996),AllocFactorMatrix,(Q$4+1),FALSE)*$E3998</f>
        <v>16092.959659178176</v>
      </c>
      <c r="R3996" s="47">
        <f>VLOOKUP(CONCATENATE($F3996," ",$G3996),AllocFactorMatrix,(R$4+1),FALSE)*$E3998</f>
        <v>3277.1159355898517</v>
      </c>
      <c r="S3996" s="47">
        <f>VLOOKUP(CONCATENATE($F3996," ",$G3996),AllocFactorMatrix,(S$4+1),FALSE)*$E3998</f>
        <v>123.77777796194917</v>
      </c>
      <c r="T3996" s="47">
        <f t="shared" si="5785"/>
        <v>109600.82173601065</v>
      </c>
      <c r="U3996" s="47">
        <f>VLOOKUP(CONCATENATE($F3996," ",$G3996),AllocFactorMatrix,(U$4+1),FALSE)*$E3998</f>
        <v>4725.7680809195899</v>
      </c>
      <c r="V3996" s="47">
        <f>VLOOKUP(CONCATENATE($F3996," ",$G3996),AllocFactorMatrix,(V$4+1),FALSE)*$E3998</f>
        <v>74715.291892012552</v>
      </c>
      <c r="W3996" s="47">
        <f>VLOOKUP(CONCATENATE($F3996," ",$G3996),AllocFactorMatrix,(W$4+1),FALSE)*$E3998</f>
        <v>321338.31011507328</v>
      </c>
      <c r="X3996" s="47">
        <f>VLOOKUP(CONCATENATE($F3996," ",$G3996),AllocFactorMatrix,(X$4+1),FALSE)*$E3998</f>
        <v>60447.092428078358</v>
      </c>
      <c r="Y3996" s="47">
        <f t="shared" si="5786"/>
        <v>461226.46251608379</v>
      </c>
      <c r="Z3996" s="47">
        <f>VLOOKUP(CONCATENATE($F3996," ",$G3996),AllocFactorMatrix,(Z$4+1),FALSE)*$E3998</f>
        <v>24787.496552899775</v>
      </c>
      <c r="AA3996" s="47">
        <f>VLOOKUP(CONCATENATE($F3996," ",$G3996),AllocFactorMatrix,(AA$4+1),FALSE)*$E3998</f>
        <v>497.35617380280326</v>
      </c>
      <c r="AB3996" s="47">
        <f t="shared" si="5783"/>
        <v>25284.852726702578</v>
      </c>
      <c r="AC3996" s="47">
        <f>VLOOKUP(CONCATENATE($F3996," ",$G3996),AllocFactorMatrix,(AC$4+1),FALSE)*$E3998</f>
        <v>443.64383977612977</v>
      </c>
      <c r="AD3996" s="47">
        <f>VLOOKUP(CONCATENATE($F3996," ",$G3996),AllocFactorMatrix,(AD$4+1),FALSE)*$E3998</f>
        <v>9937.4700714731443</v>
      </c>
      <c r="AE3996" s="47">
        <f>VLOOKUP(CONCATENATE($F3996," ",$G3996),AllocFactorMatrix,(AE$4+1),FALSE)*$E3998</f>
        <v>2049.6681334351383</v>
      </c>
    </row>
    <row r="3997" spans="1:31" s="44" customFormat="1" hidden="1" outlineLevel="1">
      <c r="A3997" s="49"/>
      <c r="B3997" s="97"/>
      <c r="C3997" s="48"/>
      <c r="D3997" s="48"/>
      <c r="F3997" s="167" t="str">
        <f>F3998</f>
        <v>PROD_ENERGY</v>
      </c>
      <c r="G3997" s="48" t="str">
        <f>$G$14</f>
        <v>CUSTOMER</v>
      </c>
      <c r="H3997" s="46">
        <f t="shared" si="5726"/>
        <v>0</v>
      </c>
      <c r="I3997" s="47">
        <f t="shared" ref="I3997:N3997" si="5791">VLOOKUP(CONCATENATE($F3997," ",$G3997),AllocFactorMatrix,(I$4+1),FALSE)*$E3998</f>
        <v>0</v>
      </c>
      <c r="J3997" s="47">
        <f t="shared" si="5791"/>
        <v>0</v>
      </c>
      <c r="K3997" s="47">
        <f t="shared" si="5791"/>
        <v>0</v>
      </c>
      <c r="L3997" s="47">
        <f t="shared" si="5791"/>
        <v>0</v>
      </c>
      <c r="M3997" s="47">
        <f t="shared" si="5791"/>
        <v>0</v>
      </c>
      <c r="N3997" s="47">
        <f t="shared" si="5791"/>
        <v>0</v>
      </c>
      <c r="O3997" s="47">
        <f t="shared" si="5782"/>
        <v>0</v>
      </c>
      <c r="P3997" s="47">
        <f>VLOOKUP(CONCATENATE($F3997," ",$G3997),AllocFactorMatrix,(P$4+1),FALSE)*$E3998</f>
        <v>0</v>
      </c>
      <c r="Q3997" s="47">
        <f>VLOOKUP(CONCATENATE($F3997," ",$G3997),AllocFactorMatrix,(Q$4+1),FALSE)*$E3998</f>
        <v>0</v>
      </c>
      <c r="R3997" s="47">
        <f>VLOOKUP(CONCATENATE($F3997," ",$G3997),AllocFactorMatrix,(R$4+1),FALSE)*$E3998</f>
        <v>0</v>
      </c>
      <c r="S3997" s="47">
        <f>VLOOKUP(CONCATENATE($F3997," ",$G3997),AllocFactorMatrix,(S$4+1),FALSE)*$E3998</f>
        <v>0</v>
      </c>
      <c r="T3997" s="47">
        <f t="shared" si="5785"/>
        <v>0</v>
      </c>
      <c r="U3997" s="47">
        <f>VLOOKUP(CONCATENATE($F3997," ",$G3997),AllocFactorMatrix,(U$4+1),FALSE)*$E3998</f>
        <v>0</v>
      </c>
      <c r="V3997" s="47">
        <f>VLOOKUP(CONCATENATE($F3997," ",$G3997),AllocFactorMatrix,(V$4+1),FALSE)*$E3998</f>
        <v>0</v>
      </c>
      <c r="W3997" s="47">
        <f>VLOOKUP(CONCATENATE($F3997," ",$G3997),AllocFactorMatrix,(W$4+1),FALSE)*$E3998</f>
        <v>0</v>
      </c>
      <c r="X3997" s="47">
        <f>VLOOKUP(CONCATENATE($F3997," ",$G3997),AllocFactorMatrix,(X$4+1),FALSE)*$E3998</f>
        <v>0</v>
      </c>
      <c r="Y3997" s="47">
        <f t="shared" si="5786"/>
        <v>0</v>
      </c>
      <c r="Z3997" s="47">
        <f>VLOOKUP(CONCATENATE($F3997," ",$G3997),AllocFactorMatrix,(Z$4+1),FALSE)*$E3998</f>
        <v>0</v>
      </c>
      <c r="AA3997" s="47">
        <f>VLOOKUP(CONCATENATE($F3997," ",$G3997),AllocFactorMatrix,(AA$4+1),FALSE)*$E3998</f>
        <v>0</v>
      </c>
      <c r="AB3997" s="47">
        <f t="shared" si="5783"/>
        <v>0</v>
      </c>
      <c r="AC3997" s="47">
        <f>VLOOKUP(CONCATENATE($F3997," ",$G3997),AllocFactorMatrix,(AC$4+1),FALSE)*$E3998</f>
        <v>0</v>
      </c>
      <c r="AD3997" s="47">
        <f>VLOOKUP(CONCATENATE($F3997," ",$G3997),AllocFactorMatrix,(AD$4+1),FALSE)*$E3998</f>
        <v>0</v>
      </c>
      <c r="AE3997" s="47">
        <f>VLOOKUP(CONCATENATE($F3997," ",$G3997),AllocFactorMatrix,(AE$4+1),FALSE)*$E3998</f>
        <v>0</v>
      </c>
    </row>
    <row r="3998" spans="1:31" s="44" customFormat="1" collapsed="1">
      <c r="A3998" s="49"/>
      <c r="B3998" s="97"/>
      <c r="C3998" s="48"/>
      <c r="D3998" s="96" t="s">
        <v>666</v>
      </c>
      <c r="E3998" s="54">
        <v>1232045</v>
      </c>
      <c r="F3998" s="88" t="s">
        <v>29</v>
      </c>
      <c r="G3998" s="48" t="str">
        <f>$G$15</f>
        <v>TOTAL</v>
      </c>
      <c r="H3998" s="46">
        <f t="shared" si="5726"/>
        <v>1232044.9999999995</v>
      </c>
      <c r="I3998" s="47">
        <f t="shared" ref="I3998:N3998" si="5792">VLOOKUP(CONCATENATE($F3998," ",$G3998),AllocFactorMatrix,(I$4+1),FALSE)*$E3998</f>
        <v>482005.08362847375</v>
      </c>
      <c r="J3998" s="47">
        <f t="shared" si="5792"/>
        <v>77.134000644287482</v>
      </c>
      <c r="K3998" s="47">
        <f t="shared" si="5792"/>
        <v>222.40822125113496</v>
      </c>
      <c r="L3998" s="47">
        <f t="shared" si="5792"/>
        <v>138987.98994217007</v>
      </c>
      <c r="M3998" s="47">
        <f t="shared" si="5792"/>
        <v>1938.4688777446406</v>
      </c>
      <c r="N3998" s="47">
        <f t="shared" si="5792"/>
        <v>270.99630623433166</v>
      </c>
      <c r="O3998" s="47">
        <f t="shared" si="5782"/>
        <v>141197.45512614903</v>
      </c>
      <c r="P3998" s="47">
        <f>VLOOKUP(CONCATENATE($F3998," ",$G3998),AllocFactorMatrix,(P$4+1),FALSE)*$E3998</f>
        <v>90106.96836328067</v>
      </c>
      <c r="Q3998" s="47">
        <f>VLOOKUP(CONCATENATE($F3998," ",$G3998),AllocFactorMatrix,(Q$4+1),FALSE)*$E3998</f>
        <v>16092.959659178176</v>
      </c>
      <c r="R3998" s="47">
        <f>VLOOKUP(CONCATENATE($F3998," ",$G3998),AllocFactorMatrix,(R$4+1),FALSE)*$E3998</f>
        <v>3277.1159355898517</v>
      </c>
      <c r="S3998" s="47">
        <f>VLOOKUP(CONCATENATE($F3998," ",$G3998),AllocFactorMatrix,(S$4+1),FALSE)*$E3998</f>
        <v>123.77777796194917</v>
      </c>
      <c r="T3998" s="47">
        <f t="shared" si="5785"/>
        <v>109600.82173601065</v>
      </c>
      <c r="U3998" s="47">
        <f>VLOOKUP(CONCATENATE($F3998," ",$G3998),AllocFactorMatrix,(U$4+1),FALSE)*$E3998</f>
        <v>4725.7680809195899</v>
      </c>
      <c r="V3998" s="47">
        <f>VLOOKUP(CONCATENATE($F3998," ",$G3998),AllocFactorMatrix,(V$4+1),FALSE)*$E3998</f>
        <v>74715.291892012552</v>
      </c>
      <c r="W3998" s="47">
        <f>VLOOKUP(CONCATENATE($F3998," ",$G3998),AllocFactorMatrix,(W$4+1),FALSE)*$E3998</f>
        <v>321338.31011507328</v>
      </c>
      <c r="X3998" s="47">
        <f>VLOOKUP(CONCATENATE($F3998," ",$G3998),AllocFactorMatrix,(X$4+1),FALSE)*$E3998</f>
        <v>60447.092428078358</v>
      </c>
      <c r="Y3998" s="47">
        <f t="shared" si="5786"/>
        <v>461226.46251608379</v>
      </c>
      <c r="Z3998" s="47">
        <f>VLOOKUP(CONCATENATE($F3998," ",$G3998),AllocFactorMatrix,(Z$4+1),FALSE)*$E3998</f>
        <v>24787.496552899775</v>
      </c>
      <c r="AA3998" s="47">
        <f>VLOOKUP(CONCATENATE($F3998," ",$G3998),AllocFactorMatrix,(AA$4+1),FALSE)*$E3998</f>
        <v>497.35617380280326</v>
      </c>
      <c r="AB3998" s="47">
        <f t="shared" si="5783"/>
        <v>25284.852726702578</v>
      </c>
      <c r="AC3998" s="47">
        <f>VLOOKUP(CONCATENATE($F3998," ",$G3998),AllocFactorMatrix,(AC$4+1),FALSE)*$E3998</f>
        <v>443.64383977612977</v>
      </c>
      <c r="AD3998" s="47">
        <f>VLOOKUP(CONCATENATE($F3998," ",$G3998),AllocFactorMatrix,(AD$4+1),FALSE)*$E3998</f>
        <v>9937.4700714731443</v>
      </c>
      <c r="AE3998" s="47">
        <f>VLOOKUP(CONCATENATE($F3998," ",$G3998),AllocFactorMatrix,(AE$4+1),FALSE)*$E3998</f>
        <v>2049.6681334351383</v>
      </c>
    </row>
    <row r="3999" spans="1:31" s="44" customFormat="1" hidden="1" outlineLevel="1">
      <c r="A3999" s="49"/>
      <c r="B3999" s="97"/>
      <c r="C3999" s="48"/>
      <c r="D3999" s="48"/>
      <c r="F3999" s="167" t="str">
        <f>F4006</f>
        <v>TRANS_TOTAL</v>
      </c>
      <c r="G3999" s="48" t="str">
        <f>$G$8</f>
        <v>PRODUCTION</v>
      </c>
      <c r="H3999" s="46">
        <f t="shared" si="5726"/>
        <v>0</v>
      </c>
      <c r="I3999" s="47">
        <f t="shared" ref="I3999:N3999" si="5793">VLOOKUP(CONCATENATE($F3999," ",$G3999),AllocFactorMatrix,(I$4+1),FALSE)*$E4006</f>
        <v>0</v>
      </c>
      <c r="J3999" s="47">
        <f t="shared" si="5793"/>
        <v>0</v>
      </c>
      <c r="K3999" s="47">
        <f t="shared" si="5793"/>
        <v>0</v>
      </c>
      <c r="L3999" s="47">
        <f t="shared" si="5793"/>
        <v>0</v>
      </c>
      <c r="M3999" s="47">
        <f t="shared" si="5793"/>
        <v>0</v>
      </c>
      <c r="N3999" s="47">
        <f t="shared" si="5793"/>
        <v>0</v>
      </c>
      <c r="O3999" s="47">
        <f t="shared" ref="O3999:O4006" si="5794">SUBTOTAL(9,L3999:N3999)</f>
        <v>0</v>
      </c>
      <c r="P3999" s="47">
        <f>VLOOKUP(CONCATENATE($F3999," ",$G3999),AllocFactorMatrix,(P$4+1),FALSE)*$E4006</f>
        <v>0</v>
      </c>
      <c r="Q3999" s="47">
        <f>VLOOKUP(CONCATENATE($F3999," ",$G3999),AllocFactorMatrix,(Q$4+1),FALSE)*$E4006</f>
        <v>0</v>
      </c>
      <c r="R3999" s="47">
        <f>VLOOKUP(CONCATENATE($F3999," ",$G3999),AllocFactorMatrix,(R$4+1),FALSE)*$E4006</f>
        <v>0</v>
      </c>
      <c r="S3999" s="47">
        <f>VLOOKUP(CONCATENATE($F3999," ",$G3999),AllocFactorMatrix,(S$4+1),FALSE)*$E4006</f>
        <v>0</v>
      </c>
      <c r="T3999" s="47">
        <f>SUBTOTAL(9,P3999:S3999)</f>
        <v>0</v>
      </c>
      <c r="U3999" s="47">
        <f>VLOOKUP(CONCATENATE($F3999," ",$G3999),AllocFactorMatrix,(U$4+1),FALSE)*$E4006</f>
        <v>0</v>
      </c>
      <c r="V3999" s="47">
        <f>VLOOKUP(CONCATENATE($F3999," ",$G3999),AllocFactorMatrix,(V$4+1),FALSE)*$E4006</f>
        <v>0</v>
      </c>
      <c r="W3999" s="47">
        <f>VLOOKUP(CONCATENATE($F3999," ",$G3999),AllocFactorMatrix,(W$4+1),FALSE)*$E4006</f>
        <v>0</v>
      </c>
      <c r="X3999" s="47">
        <f>VLOOKUP(CONCATENATE($F3999," ",$G3999),AllocFactorMatrix,(X$4+1),FALSE)*$E4006</f>
        <v>0</v>
      </c>
      <c r="Y3999" s="47">
        <f>SUBTOTAL(9,U3999:X3999)</f>
        <v>0</v>
      </c>
      <c r="Z3999" s="47">
        <f>VLOOKUP(CONCATENATE($F3999," ",$G3999),AllocFactorMatrix,(Z$4+1),FALSE)*$E4006</f>
        <v>0</v>
      </c>
      <c r="AA3999" s="47">
        <f>VLOOKUP(CONCATENATE($F3999," ",$G3999),AllocFactorMatrix,(AA$4+1),FALSE)*$E4006</f>
        <v>0</v>
      </c>
      <c r="AB3999" s="47">
        <f t="shared" ref="AB3999:AB4006" si="5795">SUBTOTAL(9,Z3999:AA3999)</f>
        <v>0</v>
      </c>
      <c r="AC3999" s="47">
        <f>VLOOKUP(CONCATENATE($F3999," ",$G3999),AllocFactorMatrix,(AC$4+1),FALSE)*$E4006</f>
        <v>0</v>
      </c>
      <c r="AD3999" s="47">
        <f>VLOOKUP(CONCATENATE($F3999," ",$G3999),AllocFactorMatrix,(AD$4+1),FALSE)*$E4006</f>
        <v>0</v>
      </c>
      <c r="AE3999" s="47">
        <f>VLOOKUP(CONCATENATE($F3999," ",$G3999),AllocFactorMatrix,(AE$4+1),FALSE)*$E4006</f>
        <v>0</v>
      </c>
    </row>
    <row r="4000" spans="1:31" s="44" customFormat="1" hidden="1" outlineLevel="1">
      <c r="A4000" s="49"/>
      <c r="B4000" s="97"/>
      <c r="C4000" s="48"/>
      <c r="D4000" s="48"/>
      <c r="F4000" s="167" t="str">
        <f>F4006</f>
        <v>TRANS_TOTAL</v>
      </c>
      <c r="G4000" s="48" t="str">
        <f>$G$9</f>
        <v>BULKTRAN</v>
      </c>
      <c r="H4000" s="46">
        <f t="shared" si="5726"/>
        <v>6367.3560000000007</v>
      </c>
      <c r="I4000" s="47">
        <f t="shared" ref="I4000:N4000" si="5796">VLOOKUP(CONCATENATE($F4000," ",$G4000),AllocFactorMatrix,(I$4+1),FALSE)*$E4006</f>
        <v>3274.5460837367932</v>
      </c>
      <c r="J4000" s="47">
        <f t="shared" si="5796"/>
        <v>0.73257209243163823</v>
      </c>
      <c r="K4000" s="47">
        <f t="shared" si="5796"/>
        <v>1.2826814991526667</v>
      </c>
      <c r="L4000" s="47">
        <f t="shared" si="5796"/>
        <v>763.1901828410231</v>
      </c>
      <c r="M4000" s="47">
        <f t="shared" si="5796"/>
        <v>10.619781680991876</v>
      </c>
      <c r="N4000" s="47">
        <f t="shared" si="5796"/>
        <v>1.4790563653209765</v>
      </c>
      <c r="O4000" s="47">
        <f t="shared" si="5794"/>
        <v>775.28902088733594</v>
      </c>
      <c r="P4000" s="47">
        <f>VLOOKUP(CONCATENATE($F4000," ",$G4000),AllocFactorMatrix,(P$4+1),FALSE)*$E4006</f>
        <v>453.939956022643</v>
      </c>
      <c r="Q4000" s="47">
        <f>VLOOKUP(CONCATENATE($F4000," ",$G4000),AllocFactorMatrix,(Q$4+1),FALSE)*$E4006</f>
        <v>81.463600879471784</v>
      </c>
      <c r="R4000" s="47">
        <f>VLOOKUP(CONCATENATE($F4000," ",$G4000),AllocFactorMatrix,(R$4+1),FALSE)*$E4006</f>
        <v>16.519986937376398</v>
      </c>
      <c r="S4000" s="47">
        <f>VLOOKUP(CONCATENATE($F4000," ",$G4000),AllocFactorMatrix,(S$4+1),FALSE)*$E4006</f>
        <v>0.62733903324583273</v>
      </c>
      <c r="T4000" s="47">
        <f t="shared" ref="T4000:T4006" si="5797">SUBTOTAL(9,P4000:S4000)</f>
        <v>552.55088287273702</v>
      </c>
      <c r="U4000" s="47">
        <f>VLOOKUP(CONCATENATE($F4000," ",$G4000),AllocFactorMatrix,(U$4+1),FALSE)*$E4006</f>
        <v>21.529391655766908</v>
      </c>
      <c r="V4000" s="47">
        <f>VLOOKUP(CONCATENATE($F4000," ",$G4000),AllocFactorMatrix,(V$4+1),FALSE)*$E4006</f>
        <v>290.65921949166068</v>
      </c>
      <c r="W4000" s="47">
        <f>VLOOKUP(CONCATENATE($F4000," ",$G4000),AllocFactorMatrix,(W$4+1),FALSE)*$E4006</f>
        <v>1111.6548352728769</v>
      </c>
      <c r="X4000" s="47">
        <f>VLOOKUP(CONCATENATE($F4000," ",$G4000),AllocFactorMatrix,(X$4+1),FALSE)*$E4006</f>
        <v>201.38658366386869</v>
      </c>
      <c r="Y4000" s="47">
        <f t="shared" ref="Y4000:Y4006" si="5798">SUBTOTAL(9,U4000:X4000)</f>
        <v>1625.230030084173</v>
      </c>
      <c r="Z4000" s="47">
        <f>VLOOKUP(CONCATENATE($F4000," ",$G4000),AllocFactorMatrix,(Z$4+1),FALSE)*$E4006</f>
        <v>124.77409818169909</v>
      </c>
      <c r="AA4000" s="47">
        <f>VLOOKUP(CONCATENATE($F4000," ",$G4000),AllocFactorMatrix,(AA$4+1),FALSE)*$E4006</f>
        <v>2.4920587729310193</v>
      </c>
      <c r="AB4000" s="47">
        <f t="shared" si="5795"/>
        <v>127.26615695463011</v>
      </c>
      <c r="AC4000" s="47">
        <f>VLOOKUP(CONCATENATE($F4000," ",$G4000),AllocFactorMatrix,(AC$4+1),FALSE)*$E4006</f>
        <v>1.6459722149946012</v>
      </c>
      <c r="AD4000" s="47">
        <f>VLOOKUP(CONCATENATE($F4000," ",$G4000),AllocFactorMatrix,(AD$4+1),FALSE)*$E4006</f>
        <v>7.3123457341828191</v>
      </c>
      <c r="AE4000" s="47">
        <f>VLOOKUP(CONCATENATE($F4000," ",$G4000),AllocFactorMatrix,(AE$4+1),FALSE)*$E4006</f>
        <v>1.5002539235694925</v>
      </c>
    </row>
    <row r="4001" spans="1:31" s="44" customFormat="1" hidden="1" outlineLevel="1">
      <c r="A4001" s="49"/>
      <c r="B4001" s="97"/>
      <c r="C4001" s="48"/>
      <c r="D4001" s="48"/>
      <c r="F4001" s="167" t="str">
        <f>F4006</f>
        <v>TRANS_TOTAL</v>
      </c>
      <c r="G4001" s="48" t="str">
        <f>$G$10</f>
        <v>SUBTRAN</v>
      </c>
      <c r="H4001" s="46">
        <f t="shared" si="5726"/>
        <v>1764.6439999999996</v>
      </c>
      <c r="I4001" s="47">
        <f t="shared" ref="I4001:N4001" si="5799">VLOOKUP(CONCATENATE($F4001," ",$G4001),AllocFactorMatrix,(I$4+1),FALSE)*$E4006</f>
        <v>901.50398700427957</v>
      </c>
      <c r="J4001" s="47">
        <f t="shared" si="5799"/>
        <v>0.14679625174916805</v>
      </c>
      <c r="K4001" s="47">
        <f t="shared" si="5799"/>
        <v>0.27321302956973542</v>
      </c>
      <c r="L4001" s="47">
        <f t="shared" si="5799"/>
        <v>211.2686884519438</v>
      </c>
      <c r="M4001" s="47">
        <f t="shared" si="5799"/>
        <v>2.9526476298288844</v>
      </c>
      <c r="N4001" s="47">
        <f t="shared" si="5799"/>
        <v>0.53441550225520196</v>
      </c>
      <c r="O4001" s="47">
        <f t="shared" si="5794"/>
        <v>214.75575158402788</v>
      </c>
      <c r="P4001" s="47">
        <f>VLOOKUP(CONCATENATE($F4001," ",$G4001),AllocFactorMatrix,(P$4+1),FALSE)*$E4006</f>
        <v>121.97248863272341</v>
      </c>
      <c r="Q4001" s="47">
        <f>VLOOKUP(CONCATENATE($F4001," ",$G4001),AllocFactorMatrix,(Q$4+1),FALSE)*$E4006</f>
        <v>21.950139304624564</v>
      </c>
      <c r="R4001" s="47">
        <f>VLOOKUP(CONCATENATE($F4001," ",$G4001),AllocFactorMatrix,(R$4+1),FALSE)*$E4006</f>
        <v>5.7617423318683896</v>
      </c>
      <c r="S4001" s="47">
        <f>VLOOKUP(CONCATENATE($F4001," ",$G4001),AllocFactorMatrix,(S$4+1),FALSE)*$E4006</f>
        <v>0</v>
      </c>
      <c r="T4001" s="47">
        <f t="shared" si="5797"/>
        <v>149.68437026921637</v>
      </c>
      <c r="U4001" s="47">
        <f>VLOOKUP(CONCATENATE($F4001," ",$G4001),AllocFactorMatrix,(U$4+1),FALSE)*$E4006</f>
        <v>5.5059175199238828</v>
      </c>
      <c r="V4001" s="47">
        <f>VLOOKUP(CONCATENATE($F4001," ",$G4001),AllocFactorMatrix,(V$4+1),FALSE)*$E4006</f>
        <v>77.253361780326685</v>
      </c>
      <c r="W4001" s="47">
        <f>VLOOKUP(CONCATENATE($F4001," ",$G4001),AllocFactorMatrix,(W$4+1),FALSE)*$E4006</f>
        <v>380.91866582337758</v>
      </c>
      <c r="X4001" s="47">
        <f>VLOOKUP(CONCATENATE($F4001," ",$G4001),AllocFactorMatrix,(X$4+1),FALSE)*$E4006</f>
        <v>0</v>
      </c>
      <c r="Y4001" s="47">
        <f t="shared" si="5798"/>
        <v>463.67794512362815</v>
      </c>
      <c r="Z4001" s="47">
        <f>VLOOKUP(CONCATENATE($F4001," ",$G4001),AllocFactorMatrix,(Z$4+1),FALSE)*$E4006</f>
        <v>33.484386421085851</v>
      </c>
      <c r="AA4001" s="47">
        <f>VLOOKUP(CONCATENATE($F4001," ",$G4001),AllocFactorMatrix,(AA$4+1),FALSE)*$E4006</f>
        <v>0.67231682387341485</v>
      </c>
      <c r="AB4001" s="47">
        <f t="shared" si="5795"/>
        <v>34.156703244959267</v>
      </c>
      <c r="AC4001" s="47">
        <f>VLOOKUP(CONCATENATE($F4001," ",$G4001),AllocFactorMatrix,(AC$4+1),FALSE)*$E4006</f>
        <v>0.44523349256936889</v>
      </c>
      <c r="AD4001" s="47">
        <f>VLOOKUP(CONCATENATE($F4001," ",$G4001),AllocFactorMatrix,(AD$4+1),FALSE)*$E4006</f>
        <v>0</v>
      </c>
      <c r="AE4001" s="47">
        <f>VLOOKUP(CONCATENATE($F4001," ",$G4001),AllocFactorMatrix,(AE$4+1),FALSE)*$E4006</f>
        <v>0</v>
      </c>
    </row>
    <row r="4002" spans="1:31" s="44" customFormat="1" hidden="1" outlineLevel="1">
      <c r="A4002" s="49"/>
      <c r="B4002" s="97"/>
      <c r="C4002" s="48"/>
      <c r="D4002" s="48"/>
      <c r="F4002" s="167" t="str">
        <f>F4006</f>
        <v>TRANS_TOTAL</v>
      </c>
      <c r="G4002" s="48" t="str">
        <f>$G$11</f>
        <v>DISTPRI</v>
      </c>
      <c r="H4002" s="46">
        <f t="shared" si="5726"/>
        <v>0</v>
      </c>
      <c r="I4002" s="47">
        <f t="shared" ref="I4002:N4002" si="5800">VLOOKUP(CONCATENATE($F4002," ",$G4002),AllocFactorMatrix,(I$4+1),FALSE)*$E4006</f>
        <v>0</v>
      </c>
      <c r="J4002" s="47">
        <f t="shared" si="5800"/>
        <v>0</v>
      </c>
      <c r="K4002" s="47">
        <f t="shared" si="5800"/>
        <v>0</v>
      </c>
      <c r="L4002" s="47">
        <f t="shared" si="5800"/>
        <v>0</v>
      </c>
      <c r="M4002" s="47">
        <f t="shared" si="5800"/>
        <v>0</v>
      </c>
      <c r="N4002" s="47">
        <f t="shared" si="5800"/>
        <v>0</v>
      </c>
      <c r="O4002" s="47">
        <f t="shared" si="5794"/>
        <v>0</v>
      </c>
      <c r="P4002" s="47">
        <f>VLOOKUP(CONCATENATE($F4002," ",$G4002),AllocFactorMatrix,(P$4+1),FALSE)*$E4006</f>
        <v>0</v>
      </c>
      <c r="Q4002" s="47">
        <f>VLOOKUP(CONCATENATE($F4002," ",$G4002),AllocFactorMatrix,(Q$4+1),FALSE)*$E4006</f>
        <v>0</v>
      </c>
      <c r="R4002" s="47">
        <f>VLOOKUP(CONCATENATE($F4002," ",$G4002),AllocFactorMatrix,(R$4+1),FALSE)*$E4006</f>
        <v>0</v>
      </c>
      <c r="S4002" s="47">
        <f>VLOOKUP(CONCATENATE($F4002," ",$G4002),AllocFactorMatrix,(S$4+1),FALSE)*$E4006</f>
        <v>0</v>
      </c>
      <c r="T4002" s="47">
        <f t="shared" si="5797"/>
        <v>0</v>
      </c>
      <c r="U4002" s="47">
        <f>VLOOKUP(CONCATENATE($F4002," ",$G4002),AllocFactorMatrix,(U$4+1),FALSE)*$E4006</f>
        <v>0</v>
      </c>
      <c r="V4002" s="47">
        <f>VLOOKUP(CONCATENATE($F4002," ",$G4002),AllocFactorMatrix,(V$4+1),FALSE)*$E4006</f>
        <v>0</v>
      </c>
      <c r="W4002" s="47">
        <f>VLOOKUP(CONCATENATE($F4002," ",$G4002),AllocFactorMatrix,(W$4+1),FALSE)*$E4006</f>
        <v>0</v>
      </c>
      <c r="X4002" s="47">
        <f>VLOOKUP(CONCATENATE($F4002," ",$G4002),AllocFactorMatrix,(X$4+1),FALSE)*$E4006</f>
        <v>0</v>
      </c>
      <c r="Y4002" s="47">
        <f t="shared" si="5798"/>
        <v>0</v>
      </c>
      <c r="Z4002" s="47">
        <f>VLOOKUP(CONCATENATE($F4002," ",$G4002),AllocFactorMatrix,(Z$4+1),FALSE)*$E4006</f>
        <v>0</v>
      </c>
      <c r="AA4002" s="47">
        <f>VLOOKUP(CONCATENATE($F4002," ",$G4002),AllocFactorMatrix,(AA$4+1),FALSE)*$E4006</f>
        <v>0</v>
      </c>
      <c r="AB4002" s="47">
        <f t="shared" si="5795"/>
        <v>0</v>
      </c>
      <c r="AC4002" s="47">
        <f>VLOOKUP(CONCATENATE($F4002," ",$G4002),AllocFactorMatrix,(AC$4+1),FALSE)*$E4006</f>
        <v>0</v>
      </c>
      <c r="AD4002" s="47">
        <f>VLOOKUP(CONCATENATE($F4002," ",$G4002),AllocFactorMatrix,(AD$4+1),FALSE)*$E4006</f>
        <v>0</v>
      </c>
      <c r="AE4002" s="47">
        <f>VLOOKUP(CONCATENATE($F4002," ",$G4002),AllocFactorMatrix,(AE$4+1),FALSE)*$E4006</f>
        <v>0</v>
      </c>
    </row>
    <row r="4003" spans="1:31" s="44" customFormat="1" hidden="1" outlineLevel="1">
      <c r="A4003" s="49"/>
      <c r="B4003" s="97"/>
      <c r="C4003" s="48"/>
      <c r="D4003" s="48"/>
      <c r="F4003" s="167" t="str">
        <f>F4006</f>
        <v>TRANS_TOTAL</v>
      </c>
      <c r="G4003" s="48" t="str">
        <f>$G$12</f>
        <v>DISTSEC</v>
      </c>
      <c r="H4003" s="46">
        <f t="shared" si="5726"/>
        <v>0</v>
      </c>
      <c r="I4003" s="47">
        <f t="shared" ref="I4003:N4003" si="5801">VLOOKUP(CONCATENATE($F4003," ",$G4003),AllocFactorMatrix,(I$4+1),FALSE)*$E4006</f>
        <v>0</v>
      </c>
      <c r="J4003" s="47">
        <f t="shared" si="5801"/>
        <v>0</v>
      </c>
      <c r="K4003" s="47">
        <f t="shared" si="5801"/>
        <v>0</v>
      </c>
      <c r="L4003" s="47">
        <f t="shared" si="5801"/>
        <v>0</v>
      </c>
      <c r="M4003" s="47">
        <f t="shared" si="5801"/>
        <v>0</v>
      </c>
      <c r="N4003" s="47">
        <f t="shared" si="5801"/>
        <v>0</v>
      </c>
      <c r="O4003" s="47">
        <f t="shared" si="5794"/>
        <v>0</v>
      </c>
      <c r="P4003" s="47">
        <f>VLOOKUP(CONCATENATE($F4003," ",$G4003),AllocFactorMatrix,(P$4+1),FALSE)*$E4006</f>
        <v>0</v>
      </c>
      <c r="Q4003" s="47">
        <f>VLOOKUP(CONCATENATE($F4003," ",$G4003),AllocFactorMatrix,(Q$4+1),FALSE)*$E4006</f>
        <v>0</v>
      </c>
      <c r="R4003" s="47">
        <f>VLOOKUP(CONCATENATE($F4003," ",$G4003),AllocFactorMatrix,(R$4+1),FALSE)*$E4006</f>
        <v>0</v>
      </c>
      <c r="S4003" s="47">
        <f>VLOOKUP(CONCATENATE($F4003," ",$G4003),AllocFactorMatrix,(S$4+1),FALSE)*$E4006</f>
        <v>0</v>
      </c>
      <c r="T4003" s="47">
        <f t="shared" si="5797"/>
        <v>0</v>
      </c>
      <c r="U4003" s="47">
        <f>VLOOKUP(CONCATENATE($F4003," ",$G4003),AllocFactorMatrix,(U$4+1),FALSE)*$E4006</f>
        <v>0</v>
      </c>
      <c r="V4003" s="47">
        <f>VLOOKUP(CONCATENATE($F4003," ",$G4003),AllocFactorMatrix,(V$4+1),FALSE)*$E4006</f>
        <v>0</v>
      </c>
      <c r="W4003" s="47">
        <f>VLOOKUP(CONCATENATE($F4003," ",$G4003),AllocFactorMatrix,(W$4+1),FALSE)*$E4006</f>
        <v>0</v>
      </c>
      <c r="X4003" s="47">
        <f>VLOOKUP(CONCATENATE($F4003," ",$G4003),AllocFactorMatrix,(X$4+1),FALSE)*$E4006</f>
        <v>0</v>
      </c>
      <c r="Y4003" s="47">
        <f t="shared" si="5798"/>
        <v>0</v>
      </c>
      <c r="Z4003" s="47">
        <f>VLOOKUP(CONCATENATE($F4003," ",$G4003),AllocFactorMatrix,(Z$4+1),FALSE)*$E4006</f>
        <v>0</v>
      </c>
      <c r="AA4003" s="47">
        <f>VLOOKUP(CONCATENATE($F4003," ",$G4003),AllocFactorMatrix,(AA$4+1),FALSE)*$E4006</f>
        <v>0</v>
      </c>
      <c r="AB4003" s="47">
        <f t="shared" si="5795"/>
        <v>0</v>
      </c>
      <c r="AC4003" s="47">
        <f>VLOOKUP(CONCATENATE($F4003," ",$G4003),AllocFactorMatrix,(AC$4+1),FALSE)*$E4006</f>
        <v>0</v>
      </c>
      <c r="AD4003" s="47">
        <f>VLOOKUP(CONCATENATE($F4003," ",$G4003),AllocFactorMatrix,(AD$4+1),FALSE)*$E4006</f>
        <v>0</v>
      </c>
      <c r="AE4003" s="47">
        <f>VLOOKUP(CONCATENATE($F4003," ",$G4003),AllocFactorMatrix,(AE$4+1),FALSE)*$E4006</f>
        <v>0</v>
      </c>
    </row>
    <row r="4004" spans="1:31" s="44" customFormat="1" hidden="1" outlineLevel="1">
      <c r="A4004" s="49"/>
      <c r="B4004" s="97"/>
      <c r="C4004" s="48"/>
      <c r="D4004" s="48"/>
      <c r="F4004" s="167" t="str">
        <f>F4006</f>
        <v>TRANS_TOTAL</v>
      </c>
      <c r="G4004" s="48" t="str">
        <f>$G$13</f>
        <v>ENERGY</v>
      </c>
      <c r="H4004" s="46">
        <f t="shared" si="5726"/>
        <v>0</v>
      </c>
      <c r="I4004" s="47">
        <f t="shared" ref="I4004:N4004" si="5802">VLOOKUP(CONCATENATE($F4004," ",$G4004),AllocFactorMatrix,(I$4+1),FALSE)*$E4006</f>
        <v>0</v>
      </c>
      <c r="J4004" s="47">
        <f t="shared" si="5802"/>
        <v>0</v>
      </c>
      <c r="K4004" s="47">
        <f t="shared" si="5802"/>
        <v>0</v>
      </c>
      <c r="L4004" s="47">
        <f t="shared" si="5802"/>
        <v>0</v>
      </c>
      <c r="M4004" s="47">
        <f t="shared" si="5802"/>
        <v>0</v>
      </c>
      <c r="N4004" s="47">
        <f t="shared" si="5802"/>
        <v>0</v>
      </c>
      <c r="O4004" s="47">
        <f t="shared" si="5794"/>
        <v>0</v>
      </c>
      <c r="P4004" s="47">
        <f>VLOOKUP(CONCATENATE($F4004," ",$G4004),AllocFactorMatrix,(P$4+1),FALSE)*$E4006</f>
        <v>0</v>
      </c>
      <c r="Q4004" s="47">
        <f>VLOOKUP(CONCATENATE($F4004," ",$G4004),AllocFactorMatrix,(Q$4+1),FALSE)*$E4006</f>
        <v>0</v>
      </c>
      <c r="R4004" s="47">
        <f>VLOOKUP(CONCATENATE($F4004," ",$G4004),AllocFactorMatrix,(R$4+1),FALSE)*$E4006</f>
        <v>0</v>
      </c>
      <c r="S4004" s="47">
        <f>VLOOKUP(CONCATENATE($F4004," ",$G4004),AllocFactorMatrix,(S$4+1),FALSE)*$E4006</f>
        <v>0</v>
      </c>
      <c r="T4004" s="47">
        <f t="shared" si="5797"/>
        <v>0</v>
      </c>
      <c r="U4004" s="47">
        <f>VLOOKUP(CONCATENATE($F4004," ",$G4004),AllocFactorMatrix,(U$4+1),FALSE)*$E4006</f>
        <v>0</v>
      </c>
      <c r="V4004" s="47">
        <f>VLOOKUP(CONCATENATE($F4004," ",$G4004),AllocFactorMatrix,(V$4+1),FALSE)*$E4006</f>
        <v>0</v>
      </c>
      <c r="W4004" s="47">
        <f>VLOOKUP(CONCATENATE($F4004," ",$G4004),AllocFactorMatrix,(W$4+1),FALSE)*$E4006</f>
        <v>0</v>
      </c>
      <c r="X4004" s="47">
        <f>VLOOKUP(CONCATENATE($F4004," ",$G4004),AllocFactorMatrix,(X$4+1),FALSE)*$E4006</f>
        <v>0</v>
      </c>
      <c r="Y4004" s="47">
        <f t="shared" si="5798"/>
        <v>0</v>
      </c>
      <c r="Z4004" s="47">
        <f>VLOOKUP(CONCATENATE($F4004," ",$G4004),AllocFactorMatrix,(Z$4+1),FALSE)*$E4006</f>
        <v>0</v>
      </c>
      <c r="AA4004" s="47">
        <f>VLOOKUP(CONCATENATE($F4004," ",$G4004),AllocFactorMatrix,(AA$4+1),FALSE)*$E4006</f>
        <v>0</v>
      </c>
      <c r="AB4004" s="47">
        <f t="shared" si="5795"/>
        <v>0</v>
      </c>
      <c r="AC4004" s="47">
        <f>VLOOKUP(CONCATENATE($F4004," ",$G4004),AllocFactorMatrix,(AC$4+1),FALSE)*$E4006</f>
        <v>0</v>
      </c>
      <c r="AD4004" s="47">
        <f>VLOOKUP(CONCATENATE($F4004," ",$G4004),AllocFactorMatrix,(AD$4+1),FALSE)*$E4006</f>
        <v>0</v>
      </c>
      <c r="AE4004" s="47">
        <f>VLOOKUP(CONCATENATE($F4004," ",$G4004),AllocFactorMatrix,(AE$4+1),FALSE)*$E4006</f>
        <v>0</v>
      </c>
    </row>
    <row r="4005" spans="1:31" s="44" customFormat="1" hidden="1" outlineLevel="1">
      <c r="A4005" s="49"/>
      <c r="B4005" s="97"/>
      <c r="C4005" s="48"/>
      <c r="D4005" s="48"/>
      <c r="F4005" s="167" t="str">
        <f>F4006</f>
        <v>TRANS_TOTAL</v>
      </c>
      <c r="G4005" s="48" t="str">
        <f>$G$14</f>
        <v>CUSTOMER</v>
      </c>
      <c r="H4005" s="46">
        <f t="shared" si="5726"/>
        <v>0</v>
      </c>
      <c r="I4005" s="47">
        <f t="shared" ref="I4005:N4005" si="5803">VLOOKUP(CONCATENATE($F4005," ",$G4005),AllocFactorMatrix,(I$4+1),FALSE)*$E4006</f>
        <v>0</v>
      </c>
      <c r="J4005" s="47">
        <f t="shared" si="5803"/>
        <v>0</v>
      </c>
      <c r="K4005" s="47">
        <f t="shared" si="5803"/>
        <v>0</v>
      </c>
      <c r="L4005" s="47">
        <f t="shared" si="5803"/>
        <v>0</v>
      </c>
      <c r="M4005" s="47">
        <f t="shared" si="5803"/>
        <v>0</v>
      </c>
      <c r="N4005" s="47">
        <f t="shared" si="5803"/>
        <v>0</v>
      </c>
      <c r="O4005" s="47">
        <f t="shared" si="5794"/>
        <v>0</v>
      </c>
      <c r="P4005" s="47">
        <f>VLOOKUP(CONCATENATE($F4005," ",$G4005),AllocFactorMatrix,(P$4+1),FALSE)*$E4006</f>
        <v>0</v>
      </c>
      <c r="Q4005" s="47">
        <f>VLOOKUP(CONCATENATE($F4005," ",$G4005),AllocFactorMatrix,(Q$4+1),FALSE)*$E4006</f>
        <v>0</v>
      </c>
      <c r="R4005" s="47">
        <f>VLOOKUP(CONCATENATE($F4005," ",$G4005),AllocFactorMatrix,(R$4+1),FALSE)*$E4006</f>
        <v>0</v>
      </c>
      <c r="S4005" s="47">
        <f>VLOOKUP(CONCATENATE($F4005," ",$G4005),AllocFactorMatrix,(S$4+1),FALSE)*$E4006</f>
        <v>0</v>
      </c>
      <c r="T4005" s="47">
        <f t="shared" si="5797"/>
        <v>0</v>
      </c>
      <c r="U4005" s="47">
        <f>VLOOKUP(CONCATENATE($F4005," ",$G4005),AllocFactorMatrix,(U$4+1),FALSE)*$E4006</f>
        <v>0</v>
      </c>
      <c r="V4005" s="47">
        <f>VLOOKUP(CONCATENATE($F4005," ",$G4005),AllocFactorMatrix,(V$4+1),FALSE)*$E4006</f>
        <v>0</v>
      </c>
      <c r="W4005" s="47">
        <f>VLOOKUP(CONCATENATE($F4005," ",$G4005),AllocFactorMatrix,(W$4+1),FALSE)*$E4006</f>
        <v>0</v>
      </c>
      <c r="X4005" s="47">
        <f>VLOOKUP(CONCATENATE($F4005," ",$G4005),AllocFactorMatrix,(X$4+1),FALSE)*$E4006</f>
        <v>0</v>
      </c>
      <c r="Y4005" s="47">
        <f t="shared" si="5798"/>
        <v>0</v>
      </c>
      <c r="Z4005" s="47">
        <f>VLOOKUP(CONCATENATE($F4005," ",$G4005),AllocFactorMatrix,(Z$4+1),FALSE)*$E4006</f>
        <v>0</v>
      </c>
      <c r="AA4005" s="47">
        <f>VLOOKUP(CONCATENATE($F4005," ",$G4005),AllocFactorMatrix,(AA$4+1),FALSE)*$E4006</f>
        <v>0</v>
      </c>
      <c r="AB4005" s="47">
        <f t="shared" si="5795"/>
        <v>0</v>
      </c>
      <c r="AC4005" s="47">
        <f>VLOOKUP(CONCATENATE($F4005," ",$G4005),AllocFactorMatrix,(AC$4+1),FALSE)*$E4006</f>
        <v>0</v>
      </c>
      <c r="AD4005" s="47">
        <f>VLOOKUP(CONCATENATE($F4005," ",$G4005),AllocFactorMatrix,(AD$4+1),FALSE)*$E4006</f>
        <v>0</v>
      </c>
      <c r="AE4005" s="47">
        <f>VLOOKUP(CONCATENATE($F4005," ",$G4005),AllocFactorMatrix,(AE$4+1),FALSE)*$E4006</f>
        <v>0</v>
      </c>
    </row>
    <row r="4006" spans="1:31" s="44" customFormat="1" collapsed="1">
      <c r="A4006" s="49"/>
      <c r="B4006" s="97"/>
      <c r="C4006" s="48"/>
      <c r="D4006" s="96" t="s">
        <v>681</v>
      </c>
      <c r="E4006" s="54">
        <v>8132</v>
      </c>
      <c r="F4006" s="88" t="s">
        <v>181</v>
      </c>
      <c r="G4006" s="48" t="str">
        <f>$G$15</f>
        <v>TOTAL</v>
      </c>
      <c r="H4006" s="46">
        <f t="shared" si="5726"/>
        <v>8131.9999999999982</v>
      </c>
      <c r="I4006" s="47">
        <f t="shared" ref="I4006:N4006" si="5804">VLOOKUP(CONCATENATE($F4006," ",$G4006),AllocFactorMatrix,(I$4+1),FALSE)*$E4006</f>
        <v>4176.050070741072</v>
      </c>
      <c r="J4006" s="47">
        <f t="shared" si="5804"/>
        <v>0.87936834418080612</v>
      </c>
      <c r="K4006" s="47">
        <f t="shared" si="5804"/>
        <v>1.5558945287224022</v>
      </c>
      <c r="L4006" s="47">
        <f t="shared" si="5804"/>
        <v>974.45887129296693</v>
      </c>
      <c r="M4006" s="47">
        <f t="shared" si="5804"/>
        <v>13.572429310820759</v>
      </c>
      <c r="N4006" s="47">
        <f t="shared" si="5804"/>
        <v>2.0134718675761789</v>
      </c>
      <c r="O4006" s="47">
        <f t="shared" si="5794"/>
        <v>990.0447724713639</v>
      </c>
      <c r="P4006" s="47">
        <f>VLOOKUP(CONCATENATE($F4006," ",$G4006),AllocFactorMatrix,(P$4+1),FALSE)*$E4006</f>
        <v>575.91244465536647</v>
      </c>
      <c r="Q4006" s="47">
        <f>VLOOKUP(CONCATENATE($F4006," ",$G4006),AllocFactorMatrix,(Q$4+1),FALSE)*$E4006</f>
        <v>103.41374018409634</v>
      </c>
      <c r="R4006" s="47">
        <f>VLOOKUP(CONCATENATE($F4006," ",$G4006),AllocFactorMatrix,(R$4+1),FALSE)*$E4006</f>
        <v>22.281729269244789</v>
      </c>
      <c r="S4006" s="47">
        <f>VLOOKUP(CONCATENATE($F4006," ",$G4006),AllocFactorMatrix,(S$4+1),FALSE)*$E4006</f>
        <v>0.62733903324583273</v>
      </c>
      <c r="T4006" s="47">
        <f t="shared" si="5797"/>
        <v>702.23525314195342</v>
      </c>
      <c r="U4006" s="47">
        <f>VLOOKUP(CONCATENATE($F4006," ",$G4006),AllocFactorMatrix,(U$4+1),FALSE)*$E4006</f>
        <v>27.035309175690792</v>
      </c>
      <c r="V4006" s="47">
        <f>VLOOKUP(CONCATENATE($F4006," ",$G4006),AllocFactorMatrix,(V$4+1),FALSE)*$E4006</f>
        <v>367.91258127198734</v>
      </c>
      <c r="W4006" s="47">
        <f>VLOOKUP(CONCATENATE($F4006," ",$G4006),AllocFactorMatrix,(W$4+1),FALSE)*$E4006</f>
        <v>1492.5735010962546</v>
      </c>
      <c r="X4006" s="47">
        <f>VLOOKUP(CONCATENATE($F4006," ",$G4006),AllocFactorMatrix,(X$4+1),FALSE)*$E4006</f>
        <v>201.38658366386869</v>
      </c>
      <c r="Y4006" s="47">
        <f t="shared" si="5798"/>
        <v>2088.9079752078014</v>
      </c>
      <c r="Z4006" s="47">
        <f>VLOOKUP(CONCATENATE($F4006," ",$G4006),AllocFactorMatrix,(Z$4+1),FALSE)*$E4006</f>
        <v>158.25848460278493</v>
      </c>
      <c r="AA4006" s="47">
        <f>VLOOKUP(CONCATENATE($F4006," ",$G4006),AllocFactorMatrix,(AA$4+1),FALSE)*$E4006</f>
        <v>3.164375596804434</v>
      </c>
      <c r="AB4006" s="47">
        <f t="shared" si="5795"/>
        <v>161.42286019958937</v>
      </c>
      <c r="AC4006" s="47">
        <f>VLOOKUP(CONCATENATE($F4006," ",$G4006),AllocFactorMatrix,(AC$4+1),FALSE)*$E4006</f>
        <v>2.0912057075639705</v>
      </c>
      <c r="AD4006" s="47">
        <f>VLOOKUP(CONCATENATE($F4006," ",$G4006),AllocFactorMatrix,(AD$4+1),FALSE)*$E4006</f>
        <v>7.3123457341828191</v>
      </c>
      <c r="AE4006" s="47">
        <f>VLOOKUP(CONCATENATE($F4006," ",$G4006),AllocFactorMatrix,(AE$4+1),FALSE)*$E4006</f>
        <v>1.5002539235694925</v>
      </c>
    </row>
    <row r="4007" spans="1:31" hidden="1" outlineLevel="1">
      <c r="E4007" s="44"/>
      <c r="F4007" s="167" t="str">
        <f>F4014</f>
        <v>RB_GUP</v>
      </c>
      <c r="G4007" s="48" t="str">
        <f>$G$8</f>
        <v>PRODUCTION</v>
      </c>
      <c r="H4007" s="4">
        <f t="shared" ca="1" si="5726"/>
        <v>-2542.4343324668362</v>
      </c>
      <c r="I4007" s="5">
        <f t="shared" ref="I4007:N4007" ca="1" si="5805">VLOOKUP(CONCATENATE($F4007," ",$G4007),AllocFactorMatrix,(I$4+1),FALSE)*$E4014</f>
        <v>-1307.5000654176154</v>
      </c>
      <c r="J4007" s="47">
        <f t="shared" ca="1" si="5805"/>
        <v>-0.29251017829147063</v>
      </c>
      <c r="K4007" s="47">
        <f t="shared" ca="1" si="5805"/>
        <v>-0.51216446529230819</v>
      </c>
      <c r="L4007" s="5">
        <f t="shared" ca="1" si="5805"/>
        <v>-304.73573694586253</v>
      </c>
      <c r="M4007" s="5">
        <f t="shared" ca="1" si="5805"/>
        <v>-4.2403939011822356</v>
      </c>
      <c r="N4007" s="5">
        <f t="shared" ca="1" si="5805"/>
        <v>-0.59057537898708057</v>
      </c>
      <c r="O4007" s="5">
        <f t="shared" ref="O4007:O4022" ca="1" si="5806">SUBTOTAL(9,L4007:N4007)</f>
        <v>-309.56670622603184</v>
      </c>
      <c r="P4007" s="5">
        <f ca="1">VLOOKUP(CONCATENATE($F4007," ",$G4007),AllocFactorMatrix,(P$4+1),FALSE)*$E4014</f>
        <v>-181.25459438273177</v>
      </c>
      <c r="Q4007" s="5">
        <f ca="1">VLOOKUP(CONCATENATE($F4007," ",$G4007),AllocFactorMatrix,(Q$4+1),FALSE)*$E4014</f>
        <v>-32.52776438483172</v>
      </c>
      <c r="R4007" s="5">
        <f ca="1">VLOOKUP(CONCATENATE($F4007," ",$G4007),AllocFactorMatrix,(R$4+1),FALSE)*$E4014</f>
        <v>-6.596298677424258</v>
      </c>
      <c r="S4007" s="5">
        <f ca="1">VLOOKUP(CONCATENATE($F4007," ",$G4007),AllocFactorMatrix,(S$4+1),FALSE)*$E4014</f>
        <v>-0.25049145928400407</v>
      </c>
      <c r="T4007" s="5">
        <f ca="1">SUBTOTAL(9,P4007:S4007)</f>
        <v>-220.62914890427177</v>
      </c>
      <c r="U4007" s="5">
        <f ca="1">VLOOKUP(CONCATENATE($F4007," ",$G4007),AllocFactorMatrix,(U$4+1),FALSE)*$E4014</f>
        <v>-8.5965139223795237</v>
      </c>
      <c r="V4007" s="5">
        <f ca="1">VLOOKUP(CONCATENATE($F4007," ",$G4007),AllocFactorMatrix,(V$4+1),FALSE)*$E4014</f>
        <v>-116.05790200573234</v>
      </c>
      <c r="W4007" s="5">
        <f ca="1">VLOOKUP(CONCATENATE($F4007," ",$G4007),AllocFactorMatrix,(W$4+1),FALSE)*$E4014</f>
        <v>-443.87488606739231</v>
      </c>
      <c r="X4007" s="5">
        <f ca="1">VLOOKUP(CONCATENATE($F4007," ",$G4007),AllocFactorMatrix,(X$4+1),FALSE)*$E4014</f>
        <v>-80.412052413156204</v>
      </c>
      <c r="Y4007" s="5">
        <f ca="1">SUBTOTAL(9,U4007:X4007)</f>
        <v>-648.94135440866035</v>
      </c>
      <c r="Z4007" s="5">
        <f ca="1">VLOOKUP(CONCATENATE($F4007," ",$G4007),AllocFactorMatrix,(Z$4+1),FALSE)*$E4014</f>
        <v>-49.821299613173764</v>
      </c>
      <c r="AA4007" s="5">
        <f ca="1">VLOOKUP(CONCATENATE($F4007," ",$G4007),AllocFactorMatrix,(AA$4+1),FALSE)*$E4014</f>
        <v>-0.99505913959027859</v>
      </c>
      <c r="AB4007" s="5">
        <f t="shared" ref="AB4007:AB4022" ca="1" si="5807">SUBTOTAL(9,Z4007:AA4007)</f>
        <v>-50.816358752764046</v>
      </c>
      <c r="AC4007" s="5">
        <f ca="1">VLOOKUP(CONCATENATE($F4007," ",$G4007),AllocFactorMatrix,(AC$4+1),FALSE)*$E4014</f>
        <v>-0.65722354297274377</v>
      </c>
      <c r="AD4007" s="5">
        <f ca="1">VLOOKUP(CONCATENATE($F4007," ",$G4007),AllocFactorMatrix,(AD$4+1),FALSE)*$E4014</f>
        <v>-2.919761176452802</v>
      </c>
      <c r="AE4007" s="5">
        <f ca="1">VLOOKUP(CONCATENATE($F4007," ",$G4007),AllocFactorMatrix,(AE$4+1),FALSE)*$E4014</f>
        <v>-0.59903939448354282</v>
      </c>
    </row>
    <row r="4008" spans="1:31" hidden="1" outlineLevel="1">
      <c r="E4008" s="44"/>
      <c r="F4008" s="167" t="str">
        <f>F4014</f>
        <v>RB_GUP</v>
      </c>
      <c r="G4008" s="48" t="str">
        <f>$G$9</f>
        <v>BULKTRAN</v>
      </c>
      <c r="H4008" s="4">
        <f t="shared" ca="1" si="5726"/>
        <v>-1380.6803251129782</v>
      </c>
      <c r="I4008" s="5">
        <f t="shared" ref="I4008:N4008" ca="1" si="5808">VLOOKUP(CONCATENATE($F4008," ",$G4008),AllocFactorMatrix,(I$4+1),FALSE)*$E4014</f>
        <v>-710.0437530885888</v>
      </c>
      <c r="J4008" s="47">
        <f t="shared" ca="1" si="5808"/>
        <v>-0.15884895940280527</v>
      </c>
      <c r="K4008" s="47">
        <f t="shared" ca="1" si="5808"/>
        <v>-0.2781332014837094</v>
      </c>
      <c r="L4008" s="5">
        <f t="shared" ca="1" si="5808"/>
        <v>-165.48810365997704</v>
      </c>
      <c r="M4008" s="5">
        <f t="shared" ca="1" si="5808"/>
        <v>-2.302764856235572</v>
      </c>
      <c r="N4008" s="5">
        <f t="shared" ca="1" si="5808"/>
        <v>-0.32071459854479401</v>
      </c>
      <c r="O4008" s="5">
        <f t="shared" ca="1" si="5806"/>
        <v>-168.11158311475739</v>
      </c>
      <c r="P4008" s="5">
        <f ca="1">VLOOKUP(CONCATENATE($F4008," ",$G4008),AllocFactorMatrix,(P$4+1),FALSE)*$E4014</f>
        <v>-98.4311174156296</v>
      </c>
      <c r="Q4008" s="5">
        <f ca="1">VLOOKUP(CONCATENATE($F4008," ",$G4008),AllocFactorMatrix,(Q$4+1),FALSE)*$E4014</f>
        <v>-17.664347799485842</v>
      </c>
      <c r="R4008" s="5">
        <f ca="1">VLOOKUP(CONCATENATE($F4008," ",$G4008),AllocFactorMatrix,(R$4+1),FALSE)*$E4014</f>
        <v>-3.582149472333414</v>
      </c>
      <c r="S4008" s="5">
        <f ca="1">VLOOKUP(CONCATENATE($F4008," ",$G4008),AllocFactorMatrix,(S$4+1),FALSE)*$E4014</f>
        <v>-0.13603050628517041</v>
      </c>
      <c r="T4008" s="5">
        <f t="shared" ref="T4008:T4014" ca="1" si="5809">SUBTOTAL(9,P4008:S4008)</f>
        <v>-119.81364519373402</v>
      </c>
      <c r="U4008" s="5">
        <f ca="1">VLOOKUP(CONCATENATE($F4008," ",$G4008),AllocFactorMatrix,(U$4+1),FALSE)*$E4014</f>
        <v>-4.6683752990674439</v>
      </c>
      <c r="V4008" s="5">
        <f ca="1">VLOOKUP(CONCATENATE($F4008," ",$G4008),AllocFactorMatrix,(V$4+1),FALSE)*$E4014</f>
        <v>-63.025762288904595</v>
      </c>
      <c r="W4008" s="5">
        <f ca="1">VLOOKUP(CONCATENATE($F4008," ",$G4008),AllocFactorMatrix,(W$4+1),FALSE)*$E4014</f>
        <v>-241.04824033365961</v>
      </c>
      <c r="X4008" s="5">
        <f ca="1">VLOOKUP(CONCATENATE($F4008," ",$G4008),AllocFactorMatrix,(X$4+1),FALSE)*$E4014</f>
        <v>-43.66812438419057</v>
      </c>
      <c r="Y4008" s="5">
        <f t="shared" ref="Y4008:Y4014" ca="1" si="5810">SUBTOTAL(9,U4008:X4008)</f>
        <v>-352.41050230582221</v>
      </c>
      <c r="Z4008" s="5">
        <f ca="1">VLOOKUP(CONCATENATE($F4008," ",$G4008),AllocFactorMatrix,(Z$4+1),FALSE)*$E4014</f>
        <v>-27.055679381392672</v>
      </c>
      <c r="AA4008" s="5">
        <f ca="1">VLOOKUP(CONCATENATE($F4008," ",$G4008),AllocFactorMatrix,(AA$4+1),FALSE)*$E4014</f>
        <v>-0.54037131217589351</v>
      </c>
      <c r="AB4008" s="5">
        <f t="shared" ca="1" si="5807"/>
        <v>-27.596050693568564</v>
      </c>
      <c r="AC4008" s="5">
        <f ca="1">VLOOKUP(CONCATENATE($F4008," ",$G4008),AllocFactorMatrix,(AC$4+1),FALSE)*$E4014</f>
        <v>-0.35690818181450423</v>
      </c>
      <c r="AD4008" s="5">
        <f ca="1">VLOOKUP(CONCATENATE($F4008," ",$G4008),AllocFactorMatrix,(AD$4+1),FALSE)*$E4014</f>
        <v>-1.5855893538244181</v>
      </c>
      <c r="AE4008" s="5">
        <f ca="1">VLOOKUP(CONCATENATE($F4008," ",$G4008),AllocFactorMatrix,(AE$4+1),FALSE)*$E4014</f>
        <v>-0.32531101998159795</v>
      </c>
    </row>
    <row r="4009" spans="1:31" hidden="1" outlineLevel="1">
      <c r="E4009" s="44"/>
      <c r="F4009" s="167" t="str">
        <f>F4014</f>
        <v>RB_GUP</v>
      </c>
      <c r="G4009" s="48" t="str">
        <f>$G$10</f>
        <v>SUBTRAN</v>
      </c>
      <c r="H4009" s="4">
        <f t="shared" ca="1" si="5726"/>
        <v>-382.27403163532784</v>
      </c>
      <c r="I4009" s="5">
        <f t="shared" ref="I4009:N4009" ca="1" si="5811">VLOOKUP(CONCATENATE($F4009," ",$G4009),AllocFactorMatrix,(I$4+1),FALSE)*$E4014</f>
        <v>-195.29240098708195</v>
      </c>
      <c r="J4009" s="47">
        <f t="shared" ca="1" si="5811"/>
        <v>-3.1800405625785733E-2</v>
      </c>
      <c r="K4009" s="47">
        <f t="shared" ca="1" si="5811"/>
        <v>-5.9186015031317839E-2</v>
      </c>
      <c r="L4009" s="5">
        <f t="shared" ca="1" si="5811"/>
        <v>-45.767040430156236</v>
      </c>
      <c r="M4009" s="5">
        <f t="shared" ca="1" si="5811"/>
        <v>-0.63963072067407545</v>
      </c>
      <c r="N4009" s="5">
        <f t="shared" ca="1" si="5811"/>
        <v>-0.1157701885567371</v>
      </c>
      <c r="O4009" s="5">
        <f t="shared" ca="1" si="5806"/>
        <v>-46.522441339387051</v>
      </c>
      <c r="P4009" s="5">
        <f ca="1">VLOOKUP(CONCATENATE($F4009," ",$G4009),AllocFactorMatrix,(P$4+1),FALSE)*$E4014</f>
        <v>-26.422845048760767</v>
      </c>
      <c r="Q4009" s="5">
        <f ca="1">VLOOKUP(CONCATENATE($F4009," ",$G4009),AllocFactorMatrix,(Q$4+1),FALSE)*$E4014</f>
        <v>-4.7550487503065249</v>
      </c>
      <c r="R4009" s="5">
        <f ca="1">VLOOKUP(CONCATENATE($F4009," ",$G4009),AllocFactorMatrix,(R$4+1),FALSE)*$E4014</f>
        <v>-1.2481636355249361</v>
      </c>
      <c r="S4009" s="5">
        <f ca="1">VLOOKUP(CONCATENATE($F4009," ",$G4009),AllocFactorMatrix,(S$4+1),FALSE)*$E4014</f>
        <v>0</v>
      </c>
      <c r="T4009" s="5">
        <f t="shared" ca="1" si="5809"/>
        <v>-32.426057434592231</v>
      </c>
      <c r="U4009" s="5">
        <f ca="1">VLOOKUP(CONCATENATE($F4009," ",$G4009),AllocFactorMatrix,(U$4+1),FALSE)*$E4014</f>
        <v>-1.1927444222137094</v>
      </c>
      <c r="V4009" s="5">
        <f ca="1">VLOOKUP(CONCATENATE($F4009," ",$G4009),AllocFactorMatrix,(V$4+1),FALSE)*$E4014</f>
        <v>-16.735360823570101</v>
      </c>
      <c r="W4009" s="5">
        <f ca="1">VLOOKUP(CONCATENATE($F4009," ",$G4009),AllocFactorMatrix,(W$4+1),FALSE)*$E4014</f>
        <v>-82.518238301579686</v>
      </c>
      <c r="X4009" s="5">
        <f ca="1">VLOOKUP(CONCATENATE($F4009," ",$G4009),AllocFactorMatrix,(X$4+1),FALSE)*$E4014</f>
        <v>0</v>
      </c>
      <c r="Y4009" s="5">
        <f t="shared" ca="1" si="5810"/>
        <v>-100.4463435473635</v>
      </c>
      <c r="Z4009" s="5">
        <f ca="1">VLOOKUP(CONCATENATE($F4009," ",$G4009),AllocFactorMatrix,(Z$4+1),FALSE)*$E4014</f>
        <v>-7.2537074866226403</v>
      </c>
      <c r="AA4009" s="5">
        <f ca="1">VLOOKUP(CONCATENATE($F4009," ",$G4009),AllocFactorMatrix,(AA$4+1),FALSE)*$E4014</f>
        <v>-0.14564368949110926</v>
      </c>
      <c r="AB4009" s="5">
        <f t="shared" ca="1" si="5807"/>
        <v>-7.3993511761137496</v>
      </c>
      <c r="AC4009" s="5">
        <f ca="1">VLOOKUP(CONCATENATE($F4009," ",$G4009),AllocFactorMatrix,(AC$4+1),FALSE)*$E4014</f>
        <v>-9.645073013229323E-2</v>
      </c>
      <c r="AD4009" s="5">
        <f ca="1">VLOOKUP(CONCATENATE($F4009," ",$G4009),AllocFactorMatrix,(AD$4+1),FALSE)*$E4014</f>
        <v>0</v>
      </c>
      <c r="AE4009" s="5">
        <f ca="1">VLOOKUP(CONCATENATE($F4009," ",$G4009),AllocFactorMatrix,(AE$4+1),FALSE)*$E4014</f>
        <v>0</v>
      </c>
    </row>
    <row r="4010" spans="1:31" hidden="1" outlineLevel="1">
      <c r="E4010" s="44"/>
      <c r="F4010" s="167" t="str">
        <f>F4014</f>
        <v>RB_GUP</v>
      </c>
      <c r="G4010" s="48" t="str">
        <f>$G$11</f>
        <v>DISTPRI</v>
      </c>
      <c r="H4010" s="4">
        <f t="shared" ca="1" si="5726"/>
        <v>-1529.4180640983138</v>
      </c>
      <c r="I4010" s="5">
        <f t="shared" ref="I4010:N4010" ca="1" si="5812">VLOOKUP(CONCATENATE($F4010," ",$G4010),AllocFactorMatrix,(I$4+1),FALSE)*$E4014</f>
        <v>-1001.3093418642576</v>
      </c>
      <c r="J4010" s="47">
        <f t="shared" ca="1" si="5812"/>
        <v>-0.16441644597640287</v>
      </c>
      <c r="K4010" s="47">
        <f t="shared" ca="1" si="5812"/>
        <v>-0.30421751985338552</v>
      </c>
      <c r="L4010" s="5">
        <f t="shared" ca="1" si="5812"/>
        <v>-234.27980787060073</v>
      </c>
      <c r="M4010" s="5">
        <f t="shared" ca="1" si="5812"/>
        <v>-3.2738105163594202</v>
      </c>
      <c r="N4010" s="5">
        <f t="shared" ca="1" si="5812"/>
        <v>0</v>
      </c>
      <c r="O4010" s="5">
        <f t="shared" ca="1" si="5806"/>
        <v>-237.55361838696015</v>
      </c>
      <c r="P4010" s="5">
        <f ca="1">VLOOKUP(CONCATENATE($F4010," ",$G4010),AllocFactorMatrix,(P$4+1),FALSE)*$E4014</f>
        <v>-135.86371456856952</v>
      </c>
      <c r="Q4010" s="5">
        <f ca="1">VLOOKUP(CONCATENATE($F4010," ",$G4010),AllocFactorMatrix,(Q$4+1),FALSE)*$E4014</f>
        <v>-24.4479102708572</v>
      </c>
      <c r="R4010" s="5">
        <f ca="1">VLOOKUP(CONCATENATE($F4010," ",$G4010),AllocFactorMatrix,(R$4+1),FALSE)*$E4014</f>
        <v>0</v>
      </c>
      <c r="S4010" s="5">
        <f ca="1">VLOOKUP(CONCATENATE($F4010," ",$G4010),AllocFactorMatrix,(S$4+1),FALSE)*$E4014</f>
        <v>0</v>
      </c>
      <c r="T4010" s="5">
        <f t="shared" ca="1" si="5809"/>
        <v>-160.31162483942671</v>
      </c>
      <c r="U4010" s="5">
        <f ca="1">VLOOKUP(CONCATENATE($F4010," ",$G4010),AllocFactorMatrix,(U$4+1),FALSE)*$E4014</f>
        <v>-6.1523831079974194</v>
      </c>
      <c r="V4010" s="5">
        <f ca="1">VLOOKUP(CONCATENATE($F4010," ",$G4010),AllocFactorMatrix,(V$4+1),FALSE)*$E4014</f>
        <v>-85.074309594144538</v>
      </c>
      <c r="W4010" s="5">
        <f ca="1">VLOOKUP(CONCATENATE($F4010," ",$G4010),AllocFactorMatrix,(W$4+1),FALSE)*$E4014</f>
        <v>0</v>
      </c>
      <c r="X4010" s="5">
        <f ca="1">VLOOKUP(CONCATENATE($F4010," ",$G4010),AllocFactorMatrix,(X$4+1),FALSE)*$E4014</f>
        <v>0</v>
      </c>
      <c r="Y4010" s="5">
        <f t="shared" ca="1" si="5810"/>
        <v>-91.22669270214196</v>
      </c>
      <c r="Z4010" s="5">
        <f ca="1">VLOOKUP(CONCATENATE($F4010," ",$G4010),AllocFactorMatrix,(Z$4+1),FALSE)*$E4014</f>
        <v>-37.307686768631704</v>
      </c>
      <c r="AA4010" s="5">
        <f ca="1">VLOOKUP(CONCATENATE($F4010," ",$G4010),AllocFactorMatrix,(AA$4+1),FALSE)*$E4014</f>
        <v>-0.74882410802847299</v>
      </c>
      <c r="AB4010" s="5">
        <f t="shared" ca="1" si="5807"/>
        <v>-38.056510876660177</v>
      </c>
      <c r="AC4010" s="5">
        <f ca="1">VLOOKUP(CONCATENATE($F4010," ",$G4010),AllocFactorMatrix,(AC$4+1),FALSE)*$E4014</f>
        <v>-0.49164146303751383</v>
      </c>
      <c r="AD4010" s="5">
        <f ca="1">VLOOKUP(CONCATENATE($F4010," ",$G4010),AllocFactorMatrix,(AD$4+1),FALSE)*$E4014</f>
        <v>0</v>
      </c>
      <c r="AE4010" s="5">
        <f ca="1">VLOOKUP(CONCATENATE($F4010," ",$G4010),AllocFactorMatrix,(AE$4+1),FALSE)*$E4014</f>
        <v>0</v>
      </c>
    </row>
    <row r="4011" spans="1:31" hidden="1" outlineLevel="1">
      <c r="E4011" s="44"/>
      <c r="F4011" s="167" t="str">
        <f>F4014</f>
        <v>RB_GUP</v>
      </c>
      <c r="G4011" s="48" t="str">
        <f>$G$12</f>
        <v>DISTSEC</v>
      </c>
      <c r="H4011" s="4">
        <f t="shared" ca="1" si="5726"/>
        <v>-733.18241796898906</v>
      </c>
      <c r="I4011" s="5">
        <f t="shared" ref="I4011:N4011" ca="1" si="5813">VLOOKUP(CONCATENATE($F4011," ",$G4011),AllocFactorMatrix,(I$4+1),FALSE)*$E4014</f>
        <v>-543.96355414314598</v>
      </c>
      <c r="J4011" s="47">
        <f t="shared" ca="1" si="5813"/>
        <v>-0.13484576134202761</v>
      </c>
      <c r="K4011" s="47">
        <f t="shared" ca="1" si="5813"/>
        <v>-0.17466242315561845</v>
      </c>
      <c r="L4011" s="5">
        <f t="shared" ca="1" si="5813"/>
        <v>-109.64499974696969</v>
      </c>
      <c r="M4011" s="5">
        <f t="shared" ca="1" si="5813"/>
        <v>0</v>
      </c>
      <c r="N4011" s="5">
        <f t="shared" ca="1" si="5813"/>
        <v>0</v>
      </c>
      <c r="O4011" s="5">
        <f t="shared" ca="1" si="5806"/>
        <v>-109.64499974696969</v>
      </c>
      <c r="P4011" s="5">
        <f ca="1">VLOOKUP(CONCATENATE($F4011," ",$G4011),AllocFactorMatrix,(P$4+1),FALSE)*$E4014</f>
        <v>-54.734106884258701</v>
      </c>
      <c r="Q4011" s="5">
        <f ca="1">VLOOKUP(CONCATENATE($F4011," ",$G4011),AllocFactorMatrix,(Q$4+1),FALSE)*$E4014</f>
        <v>0</v>
      </c>
      <c r="R4011" s="5">
        <f ca="1">VLOOKUP(CONCATENATE($F4011," ",$G4011),AllocFactorMatrix,(R$4+1),FALSE)*$E4014</f>
        <v>0</v>
      </c>
      <c r="S4011" s="5">
        <f ca="1">VLOOKUP(CONCATENATE($F4011," ",$G4011),AllocFactorMatrix,(S$4+1),FALSE)*$E4014</f>
        <v>0</v>
      </c>
      <c r="T4011" s="5">
        <f t="shared" ca="1" si="5809"/>
        <v>-54.734106884258701</v>
      </c>
      <c r="U4011" s="5">
        <f ca="1">VLOOKUP(CONCATENATE($F4011," ",$G4011),AllocFactorMatrix,(U$4+1),FALSE)*$E4014</f>
        <v>-2.0497617501636558</v>
      </c>
      <c r="V4011" s="5">
        <f ca="1">VLOOKUP(CONCATENATE($F4011," ",$G4011),AllocFactorMatrix,(V$4+1),FALSE)*$E4014</f>
        <v>0</v>
      </c>
      <c r="W4011" s="5">
        <f ca="1">VLOOKUP(CONCATENATE($F4011," ",$G4011),AllocFactorMatrix,(W$4+1),FALSE)*$E4014</f>
        <v>0</v>
      </c>
      <c r="X4011" s="5">
        <f ca="1">VLOOKUP(CONCATENATE($F4011," ",$G4011),AllocFactorMatrix,(X$4+1),FALSE)*$E4014</f>
        <v>0</v>
      </c>
      <c r="Y4011" s="5">
        <f t="shared" ca="1" si="5810"/>
        <v>-2.0497617501636558</v>
      </c>
      <c r="Z4011" s="5">
        <f ca="1">VLOOKUP(CONCATENATE($F4011," ",$G4011),AllocFactorMatrix,(Z$4+1),FALSE)*$E4014</f>
        <v>-15.49080500078356</v>
      </c>
      <c r="AA4011" s="5">
        <f ca="1">VLOOKUP(CONCATENATE($F4011," ",$G4011),AllocFactorMatrix,(AA$4+1),FALSE)*$E4014</f>
        <v>0</v>
      </c>
      <c r="AB4011" s="5">
        <f t="shared" ca="1" si="5807"/>
        <v>-15.49080500078356</v>
      </c>
      <c r="AC4011" s="5">
        <f ca="1">VLOOKUP(CONCATENATE($F4011," ",$G4011),AllocFactorMatrix,(AC$4+1),FALSE)*$E4014</f>
        <v>-0.18315664434251783</v>
      </c>
      <c r="AD4011" s="5">
        <f ca="1">VLOOKUP(CONCATENATE($F4011," ",$G4011),AllocFactorMatrix,(AD$4+1),FALSE)*$E4014</f>
        <v>-5.6375084239802806</v>
      </c>
      <c r="AE4011" s="5">
        <f ca="1">VLOOKUP(CONCATENATE($F4011," ",$G4011),AllocFactorMatrix,(AE$4+1),FALSE)*$E4014</f>
        <v>-1.1690171908470268</v>
      </c>
    </row>
    <row r="4012" spans="1:31" hidden="1" outlineLevel="1">
      <c r="E4012" s="44"/>
      <c r="F4012" s="167" t="str">
        <f>F4014</f>
        <v>RB_GUP</v>
      </c>
      <c r="G4012" s="48" t="str">
        <f>$G$13</f>
        <v>ENERGY</v>
      </c>
      <c r="H4012" s="4">
        <f t="shared" ca="1" si="5726"/>
        <v>-47.466682835547509</v>
      </c>
      <c r="I4012" s="5">
        <f t="shared" ref="I4012:N4012" ca="1" si="5814">VLOOKUP(CONCATENATE($F4012," ",$G4012),AllocFactorMatrix,(I$4+1),FALSE)*$E4014</f>
        <v>-18.570086668680386</v>
      </c>
      <c r="J4012" s="47">
        <f t="shared" ca="1" si="5814"/>
        <v>-2.9717219293283223E-3</v>
      </c>
      <c r="K4012" s="47">
        <f t="shared" ca="1" si="5814"/>
        <v>-8.5686646982422766E-3</v>
      </c>
      <c r="L4012" s="5">
        <f t="shared" ca="1" si="5814"/>
        <v>-5.3547547666970399</v>
      </c>
      <c r="M4012" s="5">
        <f t="shared" ca="1" si="5814"/>
        <v>-7.4682895029389823E-2</v>
      </c>
      <c r="N4012" s="5">
        <f t="shared" ca="1" si="5814"/>
        <v>-1.0440605430507758E-2</v>
      </c>
      <c r="O4012" s="5">
        <f t="shared" ca="1" si="5806"/>
        <v>-5.4398782671569368</v>
      </c>
      <c r="P4012" s="5">
        <f ca="1">VLOOKUP(CONCATENATE($F4012," ",$G4012),AllocFactorMatrix,(P$4+1),FALSE)*$E4014</f>
        <v>-3.4715281410764693</v>
      </c>
      <c r="Q4012" s="5">
        <f ca="1">VLOOKUP(CONCATENATE($F4012," ",$G4012),AllocFactorMatrix,(Q$4+1),FALSE)*$E4014</f>
        <v>-0.6200093438368498</v>
      </c>
      <c r="R4012" s="5">
        <f ca="1">VLOOKUP(CONCATENATE($F4012," ",$G4012),AllocFactorMatrix,(R$4+1),FALSE)*$E4014</f>
        <v>-0.12625660810275766</v>
      </c>
      <c r="S4012" s="5">
        <f ca="1">VLOOKUP(CONCATENATE($F4012," ",$G4012),AllocFactorMatrix,(S$4+1),FALSE)*$E4014</f>
        <v>-4.7687548170794623E-3</v>
      </c>
      <c r="T4012" s="5">
        <f t="shared" ca="1" si="5809"/>
        <v>-4.2225628478331565</v>
      </c>
      <c r="U4012" s="5">
        <f ca="1">VLOOKUP(CONCATENATE($F4012," ",$G4012),AllocFactorMatrix,(U$4+1),FALSE)*$E4014</f>
        <v>-0.18206845906713168</v>
      </c>
      <c r="V4012" s="5">
        <f ca="1">VLOOKUP(CONCATENATE($F4012," ",$G4012),AllocFactorMatrix,(V$4+1),FALSE)*$E4014</f>
        <v>-2.8785369553900355</v>
      </c>
      <c r="W4012" s="5">
        <f ca="1">VLOOKUP(CONCATENATE($F4012," ",$G4012),AllocFactorMatrix,(W$4+1),FALSE)*$E4014</f>
        <v>-12.380118947881773</v>
      </c>
      <c r="X4012" s="5">
        <f ca="1">VLOOKUP(CONCATENATE($F4012," ",$G4012),AllocFactorMatrix,(X$4+1),FALSE)*$E4014</f>
        <v>-2.3288296812329272</v>
      </c>
      <c r="Y4012" s="5">
        <f t="shared" ca="1" si="5810"/>
        <v>-17.769554043571869</v>
      </c>
      <c r="Z4012" s="5">
        <f ca="1">VLOOKUP(CONCATENATE($F4012," ",$G4012),AllocFactorMatrix,(Z$4+1),FALSE)*$E4014</f>
        <v>-0.95498154463815943</v>
      </c>
      <c r="AA4012" s="5">
        <f ca="1">VLOOKUP(CONCATENATE($F4012," ",$G4012),AllocFactorMatrix,(AA$4+1),FALSE)*$E4014</f>
        <v>-1.9161514196477492E-2</v>
      </c>
      <c r="AB4012" s="5">
        <f t="shared" ca="1" si="5807"/>
        <v>-0.97414305883463692</v>
      </c>
      <c r="AC4012" s="5">
        <f ca="1">VLOOKUP(CONCATENATE($F4012," ",$G4012),AllocFactorMatrix,(AC$4+1),FALSE)*$E4014</f>
        <v>-1.7092152830942068E-2</v>
      </c>
      <c r="AD4012" s="5">
        <f ca="1">VLOOKUP(CONCATENATE($F4012," ",$G4012),AllocFactorMatrix,(AD$4+1),FALSE)*$E4014</f>
        <v>-0.38285836967834908</v>
      </c>
      <c r="AE4012" s="5">
        <f ca="1">VLOOKUP(CONCATENATE($F4012," ",$G4012),AllocFactorMatrix,(AE$4+1),FALSE)*$E4014</f>
        <v>-7.8967040333668331E-2</v>
      </c>
    </row>
    <row r="4013" spans="1:31" hidden="1" outlineLevel="1">
      <c r="E4013" s="44"/>
      <c r="F4013" s="167" t="str">
        <f>F4014</f>
        <v>RB_GUP</v>
      </c>
      <c r="G4013" s="48" t="str">
        <f>$G$14</f>
        <v>CUSTOMER</v>
      </c>
      <c r="H4013" s="4">
        <f t="shared" ca="1" si="5726"/>
        <v>-345.54414588200876</v>
      </c>
      <c r="I4013" s="5">
        <f t="shared" ref="I4013:N4013" ca="1" si="5815">VLOOKUP(CONCATENATE($F4013," ",$G4013),AllocFactorMatrix,(I$4+1),FALSE)*$E4014</f>
        <v>-171.11561741041194</v>
      </c>
      <c r="J4013" s="47">
        <f t="shared" ca="1" si="5815"/>
        <v>-3.4529878251782567E-2</v>
      </c>
      <c r="K4013" s="47">
        <f t="shared" ca="1" si="5815"/>
        <v>-1.8300641918380951E-2</v>
      </c>
      <c r="L4013" s="5">
        <f t="shared" ca="1" si="5815"/>
        <v>-54.535346873237721</v>
      </c>
      <c r="M4013" s="5">
        <f t="shared" ca="1" si="5815"/>
        <v>-3.4818674054034702</v>
      </c>
      <c r="N4013" s="5">
        <f t="shared" ca="1" si="5815"/>
        <v>-0.58560376568157768</v>
      </c>
      <c r="O4013" s="5">
        <f t="shared" ca="1" si="5806"/>
        <v>-58.602818044322767</v>
      </c>
      <c r="P4013" s="5">
        <f ca="1">VLOOKUP(CONCATENATE($F4013," ",$G4013),AllocFactorMatrix,(P$4+1),FALSE)*$E4014</f>
        <v>-4.2471507856207573</v>
      </c>
      <c r="Q4013" s="5">
        <f ca="1">VLOOKUP(CONCATENATE($F4013," ",$G4013),AllocFactorMatrix,(Q$4+1),FALSE)*$E4014</f>
        <v>-1.2292875465896973</v>
      </c>
      <c r="R4013" s="5">
        <f ca="1">VLOOKUP(CONCATENATE($F4013," ",$G4013),AllocFactorMatrix,(R$4+1),FALSE)*$E4014</f>
        <v>-1.4399723568128733</v>
      </c>
      <c r="S4013" s="5">
        <f ca="1">VLOOKUP(CONCATENATE($F4013," ",$G4013),AllocFactorMatrix,(S$4+1),FALSE)*$E4014</f>
        <v>-0.1799210278583257</v>
      </c>
      <c r="T4013" s="5">
        <f t="shared" ca="1" si="5809"/>
        <v>-7.0963317168816538</v>
      </c>
      <c r="U4013" s="5">
        <f ca="1">VLOOKUP(CONCATENATE($F4013," ",$G4013),AllocFactorMatrix,(U$4+1),FALSE)*$E4014</f>
        <v>-2.8158784869405575E-2</v>
      </c>
      <c r="V4013" s="5">
        <f ca="1">VLOOKUP(CONCATENATE($F4013," ",$G4013),AllocFactorMatrix,(V$4+1),FALSE)*$E4014</f>
        <v>-0.87251359996974109</v>
      </c>
      <c r="W4013" s="5">
        <f ca="1">VLOOKUP(CONCATENATE($F4013," ",$G4013),AllocFactorMatrix,(W$4+1),FALSE)*$E4014</f>
        <v>-2.4204651807579469</v>
      </c>
      <c r="X4013" s="5">
        <f ca="1">VLOOKUP(CONCATENATE($F4013," ",$G4013),AllocFactorMatrix,(X$4+1),FALSE)*$E4014</f>
        <v>-0.71970921623939055</v>
      </c>
      <c r="Y4013" s="5">
        <f t="shared" ca="1" si="5810"/>
        <v>-4.0408467818364846</v>
      </c>
      <c r="Z4013" s="5">
        <f ca="1">VLOOKUP(CONCATENATE($F4013," ",$G4013),AllocFactorMatrix,(Z$4+1),FALSE)*$E4014</f>
        <v>-0.85941443626828362</v>
      </c>
      <c r="AA4013" s="5">
        <f ca="1">VLOOKUP(CONCATENATE($F4013," ",$G4013),AllocFactorMatrix,(AA$4+1),FALSE)*$E4014</f>
        <v>-1.6092448170877904E-2</v>
      </c>
      <c r="AB4013" s="5">
        <f t="shared" ca="1" si="5807"/>
        <v>-0.87550688443916158</v>
      </c>
      <c r="AC4013" s="5">
        <f ca="1">VLOOKUP(CONCATENATE($F4013," ",$G4013),AllocFactorMatrix,(AC$4+1),FALSE)*$E4014</f>
        <v>-8.3138457449086614E-2</v>
      </c>
      <c r="AD4013" s="5">
        <f ca="1">VLOOKUP(CONCATENATE($F4013," ",$G4013),AllocFactorMatrix,(AD$4+1),FALSE)*$E4014</f>
        <v>-91.364348602245727</v>
      </c>
      <c r="AE4013" s="5">
        <f ca="1">VLOOKUP(CONCATENATE($F4013," ",$G4013),AllocFactorMatrix,(AE$4+1),FALSE)*$E4014</f>
        <v>-12.312707464251774</v>
      </c>
    </row>
    <row r="4014" spans="1:31" collapsed="1">
      <c r="D4014" s="48" t="s">
        <v>270</v>
      </c>
      <c r="E4014" s="54">
        <v>-6961</v>
      </c>
      <c r="F4014" s="88" t="s">
        <v>71</v>
      </c>
      <c r="G4014" s="48" t="str">
        <f>$G$15</f>
        <v>TOTAL</v>
      </c>
      <c r="H4014" s="4">
        <f t="shared" ca="1" si="5726"/>
        <v>-6961.0000000000009</v>
      </c>
      <c r="I4014" s="5">
        <f t="shared" ref="I4014:N4014" ca="1" si="5816">VLOOKUP(CONCATENATE($F4014," ",$G4014),AllocFactorMatrix,(I$4+1),FALSE)*$E4014</f>
        <v>-3947.7948195797817</v>
      </c>
      <c r="J4014" s="47">
        <f t="shared" ca="1" si="5816"/>
        <v>-0.81992335081960299</v>
      </c>
      <c r="K4014" s="47">
        <f t="shared" ca="1" si="5816"/>
        <v>-1.3552329314329625</v>
      </c>
      <c r="L4014" s="5">
        <f t="shared" ca="1" si="5816"/>
        <v>-919.8057902935011</v>
      </c>
      <c r="M4014" s="5">
        <f t="shared" ca="1" si="5816"/>
        <v>-14.013150294884163</v>
      </c>
      <c r="N4014" s="5">
        <f t="shared" ca="1" si="5816"/>
        <v>-1.6231045372006971</v>
      </c>
      <c r="O4014" s="5">
        <f t="shared" ca="1" si="5806"/>
        <v>-935.44204512558599</v>
      </c>
      <c r="P4014" s="5">
        <f ca="1">VLOOKUP(CONCATENATE($F4014," ",$G4014),AllocFactorMatrix,(P$4+1),FALSE)*$E4014</f>
        <v>-504.42505722664748</v>
      </c>
      <c r="Q4014" s="5">
        <f ca="1">VLOOKUP(CONCATENATE($F4014," ",$G4014),AllocFactorMatrix,(Q$4+1),FALSE)*$E4014</f>
        <v>-81.244368095907831</v>
      </c>
      <c r="R4014" s="5">
        <f ca="1">VLOOKUP(CONCATENATE($F4014," ",$G4014),AllocFactorMatrix,(R$4+1),FALSE)*$E4014</f>
        <v>-12.992840750198237</v>
      </c>
      <c r="S4014" s="5">
        <f ca="1">VLOOKUP(CONCATENATE($F4014," ",$G4014),AllocFactorMatrix,(S$4+1),FALSE)*$E4014</f>
        <v>-0.57121174824457965</v>
      </c>
      <c r="T4014" s="5">
        <f t="shared" ca="1" si="5809"/>
        <v>-599.23347782099802</v>
      </c>
      <c r="U4014" s="5">
        <f ca="1">VLOOKUP(CONCATENATE($F4014," ",$G4014),AllocFactorMatrix,(U$4+1),FALSE)*$E4014</f>
        <v>-22.870005745758288</v>
      </c>
      <c r="V4014" s="5">
        <f ca="1">VLOOKUP(CONCATENATE($F4014," ",$G4014),AllocFactorMatrix,(V$4+1),FALSE)*$E4014</f>
        <v>-284.64438526771136</v>
      </c>
      <c r="W4014" s="5">
        <f ca="1">VLOOKUP(CONCATENATE($F4014," ",$G4014),AllocFactorMatrix,(W$4+1),FALSE)*$E4014</f>
        <v>-782.24194883127132</v>
      </c>
      <c r="X4014" s="5">
        <f ca="1">VLOOKUP(CONCATENATE($F4014," ",$G4014),AllocFactorMatrix,(X$4+1),FALSE)*$E4014</f>
        <v>-127.12871569481909</v>
      </c>
      <c r="Y4014" s="5">
        <f t="shared" ca="1" si="5810"/>
        <v>-1216.88505553956</v>
      </c>
      <c r="Z4014" s="5">
        <f ca="1">VLOOKUP(CONCATENATE($F4014," ",$G4014),AllocFactorMatrix,(Z$4+1),FALSE)*$E4014</f>
        <v>-138.74357423151076</v>
      </c>
      <c r="AA4014" s="5">
        <f ca="1">VLOOKUP(CONCATENATE($F4014," ",$G4014),AllocFactorMatrix,(AA$4+1),FALSE)*$E4014</f>
        <v>-2.465152211653109</v>
      </c>
      <c r="AB4014" s="5">
        <f t="shared" ca="1" si="5807"/>
        <v>-141.20872644316387</v>
      </c>
      <c r="AC4014" s="5">
        <f ca="1">VLOOKUP(CONCATENATE($F4014," ",$G4014),AllocFactorMatrix,(AC$4+1),FALSE)*$E4014</f>
        <v>-1.8856111725796014</v>
      </c>
      <c r="AD4014" s="5">
        <f ca="1">VLOOKUP(CONCATENATE($F4014," ",$G4014),AllocFactorMatrix,(AD$4+1),FALSE)*$E4014</f>
        <v>-101.89006592618158</v>
      </c>
      <c r="AE4014" s="5">
        <f ca="1">VLOOKUP(CONCATENATE($F4014," ",$G4014),AllocFactorMatrix,(AE$4+1),FALSE)*$E4014</f>
        <v>-14.485042109897611</v>
      </c>
    </row>
    <row r="4015" spans="1:31" hidden="1" outlineLevel="1">
      <c r="E4015" s="44"/>
      <c r="F4015" s="167" t="str">
        <f>F4022</f>
        <v>LABOR_M</v>
      </c>
      <c r="G4015" s="48" t="str">
        <f>$G$8</f>
        <v>PRODUCTION</v>
      </c>
      <c r="H4015" s="4">
        <f t="shared" ref="H4015:H4086" ca="1" si="5817">SUBTOTAL(9,I4015:AE4015)</f>
        <v>240101.05426166893</v>
      </c>
      <c r="I4015" s="5">
        <f t="shared" ref="I4015:N4015" ca="1" si="5818">VLOOKUP(CONCATENATE($F4015," ",$G4015),AllocFactorMatrix,(I$4+1),FALSE)*$E4022</f>
        <v>123476.99216654809</v>
      </c>
      <c r="J4015" s="47">
        <f t="shared" ca="1" si="5818"/>
        <v>27.623919836665742</v>
      </c>
      <c r="K4015" s="47">
        <f t="shared" ca="1" si="5818"/>
        <v>48.367513961602384</v>
      </c>
      <c r="L4015" s="5">
        <f t="shared" ca="1" si="5818"/>
        <v>28778.470608881522</v>
      </c>
      <c r="M4015" s="5">
        <f t="shared" ca="1" si="5818"/>
        <v>400.45205225448484</v>
      </c>
      <c r="N4015" s="5">
        <f t="shared" ca="1" si="5818"/>
        <v>55.772441909325927</v>
      </c>
      <c r="O4015" s="5">
        <f t="shared" ca="1" si="5806"/>
        <v>29234.695103045331</v>
      </c>
      <c r="P4015" s="5">
        <f ca="1">VLOOKUP(CONCATENATE($F4015," ",$G4015),AllocFactorMatrix,(P$4+1),FALSE)*$E4022</f>
        <v>17117.224482584625</v>
      </c>
      <c r="Q4015" s="5">
        <f ca="1">VLOOKUP(CONCATENATE($F4015," ",$G4015),AllocFactorMatrix,(Q$4+1),FALSE)*$E4022</f>
        <v>3071.8396230889166</v>
      </c>
      <c r="R4015" s="5">
        <f ca="1">VLOOKUP(CONCATENATE($F4015," ",$G4015),AllocFactorMatrix,(R$4+1),FALSE)*$E4022</f>
        <v>622.93772800720876</v>
      </c>
      <c r="S4015" s="5">
        <f ca="1">VLOOKUP(CONCATENATE($F4015," ",$G4015),AllocFactorMatrix,(S$4+1),FALSE)*$E4022</f>
        <v>23.655778514947265</v>
      </c>
      <c r="T4015" s="5">
        <f ca="1">SUBTOTAL(9,P4015:S4015)</f>
        <v>20835.657612195697</v>
      </c>
      <c r="U4015" s="5">
        <f ca="1">VLOOKUP(CONCATENATE($F4015," ",$G4015),AllocFactorMatrix,(U$4+1),FALSE)*$E4022</f>
        <v>811.83298596183545</v>
      </c>
      <c r="V4015" s="5">
        <f ca="1">VLOOKUP(CONCATENATE($F4015," ",$G4015),AllocFactorMatrix,(V$4+1),FALSE)*$E4022</f>
        <v>10960.214103125607</v>
      </c>
      <c r="W4015" s="5">
        <f ca="1">VLOOKUP(CONCATENATE($F4015," ",$G4015),AllocFactorMatrix,(W$4+1),FALSE)*$E4022</f>
        <v>41918.419187508829</v>
      </c>
      <c r="X4015" s="5">
        <f ca="1">VLOOKUP(CONCATENATE($F4015," ",$G4015),AllocFactorMatrix,(X$4+1),FALSE)*$E4022</f>
        <v>7593.9104161681289</v>
      </c>
      <c r="Y4015" s="5">
        <f ca="1">SUBTOTAL(9,U4015:X4015)</f>
        <v>61284.376692764403</v>
      </c>
      <c r="Z4015" s="5">
        <f ca="1">VLOOKUP(CONCATENATE($F4015," ",$G4015),AllocFactorMatrix,(Z$4+1),FALSE)*$E4022</f>
        <v>4704.9972575704733</v>
      </c>
      <c r="AA4015" s="5">
        <f ca="1">VLOOKUP(CONCATENATE($F4015," ",$G4015),AllocFactorMatrix,(AA$4+1),FALSE)*$E4022</f>
        <v>93.970863049400421</v>
      </c>
      <c r="AB4015" s="5">
        <f t="shared" ca="1" si="5807"/>
        <v>4798.9681206198738</v>
      </c>
      <c r="AC4015" s="5">
        <f ca="1">VLOOKUP(CONCATENATE($F4015," ",$G4015),AllocFactorMatrix,(AC$4+1),FALSE)*$E4022</f>
        <v>62.066525588583055</v>
      </c>
      <c r="AD4015" s="5">
        <f ca="1">VLOOKUP(CONCATENATE($F4015," ",$G4015),AllocFactorMatrix,(AD$4+1),FALSE)*$E4022</f>
        <v>275.73484502878608</v>
      </c>
      <c r="AE4015" s="5">
        <f ca="1">VLOOKUP(CONCATENATE($F4015," ",$G4015),AllocFactorMatrix,(AE$4+1),FALSE)*$E4022</f>
        <v>56.57176207977691</v>
      </c>
    </row>
    <row r="4016" spans="1:31" hidden="1" outlineLevel="1">
      <c r="E4016" s="44"/>
      <c r="F4016" s="167" t="str">
        <f>F4022</f>
        <v>LABOR_M</v>
      </c>
      <c r="G4016" s="48" t="str">
        <f>$G$9</f>
        <v>BULKTRAN</v>
      </c>
      <c r="H4016" s="4">
        <f t="shared" ca="1" si="5817"/>
        <v>37217.562598192933</v>
      </c>
      <c r="I4016" s="5">
        <f t="shared" ref="I4016:N4016" ca="1" si="5819">VLOOKUP(CONCATENATE($F4016," ",$G4016),AllocFactorMatrix,(I$4+1),FALSE)*$E4022</f>
        <v>19139.910482803421</v>
      </c>
      <c r="J4016" s="47">
        <f t="shared" ca="1" si="5819"/>
        <v>4.2819260785424103</v>
      </c>
      <c r="K4016" s="47">
        <f t="shared" ca="1" si="5819"/>
        <v>7.4973472487258519</v>
      </c>
      <c r="L4016" s="5">
        <f t="shared" ca="1" si="5819"/>
        <v>4460.8905806761759</v>
      </c>
      <c r="M4016" s="5">
        <f t="shared" ca="1" si="5819"/>
        <v>62.073235655656134</v>
      </c>
      <c r="N4016" s="5">
        <f t="shared" ca="1" si="5819"/>
        <v>8.6451696532420996</v>
      </c>
      <c r="O4016" s="5">
        <f t="shared" ca="1" si="5806"/>
        <v>4531.6089859850745</v>
      </c>
      <c r="P4016" s="5">
        <f ca="1">VLOOKUP(CONCATENATE($F4016," ",$G4016),AllocFactorMatrix,(P$4+1),FALSE)*$E4022</f>
        <v>2653.3051912117999</v>
      </c>
      <c r="Q4016" s="5">
        <f ca="1">VLOOKUP(CONCATENATE($F4016," ",$G4016),AllocFactorMatrix,(Q$4+1),FALSE)*$E4022</f>
        <v>476.15943968044814</v>
      </c>
      <c r="R4016" s="5">
        <f ca="1">VLOOKUP(CONCATENATE($F4016," ",$G4016),AllocFactorMatrix,(R$4+1),FALSE)*$E4022</f>
        <v>96.560275248177419</v>
      </c>
      <c r="S4016" s="5">
        <f ca="1">VLOOKUP(CONCATENATE($F4016," ",$G4016),AllocFactorMatrix,(S$4+1),FALSE)*$E4022</f>
        <v>3.6668327858716374</v>
      </c>
      <c r="T4016" s="5">
        <f t="shared" ref="T4016:T4022" ca="1" si="5820">SUBTOTAL(9,P4016:S4016)</f>
        <v>3229.6917389262967</v>
      </c>
      <c r="U4016" s="5">
        <f ca="1">VLOOKUP(CONCATENATE($F4016," ",$G4016),AllocFactorMatrix,(U$4+1),FALSE)*$E4022</f>
        <v>125.84053438342599</v>
      </c>
      <c r="V4016" s="5">
        <f ca="1">VLOOKUP(CONCATENATE($F4016," ",$G4016),AllocFactorMatrix,(V$4+1),FALSE)*$E4022</f>
        <v>1698.9198807437069</v>
      </c>
      <c r="W4016" s="5">
        <f ca="1">VLOOKUP(CONCATENATE($F4016," ",$G4016),AllocFactorMatrix,(W$4+1),FALSE)*$E4022</f>
        <v>6497.6865467161069</v>
      </c>
      <c r="X4016" s="5">
        <f ca="1">VLOOKUP(CONCATENATE($F4016," ",$G4016),AllocFactorMatrix,(X$4+1),FALSE)*$E4022</f>
        <v>1177.1161819672425</v>
      </c>
      <c r="Y4016" s="5">
        <f t="shared" ref="Y4016:Y4022" ca="1" si="5821">SUBTOTAL(9,U4016:X4016)</f>
        <v>9499.5631438104829</v>
      </c>
      <c r="Z4016" s="5">
        <f ca="1">VLOOKUP(CONCATENATE($F4016," ",$G4016),AllocFactorMatrix,(Z$4+1),FALSE)*$E4022</f>
        <v>729.31179122236017</v>
      </c>
      <c r="AA4016" s="5">
        <f ca="1">VLOOKUP(CONCATENATE($F4016," ",$G4016),AllocFactorMatrix,(AA$4+1),FALSE)*$E4022</f>
        <v>14.566227077602658</v>
      </c>
      <c r="AB4016" s="5">
        <f t="shared" ca="1" si="5807"/>
        <v>743.87801829996283</v>
      </c>
      <c r="AC4016" s="5">
        <f ca="1">VLOOKUP(CONCATENATE($F4016," ",$G4016),AllocFactorMatrix,(AC$4+1),FALSE)*$E4022</f>
        <v>9.6208024094219891</v>
      </c>
      <c r="AD4016" s="5">
        <f ca="1">VLOOKUP(CONCATENATE($F4016," ",$G4016),AllocFactorMatrix,(AD$4+1),FALSE)*$E4022</f>
        <v>42.741082028643653</v>
      </c>
      <c r="AE4016" s="5">
        <f ca="1">VLOOKUP(CONCATENATE($F4016," ",$G4016),AllocFactorMatrix,(AE$4+1),FALSE)*$E4022</f>
        <v>8.7690706022455718</v>
      </c>
    </row>
    <row r="4017" spans="4:31" hidden="1" outlineLevel="1">
      <c r="E4017" s="44"/>
      <c r="F4017" s="167" t="str">
        <f>F4022</f>
        <v>LABOR_M</v>
      </c>
      <c r="G4017" s="48" t="str">
        <f>$G$10</f>
        <v>SUBTRAN</v>
      </c>
      <c r="H4017" s="4">
        <f t="shared" ca="1" si="5817"/>
        <v>10314.445828617958</v>
      </c>
      <c r="I4017" s="5">
        <f t="shared" ref="I4017:N4017" ca="1" si="5822">VLOOKUP(CONCATENATE($F4017," ",$G4017),AllocFactorMatrix,(I$4+1),FALSE)*$E4022</f>
        <v>5269.3427332871215</v>
      </c>
      <c r="J4017" s="47">
        <f t="shared" ca="1" si="5822"/>
        <v>0.8580325473642002</v>
      </c>
      <c r="K4017" s="47">
        <f t="shared" ca="1" si="5822"/>
        <v>1.5969458956988594</v>
      </c>
      <c r="L4017" s="5">
        <f t="shared" ca="1" si="5822"/>
        <v>1234.8776536914684</v>
      </c>
      <c r="M4017" s="5">
        <f t="shared" ca="1" si="5822"/>
        <v>17.258395477426106</v>
      </c>
      <c r="N4017" s="5">
        <f t="shared" ca="1" si="5822"/>
        <v>3.1236893945662212</v>
      </c>
      <c r="O4017" s="5">
        <f t="shared" ca="1" si="5806"/>
        <v>1255.2597385634608</v>
      </c>
      <c r="P4017" s="5">
        <f ca="1">VLOOKUP(CONCATENATE($F4017," ",$G4017),AllocFactorMatrix,(P$4+1),FALSE)*$E4022</f>
        <v>712.93622202775202</v>
      </c>
      <c r="Q4017" s="5">
        <f ca="1">VLOOKUP(CONCATENATE($F4017," ",$G4017),AllocFactorMatrix,(Q$4+1),FALSE)*$E4022</f>
        <v>128.29982862728528</v>
      </c>
      <c r="R4017" s="5">
        <f ca="1">VLOOKUP(CONCATENATE($F4017," ",$G4017),AllocFactorMatrix,(R$4+1),FALSE)*$E4022</f>
        <v>33.677715822857763</v>
      </c>
      <c r="S4017" s="5">
        <f ca="1">VLOOKUP(CONCATENATE($F4017," ",$G4017),AllocFactorMatrix,(S$4+1),FALSE)*$E4022</f>
        <v>0</v>
      </c>
      <c r="T4017" s="5">
        <f t="shared" ca="1" si="5820"/>
        <v>874.91376647789502</v>
      </c>
      <c r="U4017" s="5">
        <f ca="1">VLOOKUP(CONCATENATE($F4017," ",$G4017),AllocFactorMatrix,(U$4+1),FALSE)*$E4022</f>
        <v>32.182405060790245</v>
      </c>
      <c r="V4017" s="5">
        <f ca="1">VLOOKUP(CONCATENATE($F4017," ",$G4017),AllocFactorMatrix,(V$4+1),FALSE)*$E4022</f>
        <v>451.55034962394654</v>
      </c>
      <c r="W4017" s="5">
        <f ca="1">VLOOKUP(CONCATENATE($F4017," ",$G4017),AllocFactorMatrix,(W$4+1),FALSE)*$E4022</f>
        <v>2226.4915437587701</v>
      </c>
      <c r="X4017" s="5">
        <f ca="1">VLOOKUP(CONCATENATE($F4017," ",$G4017),AllocFactorMatrix,(X$4+1),FALSE)*$E4022</f>
        <v>0</v>
      </c>
      <c r="Y4017" s="5">
        <f t="shared" ca="1" si="5821"/>
        <v>2710.224298443507</v>
      </c>
      <c r="Z4017" s="5">
        <f ca="1">VLOOKUP(CONCATENATE($F4017," ",$G4017),AllocFactorMatrix,(Z$4+1),FALSE)*$E4022</f>
        <v>195.71816742912421</v>
      </c>
      <c r="AA4017" s="5">
        <f ca="1">VLOOKUP(CONCATENATE($F4017," ",$G4017),AllocFactorMatrix,(AA$4+1),FALSE)*$E4022</f>
        <v>3.9297305629411858</v>
      </c>
      <c r="AB4017" s="5">
        <f t="shared" ca="1" si="5807"/>
        <v>199.6478979920654</v>
      </c>
      <c r="AC4017" s="5">
        <f ca="1">VLOOKUP(CONCATENATE($F4017," ",$G4017),AllocFactorMatrix,(AC$4+1),FALSE)*$E4022</f>
        <v>2.6024154108098356</v>
      </c>
      <c r="AD4017" s="5">
        <f ca="1">VLOOKUP(CONCATENATE($F4017," ",$G4017),AllocFactorMatrix,(AD$4+1),FALSE)*$E4022</f>
        <v>0</v>
      </c>
      <c r="AE4017" s="5">
        <f ca="1">VLOOKUP(CONCATENATE($F4017," ",$G4017),AllocFactorMatrix,(AE$4+1),FALSE)*$E4022</f>
        <v>0</v>
      </c>
    </row>
    <row r="4018" spans="4:31" hidden="1" outlineLevel="1">
      <c r="E4018" s="44"/>
      <c r="F4018" s="167" t="str">
        <f>F4022</f>
        <v>LABOR_M</v>
      </c>
      <c r="G4018" s="48" t="str">
        <f>$G$11</f>
        <v>DISTPRI</v>
      </c>
      <c r="H4018" s="4">
        <f t="shared" ca="1" si="5817"/>
        <v>84254.367770116311</v>
      </c>
      <c r="I4018" s="5">
        <f t="shared" ref="I4018:N4018" ca="1" si="5823">VLOOKUP(CONCATENATE($F4018," ",$G4018),AllocFactorMatrix,(I$4+1),FALSE)*$E4022</f>
        <v>55161.297961275493</v>
      </c>
      <c r="J4018" s="47">
        <f t="shared" ca="1" si="5823"/>
        <v>9.0575651170423299</v>
      </c>
      <c r="K4018" s="47">
        <f t="shared" ca="1" si="5823"/>
        <v>16.759089879686513</v>
      </c>
      <c r="L4018" s="5">
        <f t="shared" ca="1" si="5823"/>
        <v>12906.279556125932</v>
      </c>
      <c r="M4018" s="5">
        <f t="shared" ca="1" si="5823"/>
        <v>180.35149559819092</v>
      </c>
      <c r="N4018" s="5">
        <f t="shared" ca="1" si="5823"/>
        <v>0</v>
      </c>
      <c r="O4018" s="5">
        <f t="shared" ca="1" si="5806"/>
        <v>13086.631051724122</v>
      </c>
      <c r="P4018" s="5">
        <f ca="1">VLOOKUP(CONCATENATE($F4018," ",$G4018),AllocFactorMatrix,(P$4+1),FALSE)*$E4022</f>
        <v>7484.618916557085</v>
      </c>
      <c r="Q4018" s="5">
        <f ca="1">VLOOKUP(CONCATENATE($F4018," ",$G4018),AllocFactorMatrix,(Q$4+1),FALSE)*$E4022</f>
        <v>1346.8150216899719</v>
      </c>
      <c r="R4018" s="5">
        <f ca="1">VLOOKUP(CONCATENATE($F4018," ",$G4018),AllocFactorMatrix,(R$4+1),FALSE)*$E4022</f>
        <v>0</v>
      </c>
      <c r="S4018" s="5">
        <f ca="1">VLOOKUP(CONCATENATE($F4018," ",$G4018),AllocFactorMatrix,(S$4+1),FALSE)*$E4022</f>
        <v>0</v>
      </c>
      <c r="T4018" s="5">
        <f t="shared" ca="1" si="5820"/>
        <v>8831.4339382470571</v>
      </c>
      <c r="U4018" s="5">
        <f ca="1">VLOOKUP(CONCATENATE($F4018," ",$G4018),AllocFactorMatrix,(U$4+1),FALSE)*$E4022</f>
        <v>338.92966299536516</v>
      </c>
      <c r="V4018" s="5">
        <f ca="1">VLOOKUP(CONCATENATE($F4018," ",$G4018),AllocFactorMatrix,(V$4+1),FALSE)*$E4022</f>
        <v>4686.6728833621373</v>
      </c>
      <c r="W4018" s="5">
        <f ca="1">VLOOKUP(CONCATENATE($F4018," ",$G4018),AllocFactorMatrix,(W$4+1),FALSE)*$E4022</f>
        <v>0</v>
      </c>
      <c r="X4018" s="5">
        <f ca="1">VLOOKUP(CONCATENATE($F4018," ",$G4018),AllocFactorMatrix,(X$4+1),FALSE)*$E4022</f>
        <v>0</v>
      </c>
      <c r="Y4018" s="5">
        <f t="shared" ca="1" si="5821"/>
        <v>5025.6025463575024</v>
      </c>
      <c r="Z4018" s="5">
        <f ca="1">VLOOKUP(CONCATENATE($F4018," ",$G4018),AllocFactorMatrix,(Z$4+1),FALSE)*$E4022</f>
        <v>2055.2494020068907</v>
      </c>
      <c r="AA4018" s="5">
        <f ca="1">VLOOKUP(CONCATENATE($F4018," ",$G4018),AllocFactorMatrix,(AA$4+1),FALSE)*$E4022</f>
        <v>41.252096646417385</v>
      </c>
      <c r="AB4018" s="5">
        <f t="shared" ca="1" si="5807"/>
        <v>2096.5014986533079</v>
      </c>
      <c r="AC4018" s="5">
        <f ca="1">VLOOKUP(CONCATENATE($F4018," ",$G4018),AllocFactorMatrix,(AC$4+1),FALSE)*$E4022</f>
        <v>27.084118862047095</v>
      </c>
      <c r="AD4018" s="5">
        <f ca="1">VLOOKUP(CONCATENATE($F4018," ",$G4018),AllocFactorMatrix,(AD$4+1),FALSE)*$E4022</f>
        <v>0</v>
      </c>
      <c r="AE4018" s="5">
        <f ca="1">VLOOKUP(CONCATENATE($F4018," ",$G4018),AllocFactorMatrix,(AE$4+1),FALSE)*$E4022</f>
        <v>0</v>
      </c>
    </row>
    <row r="4019" spans="4:31" hidden="1" outlineLevel="1">
      <c r="E4019" s="44"/>
      <c r="F4019" s="167" t="str">
        <f>F4022</f>
        <v>LABOR_M</v>
      </c>
      <c r="G4019" s="48" t="str">
        <f>$G$12</f>
        <v>DISTSEC</v>
      </c>
      <c r="H4019" s="4">
        <f t="shared" ca="1" si="5817"/>
        <v>33379.309798527007</v>
      </c>
      <c r="I4019" s="5">
        <f t="shared" ref="I4019:N4019" ca="1" si="5824">VLOOKUP(CONCATENATE($F4019," ",$G4019),AllocFactorMatrix,(I$4+1),FALSE)*$E4022</f>
        <v>24764.816432927419</v>
      </c>
      <c r="J4019" s="47">
        <f t="shared" ca="1" si="5824"/>
        <v>6.1390703493985752</v>
      </c>
      <c r="K4019" s="47">
        <f t="shared" ca="1" si="5824"/>
        <v>7.9517879722524842</v>
      </c>
      <c r="L4019" s="5">
        <f t="shared" ca="1" si="5824"/>
        <v>4991.7651115418776</v>
      </c>
      <c r="M4019" s="5">
        <f t="shared" ca="1" si="5824"/>
        <v>0</v>
      </c>
      <c r="N4019" s="5">
        <f t="shared" ca="1" si="5824"/>
        <v>0</v>
      </c>
      <c r="O4019" s="5">
        <f t="shared" ca="1" si="5806"/>
        <v>4991.7651115418776</v>
      </c>
      <c r="P4019" s="5">
        <f ca="1">VLOOKUP(CONCATENATE($F4019," ",$G4019),AllocFactorMatrix,(P$4+1),FALSE)*$E4022</f>
        <v>2491.8583226482033</v>
      </c>
      <c r="Q4019" s="5">
        <f ca="1">VLOOKUP(CONCATENATE($F4019," ",$G4019),AllocFactorMatrix,(Q$4+1),FALSE)*$E4022</f>
        <v>0</v>
      </c>
      <c r="R4019" s="5">
        <f ca="1">VLOOKUP(CONCATENATE($F4019," ",$G4019),AllocFactorMatrix,(R$4+1),FALSE)*$E4022</f>
        <v>0</v>
      </c>
      <c r="S4019" s="5">
        <f ca="1">VLOOKUP(CONCATENATE($F4019," ",$G4019),AllocFactorMatrix,(S$4+1),FALSE)*$E4022</f>
        <v>0</v>
      </c>
      <c r="T4019" s="5">
        <f t="shared" ca="1" si="5820"/>
        <v>2491.8583226482033</v>
      </c>
      <c r="U4019" s="5">
        <f ca="1">VLOOKUP(CONCATENATE($F4019," ",$G4019),AllocFactorMatrix,(U$4+1),FALSE)*$E4022</f>
        <v>93.318703224519282</v>
      </c>
      <c r="V4019" s="5">
        <f ca="1">VLOOKUP(CONCATENATE($F4019," ",$G4019),AllocFactorMatrix,(V$4+1),FALSE)*$E4022</f>
        <v>0</v>
      </c>
      <c r="W4019" s="5">
        <f ca="1">VLOOKUP(CONCATENATE($F4019," ",$G4019),AllocFactorMatrix,(W$4+1),FALSE)*$E4022</f>
        <v>0</v>
      </c>
      <c r="X4019" s="5">
        <f ca="1">VLOOKUP(CONCATENATE($F4019," ",$G4019),AllocFactorMatrix,(X$4+1),FALSE)*$E4022</f>
        <v>0</v>
      </c>
      <c r="Y4019" s="5">
        <f t="shared" ca="1" si="5821"/>
        <v>93.318703224519282</v>
      </c>
      <c r="Z4019" s="5">
        <f ca="1">VLOOKUP(CONCATENATE($F4019," ",$G4019),AllocFactorMatrix,(Z$4+1),FALSE)*$E4022</f>
        <v>705.24383356338967</v>
      </c>
      <c r="AA4019" s="5">
        <f ca="1">VLOOKUP(CONCATENATE($F4019," ",$G4019),AllocFactorMatrix,(AA$4+1),FALSE)*$E4022</f>
        <v>0</v>
      </c>
      <c r="AB4019" s="5">
        <f t="shared" ca="1" si="5807"/>
        <v>705.24383356338967</v>
      </c>
      <c r="AC4019" s="5">
        <f ca="1">VLOOKUP(CONCATENATE($F4019," ",$G4019),AllocFactorMatrix,(AC$4+1),FALSE)*$E4022</f>
        <v>8.3385010651279838</v>
      </c>
      <c r="AD4019" s="5">
        <f ca="1">VLOOKUP(CONCATENATE($F4019," ",$G4019),AllocFactorMatrix,(AD$4+1),FALSE)*$E4022</f>
        <v>256.65664582780897</v>
      </c>
      <c r="AE4019" s="5">
        <f ca="1">VLOOKUP(CONCATENATE($F4019," ",$G4019),AllocFactorMatrix,(AE$4+1),FALSE)*$E4022</f>
        <v>53.221389406990788</v>
      </c>
    </row>
    <row r="4020" spans="4:31" hidden="1" outlineLevel="1">
      <c r="E4020" s="44"/>
      <c r="F4020" s="167" t="str">
        <f>F4022</f>
        <v>LABOR_M</v>
      </c>
      <c r="G4020" s="48" t="str">
        <f>$G$13</f>
        <v>ENERGY</v>
      </c>
      <c r="H4020" s="4">
        <f t="shared" ca="1" si="5817"/>
        <v>96034.027844927507</v>
      </c>
      <c r="I4020" s="5">
        <f t="shared" ref="I4020:N4020" ca="1" si="5825">VLOOKUP(CONCATENATE($F4020," ",$G4020),AllocFactorMatrix,(I$4+1),FALSE)*$E4022</f>
        <v>37570.778358398791</v>
      </c>
      <c r="J4020" s="47">
        <f t="shared" ca="1" si="5825"/>
        <v>6.0123524430229072</v>
      </c>
      <c r="K4020" s="47">
        <f t="shared" ca="1" si="5825"/>
        <v>17.336020447769592</v>
      </c>
      <c r="L4020" s="5">
        <f t="shared" ca="1" si="5825"/>
        <v>10833.676120772259</v>
      </c>
      <c r="M4020" s="5">
        <f t="shared" ca="1" si="5825"/>
        <v>151.09754447431231</v>
      </c>
      <c r="N4020" s="5">
        <f t="shared" ca="1" si="5825"/>
        <v>21.123308660625465</v>
      </c>
      <c r="O4020" s="5">
        <f t="shared" ca="1" si="5806"/>
        <v>11005.896973907198</v>
      </c>
      <c r="P4020" s="5">
        <f ca="1">VLOOKUP(CONCATENATE($F4020," ",$G4020),AllocFactorMatrix,(P$4+1),FALSE)*$E4022</f>
        <v>7023.5544227859318</v>
      </c>
      <c r="Q4020" s="5">
        <f ca="1">VLOOKUP(CONCATENATE($F4020," ",$G4020),AllocFactorMatrix,(Q$4+1),FALSE)*$E4022</f>
        <v>1254.3955261510832</v>
      </c>
      <c r="R4020" s="5">
        <f ca="1">VLOOKUP(CONCATENATE($F4020," ",$G4020),AllocFactorMatrix,(R$4+1),FALSE)*$E4022</f>
        <v>255.44086702148977</v>
      </c>
      <c r="S4020" s="5">
        <f ca="1">VLOOKUP(CONCATENATE($F4020," ",$G4020),AllocFactorMatrix,(S$4+1),FALSE)*$E4022</f>
        <v>9.6480879962834791</v>
      </c>
      <c r="T4020" s="5">
        <f t="shared" ca="1" si="5820"/>
        <v>8543.0389039547881</v>
      </c>
      <c r="U4020" s="5">
        <f ca="1">VLOOKUP(CONCATENATE($F4020," ",$G4020),AllocFactorMatrix,(U$4+1),FALSE)*$E4022</f>
        <v>368.35873971462195</v>
      </c>
      <c r="V4020" s="5">
        <f ca="1">VLOOKUP(CONCATENATE($F4020," ",$G4020),AllocFactorMatrix,(V$4+1),FALSE)*$E4022</f>
        <v>5823.8217126804757</v>
      </c>
      <c r="W4020" s="5">
        <f ca="1">VLOOKUP(CONCATENATE($F4020," ",$G4020),AllocFactorMatrix,(W$4+1),FALSE)*$E4022</f>
        <v>25047.309328176234</v>
      </c>
      <c r="X4020" s="5">
        <f ca="1">VLOOKUP(CONCATENATE($F4020," ",$G4020),AllocFactorMatrix,(X$4+1),FALSE)*$E4022</f>
        <v>4711.6604972894511</v>
      </c>
      <c r="Y4020" s="5">
        <f t="shared" ca="1" si="5821"/>
        <v>35951.150277860783</v>
      </c>
      <c r="Z4020" s="5">
        <f ca="1">VLOOKUP(CONCATENATE($F4020," ",$G4020),AllocFactorMatrix,(Z$4+1),FALSE)*$E4022</f>
        <v>1932.1072965412959</v>
      </c>
      <c r="AA4020" s="5">
        <f ca="1">VLOOKUP(CONCATENATE($F4020," ",$G4020),AllocFactorMatrix,(AA$4+1),FALSE)*$E4022</f>
        <v>38.76734749447057</v>
      </c>
      <c r="AB4020" s="5">
        <f t="shared" ca="1" si="5807"/>
        <v>1970.8746440357666</v>
      </c>
      <c r="AC4020" s="5">
        <f ca="1">VLOOKUP(CONCATENATE($F4020," ",$G4020),AllocFactorMatrix,(AC$4+1),FALSE)*$E4022</f>
        <v>34.580640205748487</v>
      </c>
      <c r="AD4020" s="5">
        <f ca="1">VLOOKUP(CONCATENATE($F4020," ",$G4020),AllocFactorMatrix,(AD$4+1),FALSE)*$E4022</f>
        <v>774.59449740227456</v>
      </c>
      <c r="AE4020" s="5">
        <f ca="1">VLOOKUP(CONCATENATE($F4020," ",$G4020),AllocFactorMatrix,(AE$4+1),FALSE)*$E4022</f>
        <v>159.76517627129738</v>
      </c>
    </row>
    <row r="4021" spans="4:31" hidden="1" outlineLevel="1">
      <c r="E4021" s="44"/>
      <c r="F4021" s="167" t="str">
        <f>F4022</f>
        <v>LABOR_M</v>
      </c>
      <c r="G4021" s="48" t="str">
        <f>$G$14</f>
        <v>CUSTOMER</v>
      </c>
      <c r="H4021" s="4">
        <f t="shared" ca="1" si="5817"/>
        <v>63555.231897949561</v>
      </c>
      <c r="I4021" s="5">
        <f t="shared" ref="I4021:N4021" ca="1" si="5826">VLOOKUP(CONCATENATE($F4021," ",$G4021),AllocFactorMatrix,(I$4+1),FALSE)*$E4022</f>
        <v>49063.01890724976</v>
      </c>
      <c r="J4021" s="47">
        <f t="shared" ca="1" si="5826"/>
        <v>9.9017240154832127</v>
      </c>
      <c r="K4021" s="47">
        <f t="shared" ca="1" si="5826"/>
        <v>2.9042760642718943</v>
      </c>
      <c r="L4021" s="5">
        <f t="shared" ca="1" si="5826"/>
        <v>9934.5298584372649</v>
      </c>
      <c r="M4021" s="5">
        <f t="shared" ca="1" si="5826"/>
        <v>253.98716886180864</v>
      </c>
      <c r="N4021" s="5">
        <f t="shared" ca="1" si="5826"/>
        <v>40.950642484938456</v>
      </c>
      <c r="O4021" s="5">
        <f t="shared" ca="1" si="5806"/>
        <v>10229.467669784011</v>
      </c>
      <c r="P4021" s="5">
        <f ca="1">VLOOKUP(CONCATENATE($F4021," ",$G4021),AllocFactorMatrix,(P$4+1),FALSE)*$E4022</f>
        <v>406.90116257338821</v>
      </c>
      <c r="Q4021" s="5">
        <f ca="1">VLOOKUP(CONCATENATE($F4021," ",$G4021),AllocFactorMatrix,(Q$4+1),FALSE)*$E4022</f>
        <v>98.420710179236352</v>
      </c>
      <c r="R4021" s="5">
        <f ca="1">VLOOKUP(CONCATENATE($F4021," ",$G4021),AllocFactorMatrix,(R$4+1),FALSE)*$E4022</f>
        <v>100.18854189932583</v>
      </c>
      <c r="S4021" s="5">
        <f ca="1">VLOOKUP(CONCATENATE($F4021," ",$G4021),AllocFactorMatrix,(S$4+1),FALSE)*$E4022</f>
        <v>12.375627970958643</v>
      </c>
      <c r="T4021" s="5">
        <f t="shared" ca="1" si="5820"/>
        <v>617.88604262290903</v>
      </c>
      <c r="U4021" s="5">
        <f ca="1">VLOOKUP(CONCATENATE($F4021," ",$G4021),AllocFactorMatrix,(U$4+1),FALSE)*$E4022</f>
        <v>3.0970711182983877</v>
      </c>
      <c r="V4021" s="5">
        <f ca="1">VLOOKUP(CONCATENATE($F4021," ",$G4021),AllocFactorMatrix,(V$4+1),FALSE)*$E4022</f>
        <v>71.552356048801215</v>
      </c>
      <c r="W4021" s="5">
        <f ca="1">VLOOKUP(CONCATENATE($F4021," ",$G4021),AllocFactorMatrix,(W$4+1),FALSE)*$E4022</f>
        <v>168.29796682542687</v>
      </c>
      <c r="X4021" s="5">
        <f ca="1">VLOOKUP(CONCATENATE($F4021," ",$G4021),AllocFactorMatrix,(X$4+1),FALSE)*$E4022</f>
        <v>49.557610126429132</v>
      </c>
      <c r="Y4021" s="5">
        <f t="shared" ca="1" si="5821"/>
        <v>292.50500411895564</v>
      </c>
      <c r="Z4021" s="5">
        <f ca="1">VLOOKUP(CONCATENATE($F4021," ",$G4021),AllocFactorMatrix,(Z$4+1),FALSE)*$E4022</f>
        <v>90.295891888786187</v>
      </c>
      <c r="AA4021" s="5">
        <f ca="1">VLOOKUP(CONCATENATE($F4021," ",$G4021),AllocFactorMatrix,(AA$4+1),FALSE)*$E4022</f>
        <v>1.3488609995185707</v>
      </c>
      <c r="AB4021" s="5">
        <f t="shared" ca="1" si="5807"/>
        <v>91.644752888304751</v>
      </c>
      <c r="AC4021" s="5">
        <f ca="1">VLOOKUP(CONCATENATE($F4021," ",$G4021),AllocFactorMatrix,(AC$4+1),FALSE)*$E4022</f>
        <v>7.3508073628155381</v>
      </c>
      <c r="AD4021" s="5">
        <f ca="1">VLOOKUP(CONCATENATE($F4021," ",$G4021),AllocFactorMatrix,(AD$4+1),FALSE)*$E4022</f>
        <v>2670.882380931278</v>
      </c>
      <c r="AE4021" s="5">
        <f ca="1">VLOOKUP(CONCATENATE($F4021," ",$G4021),AllocFactorMatrix,(AE$4+1),FALSE)*$E4022</f>
        <v>569.67033291173186</v>
      </c>
    </row>
    <row r="4022" spans="4:31" collapsed="1">
      <c r="D4022" s="48" t="s">
        <v>290</v>
      </c>
      <c r="E4022" s="54">
        <v>564856</v>
      </c>
      <c r="F4022" s="88" t="s">
        <v>67</v>
      </c>
      <c r="G4022" s="48" t="str">
        <f>$G$15</f>
        <v>TOTAL</v>
      </c>
      <c r="H4022" s="4">
        <f t="shared" ca="1" si="5817"/>
        <v>564856.00000000012</v>
      </c>
      <c r="I4022" s="5">
        <f t="shared" ref="I4022:N4022" ca="1" si="5827">VLOOKUP(CONCATENATE($F4022," ",$G4022),AllocFactorMatrix,(I$4+1),FALSE)*$E4022</f>
        <v>314446.15704249009</v>
      </c>
      <c r="J4022" s="47">
        <f t="shared" ca="1" si="5827"/>
        <v>63.874590387519383</v>
      </c>
      <c r="K4022" s="47">
        <f t="shared" ca="1" si="5827"/>
        <v>102.41298147000759</v>
      </c>
      <c r="L4022" s="5">
        <f t="shared" ca="1" si="5827"/>
        <v>73140.489490126507</v>
      </c>
      <c r="M4022" s="5">
        <f t="shared" ca="1" si="5827"/>
        <v>1065.2198923218789</v>
      </c>
      <c r="N4022" s="5">
        <f t="shared" ca="1" si="5827"/>
        <v>129.61525210269818</v>
      </c>
      <c r="O4022" s="5">
        <f t="shared" ca="1" si="5806"/>
        <v>74335.324634551085</v>
      </c>
      <c r="P4022" s="5">
        <f ca="1">VLOOKUP(CONCATENATE($F4022," ",$G4022),AllocFactorMatrix,(P$4+1),FALSE)*$E4022</f>
        <v>37890.398720388788</v>
      </c>
      <c r="Q4022" s="5">
        <f ca="1">VLOOKUP(CONCATENATE($F4022," ",$G4022),AllocFactorMatrix,(Q$4+1),FALSE)*$E4022</f>
        <v>6375.9301494169404</v>
      </c>
      <c r="R4022" s="5">
        <f ca="1">VLOOKUP(CONCATENATE($F4022," ",$G4022),AllocFactorMatrix,(R$4+1),FALSE)*$E4022</f>
        <v>1108.8051279990596</v>
      </c>
      <c r="S4022" s="5">
        <f ca="1">VLOOKUP(CONCATENATE($F4022," ",$G4022),AllocFactorMatrix,(S$4+1),FALSE)*$E4022</f>
        <v>49.346327268061025</v>
      </c>
      <c r="T4022" s="5">
        <f t="shared" ca="1" si="5820"/>
        <v>45424.480325072851</v>
      </c>
      <c r="U4022" s="5">
        <f ca="1">VLOOKUP(CONCATENATE($F4022," ",$G4022),AllocFactorMatrix,(U$4+1),FALSE)*$E4022</f>
        <v>1773.5601024588561</v>
      </c>
      <c r="V4022" s="5">
        <f ca="1">VLOOKUP(CONCATENATE($F4022," ",$G4022),AllocFactorMatrix,(V$4+1),FALSE)*$E4022</f>
        <v>23692.731285584672</v>
      </c>
      <c r="W4022" s="5">
        <f ca="1">VLOOKUP(CONCATENATE($F4022," ",$G4022),AllocFactorMatrix,(W$4+1),FALSE)*$E4022</f>
        <v>75858.204572985356</v>
      </c>
      <c r="X4022" s="5">
        <f ca="1">VLOOKUP(CONCATENATE($F4022," ",$G4022),AllocFactorMatrix,(X$4+1),FALSE)*$E4022</f>
        <v>13532.244705551253</v>
      </c>
      <c r="Y4022" s="5">
        <f t="shared" ca="1" si="5821"/>
        <v>114856.74066658012</v>
      </c>
      <c r="Z4022" s="5">
        <f ca="1">VLOOKUP(CONCATENATE($F4022," ",$G4022),AllocFactorMatrix,(Z$4+1),FALSE)*$E4022</f>
        <v>10412.92364022232</v>
      </c>
      <c r="AA4022" s="5">
        <f ca="1">VLOOKUP(CONCATENATE($F4022," ",$G4022),AllocFactorMatrix,(AA$4+1),FALSE)*$E4022</f>
        <v>193.83512583035076</v>
      </c>
      <c r="AB4022" s="5">
        <f t="shared" ca="1" si="5807"/>
        <v>10606.75876605267</v>
      </c>
      <c r="AC4022" s="5">
        <f ca="1">VLOOKUP(CONCATENATE($F4022," ",$G4022),AllocFactorMatrix,(AC$4+1),FALSE)*$E4022</f>
        <v>151.64381090455399</v>
      </c>
      <c r="AD4022" s="5">
        <f ca="1">VLOOKUP(CONCATENATE($F4022," ",$G4022),AllocFactorMatrix,(AD$4+1),FALSE)*$E4022</f>
        <v>4020.609451218791</v>
      </c>
      <c r="AE4022" s="5">
        <f ca="1">VLOOKUP(CONCATENATE($F4022," ",$G4022),AllocFactorMatrix,(AE$4+1),FALSE)*$E4022</f>
        <v>847.99773127204242</v>
      </c>
    </row>
    <row r="4023" spans="4:31" hidden="1" outlineLevel="1">
      <c r="E4023" s="44"/>
      <c r="F4023" s="167" t="str">
        <f>F4030</f>
        <v>LABOR_M</v>
      </c>
      <c r="G4023" s="48" t="str">
        <f>$G$8</f>
        <v>PRODUCTION</v>
      </c>
      <c r="H4023" s="4">
        <f t="shared" ca="1" si="5817"/>
        <v>317826.06413314637</v>
      </c>
      <c r="I4023" s="5">
        <f t="shared" ref="I4023:N4023" ca="1" si="5828">VLOOKUP(CONCATENATE($F4023," ",$G4023),AllocFactorMatrix,(I$4+1),FALSE)*$E4030</f>
        <v>163448.70517946107</v>
      </c>
      <c r="J4023" s="47">
        <f t="shared" ca="1" si="5828"/>
        <v>36.566277247782338</v>
      </c>
      <c r="K4023" s="47">
        <f t="shared" ca="1" si="5828"/>
        <v>64.024944170248205</v>
      </c>
      <c r="L4023" s="5">
        <f t="shared" ca="1" si="5828"/>
        <v>38094.576775260954</v>
      </c>
      <c r="M4023" s="5">
        <f t="shared" ca="1" si="5828"/>
        <v>530.08555099211276</v>
      </c>
      <c r="N4023" s="5">
        <f t="shared" ca="1" si="5828"/>
        <v>73.82697986747435</v>
      </c>
      <c r="O4023" s="5">
        <f t="shared" ref="O4023:O4030" ca="1" si="5829">SUBTOTAL(9,L4023:N4023)</f>
        <v>38698.489306120537</v>
      </c>
      <c r="P4023" s="5">
        <f ca="1">VLOOKUP(CONCATENATE($F4023," ",$G4023),AllocFactorMatrix,(P$4+1),FALSE)*$E4030</f>
        <v>22658.376502813728</v>
      </c>
      <c r="Q4023" s="5">
        <f ca="1">VLOOKUP(CONCATENATE($F4023," ",$G4023),AllocFactorMatrix,(Q$4+1),FALSE)*$E4030</f>
        <v>4066.2491052229484</v>
      </c>
      <c r="R4023" s="5">
        <f ca="1">VLOOKUP(CONCATENATE($F4023," ",$G4023),AllocFactorMatrix,(R$4+1),FALSE)*$E4030</f>
        <v>824.59382321913915</v>
      </c>
      <c r="S4023" s="5">
        <f ca="1">VLOOKUP(CONCATENATE($F4023," ",$G4023),AllocFactorMatrix,(S$4+1),FALSE)*$E4030</f>
        <v>31.313577537303704</v>
      </c>
      <c r="T4023" s="5">
        <f ca="1">SUBTOTAL(9,P4023:S4023)</f>
        <v>27580.533008793122</v>
      </c>
      <c r="U4023" s="5">
        <f ca="1">VLOOKUP(CONCATENATE($F4023," ",$G4023),AllocFactorMatrix,(U$4+1),FALSE)*$E4030</f>
        <v>1074.6378580266899</v>
      </c>
      <c r="V4023" s="5">
        <f ca="1">VLOOKUP(CONCATENATE($F4023," ",$G4023),AllocFactorMatrix,(V$4+1),FALSE)*$E4030</f>
        <v>14508.231632571924</v>
      </c>
      <c r="W4023" s="5">
        <f ca="1">VLOOKUP(CONCATENATE($F4023," ",$G4023),AllocFactorMatrix,(W$4+1),FALSE)*$E4030</f>
        <v>55488.161957547098</v>
      </c>
      <c r="X4023" s="5">
        <f ca="1">VLOOKUP(CONCATENATE($F4023," ",$G4023),AllocFactorMatrix,(X$4+1),FALSE)*$E4030</f>
        <v>10052.19517412061</v>
      </c>
      <c r="Y4023" s="5">
        <f ca="1">SUBTOTAL(9,U4023:X4023)</f>
        <v>81123.226622266331</v>
      </c>
      <c r="Z4023" s="5">
        <f ca="1">VLOOKUP(CONCATENATE($F4023," ",$G4023),AllocFactorMatrix,(Z$4+1),FALSE)*$E4030</f>
        <v>6228.0891049365127</v>
      </c>
      <c r="AA4023" s="5">
        <f ca="1">VLOOKUP(CONCATENATE($F4023," ",$G4023),AllocFactorMatrix,(AA$4+1),FALSE)*$E4030</f>
        <v>124.39091380930216</v>
      </c>
      <c r="AB4023" s="5">
        <f t="shared" ref="AB4023:AB4030" ca="1" si="5830">SUBTOTAL(9,Z4023:AA4023)</f>
        <v>6352.480018745815</v>
      </c>
      <c r="AC4023" s="5">
        <f ca="1">VLOOKUP(CONCATENATE($F4023," ",$G4023),AllocFactorMatrix,(AC$4+1),FALSE)*$E4030</f>
        <v>82.158571118726599</v>
      </c>
      <c r="AD4023" s="5">
        <f ca="1">VLOOKUP(CONCATENATE($F4023," ",$G4023),AllocFactorMatrix,(AD$4+1),FALSE)*$E4030</f>
        <v>364.99515093488191</v>
      </c>
      <c r="AE4023" s="5">
        <f ca="1">VLOOKUP(CONCATENATE($F4023," ",$G4023),AllocFactorMatrix,(AE$4+1),FALSE)*$E4030</f>
        <v>74.885054287588332</v>
      </c>
    </row>
    <row r="4024" spans="4:31" hidden="1" outlineLevel="1">
      <c r="E4024" s="44"/>
      <c r="F4024" s="167" t="str">
        <f>F4030</f>
        <v>LABOR_M</v>
      </c>
      <c r="G4024" s="48" t="str">
        <f>$G$9</f>
        <v>BULKTRAN</v>
      </c>
      <c r="H4024" s="4">
        <f t="shared" ca="1" si="5817"/>
        <v>49265.553929310896</v>
      </c>
      <c r="I4024" s="5">
        <f t="shared" ref="I4024:N4024" ca="1" si="5831">VLOOKUP(CONCATENATE($F4024," ",$G4024),AllocFactorMatrix,(I$4+1),FALSE)*$E4030</f>
        <v>25335.842174106223</v>
      </c>
      <c r="J4024" s="47">
        <f t="shared" ca="1" si="5831"/>
        <v>5.6680622108766583</v>
      </c>
      <c r="K4024" s="47">
        <f t="shared" ca="1" si="5831"/>
        <v>9.9243727805755935</v>
      </c>
      <c r="L4024" s="5">
        <f t="shared" ca="1" si="5831"/>
        <v>5904.9607264105962</v>
      </c>
      <c r="M4024" s="5">
        <f t="shared" ca="1" si="5831"/>
        <v>82.167453354643754</v>
      </c>
      <c r="N4024" s="5">
        <f t="shared" ca="1" si="5831"/>
        <v>11.443765847270189</v>
      </c>
      <c r="O4024" s="5">
        <f t="shared" ca="1" si="5829"/>
        <v>5998.5719456125098</v>
      </c>
      <c r="P4024" s="5">
        <f ca="1">VLOOKUP(CONCATENATE($F4024," ",$G4024),AllocFactorMatrix,(P$4+1),FALSE)*$E4030</f>
        <v>3512.2275845896565</v>
      </c>
      <c r="Q4024" s="5">
        <f ca="1">VLOOKUP(CONCATENATE($F4024," ",$G4024),AllocFactorMatrix,(Q$4+1),FALSE)*$E4030</f>
        <v>630.30077514174923</v>
      </c>
      <c r="R4024" s="5">
        <f ca="1">VLOOKUP(CONCATENATE($F4024," ",$G4024),AllocFactorMatrix,(R$4+1),FALSE)*$E4030</f>
        <v>127.81856509590894</v>
      </c>
      <c r="S4024" s="5">
        <f ca="1">VLOOKUP(CONCATENATE($F4024," ",$G4024),AllocFactorMatrix,(S$4+1),FALSE)*$E4030</f>
        <v>4.8538522071538273</v>
      </c>
      <c r="T4024" s="5">
        <f t="shared" ref="T4024:T4030" ca="1" si="5832">SUBTOTAL(9,P4024:S4024)</f>
        <v>4275.200777034468</v>
      </c>
      <c r="U4024" s="5">
        <f ca="1">VLOOKUP(CONCATENATE($F4024," ",$G4024),AllocFactorMatrix,(U$4+1),FALSE)*$E4030</f>
        <v>166.57736832720454</v>
      </c>
      <c r="V4024" s="5">
        <f ca="1">VLOOKUP(CONCATENATE($F4024," ",$G4024),AllocFactorMatrix,(V$4+1),FALSE)*$E4030</f>
        <v>2248.8906624535757</v>
      </c>
      <c r="W4024" s="5">
        <f ca="1">VLOOKUP(CONCATENATE($F4024," ",$G4024),AllocFactorMatrix,(W$4+1),FALSE)*$E4030</f>
        <v>8601.1040120758207</v>
      </c>
      <c r="X4024" s="5">
        <f ca="1">VLOOKUP(CONCATENATE($F4024," ",$G4024),AllocFactorMatrix,(X$4+1),FALSE)*$E4030</f>
        <v>1558.1697643624691</v>
      </c>
      <c r="Y4024" s="5">
        <f t="shared" ref="Y4024:Y4030" ca="1" si="5833">SUBTOTAL(9,U4024:X4024)</f>
        <v>12574.74180721907</v>
      </c>
      <c r="Z4024" s="5">
        <f ca="1">VLOOKUP(CONCATENATE($F4024," ",$G4024),AllocFactorMatrix,(Z$4+1),FALSE)*$E4030</f>
        <v>965.40307514635754</v>
      </c>
      <c r="AA4024" s="5">
        <f ca="1">VLOOKUP(CONCATENATE($F4024," ",$G4024),AllocFactorMatrix,(AA$4+1),FALSE)*$E4030</f>
        <v>19.281575566505946</v>
      </c>
      <c r="AB4024" s="5">
        <f t="shared" ca="1" si="5830"/>
        <v>984.68465071286346</v>
      </c>
      <c r="AC4024" s="5">
        <f ca="1">VLOOKUP(CONCATENATE($F4024," ",$G4024),AllocFactorMatrix,(AC$4+1),FALSE)*$E4030</f>
        <v>12.73522839369488</v>
      </c>
      <c r="AD4024" s="5">
        <f ca="1">VLOOKUP(CONCATENATE($F4024," ",$G4024),AllocFactorMatrix,(AD$4+1),FALSE)*$E4030</f>
        <v>56.577135488756682</v>
      </c>
      <c r="AE4024" s="5">
        <f ca="1">VLOOKUP(CONCATENATE($F4024," ",$G4024),AllocFactorMatrix,(AE$4+1),FALSE)*$E4030</f>
        <v>11.607775751704924</v>
      </c>
    </row>
    <row r="4025" spans="4:31" hidden="1" outlineLevel="1">
      <c r="E4025" s="44"/>
      <c r="F4025" s="167" t="str">
        <f>F4030</f>
        <v>LABOR_M</v>
      </c>
      <c r="G4025" s="48" t="str">
        <f>$G$10</f>
        <v>SUBTRAN</v>
      </c>
      <c r="H4025" s="4">
        <f t="shared" ca="1" si="5817"/>
        <v>13653.416606207486</v>
      </c>
      <c r="I4025" s="5">
        <f t="shared" ref="I4025:N4025" ca="1" si="5834">VLOOKUP(CONCATENATE($F4025," ",$G4025),AllocFactorMatrix,(I$4+1),FALSE)*$E4030</f>
        <v>6975.1233148025585</v>
      </c>
      <c r="J4025" s="47">
        <f t="shared" ca="1" si="5834"/>
        <v>1.1357930445807183</v>
      </c>
      <c r="K4025" s="47">
        <f t="shared" ca="1" si="5834"/>
        <v>2.1139058727764142</v>
      </c>
      <c r="L4025" s="5">
        <f t="shared" ca="1" si="5834"/>
        <v>1634.6296586061719</v>
      </c>
      <c r="M4025" s="5">
        <f t="shared" ca="1" si="5834"/>
        <v>22.845247076115459</v>
      </c>
      <c r="N4025" s="5">
        <f t="shared" ca="1" si="5834"/>
        <v>4.1348835760107168</v>
      </c>
      <c r="O4025" s="5">
        <f t="shared" ca="1" si="5829"/>
        <v>1661.609789258298</v>
      </c>
      <c r="P4025" s="5">
        <f ca="1">VLOOKUP(CONCATENATE($F4025," ",$G4025),AllocFactorMatrix,(P$4+1),FALSE)*$E4030</f>
        <v>943.72644102633319</v>
      </c>
      <c r="Q4025" s="5">
        <f ca="1">VLOOKUP(CONCATENATE($F4025," ",$G4025),AllocFactorMatrix,(Q$4+1),FALSE)*$E4030</f>
        <v>169.83278014734282</v>
      </c>
      <c r="R4025" s="5">
        <f ca="1">VLOOKUP(CONCATENATE($F4025," ",$G4025),AllocFactorMatrix,(R$4+1),FALSE)*$E4030</f>
        <v>44.579795377775888</v>
      </c>
      <c r="S4025" s="5">
        <f ca="1">VLOOKUP(CONCATENATE($F4025," ",$G4025),AllocFactorMatrix,(S$4+1),FALSE)*$E4030</f>
        <v>0</v>
      </c>
      <c r="T4025" s="5">
        <f t="shared" ca="1" si="5832"/>
        <v>1158.1390165514517</v>
      </c>
      <c r="U4025" s="5">
        <f ca="1">VLOOKUP(CONCATENATE($F4025," ",$G4025),AllocFactorMatrix,(U$4+1),FALSE)*$E4030</f>
        <v>42.600425750994006</v>
      </c>
      <c r="V4025" s="5">
        <f ca="1">VLOOKUP(CONCATENATE($F4025," ",$G4025),AllocFactorMatrix,(V$4+1),FALSE)*$E4030</f>
        <v>597.72528204944456</v>
      </c>
      <c r="W4025" s="5">
        <f ca="1">VLOOKUP(CONCATENATE($F4025," ",$G4025),AllocFactorMatrix,(W$4+1),FALSE)*$E4030</f>
        <v>2947.2467180730487</v>
      </c>
      <c r="X4025" s="5">
        <f ca="1">VLOOKUP(CONCATENATE($F4025," ",$G4025),AllocFactorMatrix,(X$4+1),FALSE)*$E4030</f>
        <v>0</v>
      </c>
      <c r="Y4025" s="5">
        <f t="shared" ca="1" si="5833"/>
        <v>3587.5724258734872</v>
      </c>
      <c r="Z4025" s="5">
        <f ca="1">VLOOKUP(CONCATENATE($F4025," ",$G4025),AllocFactorMatrix,(Z$4+1),FALSE)*$E4030</f>
        <v>259.07564223170237</v>
      </c>
      <c r="AA4025" s="5">
        <f ca="1">VLOOKUP(CONCATENATE($F4025," ",$G4025),AllocFactorMatrix,(AA$4+1),FALSE)*$E4030</f>
        <v>5.2018547014048782</v>
      </c>
      <c r="AB4025" s="5">
        <f t="shared" ca="1" si="5830"/>
        <v>264.27749693310727</v>
      </c>
      <c r="AC4025" s="5">
        <f ca="1">VLOOKUP(CONCATENATE($F4025," ",$G4025),AllocFactorMatrix,(AC$4+1),FALSE)*$E4030</f>
        <v>3.4448638711753481</v>
      </c>
      <c r="AD4025" s="5">
        <f ca="1">VLOOKUP(CONCATENATE($F4025," ",$G4025),AllocFactorMatrix,(AD$4+1),FALSE)*$E4030</f>
        <v>0</v>
      </c>
      <c r="AE4025" s="5">
        <f ca="1">VLOOKUP(CONCATENATE($F4025," ",$G4025),AllocFactorMatrix,(AE$4+1),FALSE)*$E4030</f>
        <v>0</v>
      </c>
    </row>
    <row r="4026" spans="4:31" hidden="1" outlineLevel="1">
      <c r="E4026" s="44"/>
      <c r="F4026" s="167" t="str">
        <f>F4030</f>
        <v>LABOR_M</v>
      </c>
      <c r="G4026" s="48" t="str">
        <f>$G$11</f>
        <v>DISTPRI</v>
      </c>
      <c r="H4026" s="4">
        <f t="shared" ca="1" si="5817"/>
        <v>111529.01505055031</v>
      </c>
      <c r="I4026" s="5">
        <f t="shared" ref="I4026:N4026" ca="1" si="5835">VLOOKUP(CONCATENATE($F4026," ",$G4026),AllocFactorMatrix,(I$4+1),FALSE)*$E4030</f>
        <v>73017.997681931854</v>
      </c>
      <c r="J4026" s="47">
        <f t="shared" ca="1" si="5835"/>
        <v>11.989661105952173</v>
      </c>
      <c r="K4026" s="47">
        <f t="shared" ca="1" si="5835"/>
        <v>22.18430731715765</v>
      </c>
      <c r="L4026" s="5">
        <f t="shared" ca="1" si="5835"/>
        <v>17084.27331374885</v>
      </c>
      <c r="M4026" s="5">
        <f t="shared" ca="1" si="5835"/>
        <v>238.73450361459086</v>
      </c>
      <c r="N4026" s="5">
        <f t="shared" ca="1" si="5835"/>
        <v>0</v>
      </c>
      <c r="O4026" s="5">
        <f t="shared" ca="1" si="5829"/>
        <v>17323.007817363443</v>
      </c>
      <c r="P4026" s="5">
        <f ca="1">VLOOKUP(CONCATENATE($F4026," ",$G4026),AllocFactorMatrix,(P$4+1),FALSE)*$E4030</f>
        <v>9907.5240594043389</v>
      </c>
      <c r="Q4026" s="5">
        <f ca="1">VLOOKUP(CONCATENATE($F4026," ",$G4026),AllocFactorMatrix,(Q$4+1),FALSE)*$E4030</f>
        <v>1782.8031566767615</v>
      </c>
      <c r="R4026" s="5">
        <f ca="1">VLOOKUP(CONCATENATE($F4026," ",$G4026),AllocFactorMatrix,(R$4+1),FALSE)*$E4030</f>
        <v>0</v>
      </c>
      <c r="S4026" s="5">
        <f ca="1">VLOOKUP(CONCATENATE($F4026," ",$G4026),AllocFactorMatrix,(S$4+1),FALSE)*$E4030</f>
        <v>0</v>
      </c>
      <c r="T4026" s="5">
        <f t="shared" ca="1" si="5832"/>
        <v>11690.327216081101</v>
      </c>
      <c r="U4026" s="5">
        <f ca="1">VLOOKUP(CONCATENATE($F4026," ",$G4026),AllocFactorMatrix,(U$4+1),FALSE)*$E4030</f>
        <v>448.6472628745459</v>
      </c>
      <c r="V4026" s="5">
        <f ca="1">VLOOKUP(CONCATENATE($F4026," ",$G4026),AllocFactorMatrix,(V$4+1),FALSE)*$E4030</f>
        <v>6203.8328027297284</v>
      </c>
      <c r="W4026" s="5">
        <f ca="1">VLOOKUP(CONCATENATE($F4026," ",$G4026),AllocFactorMatrix,(W$4+1),FALSE)*$E4030</f>
        <v>0</v>
      </c>
      <c r="X4026" s="5">
        <f ca="1">VLOOKUP(CONCATENATE($F4026," ",$G4026),AllocFactorMatrix,(X$4+1),FALSE)*$E4030</f>
        <v>0</v>
      </c>
      <c r="Y4026" s="5">
        <f t="shared" ca="1" si="5833"/>
        <v>6652.4800656042744</v>
      </c>
      <c r="Z4026" s="5">
        <f ca="1">VLOOKUP(CONCATENATE($F4026," ",$G4026),AllocFactorMatrix,(Z$4+1),FALSE)*$E4030</f>
        <v>2720.570429232534</v>
      </c>
      <c r="AA4026" s="5">
        <f ca="1">VLOOKUP(CONCATENATE($F4026," ",$G4026),AllocFactorMatrix,(AA$4+1),FALSE)*$E4030</f>
        <v>54.606138880515992</v>
      </c>
      <c r="AB4026" s="5">
        <f t="shared" ca="1" si="5830"/>
        <v>2775.1765681130501</v>
      </c>
      <c r="AC4026" s="5">
        <f ca="1">VLOOKUP(CONCATENATE($F4026," ",$G4026),AllocFactorMatrix,(AC$4+1),FALSE)*$E4030</f>
        <v>35.851733033447871</v>
      </c>
      <c r="AD4026" s="5">
        <f ca="1">VLOOKUP(CONCATENATE($F4026," ",$G4026),AllocFactorMatrix,(AD$4+1),FALSE)*$E4030</f>
        <v>0</v>
      </c>
      <c r="AE4026" s="5">
        <f ca="1">VLOOKUP(CONCATENATE($F4026," ",$G4026),AllocFactorMatrix,(AE$4+1),FALSE)*$E4030</f>
        <v>0</v>
      </c>
    </row>
    <row r="4027" spans="4:31" hidden="1" outlineLevel="1">
      <c r="E4027" s="44"/>
      <c r="F4027" s="167" t="str">
        <f>F4030</f>
        <v>LABOR_M</v>
      </c>
      <c r="G4027" s="48" t="str">
        <f>$G$12</f>
        <v>DISTSEC</v>
      </c>
      <c r="H4027" s="4">
        <f t="shared" ca="1" si="5817"/>
        <v>44184.789980909525</v>
      </c>
      <c r="I4027" s="5">
        <f t="shared" ref="I4027:N4027" ca="1" si="5836">VLOOKUP(CONCATENATE($F4027," ",$G4027),AllocFactorMatrix,(I$4+1),FALSE)*$E4030</f>
        <v>32781.63088479924</v>
      </c>
      <c r="J4027" s="47">
        <f t="shared" ca="1" si="5836"/>
        <v>8.12639733126462</v>
      </c>
      <c r="K4027" s="47">
        <f t="shared" ca="1" si="5836"/>
        <v>10.525924102307322</v>
      </c>
      <c r="L4027" s="5">
        <f t="shared" ca="1" si="5836"/>
        <v>6607.6888473362715</v>
      </c>
      <c r="M4027" s="5">
        <f t="shared" ca="1" si="5836"/>
        <v>0</v>
      </c>
      <c r="N4027" s="5">
        <f t="shared" ca="1" si="5836"/>
        <v>0</v>
      </c>
      <c r="O4027" s="5">
        <f t="shared" ca="1" si="5829"/>
        <v>6607.6888473362715</v>
      </c>
      <c r="P4027" s="5">
        <f ca="1">VLOOKUP(CONCATENATE($F4027," ",$G4027),AllocFactorMatrix,(P$4+1),FALSE)*$E4030</f>
        <v>3298.5174742364215</v>
      </c>
      <c r="Q4027" s="5">
        <f ca="1">VLOOKUP(CONCATENATE($F4027," ",$G4027),AllocFactorMatrix,(Q$4+1),FALSE)*$E4030</f>
        <v>0</v>
      </c>
      <c r="R4027" s="5">
        <f ca="1">VLOOKUP(CONCATENATE($F4027," ",$G4027),AllocFactorMatrix,(R$4+1),FALSE)*$E4030</f>
        <v>0</v>
      </c>
      <c r="S4027" s="5">
        <f ca="1">VLOOKUP(CONCATENATE($F4027," ",$G4027),AllocFactorMatrix,(S$4+1),FALSE)*$E4030</f>
        <v>0</v>
      </c>
      <c r="T4027" s="5">
        <f t="shared" ca="1" si="5832"/>
        <v>3298.5174742364215</v>
      </c>
      <c r="U4027" s="5">
        <f ca="1">VLOOKUP(CONCATENATE($F4027," ",$G4027),AllocFactorMatrix,(U$4+1),FALSE)*$E4030</f>
        <v>123.52763817327835</v>
      </c>
      <c r="V4027" s="5">
        <f ca="1">VLOOKUP(CONCATENATE($F4027," ",$G4027),AllocFactorMatrix,(V$4+1),FALSE)*$E4030</f>
        <v>0</v>
      </c>
      <c r="W4027" s="5">
        <f ca="1">VLOOKUP(CONCATENATE($F4027," ",$G4027),AllocFactorMatrix,(W$4+1),FALSE)*$E4030</f>
        <v>0</v>
      </c>
      <c r="X4027" s="5">
        <f ca="1">VLOOKUP(CONCATENATE($F4027," ",$G4027),AllocFactorMatrix,(X$4+1),FALSE)*$E4030</f>
        <v>0</v>
      </c>
      <c r="Y4027" s="5">
        <f t="shared" ca="1" si="5833"/>
        <v>123.52763817327835</v>
      </c>
      <c r="Z4027" s="5">
        <f ca="1">VLOOKUP(CONCATENATE($F4027," ",$G4027),AllocFactorMatrix,(Z$4+1),FALSE)*$E4030</f>
        <v>933.54388869673357</v>
      </c>
      <c r="AA4027" s="5">
        <f ca="1">VLOOKUP(CONCATENATE($F4027," ",$G4027),AllocFactorMatrix,(AA$4+1),FALSE)*$E4030</f>
        <v>0</v>
      </c>
      <c r="AB4027" s="5">
        <f t="shared" ca="1" si="5830"/>
        <v>933.54388869673357</v>
      </c>
      <c r="AC4027" s="5">
        <f ca="1">VLOOKUP(CONCATENATE($F4027," ",$G4027),AllocFactorMatrix,(AC$4+1),FALSE)*$E4030</f>
        <v>11.037823146796431</v>
      </c>
      <c r="AD4027" s="5">
        <f ca="1">VLOOKUP(CONCATENATE($F4027," ",$G4027),AllocFactorMatrix,(AD$4+1),FALSE)*$E4030</f>
        <v>339.7409970893662</v>
      </c>
      <c r="AE4027" s="5">
        <f ca="1">VLOOKUP(CONCATENATE($F4027," ",$G4027),AllocFactorMatrix,(AE$4+1),FALSE)*$E4030</f>
        <v>70.45010599781375</v>
      </c>
    </row>
    <row r="4028" spans="4:31" hidden="1" outlineLevel="1">
      <c r="E4028" s="44"/>
      <c r="F4028" s="167" t="str">
        <f>F4030</f>
        <v>LABOR_M</v>
      </c>
      <c r="G4028" s="48" t="str">
        <f>$G$13</f>
        <v>ENERGY</v>
      </c>
      <c r="H4028" s="4">
        <f t="shared" ca="1" si="5817"/>
        <v>127121.96198664923</v>
      </c>
      <c r="I4028" s="5">
        <f t="shared" ref="I4028:N4028" ca="1" si="5837">VLOOKUP(CONCATENATE($F4028," ",$G4028),AllocFactorMatrix,(I$4+1),FALSE)*$E4030</f>
        <v>49733.111954831606</v>
      </c>
      <c r="J4028" s="47">
        <f t="shared" ca="1" si="5837"/>
        <v>7.9586585699234105</v>
      </c>
      <c r="K4028" s="47">
        <f t="shared" ca="1" si="5837"/>
        <v>22.948000639104126</v>
      </c>
      <c r="L4028" s="5">
        <f t="shared" ca="1" si="5837"/>
        <v>14340.7310398803</v>
      </c>
      <c r="M4028" s="5">
        <f t="shared" ca="1" si="5837"/>
        <v>200.01052476894651</v>
      </c>
      <c r="N4028" s="5">
        <f t="shared" ca="1" si="5837"/>
        <v>27.961301851509528</v>
      </c>
      <c r="O4028" s="5">
        <f t="shared" ca="1" si="5829"/>
        <v>14568.702866500756</v>
      </c>
      <c r="P4028" s="5">
        <f ca="1">VLOOKUP(CONCATENATE($F4028," ",$G4028),AllocFactorMatrix,(P$4+1),FALSE)*$E4030</f>
        <v>9297.204734412433</v>
      </c>
      <c r="Q4028" s="5">
        <f ca="1">VLOOKUP(CONCATENATE($F4028," ",$G4028),AllocFactorMatrix,(Q$4+1),FALSE)*$E4030</f>
        <v>1660.4658158157592</v>
      </c>
      <c r="R4028" s="5">
        <f ca="1">VLOOKUP(CONCATENATE($F4028," ",$G4028),AllocFactorMatrix,(R$4+1),FALSE)*$E4030</f>
        <v>338.13164891695959</v>
      </c>
      <c r="S4028" s="5">
        <f ca="1">VLOOKUP(CONCATENATE($F4028," ",$G4028),AllocFactorMatrix,(S$4+1),FALSE)*$E4030</f>
        <v>12.771346813526137</v>
      </c>
      <c r="T4028" s="5">
        <f t="shared" ca="1" si="5832"/>
        <v>11308.573545958679</v>
      </c>
      <c r="U4028" s="5">
        <f ca="1">VLOOKUP(CONCATENATE($F4028," ",$G4028),AllocFactorMatrix,(U$4+1),FALSE)*$E4030</f>
        <v>487.6030586061226</v>
      </c>
      <c r="V4028" s="5">
        <f ca="1">VLOOKUP(CONCATENATE($F4028," ",$G4028),AllocFactorMatrix,(V$4+1),FALSE)*$E4030</f>
        <v>7709.0970668423788</v>
      </c>
      <c r="W4028" s="5">
        <f ca="1">VLOOKUP(CONCATENATE($F4028," ",$G4028),AllocFactorMatrix,(W$4+1),FALSE)*$E4030</f>
        <v>33155.571787801935</v>
      </c>
      <c r="X4028" s="5">
        <f ca="1">VLOOKUP(CONCATENATE($F4028," ",$G4028),AllocFactorMatrix,(X$4+1),FALSE)*$E4030</f>
        <v>6236.9093546466629</v>
      </c>
      <c r="Y4028" s="5">
        <f t="shared" ca="1" si="5833"/>
        <v>47589.181267897096</v>
      </c>
      <c r="Z4028" s="5">
        <f ca="1">VLOOKUP(CONCATENATE($F4028," ",$G4028),AllocFactorMatrix,(Z$4+1),FALSE)*$E4030</f>
        <v>2557.5650195747098</v>
      </c>
      <c r="AA4028" s="5">
        <f ca="1">VLOOKUP(CONCATENATE($F4028," ",$G4028),AllocFactorMatrix,(AA$4+1),FALSE)*$E4030</f>
        <v>51.317031942814786</v>
      </c>
      <c r="AB4028" s="5">
        <f t="shared" ca="1" si="5830"/>
        <v>2608.8820515175248</v>
      </c>
      <c r="AC4028" s="5">
        <f ca="1">VLOOKUP(CONCATENATE($F4028," ",$G4028),AllocFactorMatrix,(AC$4+1),FALSE)*$E4030</f>
        <v>45.775012548756145</v>
      </c>
      <c r="AD4028" s="5">
        <f ca="1">VLOOKUP(CONCATENATE($F4028," ",$G4028),AllocFactorMatrix,(AD$4+1),FALSE)*$E4030</f>
        <v>1025.3446040276719</v>
      </c>
      <c r="AE4028" s="5">
        <f ca="1">VLOOKUP(CONCATENATE($F4028," ",$G4028),AllocFactorMatrix,(AE$4+1),FALSE)*$E4030</f>
        <v>211.48402415803633</v>
      </c>
    </row>
    <row r="4029" spans="4:31" hidden="1" outlineLevel="1">
      <c r="E4029" s="44"/>
      <c r="F4029" s="167" t="str">
        <f>F4030</f>
        <v>LABOR_M</v>
      </c>
      <c r="G4029" s="48" t="str">
        <f>$G$14</f>
        <v>CUSTOMER</v>
      </c>
      <c r="H4029" s="4">
        <f t="shared" ca="1" si="5817"/>
        <v>84129.198313226487</v>
      </c>
      <c r="I4029" s="5">
        <f t="shared" ref="I4029:N4029" ca="1" si="5838">VLOOKUP(CONCATENATE($F4029," ",$G4029),AllocFactorMatrix,(I$4+1),FALSE)*$E4030</f>
        <v>64945.596518652041</v>
      </c>
      <c r="J4029" s="47">
        <f t="shared" ca="1" si="5838"/>
        <v>13.107089353068664</v>
      </c>
      <c r="K4029" s="47">
        <f t="shared" ca="1" si="5838"/>
        <v>3.8444422224721668</v>
      </c>
      <c r="L4029" s="5">
        <f t="shared" ca="1" si="5838"/>
        <v>13150.51503472058</v>
      </c>
      <c r="M4029" s="5">
        <f t="shared" ca="1" si="5838"/>
        <v>336.20736263696045</v>
      </c>
      <c r="N4029" s="5">
        <f t="shared" ca="1" si="5838"/>
        <v>54.207098609934796</v>
      </c>
      <c r="O4029" s="5">
        <f t="shared" ca="1" si="5829"/>
        <v>13540.929495967475</v>
      </c>
      <c r="P4029" s="5">
        <f ca="1">VLOOKUP(CONCATENATE($F4029," ",$G4029),AllocFactorMatrix,(P$4+1),FALSE)*$E4030</f>
        <v>538.62235378175694</v>
      </c>
      <c r="Q4029" s="5">
        <f ca="1">VLOOKUP(CONCATENATE($F4029," ",$G4029),AllocFactorMatrix,(Q$4+1),FALSE)*$E4030</f>
        <v>130.28125612212105</v>
      </c>
      <c r="R4029" s="5">
        <f ca="1">VLOOKUP(CONCATENATE($F4029," ",$G4029),AllocFactorMatrix,(R$4+1),FALSE)*$E4030</f>
        <v>132.62136662006762</v>
      </c>
      <c r="S4029" s="5">
        <f ca="1">VLOOKUP(CONCATENATE($F4029," ",$G4029),AllocFactorMatrix,(S$4+1),FALSE)*$E4030</f>
        <v>16.381840310035631</v>
      </c>
      <c r="T4029" s="5">
        <f t="shared" ca="1" si="5832"/>
        <v>817.90681683398122</v>
      </c>
      <c r="U4029" s="5">
        <f ca="1">VLOOKUP(CONCATENATE($F4029," ",$G4029),AllocFactorMatrix,(U$4+1),FALSE)*$E4030</f>
        <v>4.0996484871593601</v>
      </c>
      <c r="V4029" s="5">
        <f ca="1">VLOOKUP(CONCATENATE($F4029," ",$G4029),AllocFactorMatrix,(V$4+1),FALSE)*$E4030</f>
        <v>94.715134726813844</v>
      </c>
      <c r="W4029" s="5">
        <f ca="1">VLOOKUP(CONCATENATE($F4029," ",$G4029),AllocFactorMatrix,(W$4+1),FALSE)*$E4030</f>
        <v>222.77903177985172</v>
      </c>
      <c r="X4029" s="5">
        <f ca="1">VLOOKUP(CONCATENATE($F4029," ",$G4029),AllocFactorMatrix,(X$4+1),FALSE)*$E4030</f>
        <v>65.600295770306644</v>
      </c>
      <c r="Y4029" s="5">
        <f t="shared" ca="1" si="5833"/>
        <v>387.19411076413155</v>
      </c>
      <c r="Z4029" s="5">
        <f ca="1">VLOOKUP(CONCATENATE($F4029," ",$G4029),AllocFactorMatrix,(Z$4+1),FALSE)*$E4030</f>
        <v>119.52628868979761</v>
      </c>
      <c r="AA4029" s="5">
        <f ca="1">VLOOKUP(CONCATENATE($F4029," ",$G4029),AllocFactorMatrix,(AA$4+1),FALSE)*$E4030</f>
        <v>1.7855114541582819</v>
      </c>
      <c r="AB4029" s="5">
        <f t="shared" ca="1" si="5830"/>
        <v>121.31180014395589</v>
      </c>
      <c r="AC4029" s="5">
        <f ca="1">VLOOKUP(CONCATENATE($F4029," ",$G4029),AllocFactorMatrix,(AC$4+1),FALSE)*$E4030</f>
        <v>9.7303953100450489</v>
      </c>
      <c r="AD4029" s="5">
        <f ca="1">VLOOKUP(CONCATENATE($F4029," ",$G4029),AllocFactorMatrix,(AD$4+1),FALSE)*$E4030</f>
        <v>3535.4948253114526</v>
      </c>
      <c r="AE4029" s="5">
        <f ca="1">VLOOKUP(CONCATENATE($F4029," ",$G4029),AllocFactorMatrix,(AE$4+1),FALSE)*$E4030</f>
        <v>754.08281866782158</v>
      </c>
    </row>
    <row r="4030" spans="4:31" collapsed="1">
      <c r="D4030" s="48" t="s">
        <v>250</v>
      </c>
      <c r="E4030" s="54">
        <v>747710</v>
      </c>
      <c r="F4030" s="88" t="s">
        <v>67</v>
      </c>
      <c r="G4030" s="48" t="str">
        <f>$G$15</f>
        <v>TOTAL</v>
      </c>
      <c r="H4030" s="4">
        <f t="shared" ca="1" si="5817"/>
        <v>747710</v>
      </c>
      <c r="I4030" s="5">
        <f t="shared" ref="I4030:N4030" ca="1" si="5839">VLOOKUP(CONCATENATE($F4030," ",$G4030),AllocFactorMatrix,(I$4+1),FALSE)*$E4030</f>
        <v>416238.0077085846</v>
      </c>
      <c r="J4030" s="47">
        <f t="shared" ca="1" si="5839"/>
        <v>84.551938863448584</v>
      </c>
      <c r="K4030" s="47">
        <f t="shared" ca="1" si="5839"/>
        <v>135.56589710464149</v>
      </c>
      <c r="L4030" s="5">
        <f t="shared" ca="1" si="5839"/>
        <v>96817.375395963725</v>
      </c>
      <c r="M4030" s="5">
        <f t="shared" ca="1" si="5839"/>
        <v>1410.0506424433697</v>
      </c>
      <c r="N4030" s="5">
        <f t="shared" ca="1" si="5839"/>
        <v>171.57402975219958</v>
      </c>
      <c r="O4030" s="5">
        <f t="shared" ca="1" si="5829"/>
        <v>98399.000068159294</v>
      </c>
      <c r="P4030" s="5">
        <f ca="1">VLOOKUP(CONCATENATE($F4030," ",$G4030),AllocFactorMatrix,(P$4+1),FALSE)*$E4030</f>
        <v>50156.199150264671</v>
      </c>
      <c r="Q4030" s="5">
        <f ca="1">VLOOKUP(CONCATENATE($F4030," ",$G4030),AllocFactorMatrix,(Q$4+1),FALSE)*$E4030</f>
        <v>8439.9328891266814</v>
      </c>
      <c r="R4030" s="5">
        <f ca="1">VLOOKUP(CONCATENATE($F4030," ",$G4030),AllocFactorMatrix,(R$4+1),FALSE)*$E4030</f>
        <v>1467.7451992298511</v>
      </c>
      <c r="S4030" s="5">
        <f ca="1">VLOOKUP(CONCATENATE($F4030," ",$G4030),AllocFactorMatrix,(S$4+1),FALSE)*$E4030</f>
        <v>65.3206168680193</v>
      </c>
      <c r="T4030" s="5">
        <f t="shared" ca="1" si="5832"/>
        <v>60129.197855489219</v>
      </c>
      <c r="U4030" s="5">
        <f ca="1">VLOOKUP(CONCATENATE($F4030," ",$G4030),AllocFactorMatrix,(U$4+1),FALSE)*$E4030</f>
        <v>2347.6932602459942</v>
      </c>
      <c r="V4030" s="5">
        <f ca="1">VLOOKUP(CONCATENATE($F4030," ",$G4030),AllocFactorMatrix,(V$4+1),FALSE)*$E4030</f>
        <v>31362.492581373863</v>
      </c>
      <c r="W4030" s="5">
        <f ca="1">VLOOKUP(CONCATENATE($F4030," ",$G4030),AllocFactorMatrix,(W$4+1),FALSE)*$E4030</f>
        <v>100414.86350727774</v>
      </c>
      <c r="X4030" s="5">
        <f ca="1">VLOOKUP(CONCATENATE($F4030," ",$G4030),AllocFactorMatrix,(X$4+1),FALSE)*$E4030</f>
        <v>17912.874588900049</v>
      </c>
      <c r="Y4030" s="5">
        <f t="shared" ca="1" si="5833"/>
        <v>152037.92393779763</v>
      </c>
      <c r="Z4030" s="5">
        <f ca="1">VLOOKUP(CONCATENATE($F4030," ",$G4030),AllocFactorMatrix,(Z$4+1),FALSE)*$E4030</f>
        <v>13783.773448508347</v>
      </c>
      <c r="AA4030" s="5">
        <f ca="1">VLOOKUP(CONCATENATE($F4030," ",$G4030),AllocFactorMatrix,(AA$4+1),FALSE)*$E4030</f>
        <v>256.58302635470204</v>
      </c>
      <c r="AB4030" s="5">
        <f t="shared" ca="1" si="5830"/>
        <v>14040.356474863049</v>
      </c>
      <c r="AC4030" s="5">
        <f ca="1">VLOOKUP(CONCATENATE($F4030," ",$G4030),AllocFactorMatrix,(AC$4+1),FALSE)*$E4030</f>
        <v>200.73362742264234</v>
      </c>
      <c r="AD4030" s="5">
        <f ca="1">VLOOKUP(CONCATENATE($F4030," ",$G4030),AllocFactorMatrix,(AD$4+1),FALSE)*$E4030</f>
        <v>5322.1527128521293</v>
      </c>
      <c r="AE4030" s="5">
        <f ca="1">VLOOKUP(CONCATENATE($F4030," ",$G4030),AllocFactorMatrix,(AE$4+1),FALSE)*$E4030</f>
        <v>1122.5097788629648</v>
      </c>
    </row>
    <row r="4031" spans="4:31" hidden="1" outlineLevel="1">
      <c r="E4031" s="44"/>
      <c r="F4031" s="167" t="str">
        <f>F4038</f>
        <v>LABOR_M</v>
      </c>
      <c r="G4031" s="48" t="str">
        <f>$G$8</f>
        <v>PRODUCTION</v>
      </c>
      <c r="H4031" s="4">
        <f t="shared" ca="1" si="5817"/>
        <v>-13367.899173373793</v>
      </c>
      <c r="I4031" s="5">
        <f t="shared" ref="I4031:N4031" ca="1" si="5840">VLOOKUP(CONCATENATE($F4031," ",$G4031),AllocFactorMatrix,(I$4+1),FALSE)*$E4038</f>
        <v>-6874.7219231906374</v>
      </c>
      <c r="J4031" s="47">
        <f t="shared" ca="1" si="5840"/>
        <v>-1.5379931432848388</v>
      </c>
      <c r="K4031" s="47">
        <f t="shared" ca="1" si="5840"/>
        <v>-2.6929163301415464</v>
      </c>
      <c r="L4031" s="5">
        <f t="shared" ca="1" si="5840"/>
        <v>-1602.2740701678215</v>
      </c>
      <c r="M4031" s="5">
        <f t="shared" ca="1" si="5840"/>
        <v>-22.295623293992264</v>
      </c>
      <c r="N4031" s="5">
        <f t="shared" ca="1" si="5840"/>
        <v>-3.1051941124930797</v>
      </c>
      <c r="O4031" s="5">
        <f t="shared" ref="O4031:O4038" ca="1" si="5841">SUBTOTAL(9,L4031:N4031)</f>
        <v>-1627.6748875743069</v>
      </c>
      <c r="P4031" s="5">
        <f ca="1">VLOOKUP(CONCATENATE($F4031," ",$G4031),AllocFactorMatrix,(P$4+1),FALSE)*$E4038</f>
        <v>-953.02093410144164</v>
      </c>
      <c r="Q4031" s="5">
        <f ca="1">VLOOKUP(CONCATENATE($F4031," ",$G4031),AllocFactorMatrix,(Q$4+1),FALSE)*$E4038</f>
        <v>-171.02816347267859</v>
      </c>
      <c r="R4031" s="5">
        <f ca="1">VLOOKUP(CONCATENATE($F4031," ",$G4031),AllocFactorMatrix,(R$4+1),FALSE)*$E4038</f>
        <v>-34.68276624148227</v>
      </c>
      <c r="S4031" s="5">
        <f ca="1">VLOOKUP(CONCATENATE($F4031," ",$G4031),AllocFactorMatrix,(S$4+1),FALSE)*$E4038</f>
        <v>-1.3170623637114178</v>
      </c>
      <c r="T4031" s="5">
        <f ca="1">SUBTOTAL(9,P4031:S4031)</f>
        <v>-1160.0489261793139</v>
      </c>
      <c r="U4031" s="5">
        <f ca="1">VLOOKUP(CONCATENATE($F4031," ",$G4031),AllocFactorMatrix,(U$4+1),FALSE)*$E4038</f>
        <v>-45.199724488212503</v>
      </c>
      <c r="V4031" s="5">
        <f ca="1">VLOOKUP(CONCATENATE($F4031," ",$G4031),AllocFactorMatrix,(V$4+1),FALSE)*$E4038</f>
        <v>-610.22238115412983</v>
      </c>
      <c r="W4031" s="5">
        <f ca="1">VLOOKUP(CONCATENATE($F4031," ",$G4031),AllocFactorMatrix,(W$4+1),FALSE)*$E4038</f>
        <v>-2333.8556464443418</v>
      </c>
      <c r="X4031" s="5">
        <f ca="1">VLOOKUP(CONCATENATE($F4031," ",$G4031),AllocFactorMatrix,(X$4+1),FALSE)*$E4038</f>
        <v>-422.799596141444</v>
      </c>
      <c r="Y4031" s="5">
        <f ca="1">SUBTOTAL(9,U4031:X4031)</f>
        <v>-3412.0773482281279</v>
      </c>
      <c r="Z4031" s="5">
        <f ca="1">VLOOKUP(CONCATENATE($F4031," ",$G4031),AllocFactorMatrix,(Z$4+1),FALSE)*$E4038</f>
        <v>-261.95607155334073</v>
      </c>
      <c r="AA4031" s="5">
        <f ca="1">VLOOKUP(CONCATENATE($F4031," ",$G4031),AllocFactorMatrix,(AA$4+1),FALSE)*$E4038</f>
        <v>-5.2319346382805421</v>
      </c>
      <c r="AB4031" s="5">
        <f t="shared" ref="AB4031:AB4038" ca="1" si="5842">SUBTOTAL(9,Z4031:AA4031)</f>
        <v>-267.1880061916213</v>
      </c>
      <c r="AC4031" s="5">
        <f ca="1">VLOOKUP(CONCATENATE($F4031," ",$G4031),AllocFactorMatrix,(AC$4+1),FALSE)*$E4038</f>
        <v>-3.4556243772489776</v>
      </c>
      <c r="AD4031" s="5">
        <f ca="1">VLOOKUP(CONCATENATE($F4031," ",$G4031),AllocFactorMatrix,(AD$4+1),FALSE)*$E4038</f>
        <v>-15.351850987349508</v>
      </c>
      <c r="AE4031" s="5">
        <f ca="1">VLOOKUP(CONCATENATE($F4031," ",$G4031),AllocFactorMatrix,(AE$4+1),FALSE)*$E4038</f>
        <v>-3.1496971717515687</v>
      </c>
    </row>
    <row r="4032" spans="4:31" hidden="1" outlineLevel="1">
      <c r="E4032" s="44"/>
      <c r="F4032" s="167" t="str">
        <f>F4038</f>
        <v>LABOR_M</v>
      </c>
      <c r="G4032" s="48" t="str">
        <f>$G$9</f>
        <v>BULKTRAN</v>
      </c>
      <c r="H4032" s="4">
        <f t="shared" ca="1" si="5817"/>
        <v>-2072.1301113037116</v>
      </c>
      <c r="I4032" s="5">
        <f t="shared" ref="I4032:N4032" ca="1" si="5843">VLOOKUP(CONCATENATE($F4032," ",$G4032),AllocFactorMatrix,(I$4+1),FALSE)*$E4038</f>
        <v>-1065.6362768098147</v>
      </c>
      <c r="J4032" s="47">
        <f t="shared" ca="1" si="5843"/>
        <v>-0.23840110265993503</v>
      </c>
      <c r="K4032" s="47">
        <f t="shared" ca="1" si="5843"/>
        <v>-0.41742333200882936</v>
      </c>
      <c r="L4032" s="5">
        <f t="shared" ca="1" si="5843"/>
        <v>-248.36515478579508</v>
      </c>
      <c r="M4032" s="5">
        <f t="shared" ca="1" si="5843"/>
        <v>-3.4559979678621273</v>
      </c>
      <c r="N4032" s="5">
        <f t="shared" ca="1" si="5843"/>
        <v>-0.48132964937047812</v>
      </c>
      <c r="O4032" s="5">
        <f t="shared" ca="1" si="5841"/>
        <v>-252.30248240302768</v>
      </c>
      <c r="P4032" s="5">
        <f ca="1">VLOOKUP(CONCATENATE($F4032," ",$G4032),AllocFactorMatrix,(P$4+1),FALSE)*$E4038</f>
        <v>-147.72578313485189</v>
      </c>
      <c r="Q4032" s="5">
        <f ca="1">VLOOKUP(CONCATENATE($F4032," ",$G4032),AllocFactorMatrix,(Q$4+1),FALSE)*$E4038</f>
        <v>-26.510718162700609</v>
      </c>
      <c r="R4032" s="5">
        <f ca="1">VLOOKUP(CONCATENATE($F4032," ",$G4032),AllocFactorMatrix,(R$4+1),FALSE)*$E4038</f>
        <v>-5.3761031064199223</v>
      </c>
      <c r="S4032" s="5">
        <f ca="1">VLOOKUP(CONCATENATE($F4032," ",$G4032),AllocFactorMatrix,(S$4+1),FALSE)*$E4038</f>
        <v>-0.20415508427435866</v>
      </c>
      <c r="T4032" s="5">
        <f t="shared" ref="T4032:T4038" ca="1" si="5844">SUBTOTAL(9,P4032:S4032)</f>
        <v>-179.81675948824679</v>
      </c>
      <c r="U4032" s="5">
        <f ca="1">VLOOKUP(CONCATENATE($F4032," ",$G4032),AllocFactorMatrix,(U$4+1),FALSE)*$E4038</f>
        <v>-7.0063148232901193</v>
      </c>
      <c r="V4032" s="5">
        <f ca="1">VLOOKUP(CONCATENATE($F4032," ",$G4032),AllocFactorMatrix,(V$4+1),FALSE)*$E4038</f>
        <v>-94.589295908176311</v>
      </c>
      <c r="W4032" s="5">
        <f ca="1">VLOOKUP(CONCATENATE($F4032," ",$G4032),AllocFactorMatrix,(W$4+1),FALSE)*$E4038</f>
        <v>-361.76608588326025</v>
      </c>
      <c r="X4032" s="5">
        <f ca="1">VLOOKUP(CONCATENATE($F4032," ",$G4032),AllocFactorMatrix,(X$4+1),FALSE)*$E4038</f>
        <v>-65.53728172611747</v>
      </c>
      <c r="Y4032" s="5">
        <f t="shared" ref="Y4032:Y4038" ca="1" si="5845">SUBTOTAL(9,U4032:X4032)</f>
        <v>-528.89897834084411</v>
      </c>
      <c r="Z4032" s="5">
        <f ca="1">VLOOKUP(CONCATENATE($F4032," ",$G4032),AllocFactorMatrix,(Z$4+1),FALSE)*$E4038</f>
        <v>-40.605263150523328</v>
      </c>
      <c r="AA4032" s="5">
        <f ca="1">VLOOKUP(CONCATENATE($F4032," ",$G4032),AllocFactorMatrix,(AA$4+1),FALSE)*$E4038</f>
        <v>-0.8109912532814133</v>
      </c>
      <c r="AB4032" s="5">
        <f t="shared" ca="1" si="5842"/>
        <v>-41.416254403804743</v>
      </c>
      <c r="AC4032" s="5">
        <f ca="1">VLOOKUP(CONCATENATE($F4032," ",$G4032),AllocFactorMatrix,(AC$4+1),FALSE)*$E4038</f>
        <v>-0.53564911229395129</v>
      </c>
      <c r="AD4032" s="5">
        <f ca="1">VLOOKUP(CONCATENATE($F4032," ",$G4032),AllocFactorMatrix,(AD$4+1),FALSE)*$E4038</f>
        <v>-2.3796583354320644</v>
      </c>
      <c r="AE4032" s="5">
        <f ca="1">VLOOKUP(CONCATENATE($F4032," ",$G4032),AllocFactorMatrix,(AE$4+1),FALSE)*$E4038</f>
        <v>-0.48822797557257247</v>
      </c>
    </row>
    <row r="4033" spans="4:31" hidden="1" outlineLevel="1">
      <c r="E4033" s="44"/>
      <c r="F4033" s="167" t="str">
        <f>F4038</f>
        <v>LABOR_M</v>
      </c>
      <c r="G4033" s="48" t="str">
        <f>$G$10</f>
        <v>SUBTRAN</v>
      </c>
      <c r="H4033" s="4">
        <f t="shared" ca="1" si="5817"/>
        <v>-574.26849827957267</v>
      </c>
      <c r="I4033" s="5">
        <f t="shared" ref="I4033:N4033" ca="1" si="5846">VLOOKUP(CONCATENATE($F4033," ",$G4033),AllocFactorMatrix,(I$4+1),FALSE)*$E4038</f>
        <v>-293.37664753343631</v>
      </c>
      <c r="J4033" s="47">
        <f t="shared" ca="1" si="5846"/>
        <v>-4.7771937594814844E-2</v>
      </c>
      <c r="K4033" s="47">
        <f t="shared" ca="1" si="5846"/>
        <v>-8.8911778353834306E-2</v>
      </c>
      <c r="L4033" s="5">
        <f t="shared" ca="1" si="5846"/>
        <v>-68.753217334936679</v>
      </c>
      <c r="M4033" s="5">
        <f t="shared" ca="1" si="5846"/>
        <v>-0.9608807897403473</v>
      </c>
      <c r="N4033" s="5">
        <f t="shared" ca="1" si="5846"/>
        <v>-0.1739149584490792</v>
      </c>
      <c r="O4033" s="5">
        <f t="shared" ca="1" si="5841"/>
        <v>-69.888013083126097</v>
      </c>
      <c r="P4033" s="5">
        <f ca="1">VLOOKUP(CONCATENATE($F4033," ",$G4033),AllocFactorMatrix,(P$4+1),FALSE)*$E4038</f>
        <v>-39.693534717787848</v>
      </c>
      <c r="Q4033" s="5">
        <f ca="1">VLOOKUP(CONCATENATE($F4033," ",$G4033),AllocFactorMatrix,(Q$4+1),FALSE)*$E4038</f>
        <v>-7.1432388263548496</v>
      </c>
      <c r="R4033" s="5">
        <f ca="1">VLOOKUP(CONCATENATE($F4033," ",$G4033),AllocFactorMatrix,(R$4+1),FALSE)*$E4038</f>
        <v>-1.8750451175397866</v>
      </c>
      <c r="S4033" s="5">
        <f ca="1">VLOOKUP(CONCATENATE($F4033," ",$G4033),AllocFactorMatrix,(S$4+1),FALSE)*$E4038</f>
        <v>0</v>
      </c>
      <c r="T4033" s="5">
        <f t="shared" ca="1" si="5844"/>
        <v>-48.711818661682486</v>
      </c>
      <c r="U4033" s="5">
        <f ca="1">VLOOKUP(CONCATENATE($F4033," ",$G4033),AllocFactorMatrix,(U$4+1),FALSE)*$E4038</f>
        <v>-1.7917919908025981</v>
      </c>
      <c r="V4033" s="5">
        <f ca="1">VLOOKUP(CONCATENATE($F4033," ",$G4033),AllocFactorMatrix,(V$4+1),FALSE)*$E4038</f>
        <v>-25.140579095067583</v>
      </c>
      <c r="W4033" s="5">
        <f ca="1">VLOOKUP(CONCATENATE($F4033," ",$G4033),AllocFactorMatrix,(W$4+1),FALSE)*$E4038</f>
        <v>-123.96244805697305</v>
      </c>
      <c r="X4033" s="5">
        <f ca="1">VLOOKUP(CONCATENATE($F4033," ",$G4033),AllocFactorMatrix,(X$4+1),FALSE)*$E4038</f>
        <v>0</v>
      </c>
      <c r="Y4033" s="5">
        <f t="shared" ca="1" si="5845"/>
        <v>-150.89481914284323</v>
      </c>
      <c r="Z4033" s="5">
        <f ca="1">VLOOKUP(CONCATENATE($F4033," ",$G4033),AllocFactorMatrix,(Z$4+1),FALSE)*$E4038</f>
        <v>-10.896831488872435</v>
      </c>
      <c r="AA4033" s="5">
        <f ca="1">VLOOKUP(CONCATENATE($F4033," ",$G4033),AllocFactorMatrix,(AA$4+1),FALSE)*$E4038</f>
        <v>-0.21879221690826928</v>
      </c>
      <c r="AB4033" s="5">
        <f t="shared" ca="1" si="5842"/>
        <v>-11.115623705780704</v>
      </c>
      <c r="AC4033" s="5">
        <f ca="1">VLOOKUP(CONCATENATE($F4033," ",$G4033),AllocFactorMatrix,(AC$4+1),FALSE)*$E4038</f>
        <v>-0.14489243675301056</v>
      </c>
      <c r="AD4033" s="5">
        <f ca="1">VLOOKUP(CONCATENATE($F4033," ",$G4033),AllocFactorMatrix,(AD$4+1),FALSE)*$E4038</f>
        <v>0</v>
      </c>
      <c r="AE4033" s="5">
        <f ca="1">VLOOKUP(CONCATENATE($F4033," ",$G4033),AllocFactorMatrix,(AE$4+1),FALSE)*$E4038</f>
        <v>0</v>
      </c>
    </row>
    <row r="4034" spans="4:31" hidden="1" outlineLevel="1">
      <c r="E4034" s="44"/>
      <c r="F4034" s="167" t="str">
        <f>F4038</f>
        <v>LABOR_M</v>
      </c>
      <c r="G4034" s="48" t="str">
        <f>$G$11</f>
        <v>DISTPRI</v>
      </c>
      <c r="H4034" s="4">
        <f t="shared" ca="1" si="5817"/>
        <v>-4690.9577166612171</v>
      </c>
      <c r="I4034" s="5">
        <f t="shared" ref="I4034:N4034" ca="1" si="5847">VLOOKUP(CONCATENATE($F4034," ",$G4034),AllocFactorMatrix,(I$4+1),FALSE)*$E4038</f>
        <v>-3071.1679783593572</v>
      </c>
      <c r="J4034" s="47">
        <f t="shared" ca="1" si="5847"/>
        <v>-0.50429023568106612</v>
      </c>
      <c r="K4034" s="47">
        <f t="shared" ca="1" si="5847"/>
        <v>-0.93308138291221321</v>
      </c>
      <c r="L4034" s="5">
        <f t="shared" ca="1" si="5847"/>
        <v>-718.57178778415107</v>
      </c>
      <c r="M4034" s="5">
        <f t="shared" ca="1" si="5847"/>
        <v>-10.041274563902139</v>
      </c>
      <c r="N4034" s="5">
        <f t="shared" ca="1" si="5847"/>
        <v>0</v>
      </c>
      <c r="O4034" s="5">
        <f t="shared" ca="1" si="5841"/>
        <v>-728.61306234805318</v>
      </c>
      <c r="P4034" s="5">
        <f ca="1">VLOOKUP(CONCATENATE($F4034," ",$G4034),AllocFactorMatrix,(P$4+1),FALSE)*$E4038</f>
        <v>-416.71466764414959</v>
      </c>
      <c r="Q4034" s="5">
        <f ca="1">VLOOKUP(CONCATENATE($F4034," ",$G4034),AllocFactorMatrix,(Q$4+1),FALSE)*$E4038</f>
        <v>-74.98545756286191</v>
      </c>
      <c r="R4034" s="5">
        <f ca="1">VLOOKUP(CONCATENATE($F4034," ",$G4034),AllocFactorMatrix,(R$4+1),FALSE)*$E4038</f>
        <v>0</v>
      </c>
      <c r="S4034" s="5">
        <f ca="1">VLOOKUP(CONCATENATE($F4034," ",$G4034),AllocFactorMatrix,(S$4+1),FALSE)*$E4038</f>
        <v>0</v>
      </c>
      <c r="T4034" s="5">
        <f t="shared" ca="1" si="5844"/>
        <v>-491.70012520701152</v>
      </c>
      <c r="U4034" s="5">
        <f ca="1">VLOOKUP(CONCATENATE($F4034," ",$G4034),AllocFactorMatrix,(U$4+1),FALSE)*$E4038</f>
        <v>-18.870294325529407</v>
      </c>
      <c r="V4034" s="5">
        <f ca="1">VLOOKUP(CONCATENATE($F4034," ",$G4034),AllocFactorMatrix,(V$4+1),FALSE)*$E4038</f>
        <v>-260.93584118581703</v>
      </c>
      <c r="W4034" s="5">
        <f ca="1">VLOOKUP(CONCATENATE($F4034," ",$G4034),AllocFactorMatrix,(W$4+1),FALSE)*$E4038</f>
        <v>0</v>
      </c>
      <c r="X4034" s="5">
        <f ca="1">VLOOKUP(CONCATENATE($F4034," ",$G4034),AllocFactorMatrix,(X$4+1),FALSE)*$E4038</f>
        <v>0</v>
      </c>
      <c r="Y4034" s="5">
        <f t="shared" ca="1" si="5845"/>
        <v>-279.80613551134644</v>
      </c>
      <c r="Z4034" s="5">
        <f ca="1">VLOOKUP(CONCATENATE($F4034," ",$G4034),AllocFactorMatrix,(Z$4+1),FALSE)*$E4038</f>
        <v>-114.42834712513402</v>
      </c>
      <c r="AA4034" s="5">
        <f ca="1">VLOOKUP(CONCATENATE($F4034," ",$G4034),AllocFactorMatrix,(AA$4+1),FALSE)*$E4038</f>
        <v>-2.2967573814090323</v>
      </c>
      <c r="AB4034" s="5">
        <f t="shared" ca="1" si="5842"/>
        <v>-116.72510450654306</v>
      </c>
      <c r="AC4034" s="5">
        <f ca="1">VLOOKUP(CONCATENATE($F4034," ",$G4034),AllocFactorMatrix,(AC$4+1),FALSE)*$E4038</f>
        <v>-1.5079391103086788</v>
      </c>
      <c r="AD4034" s="5">
        <f ca="1">VLOOKUP(CONCATENATE($F4034," ",$G4034),AllocFactorMatrix,(AD$4+1),FALSE)*$E4038</f>
        <v>0</v>
      </c>
      <c r="AE4034" s="5">
        <f ca="1">VLOOKUP(CONCATENATE($F4034," ",$G4034),AllocFactorMatrix,(AE$4+1),FALSE)*$E4038</f>
        <v>0</v>
      </c>
    </row>
    <row r="4035" spans="4:31" hidden="1" outlineLevel="1">
      <c r="E4035" s="44"/>
      <c r="F4035" s="167" t="str">
        <f>F4038</f>
        <v>LABOR_M</v>
      </c>
      <c r="G4035" s="48" t="str">
        <f>$G$12</f>
        <v>DISTSEC</v>
      </c>
      <c r="H4035" s="4">
        <f t="shared" ca="1" si="5817"/>
        <v>-1858.4310228693257</v>
      </c>
      <c r="I4035" s="5">
        <f t="shared" ref="I4035:N4035" ca="1" si="5848">VLOOKUP(CONCATENATE($F4035," ",$G4035),AllocFactorMatrix,(I$4+1),FALSE)*$E4038</f>
        <v>-1378.8093106900419</v>
      </c>
      <c r="J4035" s="47">
        <f t="shared" ca="1" si="5848"/>
        <v>-0.34179972137719311</v>
      </c>
      <c r="K4035" s="47">
        <f t="shared" ca="1" si="5848"/>
        <v>-0.4427248359570729</v>
      </c>
      <c r="L4035" s="5">
        <f t="shared" ca="1" si="5848"/>
        <v>-277.92219785729549</v>
      </c>
      <c r="M4035" s="5">
        <f t="shared" ca="1" si="5848"/>
        <v>0</v>
      </c>
      <c r="N4035" s="5">
        <f t="shared" ca="1" si="5848"/>
        <v>0</v>
      </c>
      <c r="O4035" s="5">
        <f t="shared" ca="1" si="5841"/>
        <v>-277.92219785729549</v>
      </c>
      <c r="P4035" s="5">
        <f ca="1">VLOOKUP(CONCATENATE($F4035," ",$G4035),AllocFactorMatrix,(P$4+1),FALSE)*$E4038</f>
        <v>-138.73704517428044</v>
      </c>
      <c r="Q4035" s="5">
        <f ca="1">VLOOKUP(CONCATENATE($F4035," ",$G4035),AllocFactorMatrix,(Q$4+1),FALSE)*$E4038</f>
        <v>0</v>
      </c>
      <c r="R4035" s="5">
        <f ca="1">VLOOKUP(CONCATENATE($F4035," ",$G4035),AllocFactorMatrix,(R$4+1),FALSE)*$E4038</f>
        <v>0</v>
      </c>
      <c r="S4035" s="5">
        <f ca="1">VLOOKUP(CONCATENATE($F4035," ",$G4035),AllocFactorMatrix,(S$4+1),FALSE)*$E4038</f>
        <v>0</v>
      </c>
      <c r="T4035" s="5">
        <f t="shared" ca="1" si="5844"/>
        <v>-138.73704517428044</v>
      </c>
      <c r="U4035" s="5">
        <f ca="1">VLOOKUP(CONCATENATE($F4035," ",$G4035),AllocFactorMatrix,(U$4+1),FALSE)*$E4038</f>
        <v>-5.1956248985722144</v>
      </c>
      <c r="V4035" s="5">
        <f ca="1">VLOOKUP(CONCATENATE($F4035," ",$G4035),AllocFactorMatrix,(V$4+1),FALSE)*$E4038</f>
        <v>0</v>
      </c>
      <c r="W4035" s="5">
        <f ca="1">VLOOKUP(CONCATENATE($F4035," ",$G4035),AllocFactorMatrix,(W$4+1),FALSE)*$E4038</f>
        <v>0</v>
      </c>
      <c r="X4035" s="5">
        <f ca="1">VLOOKUP(CONCATENATE($F4035," ",$G4035),AllocFactorMatrix,(X$4+1),FALSE)*$E4038</f>
        <v>0</v>
      </c>
      <c r="Y4035" s="5">
        <f t="shared" ca="1" si="5845"/>
        <v>-5.1956248985722144</v>
      </c>
      <c r="Z4035" s="5">
        <f ca="1">VLOOKUP(CONCATENATE($F4035," ",$G4035),AllocFactorMatrix,(Z$4+1),FALSE)*$E4038</f>
        <v>-39.265252244350847</v>
      </c>
      <c r="AA4035" s="5">
        <f ca="1">VLOOKUP(CONCATENATE($F4035," ",$G4035),AllocFactorMatrix,(AA$4+1),FALSE)*$E4038</f>
        <v>0</v>
      </c>
      <c r="AB4035" s="5">
        <f t="shared" ca="1" si="5842"/>
        <v>-39.265252244350847</v>
      </c>
      <c r="AC4035" s="5">
        <f ca="1">VLOOKUP(CONCATENATE($F4035," ",$G4035),AllocFactorMatrix,(AC$4+1),FALSE)*$E4038</f>
        <v>-0.46425552706744722</v>
      </c>
      <c r="AD4035" s="5">
        <f ca="1">VLOOKUP(CONCATENATE($F4035," ",$G4035),AllocFactorMatrix,(AD$4+1),FALSE)*$E4038</f>
        <v>-14.289650556316591</v>
      </c>
      <c r="AE4035" s="5">
        <f ca="1">VLOOKUP(CONCATENATE($F4035," ",$G4035),AllocFactorMatrix,(AE$4+1),FALSE)*$E4038</f>
        <v>-2.9631613640652721</v>
      </c>
    </row>
    <row r="4036" spans="4:31" hidden="1" outlineLevel="1">
      <c r="E4036" s="44"/>
      <c r="F4036" s="167" t="str">
        <f>F4038</f>
        <v>LABOR_M</v>
      </c>
      <c r="G4036" s="48" t="str">
        <f>$G$13</f>
        <v>ENERGY</v>
      </c>
      <c r="H4036" s="4">
        <f t="shared" ca="1" si="5817"/>
        <v>-5346.803683939137</v>
      </c>
      <c r="I4036" s="5">
        <f t="shared" ref="I4036:N4036" ca="1" si="5849">VLOOKUP(CONCATENATE($F4036," ",$G4036),AllocFactorMatrix,(I$4+1),FALSE)*$E4038</f>
        <v>-2091.7958003336844</v>
      </c>
      <c r="J4036" s="47">
        <f t="shared" ca="1" si="5849"/>
        <v>-0.33474455787072704</v>
      </c>
      <c r="K4036" s="47">
        <f t="shared" ca="1" si="5849"/>
        <v>-0.96520264821814039</v>
      </c>
      <c r="L4036" s="5">
        <f t="shared" ca="1" si="5849"/>
        <v>-603.17723512216708</v>
      </c>
      <c r="M4036" s="5">
        <f t="shared" ca="1" si="5849"/>
        <v>-8.4125275754752504</v>
      </c>
      <c r="N4036" s="5">
        <f t="shared" ca="1" si="5849"/>
        <v>-1.1760642253388656</v>
      </c>
      <c r="O4036" s="5">
        <f t="shared" ca="1" si="5841"/>
        <v>-612.7658269229812</v>
      </c>
      <c r="P4036" s="5">
        <f ca="1">VLOOKUP(CONCATENATE($F4036," ",$G4036),AllocFactorMatrix,(P$4+1),FALSE)*$E4038</f>
        <v>-391.04437775679958</v>
      </c>
      <c r="Q4036" s="5">
        <f ca="1">VLOOKUP(CONCATENATE($F4036," ",$G4036),AllocFactorMatrix,(Q$4+1),FALSE)*$E4038</f>
        <v>-69.839897074520621</v>
      </c>
      <c r="R4036" s="5">
        <f ca="1">VLOOKUP(CONCATENATE($F4036," ",$G4036),AllocFactorMatrix,(R$4+1),FALSE)*$E4038</f>
        <v>-14.221960689023099</v>
      </c>
      <c r="S4036" s="5">
        <f ca="1">VLOOKUP(CONCATENATE($F4036," ",$G4036),AllocFactorMatrix,(S$4+1),FALSE)*$E4038</f>
        <v>-0.5371682683641833</v>
      </c>
      <c r="T4036" s="5">
        <f t="shared" ca="1" si="5844"/>
        <v>-475.64340378870747</v>
      </c>
      <c r="U4036" s="5">
        <f ca="1">VLOOKUP(CONCATENATE($F4036," ",$G4036),AllocFactorMatrix,(U$4+1),FALSE)*$E4038</f>
        <v>-20.508791630583982</v>
      </c>
      <c r="V4036" s="5">
        <f ca="1">VLOOKUP(CONCATENATE($F4036," ",$G4036),AllocFactorMatrix,(V$4+1),FALSE)*$E4038</f>
        <v>-324.24789511324707</v>
      </c>
      <c r="W4036" s="5">
        <f ca="1">VLOOKUP(CONCATENATE($F4036," ",$G4036),AllocFactorMatrix,(W$4+1),FALSE)*$E4038</f>
        <v>-1394.5374238068009</v>
      </c>
      <c r="X4036" s="5">
        <f ca="1">VLOOKUP(CONCATENATE($F4036," ",$G4036),AllocFactorMatrix,(X$4+1),FALSE)*$E4038</f>
        <v>-262.32705500031147</v>
      </c>
      <c r="Y4036" s="5">
        <f t="shared" ca="1" si="5845"/>
        <v>-2001.6211655509435</v>
      </c>
      <c r="Z4036" s="5">
        <f ca="1">VLOOKUP(CONCATENATE($F4036," ",$G4036),AllocFactorMatrix,(Z$4+1),FALSE)*$E4038</f>
        <v>-107.57227039976067</v>
      </c>
      <c r="AA4036" s="5">
        <f ca="1">VLOOKUP(CONCATENATE($F4036," ",$G4036),AllocFactorMatrix,(AA$4+1),FALSE)*$E4038</f>
        <v>-2.1584161473961592</v>
      </c>
      <c r="AB4036" s="5">
        <f t="shared" ca="1" si="5842"/>
        <v>-109.73068654715682</v>
      </c>
      <c r="AC4036" s="5">
        <f ca="1">VLOOKUP(CONCATENATE($F4036," ",$G4036),AllocFactorMatrix,(AC$4+1),FALSE)*$E4038</f>
        <v>-1.9253164591162777</v>
      </c>
      <c r="AD4036" s="5">
        <f ca="1">VLOOKUP(CONCATENATE($F4036," ",$G4036),AllocFactorMatrix,(AD$4+1),FALSE)*$E4038</f>
        <v>-43.126429300218341</v>
      </c>
      <c r="AE4036" s="5">
        <f ca="1">VLOOKUP(CONCATENATE($F4036," ",$G4036),AllocFactorMatrix,(AE$4+1),FALSE)*$E4038</f>
        <v>-8.8951078302364337</v>
      </c>
    </row>
    <row r="4037" spans="4:31" hidden="1" outlineLevel="1">
      <c r="E4037" s="44"/>
      <c r="F4037" s="167" t="str">
        <f>F4038</f>
        <v>LABOR_M</v>
      </c>
      <c r="G4037" s="48" t="str">
        <f>$G$14</f>
        <v>CUSTOMER</v>
      </c>
      <c r="H4037" s="4">
        <f t="shared" ca="1" si="5817"/>
        <v>-3538.509793573257</v>
      </c>
      <c r="I4037" s="5">
        <f t="shared" ref="I4037:N4037" ca="1" si="5850">VLOOKUP(CONCATENATE($F4037," ",$G4037),AllocFactorMatrix,(I$4+1),FALSE)*$E4038</f>
        <v>-2731.6393587287689</v>
      </c>
      <c r="J4037" s="47">
        <f t="shared" ca="1" si="5850"/>
        <v>-0.55128974209875004</v>
      </c>
      <c r="K4037" s="47">
        <f t="shared" ca="1" si="5850"/>
        <v>-0.16169887182801779</v>
      </c>
      <c r="L4037" s="5">
        <f t="shared" ca="1" si="5850"/>
        <v>-553.11624470306333</v>
      </c>
      <c r="M4037" s="5">
        <f t="shared" ca="1" si="5850"/>
        <v>-14.141024391234261</v>
      </c>
      <c r="N4037" s="5">
        <f t="shared" ca="1" si="5850"/>
        <v>-2.2799735782373372</v>
      </c>
      <c r="O4037" s="5">
        <f t="shared" ca="1" si="5841"/>
        <v>-569.53724267253494</v>
      </c>
      <c r="P4037" s="5">
        <f ca="1">VLOOKUP(CONCATENATE($F4037," ",$G4037),AllocFactorMatrix,(P$4+1),FALSE)*$E4038</f>
        <v>-22.654684843164429</v>
      </c>
      <c r="Q4037" s="5">
        <f ca="1">VLOOKUP(CONCATENATE($F4037," ",$G4037),AllocFactorMatrix,(Q$4+1),FALSE)*$E4038</f>
        <v>-5.47968493638521</v>
      </c>
      <c r="R4037" s="5">
        <f ca="1">VLOOKUP(CONCATENATE($F4037," ",$G4037),AllocFactorMatrix,(R$4+1),FALSE)*$E4038</f>
        <v>-5.5781109772966877</v>
      </c>
      <c r="S4037" s="5">
        <f ca="1">VLOOKUP(CONCATENATE($F4037," ",$G4037),AllocFactorMatrix,(S$4+1),FALSE)*$E4038</f>
        <v>-0.68902715746788279</v>
      </c>
      <c r="T4037" s="5">
        <f t="shared" ca="1" si="5844"/>
        <v>-34.401507914314209</v>
      </c>
      <c r="U4037" s="5">
        <f ca="1">VLOOKUP(CONCATENATE($F4037," ",$G4037),AllocFactorMatrix,(U$4+1),FALSE)*$E4038</f>
        <v>-0.17243295565483238</v>
      </c>
      <c r="V4037" s="5">
        <f ca="1">VLOOKUP(CONCATENATE($F4037," ",$G4037),AllocFactorMatrix,(V$4+1),FALSE)*$E4038</f>
        <v>-3.9837587728177617</v>
      </c>
      <c r="W4037" s="5">
        <f ca="1">VLOOKUP(CONCATENATE($F4037," ",$G4037),AllocFactorMatrix,(W$4+1),FALSE)*$E4038</f>
        <v>-9.3701806454969923</v>
      </c>
      <c r="X4037" s="5">
        <f ca="1">VLOOKUP(CONCATENATE($F4037," ",$G4037),AllocFactorMatrix,(X$4+1),FALSE)*$E4038</f>
        <v>-2.7591762871706589</v>
      </c>
      <c r="Y4037" s="5">
        <f t="shared" ca="1" si="5845"/>
        <v>-16.285548661140247</v>
      </c>
      <c r="Z4037" s="5">
        <f ca="1">VLOOKUP(CONCATENATE($F4037," ",$G4037),AllocFactorMatrix,(Z$4+1),FALSE)*$E4038</f>
        <v>-5.0273264407396514</v>
      </c>
      <c r="AA4037" s="5">
        <f ca="1">VLOOKUP(CONCATENATE($F4037," ",$G4037),AllocFactorMatrix,(AA$4+1),FALSE)*$E4038</f>
        <v>-7.509936970459645E-2</v>
      </c>
      <c r="AB4037" s="5">
        <f t="shared" ca="1" si="5842"/>
        <v>-5.1024258104442479</v>
      </c>
      <c r="AC4037" s="5">
        <f ca="1">VLOOKUP(CONCATENATE($F4037," ",$G4037),AllocFactorMatrix,(AC$4+1),FALSE)*$E4038</f>
        <v>-0.40926455725562949</v>
      </c>
      <c r="AD4037" s="5">
        <f ca="1">VLOOKUP(CONCATENATE($F4037," ",$G4037),AllocFactorMatrix,(AD$4+1),FALSE)*$E4038</f>
        <v>-148.70441315646423</v>
      </c>
      <c r="AE4037" s="5">
        <f ca="1">VLOOKUP(CONCATENATE($F4037," ",$G4037),AllocFactorMatrix,(AE$4+1),FALSE)*$E4038</f>
        <v>-31.717043458405424</v>
      </c>
    </row>
    <row r="4038" spans="4:31" collapsed="1">
      <c r="D4038" s="48" t="s">
        <v>291</v>
      </c>
      <c r="E4038" s="54">
        <v>-31449</v>
      </c>
      <c r="F4038" s="88" t="s">
        <v>67</v>
      </c>
      <c r="G4038" s="48" t="str">
        <f>$G$15</f>
        <v>TOTAL</v>
      </c>
      <c r="H4038" s="4">
        <f t="shared" ca="1" si="5817"/>
        <v>-31449.000000000015</v>
      </c>
      <c r="I4038" s="5">
        <f t="shared" ref="I4038:N4038" ca="1" si="5851">VLOOKUP(CONCATENATE($F4038," ",$G4038),AllocFactorMatrix,(I$4+1),FALSE)*$E4038</f>
        <v>-17507.14729564574</v>
      </c>
      <c r="J4038" s="47">
        <f t="shared" ca="1" si="5851"/>
        <v>-3.556290440567325</v>
      </c>
      <c r="K4038" s="47">
        <f t="shared" ca="1" si="5851"/>
        <v>-5.7019591794196547</v>
      </c>
      <c r="L4038" s="5">
        <f t="shared" ca="1" si="5851"/>
        <v>-4072.1799077552305</v>
      </c>
      <c r="M4038" s="5">
        <f t="shared" ca="1" si="5851"/>
        <v>-59.307328582206388</v>
      </c>
      <c r="N4038" s="5">
        <f t="shared" ca="1" si="5851"/>
        <v>-7.2164765238888409</v>
      </c>
      <c r="O4038" s="5">
        <f t="shared" ca="1" si="5841"/>
        <v>-4138.7037128613256</v>
      </c>
      <c r="P4038" s="5">
        <f ca="1">VLOOKUP(CONCATENATE($F4038," ",$G4038),AllocFactorMatrix,(P$4+1),FALSE)*$E4038</f>
        <v>-2109.5910273724753</v>
      </c>
      <c r="Q4038" s="5">
        <f ca="1">VLOOKUP(CONCATENATE($F4038," ",$G4038),AllocFactorMatrix,(Q$4+1),FALSE)*$E4038</f>
        <v>-354.98716003550174</v>
      </c>
      <c r="R4038" s="5">
        <f ca="1">VLOOKUP(CONCATENATE($F4038," ",$G4038),AllocFactorMatrix,(R$4+1),FALSE)*$E4038</f>
        <v>-61.73398613176176</v>
      </c>
      <c r="S4038" s="5">
        <f ca="1">VLOOKUP(CONCATENATE($F4038," ",$G4038),AllocFactorMatrix,(S$4+1),FALSE)*$E4038</f>
        <v>-2.7474128738178423</v>
      </c>
      <c r="T4038" s="5">
        <f t="shared" ca="1" si="5844"/>
        <v>-2529.0595864135566</v>
      </c>
      <c r="U4038" s="5">
        <f ca="1">VLOOKUP(CONCATENATE($F4038," ",$G4038),AllocFactorMatrix,(U$4+1),FALSE)*$E4038</f>
        <v>-98.744975112645648</v>
      </c>
      <c r="V4038" s="5">
        <f ca="1">VLOOKUP(CONCATENATE($F4038," ",$G4038),AllocFactorMatrix,(V$4+1),FALSE)*$E4038</f>
        <v>-1319.1197512292556</v>
      </c>
      <c r="W4038" s="5">
        <f ca="1">VLOOKUP(CONCATENATE($F4038," ",$G4038),AllocFactorMatrix,(W$4+1),FALSE)*$E4038</f>
        <v>-4223.4917848368723</v>
      </c>
      <c r="X4038" s="5">
        <f ca="1">VLOOKUP(CONCATENATE($F4038," ",$G4038),AllocFactorMatrix,(X$4+1),FALSE)*$E4038</f>
        <v>-753.42310915504368</v>
      </c>
      <c r="Y4038" s="5">
        <f t="shared" ca="1" si="5845"/>
        <v>-6394.7796203338175</v>
      </c>
      <c r="Z4038" s="5">
        <f ca="1">VLOOKUP(CONCATENATE($F4038," ",$G4038),AllocFactorMatrix,(Z$4+1),FALSE)*$E4038</f>
        <v>-579.75136240272161</v>
      </c>
      <c r="AA4038" s="5">
        <f ca="1">VLOOKUP(CONCATENATE($F4038," ",$G4038),AllocFactorMatrix,(AA$4+1),FALSE)*$E4038</f>
        <v>-10.791991006980012</v>
      </c>
      <c r="AB4038" s="5">
        <f t="shared" ca="1" si="5842"/>
        <v>-590.54335340970158</v>
      </c>
      <c r="AC4038" s="5">
        <f ca="1">VLOOKUP(CONCATENATE($F4038," ",$G4038),AllocFactorMatrix,(AC$4+1),FALSE)*$E4038</f>
        <v>-8.4429415800439731</v>
      </c>
      <c r="AD4038" s="5">
        <f ca="1">VLOOKUP(CONCATENATE($F4038," ",$G4038),AllocFactorMatrix,(AD$4+1),FALSE)*$E4038</f>
        <v>-223.85200233578072</v>
      </c>
      <c r="AE4038" s="5">
        <f ca="1">VLOOKUP(CONCATENATE($F4038," ",$G4038),AllocFactorMatrix,(AE$4+1),FALSE)*$E4038</f>
        <v>-47.213237800031273</v>
      </c>
    </row>
    <row r="4039" spans="4:31" hidden="1" outlineLevel="1">
      <c r="E4039" s="44"/>
      <c r="F4039" s="167" t="str">
        <f>F4046</f>
        <v>RB_GUP</v>
      </c>
      <c r="G4039" s="48" t="str">
        <f>$G$8</f>
        <v>PRODUCTION</v>
      </c>
      <c r="H4039" s="4">
        <f t="shared" ca="1" si="5817"/>
        <v>1407918.0274103594</v>
      </c>
      <c r="I4039" s="5">
        <f t="shared" ref="I4039:N4039" ca="1" si="5852">VLOOKUP(CONCATENATE($F4039," ",$G4039),AllocFactorMatrix,(I$4+1),FALSE)*$E4046</f>
        <v>724051.31154580077</v>
      </c>
      <c r="J4039" s="47">
        <f t="shared" ca="1" si="5852"/>
        <v>161.9826903525155</v>
      </c>
      <c r="K4039" s="47">
        <f t="shared" ca="1" si="5852"/>
        <v>283.62014093177527</v>
      </c>
      <c r="L4039" s="5">
        <f t="shared" ca="1" si="5852"/>
        <v>168752.80992055181</v>
      </c>
      <c r="M4039" s="5">
        <f t="shared" ca="1" si="5852"/>
        <v>2348.1932023010418</v>
      </c>
      <c r="N4039" s="5">
        <f t="shared" ca="1" si="5852"/>
        <v>327.04157271737989</v>
      </c>
      <c r="O4039" s="5">
        <f t="shared" ref="O4039:O4046" ca="1" si="5853">SUBTOTAL(9,L4039:N4039)</f>
        <v>171428.04469557022</v>
      </c>
      <c r="P4039" s="5">
        <f ca="1">VLOOKUP(CONCATENATE($F4039," ",$G4039),AllocFactorMatrix,(P$4+1),FALSE)*$E4046</f>
        <v>100372.94089511328</v>
      </c>
      <c r="Q4039" s="5">
        <f ca="1">VLOOKUP(CONCATENATE($F4039," ",$G4039),AllocFactorMatrix,(Q$4+1),FALSE)*$E4046</f>
        <v>18012.825457846353</v>
      </c>
      <c r="R4039" s="5">
        <f ca="1">VLOOKUP(CONCATENATE($F4039," ",$G4039),AllocFactorMatrix,(R$4+1),FALSE)*$E4046</f>
        <v>3652.8171852988721</v>
      </c>
      <c r="S4039" s="5">
        <f ca="1">VLOOKUP(CONCATENATE($F4039," ",$G4039),AllocFactorMatrix,(S$4+1),FALSE)*$E4046</f>
        <v>138.71408072754136</v>
      </c>
      <c r="T4039" s="5">
        <f ca="1">SUBTOTAL(9,P4039:S4039)</f>
        <v>122177.29761898605</v>
      </c>
      <c r="U4039" s="5">
        <f ca="1">VLOOKUP(CONCATENATE($F4039," ",$G4039),AllocFactorMatrix,(U$4+1),FALSE)*$E4046</f>
        <v>4760.4717925827281</v>
      </c>
      <c r="V4039" s="5">
        <f ca="1">VLOOKUP(CONCATENATE($F4039," ",$G4039),AllocFactorMatrix,(V$4+1),FALSE)*$E4046</f>
        <v>64269.118132445183</v>
      </c>
      <c r="W4039" s="5">
        <f ca="1">VLOOKUP(CONCATENATE($F4039," ",$G4039),AllocFactorMatrix,(W$4+1),FALSE)*$E4046</f>
        <v>245803.57731507029</v>
      </c>
      <c r="X4039" s="5">
        <f ca="1">VLOOKUP(CONCATENATE($F4039," ",$G4039),AllocFactorMatrix,(X$4+1),FALSE)*$E4046</f>
        <v>44529.597782650337</v>
      </c>
      <c r="Y4039" s="5">
        <f ca="1">SUBTOTAL(9,U4039:X4039)</f>
        <v>359362.76502274856</v>
      </c>
      <c r="Z4039" s="5">
        <f ca="1">VLOOKUP(CONCATENATE($F4039," ",$G4039),AllocFactorMatrix,(Z$4+1),FALSE)*$E4046</f>
        <v>27589.42678623346</v>
      </c>
      <c r="AA4039" s="5">
        <f ca="1">VLOOKUP(CONCATENATE($F4039," ",$G4039),AllocFactorMatrix,(AA$4+1),FALSE)*$E4046</f>
        <v>551.03161685568102</v>
      </c>
      <c r="AB4039" s="5">
        <f t="shared" ref="AB4039:AB4046" ca="1" si="5854">SUBTOTAL(9,Z4039:AA4039)</f>
        <v>28140.458403089142</v>
      </c>
      <c r="AC4039" s="5">
        <f ca="1">VLOOKUP(CONCATENATE($F4039," ",$G4039),AllocFactorMatrix,(AC$4+1),FALSE)*$E4046</f>
        <v>363.94917358279622</v>
      </c>
      <c r="AD4039" s="5">
        <f ca="1">VLOOKUP(CONCATENATE($F4039," ",$G4039),AllocFactorMatrix,(AD$4+1),FALSE)*$E4046</f>
        <v>1616.869448137222</v>
      </c>
      <c r="AE4039" s="5">
        <f ca="1">VLOOKUP(CONCATENATE($F4039," ",$G4039),AllocFactorMatrix,(AE$4+1),FALSE)*$E4046</f>
        <v>331.72867116062173</v>
      </c>
    </row>
    <row r="4040" spans="4:31" hidden="1" outlineLevel="1">
      <c r="E4040" s="44"/>
      <c r="F4040" s="167" t="str">
        <f>F4046</f>
        <v>RB_GUP</v>
      </c>
      <c r="G4040" s="48" t="str">
        <f>$G$9</f>
        <v>BULKTRAN</v>
      </c>
      <c r="H4040" s="4">
        <f t="shared" ca="1" si="5817"/>
        <v>764576.17606637441</v>
      </c>
      <c r="I4040" s="5">
        <f t="shared" ref="I4040:N4040" ca="1" si="5855">VLOOKUP(CONCATENATE($F4040," ",$G4040),AllocFactorMatrix,(I$4+1),FALSE)*$E4046</f>
        <v>393199.30015796161</v>
      </c>
      <c r="J4040" s="47">
        <f t="shared" ca="1" si="5855"/>
        <v>87.965423815524716</v>
      </c>
      <c r="K4040" s="47">
        <f t="shared" ca="1" si="5855"/>
        <v>154.02118488949415</v>
      </c>
      <c r="L4040" s="5">
        <f t="shared" ca="1" si="5855"/>
        <v>91641.967499223581</v>
      </c>
      <c r="M4040" s="5">
        <f t="shared" ca="1" si="5855"/>
        <v>1275.1968114100259</v>
      </c>
      <c r="N4040" s="5">
        <f t="shared" ca="1" si="5855"/>
        <v>177.60138744931839</v>
      </c>
      <c r="O4040" s="5">
        <f t="shared" ca="1" si="5853"/>
        <v>93094.765698082934</v>
      </c>
      <c r="P4040" s="5">
        <f ca="1">VLOOKUP(CONCATENATE($F4040," ",$G4040),AllocFactorMatrix,(P$4+1),FALSE)*$E4046</f>
        <v>54507.974069540069</v>
      </c>
      <c r="Q4040" s="5">
        <f ca="1">VLOOKUP(CONCATENATE($F4040," ",$G4040),AllocFactorMatrix,(Q$4+1),FALSE)*$E4046</f>
        <v>9781.9453551872775</v>
      </c>
      <c r="R4040" s="5">
        <f ca="1">VLOOKUP(CONCATENATE($F4040," ",$G4040),AllocFactorMatrix,(R$4+1),FALSE)*$E4046</f>
        <v>1983.6786950887774</v>
      </c>
      <c r="S4040" s="5">
        <f ca="1">VLOOKUP(CONCATENATE($F4040," ",$G4040),AllocFactorMatrix,(S$4+1),FALSE)*$E4046</f>
        <v>75.329301382909122</v>
      </c>
      <c r="T4040" s="5">
        <f t="shared" ref="T4040:T4046" ca="1" si="5856">SUBTOTAL(9,P4040:S4040)</f>
        <v>66348.927421199041</v>
      </c>
      <c r="U4040" s="5">
        <f ca="1">VLOOKUP(CONCATENATE($F4040," ",$G4040),AllocFactorMatrix,(U$4+1),FALSE)*$E4046</f>
        <v>2585.1954791284738</v>
      </c>
      <c r="V4040" s="5">
        <f ca="1">VLOOKUP(CONCATENATE($F4040," ",$G4040),AllocFactorMatrix,(V$4+1),FALSE)*$E4046</f>
        <v>34901.631788354658</v>
      </c>
      <c r="W4040" s="5">
        <f ca="1">VLOOKUP(CONCATENATE($F4040," ",$G4040),AllocFactorMatrix,(W$4+1),FALSE)*$E4046</f>
        <v>133484.73103414214</v>
      </c>
      <c r="X4040" s="5">
        <f ca="1">VLOOKUP(CONCATENATE($F4040," ",$G4040),AllocFactorMatrix,(X$4+1),FALSE)*$E4046</f>
        <v>24181.997056359283</v>
      </c>
      <c r="Y4040" s="5">
        <f t="shared" ref="Y4040:Y4046" ca="1" si="5857">SUBTOTAL(9,U4040:X4040)</f>
        <v>195153.55535798456</v>
      </c>
      <c r="Z4040" s="5">
        <f ca="1">VLOOKUP(CONCATENATE($F4040," ",$G4040),AllocFactorMatrix,(Z$4+1),FALSE)*$E4046</f>
        <v>14982.561499607342</v>
      </c>
      <c r="AA4040" s="5">
        <f ca="1">VLOOKUP(CONCATENATE($F4040," ",$G4040),AllocFactorMatrix,(AA$4+1),FALSE)*$E4046</f>
        <v>299.24018181805116</v>
      </c>
      <c r="AB4040" s="5">
        <f t="shared" ca="1" si="5854"/>
        <v>15281.801681425393</v>
      </c>
      <c r="AC4040" s="5">
        <f ca="1">VLOOKUP(CONCATENATE($F4040," ",$G4040),AllocFactorMatrix,(AC$4+1),FALSE)*$E4046</f>
        <v>197.64422502088337</v>
      </c>
      <c r="AD4040" s="5">
        <f ca="1">VLOOKUP(CONCATENATE($F4040," ",$G4040),AllocFactorMatrix,(AD$4+1),FALSE)*$E4046</f>
        <v>878.0481787914423</v>
      </c>
      <c r="AE4040" s="5">
        <f ca="1">VLOOKUP(CONCATENATE($F4040," ",$G4040),AllocFactorMatrix,(AE$4+1),FALSE)*$E4046</f>
        <v>180.14673720321852</v>
      </c>
    </row>
    <row r="4041" spans="4:31" hidden="1" outlineLevel="1">
      <c r="E4041" s="44"/>
      <c r="F4041" s="167" t="str">
        <f>F4046</f>
        <v>RB_GUP</v>
      </c>
      <c r="G4041" s="48" t="str">
        <f>$G$10</f>
        <v>SUBTRAN</v>
      </c>
      <c r="H4041" s="4">
        <f t="shared" ca="1" si="5817"/>
        <v>211691.01348155935</v>
      </c>
      <c r="I4041" s="5">
        <f t="shared" ref="I4041:N4041" ca="1" si="5858">VLOOKUP(CONCATENATE($F4041," ",$G4041),AllocFactorMatrix,(I$4+1),FALSE)*$E4046</f>
        <v>108146.62485271954</v>
      </c>
      <c r="J4041" s="47">
        <f t="shared" ca="1" si="5858"/>
        <v>17.610037666563631</v>
      </c>
      <c r="K4041" s="47">
        <f t="shared" ca="1" si="5858"/>
        <v>32.775303758709711</v>
      </c>
      <c r="L4041" s="5">
        <f t="shared" ca="1" si="5858"/>
        <v>25344.308979778245</v>
      </c>
      <c r="M4041" s="5">
        <f t="shared" ca="1" si="5858"/>
        <v>354.20683674010206</v>
      </c>
      <c r="N4041" s="5">
        <f t="shared" ca="1" si="5858"/>
        <v>64.10979171587033</v>
      </c>
      <c r="O4041" s="5">
        <f t="shared" ca="1" si="5853"/>
        <v>25762.625608234215</v>
      </c>
      <c r="P4041" s="5">
        <f ca="1">VLOOKUP(CONCATENATE($F4041," ",$G4041),AllocFactorMatrix,(P$4+1),FALSE)*$E4046</f>
        <v>14632.118283081007</v>
      </c>
      <c r="Q4041" s="5">
        <f ca="1">VLOOKUP(CONCATENATE($F4041," ",$G4041),AllocFactorMatrix,(Q$4+1),FALSE)*$E4046</f>
        <v>2633.1924373739889</v>
      </c>
      <c r="R4041" s="5">
        <f ca="1">VLOOKUP(CONCATENATE($F4041," ",$G4041),AllocFactorMatrix,(R$4+1),FALSE)*$E4046</f>
        <v>691.19271289439837</v>
      </c>
      <c r="S4041" s="5">
        <f ca="1">VLOOKUP(CONCATENATE($F4041," ",$G4041),AllocFactorMatrix,(S$4+1),FALSE)*$E4046</f>
        <v>0</v>
      </c>
      <c r="T4041" s="5">
        <f t="shared" ca="1" si="5856"/>
        <v>17956.503433349393</v>
      </c>
      <c r="U4041" s="5">
        <f ca="1">VLOOKUP(CONCATENATE($F4041," ",$G4041),AllocFactorMatrix,(U$4+1),FALSE)*$E4046</f>
        <v>660.50334228238705</v>
      </c>
      <c r="V4041" s="5">
        <f ca="1">VLOOKUP(CONCATENATE($F4041," ",$G4041),AllocFactorMatrix,(V$4+1),FALSE)*$E4046</f>
        <v>9267.5023688261863</v>
      </c>
      <c r="W4041" s="5">
        <f ca="1">VLOOKUP(CONCATENATE($F4041," ",$G4041),AllocFactorMatrix,(W$4+1),FALSE)*$E4046</f>
        <v>45695.935510048621</v>
      </c>
      <c r="X4041" s="5">
        <f ca="1">VLOOKUP(CONCATENATE($F4041," ",$G4041),AllocFactorMatrix,(X$4+1),FALSE)*$E4046</f>
        <v>0</v>
      </c>
      <c r="Y4041" s="5">
        <f t="shared" ca="1" si="5857"/>
        <v>55623.941221157191</v>
      </c>
      <c r="Z4041" s="5">
        <f ca="1">VLOOKUP(CONCATENATE($F4041," ",$G4041),AllocFactorMatrix,(Z$4+1),FALSE)*$E4046</f>
        <v>4016.8689533344004</v>
      </c>
      <c r="AA4041" s="5">
        <f ca="1">VLOOKUP(CONCATENATE($F4041," ",$G4041),AllocFactorMatrix,(AA$4+1),FALSE)*$E4046</f>
        <v>80.65277179219504</v>
      </c>
      <c r="AB4041" s="5">
        <f t="shared" ca="1" si="5854"/>
        <v>4097.5217251265958</v>
      </c>
      <c r="AC4041" s="5">
        <f ca="1">VLOOKUP(CONCATENATE($F4041," ",$G4041),AllocFactorMatrix,(AC$4+1),FALSE)*$E4046</f>
        <v>53.411299547072396</v>
      </c>
      <c r="AD4041" s="5">
        <f ca="1">VLOOKUP(CONCATENATE($F4041," ",$G4041),AllocFactorMatrix,(AD$4+1),FALSE)*$E4046</f>
        <v>0</v>
      </c>
      <c r="AE4041" s="5">
        <f ca="1">VLOOKUP(CONCATENATE($F4041," ",$G4041),AllocFactorMatrix,(AE$4+1),FALSE)*$E4046</f>
        <v>0</v>
      </c>
    </row>
    <row r="4042" spans="4:31" hidden="1" outlineLevel="1">
      <c r="E4042" s="44"/>
      <c r="F4042" s="167" t="str">
        <f>F4046</f>
        <v>RB_GUP</v>
      </c>
      <c r="G4042" s="48" t="str">
        <f>$G$11</f>
        <v>DISTPRI</v>
      </c>
      <c r="H4042" s="4">
        <f t="shared" ca="1" si="5817"/>
        <v>846942.33254858572</v>
      </c>
      <c r="I4042" s="5">
        <f t="shared" ref="I4042:N4042" ca="1" si="5859">VLOOKUP(CONCATENATE($F4042," ",$G4042),AllocFactorMatrix,(I$4+1),FALSE)*$E4046</f>
        <v>554492.77702966204</v>
      </c>
      <c r="J4042" s="47">
        <f t="shared" ca="1" si="5859"/>
        <v>91.048518082399127</v>
      </c>
      <c r="K4042" s="47">
        <f t="shared" ca="1" si="5859"/>
        <v>168.46583803014994</v>
      </c>
      <c r="L4042" s="5">
        <f t="shared" ca="1" si="5859"/>
        <v>129736.59171728353</v>
      </c>
      <c r="M4042" s="5">
        <f t="shared" ca="1" si="5859"/>
        <v>1812.9305388335608</v>
      </c>
      <c r="N4042" s="5">
        <f t="shared" ca="1" si="5859"/>
        <v>0</v>
      </c>
      <c r="O4042" s="5">
        <f t="shared" ca="1" si="5853"/>
        <v>131549.52225611708</v>
      </c>
      <c r="P4042" s="5">
        <f ca="1">VLOOKUP(CONCATENATE($F4042," ",$G4042),AllocFactorMatrix,(P$4+1),FALSE)*$E4046</f>
        <v>75236.93751666235</v>
      </c>
      <c r="Q4042" s="5">
        <f ca="1">VLOOKUP(CONCATENATE($F4042," ",$G4042),AllocFactorMatrix,(Q$4+1),FALSE)*$E4046</f>
        <v>13538.463182037653</v>
      </c>
      <c r="R4042" s="5">
        <f ca="1">VLOOKUP(CONCATENATE($F4042," ",$G4042),AllocFactorMatrix,(R$4+1),FALSE)*$E4046</f>
        <v>0</v>
      </c>
      <c r="S4042" s="5">
        <f ca="1">VLOOKUP(CONCATENATE($F4042," ",$G4042),AllocFactorMatrix,(S$4+1),FALSE)*$E4046</f>
        <v>0</v>
      </c>
      <c r="T4042" s="5">
        <f t="shared" ca="1" si="5856"/>
        <v>88775.400698700003</v>
      </c>
      <c r="U4042" s="5">
        <f ca="1">VLOOKUP(CONCATENATE($F4042," ",$G4042),AllocFactorMatrix,(U$4+1),FALSE)*$E4046</f>
        <v>3406.9910788531774</v>
      </c>
      <c r="V4042" s="5">
        <f ca="1">VLOOKUP(CONCATENATE($F4042," ",$G4042),AllocFactorMatrix,(V$4+1),FALSE)*$E4046</f>
        <v>47111.405245566399</v>
      </c>
      <c r="W4042" s="5">
        <f ca="1">VLOOKUP(CONCATENATE($F4042," ",$G4042),AllocFactorMatrix,(W$4+1),FALSE)*$E4046</f>
        <v>0</v>
      </c>
      <c r="X4042" s="5">
        <f ca="1">VLOOKUP(CONCATENATE($F4042," ",$G4042),AllocFactorMatrix,(X$4+1),FALSE)*$E4046</f>
        <v>0</v>
      </c>
      <c r="Y4042" s="5">
        <f t="shared" ca="1" si="5857"/>
        <v>50518.396324419577</v>
      </c>
      <c r="Z4042" s="5">
        <f ca="1">VLOOKUP(CONCATENATE($F4042," ",$G4042),AllocFactorMatrix,(Z$4+1),FALSE)*$E4046</f>
        <v>20659.792110174662</v>
      </c>
      <c r="AA4042" s="5">
        <f ca="1">VLOOKUP(CONCATENATE($F4042," ",$G4042),AllocFactorMatrix,(AA$4+1),FALSE)*$E4046</f>
        <v>414.67460834271986</v>
      </c>
      <c r="AB4042" s="5">
        <f t="shared" ca="1" si="5854"/>
        <v>21074.466718517382</v>
      </c>
      <c r="AC4042" s="5">
        <f ca="1">VLOOKUP(CONCATENATE($F4042," ",$G4042),AllocFactorMatrix,(AC$4+1),FALSE)*$E4046</f>
        <v>272.2551650572272</v>
      </c>
      <c r="AD4042" s="5">
        <f ca="1">VLOOKUP(CONCATENATE($F4042," ",$G4042),AllocFactorMatrix,(AD$4+1),FALSE)*$E4046</f>
        <v>0</v>
      </c>
      <c r="AE4042" s="5">
        <f ca="1">VLOOKUP(CONCATENATE($F4042," ",$G4042),AllocFactorMatrix,(AE$4+1),FALSE)*$E4046</f>
        <v>0</v>
      </c>
    </row>
    <row r="4043" spans="4:31" hidden="1" outlineLevel="1">
      <c r="E4043" s="44"/>
      <c r="F4043" s="167" t="str">
        <f>F4046</f>
        <v>RB_GUP</v>
      </c>
      <c r="G4043" s="48" t="str">
        <f>$G$12</f>
        <v>DISTSEC</v>
      </c>
      <c r="H4043" s="4">
        <f t="shared" ca="1" si="5817"/>
        <v>406012.7455238105</v>
      </c>
      <c r="I4043" s="5">
        <f t="shared" ref="I4043:N4043" ca="1" si="5860">VLOOKUP(CONCATENATE($F4043," ",$G4043),AllocFactorMatrix,(I$4+1),FALSE)*$E4046</f>
        <v>301229.44941089698</v>
      </c>
      <c r="J4043" s="47">
        <f t="shared" ca="1" si="5860"/>
        <v>74.673227893799336</v>
      </c>
      <c r="K4043" s="47">
        <f t="shared" ca="1" si="5860"/>
        <v>96.722409358503853</v>
      </c>
      <c r="L4043" s="5">
        <f t="shared" ca="1" si="5860"/>
        <v>60717.859961158538</v>
      </c>
      <c r="M4043" s="5">
        <f t="shared" ca="1" si="5860"/>
        <v>0</v>
      </c>
      <c r="N4043" s="5">
        <f t="shared" ca="1" si="5860"/>
        <v>0</v>
      </c>
      <c r="O4043" s="5">
        <f t="shared" ca="1" si="5853"/>
        <v>60717.859961158538</v>
      </c>
      <c r="P4043" s="5">
        <f ca="1">VLOOKUP(CONCATENATE($F4043," ",$G4043),AllocFactorMatrix,(P$4+1),FALSE)*$E4046</f>
        <v>30309.98079772764</v>
      </c>
      <c r="Q4043" s="5">
        <f ca="1">VLOOKUP(CONCATENATE($F4043," ",$G4043),AllocFactorMatrix,(Q$4+1),FALSE)*$E4046</f>
        <v>0</v>
      </c>
      <c r="R4043" s="5">
        <f ca="1">VLOOKUP(CONCATENATE($F4043," ",$G4043),AllocFactorMatrix,(R$4+1),FALSE)*$E4046</f>
        <v>0</v>
      </c>
      <c r="S4043" s="5">
        <f ca="1">VLOOKUP(CONCATENATE($F4043," ",$G4043),AllocFactorMatrix,(S$4+1),FALSE)*$E4046</f>
        <v>0</v>
      </c>
      <c r="T4043" s="5">
        <f t="shared" ca="1" si="5856"/>
        <v>30309.98079772764</v>
      </c>
      <c r="U4043" s="5">
        <f ca="1">VLOOKUP(CONCATENATE($F4043," ",$G4043),AllocFactorMatrix,(U$4+1),FALSE)*$E4046</f>
        <v>1135.0918618029891</v>
      </c>
      <c r="V4043" s="5">
        <f ca="1">VLOOKUP(CONCATENATE($F4043," ",$G4043),AllocFactorMatrix,(V$4+1),FALSE)*$E4046</f>
        <v>0</v>
      </c>
      <c r="W4043" s="5">
        <f ca="1">VLOOKUP(CONCATENATE($F4043," ",$G4043),AllocFactorMatrix,(W$4+1),FALSE)*$E4046</f>
        <v>0</v>
      </c>
      <c r="X4043" s="5">
        <f ca="1">VLOOKUP(CONCATENATE($F4043," ",$G4043),AllocFactorMatrix,(X$4+1),FALSE)*$E4046</f>
        <v>0</v>
      </c>
      <c r="Y4043" s="5">
        <f t="shared" ca="1" si="5857"/>
        <v>1135.0918618029891</v>
      </c>
      <c r="Z4043" s="5">
        <f ca="1">VLOOKUP(CONCATENATE($F4043," ",$G4043),AllocFactorMatrix,(Z$4+1),FALSE)*$E4046</f>
        <v>8578.3075461148455</v>
      </c>
      <c r="AA4043" s="5">
        <f ca="1">VLOOKUP(CONCATENATE($F4043," ",$G4043),AllocFactorMatrix,(AA$4+1),FALSE)*$E4046</f>
        <v>0</v>
      </c>
      <c r="AB4043" s="5">
        <f t="shared" ca="1" si="5854"/>
        <v>8578.3075461148455</v>
      </c>
      <c r="AC4043" s="5">
        <f ca="1">VLOOKUP(CONCATENATE($F4043," ",$G4043),AllocFactorMatrix,(AC$4+1),FALSE)*$E4046</f>
        <v>101.42623473764084</v>
      </c>
      <c r="AD4043" s="5">
        <f ca="1">VLOOKUP(CONCATENATE($F4043," ",$G4043),AllocFactorMatrix,(AD$4+1),FALSE)*$E4046</f>
        <v>3121.8701063159656</v>
      </c>
      <c r="AE4043" s="5">
        <f ca="1">VLOOKUP(CONCATENATE($F4043," ",$G4043),AllocFactorMatrix,(AE$4+1),FALSE)*$E4046</f>
        <v>647.36396780372502</v>
      </c>
    </row>
    <row r="4044" spans="4:31" hidden="1" outlineLevel="1">
      <c r="E4044" s="44"/>
      <c r="F4044" s="167" t="str">
        <f>F4046</f>
        <v>RB_GUP</v>
      </c>
      <c r="G4044" s="48" t="str">
        <f>$G$13</f>
        <v>ENERGY</v>
      </c>
      <c r="H4044" s="4">
        <f t="shared" ca="1" si="5817"/>
        <v>26285.516055274147</v>
      </c>
      <c r="I4044" s="5">
        <f t="shared" ref="I4044:N4044" ca="1" si="5861">VLOOKUP(CONCATENATE($F4044," ",$G4044),AllocFactorMatrix,(I$4+1),FALSE)*$E4046</f>
        <v>10283.514290825424</v>
      </c>
      <c r="J4044" s="47">
        <f t="shared" ca="1" si="5861"/>
        <v>1.6456436350481889</v>
      </c>
      <c r="K4044" s="47">
        <f t="shared" ca="1" si="5861"/>
        <v>4.74504979162423</v>
      </c>
      <c r="L4044" s="5">
        <f t="shared" ca="1" si="5861"/>
        <v>2965.2902622186634</v>
      </c>
      <c r="M4044" s="5">
        <f t="shared" ca="1" si="5861"/>
        <v>41.356975442135649</v>
      </c>
      <c r="N4044" s="5">
        <f t="shared" ca="1" si="5861"/>
        <v>5.7816701163046123</v>
      </c>
      <c r="O4044" s="5">
        <f t="shared" ca="1" si="5853"/>
        <v>3012.4289077771036</v>
      </c>
      <c r="P4044" s="5">
        <f ca="1">VLOOKUP(CONCATENATE($F4044," ",$G4044),AllocFactorMatrix,(P$4+1),FALSE)*$E4046</f>
        <v>1922.4201742672501</v>
      </c>
      <c r="Q4044" s="5">
        <f ca="1">VLOOKUP(CONCATENATE($F4044," ",$G4044),AllocFactorMatrix,(Q$4+1),FALSE)*$E4046</f>
        <v>343.34115190452235</v>
      </c>
      <c r="R4044" s="5">
        <f ca="1">VLOOKUP(CONCATENATE($F4044," ",$G4044),AllocFactorMatrix,(R$4+1),FALSE)*$E4046</f>
        <v>69.91683220981524</v>
      </c>
      <c r="S4044" s="5">
        <f ca="1">VLOOKUP(CONCATENATE($F4044," ",$G4044),AllocFactorMatrix,(S$4+1),FALSE)*$E4046</f>
        <v>2.6407824145262344</v>
      </c>
      <c r="T4044" s="5">
        <f t="shared" ca="1" si="5856"/>
        <v>2338.318940796114</v>
      </c>
      <c r="U4044" s="5">
        <f ca="1">VLOOKUP(CONCATENATE($F4044," ",$G4044),AllocFactorMatrix,(U$4+1),FALSE)*$E4046</f>
        <v>100.82363287421644</v>
      </c>
      <c r="V4044" s="5">
        <f ca="1">VLOOKUP(CONCATENATE($F4044," ",$G4044),AllocFactorMatrix,(V$4+1),FALSE)*$E4046</f>
        <v>1594.0408058163387</v>
      </c>
      <c r="W4044" s="5">
        <f ca="1">VLOOKUP(CONCATENATE($F4044," ",$G4044),AllocFactorMatrix,(W$4+1),FALSE)*$E4046</f>
        <v>6855.7100671683456</v>
      </c>
      <c r="X4044" s="5">
        <f ca="1">VLOOKUP(CONCATENATE($F4044," ",$G4044),AllocFactorMatrix,(X$4+1),FALSE)*$E4046</f>
        <v>1289.6306697506134</v>
      </c>
      <c r="Y4044" s="5">
        <f t="shared" ca="1" si="5857"/>
        <v>9840.2051756095134</v>
      </c>
      <c r="Z4044" s="5">
        <f ca="1">VLOOKUP(CONCATENATE($F4044," ",$G4044),AllocFactorMatrix,(Z$4+1),FALSE)*$E4046</f>
        <v>528.83793904548918</v>
      </c>
      <c r="AA4044" s="5">
        <f ca="1">VLOOKUP(CONCATENATE($F4044," ",$G4044),AllocFactorMatrix,(AA$4+1),FALSE)*$E4046</f>
        <v>10.611027756034321</v>
      </c>
      <c r="AB4044" s="5">
        <f t="shared" ca="1" si="5854"/>
        <v>539.44896680152351</v>
      </c>
      <c r="AC4044" s="5">
        <f ca="1">VLOOKUP(CONCATENATE($F4044," ",$G4044),AllocFactorMatrix,(AC$4+1),FALSE)*$E4046</f>
        <v>9.4650822601925544</v>
      </c>
      <c r="AD4044" s="5">
        <f ca="1">VLOOKUP(CONCATENATE($F4044," ",$G4044),AllocFactorMatrix,(AD$4+1),FALSE)*$E4046</f>
        <v>212.01460101904863</v>
      </c>
      <c r="AE4044" s="5">
        <f ca="1">VLOOKUP(CONCATENATE($F4044," ",$G4044),AllocFactorMatrix,(AE$4+1),FALSE)*$E4046</f>
        <v>43.729396758554373</v>
      </c>
    </row>
    <row r="4045" spans="4:31" hidden="1" outlineLevel="1">
      <c r="E4045" s="44"/>
      <c r="F4045" s="167" t="str">
        <f>F4046</f>
        <v>RB_GUP</v>
      </c>
      <c r="G4045" s="48" t="str">
        <f>$G$14</f>
        <v>CUSTOMER</v>
      </c>
      <c r="H4045" s="4">
        <f t="shared" ca="1" si="5817"/>
        <v>191351.18891403708</v>
      </c>
      <c r="I4045" s="5">
        <f t="shared" ref="I4045:N4045" ca="1" si="5862">VLOOKUP(CONCATENATE($F4045," ",$G4045),AllocFactorMatrix,(I$4+1),FALSE)*$E4046</f>
        <v>94758.302878100207</v>
      </c>
      <c r="J4045" s="47">
        <f t="shared" ca="1" si="5862"/>
        <v>19.121531460676863</v>
      </c>
      <c r="K4045" s="47">
        <f t="shared" ca="1" si="5862"/>
        <v>10.134304489615108</v>
      </c>
      <c r="L4045" s="5">
        <f t="shared" ca="1" si="5862"/>
        <v>30199.913922421874</v>
      </c>
      <c r="M4045" s="5">
        <f t="shared" ca="1" si="5862"/>
        <v>1928.1457249531638</v>
      </c>
      <c r="N4045" s="5">
        <f t="shared" ca="1" si="5862"/>
        <v>324.28845382311954</v>
      </c>
      <c r="O4045" s="5">
        <f t="shared" ca="1" si="5853"/>
        <v>32452.348101198157</v>
      </c>
      <c r="P4045" s="5">
        <f ca="1">VLOOKUP(CONCATENATE($F4045," ",$G4045),AllocFactorMatrix,(P$4+1),FALSE)*$E4046</f>
        <v>2351.9349466948461</v>
      </c>
      <c r="Q4045" s="5">
        <f ca="1">VLOOKUP(CONCATENATE($F4045," ",$G4045),AllocFactorMatrix,(Q$4+1),FALSE)*$E4046</f>
        <v>680.73974443045449</v>
      </c>
      <c r="R4045" s="5">
        <f ca="1">VLOOKUP(CONCATENATE($F4045," ",$G4045),AllocFactorMatrix,(R$4+1),FALSE)*$E4046</f>
        <v>797.41018843241739</v>
      </c>
      <c r="S4045" s="5">
        <f ca="1">VLOOKUP(CONCATENATE($F4045," ",$G4045),AllocFactorMatrix,(S$4+1),FALSE)*$E4046</f>
        <v>99.634454820375396</v>
      </c>
      <c r="T4045" s="5">
        <f t="shared" ca="1" si="5856"/>
        <v>3929.7193343780932</v>
      </c>
      <c r="U4045" s="5">
        <f ca="1">VLOOKUP(CONCATENATE($F4045," ",$G4045),AllocFactorMatrix,(U$4+1),FALSE)*$E4046</f>
        <v>15.593425694947941</v>
      </c>
      <c r="V4045" s="5">
        <f ca="1">VLOOKUP(CONCATENATE($F4045," ",$G4045),AllocFactorMatrix,(V$4+1),FALSE)*$E4046</f>
        <v>483.16985452529218</v>
      </c>
      <c r="W4045" s="5">
        <f ca="1">VLOOKUP(CONCATENATE($F4045," ",$G4045),AllocFactorMatrix,(W$4+1),FALSE)*$E4046</f>
        <v>1340.375450091449</v>
      </c>
      <c r="X4045" s="5">
        <f ca="1">VLOOKUP(CONCATENATE($F4045," ",$G4045),AllocFactorMatrix,(X$4+1),FALSE)*$E4046</f>
        <v>398.55172151237309</v>
      </c>
      <c r="Y4045" s="5">
        <f t="shared" ca="1" si="5857"/>
        <v>2237.6904518240622</v>
      </c>
      <c r="Z4045" s="5">
        <f ca="1">VLOOKUP(CONCATENATE($F4045," ",$G4045),AllocFactorMatrix,(Z$4+1),FALSE)*$E4046</f>
        <v>475.91596069457631</v>
      </c>
      <c r="AA4045" s="5">
        <f ca="1">VLOOKUP(CONCATENATE($F4045," ",$G4045),AllocFactorMatrix,(AA$4+1),FALSE)*$E4046</f>
        <v>8.9114781041218514</v>
      </c>
      <c r="AB4045" s="5">
        <f t="shared" ca="1" si="5854"/>
        <v>484.82743879869815</v>
      </c>
      <c r="AC4045" s="5">
        <f ca="1">VLOOKUP(CONCATENATE($F4045," ",$G4045),AllocFactorMatrix,(AC$4+1),FALSE)*$E4046</f>
        <v>46.039392844450184</v>
      </c>
      <c r="AD4045" s="5">
        <f ca="1">VLOOKUP(CONCATENATE($F4045," ",$G4045),AllocFactorMatrix,(AD$4+1),FALSE)*$E4046</f>
        <v>50594.625716408416</v>
      </c>
      <c r="AE4045" s="5">
        <f ca="1">VLOOKUP(CONCATENATE($F4045," ",$G4045),AllocFactorMatrix,(AE$4+1),FALSE)*$E4046</f>
        <v>6818.3797645347031</v>
      </c>
    </row>
    <row r="4046" spans="4:31" collapsed="1">
      <c r="D4046" s="48" t="s">
        <v>292</v>
      </c>
      <c r="E4046" s="54">
        <v>3854777</v>
      </c>
      <c r="F4046" s="88" t="s">
        <v>71</v>
      </c>
      <c r="G4046" s="48" t="str">
        <f>$G$15</f>
        <v>TOTAL</v>
      </c>
      <c r="H4046" s="4">
        <f t="shared" ca="1" si="5817"/>
        <v>3854777</v>
      </c>
      <c r="I4046" s="5">
        <f t="shared" ref="I4046:N4046" ca="1" si="5863">VLOOKUP(CONCATENATE($F4046," ",$G4046),AllocFactorMatrix,(I$4+1),FALSE)*$E4046</f>
        <v>2186161.2801659661</v>
      </c>
      <c r="J4046" s="47">
        <f t="shared" ca="1" si="5863"/>
        <v>454.04707290652732</v>
      </c>
      <c r="K4046" s="47">
        <f t="shared" ca="1" si="5863"/>
        <v>750.48423124987221</v>
      </c>
      <c r="L4046" s="5">
        <f t="shared" ca="1" si="5863"/>
        <v>509358.74226263631</v>
      </c>
      <c r="M4046" s="5">
        <f t="shared" ca="1" si="5863"/>
        <v>7760.03008968003</v>
      </c>
      <c r="N4046" s="5">
        <f t="shared" ca="1" si="5863"/>
        <v>898.82287582199285</v>
      </c>
      <c r="O4046" s="5">
        <f t="shared" ca="1" si="5853"/>
        <v>518017.59522813838</v>
      </c>
      <c r="P4046" s="5">
        <f ca="1">VLOOKUP(CONCATENATE($F4046," ",$G4046),AllocFactorMatrix,(P$4+1),FALSE)*$E4046</f>
        <v>279334.30668308644</v>
      </c>
      <c r="Q4046" s="5">
        <f ca="1">VLOOKUP(CONCATENATE($F4046," ",$G4046),AllocFactorMatrix,(Q$4+1),FALSE)*$E4046</f>
        <v>44990.507328780252</v>
      </c>
      <c r="R4046" s="5">
        <f ca="1">VLOOKUP(CONCATENATE($F4046," ",$G4046),AllocFactorMatrix,(R$4+1),FALSE)*$E4046</f>
        <v>7195.015613924279</v>
      </c>
      <c r="S4046" s="5">
        <f ca="1">VLOOKUP(CONCATENATE($F4046," ",$G4046),AllocFactorMatrix,(S$4+1),FALSE)*$E4046</f>
        <v>316.31861934535209</v>
      </c>
      <c r="T4046" s="5">
        <f t="shared" ca="1" si="5856"/>
        <v>331836.14824513637</v>
      </c>
      <c r="U4046" s="5">
        <f ca="1">VLOOKUP(CONCATENATE($F4046," ",$G4046),AllocFactorMatrix,(U$4+1),FALSE)*$E4046</f>
        <v>12664.670613218919</v>
      </c>
      <c r="V4046" s="5">
        <f ca="1">VLOOKUP(CONCATENATE($F4046," ",$G4046),AllocFactorMatrix,(V$4+1),FALSE)*$E4046</f>
        <v>157626.86819553407</v>
      </c>
      <c r="W4046" s="5">
        <f ca="1">VLOOKUP(CONCATENATE($F4046," ",$G4046),AllocFactorMatrix,(W$4+1),FALSE)*$E4046</f>
        <v>433180.32937652082</v>
      </c>
      <c r="X4046" s="5">
        <f ca="1">VLOOKUP(CONCATENATE($F4046," ",$G4046),AllocFactorMatrix,(X$4+1),FALSE)*$E4046</f>
        <v>70399.777230272623</v>
      </c>
      <c r="Y4046" s="5">
        <f t="shared" ca="1" si="5857"/>
        <v>673871.64541554649</v>
      </c>
      <c r="Z4046" s="5">
        <f ca="1">VLOOKUP(CONCATENATE($F4046," ",$G4046),AllocFactorMatrix,(Z$4+1),FALSE)*$E4046</f>
        <v>76831.710795204766</v>
      </c>
      <c r="AA4046" s="5">
        <f ca="1">VLOOKUP(CONCATENATE($F4046," ",$G4046),AllocFactorMatrix,(AA$4+1),FALSE)*$E4046</f>
        <v>1365.1216846688028</v>
      </c>
      <c r="AB4046" s="5">
        <f t="shared" ca="1" si="5854"/>
        <v>78196.83247987357</v>
      </c>
      <c r="AC4046" s="5">
        <f ca="1">VLOOKUP(CONCATENATE($F4046," ",$G4046),AllocFactorMatrix,(AC$4+1),FALSE)*$E4046</f>
        <v>1044.1905730502626</v>
      </c>
      <c r="AD4046" s="5">
        <f ca="1">VLOOKUP(CONCATENATE($F4046," ",$G4046),AllocFactorMatrix,(AD$4+1),FALSE)*$E4046</f>
        <v>56423.42805067209</v>
      </c>
      <c r="AE4046" s="5">
        <f ca="1">VLOOKUP(CONCATENATE($F4046," ",$G4046),AllocFactorMatrix,(AE$4+1),FALSE)*$E4046</f>
        <v>8021.3485374608217</v>
      </c>
    </row>
    <row r="4047" spans="4:31" hidden="1" outlineLevel="1">
      <c r="E4047" s="44"/>
      <c r="F4047" s="167" t="str">
        <f>F4054</f>
        <v>LABOR_M</v>
      </c>
      <c r="G4047" s="48" t="str">
        <f>$G$8</f>
        <v>PRODUCTION</v>
      </c>
      <c r="H4047" s="4">
        <f t="shared" ca="1" si="5817"/>
        <v>-19142.845218381779</v>
      </c>
      <c r="I4047" s="5">
        <f t="shared" ref="I4047:N4047" ca="1" si="5864">VLOOKUP(CONCATENATE($F4047," ",$G4047),AllocFactorMatrix,(I$4+1),FALSE)*$E4054</f>
        <v>-9844.6087891789994</v>
      </c>
      <c r="J4047" s="47">
        <f t="shared" ca="1" si="5864"/>
        <v>-2.2024077461233333</v>
      </c>
      <c r="K4047" s="47">
        <f t="shared" ca="1" si="5864"/>
        <v>-3.8562589248600765</v>
      </c>
      <c r="L4047" s="5">
        <f t="shared" ca="1" si="5864"/>
        <v>-2294.4580988269208</v>
      </c>
      <c r="M4047" s="5">
        <f t="shared" ca="1" si="5864"/>
        <v>-31.927355243249121</v>
      </c>
      <c r="N4047" s="5">
        <f t="shared" ca="1" si="5864"/>
        <v>-4.4466411286885386</v>
      </c>
      <c r="O4047" s="5">
        <f t="shared" ref="O4047:O4054" ca="1" si="5865">SUBTOTAL(9,L4047:N4047)</f>
        <v>-2330.8320951988585</v>
      </c>
      <c r="P4047" s="5">
        <f ca="1">VLOOKUP(CONCATENATE($F4047," ",$G4047),AllocFactorMatrix,(P$4+1),FALSE)*$E4054</f>
        <v>-1364.726947351535</v>
      </c>
      <c r="Q4047" s="5">
        <f ca="1">VLOOKUP(CONCATENATE($F4047," ",$G4047),AllocFactorMatrix,(Q$4+1),FALSE)*$E4054</f>
        <v>-244.91250411752617</v>
      </c>
      <c r="R4047" s="5">
        <f ca="1">VLOOKUP(CONCATENATE($F4047," ",$G4047),AllocFactorMatrix,(R$4+1),FALSE)*$E4054</f>
        <v>-49.665756548225829</v>
      </c>
      <c r="S4047" s="5">
        <f ca="1">VLOOKUP(CONCATENATE($F4047," ",$G4047),AllocFactorMatrix,(S$4+1),FALSE)*$E4054</f>
        <v>-1.8860346449726129</v>
      </c>
      <c r="T4047" s="5">
        <f ca="1">SUBTOTAL(9,P4047:S4047)</f>
        <v>-1661.1912426622596</v>
      </c>
      <c r="U4047" s="5">
        <f ca="1">VLOOKUP(CONCATENATE($F4047," ",$G4047),AllocFactorMatrix,(U$4+1),FALSE)*$E4054</f>
        <v>-64.726051458763408</v>
      </c>
      <c r="V4047" s="5">
        <f ca="1">VLOOKUP(CONCATENATE($F4047," ",$G4047),AllocFactorMatrix,(V$4+1),FALSE)*$E4054</f>
        <v>-873.83907072645354</v>
      </c>
      <c r="W4047" s="5">
        <f ca="1">VLOOKUP(CONCATENATE($F4047," ",$G4047),AllocFactorMatrix,(W$4+1),FALSE)*$E4054</f>
        <v>-3342.0836604540982</v>
      </c>
      <c r="X4047" s="5">
        <f ca="1">VLOOKUP(CONCATENATE($F4047," ",$G4047),AllocFactorMatrix,(X$4+1),FALSE)*$E4054</f>
        <v>-605.44945188177462</v>
      </c>
      <c r="Y4047" s="5">
        <f ca="1">SUBTOTAL(9,U4047:X4047)</f>
        <v>-4886.0982345210896</v>
      </c>
      <c r="Z4047" s="5">
        <f ca="1">VLOOKUP(CONCATENATE($F4047," ",$G4047),AllocFactorMatrix,(Z$4+1),FALSE)*$E4054</f>
        <v>-375.12136101003847</v>
      </c>
      <c r="AA4047" s="5">
        <f ca="1">VLOOKUP(CONCATENATE($F4047," ",$G4047),AllocFactorMatrix,(AA$4+1),FALSE)*$E4054</f>
        <v>-7.4921357256181178</v>
      </c>
      <c r="AB4047" s="5">
        <f t="shared" ref="AB4047:AB4054" ca="1" si="5866">SUBTOTAL(9,Z4047:AA4047)</f>
        <v>-382.61349673565661</v>
      </c>
      <c r="AC4047" s="5">
        <f ca="1">VLOOKUP(CONCATENATE($F4047," ",$G4047),AllocFactorMatrix,(AC$4+1),FALSE)*$E4054</f>
        <v>-4.9484576243889373</v>
      </c>
      <c r="AD4047" s="5">
        <f ca="1">VLOOKUP(CONCATENATE($F4047," ",$G4047),AllocFactorMatrix,(AD$4+1),FALSE)*$E4054</f>
        <v>-21.983866234706511</v>
      </c>
      <c r="AE4047" s="5">
        <f ca="1">VLOOKUP(CONCATENATE($F4047," ",$G4047),AllocFactorMatrix,(AE$4+1),FALSE)*$E4054</f>
        <v>-4.5103695548294667</v>
      </c>
    </row>
    <row r="4048" spans="4:31" hidden="1" outlineLevel="1">
      <c r="E4048" s="44"/>
      <c r="F4048" s="167" t="str">
        <f>F4054</f>
        <v>LABOR_M</v>
      </c>
      <c r="G4048" s="48" t="str">
        <f>$G$9</f>
        <v>BULKTRAN</v>
      </c>
      <c r="H4048" s="4">
        <f t="shared" ca="1" si="5817"/>
        <v>-2967.2924278216374</v>
      </c>
      <c r="I4048" s="5">
        <f t="shared" ref="I4048:N4048" ca="1" si="5867">VLOOKUP(CONCATENATE($F4048," ",$G4048),AllocFactorMatrix,(I$4+1),FALSE)*$E4054</f>
        <v>-1525.9922326983374</v>
      </c>
      <c r="J4048" s="47">
        <f t="shared" ca="1" si="5867"/>
        <v>-0.34139062158701944</v>
      </c>
      <c r="K4048" s="47">
        <f t="shared" ca="1" si="5867"/>
        <v>-0.59775063617341195</v>
      </c>
      <c r="L4048" s="5">
        <f t="shared" ca="1" si="5867"/>
        <v>-355.65915436987763</v>
      </c>
      <c r="M4048" s="5">
        <f t="shared" ca="1" si="5867"/>
        <v>-4.9489926065271046</v>
      </c>
      <c r="N4048" s="5">
        <f t="shared" ca="1" si="5867"/>
        <v>-0.68926454766127643</v>
      </c>
      <c r="O4048" s="5">
        <f t="shared" ca="1" si="5865"/>
        <v>-361.29741152406598</v>
      </c>
      <c r="P4048" s="5">
        <f ca="1">VLOOKUP(CONCATENATE($F4048," ",$G4048),AllocFactorMatrix,(P$4+1),FALSE)*$E4054</f>
        <v>-211.54347176311026</v>
      </c>
      <c r="Q4048" s="5">
        <f ca="1">VLOOKUP(CONCATENATE($F4048," ",$G4048),AllocFactorMatrix,(Q$4+1),FALSE)*$E4054</f>
        <v>-37.963375384184616</v>
      </c>
      <c r="R4048" s="5">
        <f ca="1">VLOOKUP(CONCATENATE($F4048," ",$G4048),AllocFactorMatrix,(R$4+1),FALSE)*$E4054</f>
        <v>-7.6985851186880723</v>
      </c>
      <c r="S4048" s="5">
        <f ca="1">VLOOKUP(CONCATENATE($F4048," ",$G4048),AllocFactorMatrix,(S$4+1),FALSE)*$E4054</f>
        <v>-0.29235028841285071</v>
      </c>
      <c r="T4048" s="5">
        <f t="shared" ref="T4048:T4054" ca="1" si="5868">SUBTOTAL(9,P4048:S4048)</f>
        <v>-257.49778255439583</v>
      </c>
      <c r="U4048" s="5">
        <f ca="1">VLOOKUP(CONCATENATE($F4048," ",$G4048),AllocFactorMatrix,(U$4+1),FALSE)*$E4054</f>
        <v>-10.033049956019923</v>
      </c>
      <c r="V4048" s="5">
        <f ca="1">VLOOKUP(CONCATENATE($F4048," ",$G4048),AllocFactorMatrix,(V$4+1),FALSE)*$E4054</f>
        <v>-135.4519679870495</v>
      </c>
      <c r="W4048" s="5">
        <f ca="1">VLOOKUP(CONCATENATE($F4048," ",$G4048),AllocFactorMatrix,(W$4+1),FALSE)*$E4054</f>
        <v>-518.04940308921186</v>
      </c>
      <c r="X4048" s="5">
        <f ca="1">VLOOKUP(CONCATENATE($F4048," ",$G4048),AllocFactorMatrix,(X$4+1),FALSE)*$E4054</f>
        <v>-93.84945411732329</v>
      </c>
      <c r="Y4048" s="5">
        <f t="shared" ref="Y4048:Y4054" ca="1" si="5869">SUBTOTAL(9,U4048:X4048)</f>
        <v>-757.38387514960448</v>
      </c>
      <c r="Z4048" s="5">
        <f ca="1">VLOOKUP(CONCATENATE($F4048," ",$G4048),AllocFactorMatrix,(Z$4+1),FALSE)*$E4054</f>
        <v>-58.146778148234226</v>
      </c>
      <c r="AA4048" s="5">
        <f ca="1">VLOOKUP(CONCATENATE($F4048," ",$G4048),AllocFactorMatrix,(AA$4+1),FALSE)*$E4054</f>
        <v>-1.1613402998991524</v>
      </c>
      <c r="AB4048" s="5">
        <f t="shared" ca="1" si="5866"/>
        <v>-59.308118448133378</v>
      </c>
      <c r="AC4048" s="5">
        <f ca="1">VLOOKUP(CONCATENATE($F4048," ",$G4048),AllocFactorMatrix,(AC$4+1),FALSE)*$E4054</f>
        <v>-0.76705007383885326</v>
      </c>
      <c r="AD4048" s="5">
        <f ca="1">VLOOKUP(CONCATENATE($F4048," ",$G4048),AllocFactorMatrix,(AD$4+1),FALSE)*$E4054</f>
        <v>-3.4076731576896888</v>
      </c>
      <c r="AE4048" s="5">
        <f ca="1">VLOOKUP(CONCATENATE($F4048," ",$G4048),AllocFactorMatrix,(AE$4+1),FALSE)*$E4054</f>
        <v>-0.69914295780186331</v>
      </c>
    </row>
    <row r="4049" spans="1:31" hidden="1" outlineLevel="1">
      <c r="E4049" s="44"/>
      <c r="F4049" s="167" t="str">
        <f>F4054</f>
        <v>LABOR_M</v>
      </c>
      <c r="G4049" s="48" t="str">
        <f>$G$10</f>
        <v>SUBTRAN</v>
      </c>
      <c r="H4049" s="4">
        <f t="shared" ca="1" si="5817"/>
        <v>-822.35307386627744</v>
      </c>
      <c r="I4049" s="5">
        <f t="shared" ref="I4049:N4049" ca="1" si="5870">VLOOKUP(CONCATENATE($F4049," ",$G4049),AllocFactorMatrix,(I$4+1),FALSE)*$E4054</f>
        <v>-420.11565778461329</v>
      </c>
      <c r="J4049" s="47">
        <f t="shared" ca="1" si="5870"/>
        <v>-6.8409463244697336E-2</v>
      </c>
      <c r="K4049" s="47">
        <f t="shared" ca="1" si="5870"/>
        <v>-0.12732175707224166</v>
      </c>
      <c r="L4049" s="5">
        <f t="shared" ca="1" si="5870"/>
        <v>-98.454677181432572</v>
      </c>
      <c r="M4049" s="5">
        <f t="shared" ca="1" si="5870"/>
        <v>-1.3759822686240117</v>
      </c>
      <c r="N4049" s="5">
        <f t="shared" ca="1" si="5870"/>
        <v>-0.24904639746110471</v>
      </c>
      <c r="O4049" s="5">
        <f t="shared" ca="1" si="5865"/>
        <v>-100.07970584751769</v>
      </c>
      <c r="P4049" s="5">
        <f ca="1">VLOOKUP(CONCATENATE($F4049," ",$G4049),AllocFactorMatrix,(P$4+1),FALSE)*$E4054</f>
        <v>-56.84118210485471</v>
      </c>
      <c r="Q4049" s="5">
        <f ca="1">VLOOKUP(CONCATENATE($F4049," ",$G4049),AllocFactorMatrix,(Q$4+1),FALSE)*$E4054</f>
        <v>-10.229125267731586</v>
      </c>
      <c r="R4049" s="5">
        <f ca="1">VLOOKUP(CONCATENATE($F4049," ",$G4049),AllocFactorMatrix,(R$4+1),FALSE)*$E4054</f>
        <v>-2.6850665162136886</v>
      </c>
      <c r="S4049" s="5">
        <f ca="1">VLOOKUP(CONCATENATE($F4049," ",$G4049),AllocFactorMatrix,(S$4+1),FALSE)*$E4054</f>
        <v>0</v>
      </c>
      <c r="T4049" s="5">
        <f t="shared" ca="1" si="5868"/>
        <v>-69.755373888799994</v>
      </c>
      <c r="U4049" s="5">
        <f ca="1">VLOOKUP(CONCATENATE($F4049," ",$G4049),AllocFactorMatrix,(U$4+1),FALSE)*$E4054</f>
        <v>-2.5658479540142771</v>
      </c>
      <c r="V4049" s="5">
        <f ca="1">VLOOKUP(CONCATENATE($F4049," ",$G4049),AllocFactorMatrix,(V$4+1),FALSE)*$E4054</f>
        <v>-36.001334845189625</v>
      </c>
      <c r="W4049" s="5">
        <f ca="1">VLOOKUP(CONCATENATE($F4049," ",$G4049),AllocFactorMatrix,(W$4+1),FALSE)*$E4054</f>
        <v>-177.51435175190883</v>
      </c>
      <c r="X4049" s="5">
        <f ca="1">VLOOKUP(CONCATENATE($F4049," ",$G4049),AllocFactorMatrix,(X$4+1),FALSE)*$E4054</f>
        <v>0</v>
      </c>
      <c r="Y4049" s="5">
        <f t="shared" ca="1" si="5869"/>
        <v>-216.08153455111272</v>
      </c>
      <c r="Z4049" s="5">
        <f ca="1">VLOOKUP(CONCATENATE($F4049," ",$G4049),AllocFactorMatrix,(Z$4+1),FALSE)*$E4054</f>
        <v>-15.604273779813987</v>
      </c>
      <c r="AA4049" s="5">
        <f ca="1">VLOOKUP(CONCATENATE($F4049," ",$G4049),AllocFactorMatrix,(AA$4+1),FALSE)*$E4054</f>
        <v>-0.31331067723819223</v>
      </c>
      <c r="AB4049" s="5">
        <f t="shared" ca="1" si="5866"/>
        <v>-15.917584457052179</v>
      </c>
      <c r="AC4049" s="5">
        <f ca="1">VLOOKUP(CONCATENATE($F4049," ",$G4049),AllocFactorMatrix,(AC$4+1),FALSE)*$E4054</f>
        <v>-0.20748611686132565</v>
      </c>
      <c r="AD4049" s="5">
        <f ca="1">VLOOKUP(CONCATENATE($F4049," ",$G4049),AllocFactorMatrix,(AD$4+1),FALSE)*$E4054</f>
        <v>0</v>
      </c>
      <c r="AE4049" s="5">
        <f ca="1">VLOOKUP(CONCATENATE($F4049," ",$G4049),AllocFactorMatrix,(AE$4+1),FALSE)*$E4054</f>
        <v>0</v>
      </c>
    </row>
    <row r="4050" spans="1:31" hidden="1" outlineLevel="1">
      <c r="E4050" s="44"/>
      <c r="F4050" s="167" t="str">
        <f>F4054</f>
        <v>LABOR_M</v>
      </c>
      <c r="G4050" s="48" t="str">
        <f>$G$11</f>
        <v>DISTPRI</v>
      </c>
      <c r="H4050" s="4">
        <f t="shared" ca="1" si="5817"/>
        <v>-6717.4562234041741</v>
      </c>
      <c r="I4050" s="5">
        <f t="shared" ref="I4050:N4050" ca="1" si="5871">VLOOKUP(CONCATENATE($F4050," ",$G4050),AllocFactorMatrix,(I$4+1),FALSE)*$E4054</f>
        <v>-4397.9156699867608</v>
      </c>
      <c r="J4050" s="47">
        <f t="shared" ca="1" si="5871"/>
        <v>-0.72214413062090399</v>
      </c>
      <c r="K4050" s="47">
        <f t="shared" ca="1" si="5871"/>
        <v>-1.3361734897596593</v>
      </c>
      <c r="L4050" s="5">
        <f t="shared" ca="1" si="5871"/>
        <v>-1028.9955312683787</v>
      </c>
      <c r="M4050" s="5">
        <f t="shared" ca="1" si="5871"/>
        <v>-14.379115392709874</v>
      </c>
      <c r="N4050" s="5">
        <f t="shared" ca="1" si="5871"/>
        <v>0</v>
      </c>
      <c r="O4050" s="5">
        <f t="shared" ca="1" si="5865"/>
        <v>-1043.3746466610885</v>
      </c>
      <c r="P4050" s="5">
        <f ca="1">VLOOKUP(CONCATENATE($F4050," ",$G4050),AllocFactorMatrix,(P$4+1),FALSE)*$E4054</f>
        <v>-596.73582808210995</v>
      </c>
      <c r="Q4050" s="5">
        <f ca="1">VLOOKUP(CONCATENATE($F4050," ",$G4050),AllocFactorMatrix,(Q$4+1),FALSE)*$E4054</f>
        <v>-107.37925152925327</v>
      </c>
      <c r="R4050" s="5">
        <f ca="1">VLOOKUP(CONCATENATE($F4050," ",$G4050),AllocFactorMatrix,(R$4+1),FALSE)*$E4054</f>
        <v>0</v>
      </c>
      <c r="S4050" s="5">
        <f ca="1">VLOOKUP(CONCATENATE($F4050," ",$G4050),AllocFactorMatrix,(S$4+1),FALSE)*$E4054</f>
        <v>0</v>
      </c>
      <c r="T4050" s="5">
        <f t="shared" ca="1" si="5868"/>
        <v>-704.11507961136317</v>
      </c>
      <c r="U4050" s="5">
        <f ca="1">VLOOKUP(CONCATENATE($F4050," ",$G4050),AllocFactorMatrix,(U$4+1),FALSE)*$E4054</f>
        <v>-27.022280675068107</v>
      </c>
      <c r="V4050" s="5">
        <f ca="1">VLOOKUP(CONCATENATE($F4050," ",$G4050),AllocFactorMatrix,(V$4+1),FALSE)*$E4054</f>
        <v>-373.66039008563928</v>
      </c>
      <c r="W4050" s="5">
        <f ca="1">VLOOKUP(CONCATENATE($F4050," ",$G4050),AllocFactorMatrix,(W$4+1),FALSE)*$E4054</f>
        <v>0</v>
      </c>
      <c r="X4050" s="5">
        <f ca="1">VLOOKUP(CONCATENATE($F4050," ",$G4050),AllocFactorMatrix,(X$4+1),FALSE)*$E4054</f>
        <v>0</v>
      </c>
      <c r="Y4050" s="5">
        <f t="shared" ca="1" si="5869"/>
        <v>-400.68267076070737</v>
      </c>
      <c r="Z4050" s="5">
        <f ca="1">VLOOKUP(CONCATENATE($F4050," ",$G4050),AllocFactorMatrix,(Z$4+1),FALSE)*$E4054</f>
        <v>-163.86150951637288</v>
      </c>
      <c r="AA4050" s="5">
        <f ca="1">VLOOKUP(CONCATENATE($F4050," ",$G4050),AllocFactorMatrix,(AA$4+1),FALSE)*$E4054</f>
        <v>-3.2889589071752923</v>
      </c>
      <c r="AB4050" s="5">
        <f t="shared" ca="1" si="5866"/>
        <v>-167.15046842354818</v>
      </c>
      <c r="AC4050" s="5">
        <f ca="1">VLOOKUP(CONCATENATE($F4050," ",$G4050),AllocFactorMatrix,(AC$4+1),FALSE)*$E4054</f>
        <v>-2.1593703403208799</v>
      </c>
      <c r="AD4050" s="5">
        <f ca="1">VLOOKUP(CONCATENATE($F4050," ",$G4050),AllocFactorMatrix,(AD$4+1),FALSE)*$E4054</f>
        <v>0</v>
      </c>
      <c r="AE4050" s="5">
        <f ca="1">VLOOKUP(CONCATENATE($F4050," ",$G4050),AllocFactorMatrix,(AE$4+1),FALSE)*$E4054</f>
        <v>0</v>
      </c>
    </row>
    <row r="4051" spans="1:31" hidden="1" outlineLevel="1">
      <c r="E4051" s="44"/>
      <c r="F4051" s="167" t="str">
        <f>F4054</f>
        <v>LABOR_M</v>
      </c>
      <c r="G4051" s="48" t="str">
        <f>$G$12</f>
        <v>DISTSEC</v>
      </c>
      <c r="H4051" s="4">
        <f t="shared" ca="1" si="5817"/>
        <v>-2661.2751157404077</v>
      </c>
      <c r="I4051" s="5">
        <f t="shared" ref="I4051:N4051" ca="1" si="5872">VLOOKUP(CONCATENATE($F4051," ",$G4051),AllocFactorMatrix,(I$4+1),FALSE)*$E4054</f>
        <v>-1974.4563358747826</v>
      </c>
      <c r="J4051" s="47">
        <f t="shared" ca="1" si="5872"/>
        <v>-0.48945754880033993</v>
      </c>
      <c r="K4051" s="47">
        <f t="shared" ca="1" si="5872"/>
        <v>-0.63398241557209378</v>
      </c>
      <c r="L4051" s="5">
        <f t="shared" ca="1" si="5872"/>
        <v>-397.98487012316139</v>
      </c>
      <c r="M4051" s="5">
        <f t="shared" ca="1" si="5872"/>
        <v>0</v>
      </c>
      <c r="N4051" s="5">
        <f t="shared" ca="1" si="5872"/>
        <v>0</v>
      </c>
      <c r="O4051" s="5">
        <f t="shared" ca="1" si="5865"/>
        <v>-397.98487012316139</v>
      </c>
      <c r="P4051" s="5">
        <f ca="1">VLOOKUP(CONCATENATE($F4051," ",$G4051),AllocFactorMatrix,(P$4+1),FALSE)*$E4054</f>
        <v>-198.67158985734741</v>
      </c>
      <c r="Q4051" s="5">
        <f ca="1">VLOOKUP(CONCATENATE($F4051," ",$G4051),AllocFactorMatrix,(Q$4+1),FALSE)*$E4054</f>
        <v>0</v>
      </c>
      <c r="R4051" s="5">
        <f ca="1">VLOOKUP(CONCATENATE($F4051," ",$G4051),AllocFactorMatrix,(R$4+1),FALSE)*$E4054</f>
        <v>0</v>
      </c>
      <c r="S4051" s="5">
        <f ca="1">VLOOKUP(CONCATENATE($F4051," ",$G4051),AllocFactorMatrix,(S$4+1),FALSE)*$E4054</f>
        <v>0</v>
      </c>
      <c r="T4051" s="5">
        <f t="shared" ca="1" si="5868"/>
        <v>-198.67158985734741</v>
      </c>
      <c r="U4051" s="5">
        <f ca="1">VLOOKUP(CONCATENATE($F4051," ",$G4051),AllocFactorMatrix,(U$4+1),FALSE)*$E4054</f>
        <v>-7.4401401414098922</v>
      </c>
      <c r="V4051" s="5">
        <f ca="1">VLOOKUP(CONCATENATE($F4051," ",$G4051),AllocFactorMatrix,(V$4+1),FALSE)*$E4054</f>
        <v>0</v>
      </c>
      <c r="W4051" s="5">
        <f ca="1">VLOOKUP(CONCATENATE($F4051," ",$G4051),AllocFactorMatrix,(W$4+1),FALSE)*$E4054</f>
        <v>0</v>
      </c>
      <c r="X4051" s="5">
        <f ca="1">VLOOKUP(CONCATENATE($F4051," ",$G4051),AllocFactorMatrix,(X$4+1),FALSE)*$E4054</f>
        <v>0</v>
      </c>
      <c r="Y4051" s="5">
        <f t="shared" ca="1" si="5869"/>
        <v>-7.4401401414098922</v>
      </c>
      <c r="Z4051" s="5">
        <f ca="1">VLOOKUP(CONCATENATE($F4051," ",$G4051),AllocFactorMatrix,(Z$4+1),FALSE)*$E4054</f>
        <v>-56.227881167106759</v>
      </c>
      <c r="AA4051" s="5">
        <f ca="1">VLOOKUP(CONCATENATE($F4051," ",$G4051),AllocFactorMatrix,(AA$4+1),FALSE)*$E4054</f>
        <v>0</v>
      </c>
      <c r="AB4051" s="5">
        <f t="shared" ca="1" si="5866"/>
        <v>-56.227881167106759</v>
      </c>
      <c r="AC4051" s="5">
        <f ca="1">VLOOKUP(CONCATENATE($F4051," ",$G4051),AllocFactorMatrix,(AC$4+1),FALSE)*$E4054</f>
        <v>-0.66481438715006791</v>
      </c>
      <c r="AD4051" s="5">
        <f ca="1">VLOOKUP(CONCATENATE($F4051," ",$G4051),AllocFactorMatrix,(AD$4+1),FALSE)*$E4054</f>
        <v>-20.462794136656736</v>
      </c>
      <c r="AE4051" s="5">
        <f ca="1">VLOOKUP(CONCATENATE($F4051," ",$G4051),AllocFactorMatrix,(AE$4+1),FALSE)*$E4054</f>
        <v>-4.2432500884186943</v>
      </c>
    </row>
    <row r="4052" spans="1:31" hidden="1" outlineLevel="1">
      <c r="E4052" s="44"/>
      <c r="F4052" s="167" t="str">
        <f>F4054</f>
        <v>LABOR_M</v>
      </c>
      <c r="G4052" s="48" t="str">
        <f>$G$13</f>
        <v>ENERGY</v>
      </c>
      <c r="H4052" s="4">
        <f t="shared" ca="1" si="5817"/>
        <v>-7656.6283158828264</v>
      </c>
      <c r="I4052" s="5">
        <f t="shared" ref="I4052:N4052" ca="1" si="5873">VLOOKUP(CONCATENATE($F4052," ",$G4052),AllocFactorMatrix,(I$4+1),FALSE)*$E4054</f>
        <v>-2995.4537145227982</v>
      </c>
      <c r="J4052" s="47">
        <f t="shared" ca="1" si="5873"/>
        <v>-0.47935454748030759</v>
      </c>
      <c r="K4052" s="47">
        <f t="shared" ca="1" si="5873"/>
        <v>-1.3821711743617906</v>
      </c>
      <c r="L4052" s="5">
        <f t="shared" ca="1" si="5873"/>
        <v>-863.75041444010287</v>
      </c>
      <c r="M4052" s="5">
        <f t="shared" ca="1" si="5873"/>
        <v>-12.046748047999234</v>
      </c>
      <c r="N4052" s="5">
        <f t="shared" ca="1" si="5873"/>
        <v>-1.6841251673546316</v>
      </c>
      <c r="O4052" s="5">
        <f t="shared" ca="1" si="5865"/>
        <v>-877.48128765545675</v>
      </c>
      <c r="P4052" s="5">
        <f ca="1">VLOOKUP(CONCATENATE($F4052," ",$G4052),AllocFactorMatrix,(P$4+1),FALSE)*$E4054</f>
        <v>-559.97594684338037</v>
      </c>
      <c r="Q4052" s="5">
        <f ca="1">VLOOKUP(CONCATENATE($F4052," ",$G4052),AllocFactorMatrix,(Q$4+1),FALSE)*$E4054</f>
        <v>-100.01080367423562</v>
      </c>
      <c r="R4052" s="5">
        <f ca="1">VLOOKUP(CONCATENATE($F4052," ",$G4052),AllocFactorMatrix,(R$4+1),FALSE)*$E4054</f>
        <v>-20.365862177816631</v>
      </c>
      <c r="S4052" s="5">
        <f ca="1">VLOOKUP(CONCATENATE($F4052," ",$G4052),AllocFactorMatrix,(S$4+1),FALSE)*$E4054</f>
        <v>-0.76922550687719782</v>
      </c>
      <c r="T4052" s="5">
        <f t="shared" ca="1" si="5868"/>
        <v>-681.12183820230985</v>
      </c>
      <c r="U4052" s="5">
        <f ca="1">VLOOKUP(CONCATENATE($F4052," ",$G4052),AllocFactorMatrix,(U$4+1),FALSE)*$E4054</f>
        <v>-29.368610483110739</v>
      </c>
      <c r="V4052" s="5">
        <f ca="1">VLOOKUP(CONCATENATE($F4052," ",$G4052),AllocFactorMatrix,(V$4+1),FALSE)*$E4054</f>
        <v>-464.32331573102744</v>
      </c>
      <c r="W4052" s="5">
        <f ca="1">VLOOKUP(CONCATENATE($F4052," ",$G4052),AllocFactorMatrix,(W$4+1),FALSE)*$E4054</f>
        <v>-1996.9790098616579</v>
      </c>
      <c r="X4052" s="5">
        <f ca="1">VLOOKUP(CONCATENATE($F4052," ",$G4052),AllocFactorMatrix,(X$4+1),FALSE)*$E4054</f>
        <v>-375.65260968358382</v>
      </c>
      <c r="Y4052" s="5">
        <f t="shared" ca="1" si="5869"/>
        <v>-2866.3235457593796</v>
      </c>
      <c r="Z4052" s="5">
        <f ca="1">VLOOKUP(CONCATENATE($F4052," ",$G4052),AllocFactorMatrix,(Z$4+1),FALSE)*$E4054</f>
        <v>-154.04360066944011</v>
      </c>
      <c r="AA4052" s="5">
        <f ca="1">VLOOKUP(CONCATENATE($F4052," ",$G4052),AllocFactorMatrix,(AA$4+1),FALSE)*$E4054</f>
        <v>-3.0908541193038261</v>
      </c>
      <c r="AB4052" s="5">
        <f t="shared" ca="1" si="5866"/>
        <v>-157.13445478874394</v>
      </c>
      <c r="AC4052" s="5">
        <f ca="1">VLOOKUP(CONCATENATE($F4052," ",$G4052),AllocFactorMatrix,(AC$4+1),FALSE)*$E4054</f>
        <v>-2.7570551285033407</v>
      </c>
      <c r="AD4052" s="5">
        <f ca="1">VLOOKUP(CONCATENATE($F4052," ",$G4052),AllocFactorMatrix,(AD$4+1),FALSE)*$E4054</f>
        <v>-61.757090639935548</v>
      </c>
      <c r="AE4052" s="5">
        <f ca="1">VLOOKUP(CONCATENATE($F4052," ",$G4052),AllocFactorMatrix,(AE$4+1),FALSE)*$E4054</f>
        <v>-12.737803463852517</v>
      </c>
    </row>
    <row r="4053" spans="1:31" hidden="1" outlineLevel="1">
      <c r="E4053" s="44"/>
      <c r="F4053" s="167" t="str">
        <f>F4054</f>
        <v>LABOR_M</v>
      </c>
      <c r="G4053" s="48" t="str">
        <f>$G$14</f>
        <v>CUSTOMER</v>
      </c>
      <c r="H4053" s="4">
        <f t="shared" ca="1" si="5817"/>
        <v>-5067.1496249029115</v>
      </c>
      <c r="I4053" s="5">
        <f t="shared" ref="I4053:N4053" ca="1" si="5874">VLOOKUP(CONCATENATE($F4053," ",$G4053),AllocFactorMatrix,(I$4+1),FALSE)*$E4054</f>
        <v>-3911.7103411984522</v>
      </c>
      <c r="J4053" s="47">
        <f t="shared" ca="1" si="5874"/>
        <v>-0.78944747163398543</v>
      </c>
      <c r="K4053" s="47">
        <f t="shared" ca="1" si="5874"/>
        <v>-0.23155294898962703</v>
      </c>
      <c r="L4053" s="5">
        <f t="shared" ca="1" si="5874"/>
        <v>-792.06302522186581</v>
      </c>
      <c r="M4053" s="5">
        <f t="shared" ca="1" si="5874"/>
        <v>-20.249961317028678</v>
      </c>
      <c r="N4053" s="5">
        <f t="shared" ca="1" si="5874"/>
        <v>-3.2649244839555625</v>
      </c>
      <c r="O4053" s="5">
        <f t="shared" ca="1" si="5865"/>
        <v>-815.57791102285012</v>
      </c>
      <c r="P4053" s="5">
        <f ca="1">VLOOKUP(CONCATENATE($F4053," ",$G4053),AllocFactorMatrix,(P$4+1),FALSE)*$E4054</f>
        <v>-32.441531747016121</v>
      </c>
      <c r="Q4053" s="5">
        <f ca="1">VLOOKUP(CONCATENATE($F4053," ",$G4053),AllocFactorMatrix,(Q$4+1),FALSE)*$E4054</f>
        <v>-7.846914404594993</v>
      </c>
      <c r="R4053" s="5">
        <f ca="1">VLOOKUP(CONCATENATE($F4053," ",$G4053),AllocFactorMatrix,(R$4+1),FALSE)*$E4054</f>
        <v>-7.9878605953307371</v>
      </c>
      <c r="S4053" s="5">
        <f ca="1">VLOOKUP(CONCATENATE($F4053," ",$G4053),AllocFactorMatrix,(S$4+1),FALSE)*$E4054</f>
        <v>-0.98668759059321753</v>
      </c>
      <c r="T4053" s="5">
        <f t="shared" ca="1" si="5868"/>
        <v>-49.262994337535069</v>
      </c>
      <c r="U4053" s="5">
        <f ca="1">VLOOKUP(CONCATENATE($F4053," ",$G4053),AllocFactorMatrix,(U$4+1),FALSE)*$E4054</f>
        <v>-0.24692416795177513</v>
      </c>
      <c r="V4053" s="5">
        <f ca="1">VLOOKUP(CONCATENATE($F4053," ",$G4053),AllocFactorMatrix,(V$4+1),FALSE)*$E4054</f>
        <v>-5.7047466162309739</v>
      </c>
      <c r="W4053" s="5">
        <f ca="1">VLOOKUP(CONCATENATE($F4053," ",$G4053),AllocFactorMatrix,(W$4+1),FALSE)*$E4054</f>
        <v>-13.418108218701933</v>
      </c>
      <c r="X4053" s="5">
        <f ca="1">VLOOKUP(CONCATENATE($F4053," ",$G4053),AllocFactorMatrix,(X$4+1),FALSE)*$E4054</f>
        <v>-3.9511432507466258</v>
      </c>
      <c r="Y4053" s="5">
        <f t="shared" ca="1" si="5869"/>
        <v>-23.320922253631309</v>
      </c>
      <c r="Z4053" s="5">
        <f ca="1">VLOOKUP(CONCATENATE($F4053," ",$G4053),AllocFactorMatrix,(Z$4+1),FALSE)*$E4054</f>
        <v>-7.1991365785465424</v>
      </c>
      <c r="AA4053" s="5">
        <f ca="1">VLOOKUP(CONCATENATE($F4053," ",$G4053),AllocFactorMatrix,(AA$4+1),FALSE)*$E4054</f>
        <v>-0.10754237383212506</v>
      </c>
      <c r="AB4053" s="5">
        <f t="shared" ca="1" si="5866"/>
        <v>-7.3066789523786673</v>
      </c>
      <c r="AC4053" s="5">
        <f ca="1">VLOOKUP(CONCATENATE($F4053," ",$G4053),AllocFactorMatrix,(AC$4+1),FALSE)*$E4054</f>
        <v>-0.58606726242510965</v>
      </c>
      <c r="AD4053" s="5">
        <f ca="1">VLOOKUP(CONCATENATE($F4053," ",$G4053),AllocFactorMatrix,(AD$4+1),FALSE)*$E4054</f>
        <v>-212.94487094983518</v>
      </c>
      <c r="AE4053" s="5">
        <f ca="1">VLOOKUP(CONCATENATE($F4053," ",$G4053),AllocFactorMatrix,(AE$4+1),FALSE)*$E4054</f>
        <v>-45.418838505176261</v>
      </c>
    </row>
    <row r="4054" spans="1:31" collapsed="1">
      <c r="D4054" s="96" t="s">
        <v>417</v>
      </c>
      <c r="E4054" s="54">
        <v>-45035</v>
      </c>
      <c r="F4054" s="88" t="s">
        <v>67</v>
      </c>
      <c r="G4054" s="48" t="str">
        <f>$G$15</f>
        <v>TOTAL</v>
      </c>
      <c r="H4054" s="4">
        <f t="shared" ca="1" si="5817"/>
        <v>-45035.000000000029</v>
      </c>
      <c r="I4054" s="5">
        <f t="shared" ref="I4054:N4054" ca="1" si="5875">VLOOKUP(CONCATENATE($F4054," ",$G4054),AllocFactorMatrix,(I$4+1),FALSE)*$E4054</f>
        <v>-25070.252741244745</v>
      </c>
      <c r="J4054" s="47">
        <f t="shared" ca="1" si="5875"/>
        <v>-5.092611529490588</v>
      </c>
      <c r="K4054" s="47">
        <f t="shared" ca="1" si="5875"/>
        <v>-8.1652113467889009</v>
      </c>
      <c r="L4054" s="5">
        <f t="shared" ca="1" si="5875"/>
        <v>-5831.3657714317405</v>
      </c>
      <c r="M4054" s="5">
        <f t="shared" ca="1" si="5875"/>
        <v>-84.928154876138024</v>
      </c>
      <c r="N4054" s="5">
        <f t="shared" ca="1" si="5875"/>
        <v>-10.334001725121114</v>
      </c>
      <c r="O4054" s="5">
        <f t="shared" ca="1" si="5865"/>
        <v>-5926.627928033</v>
      </c>
      <c r="P4054" s="5">
        <f ca="1">VLOOKUP(CONCATENATE($F4054," ",$G4054),AllocFactorMatrix,(P$4+1),FALSE)*$E4054</f>
        <v>-3020.9364977493537</v>
      </c>
      <c r="Q4054" s="5">
        <f ca="1">VLOOKUP(CONCATENATE($F4054," ",$G4054),AllocFactorMatrix,(Q$4+1),FALSE)*$E4054</f>
        <v>-508.34197437752618</v>
      </c>
      <c r="R4054" s="5">
        <f ca="1">VLOOKUP(CONCATENATE($F4054," ",$G4054),AllocFactorMatrix,(R$4+1),FALSE)*$E4054</f>
        <v>-88.40313095627495</v>
      </c>
      <c r="S4054" s="5">
        <f ca="1">VLOOKUP(CONCATENATE($F4054," ",$G4054),AllocFactorMatrix,(S$4+1),FALSE)*$E4054</f>
        <v>-3.9342980308558788</v>
      </c>
      <c r="T4054" s="5">
        <f t="shared" ca="1" si="5868"/>
        <v>-3621.6159011140112</v>
      </c>
      <c r="U4054" s="5">
        <f ca="1">VLOOKUP(CONCATENATE($F4054," ",$G4054),AllocFactorMatrix,(U$4+1),FALSE)*$E4054</f>
        <v>-141.40290483633808</v>
      </c>
      <c r="V4054" s="5">
        <f ca="1">VLOOKUP(CONCATENATE($F4054," ",$G4054),AllocFactorMatrix,(V$4+1),FALSE)*$E4054</f>
        <v>-1888.9808259915903</v>
      </c>
      <c r="W4054" s="5">
        <f ca="1">VLOOKUP(CONCATENATE($F4054," ",$G4054),AllocFactorMatrix,(W$4+1),FALSE)*$E4054</f>
        <v>-6048.0445333755779</v>
      </c>
      <c r="X4054" s="5">
        <f ca="1">VLOOKUP(CONCATENATE($F4054," ",$G4054),AllocFactorMatrix,(X$4+1),FALSE)*$E4054</f>
        <v>-1078.9026589334285</v>
      </c>
      <c r="Y4054" s="5">
        <f t="shared" ca="1" si="5869"/>
        <v>-9157.3309231369349</v>
      </c>
      <c r="Z4054" s="5">
        <f ca="1">VLOOKUP(CONCATENATE($F4054," ",$G4054),AllocFactorMatrix,(Z$4+1),FALSE)*$E4054</f>
        <v>-830.20454086955294</v>
      </c>
      <c r="AA4054" s="5">
        <f ca="1">VLOOKUP(CONCATENATE($F4054," ",$G4054),AllocFactorMatrix,(AA$4+1),FALSE)*$E4054</f>
        <v>-15.454142103066706</v>
      </c>
      <c r="AB4054" s="5">
        <f t="shared" ca="1" si="5866"/>
        <v>-845.65868297261966</v>
      </c>
      <c r="AC4054" s="5">
        <f ca="1">VLOOKUP(CONCATENATE($F4054," ",$G4054),AllocFactorMatrix,(AC$4+1),FALSE)*$E4054</f>
        <v>-12.090300933488516</v>
      </c>
      <c r="AD4054" s="5">
        <f ca="1">VLOOKUP(CONCATENATE($F4054," ",$G4054),AllocFactorMatrix,(AD$4+1),FALSE)*$E4054</f>
        <v>-320.55629511882364</v>
      </c>
      <c r="AE4054" s="5">
        <f ca="1">VLOOKUP(CONCATENATE($F4054," ",$G4054),AllocFactorMatrix,(AE$4+1),FALSE)*$E4054</f>
        <v>-67.609404570078809</v>
      </c>
    </row>
    <row r="4055" spans="1:31" s="44" customFormat="1" hidden="1" outlineLevel="1">
      <c r="A4055" s="49"/>
      <c r="B4055" s="97"/>
      <c r="C4055" s="48"/>
      <c r="D4055" s="48"/>
      <c r="F4055" s="167" t="str">
        <f>F4062</f>
        <v>RB_GUP</v>
      </c>
      <c r="G4055" s="48" t="str">
        <f>$G$8</f>
        <v>PRODUCTION</v>
      </c>
      <c r="H4055" s="46">
        <f t="shared" ca="1" si="5817"/>
        <v>-2031.0985954385974</v>
      </c>
      <c r="I4055" s="47">
        <f t="shared" ref="I4055:N4055" ca="1" si="5876">VLOOKUP(CONCATENATE($F4055," ",$G4055),AllocFactorMatrix,(I$4+1),FALSE)*$E4062</f>
        <v>-1044.5349610382646</v>
      </c>
      <c r="J4055" s="47">
        <f t="shared" ca="1" si="5876"/>
        <v>-0.2336803765951542</v>
      </c>
      <c r="K4055" s="47">
        <f t="shared" ca="1" si="5876"/>
        <v>-0.40915767727201918</v>
      </c>
      <c r="L4055" s="47">
        <f t="shared" ca="1" si="5876"/>
        <v>-243.44712442981489</v>
      </c>
      <c r="M4055" s="47">
        <f t="shared" ca="1" si="5876"/>
        <v>-3.3875636380512009</v>
      </c>
      <c r="N4055" s="47">
        <f t="shared" ca="1" si="5876"/>
        <v>-0.4717985465518108</v>
      </c>
      <c r="O4055" s="47">
        <f t="shared" ref="O4055:O4062" ca="1" si="5877">SUBTOTAL(9,L4055:N4055)</f>
        <v>-247.30648661441791</v>
      </c>
      <c r="P4055" s="47">
        <f ca="1">VLOOKUP(CONCATENATE($F4055," ",$G4055),AllocFactorMatrix,(P$4+1),FALSE)*$E4062</f>
        <v>-144.80057453848173</v>
      </c>
      <c r="Q4055" s="47">
        <f ca="1">VLOOKUP(CONCATENATE($F4055," ",$G4055),AllocFactorMatrix,(Q$4+1),FALSE)*$E4062</f>
        <v>-25.985763215637004</v>
      </c>
      <c r="R4055" s="47">
        <f ca="1">VLOOKUP(CONCATENATE($F4055," ",$G4055),AllocFactorMatrix,(R$4+1),FALSE)*$E4062</f>
        <v>-5.2696476002235739</v>
      </c>
      <c r="S4055" s="47">
        <f ca="1">VLOOKUP(CONCATENATE($F4055," ",$G4055),AllocFactorMatrix,(S$4+1),FALSE)*$E4062</f>
        <v>-0.20011248456807162</v>
      </c>
      <c r="T4055" s="47">
        <f ca="1">SUBTOTAL(9,P4055:S4055)</f>
        <v>-176.25609783891039</v>
      </c>
      <c r="U4055" s="47">
        <f ca="1">VLOOKUP(CONCATENATE($F4055," ",$G4055),AllocFactorMatrix,(U$4+1),FALSE)*$E4062</f>
        <v>-6.8675784976802943</v>
      </c>
      <c r="V4055" s="47">
        <f ca="1">VLOOKUP(CONCATENATE($F4055," ",$G4055),AllocFactorMatrix,(V$4+1),FALSE)*$E4062</f>
        <v>-92.716275399206665</v>
      </c>
      <c r="W4055" s="47">
        <f ca="1">VLOOKUP(CONCATENATE($F4055," ",$G4055),AllocFactorMatrix,(W$4+1),FALSE)*$E4062</f>
        <v>-354.60253432276517</v>
      </c>
      <c r="X4055" s="47">
        <f ca="1">VLOOKUP(CONCATENATE($F4055," ",$G4055),AllocFactorMatrix,(X$4+1),FALSE)*$E4062</f>
        <v>-64.239537921212701</v>
      </c>
      <c r="Y4055" s="47">
        <f ca="1">SUBTOTAL(9,U4055:X4055)</f>
        <v>-518.42592614086482</v>
      </c>
      <c r="Z4055" s="47">
        <f ca="1">VLOOKUP(CONCATENATE($F4055," ",$G4055),AllocFactorMatrix,(Z$4+1),FALSE)*$E4062</f>
        <v>-39.801213496460178</v>
      </c>
      <c r="AA4055" s="47">
        <f ca="1">VLOOKUP(CONCATENATE($F4055," ",$G4055),AllocFactorMatrix,(AA$4+1),FALSE)*$E4062</f>
        <v>-0.79493231938824005</v>
      </c>
      <c r="AB4055" s="47">
        <f t="shared" ref="AB4055:AB4062" ca="1" si="5878">SUBTOTAL(9,Z4055:AA4055)</f>
        <v>-40.596145815848416</v>
      </c>
      <c r="AC4055" s="47">
        <f ca="1">VLOOKUP(CONCATENATE($F4055," ",$G4055),AllocFactorMatrix,(AC$4+1),FALSE)*$E4062</f>
        <v>-0.52504239656248075</v>
      </c>
      <c r="AD4055" s="47">
        <f ca="1">VLOOKUP(CONCATENATE($F4055," ",$G4055),AllocFactorMatrix,(AD$4+1),FALSE)*$E4062</f>
        <v>-2.332537265084619</v>
      </c>
      <c r="AE4055" s="47">
        <f ca="1">VLOOKUP(CONCATENATE($F4055," ",$G4055),AllocFactorMatrix,(AE$4+1),FALSE)*$E4062</f>
        <v>-0.47856027477704088</v>
      </c>
    </row>
    <row r="4056" spans="1:31" s="44" customFormat="1" hidden="1" outlineLevel="1">
      <c r="A4056" s="49"/>
      <c r="B4056" s="97"/>
      <c r="C4056" s="48"/>
      <c r="D4056" s="48"/>
      <c r="F4056" s="167" t="str">
        <f>F4062</f>
        <v>RB_GUP</v>
      </c>
      <c r="G4056" s="48" t="str">
        <f>$G$9</f>
        <v>BULKTRAN</v>
      </c>
      <c r="H4056" s="46">
        <f t="shared" ca="1" si="5817"/>
        <v>-1102.9971682162438</v>
      </c>
      <c r="I4056" s="47">
        <f t="shared" ref="I4056:N4056" ca="1" si="5879">VLOOKUP(CONCATENATE($F4056," ",$G4056),AllocFactorMatrix,(I$4+1),FALSE)*$E4062</f>
        <v>-567.23937809591177</v>
      </c>
      <c r="J4056" s="47">
        <f t="shared" ca="1" si="5879"/>
        <v>-0.12690117271067378</v>
      </c>
      <c r="K4056" s="47">
        <f t="shared" ca="1" si="5879"/>
        <v>-0.22219490496349778</v>
      </c>
      <c r="L4056" s="47">
        <f t="shared" ca="1" si="5879"/>
        <v>-132.20504876499533</v>
      </c>
      <c r="M4056" s="47">
        <f t="shared" ca="1" si="5879"/>
        <v>-1.8396315709705526</v>
      </c>
      <c r="N4056" s="47">
        <f t="shared" ca="1" si="5879"/>
        <v>-0.25621230893658947</v>
      </c>
      <c r="O4056" s="47">
        <f t="shared" ca="1" si="5877"/>
        <v>-134.30089264490246</v>
      </c>
      <c r="P4056" s="47">
        <f ca="1">VLOOKUP(CONCATENATE($F4056," ",$G4056),AllocFactorMatrix,(P$4+1),FALSE)*$E4062</f>
        <v>-78.634599044435603</v>
      </c>
      <c r="Q4056" s="47">
        <f ca="1">VLOOKUP(CONCATENATE($F4056," ",$G4056),AllocFactorMatrix,(Q$4+1),FALSE)*$E4062</f>
        <v>-14.111684831624876</v>
      </c>
      <c r="R4056" s="47">
        <f ca="1">VLOOKUP(CONCATENATE($F4056," ",$G4056),AllocFactorMatrix,(R$4+1),FALSE)*$E4062</f>
        <v>-2.8617056767197404</v>
      </c>
      <c r="S4056" s="47">
        <f ca="1">VLOOKUP(CONCATENATE($F4056," ",$G4056),AllocFactorMatrix,(S$4+1),FALSE)*$E4062</f>
        <v>-0.10867197894725365</v>
      </c>
      <c r="T4056" s="47">
        <f t="shared" ref="T4056:T4062" ca="1" si="5880">SUBTOTAL(9,P4056:S4056)</f>
        <v>-95.716661531727468</v>
      </c>
      <c r="U4056" s="47">
        <f ca="1">VLOOKUP(CONCATENATE($F4056," ",$G4056),AllocFactorMatrix,(U$4+1),FALSE)*$E4062</f>
        <v>-3.7294691909372299</v>
      </c>
      <c r="V4056" s="47">
        <f ca="1">VLOOKUP(CONCATENATE($F4056," ",$G4056),AllocFactorMatrix,(V$4+1),FALSE)*$E4062</f>
        <v>-50.349987658181071</v>
      </c>
      <c r="W4056" s="47">
        <f ca="1">VLOOKUP(CONCATENATE($F4056," ",$G4056),AllocFactorMatrix,(W$4+1),FALSE)*$E4062</f>
        <v>-192.56849080526953</v>
      </c>
      <c r="X4056" s="47">
        <f ca="1">VLOOKUP(CONCATENATE($F4056," ",$G4056),AllocFactorMatrix,(X$4+1),FALSE)*$E4062</f>
        <v>-34.885568122465699</v>
      </c>
      <c r="Y4056" s="47">
        <f t="shared" ref="Y4056:Y4062" ca="1" si="5881">SUBTOTAL(9,U4056:X4056)</f>
        <v>-281.53351577685356</v>
      </c>
      <c r="Z4056" s="47">
        <f ca="1">VLOOKUP(CONCATENATE($F4056," ",$G4056),AllocFactorMatrix,(Z$4+1),FALSE)*$E4062</f>
        <v>-21.614226840960299</v>
      </c>
      <c r="AA4056" s="47">
        <f ca="1">VLOOKUP(CONCATENATE($F4056," ",$G4056),AllocFactorMatrix,(AA$4+1),FALSE)*$E4062</f>
        <v>-0.43169154819855532</v>
      </c>
      <c r="AB4056" s="47">
        <f t="shared" ca="1" si="5878"/>
        <v>-22.045918389158853</v>
      </c>
      <c r="AC4056" s="47">
        <f ca="1">VLOOKUP(CONCATENATE($F4056," ",$G4056),AllocFactorMatrix,(AC$4+1),FALSE)*$E4062</f>
        <v>-0.28512661960500763</v>
      </c>
      <c r="AD4056" s="47">
        <f ca="1">VLOOKUP(CONCATENATE($F4056," ",$G4056),AllocFactorMatrix,(AD$4+1),FALSE)*$E4062</f>
        <v>-1.2666947847460983</v>
      </c>
      <c r="AE4056" s="47">
        <f ca="1">VLOOKUP(CONCATENATE($F4056," ",$G4056),AllocFactorMatrix,(AE$4+1),FALSE)*$E4062</f>
        <v>-0.25988429566408072</v>
      </c>
    </row>
    <row r="4057" spans="1:31" s="44" customFormat="1" hidden="1" outlineLevel="1">
      <c r="A4057" s="49"/>
      <c r="B4057" s="97"/>
      <c r="C4057" s="48"/>
      <c r="D4057" s="48"/>
      <c r="F4057" s="167" t="str">
        <f>F4062</f>
        <v>RB_GUP</v>
      </c>
      <c r="G4057" s="48" t="str">
        <f>$G$10</f>
        <v>SUBTRAN</v>
      </c>
      <c r="H4057" s="46">
        <f t="shared" ca="1" si="5817"/>
        <v>-305.39087629996533</v>
      </c>
      <c r="I4057" s="47">
        <f t="shared" ref="I4057:N4057" ca="1" si="5882">VLOOKUP(CONCATENATE($F4057," ",$G4057),AllocFactorMatrix,(I$4+1),FALSE)*$E4062</f>
        <v>-156.01509005734272</v>
      </c>
      <c r="J4057" s="47">
        <f t="shared" ca="1" si="5882"/>
        <v>-2.5404691234735592E-2</v>
      </c>
      <c r="K4057" s="47">
        <f t="shared" ca="1" si="5882"/>
        <v>-4.7282492398959708E-2</v>
      </c>
      <c r="L4057" s="47">
        <f t="shared" ca="1" si="5882"/>
        <v>-36.56234906365448</v>
      </c>
      <c r="M4057" s="47">
        <f t="shared" ca="1" si="5882"/>
        <v>-0.51098785198513619</v>
      </c>
      <c r="N4057" s="47">
        <f t="shared" ca="1" si="5882"/>
        <v>-9.2486427031175836E-2</v>
      </c>
      <c r="O4057" s="47">
        <f t="shared" ca="1" si="5877"/>
        <v>-37.165823342670791</v>
      </c>
      <c r="P4057" s="47">
        <f ca="1">VLOOKUP(CONCATENATE($F4057," ",$G4057),AllocFactorMatrix,(P$4+1),FALSE)*$E4062</f>
        <v>-21.108668483861315</v>
      </c>
      <c r="Q4057" s="47">
        <f ca="1">VLOOKUP(CONCATENATE($F4057," ",$G4057),AllocFactorMatrix,(Q$4+1),FALSE)*$E4062</f>
        <v>-3.7987108318423481</v>
      </c>
      <c r="R4057" s="47">
        <f ca="1">VLOOKUP(CONCATENATE($F4057," ",$G4057),AllocFactorMatrix,(R$4+1),FALSE)*$E4062</f>
        <v>-0.99713230529437868</v>
      </c>
      <c r="S4057" s="47">
        <f ca="1">VLOOKUP(CONCATENATE($F4057," ",$G4057),AllocFactorMatrix,(S$4+1),FALSE)*$E4062</f>
        <v>0</v>
      </c>
      <c r="T4057" s="47">
        <f t="shared" ca="1" si="5880"/>
        <v>-25.904511620998043</v>
      </c>
      <c r="U4057" s="47">
        <f ca="1">VLOOKUP(CONCATENATE($F4057," ",$G4057),AllocFactorMatrix,(U$4+1),FALSE)*$E4062</f>
        <v>-0.95285903346220924</v>
      </c>
      <c r="V4057" s="47">
        <f ca="1">VLOOKUP(CONCATENATE($F4057," ",$G4057),AllocFactorMatrix,(V$4+1),FALSE)*$E4062</f>
        <v>-13.369536207423263</v>
      </c>
      <c r="W4057" s="47">
        <f ca="1">VLOOKUP(CONCATENATE($F4057," ",$G4057),AllocFactorMatrix,(W$4+1),FALSE)*$E4062</f>
        <v>-65.92212659030092</v>
      </c>
      <c r="X4057" s="47">
        <f ca="1">VLOOKUP(CONCATENATE($F4057," ",$G4057),AllocFactorMatrix,(X$4+1),FALSE)*$E4062</f>
        <v>0</v>
      </c>
      <c r="Y4057" s="47">
        <f t="shared" ca="1" si="5881"/>
        <v>-80.24452183118639</v>
      </c>
      <c r="Z4057" s="47">
        <f ca="1">VLOOKUP(CONCATENATE($F4057," ",$G4057),AllocFactorMatrix,(Z$4+1),FALSE)*$E4062</f>
        <v>-5.79483800217045</v>
      </c>
      <c r="AA4057" s="47">
        <f ca="1">VLOOKUP(CONCATENATE($F4057," ",$G4057),AllocFactorMatrix,(AA$4+1),FALSE)*$E4062</f>
        <v>-0.11635175366471176</v>
      </c>
      <c r="AB4057" s="47">
        <f t="shared" ca="1" si="5878"/>
        <v>-5.9111897558351618</v>
      </c>
      <c r="AC4057" s="47">
        <f ca="1">VLOOKUP(CONCATENATE($F4057," ",$G4057),AllocFactorMatrix,(AC$4+1),FALSE)*$E4062</f>
        <v>-7.7052508298474737E-2</v>
      </c>
      <c r="AD4057" s="47">
        <f ca="1">VLOOKUP(CONCATENATE($F4057," ",$G4057),AllocFactorMatrix,(AD$4+1),FALSE)*$E4062</f>
        <v>0</v>
      </c>
      <c r="AE4057" s="47">
        <f ca="1">VLOOKUP(CONCATENATE($F4057," ",$G4057),AllocFactorMatrix,(AE$4+1),FALSE)*$E4062</f>
        <v>0</v>
      </c>
    </row>
    <row r="4058" spans="1:31" s="44" customFormat="1" hidden="1" outlineLevel="1">
      <c r="A4058" s="49"/>
      <c r="B4058" s="97"/>
      <c r="C4058" s="48"/>
      <c r="D4058" s="48"/>
      <c r="F4058" s="167" t="str">
        <f>F4062</f>
        <v>RB_GUP</v>
      </c>
      <c r="G4058" s="48" t="str">
        <f>$G$11</f>
        <v>DISTPRI</v>
      </c>
      <c r="H4058" s="46">
        <f t="shared" ca="1" si="5817"/>
        <v>-1221.8206945052034</v>
      </c>
      <c r="I4058" s="47">
        <f t="shared" ref="I4058:N4058" ca="1" si="5883">VLOOKUP(CONCATENATE($F4058," ",$G4058),AllocFactorMatrix,(I$4+1),FALSE)*$E4062</f>
        <v>-799.92547767664644</v>
      </c>
      <c r="J4058" s="47">
        <f t="shared" ca="1" si="5883"/>
        <v>-0.13134892344128379</v>
      </c>
      <c r="K4058" s="47">
        <f t="shared" ca="1" si="5883"/>
        <v>-0.24303313143293734</v>
      </c>
      <c r="L4058" s="47">
        <f t="shared" ca="1" si="5883"/>
        <v>-187.16132905737834</v>
      </c>
      <c r="M4058" s="47">
        <f t="shared" ca="1" si="5883"/>
        <v>-2.6153800145776089</v>
      </c>
      <c r="N4058" s="47">
        <f t="shared" ca="1" si="5883"/>
        <v>0</v>
      </c>
      <c r="O4058" s="47">
        <f t="shared" ca="1" si="5877"/>
        <v>-189.77670907195593</v>
      </c>
      <c r="P4058" s="47">
        <f ca="1">VLOOKUP(CONCATENATE($F4058," ",$G4058),AllocFactorMatrix,(P$4+1),FALSE)*$E4062</f>
        <v>-108.53873246887157</v>
      </c>
      <c r="Q4058" s="47">
        <f ca="1">VLOOKUP(CONCATENATE($F4058," ",$G4058),AllocFactorMatrix,(Q$4+1),FALSE)*$E4062</f>
        <v>-19.530933632558092</v>
      </c>
      <c r="R4058" s="47">
        <f ca="1">VLOOKUP(CONCATENATE($F4058," ",$G4058),AllocFactorMatrix,(R$4+1),FALSE)*$E4062</f>
        <v>0</v>
      </c>
      <c r="S4058" s="47">
        <f ca="1">VLOOKUP(CONCATENATE($F4058," ",$G4058),AllocFactorMatrix,(S$4+1),FALSE)*$E4062</f>
        <v>0</v>
      </c>
      <c r="T4058" s="47">
        <f t="shared" ca="1" si="5880"/>
        <v>-128.06966610142968</v>
      </c>
      <c r="U4058" s="47">
        <f ca="1">VLOOKUP(CONCATENATE($F4058," ",$G4058),AllocFactorMatrix,(U$4+1),FALSE)*$E4062</f>
        <v>-4.9150125648001222</v>
      </c>
      <c r="V4058" s="47">
        <f ca="1">VLOOKUP(CONCATENATE($F4058," ",$G4058),AllocFactorMatrix,(V$4+1),FALSE)*$E4062</f>
        <v>-67.964119473213302</v>
      </c>
      <c r="W4058" s="47">
        <f ca="1">VLOOKUP(CONCATENATE($F4058," ",$G4058),AllocFactorMatrix,(W$4+1),FALSE)*$E4062</f>
        <v>0</v>
      </c>
      <c r="X4058" s="47">
        <f ca="1">VLOOKUP(CONCATENATE($F4058," ",$G4058),AllocFactorMatrix,(X$4+1),FALSE)*$E4062</f>
        <v>0</v>
      </c>
      <c r="Y4058" s="47">
        <f t="shared" ca="1" si="5881"/>
        <v>-72.879132038013424</v>
      </c>
      <c r="Z4058" s="47">
        <f ca="1">VLOOKUP(CONCATENATE($F4058," ",$G4058),AllocFactorMatrix,(Z$4+1),FALSE)*$E4062</f>
        <v>-29.804345082654923</v>
      </c>
      <c r="AA4058" s="47">
        <f ca="1">VLOOKUP(CONCATENATE($F4058," ",$G4058),AllocFactorMatrix,(AA$4+1),FALSE)*$E4062</f>
        <v>-0.59822020754867666</v>
      </c>
      <c r="AB4058" s="47">
        <f t="shared" ca="1" si="5878"/>
        <v>-30.402565290203601</v>
      </c>
      <c r="AC4058" s="47">
        <f ca="1">VLOOKUP(CONCATENATE($F4058," ",$G4058),AllocFactorMatrix,(AC$4+1),FALSE)*$E4062</f>
        <v>-0.39276227208039283</v>
      </c>
      <c r="AD4058" s="47">
        <f ca="1">VLOOKUP(CONCATENATE($F4058," ",$G4058),AllocFactorMatrix,(AD$4+1),FALSE)*$E4062</f>
        <v>0</v>
      </c>
      <c r="AE4058" s="47">
        <f ca="1">VLOOKUP(CONCATENATE($F4058," ",$G4058),AllocFactorMatrix,(AE$4+1),FALSE)*$E4062</f>
        <v>0</v>
      </c>
    </row>
    <row r="4059" spans="1:31" s="44" customFormat="1" hidden="1" outlineLevel="1">
      <c r="A4059" s="49"/>
      <c r="B4059" s="97"/>
      <c r="C4059" s="48"/>
      <c r="D4059" s="48"/>
      <c r="F4059" s="167" t="str">
        <f>F4062</f>
        <v>RB_GUP</v>
      </c>
      <c r="G4059" s="48" t="str">
        <f>$G$12</f>
        <v>DISTSEC</v>
      </c>
      <c r="H4059" s="46">
        <f t="shared" ca="1" si="5817"/>
        <v>-585.72438246308695</v>
      </c>
      <c r="I4059" s="47">
        <f t="shared" ref="I4059:N4059" ca="1" si="5884">VLOOKUP(CONCATENATE($F4059," ",$G4059),AllocFactorMatrix,(I$4+1),FALSE)*$E4062</f>
        <v>-434.56131656228052</v>
      </c>
      <c r="J4059" s="47">
        <f t="shared" ca="1" si="5884"/>
        <v>-0.10772551053340261</v>
      </c>
      <c r="K4059" s="47">
        <f t="shared" ca="1" si="5884"/>
        <v>-0.13953422427358053</v>
      </c>
      <c r="L4059" s="47">
        <f t="shared" ca="1" si="5884"/>
        <v>-87.593139432969181</v>
      </c>
      <c r="M4059" s="47">
        <f t="shared" ca="1" si="5884"/>
        <v>0</v>
      </c>
      <c r="N4059" s="47">
        <f t="shared" ca="1" si="5884"/>
        <v>0</v>
      </c>
      <c r="O4059" s="47">
        <f t="shared" ca="1" si="5877"/>
        <v>-87.593139432969181</v>
      </c>
      <c r="P4059" s="47">
        <f ca="1">VLOOKUP(CONCATENATE($F4059," ",$G4059),AllocFactorMatrix,(P$4+1),FALSE)*$E4062</f>
        <v>-43.725954371981416</v>
      </c>
      <c r="Q4059" s="47">
        <f ca="1">VLOOKUP(CONCATENATE($F4059," ",$G4059),AllocFactorMatrix,(Q$4+1),FALSE)*$E4062</f>
        <v>0</v>
      </c>
      <c r="R4059" s="47">
        <f ca="1">VLOOKUP(CONCATENATE($F4059," ",$G4059),AllocFactorMatrix,(R$4+1),FALSE)*$E4062</f>
        <v>0</v>
      </c>
      <c r="S4059" s="47">
        <f ca="1">VLOOKUP(CONCATENATE($F4059," ",$G4059),AllocFactorMatrix,(S$4+1),FALSE)*$E4062</f>
        <v>0</v>
      </c>
      <c r="T4059" s="47">
        <f t="shared" ca="1" si="5880"/>
        <v>-43.725954371981416</v>
      </c>
      <c r="U4059" s="47">
        <f ca="1">VLOOKUP(CONCATENATE($F4059," ",$G4059),AllocFactorMatrix,(U$4+1),FALSE)*$E4062</f>
        <v>-1.6375125833443602</v>
      </c>
      <c r="V4059" s="47">
        <f ca="1">VLOOKUP(CONCATENATE($F4059," ",$G4059),AllocFactorMatrix,(V$4+1),FALSE)*$E4062</f>
        <v>0</v>
      </c>
      <c r="W4059" s="47">
        <f ca="1">VLOOKUP(CONCATENATE($F4059," ",$G4059),AllocFactorMatrix,(W$4+1),FALSE)*$E4062</f>
        <v>0</v>
      </c>
      <c r="X4059" s="47">
        <f ca="1">VLOOKUP(CONCATENATE($F4059," ",$G4059),AllocFactorMatrix,(X$4+1),FALSE)*$E4062</f>
        <v>0</v>
      </c>
      <c r="Y4059" s="47">
        <f t="shared" ca="1" si="5881"/>
        <v>-1.6375125833443602</v>
      </c>
      <c r="Z4059" s="47">
        <f ca="1">VLOOKUP(CONCATENATE($F4059," ",$G4059),AllocFactorMatrix,(Z$4+1),FALSE)*$E4062</f>
        <v>-12.375286109662028</v>
      </c>
      <c r="AA4059" s="47">
        <f ca="1">VLOOKUP(CONCATENATE($F4059," ",$G4059),AllocFactorMatrix,(AA$4+1),FALSE)*$E4062</f>
        <v>0</v>
      </c>
      <c r="AB4059" s="47">
        <f t="shared" ca="1" si="5878"/>
        <v>-12.375286109662028</v>
      </c>
      <c r="AC4059" s="47">
        <f ca="1">VLOOKUP(CONCATENATE($F4059," ",$G4059),AllocFactorMatrix,(AC$4+1),FALSE)*$E4062</f>
        <v>-0.14632008320481851</v>
      </c>
      <c r="AD4059" s="47">
        <f ca="1">VLOOKUP(CONCATENATE($F4059," ",$G4059),AllocFactorMatrix,(AD$4+1),FALSE)*$E4062</f>
        <v>-4.5036897494259938</v>
      </c>
      <c r="AE4059" s="47">
        <f ca="1">VLOOKUP(CONCATENATE($F4059," ",$G4059),AllocFactorMatrix,(AE$4+1),FALSE)*$E4062</f>
        <v>-0.93390383541162425</v>
      </c>
    </row>
    <row r="4060" spans="1:31" s="44" customFormat="1" hidden="1" outlineLevel="1">
      <c r="A4060" s="49"/>
      <c r="B4060" s="97"/>
      <c r="C4060" s="48"/>
      <c r="D4060" s="48"/>
      <c r="F4060" s="167" t="str">
        <f>F4062</f>
        <v>RB_GUP</v>
      </c>
      <c r="G4060" s="48" t="str">
        <f>$G$13</f>
        <v>ENERGY</v>
      </c>
      <c r="H4060" s="46">
        <f t="shared" ca="1" si="5817"/>
        <v>-37.920158489941045</v>
      </c>
      <c r="I4060" s="47">
        <f t="shared" ref="I4060:N4060" ca="1" si="5885">VLOOKUP(CONCATENATE($F4060," ",$G4060),AllocFactorMatrix,(I$4+1),FALSE)*$E4062</f>
        <v>-14.835261020619397</v>
      </c>
      <c r="J4060" s="47">
        <f t="shared" ca="1" si="5885"/>
        <v>-2.3740476438722596E-3</v>
      </c>
      <c r="K4060" s="47">
        <f t="shared" ca="1" si="5885"/>
        <v>-6.8453303242242925E-3</v>
      </c>
      <c r="L4060" s="47">
        <f t="shared" ca="1" si="5885"/>
        <v>-4.2778036571760154</v>
      </c>
      <c r="M4060" s="47">
        <f t="shared" ca="1" si="5885"/>
        <v>-5.9662631699243907E-2</v>
      </c>
      <c r="N4060" s="47">
        <f t="shared" ca="1" si="5885"/>
        <v>-8.3407853467969608E-3</v>
      </c>
      <c r="O4060" s="47">
        <f t="shared" ca="1" si="5877"/>
        <v>-4.3458070742220558</v>
      </c>
      <c r="P4060" s="47">
        <f ca="1">VLOOKUP(CONCATENATE($F4060," ",$G4060),AllocFactorMatrix,(P$4+1),FALSE)*$E4062</f>
        <v>-2.7733325660862298</v>
      </c>
      <c r="Q4060" s="47">
        <f ca="1">VLOOKUP(CONCATENATE($F4060," ",$G4060),AllocFactorMatrix,(Q$4+1),FALSE)*$E4062</f>
        <v>-0.49531273683044413</v>
      </c>
      <c r="R4060" s="47">
        <f ca="1">VLOOKUP(CONCATENATE($F4060," ",$G4060),AllocFactorMatrix,(R$4+1),FALSE)*$E4062</f>
        <v>-0.1008638123343536</v>
      </c>
      <c r="S4060" s="47">
        <f ca="1">VLOOKUP(CONCATENATE($F4060," ",$G4060),AllocFactorMatrix,(S$4+1),FALSE)*$E4062</f>
        <v>-3.8096603272200678E-3</v>
      </c>
      <c r="T4060" s="47">
        <f t="shared" ca="1" si="5880"/>
        <v>-3.3733187755782472</v>
      </c>
      <c r="U4060" s="47">
        <f ca="1">VLOOKUP(CONCATENATE($F4060," ",$G4060),AllocFactorMatrix,(U$4+1),FALSE)*$E4062</f>
        <v>-0.1454507543272977</v>
      </c>
      <c r="V4060" s="47">
        <f ca="1">VLOOKUP(CONCATENATE($F4060," ",$G4060),AllocFactorMatrix,(V$4+1),FALSE)*$E4062</f>
        <v>-2.2996040811555791</v>
      </c>
      <c r="W4060" s="47">
        <f ca="1">VLOOKUP(CONCATENATE($F4060," ",$G4060),AllocFactorMatrix,(W$4+1),FALSE)*$E4062</f>
        <v>-9.890222880214127</v>
      </c>
      <c r="X4060" s="47">
        <f ca="1">VLOOKUP(CONCATENATE($F4060," ",$G4060),AllocFactorMatrix,(X$4+1),FALSE)*$E4062</f>
        <v>-1.8604542245850177</v>
      </c>
      <c r="Y4060" s="47">
        <f t="shared" ca="1" si="5881"/>
        <v>-14.195731940282021</v>
      </c>
      <c r="Z4060" s="47">
        <f ca="1">VLOOKUP(CONCATENATE($F4060," ",$G4060),AllocFactorMatrix,(Z$4+1),FALSE)*$E4062</f>
        <v>-0.76291515152029943</v>
      </c>
      <c r="AA4060" s="47">
        <f ca="1">VLOOKUP(CONCATENATE($F4060," ",$G4060),AllocFactorMatrix,(AA$4+1),FALSE)*$E4062</f>
        <v>-1.5307740331362065E-2</v>
      </c>
      <c r="AB4060" s="47">
        <f t="shared" ca="1" si="5878"/>
        <v>-0.77822289185166149</v>
      </c>
      <c r="AC4060" s="47">
        <f ca="1">VLOOKUP(CONCATENATE($F4060," ",$G4060),AllocFactorMatrix,(AC$4+1),FALSE)*$E4062</f>
        <v>-1.3654570017651031E-2</v>
      </c>
      <c r="AD4060" s="47">
        <f ca="1">VLOOKUP(CONCATENATE($F4060," ",$G4060),AllocFactorMatrix,(AD$4+1),FALSE)*$E4062</f>
        <v>-0.30585769196685814</v>
      </c>
      <c r="AE4060" s="47">
        <f ca="1">VLOOKUP(CONCATENATE($F4060," ",$G4060),AllocFactorMatrix,(AE$4+1),FALSE)*$E4062</f>
        <v>-6.3085147435071043E-2</v>
      </c>
    </row>
    <row r="4061" spans="1:31" s="44" customFormat="1" hidden="1" outlineLevel="1">
      <c r="A4061" s="49"/>
      <c r="B4061" s="97"/>
      <c r="C4061" s="48"/>
      <c r="D4061" s="48"/>
      <c r="F4061" s="167" t="str">
        <f>F4062</f>
        <v>RB_GUP</v>
      </c>
      <c r="G4061" s="48" t="str">
        <f>$G$14</f>
        <v>CUSTOMER</v>
      </c>
      <c r="H4061" s="46">
        <f t="shared" ca="1" si="5817"/>
        <v>-276.04812458696318</v>
      </c>
      <c r="I4061" s="47">
        <f t="shared" ref="I4061:N4061" ca="1" si="5886">VLOOKUP(CONCATENATE($F4061," ",$G4061),AllocFactorMatrix,(I$4+1),FALSE)*$E4062</f>
        <v>-136.70075397490317</v>
      </c>
      <c r="J4061" s="47">
        <f t="shared" ca="1" si="5886"/>
        <v>-2.7585210883229832E-2</v>
      </c>
      <c r="K4061" s="47">
        <f t="shared" ca="1" si="5886"/>
        <v>-1.462000714094476E-2</v>
      </c>
      <c r="L4061" s="47">
        <f t="shared" ca="1" si="5886"/>
        <v>-43.567169079453379</v>
      </c>
      <c r="M4061" s="47">
        <f t="shared" ca="1" si="5886"/>
        <v>-2.7815923921058321</v>
      </c>
      <c r="N4061" s="47">
        <f t="shared" ca="1" si="5886"/>
        <v>-0.46782682674260218</v>
      </c>
      <c r="O4061" s="47">
        <f t="shared" ca="1" si="5877"/>
        <v>-46.816588298301816</v>
      </c>
      <c r="P4061" s="47">
        <f ca="1">VLOOKUP(CONCATENATE($F4061," ",$G4061),AllocFactorMatrix,(P$4+1),FALSE)*$E4062</f>
        <v>-3.3929615743193549</v>
      </c>
      <c r="Q4061" s="47">
        <f ca="1">VLOOKUP(CONCATENATE($F4061," ",$G4061),AllocFactorMatrix,(Q$4+1),FALSE)*$E4062</f>
        <v>-0.98205258534482209</v>
      </c>
      <c r="R4061" s="47">
        <f ca="1">VLOOKUP(CONCATENATE($F4061," ",$G4061),AllocFactorMatrix,(R$4+1),FALSE)*$E4062</f>
        <v>-1.1503643551553495</v>
      </c>
      <c r="S4061" s="47">
        <f ca="1">VLOOKUP(CONCATENATE($F4061," ",$G4061),AllocFactorMatrix,(S$4+1),FALSE)*$E4062</f>
        <v>-0.14373521561846705</v>
      </c>
      <c r="T4061" s="47">
        <f t="shared" ca="1" si="5880"/>
        <v>-5.6691137304379939</v>
      </c>
      <c r="U4061" s="47">
        <f ca="1">VLOOKUP(CONCATENATE($F4061," ",$G4061),AllocFactorMatrix,(U$4+1),FALSE)*$E4062</f>
        <v>-2.2495475170056657E-2</v>
      </c>
      <c r="V4061" s="47">
        <f ca="1">VLOOKUP(CONCATENATE($F4061," ",$G4061),AllocFactorMatrix,(V$4+1),FALSE)*$E4062</f>
        <v>-0.69703320348107034</v>
      </c>
      <c r="W4061" s="47">
        <f ca="1">VLOOKUP(CONCATENATE($F4061," ",$G4061),AllocFactorMatrix,(W$4+1),FALSE)*$E4062</f>
        <v>-1.933659944001572</v>
      </c>
      <c r="X4061" s="47">
        <f ca="1">VLOOKUP(CONCATENATE($F4061," ",$G4061),AllocFactorMatrix,(X$4+1),FALSE)*$E4062</f>
        <v>-0.5749609181880837</v>
      </c>
      <c r="Y4061" s="47">
        <f t="shared" ca="1" si="5881"/>
        <v>-3.228149540840783</v>
      </c>
      <c r="Z4061" s="47">
        <f ca="1">VLOOKUP(CONCATENATE($F4061," ",$G4061),AllocFactorMatrix,(Z$4+1),FALSE)*$E4062</f>
        <v>-0.68656855050824961</v>
      </c>
      <c r="AA4061" s="47">
        <f ca="1">VLOOKUP(CONCATENATE($F4061," ",$G4061),AllocFactorMatrix,(AA$4+1),FALSE)*$E4062</f>
        <v>-1.2855926487322514E-2</v>
      </c>
      <c r="AB4061" s="47">
        <f t="shared" ca="1" si="5878"/>
        <v>-0.69942447699557209</v>
      </c>
      <c r="AC4061" s="47">
        <f ca="1">VLOOKUP(CONCATENATE($F4061," ",$G4061),AllocFactorMatrix,(AC$4+1),FALSE)*$E4062</f>
        <v>-6.6417606934976392E-2</v>
      </c>
      <c r="AD4061" s="47">
        <f ca="1">VLOOKUP(CONCATENATE($F4061," ",$G4061),AllocFactorMatrix,(AD$4+1),FALSE)*$E4062</f>
        <v>-72.989102510715199</v>
      </c>
      <c r="AE4061" s="47">
        <f ca="1">VLOOKUP(CONCATENATE($F4061," ",$G4061),AllocFactorMatrix,(AE$4+1),FALSE)*$E4062</f>
        <v>-9.8363692298095273</v>
      </c>
    </row>
    <row r="4062" spans="1:31" s="44" customFormat="1" collapsed="1">
      <c r="A4062" s="49"/>
      <c r="B4062" s="97"/>
      <c r="C4062" s="48"/>
      <c r="D4062" s="96" t="s">
        <v>682</v>
      </c>
      <c r="E4062" s="54">
        <f>1778407-1783968</f>
        <v>-5561</v>
      </c>
      <c r="F4062" s="88" t="s">
        <v>71</v>
      </c>
      <c r="G4062" s="48" t="str">
        <f>$G$15</f>
        <v>TOTAL</v>
      </c>
      <c r="H4062" s="46">
        <f t="shared" ca="1" si="5817"/>
        <v>-5561.0000000000009</v>
      </c>
      <c r="I4062" s="47">
        <f t="shared" ref="I4062:N4062" ca="1" si="5887">VLOOKUP(CONCATENATE($F4062," ",$G4062),AllocFactorMatrix,(I$4+1),FALSE)*$E4062</f>
        <v>-3153.8122384259682</v>
      </c>
      <c r="J4062" s="47">
        <f t="shared" ca="1" si="5887"/>
        <v>-0.65501993304235195</v>
      </c>
      <c r="K4062" s="47">
        <f t="shared" ca="1" si="5887"/>
        <v>-1.0826677678061636</v>
      </c>
      <c r="L4062" s="47">
        <f t="shared" ca="1" si="5887"/>
        <v>-734.81396348544172</v>
      </c>
      <c r="M4062" s="47">
        <f t="shared" ca="1" si="5887"/>
        <v>-11.194818099389575</v>
      </c>
      <c r="N4062" s="47">
        <f t="shared" ca="1" si="5887"/>
        <v>-1.2966648946089754</v>
      </c>
      <c r="O4062" s="47">
        <f t="shared" ca="1" si="5877"/>
        <v>-747.30544647944021</v>
      </c>
      <c r="P4062" s="47">
        <f ca="1">VLOOKUP(CONCATENATE($F4062," ",$G4062),AllocFactorMatrix,(P$4+1),FALSE)*$E4062</f>
        <v>-402.97482304803719</v>
      </c>
      <c r="Q4062" s="47">
        <f ca="1">VLOOKUP(CONCATENATE($F4062," ",$G4062),AllocFactorMatrix,(Q$4+1),FALSE)*$E4062</f>
        <v>-64.904457833837597</v>
      </c>
      <c r="R4062" s="47">
        <f ca="1">VLOOKUP(CONCATENATE($F4062," ",$G4062),AllocFactorMatrix,(R$4+1),FALSE)*$E4062</f>
        <v>-10.379713749727395</v>
      </c>
      <c r="S4062" s="47">
        <f ca="1">VLOOKUP(CONCATENATE($F4062," ",$G4062),AllocFactorMatrix,(S$4+1),FALSE)*$E4062</f>
        <v>-0.4563293394610124</v>
      </c>
      <c r="T4062" s="47">
        <f t="shared" ca="1" si="5880"/>
        <v>-478.71532397106324</v>
      </c>
      <c r="U4062" s="47">
        <f ca="1">VLOOKUP(CONCATENATE($F4062," ",$G4062),AllocFactorMatrix,(U$4+1),FALSE)*$E4062</f>
        <v>-18.270378099721569</v>
      </c>
      <c r="V4062" s="47">
        <f ca="1">VLOOKUP(CONCATENATE($F4062," ",$G4062),AllocFactorMatrix,(V$4+1),FALSE)*$E4062</f>
        <v>-227.39655602266095</v>
      </c>
      <c r="W4062" s="47">
        <f ca="1">VLOOKUP(CONCATENATE($F4062," ",$G4062),AllocFactorMatrix,(W$4+1),FALSE)*$E4062</f>
        <v>-624.91703454255128</v>
      </c>
      <c r="X4062" s="47">
        <f ca="1">VLOOKUP(CONCATENATE($F4062," ",$G4062),AllocFactorMatrix,(X$4+1),FALSE)*$E4062</f>
        <v>-101.56052118645151</v>
      </c>
      <c r="Y4062" s="47">
        <f t="shared" ca="1" si="5881"/>
        <v>-972.14448985138529</v>
      </c>
      <c r="Z4062" s="47">
        <f ca="1">VLOOKUP(CONCATENATE($F4062," ",$G4062),AllocFactorMatrix,(Z$4+1),FALSE)*$E4062</f>
        <v>-110.83939323393641</v>
      </c>
      <c r="AA4062" s="47">
        <f ca="1">VLOOKUP(CONCATENATE($F4062," ",$G4062),AllocFactorMatrix,(AA$4+1),FALSE)*$E4062</f>
        <v>-1.969359495618868</v>
      </c>
      <c r="AB4062" s="47">
        <f t="shared" ca="1" si="5878"/>
        <v>-112.80875272955528</v>
      </c>
      <c r="AC4062" s="47">
        <f ca="1">VLOOKUP(CONCATENATE($F4062," ",$G4062),AllocFactorMatrix,(AC$4+1),FALSE)*$E4062</f>
        <v>-1.5063760567038016</v>
      </c>
      <c r="AD4062" s="47">
        <f ca="1">VLOOKUP(CONCATENATE($F4062," ",$G4062),AllocFactorMatrix,(AD$4+1),FALSE)*$E4062</f>
        <v>-81.397882001938768</v>
      </c>
      <c r="AE4062" s="47">
        <f ca="1">VLOOKUP(CONCATENATE($F4062," ",$G4062),AllocFactorMatrix,(AE$4+1),FALSE)*$E4062</f>
        <v>-11.571802783097343</v>
      </c>
    </row>
    <row r="4063" spans="1:31" s="44" customFormat="1" hidden="1" outlineLevel="1">
      <c r="A4063" s="49"/>
      <c r="B4063" s="97"/>
      <c r="C4063" s="48"/>
      <c r="D4063" s="48"/>
      <c r="F4063" s="167" t="str">
        <f>F4070</f>
        <v>RSALE</v>
      </c>
      <c r="G4063" s="48" t="str">
        <f>$G$8</f>
        <v>PRODUCTION</v>
      </c>
      <c r="H4063" s="46">
        <f t="shared" ca="1" si="5817"/>
        <v>7410.9326302893915</v>
      </c>
      <c r="I4063" s="47">
        <f t="shared" ref="I4063:N4063" ca="1" si="5888">VLOOKUP(CONCATENATE($F4063," ",$G4063),AllocFactorMatrix,(I$4+1),FALSE)*$E4070</f>
        <v>3373.8004099458285</v>
      </c>
      <c r="J4063" s="47">
        <f t="shared" ca="1" si="5888"/>
        <v>0.66081321649466773</v>
      </c>
      <c r="K4063" s="47">
        <f t="shared" ca="1" si="5888"/>
        <v>1.1902882216132613</v>
      </c>
      <c r="L4063" s="47">
        <f t="shared" ca="1" si="5888"/>
        <v>974.15261148844252</v>
      </c>
      <c r="M4063" s="47">
        <f t="shared" ca="1" si="5888"/>
        <v>12.174528686907763</v>
      </c>
      <c r="N4063" s="47">
        <f t="shared" ca="1" si="5888"/>
        <v>1.6175037657672733</v>
      </c>
      <c r="O4063" s="47">
        <f t="shared" ref="O4063:O4078" ca="1" si="5889">SUBTOTAL(9,L4063:N4063)</f>
        <v>987.94464394111753</v>
      </c>
      <c r="P4063" s="47">
        <f ca="1">VLOOKUP(CONCATENATE($F4063," ",$G4063),AllocFactorMatrix,(P$4+1),FALSE)*$E4070</f>
        <v>558.0112908419643</v>
      </c>
      <c r="Q4063" s="47">
        <f ca="1">VLOOKUP(CONCATENATE($F4063," ",$G4063),AllocFactorMatrix,(Q$4+1),FALSE)*$E4070</f>
        <v>113.11704838627368</v>
      </c>
      <c r="R4063" s="47">
        <f ca="1">VLOOKUP(CONCATENATE($F4063," ",$G4063),AllocFactorMatrix,(R$4+1),FALSE)*$E4070</f>
        <v>20.602251226935358</v>
      </c>
      <c r="S4063" s="47">
        <f ca="1">VLOOKUP(CONCATENATE($F4063," ",$G4063),AllocFactorMatrix,(S$4+1),FALSE)*$E4070</f>
        <v>0.55681008925952991</v>
      </c>
      <c r="T4063" s="47">
        <f ca="1">SUBTOTAL(9,P4063:S4063)</f>
        <v>692.2874005444329</v>
      </c>
      <c r="U4063" s="47">
        <f ca="1">VLOOKUP(CONCATENATE($F4063," ",$G4063),AllocFactorMatrix,(U$4+1),FALSE)*$E4070</f>
        <v>25.726904870599167</v>
      </c>
      <c r="V4063" s="47">
        <f ca="1">VLOOKUP(CONCATENATE($F4063," ",$G4063),AllocFactorMatrix,(V$4+1),FALSE)*$E4070</f>
        <v>409.73458601892196</v>
      </c>
      <c r="W4063" s="47">
        <f ca="1">VLOOKUP(CONCATENATE($F4063," ",$G4063),AllocFactorMatrix,(W$4+1),FALSE)*$E4070</f>
        <v>1437.3435448168016</v>
      </c>
      <c r="X4063" s="47">
        <f ca="1">VLOOKUP(CONCATENATE($F4063," ",$G4063),AllocFactorMatrix,(X$4+1),FALSE)*$E4070</f>
        <v>302.08704710500695</v>
      </c>
      <c r="Y4063" s="47">
        <f ca="1">SUBTOTAL(9,U4063:X4063)</f>
        <v>2174.8920828113296</v>
      </c>
      <c r="Z4063" s="47">
        <f ca="1">VLOOKUP(CONCATENATE($F4063," ",$G4063),AllocFactorMatrix,(Z$4+1),FALSE)*$E4070</f>
        <v>161.07235854697007</v>
      </c>
      <c r="AA4063" s="47">
        <f ca="1">VLOOKUP(CONCATENATE($F4063," ",$G4063),AllocFactorMatrix,(AA$4+1),FALSE)*$E4070</f>
        <v>2.9987148506264432</v>
      </c>
      <c r="AB4063" s="47">
        <f t="shared" ref="AB4063:AB4078" ca="1" si="5890">SUBTOTAL(9,Z4063:AA4063)</f>
        <v>164.07107339759651</v>
      </c>
      <c r="AC4063" s="47">
        <f ca="1">VLOOKUP(CONCATENATE($F4063," ",$G4063),AllocFactorMatrix,(AC$4+1),FALSE)*$E4070</f>
        <v>2.2444697141334431</v>
      </c>
      <c r="AD4063" s="47">
        <f ca="1">VLOOKUP(CONCATENATE($F4063," ",$G4063),AllocFactorMatrix,(AD$4+1),FALSE)*$E4070</f>
        <v>11.386537991544269</v>
      </c>
      <c r="AE4063" s="47">
        <f ca="1">VLOOKUP(CONCATENATE($F4063," ",$G4063),AllocFactorMatrix,(AE$4+1),FALSE)*$E4070</f>
        <v>2.4549105053018825</v>
      </c>
    </row>
    <row r="4064" spans="1:31" s="44" customFormat="1" hidden="1" outlineLevel="1">
      <c r="A4064" s="49"/>
      <c r="B4064" s="97"/>
      <c r="C4064" s="48"/>
      <c r="D4064" s="48"/>
      <c r="F4064" s="167" t="str">
        <f>F4070</f>
        <v>RSALE</v>
      </c>
      <c r="G4064" s="48" t="str">
        <f>$G$9</f>
        <v>BULKTRAN</v>
      </c>
      <c r="H4064" s="46">
        <f t="shared" ca="1" si="5817"/>
        <v>-311.69657200335513</v>
      </c>
      <c r="I4064" s="47">
        <f t="shared" ref="I4064:N4064" ca="1" si="5891">VLOOKUP(CONCATENATE($F4064," ",$G4064),AllocFactorMatrix,(I$4+1),FALSE)*$E4070</f>
        <v>-468.00354251232375</v>
      </c>
      <c r="J4064" s="47">
        <f t="shared" ca="1" si="5891"/>
        <v>-0.48842772088725278</v>
      </c>
      <c r="K4064" s="47">
        <f t="shared" ca="1" si="5891"/>
        <v>-1.1646799937088181</v>
      </c>
      <c r="L4064" s="47">
        <f t="shared" ca="1" si="5891"/>
        <v>-5.3625933567074906</v>
      </c>
      <c r="M4064" s="47">
        <f t="shared" ca="1" si="5891"/>
        <v>-0.67660196547745866</v>
      </c>
      <c r="N4064" s="47">
        <f t="shared" ca="1" si="5891"/>
        <v>-0.38382348918614917</v>
      </c>
      <c r="O4064" s="47">
        <f t="shared" ca="1" si="5889"/>
        <v>-6.4230188113710982</v>
      </c>
      <c r="P4064" s="47">
        <f ca="1">VLOOKUP(CONCATENATE($F4064," ",$G4064),AllocFactorMatrix,(P$4+1),FALSE)*$E4070</f>
        <v>-10.276726466620978</v>
      </c>
      <c r="Q4064" s="47">
        <f ca="1">VLOOKUP(CONCATENATE($F4064," ",$G4064),AllocFactorMatrix,(Q$4+1),FALSE)*$E4070</f>
        <v>9.9974892681231111</v>
      </c>
      <c r="R4064" s="47">
        <f ca="1">VLOOKUP(CONCATENATE($F4064," ",$G4064),AllocFactorMatrix,(R$4+1),FALSE)*$E4070</f>
        <v>0.55813452437782962</v>
      </c>
      <c r="S4064" s="47">
        <f ca="1">VLOOKUP(CONCATENATE($F4064," ",$G4064),AllocFactorMatrix,(S$4+1),FALSE)*$E4070</f>
        <v>-0.15446267347385037</v>
      </c>
      <c r="T4064" s="47">
        <f t="shared" ref="T4064:T4070" ca="1" si="5892">SUBTOTAL(9,P4064:S4064)</f>
        <v>0.12443465240611204</v>
      </c>
      <c r="U4064" s="47">
        <f ca="1">VLOOKUP(CONCATENATE($F4064," ",$G4064),AllocFactorMatrix,(U$4+1),FALSE)*$E4070</f>
        <v>-1.3399453102797041</v>
      </c>
      <c r="V4064" s="47">
        <f ca="1">VLOOKUP(CONCATENATE($F4064," ",$G4064),AllocFactorMatrix,(V$4+1),FALSE)*$E4070</f>
        <v>39.53195978951441</v>
      </c>
      <c r="W4064" s="47">
        <f ca="1">VLOOKUP(CONCATENATE($F4064," ",$G4064),AllocFactorMatrix,(W$4+1),FALSE)*$E4070</f>
        <v>84.727729689550131</v>
      </c>
      <c r="X4064" s="47">
        <f ca="1">VLOOKUP(CONCATENATE($F4064," ",$G4064),AllocFactorMatrix,(X$4+1),FALSE)*$E4070</f>
        <v>40.267181405485147</v>
      </c>
      <c r="Y4064" s="47">
        <f t="shared" ref="Y4064:Y4070" ca="1" si="5893">SUBTOTAL(9,U4064:X4064)</f>
        <v>163.18692557426999</v>
      </c>
      <c r="Z4064" s="47">
        <f ca="1">VLOOKUP(CONCATENATE($F4064," ",$G4064),AllocFactorMatrix,(Z$4+1),FALSE)*$E4070</f>
        <v>-9.9823439826828106E-2</v>
      </c>
      <c r="AA4064" s="47">
        <f ca="1">VLOOKUP(CONCATENATE($F4064," ",$G4064),AllocFactorMatrix,(AA$4+1),FALSE)*$E4070</f>
        <v>-0.13394970102335899</v>
      </c>
      <c r="AB4064" s="47">
        <f t="shared" ca="1" si="5890"/>
        <v>-0.23377314085018708</v>
      </c>
      <c r="AC4064" s="47">
        <f ca="1">VLOOKUP(CONCATENATE($F4064," ",$G4064),AllocFactorMatrix,(AC$4+1),FALSE)*$E4070</f>
        <v>5.2418467295740324E-2</v>
      </c>
      <c r="AD4064" s="47">
        <f ca="1">VLOOKUP(CONCATENATE($F4064," ",$G4064),AllocFactorMatrix,(AD$4+1),FALSE)*$E4070</f>
        <v>0.99437313305403885</v>
      </c>
      <c r="AE4064" s="47">
        <f ca="1">VLOOKUP(CONCATENATE($F4064," ",$G4064),AllocFactorMatrix,(AE$4+1),FALSE)*$E4070</f>
        <v>0.25871834875976768</v>
      </c>
    </row>
    <row r="4065" spans="1:31" s="44" customFormat="1" hidden="1" outlineLevel="1">
      <c r="A4065" s="49"/>
      <c r="B4065" s="97"/>
      <c r="C4065" s="48"/>
      <c r="D4065" s="48"/>
      <c r="F4065" s="167" t="str">
        <f>F4070</f>
        <v>RSALE</v>
      </c>
      <c r="G4065" s="48" t="str">
        <f>$G$10</f>
        <v>SUBTRAN</v>
      </c>
      <c r="H4065" s="46">
        <f t="shared" ca="1" si="5817"/>
        <v>-88.472448370051055</v>
      </c>
      <c r="I4065" s="47">
        <f t="shared" ref="I4065:N4065" ca="1" si="5894">VLOOKUP(CONCATENATE($F4065," ",$G4065),AllocFactorMatrix,(I$4+1),FALSE)*$E4070</f>
        <v>-123.49649146441813</v>
      </c>
      <c r="J4065" s="47">
        <f t="shared" ca="1" si="5894"/>
        <v>-9.3286712785861051E-2</v>
      </c>
      <c r="K4065" s="47">
        <f t="shared" ca="1" si="5894"/>
        <v>-0.23626901039334239</v>
      </c>
      <c r="L4065" s="47">
        <f t="shared" ca="1" si="5894"/>
        <v>-1.5294076501217659</v>
      </c>
      <c r="M4065" s="47">
        <f t="shared" ca="1" si="5894"/>
        <v>-0.18179421897830395</v>
      </c>
      <c r="N4065" s="47">
        <f t="shared" ca="1" si="5894"/>
        <v>-0.12401447152724229</v>
      </c>
      <c r="O4065" s="47">
        <f t="shared" ca="1" si="5889"/>
        <v>-1.8352163406273121</v>
      </c>
      <c r="P4065" s="47">
        <f ca="1">VLOOKUP(CONCATENATE($F4065," ",$G4065),AllocFactorMatrix,(P$4+1),FALSE)*$E4070</f>
        <v>-2.6988906618157111</v>
      </c>
      <c r="Q4065" s="47">
        <f ca="1">VLOOKUP(CONCATENATE($F4065," ",$G4065),AllocFactorMatrix,(Q$4+1),FALSE)*$E4070</f>
        <v>2.5562591580242944</v>
      </c>
      <c r="R4065" s="47">
        <f ca="1">VLOOKUP(CONCATENATE($F4065," ",$G4065),AllocFactorMatrix,(R$4+1),FALSE)*$E4070</f>
        <v>0.18170614373879895</v>
      </c>
      <c r="S4065" s="47">
        <f ca="1">VLOOKUP(CONCATENATE($F4065," ",$G4065),AllocFactorMatrix,(S$4+1),FALSE)*$E4070</f>
        <v>0</v>
      </c>
      <c r="T4065" s="47">
        <f t="shared" ca="1" si="5892"/>
        <v>3.9074639947382195E-2</v>
      </c>
      <c r="U4065" s="47">
        <f ca="1">VLOOKUP(CONCATENATE($F4065," ",$G4065),AllocFactorMatrix,(U$4+1),FALSE)*$E4070</f>
        <v>-0.32990188228758172</v>
      </c>
      <c r="V4065" s="47">
        <f ca="1">VLOOKUP(CONCATENATE($F4065," ",$G4065),AllocFactorMatrix,(V$4+1),FALSE)*$E4070</f>
        <v>9.9833593630606821</v>
      </c>
      <c r="W4065" s="47">
        <f ca="1">VLOOKUP(CONCATENATE($F4065," ",$G4065),AllocFactorMatrix,(W$4+1),FALSE)*$E4070</f>
        <v>27.558073679959531</v>
      </c>
      <c r="X4065" s="47">
        <f ca="1">VLOOKUP(CONCATENATE($F4065," ",$G4065),AllocFactorMatrix,(X$4+1),FALSE)*$E4070</f>
        <v>1.142116268230427E-156</v>
      </c>
      <c r="Y4065" s="47">
        <f t="shared" ca="1" si="5893"/>
        <v>37.211531160732633</v>
      </c>
      <c r="Z4065" s="47">
        <f ca="1">VLOOKUP(CONCATENATE($F4065," ",$G4065),AllocFactorMatrix,(Z$4+1),FALSE)*$E4070</f>
        <v>-4.0319598829541836E-2</v>
      </c>
      <c r="AA4065" s="47">
        <f ca="1">VLOOKUP(CONCATENATE($F4065," ",$G4065),AllocFactorMatrix,(AA$4+1),FALSE)*$E4070</f>
        <v>-3.483385902909731E-2</v>
      </c>
      <c r="AB4065" s="47">
        <f t="shared" ca="1" si="5890"/>
        <v>-7.5153457858639139E-2</v>
      </c>
      <c r="AC4065" s="47">
        <f ca="1">VLOOKUP(CONCATENATE($F4065," ",$G4065),AllocFactorMatrix,(AC$4+1),FALSE)*$E4070</f>
        <v>1.336281535210696E-2</v>
      </c>
      <c r="AD4065" s="47">
        <f ca="1">VLOOKUP(CONCATENATE($F4065," ",$G4065),AllocFactorMatrix,(AD$4+1),FALSE)*$E4070</f>
        <v>0</v>
      </c>
      <c r="AE4065" s="47">
        <f ca="1">VLOOKUP(CONCATENATE($F4065," ",$G4065),AllocFactorMatrix,(AE$4+1),FALSE)*$E4070</f>
        <v>0</v>
      </c>
    </row>
    <row r="4066" spans="1:31" s="44" customFormat="1" hidden="1" outlineLevel="1">
      <c r="A4066" s="49"/>
      <c r="B4066" s="97"/>
      <c r="C4066" s="48"/>
      <c r="D4066" s="48"/>
      <c r="F4066" s="167" t="str">
        <f>F4070</f>
        <v>RSALE</v>
      </c>
      <c r="G4066" s="48" t="str">
        <f>$G$11</f>
        <v>DISTPRI</v>
      </c>
      <c r="H4066" s="46">
        <f t="shared" ca="1" si="5817"/>
        <v>1788.9836255563341</v>
      </c>
      <c r="I4066" s="47">
        <f t="shared" ref="I4066:N4066" ca="1" si="5895">VLOOKUP(CONCATENATE($F4066," ",$G4066),AllocFactorMatrix,(I$4+1),FALSE)*$E4070</f>
        <v>927.95883272797619</v>
      </c>
      <c r="J4066" s="47">
        <f t="shared" ca="1" si="5895"/>
        <v>-6.9229108831146566E-2</v>
      </c>
      <c r="K4066" s="47">
        <f t="shared" ca="1" si="5895"/>
        <v>-0.29818201354303414</v>
      </c>
      <c r="L4066" s="47">
        <f t="shared" ca="1" si="5895"/>
        <v>363.19609836617411</v>
      </c>
      <c r="M4066" s="47">
        <f t="shared" ca="1" si="5895"/>
        <v>4.1385222346924984</v>
      </c>
      <c r="N4066" s="47">
        <f t="shared" ca="1" si="5895"/>
        <v>0</v>
      </c>
      <c r="O4066" s="47">
        <f t="shared" ca="1" si="5889"/>
        <v>367.33462060086663</v>
      </c>
      <c r="P4066" s="47">
        <f ca="1">VLOOKUP(CONCATENATE($F4066," ",$G4066),AllocFactorMatrix,(P$4+1),FALSE)*$E4070</f>
        <v>199.02437182949049</v>
      </c>
      <c r="Q4066" s="47">
        <f ca="1">VLOOKUP(CONCATENATE($F4066," ",$G4066),AllocFactorMatrix,(Q$4+1),FALSE)*$E4070</f>
        <v>49.309365370059091</v>
      </c>
      <c r="R4066" s="47">
        <f ca="1">VLOOKUP(CONCATENATE($F4066," ",$G4066),AllocFactorMatrix,(R$4+1),FALSE)*$E4070</f>
        <v>0</v>
      </c>
      <c r="S4066" s="47">
        <f ca="1">VLOOKUP(CONCATENATE($F4066," ",$G4066),AllocFactorMatrix,(S$4+1),FALSE)*$E4070</f>
        <v>0</v>
      </c>
      <c r="T4066" s="47">
        <f t="shared" ca="1" si="5892"/>
        <v>248.33373719954957</v>
      </c>
      <c r="U4066" s="47">
        <f ca="1">VLOOKUP(CONCATENATE($F4066," ",$G4066),AllocFactorMatrix,(U$4+1),FALSE)*$E4070</f>
        <v>8.1407480122935585</v>
      </c>
      <c r="V4066" s="47">
        <f ca="1">VLOOKUP(CONCATENATE($F4066," ",$G4066),AllocFactorMatrix,(V$4+1),FALSE)*$E4070</f>
        <v>176.47717611115667</v>
      </c>
      <c r="W4066" s="47">
        <f ca="1">VLOOKUP(CONCATENATE($F4066," ",$G4066),AllocFactorMatrix,(W$4+1),FALSE)*$E4070</f>
        <v>-1.7684551683509366E-84</v>
      </c>
      <c r="X4066" s="47">
        <f ca="1">VLOOKUP(CONCATENATE($F4066," ",$G4066),AllocFactorMatrix,(X$4+1),FALSE)*$E4070</f>
        <v>1.7772695999837796E-156</v>
      </c>
      <c r="Y4066" s="47">
        <f t="shared" ca="1" si="5893"/>
        <v>184.61792412345022</v>
      </c>
      <c r="Z4066" s="47">
        <f ca="1">VLOOKUP(CONCATENATE($F4066," ",$G4066),AllocFactorMatrix,(Z$4+1),FALSE)*$E4070</f>
        <v>59.230609005826842</v>
      </c>
      <c r="AA4066" s="47">
        <f ca="1">VLOOKUP(CONCATENATE($F4066," ",$G4066),AllocFactorMatrix,(AA$4+1),FALSE)*$E4070</f>
        <v>1.0152200221301133</v>
      </c>
      <c r="AB4066" s="47">
        <f t="shared" ca="1" si="5890"/>
        <v>60.245829027956958</v>
      </c>
      <c r="AC4066" s="47">
        <f ca="1">VLOOKUP(CONCATENATE($F4066," ",$G4066),AllocFactorMatrix,(AC$4+1),FALSE)*$E4070</f>
        <v>0.86009299890937574</v>
      </c>
      <c r="AD4066" s="47">
        <f ca="1">VLOOKUP(CONCATENATE($F4066," ",$G4066),AllocFactorMatrix,(AD$4+1),FALSE)*$E4070</f>
        <v>0</v>
      </c>
      <c r="AE4066" s="47">
        <f ca="1">VLOOKUP(CONCATENATE($F4066," ",$G4066),AllocFactorMatrix,(AE$4+1),FALSE)*$E4070</f>
        <v>0</v>
      </c>
    </row>
    <row r="4067" spans="1:31" s="44" customFormat="1" hidden="1" outlineLevel="1">
      <c r="A4067" s="49"/>
      <c r="B4067" s="97"/>
      <c r="C4067" s="48"/>
      <c r="D4067" s="48"/>
      <c r="F4067" s="167" t="str">
        <f>F4070</f>
        <v>RSALE</v>
      </c>
      <c r="G4067" s="48" t="str">
        <f>$G$12</f>
        <v>DISTSEC</v>
      </c>
      <c r="H4067" s="46">
        <f t="shared" ca="1" si="5817"/>
        <v>691.50748303144542</v>
      </c>
      <c r="I4067" s="47">
        <f t="shared" ref="I4067:N4067" ca="1" si="5896">VLOOKUP(CONCATENATE($F4067," ",$G4067),AllocFactorMatrix,(I$4+1),FALSE)*$E4070</f>
        <v>426.42674876293876</v>
      </c>
      <c r="J4067" s="47">
        <f t="shared" ca="1" si="5896"/>
        <v>-0.10697867053571999</v>
      </c>
      <c r="K4067" s="47">
        <f t="shared" ca="1" si="5896"/>
        <v>-0.31872710574574098</v>
      </c>
      <c r="L4067" s="47">
        <f t="shared" ca="1" si="5896"/>
        <v>153.86637176747595</v>
      </c>
      <c r="M4067" s="47">
        <f t="shared" ca="1" si="5896"/>
        <v>0</v>
      </c>
      <c r="N4067" s="47">
        <f t="shared" ca="1" si="5896"/>
        <v>0</v>
      </c>
      <c r="O4067" s="47">
        <f t="shared" ca="1" si="5889"/>
        <v>153.86637176747595</v>
      </c>
      <c r="P4067" s="47">
        <f ca="1">VLOOKUP(CONCATENATE($F4067," ",$G4067),AllocFactorMatrix,(P$4+1),FALSE)*$E4070</f>
        <v>72.319334861882794</v>
      </c>
      <c r="Q4067" s="47">
        <f ca="1">VLOOKUP(CONCATENATE($F4067," ",$G4067),AllocFactorMatrix,(Q$4+1),FALSE)*$E4070</f>
        <v>0</v>
      </c>
      <c r="R4067" s="47">
        <f ca="1">VLOOKUP(CONCATENATE($F4067," ",$G4067),AllocFactorMatrix,(R$4+1),FALSE)*$E4070</f>
        <v>0</v>
      </c>
      <c r="S4067" s="47">
        <f ca="1">VLOOKUP(CONCATENATE($F4067," ",$G4067),AllocFactorMatrix,(S$4+1),FALSE)*$E4070</f>
        <v>0</v>
      </c>
      <c r="T4067" s="47">
        <f t="shared" ca="1" si="5892"/>
        <v>72.319334861882794</v>
      </c>
      <c r="U4067" s="47">
        <f ca="1">VLOOKUP(CONCATENATE($F4067," ",$G4067),AllocFactorMatrix,(U$4+1),FALSE)*$E4070</f>
        <v>2.4094712806404335</v>
      </c>
      <c r="V4067" s="47">
        <f ca="1">VLOOKUP(CONCATENATE($F4067," ",$G4067),AllocFactorMatrix,(V$4+1),FALSE)*$E4070</f>
        <v>1.8592423462797247E-127</v>
      </c>
      <c r="W4067" s="47">
        <f ca="1">VLOOKUP(CONCATENATE($F4067," ",$G4067),AllocFactorMatrix,(W$4+1),FALSE)*$E4070</f>
        <v>-6.7092264709125926E-86</v>
      </c>
      <c r="X4067" s="47">
        <f ca="1">VLOOKUP(CONCATENATE($F4067," ",$G4067),AllocFactorMatrix,(X$4+1),FALSE)*$E4070</f>
        <v>0</v>
      </c>
      <c r="Y4067" s="47">
        <f t="shared" ca="1" si="5893"/>
        <v>2.4094712806404335</v>
      </c>
      <c r="Z4067" s="47">
        <f ca="1">VLOOKUP(CONCATENATE($F4067," ",$G4067),AllocFactorMatrix,(Z$4+1),FALSE)*$E4070</f>
        <v>22.312810574950674</v>
      </c>
      <c r="AA4067" s="47">
        <f ca="1">VLOOKUP(CONCATENATE($F4067," ",$G4067),AllocFactorMatrix,(AA$4+1),FALSE)*$E4070</f>
        <v>0</v>
      </c>
      <c r="AB4067" s="47">
        <f t="shared" ca="1" si="5890"/>
        <v>22.312810574950674</v>
      </c>
      <c r="AC4067" s="47">
        <f ca="1">VLOOKUP(CONCATENATE($F4067," ",$G4067),AllocFactorMatrix,(AC$4+1),FALSE)*$E4070</f>
        <v>0.29291538701008979</v>
      </c>
      <c r="AD4067" s="47">
        <f ca="1">VLOOKUP(CONCATENATE($F4067," ",$G4067),AllocFactorMatrix,(AD$4+1),FALSE)*$E4070</f>
        <v>11.677017581216408</v>
      </c>
      <c r="AE4067" s="47">
        <f ca="1">VLOOKUP(CONCATENATE($F4067," ",$G4067),AllocFactorMatrix,(AE$4+1),FALSE)*$E4070</f>
        <v>2.6285185916088913</v>
      </c>
    </row>
    <row r="4068" spans="1:31" s="44" customFormat="1" hidden="1" outlineLevel="1">
      <c r="A4068" s="49"/>
      <c r="B4068" s="97"/>
      <c r="C4068" s="48"/>
      <c r="D4068" s="48"/>
      <c r="F4068" s="167" t="str">
        <f>F4070</f>
        <v>RSALE</v>
      </c>
      <c r="G4068" s="48" t="str">
        <f>$G$13</f>
        <v>ENERGY</v>
      </c>
      <c r="H4068" s="46">
        <f t="shared" ca="1" si="5817"/>
        <v>4579.9922114365536</v>
      </c>
      <c r="I4068" s="47">
        <f t="shared" ref="I4068:N4068" ca="1" si="5897">VLOOKUP(CONCATENATE($F4068," ",$G4068),AllocFactorMatrix,(I$4+1),FALSE)*$E4070</f>
        <v>1927.3814354597614</v>
      </c>
      <c r="J4068" s="47">
        <f t="shared" ca="1" si="5897"/>
        <v>0.67536738257111539</v>
      </c>
      <c r="K4068" s="47">
        <f t="shared" ca="1" si="5897"/>
        <v>2.2041626050136118</v>
      </c>
      <c r="L4068" s="47">
        <f t="shared" ca="1" si="5897"/>
        <v>554.98406205792048</v>
      </c>
      <c r="M4068" s="47">
        <f t="shared" ca="1" si="5897"/>
        <v>7.5190926193064112</v>
      </c>
      <c r="N4068" s="47">
        <f t="shared" ca="1" si="5897"/>
        <v>1.4677040747428862</v>
      </c>
      <c r="O4068" s="47">
        <f t="shared" ca="1" si="5889"/>
        <v>563.97085875196979</v>
      </c>
      <c r="P4068" s="47">
        <f ca="1">VLOOKUP(CONCATENATE($F4068," ",$G4068),AllocFactorMatrix,(P$4+1),FALSE)*$E4070</f>
        <v>349.78304400274459</v>
      </c>
      <c r="Q4068" s="47">
        <f ca="1">VLOOKUP(CONCATENATE($F4068," ",$G4068),AllocFactorMatrix,(Q$4+1),FALSE)*$E4070</f>
        <v>53.906141160495942</v>
      </c>
      <c r="R4068" s="47">
        <f ca="1">VLOOKUP(CONCATENATE($F4068," ",$G4068),AllocFactorMatrix,(R$4+1),FALSE)*$E4070</f>
        <v>11.427550119056693</v>
      </c>
      <c r="S4068" s="47">
        <f ca="1">VLOOKUP(CONCATENATE($F4068," ",$G4068),AllocFactorMatrix,(S$4+1),FALSE)*$E4070</f>
        <v>0.52314543477121778</v>
      </c>
      <c r="T4068" s="47">
        <f t="shared" ca="1" si="5892"/>
        <v>415.63988071706848</v>
      </c>
      <c r="U4068" s="47">
        <f ca="1">VLOOKUP(CONCATENATE($F4068," ",$G4068),AllocFactorMatrix,(U$4+1),FALSE)*$E4070</f>
        <v>19.28801914783838</v>
      </c>
      <c r="V4068" s="47">
        <f ca="1">VLOOKUP(CONCATENATE($F4068," ",$G4068),AllocFactorMatrix,(V$4+1),FALSE)*$E4070</f>
        <v>249.13600891699363</v>
      </c>
      <c r="W4068" s="47">
        <f ca="1">VLOOKUP(CONCATENATE($F4068," ",$G4068),AllocFactorMatrix,(W$4+1),FALSE)*$E4070</f>
        <v>1057.0146113812896</v>
      </c>
      <c r="X4068" s="47">
        <f ca="1">VLOOKUP(CONCATENATE($F4068," ",$G4068),AllocFactorMatrix,(X$4+1),FALSE)*$E4070</f>
        <v>192.80189775856354</v>
      </c>
      <c r="Y4068" s="47">
        <f t="shared" ca="1" si="5893"/>
        <v>1518.2405372046851</v>
      </c>
      <c r="Z4068" s="47">
        <f ca="1">VLOOKUP(CONCATENATE($F4068," ",$G4068),AllocFactorMatrix,(Z$4+1),FALSE)*$E4070</f>
        <v>98.867303316783392</v>
      </c>
      <c r="AA4068" s="47">
        <f ca="1">VLOOKUP(CONCATENATE($F4068," ",$G4068),AllocFactorMatrix,(AA$4+1),FALSE)*$E4070</f>
        <v>2.0054084639555212</v>
      </c>
      <c r="AB4068" s="47">
        <f t="shared" ca="1" si="5890"/>
        <v>100.87271178073891</v>
      </c>
      <c r="AC4068" s="47">
        <f ca="1">VLOOKUP(CONCATENATE($F4068," ",$G4068),AllocFactorMatrix,(AC$4+1),FALSE)*$E4070</f>
        <v>1.8021485596194602</v>
      </c>
      <c r="AD4068" s="47">
        <f ca="1">VLOOKUP(CONCATENATE($F4068," ",$G4068),AllocFactorMatrix,(AD$4+1),FALSE)*$E4070</f>
        <v>40.673906729464797</v>
      </c>
      <c r="AE4068" s="47">
        <f ca="1">VLOOKUP(CONCATENATE($F4068," ",$G4068),AllocFactorMatrix,(AE$4+1),FALSE)*$E4070</f>
        <v>8.5312022456628078</v>
      </c>
    </row>
    <row r="4069" spans="1:31" s="44" customFormat="1" hidden="1" outlineLevel="1">
      <c r="A4069" s="49"/>
      <c r="B4069" s="97"/>
      <c r="C4069" s="48"/>
      <c r="D4069" s="48"/>
      <c r="F4069" s="167" t="str">
        <f>F4070</f>
        <v>RSALE</v>
      </c>
      <c r="G4069" s="48" t="str">
        <f>$G$14</f>
        <v>CUSTOMER</v>
      </c>
      <c r="H4069" s="46">
        <f t="shared" ca="1" si="5817"/>
        <v>688.75307005968079</v>
      </c>
      <c r="I4069" s="47">
        <f t="shared" ref="I4069:N4069" ca="1" si="5898">VLOOKUP(CONCATENATE($F4069," ",$G4069),AllocFactorMatrix,(I$4+1),FALSE)*$E4070</f>
        <v>343.97501133727928</v>
      </c>
      <c r="J4069" s="47">
        <f t="shared" ca="1" si="5898"/>
        <v>4.9948717998145077E-2</v>
      </c>
      <c r="K4069" s="47">
        <f t="shared" ca="1" si="5898"/>
        <v>0.2489802722633235</v>
      </c>
      <c r="L4069" s="47">
        <f t="shared" ca="1" si="5898"/>
        <v>117.99034576623073</v>
      </c>
      <c r="M4069" s="47">
        <f t="shared" ca="1" si="5898"/>
        <v>5.2318712487519115</v>
      </c>
      <c r="N4069" s="47">
        <f t="shared" ca="1" si="5898"/>
        <v>0.59275584200770859</v>
      </c>
      <c r="O4069" s="47">
        <f t="shared" ca="1" si="5889"/>
        <v>123.81497285699035</v>
      </c>
      <c r="P4069" s="47">
        <f ca="1">VLOOKUP(CONCATENATE($F4069," ",$G4069),AllocFactorMatrix,(P$4+1),FALSE)*$E4070</f>
        <v>7.5389715087603451</v>
      </c>
      <c r="Q4069" s="47">
        <f ca="1">VLOOKUP(CONCATENATE($F4069," ",$G4069),AllocFactorMatrix,(Q$4+1),FALSE)*$E4070</f>
        <v>2.7751361021833598</v>
      </c>
      <c r="R4069" s="47">
        <f ca="1">VLOOKUP(CONCATENATE($F4069," ",$G4069),AllocFactorMatrix,(R$4+1),FALSE)*$E4070</f>
        <v>2.6342740291125701</v>
      </c>
      <c r="S4069" s="47">
        <f ca="1">VLOOKUP(CONCATENATE($F4069," ",$G4069),AllocFactorMatrix,(S$4+1),FALSE)*$E4070</f>
        <v>0.13504377239477691</v>
      </c>
      <c r="T4069" s="47">
        <f t="shared" ca="1" si="5892"/>
        <v>13.083425412451051</v>
      </c>
      <c r="U4069" s="47">
        <f ca="1">VLOOKUP(CONCATENATE($F4069," ",$G4069),AllocFactorMatrix,(U$4+1),FALSE)*$E4070</f>
        <v>4.7959416371755138E-2</v>
      </c>
      <c r="V4069" s="47">
        <f ca="1">VLOOKUP(CONCATENATE($F4069," ",$G4069),AllocFactorMatrix,(V$4+1),FALSE)*$E4070</f>
        <v>2.0263276067017113</v>
      </c>
      <c r="W4069" s="47">
        <f ca="1">VLOOKUP(CONCATENATE($F4069," ",$G4069),AllocFactorMatrix,(W$4+1),FALSE)*$E4070</f>
        <v>4.8096548947909481</v>
      </c>
      <c r="X4069" s="47">
        <f ca="1">VLOOKUP(CONCATENATE($F4069," ",$G4069),AllocFactorMatrix,(X$4+1),FALSE)*$E4070</f>
        <v>1.8145317383743613</v>
      </c>
      <c r="Y4069" s="47">
        <f t="shared" ca="1" si="5893"/>
        <v>8.6984736562387752</v>
      </c>
      <c r="Z4069" s="47">
        <f ca="1">VLOOKUP(CONCATENATE($F4069," ",$G4069),AllocFactorMatrix,(Z$4+1),FALSE)*$E4070</f>
        <v>1.6618681260090473</v>
      </c>
      <c r="AA4069" s="47">
        <f ca="1">VLOOKUP(CONCATENATE($F4069," ",$G4069),AllocFactorMatrix,(AA$4+1),FALSE)*$E4070</f>
        <v>2.6695925170783681E-2</v>
      </c>
      <c r="AB4069" s="47">
        <f t="shared" ca="1" si="5890"/>
        <v>1.688564051179831</v>
      </c>
      <c r="AC4069" s="47">
        <f ca="1">VLOOKUP(CONCATENATE($F4069," ",$G4069),AllocFactorMatrix,(AC$4+1),FALSE)*$E4070</f>
        <v>0.16927375492415203</v>
      </c>
      <c r="AD4069" s="47">
        <f ca="1">VLOOKUP(CONCATENATE($F4069," ",$G4069),AllocFactorMatrix,(AD$4+1),FALSE)*$E4070</f>
        <v>168.0925277000475</v>
      </c>
      <c r="AE4069" s="47">
        <f ca="1">VLOOKUP(CONCATENATE($F4069," ",$G4069),AllocFactorMatrix,(AE$4+1),FALSE)*$E4070</f>
        <v>28.931892300308458</v>
      </c>
    </row>
    <row r="4070" spans="1:31" s="44" customFormat="1" collapsed="1">
      <c r="A4070" s="49"/>
      <c r="B4070" s="97"/>
      <c r="D4070" s="96" t="s">
        <v>671</v>
      </c>
      <c r="E4070" s="54">
        <v>14760</v>
      </c>
      <c r="F4070" s="88" t="s">
        <v>70</v>
      </c>
      <c r="G4070" s="48" t="str">
        <f>$G$15</f>
        <v>TOTAL</v>
      </c>
      <c r="H4070" s="46">
        <f t="shared" ca="1" si="5817"/>
        <v>14760.000000000004</v>
      </c>
      <c r="I4070" s="47">
        <f t="shared" ref="I4070:N4070" ca="1" si="5899">VLOOKUP(CONCATENATE($F4070," ",$G4070),AllocFactorMatrix,(I$4+1),FALSE)*$E4070</f>
        <v>6408.0424042570421</v>
      </c>
      <c r="J4070" s="47">
        <f t="shared" ca="1" si="5899"/>
        <v>0.62820710402394841</v>
      </c>
      <c r="K4070" s="47">
        <f t="shared" ca="1" si="5899"/>
        <v>1.6255729754992627</v>
      </c>
      <c r="L4070" s="47">
        <f t="shared" ca="1" si="5899"/>
        <v>2157.2974884394148</v>
      </c>
      <c r="M4070" s="47">
        <f t="shared" ca="1" si="5899"/>
        <v>28.205618605202819</v>
      </c>
      <c r="N4070" s="47">
        <f t="shared" ca="1" si="5899"/>
        <v>3.1701257218044732</v>
      </c>
      <c r="O4070" s="47">
        <f t="shared" ca="1" si="5889"/>
        <v>2188.6732327664222</v>
      </c>
      <c r="P4070" s="47">
        <f ca="1">VLOOKUP(CONCATENATE($F4070," ",$G4070),AllocFactorMatrix,(P$4+1),FALSE)*$E4070</f>
        <v>1173.701395916406</v>
      </c>
      <c r="Q4070" s="47">
        <f ca="1">VLOOKUP(CONCATENATE($F4070," ",$G4070),AllocFactorMatrix,(Q$4+1),FALSE)*$E4070</f>
        <v>231.66143944515957</v>
      </c>
      <c r="R4070" s="47">
        <f ca="1">VLOOKUP(CONCATENATE($F4070," ",$G4070),AllocFactorMatrix,(R$4+1),FALSE)*$E4070</f>
        <v>35.403916043221237</v>
      </c>
      <c r="S4070" s="47">
        <f ca="1">VLOOKUP(CONCATENATE($F4070," ",$G4070),AllocFactorMatrix,(S$4+1),FALSE)*$E4070</f>
        <v>1.0605366229516739</v>
      </c>
      <c r="T4070" s="47">
        <f t="shared" ca="1" si="5892"/>
        <v>1441.8272880277386</v>
      </c>
      <c r="U4070" s="47">
        <f ca="1">VLOOKUP(CONCATENATE($F4070," ",$G4070),AllocFactorMatrix,(U$4+1),FALSE)*$E4070</f>
        <v>53.943255535176021</v>
      </c>
      <c r="V4070" s="47">
        <f ca="1">VLOOKUP(CONCATENATE($F4070," ",$G4070),AllocFactorMatrix,(V$4+1),FALSE)*$E4070</f>
        <v>886.88941780634912</v>
      </c>
      <c r="W4070" s="47">
        <f ca="1">VLOOKUP(CONCATENATE($F4070," ",$G4070),AllocFactorMatrix,(W$4+1),FALSE)*$E4070</f>
        <v>2611.4536144623908</v>
      </c>
      <c r="X4070" s="47">
        <f ca="1">VLOOKUP(CONCATENATE($F4070," ",$G4070),AllocFactorMatrix,(X$4+1),FALSE)*$E4070</f>
        <v>536.97065800742996</v>
      </c>
      <c r="Y4070" s="47">
        <f t="shared" ca="1" si="5893"/>
        <v>4089.2569458113458</v>
      </c>
      <c r="Z4070" s="47">
        <f ca="1">VLOOKUP(CONCATENATE($F4070," ",$G4070),AllocFactorMatrix,(Z$4+1),FALSE)*$E4070</f>
        <v>343.00480653188362</v>
      </c>
      <c r="AA4070" s="47">
        <f ca="1">VLOOKUP(CONCATENATE($F4070," ",$G4070),AllocFactorMatrix,(AA$4+1),FALSE)*$E4070</f>
        <v>5.8772557018304044</v>
      </c>
      <c r="AB4070" s="47">
        <f t="shared" ca="1" si="5890"/>
        <v>348.88206223371401</v>
      </c>
      <c r="AC4070" s="47">
        <f ca="1">VLOOKUP(CONCATENATE($F4070," ",$G4070),AllocFactorMatrix,(AC$4+1),FALSE)*$E4070</f>
        <v>5.4346816972443674</v>
      </c>
      <c r="AD4070" s="47">
        <f ca="1">VLOOKUP(CONCATENATE($F4070," ",$G4070),AllocFactorMatrix,(AD$4+1),FALSE)*$E4070</f>
        <v>232.82436313532708</v>
      </c>
      <c r="AE4070" s="47">
        <f ca="1">VLOOKUP(CONCATENATE($F4070," ",$G4070),AllocFactorMatrix,(AE$4+1),FALSE)*$E4070</f>
        <v>42.805241991641815</v>
      </c>
    </row>
    <row r="4071" spans="1:31" s="44" customFormat="1" hidden="1" outlineLevel="1">
      <c r="A4071" s="49"/>
      <c r="B4071" s="97"/>
      <c r="C4071" s="48"/>
      <c r="D4071" s="48"/>
      <c r="F4071" s="167" t="str">
        <f>F4078</f>
        <v>RB_GUP</v>
      </c>
      <c r="G4071" s="48" t="str">
        <f>$G$8</f>
        <v>PRODUCTION</v>
      </c>
      <c r="H4071" s="46">
        <f t="shared" ref="H4071:H4078" ca="1" si="5900">SUBTOTAL(9,I4071:AE4071)</f>
        <v>34200.690771133755</v>
      </c>
      <c r="I4071" s="47">
        <f t="shared" ref="I4071:N4071" ca="1" si="5901">VLOOKUP(CONCATENATE($F4071," ",$G4071),AllocFactorMatrix,(I$4+1),FALSE)*$E4078</f>
        <v>17588.421006412882</v>
      </c>
      <c r="J4071" s="47">
        <f t="shared" ca="1" si="5901"/>
        <v>3.934831286458127</v>
      </c>
      <c r="K4071" s="47">
        <f t="shared" ca="1" si="5901"/>
        <v>6.8896090167370261</v>
      </c>
      <c r="L4071" s="47">
        <f t="shared" ca="1" si="5901"/>
        <v>4099.2888481358459</v>
      </c>
      <c r="M4071" s="47">
        <f t="shared" ca="1" si="5901"/>
        <v>57.041552149519227</v>
      </c>
      <c r="N4071" s="47">
        <f t="shared" ca="1" si="5901"/>
        <v>7.9443884374330178</v>
      </c>
      <c r="O4071" s="47">
        <f t="shared" ca="1" si="5889"/>
        <v>4164.2747887227979</v>
      </c>
      <c r="P4071" s="47">
        <f ca="1">VLOOKUP(CONCATENATE($F4071," ",$G4071),AllocFactorMatrix,(P$4+1),FALSE)*$E4078</f>
        <v>2438.2271172826631</v>
      </c>
      <c r="Q4071" s="47">
        <f ca="1">VLOOKUP(CONCATENATE($F4071," ",$G4071),AllocFactorMatrix,(Q$4+1),FALSE)*$E4078</f>
        <v>437.5617482015885</v>
      </c>
      <c r="R4071" s="47">
        <f ca="1">VLOOKUP(CONCATENATE($F4071," ",$G4071),AllocFactorMatrix,(R$4+1),FALSE)*$E4078</f>
        <v>88.733057298567743</v>
      </c>
      <c r="S4071" s="47">
        <f ca="1">VLOOKUP(CONCATENATE($F4071," ",$G4071),AllocFactorMatrix,(S$4+1),FALSE)*$E4078</f>
        <v>3.3695977238751409</v>
      </c>
      <c r="T4071" s="47">
        <f ca="1">SUBTOTAL(9,P4071:S4071)</f>
        <v>2967.8915205066951</v>
      </c>
      <c r="U4071" s="47">
        <f ca="1">VLOOKUP(CONCATENATE($F4071," ",$G4071),AllocFactorMatrix,(U$4+1),FALSE)*$E4078</f>
        <v>115.63984588100793</v>
      </c>
      <c r="V4071" s="47">
        <f ca="1">VLOOKUP(CONCATENATE($F4071," ",$G4071),AllocFactorMatrix,(V$4+1),FALSE)*$E4078</f>
        <v>1561.2046955774704</v>
      </c>
      <c r="W4071" s="47">
        <f ca="1">VLOOKUP(CONCATENATE($F4071," ",$G4071),AllocFactorMatrix,(W$4+1),FALSE)*$E4078</f>
        <v>5970.9812464393835</v>
      </c>
      <c r="X4071" s="47">
        <f ca="1">VLOOKUP(CONCATENATE($F4071," ",$G4071),AllocFactorMatrix,(X$4+1),FALSE)*$E4078</f>
        <v>1081.6986317936407</v>
      </c>
      <c r="Y4071" s="47">
        <f ca="1">SUBTOTAL(9,U4071:X4071)</f>
        <v>8729.5244196915028</v>
      </c>
      <c r="Z4071" s="47">
        <f ca="1">VLOOKUP(CONCATENATE($F4071," ",$G4071),AllocFactorMatrix,(Z$4+1),FALSE)*$E4078</f>
        <v>670.19345991638818</v>
      </c>
      <c r="AA4071" s="47">
        <f ca="1">VLOOKUP(CONCATENATE($F4071," ",$G4071),AllocFactorMatrix,(AA$4+1),FALSE)*$E4078</f>
        <v>13.385482369213346</v>
      </c>
      <c r="AB4071" s="47">
        <f t="shared" ca="1" si="5890"/>
        <v>683.57894228560156</v>
      </c>
      <c r="AC4071" s="47">
        <f ca="1">VLOOKUP(CONCATENATE($F4071," ",$G4071),AllocFactorMatrix,(AC$4+1),FALSE)*$E4078</f>
        <v>8.8409359776504459</v>
      </c>
      <c r="AD4071" s="47">
        <f ca="1">VLOOKUP(CONCATENATE($F4071," ",$G4071),AllocFactorMatrix,(AD$4+1),FALSE)*$E4078</f>
        <v>39.276471311860931</v>
      </c>
      <c r="AE4071" s="47">
        <f ca="1">VLOOKUP(CONCATENATE($F4071," ",$G4071),AllocFactorMatrix,(AE$4+1),FALSE)*$E4078</f>
        <v>8.058245921569382</v>
      </c>
    </row>
    <row r="4072" spans="1:31" s="44" customFormat="1" hidden="1" outlineLevel="1">
      <c r="A4072" s="49"/>
      <c r="B4072" s="97"/>
      <c r="C4072" s="48"/>
      <c r="D4072" s="48"/>
      <c r="F4072" s="167" t="str">
        <f>F4078</f>
        <v>RB_GUP</v>
      </c>
      <c r="G4072" s="48" t="str">
        <f>$G$9</f>
        <v>BULKTRAN</v>
      </c>
      <c r="H4072" s="46">
        <f t="shared" ca="1" si="5900"/>
        <v>18572.83794903809</v>
      </c>
      <c r="I4072" s="47">
        <f t="shared" ref="I4072:N4072" ca="1" si="5902">VLOOKUP(CONCATENATE($F4072," ",$G4072),AllocFactorMatrix,(I$4+1),FALSE)*$E4078</f>
        <v>9551.4706213851987</v>
      </c>
      <c r="J4072" s="47">
        <f t="shared" ca="1" si="5902"/>
        <v>2.1368277129032154</v>
      </c>
      <c r="K4072" s="47">
        <f t="shared" ca="1" si="5902"/>
        <v>3.741432962754355</v>
      </c>
      <c r="L4072" s="47">
        <f t="shared" ca="1" si="5902"/>
        <v>2226.1371266508536</v>
      </c>
      <c r="M4072" s="47">
        <f t="shared" ca="1" si="5902"/>
        <v>30.976669784950833</v>
      </c>
      <c r="N4072" s="47">
        <f t="shared" ca="1" si="5902"/>
        <v>4.3142356404447586</v>
      </c>
      <c r="O4072" s="47">
        <f t="shared" ca="1" si="5889"/>
        <v>2261.4280320762491</v>
      </c>
      <c r="P4072" s="47">
        <f ca="1">VLOOKUP(CONCATENATE($F4072," ",$G4072),AllocFactorMatrix,(P$4+1),FALSE)*$E4078</f>
        <v>1324.0901312573108</v>
      </c>
      <c r="Q4072" s="47">
        <f ca="1">VLOOKUP(CONCATENATE($F4072," ",$G4072),AllocFactorMatrix,(Q$4+1),FALSE)*$E4078</f>
        <v>237.61986260538066</v>
      </c>
      <c r="R4072" s="47">
        <f ca="1">VLOOKUP(CONCATENATE($F4072," ",$G4072),AllocFactorMatrix,(R$4+1),FALSE)*$E4078</f>
        <v>48.18688326962053</v>
      </c>
      <c r="S4072" s="47">
        <f ca="1">VLOOKUP(CONCATENATE($F4072," ",$G4072),AllocFactorMatrix,(S$4+1),FALSE)*$E4078</f>
        <v>1.8298751009965626</v>
      </c>
      <c r="T4072" s="47">
        <f t="shared" ref="T4072:T4078" ca="1" si="5903">SUBTOTAL(9,P4072:S4072)</f>
        <v>1611.7267522333084</v>
      </c>
      <c r="U4072" s="47">
        <f ca="1">VLOOKUP(CONCATENATE($F4072," ",$G4072),AllocFactorMatrix,(U$4+1),FALSE)*$E4078</f>
        <v>62.798735042289387</v>
      </c>
      <c r="V4072" s="47">
        <f ca="1">VLOOKUP(CONCATENATE($F4072," ",$G4072),AllocFactorMatrix,(V$4+1),FALSE)*$E4078</f>
        <v>847.81918617594272</v>
      </c>
      <c r="W4072" s="47">
        <f ca="1">VLOOKUP(CONCATENATE($F4072," ",$G4072),AllocFactorMatrix,(W$4+1),FALSE)*$E4078</f>
        <v>3242.5680472063718</v>
      </c>
      <c r="X4072" s="47">
        <f ca="1">VLOOKUP(CONCATENATE($F4072," ",$G4072),AllocFactorMatrix,(X$4+1),FALSE)*$E4078</f>
        <v>587.42127556546768</v>
      </c>
      <c r="Y4072" s="47">
        <f t="shared" ref="Y4072:Y4078" ca="1" si="5904">SUBTOTAL(9,U4072:X4072)</f>
        <v>4740.6072439900718</v>
      </c>
      <c r="Z4072" s="47">
        <f ca="1">VLOOKUP(CONCATENATE($F4072," ",$G4072),AllocFactorMatrix,(Z$4+1),FALSE)*$E4078</f>
        <v>363.95155316681922</v>
      </c>
      <c r="AA4072" s="47">
        <f ca="1">VLOOKUP(CONCATENATE($F4072," ",$G4072),AllocFactorMatrix,(AA$4+1),FALSE)*$E4078</f>
        <v>7.2690460136242621</v>
      </c>
      <c r="AB4072" s="47">
        <f t="shared" ca="1" si="5890"/>
        <v>371.22059918044351</v>
      </c>
      <c r="AC4072" s="47">
        <f ca="1">VLOOKUP(CONCATENATE($F4072," ",$G4072),AllocFactorMatrix,(AC$4+1),FALSE)*$E4078</f>
        <v>4.8011097883821812</v>
      </c>
      <c r="AD4072" s="47">
        <f ca="1">VLOOKUP(CONCATENATE($F4072," ",$G4072),AllocFactorMatrix,(AD$4+1),FALSE)*$E4078</f>
        <v>21.329263252803432</v>
      </c>
      <c r="AE4072" s="47">
        <f ca="1">VLOOKUP(CONCATENATE($F4072," ",$G4072),AllocFactorMatrix,(AE$4+1),FALSE)*$E4078</f>
        <v>4.3760664559771367</v>
      </c>
    </row>
    <row r="4073" spans="1:31" s="44" customFormat="1" hidden="1" outlineLevel="1">
      <c r="A4073" s="49"/>
      <c r="B4073" s="97"/>
      <c r="C4073" s="48"/>
      <c r="D4073" s="48"/>
      <c r="F4073" s="167" t="str">
        <f>F4078</f>
        <v>RB_GUP</v>
      </c>
      <c r="G4073" s="48" t="str">
        <f>$G$10</f>
        <v>SUBTRAN</v>
      </c>
      <c r="H4073" s="46">
        <f t="shared" ca="1" si="5900"/>
        <v>5142.3298446057279</v>
      </c>
      <c r="I4073" s="47">
        <f t="shared" ref="I4073:N4073" ca="1" si="5905">VLOOKUP(CONCATENATE($F4073," ",$G4073),AllocFactorMatrix,(I$4+1),FALSE)*$E4078</f>
        <v>2627.0629415356079</v>
      </c>
      <c r="J4073" s="47">
        <f t="shared" ca="1" si="5905"/>
        <v>0.42777735704538861</v>
      </c>
      <c r="K4073" s="47">
        <f t="shared" ca="1" si="5905"/>
        <v>0.79616711126527384</v>
      </c>
      <c r="L4073" s="47">
        <f t="shared" ca="1" si="5905"/>
        <v>615.65578204846997</v>
      </c>
      <c r="M4073" s="47">
        <f t="shared" ca="1" si="5905"/>
        <v>8.6042782722596964</v>
      </c>
      <c r="N4073" s="47">
        <f t="shared" ca="1" si="5905"/>
        <v>1.557334389637165</v>
      </c>
      <c r="O4073" s="47">
        <f t="shared" ca="1" si="5889"/>
        <v>625.81739471036678</v>
      </c>
      <c r="P4073" s="47">
        <f ca="1">VLOOKUP(CONCATENATE($F4073," ",$G4073),AllocFactorMatrix,(P$4+1),FALSE)*$E4078</f>
        <v>355.43869954329972</v>
      </c>
      <c r="Q4073" s="47">
        <f ca="1">VLOOKUP(CONCATENATE($F4073," ",$G4073),AllocFactorMatrix,(Q$4+1),FALSE)*$E4078</f>
        <v>63.964661676476467</v>
      </c>
      <c r="R4073" s="47">
        <f ca="1">VLOOKUP(CONCATENATE($F4073," ",$G4073),AllocFactorMatrix,(R$4+1),FALSE)*$E4078</f>
        <v>16.790230522470836</v>
      </c>
      <c r="S4073" s="47">
        <f ca="1">VLOOKUP(CONCATENATE($F4073," ",$G4073),AllocFactorMatrix,(S$4+1),FALSE)*$E4078</f>
        <v>0</v>
      </c>
      <c r="T4073" s="47">
        <f t="shared" ca="1" si="5903"/>
        <v>436.19359174224701</v>
      </c>
      <c r="U4073" s="47">
        <f ca="1">VLOOKUP(CONCATENATE($F4073," ",$G4073),AllocFactorMatrix,(U$4+1),FALSE)*$E4078</f>
        <v>16.044734226644096</v>
      </c>
      <c r="V4073" s="47">
        <f ca="1">VLOOKUP(CONCATENATE($F4073," ",$G4073),AllocFactorMatrix,(V$4+1),FALSE)*$E4078</f>
        <v>225.1231794509813</v>
      </c>
      <c r="W4073" s="47">
        <f ca="1">VLOOKUP(CONCATENATE($F4073," ",$G4073),AllocFactorMatrix,(W$4+1),FALSE)*$E4078</f>
        <v>1110.030931808881</v>
      </c>
      <c r="X4073" s="47">
        <f ca="1">VLOOKUP(CONCATENATE($F4073," ",$G4073),AllocFactorMatrix,(X$4+1),FALSE)*$E4078</f>
        <v>0</v>
      </c>
      <c r="Y4073" s="47">
        <f t="shared" ca="1" si="5904"/>
        <v>1351.1988454865063</v>
      </c>
      <c r="Z4073" s="47">
        <f ca="1">VLOOKUP(CONCATENATE($F4073," ",$G4073),AllocFactorMatrix,(Z$4+1),FALSE)*$E4078</f>
        <v>97.576485467584746</v>
      </c>
      <c r="AA4073" s="47">
        <f ca="1">VLOOKUP(CONCATENATE($F4073," ",$G4073),AllocFactorMatrix,(AA$4+1),FALSE)*$E4078</f>
        <v>1.9591911277485963</v>
      </c>
      <c r="AB4073" s="47">
        <f t="shared" ca="1" si="5890"/>
        <v>99.535676595333342</v>
      </c>
      <c r="AC4073" s="47">
        <f ca="1">VLOOKUP(CONCATENATE($F4073," ",$G4073),AllocFactorMatrix,(AC$4+1),FALSE)*$E4078</f>
        <v>1.2974500673549498</v>
      </c>
      <c r="AD4073" s="47">
        <f ca="1">VLOOKUP(CONCATENATE($F4073," ",$G4073),AllocFactorMatrix,(AD$4+1),FALSE)*$E4078</f>
        <v>0</v>
      </c>
      <c r="AE4073" s="47">
        <f ca="1">VLOOKUP(CONCATENATE($F4073," ",$G4073),AllocFactorMatrix,(AE$4+1),FALSE)*$E4078</f>
        <v>0</v>
      </c>
    </row>
    <row r="4074" spans="1:31" s="44" customFormat="1" hidden="1" outlineLevel="1">
      <c r="A4074" s="49"/>
      <c r="B4074" s="97"/>
      <c r="C4074" s="48"/>
      <c r="D4074" s="48"/>
      <c r="F4074" s="167" t="str">
        <f>F4078</f>
        <v>RB_GUP</v>
      </c>
      <c r="G4074" s="48" t="str">
        <f>$G$11</f>
        <v>DISTPRI</v>
      </c>
      <c r="H4074" s="46">
        <f t="shared" ca="1" si="5900"/>
        <v>20573.650065235164</v>
      </c>
      <c r="I4074" s="47">
        <f t="shared" ref="I4074:N4074" ca="1" si="5906">VLOOKUP(CONCATENATE($F4074," ",$G4074),AllocFactorMatrix,(I$4+1),FALSE)*$E4078</f>
        <v>13469.559756188366</v>
      </c>
      <c r="J4074" s="47">
        <f t="shared" ca="1" si="5906"/>
        <v>2.2117212447614407</v>
      </c>
      <c r="K4074" s="47">
        <f t="shared" ca="1" si="5906"/>
        <v>4.0923178195016758</v>
      </c>
      <c r="L4074" s="47">
        <f t="shared" ca="1" si="5906"/>
        <v>3151.519455422379</v>
      </c>
      <c r="M4074" s="47">
        <f t="shared" ca="1" si="5906"/>
        <v>44.039124111676443</v>
      </c>
      <c r="N4074" s="47">
        <f t="shared" ca="1" si="5906"/>
        <v>0</v>
      </c>
      <c r="O4074" s="47">
        <f t="shared" ca="1" si="5889"/>
        <v>3195.5585795340553</v>
      </c>
      <c r="P4074" s="47">
        <f ca="1">VLOOKUP(CONCATENATE($F4074," ",$G4074),AllocFactorMatrix,(P$4+1),FALSE)*$E4078</f>
        <v>1827.6314277382962</v>
      </c>
      <c r="Q4074" s="47">
        <f ca="1">VLOOKUP(CONCATENATE($F4074," ",$G4074),AllocFactorMatrix,(Q$4+1),FALSE)*$E4078</f>
        <v>328.87198245263573</v>
      </c>
      <c r="R4074" s="47">
        <f ca="1">VLOOKUP(CONCATENATE($F4074," ",$G4074),AllocFactorMatrix,(R$4+1),FALSE)*$E4078</f>
        <v>0</v>
      </c>
      <c r="S4074" s="47">
        <f ca="1">VLOOKUP(CONCATENATE($F4074," ",$G4074),AllocFactorMatrix,(S$4+1),FALSE)*$E4078</f>
        <v>0</v>
      </c>
      <c r="T4074" s="47">
        <f t="shared" ca="1" si="5903"/>
        <v>2156.5034101909318</v>
      </c>
      <c r="U4074" s="47">
        <f ca="1">VLOOKUP(CONCATENATE($F4074," ",$G4074),AllocFactorMatrix,(U$4+1),FALSE)*$E4078</f>
        <v>82.761528781751238</v>
      </c>
      <c r="V4074" s="47">
        <f ca="1">VLOOKUP(CONCATENATE($F4074," ",$G4074),AllocFactorMatrix,(V$4+1),FALSE)*$E4078</f>
        <v>1144.4150662384859</v>
      </c>
      <c r="W4074" s="47">
        <f ca="1">VLOOKUP(CONCATENATE($F4074," ",$G4074),AllocFactorMatrix,(W$4+1),FALSE)*$E4078</f>
        <v>0</v>
      </c>
      <c r="X4074" s="47">
        <f ca="1">VLOOKUP(CONCATENATE($F4074," ",$G4074),AllocFactorMatrix,(X$4+1),FALSE)*$E4078</f>
        <v>0</v>
      </c>
      <c r="Y4074" s="47">
        <f t="shared" ca="1" si="5904"/>
        <v>1227.1765950202371</v>
      </c>
      <c r="Z4074" s="47">
        <f ca="1">VLOOKUP(CONCATENATE($F4074," ",$G4074),AllocFactorMatrix,(Z$4+1),FALSE)*$E4078</f>
        <v>501.86100866655715</v>
      </c>
      <c r="AA4074" s="47">
        <f ca="1">VLOOKUP(CONCATENATE($F4074," ",$G4074),AllocFactorMatrix,(AA$4+1),FALSE)*$E4078</f>
        <v>10.073141883591177</v>
      </c>
      <c r="AB4074" s="47">
        <f t="shared" ca="1" si="5890"/>
        <v>511.93415055014833</v>
      </c>
      <c r="AC4074" s="47">
        <f ca="1">VLOOKUP(CONCATENATE($F4074," ",$G4074),AllocFactorMatrix,(AC$4+1),FALSE)*$E4078</f>
        <v>6.6135346871670393</v>
      </c>
      <c r="AD4074" s="47">
        <f ca="1">VLOOKUP(CONCATENATE($F4074," ",$G4074),AllocFactorMatrix,(AD$4+1),FALSE)*$E4078</f>
        <v>0</v>
      </c>
      <c r="AE4074" s="47">
        <f ca="1">VLOOKUP(CONCATENATE($F4074," ",$G4074),AllocFactorMatrix,(AE$4+1),FALSE)*$E4078</f>
        <v>0</v>
      </c>
    </row>
    <row r="4075" spans="1:31" s="44" customFormat="1" hidden="1" outlineLevel="1">
      <c r="A4075" s="49"/>
      <c r="B4075" s="97"/>
      <c r="C4075" s="48"/>
      <c r="D4075" s="48"/>
      <c r="F4075" s="167" t="str">
        <f>F4078</f>
        <v>RB_GUP</v>
      </c>
      <c r="G4075" s="48" t="str">
        <f>$G$12</f>
        <v>DISTSEC</v>
      </c>
      <c r="H4075" s="46">
        <f t="shared" ca="1" si="5900"/>
        <v>9862.7307048122657</v>
      </c>
      <c r="I4075" s="47">
        <f t="shared" ref="I4075:N4075" ca="1" si="5907">VLOOKUP(CONCATENATE($F4075," ",$G4075),AllocFactorMatrix,(I$4+1),FALSE)*$E4078</f>
        <v>7317.3686605961857</v>
      </c>
      <c r="J4075" s="47">
        <f t="shared" ca="1" si="5907"/>
        <v>1.8139379753348837</v>
      </c>
      <c r="K4075" s="47">
        <f t="shared" ca="1" si="5907"/>
        <v>2.3495495822251047</v>
      </c>
      <c r="L4075" s="47">
        <f t="shared" ca="1" si="5907"/>
        <v>1474.9386771019244</v>
      </c>
      <c r="M4075" s="47">
        <f t="shared" ca="1" si="5907"/>
        <v>0</v>
      </c>
      <c r="N4075" s="47">
        <f t="shared" ca="1" si="5907"/>
        <v>0</v>
      </c>
      <c r="O4075" s="47">
        <f t="shared" ca="1" si="5889"/>
        <v>1474.9386771019244</v>
      </c>
      <c r="P4075" s="47">
        <f ca="1">VLOOKUP(CONCATENATE($F4075," ",$G4075),AllocFactorMatrix,(P$4+1),FALSE)*$E4078</f>
        <v>736.28028078366617</v>
      </c>
      <c r="Q4075" s="47">
        <f ca="1">VLOOKUP(CONCATENATE($F4075," ",$G4075),AllocFactorMatrix,(Q$4+1),FALSE)*$E4078</f>
        <v>0</v>
      </c>
      <c r="R4075" s="47">
        <f ca="1">VLOOKUP(CONCATENATE($F4075," ",$G4075),AllocFactorMatrix,(R$4+1),FALSE)*$E4078</f>
        <v>0</v>
      </c>
      <c r="S4075" s="47">
        <f ca="1">VLOOKUP(CONCATENATE($F4075," ",$G4075),AllocFactorMatrix,(S$4+1),FALSE)*$E4078</f>
        <v>0</v>
      </c>
      <c r="T4075" s="47">
        <f t="shared" ca="1" si="5903"/>
        <v>736.28028078366617</v>
      </c>
      <c r="U4075" s="47">
        <f ca="1">VLOOKUP(CONCATENATE($F4075," ",$G4075),AllocFactorMatrix,(U$4+1),FALSE)*$E4078</f>
        <v>27.573285522708602</v>
      </c>
      <c r="V4075" s="47">
        <f ca="1">VLOOKUP(CONCATENATE($F4075," ",$G4075),AllocFactorMatrix,(V$4+1),FALSE)*$E4078</f>
        <v>0</v>
      </c>
      <c r="W4075" s="47">
        <f ca="1">VLOOKUP(CONCATENATE($F4075," ",$G4075),AllocFactorMatrix,(W$4+1),FALSE)*$E4078</f>
        <v>0</v>
      </c>
      <c r="X4075" s="47">
        <f ca="1">VLOOKUP(CONCATENATE($F4075," ",$G4075),AllocFactorMatrix,(X$4+1),FALSE)*$E4078</f>
        <v>0</v>
      </c>
      <c r="Y4075" s="47">
        <f t="shared" ca="1" si="5904"/>
        <v>27.573285522708602</v>
      </c>
      <c r="Z4075" s="47">
        <f ca="1">VLOOKUP(CONCATENATE($F4075," ",$G4075),AllocFactorMatrix,(Z$4+1),FALSE)*$E4078</f>
        <v>208.38148103266366</v>
      </c>
      <c r="AA4075" s="47">
        <f ca="1">VLOOKUP(CONCATENATE($F4075," ",$G4075),AllocFactorMatrix,(AA$4+1),FALSE)*$E4078</f>
        <v>0</v>
      </c>
      <c r="AB4075" s="47">
        <f t="shared" ca="1" si="5890"/>
        <v>208.38148103266366</v>
      </c>
      <c r="AC4075" s="47">
        <f ca="1">VLOOKUP(CONCATENATE($F4075," ",$G4075),AllocFactorMatrix,(AC$4+1),FALSE)*$E4078</f>
        <v>2.4638133916950191</v>
      </c>
      <c r="AD4075" s="47">
        <f ca="1">VLOOKUP(CONCATENATE($F4075," ",$G4075),AllocFactorMatrix,(AD$4+1),FALSE)*$E4078</f>
        <v>75.835462047563496</v>
      </c>
      <c r="AE4075" s="47">
        <f ca="1">VLOOKUP(CONCATENATE($F4075," ",$G4075),AllocFactorMatrix,(AE$4+1),FALSE)*$E4078</f>
        <v>15.725556778296903</v>
      </c>
    </row>
    <row r="4076" spans="1:31" s="44" customFormat="1" hidden="1" outlineLevel="1">
      <c r="A4076" s="49"/>
      <c r="B4076" s="97"/>
      <c r="C4076" s="48"/>
      <c r="D4076" s="48"/>
      <c r="F4076" s="167" t="str">
        <f>F4078</f>
        <v>RB_GUP</v>
      </c>
      <c r="G4076" s="48" t="str">
        <f>$G$13</f>
        <v>ENERGY</v>
      </c>
      <c r="H4076" s="46">
        <f t="shared" ca="1" si="5900"/>
        <v>638.5192808558877</v>
      </c>
      <c r="I4076" s="47">
        <f t="shared" ref="I4076:N4076" ca="1" si="5908">VLOOKUP(CONCATENATE($F4076," ",$G4076),AllocFactorMatrix,(I$4+1),FALSE)*$E4078</f>
        <v>249.80381347055919</v>
      </c>
      <c r="J4076" s="47">
        <f t="shared" ca="1" si="5908"/>
        <v>3.9975444582728739E-2</v>
      </c>
      <c r="K4076" s="47">
        <f t="shared" ca="1" si="5908"/>
        <v>0.11526521960619286</v>
      </c>
      <c r="L4076" s="47">
        <f t="shared" ca="1" si="5908"/>
        <v>72.031874960313772</v>
      </c>
      <c r="M4076" s="47">
        <f t="shared" ca="1" si="5908"/>
        <v>1.0046303128368099</v>
      </c>
      <c r="N4076" s="47">
        <f t="shared" ca="1" si="5908"/>
        <v>0.14044646629899668</v>
      </c>
      <c r="O4076" s="47">
        <f t="shared" ca="1" si="5889"/>
        <v>73.176951739449578</v>
      </c>
      <c r="P4076" s="47">
        <f ca="1">VLOOKUP(CONCATENATE($F4076," ",$G4076),AllocFactorMatrix,(P$4+1),FALSE)*$E4078</f>
        <v>46.698811033222164</v>
      </c>
      <c r="Q4076" s="47">
        <f ca="1">VLOOKUP(CONCATENATE($F4076," ",$G4076),AllocFactorMatrix,(Q$4+1),FALSE)*$E4078</f>
        <v>8.340332559623441</v>
      </c>
      <c r="R4076" s="47">
        <f ca="1">VLOOKUP(CONCATENATE($F4076," ",$G4076),AllocFactorMatrix,(R$4+1),FALSE)*$E4078</f>
        <v>1.6983971449697062</v>
      </c>
      <c r="S4076" s="47">
        <f ca="1">VLOOKUP(CONCATENATE($F4076," ",$G4076),AllocFactorMatrix,(S$4+1),FALSE)*$E4078</f>
        <v>6.4149034954245621E-2</v>
      </c>
      <c r="T4076" s="47">
        <f t="shared" ca="1" si="5903"/>
        <v>56.801689772769556</v>
      </c>
      <c r="U4076" s="47">
        <f ca="1">VLOOKUP(CONCATENATE($F4076," ",$G4076),AllocFactorMatrix,(U$4+1),FALSE)*$E4078</f>
        <v>2.4491751815237959</v>
      </c>
      <c r="V4076" s="47">
        <f ca="1">VLOOKUP(CONCATENATE($F4076," ",$G4076),AllocFactorMatrix,(V$4+1),FALSE)*$E4078</f>
        <v>38.721925293171601</v>
      </c>
      <c r="W4076" s="47">
        <f ca="1">VLOOKUP(CONCATENATE($F4076," ",$G4076),AllocFactorMatrix,(W$4+1),FALSE)*$E4078</f>
        <v>166.5366984859505</v>
      </c>
      <c r="X4076" s="47">
        <f ca="1">VLOOKUP(CONCATENATE($F4076," ",$G4076),AllocFactorMatrix,(X$4+1),FALSE)*$E4078</f>
        <v>31.327292417895428</v>
      </c>
      <c r="Y4076" s="47">
        <f t="shared" ca="1" si="5904"/>
        <v>239.03509137854132</v>
      </c>
      <c r="Z4076" s="47">
        <f ca="1">VLOOKUP(CONCATENATE($F4076," ",$G4076),AllocFactorMatrix,(Z$4+1),FALSE)*$E4078</f>
        <v>12.846360703688063</v>
      </c>
      <c r="AA4076" s="47">
        <f ca="1">VLOOKUP(CONCATENATE($F4076," ",$G4076),AllocFactorMatrix,(AA$4+1),FALSE)*$E4078</f>
        <v>0.25775966496824532</v>
      </c>
      <c r="AB4076" s="47">
        <f t="shared" ca="1" si="5890"/>
        <v>13.104120368656309</v>
      </c>
      <c r="AC4076" s="47">
        <f ca="1">VLOOKUP(CONCATENATE($F4076," ",$G4076),AllocFactorMatrix,(AC$4+1),FALSE)*$E4078</f>
        <v>0.22992272646697084</v>
      </c>
      <c r="AD4076" s="47">
        <f ca="1">VLOOKUP(CONCATENATE($F4076," ",$G4076),AllocFactorMatrix,(AD$4+1),FALSE)*$E4078</f>
        <v>5.1501903287330748</v>
      </c>
      <c r="AE4076" s="47">
        <f ca="1">VLOOKUP(CONCATENATE($F4076," ",$G4076),AllocFactorMatrix,(AE$4+1),FALSE)*$E4078</f>
        <v>1.0622604065226791</v>
      </c>
    </row>
    <row r="4077" spans="1:31" s="44" customFormat="1" hidden="1" outlineLevel="1">
      <c r="A4077" s="49"/>
      <c r="B4077" s="97"/>
      <c r="C4077" s="48"/>
      <c r="D4077" s="48"/>
      <c r="F4077" s="167" t="str">
        <f>F4078</f>
        <v>RB_GUP</v>
      </c>
      <c r="G4077" s="48" t="str">
        <f>$G$14</f>
        <v>CUSTOMER</v>
      </c>
      <c r="H4077" s="46">
        <f t="shared" ca="1" si="5900"/>
        <v>4648.2413843191243</v>
      </c>
      <c r="I4077" s="47">
        <f t="shared" ref="I4077:N4077" ca="1" si="5909">VLOOKUP(CONCATENATE($F4077," ",$G4077),AllocFactorMatrix,(I$4+1),FALSE)*$E4078</f>
        <v>2301.838140884006</v>
      </c>
      <c r="J4077" s="47">
        <f t="shared" ca="1" si="5909"/>
        <v>0.4644940769456497</v>
      </c>
      <c r="K4077" s="47">
        <f t="shared" ca="1" si="5909"/>
        <v>0.24617925708881969</v>
      </c>
      <c r="L4077" s="47">
        <f t="shared" ca="1" si="5909"/>
        <v>733.60657173726577</v>
      </c>
      <c r="M4077" s="47">
        <f t="shared" ca="1" si="5909"/>
        <v>46.837894264412519</v>
      </c>
      <c r="N4077" s="47">
        <f t="shared" ca="1" si="5909"/>
        <v>7.8775105609333798</v>
      </c>
      <c r="O4077" s="47">
        <f t="shared" ca="1" si="5889"/>
        <v>788.32197656261167</v>
      </c>
      <c r="P4077" s="47">
        <f ca="1">VLOOKUP(CONCATENATE($F4077," ",$G4077),AllocFactorMatrix,(P$4+1),FALSE)*$E4078</f>
        <v>57.13244539789428</v>
      </c>
      <c r="Q4077" s="47">
        <f ca="1">VLOOKUP(CONCATENATE($F4077," ",$G4077),AllocFactorMatrix,(Q$4+1),FALSE)*$E4078</f>
        <v>16.536310382863476</v>
      </c>
      <c r="R4077" s="47">
        <f ca="1">VLOOKUP(CONCATENATE($F4077," ",$G4077),AllocFactorMatrix,(R$4+1),FALSE)*$E4078</f>
        <v>19.370431190863474</v>
      </c>
      <c r="S4077" s="47">
        <f ca="1">VLOOKUP(CONCATENATE($F4077," ",$G4077),AllocFactorMatrix,(S$4+1),FALSE)*$E4078</f>
        <v>2.4202880516629448</v>
      </c>
      <c r="T4077" s="47">
        <f t="shared" ca="1" si="5903"/>
        <v>95.45947502328417</v>
      </c>
      <c r="U4077" s="47">
        <f ca="1">VLOOKUP(CONCATENATE($F4077," ",$G4077),AllocFactorMatrix,(U$4+1),FALSE)*$E4078</f>
        <v>0.37879046924095222</v>
      </c>
      <c r="V4077" s="47">
        <f ca="1">VLOOKUP(CONCATENATE($F4077," ",$G4077),AllocFactorMatrix,(V$4+1),FALSE)*$E4078</f>
        <v>11.737006319144747</v>
      </c>
      <c r="W4077" s="47">
        <f ca="1">VLOOKUP(CONCATENATE($F4077," ",$G4077),AllocFactorMatrix,(W$4+1),FALSE)*$E4078</f>
        <v>32.559968260450134</v>
      </c>
      <c r="X4077" s="47">
        <f ca="1">VLOOKUP(CONCATENATE($F4077," ",$G4077),AllocFactorMatrix,(X$4+1),FALSE)*$E4078</f>
        <v>9.6814899151616576</v>
      </c>
      <c r="Y4077" s="47">
        <f t="shared" ca="1" si="5904"/>
        <v>54.357254963997491</v>
      </c>
      <c r="Z4077" s="47">
        <f ca="1">VLOOKUP(CONCATENATE($F4077," ",$G4077),AllocFactorMatrix,(Z$4+1),FALSE)*$E4078</f>
        <v>11.560797069059879</v>
      </c>
      <c r="AA4077" s="47">
        <f ca="1">VLOOKUP(CONCATENATE($F4077," ",$G4077),AllocFactorMatrix,(AA$4+1),FALSE)*$E4078</f>
        <v>0.21647475280460221</v>
      </c>
      <c r="AB4077" s="47">
        <f t="shared" ca="1" si="5890"/>
        <v>11.777271821864481</v>
      </c>
      <c r="AC4077" s="47">
        <f ca="1">VLOOKUP(CONCATENATE($F4077," ",$G4077),AllocFactorMatrix,(AC$4+1),FALSE)*$E4078</f>
        <v>1.1183740866362621</v>
      </c>
      <c r="AD4077" s="47">
        <f ca="1">VLOOKUP(CONCATENATE($F4077," ",$G4077),AllocFactorMatrix,(AD$4+1),FALSE)*$E4078</f>
        <v>1229.0283348320195</v>
      </c>
      <c r="AE4077" s="47">
        <f ca="1">VLOOKUP(CONCATENATE($F4077," ",$G4077),AllocFactorMatrix,(AE$4+1),FALSE)*$E4078</f>
        <v>165.62988281066973</v>
      </c>
    </row>
    <row r="4078" spans="1:31" s="44" customFormat="1" collapsed="1">
      <c r="A4078" s="49"/>
      <c r="B4078" s="97"/>
      <c r="C4078" s="48"/>
      <c r="D4078" s="48" t="s">
        <v>684</v>
      </c>
      <c r="E4078" s="54">
        <v>93639</v>
      </c>
      <c r="F4078" s="88" t="s">
        <v>71</v>
      </c>
      <c r="G4078" s="48" t="str">
        <f>$G$15</f>
        <v>TOTAL</v>
      </c>
      <c r="H4078" s="46">
        <f t="shared" ca="1" si="5900"/>
        <v>93639.000000000029</v>
      </c>
      <c r="I4078" s="47">
        <f t="shared" ref="I4078:N4078" ca="1" si="5910">VLOOKUP(CONCATENATE($F4078," ",$G4078),AllocFactorMatrix,(I$4+1),FALSE)*$E4078</f>
        <v>53105.524940472802</v>
      </c>
      <c r="J4078" s="47">
        <f t="shared" ca="1" si="5910"/>
        <v>11.029565098031433</v>
      </c>
      <c r="K4078" s="47">
        <f t="shared" ca="1" si="5910"/>
        <v>18.230520969178446</v>
      </c>
      <c r="L4078" s="47">
        <f t="shared" ca="1" si="5910"/>
        <v>12373.178336057053</v>
      </c>
      <c r="M4078" s="47">
        <f t="shared" ca="1" si="5910"/>
        <v>188.50414889565553</v>
      </c>
      <c r="N4078" s="47">
        <f t="shared" ca="1" si="5910"/>
        <v>21.83391549474732</v>
      </c>
      <c r="O4078" s="47">
        <f t="shared" ca="1" si="5889"/>
        <v>12583.516400447457</v>
      </c>
      <c r="P4078" s="47">
        <f ca="1">VLOOKUP(CONCATENATE($F4078," ",$G4078),AllocFactorMatrix,(P$4+1),FALSE)*$E4078</f>
        <v>6785.498913036352</v>
      </c>
      <c r="Q4078" s="47">
        <f ca="1">VLOOKUP(CONCATENATE($F4078," ",$G4078),AllocFactorMatrix,(Q$4+1),FALSE)*$E4078</f>
        <v>1092.8948978785684</v>
      </c>
      <c r="R4078" s="47">
        <f ca="1">VLOOKUP(CONCATENATE($F4078," ",$G4078),AllocFactorMatrix,(R$4+1),FALSE)*$E4078</f>
        <v>174.77899942649228</v>
      </c>
      <c r="S4078" s="47">
        <f ca="1">VLOOKUP(CONCATENATE($F4078," ",$G4078),AllocFactorMatrix,(S$4+1),FALSE)*$E4078</f>
        <v>7.683909911488894</v>
      </c>
      <c r="T4078" s="47">
        <f t="shared" ca="1" si="5903"/>
        <v>8060.8567202529011</v>
      </c>
      <c r="U4078" s="47">
        <f ca="1">VLOOKUP(CONCATENATE($F4078," ",$G4078),AllocFactorMatrix,(U$4+1),FALSE)*$E4078</f>
        <v>307.64609510516595</v>
      </c>
      <c r="V4078" s="47">
        <f ca="1">VLOOKUP(CONCATENATE($F4078," ",$G4078),AllocFactorMatrix,(V$4+1),FALSE)*$E4078</f>
        <v>3829.0210590551969</v>
      </c>
      <c r="W4078" s="47">
        <f ca="1">VLOOKUP(CONCATENATE($F4078," ",$G4078),AllocFactorMatrix,(W$4+1),FALSE)*$E4078</f>
        <v>10522.676892201036</v>
      </c>
      <c r="X4078" s="47">
        <f ca="1">VLOOKUP(CONCATENATE($F4078," ",$G4078),AllocFactorMatrix,(X$4+1),FALSE)*$E4078</f>
        <v>1710.1286896921656</v>
      </c>
      <c r="Y4078" s="47">
        <f t="shared" ca="1" si="5904"/>
        <v>16369.472736053565</v>
      </c>
      <c r="Z4078" s="47">
        <f ca="1">VLOOKUP(CONCATENATE($F4078," ",$G4078),AllocFactorMatrix,(Z$4+1),FALSE)*$E4078</f>
        <v>1866.3711460227605</v>
      </c>
      <c r="AA4078" s="47">
        <f ca="1">VLOOKUP(CONCATENATE($F4078," ",$G4078),AllocFactorMatrix,(AA$4+1),FALSE)*$E4078</f>
        <v>33.161095811950219</v>
      </c>
      <c r="AB4078" s="47">
        <f t="shared" ca="1" si="5890"/>
        <v>1899.5322418347107</v>
      </c>
      <c r="AC4078" s="47">
        <f ca="1">VLOOKUP(CONCATENATE($F4078," ",$G4078),AllocFactorMatrix,(AC$4+1),FALSE)*$E4078</f>
        <v>25.365140725352866</v>
      </c>
      <c r="AD4078" s="47">
        <f ca="1">VLOOKUP(CONCATENATE($F4078," ",$G4078),AllocFactorMatrix,(AD$4+1),FALSE)*$E4078</f>
        <v>1370.6197217729803</v>
      </c>
      <c r="AE4078" s="47">
        <f ca="1">VLOOKUP(CONCATENATE($F4078," ",$G4078),AllocFactorMatrix,(AE$4+1),FALSE)*$E4078</f>
        <v>194.85201237303582</v>
      </c>
    </row>
    <row r="4079" spans="1:31" hidden="1" outlineLevel="1">
      <c r="E4079" s="44"/>
      <c r="F4079" s="167" t="str">
        <f>F4086</f>
        <v>RSALE</v>
      </c>
      <c r="G4079" s="48" t="str">
        <f>$G$8</f>
        <v>PRODUCTION</v>
      </c>
      <c r="H4079" s="4">
        <f t="shared" ca="1" si="5817"/>
        <v>-42997.46793546492</v>
      </c>
      <c r="I4079" s="5">
        <f t="shared" ref="I4079:N4079" ca="1" si="5911">VLOOKUP(CONCATENATE($F4079," ",$G4079),AllocFactorMatrix,(I$4+1),FALSE)*$E4086</f>
        <v>-19574.442541065106</v>
      </c>
      <c r="J4079" s="47">
        <f t="shared" ca="1" si="5911"/>
        <v>-3.8339702308765151</v>
      </c>
      <c r="K4079" s="47">
        <f t="shared" ca="1" si="5911"/>
        <v>-6.9059296846933096</v>
      </c>
      <c r="L4079" s="5">
        <f t="shared" ca="1" si="5911"/>
        <v>-5651.9331326168203</v>
      </c>
      <c r="M4079" s="5">
        <f t="shared" ca="1" si="5911"/>
        <v>-70.635361695937206</v>
      </c>
      <c r="N4079" s="5">
        <f t="shared" ca="1" si="5911"/>
        <v>-9.3845902767781997</v>
      </c>
      <c r="O4079" s="5">
        <f t="shared" ref="O4079:O4086" ca="1" si="5912">SUBTOTAL(9,L4079:N4079)</f>
        <v>-5731.9530845895351</v>
      </c>
      <c r="P4079" s="5">
        <f ca="1">VLOOKUP(CONCATENATE($F4079," ",$G4079),AllocFactorMatrix,(P$4+1),FALSE)*$E4086</f>
        <v>-3237.5240448877003</v>
      </c>
      <c r="Q4079" s="5">
        <f ca="1">VLOOKUP(CONCATENATE($F4079," ",$G4079),AllocFactorMatrix,(Q$4+1),FALSE)*$E4086</f>
        <v>-656.29346582702794</v>
      </c>
      <c r="R4079" s="5">
        <f ca="1">VLOOKUP(CONCATENATE($F4079," ",$G4079),AllocFactorMatrix,(R$4+1),FALSE)*$E4086</f>
        <v>-119.53213997763118</v>
      </c>
      <c r="S4079" s="5">
        <f ca="1">VLOOKUP(CONCATENATE($F4079," ",$G4079),AllocFactorMatrix,(S$4+1),FALSE)*$E4086</f>
        <v>-3.2305547970073913</v>
      </c>
      <c r="T4079" s="5">
        <f ca="1">SUBTOTAL(9,P4079:S4079)</f>
        <v>-4016.5802054893666</v>
      </c>
      <c r="U4079" s="5">
        <f ca="1">VLOOKUP(CONCATENATE($F4079," ",$G4079),AllocFactorMatrix,(U$4+1),FALSE)*$E4086</f>
        <v>-149.26485267605895</v>
      </c>
      <c r="V4079" s="5">
        <f ca="1">VLOOKUP(CONCATENATE($F4079," ",$G4079),AllocFactorMatrix,(V$4+1),FALSE)*$E4086</f>
        <v>-2377.2378731921681</v>
      </c>
      <c r="W4079" s="5">
        <f ca="1">VLOOKUP(CONCATENATE($F4079," ",$G4079),AllocFactorMatrix,(W$4+1),FALSE)*$E4086</f>
        <v>-8339.3192279086452</v>
      </c>
      <c r="X4079" s="5">
        <f ca="1">VLOOKUP(CONCATENATE($F4079," ",$G4079),AllocFactorMatrix,(X$4+1),FALSE)*$E4086</f>
        <v>-1752.6779380680471</v>
      </c>
      <c r="Y4079" s="5">
        <f ca="1">SUBTOTAL(9,U4079:X4079)</f>
        <v>-12618.49989184492</v>
      </c>
      <c r="Z4079" s="5">
        <f ca="1">VLOOKUP(CONCATENATE($F4079," ",$G4079),AllocFactorMatrix,(Z$4+1),FALSE)*$E4086</f>
        <v>-934.52523689216309</v>
      </c>
      <c r="AA4079" s="5">
        <f ca="1">VLOOKUP(CONCATENATE($F4079," ",$G4079),AllocFactorMatrix,(AA$4+1),FALSE)*$E4086</f>
        <v>-17.398234752591197</v>
      </c>
      <c r="AB4079" s="5">
        <f t="shared" ref="AB4079:AB4086" ca="1" si="5913">SUBTOTAL(9,Z4079:AA4079)</f>
        <v>-951.92347164475427</v>
      </c>
      <c r="AC4079" s="5">
        <f ca="1">VLOOKUP(CONCATENATE($F4079," ",$G4079),AllocFactorMatrix,(AC$4+1),FALSE)*$E4086</f>
        <v>-13.022182143599698</v>
      </c>
      <c r="AD4079" s="5">
        <f ca="1">VLOOKUP(CONCATENATE($F4079," ",$G4079),AllocFactorMatrix,(AD$4+1),FALSE)*$E4086</f>
        <v>-66.063520829531512</v>
      </c>
      <c r="AE4079" s="5">
        <f ca="1">VLOOKUP(CONCATENATE($F4079," ",$G4079),AllocFactorMatrix,(AE$4+1),FALSE)*$E4086</f>
        <v>-14.243137942549593</v>
      </c>
    </row>
    <row r="4080" spans="1:31" hidden="1" outlineLevel="1">
      <c r="E4080" s="44"/>
      <c r="F4080" s="167" t="str">
        <f>F4086</f>
        <v>RSALE</v>
      </c>
      <c r="G4080" s="48" t="str">
        <f>$G$9</f>
        <v>BULKTRAN</v>
      </c>
      <c r="H4080" s="4">
        <f t="shared" ca="1" si="5817"/>
        <v>1808.4314119294929</v>
      </c>
      <c r="I4080" s="5">
        <f t="shared" ref="I4080:N4080" ca="1" si="5914">VLOOKUP(CONCATENATE($F4080," ",$G4080),AllocFactorMatrix,(I$4+1),FALSE)*$E4086</f>
        <v>2715.3083581697397</v>
      </c>
      <c r="J4080" s="47">
        <f t="shared" ca="1" si="5914"/>
        <v>2.8338073377981559</v>
      </c>
      <c r="K4080" s="47">
        <f t="shared" ca="1" si="5914"/>
        <v>6.7573533835534114</v>
      </c>
      <c r="L4080" s="5">
        <f t="shared" ca="1" si="5914"/>
        <v>31.11321441023053</v>
      </c>
      <c r="M4080" s="5">
        <f t="shared" ca="1" si="5914"/>
        <v>3.9255749265330384</v>
      </c>
      <c r="N4080" s="5">
        <f t="shared" ca="1" si="5914"/>
        <v>2.2269043577198557</v>
      </c>
      <c r="O4080" s="5">
        <f t="shared" ca="1" si="5912"/>
        <v>37.265693694483424</v>
      </c>
      <c r="P4080" s="5">
        <f ca="1">VLOOKUP(CONCATENATE($F4080," ",$G4080),AllocFactorMatrix,(P$4+1),FALSE)*$E4086</f>
        <v>59.62450865146031</v>
      </c>
      <c r="Q4080" s="5">
        <f ca="1">VLOOKUP(CONCATENATE($F4080," ",$G4080),AllocFactorMatrix,(Q$4+1),FALSE)*$E4086</f>
        <v>-58.004403181909936</v>
      </c>
      <c r="R4080" s="5">
        <f ca="1">VLOOKUP(CONCATENATE($F4080," ",$G4080),AllocFactorMatrix,(R$4+1),FALSE)*$E4086</f>
        <v>-3.2382390331720745</v>
      </c>
      <c r="S4080" s="5">
        <f ca="1">VLOOKUP(CONCATENATE($F4080," ",$G4080),AllocFactorMatrix,(S$4+1),FALSE)*$E4086</f>
        <v>0.89617652477009813</v>
      </c>
      <c r="T4080" s="5">
        <f t="shared" ref="T4080:T4086" ca="1" si="5915">SUBTOTAL(9,P4080:S4080)</f>
        <v>-0.72195703885160212</v>
      </c>
      <c r="U4080" s="5">
        <f ca="1">VLOOKUP(CONCATENATE($F4080," ",$G4080),AllocFactorMatrix,(U$4+1),FALSE)*$E4086</f>
        <v>7.7742247012949015</v>
      </c>
      <c r="V4080" s="5">
        <f ca="1">VLOOKUP(CONCATENATE($F4080," ",$G4080),AllocFactorMatrix,(V$4+1),FALSE)*$E4086</f>
        <v>-229.36035965683308</v>
      </c>
      <c r="W4080" s="5">
        <f ca="1">VLOOKUP(CONCATENATE($F4080," ",$G4080),AllocFactorMatrix,(W$4+1),FALSE)*$E4086</f>
        <v>-491.5815623099129</v>
      </c>
      <c r="X4080" s="5">
        <f ca="1">VLOOKUP(CONCATENATE($F4080," ",$G4080),AllocFactorMatrix,(X$4+1),FALSE)*$E4086</f>
        <v>-233.62603975881615</v>
      </c>
      <c r="Y4080" s="5">
        <f t="shared" ref="Y4080:Y4086" ca="1" si="5916">SUBTOTAL(9,U4080:X4080)</f>
        <v>-946.79373702426733</v>
      </c>
      <c r="Z4080" s="5">
        <f ca="1">VLOOKUP(CONCATENATE($F4080," ",$G4080),AllocFactorMatrix,(Z$4+1),FALSE)*$E4086</f>
        <v>0.57916531795462411</v>
      </c>
      <c r="AA4080" s="5">
        <f ca="1">VLOOKUP(CONCATENATE($F4080," ",$G4080),AllocFactorMatrix,(AA$4+1),FALSE)*$E4086</f>
        <v>0.77716237105937469</v>
      </c>
      <c r="AB4080" s="5">
        <f t="shared" ca="1" si="5913"/>
        <v>1.3563276890139988</v>
      </c>
      <c r="AC4080" s="5">
        <f ca="1">VLOOKUP(CONCATENATE($F4080," ",$G4080),AllocFactorMatrix,(AC$4+1),FALSE)*$E4086</f>
        <v>-0.30412654914214216</v>
      </c>
      <c r="AD4080" s="5">
        <f ca="1">VLOOKUP(CONCATENATE($F4080," ",$G4080),AllocFactorMatrix,(AD$4+1),FALSE)*$E4086</f>
        <v>-5.7692505164102759</v>
      </c>
      <c r="AE4080" s="5">
        <f ca="1">VLOOKUP(CONCATENATE($F4080," ",$G4080),AllocFactorMatrix,(AE$4+1),FALSE)*$E4086</f>
        <v>-1.501057216422186</v>
      </c>
    </row>
    <row r="4081" spans="1:31" hidden="1" outlineLevel="1">
      <c r="E4081" s="44"/>
      <c r="F4081" s="167" t="str">
        <f>F4086</f>
        <v>RSALE</v>
      </c>
      <c r="G4081" s="48" t="str">
        <f>$G$10</f>
        <v>SUBTRAN</v>
      </c>
      <c r="H4081" s="4">
        <f t="shared" ca="1" si="5817"/>
        <v>513.30803445919332</v>
      </c>
      <c r="I4081" s="5">
        <f t="shared" ref="I4081:N4081" ca="1" si="5917">VLOOKUP(CONCATENATE($F4081," ",$G4081),AllocFactorMatrix,(I$4+1),FALSE)*$E4086</f>
        <v>716.51392568068502</v>
      </c>
      <c r="J4081" s="47">
        <f t="shared" ca="1" si="5917"/>
        <v>0.5412399008218155</v>
      </c>
      <c r="K4081" s="47">
        <f t="shared" ca="1" si="5917"/>
        <v>1.37080846707617</v>
      </c>
      <c r="L4081" s="5">
        <f t="shared" ca="1" si="5917"/>
        <v>8.8734656860316754</v>
      </c>
      <c r="M4081" s="5">
        <f t="shared" ca="1" si="5917"/>
        <v>1.0547513371562356</v>
      </c>
      <c r="N4081" s="5">
        <f t="shared" ca="1" si="5917"/>
        <v>0.71951919266307052</v>
      </c>
      <c r="O4081" s="5">
        <f t="shared" ca="1" si="5912"/>
        <v>10.647736215850982</v>
      </c>
      <c r="P4081" s="5">
        <f ca="1">VLOOKUP(CONCATENATE($F4081," ",$G4081),AllocFactorMatrix,(P$4+1),FALSE)*$E4086</f>
        <v>15.658685685315056</v>
      </c>
      <c r="Q4081" s="5">
        <f ca="1">VLOOKUP(CONCATENATE($F4081," ",$G4081),AllocFactorMatrix,(Q$4+1),FALSE)*$E4086</f>
        <v>-14.831152388656403</v>
      </c>
      <c r="R4081" s="5">
        <f ca="1">VLOOKUP(CONCATENATE($F4081," ",$G4081),AllocFactorMatrix,(R$4+1),FALSE)*$E4086</f>
        <v>-1.0542403336867066</v>
      </c>
      <c r="S4081" s="5">
        <f ca="1">VLOOKUP(CONCATENATE($F4081," ",$G4081),AllocFactorMatrix,(S$4+1),FALSE)*$E4086</f>
        <v>0</v>
      </c>
      <c r="T4081" s="5">
        <f t="shared" ca="1" si="5915"/>
        <v>-0.22670703702805262</v>
      </c>
      <c r="U4081" s="5">
        <f ca="1">VLOOKUP(CONCATENATE($F4081," ",$G4081),AllocFactorMatrix,(U$4+1),FALSE)*$E4086</f>
        <v>1.9140567473969747</v>
      </c>
      <c r="V4081" s="5">
        <f ca="1">VLOOKUP(CONCATENATE($F4081," ",$G4081),AllocFactorMatrix,(V$4+1),FALSE)*$E4086</f>
        <v>-57.922422927849908</v>
      </c>
      <c r="W4081" s="5">
        <f ca="1">VLOOKUP(CONCATENATE($F4081," ",$G4081),AllocFactorMatrix,(W$4+1),FALSE)*$E4086</f>
        <v>-159.88910553231804</v>
      </c>
      <c r="X4081" s="5">
        <f ca="1">VLOOKUP(CONCATENATE($F4081," ",$G4081),AllocFactorMatrix,(X$4+1),FALSE)*$E4086</f>
        <v>-6.6264409719634715E-156</v>
      </c>
      <c r="Y4081" s="5">
        <f t="shared" ca="1" si="5916"/>
        <v>-215.89747171277097</v>
      </c>
      <c r="Z4081" s="5">
        <f ca="1">VLOOKUP(CONCATENATE($F4081," ",$G4081),AllocFactorMatrix,(Z$4+1),FALSE)*$E4086</f>
        <v>0.2339301602551927</v>
      </c>
      <c r="AA4081" s="5">
        <f ca="1">VLOOKUP(CONCATENATE($F4081," ",$G4081),AllocFactorMatrix,(AA$4+1),FALSE)*$E4086</f>
        <v>0.20210246286014752</v>
      </c>
      <c r="AB4081" s="5">
        <f t="shared" ca="1" si="5913"/>
        <v>0.43603262311534019</v>
      </c>
      <c r="AC4081" s="5">
        <f ca="1">VLOOKUP(CONCATENATE($F4081," ",$G4081),AllocFactorMatrix,(AC$4+1),FALSE)*$E4086</f>
        <v>-7.7529678556438456E-2</v>
      </c>
      <c r="AD4081" s="5">
        <f ca="1">VLOOKUP(CONCATENATE($F4081," ",$G4081),AllocFactorMatrix,(AD$4+1),FALSE)*$E4086</f>
        <v>0</v>
      </c>
      <c r="AE4081" s="5">
        <f ca="1">VLOOKUP(CONCATENATE($F4081," ",$G4081),AllocFactorMatrix,(AE$4+1),FALSE)*$E4086</f>
        <v>0</v>
      </c>
    </row>
    <row r="4082" spans="1:31" hidden="1" outlineLevel="1">
      <c r="E4082" s="44"/>
      <c r="F4082" s="167" t="str">
        <f>F4086</f>
        <v>RSALE</v>
      </c>
      <c r="G4082" s="48" t="str">
        <f>$G$11</f>
        <v>DISTPRI</v>
      </c>
      <c r="H4082" s="4">
        <f t="shared" ca="1" si="5817"/>
        <v>-10379.498764101778</v>
      </c>
      <c r="I4082" s="5">
        <f t="shared" ref="I4082:N4082" ca="1" si="5918">VLOOKUP(CONCATENATE($F4082," ",$G4082),AllocFactorMatrix,(I$4+1),FALSE)*$E4086</f>
        <v>-5383.9215853315018</v>
      </c>
      <c r="J4082" s="47">
        <f t="shared" ca="1" si="5918"/>
        <v>0.40166016015339212</v>
      </c>
      <c r="K4082" s="47">
        <f t="shared" ca="1" si="5918"/>
        <v>1.7300213354858587</v>
      </c>
      <c r="L4082" s="5">
        <f t="shared" ca="1" si="5918"/>
        <v>-2107.2263604123095</v>
      </c>
      <c r="M4082" s="5">
        <f t="shared" ca="1" si="5918"/>
        <v>-24.011279816404254</v>
      </c>
      <c r="N4082" s="5">
        <f t="shared" ca="1" si="5918"/>
        <v>0</v>
      </c>
      <c r="O4082" s="5">
        <f t="shared" ca="1" si="5912"/>
        <v>-2131.2376402287136</v>
      </c>
      <c r="P4082" s="5">
        <f ca="1">VLOOKUP(CONCATENATE($F4082," ",$G4082),AllocFactorMatrix,(P$4+1),FALSE)*$E4086</f>
        <v>-1154.7189096199354</v>
      </c>
      <c r="Q4082" s="5">
        <f ca="1">VLOOKUP(CONCATENATE($F4082," ",$G4082),AllocFactorMatrix,(Q$4+1),FALSE)*$E4086</f>
        <v>-286.08785994785774</v>
      </c>
      <c r="R4082" s="5">
        <f ca="1">VLOOKUP(CONCATENATE($F4082," ",$G4082),AllocFactorMatrix,(R$4+1),FALSE)*$E4086</f>
        <v>0</v>
      </c>
      <c r="S4082" s="5">
        <f ca="1">VLOOKUP(CONCATENATE($F4082," ",$G4082),AllocFactorMatrix,(S$4+1),FALSE)*$E4086</f>
        <v>0</v>
      </c>
      <c r="T4082" s="5">
        <f t="shared" ca="1" si="5915"/>
        <v>-1440.8067695677933</v>
      </c>
      <c r="U4082" s="5">
        <f ca="1">VLOOKUP(CONCATENATE($F4082," ",$G4082),AllocFactorMatrix,(U$4+1),FALSE)*$E4086</f>
        <v>-47.231781624713499</v>
      </c>
      <c r="V4082" s="5">
        <f ca="1">VLOOKUP(CONCATENATE($F4082," ",$G4082),AllocFactorMatrix,(V$4+1),FALSE)*$E4086</f>
        <v>-1023.902401995597</v>
      </c>
      <c r="W4082" s="5">
        <f ca="1">VLOOKUP(CONCATENATE($F4082," ",$G4082),AllocFactorMatrix,(W$4+1),FALSE)*$E4086</f>
        <v>1.0260394769437723E-83</v>
      </c>
      <c r="X4082" s="5">
        <f ca="1">VLOOKUP(CONCATENATE($F4082," ",$G4082),AllocFactorMatrix,(X$4+1),FALSE)*$E4086</f>
        <v>-1.0311535194052232E-155</v>
      </c>
      <c r="Y4082" s="5">
        <f t="shared" ca="1" si="5916"/>
        <v>-1071.1341836203105</v>
      </c>
      <c r="Z4082" s="5">
        <f ca="1">VLOOKUP(CONCATENATE($F4082," ",$G4082),AllocFactorMatrix,(Z$4+1),FALSE)*$E4086</f>
        <v>-343.64989382269562</v>
      </c>
      <c r="AA4082" s="5">
        <f ca="1">VLOOKUP(CONCATENATE($F4082," ",$G4082),AllocFactorMatrix,(AA$4+1),FALSE)*$E4086</f>
        <v>-5.8902020199955549</v>
      </c>
      <c r="AB4082" s="5">
        <f t="shared" ca="1" si="5913"/>
        <v>-349.54009584269119</v>
      </c>
      <c r="AC4082" s="5">
        <f ca="1">VLOOKUP(CONCATENATE($F4082," ",$G4082),AllocFactorMatrix,(AC$4+1),FALSE)*$E4086</f>
        <v>-4.9901710064094376</v>
      </c>
      <c r="AD4082" s="5">
        <f ca="1">VLOOKUP(CONCATENATE($F4082," ",$G4082),AllocFactorMatrix,(AD$4+1),FALSE)*$E4086</f>
        <v>0</v>
      </c>
      <c r="AE4082" s="5">
        <f ca="1">VLOOKUP(CONCATENATE($F4082," ",$G4082),AllocFactorMatrix,(AE$4+1),FALSE)*$E4086</f>
        <v>0</v>
      </c>
    </row>
    <row r="4083" spans="1:31" hidden="1" outlineLevel="1">
      <c r="E4083" s="44"/>
      <c r="F4083" s="167" t="str">
        <f>F4086</f>
        <v>RSALE</v>
      </c>
      <c r="G4083" s="48" t="str">
        <f>$G$12</f>
        <v>DISTSEC</v>
      </c>
      <c r="H4083" s="4">
        <f t="shared" ca="1" si="5817"/>
        <v>-4012.0552043957223</v>
      </c>
      <c r="I4083" s="5">
        <f t="shared" ref="I4083:N4083" ca="1" si="5919">VLOOKUP(CONCATENATE($F4083," ",$G4083),AllocFactorMatrix,(I$4+1),FALSE)*$E4086</f>
        <v>-2474.0840824568445</v>
      </c>
      <c r="J4083" s="47">
        <f t="shared" ca="1" si="5919"/>
        <v>0.620679229674588</v>
      </c>
      <c r="K4083" s="47">
        <f t="shared" ca="1" si="5919"/>
        <v>1.849221844691211</v>
      </c>
      <c r="L4083" s="5">
        <f t="shared" ca="1" si="5919"/>
        <v>-892.71684367747764</v>
      </c>
      <c r="M4083" s="5">
        <f t="shared" ca="1" si="5919"/>
        <v>0</v>
      </c>
      <c r="N4083" s="5">
        <f t="shared" ca="1" si="5919"/>
        <v>0</v>
      </c>
      <c r="O4083" s="5">
        <f t="shared" ca="1" si="5912"/>
        <v>-892.71684367747764</v>
      </c>
      <c r="P4083" s="5">
        <f ca="1">VLOOKUP(CONCATENATE($F4083," ",$G4083),AllocFactorMatrix,(P$4+1),FALSE)*$E4086</f>
        <v>-419.5893333490647</v>
      </c>
      <c r="Q4083" s="5">
        <f ca="1">VLOOKUP(CONCATENATE($F4083," ",$G4083),AllocFactorMatrix,(Q$4+1),FALSE)*$E4086</f>
        <v>0</v>
      </c>
      <c r="R4083" s="5">
        <f ca="1">VLOOKUP(CONCATENATE($F4083," ",$G4083),AllocFactorMatrix,(R$4+1),FALSE)*$E4086</f>
        <v>0</v>
      </c>
      <c r="S4083" s="5">
        <f ca="1">VLOOKUP(CONCATENATE($F4083," ",$G4083),AllocFactorMatrix,(S$4+1),FALSE)*$E4086</f>
        <v>0</v>
      </c>
      <c r="T4083" s="5">
        <f t="shared" ca="1" si="5915"/>
        <v>-419.5893333490647</v>
      </c>
      <c r="U4083" s="5">
        <f ca="1">VLOOKUP(CONCATENATE($F4083," ",$G4083),AllocFactorMatrix,(U$4+1),FALSE)*$E4086</f>
        <v>-13.979504240442017</v>
      </c>
      <c r="V4083" s="5">
        <f ca="1">VLOOKUP(CONCATENATE($F4083," ",$G4083),AllocFactorMatrix,(V$4+1),FALSE)*$E4086</f>
        <v>-1.0787132626423476E-126</v>
      </c>
      <c r="W4083" s="5">
        <f ca="1">VLOOKUP(CONCATENATE($F4083," ",$G4083),AllocFactorMatrix,(W$4+1),FALSE)*$E4086</f>
        <v>3.892624106118366E-85</v>
      </c>
      <c r="X4083" s="5">
        <f ca="1">VLOOKUP(CONCATENATE($F4083," ",$G4083),AllocFactorMatrix,(X$4+1),FALSE)*$E4086</f>
        <v>0</v>
      </c>
      <c r="Y4083" s="5">
        <f t="shared" ca="1" si="5916"/>
        <v>-13.979504240442017</v>
      </c>
      <c r="Z4083" s="5">
        <f ca="1">VLOOKUP(CONCATENATE($F4083," ",$G4083),AllocFactorMatrix,(Z$4+1),FALSE)*$E4086</f>
        <v>-129.45662915965283</v>
      </c>
      <c r="AA4083" s="5">
        <f ca="1">VLOOKUP(CONCATENATE($F4083," ",$G4083),AllocFactorMatrix,(AA$4+1),FALSE)*$E4086</f>
        <v>0</v>
      </c>
      <c r="AB4083" s="5">
        <f t="shared" ca="1" si="5913"/>
        <v>-129.45662915965283</v>
      </c>
      <c r="AC4083" s="5">
        <f ca="1">VLOOKUP(CONCATENATE($F4083," ",$G4083),AllocFactorMatrix,(AC$4+1),FALSE)*$E4086</f>
        <v>-1.6994649107043394</v>
      </c>
      <c r="AD4083" s="5">
        <f ca="1">VLOOKUP(CONCATENATE($F4083," ",$G4083),AllocFactorMatrix,(AD$4+1),FALSE)*$E4086</f>
        <v>-67.74885349492196</v>
      </c>
      <c r="AE4083" s="5">
        <f ca="1">VLOOKUP(CONCATENATE($F4083," ",$G4083),AllocFactorMatrix,(AE$4+1),FALSE)*$E4086</f>
        <v>-15.250394180963347</v>
      </c>
    </row>
    <row r="4084" spans="1:31" hidden="1" outlineLevel="1">
      <c r="E4084" s="44"/>
      <c r="F4084" s="167" t="str">
        <f>F4086</f>
        <v>RSALE</v>
      </c>
      <c r="G4084" s="48" t="str">
        <f>$G$13</f>
        <v>ENERGY</v>
      </c>
      <c r="H4084" s="4">
        <f t="shared" ca="1" si="5817"/>
        <v>-26572.643158440434</v>
      </c>
      <c r="I4084" s="5">
        <f t="shared" ref="I4084:N4084" ca="1" si="5920">VLOOKUP(CONCATENATE($F4084," ",$G4084),AllocFactorMatrix,(I$4+1),FALSE)*$E4086</f>
        <v>-11182.468604812475</v>
      </c>
      <c r="J4084" s="47">
        <f t="shared" ca="1" si="5920"/>
        <v>-3.9184120036490544</v>
      </c>
      <c r="K4084" s="47">
        <f t="shared" ca="1" si="5920"/>
        <v>-12.788324447354043</v>
      </c>
      <c r="L4084" s="5">
        <f t="shared" ca="1" si="5920"/>
        <v>-3219.9603752298158</v>
      </c>
      <c r="M4084" s="5">
        <f t="shared" ca="1" si="5920"/>
        <v>-43.62500105331462</v>
      </c>
      <c r="N4084" s="5">
        <f t="shared" ca="1" si="5920"/>
        <v>-8.5154678959811516</v>
      </c>
      <c r="O4084" s="5">
        <f t="shared" ca="1" si="5912"/>
        <v>-3272.1008441791114</v>
      </c>
      <c r="P4084" s="5">
        <f ca="1">VLOOKUP(CONCATENATE($F4084," ",$G4084),AllocFactorMatrix,(P$4+1),FALSE)*$E4086</f>
        <v>-2029.4052002858427</v>
      </c>
      <c r="Q4084" s="5">
        <f ca="1">VLOOKUP(CONCATENATE($F4084," ",$G4084),AllocFactorMatrix,(Q$4+1),FALSE)*$E4086</f>
        <v>-312.75787970326763</v>
      </c>
      <c r="R4084" s="5">
        <f ca="1">VLOOKUP(CONCATENATE($F4084," ",$G4084),AllocFactorMatrix,(R$4+1),FALSE)*$E4086</f>
        <v>-66.301468969887466</v>
      </c>
      <c r="S4084" s="5">
        <f ca="1">VLOOKUP(CONCATENATE($F4084," ",$G4084),AllocFactorMatrix,(S$4+1),FALSE)*$E4086</f>
        <v>-3.0352359384869918</v>
      </c>
      <c r="T4084" s="5">
        <f t="shared" ca="1" si="5915"/>
        <v>-2411.4997848974849</v>
      </c>
      <c r="U4084" s="5">
        <f ca="1">VLOOKUP(CONCATENATE($F4084," ",$G4084),AllocFactorMatrix,(U$4+1),FALSE)*$E4086</f>
        <v>-111.90710079568345</v>
      </c>
      <c r="V4084" s="5">
        <f ca="1">VLOOKUP(CONCATENATE($F4084," ",$G4084),AllocFactorMatrix,(V$4+1),FALSE)*$E4086</f>
        <v>-1445.461467453636</v>
      </c>
      <c r="W4084" s="5">
        <f ca="1">VLOOKUP(CONCATENATE($F4084," ",$G4084),AllocFactorMatrix,(W$4+1),FALSE)*$E4086</f>
        <v>-6132.6899227810372</v>
      </c>
      <c r="X4084" s="5">
        <f ca="1">VLOOKUP(CONCATENATE($F4084," ",$G4084),AllocFactorMatrix,(X$4+1),FALSE)*$E4086</f>
        <v>-1118.6167558572051</v>
      </c>
      <c r="Y4084" s="5">
        <f t="shared" ca="1" si="5916"/>
        <v>-8808.675246887562</v>
      </c>
      <c r="Z4084" s="5">
        <f ca="1">VLOOKUP(CONCATENATE($F4084," ",$G4084),AllocFactorMatrix,(Z$4+1),FALSE)*$E4086</f>
        <v>-573.6179123872671</v>
      </c>
      <c r="AA4084" s="5">
        <f ca="1">VLOOKUP(CONCATENATE($F4084," ",$G4084),AllocFactorMatrix,(AA$4+1),FALSE)*$E4086</f>
        <v>-11.635173388841126</v>
      </c>
      <c r="AB4084" s="5">
        <f t="shared" ca="1" si="5913"/>
        <v>-585.25308577610826</v>
      </c>
      <c r="AC4084" s="5">
        <f ca="1">VLOOKUP(CONCATENATE($F4084," ",$G4084),AllocFactorMatrix,(AC$4+1),FALSE)*$E4086</f>
        <v>-10.455880355797568</v>
      </c>
      <c r="AD4084" s="5">
        <f ca="1">VLOOKUP(CONCATENATE($F4084," ",$G4084),AllocFactorMatrix,(AD$4+1),FALSE)*$E4086</f>
        <v>-235.98581820355335</v>
      </c>
      <c r="AE4084" s="5">
        <f ca="1">VLOOKUP(CONCATENATE($F4084," ",$G4084),AllocFactorMatrix,(AE$4+1),FALSE)*$E4086</f>
        <v>-49.497156877342832</v>
      </c>
    </row>
    <row r="4085" spans="1:31" hidden="1" outlineLevel="1">
      <c r="E4085" s="44"/>
      <c r="F4085" s="167" t="str">
        <f>F4086</f>
        <v>RSALE</v>
      </c>
      <c r="G4085" s="48" t="str">
        <f>$G$14</f>
        <v>CUSTOMER</v>
      </c>
      <c r="H4085" s="4">
        <f t="shared" ca="1" si="5817"/>
        <v>-3996.0743839858274</v>
      </c>
      <c r="I4085" s="5">
        <f t="shared" ref="I4085:N4085" ca="1" si="5921">VLOOKUP(CONCATENATE($F4085," ",$G4085),AllocFactorMatrix,(I$4+1),FALSE)*$E4086</f>
        <v>-1995.707592877998</v>
      </c>
      <c r="J4085" s="47">
        <f t="shared" ca="1" si="5921"/>
        <v>-0.28979731805482062</v>
      </c>
      <c r="K4085" s="47">
        <f t="shared" ca="1" si="5921"/>
        <v>-1.4445578994269628</v>
      </c>
      <c r="L4085" s="5">
        <f t="shared" ca="1" si="5921"/>
        <v>-684.5678353683561</v>
      </c>
      <c r="M4085" s="5">
        <f t="shared" ca="1" si="5921"/>
        <v>-30.354778201769559</v>
      </c>
      <c r="N4085" s="5">
        <f t="shared" ca="1" si="5921"/>
        <v>-3.4391083527216892</v>
      </c>
      <c r="O4085" s="5">
        <f t="shared" ca="1" si="5912"/>
        <v>-718.36172192284744</v>
      </c>
      <c r="P4085" s="5">
        <f ca="1">VLOOKUP(CONCATENATE($F4085," ",$G4085),AllocFactorMatrix,(P$4+1),FALSE)*$E4086</f>
        <v>-43.740336322777843</v>
      </c>
      <c r="Q4085" s="5">
        <f ca="1">VLOOKUP(CONCATENATE($F4085," ",$G4085),AllocFactorMatrix,(Q$4+1),FALSE)*$E4086</f>
        <v>-16.101053878494188</v>
      </c>
      <c r="R4085" s="5">
        <f ca="1">VLOOKUP(CONCATENATE($F4085," ",$G4085),AllocFactorMatrix,(R$4+1),FALSE)*$E4086</f>
        <v>-15.283786636658812</v>
      </c>
      <c r="S4085" s="5">
        <f ca="1">VLOOKUP(CONCATENATE($F4085," ",$G4085),AllocFactorMatrix,(S$4+1),FALSE)*$E4086</f>
        <v>-0.78351006048774496</v>
      </c>
      <c r="T4085" s="5">
        <f t="shared" ca="1" si="5915"/>
        <v>-75.908686898418594</v>
      </c>
      <c r="U4085" s="5">
        <f ca="1">VLOOKUP(CONCATENATE($F4085," ",$G4085),AllocFactorMatrix,(U$4+1),FALSE)*$E4086</f>
        <v>-0.27825559487883628</v>
      </c>
      <c r="V4085" s="5">
        <f ca="1">VLOOKUP(CONCATENATE($F4085," ",$G4085),AllocFactorMatrix,(V$4+1),FALSE)*$E4086</f>
        <v>-11.756544100779658</v>
      </c>
      <c r="W4085" s="5">
        <f ca="1">VLOOKUP(CONCATENATE($F4085," ",$G4085),AllocFactorMatrix,(W$4+1),FALSE)*$E4086</f>
        <v>-27.905122396362984</v>
      </c>
      <c r="X4085" s="5">
        <f ca="1">VLOOKUP(CONCATENATE($F4085," ",$G4085),AllocFactorMatrix,(X$4+1),FALSE)*$E4086</f>
        <v>-10.527726283701003</v>
      </c>
      <c r="Y4085" s="5">
        <f t="shared" ca="1" si="5916"/>
        <v>-50.467648375722476</v>
      </c>
      <c r="Z4085" s="5">
        <f ca="1">VLOOKUP(CONCATENATE($F4085," ",$G4085),AllocFactorMatrix,(Z$4+1),FALSE)*$E4086</f>
        <v>-9.6419877262134666</v>
      </c>
      <c r="AA4085" s="5">
        <f ca="1">VLOOKUP(CONCATENATE($F4085," ",$G4085),AllocFactorMatrix,(AA$4+1),FALSE)*$E4086</f>
        <v>-0.15488700866702107</v>
      </c>
      <c r="AB4085" s="5">
        <f t="shared" ca="1" si="5913"/>
        <v>-9.7968747348804879</v>
      </c>
      <c r="AC4085" s="5">
        <f ca="1">VLOOKUP(CONCATENATE($F4085," ",$G4085),AllocFactorMatrix,(AC$4+1),FALSE)*$E4086</f>
        <v>-0.98210889408432811</v>
      </c>
      <c r="AD4085" s="5">
        <f ca="1">VLOOKUP(CONCATENATE($F4085," ",$G4085),AllocFactorMatrix,(AD$4+1),FALSE)*$E4086</f>
        <v>-975.25553537406961</v>
      </c>
      <c r="AE4085" s="5">
        <f ca="1">VLOOKUP(CONCATENATE($F4085," ",$G4085),AllocFactorMatrix,(AE$4+1),FALSE)*$E4086</f>
        <v>-167.85985969032623</v>
      </c>
    </row>
    <row r="4086" spans="1:31" collapsed="1">
      <c r="D4086" s="48" t="s">
        <v>685</v>
      </c>
      <c r="E4086" s="54">
        <v>-85636</v>
      </c>
      <c r="F4086" s="50" t="s">
        <v>70</v>
      </c>
      <c r="G4086" s="48" t="str">
        <f>$G$15</f>
        <v>TOTAL</v>
      </c>
      <c r="H4086" s="4">
        <f t="shared" ca="1" si="5817"/>
        <v>-85636</v>
      </c>
      <c r="I4086" s="5">
        <f t="shared" ref="I4086:N4086" ca="1" si="5922">VLOOKUP(CONCATENATE($F4086," ",$G4086),AllocFactorMatrix,(I$4+1),FALSE)*$E4086</f>
        <v>-37178.802122693502</v>
      </c>
      <c r="J4086" s="47">
        <f t="shared" ca="1" si="5922"/>
        <v>-3.6447929241324424</v>
      </c>
      <c r="K4086" s="47">
        <f t="shared" ca="1" si="5922"/>
        <v>-9.431407000667674</v>
      </c>
      <c r="L4086" s="5">
        <f t="shared" ca="1" si="5922"/>
        <v>-12516.417867208518</v>
      </c>
      <c r="M4086" s="5">
        <f t="shared" ca="1" si="5922"/>
        <v>-163.64609450373635</v>
      </c>
      <c r="N4086" s="5">
        <f t="shared" ca="1" si="5922"/>
        <v>-18.392742975098095</v>
      </c>
      <c r="O4086" s="5">
        <f t="shared" ca="1" si="5912"/>
        <v>-12698.456704687353</v>
      </c>
      <c r="P4086" s="5">
        <f ca="1">VLOOKUP(CONCATENATE($F4086," ",$G4086),AllocFactorMatrix,(P$4+1),FALSE)*$E4086</f>
        <v>-6809.6946301285461</v>
      </c>
      <c r="Q4086" s="5">
        <f ca="1">VLOOKUP(CONCATENATE($F4086," ",$G4086),AllocFactorMatrix,(Q$4+1),FALSE)*$E4086</f>
        <v>-1344.0758149272144</v>
      </c>
      <c r="R4086" s="5">
        <f ca="1">VLOOKUP(CONCATENATE($F4086," ",$G4086),AllocFactorMatrix,(R$4+1),FALSE)*$E4086</f>
        <v>-205.40987495103616</v>
      </c>
      <c r="S4086" s="5">
        <f ca="1">VLOOKUP(CONCATENATE($F4086," ",$G4086),AllocFactorMatrix,(S$4+1),FALSE)*$E4086</f>
        <v>-6.1531242712120298</v>
      </c>
      <c r="T4086" s="5">
        <f t="shared" ca="1" si="5915"/>
        <v>-8365.3334442780088</v>
      </c>
      <c r="U4086" s="5">
        <f ca="1">VLOOKUP(CONCATENATE($F4086," ",$G4086),AllocFactorMatrix,(U$4+1),FALSE)*$E4086</f>
        <v>-312.97321348308492</v>
      </c>
      <c r="V4086" s="5">
        <f ca="1">VLOOKUP(CONCATENATE($F4086," ",$G4086),AllocFactorMatrix,(V$4+1),FALSE)*$E4086</f>
        <v>-5145.6410693268635</v>
      </c>
      <c r="W4086" s="5">
        <f ca="1">VLOOKUP(CONCATENATE($F4086," ",$G4086),AllocFactorMatrix,(W$4+1),FALSE)*$E4086</f>
        <v>-15151.384940928274</v>
      </c>
      <c r="X4086" s="5">
        <f ca="1">VLOOKUP(CONCATENATE($F4086," ",$G4086),AllocFactorMatrix,(X$4+1),FALSE)*$E4086</f>
        <v>-3115.4484599677694</v>
      </c>
      <c r="Y4086" s="5">
        <f t="shared" ca="1" si="5916"/>
        <v>-23725.447683705992</v>
      </c>
      <c r="Z4086" s="5">
        <f ca="1">VLOOKUP(CONCATENATE($F4086," ",$G4086),AllocFactorMatrix,(Z$4+1),FALSE)*$E4086</f>
        <v>-1990.0785645097822</v>
      </c>
      <c r="AA4086" s="5">
        <f ca="1">VLOOKUP(CONCATENATE($F4086," ",$G4086),AllocFactorMatrix,(AA$4+1),FALSE)*$E4086</f>
        <v>-34.099232336175376</v>
      </c>
      <c r="AB4086" s="5">
        <f t="shared" ca="1" si="5913"/>
        <v>-2024.1777968459576</v>
      </c>
      <c r="AC4086" s="5">
        <f ca="1">VLOOKUP(CONCATENATE($F4086," ",$G4086),AllocFactorMatrix,(AC$4+1),FALSE)*$E4086</f>
        <v>-31.531463538293949</v>
      </c>
      <c r="AD4086" s="5">
        <f ca="1">VLOOKUP(CONCATENATE($F4086," ",$G4086),AllocFactorMatrix,(AD$4+1),FALSE)*$E4086</f>
        <v>-1350.8229784184871</v>
      </c>
      <c r="AE4086" s="5">
        <f ca="1">VLOOKUP(CONCATENATE($F4086," ",$G4086),AllocFactorMatrix,(AE$4+1),FALSE)*$E4086</f>
        <v>-248.35160590760424</v>
      </c>
    </row>
    <row r="4087" spans="1:31" hidden="1" outlineLevel="1">
      <c r="E4087" s="44"/>
      <c r="F4087" s="167" t="str">
        <f>F4094</f>
        <v>LABOR_M</v>
      </c>
      <c r="G4087" s="48" t="str">
        <f>$G$8</f>
        <v>PRODUCTION</v>
      </c>
      <c r="H4087" s="4">
        <f t="shared" ref="H4087:H4174" ca="1" si="5923">SUBTOTAL(9,I4087:AE4087)</f>
        <v>23705.928229802419</v>
      </c>
      <c r="I4087" s="5">
        <f t="shared" ref="I4087:N4087" ca="1" si="5924">VLOOKUP(CONCATENATE($F4087," ",$G4087),AllocFactorMatrix,(I$4+1),FALSE)*$E4094</f>
        <v>12191.269727378991</v>
      </c>
      <c r="J4087" s="47">
        <f t="shared" ca="1" si="5924"/>
        <v>2.7273960253424736</v>
      </c>
      <c r="K4087" s="47">
        <f t="shared" ca="1" si="5924"/>
        <v>4.7754759684566777</v>
      </c>
      <c r="L4087" s="5">
        <f t="shared" ca="1" si="5924"/>
        <v>2841.3884350300295</v>
      </c>
      <c r="M4087" s="5">
        <f t="shared" ca="1" si="5924"/>
        <v>39.537883910647352</v>
      </c>
      <c r="N4087" s="5">
        <f t="shared" ca="1" si="5924"/>
        <v>5.506587670633059</v>
      </c>
      <c r="O4087" s="5">
        <f t="shared" ref="O4087:O4094" ca="1" si="5925">SUBTOTAL(9,L4087:N4087)</f>
        <v>2886.43290661131</v>
      </c>
      <c r="P4087" s="5">
        <f ca="1">VLOOKUP(CONCATENATE($F4087," ",$G4087),AllocFactorMatrix,(P$4+1),FALSE)*$E4094</f>
        <v>1690.0371234327768</v>
      </c>
      <c r="Q4087" s="5">
        <f ca="1">VLOOKUP(CONCATENATE($F4087," ",$G4087),AllocFactorMatrix,(Q$4+1),FALSE)*$E4094</f>
        <v>303.29233606382667</v>
      </c>
      <c r="R4087" s="5">
        <f ca="1">VLOOKUP(CONCATENATE($F4087," ",$G4087),AllocFactorMatrix,(R$4+1),FALSE)*$E4094</f>
        <v>61.504590711547785</v>
      </c>
      <c r="S4087" s="5">
        <f ca="1">VLOOKUP(CONCATENATE($F4087," ",$G4087),AllocFactorMatrix,(S$4+1),FALSE)*$E4094</f>
        <v>2.3356090185438574</v>
      </c>
      <c r="T4087" s="5">
        <f ca="1">SUBTOTAL(9,P4087:S4087)</f>
        <v>2057.1696592266953</v>
      </c>
      <c r="U4087" s="5">
        <f ca="1">VLOOKUP(CONCATENATE($F4087," ",$G4087),AllocFactorMatrix,(U$4+1),FALSE)*$E4094</f>
        <v>80.154810477522702</v>
      </c>
      <c r="V4087" s="5">
        <f ca="1">VLOOKUP(CONCATENATE($F4087," ",$G4087),AllocFactorMatrix,(V$4+1),FALSE)*$E4094</f>
        <v>1082.1362268105765</v>
      </c>
      <c r="W4087" s="5">
        <f ca="1">VLOOKUP(CONCATENATE($F4087," ",$G4087),AllocFactorMatrix,(W$4+1),FALSE)*$E4094</f>
        <v>4138.736665782726</v>
      </c>
      <c r="X4087" s="5">
        <f ca="1">VLOOKUP(CONCATENATE($F4087," ",$G4087),AllocFactorMatrix,(X$4+1),FALSE)*$E4094</f>
        <v>749.77053250686288</v>
      </c>
      <c r="Y4087" s="5">
        <f ca="1">SUBTOTAL(9,U4087:X4087)</f>
        <v>6050.7982355776885</v>
      </c>
      <c r="Z4087" s="5">
        <f ca="1">VLOOKUP(CONCATENATE($F4087," ",$G4087),AllocFactorMatrix,(Z$4+1),FALSE)*$E4094</f>
        <v>464.53909855734082</v>
      </c>
      <c r="AA4087" s="5">
        <f ca="1">VLOOKUP(CONCATENATE($F4087," ",$G4087),AllocFactorMatrix,(AA$4+1),FALSE)*$E4094</f>
        <v>9.2780372913894187</v>
      </c>
      <c r="AB4087" s="5">
        <f t="shared" ref="AB4087:AB4094" ca="1" si="5926">SUBTOTAL(9,Z4087:AA4087)</f>
        <v>473.81713584873023</v>
      </c>
      <c r="AC4087" s="5">
        <f ca="1">VLOOKUP(CONCATENATE($F4087," ",$G4087),AllocFactorMatrix,(AC$4+1),FALSE)*$E4094</f>
        <v>6.1280222429703795</v>
      </c>
      <c r="AD4087" s="5">
        <f ca="1">VLOOKUP(CONCATENATE($F4087," ",$G4087),AllocFactorMatrix,(AD$4+1),FALSE)*$E4094</f>
        <v>27.224163870535854</v>
      </c>
      <c r="AE4087" s="5">
        <f ca="1">VLOOKUP(CONCATENATE($F4087," ",$G4087),AllocFactorMatrix,(AE$4+1),FALSE)*$E4094</f>
        <v>5.58550705168956</v>
      </c>
    </row>
    <row r="4088" spans="1:31" hidden="1" outlineLevel="1">
      <c r="E4088" s="44"/>
      <c r="F4088" s="167" t="str">
        <f>F4094</f>
        <v>LABOR_M</v>
      </c>
      <c r="G4088" s="48" t="str">
        <f>$G$9</f>
        <v>BULKTRAN</v>
      </c>
      <c r="H4088" s="4">
        <f t="shared" ca="1" si="5923"/>
        <v>3674.606388356005</v>
      </c>
      <c r="I4088" s="5">
        <f t="shared" ref="I4088:N4088" ca="1" si="5927">VLOOKUP(CONCATENATE($F4088," ",$G4088),AllocFactorMatrix,(I$4+1),FALSE)*$E4094</f>
        <v>1889.7432400929561</v>
      </c>
      <c r="J4088" s="47">
        <f t="shared" ca="1" si="5927"/>
        <v>0.4227679574976812</v>
      </c>
      <c r="K4088" s="47">
        <f t="shared" ca="1" si="5927"/>
        <v>0.74023654889288737</v>
      </c>
      <c r="L4088" s="5">
        <f t="shared" ca="1" si="5927"/>
        <v>440.4376826736555</v>
      </c>
      <c r="M4088" s="5">
        <f t="shared" ca="1" si="5927"/>
        <v>6.1286847488845702</v>
      </c>
      <c r="N4088" s="5">
        <f t="shared" ca="1" si="5927"/>
        <v>0.85356464578815117</v>
      </c>
      <c r="O4088" s="5">
        <f t="shared" ca="1" si="5925"/>
        <v>447.41993206832819</v>
      </c>
      <c r="P4088" s="5">
        <f ca="1">VLOOKUP(CONCATENATE($F4088," ",$G4088),AllocFactorMatrix,(P$4+1),FALSE)*$E4094</f>
        <v>261.96912224333653</v>
      </c>
      <c r="Q4088" s="5">
        <f ca="1">VLOOKUP(CONCATENATE($F4088," ",$G4088),AllocFactorMatrix,(Q$4+1),FALSE)*$E4094</f>
        <v>47.012711117485864</v>
      </c>
      <c r="R4088" s="5">
        <f ca="1">VLOOKUP(CONCATENATE($F4088," ",$G4088),AllocFactorMatrix,(R$4+1),FALSE)*$E4094</f>
        <v>9.5336980586040596</v>
      </c>
      <c r="S4088" s="5">
        <f ca="1">VLOOKUP(CONCATENATE($F4088," ",$G4088),AllocFactorMatrix,(S$4+1),FALSE)*$E4094</f>
        <v>0.36203787242777136</v>
      </c>
      <c r="T4088" s="5">
        <f t="shared" ref="T4088:T4094" ca="1" si="5928">SUBTOTAL(9,P4088:S4088)</f>
        <v>318.87756929185423</v>
      </c>
      <c r="U4088" s="5">
        <f ca="1">VLOOKUP(CONCATENATE($F4088," ",$G4088),AllocFactorMatrix,(U$4+1),FALSE)*$E4094</f>
        <v>12.424629644659289</v>
      </c>
      <c r="V4088" s="5">
        <f ca="1">VLOOKUP(CONCATENATE($F4088," ",$G4088),AllocFactorMatrix,(V$4+1),FALSE)*$E4094</f>
        <v>167.73967480043856</v>
      </c>
      <c r="W4088" s="5">
        <f ca="1">VLOOKUP(CONCATENATE($F4088," ",$G4088),AllocFactorMatrix,(W$4+1),FALSE)*$E4094</f>
        <v>641.53692040158421</v>
      </c>
      <c r="X4088" s="5">
        <f ca="1">VLOOKUP(CONCATENATE($F4088," ",$G4088),AllocFactorMatrix,(X$4+1),FALSE)*$E4094</f>
        <v>116.22036318692395</v>
      </c>
      <c r="Y4088" s="5">
        <f t="shared" ref="Y4088:Y4094" ca="1" si="5929">SUBTOTAL(9,U4088:X4088)</f>
        <v>937.92158803360599</v>
      </c>
      <c r="Z4088" s="5">
        <f ca="1">VLOOKUP(CONCATENATE($F4088," ",$G4088),AllocFactorMatrix,(Z$4+1),FALSE)*$E4094</f>
        <v>72.007234758010938</v>
      </c>
      <c r="AA4088" s="5">
        <f ca="1">VLOOKUP(CONCATENATE($F4088," ",$G4088),AllocFactorMatrix,(AA$4+1),FALSE)*$E4094</f>
        <v>1.4381691689880256</v>
      </c>
      <c r="AB4088" s="5">
        <f t="shared" ca="1" si="5926"/>
        <v>73.445403926998964</v>
      </c>
      <c r="AC4088" s="5">
        <f ca="1">VLOOKUP(CONCATENATE($F4088," ",$G4088),AllocFactorMatrix,(AC$4+1),FALSE)*$E4094</f>
        <v>0.94989192001760503</v>
      </c>
      <c r="AD4088" s="5">
        <f ca="1">VLOOKUP(CONCATENATE($F4088," ",$G4088),AllocFactorMatrix,(AD$4+1),FALSE)*$E4094</f>
        <v>4.2199607417420664</v>
      </c>
      <c r="AE4088" s="5">
        <f ca="1">VLOOKUP(CONCATENATE($F4088," ",$G4088),AllocFactorMatrix,(AE$4+1),FALSE)*$E4094</f>
        <v>0.86579777410036463</v>
      </c>
    </row>
    <row r="4089" spans="1:31" hidden="1" outlineLevel="1">
      <c r="E4089" s="44"/>
      <c r="F4089" s="167" t="str">
        <f>F4094</f>
        <v>LABOR_M</v>
      </c>
      <c r="G4089" s="48" t="str">
        <f>$G$10</f>
        <v>SUBTRAN</v>
      </c>
      <c r="H4089" s="4">
        <f t="shared" ca="1" si="5923"/>
        <v>1018.3775048189692</v>
      </c>
      <c r="I4089" s="5">
        <f t="shared" ref="I4089:N4089" ca="1" si="5930">VLOOKUP(CONCATENATE($F4089," ",$G4089),AllocFactorMatrix,(I$4+1),FALSE)*$E4094</f>
        <v>520.25869289769923</v>
      </c>
      <c r="J4089" s="47">
        <f t="shared" ca="1" si="5930"/>
        <v>8.4716237707489067E-2</v>
      </c>
      <c r="K4089" s="47">
        <f t="shared" ca="1" si="5930"/>
        <v>0.15767146423712486</v>
      </c>
      <c r="L4089" s="5">
        <f t="shared" ca="1" si="5930"/>
        <v>121.92333399374918</v>
      </c>
      <c r="M4089" s="5">
        <f t="shared" ca="1" si="5930"/>
        <v>1.703975377398937</v>
      </c>
      <c r="N4089" s="5">
        <f t="shared" ca="1" si="5930"/>
        <v>0.308411626210854</v>
      </c>
      <c r="O4089" s="5">
        <f t="shared" ca="1" si="5925"/>
        <v>123.93572099735897</v>
      </c>
      <c r="P4089" s="5">
        <f ca="1">VLOOKUP(CONCATENATE($F4089," ",$G4089),AllocFactorMatrix,(P$4+1),FALSE)*$E4094</f>
        <v>70.390423581386642</v>
      </c>
      <c r="Q4089" s="5">
        <f ca="1">VLOOKUP(CONCATENATE($F4089," ",$G4089),AllocFactorMatrix,(Q$4+1),FALSE)*$E4094</f>
        <v>12.667443459118253</v>
      </c>
      <c r="R4089" s="5">
        <f ca="1">VLOOKUP(CONCATENATE($F4089," ",$G4089),AllocFactorMatrix,(R$4+1),FALSE)*$E4094</f>
        <v>3.3251062420170401</v>
      </c>
      <c r="S4089" s="5">
        <f ca="1">VLOOKUP(CONCATENATE($F4089," ",$G4089),AllocFactorMatrix,(S$4+1),FALSE)*$E4094</f>
        <v>0</v>
      </c>
      <c r="T4089" s="5">
        <f t="shared" ca="1" si="5928"/>
        <v>86.382973282521945</v>
      </c>
      <c r="U4089" s="5">
        <f ca="1">VLOOKUP(CONCATENATE($F4089," ",$G4089),AllocFactorMatrix,(U$4+1),FALSE)*$E4094</f>
        <v>3.1774695324830962</v>
      </c>
      <c r="V4089" s="5">
        <f ca="1">VLOOKUP(CONCATENATE($F4089," ",$G4089),AllocFactorMatrix,(V$4+1),FALSE)*$E4094</f>
        <v>44.582978668063184</v>
      </c>
      <c r="W4089" s="5">
        <f ca="1">VLOOKUP(CONCATENATE($F4089," ",$G4089),AllocFactorMatrix,(W$4+1),FALSE)*$E4094</f>
        <v>219.82847556797947</v>
      </c>
      <c r="X4089" s="5">
        <f ca="1">VLOOKUP(CONCATENATE($F4089," ",$G4089),AllocFactorMatrix,(X$4+1),FALSE)*$E4094</f>
        <v>0</v>
      </c>
      <c r="Y4089" s="5">
        <f t="shared" ca="1" si="5929"/>
        <v>267.58892376852577</v>
      </c>
      <c r="Z4089" s="5">
        <f ca="1">VLOOKUP(CONCATENATE($F4089," ",$G4089),AllocFactorMatrix,(Z$4+1),FALSE)*$E4094</f>
        <v>19.323866963477872</v>
      </c>
      <c r="AA4089" s="5">
        <f ca="1">VLOOKUP(CONCATENATE($F4089," ",$G4089),AllocFactorMatrix,(AA$4+1),FALSE)*$E4094</f>
        <v>0.3879945924186517</v>
      </c>
      <c r="AB4089" s="5">
        <f t="shared" ca="1" si="5926"/>
        <v>19.711861555896522</v>
      </c>
      <c r="AC4089" s="5">
        <f ca="1">VLOOKUP(CONCATENATE($F4089," ",$G4089),AllocFactorMatrix,(AC$4+1),FALSE)*$E4094</f>
        <v>0.25694461501845522</v>
      </c>
      <c r="AD4089" s="5">
        <f ca="1">VLOOKUP(CONCATENATE($F4089," ",$G4089),AllocFactorMatrix,(AD$4+1),FALSE)*$E4094</f>
        <v>0</v>
      </c>
      <c r="AE4089" s="5">
        <f ca="1">VLOOKUP(CONCATENATE($F4089," ",$G4089),AllocFactorMatrix,(AE$4+1),FALSE)*$E4094</f>
        <v>0</v>
      </c>
    </row>
    <row r="4090" spans="1:31" hidden="1" outlineLevel="1">
      <c r="E4090" s="44"/>
      <c r="F4090" s="167" t="str">
        <f>F4094</f>
        <v>LABOR_M</v>
      </c>
      <c r="G4090" s="48" t="str">
        <f>$G$11</f>
        <v>DISTPRI</v>
      </c>
      <c r="H4090" s="4">
        <f t="shared" ca="1" si="5923"/>
        <v>8318.6973149606019</v>
      </c>
      <c r="I4090" s="5">
        <f t="shared" ref="I4090:N4090" ca="1" si="5931">VLOOKUP(CONCATENATE($F4090," ",$G4090),AllocFactorMatrix,(I$4+1),FALSE)*$E4094</f>
        <v>5446.2475167128159</v>
      </c>
      <c r="J4090" s="47">
        <f t="shared" ca="1" si="5931"/>
        <v>0.8942817400849965</v>
      </c>
      <c r="K4090" s="47">
        <f t="shared" ca="1" si="5931"/>
        <v>1.6546773736848273</v>
      </c>
      <c r="L4090" s="5">
        <f t="shared" ca="1" si="5931"/>
        <v>1274.2773571408345</v>
      </c>
      <c r="M4090" s="5">
        <f t="shared" ca="1" si="5931"/>
        <v>17.806667379847443</v>
      </c>
      <c r="N4090" s="5">
        <f t="shared" ca="1" si="5931"/>
        <v>0</v>
      </c>
      <c r="O4090" s="5">
        <f t="shared" ca="1" si="5925"/>
        <v>1292.0840245206819</v>
      </c>
      <c r="P4090" s="5">
        <f ca="1">VLOOKUP(CONCATENATE($F4090," ",$G4090),AllocFactorMatrix,(P$4+1),FALSE)*$E4094</f>
        <v>738.97984083799872</v>
      </c>
      <c r="Q4090" s="5">
        <f ca="1">VLOOKUP(CONCATENATE($F4090," ",$G4090),AllocFactorMatrix,(Q$4+1),FALSE)*$E4094</f>
        <v>132.97526052595657</v>
      </c>
      <c r="R4090" s="5">
        <f ca="1">VLOOKUP(CONCATENATE($F4090," ",$G4090),AllocFactorMatrix,(R$4+1),FALSE)*$E4094</f>
        <v>0</v>
      </c>
      <c r="S4090" s="5">
        <f ca="1">VLOOKUP(CONCATENATE($F4090," ",$G4090),AllocFactorMatrix,(S$4+1),FALSE)*$E4094</f>
        <v>0</v>
      </c>
      <c r="T4090" s="5">
        <f t="shared" ca="1" si="5928"/>
        <v>871.95510136395524</v>
      </c>
      <c r="U4090" s="5">
        <f ca="1">VLOOKUP(CONCATENATE($F4090," ",$G4090),AllocFactorMatrix,(U$4+1),FALSE)*$E4094</f>
        <v>33.463585949784573</v>
      </c>
      <c r="V4090" s="5">
        <f ca="1">VLOOKUP(CONCATENATE($F4090," ",$G4090),AllocFactorMatrix,(V$4+1),FALSE)*$E4094</f>
        <v>462.72987576498502</v>
      </c>
      <c r="W4090" s="5">
        <f ca="1">VLOOKUP(CONCATENATE($F4090," ",$G4090),AllocFactorMatrix,(W$4+1),FALSE)*$E4094</f>
        <v>0</v>
      </c>
      <c r="X4090" s="5">
        <f ca="1">VLOOKUP(CONCATENATE($F4090," ",$G4090),AllocFactorMatrix,(X$4+1),FALSE)*$E4094</f>
        <v>0</v>
      </c>
      <c r="Y4090" s="5">
        <f t="shared" ca="1" si="5929"/>
        <v>496.19346171476957</v>
      </c>
      <c r="Z4090" s="5">
        <f ca="1">VLOOKUP(CONCATENATE($F4090," ",$G4090),AllocFactorMatrix,(Z$4+1),FALSE)*$E4094</f>
        <v>202.92120319147588</v>
      </c>
      <c r="AA4090" s="5">
        <f ca="1">VLOOKUP(CONCATENATE($F4090," ",$G4090),AllocFactorMatrix,(AA$4+1),FALSE)*$E4094</f>
        <v>4.0729485567484414</v>
      </c>
      <c r="AB4090" s="5">
        <f t="shared" ca="1" si="5926"/>
        <v>206.99415174822431</v>
      </c>
      <c r="AC4090" s="5">
        <f ca="1">VLOOKUP(CONCATENATE($F4090," ",$G4090),AllocFactorMatrix,(AC$4+1),FALSE)*$E4094</f>
        <v>2.6740997863816025</v>
      </c>
      <c r="AD4090" s="5">
        <f ca="1">VLOOKUP(CONCATENATE($F4090," ",$G4090),AllocFactorMatrix,(AD$4+1),FALSE)*$E4094</f>
        <v>0</v>
      </c>
      <c r="AE4090" s="5">
        <f ca="1">VLOOKUP(CONCATENATE($F4090," ",$G4090),AllocFactorMatrix,(AE$4+1),FALSE)*$E4094</f>
        <v>0</v>
      </c>
    </row>
    <row r="4091" spans="1:31" hidden="1" outlineLevel="1">
      <c r="E4091" s="44"/>
      <c r="F4091" s="167" t="str">
        <f>F4094</f>
        <v>LABOR_M</v>
      </c>
      <c r="G4091" s="48" t="str">
        <f>$G$12</f>
        <v>DISTSEC</v>
      </c>
      <c r="H4091" s="4">
        <f t="shared" ca="1" si="5923"/>
        <v>3295.6436816885212</v>
      </c>
      <c r="I4091" s="5">
        <f t="shared" ref="I4091:N4091" ca="1" si="5932">VLOOKUP(CONCATENATE($F4091," ",$G4091),AllocFactorMatrix,(I$4+1),FALSE)*$E4094</f>
        <v>2445.1078017483428</v>
      </c>
      <c r="J4091" s="47">
        <f t="shared" ca="1" si="5932"/>
        <v>0.60612962132996462</v>
      </c>
      <c r="K4091" s="47">
        <f t="shared" ca="1" si="5932"/>
        <v>0.78510490321873372</v>
      </c>
      <c r="L4091" s="5">
        <f t="shared" ca="1" si="5932"/>
        <v>492.8525859169248</v>
      </c>
      <c r="M4091" s="5">
        <f t="shared" ca="1" si="5932"/>
        <v>0</v>
      </c>
      <c r="N4091" s="5">
        <f t="shared" ca="1" si="5932"/>
        <v>0</v>
      </c>
      <c r="O4091" s="5">
        <f t="shared" ca="1" si="5925"/>
        <v>492.8525859169248</v>
      </c>
      <c r="P4091" s="5">
        <f ca="1">VLOOKUP(CONCATENATE($F4091," ",$G4091),AllocFactorMatrix,(P$4+1),FALSE)*$E4094</f>
        <v>246.02896783266939</v>
      </c>
      <c r="Q4091" s="5">
        <f ca="1">VLOOKUP(CONCATENATE($F4091," ",$G4091),AllocFactorMatrix,(Q$4+1),FALSE)*$E4094</f>
        <v>0</v>
      </c>
      <c r="R4091" s="5">
        <f ca="1">VLOOKUP(CONCATENATE($F4091," ",$G4091),AllocFactorMatrix,(R$4+1),FALSE)*$E4094</f>
        <v>0</v>
      </c>
      <c r="S4091" s="5">
        <f ca="1">VLOOKUP(CONCATENATE($F4091," ",$G4091),AllocFactorMatrix,(S$4+1),FALSE)*$E4094</f>
        <v>0</v>
      </c>
      <c r="T4091" s="5">
        <f t="shared" ca="1" si="5928"/>
        <v>246.02896783266939</v>
      </c>
      <c r="U4091" s="5">
        <f ca="1">VLOOKUP(CONCATENATE($F4091," ",$G4091),AllocFactorMatrix,(U$4+1),FALSE)*$E4094</f>
        <v>9.2136475116338339</v>
      </c>
      <c r="V4091" s="5">
        <f ca="1">VLOOKUP(CONCATENATE($F4091," ",$G4091),AllocFactorMatrix,(V$4+1),FALSE)*$E4094</f>
        <v>0</v>
      </c>
      <c r="W4091" s="5">
        <f ca="1">VLOOKUP(CONCATENATE($F4091," ",$G4091),AllocFactorMatrix,(W$4+1),FALSE)*$E4094</f>
        <v>0</v>
      </c>
      <c r="X4091" s="5">
        <f ca="1">VLOOKUP(CONCATENATE($F4091," ",$G4091),AllocFactorMatrix,(X$4+1),FALSE)*$E4094</f>
        <v>0</v>
      </c>
      <c r="Y4091" s="5">
        <f t="shared" ca="1" si="5929"/>
        <v>9.2136475116338339</v>
      </c>
      <c r="Z4091" s="5">
        <f ca="1">VLOOKUP(CONCATENATE($F4091," ",$G4091),AllocFactorMatrix,(Z$4+1),FALSE)*$E4094</f>
        <v>69.63093000309857</v>
      </c>
      <c r="AA4091" s="5">
        <f ca="1">VLOOKUP(CONCATENATE($F4091," ",$G4091),AllocFactorMatrix,(AA$4+1),FALSE)*$E4094</f>
        <v>0</v>
      </c>
      <c r="AB4091" s="5">
        <f t="shared" ca="1" si="5926"/>
        <v>69.63093000309857</v>
      </c>
      <c r="AC4091" s="5">
        <f ca="1">VLOOKUP(CONCATENATE($F4091," ",$G4091),AllocFactorMatrix,(AC$4+1),FALSE)*$E4094</f>
        <v>0.82328629668833764</v>
      </c>
      <c r="AD4091" s="5">
        <f ca="1">VLOOKUP(CONCATENATE($F4091," ",$G4091),AllocFactorMatrix,(AD$4+1),FALSE)*$E4094</f>
        <v>25.340513578357857</v>
      </c>
      <c r="AE4091" s="5">
        <f ca="1">VLOOKUP(CONCATENATE($F4091," ",$G4091),AllocFactorMatrix,(AE$4+1),FALSE)*$E4094</f>
        <v>5.2547142762542602</v>
      </c>
    </row>
    <row r="4092" spans="1:31" hidden="1" outlineLevel="1">
      <c r="E4092" s="44"/>
      <c r="F4092" s="167" t="str">
        <f>F4094</f>
        <v>LABOR_M</v>
      </c>
      <c r="G4092" s="48" t="str">
        <f>$G$13</f>
        <v>ENERGY</v>
      </c>
      <c r="H4092" s="4">
        <f t="shared" ca="1" si="5923"/>
        <v>9481.740006146003</v>
      </c>
      <c r="I4092" s="5">
        <f t="shared" ref="I4092:N4092" ca="1" si="5933">VLOOKUP(CONCATENATE($F4092," ",$G4092),AllocFactorMatrix,(I$4+1),FALSE)*$E4094</f>
        <v>3709.4804853766282</v>
      </c>
      <c r="J4092" s="47">
        <f t="shared" ca="1" si="5933"/>
        <v>0.59361836600370277</v>
      </c>
      <c r="K4092" s="47">
        <f t="shared" ca="1" si="5933"/>
        <v>1.711639533566272</v>
      </c>
      <c r="L4092" s="5">
        <f t="shared" ca="1" si="5933"/>
        <v>1069.6427359459205</v>
      </c>
      <c r="M4092" s="5">
        <f t="shared" ca="1" si="5933"/>
        <v>14.918333266057894</v>
      </c>
      <c r="N4092" s="5">
        <f t="shared" ca="1" si="5933"/>
        <v>2.085570347138177</v>
      </c>
      <c r="O4092" s="5">
        <f t="shared" ca="1" si="5925"/>
        <v>1086.6466395591167</v>
      </c>
      <c r="P4092" s="5">
        <f ca="1">VLOOKUP(CONCATENATE($F4092," ",$G4092),AllocFactorMatrix,(P$4+1),FALSE)*$E4094</f>
        <v>693.45750095382084</v>
      </c>
      <c r="Q4092" s="5">
        <f ca="1">VLOOKUP(CONCATENATE($F4092," ",$G4092),AllocFactorMatrix,(Q$4+1),FALSE)*$E4094</f>
        <v>123.85039460224537</v>
      </c>
      <c r="R4092" s="5">
        <f ca="1">VLOOKUP(CONCATENATE($F4092," ",$G4092),AllocFactorMatrix,(R$4+1),FALSE)*$E4094</f>
        <v>25.220475933314834</v>
      </c>
      <c r="S4092" s="5">
        <f ca="1">VLOOKUP(CONCATENATE($F4092," ",$G4092),AllocFactorMatrix,(S$4+1),FALSE)*$E4094</f>
        <v>0.95258591136985282</v>
      </c>
      <c r="T4092" s="5">
        <f t="shared" ca="1" si="5928"/>
        <v>843.48095740075087</v>
      </c>
      <c r="U4092" s="5">
        <f ca="1">VLOOKUP(CONCATENATE($F4092," ",$G4092),AllocFactorMatrix,(U$4+1),FALSE)*$E4094</f>
        <v>36.369210761476317</v>
      </c>
      <c r="V4092" s="5">
        <f ca="1">VLOOKUP(CONCATENATE($F4092," ",$G4092),AllocFactorMatrix,(V$4+1),FALSE)*$E4094</f>
        <v>575.00413718928394</v>
      </c>
      <c r="W4092" s="5">
        <f ca="1">VLOOKUP(CONCATENATE($F4092," ",$G4092),AllocFactorMatrix,(W$4+1),FALSE)*$E4094</f>
        <v>2472.9992090592796</v>
      </c>
      <c r="X4092" s="5">
        <f ca="1">VLOOKUP(CONCATENATE($F4092," ",$G4092),AllocFactorMatrix,(X$4+1),FALSE)*$E4094</f>
        <v>465.1969810603635</v>
      </c>
      <c r="Y4092" s="5">
        <f t="shared" ca="1" si="5929"/>
        <v>3549.5695380704033</v>
      </c>
      <c r="Z4092" s="5">
        <f ca="1">VLOOKUP(CONCATENATE($F4092," ",$G4092),AllocFactorMatrix,(Z$4+1),FALSE)*$E4094</f>
        <v>190.76299787575607</v>
      </c>
      <c r="AA4092" s="5">
        <f ca="1">VLOOKUP(CONCATENATE($F4092," ",$G4092),AllocFactorMatrix,(AA$4+1),FALSE)*$E4094</f>
        <v>3.8276214995797577</v>
      </c>
      <c r="AB4092" s="5">
        <f t="shared" ca="1" si="5926"/>
        <v>194.59061937533582</v>
      </c>
      <c r="AC4092" s="5">
        <f ca="1">VLOOKUP(CONCATENATE($F4092," ",$G4092),AllocFactorMatrix,(AC$4+1),FALSE)*$E4094</f>
        <v>3.414254791087628</v>
      </c>
      <c r="AD4092" s="5">
        <f ca="1">VLOOKUP(CONCATENATE($F4092," ",$G4092),AllocFactorMatrix,(AD$4+1),FALSE)*$E4094</f>
        <v>76.47813800353515</v>
      </c>
      <c r="AE4092" s="5">
        <f ca="1">VLOOKUP(CONCATENATE($F4092," ",$G4092),AllocFactorMatrix,(AE$4+1),FALSE)*$E4094</f>
        <v>15.774115669569333</v>
      </c>
    </row>
    <row r="4093" spans="1:31" hidden="1" outlineLevel="1">
      <c r="E4093" s="44"/>
      <c r="F4093" s="167" t="str">
        <f>F4094</f>
        <v>LABOR_M</v>
      </c>
      <c r="G4093" s="48" t="str">
        <f>$G$14</f>
        <v>CUSTOMER</v>
      </c>
      <c r="H4093" s="4">
        <f t="shared" ca="1" si="5923"/>
        <v>6275.0068742274962</v>
      </c>
      <c r="I4093" s="5">
        <f t="shared" ref="I4093:N4093" ca="1" si="5934">VLOOKUP(CONCATENATE($F4093," ",$G4093),AllocFactorMatrix,(I$4+1),FALSE)*$E4094</f>
        <v>4844.1453475882681</v>
      </c>
      <c r="J4093" s="47">
        <f t="shared" ca="1" si="5934"/>
        <v>0.97762818903136162</v>
      </c>
      <c r="K4093" s="47">
        <f t="shared" ca="1" si="5934"/>
        <v>0.28674826168871986</v>
      </c>
      <c r="L4093" s="5">
        <f t="shared" ca="1" si="5934"/>
        <v>980.86721253743656</v>
      </c>
      <c r="M4093" s="5">
        <f t="shared" ca="1" si="5934"/>
        <v>25.076947766197168</v>
      </c>
      <c r="N4093" s="5">
        <f t="shared" ca="1" si="5934"/>
        <v>4.0431850443033577</v>
      </c>
      <c r="O4093" s="5">
        <f t="shared" ca="1" si="5925"/>
        <v>1009.9873453479371</v>
      </c>
      <c r="P4093" s="5">
        <f ca="1">VLOOKUP(CONCATENATE($F4093," ",$G4093),AllocFactorMatrix,(P$4+1),FALSE)*$E4094</f>
        <v>40.174624748109004</v>
      </c>
      <c r="Q4093" s="5">
        <f ca="1">VLOOKUP(CONCATENATE($F4093," ",$G4093),AllocFactorMatrix,(Q$4+1),FALSE)*$E4094</f>
        <v>9.7173846196128064</v>
      </c>
      <c r="R4093" s="5">
        <f ca="1">VLOOKUP(CONCATENATE($F4093," ",$G4093),AllocFactorMatrix,(R$4+1),FALSE)*$E4094</f>
        <v>9.8919281758986379</v>
      </c>
      <c r="S4093" s="5">
        <f ca="1">VLOOKUP(CONCATENATE($F4093," ",$G4093),AllocFactorMatrix,(S$4+1),FALSE)*$E4094</f>
        <v>1.2218844660238424</v>
      </c>
      <c r="T4093" s="5">
        <f t="shared" ca="1" si="5928"/>
        <v>61.005822009644298</v>
      </c>
      <c r="U4093" s="5">
        <f ca="1">VLOOKUP(CONCATENATE($F4093," ",$G4093),AllocFactorMatrix,(U$4+1),FALSE)*$E4094</f>
        <v>0.30578352052116131</v>
      </c>
      <c r="V4093" s="5">
        <f ca="1">VLOOKUP(CONCATENATE($F4093," ",$G4093),AllocFactorMatrix,(V$4+1),FALSE)*$E4094</f>
        <v>7.0645879601909938</v>
      </c>
      <c r="W4093" s="5">
        <f ca="1">VLOOKUP(CONCATENATE($F4093," ",$G4093),AllocFactorMatrix,(W$4+1),FALSE)*$E4094</f>
        <v>16.616584775330448</v>
      </c>
      <c r="X4093" s="5">
        <f ca="1">VLOOKUP(CONCATENATE($F4093," ",$G4093),AllocFactorMatrix,(X$4+1),FALSE)*$E4094</f>
        <v>4.8929778859584614</v>
      </c>
      <c r="Y4093" s="5">
        <f t="shared" ca="1" si="5929"/>
        <v>28.879934142001066</v>
      </c>
      <c r="Z4093" s="5">
        <f ca="1">VLOOKUP(CONCATENATE($F4093," ",$G4093),AllocFactorMatrix,(Z$4+1),FALSE)*$E4094</f>
        <v>8.9151958917628651</v>
      </c>
      <c r="AA4093" s="5">
        <f ca="1">VLOOKUP(CONCATENATE($F4093," ",$G4093),AllocFactorMatrix,(AA$4+1),FALSE)*$E4094</f>
        <v>0.13317726631769988</v>
      </c>
      <c r="AB4093" s="5">
        <f t="shared" ca="1" si="5926"/>
        <v>9.0483731580805653</v>
      </c>
      <c r="AC4093" s="5">
        <f ca="1">VLOOKUP(CONCATENATE($F4093," ",$G4093),AllocFactorMatrix,(AC$4+1),FALSE)*$E4094</f>
        <v>0.72576820751522964</v>
      </c>
      <c r="AD4093" s="5">
        <f ca="1">VLOOKUP(CONCATENATE($F4093," ",$G4093),AllocFactorMatrix,(AD$4+1),FALSE)*$E4094</f>
        <v>263.70457317358296</v>
      </c>
      <c r="AE4093" s="5">
        <f ca="1">VLOOKUP(CONCATENATE($F4093," ",$G4093),AllocFactorMatrix,(AE$4+1),FALSE)*$E4094</f>
        <v>56.245334149743094</v>
      </c>
    </row>
    <row r="4094" spans="1:31" collapsed="1">
      <c r="C4094" s="44"/>
      <c r="D4094" s="48" t="s">
        <v>293</v>
      </c>
      <c r="E4094" s="54">
        <v>55770</v>
      </c>
      <c r="F4094" s="88" t="s">
        <v>67</v>
      </c>
      <c r="G4094" s="48" t="str">
        <f>$G$15</f>
        <v>TOTAL</v>
      </c>
      <c r="H4094" s="4">
        <f t="shared" ca="1" si="5923"/>
        <v>55770.000000000029</v>
      </c>
      <c r="I4094" s="5">
        <f t="shared" ref="I4094:N4094" ca="1" si="5935">VLOOKUP(CONCATENATE($F4094," ",$G4094),AllocFactorMatrix,(I$4+1),FALSE)*$E4094</f>
        <v>31046.252811795701</v>
      </c>
      <c r="J4094" s="47">
        <f t="shared" ca="1" si="5935"/>
        <v>6.3065381369976699</v>
      </c>
      <c r="K4094" s="47">
        <f t="shared" ca="1" si="5935"/>
        <v>10.111554053745243</v>
      </c>
      <c r="L4094" s="5">
        <f t="shared" ca="1" si="5935"/>
        <v>7221.3893432385512</v>
      </c>
      <c r="M4094" s="5">
        <f t="shared" ca="1" si="5935"/>
        <v>105.17249244903336</v>
      </c>
      <c r="N4094" s="5">
        <f t="shared" ca="1" si="5935"/>
        <v>12.797319334073599</v>
      </c>
      <c r="O4094" s="5">
        <f t="shared" ca="1" si="5925"/>
        <v>7339.3591550216588</v>
      </c>
      <c r="P4094" s="5">
        <f ca="1">VLOOKUP(CONCATENATE($F4094," ",$G4094),AllocFactorMatrix,(P$4+1),FALSE)*$E4094</f>
        <v>3741.0376036300981</v>
      </c>
      <c r="Q4094" s="5">
        <f ca="1">VLOOKUP(CONCATENATE($F4094," ",$G4094),AllocFactorMatrix,(Q$4+1),FALSE)*$E4094</f>
        <v>629.51553038824545</v>
      </c>
      <c r="R4094" s="5">
        <f ca="1">VLOOKUP(CONCATENATE($F4094," ",$G4094),AllocFactorMatrix,(R$4+1),FALSE)*$E4094</f>
        <v>109.47579912138235</v>
      </c>
      <c r="S4094" s="5">
        <f ca="1">VLOOKUP(CONCATENATE($F4094," ",$G4094),AllocFactorMatrix,(S$4+1),FALSE)*$E4094</f>
        <v>4.872117268365324</v>
      </c>
      <c r="T4094" s="5">
        <f t="shared" ca="1" si="5928"/>
        <v>4484.9010504080907</v>
      </c>
      <c r="U4094" s="5">
        <f ca="1">VLOOKUP(CONCATENATE($F4094," ",$G4094),AllocFactorMatrix,(U$4+1),FALSE)*$E4094</f>
        <v>175.10913739808095</v>
      </c>
      <c r="V4094" s="5">
        <f ca="1">VLOOKUP(CONCATENATE($F4094," ",$G4094),AllocFactorMatrix,(V$4+1),FALSE)*$E4094</f>
        <v>2339.2574811935383</v>
      </c>
      <c r="W4094" s="5">
        <f ca="1">VLOOKUP(CONCATENATE($F4094," ",$G4094),AllocFactorMatrix,(W$4+1),FALSE)*$E4094</f>
        <v>7489.7178555868986</v>
      </c>
      <c r="X4094" s="5">
        <f ca="1">VLOOKUP(CONCATENATE($F4094," ",$G4094),AllocFactorMatrix,(X$4+1),FALSE)*$E4094</f>
        <v>1336.0808546401088</v>
      </c>
      <c r="Y4094" s="5">
        <f t="shared" ca="1" si="5929"/>
        <v>11340.165328818628</v>
      </c>
      <c r="Z4094" s="5">
        <f ca="1">VLOOKUP(CONCATENATE($F4094," ",$G4094),AllocFactorMatrix,(Z$4+1),FALSE)*$E4094</f>
        <v>1028.1005272409229</v>
      </c>
      <c r="AA4094" s="5">
        <f ca="1">VLOOKUP(CONCATENATE($F4094," ",$G4094),AllocFactorMatrix,(AA$4+1),FALSE)*$E4094</f>
        <v>19.137948375441994</v>
      </c>
      <c r="AB4094" s="5">
        <f t="shared" ca="1" si="5926"/>
        <v>1047.2384756163649</v>
      </c>
      <c r="AC4094" s="5">
        <f ca="1">VLOOKUP(CONCATENATE($F4094," ",$G4094),AllocFactorMatrix,(AC$4+1),FALSE)*$E4094</f>
        <v>14.972267859679238</v>
      </c>
      <c r="AD4094" s="5">
        <f ca="1">VLOOKUP(CONCATENATE($F4094," ",$G4094),AllocFactorMatrix,(AD$4+1),FALSE)*$E4094</f>
        <v>396.96734936775385</v>
      </c>
      <c r="AE4094" s="5">
        <f ca="1">VLOOKUP(CONCATENATE($F4094," ",$G4094),AllocFactorMatrix,(AE$4+1),FALSE)*$E4094</f>
        <v>83.725468921356608</v>
      </c>
    </row>
    <row r="4095" spans="1:31" s="48" customFormat="1" hidden="1" outlineLevel="1">
      <c r="A4095" s="49"/>
      <c r="B4095" s="97"/>
      <c r="E4095" s="44"/>
      <c r="F4095" s="167" t="str">
        <f>F4102</f>
        <v>RB_GUP</v>
      </c>
      <c r="G4095" s="48" t="str">
        <f>$G$8</f>
        <v>PRODUCTION</v>
      </c>
      <c r="H4095" s="4">
        <f t="shared" ref="H4095:H4118" ca="1" si="5936">SUBTOTAL(9,I4095:AE4095)</f>
        <v>-274526.29573553306</v>
      </c>
      <c r="I4095" s="5">
        <f t="shared" ref="I4095:N4095" ca="1" si="5937">VLOOKUP(CONCATENATE($F4095," ",$G4095),AllocFactorMatrix,(I$4+1),FALSE)*$E4102</f>
        <v>-141180.89307140332</v>
      </c>
      <c r="J4095" s="47">
        <f t="shared" ca="1" si="5937"/>
        <v>-31.584585956005309</v>
      </c>
      <c r="K4095" s="47">
        <f t="shared" ca="1" si="5937"/>
        <v>-55.302357928609887</v>
      </c>
      <c r="L4095" s="5">
        <f t="shared" ca="1" si="5937"/>
        <v>-32904.674065196021</v>
      </c>
      <c r="M4095" s="5">
        <f t="shared" ca="1" si="5937"/>
        <v>-457.86812083426332</v>
      </c>
      <c r="N4095" s="5">
        <f t="shared" ca="1" si="5937"/>
        <v>-63.768990638442226</v>
      </c>
      <c r="O4095" s="5">
        <f t="shared" ref="O4095:O4118" ca="1" si="5938">SUBTOTAL(9,L4095:N4095)</f>
        <v>-33426.311176668722</v>
      </c>
      <c r="P4095" s="5">
        <f ca="1">VLOOKUP(CONCATENATE($F4095," ",$G4095),AllocFactorMatrix,(P$4+1),FALSE)*$E4102</f>
        <v>-19571.460212566559</v>
      </c>
      <c r="Q4095" s="5">
        <f ca="1">VLOOKUP(CONCATENATE($F4095," ",$G4095),AllocFactorMatrix,(Q$4+1),FALSE)*$E4102</f>
        <v>-3512.2742605752364</v>
      </c>
      <c r="R4095" s="5">
        <f ca="1">VLOOKUP(CONCATENATE($F4095," ",$G4095),AllocFactorMatrix,(R$4+1),FALSE)*$E4102</f>
        <v>-712.25337793541541</v>
      </c>
      <c r="S4095" s="5">
        <f ca="1">VLOOKUP(CONCATENATE($F4095," ",$G4095),AllocFactorMatrix,(S$4+1),FALSE)*$E4102</f>
        <v>-27.047499930471744</v>
      </c>
      <c r="T4095" s="5">
        <f t="shared" ref="T4095:T4110" ca="1" si="5939">SUBTOTAL(9,P4095:S4095)</f>
        <v>-23823.035351007682</v>
      </c>
      <c r="U4095" s="5">
        <f ca="1">VLOOKUP(CONCATENATE($F4095," ",$G4095),AllocFactorMatrix,(U$4+1),FALSE)*$E4102</f>
        <v>-928.23208576639684</v>
      </c>
      <c r="V4095" s="5">
        <f ca="1">VLOOKUP(CONCATENATE($F4095," ",$G4095),AllocFactorMatrix,(V$4+1),FALSE)*$E4102</f>
        <v>-12531.669165101943</v>
      </c>
      <c r="W4095" s="5">
        <f ca="1">VLOOKUP(CONCATENATE($F4095," ",$G4095),AllocFactorMatrix,(W$4+1),FALSE)*$E4102</f>
        <v>-47928.603970620927</v>
      </c>
      <c r="X4095" s="5">
        <f ca="1">VLOOKUP(CONCATENATE($F4095," ",$G4095),AllocFactorMatrix,(X$4+1),FALSE)*$E4102</f>
        <v>-8682.7111322306901</v>
      </c>
      <c r="Y4095" s="5">
        <f ca="1">SUBTOTAL(9,U4095:X4095)</f>
        <v>-70071.216353719952</v>
      </c>
      <c r="Z4095" s="5">
        <f ca="1">VLOOKUP(CONCATENATE($F4095," ",$G4095),AllocFactorMatrix,(Z$4+1),FALSE)*$E4102</f>
        <v>-5379.5909915455586</v>
      </c>
      <c r="AA4095" s="5">
        <f ca="1">VLOOKUP(CONCATENATE($F4095," ",$G4095),AllocFactorMatrix,(AA$4+1),FALSE)*$E4102</f>
        <v>-107.44423017779914</v>
      </c>
      <c r="AB4095" s="5">
        <f t="shared" ref="AB4095:AB4110" ca="1" si="5940">SUBTOTAL(9,Z4095:AA4095)</f>
        <v>-5487.0352217233576</v>
      </c>
      <c r="AC4095" s="5">
        <f ca="1">VLOOKUP(CONCATENATE($F4095," ",$G4095),AllocFactorMatrix,(AC$4+1),FALSE)*$E4102</f>
        <v>-70.965508299846618</v>
      </c>
      <c r="AD4095" s="5">
        <f ca="1">VLOOKUP(CONCATENATE($F4095," ",$G4095),AllocFactorMatrix,(AD$4+1),FALSE)*$E4102</f>
        <v>-315.26919298100114</v>
      </c>
      <c r="AE4095" s="5">
        <f ca="1">VLOOKUP(CONCATENATE($F4095," ",$G4095),AllocFactorMatrix,(AE$4+1),FALSE)*$E4102</f>
        <v>-64.68291584454083</v>
      </c>
    </row>
    <row r="4096" spans="1:31" s="48" customFormat="1" hidden="1" outlineLevel="1">
      <c r="A4096" s="49"/>
      <c r="B4096" s="97"/>
      <c r="E4096" s="44"/>
      <c r="F4096" s="167" t="str">
        <f>F4102</f>
        <v>RB_GUP</v>
      </c>
      <c r="G4096" s="48" t="str">
        <f>$G$9</f>
        <v>BULKTRAN</v>
      </c>
      <c r="H4096" s="4">
        <f t="shared" ca="1" si="5936"/>
        <v>-149082.73161983091</v>
      </c>
      <c r="I4096" s="5">
        <f t="shared" ref="I4096:N4096" ca="1" si="5941">VLOOKUP(CONCATENATE($F4096," ",$G4096),AllocFactorMatrix,(I$4+1),FALSE)*$E4102</f>
        <v>-76668.914849193403</v>
      </c>
      <c r="J4096" s="47">
        <f t="shared" ca="1" si="5941"/>
        <v>-17.152150539119198</v>
      </c>
      <c r="K4096" s="47">
        <f t="shared" ca="1" si="5941"/>
        <v>-30.032192591697306</v>
      </c>
      <c r="L4096" s="5">
        <f t="shared" ca="1" si="5941"/>
        <v>-17869.030285628436</v>
      </c>
      <c r="M4096" s="5">
        <f t="shared" ca="1" si="5941"/>
        <v>-248.64732900257317</v>
      </c>
      <c r="N4096" s="5">
        <f t="shared" ca="1" si="5941"/>
        <v>-34.630035317916843</v>
      </c>
      <c r="O4096" s="5">
        <f t="shared" ca="1" si="5938"/>
        <v>-18152.307649948925</v>
      </c>
      <c r="P4096" s="5">
        <f ca="1">VLOOKUP(CONCATENATE($F4096," ",$G4096),AllocFactorMatrix,(P$4+1),FALSE)*$E4102</f>
        <v>-10628.368923496901</v>
      </c>
      <c r="Q4096" s="5">
        <f ca="1">VLOOKUP(CONCATENATE($F4096," ",$G4096),AllocFactorMatrix,(Q$4+1),FALSE)*$E4102</f>
        <v>-1907.3562318016006</v>
      </c>
      <c r="R4096" s="5">
        <f ca="1">VLOOKUP(CONCATENATE($F4096," ",$G4096),AllocFactorMatrix,(R$4+1),FALSE)*$E4102</f>
        <v>-386.79237959178005</v>
      </c>
      <c r="S4096" s="5">
        <f ca="1">VLOOKUP(CONCATENATE($F4096," ",$G4096),AllocFactorMatrix,(S$4+1),FALSE)*$E4102</f>
        <v>-14.688265698985994</v>
      </c>
      <c r="T4096" s="5">
        <f t="shared" ca="1" si="5939"/>
        <v>-12937.205800589267</v>
      </c>
      <c r="U4096" s="5">
        <f ca="1">VLOOKUP(CONCATENATE($F4096," ",$G4096),AllocFactorMatrix,(U$4+1),FALSE)*$E4102</f>
        <v>-504.08058198016954</v>
      </c>
      <c r="V4096" s="5">
        <f ca="1">VLOOKUP(CONCATENATE($F4096," ",$G4096),AllocFactorMatrix,(V$4+1),FALSE)*$E4102</f>
        <v>-6805.3789378675801</v>
      </c>
      <c r="W4096" s="5">
        <f ca="1">VLOOKUP(CONCATENATE($F4096," ",$G4096),AllocFactorMatrix,(W$4+1),FALSE)*$E4102</f>
        <v>-26027.842555194595</v>
      </c>
      <c r="X4096" s="5">
        <f ca="1">VLOOKUP(CONCATENATE($F4096," ",$G4096),AllocFactorMatrix,(X$4+1),FALSE)*$E4102</f>
        <v>-4715.185079049319</v>
      </c>
      <c r="Y4096" s="5">
        <f t="shared" ref="Y4096:Y4102" ca="1" si="5942">SUBTOTAL(9,U4096:X4096)</f>
        <v>-38052.487154091665</v>
      </c>
      <c r="Z4096" s="5">
        <f ca="1">VLOOKUP(CONCATENATE($F4096," ",$G4096),AllocFactorMatrix,(Z$4+1),FALSE)*$E4102</f>
        <v>-2921.4109266591463</v>
      </c>
      <c r="AA4096" s="5">
        <f ca="1">VLOOKUP(CONCATENATE($F4096," ",$G4096),AllocFactorMatrix,(AA$4+1),FALSE)*$E4102</f>
        <v>-58.348069312556149</v>
      </c>
      <c r="AB4096" s="5">
        <f t="shared" ca="1" si="5940"/>
        <v>-2979.7589959717025</v>
      </c>
      <c r="AC4096" s="5">
        <f ca="1">VLOOKUP(CONCATENATE($F4096," ",$G4096),AllocFactorMatrix,(AC$4+1),FALSE)*$E4102</f>
        <v>-38.538136391578973</v>
      </c>
      <c r="AD4096" s="5">
        <f ca="1">VLOOKUP(CONCATENATE($F4096," ",$G4096),AllocFactorMatrix,(AD$4+1),FALSE)*$E4102</f>
        <v>-171.20834402860351</v>
      </c>
      <c r="AE4096" s="5">
        <f ca="1">VLOOKUP(CONCATENATE($F4096," ",$G4096),AllocFactorMatrix,(AE$4+1),FALSE)*$E4102</f>
        <v>-35.126346484963136</v>
      </c>
    </row>
    <row r="4097" spans="1:31" s="48" customFormat="1" hidden="1" outlineLevel="1">
      <c r="A4097" s="49"/>
      <c r="B4097" s="97"/>
      <c r="E4097" s="44"/>
      <c r="F4097" s="167" t="str">
        <f>F4102</f>
        <v>RB_GUP</v>
      </c>
      <c r="G4097" s="48" t="str">
        <f>$G$10</f>
        <v>SUBTRAN</v>
      </c>
      <c r="H4097" s="4">
        <f t="shared" ca="1" si="5936"/>
        <v>-41277.083352989008</v>
      </c>
      <c r="I4097" s="5">
        <f t="shared" ref="I4097:N4097" ca="1" si="5943">VLOOKUP(CONCATENATE($F4097," ",$G4097),AllocFactorMatrix,(I$4+1),FALSE)*$E4102</f>
        <v>-21087.230747180485</v>
      </c>
      <c r="J4097" s="47">
        <f t="shared" ca="1" si="5943"/>
        <v>-3.4337357106344215</v>
      </c>
      <c r="K4097" s="47">
        <f t="shared" ca="1" si="5943"/>
        <v>-6.3907717333766012</v>
      </c>
      <c r="L4097" s="5">
        <f t="shared" ca="1" si="5943"/>
        <v>-4941.8212756270104</v>
      </c>
      <c r="M4097" s="5">
        <f t="shared" ca="1" si="5943"/>
        <v>-69.065875229481009</v>
      </c>
      <c r="N4097" s="5">
        <f t="shared" ca="1" si="5943"/>
        <v>-12.500602519101562</v>
      </c>
      <c r="O4097" s="5">
        <f t="shared" ca="1" si="5938"/>
        <v>-5023.3877533755931</v>
      </c>
      <c r="P4097" s="5">
        <f ca="1">VLOOKUP(CONCATENATE($F4097," ",$G4097),AllocFactorMatrix,(P$4+1),FALSE)*$E4102</f>
        <v>-2853.0789100036204</v>
      </c>
      <c r="Q4097" s="5">
        <f ca="1">VLOOKUP(CONCATENATE($F4097," ",$G4097),AllocFactorMatrix,(Q$4+1),FALSE)*$E4102</f>
        <v>-513.4393847635605</v>
      </c>
      <c r="R4097" s="5">
        <f ca="1">VLOOKUP(CONCATENATE($F4097," ",$G4097),AllocFactorMatrix,(R$4+1),FALSE)*$E4102</f>
        <v>-134.77387988227471</v>
      </c>
      <c r="S4097" s="5">
        <f ca="1">VLOOKUP(CONCATENATE($F4097," ",$G4097),AllocFactorMatrix,(S$4+1),FALSE)*$E4102</f>
        <v>0</v>
      </c>
      <c r="T4097" s="5">
        <f t="shared" ca="1" si="5939"/>
        <v>-3501.2921746494558</v>
      </c>
      <c r="U4097" s="5">
        <f ca="1">VLOOKUP(CONCATENATE($F4097," ",$G4097),AllocFactorMatrix,(U$4+1),FALSE)*$E4102</f>
        <v>-128.78983885961171</v>
      </c>
      <c r="V4097" s="5">
        <f ca="1">VLOOKUP(CONCATENATE($F4097," ",$G4097),AllocFactorMatrix,(V$4+1),FALSE)*$E4102</f>
        <v>-1807.0463240773547</v>
      </c>
      <c r="W4097" s="5">
        <f ca="1">VLOOKUP(CONCATENATE($F4097," ",$G4097),AllocFactorMatrix,(W$4+1),FALSE)*$E4102</f>
        <v>-8910.1323099168585</v>
      </c>
      <c r="X4097" s="5">
        <f ca="1">VLOOKUP(CONCATENATE($F4097," ",$G4097),AllocFactorMatrix,(X$4+1),FALSE)*$E4102</f>
        <v>0</v>
      </c>
      <c r="Y4097" s="5">
        <f t="shared" ca="1" si="5942"/>
        <v>-10845.968472853825</v>
      </c>
      <c r="Z4097" s="5">
        <f ca="1">VLOOKUP(CONCATENATE($F4097," ",$G4097),AllocFactorMatrix,(Z$4+1),FALSE)*$E4102</f>
        <v>-783.23889086232361</v>
      </c>
      <c r="AA4097" s="5">
        <f ca="1">VLOOKUP(CONCATENATE($F4097," ",$G4097),AllocFactorMatrix,(AA$4+1),FALSE)*$E4102</f>
        <v>-15.726275429287591</v>
      </c>
      <c r="AB4097" s="5">
        <f t="shared" ca="1" si="5940"/>
        <v>-798.96516629161124</v>
      </c>
      <c r="AC4097" s="5">
        <f ca="1">VLOOKUP(CONCATENATE($F4097," ",$G4097),AllocFactorMatrix,(AC$4+1),FALSE)*$E4102</f>
        <v>-10.414531194013211</v>
      </c>
      <c r="AD4097" s="5">
        <f ca="1">VLOOKUP(CONCATENATE($F4097," ",$G4097),AllocFactorMatrix,(AD$4+1),FALSE)*$E4102</f>
        <v>0</v>
      </c>
      <c r="AE4097" s="5">
        <f ca="1">VLOOKUP(CONCATENATE($F4097," ",$G4097),AllocFactorMatrix,(AE$4+1),FALSE)*$E4102</f>
        <v>0</v>
      </c>
    </row>
    <row r="4098" spans="1:31" s="48" customFormat="1" hidden="1" outlineLevel="1">
      <c r="A4098" s="49"/>
      <c r="B4098" s="97"/>
      <c r="E4098" s="44"/>
      <c r="F4098" s="167" t="str">
        <f>F4102</f>
        <v>RB_GUP</v>
      </c>
      <c r="G4098" s="48" t="str">
        <f>$G$11</f>
        <v>DISTPRI</v>
      </c>
      <c r="H4098" s="4">
        <f t="shared" ca="1" si="5936"/>
        <v>-165143.09549955578</v>
      </c>
      <c r="I4098" s="5">
        <f t="shared" ref="I4098:N4098" ca="1" si="5944">VLOOKUP(CONCATENATE($F4098," ",$G4098),AllocFactorMatrix,(I$4+1),FALSE)*$E4102</f>
        <v>-108119.1128506619</v>
      </c>
      <c r="J4098" s="47">
        <f t="shared" ca="1" si="5944"/>
        <v>-17.753315118313694</v>
      </c>
      <c r="K4098" s="47">
        <f t="shared" ca="1" si="5944"/>
        <v>-32.848718158304798</v>
      </c>
      <c r="L4098" s="5">
        <f t="shared" ca="1" si="5944"/>
        <v>-25297.002561299127</v>
      </c>
      <c r="M4098" s="5">
        <f t="shared" ca="1" si="5944"/>
        <v>-353.49863810412012</v>
      </c>
      <c r="N4098" s="5">
        <f t="shared" ca="1" si="5944"/>
        <v>0</v>
      </c>
      <c r="O4098" s="5">
        <f t="shared" ca="1" si="5938"/>
        <v>-25650.501199403247</v>
      </c>
      <c r="P4098" s="5">
        <f ca="1">VLOOKUP(CONCATENATE($F4098," ",$G4098),AllocFactorMatrix,(P$4+1),FALSE)*$E4102</f>
        <v>-14670.255907530183</v>
      </c>
      <c r="Q4098" s="5">
        <f ca="1">VLOOKUP(CONCATENATE($F4098," ",$G4098),AllocFactorMatrix,(Q$4+1),FALSE)*$E4102</f>
        <v>-2639.8299296961945</v>
      </c>
      <c r="R4098" s="5">
        <f ca="1">VLOOKUP(CONCATENATE($F4098," ",$G4098),AllocFactorMatrix,(R$4+1),FALSE)*$E4102</f>
        <v>0</v>
      </c>
      <c r="S4098" s="5">
        <f ca="1">VLOOKUP(CONCATENATE($F4098," ",$G4098),AllocFactorMatrix,(S$4+1),FALSE)*$E4102</f>
        <v>0</v>
      </c>
      <c r="T4098" s="5">
        <f t="shared" ca="1" si="5939"/>
        <v>-17310.085837226379</v>
      </c>
      <c r="U4098" s="5">
        <f ca="1">VLOOKUP(CONCATENATE($F4098," ",$G4098),AllocFactorMatrix,(U$4+1),FALSE)*$E4102</f>
        <v>-664.32038106786729</v>
      </c>
      <c r="V4098" s="5">
        <f ca="1">VLOOKUP(CONCATENATE($F4098," ",$G4098),AllocFactorMatrix,(V$4+1),FALSE)*$E4102</f>
        <v>-9186.1310936899354</v>
      </c>
      <c r="W4098" s="5">
        <f ca="1">VLOOKUP(CONCATENATE($F4098," ",$G4098),AllocFactorMatrix,(W$4+1),FALSE)*$E4102</f>
        <v>0</v>
      </c>
      <c r="X4098" s="5">
        <f ca="1">VLOOKUP(CONCATENATE($F4098," ",$G4098),AllocFactorMatrix,(X$4+1),FALSE)*$E4102</f>
        <v>0</v>
      </c>
      <c r="Y4098" s="5">
        <f t="shared" ca="1" si="5942"/>
        <v>-9850.4514747578032</v>
      </c>
      <c r="Z4098" s="5">
        <f ca="1">VLOOKUP(CONCATENATE($F4098," ",$G4098),AllocFactorMatrix,(Z$4+1),FALSE)*$E4102</f>
        <v>-4028.3994438969912</v>
      </c>
      <c r="AA4098" s="5">
        <f ca="1">VLOOKUP(CONCATENATE($F4098," ",$G4098),AllocFactorMatrix,(AA$4+1),FALSE)*$E4102</f>
        <v>-80.856329663807671</v>
      </c>
      <c r="AB4098" s="5">
        <f t="shared" ca="1" si="5940"/>
        <v>-4109.2557735607988</v>
      </c>
      <c r="AC4098" s="5">
        <f ca="1">VLOOKUP(CONCATENATE($F4098," ",$G4098),AllocFactorMatrix,(AC$4+1),FALSE)*$E4102</f>
        <v>-53.086330669052671</v>
      </c>
      <c r="AD4098" s="5">
        <f ca="1">VLOOKUP(CONCATENATE($F4098," ",$G4098),AllocFactorMatrix,(AD$4+1),FALSE)*$E4102</f>
        <v>0</v>
      </c>
      <c r="AE4098" s="5">
        <f ca="1">VLOOKUP(CONCATENATE($F4098," ",$G4098),AllocFactorMatrix,(AE$4+1),FALSE)*$E4102</f>
        <v>0</v>
      </c>
    </row>
    <row r="4099" spans="1:31" s="48" customFormat="1" hidden="1" outlineLevel="1">
      <c r="A4099" s="49"/>
      <c r="B4099" s="97"/>
      <c r="E4099" s="44"/>
      <c r="F4099" s="167" t="str">
        <f>F4102</f>
        <v>RB_GUP</v>
      </c>
      <c r="G4099" s="48" t="str">
        <f>$G$12</f>
        <v>DISTSEC</v>
      </c>
      <c r="H4099" s="4">
        <f t="shared" ca="1" si="5936"/>
        <v>-79167.375429576961</v>
      </c>
      <c r="I4099" s="5">
        <f t="shared" ref="I4099:N4099" ca="1" si="5945">VLOOKUP(CONCATENATE($F4099," ",$G4099),AllocFactorMatrix,(I$4+1),FALSE)*$E4102</f>
        <v>-58735.951456870454</v>
      </c>
      <c r="J4099" s="47">
        <f t="shared" ca="1" si="5945"/>
        <v>-14.560339625742314</v>
      </c>
      <c r="K4099" s="47">
        <f t="shared" ca="1" si="5945"/>
        <v>-18.859652507359137</v>
      </c>
      <c r="L4099" s="5">
        <f t="shared" ca="1" si="5945"/>
        <v>-11839.218516709392</v>
      </c>
      <c r="M4099" s="5">
        <f t="shared" ca="1" si="5945"/>
        <v>0</v>
      </c>
      <c r="N4099" s="5">
        <f t="shared" ca="1" si="5945"/>
        <v>0</v>
      </c>
      <c r="O4099" s="5">
        <f t="shared" ca="1" si="5938"/>
        <v>-11839.218516709392</v>
      </c>
      <c r="P4099" s="5">
        <f ca="1">VLOOKUP(CONCATENATE($F4099," ",$G4099),AllocFactorMatrix,(P$4+1),FALSE)*$E4102</f>
        <v>-5910.0647837575088</v>
      </c>
      <c r="Q4099" s="5">
        <f ca="1">VLOOKUP(CONCATENATE($F4099," ",$G4099),AllocFactorMatrix,(Q$4+1),FALSE)*$E4102</f>
        <v>0</v>
      </c>
      <c r="R4099" s="5">
        <f ca="1">VLOOKUP(CONCATENATE($F4099," ",$G4099),AllocFactorMatrix,(R$4+1),FALSE)*$E4102</f>
        <v>0</v>
      </c>
      <c r="S4099" s="5">
        <f ca="1">VLOOKUP(CONCATENATE($F4099," ",$G4099),AllocFactorMatrix,(S$4+1),FALSE)*$E4102</f>
        <v>0</v>
      </c>
      <c r="T4099" s="5">
        <f t="shared" ca="1" si="5939"/>
        <v>-5910.0647837575088</v>
      </c>
      <c r="U4099" s="5">
        <f ca="1">VLOOKUP(CONCATENATE($F4099," ",$G4099),AllocFactorMatrix,(U$4+1),FALSE)*$E4102</f>
        <v>-221.32862714563413</v>
      </c>
      <c r="V4099" s="5">
        <f ca="1">VLOOKUP(CONCATENATE($F4099," ",$G4099),AllocFactorMatrix,(V$4+1),FALSE)*$E4102</f>
        <v>0</v>
      </c>
      <c r="W4099" s="5">
        <f ca="1">VLOOKUP(CONCATENATE($F4099," ",$G4099),AllocFactorMatrix,(W$4+1),FALSE)*$E4102</f>
        <v>0</v>
      </c>
      <c r="X4099" s="5">
        <f ca="1">VLOOKUP(CONCATENATE($F4099," ",$G4099),AllocFactorMatrix,(X$4+1),FALSE)*$E4102</f>
        <v>0</v>
      </c>
      <c r="Y4099" s="5">
        <f t="shared" ca="1" si="5942"/>
        <v>-221.32862714563413</v>
      </c>
      <c r="Z4099" s="5">
        <f ca="1">VLOOKUP(CONCATENATE($F4099," ",$G4099),AllocFactorMatrix,(Z$4+1),FALSE)*$E4102</f>
        <v>-1672.6620076359645</v>
      </c>
      <c r="AA4099" s="5">
        <f ca="1">VLOOKUP(CONCATENATE($F4099," ",$G4099),AllocFactorMatrix,(AA$4+1),FALSE)*$E4102</f>
        <v>0</v>
      </c>
      <c r="AB4099" s="5">
        <f t="shared" ca="1" si="5940"/>
        <v>-1672.6620076359645</v>
      </c>
      <c r="AC4099" s="5">
        <f ca="1">VLOOKUP(CONCATENATE($F4099," ",$G4099),AllocFactorMatrix,(AC$4+1),FALSE)*$E4102</f>
        <v>-19.776839255437395</v>
      </c>
      <c r="AD4099" s="5">
        <f ca="1">VLOOKUP(CONCATENATE($F4099," ",$G4099),AllocFactorMatrix,(AD$4+1),FALSE)*$E4102</f>
        <v>-608.72537986518751</v>
      </c>
      <c r="AE4099" s="5">
        <f ca="1">VLOOKUP(CONCATENATE($F4099," ",$G4099),AllocFactorMatrix,(AE$4+1),FALSE)*$E4102</f>
        <v>-126.22782620426999</v>
      </c>
    </row>
    <row r="4100" spans="1:31" s="48" customFormat="1" hidden="1" outlineLevel="1">
      <c r="A4100" s="49"/>
      <c r="B4100" s="97"/>
      <c r="E4100" s="44"/>
      <c r="F4100" s="167" t="str">
        <f>F4102</f>
        <v>RB_GUP</v>
      </c>
      <c r="G4100" s="48" t="str">
        <f>$G$13</f>
        <v>ENERGY</v>
      </c>
      <c r="H4100" s="4">
        <f t="shared" ca="1" si="5936"/>
        <v>-5125.3448096151533</v>
      </c>
      <c r="I4100" s="5">
        <f t="shared" ref="I4100:N4100" ca="1" si="5946">VLOOKUP(CONCATENATE($F4100," ",$G4100),AllocFactorMatrix,(I$4+1),FALSE)*$E4102</f>
        <v>-2005.1558616635891</v>
      </c>
      <c r="J4100" s="47">
        <f t="shared" ca="1" si="5946"/>
        <v>-0.32087979728585475</v>
      </c>
      <c r="K4100" s="47">
        <f t="shared" ca="1" si="5946"/>
        <v>-0.9252249896758995</v>
      </c>
      <c r="L4100" s="5">
        <f t="shared" ca="1" si="5946"/>
        <v>-578.19428093044053</v>
      </c>
      <c r="M4100" s="5">
        <f t="shared" ca="1" si="5946"/>
        <v>-8.0640897054482643</v>
      </c>
      <c r="N4100" s="5">
        <f t="shared" ca="1" si="5946"/>
        <v>-1.1273529064141414</v>
      </c>
      <c r="O4100" s="5">
        <f t="shared" ca="1" si="5938"/>
        <v>-587.38572354230291</v>
      </c>
      <c r="P4100" s="5">
        <f ca="1">VLOOKUP(CONCATENATE($F4100," ",$G4100),AllocFactorMatrix,(P$4+1),FALSE)*$E4102</f>
        <v>-374.84773901188476</v>
      </c>
      <c r="Q4100" s="5">
        <f ca="1">VLOOKUP(CONCATENATE($F4100," ",$G4100),AllocFactorMatrix,(Q$4+1),FALSE)*$E4102</f>
        <v>-66.947203438604063</v>
      </c>
      <c r="R4100" s="5">
        <f ca="1">VLOOKUP(CONCATENATE($F4100," ",$G4100),AllocFactorMatrix,(R$4+1),FALSE)*$E4102</f>
        <v>-13.63290232985204</v>
      </c>
      <c r="S4100" s="5">
        <f ca="1">VLOOKUP(CONCATENATE($F4100," ",$G4100),AllocFactorMatrix,(S$4+1),FALSE)*$E4102</f>
        <v>-0.51491933478320462</v>
      </c>
      <c r="T4100" s="5">
        <f t="shared" ca="1" si="5939"/>
        <v>-455.94276411512402</v>
      </c>
      <c r="U4100" s="5">
        <f ca="1">VLOOKUP(CONCATENATE($F4100," ",$G4100),AllocFactorMatrix,(U$4+1),FALSE)*$E4102</f>
        <v>-19.659339476225455</v>
      </c>
      <c r="V4100" s="5">
        <f ca="1">VLOOKUP(CONCATENATE($F4100," ",$G4100),AllocFactorMatrix,(V$4+1),FALSE)*$E4102</f>
        <v>-310.81789504247644</v>
      </c>
      <c r="W4100" s="5">
        <f ca="1">VLOOKUP(CONCATENATE($F4100," ",$G4100),AllocFactorMatrix,(W$4+1),FALSE)*$E4102</f>
        <v>-1336.7771793065967</v>
      </c>
      <c r="X4100" s="5">
        <f ca="1">VLOOKUP(CONCATENATE($F4100," ",$G4100),AllocFactorMatrix,(X$4+1),FALSE)*$E4102</f>
        <v>-251.46174971902727</v>
      </c>
      <c r="Y4100" s="5">
        <f t="shared" ca="1" si="5942"/>
        <v>-1918.7161635443258</v>
      </c>
      <c r="Z4100" s="5">
        <f ca="1">VLOOKUP(CONCATENATE($F4100," ",$G4100),AllocFactorMatrix,(Z$4+1),FALSE)*$E4102</f>
        <v>-103.11674232739745</v>
      </c>
      <c r="AA4100" s="5">
        <f ca="1">VLOOKUP(CONCATENATE($F4100," ",$G4100),AllocFactorMatrix,(AA$4+1),FALSE)*$E4102</f>
        <v>-2.0690168653987886</v>
      </c>
      <c r="AB4100" s="5">
        <f t="shared" ca="1" si="5940"/>
        <v>-105.18575919279624</v>
      </c>
      <c r="AC4100" s="5">
        <f ca="1">VLOOKUP(CONCATENATE($F4100," ",$G4100),AllocFactorMatrix,(AC$4+1),FALSE)*$E4102</f>
        <v>-1.845571916215986</v>
      </c>
      <c r="AD4100" s="5">
        <f ca="1">VLOOKUP(CONCATENATE($F4100," ",$G4100),AllocFactorMatrix,(AD$4+1),FALSE)*$E4102</f>
        <v>-41.340178850229357</v>
      </c>
      <c r="AE4100" s="5">
        <f ca="1">VLOOKUP(CONCATENATE($F4100," ",$G4100),AllocFactorMatrix,(AE$4+1),FALSE)*$E4102</f>
        <v>-8.526682003608121</v>
      </c>
    </row>
    <row r="4101" spans="1:31" s="48" customFormat="1" hidden="1" outlineLevel="1">
      <c r="A4101" s="49"/>
      <c r="B4101" s="97"/>
      <c r="E4101" s="44"/>
      <c r="F4101" s="167" t="str">
        <f>F4102</f>
        <v>RB_GUP</v>
      </c>
      <c r="G4101" s="48" t="str">
        <f>$G$14</f>
        <v>CUSTOMER</v>
      </c>
      <c r="H4101" s="4">
        <f t="shared" ca="1" si="5936"/>
        <v>-37311.073552899288</v>
      </c>
      <c r="I4101" s="5">
        <f t="shared" ref="I4101:N4101" ca="1" si="5947">VLOOKUP(CONCATENATE($F4101," ",$G4101),AllocFactorMatrix,(I$4+1),FALSE)*$E4102</f>
        <v>-18476.676463301275</v>
      </c>
      <c r="J4101" s="47">
        <f t="shared" ca="1" si="5947"/>
        <v>-3.7284579773052844</v>
      </c>
      <c r="K4101" s="47">
        <f t="shared" ca="1" si="5947"/>
        <v>-1.9760618283347837</v>
      </c>
      <c r="L4101" s="5">
        <f t="shared" ca="1" si="5947"/>
        <v>-5888.6031283396478</v>
      </c>
      <c r="M4101" s="5">
        <f t="shared" ca="1" si="5947"/>
        <v>-375.96414933567399</v>
      </c>
      <c r="N4101" s="5">
        <f t="shared" ca="1" si="5947"/>
        <v>-63.232167103942153</v>
      </c>
      <c r="O4101" s="5">
        <f t="shared" ca="1" si="5938"/>
        <v>-6327.7994447792635</v>
      </c>
      <c r="P4101" s="5">
        <f ca="1">VLOOKUP(CONCATENATE($F4101," ",$G4101),AllocFactorMatrix,(P$4+1),FALSE)*$E4102</f>
        <v>-458.59771389864767</v>
      </c>
      <c r="Q4101" s="5">
        <f ca="1">VLOOKUP(CONCATENATE($F4101," ",$G4101),AllocFactorMatrix,(Q$4+1),FALSE)*$E4102</f>
        <v>-132.7356825895495</v>
      </c>
      <c r="R4101" s="5">
        <f ca="1">VLOOKUP(CONCATENATE($F4101," ",$G4101),AllocFactorMatrix,(R$4+1),FALSE)*$E4102</f>
        <v>-155.48495079274966</v>
      </c>
      <c r="S4101" s="5">
        <f ca="1">VLOOKUP(CONCATENATE($F4101," ",$G4101),AllocFactorMatrix,(S$4+1),FALSE)*$E4102</f>
        <v>-19.427464722344048</v>
      </c>
      <c r="T4101" s="5">
        <f t="shared" ca="1" si="5939"/>
        <v>-766.24581200329101</v>
      </c>
      <c r="U4101" s="5">
        <f ca="1">VLOOKUP(CONCATENATE($F4101," ",$G4101),AllocFactorMatrix,(U$4+1),FALSE)*$E4102</f>
        <v>-3.0405217566076597</v>
      </c>
      <c r="V4101" s="5">
        <f ca="1">VLOOKUP(CONCATENATE($F4101," ",$G4101),AllocFactorMatrix,(V$4+1),FALSE)*$E4102</f>
        <v>-94.212040609977933</v>
      </c>
      <c r="W4101" s="5">
        <f ca="1">VLOOKUP(CONCATENATE($F4101," ",$G4101),AllocFactorMatrix,(W$4+1),FALSE)*$E4102</f>
        <v>-261.35634322778878</v>
      </c>
      <c r="X4101" s="5">
        <f ca="1">VLOOKUP(CONCATENATE($F4101," ",$G4101),AllocFactorMatrix,(X$4+1),FALSE)*$E4102</f>
        <v>-77.712569649427067</v>
      </c>
      <c r="Y4101" s="5">
        <f t="shared" ca="1" si="5942"/>
        <v>-436.32147524380144</v>
      </c>
      <c r="Z4101" s="5">
        <f ca="1">VLOOKUP(CONCATENATE($F4101," ",$G4101),AllocFactorMatrix,(Z$4+1),FALSE)*$E4102</f>
        <v>-92.797622608194061</v>
      </c>
      <c r="AA4101" s="5">
        <f ca="1">VLOOKUP(CONCATENATE($F4101," ",$G4101),AllocFactorMatrix,(AA$4+1),FALSE)*$E4102</f>
        <v>-1.7376260732684199</v>
      </c>
      <c r="AB4101" s="5">
        <f t="shared" ca="1" si="5940"/>
        <v>-94.535248681462477</v>
      </c>
      <c r="AC4101" s="5">
        <f ca="1">VLOOKUP(CONCATENATE($F4101," ",$G4101),AllocFactorMatrix,(AC$4+1),FALSE)*$E4102</f>
        <v>-8.9771021674801492</v>
      </c>
      <c r="AD4101" s="5">
        <f ca="1">VLOOKUP(CONCATENATE($F4101," ",$G4101),AllocFactorMatrix,(AD$4+1),FALSE)*$E4102</f>
        <v>-9865.3152467966902</v>
      </c>
      <c r="AE4101" s="5">
        <f ca="1">VLOOKUP(CONCATENATE($F4101," ",$G4101),AllocFactorMatrix,(AE$4+1),FALSE)*$E4102</f>
        <v>-1329.4982401203786</v>
      </c>
    </row>
    <row r="4102" spans="1:31" s="48" customFormat="1" collapsed="1">
      <c r="A4102" s="49"/>
      <c r="B4102" s="97"/>
      <c r="D4102" s="48" t="s">
        <v>686</v>
      </c>
      <c r="E4102" s="54">
        <v>-751633</v>
      </c>
      <c r="F4102" s="87" t="s">
        <v>71</v>
      </c>
      <c r="G4102" s="48" t="str">
        <f>$G$15</f>
        <v>TOTAL</v>
      </c>
      <c r="H4102" s="4">
        <f t="shared" ca="1" si="5936"/>
        <v>-751633.00000000012</v>
      </c>
      <c r="I4102" s="5">
        <f t="shared" ref="I4102:N4102" ca="1" si="5948">VLOOKUP(CONCATENATE($F4102," ",$G4102),AllocFactorMatrix,(I$4+1),FALSE)*$E4102</f>
        <v>-426273.93530027434</v>
      </c>
      <c r="J4102" s="47">
        <f t="shared" ca="1" si="5948"/>
        <v>-88.533464724406073</v>
      </c>
      <c r="K4102" s="47">
        <f t="shared" ca="1" si="5948"/>
        <v>-146.3349797373584</v>
      </c>
      <c r="L4102" s="5">
        <f t="shared" ca="1" si="5948"/>
        <v>-99318.54411373008</v>
      </c>
      <c r="M4102" s="5">
        <f t="shared" ca="1" si="5948"/>
        <v>-1513.10820221156</v>
      </c>
      <c r="N4102" s="5">
        <f t="shared" ca="1" si="5948"/>
        <v>-175.25914848581692</v>
      </c>
      <c r="O4102" s="5">
        <f t="shared" ca="1" si="5938"/>
        <v>-101006.91146442745</v>
      </c>
      <c r="P4102" s="5">
        <f ca="1">VLOOKUP(CONCATENATE($F4102," ",$G4102),AllocFactorMatrix,(P$4+1),FALSE)*$E4102</f>
        <v>-54466.674190265301</v>
      </c>
      <c r="Q4102" s="5">
        <f ca="1">VLOOKUP(CONCATENATE($F4102," ",$G4102),AllocFactorMatrix,(Q$4+1),FALSE)*$E4102</f>
        <v>-8772.5826928647457</v>
      </c>
      <c r="R4102" s="5">
        <f ca="1">VLOOKUP(CONCATENATE($F4102," ",$G4102),AllocFactorMatrix,(R$4+1),FALSE)*$E4102</f>
        <v>-1402.9374905320717</v>
      </c>
      <c r="S4102" s="5">
        <f ca="1">VLOOKUP(CONCATENATE($F4102," ",$G4102),AllocFactorMatrix,(S$4+1),FALSE)*$E4102</f>
        <v>-61.678149686584995</v>
      </c>
      <c r="T4102" s="5">
        <f t="shared" ca="1" si="5939"/>
        <v>-64703.872523348706</v>
      </c>
      <c r="U4102" s="5">
        <f ca="1">VLOOKUP(CONCATENATE($F4102," ",$G4102),AllocFactorMatrix,(U$4+1),FALSE)*$E4102</f>
        <v>-2469.4513760525124</v>
      </c>
      <c r="V4102" s="5">
        <f ca="1">VLOOKUP(CONCATENATE($F4102," ",$G4102),AllocFactorMatrix,(V$4+1),FALSE)*$E4102</f>
        <v>-30735.25545638927</v>
      </c>
      <c r="W4102" s="5">
        <f ca="1">VLOOKUP(CONCATENATE($F4102," ",$G4102),AllocFactorMatrix,(W$4+1),FALSE)*$E4102</f>
        <v>-84464.712358266755</v>
      </c>
      <c r="X4102" s="5">
        <f ca="1">VLOOKUP(CONCATENATE($F4102," ",$G4102),AllocFactorMatrix,(X$4+1),FALSE)*$E4102</f>
        <v>-13727.070530648465</v>
      </c>
      <c r="Y4102" s="5">
        <f t="shared" ca="1" si="5942"/>
        <v>-131396.48972135701</v>
      </c>
      <c r="Z4102" s="5">
        <f ca="1">VLOOKUP(CONCATENATE($F4102," ",$G4102),AllocFactorMatrix,(Z$4+1),FALSE)*$E4102</f>
        <v>-14981.216625535573</v>
      </c>
      <c r="AA4102" s="5">
        <f ca="1">VLOOKUP(CONCATENATE($F4102," ",$G4102),AllocFactorMatrix,(AA$4+1),FALSE)*$E4102</f>
        <v>-266.18154752211768</v>
      </c>
      <c r="AB4102" s="5">
        <f t="shared" ca="1" si="5940"/>
        <v>-15247.398173057691</v>
      </c>
      <c r="AC4102" s="5">
        <f ca="1">VLOOKUP(CONCATENATE($F4102," ",$G4102),AllocFactorMatrix,(AC$4+1),FALSE)*$E4102</f>
        <v>-203.60401989362498</v>
      </c>
      <c r="AD4102" s="5">
        <f ca="1">VLOOKUP(CONCATENATE($F4102," ",$G4102),AllocFactorMatrix,(AD$4+1),FALSE)*$E4102</f>
        <v>-11001.858342521711</v>
      </c>
      <c r="AE4102" s="5">
        <f ca="1">VLOOKUP(CONCATENATE($F4102," ",$G4102),AllocFactorMatrix,(AE$4+1),FALSE)*$E4102</f>
        <v>-1564.0620106577605</v>
      </c>
    </row>
    <row r="4103" spans="1:31" hidden="1" outlineLevel="1">
      <c r="E4103" s="44"/>
      <c r="F4103" s="167" t="str">
        <f>F4110</f>
        <v>RB_GUP</v>
      </c>
      <c r="G4103" s="48" t="str">
        <f>$G$8</f>
        <v>PRODUCTION</v>
      </c>
      <c r="H4103" s="4">
        <f t="shared" ca="1" si="5936"/>
        <v>-3140092.6729007461</v>
      </c>
      <c r="I4103" s="5">
        <f t="shared" ref="I4103:N4103" ca="1" si="5949">VLOOKUP(CONCATENATE($F4103," ",$G4103),AllocFactorMatrix,(I$4+1),FALSE)*$E4110</f>
        <v>-1614858.3752216359</v>
      </c>
      <c r="J4103" s="47">
        <f t="shared" ca="1" si="5949"/>
        <v>-361.27150104629851</v>
      </c>
      <c r="K4103" s="47">
        <f t="shared" ca="1" si="5949"/>
        <v>-632.56063853735077</v>
      </c>
      <c r="L4103" s="5">
        <f t="shared" ca="1" si="5949"/>
        <v>-376370.96169412823</v>
      </c>
      <c r="M4103" s="5">
        <f t="shared" ca="1" si="5949"/>
        <v>-5237.1971418416297</v>
      </c>
      <c r="N4103" s="5">
        <f t="shared" ca="1" si="5949"/>
        <v>-729.40386175228878</v>
      </c>
      <c r="O4103" s="5">
        <f t="shared" ca="1" si="5938"/>
        <v>-382337.56269772217</v>
      </c>
      <c r="P4103" s="5">
        <f ca="1">VLOOKUP(CONCATENATE($F4103," ",$G4103),AllocFactorMatrix,(P$4+1),FALSE)*$E4110</f>
        <v>-223862.70374133126</v>
      </c>
      <c r="Q4103" s="5">
        <f ca="1">VLOOKUP(CONCATENATE($F4103," ",$G4103),AllocFactorMatrix,(Q$4+1),FALSE)*$E4110</f>
        <v>-40174.172172835955</v>
      </c>
      <c r="R4103" s="5">
        <f ca="1">VLOOKUP(CONCATENATE($F4103," ",$G4103),AllocFactorMatrix,(R$4+1),FALSE)*$E4110</f>
        <v>-8146.9121466542238</v>
      </c>
      <c r="S4103" s="5">
        <f ca="1">VLOOKUP(CONCATENATE($F4103," ",$G4103),AllocFactorMatrix,(S$4+1),FALSE)*$E4110</f>
        <v>-309.37530455653439</v>
      </c>
      <c r="T4103" s="5">
        <f t="shared" ca="1" si="5939"/>
        <v>-272493.16336537793</v>
      </c>
      <c r="U4103" s="5">
        <f ca="1">VLOOKUP(CONCATENATE($F4103," ",$G4103),AllocFactorMatrix,(U$4+1),FALSE)*$E4110</f>
        <v>-10617.324520614853</v>
      </c>
      <c r="V4103" s="5">
        <f ca="1">VLOOKUP(CONCATENATE($F4103," ",$G4103),AllocFactorMatrix,(V$4+1),FALSE)*$E4110</f>
        <v>-143340.01199820041</v>
      </c>
      <c r="W4103" s="5">
        <f ca="1">VLOOKUP(CONCATENATE($F4103," ",$G4103),AllocFactorMatrix,(W$4+1),FALSE)*$E4110</f>
        <v>-548218.00493565074</v>
      </c>
      <c r="X4103" s="5">
        <f ca="1">VLOOKUP(CONCATENATE($F4103," ",$G4103),AllocFactorMatrix,(X$4+1),FALSE)*$E4110</f>
        <v>-99314.776146241406</v>
      </c>
      <c r="Y4103" s="5">
        <f ca="1">SUBTOTAL(9,U4103:X4103)</f>
        <v>-801490.11760070734</v>
      </c>
      <c r="Z4103" s="5">
        <f ca="1">VLOOKUP(CONCATENATE($F4103," ",$G4103),AllocFactorMatrix,(Z$4+1),FALSE)*$E4110</f>
        <v>-61532.955196497831</v>
      </c>
      <c r="AA4103" s="5">
        <f ca="1">VLOOKUP(CONCATENATE($F4103," ",$G4103),AllocFactorMatrix,(AA$4+1),FALSE)*$E4110</f>
        <v>-1228.970940735639</v>
      </c>
      <c r="AB4103" s="5">
        <f t="shared" ca="1" si="5940"/>
        <v>-62761.926137233473</v>
      </c>
      <c r="AC4103" s="5">
        <f ca="1">VLOOKUP(CONCATENATE($F4103," ",$G4103),AllocFactorMatrix,(AC$4+1),FALSE)*$E4110</f>
        <v>-811.71922727467381</v>
      </c>
      <c r="AD4103" s="5">
        <f ca="1">VLOOKUP(CONCATENATE($F4103," ",$G4103),AllocFactorMatrix,(AD$4+1),FALSE)*$E4110</f>
        <v>-3606.1189702012089</v>
      </c>
      <c r="AE4103" s="5">
        <f ca="1">VLOOKUP(CONCATENATE($F4103," ",$G4103),AllocFactorMatrix,(AE$4+1),FALSE)*$E4110</f>
        <v>-739.85754100935424</v>
      </c>
    </row>
    <row r="4104" spans="1:31" hidden="1" outlineLevel="1">
      <c r="E4104" s="44"/>
      <c r="F4104" s="167" t="str">
        <f>F4110</f>
        <v>RB_GUP</v>
      </c>
      <c r="G4104" s="48" t="str">
        <f>$G$9</f>
        <v>BULKTRAN</v>
      </c>
      <c r="H4104" s="4">
        <f t="shared" ca="1" si="5936"/>
        <v>-1705241.3575216832</v>
      </c>
      <c r="I4104" s="5">
        <f t="shared" ref="I4104:N4104" ca="1" si="5950">VLOOKUP(CONCATENATE($F4104," ",$G4104),AllocFactorMatrix,(I$4+1),FALSE)*$E4110</f>
        <v>-876956.05665815447</v>
      </c>
      <c r="J4104" s="47">
        <f t="shared" ca="1" si="5950"/>
        <v>-196.19010298475951</v>
      </c>
      <c r="K4104" s="47">
        <f t="shared" ca="1" si="5950"/>
        <v>-343.51488135468492</v>
      </c>
      <c r="L4104" s="5">
        <f t="shared" ca="1" si="5950"/>
        <v>-204389.9325614977</v>
      </c>
      <c r="M4104" s="5">
        <f t="shared" ca="1" si="5950"/>
        <v>-2844.083310290564</v>
      </c>
      <c r="N4104" s="5">
        <f t="shared" ca="1" si="5950"/>
        <v>-396.10602646546357</v>
      </c>
      <c r="O4104" s="5">
        <f t="shared" ca="1" si="5938"/>
        <v>-207630.12189825371</v>
      </c>
      <c r="P4104" s="5">
        <f ca="1">VLOOKUP(CONCATENATE($F4104," ",$G4104),AllocFactorMatrix,(P$4+1),FALSE)*$E4110</f>
        <v>-121569.64159713777</v>
      </c>
      <c r="Q4104" s="5">
        <f ca="1">VLOOKUP(CONCATENATE($F4104," ",$G4104),AllocFactorMatrix,(Q$4+1),FALSE)*$E4110</f>
        <v>-21816.763716731879</v>
      </c>
      <c r="R4104" s="5">
        <f ca="1">VLOOKUP(CONCATENATE($F4104," ",$G4104),AllocFactorMatrix,(R$4+1),FALSE)*$E4110</f>
        <v>-4424.2170457144539</v>
      </c>
      <c r="S4104" s="5">
        <f ca="1">VLOOKUP(CONCATENATE($F4104," ",$G4104),AllocFactorMatrix,(S$4+1),FALSE)*$E4110</f>
        <v>-168.00764158285855</v>
      </c>
      <c r="T4104" s="5">
        <f t="shared" ca="1" si="5939"/>
        <v>-147978.63000116698</v>
      </c>
      <c r="U4104" s="5">
        <f ca="1">VLOOKUP(CONCATENATE($F4104," ",$G4104),AllocFactorMatrix,(U$4+1),FALSE)*$E4110</f>
        <v>-5765.785524430541</v>
      </c>
      <c r="V4104" s="5">
        <f ca="1">VLOOKUP(CONCATENATE($F4104," ",$G4104),AllocFactorMatrix,(V$4+1),FALSE)*$E4110</f>
        <v>-77841.434030412653</v>
      </c>
      <c r="W4104" s="5">
        <f ca="1">VLOOKUP(CONCATENATE($F4104," ",$G4104),AllocFactorMatrix,(W$4+1),FALSE)*$E4110</f>
        <v>-297712.23729225498</v>
      </c>
      <c r="X4104" s="5">
        <f ca="1">VLOOKUP(CONCATENATE($F4104," ",$G4104),AllocFactorMatrix,(X$4+1),FALSE)*$E4110</f>
        <v>-53933.332974256409</v>
      </c>
      <c r="Y4104" s="5">
        <f t="shared" ref="Y4104:Y4110" ca="1" si="5951">SUBTOTAL(9,U4104:X4104)</f>
        <v>-435252.78982135461</v>
      </c>
      <c r="Z4104" s="5">
        <f ca="1">VLOOKUP(CONCATENATE($F4104," ",$G4104),AllocFactorMatrix,(Z$4+1),FALSE)*$E4110</f>
        <v>-33415.746279445397</v>
      </c>
      <c r="AA4104" s="5">
        <f ca="1">VLOOKUP(CONCATENATE($F4104," ",$G4104),AllocFactorMatrix,(AA$4+1),FALSE)*$E4110</f>
        <v>-667.3981610226773</v>
      </c>
      <c r="AB4104" s="5">
        <f t="shared" ca="1" si="5940"/>
        <v>-34083.144440468073</v>
      </c>
      <c r="AC4104" s="5">
        <f ca="1">VLOOKUP(CONCATENATE($F4104," ",$G4104),AllocFactorMatrix,(AC$4+1),FALSE)*$E4110</f>
        <v>-440.80775353857473</v>
      </c>
      <c r="AD4104" s="5">
        <f ca="1">VLOOKUP(CONCATENATE($F4104," ",$G4104),AllocFactorMatrix,(AD$4+1),FALSE)*$E4110</f>
        <v>-1958.3190207090352</v>
      </c>
      <c r="AE4104" s="5">
        <f ca="1">VLOOKUP(CONCATENATE($F4104," ",$G4104),AllocFactorMatrix,(AE$4+1),FALSE)*$E4110</f>
        <v>-401.78294369827483</v>
      </c>
    </row>
    <row r="4105" spans="1:31" hidden="1" outlineLevel="1">
      <c r="E4105" s="44"/>
      <c r="F4105" s="167" t="str">
        <f>F4110</f>
        <v>RB_GUP</v>
      </c>
      <c r="G4105" s="48" t="str">
        <f>$G$10</f>
        <v>SUBTRAN</v>
      </c>
      <c r="H4105" s="4">
        <f t="shared" ca="1" si="5936"/>
        <v>-472136.43650478777</v>
      </c>
      <c r="I4105" s="5">
        <f t="shared" ref="I4105:N4105" ca="1" si="5952">VLOOKUP(CONCATENATE($F4105," ",$G4105),AllocFactorMatrix,(I$4+1),FALSE)*$E4110</f>
        <v>-241200.42338231346</v>
      </c>
      <c r="J4105" s="47">
        <f t="shared" ca="1" si="5952"/>
        <v>-39.275830815230691</v>
      </c>
      <c r="K4105" s="47">
        <f t="shared" ca="1" si="5952"/>
        <v>-73.099064846922175</v>
      </c>
      <c r="L4105" s="5">
        <f t="shared" ca="1" si="5952"/>
        <v>-56525.648068812174</v>
      </c>
      <c r="M4105" s="5">
        <f t="shared" ca="1" si="5952"/>
        <v>-789.99080279179122</v>
      </c>
      <c r="N4105" s="5">
        <f t="shared" ca="1" si="5952"/>
        <v>-142.98466480926891</v>
      </c>
      <c r="O4105" s="5">
        <f t="shared" ca="1" si="5938"/>
        <v>-57458.623536413237</v>
      </c>
      <c r="P4105" s="5">
        <f ca="1">VLOOKUP(CONCATENATE($F4105," ",$G4105),AllocFactorMatrix,(P$4+1),FALSE)*$E4110</f>
        <v>-32634.149513825334</v>
      </c>
      <c r="Q4105" s="5">
        <f ca="1">VLOOKUP(CONCATENATE($F4105," ",$G4105),AllocFactorMatrix,(Q$4+1),FALSE)*$E4110</f>
        <v>-5872.8335868702843</v>
      </c>
      <c r="R4105" s="5">
        <f ca="1">VLOOKUP(CONCATENATE($F4105," ",$G4105),AllocFactorMatrix,(R$4+1),FALSE)*$E4110</f>
        <v>-1541.5735370007374</v>
      </c>
      <c r="S4105" s="5">
        <f ca="1">VLOOKUP(CONCATENATE($F4105," ",$G4105),AllocFactorMatrix,(S$4+1),FALSE)*$E4110</f>
        <v>0</v>
      </c>
      <c r="T4105" s="5">
        <f t="shared" ca="1" si="5939"/>
        <v>-40048.556637696354</v>
      </c>
      <c r="U4105" s="5">
        <f ca="1">VLOOKUP(CONCATENATE($F4105," ",$G4105),AllocFactorMatrix,(U$4+1),FALSE)*$E4110</f>
        <v>-1473.1267482541191</v>
      </c>
      <c r="V4105" s="5">
        <f ca="1">VLOOKUP(CONCATENATE($F4105," ",$G4105),AllocFactorMatrix,(V$4+1),FALSE)*$E4110</f>
        <v>-20669.39673893353</v>
      </c>
      <c r="W4105" s="5">
        <f ca="1">VLOOKUP(CONCATENATE($F4105," ",$G4105),AllocFactorMatrix,(W$4+1),FALSE)*$E4110</f>
        <v>-101916.07002886002</v>
      </c>
      <c r="X4105" s="5">
        <f ca="1">VLOOKUP(CONCATENATE($F4105," ",$G4105),AllocFactorMatrix,(X$4+1),FALSE)*$E4110</f>
        <v>0</v>
      </c>
      <c r="Y4105" s="5">
        <f t="shared" ca="1" si="5951"/>
        <v>-124058.59351604767</v>
      </c>
      <c r="Z4105" s="5">
        <f ca="1">VLOOKUP(CONCATENATE($F4105," ",$G4105),AllocFactorMatrix,(Z$4+1),FALSE)*$E4110</f>
        <v>-8958.8601912911545</v>
      </c>
      <c r="AA4105" s="5">
        <f ca="1">VLOOKUP(CONCATENATE($F4105," ",$G4105),AllocFactorMatrix,(AA$4+1),FALSE)*$E4110</f>
        <v>-179.88062715528525</v>
      </c>
      <c r="AB4105" s="5">
        <f t="shared" ca="1" si="5940"/>
        <v>-9138.7408184464402</v>
      </c>
      <c r="AC4105" s="5">
        <f ca="1">VLOOKUP(CONCATENATE($F4105," ",$G4105),AllocFactorMatrix,(AC$4+1),FALSE)*$E4110</f>
        <v>-119.12371820847875</v>
      </c>
      <c r="AD4105" s="5">
        <f ca="1">VLOOKUP(CONCATENATE($F4105," ",$G4105),AllocFactorMatrix,(AD$4+1),FALSE)*$E4110</f>
        <v>0</v>
      </c>
      <c r="AE4105" s="5">
        <f ca="1">VLOOKUP(CONCATENATE($F4105," ",$G4105),AllocFactorMatrix,(AE$4+1),FALSE)*$E4110</f>
        <v>0</v>
      </c>
    </row>
    <row r="4106" spans="1:31" hidden="1" outlineLevel="1">
      <c r="E4106" s="44"/>
      <c r="F4106" s="167" t="str">
        <f>F4110</f>
        <v>RB_GUP</v>
      </c>
      <c r="G4106" s="48" t="str">
        <f>$G$11</f>
        <v>DISTPRI</v>
      </c>
      <c r="H4106" s="4">
        <f t="shared" ca="1" si="5936"/>
        <v>-1888943.3624889124</v>
      </c>
      <c r="I4106" s="5">
        <f t="shared" ref="I4106:N4106" ca="1" si="5953">VLOOKUP(CONCATENATE($F4106," ",$G4106),AllocFactorMatrix,(I$4+1),FALSE)*$E4110</f>
        <v>-1236690.3984671694</v>
      </c>
      <c r="J4106" s="47">
        <f t="shared" ca="1" si="5953"/>
        <v>-203.06635680692392</v>
      </c>
      <c r="K4106" s="47">
        <f t="shared" ca="1" si="5953"/>
        <v>-375.73092561756999</v>
      </c>
      <c r="L4106" s="5">
        <f t="shared" ca="1" si="5953"/>
        <v>-289352.72730890242</v>
      </c>
      <c r="M4106" s="5">
        <f t="shared" ca="1" si="5953"/>
        <v>-4043.395844529533</v>
      </c>
      <c r="N4106" s="5">
        <f t="shared" ca="1" si="5953"/>
        <v>0</v>
      </c>
      <c r="O4106" s="5">
        <f t="shared" ca="1" si="5938"/>
        <v>-293396.12315343198</v>
      </c>
      <c r="P4106" s="5">
        <f ca="1">VLOOKUP(CONCATENATE($F4106," ",$G4106),AllocFactorMatrix,(P$4+1),FALSE)*$E4110</f>
        <v>-167801.64159280536</v>
      </c>
      <c r="Q4106" s="5">
        <f ca="1">VLOOKUP(CONCATENATE($F4106," ",$G4106),AllocFactorMatrix,(Q$4+1),FALSE)*$E4110</f>
        <v>-30194.960368855449</v>
      </c>
      <c r="R4106" s="5">
        <f ca="1">VLOOKUP(CONCATENATE($F4106," ",$G4106),AllocFactorMatrix,(R$4+1),FALSE)*$E4110</f>
        <v>0</v>
      </c>
      <c r="S4106" s="5">
        <f ca="1">VLOOKUP(CONCATENATE($F4106," ",$G4106),AllocFactorMatrix,(S$4+1),FALSE)*$E4110</f>
        <v>0</v>
      </c>
      <c r="T4106" s="5">
        <f t="shared" ca="1" si="5939"/>
        <v>-197996.60196166081</v>
      </c>
      <c r="U4106" s="5">
        <f ca="1">VLOOKUP(CONCATENATE($F4106," ",$G4106),AllocFactorMatrix,(U$4+1),FALSE)*$E4110</f>
        <v>-7598.6438947889774</v>
      </c>
      <c r="V4106" s="5">
        <f ca="1">VLOOKUP(CONCATENATE($F4106," ",$G4106),AllocFactorMatrix,(V$4+1),FALSE)*$E4110</f>
        <v>-105073.00534659828</v>
      </c>
      <c r="W4106" s="5">
        <f ca="1">VLOOKUP(CONCATENATE($F4106," ",$G4106),AllocFactorMatrix,(W$4+1),FALSE)*$E4110</f>
        <v>0</v>
      </c>
      <c r="X4106" s="5">
        <f ca="1">VLOOKUP(CONCATENATE($F4106," ",$G4106),AllocFactorMatrix,(X$4+1),FALSE)*$E4110</f>
        <v>0</v>
      </c>
      <c r="Y4106" s="5">
        <f t="shared" ca="1" si="5951"/>
        <v>-112671.64924138726</v>
      </c>
      <c r="Z4106" s="5">
        <f ca="1">VLOOKUP(CONCATENATE($F4106," ",$G4106),AllocFactorMatrix,(Z$4+1),FALSE)*$E4110</f>
        <v>-46077.726519445765</v>
      </c>
      <c r="AA4106" s="5">
        <f ca="1">VLOOKUP(CONCATENATE($F4106," ",$G4106),AllocFactorMatrix,(AA$4+1),FALSE)*$E4110</f>
        <v>-924.85263626462461</v>
      </c>
      <c r="AB4106" s="5">
        <f t="shared" ca="1" si="5940"/>
        <v>-47002.579155710388</v>
      </c>
      <c r="AC4106" s="5">
        <f ca="1">VLOOKUP(CONCATENATE($F4106," ",$G4106),AllocFactorMatrix,(AC$4+1),FALSE)*$E4110</f>
        <v>-607.21322712803544</v>
      </c>
      <c r="AD4106" s="5">
        <f ca="1">VLOOKUP(CONCATENATE($F4106," ",$G4106),AllocFactorMatrix,(AD$4+1),FALSE)*$E4110</f>
        <v>0</v>
      </c>
      <c r="AE4106" s="5">
        <f ca="1">VLOOKUP(CONCATENATE($F4106," ",$G4106),AllocFactorMatrix,(AE$4+1),FALSE)*$E4110</f>
        <v>0</v>
      </c>
    </row>
    <row r="4107" spans="1:31" hidden="1" outlineLevel="1">
      <c r="E4107" s="44"/>
      <c r="F4107" s="167" t="str">
        <f>F4110</f>
        <v>RB_GUP</v>
      </c>
      <c r="G4107" s="48" t="str">
        <f>$G$12</f>
        <v>DISTSEC</v>
      </c>
      <c r="H4107" s="4">
        <f t="shared" ca="1" si="5936"/>
        <v>-905534.00304749305</v>
      </c>
      <c r="I4107" s="5">
        <f t="shared" ref="I4107:N4107" ca="1" si="5954">VLOOKUP(CONCATENATE($F4107," ",$G4107),AllocFactorMatrix,(I$4+1),FALSE)*$E4110</f>
        <v>-671834.84303904686</v>
      </c>
      <c r="J4107" s="47">
        <f t="shared" ca="1" si="5954"/>
        <v>-166.54439477734155</v>
      </c>
      <c r="K4107" s="47">
        <f t="shared" ca="1" si="5954"/>
        <v>-215.7208892982101</v>
      </c>
      <c r="L4107" s="5">
        <f t="shared" ca="1" si="5954"/>
        <v>-135419.60786519339</v>
      </c>
      <c r="M4107" s="5">
        <f t="shared" ca="1" si="5954"/>
        <v>0</v>
      </c>
      <c r="N4107" s="5">
        <f t="shared" ca="1" si="5954"/>
        <v>0</v>
      </c>
      <c r="O4107" s="5">
        <f t="shared" ca="1" si="5938"/>
        <v>-135419.60786519339</v>
      </c>
      <c r="P4107" s="5">
        <f ca="1">VLOOKUP(CONCATENATE($F4107," ",$G4107),AllocFactorMatrix,(P$4+1),FALSE)*$E4110</f>
        <v>-67600.632114760403</v>
      </c>
      <c r="Q4107" s="5">
        <f ca="1">VLOOKUP(CONCATENATE($F4107," ",$G4107),AllocFactorMatrix,(Q$4+1),FALSE)*$E4110</f>
        <v>0</v>
      </c>
      <c r="R4107" s="5">
        <f ca="1">VLOOKUP(CONCATENATE($F4107," ",$G4107),AllocFactorMatrix,(R$4+1),FALSE)*$E4110</f>
        <v>0</v>
      </c>
      <c r="S4107" s="5">
        <f ca="1">VLOOKUP(CONCATENATE($F4107," ",$G4107),AllocFactorMatrix,(S$4+1),FALSE)*$E4110</f>
        <v>0</v>
      </c>
      <c r="T4107" s="5">
        <f t="shared" ca="1" si="5939"/>
        <v>-67600.632114760403</v>
      </c>
      <c r="U4107" s="5">
        <f ca="1">VLOOKUP(CONCATENATE($F4107," ",$G4107),AllocFactorMatrix,(U$4+1),FALSE)*$E4110</f>
        <v>-2531.6059379343137</v>
      </c>
      <c r="V4107" s="5">
        <f ca="1">VLOOKUP(CONCATENATE($F4107," ",$G4107),AllocFactorMatrix,(V$4+1),FALSE)*$E4110</f>
        <v>0</v>
      </c>
      <c r="W4107" s="5">
        <f ca="1">VLOOKUP(CONCATENATE($F4107," ",$G4107),AllocFactorMatrix,(W$4+1),FALSE)*$E4110</f>
        <v>0</v>
      </c>
      <c r="X4107" s="5">
        <f ca="1">VLOOKUP(CONCATENATE($F4107," ",$G4107),AllocFactorMatrix,(X$4+1),FALSE)*$E4110</f>
        <v>0</v>
      </c>
      <c r="Y4107" s="5">
        <f t="shared" ca="1" si="5951"/>
        <v>-2531.6059379343137</v>
      </c>
      <c r="Z4107" s="5">
        <f ca="1">VLOOKUP(CONCATENATE($F4107," ",$G4107),AllocFactorMatrix,(Z$4+1),FALSE)*$E4110</f>
        <v>-19132.279114992318</v>
      </c>
      <c r="AA4107" s="5">
        <f ca="1">VLOOKUP(CONCATENATE($F4107," ",$G4107),AllocFactorMatrix,(AA$4+1),FALSE)*$E4110</f>
        <v>0</v>
      </c>
      <c r="AB4107" s="5">
        <f t="shared" ca="1" si="5940"/>
        <v>-19132.279114992318</v>
      </c>
      <c r="AC4107" s="5">
        <f ca="1">VLOOKUP(CONCATENATE($F4107," ",$G4107),AllocFactorMatrix,(AC$4+1),FALSE)*$E4110</f>
        <v>-226.21187479599539</v>
      </c>
      <c r="AD4107" s="5">
        <f ca="1">VLOOKUP(CONCATENATE($F4107," ",$G4107),AllocFactorMatrix,(AD$4+1),FALSE)*$E4110</f>
        <v>-6962.7359375613778</v>
      </c>
      <c r="AE4107" s="5">
        <f ca="1">VLOOKUP(CONCATENATE($F4107," ",$G4107),AllocFactorMatrix,(AE$4+1),FALSE)*$E4110</f>
        <v>-1443.821879132701</v>
      </c>
    </row>
    <row r="4108" spans="1:31" hidden="1" outlineLevel="1">
      <c r="E4108" s="44"/>
      <c r="F4108" s="167" t="str">
        <f>F4110</f>
        <v>RB_GUP</v>
      </c>
      <c r="G4108" s="48" t="str">
        <f>$G$13</f>
        <v>ENERGY</v>
      </c>
      <c r="H4108" s="4">
        <f t="shared" ca="1" si="5936"/>
        <v>-58624.830964341374</v>
      </c>
      <c r="I4108" s="5">
        <f t="shared" ref="I4108:N4108" ca="1" si="5955">VLOOKUP(CONCATENATE($F4108," ",$G4108),AllocFactorMatrix,(I$4+1),FALSE)*$E4110</f>
        <v>-22935.417579449211</v>
      </c>
      <c r="J4108" s="47">
        <f t="shared" ca="1" si="5955"/>
        <v>-3.6702943069244656</v>
      </c>
      <c r="K4108" s="47">
        <f t="shared" ca="1" si="5955"/>
        <v>-10.582928688422603</v>
      </c>
      <c r="L4108" s="5">
        <f t="shared" ca="1" si="5955"/>
        <v>-6613.5144547750269</v>
      </c>
      <c r="M4108" s="5">
        <f t="shared" ca="1" si="5955"/>
        <v>-92.238847028652415</v>
      </c>
      <c r="N4108" s="5">
        <f t="shared" ca="1" si="5955"/>
        <v>-12.894912641136147</v>
      </c>
      <c r="O4108" s="5">
        <f t="shared" ca="1" si="5938"/>
        <v>-6718.6482144448155</v>
      </c>
      <c r="P4108" s="5">
        <f ca="1">VLOOKUP(CONCATENATE($F4108," ",$G4108),AllocFactorMatrix,(P$4+1),FALSE)*$E4110</f>
        <v>-4287.5915969031857</v>
      </c>
      <c r="Q4108" s="5">
        <f ca="1">VLOOKUP(CONCATENATE($F4108," ",$G4108),AllocFactorMatrix,(Q$4+1),FALSE)*$E4110</f>
        <v>-765.75696483106185</v>
      </c>
      <c r="R4108" s="5">
        <f ca="1">VLOOKUP(CONCATENATE($F4108," ",$G4108),AllocFactorMatrix,(R$4+1),FALSE)*$E4110</f>
        <v>-155.93616123964992</v>
      </c>
      <c r="S4108" s="5">
        <f ca="1">VLOOKUP(CONCATENATE($F4108," ",$G4108),AllocFactorMatrix,(S$4+1),FALSE)*$E4110</f>
        <v>-5.8897615835144421</v>
      </c>
      <c r="T4108" s="5">
        <f t="shared" ca="1" si="5939"/>
        <v>-5215.1744845574121</v>
      </c>
      <c r="U4108" s="5">
        <f ca="1">VLOOKUP(CONCATENATE($F4108," ",$G4108),AllocFactorMatrix,(U$4+1),FALSE)*$E4110</f>
        <v>-224.86788625463427</v>
      </c>
      <c r="V4108" s="5">
        <f ca="1">VLOOKUP(CONCATENATE($F4108," ",$G4108),AllocFactorMatrix,(V$4+1),FALSE)*$E4110</f>
        <v>-3555.2040368823077</v>
      </c>
      <c r="W4108" s="5">
        <f ca="1">VLOOKUP(CONCATENATE($F4108," ",$G4108),AllocFactorMatrix,(W$4+1),FALSE)*$E4110</f>
        <v>-15290.353934201497</v>
      </c>
      <c r="X4108" s="5">
        <f ca="1">VLOOKUP(CONCATENATE($F4108," ",$G4108),AllocFactorMatrix,(X$4+1),FALSE)*$E4110</f>
        <v>-2876.275278810444</v>
      </c>
      <c r="Y4108" s="5">
        <f t="shared" ca="1" si="5951"/>
        <v>-21946.701136148884</v>
      </c>
      <c r="Z4108" s="5">
        <f ca="1">VLOOKUP(CONCATENATE($F4108," ",$G4108),AllocFactorMatrix,(Z$4+1),FALSE)*$E4110</f>
        <v>-1179.472174671334</v>
      </c>
      <c r="AA4108" s="5">
        <f ca="1">VLOOKUP(CONCATENATE($F4108," ",$G4108),AllocFactorMatrix,(AA$4+1),FALSE)*$E4110</f>
        <v>-23.665873907414852</v>
      </c>
      <c r="AB4108" s="5">
        <f t="shared" ca="1" si="5940"/>
        <v>-1203.1380485787488</v>
      </c>
      <c r="AC4108" s="5">
        <f ca="1">VLOOKUP(CONCATENATE($F4108," ",$G4108),AllocFactorMatrix,(AC$4+1),FALSE)*$E4110</f>
        <v>-21.110061008524006</v>
      </c>
      <c r="AD4108" s="5">
        <f ca="1">VLOOKUP(CONCATENATE($F4108," ",$G4108),AllocFactorMatrix,(AD$4+1),FALSE)*$E4110</f>
        <v>-472.85813679964173</v>
      </c>
      <c r="AE4108" s="5">
        <f ca="1">VLOOKUP(CONCATENATE($F4108," ",$G4108),AllocFactorMatrix,(AE$4+1),FALSE)*$E4110</f>
        <v>-97.530080358779159</v>
      </c>
    </row>
    <row r="4109" spans="1:31" hidden="1" outlineLevel="1">
      <c r="E4109" s="44"/>
      <c r="F4109" s="167" t="str">
        <f>F4110</f>
        <v>RB_GUP</v>
      </c>
      <c r="G4109" s="48" t="str">
        <f>$G$14</f>
        <v>CUSTOMER</v>
      </c>
      <c r="H4109" s="4">
        <f t="shared" ca="1" si="5936"/>
        <v>-426772.3365720383</v>
      </c>
      <c r="I4109" s="5">
        <f t="shared" ref="I4109:N4109" ca="1" si="5956">VLOOKUP(CONCATENATE($F4109," ",$G4109),AllocFactorMatrix,(I$4+1),FALSE)*$E4110</f>
        <v>-211340.3243449674</v>
      </c>
      <c r="J4109" s="47">
        <f t="shared" ca="1" si="5956"/>
        <v>-42.646929484064302</v>
      </c>
      <c r="K4109" s="47">
        <f t="shared" ca="1" si="5956"/>
        <v>-22.602633571869397</v>
      </c>
      <c r="L4109" s="5">
        <f t="shared" ca="1" si="5956"/>
        <v>-67355.148938930608</v>
      </c>
      <c r="M4109" s="5">
        <f t="shared" ca="1" si="5956"/>
        <v>-4300.3613458567015</v>
      </c>
      <c r="N4109" s="5">
        <f t="shared" ca="1" si="5956"/>
        <v>-723.2635550730763</v>
      </c>
      <c r="O4109" s="5">
        <f t="shared" ca="1" si="5938"/>
        <v>-72378.773839860383</v>
      </c>
      <c r="P4109" s="5">
        <f ca="1">VLOOKUP(CONCATENATE($F4109," ",$G4109),AllocFactorMatrix,(P$4+1),FALSE)*$E4110</f>
        <v>-5245.5423891686087</v>
      </c>
      <c r="Q4109" s="5">
        <f ca="1">VLOOKUP(CONCATENATE($F4109," ",$G4109),AllocFactorMatrix,(Q$4+1),FALSE)*$E4110</f>
        <v>-1518.2601842027298</v>
      </c>
      <c r="R4109" s="5">
        <f ca="1">VLOOKUP(CONCATENATE($F4109," ",$G4109),AllocFactorMatrix,(R$4+1),FALSE)*$E4110</f>
        <v>-1778.4713607216452</v>
      </c>
      <c r="S4109" s="5">
        <f ca="1">VLOOKUP(CONCATENATE($F4109," ",$G4109),AllocFactorMatrix,(S$4+1),FALSE)*$E4110</f>
        <v>-222.21565137949102</v>
      </c>
      <c r="T4109" s="5">
        <f t="shared" ca="1" si="5939"/>
        <v>-8764.4895854724746</v>
      </c>
      <c r="U4109" s="5">
        <f ca="1">VLOOKUP(CONCATENATE($F4109," ",$G4109),AllocFactorMatrix,(U$4+1),FALSE)*$E4110</f>
        <v>-34.778162376534929</v>
      </c>
      <c r="V4109" s="5">
        <f ca="1">VLOOKUP(CONCATENATE($F4109," ",$G4109),AllocFactorMatrix,(V$4+1),FALSE)*$E4110</f>
        <v>-1077.6182209642084</v>
      </c>
      <c r="W4109" s="5">
        <f ca="1">VLOOKUP(CONCATENATE($F4109," ",$G4109),AllocFactorMatrix,(W$4+1),FALSE)*$E4110</f>
        <v>-2989.4518344294543</v>
      </c>
      <c r="X4109" s="5">
        <f ca="1">VLOOKUP(CONCATENATE($F4109," ",$G4109),AllocFactorMatrix,(X$4+1),FALSE)*$E4110</f>
        <v>-888.89361179279456</v>
      </c>
      <c r="Y4109" s="5">
        <f t="shared" ca="1" si="5951"/>
        <v>-4990.7418295629914</v>
      </c>
      <c r="Z4109" s="5">
        <f ca="1">VLOOKUP(CONCATENATE($F4109," ",$G4109),AllocFactorMatrix,(Z$4+1),FALSE)*$E4110</f>
        <v>-1061.4397940782858</v>
      </c>
      <c r="AA4109" s="5">
        <f ca="1">VLOOKUP(CONCATENATE($F4109," ",$G4109),AllocFactorMatrix,(AA$4+1),FALSE)*$E4110</f>
        <v>-19.875352509647506</v>
      </c>
      <c r="AB4109" s="5">
        <f t="shared" ca="1" si="5940"/>
        <v>-1081.3151465879332</v>
      </c>
      <c r="AC4109" s="5">
        <f ca="1">VLOOKUP(CONCATENATE($F4109," ",$G4109),AllocFactorMatrix,(AC$4+1),FALSE)*$E4110</f>
        <v>-102.68208611659496</v>
      </c>
      <c r="AD4109" s="5">
        <f ca="1">VLOOKUP(CONCATENATE($F4109," ",$G4109),AllocFactorMatrix,(AD$4+1),FALSE)*$E4110</f>
        <v>-112841.66436342109</v>
      </c>
      <c r="AE4109" s="5">
        <f ca="1">VLOOKUP(CONCATENATE($F4109," ",$G4109),AllocFactorMatrix,(AE$4+1),FALSE)*$E4110</f>
        <v>-15207.09581299349</v>
      </c>
    </row>
    <row r="4110" spans="1:31" collapsed="1">
      <c r="D4110" s="48" t="s">
        <v>695</v>
      </c>
      <c r="E4110" s="54">
        <v>-8597345</v>
      </c>
      <c r="F4110" s="87" t="s">
        <v>71</v>
      </c>
      <c r="G4110" s="48" t="str">
        <f>$G$15</f>
        <v>TOTAL</v>
      </c>
      <c r="H4110" s="4">
        <f t="shared" ca="1" si="5936"/>
        <v>-8597345</v>
      </c>
      <c r="I4110" s="5">
        <f t="shared" ref="I4110:N4110" ca="1" si="5957">VLOOKUP(CONCATENATE($F4110," ",$G4110),AllocFactorMatrix,(I$4+1),FALSE)*$E4110</f>
        <v>-4875815.8386927359</v>
      </c>
      <c r="J4110" s="47">
        <f t="shared" ca="1" si="5957"/>
        <v>-1012.6654102215429</v>
      </c>
      <c r="K4110" s="47">
        <f t="shared" ca="1" si="5957"/>
        <v>-1673.8119619150298</v>
      </c>
      <c r="L4110" s="5">
        <f t="shared" ca="1" si="5957"/>
        <v>-1136027.5408922397</v>
      </c>
      <c r="M4110" s="5">
        <f t="shared" ca="1" si="5957"/>
        <v>-17307.267292338871</v>
      </c>
      <c r="N4110" s="5">
        <f t="shared" ca="1" si="5957"/>
        <v>-2004.6530207412338</v>
      </c>
      <c r="O4110" s="5">
        <f t="shared" ca="1" si="5938"/>
        <v>-1155339.4612053197</v>
      </c>
      <c r="P4110" s="5">
        <f ca="1">VLOOKUP(CONCATENATE($F4110," ",$G4110),AllocFactorMatrix,(P$4+1),FALSE)*$E4110</f>
        <v>-623001.90254593187</v>
      </c>
      <c r="Q4110" s="5">
        <f ca="1">VLOOKUP(CONCATENATE($F4110," ",$G4110),AllocFactorMatrix,(Q$4+1),FALSE)*$E4110</f>
        <v>-100342.74699432736</v>
      </c>
      <c r="R4110" s="5">
        <f ca="1">VLOOKUP(CONCATENATE($F4110," ",$G4110),AllocFactorMatrix,(R$4+1),FALSE)*$E4110</f>
        <v>-16047.110251330709</v>
      </c>
      <c r="S4110" s="5">
        <f ca="1">VLOOKUP(CONCATENATE($F4110," ",$G4110),AllocFactorMatrix,(S$4+1),FALSE)*$E4110</f>
        <v>-705.48835910239848</v>
      </c>
      <c r="T4110" s="5">
        <f t="shared" ca="1" si="5939"/>
        <v>-740097.24815069232</v>
      </c>
      <c r="U4110" s="5">
        <f ca="1">VLOOKUP(CONCATENATE($F4110," ",$G4110),AllocFactorMatrix,(U$4+1),FALSE)*$E4110</f>
        <v>-28246.132674653971</v>
      </c>
      <c r="V4110" s="5">
        <f ca="1">VLOOKUP(CONCATENATE($F4110," ",$G4110),AllocFactorMatrix,(V$4+1),FALSE)*$E4110</f>
        <v>-351556.67037199141</v>
      </c>
      <c r="W4110" s="5">
        <f ca="1">VLOOKUP(CONCATENATE($F4110," ",$G4110),AllocFactorMatrix,(W$4+1),FALSE)*$E4110</f>
        <v>-966126.1180253966</v>
      </c>
      <c r="X4110" s="5">
        <f ca="1">VLOOKUP(CONCATENATE($F4110," ",$G4110),AllocFactorMatrix,(X$4+1),FALSE)*$E4110</f>
        <v>-157013.27801110107</v>
      </c>
      <c r="Y4110" s="5">
        <f t="shared" ca="1" si="5951"/>
        <v>-1502942.1990831431</v>
      </c>
      <c r="Z4110" s="5">
        <f ca="1">VLOOKUP(CONCATENATE($F4110," ",$G4110),AllocFactorMatrix,(Z$4+1),FALSE)*$E4110</f>
        <v>-171358.47927042205</v>
      </c>
      <c r="AA4110" s="5">
        <f ca="1">VLOOKUP(CONCATENATE($F4110," ",$G4110),AllocFactorMatrix,(AA$4+1),FALSE)*$E4110</f>
        <v>-3044.6435915952879</v>
      </c>
      <c r="AB4110" s="5">
        <f t="shared" ca="1" si="5940"/>
        <v>-174403.12286201734</v>
      </c>
      <c r="AC4110" s="5">
        <f ca="1">VLOOKUP(CONCATENATE($F4110," ",$G4110),AllocFactorMatrix,(AC$4+1),FALSE)*$E4110</f>
        <v>-2328.867948070877</v>
      </c>
      <c r="AD4110" s="5">
        <f ca="1">VLOOKUP(CONCATENATE($F4110," ",$G4110),AllocFactorMatrix,(AD$4+1),FALSE)*$E4110</f>
        <v>-125841.69642869236</v>
      </c>
      <c r="AE4110" s="5">
        <f ca="1">VLOOKUP(CONCATENATE($F4110," ",$G4110),AllocFactorMatrix,(AE$4+1),FALSE)*$E4110</f>
        <v>-17890.088257192598</v>
      </c>
    </row>
    <row r="4111" spans="1:31" hidden="1" outlineLevel="1">
      <c r="E4111" s="44"/>
      <c r="F4111" s="167" t="str">
        <f>F4118</f>
        <v>RB_GUP</v>
      </c>
      <c r="G4111" s="48" t="str">
        <f>$G$8</f>
        <v>PRODUCTION</v>
      </c>
      <c r="H4111" s="4">
        <f t="shared" ca="1" si="5936"/>
        <v>-332196.93159645074</v>
      </c>
      <c r="I4111" s="5">
        <f t="shared" ref="I4111:N4111" ca="1" si="5958">VLOOKUP(CONCATENATE($F4111," ",$G4111),AllocFactorMatrix,(I$4+1),FALSE)*$E4118</f>
        <v>-170839.224536611</v>
      </c>
      <c r="J4111" s="47">
        <f t="shared" ca="1" si="5958"/>
        <v>-38.219663119037435</v>
      </c>
      <c r="K4111" s="47">
        <f t="shared" ca="1" si="5958"/>
        <v>-66.919904939201018</v>
      </c>
      <c r="L4111" s="5">
        <f t="shared" ca="1" si="5958"/>
        <v>-39817.066450238082</v>
      </c>
      <c r="M4111" s="5">
        <f t="shared" ca="1" si="5958"/>
        <v>-554.0539728970233</v>
      </c>
      <c r="N4111" s="5">
        <f t="shared" ca="1" si="5958"/>
        <v>-77.165150844059525</v>
      </c>
      <c r="O4111" s="5">
        <f t="shared" ca="1" si="5938"/>
        <v>-40448.28557397917</v>
      </c>
      <c r="P4111" s="5">
        <f ca="1">VLOOKUP(CONCATENATE($F4111," ",$G4111),AllocFactorMatrix,(P$4+1),FALSE)*$E4118</f>
        <v>-23682.900802114695</v>
      </c>
      <c r="Q4111" s="5">
        <f ca="1">VLOOKUP(CONCATENATE($F4111," ",$G4111),AllocFactorMatrix,(Q$4+1),FALSE)*$E4118</f>
        <v>-4250.109189584884</v>
      </c>
      <c r="R4111" s="5">
        <f ca="1">VLOOKUP(CONCATENATE($F4111," ",$G4111),AllocFactorMatrix,(R$4+1),FALSE)*$E4118</f>
        <v>-861.87877206958228</v>
      </c>
      <c r="S4111" s="5">
        <f ca="1">VLOOKUP(CONCATENATE($F4111," ",$G4111),AllocFactorMatrix,(S$4+1),FALSE)*$E4118</f>
        <v>-32.729456608826247</v>
      </c>
      <c r="T4111" s="5">
        <f t="shared" ref="T4111:T4118" ca="1" si="5959">SUBTOTAL(9,P4111:S4111)</f>
        <v>-28827.61822037799</v>
      </c>
      <c r="U4111" s="5">
        <f ca="1">VLOOKUP(CONCATENATE($F4111," ",$G4111),AllocFactorMatrix,(U$4+1),FALSE)*$E4118</f>
        <v>-1123.2288326872247</v>
      </c>
      <c r="V4111" s="5">
        <f ca="1">VLOOKUP(CONCATENATE($F4111," ",$G4111),AllocFactorMatrix,(V$4+1),FALSE)*$E4118</f>
        <v>-15164.237849328509</v>
      </c>
      <c r="W4111" s="5">
        <f ca="1">VLOOKUP(CONCATENATE($F4111," ",$G4111),AllocFactorMatrix,(W$4+1),FALSE)*$E4118</f>
        <v>-57997.122396173159</v>
      </c>
      <c r="X4111" s="5">
        <f ca="1">VLOOKUP(CONCATENATE($F4111," ",$G4111),AllocFactorMatrix,(X$4+1),FALSE)*$E4118</f>
        <v>-10506.716627408472</v>
      </c>
      <c r="Y4111" s="5">
        <f ca="1">SUBTOTAL(9,U4111:X4111)</f>
        <v>-84791.305705597362</v>
      </c>
      <c r="Z4111" s="5">
        <f ca="1">VLOOKUP(CONCATENATE($F4111," ",$G4111),AllocFactorMatrix,(Z$4+1),FALSE)*$E4118</f>
        <v>-6509.6992470147316</v>
      </c>
      <c r="AA4111" s="5">
        <f ca="1">VLOOKUP(CONCATENATE($F4111," ",$G4111),AllocFactorMatrix,(AA$4+1),FALSE)*$E4118</f>
        <v>-130.01539064655734</v>
      </c>
      <c r="AB4111" s="5">
        <f t="shared" ref="AB4111:AB4118" ca="1" si="5960">SUBTOTAL(9,Z4111:AA4111)</f>
        <v>-6639.7146376612891</v>
      </c>
      <c r="AC4111" s="5">
        <f ca="1">VLOOKUP(CONCATENATE($F4111," ",$G4111),AllocFactorMatrix,(AC$4+1),FALSE)*$E4118</f>
        <v>-85.873464482623561</v>
      </c>
      <c r="AD4111" s="5">
        <f ca="1">VLOOKUP(CONCATENATE($F4111," ",$G4111),AllocFactorMatrix,(AD$4+1),FALSE)*$E4118</f>
        <v>-381.49882237901068</v>
      </c>
      <c r="AE4111" s="5">
        <f ca="1">VLOOKUP(CONCATENATE($F4111," ",$G4111),AllocFactorMatrix,(AE$4+1),FALSE)*$E4118</f>
        <v>-78.271067304124585</v>
      </c>
    </row>
    <row r="4112" spans="1:31" hidden="1" outlineLevel="1">
      <c r="E4112" s="44"/>
      <c r="F4112" s="167" t="str">
        <f>F4118</f>
        <v>RB_GUP</v>
      </c>
      <c r="G4112" s="48" t="str">
        <f>$G$9</f>
        <v>BULKTRAN</v>
      </c>
      <c r="H4112" s="4">
        <f t="shared" ca="1" si="5936"/>
        <v>-180401.02812531704</v>
      </c>
      <c r="I4112" s="5">
        <f t="shared" ref="I4112:N4112" ca="1" si="5961">VLOOKUP(CONCATENATE($F4112," ",$G4112),AllocFactorMatrix,(I$4+1),FALSE)*$E4118</f>
        <v>-92775.004279617468</v>
      </c>
      <c r="J4112" s="47">
        <f t="shared" ca="1" si="5961"/>
        <v>-20.755358841343611</v>
      </c>
      <c r="K4112" s="47">
        <f t="shared" ca="1" si="5961"/>
        <v>-36.341153408803287</v>
      </c>
      <c r="L4112" s="5">
        <f t="shared" ca="1" si="5961"/>
        <v>-21622.83585834831</v>
      </c>
      <c r="M4112" s="5">
        <f t="shared" ca="1" si="5961"/>
        <v>-300.88148577169892</v>
      </c>
      <c r="N4112" s="5">
        <f t="shared" ca="1" si="5961"/>
        <v>-41.904879978314185</v>
      </c>
      <c r="O4112" s="5">
        <f t="shared" ca="1" si="5938"/>
        <v>-21965.622224098326</v>
      </c>
      <c r="P4112" s="5">
        <f ca="1">VLOOKUP(CONCATENATE($F4112," ",$G4112),AllocFactorMatrix,(P$4+1),FALSE)*$E4118</f>
        <v>-12861.10510762175</v>
      </c>
      <c r="Q4112" s="5">
        <f ca="1">VLOOKUP(CONCATENATE($F4112," ",$G4112),AllocFactorMatrix,(Q$4+1),FALSE)*$E4118</f>
        <v>-2308.040787015394</v>
      </c>
      <c r="R4112" s="5">
        <f ca="1">VLOOKUP(CONCATENATE($F4112," ",$G4112),AllocFactorMatrix,(R$4+1),FALSE)*$E4118</f>
        <v>-468.047118477357</v>
      </c>
      <c r="S4112" s="5">
        <f ca="1">VLOOKUP(CONCATENATE($F4112," ",$G4112),AllocFactorMatrix,(S$4+1),FALSE)*$E4118</f>
        <v>-17.773877662987694</v>
      </c>
      <c r="T4112" s="5">
        <f t="shared" ca="1" si="5959"/>
        <v>-15654.96689077749</v>
      </c>
      <c r="U4112" s="5">
        <f ca="1">VLOOKUP(CONCATENATE($F4112," ",$G4112),AllocFactorMatrix,(U$4+1),FALSE)*$E4118</f>
        <v>-609.97443673841565</v>
      </c>
      <c r="V4112" s="5">
        <f ca="1">VLOOKUP(CONCATENATE($F4112," ",$G4112),AllocFactorMatrix,(V$4+1),FALSE)*$E4118</f>
        <v>-8235.0071254689974</v>
      </c>
      <c r="W4112" s="5">
        <f ca="1">VLOOKUP(CONCATENATE($F4112," ",$G4112),AllocFactorMatrix,(W$4+1),FALSE)*$E4118</f>
        <v>-31495.596477361552</v>
      </c>
      <c r="X4112" s="5">
        <f ca="1">VLOOKUP(CONCATENATE($F4112," ",$G4112),AllocFactorMatrix,(X$4+1),FALSE)*$E4118</f>
        <v>-5705.719413773485</v>
      </c>
      <c r="Y4112" s="5">
        <f t="shared" ref="Y4112:Y4118" ca="1" si="5962">SUBTOTAL(9,U4112:X4112)</f>
        <v>-46046.297453342449</v>
      </c>
      <c r="Z4112" s="5">
        <f ca="1">VLOOKUP(CONCATENATE($F4112," ",$G4112),AllocFactorMatrix,(Z$4+1),FALSE)*$E4118</f>
        <v>-3535.1212646799968</v>
      </c>
      <c r="AA4112" s="5">
        <f ca="1">VLOOKUP(CONCATENATE($F4112," ",$G4112),AllocFactorMatrix,(AA$4+1),FALSE)*$E4118</f>
        <v>-70.605438864337387</v>
      </c>
      <c r="AB4112" s="5">
        <f t="shared" ca="1" si="5960"/>
        <v>-3605.7267035443342</v>
      </c>
      <c r="AC4112" s="5">
        <f ca="1">VLOOKUP(CONCATENATE($F4112," ",$G4112),AllocFactorMatrix,(AC$4+1),FALSE)*$E4118</f>
        <v>-46.633968612832618</v>
      </c>
      <c r="AD4112" s="5">
        <f ca="1">VLOOKUP(CONCATENATE($F4112," ",$G4112),AllocFactorMatrix,(AD$4+1),FALSE)*$E4118</f>
        <v>-207.17464022026675</v>
      </c>
      <c r="AE4112" s="5">
        <f ca="1">VLOOKUP(CONCATENATE($F4112," ",$G4112),AllocFactorMatrix,(AE$4+1),FALSE)*$E4118</f>
        <v>-42.505452853739797</v>
      </c>
    </row>
    <row r="4113" spans="1:31" hidden="1" outlineLevel="1">
      <c r="E4113" s="44"/>
      <c r="F4113" s="167" t="str">
        <f>F4118</f>
        <v>RB_GUP</v>
      </c>
      <c r="G4113" s="48" t="str">
        <f>$G$10</f>
        <v>SUBTRAN</v>
      </c>
      <c r="H4113" s="4">
        <f t="shared" ca="1" si="5936"/>
        <v>-49948.29511094834</v>
      </c>
      <c r="I4113" s="5">
        <f t="shared" ref="I4113:N4113" ca="1" si="5963">VLOOKUP(CONCATENATE($F4113," ",$G4113),AllocFactorMatrix,(I$4+1),FALSE)*$E4118</f>
        <v>-25517.094205169033</v>
      </c>
      <c r="J4113" s="47">
        <f t="shared" ca="1" si="5963"/>
        <v>-4.155071789861589</v>
      </c>
      <c r="K4113" s="47">
        <f t="shared" ca="1" si="5963"/>
        <v>-7.7333020309509477</v>
      </c>
      <c r="L4113" s="5">
        <f t="shared" ca="1" si="5963"/>
        <v>-5979.9658166183635</v>
      </c>
      <c r="M4113" s="5">
        <f t="shared" ca="1" si="5963"/>
        <v>-83.574769286799665</v>
      </c>
      <c r="N4113" s="5">
        <f t="shared" ca="1" si="5963"/>
        <v>-15.126644931503757</v>
      </c>
      <c r="O4113" s="5">
        <f t="shared" ca="1" si="5938"/>
        <v>-6078.6672308366669</v>
      </c>
      <c r="P4113" s="5">
        <f ca="1">VLOOKUP(CONCATENATE($F4113," ",$G4113),AllocFactorMatrix,(P$4+1),FALSE)*$E4118</f>
        <v>-3452.4345180354012</v>
      </c>
      <c r="Q4113" s="5">
        <f ca="1">VLOOKUP(CONCATENATE($F4113," ",$G4113),AllocFactorMatrix,(Q$4+1),FALSE)*$E4118</f>
        <v>-621.29927379902949</v>
      </c>
      <c r="R4113" s="5">
        <f ca="1">VLOOKUP(CONCATENATE($F4113," ",$G4113),AllocFactorMatrix,(R$4+1),FALSE)*$E4118</f>
        <v>-163.08626915423511</v>
      </c>
      <c r="S4113" s="5">
        <f ca="1">VLOOKUP(CONCATENATE($F4113," ",$G4113),AllocFactorMatrix,(S$4+1),FALSE)*$E4118</f>
        <v>0</v>
      </c>
      <c r="T4113" s="5">
        <f t="shared" ca="1" si="5959"/>
        <v>-4236.8200609886653</v>
      </c>
      <c r="U4113" s="5">
        <f ca="1">VLOOKUP(CONCATENATE($F4113," ",$G4113),AllocFactorMatrix,(U$4+1),FALSE)*$E4118</f>
        <v>-155.84514108324342</v>
      </c>
      <c r="V4113" s="5">
        <f ca="1">VLOOKUP(CONCATENATE($F4113," ",$G4113),AllocFactorMatrix,(V$4+1),FALSE)*$E4118</f>
        <v>-2186.658449249036</v>
      </c>
      <c r="W4113" s="5">
        <f ca="1">VLOOKUP(CONCATENATE($F4113," ",$G4113),AllocFactorMatrix,(W$4+1),FALSE)*$E4118</f>
        <v>-10781.912914907927</v>
      </c>
      <c r="X4113" s="5">
        <f ca="1">VLOOKUP(CONCATENATE($F4113," ",$G4113),AllocFactorMatrix,(X$4+1),FALSE)*$E4118</f>
        <v>0</v>
      </c>
      <c r="Y4113" s="5">
        <f t="shared" ca="1" si="5962"/>
        <v>-13124.416505240206</v>
      </c>
      <c r="Z4113" s="5">
        <f ca="1">VLOOKUP(CONCATENATE($F4113," ",$G4113),AllocFactorMatrix,(Z$4+1),FALSE)*$E4118</f>
        <v>-947.77644361663215</v>
      </c>
      <c r="AA4113" s="5">
        <f ca="1">VLOOKUP(CONCATENATE($F4113," ",$G4113),AllocFactorMatrix,(AA$4+1),FALSE)*$E4118</f>
        <v>-19.029945488656526</v>
      </c>
      <c r="AB4113" s="5">
        <f t="shared" ca="1" si="5960"/>
        <v>-966.80638910528864</v>
      </c>
      <c r="AC4113" s="5">
        <f ca="1">VLOOKUP(CONCATENATE($F4113," ",$G4113),AllocFactorMatrix,(AC$4+1),FALSE)*$E4118</f>
        <v>-12.602345787667691</v>
      </c>
      <c r="AD4113" s="5">
        <f ca="1">VLOOKUP(CONCATENATE($F4113," ",$G4113),AllocFactorMatrix,(AD$4+1),FALSE)*$E4118</f>
        <v>0</v>
      </c>
      <c r="AE4113" s="5">
        <f ca="1">VLOOKUP(CONCATENATE($F4113," ",$G4113),AllocFactorMatrix,(AE$4+1),FALSE)*$E4118</f>
        <v>0</v>
      </c>
    </row>
    <row r="4114" spans="1:31" hidden="1" outlineLevel="1">
      <c r="E4114" s="44"/>
      <c r="F4114" s="167" t="str">
        <f>F4118</f>
        <v>RB_GUP</v>
      </c>
      <c r="G4114" s="48" t="str">
        <f>$G$11</f>
        <v>DISTPRI</v>
      </c>
      <c r="H4114" s="4">
        <f t="shared" ca="1" si="5936"/>
        <v>-199835.24511670787</v>
      </c>
      <c r="I4114" s="5">
        <f t="shared" ref="I4114:N4114" ca="1" si="5964">VLOOKUP(CONCATENATE($F4114," ",$G4114),AllocFactorMatrix,(I$4+1),FALSE)*$E4118</f>
        <v>-130832.04812744433</v>
      </c>
      <c r="J4114" s="47">
        <f t="shared" ca="1" si="5964"/>
        <v>-21.482812027778149</v>
      </c>
      <c r="K4114" s="47">
        <f t="shared" ca="1" si="5964"/>
        <v>-39.749355703170458</v>
      </c>
      <c r="L4114" s="5">
        <f t="shared" ca="1" si="5964"/>
        <v>-30611.226538192121</v>
      </c>
      <c r="M4114" s="5">
        <f t="shared" ca="1" si="5964"/>
        <v>-427.75925194008039</v>
      </c>
      <c r="N4114" s="5">
        <f t="shared" ca="1" si="5964"/>
        <v>0</v>
      </c>
      <c r="O4114" s="5">
        <f t="shared" ca="1" si="5938"/>
        <v>-31038.985790132199</v>
      </c>
      <c r="P4114" s="5">
        <f ca="1">VLOOKUP(CONCATENATE($F4114," ",$G4114),AllocFactorMatrix,(P$4+1),FALSE)*$E4118</f>
        <v>-17752.084495800256</v>
      </c>
      <c r="Q4114" s="5">
        <f ca="1">VLOOKUP(CONCATENATE($F4114," ",$G4114),AllocFactorMatrix,(Q$4+1),FALSE)*$E4118</f>
        <v>-3194.3876277205891</v>
      </c>
      <c r="R4114" s="5">
        <f ca="1">VLOOKUP(CONCATENATE($F4114," ",$G4114),AllocFactorMatrix,(R$4+1),FALSE)*$E4118</f>
        <v>0</v>
      </c>
      <c r="S4114" s="5">
        <f ca="1">VLOOKUP(CONCATENATE($F4114," ",$G4114),AllocFactorMatrix,(S$4+1),FALSE)*$E4118</f>
        <v>0</v>
      </c>
      <c r="T4114" s="5">
        <f t="shared" ca="1" si="5959"/>
        <v>-20946.472123520845</v>
      </c>
      <c r="U4114" s="5">
        <f ca="1">VLOOKUP(CONCATENATE($F4114," ",$G4114),AllocFactorMatrix,(U$4+1),FALSE)*$E4118</f>
        <v>-803.87633394627221</v>
      </c>
      <c r="V4114" s="5">
        <f ca="1">VLOOKUP(CONCATENATE($F4114," ",$G4114),AllocFactorMatrix,(V$4+1),FALSE)*$E4118</f>
        <v>-11115.891664914794</v>
      </c>
      <c r="W4114" s="5">
        <f ca="1">VLOOKUP(CONCATENATE($F4114," ",$G4114),AllocFactorMatrix,(W$4+1),FALSE)*$E4118</f>
        <v>0</v>
      </c>
      <c r="X4114" s="5">
        <f ca="1">VLOOKUP(CONCATENATE($F4114," ",$G4114),AllocFactorMatrix,(X$4+1),FALSE)*$E4118</f>
        <v>0</v>
      </c>
      <c r="Y4114" s="5">
        <f t="shared" ca="1" si="5962"/>
        <v>-11919.767998861067</v>
      </c>
      <c r="Z4114" s="5">
        <f ca="1">VLOOKUP(CONCATENATE($F4114," ",$G4114),AllocFactorMatrix,(Z$4+1),FALSE)*$E4118</f>
        <v>-4874.658476420107</v>
      </c>
      <c r="AA4114" s="5">
        <f ca="1">VLOOKUP(CONCATENATE($F4114," ",$G4114),AllocFactorMatrix,(AA$4+1),FALSE)*$E4118</f>
        <v>-97.842083005206874</v>
      </c>
      <c r="AB4114" s="5">
        <f t="shared" ca="1" si="5960"/>
        <v>-4972.5005594253143</v>
      </c>
      <c r="AC4114" s="5">
        <f ca="1">VLOOKUP(CONCATENATE($F4114," ",$G4114),AllocFactorMatrix,(AC$4+1),FALSE)*$E4118</f>
        <v>-64.23834959315802</v>
      </c>
      <c r="AD4114" s="5">
        <f ca="1">VLOOKUP(CONCATENATE($F4114," ",$G4114),AllocFactorMatrix,(AD$4+1),FALSE)*$E4118</f>
        <v>0</v>
      </c>
      <c r="AE4114" s="5">
        <f ca="1">VLOOKUP(CONCATENATE($F4114," ",$G4114),AllocFactorMatrix,(AE$4+1),FALSE)*$E4118</f>
        <v>0</v>
      </c>
    </row>
    <row r="4115" spans="1:31" hidden="1" outlineLevel="1">
      <c r="E4115" s="44"/>
      <c r="F4115" s="167" t="str">
        <f>F4118</f>
        <v>RB_GUP</v>
      </c>
      <c r="G4115" s="48" t="str">
        <f>$G$12</f>
        <v>DISTSEC</v>
      </c>
      <c r="H4115" s="4">
        <f t="shared" ca="1" si="5936"/>
        <v>-95798.324636941921</v>
      </c>
      <c r="I4115" s="5">
        <f t="shared" ref="I4115:N4115" ca="1" si="5965">VLOOKUP(CONCATENATE($F4115," ",$G4115),AllocFactorMatrix,(I$4+1),FALSE)*$E4118</f>
        <v>-71074.804677972948</v>
      </c>
      <c r="J4115" s="47">
        <f t="shared" ca="1" si="5965"/>
        <v>-17.619077741585365</v>
      </c>
      <c r="K4115" s="47">
        <f t="shared" ca="1" si="5965"/>
        <v>-22.82156132669915</v>
      </c>
      <c r="L4115" s="5">
        <f t="shared" ca="1" si="5965"/>
        <v>-14326.321830895144</v>
      </c>
      <c r="M4115" s="5">
        <f t="shared" ca="1" si="5965"/>
        <v>0</v>
      </c>
      <c r="N4115" s="5">
        <f t="shared" ca="1" si="5965"/>
        <v>0</v>
      </c>
      <c r="O4115" s="5">
        <f t="shared" ca="1" si="5938"/>
        <v>-14326.321830895144</v>
      </c>
      <c r="P4115" s="5">
        <f ca="1">VLOOKUP(CONCATENATE($F4115," ",$G4115),AllocFactorMatrix,(P$4+1),FALSE)*$E4118</f>
        <v>-7151.6114018886228</v>
      </c>
      <c r="Q4115" s="5">
        <f ca="1">VLOOKUP(CONCATENATE($F4115," ",$G4115),AllocFactorMatrix,(Q$4+1),FALSE)*$E4118</f>
        <v>0</v>
      </c>
      <c r="R4115" s="5">
        <f ca="1">VLOOKUP(CONCATENATE($F4115," ",$G4115),AllocFactorMatrix,(R$4+1),FALSE)*$E4118</f>
        <v>0</v>
      </c>
      <c r="S4115" s="5">
        <f ca="1">VLOOKUP(CONCATENATE($F4115," ",$G4115),AllocFactorMatrix,(S$4+1),FALSE)*$E4118</f>
        <v>0</v>
      </c>
      <c r="T4115" s="5">
        <f t="shared" ca="1" si="5959"/>
        <v>-7151.6114018886228</v>
      </c>
      <c r="U4115" s="5">
        <f ca="1">VLOOKUP(CONCATENATE($F4115," ",$G4115),AllocFactorMatrix,(U$4+1),FALSE)*$E4118</f>
        <v>-267.82385496165784</v>
      </c>
      <c r="V4115" s="5">
        <f ca="1">VLOOKUP(CONCATENATE($F4115," ",$G4115),AllocFactorMatrix,(V$4+1),FALSE)*$E4118</f>
        <v>0</v>
      </c>
      <c r="W4115" s="5">
        <f ca="1">VLOOKUP(CONCATENATE($F4115," ",$G4115),AllocFactorMatrix,(W$4+1),FALSE)*$E4118</f>
        <v>0</v>
      </c>
      <c r="X4115" s="5">
        <f ca="1">VLOOKUP(CONCATENATE($F4115," ",$G4115),AllocFactorMatrix,(X$4+1),FALSE)*$E4118</f>
        <v>0</v>
      </c>
      <c r="Y4115" s="5">
        <f t="shared" ca="1" si="5962"/>
        <v>-267.82385496165784</v>
      </c>
      <c r="Z4115" s="5">
        <f ca="1">VLOOKUP(CONCATENATE($F4115," ",$G4115),AllocFactorMatrix,(Z$4+1),FALSE)*$E4118</f>
        <v>-2024.0435804004699</v>
      </c>
      <c r="AA4115" s="5">
        <f ca="1">VLOOKUP(CONCATENATE($F4115," ",$G4115),AllocFactorMatrix,(AA$4+1),FALSE)*$E4118</f>
        <v>0</v>
      </c>
      <c r="AB4115" s="5">
        <f t="shared" ca="1" si="5960"/>
        <v>-2024.0435804004699</v>
      </c>
      <c r="AC4115" s="5">
        <f ca="1">VLOOKUP(CONCATENATE($F4115," ",$G4115),AllocFactorMatrix,(AC$4+1),FALSE)*$E4118</f>
        <v>-23.93142449152343</v>
      </c>
      <c r="AD4115" s="5">
        <f ca="1">VLOOKUP(CONCATENATE($F4115," ",$G4115),AllocFactorMatrix,(AD$4+1),FALSE)*$E4118</f>
        <v>-736.60230920431104</v>
      </c>
      <c r="AE4115" s="5">
        <f ca="1">VLOOKUP(CONCATENATE($F4115," ",$G4115),AllocFactorMatrix,(AE$4+1),FALSE)*$E4118</f>
        <v>-152.74491805894084</v>
      </c>
    </row>
    <row r="4116" spans="1:31" hidden="1" outlineLevel="1">
      <c r="E4116" s="44"/>
      <c r="F4116" s="167" t="str">
        <f>F4118</f>
        <v>RB_GUP</v>
      </c>
      <c r="G4116" s="48" t="str">
        <f>$G$13</f>
        <v>ENERGY</v>
      </c>
      <c r="H4116" s="4">
        <f t="shared" ca="1" si="5936"/>
        <v>-6202.0427389884171</v>
      </c>
      <c r="I4116" s="5">
        <f t="shared" ref="I4116:N4116" ca="1" si="5966">VLOOKUP(CONCATENATE($F4116," ",$G4116),AllocFactorMatrix,(I$4+1),FALSE)*$E4118</f>
        <v>-2426.3855046475419</v>
      </c>
      <c r="J4116" s="47">
        <f t="shared" ca="1" si="5966"/>
        <v>-0.38828806466081284</v>
      </c>
      <c r="K4116" s="47">
        <f t="shared" ca="1" si="5966"/>
        <v>-1.1195900260963936</v>
      </c>
      <c r="L4116" s="5">
        <f t="shared" ca="1" si="5966"/>
        <v>-699.65744256697678</v>
      </c>
      <c r="M4116" s="5">
        <f t="shared" ca="1" si="5966"/>
        <v>-9.7581393763792494</v>
      </c>
      <c r="N4116" s="5">
        <f t="shared" ca="1" si="5966"/>
        <v>-1.3641796146839753</v>
      </c>
      <c r="O4116" s="5">
        <f t="shared" ca="1" si="5938"/>
        <v>-710.77976155804004</v>
      </c>
      <c r="P4116" s="5">
        <f ca="1">VLOOKUP(CONCATENATE($F4116," ",$G4116),AllocFactorMatrix,(P$4+1),FALSE)*$E4118</f>
        <v>-453.59322822603389</v>
      </c>
      <c r="Q4116" s="5">
        <f ca="1">VLOOKUP(CONCATENATE($F4116," ",$G4116),AllocFactorMatrix,(Q$4+1),FALSE)*$E4118</f>
        <v>-81.011021190816521</v>
      </c>
      <c r="R4116" s="5">
        <f ca="1">VLOOKUP(CONCATENATE($F4116," ",$G4116),AllocFactorMatrix,(R$4+1),FALSE)*$E4118</f>
        <v>-16.496810662880232</v>
      </c>
      <c r="S4116" s="5">
        <f ca="1">VLOOKUP(CONCATENATE($F4116," ",$G4116),AllocFactorMatrix,(S$4+1),FALSE)*$E4118</f>
        <v>-0.62309012175450373</v>
      </c>
      <c r="T4116" s="5">
        <f t="shared" ca="1" si="5959"/>
        <v>-551.72415020148514</v>
      </c>
      <c r="U4116" s="5">
        <f ca="1">VLOOKUP(CONCATENATE($F4116," ",$G4116),AllocFactorMatrix,(U$4+1),FALSE)*$E4118</f>
        <v>-23.789241149804244</v>
      </c>
      <c r="V4116" s="5">
        <f ca="1">VLOOKUP(CONCATENATE($F4116," ",$G4116),AllocFactorMatrix,(V$4+1),FALSE)*$E4118</f>
        <v>-376.11242573952796</v>
      </c>
      <c r="W4116" s="5">
        <f ca="1">VLOOKUP(CONCATENATE($F4116," ",$G4116),AllocFactorMatrix,(W$4+1),FALSE)*$E4118</f>
        <v>-1617.598328801301</v>
      </c>
      <c r="X4116" s="5">
        <f ca="1">VLOOKUP(CONCATENATE($F4116," ",$G4116),AllocFactorMatrix,(X$4+1),FALSE)*$E4118</f>
        <v>-304.28714104316413</v>
      </c>
      <c r="Y4116" s="5">
        <f t="shared" ca="1" si="5962"/>
        <v>-2321.7871367337971</v>
      </c>
      <c r="Z4116" s="5">
        <f ca="1">VLOOKUP(CONCATENATE($F4116," ",$G4116),AllocFactorMatrix,(Z$4+1),FALSE)*$E4118</f>
        <v>-124.77881328491449</v>
      </c>
      <c r="AA4116" s="5">
        <f ca="1">VLOOKUP(CONCATENATE($F4116," ",$G4116),AllocFactorMatrix,(AA$4+1),FALSE)*$E4118</f>
        <v>-2.5036619980802142</v>
      </c>
      <c r="AB4116" s="5">
        <f t="shared" ca="1" si="5960"/>
        <v>-127.28247528299471</v>
      </c>
      <c r="AC4116" s="5">
        <f ca="1">VLOOKUP(CONCATENATE($F4116," ",$G4116),AllocFactorMatrix,(AC$4+1),FALSE)*$E4118</f>
        <v>-2.2332772383967199</v>
      </c>
      <c r="AD4116" s="5">
        <f ca="1">VLOOKUP(CONCATENATE($F4116," ",$G4116),AllocFactorMatrix,(AD$4+1),FALSE)*$E4118</f>
        <v>-50.024645285435788</v>
      </c>
      <c r="AE4116" s="5">
        <f ca="1">VLOOKUP(CONCATENATE($F4116," ",$G4116),AllocFactorMatrix,(AE$4+1),FALSE)*$E4118</f>
        <v>-10.3179099499672</v>
      </c>
    </row>
    <row r="4117" spans="1:31" hidden="1" outlineLevel="1">
      <c r="E4117" s="44"/>
      <c r="F4117" s="167" t="str">
        <f>F4118</f>
        <v>RB_GUP</v>
      </c>
      <c r="G4117" s="48" t="str">
        <f>$G$14</f>
        <v>CUSTOMER</v>
      </c>
      <c r="H4117" s="4">
        <f t="shared" ca="1" si="5936"/>
        <v>-45149.132674645778</v>
      </c>
      <c r="I4117" s="5">
        <f t="shared" ref="I4117:N4117" ca="1" si="5967">VLOOKUP(CONCATENATE($F4117," ",$G4117),AllocFactorMatrix,(I$4+1),FALSE)*$E4118</f>
        <v>-22358.132253829823</v>
      </c>
      <c r="J4117" s="47">
        <f t="shared" ca="1" si="5967"/>
        <v>-4.5117073259908134</v>
      </c>
      <c r="K4117" s="47">
        <f t="shared" ca="1" si="5967"/>
        <v>-2.3911795926830837</v>
      </c>
      <c r="L4117" s="5">
        <f t="shared" ca="1" si="5967"/>
        <v>-7125.641226398905</v>
      </c>
      <c r="M4117" s="5">
        <f t="shared" ca="1" si="5967"/>
        <v>-454.94416651401002</v>
      </c>
      <c r="N4117" s="5">
        <f t="shared" ca="1" si="5967"/>
        <v>-76.515555035789546</v>
      </c>
      <c r="O4117" s="5">
        <f t="shared" ca="1" si="5938"/>
        <v>-7657.1009479487047</v>
      </c>
      <c r="P4117" s="5">
        <f ca="1">VLOOKUP(CONCATENATE($F4117," ",$G4117),AllocFactorMatrix,(P$4+1),FALSE)*$E4118</f>
        <v>-554.93683396012534</v>
      </c>
      <c r="Q4117" s="5">
        <f ca="1">VLOOKUP(CONCATENATE($F4117," ",$G4117),AllocFactorMatrix,(Q$4+1),FALSE)*$E4118</f>
        <v>-160.61990109715185</v>
      </c>
      <c r="R4117" s="5">
        <f ca="1">VLOOKUP(CONCATENATE($F4117," ",$G4117),AllocFactorMatrix,(R$4+1),FALSE)*$E4118</f>
        <v>-188.14818239683515</v>
      </c>
      <c r="S4117" s="5">
        <f ca="1">VLOOKUP(CONCATENATE($F4117," ",$G4117),AllocFactorMatrix,(S$4+1),FALSE)*$E4118</f>
        <v>-23.508655708807762</v>
      </c>
      <c r="T4117" s="5">
        <f t="shared" ca="1" si="5959"/>
        <v>-927.21357316292006</v>
      </c>
      <c r="U4117" s="5">
        <f ca="1">VLOOKUP(CONCATENATE($F4117," ",$G4117),AllocFactorMatrix,(U$4+1),FALSE)*$E4118</f>
        <v>-3.6792540958275133</v>
      </c>
      <c r="V4117" s="5">
        <f ca="1">VLOOKUP(CONCATENATE($F4117," ",$G4117),AllocFactorMatrix,(V$4+1),FALSE)*$E4118</f>
        <v>-114.00347178481233</v>
      </c>
      <c r="W4117" s="5">
        <f ca="1">VLOOKUP(CONCATENATE($F4117," ",$G4117),AllocFactorMatrix,(W$4+1),FALSE)*$E4118</f>
        <v>-316.26032413733031</v>
      </c>
      <c r="X4117" s="5">
        <f ca="1">VLOOKUP(CONCATENATE($F4117," ",$G4117),AllocFactorMatrix,(X$4+1),FALSE)*$E4118</f>
        <v>-94.037903053502248</v>
      </c>
      <c r="Y4117" s="5">
        <f t="shared" ca="1" si="5962"/>
        <v>-527.98095307147241</v>
      </c>
      <c r="Z4117" s="5">
        <f ca="1">VLOOKUP(CONCATENATE($F4117," ",$G4117),AllocFactorMatrix,(Z$4+1),FALSE)*$E4118</f>
        <v>-112.29192237229253</v>
      </c>
      <c r="AA4117" s="5">
        <f ca="1">VLOOKUP(CONCATENATE($F4117," ",$G4117),AllocFactorMatrix,(AA$4+1),FALSE)*$E4118</f>
        <v>-2.102654859547012</v>
      </c>
      <c r="AB4117" s="5">
        <f t="shared" ca="1" si="5960"/>
        <v>-114.39457723183955</v>
      </c>
      <c r="AC4117" s="5">
        <f ca="1">VLOOKUP(CONCATENATE($F4117," ",$G4117),AllocFactorMatrix,(AC$4+1),FALSE)*$E4118</f>
        <v>-10.862951349249418</v>
      </c>
      <c r="AD4117" s="5">
        <f ca="1">VLOOKUP(CONCATENATE($F4117," ",$G4117),AllocFactorMatrix,(AD$4+1),FALSE)*$E4118</f>
        <v>-11937.754252054181</v>
      </c>
      <c r="AE4117" s="5">
        <f ca="1">VLOOKUP(CONCATENATE($F4117," ",$G4117),AllocFactorMatrix,(AE$4+1),FALSE)*$E4118</f>
        <v>-1608.7902790789228</v>
      </c>
    </row>
    <row r="4118" spans="1:31" collapsed="1">
      <c r="D4118" s="48" t="s">
        <v>696</v>
      </c>
      <c r="E4118" s="54">
        <v>-909531</v>
      </c>
      <c r="F4118" s="87" t="s">
        <v>71</v>
      </c>
      <c r="G4118" s="48" t="str">
        <f>$G$15</f>
        <v>TOTAL</v>
      </c>
      <c r="H4118" s="4">
        <f t="shared" ca="1" si="5936"/>
        <v>-909531.00000000012</v>
      </c>
      <c r="I4118" s="5">
        <f t="shared" ref="I4118:N4118" ca="1" si="5968">VLOOKUP(CONCATENATE($F4118," ",$G4118),AllocFactorMatrix,(I$4+1),FALSE)*$E4118</f>
        <v>-515822.69358529209</v>
      </c>
      <c r="J4118" s="47">
        <f t="shared" ca="1" si="5968"/>
        <v>-107.13197891025777</v>
      </c>
      <c r="K4118" s="47">
        <f t="shared" ca="1" si="5968"/>
        <v>-177.07604702760432</v>
      </c>
      <c r="L4118" s="5">
        <f t="shared" ca="1" si="5968"/>
        <v>-120182.71516325792</v>
      </c>
      <c r="M4118" s="5">
        <f t="shared" ca="1" si="5968"/>
        <v>-1830.9717857859916</v>
      </c>
      <c r="N4118" s="5">
        <f t="shared" ca="1" si="5968"/>
        <v>-212.07641040435101</v>
      </c>
      <c r="O4118" s="5">
        <f t="shared" ca="1" si="5938"/>
        <v>-122225.76335944826</v>
      </c>
      <c r="P4118" s="5">
        <f ca="1">VLOOKUP(CONCATENATE($F4118," ",$G4118),AllocFactorMatrix,(P$4+1),FALSE)*$E4118</f>
        <v>-65908.666387646881</v>
      </c>
      <c r="Q4118" s="5">
        <f ca="1">VLOOKUP(CONCATENATE($F4118," ",$G4118),AllocFactorMatrix,(Q$4+1),FALSE)*$E4118</f>
        <v>-10615.467800407865</v>
      </c>
      <c r="R4118" s="5">
        <f ca="1">VLOOKUP(CONCATENATE($F4118," ",$G4118),AllocFactorMatrix,(R$4+1),FALSE)*$E4118</f>
        <v>-1697.6571527608896</v>
      </c>
      <c r="S4118" s="5">
        <f ca="1">VLOOKUP(CONCATENATE($F4118," ",$G4118),AllocFactorMatrix,(S$4+1),FALSE)*$E4118</f>
        <v>-74.635080102376207</v>
      </c>
      <c r="T4118" s="5">
        <f t="shared" ca="1" si="5959"/>
        <v>-78296.426420918011</v>
      </c>
      <c r="U4118" s="5">
        <f ca="1">VLOOKUP(CONCATENATE($F4118," ",$G4118),AllocFactorMatrix,(U$4+1),FALSE)*$E4118</f>
        <v>-2988.2170946624456</v>
      </c>
      <c r="V4118" s="5">
        <f ca="1">VLOOKUP(CONCATENATE($F4118," ",$G4118),AllocFactorMatrix,(V$4+1),FALSE)*$E4118</f>
        <v>-37191.910986485673</v>
      </c>
      <c r="W4118" s="5">
        <f ca="1">VLOOKUP(CONCATENATE($F4118," ",$G4118),AllocFactorMatrix,(W$4+1),FALSE)*$E4118</f>
        <v>-102208.49044138126</v>
      </c>
      <c r="X4118" s="5">
        <f ca="1">VLOOKUP(CONCATENATE($F4118," ",$G4118),AllocFactorMatrix,(X$4+1),FALSE)*$E4118</f>
        <v>-16610.761085278624</v>
      </c>
      <c r="Y4118" s="5">
        <f t="shared" ca="1" si="5962"/>
        <v>-158999.37960780799</v>
      </c>
      <c r="Z4118" s="5">
        <f ca="1">VLOOKUP(CONCATENATE($F4118," ",$G4118),AllocFactorMatrix,(Z$4+1),FALSE)*$E4118</f>
        <v>-18128.369747789144</v>
      </c>
      <c r="AA4118" s="5">
        <f ca="1">VLOOKUP(CONCATENATE($F4118," ",$G4118),AllocFactorMatrix,(AA$4+1),FALSE)*$E4118</f>
        <v>-322.09917486238527</v>
      </c>
      <c r="AB4118" s="5">
        <f t="shared" ca="1" si="5960"/>
        <v>-18450.468922651529</v>
      </c>
      <c r="AC4118" s="5">
        <f ca="1">VLOOKUP(CONCATENATE($F4118," ",$G4118),AllocFactorMatrix,(AC$4+1),FALSE)*$E4118</f>
        <v>-246.37578155545145</v>
      </c>
      <c r="AD4118" s="5">
        <f ca="1">VLOOKUP(CONCATENATE($F4118," ",$G4118),AllocFactorMatrix,(AD$4+1),FALSE)*$E4118</f>
        <v>-13313.054669143205</v>
      </c>
      <c r="AE4118" s="5">
        <f ca="1">VLOOKUP(CONCATENATE($F4118," ",$G4118),AllocFactorMatrix,(AE$4+1),FALSE)*$E4118</f>
        <v>-1892.629627245695</v>
      </c>
    </row>
    <row r="4119" spans="1:31" s="44" customFormat="1" hidden="1" outlineLevel="1">
      <c r="A4119" s="49"/>
      <c r="B4119" s="97"/>
      <c r="C4119" s="48"/>
      <c r="D4119" s="48"/>
      <c r="F4119" s="167" t="str">
        <f>F4126</f>
        <v>RB_GUP</v>
      </c>
      <c r="G4119" s="48" t="str">
        <f>$G$8</f>
        <v>PRODUCTION</v>
      </c>
      <c r="H4119" s="46">
        <f t="shared" ca="1" si="5923"/>
        <v>113112.21314820455</v>
      </c>
      <c r="I4119" s="47">
        <f t="shared" ref="I4119:N4119" ca="1" si="5969">VLOOKUP(CONCATENATE($F4119," ",$G4119),AllocFactorMatrix,(I$4+1),FALSE)*$E4126</f>
        <v>58170.322907538794</v>
      </c>
      <c r="J4119" s="47">
        <f t="shared" ca="1" si="5969"/>
        <v>13.013698411955239</v>
      </c>
      <c r="K4119" s="47">
        <f t="shared" ca="1" si="5969"/>
        <v>22.786058001690961</v>
      </c>
      <c r="L4119" s="47">
        <f t="shared" ca="1" si="5969"/>
        <v>13557.610197094527</v>
      </c>
      <c r="M4119" s="47">
        <f t="shared" ca="1" si="5969"/>
        <v>188.6539733427424</v>
      </c>
      <c r="N4119" s="47">
        <f t="shared" ca="1" si="5969"/>
        <v>26.274538262411426</v>
      </c>
      <c r="O4119" s="47">
        <f t="shared" ref="O4119:O4126" ca="1" si="5970">SUBTOTAL(9,L4119:N4119)</f>
        <v>13772.53870869968</v>
      </c>
      <c r="P4119" s="47">
        <f ca="1">VLOOKUP(CONCATENATE($F4119," ",$G4119),AllocFactorMatrix,(P$4+1),FALSE)*$E4126</f>
        <v>8063.9676911609458</v>
      </c>
      <c r="Q4119" s="47">
        <f ca="1">VLOOKUP(CONCATENATE($F4119," ",$G4119),AllocFactorMatrix,(Q$4+1),FALSE)*$E4126</f>
        <v>1447.1514057795848</v>
      </c>
      <c r="R4119" s="47">
        <f ca="1">VLOOKUP(CONCATENATE($F4119," ",$G4119),AllocFactorMatrix,(R$4+1),FALSE)*$E4126</f>
        <v>293.467537179651</v>
      </c>
      <c r="S4119" s="47">
        <f ca="1">VLOOKUP(CONCATENATE($F4119," ",$G4119),AllocFactorMatrix,(S$4+1),FALSE)*$E4126</f>
        <v>11.144297011929474</v>
      </c>
      <c r="T4119" s="47">
        <f ca="1">SUBTOTAL(9,P4119:S4119)</f>
        <v>9815.7309311321114</v>
      </c>
      <c r="U4119" s="47">
        <f ca="1">VLOOKUP(CONCATENATE($F4119," ",$G4119),AllocFactorMatrix,(U$4+1),FALSE)*$E4126</f>
        <v>382.45657034384169</v>
      </c>
      <c r="V4119" s="47">
        <f ca="1">VLOOKUP(CONCATENATE($F4119," ",$G4119),AllocFactorMatrix,(V$4+1),FALSE)*$E4126</f>
        <v>5163.3845490391132</v>
      </c>
      <c r="W4119" s="47">
        <f ca="1">VLOOKUP(CONCATENATE($F4119," ",$G4119),AllocFactorMatrix,(W$4+1),FALSE)*$E4126</f>
        <v>19747.873163463428</v>
      </c>
      <c r="X4119" s="47">
        <f ca="1">VLOOKUP(CONCATENATE($F4119," ",$G4119),AllocFactorMatrix,(X$4+1),FALSE)*$E4126</f>
        <v>3577.5103789667551</v>
      </c>
      <c r="Y4119" s="47">
        <f ca="1">SUBTOTAL(9,U4119:X4119)</f>
        <v>28871.224661813139</v>
      </c>
      <c r="Z4119" s="47">
        <f ca="1">VLOOKUP(CONCATENATE($F4119," ",$G4119),AllocFactorMatrix,(Z$4+1),FALSE)*$E4126</f>
        <v>2216.5360926738431</v>
      </c>
      <c r="AA4119" s="47">
        <f ca="1">VLOOKUP(CONCATENATE($F4119," ",$G4119),AllocFactorMatrix,(AA$4+1),FALSE)*$E4126</f>
        <v>44.26991094916422</v>
      </c>
      <c r="AB4119" s="47">
        <f t="shared" ref="AB4119:AB4126" ca="1" si="5971">SUBTOTAL(9,Z4119:AA4119)</f>
        <v>2260.8060036230072</v>
      </c>
      <c r="AC4119" s="47">
        <f ca="1">VLOOKUP(CONCATENATE($F4119," ",$G4119),AllocFactorMatrix,(AC$4+1),FALSE)*$E4126</f>
        <v>29.239696982309717</v>
      </c>
      <c r="AD4119" s="47">
        <f ca="1">VLOOKUP(CONCATENATE($F4119," ",$G4119),AllocFactorMatrix,(AD$4+1),FALSE)*$E4126</f>
        <v>129.89938198810481</v>
      </c>
      <c r="AE4119" s="47">
        <f ca="1">VLOOKUP(CONCATENATE($F4119," ",$G4119),AllocFactorMatrix,(AE$4+1),FALSE)*$E4126</f>
        <v>26.651100013761216</v>
      </c>
    </row>
    <row r="4120" spans="1:31" s="44" customFormat="1" hidden="1" outlineLevel="1">
      <c r="A4120" s="49"/>
      <c r="B4120" s="97"/>
      <c r="C4120" s="48"/>
      <c r="D4120" s="48"/>
      <c r="F4120" s="167" t="str">
        <f>F4126</f>
        <v>RB_GUP</v>
      </c>
      <c r="G4120" s="48" t="str">
        <f>$G$9</f>
        <v>BULKTRAN</v>
      </c>
      <c r="H4120" s="46">
        <f t="shared" ca="1" si="5923"/>
        <v>61426.092792014584</v>
      </c>
      <c r="I4120" s="47">
        <f t="shared" ref="I4120:N4120" ca="1" si="5972">VLOOKUP(CONCATENATE($F4120," ",$G4120),AllocFactorMatrix,(I$4+1),FALSE)*$E4126</f>
        <v>31589.653789005075</v>
      </c>
      <c r="J4120" s="47">
        <f t="shared" ca="1" si="5972"/>
        <v>7.0671470743187728</v>
      </c>
      <c r="K4120" s="47">
        <f t="shared" ca="1" si="5972"/>
        <v>12.374070617309929</v>
      </c>
      <c r="L4120" s="47">
        <f t="shared" ca="1" si="5972"/>
        <v>7362.5207997082707</v>
      </c>
      <c r="M4120" s="47">
        <f t="shared" ca="1" si="5972"/>
        <v>102.44938322398549</v>
      </c>
      <c r="N4120" s="47">
        <f t="shared" ca="1" si="5972"/>
        <v>14.268505411166913</v>
      </c>
      <c r="O4120" s="47">
        <f t="shared" ca="1" si="5970"/>
        <v>7479.2386883434237</v>
      </c>
      <c r="P4120" s="47">
        <f ca="1">VLOOKUP(CONCATENATE($F4120," ",$G4120),AllocFactorMatrix,(P$4+1),FALSE)*$E4126</f>
        <v>4379.1736885215596</v>
      </c>
      <c r="Q4120" s="47">
        <f ca="1">VLOOKUP(CONCATENATE($F4120," ",$G4120),AllocFactorMatrix,(Q$4+1),FALSE)*$E4126</f>
        <v>785.88203750411844</v>
      </c>
      <c r="R4120" s="47">
        <f ca="1">VLOOKUP(CONCATENATE($F4120," ",$G4120),AllocFactorMatrix,(R$4+1),FALSE)*$E4126</f>
        <v>159.3688574249895</v>
      </c>
      <c r="S4120" s="47">
        <f ca="1">VLOOKUP(CONCATENATE($F4120," ",$G4120),AllocFactorMatrix,(S$4+1),FALSE)*$E4126</f>
        <v>6.0519602906153258</v>
      </c>
      <c r="T4120" s="47">
        <f t="shared" ref="T4120:T4126" ca="1" si="5973">SUBTOTAL(9,P4120:S4120)</f>
        <v>5330.4765437412825</v>
      </c>
      <c r="U4120" s="47">
        <f ca="1">VLOOKUP(CONCATENATE($F4120," ",$G4120),AllocFactorMatrix,(U$4+1),FALSE)*$E4126</f>
        <v>207.69474953226461</v>
      </c>
      <c r="V4120" s="47">
        <f ca="1">VLOOKUP(CONCATENATE($F4120," ",$G4120),AllocFactorMatrix,(V$4+1),FALSE)*$E4126</f>
        <v>2803.9990519376138</v>
      </c>
      <c r="W4120" s="47">
        <f ca="1">VLOOKUP(CONCATENATE($F4120," ",$G4120),AllocFactorMatrix,(W$4+1),FALSE)*$E4126</f>
        <v>10724.170764782653</v>
      </c>
      <c r="X4120" s="47">
        <f ca="1">VLOOKUP(CONCATENATE($F4120," ",$G4120),AllocFactorMatrix,(X$4+1),FALSE)*$E4126</f>
        <v>1942.782997401685</v>
      </c>
      <c r="Y4120" s="47">
        <f t="shared" ref="Y4120:Y4126" ca="1" si="5974">SUBTOTAL(9,U4120:X4120)</f>
        <v>15678.647563654216</v>
      </c>
      <c r="Z4120" s="47">
        <f ca="1">VLOOKUP(CONCATENATE($F4120," ",$G4120),AllocFactorMatrix,(Z$4+1),FALSE)*$E4126</f>
        <v>1203.6998297172304</v>
      </c>
      <c r="AA4120" s="47">
        <f ca="1">VLOOKUP(CONCATENATE($F4120," ",$G4120),AllocFactorMatrix,(AA$4+1),FALSE)*$E4126</f>
        <v>24.040972961024131</v>
      </c>
      <c r="AB4120" s="47">
        <f t="shared" ca="1" si="5971"/>
        <v>1227.7408026782546</v>
      </c>
      <c r="AC4120" s="47">
        <f ca="1">VLOOKUP(CONCATENATE($F4120," ",$G4120),AllocFactorMatrix,(AC$4+1),FALSE)*$E4126</f>
        <v>15.87874810381831</v>
      </c>
      <c r="AD4120" s="47">
        <f ca="1">VLOOKUP(CONCATENATE($F4120," ",$G4120),AllocFactorMatrix,(AD$4+1),FALSE)*$E4126</f>
        <v>70.542439843980105</v>
      </c>
      <c r="AE4120" s="47">
        <f ca="1">VLOOKUP(CONCATENATE($F4120," ",$G4120),AllocFactorMatrix,(AE$4+1),FALSE)*$E4126</f>
        <v>14.472998952903463</v>
      </c>
    </row>
    <row r="4121" spans="1:31" s="44" customFormat="1" hidden="1" outlineLevel="1">
      <c r="A4121" s="49"/>
      <c r="B4121" s="97"/>
      <c r="C4121" s="48"/>
      <c r="D4121" s="48"/>
      <c r="F4121" s="167" t="str">
        <f>F4126</f>
        <v>RB_GUP</v>
      </c>
      <c r="G4121" s="48" t="str">
        <f>$G$10</f>
        <v>SUBTRAN</v>
      </c>
      <c r="H4121" s="46">
        <f t="shared" ca="1" si="5923"/>
        <v>17007.267875196034</v>
      </c>
      <c r="I4121" s="47">
        <f t="shared" ref="I4121:N4121" ca="1" si="5975">VLOOKUP(CONCATENATE($F4121," ",$G4121),AllocFactorMatrix,(I$4+1),FALSE)*$E4126</f>
        <v>8688.5058955455206</v>
      </c>
      <c r="J4121" s="47">
        <f t="shared" ca="1" si="5975"/>
        <v>1.4147914120767793</v>
      </c>
      <c r="K4121" s="47">
        <f t="shared" ca="1" si="5975"/>
        <v>2.6331697389877768</v>
      </c>
      <c r="L4121" s="47">
        <f t="shared" ca="1" si="5975"/>
        <v>2036.163202404306</v>
      </c>
      <c r="M4121" s="47">
        <f t="shared" ca="1" si="5975"/>
        <v>28.456997094916886</v>
      </c>
      <c r="N4121" s="47">
        <f t="shared" ca="1" si="5975"/>
        <v>5.1505842558111743</v>
      </c>
      <c r="O4121" s="47">
        <f t="shared" ca="1" si="5970"/>
        <v>2069.7707837550342</v>
      </c>
      <c r="P4121" s="47">
        <f ca="1">VLOOKUP(CONCATENATE($F4121," ",$G4121),AllocFactorMatrix,(P$4+1),FALSE)*$E4126</f>
        <v>1175.5452020810039</v>
      </c>
      <c r="Q4121" s="47">
        <f ca="1">VLOOKUP(CONCATENATE($F4121," ",$G4121),AllocFactorMatrix,(Q$4+1),FALSE)*$E4126</f>
        <v>211.55082784494738</v>
      </c>
      <c r="R4121" s="47">
        <f ca="1">VLOOKUP(CONCATENATE($F4121," ",$G4121),AllocFactorMatrix,(R$4+1),FALSE)*$E4126</f>
        <v>55.530461252208596</v>
      </c>
      <c r="S4121" s="47">
        <f ca="1">VLOOKUP(CONCATENATE($F4121," ",$G4121),AllocFactorMatrix,(S$4+1),FALSE)*$E4126</f>
        <v>0</v>
      </c>
      <c r="T4121" s="47">
        <f t="shared" ca="1" si="5973"/>
        <v>1442.62649117816</v>
      </c>
      <c r="U4121" s="47">
        <f ca="1">VLOOKUP(CONCATENATE($F4121," ",$G4121),AllocFactorMatrix,(U$4+1),FALSE)*$E4126</f>
        <v>53.06487549901312</v>
      </c>
      <c r="V4121" s="47">
        <f ca="1">VLOOKUP(CONCATENATE($F4121," ",$G4121),AllocFactorMatrix,(V$4+1),FALSE)*$E4126</f>
        <v>744.55165917740203</v>
      </c>
      <c r="W4121" s="47">
        <f ca="1">VLOOKUP(CONCATENATE($F4121," ",$G4121),AllocFactorMatrix,(W$4+1),FALSE)*$E4126</f>
        <v>3671.2140172864702</v>
      </c>
      <c r="X4121" s="47">
        <f ca="1">VLOOKUP(CONCATENATE($F4121," ",$G4121),AllocFactorMatrix,(X$4+1),FALSE)*$E4126</f>
        <v>0</v>
      </c>
      <c r="Y4121" s="47">
        <f t="shared" ca="1" si="5974"/>
        <v>4468.8305519628857</v>
      </c>
      <c r="Z4121" s="47">
        <f ca="1">VLOOKUP(CONCATENATE($F4121," ",$G4121),AllocFactorMatrix,(Z$4+1),FALSE)*$E4126</f>
        <v>322.71547660603727</v>
      </c>
      <c r="AA4121" s="47">
        <f ca="1">VLOOKUP(CONCATENATE($F4121," ",$G4121),AllocFactorMatrix,(AA$4+1),FALSE)*$E4126</f>
        <v>6.4796482013460848</v>
      </c>
      <c r="AB4121" s="47">
        <f t="shared" ca="1" si="5971"/>
        <v>329.19512480738337</v>
      </c>
      <c r="AC4121" s="47">
        <f ca="1">VLOOKUP(CONCATENATE($F4121," ",$G4121),AllocFactorMatrix,(AC$4+1),FALSE)*$E4126</f>
        <v>4.2910667959862501</v>
      </c>
      <c r="AD4121" s="47">
        <f ca="1">VLOOKUP(CONCATENATE($F4121," ",$G4121),AllocFactorMatrix,(AD$4+1),FALSE)*$E4126</f>
        <v>0</v>
      </c>
      <c r="AE4121" s="47">
        <f ca="1">VLOOKUP(CONCATENATE($F4121," ",$G4121),AllocFactorMatrix,(AE$4+1),FALSE)*$E4126</f>
        <v>0</v>
      </c>
    </row>
    <row r="4122" spans="1:31" s="44" customFormat="1" hidden="1" outlineLevel="1">
      <c r="A4122" s="49"/>
      <c r="B4122" s="97"/>
      <c r="C4122" s="48"/>
      <c r="D4122" s="48"/>
      <c r="F4122" s="167" t="str">
        <f>F4126</f>
        <v>RB_GUP</v>
      </c>
      <c r="G4122" s="48" t="str">
        <f>$G$11</f>
        <v>DISTPRI</v>
      </c>
      <c r="H4122" s="46">
        <f t="shared" ca="1" si="5923"/>
        <v>68043.394415285045</v>
      </c>
      <c r="I4122" s="47">
        <f t="shared" ref="I4122:N4122" ca="1" si="5976">VLOOKUP(CONCATENATE($F4122," ",$G4122),AllocFactorMatrix,(I$4+1),FALSE)*$E4126</f>
        <v>44547.980751324161</v>
      </c>
      <c r="J4122" s="47">
        <f t="shared" ca="1" si="5976"/>
        <v>7.3148430403347415</v>
      </c>
      <c r="K4122" s="47">
        <f t="shared" ca="1" si="5976"/>
        <v>13.534554859352754</v>
      </c>
      <c r="L4122" s="47">
        <f t="shared" ca="1" si="5976"/>
        <v>10423.045042216629</v>
      </c>
      <c r="M4122" s="47">
        <f t="shared" ca="1" si="5976"/>
        <v>145.65094099165319</v>
      </c>
      <c r="N4122" s="47">
        <f t="shared" ca="1" si="5976"/>
        <v>0</v>
      </c>
      <c r="O4122" s="47">
        <f t="shared" ca="1" si="5970"/>
        <v>10568.695983208281</v>
      </c>
      <c r="P4122" s="47">
        <f ca="1">VLOOKUP(CONCATENATE($F4122," ",$G4122),AllocFactorMatrix,(P$4+1),FALSE)*$E4126</f>
        <v>6044.5397724298227</v>
      </c>
      <c r="Q4122" s="47">
        <f ca="1">VLOOKUP(CONCATENATE($F4122," ",$G4122),AllocFactorMatrix,(Q$4+1),FALSE)*$E4126</f>
        <v>1087.6808900319752</v>
      </c>
      <c r="R4122" s="47">
        <f ca="1">VLOOKUP(CONCATENATE($F4122," ",$G4122),AllocFactorMatrix,(R$4+1),FALSE)*$E4126</f>
        <v>0</v>
      </c>
      <c r="S4122" s="47">
        <f ca="1">VLOOKUP(CONCATENATE($F4122," ",$G4122),AllocFactorMatrix,(S$4+1),FALSE)*$E4126</f>
        <v>0</v>
      </c>
      <c r="T4122" s="47">
        <f t="shared" ca="1" si="5973"/>
        <v>7132.2206624617975</v>
      </c>
      <c r="U4122" s="47">
        <f ca="1">VLOOKUP(CONCATENATE($F4122," ",$G4122),AllocFactorMatrix,(U$4+1),FALSE)*$E4126</f>
        <v>273.71785402457186</v>
      </c>
      <c r="V4122" s="47">
        <f ca="1">VLOOKUP(CONCATENATE($F4122," ",$G4122),AllocFactorMatrix,(V$4+1),FALSE)*$E4126</f>
        <v>3784.9329350868275</v>
      </c>
      <c r="W4122" s="47">
        <f ca="1">VLOOKUP(CONCATENATE($F4122," ",$G4122),AllocFactorMatrix,(W$4+1),FALSE)*$E4126</f>
        <v>0</v>
      </c>
      <c r="X4122" s="47">
        <f ca="1">VLOOKUP(CONCATENATE($F4122," ",$G4122),AllocFactorMatrix,(X$4+1),FALSE)*$E4126</f>
        <v>0</v>
      </c>
      <c r="Y4122" s="47">
        <f t="shared" ca="1" si="5974"/>
        <v>4058.6507891113993</v>
      </c>
      <c r="Z4122" s="47">
        <f ca="1">VLOOKUP(CONCATENATE($F4122," ",$G4122),AllocFactorMatrix,(Z$4+1),FALSE)*$E4126</f>
        <v>1659.8088548251485</v>
      </c>
      <c r="AA4122" s="47">
        <f ca="1">VLOOKUP(CONCATENATE($F4122," ",$G4122),AllocFactorMatrix,(AA$4+1),FALSE)*$E4126</f>
        <v>33.314981250921115</v>
      </c>
      <c r="AB4122" s="47">
        <f t="shared" ca="1" si="5971"/>
        <v>1693.1238360760697</v>
      </c>
      <c r="AC4122" s="47">
        <f ca="1">VLOOKUP(CONCATENATE($F4122," ",$G4122),AllocFactorMatrix,(AC$4+1),FALSE)*$E4126</f>
        <v>21.872995203631199</v>
      </c>
      <c r="AD4122" s="47">
        <f ca="1">VLOOKUP(CONCATENATE($F4122," ",$G4122),AllocFactorMatrix,(AD$4+1),FALSE)*$E4126</f>
        <v>0</v>
      </c>
      <c r="AE4122" s="47">
        <f ca="1">VLOOKUP(CONCATENATE($F4122," ",$G4122),AllocFactorMatrix,(AE$4+1),FALSE)*$E4126</f>
        <v>0</v>
      </c>
    </row>
    <row r="4123" spans="1:31" s="44" customFormat="1" hidden="1" outlineLevel="1">
      <c r="A4123" s="49"/>
      <c r="B4123" s="97"/>
      <c r="C4123" s="48"/>
      <c r="D4123" s="48"/>
      <c r="F4123" s="167" t="str">
        <f>F4126</f>
        <v>RB_GUP</v>
      </c>
      <c r="G4123" s="48" t="str">
        <f>$G$12</f>
        <v>DISTSEC</v>
      </c>
      <c r="H4123" s="46">
        <f t="shared" ca="1" si="5923"/>
        <v>32619.086707092389</v>
      </c>
      <c r="I4123" s="47">
        <f t="shared" ref="I4123:N4123" ca="1" si="5977">VLOOKUP(CONCATENATE($F4123," ",$G4123),AllocFactorMatrix,(I$4+1),FALSE)*$E4126</f>
        <v>24200.790830807829</v>
      </c>
      <c r="J4123" s="47">
        <f t="shared" ca="1" si="5977"/>
        <v>5.9992513097682174</v>
      </c>
      <c r="K4123" s="47">
        <f t="shared" ca="1" si="5977"/>
        <v>7.7706837831249738</v>
      </c>
      <c r="L4123" s="47">
        <f t="shared" ca="1" si="5977"/>
        <v>4878.0762687312581</v>
      </c>
      <c r="M4123" s="47">
        <f t="shared" ca="1" si="5977"/>
        <v>0</v>
      </c>
      <c r="N4123" s="47">
        <f t="shared" ca="1" si="5977"/>
        <v>0</v>
      </c>
      <c r="O4123" s="47">
        <f t="shared" ca="1" si="5970"/>
        <v>4878.0762687312581</v>
      </c>
      <c r="P4123" s="47">
        <f ca="1">VLOOKUP(CONCATENATE($F4123," ",$G4123),AllocFactorMatrix,(P$4+1),FALSE)*$E4126</f>
        <v>2435.1055542747781</v>
      </c>
      <c r="Q4123" s="47">
        <f ca="1">VLOOKUP(CONCATENATE($F4123," ",$G4123),AllocFactorMatrix,(Q$4+1),FALSE)*$E4126</f>
        <v>0</v>
      </c>
      <c r="R4123" s="47">
        <f ca="1">VLOOKUP(CONCATENATE($F4123," ",$G4123),AllocFactorMatrix,(R$4+1),FALSE)*$E4126</f>
        <v>0</v>
      </c>
      <c r="S4123" s="47">
        <f ca="1">VLOOKUP(CONCATENATE($F4123," ",$G4123),AllocFactorMatrix,(S$4+1),FALSE)*$E4126</f>
        <v>0</v>
      </c>
      <c r="T4123" s="47">
        <f t="shared" ca="1" si="5973"/>
        <v>2435.1055542747781</v>
      </c>
      <c r="U4123" s="47">
        <f ca="1">VLOOKUP(CONCATENATE($F4123," ",$G4123),AllocFactorMatrix,(U$4+1),FALSE)*$E4126</f>
        <v>91.19334372840585</v>
      </c>
      <c r="V4123" s="47">
        <f ca="1">VLOOKUP(CONCATENATE($F4123," ",$G4123),AllocFactorMatrix,(V$4+1),FALSE)*$E4126</f>
        <v>0</v>
      </c>
      <c r="W4123" s="47">
        <f ca="1">VLOOKUP(CONCATENATE($F4123," ",$G4123),AllocFactorMatrix,(W$4+1),FALSE)*$E4126</f>
        <v>0</v>
      </c>
      <c r="X4123" s="47">
        <f ca="1">VLOOKUP(CONCATENATE($F4123," ",$G4123),AllocFactorMatrix,(X$4+1),FALSE)*$E4126</f>
        <v>0</v>
      </c>
      <c r="Y4123" s="47">
        <f t="shared" ca="1" si="5974"/>
        <v>91.19334372840585</v>
      </c>
      <c r="Z4123" s="47">
        <f ca="1">VLOOKUP(CONCATENATE($F4123," ",$G4123),AllocFactorMatrix,(Z$4+1),FALSE)*$E4126</f>
        <v>689.18170853435754</v>
      </c>
      <c r="AA4123" s="47">
        <f ca="1">VLOOKUP(CONCATENATE($F4123," ",$G4123),AllocFactorMatrix,(AA$4+1),FALSE)*$E4126</f>
        <v>0</v>
      </c>
      <c r="AB4123" s="47">
        <f t="shared" ca="1" si="5971"/>
        <v>689.18170853435754</v>
      </c>
      <c r="AC4123" s="47">
        <f ca="1">VLOOKUP(CONCATENATE($F4123," ",$G4123),AllocFactorMatrix,(AC$4+1),FALSE)*$E4126</f>
        <v>8.1485893774410822</v>
      </c>
      <c r="AD4123" s="47">
        <f ca="1">VLOOKUP(CONCATENATE($F4123," ",$G4123),AllocFactorMatrix,(AD$4+1),FALSE)*$E4126</f>
        <v>250.81121912767205</v>
      </c>
      <c r="AE4123" s="47">
        <f ca="1">VLOOKUP(CONCATENATE($F4123," ",$G4123),AllocFactorMatrix,(AE$4+1),FALSE)*$E4126</f>
        <v>52.009257417754391</v>
      </c>
    </row>
    <row r="4124" spans="1:31" s="44" customFormat="1" hidden="1" outlineLevel="1">
      <c r="A4124" s="49"/>
      <c r="B4124" s="97"/>
      <c r="C4124" s="48"/>
      <c r="D4124" s="48"/>
      <c r="F4124" s="167" t="str">
        <f>F4126</f>
        <v>RB_GUP</v>
      </c>
      <c r="G4124" s="48" t="str">
        <f>$G$13</f>
        <v>ENERGY</v>
      </c>
      <c r="H4124" s="46">
        <f t="shared" ca="1" si="5923"/>
        <v>2111.7798315456425</v>
      </c>
      <c r="I4124" s="47">
        <f t="shared" ref="I4124:N4124" ca="1" si="5978">VLOOKUP(CONCATENATE($F4124," ",$G4124),AllocFactorMatrix,(I$4+1),FALSE)*$E4126</f>
        <v>826.17811387496545</v>
      </c>
      <c r="J4124" s="47">
        <f t="shared" ca="1" si="5978"/>
        <v>0.13221110177553169</v>
      </c>
      <c r="K4124" s="47">
        <f t="shared" ca="1" si="5978"/>
        <v>0.38121756592339395</v>
      </c>
      <c r="L4124" s="47">
        <f t="shared" ca="1" si="5978"/>
        <v>238.23158568635347</v>
      </c>
      <c r="M4124" s="47">
        <f t="shared" ca="1" si="5978"/>
        <v>3.322621722502058</v>
      </c>
      <c r="N4124" s="47">
        <f t="shared" ca="1" si="5978"/>
        <v>0.46449970084617714</v>
      </c>
      <c r="O4124" s="47">
        <f t="shared" ca="1" si="5970"/>
        <v>242.01870710970169</v>
      </c>
      <c r="P4124" s="47">
        <f ca="1">VLOOKUP(CONCATENATE($F4124," ",$G4124),AllocFactorMatrix,(P$4+1),FALSE)*$E4126</f>
        <v>154.44734443246588</v>
      </c>
      <c r="Q4124" s="47">
        <f ca="1">VLOOKUP(CONCATENATE($F4124," ",$G4124),AllocFactorMatrix,(Q$4+1),FALSE)*$E4126</f>
        <v>27.584047366881986</v>
      </c>
      <c r="R4124" s="47">
        <f ca="1">VLOOKUP(CONCATENATE($F4124," ",$G4124),AllocFactorMatrix,(R$4+1),FALSE)*$E4126</f>
        <v>5.6171222142174013</v>
      </c>
      <c r="S4124" s="47">
        <f ca="1">VLOOKUP(CONCATENATE($F4124," ",$G4124),AllocFactorMatrix,(S$4+1),FALSE)*$E4126</f>
        <v>0.21216060703430398</v>
      </c>
      <c r="T4124" s="47">
        <f t="shared" ca="1" si="5973"/>
        <v>187.86067462059955</v>
      </c>
      <c r="U4124" s="47">
        <f ca="1">VLOOKUP(CONCATENATE($F4124," ",$G4124),AllocFactorMatrix,(U$4+1),FALSE)*$E4126</f>
        <v>8.1001763099952893</v>
      </c>
      <c r="V4124" s="47">
        <f ca="1">VLOOKUP(CONCATENATE($F4124," ",$G4124),AllocFactorMatrix,(V$4+1),FALSE)*$E4126</f>
        <v>128.06532758592246</v>
      </c>
      <c r="W4124" s="47">
        <f ca="1">VLOOKUP(CONCATENATE($F4124," ",$G4124),AllocFactorMatrix,(W$4+1),FALSE)*$E4126</f>
        <v>550.78813063156872</v>
      </c>
      <c r="X4124" s="47">
        <f ca="1">VLOOKUP(CONCATENATE($F4124," ",$G4124),AllocFactorMatrix,(X$4+1),FALSE)*$E4126</f>
        <v>103.60900021118645</v>
      </c>
      <c r="Y4124" s="47">
        <f t="shared" ca="1" si="5974"/>
        <v>790.56263473867284</v>
      </c>
      <c r="Z4124" s="47">
        <f ca="1">VLOOKUP(CONCATENATE($F4124," ",$G4124),AllocFactorMatrix,(Z$4+1),FALSE)*$E4126</f>
        <v>42.486869631320999</v>
      </c>
      <c r="AA4124" s="47">
        <f ca="1">VLOOKUP(CONCATENATE($F4124," ",$G4124),AllocFactorMatrix,(AA$4+1),FALSE)*$E4126</f>
        <v>0.85249056400656564</v>
      </c>
      <c r="AB4124" s="47">
        <f t="shared" ca="1" si="5971"/>
        <v>43.339360195327565</v>
      </c>
      <c r="AC4124" s="47">
        <f ca="1">VLOOKUP(CONCATENATE($F4124," ",$G4124),AllocFactorMatrix,(AC$4+1),FALSE)*$E4126</f>
        <v>0.76042523871181456</v>
      </c>
      <c r="AD4124" s="47">
        <f ca="1">VLOOKUP(CONCATENATE($F4124," ",$G4124),AllocFactorMatrix,(AD$4+1),FALSE)*$E4126</f>
        <v>17.033264916074842</v>
      </c>
      <c r="AE4124" s="47">
        <f ca="1">VLOOKUP(CONCATENATE($F4124," ",$G4124),AllocFactorMatrix,(AE$4+1),FALSE)*$E4126</f>
        <v>3.5132221838894906</v>
      </c>
    </row>
    <row r="4125" spans="1:31" s="44" customFormat="1" hidden="1" outlineLevel="1">
      <c r="A4125" s="49"/>
      <c r="B4125" s="97"/>
      <c r="C4125" s="48"/>
      <c r="D4125" s="48"/>
      <c r="F4125" s="167" t="str">
        <f>F4126</f>
        <v>RB_GUP</v>
      </c>
      <c r="G4125" s="48" t="str">
        <f>$G$14</f>
        <v>CUSTOMER</v>
      </c>
      <c r="H4125" s="46">
        <f t="shared" ca="1" si="5923"/>
        <v>15373.165230661823</v>
      </c>
      <c r="I4125" s="47">
        <f t="shared" ref="I4125:N4125" ca="1" si="5979">VLOOKUP(CONCATENATE($F4125," ",$G4125),AllocFactorMatrix,(I$4+1),FALSE)*$E4126</f>
        <v>7612.8873585235897</v>
      </c>
      <c r="J4125" s="47">
        <f t="shared" ca="1" si="5979"/>
        <v>1.5362249081208588</v>
      </c>
      <c r="K4125" s="47">
        <f t="shared" ca="1" si="5979"/>
        <v>0.81419059009181904</v>
      </c>
      <c r="L4125" s="47">
        <f t="shared" ca="1" si="5979"/>
        <v>2426.2627753503243</v>
      </c>
      <c r="M4125" s="47">
        <f t="shared" ca="1" si="5979"/>
        <v>154.90733549513243</v>
      </c>
      <c r="N4125" s="47">
        <f t="shared" ca="1" si="5979"/>
        <v>26.053352536305827</v>
      </c>
      <c r="O4125" s="47">
        <f t="shared" ca="1" si="5970"/>
        <v>2607.2234633817625</v>
      </c>
      <c r="P4125" s="47">
        <f ca="1">VLOOKUP(CONCATENATE($F4125," ",$G4125),AllocFactorMatrix,(P$4+1),FALSE)*$E4126</f>
        <v>188.95458529683222</v>
      </c>
      <c r="Q4125" s="47">
        <f ca="1">VLOOKUP(CONCATENATE($F4125," ",$G4125),AllocFactorMatrix,(Q$4+1),FALSE)*$E4126</f>
        <v>54.690669180577956</v>
      </c>
      <c r="R4125" s="47">
        <f ca="1">VLOOKUP(CONCATENATE($F4125," ",$G4125),AllocFactorMatrix,(R$4+1),FALSE)*$E4126</f>
        <v>64.063979183802502</v>
      </c>
      <c r="S4125" s="47">
        <f ca="1">VLOOKUP(CONCATENATE($F4125," ",$G4125),AllocFactorMatrix,(S$4+1),FALSE)*$E4126</f>
        <v>8.0046376785703863</v>
      </c>
      <c r="T4125" s="47">
        <f t="shared" ca="1" si="5973"/>
        <v>315.71387133978305</v>
      </c>
      <c r="U4125" s="47">
        <f ca="1">VLOOKUP(CONCATENATE($F4125," ",$G4125),AllocFactorMatrix,(U$4+1),FALSE)*$E4126</f>
        <v>1.2527766933717599</v>
      </c>
      <c r="V4125" s="47">
        <f ca="1">VLOOKUP(CONCATENATE($F4125," ",$G4125),AllocFactorMatrix,(V$4+1),FALSE)*$E4126</f>
        <v>38.817893164118523</v>
      </c>
      <c r="W4125" s="47">
        <f ca="1">VLOOKUP(CONCATENATE($F4125," ",$G4125),AllocFactorMatrix,(W$4+1),FALSE)*$E4126</f>
        <v>107.68583870485143</v>
      </c>
      <c r="X4125" s="47">
        <f ca="1">VLOOKUP(CONCATENATE($F4125," ",$G4125),AllocFactorMatrix,(X$4+1),FALSE)*$E4126</f>
        <v>32.019667620288118</v>
      </c>
      <c r="Y4125" s="47">
        <f t="shared" ca="1" si="5974"/>
        <v>179.77617618262983</v>
      </c>
      <c r="Z4125" s="47">
        <f ca="1">VLOOKUP(CONCATENATE($F4125," ",$G4125),AllocFactorMatrix,(Z$4+1),FALSE)*$E4126</f>
        <v>38.235114927630164</v>
      </c>
      <c r="AA4125" s="47">
        <f ca="1">VLOOKUP(CONCATENATE($F4125," ",$G4125),AllocFactorMatrix,(AA$4+1),FALSE)*$E4126</f>
        <v>0.71594864981808515</v>
      </c>
      <c r="AB4125" s="47">
        <f t="shared" ca="1" si="5971"/>
        <v>38.951063577448252</v>
      </c>
      <c r="AC4125" s="47">
        <f ca="1">VLOOKUP(CONCATENATE($F4125," ",$G4125),AllocFactorMatrix,(AC$4+1),FALSE)*$E4126</f>
        <v>3.698807398761669</v>
      </c>
      <c r="AD4125" s="47">
        <f ca="1">VLOOKUP(CONCATENATE($F4125," ",$G4125),AllocFactorMatrix,(AD$4+1),FALSE)*$E4126</f>
        <v>4064.7750627316886</v>
      </c>
      <c r="AE4125" s="47">
        <f ca="1">VLOOKUP(CONCATENATE($F4125," ",$G4125),AllocFactorMatrix,(AE$4+1),FALSE)*$E4126</f>
        <v>547.78901202794498</v>
      </c>
    </row>
    <row r="4126" spans="1:31" s="44" customFormat="1" collapsed="1">
      <c r="A4126" s="49"/>
      <c r="B4126" s="97"/>
      <c r="C4126" s="48"/>
      <c r="D4126" s="48" t="s">
        <v>683</v>
      </c>
      <c r="E4126" s="54">
        <v>309693</v>
      </c>
      <c r="F4126" s="87" t="s">
        <v>71</v>
      </c>
      <c r="G4126" s="48" t="str">
        <f>$G$15</f>
        <v>TOTAL</v>
      </c>
      <c r="H4126" s="46">
        <f t="shared" ca="1" si="5923"/>
        <v>309693.00000000006</v>
      </c>
      <c r="I4126" s="47">
        <f t="shared" ref="I4126:N4126" ca="1" si="5980">VLOOKUP(CONCATENATE($F4126," ",$G4126),AllocFactorMatrix,(I$4+1),FALSE)*$E4126</f>
        <v>175636.31964661993</v>
      </c>
      <c r="J4126" s="47">
        <f t="shared" ca="1" si="5980"/>
        <v>36.47816725835014</v>
      </c>
      <c r="K4126" s="47">
        <f t="shared" ca="1" si="5980"/>
        <v>60.293945156481605</v>
      </c>
      <c r="L4126" s="47">
        <f t="shared" ca="1" si="5980"/>
        <v>40921.909871191674</v>
      </c>
      <c r="M4126" s="47">
        <f t="shared" ca="1" si="5980"/>
        <v>623.44125187093255</v>
      </c>
      <c r="N4126" s="47">
        <f t="shared" ca="1" si="5980"/>
        <v>72.21148016654152</v>
      </c>
      <c r="O4126" s="47">
        <f t="shared" ca="1" si="5970"/>
        <v>41617.562603229155</v>
      </c>
      <c r="P4126" s="47">
        <f ca="1">VLOOKUP(CONCATENATE($F4126," ",$G4126),AllocFactorMatrix,(P$4+1),FALSE)*$E4126</f>
        <v>22441.733838197408</v>
      </c>
      <c r="Q4126" s="47">
        <f ca="1">VLOOKUP(CONCATENATE($F4126," ",$G4126),AllocFactorMatrix,(Q$4+1),FALSE)*$E4126</f>
        <v>3614.5398777080859</v>
      </c>
      <c r="R4126" s="47">
        <f ca="1">VLOOKUP(CONCATENATE($F4126," ",$G4126),AllocFactorMatrix,(R$4+1),FALSE)*$E4126</f>
        <v>578.04795725486895</v>
      </c>
      <c r="S4126" s="47">
        <f ca="1">VLOOKUP(CONCATENATE($F4126," ",$G4126),AllocFactorMatrix,(S$4+1),FALSE)*$E4126</f>
        <v>25.41305558814949</v>
      </c>
      <c r="T4126" s="47">
        <f t="shared" ca="1" si="5973"/>
        <v>26659.73472874851</v>
      </c>
      <c r="U4126" s="47">
        <f ca="1">VLOOKUP(CONCATENATE($F4126," ",$G4126),AllocFactorMatrix,(U$4+1),FALSE)*$E4126</f>
        <v>1017.4803461314641</v>
      </c>
      <c r="V4126" s="47">
        <f ca="1">VLOOKUP(CONCATENATE($F4126," ",$G4126),AllocFactorMatrix,(V$4+1),FALSE)*$E4126</f>
        <v>12663.751415990999</v>
      </c>
      <c r="W4126" s="47">
        <f ca="1">VLOOKUP(CONCATENATE($F4126," ",$G4126),AllocFactorMatrix,(W$4+1),FALSE)*$E4126</f>
        <v>34801.731914868971</v>
      </c>
      <c r="X4126" s="47">
        <f ca="1">VLOOKUP(CONCATENATE($F4126," ",$G4126),AllocFactorMatrix,(X$4+1),FALSE)*$E4126</f>
        <v>5655.922044199915</v>
      </c>
      <c r="Y4126" s="47">
        <f t="shared" ca="1" si="5974"/>
        <v>54138.885721191349</v>
      </c>
      <c r="Z4126" s="47">
        <f ca="1">VLOOKUP(CONCATENATE($F4126," ",$G4126),AllocFactorMatrix,(Z$4+1),FALSE)*$E4126</f>
        <v>6172.6639469155671</v>
      </c>
      <c r="AA4126" s="47">
        <f ca="1">VLOOKUP(CONCATENATE($F4126," ",$G4126),AllocFactorMatrix,(AA$4+1),FALSE)*$E4126</f>
        <v>109.67395257628017</v>
      </c>
      <c r="AB4126" s="47">
        <f t="shared" ca="1" si="5971"/>
        <v>6282.3378994918476</v>
      </c>
      <c r="AC4126" s="47">
        <f ca="1">VLOOKUP(CONCATENATE($F4126," ",$G4126),AllocFactorMatrix,(AC$4+1),FALSE)*$E4126</f>
        <v>83.89032910066004</v>
      </c>
      <c r="AD4126" s="47">
        <f ca="1">VLOOKUP(CONCATENATE($F4126," ",$G4126),AllocFactorMatrix,(AD$4+1),FALSE)*$E4126</f>
        <v>4533.0613686075203</v>
      </c>
      <c r="AE4126" s="47">
        <f ca="1">VLOOKUP(CONCATENATE($F4126," ",$G4126),AllocFactorMatrix,(AE$4+1),FALSE)*$E4126</f>
        <v>644.43559059625352</v>
      </c>
    </row>
    <row r="4127" spans="1:31" hidden="1" outlineLevel="1">
      <c r="E4127" s="44"/>
      <c r="F4127" s="167" t="str">
        <f>F4134</f>
        <v>RB_GUP</v>
      </c>
      <c r="G4127" s="48" t="str">
        <f>$G$8</f>
        <v>PRODUCTION</v>
      </c>
      <c r="H4127" s="4">
        <f t="shared" ca="1" si="5923"/>
        <v>9372.4188199154542</v>
      </c>
      <c r="I4127" s="5">
        <f t="shared" ref="I4127:N4127" ca="1" si="5981">VLOOKUP(CONCATENATE($F4127," ",$G4127),AllocFactorMatrix,(I$4+1),FALSE)*$E4134</f>
        <v>4819.9625310560878</v>
      </c>
      <c r="J4127" s="47">
        <f t="shared" ca="1" si="5981"/>
        <v>1.078308243806555</v>
      </c>
      <c r="K4127" s="47">
        <f t="shared" ca="1" si="5981"/>
        <v>1.888040848134739</v>
      </c>
      <c r="L4127" s="5">
        <f t="shared" ca="1" si="5981"/>
        <v>1123.3764898387844</v>
      </c>
      <c r="M4127" s="5">
        <f t="shared" ca="1" si="5981"/>
        <v>15.631769558718192</v>
      </c>
      <c r="N4127" s="5">
        <f t="shared" ca="1" si="5981"/>
        <v>2.177094497943898</v>
      </c>
      <c r="O4127" s="5">
        <f t="shared" ref="O4127:O4182" ca="1" si="5982">SUBTOTAL(9,L4127:N4127)</f>
        <v>1141.1853538954465</v>
      </c>
      <c r="P4127" s="5">
        <f ca="1">VLOOKUP(CONCATENATE($F4127," ",$G4127),AllocFactorMatrix,(P$4+1),FALSE)*$E4134</f>
        <v>668.17614515950004</v>
      </c>
      <c r="Q4127" s="5">
        <f ca="1">VLOOKUP(CONCATENATE($F4127," ",$G4127),AllocFactorMatrix,(Q$4+1),FALSE)*$E4134</f>
        <v>119.91020857336112</v>
      </c>
      <c r="R4127" s="5">
        <f ca="1">VLOOKUP(CONCATENATE($F4127," ",$G4127),AllocFactorMatrix,(R$4+1),FALSE)*$E4134</f>
        <v>24.316566637176251</v>
      </c>
      <c r="S4127" s="5">
        <f ca="1">VLOOKUP(CONCATENATE($F4127," ",$G4127),AllocFactorMatrix,(S$4+1),FALSE)*$E4134</f>
        <v>0.92341062156110154</v>
      </c>
      <c r="T4127" s="5">
        <f ca="1">SUBTOTAL(9,P4127:S4127)</f>
        <v>813.32633099159852</v>
      </c>
      <c r="U4127" s="5">
        <f ca="1">VLOOKUP(CONCATENATE($F4127," ",$G4127),AllocFactorMatrix,(U$4+1),FALSE)*$E4134</f>
        <v>31.690151380862083</v>
      </c>
      <c r="V4127" s="5">
        <f ca="1">VLOOKUP(CONCATENATE($F4127," ",$G4127),AllocFactorMatrix,(V$4+1),FALSE)*$E4134</f>
        <v>427.83534310718255</v>
      </c>
      <c r="W4127" s="5">
        <f ca="1">VLOOKUP(CONCATENATE($F4127," ",$G4127),AllocFactorMatrix,(W$4+1),FALSE)*$E4134</f>
        <v>1636.2984415134827</v>
      </c>
      <c r="X4127" s="5">
        <f ca="1">VLOOKUP(CONCATENATE($F4127," ",$G4127),AllocFactorMatrix,(X$4+1),FALSE)*$E4134</f>
        <v>296.4306388412586</v>
      </c>
      <c r="Y4127" s="5">
        <f ca="1">SUBTOTAL(9,U4127:X4127)</f>
        <v>2392.254574842786</v>
      </c>
      <c r="Z4127" s="5">
        <f ca="1">VLOOKUP(CONCATENATE($F4127," ",$G4127),AllocFactorMatrix,(Z$4+1),FALSE)*$E4134</f>
        <v>183.66102131499093</v>
      </c>
      <c r="AA4127" s="5">
        <f ca="1">VLOOKUP(CONCATENATE($F4127," ",$G4127),AllocFactorMatrix,(AA$4+1),FALSE)*$E4134</f>
        <v>3.6681816665746498</v>
      </c>
      <c r="AB4127" s="5">
        <f t="shared" ref="AB4127:AB4158" ca="1" si="5983">SUBTOTAL(9,Z4127:AA4127)</f>
        <v>187.32920298156557</v>
      </c>
      <c r="AC4127" s="5">
        <f ca="1">VLOOKUP(CONCATENATE($F4127," ",$G4127),AllocFactorMatrix,(AC$4+1),FALSE)*$E4134</f>
        <v>2.4227859985955433</v>
      </c>
      <c r="AD4127" s="5">
        <f ca="1">VLOOKUP(CONCATENATE($F4127," ",$G4127),AllocFactorMatrix,(AD$4+1),FALSE)*$E4134</f>
        <v>10.763394849727819</v>
      </c>
      <c r="AE4127" s="5">
        <f ca="1">VLOOKUP(CONCATENATE($F4127," ",$G4127),AllocFactorMatrix,(AE$4+1),FALSE)*$E4134</f>
        <v>2.2082962077061046</v>
      </c>
    </row>
    <row r="4128" spans="1:31" hidden="1" outlineLevel="1">
      <c r="E4128" s="44"/>
      <c r="F4128" s="167" t="str">
        <f>F4134</f>
        <v>RB_GUP</v>
      </c>
      <c r="G4128" s="48" t="str">
        <f>$G$9</f>
        <v>BULKTRAN</v>
      </c>
      <c r="H4128" s="4">
        <f t="shared" ca="1" si="5923"/>
        <v>5089.7339208050762</v>
      </c>
      <c r="I4128" s="5">
        <f t="shared" ref="I4128:N4128" ca="1" si="5984">VLOOKUP(CONCATENATE($F4128," ",$G4128),AllocFactorMatrix,(I$4+1),FALSE)*$E4134</f>
        <v>2617.502190490774</v>
      </c>
      <c r="J4128" s="47">
        <f t="shared" ca="1" si="5984"/>
        <v>0.58558011021913325</v>
      </c>
      <c r="K4128" s="47">
        <f t="shared" ca="1" si="5984"/>
        <v>1.0253090192893932</v>
      </c>
      <c r="L4128" s="5">
        <f t="shared" ca="1" si="5984"/>
        <v>610.05462261437594</v>
      </c>
      <c r="M4128" s="5">
        <f t="shared" ca="1" si="5984"/>
        <v>8.488902309418334</v>
      </c>
      <c r="N4128" s="5">
        <f t="shared" ca="1" si="5984"/>
        <v>1.1822808954543829</v>
      </c>
      <c r="O4128" s="5">
        <f t="shared" ca="1" si="5982"/>
        <v>619.72580581924865</v>
      </c>
      <c r="P4128" s="5">
        <f ca="1">VLOOKUP(CONCATENATE($F4128," ",$G4128),AllocFactorMatrix,(P$4+1),FALSE)*$E4134</f>
        <v>362.85604137372087</v>
      </c>
      <c r="Q4128" s="5">
        <f ca="1">VLOOKUP(CONCATENATE($F4128," ",$G4128),AllocFactorMatrix,(Q$4+1),FALSE)*$E4134</f>
        <v>65.117774584485872</v>
      </c>
      <c r="R4128" s="5">
        <f ca="1">VLOOKUP(CONCATENATE($F4128," ",$G4128),AllocFactorMatrix,(R$4+1),FALSE)*$E4134</f>
        <v>13.205220170887477</v>
      </c>
      <c r="S4128" s="5">
        <f ca="1">VLOOKUP(CONCATENATE($F4128," ",$G4128),AllocFactorMatrix,(S$4+1),FALSE)*$E4134</f>
        <v>0.50146226429877294</v>
      </c>
      <c r="T4128" s="5">
        <f t="shared" ref="T4128:T4182" ca="1" si="5985">SUBTOTAL(9,P4128:S4128)</f>
        <v>441.68049839339295</v>
      </c>
      <c r="U4128" s="5">
        <f ca="1">VLOOKUP(CONCATENATE($F4128," ",$G4128),AllocFactorMatrix,(U$4+1),FALSE)*$E4134</f>
        <v>17.209478314806734</v>
      </c>
      <c r="V4128" s="5">
        <f ca="1">VLOOKUP(CONCATENATE($F4128," ",$G4128),AllocFactorMatrix,(V$4+1),FALSE)*$E4134</f>
        <v>232.33789485642592</v>
      </c>
      <c r="W4128" s="5">
        <f ca="1">VLOOKUP(CONCATENATE($F4128," ",$G4128),AllocFactorMatrix,(W$4+1),FALSE)*$E4134</f>
        <v>888.59918046287021</v>
      </c>
      <c r="X4128" s="5">
        <f ca="1">VLOOKUP(CONCATENATE($F4128," ",$G4128),AllocFactorMatrix,(X$4+1),FALSE)*$E4134</f>
        <v>160.97798302294413</v>
      </c>
      <c r="Y4128" s="5">
        <f t="shared" ref="Y4128:Y4134" ca="1" si="5986">SUBTOTAL(9,U4128:X4128)</f>
        <v>1299.124536657047</v>
      </c>
      <c r="Z4128" s="5">
        <f ca="1">VLOOKUP(CONCATENATE($F4128," ",$G4128),AllocFactorMatrix,(Z$4+1),FALSE)*$E4134</f>
        <v>99.737938314310782</v>
      </c>
      <c r="AA4128" s="5">
        <f ca="1">VLOOKUP(CONCATENATE($F4128," ",$G4128),AllocFactorMatrix,(AA$4+1),FALSE)*$E4134</f>
        <v>1.9920224453017672</v>
      </c>
      <c r="AB4128" s="5">
        <f t="shared" ca="1" si="5983"/>
        <v>101.72996075961255</v>
      </c>
      <c r="AC4128" s="5">
        <f ca="1">VLOOKUP(CONCATENATE($F4128," ",$G4128),AllocFactorMatrix,(AC$4+1),FALSE)*$E4134</f>
        <v>1.3157047627556375</v>
      </c>
      <c r="AD4128" s="5">
        <f ca="1">VLOOKUP(CONCATENATE($F4128," ",$G4128),AllocFactorMatrix,(AD$4+1),FALSE)*$E4134</f>
        <v>5.84510966937055</v>
      </c>
      <c r="AE4128" s="5">
        <f ca="1">VLOOKUP(CONCATENATE($F4128," ",$G4128),AllocFactorMatrix,(AE$4+1),FALSE)*$E4134</f>
        <v>1.1992251233655773</v>
      </c>
    </row>
    <row r="4129" spans="4:31" hidden="1" outlineLevel="1">
      <c r="E4129" s="44"/>
      <c r="F4129" s="167" t="str">
        <f>F4134</f>
        <v>RB_GUP</v>
      </c>
      <c r="G4129" s="48" t="str">
        <f>$G$10</f>
        <v>SUBTRAN</v>
      </c>
      <c r="H4129" s="4">
        <f t="shared" ca="1" si="5923"/>
        <v>1409.2133207576715</v>
      </c>
      <c r="I4129" s="5">
        <f t="shared" ref="I4129:N4129" ca="1" si="5987">VLOOKUP(CONCATENATE($F4129," ",$G4129),AllocFactorMatrix,(I$4+1),FALSE)*$E4134</f>
        <v>719.9250541200272</v>
      </c>
      <c r="J4129" s="47">
        <f t="shared" ca="1" si="5987"/>
        <v>0.11722887642052689</v>
      </c>
      <c r="K4129" s="47">
        <f t="shared" ca="1" si="5987"/>
        <v>0.21818306733495865</v>
      </c>
      <c r="L4129" s="5">
        <f t="shared" ca="1" si="5987"/>
        <v>168.7154179684297</v>
      </c>
      <c r="M4129" s="5">
        <f t="shared" ca="1" si="5987"/>
        <v>2.357931895304906</v>
      </c>
      <c r="N4129" s="5">
        <f t="shared" ca="1" si="5987"/>
        <v>0.42677471750530538</v>
      </c>
      <c r="O4129" s="5">
        <f t="shared" ca="1" si="5982"/>
        <v>171.50012458123993</v>
      </c>
      <c r="P4129" s="5">
        <f ca="1">VLOOKUP(CONCATENATE($F4129," ",$G4129),AllocFactorMatrix,(P$4+1),FALSE)*$E4134</f>
        <v>97.40506059420342</v>
      </c>
      <c r="Q4129" s="5">
        <f ca="1">VLOOKUP(CONCATENATE($F4129," ",$G4129),AllocFactorMatrix,(Q$4+1),FALSE)*$E4134</f>
        <v>17.528990946935174</v>
      </c>
      <c r="R4129" s="5">
        <f ca="1">VLOOKUP(CONCATENATE($F4129," ",$G4129),AllocFactorMatrix,(R$4+1),FALSE)*$E4134</f>
        <v>4.6012249750330971</v>
      </c>
      <c r="S4129" s="5">
        <f ca="1">VLOOKUP(CONCATENATE($F4129," ",$G4129),AllocFactorMatrix,(S$4+1),FALSE)*$E4134</f>
        <v>0</v>
      </c>
      <c r="T4129" s="5">
        <f t="shared" ca="1" si="5985"/>
        <v>119.53527651617168</v>
      </c>
      <c r="U4129" s="5">
        <f ca="1">VLOOKUP(CONCATENATE($F4129," ",$G4129),AllocFactorMatrix,(U$4+1),FALSE)*$E4134</f>
        <v>4.3969278291087486</v>
      </c>
      <c r="V4129" s="5">
        <f ca="1">VLOOKUP(CONCATENATE($F4129," ",$G4129),AllocFactorMatrix,(V$4+1),FALSE)*$E4134</f>
        <v>61.693161053531448</v>
      </c>
      <c r="W4129" s="5">
        <f ca="1">VLOOKUP(CONCATENATE($F4129," ",$G4129),AllocFactorMatrix,(W$4+1),FALSE)*$E4134</f>
        <v>304.19487330223194</v>
      </c>
      <c r="X4129" s="5">
        <f ca="1">VLOOKUP(CONCATENATE($F4129," ",$G4129),AllocFactorMatrix,(X$4+1),FALSE)*$E4134</f>
        <v>0</v>
      </c>
      <c r="Y4129" s="5">
        <f t="shared" ca="1" si="5986"/>
        <v>370.28496218487214</v>
      </c>
      <c r="Z4129" s="5">
        <f ca="1">VLOOKUP(CONCATENATE($F4129," ",$G4129),AllocFactorMatrix,(Z$4+1),FALSE)*$E4134</f>
        <v>26.740035600376896</v>
      </c>
      <c r="AA4129" s="5">
        <f ca="1">VLOOKUP(CONCATENATE($F4129," ",$G4129),AllocFactorMatrix,(AA$4+1),FALSE)*$E4134</f>
        <v>0.53690026088656151</v>
      </c>
      <c r="AB4129" s="5">
        <f t="shared" ca="1" si="5983"/>
        <v>27.276935861263457</v>
      </c>
      <c r="AC4129" s="5">
        <f ca="1">VLOOKUP(CONCATENATE($F4129," ",$G4129),AllocFactorMatrix,(AC$4+1),FALSE)*$E4134</f>
        <v>0.35555555034115455</v>
      </c>
      <c r="AD4129" s="5">
        <f ca="1">VLOOKUP(CONCATENATE($F4129," ",$G4129),AllocFactorMatrix,(AD$4+1),FALSE)*$E4134</f>
        <v>0</v>
      </c>
      <c r="AE4129" s="5">
        <f ca="1">VLOOKUP(CONCATENATE($F4129," ",$G4129),AllocFactorMatrix,(AE$4+1),FALSE)*$E4134</f>
        <v>0</v>
      </c>
    </row>
    <row r="4130" spans="4:31" hidden="1" outlineLevel="1">
      <c r="E4130" s="44"/>
      <c r="F4130" s="167" t="str">
        <f>F4134</f>
        <v>RB_GUP</v>
      </c>
      <c r="G4130" s="48" t="str">
        <f>$G$11</f>
        <v>DISTPRI</v>
      </c>
      <c r="H4130" s="4">
        <f t="shared" ca="1" si="5923"/>
        <v>5638.0400722348568</v>
      </c>
      <c r="I4130" s="5">
        <f t="shared" ref="I4130:N4130" ca="1" si="5988">VLOOKUP(CONCATENATE($F4130," ",$G4130),AllocFactorMatrix,(I$4+1),FALSE)*$E4134</f>
        <v>3691.2223849416337</v>
      </c>
      <c r="J4130" s="47">
        <f t="shared" ca="1" si="5988"/>
        <v>0.60610406840977937</v>
      </c>
      <c r="K4130" s="47">
        <f t="shared" ca="1" si="5988"/>
        <v>1.1214661366122289</v>
      </c>
      <c r="L4130" s="5">
        <f t="shared" ca="1" si="5988"/>
        <v>863.64806059007117</v>
      </c>
      <c r="M4130" s="5">
        <f t="shared" ca="1" si="5988"/>
        <v>12.068560790159328</v>
      </c>
      <c r="N4130" s="5">
        <f t="shared" ca="1" si="5988"/>
        <v>0</v>
      </c>
      <c r="O4130" s="5">
        <f t="shared" ca="1" si="5982"/>
        <v>875.71662138023055</v>
      </c>
      <c r="P4130" s="5">
        <f ca="1">VLOOKUP(CONCATENATE($F4130," ",$G4130),AllocFactorMatrix,(P$4+1),FALSE)*$E4134</f>
        <v>500.84740404310617</v>
      </c>
      <c r="Q4130" s="5">
        <f ca="1">VLOOKUP(CONCATENATE($F4130," ",$G4130),AllocFactorMatrix,(Q$4+1),FALSE)*$E4134</f>
        <v>90.124669653852408</v>
      </c>
      <c r="R4130" s="5">
        <f ca="1">VLOOKUP(CONCATENATE($F4130," ",$G4130),AllocFactorMatrix,(R$4+1),FALSE)*$E4134</f>
        <v>0</v>
      </c>
      <c r="S4130" s="5">
        <f ca="1">VLOOKUP(CONCATENATE($F4130," ",$G4130),AllocFactorMatrix,(S$4+1),FALSE)*$E4134</f>
        <v>0</v>
      </c>
      <c r="T4130" s="5">
        <f t="shared" ca="1" si="5985"/>
        <v>590.97207369695855</v>
      </c>
      <c r="U4130" s="5">
        <f ca="1">VLOOKUP(CONCATENATE($F4130," ",$G4130),AllocFactorMatrix,(U$4+1),FALSE)*$E4134</f>
        <v>22.680118220704177</v>
      </c>
      <c r="V4130" s="5">
        <f ca="1">VLOOKUP(CONCATENATE($F4130," ",$G4130),AllocFactorMatrix,(V$4+1),FALSE)*$E4134</f>
        <v>313.61756335229751</v>
      </c>
      <c r="W4130" s="5">
        <f ca="1">VLOOKUP(CONCATENATE($F4130," ",$G4130),AllocFactorMatrix,(W$4+1),FALSE)*$E4134</f>
        <v>0</v>
      </c>
      <c r="X4130" s="5">
        <f ca="1">VLOOKUP(CONCATENATE($F4130," ",$G4130),AllocFactorMatrix,(X$4+1),FALSE)*$E4134</f>
        <v>0</v>
      </c>
      <c r="Y4130" s="5">
        <f t="shared" ca="1" si="5986"/>
        <v>336.29768157300168</v>
      </c>
      <c r="Z4130" s="5">
        <f ca="1">VLOOKUP(CONCATENATE($F4130," ",$G4130),AllocFactorMatrix,(Z$4+1),FALSE)*$E4134</f>
        <v>137.53089357417875</v>
      </c>
      <c r="AA4130" s="5">
        <f ca="1">VLOOKUP(CONCATENATE($F4130," ",$G4130),AllocFactorMatrix,(AA$4+1),FALSE)*$E4134</f>
        <v>2.7604619215800379</v>
      </c>
      <c r="AB4130" s="5">
        <f t="shared" ca="1" si="5983"/>
        <v>140.29135549575878</v>
      </c>
      <c r="AC4130" s="5">
        <f ca="1">VLOOKUP(CONCATENATE($F4130," ",$G4130),AllocFactorMatrix,(AC$4+1),FALSE)*$E4134</f>
        <v>1.8123849422504874</v>
      </c>
      <c r="AD4130" s="5">
        <f ca="1">VLOOKUP(CONCATENATE($F4130," ",$G4130),AllocFactorMatrix,(AD$4+1),FALSE)*$E4134</f>
        <v>0</v>
      </c>
      <c r="AE4130" s="5">
        <f ca="1">VLOOKUP(CONCATENATE($F4130," ",$G4130),AllocFactorMatrix,(AE$4+1),FALSE)*$E4134</f>
        <v>0</v>
      </c>
    </row>
    <row r="4131" spans="4:31" hidden="1" outlineLevel="1">
      <c r="E4131" s="44"/>
      <c r="F4131" s="167" t="str">
        <f>F4134</f>
        <v>RB_GUP</v>
      </c>
      <c r="G4131" s="48" t="str">
        <f>$G$12</f>
        <v>DISTSEC</v>
      </c>
      <c r="H4131" s="4">
        <f t="shared" ca="1" si="5923"/>
        <v>2702.8004636549676</v>
      </c>
      <c r="I4131" s="5">
        <f t="shared" ref="I4131:N4131" ca="1" si="5989">VLOOKUP(CONCATENATE($F4131," ",$G4131),AllocFactorMatrix,(I$4+1),FALSE)*$E4134</f>
        <v>2005.2648704018488</v>
      </c>
      <c r="J4131" s="47">
        <f t="shared" ca="1" si="5989"/>
        <v>0.49709482571437591</v>
      </c>
      <c r="K4131" s="47">
        <f t="shared" ca="1" si="5989"/>
        <v>0.64387479393712466</v>
      </c>
      <c r="L4131" s="5">
        <f t="shared" ca="1" si="5989"/>
        <v>404.1948482268337</v>
      </c>
      <c r="M4131" s="5">
        <f t="shared" ca="1" si="5989"/>
        <v>0</v>
      </c>
      <c r="N4131" s="5">
        <f t="shared" ca="1" si="5989"/>
        <v>0</v>
      </c>
      <c r="O4131" s="5">
        <f t="shared" ca="1" si="5982"/>
        <v>404.1948482268337</v>
      </c>
      <c r="P4131" s="5">
        <f ca="1">VLOOKUP(CONCATENATE($F4131," ",$G4131),AllocFactorMatrix,(P$4+1),FALSE)*$E4134</f>
        <v>201.77157258396244</v>
      </c>
      <c r="Q4131" s="5">
        <f ca="1">VLOOKUP(CONCATENATE($F4131," ",$G4131),AllocFactorMatrix,(Q$4+1),FALSE)*$E4134</f>
        <v>0</v>
      </c>
      <c r="R4131" s="5">
        <f ca="1">VLOOKUP(CONCATENATE($F4131," ",$G4131),AllocFactorMatrix,(R$4+1),FALSE)*$E4134</f>
        <v>0</v>
      </c>
      <c r="S4131" s="5">
        <f ca="1">VLOOKUP(CONCATENATE($F4131," ",$G4131),AllocFactorMatrix,(S$4+1),FALSE)*$E4134</f>
        <v>0</v>
      </c>
      <c r="T4131" s="5">
        <f t="shared" ca="1" si="5985"/>
        <v>201.77157258396244</v>
      </c>
      <c r="U4131" s="5">
        <f ca="1">VLOOKUP(CONCATENATE($F4131," ",$G4131),AllocFactorMatrix,(U$4+1),FALSE)*$E4134</f>
        <v>7.5562327641071079</v>
      </c>
      <c r="V4131" s="5">
        <f ca="1">VLOOKUP(CONCATENATE($F4131," ",$G4131),AllocFactorMatrix,(V$4+1),FALSE)*$E4134</f>
        <v>0</v>
      </c>
      <c r="W4131" s="5">
        <f ca="1">VLOOKUP(CONCATENATE($F4131," ",$G4131),AllocFactorMatrix,(W$4+1),FALSE)*$E4134</f>
        <v>0</v>
      </c>
      <c r="X4131" s="5">
        <f ca="1">VLOOKUP(CONCATENATE($F4131," ",$G4131),AllocFactorMatrix,(X$4+1),FALSE)*$E4134</f>
        <v>0</v>
      </c>
      <c r="Y4131" s="5">
        <f t="shared" ca="1" si="5986"/>
        <v>7.5562327641071079</v>
      </c>
      <c r="Z4131" s="5">
        <f ca="1">VLOOKUP(CONCATENATE($F4131," ",$G4131),AllocFactorMatrix,(Z$4+1),FALSE)*$E4134</f>
        <v>57.105235903621164</v>
      </c>
      <c r="AA4131" s="5">
        <f ca="1">VLOOKUP(CONCATENATE($F4131," ",$G4131),AllocFactorMatrix,(AA$4+1),FALSE)*$E4134</f>
        <v>0</v>
      </c>
      <c r="AB4131" s="5">
        <f t="shared" ca="1" si="5983"/>
        <v>57.105235903621164</v>
      </c>
      <c r="AC4131" s="5">
        <f ca="1">VLOOKUP(CONCATENATE($F4131," ",$G4131),AllocFactorMatrix,(AC$4+1),FALSE)*$E4134</f>
        <v>0.67518785382464441</v>
      </c>
      <c r="AD4131" s="5">
        <f ca="1">VLOOKUP(CONCATENATE($F4131," ",$G4131),AllocFactorMatrix,(AD$4+1),FALSE)*$E4134</f>
        <v>20.782086434098261</v>
      </c>
      <c r="AE4131" s="5">
        <f ca="1">VLOOKUP(CONCATENATE($F4131," ",$G4131),AllocFactorMatrix,(AE$4+1),FALSE)*$E4134</f>
        <v>4.3094598670199051</v>
      </c>
    </row>
    <row r="4132" spans="4:31" hidden="1" outlineLevel="1">
      <c r="E4132" s="44"/>
      <c r="F4132" s="167" t="str">
        <f>F4134</f>
        <v>RB_GUP</v>
      </c>
      <c r="G4132" s="48" t="str">
        <f>$G$13</f>
        <v>ENERGY</v>
      </c>
      <c r="H4132" s="4">
        <f t="shared" ca="1" si="5923"/>
        <v>174.98097230900512</v>
      </c>
      <c r="I4132" s="5">
        <f t="shared" ref="I4132:N4132" ca="1" si="5990">VLOOKUP(CONCATENATE($F4132," ",$G4132),AllocFactorMatrix,(I$4+1),FALSE)*$E4134</f>
        <v>68.456686396352154</v>
      </c>
      <c r="J4132" s="47">
        <f t="shared" ca="1" si="5990"/>
        <v>1.0954942742205728E-2</v>
      </c>
      <c r="K4132" s="47">
        <f t="shared" ca="1" si="5990"/>
        <v>3.1587488122625351E-2</v>
      </c>
      <c r="L4132" s="5">
        <f t="shared" ca="1" si="5990"/>
        <v>19.739744586727877</v>
      </c>
      <c r="M4132" s="5">
        <f t="shared" ca="1" si="5990"/>
        <v>0.27531069808205322</v>
      </c>
      <c r="N4132" s="5">
        <f t="shared" ca="1" si="5990"/>
        <v>3.8488202262930551E-2</v>
      </c>
      <c r="O4132" s="5">
        <f t="shared" ca="1" si="5982"/>
        <v>20.053543487072858</v>
      </c>
      <c r="P4132" s="5">
        <f ca="1">VLOOKUP(CONCATENATE($F4132," ",$G4132),AllocFactorMatrix,(P$4+1),FALSE)*$E4134</f>
        <v>12.797426178446097</v>
      </c>
      <c r="Q4132" s="5">
        <f ca="1">VLOOKUP(CONCATENATE($F4132," ",$G4132),AllocFactorMatrix,(Q$4+1),FALSE)*$E4134</f>
        <v>2.2855997374224111</v>
      </c>
      <c r="R4132" s="5">
        <f ca="1">VLOOKUP(CONCATENATE($F4132," ",$G4132),AllocFactorMatrix,(R$4+1),FALSE)*$E4134</f>
        <v>0.46543180872358347</v>
      </c>
      <c r="S4132" s="5">
        <f ca="1">VLOOKUP(CONCATENATE($F4132," ",$G4132),AllocFactorMatrix,(S$4+1),FALSE)*$E4134</f>
        <v>1.757951693162995E-2</v>
      </c>
      <c r="T4132" s="5">
        <f t="shared" ca="1" si="5985"/>
        <v>15.56603724152372</v>
      </c>
      <c r="U4132" s="5">
        <f ca="1">VLOOKUP(CONCATENATE($F4132," ",$G4132),AllocFactorMatrix,(U$4+1),FALSE)*$E4134</f>
        <v>0.67117637237777128</v>
      </c>
      <c r="V4132" s="5">
        <f ca="1">VLOOKUP(CONCATENATE($F4132," ",$G4132),AllocFactorMatrix,(V$4+1),FALSE)*$E4134</f>
        <v>10.611426061235985</v>
      </c>
      <c r="W4132" s="5">
        <f ca="1">VLOOKUP(CONCATENATE($F4132," ",$G4132),AllocFactorMatrix,(W$4+1),FALSE)*$E4134</f>
        <v>45.638016423156756</v>
      </c>
      <c r="X4132" s="5">
        <f ca="1">VLOOKUP(CONCATENATE($F4132," ",$G4132),AllocFactorMatrix,(X$4+1),FALSE)*$E4134</f>
        <v>8.584987566458576</v>
      </c>
      <c r="Y4132" s="5">
        <f t="shared" ca="1" si="5986"/>
        <v>65.505606423229096</v>
      </c>
      <c r="Z4132" s="5">
        <f ca="1">VLOOKUP(CONCATENATE($F4132," ",$G4132),AllocFactorMatrix,(Z$4+1),FALSE)*$E4134</f>
        <v>3.5204397955695743</v>
      </c>
      <c r="AA4132" s="5">
        <f ca="1">VLOOKUP(CONCATENATE($F4132," ",$G4132),AllocFactorMatrix,(AA$4+1),FALSE)*$E4134</f>
        <v>7.0636922251947842E-2</v>
      </c>
      <c r="AB4132" s="5">
        <f t="shared" ca="1" si="5983"/>
        <v>3.5910767178215224</v>
      </c>
      <c r="AC4132" s="5">
        <f ca="1">VLOOKUP(CONCATENATE($F4132," ",$G4132),AllocFactorMatrix,(AC$4+1),FALSE)*$E4134</f>
        <v>6.3008437551329455E-2</v>
      </c>
      <c r="AD4132" s="5">
        <f ca="1">VLOOKUP(CONCATENATE($F4132," ",$G4132),AllocFactorMatrix,(AD$4+1),FALSE)*$E4134</f>
        <v>1.4113674219675501</v>
      </c>
      <c r="AE4132" s="5">
        <f ca="1">VLOOKUP(CONCATENATE($F4132," ",$G4132),AllocFactorMatrix,(AE$4+1),FALSE)*$E4134</f>
        <v>0.29110375262207483</v>
      </c>
    </row>
    <row r="4133" spans="4:31" hidden="1" outlineLevel="1">
      <c r="E4133" s="44"/>
      <c r="F4133" s="167" t="str">
        <f>F4134</f>
        <v>RB_GUP</v>
      </c>
      <c r="G4133" s="48" t="str">
        <f>$G$14</f>
        <v>CUSTOMER</v>
      </c>
      <c r="H4133" s="4">
        <f t="shared" ca="1" si="5923"/>
        <v>1273.8124303229747</v>
      </c>
      <c r="I4133" s="5">
        <f t="shared" ref="I4133:N4133" ca="1" si="5991">VLOOKUP(CONCATENATE($F4133," ",$G4133),AllocFactorMatrix,(I$4+1),FALSE)*$E4134</f>
        <v>630.79986472756514</v>
      </c>
      <c r="J4133" s="47">
        <f t="shared" ca="1" si="5991"/>
        <v>0.12729079238887983</v>
      </c>
      <c r="K4133" s="47">
        <f t="shared" ca="1" si="5991"/>
        <v>6.7463406445564367E-2</v>
      </c>
      <c r="L4133" s="5">
        <f t="shared" ca="1" si="5991"/>
        <v>201.03886454735715</v>
      </c>
      <c r="M4133" s="5">
        <f t="shared" ca="1" si="5991"/>
        <v>12.835540797307635</v>
      </c>
      <c r="N4133" s="5">
        <f t="shared" ca="1" si="5991"/>
        <v>2.1587671643664654</v>
      </c>
      <c r="O4133" s="5">
        <f t="shared" ca="1" si="5982"/>
        <v>216.03317250903123</v>
      </c>
      <c r="P4133" s="5">
        <f ca="1">VLOOKUP(CONCATENATE($F4133," ",$G4133),AllocFactorMatrix,(P$4+1),FALSE)*$E4134</f>
        <v>15.656678108003771</v>
      </c>
      <c r="Q4133" s="5">
        <f ca="1">VLOOKUP(CONCATENATE($F4133," ",$G4133),AllocFactorMatrix,(Q$4+1),FALSE)*$E4134</f>
        <v>4.531640243217673</v>
      </c>
      <c r="R4133" s="5">
        <f ca="1">VLOOKUP(CONCATENATE($F4133," ",$G4133),AllocFactorMatrix,(R$4+1),FALSE)*$E4134</f>
        <v>5.3083078075240833</v>
      </c>
      <c r="S4133" s="5">
        <f ca="1">VLOOKUP(CONCATENATE($F4133," ",$G4133),AllocFactorMatrix,(S$4+1),FALSE)*$E4134</f>
        <v>0.66326009134786601</v>
      </c>
      <c r="T4133" s="5">
        <f t="shared" ca="1" si="5985"/>
        <v>26.159886250093393</v>
      </c>
      <c r="U4133" s="5">
        <f ca="1">VLOOKUP(CONCATENATE($F4133," ",$G4133),AllocFactorMatrix,(U$4+1),FALSE)*$E4134</f>
        <v>0.10380442156785182</v>
      </c>
      <c r="V4133" s="5">
        <f ca="1">VLOOKUP(CONCATENATE($F4133," ",$G4133),AllocFactorMatrix,(V$4+1),FALSE)*$E4134</f>
        <v>3.216430324496987</v>
      </c>
      <c r="W4133" s="5">
        <f ca="1">VLOOKUP(CONCATENATE($F4133," ",$G4133),AllocFactorMatrix,(W$4+1),FALSE)*$E4134</f>
        <v>8.9227922717180981</v>
      </c>
      <c r="X4133" s="5">
        <f ca="1">VLOOKUP(CONCATENATE($F4133," ",$G4133),AllocFactorMatrix,(X$4+1),FALSE)*$E4134</f>
        <v>2.653132911638989</v>
      </c>
      <c r="Y4133" s="5">
        <f t="shared" ca="1" si="5986"/>
        <v>14.896159929421927</v>
      </c>
      <c r="Z4133" s="5">
        <f ca="1">VLOOKUP(CONCATENATE($F4133," ",$G4133),AllocFactorMatrix,(Z$4+1),FALSE)*$E4134</f>
        <v>3.1681416246344529</v>
      </c>
      <c r="AA4133" s="5">
        <f ca="1">VLOOKUP(CONCATENATE($F4133," ",$G4133),AllocFactorMatrix,(AA$4+1),FALSE)*$E4134</f>
        <v>5.9323130658367744E-2</v>
      </c>
      <c r="AB4133" s="5">
        <f t="shared" ca="1" si="5983"/>
        <v>3.2274647552928206</v>
      </c>
      <c r="AC4133" s="5">
        <f ca="1">VLOOKUP(CONCATENATE($F4133," ",$G4133),AllocFactorMatrix,(AC$4+1),FALSE)*$E4134</f>
        <v>0.30648124645898744</v>
      </c>
      <c r="AD4133" s="5">
        <f ca="1">VLOOKUP(CONCATENATE($F4133," ",$G4133),AllocFactorMatrix,(AD$4+1),FALSE)*$E4134</f>
        <v>336.80513568197495</v>
      </c>
      <c r="AE4133" s="5">
        <f ca="1">VLOOKUP(CONCATENATE($F4133," ",$G4133),AllocFactorMatrix,(AE$4+1),FALSE)*$E4134</f>
        <v>45.389511024301797</v>
      </c>
    </row>
    <row r="4134" spans="4:31" collapsed="1">
      <c r="D4134" s="48" t="s">
        <v>268</v>
      </c>
      <c r="E4134" s="54">
        <v>25661</v>
      </c>
      <c r="F4134" s="88" t="s">
        <v>71</v>
      </c>
      <c r="G4134" s="48" t="str">
        <f>$G$15</f>
        <v>TOTAL</v>
      </c>
      <c r="H4134" s="4">
        <f t="shared" ca="1" si="5923"/>
        <v>25661.000000000007</v>
      </c>
      <c r="I4134" s="5">
        <f t="shared" ref="I4134:N4134" ca="1" si="5992">VLOOKUP(CONCATENATE($F4134," ",$G4134),AllocFactorMatrix,(I$4+1),FALSE)*$E4134</f>
        <v>14553.133582134287</v>
      </c>
      <c r="J4134" s="47">
        <f t="shared" ca="1" si="5992"/>
        <v>3.0225618597014554</v>
      </c>
      <c r="K4134" s="47">
        <f t="shared" ca="1" si="5992"/>
        <v>4.9959247598766341</v>
      </c>
      <c r="L4134" s="5">
        <f t="shared" ca="1" si="5992"/>
        <v>3390.7680483725803</v>
      </c>
      <c r="M4134" s="5">
        <f t="shared" ca="1" si="5992"/>
        <v>51.658016048990447</v>
      </c>
      <c r="N4134" s="5">
        <f t="shared" ca="1" si="5992"/>
        <v>5.9834054775329824</v>
      </c>
      <c r="O4134" s="5">
        <f t="shared" ca="1" si="5982"/>
        <v>3448.4094698991034</v>
      </c>
      <c r="P4134" s="5">
        <f ca="1">VLOOKUP(CONCATENATE($F4134," ",$G4134),AllocFactorMatrix,(P$4+1),FALSE)*$E4134</f>
        <v>1859.5103280409426</v>
      </c>
      <c r="Q4134" s="5">
        <f ca="1">VLOOKUP(CONCATENATE($F4134," ",$G4134),AllocFactorMatrix,(Q$4+1),FALSE)*$E4134</f>
        <v>299.49888373927467</v>
      </c>
      <c r="R4134" s="5">
        <f ca="1">VLOOKUP(CONCATENATE($F4134," ",$G4134),AllocFactorMatrix,(R$4+1),FALSE)*$E4134</f>
        <v>47.896751399344481</v>
      </c>
      <c r="S4134" s="5">
        <f ca="1">VLOOKUP(CONCATENATE($F4134," ",$G4134),AllocFactorMatrix,(S$4+1),FALSE)*$E4134</f>
        <v>2.1057124941393703</v>
      </c>
      <c r="T4134" s="5">
        <f t="shared" ca="1" si="5985"/>
        <v>2209.0116756737011</v>
      </c>
      <c r="U4134" s="5">
        <f ca="1">VLOOKUP(CONCATENATE($F4134," ",$G4134),AllocFactorMatrix,(U$4+1),FALSE)*$E4134</f>
        <v>84.307889303534466</v>
      </c>
      <c r="V4134" s="5">
        <f ca="1">VLOOKUP(CONCATENATE($F4134," ",$G4134),AllocFactorMatrix,(V$4+1),FALSE)*$E4134</f>
        <v>1049.3118187551704</v>
      </c>
      <c r="W4134" s="5">
        <f ca="1">VLOOKUP(CONCATENATE($F4134," ",$G4134),AllocFactorMatrix,(W$4+1),FALSE)*$E4134</f>
        <v>2883.6533039734595</v>
      </c>
      <c r="X4134" s="5">
        <f ca="1">VLOOKUP(CONCATENATE($F4134," ",$G4134),AllocFactorMatrix,(X$4+1),FALSE)*$E4134</f>
        <v>468.64674234230034</v>
      </c>
      <c r="Y4134" s="5">
        <f t="shared" ca="1" si="5986"/>
        <v>4485.9197543744649</v>
      </c>
      <c r="Z4134" s="5">
        <f ca="1">VLOOKUP(CONCATENATE($F4134," ",$G4134),AllocFactorMatrix,(Z$4+1),FALSE)*$E4134</f>
        <v>511.46370612768249</v>
      </c>
      <c r="AA4134" s="5">
        <f ca="1">VLOOKUP(CONCATENATE($F4134," ",$G4134),AllocFactorMatrix,(AA$4+1),FALSE)*$E4134</f>
        <v>9.0875263472533305</v>
      </c>
      <c r="AB4134" s="5">
        <f t="shared" ca="1" si="5983"/>
        <v>520.55123247493577</v>
      </c>
      <c r="AC4134" s="5">
        <f ca="1">VLOOKUP(CONCATENATE($F4134," ",$G4134),AllocFactorMatrix,(AC$4+1),FALSE)*$E4134</f>
        <v>6.9511087917777834</v>
      </c>
      <c r="AD4134" s="5">
        <f ca="1">VLOOKUP(CONCATENATE($F4134," ",$G4134),AllocFactorMatrix,(AD$4+1),FALSE)*$E4134</f>
        <v>375.60709405713908</v>
      </c>
      <c r="AE4134" s="5">
        <f ca="1">VLOOKUP(CONCATENATE($F4134," ",$G4134),AllocFactorMatrix,(AE$4+1),FALSE)*$E4134</f>
        <v>53.397595975015456</v>
      </c>
    </row>
    <row r="4135" spans="4:31" hidden="1" outlineLevel="1">
      <c r="E4135" s="44"/>
      <c r="F4135" s="167" t="str">
        <f>F4142</f>
        <v>RB_GUP</v>
      </c>
      <c r="G4135" s="48" t="str">
        <f>$G$8</f>
        <v>PRODUCTION</v>
      </c>
      <c r="H4135" s="4">
        <f t="shared" ca="1" si="5923"/>
        <v>280929.6801223752</v>
      </c>
      <c r="I4135" s="5">
        <f t="shared" ref="I4135:N4135" ca="1" si="5993">VLOOKUP(CONCATENATE($F4135," ",$G4135),AllocFactorMatrix,(I$4+1),FALSE)*$E4142</f>
        <v>144473.96750710244</v>
      </c>
      <c r="J4135" s="47">
        <f t="shared" ca="1" si="5993"/>
        <v>32.321303158390897</v>
      </c>
      <c r="K4135" s="47">
        <f t="shared" ca="1" si="5993"/>
        <v>56.592297219732536</v>
      </c>
      <c r="L4135" s="5">
        <f t="shared" ca="1" si="5993"/>
        <v>33672.182604218411</v>
      </c>
      <c r="M4135" s="5">
        <f t="shared" ca="1" si="5993"/>
        <v>468.54799238655852</v>
      </c>
      <c r="N4135" s="5">
        <f t="shared" ca="1" si="5993"/>
        <v>65.256415942910195</v>
      </c>
      <c r="O4135" s="5">
        <f t="shared" ref="O4135:O4142" ca="1" si="5994">SUBTOTAL(9,L4135:N4135)</f>
        <v>34205.987012547877</v>
      </c>
      <c r="P4135" s="5">
        <f ca="1">VLOOKUP(CONCATENATE($F4135," ",$G4135),AllocFactorMatrix,(P$4+1),FALSE)*$E4142</f>
        <v>20027.968695358981</v>
      </c>
      <c r="Q4135" s="5">
        <f ca="1">VLOOKUP(CONCATENATE($F4135," ",$G4135),AllocFactorMatrix,(Q$4+1),FALSE)*$E4142</f>
        <v>3594.198806645466</v>
      </c>
      <c r="R4135" s="5">
        <f ca="1">VLOOKUP(CONCATENATE($F4135," ",$G4135),AllocFactorMatrix,(R$4+1),FALSE)*$E4142</f>
        <v>728.86683985361719</v>
      </c>
      <c r="S4135" s="5">
        <f ca="1">VLOOKUP(CONCATENATE($F4135," ",$G4135),AllocFactorMatrix,(S$4+1),FALSE)*$E4142</f>
        <v>27.678388633842982</v>
      </c>
      <c r="T4135" s="5">
        <f t="shared" ca="1" si="5985"/>
        <v>24378.712730491905</v>
      </c>
      <c r="U4135" s="5">
        <f ca="1">VLOOKUP(CONCATENATE($F4135," ",$G4135),AllocFactorMatrix,(U$4+1),FALSE)*$E4142</f>
        <v>949.88329709913035</v>
      </c>
      <c r="V4135" s="5">
        <f ca="1">VLOOKUP(CONCATENATE($F4135," ",$G4135),AllocFactorMatrix,(V$4+1),FALSE)*$E4142</f>
        <v>12823.973020577378</v>
      </c>
      <c r="W4135" s="5">
        <f ca="1">VLOOKUP(CONCATENATE($F4135," ",$G4135),AllocFactorMatrix,(W$4+1),FALSE)*$E4142</f>
        <v>49046.548878325782</v>
      </c>
      <c r="X4135" s="5">
        <f ca="1">VLOOKUP(CONCATENATE($F4135," ",$G4135),AllocFactorMatrix,(X$4+1),FALSE)*$E4142</f>
        <v>8885.2372208540855</v>
      </c>
      <c r="Y4135" s="5">
        <f ca="1">SUBTOTAL(9,U4135:X4135)</f>
        <v>71705.642416856383</v>
      </c>
      <c r="Z4135" s="5">
        <f ca="1">VLOOKUP(CONCATENATE($F4135," ",$G4135),AllocFactorMatrix,(Z$4+1),FALSE)*$E4142</f>
        <v>5505.0710985442893</v>
      </c>
      <c r="AA4135" s="5">
        <f ca="1">VLOOKUP(CONCATENATE($F4135," ",$G4135),AllocFactorMatrix,(AA$4+1),FALSE)*$E4142</f>
        <v>109.95038975764353</v>
      </c>
      <c r="AB4135" s="5">
        <f t="shared" ca="1" si="5983"/>
        <v>5615.0214883019325</v>
      </c>
      <c r="AC4135" s="5">
        <f ca="1">VLOOKUP(CONCATENATE($F4135," ",$G4135),AllocFactorMatrix,(AC$4+1),FALSE)*$E4142</f>
        <v>72.620793913321435</v>
      </c>
      <c r="AD4135" s="5">
        <f ca="1">VLOOKUP(CONCATENATE($F4135," ",$G4135),AllocFactorMatrix,(AD$4+1),FALSE)*$E4142</f>
        <v>322.62291413393467</v>
      </c>
      <c r="AE4135" s="5">
        <f ca="1">VLOOKUP(CONCATENATE($F4135," ",$G4135),AllocFactorMatrix,(AE$4+1),FALSE)*$E4142</f>
        <v>66.191658649322548</v>
      </c>
    </row>
    <row r="4136" spans="4:31" hidden="1" outlineLevel="1">
      <c r="E4136" s="44"/>
      <c r="F4136" s="167" t="str">
        <f>F4142</f>
        <v>RB_GUP</v>
      </c>
      <c r="G4136" s="48" t="str">
        <f>$G$9</f>
        <v>BULKTRAN</v>
      </c>
      <c r="H4136" s="4">
        <f t="shared" ca="1" si="5923"/>
        <v>152560.11812462634</v>
      </c>
      <c r="I4136" s="5">
        <f t="shared" ref="I4136:N4136" ca="1" si="5995">VLOOKUP(CONCATENATE($F4136," ",$G4136),AllocFactorMatrix,(I$4+1),FALSE)*$E4142</f>
        <v>78457.233636601697</v>
      </c>
      <c r="J4136" s="47">
        <f t="shared" ca="1" si="5995"/>
        <v>17.552228107895235</v>
      </c>
      <c r="K4136" s="47">
        <f t="shared" ca="1" si="5995"/>
        <v>30.732699887834698</v>
      </c>
      <c r="L4136" s="5">
        <f t="shared" ca="1" si="5995"/>
        <v>18285.829227356164</v>
      </c>
      <c r="M4136" s="5">
        <f t="shared" ca="1" si="5995"/>
        <v>254.44708097204912</v>
      </c>
      <c r="N4136" s="5">
        <f t="shared" ca="1" si="5995"/>
        <v>35.437788276067586</v>
      </c>
      <c r="O4136" s="5">
        <f t="shared" ca="1" si="5994"/>
        <v>18575.714096604279</v>
      </c>
      <c r="P4136" s="5">
        <f ca="1">VLOOKUP(CONCATENATE($F4136," ",$G4136),AllocFactorMatrix,(P$4+1),FALSE)*$E4142</f>
        <v>10876.277894985309</v>
      </c>
      <c r="Q4136" s="5">
        <f ca="1">VLOOKUP(CONCATENATE($F4136," ",$G4136),AllocFactorMatrix,(Q$4+1),FALSE)*$E4142</f>
        <v>1951.8457226248424</v>
      </c>
      <c r="R4136" s="5">
        <f ca="1">VLOOKUP(CONCATENATE($F4136," ",$G4136),AllocFactorMatrix,(R$4+1),FALSE)*$E4142</f>
        <v>395.81439432370786</v>
      </c>
      <c r="S4136" s="5">
        <f ca="1">VLOOKUP(CONCATENATE($F4136," ",$G4136),AllocFactorMatrix,(S$4+1),FALSE)*$E4142</f>
        <v>15.030872628477676</v>
      </c>
      <c r="T4136" s="5">
        <f t="shared" ca="1" si="5985"/>
        <v>13238.968884562339</v>
      </c>
      <c r="U4136" s="5">
        <f ca="1">VLOOKUP(CONCATENATE($F4136," ",$G4136),AllocFactorMatrix,(U$4+1),FALSE)*$E4142</f>
        <v>515.83836904284021</v>
      </c>
      <c r="V4136" s="5">
        <f ca="1">VLOOKUP(CONCATENATE($F4136," ",$G4136),AllocFactorMatrix,(V$4+1),FALSE)*$E4142</f>
        <v>6964.1158527431835</v>
      </c>
      <c r="W4136" s="5">
        <f ca="1">VLOOKUP(CONCATENATE($F4136," ",$G4136),AllocFactorMatrix,(W$4+1),FALSE)*$E4142</f>
        <v>26634.947532860122</v>
      </c>
      <c r="X4136" s="5">
        <f ca="1">VLOOKUP(CONCATENATE($F4136," ",$G4136),AllocFactorMatrix,(X$4+1),FALSE)*$E4142</f>
        <v>4825.1677764640044</v>
      </c>
      <c r="Y4136" s="5">
        <f t="shared" ref="Y4136:Y4142" ca="1" si="5996">SUBTOTAL(9,U4136:X4136)</f>
        <v>38940.069531110152</v>
      </c>
      <c r="Z4136" s="5">
        <f ca="1">VLOOKUP(CONCATENATE($F4136," ",$G4136),AllocFactorMatrix,(Z$4+1),FALSE)*$E4142</f>
        <v>2989.5534594726182</v>
      </c>
      <c r="AA4136" s="5">
        <f ca="1">VLOOKUP(CONCATENATE($F4136," ",$G4136),AllocFactorMatrix,(AA$4+1),FALSE)*$E4142</f>
        <v>59.709050471163785</v>
      </c>
      <c r="AB4136" s="5">
        <f t="shared" ca="1" si="5983"/>
        <v>3049.2625099437819</v>
      </c>
      <c r="AC4136" s="5">
        <f ca="1">VLOOKUP(CONCATENATE($F4136," ",$G4136),AllocFactorMatrix,(AC$4+1),FALSE)*$E4142</f>
        <v>39.437046640619613</v>
      </c>
      <c r="AD4136" s="5">
        <f ca="1">VLOOKUP(CONCATENATE($F4136," ",$G4136),AllocFactorMatrix,(AD$4+1),FALSE)*$E4142</f>
        <v>175.2018151608043</v>
      </c>
      <c r="AE4136" s="5">
        <f ca="1">VLOOKUP(CONCATENATE($F4136," ",$G4136),AllocFactorMatrix,(AE$4+1),FALSE)*$E4142</f>
        <v>35.9456760069165</v>
      </c>
    </row>
    <row r="4137" spans="4:31" hidden="1" outlineLevel="1">
      <c r="E4137" s="44"/>
      <c r="F4137" s="167" t="str">
        <f>F4142</f>
        <v>RB_GUP</v>
      </c>
      <c r="G4137" s="48" t="str">
        <f>$G$10</f>
        <v>SUBTRAN</v>
      </c>
      <c r="H4137" s="4">
        <f t="shared" ca="1" si="5923"/>
        <v>42239.880123945841</v>
      </c>
      <c r="I4137" s="5">
        <f t="shared" ref="I4137:N4137" ca="1" si="5997">VLOOKUP(CONCATENATE($F4137," ",$G4137),AllocFactorMatrix,(I$4+1),FALSE)*$E4142</f>
        <v>21579.094900909193</v>
      </c>
      <c r="J4137" s="47">
        <f t="shared" ca="1" si="5997"/>
        <v>3.513828328280058</v>
      </c>
      <c r="K4137" s="47">
        <f t="shared" ca="1" si="5997"/>
        <v>6.5398378467983891</v>
      </c>
      <c r="L4137" s="5">
        <f t="shared" ca="1" si="5997"/>
        <v>5057.0903106538026</v>
      </c>
      <c r="M4137" s="5">
        <f t="shared" ca="1" si="5997"/>
        <v>70.67685149651993</v>
      </c>
      <c r="N4137" s="5">
        <f t="shared" ca="1" si="5997"/>
        <v>12.79218173843452</v>
      </c>
      <c r="O4137" s="5">
        <f t="shared" ca="1" si="5994"/>
        <v>5140.5593438887572</v>
      </c>
      <c r="P4137" s="5">
        <f ca="1">VLOOKUP(CONCATENATE($F4137," ",$G4137),AllocFactorMatrix,(P$4+1),FALSE)*$E4142</f>
        <v>2919.6275839577756</v>
      </c>
      <c r="Q4137" s="5">
        <f ca="1">VLOOKUP(CONCATENATE($F4137," ",$G4137),AllocFactorMatrix,(Q$4+1),FALSE)*$E4142</f>
        <v>525.41546789678466</v>
      </c>
      <c r="R4137" s="5">
        <f ca="1">VLOOKUP(CONCATENATE($F4137," ",$G4137),AllocFactorMatrix,(R$4+1),FALSE)*$E4142</f>
        <v>137.9175093691334</v>
      </c>
      <c r="S4137" s="5">
        <f ca="1">VLOOKUP(CONCATENATE($F4137," ",$G4137),AllocFactorMatrix,(S$4+1),FALSE)*$E4142</f>
        <v>0</v>
      </c>
      <c r="T4137" s="5">
        <f t="shared" ca="1" si="5985"/>
        <v>3582.9605612236937</v>
      </c>
      <c r="U4137" s="5">
        <f ca="1">VLOOKUP(CONCATENATE($F4137," ",$G4137),AllocFactorMatrix,(U$4+1),FALSE)*$E4142</f>
        <v>131.79388931360549</v>
      </c>
      <c r="V4137" s="5">
        <f ca="1">VLOOKUP(CONCATENATE($F4137," ",$G4137),AllocFactorMatrix,(V$4+1),FALSE)*$E4142</f>
        <v>1849.1960649132736</v>
      </c>
      <c r="W4137" s="5">
        <f ca="1">VLOOKUP(CONCATENATE($F4137," ",$G4137),AllocFactorMatrix,(W$4+1),FALSE)*$E4142</f>
        <v>9117.9630460041008</v>
      </c>
      <c r="X4137" s="5">
        <f ca="1">VLOOKUP(CONCATENATE($F4137," ",$G4137),AllocFactorMatrix,(X$4+1),FALSE)*$E4142</f>
        <v>0</v>
      </c>
      <c r="Y4137" s="5">
        <f t="shared" ca="1" si="5996"/>
        <v>11098.95300023098</v>
      </c>
      <c r="Z4137" s="5">
        <f ca="1">VLOOKUP(CONCATENATE($F4137," ",$G4137),AllocFactorMatrix,(Z$4+1),FALSE)*$E4142</f>
        <v>801.50810500619207</v>
      </c>
      <c r="AA4137" s="5">
        <f ca="1">VLOOKUP(CONCATENATE($F4137," ",$G4137),AllocFactorMatrix,(AA$4+1),FALSE)*$E4142</f>
        <v>16.093094157079307</v>
      </c>
      <c r="AB4137" s="5">
        <f t="shared" ca="1" si="5983"/>
        <v>817.60119916327142</v>
      </c>
      <c r="AC4137" s="5">
        <f ca="1">VLOOKUP(CONCATENATE($F4137," ",$G4137),AllocFactorMatrix,(AC$4+1),FALSE)*$E4142</f>
        <v>10.657452354863572</v>
      </c>
      <c r="AD4137" s="5">
        <f ca="1">VLOOKUP(CONCATENATE($F4137," ",$G4137),AllocFactorMatrix,(AD$4+1),FALSE)*$E4142</f>
        <v>0</v>
      </c>
      <c r="AE4137" s="5">
        <f ca="1">VLOOKUP(CONCATENATE($F4137," ",$G4137),AllocFactorMatrix,(AE$4+1),FALSE)*$E4142</f>
        <v>0</v>
      </c>
    </row>
    <row r="4138" spans="4:31" hidden="1" outlineLevel="1">
      <c r="E4138" s="44"/>
      <c r="F4138" s="167" t="str">
        <f>F4142</f>
        <v>RB_GUP</v>
      </c>
      <c r="G4138" s="48" t="str">
        <f>$G$11</f>
        <v>DISTPRI</v>
      </c>
      <c r="H4138" s="4">
        <f t="shared" ca="1" si="5923"/>
        <v>168995.09341648896</v>
      </c>
      <c r="I4138" s="5">
        <f t="shared" ref="I4138:N4138" ca="1" si="5998">VLOOKUP(CONCATENATE($F4138," ",$G4138),AllocFactorMatrix,(I$4+1),FALSE)*$E4142</f>
        <v>110641.0142127599</v>
      </c>
      <c r="J4138" s="47">
        <f t="shared" ca="1" si="5998"/>
        <v>18.167414979089202</v>
      </c>
      <c r="K4138" s="47">
        <f t="shared" ca="1" si="5998"/>
        <v>33.614921513867152</v>
      </c>
      <c r="L4138" s="5">
        <f t="shared" ca="1" si="5998"/>
        <v>25887.060540265855</v>
      </c>
      <c r="M4138" s="5">
        <f t="shared" ca="1" si="5998"/>
        <v>361.74406921643345</v>
      </c>
      <c r="N4138" s="5">
        <f t="shared" ca="1" si="5998"/>
        <v>0</v>
      </c>
      <c r="O4138" s="5">
        <f t="shared" ca="1" si="5994"/>
        <v>26248.804609482289</v>
      </c>
      <c r="P4138" s="5">
        <f ca="1">VLOOKUP(CONCATENATE($F4138," ",$G4138),AllocFactorMatrix,(P$4+1),FALSE)*$E4142</f>
        <v>15012.442754795829</v>
      </c>
      <c r="Q4138" s="5">
        <f ca="1">VLOOKUP(CONCATENATE($F4138," ",$G4138),AllocFactorMatrix,(Q$4+1),FALSE)*$E4142</f>
        <v>2701.4045257123803</v>
      </c>
      <c r="R4138" s="5">
        <f ca="1">VLOOKUP(CONCATENATE($F4138," ",$G4138),AllocFactorMatrix,(R$4+1),FALSE)*$E4142</f>
        <v>0</v>
      </c>
      <c r="S4138" s="5">
        <f ca="1">VLOOKUP(CONCATENATE($F4138," ",$G4138),AllocFactorMatrix,(S$4+1),FALSE)*$E4142</f>
        <v>0</v>
      </c>
      <c r="T4138" s="5">
        <f t="shared" ca="1" si="5985"/>
        <v>17713.847280508209</v>
      </c>
      <c r="U4138" s="5">
        <f ca="1">VLOOKUP(CONCATENATE($F4138," ",$G4138),AllocFactorMatrix,(U$4+1),FALSE)*$E4142</f>
        <v>679.81579561310662</v>
      </c>
      <c r="V4138" s="5">
        <f ca="1">VLOOKUP(CONCATENATE($F4138," ",$G4138),AllocFactorMatrix,(V$4+1),FALSE)*$E4142</f>
        <v>9400.3995602614832</v>
      </c>
      <c r="W4138" s="5">
        <f ca="1">VLOOKUP(CONCATENATE($F4138," ",$G4138),AllocFactorMatrix,(W$4+1),FALSE)*$E4142</f>
        <v>0</v>
      </c>
      <c r="X4138" s="5">
        <f ca="1">VLOOKUP(CONCATENATE($F4138," ",$G4138),AllocFactorMatrix,(X$4+1),FALSE)*$E4142</f>
        <v>0</v>
      </c>
      <c r="Y4138" s="5">
        <f t="shared" ca="1" si="5996"/>
        <v>10080.21535587459</v>
      </c>
      <c r="Z4138" s="5">
        <f ca="1">VLOOKUP(CONCATENATE($F4138," ",$G4138),AllocFactorMatrix,(Z$4+1),FALSE)*$E4142</f>
        <v>4122.3627199245229</v>
      </c>
      <c r="AA4138" s="5">
        <f ca="1">VLOOKUP(CONCATENATE($F4138," ",$G4138),AllocFactorMatrix,(AA$4+1),FALSE)*$E4142</f>
        <v>82.742320794673233</v>
      </c>
      <c r="AB4138" s="5">
        <f t="shared" ca="1" si="5983"/>
        <v>4205.105040719196</v>
      </c>
      <c r="AC4138" s="5">
        <f ca="1">VLOOKUP(CONCATENATE($F4138," ",$G4138),AllocFactorMatrix,(AC$4+1),FALSE)*$E4142</f>
        <v>54.324580651809988</v>
      </c>
      <c r="AD4138" s="5">
        <f ca="1">VLOOKUP(CONCATENATE($F4138," ",$G4138),AllocFactorMatrix,(AD$4+1),FALSE)*$E4142</f>
        <v>0</v>
      </c>
      <c r="AE4138" s="5">
        <f ca="1">VLOOKUP(CONCATENATE($F4138," ",$G4138),AllocFactorMatrix,(AE$4+1),FALSE)*$E4142</f>
        <v>0</v>
      </c>
    </row>
    <row r="4139" spans="4:31" hidden="1" outlineLevel="1">
      <c r="E4139" s="44"/>
      <c r="F4139" s="167" t="str">
        <f>F4142</f>
        <v>RB_GUP</v>
      </c>
      <c r="G4139" s="48" t="str">
        <f>$G$12</f>
        <v>DISTSEC</v>
      </c>
      <c r="H4139" s="4">
        <f t="shared" ca="1" si="5923"/>
        <v>81013.971342783712</v>
      </c>
      <c r="I4139" s="5">
        <f t="shared" ref="I4139:N4139" ca="1" si="5999">VLOOKUP(CONCATENATE($F4139," ",$G4139),AllocFactorMatrix,(I$4+1),FALSE)*$E4142</f>
        <v>60105.980049204554</v>
      </c>
      <c r="J4139" s="47">
        <f t="shared" ca="1" si="5999"/>
        <v>14.89996265229718</v>
      </c>
      <c r="K4139" s="47">
        <f t="shared" ca="1" si="5999"/>
        <v>19.299557923644773</v>
      </c>
      <c r="L4139" s="5">
        <f t="shared" ca="1" si="5999"/>
        <v>12115.370813155861</v>
      </c>
      <c r="M4139" s="5">
        <f t="shared" ca="1" si="5999"/>
        <v>0</v>
      </c>
      <c r="N4139" s="5">
        <f t="shared" ca="1" si="5999"/>
        <v>0</v>
      </c>
      <c r="O4139" s="5">
        <f t="shared" ca="1" si="5994"/>
        <v>12115.370813155861</v>
      </c>
      <c r="P4139" s="5">
        <f ca="1">VLOOKUP(CONCATENATE($F4139," ",$G4139),AllocFactorMatrix,(P$4+1),FALSE)*$E4142</f>
        <v>6047.918305075541</v>
      </c>
      <c r="Q4139" s="5">
        <f ca="1">VLOOKUP(CONCATENATE($F4139," ",$G4139),AllocFactorMatrix,(Q$4+1),FALSE)*$E4142</f>
        <v>0</v>
      </c>
      <c r="R4139" s="5">
        <f ca="1">VLOOKUP(CONCATENATE($F4139," ",$G4139),AllocFactorMatrix,(R$4+1),FALSE)*$E4142</f>
        <v>0</v>
      </c>
      <c r="S4139" s="5">
        <f ca="1">VLOOKUP(CONCATENATE($F4139," ",$G4139),AllocFactorMatrix,(S$4+1),FALSE)*$E4142</f>
        <v>0</v>
      </c>
      <c r="T4139" s="5">
        <f t="shared" ca="1" si="5985"/>
        <v>6047.918305075541</v>
      </c>
      <c r="U4139" s="5">
        <f ca="1">VLOOKUP(CONCATENATE($F4139," ",$G4139),AllocFactorMatrix,(U$4+1),FALSE)*$E4142</f>
        <v>226.49116456897406</v>
      </c>
      <c r="V4139" s="5">
        <f ca="1">VLOOKUP(CONCATENATE($F4139," ",$G4139),AllocFactorMatrix,(V$4+1),FALSE)*$E4142</f>
        <v>0</v>
      </c>
      <c r="W4139" s="5">
        <f ca="1">VLOOKUP(CONCATENATE($F4139," ",$G4139),AllocFactorMatrix,(W$4+1),FALSE)*$E4142</f>
        <v>0</v>
      </c>
      <c r="X4139" s="5">
        <f ca="1">VLOOKUP(CONCATENATE($F4139," ",$G4139),AllocFactorMatrix,(X$4+1),FALSE)*$E4142</f>
        <v>0</v>
      </c>
      <c r="Y4139" s="5">
        <f t="shared" ca="1" si="5996"/>
        <v>226.49116456897406</v>
      </c>
      <c r="Z4139" s="5">
        <f ca="1">VLOOKUP(CONCATENATE($F4139," ",$G4139),AllocFactorMatrix,(Z$4+1),FALSE)*$E4142</f>
        <v>1711.677205635352</v>
      </c>
      <c r="AA4139" s="5">
        <f ca="1">VLOOKUP(CONCATENATE($F4139," ",$G4139),AllocFactorMatrix,(AA$4+1),FALSE)*$E4142</f>
        <v>0</v>
      </c>
      <c r="AB4139" s="5">
        <f t="shared" ca="1" si="5983"/>
        <v>1711.677205635352</v>
      </c>
      <c r="AC4139" s="5">
        <f ca="1">VLOOKUP(CONCATENATE($F4139," ",$G4139),AllocFactorMatrix,(AC$4+1),FALSE)*$E4142</f>
        <v>20.238138248198926</v>
      </c>
      <c r="AD4139" s="5">
        <f ca="1">VLOOKUP(CONCATENATE($F4139," ",$G4139),AllocFactorMatrix,(AD$4+1),FALSE)*$E4142</f>
        <v>622.92402915253456</v>
      </c>
      <c r="AE4139" s="5">
        <f ca="1">VLOOKUP(CONCATENATE($F4139," ",$G4139),AllocFactorMatrix,(AE$4+1),FALSE)*$E4142</f>
        <v>129.17211716676533</v>
      </c>
    </row>
    <row r="4140" spans="4:31" hidden="1" outlineLevel="1">
      <c r="E4140" s="44"/>
      <c r="F4140" s="167" t="str">
        <f>F4142</f>
        <v>RB_GUP</v>
      </c>
      <c r="G4140" s="48" t="str">
        <f>$G$13</f>
        <v>ENERGY</v>
      </c>
      <c r="H4140" s="4">
        <f t="shared" ca="1" si="5923"/>
        <v>5244.89457020599</v>
      </c>
      <c r="I4140" s="5">
        <f t="shared" ref="I4140:N4140" ca="1" si="6000">VLOOKUP(CONCATENATE($F4140," ",$G4140),AllocFactorMatrix,(I$4+1),FALSE)*$E4142</f>
        <v>2051.9265497077358</v>
      </c>
      <c r="J4140" s="47">
        <f t="shared" ca="1" si="6000"/>
        <v>0.32836438698058024</v>
      </c>
      <c r="K4140" s="47">
        <f t="shared" ca="1" si="6000"/>
        <v>0.94680605985110189</v>
      </c>
      <c r="L4140" s="5">
        <f t="shared" ca="1" si="6000"/>
        <v>591.68078582481382</v>
      </c>
      <c r="M4140" s="5">
        <f t="shared" ca="1" si="6000"/>
        <v>8.2521863173797776</v>
      </c>
      <c r="N4140" s="5">
        <f t="shared" ca="1" si="6000"/>
        <v>1.153648653348154</v>
      </c>
      <c r="O4140" s="5">
        <f t="shared" ca="1" si="5994"/>
        <v>601.08662079554176</v>
      </c>
      <c r="P4140" s="5">
        <f ca="1">VLOOKUP(CONCATENATE($F4140," ",$G4140),AllocFactorMatrix,(P$4+1),FALSE)*$E4142</f>
        <v>383.59114245526251</v>
      </c>
      <c r="Q4140" s="5">
        <f ca="1">VLOOKUP(CONCATENATE($F4140," ",$G4140),AllocFactorMatrix,(Q$4+1),FALSE)*$E4142</f>
        <v>68.508761234344277</v>
      </c>
      <c r="R4140" s="5">
        <f ca="1">VLOOKUP(CONCATENATE($F4140," ",$G4140),AllocFactorMatrix,(R$4+1),FALSE)*$E4142</f>
        <v>13.950892683717512</v>
      </c>
      <c r="S4140" s="5">
        <f ca="1">VLOOKUP(CONCATENATE($F4140," ",$G4140),AllocFactorMatrix,(S$4+1),FALSE)*$E4142</f>
        <v>0.52692993806621524</v>
      </c>
      <c r="T4140" s="5">
        <f t="shared" ca="1" si="5985"/>
        <v>466.57772631139045</v>
      </c>
      <c r="U4140" s="5">
        <f ca="1">VLOOKUP(CONCATENATE($F4140," ",$G4140),AllocFactorMatrix,(U$4+1),FALSE)*$E4142</f>
        <v>20.11789776158172</v>
      </c>
      <c r="V4140" s="5">
        <f ca="1">VLOOKUP(CONCATENATE($F4140," ",$G4140),AllocFactorMatrix,(V$4+1),FALSE)*$E4142</f>
        <v>318.0677887218182</v>
      </c>
      <c r="W4140" s="5">
        <f ca="1">VLOOKUP(CONCATENATE($F4140," ",$G4140),AllocFactorMatrix,(W$4+1),FALSE)*$E4142</f>
        <v>1367.9577920625604</v>
      </c>
      <c r="X4140" s="5">
        <f ca="1">VLOOKUP(CONCATENATE($F4140," ",$G4140),AllocFactorMatrix,(X$4+1),FALSE)*$E4142</f>
        <v>257.32714865184954</v>
      </c>
      <c r="Y4140" s="5">
        <f t="shared" ca="1" si="5996"/>
        <v>1963.4706271978098</v>
      </c>
      <c r="Z4140" s="5">
        <f ca="1">VLOOKUP(CONCATENATE($F4140," ",$G4140),AllocFactorMatrix,(Z$4+1),FALSE)*$E4142</f>
        <v>105.52196233035625</v>
      </c>
      <c r="AA4140" s="5">
        <f ca="1">VLOOKUP(CONCATENATE($F4140," ",$G4140),AllocFactorMatrix,(AA$4+1),FALSE)*$E4142</f>
        <v>2.1172771249725053</v>
      </c>
      <c r="AB4140" s="5">
        <f t="shared" ca="1" si="5983"/>
        <v>107.63923945532875</v>
      </c>
      <c r="AC4140" s="5">
        <f ca="1">VLOOKUP(CONCATENATE($F4140," ",$G4140),AllocFactorMatrix,(AC$4+1),FALSE)*$E4142</f>
        <v>1.8886202747035705</v>
      </c>
      <c r="AD4140" s="5">
        <f ca="1">VLOOKUP(CONCATENATE($F4140," ",$G4140),AllocFactorMatrix,(AD$4+1),FALSE)*$E4142</f>
        <v>42.304447337113544</v>
      </c>
      <c r="AE4140" s="5">
        <f ca="1">VLOOKUP(CONCATENATE($F4140," ",$G4140),AllocFactorMatrix,(AE$4+1),FALSE)*$E4142</f>
        <v>8.7255686795354119</v>
      </c>
    </row>
    <row r="4141" spans="4:31" hidden="1" outlineLevel="1">
      <c r="E4141" s="44"/>
      <c r="F4141" s="167" t="str">
        <f>F4142</f>
        <v>RB_GUP</v>
      </c>
      <c r="G4141" s="48" t="str">
        <f>$G$14</f>
        <v>CUSTOMER</v>
      </c>
      <c r="H4141" s="4">
        <f t="shared" ca="1" si="5923"/>
        <v>38181.362299574103</v>
      </c>
      <c r="I4141" s="5">
        <f t="shared" ref="I4141:N4141" ca="1" si="6001">VLOOKUP(CONCATENATE($F4141," ",$G4141),AllocFactorMatrix,(I$4+1),FALSE)*$E4142</f>
        <v>18907.648881695088</v>
      </c>
      <c r="J4141" s="47">
        <f t="shared" ca="1" si="6001"/>
        <v>3.8154250546663322</v>
      </c>
      <c r="K4141" s="47">
        <f t="shared" ca="1" si="6001"/>
        <v>2.0221538918476489</v>
      </c>
      <c r="L4141" s="5">
        <f t="shared" ca="1" si="6001"/>
        <v>6025.9560519686665</v>
      </c>
      <c r="M4141" s="5">
        <f t="shared" ca="1" si="6001"/>
        <v>384.7335932879127</v>
      </c>
      <c r="N4141" s="5">
        <f t="shared" ca="1" si="6001"/>
        <v>64.707070884997947</v>
      </c>
      <c r="O4141" s="5">
        <f t="shared" ca="1" si="5994"/>
        <v>6475.3967161415767</v>
      </c>
      <c r="P4141" s="5">
        <f ca="1">VLOOKUP(CONCATENATE($F4141," ",$G4141),AllocFactorMatrix,(P$4+1),FALSE)*$E4142</f>
        <v>469.29460336474494</v>
      </c>
      <c r="Q4141" s="5">
        <f ca="1">VLOOKUP(CONCATENATE($F4141," ",$G4141),AllocFactorMatrix,(Q$4+1),FALSE)*$E4142</f>
        <v>135.83177068993888</v>
      </c>
      <c r="R4141" s="5">
        <f ca="1">VLOOKUP(CONCATENATE($F4141," ",$G4141),AllocFactorMatrix,(R$4+1),FALSE)*$E4142</f>
        <v>159.11167042493517</v>
      </c>
      <c r="S4141" s="5">
        <f ca="1">VLOOKUP(CONCATENATE($F4141," ",$G4141),AllocFactorMatrix,(S$4+1),FALSE)*$E4142</f>
        <v>19.880614479622047</v>
      </c>
      <c r="T4141" s="5">
        <f t="shared" ca="1" si="5985"/>
        <v>784.11865895924097</v>
      </c>
      <c r="U4141" s="5">
        <f ca="1">VLOOKUP(CONCATENATE($F4141," ",$G4141),AllocFactorMatrix,(U$4+1),FALSE)*$E4142</f>
        <v>3.1114425749283634</v>
      </c>
      <c r="V4141" s="5">
        <f ca="1">VLOOKUP(CONCATENATE($F4141," ",$G4141),AllocFactorMatrix,(V$4+1),FALSE)*$E4142</f>
        <v>96.409556546577491</v>
      </c>
      <c r="W4141" s="5">
        <f ca="1">VLOOKUP(CONCATENATE($F4141," ",$G4141),AllocFactorMatrix,(W$4+1),FALSE)*$E4142</f>
        <v>267.45253566408365</v>
      </c>
      <c r="X4141" s="5">
        <f ca="1">VLOOKUP(CONCATENATE($F4141," ",$G4141),AllocFactorMatrix,(X$4+1),FALSE)*$E4142</f>
        <v>79.525231907595298</v>
      </c>
      <c r="Y4141" s="5">
        <f t="shared" ca="1" si="5996"/>
        <v>446.49876669318479</v>
      </c>
      <c r="Z4141" s="5">
        <f ca="1">VLOOKUP(CONCATENATE($F4141," ",$G4141),AllocFactorMatrix,(Z$4+1),FALSE)*$E4142</f>
        <v>94.962146943297569</v>
      </c>
      <c r="AA4141" s="5">
        <f ca="1">VLOOKUP(CONCATENATE($F4141," ",$G4141),AllocFactorMatrix,(AA$4+1),FALSE)*$E4142</f>
        <v>1.7781565719513435</v>
      </c>
      <c r="AB4141" s="5">
        <f t="shared" ca="1" si="5983"/>
        <v>96.740303515248911</v>
      </c>
      <c r="AC4141" s="5">
        <f ca="1">VLOOKUP(CONCATENATE($F4141," ",$G4141),AllocFactorMatrix,(AC$4+1),FALSE)*$E4142</f>
        <v>9.1864949897754204</v>
      </c>
      <c r="AD4141" s="5">
        <f ca="1">VLOOKUP(CONCATENATE($F4141," ",$G4141),AllocFactorMatrix,(AD$4+1),FALSE)*$E4142</f>
        <v>10095.425828565771</v>
      </c>
      <c r="AE4141" s="5">
        <f ca="1">VLOOKUP(CONCATENATE($F4141," ",$G4141),AllocFactorMatrix,(AE$4+1),FALSE)*$E4142</f>
        <v>1360.5090700676938</v>
      </c>
    </row>
    <row r="4142" spans="4:31" collapsed="1">
      <c r="D4142" s="48" t="s">
        <v>269</v>
      </c>
      <c r="E4142" s="54">
        <v>769165</v>
      </c>
      <c r="F4142" s="88" t="s">
        <v>71</v>
      </c>
      <c r="G4142" s="48" t="str">
        <f>$G$15</f>
        <v>TOTAL</v>
      </c>
      <c r="H4142" s="4">
        <f t="shared" ca="1" si="5923"/>
        <v>769164.99999999988</v>
      </c>
      <c r="I4142" s="5">
        <f t="shared" ref="I4142:N4142" ca="1" si="6002">VLOOKUP(CONCATENATE($F4142," ",$G4142),AllocFactorMatrix,(I$4+1),FALSE)*$E4142</f>
        <v>436216.86573798058</v>
      </c>
      <c r="J4142" s="47">
        <f t="shared" ca="1" si="6002"/>
        <v>90.598526667599472</v>
      </c>
      <c r="K4142" s="47">
        <f t="shared" ca="1" si="6002"/>
        <v>149.7482743435763</v>
      </c>
      <c r="L4142" s="5">
        <f t="shared" ca="1" si="6002"/>
        <v>101635.17033344359</v>
      </c>
      <c r="M4142" s="5">
        <f t="shared" ca="1" si="6002"/>
        <v>1548.4017736768535</v>
      </c>
      <c r="N4142" s="5">
        <f t="shared" ca="1" si="6002"/>
        <v>179.3471054957584</v>
      </c>
      <c r="O4142" s="5">
        <f t="shared" ca="1" si="5994"/>
        <v>103362.91921261621</v>
      </c>
      <c r="P4142" s="5">
        <f ca="1">VLOOKUP(CONCATENATE($F4142," ",$G4142),AllocFactorMatrix,(P$4+1),FALSE)*$E4142</f>
        <v>55737.120979993437</v>
      </c>
      <c r="Q4142" s="5">
        <f ca="1">VLOOKUP(CONCATENATE($F4142," ",$G4142),AllocFactorMatrix,(Q$4+1),FALSE)*$E4142</f>
        <v>8977.2050548037569</v>
      </c>
      <c r="R4142" s="5">
        <f ca="1">VLOOKUP(CONCATENATE($F4142," ",$G4142),AllocFactorMatrix,(R$4+1),FALSE)*$E4142</f>
        <v>1435.6613066551108</v>
      </c>
      <c r="S4142" s="5">
        <f ca="1">VLOOKUP(CONCATENATE($F4142," ",$G4142),AllocFactorMatrix,(S$4+1),FALSE)*$E4142</f>
        <v>63.116805680008923</v>
      </c>
      <c r="T4142" s="5">
        <f t="shared" ca="1" si="5985"/>
        <v>66213.104147132311</v>
      </c>
      <c r="U4142" s="5">
        <f ca="1">VLOOKUP(CONCATENATE($F4142," ",$G4142),AllocFactorMatrix,(U$4+1),FALSE)*$E4142</f>
        <v>2527.0518559741668</v>
      </c>
      <c r="V4142" s="5">
        <f ca="1">VLOOKUP(CONCATENATE($F4142," ",$G4142),AllocFactorMatrix,(V$4+1),FALSE)*$E4142</f>
        <v>31452.161843763715</v>
      </c>
      <c r="W4142" s="5">
        <f ca="1">VLOOKUP(CONCATENATE($F4142," ",$G4142),AllocFactorMatrix,(W$4+1),FALSE)*$E4142</f>
        <v>86434.869784916649</v>
      </c>
      <c r="X4142" s="5">
        <f ca="1">VLOOKUP(CONCATENATE($F4142," ",$G4142),AllocFactorMatrix,(X$4+1),FALSE)*$E4142</f>
        <v>14047.257377877537</v>
      </c>
      <c r="Y4142" s="5">
        <f t="shared" ca="1" si="5996"/>
        <v>134461.34086253206</v>
      </c>
      <c r="Z4142" s="5">
        <f ca="1">VLOOKUP(CONCATENATE($F4142," ",$G4142),AllocFactorMatrix,(Z$4+1),FALSE)*$E4142</f>
        <v>15330.656697856626</v>
      </c>
      <c r="AA4142" s="5">
        <f ca="1">VLOOKUP(CONCATENATE($F4142," ",$G4142),AllocFactorMatrix,(AA$4+1),FALSE)*$E4142</f>
        <v>272.39028887748367</v>
      </c>
      <c r="AB4142" s="5">
        <f t="shared" ca="1" si="5983"/>
        <v>15603.046986734109</v>
      </c>
      <c r="AC4142" s="5">
        <f ca="1">VLOOKUP(CONCATENATE($F4142," ",$G4142),AllocFactorMatrix,(AC$4+1),FALSE)*$E4142</f>
        <v>208.35312707329251</v>
      </c>
      <c r="AD4142" s="5">
        <f ca="1">VLOOKUP(CONCATENATE($F4142," ",$G4142),AllocFactorMatrix,(AD$4+1),FALSE)*$E4142</f>
        <v>11258.479034350157</v>
      </c>
      <c r="AE4142" s="5">
        <f ca="1">VLOOKUP(CONCATENATE($F4142," ",$G4142),AllocFactorMatrix,(AE$4+1),FALSE)*$E4142</f>
        <v>1600.5440905702335</v>
      </c>
    </row>
    <row r="4143" spans="4:31" hidden="1" outlineLevel="1">
      <c r="E4143" s="44"/>
      <c r="F4143" s="167" t="str">
        <f>F4150</f>
        <v>PROD_ENERGY</v>
      </c>
      <c r="G4143" s="48" t="str">
        <f>$G$8</f>
        <v>PRODUCTION</v>
      </c>
      <c r="H4143" s="4">
        <f t="shared" si="5923"/>
        <v>0</v>
      </c>
      <c r="I4143" s="5">
        <f t="shared" ref="I4143:N4143" si="6003">VLOOKUP(CONCATENATE($F4143," ",$G4143),AllocFactorMatrix,(I$4+1),FALSE)*$E4150</f>
        <v>0</v>
      </c>
      <c r="J4143" s="47">
        <f t="shared" si="6003"/>
        <v>0</v>
      </c>
      <c r="K4143" s="47">
        <f t="shared" si="6003"/>
        <v>0</v>
      </c>
      <c r="L4143" s="5">
        <f t="shared" si="6003"/>
        <v>0</v>
      </c>
      <c r="M4143" s="5">
        <f t="shared" si="6003"/>
        <v>0</v>
      </c>
      <c r="N4143" s="5">
        <f t="shared" si="6003"/>
        <v>0</v>
      </c>
      <c r="O4143" s="5">
        <f t="shared" si="5982"/>
        <v>0</v>
      </c>
      <c r="P4143" s="5">
        <f>VLOOKUP(CONCATENATE($F4143," ",$G4143),AllocFactorMatrix,(P$4+1),FALSE)*$E4150</f>
        <v>0</v>
      </c>
      <c r="Q4143" s="5">
        <f>VLOOKUP(CONCATENATE($F4143," ",$G4143),AllocFactorMatrix,(Q$4+1),FALSE)*$E4150</f>
        <v>0</v>
      </c>
      <c r="R4143" s="5">
        <f>VLOOKUP(CONCATENATE($F4143," ",$G4143),AllocFactorMatrix,(R$4+1),FALSE)*$E4150</f>
        <v>0</v>
      </c>
      <c r="S4143" s="5">
        <f>VLOOKUP(CONCATENATE($F4143," ",$G4143),AllocFactorMatrix,(S$4+1),FALSE)*$E4150</f>
        <v>0</v>
      </c>
      <c r="T4143" s="5">
        <f t="shared" si="5985"/>
        <v>0</v>
      </c>
      <c r="U4143" s="5">
        <f>VLOOKUP(CONCATENATE($F4143," ",$G4143),AllocFactorMatrix,(U$4+1),FALSE)*$E4150</f>
        <v>0</v>
      </c>
      <c r="V4143" s="5">
        <f>VLOOKUP(CONCATENATE($F4143," ",$G4143),AllocFactorMatrix,(V$4+1),FALSE)*$E4150</f>
        <v>0</v>
      </c>
      <c r="W4143" s="5">
        <f>VLOOKUP(CONCATENATE($F4143," ",$G4143),AllocFactorMatrix,(W$4+1),FALSE)*$E4150</f>
        <v>0</v>
      </c>
      <c r="X4143" s="5">
        <f>VLOOKUP(CONCATENATE($F4143," ",$G4143),AllocFactorMatrix,(X$4+1),FALSE)*$E4150</f>
        <v>0</v>
      </c>
      <c r="Y4143" s="5">
        <f>SUBTOTAL(9,U4143:X4143)</f>
        <v>0</v>
      </c>
      <c r="Z4143" s="5">
        <f>VLOOKUP(CONCATENATE($F4143," ",$G4143),AllocFactorMatrix,(Z$4+1),FALSE)*$E4150</f>
        <v>0</v>
      </c>
      <c r="AA4143" s="5">
        <f>VLOOKUP(CONCATENATE($F4143," ",$G4143),AllocFactorMatrix,(AA$4+1),FALSE)*$E4150</f>
        <v>0</v>
      </c>
      <c r="AB4143" s="5">
        <f t="shared" si="5983"/>
        <v>0</v>
      </c>
      <c r="AC4143" s="5">
        <f>VLOOKUP(CONCATENATE($F4143," ",$G4143),AllocFactorMatrix,(AC$4+1),FALSE)*$E4150</f>
        <v>0</v>
      </c>
      <c r="AD4143" s="5">
        <f>VLOOKUP(CONCATENATE($F4143," ",$G4143),AllocFactorMatrix,(AD$4+1),FALSE)*$E4150</f>
        <v>0</v>
      </c>
      <c r="AE4143" s="5">
        <f>VLOOKUP(CONCATENATE($F4143," ",$G4143),AllocFactorMatrix,(AE$4+1),FALSE)*$E4150</f>
        <v>0</v>
      </c>
    </row>
    <row r="4144" spans="4:31" hidden="1" outlineLevel="1">
      <c r="E4144" s="44"/>
      <c r="F4144" s="167" t="str">
        <f>F4150</f>
        <v>PROD_ENERGY</v>
      </c>
      <c r="G4144" s="48" t="str">
        <f>$G$9</f>
        <v>BULKTRAN</v>
      </c>
      <c r="H4144" s="4">
        <f t="shared" si="5923"/>
        <v>0</v>
      </c>
      <c r="I4144" s="5">
        <f t="shared" ref="I4144:N4144" si="6004">VLOOKUP(CONCATENATE($F4144," ",$G4144),AllocFactorMatrix,(I$4+1),FALSE)*$E4150</f>
        <v>0</v>
      </c>
      <c r="J4144" s="47">
        <f t="shared" si="6004"/>
        <v>0</v>
      </c>
      <c r="K4144" s="47">
        <f t="shared" si="6004"/>
        <v>0</v>
      </c>
      <c r="L4144" s="5">
        <f t="shared" si="6004"/>
        <v>0</v>
      </c>
      <c r="M4144" s="5">
        <f t="shared" si="6004"/>
        <v>0</v>
      </c>
      <c r="N4144" s="5">
        <f t="shared" si="6004"/>
        <v>0</v>
      </c>
      <c r="O4144" s="5">
        <f t="shared" si="5982"/>
        <v>0</v>
      </c>
      <c r="P4144" s="5">
        <f>VLOOKUP(CONCATENATE($F4144," ",$G4144),AllocFactorMatrix,(P$4+1),FALSE)*$E4150</f>
        <v>0</v>
      </c>
      <c r="Q4144" s="5">
        <f>VLOOKUP(CONCATENATE($F4144," ",$G4144),AllocFactorMatrix,(Q$4+1),FALSE)*$E4150</f>
        <v>0</v>
      </c>
      <c r="R4144" s="5">
        <f>VLOOKUP(CONCATENATE($F4144," ",$G4144),AllocFactorMatrix,(R$4+1),FALSE)*$E4150</f>
        <v>0</v>
      </c>
      <c r="S4144" s="5">
        <f>VLOOKUP(CONCATENATE($F4144," ",$G4144),AllocFactorMatrix,(S$4+1),FALSE)*$E4150</f>
        <v>0</v>
      </c>
      <c r="T4144" s="5">
        <f t="shared" si="5985"/>
        <v>0</v>
      </c>
      <c r="U4144" s="5">
        <f>VLOOKUP(CONCATENATE($F4144," ",$G4144),AllocFactorMatrix,(U$4+1),FALSE)*$E4150</f>
        <v>0</v>
      </c>
      <c r="V4144" s="5">
        <f>VLOOKUP(CONCATENATE($F4144," ",$G4144),AllocFactorMatrix,(V$4+1),FALSE)*$E4150</f>
        <v>0</v>
      </c>
      <c r="W4144" s="5">
        <f>VLOOKUP(CONCATENATE($F4144," ",$G4144),AllocFactorMatrix,(W$4+1),FALSE)*$E4150</f>
        <v>0</v>
      </c>
      <c r="X4144" s="5">
        <f>VLOOKUP(CONCATENATE($F4144," ",$G4144),AllocFactorMatrix,(X$4+1),FALSE)*$E4150</f>
        <v>0</v>
      </c>
      <c r="Y4144" s="5">
        <f t="shared" ref="Y4144:Y4150" si="6005">SUBTOTAL(9,U4144:X4144)</f>
        <v>0</v>
      </c>
      <c r="Z4144" s="5">
        <f>VLOOKUP(CONCATENATE($F4144," ",$G4144),AllocFactorMatrix,(Z$4+1),FALSE)*$E4150</f>
        <v>0</v>
      </c>
      <c r="AA4144" s="5">
        <f>VLOOKUP(CONCATENATE($F4144," ",$G4144),AllocFactorMatrix,(AA$4+1),FALSE)*$E4150</f>
        <v>0</v>
      </c>
      <c r="AB4144" s="5">
        <f t="shared" si="5983"/>
        <v>0</v>
      </c>
      <c r="AC4144" s="5">
        <f>VLOOKUP(CONCATENATE($F4144," ",$G4144),AllocFactorMatrix,(AC$4+1),FALSE)*$E4150</f>
        <v>0</v>
      </c>
      <c r="AD4144" s="5">
        <f>VLOOKUP(CONCATENATE($F4144," ",$G4144),AllocFactorMatrix,(AD$4+1),FALSE)*$E4150</f>
        <v>0</v>
      </c>
      <c r="AE4144" s="5">
        <f>VLOOKUP(CONCATENATE($F4144," ",$G4144),AllocFactorMatrix,(AE$4+1),FALSE)*$E4150</f>
        <v>0</v>
      </c>
    </row>
    <row r="4145" spans="4:31" hidden="1" outlineLevel="1">
      <c r="E4145" s="44"/>
      <c r="F4145" s="167" t="str">
        <f>F4150</f>
        <v>PROD_ENERGY</v>
      </c>
      <c r="G4145" s="48" t="str">
        <f>$G$10</f>
        <v>SUBTRAN</v>
      </c>
      <c r="H4145" s="4">
        <f t="shared" si="5923"/>
        <v>0</v>
      </c>
      <c r="I4145" s="5">
        <f t="shared" ref="I4145:N4145" si="6006">VLOOKUP(CONCATENATE($F4145," ",$G4145),AllocFactorMatrix,(I$4+1),FALSE)*$E4150</f>
        <v>0</v>
      </c>
      <c r="J4145" s="47">
        <f t="shared" si="6006"/>
        <v>0</v>
      </c>
      <c r="K4145" s="47">
        <f t="shared" si="6006"/>
        <v>0</v>
      </c>
      <c r="L4145" s="5">
        <f t="shared" si="6006"/>
        <v>0</v>
      </c>
      <c r="M4145" s="5">
        <f t="shared" si="6006"/>
        <v>0</v>
      </c>
      <c r="N4145" s="5">
        <f t="shared" si="6006"/>
        <v>0</v>
      </c>
      <c r="O4145" s="5">
        <f t="shared" si="5982"/>
        <v>0</v>
      </c>
      <c r="P4145" s="5">
        <f>VLOOKUP(CONCATENATE($F4145," ",$G4145),AllocFactorMatrix,(P$4+1),FALSE)*$E4150</f>
        <v>0</v>
      </c>
      <c r="Q4145" s="5">
        <f>VLOOKUP(CONCATENATE($F4145," ",$G4145),AllocFactorMatrix,(Q$4+1),FALSE)*$E4150</f>
        <v>0</v>
      </c>
      <c r="R4145" s="5">
        <f>VLOOKUP(CONCATENATE($F4145," ",$G4145),AllocFactorMatrix,(R$4+1),FALSE)*$E4150</f>
        <v>0</v>
      </c>
      <c r="S4145" s="5">
        <f>VLOOKUP(CONCATENATE($F4145," ",$G4145),AllocFactorMatrix,(S$4+1),FALSE)*$E4150</f>
        <v>0</v>
      </c>
      <c r="T4145" s="5">
        <f t="shared" si="5985"/>
        <v>0</v>
      </c>
      <c r="U4145" s="5">
        <f>VLOOKUP(CONCATENATE($F4145," ",$G4145),AllocFactorMatrix,(U$4+1),FALSE)*$E4150</f>
        <v>0</v>
      </c>
      <c r="V4145" s="5">
        <f>VLOOKUP(CONCATENATE($F4145," ",$G4145),AllocFactorMatrix,(V$4+1),FALSE)*$E4150</f>
        <v>0</v>
      </c>
      <c r="W4145" s="5">
        <f>VLOOKUP(CONCATENATE($F4145," ",$G4145),AllocFactorMatrix,(W$4+1),FALSE)*$E4150</f>
        <v>0</v>
      </c>
      <c r="X4145" s="5">
        <f>VLOOKUP(CONCATENATE($F4145," ",$G4145),AllocFactorMatrix,(X$4+1),FALSE)*$E4150</f>
        <v>0</v>
      </c>
      <c r="Y4145" s="5">
        <f t="shared" si="6005"/>
        <v>0</v>
      </c>
      <c r="Z4145" s="5">
        <f>VLOOKUP(CONCATENATE($F4145," ",$G4145),AllocFactorMatrix,(Z$4+1),FALSE)*$E4150</f>
        <v>0</v>
      </c>
      <c r="AA4145" s="5">
        <f>VLOOKUP(CONCATENATE($F4145," ",$G4145),AllocFactorMatrix,(AA$4+1),FALSE)*$E4150</f>
        <v>0</v>
      </c>
      <c r="AB4145" s="5">
        <f t="shared" si="5983"/>
        <v>0</v>
      </c>
      <c r="AC4145" s="5">
        <f>VLOOKUP(CONCATENATE($F4145," ",$G4145),AllocFactorMatrix,(AC$4+1),FALSE)*$E4150</f>
        <v>0</v>
      </c>
      <c r="AD4145" s="5">
        <f>VLOOKUP(CONCATENATE($F4145," ",$G4145),AllocFactorMatrix,(AD$4+1),FALSE)*$E4150</f>
        <v>0</v>
      </c>
      <c r="AE4145" s="5">
        <f>VLOOKUP(CONCATENATE($F4145," ",$G4145),AllocFactorMatrix,(AE$4+1),FALSE)*$E4150</f>
        <v>0</v>
      </c>
    </row>
    <row r="4146" spans="4:31" hidden="1" outlineLevel="1">
      <c r="E4146" s="44"/>
      <c r="F4146" s="167" t="str">
        <f>F4150</f>
        <v>PROD_ENERGY</v>
      </c>
      <c r="G4146" s="48" t="str">
        <f>$G$11</f>
        <v>DISTPRI</v>
      </c>
      <c r="H4146" s="4">
        <f t="shared" si="5923"/>
        <v>0</v>
      </c>
      <c r="I4146" s="5">
        <f t="shared" ref="I4146:N4146" si="6007">VLOOKUP(CONCATENATE($F4146," ",$G4146),AllocFactorMatrix,(I$4+1),FALSE)*$E4150</f>
        <v>0</v>
      </c>
      <c r="J4146" s="47">
        <f t="shared" si="6007"/>
        <v>0</v>
      </c>
      <c r="K4146" s="47">
        <f t="shared" si="6007"/>
        <v>0</v>
      </c>
      <c r="L4146" s="5">
        <f t="shared" si="6007"/>
        <v>0</v>
      </c>
      <c r="M4146" s="5">
        <f t="shared" si="6007"/>
        <v>0</v>
      </c>
      <c r="N4146" s="5">
        <f t="shared" si="6007"/>
        <v>0</v>
      </c>
      <c r="O4146" s="5">
        <f t="shared" si="5982"/>
        <v>0</v>
      </c>
      <c r="P4146" s="5">
        <f>VLOOKUP(CONCATENATE($F4146," ",$G4146),AllocFactorMatrix,(P$4+1),FALSE)*$E4150</f>
        <v>0</v>
      </c>
      <c r="Q4146" s="5">
        <f>VLOOKUP(CONCATENATE($F4146," ",$G4146),AllocFactorMatrix,(Q$4+1),FALSE)*$E4150</f>
        <v>0</v>
      </c>
      <c r="R4146" s="5">
        <f>VLOOKUP(CONCATENATE($F4146," ",$G4146),AllocFactorMatrix,(R$4+1),FALSE)*$E4150</f>
        <v>0</v>
      </c>
      <c r="S4146" s="5">
        <f>VLOOKUP(CONCATENATE($F4146," ",$G4146),AllocFactorMatrix,(S$4+1),FALSE)*$E4150</f>
        <v>0</v>
      </c>
      <c r="T4146" s="5">
        <f t="shared" si="5985"/>
        <v>0</v>
      </c>
      <c r="U4146" s="5">
        <f>VLOOKUP(CONCATENATE($F4146," ",$G4146),AllocFactorMatrix,(U$4+1),FALSE)*$E4150</f>
        <v>0</v>
      </c>
      <c r="V4146" s="5">
        <f>VLOOKUP(CONCATENATE($F4146," ",$G4146),AllocFactorMatrix,(V$4+1),FALSE)*$E4150</f>
        <v>0</v>
      </c>
      <c r="W4146" s="5">
        <f>VLOOKUP(CONCATENATE($F4146," ",$G4146),AllocFactorMatrix,(W$4+1),FALSE)*$E4150</f>
        <v>0</v>
      </c>
      <c r="X4146" s="5">
        <f>VLOOKUP(CONCATENATE($F4146," ",$G4146),AllocFactorMatrix,(X$4+1),FALSE)*$E4150</f>
        <v>0</v>
      </c>
      <c r="Y4146" s="5">
        <f t="shared" si="6005"/>
        <v>0</v>
      </c>
      <c r="Z4146" s="5">
        <f>VLOOKUP(CONCATENATE($F4146," ",$G4146),AllocFactorMatrix,(Z$4+1),FALSE)*$E4150</f>
        <v>0</v>
      </c>
      <c r="AA4146" s="5">
        <f>VLOOKUP(CONCATENATE($F4146," ",$G4146),AllocFactorMatrix,(AA$4+1),FALSE)*$E4150</f>
        <v>0</v>
      </c>
      <c r="AB4146" s="5">
        <f t="shared" si="5983"/>
        <v>0</v>
      </c>
      <c r="AC4146" s="5">
        <f>VLOOKUP(CONCATENATE($F4146," ",$G4146),AllocFactorMatrix,(AC$4+1),FALSE)*$E4150</f>
        <v>0</v>
      </c>
      <c r="AD4146" s="5">
        <f>VLOOKUP(CONCATENATE($F4146," ",$G4146),AllocFactorMatrix,(AD$4+1),FALSE)*$E4150</f>
        <v>0</v>
      </c>
      <c r="AE4146" s="5">
        <f>VLOOKUP(CONCATENATE($F4146," ",$G4146),AllocFactorMatrix,(AE$4+1),FALSE)*$E4150</f>
        <v>0</v>
      </c>
    </row>
    <row r="4147" spans="4:31" hidden="1" outlineLevel="1">
      <c r="E4147" s="44"/>
      <c r="F4147" s="167" t="str">
        <f>F4150</f>
        <v>PROD_ENERGY</v>
      </c>
      <c r="G4147" s="48" t="str">
        <f>$G$12</f>
        <v>DISTSEC</v>
      </c>
      <c r="H4147" s="4">
        <f t="shared" si="5923"/>
        <v>0</v>
      </c>
      <c r="I4147" s="5">
        <f t="shared" ref="I4147:N4147" si="6008">VLOOKUP(CONCATENATE($F4147," ",$G4147),AllocFactorMatrix,(I$4+1),FALSE)*$E4150</f>
        <v>0</v>
      </c>
      <c r="J4147" s="47">
        <f t="shared" si="6008"/>
        <v>0</v>
      </c>
      <c r="K4147" s="47">
        <f t="shared" si="6008"/>
        <v>0</v>
      </c>
      <c r="L4147" s="5">
        <f t="shared" si="6008"/>
        <v>0</v>
      </c>
      <c r="M4147" s="5">
        <f t="shared" si="6008"/>
        <v>0</v>
      </c>
      <c r="N4147" s="5">
        <f t="shared" si="6008"/>
        <v>0</v>
      </c>
      <c r="O4147" s="5">
        <f t="shared" si="5982"/>
        <v>0</v>
      </c>
      <c r="P4147" s="5">
        <f>VLOOKUP(CONCATENATE($F4147," ",$G4147),AllocFactorMatrix,(P$4+1),FALSE)*$E4150</f>
        <v>0</v>
      </c>
      <c r="Q4147" s="5">
        <f>VLOOKUP(CONCATENATE($F4147," ",$G4147),AllocFactorMatrix,(Q$4+1),FALSE)*$E4150</f>
        <v>0</v>
      </c>
      <c r="R4147" s="5">
        <f>VLOOKUP(CONCATENATE($F4147," ",$G4147),AllocFactorMatrix,(R$4+1),FALSE)*$E4150</f>
        <v>0</v>
      </c>
      <c r="S4147" s="5">
        <f>VLOOKUP(CONCATENATE($F4147," ",$G4147),AllocFactorMatrix,(S$4+1),FALSE)*$E4150</f>
        <v>0</v>
      </c>
      <c r="T4147" s="5">
        <f t="shared" si="5985"/>
        <v>0</v>
      </c>
      <c r="U4147" s="5">
        <f>VLOOKUP(CONCATENATE($F4147," ",$G4147),AllocFactorMatrix,(U$4+1),FALSE)*$E4150</f>
        <v>0</v>
      </c>
      <c r="V4147" s="5">
        <f>VLOOKUP(CONCATENATE($F4147," ",$G4147),AllocFactorMatrix,(V$4+1),FALSE)*$E4150</f>
        <v>0</v>
      </c>
      <c r="W4147" s="5">
        <f>VLOOKUP(CONCATENATE($F4147," ",$G4147),AllocFactorMatrix,(W$4+1),FALSE)*$E4150</f>
        <v>0</v>
      </c>
      <c r="X4147" s="5">
        <f>VLOOKUP(CONCATENATE($F4147," ",$G4147),AllocFactorMatrix,(X$4+1),FALSE)*$E4150</f>
        <v>0</v>
      </c>
      <c r="Y4147" s="5">
        <f t="shared" si="6005"/>
        <v>0</v>
      </c>
      <c r="Z4147" s="5">
        <f>VLOOKUP(CONCATENATE($F4147," ",$G4147),AllocFactorMatrix,(Z$4+1),FALSE)*$E4150</f>
        <v>0</v>
      </c>
      <c r="AA4147" s="5">
        <f>VLOOKUP(CONCATENATE($F4147," ",$G4147),AllocFactorMatrix,(AA$4+1),FALSE)*$E4150</f>
        <v>0</v>
      </c>
      <c r="AB4147" s="5">
        <f t="shared" si="5983"/>
        <v>0</v>
      </c>
      <c r="AC4147" s="5">
        <f>VLOOKUP(CONCATENATE($F4147," ",$G4147),AllocFactorMatrix,(AC$4+1),FALSE)*$E4150</f>
        <v>0</v>
      </c>
      <c r="AD4147" s="5">
        <f>VLOOKUP(CONCATENATE($F4147," ",$G4147),AllocFactorMatrix,(AD$4+1),FALSE)*$E4150</f>
        <v>0</v>
      </c>
      <c r="AE4147" s="5">
        <f>VLOOKUP(CONCATENATE($F4147," ",$G4147),AllocFactorMatrix,(AE$4+1),FALSE)*$E4150</f>
        <v>0</v>
      </c>
    </row>
    <row r="4148" spans="4:31" hidden="1" outlineLevel="1">
      <c r="E4148" s="44"/>
      <c r="F4148" s="167" t="str">
        <f>F4150</f>
        <v>PROD_ENERGY</v>
      </c>
      <c r="G4148" s="48" t="str">
        <f>$G$13</f>
        <v>ENERGY</v>
      </c>
      <c r="H4148" s="4">
        <f t="shared" si="5923"/>
        <v>-1319535.9999999995</v>
      </c>
      <c r="I4148" s="5">
        <f t="shared" ref="I4148:N4148" si="6009">VLOOKUP(CONCATENATE($F4148," ",$G4148),AllocFactorMatrix,(I$4+1),FALSE)*$E4150</f>
        <v>-516233.62785513652</v>
      </c>
      <c r="J4148" s="47">
        <f t="shared" si="6009"/>
        <v>-82.611504185448197</v>
      </c>
      <c r="K4148" s="47">
        <f t="shared" si="6009"/>
        <v>-238.20205807161071</v>
      </c>
      <c r="L4148" s="5">
        <f t="shared" si="6009"/>
        <v>-148857.92020285892</v>
      </c>
      <c r="M4148" s="5">
        <f t="shared" si="6009"/>
        <v>-2076.1250352573584</v>
      </c>
      <c r="N4148" s="5">
        <f t="shared" si="6009"/>
        <v>-290.24052038945416</v>
      </c>
      <c r="O4148" s="5">
        <f t="shared" si="5982"/>
        <v>-151224.28575850575</v>
      </c>
      <c r="P4148" s="5">
        <f>VLOOKUP(CONCATENATE($F4148," ",$G4148),AllocFactorMatrix,(P$4+1),FALSE)*$E4150</f>
        <v>-96505.719033160247</v>
      </c>
      <c r="Q4148" s="5">
        <f>VLOOKUP(CONCATENATE($F4148," ",$G4148),AllocFactorMatrix,(Q$4+1),FALSE)*$E4150</f>
        <v>-17235.766239734206</v>
      </c>
      <c r="R4148" s="5">
        <f>VLOOKUP(CONCATENATE($F4148," ",$G4148),AllocFactorMatrix,(R$4+1),FALSE)*$E4150</f>
        <v>-3509.8332067290485</v>
      </c>
      <c r="S4148" s="5">
        <f>VLOOKUP(CONCATENATE($F4148," ",$G4148),AllocFactorMatrix,(S$4+1),FALSE)*$E4150</f>
        <v>-132.5675880514093</v>
      </c>
      <c r="T4148" s="5">
        <f t="shared" si="5985"/>
        <v>-117383.8860676749</v>
      </c>
      <c r="U4148" s="5">
        <f>VLOOKUP(CONCATENATE($F4148," ",$G4148),AllocFactorMatrix,(U$4+1),FALSE)*$E4150</f>
        <v>-5061.3582380711023</v>
      </c>
      <c r="V4148" s="5">
        <f>VLOOKUP(CONCATENATE($F4148," ",$G4148),AllocFactorMatrix,(V$4+1),FALSE)*$E4150</f>
        <v>-80021.036083924424</v>
      </c>
      <c r="W4148" s="5">
        <f>VLOOKUP(CONCATENATE($F4148," ",$G4148),AllocFactorMatrix,(W$4+1),FALSE)*$E4150</f>
        <v>-344157.45234630501</v>
      </c>
      <c r="X4148" s="5">
        <f>VLOOKUP(CONCATENATE($F4148," ",$G4148),AllocFactorMatrix,(X$4+1),FALSE)*$E4150</f>
        <v>-64739.611421804242</v>
      </c>
      <c r="Y4148" s="5">
        <f t="shared" si="6005"/>
        <v>-493979.4580901048</v>
      </c>
      <c r="Z4148" s="5">
        <f>VLOOKUP(CONCATENATE($F4148," ",$G4148),AllocFactorMatrix,(Z$4+1),FALSE)*$E4150</f>
        <v>-26547.726788735119</v>
      </c>
      <c r="AA4148" s="5">
        <f>VLOOKUP(CONCATENATE($F4148," ",$G4148),AllocFactorMatrix,(AA$4+1),FALSE)*$E4150</f>
        <v>-532.67484235969937</v>
      </c>
      <c r="AB4148" s="5">
        <f t="shared" si="5983"/>
        <v>-27080.401631094817</v>
      </c>
      <c r="AC4148" s="5">
        <f>VLOOKUP(CONCATENATE($F4148," ",$G4148),AllocFactorMatrix,(AC$4+1),FALSE)*$E4150</f>
        <v>-475.14824358106659</v>
      </c>
      <c r="AD4148" s="5">
        <f>VLOOKUP(CONCATENATE($F4148," ",$G4148),AllocFactorMatrix,(AD$4+1),FALSE)*$E4150</f>
        <v>-10643.157927049244</v>
      </c>
      <c r="AE4148" s="5">
        <f>VLOOKUP(CONCATENATE($F4148," ",$G4148),AllocFactorMatrix,(AE$4+1),FALSE)*$E4150</f>
        <v>-2195.2208645954233</v>
      </c>
    </row>
    <row r="4149" spans="4:31" hidden="1" outlineLevel="1">
      <c r="E4149" s="44"/>
      <c r="F4149" s="167" t="str">
        <f>F4150</f>
        <v>PROD_ENERGY</v>
      </c>
      <c r="G4149" s="48" t="str">
        <f>$G$14</f>
        <v>CUSTOMER</v>
      </c>
      <c r="H4149" s="4">
        <f t="shared" si="5923"/>
        <v>0</v>
      </c>
      <c r="I4149" s="5">
        <f t="shared" ref="I4149:N4149" si="6010">VLOOKUP(CONCATENATE($F4149," ",$G4149),AllocFactorMatrix,(I$4+1),FALSE)*$E4150</f>
        <v>0</v>
      </c>
      <c r="J4149" s="47">
        <f t="shared" si="6010"/>
        <v>0</v>
      </c>
      <c r="K4149" s="47">
        <f t="shared" si="6010"/>
        <v>0</v>
      </c>
      <c r="L4149" s="5">
        <f t="shared" si="6010"/>
        <v>0</v>
      </c>
      <c r="M4149" s="5">
        <f t="shared" si="6010"/>
        <v>0</v>
      </c>
      <c r="N4149" s="5">
        <f t="shared" si="6010"/>
        <v>0</v>
      </c>
      <c r="O4149" s="5">
        <f t="shared" si="5982"/>
        <v>0</v>
      </c>
      <c r="P4149" s="5">
        <f>VLOOKUP(CONCATENATE($F4149," ",$G4149),AllocFactorMatrix,(P$4+1),FALSE)*$E4150</f>
        <v>0</v>
      </c>
      <c r="Q4149" s="5">
        <f>VLOOKUP(CONCATENATE($F4149," ",$G4149),AllocFactorMatrix,(Q$4+1),FALSE)*$E4150</f>
        <v>0</v>
      </c>
      <c r="R4149" s="5">
        <f>VLOOKUP(CONCATENATE($F4149," ",$G4149),AllocFactorMatrix,(R$4+1),FALSE)*$E4150</f>
        <v>0</v>
      </c>
      <c r="S4149" s="5">
        <f>VLOOKUP(CONCATENATE($F4149," ",$G4149),AllocFactorMatrix,(S$4+1),FALSE)*$E4150</f>
        <v>0</v>
      </c>
      <c r="T4149" s="5">
        <f t="shared" si="5985"/>
        <v>0</v>
      </c>
      <c r="U4149" s="5">
        <f>VLOOKUP(CONCATENATE($F4149," ",$G4149),AllocFactorMatrix,(U$4+1),FALSE)*$E4150</f>
        <v>0</v>
      </c>
      <c r="V4149" s="5">
        <f>VLOOKUP(CONCATENATE($F4149," ",$G4149),AllocFactorMatrix,(V$4+1),FALSE)*$E4150</f>
        <v>0</v>
      </c>
      <c r="W4149" s="5">
        <f>VLOOKUP(CONCATENATE($F4149," ",$G4149),AllocFactorMatrix,(W$4+1),FALSE)*$E4150</f>
        <v>0</v>
      </c>
      <c r="X4149" s="5">
        <f>VLOOKUP(CONCATENATE($F4149," ",$G4149),AllocFactorMatrix,(X$4+1),FALSE)*$E4150</f>
        <v>0</v>
      </c>
      <c r="Y4149" s="5">
        <f t="shared" si="6005"/>
        <v>0</v>
      </c>
      <c r="Z4149" s="5">
        <f>VLOOKUP(CONCATENATE($F4149," ",$G4149),AllocFactorMatrix,(Z$4+1),FALSE)*$E4150</f>
        <v>0</v>
      </c>
      <c r="AA4149" s="5">
        <f>VLOOKUP(CONCATENATE($F4149," ",$G4149),AllocFactorMatrix,(AA$4+1),FALSE)*$E4150</f>
        <v>0</v>
      </c>
      <c r="AB4149" s="5">
        <f t="shared" si="5983"/>
        <v>0</v>
      </c>
      <c r="AC4149" s="5">
        <f>VLOOKUP(CONCATENATE($F4149," ",$G4149),AllocFactorMatrix,(AC$4+1),FALSE)*$E4150</f>
        <v>0</v>
      </c>
      <c r="AD4149" s="5">
        <f>VLOOKUP(CONCATENATE($F4149," ",$G4149),AllocFactorMatrix,(AD$4+1),FALSE)*$E4150</f>
        <v>0</v>
      </c>
      <c r="AE4149" s="5">
        <f>VLOOKUP(CONCATENATE($F4149," ",$G4149),AllocFactorMatrix,(AE$4+1),FALSE)*$E4150</f>
        <v>0</v>
      </c>
    </row>
    <row r="4150" spans="4:31" collapsed="1">
      <c r="D4150" s="48" t="s">
        <v>242</v>
      </c>
      <c r="E4150" s="54">
        <v>-1319536</v>
      </c>
      <c r="F4150" s="88" t="s">
        <v>29</v>
      </c>
      <c r="G4150" s="48" t="str">
        <f>$G$15</f>
        <v>TOTAL</v>
      </c>
      <c r="H4150" s="4">
        <f t="shared" si="5923"/>
        <v>-1319535.9999999995</v>
      </c>
      <c r="I4150" s="5">
        <f t="shared" ref="I4150:N4150" si="6011">VLOOKUP(CONCATENATE($F4150," ",$G4150),AllocFactorMatrix,(I$4+1),FALSE)*$E4150</f>
        <v>-516233.62785513652</v>
      </c>
      <c r="J4150" s="47">
        <f t="shared" si="6011"/>
        <v>-82.611504185448197</v>
      </c>
      <c r="K4150" s="47">
        <f t="shared" si="6011"/>
        <v>-238.20205807161071</v>
      </c>
      <c r="L4150" s="5">
        <f t="shared" si="6011"/>
        <v>-148857.92020285892</v>
      </c>
      <c r="M4150" s="5">
        <f t="shared" si="6011"/>
        <v>-2076.1250352573584</v>
      </c>
      <c r="N4150" s="5">
        <f t="shared" si="6011"/>
        <v>-290.24052038945416</v>
      </c>
      <c r="O4150" s="5">
        <f t="shared" si="5982"/>
        <v>-151224.28575850575</v>
      </c>
      <c r="P4150" s="5">
        <f>VLOOKUP(CONCATENATE($F4150," ",$G4150),AllocFactorMatrix,(P$4+1),FALSE)*$E4150</f>
        <v>-96505.719033160247</v>
      </c>
      <c r="Q4150" s="5">
        <f>VLOOKUP(CONCATENATE($F4150," ",$G4150),AllocFactorMatrix,(Q$4+1),FALSE)*$E4150</f>
        <v>-17235.766239734206</v>
      </c>
      <c r="R4150" s="5">
        <f>VLOOKUP(CONCATENATE($F4150," ",$G4150),AllocFactorMatrix,(R$4+1),FALSE)*$E4150</f>
        <v>-3509.8332067290485</v>
      </c>
      <c r="S4150" s="5">
        <f>VLOOKUP(CONCATENATE($F4150," ",$G4150),AllocFactorMatrix,(S$4+1),FALSE)*$E4150</f>
        <v>-132.5675880514093</v>
      </c>
      <c r="T4150" s="5">
        <f t="shared" si="5985"/>
        <v>-117383.8860676749</v>
      </c>
      <c r="U4150" s="5">
        <f>VLOOKUP(CONCATENATE($F4150," ",$G4150),AllocFactorMatrix,(U$4+1),FALSE)*$E4150</f>
        <v>-5061.3582380711023</v>
      </c>
      <c r="V4150" s="5">
        <f>VLOOKUP(CONCATENATE($F4150," ",$G4150),AllocFactorMatrix,(V$4+1),FALSE)*$E4150</f>
        <v>-80021.036083924424</v>
      </c>
      <c r="W4150" s="5">
        <f>VLOOKUP(CONCATENATE($F4150," ",$G4150),AllocFactorMatrix,(W$4+1),FALSE)*$E4150</f>
        <v>-344157.45234630501</v>
      </c>
      <c r="X4150" s="5">
        <f>VLOOKUP(CONCATENATE($F4150," ",$G4150),AllocFactorMatrix,(X$4+1),FALSE)*$E4150</f>
        <v>-64739.611421804242</v>
      </c>
      <c r="Y4150" s="5">
        <f t="shared" si="6005"/>
        <v>-493979.4580901048</v>
      </c>
      <c r="Z4150" s="5">
        <f>VLOOKUP(CONCATENATE($F4150," ",$G4150),AllocFactorMatrix,(Z$4+1),FALSE)*$E4150</f>
        <v>-26547.726788735119</v>
      </c>
      <c r="AA4150" s="5">
        <f>VLOOKUP(CONCATENATE($F4150," ",$G4150),AllocFactorMatrix,(AA$4+1),FALSE)*$E4150</f>
        <v>-532.67484235969937</v>
      </c>
      <c r="AB4150" s="5">
        <f t="shared" si="5983"/>
        <v>-27080.401631094817</v>
      </c>
      <c r="AC4150" s="5">
        <f>VLOOKUP(CONCATENATE($F4150," ",$G4150),AllocFactorMatrix,(AC$4+1),FALSE)*$E4150</f>
        <v>-475.14824358106659</v>
      </c>
      <c r="AD4150" s="5">
        <f>VLOOKUP(CONCATENATE($F4150," ",$G4150),AllocFactorMatrix,(AD$4+1),FALSE)*$E4150</f>
        <v>-10643.157927049244</v>
      </c>
      <c r="AE4150" s="5">
        <f>VLOOKUP(CONCATENATE($F4150," ",$G4150),AllocFactorMatrix,(AE$4+1),FALSE)*$E4150</f>
        <v>-2195.2208645954233</v>
      </c>
    </row>
    <row r="4151" spans="4:31" hidden="1" outlineLevel="1">
      <c r="E4151" s="44"/>
      <c r="F4151" s="167" t="str">
        <f>F4158</f>
        <v>PROD_ENERGY</v>
      </c>
      <c r="G4151" s="48" t="str">
        <f>$G$8</f>
        <v>PRODUCTION</v>
      </c>
      <c r="H4151" s="4">
        <f t="shared" si="5923"/>
        <v>0</v>
      </c>
      <c r="I4151" s="5">
        <f t="shared" ref="I4151:N4151" si="6012">VLOOKUP(CONCATENATE($F4151," ",$G4151),AllocFactorMatrix,(I$4+1),FALSE)*$E4158</f>
        <v>0</v>
      </c>
      <c r="J4151" s="47">
        <f t="shared" si="6012"/>
        <v>0</v>
      </c>
      <c r="K4151" s="47">
        <f t="shared" si="6012"/>
        <v>0</v>
      </c>
      <c r="L4151" s="5">
        <f t="shared" si="6012"/>
        <v>0</v>
      </c>
      <c r="M4151" s="5">
        <f t="shared" si="6012"/>
        <v>0</v>
      </c>
      <c r="N4151" s="5">
        <f t="shared" si="6012"/>
        <v>0</v>
      </c>
      <c r="O4151" s="5">
        <f t="shared" ref="O4151:O4158" si="6013">SUBTOTAL(9,L4151:N4151)</f>
        <v>0</v>
      </c>
      <c r="P4151" s="5">
        <f>VLOOKUP(CONCATENATE($F4151," ",$G4151),AllocFactorMatrix,(P$4+1),FALSE)*$E4158</f>
        <v>0</v>
      </c>
      <c r="Q4151" s="5">
        <f>VLOOKUP(CONCATENATE($F4151," ",$G4151),AllocFactorMatrix,(Q$4+1),FALSE)*$E4158</f>
        <v>0</v>
      </c>
      <c r="R4151" s="5">
        <f>VLOOKUP(CONCATENATE($F4151," ",$G4151),AllocFactorMatrix,(R$4+1),FALSE)*$E4158</f>
        <v>0</v>
      </c>
      <c r="S4151" s="5">
        <f>VLOOKUP(CONCATENATE($F4151," ",$G4151),AllocFactorMatrix,(S$4+1),FALSE)*$E4158</f>
        <v>0</v>
      </c>
      <c r="T4151" s="5">
        <f t="shared" si="5985"/>
        <v>0</v>
      </c>
      <c r="U4151" s="5">
        <f>VLOOKUP(CONCATENATE($F4151," ",$G4151),AllocFactorMatrix,(U$4+1),FALSE)*$E4158</f>
        <v>0</v>
      </c>
      <c r="V4151" s="5">
        <f>VLOOKUP(CONCATENATE($F4151," ",$G4151),AllocFactorMatrix,(V$4+1),FALSE)*$E4158</f>
        <v>0</v>
      </c>
      <c r="W4151" s="5">
        <f>VLOOKUP(CONCATENATE($F4151," ",$G4151),AllocFactorMatrix,(W$4+1),FALSE)*$E4158</f>
        <v>0</v>
      </c>
      <c r="X4151" s="5">
        <f>VLOOKUP(CONCATENATE($F4151," ",$G4151),AllocFactorMatrix,(X$4+1),FALSE)*$E4158</f>
        <v>0</v>
      </c>
      <c r="Y4151" s="5">
        <f>SUBTOTAL(9,U4151:X4151)</f>
        <v>0</v>
      </c>
      <c r="Z4151" s="5">
        <f>VLOOKUP(CONCATENATE($F4151," ",$G4151),AllocFactorMatrix,(Z$4+1),FALSE)*$E4158</f>
        <v>0</v>
      </c>
      <c r="AA4151" s="5">
        <f>VLOOKUP(CONCATENATE($F4151," ",$G4151),AllocFactorMatrix,(AA$4+1),FALSE)*$E4158</f>
        <v>0</v>
      </c>
      <c r="AB4151" s="5">
        <f t="shared" si="5983"/>
        <v>0</v>
      </c>
      <c r="AC4151" s="5">
        <f>VLOOKUP(CONCATENATE($F4151," ",$G4151),AllocFactorMatrix,(AC$4+1),FALSE)*$E4158</f>
        <v>0</v>
      </c>
      <c r="AD4151" s="5">
        <f>VLOOKUP(CONCATENATE($F4151," ",$G4151),AllocFactorMatrix,(AD$4+1),FALSE)*$E4158</f>
        <v>0</v>
      </c>
      <c r="AE4151" s="5">
        <f>VLOOKUP(CONCATENATE($F4151," ",$G4151),AllocFactorMatrix,(AE$4+1),FALSE)*$E4158</f>
        <v>0</v>
      </c>
    </row>
    <row r="4152" spans="4:31" hidden="1" outlineLevel="1">
      <c r="E4152" s="44"/>
      <c r="F4152" s="167" t="str">
        <f>F4158</f>
        <v>PROD_ENERGY</v>
      </c>
      <c r="G4152" s="48" t="str">
        <f>$G$9</f>
        <v>BULKTRAN</v>
      </c>
      <c r="H4152" s="4">
        <f t="shared" si="5923"/>
        <v>0</v>
      </c>
      <c r="I4152" s="5">
        <f t="shared" ref="I4152:N4152" si="6014">VLOOKUP(CONCATENATE($F4152," ",$G4152),AllocFactorMatrix,(I$4+1),FALSE)*$E4158</f>
        <v>0</v>
      </c>
      <c r="J4152" s="47">
        <f t="shared" si="6014"/>
        <v>0</v>
      </c>
      <c r="K4152" s="47">
        <f t="shared" si="6014"/>
        <v>0</v>
      </c>
      <c r="L4152" s="5">
        <f t="shared" si="6014"/>
        <v>0</v>
      </c>
      <c r="M4152" s="5">
        <f t="shared" si="6014"/>
        <v>0</v>
      </c>
      <c r="N4152" s="5">
        <f t="shared" si="6014"/>
        <v>0</v>
      </c>
      <c r="O4152" s="5">
        <f t="shared" si="6013"/>
        <v>0</v>
      </c>
      <c r="P4152" s="5">
        <f>VLOOKUP(CONCATENATE($F4152," ",$G4152),AllocFactorMatrix,(P$4+1),FALSE)*$E4158</f>
        <v>0</v>
      </c>
      <c r="Q4152" s="5">
        <f>VLOOKUP(CONCATENATE($F4152," ",$G4152),AllocFactorMatrix,(Q$4+1),FALSE)*$E4158</f>
        <v>0</v>
      </c>
      <c r="R4152" s="5">
        <f>VLOOKUP(CONCATENATE($F4152," ",$G4152),AllocFactorMatrix,(R$4+1),FALSE)*$E4158</f>
        <v>0</v>
      </c>
      <c r="S4152" s="5">
        <f>VLOOKUP(CONCATENATE($F4152," ",$G4152),AllocFactorMatrix,(S$4+1),FALSE)*$E4158</f>
        <v>0</v>
      </c>
      <c r="T4152" s="5">
        <f t="shared" si="5985"/>
        <v>0</v>
      </c>
      <c r="U4152" s="5">
        <f>VLOOKUP(CONCATENATE($F4152," ",$G4152),AllocFactorMatrix,(U$4+1),FALSE)*$E4158</f>
        <v>0</v>
      </c>
      <c r="V4152" s="5">
        <f>VLOOKUP(CONCATENATE($F4152," ",$G4152),AllocFactorMatrix,(V$4+1),FALSE)*$E4158</f>
        <v>0</v>
      </c>
      <c r="W4152" s="5">
        <f>VLOOKUP(CONCATENATE($F4152," ",$G4152),AllocFactorMatrix,(W$4+1),FALSE)*$E4158</f>
        <v>0</v>
      </c>
      <c r="X4152" s="5">
        <f>VLOOKUP(CONCATENATE($F4152," ",$G4152),AllocFactorMatrix,(X$4+1),FALSE)*$E4158</f>
        <v>0</v>
      </c>
      <c r="Y4152" s="5">
        <f t="shared" ref="Y4152:Y4158" si="6015">SUBTOTAL(9,U4152:X4152)</f>
        <v>0</v>
      </c>
      <c r="Z4152" s="5">
        <f>VLOOKUP(CONCATENATE($F4152," ",$G4152),AllocFactorMatrix,(Z$4+1),FALSE)*$E4158</f>
        <v>0</v>
      </c>
      <c r="AA4152" s="5">
        <f>VLOOKUP(CONCATENATE($F4152," ",$G4152),AllocFactorMatrix,(AA$4+1),FALSE)*$E4158</f>
        <v>0</v>
      </c>
      <c r="AB4152" s="5">
        <f t="shared" si="5983"/>
        <v>0</v>
      </c>
      <c r="AC4152" s="5">
        <f>VLOOKUP(CONCATENATE($F4152," ",$G4152),AllocFactorMatrix,(AC$4+1),FALSE)*$E4158</f>
        <v>0</v>
      </c>
      <c r="AD4152" s="5">
        <f>VLOOKUP(CONCATENATE($F4152," ",$G4152),AllocFactorMatrix,(AD$4+1),FALSE)*$E4158</f>
        <v>0</v>
      </c>
      <c r="AE4152" s="5">
        <f>VLOOKUP(CONCATENATE($F4152," ",$G4152),AllocFactorMatrix,(AE$4+1),FALSE)*$E4158</f>
        <v>0</v>
      </c>
    </row>
    <row r="4153" spans="4:31" hidden="1" outlineLevel="1">
      <c r="E4153" s="44"/>
      <c r="F4153" s="167" t="str">
        <f>F4158</f>
        <v>PROD_ENERGY</v>
      </c>
      <c r="G4153" s="48" t="str">
        <f>$G$10</f>
        <v>SUBTRAN</v>
      </c>
      <c r="H4153" s="4">
        <f t="shared" si="5923"/>
        <v>0</v>
      </c>
      <c r="I4153" s="5">
        <f t="shared" ref="I4153:N4153" si="6016">VLOOKUP(CONCATENATE($F4153," ",$G4153),AllocFactorMatrix,(I$4+1),FALSE)*$E4158</f>
        <v>0</v>
      </c>
      <c r="J4153" s="47">
        <f t="shared" si="6016"/>
        <v>0</v>
      </c>
      <c r="K4153" s="47">
        <f t="shared" si="6016"/>
        <v>0</v>
      </c>
      <c r="L4153" s="5">
        <f t="shared" si="6016"/>
        <v>0</v>
      </c>
      <c r="M4153" s="5">
        <f t="shared" si="6016"/>
        <v>0</v>
      </c>
      <c r="N4153" s="5">
        <f t="shared" si="6016"/>
        <v>0</v>
      </c>
      <c r="O4153" s="5">
        <f t="shared" si="6013"/>
        <v>0</v>
      </c>
      <c r="P4153" s="5">
        <f>VLOOKUP(CONCATENATE($F4153," ",$G4153),AllocFactorMatrix,(P$4+1),FALSE)*$E4158</f>
        <v>0</v>
      </c>
      <c r="Q4153" s="5">
        <f>VLOOKUP(CONCATENATE($F4153," ",$G4153),AllocFactorMatrix,(Q$4+1),FALSE)*$E4158</f>
        <v>0</v>
      </c>
      <c r="R4153" s="5">
        <f>VLOOKUP(CONCATENATE($F4153," ",$G4153),AllocFactorMatrix,(R$4+1),FALSE)*$E4158</f>
        <v>0</v>
      </c>
      <c r="S4153" s="5">
        <f>VLOOKUP(CONCATENATE($F4153," ",$G4153),AllocFactorMatrix,(S$4+1),FALSE)*$E4158</f>
        <v>0</v>
      </c>
      <c r="T4153" s="5">
        <f t="shared" si="5985"/>
        <v>0</v>
      </c>
      <c r="U4153" s="5">
        <f>VLOOKUP(CONCATENATE($F4153," ",$G4153),AllocFactorMatrix,(U$4+1),FALSE)*$E4158</f>
        <v>0</v>
      </c>
      <c r="V4153" s="5">
        <f>VLOOKUP(CONCATENATE($F4153," ",$G4153),AllocFactorMatrix,(V$4+1),FALSE)*$E4158</f>
        <v>0</v>
      </c>
      <c r="W4153" s="5">
        <f>VLOOKUP(CONCATENATE($F4153," ",$G4153),AllocFactorMatrix,(W$4+1),FALSE)*$E4158</f>
        <v>0</v>
      </c>
      <c r="X4153" s="5">
        <f>VLOOKUP(CONCATENATE($F4153," ",$G4153),AllocFactorMatrix,(X$4+1),FALSE)*$E4158</f>
        <v>0</v>
      </c>
      <c r="Y4153" s="5">
        <f t="shared" si="6015"/>
        <v>0</v>
      </c>
      <c r="Z4153" s="5">
        <f>VLOOKUP(CONCATENATE($F4153," ",$G4153),AllocFactorMatrix,(Z$4+1),FALSE)*$E4158</f>
        <v>0</v>
      </c>
      <c r="AA4153" s="5">
        <f>VLOOKUP(CONCATENATE($F4153," ",$G4153),AllocFactorMatrix,(AA$4+1),FALSE)*$E4158</f>
        <v>0</v>
      </c>
      <c r="AB4153" s="5">
        <f t="shared" si="5983"/>
        <v>0</v>
      </c>
      <c r="AC4153" s="5">
        <f>VLOOKUP(CONCATENATE($F4153," ",$G4153),AllocFactorMatrix,(AC$4+1),FALSE)*$E4158</f>
        <v>0</v>
      </c>
      <c r="AD4153" s="5">
        <f>VLOOKUP(CONCATENATE($F4153," ",$G4153),AllocFactorMatrix,(AD$4+1),FALSE)*$E4158</f>
        <v>0</v>
      </c>
      <c r="AE4153" s="5">
        <f>VLOOKUP(CONCATENATE($F4153," ",$G4153),AllocFactorMatrix,(AE$4+1),FALSE)*$E4158</f>
        <v>0</v>
      </c>
    </row>
    <row r="4154" spans="4:31" hidden="1" outlineLevel="1">
      <c r="E4154" s="44"/>
      <c r="F4154" s="167" t="str">
        <f>F4158</f>
        <v>PROD_ENERGY</v>
      </c>
      <c r="G4154" s="48" t="str">
        <f>$G$11</f>
        <v>DISTPRI</v>
      </c>
      <c r="H4154" s="4">
        <f t="shared" si="5923"/>
        <v>0</v>
      </c>
      <c r="I4154" s="5">
        <f t="shared" ref="I4154:N4154" si="6017">VLOOKUP(CONCATENATE($F4154," ",$G4154),AllocFactorMatrix,(I$4+1),FALSE)*$E4158</f>
        <v>0</v>
      </c>
      <c r="J4154" s="47">
        <f t="shared" si="6017"/>
        <v>0</v>
      </c>
      <c r="K4154" s="47">
        <f t="shared" si="6017"/>
        <v>0</v>
      </c>
      <c r="L4154" s="5">
        <f t="shared" si="6017"/>
        <v>0</v>
      </c>
      <c r="M4154" s="5">
        <f t="shared" si="6017"/>
        <v>0</v>
      </c>
      <c r="N4154" s="5">
        <f t="shared" si="6017"/>
        <v>0</v>
      </c>
      <c r="O4154" s="5">
        <f t="shared" si="6013"/>
        <v>0</v>
      </c>
      <c r="P4154" s="5">
        <f>VLOOKUP(CONCATENATE($F4154," ",$G4154),AllocFactorMatrix,(P$4+1),FALSE)*$E4158</f>
        <v>0</v>
      </c>
      <c r="Q4154" s="5">
        <f>VLOOKUP(CONCATENATE($F4154," ",$G4154),AllocFactorMatrix,(Q$4+1),FALSE)*$E4158</f>
        <v>0</v>
      </c>
      <c r="R4154" s="5">
        <f>VLOOKUP(CONCATENATE($F4154," ",$G4154),AllocFactorMatrix,(R$4+1),FALSE)*$E4158</f>
        <v>0</v>
      </c>
      <c r="S4154" s="5">
        <f>VLOOKUP(CONCATENATE($F4154," ",$G4154),AllocFactorMatrix,(S$4+1),FALSE)*$E4158</f>
        <v>0</v>
      </c>
      <c r="T4154" s="5">
        <f t="shared" si="5985"/>
        <v>0</v>
      </c>
      <c r="U4154" s="5">
        <f>VLOOKUP(CONCATENATE($F4154," ",$G4154),AllocFactorMatrix,(U$4+1),FALSE)*$E4158</f>
        <v>0</v>
      </c>
      <c r="V4154" s="5">
        <f>VLOOKUP(CONCATENATE($F4154," ",$G4154),AllocFactorMatrix,(V$4+1),FALSE)*$E4158</f>
        <v>0</v>
      </c>
      <c r="W4154" s="5">
        <f>VLOOKUP(CONCATENATE($F4154," ",$G4154),AllocFactorMatrix,(W$4+1),FALSE)*$E4158</f>
        <v>0</v>
      </c>
      <c r="X4154" s="5">
        <f>VLOOKUP(CONCATENATE($F4154," ",$G4154),AllocFactorMatrix,(X$4+1),FALSE)*$E4158</f>
        <v>0</v>
      </c>
      <c r="Y4154" s="5">
        <f t="shared" si="6015"/>
        <v>0</v>
      </c>
      <c r="Z4154" s="5">
        <f>VLOOKUP(CONCATENATE($F4154," ",$G4154),AllocFactorMatrix,(Z$4+1),FALSE)*$E4158</f>
        <v>0</v>
      </c>
      <c r="AA4154" s="5">
        <f>VLOOKUP(CONCATENATE($F4154," ",$G4154),AllocFactorMatrix,(AA$4+1),FALSE)*$E4158</f>
        <v>0</v>
      </c>
      <c r="AB4154" s="5">
        <f t="shared" si="5983"/>
        <v>0</v>
      </c>
      <c r="AC4154" s="5">
        <f>VLOOKUP(CONCATENATE($F4154," ",$G4154),AllocFactorMatrix,(AC$4+1),FALSE)*$E4158</f>
        <v>0</v>
      </c>
      <c r="AD4154" s="5">
        <f>VLOOKUP(CONCATENATE($F4154," ",$G4154),AllocFactorMatrix,(AD$4+1),FALSE)*$E4158</f>
        <v>0</v>
      </c>
      <c r="AE4154" s="5">
        <f>VLOOKUP(CONCATENATE($F4154," ",$G4154),AllocFactorMatrix,(AE$4+1),FALSE)*$E4158</f>
        <v>0</v>
      </c>
    </row>
    <row r="4155" spans="4:31" hidden="1" outlineLevel="1">
      <c r="E4155" s="44"/>
      <c r="F4155" s="167" t="str">
        <f>F4158</f>
        <v>PROD_ENERGY</v>
      </c>
      <c r="G4155" s="48" t="str">
        <f>$G$12</f>
        <v>DISTSEC</v>
      </c>
      <c r="H4155" s="4">
        <f t="shared" si="5923"/>
        <v>0</v>
      </c>
      <c r="I4155" s="5">
        <f t="shared" ref="I4155:N4155" si="6018">VLOOKUP(CONCATENATE($F4155," ",$G4155),AllocFactorMatrix,(I$4+1),FALSE)*$E4158</f>
        <v>0</v>
      </c>
      <c r="J4155" s="47">
        <f t="shared" si="6018"/>
        <v>0</v>
      </c>
      <c r="K4155" s="47">
        <f t="shared" si="6018"/>
        <v>0</v>
      </c>
      <c r="L4155" s="5">
        <f t="shared" si="6018"/>
        <v>0</v>
      </c>
      <c r="M4155" s="5">
        <f t="shared" si="6018"/>
        <v>0</v>
      </c>
      <c r="N4155" s="5">
        <f t="shared" si="6018"/>
        <v>0</v>
      </c>
      <c r="O4155" s="5">
        <f t="shared" si="6013"/>
        <v>0</v>
      </c>
      <c r="P4155" s="5">
        <f>VLOOKUP(CONCATENATE($F4155," ",$G4155),AllocFactorMatrix,(P$4+1),FALSE)*$E4158</f>
        <v>0</v>
      </c>
      <c r="Q4155" s="5">
        <f>VLOOKUP(CONCATENATE($F4155," ",$G4155),AllocFactorMatrix,(Q$4+1),FALSE)*$E4158</f>
        <v>0</v>
      </c>
      <c r="R4155" s="5">
        <f>VLOOKUP(CONCATENATE($F4155," ",$G4155),AllocFactorMatrix,(R$4+1),FALSE)*$E4158</f>
        <v>0</v>
      </c>
      <c r="S4155" s="5">
        <f>VLOOKUP(CONCATENATE($F4155," ",$G4155),AllocFactorMatrix,(S$4+1),FALSE)*$E4158</f>
        <v>0</v>
      </c>
      <c r="T4155" s="5">
        <f t="shared" si="5985"/>
        <v>0</v>
      </c>
      <c r="U4155" s="5">
        <f>VLOOKUP(CONCATENATE($F4155," ",$G4155),AllocFactorMatrix,(U$4+1),FALSE)*$E4158</f>
        <v>0</v>
      </c>
      <c r="V4155" s="5">
        <f>VLOOKUP(CONCATENATE($F4155," ",$G4155),AllocFactorMatrix,(V$4+1),FALSE)*$E4158</f>
        <v>0</v>
      </c>
      <c r="W4155" s="5">
        <f>VLOOKUP(CONCATENATE($F4155," ",$G4155),AllocFactorMatrix,(W$4+1),FALSE)*$E4158</f>
        <v>0</v>
      </c>
      <c r="X4155" s="5">
        <f>VLOOKUP(CONCATENATE($F4155," ",$G4155),AllocFactorMatrix,(X$4+1),FALSE)*$E4158</f>
        <v>0</v>
      </c>
      <c r="Y4155" s="5">
        <f t="shared" si="6015"/>
        <v>0</v>
      </c>
      <c r="Z4155" s="5">
        <f>VLOOKUP(CONCATENATE($F4155," ",$G4155),AllocFactorMatrix,(Z$4+1),FALSE)*$E4158</f>
        <v>0</v>
      </c>
      <c r="AA4155" s="5">
        <f>VLOOKUP(CONCATENATE($F4155," ",$G4155),AllocFactorMatrix,(AA$4+1),FALSE)*$E4158</f>
        <v>0</v>
      </c>
      <c r="AB4155" s="5">
        <f t="shared" si="5983"/>
        <v>0</v>
      </c>
      <c r="AC4155" s="5">
        <f>VLOOKUP(CONCATENATE($F4155," ",$G4155),AllocFactorMatrix,(AC$4+1),FALSE)*$E4158</f>
        <v>0</v>
      </c>
      <c r="AD4155" s="5">
        <f>VLOOKUP(CONCATENATE($F4155," ",$G4155),AllocFactorMatrix,(AD$4+1),FALSE)*$E4158</f>
        <v>0</v>
      </c>
      <c r="AE4155" s="5">
        <f>VLOOKUP(CONCATENATE($F4155," ",$G4155),AllocFactorMatrix,(AE$4+1),FALSE)*$E4158</f>
        <v>0</v>
      </c>
    </row>
    <row r="4156" spans="4:31" hidden="1" outlineLevel="1">
      <c r="E4156" s="44"/>
      <c r="F4156" s="167" t="str">
        <f>F4158</f>
        <v>PROD_ENERGY</v>
      </c>
      <c r="G4156" s="48" t="str">
        <f>$G$13</f>
        <v>ENERGY</v>
      </c>
      <c r="H4156" s="4">
        <f t="shared" si="5923"/>
        <v>-59495.999999999971</v>
      </c>
      <c r="I4156" s="5">
        <f t="shared" ref="I4156:N4156" si="6019">VLOOKUP(CONCATENATE($F4156," ",$G4156),AllocFactorMatrix,(I$4+1),FALSE)*$E4158</f>
        <v>-23276.239468168511</v>
      </c>
      <c r="J4156" s="47">
        <f t="shared" si="6019"/>
        <v>-3.7248351337268755</v>
      </c>
      <c r="K4156" s="47">
        <f t="shared" si="6019"/>
        <v>-10.740191739390628</v>
      </c>
      <c r="L4156" s="5">
        <f t="shared" si="6019"/>
        <v>-6711.79173617794</v>
      </c>
      <c r="M4156" s="5">
        <f t="shared" si="6019"/>
        <v>-93.60952266377862</v>
      </c>
      <c r="N4156" s="5">
        <f t="shared" si="6019"/>
        <v>-13.086531933263634</v>
      </c>
      <c r="O4156" s="5">
        <f t="shared" si="6013"/>
        <v>-6818.4877907749824</v>
      </c>
      <c r="P4156" s="5">
        <f>VLOOKUP(CONCATENATE($F4156," ",$G4156),AllocFactorMatrix,(P$4+1),FALSE)*$E4158</f>
        <v>-4351.3055040536237</v>
      </c>
      <c r="Q4156" s="5">
        <f>VLOOKUP(CONCATENATE($F4156," ",$G4156),AllocFactorMatrix,(Q$4+1),FALSE)*$E4158</f>
        <v>-777.13616619722882</v>
      </c>
      <c r="R4156" s="5">
        <f>VLOOKUP(CONCATENATE($F4156," ",$G4156),AllocFactorMatrix,(R$4+1),FALSE)*$E4158</f>
        <v>-158.25338336169037</v>
      </c>
      <c r="S4156" s="5">
        <f>VLOOKUP(CONCATENATE($F4156," ",$G4156),AllocFactorMatrix,(S$4+1),FALSE)*$E4158</f>
        <v>-5.9772838472816563</v>
      </c>
      <c r="T4156" s="5">
        <f t="shared" si="5985"/>
        <v>-5292.672337459825</v>
      </c>
      <c r="U4156" s="5">
        <f>VLOOKUP(CONCATENATE($F4156," ",$G4156),AllocFactorMatrix,(U$4+1),FALSE)*$E4158</f>
        <v>-228.20943856952618</v>
      </c>
      <c r="V4156" s="5">
        <f>VLOOKUP(CONCATENATE($F4156," ",$G4156),AllocFactorMatrix,(V$4+1),FALSE)*$E4158</f>
        <v>-3608.0346143259203</v>
      </c>
      <c r="W4156" s="5">
        <f>VLOOKUP(CONCATENATE($F4156," ",$G4156),AllocFactorMatrix,(W$4+1),FALSE)*$E4158</f>
        <v>-15517.569649328068</v>
      </c>
      <c r="X4156" s="5">
        <f>VLOOKUP(CONCATENATE($F4156," ",$G4156),AllocFactorMatrix,(X$4+1),FALSE)*$E4158</f>
        <v>-2919.0169280350556</v>
      </c>
      <c r="Y4156" s="5">
        <f t="shared" si="6015"/>
        <v>-22272.830630258573</v>
      </c>
      <c r="Z4156" s="5">
        <f>VLOOKUP(CONCATENATE($F4156," ",$G4156),AllocFactorMatrix,(Z$4+1),FALSE)*$E4158</f>
        <v>-1196.9992126191212</v>
      </c>
      <c r="AA4156" s="5">
        <f>VLOOKUP(CONCATENATE($F4156," ",$G4156),AllocFactorMatrix,(AA$4+1),FALSE)*$E4158</f>
        <v>-24.017550427599303</v>
      </c>
      <c r="AB4156" s="5">
        <f t="shared" si="5983"/>
        <v>-1221.0167630467204</v>
      </c>
      <c r="AC4156" s="5">
        <f>VLOOKUP(CONCATENATE($F4156," ",$G4156),AllocFactorMatrix,(AC$4+1),FALSE)*$E4158</f>
        <v>-21.423757972574553</v>
      </c>
      <c r="AD4156" s="5">
        <f>VLOOKUP(CONCATENATE($F4156," ",$G4156),AllocFactorMatrix,(AD$4+1),FALSE)*$E4158</f>
        <v>-479.88484135917616</v>
      </c>
      <c r="AE4156" s="5">
        <f>VLOOKUP(CONCATENATE($F4156," ",$G4156),AllocFactorMatrix,(AE$4+1),FALSE)*$E4158</f>
        <v>-98.97938408650414</v>
      </c>
    </row>
    <row r="4157" spans="4:31" hidden="1" outlineLevel="1">
      <c r="E4157" s="44"/>
      <c r="F4157" s="167" t="str">
        <f>F4158</f>
        <v>PROD_ENERGY</v>
      </c>
      <c r="G4157" s="48" t="str">
        <f>$G$14</f>
        <v>CUSTOMER</v>
      </c>
      <c r="H4157" s="4">
        <f t="shared" si="5923"/>
        <v>0</v>
      </c>
      <c r="I4157" s="5">
        <f t="shared" ref="I4157:N4157" si="6020">VLOOKUP(CONCATENATE($F4157," ",$G4157),AllocFactorMatrix,(I$4+1),FALSE)*$E4158</f>
        <v>0</v>
      </c>
      <c r="J4157" s="47">
        <f t="shared" si="6020"/>
        <v>0</v>
      </c>
      <c r="K4157" s="47">
        <f t="shared" si="6020"/>
        <v>0</v>
      </c>
      <c r="L4157" s="5">
        <f t="shared" si="6020"/>
        <v>0</v>
      </c>
      <c r="M4157" s="5">
        <f t="shared" si="6020"/>
        <v>0</v>
      </c>
      <c r="N4157" s="5">
        <f t="shared" si="6020"/>
        <v>0</v>
      </c>
      <c r="O4157" s="5">
        <f t="shared" si="6013"/>
        <v>0</v>
      </c>
      <c r="P4157" s="5">
        <f>VLOOKUP(CONCATENATE($F4157," ",$G4157),AllocFactorMatrix,(P$4+1),FALSE)*$E4158</f>
        <v>0</v>
      </c>
      <c r="Q4157" s="5">
        <f>VLOOKUP(CONCATENATE($F4157," ",$G4157),AllocFactorMatrix,(Q$4+1),FALSE)*$E4158</f>
        <v>0</v>
      </c>
      <c r="R4157" s="5">
        <f>VLOOKUP(CONCATENATE($F4157," ",$G4157),AllocFactorMatrix,(R$4+1),FALSE)*$E4158</f>
        <v>0</v>
      </c>
      <c r="S4157" s="5">
        <f>VLOOKUP(CONCATENATE($F4157," ",$G4157),AllocFactorMatrix,(S$4+1),FALSE)*$E4158</f>
        <v>0</v>
      </c>
      <c r="T4157" s="5">
        <f t="shared" si="5985"/>
        <v>0</v>
      </c>
      <c r="U4157" s="5">
        <f>VLOOKUP(CONCATENATE($F4157," ",$G4157),AllocFactorMatrix,(U$4+1),FALSE)*$E4158</f>
        <v>0</v>
      </c>
      <c r="V4157" s="5">
        <f>VLOOKUP(CONCATENATE($F4157," ",$G4157),AllocFactorMatrix,(V$4+1),FALSE)*$E4158</f>
        <v>0</v>
      </c>
      <c r="W4157" s="5">
        <f>VLOOKUP(CONCATENATE($F4157," ",$G4157),AllocFactorMatrix,(W$4+1),FALSE)*$E4158</f>
        <v>0</v>
      </c>
      <c r="X4157" s="5">
        <f>VLOOKUP(CONCATENATE($F4157," ",$G4157),AllocFactorMatrix,(X$4+1),FALSE)*$E4158</f>
        <v>0</v>
      </c>
      <c r="Y4157" s="5">
        <f t="shared" si="6015"/>
        <v>0</v>
      </c>
      <c r="Z4157" s="5">
        <f>VLOOKUP(CONCATENATE($F4157," ",$G4157),AllocFactorMatrix,(Z$4+1),FALSE)*$E4158</f>
        <v>0</v>
      </c>
      <c r="AA4157" s="5">
        <f>VLOOKUP(CONCATENATE($F4157," ",$G4157),AllocFactorMatrix,(AA$4+1),FALSE)*$E4158</f>
        <v>0</v>
      </c>
      <c r="AB4157" s="5">
        <f t="shared" si="5983"/>
        <v>0</v>
      </c>
      <c r="AC4157" s="5">
        <f>VLOOKUP(CONCATENATE($F4157," ",$G4157),AllocFactorMatrix,(AC$4+1),FALSE)*$E4158</f>
        <v>0</v>
      </c>
      <c r="AD4157" s="5">
        <f>VLOOKUP(CONCATENATE($F4157," ",$G4157),AllocFactorMatrix,(AD$4+1),FALSE)*$E4158</f>
        <v>0</v>
      </c>
      <c r="AE4157" s="5">
        <f>VLOOKUP(CONCATENATE($F4157," ",$G4157),AllocFactorMatrix,(AE$4+1),FALSE)*$E4158</f>
        <v>0</v>
      </c>
    </row>
    <row r="4158" spans="4:31" collapsed="1">
      <c r="D4158" s="48" t="s">
        <v>243</v>
      </c>
      <c r="E4158" s="54">
        <v>-59496</v>
      </c>
      <c r="F4158" s="88" t="s">
        <v>29</v>
      </c>
      <c r="G4158" s="48" t="str">
        <f>$G$15</f>
        <v>TOTAL</v>
      </c>
      <c r="H4158" s="4">
        <f t="shared" si="5923"/>
        <v>-59495.999999999971</v>
      </c>
      <c r="I4158" s="5">
        <f t="shared" ref="I4158:N4158" si="6021">VLOOKUP(CONCATENATE($F4158," ",$G4158),AllocFactorMatrix,(I$4+1),FALSE)*$E4158</f>
        <v>-23276.239468168511</v>
      </c>
      <c r="J4158" s="47">
        <f t="shared" si="6021"/>
        <v>-3.7248351337268755</v>
      </c>
      <c r="K4158" s="47">
        <f t="shared" si="6021"/>
        <v>-10.740191739390628</v>
      </c>
      <c r="L4158" s="5">
        <f t="shared" si="6021"/>
        <v>-6711.79173617794</v>
      </c>
      <c r="M4158" s="5">
        <f t="shared" si="6021"/>
        <v>-93.60952266377862</v>
      </c>
      <c r="N4158" s="5">
        <f t="shared" si="6021"/>
        <v>-13.086531933263634</v>
      </c>
      <c r="O4158" s="5">
        <f t="shared" si="6013"/>
        <v>-6818.4877907749824</v>
      </c>
      <c r="P4158" s="5">
        <f>VLOOKUP(CONCATENATE($F4158," ",$G4158),AllocFactorMatrix,(P$4+1),FALSE)*$E4158</f>
        <v>-4351.3055040536237</v>
      </c>
      <c r="Q4158" s="5">
        <f>VLOOKUP(CONCATENATE($F4158," ",$G4158),AllocFactorMatrix,(Q$4+1),FALSE)*$E4158</f>
        <v>-777.13616619722882</v>
      </c>
      <c r="R4158" s="5">
        <f>VLOOKUP(CONCATENATE($F4158," ",$G4158),AllocFactorMatrix,(R$4+1),FALSE)*$E4158</f>
        <v>-158.25338336169037</v>
      </c>
      <c r="S4158" s="5">
        <f>VLOOKUP(CONCATENATE($F4158," ",$G4158),AllocFactorMatrix,(S$4+1),FALSE)*$E4158</f>
        <v>-5.9772838472816563</v>
      </c>
      <c r="T4158" s="5">
        <f t="shared" si="5985"/>
        <v>-5292.672337459825</v>
      </c>
      <c r="U4158" s="5">
        <f>VLOOKUP(CONCATENATE($F4158," ",$G4158),AllocFactorMatrix,(U$4+1),FALSE)*$E4158</f>
        <v>-228.20943856952618</v>
      </c>
      <c r="V4158" s="5">
        <f>VLOOKUP(CONCATENATE($F4158," ",$G4158),AllocFactorMatrix,(V$4+1),FALSE)*$E4158</f>
        <v>-3608.0346143259203</v>
      </c>
      <c r="W4158" s="5">
        <f>VLOOKUP(CONCATENATE($F4158," ",$G4158),AllocFactorMatrix,(W$4+1),FALSE)*$E4158</f>
        <v>-15517.569649328068</v>
      </c>
      <c r="X4158" s="5">
        <f>VLOOKUP(CONCATENATE($F4158," ",$G4158),AllocFactorMatrix,(X$4+1),FALSE)*$E4158</f>
        <v>-2919.0169280350556</v>
      </c>
      <c r="Y4158" s="5">
        <f t="shared" si="6015"/>
        <v>-22272.830630258573</v>
      </c>
      <c r="Z4158" s="5">
        <f>VLOOKUP(CONCATENATE($F4158," ",$G4158),AllocFactorMatrix,(Z$4+1),FALSE)*$E4158</f>
        <v>-1196.9992126191212</v>
      </c>
      <c r="AA4158" s="5">
        <f>VLOOKUP(CONCATENATE($F4158," ",$G4158),AllocFactorMatrix,(AA$4+1),FALSE)*$E4158</f>
        <v>-24.017550427599303</v>
      </c>
      <c r="AB4158" s="5">
        <f t="shared" si="5983"/>
        <v>-1221.0167630467204</v>
      </c>
      <c r="AC4158" s="5">
        <f>VLOOKUP(CONCATENATE($F4158," ",$G4158),AllocFactorMatrix,(AC$4+1),FALSE)*$E4158</f>
        <v>-21.423757972574553</v>
      </c>
      <c r="AD4158" s="5">
        <f>VLOOKUP(CONCATENATE($F4158," ",$G4158),AllocFactorMatrix,(AD$4+1),FALSE)*$E4158</f>
        <v>-479.88484135917616</v>
      </c>
      <c r="AE4158" s="5">
        <f>VLOOKUP(CONCATENATE($F4158," ",$G4158),AllocFactorMatrix,(AE$4+1),FALSE)*$E4158</f>
        <v>-98.97938408650414</v>
      </c>
    </row>
    <row r="4159" spans="4:31" hidden="1" outlineLevel="1">
      <c r="E4159" s="44"/>
      <c r="F4159" s="167" t="str">
        <f>F4166</f>
        <v>PROD_ENERGY</v>
      </c>
      <c r="G4159" s="48" t="str">
        <f>$G$8</f>
        <v>PRODUCTION</v>
      </c>
      <c r="H4159" s="4">
        <f t="shared" si="5923"/>
        <v>0</v>
      </c>
      <c r="I4159" s="5">
        <f t="shared" ref="I4159:N4159" si="6022">VLOOKUP(CONCATENATE($F4159," ",$G4159),AllocFactorMatrix,(I$4+1),FALSE)*$E4166</f>
        <v>0</v>
      </c>
      <c r="J4159" s="47">
        <f t="shared" si="6022"/>
        <v>0</v>
      </c>
      <c r="K4159" s="47">
        <f t="shared" si="6022"/>
        <v>0</v>
      </c>
      <c r="L4159" s="5">
        <f t="shared" si="6022"/>
        <v>0</v>
      </c>
      <c r="M4159" s="5">
        <f t="shared" si="6022"/>
        <v>0</v>
      </c>
      <c r="N4159" s="5">
        <f t="shared" si="6022"/>
        <v>0</v>
      </c>
      <c r="O4159" s="5">
        <f t="shared" si="5982"/>
        <v>0</v>
      </c>
      <c r="P4159" s="5">
        <f>VLOOKUP(CONCATENATE($F4159," ",$G4159),AllocFactorMatrix,(P$4+1),FALSE)*$E4166</f>
        <v>0</v>
      </c>
      <c r="Q4159" s="5">
        <f>VLOOKUP(CONCATENATE($F4159," ",$G4159),AllocFactorMatrix,(Q$4+1),FALSE)*$E4166</f>
        <v>0</v>
      </c>
      <c r="R4159" s="5">
        <f>VLOOKUP(CONCATENATE($F4159," ",$G4159),AllocFactorMatrix,(R$4+1),FALSE)*$E4166</f>
        <v>0</v>
      </c>
      <c r="S4159" s="5">
        <f>VLOOKUP(CONCATENATE($F4159," ",$G4159),AllocFactorMatrix,(S$4+1),FALSE)*$E4166</f>
        <v>0</v>
      </c>
      <c r="T4159" s="5">
        <f t="shared" si="5985"/>
        <v>0</v>
      </c>
      <c r="U4159" s="5">
        <f>VLOOKUP(CONCATENATE($F4159," ",$G4159),AllocFactorMatrix,(U$4+1),FALSE)*$E4166</f>
        <v>0</v>
      </c>
      <c r="V4159" s="5">
        <f>VLOOKUP(CONCATENATE($F4159," ",$G4159),AllocFactorMatrix,(V$4+1),FALSE)*$E4166</f>
        <v>0</v>
      </c>
      <c r="W4159" s="5">
        <f>VLOOKUP(CONCATENATE($F4159," ",$G4159),AllocFactorMatrix,(W$4+1),FALSE)*$E4166</f>
        <v>0</v>
      </c>
      <c r="X4159" s="5">
        <f>VLOOKUP(CONCATENATE($F4159," ",$G4159),AllocFactorMatrix,(X$4+1),FALSE)*$E4166</f>
        <v>0</v>
      </c>
      <c r="Y4159" s="5">
        <f>SUBTOTAL(9,U4159:X4159)</f>
        <v>0</v>
      </c>
      <c r="Z4159" s="5">
        <f>VLOOKUP(CONCATENATE($F4159," ",$G4159),AllocFactorMatrix,(Z$4+1),FALSE)*$E4166</f>
        <v>0</v>
      </c>
      <c r="AA4159" s="5">
        <f>VLOOKUP(CONCATENATE($F4159," ",$G4159),AllocFactorMatrix,(AA$4+1),FALSE)*$E4166</f>
        <v>0</v>
      </c>
      <c r="AB4159" s="5">
        <f t="shared" ref="AB4159:AB4182" si="6023">SUBTOTAL(9,Z4159:AA4159)</f>
        <v>0</v>
      </c>
      <c r="AC4159" s="5">
        <f>VLOOKUP(CONCATENATE($F4159," ",$G4159),AllocFactorMatrix,(AC$4+1),FALSE)*$E4166</f>
        <v>0</v>
      </c>
      <c r="AD4159" s="5">
        <f>VLOOKUP(CONCATENATE($F4159," ",$G4159),AllocFactorMatrix,(AD$4+1),FALSE)*$E4166</f>
        <v>0</v>
      </c>
      <c r="AE4159" s="5">
        <f>VLOOKUP(CONCATENATE($F4159," ",$G4159),AllocFactorMatrix,(AE$4+1),FALSE)*$E4166</f>
        <v>0</v>
      </c>
    </row>
    <row r="4160" spans="4:31" hidden="1" outlineLevel="1">
      <c r="E4160" s="44"/>
      <c r="F4160" s="167" t="str">
        <f>F4166</f>
        <v>PROD_ENERGY</v>
      </c>
      <c r="G4160" s="48" t="str">
        <f>$G$9</f>
        <v>BULKTRAN</v>
      </c>
      <c r="H4160" s="4">
        <f t="shared" si="5923"/>
        <v>0</v>
      </c>
      <c r="I4160" s="5">
        <f t="shared" ref="I4160:N4160" si="6024">VLOOKUP(CONCATENATE($F4160," ",$G4160),AllocFactorMatrix,(I$4+1),FALSE)*$E4166</f>
        <v>0</v>
      </c>
      <c r="J4160" s="47">
        <f t="shared" si="6024"/>
        <v>0</v>
      </c>
      <c r="K4160" s="47">
        <f t="shared" si="6024"/>
        <v>0</v>
      </c>
      <c r="L4160" s="5">
        <f t="shared" si="6024"/>
        <v>0</v>
      </c>
      <c r="M4160" s="5">
        <f t="shared" si="6024"/>
        <v>0</v>
      </c>
      <c r="N4160" s="5">
        <f t="shared" si="6024"/>
        <v>0</v>
      </c>
      <c r="O4160" s="5">
        <f t="shared" si="5982"/>
        <v>0</v>
      </c>
      <c r="P4160" s="5">
        <f>VLOOKUP(CONCATENATE($F4160," ",$G4160),AllocFactorMatrix,(P$4+1),FALSE)*$E4166</f>
        <v>0</v>
      </c>
      <c r="Q4160" s="5">
        <f>VLOOKUP(CONCATENATE($F4160," ",$G4160),AllocFactorMatrix,(Q$4+1),FALSE)*$E4166</f>
        <v>0</v>
      </c>
      <c r="R4160" s="5">
        <f>VLOOKUP(CONCATENATE($F4160," ",$G4160),AllocFactorMatrix,(R$4+1),FALSE)*$E4166</f>
        <v>0</v>
      </c>
      <c r="S4160" s="5">
        <f>VLOOKUP(CONCATENATE($F4160," ",$G4160),AllocFactorMatrix,(S$4+1),FALSE)*$E4166</f>
        <v>0</v>
      </c>
      <c r="T4160" s="5">
        <f t="shared" si="5985"/>
        <v>0</v>
      </c>
      <c r="U4160" s="5">
        <f>VLOOKUP(CONCATENATE($F4160," ",$G4160),AllocFactorMatrix,(U$4+1),FALSE)*$E4166</f>
        <v>0</v>
      </c>
      <c r="V4160" s="5">
        <f>VLOOKUP(CONCATENATE($F4160," ",$G4160),AllocFactorMatrix,(V$4+1),FALSE)*$E4166</f>
        <v>0</v>
      </c>
      <c r="W4160" s="5">
        <f>VLOOKUP(CONCATENATE($F4160," ",$G4160),AllocFactorMatrix,(W$4+1),FALSE)*$E4166</f>
        <v>0</v>
      </c>
      <c r="X4160" s="5">
        <f>VLOOKUP(CONCATENATE($F4160," ",$G4160),AllocFactorMatrix,(X$4+1),FALSE)*$E4166</f>
        <v>0</v>
      </c>
      <c r="Y4160" s="5">
        <f t="shared" ref="Y4160:Y4166" si="6025">SUBTOTAL(9,U4160:X4160)</f>
        <v>0</v>
      </c>
      <c r="Z4160" s="5">
        <f>VLOOKUP(CONCATENATE($F4160," ",$G4160),AllocFactorMatrix,(Z$4+1),FALSE)*$E4166</f>
        <v>0</v>
      </c>
      <c r="AA4160" s="5">
        <f>VLOOKUP(CONCATENATE($F4160," ",$G4160),AllocFactorMatrix,(AA$4+1),FALSE)*$E4166</f>
        <v>0</v>
      </c>
      <c r="AB4160" s="5">
        <f t="shared" si="6023"/>
        <v>0</v>
      </c>
      <c r="AC4160" s="5">
        <f>VLOOKUP(CONCATENATE($F4160," ",$G4160),AllocFactorMatrix,(AC$4+1),FALSE)*$E4166</f>
        <v>0</v>
      </c>
      <c r="AD4160" s="5">
        <f>VLOOKUP(CONCATENATE($F4160," ",$G4160),AllocFactorMatrix,(AD$4+1),FALSE)*$E4166</f>
        <v>0</v>
      </c>
      <c r="AE4160" s="5">
        <f>VLOOKUP(CONCATENATE($F4160," ",$G4160),AllocFactorMatrix,(AE$4+1),FALSE)*$E4166</f>
        <v>0</v>
      </c>
    </row>
    <row r="4161" spans="4:31" hidden="1" outlineLevel="1">
      <c r="E4161" s="44"/>
      <c r="F4161" s="167" t="str">
        <f>F4166</f>
        <v>PROD_ENERGY</v>
      </c>
      <c r="G4161" s="48" t="str">
        <f>$G$10</f>
        <v>SUBTRAN</v>
      </c>
      <c r="H4161" s="4">
        <f t="shared" si="5923"/>
        <v>0</v>
      </c>
      <c r="I4161" s="5">
        <f t="shared" ref="I4161:N4161" si="6026">VLOOKUP(CONCATENATE($F4161," ",$G4161),AllocFactorMatrix,(I$4+1),FALSE)*$E4166</f>
        <v>0</v>
      </c>
      <c r="J4161" s="47">
        <f t="shared" si="6026"/>
        <v>0</v>
      </c>
      <c r="K4161" s="47">
        <f t="shared" si="6026"/>
        <v>0</v>
      </c>
      <c r="L4161" s="5">
        <f t="shared" si="6026"/>
        <v>0</v>
      </c>
      <c r="M4161" s="5">
        <f t="shared" si="6026"/>
        <v>0</v>
      </c>
      <c r="N4161" s="5">
        <f t="shared" si="6026"/>
        <v>0</v>
      </c>
      <c r="O4161" s="5">
        <f t="shared" si="5982"/>
        <v>0</v>
      </c>
      <c r="P4161" s="5">
        <f>VLOOKUP(CONCATENATE($F4161," ",$G4161),AllocFactorMatrix,(P$4+1),FALSE)*$E4166</f>
        <v>0</v>
      </c>
      <c r="Q4161" s="5">
        <f>VLOOKUP(CONCATENATE($F4161," ",$G4161),AllocFactorMatrix,(Q$4+1),FALSE)*$E4166</f>
        <v>0</v>
      </c>
      <c r="R4161" s="5">
        <f>VLOOKUP(CONCATENATE($F4161," ",$G4161),AllocFactorMatrix,(R$4+1),FALSE)*$E4166</f>
        <v>0</v>
      </c>
      <c r="S4161" s="5">
        <f>VLOOKUP(CONCATENATE($F4161," ",$G4161),AllocFactorMatrix,(S$4+1),FALSE)*$E4166</f>
        <v>0</v>
      </c>
      <c r="T4161" s="5">
        <f t="shared" si="5985"/>
        <v>0</v>
      </c>
      <c r="U4161" s="5">
        <f>VLOOKUP(CONCATENATE($F4161," ",$G4161),AllocFactorMatrix,(U$4+1),FALSE)*$E4166</f>
        <v>0</v>
      </c>
      <c r="V4161" s="5">
        <f>VLOOKUP(CONCATENATE($F4161," ",$G4161),AllocFactorMatrix,(V$4+1),FALSE)*$E4166</f>
        <v>0</v>
      </c>
      <c r="W4161" s="5">
        <f>VLOOKUP(CONCATENATE($F4161," ",$G4161),AllocFactorMatrix,(W$4+1),FALSE)*$E4166</f>
        <v>0</v>
      </c>
      <c r="X4161" s="5">
        <f>VLOOKUP(CONCATENATE($F4161," ",$G4161),AllocFactorMatrix,(X$4+1),FALSE)*$E4166</f>
        <v>0</v>
      </c>
      <c r="Y4161" s="5">
        <f t="shared" si="6025"/>
        <v>0</v>
      </c>
      <c r="Z4161" s="5">
        <f>VLOOKUP(CONCATENATE($F4161," ",$G4161),AllocFactorMatrix,(Z$4+1),FALSE)*$E4166</f>
        <v>0</v>
      </c>
      <c r="AA4161" s="5">
        <f>VLOOKUP(CONCATENATE($F4161," ",$G4161),AllocFactorMatrix,(AA$4+1),FALSE)*$E4166</f>
        <v>0</v>
      </c>
      <c r="AB4161" s="5">
        <f t="shared" si="6023"/>
        <v>0</v>
      </c>
      <c r="AC4161" s="5">
        <f>VLOOKUP(CONCATENATE($F4161," ",$G4161),AllocFactorMatrix,(AC$4+1),FALSE)*$E4166</f>
        <v>0</v>
      </c>
      <c r="AD4161" s="5">
        <f>VLOOKUP(CONCATENATE($F4161," ",$G4161),AllocFactorMatrix,(AD$4+1),FALSE)*$E4166</f>
        <v>0</v>
      </c>
      <c r="AE4161" s="5">
        <f>VLOOKUP(CONCATENATE($F4161," ",$G4161),AllocFactorMatrix,(AE$4+1),FALSE)*$E4166</f>
        <v>0</v>
      </c>
    </row>
    <row r="4162" spans="4:31" hidden="1" outlineLevel="1">
      <c r="E4162" s="44"/>
      <c r="F4162" s="167" t="str">
        <f>F4166</f>
        <v>PROD_ENERGY</v>
      </c>
      <c r="G4162" s="48" t="str">
        <f>$G$11</f>
        <v>DISTPRI</v>
      </c>
      <c r="H4162" s="4">
        <f t="shared" si="5923"/>
        <v>0</v>
      </c>
      <c r="I4162" s="5">
        <f t="shared" ref="I4162:N4162" si="6027">VLOOKUP(CONCATENATE($F4162," ",$G4162),AllocFactorMatrix,(I$4+1),FALSE)*$E4166</f>
        <v>0</v>
      </c>
      <c r="J4162" s="47">
        <f t="shared" si="6027"/>
        <v>0</v>
      </c>
      <c r="K4162" s="47">
        <f t="shared" si="6027"/>
        <v>0</v>
      </c>
      <c r="L4162" s="5">
        <f t="shared" si="6027"/>
        <v>0</v>
      </c>
      <c r="M4162" s="5">
        <f t="shared" si="6027"/>
        <v>0</v>
      </c>
      <c r="N4162" s="5">
        <f t="shared" si="6027"/>
        <v>0</v>
      </c>
      <c r="O4162" s="5">
        <f t="shared" si="5982"/>
        <v>0</v>
      </c>
      <c r="P4162" s="5">
        <f>VLOOKUP(CONCATENATE($F4162," ",$G4162),AllocFactorMatrix,(P$4+1),FALSE)*$E4166</f>
        <v>0</v>
      </c>
      <c r="Q4162" s="5">
        <f>VLOOKUP(CONCATENATE($F4162," ",$G4162),AllocFactorMatrix,(Q$4+1),FALSE)*$E4166</f>
        <v>0</v>
      </c>
      <c r="R4162" s="5">
        <f>VLOOKUP(CONCATENATE($F4162," ",$G4162),AllocFactorMatrix,(R$4+1),FALSE)*$E4166</f>
        <v>0</v>
      </c>
      <c r="S4162" s="5">
        <f>VLOOKUP(CONCATENATE($F4162," ",$G4162),AllocFactorMatrix,(S$4+1),FALSE)*$E4166</f>
        <v>0</v>
      </c>
      <c r="T4162" s="5">
        <f t="shared" si="5985"/>
        <v>0</v>
      </c>
      <c r="U4162" s="5">
        <f>VLOOKUP(CONCATENATE($F4162," ",$G4162),AllocFactorMatrix,(U$4+1),FALSE)*$E4166</f>
        <v>0</v>
      </c>
      <c r="V4162" s="5">
        <f>VLOOKUP(CONCATENATE($F4162," ",$G4162),AllocFactorMatrix,(V$4+1),FALSE)*$E4166</f>
        <v>0</v>
      </c>
      <c r="W4162" s="5">
        <f>VLOOKUP(CONCATENATE($F4162," ",$G4162),AllocFactorMatrix,(W$4+1),FALSE)*$E4166</f>
        <v>0</v>
      </c>
      <c r="X4162" s="5">
        <f>VLOOKUP(CONCATENATE($F4162," ",$G4162),AllocFactorMatrix,(X$4+1),FALSE)*$E4166</f>
        <v>0</v>
      </c>
      <c r="Y4162" s="5">
        <f t="shared" si="6025"/>
        <v>0</v>
      </c>
      <c r="Z4162" s="5">
        <f>VLOOKUP(CONCATENATE($F4162," ",$G4162),AllocFactorMatrix,(Z$4+1),FALSE)*$E4166</f>
        <v>0</v>
      </c>
      <c r="AA4162" s="5">
        <f>VLOOKUP(CONCATENATE($F4162," ",$G4162),AllocFactorMatrix,(AA$4+1),FALSE)*$E4166</f>
        <v>0</v>
      </c>
      <c r="AB4162" s="5">
        <f t="shared" si="6023"/>
        <v>0</v>
      </c>
      <c r="AC4162" s="5">
        <f>VLOOKUP(CONCATENATE($F4162," ",$G4162),AllocFactorMatrix,(AC$4+1),FALSE)*$E4166</f>
        <v>0</v>
      </c>
      <c r="AD4162" s="5">
        <f>VLOOKUP(CONCATENATE($F4162," ",$G4162),AllocFactorMatrix,(AD$4+1),FALSE)*$E4166</f>
        <v>0</v>
      </c>
      <c r="AE4162" s="5">
        <f>VLOOKUP(CONCATENATE($F4162," ",$G4162),AllocFactorMatrix,(AE$4+1),FALSE)*$E4166</f>
        <v>0</v>
      </c>
    </row>
    <row r="4163" spans="4:31" hidden="1" outlineLevel="1">
      <c r="E4163" s="44"/>
      <c r="F4163" s="167" t="str">
        <f>F4166</f>
        <v>PROD_ENERGY</v>
      </c>
      <c r="G4163" s="48" t="str">
        <f>$G$12</f>
        <v>DISTSEC</v>
      </c>
      <c r="H4163" s="4">
        <f t="shared" si="5923"/>
        <v>0</v>
      </c>
      <c r="I4163" s="5">
        <f t="shared" ref="I4163:N4163" si="6028">VLOOKUP(CONCATENATE($F4163," ",$G4163),AllocFactorMatrix,(I$4+1),FALSE)*$E4166</f>
        <v>0</v>
      </c>
      <c r="J4163" s="47">
        <f t="shared" si="6028"/>
        <v>0</v>
      </c>
      <c r="K4163" s="47">
        <f t="shared" si="6028"/>
        <v>0</v>
      </c>
      <c r="L4163" s="5">
        <f t="shared" si="6028"/>
        <v>0</v>
      </c>
      <c r="M4163" s="5">
        <f t="shared" si="6028"/>
        <v>0</v>
      </c>
      <c r="N4163" s="5">
        <f t="shared" si="6028"/>
        <v>0</v>
      </c>
      <c r="O4163" s="5">
        <f t="shared" si="5982"/>
        <v>0</v>
      </c>
      <c r="P4163" s="5">
        <f>VLOOKUP(CONCATENATE($F4163," ",$G4163),AllocFactorMatrix,(P$4+1),FALSE)*$E4166</f>
        <v>0</v>
      </c>
      <c r="Q4163" s="5">
        <f>VLOOKUP(CONCATENATE($F4163," ",$G4163),AllocFactorMatrix,(Q$4+1),FALSE)*$E4166</f>
        <v>0</v>
      </c>
      <c r="R4163" s="5">
        <f>VLOOKUP(CONCATENATE($F4163," ",$G4163),AllocFactorMatrix,(R$4+1),FALSE)*$E4166</f>
        <v>0</v>
      </c>
      <c r="S4163" s="5">
        <f>VLOOKUP(CONCATENATE($F4163," ",$G4163),AllocFactorMatrix,(S$4+1),FALSE)*$E4166</f>
        <v>0</v>
      </c>
      <c r="T4163" s="5">
        <f t="shared" si="5985"/>
        <v>0</v>
      </c>
      <c r="U4163" s="5">
        <f>VLOOKUP(CONCATENATE($F4163," ",$G4163),AllocFactorMatrix,(U$4+1),FALSE)*$E4166</f>
        <v>0</v>
      </c>
      <c r="V4163" s="5">
        <f>VLOOKUP(CONCATENATE($F4163," ",$G4163),AllocFactorMatrix,(V$4+1),FALSE)*$E4166</f>
        <v>0</v>
      </c>
      <c r="W4163" s="5">
        <f>VLOOKUP(CONCATENATE($F4163," ",$G4163),AllocFactorMatrix,(W$4+1),FALSE)*$E4166</f>
        <v>0</v>
      </c>
      <c r="X4163" s="5">
        <f>VLOOKUP(CONCATENATE($F4163," ",$G4163),AllocFactorMatrix,(X$4+1),FALSE)*$E4166</f>
        <v>0</v>
      </c>
      <c r="Y4163" s="5">
        <f t="shared" si="6025"/>
        <v>0</v>
      </c>
      <c r="Z4163" s="5">
        <f>VLOOKUP(CONCATENATE($F4163," ",$G4163),AllocFactorMatrix,(Z$4+1),FALSE)*$E4166</f>
        <v>0</v>
      </c>
      <c r="AA4163" s="5">
        <f>VLOOKUP(CONCATENATE($F4163," ",$G4163),AllocFactorMatrix,(AA$4+1),FALSE)*$E4166</f>
        <v>0</v>
      </c>
      <c r="AB4163" s="5">
        <f t="shared" si="6023"/>
        <v>0</v>
      </c>
      <c r="AC4163" s="5">
        <f>VLOOKUP(CONCATENATE($F4163," ",$G4163),AllocFactorMatrix,(AC$4+1),FALSE)*$E4166</f>
        <v>0</v>
      </c>
      <c r="AD4163" s="5">
        <f>VLOOKUP(CONCATENATE($F4163," ",$G4163),AllocFactorMatrix,(AD$4+1),FALSE)*$E4166</f>
        <v>0</v>
      </c>
      <c r="AE4163" s="5">
        <f>VLOOKUP(CONCATENATE($F4163," ",$G4163),AllocFactorMatrix,(AE$4+1),FALSE)*$E4166</f>
        <v>0</v>
      </c>
    </row>
    <row r="4164" spans="4:31" hidden="1" outlineLevel="1">
      <c r="E4164" s="44"/>
      <c r="F4164" s="167" t="str">
        <f>F4166</f>
        <v>PROD_ENERGY</v>
      </c>
      <c r="G4164" s="48" t="str">
        <f>$G$13</f>
        <v>ENERGY</v>
      </c>
      <c r="H4164" s="4">
        <f t="shared" si="5923"/>
        <v>-1900.9999999999995</v>
      </c>
      <c r="I4164" s="5">
        <f t="shared" ref="I4164:N4164" si="6029">VLOOKUP(CONCATENATE($F4164," ",$G4164),AllocFactorMatrix,(I$4+1),FALSE)*$E4166</f>
        <v>-743.71606879434478</v>
      </c>
      <c r="J4164" s="47">
        <f t="shared" si="6029"/>
        <v>-0.11901491846871706</v>
      </c>
      <c r="K4164" s="47">
        <f t="shared" si="6029"/>
        <v>-0.34316768348429444</v>
      </c>
      <c r="L4164" s="5">
        <f t="shared" si="6029"/>
        <v>-214.45334292178069</v>
      </c>
      <c r="M4164" s="5">
        <f t="shared" si="6029"/>
        <v>-2.9909859920640574</v>
      </c>
      <c r="N4164" s="5">
        <f t="shared" si="6029"/>
        <v>-0.41813730679598915</v>
      </c>
      <c r="O4164" s="5">
        <f t="shared" si="5982"/>
        <v>-217.86246622064073</v>
      </c>
      <c r="P4164" s="5">
        <f>VLOOKUP(CONCATENATE($F4164," ",$G4164),AllocFactorMatrix,(P$4+1),FALSE)*$E4166</f>
        <v>-139.03172924576339</v>
      </c>
      <c r="Q4164" s="5">
        <f>VLOOKUP(CONCATENATE($F4164," ",$G4164),AllocFactorMatrix,(Q$4+1),FALSE)*$E4166</f>
        <v>-24.830843282589282</v>
      </c>
      <c r="R4164" s="5">
        <f>VLOOKUP(CONCATENATE($F4164," ",$G4164),AllocFactorMatrix,(R$4+1),FALSE)*$E4166</f>
        <v>-5.0564690360792888</v>
      </c>
      <c r="S4164" s="5">
        <f>VLOOKUP(CONCATENATE($F4164," ",$G4164),AllocFactorMatrix,(S$4+1),FALSE)*$E4166</f>
        <v>-0.19098454675410831</v>
      </c>
      <c r="T4164" s="5">
        <f t="shared" si="5985"/>
        <v>-169.11002611118604</v>
      </c>
      <c r="U4164" s="5">
        <f>VLOOKUP(CONCATENATE($F4164," ",$G4164),AllocFactorMatrix,(U$4+1),FALSE)*$E4166</f>
        <v>-7.291685873347272</v>
      </c>
      <c r="V4164" s="5">
        <f>VLOOKUP(CONCATENATE($F4164," ",$G4164),AllocFactorMatrix,(V$4+1),FALSE)*$E4166</f>
        <v>-115.28294006040026</v>
      </c>
      <c r="W4164" s="5">
        <f>VLOOKUP(CONCATENATE($F4164," ",$G4164),AllocFactorMatrix,(W$4+1),FALSE)*$E4166</f>
        <v>-495.81316228608074</v>
      </c>
      <c r="X4164" s="5">
        <f>VLOOKUP(CONCATENATE($F4164," ",$G4164),AllocFactorMatrix,(X$4+1),FALSE)*$E4166</f>
        <v>-93.267634466092517</v>
      </c>
      <c r="Y4164" s="5">
        <f t="shared" si="6025"/>
        <v>-711.65542268592083</v>
      </c>
      <c r="Z4164" s="5">
        <f>VLOOKUP(CONCATENATE($F4164," ",$G4164),AllocFactorMatrix,(Z$4+1),FALSE)*$E4166</f>
        <v>-38.246193074978976</v>
      </c>
      <c r="AA4164" s="5">
        <f>VLOOKUP(CONCATENATE($F4164," ",$G4164),AllocFactorMatrix,(AA$4+1),FALSE)*$E4166</f>
        <v>-0.76740223482026138</v>
      </c>
      <c r="AB4164" s="5">
        <f t="shared" si="6023"/>
        <v>-39.013595309799236</v>
      </c>
      <c r="AC4164" s="5">
        <f>VLOOKUP(CONCATENATE($F4164," ",$G4164),AllocFactorMatrix,(AC$4+1),FALSE)*$E4166</f>
        <v>-0.68452608420505967</v>
      </c>
      <c r="AD4164" s="5">
        <f>VLOOKUP(CONCATENATE($F4164," ",$G4164),AllocFactorMatrix,(AD$4+1),FALSE)*$E4166</f>
        <v>-15.333149849129249</v>
      </c>
      <c r="AE4164" s="5">
        <f>VLOOKUP(CONCATENATE($F4164," ",$G4164),AllocFactorMatrix,(AE$4+1),FALSE)*$E4166</f>
        <v>-3.162562342820431</v>
      </c>
    </row>
    <row r="4165" spans="4:31" hidden="1" outlineLevel="1">
      <c r="E4165" s="44"/>
      <c r="F4165" s="167" t="str">
        <f>F4166</f>
        <v>PROD_ENERGY</v>
      </c>
      <c r="G4165" s="48" t="str">
        <f>$G$14</f>
        <v>CUSTOMER</v>
      </c>
      <c r="H4165" s="4">
        <f t="shared" si="5923"/>
        <v>0</v>
      </c>
      <c r="I4165" s="5">
        <f t="shared" ref="I4165:N4165" si="6030">VLOOKUP(CONCATENATE($F4165," ",$G4165),AllocFactorMatrix,(I$4+1),FALSE)*$E4166</f>
        <v>0</v>
      </c>
      <c r="J4165" s="47">
        <f t="shared" si="6030"/>
        <v>0</v>
      </c>
      <c r="K4165" s="47">
        <f t="shared" si="6030"/>
        <v>0</v>
      </c>
      <c r="L4165" s="5">
        <f t="shared" si="6030"/>
        <v>0</v>
      </c>
      <c r="M4165" s="5">
        <f t="shared" si="6030"/>
        <v>0</v>
      </c>
      <c r="N4165" s="5">
        <f t="shared" si="6030"/>
        <v>0</v>
      </c>
      <c r="O4165" s="5">
        <f t="shared" si="5982"/>
        <v>0</v>
      </c>
      <c r="P4165" s="5">
        <f>VLOOKUP(CONCATENATE($F4165," ",$G4165),AllocFactorMatrix,(P$4+1),FALSE)*$E4166</f>
        <v>0</v>
      </c>
      <c r="Q4165" s="5">
        <f>VLOOKUP(CONCATENATE($F4165," ",$G4165),AllocFactorMatrix,(Q$4+1),FALSE)*$E4166</f>
        <v>0</v>
      </c>
      <c r="R4165" s="5">
        <f>VLOOKUP(CONCATENATE($F4165," ",$G4165),AllocFactorMatrix,(R$4+1),FALSE)*$E4166</f>
        <v>0</v>
      </c>
      <c r="S4165" s="5">
        <f>VLOOKUP(CONCATENATE($F4165," ",$G4165),AllocFactorMatrix,(S$4+1),FALSE)*$E4166</f>
        <v>0</v>
      </c>
      <c r="T4165" s="5">
        <f t="shared" si="5985"/>
        <v>0</v>
      </c>
      <c r="U4165" s="5">
        <f>VLOOKUP(CONCATENATE($F4165," ",$G4165),AllocFactorMatrix,(U$4+1),FALSE)*$E4166</f>
        <v>0</v>
      </c>
      <c r="V4165" s="5">
        <f>VLOOKUP(CONCATENATE($F4165," ",$G4165),AllocFactorMatrix,(V$4+1),FALSE)*$E4166</f>
        <v>0</v>
      </c>
      <c r="W4165" s="5">
        <f>VLOOKUP(CONCATENATE($F4165," ",$G4165),AllocFactorMatrix,(W$4+1),FALSE)*$E4166</f>
        <v>0</v>
      </c>
      <c r="X4165" s="5">
        <f>VLOOKUP(CONCATENATE($F4165," ",$G4165),AllocFactorMatrix,(X$4+1),FALSE)*$E4166</f>
        <v>0</v>
      </c>
      <c r="Y4165" s="5">
        <f t="shared" si="6025"/>
        <v>0</v>
      </c>
      <c r="Z4165" s="5">
        <f>VLOOKUP(CONCATENATE($F4165," ",$G4165),AllocFactorMatrix,(Z$4+1),FALSE)*$E4166</f>
        <v>0</v>
      </c>
      <c r="AA4165" s="5">
        <f>VLOOKUP(CONCATENATE($F4165," ",$G4165),AllocFactorMatrix,(AA$4+1),FALSE)*$E4166</f>
        <v>0</v>
      </c>
      <c r="AB4165" s="5">
        <f t="shared" si="6023"/>
        <v>0</v>
      </c>
      <c r="AC4165" s="5">
        <f>VLOOKUP(CONCATENATE($F4165," ",$G4165),AllocFactorMatrix,(AC$4+1),FALSE)*$E4166</f>
        <v>0</v>
      </c>
      <c r="AD4165" s="5">
        <f>VLOOKUP(CONCATENATE($F4165," ",$G4165),AllocFactorMatrix,(AD$4+1),FALSE)*$E4166</f>
        <v>0</v>
      </c>
      <c r="AE4165" s="5">
        <f>VLOOKUP(CONCATENATE($F4165," ",$G4165),AllocFactorMatrix,(AE$4+1),FALSE)*$E4166</f>
        <v>0</v>
      </c>
    </row>
    <row r="4166" spans="4:31" collapsed="1">
      <c r="D4166" s="48" t="s">
        <v>285</v>
      </c>
      <c r="E4166" s="54">
        <v>-1901</v>
      </c>
      <c r="F4166" s="88" t="s">
        <v>29</v>
      </c>
      <c r="G4166" s="48" t="str">
        <f>$G$15</f>
        <v>TOTAL</v>
      </c>
      <c r="H4166" s="4">
        <f t="shared" si="5923"/>
        <v>-1900.9999999999995</v>
      </c>
      <c r="I4166" s="5">
        <f t="shared" ref="I4166:N4166" si="6031">VLOOKUP(CONCATENATE($F4166," ",$G4166),AllocFactorMatrix,(I$4+1),FALSE)*$E4166</f>
        <v>-743.71606879434478</v>
      </c>
      <c r="J4166" s="47">
        <f t="shared" si="6031"/>
        <v>-0.11901491846871706</v>
      </c>
      <c r="K4166" s="47">
        <f t="shared" si="6031"/>
        <v>-0.34316768348429444</v>
      </c>
      <c r="L4166" s="5">
        <f t="shared" si="6031"/>
        <v>-214.45334292178069</v>
      </c>
      <c r="M4166" s="5">
        <f t="shared" si="6031"/>
        <v>-2.9909859920640574</v>
      </c>
      <c r="N4166" s="5">
        <f t="shared" si="6031"/>
        <v>-0.41813730679598915</v>
      </c>
      <c r="O4166" s="5">
        <f t="shared" si="5982"/>
        <v>-217.86246622064073</v>
      </c>
      <c r="P4166" s="5">
        <f>VLOOKUP(CONCATENATE($F4166," ",$G4166),AllocFactorMatrix,(P$4+1),FALSE)*$E4166</f>
        <v>-139.03172924576339</v>
      </c>
      <c r="Q4166" s="5">
        <f>VLOOKUP(CONCATENATE($F4166," ",$G4166),AllocFactorMatrix,(Q$4+1),FALSE)*$E4166</f>
        <v>-24.830843282589282</v>
      </c>
      <c r="R4166" s="5">
        <f>VLOOKUP(CONCATENATE($F4166," ",$G4166),AllocFactorMatrix,(R$4+1),FALSE)*$E4166</f>
        <v>-5.0564690360792888</v>
      </c>
      <c r="S4166" s="5">
        <f>VLOOKUP(CONCATENATE($F4166," ",$G4166),AllocFactorMatrix,(S$4+1),FALSE)*$E4166</f>
        <v>-0.19098454675410831</v>
      </c>
      <c r="T4166" s="5">
        <f t="shared" si="5985"/>
        <v>-169.11002611118604</v>
      </c>
      <c r="U4166" s="5">
        <f>VLOOKUP(CONCATENATE($F4166," ",$G4166),AllocFactorMatrix,(U$4+1),FALSE)*$E4166</f>
        <v>-7.291685873347272</v>
      </c>
      <c r="V4166" s="5">
        <f>VLOOKUP(CONCATENATE($F4166," ",$G4166),AllocFactorMatrix,(V$4+1),FALSE)*$E4166</f>
        <v>-115.28294006040026</v>
      </c>
      <c r="W4166" s="5">
        <f>VLOOKUP(CONCATENATE($F4166," ",$G4166),AllocFactorMatrix,(W$4+1),FALSE)*$E4166</f>
        <v>-495.81316228608074</v>
      </c>
      <c r="X4166" s="5">
        <f>VLOOKUP(CONCATENATE($F4166," ",$G4166),AllocFactorMatrix,(X$4+1),FALSE)*$E4166</f>
        <v>-93.267634466092517</v>
      </c>
      <c r="Y4166" s="5">
        <f t="shared" si="6025"/>
        <v>-711.65542268592083</v>
      </c>
      <c r="Z4166" s="5">
        <f>VLOOKUP(CONCATENATE($F4166," ",$G4166),AllocFactorMatrix,(Z$4+1),FALSE)*$E4166</f>
        <v>-38.246193074978976</v>
      </c>
      <c r="AA4166" s="5">
        <f>VLOOKUP(CONCATENATE($F4166," ",$G4166),AllocFactorMatrix,(AA$4+1),FALSE)*$E4166</f>
        <v>-0.76740223482026138</v>
      </c>
      <c r="AB4166" s="5">
        <f t="shared" si="6023"/>
        <v>-39.013595309799236</v>
      </c>
      <c r="AC4166" s="5">
        <f>VLOOKUP(CONCATENATE($F4166," ",$G4166),AllocFactorMatrix,(AC$4+1),FALSE)*$E4166</f>
        <v>-0.68452608420505967</v>
      </c>
      <c r="AD4166" s="5">
        <f>VLOOKUP(CONCATENATE($F4166," ",$G4166),AllocFactorMatrix,(AD$4+1),FALSE)*$E4166</f>
        <v>-15.333149849129249</v>
      </c>
      <c r="AE4166" s="5">
        <f>VLOOKUP(CONCATENATE($F4166," ",$G4166),AllocFactorMatrix,(AE$4+1),FALSE)*$E4166</f>
        <v>-3.162562342820431</v>
      </c>
    </row>
    <row r="4167" spans="4:31" hidden="1" outlineLevel="1">
      <c r="E4167" s="44"/>
      <c r="F4167" s="167" t="str">
        <f>F4174</f>
        <v>PROD_ENERGY</v>
      </c>
      <c r="G4167" s="48" t="str">
        <f>$G$8</f>
        <v>PRODUCTION</v>
      </c>
      <c r="H4167" s="4">
        <f t="shared" si="5923"/>
        <v>0</v>
      </c>
      <c r="I4167" s="5">
        <f t="shared" ref="I4167:N4167" si="6032">VLOOKUP(CONCATENATE($F4167," ",$G4167),AllocFactorMatrix,(I$4+1),FALSE)*$E4174</f>
        <v>0</v>
      </c>
      <c r="J4167" s="47">
        <f t="shared" si="6032"/>
        <v>0</v>
      </c>
      <c r="K4167" s="47">
        <f t="shared" si="6032"/>
        <v>0</v>
      </c>
      <c r="L4167" s="5">
        <f t="shared" si="6032"/>
        <v>0</v>
      </c>
      <c r="M4167" s="5">
        <f t="shared" si="6032"/>
        <v>0</v>
      </c>
      <c r="N4167" s="5">
        <f t="shared" si="6032"/>
        <v>0</v>
      </c>
      <c r="O4167" s="5">
        <f t="shared" si="5982"/>
        <v>0</v>
      </c>
      <c r="P4167" s="5">
        <f>VLOOKUP(CONCATENATE($F4167," ",$G4167),AllocFactorMatrix,(P$4+1),FALSE)*$E4174</f>
        <v>0</v>
      </c>
      <c r="Q4167" s="5">
        <f>VLOOKUP(CONCATENATE($F4167," ",$G4167),AllocFactorMatrix,(Q$4+1),FALSE)*$E4174</f>
        <v>0</v>
      </c>
      <c r="R4167" s="5">
        <f>VLOOKUP(CONCATENATE($F4167," ",$G4167),AllocFactorMatrix,(R$4+1),FALSE)*$E4174</f>
        <v>0</v>
      </c>
      <c r="S4167" s="5">
        <f>VLOOKUP(CONCATENATE($F4167," ",$G4167),AllocFactorMatrix,(S$4+1),FALSE)*$E4174</f>
        <v>0</v>
      </c>
      <c r="T4167" s="5">
        <f t="shared" si="5985"/>
        <v>0</v>
      </c>
      <c r="U4167" s="5">
        <f>VLOOKUP(CONCATENATE($F4167," ",$G4167),AllocFactorMatrix,(U$4+1),FALSE)*$E4174</f>
        <v>0</v>
      </c>
      <c r="V4167" s="5">
        <f>VLOOKUP(CONCATENATE($F4167," ",$G4167),AllocFactorMatrix,(V$4+1),FALSE)*$E4174</f>
        <v>0</v>
      </c>
      <c r="W4167" s="5">
        <f>VLOOKUP(CONCATENATE($F4167," ",$G4167),AllocFactorMatrix,(W$4+1),FALSE)*$E4174</f>
        <v>0</v>
      </c>
      <c r="X4167" s="5">
        <f>VLOOKUP(CONCATENATE($F4167," ",$G4167),AllocFactorMatrix,(X$4+1),FALSE)*$E4174</f>
        <v>0</v>
      </c>
      <c r="Y4167" s="5">
        <f>SUBTOTAL(9,U4167:X4167)</f>
        <v>0</v>
      </c>
      <c r="Z4167" s="5">
        <f>VLOOKUP(CONCATENATE($F4167," ",$G4167),AllocFactorMatrix,(Z$4+1),FALSE)*$E4174</f>
        <v>0</v>
      </c>
      <c r="AA4167" s="5">
        <f>VLOOKUP(CONCATENATE($F4167," ",$G4167),AllocFactorMatrix,(AA$4+1),FALSE)*$E4174</f>
        <v>0</v>
      </c>
      <c r="AB4167" s="5">
        <f t="shared" si="6023"/>
        <v>0</v>
      </c>
      <c r="AC4167" s="5">
        <f>VLOOKUP(CONCATENATE($F4167," ",$G4167),AllocFactorMatrix,(AC$4+1),FALSE)*$E4174</f>
        <v>0</v>
      </c>
      <c r="AD4167" s="5">
        <f>VLOOKUP(CONCATENATE($F4167," ",$G4167),AllocFactorMatrix,(AD$4+1),FALSE)*$E4174</f>
        <v>0</v>
      </c>
      <c r="AE4167" s="5">
        <f>VLOOKUP(CONCATENATE($F4167," ",$G4167),AllocFactorMatrix,(AE$4+1),FALSE)*$E4174</f>
        <v>0</v>
      </c>
    </row>
    <row r="4168" spans="4:31" hidden="1" outlineLevel="1">
      <c r="E4168" s="44"/>
      <c r="F4168" s="167" t="str">
        <f>F4174</f>
        <v>PROD_ENERGY</v>
      </c>
      <c r="G4168" s="48" t="str">
        <f>$G$9</f>
        <v>BULKTRAN</v>
      </c>
      <c r="H4168" s="4">
        <f t="shared" si="5923"/>
        <v>0</v>
      </c>
      <c r="I4168" s="5">
        <f t="shared" ref="I4168:N4168" si="6033">VLOOKUP(CONCATENATE($F4168," ",$G4168),AllocFactorMatrix,(I$4+1),FALSE)*$E4174</f>
        <v>0</v>
      </c>
      <c r="J4168" s="47">
        <f t="shared" si="6033"/>
        <v>0</v>
      </c>
      <c r="K4168" s="47">
        <f t="shared" si="6033"/>
        <v>0</v>
      </c>
      <c r="L4168" s="5">
        <f t="shared" si="6033"/>
        <v>0</v>
      </c>
      <c r="M4168" s="5">
        <f t="shared" si="6033"/>
        <v>0</v>
      </c>
      <c r="N4168" s="5">
        <f t="shared" si="6033"/>
        <v>0</v>
      </c>
      <c r="O4168" s="5">
        <f t="shared" si="5982"/>
        <v>0</v>
      </c>
      <c r="P4168" s="5">
        <f>VLOOKUP(CONCATENATE($F4168," ",$G4168),AllocFactorMatrix,(P$4+1),FALSE)*$E4174</f>
        <v>0</v>
      </c>
      <c r="Q4168" s="5">
        <f>VLOOKUP(CONCATENATE($F4168," ",$G4168),AllocFactorMatrix,(Q$4+1),FALSE)*$E4174</f>
        <v>0</v>
      </c>
      <c r="R4168" s="5">
        <f>VLOOKUP(CONCATENATE($F4168," ",$G4168),AllocFactorMatrix,(R$4+1),FALSE)*$E4174</f>
        <v>0</v>
      </c>
      <c r="S4168" s="5">
        <f>VLOOKUP(CONCATENATE($F4168," ",$G4168),AllocFactorMatrix,(S$4+1),FALSE)*$E4174</f>
        <v>0</v>
      </c>
      <c r="T4168" s="5">
        <f t="shared" si="5985"/>
        <v>0</v>
      </c>
      <c r="U4168" s="5">
        <f>VLOOKUP(CONCATENATE($F4168," ",$G4168),AllocFactorMatrix,(U$4+1),FALSE)*$E4174</f>
        <v>0</v>
      </c>
      <c r="V4168" s="5">
        <f>VLOOKUP(CONCATENATE($F4168," ",$G4168),AllocFactorMatrix,(V$4+1),FALSE)*$E4174</f>
        <v>0</v>
      </c>
      <c r="W4168" s="5">
        <f>VLOOKUP(CONCATENATE($F4168," ",$G4168),AllocFactorMatrix,(W$4+1),FALSE)*$E4174</f>
        <v>0</v>
      </c>
      <c r="X4168" s="5">
        <f>VLOOKUP(CONCATENATE($F4168," ",$G4168),AllocFactorMatrix,(X$4+1),FALSE)*$E4174</f>
        <v>0</v>
      </c>
      <c r="Y4168" s="5">
        <f t="shared" ref="Y4168:Y4174" si="6034">SUBTOTAL(9,U4168:X4168)</f>
        <v>0</v>
      </c>
      <c r="Z4168" s="5">
        <f>VLOOKUP(CONCATENATE($F4168," ",$G4168),AllocFactorMatrix,(Z$4+1),FALSE)*$E4174</f>
        <v>0</v>
      </c>
      <c r="AA4168" s="5">
        <f>VLOOKUP(CONCATENATE($F4168," ",$G4168),AllocFactorMatrix,(AA$4+1),FALSE)*$E4174</f>
        <v>0</v>
      </c>
      <c r="AB4168" s="5">
        <f t="shared" si="6023"/>
        <v>0</v>
      </c>
      <c r="AC4168" s="5">
        <f>VLOOKUP(CONCATENATE($F4168," ",$G4168),AllocFactorMatrix,(AC$4+1),FALSE)*$E4174</f>
        <v>0</v>
      </c>
      <c r="AD4168" s="5">
        <f>VLOOKUP(CONCATENATE($F4168," ",$G4168),AllocFactorMatrix,(AD$4+1),FALSE)*$E4174</f>
        <v>0</v>
      </c>
      <c r="AE4168" s="5">
        <f>VLOOKUP(CONCATENATE($F4168," ",$G4168),AllocFactorMatrix,(AE$4+1),FALSE)*$E4174</f>
        <v>0</v>
      </c>
    </row>
    <row r="4169" spans="4:31" hidden="1" outlineLevel="1">
      <c r="E4169" s="44"/>
      <c r="F4169" s="167" t="str">
        <f>F4174</f>
        <v>PROD_ENERGY</v>
      </c>
      <c r="G4169" s="48" t="str">
        <f>$G$10</f>
        <v>SUBTRAN</v>
      </c>
      <c r="H4169" s="4">
        <f t="shared" si="5923"/>
        <v>0</v>
      </c>
      <c r="I4169" s="5">
        <f t="shared" ref="I4169:N4169" si="6035">VLOOKUP(CONCATENATE($F4169," ",$G4169),AllocFactorMatrix,(I$4+1),FALSE)*$E4174</f>
        <v>0</v>
      </c>
      <c r="J4169" s="47">
        <f t="shared" si="6035"/>
        <v>0</v>
      </c>
      <c r="K4169" s="47">
        <f t="shared" si="6035"/>
        <v>0</v>
      </c>
      <c r="L4169" s="5">
        <f t="shared" si="6035"/>
        <v>0</v>
      </c>
      <c r="M4169" s="5">
        <f t="shared" si="6035"/>
        <v>0</v>
      </c>
      <c r="N4169" s="5">
        <f t="shared" si="6035"/>
        <v>0</v>
      </c>
      <c r="O4169" s="5">
        <f t="shared" si="5982"/>
        <v>0</v>
      </c>
      <c r="P4169" s="5">
        <f>VLOOKUP(CONCATENATE($F4169," ",$G4169),AllocFactorMatrix,(P$4+1),FALSE)*$E4174</f>
        <v>0</v>
      </c>
      <c r="Q4169" s="5">
        <f>VLOOKUP(CONCATENATE($F4169," ",$G4169),AllocFactorMatrix,(Q$4+1),FALSE)*$E4174</f>
        <v>0</v>
      </c>
      <c r="R4169" s="5">
        <f>VLOOKUP(CONCATENATE($F4169," ",$G4169),AllocFactorMatrix,(R$4+1),FALSE)*$E4174</f>
        <v>0</v>
      </c>
      <c r="S4169" s="5">
        <f>VLOOKUP(CONCATENATE($F4169," ",$G4169),AllocFactorMatrix,(S$4+1),FALSE)*$E4174</f>
        <v>0</v>
      </c>
      <c r="T4169" s="5">
        <f t="shared" si="5985"/>
        <v>0</v>
      </c>
      <c r="U4169" s="5">
        <f>VLOOKUP(CONCATENATE($F4169," ",$G4169),AllocFactorMatrix,(U$4+1),FALSE)*$E4174</f>
        <v>0</v>
      </c>
      <c r="V4169" s="5">
        <f>VLOOKUP(CONCATENATE($F4169," ",$G4169),AllocFactorMatrix,(V$4+1),FALSE)*$E4174</f>
        <v>0</v>
      </c>
      <c r="W4169" s="5">
        <f>VLOOKUP(CONCATENATE($F4169," ",$G4169),AllocFactorMatrix,(W$4+1),FALSE)*$E4174</f>
        <v>0</v>
      </c>
      <c r="X4169" s="5">
        <f>VLOOKUP(CONCATENATE($F4169," ",$G4169),AllocFactorMatrix,(X$4+1),FALSE)*$E4174</f>
        <v>0</v>
      </c>
      <c r="Y4169" s="5">
        <f t="shared" si="6034"/>
        <v>0</v>
      </c>
      <c r="Z4169" s="5">
        <f>VLOOKUP(CONCATENATE($F4169," ",$G4169),AllocFactorMatrix,(Z$4+1),FALSE)*$E4174</f>
        <v>0</v>
      </c>
      <c r="AA4169" s="5">
        <f>VLOOKUP(CONCATENATE($F4169," ",$G4169),AllocFactorMatrix,(AA$4+1),FALSE)*$E4174</f>
        <v>0</v>
      </c>
      <c r="AB4169" s="5">
        <f t="shared" si="6023"/>
        <v>0</v>
      </c>
      <c r="AC4169" s="5">
        <f>VLOOKUP(CONCATENATE($F4169," ",$G4169),AllocFactorMatrix,(AC$4+1),FALSE)*$E4174</f>
        <v>0</v>
      </c>
      <c r="AD4169" s="5">
        <f>VLOOKUP(CONCATENATE($F4169," ",$G4169),AllocFactorMatrix,(AD$4+1),FALSE)*$E4174</f>
        <v>0</v>
      </c>
      <c r="AE4169" s="5">
        <f>VLOOKUP(CONCATENATE($F4169," ",$G4169),AllocFactorMatrix,(AE$4+1),FALSE)*$E4174</f>
        <v>0</v>
      </c>
    </row>
    <row r="4170" spans="4:31" hidden="1" outlineLevel="1">
      <c r="E4170" s="44"/>
      <c r="F4170" s="167" t="str">
        <f>F4174</f>
        <v>PROD_ENERGY</v>
      </c>
      <c r="G4170" s="48" t="str">
        <f>$G$11</f>
        <v>DISTPRI</v>
      </c>
      <c r="H4170" s="4">
        <f t="shared" si="5923"/>
        <v>0</v>
      </c>
      <c r="I4170" s="5">
        <f t="shared" ref="I4170:N4170" si="6036">VLOOKUP(CONCATENATE($F4170," ",$G4170),AllocFactorMatrix,(I$4+1),FALSE)*$E4174</f>
        <v>0</v>
      </c>
      <c r="J4170" s="47">
        <f t="shared" si="6036"/>
        <v>0</v>
      </c>
      <c r="K4170" s="47">
        <f t="shared" si="6036"/>
        <v>0</v>
      </c>
      <c r="L4170" s="5">
        <f t="shared" si="6036"/>
        <v>0</v>
      </c>
      <c r="M4170" s="5">
        <f t="shared" si="6036"/>
        <v>0</v>
      </c>
      <c r="N4170" s="5">
        <f t="shared" si="6036"/>
        <v>0</v>
      </c>
      <c r="O4170" s="5">
        <f t="shared" si="5982"/>
        <v>0</v>
      </c>
      <c r="P4170" s="5">
        <f>VLOOKUP(CONCATENATE($F4170," ",$G4170),AllocFactorMatrix,(P$4+1),FALSE)*$E4174</f>
        <v>0</v>
      </c>
      <c r="Q4170" s="5">
        <f>VLOOKUP(CONCATENATE($F4170," ",$G4170),AllocFactorMatrix,(Q$4+1),FALSE)*$E4174</f>
        <v>0</v>
      </c>
      <c r="R4170" s="5">
        <f>VLOOKUP(CONCATENATE($F4170," ",$G4170),AllocFactorMatrix,(R$4+1),FALSE)*$E4174</f>
        <v>0</v>
      </c>
      <c r="S4170" s="5">
        <f>VLOOKUP(CONCATENATE($F4170," ",$G4170),AllocFactorMatrix,(S$4+1),FALSE)*$E4174</f>
        <v>0</v>
      </c>
      <c r="T4170" s="5">
        <f t="shared" si="5985"/>
        <v>0</v>
      </c>
      <c r="U4170" s="5">
        <f>VLOOKUP(CONCATENATE($F4170," ",$G4170),AllocFactorMatrix,(U$4+1),FALSE)*$E4174</f>
        <v>0</v>
      </c>
      <c r="V4170" s="5">
        <f>VLOOKUP(CONCATENATE($F4170," ",$G4170),AllocFactorMatrix,(V$4+1),FALSE)*$E4174</f>
        <v>0</v>
      </c>
      <c r="W4170" s="5">
        <f>VLOOKUP(CONCATENATE($F4170," ",$G4170),AllocFactorMatrix,(W$4+1),FALSE)*$E4174</f>
        <v>0</v>
      </c>
      <c r="X4170" s="5">
        <f>VLOOKUP(CONCATENATE($F4170," ",$G4170),AllocFactorMatrix,(X$4+1),FALSE)*$E4174</f>
        <v>0</v>
      </c>
      <c r="Y4170" s="5">
        <f t="shared" si="6034"/>
        <v>0</v>
      </c>
      <c r="Z4170" s="5">
        <f>VLOOKUP(CONCATENATE($F4170," ",$G4170),AllocFactorMatrix,(Z$4+1),FALSE)*$E4174</f>
        <v>0</v>
      </c>
      <c r="AA4170" s="5">
        <f>VLOOKUP(CONCATENATE($F4170," ",$G4170),AllocFactorMatrix,(AA$4+1),FALSE)*$E4174</f>
        <v>0</v>
      </c>
      <c r="AB4170" s="5">
        <f t="shared" si="6023"/>
        <v>0</v>
      </c>
      <c r="AC4170" s="5">
        <f>VLOOKUP(CONCATENATE($F4170," ",$G4170),AllocFactorMatrix,(AC$4+1),FALSE)*$E4174</f>
        <v>0</v>
      </c>
      <c r="AD4170" s="5">
        <f>VLOOKUP(CONCATENATE($F4170," ",$G4170),AllocFactorMatrix,(AD$4+1),FALSE)*$E4174</f>
        <v>0</v>
      </c>
      <c r="AE4170" s="5">
        <f>VLOOKUP(CONCATENATE($F4170," ",$G4170),AllocFactorMatrix,(AE$4+1),FALSE)*$E4174</f>
        <v>0</v>
      </c>
    </row>
    <row r="4171" spans="4:31" hidden="1" outlineLevel="1">
      <c r="E4171" s="44"/>
      <c r="F4171" s="167" t="str">
        <f>F4174</f>
        <v>PROD_ENERGY</v>
      </c>
      <c r="G4171" s="48" t="str">
        <f>$G$12</f>
        <v>DISTSEC</v>
      </c>
      <c r="H4171" s="4">
        <f t="shared" si="5923"/>
        <v>0</v>
      </c>
      <c r="I4171" s="5">
        <f t="shared" ref="I4171:N4171" si="6037">VLOOKUP(CONCATENATE($F4171," ",$G4171),AllocFactorMatrix,(I$4+1),FALSE)*$E4174</f>
        <v>0</v>
      </c>
      <c r="J4171" s="47">
        <f t="shared" si="6037"/>
        <v>0</v>
      </c>
      <c r="K4171" s="47">
        <f t="shared" si="6037"/>
        <v>0</v>
      </c>
      <c r="L4171" s="5">
        <f t="shared" si="6037"/>
        <v>0</v>
      </c>
      <c r="M4171" s="5">
        <f t="shared" si="6037"/>
        <v>0</v>
      </c>
      <c r="N4171" s="5">
        <f t="shared" si="6037"/>
        <v>0</v>
      </c>
      <c r="O4171" s="5">
        <f t="shared" si="5982"/>
        <v>0</v>
      </c>
      <c r="P4171" s="5">
        <f>VLOOKUP(CONCATENATE($F4171," ",$G4171),AllocFactorMatrix,(P$4+1),FALSE)*$E4174</f>
        <v>0</v>
      </c>
      <c r="Q4171" s="5">
        <f>VLOOKUP(CONCATENATE($F4171," ",$G4171),AllocFactorMatrix,(Q$4+1),FALSE)*$E4174</f>
        <v>0</v>
      </c>
      <c r="R4171" s="5">
        <f>VLOOKUP(CONCATENATE($F4171," ",$G4171),AllocFactorMatrix,(R$4+1),FALSE)*$E4174</f>
        <v>0</v>
      </c>
      <c r="S4171" s="5">
        <f>VLOOKUP(CONCATENATE($F4171," ",$G4171),AllocFactorMatrix,(S$4+1),FALSE)*$E4174</f>
        <v>0</v>
      </c>
      <c r="T4171" s="5">
        <f t="shared" si="5985"/>
        <v>0</v>
      </c>
      <c r="U4171" s="5">
        <f>VLOOKUP(CONCATENATE($F4171," ",$G4171),AllocFactorMatrix,(U$4+1),FALSE)*$E4174</f>
        <v>0</v>
      </c>
      <c r="V4171" s="5">
        <f>VLOOKUP(CONCATENATE($F4171," ",$G4171),AllocFactorMatrix,(V$4+1),FALSE)*$E4174</f>
        <v>0</v>
      </c>
      <c r="W4171" s="5">
        <f>VLOOKUP(CONCATENATE($F4171," ",$G4171),AllocFactorMatrix,(W$4+1),FALSE)*$E4174</f>
        <v>0</v>
      </c>
      <c r="X4171" s="5">
        <f>VLOOKUP(CONCATENATE($F4171," ",$G4171),AllocFactorMatrix,(X$4+1),FALSE)*$E4174</f>
        <v>0</v>
      </c>
      <c r="Y4171" s="5">
        <f t="shared" si="6034"/>
        <v>0</v>
      </c>
      <c r="Z4171" s="5">
        <f>VLOOKUP(CONCATENATE($F4171," ",$G4171),AllocFactorMatrix,(Z$4+1),FALSE)*$E4174</f>
        <v>0</v>
      </c>
      <c r="AA4171" s="5">
        <f>VLOOKUP(CONCATENATE($F4171," ",$G4171),AllocFactorMatrix,(AA$4+1),FALSE)*$E4174</f>
        <v>0</v>
      </c>
      <c r="AB4171" s="5">
        <f t="shared" si="6023"/>
        <v>0</v>
      </c>
      <c r="AC4171" s="5">
        <f>VLOOKUP(CONCATENATE($F4171," ",$G4171),AllocFactorMatrix,(AC$4+1),FALSE)*$E4174</f>
        <v>0</v>
      </c>
      <c r="AD4171" s="5">
        <f>VLOOKUP(CONCATENATE($F4171," ",$G4171),AllocFactorMatrix,(AD$4+1),FALSE)*$E4174</f>
        <v>0</v>
      </c>
      <c r="AE4171" s="5">
        <f>VLOOKUP(CONCATENATE($F4171," ",$G4171),AllocFactorMatrix,(AE$4+1),FALSE)*$E4174</f>
        <v>0</v>
      </c>
    </row>
    <row r="4172" spans="4:31" hidden="1" outlineLevel="1">
      <c r="E4172" s="44"/>
      <c r="F4172" s="167" t="str">
        <f>F4174</f>
        <v>PROD_ENERGY</v>
      </c>
      <c r="G4172" s="48" t="str">
        <f>$G$13</f>
        <v>ENERGY</v>
      </c>
      <c r="H4172" s="4">
        <f t="shared" si="5923"/>
        <v>681382.99999999965</v>
      </c>
      <c r="I4172" s="5">
        <f t="shared" ref="I4172:N4172" si="6038">VLOOKUP(CONCATENATE($F4172," ",$G4172),AllocFactorMatrix,(I$4+1),FALSE)*$E4174</f>
        <v>266573.11210062972</v>
      </c>
      <c r="J4172" s="47">
        <f t="shared" si="6038"/>
        <v>42.658991157795811</v>
      </c>
      <c r="K4172" s="47">
        <f t="shared" si="6038"/>
        <v>123.00295932434456</v>
      </c>
      <c r="L4172" s="5">
        <f t="shared" si="6038"/>
        <v>76867.365681258118</v>
      </c>
      <c r="M4172" s="5">
        <f t="shared" si="6038"/>
        <v>1072.0710195847364</v>
      </c>
      <c r="N4172" s="5">
        <f t="shared" si="6038"/>
        <v>149.87461994559257</v>
      </c>
      <c r="O4172" s="5">
        <f t="shared" si="5982"/>
        <v>78089.311320788445</v>
      </c>
      <c r="P4172" s="5">
        <f>VLOOKUP(CONCATENATE($F4172," ",$G4172),AllocFactorMatrix,(P$4+1),FALSE)*$E4174</f>
        <v>49833.696353848492</v>
      </c>
      <c r="Q4172" s="5">
        <f>VLOOKUP(CONCATENATE($F4172," ",$G4172),AllocFactorMatrix,(Q$4+1),FALSE)*$E4174</f>
        <v>8900.2180370439419</v>
      </c>
      <c r="R4172" s="5">
        <f>VLOOKUP(CONCATENATE($F4172," ",$G4172),AllocFactorMatrix,(R$4+1),FALSE)*$E4174</f>
        <v>1812.4103320414595</v>
      </c>
      <c r="S4172" s="5">
        <f>VLOOKUP(CONCATENATE($F4172," ",$G4172),AllocFactorMatrix,(S$4+1),FALSE)*$E4174</f>
        <v>68.455351615441657</v>
      </c>
      <c r="T4172" s="5">
        <f t="shared" si="5985"/>
        <v>60614.78007454933</v>
      </c>
      <c r="U4172" s="5">
        <f>VLOOKUP(CONCATENATE($F4172," ",$G4172),AllocFactorMatrix,(U$4+1),FALSE)*$E4174</f>
        <v>2613.5880039131953</v>
      </c>
      <c r="V4172" s="5">
        <f>VLOOKUP(CONCATENATE($F4172," ",$G4172),AllocFactorMatrix,(V$4+1),FALSE)*$E4174</f>
        <v>41321.323275736831</v>
      </c>
      <c r="W4172" s="5">
        <f>VLOOKUP(CONCATENATE($F4172," ",$G4172),AllocFactorMatrix,(W$4+1),FALSE)*$E4174</f>
        <v>177716.28614307026</v>
      </c>
      <c r="X4172" s="5">
        <f>VLOOKUP(CONCATENATE($F4172," ",$G4172),AllocFactorMatrix,(X$4+1),FALSE)*$E4174</f>
        <v>33430.28962409759</v>
      </c>
      <c r="Y4172" s="5">
        <f t="shared" si="6034"/>
        <v>255081.48704681787</v>
      </c>
      <c r="Z4172" s="5">
        <f>VLOOKUP(CONCATENATE($F4172," ",$G4172),AllocFactorMatrix,(Z$4+1),FALSE)*$E4174</f>
        <v>13708.735284591477</v>
      </c>
      <c r="AA4172" s="5">
        <f>VLOOKUP(CONCATENATE($F4172," ",$G4172),AllocFactorMatrix,(AA$4+1),FALSE)*$E4174</f>
        <v>275.06303891032837</v>
      </c>
      <c r="AB4172" s="5">
        <f t="shared" si="6023"/>
        <v>13983.798323501805</v>
      </c>
      <c r="AC4172" s="5">
        <f>VLOOKUP(CONCATENATE($F4172," ",$G4172),AllocFactorMatrix,(AC$4+1),FALSE)*$E4174</f>
        <v>245.35741022298586</v>
      </c>
      <c r="AD4172" s="5">
        <f>VLOOKUP(CONCATENATE($F4172," ",$G4172),AllocFactorMatrix,(AD$4+1),FALSE)*$E4174</f>
        <v>5495.9219587844482</v>
      </c>
      <c r="AE4172" s="5">
        <f>VLOOKUP(CONCATENATE($F4172," ",$G4172),AllocFactorMatrix,(AE$4+1),FALSE)*$E4174</f>
        <v>1133.5698142230476</v>
      </c>
    </row>
    <row r="4173" spans="4:31" hidden="1" outlineLevel="1">
      <c r="E4173" s="44"/>
      <c r="F4173" s="167" t="str">
        <f>F4174</f>
        <v>PROD_ENERGY</v>
      </c>
      <c r="G4173" s="48" t="str">
        <f>$G$14</f>
        <v>CUSTOMER</v>
      </c>
      <c r="H4173" s="4">
        <f t="shared" si="5923"/>
        <v>0</v>
      </c>
      <c r="I4173" s="5">
        <f t="shared" ref="I4173:N4173" si="6039">VLOOKUP(CONCATENATE($F4173," ",$G4173),AllocFactorMatrix,(I$4+1),FALSE)*$E4174</f>
        <v>0</v>
      </c>
      <c r="J4173" s="47">
        <f t="shared" si="6039"/>
        <v>0</v>
      </c>
      <c r="K4173" s="47">
        <f t="shared" si="6039"/>
        <v>0</v>
      </c>
      <c r="L4173" s="5">
        <f t="shared" si="6039"/>
        <v>0</v>
      </c>
      <c r="M4173" s="5">
        <f t="shared" si="6039"/>
        <v>0</v>
      </c>
      <c r="N4173" s="5">
        <f t="shared" si="6039"/>
        <v>0</v>
      </c>
      <c r="O4173" s="5">
        <f t="shared" si="5982"/>
        <v>0</v>
      </c>
      <c r="P4173" s="5">
        <f>VLOOKUP(CONCATENATE($F4173," ",$G4173),AllocFactorMatrix,(P$4+1),FALSE)*$E4174</f>
        <v>0</v>
      </c>
      <c r="Q4173" s="5">
        <f>VLOOKUP(CONCATENATE($F4173," ",$G4173),AllocFactorMatrix,(Q$4+1),FALSE)*$E4174</f>
        <v>0</v>
      </c>
      <c r="R4173" s="5">
        <f>VLOOKUP(CONCATENATE($F4173," ",$G4173),AllocFactorMatrix,(R$4+1),FALSE)*$E4174</f>
        <v>0</v>
      </c>
      <c r="S4173" s="5">
        <f>VLOOKUP(CONCATENATE($F4173," ",$G4173),AllocFactorMatrix,(S$4+1),FALSE)*$E4174</f>
        <v>0</v>
      </c>
      <c r="T4173" s="5">
        <f t="shared" si="5985"/>
        <v>0</v>
      </c>
      <c r="U4173" s="5">
        <f>VLOOKUP(CONCATENATE($F4173," ",$G4173),AllocFactorMatrix,(U$4+1),FALSE)*$E4174</f>
        <v>0</v>
      </c>
      <c r="V4173" s="5">
        <f>VLOOKUP(CONCATENATE($F4173," ",$G4173),AllocFactorMatrix,(V$4+1),FALSE)*$E4174</f>
        <v>0</v>
      </c>
      <c r="W4173" s="5">
        <f>VLOOKUP(CONCATENATE($F4173," ",$G4173),AllocFactorMatrix,(W$4+1),FALSE)*$E4174</f>
        <v>0</v>
      </c>
      <c r="X4173" s="5">
        <f>VLOOKUP(CONCATENATE($F4173," ",$G4173),AllocFactorMatrix,(X$4+1),FALSE)*$E4174</f>
        <v>0</v>
      </c>
      <c r="Y4173" s="5">
        <f t="shared" si="6034"/>
        <v>0</v>
      </c>
      <c r="Z4173" s="5">
        <f>VLOOKUP(CONCATENATE($F4173," ",$G4173),AllocFactorMatrix,(Z$4+1),FALSE)*$E4174</f>
        <v>0</v>
      </c>
      <c r="AA4173" s="5">
        <f>VLOOKUP(CONCATENATE($F4173," ",$G4173),AllocFactorMatrix,(AA$4+1),FALSE)*$E4174</f>
        <v>0</v>
      </c>
      <c r="AB4173" s="5">
        <f t="shared" si="6023"/>
        <v>0</v>
      </c>
      <c r="AC4173" s="5">
        <f>VLOOKUP(CONCATENATE($F4173," ",$G4173),AllocFactorMatrix,(AC$4+1),FALSE)*$E4174</f>
        <v>0</v>
      </c>
      <c r="AD4173" s="5">
        <f>VLOOKUP(CONCATENATE($F4173," ",$G4173),AllocFactorMatrix,(AD$4+1),FALSE)*$E4174</f>
        <v>0</v>
      </c>
      <c r="AE4173" s="5">
        <f>VLOOKUP(CONCATENATE($F4173," ",$G4173),AllocFactorMatrix,(AE$4+1),FALSE)*$E4174</f>
        <v>0</v>
      </c>
    </row>
    <row r="4174" spans="4:31" collapsed="1">
      <c r="D4174" s="48" t="s">
        <v>264</v>
      </c>
      <c r="E4174" s="54">
        <v>681383</v>
      </c>
      <c r="F4174" s="88" t="s">
        <v>29</v>
      </c>
      <c r="G4174" s="48" t="str">
        <f>$G$15</f>
        <v>TOTAL</v>
      </c>
      <c r="H4174" s="4">
        <f t="shared" si="5923"/>
        <v>681382.99999999965</v>
      </c>
      <c r="I4174" s="5">
        <f t="shared" ref="I4174:N4174" si="6040">VLOOKUP(CONCATENATE($F4174," ",$G4174),AllocFactorMatrix,(I$4+1),FALSE)*$E4174</f>
        <v>266573.11210062972</v>
      </c>
      <c r="J4174" s="47">
        <f t="shared" si="6040"/>
        <v>42.658991157795811</v>
      </c>
      <c r="K4174" s="47">
        <f t="shared" si="6040"/>
        <v>123.00295932434456</v>
      </c>
      <c r="L4174" s="5">
        <f t="shared" si="6040"/>
        <v>76867.365681258118</v>
      </c>
      <c r="M4174" s="5">
        <f t="shared" si="6040"/>
        <v>1072.0710195847364</v>
      </c>
      <c r="N4174" s="5">
        <f t="shared" si="6040"/>
        <v>149.87461994559257</v>
      </c>
      <c r="O4174" s="5">
        <f t="shared" si="5982"/>
        <v>78089.311320788445</v>
      </c>
      <c r="P4174" s="5">
        <f>VLOOKUP(CONCATENATE($F4174," ",$G4174),AllocFactorMatrix,(P$4+1),FALSE)*$E4174</f>
        <v>49833.696353848492</v>
      </c>
      <c r="Q4174" s="5">
        <f>VLOOKUP(CONCATENATE($F4174," ",$G4174),AllocFactorMatrix,(Q$4+1),FALSE)*$E4174</f>
        <v>8900.2180370439419</v>
      </c>
      <c r="R4174" s="5">
        <f>VLOOKUP(CONCATENATE($F4174," ",$G4174),AllocFactorMatrix,(R$4+1),FALSE)*$E4174</f>
        <v>1812.4103320414595</v>
      </c>
      <c r="S4174" s="5">
        <f>VLOOKUP(CONCATENATE($F4174," ",$G4174),AllocFactorMatrix,(S$4+1),FALSE)*$E4174</f>
        <v>68.455351615441657</v>
      </c>
      <c r="T4174" s="5">
        <f t="shared" si="5985"/>
        <v>60614.78007454933</v>
      </c>
      <c r="U4174" s="5">
        <f>VLOOKUP(CONCATENATE($F4174," ",$G4174),AllocFactorMatrix,(U$4+1),FALSE)*$E4174</f>
        <v>2613.5880039131953</v>
      </c>
      <c r="V4174" s="5">
        <f>VLOOKUP(CONCATENATE($F4174," ",$G4174),AllocFactorMatrix,(V$4+1),FALSE)*$E4174</f>
        <v>41321.323275736831</v>
      </c>
      <c r="W4174" s="5">
        <f>VLOOKUP(CONCATENATE($F4174," ",$G4174),AllocFactorMatrix,(W$4+1),FALSE)*$E4174</f>
        <v>177716.28614307026</v>
      </c>
      <c r="X4174" s="5">
        <f>VLOOKUP(CONCATENATE($F4174," ",$G4174),AllocFactorMatrix,(X$4+1),FALSE)*$E4174</f>
        <v>33430.28962409759</v>
      </c>
      <c r="Y4174" s="5">
        <f t="shared" si="6034"/>
        <v>255081.48704681787</v>
      </c>
      <c r="Z4174" s="5">
        <f>VLOOKUP(CONCATENATE($F4174," ",$G4174),AllocFactorMatrix,(Z$4+1),FALSE)*$E4174</f>
        <v>13708.735284591477</v>
      </c>
      <c r="AA4174" s="5">
        <f>VLOOKUP(CONCATENATE($F4174," ",$G4174),AllocFactorMatrix,(AA$4+1),FALSE)*$E4174</f>
        <v>275.06303891032837</v>
      </c>
      <c r="AB4174" s="5">
        <f t="shared" si="6023"/>
        <v>13983.798323501805</v>
      </c>
      <c r="AC4174" s="5">
        <f>VLOOKUP(CONCATENATE($F4174," ",$G4174),AllocFactorMatrix,(AC$4+1),FALSE)*$E4174</f>
        <v>245.35741022298586</v>
      </c>
      <c r="AD4174" s="5">
        <f>VLOOKUP(CONCATENATE($F4174," ",$G4174),AllocFactorMatrix,(AD$4+1),FALSE)*$E4174</f>
        <v>5495.9219587844482</v>
      </c>
      <c r="AE4174" s="5">
        <f>VLOOKUP(CONCATENATE($F4174," ",$G4174),AllocFactorMatrix,(AE$4+1),FALSE)*$E4174</f>
        <v>1133.5698142230476</v>
      </c>
    </row>
    <row r="4175" spans="4:31" hidden="1" outlineLevel="1">
      <c r="E4175" s="44"/>
      <c r="F4175" s="167" t="str">
        <f>F4182</f>
        <v>PROD_ENERGY</v>
      </c>
      <c r="G4175" s="48" t="str">
        <f>$G$8</f>
        <v>PRODUCTION</v>
      </c>
      <c r="H4175" s="4">
        <f t="shared" ref="H4175:H4182" si="6041">SUBTOTAL(9,I4175:AE4175)</f>
        <v>0</v>
      </c>
      <c r="I4175" s="5">
        <f t="shared" ref="I4175:N4175" si="6042">VLOOKUP(CONCATENATE($F4175," ",$G4175),AllocFactorMatrix,(I$4+1),FALSE)*$E4182</f>
        <v>0</v>
      </c>
      <c r="J4175" s="47">
        <f t="shared" si="6042"/>
        <v>0</v>
      </c>
      <c r="K4175" s="47">
        <f t="shared" si="6042"/>
        <v>0</v>
      </c>
      <c r="L4175" s="5">
        <f t="shared" si="6042"/>
        <v>0</v>
      </c>
      <c r="M4175" s="5">
        <f t="shared" si="6042"/>
        <v>0</v>
      </c>
      <c r="N4175" s="5">
        <f t="shared" si="6042"/>
        <v>0</v>
      </c>
      <c r="O4175" s="5">
        <f t="shared" si="5982"/>
        <v>0</v>
      </c>
      <c r="P4175" s="5">
        <f>VLOOKUP(CONCATENATE($F4175," ",$G4175),AllocFactorMatrix,(P$4+1),FALSE)*$E4182</f>
        <v>0</v>
      </c>
      <c r="Q4175" s="5">
        <f>VLOOKUP(CONCATENATE($F4175," ",$G4175),AllocFactorMatrix,(Q$4+1),FALSE)*$E4182</f>
        <v>0</v>
      </c>
      <c r="R4175" s="5">
        <f>VLOOKUP(CONCATENATE($F4175," ",$G4175),AllocFactorMatrix,(R$4+1),FALSE)*$E4182</f>
        <v>0</v>
      </c>
      <c r="S4175" s="5">
        <f>VLOOKUP(CONCATENATE($F4175," ",$G4175),AllocFactorMatrix,(S$4+1),FALSE)*$E4182</f>
        <v>0</v>
      </c>
      <c r="T4175" s="5">
        <f t="shared" si="5985"/>
        <v>0</v>
      </c>
      <c r="U4175" s="5">
        <f>VLOOKUP(CONCATENATE($F4175," ",$G4175),AllocFactorMatrix,(U$4+1),FALSE)*$E4182</f>
        <v>0</v>
      </c>
      <c r="V4175" s="5">
        <f>VLOOKUP(CONCATENATE($F4175," ",$G4175),AllocFactorMatrix,(V$4+1),FALSE)*$E4182</f>
        <v>0</v>
      </c>
      <c r="W4175" s="5">
        <f>VLOOKUP(CONCATENATE($F4175," ",$G4175),AllocFactorMatrix,(W$4+1),FALSE)*$E4182</f>
        <v>0</v>
      </c>
      <c r="X4175" s="5">
        <f>VLOOKUP(CONCATENATE($F4175," ",$G4175),AllocFactorMatrix,(X$4+1),FALSE)*$E4182</f>
        <v>0</v>
      </c>
      <c r="Y4175" s="5">
        <f>SUBTOTAL(9,U4175:X4175)</f>
        <v>0</v>
      </c>
      <c r="Z4175" s="5">
        <f>VLOOKUP(CONCATENATE($F4175," ",$G4175),AllocFactorMatrix,(Z$4+1),FALSE)*$E4182</f>
        <v>0</v>
      </c>
      <c r="AA4175" s="5">
        <f>VLOOKUP(CONCATENATE($F4175," ",$G4175),AllocFactorMatrix,(AA$4+1),FALSE)*$E4182</f>
        <v>0</v>
      </c>
      <c r="AB4175" s="5">
        <f t="shared" si="6023"/>
        <v>0</v>
      </c>
      <c r="AC4175" s="5">
        <f>VLOOKUP(CONCATENATE($F4175," ",$G4175),AllocFactorMatrix,(AC$4+1),FALSE)*$E4182</f>
        <v>0</v>
      </c>
      <c r="AD4175" s="5">
        <f>VLOOKUP(CONCATENATE($F4175," ",$G4175),AllocFactorMatrix,(AD$4+1),FALSE)*$E4182</f>
        <v>0</v>
      </c>
      <c r="AE4175" s="5">
        <f>VLOOKUP(CONCATENATE($F4175," ",$G4175),AllocFactorMatrix,(AE$4+1),FALSE)*$E4182</f>
        <v>0</v>
      </c>
    </row>
    <row r="4176" spans="4:31" hidden="1" outlineLevel="1">
      <c r="E4176" s="44"/>
      <c r="F4176" s="167" t="str">
        <f>F4182</f>
        <v>PROD_ENERGY</v>
      </c>
      <c r="G4176" s="48" t="str">
        <f>$G$9</f>
        <v>BULKTRAN</v>
      </c>
      <c r="H4176" s="4">
        <f t="shared" si="6041"/>
        <v>0</v>
      </c>
      <c r="I4176" s="5">
        <f t="shared" ref="I4176:N4176" si="6043">VLOOKUP(CONCATENATE($F4176," ",$G4176),AllocFactorMatrix,(I$4+1),FALSE)*$E4182</f>
        <v>0</v>
      </c>
      <c r="J4176" s="47">
        <f t="shared" si="6043"/>
        <v>0</v>
      </c>
      <c r="K4176" s="47">
        <f t="shared" si="6043"/>
        <v>0</v>
      </c>
      <c r="L4176" s="5">
        <f t="shared" si="6043"/>
        <v>0</v>
      </c>
      <c r="M4176" s="5">
        <f t="shared" si="6043"/>
        <v>0</v>
      </c>
      <c r="N4176" s="5">
        <f t="shared" si="6043"/>
        <v>0</v>
      </c>
      <c r="O4176" s="5">
        <f t="shared" si="5982"/>
        <v>0</v>
      </c>
      <c r="P4176" s="5">
        <f>VLOOKUP(CONCATENATE($F4176," ",$G4176),AllocFactorMatrix,(P$4+1),FALSE)*$E4182</f>
        <v>0</v>
      </c>
      <c r="Q4176" s="5">
        <f>VLOOKUP(CONCATENATE($F4176," ",$G4176),AllocFactorMatrix,(Q$4+1),FALSE)*$E4182</f>
        <v>0</v>
      </c>
      <c r="R4176" s="5">
        <f>VLOOKUP(CONCATENATE($F4176," ",$G4176),AllocFactorMatrix,(R$4+1),FALSE)*$E4182</f>
        <v>0</v>
      </c>
      <c r="S4176" s="5">
        <f>VLOOKUP(CONCATENATE($F4176," ",$G4176),AllocFactorMatrix,(S$4+1),FALSE)*$E4182</f>
        <v>0</v>
      </c>
      <c r="T4176" s="5">
        <f t="shared" si="5985"/>
        <v>0</v>
      </c>
      <c r="U4176" s="5">
        <f>VLOOKUP(CONCATENATE($F4176," ",$G4176),AllocFactorMatrix,(U$4+1),FALSE)*$E4182</f>
        <v>0</v>
      </c>
      <c r="V4176" s="5">
        <f>VLOOKUP(CONCATENATE($F4176," ",$G4176),AllocFactorMatrix,(V$4+1),FALSE)*$E4182</f>
        <v>0</v>
      </c>
      <c r="W4176" s="5">
        <f>VLOOKUP(CONCATENATE($F4176," ",$G4176),AllocFactorMatrix,(W$4+1),FALSE)*$E4182</f>
        <v>0</v>
      </c>
      <c r="X4176" s="5">
        <f>VLOOKUP(CONCATENATE($F4176," ",$G4176),AllocFactorMatrix,(X$4+1),FALSE)*$E4182</f>
        <v>0</v>
      </c>
      <c r="Y4176" s="5">
        <f t="shared" ref="Y4176:Y4182" si="6044">SUBTOTAL(9,U4176:X4176)</f>
        <v>0</v>
      </c>
      <c r="Z4176" s="5">
        <f>VLOOKUP(CONCATENATE($F4176," ",$G4176),AllocFactorMatrix,(Z$4+1),FALSE)*$E4182</f>
        <v>0</v>
      </c>
      <c r="AA4176" s="5">
        <f>VLOOKUP(CONCATENATE($F4176," ",$G4176),AllocFactorMatrix,(AA$4+1),FALSE)*$E4182</f>
        <v>0</v>
      </c>
      <c r="AB4176" s="5">
        <f t="shared" si="6023"/>
        <v>0</v>
      </c>
      <c r="AC4176" s="5">
        <f>VLOOKUP(CONCATENATE($F4176," ",$G4176),AllocFactorMatrix,(AC$4+1),FALSE)*$E4182</f>
        <v>0</v>
      </c>
      <c r="AD4176" s="5">
        <f>VLOOKUP(CONCATENATE($F4176," ",$G4176),AllocFactorMatrix,(AD$4+1),FALSE)*$E4182</f>
        <v>0</v>
      </c>
      <c r="AE4176" s="5">
        <f>VLOOKUP(CONCATENATE($F4176," ",$G4176),AllocFactorMatrix,(AE$4+1),FALSE)*$E4182</f>
        <v>0</v>
      </c>
    </row>
    <row r="4177" spans="3:31" hidden="1" outlineLevel="1">
      <c r="E4177" s="44"/>
      <c r="F4177" s="167" t="str">
        <f>F4182</f>
        <v>PROD_ENERGY</v>
      </c>
      <c r="G4177" s="48" t="str">
        <f>$G$10</f>
        <v>SUBTRAN</v>
      </c>
      <c r="H4177" s="4">
        <f t="shared" si="6041"/>
        <v>0</v>
      </c>
      <c r="I4177" s="5">
        <f t="shared" ref="I4177:N4177" si="6045">VLOOKUP(CONCATENATE($F4177," ",$G4177),AllocFactorMatrix,(I$4+1),FALSE)*$E4182</f>
        <v>0</v>
      </c>
      <c r="J4177" s="47">
        <f t="shared" si="6045"/>
        <v>0</v>
      </c>
      <c r="K4177" s="47">
        <f t="shared" si="6045"/>
        <v>0</v>
      </c>
      <c r="L4177" s="5">
        <f t="shared" si="6045"/>
        <v>0</v>
      </c>
      <c r="M4177" s="5">
        <f t="shared" si="6045"/>
        <v>0</v>
      </c>
      <c r="N4177" s="5">
        <f t="shared" si="6045"/>
        <v>0</v>
      </c>
      <c r="O4177" s="5">
        <f t="shared" si="5982"/>
        <v>0</v>
      </c>
      <c r="P4177" s="5">
        <f>VLOOKUP(CONCATENATE($F4177," ",$G4177),AllocFactorMatrix,(P$4+1),FALSE)*$E4182</f>
        <v>0</v>
      </c>
      <c r="Q4177" s="5">
        <f>VLOOKUP(CONCATENATE($F4177," ",$G4177),AllocFactorMatrix,(Q$4+1),FALSE)*$E4182</f>
        <v>0</v>
      </c>
      <c r="R4177" s="5">
        <f>VLOOKUP(CONCATENATE($F4177," ",$G4177),AllocFactorMatrix,(R$4+1),FALSE)*$E4182</f>
        <v>0</v>
      </c>
      <c r="S4177" s="5">
        <f>VLOOKUP(CONCATENATE($F4177," ",$G4177),AllocFactorMatrix,(S$4+1),FALSE)*$E4182</f>
        <v>0</v>
      </c>
      <c r="T4177" s="5">
        <f t="shared" si="5985"/>
        <v>0</v>
      </c>
      <c r="U4177" s="5">
        <f>VLOOKUP(CONCATENATE($F4177," ",$G4177),AllocFactorMatrix,(U$4+1),FALSE)*$E4182</f>
        <v>0</v>
      </c>
      <c r="V4177" s="5">
        <f>VLOOKUP(CONCATENATE($F4177," ",$G4177),AllocFactorMatrix,(V$4+1),FALSE)*$E4182</f>
        <v>0</v>
      </c>
      <c r="W4177" s="5">
        <f>VLOOKUP(CONCATENATE($F4177," ",$G4177),AllocFactorMatrix,(W$4+1),FALSE)*$E4182</f>
        <v>0</v>
      </c>
      <c r="X4177" s="5">
        <f>VLOOKUP(CONCATENATE($F4177," ",$G4177),AllocFactorMatrix,(X$4+1),FALSE)*$E4182</f>
        <v>0</v>
      </c>
      <c r="Y4177" s="5">
        <f t="shared" si="6044"/>
        <v>0</v>
      </c>
      <c r="Z4177" s="5">
        <f>VLOOKUP(CONCATENATE($F4177," ",$G4177),AllocFactorMatrix,(Z$4+1),FALSE)*$E4182</f>
        <v>0</v>
      </c>
      <c r="AA4177" s="5">
        <f>VLOOKUP(CONCATENATE($F4177," ",$G4177),AllocFactorMatrix,(AA$4+1),FALSE)*$E4182</f>
        <v>0</v>
      </c>
      <c r="AB4177" s="5">
        <f t="shared" si="6023"/>
        <v>0</v>
      </c>
      <c r="AC4177" s="5">
        <f>VLOOKUP(CONCATENATE($F4177," ",$G4177),AllocFactorMatrix,(AC$4+1),FALSE)*$E4182</f>
        <v>0</v>
      </c>
      <c r="AD4177" s="5">
        <f>VLOOKUP(CONCATENATE($F4177," ",$G4177),AllocFactorMatrix,(AD$4+1),FALSE)*$E4182</f>
        <v>0</v>
      </c>
      <c r="AE4177" s="5">
        <f>VLOOKUP(CONCATENATE($F4177," ",$G4177),AllocFactorMatrix,(AE$4+1),FALSE)*$E4182</f>
        <v>0</v>
      </c>
    </row>
    <row r="4178" spans="3:31" hidden="1" outlineLevel="1">
      <c r="E4178" s="44"/>
      <c r="F4178" s="167" t="str">
        <f>F4182</f>
        <v>PROD_ENERGY</v>
      </c>
      <c r="G4178" s="48" t="str">
        <f>$G$11</f>
        <v>DISTPRI</v>
      </c>
      <c r="H4178" s="4">
        <f t="shared" si="6041"/>
        <v>0</v>
      </c>
      <c r="I4178" s="5">
        <f t="shared" ref="I4178:N4178" si="6046">VLOOKUP(CONCATENATE($F4178," ",$G4178),AllocFactorMatrix,(I$4+1),FALSE)*$E4182</f>
        <v>0</v>
      </c>
      <c r="J4178" s="47">
        <f t="shared" si="6046"/>
        <v>0</v>
      </c>
      <c r="K4178" s="47">
        <f t="shared" si="6046"/>
        <v>0</v>
      </c>
      <c r="L4178" s="5">
        <f t="shared" si="6046"/>
        <v>0</v>
      </c>
      <c r="M4178" s="5">
        <f t="shared" si="6046"/>
        <v>0</v>
      </c>
      <c r="N4178" s="5">
        <f t="shared" si="6046"/>
        <v>0</v>
      </c>
      <c r="O4178" s="5">
        <f t="shared" si="5982"/>
        <v>0</v>
      </c>
      <c r="P4178" s="5">
        <f>VLOOKUP(CONCATENATE($F4178," ",$G4178),AllocFactorMatrix,(P$4+1),FALSE)*$E4182</f>
        <v>0</v>
      </c>
      <c r="Q4178" s="5">
        <f>VLOOKUP(CONCATENATE($F4178," ",$G4178),AllocFactorMatrix,(Q$4+1),FALSE)*$E4182</f>
        <v>0</v>
      </c>
      <c r="R4178" s="5">
        <f>VLOOKUP(CONCATENATE($F4178," ",$G4178),AllocFactorMatrix,(R$4+1),FALSE)*$E4182</f>
        <v>0</v>
      </c>
      <c r="S4178" s="5">
        <f>VLOOKUP(CONCATENATE($F4178," ",$G4178),AllocFactorMatrix,(S$4+1),FALSE)*$E4182</f>
        <v>0</v>
      </c>
      <c r="T4178" s="5">
        <f t="shared" si="5985"/>
        <v>0</v>
      </c>
      <c r="U4178" s="5">
        <f>VLOOKUP(CONCATENATE($F4178," ",$G4178),AllocFactorMatrix,(U$4+1),FALSE)*$E4182</f>
        <v>0</v>
      </c>
      <c r="V4178" s="5">
        <f>VLOOKUP(CONCATENATE($F4178," ",$G4178),AllocFactorMatrix,(V$4+1),FALSE)*$E4182</f>
        <v>0</v>
      </c>
      <c r="W4178" s="5">
        <f>VLOOKUP(CONCATENATE($F4178," ",$G4178),AllocFactorMatrix,(W$4+1),FALSE)*$E4182</f>
        <v>0</v>
      </c>
      <c r="X4178" s="5">
        <f>VLOOKUP(CONCATENATE($F4178," ",$G4178),AllocFactorMatrix,(X$4+1),FALSE)*$E4182</f>
        <v>0</v>
      </c>
      <c r="Y4178" s="5">
        <f t="shared" si="6044"/>
        <v>0</v>
      </c>
      <c r="Z4178" s="5">
        <f>VLOOKUP(CONCATENATE($F4178," ",$G4178),AllocFactorMatrix,(Z$4+1),FALSE)*$E4182</f>
        <v>0</v>
      </c>
      <c r="AA4178" s="5">
        <f>VLOOKUP(CONCATENATE($F4178," ",$G4178),AllocFactorMatrix,(AA$4+1),FALSE)*$E4182</f>
        <v>0</v>
      </c>
      <c r="AB4178" s="5">
        <f t="shared" si="6023"/>
        <v>0</v>
      </c>
      <c r="AC4178" s="5">
        <f>VLOOKUP(CONCATENATE($F4178," ",$G4178),AllocFactorMatrix,(AC$4+1),FALSE)*$E4182</f>
        <v>0</v>
      </c>
      <c r="AD4178" s="5">
        <f>VLOOKUP(CONCATENATE($F4178," ",$G4178),AllocFactorMatrix,(AD$4+1),FALSE)*$E4182</f>
        <v>0</v>
      </c>
      <c r="AE4178" s="5">
        <f>VLOOKUP(CONCATENATE($F4178," ",$G4178),AllocFactorMatrix,(AE$4+1),FALSE)*$E4182</f>
        <v>0</v>
      </c>
    </row>
    <row r="4179" spans="3:31" hidden="1" outlineLevel="1">
      <c r="E4179" s="44"/>
      <c r="F4179" s="167" t="str">
        <f>F4182</f>
        <v>PROD_ENERGY</v>
      </c>
      <c r="G4179" s="48" t="str">
        <f>$G$12</f>
        <v>DISTSEC</v>
      </c>
      <c r="H4179" s="4">
        <f t="shared" si="6041"/>
        <v>0</v>
      </c>
      <c r="I4179" s="5">
        <f t="shared" ref="I4179:N4179" si="6047">VLOOKUP(CONCATENATE($F4179," ",$G4179),AllocFactorMatrix,(I$4+1),FALSE)*$E4182</f>
        <v>0</v>
      </c>
      <c r="J4179" s="47">
        <f t="shared" si="6047"/>
        <v>0</v>
      </c>
      <c r="K4179" s="47">
        <f t="shared" si="6047"/>
        <v>0</v>
      </c>
      <c r="L4179" s="5">
        <f t="shared" si="6047"/>
        <v>0</v>
      </c>
      <c r="M4179" s="5">
        <f t="shared" si="6047"/>
        <v>0</v>
      </c>
      <c r="N4179" s="5">
        <f t="shared" si="6047"/>
        <v>0</v>
      </c>
      <c r="O4179" s="5">
        <f t="shared" si="5982"/>
        <v>0</v>
      </c>
      <c r="P4179" s="5">
        <f>VLOOKUP(CONCATENATE($F4179," ",$G4179),AllocFactorMatrix,(P$4+1),FALSE)*$E4182</f>
        <v>0</v>
      </c>
      <c r="Q4179" s="5">
        <f>VLOOKUP(CONCATENATE($F4179," ",$G4179),AllocFactorMatrix,(Q$4+1),FALSE)*$E4182</f>
        <v>0</v>
      </c>
      <c r="R4179" s="5">
        <f>VLOOKUP(CONCATENATE($F4179," ",$G4179),AllocFactorMatrix,(R$4+1),FALSE)*$E4182</f>
        <v>0</v>
      </c>
      <c r="S4179" s="5">
        <f>VLOOKUP(CONCATENATE($F4179," ",$G4179),AllocFactorMatrix,(S$4+1),FALSE)*$E4182</f>
        <v>0</v>
      </c>
      <c r="T4179" s="5">
        <f t="shared" si="5985"/>
        <v>0</v>
      </c>
      <c r="U4179" s="5">
        <f>VLOOKUP(CONCATENATE($F4179," ",$G4179),AllocFactorMatrix,(U$4+1),FALSE)*$E4182</f>
        <v>0</v>
      </c>
      <c r="V4179" s="5">
        <f>VLOOKUP(CONCATENATE($F4179," ",$G4179),AllocFactorMatrix,(V$4+1),FALSE)*$E4182</f>
        <v>0</v>
      </c>
      <c r="W4179" s="5">
        <f>VLOOKUP(CONCATENATE($F4179," ",$G4179),AllocFactorMatrix,(W$4+1),FALSE)*$E4182</f>
        <v>0</v>
      </c>
      <c r="X4179" s="5">
        <f>VLOOKUP(CONCATENATE($F4179," ",$G4179),AllocFactorMatrix,(X$4+1),FALSE)*$E4182</f>
        <v>0</v>
      </c>
      <c r="Y4179" s="5">
        <f t="shared" si="6044"/>
        <v>0</v>
      </c>
      <c r="Z4179" s="5">
        <f>VLOOKUP(CONCATENATE($F4179," ",$G4179),AllocFactorMatrix,(Z$4+1),FALSE)*$E4182</f>
        <v>0</v>
      </c>
      <c r="AA4179" s="5">
        <f>VLOOKUP(CONCATENATE($F4179," ",$G4179),AllocFactorMatrix,(AA$4+1),FALSE)*$E4182</f>
        <v>0</v>
      </c>
      <c r="AB4179" s="5">
        <f t="shared" si="6023"/>
        <v>0</v>
      </c>
      <c r="AC4179" s="5">
        <f>VLOOKUP(CONCATENATE($F4179," ",$G4179),AllocFactorMatrix,(AC$4+1),FALSE)*$E4182</f>
        <v>0</v>
      </c>
      <c r="AD4179" s="5">
        <f>VLOOKUP(CONCATENATE($F4179," ",$G4179),AllocFactorMatrix,(AD$4+1),FALSE)*$E4182</f>
        <v>0</v>
      </c>
      <c r="AE4179" s="5">
        <f>VLOOKUP(CONCATENATE($F4179," ",$G4179),AllocFactorMatrix,(AE$4+1),FALSE)*$E4182</f>
        <v>0</v>
      </c>
    </row>
    <row r="4180" spans="3:31" hidden="1" outlineLevel="1">
      <c r="E4180" s="44"/>
      <c r="F4180" s="167" t="str">
        <f>F4182</f>
        <v>PROD_ENERGY</v>
      </c>
      <c r="G4180" s="48" t="str">
        <f>$G$13</f>
        <v>ENERGY</v>
      </c>
      <c r="H4180" s="4">
        <f t="shared" si="6041"/>
        <v>-66383.999999999985</v>
      </c>
      <c r="I4180" s="5">
        <f t="shared" ref="I4180:N4180" si="6048">VLOOKUP(CONCATENATE($F4180," ",$G4180),AllocFactorMatrix,(I$4+1),FALSE)*$E4182</f>
        <v>-25970.987643789471</v>
      </c>
      <c r="J4180" s="47">
        <f t="shared" si="6048"/>
        <v>-4.1560685679259937</v>
      </c>
      <c r="K4180" s="47">
        <f t="shared" si="6048"/>
        <v>-11.98361046839632</v>
      </c>
      <c r="L4180" s="5">
        <f t="shared" si="6048"/>
        <v>-7488.8325704994677</v>
      </c>
      <c r="M4180" s="5">
        <f t="shared" si="6048"/>
        <v>-104.4469300879434</v>
      </c>
      <c r="N4180" s="5">
        <f t="shared" si="6048"/>
        <v>-14.601592306336109</v>
      </c>
      <c r="O4180" s="5">
        <f t="shared" si="5982"/>
        <v>-7607.8810928937473</v>
      </c>
      <c r="P4180" s="5">
        <f>VLOOKUP(CONCATENATE($F4180," ",$G4180),AllocFactorMatrix,(P$4+1),FALSE)*$E4182</f>
        <v>-4855.0669722518442</v>
      </c>
      <c r="Q4180" s="5">
        <f>VLOOKUP(CONCATENATE($F4180," ",$G4180),AllocFactorMatrix,(Q$4+1),FALSE)*$E4182</f>
        <v>-867.10715437738395</v>
      </c>
      <c r="R4180" s="5">
        <f>VLOOKUP(CONCATENATE($F4180," ",$G4180),AllocFactorMatrix,(R$4+1),FALSE)*$E4182</f>
        <v>-176.57477143139798</v>
      </c>
      <c r="S4180" s="5">
        <f>VLOOKUP(CONCATENATE($F4180," ",$G4180),AllocFactorMatrix,(S$4+1),FALSE)*$E4182</f>
        <v>-6.6692888751839696</v>
      </c>
      <c r="T4180" s="5">
        <f t="shared" si="5985"/>
        <v>-5905.4181869358108</v>
      </c>
      <c r="U4180" s="5">
        <f>VLOOKUP(CONCATENATE($F4180," ",$G4180),AllocFactorMatrix,(U$4+1),FALSE)*$E4182</f>
        <v>-254.62981326474767</v>
      </c>
      <c r="V4180" s="5">
        <f>VLOOKUP(CONCATENATE($F4180," ",$G4180),AllocFactorMatrix,(V$4+1),FALSE)*$E4182</f>
        <v>-4025.7457616883808</v>
      </c>
      <c r="W4180" s="5">
        <f>VLOOKUP(CONCATENATE($F4180," ",$G4180),AllocFactorMatrix,(W$4+1),FALSE)*$E4182</f>
        <v>-17314.077309415668</v>
      </c>
      <c r="X4180" s="5">
        <f>VLOOKUP(CONCATENATE($F4180," ",$G4180),AllocFactorMatrix,(X$4+1),FALSE)*$E4182</f>
        <v>-3256.9587829548059</v>
      </c>
      <c r="Y4180" s="5">
        <f t="shared" si="6044"/>
        <v>-24851.411667323602</v>
      </c>
      <c r="Z4180" s="5">
        <f>VLOOKUP(CONCATENATE($F4180," ",$G4180),AllocFactorMatrix,(Z$4+1),FALSE)*$E4182</f>
        <v>-1335.5787906835374</v>
      </c>
      <c r="AA4180" s="5">
        <f>VLOOKUP(CONCATENATE($F4180," ",$G4180),AllocFactorMatrix,(AA$4+1),FALSE)*$E4182</f>
        <v>-26.798122018047465</v>
      </c>
      <c r="AB4180" s="5">
        <f t="shared" si="6023"/>
        <v>-1362.3769127015848</v>
      </c>
      <c r="AC4180" s="5">
        <f>VLOOKUP(CONCATENATE($F4180," ",$G4180),AllocFactorMatrix,(AC$4+1),FALSE)*$E4182</f>
        <v>-23.904039754796781</v>
      </c>
      <c r="AD4180" s="5">
        <f>VLOOKUP(CONCATENATE($F4180," ",$G4180),AllocFactorMatrix,(AD$4+1),FALSE)*$E4182</f>
        <v>-535.44230383198112</v>
      </c>
      <c r="AE4180" s="5">
        <f>VLOOKUP(CONCATENATE($F4180," ",$G4180),AllocFactorMatrix,(AE$4+1),FALSE)*$E4182</f>
        <v>-110.43847373266254</v>
      </c>
    </row>
    <row r="4181" spans="3:31" hidden="1" outlineLevel="1">
      <c r="E4181" s="44"/>
      <c r="F4181" s="167" t="str">
        <f>F4182</f>
        <v>PROD_ENERGY</v>
      </c>
      <c r="G4181" s="48" t="str">
        <f>$G$14</f>
        <v>CUSTOMER</v>
      </c>
      <c r="H4181" s="4">
        <f t="shared" si="6041"/>
        <v>0</v>
      </c>
      <c r="I4181" s="5">
        <f t="shared" ref="I4181:N4181" si="6049">VLOOKUP(CONCATENATE($F4181," ",$G4181),AllocFactorMatrix,(I$4+1),FALSE)*$E4182</f>
        <v>0</v>
      </c>
      <c r="J4181" s="47">
        <f t="shared" si="6049"/>
        <v>0</v>
      </c>
      <c r="K4181" s="47">
        <f t="shared" si="6049"/>
        <v>0</v>
      </c>
      <c r="L4181" s="5">
        <f t="shared" si="6049"/>
        <v>0</v>
      </c>
      <c r="M4181" s="5">
        <f t="shared" si="6049"/>
        <v>0</v>
      </c>
      <c r="N4181" s="5">
        <f t="shared" si="6049"/>
        <v>0</v>
      </c>
      <c r="O4181" s="5">
        <f t="shared" si="5982"/>
        <v>0</v>
      </c>
      <c r="P4181" s="5">
        <f>VLOOKUP(CONCATENATE($F4181," ",$G4181),AllocFactorMatrix,(P$4+1),FALSE)*$E4182</f>
        <v>0</v>
      </c>
      <c r="Q4181" s="5">
        <f>VLOOKUP(CONCATENATE($F4181," ",$G4181),AllocFactorMatrix,(Q$4+1),FALSE)*$E4182</f>
        <v>0</v>
      </c>
      <c r="R4181" s="5">
        <f>VLOOKUP(CONCATENATE($F4181," ",$G4181),AllocFactorMatrix,(R$4+1),FALSE)*$E4182</f>
        <v>0</v>
      </c>
      <c r="S4181" s="5">
        <f>VLOOKUP(CONCATENATE($F4181," ",$G4181),AllocFactorMatrix,(S$4+1),FALSE)*$E4182</f>
        <v>0</v>
      </c>
      <c r="T4181" s="5">
        <f t="shared" si="5985"/>
        <v>0</v>
      </c>
      <c r="U4181" s="5">
        <f>VLOOKUP(CONCATENATE($F4181," ",$G4181),AllocFactorMatrix,(U$4+1),FALSE)*$E4182</f>
        <v>0</v>
      </c>
      <c r="V4181" s="5">
        <f>VLOOKUP(CONCATENATE($F4181," ",$G4181),AllocFactorMatrix,(V$4+1),FALSE)*$E4182</f>
        <v>0</v>
      </c>
      <c r="W4181" s="5">
        <f>VLOOKUP(CONCATENATE($F4181," ",$G4181),AllocFactorMatrix,(W$4+1),FALSE)*$E4182</f>
        <v>0</v>
      </c>
      <c r="X4181" s="5">
        <f>VLOOKUP(CONCATENATE($F4181," ",$G4181),AllocFactorMatrix,(X$4+1),FALSE)*$E4182</f>
        <v>0</v>
      </c>
      <c r="Y4181" s="5">
        <f t="shared" si="6044"/>
        <v>0</v>
      </c>
      <c r="Z4181" s="5">
        <f>VLOOKUP(CONCATENATE($F4181," ",$G4181),AllocFactorMatrix,(Z$4+1),FALSE)*$E4182</f>
        <v>0</v>
      </c>
      <c r="AA4181" s="5">
        <f>VLOOKUP(CONCATENATE($F4181," ",$G4181),AllocFactorMatrix,(AA$4+1),FALSE)*$E4182</f>
        <v>0</v>
      </c>
      <c r="AB4181" s="5">
        <f t="shared" si="6023"/>
        <v>0</v>
      </c>
      <c r="AC4181" s="5">
        <f>VLOOKUP(CONCATENATE($F4181," ",$G4181),AllocFactorMatrix,(AC$4+1),FALSE)*$E4182</f>
        <v>0</v>
      </c>
      <c r="AD4181" s="5">
        <f>VLOOKUP(CONCATENATE($F4181," ",$G4181),AllocFactorMatrix,(AD$4+1),FALSE)*$E4182</f>
        <v>0</v>
      </c>
      <c r="AE4181" s="5">
        <f>VLOOKUP(CONCATENATE($F4181," ",$G4181),AllocFactorMatrix,(AE$4+1),FALSE)*$E4182</f>
        <v>0</v>
      </c>
    </row>
    <row r="4182" spans="3:31" collapsed="1">
      <c r="D4182" s="48" t="s">
        <v>262</v>
      </c>
      <c r="E4182" s="54">
        <v>-66384</v>
      </c>
      <c r="F4182" s="88" t="s">
        <v>29</v>
      </c>
      <c r="G4182" s="48" t="str">
        <f>$G$15</f>
        <v>TOTAL</v>
      </c>
      <c r="H4182" s="4">
        <f t="shared" si="6041"/>
        <v>-66383.999999999985</v>
      </c>
      <c r="I4182" s="5">
        <f t="shared" ref="I4182:N4182" si="6050">VLOOKUP(CONCATENATE($F4182," ",$G4182),AllocFactorMatrix,(I$4+1),FALSE)*$E4182</f>
        <v>-25970.987643789471</v>
      </c>
      <c r="J4182" s="47">
        <f t="shared" si="6050"/>
        <v>-4.1560685679259937</v>
      </c>
      <c r="K4182" s="47">
        <f t="shared" si="6050"/>
        <v>-11.98361046839632</v>
      </c>
      <c r="L4182" s="5">
        <f t="shared" si="6050"/>
        <v>-7488.8325704994677</v>
      </c>
      <c r="M4182" s="5">
        <f t="shared" si="6050"/>
        <v>-104.4469300879434</v>
      </c>
      <c r="N4182" s="5">
        <f t="shared" si="6050"/>
        <v>-14.601592306336109</v>
      </c>
      <c r="O4182" s="5">
        <f t="shared" si="5982"/>
        <v>-7607.8810928937473</v>
      </c>
      <c r="P4182" s="5">
        <f>VLOOKUP(CONCATENATE($F4182," ",$G4182),AllocFactorMatrix,(P$4+1),FALSE)*$E4182</f>
        <v>-4855.0669722518442</v>
      </c>
      <c r="Q4182" s="5">
        <f>VLOOKUP(CONCATENATE($F4182," ",$G4182),AllocFactorMatrix,(Q$4+1),FALSE)*$E4182</f>
        <v>-867.10715437738395</v>
      </c>
      <c r="R4182" s="5">
        <f>VLOOKUP(CONCATENATE($F4182," ",$G4182),AllocFactorMatrix,(R$4+1),FALSE)*$E4182</f>
        <v>-176.57477143139798</v>
      </c>
      <c r="S4182" s="5">
        <f>VLOOKUP(CONCATENATE($F4182," ",$G4182),AllocFactorMatrix,(S$4+1),FALSE)*$E4182</f>
        <v>-6.6692888751839696</v>
      </c>
      <c r="T4182" s="5">
        <f t="shared" si="5985"/>
        <v>-5905.4181869358108</v>
      </c>
      <c r="U4182" s="5">
        <f>VLOOKUP(CONCATENATE($F4182," ",$G4182),AllocFactorMatrix,(U$4+1),FALSE)*$E4182</f>
        <v>-254.62981326474767</v>
      </c>
      <c r="V4182" s="5">
        <f>VLOOKUP(CONCATENATE($F4182," ",$G4182),AllocFactorMatrix,(V$4+1),FALSE)*$E4182</f>
        <v>-4025.7457616883808</v>
      </c>
      <c r="W4182" s="5">
        <f>VLOOKUP(CONCATENATE($F4182," ",$G4182),AllocFactorMatrix,(W$4+1),FALSE)*$E4182</f>
        <v>-17314.077309415668</v>
      </c>
      <c r="X4182" s="5">
        <f>VLOOKUP(CONCATENATE($F4182," ",$G4182),AllocFactorMatrix,(X$4+1),FALSE)*$E4182</f>
        <v>-3256.9587829548059</v>
      </c>
      <c r="Y4182" s="5">
        <f t="shared" si="6044"/>
        <v>-24851.411667323602</v>
      </c>
      <c r="Z4182" s="5">
        <f>VLOOKUP(CONCATENATE($F4182," ",$G4182),AllocFactorMatrix,(Z$4+1),FALSE)*$E4182</f>
        <v>-1335.5787906835374</v>
      </c>
      <c r="AA4182" s="5">
        <f>VLOOKUP(CONCATENATE($F4182," ",$G4182),AllocFactorMatrix,(AA$4+1),FALSE)*$E4182</f>
        <v>-26.798122018047465</v>
      </c>
      <c r="AB4182" s="5">
        <f t="shared" si="6023"/>
        <v>-1362.3769127015848</v>
      </c>
      <c r="AC4182" s="5">
        <f>VLOOKUP(CONCATENATE($F4182," ",$G4182),AllocFactorMatrix,(AC$4+1),FALSE)*$E4182</f>
        <v>-23.904039754796781</v>
      </c>
      <c r="AD4182" s="5">
        <f>VLOOKUP(CONCATENATE($F4182," ",$G4182),AllocFactorMatrix,(AD$4+1),FALSE)*$E4182</f>
        <v>-535.44230383198112</v>
      </c>
      <c r="AE4182" s="5">
        <f>VLOOKUP(CONCATENATE($F4182," ",$G4182),AllocFactorMatrix,(AE$4+1),FALSE)*$E4182</f>
        <v>-110.43847373266254</v>
      </c>
    </row>
    <row r="4184" spans="3:31" hidden="1" outlineLevel="1">
      <c r="E4184" s="9"/>
      <c r="F4184" s="99"/>
      <c r="G4184" s="53"/>
      <c r="H4184" s="53">
        <f t="shared" ref="H4184:AE4184" ca="1" si="6051">H3631+H3639+H3647+H3655+H3663+H3671+H3679+H3687+H3695+H3703+H3711+H3719+H3727+H3735+H3743+H3751+H3839+H3759+H3767+H3775+H3783+H3791+H3799+H3807+H3815+H3823+H3831+H3847+H3855+H3863+H3871+H4007+H4015+H4023+H4031+H4039+H4047+H4055+H4063+H4071+H4079+H4087+H4127+H4135+H4143+H4151+H4159+H4167+H4175+H4095+H4103+H4111+H3879+H3887+H3895+H3903+H3911+H3919+H3927+H3935+H3943+H3951+H3959+H3967+H3975+H3983+H3991+H3999+H4119</f>
        <v>1764769.1159111618</v>
      </c>
      <c r="I4184" s="53">
        <f t="shared" ca="1" si="6051"/>
        <v>909283.57748612924</v>
      </c>
      <c r="J4184" s="53">
        <f t="shared" ref="J4184:K4184" ca="1" si="6052">J3631+J3639+J3647+J3655+J3663+J3671+J3679+J3687+J3695+J3703+J3711+J3719+J3727+J3735+J3743+J3751+J3839+J3759+J3767+J3775+J3783+J3791+J3799+J3807+J3815+J3823+J3831+J3847+J3855+J3863+J3871+J4007+J4015+J4023+J4031+J4039+J4047+J4055+J4063+J4071+J4079+J4087+J4127+J4135+J4143+J4151+J4159+J4167+J4175+J4095+J4103+J4111+J3879+J3887+J3895+J3903+J3911+J3919+J3927+J3935+J3943+J3951+J3959+J3967+J3975+J3983+J3991+J3999+J4119</f>
        <v>204.80002721109827</v>
      </c>
      <c r="K4184" s="53">
        <f t="shared" ca="1" si="6052"/>
        <v>359.04016480615388</v>
      </c>
      <c r="L4184" s="53">
        <f t="shared" ca="1" si="6051"/>
        <v>211338.44845364304</v>
      </c>
      <c r="M4184" s="53">
        <f t="shared" ca="1" si="6051"/>
        <v>2944.9070972455806</v>
      </c>
      <c r="N4184" s="53">
        <f t="shared" ca="1" si="6051"/>
        <v>411.42335055732212</v>
      </c>
      <c r="O4184" s="53">
        <f t="shared" ca="1" si="6051"/>
        <v>214694.77890144609</v>
      </c>
      <c r="P4184" s="53">
        <f t="shared" ca="1" si="6051"/>
        <v>125739.79186196954</v>
      </c>
      <c r="Q4184" s="53">
        <f t="shared" ca="1" si="6051"/>
        <v>22509.63648115121</v>
      </c>
      <c r="R4184" s="53">
        <f t="shared" ca="1" si="6051"/>
        <v>4572.9196999301876</v>
      </c>
      <c r="S4184" s="53">
        <f t="shared" ca="1" si="6051"/>
        <v>174.54751827780453</v>
      </c>
      <c r="T4184" s="53">
        <f t="shared" ca="1" si="6051"/>
        <v>152996.8955613288</v>
      </c>
      <c r="U4184" s="53">
        <f t="shared" ca="1" si="6051"/>
        <v>5967.7588713242903</v>
      </c>
      <c r="V4184" s="53">
        <f t="shared" ca="1" si="6051"/>
        <v>80283.913300927044</v>
      </c>
      <c r="W4184" s="53">
        <f t="shared" ca="1" si="6051"/>
        <v>307327.99076599942</v>
      </c>
      <c r="X4184" s="53">
        <f t="shared" ca="1" si="6051"/>
        <v>55529.37292579066</v>
      </c>
      <c r="Y4184" s="53">
        <f t="shared" ca="1" si="6051"/>
        <v>449109.03586404113</v>
      </c>
      <c r="Z4184" s="53">
        <f t="shared" ca="1" si="6051"/>
        <v>34542.375686206011</v>
      </c>
      <c r="AA4184" s="53">
        <f t="shared" ca="1" si="6051"/>
        <v>690.61678838225305</v>
      </c>
      <c r="AB4184" s="53">
        <f t="shared" ca="1" si="6051"/>
        <v>35232.992474588245</v>
      </c>
      <c r="AC4184" s="53">
        <f t="shared" ca="1" si="6051"/>
        <v>455.35471341465677</v>
      </c>
      <c r="AD4184" s="53">
        <f t="shared" ca="1" si="6051"/>
        <v>2018.7908216296198</v>
      </c>
      <c r="AE4184" s="53">
        <f t="shared" ca="1" si="6051"/>
        <v>413.84989656630648</v>
      </c>
    </row>
    <row r="4185" spans="3:31" hidden="1" outlineLevel="1">
      <c r="E4185" s="9"/>
      <c r="F4185" s="99"/>
      <c r="G4185" s="53"/>
      <c r="H4185" s="53">
        <f t="shared" ref="H4185:AE4185" ca="1" si="6053">H3632+H3640+H3648+H3656+H3664+H3672+H3680+H3688+H3696+H3704+H3712+H3720+H3728+H3736+H3744+H3752+H3840+H3760+H3768+H3776+H3784+H3792+H3800+H3808+H3816+H3824+H3832+H3848+H3856+H3864+H3872+H4008+H4016+H4024+H4032+H4040+H4048+H4056+H4064+H4072+H4080+H4088+H4128+H4136+H4144+H4152+H4160+H4168+H4176+H4096+H4104+H4112+H3880+H3888+H3896+H3904+H3912+H3920+H3928+H3936+H3944+H3952+H3960+H3968+H3976+H3984+H3992+H4000+H4120</f>
        <v>760745.44089935184</v>
      </c>
      <c r="I4185" s="53">
        <f t="shared" ca="1" si="6053"/>
        <v>392145.30555454106</v>
      </c>
      <c r="J4185" s="53">
        <f t="shared" ref="J4185:K4185" ca="1" si="6054">J3632+J3640+J3648+J3656+J3664+J3672+J3680+J3688+J3696+J3704+J3712+J3720+J3728+J3736+J3744+J3752+J3840+J3760+J3768+J3776+J3784+J3792+J3800+J3808+J3816+J3824+J3832+J3848+J3856+J3864+J3872+J4008+J4016+J4024+J4032+J4040+J4048+J4056+J4064+J4072+J4080+J4088+J4128+J4136+J4144+J4152+J4160+J4168+J4176+J4096+J4104+J4112+J3880+J3888+J3896+J3904+J3912+J3920+J3928+J3936+J3944+J3952+J3960+J3968+J3976+J3984+J3992+J4000+J4120</f>
        <v>88.013335816780994</v>
      </c>
      <c r="K4185" s="53">
        <f t="shared" ca="1" si="6054"/>
        <v>153.99626179296294</v>
      </c>
      <c r="L4185" s="53">
        <f t="shared" ca="1" si="6053"/>
        <v>91098.594129221776</v>
      </c>
      <c r="M4185" s="53">
        <f t="shared" ca="1" si="6053"/>
        <v>1269.3882445284969</v>
      </c>
      <c r="N4185" s="53">
        <f t="shared" ca="1" si="6053"/>
        <v>177.38711517357461</v>
      </c>
      <c r="O4185" s="53">
        <f t="shared" ca="1" si="6053"/>
        <v>92545.369488923883</v>
      </c>
      <c r="P4185" s="53">
        <f t="shared" ca="1" si="6053"/>
        <v>54205.944245480699</v>
      </c>
      <c r="Q4185" s="53">
        <f t="shared" ca="1" si="6053"/>
        <v>9691.1179075278887</v>
      </c>
      <c r="R4185" s="53">
        <f t="shared" ca="1" si="6053"/>
        <v>1969.8632368993756</v>
      </c>
      <c r="S4185" s="53">
        <f t="shared" ca="1" si="6053"/>
        <v>75.288788544776224</v>
      </c>
      <c r="T4185" s="53">
        <f t="shared" ca="1" si="6053"/>
        <v>65942.214178452778</v>
      </c>
      <c r="U4185" s="53">
        <f t="shared" ca="1" si="6053"/>
        <v>2573.2951887193976</v>
      </c>
      <c r="V4185" s="53">
        <f t="shared" ca="1" si="6053"/>
        <v>34564.512656708604</v>
      </c>
      <c r="W4185" s="53">
        <f t="shared" ca="1" si="6053"/>
        <v>132396.36510657676</v>
      </c>
      <c r="X4185" s="53">
        <f t="shared" ca="1" si="6053"/>
        <v>23902.750425605627</v>
      </c>
      <c r="Y4185" s="53">
        <f t="shared" ca="1" si="6053"/>
        <v>193436.92337761016</v>
      </c>
      <c r="Z4185" s="53">
        <f t="shared" ca="1" si="6053"/>
        <v>14891.458777219925</v>
      </c>
      <c r="AA4185" s="53">
        <f t="shared" ca="1" si="6053"/>
        <v>297.80608776819378</v>
      </c>
      <c r="AB4185" s="53">
        <f t="shared" ca="1" si="6053"/>
        <v>15189.264864988139</v>
      </c>
      <c r="AC4185" s="53">
        <f t="shared" ca="1" si="6053"/>
        <v>196.28499718684208</v>
      </c>
      <c r="AD4185" s="53">
        <f t="shared" ca="1" si="6053"/>
        <v>869.77825837868227</v>
      </c>
      <c r="AE4185" s="53">
        <f t="shared" ca="1" si="6053"/>
        <v>178.29058165969349</v>
      </c>
    </row>
    <row r="4186" spans="3:31" hidden="1" outlineLevel="1">
      <c r="E4186" s="9"/>
      <c r="F4186" s="99"/>
      <c r="G4186" s="53"/>
      <c r="H4186" s="53">
        <f t="shared" ref="H4186:AE4186" ca="1" si="6055">H3633+H3641+H3649+H3657+H3665+H3673+H3681+H3689+H3697+H3705+H3713+H3721+H3729+H3737+H3745+H3753+H3841+H3761+H3769+H3777+H3785+H3793+H3801+H3809+H3817+H3825+H3833+H3849+H3857+H3865+H3873+H4009+H4017+H4025+H4033+H4041+H4049+H4057+H4065+H4073+H4081+H4089+H4129+H4137+H4145+H4153+H4161+H4169+H4177+H4097+H4105+H4113+H3881+H3889+H3897+H3905+H3913+H3921+H3929+H3937+H3945+H3953+H3961+H3969+H3977+H3985+H3993+H4001+H4121</f>
        <v>210653.9463107214</v>
      </c>
      <c r="I4186" s="53">
        <f t="shared" ca="1" si="6055"/>
        <v>107848.77343936842</v>
      </c>
      <c r="J4186" s="53">
        <f t="shared" ref="J4186:K4186" ca="1" si="6056">J3633+J3641+J3649+J3657+J3665+J3673+J3681+J3689+J3697+J3705+J3713+J3721+J3729+J3737+J3745+J3753+J3841+J3761+J3769+J3777+J3785+J3793+J3801+J3809+J3817+J3825+J3833+J3849+J3857+J3865+J3873+J4009+J4017+J4025+J4033+J4041+J4049+J4057+J4065+J4073+J4081+J4089+J4129+J4137+J4145+J4153+J4161+J4169+J4177+J4097+J4105+J4113+J3881+J3889+J3897+J3905+J3913+J3921+J3929+J3937+J3945+J3953+J3961+J3969+J3977+J3985+J3993+J4001+J4121</f>
        <v>17.615400798176506</v>
      </c>
      <c r="K4186" s="53">
        <f t="shared" ca="1" si="6056"/>
        <v>32.763050030920404</v>
      </c>
      <c r="L4186" s="53">
        <f t="shared" ca="1" si="6055"/>
        <v>25195.822896043388</v>
      </c>
      <c r="M4186" s="53">
        <f t="shared" ca="1" si="6055"/>
        <v>352.59862078251444</v>
      </c>
      <c r="N4186" s="53">
        <f t="shared" ca="1" si="6055"/>
        <v>64.00370878853505</v>
      </c>
      <c r="O4186" s="53">
        <f t="shared" ca="1" si="6055"/>
        <v>25612.425225614421</v>
      </c>
      <c r="P4186" s="53">
        <f t="shared" ca="1" si="6055"/>
        <v>14551.81826159185</v>
      </c>
      <c r="Q4186" s="53">
        <f t="shared" ca="1" si="6055"/>
        <v>2609.3349670581551</v>
      </c>
      <c r="R4186" s="53">
        <f t="shared" ca="1" si="6055"/>
        <v>686.463161185937</v>
      </c>
      <c r="S4186" s="53">
        <f t="shared" ca="1" si="6055"/>
        <v>0</v>
      </c>
      <c r="T4186" s="53">
        <f t="shared" ca="1" si="6055"/>
        <v>17847.616389835937</v>
      </c>
      <c r="U4186" s="53">
        <f t="shared" ca="1" si="6055"/>
        <v>657.47000784632496</v>
      </c>
      <c r="V4186" s="53">
        <f t="shared" ca="1" si="6055"/>
        <v>9180.2046849062372</v>
      </c>
      <c r="W4186" s="53">
        <f t="shared" ca="1" si="6055"/>
        <v>45331.014561811484</v>
      </c>
      <c r="X4186" s="53">
        <f t="shared" ca="1" si="6055"/>
        <v>2.875675001903776E-156</v>
      </c>
      <c r="Y4186" s="53">
        <f t="shared" ca="1" si="6055"/>
        <v>55168.689254564066</v>
      </c>
      <c r="Z4186" s="53">
        <f t="shared" ca="1" si="6055"/>
        <v>3992.7459339577345</v>
      </c>
      <c r="AA4186" s="53">
        <f t="shared" ca="1" si="6055"/>
        <v>80.267799587319047</v>
      </c>
      <c r="AB4186" s="53">
        <f t="shared" ca="1" si="6055"/>
        <v>4073.013733545049</v>
      </c>
      <c r="AC4186" s="53">
        <f t="shared" ca="1" si="6055"/>
        <v>53.049816963942419</v>
      </c>
      <c r="AD4186" s="53">
        <f t="shared" ca="1" si="6055"/>
        <v>0</v>
      </c>
      <c r="AE4186" s="53">
        <f t="shared" ca="1" si="6055"/>
        <v>0</v>
      </c>
    </row>
    <row r="4187" spans="3:31" hidden="1" outlineLevel="1">
      <c r="E4187" s="9"/>
      <c r="F4187" s="99"/>
      <c r="G4187" s="53"/>
      <c r="H4187" s="53">
        <f t="shared" ref="H4187:AE4187" ca="1" si="6057">H3634+H3642+H3650+H3658+H3666+H3674+H3682+H3690+H3698+H3706+H3714+H3722+H3730+H3738+H3746+H3754+H3842+H3762+H3770+H3778+H3786+H3794+H3802+H3810+H3818+H3826+H3834+H3850+H3858+H3866+H3874+H4010+H4018+H4026+H4034+H4042+H4050+H4058+H4066+H4074+H4082+H4090+H4130+H4138+H4146+H4154+H4162+H4170+H4178+H4098+H4106+H4114+H3882+H3890+H3898+H3906+H3914+H3922+H3930+H3938+H3946+H3954+H3962+H3970+H3978+H3986+H3994+H4002+H4122</f>
        <v>578370.35650442122</v>
      </c>
      <c r="I4187" s="53">
        <f t="shared" ca="1" si="6057"/>
        <v>379429.07209050015</v>
      </c>
      <c r="J4187" s="53">
        <f t="shared" ref="J4187:K4187" ca="1" si="6058">J3634+J3642+J3650+J3658+J3666+J3674+J3682+J3690+J3698+J3706+J3714+J3722+J3730+J3738+J3746+J3754+J3842+J3762+J3770+J3778+J3786+J3794+J3802+J3810+J3818+J3826+J3834+J3850+J3858+J3866+J3874+J4010+J4018+J4026+J4034+J4042+J4050+J4058+J4066+J4074+J4082+J4090+J4130+J4138+J4146+J4154+J4162+J4170+J4178+J4098+J4106+J4114+J3882+J3890+J3898+J3906+J3914+J3922+J3930+J3938+J3946+J3954+J3962+J3970+J3978+J3986+J3994+J4002+J4122</f>
        <v>62.820363215809209</v>
      </c>
      <c r="K4187" s="53">
        <f t="shared" ca="1" si="6058"/>
        <v>116.31653780100646</v>
      </c>
      <c r="L4187" s="53">
        <f t="shared" ca="1" si="6057"/>
        <v>88336.601638411827</v>
      </c>
      <c r="M4187" s="53">
        <f t="shared" ca="1" si="6057"/>
        <v>1237.1679166686069</v>
      </c>
      <c r="N4187" s="53">
        <f t="shared" ca="1" si="6057"/>
        <v>0</v>
      </c>
      <c r="O4187" s="53">
        <f t="shared" ca="1" si="6057"/>
        <v>89573.769555080449</v>
      </c>
      <c r="P4187" s="53">
        <f t="shared" ca="1" si="6057"/>
        <v>51252.186419392034</v>
      </c>
      <c r="Q4187" s="53">
        <f t="shared" ca="1" si="6057"/>
        <v>9175.1016031695235</v>
      </c>
      <c r="R4187" s="53">
        <f t="shared" ca="1" si="6057"/>
        <v>0</v>
      </c>
      <c r="S4187" s="53">
        <f t="shared" ca="1" si="6057"/>
        <v>0</v>
      </c>
      <c r="T4187" s="53">
        <f t="shared" ca="1" si="6057"/>
        <v>60427.288022561552</v>
      </c>
      <c r="U4187" s="53">
        <f t="shared" ca="1" si="6057"/>
        <v>2324.0955037692311</v>
      </c>
      <c r="V4187" s="53">
        <f t="shared" ca="1" si="6057"/>
        <v>31907.896069319486</v>
      </c>
      <c r="W4187" s="53">
        <f t="shared" ca="1" si="6057"/>
        <v>-4.3600516651598372E-84</v>
      </c>
      <c r="X4187" s="53">
        <f t="shared" ca="1" si="6057"/>
        <v>4.4748944590689857E-156</v>
      </c>
      <c r="Y4187" s="53">
        <f t="shared" ca="1" si="6057"/>
        <v>34231.991573088722</v>
      </c>
      <c r="Z4187" s="53">
        <f t="shared" ca="1" si="6057"/>
        <v>14061.250931374187</v>
      </c>
      <c r="AA4187" s="53">
        <f t="shared" ca="1" si="6057"/>
        <v>282.76799486517621</v>
      </c>
      <c r="AB4187" s="53">
        <f t="shared" ca="1" si="6057"/>
        <v>14344.018926239343</v>
      </c>
      <c r="AC4187" s="53">
        <f t="shared" ca="1" si="6057"/>
        <v>185.07943593415789</v>
      </c>
      <c r="AD4187" s="53">
        <f t="shared" ca="1" si="6057"/>
        <v>0</v>
      </c>
      <c r="AE4187" s="53">
        <f t="shared" ca="1" si="6057"/>
        <v>0</v>
      </c>
    </row>
    <row r="4188" spans="3:31" hidden="1" outlineLevel="1">
      <c r="E4188" s="9"/>
      <c r="F4188" s="99"/>
      <c r="G4188" s="53"/>
      <c r="H4188" s="53">
        <f t="shared" ref="H4188:AE4188" ca="1" si="6059">H3635+H3643+H3651+H3659+H3667+H3675+H3683+H3691+H3699+H3707+H3715+H3723+H3731+H3739+H3747+H3755+H3843+H3763+H3771+H3779+H3787+H3795+H3803+H3811+H3819+H3827+H3835+H3851+H3859+H3867+H3875+H4011+H4019+H4027+H4035+H4043+H4051+H4059+H4067+H4075+H4083+H4091+H4131+H4139+H4147+H4155+H4163+H4171+H4179+H4099+H4107+H4115+H3883+H3891+H3899+H3907+H3915+H3923+H3931+H3939+H3947+H3955+H3963+H3971+H3979+H3987+H3995+H4003+H4123</f>
        <v>291477.23854627245</v>
      </c>
      <c r="I4188" s="53">
        <f t="shared" ca="1" si="6059"/>
        <v>216516.92863964196</v>
      </c>
      <c r="J4188" s="53">
        <f t="shared" ref="J4188:K4188" ca="1" si="6060">J3635+J3643+J3651+J3659+J3667+J3675+J3683+J3691+J3699+J3707+J3715+J3723+J3731+J3739+J3747+J3755+J3843+J3763+J3771+J3779+J3787+J3795+J3803+J3811+J3819+J3827+J3835+J3851+J3859+J3867+J3875+J4011+J4019+J4027+J4035+J4043+J4051+J4059+J4067+J4075+J4083+J4091+J4131+J4139+J4147+J4155+J4163+J4171+J4179+J4099+J4107+J4115+J3883+J3891+J3899+J3907+J3915+J3923+J3931+J3939+J3947+J3955+J3963+J3971+J3979+J3987+J3995+J4003+J4123</f>
        <v>54.102638920543754</v>
      </c>
      <c r="K4188" s="53">
        <f t="shared" ca="1" si="6060"/>
        <v>70.162300103761964</v>
      </c>
      <c r="L4188" s="53">
        <f t="shared" ca="1" si="6059"/>
        <v>43438.891438610372</v>
      </c>
      <c r="M4188" s="53">
        <f t="shared" ca="1" si="6059"/>
        <v>0</v>
      </c>
      <c r="N4188" s="53">
        <f t="shared" ca="1" si="6059"/>
        <v>0</v>
      </c>
      <c r="O4188" s="53">
        <f t="shared" ca="1" si="6059"/>
        <v>43438.891438610372</v>
      </c>
      <c r="P4188" s="53">
        <f t="shared" ca="1" si="6059"/>
        <v>21693.897662598949</v>
      </c>
      <c r="Q4188" s="53">
        <f t="shared" ca="1" si="6059"/>
        <v>0</v>
      </c>
      <c r="R4188" s="53">
        <f t="shared" ca="1" si="6059"/>
        <v>0</v>
      </c>
      <c r="S4188" s="53">
        <f t="shared" ca="1" si="6059"/>
        <v>0</v>
      </c>
      <c r="T4188" s="53">
        <f t="shared" ca="1" si="6059"/>
        <v>21693.897662598949</v>
      </c>
      <c r="U4188" s="53">
        <f t="shared" ca="1" si="6059"/>
        <v>813.49773059015502</v>
      </c>
      <c r="V4188" s="53">
        <f t="shared" ca="1" si="6059"/>
        <v>5.3503760671772484E-127</v>
      </c>
      <c r="W4188" s="53">
        <f t="shared" ca="1" si="6059"/>
        <v>-1.6541315024521968E-85</v>
      </c>
      <c r="X4188" s="53">
        <f t="shared" ca="1" si="6059"/>
        <v>0</v>
      </c>
      <c r="Y4188" s="53">
        <f t="shared" ca="1" si="6059"/>
        <v>813.49773059015502</v>
      </c>
      <c r="Z4188" s="53">
        <f t="shared" ca="1" si="6059"/>
        <v>6134.7571761290155</v>
      </c>
      <c r="AA4188" s="53">
        <f t="shared" ca="1" si="6059"/>
        <v>0</v>
      </c>
      <c r="AB4188" s="53">
        <f t="shared" ca="1" si="6059"/>
        <v>6134.7571761290155</v>
      </c>
      <c r="AC4188" s="53">
        <f t="shared" ca="1" si="6059"/>
        <v>72.45390117894668</v>
      </c>
      <c r="AD4188" s="53">
        <f t="shared" ca="1" si="6059"/>
        <v>2222.3186105477384</v>
      </c>
      <c r="AE4188" s="53">
        <f t="shared" ca="1" si="6059"/>
        <v>460.2284479516386</v>
      </c>
    </row>
    <row r="4189" spans="3:31" hidden="1" outlineLevel="1">
      <c r="E4189" s="9"/>
      <c r="F4189" s="99"/>
      <c r="G4189" s="53"/>
      <c r="H4189" s="53">
        <f t="shared" ref="H4189:AE4189" ca="1" si="6061">H3636+H3644+H3652+H3660+H3668+H3676+H3684+H3692+H3700+H3708+H3716+H3724+H3732+H3740+H3748+H3756+H3844+H3764+H3772+H3780+H3788+H3796+H3804+H3812+H3820+H3828+H3836+H3852+H3860+H3868+H3876+H4012+H4020+H4028+H4036+H4044+H4052+H4060+H4068+H4076+H4084+H4092+H4132+H4140+H4148+H4156+H4164+H4172+H4180+H4100+H4108+H4116+H3884+H3892+H3900+H3908+H3916+H3924+H3932+H3940+H3948+H3956+H3964+H3972+H3980+H3988+H3996+H4004+H4124</f>
        <v>673714.66908973735</v>
      </c>
      <c r="I4189" s="53">
        <f t="shared" ca="1" si="6061"/>
        <v>263420.07231894607</v>
      </c>
      <c r="J4189" s="53">
        <f t="shared" ref="J4189:K4189" ca="1" si="6062">J3636+J3644+J3652+J3660+J3668+J3676+J3684+J3692+J3700+J3708+J3716+J3724+J3732+J3740+J3748+J3756+J3844+J3764+J3772+J3780+J3788+J3796+J3804+J3812+J3820+J3828+J3836+J3852+J3860+J3868+J3876+J4012+J4020+J4028+J4036+J4044+J4052+J4060+J4068+J4076+J4084+J4092+J4132+J4140+J4148+J4156+J4164+J4172+J4180+J4100+J4108+J4116+J3884+J3892+J3900+J3908+J3916+J3924+J3932+J3940+J3948+J3956+J3964+J3972+J3980+J3988+J3996+J4004+J4124</f>
        <v>42.232331378385844</v>
      </c>
      <c r="K4189" s="53">
        <f t="shared" ca="1" si="6062"/>
        <v>122.37224218289951</v>
      </c>
      <c r="L4189" s="53">
        <f t="shared" ca="1" si="6061"/>
        <v>75934.030845212401</v>
      </c>
      <c r="M4189" s="53">
        <f t="shared" ca="1" si="6061"/>
        <v>1059.7633663008521</v>
      </c>
      <c r="N4189" s="53">
        <f t="shared" ca="1" si="6061"/>
        <v>147.89173939410938</v>
      </c>
      <c r="O4189" s="53">
        <f t="shared" ca="1" si="6061"/>
        <v>77141.685950907355</v>
      </c>
      <c r="P4189" s="53">
        <f t="shared" ca="1" si="6061"/>
        <v>49242.006256472545</v>
      </c>
      <c r="Q4189" s="53">
        <f t="shared" ca="1" si="6061"/>
        <v>8811.8395858125787</v>
      </c>
      <c r="R4189" s="53">
        <f t="shared" ca="1" si="6061"/>
        <v>1793.5164738911831</v>
      </c>
      <c r="S4189" s="53">
        <f t="shared" ca="1" si="6061"/>
        <v>67.648533483029027</v>
      </c>
      <c r="T4189" s="53">
        <f t="shared" ca="1" si="6061"/>
        <v>59915.010849659324</v>
      </c>
      <c r="U4189" s="53">
        <f t="shared" ca="1" si="6061"/>
        <v>2581.2595893646335</v>
      </c>
      <c r="V4189" s="53">
        <f t="shared" ca="1" si="6061"/>
        <v>40908.135742555525</v>
      </c>
      <c r="W4189" s="53">
        <f t="shared" ca="1" si="6061"/>
        <v>175886.65605133347</v>
      </c>
      <c r="X4189" s="53">
        <f t="shared" ca="1" si="6061"/>
        <v>33098.580032644815</v>
      </c>
      <c r="Y4189" s="53">
        <f t="shared" ca="1" si="6061"/>
        <v>252474.63141589845</v>
      </c>
      <c r="Z4189" s="53">
        <f t="shared" ca="1" si="6061"/>
        <v>13540.084041816757</v>
      </c>
      <c r="AA4189" s="53">
        <f t="shared" ca="1" si="6061"/>
        <v>271.66462212226094</v>
      </c>
      <c r="AB4189" s="53">
        <f t="shared" ca="1" si="6061"/>
        <v>13811.748663939021</v>
      </c>
      <c r="AC4189" s="53">
        <f t="shared" ca="1" si="6061"/>
        <v>242.27283190581505</v>
      </c>
      <c r="AD4189" s="53">
        <f t="shared" ca="1" si="6061"/>
        <v>5425.9023690365266</v>
      </c>
      <c r="AE4189" s="53">
        <f t="shared" ca="1" si="6061"/>
        <v>1118.7401158835817</v>
      </c>
    </row>
    <row r="4190" spans="3:31" hidden="1" outlineLevel="1">
      <c r="E4190" s="9"/>
      <c r="F4190" s="99"/>
      <c r="G4190" s="53"/>
      <c r="H4190" s="53">
        <f t="shared" ref="H4190:AE4190" ca="1" si="6063">H3637+H3645+H3653+H3661+H3669+H3677+H3685+H3693+H3701+H3709+H3717+H3725+H3733+H3741+H3749+H3757+H3845+H3765+H3773+H3781+H3789+H3797+H3805+H3813+H3821+H3829+H3837+H3853+H3861+H3869+H3877+H4013+H4021+H4029+H4037+H4045+H4053+H4061+H4069+H4077+H4085+H4093+H4133+H4141+H4149+H4157+H4165+H4173+H4181+H4101+H4109+H4117+H3885+H3893+H3901+H3909+H3917+H3925+H3933+H3941+H3949+H3957+H3965+H3973+H3981+H3989+H3997+H4005+H4125</f>
        <v>149350.23273833486</v>
      </c>
      <c r="I4190" s="53">
        <f t="shared" ca="1" si="6063"/>
        <v>89854.342225908462</v>
      </c>
      <c r="J4190" s="53">
        <f t="shared" ref="J4190:K4190" ca="1" si="6064">J3637+J3645+J3653+J3661+J3669+J3677+J3685+J3693+J3701+J3709+J3717+J3725+J3733+J3741+J3749+J3757+J3845+J3765+J3773+J3781+J3789+J3797+J3805+J3813+J3821+J3829+J3837+J3853+J3861+J3869+J3877+J4013+J4021+J4029+J4037+J4045+J4053+J4061+J4069+J4077+J4085+J4093+J4133+J4141+J4149+J4157+J4165+J4173+J4181+J4101+J4109+J4117+J3885+J3893+J3901+J3909+J3917+J3925+J3933+J3941+J3949+J3957+J3965+J3973+J3981+J3989+J3997+J4005+J4125</f>
        <v>18.269492598133589</v>
      </c>
      <c r="K4190" s="53">
        <f t="shared" ca="1" si="6064"/>
        <v>7.2025581640116494</v>
      </c>
      <c r="L4190" s="53">
        <f t="shared" ca="1" si="6063"/>
        <v>22271.313829322917</v>
      </c>
      <c r="M4190" s="53">
        <f t="shared" ca="1" si="6063"/>
        <v>1230.9291099432403</v>
      </c>
      <c r="N4190" s="53">
        <f t="shared" ca="1" si="6063"/>
        <v>208.18034888767167</v>
      </c>
      <c r="O4190" s="53">
        <f t="shared" ca="1" si="6063"/>
        <v>23710.423288153841</v>
      </c>
      <c r="P4190" s="53">
        <f t="shared" ca="1" si="6063"/>
        <v>1567.0356076144947</v>
      </c>
      <c r="Q4190" s="53">
        <f t="shared" ca="1" si="6063"/>
        <v>433.19419465735001</v>
      </c>
      <c r="R4190" s="53">
        <f t="shared" ca="1" si="6063"/>
        <v>507.41826787029493</v>
      </c>
      <c r="S4190" s="53">
        <f t="shared" ca="1" si="6063"/>
        <v>64.018198137580782</v>
      </c>
      <c r="T4190" s="53">
        <f t="shared" ca="1" si="6063"/>
        <v>2571.6662682797232</v>
      </c>
      <c r="U4190" s="53">
        <f t="shared" ca="1" si="6063"/>
        <v>10.717925746175741</v>
      </c>
      <c r="V4190" s="53">
        <f t="shared" ca="1" si="6063"/>
        <v>308.21077726453905</v>
      </c>
      <c r="W4190" s="53">
        <f t="shared" ca="1" si="6063"/>
        <v>851.25830432272824</v>
      </c>
      <c r="X4190" s="53">
        <f t="shared" ca="1" si="6063"/>
        <v>251.69405742776348</v>
      </c>
      <c r="Y4190" s="53">
        <f t="shared" ca="1" si="6063"/>
        <v>1421.8810647612052</v>
      </c>
      <c r="Z4190" s="53">
        <f t="shared" ca="1" si="6063"/>
        <v>319.56694597414361</v>
      </c>
      <c r="AA4190" s="53">
        <f t="shared" ca="1" si="6063"/>
        <v>5.6931619238901341</v>
      </c>
      <c r="AB4190" s="53">
        <f t="shared" ca="1" si="6063"/>
        <v>325.26010789803433</v>
      </c>
      <c r="AC4190" s="53">
        <f t="shared" ca="1" si="6063"/>
        <v>29.999371639089119</v>
      </c>
      <c r="AD4190" s="53">
        <f t="shared" ca="1" si="6063"/>
        <v>26575.516919279606</v>
      </c>
      <c r="AE4190" s="53">
        <f t="shared" ca="1" si="6063"/>
        <v>4835.6714416525519</v>
      </c>
    </row>
    <row r="4191" spans="3:31" collapsed="1">
      <c r="C4191" s="48" t="s">
        <v>333</v>
      </c>
      <c r="E4191" s="53">
        <f>E3638+E3646+E3654+E3662+E3670+E3678+E3686+E3694+E3702+E3710+E3718+E3726+E3734+E3742+E3750+E3758+E3846+E3766+E3774+E3782+E3790+E3798+E3806+E3814+E3822+E3830+E3838+E3854+E3862+E3870+E3878+E4014+E4022+E4030+E4038+E4046+E4054+E4062+E4070+E4078+E4086+E4094+E4134+E4142+E4150+E4158+E4166+E4174+E4182+E4102+E4110+E4118+E3886+E3894+E3902+E3910+E3918+E3926+E3934+E3942+E3950+E3958+E3966+E3974+E3982+E3990+E3998+E4006+E4126</f>
        <v>4429081</v>
      </c>
      <c r="F4191" s="167"/>
      <c r="G4191" s="53"/>
      <c r="H4191" s="53">
        <f t="shared" ref="H4191:AE4191" ca="1" si="6065">H3638+H3646+H3654+H3662+H3670+H3678+H3686+H3694+H3702+H3710+H3718+H3726+H3734+H3742+H3750+H3758+H3846+H3766+H3774+H3782+H3790+H3798+H3806+H3814+H3822+H3830+H3838+H3854+H3862+H3870+H3878+H4014+H4022+H4030+H4038+H4046+H4054+H4062+H4070+H4078+H4086+H4094+H4134+H4142+H4150+H4158+H4166+H4174+H4182+H4102+H4110+H4118+H3886+H3894+H3902+H3910+H3918+H3926+H3934+H3942+H3950+H3958+H3966+H3974+H3982+H3990+H3998+H4006+H4126</f>
        <v>4429081</v>
      </c>
      <c r="I4191" s="53">
        <f t="shared" ca="1" si="6065"/>
        <v>2358498.0717550339</v>
      </c>
      <c r="J4191" s="53">
        <f t="shared" ref="J4191:K4191" ca="1" si="6066">J3638+J3646+J3654+J3662+J3670+J3678+J3686+J3694+J3702+J3710+J3718+J3726+J3734+J3742+J3750+J3758+J3846+J3766+J3774+J3782+J3790+J3798+J3806+J3814+J3822+J3830+J3838+J3854+J3862+J3870+J3878+J4014+J4022+J4030+J4038+J4046+J4054+J4062+J4070+J4078+J4086+J4094+J4134+J4142+J4150+J4158+J4166+J4174+J4182+J4102+J4110+J4118+J3886+J3894+J3902+J3910+J3918+J3926+J3934+J3942+J3950+J3958+J3966+J3974+J3982+J3990+J3998+J4006+J4126</f>
        <v>487.85358993892874</v>
      </c>
      <c r="K4191" s="53">
        <f t="shared" ca="1" si="6066"/>
        <v>861.85311488171681</v>
      </c>
      <c r="L4191" s="53">
        <f t="shared" ca="1" si="6065"/>
        <v>557613.70323046565</v>
      </c>
      <c r="M4191" s="53">
        <f t="shared" ca="1" si="6065"/>
        <v>8094.754355469292</v>
      </c>
      <c r="N4191" s="53">
        <f t="shared" ca="1" si="6065"/>
        <v>1008.8862628012134</v>
      </c>
      <c r="O4191" s="53">
        <f t="shared" ca="1" si="6065"/>
        <v>566717.34384873626</v>
      </c>
      <c r="P4191" s="53">
        <f t="shared" ca="1" si="6065"/>
        <v>318252.68031511985</v>
      </c>
      <c r="Q4191" s="53">
        <f t="shared" ca="1" si="6065"/>
        <v>53230.224739376674</v>
      </c>
      <c r="R4191" s="53">
        <f t="shared" ca="1" si="6065"/>
        <v>9530.1808397769637</v>
      </c>
      <c r="S4191" s="53">
        <f t="shared" ca="1" si="6065"/>
        <v>381.50303844319035</v>
      </c>
      <c r="T4191" s="53">
        <f t="shared" ca="1" si="6065"/>
        <v>381394.58893271687</v>
      </c>
      <c r="U4191" s="53">
        <f t="shared" ca="1" si="6065"/>
        <v>14928.094817360214</v>
      </c>
      <c r="V4191" s="53">
        <f t="shared" ca="1" si="6065"/>
        <v>197152.87323168133</v>
      </c>
      <c r="W4191" s="53">
        <f t="shared" ca="1" si="6065"/>
        <v>661793.28479004325</v>
      </c>
      <c r="X4191" s="53">
        <f t="shared" ca="1" si="6065"/>
        <v>112782.39744146893</v>
      </c>
      <c r="Y4191" s="53">
        <f t="shared" ca="1" si="6065"/>
        <v>986656.65028055396</v>
      </c>
      <c r="Z4191" s="53">
        <f t="shared" ca="1" si="6065"/>
        <v>87482.239492677749</v>
      </c>
      <c r="AA4191" s="53">
        <f t="shared" ca="1" si="6065"/>
        <v>1628.8164546490941</v>
      </c>
      <c r="AB4191" s="53">
        <f t="shared" ca="1" si="6065"/>
        <v>89111.055947326895</v>
      </c>
      <c r="AC4191" s="53">
        <f t="shared" ca="1" si="6065"/>
        <v>1234.4950682234485</v>
      </c>
      <c r="AD4191" s="53">
        <f t="shared" ca="1" si="6065"/>
        <v>37112.306978872206</v>
      </c>
      <c r="AE4191" s="53">
        <f t="shared" ca="1" si="6065"/>
        <v>7006.7804837137755</v>
      </c>
    </row>
    <row r="4192" spans="3:31">
      <c r="E4192" s="4"/>
      <c r="F4192" s="167"/>
      <c r="G4192" s="7"/>
      <c r="H4192" s="4"/>
      <c r="I4192" s="4"/>
      <c r="J4192" s="46"/>
      <c r="K4192" s="46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  <c r="AC4192" s="4"/>
      <c r="AD4192" s="4"/>
      <c r="AE4192" s="4"/>
    </row>
    <row r="4193" spans="3:31">
      <c r="C4193" s="48" t="s">
        <v>393</v>
      </c>
      <c r="E4193" s="4"/>
      <c r="F4193" s="167"/>
      <c r="G4193" s="7"/>
      <c r="H4193" s="4"/>
      <c r="I4193" s="4"/>
      <c r="J4193" s="46"/>
      <c r="K4193" s="46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  <c r="AC4193" s="4"/>
      <c r="AD4193" s="4"/>
      <c r="AE4193" s="4"/>
    </row>
    <row r="4194" spans="3:31" hidden="1" outlineLevel="1">
      <c r="E4194" s="44"/>
      <c r="F4194" s="167" t="str">
        <f>F4201</f>
        <v>PROD_DEMAND</v>
      </c>
      <c r="G4194" s="48" t="str">
        <f>$G$8</f>
        <v>PRODUCTION</v>
      </c>
      <c r="H4194" s="4">
        <f t="shared" ref="H4194:H4225" si="6067">SUBTOTAL(9,I4194:AE4194)</f>
        <v>1245991.9999999998</v>
      </c>
      <c r="I4194" s="5">
        <f t="shared" ref="I4194:N4194" si="6068">VLOOKUP(CONCATENATE($F4194," ",$G4194),AllocFactorMatrix,(I$4+1),FALSE)*$E4201</f>
        <v>640777.46304233244</v>
      </c>
      <c r="J4194" s="47">
        <f t="shared" si="6068"/>
        <v>143.35290293067982</v>
      </c>
      <c r="K4194" s="47">
        <f t="shared" si="6068"/>
        <v>251.00071151860038</v>
      </c>
      <c r="L4194" s="5">
        <f t="shared" si="6068"/>
        <v>149344.38443499189</v>
      </c>
      <c r="M4194" s="5">
        <f t="shared" si="6068"/>
        <v>2078.1252086835457</v>
      </c>
      <c r="N4194" s="5">
        <f t="shared" si="6068"/>
        <v>289.42820202592947</v>
      </c>
      <c r="O4194" s="5">
        <f t="shared" ref="O4194:O4217" si="6069">SUBTOTAL(9,L4194:N4194)</f>
        <v>151711.93784570138</v>
      </c>
      <c r="P4194" s="5">
        <f>VLOOKUP(CONCATENATE($F4194," ",$G4194),AllocFactorMatrix,(P$4+1),FALSE)*$E4201</f>
        <v>88828.95093105601</v>
      </c>
      <c r="Q4194" s="5">
        <f>VLOOKUP(CONCATENATE($F4194," ",$G4194),AllocFactorMatrix,(Q$4+1),FALSE)*$E4201</f>
        <v>15941.15280926884</v>
      </c>
      <c r="R4194" s="5">
        <f>VLOOKUP(CONCATENATE($F4194," ",$G4194),AllocFactorMatrix,(R$4+1),FALSE)*$E4201</f>
        <v>3232.7031132035795</v>
      </c>
      <c r="S4194" s="5">
        <f>VLOOKUP(CONCATENATE($F4194," ",$G4194),AllocFactorMatrix,(S$4+1),FALSE)*$E4201</f>
        <v>122.7604388245359</v>
      </c>
      <c r="T4194" s="5">
        <f t="shared" ref="T4194:T4217" si="6070">SUBTOTAL(9,P4194:S4194)</f>
        <v>108125.56729235296</v>
      </c>
      <c r="U4194" s="5">
        <f>VLOOKUP(CONCATENATE($F4194," ",$G4194),AllocFactorMatrix,(U$4+1),FALSE)*$E4201</f>
        <v>4212.9652822855078</v>
      </c>
      <c r="V4194" s="5">
        <f>VLOOKUP(CONCATENATE($F4194," ",$G4194),AllocFactorMatrix,(V$4+1),FALSE)*$E4201</f>
        <v>56877.464086012034</v>
      </c>
      <c r="W4194" s="5">
        <f>VLOOKUP(CONCATENATE($F4194," ",$G4194),AllocFactorMatrix,(W$4+1),FALSE)*$E4201</f>
        <v>217533.46781793298</v>
      </c>
      <c r="X4194" s="5">
        <f>VLOOKUP(CONCATENATE($F4194," ",$G4194),AllocFactorMatrix,(X$4+1),FALSE)*$E4201</f>
        <v>39408.205250736894</v>
      </c>
      <c r="Y4194" s="5">
        <f>SUBTOTAL(9,U4194:X4194)</f>
        <v>318032.10243696743</v>
      </c>
      <c r="Z4194" s="5">
        <f>VLOOKUP(CONCATENATE($F4194," ",$G4194),AllocFactorMatrix,(Z$4+1),FALSE)*$E4201</f>
        <v>24416.339865654067</v>
      </c>
      <c r="AA4194" s="5">
        <f>VLOOKUP(CONCATENATE($F4194," ",$G4194),AllocFactorMatrix,(AA$4+1),FALSE)*$E4201</f>
        <v>487.65693242247909</v>
      </c>
      <c r="AB4194" s="5">
        <f t="shared" ref="AB4194:AB4217" si="6071">SUBTOTAL(9,Z4194:AA4194)</f>
        <v>24903.996798076547</v>
      </c>
      <c r="AC4194" s="5">
        <f>VLOOKUP(CONCATENATE($F4194," ",$G4194),AllocFactorMatrix,(AC$4+1),FALSE)*$E4201</f>
        <v>322.09102366909485</v>
      </c>
      <c r="AD4194" s="5">
        <f>VLOOKUP(CONCATENATE($F4194," ",$G4194),AllocFactorMatrix,(AD$4+1),FALSE)*$E4201</f>
        <v>1430.9117137515036</v>
      </c>
      <c r="AE4194" s="5">
        <f>VLOOKUP(CONCATENATE($F4194," ",$G4194),AllocFactorMatrix,(AE$4+1),FALSE)*$E4201</f>
        <v>293.57623269944366</v>
      </c>
    </row>
    <row r="4195" spans="3:31" hidden="1" outlineLevel="1">
      <c r="E4195" s="44"/>
      <c r="F4195" s="167" t="str">
        <f>F4201</f>
        <v>PROD_DEMAND</v>
      </c>
      <c r="G4195" s="48" t="str">
        <f>$G$9</f>
        <v>BULKTRAN</v>
      </c>
      <c r="H4195" s="4">
        <f t="shared" si="6067"/>
        <v>0</v>
      </c>
      <c r="I4195" s="5">
        <f t="shared" ref="I4195:N4195" si="6072">VLOOKUP(CONCATENATE($F4195," ",$G4195),AllocFactorMatrix,(I$4+1),FALSE)*$E4201</f>
        <v>0</v>
      </c>
      <c r="J4195" s="47">
        <f t="shared" si="6072"/>
        <v>0</v>
      </c>
      <c r="K4195" s="47">
        <f t="shared" si="6072"/>
        <v>0</v>
      </c>
      <c r="L4195" s="5">
        <f t="shared" si="6072"/>
        <v>0</v>
      </c>
      <c r="M4195" s="5">
        <f t="shared" si="6072"/>
        <v>0</v>
      </c>
      <c r="N4195" s="5">
        <f t="shared" si="6072"/>
        <v>0</v>
      </c>
      <c r="O4195" s="5">
        <f t="shared" si="6069"/>
        <v>0</v>
      </c>
      <c r="P4195" s="5">
        <f>VLOOKUP(CONCATENATE($F4195," ",$G4195),AllocFactorMatrix,(P$4+1),FALSE)*$E4201</f>
        <v>0</v>
      </c>
      <c r="Q4195" s="5">
        <f>VLOOKUP(CONCATENATE($F4195," ",$G4195),AllocFactorMatrix,(Q$4+1),FALSE)*$E4201</f>
        <v>0</v>
      </c>
      <c r="R4195" s="5">
        <f>VLOOKUP(CONCATENATE($F4195," ",$G4195),AllocFactorMatrix,(R$4+1),FALSE)*$E4201</f>
        <v>0</v>
      </c>
      <c r="S4195" s="5">
        <f>VLOOKUP(CONCATENATE($F4195," ",$G4195),AllocFactorMatrix,(S$4+1),FALSE)*$E4201</f>
        <v>0</v>
      </c>
      <c r="T4195" s="5">
        <f t="shared" si="6070"/>
        <v>0</v>
      </c>
      <c r="U4195" s="5">
        <f>VLOOKUP(CONCATENATE($F4195," ",$G4195),AllocFactorMatrix,(U$4+1),FALSE)*$E4201</f>
        <v>0</v>
      </c>
      <c r="V4195" s="5">
        <f>VLOOKUP(CONCATENATE($F4195," ",$G4195),AllocFactorMatrix,(V$4+1),FALSE)*$E4201</f>
        <v>0</v>
      </c>
      <c r="W4195" s="5">
        <f>VLOOKUP(CONCATENATE($F4195," ",$G4195),AllocFactorMatrix,(W$4+1),FALSE)*$E4201</f>
        <v>0</v>
      </c>
      <c r="X4195" s="5">
        <f>VLOOKUP(CONCATENATE($F4195," ",$G4195),AllocFactorMatrix,(X$4+1),FALSE)*$E4201</f>
        <v>0</v>
      </c>
      <c r="Y4195" s="5">
        <f t="shared" ref="Y4195:Y4201" si="6073">SUBTOTAL(9,U4195:X4195)</f>
        <v>0</v>
      </c>
      <c r="Z4195" s="5">
        <f>VLOOKUP(CONCATENATE($F4195," ",$G4195),AllocFactorMatrix,(Z$4+1),FALSE)*$E4201</f>
        <v>0</v>
      </c>
      <c r="AA4195" s="5">
        <f>VLOOKUP(CONCATENATE($F4195," ",$G4195),AllocFactorMatrix,(AA$4+1),FALSE)*$E4201</f>
        <v>0</v>
      </c>
      <c r="AB4195" s="5">
        <f t="shared" si="6071"/>
        <v>0</v>
      </c>
      <c r="AC4195" s="5">
        <f>VLOOKUP(CONCATENATE($F4195," ",$G4195),AllocFactorMatrix,(AC$4+1),FALSE)*$E4201</f>
        <v>0</v>
      </c>
      <c r="AD4195" s="5">
        <f>VLOOKUP(CONCATENATE($F4195," ",$G4195),AllocFactorMatrix,(AD$4+1),FALSE)*$E4201</f>
        <v>0</v>
      </c>
      <c r="AE4195" s="5">
        <f>VLOOKUP(CONCATENATE($F4195," ",$G4195),AllocFactorMatrix,(AE$4+1),FALSE)*$E4201</f>
        <v>0</v>
      </c>
    </row>
    <row r="4196" spans="3:31" hidden="1" outlineLevel="1">
      <c r="E4196" s="44"/>
      <c r="F4196" s="167" t="str">
        <f>F4201</f>
        <v>PROD_DEMAND</v>
      </c>
      <c r="G4196" s="48" t="str">
        <f>$G$10</f>
        <v>SUBTRAN</v>
      </c>
      <c r="H4196" s="4">
        <f t="shared" si="6067"/>
        <v>0</v>
      </c>
      <c r="I4196" s="5">
        <f t="shared" ref="I4196:N4196" si="6074">VLOOKUP(CONCATENATE($F4196," ",$G4196),AllocFactorMatrix,(I$4+1),FALSE)*$E4201</f>
        <v>0</v>
      </c>
      <c r="J4196" s="47">
        <f t="shared" si="6074"/>
        <v>0</v>
      </c>
      <c r="K4196" s="47">
        <f t="shared" si="6074"/>
        <v>0</v>
      </c>
      <c r="L4196" s="5">
        <f t="shared" si="6074"/>
        <v>0</v>
      </c>
      <c r="M4196" s="5">
        <f t="shared" si="6074"/>
        <v>0</v>
      </c>
      <c r="N4196" s="5">
        <f t="shared" si="6074"/>
        <v>0</v>
      </c>
      <c r="O4196" s="5">
        <f t="shared" si="6069"/>
        <v>0</v>
      </c>
      <c r="P4196" s="5">
        <f>VLOOKUP(CONCATENATE($F4196," ",$G4196),AllocFactorMatrix,(P$4+1),FALSE)*$E4201</f>
        <v>0</v>
      </c>
      <c r="Q4196" s="5">
        <f>VLOOKUP(CONCATENATE($F4196," ",$G4196),AllocFactorMatrix,(Q$4+1),FALSE)*$E4201</f>
        <v>0</v>
      </c>
      <c r="R4196" s="5">
        <f>VLOOKUP(CONCATENATE($F4196," ",$G4196),AllocFactorMatrix,(R$4+1),FALSE)*$E4201</f>
        <v>0</v>
      </c>
      <c r="S4196" s="5">
        <f>VLOOKUP(CONCATENATE($F4196," ",$G4196),AllocFactorMatrix,(S$4+1),FALSE)*$E4201</f>
        <v>0</v>
      </c>
      <c r="T4196" s="5">
        <f t="shared" si="6070"/>
        <v>0</v>
      </c>
      <c r="U4196" s="5">
        <f>VLOOKUP(CONCATENATE($F4196," ",$G4196),AllocFactorMatrix,(U$4+1),FALSE)*$E4201</f>
        <v>0</v>
      </c>
      <c r="V4196" s="5">
        <f>VLOOKUP(CONCATENATE($F4196," ",$G4196),AllocFactorMatrix,(V$4+1),FALSE)*$E4201</f>
        <v>0</v>
      </c>
      <c r="W4196" s="5">
        <f>VLOOKUP(CONCATENATE($F4196," ",$G4196),AllocFactorMatrix,(W$4+1),FALSE)*$E4201</f>
        <v>0</v>
      </c>
      <c r="X4196" s="5">
        <f>VLOOKUP(CONCATENATE($F4196," ",$G4196),AllocFactorMatrix,(X$4+1),FALSE)*$E4201</f>
        <v>0</v>
      </c>
      <c r="Y4196" s="5">
        <f t="shared" si="6073"/>
        <v>0</v>
      </c>
      <c r="Z4196" s="5">
        <f>VLOOKUP(CONCATENATE($F4196," ",$G4196),AllocFactorMatrix,(Z$4+1),FALSE)*$E4201</f>
        <v>0</v>
      </c>
      <c r="AA4196" s="5">
        <f>VLOOKUP(CONCATENATE($F4196," ",$G4196),AllocFactorMatrix,(AA$4+1),FALSE)*$E4201</f>
        <v>0</v>
      </c>
      <c r="AB4196" s="5">
        <f t="shared" si="6071"/>
        <v>0</v>
      </c>
      <c r="AC4196" s="5">
        <f>VLOOKUP(CONCATENATE($F4196," ",$G4196),AllocFactorMatrix,(AC$4+1),FALSE)*$E4201</f>
        <v>0</v>
      </c>
      <c r="AD4196" s="5">
        <f>VLOOKUP(CONCATENATE($F4196," ",$G4196),AllocFactorMatrix,(AD$4+1),FALSE)*$E4201</f>
        <v>0</v>
      </c>
      <c r="AE4196" s="5">
        <f>VLOOKUP(CONCATENATE($F4196," ",$G4196),AllocFactorMatrix,(AE$4+1),FALSE)*$E4201</f>
        <v>0</v>
      </c>
    </row>
    <row r="4197" spans="3:31" hidden="1" outlineLevel="1">
      <c r="E4197" s="44"/>
      <c r="F4197" s="167" t="str">
        <f>F4201</f>
        <v>PROD_DEMAND</v>
      </c>
      <c r="G4197" s="48" t="str">
        <f>$G$11</f>
        <v>DISTPRI</v>
      </c>
      <c r="H4197" s="4">
        <f t="shared" si="6067"/>
        <v>0</v>
      </c>
      <c r="I4197" s="5">
        <f t="shared" ref="I4197:N4197" si="6075">VLOOKUP(CONCATENATE($F4197," ",$G4197),AllocFactorMatrix,(I$4+1),FALSE)*$E4201</f>
        <v>0</v>
      </c>
      <c r="J4197" s="47">
        <f t="shared" si="6075"/>
        <v>0</v>
      </c>
      <c r="K4197" s="47">
        <f t="shared" si="6075"/>
        <v>0</v>
      </c>
      <c r="L4197" s="5">
        <f t="shared" si="6075"/>
        <v>0</v>
      </c>
      <c r="M4197" s="5">
        <f t="shared" si="6075"/>
        <v>0</v>
      </c>
      <c r="N4197" s="5">
        <f t="shared" si="6075"/>
        <v>0</v>
      </c>
      <c r="O4197" s="5">
        <f t="shared" si="6069"/>
        <v>0</v>
      </c>
      <c r="P4197" s="5">
        <f>VLOOKUP(CONCATENATE($F4197," ",$G4197),AllocFactorMatrix,(P$4+1),FALSE)*$E4201</f>
        <v>0</v>
      </c>
      <c r="Q4197" s="5">
        <f>VLOOKUP(CONCATENATE($F4197," ",$G4197),AllocFactorMatrix,(Q$4+1),FALSE)*$E4201</f>
        <v>0</v>
      </c>
      <c r="R4197" s="5">
        <f>VLOOKUP(CONCATENATE($F4197," ",$G4197),AllocFactorMatrix,(R$4+1),FALSE)*$E4201</f>
        <v>0</v>
      </c>
      <c r="S4197" s="5">
        <f>VLOOKUP(CONCATENATE($F4197," ",$G4197),AllocFactorMatrix,(S$4+1),FALSE)*$E4201</f>
        <v>0</v>
      </c>
      <c r="T4197" s="5">
        <f t="shared" si="6070"/>
        <v>0</v>
      </c>
      <c r="U4197" s="5">
        <f>VLOOKUP(CONCATENATE($F4197," ",$G4197),AllocFactorMatrix,(U$4+1),FALSE)*$E4201</f>
        <v>0</v>
      </c>
      <c r="V4197" s="5">
        <f>VLOOKUP(CONCATENATE($F4197," ",$G4197),AllocFactorMatrix,(V$4+1),FALSE)*$E4201</f>
        <v>0</v>
      </c>
      <c r="W4197" s="5">
        <f>VLOOKUP(CONCATENATE($F4197," ",$G4197),AllocFactorMatrix,(W$4+1),FALSE)*$E4201</f>
        <v>0</v>
      </c>
      <c r="X4197" s="5">
        <f>VLOOKUP(CONCATENATE($F4197," ",$G4197),AllocFactorMatrix,(X$4+1),FALSE)*$E4201</f>
        <v>0</v>
      </c>
      <c r="Y4197" s="5">
        <f t="shared" si="6073"/>
        <v>0</v>
      </c>
      <c r="Z4197" s="5">
        <f>VLOOKUP(CONCATENATE($F4197," ",$G4197),AllocFactorMatrix,(Z$4+1),FALSE)*$E4201</f>
        <v>0</v>
      </c>
      <c r="AA4197" s="5">
        <f>VLOOKUP(CONCATENATE($F4197," ",$G4197),AllocFactorMatrix,(AA$4+1),FALSE)*$E4201</f>
        <v>0</v>
      </c>
      <c r="AB4197" s="5">
        <f t="shared" si="6071"/>
        <v>0</v>
      </c>
      <c r="AC4197" s="5">
        <f>VLOOKUP(CONCATENATE($F4197," ",$G4197),AllocFactorMatrix,(AC$4+1),FALSE)*$E4201</f>
        <v>0</v>
      </c>
      <c r="AD4197" s="5">
        <f>VLOOKUP(CONCATENATE($F4197," ",$G4197),AllocFactorMatrix,(AD$4+1),FALSE)*$E4201</f>
        <v>0</v>
      </c>
      <c r="AE4197" s="5">
        <f>VLOOKUP(CONCATENATE($F4197," ",$G4197),AllocFactorMatrix,(AE$4+1),FALSE)*$E4201</f>
        <v>0</v>
      </c>
    </row>
    <row r="4198" spans="3:31" hidden="1" outlineLevel="1">
      <c r="E4198" s="44"/>
      <c r="F4198" s="167" t="str">
        <f>F4201</f>
        <v>PROD_DEMAND</v>
      </c>
      <c r="G4198" s="48" t="str">
        <f>$G$12</f>
        <v>DISTSEC</v>
      </c>
      <c r="H4198" s="4">
        <f t="shared" si="6067"/>
        <v>0</v>
      </c>
      <c r="I4198" s="5">
        <f t="shared" ref="I4198:N4198" si="6076">VLOOKUP(CONCATENATE($F4198," ",$G4198),AllocFactorMatrix,(I$4+1),FALSE)*$E4201</f>
        <v>0</v>
      </c>
      <c r="J4198" s="47">
        <f t="shared" si="6076"/>
        <v>0</v>
      </c>
      <c r="K4198" s="47">
        <f t="shared" si="6076"/>
        <v>0</v>
      </c>
      <c r="L4198" s="5">
        <f t="shared" si="6076"/>
        <v>0</v>
      </c>
      <c r="M4198" s="5">
        <f t="shared" si="6076"/>
        <v>0</v>
      </c>
      <c r="N4198" s="5">
        <f t="shared" si="6076"/>
        <v>0</v>
      </c>
      <c r="O4198" s="5">
        <f t="shared" si="6069"/>
        <v>0</v>
      </c>
      <c r="P4198" s="5">
        <f>VLOOKUP(CONCATENATE($F4198," ",$G4198),AllocFactorMatrix,(P$4+1),FALSE)*$E4201</f>
        <v>0</v>
      </c>
      <c r="Q4198" s="5">
        <f>VLOOKUP(CONCATENATE($F4198," ",$G4198),AllocFactorMatrix,(Q$4+1),FALSE)*$E4201</f>
        <v>0</v>
      </c>
      <c r="R4198" s="5">
        <f>VLOOKUP(CONCATENATE($F4198," ",$G4198),AllocFactorMatrix,(R$4+1),FALSE)*$E4201</f>
        <v>0</v>
      </c>
      <c r="S4198" s="5">
        <f>VLOOKUP(CONCATENATE($F4198," ",$G4198),AllocFactorMatrix,(S$4+1),FALSE)*$E4201</f>
        <v>0</v>
      </c>
      <c r="T4198" s="5">
        <f t="shared" si="6070"/>
        <v>0</v>
      </c>
      <c r="U4198" s="5">
        <f>VLOOKUP(CONCATENATE($F4198," ",$G4198),AllocFactorMatrix,(U$4+1),FALSE)*$E4201</f>
        <v>0</v>
      </c>
      <c r="V4198" s="5">
        <f>VLOOKUP(CONCATENATE($F4198," ",$G4198),AllocFactorMatrix,(V$4+1),FALSE)*$E4201</f>
        <v>0</v>
      </c>
      <c r="W4198" s="5">
        <f>VLOOKUP(CONCATENATE($F4198," ",$G4198),AllocFactorMatrix,(W$4+1),FALSE)*$E4201</f>
        <v>0</v>
      </c>
      <c r="X4198" s="5">
        <f>VLOOKUP(CONCATENATE($F4198," ",$G4198),AllocFactorMatrix,(X$4+1),FALSE)*$E4201</f>
        <v>0</v>
      </c>
      <c r="Y4198" s="5">
        <f t="shared" si="6073"/>
        <v>0</v>
      </c>
      <c r="Z4198" s="5">
        <f>VLOOKUP(CONCATENATE($F4198," ",$G4198),AllocFactorMatrix,(Z$4+1),FALSE)*$E4201</f>
        <v>0</v>
      </c>
      <c r="AA4198" s="5">
        <f>VLOOKUP(CONCATENATE($F4198," ",$G4198),AllocFactorMatrix,(AA$4+1),FALSE)*$E4201</f>
        <v>0</v>
      </c>
      <c r="AB4198" s="5">
        <f t="shared" si="6071"/>
        <v>0</v>
      </c>
      <c r="AC4198" s="5">
        <f>VLOOKUP(CONCATENATE($F4198," ",$G4198),AllocFactorMatrix,(AC$4+1),FALSE)*$E4201</f>
        <v>0</v>
      </c>
      <c r="AD4198" s="5">
        <f>VLOOKUP(CONCATENATE($F4198," ",$G4198),AllocFactorMatrix,(AD$4+1),FALSE)*$E4201</f>
        <v>0</v>
      </c>
      <c r="AE4198" s="5">
        <f>VLOOKUP(CONCATENATE($F4198," ",$G4198),AllocFactorMatrix,(AE$4+1),FALSE)*$E4201</f>
        <v>0</v>
      </c>
    </row>
    <row r="4199" spans="3:31" hidden="1" outlineLevel="1">
      <c r="E4199" s="44"/>
      <c r="F4199" s="167" t="str">
        <f>F4201</f>
        <v>PROD_DEMAND</v>
      </c>
      <c r="G4199" s="48" t="str">
        <f>$G$13</f>
        <v>ENERGY</v>
      </c>
      <c r="H4199" s="4">
        <f t="shared" si="6067"/>
        <v>0</v>
      </c>
      <c r="I4199" s="5">
        <f t="shared" ref="I4199:N4199" si="6077">VLOOKUP(CONCATENATE($F4199," ",$G4199),AllocFactorMatrix,(I$4+1),FALSE)*$E4201</f>
        <v>0</v>
      </c>
      <c r="J4199" s="47">
        <f t="shared" si="6077"/>
        <v>0</v>
      </c>
      <c r="K4199" s="47">
        <f t="shared" si="6077"/>
        <v>0</v>
      </c>
      <c r="L4199" s="5">
        <f t="shared" si="6077"/>
        <v>0</v>
      </c>
      <c r="M4199" s="5">
        <f t="shared" si="6077"/>
        <v>0</v>
      </c>
      <c r="N4199" s="5">
        <f t="shared" si="6077"/>
        <v>0</v>
      </c>
      <c r="O4199" s="5">
        <f t="shared" si="6069"/>
        <v>0</v>
      </c>
      <c r="P4199" s="5">
        <f>VLOOKUP(CONCATENATE($F4199," ",$G4199),AllocFactorMatrix,(P$4+1),FALSE)*$E4201</f>
        <v>0</v>
      </c>
      <c r="Q4199" s="5">
        <f>VLOOKUP(CONCATENATE($F4199," ",$G4199),AllocFactorMatrix,(Q$4+1),FALSE)*$E4201</f>
        <v>0</v>
      </c>
      <c r="R4199" s="5">
        <f>VLOOKUP(CONCATENATE($F4199," ",$G4199),AllocFactorMatrix,(R$4+1),FALSE)*$E4201</f>
        <v>0</v>
      </c>
      <c r="S4199" s="5">
        <f>VLOOKUP(CONCATENATE($F4199," ",$G4199),AllocFactorMatrix,(S$4+1),FALSE)*$E4201</f>
        <v>0</v>
      </c>
      <c r="T4199" s="5">
        <f t="shared" si="6070"/>
        <v>0</v>
      </c>
      <c r="U4199" s="5">
        <f>VLOOKUP(CONCATENATE($F4199," ",$G4199),AllocFactorMatrix,(U$4+1),FALSE)*$E4201</f>
        <v>0</v>
      </c>
      <c r="V4199" s="5">
        <f>VLOOKUP(CONCATENATE($F4199," ",$G4199),AllocFactorMatrix,(V$4+1),FALSE)*$E4201</f>
        <v>0</v>
      </c>
      <c r="W4199" s="5">
        <f>VLOOKUP(CONCATENATE($F4199," ",$G4199),AllocFactorMatrix,(W$4+1),FALSE)*$E4201</f>
        <v>0</v>
      </c>
      <c r="X4199" s="5">
        <f>VLOOKUP(CONCATENATE($F4199," ",$G4199),AllocFactorMatrix,(X$4+1),FALSE)*$E4201</f>
        <v>0</v>
      </c>
      <c r="Y4199" s="5">
        <f t="shared" si="6073"/>
        <v>0</v>
      </c>
      <c r="Z4199" s="5">
        <f>VLOOKUP(CONCATENATE($F4199," ",$G4199),AllocFactorMatrix,(Z$4+1),FALSE)*$E4201</f>
        <v>0</v>
      </c>
      <c r="AA4199" s="5">
        <f>VLOOKUP(CONCATENATE($F4199," ",$G4199),AllocFactorMatrix,(AA$4+1),FALSE)*$E4201</f>
        <v>0</v>
      </c>
      <c r="AB4199" s="5">
        <f t="shared" si="6071"/>
        <v>0</v>
      </c>
      <c r="AC4199" s="5">
        <f>VLOOKUP(CONCATENATE($F4199," ",$G4199),AllocFactorMatrix,(AC$4+1),FALSE)*$E4201</f>
        <v>0</v>
      </c>
      <c r="AD4199" s="5">
        <f>VLOOKUP(CONCATENATE($F4199," ",$G4199),AllocFactorMatrix,(AD$4+1),FALSE)*$E4201</f>
        <v>0</v>
      </c>
      <c r="AE4199" s="5">
        <f>VLOOKUP(CONCATENATE($F4199," ",$G4199),AllocFactorMatrix,(AE$4+1),FALSE)*$E4201</f>
        <v>0</v>
      </c>
    </row>
    <row r="4200" spans="3:31" hidden="1" outlineLevel="1">
      <c r="E4200" s="44"/>
      <c r="F4200" s="167" t="str">
        <f>F4201</f>
        <v>PROD_DEMAND</v>
      </c>
      <c r="G4200" s="48" t="str">
        <f>$G$14</f>
        <v>CUSTOMER</v>
      </c>
      <c r="H4200" s="4">
        <f t="shared" si="6067"/>
        <v>0</v>
      </c>
      <c r="I4200" s="5">
        <f t="shared" ref="I4200:N4200" si="6078">VLOOKUP(CONCATENATE($F4200," ",$G4200),AllocFactorMatrix,(I$4+1),FALSE)*$E4201</f>
        <v>0</v>
      </c>
      <c r="J4200" s="47">
        <f t="shared" si="6078"/>
        <v>0</v>
      </c>
      <c r="K4200" s="47">
        <f t="shared" si="6078"/>
        <v>0</v>
      </c>
      <c r="L4200" s="5">
        <f t="shared" si="6078"/>
        <v>0</v>
      </c>
      <c r="M4200" s="5">
        <f t="shared" si="6078"/>
        <v>0</v>
      </c>
      <c r="N4200" s="5">
        <f t="shared" si="6078"/>
        <v>0</v>
      </c>
      <c r="O4200" s="5">
        <f t="shared" si="6069"/>
        <v>0</v>
      </c>
      <c r="P4200" s="5">
        <f>VLOOKUP(CONCATENATE($F4200," ",$G4200),AllocFactorMatrix,(P$4+1),FALSE)*$E4201</f>
        <v>0</v>
      </c>
      <c r="Q4200" s="5">
        <f>VLOOKUP(CONCATENATE($F4200," ",$G4200),AllocFactorMatrix,(Q$4+1),FALSE)*$E4201</f>
        <v>0</v>
      </c>
      <c r="R4200" s="5">
        <f>VLOOKUP(CONCATENATE($F4200," ",$G4200),AllocFactorMatrix,(R$4+1),FALSE)*$E4201</f>
        <v>0</v>
      </c>
      <c r="S4200" s="5">
        <f>VLOOKUP(CONCATENATE($F4200," ",$G4200),AllocFactorMatrix,(S$4+1),FALSE)*$E4201</f>
        <v>0</v>
      </c>
      <c r="T4200" s="5">
        <f t="shared" si="6070"/>
        <v>0</v>
      </c>
      <c r="U4200" s="5">
        <f>VLOOKUP(CONCATENATE($F4200," ",$G4200),AllocFactorMatrix,(U$4+1),FALSE)*$E4201</f>
        <v>0</v>
      </c>
      <c r="V4200" s="5">
        <f>VLOOKUP(CONCATENATE($F4200," ",$G4200),AllocFactorMatrix,(V$4+1),FALSE)*$E4201</f>
        <v>0</v>
      </c>
      <c r="W4200" s="5">
        <f>VLOOKUP(CONCATENATE($F4200," ",$G4200),AllocFactorMatrix,(W$4+1),FALSE)*$E4201</f>
        <v>0</v>
      </c>
      <c r="X4200" s="5">
        <f>VLOOKUP(CONCATENATE($F4200," ",$G4200),AllocFactorMatrix,(X$4+1),FALSE)*$E4201</f>
        <v>0</v>
      </c>
      <c r="Y4200" s="5">
        <f t="shared" si="6073"/>
        <v>0</v>
      </c>
      <c r="Z4200" s="5">
        <f>VLOOKUP(CONCATENATE($F4200," ",$G4200),AllocFactorMatrix,(Z$4+1),FALSE)*$E4201</f>
        <v>0</v>
      </c>
      <c r="AA4200" s="5">
        <f>VLOOKUP(CONCATENATE($F4200," ",$G4200),AllocFactorMatrix,(AA$4+1),FALSE)*$E4201</f>
        <v>0</v>
      </c>
      <c r="AB4200" s="5">
        <f t="shared" si="6071"/>
        <v>0</v>
      </c>
      <c r="AC4200" s="5">
        <f>VLOOKUP(CONCATENATE($F4200," ",$G4200),AllocFactorMatrix,(AC$4+1),FALSE)*$E4201</f>
        <v>0</v>
      </c>
      <c r="AD4200" s="5">
        <f>VLOOKUP(CONCATENATE($F4200," ",$G4200),AllocFactorMatrix,(AD$4+1),FALSE)*$E4201</f>
        <v>0</v>
      </c>
      <c r="AE4200" s="5">
        <f>VLOOKUP(CONCATENATE($F4200," ",$G4200),AllocFactorMatrix,(AE$4+1),FALSE)*$E4201</f>
        <v>0</v>
      </c>
    </row>
    <row r="4201" spans="3:31" collapsed="1">
      <c r="D4201" s="48" t="str">
        <f>D3241</f>
        <v>Adj 2 - Decommissioning Rider Removal</v>
      </c>
      <c r="E4201" s="56">
        <f>-ROUND(0.21*E3241,0)</f>
        <v>1245992</v>
      </c>
      <c r="F4201" s="88" t="str">
        <f>+F3241</f>
        <v>PROD_DEMAND</v>
      </c>
      <c r="G4201" s="48" t="str">
        <f>$G$15</f>
        <v>TOTAL</v>
      </c>
      <c r="H4201" s="4">
        <f t="shared" si="6067"/>
        <v>1245991.9999999998</v>
      </c>
      <c r="I4201" s="5">
        <f t="shared" ref="I4201:N4201" si="6079">VLOOKUP(CONCATENATE($F4201," ",$G4201),AllocFactorMatrix,(I$4+1),FALSE)*$E4201</f>
        <v>640777.46304233244</v>
      </c>
      <c r="J4201" s="47">
        <f t="shared" si="6079"/>
        <v>143.35290293067982</v>
      </c>
      <c r="K4201" s="47">
        <f t="shared" si="6079"/>
        <v>251.00071151860038</v>
      </c>
      <c r="L4201" s="5">
        <f t="shared" si="6079"/>
        <v>149344.38443499189</v>
      </c>
      <c r="M4201" s="5">
        <f t="shared" si="6079"/>
        <v>2078.1252086835457</v>
      </c>
      <c r="N4201" s="5">
        <f t="shared" si="6079"/>
        <v>289.42820202592947</v>
      </c>
      <c r="O4201" s="5">
        <f t="shared" si="6069"/>
        <v>151711.93784570138</v>
      </c>
      <c r="P4201" s="5">
        <f>VLOOKUP(CONCATENATE($F4201," ",$G4201),AllocFactorMatrix,(P$4+1),FALSE)*$E4201</f>
        <v>88828.95093105601</v>
      </c>
      <c r="Q4201" s="5">
        <f>VLOOKUP(CONCATENATE($F4201," ",$G4201),AllocFactorMatrix,(Q$4+1),FALSE)*$E4201</f>
        <v>15941.15280926884</v>
      </c>
      <c r="R4201" s="5">
        <f>VLOOKUP(CONCATENATE($F4201," ",$G4201),AllocFactorMatrix,(R$4+1),FALSE)*$E4201</f>
        <v>3232.7031132035795</v>
      </c>
      <c r="S4201" s="5">
        <f>VLOOKUP(CONCATENATE($F4201," ",$G4201),AllocFactorMatrix,(S$4+1),FALSE)*$E4201</f>
        <v>122.7604388245359</v>
      </c>
      <c r="T4201" s="5">
        <f t="shared" si="6070"/>
        <v>108125.56729235296</v>
      </c>
      <c r="U4201" s="5">
        <f>VLOOKUP(CONCATENATE($F4201," ",$G4201),AllocFactorMatrix,(U$4+1),FALSE)*$E4201</f>
        <v>4212.9652822855078</v>
      </c>
      <c r="V4201" s="5">
        <f>VLOOKUP(CONCATENATE($F4201," ",$G4201),AllocFactorMatrix,(V$4+1),FALSE)*$E4201</f>
        <v>56877.464086012034</v>
      </c>
      <c r="W4201" s="5">
        <f>VLOOKUP(CONCATENATE($F4201," ",$G4201),AllocFactorMatrix,(W$4+1),FALSE)*$E4201</f>
        <v>217533.46781793298</v>
      </c>
      <c r="X4201" s="5">
        <f>VLOOKUP(CONCATENATE($F4201," ",$G4201),AllocFactorMatrix,(X$4+1),FALSE)*$E4201</f>
        <v>39408.205250736894</v>
      </c>
      <c r="Y4201" s="5">
        <f t="shared" si="6073"/>
        <v>318032.10243696743</v>
      </c>
      <c r="Z4201" s="5">
        <f>VLOOKUP(CONCATENATE($F4201," ",$G4201),AllocFactorMatrix,(Z$4+1),FALSE)*$E4201</f>
        <v>24416.339865654067</v>
      </c>
      <c r="AA4201" s="5">
        <f>VLOOKUP(CONCATENATE($F4201," ",$G4201),AllocFactorMatrix,(AA$4+1),FALSE)*$E4201</f>
        <v>487.65693242247909</v>
      </c>
      <c r="AB4201" s="5">
        <f t="shared" si="6071"/>
        <v>24903.996798076547</v>
      </c>
      <c r="AC4201" s="5">
        <f>VLOOKUP(CONCATENATE($F4201," ",$G4201),AllocFactorMatrix,(AC$4+1),FALSE)*$E4201</f>
        <v>322.09102366909485</v>
      </c>
      <c r="AD4201" s="5">
        <f>VLOOKUP(CONCATENATE($F4201," ",$G4201),AllocFactorMatrix,(AD$4+1),FALSE)*$E4201</f>
        <v>1430.9117137515036</v>
      </c>
      <c r="AE4201" s="5">
        <f>VLOOKUP(CONCATENATE($F4201," ",$G4201),AllocFactorMatrix,(AE$4+1),FALSE)*$E4201</f>
        <v>293.57623269944366</v>
      </c>
    </row>
    <row r="4202" spans="3:31" hidden="1" outlineLevel="1">
      <c r="E4202" s="44"/>
      <c r="F4202" s="167" t="str">
        <f>F4209</f>
        <v>PROD_ENERGY</v>
      </c>
      <c r="G4202" s="48" t="str">
        <f>$G$8</f>
        <v>PRODUCTION</v>
      </c>
      <c r="H4202" s="4">
        <f t="shared" si="6067"/>
        <v>0</v>
      </c>
      <c r="I4202" s="5">
        <f t="shared" ref="I4202:N4202" si="6080">VLOOKUP(CONCATENATE($F4202," ",$G4202),AllocFactorMatrix,(I$4+1),FALSE)*$E4209</f>
        <v>0</v>
      </c>
      <c r="J4202" s="47">
        <f t="shared" si="6080"/>
        <v>0</v>
      </c>
      <c r="K4202" s="47">
        <f t="shared" si="6080"/>
        <v>0</v>
      </c>
      <c r="L4202" s="5">
        <f t="shared" si="6080"/>
        <v>0</v>
      </c>
      <c r="M4202" s="5">
        <f t="shared" si="6080"/>
        <v>0</v>
      </c>
      <c r="N4202" s="5">
        <f t="shared" si="6080"/>
        <v>0</v>
      </c>
      <c r="O4202" s="5">
        <f t="shared" si="6069"/>
        <v>0</v>
      </c>
      <c r="P4202" s="5">
        <f>VLOOKUP(CONCATENATE($F4202," ",$G4202),AllocFactorMatrix,(P$4+1),FALSE)*$E4209</f>
        <v>0</v>
      </c>
      <c r="Q4202" s="5">
        <f>VLOOKUP(CONCATENATE($F4202," ",$G4202),AllocFactorMatrix,(Q$4+1),FALSE)*$E4209</f>
        <v>0</v>
      </c>
      <c r="R4202" s="5">
        <f>VLOOKUP(CONCATENATE($F4202," ",$G4202),AllocFactorMatrix,(R$4+1),FALSE)*$E4209</f>
        <v>0</v>
      </c>
      <c r="S4202" s="5">
        <f>VLOOKUP(CONCATENATE($F4202," ",$G4202),AllocFactorMatrix,(S$4+1),FALSE)*$E4209</f>
        <v>0</v>
      </c>
      <c r="T4202" s="5">
        <f t="shared" si="6070"/>
        <v>0</v>
      </c>
      <c r="U4202" s="5">
        <f>VLOOKUP(CONCATENATE($F4202," ",$G4202),AllocFactorMatrix,(U$4+1),FALSE)*$E4209</f>
        <v>0</v>
      </c>
      <c r="V4202" s="5">
        <f>VLOOKUP(CONCATENATE($F4202," ",$G4202),AllocFactorMatrix,(V$4+1),FALSE)*$E4209</f>
        <v>0</v>
      </c>
      <c r="W4202" s="5">
        <f>VLOOKUP(CONCATENATE($F4202," ",$G4202),AllocFactorMatrix,(W$4+1),FALSE)*$E4209</f>
        <v>0</v>
      </c>
      <c r="X4202" s="5">
        <f>VLOOKUP(CONCATENATE($F4202," ",$G4202),AllocFactorMatrix,(X$4+1),FALSE)*$E4209</f>
        <v>0</v>
      </c>
      <c r="Y4202" s="5">
        <f>SUBTOTAL(9,U4202:X4202)</f>
        <v>0</v>
      </c>
      <c r="Z4202" s="5">
        <f>VLOOKUP(CONCATENATE($F4202," ",$G4202),AllocFactorMatrix,(Z$4+1),FALSE)*$E4209</f>
        <v>0</v>
      </c>
      <c r="AA4202" s="5">
        <f>VLOOKUP(CONCATENATE($F4202," ",$G4202),AllocFactorMatrix,(AA$4+1),FALSE)*$E4209</f>
        <v>0</v>
      </c>
      <c r="AB4202" s="5">
        <f t="shared" si="6071"/>
        <v>0</v>
      </c>
      <c r="AC4202" s="5">
        <f>VLOOKUP(CONCATENATE($F4202," ",$G4202),AllocFactorMatrix,(AC$4+1),FALSE)*$E4209</f>
        <v>0</v>
      </c>
      <c r="AD4202" s="5">
        <f>VLOOKUP(CONCATENATE($F4202," ",$G4202),AllocFactorMatrix,(AD$4+1),FALSE)*$E4209</f>
        <v>0</v>
      </c>
      <c r="AE4202" s="5">
        <f>VLOOKUP(CONCATENATE($F4202," ",$G4202),AllocFactorMatrix,(AE$4+1),FALSE)*$E4209</f>
        <v>0</v>
      </c>
    </row>
    <row r="4203" spans="3:31" hidden="1" outlineLevel="1">
      <c r="E4203" s="44"/>
      <c r="F4203" s="167" t="str">
        <f>F4209</f>
        <v>PROD_ENERGY</v>
      </c>
      <c r="G4203" s="48" t="str">
        <f>$G$9</f>
        <v>BULKTRAN</v>
      </c>
      <c r="H4203" s="4">
        <f t="shared" si="6067"/>
        <v>0</v>
      </c>
      <c r="I4203" s="5">
        <f t="shared" ref="I4203:N4203" si="6081">VLOOKUP(CONCATENATE($F4203," ",$G4203),AllocFactorMatrix,(I$4+1),FALSE)*$E4209</f>
        <v>0</v>
      </c>
      <c r="J4203" s="47">
        <f t="shared" si="6081"/>
        <v>0</v>
      </c>
      <c r="K4203" s="47">
        <f t="shared" si="6081"/>
        <v>0</v>
      </c>
      <c r="L4203" s="5">
        <f t="shared" si="6081"/>
        <v>0</v>
      </c>
      <c r="M4203" s="5">
        <f t="shared" si="6081"/>
        <v>0</v>
      </c>
      <c r="N4203" s="5">
        <f t="shared" si="6081"/>
        <v>0</v>
      </c>
      <c r="O4203" s="5">
        <f t="shared" si="6069"/>
        <v>0</v>
      </c>
      <c r="P4203" s="5">
        <f>VLOOKUP(CONCATENATE($F4203," ",$G4203),AllocFactorMatrix,(P$4+1),FALSE)*$E4209</f>
        <v>0</v>
      </c>
      <c r="Q4203" s="5">
        <f>VLOOKUP(CONCATENATE($F4203," ",$G4203),AllocFactorMatrix,(Q$4+1),FALSE)*$E4209</f>
        <v>0</v>
      </c>
      <c r="R4203" s="5">
        <f>VLOOKUP(CONCATENATE($F4203," ",$G4203),AllocFactorMatrix,(R$4+1),FALSE)*$E4209</f>
        <v>0</v>
      </c>
      <c r="S4203" s="5">
        <f>VLOOKUP(CONCATENATE($F4203," ",$G4203),AllocFactorMatrix,(S$4+1),FALSE)*$E4209</f>
        <v>0</v>
      </c>
      <c r="T4203" s="5">
        <f t="shared" si="6070"/>
        <v>0</v>
      </c>
      <c r="U4203" s="5">
        <f>VLOOKUP(CONCATENATE($F4203," ",$G4203),AllocFactorMatrix,(U$4+1),FALSE)*$E4209</f>
        <v>0</v>
      </c>
      <c r="V4203" s="5">
        <f>VLOOKUP(CONCATENATE($F4203," ",$G4203),AllocFactorMatrix,(V$4+1),FALSE)*$E4209</f>
        <v>0</v>
      </c>
      <c r="W4203" s="5">
        <f>VLOOKUP(CONCATENATE($F4203," ",$G4203),AllocFactorMatrix,(W$4+1),FALSE)*$E4209</f>
        <v>0</v>
      </c>
      <c r="X4203" s="5">
        <f>VLOOKUP(CONCATENATE($F4203," ",$G4203),AllocFactorMatrix,(X$4+1),FALSE)*$E4209</f>
        <v>0</v>
      </c>
      <c r="Y4203" s="5">
        <f t="shared" ref="Y4203:Y4209" si="6082">SUBTOTAL(9,U4203:X4203)</f>
        <v>0</v>
      </c>
      <c r="Z4203" s="5">
        <f>VLOOKUP(CONCATENATE($F4203," ",$G4203),AllocFactorMatrix,(Z$4+1),FALSE)*$E4209</f>
        <v>0</v>
      </c>
      <c r="AA4203" s="5">
        <f>VLOOKUP(CONCATENATE($F4203," ",$G4203),AllocFactorMatrix,(AA$4+1),FALSE)*$E4209</f>
        <v>0</v>
      </c>
      <c r="AB4203" s="5">
        <f t="shared" si="6071"/>
        <v>0</v>
      </c>
      <c r="AC4203" s="5">
        <f>VLOOKUP(CONCATENATE($F4203," ",$G4203),AllocFactorMatrix,(AC$4+1),FALSE)*$E4209</f>
        <v>0</v>
      </c>
      <c r="AD4203" s="5">
        <f>VLOOKUP(CONCATENATE($F4203," ",$G4203),AllocFactorMatrix,(AD$4+1),FALSE)*$E4209</f>
        <v>0</v>
      </c>
      <c r="AE4203" s="5">
        <f>VLOOKUP(CONCATENATE($F4203," ",$G4203),AllocFactorMatrix,(AE$4+1),FALSE)*$E4209</f>
        <v>0</v>
      </c>
    </row>
    <row r="4204" spans="3:31" hidden="1" outlineLevel="1">
      <c r="E4204" s="44"/>
      <c r="F4204" s="167" t="str">
        <f>F4209</f>
        <v>PROD_ENERGY</v>
      </c>
      <c r="G4204" s="48" t="str">
        <f>$G$10</f>
        <v>SUBTRAN</v>
      </c>
      <c r="H4204" s="4">
        <f t="shared" si="6067"/>
        <v>0</v>
      </c>
      <c r="I4204" s="5">
        <f t="shared" ref="I4204:N4204" si="6083">VLOOKUP(CONCATENATE($F4204," ",$G4204),AllocFactorMatrix,(I$4+1),FALSE)*$E4209</f>
        <v>0</v>
      </c>
      <c r="J4204" s="47">
        <f t="shared" si="6083"/>
        <v>0</v>
      </c>
      <c r="K4204" s="47">
        <f t="shared" si="6083"/>
        <v>0</v>
      </c>
      <c r="L4204" s="5">
        <f t="shared" si="6083"/>
        <v>0</v>
      </c>
      <c r="M4204" s="5">
        <f t="shared" si="6083"/>
        <v>0</v>
      </c>
      <c r="N4204" s="5">
        <f t="shared" si="6083"/>
        <v>0</v>
      </c>
      <c r="O4204" s="5">
        <f t="shared" si="6069"/>
        <v>0</v>
      </c>
      <c r="P4204" s="5">
        <f>VLOOKUP(CONCATENATE($F4204," ",$G4204),AllocFactorMatrix,(P$4+1),FALSE)*$E4209</f>
        <v>0</v>
      </c>
      <c r="Q4204" s="5">
        <f>VLOOKUP(CONCATENATE($F4204," ",$G4204),AllocFactorMatrix,(Q$4+1),FALSE)*$E4209</f>
        <v>0</v>
      </c>
      <c r="R4204" s="5">
        <f>VLOOKUP(CONCATENATE($F4204," ",$G4204),AllocFactorMatrix,(R$4+1),FALSE)*$E4209</f>
        <v>0</v>
      </c>
      <c r="S4204" s="5">
        <f>VLOOKUP(CONCATENATE($F4204," ",$G4204),AllocFactorMatrix,(S$4+1),FALSE)*$E4209</f>
        <v>0</v>
      </c>
      <c r="T4204" s="5">
        <f t="shared" si="6070"/>
        <v>0</v>
      </c>
      <c r="U4204" s="5">
        <f>VLOOKUP(CONCATENATE($F4204," ",$G4204),AllocFactorMatrix,(U$4+1),FALSE)*$E4209</f>
        <v>0</v>
      </c>
      <c r="V4204" s="5">
        <f>VLOOKUP(CONCATENATE($F4204," ",$G4204),AllocFactorMatrix,(V$4+1),FALSE)*$E4209</f>
        <v>0</v>
      </c>
      <c r="W4204" s="5">
        <f>VLOOKUP(CONCATENATE($F4204," ",$G4204),AllocFactorMatrix,(W$4+1),FALSE)*$E4209</f>
        <v>0</v>
      </c>
      <c r="X4204" s="5">
        <f>VLOOKUP(CONCATENATE($F4204," ",$G4204),AllocFactorMatrix,(X$4+1),FALSE)*$E4209</f>
        <v>0</v>
      </c>
      <c r="Y4204" s="5">
        <f t="shared" si="6082"/>
        <v>0</v>
      </c>
      <c r="Z4204" s="5">
        <f>VLOOKUP(CONCATENATE($F4204," ",$G4204),AllocFactorMatrix,(Z$4+1),FALSE)*$E4209</f>
        <v>0</v>
      </c>
      <c r="AA4204" s="5">
        <f>VLOOKUP(CONCATENATE($F4204," ",$G4204),AllocFactorMatrix,(AA$4+1),FALSE)*$E4209</f>
        <v>0</v>
      </c>
      <c r="AB4204" s="5">
        <f t="shared" si="6071"/>
        <v>0</v>
      </c>
      <c r="AC4204" s="5">
        <f>VLOOKUP(CONCATENATE($F4204," ",$G4204),AllocFactorMatrix,(AC$4+1),FALSE)*$E4209</f>
        <v>0</v>
      </c>
      <c r="AD4204" s="5">
        <f>VLOOKUP(CONCATENATE($F4204," ",$G4204),AllocFactorMatrix,(AD$4+1),FALSE)*$E4209</f>
        <v>0</v>
      </c>
      <c r="AE4204" s="5">
        <f>VLOOKUP(CONCATENATE($F4204," ",$G4204),AllocFactorMatrix,(AE$4+1),FALSE)*$E4209</f>
        <v>0</v>
      </c>
    </row>
    <row r="4205" spans="3:31" hidden="1" outlineLevel="1">
      <c r="E4205" s="44"/>
      <c r="F4205" s="167" t="str">
        <f>F4209</f>
        <v>PROD_ENERGY</v>
      </c>
      <c r="G4205" s="48" t="str">
        <f>$G$11</f>
        <v>DISTPRI</v>
      </c>
      <c r="H4205" s="4">
        <f t="shared" si="6067"/>
        <v>0</v>
      </c>
      <c r="I4205" s="5">
        <f t="shared" ref="I4205:N4205" si="6084">VLOOKUP(CONCATENATE($F4205," ",$G4205),AllocFactorMatrix,(I$4+1),FALSE)*$E4209</f>
        <v>0</v>
      </c>
      <c r="J4205" s="47">
        <f t="shared" si="6084"/>
        <v>0</v>
      </c>
      <c r="K4205" s="47">
        <f t="shared" si="6084"/>
        <v>0</v>
      </c>
      <c r="L4205" s="5">
        <f t="shared" si="6084"/>
        <v>0</v>
      </c>
      <c r="M4205" s="5">
        <f t="shared" si="6084"/>
        <v>0</v>
      </c>
      <c r="N4205" s="5">
        <f t="shared" si="6084"/>
        <v>0</v>
      </c>
      <c r="O4205" s="5">
        <f t="shared" si="6069"/>
        <v>0</v>
      </c>
      <c r="P4205" s="5">
        <f>VLOOKUP(CONCATENATE($F4205," ",$G4205),AllocFactorMatrix,(P$4+1),FALSE)*$E4209</f>
        <v>0</v>
      </c>
      <c r="Q4205" s="5">
        <f>VLOOKUP(CONCATENATE($F4205," ",$G4205),AllocFactorMatrix,(Q$4+1),FALSE)*$E4209</f>
        <v>0</v>
      </c>
      <c r="R4205" s="5">
        <f>VLOOKUP(CONCATENATE($F4205," ",$G4205),AllocFactorMatrix,(R$4+1),FALSE)*$E4209</f>
        <v>0</v>
      </c>
      <c r="S4205" s="5">
        <f>VLOOKUP(CONCATENATE($F4205," ",$G4205),AllocFactorMatrix,(S$4+1),FALSE)*$E4209</f>
        <v>0</v>
      </c>
      <c r="T4205" s="5">
        <f t="shared" si="6070"/>
        <v>0</v>
      </c>
      <c r="U4205" s="5">
        <f>VLOOKUP(CONCATENATE($F4205," ",$G4205),AllocFactorMatrix,(U$4+1),FALSE)*$E4209</f>
        <v>0</v>
      </c>
      <c r="V4205" s="5">
        <f>VLOOKUP(CONCATENATE($F4205," ",$G4205),AllocFactorMatrix,(V$4+1),FALSE)*$E4209</f>
        <v>0</v>
      </c>
      <c r="W4205" s="5">
        <f>VLOOKUP(CONCATENATE($F4205," ",$G4205),AllocFactorMatrix,(W$4+1),FALSE)*$E4209</f>
        <v>0</v>
      </c>
      <c r="X4205" s="5">
        <f>VLOOKUP(CONCATENATE($F4205," ",$G4205),AllocFactorMatrix,(X$4+1),FALSE)*$E4209</f>
        <v>0</v>
      </c>
      <c r="Y4205" s="5">
        <f t="shared" si="6082"/>
        <v>0</v>
      </c>
      <c r="Z4205" s="5">
        <f>VLOOKUP(CONCATENATE($F4205," ",$G4205),AllocFactorMatrix,(Z$4+1),FALSE)*$E4209</f>
        <v>0</v>
      </c>
      <c r="AA4205" s="5">
        <f>VLOOKUP(CONCATENATE($F4205," ",$G4205),AllocFactorMatrix,(AA$4+1),FALSE)*$E4209</f>
        <v>0</v>
      </c>
      <c r="AB4205" s="5">
        <f t="shared" si="6071"/>
        <v>0</v>
      </c>
      <c r="AC4205" s="5">
        <f>VLOOKUP(CONCATENATE($F4205," ",$G4205),AllocFactorMatrix,(AC$4+1),FALSE)*$E4209</f>
        <v>0</v>
      </c>
      <c r="AD4205" s="5">
        <f>VLOOKUP(CONCATENATE($F4205," ",$G4205),AllocFactorMatrix,(AD$4+1),FALSE)*$E4209</f>
        <v>0</v>
      </c>
      <c r="AE4205" s="5">
        <f>VLOOKUP(CONCATENATE($F4205," ",$G4205),AllocFactorMatrix,(AE$4+1),FALSE)*$E4209</f>
        <v>0</v>
      </c>
    </row>
    <row r="4206" spans="3:31" hidden="1" outlineLevel="1">
      <c r="E4206" s="44"/>
      <c r="F4206" s="167" t="str">
        <f>F4209</f>
        <v>PROD_ENERGY</v>
      </c>
      <c r="G4206" s="48" t="str">
        <f>$G$12</f>
        <v>DISTSEC</v>
      </c>
      <c r="H4206" s="4">
        <f t="shared" si="6067"/>
        <v>0</v>
      </c>
      <c r="I4206" s="5">
        <f t="shared" ref="I4206:N4206" si="6085">VLOOKUP(CONCATENATE($F4206," ",$G4206),AllocFactorMatrix,(I$4+1),FALSE)*$E4209</f>
        <v>0</v>
      </c>
      <c r="J4206" s="47">
        <f t="shared" si="6085"/>
        <v>0</v>
      </c>
      <c r="K4206" s="47">
        <f t="shared" si="6085"/>
        <v>0</v>
      </c>
      <c r="L4206" s="5">
        <f t="shared" si="6085"/>
        <v>0</v>
      </c>
      <c r="M4206" s="5">
        <f t="shared" si="6085"/>
        <v>0</v>
      </c>
      <c r="N4206" s="5">
        <f t="shared" si="6085"/>
        <v>0</v>
      </c>
      <c r="O4206" s="5">
        <f t="shared" si="6069"/>
        <v>0</v>
      </c>
      <c r="P4206" s="5">
        <f>VLOOKUP(CONCATENATE($F4206," ",$G4206),AllocFactorMatrix,(P$4+1),FALSE)*$E4209</f>
        <v>0</v>
      </c>
      <c r="Q4206" s="5">
        <f>VLOOKUP(CONCATENATE($F4206," ",$G4206),AllocFactorMatrix,(Q$4+1),FALSE)*$E4209</f>
        <v>0</v>
      </c>
      <c r="R4206" s="5">
        <f>VLOOKUP(CONCATENATE($F4206," ",$G4206),AllocFactorMatrix,(R$4+1),FALSE)*$E4209</f>
        <v>0</v>
      </c>
      <c r="S4206" s="5">
        <f>VLOOKUP(CONCATENATE($F4206," ",$G4206),AllocFactorMatrix,(S$4+1),FALSE)*$E4209</f>
        <v>0</v>
      </c>
      <c r="T4206" s="5">
        <f t="shared" si="6070"/>
        <v>0</v>
      </c>
      <c r="U4206" s="5">
        <f>VLOOKUP(CONCATENATE($F4206," ",$G4206),AllocFactorMatrix,(U$4+1),FALSE)*$E4209</f>
        <v>0</v>
      </c>
      <c r="V4206" s="5">
        <f>VLOOKUP(CONCATENATE($F4206," ",$G4206),AllocFactorMatrix,(V$4+1),FALSE)*$E4209</f>
        <v>0</v>
      </c>
      <c r="W4206" s="5">
        <f>VLOOKUP(CONCATENATE($F4206," ",$G4206),AllocFactorMatrix,(W$4+1),FALSE)*$E4209</f>
        <v>0</v>
      </c>
      <c r="X4206" s="5">
        <f>VLOOKUP(CONCATENATE($F4206," ",$G4206),AllocFactorMatrix,(X$4+1),FALSE)*$E4209</f>
        <v>0</v>
      </c>
      <c r="Y4206" s="5">
        <f t="shared" si="6082"/>
        <v>0</v>
      </c>
      <c r="Z4206" s="5">
        <f>VLOOKUP(CONCATENATE($F4206," ",$G4206),AllocFactorMatrix,(Z$4+1),FALSE)*$E4209</f>
        <v>0</v>
      </c>
      <c r="AA4206" s="5">
        <f>VLOOKUP(CONCATENATE($F4206," ",$G4206),AllocFactorMatrix,(AA$4+1),FALSE)*$E4209</f>
        <v>0</v>
      </c>
      <c r="AB4206" s="5">
        <f t="shared" si="6071"/>
        <v>0</v>
      </c>
      <c r="AC4206" s="5">
        <f>VLOOKUP(CONCATENATE($F4206," ",$G4206),AllocFactorMatrix,(AC$4+1),FALSE)*$E4209</f>
        <v>0</v>
      </c>
      <c r="AD4206" s="5">
        <f>VLOOKUP(CONCATENATE($F4206," ",$G4206),AllocFactorMatrix,(AD$4+1),FALSE)*$E4209</f>
        <v>0</v>
      </c>
      <c r="AE4206" s="5">
        <f>VLOOKUP(CONCATENATE($F4206," ",$G4206),AllocFactorMatrix,(AE$4+1),FALSE)*$E4209</f>
        <v>0</v>
      </c>
    </row>
    <row r="4207" spans="3:31" hidden="1" outlineLevel="1">
      <c r="E4207" s="44"/>
      <c r="F4207" s="167" t="str">
        <f>F4209</f>
        <v>PROD_ENERGY</v>
      </c>
      <c r="G4207" s="48" t="str">
        <f>$G$13</f>
        <v>ENERGY</v>
      </c>
      <c r="H4207" s="4">
        <f t="shared" si="6067"/>
        <v>-96075.999999999956</v>
      </c>
      <c r="I4207" s="5">
        <f t="shared" ref="I4207:N4207" si="6086">VLOOKUP(CONCATENATE($F4207," ",$G4207),AllocFactorMatrix,(I$4+1),FALSE)*$E4209</f>
        <v>-37587.198856120711</v>
      </c>
      <c r="J4207" s="47">
        <f t="shared" si="6086"/>
        <v>-6.0149801719097633</v>
      </c>
      <c r="K4207" s="47">
        <f t="shared" si="6086"/>
        <v>-17.343597242733864</v>
      </c>
      <c r="L4207" s="5">
        <f t="shared" si="6086"/>
        <v>-10838.411033431352</v>
      </c>
      <c r="M4207" s="5">
        <f t="shared" si="6086"/>
        <v>-151.16358241638423</v>
      </c>
      <c r="N4207" s="5">
        <f t="shared" si="6086"/>
        <v>-21.132540708959208</v>
      </c>
      <c r="O4207" s="5">
        <f t="shared" si="6069"/>
        <v>-11010.707156556695</v>
      </c>
      <c r="P4207" s="5">
        <f>VLOOKUP(CONCATENATE($F4207," ",$G4207),AllocFactorMatrix,(P$4+1),FALSE)*$E4209</f>
        <v>-7026.6241025859872</v>
      </c>
      <c r="Q4207" s="5">
        <f>VLOOKUP(CONCATENATE($F4207," ",$G4207),AllocFactorMatrix,(Q$4+1),FALSE)*$E4209</f>
        <v>-1254.9437660273791</v>
      </c>
      <c r="R4207" s="5">
        <f>VLOOKUP(CONCATENATE($F4207," ",$G4207),AllocFactorMatrix,(R$4+1),FALSE)*$E4209</f>
        <v>-255.55250873769268</v>
      </c>
      <c r="S4207" s="5">
        <f>VLOOKUP(CONCATENATE($F4207," ",$G4207),AllocFactorMatrix,(S$4+1),FALSE)*$E4209</f>
        <v>-9.6523047416873808</v>
      </c>
      <c r="T4207" s="5">
        <f t="shared" si="6070"/>
        <v>-8546.7726820927455</v>
      </c>
      <c r="U4207" s="5">
        <f>VLOOKUP(CONCATENATE($F4207," ",$G4207),AllocFactorMatrix,(U$4+1),FALSE)*$E4209</f>
        <v>-368.51973275524068</v>
      </c>
      <c r="V4207" s="5">
        <f>VLOOKUP(CONCATENATE($F4207," ",$G4207),AllocFactorMatrix,(V$4+1),FALSE)*$E4209</f>
        <v>-5826.3670432630279</v>
      </c>
      <c r="W4207" s="5">
        <f>VLOOKUP(CONCATENATE($F4207," ",$G4207),AllocFactorMatrix,(W$4+1),FALSE)*$E4209</f>
        <v>-25058.256380745657</v>
      </c>
      <c r="X4207" s="5">
        <f>VLOOKUP(CONCATENATE($F4207," ",$G4207),AllocFactorMatrix,(X$4+1),FALSE)*$E4209</f>
        <v>-4713.719752216889</v>
      </c>
      <c r="Y4207" s="5">
        <f t="shared" si="6082"/>
        <v>-35966.862908980816</v>
      </c>
      <c r="Z4207" s="5">
        <f>VLOOKUP(CONCATENATE($F4207," ",$G4207),AllocFactorMatrix,(Z$4+1),FALSE)*$E4209</f>
        <v>-1932.9517337568018</v>
      </c>
      <c r="AA4207" s="5">
        <f>VLOOKUP(CONCATENATE($F4207," ",$G4207),AllocFactorMatrix,(AA$4+1),FALSE)*$E4209</f>
        <v>-38.784290958754042</v>
      </c>
      <c r="AB4207" s="5">
        <f t="shared" si="6071"/>
        <v>-1971.7360247155559</v>
      </c>
      <c r="AC4207" s="5">
        <f>VLOOKUP(CONCATENATE($F4207," ",$G4207),AllocFactorMatrix,(AC$4+1),FALSE)*$E4209</f>
        <v>-34.595753848545662</v>
      </c>
      <c r="AD4207" s="5">
        <f>VLOOKUP(CONCATENATE($F4207," ",$G4207),AllocFactorMatrix,(AD$4+1),FALSE)*$E4209</f>
        <v>-774.93303782479848</v>
      </c>
      <c r="AE4207" s="5">
        <f>VLOOKUP(CONCATENATE($F4207," ",$G4207),AllocFactorMatrix,(AE$4+1),FALSE)*$E4209</f>
        <v>-159.83500244545803</v>
      </c>
    </row>
    <row r="4208" spans="3:31" hidden="1" outlineLevel="1">
      <c r="E4208" s="44"/>
      <c r="F4208" s="167" t="str">
        <f>F4209</f>
        <v>PROD_ENERGY</v>
      </c>
      <c r="G4208" s="48" t="str">
        <f>$G$14</f>
        <v>CUSTOMER</v>
      </c>
      <c r="H4208" s="4">
        <f t="shared" si="6067"/>
        <v>0</v>
      </c>
      <c r="I4208" s="5">
        <f t="shared" ref="I4208:N4208" si="6087">VLOOKUP(CONCATENATE($F4208," ",$G4208),AllocFactorMatrix,(I$4+1),FALSE)*$E4209</f>
        <v>0</v>
      </c>
      <c r="J4208" s="47">
        <f t="shared" si="6087"/>
        <v>0</v>
      </c>
      <c r="K4208" s="47">
        <f t="shared" si="6087"/>
        <v>0</v>
      </c>
      <c r="L4208" s="5">
        <f t="shared" si="6087"/>
        <v>0</v>
      </c>
      <c r="M4208" s="5">
        <f t="shared" si="6087"/>
        <v>0</v>
      </c>
      <c r="N4208" s="5">
        <f t="shared" si="6087"/>
        <v>0</v>
      </c>
      <c r="O4208" s="5">
        <f t="shared" si="6069"/>
        <v>0</v>
      </c>
      <c r="P4208" s="5">
        <f>VLOOKUP(CONCATENATE($F4208," ",$G4208),AllocFactorMatrix,(P$4+1),FALSE)*$E4209</f>
        <v>0</v>
      </c>
      <c r="Q4208" s="5">
        <f>VLOOKUP(CONCATENATE($F4208," ",$G4208),AllocFactorMatrix,(Q$4+1),FALSE)*$E4209</f>
        <v>0</v>
      </c>
      <c r="R4208" s="5">
        <f>VLOOKUP(CONCATENATE($F4208," ",$G4208),AllocFactorMatrix,(R$4+1),FALSE)*$E4209</f>
        <v>0</v>
      </c>
      <c r="S4208" s="5">
        <f>VLOOKUP(CONCATENATE($F4208," ",$G4208),AllocFactorMatrix,(S$4+1),FALSE)*$E4209</f>
        <v>0</v>
      </c>
      <c r="T4208" s="5">
        <f t="shared" si="6070"/>
        <v>0</v>
      </c>
      <c r="U4208" s="5">
        <f>VLOOKUP(CONCATENATE($F4208," ",$G4208),AllocFactorMatrix,(U$4+1),FALSE)*$E4209</f>
        <v>0</v>
      </c>
      <c r="V4208" s="5">
        <f>VLOOKUP(CONCATENATE($F4208," ",$G4208),AllocFactorMatrix,(V$4+1),FALSE)*$E4209</f>
        <v>0</v>
      </c>
      <c r="W4208" s="5">
        <f>VLOOKUP(CONCATENATE($F4208," ",$G4208),AllocFactorMatrix,(W$4+1),FALSE)*$E4209</f>
        <v>0</v>
      </c>
      <c r="X4208" s="5">
        <f>VLOOKUP(CONCATENATE($F4208," ",$G4208),AllocFactorMatrix,(X$4+1),FALSE)*$E4209</f>
        <v>0</v>
      </c>
      <c r="Y4208" s="5">
        <f t="shared" si="6082"/>
        <v>0</v>
      </c>
      <c r="Z4208" s="5">
        <f>VLOOKUP(CONCATENATE($F4208," ",$G4208),AllocFactorMatrix,(Z$4+1),FALSE)*$E4209</f>
        <v>0</v>
      </c>
      <c r="AA4208" s="5">
        <f>VLOOKUP(CONCATENATE($F4208," ",$G4208),AllocFactorMatrix,(AA$4+1),FALSE)*$E4209</f>
        <v>0</v>
      </c>
      <c r="AB4208" s="5">
        <f t="shared" si="6071"/>
        <v>0</v>
      </c>
      <c r="AC4208" s="5">
        <f>VLOOKUP(CONCATENATE($F4208," ",$G4208),AllocFactorMatrix,(AC$4+1),FALSE)*$E4209</f>
        <v>0</v>
      </c>
      <c r="AD4208" s="5">
        <f>VLOOKUP(CONCATENATE($F4208," ",$G4208),AllocFactorMatrix,(AD$4+1),FALSE)*$E4209</f>
        <v>0</v>
      </c>
      <c r="AE4208" s="5">
        <f>VLOOKUP(CONCATENATE($F4208," ",$G4208),AllocFactorMatrix,(AE$4+1),FALSE)*$E4209</f>
        <v>0</v>
      </c>
    </row>
    <row r="4209" spans="4:31" collapsed="1">
      <c r="D4209" s="48" t="str">
        <f>D3249</f>
        <v>Adj 5 - Environmental Surcharge Revenue Sync</v>
      </c>
      <c r="E4209" s="56">
        <f>-ROUND(0.21*E3249,0)</f>
        <v>-96076</v>
      </c>
      <c r="F4209" s="88" t="str">
        <f>+F3249</f>
        <v>PROD_ENERGY</v>
      </c>
      <c r="G4209" s="48" t="str">
        <f>$G$15</f>
        <v>TOTAL</v>
      </c>
      <c r="H4209" s="4">
        <f t="shared" si="6067"/>
        <v>-96075.999999999956</v>
      </c>
      <c r="I4209" s="5">
        <f t="shared" ref="I4209:N4209" si="6088">VLOOKUP(CONCATENATE($F4209," ",$G4209),AllocFactorMatrix,(I$4+1),FALSE)*$E4209</f>
        <v>-37587.198856120711</v>
      </c>
      <c r="J4209" s="47">
        <f t="shared" si="6088"/>
        <v>-6.0149801719097633</v>
      </c>
      <c r="K4209" s="47">
        <f t="shared" si="6088"/>
        <v>-17.343597242733864</v>
      </c>
      <c r="L4209" s="5">
        <f t="shared" si="6088"/>
        <v>-10838.411033431352</v>
      </c>
      <c r="M4209" s="5">
        <f t="shared" si="6088"/>
        <v>-151.16358241638423</v>
      </c>
      <c r="N4209" s="5">
        <f t="shared" si="6088"/>
        <v>-21.132540708959208</v>
      </c>
      <c r="O4209" s="5">
        <f t="shared" si="6069"/>
        <v>-11010.707156556695</v>
      </c>
      <c r="P4209" s="5">
        <f>VLOOKUP(CONCATENATE($F4209," ",$G4209),AllocFactorMatrix,(P$4+1),FALSE)*$E4209</f>
        <v>-7026.6241025859872</v>
      </c>
      <c r="Q4209" s="5">
        <f>VLOOKUP(CONCATENATE($F4209," ",$G4209),AllocFactorMatrix,(Q$4+1),FALSE)*$E4209</f>
        <v>-1254.9437660273791</v>
      </c>
      <c r="R4209" s="5">
        <f>VLOOKUP(CONCATENATE($F4209," ",$G4209),AllocFactorMatrix,(R$4+1),FALSE)*$E4209</f>
        <v>-255.55250873769268</v>
      </c>
      <c r="S4209" s="5">
        <f>VLOOKUP(CONCATENATE($F4209," ",$G4209),AllocFactorMatrix,(S$4+1),FALSE)*$E4209</f>
        <v>-9.6523047416873808</v>
      </c>
      <c r="T4209" s="5">
        <f t="shared" si="6070"/>
        <v>-8546.7726820927455</v>
      </c>
      <c r="U4209" s="5">
        <f>VLOOKUP(CONCATENATE($F4209," ",$G4209),AllocFactorMatrix,(U$4+1),FALSE)*$E4209</f>
        <v>-368.51973275524068</v>
      </c>
      <c r="V4209" s="5">
        <f>VLOOKUP(CONCATENATE($F4209," ",$G4209),AllocFactorMatrix,(V$4+1),FALSE)*$E4209</f>
        <v>-5826.3670432630279</v>
      </c>
      <c r="W4209" s="5">
        <f>VLOOKUP(CONCATENATE($F4209," ",$G4209),AllocFactorMatrix,(W$4+1),FALSE)*$E4209</f>
        <v>-25058.256380745657</v>
      </c>
      <c r="X4209" s="5">
        <f>VLOOKUP(CONCATENATE($F4209," ",$G4209),AllocFactorMatrix,(X$4+1),FALSE)*$E4209</f>
        <v>-4713.719752216889</v>
      </c>
      <c r="Y4209" s="5">
        <f t="shared" si="6082"/>
        <v>-35966.862908980816</v>
      </c>
      <c r="Z4209" s="5">
        <f>VLOOKUP(CONCATENATE($F4209," ",$G4209),AllocFactorMatrix,(Z$4+1),FALSE)*$E4209</f>
        <v>-1932.9517337568018</v>
      </c>
      <c r="AA4209" s="5">
        <f>VLOOKUP(CONCATENATE($F4209," ",$G4209),AllocFactorMatrix,(AA$4+1),FALSE)*$E4209</f>
        <v>-38.784290958754042</v>
      </c>
      <c r="AB4209" s="5">
        <f t="shared" si="6071"/>
        <v>-1971.7360247155559</v>
      </c>
      <c r="AC4209" s="5">
        <f>VLOOKUP(CONCATENATE($F4209," ",$G4209),AllocFactorMatrix,(AC$4+1),FALSE)*$E4209</f>
        <v>-34.595753848545662</v>
      </c>
      <c r="AD4209" s="5">
        <f>VLOOKUP(CONCATENATE($F4209," ",$G4209),AllocFactorMatrix,(AD$4+1),FALSE)*$E4209</f>
        <v>-774.93303782479848</v>
      </c>
      <c r="AE4209" s="5">
        <f>VLOOKUP(CONCATENATE($F4209," ",$G4209),AllocFactorMatrix,(AE$4+1),FALSE)*$E4209</f>
        <v>-159.83500244545803</v>
      </c>
    </row>
    <row r="4210" spans="4:31" hidden="1" outlineLevel="1">
      <c r="E4210" s="44"/>
      <c r="F4210" s="167" t="str">
        <f>F4217</f>
        <v>LABOR_M</v>
      </c>
      <c r="G4210" s="48" t="str">
        <f>$G$8</f>
        <v>PRODUCTION</v>
      </c>
      <c r="H4210" s="4">
        <f t="shared" ca="1" si="6067"/>
        <v>789.34747575296933</v>
      </c>
      <c r="I4210" s="5">
        <f t="shared" ref="I4210:N4210" ca="1" si="6089">VLOOKUP(CONCATENATE($F4210," ",$G4210),AllocFactorMatrix,(I$4+1),FALSE)*$E4217</f>
        <v>405.93845945387818</v>
      </c>
      <c r="J4210" s="47">
        <f t="shared" ca="1" si="6089"/>
        <v>9.0815392129477743E-2</v>
      </c>
      <c r="K4210" s="47">
        <f t="shared" ca="1" si="6089"/>
        <v>0.15901127619551819</v>
      </c>
      <c r="L4210" s="5">
        <f t="shared" ca="1" si="6089"/>
        <v>94.611051171790663</v>
      </c>
      <c r="M4210" s="5">
        <f t="shared" ca="1" si="6089"/>
        <v>1.3165115729258048</v>
      </c>
      <c r="N4210" s="5">
        <f t="shared" ca="1" si="6089"/>
        <v>0.18335544745141816</v>
      </c>
      <c r="O4210" s="5">
        <f t="shared" ca="1" si="6069"/>
        <v>96.110918192167887</v>
      </c>
      <c r="P4210" s="5">
        <f ca="1">VLOOKUP(CONCATENATE($F4210," ",$G4210),AllocFactorMatrix,(P$4+1),FALSE)*$E4217</f>
        <v>56.273963389181759</v>
      </c>
      <c r="Q4210" s="5">
        <f ca="1">VLOOKUP(CONCATENATE($F4210," ",$G4210),AllocFactorMatrix,(Q$4+1),FALSE)*$E4217</f>
        <v>10.098867994809506</v>
      </c>
      <c r="R4210" s="5">
        <f ca="1">VLOOKUP(CONCATENATE($F4210," ",$G4210),AllocFactorMatrix,(R$4+1),FALSE)*$E4217</f>
        <v>2.0479473722672448</v>
      </c>
      <c r="S4210" s="5">
        <f ca="1">VLOOKUP(CONCATENATE($F4210," ",$G4210),AllocFactorMatrix,(S$4+1),FALSE)*$E4217</f>
        <v>7.7769875335053668E-2</v>
      </c>
      <c r="T4210" s="5">
        <f t="shared" ca="1" si="6070"/>
        <v>68.498548631593565</v>
      </c>
      <c r="U4210" s="5">
        <f ca="1">VLOOKUP(CONCATENATE($F4210," ",$G4210),AllocFactorMatrix,(U$4+1),FALSE)*$E4217</f>
        <v>2.6689525382241288</v>
      </c>
      <c r="V4210" s="5">
        <f ca="1">VLOOKUP(CONCATENATE($F4210," ",$G4210),AllocFactorMatrix,(V$4+1),FALSE)*$E4217</f>
        <v>36.032400451627055</v>
      </c>
      <c r="W4210" s="5">
        <f ca="1">VLOOKUP(CONCATENATE($F4210," ",$G4210),AllocFactorMatrix,(W$4+1),FALSE)*$E4217</f>
        <v>137.80946724688042</v>
      </c>
      <c r="X4210" s="5">
        <f ca="1">VLOOKUP(CONCATENATE($F4210," ",$G4210),AllocFactorMatrix,(X$4+1),FALSE)*$E4217</f>
        <v>24.965463131885322</v>
      </c>
      <c r="Y4210" s="5">
        <f ca="1">SUBTOTAL(9,U4210:X4210)</f>
        <v>201.47628336861692</v>
      </c>
      <c r="Z4210" s="5">
        <f ca="1">VLOOKUP(CONCATENATE($F4210," ",$G4210),AllocFactorMatrix,(Z$4+1),FALSE)*$E4217</f>
        <v>15.467977515169123</v>
      </c>
      <c r="AA4210" s="5">
        <f ca="1">VLOOKUP(CONCATENATE($F4210," ",$G4210),AllocFactorMatrix,(AA$4+1),FALSE)*$E4217</f>
        <v>0.30893518468908282</v>
      </c>
      <c r="AB4210" s="5">
        <f t="shared" ca="1" si="6071"/>
        <v>15.776912699858206</v>
      </c>
      <c r="AC4210" s="5">
        <f ca="1">VLOOKUP(CONCATENATE($F4210," ",$G4210),AllocFactorMatrix,(AC$4+1),FALSE)*$E4217</f>
        <v>0.20404764757389268</v>
      </c>
      <c r="AD4210" s="5">
        <f ca="1">VLOOKUP(CONCATENATE($F4210," ",$G4210),AllocFactorMatrix,(AD$4+1),FALSE)*$E4217</f>
        <v>0.9064958276418339</v>
      </c>
      <c r="AE4210" s="5">
        <f ca="1">VLOOKUP(CONCATENATE($F4210," ",$G4210),AllocFactorMatrix,(AE$4+1),FALSE)*$E4217</f>
        <v>0.18598326331338558</v>
      </c>
    </row>
    <row r="4211" spans="4:31" hidden="1" outlineLevel="1">
      <c r="E4211" s="44"/>
      <c r="F4211" s="167" t="str">
        <f>F4217</f>
        <v>LABOR_M</v>
      </c>
      <c r="G4211" s="48" t="str">
        <f>$G$9</f>
        <v>BULKTRAN</v>
      </c>
      <c r="H4211" s="4">
        <f t="shared" ca="1" si="6067"/>
        <v>122.35510244176264</v>
      </c>
      <c r="I4211" s="5">
        <f t="shared" ref="I4211:N4211" ca="1" si="6090">VLOOKUP(CONCATENATE($F4211," ",$G4211),AllocFactorMatrix,(I$4+1),FALSE)*$E4217</f>
        <v>62.923672168775674</v>
      </c>
      <c r="J4211" s="47">
        <f t="shared" ca="1" si="6090"/>
        <v>1.4077104125393473E-2</v>
      </c>
      <c r="K4211" s="47">
        <f t="shared" ca="1" si="6090"/>
        <v>2.4648005581748105E-2</v>
      </c>
      <c r="L4211" s="5">
        <f t="shared" ca="1" si="6090"/>
        <v>14.665461300429948</v>
      </c>
      <c r="M4211" s="5">
        <f t="shared" ca="1" si="6090"/>
        <v>0.20406970734586061</v>
      </c>
      <c r="N4211" s="5">
        <f t="shared" ca="1" si="6090"/>
        <v>2.8421544687620523E-2</v>
      </c>
      <c r="O4211" s="5">
        <f t="shared" ca="1" si="6069"/>
        <v>14.89795255246343</v>
      </c>
      <c r="P4211" s="5">
        <f ca="1">VLOOKUP(CONCATENATE($F4211," ",$G4211),AllocFactorMatrix,(P$4+1),FALSE)*$E4217</f>
        <v>8.722909449630194</v>
      </c>
      <c r="Q4211" s="5">
        <f ca="1">VLOOKUP(CONCATENATE($F4211," ",$G4211),AllocFactorMatrix,(Q$4+1),FALSE)*$E4217</f>
        <v>1.5654044207489914</v>
      </c>
      <c r="R4211" s="5">
        <f ca="1">VLOOKUP(CONCATENATE($F4211," ",$G4211),AllocFactorMatrix,(R$4+1),FALSE)*$E4217</f>
        <v>0.31744804186529924</v>
      </c>
      <c r="S4211" s="5">
        <f ca="1">VLOOKUP(CONCATENATE($F4211," ",$G4211),AllocFactorMatrix,(S$4+1),FALSE)*$E4217</f>
        <v>1.2054945832855862E-2</v>
      </c>
      <c r="T4211" s="5">
        <f t="shared" ca="1" si="6070"/>
        <v>10.617816858077342</v>
      </c>
      <c r="U4211" s="5">
        <f ca="1">VLOOKUP(CONCATENATE($F4211," ",$G4211),AllocFactorMatrix,(U$4+1),FALSE)*$E4217</f>
        <v>0.41370875470920387</v>
      </c>
      <c r="V4211" s="5">
        <f ca="1">VLOOKUP(CONCATENATE($F4211," ",$G4211),AllocFactorMatrix,(V$4+1),FALSE)*$E4217</f>
        <v>5.585307084533162</v>
      </c>
      <c r="W4211" s="5">
        <f ca="1">VLOOKUP(CONCATENATE($F4211," ",$G4211),AllocFactorMatrix,(W$4+1),FALSE)*$E4217</f>
        <v>21.361557489434141</v>
      </c>
      <c r="X4211" s="5">
        <f ca="1">VLOOKUP(CONCATENATE($F4211," ",$G4211),AllocFactorMatrix,(X$4+1),FALSE)*$E4217</f>
        <v>3.8698442610385113</v>
      </c>
      <c r="Y4211" s="5">
        <f t="shared" ref="Y4211:Y4217" ca="1" si="6091">SUBTOTAL(9,U4211:X4211)</f>
        <v>31.230417589715021</v>
      </c>
      <c r="Z4211" s="5">
        <f ca="1">VLOOKUP(CONCATENATE($F4211," ",$G4211),AllocFactorMatrix,(Z$4+1),FALSE)*$E4217</f>
        <v>2.3976588657992886</v>
      </c>
      <c r="AA4211" s="5">
        <f ca="1">VLOOKUP(CONCATENATE($F4211," ",$G4211),AllocFactorMatrix,(AA$4+1),FALSE)*$E4217</f>
        <v>4.7887397289057984E-2</v>
      </c>
      <c r="AB4211" s="5">
        <f t="shared" ca="1" si="6071"/>
        <v>2.4455462630883464</v>
      </c>
      <c r="AC4211" s="5">
        <f ca="1">VLOOKUP(CONCATENATE($F4211," ",$G4211),AllocFactorMatrix,(AC$4+1),FALSE)*$E4217</f>
        <v>3.16289993808982E-2</v>
      </c>
      <c r="AD4211" s="5">
        <f ca="1">VLOOKUP(CONCATENATE($F4211," ",$G4211),AllocFactorMatrix,(AD$4+1),FALSE)*$E4217</f>
        <v>0.14051402362228826</v>
      </c>
      <c r="AE4211" s="5">
        <f ca="1">VLOOKUP(CONCATENATE($F4211," ",$G4211),AllocFactorMatrix,(AE$4+1),FALSE)*$E4217</f>
        <v>2.88288769321208E-2</v>
      </c>
    </row>
    <row r="4212" spans="4:31" hidden="1" outlineLevel="1">
      <c r="E4212" s="44"/>
      <c r="F4212" s="167" t="str">
        <f>F4217</f>
        <v>LABOR_M</v>
      </c>
      <c r="G4212" s="48" t="str">
        <f>$G$10</f>
        <v>SUBTRAN</v>
      </c>
      <c r="H4212" s="4">
        <f t="shared" ca="1" si="6067"/>
        <v>33.909396206720928</v>
      </c>
      <c r="I4212" s="5">
        <f t="shared" ref="I4212:N4212" ca="1" si="6092">VLOOKUP(CONCATENATE($F4212," ",$G4212),AllocFactorMatrix,(I$4+1),FALSE)*$E4217</f>
        <v>17.323299134140711</v>
      </c>
      <c r="J4212" s="47">
        <f t="shared" ca="1" si="6092"/>
        <v>2.8208365325947142E-3</v>
      </c>
      <c r="K4212" s="47">
        <f t="shared" ca="1" si="6092"/>
        <v>5.2500611276374547E-3</v>
      </c>
      <c r="L4212" s="5">
        <f t="shared" ca="1" si="6092"/>
        <v>4.0597387704212347</v>
      </c>
      <c r="M4212" s="5">
        <f t="shared" ca="1" si="6092"/>
        <v>5.6738072006989888E-2</v>
      </c>
      <c r="N4212" s="5">
        <f t="shared" ca="1" si="6092"/>
        <v>1.0269327413906328E-2</v>
      </c>
      <c r="O4212" s="5">
        <f t="shared" ca="1" si="6069"/>
        <v>4.1267461698421313</v>
      </c>
      <c r="P4212" s="5">
        <f ca="1">VLOOKUP(CONCATENATE($F4212," ",$G4212),AllocFactorMatrix,(P$4+1),FALSE)*$E4217</f>
        <v>2.3438231413059887</v>
      </c>
      <c r="Q4212" s="5">
        <f ca="1">VLOOKUP(CONCATENATE($F4212," ",$G4212),AllocFactorMatrix,(Q$4+1),FALSE)*$E4217</f>
        <v>0.4217938408388488</v>
      </c>
      <c r="R4212" s="5">
        <f ca="1">VLOOKUP(CONCATENATE($F4212," ",$G4212),AllocFactorMatrix,(R$4+1),FALSE)*$E4217</f>
        <v>0.110717631189271</v>
      </c>
      <c r="S4212" s="5">
        <f ca="1">VLOOKUP(CONCATENATE($F4212," ",$G4212),AllocFactorMatrix,(S$4+1),FALSE)*$E4217</f>
        <v>0</v>
      </c>
      <c r="T4212" s="5">
        <f t="shared" ca="1" si="6070"/>
        <v>2.8763346133341083</v>
      </c>
      <c r="U4212" s="5">
        <f ca="1">VLOOKUP(CONCATENATE($F4212," ",$G4212),AllocFactorMatrix,(U$4+1),FALSE)*$E4217</f>
        <v>0.1058017020229713</v>
      </c>
      <c r="V4212" s="5">
        <f ca="1">VLOOKUP(CONCATENATE($F4212," ",$G4212),AllocFactorMatrix,(V$4+1),FALSE)*$E4217</f>
        <v>1.484500473132389</v>
      </c>
      <c r="W4212" s="5">
        <f ca="1">VLOOKUP(CONCATENATE($F4212," ",$G4212),AllocFactorMatrix,(W$4+1),FALSE)*$E4217</f>
        <v>7.3197324570510647</v>
      </c>
      <c r="X4212" s="5">
        <f ca="1">VLOOKUP(CONCATENATE($F4212," ",$G4212),AllocFactorMatrix,(X$4+1),FALSE)*$E4217</f>
        <v>0</v>
      </c>
      <c r="Y4212" s="5">
        <f t="shared" ca="1" si="6091"/>
        <v>8.9100346322064254</v>
      </c>
      <c r="Z4212" s="5">
        <f ca="1">VLOOKUP(CONCATENATE($F4212," ",$G4212),AllocFactorMatrix,(Z$4+1),FALSE)*$E4217</f>
        <v>0.64343591449127513</v>
      </c>
      <c r="AA4212" s="5">
        <f ca="1">VLOOKUP(CONCATENATE($F4212," ",$G4212),AllocFactorMatrix,(AA$4+1),FALSE)*$E4217</f>
        <v>1.2919238983708736E-2</v>
      </c>
      <c r="AB4212" s="5">
        <f t="shared" ca="1" si="6071"/>
        <v>0.65635515347498385</v>
      </c>
      <c r="AC4212" s="5">
        <f ca="1">VLOOKUP(CONCATENATE($F4212," ",$G4212),AllocFactorMatrix,(AC$4+1),FALSE)*$E4217</f>
        <v>8.5556060622067661E-3</v>
      </c>
      <c r="AD4212" s="5">
        <f ca="1">VLOOKUP(CONCATENATE($F4212," ",$G4212),AllocFactorMatrix,(AD$4+1),FALSE)*$E4217</f>
        <v>0</v>
      </c>
      <c r="AE4212" s="5">
        <f ca="1">VLOOKUP(CONCATENATE($F4212," ",$G4212),AllocFactorMatrix,(AE$4+1),FALSE)*$E4217</f>
        <v>0</v>
      </c>
    </row>
    <row r="4213" spans="4:31" hidden="1" outlineLevel="1">
      <c r="E4213" s="44"/>
      <c r="F4213" s="167" t="str">
        <f>F4217</f>
        <v>LABOR_M</v>
      </c>
      <c r="G4213" s="48" t="str">
        <f>$G$11</f>
        <v>DISTPRI</v>
      </c>
      <c r="H4213" s="4">
        <f t="shared" ca="1" si="6067"/>
        <v>276.99158891665485</v>
      </c>
      <c r="I4213" s="5">
        <f t="shared" ref="I4213:N4213" ca="1" si="6093">VLOOKUP(CONCATENATE($F4213," ",$G4213),AllocFactorMatrix,(I$4+1),FALSE)*$E4217</f>
        <v>181.34627288032453</v>
      </c>
      <c r="J4213" s="47">
        <f t="shared" ca="1" si="6093"/>
        <v>2.9777320985078688E-2</v>
      </c>
      <c r="K4213" s="47">
        <f t="shared" ca="1" si="6093"/>
        <v>5.5096573120543738E-2</v>
      </c>
      <c r="L4213" s="5">
        <f t="shared" ca="1" si="6093"/>
        <v>42.430214312543114</v>
      </c>
      <c r="M4213" s="5">
        <f t="shared" ca="1" si="6093"/>
        <v>0.59291700420255877</v>
      </c>
      <c r="N4213" s="5">
        <f t="shared" ca="1" si="6093"/>
        <v>0</v>
      </c>
      <c r="O4213" s="5">
        <f t="shared" ca="1" si="6069"/>
        <v>43.023131316745676</v>
      </c>
      <c r="P4213" s="5">
        <f ca="1">VLOOKUP(CONCATENATE($F4213," ",$G4213),AllocFactorMatrix,(P$4+1),FALSE)*$E4217</f>
        <v>24.60616038078113</v>
      </c>
      <c r="Q4213" s="5">
        <f ca="1">VLOOKUP(CONCATENATE($F4213," ",$G4213),AllocFactorMatrix,(Q$4+1),FALSE)*$E4217</f>
        <v>4.427739982010066</v>
      </c>
      <c r="R4213" s="5">
        <f ca="1">VLOOKUP(CONCATENATE($F4213," ",$G4213),AllocFactorMatrix,(R$4+1),FALSE)*$E4217</f>
        <v>0</v>
      </c>
      <c r="S4213" s="5">
        <f ca="1">VLOOKUP(CONCATENATE($F4213," ",$G4213),AllocFactorMatrix,(S$4+1),FALSE)*$E4217</f>
        <v>0</v>
      </c>
      <c r="T4213" s="5">
        <f t="shared" ca="1" si="6070"/>
        <v>29.033900362791197</v>
      </c>
      <c r="U4213" s="5">
        <f ca="1">VLOOKUP(CONCATENATE($F4213," ",$G4213),AllocFactorMatrix,(U$4+1),FALSE)*$E4217</f>
        <v>1.1142528081181631</v>
      </c>
      <c r="V4213" s="5">
        <f ca="1">VLOOKUP(CONCATENATE($F4213," ",$G4213),AllocFactorMatrix,(V$4+1),FALSE)*$E4217</f>
        <v>15.407734970334896</v>
      </c>
      <c r="W4213" s="5">
        <f ca="1">VLOOKUP(CONCATENATE($F4213," ",$G4213),AllocFactorMatrix,(W$4+1),FALSE)*$E4217</f>
        <v>0</v>
      </c>
      <c r="X4213" s="5">
        <f ca="1">VLOOKUP(CONCATENATE($F4213," ",$G4213),AllocFactorMatrix,(X$4+1),FALSE)*$E4217</f>
        <v>0</v>
      </c>
      <c r="Y4213" s="5">
        <f t="shared" ca="1" si="6091"/>
        <v>16.52198777845306</v>
      </c>
      <c r="Z4213" s="5">
        <f ca="1">VLOOKUP(CONCATENATE($F4213," ",$G4213),AllocFactorMatrix,(Z$4+1),FALSE)*$E4217</f>
        <v>6.7567630325725423</v>
      </c>
      <c r="AA4213" s="5">
        <f ca="1">VLOOKUP(CONCATENATE($F4213," ",$G4213),AllocFactorMatrix,(AA$4+1),FALSE)*$E4217</f>
        <v>0.13561888954423265</v>
      </c>
      <c r="AB4213" s="5">
        <f t="shared" ca="1" si="6071"/>
        <v>6.8923819221167753</v>
      </c>
      <c r="AC4213" s="5">
        <f ca="1">VLOOKUP(CONCATENATE($F4213," ",$G4213),AllocFactorMatrix,(AC$4+1),FALSE)*$E4217</f>
        <v>8.9040762117816669E-2</v>
      </c>
      <c r="AD4213" s="5">
        <f ca="1">VLOOKUP(CONCATENATE($F4213," ",$G4213),AllocFactorMatrix,(AD$4+1),FALSE)*$E4217</f>
        <v>0</v>
      </c>
      <c r="AE4213" s="5">
        <f ca="1">VLOOKUP(CONCATENATE($F4213," ",$G4213),AllocFactorMatrix,(AE$4+1),FALSE)*$E4217</f>
        <v>0</v>
      </c>
    </row>
    <row r="4214" spans="4:31" hidden="1" outlineLevel="1">
      <c r="E4214" s="44"/>
      <c r="F4214" s="167" t="str">
        <f>F4217</f>
        <v>LABOR_M</v>
      </c>
      <c r="G4214" s="48" t="str">
        <f>$G$12</f>
        <v>DISTSEC</v>
      </c>
      <c r="H4214" s="4">
        <f t="shared" ca="1" si="6067"/>
        <v>109.736602418784</v>
      </c>
      <c r="I4214" s="5">
        <f t="shared" ref="I4214:N4214" ca="1" si="6094">VLOOKUP(CONCATENATE($F4214," ",$G4214),AllocFactorMatrix,(I$4+1),FALSE)*$E4217</f>
        <v>81.41590797645101</v>
      </c>
      <c r="J4214" s="47">
        <f t="shared" ca="1" si="6094"/>
        <v>2.0182583948534057E-2</v>
      </c>
      <c r="K4214" s="47">
        <f t="shared" ca="1" si="6094"/>
        <v>2.6142008342786238E-2</v>
      </c>
      <c r="L4214" s="5">
        <f t="shared" ca="1" si="6094"/>
        <v>16.410745060923961</v>
      </c>
      <c r="M4214" s="5">
        <f t="shared" ca="1" si="6094"/>
        <v>0</v>
      </c>
      <c r="N4214" s="5">
        <f t="shared" ca="1" si="6094"/>
        <v>0</v>
      </c>
      <c r="O4214" s="5">
        <f t="shared" ca="1" si="6069"/>
        <v>16.410745060923961</v>
      </c>
      <c r="P4214" s="5">
        <f ca="1">VLOOKUP(CONCATENATE($F4214," ",$G4214),AllocFactorMatrix,(P$4+1),FALSE)*$E4217</f>
        <v>8.1921426083067423</v>
      </c>
      <c r="Q4214" s="5">
        <f ca="1">VLOOKUP(CONCATENATE($F4214," ",$G4214),AllocFactorMatrix,(Q$4+1),FALSE)*$E4217</f>
        <v>0</v>
      </c>
      <c r="R4214" s="5">
        <f ca="1">VLOOKUP(CONCATENATE($F4214," ",$G4214),AllocFactorMatrix,(R$4+1),FALSE)*$E4217</f>
        <v>0</v>
      </c>
      <c r="S4214" s="5">
        <f ca="1">VLOOKUP(CONCATENATE($F4214," ",$G4214),AllocFactorMatrix,(S$4+1),FALSE)*$E4217</f>
        <v>0</v>
      </c>
      <c r="T4214" s="5">
        <f t="shared" ca="1" si="6070"/>
        <v>8.1921426083067423</v>
      </c>
      <c r="U4214" s="5">
        <f ca="1">VLOOKUP(CONCATENATE($F4214," ",$G4214),AllocFactorMatrix,(U$4+1),FALSE)*$E4217</f>
        <v>0.30679116781610233</v>
      </c>
      <c r="V4214" s="5">
        <f ca="1">VLOOKUP(CONCATENATE($F4214," ",$G4214),AllocFactorMatrix,(V$4+1),FALSE)*$E4217</f>
        <v>0</v>
      </c>
      <c r="W4214" s="5">
        <f ca="1">VLOOKUP(CONCATENATE($F4214," ",$G4214),AllocFactorMatrix,(W$4+1),FALSE)*$E4217</f>
        <v>0</v>
      </c>
      <c r="X4214" s="5">
        <f ca="1">VLOOKUP(CONCATENATE($F4214," ",$G4214),AllocFactorMatrix,(X$4+1),FALSE)*$E4217</f>
        <v>0</v>
      </c>
      <c r="Y4214" s="5">
        <f t="shared" ca="1" si="6091"/>
        <v>0.30679116781610233</v>
      </c>
      <c r="Z4214" s="5">
        <f ca="1">VLOOKUP(CONCATENATE($F4214," ",$G4214),AllocFactorMatrix,(Z$4+1),FALSE)*$E4217</f>
        <v>2.318533925331792</v>
      </c>
      <c r="AA4214" s="5">
        <f ca="1">VLOOKUP(CONCATENATE($F4214," ",$G4214),AllocFactorMatrix,(AA$4+1),FALSE)*$E4217</f>
        <v>0</v>
      </c>
      <c r="AB4214" s="5">
        <f t="shared" ca="1" si="6071"/>
        <v>2.318533925331792</v>
      </c>
      <c r="AC4214" s="5">
        <f ca="1">VLOOKUP(CONCATENATE($F4214," ",$G4214),AllocFactorMatrix,(AC$4+1),FALSE)*$E4217</f>
        <v>2.7413352213560033E-2</v>
      </c>
      <c r="AD4214" s="5">
        <f ca="1">VLOOKUP(CONCATENATE($F4214," ",$G4214),AllocFactorMatrix,(AD$4+1),FALSE)*$E4217</f>
        <v>0.84377503523418584</v>
      </c>
      <c r="AE4214" s="5">
        <f ca="1">VLOOKUP(CONCATENATE($F4214," ",$G4214),AllocFactorMatrix,(AE$4+1),FALSE)*$E4217</f>
        <v>0.17496870021524405</v>
      </c>
    </row>
    <row r="4215" spans="4:31" hidden="1" outlineLevel="1">
      <c r="E4215" s="44"/>
      <c r="F4215" s="167" t="str">
        <f>F4217</f>
        <v>LABOR_M</v>
      </c>
      <c r="G4215" s="48" t="str">
        <f>$G$13</f>
        <v>ENERGY</v>
      </c>
      <c r="H4215" s="4">
        <f t="shared" ca="1" si="6067"/>
        <v>315.71797008092386</v>
      </c>
      <c r="I4215" s="5">
        <f t="shared" ref="I4215:N4215" ca="1" si="6095">VLOOKUP(CONCATENATE($F4215," ",$G4215),AllocFactorMatrix,(I$4+1),FALSE)*$E4217</f>
        <v>123.5163217024278</v>
      </c>
      <c r="J4215" s="47">
        <f t="shared" ca="1" si="6095"/>
        <v>1.9765990777638087E-2</v>
      </c>
      <c r="K4215" s="47">
        <f t="shared" ca="1" si="6095"/>
        <v>5.6993269030528371E-2</v>
      </c>
      <c r="L4215" s="5">
        <f t="shared" ca="1" si="6095"/>
        <v>35.616398792389717</v>
      </c>
      <c r="M4215" s="5">
        <f t="shared" ca="1" si="6095"/>
        <v>0.49674278061806543</v>
      </c>
      <c r="N4215" s="5">
        <f t="shared" ca="1" si="6095"/>
        <v>6.9444219735262588E-2</v>
      </c>
      <c r="O4215" s="5">
        <f t="shared" ca="1" si="6069"/>
        <v>36.182585792743041</v>
      </c>
      <c r="P4215" s="5">
        <f ca="1">VLOOKUP(CONCATENATE($F4215," ",$G4215),AllocFactorMatrix,(P$4+1),FALSE)*$E4217</f>
        <v>23.090381554083653</v>
      </c>
      <c r="Q4215" s="5">
        <f ca="1">VLOOKUP(CONCATENATE($F4215," ",$G4215),AllocFactorMatrix,(Q$4+1),FALSE)*$E4217</f>
        <v>4.1239050166105375</v>
      </c>
      <c r="R4215" s="5">
        <f ca="1">VLOOKUP(CONCATENATE($F4215," ",$G4215),AllocFactorMatrix,(R$4+1),FALSE)*$E4217</f>
        <v>0.83977808513834762</v>
      </c>
      <c r="S4215" s="5">
        <f ca="1">VLOOKUP(CONCATENATE($F4215," ",$G4215),AllocFactorMatrix,(S$4+1),FALSE)*$E4217</f>
        <v>3.1718702481868685E-2</v>
      </c>
      <c r="T4215" s="5">
        <f t="shared" ca="1" si="6070"/>
        <v>28.085783358314409</v>
      </c>
      <c r="U4215" s="5">
        <f ca="1">VLOOKUP(CONCATENATE($F4215," ",$G4215),AllocFactorMatrix,(U$4+1),FALSE)*$E4217</f>
        <v>1.2110027682277482</v>
      </c>
      <c r="V4215" s="5">
        <f ca="1">VLOOKUP(CONCATENATE($F4215," ",$G4215),AllocFactorMatrix,(V$4+1),FALSE)*$E4217</f>
        <v>19.146184019374218</v>
      </c>
      <c r="W4215" s="5">
        <f ca="1">VLOOKUP(CONCATENATE($F4215," ",$G4215),AllocFactorMatrix,(W$4+1),FALSE)*$E4217</f>
        <v>82.344621323705979</v>
      </c>
      <c r="X4215" s="5">
        <f ca="1">VLOOKUP(CONCATENATE($F4215," ",$G4215),AllocFactorMatrix,(X$4+1),FALSE)*$E4217</f>
        <v>15.489883339234266</v>
      </c>
      <c r="Y4215" s="5">
        <f t="shared" ca="1" si="6091"/>
        <v>118.19169145054221</v>
      </c>
      <c r="Z4215" s="5">
        <f ca="1">VLOOKUP(CONCATENATE($F4215," ",$G4215),AllocFactorMatrix,(Z$4+1),FALSE)*$E4217</f>
        <v>6.3519255344321142</v>
      </c>
      <c r="AA4215" s="5">
        <f ca="1">VLOOKUP(CONCATENATE($F4215," ",$G4215),AllocFactorMatrix,(AA$4+1),FALSE)*$E4217</f>
        <v>0.12745011878643733</v>
      </c>
      <c r="AB4215" s="5">
        <f t="shared" ca="1" si="6071"/>
        <v>6.4793756532185514</v>
      </c>
      <c r="AC4215" s="5">
        <f ca="1">VLOOKUP(CONCATENATE($F4215," ",$G4215),AllocFactorMatrix,(AC$4+1),FALSE)*$E4217</f>
        <v>0.11368605248430562</v>
      </c>
      <c r="AD4215" s="5">
        <f ca="1">VLOOKUP(CONCATENATE($F4215," ",$G4215),AllocFactorMatrix,(AD$4+1),FALSE)*$E4217</f>
        <v>2.5465286403543979</v>
      </c>
      <c r="AE4215" s="5">
        <f ca="1">VLOOKUP(CONCATENATE($F4215," ",$G4215),AllocFactorMatrix,(AE$4+1),FALSE)*$E4217</f>
        <v>0.52523817103084547</v>
      </c>
    </row>
    <row r="4216" spans="4:31" hidden="1" outlineLevel="1">
      <c r="E4216" s="44"/>
      <c r="F4216" s="167" t="str">
        <f>F4217</f>
        <v>LABOR_M</v>
      </c>
      <c r="G4216" s="48" t="str">
        <f>$G$14</f>
        <v>CUSTOMER</v>
      </c>
      <c r="H4216" s="4">
        <f t="shared" ca="1" si="6067"/>
        <v>208.94186418218507</v>
      </c>
      <c r="I4216" s="5">
        <f t="shared" ref="I4216:N4216" ca="1" si="6096">VLOOKUP(CONCATENATE($F4216," ",$G4216),AllocFactorMatrix,(I$4+1),FALSE)*$E4217</f>
        <v>161.29779290786112</v>
      </c>
      <c r="J4216" s="47">
        <f t="shared" ca="1" si="6096"/>
        <v>3.2552547015084067E-2</v>
      </c>
      <c r="K4216" s="47">
        <f t="shared" ca="1" si="6096"/>
        <v>9.5479921455254232E-3</v>
      </c>
      <c r="L4216" s="5">
        <f t="shared" ca="1" si="6096"/>
        <v>32.660398308804368</v>
      </c>
      <c r="M4216" s="5">
        <f t="shared" ca="1" si="6096"/>
        <v>0.83499896004712459</v>
      </c>
      <c r="N4216" s="5">
        <f t="shared" ca="1" si="6096"/>
        <v>0.13462783982914356</v>
      </c>
      <c r="O4216" s="5">
        <f t="shared" ca="1" si="6069"/>
        <v>33.630025108680634</v>
      </c>
      <c r="P4216" s="5">
        <f ca="1">VLOOKUP(CONCATENATE($F4216," ",$G4216),AllocFactorMatrix,(P$4+1),FALSE)*$E4217</f>
        <v>1.3377134329789928</v>
      </c>
      <c r="Q4216" s="5">
        <f ca="1">VLOOKUP(CONCATENATE($F4216," ",$G4216),AllocFactorMatrix,(Q$4+1),FALSE)*$E4217</f>
        <v>0.32356433994299771</v>
      </c>
      <c r="R4216" s="5">
        <f ca="1">VLOOKUP(CONCATENATE($F4216," ",$G4216),AllocFactorMatrix,(R$4+1),FALSE)*$E4217</f>
        <v>0.3293761990791424</v>
      </c>
      <c r="S4216" s="5">
        <f ca="1">VLOOKUP(CONCATENATE($F4216," ",$G4216),AllocFactorMatrix,(S$4+1),FALSE)*$E4217</f>
        <v>4.0685663500202175E-2</v>
      </c>
      <c r="T4216" s="5">
        <f t="shared" ca="1" si="6070"/>
        <v>2.0313396355013351</v>
      </c>
      <c r="U4216" s="5">
        <f ca="1">VLOOKUP(CONCATENATE($F4216," ",$G4216),AllocFactorMatrix,(U$4+1),FALSE)*$E4217</f>
        <v>1.0181818138924091E-2</v>
      </c>
      <c r="V4216" s="5">
        <f ca="1">VLOOKUP(CONCATENATE($F4216," ",$G4216),AllocFactorMatrix,(V$4+1),FALSE)*$E4217</f>
        <v>0.23523291809350325</v>
      </c>
      <c r="W4216" s="5">
        <f ca="1">VLOOKUP(CONCATENATE($F4216," ",$G4216),AllocFactorMatrix,(W$4+1),FALSE)*$E4217</f>
        <v>0.55329026228776479</v>
      </c>
      <c r="X4216" s="5">
        <f ca="1">VLOOKUP(CONCATENATE($F4216," ",$G4216),AllocFactorMatrix,(X$4+1),FALSE)*$E4217</f>
        <v>0.16292379297516341</v>
      </c>
      <c r="Y4216" s="5">
        <f t="shared" ca="1" si="6091"/>
        <v>0.96162879149535563</v>
      </c>
      <c r="Z4216" s="5">
        <f ca="1">VLOOKUP(CONCATENATE($F4216," ",$G4216),AllocFactorMatrix,(Z$4+1),FALSE)*$E4217</f>
        <v>0.29685348343201795</v>
      </c>
      <c r="AA4216" s="5">
        <f ca="1">VLOOKUP(CONCATENATE($F4216," ",$G4216),AllocFactorMatrix,(AA$4+1),FALSE)*$E4217</f>
        <v>4.4344662641557951E-3</v>
      </c>
      <c r="AB4216" s="5">
        <f t="shared" ca="1" si="6071"/>
        <v>0.30128794969617373</v>
      </c>
      <c r="AC4216" s="5">
        <f ca="1">VLOOKUP(CONCATENATE($F4216," ",$G4216),AllocFactorMatrix,(AC$4+1),FALSE)*$E4217</f>
        <v>2.4166246393325829E-2</v>
      </c>
      <c r="AD4216" s="5">
        <f ca="1">VLOOKUP(CONCATENATE($F4216," ",$G4216),AllocFactorMatrix,(AD$4+1),FALSE)*$E4217</f>
        <v>8.7806955779692224</v>
      </c>
      <c r="AE4216" s="5">
        <f ca="1">VLOOKUP(CONCATENATE($F4216," ",$G4216),AllocFactorMatrix,(AE$4+1),FALSE)*$E4217</f>
        <v>1.8728274254271637</v>
      </c>
    </row>
    <row r="4217" spans="4:31" collapsed="1">
      <c r="D4217" s="48" t="str">
        <f>+D3257</f>
        <v>Adj 21 - Pension &amp; OPEB Expense Adjustment</v>
      </c>
      <c r="E4217" s="56">
        <f>-ROUND(0.21*E3257,0)</f>
        <v>1857</v>
      </c>
      <c r="F4217" s="88" t="str">
        <f>+F3257</f>
        <v>LABOR_M</v>
      </c>
      <c r="G4217" s="48" t="str">
        <f>$G$15</f>
        <v>TOTAL</v>
      </c>
      <c r="H4217" s="4">
        <f t="shared" ca="1" si="6067"/>
        <v>1857.0000000000007</v>
      </c>
      <c r="I4217" s="5">
        <f t="shared" ref="I4217:N4217" ca="1" si="6097">VLOOKUP(CONCATENATE($F4217," ",$G4217),AllocFactorMatrix,(I$4+1),FALSE)*$E4217</f>
        <v>1033.7617262238591</v>
      </c>
      <c r="J4217" s="47">
        <f t="shared" ca="1" si="6097"/>
        <v>0.20999177551380085</v>
      </c>
      <c r="K4217" s="47">
        <f t="shared" ca="1" si="6097"/>
        <v>0.33668918554428756</v>
      </c>
      <c r="L4217" s="5">
        <f t="shared" ca="1" si="6097"/>
        <v>240.45400771730303</v>
      </c>
      <c r="M4217" s="5">
        <f t="shared" ca="1" si="6097"/>
        <v>3.5019780971464041</v>
      </c>
      <c r="N4217" s="5">
        <f t="shared" ca="1" si="6097"/>
        <v>0.42611837911735118</v>
      </c>
      <c r="O4217" s="5">
        <f t="shared" ca="1" si="6069"/>
        <v>244.38210419356679</v>
      </c>
      <c r="P4217" s="5">
        <f ca="1">VLOOKUP(CONCATENATE($F4217," ",$G4217),AllocFactorMatrix,(P$4+1),FALSE)*$E4217</f>
        <v>124.56709395626847</v>
      </c>
      <c r="Q4217" s="5">
        <f ca="1">VLOOKUP(CONCATENATE($F4217," ",$G4217),AllocFactorMatrix,(Q$4+1),FALSE)*$E4217</f>
        <v>20.961275594960942</v>
      </c>
      <c r="R4217" s="5">
        <f ca="1">VLOOKUP(CONCATENATE($F4217," ",$G4217),AllocFactorMatrix,(R$4+1),FALSE)*$E4217</f>
        <v>3.6452673295393048</v>
      </c>
      <c r="S4217" s="5">
        <f ca="1">VLOOKUP(CONCATENATE($F4217," ",$G4217),AllocFactorMatrix,(S$4+1),FALSE)*$E4217</f>
        <v>0.16222918714998039</v>
      </c>
      <c r="T4217" s="5">
        <f t="shared" ca="1" si="6070"/>
        <v>149.33586606791872</v>
      </c>
      <c r="U4217" s="5">
        <f ca="1">VLOOKUP(CONCATENATE($F4217," ",$G4217),AllocFactorMatrix,(U$4+1),FALSE)*$E4217</f>
        <v>5.8306915572572402</v>
      </c>
      <c r="V4217" s="5">
        <f ca="1">VLOOKUP(CONCATENATE($F4217," ",$G4217),AllocFactorMatrix,(V$4+1),FALSE)*$E4217</f>
        <v>77.891359917095215</v>
      </c>
      <c r="W4217" s="5">
        <f ca="1">VLOOKUP(CONCATENATE($F4217," ",$G4217),AllocFactorMatrix,(W$4+1),FALSE)*$E4217</f>
        <v>249.38866877935934</v>
      </c>
      <c r="X4217" s="5">
        <f ca="1">VLOOKUP(CONCATENATE($F4217," ",$G4217),AllocFactorMatrix,(X$4+1),FALSE)*$E4217</f>
        <v>44.488114525133263</v>
      </c>
      <c r="Y4217" s="5">
        <f t="shared" ca="1" si="6091"/>
        <v>377.59883477884506</v>
      </c>
      <c r="Z4217" s="5">
        <f ca="1">VLOOKUP(CONCATENATE($F4217," ",$G4217),AllocFactorMatrix,(Z$4+1),FALSE)*$E4217</f>
        <v>34.233148271228153</v>
      </c>
      <c r="AA4217" s="5">
        <f ca="1">VLOOKUP(CONCATENATE($F4217," ",$G4217),AllocFactorMatrix,(AA$4+1),FALSE)*$E4217</f>
        <v>0.63724529555667531</v>
      </c>
      <c r="AB4217" s="5">
        <f t="shared" ca="1" si="6071"/>
        <v>34.870393566784827</v>
      </c>
      <c r="AC4217" s="5">
        <f ca="1">VLOOKUP(CONCATENATE($F4217," ",$G4217),AllocFactorMatrix,(AC$4+1),FALSE)*$E4217</f>
        <v>0.49853866622600584</v>
      </c>
      <c r="AD4217" s="5">
        <f ca="1">VLOOKUP(CONCATENATE($F4217," ",$G4217),AllocFactorMatrix,(AD$4+1),FALSE)*$E4217</f>
        <v>13.218009104821927</v>
      </c>
      <c r="AE4217" s="5">
        <f ca="1">VLOOKUP(CONCATENATE($F4217," ",$G4217),AllocFactorMatrix,(AE$4+1),FALSE)*$E4217</f>
        <v>2.7878464369187594</v>
      </c>
    </row>
    <row r="4218" spans="4:31" hidden="1" outlineLevel="1">
      <c r="E4218" s="44"/>
      <c r="F4218" s="167" t="str">
        <f>F4225</f>
        <v>RB_GUP-Land_P</v>
      </c>
      <c r="G4218" s="48" t="str">
        <f>$G$8</f>
        <v>PRODUCTION</v>
      </c>
      <c r="H4218" s="4">
        <f t="shared" si="6067"/>
        <v>-61172</v>
      </c>
      <c r="I4218" s="5">
        <f t="shared" ref="I4218:N4218" si="6098">VLOOKUP(CONCATENATE($F4218," ",$G4218),AllocFactorMatrix,(I$4+1),FALSE)*$E4225</f>
        <v>-31458.981252869649</v>
      </c>
      <c r="J4218" s="47">
        <f t="shared" si="6098"/>
        <v>-7.0379133879475502</v>
      </c>
      <c r="K4218" s="47">
        <f t="shared" si="6098"/>
        <v>-12.322884516927735</v>
      </c>
      <c r="L4218" s="5">
        <f t="shared" si="6098"/>
        <v>-7332.0652818455683</v>
      </c>
      <c r="M4218" s="5">
        <f t="shared" si="6098"/>
        <v>-102.02559508053814</v>
      </c>
      <c r="N4218" s="5">
        <f t="shared" si="6098"/>
        <v>-14.209482865323498</v>
      </c>
      <c r="O4218" s="5">
        <f t="shared" ref="O4218:O4265" si="6099">SUBTOTAL(9,L4218:N4218)</f>
        <v>-7448.3003597914303</v>
      </c>
      <c r="P4218" s="5">
        <f>VLOOKUP(CONCATENATE($F4218," ",$G4218),AllocFactorMatrix,(P$4+1),FALSE)*$E4225</f>
        <v>-4361.0589685604382</v>
      </c>
      <c r="Q4218" s="5">
        <f>VLOOKUP(CONCATENATE($F4218," ",$G4218),AllocFactorMatrix,(Q$4+1),FALSE)*$E4225</f>
        <v>-782.63118836123624</v>
      </c>
      <c r="R4218" s="5">
        <f>VLOOKUP(CONCATENATE($F4218," ",$G4218),AllocFactorMatrix,(R$4+1),FALSE)*$E4225</f>
        <v>-158.70961839312722</v>
      </c>
      <c r="S4218" s="5">
        <f>VLOOKUP(CONCATENATE($F4218," ",$G4218),AllocFactorMatrix,(S$4+1),FALSE)*$E4225</f>
        <v>-6.0269259865027314</v>
      </c>
      <c r="T4218" s="5">
        <f t="shared" ref="T4218:T4265" si="6100">SUBTOTAL(9,P4218:S4218)</f>
        <v>-5308.4267013013041</v>
      </c>
      <c r="U4218" s="5">
        <f>VLOOKUP(CONCATENATE($F4218," ",$G4218),AllocFactorMatrix,(U$4+1),FALSE)*$E4225</f>
        <v>-206.83560749023195</v>
      </c>
      <c r="V4218" s="5">
        <f>VLOOKUP(CONCATENATE($F4218," ",$G4218),AllocFactorMatrix,(V$4+1),FALSE)*$E4225</f>
        <v>-2792.4001382589363</v>
      </c>
      <c r="W4218" s="5">
        <f>VLOOKUP(CONCATENATE($F4218," ",$G4218),AllocFactorMatrix,(W$4+1),FALSE)*$E4225</f>
        <v>-10679.809576111722</v>
      </c>
      <c r="X4218" s="5">
        <f>VLOOKUP(CONCATENATE($F4218," ",$G4218),AllocFactorMatrix,(X$4+1),FALSE)*$E4225</f>
        <v>-1934.7465566376645</v>
      </c>
      <c r="Y4218" s="5">
        <f>SUBTOTAL(9,U4218:X4218)</f>
        <v>-15613.791878498554</v>
      </c>
      <c r="Z4218" s="5">
        <f>VLOOKUP(CONCATENATE($F4218," ",$G4218),AllocFactorMatrix,(Z$4+1),FALSE)*$E4225</f>
        <v>-1198.7206517070661</v>
      </c>
      <c r="AA4218" s="5">
        <f>VLOOKUP(CONCATENATE($F4218," ",$G4218),AllocFactorMatrix,(AA$4+1),FALSE)*$E4225</f>
        <v>-23.941526005101068</v>
      </c>
      <c r="AB4218" s="5">
        <f t="shared" ref="AB4218:AB4265" si="6101">SUBTOTAL(9,Z4218:AA4218)</f>
        <v>-1222.662177712167</v>
      </c>
      <c r="AC4218" s="5">
        <f>VLOOKUP(CONCATENATE($F4218," ",$G4218),AllocFactorMatrix,(AC$4+1),FALSE)*$E4225</f>
        <v>-15.813064690532419</v>
      </c>
      <c r="AD4218" s="5">
        <f>VLOOKUP(CONCATENATE($F4218," ",$G4218),AllocFactorMatrix,(AD$4+1),FALSE)*$E4225</f>
        <v>-70.250636724478952</v>
      </c>
      <c r="AE4218" s="5">
        <f>VLOOKUP(CONCATENATE($F4218," ",$G4218),AllocFactorMatrix,(AE$4+1),FALSE)*$E4225</f>
        <v>-14.413130507009974</v>
      </c>
    </row>
    <row r="4219" spans="4:31" hidden="1" outlineLevel="1">
      <c r="E4219" s="44"/>
      <c r="F4219" s="167" t="str">
        <f>F4225</f>
        <v>RB_GUP-Land_P</v>
      </c>
      <c r="G4219" s="48" t="str">
        <f>$G$9</f>
        <v>BULKTRAN</v>
      </c>
      <c r="H4219" s="4">
        <f t="shared" si="6067"/>
        <v>0</v>
      </c>
      <c r="I4219" s="5">
        <f t="shared" ref="I4219:N4219" si="6102">VLOOKUP(CONCATENATE($F4219," ",$G4219),AllocFactorMatrix,(I$4+1),FALSE)*$E4225</f>
        <v>0</v>
      </c>
      <c r="J4219" s="47">
        <f t="shared" si="6102"/>
        <v>0</v>
      </c>
      <c r="K4219" s="47">
        <f t="shared" si="6102"/>
        <v>0</v>
      </c>
      <c r="L4219" s="5">
        <f t="shared" si="6102"/>
        <v>0</v>
      </c>
      <c r="M4219" s="5">
        <f t="shared" si="6102"/>
        <v>0</v>
      </c>
      <c r="N4219" s="5">
        <f t="shared" si="6102"/>
        <v>0</v>
      </c>
      <c r="O4219" s="5">
        <f t="shared" si="6099"/>
        <v>0</v>
      </c>
      <c r="P4219" s="5">
        <f>VLOOKUP(CONCATENATE($F4219," ",$G4219),AllocFactorMatrix,(P$4+1),FALSE)*$E4225</f>
        <v>0</v>
      </c>
      <c r="Q4219" s="5">
        <f>VLOOKUP(CONCATENATE($F4219," ",$G4219),AllocFactorMatrix,(Q$4+1),FALSE)*$E4225</f>
        <v>0</v>
      </c>
      <c r="R4219" s="5">
        <f>VLOOKUP(CONCATENATE($F4219," ",$G4219),AllocFactorMatrix,(R$4+1),FALSE)*$E4225</f>
        <v>0</v>
      </c>
      <c r="S4219" s="5">
        <f>VLOOKUP(CONCATENATE($F4219," ",$G4219),AllocFactorMatrix,(S$4+1),FALSE)*$E4225</f>
        <v>0</v>
      </c>
      <c r="T4219" s="5">
        <f t="shared" si="6100"/>
        <v>0</v>
      </c>
      <c r="U4219" s="5">
        <f>VLOOKUP(CONCATENATE($F4219," ",$G4219),AllocFactorMatrix,(U$4+1),FALSE)*$E4225</f>
        <v>0</v>
      </c>
      <c r="V4219" s="5">
        <f>VLOOKUP(CONCATENATE($F4219," ",$G4219),AllocFactorMatrix,(V$4+1),FALSE)*$E4225</f>
        <v>0</v>
      </c>
      <c r="W4219" s="5">
        <f>VLOOKUP(CONCATENATE($F4219," ",$G4219),AllocFactorMatrix,(W$4+1),FALSE)*$E4225</f>
        <v>0</v>
      </c>
      <c r="X4219" s="5">
        <f>VLOOKUP(CONCATENATE($F4219," ",$G4219),AllocFactorMatrix,(X$4+1),FALSE)*$E4225</f>
        <v>0</v>
      </c>
      <c r="Y4219" s="5">
        <f t="shared" ref="Y4219:Y4225" si="6103">SUBTOTAL(9,U4219:X4219)</f>
        <v>0</v>
      </c>
      <c r="Z4219" s="5">
        <f>VLOOKUP(CONCATENATE($F4219," ",$G4219),AllocFactorMatrix,(Z$4+1),FALSE)*$E4225</f>
        <v>0</v>
      </c>
      <c r="AA4219" s="5">
        <f>VLOOKUP(CONCATENATE($F4219," ",$G4219),AllocFactorMatrix,(AA$4+1),FALSE)*$E4225</f>
        <v>0</v>
      </c>
      <c r="AB4219" s="5">
        <f t="shared" si="6101"/>
        <v>0</v>
      </c>
      <c r="AC4219" s="5">
        <f>VLOOKUP(CONCATENATE($F4219," ",$G4219),AllocFactorMatrix,(AC$4+1),FALSE)*$E4225</f>
        <v>0</v>
      </c>
      <c r="AD4219" s="5">
        <f>VLOOKUP(CONCATENATE($F4219," ",$G4219),AllocFactorMatrix,(AD$4+1),FALSE)*$E4225</f>
        <v>0</v>
      </c>
      <c r="AE4219" s="5">
        <f>VLOOKUP(CONCATENATE($F4219," ",$G4219),AllocFactorMatrix,(AE$4+1),FALSE)*$E4225</f>
        <v>0</v>
      </c>
    </row>
    <row r="4220" spans="4:31" hidden="1" outlineLevel="1">
      <c r="E4220" s="44"/>
      <c r="F4220" s="167" t="str">
        <f>F4225</f>
        <v>RB_GUP-Land_P</v>
      </c>
      <c r="G4220" s="48" t="str">
        <f>$G$10</f>
        <v>SUBTRAN</v>
      </c>
      <c r="H4220" s="4">
        <f t="shared" si="6067"/>
        <v>0</v>
      </c>
      <c r="I4220" s="5">
        <f t="shared" ref="I4220:N4220" si="6104">VLOOKUP(CONCATENATE($F4220," ",$G4220),AllocFactorMatrix,(I$4+1),FALSE)*$E4225</f>
        <v>0</v>
      </c>
      <c r="J4220" s="47">
        <f t="shared" si="6104"/>
        <v>0</v>
      </c>
      <c r="K4220" s="47">
        <f t="shared" si="6104"/>
        <v>0</v>
      </c>
      <c r="L4220" s="5">
        <f t="shared" si="6104"/>
        <v>0</v>
      </c>
      <c r="M4220" s="5">
        <f t="shared" si="6104"/>
        <v>0</v>
      </c>
      <c r="N4220" s="5">
        <f t="shared" si="6104"/>
        <v>0</v>
      </c>
      <c r="O4220" s="5">
        <f t="shared" si="6099"/>
        <v>0</v>
      </c>
      <c r="P4220" s="5">
        <f>VLOOKUP(CONCATENATE($F4220," ",$G4220),AllocFactorMatrix,(P$4+1),FALSE)*$E4225</f>
        <v>0</v>
      </c>
      <c r="Q4220" s="5">
        <f>VLOOKUP(CONCATENATE($F4220," ",$G4220),AllocFactorMatrix,(Q$4+1),FALSE)*$E4225</f>
        <v>0</v>
      </c>
      <c r="R4220" s="5">
        <f>VLOOKUP(CONCATENATE($F4220," ",$G4220),AllocFactorMatrix,(R$4+1),FALSE)*$E4225</f>
        <v>0</v>
      </c>
      <c r="S4220" s="5">
        <f>VLOOKUP(CONCATENATE($F4220," ",$G4220),AllocFactorMatrix,(S$4+1),FALSE)*$E4225</f>
        <v>0</v>
      </c>
      <c r="T4220" s="5">
        <f t="shared" si="6100"/>
        <v>0</v>
      </c>
      <c r="U4220" s="5">
        <f>VLOOKUP(CONCATENATE($F4220," ",$G4220),AllocFactorMatrix,(U$4+1),FALSE)*$E4225</f>
        <v>0</v>
      </c>
      <c r="V4220" s="5">
        <f>VLOOKUP(CONCATENATE($F4220," ",$G4220),AllocFactorMatrix,(V$4+1),FALSE)*$E4225</f>
        <v>0</v>
      </c>
      <c r="W4220" s="5">
        <f>VLOOKUP(CONCATENATE($F4220," ",$G4220),AllocFactorMatrix,(W$4+1),FALSE)*$E4225</f>
        <v>0</v>
      </c>
      <c r="X4220" s="5">
        <f>VLOOKUP(CONCATENATE($F4220," ",$G4220),AllocFactorMatrix,(X$4+1),FALSE)*$E4225</f>
        <v>0</v>
      </c>
      <c r="Y4220" s="5">
        <f t="shared" si="6103"/>
        <v>0</v>
      </c>
      <c r="Z4220" s="5">
        <f>VLOOKUP(CONCATENATE($F4220," ",$G4220),AllocFactorMatrix,(Z$4+1),FALSE)*$E4225</f>
        <v>0</v>
      </c>
      <c r="AA4220" s="5">
        <f>VLOOKUP(CONCATENATE($F4220," ",$G4220),AllocFactorMatrix,(AA$4+1),FALSE)*$E4225</f>
        <v>0</v>
      </c>
      <c r="AB4220" s="5">
        <f t="shared" si="6101"/>
        <v>0</v>
      </c>
      <c r="AC4220" s="5">
        <f>VLOOKUP(CONCATENATE($F4220," ",$G4220),AllocFactorMatrix,(AC$4+1),FALSE)*$E4225</f>
        <v>0</v>
      </c>
      <c r="AD4220" s="5">
        <f>VLOOKUP(CONCATENATE($F4220," ",$G4220),AllocFactorMatrix,(AD$4+1),FALSE)*$E4225</f>
        <v>0</v>
      </c>
      <c r="AE4220" s="5">
        <f>VLOOKUP(CONCATENATE($F4220," ",$G4220),AllocFactorMatrix,(AE$4+1),FALSE)*$E4225</f>
        <v>0</v>
      </c>
    </row>
    <row r="4221" spans="4:31" hidden="1" outlineLevel="1">
      <c r="E4221" s="44"/>
      <c r="F4221" s="167" t="str">
        <f>F4225</f>
        <v>RB_GUP-Land_P</v>
      </c>
      <c r="G4221" s="48" t="str">
        <f>$G$11</f>
        <v>DISTPRI</v>
      </c>
      <c r="H4221" s="4">
        <f t="shared" si="6067"/>
        <v>0</v>
      </c>
      <c r="I4221" s="5">
        <f t="shared" ref="I4221:N4221" si="6105">VLOOKUP(CONCATENATE($F4221," ",$G4221),AllocFactorMatrix,(I$4+1),FALSE)*$E4225</f>
        <v>0</v>
      </c>
      <c r="J4221" s="47">
        <f t="shared" si="6105"/>
        <v>0</v>
      </c>
      <c r="K4221" s="47">
        <f t="shared" si="6105"/>
        <v>0</v>
      </c>
      <c r="L4221" s="5">
        <f t="shared" si="6105"/>
        <v>0</v>
      </c>
      <c r="M4221" s="5">
        <f t="shared" si="6105"/>
        <v>0</v>
      </c>
      <c r="N4221" s="5">
        <f t="shared" si="6105"/>
        <v>0</v>
      </c>
      <c r="O4221" s="5">
        <f t="shared" si="6099"/>
        <v>0</v>
      </c>
      <c r="P4221" s="5">
        <f>VLOOKUP(CONCATENATE($F4221," ",$G4221),AllocFactorMatrix,(P$4+1),FALSE)*$E4225</f>
        <v>0</v>
      </c>
      <c r="Q4221" s="5">
        <f>VLOOKUP(CONCATENATE($F4221," ",$G4221),AllocFactorMatrix,(Q$4+1),FALSE)*$E4225</f>
        <v>0</v>
      </c>
      <c r="R4221" s="5">
        <f>VLOOKUP(CONCATENATE($F4221," ",$G4221),AllocFactorMatrix,(R$4+1),FALSE)*$E4225</f>
        <v>0</v>
      </c>
      <c r="S4221" s="5">
        <f>VLOOKUP(CONCATENATE($F4221," ",$G4221),AllocFactorMatrix,(S$4+1),FALSE)*$E4225</f>
        <v>0</v>
      </c>
      <c r="T4221" s="5">
        <f t="shared" si="6100"/>
        <v>0</v>
      </c>
      <c r="U4221" s="5">
        <f>VLOOKUP(CONCATENATE($F4221," ",$G4221),AllocFactorMatrix,(U$4+1),FALSE)*$E4225</f>
        <v>0</v>
      </c>
      <c r="V4221" s="5">
        <f>VLOOKUP(CONCATENATE($F4221," ",$G4221),AllocFactorMatrix,(V$4+1),FALSE)*$E4225</f>
        <v>0</v>
      </c>
      <c r="W4221" s="5">
        <f>VLOOKUP(CONCATENATE($F4221," ",$G4221),AllocFactorMatrix,(W$4+1),FALSE)*$E4225</f>
        <v>0</v>
      </c>
      <c r="X4221" s="5">
        <f>VLOOKUP(CONCATENATE($F4221," ",$G4221),AllocFactorMatrix,(X$4+1),FALSE)*$E4225</f>
        <v>0</v>
      </c>
      <c r="Y4221" s="5">
        <f t="shared" si="6103"/>
        <v>0</v>
      </c>
      <c r="Z4221" s="5">
        <f>VLOOKUP(CONCATENATE($F4221," ",$G4221),AllocFactorMatrix,(Z$4+1),FALSE)*$E4225</f>
        <v>0</v>
      </c>
      <c r="AA4221" s="5">
        <f>VLOOKUP(CONCATENATE($F4221," ",$G4221),AllocFactorMatrix,(AA$4+1),FALSE)*$E4225</f>
        <v>0</v>
      </c>
      <c r="AB4221" s="5">
        <f t="shared" si="6101"/>
        <v>0</v>
      </c>
      <c r="AC4221" s="5">
        <f>VLOOKUP(CONCATENATE($F4221," ",$G4221),AllocFactorMatrix,(AC$4+1),FALSE)*$E4225</f>
        <v>0</v>
      </c>
      <c r="AD4221" s="5">
        <f>VLOOKUP(CONCATENATE($F4221," ",$G4221),AllocFactorMatrix,(AD$4+1),FALSE)*$E4225</f>
        <v>0</v>
      </c>
      <c r="AE4221" s="5">
        <f>VLOOKUP(CONCATENATE($F4221," ",$G4221),AllocFactorMatrix,(AE$4+1),FALSE)*$E4225</f>
        <v>0</v>
      </c>
    </row>
    <row r="4222" spans="4:31" hidden="1" outlineLevel="1">
      <c r="E4222" s="44"/>
      <c r="F4222" s="167" t="str">
        <f>F4225</f>
        <v>RB_GUP-Land_P</v>
      </c>
      <c r="G4222" s="48" t="str">
        <f>$G$12</f>
        <v>DISTSEC</v>
      </c>
      <c r="H4222" s="4">
        <f t="shared" si="6067"/>
        <v>0</v>
      </c>
      <c r="I4222" s="5">
        <f t="shared" ref="I4222:N4222" si="6106">VLOOKUP(CONCATENATE($F4222," ",$G4222),AllocFactorMatrix,(I$4+1),FALSE)*$E4225</f>
        <v>0</v>
      </c>
      <c r="J4222" s="47">
        <f t="shared" si="6106"/>
        <v>0</v>
      </c>
      <c r="K4222" s="47">
        <f t="shared" si="6106"/>
        <v>0</v>
      </c>
      <c r="L4222" s="5">
        <f t="shared" si="6106"/>
        <v>0</v>
      </c>
      <c r="M4222" s="5">
        <f t="shared" si="6106"/>
        <v>0</v>
      </c>
      <c r="N4222" s="5">
        <f t="shared" si="6106"/>
        <v>0</v>
      </c>
      <c r="O4222" s="5">
        <f t="shared" si="6099"/>
        <v>0</v>
      </c>
      <c r="P4222" s="5">
        <f>VLOOKUP(CONCATENATE($F4222," ",$G4222),AllocFactorMatrix,(P$4+1),FALSE)*$E4225</f>
        <v>0</v>
      </c>
      <c r="Q4222" s="5">
        <f>VLOOKUP(CONCATENATE($F4222," ",$G4222),AllocFactorMatrix,(Q$4+1),FALSE)*$E4225</f>
        <v>0</v>
      </c>
      <c r="R4222" s="5">
        <f>VLOOKUP(CONCATENATE($F4222," ",$G4222),AllocFactorMatrix,(R$4+1),FALSE)*$E4225</f>
        <v>0</v>
      </c>
      <c r="S4222" s="5">
        <f>VLOOKUP(CONCATENATE($F4222," ",$G4222),AllocFactorMatrix,(S$4+1),FALSE)*$E4225</f>
        <v>0</v>
      </c>
      <c r="T4222" s="5">
        <f t="shared" si="6100"/>
        <v>0</v>
      </c>
      <c r="U4222" s="5">
        <f>VLOOKUP(CONCATENATE($F4222," ",$G4222),AllocFactorMatrix,(U$4+1),FALSE)*$E4225</f>
        <v>0</v>
      </c>
      <c r="V4222" s="5">
        <f>VLOOKUP(CONCATENATE($F4222," ",$G4222),AllocFactorMatrix,(V$4+1),FALSE)*$E4225</f>
        <v>0</v>
      </c>
      <c r="W4222" s="5">
        <f>VLOOKUP(CONCATENATE($F4222," ",$G4222),AllocFactorMatrix,(W$4+1),FALSE)*$E4225</f>
        <v>0</v>
      </c>
      <c r="X4222" s="5">
        <f>VLOOKUP(CONCATENATE($F4222," ",$G4222),AllocFactorMatrix,(X$4+1),FALSE)*$E4225</f>
        <v>0</v>
      </c>
      <c r="Y4222" s="5">
        <f t="shared" si="6103"/>
        <v>0</v>
      </c>
      <c r="Z4222" s="5">
        <f>VLOOKUP(CONCATENATE($F4222," ",$G4222),AllocFactorMatrix,(Z$4+1),FALSE)*$E4225</f>
        <v>0</v>
      </c>
      <c r="AA4222" s="5">
        <f>VLOOKUP(CONCATENATE($F4222," ",$G4222),AllocFactorMatrix,(AA$4+1),FALSE)*$E4225</f>
        <v>0</v>
      </c>
      <c r="AB4222" s="5">
        <f t="shared" si="6101"/>
        <v>0</v>
      </c>
      <c r="AC4222" s="5">
        <f>VLOOKUP(CONCATENATE($F4222," ",$G4222),AllocFactorMatrix,(AC$4+1),FALSE)*$E4225</f>
        <v>0</v>
      </c>
      <c r="AD4222" s="5">
        <f>VLOOKUP(CONCATENATE($F4222," ",$G4222),AllocFactorMatrix,(AD$4+1),FALSE)*$E4225</f>
        <v>0</v>
      </c>
      <c r="AE4222" s="5">
        <f>VLOOKUP(CONCATENATE($F4222," ",$G4222),AllocFactorMatrix,(AE$4+1),FALSE)*$E4225</f>
        <v>0</v>
      </c>
    </row>
    <row r="4223" spans="4:31" hidden="1" outlineLevel="1">
      <c r="E4223" s="44"/>
      <c r="F4223" s="167" t="str">
        <f>F4225</f>
        <v>RB_GUP-Land_P</v>
      </c>
      <c r="G4223" s="48" t="str">
        <f>$G$13</f>
        <v>ENERGY</v>
      </c>
      <c r="H4223" s="4">
        <f t="shared" si="6067"/>
        <v>0</v>
      </c>
      <c r="I4223" s="5">
        <f t="shared" ref="I4223:N4223" si="6107">VLOOKUP(CONCATENATE($F4223," ",$G4223),AllocFactorMatrix,(I$4+1),FALSE)*$E4225</f>
        <v>0</v>
      </c>
      <c r="J4223" s="47">
        <f t="shared" si="6107"/>
        <v>0</v>
      </c>
      <c r="K4223" s="47">
        <f t="shared" si="6107"/>
        <v>0</v>
      </c>
      <c r="L4223" s="5">
        <f t="shared" si="6107"/>
        <v>0</v>
      </c>
      <c r="M4223" s="5">
        <f t="shared" si="6107"/>
        <v>0</v>
      </c>
      <c r="N4223" s="5">
        <f t="shared" si="6107"/>
        <v>0</v>
      </c>
      <c r="O4223" s="5">
        <f t="shared" si="6099"/>
        <v>0</v>
      </c>
      <c r="P4223" s="5">
        <f>VLOOKUP(CONCATENATE($F4223," ",$G4223),AllocFactorMatrix,(P$4+1),FALSE)*$E4225</f>
        <v>0</v>
      </c>
      <c r="Q4223" s="5">
        <f>VLOOKUP(CONCATENATE($F4223," ",$G4223),AllocFactorMatrix,(Q$4+1),FALSE)*$E4225</f>
        <v>0</v>
      </c>
      <c r="R4223" s="5">
        <f>VLOOKUP(CONCATENATE($F4223," ",$G4223),AllocFactorMatrix,(R$4+1),FALSE)*$E4225</f>
        <v>0</v>
      </c>
      <c r="S4223" s="5">
        <f>VLOOKUP(CONCATENATE($F4223," ",$G4223),AllocFactorMatrix,(S$4+1),FALSE)*$E4225</f>
        <v>0</v>
      </c>
      <c r="T4223" s="5">
        <f t="shared" si="6100"/>
        <v>0</v>
      </c>
      <c r="U4223" s="5">
        <f>VLOOKUP(CONCATENATE($F4223," ",$G4223),AllocFactorMatrix,(U$4+1),FALSE)*$E4225</f>
        <v>0</v>
      </c>
      <c r="V4223" s="5">
        <f>VLOOKUP(CONCATENATE($F4223," ",$G4223),AllocFactorMatrix,(V$4+1),FALSE)*$E4225</f>
        <v>0</v>
      </c>
      <c r="W4223" s="5">
        <f>VLOOKUP(CONCATENATE($F4223," ",$G4223),AllocFactorMatrix,(W$4+1),FALSE)*$E4225</f>
        <v>0</v>
      </c>
      <c r="X4223" s="5">
        <f>VLOOKUP(CONCATENATE($F4223," ",$G4223),AllocFactorMatrix,(X$4+1),FALSE)*$E4225</f>
        <v>0</v>
      </c>
      <c r="Y4223" s="5">
        <f t="shared" si="6103"/>
        <v>0</v>
      </c>
      <c r="Z4223" s="5">
        <f>VLOOKUP(CONCATENATE($F4223," ",$G4223),AllocFactorMatrix,(Z$4+1),FALSE)*$E4225</f>
        <v>0</v>
      </c>
      <c r="AA4223" s="5">
        <f>VLOOKUP(CONCATENATE($F4223," ",$G4223),AllocFactorMatrix,(AA$4+1),FALSE)*$E4225</f>
        <v>0</v>
      </c>
      <c r="AB4223" s="5">
        <f t="shared" si="6101"/>
        <v>0</v>
      </c>
      <c r="AC4223" s="5">
        <f>VLOOKUP(CONCATENATE($F4223," ",$G4223),AllocFactorMatrix,(AC$4+1),FALSE)*$E4225</f>
        <v>0</v>
      </c>
      <c r="AD4223" s="5">
        <f>VLOOKUP(CONCATENATE($F4223," ",$G4223),AllocFactorMatrix,(AD$4+1),FALSE)*$E4225</f>
        <v>0</v>
      </c>
      <c r="AE4223" s="5">
        <f>VLOOKUP(CONCATENATE($F4223," ",$G4223),AllocFactorMatrix,(AE$4+1),FALSE)*$E4225</f>
        <v>0</v>
      </c>
    </row>
    <row r="4224" spans="4:31" hidden="1" outlineLevel="1">
      <c r="E4224" s="44"/>
      <c r="F4224" s="167" t="str">
        <f>F4225</f>
        <v>RB_GUP-Land_P</v>
      </c>
      <c r="G4224" s="48" t="str">
        <f>$G$14</f>
        <v>CUSTOMER</v>
      </c>
      <c r="H4224" s="4">
        <f t="shared" si="6067"/>
        <v>0</v>
      </c>
      <c r="I4224" s="5">
        <f t="shared" ref="I4224:N4224" si="6108">VLOOKUP(CONCATENATE($F4224," ",$G4224),AllocFactorMatrix,(I$4+1),FALSE)*$E4225</f>
        <v>0</v>
      </c>
      <c r="J4224" s="47">
        <f t="shared" si="6108"/>
        <v>0</v>
      </c>
      <c r="K4224" s="47">
        <f t="shared" si="6108"/>
        <v>0</v>
      </c>
      <c r="L4224" s="5">
        <f t="shared" si="6108"/>
        <v>0</v>
      </c>
      <c r="M4224" s="5">
        <f t="shared" si="6108"/>
        <v>0</v>
      </c>
      <c r="N4224" s="5">
        <f t="shared" si="6108"/>
        <v>0</v>
      </c>
      <c r="O4224" s="5">
        <f t="shared" si="6099"/>
        <v>0</v>
      </c>
      <c r="P4224" s="5">
        <f>VLOOKUP(CONCATENATE($F4224," ",$G4224),AllocFactorMatrix,(P$4+1),FALSE)*$E4225</f>
        <v>0</v>
      </c>
      <c r="Q4224" s="5">
        <f>VLOOKUP(CONCATENATE($F4224," ",$G4224),AllocFactorMatrix,(Q$4+1),FALSE)*$E4225</f>
        <v>0</v>
      </c>
      <c r="R4224" s="5">
        <f>VLOOKUP(CONCATENATE($F4224," ",$G4224),AllocFactorMatrix,(R$4+1),FALSE)*$E4225</f>
        <v>0</v>
      </c>
      <c r="S4224" s="5">
        <f>VLOOKUP(CONCATENATE($F4224," ",$G4224),AllocFactorMatrix,(S$4+1),FALSE)*$E4225</f>
        <v>0</v>
      </c>
      <c r="T4224" s="5">
        <f t="shared" si="6100"/>
        <v>0</v>
      </c>
      <c r="U4224" s="5">
        <f>VLOOKUP(CONCATENATE($F4224," ",$G4224),AllocFactorMatrix,(U$4+1),FALSE)*$E4225</f>
        <v>0</v>
      </c>
      <c r="V4224" s="5">
        <f>VLOOKUP(CONCATENATE($F4224," ",$G4224),AllocFactorMatrix,(V$4+1),FALSE)*$E4225</f>
        <v>0</v>
      </c>
      <c r="W4224" s="5">
        <f>VLOOKUP(CONCATENATE($F4224," ",$G4224),AllocFactorMatrix,(W$4+1),FALSE)*$E4225</f>
        <v>0</v>
      </c>
      <c r="X4224" s="5">
        <f>VLOOKUP(CONCATENATE($F4224," ",$G4224),AllocFactorMatrix,(X$4+1),FALSE)*$E4225</f>
        <v>0</v>
      </c>
      <c r="Y4224" s="5">
        <f t="shared" si="6103"/>
        <v>0</v>
      </c>
      <c r="Z4224" s="5">
        <f>VLOOKUP(CONCATENATE($F4224," ",$G4224),AllocFactorMatrix,(Z$4+1),FALSE)*$E4225</f>
        <v>0</v>
      </c>
      <c r="AA4224" s="5">
        <f>VLOOKUP(CONCATENATE($F4224," ",$G4224),AllocFactorMatrix,(AA$4+1),FALSE)*$E4225</f>
        <v>0</v>
      </c>
      <c r="AB4224" s="5">
        <f t="shared" si="6101"/>
        <v>0</v>
      </c>
      <c r="AC4224" s="5">
        <f>VLOOKUP(CONCATENATE($F4224," ",$G4224),AllocFactorMatrix,(AC$4+1),FALSE)*$E4225</f>
        <v>0</v>
      </c>
      <c r="AD4224" s="5">
        <f>VLOOKUP(CONCATENATE($F4224," ",$G4224),AllocFactorMatrix,(AD$4+1),FALSE)*$E4225</f>
        <v>0</v>
      </c>
      <c r="AE4224" s="5">
        <f>VLOOKUP(CONCATENATE($F4224," ",$G4224),AllocFactorMatrix,(AE$4+1),FALSE)*$E4225</f>
        <v>0</v>
      </c>
    </row>
    <row r="4225" spans="1:31" collapsed="1">
      <c r="D4225" s="48" t="str">
        <f>+D3265</f>
        <v>Adj 25 - NERC Compliance &amp; Cyber Security</v>
      </c>
      <c r="E4225" s="56">
        <f>-ROUND(0.21*E3265,0)</f>
        <v>-61172</v>
      </c>
      <c r="F4225" s="88" t="str">
        <f>+F3265</f>
        <v>RB_GUP-Land_P</v>
      </c>
      <c r="G4225" s="48" t="str">
        <f>$G$15</f>
        <v>TOTAL</v>
      </c>
      <c r="H4225" s="4">
        <f t="shared" si="6067"/>
        <v>-61172</v>
      </c>
      <c r="I4225" s="5">
        <f t="shared" ref="I4225:N4225" si="6109">VLOOKUP(CONCATENATE($F4225," ",$G4225),AllocFactorMatrix,(I$4+1),FALSE)*$E4225</f>
        <v>-31458.981252869649</v>
      </c>
      <c r="J4225" s="47">
        <f t="shared" si="6109"/>
        <v>-7.0379133879475502</v>
      </c>
      <c r="K4225" s="47">
        <f t="shared" si="6109"/>
        <v>-12.322884516927735</v>
      </c>
      <c r="L4225" s="5">
        <f t="shared" si="6109"/>
        <v>-7332.0652818455683</v>
      </c>
      <c r="M4225" s="5">
        <f t="shared" si="6109"/>
        <v>-102.02559508053814</v>
      </c>
      <c r="N4225" s="5">
        <f t="shared" si="6109"/>
        <v>-14.209482865323498</v>
      </c>
      <c r="O4225" s="5">
        <f t="shared" si="6099"/>
        <v>-7448.3003597914303</v>
      </c>
      <c r="P4225" s="5">
        <f>VLOOKUP(CONCATENATE($F4225," ",$G4225),AllocFactorMatrix,(P$4+1),FALSE)*$E4225</f>
        <v>-4361.0589685604382</v>
      </c>
      <c r="Q4225" s="5">
        <f>VLOOKUP(CONCATENATE($F4225," ",$G4225),AllocFactorMatrix,(Q$4+1),FALSE)*$E4225</f>
        <v>-782.63118836123624</v>
      </c>
      <c r="R4225" s="5">
        <f>VLOOKUP(CONCATENATE($F4225," ",$G4225),AllocFactorMatrix,(R$4+1),FALSE)*$E4225</f>
        <v>-158.70961839312722</v>
      </c>
      <c r="S4225" s="5">
        <f>VLOOKUP(CONCATENATE($F4225," ",$G4225),AllocFactorMatrix,(S$4+1),FALSE)*$E4225</f>
        <v>-6.0269259865027314</v>
      </c>
      <c r="T4225" s="5">
        <f t="shared" si="6100"/>
        <v>-5308.4267013013041</v>
      </c>
      <c r="U4225" s="5">
        <f>VLOOKUP(CONCATENATE($F4225," ",$G4225),AllocFactorMatrix,(U$4+1),FALSE)*$E4225</f>
        <v>-206.83560749023195</v>
      </c>
      <c r="V4225" s="5">
        <f>VLOOKUP(CONCATENATE($F4225," ",$G4225),AllocFactorMatrix,(V$4+1),FALSE)*$E4225</f>
        <v>-2792.4001382589363</v>
      </c>
      <c r="W4225" s="5">
        <f>VLOOKUP(CONCATENATE($F4225," ",$G4225),AllocFactorMatrix,(W$4+1),FALSE)*$E4225</f>
        <v>-10679.809576111722</v>
      </c>
      <c r="X4225" s="5">
        <f>VLOOKUP(CONCATENATE($F4225," ",$G4225),AllocFactorMatrix,(X$4+1),FALSE)*$E4225</f>
        <v>-1934.7465566376645</v>
      </c>
      <c r="Y4225" s="5">
        <f t="shared" si="6103"/>
        <v>-15613.791878498554</v>
      </c>
      <c r="Z4225" s="5">
        <f>VLOOKUP(CONCATENATE($F4225," ",$G4225),AllocFactorMatrix,(Z$4+1),FALSE)*$E4225</f>
        <v>-1198.7206517070661</v>
      </c>
      <c r="AA4225" s="5">
        <f>VLOOKUP(CONCATENATE($F4225," ",$G4225),AllocFactorMatrix,(AA$4+1),FALSE)*$E4225</f>
        <v>-23.941526005101068</v>
      </c>
      <c r="AB4225" s="5">
        <f t="shared" si="6101"/>
        <v>-1222.662177712167</v>
      </c>
      <c r="AC4225" s="5">
        <f>VLOOKUP(CONCATENATE($F4225," ",$G4225),AllocFactorMatrix,(AC$4+1),FALSE)*$E4225</f>
        <v>-15.813064690532419</v>
      </c>
      <c r="AD4225" s="5">
        <f>VLOOKUP(CONCATENATE($F4225," ",$G4225),AllocFactorMatrix,(AD$4+1),FALSE)*$E4225</f>
        <v>-70.250636724478952</v>
      </c>
      <c r="AE4225" s="5">
        <f>VLOOKUP(CONCATENATE($F4225," ",$G4225),AllocFactorMatrix,(AE$4+1),FALSE)*$E4225</f>
        <v>-14.413130507009974</v>
      </c>
    </row>
    <row r="4226" spans="1:31" s="44" customFormat="1" hidden="1" outlineLevel="1">
      <c r="A4226" s="49"/>
      <c r="B4226" s="97"/>
      <c r="C4226" s="48"/>
      <c r="D4226" s="48"/>
      <c r="F4226" s="167" t="str">
        <f>F4233</f>
        <v>LABOR_M</v>
      </c>
      <c r="G4226" s="48" t="str">
        <f>$G$8</f>
        <v>PRODUCTION</v>
      </c>
      <c r="H4226" s="46">
        <f t="shared" ref="H4226:H4257" ca="1" si="6110">SUBTOTAL(9,I4226:AE4226)</f>
        <v>-40482.856350693073</v>
      </c>
      <c r="I4226" s="47">
        <f t="shared" ref="I4226:N4226" ca="1" si="6111">VLOOKUP(CONCATENATE($F4226," ",$G4226),AllocFactorMatrix,(I$4+1),FALSE)*$E4233</f>
        <v>-20819.15613350991</v>
      </c>
      <c r="J4226" s="47">
        <f t="shared" ca="1" si="6111"/>
        <v>-4.6576021168655526</v>
      </c>
      <c r="K4226" s="47">
        <f t="shared" ca="1" si="6111"/>
        <v>-8.1551292049461264</v>
      </c>
      <c r="L4226" s="47">
        <f t="shared" ca="1" si="6111"/>
        <v>-4852.2681219979377</v>
      </c>
      <c r="M4226" s="47">
        <f t="shared" ca="1" si="6111"/>
        <v>-67.519249162025162</v>
      </c>
      <c r="N4226" s="47">
        <f t="shared" ca="1" si="6111"/>
        <v>-9.403656144224886</v>
      </c>
      <c r="O4226" s="47">
        <f t="shared" ref="O4226:O4233" ca="1" si="6112">SUBTOTAL(9,L4226:N4226)</f>
        <v>-4929.1910273041876</v>
      </c>
      <c r="P4226" s="47">
        <f ca="1">VLOOKUP(CONCATENATE($F4226," ",$G4226),AllocFactorMatrix,(P$4+1),FALSE)*$E4233</f>
        <v>-2886.0936990965433</v>
      </c>
      <c r="Q4226" s="47">
        <f ca="1">VLOOKUP(CONCATENATE($F4226," ",$G4226),AllocFactorMatrix,(Q$4+1),FALSE)*$E4233</f>
        <v>-517.93542754855275</v>
      </c>
      <c r="R4226" s="47">
        <f ca="1">VLOOKUP(CONCATENATE($F4226," ",$G4226),AllocFactorMatrix,(R$4+1),FALSE)*$E4233</f>
        <v>-105.03201927159941</v>
      </c>
      <c r="S4226" s="47">
        <f ca="1">VLOOKUP(CONCATENATE($F4226," ",$G4226),AllocFactorMatrix,(S$4+1),FALSE)*$E4233</f>
        <v>-3.9885434340523296</v>
      </c>
      <c r="T4226" s="47">
        <f t="shared" ref="T4226:T4233" ca="1" si="6113">SUBTOTAL(9,P4226:S4226)</f>
        <v>-3513.0496893507475</v>
      </c>
      <c r="U4226" s="47">
        <f ca="1">VLOOKUP(CONCATENATE($F4226," ",$G4226),AllocFactorMatrix,(U$4+1),FALSE)*$E4233</f>
        <v>-136.88119051584695</v>
      </c>
      <c r="V4226" s="47">
        <f ca="1">VLOOKUP(CONCATENATE($F4226," ",$G4226),AllocFactorMatrix,(V$4+1),FALSE)*$E4233</f>
        <v>-1847.9751139539628</v>
      </c>
      <c r="W4226" s="47">
        <f ca="1">VLOOKUP(CONCATENATE($F4226," ",$G4226),AllocFactorMatrix,(W$4+1),FALSE)*$E4233</f>
        <v>-7067.7629785275421</v>
      </c>
      <c r="X4226" s="47">
        <f ca="1">VLOOKUP(CONCATENATE($F4226," ",$G4226),AllocFactorMatrix,(X$4+1),FALSE)*$E4233</f>
        <v>-1280.3908148721735</v>
      </c>
      <c r="Y4226" s="47">
        <f ca="1">SUBTOTAL(9,U4226:X4226)</f>
        <v>-10333.010097869525</v>
      </c>
      <c r="Z4226" s="47">
        <f ca="1">VLOOKUP(CONCATENATE($F4226," ",$G4226),AllocFactorMatrix,(Z$4+1),FALSE)*$E4233</f>
        <v>-793.29817478039422</v>
      </c>
      <c r="AA4226" s="47">
        <f ca="1">VLOOKUP(CONCATENATE($F4226," ",$G4226),AllocFactorMatrix,(AA$4+1),FALSE)*$E4233</f>
        <v>-15.844199275500033</v>
      </c>
      <c r="AB4226" s="47">
        <f t="shared" ref="AB4226:AB4233" ca="1" si="6114">SUBTOTAL(9,Z4226:AA4226)</f>
        <v>-809.14237405589427</v>
      </c>
      <c r="AC4226" s="47">
        <f ca="1">VLOOKUP(CONCATENATE($F4226," ",$G4226),AllocFactorMatrix,(AC$4+1),FALSE)*$E4233</f>
        <v>-10.46488632595044</v>
      </c>
      <c r="AD4226" s="47">
        <f ca="1">VLOOKUP(CONCATENATE($F4226," ",$G4226),AllocFactorMatrix,(AD$4+1),FALSE)*$E4233</f>
        <v>-46.490983375756933</v>
      </c>
      <c r="AE4226" s="47">
        <f ca="1">VLOOKUP(CONCATENATE($F4226," ",$G4226),AllocFactorMatrix,(AE$4+1),FALSE)*$E4233</f>
        <v>-9.5384275792695359</v>
      </c>
    </row>
    <row r="4227" spans="1:31" s="44" customFormat="1" hidden="1" outlineLevel="1">
      <c r="A4227" s="49"/>
      <c r="B4227" s="97"/>
      <c r="C4227" s="48"/>
      <c r="D4227" s="48"/>
      <c r="F4227" s="167" t="str">
        <f>F4233</f>
        <v>LABOR_M</v>
      </c>
      <c r="G4227" s="48" t="str">
        <f>$G$9</f>
        <v>BULKTRAN</v>
      </c>
      <c r="H4227" s="46">
        <f t="shared" ca="1" si="6110"/>
        <v>-6275.1629517776146</v>
      </c>
      <c r="I4227" s="47">
        <f t="shared" ref="I4227:N4227" ca="1" si="6115">VLOOKUP(CONCATENATE($F4227," ",$G4227),AllocFactorMatrix,(I$4+1),FALSE)*$E4233</f>
        <v>-3227.1338792041065</v>
      </c>
      <c r="J4227" s="47">
        <f t="shared" ca="1" si="6115"/>
        <v>-0.72196516951984335</v>
      </c>
      <c r="K4227" s="47">
        <f t="shared" ca="1" si="6115"/>
        <v>-1.2641095334410919</v>
      </c>
      <c r="L4227" s="47">
        <f t="shared" ca="1" si="6115"/>
        <v>-752.13994011397301</v>
      </c>
      <c r="M4227" s="47">
        <f t="shared" ca="1" si="6115"/>
        <v>-10.466017694083156</v>
      </c>
      <c r="N4227" s="47">
        <f t="shared" ca="1" si="6115"/>
        <v>-1.4576410848165273</v>
      </c>
      <c r="O4227" s="47">
        <f t="shared" ca="1" si="6112"/>
        <v>-764.06359889287262</v>
      </c>
      <c r="P4227" s="47">
        <f ca="1">VLOOKUP(CONCATENATE($F4227," ",$G4227),AllocFactorMatrix,(P$4+1),FALSE)*$E4233</f>
        <v>-447.3673522204254</v>
      </c>
      <c r="Q4227" s="47">
        <f ca="1">VLOOKUP(CONCATENATE($F4227," ",$G4227),AllocFactorMatrix,(Q$4+1),FALSE)*$E4233</f>
        <v>-80.284088114008185</v>
      </c>
      <c r="R4227" s="47">
        <f ca="1">VLOOKUP(CONCATENATE($F4227," ",$G4227),AllocFactorMatrix,(R$4+1),FALSE)*$E4233</f>
        <v>-16.28079378524999</v>
      </c>
      <c r="S4227" s="47">
        <f ca="1">VLOOKUP(CONCATENATE($F4227," ",$G4227),AllocFactorMatrix,(S$4+1),FALSE)*$E4233</f>
        <v>-0.61825578146222915</v>
      </c>
      <c r="T4227" s="47">
        <f t="shared" ca="1" si="6113"/>
        <v>-544.55048990114585</v>
      </c>
      <c r="U4227" s="47">
        <f ca="1">VLOOKUP(CONCATENATE($F4227," ",$G4227),AllocFactorMatrix,(U$4+1),FALSE)*$E4233</f>
        <v>-21.217667253500196</v>
      </c>
      <c r="V4227" s="47">
        <f ca="1">VLOOKUP(CONCATENATE($F4227," ",$G4227),AllocFactorMatrix,(V$4+1),FALSE)*$E4233</f>
        <v>-286.45076005592557</v>
      </c>
      <c r="W4227" s="47">
        <f ca="1">VLOOKUP(CONCATENATE($F4227," ",$G4227),AllocFactorMatrix,(W$4+1),FALSE)*$E4233</f>
        <v>-1095.5591673323738</v>
      </c>
      <c r="X4227" s="47">
        <f ca="1">VLOOKUP(CONCATENATE($F4227," ",$G4227),AllocFactorMatrix,(X$4+1),FALSE)*$E4233</f>
        <v>-198.47070413411242</v>
      </c>
      <c r="Y4227" s="47">
        <f t="shared" ref="Y4227:Y4233" ca="1" si="6116">SUBTOTAL(9,U4227:X4227)</f>
        <v>-1601.6982987759118</v>
      </c>
      <c r="Z4227" s="47">
        <f ca="1">VLOOKUP(CONCATENATE($F4227," ",$G4227),AllocFactorMatrix,(Z$4+1),FALSE)*$E4233</f>
        <v>-122.96749204084999</v>
      </c>
      <c r="AA4227" s="47">
        <f ca="1">VLOOKUP(CONCATENATE($F4227," ",$G4227),AllocFactorMatrix,(AA$4+1),FALSE)*$E4233</f>
        <v>-2.4559762145463613</v>
      </c>
      <c r="AB4227" s="47">
        <f t="shared" ca="1" si="6114"/>
        <v>-125.42346825539636</v>
      </c>
      <c r="AC4227" s="47">
        <f ca="1">VLOOKUP(CONCATENATE($F4227," ",$G4227),AllocFactorMatrix,(AC$4+1),FALSE)*$E4233</f>
        <v>-1.6221401572629852</v>
      </c>
      <c r="AD4227" s="47">
        <f ca="1">VLOOKUP(CONCATENATE($F4227," ",$G4227),AllocFactorMatrix,(AD$4+1),FALSE)*$E4233</f>
        <v>-7.2064701646543421</v>
      </c>
      <c r="AE4227" s="47">
        <f ca="1">VLOOKUP(CONCATENATE($F4227," ",$G4227),AllocFactorMatrix,(AE$4+1),FALSE)*$E4233</f>
        <v>-1.4785317232839272</v>
      </c>
    </row>
    <row r="4228" spans="1:31" s="44" customFormat="1" hidden="1" outlineLevel="1">
      <c r="A4228" s="49"/>
      <c r="B4228" s="97"/>
      <c r="C4228" s="48"/>
      <c r="D4228" s="48"/>
      <c r="F4228" s="167" t="str">
        <f>F4233</f>
        <v>LABOR_M</v>
      </c>
      <c r="G4228" s="48" t="str">
        <f>$G$10</f>
        <v>SUBTRAN</v>
      </c>
      <c r="H4228" s="46">
        <f t="shared" ca="1" si="6110"/>
        <v>-1739.0936916165283</v>
      </c>
      <c r="I4228" s="47">
        <f t="shared" ref="I4228:N4228" ca="1" si="6117">VLOOKUP(CONCATENATE($F4228," ",$G4228),AllocFactorMatrix,(I$4+1),FALSE)*$E4233</f>
        <v>-888.45109651934683</v>
      </c>
      <c r="J4228" s="47">
        <f t="shared" ca="1" si="6117"/>
        <v>-0.14467078649853957</v>
      </c>
      <c r="K4228" s="47">
        <f t="shared" ca="1" si="6117"/>
        <v>-0.26925717379378755</v>
      </c>
      <c r="L4228" s="47">
        <f t="shared" ca="1" si="6117"/>
        <v>-208.20972577067741</v>
      </c>
      <c r="M4228" s="47">
        <f t="shared" ca="1" si="6117"/>
        <v>-2.9098961981010825</v>
      </c>
      <c r="N4228" s="47">
        <f t="shared" ca="1" si="6117"/>
        <v>-0.52667769174637846</v>
      </c>
      <c r="O4228" s="47">
        <f t="shared" ca="1" si="6112"/>
        <v>-211.64629966052487</v>
      </c>
      <c r="P4228" s="47">
        <f ca="1">VLOOKUP(CONCATENATE($F4228," ",$G4228),AllocFactorMatrix,(P$4+1),FALSE)*$E4233</f>
        <v>-120.20644704084063</v>
      </c>
      <c r="Q4228" s="47">
        <f ca="1">VLOOKUP(CONCATENATE($F4228," ",$G4228),AllocFactorMatrix,(Q$4+1),FALSE)*$E4233</f>
        <v>-21.632322890496024</v>
      </c>
      <c r="R4228" s="47">
        <f ca="1">VLOOKUP(CONCATENATE($F4228," ",$G4228),AllocFactorMatrix,(R$4+1),FALSE)*$E4233</f>
        <v>-5.678317973524492</v>
      </c>
      <c r="S4228" s="47">
        <f ca="1">VLOOKUP(CONCATENATE($F4228," ",$G4228),AllocFactorMatrix,(S$4+1),FALSE)*$E4233</f>
        <v>0</v>
      </c>
      <c r="T4228" s="47">
        <f t="shared" ca="1" si="6113"/>
        <v>-147.51708790486114</v>
      </c>
      <c r="U4228" s="47">
        <f ca="1">VLOOKUP(CONCATENATE($F4228," ",$G4228),AllocFactorMatrix,(U$4+1),FALSE)*$E4233</f>
        <v>-5.4261972530779561</v>
      </c>
      <c r="V4228" s="47">
        <f ca="1">VLOOKUP(CONCATENATE($F4228," ",$G4228),AllocFactorMatrix,(V$4+1),FALSE)*$E4233</f>
        <v>-76.134809133363277</v>
      </c>
      <c r="W4228" s="47">
        <f ca="1">VLOOKUP(CONCATENATE($F4228," ",$G4228),AllocFactorMatrix,(W$4+1),FALSE)*$E4233</f>
        <v>-375.4033384367724</v>
      </c>
      <c r="X4228" s="47">
        <f ca="1">VLOOKUP(CONCATENATE($F4228," ",$G4228),AllocFactorMatrix,(X$4+1),FALSE)*$E4233</f>
        <v>0</v>
      </c>
      <c r="Y4228" s="47">
        <f t="shared" ca="1" si="6116"/>
        <v>-456.96434482321365</v>
      </c>
      <c r="Z4228" s="47">
        <f ca="1">VLOOKUP(CONCATENATE($F4228," ",$G4228),AllocFactorMatrix,(Z$4+1),FALSE)*$E4233</f>
        <v>-32.999565460546336</v>
      </c>
      <c r="AA4228" s="47">
        <f ca="1">VLOOKUP(CONCATENATE($F4228," ",$G4228),AllocFactorMatrix,(AA$4+1),FALSE)*$E4233</f>
        <v>-0.66258233794800014</v>
      </c>
      <c r="AB4228" s="47">
        <f t="shared" ca="1" si="6114"/>
        <v>-33.662147798494338</v>
      </c>
      <c r="AC4228" s="47">
        <f ca="1">VLOOKUP(CONCATENATE($F4228," ",$G4228),AllocFactorMatrix,(AC$4+1),FALSE)*$E4233</f>
        <v>-0.43878694978918159</v>
      </c>
      <c r="AD4228" s="47">
        <f ca="1">VLOOKUP(CONCATENATE($F4228," ",$G4228),AllocFactorMatrix,(AD$4+1),FALSE)*$E4233</f>
        <v>0</v>
      </c>
      <c r="AE4228" s="47">
        <f ca="1">VLOOKUP(CONCATENATE($F4228," ",$G4228),AllocFactorMatrix,(AE$4+1),FALSE)*$E4233</f>
        <v>0</v>
      </c>
    </row>
    <row r="4229" spans="1:31" s="44" customFormat="1" hidden="1" outlineLevel="1">
      <c r="A4229" s="49"/>
      <c r="B4229" s="97"/>
      <c r="C4229" s="48"/>
      <c r="D4229" s="48"/>
      <c r="F4229" s="167" t="str">
        <f>F4233</f>
        <v>LABOR_M</v>
      </c>
      <c r="G4229" s="48" t="str">
        <f>$G$11</f>
        <v>DISTPRI</v>
      </c>
      <c r="H4229" s="46">
        <f t="shared" ca="1" si="6110"/>
        <v>-14205.924575569892</v>
      </c>
      <c r="I4229" s="47">
        <f t="shared" ref="I4229:N4229" ca="1" si="6118">VLOOKUP(CONCATENATE($F4229," ",$G4229),AllocFactorMatrix,(I$4+1),FALSE)*$E4233</f>
        <v>-9300.6126455838603</v>
      </c>
      <c r="J4229" s="47">
        <f t="shared" ca="1" si="6118"/>
        <v>-1.527174083628384</v>
      </c>
      <c r="K4229" s="47">
        <f t="shared" ca="1" si="6118"/>
        <v>-2.8257094924218982</v>
      </c>
      <c r="L4229" s="47">
        <f t="shared" ca="1" si="6118"/>
        <v>-2176.096489451962</v>
      </c>
      <c r="M4229" s="47">
        <f t="shared" ca="1" si="6118"/>
        <v>-30.408628197763864</v>
      </c>
      <c r="N4229" s="47">
        <f t="shared" ca="1" si="6118"/>
        <v>0</v>
      </c>
      <c r="O4229" s="47">
        <f t="shared" ca="1" si="6112"/>
        <v>-2206.5051176497259</v>
      </c>
      <c r="P4229" s="47">
        <f ca="1">VLOOKUP(CONCATENATE($F4229," ",$G4229),AllocFactorMatrix,(P$4+1),FALSE)*$E4233</f>
        <v>-1261.9634402289789</v>
      </c>
      <c r="Q4229" s="47">
        <f ca="1">VLOOKUP(CONCATENATE($F4229," ",$G4229),AllocFactorMatrix,(Q$4+1),FALSE)*$E4233</f>
        <v>-227.08321386465087</v>
      </c>
      <c r="R4229" s="47">
        <f ca="1">VLOOKUP(CONCATENATE($F4229," ",$G4229),AllocFactorMatrix,(R$4+1),FALSE)*$E4233</f>
        <v>0</v>
      </c>
      <c r="S4229" s="47">
        <f ca="1">VLOOKUP(CONCATENATE($F4229," ",$G4229),AllocFactorMatrix,(S$4+1),FALSE)*$E4233</f>
        <v>0</v>
      </c>
      <c r="T4229" s="47">
        <f t="shared" ca="1" si="6113"/>
        <v>-1489.0466540936297</v>
      </c>
      <c r="U4229" s="47">
        <f ca="1">VLOOKUP(CONCATENATE($F4229," ",$G4229),AllocFactorMatrix,(U$4+1),FALSE)*$E4233</f>
        <v>-57.146108342684833</v>
      </c>
      <c r="V4229" s="47">
        <f ca="1">VLOOKUP(CONCATENATE($F4229," ",$G4229),AllocFactorMatrix,(V$4+1),FALSE)*$E4233</f>
        <v>-790.20854649419778</v>
      </c>
      <c r="W4229" s="47">
        <f ca="1">VLOOKUP(CONCATENATE($F4229," ",$G4229),AllocFactorMatrix,(W$4+1),FALSE)*$E4233</f>
        <v>0</v>
      </c>
      <c r="X4229" s="47">
        <f ca="1">VLOOKUP(CONCATENATE($F4229," ",$G4229),AllocFactorMatrix,(X$4+1),FALSE)*$E4233</f>
        <v>0</v>
      </c>
      <c r="Y4229" s="47">
        <f t="shared" ca="1" si="6116"/>
        <v>-847.35465483688256</v>
      </c>
      <c r="Z4229" s="47">
        <f ca="1">VLOOKUP(CONCATENATE($F4229," ",$G4229),AllocFactorMatrix,(Z$4+1),FALSE)*$E4233</f>
        <v>-346.53061629465611</v>
      </c>
      <c r="AA4229" s="47">
        <f ca="1">VLOOKUP(CONCATENATE($F4229," ",$G4229),AllocFactorMatrix,(AA$4+1),FALSE)*$E4233</f>
        <v>-6.9554159511594911</v>
      </c>
      <c r="AB4229" s="47">
        <f t="shared" ca="1" si="6114"/>
        <v>-353.48603224581558</v>
      </c>
      <c r="AC4229" s="47">
        <f ca="1">VLOOKUP(CONCATENATE($F4229," ",$G4229),AllocFactorMatrix,(AC$4+1),FALSE)*$E4233</f>
        <v>-4.5665875839196239</v>
      </c>
      <c r="AD4229" s="47">
        <f ca="1">VLOOKUP(CONCATENATE($F4229," ",$G4229),AllocFactorMatrix,(AD$4+1),FALSE)*$E4233</f>
        <v>0</v>
      </c>
      <c r="AE4229" s="47">
        <f ca="1">VLOOKUP(CONCATENATE($F4229," ",$G4229),AllocFactorMatrix,(AE$4+1),FALSE)*$E4233</f>
        <v>0</v>
      </c>
    </row>
    <row r="4230" spans="1:31" s="44" customFormat="1" hidden="1" outlineLevel="1">
      <c r="A4230" s="49"/>
      <c r="B4230" s="97"/>
      <c r="C4230" s="48"/>
      <c r="D4230" s="48"/>
      <c r="F4230" s="167" t="str">
        <f>F4233</f>
        <v>LABOR_M</v>
      </c>
      <c r="G4230" s="48" t="str">
        <f>$G$12</f>
        <v>DISTSEC</v>
      </c>
      <c r="H4230" s="46">
        <f t="shared" ca="1" si="6110"/>
        <v>-5628.0044575996617</v>
      </c>
      <c r="I4230" s="47">
        <f t="shared" ref="I4230:N4230" ca="1" si="6119">VLOOKUP(CONCATENATE($F4230," ",$G4230),AllocFactorMatrix,(I$4+1),FALSE)*$E4233</f>
        <v>-4175.535627231674</v>
      </c>
      <c r="J4230" s="47">
        <f t="shared" ca="1" si="6119"/>
        <v>-1.0350937601908643</v>
      </c>
      <c r="K4230" s="47">
        <f t="shared" ca="1" si="6119"/>
        <v>-1.3407316815070642</v>
      </c>
      <c r="L4230" s="47">
        <f t="shared" ca="1" si="6119"/>
        <v>-841.64940703141474</v>
      </c>
      <c r="M4230" s="47">
        <f t="shared" ca="1" si="6119"/>
        <v>0</v>
      </c>
      <c r="N4230" s="47">
        <f t="shared" ca="1" si="6119"/>
        <v>0</v>
      </c>
      <c r="O4230" s="47">
        <f t="shared" ca="1" si="6112"/>
        <v>-841.64940703141474</v>
      </c>
      <c r="P4230" s="47">
        <f ca="1">VLOOKUP(CONCATENATE($F4230," ",$G4230),AllocFactorMatrix,(P$4+1),FALSE)*$E4233</f>
        <v>-420.14618733038549</v>
      </c>
      <c r="Q4230" s="47">
        <f ca="1">VLOOKUP(CONCATENATE($F4230," ",$G4230),AllocFactorMatrix,(Q$4+1),FALSE)*$E4233</f>
        <v>0</v>
      </c>
      <c r="R4230" s="47">
        <f ca="1">VLOOKUP(CONCATENATE($F4230," ",$G4230),AllocFactorMatrix,(R$4+1),FALSE)*$E4233</f>
        <v>0</v>
      </c>
      <c r="S4230" s="47">
        <f ca="1">VLOOKUP(CONCATENATE($F4230," ",$G4230),AllocFactorMatrix,(S$4+1),FALSE)*$E4233</f>
        <v>0</v>
      </c>
      <c r="T4230" s="47">
        <f t="shared" ca="1" si="6113"/>
        <v>-420.14618733038549</v>
      </c>
      <c r="U4230" s="47">
        <f ca="1">VLOOKUP(CONCATENATE($F4230," ",$G4230),AllocFactorMatrix,(U$4+1),FALSE)*$E4233</f>
        <v>-15.734240189357982</v>
      </c>
      <c r="V4230" s="47">
        <f ca="1">VLOOKUP(CONCATENATE($F4230," ",$G4230),AllocFactorMatrix,(V$4+1),FALSE)*$E4233</f>
        <v>0</v>
      </c>
      <c r="W4230" s="47">
        <f ca="1">VLOOKUP(CONCATENATE($F4230," ",$G4230),AllocFactorMatrix,(W$4+1),FALSE)*$E4233</f>
        <v>0</v>
      </c>
      <c r="X4230" s="47">
        <f ca="1">VLOOKUP(CONCATENATE($F4230," ",$G4230),AllocFactorMatrix,(X$4+1),FALSE)*$E4233</f>
        <v>0</v>
      </c>
      <c r="Y4230" s="47">
        <f t="shared" ca="1" si="6116"/>
        <v>-15.734240189357982</v>
      </c>
      <c r="Z4230" s="47">
        <f ca="1">VLOOKUP(CONCATENATE($F4230," ",$G4230),AllocFactorMatrix,(Z$4+1),FALSE)*$E4233</f>
        <v>-118.90945208113868</v>
      </c>
      <c r="AA4230" s="47">
        <f ca="1">VLOOKUP(CONCATENATE($F4230," ",$G4230),AllocFactorMatrix,(AA$4+1),FALSE)*$E4233</f>
        <v>0</v>
      </c>
      <c r="AB4230" s="47">
        <f t="shared" ca="1" si="6114"/>
        <v>-118.90945208113868</v>
      </c>
      <c r="AC4230" s="47">
        <f ca="1">VLOOKUP(CONCATENATE($F4230," ",$G4230),AllocFactorMatrix,(AC$4+1),FALSE)*$E4233</f>
        <v>-1.4059344380545202</v>
      </c>
      <c r="AD4230" s="47">
        <f ca="1">VLOOKUP(CONCATENATE($F4230," ",$G4230),AllocFactorMatrix,(AD$4+1),FALSE)*$E4233</f>
        <v>-43.274254486089724</v>
      </c>
      <c r="AE4230" s="47">
        <f ca="1">VLOOKUP(CONCATENATE($F4230," ",$G4230),AllocFactorMatrix,(AE$4+1),FALSE)*$E4233</f>
        <v>-8.973529369843634</v>
      </c>
    </row>
    <row r="4231" spans="1:31" s="44" customFormat="1" hidden="1" outlineLevel="1">
      <c r="A4231" s="49"/>
      <c r="B4231" s="97"/>
      <c r="C4231" s="48"/>
      <c r="D4231" s="48"/>
      <c r="F4231" s="167" t="str">
        <f>F4233</f>
        <v>LABOR_M</v>
      </c>
      <c r="G4231" s="48" t="str">
        <f>$G$13</f>
        <v>ENERGY</v>
      </c>
      <c r="H4231" s="46">
        <f t="shared" ca="1" si="6110"/>
        <v>-16192.064487095915</v>
      </c>
      <c r="I4231" s="47">
        <f t="shared" ref="I4231:N4231" ca="1" si="6120">VLOOKUP(CONCATENATE($F4231," ",$G4231),AllocFactorMatrix,(I$4+1),FALSE)*$E4233</f>
        <v>-6334.717804317459</v>
      </c>
      <c r="J4231" s="47">
        <f t="shared" ca="1" si="6120"/>
        <v>-1.0137281613739761</v>
      </c>
      <c r="K4231" s="47">
        <f t="shared" ca="1" si="6120"/>
        <v>-2.9229843560573459</v>
      </c>
      <c r="L4231" s="47">
        <f t="shared" ca="1" si="6120"/>
        <v>-1826.6398516900401</v>
      </c>
      <c r="M4231" s="47">
        <f t="shared" ca="1" si="6120"/>
        <v>-25.476190459495925</v>
      </c>
      <c r="N4231" s="47">
        <f t="shared" ca="1" si="6120"/>
        <v>-3.561549834877046</v>
      </c>
      <c r="O4231" s="47">
        <f t="shared" ca="1" si="6112"/>
        <v>-1855.6775919844131</v>
      </c>
      <c r="P4231" s="47">
        <f ca="1">VLOOKUP(CONCATENATE($F4231," ",$G4231),AllocFactorMatrix,(P$4+1),FALSE)*$E4233</f>
        <v>-1184.2244743292263</v>
      </c>
      <c r="Q4231" s="47">
        <f ca="1">VLOOKUP(CONCATENATE($F4231," ",$G4231),AllocFactorMatrix,(Q$4+1),FALSE)*$E4233</f>
        <v>-211.50058690197682</v>
      </c>
      <c r="R4231" s="47">
        <f ca="1">VLOOKUP(CONCATENATE($F4231," ",$G4231),AllocFactorMatrix,(R$4+1),FALSE)*$E4233</f>
        <v>-43.069264970646792</v>
      </c>
      <c r="S4231" s="47">
        <f ca="1">VLOOKUP(CONCATENATE($F4231," ",$G4231),AllocFactorMatrix,(S$4+1),FALSE)*$E4233</f>
        <v>-1.626740713877594</v>
      </c>
      <c r="T4231" s="47">
        <f t="shared" ca="1" si="6113"/>
        <v>-1440.4210669157276</v>
      </c>
      <c r="U4231" s="47">
        <f ca="1">VLOOKUP(CONCATENATE($F4231," ",$G4231),AllocFactorMatrix,(U$4+1),FALSE)*$E4233</f>
        <v>-62.108073582790801</v>
      </c>
      <c r="V4231" s="47">
        <f ca="1">VLOOKUP(CONCATENATE($F4231," ",$G4231),AllocFactorMatrix,(V$4+1),FALSE)*$E4233</f>
        <v>-981.94045224619344</v>
      </c>
      <c r="W4231" s="47">
        <f ca="1">VLOOKUP(CONCATENATE($F4231," ",$G4231),AllocFactorMatrix,(W$4+1),FALSE)*$E4233</f>
        <v>-4223.1660690621611</v>
      </c>
      <c r="X4231" s="47">
        <f ca="1">VLOOKUP(CONCATENATE($F4231," ",$G4231),AllocFactorMatrix,(X$4+1),FALSE)*$E4233</f>
        <v>-794.42164746652247</v>
      </c>
      <c r="Y4231" s="47">
        <f t="shared" ca="1" si="6116"/>
        <v>-6061.6362423576684</v>
      </c>
      <c r="Z4231" s="47">
        <f ca="1">VLOOKUP(CONCATENATE($F4231," ",$G4231),AllocFactorMatrix,(Z$4+1),FALSE)*$E4233</f>
        <v>-325.7679245954659</v>
      </c>
      <c r="AA4231" s="47">
        <f ca="1">VLOOKUP(CONCATENATE($F4231," ",$G4231),AllocFactorMatrix,(AA$4+1),FALSE)*$E4233</f>
        <v>-6.5364684238564923</v>
      </c>
      <c r="AB4231" s="47">
        <f t="shared" ca="1" si="6114"/>
        <v>-332.30439301932239</v>
      </c>
      <c r="AC4231" s="47">
        <f ca="1">VLOOKUP(CONCATENATE($F4231," ",$G4231),AllocFactorMatrix,(AC$4+1),FALSE)*$E4233</f>
        <v>-5.8305578635179236</v>
      </c>
      <c r="AD4231" s="47">
        <f ca="1">VLOOKUP(CONCATENATE($F4231," ",$G4231),AllocFactorMatrix,(AD$4+1),FALSE)*$E4233</f>
        <v>-130.60249928848276</v>
      </c>
      <c r="AE4231" s="47">
        <f ca="1">VLOOKUP(CONCATENATE($F4231," ",$G4231),AllocFactorMatrix,(AE$4+1),FALSE)*$E4233</f>
        <v>-26.937618831882979</v>
      </c>
    </row>
    <row r="4232" spans="1:31" s="44" customFormat="1" hidden="1" outlineLevel="1">
      <c r="A4232" s="49"/>
      <c r="B4232" s="97"/>
      <c r="C4232" s="48"/>
      <c r="D4232" s="48"/>
      <c r="F4232" s="167" t="str">
        <f>F4233</f>
        <v>LABOR_M</v>
      </c>
      <c r="G4232" s="48" t="str">
        <f>$G$14</f>
        <v>CUSTOMER</v>
      </c>
      <c r="H4232" s="46">
        <f t="shared" ca="1" si="6110"/>
        <v>-10715.89348564735</v>
      </c>
      <c r="I4232" s="47">
        <f t="shared" ref="I4232:N4232" ca="1" si="6121">VLOOKUP(CONCATENATE($F4232," ",$G4232),AllocFactorMatrix,(I$4+1),FALSE)*$E4233</f>
        <v>-8272.3966067591737</v>
      </c>
      <c r="J4232" s="47">
        <f t="shared" ca="1" si="6121"/>
        <v>-1.6695056678349982</v>
      </c>
      <c r="K4232" s="47">
        <f t="shared" ca="1" si="6121"/>
        <v>-0.48968294235201709</v>
      </c>
      <c r="L4232" s="47">
        <f t="shared" ca="1" si="6121"/>
        <v>-1675.0369814389981</v>
      </c>
      <c r="M4232" s="47">
        <f t="shared" ca="1" si="6121"/>
        <v>-42.824160450149762</v>
      </c>
      <c r="N4232" s="47">
        <f t="shared" ca="1" si="6121"/>
        <v>-6.9045884962239112</v>
      </c>
      <c r="O4232" s="47">
        <f t="shared" ca="1" si="6112"/>
        <v>-1724.7657303853716</v>
      </c>
      <c r="P4232" s="47">
        <f ca="1">VLOOKUP(CONCATENATE($F4232," ",$G4232),AllocFactorMatrix,(P$4+1),FALSE)*$E4233</f>
        <v>-68.606618009416422</v>
      </c>
      <c r="Q4232" s="47">
        <f ca="1">VLOOKUP(CONCATENATE($F4232," ",$G4232),AllocFactorMatrix,(Q$4+1),FALSE)*$E4233</f>
        <v>-16.594477206155712</v>
      </c>
      <c r="R4232" s="47">
        <f ca="1">VLOOKUP(CONCATENATE($F4232," ",$G4232),AllocFactorMatrix,(R$4+1),FALSE)*$E4233</f>
        <v>-16.892547024285644</v>
      </c>
      <c r="S4232" s="47">
        <f ca="1">VLOOKUP(CONCATENATE($F4232," ",$G4232),AllocFactorMatrix,(S$4+1),FALSE)*$E4233</f>
        <v>-2.0866246128679351</v>
      </c>
      <c r="T4232" s="47">
        <f t="shared" ca="1" si="6113"/>
        <v>-104.18026685272572</v>
      </c>
      <c r="U4232" s="47">
        <f ca="1">VLOOKUP(CONCATENATE($F4232," ",$G4232),AllocFactorMatrix,(U$4+1),FALSE)*$E4233</f>
        <v>-0.52218964875228402</v>
      </c>
      <c r="V4232" s="47">
        <f ca="1">VLOOKUP(CONCATENATE($F4232," ",$G4232),AllocFactorMatrix,(V$4+1),FALSE)*$E4233</f>
        <v>-12.064269190256949</v>
      </c>
      <c r="W4232" s="47">
        <f ca="1">VLOOKUP(CONCATENATE($F4232," ",$G4232),AllocFactorMatrix,(W$4+1),FALSE)*$E4233</f>
        <v>-28.37631194939388</v>
      </c>
      <c r="X4232" s="47">
        <f ca="1">VLOOKUP(CONCATENATE($F4232," ",$G4232),AllocFactorMatrix,(X$4+1),FALSE)*$E4233</f>
        <v>-8.3557884325048928</v>
      </c>
      <c r="Y4232" s="47">
        <f t="shared" ca="1" si="6116"/>
        <v>-49.318559220908007</v>
      </c>
      <c r="Z4232" s="47">
        <f ca="1">VLOOKUP(CONCATENATE($F4232," ",$G4232),AllocFactorMatrix,(Z$4+1),FALSE)*$E4233</f>
        <v>-15.224571302413548</v>
      </c>
      <c r="AA4232" s="47">
        <f ca="1">VLOOKUP(CONCATENATE($F4232," ",$G4232),AllocFactorMatrix,(AA$4+1),FALSE)*$E4233</f>
        <v>-0.22742818122344308</v>
      </c>
      <c r="AB4232" s="47">
        <f t="shared" ca="1" si="6114"/>
        <v>-15.451999483636991</v>
      </c>
      <c r="AC4232" s="47">
        <f ca="1">VLOOKUP(CONCATENATE($F4232," ",$G4232),AllocFactorMatrix,(AC$4+1),FALSE)*$E4233</f>
        <v>-1.2394017987366497</v>
      </c>
      <c r="AD4232" s="47">
        <f ca="1">VLOOKUP(CONCATENATE($F4232," ",$G4232),AllocFactorMatrix,(AD$4+1),FALSE)*$E4233</f>
        <v>-450.330999542386</v>
      </c>
      <c r="AE4232" s="47">
        <f ca="1">VLOOKUP(CONCATENATE($F4232," ",$G4232),AllocFactorMatrix,(AE$4+1),FALSE)*$E4233</f>
        <v>-96.05073299421521</v>
      </c>
    </row>
    <row r="4233" spans="1:31" s="44" customFormat="1" collapsed="1">
      <c r="A4233" s="49"/>
      <c r="B4233" s="97"/>
      <c r="C4233" s="48"/>
      <c r="D4233" s="48" t="str">
        <f>+D3273</f>
        <v>Adjs 27 - 33 Incentive Compensation &amp; Payroll Adjustments</v>
      </c>
      <c r="E4233" s="56">
        <f>-ROUND(0.21*E3273,0)</f>
        <v>-95239</v>
      </c>
      <c r="F4233" s="88" t="str">
        <f>+F3273</f>
        <v>LABOR_M</v>
      </c>
      <c r="G4233" s="48" t="str">
        <f>$G$15</f>
        <v>TOTAL</v>
      </c>
      <c r="H4233" s="46">
        <f t="shared" ca="1" si="6110"/>
        <v>-95239.000000000044</v>
      </c>
      <c r="I4233" s="47">
        <f t="shared" ref="I4233:N4233" ca="1" si="6122">VLOOKUP(CONCATENATE($F4233," ",$G4233),AllocFactorMatrix,(I$4+1),FALSE)*$E4233</f>
        <v>-53018.003793125528</v>
      </c>
      <c r="J4233" s="47">
        <f t="shared" ca="1" si="6122"/>
        <v>-10.769739745912158</v>
      </c>
      <c r="K4233" s="47">
        <f t="shared" ca="1" si="6122"/>
        <v>-17.267604384519334</v>
      </c>
      <c r="L4233" s="47">
        <f t="shared" ca="1" si="6122"/>
        <v>-12332.040517495005</v>
      </c>
      <c r="M4233" s="47">
        <f t="shared" ca="1" si="6122"/>
        <v>-179.60414216161894</v>
      </c>
      <c r="N4233" s="47">
        <f t="shared" ca="1" si="6122"/>
        <v>-21.854113251888748</v>
      </c>
      <c r="O4233" s="47">
        <f t="shared" ca="1" si="6112"/>
        <v>-12533.498772908513</v>
      </c>
      <c r="P4233" s="47">
        <f ca="1">VLOOKUP(CONCATENATE($F4233," ",$G4233),AllocFactorMatrix,(P$4+1),FALSE)*$E4233</f>
        <v>-6388.6082182558166</v>
      </c>
      <c r="Q4233" s="47">
        <f ca="1">VLOOKUP(CONCATENATE($F4233," ",$G4233),AllocFactorMatrix,(Q$4+1),FALSE)*$E4233</f>
        <v>-1075.0301165258402</v>
      </c>
      <c r="R4233" s="47">
        <f ca="1">VLOOKUP(CONCATENATE($F4233," ",$G4233),AllocFactorMatrix,(R$4+1),FALSE)*$E4233</f>
        <v>-186.95294302530633</v>
      </c>
      <c r="S4233" s="47">
        <f ca="1">VLOOKUP(CONCATENATE($F4233," ",$G4233),AllocFactorMatrix,(S$4+1),FALSE)*$E4233</f>
        <v>-8.3201645422600876</v>
      </c>
      <c r="T4233" s="47">
        <f t="shared" ca="1" si="6113"/>
        <v>-7658.9114423492238</v>
      </c>
      <c r="U4233" s="47">
        <f ca="1">VLOOKUP(CONCATENATE($F4233," ",$G4233),AllocFactorMatrix,(U$4+1),FALSE)*$E4233</f>
        <v>-299.03566678601095</v>
      </c>
      <c r="V4233" s="47">
        <f ca="1">VLOOKUP(CONCATENATE($F4233," ",$G4233),AllocFactorMatrix,(V$4+1),FALSE)*$E4233</f>
        <v>-3994.7739510738998</v>
      </c>
      <c r="W4233" s="47">
        <f ca="1">VLOOKUP(CONCATENATE($F4233," ",$G4233),AllocFactorMatrix,(W$4+1),FALSE)*$E4233</f>
        <v>-12790.267865308242</v>
      </c>
      <c r="X4233" s="47">
        <f ca="1">VLOOKUP(CONCATENATE($F4233," ",$G4233),AllocFactorMatrix,(X$4+1),FALSE)*$E4233</f>
        <v>-2281.6389549053133</v>
      </c>
      <c r="Y4233" s="47">
        <f t="shared" ca="1" si="6116"/>
        <v>-19365.716438073465</v>
      </c>
      <c r="Z4233" s="47">
        <f ca="1">VLOOKUP(CONCATENATE($F4233," ",$G4233),AllocFactorMatrix,(Z$4+1),FALSE)*$E4233</f>
        <v>-1755.6977965554647</v>
      </c>
      <c r="AA4233" s="47">
        <f ca="1">VLOOKUP(CONCATENATE($F4233," ",$G4233),AllocFactorMatrix,(AA$4+1),FALSE)*$E4233</f>
        <v>-32.682070384233818</v>
      </c>
      <c r="AB4233" s="47">
        <f t="shared" ca="1" si="6114"/>
        <v>-1788.3798669396986</v>
      </c>
      <c r="AC4233" s="47">
        <f ca="1">VLOOKUP(CONCATENATE($F4233," ",$G4233),AllocFactorMatrix,(AC$4+1),FALSE)*$E4233</f>
        <v>-25.568295117231326</v>
      </c>
      <c r="AD4233" s="47">
        <f ca="1">VLOOKUP(CONCATENATE($F4233," ",$G4233),AllocFactorMatrix,(AD$4+1),FALSE)*$E4233</f>
        <v>-677.90520685736976</v>
      </c>
      <c r="AE4233" s="47">
        <f ca="1">VLOOKUP(CONCATENATE($F4233," ",$G4233),AllocFactorMatrix,(AE$4+1),FALSE)*$E4233</f>
        <v>-142.97884049849529</v>
      </c>
    </row>
    <row r="4234" spans="1:31" hidden="1" outlineLevel="1">
      <c r="E4234" s="44"/>
      <c r="F4234" s="167" t="str">
        <f>F4241</f>
        <v>RB_GUP-Land_P</v>
      </c>
      <c r="G4234" s="48" t="str">
        <f>$G$8</f>
        <v>PRODUCTION</v>
      </c>
      <c r="H4234" s="4">
        <f t="shared" si="6110"/>
        <v>-10843.000000000002</v>
      </c>
      <c r="I4234" s="5">
        <f t="shared" ref="I4234:N4234" si="6123">VLOOKUP(CONCATENATE($F4234," ",$G4234),AllocFactorMatrix,(I$4+1),FALSE)*$E4241</f>
        <v>-5576.2396803254042</v>
      </c>
      <c r="J4234" s="47">
        <f t="shared" si="6123"/>
        <v>-1.2475004064852431</v>
      </c>
      <c r="K4234" s="47">
        <f t="shared" si="6123"/>
        <v>-2.1842842610515829</v>
      </c>
      <c r="L4234" s="5">
        <f t="shared" si="6123"/>
        <v>-1299.6400943413898</v>
      </c>
      <c r="M4234" s="5">
        <f t="shared" si="6123"/>
        <v>-18.084475372037453</v>
      </c>
      <c r="N4234" s="5">
        <f t="shared" si="6123"/>
        <v>-2.518691929456331</v>
      </c>
      <c r="O4234" s="5">
        <f t="shared" ref="O4234:O4241" si="6124">SUBTOTAL(9,L4234:N4234)</f>
        <v>-1320.2432616428837</v>
      </c>
      <c r="P4234" s="5">
        <f>VLOOKUP(CONCATENATE($F4234," ",$G4234),AllocFactorMatrix,(P$4+1),FALSE)*$E4241</f>
        <v>-773.01645190774923</v>
      </c>
      <c r="Q4234" s="5">
        <f>VLOOKUP(CONCATENATE($F4234," ",$G4234),AllocFactorMatrix,(Q$4+1),FALSE)*$E4241</f>
        <v>-138.72474294449887</v>
      </c>
      <c r="R4234" s="5">
        <f>VLOOKUP(CONCATENATE($F4234," ",$G4234),AllocFactorMatrix,(R$4+1),FALSE)*$E4241</f>
        <v>-28.131962208799425</v>
      </c>
      <c r="S4234" s="5">
        <f>VLOOKUP(CONCATENATE($F4234," ",$G4234),AllocFactorMatrix,(S$4+1),FALSE)*$E4241</f>
        <v>-1.0682985429877905</v>
      </c>
      <c r="T4234" s="5">
        <f t="shared" ref="T4234:T4241" si="6125">SUBTOTAL(9,P4234:S4234)</f>
        <v>-940.94145560403535</v>
      </c>
      <c r="U4234" s="5">
        <f>VLOOKUP(CONCATENATE($F4234," ",$G4234),AllocFactorMatrix,(U$4+1),FALSE)*$E4241</f>
        <v>-36.662500686859758</v>
      </c>
      <c r="V4234" s="5">
        <f>VLOOKUP(CONCATENATE($F4234," ",$G4234),AllocFactorMatrix,(V$4+1),FALSE)*$E4241</f>
        <v>-494.96493001931674</v>
      </c>
      <c r="W4234" s="5">
        <f>VLOOKUP(CONCATENATE($F4234," ",$G4234),AllocFactorMatrix,(W$4+1),FALSE)*$E4241</f>
        <v>-1893.0421636333517</v>
      </c>
      <c r="X4234" s="5">
        <f>VLOOKUP(CONCATENATE($F4234," ",$G4234),AllocFactorMatrix,(X$4+1),FALSE)*$E4241</f>
        <v>-342.9421453217517</v>
      </c>
      <c r="Y4234" s="5">
        <f>SUBTOTAL(9,U4234:X4234)</f>
        <v>-2767.6117396612799</v>
      </c>
      <c r="Z4234" s="5">
        <f>VLOOKUP(CONCATENATE($F4234," ",$G4234),AllocFactorMatrix,(Z$4+1),FALSE)*$E4241</f>
        <v>-212.478389237882</v>
      </c>
      <c r="AA4234" s="5">
        <f>VLOOKUP(CONCATENATE($F4234," ",$G4234),AllocFactorMatrix,(AA$4+1),FALSE)*$E4241</f>
        <v>-4.2437384174673198</v>
      </c>
      <c r="AB4234" s="5">
        <f t="shared" ref="AB4234:AB4241" si="6126">SUBTOTAL(9,Z4234:AA4234)</f>
        <v>-216.72212765534931</v>
      </c>
      <c r="AC4234" s="5">
        <f>VLOOKUP(CONCATENATE($F4234," ",$G4234),AllocFactorMatrix,(AC$4+1),FALSE)*$E4241</f>
        <v>-2.802933702338374</v>
      </c>
      <c r="AD4234" s="5">
        <f>VLOOKUP(CONCATENATE($F4234," ",$G4234),AllocFactorMatrix,(AD$4+1),FALSE)*$E4241</f>
        <v>-12.452227391674707</v>
      </c>
      <c r="AE4234" s="5">
        <f>VLOOKUP(CONCATENATE($F4234," ",$G4234),AllocFactorMatrix,(AE$4+1),FALSE)*$E4241</f>
        <v>-2.5547893494982858</v>
      </c>
    </row>
    <row r="4235" spans="1:31" hidden="1" outlineLevel="1">
      <c r="E4235" s="44"/>
      <c r="F4235" s="167" t="str">
        <f>F4241</f>
        <v>RB_GUP-Land_P</v>
      </c>
      <c r="G4235" s="48" t="str">
        <f>$G$9</f>
        <v>BULKTRAN</v>
      </c>
      <c r="H4235" s="4">
        <f t="shared" si="6110"/>
        <v>0</v>
      </c>
      <c r="I4235" s="5">
        <f t="shared" ref="I4235:N4235" si="6127">VLOOKUP(CONCATENATE($F4235," ",$G4235),AllocFactorMatrix,(I$4+1),FALSE)*$E4241</f>
        <v>0</v>
      </c>
      <c r="J4235" s="47">
        <f t="shared" si="6127"/>
        <v>0</v>
      </c>
      <c r="K4235" s="47">
        <f t="shared" si="6127"/>
        <v>0</v>
      </c>
      <c r="L4235" s="5">
        <f t="shared" si="6127"/>
        <v>0</v>
      </c>
      <c r="M4235" s="5">
        <f t="shared" si="6127"/>
        <v>0</v>
      </c>
      <c r="N4235" s="5">
        <f t="shared" si="6127"/>
        <v>0</v>
      </c>
      <c r="O4235" s="5">
        <f t="shared" si="6124"/>
        <v>0</v>
      </c>
      <c r="P4235" s="5">
        <f>VLOOKUP(CONCATENATE($F4235," ",$G4235),AllocFactorMatrix,(P$4+1),FALSE)*$E4241</f>
        <v>0</v>
      </c>
      <c r="Q4235" s="5">
        <f>VLOOKUP(CONCATENATE($F4235," ",$G4235),AllocFactorMatrix,(Q$4+1),FALSE)*$E4241</f>
        <v>0</v>
      </c>
      <c r="R4235" s="5">
        <f>VLOOKUP(CONCATENATE($F4235," ",$G4235),AllocFactorMatrix,(R$4+1),FALSE)*$E4241</f>
        <v>0</v>
      </c>
      <c r="S4235" s="5">
        <f>VLOOKUP(CONCATENATE($F4235," ",$G4235),AllocFactorMatrix,(S$4+1),FALSE)*$E4241</f>
        <v>0</v>
      </c>
      <c r="T4235" s="5">
        <f t="shared" si="6125"/>
        <v>0</v>
      </c>
      <c r="U4235" s="5">
        <f>VLOOKUP(CONCATENATE($F4235," ",$G4235),AllocFactorMatrix,(U$4+1),FALSE)*$E4241</f>
        <v>0</v>
      </c>
      <c r="V4235" s="5">
        <f>VLOOKUP(CONCATENATE($F4235," ",$G4235),AllocFactorMatrix,(V$4+1),FALSE)*$E4241</f>
        <v>0</v>
      </c>
      <c r="W4235" s="5">
        <f>VLOOKUP(CONCATENATE($F4235," ",$G4235),AllocFactorMatrix,(W$4+1),FALSE)*$E4241</f>
        <v>0</v>
      </c>
      <c r="X4235" s="5">
        <f>VLOOKUP(CONCATENATE($F4235," ",$G4235),AllocFactorMatrix,(X$4+1),FALSE)*$E4241</f>
        <v>0</v>
      </c>
      <c r="Y4235" s="5">
        <f t="shared" ref="Y4235:Y4241" si="6128">SUBTOTAL(9,U4235:X4235)</f>
        <v>0</v>
      </c>
      <c r="Z4235" s="5">
        <f>VLOOKUP(CONCATENATE($F4235," ",$G4235),AllocFactorMatrix,(Z$4+1),FALSE)*$E4241</f>
        <v>0</v>
      </c>
      <c r="AA4235" s="5">
        <f>VLOOKUP(CONCATENATE($F4235," ",$G4235),AllocFactorMatrix,(AA$4+1),FALSE)*$E4241</f>
        <v>0</v>
      </c>
      <c r="AB4235" s="5">
        <f t="shared" si="6126"/>
        <v>0</v>
      </c>
      <c r="AC4235" s="5">
        <f>VLOOKUP(CONCATENATE($F4235," ",$G4235),AllocFactorMatrix,(AC$4+1),FALSE)*$E4241</f>
        <v>0</v>
      </c>
      <c r="AD4235" s="5">
        <f>VLOOKUP(CONCATENATE($F4235," ",$G4235),AllocFactorMatrix,(AD$4+1),FALSE)*$E4241</f>
        <v>0</v>
      </c>
      <c r="AE4235" s="5">
        <f>VLOOKUP(CONCATENATE($F4235," ",$G4235),AllocFactorMatrix,(AE$4+1),FALSE)*$E4241</f>
        <v>0</v>
      </c>
    </row>
    <row r="4236" spans="1:31" hidden="1" outlineLevel="1">
      <c r="E4236" s="44"/>
      <c r="F4236" s="167" t="str">
        <f>F4241</f>
        <v>RB_GUP-Land_P</v>
      </c>
      <c r="G4236" s="48" t="str">
        <f>$G$10</f>
        <v>SUBTRAN</v>
      </c>
      <c r="H4236" s="4">
        <f t="shared" si="6110"/>
        <v>0</v>
      </c>
      <c r="I4236" s="5">
        <f t="shared" ref="I4236:N4236" si="6129">VLOOKUP(CONCATENATE($F4236," ",$G4236),AllocFactorMatrix,(I$4+1),FALSE)*$E4241</f>
        <v>0</v>
      </c>
      <c r="J4236" s="47">
        <f t="shared" si="6129"/>
        <v>0</v>
      </c>
      <c r="K4236" s="47">
        <f t="shared" si="6129"/>
        <v>0</v>
      </c>
      <c r="L4236" s="5">
        <f t="shared" si="6129"/>
        <v>0</v>
      </c>
      <c r="M4236" s="5">
        <f t="shared" si="6129"/>
        <v>0</v>
      </c>
      <c r="N4236" s="5">
        <f t="shared" si="6129"/>
        <v>0</v>
      </c>
      <c r="O4236" s="5">
        <f t="shared" si="6124"/>
        <v>0</v>
      </c>
      <c r="P4236" s="5">
        <f>VLOOKUP(CONCATENATE($F4236," ",$G4236),AllocFactorMatrix,(P$4+1),FALSE)*$E4241</f>
        <v>0</v>
      </c>
      <c r="Q4236" s="5">
        <f>VLOOKUP(CONCATENATE($F4236," ",$G4236),AllocFactorMatrix,(Q$4+1),FALSE)*$E4241</f>
        <v>0</v>
      </c>
      <c r="R4236" s="5">
        <f>VLOOKUP(CONCATENATE($F4236," ",$G4236),AllocFactorMatrix,(R$4+1),FALSE)*$E4241</f>
        <v>0</v>
      </c>
      <c r="S4236" s="5">
        <f>VLOOKUP(CONCATENATE($F4236," ",$G4236),AllocFactorMatrix,(S$4+1),FALSE)*$E4241</f>
        <v>0</v>
      </c>
      <c r="T4236" s="5">
        <f t="shared" si="6125"/>
        <v>0</v>
      </c>
      <c r="U4236" s="5">
        <f>VLOOKUP(CONCATENATE($F4236," ",$G4236),AllocFactorMatrix,(U$4+1),FALSE)*$E4241</f>
        <v>0</v>
      </c>
      <c r="V4236" s="5">
        <f>VLOOKUP(CONCATENATE($F4236," ",$G4236),AllocFactorMatrix,(V$4+1),FALSE)*$E4241</f>
        <v>0</v>
      </c>
      <c r="W4236" s="5">
        <f>VLOOKUP(CONCATENATE($F4236," ",$G4236),AllocFactorMatrix,(W$4+1),FALSE)*$E4241</f>
        <v>0</v>
      </c>
      <c r="X4236" s="5">
        <f>VLOOKUP(CONCATENATE($F4236," ",$G4236),AllocFactorMatrix,(X$4+1),FALSE)*$E4241</f>
        <v>0</v>
      </c>
      <c r="Y4236" s="5">
        <f t="shared" si="6128"/>
        <v>0</v>
      </c>
      <c r="Z4236" s="5">
        <f>VLOOKUP(CONCATENATE($F4236," ",$G4236),AllocFactorMatrix,(Z$4+1),FALSE)*$E4241</f>
        <v>0</v>
      </c>
      <c r="AA4236" s="5">
        <f>VLOOKUP(CONCATENATE($F4236," ",$G4236),AllocFactorMatrix,(AA$4+1),FALSE)*$E4241</f>
        <v>0</v>
      </c>
      <c r="AB4236" s="5">
        <f t="shared" si="6126"/>
        <v>0</v>
      </c>
      <c r="AC4236" s="5">
        <f>VLOOKUP(CONCATENATE($F4236," ",$G4236),AllocFactorMatrix,(AC$4+1),FALSE)*$E4241</f>
        <v>0</v>
      </c>
      <c r="AD4236" s="5">
        <f>VLOOKUP(CONCATENATE($F4236," ",$G4236),AllocFactorMatrix,(AD$4+1),FALSE)*$E4241</f>
        <v>0</v>
      </c>
      <c r="AE4236" s="5">
        <f>VLOOKUP(CONCATENATE($F4236," ",$G4236),AllocFactorMatrix,(AE$4+1),FALSE)*$E4241</f>
        <v>0</v>
      </c>
    </row>
    <row r="4237" spans="1:31" hidden="1" outlineLevel="1">
      <c r="E4237" s="44"/>
      <c r="F4237" s="167" t="str">
        <f>F4241</f>
        <v>RB_GUP-Land_P</v>
      </c>
      <c r="G4237" s="48" t="str">
        <f>$G$11</f>
        <v>DISTPRI</v>
      </c>
      <c r="H4237" s="4">
        <f t="shared" si="6110"/>
        <v>0</v>
      </c>
      <c r="I4237" s="5">
        <f t="shared" ref="I4237:N4237" si="6130">VLOOKUP(CONCATENATE($F4237," ",$G4237),AllocFactorMatrix,(I$4+1),FALSE)*$E4241</f>
        <v>0</v>
      </c>
      <c r="J4237" s="47">
        <f t="shared" si="6130"/>
        <v>0</v>
      </c>
      <c r="K4237" s="47">
        <f t="shared" si="6130"/>
        <v>0</v>
      </c>
      <c r="L4237" s="5">
        <f t="shared" si="6130"/>
        <v>0</v>
      </c>
      <c r="M4237" s="5">
        <f t="shared" si="6130"/>
        <v>0</v>
      </c>
      <c r="N4237" s="5">
        <f t="shared" si="6130"/>
        <v>0</v>
      </c>
      <c r="O4237" s="5">
        <f t="shared" si="6124"/>
        <v>0</v>
      </c>
      <c r="P4237" s="5">
        <f>VLOOKUP(CONCATENATE($F4237," ",$G4237),AllocFactorMatrix,(P$4+1),FALSE)*$E4241</f>
        <v>0</v>
      </c>
      <c r="Q4237" s="5">
        <f>VLOOKUP(CONCATENATE($F4237," ",$G4237),AllocFactorMatrix,(Q$4+1),FALSE)*$E4241</f>
        <v>0</v>
      </c>
      <c r="R4237" s="5">
        <f>VLOOKUP(CONCATENATE($F4237," ",$G4237),AllocFactorMatrix,(R$4+1),FALSE)*$E4241</f>
        <v>0</v>
      </c>
      <c r="S4237" s="5">
        <f>VLOOKUP(CONCATENATE($F4237," ",$G4237),AllocFactorMatrix,(S$4+1),FALSE)*$E4241</f>
        <v>0</v>
      </c>
      <c r="T4237" s="5">
        <f t="shared" si="6125"/>
        <v>0</v>
      </c>
      <c r="U4237" s="5">
        <f>VLOOKUP(CONCATENATE($F4237," ",$G4237),AllocFactorMatrix,(U$4+1),FALSE)*$E4241</f>
        <v>0</v>
      </c>
      <c r="V4237" s="5">
        <f>VLOOKUP(CONCATENATE($F4237," ",$G4237),AllocFactorMatrix,(V$4+1),FALSE)*$E4241</f>
        <v>0</v>
      </c>
      <c r="W4237" s="5">
        <f>VLOOKUP(CONCATENATE($F4237," ",$G4237),AllocFactorMatrix,(W$4+1),FALSE)*$E4241</f>
        <v>0</v>
      </c>
      <c r="X4237" s="5">
        <f>VLOOKUP(CONCATENATE($F4237," ",$G4237),AllocFactorMatrix,(X$4+1),FALSE)*$E4241</f>
        <v>0</v>
      </c>
      <c r="Y4237" s="5">
        <f t="shared" si="6128"/>
        <v>0</v>
      </c>
      <c r="Z4237" s="5">
        <f>VLOOKUP(CONCATENATE($F4237," ",$G4237),AllocFactorMatrix,(Z$4+1),FALSE)*$E4241</f>
        <v>0</v>
      </c>
      <c r="AA4237" s="5">
        <f>VLOOKUP(CONCATENATE($F4237," ",$G4237),AllocFactorMatrix,(AA$4+1),FALSE)*$E4241</f>
        <v>0</v>
      </c>
      <c r="AB4237" s="5">
        <f t="shared" si="6126"/>
        <v>0</v>
      </c>
      <c r="AC4237" s="5">
        <f>VLOOKUP(CONCATENATE($F4237," ",$G4237),AllocFactorMatrix,(AC$4+1),FALSE)*$E4241</f>
        <v>0</v>
      </c>
      <c r="AD4237" s="5">
        <f>VLOOKUP(CONCATENATE($F4237," ",$G4237),AllocFactorMatrix,(AD$4+1),FALSE)*$E4241</f>
        <v>0</v>
      </c>
      <c r="AE4237" s="5">
        <f>VLOOKUP(CONCATENATE($F4237," ",$G4237),AllocFactorMatrix,(AE$4+1),FALSE)*$E4241</f>
        <v>0</v>
      </c>
    </row>
    <row r="4238" spans="1:31" hidden="1" outlineLevel="1">
      <c r="E4238" s="44"/>
      <c r="F4238" s="167" t="str">
        <f>F4241</f>
        <v>RB_GUP-Land_P</v>
      </c>
      <c r="G4238" s="48" t="str">
        <f>$G$12</f>
        <v>DISTSEC</v>
      </c>
      <c r="H4238" s="4">
        <f t="shared" si="6110"/>
        <v>0</v>
      </c>
      <c r="I4238" s="5">
        <f t="shared" ref="I4238:N4238" si="6131">VLOOKUP(CONCATENATE($F4238," ",$G4238),AllocFactorMatrix,(I$4+1),FALSE)*$E4241</f>
        <v>0</v>
      </c>
      <c r="J4238" s="47">
        <f t="shared" si="6131"/>
        <v>0</v>
      </c>
      <c r="K4238" s="47">
        <f t="shared" si="6131"/>
        <v>0</v>
      </c>
      <c r="L4238" s="5">
        <f t="shared" si="6131"/>
        <v>0</v>
      </c>
      <c r="M4238" s="5">
        <f t="shared" si="6131"/>
        <v>0</v>
      </c>
      <c r="N4238" s="5">
        <f t="shared" si="6131"/>
        <v>0</v>
      </c>
      <c r="O4238" s="5">
        <f t="shared" si="6124"/>
        <v>0</v>
      </c>
      <c r="P4238" s="5">
        <f>VLOOKUP(CONCATENATE($F4238," ",$G4238),AllocFactorMatrix,(P$4+1),FALSE)*$E4241</f>
        <v>0</v>
      </c>
      <c r="Q4238" s="5">
        <f>VLOOKUP(CONCATENATE($F4238," ",$G4238),AllocFactorMatrix,(Q$4+1),FALSE)*$E4241</f>
        <v>0</v>
      </c>
      <c r="R4238" s="5">
        <f>VLOOKUP(CONCATENATE($F4238," ",$G4238),AllocFactorMatrix,(R$4+1),FALSE)*$E4241</f>
        <v>0</v>
      </c>
      <c r="S4238" s="5">
        <f>VLOOKUP(CONCATENATE($F4238," ",$G4238),AllocFactorMatrix,(S$4+1),FALSE)*$E4241</f>
        <v>0</v>
      </c>
      <c r="T4238" s="5">
        <f t="shared" si="6125"/>
        <v>0</v>
      </c>
      <c r="U4238" s="5">
        <f>VLOOKUP(CONCATENATE($F4238," ",$G4238),AllocFactorMatrix,(U$4+1),FALSE)*$E4241</f>
        <v>0</v>
      </c>
      <c r="V4238" s="5">
        <f>VLOOKUP(CONCATENATE($F4238," ",$G4238),AllocFactorMatrix,(V$4+1),FALSE)*$E4241</f>
        <v>0</v>
      </c>
      <c r="W4238" s="5">
        <f>VLOOKUP(CONCATENATE($F4238," ",$G4238),AllocFactorMatrix,(W$4+1),FALSE)*$E4241</f>
        <v>0</v>
      </c>
      <c r="X4238" s="5">
        <f>VLOOKUP(CONCATENATE($F4238," ",$G4238),AllocFactorMatrix,(X$4+1),FALSE)*$E4241</f>
        <v>0</v>
      </c>
      <c r="Y4238" s="5">
        <f t="shared" si="6128"/>
        <v>0</v>
      </c>
      <c r="Z4238" s="5">
        <f>VLOOKUP(CONCATENATE($F4238," ",$G4238),AllocFactorMatrix,(Z$4+1),FALSE)*$E4241</f>
        <v>0</v>
      </c>
      <c r="AA4238" s="5">
        <f>VLOOKUP(CONCATENATE($F4238," ",$G4238),AllocFactorMatrix,(AA$4+1),FALSE)*$E4241</f>
        <v>0</v>
      </c>
      <c r="AB4238" s="5">
        <f t="shared" si="6126"/>
        <v>0</v>
      </c>
      <c r="AC4238" s="5">
        <f>VLOOKUP(CONCATENATE($F4238," ",$G4238),AllocFactorMatrix,(AC$4+1),FALSE)*$E4241</f>
        <v>0</v>
      </c>
      <c r="AD4238" s="5">
        <f>VLOOKUP(CONCATENATE($F4238," ",$G4238),AllocFactorMatrix,(AD$4+1),FALSE)*$E4241</f>
        <v>0</v>
      </c>
      <c r="AE4238" s="5">
        <f>VLOOKUP(CONCATENATE($F4238," ",$G4238),AllocFactorMatrix,(AE$4+1),FALSE)*$E4241</f>
        <v>0</v>
      </c>
    </row>
    <row r="4239" spans="1:31" hidden="1" outlineLevel="1">
      <c r="E4239" s="44"/>
      <c r="F4239" s="167" t="str">
        <f>F4241</f>
        <v>RB_GUP-Land_P</v>
      </c>
      <c r="G4239" s="48" t="str">
        <f>$G$13</f>
        <v>ENERGY</v>
      </c>
      <c r="H4239" s="4">
        <f t="shared" si="6110"/>
        <v>0</v>
      </c>
      <c r="I4239" s="5">
        <f t="shared" ref="I4239:N4239" si="6132">VLOOKUP(CONCATENATE($F4239," ",$G4239),AllocFactorMatrix,(I$4+1),FALSE)*$E4241</f>
        <v>0</v>
      </c>
      <c r="J4239" s="47">
        <f t="shared" si="6132"/>
        <v>0</v>
      </c>
      <c r="K4239" s="47">
        <f t="shared" si="6132"/>
        <v>0</v>
      </c>
      <c r="L4239" s="5">
        <f t="shared" si="6132"/>
        <v>0</v>
      </c>
      <c r="M4239" s="5">
        <f t="shared" si="6132"/>
        <v>0</v>
      </c>
      <c r="N4239" s="5">
        <f t="shared" si="6132"/>
        <v>0</v>
      </c>
      <c r="O4239" s="5">
        <f t="shared" si="6124"/>
        <v>0</v>
      </c>
      <c r="P4239" s="5">
        <f>VLOOKUP(CONCATENATE($F4239," ",$G4239),AllocFactorMatrix,(P$4+1),FALSE)*$E4241</f>
        <v>0</v>
      </c>
      <c r="Q4239" s="5">
        <f>VLOOKUP(CONCATENATE($F4239," ",$G4239),AllocFactorMatrix,(Q$4+1),FALSE)*$E4241</f>
        <v>0</v>
      </c>
      <c r="R4239" s="5">
        <f>VLOOKUP(CONCATENATE($F4239," ",$G4239),AllocFactorMatrix,(R$4+1),FALSE)*$E4241</f>
        <v>0</v>
      </c>
      <c r="S4239" s="5">
        <f>VLOOKUP(CONCATENATE($F4239," ",$G4239),AllocFactorMatrix,(S$4+1),FALSE)*$E4241</f>
        <v>0</v>
      </c>
      <c r="T4239" s="5">
        <f t="shared" si="6125"/>
        <v>0</v>
      </c>
      <c r="U4239" s="5">
        <f>VLOOKUP(CONCATENATE($F4239," ",$G4239),AllocFactorMatrix,(U$4+1),FALSE)*$E4241</f>
        <v>0</v>
      </c>
      <c r="V4239" s="5">
        <f>VLOOKUP(CONCATENATE($F4239," ",$G4239),AllocFactorMatrix,(V$4+1),FALSE)*$E4241</f>
        <v>0</v>
      </c>
      <c r="W4239" s="5">
        <f>VLOOKUP(CONCATENATE($F4239," ",$G4239),AllocFactorMatrix,(W$4+1),FALSE)*$E4241</f>
        <v>0</v>
      </c>
      <c r="X4239" s="5">
        <f>VLOOKUP(CONCATENATE($F4239," ",$G4239),AllocFactorMatrix,(X$4+1),FALSE)*$E4241</f>
        <v>0</v>
      </c>
      <c r="Y4239" s="5">
        <f t="shared" si="6128"/>
        <v>0</v>
      </c>
      <c r="Z4239" s="5">
        <f>VLOOKUP(CONCATENATE($F4239," ",$G4239),AllocFactorMatrix,(Z$4+1),FALSE)*$E4241</f>
        <v>0</v>
      </c>
      <c r="AA4239" s="5">
        <f>VLOOKUP(CONCATENATE($F4239," ",$G4239),AllocFactorMatrix,(AA$4+1),FALSE)*$E4241</f>
        <v>0</v>
      </c>
      <c r="AB4239" s="5">
        <f t="shared" si="6126"/>
        <v>0</v>
      </c>
      <c r="AC4239" s="5">
        <f>VLOOKUP(CONCATENATE($F4239," ",$G4239),AllocFactorMatrix,(AC$4+1),FALSE)*$E4241</f>
        <v>0</v>
      </c>
      <c r="AD4239" s="5">
        <f>VLOOKUP(CONCATENATE($F4239," ",$G4239),AllocFactorMatrix,(AD$4+1),FALSE)*$E4241</f>
        <v>0</v>
      </c>
      <c r="AE4239" s="5">
        <f>VLOOKUP(CONCATENATE($F4239," ",$G4239),AllocFactorMatrix,(AE$4+1),FALSE)*$E4241</f>
        <v>0</v>
      </c>
    </row>
    <row r="4240" spans="1:31" hidden="1" outlineLevel="1">
      <c r="E4240" s="44"/>
      <c r="F4240" s="167" t="str">
        <f>F4241</f>
        <v>RB_GUP-Land_P</v>
      </c>
      <c r="G4240" s="48" t="str">
        <f>$G$14</f>
        <v>CUSTOMER</v>
      </c>
      <c r="H4240" s="4">
        <f t="shared" si="6110"/>
        <v>0</v>
      </c>
      <c r="I4240" s="5">
        <f t="shared" ref="I4240:N4240" si="6133">VLOOKUP(CONCATENATE($F4240," ",$G4240),AllocFactorMatrix,(I$4+1),FALSE)*$E4241</f>
        <v>0</v>
      </c>
      <c r="J4240" s="47">
        <f t="shared" si="6133"/>
        <v>0</v>
      </c>
      <c r="K4240" s="47">
        <f t="shared" si="6133"/>
        <v>0</v>
      </c>
      <c r="L4240" s="5">
        <f t="shared" si="6133"/>
        <v>0</v>
      </c>
      <c r="M4240" s="5">
        <f t="shared" si="6133"/>
        <v>0</v>
      </c>
      <c r="N4240" s="5">
        <f t="shared" si="6133"/>
        <v>0</v>
      </c>
      <c r="O4240" s="5">
        <f t="shared" si="6124"/>
        <v>0</v>
      </c>
      <c r="P4240" s="5">
        <f>VLOOKUP(CONCATENATE($F4240," ",$G4240),AllocFactorMatrix,(P$4+1),FALSE)*$E4241</f>
        <v>0</v>
      </c>
      <c r="Q4240" s="5">
        <f>VLOOKUP(CONCATENATE($F4240," ",$G4240),AllocFactorMatrix,(Q$4+1),FALSE)*$E4241</f>
        <v>0</v>
      </c>
      <c r="R4240" s="5">
        <f>VLOOKUP(CONCATENATE($F4240," ",$G4240),AllocFactorMatrix,(R$4+1),FALSE)*$E4241</f>
        <v>0</v>
      </c>
      <c r="S4240" s="5">
        <f>VLOOKUP(CONCATENATE($F4240," ",$G4240),AllocFactorMatrix,(S$4+1),FALSE)*$E4241</f>
        <v>0</v>
      </c>
      <c r="T4240" s="5">
        <f t="shared" si="6125"/>
        <v>0</v>
      </c>
      <c r="U4240" s="5">
        <f>VLOOKUP(CONCATENATE($F4240," ",$G4240),AllocFactorMatrix,(U$4+1),FALSE)*$E4241</f>
        <v>0</v>
      </c>
      <c r="V4240" s="5">
        <f>VLOOKUP(CONCATENATE($F4240," ",$G4240),AllocFactorMatrix,(V$4+1),FALSE)*$E4241</f>
        <v>0</v>
      </c>
      <c r="W4240" s="5">
        <f>VLOOKUP(CONCATENATE($F4240," ",$G4240),AllocFactorMatrix,(W$4+1),FALSE)*$E4241</f>
        <v>0</v>
      </c>
      <c r="X4240" s="5">
        <f>VLOOKUP(CONCATENATE($F4240," ",$G4240),AllocFactorMatrix,(X$4+1),FALSE)*$E4241</f>
        <v>0</v>
      </c>
      <c r="Y4240" s="5">
        <f t="shared" si="6128"/>
        <v>0</v>
      </c>
      <c r="Z4240" s="5">
        <f>VLOOKUP(CONCATENATE($F4240," ",$G4240),AllocFactorMatrix,(Z$4+1),FALSE)*$E4241</f>
        <v>0</v>
      </c>
      <c r="AA4240" s="5">
        <f>VLOOKUP(CONCATENATE($F4240," ",$G4240),AllocFactorMatrix,(AA$4+1),FALSE)*$E4241</f>
        <v>0</v>
      </c>
      <c r="AB4240" s="5">
        <f t="shared" si="6126"/>
        <v>0</v>
      </c>
      <c r="AC4240" s="5">
        <f>VLOOKUP(CONCATENATE($F4240," ",$G4240),AllocFactorMatrix,(AC$4+1),FALSE)*$E4241</f>
        <v>0</v>
      </c>
      <c r="AD4240" s="5">
        <f>VLOOKUP(CONCATENATE($F4240," ",$G4240),AllocFactorMatrix,(AD$4+1),FALSE)*$E4241</f>
        <v>0</v>
      </c>
      <c r="AE4240" s="5">
        <f>VLOOKUP(CONCATENATE($F4240," ",$G4240),AllocFactorMatrix,(AE$4+1),FALSE)*$E4241</f>
        <v>0</v>
      </c>
    </row>
    <row r="4241" spans="4:31" collapsed="1">
      <c r="D4241" s="48" t="str">
        <f>+D3281</f>
        <v>Adj 38 - ARO Depreciation Expense</v>
      </c>
      <c r="E4241" s="56">
        <f>-ROUND(0.21*E3281,0)</f>
        <v>-10843</v>
      </c>
      <c r="F4241" s="88" t="str">
        <f>+F3281</f>
        <v>RB_GUP-Land_P</v>
      </c>
      <c r="G4241" s="48" t="str">
        <f>$G$15</f>
        <v>TOTAL</v>
      </c>
      <c r="H4241" s="4">
        <f t="shared" si="6110"/>
        <v>-10843.000000000002</v>
      </c>
      <c r="I4241" s="5">
        <f t="shared" ref="I4241:N4241" si="6134">VLOOKUP(CONCATENATE($F4241," ",$G4241),AllocFactorMatrix,(I$4+1),FALSE)*$E4241</f>
        <v>-5576.2396803254042</v>
      </c>
      <c r="J4241" s="47">
        <f t="shared" si="6134"/>
        <v>-1.2475004064852431</v>
      </c>
      <c r="K4241" s="47">
        <f t="shared" si="6134"/>
        <v>-2.1842842610515829</v>
      </c>
      <c r="L4241" s="5">
        <f t="shared" si="6134"/>
        <v>-1299.6400943413898</v>
      </c>
      <c r="M4241" s="5">
        <f t="shared" si="6134"/>
        <v>-18.084475372037453</v>
      </c>
      <c r="N4241" s="5">
        <f t="shared" si="6134"/>
        <v>-2.518691929456331</v>
      </c>
      <c r="O4241" s="5">
        <f t="shared" si="6124"/>
        <v>-1320.2432616428837</v>
      </c>
      <c r="P4241" s="5">
        <f>VLOOKUP(CONCATENATE($F4241," ",$G4241),AllocFactorMatrix,(P$4+1),FALSE)*$E4241</f>
        <v>-773.01645190774923</v>
      </c>
      <c r="Q4241" s="5">
        <f>VLOOKUP(CONCATENATE($F4241," ",$G4241),AllocFactorMatrix,(Q$4+1),FALSE)*$E4241</f>
        <v>-138.72474294449887</v>
      </c>
      <c r="R4241" s="5">
        <f>VLOOKUP(CONCATENATE($F4241," ",$G4241),AllocFactorMatrix,(R$4+1),FALSE)*$E4241</f>
        <v>-28.131962208799425</v>
      </c>
      <c r="S4241" s="5">
        <f>VLOOKUP(CONCATENATE($F4241," ",$G4241),AllocFactorMatrix,(S$4+1),FALSE)*$E4241</f>
        <v>-1.0682985429877905</v>
      </c>
      <c r="T4241" s="5">
        <f t="shared" si="6125"/>
        <v>-940.94145560403535</v>
      </c>
      <c r="U4241" s="5">
        <f>VLOOKUP(CONCATENATE($F4241," ",$G4241),AllocFactorMatrix,(U$4+1),FALSE)*$E4241</f>
        <v>-36.662500686859758</v>
      </c>
      <c r="V4241" s="5">
        <f>VLOOKUP(CONCATENATE($F4241," ",$G4241),AllocFactorMatrix,(V$4+1),FALSE)*$E4241</f>
        <v>-494.96493001931674</v>
      </c>
      <c r="W4241" s="5">
        <f>VLOOKUP(CONCATENATE($F4241," ",$G4241),AllocFactorMatrix,(W$4+1),FALSE)*$E4241</f>
        <v>-1893.0421636333517</v>
      </c>
      <c r="X4241" s="5">
        <f>VLOOKUP(CONCATENATE($F4241," ",$G4241),AllocFactorMatrix,(X$4+1),FALSE)*$E4241</f>
        <v>-342.9421453217517</v>
      </c>
      <c r="Y4241" s="5">
        <f t="shared" si="6128"/>
        <v>-2767.6117396612799</v>
      </c>
      <c r="Z4241" s="5">
        <f>VLOOKUP(CONCATENATE($F4241," ",$G4241),AllocFactorMatrix,(Z$4+1),FALSE)*$E4241</f>
        <v>-212.478389237882</v>
      </c>
      <c r="AA4241" s="5">
        <f>VLOOKUP(CONCATENATE($F4241," ",$G4241),AllocFactorMatrix,(AA$4+1),FALSE)*$E4241</f>
        <v>-4.2437384174673198</v>
      </c>
      <c r="AB4241" s="5">
        <f t="shared" si="6126"/>
        <v>-216.72212765534931</v>
      </c>
      <c r="AC4241" s="5">
        <f>VLOOKUP(CONCATENATE($F4241," ",$G4241),AllocFactorMatrix,(AC$4+1),FALSE)*$E4241</f>
        <v>-2.802933702338374</v>
      </c>
      <c r="AD4241" s="5">
        <f>VLOOKUP(CONCATENATE($F4241," ",$G4241),AllocFactorMatrix,(AD$4+1),FALSE)*$E4241</f>
        <v>-12.452227391674707</v>
      </c>
      <c r="AE4241" s="5">
        <f>VLOOKUP(CONCATENATE($F4241," ",$G4241),AllocFactorMatrix,(AE$4+1),FALSE)*$E4241</f>
        <v>-2.5547893494982858</v>
      </c>
    </row>
    <row r="4242" spans="4:31" hidden="1" outlineLevel="1">
      <c r="E4242" s="44"/>
      <c r="F4242" s="167" t="str">
        <f>F4249</f>
        <v>PROD_DEMAND</v>
      </c>
      <c r="G4242" s="48" t="str">
        <f>$G$8</f>
        <v>PRODUCTION</v>
      </c>
      <c r="H4242" s="4">
        <f t="shared" si="6110"/>
        <v>31564.000000000004</v>
      </c>
      <c r="I4242" s="5">
        <f t="shared" ref="I4242:N4242" si="6135">VLOOKUP(CONCATENATE($F4242," ",$G4242),AllocFactorMatrix,(I$4+1),FALSE)*$E4249</f>
        <v>16232.447594742327</v>
      </c>
      <c r="J4242" s="47">
        <f t="shared" si="6135"/>
        <v>3.6314767896615527</v>
      </c>
      <c r="K4242" s="47">
        <f t="shared" si="6135"/>
        <v>6.3584569229763135</v>
      </c>
      <c r="L4242" s="5">
        <f t="shared" si="6135"/>
        <v>3783.2555508430901</v>
      </c>
      <c r="M4242" s="5">
        <f t="shared" si="6135"/>
        <v>52.643952839895796</v>
      </c>
      <c r="N4242" s="5">
        <f t="shared" si="6135"/>
        <v>7.3319184784063118</v>
      </c>
      <c r="O4242" s="5">
        <f t="shared" ref="O4242:O4249" si="6136">SUBTOTAL(9,L4242:N4242)</f>
        <v>3843.2314221613924</v>
      </c>
      <c r="P4242" s="5">
        <f>VLOOKUP(CONCATENATE($F4242," ",$G4242),AllocFactorMatrix,(P$4+1),FALSE)*$E4249</f>
        <v>2250.2528163807247</v>
      </c>
      <c r="Q4242" s="5">
        <f>VLOOKUP(CONCATENATE($F4242," ",$G4242),AllocFactorMatrix,(Q$4+1),FALSE)*$E4249</f>
        <v>403.82807214794451</v>
      </c>
      <c r="R4242" s="5">
        <f>VLOOKUP(CONCATENATE($F4242," ",$G4242),AllocFactorMatrix,(R$4+1),FALSE)*$E4249</f>
        <v>81.892212040813902</v>
      </c>
      <c r="S4242" s="5">
        <f>VLOOKUP(CONCATENATE($F4242," ",$G4242),AllocFactorMatrix,(S$4+1),FALSE)*$E4249</f>
        <v>3.109819718792457</v>
      </c>
      <c r="T4242" s="5">
        <f t="shared" ref="T4242:T4249" si="6137">SUBTOTAL(9,P4242:S4242)</f>
        <v>2739.0829202882755</v>
      </c>
      <c r="U4242" s="5">
        <f>VLOOKUP(CONCATENATE($F4242," ",$G4242),AllocFactorMatrix,(U$4+1),FALSE)*$E4249</f>
        <v>106.72463079221998</v>
      </c>
      <c r="V4242" s="5">
        <f>VLOOKUP(CONCATENATE($F4242," ",$G4242),AllocFactorMatrix,(V$4+1),FALSE)*$E4249</f>
        <v>1440.8441437913598</v>
      </c>
      <c r="W4242" s="5">
        <f>VLOOKUP(CONCATENATE($F4242," ",$G4242),AllocFactorMatrix,(W$4+1),FALSE)*$E4249</f>
        <v>5510.6504521740399</v>
      </c>
      <c r="X4242" s="5">
        <f>VLOOKUP(CONCATENATE($F4242," ",$G4242),AllocFactorMatrix,(X$4+1),FALSE)*$E4249</f>
        <v>998.30543898697533</v>
      </c>
      <c r="Y4242" s="5">
        <f>SUBTOTAL(9,U4242:X4242)</f>
        <v>8056.524665744595</v>
      </c>
      <c r="Z4242" s="5">
        <f>VLOOKUP(CONCATENATE($F4242," ",$G4242),AllocFactorMatrix,(Z$4+1),FALSE)*$E4249</f>
        <v>618.52512016088781</v>
      </c>
      <c r="AA4242" s="5">
        <f>VLOOKUP(CONCATENATE($F4242," ",$G4242),AllocFactorMatrix,(AA$4+1),FALSE)*$E4249</f>
        <v>12.353533100520011</v>
      </c>
      <c r="AB4242" s="5">
        <f t="shared" ref="AB4242:AB4249" si="6138">SUBTOTAL(9,Z4242:AA4242)</f>
        <v>630.87865326140786</v>
      </c>
      <c r="AC4242" s="5">
        <f>VLOOKUP(CONCATENATE($F4242," ",$G4242),AllocFactorMatrix,(AC$4+1),FALSE)*$E4249</f>
        <v>8.1593469870523325</v>
      </c>
      <c r="AD4242" s="5">
        <f>VLOOKUP(CONCATENATE($F4242," ",$G4242),AllocFactorMatrix,(AD$4+1),FALSE)*$E4249</f>
        <v>36.248464944279306</v>
      </c>
      <c r="AE4242" s="5">
        <f>VLOOKUP(CONCATENATE($F4242," ",$G4242),AllocFactorMatrix,(AE$4+1),FALSE)*$E4249</f>
        <v>7.4369981580341129</v>
      </c>
    </row>
    <row r="4243" spans="4:31" hidden="1" outlineLevel="1">
      <c r="E4243" s="44"/>
      <c r="F4243" s="167" t="str">
        <f>F4249</f>
        <v>PROD_DEMAND</v>
      </c>
      <c r="G4243" s="48" t="str">
        <f>$G$9</f>
        <v>BULKTRAN</v>
      </c>
      <c r="H4243" s="4">
        <f t="shared" si="6110"/>
        <v>0</v>
      </c>
      <c r="I4243" s="5">
        <f t="shared" ref="I4243:N4243" si="6139">VLOOKUP(CONCATENATE($F4243," ",$G4243),AllocFactorMatrix,(I$4+1),FALSE)*$E4249</f>
        <v>0</v>
      </c>
      <c r="J4243" s="47">
        <f t="shared" si="6139"/>
        <v>0</v>
      </c>
      <c r="K4243" s="47">
        <f t="shared" si="6139"/>
        <v>0</v>
      </c>
      <c r="L4243" s="5">
        <f t="shared" si="6139"/>
        <v>0</v>
      </c>
      <c r="M4243" s="5">
        <f t="shared" si="6139"/>
        <v>0</v>
      </c>
      <c r="N4243" s="5">
        <f t="shared" si="6139"/>
        <v>0</v>
      </c>
      <c r="O4243" s="5">
        <f t="shared" si="6136"/>
        <v>0</v>
      </c>
      <c r="P4243" s="5">
        <f>VLOOKUP(CONCATENATE($F4243," ",$G4243),AllocFactorMatrix,(P$4+1),FALSE)*$E4249</f>
        <v>0</v>
      </c>
      <c r="Q4243" s="5">
        <f>VLOOKUP(CONCATENATE($F4243," ",$G4243),AllocFactorMatrix,(Q$4+1),FALSE)*$E4249</f>
        <v>0</v>
      </c>
      <c r="R4243" s="5">
        <f>VLOOKUP(CONCATENATE($F4243," ",$G4243),AllocFactorMatrix,(R$4+1),FALSE)*$E4249</f>
        <v>0</v>
      </c>
      <c r="S4243" s="5">
        <f>VLOOKUP(CONCATENATE($F4243," ",$G4243),AllocFactorMatrix,(S$4+1),FALSE)*$E4249</f>
        <v>0</v>
      </c>
      <c r="T4243" s="5">
        <f t="shared" si="6137"/>
        <v>0</v>
      </c>
      <c r="U4243" s="5">
        <f>VLOOKUP(CONCATENATE($F4243," ",$G4243),AllocFactorMatrix,(U$4+1),FALSE)*$E4249</f>
        <v>0</v>
      </c>
      <c r="V4243" s="5">
        <f>VLOOKUP(CONCATENATE($F4243," ",$G4243),AllocFactorMatrix,(V$4+1),FALSE)*$E4249</f>
        <v>0</v>
      </c>
      <c r="W4243" s="5">
        <f>VLOOKUP(CONCATENATE($F4243," ",$G4243),AllocFactorMatrix,(W$4+1),FALSE)*$E4249</f>
        <v>0</v>
      </c>
      <c r="X4243" s="5">
        <f>VLOOKUP(CONCATENATE($F4243," ",$G4243),AllocFactorMatrix,(X$4+1),FALSE)*$E4249</f>
        <v>0</v>
      </c>
      <c r="Y4243" s="5">
        <f t="shared" ref="Y4243:Y4249" si="6140">SUBTOTAL(9,U4243:X4243)</f>
        <v>0</v>
      </c>
      <c r="Z4243" s="5">
        <f>VLOOKUP(CONCATENATE($F4243," ",$G4243),AllocFactorMatrix,(Z$4+1),FALSE)*$E4249</f>
        <v>0</v>
      </c>
      <c r="AA4243" s="5">
        <f>VLOOKUP(CONCATENATE($F4243," ",$G4243),AllocFactorMatrix,(AA$4+1),FALSE)*$E4249</f>
        <v>0</v>
      </c>
      <c r="AB4243" s="5">
        <f t="shared" si="6138"/>
        <v>0</v>
      </c>
      <c r="AC4243" s="5">
        <f>VLOOKUP(CONCATENATE($F4243," ",$G4243),AllocFactorMatrix,(AC$4+1),FALSE)*$E4249</f>
        <v>0</v>
      </c>
      <c r="AD4243" s="5">
        <f>VLOOKUP(CONCATENATE($F4243," ",$G4243),AllocFactorMatrix,(AD$4+1),FALSE)*$E4249</f>
        <v>0</v>
      </c>
      <c r="AE4243" s="5">
        <f>VLOOKUP(CONCATENATE($F4243," ",$G4243),AllocFactorMatrix,(AE$4+1),FALSE)*$E4249</f>
        <v>0</v>
      </c>
    </row>
    <row r="4244" spans="4:31" hidden="1" outlineLevel="1">
      <c r="E4244" s="44"/>
      <c r="F4244" s="167" t="str">
        <f>F4249</f>
        <v>PROD_DEMAND</v>
      </c>
      <c r="G4244" s="48" t="str">
        <f>$G$10</f>
        <v>SUBTRAN</v>
      </c>
      <c r="H4244" s="4">
        <f t="shared" si="6110"/>
        <v>0</v>
      </c>
      <c r="I4244" s="5">
        <f t="shared" ref="I4244:N4244" si="6141">VLOOKUP(CONCATENATE($F4244," ",$G4244),AllocFactorMatrix,(I$4+1),FALSE)*$E4249</f>
        <v>0</v>
      </c>
      <c r="J4244" s="47">
        <f t="shared" si="6141"/>
        <v>0</v>
      </c>
      <c r="K4244" s="47">
        <f t="shared" si="6141"/>
        <v>0</v>
      </c>
      <c r="L4244" s="5">
        <f t="shared" si="6141"/>
        <v>0</v>
      </c>
      <c r="M4244" s="5">
        <f t="shared" si="6141"/>
        <v>0</v>
      </c>
      <c r="N4244" s="5">
        <f t="shared" si="6141"/>
        <v>0</v>
      </c>
      <c r="O4244" s="5">
        <f t="shared" si="6136"/>
        <v>0</v>
      </c>
      <c r="P4244" s="5">
        <f>VLOOKUP(CONCATENATE($F4244," ",$G4244),AllocFactorMatrix,(P$4+1),FALSE)*$E4249</f>
        <v>0</v>
      </c>
      <c r="Q4244" s="5">
        <f>VLOOKUP(CONCATENATE($F4244," ",$G4244),AllocFactorMatrix,(Q$4+1),FALSE)*$E4249</f>
        <v>0</v>
      </c>
      <c r="R4244" s="5">
        <f>VLOOKUP(CONCATENATE($F4244," ",$G4244),AllocFactorMatrix,(R$4+1),FALSE)*$E4249</f>
        <v>0</v>
      </c>
      <c r="S4244" s="5">
        <f>VLOOKUP(CONCATENATE($F4244," ",$G4244),AllocFactorMatrix,(S$4+1),FALSE)*$E4249</f>
        <v>0</v>
      </c>
      <c r="T4244" s="5">
        <f t="shared" si="6137"/>
        <v>0</v>
      </c>
      <c r="U4244" s="5">
        <f>VLOOKUP(CONCATENATE($F4244," ",$G4244),AllocFactorMatrix,(U$4+1),FALSE)*$E4249</f>
        <v>0</v>
      </c>
      <c r="V4244" s="5">
        <f>VLOOKUP(CONCATENATE($F4244," ",$G4244),AllocFactorMatrix,(V$4+1),FALSE)*$E4249</f>
        <v>0</v>
      </c>
      <c r="W4244" s="5">
        <f>VLOOKUP(CONCATENATE($F4244," ",$G4244),AllocFactorMatrix,(W$4+1),FALSE)*$E4249</f>
        <v>0</v>
      </c>
      <c r="X4244" s="5">
        <f>VLOOKUP(CONCATENATE($F4244," ",$G4244),AllocFactorMatrix,(X$4+1),FALSE)*$E4249</f>
        <v>0</v>
      </c>
      <c r="Y4244" s="5">
        <f t="shared" si="6140"/>
        <v>0</v>
      </c>
      <c r="Z4244" s="5">
        <f>VLOOKUP(CONCATENATE($F4244," ",$G4244),AllocFactorMatrix,(Z$4+1),FALSE)*$E4249</f>
        <v>0</v>
      </c>
      <c r="AA4244" s="5">
        <f>VLOOKUP(CONCATENATE($F4244," ",$G4244),AllocFactorMatrix,(AA$4+1),FALSE)*$E4249</f>
        <v>0</v>
      </c>
      <c r="AB4244" s="5">
        <f t="shared" si="6138"/>
        <v>0</v>
      </c>
      <c r="AC4244" s="5">
        <f>VLOOKUP(CONCATENATE($F4244," ",$G4244),AllocFactorMatrix,(AC$4+1),FALSE)*$E4249</f>
        <v>0</v>
      </c>
      <c r="AD4244" s="5">
        <f>VLOOKUP(CONCATENATE($F4244," ",$G4244),AllocFactorMatrix,(AD$4+1),FALSE)*$E4249</f>
        <v>0</v>
      </c>
      <c r="AE4244" s="5">
        <f>VLOOKUP(CONCATENATE($F4244," ",$G4244),AllocFactorMatrix,(AE$4+1),FALSE)*$E4249</f>
        <v>0</v>
      </c>
    </row>
    <row r="4245" spans="4:31" hidden="1" outlineLevel="1">
      <c r="E4245" s="44"/>
      <c r="F4245" s="167" t="str">
        <f>F4249</f>
        <v>PROD_DEMAND</v>
      </c>
      <c r="G4245" s="48" t="str">
        <f>$G$11</f>
        <v>DISTPRI</v>
      </c>
      <c r="H4245" s="4">
        <f t="shared" si="6110"/>
        <v>0</v>
      </c>
      <c r="I4245" s="5">
        <f t="shared" ref="I4245:N4245" si="6142">VLOOKUP(CONCATENATE($F4245," ",$G4245),AllocFactorMatrix,(I$4+1),FALSE)*$E4249</f>
        <v>0</v>
      </c>
      <c r="J4245" s="47">
        <f t="shared" si="6142"/>
        <v>0</v>
      </c>
      <c r="K4245" s="47">
        <f t="shared" si="6142"/>
        <v>0</v>
      </c>
      <c r="L4245" s="5">
        <f t="shared" si="6142"/>
        <v>0</v>
      </c>
      <c r="M4245" s="5">
        <f t="shared" si="6142"/>
        <v>0</v>
      </c>
      <c r="N4245" s="5">
        <f t="shared" si="6142"/>
        <v>0</v>
      </c>
      <c r="O4245" s="5">
        <f t="shared" si="6136"/>
        <v>0</v>
      </c>
      <c r="P4245" s="5">
        <f>VLOOKUP(CONCATENATE($F4245," ",$G4245),AllocFactorMatrix,(P$4+1),FALSE)*$E4249</f>
        <v>0</v>
      </c>
      <c r="Q4245" s="5">
        <f>VLOOKUP(CONCATENATE($F4245," ",$G4245),AllocFactorMatrix,(Q$4+1),FALSE)*$E4249</f>
        <v>0</v>
      </c>
      <c r="R4245" s="5">
        <f>VLOOKUP(CONCATENATE($F4245," ",$G4245),AllocFactorMatrix,(R$4+1),FALSE)*$E4249</f>
        <v>0</v>
      </c>
      <c r="S4245" s="5">
        <f>VLOOKUP(CONCATENATE($F4245," ",$G4245),AllocFactorMatrix,(S$4+1),FALSE)*$E4249</f>
        <v>0</v>
      </c>
      <c r="T4245" s="5">
        <f t="shared" si="6137"/>
        <v>0</v>
      </c>
      <c r="U4245" s="5">
        <f>VLOOKUP(CONCATENATE($F4245," ",$G4245),AllocFactorMatrix,(U$4+1),FALSE)*$E4249</f>
        <v>0</v>
      </c>
      <c r="V4245" s="5">
        <f>VLOOKUP(CONCATENATE($F4245," ",$G4245),AllocFactorMatrix,(V$4+1),FALSE)*$E4249</f>
        <v>0</v>
      </c>
      <c r="W4245" s="5">
        <f>VLOOKUP(CONCATENATE($F4245," ",$G4245),AllocFactorMatrix,(W$4+1),FALSE)*$E4249</f>
        <v>0</v>
      </c>
      <c r="X4245" s="5">
        <f>VLOOKUP(CONCATENATE($F4245," ",$G4245),AllocFactorMatrix,(X$4+1),FALSE)*$E4249</f>
        <v>0</v>
      </c>
      <c r="Y4245" s="5">
        <f t="shared" si="6140"/>
        <v>0</v>
      </c>
      <c r="Z4245" s="5">
        <f>VLOOKUP(CONCATENATE($F4245," ",$G4245),AllocFactorMatrix,(Z$4+1),FALSE)*$E4249</f>
        <v>0</v>
      </c>
      <c r="AA4245" s="5">
        <f>VLOOKUP(CONCATENATE($F4245," ",$G4245),AllocFactorMatrix,(AA$4+1),FALSE)*$E4249</f>
        <v>0</v>
      </c>
      <c r="AB4245" s="5">
        <f t="shared" si="6138"/>
        <v>0</v>
      </c>
      <c r="AC4245" s="5">
        <f>VLOOKUP(CONCATENATE($F4245," ",$G4245),AllocFactorMatrix,(AC$4+1),FALSE)*$E4249</f>
        <v>0</v>
      </c>
      <c r="AD4245" s="5">
        <f>VLOOKUP(CONCATENATE($F4245," ",$G4245),AllocFactorMatrix,(AD$4+1),FALSE)*$E4249</f>
        <v>0</v>
      </c>
      <c r="AE4245" s="5">
        <f>VLOOKUP(CONCATENATE($F4245," ",$G4245),AllocFactorMatrix,(AE$4+1),FALSE)*$E4249</f>
        <v>0</v>
      </c>
    </row>
    <row r="4246" spans="4:31" hidden="1" outlineLevel="1">
      <c r="E4246" s="44"/>
      <c r="F4246" s="167" t="str">
        <f>F4249</f>
        <v>PROD_DEMAND</v>
      </c>
      <c r="G4246" s="48" t="str">
        <f>$G$12</f>
        <v>DISTSEC</v>
      </c>
      <c r="H4246" s="4">
        <f t="shared" si="6110"/>
        <v>0</v>
      </c>
      <c r="I4246" s="5">
        <f t="shared" ref="I4246:N4246" si="6143">VLOOKUP(CONCATENATE($F4246," ",$G4246),AllocFactorMatrix,(I$4+1),FALSE)*$E4249</f>
        <v>0</v>
      </c>
      <c r="J4246" s="47">
        <f t="shared" si="6143"/>
        <v>0</v>
      </c>
      <c r="K4246" s="47">
        <f t="shared" si="6143"/>
        <v>0</v>
      </c>
      <c r="L4246" s="5">
        <f t="shared" si="6143"/>
        <v>0</v>
      </c>
      <c r="M4246" s="5">
        <f t="shared" si="6143"/>
        <v>0</v>
      </c>
      <c r="N4246" s="5">
        <f t="shared" si="6143"/>
        <v>0</v>
      </c>
      <c r="O4246" s="5">
        <f t="shared" si="6136"/>
        <v>0</v>
      </c>
      <c r="P4246" s="5">
        <f>VLOOKUP(CONCATENATE($F4246," ",$G4246),AllocFactorMatrix,(P$4+1),FALSE)*$E4249</f>
        <v>0</v>
      </c>
      <c r="Q4246" s="5">
        <f>VLOOKUP(CONCATENATE($F4246," ",$G4246),AllocFactorMatrix,(Q$4+1),FALSE)*$E4249</f>
        <v>0</v>
      </c>
      <c r="R4246" s="5">
        <f>VLOOKUP(CONCATENATE($F4246," ",$G4246),AllocFactorMatrix,(R$4+1),FALSE)*$E4249</f>
        <v>0</v>
      </c>
      <c r="S4246" s="5">
        <f>VLOOKUP(CONCATENATE($F4246," ",$G4246),AllocFactorMatrix,(S$4+1),FALSE)*$E4249</f>
        <v>0</v>
      </c>
      <c r="T4246" s="5">
        <f t="shared" si="6137"/>
        <v>0</v>
      </c>
      <c r="U4246" s="5">
        <f>VLOOKUP(CONCATENATE($F4246," ",$G4246),AllocFactorMatrix,(U$4+1),FALSE)*$E4249</f>
        <v>0</v>
      </c>
      <c r="V4246" s="5">
        <f>VLOOKUP(CONCATENATE($F4246," ",$G4246),AllocFactorMatrix,(V$4+1),FALSE)*$E4249</f>
        <v>0</v>
      </c>
      <c r="W4246" s="5">
        <f>VLOOKUP(CONCATENATE($F4246," ",$G4246),AllocFactorMatrix,(W$4+1),FALSE)*$E4249</f>
        <v>0</v>
      </c>
      <c r="X4246" s="5">
        <f>VLOOKUP(CONCATENATE($F4246," ",$G4246),AllocFactorMatrix,(X$4+1),FALSE)*$E4249</f>
        <v>0</v>
      </c>
      <c r="Y4246" s="5">
        <f t="shared" si="6140"/>
        <v>0</v>
      </c>
      <c r="Z4246" s="5">
        <f>VLOOKUP(CONCATENATE($F4246," ",$G4246),AllocFactorMatrix,(Z$4+1),FALSE)*$E4249</f>
        <v>0</v>
      </c>
      <c r="AA4246" s="5">
        <f>VLOOKUP(CONCATENATE($F4246," ",$G4246),AllocFactorMatrix,(AA$4+1),FALSE)*$E4249</f>
        <v>0</v>
      </c>
      <c r="AB4246" s="5">
        <f t="shared" si="6138"/>
        <v>0</v>
      </c>
      <c r="AC4246" s="5">
        <f>VLOOKUP(CONCATENATE($F4246," ",$G4246),AllocFactorMatrix,(AC$4+1),FALSE)*$E4249</f>
        <v>0</v>
      </c>
      <c r="AD4246" s="5">
        <f>VLOOKUP(CONCATENATE($F4246," ",$G4246),AllocFactorMatrix,(AD$4+1),FALSE)*$E4249</f>
        <v>0</v>
      </c>
      <c r="AE4246" s="5">
        <f>VLOOKUP(CONCATENATE($F4246," ",$G4246),AllocFactorMatrix,(AE$4+1),FALSE)*$E4249</f>
        <v>0</v>
      </c>
    </row>
    <row r="4247" spans="4:31" hidden="1" outlineLevel="1">
      <c r="E4247" s="44"/>
      <c r="F4247" s="167" t="str">
        <f>F4249</f>
        <v>PROD_DEMAND</v>
      </c>
      <c r="G4247" s="48" t="str">
        <f>$G$13</f>
        <v>ENERGY</v>
      </c>
      <c r="H4247" s="4">
        <f t="shared" si="6110"/>
        <v>0</v>
      </c>
      <c r="I4247" s="5">
        <f t="shared" ref="I4247:N4247" si="6144">VLOOKUP(CONCATENATE($F4247," ",$G4247),AllocFactorMatrix,(I$4+1),FALSE)*$E4249</f>
        <v>0</v>
      </c>
      <c r="J4247" s="47">
        <f t="shared" si="6144"/>
        <v>0</v>
      </c>
      <c r="K4247" s="47">
        <f t="shared" si="6144"/>
        <v>0</v>
      </c>
      <c r="L4247" s="5">
        <f t="shared" si="6144"/>
        <v>0</v>
      </c>
      <c r="M4247" s="5">
        <f t="shared" si="6144"/>
        <v>0</v>
      </c>
      <c r="N4247" s="5">
        <f t="shared" si="6144"/>
        <v>0</v>
      </c>
      <c r="O4247" s="5">
        <f t="shared" si="6136"/>
        <v>0</v>
      </c>
      <c r="P4247" s="5">
        <f>VLOOKUP(CONCATENATE($F4247," ",$G4247),AllocFactorMatrix,(P$4+1),FALSE)*$E4249</f>
        <v>0</v>
      </c>
      <c r="Q4247" s="5">
        <f>VLOOKUP(CONCATENATE($F4247," ",$G4247),AllocFactorMatrix,(Q$4+1),FALSE)*$E4249</f>
        <v>0</v>
      </c>
      <c r="R4247" s="5">
        <f>VLOOKUP(CONCATENATE($F4247," ",$G4247),AllocFactorMatrix,(R$4+1),FALSE)*$E4249</f>
        <v>0</v>
      </c>
      <c r="S4247" s="5">
        <f>VLOOKUP(CONCATENATE($F4247," ",$G4247),AllocFactorMatrix,(S$4+1),FALSE)*$E4249</f>
        <v>0</v>
      </c>
      <c r="T4247" s="5">
        <f t="shared" si="6137"/>
        <v>0</v>
      </c>
      <c r="U4247" s="5">
        <f>VLOOKUP(CONCATENATE($F4247," ",$G4247),AllocFactorMatrix,(U$4+1),FALSE)*$E4249</f>
        <v>0</v>
      </c>
      <c r="V4247" s="5">
        <f>VLOOKUP(CONCATENATE($F4247," ",$G4247),AllocFactorMatrix,(V$4+1),FALSE)*$E4249</f>
        <v>0</v>
      </c>
      <c r="W4247" s="5">
        <f>VLOOKUP(CONCATENATE($F4247," ",$G4247),AllocFactorMatrix,(W$4+1),FALSE)*$E4249</f>
        <v>0</v>
      </c>
      <c r="X4247" s="5">
        <f>VLOOKUP(CONCATENATE($F4247," ",$G4247),AllocFactorMatrix,(X$4+1),FALSE)*$E4249</f>
        <v>0</v>
      </c>
      <c r="Y4247" s="5">
        <f t="shared" si="6140"/>
        <v>0</v>
      </c>
      <c r="Z4247" s="5">
        <f>VLOOKUP(CONCATENATE($F4247," ",$G4247),AllocFactorMatrix,(Z$4+1),FALSE)*$E4249</f>
        <v>0</v>
      </c>
      <c r="AA4247" s="5">
        <f>VLOOKUP(CONCATENATE($F4247," ",$G4247),AllocFactorMatrix,(AA$4+1),FALSE)*$E4249</f>
        <v>0</v>
      </c>
      <c r="AB4247" s="5">
        <f t="shared" si="6138"/>
        <v>0</v>
      </c>
      <c r="AC4247" s="5">
        <f>VLOOKUP(CONCATENATE($F4247," ",$G4247),AllocFactorMatrix,(AC$4+1),FALSE)*$E4249</f>
        <v>0</v>
      </c>
      <c r="AD4247" s="5">
        <f>VLOOKUP(CONCATENATE($F4247," ",$G4247),AllocFactorMatrix,(AD$4+1),FALSE)*$E4249</f>
        <v>0</v>
      </c>
      <c r="AE4247" s="5">
        <f>VLOOKUP(CONCATENATE($F4247," ",$G4247),AllocFactorMatrix,(AE$4+1),FALSE)*$E4249</f>
        <v>0</v>
      </c>
    </row>
    <row r="4248" spans="4:31" hidden="1" outlineLevel="1">
      <c r="E4248" s="44"/>
      <c r="F4248" s="167" t="str">
        <f>F4249</f>
        <v>PROD_DEMAND</v>
      </c>
      <c r="G4248" s="48" t="str">
        <f>$G$14</f>
        <v>CUSTOMER</v>
      </c>
      <c r="H4248" s="4">
        <f t="shared" si="6110"/>
        <v>0</v>
      </c>
      <c r="I4248" s="5">
        <f t="shared" ref="I4248:N4248" si="6145">VLOOKUP(CONCATENATE($F4248," ",$G4248),AllocFactorMatrix,(I$4+1),FALSE)*$E4249</f>
        <v>0</v>
      </c>
      <c r="J4248" s="47">
        <f t="shared" si="6145"/>
        <v>0</v>
      </c>
      <c r="K4248" s="47">
        <f t="shared" si="6145"/>
        <v>0</v>
      </c>
      <c r="L4248" s="5">
        <f t="shared" si="6145"/>
        <v>0</v>
      </c>
      <c r="M4248" s="5">
        <f t="shared" si="6145"/>
        <v>0</v>
      </c>
      <c r="N4248" s="5">
        <f t="shared" si="6145"/>
        <v>0</v>
      </c>
      <c r="O4248" s="5">
        <f t="shared" si="6136"/>
        <v>0</v>
      </c>
      <c r="P4248" s="5">
        <f>VLOOKUP(CONCATENATE($F4248," ",$G4248),AllocFactorMatrix,(P$4+1),FALSE)*$E4249</f>
        <v>0</v>
      </c>
      <c r="Q4248" s="5">
        <f>VLOOKUP(CONCATENATE($F4248," ",$G4248),AllocFactorMatrix,(Q$4+1),FALSE)*$E4249</f>
        <v>0</v>
      </c>
      <c r="R4248" s="5">
        <f>VLOOKUP(CONCATENATE($F4248," ",$G4248),AllocFactorMatrix,(R$4+1),FALSE)*$E4249</f>
        <v>0</v>
      </c>
      <c r="S4248" s="5">
        <f>VLOOKUP(CONCATENATE($F4248," ",$G4248),AllocFactorMatrix,(S$4+1),FALSE)*$E4249</f>
        <v>0</v>
      </c>
      <c r="T4248" s="5">
        <f t="shared" si="6137"/>
        <v>0</v>
      </c>
      <c r="U4248" s="5">
        <f>VLOOKUP(CONCATENATE($F4248," ",$G4248),AllocFactorMatrix,(U$4+1),FALSE)*$E4249</f>
        <v>0</v>
      </c>
      <c r="V4248" s="5">
        <f>VLOOKUP(CONCATENATE($F4248," ",$G4248),AllocFactorMatrix,(V$4+1),FALSE)*$E4249</f>
        <v>0</v>
      </c>
      <c r="W4248" s="5">
        <f>VLOOKUP(CONCATENATE($F4248," ",$G4248),AllocFactorMatrix,(W$4+1),FALSE)*$E4249</f>
        <v>0</v>
      </c>
      <c r="X4248" s="5">
        <f>VLOOKUP(CONCATENATE($F4248," ",$G4248),AllocFactorMatrix,(X$4+1),FALSE)*$E4249</f>
        <v>0</v>
      </c>
      <c r="Y4248" s="5">
        <f t="shared" si="6140"/>
        <v>0</v>
      </c>
      <c r="Z4248" s="5">
        <f>VLOOKUP(CONCATENATE($F4248," ",$G4248),AllocFactorMatrix,(Z$4+1),FALSE)*$E4249</f>
        <v>0</v>
      </c>
      <c r="AA4248" s="5">
        <f>VLOOKUP(CONCATENATE($F4248," ",$G4248),AllocFactorMatrix,(AA$4+1),FALSE)*$E4249</f>
        <v>0</v>
      </c>
      <c r="AB4248" s="5">
        <f t="shared" si="6138"/>
        <v>0</v>
      </c>
      <c r="AC4248" s="5">
        <f>VLOOKUP(CONCATENATE($F4248," ",$G4248),AllocFactorMatrix,(AC$4+1),FALSE)*$E4249</f>
        <v>0</v>
      </c>
      <c r="AD4248" s="5">
        <f>VLOOKUP(CONCATENATE($F4248," ",$G4248),AllocFactorMatrix,(AD$4+1),FALSE)*$E4249</f>
        <v>0</v>
      </c>
      <c r="AE4248" s="5">
        <f>VLOOKUP(CONCATENATE($F4248," ",$G4248),AllocFactorMatrix,(AE$4+1),FALSE)*$E4249</f>
        <v>0</v>
      </c>
    </row>
    <row r="4249" spans="4:31" collapsed="1">
      <c r="D4249" s="48" t="str">
        <f>+D3289</f>
        <v>Adj 39 - ARO Accretion</v>
      </c>
      <c r="E4249" s="56">
        <f>-ROUND(0.21*E3289,0)</f>
        <v>31564</v>
      </c>
      <c r="F4249" s="88" t="str">
        <f>+F3289</f>
        <v>PROD_DEMAND</v>
      </c>
      <c r="G4249" s="48" t="str">
        <f>$G$15</f>
        <v>TOTAL</v>
      </c>
      <c r="H4249" s="4">
        <f t="shared" si="6110"/>
        <v>31564.000000000004</v>
      </c>
      <c r="I4249" s="5">
        <f t="shared" ref="I4249:N4249" si="6146">VLOOKUP(CONCATENATE($F4249," ",$G4249),AllocFactorMatrix,(I$4+1),FALSE)*$E4249</f>
        <v>16232.447594742327</v>
      </c>
      <c r="J4249" s="47">
        <f t="shared" si="6146"/>
        <v>3.6314767896615527</v>
      </c>
      <c r="K4249" s="47">
        <f t="shared" si="6146"/>
        <v>6.3584569229763135</v>
      </c>
      <c r="L4249" s="5">
        <f t="shared" si="6146"/>
        <v>3783.2555508430901</v>
      </c>
      <c r="M4249" s="5">
        <f t="shared" si="6146"/>
        <v>52.643952839895796</v>
      </c>
      <c r="N4249" s="5">
        <f t="shared" si="6146"/>
        <v>7.3319184784063118</v>
      </c>
      <c r="O4249" s="5">
        <f t="shared" si="6136"/>
        <v>3843.2314221613924</v>
      </c>
      <c r="P4249" s="5">
        <f>VLOOKUP(CONCATENATE($F4249," ",$G4249),AllocFactorMatrix,(P$4+1),FALSE)*$E4249</f>
        <v>2250.2528163807247</v>
      </c>
      <c r="Q4249" s="5">
        <f>VLOOKUP(CONCATENATE($F4249," ",$G4249),AllocFactorMatrix,(Q$4+1),FALSE)*$E4249</f>
        <v>403.82807214794451</v>
      </c>
      <c r="R4249" s="5">
        <f>VLOOKUP(CONCATENATE($F4249," ",$G4249),AllocFactorMatrix,(R$4+1),FALSE)*$E4249</f>
        <v>81.892212040813902</v>
      </c>
      <c r="S4249" s="5">
        <f>VLOOKUP(CONCATENATE($F4249," ",$G4249),AllocFactorMatrix,(S$4+1),FALSE)*$E4249</f>
        <v>3.109819718792457</v>
      </c>
      <c r="T4249" s="5">
        <f t="shared" si="6137"/>
        <v>2739.0829202882755</v>
      </c>
      <c r="U4249" s="5">
        <f>VLOOKUP(CONCATENATE($F4249," ",$G4249),AllocFactorMatrix,(U$4+1),FALSE)*$E4249</f>
        <v>106.72463079221998</v>
      </c>
      <c r="V4249" s="5">
        <f>VLOOKUP(CONCATENATE($F4249," ",$G4249),AllocFactorMatrix,(V$4+1),FALSE)*$E4249</f>
        <v>1440.8441437913598</v>
      </c>
      <c r="W4249" s="5">
        <f>VLOOKUP(CONCATENATE($F4249," ",$G4249),AllocFactorMatrix,(W$4+1),FALSE)*$E4249</f>
        <v>5510.6504521740399</v>
      </c>
      <c r="X4249" s="5">
        <f>VLOOKUP(CONCATENATE($F4249," ",$G4249),AllocFactorMatrix,(X$4+1),FALSE)*$E4249</f>
        <v>998.30543898697533</v>
      </c>
      <c r="Y4249" s="5">
        <f t="shared" si="6140"/>
        <v>8056.524665744595</v>
      </c>
      <c r="Z4249" s="5">
        <f>VLOOKUP(CONCATENATE($F4249," ",$G4249),AllocFactorMatrix,(Z$4+1),FALSE)*$E4249</f>
        <v>618.52512016088781</v>
      </c>
      <c r="AA4249" s="5">
        <f>VLOOKUP(CONCATENATE($F4249," ",$G4249),AllocFactorMatrix,(AA$4+1),FALSE)*$E4249</f>
        <v>12.353533100520011</v>
      </c>
      <c r="AB4249" s="5">
        <f t="shared" si="6138"/>
        <v>630.87865326140786</v>
      </c>
      <c r="AC4249" s="5">
        <f>VLOOKUP(CONCATENATE($F4249," ",$G4249),AllocFactorMatrix,(AC$4+1),FALSE)*$E4249</f>
        <v>8.1593469870523325</v>
      </c>
      <c r="AD4249" s="5">
        <f>VLOOKUP(CONCATENATE($F4249," ",$G4249),AllocFactorMatrix,(AD$4+1),FALSE)*$E4249</f>
        <v>36.248464944279306</v>
      </c>
      <c r="AE4249" s="5">
        <f>VLOOKUP(CONCATENATE($F4249," ",$G4249),AllocFactorMatrix,(AE$4+1),FALSE)*$E4249</f>
        <v>7.4369981580341129</v>
      </c>
    </row>
    <row r="4250" spans="4:31" hidden="1" outlineLevel="1">
      <c r="E4250" s="44"/>
      <c r="F4250" s="167" t="str">
        <f>F4257</f>
        <v>TRANS_TOTAL</v>
      </c>
      <c r="G4250" s="48" t="str">
        <f>$G$8</f>
        <v>PRODUCTION</v>
      </c>
      <c r="H4250" s="4">
        <f t="shared" si="6110"/>
        <v>0</v>
      </c>
      <c r="I4250" s="5">
        <f t="shared" ref="I4250:N4250" si="6147">VLOOKUP(CONCATENATE($F4250," ",$G4250),AllocFactorMatrix,(I$4+1),FALSE)*$E4257</f>
        <v>0</v>
      </c>
      <c r="J4250" s="47">
        <f t="shared" si="6147"/>
        <v>0</v>
      </c>
      <c r="K4250" s="47">
        <f t="shared" si="6147"/>
        <v>0</v>
      </c>
      <c r="L4250" s="5">
        <f t="shared" si="6147"/>
        <v>0</v>
      </c>
      <c r="M4250" s="5">
        <f t="shared" si="6147"/>
        <v>0</v>
      </c>
      <c r="N4250" s="5">
        <f t="shared" si="6147"/>
        <v>0</v>
      </c>
      <c r="O4250" s="5">
        <f t="shared" si="6099"/>
        <v>0</v>
      </c>
      <c r="P4250" s="5">
        <f>VLOOKUP(CONCATENATE($F4250," ",$G4250),AllocFactorMatrix,(P$4+1),FALSE)*$E4257</f>
        <v>0</v>
      </c>
      <c r="Q4250" s="5">
        <f>VLOOKUP(CONCATENATE($F4250," ",$G4250),AllocFactorMatrix,(Q$4+1),FALSE)*$E4257</f>
        <v>0</v>
      </c>
      <c r="R4250" s="5">
        <f>VLOOKUP(CONCATENATE($F4250," ",$G4250),AllocFactorMatrix,(R$4+1),FALSE)*$E4257</f>
        <v>0</v>
      </c>
      <c r="S4250" s="5">
        <f>VLOOKUP(CONCATENATE($F4250," ",$G4250),AllocFactorMatrix,(S$4+1),FALSE)*$E4257</f>
        <v>0</v>
      </c>
      <c r="T4250" s="5">
        <f t="shared" si="6100"/>
        <v>0</v>
      </c>
      <c r="U4250" s="5">
        <f>VLOOKUP(CONCATENATE($F4250," ",$G4250),AllocFactorMatrix,(U$4+1),FALSE)*$E4257</f>
        <v>0</v>
      </c>
      <c r="V4250" s="5">
        <f>VLOOKUP(CONCATENATE($F4250," ",$G4250),AllocFactorMatrix,(V$4+1),FALSE)*$E4257</f>
        <v>0</v>
      </c>
      <c r="W4250" s="5">
        <f>VLOOKUP(CONCATENATE($F4250," ",$G4250),AllocFactorMatrix,(W$4+1),FALSE)*$E4257</f>
        <v>0</v>
      </c>
      <c r="X4250" s="5">
        <f>VLOOKUP(CONCATENATE($F4250," ",$G4250),AllocFactorMatrix,(X$4+1),FALSE)*$E4257</f>
        <v>0</v>
      </c>
      <c r="Y4250" s="5">
        <f>SUBTOTAL(9,U4250:X4250)</f>
        <v>0</v>
      </c>
      <c r="Z4250" s="5">
        <f>VLOOKUP(CONCATENATE($F4250," ",$G4250),AllocFactorMatrix,(Z$4+1),FALSE)*$E4257</f>
        <v>0</v>
      </c>
      <c r="AA4250" s="5">
        <f>VLOOKUP(CONCATENATE($F4250," ",$G4250),AllocFactorMatrix,(AA$4+1),FALSE)*$E4257</f>
        <v>0</v>
      </c>
      <c r="AB4250" s="5">
        <f t="shared" si="6101"/>
        <v>0</v>
      </c>
      <c r="AC4250" s="5">
        <f>VLOOKUP(CONCATENATE($F4250," ",$G4250),AllocFactorMatrix,(AC$4+1),FALSE)*$E4257</f>
        <v>0</v>
      </c>
      <c r="AD4250" s="5">
        <f>VLOOKUP(CONCATENATE($F4250," ",$G4250),AllocFactorMatrix,(AD$4+1),FALSE)*$E4257</f>
        <v>0</v>
      </c>
      <c r="AE4250" s="5">
        <f>VLOOKUP(CONCATENATE($F4250," ",$G4250),AllocFactorMatrix,(AE$4+1),FALSE)*$E4257</f>
        <v>0</v>
      </c>
    </row>
    <row r="4251" spans="4:31" hidden="1" outlineLevel="1">
      <c r="E4251" s="44"/>
      <c r="F4251" s="167" t="str">
        <f>F4257</f>
        <v>TRANS_TOTAL</v>
      </c>
      <c r="G4251" s="48" t="str">
        <f>$G$9</f>
        <v>BULKTRAN</v>
      </c>
      <c r="H4251" s="4">
        <f t="shared" si="6110"/>
        <v>5452.8120000000008</v>
      </c>
      <c r="I4251" s="5">
        <f t="shared" ref="I4251:N4251" si="6148">VLOOKUP(CONCATENATE($F4251," ",$G4251),AllocFactorMatrix,(I$4+1),FALSE)*$E4257</f>
        <v>2804.2226914834023</v>
      </c>
      <c r="J4251" s="47">
        <f t="shared" si="6148"/>
        <v>0.6273526871241919</v>
      </c>
      <c r="K4251" s="47">
        <f t="shared" si="6148"/>
        <v>1.0984498229339856</v>
      </c>
      <c r="L4251" s="5">
        <f t="shared" si="6148"/>
        <v>653.57309804536214</v>
      </c>
      <c r="M4251" s="5">
        <f t="shared" si="6148"/>
        <v>9.0944613411740551</v>
      </c>
      <c r="N4251" s="5">
        <f t="shared" si="6148"/>
        <v>1.2666193467898772</v>
      </c>
      <c r="O4251" s="5">
        <f t="shared" si="6099"/>
        <v>663.93417873332612</v>
      </c>
      <c r="P4251" s="5">
        <f>VLOOKUP(CONCATENATE($F4251," ",$G4251),AllocFactorMatrix,(P$4+1),FALSE)*$E4257</f>
        <v>388.74051324910062</v>
      </c>
      <c r="Q4251" s="5">
        <f>VLOOKUP(CONCATENATE($F4251," ",$G4251),AllocFactorMatrix,(Q$4+1),FALSE)*$E4257</f>
        <v>69.762975470319915</v>
      </c>
      <c r="R4251" s="5">
        <f>VLOOKUP(CONCATENATE($F4251," ",$G4251),AllocFactorMatrix,(R$4+1),FALSE)*$E4257</f>
        <v>14.147219507118697</v>
      </c>
      <c r="S4251" s="5">
        <f>VLOOKUP(CONCATENATE($F4251," ",$G4251),AllocFactorMatrix,(S$4+1),FALSE)*$E4257</f>
        <v>0.53723426309935796</v>
      </c>
      <c r="T4251" s="5">
        <f t="shared" si="6100"/>
        <v>473.1879424896386</v>
      </c>
      <c r="U4251" s="5">
        <f>VLOOKUP(CONCATENATE($F4251," ",$G4251),AllocFactorMatrix,(U$4+1),FALSE)*$E4257</f>
        <v>18.4371229083572</v>
      </c>
      <c r="V4251" s="5">
        <f>VLOOKUP(CONCATENATE($F4251," ",$G4251),AllocFactorMatrix,(V$4+1),FALSE)*$E4257</f>
        <v>248.9118057722485</v>
      </c>
      <c r="W4251" s="5">
        <f>VLOOKUP(CONCATENATE($F4251," ",$G4251),AllocFactorMatrix,(W$4+1),FALSE)*$E4257</f>
        <v>951.98773645355561</v>
      </c>
      <c r="X4251" s="5">
        <f>VLOOKUP(CONCATENATE($F4251," ",$G4251),AllocFactorMatrix,(X$4+1),FALSE)*$E4257</f>
        <v>172.46140784987475</v>
      </c>
      <c r="Y4251" s="5">
        <f t="shared" ref="Y4251:Y4257" si="6149">SUBTOTAL(9,U4251:X4251)</f>
        <v>1391.798072984036</v>
      </c>
      <c r="Z4251" s="5">
        <f>VLOOKUP(CONCATENATE($F4251," ",$G4251),AllocFactorMatrix,(Z$4+1),FALSE)*$E4257</f>
        <v>106.85278157124354</v>
      </c>
      <c r="AA4251" s="5">
        <f>VLOOKUP(CONCATENATE($F4251," ",$G4251),AllocFactorMatrix,(AA$4+1),FALSE)*$E4257</f>
        <v>2.1341241139561755</v>
      </c>
      <c r="AB4251" s="5">
        <f t="shared" si="6101"/>
        <v>108.98690568519972</v>
      </c>
      <c r="AC4251" s="5">
        <f>VLOOKUP(CONCATENATE($F4251," ",$G4251),AllocFactorMatrix,(AC$4+1),FALSE)*$E4257</f>
        <v>1.4095610557332026</v>
      </c>
      <c r="AD4251" s="5">
        <f>VLOOKUP(CONCATENATE($F4251," ",$G4251),AllocFactorMatrix,(AD$4+1),FALSE)*$E4257</f>
        <v>6.262072761048838</v>
      </c>
      <c r="AE4251" s="5">
        <f>VLOOKUP(CONCATENATE($F4251," ",$G4251),AllocFactorMatrix,(AE$4+1),FALSE)*$E4257</f>
        <v>1.2847722975575437</v>
      </c>
    </row>
    <row r="4252" spans="4:31" hidden="1" outlineLevel="1">
      <c r="E4252" s="44"/>
      <c r="F4252" s="167" t="str">
        <f>F4257</f>
        <v>TRANS_TOTAL</v>
      </c>
      <c r="G4252" s="48" t="str">
        <f>$G$10</f>
        <v>SUBTRAN</v>
      </c>
      <c r="H4252" s="4">
        <f t="shared" si="6110"/>
        <v>1511.1879999999996</v>
      </c>
      <c r="I4252" s="5">
        <f t="shared" ref="I4252:N4252" si="6150">VLOOKUP(CONCATENATE($F4252," ",$G4252),AllocFactorMatrix,(I$4+1),FALSE)*$E4257</f>
        <v>772.02087622943964</v>
      </c>
      <c r="J4252" s="47">
        <f t="shared" si="6150"/>
        <v>0.12571189094702487</v>
      </c>
      <c r="K4252" s="47">
        <f t="shared" si="6150"/>
        <v>0.23397141391092441</v>
      </c>
      <c r="L4252" s="5">
        <f t="shared" si="6150"/>
        <v>180.92414490646047</v>
      </c>
      <c r="M4252" s="5">
        <f t="shared" si="6150"/>
        <v>2.5285585457609874</v>
      </c>
      <c r="N4252" s="5">
        <f t="shared" si="6150"/>
        <v>0.45765734846350542</v>
      </c>
      <c r="O4252" s="5">
        <f t="shared" si="6099"/>
        <v>183.91036080068497</v>
      </c>
      <c r="P4252" s="5">
        <f>VLOOKUP(CONCATENATE($F4252," ",$G4252),AllocFactorMatrix,(P$4+1),FALSE)*$E4257</f>
        <v>104.45356749118125</v>
      </c>
      <c r="Q4252" s="5">
        <f>VLOOKUP(CONCATENATE($F4252," ",$G4252),AllocFactorMatrix,(Q$4+1),FALSE)*$E4257</f>
        <v>18.797438528948039</v>
      </c>
      <c r="R4252" s="5">
        <f>VLOOKUP(CONCATENATE($F4252," ",$G4252),AllocFactorMatrix,(R$4+1),FALSE)*$E4257</f>
        <v>4.9341826855793736</v>
      </c>
      <c r="S4252" s="5">
        <f>VLOOKUP(CONCATENATE($F4252," ",$G4252),AllocFactorMatrix,(S$4+1),FALSE)*$E4257</f>
        <v>0</v>
      </c>
      <c r="T4252" s="5">
        <f t="shared" si="6100"/>
        <v>128.18518870570867</v>
      </c>
      <c r="U4252" s="5">
        <f>VLOOKUP(CONCATENATE($F4252," ",$G4252),AllocFactorMatrix,(U$4+1),FALSE)*$E4257</f>
        <v>4.7151020178000387</v>
      </c>
      <c r="V4252" s="5">
        <f>VLOOKUP(CONCATENATE($F4252," ",$G4252),AllocFactorMatrix,(V$4+1),FALSE)*$E4257</f>
        <v>66.157453447884279</v>
      </c>
      <c r="W4252" s="5">
        <f>VLOOKUP(CONCATENATE($F4252," ",$G4252),AllocFactorMatrix,(W$4+1),FALSE)*$E4257</f>
        <v>326.20727850393524</v>
      </c>
      <c r="X4252" s="5">
        <f>VLOOKUP(CONCATENATE($F4252," ",$G4252),AllocFactorMatrix,(X$4+1),FALSE)*$E4257</f>
        <v>0</v>
      </c>
      <c r="Y4252" s="5">
        <f t="shared" si="6149"/>
        <v>397.07983396961959</v>
      </c>
      <c r="Z4252" s="5">
        <f>VLOOKUP(CONCATENATE($F4252," ",$G4252),AllocFactorMatrix,(Z$4+1),FALSE)*$E4257</f>
        <v>28.675020540634762</v>
      </c>
      <c r="AA4252" s="5">
        <f>VLOOKUP(CONCATENATE($F4252," ",$G4252),AllocFactorMatrix,(AA$4+1),FALSE)*$E4257</f>
        <v>0.5757518890130916</v>
      </c>
      <c r="AB4252" s="5">
        <f t="shared" si="6101"/>
        <v>29.250772429647853</v>
      </c>
      <c r="AC4252" s="5">
        <f>VLOOKUP(CONCATENATE($F4252," ",$G4252),AllocFactorMatrix,(AC$4+1),FALSE)*$E4257</f>
        <v>0.38128456004095979</v>
      </c>
      <c r="AD4252" s="5">
        <f>VLOOKUP(CONCATENATE($F4252," ",$G4252),AllocFactorMatrix,(AD$4+1),FALSE)*$E4257</f>
        <v>0</v>
      </c>
      <c r="AE4252" s="5">
        <f>VLOOKUP(CONCATENATE($F4252," ",$G4252),AllocFactorMatrix,(AE$4+1),FALSE)*$E4257</f>
        <v>0</v>
      </c>
    </row>
    <row r="4253" spans="4:31" hidden="1" outlineLevel="1">
      <c r="E4253" s="44"/>
      <c r="F4253" s="167" t="str">
        <f>F4257</f>
        <v>TRANS_TOTAL</v>
      </c>
      <c r="G4253" s="48" t="str">
        <f>$G$11</f>
        <v>DISTPRI</v>
      </c>
      <c r="H4253" s="4">
        <f t="shared" si="6110"/>
        <v>0</v>
      </c>
      <c r="I4253" s="5">
        <f t="shared" ref="I4253:N4253" si="6151">VLOOKUP(CONCATENATE($F4253," ",$G4253),AllocFactorMatrix,(I$4+1),FALSE)*$E4257</f>
        <v>0</v>
      </c>
      <c r="J4253" s="47">
        <f t="shared" si="6151"/>
        <v>0</v>
      </c>
      <c r="K4253" s="47">
        <f t="shared" si="6151"/>
        <v>0</v>
      </c>
      <c r="L4253" s="5">
        <f t="shared" si="6151"/>
        <v>0</v>
      </c>
      <c r="M4253" s="5">
        <f t="shared" si="6151"/>
        <v>0</v>
      </c>
      <c r="N4253" s="5">
        <f t="shared" si="6151"/>
        <v>0</v>
      </c>
      <c r="O4253" s="5">
        <f t="shared" si="6099"/>
        <v>0</v>
      </c>
      <c r="P4253" s="5">
        <f>VLOOKUP(CONCATENATE($F4253," ",$G4253),AllocFactorMatrix,(P$4+1),FALSE)*$E4257</f>
        <v>0</v>
      </c>
      <c r="Q4253" s="5">
        <f>VLOOKUP(CONCATENATE($F4253," ",$G4253),AllocFactorMatrix,(Q$4+1),FALSE)*$E4257</f>
        <v>0</v>
      </c>
      <c r="R4253" s="5">
        <f>VLOOKUP(CONCATENATE($F4253," ",$G4253),AllocFactorMatrix,(R$4+1),FALSE)*$E4257</f>
        <v>0</v>
      </c>
      <c r="S4253" s="5">
        <f>VLOOKUP(CONCATENATE($F4253," ",$G4253),AllocFactorMatrix,(S$4+1),FALSE)*$E4257</f>
        <v>0</v>
      </c>
      <c r="T4253" s="5">
        <f t="shared" si="6100"/>
        <v>0</v>
      </c>
      <c r="U4253" s="5">
        <f>VLOOKUP(CONCATENATE($F4253," ",$G4253),AllocFactorMatrix,(U$4+1),FALSE)*$E4257</f>
        <v>0</v>
      </c>
      <c r="V4253" s="5">
        <f>VLOOKUP(CONCATENATE($F4253," ",$G4253),AllocFactorMatrix,(V$4+1),FALSE)*$E4257</f>
        <v>0</v>
      </c>
      <c r="W4253" s="5">
        <f>VLOOKUP(CONCATENATE($F4253," ",$G4253),AllocFactorMatrix,(W$4+1),FALSE)*$E4257</f>
        <v>0</v>
      </c>
      <c r="X4253" s="5">
        <f>VLOOKUP(CONCATENATE($F4253," ",$G4253),AllocFactorMatrix,(X$4+1),FALSE)*$E4257</f>
        <v>0</v>
      </c>
      <c r="Y4253" s="5">
        <f t="shared" si="6149"/>
        <v>0</v>
      </c>
      <c r="Z4253" s="5">
        <f>VLOOKUP(CONCATENATE($F4253," ",$G4253),AllocFactorMatrix,(Z$4+1),FALSE)*$E4257</f>
        <v>0</v>
      </c>
      <c r="AA4253" s="5">
        <f>VLOOKUP(CONCATENATE($F4253," ",$G4253),AllocFactorMatrix,(AA$4+1),FALSE)*$E4257</f>
        <v>0</v>
      </c>
      <c r="AB4253" s="5">
        <f t="shared" si="6101"/>
        <v>0</v>
      </c>
      <c r="AC4253" s="5">
        <f>VLOOKUP(CONCATENATE($F4253," ",$G4253),AllocFactorMatrix,(AC$4+1),FALSE)*$E4257</f>
        <v>0</v>
      </c>
      <c r="AD4253" s="5">
        <f>VLOOKUP(CONCATENATE($F4253," ",$G4253),AllocFactorMatrix,(AD$4+1),FALSE)*$E4257</f>
        <v>0</v>
      </c>
      <c r="AE4253" s="5">
        <f>VLOOKUP(CONCATENATE($F4253," ",$G4253),AllocFactorMatrix,(AE$4+1),FALSE)*$E4257</f>
        <v>0</v>
      </c>
    </row>
    <row r="4254" spans="4:31" hidden="1" outlineLevel="1">
      <c r="E4254" s="44"/>
      <c r="F4254" s="167" t="str">
        <f>F4257</f>
        <v>TRANS_TOTAL</v>
      </c>
      <c r="G4254" s="48" t="str">
        <f>$G$12</f>
        <v>DISTSEC</v>
      </c>
      <c r="H4254" s="4">
        <f t="shared" si="6110"/>
        <v>0</v>
      </c>
      <c r="I4254" s="5">
        <f t="shared" ref="I4254:N4254" si="6152">VLOOKUP(CONCATENATE($F4254," ",$G4254),AllocFactorMatrix,(I$4+1),FALSE)*$E4257</f>
        <v>0</v>
      </c>
      <c r="J4254" s="47">
        <f t="shared" si="6152"/>
        <v>0</v>
      </c>
      <c r="K4254" s="47">
        <f t="shared" si="6152"/>
        <v>0</v>
      </c>
      <c r="L4254" s="5">
        <f t="shared" si="6152"/>
        <v>0</v>
      </c>
      <c r="M4254" s="5">
        <f t="shared" si="6152"/>
        <v>0</v>
      </c>
      <c r="N4254" s="5">
        <f t="shared" si="6152"/>
        <v>0</v>
      </c>
      <c r="O4254" s="5">
        <f t="shared" si="6099"/>
        <v>0</v>
      </c>
      <c r="P4254" s="5">
        <f>VLOOKUP(CONCATENATE($F4254," ",$G4254),AllocFactorMatrix,(P$4+1),FALSE)*$E4257</f>
        <v>0</v>
      </c>
      <c r="Q4254" s="5">
        <f>VLOOKUP(CONCATENATE($F4254," ",$G4254),AllocFactorMatrix,(Q$4+1),FALSE)*$E4257</f>
        <v>0</v>
      </c>
      <c r="R4254" s="5">
        <f>VLOOKUP(CONCATENATE($F4254," ",$G4254),AllocFactorMatrix,(R$4+1),FALSE)*$E4257</f>
        <v>0</v>
      </c>
      <c r="S4254" s="5">
        <f>VLOOKUP(CONCATENATE($F4254," ",$G4254),AllocFactorMatrix,(S$4+1),FALSE)*$E4257</f>
        <v>0</v>
      </c>
      <c r="T4254" s="5">
        <f t="shared" si="6100"/>
        <v>0</v>
      </c>
      <c r="U4254" s="5">
        <f>VLOOKUP(CONCATENATE($F4254," ",$G4254),AllocFactorMatrix,(U$4+1),FALSE)*$E4257</f>
        <v>0</v>
      </c>
      <c r="V4254" s="5">
        <f>VLOOKUP(CONCATENATE($F4254," ",$G4254),AllocFactorMatrix,(V$4+1),FALSE)*$E4257</f>
        <v>0</v>
      </c>
      <c r="W4254" s="5">
        <f>VLOOKUP(CONCATENATE($F4254," ",$G4254),AllocFactorMatrix,(W$4+1),FALSE)*$E4257</f>
        <v>0</v>
      </c>
      <c r="X4254" s="5">
        <f>VLOOKUP(CONCATENATE($F4254," ",$G4254),AllocFactorMatrix,(X$4+1),FALSE)*$E4257</f>
        <v>0</v>
      </c>
      <c r="Y4254" s="5">
        <f t="shared" si="6149"/>
        <v>0</v>
      </c>
      <c r="Z4254" s="5">
        <f>VLOOKUP(CONCATENATE($F4254," ",$G4254),AllocFactorMatrix,(Z$4+1),FALSE)*$E4257</f>
        <v>0</v>
      </c>
      <c r="AA4254" s="5">
        <f>VLOOKUP(CONCATENATE($F4254," ",$G4254),AllocFactorMatrix,(AA$4+1),FALSE)*$E4257</f>
        <v>0</v>
      </c>
      <c r="AB4254" s="5">
        <f t="shared" si="6101"/>
        <v>0</v>
      </c>
      <c r="AC4254" s="5">
        <f>VLOOKUP(CONCATENATE($F4254," ",$G4254),AllocFactorMatrix,(AC$4+1),FALSE)*$E4257</f>
        <v>0</v>
      </c>
      <c r="AD4254" s="5">
        <f>VLOOKUP(CONCATENATE($F4254," ",$G4254),AllocFactorMatrix,(AD$4+1),FALSE)*$E4257</f>
        <v>0</v>
      </c>
      <c r="AE4254" s="5">
        <f>VLOOKUP(CONCATENATE($F4254," ",$G4254),AllocFactorMatrix,(AE$4+1),FALSE)*$E4257</f>
        <v>0</v>
      </c>
    </row>
    <row r="4255" spans="4:31" hidden="1" outlineLevel="1">
      <c r="E4255" s="44"/>
      <c r="F4255" s="167" t="str">
        <f>F4257</f>
        <v>TRANS_TOTAL</v>
      </c>
      <c r="G4255" s="48" t="str">
        <f>$G$13</f>
        <v>ENERGY</v>
      </c>
      <c r="H4255" s="4">
        <f t="shared" si="6110"/>
        <v>0</v>
      </c>
      <c r="I4255" s="5">
        <f t="shared" ref="I4255:N4255" si="6153">VLOOKUP(CONCATENATE($F4255," ",$G4255),AllocFactorMatrix,(I$4+1),FALSE)*$E4257</f>
        <v>0</v>
      </c>
      <c r="J4255" s="47">
        <f t="shared" si="6153"/>
        <v>0</v>
      </c>
      <c r="K4255" s="47">
        <f t="shared" si="6153"/>
        <v>0</v>
      </c>
      <c r="L4255" s="5">
        <f t="shared" si="6153"/>
        <v>0</v>
      </c>
      <c r="M4255" s="5">
        <f t="shared" si="6153"/>
        <v>0</v>
      </c>
      <c r="N4255" s="5">
        <f t="shared" si="6153"/>
        <v>0</v>
      </c>
      <c r="O4255" s="5">
        <f t="shared" si="6099"/>
        <v>0</v>
      </c>
      <c r="P4255" s="5">
        <f>VLOOKUP(CONCATENATE($F4255," ",$G4255),AllocFactorMatrix,(P$4+1),FALSE)*$E4257</f>
        <v>0</v>
      </c>
      <c r="Q4255" s="5">
        <f>VLOOKUP(CONCATENATE($F4255," ",$G4255),AllocFactorMatrix,(Q$4+1),FALSE)*$E4257</f>
        <v>0</v>
      </c>
      <c r="R4255" s="5">
        <f>VLOOKUP(CONCATENATE($F4255," ",$G4255),AllocFactorMatrix,(R$4+1),FALSE)*$E4257</f>
        <v>0</v>
      </c>
      <c r="S4255" s="5">
        <f>VLOOKUP(CONCATENATE($F4255," ",$G4255),AllocFactorMatrix,(S$4+1),FALSE)*$E4257</f>
        <v>0</v>
      </c>
      <c r="T4255" s="5">
        <f t="shared" si="6100"/>
        <v>0</v>
      </c>
      <c r="U4255" s="5">
        <f>VLOOKUP(CONCATENATE($F4255," ",$G4255),AllocFactorMatrix,(U$4+1),FALSE)*$E4257</f>
        <v>0</v>
      </c>
      <c r="V4255" s="5">
        <f>VLOOKUP(CONCATENATE($F4255," ",$G4255),AllocFactorMatrix,(V$4+1),FALSE)*$E4257</f>
        <v>0</v>
      </c>
      <c r="W4255" s="5">
        <f>VLOOKUP(CONCATENATE($F4255," ",$G4255),AllocFactorMatrix,(W$4+1),FALSE)*$E4257</f>
        <v>0</v>
      </c>
      <c r="X4255" s="5">
        <f>VLOOKUP(CONCATENATE($F4255," ",$G4255),AllocFactorMatrix,(X$4+1),FALSE)*$E4257</f>
        <v>0</v>
      </c>
      <c r="Y4255" s="5">
        <f t="shared" si="6149"/>
        <v>0</v>
      </c>
      <c r="Z4255" s="5">
        <f>VLOOKUP(CONCATENATE($F4255," ",$G4255),AllocFactorMatrix,(Z$4+1),FALSE)*$E4257</f>
        <v>0</v>
      </c>
      <c r="AA4255" s="5">
        <f>VLOOKUP(CONCATENATE($F4255," ",$G4255),AllocFactorMatrix,(AA$4+1),FALSE)*$E4257</f>
        <v>0</v>
      </c>
      <c r="AB4255" s="5">
        <f t="shared" si="6101"/>
        <v>0</v>
      </c>
      <c r="AC4255" s="5">
        <f>VLOOKUP(CONCATENATE($F4255," ",$G4255),AllocFactorMatrix,(AC$4+1),FALSE)*$E4257</f>
        <v>0</v>
      </c>
      <c r="AD4255" s="5">
        <f>VLOOKUP(CONCATENATE($F4255," ",$G4255),AllocFactorMatrix,(AD$4+1),FALSE)*$E4257</f>
        <v>0</v>
      </c>
      <c r="AE4255" s="5">
        <f>VLOOKUP(CONCATENATE($F4255," ",$G4255),AllocFactorMatrix,(AE$4+1),FALSE)*$E4257</f>
        <v>0</v>
      </c>
    </row>
    <row r="4256" spans="4:31" hidden="1" outlineLevel="1">
      <c r="E4256" s="44"/>
      <c r="F4256" s="167" t="str">
        <f>F4257</f>
        <v>TRANS_TOTAL</v>
      </c>
      <c r="G4256" s="48" t="str">
        <f>$G$14</f>
        <v>CUSTOMER</v>
      </c>
      <c r="H4256" s="4">
        <f t="shared" si="6110"/>
        <v>0</v>
      </c>
      <c r="I4256" s="5">
        <f t="shared" ref="I4256:N4256" si="6154">VLOOKUP(CONCATENATE($F4256," ",$G4256),AllocFactorMatrix,(I$4+1),FALSE)*$E4257</f>
        <v>0</v>
      </c>
      <c r="J4256" s="47">
        <f t="shared" si="6154"/>
        <v>0</v>
      </c>
      <c r="K4256" s="47">
        <f t="shared" si="6154"/>
        <v>0</v>
      </c>
      <c r="L4256" s="5">
        <f t="shared" si="6154"/>
        <v>0</v>
      </c>
      <c r="M4256" s="5">
        <f t="shared" si="6154"/>
        <v>0</v>
      </c>
      <c r="N4256" s="5">
        <f t="shared" si="6154"/>
        <v>0</v>
      </c>
      <c r="O4256" s="5">
        <f t="shared" si="6099"/>
        <v>0</v>
      </c>
      <c r="P4256" s="5">
        <f>VLOOKUP(CONCATENATE($F4256," ",$G4256),AllocFactorMatrix,(P$4+1),FALSE)*$E4257</f>
        <v>0</v>
      </c>
      <c r="Q4256" s="5">
        <f>VLOOKUP(CONCATENATE($F4256," ",$G4256),AllocFactorMatrix,(Q$4+1),FALSE)*$E4257</f>
        <v>0</v>
      </c>
      <c r="R4256" s="5">
        <f>VLOOKUP(CONCATENATE($F4256," ",$G4256),AllocFactorMatrix,(R$4+1),FALSE)*$E4257</f>
        <v>0</v>
      </c>
      <c r="S4256" s="5">
        <f>VLOOKUP(CONCATENATE($F4256," ",$G4256),AllocFactorMatrix,(S$4+1),FALSE)*$E4257</f>
        <v>0</v>
      </c>
      <c r="T4256" s="5">
        <f t="shared" si="6100"/>
        <v>0</v>
      </c>
      <c r="U4256" s="5">
        <f>VLOOKUP(CONCATENATE($F4256," ",$G4256),AllocFactorMatrix,(U$4+1),FALSE)*$E4257</f>
        <v>0</v>
      </c>
      <c r="V4256" s="5">
        <f>VLOOKUP(CONCATENATE($F4256," ",$G4256),AllocFactorMatrix,(V$4+1),FALSE)*$E4257</f>
        <v>0</v>
      </c>
      <c r="W4256" s="5">
        <f>VLOOKUP(CONCATENATE($F4256," ",$G4256),AllocFactorMatrix,(W$4+1),FALSE)*$E4257</f>
        <v>0</v>
      </c>
      <c r="X4256" s="5">
        <f>VLOOKUP(CONCATENATE($F4256," ",$G4256),AllocFactorMatrix,(X$4+1),FALSE)*$E4257</f>
        <v>0</v>
      </c>
      <c r="Y4256" s="5">
        <f t="shared" si="6149"/>
        <v>0</v>
      </c>
      <c r="Z4256" s="5">
        <f>VLOOKUP(CONCATENATE($F4256," ",$G4256),AllocFactorMatrix,(Z$4+1),FALSE)*$E4257</f>
        <v>0</v>
      </c>
      <c r="AA4256" s="5">
        <f>VLOOKUP(CONCATENATE($F4256," ",$G4256),AllocFactorMatrix,(AA$4+1),FALSE)*$E4257</f>
        <v>0</v>
      </c>
      <c r="AB4256" s="5">
        <f t="shared" si="6101"/>
        <v>0</v>
      </c>
      <c r="AC4256" s="5">
        <f>VLOOKUP(CONCATENATE($F4256," ",$G4256),AllocFactorMatrix,(AC$4+1),FALSE)*$E4257</f>
        <v>0</v>
      </c>
      <c r="AD4256" s="5">
        <f>VLOOKUP(CONCATENATE($F4256," ",$G4256),AllocFactorMatrix,(AD$4+1),FALSE)*$E4257</f>
        <v>0</v>
      </c>
      <c r="AE4256" s="5">
        <f>VLOOKUP(CONCATENATE($F4256," ",$G4256),AllocFactorMatrix,(AE$4+1),FALSE)*$E4257</f>
        <v>0</v>
      </c>
    </row>
    <row r="4257" spans="1:31" collapsed="1">
      <c r="D4257" s="48" t="str">
        <f>+D3297</f>
        <v>Adj 51 - Def and Amortize GreenHat Default Charges</v>
      </c>
      <c r="E4257" s="56">
        <f>-ROUND(0.21*E3297,0)</f>
        <v>6964</v>
      </c>
      <c r="F4257" s="88" t="str">
        <f>+F3297</f>
        <v>TRANS_TOTAL</v>
      </c>
      <c r="G4257" s="48" t="str">
        <f>$G$15</f>
        <v>TOTAL</v>
      </c>
      <c r="H4257" s="4">
        <f t="shared" si="6110"/>
        <v>6964</v>
      </c>
      <c r="I4257" s="5">
        <f t="shared" ref="I4257:N4257" si="6155">VLOOKUP(CONCATENATE($F4257," ",$G4257),AllocFactorMatrix,(I$4+1),FALSE)*$E4257</f>
        <v>3576.2435677128415</v>
      </c>
      <c r="J4257" s="47">
        <f t="shared" si="6155"/>
        <v>0.75306457807121674</v>
      </c>
      <c r="K4257" s="47">
        <f t="shared" si="6155"/>
        <v>1.3324212368449102</v>
      </c>
      <c r="L4257" s="5">
        <f t="shared" si="6155"/>
        <v>834.49724295182261</v>
      </c>
      <c r="M4257" s="5">
        <f t="shared" si="6155"/>
        <v>11.623019886935042</v>
      </c>
      <c r="N4257" s="5">
        <f t="shared" si="6155"/>
        <v>1.7242766952533828</v>
      </c>
      <c r="O4257" s="5">
        <f t="shared" si="6099"/>
        <v>847.84453953401101</v>
      </c>
      <c r="P4257" s="5">
        <f>VLOOKUP(CONCATENATE($F4257," ",$G4257),AllocFactorMatrix,(P$4+1),FALSE)*$E4257</f>
        <v>493.19408074028183</v>
      </c>
      <c r="Q4257" s="5">
        <f>VLOOKUP(CONCATENATE($F4257," ",$G4257),AllocFactorMatrix,(Q$4+1),FALSE)*$E4257</f>
        <v>88.560413999267951</v>
      </c>
      <c r="R4257" s="5">
        <f>VLOOKUP(CONCATENATE($F4257," ",$G4257),AllocFactorMatrix,(R$4+1),FALSE)*$E4257</f>
        <v>19.081402192698071</v>
      </c>
      <c r="S4257" s="5">
        <f>VLOOKUP(CONCATENATE($F4257," ",$G4257),AllocFactorMatrix,(S$4+1),FALSE)*$E4257</f>
        <v>0.53723426309935796</v>
      </c>
      <c r="T4257" s="5">
        <f t="shared" si="6100"/>
        <v>601.37313119534713</v>
      </c>
      <c r="U4257" s="5">
        <f>VLOOKUP(CONCATENATE($F4257," ",$G4257),AllocFactorMatrix,(U$4+1),FALSE)*$E4257</f>
        <v>23.152224926157238</v>
      </c>
      <c r="V4257" s="5">
        <f>VLOOKUP(CONCATENATE($F4257," ",$G4257),AllocFactorMatrix,(V$4+1),FALSE)*$E4257</f>
        <v>315.06925922013278</v>
      </c>
      <c r="W4257" s="5">
        <f>VLOOKUP(CONCATENATE($F4257," ",$G4257),AllocFactorMatrix,(W$4+1),FALSE)*$E4257</f>
        <v>1278.1950149574909</v>
      </c>
      <c r="X4257" s="5">
        <f>VLOOKUP(CONCATENATE($F4257," ",$G4257),AllocFactorMatrix,(X$4+1),FALSE)*$E4257</f>
        <v>172.46140784987475</v>
      </c>
      <c r="Y4257" s="5">
        <f t="shared" si="6149"/>
        <v>1788.8779069536558</v>
      </c>
      <c r="Z4257" s="5">
        <f>VLOOKUP(CONCATENATE($F4257," ",$G4257),AllocFactorMatrix,(Z$4+1),FALSE)*$E4257</f>
        <v>135.52780211187829</v>
      </c>
      <c r="AA4257" s="5">
        <f>VLOOKUP(CONCATENATE($F4257," ",$G4257),AllocFactorMatrix,(AA$4+1),FALSE)*$E4257</f>
        <v>2.709876002969267</v>
      </c>
      <c r="AB4257" s="5">
        <f t="shared" si="6101"/>
        <v>138.23767811484754</v>
      </c>
      <c r="AC4257" s="5">
        <f>VLOOKUP(CONCATENATE($F4257," ",$G4257),AllocFactorMatrix,(AC$4+1),FALSE)*$E4257</f>
        <v>1.7908456157741626</v>
      </c>
      <c r="AD4257" s="5">
        <f>VLOOKUP(CONCATENATE($F4257," ",$G4257),AllocFactorMatrix,(AD$4+1),FALSE)*$E4257</f>
        <v>6.262072761048838</v>
      </c>
      <c r="AE4257" s="5">
        <f>VLOOKUP(CONCATENATE($F4257," ",$G4257),AllocFactorMatrix,(AE$4+1),FALSE)*$E4257</f>
        <v>1.2847722975575437</v>
      </c>
    </row>
    <row r="4258" spans="1:31" hidden="1" outlineLevel="1">
      <c r="E4258" s="44"/>
      <c r="F4258" s="167" t="str">
        <f>F4265</f>
        <v>TDPLANT</v>
      </c>
      <c r="G4258" s="48" t="str">
        <f>$G$8</f>
        <v>PRODUCTION</v>
      </c>
      <c r="H4258" s="4">
        <f t="shared" ref="H4258:H4273" si="6156">SUBTOTAL(9,I4258:AE4258)</f>
        <v>657.82535536178852</v>
      </c>
      <c r="I4258" s="5">
        <f t="shared" ref="I4258:N4258" si="6157">VLOOKUP(CONCATENATE($F4258," ",$G4258),AllocFactorMatrix,(I$4+1),FALSE)*$E4265</f>
        <v>338.30045645048097</v>
      </c>
      <c r="J4258" s="47">
        <f t="shared" si="6157"/>
        <v>7.5683611381548527E-2</v>
      </c>
      <c r="K4258" s="47">
        <f t="shared" si="6157"/>
        <v>0.13251660704947149</v>
      </c>
      <c r="L4258" s="5">
        <f t="shared" si="6157"/>
        <v>78.846832694139366</v>
      </c>
      <c r="M4258" s="5">
        <f t="shared" si="6157"/>
        <v>1.0971526734429631</v>
      </c>
      <c r="N4258" s="5">
        <f t="shared" si="6157"/>
        <v>0.15280452029341327</v>
      </c>
      <c r="O4258" s="5">
        <f t="shared" si="6099"/>
        <v>80.096789887875744</v>
      </c>
      <c r="P4258" s="5">
        <f>VLOOKUP(CONCATENATE($F4258," ",$G4258),AllocFactorMatrix,(P$4+1),FALSE)*$E4265</f>
        <v>46.897521182027482</v>
      </c>
      <c r="Q4258" s="5">
        <f>VLOOKUP(CONCATENATE($F4258," ",$G4258),AllocFactorMatrix,(Q$4+1),FALSE)*$E4265</f>
        <v>8.4161812528763029</v>
      </c>
      <c r="R4258" s="5">
        <f>VLOOKUP(CONCATENATE($F4258," ",$G4258),AllocFactorMatrix,(R$4+1),FALSE)*$E4265</f>
        <v>1.7067156725101804</v>
      </c>
      <c r="S4258" s="5">
        <f>VLOOKUP(CONCATENATE($F4258," ",$G4258),AllocFactorMatrix,(S$4+1),FALSE)*$E4265</f>
        <v>6.4811755849250585E-2</v>
      </c>
      <c r="T4258" s="5">
        <f t="shared" si="6100"/>
        <v>57.085229863263216</v>
      </c>
      <c r="U4258" s="5">
        <f>VLOOKUP(CONCATENATE($F4258," ",$G4258),AllocFactorMatrix,(U$4+1),FALSE)*$E4265</f>
        <v>2.2242481363815672</v>
      </c>
      <c r="V4258" s="5">
        <f>VLOOKUP(CONCATENATE($F4258," ",$G4258),AllocFactorMatrix,(V$4+1),FALSE)*$E4265</f>
        <v>30.028634232369253</v>
      </c>
      <c r="W4258" s="5">
        <f>VLOOKUP(CONCATENATE($F4258," ",$G4258),AllocFactorMatrix,(W$4+1),FALSE)*$E4265</f>
        <v>114.84747154910622</v>
      </c>
      <c r="X4258" s="5">
        <f>VLOOKUP(CONCATENATE($F4258," ",$G4258),AllocFactorMatrix,(X$4+1),FALSE)*$E4265</f>
        <v>20.805684645837452</v>
      </c>
      <c r="Y4258" s="5">
        <f>SUBTOTAL(9,U4258:X4258)</f>
        <v>167.90603856369449</v>
      </c>
      <c r="Z4258" s="5">
        <f>VLOOKUP(CONCATENATE($F4258," ",$G4258),AllocFactorMatrix,(Z$4+1),FALSE)*$E4265</f>
        <v>12.890682643835667</v>
      </c>
      <c r="AA4258" s="5">
        <f>VLOOKUP(CONCATENATE($F4258," ",$G4258),AllocFactorMatrix,(AA$4+1),FALSE)*$E4265</f>
        <v>0.25745999562232907</v>
      </c>
      <c r="AB4258" s="5">
        <f t="shared" si="6101"/>
        <v>13.148142639457996</v>
      </c>
      <c r="AC4258" s="5">
        <f>VLOOKUP(CONCATENATE($F4258," ",$G4258),AllocFactorMatrix,(AC$4+1),FALSE)*$E4265</f>
        <v>0.17004895866423264</v>
      </c>
      <c r="AD4258" s="5">
        <f>VLOOKUP(CONCATENATE($F4258," ",$G4258),AllocFactorMatrix,(AD$4+1),FALSE)*$E4265</f>
        <v>0.75545429391996777</v>
      </c>
      <c r="AE4258" s="5">
        <f>VLOOKUP(CONCATENATE($F4258," ",$G4258),AllocFactorMatrix,(AE$4+1),FALSE)*$E4265</f>
        <v>0.15499448600094276</v>
      </c>
    </row>
    <row r="4259" spans="1:31" hidden="1" outlineLevel="1">
      <c r="E4259" s="44"/>
      <c r="F4259" s="167" t="str">
        <f>F4265</f>
        <v>TDPLANT</v>
      </c>
      <c r="G4259" s="48" t="str">
        <f>$G$9</f>
        <v>BULKTRAN</v>
      </c>
      <c r="H4259" s="4">
        <f t="shared" si="6156"/>
        <v>27187.209747088764</v>
      </c>
      <c r="I4259" s="5">
        <f t="shared" ref="I4259:N4259" si="6158">VLOOKUP(CONCATENATE($F4259," ",$G4259),AllocFactorMatrix,(I$4+1),FALSE)*$E4265</f>
        <v>13981.591606478463</v>
      </c>
      <c r="J4259" s="47">
        <f t="shared" si="6158"/>
        <v>3.1279217200675831</v>
      </c>
      <c r="K4259" s="47">
        <f t="shared" si="6158"/>
        <v>5.4767679011781052</v>
      </c>
      <c r="L4259" s="5">
        <f t="shared" si="6158"/>
        <v>3258.6542322775613</v>
      </c>
      <c r="M4259" s="5">
        <f t="shared" si="6158"/>
        <v>45.344132168739584</v>
      </c>
      <c r="N4259" s="5">
        <f t="shared" si="6158"/>
        <v>6.3152453909830291</v>
      </c>
      <c r="O4259" s="5">
        <f t="shared" si="6099"/>
        <v>3310.3136098372838</v>
      </c>
      <c r="P4259" s="5">
        <f>VLOOKUP(CONCATENATE($F4259," ",$G4259),AllocFactorMatrix,(P$4+1),FALSE)*$E4265</f>
        <v>1938.2237771803314</v>
      </c>
      <c r="Q4259" s="5">
        <f>VLOOKUP(CONCATENATE($F4259," ",$G4259),AllocFactorMatrix,(Q$4+1),FALSE)*$E4265</f>
        <v>347.83165946168623</v>
      </c>
      <c r="R4259" s="5">
        <f>VLOOKUP(CONCATENATE($F4259," ",$G4259),AllocFactorMatrix,(R$4+1),FALSE)*$E4265</f>
        <v>70.536710981075785</v>
      </c>
      <c r="S4259" s="5">
        <f>VLOOKUP(CONCATENATE($F4259," ",$G4259),AllocFactorMatrix,(S$4+1),FALSE)*$E4265</f>
        <v>2.6785997012559601</v>
      </c>
      <c r="T4259" s="5">
        <f t="shared" si="6100"/>
        <v>2359.270747324349</v>
      </c>
      <c r="U4259" s="5">
        <f>VLOOKUP(CONCATENATE($F4259," ",$G4259),AllocFactorMatrix,(U$4+1),FALSE)*$E4265</f>
        <v>91.925767409982669</v>
      </c>
      <c r="V4259" s="5">
        <f>VLOOKUP(CONCATENATE($F4259," ",$G4259),AllocFactorMatrix,(V$4+1),FALSE)*$E4265</f>
        <v>1241.0509425332727</v>
      </c>
      <c r="W4259" s="5">
        <f>VLOOKUP(CONCATENATE($F4259," ",$G4259),AllocFactorMatrix,(W$4+1),FALSE)*$E4265</f>
        <v>4746.5216603138124</v>
      </c>
      <c r="X4259" s="5">
        <f>VLOOKUP(CONCATENATE($F4259," ",$G4259),AllocFactorMatrix,(X$4+1),FALSE)*$E4265</f>
        <v>859.876421283691</v>
      </c>
      <c r="Y4259" s="5">
        <f t="shared" ref="Y4259:Y4265" si="6159">SUBTOTAL(9,U4259:X4259)</f>
        <v>6939.3747915407594</v>
      </c>
      <c r="Z4259" s="5">
        <f>VLOOKUP(CONCATENATE($F4259," ",$G4259),AllocFactorMatrix,(Z$4+1),FALSE)*$E4265</f>
        <v>532.75795766244266</v>
      </c>
      <c r="AA4259" s="5">
        <f>VLOOKUP(CONCATENATE($F4259," ",$G4259),AllocFactorMatrix,(AA$4+1),FALSE)*$E4265</f>
        <v>10.640542881809701</v>
      </c>
      <c r="AB4259" s="5">
        <f t="shared" si="6101"/>
        <v>543.39850054425233</v>
      </c>
      <c r="AC4259" s="5">
        <f>VLOOKUP(CONCATENATE($F4259," ",$G4259),AllocFactorMatrix,(AC$4+1),FALSE)*$E4265</f>
        <v>7.0279393592785624</v>
      </c>
      <c r="AD4259" s="5">
        <f>VLOOKUP(CONCATENATE($F4259," ",$G4259),AllocFactorMatrix,(AD$4+1),FALSE)*$E4265</f>
        <v>31.222108080411729</v>
      </c>
      <c r="AE4259" s="5">
        <f>VLOOKUP(CONCATENATE($F4259," ",$G4259),AllocFactorMatrix,(AE$4+1),FALSE)*$E4265</f>
        <v>6.405754302724187</v>
      </c>
    </row>
    <row r="4260" spans="1:31" hidden="1" outlineLevel="1">
      <c r="E4260" s="44"/>
      <c r="F4260" s="167" t="str">
        <f>F4265</f>
        <v>TDPLANT</v>
      </c>
      <c r="G4260" s="48" t="str">
        <f>$G$10</f>
        <v>SUBTRAN</v>
      </c>
      <c r="H4260" s="4">
        <f t="shared" si="6156"/>
        <v>7527.3251136499593</v>
      </c>
      <c r="I4260" s="5">
        <f t="shared" ref="I4260:N4260" si="6160">VLOOKUP(CONCATENATE($F4260," ",$G4260),AllocFactorMatrix,(I$4+1),FALSE)*$E4265</f>
        <v>3845.4858891838139</v>
      </c>
      <c r="J4260" s="47">
        <f t="shared" si="6160"/>
        <v>0.6261790550282067</v>
      </c>
      <c r="K4260" s="47">
        <f t="shared" si="6160"/>
        <v>1.1654267369830169</v>
      </c>
      <c r="L4260" s="5">
        <f t="shared" si="6160"/>
        <v>901.19486101004293</v>
      </c>
      <c r="M4260" s="5">
        <f t="shared" si="6160"/>
        <v>12.594913566572066</v>
      </c>
      <c r="N4260" s="5">
        <f t="shared" si="6160"/>
        <v>2.2796208364120125</v>
      </c>
      <c r="O4260" s="5">
        <f t="shared" si="6099"/>
        <v>916.069395413027</v>
      </c>
      <c r="P4260" s="5">
        <f>VLOOKUP(CONCATENATE($F4260," ",$G4260),AllocFactorMatrix,(P$4+1),FALSE)*$E4265</f>
        <v>520.28997172204902</v>
      </c>
      <c r="Q4260" s="5">
        <f>VLOOKUP(CONCATENATE($F4260," ",$G4260),AllocFactorMatrix,(Q$4+1),FALSE)*$E4265</f>
        <v>93.631256409686927</v>
      </c>
      <c r="R4260" s="5">
        <f>VLOOKUP(CONCATENATE($F4260," ",$G4260),AllocFactorMatrix,(R$4+1),FALSE)*$E4265</f>
        <v>24.577482910464106</v>
      </c>
      <c r="S4260" s="5">
        <f>VLOOKUP(CONCATENATE($F4260," ",$G4260),AllocFactorMatrix,(S$4+1),FALSE)*$E4265</f>
        <v>0</v>
      </c>
      <c r="T4260" s="5">
        <f t="shared" si="6100"/>
        <v>638.49871104220006</v>
      </c>
      <c r="U4260" s="5">
        <f>VLOOKUP(CONCATENATE($F4260," ",$G4260),AllocFactorMatrix,(U$4+1),FALSE)*$E4265</f>
        <v>23.486227942524586</v>
      </c>
      <c r="V4260" s="5">
        <f>VLOOKUP(CONCATENATE($F4260," ",$G4260),AllocFactorMatrix,(V$4+1),FALSE)*$E4265</f>
        <v>329.5345521492942</v>
      </c>
      <c r="W4260" s="5">
        <f>VLOOKUP(CONCATENATE($F4260," ",$G4260),AllocFactorMatrix,(W$4+1),FALSE)*$E4265</f>
        <v>1624.8595407970943</v>
      </c>
      <c r="X4260" s="5">
        <f>VLOOKUP(CONCATENATE($F4260," ",$G4260),AllocFactorMatrix,(X$4+1),FALSE)*$E4265</f>
        <v>0</v>
      </c>
      <c r="Y4260" s="5">
        <f t="shared" si="6159"/>
        <v>1977.880320888913</v>
      </c>
      <c r="Z4260" s="5">
        <f>VLOOKUP(CONCATENATE($F4260," ",$G4260),AllocFactorMatrix,(Z$4+1),FALSE)*$E4265</f>
        <v>142.83213091286362</v>
      </c>
      <c r="AA4260" s="5">
        <f>VLOOKUP(CONCATENATE($F4260," ",$G4260),AllocFactorMatrix,(AA$4+1),FALSE)*$E4265</f>
        <v>2.8678573767126587</v>
      </c>
      <c r="AB4260" s="5">
        <f t="shared" si="6101"/>
        <v>145.69998828957628</v>
      </c>
      <c r="AC4260" s="5">
        <f>VLOOKUP(CONCATENATE($F4260," ",$G4260),AllocFactorMatrix,(AC$4+1),FALSE)*$E4265</f>
        <v>1.899203040418064</v>
      </c>
      <c r="AD4260" s="5">
        <f>VLOOKUP(CONCATENATE($F4260," ",$G4260),AllocFactorMatrix,(AD$4+1),FALSE)*$E4265</f>
        <v>0</v>
      </c>
      <c r="AE4260" s="5">
        <f>VLOOKUP(CONCATENATE($F4260," ",$G4260),AllocFactorMatrix,(AE$4+1),FALSE)*$E4265</f>
        <v>0</v>
      </c>
    </row>
    <row r="4261" spans="1:31" hidden="1" outlineLevel="1">
      <c r="E4261" s="44"/>
      <c r="F4261" s="167" t="str">
        <f>F4265</f>
        <v>TDPLANT</v>
      </c>
      <c r="G4261" s="48" t="str">
        <f>$G$11</f>
        <v>DISTPRI</v>
      </c>
      <c r="H4261" s="4">
        <f t="shared" si="6156"/>
        <v>29691.599853843614</v>
      </c>
      <c r="I4261" s="5">
        <f t="shared" ref="I4261:N4261" si="6161">VLOOKUP(CONCATENATE($F4261," ",$G4261),AllocFactorMatrix,(I$4+1),FALSE)*$E4265</f>
        <v>19439.077520035036</v>
      </c>
      <c r="J4261" s="47">
        <f t="shared" si="6161"/>
        <v>3.1919247182427948</v>
      </c>
      <c r="K4261" s="47">
        <f t="shared" si="6161"/>
        <v>5.905975011051531</v>
      </c>
      <c r="L4261" s="5">
        <f t="shared" si="6161"/>
        <v>4548.2281610360824</v>
      </c>
      <c r="M4261" s="5">
        <f t="shared" si="6161"/>
        <v>63.556639045163358</v>
      </c>
      <c r="N4261" s="5">
        <f t="shared" si="6161"/>
        <v>0</v>
      </c>
      <c r="O4261" s="5">
        <f t="shared" si="6099"/>
        <v>4611.7848000812455</v>
      </c>
      <c r="P4261" s="5">
        <f>VLOOKUP(CONCATENATE($F4261," ",$G4261),AllocFactorMatrix,(P$4+1),FALSE)*$E4265</f>
        <v>2637.6117441800238</v>
      </c>
      <c r="Q4261" s="5">
        <f>VLOOKUP(CONCATENATE($F4261," ",$G4261),AllocFactorMatrix,(Q$4+1),FALSE)*$E4265</f>
        <v>474.6233786985685</v>
      </c>
      <c r="R4261" s="5">
        <f>VLOOKUP(CONCATENATE($F4261," ",$G4261),AllocFactorMatrix,(R$4+1),FALSE)*$E4265</f>
        <v>0</v>
      </c>
      <c r="S4261" s="5">
        <f>VLOOKUP(CONCATENATE($F4261," ",$G4261),AllocFactorMatrix,(S$4+1),FALSE)*$E4265</f>
        <v>0</v>
      </c>
      <c r="T4261" s="5">
        <f t="shared" si="6100"/>
        <v>3112.2351228785924</v>
      </c>
      <c r="U4261" s="5">
        <f>VLOOKUP(CONCATENATE($F4261," ",$G4261),AllocFactorMatrix,(U$4+1),FALSE)*$E4265</f>
        <v>119.44026403134171</v>
      </c>
      <c r="V4261" s="5">
        <f>VLOOKUP(CONCATENATE($F4261," ",$G4261),AllocFactorMatrix,(V$4+1),FALSE)*$E4265</f>
        <v>1651.6035854464533</v>
      </c>
      <c r="W4261" s="5">
        <f>VLOOKUP(CONCATENATE($F4261," ",$G4261),AllocFactorMatrix,(W$4+1),FALSE)*$E4265</f>
        <v>0</v>
      </c>
      <c r="X4261" s="5">
        <f>VLOOKUP(CONCATENATE($F4261," ",$G4261),AllocFactorMatrix,(X$4+1),FALSE)*$E4265</f>
        <v>0</v>
      </c>
      <c r="Y4261" s="5">
        <f t="shared" si="6159"/>
        <v>1771.043849477795</v>
      </c>
      <c r="Z4261" s="5">
        <f>VLOOKUP(CONCATENATE($F4261," ",$G4261),AllocFactorMatrix,(Z$4+1),FALSE)*$E4265</f>
        <v>724.27868678262337</v>
      </c>
      <c r="AA4261" s="5">
        <f>VLOOKUP(CONCATENATE($F4261," ",$G4261),AllocFactorMatrix,(AA$4+1),FALSE)*$E4265</f>
        <v>14.537415438205233</v>
      </c>
      <c r="AB4261" s="5">
        <f t="shared" si="6101"/>
        <v>738.81610222082861</v>
      </c>
      <c r="AC4261" s="5">
        <f>VLOOKUP(CONCATENATE($F4261," ",$G4261),AllocFactorMatrix,(AC$4+1),FALSE)*$E4265</f>
        <v>9.5445594208240934</v>
      </c>
      <c r="AD4261" s="5">
        <f>VLOOKUP(CONCATENATE($F4261," ",$G4261),AllocFactorMatrix,(AD$4+1),FALSE)*$E4265</f>
        <v>0</v>
      </c>
      <c r="AE4261" s="5">
        <f>VLOOKUP(CONCATENATE($F4261," ",$G4261),AllocFactorMatrix,(AE$4+1),FALSE)*$E4265</f>
        <v>0</v>
      </c>
    </row>
    <row r="4262" spans="1:31" hidden="1" outlineLevel="1">
      <c r="E4262" s="44"/>
      <c r="F4262" s="167" t="str">
        <f>F4265</f>
        <v>TDPLANT</v>
      </c>
      <c r="G4262" s="48" t="str">
        <f>$G$12</f>
        <v>DISTSEC</v>
      </c>
      <c r="H4262" s="4">
        <f t="shared" si="6156"/>
        <v>14302.911670186659</v>
      </c>
      <c r="I4262" s="5">
        <f t="shared" ref="I4262:N4262" si="6162">VLOOKUP(CONCATENATE($F4262," ",$G4262),AllocFactorMatrix,(I$4+1),FALSE)*$E4265</f>
        <v>10611.63289793904</v>
      </c>
      <c r="J4262" s="47">
        <f t="shared" si="6162"/>
        <v>2.6305691002749447</v>
      </c>
      <c r="K4262" s="47">
        <f t="shared" si="6162"/>
        <v>3.4073119448443183</v>
      </c>
      <c r="L4262" s="5">
        <f t="shared" si="6162"/>
        <v>2138.9530190900969</v>
      </c>
      <c r="M4262" s="5">
        <f t="shared" si="6162"/>
        <v>0</v>
      </c>
      <c r="N4262" s="5">
        <f t="shared" si="6162"/>
        <v>0</v>
      </c>
      <c r="O4262" s="5">
        <f t="shared" si="6099"/>
        <v>2138.9530190900969</v>
      </c>
      <c r="P4262" s="5">
        <f>VLOOKUP(CONCATENATE($F4262," ",$G4262),AllocFactorMatrix,(P$4+1),FALSE)*$E4265</f>
        <v>1067.7521404301049</v>
      </c>
      <c r="Q4262" s="5">
        <f>VLOOKUP(CONCATENATE($F4262," ",$G4262),AllocFactorMatrix,(Q$4+1),FALSE)*$E4265</f>
        <v>0</v>
      </c>
      <c r="R4262" s="5">
        <f>VLOOKUP(CONCATENATE($F4262," ",$G4262),AllocFactorMatrix,(R$4+1),FALSE)*$E4265</f>
        <v>0</v>
      </c>
      <c r="S4262" s="5">
        <f>VLOOKUP(CONCATENATE($F4262," ",$G4262),AllocFactorMatrix,(S$4+1),FALSE)*$E4265</f>
        <v>0</v>
      </c>
      <c r="T4262" s="5">
        <f t="shared" si="6100"/>
        <v>1067.7521404301049</v>
      </c>
      <c r="U4262" s="5">
        <f>VLOOKUP(CONCATENATE($F4262," ",$G4262),AllocFactorMatrix,(U$4+1),FALSE)*$E4265</f>
        <v>39.986721638431348</v>
      </c>
      <c r="V4262" s="5">
        <f>VLOOKUP(CONCATENATE($F4262," ",$G4262),AllocFactorMatrix,(V$4+1),FALSE)*$E4265</f>
        <v>0</v>
      </c>
      <c r="W4262" s="5">
        <f>VLOOKUP(CONCATENATE($F4262," ",$G4262),AllocFactorMatrix,(W$4+1),FALSE)*$E4265</f>
        <v>0</v>
      </c>
      <c r="X4262" s="5">
        <f>VLOOKUP(CONCATENATE($F4262," ",$G4262),AllocFactorMatrix,(X$4+1),FALSE)*$E4265</f>
        <v>0</v>
      </c>
      <c r="Y4262" s="5">
        <f t="shared" si="6159"/>
        <v>39.986721638431348</v>
      </c>
      <c r="Z4262" s="5">
        <f>VLOOKUP(CONCATENATE($F4262," ",$G4262),AllocFactorMatrix,(Z$4+1),FALSE)*$E4265</f>
        <v>302.19439282253001</v>
      </c>
      <c r="AA4262" s="5">
        <f>VLOOKUP(CONCATENATE($F4262," ",$G4262),AllocFactorMatrix,(AA$4+1),FALSE)*$E4265</f>
        <v>0</v>
      </c>
      <c r="AB4262" s="5">
        <f t="shared" si="6101"/>
        <v>302.19439282253001</v>
      </c>
      <c r="AC4262" s="5">
        <f>VLOOKUP(CONCATENATE($F4262," ",$G4262),AllocFactorMatrix,(AC$4+1),FALSE)*$E4265</f>
        <v>3.5730170850191176</v>
      </c>
      <c r="AD4262" s="5">
        <f>VLOOKUP(CONCATENATE($F4262," ",$G4262),AllocFactorMatrix,(AD$4+1),FALSE)*$E4265</f>
        <v>109.97643021976236</v>
      </c>
      <c r="AE4262" s="5">
        <f>VLOOKUP(CONCATENATE($F4262," ",$G4262),AllocFactorMatrix,(AE$4+1),FALSE)*$E4265</f>
        <v>22.805169916556807</v>
      </c>
    </row>
    <row r="4263" spans="1:31" hidden="1" outlineLevel="1">
      <c r="E4263" s="44"/>
      <c r="F4263" s="167" t="str">
        <f>F4265</f>
        <v>TDPLANT</v>
      </c>
      <c r="G4263" s="48" t="str">
        <f>$G$13</f>
        <v>ENERGY</v>
      </c>
      <c r="H4263" s="4">
        <f t="shared" si="6156"/>
        <v>0</v>
      </c>
      <c r="I4263" s="5">
        <f t="shared" ref="I4263:N4263" si="6163">VLOOKUP(CONCATENATE($F4263," ",$G4263),AllocFactorMatrix,(I$4+1),FALSE)*$E4265</f>
        <v>0</v>
      </c>
      <c r="J4263" s="47">
        <f t="shared" si="6163"/>
        <v>0</v>
      </c>
      <c r="K4263" s="47">
        <f t="shared" si="6163"/>
        <v>0</v>
      </c>
      <c r="L4263" s="5">
        <f t="shared" si="6163"/>
        <v>0</v>
      </c>
      <c r="M4263" s="5">
        <f t="shared" si="6163"/>
        <v>0</v>
      </c>
      <c r="N4263" s="5">
        <f t="shared" si="6163"/>
        <v>0</v>
      </c>
      <c r="O4263" s="5">
        <f t="shared" si="6099"/>
        <v>0</v>
      </c>
      <c r="P4263" s="5">
        <f>VLOOKUP(CONCATENATE($F4263," ",$G4263),AllocFactorMatrix,(P$4+1),FALSE)*$E4265</f>
        <v>0</v>
      </c>
      <c r="Q4263" s="5">
        <f>VLOOKUP(CONCATENATE($F4263," ",$G4263),AllocFactorMatrix,(Q$4+1),FALSE)*$E4265</f>
        <v>0</v>
      </c>
      <c r="R4263" s="5">
        <f>VLOOKUP(CONCATENATE($F4263," ",$G4263),AllocFactorMatrix,(R$4+1),FALSE)*$E4265</f>
        <v>0</v>
      </c>
      <c r="S4263" s="5">
        <f>VLOOKUP(CONCATENATE($F4263," ",$G4263),AllocFactorMatrix,(S$4+1),FALSE)*$E4265</f>
        <v>0</v>
      </c>
      <c r="T4263" s="5">
        <f t="shared" si="6100"/>
        <v>0</v>
      </c>
      <c r="U4263" s="5">
        <f>VLOOKUP(CONCATENATE($F4263," ",$G4263),AllocFactorMatrix,(U$4+1),FALSE)*$E4265</f>
        <v>0</v>
      </c>
      <c r="V4263" s="5">
        <f>VLOOKUP(CONCATENATE($F4263," ",$G4263),AllocFactorMatrix,(V$4+1),FALSE)*$E4265</f>
        <v>0</v>
      </c>
      <c r="W4263" s="5">
        <f>VLOOKUP(CONCATENATE($F4263," ",$G4263),AllocFactorMatrix,(W$4+1),FALSE)*$E4265</f>
        <v>0</v>
      </c>
      <c r="X4263" s="5">
        <f>VLOOKUP(CONCATENATE($F4263," ",$G4263),AllocFactorMatrix,(X$4+1),FALSE)*$E4265</f>
        <v>0</v>
      </c>
      <c r="Y4263" s="5">
        <f t="shared" si="6159"/>
        <v>0</v>
      </c>
      <c r="Z4263" s="5">
        <f>VLOOKUP(CONCATENATE($F4263," ",$G4263),AllocFactorMatrix,(Z$4+1),FALSE)*$E4265</f>
        <v>0</v>
      </c>
      <c r="AA4263" s="5">
        <f>VLOOKUP(CONCATENATE($F4263," ",$G4263),AllocFactorMatrix,(AA$4+1),FALSE)*$E4265</f>
        <v>0</v>
      </c>
      <c r="AB4263" s="5">
        <f t="shared" si="6101"/>
        <v>0</v>
      </c>
      <c r="AC4263" s="5">
        <f>VLOOKUP(CONCATENATE($F4263," ",$G4263),AllocFactorMatrix,(AC$4+1),FALSE)*$E4265</f>
        <v>0</v>
      </c>
      <c r="AD4263" s="5">
        <f>VLOOKUP(CONCATENATE($F4263," ",$G4263),AllocFactorMatrix,(AD$4+1),FALSE)*$E4265</f>
        <v>0</v>
      </c>
      <c r="AE4263" s="5">
        <f>VLOOKUP(CONCATENATE($F4263," ",$G4263),AllocFactorMatrix,(AE$4+1),FALSE)*$E4265</f>
        <v>0</v>
      </c>
    </row>
    <row r="4264" spans="1:31" hidden="1" outlineLevel="1">
      <c r="E4264" s="44"/>
      <c r="F4264" s="167" t="str">
        <f>F4265</f>
        <v>TDPLANT</v>
      </c>
      <c r="G4264" s="48" t="str">
        <f>$G$14</f>
        <v>CUSTOMER</v>
      </c>
      <c r="H4264" s="4">
        <f t="shared" si="6156"/>
        <v>6269.1282598692142</v>
      </c>
      <c r="I4264" s="5">
        <f t="shared" ref="I4264:N4264" si="6164">VLOOKUP(CONCATENATE($F4264," ",$G4264),AllocFactorMatrix,(I$4+1),FALSE)*$E4265</f>
        <v>2931.0000177790594</v>
      </c>
      <c r="J4264" s="47">
        <f t="shared" si="6164"/>
        <v>0.59144283215380233</v>
      </c>
      <c r="K4264" s="47">
        <f t="shared" si="6164"/>
        <v>0.3365788737739992</v>
      </c>
      <c r="L4264" s="5">
        <f t="shared" si="6164"/>
        <v>990.36971152956346</v>
      </c>
      <c r="M4264" s="5">
        <f t="shared" si="6164"/>
        <v>66.982489714051695</v>
      </c>
      <c r="N4264" s="5">
        <f t="shared" si="6164"/>
        <v>11.282989691451123</v>
      </c>
      <c r="O4264" s="5">
        <f t="shared" si="6099"/>
        <v>1068.6351909350662</v>
      </c>
      <c r="P4264" s="5">
        <f>VLOOKUP(CONCATENATE($F4264," ",$G4264),AllocFactorMatrix,(P$4+1),FALSE)*$E4265</f>
        <v>80.746932247524967</v>
      </c>
      <c r="Q4264" s="5">
        <f>VLOOKUP(CONCATENATE($F4264," ",$G4264),AllocFactorMatrix,(Q$4+1),FALSE)*$E4265</f>
        <v>23.562135765318857</v>
      </c>
      <c r="R4264" s="5">
        <f>VLOOKUP(CONCATENATE($F4264," ",$G4264),AllocFactorMatrix,(R$4+1),FALSE)*$E4265</f>
        <v>27.74934849275693</v>
      </c>
      <c r="S4264" s="5">
        <f>VLOOKUP(CONCATENATE($F4264," ",$G4264),AllocFactorMatrix,(S$4+1),FALSE)*$E4265</f>
        <v>3.46862077157627</v>
      </c>
      <c r="T4264" s="5">
        <f t="shared" si="6100"/>
        <v>135.52703727717702</v>
      </c>
      <c r="U4264" s="5">
        <f>VLOOKUP(CONCATENATE($F4264," ",$G4264),AllocFactorMatrix,(U$4+1),FALSE)*$E4265</f>
        <v>0.53141673235921782</v>
      </c>
      <c r="V4264" s="5">
        <f>VLOOKUP(CONCATENATE($F4264," ",$G4264),AllocFactorMatrix,(V$4+1),FALSE)*$E4265</f>
        <v>16.707008093689183</v>
      </c>
      <c r="W4264" s="5">
        <f>VLOOKUP(CONCATENATE($F4264," ",$G4264),AllocFactorMatrix,(W$4+1),FALSE)*$E4265</f>
        <v>46.645266866751577</v>
      </c>
      <c r="X4264" s="5">
        <f>VLOOKUP(CONCATENATE($F4264," ",$G4264),AllocFactorMatrix,(X$4+1),FALSE)*$E4265</f>
        <v>13.874440606288776</v>
      </c>
      <c r="Y4264" s="5">
        <f t="shared" si="6159"/>
        <v>77.758132299088757</v>
      </c>
      <c r="Z4264" s="5">
        <f>VLOOKUP(CONCATENATE($F4264," ",$G4264),AllocFactorMatrix,(Z$4+1),FALSE)*$E4265</f>
        <v>16.26069781794093</v>
      </c>
      <c r="AA4264" s="5">
        <f>VLOOKUP(CONCATENATE($F4264," ",$G4264),AllocFactorMatrix,(AA$4+1),FALSE)*$E4265</f>
        <v>0.30785267818222511</v>
      </c>
      <c r="AB4264" s="5">
        <f t="shared" si="6101"/>
        <v>16.568550496123155</v>
      </c>
      <c r="AC4264" s="5">
        <f>VLOOKUP(CONCATENATE($F4264," ",$G4264),AllocFactorMatrix,(AC$4+1),FALSE)*$E4265</f>
        <v>1.5866901841524141</v>
      </c>
      <c r="AD4264" s="5">
        <f>VLOOKUP(CONCATENATE($F4264," ",$G4264),AllocFactorMatrix,(AD$4+1),FALSE)*$E4265</f>
        <v>1797.0184127070445</v>
      </c>
      <c r="AE4264" s="5">
        <f>VLOOKUP(CONCATENATE($F4264," ",$G4264),AllocFactorMatrix,(AE$4+1),FALSE)*$E4265</f>
        <v>240.10620648557381</v>
      </c>
    </row>
    <row r="4265" spans="1:31" collapsed="1">
      <c r="D4265" s="48" t="str">
        <f>+D3305</f>
        <v>Adj 58 - Sales and Use Tax</v>
      </c>
      <c r="E4265" s="56">
        <f>-ROUND(0.21*E3305,0)</f>
        <v>85636</v>
      </c>
      <c r="F4265" s="88" t="str">
        <f>+F3305</f>
        <v>TDPLANT</v>
      </c>
      <c r="G4265" s="48" t="str">
        <f>$G$15</f>
        <v>TOTAL</v>
      </c>
      <c r="H4265" s="4">
        <f t="shared" si="6156"/>
        <v>85636</v>
      </c>
      <c r="I4265" s="5">
        <f t="shared" ref="I4265:N4265" si="6165">VLOOKUP(CONCATENATE($F4265," ",$G4265),AllocFactorMatrix,(I$4+1),FALSE)*$E4265</f>
        <v>51147.088387865893</v>
      </c>
      <c r="J4265" s="47">
        <f t="shared" si="6165"/>
        <v>10.24372103714888</v>
      </c>
      <c r="K4265" s="47">
        <f t="shared" si="6165"/>
        <v>16.424577074880442</v>
      </c>
      <c r="L4265" s="5">
        <f t="shared" si="6165"/>
        <v>11916.246817637488</v>
      </c>
      <c r="M4265" s="5">
        <f t="shared" si="6165"/>
        <v>189.57532716796968</v>
      </c>
      <c r="N4265" s="5">
        <f t="shared" si="6165"/>
        <v>20.030660439139577</v>
      </c>
      <c r="O4265" s="5">
        <f t="shared" si="6099"/>
        <v>12125.852805244596</v>
      </c>
      <c r="P4265" s="5">
        <f>VLOOKUP(CONCATENATE($F4265," ",$G4265),AllocFactorMatrix,(P$4+1),FALSE)*$E4265</f>
        <v>6291.5220869420609</v>
      </c>
      <c r="Q4265" s="5">
        <f>VLOOKUP(CONCATENATE($F4265," ",$G4265),AllocFactorMatrix,(Q$4+1),FALSE)*$E4265</f>
        <v>948.06461158813681</v>
      </c>
      <c r="R4265" s="5">
        <f>VLOOKUP(CONCATENATE($F4265," ",$G4265),AllocFactorMatrix,(R$4+1),FALSE)*$E4265</f>
        <v>124.57025805680702</v>
      </c>
      <c r="S4265" s="5">
        <f>VLOOKUP(CONCATENATE($F4265," ",$G4265),AllocFactorMatrix,(S$4+1),FALSE)*$E4265</f>
        <v>6.2120322286814815</v>
      </c>
      <c r="T4265" s="5">
        <f t="shared" si="6100"/>
        <v>7370.3689888156869</v>
      </c>
      <c r="U4265" s="5">
        <f>VLOOKUP(CONCATENATE($F4265," ",$G4265),AllocFactorMatrix,(U$4+1),FALSE)*$E4265</f>
        <v>277.59464589102112</v>
      </c>
      <c r="V4265" s="5">
        <f>VLOOKUP(CONCATENATE($F4265," ",$G4265),AllocFactorMatrix,(V$4+1),FALSE)*$E4265</f>
        <v>3268.9247224550791</v>
      </c>
      <c r="W4265" s="5">
        <f>VLOOKUP(CONCATENATE($F4265," ",$G4265),AllocFactorMatrix,(W$4+1),FALSE)*$E4265</f>
        <v>6532.8739395267648</v>
      </c>
      <c r="X4265" s="5">
        <f>VLOOKUP(CONCATENATE($F4265," ",$G4265),AllocFactorMatrix,(X$4+1),FALSE)*$E4265</f>
        <v>894.55654653581723</v>
      </c>
      <c r="Y4265" s="5">
        <f t="shared" si="6159"/>
        <v>10973.949854408684</v>
      </c>
      <c r="Z4265" s="5">
        <f>VLOOKUP(CONCATENATE($F4265," ",$G4265),AllocFactorMatrix,(Z$4+1),FALSE)*$E4265</f>
        <v>1731.2145486422362</v>
      </c>
      <c r="AA4265" s="5">
        <f>VLOOKUP(CONCATENATE($F4265," ",$G4265),AllocFactorMatrix,(AA$4+1),FALSE)*$E4265</f>
        <v>28.61112837053215</v>
      </c>
      <c r="AB4265" s="5">
        <f t="shared" si="6101"/>
        <v>1759.8256770127684</v>
      </c>
      <c r="AC4265" s="5">
        <f>VLOOKUP(CONCATENATE($F4265," ",$G4265),AllocFactorMatrix,(AC$4+1),FALSE)*$E4265</f>
        <v>23.801458048356483</v>
      </c>
      <c r="AD4265" s="5">
        <f>VLOOKUP(CONCATENATE($F4265," ",$G4265),AllocFactorMatrix,(AD$4+1),FALSE)*$E4265</f>
        <v>1938.9724053011385</v>
      </c>
      <c r="AE4265" s="5">
        <f>VLOOKUP(CONCATENATE($F4265," ",$G4265),AllocFactorMatrix,(AE$4+1),FALSE)*$E4265</f>
        <v>269.47212519085576</v>
      </c>
    </row>
    <row r="4266" spans="1:31" s="44" customFormat="1" hidden="1" outlineLevel="1">
      <c r="A4266" s="49"/>
      <c r="B4266" s="97"/>
      <c r="C4266" s="48"/>
      <c r="D4266" s="48"/>
      <c r="F4266" s="167" t="str">
        <f>F4273</f>
        <v>RB_GUP-Land_P</v>
      </c>
      <c r="G4266" s="48" t="str">
        <f>$G$8</f>
        <v>PRODUCTION</v>
      </c>
      <c r="H4266" s="46">
        <f t="shared" si="6156"/>
        <v>-205975.00000000003</v>
      </c>
      <c r="I4266" s="47">
        <f t="shared" ref="I4266:N4266" si="6166">VLOOKUP(CONCATENATE($F4266," ",$G4266),AllocFactorMatrix,(I$4+1),FALSE)*$E4273</f>
        <v>-105926.95454717561</v>
      </c>
      <c r="J4266" s="47">
        <f t="shared" si="6166"/>
        <v>-23.697675571871063</v>
      </c>
      <c r="K4266" s="47">
        <f t="shared" si="6166"/>
        <v>-41.492940207516348</v>
      </c>
      <c r="L4266" s="47">
        <f t="shared" si="6166"/>
        <v>-24688.127679790443</v>
      </c>
      <c r="M4266" s="47">
        <f t="shared" si="6166"/>
        <v>-343.53498245461719</v>
      </c>
      <c r="N4266" s="47">
        <f t="shared" si="6166"/>
        <v>-47.845390590221143</v>
      </c>
      <c r="O4266" s="47">
        <f t="shared" ref="O4266:O4289" si="6167">SUBTOTAL(9,L4266:N4266)</f>
        <v>-25079.508052835281</v>
      </c>
      <c r="P4266" s="47">
        <f>VLOOKUP(CONCATENATE($F4266," ",$G4266),AllocFactorMatrix,(P$4+1),FALSE)*$E4273</f>
        <v>-14684.318332721446</v>
      </c>
      <c r="Q4266" s="47">
        <f>VLOOKUP(CONCATENATE($F4266," ",$G4266),AllocFactorMatrix,(Q$4+1),FALSE)*$E4273</f>
        <v>-2635.2327702658999</v>
      </c>
      <c r="R4266" s="47">
        <f>VLOOKUP(CONCATENATE($F4266," ",$G4266),AllocFactorMatrix,(R$4+1),FALSE)*$E4273</f>
        <v>-534.3983137468839</v>
      </c>
      <c r="S4266" s="47">
        <f>VLOOKUP(CONCATENATE($F4266," ",$G4266),AllocFactorMatrix,(S$4+1),FALSE)*$E4273</f>
        <v>-20.293534297879749</v>
      </c>
      <c r="T4266" s="47">
        <f t="shared" ref="T4266:T4289" si="6168">SUBTOTAL(9,P4266:S4266)</f>
        <v>-17874.242951032105</v>
      </c>
      <c r="U4266" s="47">
        <f>VLOOKUP(CONCATENATE($F4266," ",$G4266),AllocFactorMatrix,(U$4+1),FALSE)*$E4273</f>
        <v>-696.44550207285238</v>
      </c>
      <c r="V4266" s="47">
        <f>VLOOKUP(CONCATENATE($F4266," ",$G4266),AllocFactorMatrix,(V$4+1),FALSE)*$E4273</f>
        <v>-9402.4164401668149</v>
      </c>
      <c r="W4266" s="47">
        <f>VLOOKUP(CONCATENATE($F4266," ",$G4266),AllocFactorMatrix,(W$4+1),FALSE)*$E4273</f>
        <v>-35960.468473151304</v>
      </c>
      <c r="X4266" s="47">
        <f>VLOOKUP(CONCATENATE($F4266," ",$G4266),AllocFactorMatrix,(X$4+1),FALSE)*$E4273</f>
        <v>-6514.5723861152637</v>
      </c>
      <c r="Y4266" s="47">
        <f>SUBTOTAL(9,U4266:X4266)</f>
        <v>-52573.902801506236</v>
      </c>
      <c r="Z4266" s="47">
        <f>VLOOKUP(CONCATENATE($F4266," ",$G4266),AllocFactorMatrix,(Z$4+1),FALSE)*$E4273</f>
        <v>-4036.2663675433687</v>
      </c>
      <c r="AA4266" s="47">
        <f>VLOOKUP(CONCATENATE($F4266," ",$G4266),AllocFactorMatrix,(AA$4+1),FALSE)*$E4273</f>
        <v>-80.614591952211669</v>
      </c>
      <c r="AB4266" s="47">
        <f t="shared" ref="AB4266:AB4289" si="6169">SUBTOTAL(9,Z4266:AA4266)</f>
        <v>-4116.8809594955801</v>
      </c>
      <c r="AC4266" s="47">
        <f>VLOOKUP(CONCATENATE($F4266," ",$G4266),AllocFactorMatrix,(AC$4+1),FALSE)*$E4273</f>
        <v>-53.244883273922952</v>
      </c>
      <c r="AD4266" s="47">
        <f>VLOOKUP(CONCATENATE($F4266," ",$G4266),AllocFactorMatrix,(AD$4+1),FALSE)*$E4273</f>
        <v>-236.5440871530202</v>
      </c>
      <c r="AE4266" s="47">
        <f>VLOOKUP(CONCATENATE($F4266," ",$G4266),AllocFactorMatrix,(AE$4+1),FALSE)*$E4273</f>
        <v>-48.531101748861886</v>
      </c>
    </row>
    <row r="4267" spans="1:31" s="44" customFormat="1" hidden="1" outlineLevel="1">
      <c r="A4267" s="49"/>
      <c r="B4267" s="97"/>
      <c r="C4267" s="48"/>
      <c r="D4267" s="48"/>
      <c r="F4267" s="167" t="str">
        <f>F4273</f>
        <v>RB_GUP-Land_P</v>
      </c>
      <c r="G4267" s="48" t="str">
        <f>$G$9</f>
        <v>BULKTRAN</v>
      </c>
      <c r="H4267" s="46">
        <f t="shared" si="6156"/>
        <v>0</v>
      </c>
      <c r="I4267" s="47">
        <f t="shared" ref="I4267:N4267" si="6170">VLOOKUP(CONCATENATE($F4267," ",$G4267),AllocFactorMatrix,(I$4+1),FALSE)*$E4273</f>
        <v>0</v>
      </c>
      <c r="J4267" s="47">
        <f t="shared" si="6170"/>
        <v>0</v>
      </c>
      <c r="K4267" s="47">
        <f t="shared" si="6170"/>
        <v>0</v>
      </c>
      <c r="L4267" s="47">
        <f t="shared" si="6170"/>
        <v>0</v>
      </c>
      <c r="M4267" s="47">
        <f t="shared" si="6170"/>
        <v>0</v>
      </c>
      <c r="N4267" s="47">
        <f t="shared" si="6170"/>
        <v>0</v>
      </c>
      <c r="O4267" s="47">
        <f t="shared" si="6167"/>
        <v>0</v>
      </c>
      <c r="P4267" s="47">
        <f>VLOOKUP(CONCATENATE($F4267," ",$G4267),AllocFactorMatrix,(P$4+1),FALSE)*$E4273</f>
        <v>0</v>
      </c>
      <c r="Q4267" s="47">
        <f>VLOOKUP(CONCATENATE($F4267," ",$G4267),AllocFactorMatrix,(Q$4+1),FALSE)*$E4273</f>
        <v>0</v>
      </c>
      <c r="R4267" s="47">
        <f>VLOOKUP(CONCATENATE($F4267," ",$G4267),AllocFactorMatrix,(R$4+1),FALSE)*$E4273</f>
        <v>0</v>
      </c>
      <c r="S4267" s="47">
        <f>VLOOKUP(CONCATENATE($F4267," ",$G4267),AllocFactorMatrix,(S$4+1),FALSE)*$E4273</f>
        <v>0</v>
      </c>
      <c r="T4267" s="47">
        <f t="shared" si="6168"/>
        <v>0</v>
      </c>
      <c r="U4267" s="47">
        <f>VLOOKUP(CONCATENATE($F4267," ",$G4267),AllocFactorMatrix,(U$4+1),FALSE)*$E4273</f>
        <v>0</v>
      </c>
      <c r="V4267" s="47">
        <f>VLOOKUP(CONCATENATE($F4267," ",$G4267),AllocFactorMatrix,(V$4+1),FALSE)*$E4273</f>
        <v>0</v>
      </c>
      <c r="W4267" s="47">
        <f>VLOOKUP(CONCATENATE($F4267," ",$G4267),AllocFactorMatrix,(W$4+1),FALSE)*$E4273</f>
        <v>0</v>
      </c>
      <c r="X4267" s="47">
        <f>VLOOKUP(CONCATENATE($F4267," ",$G4267),AllocFactorMatrix,(X$4+1),FALSE)*$E4273</f>
        <v>0</v>
      </c>
      <c r="Y4267" s="47">
        <f t="shared" ref="Y4267:Y4273" si="6171">SUBTOTAL(9,U4267:X4267)</f>
        <v>0</v>
      </c>
      <c r="Z4267" s="47">
        <f>VLOOKUP(CONCATENATE($F4267," ",$G4267),AllocFactorMatrix,(Z$4+1),FALSE)*$E4273</f>
        <v>0</v>
      </c>
      <c r="AA4267" s="47">
        <f>VLOOKUP(CONCATENATE($F4267," ",$G4267),AllocFactorMatrix,(AA$4+1),FALSE)*$E4273</f>
        <v>0</v>
      </c>
      <c r="AB4267" s="47">
        <f t="shared" si="6169"/>
        <v>0</v>
      </c>
      <c r="AC4267" s="47">
        <f>VLOOKUP(CONCATENATE($F4267," ",$G4267),AllocFactorMatrix,(AC$4+1),FALSE)*$E4273</f>
        <v>0</v>
      </c>
      <c r="AD4267" s="47">
        <f>VLOOKUP(CONCATENATE($F4267," ",$G4267),AllocFactorMatrix,(AD$4+1),FALSE)*$E4273</f>
        <v>0</v>
      </c>
      <c r="AE4267" s="47">
        <f>VLOOKUP(CONCATENATE($F4267," ",$G4267),AllocFactorMatrix,(AE$4+1),FALSE)*$E4273</f>
        <v>0</v>
      </c>
    </row>
    <row r="4268" spans="1:31" s="44" customFormat="1" hidden="1" outlineLevel="1">
      <c r="A4268" s="49"/>
      <c r="B4268" s="97"/>
      <c r="C4268" s="48"/>
      <c r="D4268" s="48"/>
      <c r="F4268" s="167" t="str">
        <f>F4273</f>
        <v>RB_GUP-Land_P</v>
      </c>
      <c r="G4268" s="48" t="str">
        <f>$G$10</f>
        <v>SUBTRAN</v>
      </c>
      <c r="H4268" s="46">
        <f t="shared" si="6156"/>
        <v>0</v>
      </c>
      <c r="I4268" s="47">
        <f t="shared" ref="I4268:N4268" si="6172">VLOOKUP(CONCATENATE($F4268," ",$G4268),AllocFactorMatrix,(I$4+1),FALSE)*$E4273</f>
        <v>0</v>
      </c>
      <c r="J4268" s="47">
        <f t="shared" si="6172"/>
        <v>0</v>
      </c>
      <c r="K4268" s="47">
        <f t="shared" si="6172"/>
        <v>0</v>
      </c>
      <c r="L4268" s="47">
        <f t="shared" si="6172"/>
        <v>0</v>
      </c>
      <c r="M4268" s="47">
        <f t="shared" si="6172"/>
        <v>0</v>
      </c>
      <c r="N4268" s="47">
        <f t="shared" si="6172"/>
        <v>0</v>
      </c>
      <c r="O4268" s="47">
        <f t="shared" si="6167"/>
        <v>0</v>
      </c>
      <c r="P4268" s="47">
        <f>VLOOKUP(CONCATENATE($F4268," ",$G4268),AllocFactorMatrix,(P$4+1),FALSE)*$E4273</f>
        <v>0</v>
      </c>
      <c r="Q4268" s="47">
        <f>VLOOKUP(CONCATENATE($F4268," ",$G4268),AllocFactorMatrix,(Q$4+1),FALSE)*$E4273</f>
        <v>0</v>
      </c>
      <c r="R4268" s="47">
        <f>VLOOKUP(CONCATENATE($F4268," ",$G4268),AllocFactorMatrix,(R$4+1),FALSE)*$E4273</f>
        <v>0</v>
      </c>
      <c r="S4268" s="47">
        <f>VLOOKUP(CONCATENATE($F4268," ",$G4268),AllocFactorMatrix,(S$4+1),FALSE)*$E4273</f>
        <v>0</v>
      </c>
      <c r="T4268" s="47">
        <f t="shared" si="6168"/>
        <v>0</v>
      </c>
      <c r="U4268" s="47">
        <f>VLOOKUP(CONCATENATE($F4268," ",$G4268),AllocFactorMatrix,(U$4+1),FALSE)*$E4273</f>
        <v>0</v>
      </c>
      <c r="V4268" s="47">
        <f>VLOOKUP(CONCATENATE($F4268," ",$G4268),AllocFactorMatrix,(V$4+1),FALSE)*$E4273</f>
        <v>0</v>
      </c>
      <c r="W4268" s="47">
        <f>VLOOKUP(CONCATENATE($F4268," ",$G4268),AllocFactorMatrix,(W$4+1),FALSE)*$E4273</f>
        <v>0</v>
      </c>
      <c r="X4268" s="47">
        <f>VLOOKUP(CONCATENATE($F4268," ",$G4268),AllocFactorMatrix,(X$4+1),FALSE)*$E4273</f>
        <v>0</v>
      </c>
      <c r="Y4268" s="47">
        <f t="shared" si="6171"/>
        <v>0</v>
      </c>
      <c r="Z4268" s="47">
        <f>VLOOKUP(CONCATENATE($F4268," ",$G4268),AllocFactorMatrix,(Z$4+1),FALSE)*$E4273</f>
        <v>0</v>
      </c>
      <c r="AA4268" s="47">
        <f>VLOOKUP(CONCATENATE($F4268," ",$G4268),AllocFactorMatrix,(AA$4+1),FALSE)*$E4273</f>
        <v>0</v>
      </c>
      <c r="AB4268" s="47">
        <f t="shared" si="6169"/>
        <v>0</v>
      </c>
      <c r="AC4268" s="47">
        <f>VLOOKUP(CONCATENATE($F4268," ",$G4268),AllocFactorMatrix,(AC$4+1),FALSE)*$E4273</f>
        <v>0</v>
      </c>
      <c r="AD4268" s="47">
        <f>VLOOKUP(CONCATENATE($F4268," ",$G4268),AllocFactorMatrix,(AD$4+1),FALSE)*$E4273</f>
        <v>0</v>
      </c>
      <c r="AE4268" s="47">
        <f>VLOOKUP(CONCATENATE($F4268," ",$G4268),AllocFactorMatrix,(AE$4+1),FALSE)*$E4273</f>
        <v>0</v>
      </c>
    </row>
    <row r="4269" spans="1:31" s="44" customFormat="1" hidden="1" outlineLevel="1">
      <c r="A4269" s="49"/>
      <c r="B4269" s="97"/>
      <c r="C4269" s="48"/>
      <c r="D4269" s="48"/>
      <c r="F4269" s="167" t="str">
        <f>F4273</f>
        <v>RB_GUP-Land_P</v>
      </c>
      <c r="G4269" s="48" t="str">
        <f>$G$11</f>
        <v>DISTPRI</v>
      </c>
      <c r="H4269" s="46">
        <f t="shared" si="6156"/>
        <v>0</v>
      </c>
      <c r="I4269" s="47">
        <f t="shared" ref="I4269:N4269" si="6173">VLOOKUP(CONCATENATE($F4269," ",$G4269),AllocFactorMatrix,(I$4+1),FALSE)*$E4273</f>
        <v>0</v>
      </c>
      <c r="J4269" s="47">
        <f t="shared" si="6173"/>
        <v>0</v>
      </c>
      <c r="K4269" s="47">
        <f t="shared" si="6173"/>
        <v>0</v>
      </c>
      <c r="L4269" s="47">
        <f t="shared" si="6173"/>
        <v>0</v>
      </c>
      <c r="M4269" s="47">
        <f t="shared" si="6173"/>
        <v>0</v>
      </c>
      <c r="N4269" s="47">
        <f t="shared" si="6173"/>
        <v>0</v>
      </c>
      <c r="O4269" s="47">
        <f t="shared" si="6167"/>
        <v>0</v>
      </c>
      <c r="P4269" s="47">
        <f>VLOOKUP(CONCATENATE($F4269," ",$G4269),AllocFactorMatrix,(P$4+1),FALSE)*$E4273</f>
        <v>0</v>
      </c>
      <c r="Q4269" s="47">
        <f>VLOOKUP(CONCATENATE($F4269," ",$G4269),AllocFactorMatrix,(Q$4+1),FALSE)*$E4273</f>
        <v>0</v>
      </c>
      <c r="R4269" s="47">
        <f>VLOOKUP(CONCATENATE($F4269," ",$G4269),AllocFactorMatrix,(R$4+1),FALSE)*$E4273</f>
        <v>0</v>
      </c>
      <c r="S4269" s="47">
        <f>VLOOKUP(CONCATENATE($F4269," ",$G4269),AllocFactorMatrix,(S$4+1),FALSE)*$E4273</f>
        <v>0</v>
      </c>
      <c r="T4269" s="47">
        <f t="shared" si="6168"/>
        <v>0</v>
      </c>
      <c r="U4269" s="47">
        <f>VLOOKUP(CONCATENATE($F4269," ",$G4269),AllocFactorMatrix,(U$4+1),FALSE)*$E4273</f>
        <v>0</v>
      </c>
      <c r="V4269" s="47">
        <f>VLOOKUP(CONCATENATE($F4269," ",$G4269),AllocFactorMatrix,(V$4+1),FALSE)*$E4273</f>
        <v>0</v>
      </c>
      <c r="W4269" s="47">
        <f>VLOOKUP(CONCATENATE($F4269," ",$G4269),AllocFactorMatrix,(W$4+1),FALSE)*$E4273</f>
        <v>0</v>
      </c>
      <c r="X4269" s="47">
        <f>VLOOKUP(CONCATENATE($F4269," ",$G4269),AllocFactorMatrix,(X$4+1),FALSE)*$E4273</f>
        <v>0</v>
      </c>
      <c r="Y4269" s="47">
        <f t="shared" si="6171"/>
        <v>0</v>
      </c>
      <c r="Z4269" s="47">
        <f>VLOOKUP(CONCATENATE($F4269," ",$G4269),AllocFactorMatrix,(Z$4+1),FALSE)*$E4273</f>
        <v>0</v>
      </c>
      <c r="AA4269" s="47">
        <f>VLOOKUP(CONCATENATE($F4269," ",$G4269),AllocFactorMatrix,(AA$4+1),FALSE)*$E4273</f>
        <v>0</v>
      </c>
      <c r="AB4269" s="47">
        <f t="shared" si="6169"/>
        <v>0</v>
      </c>
      <c r="AC4269" s="47">
        <f>VLOOKUP(CONCATENATE($F4269," ",$G4269),AllocFactorMatrix,(AC$4+1),FALSE)*$E4273</f>
        <v>0</v>
      </c>
      <c r="AD4269" s="47">
        <f>VLOOKUP(CONCATENATE($F4269," ",$G4269),AllocFactorMatrix,(AD$4+1),FALSE)*$E4273</f>
        <v>0</v>
      </c>
      <c r="AE4269" s="47">
        <f>VLOOKUP(CONCATENATE($F4269," ",$G4269),AllocFactorMatrix,(AE$4+1),FALSE)*$E4273</f>
        <v>0</v>
      </c>
    </row>
    <row r="4270" spans="1:31" s="44" customFormat="1" hidden="1" outlineLevel="1">
      <c r="A4270" s="49"/>
      <c r="B4270" s="97"/>
      <c r="C4270" s="48"/>
      <c r="D4270" s="48"/>
      <c r="F4270" s="167" t="str">
        <f>F4273</f>
        <v>RB_GUP-Land_P</v>
      </c>
      <c r="G4270" s="48" t="str">
        <f>$G$12</f>
        <v>DISTSEC</v>
      </c>
      <c r="H4270" s="46">
        <f t="shared" si="6156"/>
        <v>0</v>
      </c>
      <c r="I4270" s="47">
        <f t="shared" ref="I4270:N4270" si="6174">VLOOKUP(CONCATENATE($F4270," ",$G4270),AllocFactorMatrix,(I$4+1),FALSE)*$E4273</f>
        <v>0</v>
      </c>
      <c r="J4270" s="47">
        <f t="shared" si="6174"/>
        <v>0</v>
      </c>
      <c r="K4270" s="47">
        <f t="shared" si="6174"/>
        <v>0</v>
      </c>
      <c r="L4270" s="47">
        <f t="shared" si="6174"/>
        <v>0</v>
      </c>
      <c r="M4270" s="47">
        <f t="shared" si="6174"/>
        <v>0</v>
      </c>
      <c r="N4270" s="47">
        <f t="shared" si="6174"/>
        <v>0</v>
      </c>
      <c r="O4270" s="47">
        <f t="shared" si="6167"/>
        <v>0</v>
      </c>
      <c r="P4270" s="47">
        <f>VLOOKUP(CONCATENATE($F4270," ",$G4270),AllocFactorMatrix,(P$4+1),FALSE)*$E4273</f>
        <v>0</v>
      </c>
      <c r="Q4270" s="47">
        <f>VLOOKUP(CONCATENATE($F4270," ",$G4270),AllocFactorMatrix,(Q$4+1),FALSE)*$E4273</f>
        <v>0</v>
      </c>
      <c r="R4270" s="47">
        <f>VLOOKUP(CONCATENATE($F4270," ",$G4270),AllocFactorMatrix,(R$4+1),FALSE)*$E4273</f>
        <v>0</v>
      </c>
      <c r="S4270" s="47">
        <f>VLOOKUP(CONCATENATE($F4270," ",$G4270),AllocFactorMatrix,(S$4+1),FALSE)*$E4273</f>
        <v>0</v>
      </c>
      <c r="T4270" s="47">
        <f t="shared" si="6168"/>
        <v>0</v>
      </c>
      <c r="U4270" s="47">
        <f>VLOOKUP(CONCATENATE($F4270," ",$G4270),AllocFactorMatrix,(U$4+1),FALSE)*$E4273</f>
        <v>0</v>
      </c>
      <c r="V4270" s="47">
        <f>VLOOKUP(CONCATENATE($F4270," ",$G4270),AllocFactorMatrix,(V$4+1),FALSE)*$E4273</f>
        <v>0</v>
      </c>
      <c r="W4270" s="47">
        <f>VLOOKUP(CONCATENATE($F4270," ",$G4270),AllocFactorMatrix,(W$4+1),FALSE)*$E4273</f>
        <v>0</v>
      </c>
      <c r="X4270" s="47">
        <f>VLOOKUP(CONCATENATE($F4270," ",$G4270),AllocFactorMatrix,(X$4+1),FALSE)*$E4273</f>
        <v>0</v>
      </c>
      <c r="Y4270" s="47">
        <f t="shared" si="6171"/>
        <v>0</v>
      </c>
      <c r="Z4270" s="47">
        <f>VLOOKUP(CONCATENATE($F4270," ",$G4270),AllocFactorMatrix,(Z$4+1),FALSE)*$E4273</f>
        <v>0</v>
      </c>
      <c r="AA4270" s="47">
        <f>VLOOKUP(CONCATENATE($F4270," ",$G4270),AllocFactorMatrix,(AA$4+1),FALSE)*$E4273</f>
        <v>0</v>
      </c>
      <c r="AB4270" s="47">
        <f t="shared" si="6169"/>
        <v>0</v>
      </c>
      <c r="AC4270" s="47">
        <f>VLOOKUP(CONCATENATE($F4270," ",$G4270),AllocFactorMatrix,(AC$4+1),FALSE)*$E4273</f>
        <v>0</v>
      </c>
      <c r="AD4270" s="47">
        <f>VLOOKUP(CONCATENATE($F4270," ",$G4270),AllocFactorMatrix,(AD$4+1),FALSE)*$E4273</f>
        <v>0</v>
      </c>
      <c r="AE4270" s="47">
        <f>VLOOKUP(CONCATENATE($F4270," ",$G4270),AllocFactorMatrix,(AE$4+1),FALSE)*$E4273</f>
        <v>0</v>
      </c>
    </row>
    <row r="4271" spans="1:31" s="44" customFormat="1" hidden="1" outlineLevel="1">
      <c r="A4271" s="49"/>
      <c r="B4271" s="97"/>
      <c r="C4271" s="48"/>
      <c r="D4271" s="48"/>
      <c r="F4271" s="167" t="str">
        <f>F4273</f>
        <v>RB_GUP-Land_P</v>
      </c>
      <c r="G4271" s="48" t="str">
        <f>$G$13</f>
        <v>ENERGY</v>
      </c>
      <c r="H4271" s="46">
        <f t="shared" si="6156"/>
        <v>0</v>
      </c>
      <c r="I4271" s="47">
        <f t="shared" ref="I4271:N4271" si="6175">VLOOKUP(CONCATENATE($F4271," ",$G4271),AllocFactorMatrix,(I$4+1),FALSE)*$E4273</f>
        <v>0</v>
      </c>
      <c r="J4271" s="47">
        <f t="shared" si="6175"/>
        <v>0</v>
      </c>
      <c r="K4271" s="47">
        <f t="shared" si="6175"/>
        <v>0</v>
      </c>
      <c r="L4271" s="47">
        <f t="shared" si="6175"/>
        <v>0</v>
      </c>
      <c r="M4271" s="47">
        <f t="shared" si="6175"/>
        <v>0</v>
      </c>
      <c r="N4271" s="47">
        <f t="shared" si="6175"/>
        <v>0</v>
      </c>
      <c r="O4271" s="47">
        <f t="shared" si="6167"/>
        <v>0</v>
      </c>
      <c r="P4271" s="47">
        <f>VLOOKUP(CONCATENATE($F4271," ",$G4271),AllocFactorMatrix,(P$4+1),FALSE)*$E4273</f>
        <v>0</v>
      </c>
      <c r="Q4271" s="47">
        <f>VLOOKUP(CONCATENATE($F4271," ",$G4271),AllocFactorMatrix,(Q$4+1),FALSE)*$E4273</f>
        <v>0</v>
      </c>
      <c r="R4271" s="47">
        <f>VLOOKUP(CONCATENATE($F4271," ",$G4271),AllocFactorMatrix,(R$4+1),FALSE)*$E4273</f>
        <v>0</v>
      </c>
      <c r="S4271" s="47">
        <f>VLOOKUP(CONCATENATE($F4271," ",$G4271),AllocFactorMatrix,(S$4+1),FALSE)*$E4273</f>
        <v>0</v>
      </c>
      <c r="T4271" s="47">
        <f t="shared" si="6168"/>
        <v>0</v>
      </c>
      <c r="U4271" s="47">
        <f>VLOOKUP(CONCATENATE($F4271," ",$G4271),AllocFactorMatrix,(U$4+1),FALSE)*$E4273</f>
        <v>0</v>
      </c>
      <c r="V4271" s="47">
        <f>VLOOKUP(CONCATENATE($F4271," ",$G4271),AllocFactorMatrix,(V$4+1),FALSE)*$E4273</f>
        <v>0</v>
      </c>
      <c r="W4271" s="47">
        <f>VLOOKUP(CONCATENATE($F4271," ",$G4271),AllocFactorMatrix,(W$4+1),FALSE)*$E4273</f>
        <v>0</v>
      </c>
      <c r="X4271" s="47">
        <f>VLOOKUP(CONCATENATE($F4271," ",$G4271),AllocFactorMatrix,(X$4+1),FALSE)*$E4273</f>
        <v>0</v>
      </c>
      <c r="Y4271" s="47">
        <f t="shared" si="6171"/>
        <v>0</v>
      </c>
      <c r="Z4271" s="47">
        <f>VLOOKUP(CONCATENATE($F4271," ",$G4271),AllocFactorMatrix,(Z$4+1),FALSE)*$E4273</f>
        <v>0</v>
      </c>
      <c r="AA4271" s="47">
        <f>VLOOKUP(CONCATENATE($F4271," ",$G4271),AllocFactorMatrix,(AA$4+1),FALSE)*$E4273</f>
        <v>0</v>
      </c>
      <c r="AB4271" s="47">
        <f t="shared" si="6169"/>
        <v>0</v>
      </c>
      <c r="AC4271" s="47">
        <f>VLOOKUP(CONCATENATE($F4271," ",$G4271),AllocFactorMatrix,(AC$4+1),FALSE)*$E4273</f>
        <v>0</v>
      </c>
      <c r="AD4271" s="47">
        <f>VLOOKUP(CONCATENATE($F4271," ",$G4271),AllocFactorMatrix,(AD$4+1),FALSE)*$E4273</f>
        <v>0</v>
      </c>
      <c r="AE4271" s="47">
        <f>VLOOKUP(CONCATENATE($F4271," ",$G4271),AllocFactorMatrix,(AE$4+1),FALSE)*$E4273</f>
        <v>0</v>
      </c>
    </row>
    <row r="4272" spans="1:31" s="44" customFormat="1" hidden="1" outlineLevel="1">
      <c r="A4272" s="49"/>
      <c r="B4272" s="97"/>
      <c r="C4272" s="48"/>
      <c r="D4272" s="48"/>
      <c r="F4272" s="167" t="str">
        <f>F4273</f>
        <v>RB_GUP-Land_P</v>
      </c>
      <c r="G4272" s="48" t="str">
        <f>$G$14</f>
        <v>CUSTOMER</v>
      </c>
      <c r="H4272" s="46">
        <f t="shared" si="6156"/>
        <v>0</v>
      </c>
      <c r="I4272" s="47">
        <f t="shared" ref="I4272:N4272" si="6176">VLOOKUP(CONCATENATE($F4272," ",$G4272),AllocFactorMatrix,(I$4+1),FALSE)*$E4273</f>
        <v>0</v>
      </c>
      <c r="J4272" s="47">
        <f t="shared" si="6176"/>
        <v>0</v>
      </c>
      <c r="K4272" s="47">
        <f t="shared" si="6176"/>
        <v>0</v>
      </c>
      <c r="L4272" s="47">
        <f t="shared" si="6176"/>
        <v>0</v>
      </c>
      <c r="M4272" s="47">
        <f t="shared" si="6176"/>
        <v>0</v>
      </c>
      <c r="N4272" s="47">
        <f t="shared" si="6176"/>
        <v>0</v>
      </c>
      <c r="O4272" s="47">
        <f t="shared" si="6167"/>
        <v>0</v>
      </c>
      <c r="P4272" s="47">
        <f>VLOOKUP(CONCATENATE($F4272," ",$G4272),AllocFactorMatrix,(P$4+1),FALSE)*$E4273</f>
        <v>0</v>
      </c>
      <c r="Q4272" s="47">
        <f>VLOOKUP(CONCATENATE($F4272," ",$G4272),AllocFactorMatrix,(Q$4+1),FALSE)*$E4273</f>
        <v>0</v>
      </c>
      <c r="R4272" s="47">
        <f>VLOOKUP(CONCATENATE($F4272," ",$G4272),AllocFactorMatrix,(R$4+1),FALSE)*$E4273</f>
        <v>0</v>
      </c>
      <c r="S4272" s="47">
        <f>VLOOKUP(CONCATENATE($F4272," ",$G4272),AllocFactorMatrix,(S$4+1),FALSE)*$E4273</f>
        <v>0</v>
      </c>
      <c r="T4272" s="47">
        <f t="shared" si="6168"/>
        <v>0</v>
      </c>
      <c r="U4272" s="47">
        <f>VLOOKUP(CONCATENATE($F4272," ",$G4272),AllocFactorMatrix,(U$4+1),FALSE)*$E4273</f>
        <v>0</v>
      </c>
      <c r="V4272" s="47">
        <f>VLOOKUP(CONCATENATE($F4272," ",$G4272),AllocFactorMatrix,(V$4+1),FALSE)*$E4273</f>
        <v>0</v>
      </c>
      <c r="W4272" s="47">
        <f>VLOOKUP(CONCATENATE($F4272," ",$G4272),AllocFactorMatrix,(W$4+1),FALSE)*$E4273</f>
        <v>0</v>
      </c>
      <c r="X4272" s="47">
        <f>VLOOKUP(CONCATENATE($F4272," ",$G4272),AllocFactorMatrix,(X$4+1),FALSE)*$E4273</f>
        <v>0</v>
      </c>
      <c r="Y4272" s="47">
        <f t="shared" si="6171"/>
        <v>0</v>
      </c>
      <c r="Z4272" s="47">
        <f>VLOOKUP(CONCATENATE($F4272," ",$G4272),AllocFactorMatrix,(Z$4+1),FALSE)*$E4273</f>
        <v>0</v>
      </c>
      <c r="AA4272" s="47">
        <f>VLOOKUP(CONCATENATE($F4272," ",$G4272),AllocFactorMatrix,(AA$4+1),FALSE)*$E4273</f>
        <v>0</v>
      </c>
      <c r="AB4272" s="47">
        <f t="shared" si="6169"/>
        <v>0</v>
      </c>
      <c r="AC4272" s="47">
        <f>VLOOKUP(CONCATENATE($F4272," ",$G4272),AllocFactorMatrix,(AC$4+1),FALSE)*$E4273</f>
        <v>0</v>
      </c>
      <c r="AD4272" s="47">
        <f>VLOOKUP(CONCATENATE($F4272," ",$G4272),AllocFactorMatrix,(AD$4+1),FALSE)*$E4273</f>
        <v>0</v>
      </c>
      <c r="AE4272" s="47">
        <f>VLOOKUP(CONCATENATE($F4272," ",$G4272),AllocFactorMatrix,(AE$4+1),FALSE)*$E4273</f>
        <v>0</v>
      </c>
    </row>
    <row r="4273" spans="1:31" s="44" customFormat="1" collapsed="1">
      <c r="A4273" s="49"/>
      <c r="B4273" s="97"/>
      <c r="C4273" s="48"/>
      <c r="D4273" s="48" t="str">
        <f>+D3313</f>
        <v>Adj 36 - Depreciation/Amortization Adjustments - Prod</v>
      </c>
      <c r="E4273" s="56">
        <v>-205975</v>
      </c>
      <c r="F4273" s="88" t="str">
        <f>+F3313</f>
        <v>RB_GUP-Land_P</v>
      </c>
      <c r="G4273" s="48" t="str">
        <f>$G$15</f>
        <v>TOTAL</v>
      </c>
      <c r="H4273" s="46">
        <f t="shared" si="6156"/>
        <v>-205975.00000000003</v>
      </c>
      <c r="I4273" s="47">
        <f t="shared" ref="I4273:N4273" si="6177">VLOOKUP(CONCATENATE($F4273," ",$G4273),AllocFactorMatrix,(I$4+1),FALSE)*$E4273</f>
        <v>-105926.95454717561</v>
      </c>
      <c r="J4273" s="47">
        <f t="shared" si="6177"/>
        <v>-23.697675571871063</v>
      </c>
      <c r="K4273" s="47">
        <f t="shared" si="6177"/>
        <v>-41.492940207516348</v>
      </c>
      <c r="L4273" s="47">
        <f t="shared" si="6177"/>
        <v>-24688.127679790443</v>
      </c>
      <c r="M4273" s="47">
        <f t="shared" si="6177"/>
        <v>-343.53498245461719</v>
      </c>
      <c r="N4273" s="47">
        <f t="shared" si="6177"/>
        <v>-47.845390590221143</v>
      </c>
      <c r="O4273" s="47">
        <f t="shared" si="6167"/>
        <v>-25079.508052835281</v>
      </c>
      <c r="P4273" s="47">
        <f>VLOOKUP(CONCATENATE($F4273," ",$G4273),AllocFactorMatrix,(P$4+1),FALSE)*$E4273</f>
        <v>-14684.318332721446</v>
      </c>
      <c r="Q4273" s="47">
        <f>VLOOKUP(CONCATENATE($F4273," ",$G4273),AllocFactorMatrix,(Q$4+1),FALSE)*$E4273</f>
        <v>-2635.2327702658999</v>
      </c>
      <c r="R4273" s="47">
        <f>VLOOKUP(CONCATENATE($F4273," ",$G4273),AllocFactorMatrix,(R$4+1),FALSE)*$E4273</f>
        <v>-534.3983137468839</v>
      </c>
      <c r="S4273" s="47">
        <f>VLOOKUP(CONCATENATE($F4273," ",$G4273),AllocFactorMatrix,(S$4+1),FALSE)*$E4273</f>
        <v>-20.293534297879749</v>
      </c>
      <c r="T4273" s="47">
        <f t="shared" si="6168"/>
        <v>-17874.242951032105</v>
      </c>
      <c r="U4273" s="47">
        <f>VLOOKUP(CONCATENATE($F4273," ",$G4273),AllocFactorMatrix,(U$4+1),FALSE)*$E4273</f>
        <v>-696.44550207285238</v>
      </c>
      <c r="V4273" s="47">
        <f>VLOOKUP(CONCATENATE($F4273," ",$G4273),AllocFactorMatrix,(V$4+1),FALSE)*$E4273</f>
        <v>-9402.4164401668149</v>
      </c>
      <c r="W4273" s="47">
        <f>VLOOKUP(CONCATENATE($F4273," ",$G4273),AllocFactorMatrix,(W$4+1),FALSE)*$E4273</f>
        <v>-35960.468473151304</v>
      </c>
      <c r="X4273" s="47">
        <f>VLOOKUP(CONCATENATE($F4273," ",$G4273),AllocFactorMatrix,(X$4+1),FALSE)*$E4273</f>
        <v>-6514.5723861152637</v>
      </c>
      <c r="Y4273" s="47">
        <f t="shared" si="6171"/>
        <v>-52573.902801506236</v>
      </c>
      <c r="Z4273" s="47">
        <f>VLOOKUP(CONCATENATE($F4273," ",$G4273),AllocFactorMatrix,(Z$4+1),FALSE)*$E4273</f>
        <v>-4036.2663675433687</v>
      </c>
      <c r="AA4273" s="47">
        <f>VLOOKUP(CONCATENATE($F4273," ",$G4273),AllocFactorMatrix,(AA$4+1),FALSE)*$E4273</f>
        <v>-80.614591952211669</v>
      </c>
      <c r="AB4273" s="47">
        <f t="shared" si="6169"/>
        <v>-4116.8809594955801</v>
      </c>
      <c r="AC4273" s="47">
        <f>VLOOKUP(CONCATENATE($F4273," ",$G4273),AllocFactorMatrix,(AC$4+1),FALSE)*$E4273</f>
        <v>-53.244883273922952</v>
      </c>
      <c r="AD4273" s="47">
        <f>VLOOKUP(CONCATENATE($F4273," ",$G4273),AllocFactorMatrix,(AD$4+1),FALSE)*$E4273</f>
        <v>-236.5440871530202</v>
      </c>
      <c r="AE4273" s="47">
        <f>VLOOKUP(CONCATENATE($F4273," ",$G4273),AllocFactorMatrix,(AE$4+1),FALSE)*$E4273</f>
        <v>-48.531101748861886</v>
      </c>
    </row>
    <row r="4274" spans="1:31" s="44" customFormat="1" hidden="1" outlineLevel="1">
      <c r="A4274" s="49"/>
      <c r="B4274" s="97"/>
      <c r="C4274" s="48"/>
      <c r="D4274" s="48"/>
      <c r="F4274" s="167" t="str">
        <f>F4281</f>
        <v>RB_GUP-Land_T</v>
      </c>
      <c r="G4274" s="48" t="str">
        <f>$G$8</f>
        <v>PRODUCTION</v>
      </c>
      <c r="H4274" s="46">
        <f t="shared" ref="H4274:H4305" si="6178">SUBTOTAL(9,I4274:AE4274)</f>
        <v>-2636.914883414312</v>
      </c>
      <c r="I4274" s="47">
        <f t="shared" ref="I4274:N4274" si="6179">VLOOKUP(CONCATENATE($F4274," ",$G4274),AllocFactorMatrix,(I$4+1),FALSE)*$E4281</f>
        <v>-1356.0886661012194</v>
      </c>
      <c r="J4274" s="47">
        <f t="shared" si="6179"/>
        <v>-0.30338028118844795</v>
      </c>
      <c r="K4274" s="47">
        <f t="shared" si="6179"/>
        <v>-0.5311972403923777</v>
      </c>
      <c r="L4274" s="47">
        <f t="shared" si="6179"/>
        <v>-316.06015935172843</v>
      </c>
      <c r="M4274" s="47">
        <f t="shared" si="6179"/>
        <v>-4.3979730948321611</v>
      </c>
      <c r="N4274" s="47">
        <f t="shared" si="6179"/>
        <v>-0.61252201747845703</v>
      </c>
      <c r="O4274" s="47">
        <f t="shared" si="6167"/>
        <v>-321.07065446403902</v>
      </c>
      <c r="P4274" s="47">
        <f>VLOOKUP(CONCATENATE($F4274," ",$G4274),AllocFactorMatrix,(P$4+1),FALSE)*$E4281</f>
        <v>-187.99027825875379</v>
      </c>
      <c r="Q4274" s="47">
        <f>VLOOKUP(CONCATENATE($F4274," ",$G4274),AllocFactorMatrix,(Q$4+1),FALSE)*$E4281</f>
        <v>-33.736543333779728</v>
      </c>
      <c r="R4274" s="47">
        <f>VLOOKUP(CONCATENATE($F4274," ",$G4274),AllocFactorMatrix,(R$4+1),FALSE)*$E4281</f>
        <v>-6.8414267129052995</v>
      </c>
      <c r="S4274" s="47">
        <f>VLOOKUP(CONCATENATE($F4274," ",$G4274),AllocFactorMatrix,(S$4+1),FALSE)*$E4281</f>
        <v>-0.25980008557911349</v>
      </c>
      <c r="T4274" s="47">
        <f t="shared" si="6168"/>
        <v>-228.82804839101794</v>
      </c>
      <c r="U4274" s="47">
        <f>VLOOKUP(CONCATENATE($F4274," ",$G4274),AllocFactorMatrix,(U$4+1),FALSE)*$E4281</f>
        <v>-8.9159728603124506</v>
      </c>
      <c r="V4274" s="47">
        <f>VLOOKUP(CONCATENATE($F4274," ",$G4274),AllocFactorMatrix,(V$4+1),FALSE)*$E4281</f>
        <v>-120.37078213926584</v>
      </c>
      <c r="W4274" s="47">
        <f>VLOOKUP(CONCATENATE($F4274," ",$G4274),AllocFactorMatrix,(W$4+1),FALSE)*$E4281</f>
        <v>-460.36992125939463</v>
      </c>
      <c r="X4274" s="47">
        <f>VLOOKUP(CONCATENATE($F4274," ",$G4274),AllocFactorMatrix,(X$4+1),FALSE)*$E4281</f>
        <v>-83.400281024528354</v>
      </c>
      <c r="Y4274" s="47">
        <f>SUBTOTAL(9,U4274:X4274)</f>
        <v>-673.05695728350133</v>
      </c>
      <c r="Z4274" s="47">
        <f>VLOOKUP(CONCATENATE($F4274," ",$G4274),AllocFactorMatrix,(Z$4+1),FALSE)*$E4281</f>
        <v>-51.672731438280017</v>
      </c>
      <c r="AA4274" s="47">
        <f>VLOOKUP(CONCATENATE($F4274," ",$G4274),AllocFactorMatrix,(AA$4+1),FALSE)*$E4281</f>
        <v>-1.0320369818626463</v>
      </c>
      <c r="AB4274" s="47">
        <f t="shared" si="6169"/>
        <v>-52.704768420142663</v>
      </c>
      <c r="AC4274" s="47">
        <f>VLOOKUP(CONCATENATE($F4274," ",$G4274),AllocFactorMatrix,(AC$4+1),FALSE)*$E4281</f>
        <v>-0.68164692399885995</v>
      </c>
      <c r="AD4274" s="47">
        <f>VLOOKUP(CONCATENATE($F4274," ",$G4274),AllocFactorMatrix,(AD$4+1),FALSE)*$E4281</f>
        <v>-3.0282637407328608</v>
      </c>
      <c r="AE4274" s="47">
        <f>VLOOKUP(CONCATENATE($F4274," ",$G4274),AllocFactorMatrix,(AE$4+1),FALSE)*$E4281</f>
        <v>-0.62130056807898149</v>
      </c>
    </row>
    <row r="4275" spans="1:31" s="44" customFormat="1" hidden="1" outlineLevel="1">
      <c r="A4275" s="49"/>
      <c r="B4275" s="97"/>
      <c r="C4275" s="48"/>
      <c r="D4275" s="48"/>
      <c r="F4275" s="167" t="str">
        <f>F4281</f>
        <v>RB_GUP-Land_T</v>
      </c>
      <c r="G4275" s="48" t="str">
        <f>$G$9</f>
        <v>BULKTRAN</v>
      </c>
      <c r="H4275" s="46">
        <f t="shared" si="6178"/>
        <v>-101194.55127101739</v>
      </c>
      <c r="I4275" s="47">
        <f t="shared" ref="I4275:N4275" si="6180">VLOOKUP(CONCATENATE($F4275," ",$G4275),AllocFactorMatrix,(I$4+1),FALSE)*$E4281</f>
        <v>-52041.415865551113</v>
      </c>
      <c r="J4275" s="47">
        <f t="shared" si="6180"/>
        <v>-11.642556842634509</v>
      </c>
      <c r="K4275" s="47">
        <f t="shared" si="6180"/>
        <v>-20.385286880518382</v>
      </c>
      <c r="L4275" s="47">
        <f t="shared" si="6180"/>
        <v>-12129.161317043219</v>
      </c>
      <c r="M4275" s="47">
        <f t="shared" si="6180"/>
        <v>-168.77712535692103</v>
      </c>
      <c r="N4275" s="47">
        <f t="shared" si="6180"/>
        <v>-23.506215954188548</v>
      </c>
      <c r="O4275" s="47">
        <f t="shared" si="6167"/>
        <v>-12321.444658354329</v>
      </c>
      <c r="P4275" s="47">
        <f>VLOOKUP(CONCATENATE($F4275," ",$G4275),AllocFactorMatrix,(P$4+1),FALSE)*$E4281</f>
        <v>-7214.3367127103811</v>
      </c>
      <c r="Q4275" s="47">
        <f>VLOOKUP(CONCATENATE($F4275," ",$G4275),AllocFactorMatrix,(Q$4+1),FALSE)*$E4281</f>
        <v>-1294.6774981514154</v>
      </c>
      <c r="R4275" s="47">
        <f>VLOOKUP(CONCATENATE($F4275," ",$G4275),AllocFactorMatrix,(R$4+1),FALSE)*$E4281</f>
        <v>-262.54738468068592</v>
      </c>
      <c r="S4275" s="47">
        <f>VLOOKUP(CONCATENATE($F4275," ",$G4275),AllocFactorMatrix,(S$4+1),FALSE)*$E4281</f>
        <v>-9.9701182035535467</v>
      </c>
      <c r="T4275" s="47">
        <f t="shared" si="6168"/>
        <v>-8781.5317137460352</v>
      </c>
      <c r="U4275" s="47">
        <f>VLOOKUP(CONCATENATE($F4275," ",$G4275),AllocFactorMatrix,(U$4+1),FALSE)*$E4281</f>
        <v>-342.16040814167104</v>
      </c>
      <c r="V4275" s="47">
        <f>VLOOKUP(CONCATENATE($F4275," ",$G4275),AllocFactorMatrix,(V$4+1),FALSE)*$E4281</f>
        <v>-4619.3630903066751</v>
      </c>
      <c r="W4275" s="47">
        <f>VLOOKUP(CONCATENATE($F4275," ",$G4275),AllocFactorMatrix,(W$4+1),FALSE)*$E4281</f>
        <v>-17667.20947025665</v>
      </c>
      <c r="X4275" s="47">
        <f>VLOOKUP(CONCATENATE($F4275," ",$G4275),AllocFactorMatrix,(X$4+1),FALSE)*$E4281</f>
        <v>-3200.5788534312182</v>
      </c>
      <c r="Y4275" s="47">
        <f t="shared" ref="Y4275:Y4281" si="6181">SUBTOTAL(9,U4275:X4275)</f>
        <v>-25829.311822136217</v>
      </c>
      <c r="Z4275" s="47">
        <f>VLOOKUP(CONCATENATE($F4275," ",$G4275),AllocFactorMatrix,(Z$4+1),FALSE)*$E4281</f>
        <v>-1982.9987322434783</v>
      </c>
      <c r="AA4275" s="47">
        <f>VLOOKUP(CONCATENATE($F4275," ",$G4275),AllocFactorMatrix,(AA$4+1),FALSE)*$E4281</f>
        <v>-39.605570862969913</v>
      </c>
      <c r="AB4275" s="47">
        <f t="shared" si="6169"/>
        <v>-2022.6043031064482</v>
      </c>
      <c r="AC4275" s="47">
        <f>VLOOKUP(CONCATENATE($F4275," ",$G4275),AllocFactorMatrix,(AC$4+1),FALSE)*$E4281</f>
        <v>-26.158961380664316</v>
      </c>
      <c r="AD4275" s="47">
        <f>VLOOKUP(CONCATENATE($F4275," ",$G4275),AllocFactorMatrix,(AD$4+1),FALSE)*$E4281</f>
        <v>-116.21300038967016</v>
      </c>
      <c r="AE4275" s="47">
        <f>VLOOKUP(CONCATENATE($F4275," ",$G4275),AllocFactorMatrix,(AE$4+1),FALSE)*$E4281</f>
        <v>-23.843102629756846</v>
      </c>
    </row>
    <row r="4276" spans="1:31" s="44" customFormat="1" hidden="1" outlineLevel="1">
      <c r="A4276" s="49"/>
      <c r="B4276" s="97"/>
      <c r="C4276" s="48"/>
      <c r="D4276" s="48"/>
      <c r="F4276" s="167" t="str">
        <f>F4281</f>
        <v>RB_GUP-Land_T</v>
      </c>
      <c r="G4276" s="48" t="str">
        <f>$G$10</f>
        <v>SUBTRAN</v>
      </c>
      <c r="H4276" s="46">
        <f t="shared" si="6178"/>
        <v>-30173.533845568272</v>
      </c>
      <c r="I4276" s="47">
        <f t="shared" ref="I4276:N4276" si="6182">VLOOKUP(CONCATENATE($F4276," ",$G4276),AllocFactorMatrix,(I$4+1),FALSE)*$E4281</f>
        <v>-15414.758480344124</v>
      </c>
      <c r="J4276" s="47">
        <f t="shared" si="6182"/>
        <v>-2.5100596327395688</v>
      </c>
      <c r="K4276" s="47">
        <f t="shared" si="6182"/>
        <v>-4.6716519562997751</v>
      </c>
      <c r="L4276" s="47">
        <f t="shared" si="6182"/>
        <v>-3612.4696661273024</v>
      </c>
      <c r="M4276" s="47">
        <f t="shared" si="6182"/>
        <v>-50.487131224586264</v>
      </c>
      <c r="N4276" s="47">
        <f t="shared" si="6182"/>
        <v>-9.1379361757349979</v>
      </c>
      <c r="O4276" s="47">
        <f t="shared" si="6167"/>
        <v>-3672.0947335276237</v>
      </c>
      <c r="P4276" s="47">
        <f>VLOOKUP(CONCATENATE($F4276," ",$G4276),AllocFactorMatrix,(P$4+1),FALSE)*$E4281</f>
        <v>-2085.5997096228321</v>
      </c>
      <c r="Q4276" s="47">
        <f>VLOOKUP(CONCATENATE($F4276," ",$G4276),AllocFactorMatrix,(Q$4+1),FALSE)*$E4281</f>
        <v>-375.32401505517703</v>
      </c>
      <c r="R4276" s="47">
        <f>VLOOKUP(CONCATENATE($F4276," ",$G4276),AllocFactorMatrix,(R$4+1),FALSE)*$E4281</f>
        <v>-98.519660203459964</v>
      </c>
      <c r="S4276" s="47">
        <f>VLOOKUP(CONCATENATE($F4276," ",$G4276),AllocFactorMatrix,(S$4+1),FALSE)*$E4281</f>
        <v>0</v>
      </c>
      <c r="T4276" s="47">
        <f t="shared" si="6168"/>
        <v>-2559.4433848814688</v>
      </c>
      <c r="U4276" s="47">
        <f>VLOOKUP(CONCATENATE($F4276," ",$G4276),AllocFactorMatrix,(U$4+1),FALSE)*$E4281</f>
        <v>-94.145328257898271</v>
      </c>
      <c r="V4276" s="47">
        <f>VLOOKUP(CONCATENATE($F4276," ",$G4276),AllocFactorMatrix,(V$4+1),FALSE)*$E4281</f>
        <v>-1320.9502462607859</v>
      </c>
      <c r="W4276" s="47">
        <f>VLOOKUP(CONCATENATE($F4276," ",$G4276),AllocFactorMatrix,(W$4+1),FALSE)*$E4281</f>
        <v>-6513.303678039536</v>
      </c>
      <c r="X4276" s="47">
        <f>VLOOKUP(CONCATENATE($F4276," ",$G4276),AllocFactorMatrix,(X$4+1),FALSE)*$E4281</f>
        <v>0</v>
      </c>
      <c r="Y4276" s="47">
        <f t="shared" si="6181"/>
        <v>-7928.3992525582198</v>
      </c>
      <c r="Z4276" s="47">
        <f>VLOOKUP(CONCATENATE($F4276," ",$G4276),AllocFactorMatrix,(Z$4+1),FALSE)*$E4281</f>
        <v>-572.54736194650081</v>
      </c>
      <c r="AA4276" s="47">
        <f>VLOOKUP(CONCATENATE($F4276," ",$G4276),AllocFactorMatrix,(AA$4+1),FALSE)*$E4281</f>
        <v>-11.49590197234652</v>
      </c>
      <c r="AB4276" s="47">
        <f t="shared" si="6169"/>
        <v>-584.04326391884729</v>
      </c>
      <c r="AC4276" s="47">
        <f>VLOOKUP(CONCATENATE($F4276," ",$G4276),AllocFactorMatrix,(AC$4+1),FALSE)*$E4281</f>
        <v>-7.6130187489501715</v>
      </c>
      <c r="AD4276" s="47">
        <f>VLOOKUP(CONCATENATE($F4276," ",$G4276),AllocFactorMatrix,(AD$4+1),FALSE)*$E4281</f>
        <v>0</v>
      </c>
      <c r="AE4276" s="47">
        <f>VLOOKUP(CONCATENATE($F4276," ",$G4276),AllocFactorMatrix,(AE$4+1),FALSE)*$E4281</f>
        <v>0</v>
      </c>
    </row>
    <row r="4277" spans="1:31" s="44" customFormat="1" hidden="1" outlineLevel="1">
      <c r="A4277" s="49"/>
      <c r="B4277" s="97"/>
      <c r="C4277" s="48"/>
      <c r="D4277" s="48"/>
      <c r="F4277" s="167" t="str">
        <f>F4281</f>
        <v>RB_GUP-Land_T</v>
      </c>
      <c r="G4277" s="48" t="str">
        <f>$G$11</f>
        <v>DISTPRI</v>
      </c>
      <c r="H4277" s="46">
        <f t="shared" si="6178"/>
        <v>0</v>
      </c>
      <c r="I4277" s="47">
        <f t="shared" ref="I4277:N4277" si="6183">VLOOKUP(CONCATENATE($F4277," ",$G4277),AllocFactorMatrix,(I$4+1),FALSE)*$E4281</f>
        <v>0</v>
      </c>
      <c r="J4277" s="47">
        <f t="shared" si="6183"/>
        <v>0</v>
      </c>
      <c r="K4277" s="47">
        <f t="shared" si="6183"/>
        <v>0</v>
      </c>
      <c r="L4277" s="47">
        <f t="shared" si="6183"/>
        <v>0</v>
      </c>
      <c r="M4277" s="47">
        <f t="shared" si="6183"/>
        <v>0</v>
      </c>
      <c r="N4277" s="47">
        <f t="shared" si="6183"/>
        <v>0</v>
      </c>
      <c r="O4277" s="47">
        <f t="shared" si="6167"/>
        <v>0</v>
      </c>
      <c r="P4277" s="47">
        <f>VLOOKUP(CONCATENATE($F4277," ",$G4277),AllocFactorMatrix,(P$4+1),FALSE)*$E4281</f>
        <v>0</v>
      </c>
      <c r="Q4277" s="47">
        <f>VLOOKUP(CONCATENATE($F4277," ",$G4277),AllocFactorMatrix,(Q$4+1),FALSE)*$E4281</f>
        <v>0</v>
      </c>
      <c r="R4277" s="47">
        <f>VLOOKUP(CONCATENATE($F4277," ",$G4277),AllocFactorMatrix,(R$4+1),FALSE)*$E4281</f>
        <v>0</v>
      </c>
      <c r="S4277" s="47">
        <f>VLOOKUP(CONCATENATE($F4277," ",$G4277),AllocFactorMatrix,(S$4+1),FALSE)*$E4281</f>
        <v>0</v>
      </c>
      <c r="T4277" s="47">
        <f t="shared" si="6168"/>
        <v>0</v>
      </c>
      <c r="U4277" s="47">
        <f>VLOOKUP(CONCATENATE($F4277," ",$G4277),AllocFactorMatrix,(U$4+1),FALSE)*$E4281</f>
        <v>0</v>
      </c>
      <c r="V4277" s="47">
        <f>VLOOKUP(CONCATENATE($F4277," ",$G4277),AllocFactorMatrix,(V$4+1),FALSE)*$E4281</f>
        <v>0</v>
      </c>
      <c r="W4277" s="47">
        <f>VLOOKUP(CONCATENATE($F4277," ",$G4277),AllocFactorMatrix,(W$4+1),FALSE)*$E4281</f>
        <v>0</v>
      </c>
      <c r="X4277" s="47">
        <f>VLOOKUP(CONCATENATE($F4277," ",$G4277),AllocFactorMatrix,(X$4+1),FALSE)*$E4281</f>
        <v>0</v>
      </c>
      <c r="Y4277" s="47">
        <f t="shared" si="6181"/>
        <v>0</v>
      </c>
      <c r="Z4277" s="47">
        <f>VLOOKUP(CONCATENATE($F4277," ",$G4277),AllocFactorMatrix,(Z$4+1),FALSE)*$E4281</f>
        <v>0</v>
      </c>
      <c r="AA4277" s="47">
        <f>VLOOKUP(CONCATENATE($F4277," ",$G4277),AllocFactorMatrix,(AA$4+1),FALSE)*$E4281</f>
        <v>0</v>
      </c>
      <c r="AB4277" s="47">
        <f t="shared" si="6169"/>
        <v>0</v>
      </c>
      <c r="AC4277" s="47">
        <f>VLOOKUP(CONCATENATE($F4277," ",$G4277),AllocFactorMatrix,(AC$4+1),FALSE)*$E4281</f>
        <v>0</v>
      </c>
      <c r="AD4277" s="47">
        <f>VLOOKUP(CONCATENATE($F4277," ",$G4277),AllocFactorMatrix,(AD$4+1),FALSE)*$E4281</f>
        <v>0</v>
      </c>
      <c r="AE4277" s="47">
        <f>VLOOKUP(CONCATENATE($F4277," ",$G4277),AllocFactorMatrix,(AE$4+1),FALSE)*$E4281</f>
        <v>0</v>
      </c>
    </row>
    <row r="4278" spans="1:31" s="44" customFormat="1" hidden="1" outlineLevel="1">
      <c r="A4278" s="49"/>
      <c r="B4278" s="97"/>
      <c r="C4278" s="48"/>
      <c r="D4278" s="48"/>
      <c r="F4278" s="167" t="str">
        <f>F4281</f>
        <v>RB_GUP-Land_T</v>
      </c>
      <c r="G4278" s="48" t="str">
        <f>$G$12</f>
        <v>DISTSEC</v>
      </c>
      <c r="H4278" s="46">
        <f t="shared" si="6178"/>
        <v>0</v>
      </c>
      <c r="I4278" s="47">
        <f t="shared" ref="I4278:N4278" si="6184">VLOOKUP(CONCATENATE($F4278," ",$G4278),AllocFactorMatrix,(I$4+1),FALSE)*$E4281</f>
        <v>0</v>
      </c>
      <c r="J4278" s="47">
        <f t="shared" si="6184"/>
        <v>0</v>
      </c>
      <c r="K4278" s="47">
        <f t="shared" si="6184"/>
        <v>0</v>
      </c>
      <c r="L4278" s="47">
        <f t="shared" si="6184"/>
        <v>0</v>
      </c>
      <c r="M4278" s="47">
        <f t="shared" si="6184"/>
        <v>0</v>
      </c>
      <c r="N4278" s="47">
        <f t="shared" si="6184"/>
        <v>0</v>
      </c>
      <c r="O4278" s="47">
        <f t="shared" si="6167"/>
        <v>0</v>
      </c>
      <c r="P4278" s="47">
        <f>VLOOKUP(CONCATENATE($F4278," ",$G4278),AllocFactorMatrix,(P$4+1),FALSE)*$E4281</f>
        <v>0</v>
      </c>
      <c r="Q4278" s="47">
        <f>VLOOKUP(CONCATENATE($F4278," ",$G4278),AllocFactorMatrix,(Q$4+1),FALSE)*$E4281</f>
        <v>0</v>
      </c>
      <c r="R4278" s="47">
        <f>VLOOKUP(CONCATENATE($F4278," ",$G4278),AllocFactorMatrix,(R$4+1),FALSE)*$E4281</f>
        <v>0</v>
      </c>
      <c r="S4278" s="47">
        <f>VLOOKUP(CONCATENATE($F4278," ",$G4278),AllocFactorMatrix,(S$4+1),FALSE)*$E4281</f>
        <v>0</v>
      </c>
      <c r="T4278" s="47">
        <f t="shared" si="6168"/>
        <v>0</v>
      </c>
      <c r="U4278" s="47">
        <f>VLOOKUP(CONCATENATE($F4278," ",$G4278),AllocFactorMatrix,(U$4+1),FALSE)*$E4281</f>
        <v>0</v>
      </c>
      <c r="V4278" s="47">
        <f>VLOOKUP(CONCATENATE($F4278," ",$G4278),AllocFactorMatrix,(V$4+1),FALSE)*$E4281</f>
        <v>0</v>
      </c>
      <c r="W4278" s="47">
        <f>VLOOKUP(CONCATENATE($F4278," ",$G4278),AllocFactorMatrix,(W$4+1),FALSE)*$E4281</f>
        <v>0</v>
      </c>
      <c r="X4278" s="47">
        <f>VLOOKUP(CONCATENATE($F4278," ",$G4278),AllocFactorMatrix,(X$4+1),FALSE)*$E4281</f>
        <v>0</v>
      </c>
      <c r="Y4278" s="47">
        <f t="shared" si="6181"/>
        <v>0</v>
      </c>
      <c r="Z4278" s="47">
        <f>VLOOKUP(CONCATENATE($F4278," ",$G4278),AllocFactorMatrix,(Z$4+1),FALSE)*$E4281</f>
        <v>0</v>
      </c>
      <c r="AA4278" s="47">
        <f>VLOOKUP(CONCATENATE($F4278," ",$G4278),AllocFactorMatrix,(AA$4+1),FALSE)*$E4281</f>
        <v>0</v>
      </c>
      <c r="AB4278" s="47">
        <f t="shared" si="6169"/>
        <v>0</v>
      </c>
      <c r="AC4278" s="47">
        <f>VLOOKUP(CONCATENATE($F4278," ",$G4278),AllocFactorMatrix,(AC$4+1),FALSE)*$E4281</f>
        <v>0</v>
      </c>
      <c r="AD4278" s="47">
        <f>VLOOKUP(CONCATENATE($F4278," ",$G4278),AllocFactorMatrix,(AD$4+1),FALSE)*$E4281</f>
        <v>0</v>
      </c>
      <c r="AE4278" s="47">
        <f>VLOOKUP(CONCATENATE($F4278," ",$G4278),AllocFactorMatrix,(AE$4+1),FALSE)*$E4281</f>
        <v>0</v>
      </c>
    </row>
    <row r="4279" spans="1:31" s="44" customFormat="1" hidden="1" outlineLevel="1">
      <c r="A4279" s="49"/>
      <c r="B4279" s="97"/>
      <c r="C4279" s="48"/>
      <c r="D4279" s="48"/>
      <c r="F4279" s="167" t="str">
        <f>F4281</f>
        <v>RB_GUP-Land_T</v>
      </c>
      <c r="G4279" s="48" t="str">
        <f>$G$13</f>
        <v>ENERGY</v>
      </c>
      <c r="H4279" s="46">
        <f t="shared" si="6178"/>
        <v>0</v>
      </c>
      <c r="I4279" s="47">
        <f t="shared" ref="I4279:N4279" si="6185">VLOOKUP(CONCATENATE($F4279," ",$G4279),AllocFactorMatrix,(I$4+1),FALSE)*$E4281</f>
        <v>0</v>
      </c>
      <c r="J4279" s="47">
        <f t="shared" si="6185"/>
        <v>0</v>
      </c>
      <c r="K4279" s="47">
        <f t="shared" si="6185"/>
        <v>0</v>
      </c>
      <c r="L4279" s="47">
        <f t="shared" si="6185"/>
        <v>0</v>
      </c>
      <c r="M4279" s="47">
        <f t="shared" si="6185"/>
        <v>0</v>
      </c>
      <c r="N4279" s="47">
        <f t="shared" si="6185"/>
        <v>0</v>
      </c>
      <c r="O4279" s="47">
        <f t="shared" si="6167"/>
        <v>0</v>
      </c>
      <c r="P4279" s="47">
        <f>VLOOKUP(CONCATENATE($F4279," ",$G4279),AllocFactorMatrix,(P$4+1),FALSE)*$E4281</f>
        <v>0</v>
      </c>
      <c r="Q4279" s="47">
        <f>VLOOKUP(CONCATENATE($F4279," ",$G4279),AllocFactorMatrix,(Q$4+1),FALSE)*$E4281</f>
        <v>0</v>
      </c>
      <c r="R4279" s="47">
        <f>VLOOKUP(CONCATENATE($F4279," ",$G4279),AllocFactorMatrix,(R$4+1),FALSE)*$E4281</f>
        <v>0</v>
      </c>
      <c r="S4279" s="47">
        <f>VLOOKUP(CONCATENATE($F4279," ",$G4279),AllocFactorMatrix,(S$4+1),FALSE)*$E4281</f>
        <v>0</v>
      </c>
      <c r="T4279" s="47">
        <f t="shared" si="6168"/>
        <v>0</v>
      </c>
      <c r="U4279" s="47">
        <f>VLOOKUP(CONCATENATE($F4279," ",$G4279),AllocFactorMatrix,(U$4+1),FALSE)*$E4281</f>
        <v>0</v>
      </c>
      <c r="V4279" s="47">
        <f>VLOOKUP(CONCATENATE($F4279," ",$G4279),AllocFactorMatrix,(V$4+1),FALSE)*$E4281</f>
        <v>0</v>
      </c>
      <c r="W4279" s="47">
        <f>VLOOKUP(CONCATENATE($F4279," ",$G4279),AllocFactorMatrix,(W$4+1),FALSE)*$E4281</f>
        <v>0</v>
      </c>
      <c r="X4279" s="47">
        <f>VLOOKUP(CONCATENATE($F4279," ",$G4279),AllocFactorMatrix,(X$4+1),FALSE)*$E4281</f>
        <v>0</v>
      </c>
      <c r="Y4279" s="47">
        <f t="shared" si="6181"/>
        <v>0</v>
      </c>
      <c r="Z4279" s="47">
        <f>VLOOKUP(CONCATENATE($F4279," ",$G4279),AllocFactorMatrix,(Z$4+1),FALSE)*$E4281</f>
        <v>0</v>
      </c>
      <c r="AA4279" s="47">
        <f>VLOOKUP(CONCATENATE($F4279," ",$G4279),AllocFactorMatrix,(AA$4+1),FALSE)*$E4281</f>
        <v>0</v>
      </c>
      <c r="AB4279" s="47">
        <f t="shared" si="6169"/>
        <v>0</v>
      </c>
      <c r="AC4279" s="47">
        <f>VLOOKUP(CONCATENATE($F4279," ",$G4279),AllocFactorMatrix,(AC$4+1),FALSE)*$E4281</f>
        <v>0</v>
      </c>
      <c r="AD4279" s="47">
        <f>VLOOKUP(CONCATENATE($F4279," ",$G4279),AllocFactorMatrix,(AD$4+1),FALSE)*$E4281</f>
        <v>0</v>
      </c>
      <c r="AE4279" s="47">
        <f>VLOOKUP(CONCATENATE($F4279," ",$G4279),AllocFactorMatrix,(AE$4+1),FALSE)*$E4281</f>
        <v>0</v>
      </c>
    </row>
    <row r="4280" spans="1:31" s="44" customFormat="1" hidden="1" outlineLevel="1">
      <c r="A4280" s="49"/>
      <c r="B4280" s="97"/>
      <c r="C4280" s="48"/>
      <c r="D4280" s="48"/>
      <c r="F4280" s="167" t="str">
        <f>F4281</f>
        <v>RB_GUP-Land_T</v>
      </c>
      <c r="G4280" s="48" t="str">
        <f>$G$14</f>
        <v>CUSTOMER</v>
      </c>
      <c r="H4280" s="46">
        <f t="shared" si="6178"/>
        <v>0</v>
      </c>
      <c r="I4280" s="47">
        <f t="shared" ref="I4280:N4280" si="6186">VLOOKUP(CONCATENATE($F4280," ",$G4280),AllocFactorMatrix,(I$4+1),FALSE)*$E4281</f>
        <v>0</v>
      </c>
      <c r="J4280" s="47">
        <f t="shared" si="6186"/>
        <v>0</v>
      </c>
      <c r="K4280" s="47">
        <f t="shared" si="6186"/>
        <v>0</v>
      </c>
      <c r="L4280" s="47">
        <f t="shared" si="6186"/>
        <v>0</v>
      </c>
      <c r="M4280" s="47">
        <f t="shared" si="6186"/>
        <v>0</v>
      </c>
      <c r="N4280" s="47">
        <f t="shared" si="6186"/>
        <v>0</v>
      </c>
      <c r="O4280" s="47">
        <f t="shared" si="6167"/>
        <v>0</v>
      </c>
      <c r="P4280" s="47">
        <f>VLOOKUP(CONCATENATE($F4280," ",$G4280),AllocFactorMatrix,(P$4+1),FALSE)*$E4281</f>
        <v>0</v>
      </c>
      <c r="Q4280" s="47">
        <f>VLOOKUP(CONCATENATE($F4280," ",$G4280),AllocFactorMatrix,(Q$4+1),FALSE)*$E4281</f>
        <v>0</v>
      </c>
      <c r="R4280" s="47">
        <f>VLOOKUP(CONCATENATE($F4280," ",$G4280),AllocFactorMatrix,(R$4+1),FALSE)*$E4281</f>
        <v>0</v>
      </c>
      <c r="S4280" s="47">
        <f>VLOOKUP(CONCATENATE($F4280," ",$G4280),AllocFactorMatrix,(S$4+1),FALSE)*$E4281</f>
        <v>0</v>
      </c>
      <c r="T4280" s="47">
        <f t="shared" si="6168"/>
        <v>0</v>
      </c>
      <c r="U4280" s="47">
        <f>VLOOKUP(CONCATENATE($F4280," ",$G4280),AllocFactorMatrix,(U$4+1),FALSE)*$E4281</f>
        <v>0</v>
      </c>
      <c r="V4280" s="47">
        <f>VLOOKUP(CONCATENATE($F4280," ",$G4280),AllocFactorMatrix,(V$4+1),FALSE)*$E4281</f>
        <v>0</v>
      </c>
      <c r="W4280" s="47">
        <f>VLOOKUP(CONCATENATE($F4280," ",$G4280),AllocFactorMatrix,(W$4+1),FALSE)*$E4281</f>
        <v>0</v>
      </c>
      <c r="X4280" s="47">
        <f>VLOOKUP(CONCATENATE($F4280," ",$G4280),AllocFactorMatrix,(X$4+1),FALSE)*$E4281</f>
        <v>0</v>
      </c>
      <c r="Y4280" s="47">
        <f t="shared" si="6181"/>
        <v>0</v>
      </c>
      <c r="Z4280" s="47">
        <f>VLOOKUP(CONCATENATE($F4280," ",$G4280),AllocFactorMatrix,(Z$4+1),FALSE)*$E4281</f>
        <v>0</v>
      </c>
      <c r="AA4280" s="47">
        <f>VLOOKUP(CONCATENATE($F4280," ",$G4280),AllocFactorMatrix,(AA$4+1),FALSE)*$E4281</f>
        <v>0</v>
      </c>
      <c r="AB4280" s="47">
        <f t="shared" si="6169"/>
        <v>0</v>
      </c>
      <c r="AC4280" s="47">
        <f>VLOOKUP(CONCATENATE($F4280," ",$G4280),AllocFactorMatrix,(AC$4+1),FALSE)*$E4281</f>
        <v>0</v>
      </c>
      <c r="AD4280" s="47">
        <f>VLOOKUP(CONCATENATE($F4280," ",$G4280),AllocFactorMatrix,(AD$4+1),FALSE)*$E4281</f>
        <v>0</v>
      </c>
      <c r="AE4280" s="47">
        <f>VLOOKUP(CONCATENATE($F4280," ",$G4280),AllocFactorMatrix,(AE$4+1),FALSE)*$E4281</f>
        <v>0</v>
      </c>
    </row>
    <row r="4281" spans="1:31" s="44" customFormat="1" collapsed="1">
      <c r="A4281" s="49"/>
      <c r="B4281" s="97"/>
      <c r="C4281" s="48"/>
      <c r="D4281" s="48" t="str">
        <f>+D3321</f>
        <v>Adj 36 - Depreciation/Amortization Adjustments - Trans</v>
      </c>
      <c r="E4281" s="56">
        <v>-134005</v>
      </c>
      <c r="F4281" s="88" t="str">
        <f>+F3321</f>
        <v>RB_GUP-Land_T</v>
      </c>
      <c r="G4281" s="48" t="str">
        <f>$G$15</f>
        <v>TOTAL</v>
      </c>
      <c r="H4281" s="46">
        <f t="shared" si="6178"/>
        <v>-134004.99999999997</v>
      </c>
      <c r="I4281" s="47">
        <f t="shared" ref="I4281:N4281" si="6187">VLOOKUP(CONCATENATE($F4281," ",$G4281),AllocFactorMatrix,(I$4+1),FALSE)*$E4281</f>
        <v>-68812.26301199646</v>
      </c>
      <c r="J4281" s="47">
        <f t="shared" si="6187"/>
        <v>-14.455996756562525</v>
      </c>
      <c r="K4281" s="47">
        <f t="shared" si="6187"/>
        <v>-25.588136077210535</v>
      </c>
      <c r="L4281" s="47">
        <f t="shared" si="6187"/>
        <v>-16057.69114252225</v>
      </c>
      <c r="M4281" s="47">
        <f t="shared" si="6187"/>
        <v>-223.66222967633948</v>
      </c>
      <c r="N4281" s="47">
        <f t="shared" si="6187"/>
        <v>-33.256674147402002</v>
      </c>
      <c r="O4281" s="47">
        <f t="shared" si="6167"/>
        <v>-16314.610046345992</v>
      </c>
      <c r="P4281" s="47">
        <f>VLOOKUP(CONCATENATE($F4281," ",$G4281),AllocFactorMatrix,(P$4+1),FALSE)*$E4281</f>
        <v>-9487.9267005919664</v>
      </c>
      <c r="Q4281" s="47">
        <f>VLOOKUP(CONCATENATE($F4281," ",$G4281),AllocFactorMatrix,(Q$4+1),FALSE)*$E4281</f>
        <v>-1703.7380565403721</v>
      </c>
      <c r="R4281" s="47">
        <f>VLOOKUP(CONCATENATE($F4281," ",$G4281),AllocFactorMatrix,(R$4+1),FALSE)*$E4281</f>
        <v>-367.90847159705118</v>
      </c>
      <c r="S4281" s="47">
        <f>VLOOKUP(CONCATENATE($F4281," ",$G4281),AllocFactorMatrix,(S$4+1),FALSE)*$E4281</f>
        <v>-10.229918289132661</v>
      </c>
      <c r="T4281" s="47">
        <f t="shared" si="6168"/>
        <v>-11569.803147018523</v>
      </c>
      <c r="U4281" s="47">
        <f>VLOOKUP(CONCATENATE($F4281," ",$G4281),AllocFactorMatrix,(U$4+1),FALSE)*$E4281</f>
        <v>-445.22170925988183</v>
      </c>
      <c r="V4281" s="47">
        <f>VLOOKUP(CONCATENATE($F4281," ",$G4281),AllocFactorMatrix,(V$4+1),FALSE)*$E4281</f>
        <v>-6060.6841187067275</v>
      </c>
      <c r="W4281" s="47">
        <f>VLOOKUP(CONCATENATE($F4281," ",$G4281),AllocFactorMatrix,(W$4+1),FALSE)*$E4281</f>
        <v>-24640.883069555581</v>
      </c>
      <c r="X4281" s="47">
        <f>VLOOKUP(CONCATENATE($F4281," ",$G4281),AllocFactorMatrix,(X$4+1),FALSE)*$E4281</f>
        <v>-3283.9791344557466</v>
      </c>
      <c r="Y4281" s="47">
        <f t="shared" si="6181"/>
        <v>-34430.768031977939</v>
      </c>
      <c r="Z4281" s="47">
        <f>VLOOKUP(CONCATENATE($F4281," ",$G4281),AllocFactorMatrix,(Z$4+1),FALSE)*$E4281</f>
        <v>-2607.2188256282589</v>
      </c>
      <c r="AA4281" s="47">
        <f>VLOOKUP(CONCATENATE($F4281," ",$G4281),AllocFactorMatrix,(AA$4+1),FALSE)*$E4281</f>
        <v>-52.133509817179082</v>
      </c>
      <c r="AB4281" s="47">
        <f t="shared" si="6169"/>
        <v>-2659.3523354454378</v>
      </c>
      <c r="AC4281" s="47">
        <f>VLOOKUP(CONCATENATE($F4281," ",$G4281),AllocFactorMatrix,(AC$4+1),FALSE)*$E4281</f>
        <v>-34.453627053613346</v>
      </c>
      <c r="AD4281" s="47">
        <f>VLOOKUP(CONCATENATE($F4281," ",$G4281),AllocFactorMatrix,(AD$4+1),FALSE)*$E4281</f>
        <v>-119.24126413040301</v>
      </c>
      <c r="AE4281" s="47">
        <f>VLOOKUP(CONCATENATE($F4281," ",$G4281),AllocFactorMatrix,(AE$4+1),FALSE)*$E4281</f>
        <v>-24.464403197835829</v>
      </c>
    </row>
    <row r="4282" spans="1:31" s="44" customFormat="1" hidden="1" outlineLevel="1">
      <c r="A4282" s="49"/>
      <c r="B4282" s="97"/>
      <c r="C4282" s="48"/>
      <c r="D4282" s="48"/>
      <c r="F4282" s="167" t="str">
        <f>F4289</f>
        <v>RB_GUP-Land_D</v>
      </c>
      <c r="G4282" s="48" t="str">
        <f>$G$8</f>
        <v>PRODUCTION</v>
      </c>
      <c r="H4282" s="46">
        <f t="shared" si="6178"/>
        <v>0</v>
      </c>
      <c r="I4282" s="47">
        <f t="shared" ref="I4282:N4282" si="6188">VLOOKUP(CONCATENATE($F4282," ",$G4282),AllocFactorMatrix,(I$4+1),FALSE)*$E4289</f>
        <v>0</v>
      </c>
      <c r="J4282" s="47">
        <f t="shared" si="6188"/>
        <v>0</v>
      </c>
      <c r="K4282" s="47">
        <f t="shared" si="6188"/>
        <v>0</v>
      </c>
      <c r="L4282" s="47">
        <f t="shared" si="6188"/>
        <v>0</v>
      </c>
      <c r="M4282" s="47">
        <f t="shared" si="6188"/>
        <v>0</v>
      </c>
      <c r="N4282" s="47">
        <f t="shared" si="6188"/>
        <v>0</v>
      </c>
      <c r="O4282" s="47">
        <f t="shared" si="6167"/>
        <v>0</v>
      </c>
      <c r="P4282" s="47">
        <f>VLOOKUP(CONCATENATE($F4282," ",$G4282),AllocFactorMatrix,(P$4+1),FALSE)*$E4289</f>
        <v>0</v>
      </c>
      <c r="Q4282" s="47">
        <f>VLOOKUP(CONCATENATE($F4282," ",$G4282),AllocFactorMatrix,(Q$4+1),FALSE)*$E4289</f>
        <v>0</v>
      </c>
      <c r="R4282" s="47">
        <f>VLOOKUP(CONCATENATE($F4282," ",$G4282),AllocFactorMatrix,(R$4+1),FALSE)*$E4289</f>
        <v>0</v>
      </c>
      <c r="S4282" s="47">
        <f>VLOOKUP(CONCATENATE($F4282," ",$G4282),AllocFactorMatrix,(S$4+1),FALSE)*$E4289</f>
        <v>0</v>
      </c>
      <c r="T4282" s="47">
        <f t="shared" si="6168"/>
        <v>0</v>
      </c>
      <c r="U4282" s="47">
        <f>VLOOKUP(CONCATENATE($F4282," ",$G4282),AllocFactorMatrix,(U$4+1),FALSE)*$E4289</f>
        <v>0</v>
      </c>
      <c r="V4282" s="47">
        <f>VLOOKUP(CONCATENATE($F4282," ",$G4282),AllocFactorMatrix,(V$4+1),FALSE)*$E4289</f>
        <v>0</v>
      </c>
      <c r="W4282" s="47">
        <f>VLOOKUP(CONCATENATE($F4282," ",$G4282),AllocFactorMatrix,(W$4+1),FALSE)*$E4289</f>
        <v>0</v>
      </c>
      <c r="X4282" s="47">
        <f>VLOOKUP(CONCATENATE($F4282," ",$G4282),AllocFactorMatrix,(X$4+1),FALSE)*$E4289</f>
        <v>0</v>
      </c>
      <c r="Y4282" s="47">
        <f>SUBTOTAL(9,U4282:X4282)</f>
        <v>0</v>
      </c>
      <c r="Z4282" s="47">
        <f>VLOOKUP(CONCATENATE($F4282," ",$G4282),AllocFactorMatrix,(Z$4+1),FALSE)*$E4289</f>
        <v>0</v>
      </c>
      <c r="AA4282" s="47">
        <f>VLOOKUP(CONCATENATE($F4282," ",$G4282),AllocFactorMatrix,(AA$4+1),FALSE)*$E4289</f>
        <v>0</v>
      </c>
      <c r="AB4282" s="47">
        <f t="shared" si="6169"/>
        <v>0</v>
      </c>
      <c r="AC4282" s="47">
        <f>VLOOKUP(CONCATENATE($F4282," ",$G4282),AllocFactorMatrix,(AC$4+1),FALSE)*$E4289</f>
        <v>0</v>
      </c>
      <c r="AD4282" s="47">
        <f>VLOOKUP(CONCATENATE($F4282," ",$G4282),AllocFactorMatrix,(AD$4+1),FALSE)*$E4289</f>
        <v>0</v>
      </c>
      <c r="AE4282" s="47">
        <f>VLOOKUP(CONCATENATE($F4282," ",$G4282),AllocFactorMatrix,(AE$4+1),FALSE)*$E4289</f>
        <v>0</v>
      </c>
    </row>
    <row r="4283" spans="1:31" s="44" customFormat="1" hidden="1" outlineLevel="1">
      <c r="A4283" s="49"/>
      <c r="B4283" s="97"/>
      <c r="C4283" s="48"/>
      <c r="D4283" s="48"/>
      <c r="F4283" s="167" t="str">
        <f>F4289</f>
        <v>RB_GUP-Land_D</v>
      </c>
      <c r="G4283" s="48" t="str">
        <f>$G$9</f>
        <v>BULKTRAN</v>
      </c>
      <c r="H4283" s="46">
        <f t="shared" si="6178"/>
        <v>0</v>
      </c>
      <c r="I4283" s="47">
        <f t="shared" ref="I4283:N4283" si="6189">VLOOKUP(CONCATENATE($F4283," ",$G4283),AllocFactorMatrix,(I$4+1),FALSE)*$E4289</f>
        <v>0</v>
      </c>
      <c r="J4283" s="47">
        <f t="shared" si="6189"/>
        <v>0</v>
      </c>
      <c r="K4283" s="47">
        <f t="shared" si="6189"/>
        <v>0</v>
      </c>
      <c r="L4283" s="47">
        <f t="shared" si="6189"/>
        <v>0</v>
      </c>
      <c r="M4283" s="47">
        <f t="shared" si="6189"/>
        <v>0</v>
      </c>
      <c r="N4283" s="47">
        <f t="shared" si="6189"/>
        <v>0</v>
      </c>
      <c r="O4283" s="47">
        <f t="shared" si="6167"/>
        <v>0</v>
      </c>
      <c r="P4283" s="47">
        <f>VLOOKUP(CONCATENATE($F4283," ",$G4283),AllocFactorMatrix,(P$4+1),FALSE)*$E4289</f>
        <v>0</v>
      </c>
      <c r="Q4283" s="47">
        <f>VLOOKUP(CONCATENATE($F4283," ",$G4283),AllocFactorMatrix,(Q$4+1),FALSE)*$E4289</f>
        <v>0</v>
      </c>
      <c r="R4283" s="47">
        <f>VLOOKUP(CONCATENATE($F4283," ",$G4283),AllocFactorMatrix,(R$4+1),FALSE)*$E4289</f>
        <v>0</v>
      </c>
      <c r="S4283" s="47">
        <f>VLOOKUP(CONCATENATE($F4283," ",$G4283),AllocFactorMatrix,(S$4+1),FALSE)*$E4289</f>
        <v>0</v>
      </c>
      <c r="T4283" s="47">
        <f t="shared" si="6168"/>
        <v>0</v>
      </c>
      <c r="U4283" s="47">
        <f>VLOOKUP(CONCATENATE($F4283," ",$G4283),AllocFactorMatrix,(U$4+1),FALSE)*$E4289</f>
        <v>0</v>
      </c>
      <c r="V4283" s="47">
        <f>VLOOKUP(CONCATENATE($F4283," ",$G4283),AllocFactorMatrix,(V$4+1),FALSE)*$E4289</f>
        <v>0</v>
      </c>
      <c r="W4283" s="47">
        <f>VLOOKUP(CONCATENATE($F4283," ",$G4283),AllocFactorMatrix,(W$4+1),FALSE)*$E4289</f>
        <v>0</v>
      </c>
      <c r="X4283" s="47">
        <f>VLOOKUP(CONCATENATE($F4283," ",$G4283),AllocFactorMatrix,(X$4+1),FALSE)*$E4289</f>
        <v>0</v>
      </c>
      <c r="Y4283" s="47">
        <f t="shared" ref="Y4283:Y4289" si="6190">SUBTOTAL(9,U4283:X4283)</f>
        <v>0</v>
      </c>
      <c r="Z4283" s="47">
        <f>VLOOKUP(CONCATENATE($F4283," ",$G4283),AllocFactorMatrix,(Z$4+1),FALSE)*$E4289</f>
        <v>0</v>
      </c>
      <c r="AA4283" s="47">
        <f>VLOOKUP(CONCATENATE($F4283," ",$G4283),AllocFactorMatrix,(AA$4+1),FALSE)*$E4289</f>
        <v>0</v>
      </c>
      <c r="AB4283" s="47">
        <f t="shared" si="6169"/>
        <v>0</v>
      </c>
      <c r="AC4283" s="47">
        <f>VLOOKUP(CONCATENATE($F4283," ",$G4283),AllocFactorMatrix,(AC$4+1),FALSE)*$E4289</f>
        <v>0</v>
      </c>
      <c r="AD4283" s="47">
        <f>VLOOKUP(CONCATENATE($F4283," ",$G4283),AllocFactorMatrix,(AD$4+1),FALSE)*$E4289</f>
        <v>0</v>
      </c>
      <c r="AE4283" s="47">
        <f>VLOOKUP(CONCATENATE($F4283," ",$G4283),AllocFactorMatrix,(AE$4+1),FALSE)*$E4289</f>
        <v>0</v>
      </c>
    </row>
    <row r="4284" spans="1:31" s="44" customFormat="1" hidden="1" outlineLevel="1">
      <c r="A4284" s="49"/>
      <c r="B4284" s="97"/>
      <c r="C4284" s="48"/>
      <c r="D4284" s="48"/>
      <c r="F4284" s="167" t="str">
        <f>F4289</f>
        <v>RB_GUP-Land_D</v>
      </c>
      <c r="G4284" s="48" t="str">
        <f>$G$10</f>
        <v>SUBTRAN</v>
      </c>
      <c r="H4284" s="46">
        <f t="shared" si="6178"/>
        <v>0</v>
      </c>
      <c r="I4284" s="47">
        <f t="shared" ref="I4284:N4284" si="6191">VLOOKUP(CONCATENATE($F4284," ",$G4284),AllocFactorMatrix,(I$4+1),FALSE)*$E4289</f>
        <v>0</v>
      </c>
      <c r="J4284" s="47">
        <f t="shared" si="6191"/>
        <v>0</v>
      </c>
      <c r="K4284" s="47">
        <f t="shared" si="6191"/>
        <v>0</v>
      </c>
      <c r="L4284" s="47">
        <f t="shared" si="6191"/>
        <v>0</v>
      </c>
      <c r="M4284" s="47">
        <f t="shared" si="6191"/>
        <v>0</v>
      </c>
      <c r="N4284" s="47">
        <f t="shared" si="6191"/>
        <v>0</v>
      </c>
      <c r="O4284" s="47">
        <f t="shared" si="6167"/>
        <v>0</v>
      </c>
      <c r="P4284" s="47">
        <f>VLOOKUP(CONCATENATE($F4284," ",$G4284),AllocFactorMatrix,(P$4+1),FALSE)*$E4289</f>
        <v>0</v>
      </c>
      <c r="Q4284" s="47">
        <f>VLOOKUP(CONCATENATE($F4284," ",$G4284),AllocFactorMatrix,(Q$4+1),FALSE)*$E4289</f>
        <v>0</v>
      </c>
      <c r="R4284" s="47">
        <f>VLOOKUP(CONCATENATE($F4284," ",$G4284),AllocFactorMatrix,(R$4+1),FALSE)*$E4289</f>
        <v>0</v>
      </c>
      <c r="S4284" s="47">
        <f>VLOOKUP(CONCATENATE($F4284," ",$G4284),AllocFactorMatrix,(S$4+1),FALSE)*$E4289</f>
        <v>0</v>
      </c>
      <c r="T4284" s="47">
        <f t="shared" si="6168"/>
        <v>0</v>
      </c>
      <c r="U4284" s="47">
        <f>VLOOKUP(CONCATENATE($F4284," ",$G4284),AllocFactorMatrix,(U$4+1),FALSE)*$E4289</f>
        <v>0</v>
      </c>
      <c r="V4284" s="47">
        <f>VLOOKUP(CONCATENATE($F4284," ",$G4284),AllocFactorMatrix,(V$4+1),FALSE)*$E4289</f>
        <v>0</v>
      </c>
      <c r="W4284" s="47">
        <f>VLOOKUP(CONCATENATE($F4284," ",$G4284),AllocFactorMatrix,(W$4+1),FALSE)*$E4289</f>
        <v>0</v>
      </c>
      <c r="X4284" s="47">
        <f>VLOOKUP(CONCATENATE($F4284," ",$G4284),AllocFactorMatrix,(X$4+1),FALSE)*$E4289</f>
        <v>0</v>
      </c>
      <c r="Y4284" s="47">
        <f t="shared" si="6190"/>
        <v>0</v>
      </c>
      <c r="Z4284" s="47">
        <f>VLOOKUP(CONCATENATE($F4284," ",$G4284),AllocFactorMatrix,(Z$4+1),FALSE)*$E4289</f>
        <v>0</v>
      </c>
      <c r="AA4284" s="47">
        <f>VLOOKUP(CONCATENATE($F4284," ",$G4284),AllocFactorMatrix,(AA$4+1),FALSE)*$E4289</f>
        <v>0</v>
      </c>
      <c r="AB4284" s="47">
        <f t="shared" si="6169"/>
        <v>0</v>
      </c>
      <c r="AC4284" s="47">
        <f>VLOOKUP(CONCATENATE($F4284," ",$G4284),AllocFactorMatrix,(AC$4+1),FALSE)*$E4289</f>
        <v>0</v>
      </c>
      <c r="AD4284" s="47">
        <f>VLOOKUP(CONCATENATE($F4284," ",$G4284),AllocFactorMatrix,(AD$4+1),FALSE)*$E4289</f>
        <v>0</v>
      </c>
      <c r="AE4284" s="47">
        <f>VLOOKUP(CONCATENATE($F4284," ",$G4284),AllocFactorMatrix,(AE$4+1),FALSE)*$E4289</f>
        <v>0</v>
      </c>
    </row>
    <row r="4285" spans="1:31" s="44" customFormat="1" hidden="1" outlineLevel="1">
      <c r="A4285" s="49"/>
      <c r="B4285" s="97"/>
      <c r="C4285" s="48"/>
      <c r="D4285" s="48"/>
      <c r="F4285" s="167" t="str">
        <f>F4289</f>
        <v>RB_GUP-Land_D</v>
      </c>
      <c r="G4285" s="48" t="str">
        <f>$G$11</f>
        <v>DISTPRI</v>
      </c>
      <c r="H4285" s="46">
        <f t="shared" si="6178"/>
        <v>-148971.38425080827</v>
      </c>
      <c r="I4285" s="47">
        <f t="shared" ref="I4285:N4285" si="6192">VLOOKUP(CONCATENATE($F4285," ",$G4285),AllocFactorMatrix,(I$4+1),FALSE)*$E4289</f>
        <v>-97531.500524499832</v>
      </c>
      <c r="J4285" s="47">
        <f t="shared" si="6192"/>
        <v>-16.014813820800072</v>
      </c>
      <c r="K4285" s="47">
        <f t="shared" si="6192"/>
        <v>-29.631992788463197</v>
      </c>
      <c r="L4285" s="47">
        <f t="shared" si="6192"/>
        <v>-22819.782307902235</v>
      </c>
      <c r="M4285" s="47">
        <f t="shared" si="6192"/>
        <v>-318.88212637559479</v>
      </c>
      <c r="N4285" s="47">
        <f t="shared" si="6192"/>
        <v>0</v>
      </c>
      <c r="O4285" s="47">
        <f t="shared" si="6167"/>
        <v>-23138.664434277831</v>
      </c>
      <c r="P4285" s="47">
        <f>VLOOKUP(CONCATENATE($F4285," ",$G4285),AllocFactorMatrix,(P$4+1),FALSE)*$E4289</f>
        <v>-13233.664557682017</v>
      </c>
      <c r="Q4285" s="47">
        <f>VLOOKUP(CONCATENATE($F4285," ",$G4285),AllocFactorMatrix,(Q$4+1),FALSE)*$E4289</f>
        <v>-2381.3234069759442</v>
      </c>
      <c r="R4285" s="47">
        <f>VLOOKUP(CONCATENATE($F4285," ",$G4285),AllocFactorMatrix,(R$4+1),FALSE)*$E4289</f>
        <v>0</v>
      </c>
      <c r="S4285" s="47">
        <f>VLOOKUP(CONCATENATE($F4285," ",$G4285),AllocFactorMatrix,(S$4+1),FALSE)*$E4289</f>
        <v>0</v>
      </c>
      <c r="T4285" s="47">
        <f t="shared" si="6168"/>
        <v>-15614.987964657961</v>
      </c>
      <c r="U4285" s="47">
        <f>VLOOKUP(CONCATENATE($F4285," ",$G4285),AllocFactorMatrix,(U$4+1),FALSE)*$E4289</f>
        <v>-599.26651159309768</v>
      </c>
      <c r="V4285" s="47">
        <f>VLOOKUP(CONCATENATE($F4285," ",$G4285),AllocFactorMatrix,(V$4+1),FALSE)*$E4289</f>
        <v>-8286.5751110984929</v>
      </c>
      <c r="W4285" s="47">
        <f>VLOOKUP(CONCATENATE($F4285," ",$G4285),AllocFactorMatrix,(W$4+1),FALSE)*$E4289</f>
        <v>0</v>
      </c>
      <c r="X4285" s="47">
        <f>VLOOKUP(CONCATENATE($F4285," ",$G4285),AllocFactorMatrix,(X$4+1),FALSE)*$E4289</f>
        <v>0</v>
      </c>
      <c r="Y4285" s="47">
        <f t="shared" si="6190"/>
        <v>-8885.8416226915906</v>
      </c>
      <c r="Z4285" s="47">
        <f>VLOOKUP(CONCATENATE($F4285," ",$G4285),AllocFactorMatrix,(Z$4+1),FALSE)*$E4289</f>
        <v>-3633.9166324645707</v>
      </c>
      <c r="AA4285" s="47">
        <f>VLOOKUP(CONCATENATE($F4285," ",$G4285),AllocFactorMatrix,(AA$4+1),FALSE)*$E4289</f>
        <v>-72.938437535158812</v>
      </c>
      <c r="AB4285" s="47">
        <f t="shared" si="6169"/>
        <v>-3706.8550699997295</v>
      </c>
      <c r="AC4285" s="47">
        <f>VLOOKUP(CONCATENATE($F4285," ",$G4285),AllocFactorMatrix,(AC$4+1),FALSE)*$E4289</f>
        <v>-47.887828072026075</v>
      </c>
      <c r="AD4285" s="47">
        <f>VLOOKUP(CONCATENATE($F4285," ",$G4285),AllocFactorMatrix,(AD$4+1),FALSE)*$E4289</f>
        <v>0</v>
      </c>
      <c r="AE4285" s="47">
        <f>VLOOKUP(CONCATENATE($F4285," ",$G4285),AllocFactorMatrix,(AE$4+1),FALSE)*$E4289</f>
        <v>0</v>
      </c>
    </row>
    <row r="4286" spans="1:31" s="44" customFormat="1" hidden="1" outlineLevel="1">
      <c r="A4286" s="49"/>
      <c r="B4286" s="97"/>
      <c r="C4286" s="48"/>
      <c r="D4286" s="48"/>
      <c r="F4286" s="167" t="str">
        <f>F4289</f>
        <v>RB_GUP-Land_D</v>
      </c>
      <c r="G4286" s="48" t="str">
        <f>$G$12</f>
        <v>DISTSEC</v>
      </c>
      <c r="H4286" s="46">
        <f t="shared" si="6178"/>
        <v>-72798.992435771972</v>
      </c>
      <c r="I4286" s="47">
        <f t="shared" ref="I4286:N4286" si="6193">VLOOKUP(CONCATENATE($F4286," ",$G4286),AllocFactorMatrix,(I$4+1),FALSE)*$E4289</f>
        <v>-54011.113323065882</v>
      </c>
      <c r="J4286" s="47">
        <f t="shared" si="6193"/>
        <v>-13.38907660542044</v>
      </c>
      <c r="K4286" s="47">
        <f t="shared" si="6193"/>
        <v>-17.342544107020963</v>
      </c>
      <c r="L4286" s="47">
        <f t="shared" si="6193"/>
        <v>-10886.847954307435</v>
      </c>
      <c r="M4286" s="47">
        <f t="shared" si="6193"/>
        <v>0</v>
      </c>
      <c r="N4286" s="47">
        <f t="shared" si="6193"/>
        <v>0</v>
      </c>
      <c r="O4286" s="47">
        <f t="shared" si="6167"/>
        <v>-10886.847954307435</v>
      </c>
      <c r="P4286" s="47">
        <f>VLOOKUP(CONCATENATE($F4286," ",$G4286),AllocFactorMatrix,(P$4+1),FALSE)*$E4289</f>
        <v>-5434.6472793001667</v>
      </c>
      <c r="Q4286" s="47">
        <f>VLOOKUP(CONCATENATE($F4286," ",$G4286),AllocFactorMatrix,(Q$4+1),FALSE)*$E4289</f>
        <v>0</v>
      </c>
      <c r="R4286" s="47">
        <f>VLOOKUP(CONCATENATE($F4286," ",$G4286),AllocFactorMatrix,(R$4+1),FALSE)*$E4289</f>
        <v>0</v>
      </c>
      <c r="S4286" s="47">
        <f>VLOOKUP(CONCATENATE($F4286," ",$G4286),AllocFactorMatrix,(S$4+1),FALSE)*$E4289</f>
        <v>0</v>
      </c>
      <c r="T4286" s="47">
        <f t="shared" si="6168"/>
        <v>-5434.6472793001667</v>
      </c>
      <c r="U4286" s="47">
        <f>VLOOKUP(CONCATENATE($F4286," ",$G4286),AllocFactorMatrix,(U$4+1),FALSE)*$E4289</f>
        <v>-203.52450698239497</v>
      </c>
      <c r="V4286" s="47">
        <f>VLOOKUP(CONCATENATE($F4286," ",$G4286),AllocFactorMatrix,(V$4+1),FALSE)*$E4289</f>
        <v>0</v>
      </c>
      <c r="W4286" s="47">
        <f>VLOOKUP(CONCATENATE($F4286," ",$G4286),AllocFactorMatrix,(W$4+1),FALSE)*$E4289</f>
        <v>0</v>
      </c>
      <c r="X4286" s="47">
        <f>VLOOKUP(CONCATENATE($F4286," ",$G4286),AllocFactorMatrix,(X$4+1),FALSE)*$E4289</f>
        <v>0</v>
      </c>
      <c r="Y4286" s="47">
        <f t="shared" si="6190"/>
        <v>-203.52450698239497</v>
      </c>
      <c r="Z4286" s="47">
        <f>VLOOKUP(CONCATENATE($F4286," ",$G4286),AllocFactorMatrix,(Z$4+1),FALSE)*$E4289</f>
        <v>-1538.1097097226891</v>
      </c>
      <c r="AA4286" s="47">
        <f>VLOOKUP(CONCATENATE($F4286," ",$G4286),AllocFactorMatrix,(AA$4+1),FALSE)*$E4289</f>
        <v>0</v>
      </c>
      <c r="AB4286" s="47">
        <f t="shared" si="6169"/>
        <v>-1538.1097097226891</v>
      </c>
      <c r="AC4286" s="47">
        <f>VLOOKUP(CONCATENATE($F4286," ",$G4286),AllocFactorMatrix,(AC$4+1),FALSE)*$E4289</f>
        <v>-18.18595050736241</v>
      </c>
      <c r="AD4286" s="47">
        <f>VLOOKUP(CONCATENATE($F4286," ",$G4286),AllocFactorMatrix,(AD$4+1),FALSE)*$E4289</f>
        <v>-559.75828532661274</v>
      </c>
      <c r="AE4286" s="47">
        <f>VLOOKUP(CONCATENATE($F4286," ",$G4286),AllocFactorMatrix,(AE$4+1),FALSE)*$E4289</f>
        <v>-116.07380584699138</v>
      </c>
    </row>
    <row r="4287" spans="1:31" s="44" customFormat="1" hidden="1" outlineLevel="1">
      <c r="A4287" s="49"/>
      <c r="B4287" s="97"/>
      <c r="C4287" s="48"/>
      <c r="D4287" s="48"/>
      <c r="F4287" s="167" t="str">
        <f>F4289</f>
        <v>RB_GUP-Land_D</v>
      </c>
      <c r="G4287" s="48" t="str">
        <f>$G$13</f>
        <v>ENERGY</v>
      </c>
      <c r="H4287" s="46">
        <f t="shared" si="6178"/>
        <v>0</v>
      </c>
      <c r="I4287" s="47">
        <f t="shared" ref="I4287:N4287" si="6194">VLOOKUP(CONCATENATE($F4287," ",$G4287),AllocFactorMatrix,(I$4+1),FALSE)*$E4289</f>
        <v>0</v>
      </c>
      <c r="J4287" s="47">
        <f t="shared" si="6194"/>
        <v>0</v>
      </c>
      <c r="K4287" s="47">
        <f t="shared" si="6194"/>
        <v>0</v>
      </c>
      <c r="L4287" s="47">
        <f t="shared" si="6194"/>
        <v>0</v>
      </c>
      <c r="M4287" s="47">
        <f t="shared" si="6194"/>
        <v>0</v>
      </c>
      <c r="N4287" s="47">
        <f t="shared" si="6194"/>
        <v>0</v>
      </c>
      <c r="O4287" s="47">
        <f t="shared" si="6167"/>
        <v>0</v>
      </c>
      <c r="P4287" s="47">
        <f>VLOOKUP(CONCATENATE($F4287," ",$G4287),AllocFactorMatrix,(P$4+1),FALSE)*$E4289</f>
        <v>0</v>
      </c>
      <c r="Q4287" s="47">
        <f>VLOOKUP(CONCATENATE($F4287," ",$G4287),AllocFactorMatrix,(Q$4+1),FALSE)*$E4289</f>
        <v>0</v>
      </c>
      <c r="R4287" s="47">
        <f>VLOOKUP(CONCATENATE($F4287," ",$G4287),AllocFactorMatrix,(R$4+1),FALSE)*$E4289</f>
        <v>0</v>
      </c>
      <c r="S4287" s="47">
        <f>VLOOKUP(CONCATENATE($F4287," ",$G4287),AllocFactorMatrix,(S$4+1),FALSE)*$E4289</f>
        <v>0</v>
      </c>
      <c r="T4287" s="47">
        <f t="shared" si="6168"/>
        <v>0</v>
      </c>
      <c r="U4287" s="47">
        <f>VLOOKUP(CONCATENATE($F4287," ",$G4287),AllocFactorMatrix,(U$4+1),FALSE)*$E4289</f>
        <v>0</v>
      </c>
      <c r="V4287" s="47">
        <f>VLOOKUP(CONCATENATE($F4287," ",$G4287),AllocFactorMatrix,(V$4+1),FALSE)*$E4289</f>
        <v>0</v>
      </c>
      <c r="W4287" s="47">
        <f>VLOOKUP(CONCATENATE($F4287," ",$G4287),AllocFactorMatrix,(W$4+1),FALSE)*$E4289</f>
        <v>0</v>
      </c>
      <c r="X4287" s="47">
        <f>VLOOKUP(CONCATENATE($F4287," ",$G4287),AllocFactorMatrix,(X$4+1),FALSE)*$E4289</f>
        <v>0</v>
      </c>
      <c r="Y4287" s="47">
        <f t="shared" si="6190"/>
        <v>0</v>
      </c>
      <c r="Z4287" s="47">
        <f>VLOOKUP(CONCATENATE($F4287," ",$G4287),AllocFactorMatrix,(Z$4+1),FALSE)*$E4289</f>
        <v>0</v>
      </c>
      <c r="AA4287" s="47">
        <f>VLOOKUP(CONCATENATE($F4287," ",$G4287),AllocFactorMatrix,(AA$4+1),FALSE)*$E4289</f>
        <v>0</v>
      </c>
      <c r="AB4287" s="47">
        <f t="shared" si="6169"/>
        <v>0</v>
      </c>
      <c r="AC4287" s="47">
        <f>VLOOKUP(CONCATENATE($F4287," ",$G4287),AllocFactorMatrix,(AC$4+1),FALSE)*$E4289</f>
        <v>0</v>
      </c>
      <c r="AD4287" s="47">
        <f>VLOOKUP(CONCATENATE($F4287," ",$G4287),AllocFactorMatrix,(AD$4+1),FALSE)*$E4289</f>
        <v>0</v>
      </c>
      <c r="AE4287" s="47">
        <f>VLOOKUP(CONCATENATE($F4287," ",$G4287),AllocFactorMatrix,(AE$4+1),FALSE)*$E4289</f>
        <v>0</v>
      </c>
    </row>
    <row r="4288" spans="1:31" s="44" customFormat="1" hidden="1" outlineLevel="1">
      <c r="A4288" s="49"/>
      <c r="B4288" s="97"/>
      <c r="C4288" s="48"/>
      <c r="D4288" s="48"/>
      <c r="F4288" s="167" t="str">
        <f>F4289</f>
        <v>RB_GUP-Land_D</v>
      </c>
      <c r="G4288" s="48" t="str">
        <f>$G$14</f>
        <v>CUSTOMER</v>
      </c>
      <c r="H4288" s="46">
        <f t="shared" si="6178"/>
        <v>-31908.623313419866</v>
      </c>
      <c r="I4288" s="47">
        <f t="shared" ref="I4288:N4288" si="6195">VLOOKUP(CONCATENATE($F4288," ",$G4288),AllocFactorMatrix,(I$4+1),FALSE)*$E4289</f>
        <v>-14918.210574445968</v>
      </c>
      <c r="J4288" s="47">
        <f t="shared" si="6195"/>
        <v>-3.0103270758431737</v>
      </c>
      <c r="K4288" s="47">
        <f t="shared" si="6195"/>
        <v>-1.71311991928104</v>
      </c>
      <c r="L4288" s="47">
        <f t="shared" si="6195"/>
        <v>-5040.7860162166162</v>
      </c>
      <c r="M4288" s="47">
        <f t="shared" si="6195"/>
        <v>-340.92762889577335</v>
      </c>
      <c r="N4288" s="47">
        <f t="shared" si="6195"/>
        <v>-57.428186661669002</v>
      </c>
      <c r="O4288" s="47">
        <f t="shared" si="6167"/>
        <v>-5439.141831774059</v>
      </c>
      <c r="P4288" s="47">
        <f>VLOOKUP(CONCATENATE($F4288," ",$G4288),AllocFactorMatrix,(P$4+1),FALSE)*$E4289</f>
        <v>-410.98591989155778</v>
      </c>
      <c r="Q4288" s="47">
        <f>VLOOKUP(CONCATENATE($F4288," ",$G4288),AllocFactorMatrix,(Q$4+1),FALSE)*$E4289</f>
        <v>-119.92661235023165</v>
      </c>
      <c r="R4288" s="47">
        <f>VLOOKUP(CONCATENATE($F4288," ",$G4288),AllocFactorMatrix,(R$4+1),FALSE)*$E4289</f>
        <v>-141.23869723901109</v>
      </c>
      <c r="S4288" s="47">
        <f>VLOOKUP(CONCATENATE($F4288," ",$G4288),AllocFactorMatrix,(S$4+1),FALSE)*$E4289</f>
        <v>-17.654593913132025</v>
      </c>
      <c r="T4288" s="47">
        <f t="shared" si="6168"/>
        <v>-689.80582339393254</v>
      </c>
      <c r="U4288" s="47">
        <f>VLOOKUP(CONCATENATE($F4288," ",$G4288),AllocFactorMatrix,(U$4+1),FALSE)*$E4289</f>
        <v>-2.7048060962230971</v>
      </c>
      <c r="V4288" s="47">
        <f>VLOOKUP(CONCATENATE($F4288," ",$G4288),AllocFactorMatrix,(V$4+1),FALSE)*$E4289</f>
        <v>-85.035367894499984</v>
      </c>
      <c r="W4288" s="47">
        <f>VLOOKUP(CONCATENATE($F4288," ",$G4288),AllocFactorMatrix,(W$4+1),FALSE)*$E4289</f>
        <v>-237.41518566987679</v>
      </c>
      <c r="X4288" s="47">
        <f>VLOOKUP(CONCATENATE($F4288," ",$G4288),AllocFactorMatrix,(X$4+1),FALSE)*$E4289</f>
        <v>-70.618159437644238</v>
      </c>
      <c r="Y4288" s="47">
        <f t="shared" si="6190"/>
        <v>-395.77351909824409</v>
      </c>
      <c r="Z4288" s="47">
        <f>VLOOKUP(CONCATENATE($F4288," ",$G4288),AllocFactorMatrix,(Z$4+1),FALSE)*$E4289</f>
        <v>-82.763736835215099</v>
      </c>
      <c r="AA4288" s="47">
        <f>VLOOKUP(CONCATENATE($F4288," ",$G4288),AllocFactorMatrix,(AA$4+1),FALSE)*$E4289</f>
        <v>-1.5669092634498156</v>
      </c>
      <c r="AB4288" s="47">
        <f t="shared" si="6169"/>
        <v>-84.330646098664914</v>
      </c>
      <c r="AC4288" s="47">
        <f>VLOOKUP(CONCATENATE($F4288," ",$G4288),AllocFactorMatrix,(AC$4+1),FALSE)*$E4289</f>
        <v>-8.0759393176422929</v>
      </c>
      <c r="AD4288" s="47">
        <f>VLOOKUP(CONCATENATE($F4288," ",$G4288),AllocFactorMatrix,(AD$4+1),FALSE)*$E4289</f>
        <v>-9146.4684149794375</v>
      </c>
      <c r="AE4288" s="47">
        <f>VLOOKUP(CONCATENATE($F4288," ",$G4288),AllocFactorMatrix,(AE$4+1),FALSE)*$E4289</f>
        <v>-1222.0931173167955</v>
      </c>
    </row>
    <row r="4289" spans="1:31" s="44" customFormat="1" collapsed="1">
      <c r="A4289" s="49"/>
      <c r="B4289" s="97"/>
      <c r="C4289" s="48"/>
      <c r="D4289" s="48" t="str">
        <f>+D3329</f>
        <v>Adj 36 - Depreciation/Amortization Adjustments - Dist</v>
      </c>
      <c r="E4289" s="56">
        <v>-253679</v>
      </c>
      <c r="F4289" s="88" t="str">
        <f>+F3329</f>
        <v>RB_GUP-Land_D</v>
      </c>
      <c r="G4289" s="48" t="str">
        <f>$G$15</f>
        <v>TOTAL</v>
      </c>
      <c r="H4289" s="46">
        <f t="shared" si="6178"/>
        <v>-253679.00000000006</v>
      </c>
      <c r="I4289" s="47">
        <f t="shared" ref="I4289:N4289" si="6196">VLOOKUP(CONCATENATE($F4289," ",$G4289),AllocFactorMatrix,(I$4+1),FALSE)*$E4289</f>
        <v>-166460.82442201168</v>
      </c>
      <c r="J4289" s="47">
        <f t="shared" si="6196"/>
        <v>-32.414217502063686</v>
      </c>
      <c r="K4289" s="47">
        <f t="shared" si="6196"/>
        <v>-48.687656814765198</v>
      </c>
      <c r="L4289" s="47">
        <f t="shared" si="6196"/>
        <v>-38747.416278426288</v>
      </c>
      <c r="M4289" s="47">
        <f t="shared" si="6196"/>
        <v>-659.80975527136809</v>
      </c>
      <c r="N4289" s="47">
        <f t="shared" si="6196"/>
        <v>-57.428186661669002</v>
      </c>
      <c r="O4289" s="47">
        <f t="shared" si="6167"/>
        <v>-39464.65422035932</v>
      </c>
      <c r="P4289" s="47">
        <f>VLOOKUP(CONCATENATE($F4289," ",$G4289),AllocFactorMatrix,(P$4+1),FALSE)*$E4289</f>
        <v>-19079.297756873744</v>
      </c>
      <c r="Q4289" s="47">
        <f>VLOOKUP(CONCATENATE($F4289," ",$G4289),AllocFactorMatrix,(Q$4+1),FALSE)*$E4289</f>
        <v>-2501.2500193261758</v>
      </c>
      <c r="R4289" s="47">
        <f>VLOOKUP(CONCATENATE($F4289," ",$G4289),AllocFactorMatrix,(R$4+1),FALSE)*$E4289</f>
        <v>-141.23869723901109</v>
      </c>
      <c r="S4289" s="47">
        <f>VLOOKUP(CONCATENATE($F4289," ",$G4289),AllocFactorMatrix,(S$4+1),FALSE)*$E4289</f>
        <v>-17.654593913132025</v>
      </c>
      <c r="T4289" s="47">
        <f t="shared" si="6168"/>
        <v>-21739.441067352065</v>
      </c>
      <c r="U4289" s="47">
        <f>VLOOKUP(CONCATENATE($F4289," ",$G4289),AllocFactorMatrix,(U$4+1),FALSE)*$E4289</f>
        <v>-805.4958246717157</v>
      </c>
      <c r="V4289" s="47">
        <f>VLOOKUP(CONCATENATE($F4289," ",$G4289),AllocFactorMatrix,(V$4+1),FALSE)*$E4289</f>
        <v>-8371.6104789929941</v>
      </c>
      <c r="W4289" s="47">
        <f>VLOOKUP(CONCATENATE($F4289," ",$G4289),AllocFactorMatrix,(W$4+1),FALSE)*$E4289</f>
        <v>-237.41518566987679</v>
      </c>
      <c r="X4289" s="47">
        <f>VLOOKUP(CONCATENATE($F4289," ",$G4289),AllocFactorMatrix,(X$4+1),FALSE)*$E4289</f>
        <v>-70.618159437644238</v>
      </c>
      <c r="Y4289" s="47">
        <f t="shared" si="6190"/>
        <v>-9485.1396487722322</v>
      </c>
      <c r="Z4289" s="47">
        <f>VLOOKUP(CONCATENATE($F4289," ",$G4289),AllocFactorMatrix,(Z$4+1),FALSE)*$E4289</f>
        <v>-5254.7900790224749</v>
      </c>
      <c r="AA4289" s="47">
        <f>VLOOKUP(CONCATENATE($F4289," ",$G4289),AllocFactorMatrix,(AA$4+1),FALSE)*$E4289</f>
        <v>-74.505346798608628</v>
      </c>
      <c r="AB4289" s="47">
        <f t="shared" si="6169"/>
        <v>-5329.2954258210839</v>
      </c>
      <c r="AC4289" s="47">
        <f>VLOOKUP(CONCATENATE($F4289," ",$G4289),AllocFactorMatrix,(AC$4+1),FALSE)*$E4289</f>
        <v>-74.149717897030769</v>
      </c>
      <c r="AD4289" s="47">
        <f>VLOOKUP(CONCATENATE($F4289," ",$G4289),AllocFactorMatrix,(AD$4+1),FALSE)*$E4289</f>
        <v>-9706.2267003060497</v>
      </c>
      <c r="AE4289" s="47">
        <f>VLOOKUP(CONCATENATE($F4289," ",$G4289),AllocFactorMatrix,(AE$4+1),FALSE)*$E4289</f>
        <v>-1338.166923163787</v>
      </c>
    </row>
    <row r="4290" spans="1:31" s="44" customFormat="1" hidden="1" outlineLevel="1">
      <c r="A4290" s="49"/>
      <c r="B4290" s="97"/>
      <c r="C4290" s="48"/>
      <c r="D4290" s="48"/>
      <c r="F4290" s="167" t="str">
        <f>F4297</f>
        <v>RB_GUP-Land_G</v>
      </c>
      <c r="G4290" s="48" t="str">
        <f>$G$8</f>
        <v>PRODUCTION</v>
      </c>
      <c r="H4290" s="46">
        <f t="shared" ca="1" si="6178"/>
        <v>-162651.91219404913</v>
      </c>
      <c r="I4290" s="47">
        <f t="shared" ref="I4290:N4290" ca="1" si="6197">VLOOKUP(CONCATENATE($F4290," ",$G4290),AllocFactorMatrix,(I$4+1),FALSE)*$E4297</f>
        <v>-83647.1499453344</v>
      </c>
      <c r="J4290" s="47">
        <f t="shared" ca="1" si="6197"/>
        <v>-18.713301353654774</v>
      </c>
      <c r="K4290" s="47">
        <f t="shared" ca="1" si="6197"/>
        <v>-32.765656352984031</v>
      </c>
      <c r="L4290" s="47">
        <f t="shared" ca="1" si="6197"/>
        <v>-19495.42990949751</v>
      </c>
      <c r="M4290" s="47">
        <f t="shared" ca="1" si="6197"/>
        <v>-271.27865906926888</v>
      </c>
      <c r="N4290" s="47">
        <f t="shared" ca="1" si="6197"/>
        <v>-37.78198455720662</v>
      </c>
      <c r="O4290" s="47">
        <f t="shared" ref="O4290:O4305" ca="1" si="6198">SUBTOTAL(9,L4290:N4290)</f>
        <v>-19804.490553123986</v>
      </c>
      <c r="P4290" s="47">
        <f ca="1">VLOOKUP(CONCATENATE($F4290," ",$G4290),AllocFactorMatrix,(P$4+1),FALSE)*$E4297</f>
        <v>-11595.739561030583</v>
      </c>
      <c r="Q4290" s="47">
        <f ca="1">VLOOKUP(CONCATENATE($F4290," ",$G4290),AllocFactorMatrix,(Q$4+1),FALSE)*$E4297</f>
        <v>-2080.9595783962623</v>
      </c>
      <c r="R4290" s="47">
        <f ca="1">VLOOKUP(CONCATENATE($F4290," ",$G4290),AllocFactorMatrix,(R$4+1),FALSE)*$E4297</f>
        <v>-421.99736669113298</v>
      </c>
      <c r="S4290" s="47">
        <f ca="1">VLOOKUP(CONCATENATE($F4290," ",$G4290),AllocFactorMatrix,(S$4+1),FALSE)*$E4297</f>
        <v>-16.025159163615299</v>
      </c>
      <c r="T4290" s="47">
        <f t="shared" ref="T4290:T4305" ca="1" si="6199">SUBTOTAL(9,P4290:S4290)</f>
        <v>-14114.721665281593</v>
      </c>
      <c r="U4290" s="47">
        <f ca="1">VLOOKUP(CONCATENATE($F4290," ",$G4290),AllocFactorMatrix,(U$4+1),FALSE)*$E4297</f>
        <v>-549.96088190845603</v>
      </c>
      <c r="V4290" s="47">
        <f ca="1">VLOOKUP(CONCATENATE($F4290," ",$G4290),AllocFactorMatrix,(V$4+1),FALSE)*$E4297</f>
        <v>-7424.7894804607204</v>
      </c>
      <c r="W4290" s="47">
        <f ca="1">VLOOKUP(CONCATENATE($F4290," ",$G4290),AllocFactorMatrix,(W$4+1),FALSE)*$E4297</f>
        <v>-28396.839230741018</v>
      </c>
      <c r="X4290" s="47">
        <f ca="1">VLOOKUP(CONCATENATE($F4290," ",$G4290),AllocFactorMatrix,(X$4+1),FALSE)*$E4297</f>
        <v>-5144.3507985347624</v>
      </c>
      <c r="Y4290" s="47">
        <f ca="1">SUBTOTAL(9,U4290:X4290)</f>
        <v>-41515.940391644952</v>
      </c>
      <c r="Z4290" s="47">
        <f ca="1">VLOOKUP(CONCATENATE($F4290," ",$G4290),AllocFactorMatrix,(Z$4+1),FALSE)*$E4297</f>
        <v>-3187.3112892606273</v>
      </c>
      <c r="AA4290" s="47">
        <f ca="1">VLOOKUP(CONCATENATE($F4290," ",$G4290),AllocFactorMatrix,(AA$4+1),FALSE)*$E4297</f>
        <v>-63.658781559753535</v>
      </c>
      <c r="AB4290" s="47">
        <f t="shared" ref="AB4290:AB4305" ca="1" si="6200">SUBTOTAL(9,Z4290:AA4290)</f>
        <v>-3250.9700708203809</v>
      </c>
      <c r="AC4290" s="47">
        <f ca="1">VLOOKUP(CONCATENATE($F4290," ",$G4290),AllocFactorMatrix,(AC$4+1),FALSE)*$E4297</f>
        <v>-42.045792348840969</v>
      </c>
      <c r="AD4290" s="47">
        <f ca="1">VLOOKUP(CONCATENATE($F4290," ",$G4290),AllocFactorMatrix,(AD$4+1),FALSE)*$E4297</f>
        <v>-186.79134891921157</v>
      </c>
      <c r="AE4290" s="47">
        <f ca="1">VLOOKUP(CONCATENATE($F4290," ",$G4290),AllocFactorMatrix,(AE$4+1),FALSE)*$E4297</f>
        <v>-38.323468869214011</v>
      </c>
    </row>
    <row r="4291" spans="1:31" s="44" customFormat="1" hidden="1" outlineLevel="1">
      <c r="A4291" s="49"/>
      <c r="B4291" s="97"/>
      <c r="C4291" s="48"/>
      <c r="D4291" s="96"/>
      <c r="F4291" s="167" t="str">
        <f>F4297</f>
        <v>RB_GUP-Land_G</v>
      </c>
      <c r="G4291" s="48" t="str">
        <f>$G$9</f>
        <v>BULKTRAN</v>
      </c>
      <c r="H4291" s="46">
        <f t="shared" ca="1" si="6178"/>
        <v>-25212.332958773841</v>
      </c>
      <c r="I4291" s="47">
        <f t="shared" ref="I4291:N4291" ca="1" si="6201">VLOOKUP(CONCATENATE($F4291," ",$G4291),AllocFactorMatrix,(I$4+1),FALSE)*$E4297</f>
        <v>-12965.969886405013</v>
      </c>
      <c r="J4291" s="47">
        <f t="shared" ca="1" si="6201"/>
        <v>-2.9007097311178911</v>
      </c>
      <c r="K4291" s="47">
        <f t="shared" ca="1" si="6201"/>
        <v>-5.0789359094569022</v>
      </c>
      <c r="L4291" s="47">
        <f t="shared" ca="1" si="6201"/>
        <v>-3021.9458438722695</v>
      </c>
      <c r="M4291" s="47">
        <f t="shared" ca="1" si="6201"/>
        <v>-42.050337956704745</v>
      </c>
      <c r="N4291" s="47">
        <f t="shared" ca="1" si="6201"/>
        <v>-5.8565064600229606</v>
      </c>
      <c r="O4291" s="47">
        <f t="shared" ca="1" si="6198"/>
        <v>-3069.8526882889973</v>
      </c>
      <c r="P4291" s="47">
        <f ca="1">VLOOKUP(CONCATENATE($F4291," ",$G4291),AllocFactorMatrix,(P$4+1),FALSE)*$E4297</f>
        <v>-1797.4313536943639</v>
      </c>
      <c r="Q4291" s="47">
        <f ca="1">VLOOKUP(CONCATENATE($F4291," ",$G4291),AllocFactorMatrix,(Q$4+1),FALSE)*$E4297</f>
        <v>-322.56519494023723</v>
      </c>
      <c r="R4291" s="47">
        <f ca="1">VLOOKUP(CONCATENATE($F4291," ",$G4291),AllocFactorMatrix,(R$4+1),FALSE)*$E4297</f>
        <v>-65.412929815723359</v>
      </c>
      <c r="S4291" s="47">
        <f ca="1">VLOOKUP(CONCATENATE($F4291," ",$G4291),AllocFactorMatrix,(S$4+1),FALSE)*$E4297</f>
        <v>-2.4840264285881077</v>
      </c>
      <c r="T4291" s="47">
        <f t="shared" ca="1" si="6199"/>
        <v>-2187.8935048789122</v>
      </c>
      <c r="U4291" s="47">
        <f ca="1">VLOOKUP(CONCATENATE($F4291," ",$G4291),AllocFactorMatrix,(U$4+1),FALSE)*$E4297</f>
        <v>-85.248286859575202</v>
      </c>
      <c r="V4291" s="47">
        <f ca="1">VLOOKUP(CONCATENATE($F4291," ",$G4291),AllocFactorMatrix,(V$4+1),FALSE)*$E4297</f>
        <v>-1150.9010991942343</v>
      </c>
      <c r="W4291" s="47">
        <f ca="1">VLOOKUP(CONCATENATE($F4291," ",$G4291),AllocFactorMatrix,(W$4+1),FALSE)*$E4297</f>
        <v>-4401.7346983788038</v>
      </c>
      <c r="X4291" s="47">
        <f ca="1">VLOOKUP(CONCATENATE($F4291," ",$G4291),AllocFactorMatrix,(X$4+1),FALSE)*$E4297</f>
        <v>-797.41506533691063</v>
      </c>
      <c r="Y4291" s="47">
        <f t="shared" ref="Y4291:Y4297" ca="1" si="6202">SUBTOTAL(9,U4291:X4291)</f>
        <v>-6435.2991497695239</v>
      </c>
      <c r="Z4291" s="47">
        <f ca="1">VLOOKUP(CONCATENATE($F4291," ",$G4291),AllocFactorMatrix,(Z$4+1),FALSE)*$E4297</f>
        <v>-494.05846131231056</v>
      </c>
      <c r="AA4291" s="47">
        <f ca="1">VLOOKUP(CONCATENATE($F4291," ",$G4291),AllocFactorMatrix,(AA$4+1),FALSE)*$E4297</f>
        <v>-9.8676146796205</v>
      </c>
      <c r="AB4291" s="47">
        <f t="shared" ca="1" si="6200"/>
        <v>-503.92607599193104</v>
      </c>
      <c r="AC4291" s="47">
        <f ca="1">VLOOKUP(CONCATENATE($F4291," ",$G4291),AllocFactorMatrix,(AC$4+1),FALSE)*$E4297</f>
        <v>-6.5174303942380432</v>
      </c>
      <c r="AD4291" s="47">
        <f ca="1">VLOOKUP(CONCATENATE($F4291," ",$G4291),AllocFactorMatrix,(AD$4+1),FALSE)*$E4297</f>
        <v>-28.954136592941364</v>
      </c>
      <c r="AE4291" s="47">
        <f ca="1">VLOOKUP(CONCATENATE($F4291," ",$G4291),AllocFactorMatrix,(AE$4+1),FALSE)*$E4297</f>
        <v>-5.9404408114986129</v>
      </c>
    </row>
    <row r="4292" spans="1:31" s="44" customFormat="1" hidden="1" outlineLevel="1">
      <c r="A4292" s="49"/>
      <c r="B4292" s="97"/>
      <c r="C4292" s="48"/>
      <c r="D4292" s="48"/>
      <c r="F4292" s="167" t="str">
        <f>F4297</f>
        <v>RB_GUP-Land_G</v>
      </c>
      <c r="G4292" s="48" t="str">
        <f>$G$10</f>
        <v>SUBTRAN</v>
      </c>
      <c r="H4292" s="46">
        <f t="shared" ca="1" si="6178"/>
        <v>-6987.3259924060249</v>
      </c>
      <c r="I4292" s="47">
        <f t="shared" ref="I4292:N4292" ca="1" si="6203">VLOOKUP(CONCATENATE($F4292," ",$G4292),AllocFactorMatrix,(I$4+1),FALSE)*$E4297</f>
        <v>-3569.6164442531281</v>
      </c>
      <c r="J4292" s="47">
        <f t="shared" ca="1" si="6203"/>
        <v>-0.58125789985670195</v>
      </c>
      <c r="K4292" s="47">
        <f t="shared" ca="1" si="6203"/>
        <v>-1.0818207542011808</v>
      </c>
      <c r="L4292" s="47">
        <f t="shared" ca="1" si="6203"/>
        <v>-836.54448047412552</v>
      </c>
      <c r="M4292" s="47">
        <f t="shared" ca="1" si="6203"/>
        <v>-11.691373178000337</v>
      </c>
      <c r="N4292" s="47">
        <f t="shared" ca="1" si="6203"/>
        <v>-2.1160842241565208</v>
      </c>
      <c r="O4292" s="47">
        <f t="shared" ca="1" si="6198"/>
        <v>-850.35193787628248</v>
      </c>
      <c r="P4292" s="47">
        <f ca="1">VLOOKUP(CONCATENATE($F4292," ",$G4292),AllocFactorMatrix,(P$4+1),FALSE)*$E4297</f>
        <v>-482.96514208070835</v>
      </c>
      <c r="Q4292" s="47">
        <f ca="1">VLOOKUP(CONCATENATE($F4292," ",$G4292),AllocFactorMatrix,(Q$4+1),FALSE)*$E4297</f>
        <v>-86.914289171149974</v>
      </c>
      <c r="R4292" s="47">
        <f ca="1">VLOOKUP(CONCATENATE($F4292," ",$G4292),AllocFactorMatrix,(R$4+1),FALSE)*$E4297</f>
        <v>-22.814330798172115</v>
      </c>
      <c r="S4292" s="47">
        <f ca="1">VLOOKUP(CONCATENATE($F4292," ",$G4292),AllocFactorMatrix,(S$4+1),FALSE)*$E4297</f>
        <v>0</v>
      </c>
      <c r="T4292" s="47">
        <f t="shared" ca="1" si="6199"/>
        <v>-592.6937620500305</v>
      </c>
      <c r="U4292" s="47">
        <f ca="1">VLOOKUP(CONCATENATE($F4292," ",$G4292),AllocFactorMatrix,(U$4+1),FALSE)*$E4297</f>
        <v>-21.801360840491064</v>
      </c>
      <c r="V4292" s="47">
        <f ca="1">VLOOKUP(CONCATENATE($F4292," ",$G4292),AllocFactorMatrix,(V$4+1),FALSE)*$E4297</f>
        <v>-305.89423292653754</v>
      </c>
      <c r="W4292" s="47">
        <f ca="1">VLOOKUP(CONCATENATE($F4292," ",$G4292),AllocFactorMatrix,(W$4+1),FALSE)*$E4297</f>
        <v>-1508.2945311917258</v>
      </c>
      <c r="X4292" s="47">
        <f ca="1">VLOOKUP(CONCATENATE($F4292," ",$G4292),AllocFactorMatrix,(X$4+1),FALSE)*$E4297</f>
        <v>0</v>
      </c>
      <c r="Y4292" s="47">
        <f t="shared" ca="1" si="6202"/>
        <v>-1835.9901249587544</v>
      </c>
      <c r="Z4292" s="47">
        <f ca="1">VLOOKUP(CONCATENATE($F4292," ",$G4292),AllocFactorMatrix,(Z$4+1),FALSE)*$E4297</f>
        <v>-132.58556602907922</v>
      </c>
      <c r="AA4292" s="47">
        <f ca="1">VLOOKUP(CONCATENATE($F4292," ",$G4292),AllocFactorMatrix,(AA$4+1),FALSE)*$E4297</f>
        <v>-2.662121548925751</v>
      </c>
      <c r="AB4292" s="47">
        <f t="shared" ca="1" si="6200"/>
        <v>-135.24768757800496</v>
      </c>
      <c r="AC4292" s="47">
        <f ca="1">VLOOKUP(CONCATENATE($F4292," ",$G4292),AllocFactorMatrix,(AC$4+1),FALSE)*$E4297</f>
        <v>-1.7629570357078461</v>
      </c>
      <c r="AD4292" s="47">
        <f ca="1">VLOOKUP(CONCATENATE($F4292," ",$G4292),AllocFactorMatrix,(AD$4+1),FALSE)*$E4297</f>
        <v>0</v>
      </c>
      <c r="AE4292" s="47">
        <f ca="1">VLOOKUP(CONCATENATE($F4292," ",$G4292),AllocFactorMatrix,(AE$4+1),FALSE)*$E4297</f>
        <v>0</v>
      </c>
    </row>
    <row r="4293" spans="1:31" s="44" customFormat="1" hidden="1" outlineLevel="1">
      <c r="A4293" s="49"/>
      <c r="B4293" s="97"/>
      <c r="C4293" s="48"/>
      <c r="D4293" s="48"/>
      <c r="F4293" s="167" t="str">
        <f>F4297</f>
        <v>RB_GUP-Land_G</v>
      </c>
      <c r="G4293" s="48" t="str">
        <f>$G$11</f>
        <v>DISTPRI</v>
      </c>
      <c r="H4293" s="46">
        <f t="shared" ca="1" si="6178"/>
        <v>-57076.525843051611</v>
      </c>
      <c r="I4293" s="47">
        <f t="shared" ref="I4293:N4293" ca="1" si="6204">VLOOKUP(CONCATENATE($F4293," ",$G4293),AllocFactorMatrix,(I$4+1),FALSE)*$E4297</f>
        <v>-37367.976663397458</v>
      </c>
      <c r="J4293" s="47">
        <f t="shared" ca="1" si="6204"/>
        <v>-6.1358759570604997</v>
      </c>
      <c r="K4293" s="47">
        <f t="shared" ca="1" si="6204"/>
        <v>-11.35312805662315</v>
      </c>
      <c r="L4293" s="47">
        <f t="shared" ca="1" si="6204"/>
        <v>-8743.1146671561346</v>
      </c>
      <c r="M4293" s="47">
        <f t="shared" ca="1" si="6204"/>
        <v>-122.17570521007723</v>
      </c>
      <c r="N4293" s="47">
        <f t="shared" ca="1" si="6204"/>
        <v>0</v>
      </c>
      <c r="O4293" s="47">
        <f t="shared" ca="1" si="6198"/>
        <v>-8865.2903723662112</v>
      </c>
      <c r="P4293" s="47">
        <f ca="1">VLOOKUP(CONCATENATE($F4293," ",$G4293),AllocFactorMatrix,(P$4+1),FALSE)*$E4297</f>
        <v>-5070.3133418773741</v>
      </c>
      <c r="Q4293" s="47">
        <f ca="1">VLOOKUP(CONCATENATE($F4293," ",$G4293),AllocFactorMatrix,(Q$4+1),FALSE)*$E4297</f>
        <v>-912.37433056334646</v>
      </c>
      <c r="R4293" s="47">
        <f ca="1">VLOOKUP(CONCATENATE($F4293," ",$G4293),AllocFactorMatrix,(R$4+1),FALSE)*$E4297</f>
        <v>0</v>
      </c>
      <c r="S4293" s="47">
        <f ca="1">VLOOKUP(CONCATENATE($F4293," ",$G4293),AllocFactorMatrix,(S$4+1),FALSE)*$E4297</f>
        <v>0</v>
      </c>
      <c r="T4293" s="47">
        <f t="shared" ca="1" si="6199"/>
        <v>-5982.6876724407202</v>
      </c>
      <c r="U4293" s="47">
        <f ca="1">VLOOKUP(CONCATENATE($F4293," ",$G4293),AllocFactorMatrix,(U$4+1),FALSE)*$E4297</f>
        <v>-229.60148157201044</v>
      </c>
      <c r="V4293" s="47">
        <f ca="1">VLOOKUP(CONCATENATE($F4293," ",$G4293),AllocFactorMatrix,(V$4+1),FALSE)*$E4297</f>
        <v>-3174.8977889787943</v>
      </c>
      <c r="W4293" s="47">
        <f ca="1">VLOOKUP(CONCATENATE($F4293," ",$G4293),AllocFactorMatrix,(W$4+1),FALSE)*$E4297</f>
        <v>0</v>
      </c>
      <c r="X4293" s="47">
        <f ca="1">VLOOKUP(CONCATENATE($F4293," ",$G4293),AllocFactorMatrix,(X$4+1),FALSE)*$E4297</f>
        <v>0</v>
      </c>
      <c r="Y4293" s="47">
        <f t="shared" ca="1" si="6202"/>
        <v>-3404.4992705508048</v>
      </c>
      <c r="Z4293" s="47">
        <f ca="1">VLOOKUP(CONCATENATE($F4293," ",$G4293),AllocFactorMatrix,(Z$4+1),FALSE)*$E4297</f>
        <v>-1392.2897852325887</v>
      </c>
      <c r="AA4293" s="47">
        <f ca="1">VLOOKUP(CONCATENATE($F4293," ",$G4293),AllocFactorMatrix,(AA$4+1),FALSE)*$E4297</f>
        <v>-27.945451644044265</v>
      </c>
      <c r="AB4293" s="47">
        <f t="shared" ca="1" si="6200"/>
        <v>-1420.2352368766328</v>
      </c>
      <c r="AC4293" s="47">
        <f ca="1">VLOOKUP(CONCATENATE($F4293," ",$G4293),AllocFactorMatrix,(AC$4+1),FALSE)*$E4297</f>
        <v>-18.347623406109143</v>
      </c>
      <c r="AD4293" s="47">
        <f ca="1">VLOOKUP(CONCATENATE($F4293," ",$G4293),AllocFactorMatrix,(AD$4+1),FALSE)*$E4297</f>
        <v>0</v>
      </c>
      <c r="AE4293" s="47">
        <f ca="1">VLOOKUP(CONCATENATE($F4293," ",$G4293),AllocFactorMatrix,(AE$4+1),FALSE)*$E4297</f>
        <v>0</v>
      </c>
    </row>
    <row r="4294" spans="1:31" s="44" customFormat="1" hidden="1" outlineLevel="1">
      <c r="A4294" s="49"/>
      <c r="B4294" s="97"/>
      <c r="C4294" s="48"/>
      <c r="D4294" s="48"/>
      <c r="F4294" s="167" t="str">
        <f>F4297</f>
        <v>RB_GUP-Land_G</v>
      </c>
      <c r="G4294" s="48" t="str">
        <f>$G$12</f>
        <v>DISTSEC</v>
      </c>
      <c r="H4294" s="46">
        <f t="shared" ca="1" si="6178"/>
        <v>-22612.181288179916</v>
      </c>
      <c r="I4294" s="47">
        <f t="shared" ref="I4294:N4294" ca="1" si="6205">VLOOKUP(CONCATENATE($F4294," ",$G4294),AllocFactorMatrix,(I$4+1),FALSE)*$E4297</f>
        <v>-16776.455898275159</v>
      </c>
      <c r="J4294" s="47">
        <f t="shared" ca="1" si="6205"/>
        <v>-4.1587969469523465</v>
      </c>
      <c r="K4294" s="47">
        <f t="shared" ca="1" si="6205"/>
        <v>-5.386788171446149</v>
      </c>
      <c r="L4294" s="47">
        <f t="shared" ca="1" si="6205"/>
        <v>-3381.5767411457286</v>
      </c>
      <c r="M4294" s="47">
        <f t="shared" ca="1" si="6205"/>
        <v>0</v>
      </c>
      <c r="N4294" s="47">
        <f t="shared" ca="1" si="6205"/>
        <v>0</v>
      </c>
      <c r="O4294" s="47">
        <f t="shared" ca="1" si="6198"/>
        <v>-3381.5767411457286</v>
      </c>
      <c r="P4294" s="47">
        <f ca="1">VLOOKUP(CONCATENATE($F4294," ",$G4294),AllocFactorMatrix,(P$4+1),FALSE)*$E4297</f>
        <v>-1688.0622300544883</v>
      </c>
      <c r="Q4294" s="47">
        <f ca="1">VLOOKUP(CONCATENATE($F4294," ",$G4294),AllocFactorMatrix,(Q$4+1),FALSE)*$E4297</f>
        <v>0</v>
      </c>
      <c r="R4294" s="47">
        <f ca="1">VLOOKUP(CONCATENATE($F4294," ",$G4294),AllocFactorMatrix,(R$4+1),FALSE)*$E4297</f>
        <v>0</v>
      </c>
      <c r="S4294" s="47">
        <f ca="1">VLOOKUP(CONCATENATE($F4294," ",$G4294),AllocFactorMatrix,(S$4+1),FALSE)*$E4297</f>
        <v>0</v>
      </c>
      <c r="T4294" s="47">
        <f t="shared" ca="1" si="6199"/>
        <v>-1688.0622300544883</v>
      </c>
      <c r="U4294" s="47">
        <f ca="1">VLOOKUP(CONCATENATE($F4294," ",$G4294),AllocFactorMatrix,(U$4+1),FALSE)*$E4297</f>
        <v>-63.216988236940992</v>
      </c>
      <c r="V4294" s="47">
        <f ca="1">VLOOKUP(CONCATENATE($F4294," ",$G4294),AllocFactorMatrix,(V$4+1),FALSE)*$E4297</f>
        <v>0</v>
      </c>
      <c r="W4294" s="47">
        <f ca="1">VLOOKUP(CONCATENATE($F4294," ",$G4294),AllocFactorMatrix,(W$4+1),FALSE)*$E4297</f>
        <v>0</v>
      </c>
      <c r="X4294" s="47">
        <f ca="1">VLOOKUP(CONCATENATE($F4294," ",$G4294),AllocFactorMatrix,(X$4+1),FALSE)*$E4297</f>
        <v>0</v>
      </c>
      <c r="Y4294" s="47">
        <f t="shared" ca="1" si="6202"/>
        <v>-63.216988236940992</v>
      </c>
      <c r="Z4294" s="47">
        <f ca="1">VLOOKUP(CONCATENATE($F4294," ",$G4294),AllocFactorMatrix,(Z$4+1),FALSE)*$E4297</f>
        <v>-477.7540791933958</v>
      </c>
      <c r="AA4294" s="47">
        <f ca="1">VLOOKUP(CONCATENATE($F4294," ",$G4294),AllocFactorMatrix,(AA$4+1),FALSE)*$E4297</f>
        <v>0</v>
      </c>
      <c r="AB4294" s="47">
        <f t="shared" ca="1" si="6200"/>
        <v>-477.7540791933958</v>
      </c>
      <c r="AC4294" s="47">
        <f ca="1">VLOOKUP(CONCATENATE($F4294," ",$G4294),AllocFactorMatrix,(AC$4+1),FALSE)*$E4297</f>
        <v>-5.6487596326714931</v>
      </c>
      <c r="AD4294" s="47">
        <f ca="1">VLOOKUP(CONCATENATE($F4294," ",$G4294),AllocFactorMatrix,(AD$4+1),FALSE)*$E4297</f>
        <v>-173.867184171996</v>
      </c>
      <c r="AE4294" s="47">
        <f ca="1">VLOOKUP(CONCATENATE($F4294," ",$G4294),AllocFactorMatrix,(AE$4+1),FALSE)*$E4297</f>
        <v>-36.053822351138059</v>
      </c>
    </row>
    <row r="4295" spans="1:31" s="44" customFormat="1" hidden="1" outlineLevel="1">
      <c r="A4295" s="49"/>
      <c r="B4295" s="97"/>
      <c r="C4295" s="48"/>
      <c r="D4295" s="48"/>
      <c r="F4295" s="167" t="str">
        <f>F4297</f>
        <v>RB_GUP-Land_G</v>
      </c>
      <c r="G4295" s="48" t="str">
        <f>$G$13</f>
        <v>ENERGY</v>
      </c>
      <c r="H4295" s="46">
        <f t="shared" ca="1" si="6178"/>
        <v>-65056.433478425191</v>
      </c>
      <c r="I4295" s="47">
        <f t="shared" ref="I4295:N4295" ca="1" si="6206">VLOOKUP(CONCATENATE($F4295," ",$G4295),AllocFactorMatrix,(I$4+1),FALSE)*$E4297</f>
        <v>-25451.612286352032</v>
      </c>
      <c r="J4295" s="47">
        <f t="shared" ca="1" si="6206"/>
        <v>-4.0729543010522322</v>
      </c>
      <c r="K4295" s="47">
        <f t="shared" ca="1" si="6206"/>
        <v>-11.743958744103777</v>
      </c>
      <c r="L4295" s="47">
        <f t="shared" ca="1" si="6206"/>
        <v>-7339.068720682134</v>
      </c>
      <c r="M4295" s="47">
        <f t="shared" ca="1" si="6206"/>
        <v>-102.3581700303088</v>
      </c>
      <c r="N4295" s="47">
        <f t="shared" ca="1" si="6206"/>
        <v>-14.309585420526643</v>
      </c>
      <c r="O4295" s="47">
        <f t="shared" ca="1" si="6198"/>
        <v>-7455.7364761329691</v>
      </c>
      <c r="P4295" s="47">
        <f ca="1">VLOOKUP(CONCATENATE($F4295," ",$G4295),AllocFactorMatrix,(P$4+1),FALSE)*$E4297</f>
        <v>-4757.97393217645</v>
      </c>
      <c r="Q4295" s="47">
        <f ca="1">VLOOKUP(CONCATENATE($F4295," ",$G4295),AllocFactorMatrix,(Q$4+1),FALSE)*$E4297</f>
        <v>-849.76649354390941</v>
      </c>
      <c r="R4295" s="47">
        <f ca="1">VLOOKUP(CONCATENATE($F4295," ",$G4295),AllocFactorMatrix,(R$4+1),FALSE)*$E4297</f>
        <v>-173.04357784398167</v>
      </c>
      <c r="S4295" s="47">
        <f ca="1">VLOOKUP(CONCATENATE($F4295," ",$G4295),AllocFactorMatrix,(S$4+1),FALSE)*$E4297</f>
        <v>-6.5359144983250079</v>
      </c>
      <c r="T4295" s="47">
        <f t="shared" ca="1" si="6199"/>
        <v>-5787.3199180626661</v>
      </c>
      <c r="U4295" s="47">
        <f ca="1">VLOOKUP(CONCATENATE($F4295," ",$G4295),AllocFactorMatrix,(U$4+1),FALSE)*$E4297</f>
        <v>-249.53765226985254</v>
      </c>
      <c r="V4295" s="47">
        <f ca="1">VLOOKUP(CONCATENATE($F4295," ",$G4295),AllocFactorMatrix,(V$4+1),FALSE)*$E4297</f>
        <v>-3945.2377281623953</v>
      </c>
      <c r="W4295" s="47">
        <f ca="1">VLOOKUP(CONCATENATE($F4295," ",$G4295),AllocFactorMatrix,(W$4+1),FALSE)*$E4297</f>
        <v>-16967.825360332488</v>
      </c>
      <c r="X4295" s="47">
        <f ca="1">VLOOKUP(CONCATENATE($F4295," ",$G4295),AllocFactorMatrix,(X$4+1),FALSE)*$E4297</f>
        <v>-3191.8251748203193</v>
      </c>
      <c r="Y4295" s="47">
        <f t="shared" ca="1" si="6202"/>
        <v>-24354.425915585056</v>
      </c>
      <c r="Z4295" s="47">
        <f ca="1">VLOOKUP(CONCATENATE($F4295," ",$G4295),AllocFactorMatrix,(Z$4+1),FALSE)*$E4297</f>
        <v>-1308.869497940756</v>
      </c>
      <c r="AA4295" s="47">
        <f ca="1">VLOOKUP(CONCATENATE($F4295," ",$G4295),AllocFactorMatrix,(AA$4+1),FALSE)*$E4297</f>
        <v>-26.262205387048493</v>
      </c>
      <c r="AB4295" s="47">
        <f t="shared" ca="1" si="6200"/>
        <v>-1335.1317033278044</v>
      </c>
      <c r="AC4295" s="47">
        <f ca="1">VLOOKUP(CONCATENATE($F4295," ",$G4295),AllocFactorMatrix,(AC$4+1),FALSE)*$E4297</f>
        <v>-23.425999821848169</v>
      </c>
      <c r="AD4295" s="47">
        <f ca="1">VLOOKUP(CONCATENATE($F4295," ",$G4295),AllocFactorMatrix,(AD$4+1),FALSE)*$E4297</f>
        <v>-524.73437305344714</v>
      </c>
      <c r="AE4295" s="47">
        <f ca="1">VLOOKUP(CONCATENATE($F4295," ",$G4295),AllocFactorMatrix,(AE$4+1),FALSE)*$E4297</f>
        <v>-108.22989304422406</v>
      </c>
    </row>
    <row r="4296" spans="1:31" s="44" customFormat="1" hidden="1" outlineLevel="1">
      <c r="A4296" s="49"/>
      <c r="B4296" s="97"/>
      <c r="C4296" s="48"/>
      <c r="D4296" s="48"/>
      <c r="F4296" s="167" t="str">
        <f>F4297</f>
        <v>RB_GUP-Land_G</v>
      </c>
      <c r="G4296" s="48" t="str">
        <f>$G$14</f>
        <v>CUSTOMER</v>
      </c>
      <c r="H4296" s="46">
        <f t="shared" ca="1" si="6178"/>
        <v>-43054.288245114309</v>
      </c>
      <c r="I4296" s="47">
        <f t="shared" ref="I4296:N4296" ca="1" si="6207">VLOOKUP(CONCATENATE($F4296," ",$G4296),AllocFactorMatrix,(I$4+1),FALSE)*$E4297</f>
        <v>-33236.81300699299</v>
      </c>
      <c r="J4296" s="47">
        <f t="shared" ca="1" si="6207"/>
        <v>-6.7077354161922127</v>
      </c>
      <c r="K4296" s="47">
        <f t="shared" ca="1" si="6207"/>
        <v>-1.9674468187816099</v>
      </c>
      <c r="L4296" s="47">
        <f t="shared" ca="1" si="6207"/>
        <v>-6729.9591132268743</v>
      </c>
      <c r="M4296" s="47">
        <f t="shared" ca="1" si="6207"/>
        <v>-172.05879755573099</v>
      </c>
      <c r="N4296" s="47">
        <f t="shared" ca="1" si="6207"/>
        <v>-27.741237231266357</v>
      </c>
      <c r="O4296" s="47">
        <f t="shared" ca="1" si="6198"/>
        <v>-6929.7591480138717</v>
      </c>
      <c r="P4296" s="47">
        <f ca="1">VLOOKUP(CONCATENATE($F4296," ",$G4296),AllocFactorMatrix,(P$4+1),FALSE)*$E4297</f>
        <v>-275.64748672204882</v>
      </c>
      <c r="Q4296" s="47">
        <f ca="1">VLOOKUP(CONCATENATE($F4296," ",$G4296),AllocFactorMatrix,(Q$4+1),FALSE)*$E4297</f>
        <v>-66.67324622699411</v>
      </c>
      <c r="R4296" s="47">
        <f ca="1">VLOOKUP(CONCATENATE($F4296," ",$G4296),AllocFactorMatrix,(R$4+1),FALSE)*$E4297</f>
        <v>-67.870830346705944</v>
      </c>
      <c r="S4296" s="47">
        <f ca="1">VLOOKUP(CONCATENATE($F4296," ",$G4296),AllocFactorMatrix,(S$4+1),FALSE)*$E4297</f>
        <v>-8.3836348002239447</v>
      </c>
      <c r="T4296" s="47">
        <f t="shared" ca="1" si="6199"/>
        <v>-418.57519809597284</v>
      </c>
      <c r="U4296" s="47">
        <f ca="1">VLOOKUP(CONCATENATE($F4296," ",$G4296),AllocFactorMatrix,(U$4+1),FALSE)*$E4297</f>
        <v>-2.098052176993777</v>
      </c>
      <c r="V4296" s="47">
        <f ca="1">VLOOKUP(CONCATENATE($F4296," ",$G4296),AllocFactorMatrix,(V$4+1),FALSE)*$E4297</f>
        <v>-48.471788552179405</v>
      </c>
      <c r="W4296" s="47">
        <f ca="1">VLOOKUP(CONCATENATE($F4296," ",$G4296),AllocFactorMatrix,(W$4+1),FALSE)*$E4297</f>
        <v>-114.01027041178008</v>
      </c>
      <c r="X4296" s="47">
        <f ca="1">VLOOKUP(CONCATENATE($F4296," ",$G4296),AllocFactorMatrix,(X$4+1),FALSE)*$E4297</f>
        <v>-33.571864461895139</v>
      </c>
      <c r="Y4296" s="47">
        <f t="shared" ca="1" si="6202"/>
        <v>-198.15197560284838</v>
      </c>
      <c r="Z4296" s="47">
        <f ca="1">VLOOKUP(CONCATENATE($F4296," ",$G4296),AllocFactorMatrix,(Z$4+1),FALSE)*$E4297</f>
        <v>-61.169241943319946</v>
      </c>
      <c r="AA4296" s="47">
        <f ca="1">VLOOKUP(CONCATENATE($F4296," ",$G4296),AllocFactorMatrix,(AA$4+1),FALSE)*$E4297</f>
        <v>-0.91376033949675817</v>
      </c>
      <c r="AB4296" s="47">
        <f t="shared" ca="1" si="6200"/>
        <v>-62.083002282816707</v>
      </c>
      <c r="AC4296" s="47">
        <f ca="1">VLOOKUP(CONCATENATE($F4296," ",$G4296),AllocFactorMatrix,(AC$4+1),FALSE)*$E4297</f>
        <v>-4.9796652389081979</v>
      </c>
      <c r="AD4296" s="47">
        <f ca="1">VLOOKUP(CONCATENATE($F4296," ",$G4296),AllocFactorMatrix,(AD$4+1),FALSE)*$E4297</f>
        <v>-1809.3386879943469</v>
      </c>
      <c r="AE4296" s="47">
        <f ca="1">VLOOKUP(CONCATENATE($F4296," ",$G4296),AllocFactorMatrix,(AE$4+1),FALSE)*$E4297</f>
        <v>-385.91237865758211</v>
      </c>
    </row>
    <row r="4297" spans="1:31" s="44" customFormat="1" collapsed="1">
      <c r="A4297" s="49"/>
      <c r="B4297" s="97"/>
      <c r="C4297" s="48"/>
      <c r="D4297" s="48" t="str">
        <f>+D3337</f>
        <v>Adj 36 - Depreciation/Amortization Adjustments - Gen &amp; Int</v>
      </c>
      <c r="E4297" s="56">
        <v>-382651</v>
      </c>
      <c r="F4297" s="88" t="str">
        <f>+F3337</f>
        <v>RB_GUP-Land_G</v>
      </c>
      <c r="G4297" s="48" t="str">
        <f>$G$15</f>
        <v>TOTAL</v>
      </c>
      <c r="H4297" s="46">
        <f t="shared" ca="1" si="6178"/>
        <v>-382650.99999999994</v>
      </c>
      <c r="I4297" s="47">
        <f t="shared" ref="I4297:N4297" ca="1" si="6208">VLOOKUP(CONCATENATE($F4297," ",$G4297),AllocFactorMatrix,(I$4+1),FALSE)*$E4297</f>
        <v>-213015.59413101021</v>
      </c>
      <c r="J4297" s="47">
        <f t="shared" ca="1" si="6208"/>
        <v>-43.270631605886663</v>
      </c>
      <c r="K4297" s="47">
        <f t="shared" ca="1" si="6208"/>
        <v>-69.377734807596809</v>
      </c>
      <c r="L4297" s="47">
        <f t="shared" ca="1" si="6208"/>
        <v>-49547.639476054777</v>
      </c>
      <c r="M4297" s="47">
        <f t="shared" ca="1" si="6208"/>
        <v>-721.6130430000909</v>
      </c>
      <c r="N4297" s="47">
        <f t="shared" ca="1" si="6208"/>
        <v>-87.805397893179091</v>
      </c>
      <c r="O4297" s="47">
        <f t="shared" ca="1" si="6198"/>
        <v>-50357.057916948048</v>
      </c>
      <c r="P4297" s="47">
        <f ca="1">VLOOKUP(CONCATENATE($F4297," ",$G4297),AllocFactorMatrix,(P$4+1),FALSE)*$E4297</f>
        <v>-25668.133047636016</v>
      </c>
      <c r="Q4297" s="47">
        <f ca="1">VLOOKUP(CONCATENATE($F4297," ",$G4297),AllocFactorMatrix,(Q$4+1),FALSE)*$E4297</f>
        <v>-4319.2531328418991</v>
      </c>
      <c r="R4297" s="47">
        <f ca="1">VLOOKUP(CONCATENATE($F4297," ",$G4297),AllocFactorMatrix,(R$4+1),FALSE)*$E4297</f>
        <v>-751.13903549571603</v>
      </c>
      <c r="S4297" s="47">
        <f ca="1">VLOOKUP(CONCATENATE($F4297," ",$G4297),AllocFactorMatrix,(S$4+1),FALSE)*$E4297</f>
        <v>-33.428734890752359</v>
      </c>
      <c r="T4297" s="47">
        <f t="shared" ca="1" si="6199"/>
        <v>-30771.953950864383</v>
      </c>
      <c r="U4297" s="47">
        <f ca="1">VLOOKUP(CONCATENATE($F4297," ",$G4297),AllocFactorMatrix,(U$4+1),FALSE)*$E4297</f>
        <v>-1201.46470386432</v>
      </c>
      <c r="V4297" s="47">
        <f ca="1">VLOOKUP(CONCATENATE($F4297," ",$G4297),AllocFactorMatrix,(V$4+1),FALSE)*$E4297</f>
        <v>-16050.192118274861</v>
      </c>
      <c r="W4297" s="47">
        <f ca="1">VLOOKUP(CONCATENATE($F4297," ",$G4297),AllocFactorMatrix,(W$4+1),FALSE)*$E4297</f>
        <v>-51388.704091055813</v>
      </c>
      <c r="X4297" s="47">
        <f ca="1">VLOOKUP(CONCATENATE($F4297," ",$G4297),AllocFactorMatrix,(X$4+1),FALSE)*$E4297</f>
        <v>-9167.1629031538887</v>
      </c>
      <c r="Y4297" s="47">
        <f t="shared" ca="1" si="6202"/>
        <v>-77807.523816348883</v>
      </c>
      <c r="Z4297" s="47">
        <f ca="1">VLOOKUP(CONCATENATE($F4297," ",$G4297),AllocFactorMatrix,(Z$4+1),FALSE)*$E4297</f>
        <v>-7054.0379209120774</v>
      </c>
      <c r="AA4297" s="47">
        <f ca="1">VLOOKUP(CONCATENATE($F4297," ",$G4297),AllocFactorMatrix,(AA$4+1),FALSE)*$E4297</f>
        <v>-131.30993515888929</v>
      </c>
      <c r="AB4297" s="47">
        <f t="shared" ca="1" si="6200"/>
        <v>-7185.3478560709664</v>
      </c>
      <c r="AC4297" s="47">
        <f ca="1">VLOOKUP(CONCATENATE($F4297," ",$G4297),AllocFactorMatrix,(AC$4+1),FALSE)*$E4297</f>
        <v>-102.72822787832385</v>
      </c>
      <c r="AD4297" s="47">
        <f ca="1">VLOOKUP(CONCATENATE($F4297," ",$G4297),AllocFactorMatrix,(AD$4+1),FALSE)*$E4297</f>
        <v>-2723.6857307319428</v>
      </c>
      <c r="AE4297" s="47">
        <f ca="1">VLOOKUP(CONCATENATE($F4297," ",$G4297),AllocFactorMatrix,(AE$4+1),FALSE)*$E4297</f>
        <v>-574.46000373365678</v>
      </c>
    </row>
    <row r="4298" spans="1:31" s="44" customFormat="1" hidden="1" outlineLevel="1">
      <c r="A4298" s="49"/>
      <c r="B4298" s="97"/>
      <c r="C4298" s="48"/>
      <c r="D4298" s="48"/>
      <c r="F4298" s="167" t="str">
        <f>F4305</f>
        <v>RB_GUP</v>
      </c>
      <c r="G4298" s="48" t="str">
        <f>$G$8</f>
        <v>PRODUCTION</v>
      </c>
      <c r="H4298" s="46">
        <f t="shared" ca="1" si="6178"/>
        <v>274526.29573553306</v>
      </c>
      <c r="I4298" s="47">
        <f t="shared" ref="I4298:N4298" ca="1" si="6209">VLOOKUP(CONCATENATE($F4298," ",$G4298),AllocFactorMatrix,(I$4+1),FALSE)*$E4305</f>
        <v>141180.89307140332</v>
      </c>
      <c r="J4298" s="47">
        <f t="shared" ca="1" si="6209"/>
        <v>31.584585956005309</v>
      </c>
      <c r="K4298" s="47">
        <f t="shared" ca="1" si="6209"/>
        <v>55.302357928609887</v>
      </c>
      <c r="L4298" s="47">
        <f t="shared" ca="1" si="6209"/>
        <v>32904.674065196021</v>
      </c>
      <c r="M4298" s="47">
        <f t="shared" ca="1" si="6209"/>
        <v>457.86812083426332</v>
      </c>
      <c r="N4298" s="47">
        <f t="shared" ca="1" si="6209"/>
        <v>63.768990638442226</v>
      </c>
      <c r="O4298" s="47">
        <f t="shared" ca="1" si="6198"/>
        <v>33426.311176668722</v>
      </c>
      <c r="P4298" s="47">
        <f ca="1">VLOOKUP(CONCATENATE($F4298," ",$G4298),AllocFactorMatrix,(P$4+1),FALSE)*$E4305</f>
        <v>19571.460212566559</v>
      </c>
      <c r="Q4298" s="47">
        <f ca="1">VLOOKUP(CONCATENATE($F4298," ",$G4298),AllocFactorMatrix,(Q$4+1),FALSE)*$E4305</f>
        <v>3512.2742605752364</v>
      </c>
      <c r="R4298" s="47">
        <f ca="1">VLOOKUP(CONCATENATE($F4298," ",$G4298),AllocFactorMatrix,(R$4+1),FALSE)*$E4305</f>
        <v>712.25337793541541</v>
      </c>
      <c r="S4298" s="47">
        <f ca="1">VLOOKUP(CONCATENATE($F4298," ",$G4298),AllocFactorMatrix,(S$4+1),FALSE)*$E4305</f>
        <v>27.047499930471744</v>
      </c>
      <c r="T4298" s="47">
        <f t="shared" ca="1" si="6199"/>
        <v>23823.035351007682</v>
      </c>
      <c r="U4298" s="47">
        <f ca="1">VLOOKUP(CONCATENATE($F4298," ",$G4298),AllocFactorMatrix,(U$4+1),FALSE)*$E4305</f>
        <v>928.23208576639684</v>
      </c>
      <c r="V4298" s="47">
        <f ca="1">VLOOKUP(CONCATENATE($F4298," ",$G4298),AllocFactorMatrix,(V$4+1),FALSE)*$E4305</f>
        <v>12531.669165101943</v>
      </c>
      <c r="W4298" s="47">
        <f ca="1">VLOOKUP(CONCATENATE($F4298," ",$G4298),AllocFactorMatrix,(W$4+1),FALSE)*$E4305</f>
        <v>47928.603970620927</v>
      </c>
      <c r="X4298" s="47">
        <f ca="1">VLOOKUP(CONCATENATE($F4298," ",$G4298),AllocFactorMatrix,(X$4+1),FALSE)*$E4305</f>
        <v>8682.7111322306901</v>
      </c>
      <c r="Y4298" s="47">
        <f ca="1">SUBTOTAL(9,U4298:X4298)</f>
        <v>70071.216353719952</v>
      </c>
      <c r="Z4298" s="47">
        <f ca="1">VLOOKUP(CONCATENATE($F4298," ",$G4298),AllocFactorMatrix,(Z$4+1),FALSE)*$E4305</f>
        <v>5379.5909915455586</v>
      </c>
      <c r="AA4298" s="47">
        <f ca="1">VLOOKUP(CONCATENATE($F4298," ",$G4298),AllocFactorMatrix,(AA$4+1),FALSE)*$E4305</f>
        <v>107.44423017779914</v>
      </c>
      <c r="AB4298" s="47">
        <f t="shared" ca="1" si="6200"/>
        <v>5487.0352217233576</v>
      </c>
      <c r="AC4298" s="47">
        <f ca="1">VLOOKUP(CONCATENATE($F4298," ",$G4298),AllocFactorMatrix,(AC$4+1),FALSE)*$E4305</f>
        <v>70.965508299846618</v>
      </c>
      <c r="AD4298" s="47">
        <f ca="1">VLOOKUP(CONCATENATE($F4298," ",$G4298),AllocFactorMatrix,(AD$4+1),FALSE)*$E4305</f>
        <v>315.26919298100114</v>
      </c>
      <c r="AE4298" s="47">
        <f ca="1">VLOOKUP(CONCATENATE($F4298," ",$G4298),AllocFactorMatrix,(AE$4+1),FALSE)*$E4305</f>
        <v>64.68291584454083</v>
      </c>
    </row>
    <row r="4299" spans="1:31" s="44" customFormat="1" hidden="1" outlineLevel="1">
      <c r="A4299" s="49"/>
      <c r="B4299" s="97"/>
      <c r="C4299" s="48"/>
      <c r="D4299" s="48"/>
      <c r="F4299" s="167" t="str">
        <f>F4305</f>
        <v>RB_GUP</v>
      </c>
      <c r="G4299" s="48" t="str">
        <f>$G$9</f>
        <v>BULKTRAN</v>
      </c>
      <c r="H4299" s="46">
        <f t="shared" ca="1" si="6178"/>
        <v>149082.73161983091</v>
      </c>
      <c r="I4299" s="47">
        <f t="shared" ref="I4299:N4299" ca="1" si="6210">VLOOKUP(CONCATENATE($F4299," ",$G4299),AllocFactorMatrix,(I$4+1),FALSE)*$E4305</f>
        <v>76668.914849193403</v>
      </c>
      <c r="J4299" s="47">
        <f t="shared" ca="1" si="6210"/>
        <v>17.152150539119198</v>
      </c>
      <c r="K4299" s="47">
        <f t="shared" ca="1" si="6210"/>
        <v>30.032192591697306</v>
      </c>
      <c r="L4299" s="47">
        <f t="shared" ca="1" si="6210"/>
        <v>17869.030285628436</v>
      </c>
      <c r="M4299" s="47">
        <f t="shared" ca="1" si="6210"/>
        <v>248.64732900257317</v>
      </c>
      <c r="N4299" s="47">
        <f t="shared" ca="1" si="6210"/>
        <v>34.630035317916843</v>
      </c>
      <c r="O4299" s="47">
        <f t="shared" ca="1" si="6198"/>
        <v>18152.307649948925</v>
      </c>
      <c r="P4299" s="47">
        <f ca="1">VLOOKUP(CONCATENATE($F4299," ",$G4299),AllocFactorMatrix,(P$4+1),FALSE)*$E4305</f>
        <v>10628.368923496901</v>
      </c>
      <c r="Q4299" s="47">
        <f ca="1">VLOOKUP(CONCATENATE($F4299," ",$G4299),AllocFactorMatrix,(Q$4+1),FALSE)*$E4305</f>
        <v>1907.3562318016006</v>
      </c>
      <c r="R4299" s="47">
        <f ca="1">VLOOKUP(CONCATENATE($F4299," ",$G4299),AllocFactorMatrix,(R$4+1),FALSE)*$E4305</f>
        <v>386.79237959178005</v>
      </c>
      <c r="S4299" s="47">
        <f ca="1">VLOOKUP(CONCATENATE($F4299," ",$G4299),AllocFactorMatrix,(S$4+1),FALSE)*$E4305</f>
        <v>14.688265698985994</v>
      </c>
      <c r="T4299" s="47">
        <f t="shared" ca="1" si="6199"/>
        <v>12937.205800589267</v>
      </c>
      <c r="U4299" s="47">
        <f ca="1">VLOOKUP(CONCATENATE($F4299," ",$G4299),AllocFactorMatrix,(U$4+1),FALSE)*$E4305</f>
        <v>504.08058198016954</v>
      </c>
      <c r="V4299" s="47">
        <f ca="1">VLOOKUP(CONCATENATE($F4299," ",$G4299),AllocFactorMatrix,(V$4+1),FALSE)*$E4305</f>
        <v>6805.3789378675801</v>
      </c>
      <c r="W4299" s="47">
        <f ca="1">VLOOKUP(CONCATENATE($F4299," ",$G4299),AllocFactorMatrix,(W$4+1),FALSE)*$E4305</f>
        <v>26027.842555194595</v>
      </c>
      <c r="X4299" s="47">
        <f ca="1">VLOOKUP(CONCATENATE($F4299," ",$G4299),AllocFactorMatrix,(X$4+1),FALSE)*$E4305</f>
        <v>4715.185079049319</v>
      </c>
      <c r="Y4299" s="47">
        <f t="shared" ref="Y4299:Y4305" ca="1" si="6211">SUBTOTAL(9,U4299:X4299)</f>
        <v>38052.487154091665</v>
      </c>
      <c r="Z4299" s="47">
        <f ca="1">VLOOKUP(CONCATENATE($F4299," ",$G4299),AllocFactorMatrix,(Z$4+1),FALSE)*$E4305</f>
        <v>2921.4109266591463</v>
      </c>
      <c r="AA4299" s="47">
        <f ca="1">VLOOKUP(CONCATENATE($F4299," ",$G4299),AllocFactorMatrix,(AA$4+1),FALSE)*$E4305</f>
        <v>58.348069312556149</v>
      </c>
      <c r="AB4299" s="47">
        <f t="shared" ca="1" si="6200"/>
        <v>2979.7589959717025</v>
      </c>
      <c r="AC4299" s="47">
        <f ca="1">VLOOKUP(CONCATENATE($F4299," ",$G4299),AllocFactorMatrix,(AC$4+1),FALSE)*$E4305</f>
        <v>38.538136391578973</v>
      </c>
      <c r="AD4299" s="47">
        <f ca="1">VLOOKUP(CONCATENATE($F4299," ",$G4299),AllocFactorMatrix,(AD$4+1),FALSE)*$E4305</f>
        <v>171.20834402860351</v>
      </c>
      <c r="AE4299" s="47">
        <f ca="1">VLOOKUP(CONCATENATE($F4299," ",$G4299),AllocFactorMatrix,(AE$4+1),FALSE)*$E4305</f>
        <v>35.126346484963136</v>
      </c>
    </row>
    <row r="4300" spans="1:31" s="44" customFormat="1" hidden="1" outlineLevel="1">
      <c r="A4300" s="49"/>
      <c r="B4300" s="97"/>
      <c r="C4300" s="48"/>
      <c r="D4300" s="48"/>
      <c r="F4300" s="167" t="str">
        <f>F4305</f>
        <v>RB_GUP</v>
      </c>
      <c r="G4300" s="48" t="str">
        <f>$G$10</f>
        <v>SUBTRAN</v>
      </c>
      <c r="H4300" s="46">
        <f t="shared" ca="1" si="6178"/>
        <v>41277.083352989008</v>
      </c>
      <c r="I4300" s="47">
        <f t="shared" ref="I4300:N4300" ca="1" si="6212">VLOOKUP(CONCATENATE($F4300," ",$G4300),AllocFactorMatrix,(I$4+1),FALSE)*$E4305</f>
        <v>21087.230747180485</v>
      </c>
      <c r="J4300" s="47">
        <f t="shared" ca="1" si="6212"/>
        <v>3.4337357106344215</v>
      </c>
      <c r="K4300" s="47">
        <f t="shared" ca="1" si="6212"/>
        <v>6.3907717333766012</v>
      </c>
      <c r="L4300" s="47">
        <f t="shared" ca="1" si="6212"/>
        <v>4941.8212756270104</v>
      </c>
      <c r="M4300" s="47">
        <f t="shared" ca="1" si="6212"/>
        <v>69.065875229481009</v>
      </c>
      <c r="N4300" s="47">
        <f t="shared" ca="1" si="6212"/>
        <v>12.500602519101562</v>
      </c>
      <c r="O4300" s="47">
        <f t="shared" ca="1" si="6198"/>
        <v>5023.3877533755931</v>
      </c>
      <c r="P4300" s="47">
        <f ca="1">VLOOKUP(CONCATENATE($F4300," ",$G4300),AllocFactorMatrix,(P$4+1),FALSE)*$E4305</f>
        <v>2853.0789100036204</v>
      </c>
      <c r="Q4300" s="47">
        <f ca="1">VLOOKUP(CONCATENATE($F4300," ",$G4300),AllocFactorMatrix,(Q$4+1),FALSE)*$E4305</f>
        <v>513.4393847635605</v>
      </c>
      <c r="R4300" s="47">
        <f ca="1">VLOOKUP(CONCATENATE($F4300," ",$G4300),AllocFactorMatrix,(R$4+1),FALSE)*$E4305</f>
        <v>134.77387988227471</v>
      </c>
      <c r="S4300" s="47">
        <f ca="1">VLOOKUP(CONCATENATE($F4300," ",$G4300),AllocFactorMatrix,(S$4+1),FALSE)*$E4305</f>
        <v>0</v>
      </c>
      <c r="T4300" s="47">
        <f t="shared" ca="1" si="6199"/>
        <v>3501.2921746494558</v>
      </c>
      <c r="U4300" s="47">
        <f ca="1">VLOOKUP(CONCATENATE($F4300," ",$G4300),AllocFactorMatrix,(U$4+1),FALSE)*$E4305</f>
        <v>128.78983885961171</v>
      </c>
      <c r="V4300" s="47">
        <f ca="1">VLOOKUP(CONCATENATE($F4300," ",$G4300),AllocFactorMatrix,(V$4+1),FALSE)*$E4305</f>
        <v>1807.0463240773547</v>
      </c>
      <c r="W4300" s="47">
        <f ca="1">VLOOKUP(CONCATENATE($F4300," ",$G4300),AllocFactorMatrix,(W$4+1),FALSE)*$E4305</f>
        <v>8910.1323099168585</v>
      </c>
      <c r="X4300" s="47">
        <f ca="1">VLOOKUP(CONCATENATE($F4300," ",$G4300),AllocFactorMatrix,(X$4+1),FALSE)*$E4305</f>
        <v>0</v>
      </c>
      <c r="Y4300" s="47">
        <f t="shared" ca="1" si="6211"/>
        <v>10845.968472853825</v>
      </c>
      <c r="Z4300" s="47">
        <f ca="1">VLOOKUP(CONCATENATE($F4300," ",$G4300),AllocFactorMatrix,(Z$4+1),FALSE)*$E4305</f>
        <v>783.23889086232361</v>
      </c>
      <c r="AA4300" s="47">
        <f ca="1">VLOOKUP(CONCATENATE($F4300," ",$G4300),AllocFactorMatrix,(AA$4+1),FALSE)*$E4305</f>
        <v>15.726275429287591</v>
      </c>
      <c r="AB4300" s="47">
        <f t="shared" ca="1" si="6200"/>
        <v>798.96516629161124</v>
      </c>
      <c r="AC4300" s="47">
        <f ca="1">VLOOKUP(CONCATENATE($F4300," ",$G4300),AllocFactorMatrix,(AC$4+1),FALSE)*$E4305</f>
        <v>10.414531194013211</v>
      </c>
      <c r="AD4300" s="47">
        <f ca="1">VLOOKUP(CONCATENATE($F4300," ",$G4300),AllocFactorMatrix,(AD$4+1),FALSE)*$E4305</f>
        <v>0</v>
      </c>
      <c r="AE4300" s="47">
        <f ca="1">VLOOKUP(CONCATENATE($F4300," ",$G4300),AllocFactorMatrix,(AE$4+1),FALSE)*$E4305</f>
        <v>0</v>
      </c>
    </row>
    <row r="4301" spans="1:31" s="44" customFormat="1" hidden="1" outlineLevel="1">
      <c r="A4301" s="49"/>
      <c r="B4301" s="97"/>
      <c r="C4301" s="48"/>
      <c r="D4301" s="48"/>
      <c r="F4301" s="167" t="str">
        <f>F4305</f>
        <v>RB_GUP</v>
      </c>
      <c r="G4301" s="48" t="str">
        <f>$G$11</f>
        <v>DISTPRI</v>
      </c>
      <c r="H4301" s="46">
        <f t="shared" ca="1" si="6178"/>
        <v>165143.09549955578</v>
      </c>
      <c r="I4301" s="47">
        <f t="shared" ref="I4301:N4301" ca="1" si="6213">VLOOKUP(CONCATENATE($F4301," ",$G4301),AllocFactorMatrix,(I$4+1),FALSE)*$E4305</f>
        <v>108119.1128506619</v>
      </c>
      <c r="J4301" s="47">
        <f t="shared" ca="1" si="6213"/>
        <v>17.753315118313694</v>
      </c>
      <c r="K4301" s="47">
        <f t="shared" ca="1" si="6213"/>
        <v>32.848718158304798</v>
      </c>
      <c r="L4301" s="47">
        <f t="shared" ca="1" si="6213"/>
        <v>25297.002561299127</v>
      </c>
      <c r="M4301" s="47">
        <f t="shared" ca="1" si="6213"/>
        <v>353.49863810412012</v>
      </c>
      <c r="N4301" s="47">
        <f t="shared" ca="1" si="6213"/>
        <v>0</v>
      </c>
      <c r="O4301" s="47">
        <f t="shared" ca="1" si="6198"/>
        <v>25650.501199403247</v>
      </c>
      <c r="P4301" s="47">
        <f ca="1">VLOOKUP(CONCATENATE($F4301," ",$G4301),AllocFactorMatrix,(P$4+1),FALSE)*$E4305</f>
        <v>14670.255907530183</v>
      </c>
      <c r="Q4301" s="47">
        <f ca="1">VLOOKUP(CONCATENATE($F4301," ",$G4301),AllocFactorMatrix,(Q$4+1),FALSE)*$E4305</f>
        <v>2639.8299296961945</v>
      </c>
      <c r="R4301" s="47">
        <f ca="1">VLOOKUP(CONCATENATE($F4301," ",$G4301),AllocFactorMatrix,(R$4+1),FALSE)*$E4305</f>
        <v>0</v>
      </c>
      <c r="S4301" s="47">
        <f ca="1">VLOOKUP(CONCATENATE($F4301," ",$G4301),AllocFactorMatrix,(S$4+1),FALSE)*$E4305</f>
        <v>0</v>
      </c>
      <c r="T4301" s="47">
        <f t="shared" ca="1" si="6199"/>
        <v>17310.085837226379</v>
      </c>
      <c r="U4301" s="47">
        <f ca="1">VLOOKUP(CONCATENATE($F4301," ",$G4301),AllocFactorMatrix,(U$4+1),FALSE)*$E4305</f>
        <v>664.32038106786729</v>
      </c>
      <c r="V4301" s="47">
        <f ca="1">VLOOKUP(CONCATENATE($F4301," ",$G4301),AllocFactorMatrix,(V$4+1),FALSE)*$E4305</f>
        <v>9186.1310936899354</v>
      </c>
      <c r="W4301" s="47">
        <f ca="1">VLOOKUP(CONCATENATE($F4301," ",$G4301),AllocFactorMatrix,(W$4+1),FALSE)*$E4305</f>
        <v>0</v>
      </c>
      <c r="X4301" s="47">
        <f ca="1">VLOOKUP(CONCATENATE($F4301," ",$G4301),AllocFactorMatrix,(X$4+1),FALSE)*$E4305</f>
        <v>0</v>
      </c>
      <c r="Y4301" s="47">
        <f t="shared" ca="1" si="6211"/>
        <v>9850.4514747578032</v>
      </c>
      <c r="Z4301" s="47">
        <f ca="1">VLOOKUP(CONCATENATE($F4301," ",$G4301),AllocFactorMatrix,(Z$4+1),FALSE)*$E4305</f>
        <v>4028.3994438969912</v>
      </c>
      <c r="AA4301" s="47">
        <f ca="1">VLOOKUP(CONCATENATE($F4301," ",$G4301),AllocFactorMatrix,(AA$4+1),FALSE)*$E4305</f>
        <v>80.856329663807671</v>
      </c>
      <c r="AB4301" s="47">
        <f t="shared" ca="1" si="6200"/>
        <v>4109.2557735607988</v>
      </c>
      <c r="AC4301" s="47">
        <f ca="1">VLOOKUP(CONCATENATE($F4301," ",$G4301),AllocFactorMatrix,(AC$4+1),FALSE)*$E4305</f>
        <v>53.086330669052671</v>
      </c>
      <c r="AD4301" s="47">
        <f ca="1">VLOOKUP(CONCATENATE($F4301," ",$G4301),AllocFactorMatrix,(AD$4+1),FALSE)*$E4305</f>
        <v>0</v>
      </c>
      <c r="AE4301" s="47">
        <f ca="1">VLOOKUP(CONCATENATE($F4301," ",$G4301),AllocFactorMatrix,(AE$4+1),FALSE)*$E4305</f>
        <v>0</v>
      </c>
    </row>
    <row r="4302" spans="1:31" s="44" customFormat="1" hidden="1" outlineLevel="1">
      <c r="A4302" s="49"/>
      <c r="B4302" s="97"/>
      <c r="C4302" s="48"/>
      <c r="D4302" s="48"/>
      <c r="F4302" s="167" t="str">
        <f>F4305</f>
        <v>RB_GUP</v>
      </c>
      <c r="G4302" s="48" t="str">
        <f>$G$12</f>
        <v>DISTSEC</v>
      </c>
      <c r="H4302" s="46">
        <f t="shared" ca="1" si="6178"/>
        <v>79167.375429576961</v>
      </c>
      <c r="I4302" s="47">
        <f t="shared" ref="I4302:N4302" ca="1" si="6214">VLOOKUP(CONCATENATE($F4302," ",$G4302),AllocFactorMatrix,(I$4+1),FALSE)*$E4305</f>
        <v>58735.951456870454</v>
      </c>
      <c r="J4302" s="47">
        <f t="shared" ca="1" si="6214"/>
        <v>14.560339625742314</v>
      </c>
      <c r="K4302" s="47">
        <f t="shared" ca="1" si="6214"/>
        <v>18.859652507359137</v>
      </c>
      <c r="L4302" s="47">
        <f t="shared" ca="1" si="6214"/>
        <v>11839.218516709392</v>
      </c>
      <c r="M4302" s="47">
        <f t="shared" ca="1" si="6214"/>
        <v>0</v>
      </c>
      <c r="N4302" s="47">
        <f t="shared" ca="1" si="6214"/>
        <v>0</v>
      </c>
      <c r="O4302" s="47">
        <f t="shared" ca="1" si="6198"/>
        <v>11839.218516709392</v>
      </c>
      <c r="P4302" s="47">
        <f ca="1">VLOOKUP(CONCATENATE($F4302," ",$G4302),AllocFactorMatrix,(P$4+1),FALSE)*$E4305</f>
        <v>5910.0647837575088</v>
      </c>
      <c r="Q4302" s="47">
        <f ca="1">VLOOKUP(CONCATENATE($F4302," ",$G4302),AllocFactorMatrix,(Q$4+1),FALSE)*$E4305</f>
        <v>0</v>
      </c>
      <c r="R4302" s="47">
        <f ca="1">VLOOKUP(CONCATENATE($F4302," ",$G4302),AllocFactorMatrix,(R$4+1),FALSE)*$E4305</f>
        <v>0</v>
      </c>
      <c r="S4302" s="47">
        <f ca="1">VLOOKUP(CONCATENATE($F4302," ",$G4302),AllocFactorMatrix,(S$4+1),FALSE)*$E4305</f>
        <v>0</v>
      </c>
      <c r="T4302" s="47">
        <f t="shared" ca="1" si="6199"/>
        <v>5910.0647837575088</v>
      </c>
      <c r="U4302" s="47">
        <f ca="1">VLOOKUP(CONCATENATE($F4302," ",$G4302),AllocFactorMatrix,(U$4+1),FALSE)*$E4305</f>
        <v>221.32862714563413</v>
      </c>
      <c r="V4302" s="47">
        <f ca="1">VLOOKUP(CONCATENATE($F4302," ",$G4302),AllocFactorMatrix,(V$4+1),FALSE)*$E4305</f>
        <v>0</v>
      </c>
      <c r="W4302" s="47">
        <f ca="1">VLOOKUP(CONCATENATE($F4302," ",$G4302),AllocFactorMatrix,(W$4+1),FALSE)*$E4305</f>
        <v>0</v>
      </c>
      <c r="X4302" s="47">
        <f ca="1">VLOOKUP(CONCATENATE($F4302," ",$G4302),AllocFactorMatrix,(X$4+1),FALSE)*$E4305</f>
        <v>0</v>
      </c>
      <c r="Y4302" s="47">
        <f t="shared" ca="1" si="6211"/>
        <v>221.32862714563413</v>
      </c>
      <c r="Z4302" s="47">
        <f ca="1">VLOOKUP(CONCATENATE($F4302," ",$G4302),AllocFactorMatrix,(Z$4+1),FALSE)*$E4305</f>
        <v>1672.6620076359645</v>
      </c>
      <c r="AA4302" s="47">
        <f ca="1">VLOOKUP(CONCATENATE($F4302," ",$G4302),AllocFactorMatrix,(AA$4+1),FALSE)*$E4305</f>
        <v>0</v>
      </c>
      <c r="AB4302" s="47">
        <f t="shared" ca="1" si="6200"/>
        <v>1672.6620076359645</v>
      </c>
      <c r="AC4302" s="47">
        <f ca="1">VLOOKUP(CONCATENATE($F4302," ",$G4302),AllocFactorMatrix,(AC$4+1),FALSE)*$E4305</f>
        <v>19.776839255437395</v>
      </c>
      <c r="AD4302" s="47">
        <f ca="1">VLOOKUP(CONCATENATE($F4302," ",$G4302),AllocFactorMatrix,(AD$4+1),FALSE)*$E4305</f>
        <v>608.72537986518751</v>
      </c>
      <c r="AE4302" s="47">
        <f ca="1">VLOOKUP(CONCATENATE($F4302," ",$G4302),AllocFactorMatrix,(AE$4+1),FALSE)*$E4305</f>
        <v>126.22782620426999</v>
      </c>
    </row>
    <row r="4303" spans="1:31" s="44" customFormat="1" hidden="1" outlineLevel="1">
      <c r="A4303" s="49"/>
      <c r="B4303" s="97"/>
      <c r="C4303" s="48"/>
      <c r="D4303" s="48"/>
      <c r="F4303" s="167" t="str">
        <f>F4305</f>
        <v>RB_GUP</v>
      </c>
      <c r="G4303" s="48" t="str">
        <f>$G$13</f>
        <v>ENERGY</v>
      </c>
      <c r="H4303" s="46">
        <f t="shared" ca="1" si="6178"/>
        <v>5125.3448096151533</v>
      </c>
      <c r="I4303" s="47">
        <f t="shared" ref="I4303:N4303" ca="1" si="6215">VLOOKUP(CONCATENATE($F4303," ",$G4303),AllocFactorMatrix,(I$4+1),FALSE)*$E4305</f>
        <v>2005.1558616635891</v>
      </c>
      <c r="J4303" s="47">
        <f t="shared" ca="1" si="6215"/>
        <v>0.32087979728585475</v>
      </c>
      <c r="K4303" s="47">
        <f t="shared" ca="1" si="6215"/>
        <v>0.9252249896758995</v>
      </c>
      <c r="L4303" s="47">
        <f t="shared" ca="1" si="6215"/>
        <v>578.19428093044053</v>
      </c>
      <c r="M4303" s="47">
        <f t="shared" ca="1" si="6215"/>
        <v>8.0640897054482643</v>
      </c>
      <c r="N4303" s="47">
        <f t="shared" ca="1" si="6215"/>
        <v>1.1273529064141414</v>
      </c>
      <c r="O4303" s="47">
        <f t="shared" ca="1" si="6198"/>
        <v>587.38572354230291</v>
      </c>
      <c r="P4303" s="47">
        <f ca="1">VLOOKUP(CONCATENATE($F4303," ",$G4303),AllocFactorMatrix,(P$4+1),FALSE)*$E4305</f>
        <v>374.84773901188476</v>
      </c>
      <c r="Q4303" s="47">
        <f ca="1">VLOOKUP(CONCATENATE($F4303," ",$G4303),AllocFactorMatrix,(Q$4+1),FALSE)*$E4305</f>
        <v>66.947203438604063</v>
      </c>
      <c r="R4303" s="47">
        <f ca="1">VLOOKUP(CONCATENATE($F4303," ",$G4303),AllocFactorMatrix,(R$4+1),FALSE)*$E4305</f>
        <v>13.63290232985204</v>
      </c>
      <c r="S4303" s="47">
        <f ca="1">VLOOKUP(CONCATENATE($F4303," ",$G4303),AllocFactorMatrix,(S$4+1),FALSE)*$E4305</f>
        <v>0.51491933478320462</v>
      </c>
      <c r="T4303" s="47">
        <f t="shared" ca="1" si="6199"/>
        <v>455.94276411512402</v>
      </c>
      <c r="U4303" s="47">
        <f ca="1">VLOOKUP(CONCATENATE($F4303," ",$G4303),AllocFactorMatrix,(U$4+1),FALSE)*$E4305</f>
        <v>19.659339476225455</v>
      </c>
      <c r="V4303" s="47">
        <f ca="1">VLOOKUP(CONCATENATE($F4303," ",$G4303),AllocFactorMatrix,(V$4+1),FALSE)*$E4305</f>
        <v>310.81789504247644</v>
      </c>
      <c r="W4303" s="47">
        <f ca="1">VLOOKUP(CONCATENATE($F4303," ",$G4303),AllocFactorMatrix,(W$4+1),FALSE)*$E4305</f>
        <v>1336.7771793065967</v>
      </c>
      <c r="X4303" s="47">
        <f ca="1">VLOOKUP(CONCATENATE($F4303," ",$G4303),AllocFactorMatrix,(X$4+1),FALSE)*$E4305</f>
        <v>251.46174971902727</v>
      </c>
      <c r="Y4303" s="47">
        <f t="shared" ca="1" si="6211"/>
        <v>1918.7161635443258</v>
      </c>
      <c r="Z4303" s="47">
        <f ca="1">VLOOKUP(CONCATENATE($F4303," ",$G4303),AllocFactorMatrix,(Z$4+1),FALSE)*$E4305</f>
        <v>103.11674232739745</v>
      </c>
      <c r="AA4303" s="47">
        <f ca="1">VLOOKUP(CONCATENATE($F4303," ",$G4303),AllocFactorMatrix,(AA$4+1),FALSE)*$E4305</f>
        <v>2.0690168653987886</v>
      </c>
      <c r="AB4303" s="47">
        <f t="shared" ca="1" si="6200"/>
        <v>105.18575919279624</v>
      </c>
      <c r="AC4303" s="47">
        <f ca="1">VLOOKUP(CONCATENATE($F4303," ",$G4303),AllocFactorMatrix,(AC$4+1),FALSE)*$E4305</f>
        <v>1.845571916215986</v>
      </c>
      <c r="AD4303" s="47">
        <f ca="1">VLOOKUP(CONCATENATE($F4303," ",$G4303),AllocFactorMatrix,(AD$4+1),FALSE)*$E4305</f>
        <v>41.340178850229357</v>
      </c>
      <c r="AE4303" s="47">
        <f ca="1">VLOOKUP(CONCATENATE($F4303," ",$G4303),AllocFactorMatrix,(AE$4+1),FALSE)*$E4305</f>
        <v>8.526682003608121</v>
      </c>
    </row>
    <row r="4304" spans="1:31" s="44" customFormat="1" hidden="1" outlineLevel="1">
      <c r="A4304" s="49"/>
      <c r="B4304" s="97"/>
      <c r="C4304" s="48"/>
      <c r="D4304" s="48"/>
      <c r="F4304" s="167" t="str">
        <f>F4305</f>
        <v>RB_GUP</v>
      </c>
      <c r="G4304" s="48" t="str">
        <f>$G$14</f>
        <v>CUSTOMER</v>
      </c>
      <c r="H4304" s="46">
        <f t="shared" ca="1" si="6178"/>
        <v>37311.073552899288</v>
      </c>
      <c r="I4304" s="47">
        <f t="shared" ref="I4304:N4304" ca="1" si="6216">VLOOKUP(CONCATENATE($F4304," ",$G4304),AllocFactorMatrix,(I$4+1),FALSE)*$E4305</f>
        <v>18476.676463301275</v>
      </c>
      <c r="J4304" s="47">
        <f t="shared" ca="1" si="6216"/>
        <v>3.7284579773052844</v>
      </c>
      <c r="K4304" s="47">
        <f t="shared" ca="1" si="6216"/>
        <v>1.9760618283347837</v>
      </c>
      <c r="L4304" s="47">
        <f t="shared" ca="1" si="6216"/>
        <v>5888.6031283396478</v>
      </c>
      <c r="M4304" s="47">
        <f t="shared" ca="1" si="6216"/>
        <v>375.96414933567399</v>
      </c>
      <c r="N4304" s="47">
        <f t="shared" ca="1" si="6216"/>
        <v>63.232167103942153</v>
      </c>
      <c r="O4304" s="47">
        <f t="shared" ca="1" si="6198"/>
        <v>6327.7994447792635</v>
      </c>
      <c r="P4304" s="47">
        <f ca="1">VLOOKUP(CONCATENATE($F4304," ",$G4304),AllocFactorMatrix,(P$4+1),FALSE)*$E4305</f>
        <v>458.59771389864767</v>
      </c>
      <c r="Q4304" s="47">
        <f ca="1">VLOOKUP(CONCATENATE($F4304," ",$G4304),AllocFactorMatrix,(Q$4+1),FALSE)*$E4305</f>
        <v>132.7356825895495</v>
      </c>
      <c r="R4304" s="47">
        <f ca="1">VLOOKUP(CONCATENATE($F4304," ",$G4304),AllocFactorMatrix,(R$4+1),FALSE)*$E4305</f>
        <v>155.48495079274966</v>
      </c>
      <c r="S4304" s="47">
        <f ca="1">VLOOKUP(CONCATENATE($F4304," ",$G4304),AllocFactorMatrix,(S$4+1),FALSE)*$E4305</f>
        <v>19.427464722344048</v>
      </c>
      <c r="T4304" s="47">
        <f t="shared" ca="1" si="6199"/>
        <v>766.24581200329101</v>
      </c>
      <c r="U4304" s="47">
        <f ca="1">VLOOKUP(CONCATENATE($F4304," ",$G4304),AllocFactorMatrix,(U$4+1),FALSE)*$E4305</f>
        <v>3.0405217566076597</v>
      </c>
      <c r="V4304" s="47">
        <f ca="1">VLOOKUP(CONCATENATE($F4304," ",$G4304),AllocFactorMatrix,(V$4+1),FALSE)*$E4305</f>
        <v>94.212040609977933</v>
      </c>
      <c r="W4304" s="47">
        <f ca="1">VLOOKUP(CONCATENATE($F4304," ",$G4304),AllocFactorMatrix,(W$4+1),FALSE)*$E4305</f>
        <v>261.35634322778878</v>
      </c>
      <c r="X4304" s="47">
        <f ca="1">VLOOKUP(CONCATENATE($F4304," ",$G4304),AllocFactorMatrix,(X$4+1),FALSE)*$E4305</f>
        <v>77.712569649427067</v>
      </c>
      <c r="Y4304" s="47">
        <f t="shared" ca="1" si="6211"/>
        <v>436.32147524380144</v>
      </c>
      <c r="Z4304" s="47">
        <f ca="1">VLOOKUP(CONCATENATE($F4304," ",$G4304),AllocFactorMatrix,(Z$4+1),FALSE)*$E4305</f>
        <v>92.797622608194061</v>
      </c>
      <c r="AA4304" s="47">
        <f ca="1">VLOOKUP(CONCATENATE($F4304," ",$G4304),AllocFactorMatrix,(AA$4+1),FALSE)*$E4305</f>
        <v>1.7376260732684199</v>
      </c>
      <c r="AB4304" s="47">
        <f t="shared" ca="1" si="6200"/>
        <v>94.535248681462477</v>
      </c>
      <c r="AC4304" s="47">
        <f ca="1">VLOOKUP(CONCATENATE($F4304," ",$G4304),AllocFactorMatrix,(AC$4+1),FALSE)*$E4305</f>
        <v>8.9771021674801492</v>
      </c>
      <c r="AD4304" s="47">
        <f ca="1">VLOOKUP(CONCATENATE($F4304," ",$G4304),AllocFactorMatrix,(AD$4+1),FALSE)*$E4305</f>
        <v>9865.3152467966902</v>
      </c>
      <c r="AE4304" s="47">
        <f ca="1">VLOOKUP(CONCATENATE($F4304," ",$G4304),AllocFactorMatrix,(AE$4+1),FALSE)*$E4305</f>
        <v>1329.4982401203786</v>
      </c>
    </row>
    <row r="4305" spans="1:31" s="44" customFormat="1" collapsed="1">
      <c r="A4305" s="49"/>
      <c r="B4305" s="97"/>
      <c r="C4305" s="48"/>
      <c r="D4305" s="96" t="str">
        <f>"Adj 60 - " &amp; D4102</f>
        <v>Adj 60 - Excess ADFIT 281 Protected</v>
      </c>
      <c r="E4305" s="88">
        <f>-E4102</f>
        <v>751633</v>
      </c>
      <c r="F4305" s="87" t="str">
        <f>F4102</f>
        <v>RB_GUP</v>
      </c>
      <c r="G4305" s="48" t="str">
        <f>$G$15</f>
        <v>TOTAL</v>
      </c>
      <c r="H4305" s="46">
        <f t="shared" ca="1" si="6178"/>
        <v>751633.00000000012</v>
      </c>
      <c r="I4305" s="47">
        <f t="shared" ref="I4305:N4305" ca="1" si="6217">VLOOKUP(CONCATENATE($F4305," ",$G4305),AllocFactorMatrix,(I$4+1),FALSE)*$E4305</f>
        <v>426273.93530027434</v>
      </c>
      <c r="J4305" s="47">
        <f t="shared" ca="1" si="6217"/>
        <v>88.533464724406073</v>
      </c>
      <c r="K4305" s="47">
        <f t="shared" ca="1" si="6217"/>
        <v>146.3349797373584</v>
      </c>
      <c r="L4305" s="47">
        <f t="shared" ca="1" si="6217"/>
        <v>99318.54411373008</v>
      </c>
      <c r="M4305" s="47">
        <f t="shared" ca="1" si="6217"/>
        <v>1513.10820221156</v>
      </c>
      <c r="N4305" s="47">
        <f t="shared" ca="1" si="6217"/>
        <v>175.25914848581692</v>
      </c>
      <c r="O4305" s="47">
        <f t="shared" ca="1" si="6198"/>
        <v>101006.91146442745</v>
      </c>
      <c r="P4305" s="47">
        <f ca="1">VLOOKUP(CONCATENATE($F4305," ",$G4305),AllocFactorMatrix,(P$4+1),FALSE)*$E4305</f>
        <v>54466.674190265301</v>
      </c>
      <c r="Q4305" s="47">
        <f ca="1">VLOOKUP(CONCATENATE($F4305," ",$G4305),AllocFactorMatrix,(Q$4+1),FALSE)*$E4305</f>
        <v>8772.5826928647457</v>
      </c>
      <c r="R4305" s="47">
        <f ca="1">VLOOKUP(CONCATENATE($F4305," ",$G4305),AllocFactorMatrix,(R$4+1),FALSE)*$E4305</f>
        <v>1402.9374905320717</v>
      </c>
      <c r="S4305" s="47">
        <f ca="1">VLOOKUP(CONCATENATE($F4305," ",$G4305),AllocFactorMatrix,(S$4+1),FALSE)*$E4305</f>
        <v>61.678149686584995</v>
      </c>
      <c r="T4305" s="47">
        <f t="shared" ca="1" si="6199"/>
        <v>64703.872523348706</v>
      </c>
      <c r="U4305" s="47">
        <f ca="1">VLOOKUP(CONCATENATE($F4305," ",$G4305),AllocFactorMatrix,(U$4+1),FALSE)*$E4305</f>
        <v>2469.4513760525124</v>
      </c>
      <c r="V4305" s="47">
        <f ca="1">VLOOKUP(CONCATENATE($F4305," ",$G4305),AllocFactorMatrix,(V$4+1),FALSE)*$E4305</f>
        <v>30735.25545638927</v>
      </c>
      <c r="W4305" s="47">
        <f ca="1">VLOOKUP(CONCATENATE($F4305," ",$G4305),AllocFactorMatrix,(W$4+1),FALSE)*$E4305</f>
        <v>84464.712358266755</v>
      </c>
      <c r="X4305" s="47">
        <f ca="1">VLOOKUP(CONCATENATE($F4305," ",$G4305),AllocFactorMatrix,(X$4+1),FALSE)*$E4305</f>
        <v>13727.070530648465</v>
      </c>
      <c r="Y4305" s="47">
        <f t="shared" ca="1" si="6211"/>
        <v>131396.48972135701</v>
      </c>
      <c r="Z4305" s="47">
        <f ca="1">VLOOKUP(CONCATENATE($F4305," ",$G4305),AllocFactorMatrix,(Z$4+1),FALSE)*$E4305</f>
        <v>14981.216625535573</v>
      </c>
      <c r="AA4305" s="47">
        <f ca="1">VLOOKUP(CONCATENATE($F4305," ",$G4305),AllocFactorMatrix,(AA$4+1),FALSE)*$E4305</f>
        <v>266.18154752211768</v>
      </c>
      <c r="AB4305" s="47">
        <f t="shared" ca="1" si="6200"/>
        <v>15247.398173057691</v>
      </c>
      <c r="AC4305" s="47">
        <f ca="1">VLOOKUP(CONCATENATE($F4305," ",$G4305),AllocFactorMatrix,(AC$4+1),FALSE)*$E4305</f>
        <v>203.60401989362498</v>
      </c>
      <c r="AD4305" s="47">
        <f ca="1">VLOOKUP(CONCATENATE($F4305," ",$G4305),AllocFactorMatrix,(AD$4+1),FALSE)*$E4305</f>
        <v>11001.858342521711</v>
      </c>
      <c r="AE4305" s="47">
        <f ca="1">VLOOKUP(CONCATENATE($F4305," ",$G4305),AllocFactorMatrix,(AE$4+1),FALSE)*$E4305</f>
        <v>1564.0620106577605</v>
      </c>
    </row>
    <row r="4306" spans="1:31" hidden="1" outlineLevel="1">
      <c r="E4306" s="44"/>
      <c r="F4306" s="167" t="str">
        <f>F4313</f>
        <v>RB_GUP</v>
      </c>
      <c r="G4306" s="48" t="str">
        <f>$G$8</f>
        <v>PRODUCTION</v>
      </c>
      <c r="H4306" s="4">
        <f t="shared" ref="H4306:H4337" ca="1" si="6218">SUBTOTAL(9,I4306:AE4306)</f>
        <v>3140092.6729007461</v>
      </c>
      <c r="I4306" s="5">
        <f t="shared" ref="I4306:N4306" ca="1" si="6219">VLOOKUP(CONCATENATE($F4306," ",$G4306),AllocFactorMatrix,(I$4+1),FALSE)*$E4313</f>
        <v>1614858.3752216359</v>
      </c>
      <c r="J4306" s="47">
        <f t="shared" ca="1" si="6219"/>
        <v>361.27150104629851</v>
      </c>
      <c r="K4306" s="47">
        <f t="shared" ca="1" si="6219"/>
        <v>632.56063853735077</v>
      </c>
      <c r="L4306" s="5">
        <f t="shared" ca="1" si="6219"/>
        <v>376370.96169412823</v>
      </c>
      <c r="M4306" s="5">
        <f t="shared" ca="1" si="6219"/>
        <v>5237.1971418416297</v>
      </c>
      <c r="N4306" s="5">
        <f t="shared" ca="1" si="6219"/>
        <v>729.40386175228878</v>
      </c>
      <c r="O4306" s="5">
        <f t="shared" ref="O4306:O4313" ca="1" si="6220">SUBTOTAL(9,L4306:N4306)</f>
        <v>382337.56269772217</v>
      </c>
      <c r="P4306" s="5">
        <f ca="1">VLOOKUP(CONCATENATE($F4306," ",$G4306),AllocFactorMatrix,(P$4+1),FALSE)*$E4313</f>
        <v>223862.70374133126</v>
      </c>
      <c r="Q4306" s="5">
        <f ca="1">VLOOKUP(CONCATENATE($F4306," ",$G4306),AllocFactorMatrix,(Q$4+1),FALSE)*$E4313</f>
        <v>40174.172172835955</v>
      </c>
      <c r="R4306" s="5">
        <f ca="1">VLOOKUP(CONCATENATE($F4306," ",$G4306),AllocFactorMatrix,(R$4+1),FALSE)*$E4313</f>
        <v>8146.9121466542238</v>
      </c>
      <c r="S4306" s="5">
        <f ca="1">VLOOKUP(CONCATENATE($F4306," ",$G4306),AllocFactorMatrix,(S$4+1),FALSE)*$E4313</f>
        <v>309.37530455653439</v>
      </c>
      <c r="T4306" s="5">
        <f t="shared" ref="T4306:T4313" ca="1" si="6221">SUBTOTAL(9,P4306:S4306)</f>
        <v>272493.16336537793</v>
      </c>
      <c r="U4306" s="5">
        <f ca="1">VLOOKUP(CONCATENATE($F4306," ",$G4306),AllocFactorMatrix,(U$4+1),FALSE)*$E4313</f>
        <v>10617.324520614853</v>
      </c>
      <c r="V4306" s="5">
        <f ca="1">VLOOKUP(CONCATENATE($F4306," ",$G4306),AllocFactorMatrix,(V$4+1),FALSE)*$E4313</f>
        <v>143340.01199820041</v>
      </c>
      <c r="W4306" s="5">
        <f ca="1">VLOOKUP(CONCATENATE($F4306," ",$G4306),AllocFactorMatrix,(W$4+1),FALSE)*$E4313</f>
        <v>548218.00493565074</v>
      </c>
      <c r="X4306" s="5">
        <f ca="1">VLOOKUP(CONCATENATE($F4306," ",$G4306),AllocFactorMatrix,(X$4+1),FALSE)*$E4313</f>
        <v>99314.776146241406</v>
      </c>
      <c r="Y4306" s="5">
        <f ca="1">SUBTOTAL(9,U4306:X4306)</f>
        <v>801490.11760070734</v>
      </c>
      <c r="Z4306" s="5">
        <f ca="1">VLOOKUP(CONCATENATE($F4306," ",$G4306),AllocFactorMatrix,(Z$4+1),FALSE)*$E4313</f>
        <v>61532.955196497831</v>
      </c>
      <c r="AA4306" s="5">
        <f ca="1">VLOOKUP(CONCATENATE($F4306," ",$G4306),AllocFactorMatrix,(AA$4+1),FALSE)*$E4313</f>
        <v>1228.970940735639</v>
      </c>
      <c r="AB4306" s="5">
        <f t="shared" ref="AB4306:AB4313" ca="1" si="6222">SUBTOTAL(9,Z4306:AA4306)</f>
        <v>62761.926137233473</v>
      </c>
      <c r="AC4306" s="5">
        <f ca="1">VLOOKUP(CONCATENATE($F4306," ",$G4306),AllocFactorMatrix,(AC$4+1),FALSE)*$E4313</f>
        <v>811.71922727467381</v>
      </c>
      <c r="AD4306" s="5">
        <f ca="1">VLOOKUP(CONCATENATE($F4306," ",$G4306),AllocFactorMatrix,(AD$4+1),FALSE)*$E4313</f>
        <v>3606.1189702012089</v>
      </c>
      <c r="AE4306" s="5">
        <f ca="1">VLOOKUP(CONCATENATE($F4306," ",$G4306),AllocFactorMatrix,(AE$4+1),FALSE)*$E4313</f>
        <v>739.85754100935424</v>
      </c>
    </row>
    <row r="4307" spans="1:31" hidden="1" outlineLevel="1">
      <c r="E4307" s="44"/>
      <c r="F4307" s="167" t="str">
        <f>F4313</f>
        <v>RB_GUP</v>
      </c>
      <c r="G4307" s="48" t="str">
        <f>$G$9</f>
        <v>BULKTRAN</v>
      </c>
      <c r="H4307" s="4">
        <f t="shared" ca="1" si="6218"/>
        <v>1705241.3575216832</v>
      </c>
      <c r="I4307" s="5">
        <f t="shared" ref="I4307:N4307" ca="1" si="6223">VLOOKUP(CONCATENATE($F4307," ",$G4307),AllocFactorMatrix,(I$4+1),FALSE)*$E4313</f>
        <v>876956.05665815447</v>
      </c>
      <c r="J4307" s="47">
        <f t="shared" ca="1" si="6223"/>
        <v>196.19010298475951</v>
      </c>
      <c r="K4307" s="47">
        <f t="shared" ca="1" si="6223"/>
        <v>343.51488135468492</v>
      </c>
      <c r="L4307" s="5">
        <f t="shared" ca="1" si="6223"/>
        <v>204389.9325614977</v>
      </c>
      <c r="M4307" s="5">
        <f t="shared" ca="1" si="6223"/>
        <v>2844.083310290564</v>
      </c>
      <c r="N4307" s="5">
        <f t="shared" ca="1" si="6223"/>
        <v>396.10602646546357</v>
      </c>
      <c r="O4307" s="5">
        <f t="shared" ca="1" si="6220"/>
        <v>207630.12189825371</v>
      </c>
      <c r="P4307" s="5">
        <f ca="1">VLOOKUP(CONCATENATE($F4307," ",$G4307),AllocFactorMatrix,(P$4+1),FALSE)*$E4313</f>
        <v>121569.64159713777</v>
      </c>
      <c r="Q4307" s="5">
        <f ca="1">VLOOKUP(CONCATENATE($F4307," ",$G4307),AllocFactorMatrix,(Q$4+1),FALSE)*$E4313</f>
        <v>21816.763716731879</v>
      </c>
      <c r="R4307" s="5">
        <f ca="1">VLOOKUP(CONCATENATE($F4307," ",$G4307),AllocFactorMatrix,(R$4+1),FALSE)*$E4313</f>
        <v>4424.2170457144539</v>
      </c>
      <c r="S4307" s="5">
        <f ca="1">VLOOKUP(CONCATENATE($F4307," ",$G4307),AllocFactorMatrix,(S$4+1),FALSE)*$E4313</f>
        <v>168.00764158285855</v>
      </c>
      <c r="T4307" s="5">
        <f t="shared" ca="1" si="6221"/>
        <v>147978.63000116698</v>
      </c>
      <c r="U4307" s="5">
        <f ca="1">VLOOKUP(CONCATENATE($F4307," ",$G4307),AllocFactorMatrix,(U$4+1),FALSE)*$E4313</f>
        <v>5765.785524430541</v>
      </c>
      <c r="V4307" s="5">
        <f ca="1">VLOOKUP(CONCATENATE($F4307," ",$G4307),AllocFactorMatrix,(V$4+1),FALSE)*$E4313</f>
        <v>77841.434030412653</v>
      </c>
      <c r="W4307" s="5">
        <f ca="1">VLOOKUP(CONCATENATE($F4307," ",$G4307),AllocFactorMatrix,(W$4+1),FALSE)*$E4313</f>
        <v>297712.23729225498</v>
      </c>
      <c r="X4307" s="5">
        <f ca="1">VLOOKUP(CONCATENATE($F4307," ",$G4307),AllocFactorMatrix,(X$4+1),FALSE)*$E4313</f>
        <v>53933.332974256409</v>
      </c>
      <c r="Y4307" s="5">
        <f t="shared" ref="Y4307:Y4313" ca="1" si="6224">SUBTOTAL(9,U4307:X4307)</f>
        <v>435252.78982135461</v>
      </c>
      <c r="Z4307" s="5">
        <f ca="1">VLOOKUP(CONCATENATE($F4307," ",$G4307),AllocFactorMatrix,(Z$4+1),FALSE)*$E4313</f>
        <v>33415.746279445397</v>
      </c>
      <c r="AA4307" s="5">
        <f ca="1">VLOOKUP(CONCATENATE($F4307," ",$G4307),AllocFactorMatrix,(AA$4+1),FALSE)*$E4313</f>
        <v>667.3981610226773</v>
      </c>
      <c r="AB4307" s="5">
        <f t="shared" ca="1" si="6222"/>
        <v>34083.144440468073</v>
      </c>
      <c r="AC4307" s="5">
        <f ca="1">VLOOKUP(CONCATENATE($F4307," ",$G4307),AllocFactorMatrix,(AC$4+1),FALSE)*$E4313</f>
        <v>440.80775353857473</v>
      </c>
      <c r="AD4307" s="5">
        <f ca="1">VLOOKUP(CONCATENATE($F4307," ",$G4307),AllocFactorMatrix,(AD$4+1),FALSE)*$E4313</f>
        <v>1958.3190207090352</v>
      </c>
      <c r="AE4307" s="5">
        <f ca="1">VLOOKUP(CONCATENATE($F4307," ",$G4307),AllocFactorMatrix,(AE$4+1),FALSE)*$E4313</f>
        <v>401.78294369827483</v>
      </c>
    </row>
    <row r="4308" spans="1:31" hidden="1" outlineLevel="1">
      <c r="E4308" s="44"/>
      <c r="F4308" s="167" t="str">
        <f>F4313</f>
        <v>RB_GUP</v>
      </c>
      <c r="G4308" s="48" t="str">
        <f>$G$10</f>
        <v>SUBTRAN</v>
      </c>
      <c r="H4308" s="4">
        <f t="shared" ca="1" si="6218"/>
        <v>472136.43650478777</v>
      </c>
      <c r="I4308" s="5">
        <f t="shared" ref="I4308:N4308" ca="1" si="6225">VLOOKUP(CONCATENATE($F4308," ",$G4308),AllocFactorMatrix,(I$4+1),FALSE)*$E4313</f>
        <v>241200.42338231346</v>
      </c>
      <c r="J4308" s="47">
        <f t="shared" ca="1" si="6225"/>
        <v>39.275830815230691</v>
      </c>
      <c r="K4308" s="47">
        <f t="shared" ca="1" si="6225"/>
        <v>73.099064846922175</v>
      </c>
      <c r="L4308" s="5">
        <f t="shared" ca="1" si="6225"/>
        <v>56525.648068812174</v>
      </c>
      <c r="M4308" s="5">
        <f t="shared" ca="1" si="6225"/>
        <v>789.99080279179122</v>
      </c>
      <c r="N4308" s="5">
        <f t="shared" ca="1" si="6225"/>
        <v>142.98466480926891</v>
      </c>
      <c r="O4308" s="5">
        <f t="shared" ca="1" si="6220"/>
        <v>57458.623536413237</v>
      </c>
      <c r="P4308" s="5">
        <f ca="1">VLOOKUP(CONCATENATE($F4308," ",$G4308),AllocFactorMatrix,(P$4+1),FALSE)*$E4313</f>
        <v>32634.149513825334</v>
      </c>
      <c r="Q4308" s="5">
        <f ca="1">VLOOKUP(CONCATENATE($F4308," ",$G4308),AllocFactorMatrix,(Q$4+1),FALSE)*$E4313</f>
        <v>5872.8335868702843</v>
      </c>
      <c r="R4308" s="5">
        <f ca="1">VLOOKUP(CONCATENATE($F4308," ",$G4308),AllocFactorMatrix,(R$4+1),FALSE)*$E4313</f>
        <v>1541.5735370007374</v>
      </c>
      <c r="S4308" s="5">
        <f ca="1">VLOOKUP(CONCATENATE($F4308," ",$G4308),AllocFactorMatrix,(S$4+1),FALSE)*$E4313</f>
        <v>0</v>
      </c>
      <c r="T4308" s="5">
        <f t="shared" ca="1" si="6221"/>
        <v>40048.556637696354</v>
      </c>
      <c r="U4308" s="5">
        <f ca="1">VLOOKUP(CONCATENATE($F4308," ",$G4308),AllocFactorMatrix,(U$4+1),FALSE)*$E4313</f>
        <v>1473.1267482541191</v>
      </c>
      <c r="V4308" s="5">
        <f ca="1">VLOOKUP(CONCATENATE($F4308," ",$G4308),AllocFactorMatrix,(V$4+1),FALSE)*$E4313</f>
        <v>20669.39673893353</v>
      </c>
      <c r="W4308" s="5">
        <f ca="1">VLOOKUP(CONCATENATE($F4308," ",$G4308),AllocFactorMatrix,(W$4+1),FALSE)*$E4313</f>
        <v>101916.07002886002</v>
      </c>
      <c r="X4308" s="5">
        <f ca="1">VLOOKUP(CONCATENATE($F4308," ",$G4308),AllocFactorMatrix,(X$4+1),FALSE)*$E4313</f>
        <v>0</v>
      </c>
      <c r="Y4308" s="5">
        <f t="shared" ca="1" si="6224"/>
        <v>124058.59351604767</v>
      </c>
      <c r="Z4308" s="5">
        <f ca="1">VLOOKUP(CONCATENATE($F4308," ",$G4308),AllocFactorMatrix,(Z$4+1),FALSE)*$E4313</f>
        <v>8958.8601912911545</v>
      </c>
      <c r="AA4308" s="5">
        <f ca="1">VLOOKUP(CONCATENATE($F4308," ",$G4308),AllocFactorMatrix,(AA$4+1),FALSE)*$E4313</f>
        <v>179.88062715528525</v>
      </c>
      <c r="AB4308" s="5">
        <f t="shared" ca="1" si="6222"/>
        <v>9138.7408184464402</v>
      </c>
      <c r="AC4308" s="5">
        <f ca="1">VLOOKUP(CONCATENATE($F4308," ",$G4308),AllocFactorMatrix,(AC$4+1),FALSE)*$E4313</f>
        <v>119.12371820847875</v>
      </c>
      <c r="AD4308" s="5">
        <f ca="1">VLOOKUP(CONCATENATE($F4308," ",$G4308),AllocFactorMatrix,(AD$4+1),FALSE)*$E4313</f>
        <v>0</v>
      </c>
      <c r="AE4308" s="5">
        <f ca="1">VLOOKUP(CONCATENATE($F4308," ",$G4308),AllocFactorMatrix,(AE$4+1),FALSE)*$E4313</f>
        <v>0</v>
      </c>
    </row>
    <row r="4309" spans="1:31" hidden="1" outlineLevel="1">
      <c r="E4309" s="44"/>
      <c r="F4309" s="167" t="str">
        <f>F4313</f>
        <v>RB_GUP</v>
      </c>
      <c r="G4309" s="48" t="str">
        <f>$G$11</f>
        <v>DISTPRI</v>
      </c>
      <c r="H4309" s="4">
        <f t="shared" ca="1" si="6218"/>
        <v>1888943.3624889124</v>
      </c>
      <c r="I4309" s="5">
        <f t="shared" ref="I4309:N4309" ca="1" si="6226">VLOOKUP(CONCATENATE($F4309," ",$G4309),AllocFactorMatrix,(I$4+1),FALSE)*$E4313</f>
        <v>1236690.3984671694</v>
      </c>
      <c r="J4309" s="47">
        <f t="shared" ca="1" si="6226"/>
        <v>203.06635680692392</v>
      </c>
      <c r="K4309" s="47">
        <f t="shared" ca="1" si="6226"/>
        <v>375.73092561756999</v>
      </c>
      <c r="L4309" s="5">
        <f t="shared" ca="1" si="6226"/>
        <v>289352.72730890242</v>
      </c>
      <c r="M4309" s="5">
        <f t="shared" ca="1" si="6226"/>
        <v>4043.395844529533</v>
      </c>
      <c r="N4309" s="5">
        <f t="shared" ca="1" si="6226"/>
        <v>0</v>
      </c>
      <c r="O4309" s="5">
        <f t="shared" ca="1" si="6220"/>
        <v>293396.12315343198</v>
      </c>
      <c r="P4309" s="5">
        <f ca="1">VLOOKUP(CONCATENATE($F4309," ",$G4309),AllocFactorMatrix,(P$4+1),FALSE)*$E4313</f>
        <v>167801.64159280536</v>
      </c>
      <c r="Q4309" s="5">
        <f ca="1">VLOOKUP(CONCATENATE($F4309," ",$G4309),AllocFactorMatrix,(Q$4+1),FALSE)*$E4313</f>
        <v>30194.960368855449</v>
      </c>
      <c r="R4309" s="5">
        <f ca="1">VLOOKUP(CONCATENATE($F4309," ",$G4309),AllocFactorMatrix,(R$4+1),FALSE)*$E4313</f>
        <v>0</v>
      </c>
      <c r="S4309" s="5">
        <f ca="1">VLOOKUP(CONCATENATE($F4309," ",$G4309),AllocFactorMatrix,(S$4+1),FALSE)*$E4313</f>
        <v>0</v>
      </c>
      <c r="T4309" s="5">
        <f t="shared" ca="1" si="6221"/>
        <v>197996.60196166081</v>
      </c>
      <c r="U4309" s="5">
        <f ca="1">VLOOKUP(CONCATENATE($F4309," ",$G4309),AllocFactorMatrix,(U$4+1),FALSE)*$E4313</f>
        <v>7598.6438947889774</v>
      </c>
      <c r="V4309" s="5">
        <f ca="1">VLOOKUP(CONCATENATE($F4309," ",$G4309),AllocFactorMatrix,(V$4+1),FALSE)*$E4313</f>
        <v>105073.00534659828</v>
      </c>
      <c r="W4309" s="5">
        <f ca="1">VLOOKUP(CONCATENATE($F4309," ",$G4309),AllocFactorMatrix,(W$4+1),FALSE)*$E4313</f>
        <v>0</v>
      </c>
      <c r="X4309" s="5">
        <f ca="1">VLOOKUP(CONCATENATE($F4309," ",$G4309),AllocFactorMatrix,(X$4+1),FALSE)*$E4313</f>
        <v>0</v>
      </c>
      <c r="Y4309" s="5">
        <f t="shared" ca="1" si="6224"/>
        <v>112671.64924138726</v>
      </c>
      <c r="Z4309" s="5">
        <f ca="1">VLOOKUP(CONCATENATE($F4309," ",$G4309),AllocFactorMatrix,(Z$4+1),FALSE)*$E4313</f>
        <v>46077.726519445765</v>
      </c>
      <c r="AA4309" s="5">
        <f ca="1">VLOOKUP(CONCATENATE($F4309," ",$G4309),AllocFactorMatrix,(AA$4+1),FALSE)*$E4313</f>
        <v>924.85263626462461</v>
      </c>
      <c r="AB4309" s="5">
        <f t="shared" ca="1" si="6222"/>
        <v>47002.579155710388</v>
      </c>
      <c r="AC4309" s="5">
        <f ca="1">VLOOKUP(CONCATENATE($F4309," ",$G4309),AllocFactorMatrix,(AC$4+1),FALSE)*$E4313</f>
        <v>607.21322712803544</v>
      </c>
      <c r="AD4309" s="5">
        <f ca="1">VLOOKUP(CONCATENATE($F4309," ",$G4309),AllocFactorMatrix,(AD$4+1),FALSE)*$E4313</f>
        <v>0</v>
      </c>
      <c r="AE4309" s="5">
        <f ca="1">VLOOKUP(CONCATENATE($F4309," ",$G4309),AllocFactorMatrix,(AE$4+1),FALSE)*$E4313</f>
        <v>0</v>
      </c>
    </row>
    <row r="4310" spans="1:31" hidden="1" outlineLevel="1">
      <c r="E4310" s="44"/>
      <c r="F4310" s="167" t="str">
        <f>F4313</f>
        <v>RB_GUP</v>
      </c>
      <c r="G4310" s="48" t="str">
        <f>$G$12</f>
        <v>DISTSEC</v>
      </c>
      <c r="H4310" s="4">
        <f t="shared" ca="1" si="6218"/>
        <v>905534.00304749305</v>
      </c>
      <c r="I4310" s="5">
        <f t="shared" ref="I4310:N4310" ca="1" si="6227">VLOOKUP(CONCATENATE($F4310," ",$G4310),AllocFactorMatrix,(I$4+1),FALSE)*$E4313</f>
        <v>671834.84303904686</v>
      </c>
      <c r="J4310" s="47">
        <f t="shared" ca="1" si="6227"/>
        <v>166.54439477734155</v>
      </c>
      <c r="K4310" s="47">
        <f t="shared" ca="1" si="6227"/>
        <v>215.7208892982101</v>
      </c>
      <c r="L4310" s="5">
        <f t="shared" ca="1" si="6227"/>
        <v>135419.60786519339</v>
      </c>
      <c r="M4310" s="5">
        <f t="shared" ca="1" si="6227"/>
        <v>0</v>
      </c>
      <c r="N4310" s="5">
        <f t="shared" ca="1" si="6227"/>
        <v>0</v>
      </c>
      <c r="O4310" s="5">
        <f t="shared" ca="1" si="6220"/>
        <v>135419.60786519339</v>
      </c>
      <c r="P4310" s="5">
        <f ca="1">VLOOKUP(CONCATENATE($F4310," ",$G4310),AllocFactorMatrix,(P$4+1),FALSE)*$E4313</f>
        <v>67600.632114760403</v>
      </c>
      <c r="Q4310" s="5">
        <f ca="1">VLOOKUP(CONCATENATE($F4310," ",$G4310),AllocFactorMatrix,(Q$4+1),FALSE)*$E4313</f>
        <v>0</v>
      </c>
      <c r="R4310" s="5">
        <f ca="1">VLOOKUP(CONCATENATE($F4310," ",$G4310),AllocFactorMatrix,(R$4+1),FALSE)*$E4313</f>
        <v>0</v>
      </c>
      <c r="S4310" s="5">
        <f ca="1">VLOOKUP(CONCATENATE($F4310," ",$G4310),AllocFactorMatrix,(S$4+1),FALSE)*$E4313</f>
        <v>0</v>
      </c>
      <c r="T4310" s="5">
        <f t="shared" ca="1" si="6221"/>
        <v>67600.632114760403</v>
      </c>
      <c r="U4310" s="5">
        <f ca="1">VLOOKUP(CONCATENATE($F4310," ",$G4310),AllocFactorMatrix,(U$4+1),FALSE)*$E4313</f>
        <v>2531.6059379343137</v>
      </c>
      <c r="V4310" s="5">
        <f ca="1">VLOOKUP(CONCATENATE($F4310," ",$G4310),AllocFactorMatrix,(V$4+1),FALSE)*$E4313</f>
        <v>0</v>
      </c>
      <c r="W4310" s="5">
        <f ca="1">VLOOKUP(CONCATENATE($F4310," ",$G4310),AllocFactorMatrix,(W$4+1),FALSE)*$E4313</f>
        <v>0</v>
      </c>
      <c r="X4310" s="5">
        <f ca="1">VLOOKUP(CONCATENATE($F4310," ",$G4310),AllocFactorMatrix,(X$4+1),FALSE)*$E4313</f>
        <v>0</v>
      </c>
      <c r="Y4310" s="5">
        <f t="shared" ca="1" si="6224"/>
        <v>2531.6059379343137</v>
      </c>
      <c r="Z4310" s="5">
        <f ca="1">VLOOKUP(CONCATENATE($F4310," ",$G4310),AllocFactorMatrix,(Z$4+1),FALSE)*$E4313</f>
        <v>19132.279114992318</v>
      </c>
      <c r="AA4310" s="5">
        <f ca="1">VLOOKUP(CONCATENATE($F4310," ",$G4310),AllocFactorMatrix,(AA$4+1),FALSE)*$E4313</f>
        <v>0</v>
      </c>
      <c r="AB4310" s="5">
        <f t="shared" ca="1" si="6222"/>
        <v>19132.279114992318</v>
      </c>
      <c r="AC4310" s="5">
        <f ca="1">VLOOKUP(CONCATENATE($F4310," ",$G4310),AllocFactorMatrix,(AC$4+1),FALSE)*$E4313</f>
        <v>226.21187479599539</v>
      </c>
      <c r="AD4310" s="5">
        <f ca="1">VLOOKUP(CONCATENATE($F4310," ",$G4310),AllocFactorMatrix,(AD$4+1),FALSE)*$E4313</f>
        <v>6962.7359375613778</v>
      </c>
      <c r="AE4310" s="5">
        <f ca="1">VLOOKUP(CONCATENATE($F4310," ",$G4310),AllocFactorMatrix,(AE$4+1),FALSE)*$E4313</f>
        <v>1443.821879132701</v>
      </c>
    </row>
    <row r="4311" spans="1:31" hidden="1" outlineLevel="1">
      <c r="E4311" s="44"/>
      <c r="F4311" s="167" t="str">
        <f>F4313</f>
        <v>RB_GUP</v>
      </c>
      <c r="G4311" s="48" t="str">
        <f>$G$13</f>
        <v>ENERGY</v>
      </c>
      <c r="H4311" s="4">
        <f t="shared" ca="1" si="6218"/>
        <v>58624.830964341374</v>
      </c>
      <c r="I4311" s="5">
        <f t="shared" ref="I4311:N4311" ca="1" si="6228">VLOOKUP(CONCATENATE($F4311," ",$G4311),AllocFactorMatrix,(I$4+1),FALSE)*$E4313</f>
        <v>22935.417579449211</v>
      </c>
      <c r="J4311" s="47">
        <f t="shared" ca="1" si="6228"/>
        <v>3.6702943069244656</v>
      </c>
      <c r="K4311" s="47">
        <f t="shared" ca="1" si="6228"/>
        <v>10.582928688422603</v>
      </c>
      <c r="L4311" s="5">
        <f t="shared" ca="1" si="6228"/>
        <v>6613.5144547750269</v>
      </c>
      <c r="M4311" s="5">
        <f t="shared" ca="1" si="6228"/>
        <v>92.238847028652415</v>
      </c>
      <c r="N4311" s="5">
        <f t="shared" ca="1" si="6228"/>
        <v>12.894912641136147</v>
      </c>
      <c r="O4311" s="5">
        <f t="shared" ca="1" si="6220"/>
        <v>6718.6482144448155</v>
      </c>
      <c r="P4311" s="5">
        <f ca="1">VLOOKUP(CONCATENATE($F4311," ",$G4311),AllocFactorMatrix,(P$4+1),FALSE)*$E4313</f>
        <v>4287.5915969031857</v>
      </c>
      <c r="Q4311" s="5">
        <f ca="1">VLOOKUP(CONCATENATE($F4311," ",$G4311),AllocFactorMatrix,(Q$4+1),FALSE)*$E4313</f>
        <v>765.75696483106185</v>
      </c>
      <c r="R4311" s="5">
        <f ca="1">VLOOKUP(CONCATENATE($F4311," ",$G4311),AllocFactorMatrix,(R$4+1),FALSE)*$E4313</f>
        <v>155.93616123964992</v>
      </c>
      <c r="S4311" s="5">
        <f ca="1">VLOOKUP(CONCATENATE($F4311," ",$G4311),AllocFactorMatrix,(S$4+1),FALSE)*$E4313</f>
        <v>5.8897615835144421</v>
      </c>
      <c r="T4311" s="5">
        <f t="shared" ca="1" si="6221"/>
        <v>5215.1744845574121</v>
      </c>
      <c r="U4311" s="5">
        <f ca="1">VLOOKUP(CONCATENATE($F4311," ",$G4311),AllocFactorMatrix,(U$4+1),FALSE)*$E4313</f>
        <v>224.86788625463427</v>
      </c>
      <c r="V4311" s="5">
        <f ca="1">VLOOKUP(CONCATENATE($F4311," ",$G4311),AllocFactorMatrix,(V$4+1),FALSE)*$E4313</f>
        <v>3555.2040368823077</v>
      </c>
      <c r="W4311" s="5">
        <f ca="1">VLOOKUP(CONCATENATE($F4311," ",$G4311),AllocFactorMatrix,(W$4+1),FALSE)*$E4313</f>
        <v>15290.353934201497</v>
      </c>
      <c r="X4311" s="5">
        <f ca="1">VLOOKUP(CONCATENATE($F4311," ",$G4311),AllocFactorMatrix,(X$4+1),FALSE)*$E4313</f>
        <v>2876.275278810444</v>
      </c>
      <c r="Y4311" s="5">
        <f t="shared" ca="1" si="6224"/>
        <v>21946.701136148884</v>
      </c>
      <c r="Z4311" s="5">
        <f ca="1">VLOOKUP(CONCATENATE($F4311," ",$G4311),AllocFactorMatrix,(Z$4+1),FALSE)*$E4313</f>
        <v>1179.472174671334</v>
      </c>
      <c r="AA4311" s="5">
        <f ca="1">VLOOKUP(CONCATENATE($F4311," ",$G4311),AllocFactorMatrix,(AA$4+1),FALSE)*$E4313</f>
        <v>23.665873907414852</v>
      </c>
      <c r="AB4311" s="5">
        <f t="shared" ca="1" si="6222"/>
        <v>1203.1380485787488</v>
      </c>
      <c r="AC4311" s="5">
        <f ca="1">VLOOKUP(CONCATENATE($F4311," ",$G4311),AllocFactorMatrix,(AC$4+1),FALSE)*$E4313</f>
        <v>21.110061008524006</v>
      </c>
      <c r="AD4311" s="5">
        <f ca="1">VLOOKUP(CONCATENATE($F4311," ",$G4311),AllocFactorMatrix,(AD$4+1),FALSE)*$E4313</f>
        <v>472.85813679964173</v>
      </c>
      <c r="AE4311" s="5">
        <f ca="1">VLOOKUP(CONCATENATE($F4311," ",$G4311),AllocFactorMatrix,(AE$4+1),FALSE)*$E4313</f>
        <v>97.530080358779159</v>
      </c>
    </row>
    <row r="4312" spans="1:31" hidden="1" outlineLevel="1">
      <c r="E4312" s="44"/>
      <c r="F4312" s="167" t="str">
        <f>F4313</f>
        <v>RB_GUP</v>
      </c>
      <c r="G4312" s="48" t="str">
        <f>$G$14</f>
        <v>CUSTOMER</v>
      </c>
      <c r="H4312" s="4">
        <f t="shared" ca="1" si="6218"/>
        <v>426772.3365720383</v>
      </c>
      <c r="I4312" s="5">
        <f t="shared" ref="I4312:N4312" ca="1" si="6229">VLOOKUP(CONCATENATE($F4312," ",$G4312),AllocFactorMatrix,(I$4+1),FALSE)*$E4313</f>
        <v>211340.3243449674</v>
      </c>
      <c r="J4312" s="47">
        <f t="shared" ca="1" si="6229"/>
        <v>42.646929484064302</v>
      </c>
      <c r="K4312" s="47">
        <f t="shared" ca="1" si="6229"/>
        <v>22.602633571869397</v>
      </c>
      <c r="L4312" s="5">
        <f t="shared" ca="1" si="6229"/>
        <v>67355.148938930608</v>
      </c>
      <c r="M4312" s="5">
        <f t="shared" ca="1" si="6229"/>
        <v>4300.3613458567015</v>
      </c>
      <c r="N4312" s="5">
        <f t="shared" ca="1" si="6229"/>
        <v>723.2635550730763</v>
      </c>
      <c r="O4312" s="5">
        <f t="shared" ca="1" si="6220"/>
        <v>72378.773839860383</v>
      </c>
      <c r="P4312" s="5">
        <f ca="1">VLOOKUP(CONCATENATE($F4312," ",$G4312),AllocFactorMatrix,(P$4+1),FALSE)*$E4313</f>
        <v>5245.5423891686087</v>
      </c>
      <c r="Q4312" s="5">
        <f ca="1">VLOOKUP(CONCATENATE($F4312," ",$G4312),AllocFactorMatrix,(Q$4+1),FALSE)*$E4313</f>
        <v>1518.2601842027298</v>
      </c>
      <c r="R4312" s="5">
        <f ca="1">VLOOKUP(CONCATENATE($F4312," ",$G4312),AllocFactorMatrix,(R$4+1),FALSE)*$E4313</f>
        <v>1778.4713607216452</v>
      </c>
      <c r="S4312" s="5">
        <f ca="1">VLOOKUP(CONCATENATE($F4312," ",$G4312),AllocFactorMatrix,(S$4+1),FALSE)*$E4313</f>
        <v>222.21565137949102</v>
      </c>
      <c r="T4312" s="5">
        <f t="shared" ca="1" si="6221"/>
        <v>8764.4895854724746</v>
      </c>
      <c r="U4312" s="5">
        <f ca="1">VLOOKUP(CONCATENATE($F4312," ",$G4312),AllocFactorMatrix,(U$4+1),FALSE)*$E4313</f>
        <v>34.778162376534929</v>
      </c>
      <c r="V4312" s="5">
        <f ca="1">VLOOKUP(CONCATENATE($F4312," ",$G4312),AllocFactorMatrix,(V$4+1),FALSE)*$E4313</f>
        <v>1077.6182209642084</v>
      </c>
      <c r="W4312" s="5">
        <f ca="1">VLOOKUP(CONCATENATE($F4312," ",$G4312),AllocFactorMatrix,(W$4+1),FALSE)*$E4313</f>
        <v>2989.4518344294543</v>
      </c>
      <c r="X4312" s="5">
        <f ca="1">VLOOKUP(CONCATENATE($F4312," ",$G4312),AllocFactorMatrix,(X$4+1),FALSE)*$E4313</f>
        <v>888.89361179279456</v>
      </c>
      <c r="Y4312" s="5">
        <f t="shared" ca="1" si="6224"/>
        <v>4990.7418295629914</v>
      </c>
      <c r="Z4312" s="5">
        <f ca="1">VLOOKUP(CONCATENATE($F4312," ",$G4312),AllocFactorMatrix,(Z$4+1),FALSE)*$E4313</f>
        <v>1061.4397940782858</v>
      </c>
      <c r="AA4312" s="5">
        <f ca="1">VLOOKUP(CONCATENATE($F4312," ",$G4312),AllocFactorMatrix,(AA$4+1),FALSE)*$E4313</f>
        <v>19.875352509647506</v>
      </c>
      <c r="AB4312" s="5">
        <f t="shared" ca="1" si="6222"/>
        <v>1081.3151465879332</v>
      </c>
      <c r="AC4312" s="5">
        <f ca="1">VLOOKUP(CONCATENATE($F4312," ",$G4312),AllocFactorMatrix,(AC$4+1),FALSE)*$E4313</f>
        <v>102.68208611659496</v>
      </c>
      <c r="AD4312" s="5">
        <f ca="1">VLOOKUP(CONCATENATE($F4312," ",$G4312),AllocFactorMatrix,(AD$4+1),FALSE)*$E4313</f>
        <v>112841.66436342109</v>
      </c>
      <c r="AE4312" s="5">
        <f ca="1">VLOOKUP(CONCATENATE($F4312," ",$G4312),AllocFactorMatrix,(AE$4+1),FALSE)*$E4313</f>
        <v>15207.09581299349</v>
      </c>
    </row>
    <row r="4313" spans="1:31" collapsed="1">
      <c r="D4313" s="96" t="str">
        <f>"Adj 60 - " &amp; D4110</f>
        <v>Adj 60 - Excess ADFIT 282 Protected and Unprotected</v>
      </c>
      <c r="E4313" s="54">
        <f>-E4110</f>
        <v>8597345</v>
      </c>
      <c r="F4313" s="88" t="str">
        <f>F4110</f>
        <v>RB_GUP</v>
      </c>
      <c r="G4313" s="48" t="str">
        <f>$G$15</f>
        <v>TOTAL</v>
      </c>
      <c r="H4313" s="4">
        <f t="shared" ca="1" si="6218"/>
        <v>8597345</v>
      </c>
      <c r="I4313" s="5">
        <f t="shared" ref="I4313:N4313" ca="1" si="6230">VLOOKUP(CONCATENATE($F4313," ",$G4313),AllocFactorMatrix,(I$4+1),FALSE)*$E4313</f>
        <v>4875815.8386927359</v>
      </c>
      <c r="J4313" s="47">
        <f t="shared" ca="1" si="6230"/>
        <v>1012.6654102215429</v>
      </c>
      <c r="K4313" s="47">
        <f t="shared" ca="1" si="6230"/>
        <v>1673.8119619150298</v>
      </c>
      <c r="L4313" s="5">
        <f t="shared" ca="1" si="6230"/>
        <v>1136027.5408922397</v>
      </c>
      <c r="M4313" s="5">
        <f t="shared" ca="1" si="6230"/>
        <v>17307.267292338871</v>
      </c>
      <c r="N4313" s="5">
        <f t="shared" ca="1" si="6230"/>
        <v>2004.6530207412338</v>
      </c>
      <c r="O4313" s="5">
        <f t="shared" ca="1" si="6220"/>
        <v>1155339.4612053197</v>
      </c>
      <c r="P4313" s="5">
        <f ca="1">VLOOKUP(CONCATENATE($F4313," ",$G4313),AllocFactorMatrix,(P$4+1),FALSE)*$E4313</f>
        <v>623001.90254593187</v>
      </c>
      <c r="Q4313" s="5">
        <f ca="1">VLOOKUP(CONCATENATE($F4313," ",$G4313),AllocFactorMatrix,(Q$4+1),FALSE)*$E4313</f>
        <v>100342.74699432736</v>
      </c>
      <c r="R4313" s="5">
        <f ca="1">VLOOKUP(CONCATENATE($F4313," ",$G4313),AllocFactorMatrix,(R$4+1),FALSE)*$E4313</f>
        <v>16047.110251330709</v>
      </c>
      <c r="S4313" s="5">
        <f ca="1">VLOOKUP(CONCATENATE($F4313," ",$G4313),AllocFactorMatrix,(S$4+1),FALSE)*$E4313</f>
        <v>705.48835910239848</v>
      </c>
      <c r="T4313" s="5">
        <f t="shared" ca="1" si="6221"/>
        <v>740097.24815069232</v>
      </c>
      <c r="U4313" s="5">
        <f ca="1">VLOOKUP(CONCATENATE($F4313," ",$G4313),AllocFactorMatrix,(U$4+1),FALSE)*$E4313</f>
        <v>28246.132674653971</v>
      </c>
      <c r="V4313" s="5">
        <f ca="1">VLOOKUP(CONCATENATE($F4313," ",$G4313),AllocFactorMatrix,(V$4+1),FALSE)*$E4313</f>
        <v>351556.67037199141</v>
      </c>
      <c r="W4313" s="5">
        <f ca="1">VLOOKUP(CONCATENATE($F4313," ",$G4313),AllocFactorMatrix,(W$4+1),FALSE)*$E4313</f>
        <v>966126.1180253966</v>
      </c>
      <c r="X4313" s="5">
        <f ca="1">VLOOKUP(CONCATENATE($F4313," ",$G4313),AllocFactorMatrix,(X$4+1),FALSE)*$E4313</f>
        <v>157013.27801110107</v>
      </c>
      <c r="Y4313" s="5">
        <f t="shared" ca="1" si="6224"/>
        <v>1502942.1990831431</v>
      </c>
      <c r="Z4313" s="5">
        <f ca="1">VLOOKUP(CONCATENATE($F4313," ",$G4313),AllocFactorMatrix,(Z$4+1),FALSE)*$E4313</f>
        <v>171358.47927042205</v>
      </c>
      <c r="AA4313" s="5">
        <f ca="1">VLOOKUP(CONCATENATE($F4313," ",$G4313),AllocFactorMatrix,(AA$4+1),FALSE)*$E4313</f>
        <v>3044.6435915952879</v>
      </c>
      <c r="AB4313" s="5">
        <f t="shared" ca="1" si="6222"/>
        <v>174403.12286201734</v>
      </c>
      <c r="AC4313" s="5">
        <f ca="1">VLOOKUP(CONCATENATE($F4313," ",$G4313),AllocFactorMatrix,(AC$4+1),FALSE)*$E4313</f>
        <v>2328.867948070877</v>
      </c>
      <c r="AD4313" s="5">
        <f ca="1">VLOOKUP(CONCATENATE($F4313," ",$G4313),AllocFactorMatrix,(AD$4+1),FALSE)*$E4313</f>
        <v>125841.69642869236</v>
      </c>
      <c r="AE4313" s="5">
        <f ca="1">VLOOKUP(CONCATENATE($F4313," ",$G4313),AllocFactorMatrix,(AE$4+1),FALSE)*$E4313</f>
        <v>17890.088257192598</v>
      </c>
    </row>
    <row r="4314" spans="1:31" hidden="1" outlineLevel="1">
      <c r="E4314" s="44"/>
      <c r="F4314" s="167" t="str">
        <f>F4321</f>
        <v>RB_GUP</v>
      </c>
      <c r="G4314" s="48" t="str">
        <f>$G$8</f>
        <v>PRODUCTION</v>
      </c>
      <c r="H4314" s="4">
        <f t="shared" ca="1" si="6218"/>
        <v>332196.93159645074</v>
      </c>
      <c r="I4314" s="5">
        <f t="shared" ref="I4314:N4314" ca="1" si="6231">VLOOKUP(CONCATENATE($F4314," ",$G4314),AllocFactorMatrix,(I$4+1),FALSE)*$E4321</f>
        <v>170839.224536611</v>
      </c>
      <c r="J4314" s="47">
        <f t="shared" ca="1" si="6231"/>
        <v>38.219663119037435</v>
      </c>
      <c r="K4314" s="47">
        <f t="shared" ca="1" si="6231"/>
        <v>66.919904939201018</v>
      </c>
      <c r="L4314" s="5">
        <f t="shared" ca="1" si="6231"/>
        <v>39817.066450238082</v>
      </c>
      <c r="M4314" s="5">
        <f t="shared" ca="1" si="6231"/>
        <v>554.0539728970233</v>
      </c>
      <c r="N4314" s="5">
        <f t="shared" ca="1" si="6231"/>
        <v>77.165150844059525</v>
      </c>
      <c r="O4314" s="5">
        <f t="shared" ref="O4314:O4321" ca="1" si="6232">SUBTOTAL(9,L4314:N4314)</f>
        <v>40448.28557397917</v>
      </c>
      <c r="P4314" s="5">
        <f ca="1">VLOOKUP(CONCATENATE($F4314," ",$G4314),AllocFactorMatrix,(P$4+1),FALSE)*$E4321</f>
        <v>23682.900802114695</v>
      </c>
      <c r="Q4314" s="5">
        <f ca="1">VLOOKUP(CONCATENATE($F4314," ",$G4314),AllocFactorMatrix,(Q$4+1),FALSE)*$E4321</f>
        <v>4250.109189584884</v>
      </c>
      <c r="R4314" s="5">
        <f ca="1">VLOOKUP(CONCATENATE($F4314," ",$G4314),AllocFactorMatrix,(R$4+1),FALSE)*$E4321</f>
        <v>861.87877206958228</v>
      </c>
      <c r="S4314" s="5">
        <f ca="1">VLOOKUP(CONCATENATE($F4314," ",$G4314),AllocFactorMatrix,(S$4+1),FALSE)*$E4321</f>
        <v>32.729456608826247</v>
      </c>
      <c r="T4314" s="5">
        <f t="shared" ref="T4314:T4321" ca="1" si="6233">SUBTOTAL(9,P4314:S4314)</f>
        <v>28827.61822037799</v>
      </c>
      <c r="U4314" s="5">
        <f ca="1">VLOOKUP(CONCATENATE($F4314," ",$G4314),AllocFactorMatrix,(U$4+1),FALSE)*$E4321</f>
        <v>1123.2288326872247</v>
      </c>
      <c r="V4314" s="5">
        <f ca="1">VLOOKUP(CONCATENATE($F4314," ",$G4314),AllocFactorMatrix,(V$4+1),FALSE)*$E4321</f>
        <v>15164.237849328509</v>
      </c>
      <c r="W4314" s="5">
        <f ca="1">VLOOKUP(CONCATENATE($F4314," ",$G4314),AllocFactorMatrix,(W$4+1),FALSE)*$E4321</f>
        <v>57997.122396173159</v>
      </c>
      <c r="X4314" s="5">
        <f ca="1">VLOOKUP(CONCATENATE($F4314," ",$G4314),AllocFactorMatrix,(X$4+1),FALSE)*$E4321</f>
        <v>10506.716627408472</v>
      </c>
      <c r="Y4314" s="5">
        <f ca="1">SUBTOTAL(9,U4314:X4314)</f>
        <v>84791.305705597362</v>
      </c>
      <c r="Z4314" s="5">
        <f ca="1">VLOOKUP(CONCATENATE($F4314," ",$G4314),AllocFactorMatrix,(Z$4+1),FALSE)*$E4321</f>
        <v>6509.6992470147316</v>
      </c>
      <c r="AA4314" s="5">
        <f ca="1">VLOOKUP(CONCATENATE($F4314," ",$G4314),AllocFactorMatrix,(AA$4+1),FALSE)*$E4321</f>
        <v>130.01539064655734</v>
      </c>
      <c r="AB4314" s="5">
        <f t="shared" ref="AB4314:AB4321" ca="1" si="6234">SUBTOTAL(9,Z4314:AA4314)</f>
        <v>6639.7146376612891</v>
      </c>
      <c r="AC4314" s="5">
        <f ca="1">VLOOKUP(CONCATENATE($F4314," ",$G4314),AllocFactorMatrix,(AC$4+1),FALSE)*$E4321</f>
        <v>85.873464482623561</v>
      </c>
      <c r="AD4314" s="5">
        <f ca="1">VLOOKUP(CONCATENATE($F4314," ",$G4314),AllocFactorMatrix,(AD$4+1),FALSE)*$E4321</f>
        <v>381.49882237901068</v>
      </c>
      <c r="AE4314" s="5">
        <f ca="1">VLOOKUP(CONCATENATE($F4314," ",$G4314),AllocFactorMatrix,(AE$4+1),FALSE)*$E4321</f>
        <v>78.271067304124585</v>
      </c>
    </row>
    <row r="4315" spans="1:31" hidden="1" outlineLevel="1">
      <c r="E4315" s="44"/>
      <c r="F4315" s="167" t="str">
        <f>F4321</f>
        <v>RB_GUP</v>
      </c>
      <c r="G4315" s="48" t="str">
        <f>$G$9</f>
        <v>BULKTRAN</v>
      </c>
      <c r="H4315" s="4">
        <f t="shared" ca="1" si="6218"/>
        <v>180401.02812531704</v>
      </c>
      <c r="I4315" s="5">
        <f t="shared" ref="I4315:N4315" ca="1" si="6235">VLOOKUP(CONCATENATE($F4315," ",$G4315),AllocFactorMatrix,(I$4+1),FALSE)*$E4321</f>
        <v>92775.004279617468</v>
      </c>
      <c r="J4315" s="47">
        <f t="shared" ca="1" si="6235"/>
        <v>20.755358841343611</v>
      </c>
      <c r="K4315" s="47">
        <f t="shared" ca="1" si="6235"/>
        <v>36.341153408803287</v>
      </c>
      <c r="L4315" s="5">
        <f t="shared" ca="1" si="6235"/>
        <v>21622.83585834831</v>
      </c>
      <c r="M4315" s="5">
        <f t="shared" ca="1" si="6235"/>
        <v>300.88148577169892</v>
      </c>
      <c r="N4315" s="5">
        <f t="shared" ca="1" si="6235"/>
        <v>41.904879978314185</v>
      </c>
      <c r="O4315" s="5">
        <f t="shared" ca="1" si="6232"/>
        <v>21965.622224098326</v>
      </c>
      <c r="P4315" s="5">
        <f ca="1">VLOOKUP(CONCATENATE($F4315," ",$G4315),AllocFactorMatrix,(P$4+1),FALSE)*$E4321</f>
        <v>12861.10510762175</v>
      </c>
      <c r="Q4315" s="5">
        <f ca="1">VLOOKUP(CONCATENATE($F4315," ",$G4315),AllocFactorMatrix,(Q$4+1),FALSE)*$E4321</f>
        <v>2308.040787015394</v>
      </c>
      <c r="R4315" s="5">
        <f ca="1">VLOOKUP(CONCATENATE($F4315," ",$G4315),AllocFactorMatrix,(R$4+1),FALSE)*$E4321</f>
        <v>468.047118477357</v>
      </c>
      <c r="S4315" s="5">
        <f ca="1">VLOOKUP(CONCATENATE($F4315," ",$G4315),AllocFactorMatrix,(S$4+1),FALSE)*$E4321</f>
        <v>17.773877662987694</v>
      </c>
      <c r="T4315" s="5">
        <f t="shared" ca="1" si="6233"/>
        <v>15654.96689077749</v>
      </c>
      <c r="U4315" s="5">
        <f ca="1">VLOOKUP(CONCATENATE($F4315," ",$G4315),AllocFactorMatrix,(U$4+1),FALSE)*$E4321</f>
        <v>609.97443673841565</v>
      </c>
      <c r="V4315" s="5">
        <f ca="1">VLOOKUP(CONCATENATE($F4315," ",$G4315),AllocFactorMatrix,(V$4+1),FALSE)*$E4321</f>
        <v>8235.0071254689974</v>
      </c>
      <c r="W4315" s="5">
        <f ca="1">VLOOKUP(CONCATENATE($F4315," ",$G4315),AllocFactorMatrix,(W$4+1),FALSE)*$E4321</f>
        <v>31495.596477361552</v>
      </c>
      <c r="X4315" s="5">
        <f ca="1">VLOOKUP(CONCATENATE($F4315," ",$G4315),AllocFactorMatrix,(X$4+1),FALSE)*$E4321</f>
        <v>5705.719413773485</v>
      </c>
      <c r="Y4315" s="5">
        <f t="shared" ref="Y4315:Y4321" ca="1" si="6236">SUBTOTAL(9,U4315:X4315)</f>
        <v>46046.297453342449</v>
      </c>
      <c r="Z4315" s="5">
        <f ca="1">VLOOKUP(CONCATENATE($F4315," ",$G4315),AllocFactorMatrix,(Z$4+1),FALSE)*$E4321</f>
        <v>3535.1212646799968</v>
      </c>
      <c r="AA4315" s="5">
        <f ca="1">VLOOKUP(CONCATENATE($F4315," ",$G4315),AllocFactorMatrix,(AA$4+1),FALSE)*$E4321</f>
        <v>70.605438864337387</v>
      </c>
      <c r="AB4315" s="5">
        <f t="shared" ca="1" si="6234"/>
        <v>3605.7267035443342</v>
      </c>
      <c r="AC4315" s="5">
        <f ca="1">VLOOKUP(CONCATENATE($F4315," ",$G4315),AllocFactorMatrix,(AC$4+1),FALSE)*$E4321</f>
        <v>46.633968612832618</v>
      </c>
      <c r="AD4315" s="5">
        <f ca="1">VLOOKUP(CONCATENATE($F4315," ",$G4315),AllocFactorMatrix,(AD$4+1),FALSE)*$E4321</f>
        <v>207.17464022026675</v>
      </c>
      <c r="AE4315" s="5">
        <f ca="1">VLOOKUP(CONCATENATE($F4315," ",$G4315),AllocFactorMatrix,(AE$4+1),FALSE)*$E4321</f>
        <v>42.505452853739797</v>
      </c>
    </row>
    <row r="4316" spans="1:31" hidden="1" outlineLevel="1">
      <c r="E4316" s="44"/>
      <c r="F4316" s="167" t="str">
        <f>F4321</f>
        <v>RB_GUP</v>
      </c>
      <c r="G4316" s="48" t="str">
        <f>$G$10</f>
        <v>SUBTRAN</v>
      </c>
      <c r="H4316" s="4">
        <f t="shared" ca="1" si="6218"/>
        <v>49948.29511094834</v>
      </c>
      <c r="I4316" s="5">
        <f t="shared" ref="I4316:N4316" ca="1" si="6237">VLOOKUP(CONCATENATE($F4316," ",$G4316),AllocFactorMatrix,(I$4+1),FALSE)*$E4321</f>
        <v>25517.094205169033</v>
      </c>
      <c r="J4316" s="47">
        <f t="shared" ca="1" si="6237"/>
        <v>4.155071789861589</v>
      </c>
      <c r="K4316" s="47">
        <f t="shared" ca="1" si="6237"/>
        <v>7.7333020309509477</v>
      </c>
      <c r="L4316" s="5">
        <f t="shared" ca="1" si="6237"/>
        <v>5979.9658166183635</v>
      </c>
      <c r="M4316" s="5">
        <f t="shared" ca="1" si="6237"/>
        <v>83.574769286799665</v>
      </c>
      <c r="N4316" s="5">
        <f t="shared" ca="1" si="6237"/>
        <v>15.126644931503757</v>
      </c>
      <c r="O4316" s="5">
        <f t="shared" ca="1" si="6232"/>
        <v>6078.6672308366669</v>
      </c>
      <c r="P4316" s="5">
        <f ca="1">VLOOKUP(CONCATENATE($F4316," ",$G4316),AllocFactorMatrix,(P$4+1),FALSE)*$E4321</f>
        <v>3452.4345180354012</v>
      </c>
      <c r="Q4316" s="5">
        <f ca="1">VLOOKUP(CONCATENATE($F4316," ",$G4316),AllocFactorMatrix,(Q$4+1),FALSE)*$E4321</f>
        <v>621.29927379902949</v>
      </c>
      <c r="R4316" s="5">
        <f ca="1">VLOOKUP(CONCATENATE($F4316," ",$G4316),AllocFactorMatrix,(R$4+1),FALSE)*$E4321</f>
        <v>163.08626915423511</v>
      </c>
      <c r="S4316" s="5">
        <f ca="1">VLOOKUP(CONCATENATE($F4316," ",$G4316),AllocFactorMatrix,(S$4+1),FALSE)*$E4321</f>
        <v>0</v>
      </c>
      <c r="T4316" s="5">
        <f t="shared" ca="1" si="6233"/>
        <v>4236.8200609886653</v>
      </c>
      <c r="U4316" s="5">
        <f ca="1">VLOOKUP(CONCATENATE($F4316," ",$G4316),AllocFactorMatrix,(U$4+1),FALSE)*$E4321</f>
        <v>155.84514108324342</v>
      </c>
      <c r="V4316" s="5">
        <f ca="1">VLOOKUP(CONCATENATE($F4316," ",$G4316),AllocFactorMatrix,(V$4+1),FALSE)*$E4321</f>
        <v>2186.658449249036</v>
      </c>
      <c r="W4316" s="5">
        <f ca="1">VLOOKUP(CONCATENATE($F4316," ",$G4316),AllocFactorMatrix,(W$4+1),FALSE)*$E4321</f>
        <v>10781.912914907927</v>
      </c>
      <c r="X4316" s="5">
        <f ca="1">VLOOKUP(CONCATENATE($F4316," ",$G4316),AllocFactorMatrix,(X$4+1),FALSE)*$E4321</f>
        <v>0</v>
      </c>
      <c r="Y4316" s="5">
        <f t="shared" ca="1" si="6236"/>
        <v>13124.416505240206</v>
      </c>
      <c r="Z4316" s="5">
        <f ca="1">VLOOKUP(CONCATENATE($F4316," ",$G4316),AllocFactorMatrix,(Z$4+1),FALSE)*$E4321</f>
        <v>947.77644361663215</v>
      </c>
      <c r="AA4316" s="5">
        <f ca="1">VLOOKUP(CONCATENATE($F4316," ",$G4316),AllocFactorMatrix,(AA$4+1),FALSE)*$E4321</f>
        <v>19.029945488656526</v>
      </c>
      <c r="AB4316" s="5">
        <f t="shared" ca="1" si="6234"/>
        <v>966.80638910528864</v>
      </c>
      <c r="AC4316" s="5">
        <f ca="1">VLOOKUP(CONCATENATE($F4316," ",$G4316),AllocFactorMatrix,(AC$4+1),FALSE)*$E4321</f>
        <v>12.602345787667691</v>
      </c>
      <c r="AD4316" s="5">
        <f ca="1">VLOOKUP(CONCATENATE($F4316," ",$G4316),AllocFactorMatrix,(AD$4+1),FALSE)*$E4321</f>
        <v>0</v>
      </c>
      <c r="AE4316" s="5">
        <f ca="1">VLOOKUP(CONCATENATE($F4316," ",$G4316),AllocFactorMatrix,(AE$4+1),FALSE)*$E4321</f>
        <v>0</v>
      </c>
    </row>
    <row r="4317" spans="1:31" hidden="1" outlineLevel="1">
      <c r="E4317" s="44"/>
      <c r="F4317" s="167" t="str">
        <f>F4321</f>
        <v>RB_GUP</v>
      </c>
      <c r="G4317" s="48" t="str">
        <f>$G$11</f>
        <v>DISTPRI</v>
      </c>
      <c r="H4317" s="4">
        <f t="shared" ca="1" si="6218"/>
        <v>199835.24511670787</v>
      </c>
      <c r="I4317" s="5">
        <f t="shared" ref="I4317:N4317" ca="1" si="6238">VLOOKUP(CONCATENATE($F4317," ",$G4317),AllocFactorMatrix,(I$4+1),FALSE)*$E4321</f>
        <v>130832.04812744433</v>
      </c>
      <c r="J4317" s="47">
        <f t="shared" ca="1" si="6238"/>
        <v>21.482812027778149</v>
      </c>
      <c r="K4317" s="47">
        <f t="shared" ca="1" si="6238"/>
        <v>39.749355703170458</v>
      </c>
      <c r="L4317" s="5">
        <f t="shared" ca="1" si="6238"/>
        <v>30611.226538192121</v>
      </c>
      <c r="M4317" s="5">
        <f t="shared" ca="1" si="6238"/>
        <v>427.75925194008039</v>
      </c>
      <c r="N4317" s="5">
        <f t="shared" ca="1" si="6238"/>
        <v>0</v>
      </c>
      <c r="O4317" s="5">
        <f t="shared" ca="1" si="6232"/>
        <v>31038.985790132199</v>
      </c>
      <c r="P4317" s="5">
        <f ca="1">VLOOKUP(CONCATENATE($F4317," ",$G4317),AllocFactorMatrix,(P$4+1),FALSE)*$E4321</f>
        <v>17752.084495800256</v>
      </c>
      <c r="Q4317" s="5">
        <f ca="1">VLOOKUP(CONCATENATE($F4317," ",$G4317),AllocFactorMatrix,(Q$4+1),FALSE)*$E4321</f>
        <v>3194.3876277205891</v>
      </c>
      <c r="R4317" s="5">
        <f ca="1">VLOOKUP(CONCATENATE($F4317," ",$G4317),AllocFactorMatrix,(R$4+1),FALSE)*$E4321</f>
        <v>0</v>
      </c>
      <c r="S4317" s="5">
        <f ca="1">VLOOKUP(CONCATENATE($F4317," ",$G4317),AllocFactorMatrix,(S$4+1),FALSE)*$E4321</f>
        <v>0</v>
      </c>
      <c r="T4317" s="5">
        <f t="shared" ca="1" si="6233"/>
        <v>20946.472123520845</v>
      </c>
      <c r="U4317" s="5">
        <f ca="1">VLOOKUP(CONCATENATE($F4317," ",$G4317),AllocFactorMatrix,(U$4+1),FALSE)*$E4321</f>
        <v>803.87633394627221</v>
      </c>
      <c r="V4317" s="5">
        <f ca="1">VLOOKUP(CONCATENATE($F4317," ",$G4317),AllocFactorMatrix,(V$4+1),FALSE)*$E4321</f>
        <v>11115.891664914794</v>
      </c>
      <c r="W4317" s="5">
        <f ca="1">VLOOKUP(CONCATENATE($F4317," ",$G4317),AllocFactorMatrix,(W$4+1),FALSE)*$E4321</f>
        <v>0</v>
      </c>
      <c r="X4317" s="5">
        <f ca="1">VLOOKUP(CONCATENATE($F4317," ",$G4317),AllocFactorMatrix,(X$4+1),FALSE)*$E4321</f>
        <v>0</v>
      </c>
      <c r="Y4317" s="5">
        <f t="shared" ca="1" si="6236"/>
        <v>11919.767998861067</v>
      </c>
      <c r="Z4317" s="5">
        <f ca="1">VLOOKUP(CONCATENATE($F4317," ",$G4317),AllocFactorMatrix,(Z$4+1),FALSE)*$E4321</f>
        <v>4874.658476420107</v>
      </c>
      <c r="AA4317" s="5">
        <f ca="1">VLOOKUP(CONCATENATE($F4317," ",$G4317),AllocFactorMatrix,(AA$4+1),FALSE)*$E4321</f>
        <v>97.842083005206874</v>
      </c>
      <c r="AB4317" s="5">
        <f t="shared" ca="1" si="6234"/>
        <v>4972.5005594253143</v>
      </c>
      <c r="AC4317" s="5">
        <f ca="1">VLOOKUP(CONCATENATE($F4317," ",$G4317),AllocFactorMatrix,(AC$4+1),FALSE)*$E4321</f>
        <v>64.23834959315802</v>
      </c>
      <c r="AD4317" s="5">
        <f ca="1">VLOOKUP(CONCATENATE($F4317," ",$G4317),AllocFactorMatrix,(AD$4+1),FALSE)*$E4321</f>
        <v>0</v>
      </c>
      <c r="AE4317" s="5">
        <f ca="1">VLOOKUP(CONCATENATE($F4317," ",$G4317),AllocFactorMatrix,(AE$4+1),FALSE)*$E4321</f>
        <v>0</v>
      </c>
    </row>
    <row r="4318" spans="1:31" hidden="1" outlineLevel="1">
      <c r="E4318" s="44"/>
      <c r="F4318" s="167" t="str">
        <f>F4321</f>
        <v>RB_GUP</v>
      </c>
      <c r="G4318" s="48" t="str">
        <f>$G$12</f>
        <v>DISTSEC</v>
      </c>
      <c r="H4318" s="4">
        <f t="shared" ca="1" si="6218"/>
        <v>95798.324636941921</v>
      </c>
      <c r="I4318" s="5">
        <f t="shared" ref="I4318:N4318" ca="1" si="6239">VLOOKUP(CONCATENATE($F4318," ",$G4318),AllocFactorMatrix,(I$4+1),FALSE)*$E4321</f>
        <v>71074.804677972948</v>
      </c>
      <c r="J4318" s="47">
        <f t="shared" ca="1" si="6239"/>
        <v>17.619077741585365</v>
      </c>
      <c r="K4318" s="47">
        <f t="shared" ca="1" si="6239"/>
        <v>22.82156132669915</v>
      </c>
      <c r="L4318" s="5">
        <f t="shared" ca="1" si="6239"/>
        <v>14326.321830895144</v>
      </c>
      <c r="M4318" s="5">
        <f t="shared" ca="1" si="6239"/>
        <v>0</v>
      </c>
      <c r="N4318" s="5">
        <f t="shared" ca="1" si="6239"/>
        <v>0</v>
      </c>
      <c r="O4318" s="5">
        <f t="shared" ca="1" si="6232"/>
        <v>14326.321830895144</v>
      </c>
      <c r="P4318" s="5">
        <f ca="1">VLOOKUP(CONCATENATE($F4318," ",$G4318),AllocFactorMatrix,(P$4+1),FALSE)*$E4321</f>
        <v>7151.6114018886228</v>
      </c>
      <c r="Q4318" s="5">
        <f ca="1">VLOOKUP(CONCATENATE($F4318," ",$G4318),AllocFactorMatrix,(Q$4+1),FALSE)*$E4321</f>
        <v>0</v>
      </c>
      <c r="R4318" s="5">
        <f ca="1">VLOOKUP(CONCATENATE($F4318," ",$G4318),AllocFactorMatrix,(R$4+1),FALSE)*$E4321</f>
        <v>0</v>
      </c>
      <c r="S4318" s="5">
        <f ca="1">VLOOKUP(CONCATENATE($F4318," ",$G4318),AllocFactorMatrix,(S$4+1),FALSE)*$E4321</f>
        <v>0</v>
      </c>
      <c r="T4318" s="5">
        <f t="shared" ca="1" si="6233"/>
        <v>7151.6114018886228</v>
      </c>
      <c r="U4318" s="5">
        <f ca="1">VLOOKUP(CONCATENATE($F4318," ",$G4318),AllocFactorMatrix,(U$4+1),FALSE)*$E4321</f>
        <v>267.82385496165784</v>
      </c>
      <c r="V4318" s="5">
        <f ca="1">VLOOKUP(CONCATENATE($F4318," ",$G4318),AllocFactorMatrix,(V$4+1),FALSE)*$E4321</f>
        <v>0</v>
      </c>
      <c r="W4318" s="5">
        <f ca="1">VLOOKUP(CONCATENATE($F4318," ",$G4318),AllocFactorMatrix,(W$4+1),FALSE)*$E4321</f>
        <v>0</v>
      </c>
      <c r="X4318" s="5">
        <f ca="1">VLOOKUP(CONCATENATE($F4318," ",$G4318),AllocFactorMatrix,(X$4+1),FALSE)*$E4321</f>
        <v>0</v>
      </c>
      <c r="Y4318" s="5">
        <f t="shared" ca="1" si="6236"/>
        <v>267.82385496165784</v>
      </c>
      <c r="Z4318" s="5">
        <f ca="1">VLOOKUP(CONCATENATE($F4318," ",$G4318),AllocFactorMatrix,(Z$4+1),FALSE)*$E4321</f>
        <v>2024.0435804004699</v>
      </c>
      <c r="AA4318" s="5">
        <f ca="1">VLOOKUP(CONCATENATE($F4318," ",$G4318),AllocFactorMatrix,(AA$4+1),FALSE)*$E4321</f>
        <v>0</v>
      </c>
      <c r="AB4318" s="5">
        <f t="shared" ca="1" si="6234"/>
        <v>2024.0435804004699</v>
      </c>
      <c r="AC4318" s="5">
        <f ca="1">VLOOKUP(CONCATENATE($F4318," ",$G4318),AllocFactorMatrix,(AC$4+1),FALSE)*$E4321</f>
        <v>23.93142449152343</v>
      </c>
      <c r="AD4318" s="5">
        <f ca="1">VLOOKUP(CONCATENATE($F4318," ",$G4318),AllocFactorMatrix,(AD$4+1),FALSE)*$E4321</f>
        <v>736.60230920431104</v>
      </c>
      <c r="AE4318" s="5">
        <f ca="1">VLOOKUP(CONCATENATE($F4318," ",$G4318),AllocFactorMatrix,(AE$4+1),FALSE)*$E4321</f>
        <v>152.74491805894084</v>
      </c>
    </row>
    <row r="4319" spans="1:31" hidden="1" outlineLevel="1">
      <c r="E4319" s="44"/>
      <c r="F4319" s="167" t="str">
        <f>F4321</f>
        <v>RB_GUP</v>
      </c>
      <c r="G4319" s="48" t="str">
        <f>$G$13</f>
        <v>ENERGY</v>
      </c>
      <c r="H4319" s="4">
        <f t="shared" ca="1" si="6218"/>
        <v>6202.0427389884171</v>
      </c>
      <c r="I4319" s="5">
        <f t="shared" ref="I4319:N4319" ca="1" si="6240">VLOOKUP(CONCATENATE($F4319," ",$G4319),AllocFactorMatrix,(I$4+1),FALSE)*$E4321</f>
        <v>2426.3855046475419</v>
      </c>
      <c r="J4319" s="47">
        <f t="shared" ca="1" si="6240"/>
        <v>0.38828806466081284</v>
      </c>
      <c r="K4319" s="47">
        <f t="shared" ca="1" si="6240"/>
        <v>1.1195900260963936</v>
      </c>
      <c r="L4319" s="5">
        <f t="shared" ca="1" si="6240"/>
        <v>699.65744256697678</v>
      </c>
      <c r="M4319" s="5">
        <f t="shared" ca="1" si="6240"/>
        <v>9.7581393763792494</v>
      </c>
      <c r="N4319" s="5">
        <f t="shared" ca="1" si="6240"/>
        <v>1.3641796146839753</v>
      </c>
      <c r="O4319" s="5">
        <f t="shared" ca="1" si="6232"/>
        <v>710.77976155804004</v>
      </c>
      <c r="P4319" s="5">
        <f ca="1">VLOOKUP(CONCATENATE($F4319," ",$G4319),AllocFactorMatrix,(P$4+1),FALSE)*$E4321</f>
        <v>453.59322822603389</v>
      </c>
      <c r="Q4319" s="5">
        <f ca="1">VLOOKUP(CONCATENATE($F4319," ",$G4319),AllocFactorMatrix,(Q$4+1),FALSE)*$E4321</f>
        <v>81.011021190816521</v>
      </c>
      <c r="R4319" s="5">
        <f ca="1">VLOOKUP(CONCATENATE($F4319," ",$G4319),AllocFactorMatrix,(R$4+1),FALSE)*$E4321</f>
        <v>16.496810662880232</v>
      </c>
      <c r="S4319" s="5">
        <f ca="1">VLOOKUP(CONCATENATE($F4319," ",$G4319),AllocFactorMatrix,(S$4+1),FALSE)*$E4321</f>
        <v>0.62309012175450373</v>
      </c>
      <c r="T4319" s="5">
        <f t="shared" ca="1" si="6233"/>
        <v>551.72415020148514</v>
      </c>
      <c r="U4319" s="5">
        <f ca="1">VLOOKUP(CONCATENATE($F4319," ",$G4319),AllocFactorMatrix,(U$4+1),FALSE)*$E4321</f>
        <v>23.789241149804244</v>
      </c>
      <c r="V4319" s="5">
        <f ca="1">VLOOKUP(CONCATENATE($F4319," ",$G4319),AllocFactorMatrix,(V$4+1),FALSE)*$E4321</f>
        <v>376.11242573952796</v>
      </c>
      <c r="W4319" s="5">
        <f ca="1">VLOOKUP(CONCATENATE($F4319," ",$G4319),AllocFactorMatrix,(W$4+1),FALSE)*$E4321</f>
        <v>1617.598328801301</v>
      </c>
      <c r="X4319" s="5">
        <f ca="1">VLOOKUP(CONCATENATE($F4319," ",$G4319),AllocFactorMatrix,(X$4+1),FALSE)*$E4321</f>
        <v>304.28714104316413</v>
      </c>
      <c r="Y4319" s="5">
        <f t="shared" ca="1" si="6236"/>
        <v>2321.7871367337971</v>
      </c>
      <c r="Z4319" s="5">
        <f ca="1">VLOOKUP(CONCATENATE($F4319," ",$G4319),AllocFactorMatrix,(Z$4+1),FALSE)*$E4321</f>
        <v>124.77881328491449</v>
      </c>
      <c r="AA4319" s="5">
        <f ca="1">VLOOKUP(CONCATENATE($F4319," ",$G4319),AllocFactorMatrix,(AA$4+1),FALSE)*$E4321</f>
        <v>2.5036619980802142</v>
      </c>
      <c r="AB4319" s="5">
        <f t="shared" ca="1" si="6234"/>
        <v>127.28247528299471</v>
      </c>
      <c r="AC4319" s="5">
        <f ca="1">VLOOKUP(CONCATENATE($F4319," ",$G4319),AllocFactorMatrix,(AC$4+1),FALSE)*$E4321</f>
        <v>2.2332772383967199</v>
      </c>
      <c r="AD4319" s="5">
        <f ca="1">VLOOKUP(CONCATENATE($F4319," ",$G4319),AllocFactorMatrix,(AD$4+1),FALSE)*$E4321</f>
        <v>50.024645285435788</v>
      </c>
      <c r="AE4319" s="5">
        <f ca="1">VLOOKUP(CONCATENATE($F4319," ",$G4319),AllocFactorMatrix,(AE$4+1),FALSE)*$E4321</f>
        <v>10.3179099499672</v>
      </c>
    </row>
    <row r="4320" spans="1:31" hidden="1" outlineLevel="1">
      <c r="E4320" s="44"/>
      <c r="F4320" s="167" t="str">
        <f>F4321</f>
        <v>RB_GUP</v>
      </c>
      <c r="G4320" s="48" t="str">
        <f>$G$14</f>
        <v>CUSTOMER</v>
      </c>
      <c r="H4320" s="4">
        <f t="shared" ca="1" si="6218"/>
        <v>45149.132674645778</v>
      </c>
      <c r="I4320" s="5">
        <f t="shared" ref="I4320:N4320" ca="1" si="6241">VLOOKUP(CONCATENATE($F4320," ",$G4320),AllocFactorMatrix,(I$4+1),FALSE)*$E4321</f>
        <v>22358.132253829823</v>
      </c>
      <c r="J4320" s="47">
        <f t="shared" ca="1" si="6241"/>
        <v>4.5117073259908134</v>
      </c>
      <c r="K4320" s="47">
        <f t="shared" ca="1" si="6241"/>
        <v>2.3911795926830837</v>
      </c>
      <c r="L4320" s="5">
        <f t="shared" ca="1" si="6241"/>
        <v>7125.641226398905</v>
      </c>
      <c r="M4320" s="5">
        <f t="shared" ca="1" si="6241"/>
        <v>454.94416651401002</v>
      </c>
      <c r="N4320" s="5">
        <f t="shared" ca="1" si="6241"/>
        <v>76.515555035789546</v>
      </c>
      <c r="O4320" s="5">
        <f t="shared" ca="1" si="6232"/>
        <v>7657.1009479487047</v>
      </c>
      <c r="P4320" s="5">
        <f ca="1">VLOOKUP(CONCATENATE($F4320," ",$G4320),AllocFactorMatrix,(P$4+1),FALSE)*$E4321</f>
        <v>554.93683396012534</v>
      </c>
      <c r="Q4320" s="5">
        <f ca="1">VLOOKUP(CONCATENATE($F4320," ",$G4320),AllocFactorMatrix,(Q$4+1),FALSE)*$E4321</f>
        <v>160.61990109715185</v>
      </c>
      <c r="R4320" s="5">
        <f ca="1">VLOOKUP(CONCATENATE($F4320," ",$G4320),AllocFactorMatrix,(R$4+1),FALSE)*$E4321</f>
        <v>188.14818239683515</v>
      </c>
      <c r="S4320" s="5">
        <f ca="1">VLOOKUP(CONCATENATE($F4320," ",$G4320),AllocFactorMatrix,(S$4+1),FALSE)*$E4321</f>
        <v>23.508655708807762</v>
      </c>
      <c r="T4320" s="5">
        <f t="shared" ca="1" si="6233"/>
        <v>927.21357316292006</v>
      </c>
      <c r="U4320" s="5">
        <f ca="1">VLOOKUP(CONCATENATE($F4320," ",$G4320),AllocFactorMatrix,(U$4+1),FALSE)*$E4321</f>
        <v>3.6792540958275133</v>
      </c>
      <c r="V4320" s="5">
        <f ca="1">VLOOKUP(CONCATENATE($F4320," ",$G4320),AllocFactorMatrix,(V$4+1),FALSE)*$E4321</f>
        <v>114.00347178481233</v>
      </c>
      <c r="W4320" s="5">
        <f ca="1">VLOOKUP(CONCATENATE($F4320," ",$G4320),AllocFactorMatrix,(W$4+1),FALSE)*$E4321</f>
        <v>316.26032413733031</v>
      </c>
      <c r="X4320" s="5">
        <f ca="1">VLOOKUP(CONCATENATE($F4320," ",$G4320),AllocFactorMatrix,(X$4+1),FALSE)*$E4321</f>
        <v>94.037903053502248</v>
      </c>
      <c r="Y4320" s="5">
        <f t="shared" ca="1" si="6236"/>
        <v>527.98095307147241</v>
      </c>
      <c r="Z4320" s="5">
        <f ca="1">VLOOKUP(CONCATENATE($F4320," ",$G4320),AllocFactorMatrix,(Z$4+1),FALSE)*$E4321</f>
        <v>112.29192237229253</v>
      </c>
      <c r="AA4320" s="5">
        <f ca="1">VLOOKUP(CONCATENATE($F4320," ",$G4320),AllocFactorMatrix,(AA$4+1),FALSE)*$E4321</f>
        <v>2.102654859547012</v>
      </c>
      <c r="AB4320" s="5">
        <f t="shared" ca="1" si="6234"/>
        <v>114.39457723183955</v>
      </c>
      <c r="AC4320" s="5">
        <f ca="1">VLOOKUP(CONCATENATE($F4320," ",$G4320),AllocFactorMatrix,(AC$4+1),FALSE)*$E4321</f>
        <v>10.862951349249418</v>
      </c>
      <c r="AD4320" s="5">
        <f ca="1">VLOOKUP(CONCATENATE($F4320," ",$G4320),AllocFactorMatrix,(AD$4+1),FALSE)*$E4321</f>
        <v>11937.754252054181</v>
      </c>
      <c r="AE4320" s="5">
        <f ca="1">VLOOKUP(CONCATENATE($F4320," ",$G4320),AllocFactorMatrix,(AE$4+1),FALSE)*$E4321</f>
        <v>1608.7902790789228</v>
      </c>
    </row>
    <row r="4321" spans="1:31" collapsed="1">
      <c r="D4321" s="96" t="str">
        <f>"Adj 60 - " &amp; D4118</f>
        <v>Adj 60 - Excess ADFIT 283 Unprotected</v>
      </c>
      <c r="E4321" s="54">
        <f>-E4118</f>
        <v>909531</v>
      </c>
      <c r="F4321" s="88" t="str">
        <f>F4118</f>
        <v>RB_GUP</v>
      </c>
      <c r="G4321" s="48" t="str">
        <f>$G$15</f>
        <v>TOTAL</v>
      </c>
      <c r="H4321" s="4">
        <f t="shared" ca="1" si="6218"/>
        <v>909531.00000000012</v>
      </c>
      <c r="I4321" s="5">
        <f t="shared" ref="I4321:N4321" ca="1" si="6242">VLOOKUP(CONCATENATE($F4321," ",$G4321),AllocFactorMatrix,(I$4+1),FALSE)*$E4321</f>
        <v>515822.69358529209</v>
      </c>
      <c r="J4321" s="47">
        <f t="shared" ca="1" si="6242"/>
        <v>107.13197891025777</v>
      </c>
      <c r="K4321" s="47">
        <f t="shared" ca="1" si="6242"/>
        <v>177.07604702760432</v>
      </c>
      <c r="L4321" s="5">
        <f t="shared" ca="1" si="6242"/>
        <v>120182.71516325792</v>
      </c>
      <c r="M4321" s="5">
        <f t="shared" ca="1" si="6242"/>
        <v>1830.9717857859916</v>
      </c>
      <c r="N4321" s="5">
        <f t="shared" ca="1" si="6242"/>
        <v>212.07641040435101</v>
      </c>
      <c r="O4321" s="5">
        <f t="shared" ca="1" si="6232"/>
        <v>122225.76335944826</v>
      </c>
      <c r="P4321" s="5">
        <f ca="1">VLOOKUP(CONCATENATE($F4321," ",$G4321),AllocFactorMatrix,(P$4+1),FALSE)*$E4321</f>
        <v>65908.666387646881</v>
      </c>
      <c r="Q4321" s="5">
        <f ca="1">VLOOKUP(CONCATENATE($F4321," ",$G4321),AllocFactorMatrix,(Q$4+1),FALSE)*$E4321</f>
        <v>10615.467800407865</v>
      </c>
      <c r="R4321" s="5">
        <f ca="1">VLOOKUP(CONCATENATE($F4321," ",$G4321),AllocFactorMatrix,(R$4+1),FALSE)*$E4321</f>
        <v>1697.6571527608896</v>
      </c>
      <c r="S4321" s="5">
        <f ca="1">VLOOKUP(CONCATENATE($F4321," ",$G4321),AllocFactorMatrix,(S$4+1),FALSE)*$E4321</f>
        <v>74.635080102376207</v>
      </c>
      <c r="T4321" s="5">
        <f t="shared" ca="1" si="6233"/>
        <v>78296.426420918011</v>
      </c>
      <c r="U4321" s="5">
        <f ca="1">VLOOKUP(CONCATENATE($F4321," ",$G4321),AllocFactorMatrix,(U$4+1),FALSE)*$E4321</f>
        <v>2988.2170946624456</v>
      </c>
      <c r="V4321" s="5">
        <f ca="1">VLOOKUP(CONCATENATE($F4321," ",$G4321),AllocFactorMatrix,(V$4+1),FALSE)*$E4321</f>
        <v>37191.910986485673</v>
      </c>
      <c r="W4321" s="5">
        <f ca="1">VLOOKUP(CONCATENATE($F4321," ",$G4321),AllocFactorMatrix,(W$4+1),FALSE)*$E4321</f>
        <v>102208.49044138126</v>
      </c>
      <c r="X4321" s="5">
        <f ca="1">VLOOKUP(CONCATENATE($F4321," ",$G4321),AllocFactorMatrix,(X$4+1),FALSE)*$E4321</f>
        <v>16610.761085278624</v>
      </c>
      <c r="Y4321" s="5">
        <f t="shared" ca="1" si="6236"/>
        <v>158999.37960780799</v>
      </c>
      <c r="Z4321" s="5">
        <f ca="1">VLOOKUP(CONCATENATE($F4321," ",$G4321),AllocFactorMatrix,(Z$4+1),FALSE)*$E4321</f>
        <v>18128.369747789144</v>
      </c>
      <c r="AA4321" s="5">
        <f ca="1">VLOOKUP(CONCATENATE($F4321," ",$G4321),AllocFactorMatrix,(AA$4+1),FALSE)*$E4321</f>
        <v>322.09917486238527</v>
      </c>
      <c r="AB4321" s="5">
        <f t="shared" ca="1" si="6234"/>
        <v>18450.468922651529</v>
      </c>
      <c r="AC4321" s="5">
        <f ca="1">VLOOKUP(CONCATENATE($F4321," ",$G4321),AllocFactorMatrix,(AC$4+1),FALSE)*$E4321</f>
        <v>246.37578155545145</v>
      </c>
      <c r="AD4321" s="5">
        <f ca="1">VLOOKUP(CONCATENATE($F4321," ",$G4321),AllocFactorMatrix,(AD$4+1),FALSE)*$E4321</f>
        <v>13313.054669143205</v>
      </c>
      <c r="AE4321" s="5">
        <f ca="1">VLOOKUP(CONCATENATE($F4321," ",$G4321),AllocFactorMatrix,(AE$4+1),FALSE)*$E4321</f>
        <v>1892.629627245695</v>
      </c>
    </row>
    <row r="4322" spans="1:31" s="44" customFormat="1" hidden="1" outlineLevel="1">
      <c r="A4322" s="49"/>
      <c r="B4322" s="97"/>
      <c r="C4322" s="48"/>
      <c r="D4322" s="48"/>
      <c r="F4322" s="167" t="str">
        <f>F4329</f>
        <v>PROD_DEMAND</v>
      </c>
      <c r="G4322" s="48" t="str">
        <f>$G$8</f>
        <v>PRODUCTION</v>
      </c>
      <c r="H4322" s="46">
        <f t="shared" si="6218"/>
        <v>95270.999999999985</v>
      </c>
      <c r="I4322" s="47">
        <f t="shared" ref="I4322:N4322" si="6243">VLOOKUP(CONCATENATE($F4322," ",$G4322),AllocFactorMatrix,(I$4+1),FALSE)*$E4329</f>
        <v>48995.105651967315</v>
      </c>
      <c r="J4322" s="47">
        <f t="shared" si="6243"/>
        <v>10.961045026861164</v>
      </c>
      <c r="K4322" s="47">
        <f t="shared" si="6243"/>
        <v>19.192008285036003</v>
      </c>
      <c r="L4322" s="47">
        <f t="shared" si="6243"/>
        <v>11419.165491837919</v>
      </c>
      <c r="M4322" s="47">
        <f t="shared" si="6243"/>
        <v>158.89754248541732</v>
      </c>
      <c r="N4322" s="47">
        <f t="shared" si="6243"/>
        <v>22.130249821196543</v>
      </c>
      <c r="O4322" s="47">
        <f t="shared" ref="O4322:O4329" si="6244">SUBTOTAL(9,L4322:N4322)</f>
        <v>11600.193284144534</v>
      </c>
      <c r="P4322" s="47">
        <f>VLOOKUP(CONCATENATE($F4322," ",$G4322),AllocFactorMatrix,(P$4+1),FALSE)*$E4329</f>
        <v>6792.0363727476879</v>
      </c>
      <c r="Q4322" s="47">
        <f>VLOOKUP(CONCATENATE($F4322," ",$G4322),AllocFactorMatrix,(Q$4+1),FALSE)*$E4329</f>
        <v>1218.8919104551649</v>
      </c>
      <c r="R4322" s="47">
        <f>VLOOKUP(CONCATENATE($F4322," ",$G4322),AllocFactorMatrix,(R$4+1),FALSE)*$E4329</f>
        <v>247.17884087379232</v>
      </c>
      <c r="S4322" s="47">
        <f>VLOOKUP(CONCATENATE($F4322," ",$G4322),AllocFactorMatrix,(S$4+1),FALSE)*$E4329</f>
        <v>9.38650470247992</v>
      </c>
      <c r="T4322" s="47">
        <f t="shared" ref="T4322:T4329" si="6245">SUBTOTAL(9,P4322:S4322)</f>
        <v>8267.4936287791243</v>
      </c>
      <c r="U4322" s="47">
        <f>VLOOKUP(CONCATENATE($F4322," ",$G4322),AllocFactorMatrix,(U$4+1),FALSE)*$E4329</f>
        <v>322.13161513767551</v>
      </c>
      <c r="V4322" s="47">
        <f>VLOOKUP(CONCATENATE($F4322," ",$G4322),AllocFactorMatrix,(V$4+1),FALSE)*$E4329</f>
        <v>4348.9628191340335</v>
      </c>
      <c r="W4322" s="47">
        <f>VLOOKUP(CONCATENATE($F4322," ",$G4322),AllocFactorMatrix,(W$4+1),FALSE)*$E4329</f>
        <v>16633.03697975773</v>
      </c>
      <c r="X4322" s="47">
        <f>VLOOKUP(CONCATENATE($F4322," ",$G4322),AllocFactorMatrix,(X$4+1),FALSE)*$E4329</f>
        <v>3013.228915147894</v>
      </c>
      <c r="Y4322" s="47">
        <f>SUBTOTAL(9,U4322:X4322)</f>
        <v>24317.360329177332</v>
      </c>
      <c r="Z4322" s="47">
        <f>VLOOKUP(CONCATENATE($F4322," ",$G4322),AllocFactorMatrix,(Z$4+1),FALSE)*$E4329</f>
        <v>1866.9213890143183</v>
      </c>
      <c r="AA4322" s="47">
        <f>VLOOKUP(CONCATENATE($F4322," ",$G4322),AllocFactorMatrix,(AA$4+1),FALSE)*$E4329</f>
        <v>37.287208592689204</v>
      </c>
      <c r="AB4322" s="47">
        <f t="shared" ref="AB4322:AB4329" si="6246">SUBTOTAL(9,Z4322:AA4322)</f>
        <v>1904.2085976070075</v>
      </c>
      <c r="AC4322" s="47">
        <f>VLOOKUP(CONCATENATE($F4322," ",$G4322),AllocFactorMatrix,(AC$4+1),FALSE)*$E4329</f>
        <v>24.627713433134669</v>
      </c>
      <c r="AD4322" s="47">
        <f>VLOOKUP(CONCATENATE($F4322," ",$G4322),AllocFactorMatrix,(AD$4+1),FALSE)*$E4329</f>
        <v>109.4103251712848</v>
      </c>
      <c r="AE4322" s="47">
        <f>VLOOKUP(CONCATENATE($F4322," ",$G4322),AllocFactorMatrix,(AE$4+1),FALSE)*$E4329</f>
        <v>22.447416408378785</v>
      </c>
    </row>
    <row r="4323" spans="1:31" s="44" customFormat="1" hidden="1" outlineLevel="1">
      <c r="A4323" s="49"/>
      <c r="B4323" s="97"/>
      <c r="C4323" s="48"/>
      <c r="D4323" s="48"/>
      <c r="F4323" s="167" t="str">
        <f>F4329</f>
        <v>PROD_DEMAND</v>
      </c>
      <c r="G4323" s="48" t="str">
        <f>$G$9</f>
        <v>BULKTRAN</v>
      </c>
      <c r="H4323" s="46">
        <f t="shared" si="6218"/>
        <v>0</v>
      </c>
      <c r="I4323" s="47">
        <f t="shared" ref="I4323:N4323" si="6247">VLOOKUP(CONCATENATE($F4323," ",$G4323),AllocFactorMatrix,(I$4+1),FALSE)*$E4329</f>
        <v>0</v>
      </c>
      <c r="J4323" s="47">
        <f t="shared" si="6247"/>
        <v>0</v>
      </c>
      <c r="K4323" s="47">
        <f t="shared" si="6247"/>
        <v>0</v>
      </c>
      <c r="L4323" s="47">
        <f t="shared" si="6247"/>
        <v>0</v>
      </c>
      <c r="M4323" s="47">
        <f t="shared" si="6247"/>
        <v>0</v>
      </c>
      <c r="N4323" s="47">
        <f t="shared" si="6247"/>
        <v>0</v>
      </c>
      <c r="O4323" s="47">
        <f t="shared" si="6244"/>
        <v>0</v>
      </c>
      <c r="P4323" s="47">
        <f>VLOOKUP(CONCATENATE($F4323," ",$G4323),AllocFactorMatrix,(P$4+1),FALSE)*$E4329</f>
        <v>0</v>
      </c>
      <c r="Q4323" s="47">
        <f>VLOOKUP(CONCATENATE($F4323," ",$G4323),AllocFactorMatrix,(Q$4+1),FALSE)*$E4329</f>
        <v>0</v>
      </c>
      <c r="R4323" s="47">
        <f>VLOOKUP(CONCATENATE($F4323," ",$G4323),AllocFactorMatrix,(R$4+1),FALSE)*$E4329</f>
        <v>0</v>
      </c>
      <c r="S4323" s="47">
        <f>VLOOKUP(CONCATENATE($F4323," ",$G4323),AllocFactorMatrix,(S$4+1),FALSE)*$E4329</f>
        <v>0</v>
      </c>
      <c r="T4323" s="47">
        <f t="shared" si="6245"/>
        <v>0</v>
      </c>
      <c r="U4323" s="47">
        <f>VLOOKUP(CONCATENATE($F4323," ",$G4323),AllocFactorMatrix,(U$4+1),FALSE)*$E4329</f>
        <v>0</v>
      </c>
      <c r="V4323" s="47">
        <f>VLOOKUP(CONCATENATE($F4323," ",$G4323),AllocFactorMatrix,(V$4+1),FALSE)*$E4329</f>
        <v>0</v>
      </c>
      <c r="W4323" s="47">
        <f>VLOOKUP(CONCATENATE($F4323," ",$G4323),AllocFactorMatrix,(W$4+1),FALSE)*$E4329</f>
        <v>0</v>
      </c>
      <c r="X4323" s="47">
        <f>VLOOKUP(CONCATENATE($F4323," ",$G4323),AllocFactorMatrix,(X$4+1),FALSE)*$E4329</f>
        <v>0</v>
      </c>
      <c r="Y4323" s="47">
        <f t="shared" ref="Y4323:Y4329" si="6248">SUBTOTAL(9,U4323:X4323)</f>
        <v>0</v>
      </c>
      <c r="Z4323" s="47">
        <f>VLOOKUP(CONCATENATE($F4323," ",$G4323),AllocFactorMatrix,(Z$4+1),FALSE)*$E4329</f>
        <v>0</v>
      </c>
      <c r="AA4323" s="47">
        <f>VLOOKUP(CONCATENATE($F4323," ",$G4323),AllocFactorMatrix,(AA$4+1),FALSE)*$E4329</f>
        <v>0</v>
      </c>
      <c r="AB4323" s="47">
        <f t="shared" si="6246"/>
        <v>0</v>
      </c>
      <c r="AC4323" s="47">
        <f>VLOOKUP(CONCATENATE($F4323," ",$G4323),AllocFactorMatrix,(AC$4+1),FALSE)*$E4329</f>
        <v>0</v>
      </c>
      <c r="AD4323" s="47">
        <f>VLOOKUP(CONCATENATE($F4323," ",$G4323),AllocFactorMatrix,(AD$4+1),FALSE)*$E4329</f>
        <v>0</v>
      </c>
      <c r="AE4323" s="47">
        <f>VLOOKUP(CONCATENATE($F4323," ",$G4323),AllocFactorMatrix,(AE$4+1),FALSE)*$E4329</f>
        <v>0</v>
      </c>
    </row>
    <row r="4324" spans="1:31" s="44" customFormat="1" hidden="1" outlineLevel="1">
      <c r="A4324" s="49"/>
      <c r="B4324" s="97"/>
      <c r="C4324" s="48"/>
      <c r="D4324" s="48"/>
      <c r="F4324" s="167" t="str">
        <f>F4329</f>
        <v>PROD_DEMAND</v>
      </c>
      <c r="G4324" s="48" t="str">
        <f>$G$10</f>
        <v>SUBTRAN</v>
      </c>
      <c r="H4324" s="46">
        <f t="shared" si="6218"/>
        <v>0</v>
      </c>
      <c r="I4324" s="47">
        <f t="shared" ref="I4324:N4324" si="6249">VLOOKUP(CONCATENATE($F4324," ",$G4324),AllocFactorMatrix,(I$4+1),FALSE)*$E4329</f>
        <v>0</v>
      </c>
      <c r="J4324" s="47">
        <f t="shared" si="6249"/>
        <v>0</v>
      </c>
      <c r="K4324" s="47">
        <f t="shared" si="6249"/>
        <v>0</v>
      </c>
      <c r="L4324" s="47">
        <f t="shared" si="6249"/>
        <v>0</v>
      </c>
      <c r="M4324" s="47">
        <f t="shared" si="6249"/>
        <v>0</v>
      </c>
      <c r="N4324" s="47">
        <f t="shared" si="6249"/>
        <v>0</v>
      </c>
      <c r="O4324" s="47">
        <f t="shared" si="6244"/>
        <v>0</v>
      </c>
      <c r="P4324" s="47">
        <f>VLOOKUP(CONCATENATE($F4324," ",$G4324),AllocFactorMatrix,(P$4+1),FALSE)*$E4329</f>
        <v>0</v>
      </c>
      <c r="Q4324" s="47">
        <f>VLOOKUP(CONCATENATE($F4324," ",$G4324),AllocFactorMatrix,(Q$4+1),FALSE)*$E4329</f>
        <v>0</v>
      </c>
      <c r="R4324" s="47">
        <f>VLOOKUP(CONCATENATE($F4324," ",$G4324),AllocFactorMatrix,(R$4+1),FALSE)*$E4329</f>
        <v>0</v>
      </c>
      <c r="S4324" s="47">
        <f>VLOOKUP(CONCATENATE($F4324," ",$G4324),AllocFactorMatrix,(S$4+1),FALSE)*$E4329</f>
        <v>0</v>
      </c>
      <c r="T4324" s="47">
        <f t="shared" si="6245"/>
        <v>0</v>
      </c>
      <c r="U4324" s="47">
        <f>VLOOKUP(CONCATENATE($F4324," ",$G4324),AllocFactorMatrix,(U$4+1),FALSE)*$E4329</f>
        <v>0</v>
      </c>
      <c r="V4324" s="47">
        <f>VLOOKUP(CONCATENATE($F4324," ",$G4324),AllocFactorMatrix,(V$4+1),FALSE)*$E4329</f>
        <v>0</v>
      </c>
      <c r="W4324" s="47">
        <f>VLOOKUP(CONCATENATE($F4324," ",$G4324),AllocFactorMatrix,(W$4+1),FALSE)*$E4329</f>
        <v>0</v>
      </c>
      <c r="X4324" s="47">
        <f>VLOOKUP(CONCATENATE($F4324," ",$G4324),AllocFactorMatrix,(X$4+1),FALSE)*$E4329</f>
        <v>0</v>
      </c>
      <c r="Y4324" s="47">
        <f t="shared" si="6248"/>
        <v>0</v>
      </c>
      <c r="Z4324" s="47">
        <f>VLOOKUP(CONCATENATE($F4324," ",$G4324),AllocFactorMatrix,(Z$4+1),FALSE)*$E4329</f>
        <v>0</v>
      </c>
      <c r="AA4324" s="47">
        <f>VLOOKUP(CONCATENATE($F4324," ",$G4324),AllocFactorMatrix,(AA$4+1),FALSE)*$E4329</f>
        <v>0</v>
      </c>
      <c r="AB4324" s="47">
        <f t="shared" si="6246"/>
        <v>0</v>
      </c>
      <c r="AC4324" s="47">
        <f>VLOOKUP(CONCATENATE($F4324," ",$G4324),AllocFactorMatrix,(AC$4+1),FALSE)*$E4329</f>
        <v>0</v>
      </c>
      <c r="AD4324" s="47">
        <f>VLOOKUP(CONCATENATE($F4324," ",$G4324),AllocFactorMatrix,(AD$4+1),FALSE)*$E4329</f>
        <v>0</v>
      </c>
      <c r="AE4324" s="47">
        <f>VLOOKUP(CONCATENATE($F4324," ",$G4324),AllocFactorMatrix,(AE$4+1),FALSE)*$E4329</f>
        <v>0</v>
      </c>
    </row>
    <row r="4325" spans="1:31" s="44" customFormat="1" hidden="1" outlineLevel="1">
      <c r="A4325" s="49"/>
      <c r="B4325" s="97"/>
      <c r="C4325" s="48"/>
      <c r="D4325" s="48"/>
      <c r="F4325" s="167" t="str">
        <f>F4329</f>
        <v>PROD_DEMAND</v>
      </c>
      <c r="G4325" s="48" t="str">
        <f>$G$11</f>
        <v>DISTPRI</v>
      </c>
      <c r="H4325" s="46">
        <f t="shared" si="6218"/>
        <v>0</v>
      </c>
      <c r="I4325" s="47">
        <f t="shared" ref="I4325:N4325" si="6250">VLOOKUP(CONCATENATE($F4325," ",$G4325),AllocFactorMatrix,(I$4+1),FALSE)*$E4329</f>
        <v>0</v>
      </c>
      <c r="J4325" s="47">
        <f t="shared" si="6250"/>
        <v>0</v>
      </c>
      <c r="K4325" s="47">
        <f t="shared" si="6250"/>
        <v>0</v>
      </c>
      <c r="L4325" s="47">
        <f t="shared" si="6250"/>
        <v>0</v>
      </c>
      <c r="M4325" s="47">
        <f t="shared" si="6250"/>
        <v>0</v>
      </c>
      <c r="N4325" s="47">
        <f t="shared" si="6250"/>
        <v>0</v>
      </c>
      <c r="O4325" s="47">
        <f t="shared" si="6244"/>
        <v>0</v>
      </c>
      <c r="P4325" s="47">
        <f>VLOOKUP(CONCATENATE($F4325," ",$G4325),AllocFactorMatrix,(P$4+1),FALSE)*$E4329</f>
        <v>0</v>
      </c>
      <c r="Q4325" s="47">
        <f>VLOOKUP(CONCATENATE($F4325," ",$G4325),AllocFactorMatrix,(Q$4+1),FALSE)*$E4329</f>
        <v>0</v>
      </c>
      <c r="R4325" s="47">
        <f>VLOOKUP(CONCATENATE($F4325," ",$G4325),AllocFactorMatrix,(R$4+1),FALSE)*$E4329</f>
        <v>0</v>
      </c>
      <c r="S4325" s="47">
        <f>VLOOKUP(CONCATENATE($F4325," ",$G4325),AllocFactorMatrix,(S$4+1),FALSE)*$E4329</f>
        <v>0</v>
      </c>
      <c r="T4325" s="47">
        <f t="shared" si="6245"/>
        <v>0</v>
      </c>
      <c r="U4325" s="47">
        <f>VLOOKUP(CONCATENATE($F4325," ",$G4325),AllocFactorMatrix,(U$4+1),FALSE)*$E4329</f>
        <v>0</v>
      </c>
      <c r="V4325" s="47">
        <f>VLOOKUP(CONCATENATE($F4325," ",$G4325),AllocFactorMatrix,(V$4+1),FALSE)*$E4329</f>
        <v>0</v>
      </c>
      <c r="W4325" s="47">
        <f>VLOOKUP(CONCATENATE($F4325," ",$G4325),AllocFactorMatrix,(W$4+1),FALSE)*$E4329</f>
        <v>0</v>
      </c>
      <c r="X4325" s="47">
        <f>VLOOKUP(CONCATENATE($F4325," ",$G4325),AllocFactorMatrix,(X$4+1),FALSE)*$E4329</f>
        <v>0</v>
      </c>
      <c r="Y4325" s="47">
        <f t="shared" si="6248"/>
        <v>0</v>
      </c>
      <c r="Z4325" s="47">
        <f>VLOOKUP(CONCATENATE($F4325," ",$G4325),AllocFactorMatrix,(Z$4+1),FALSE)*$E4329</f>
        <v>0</v>
      </c>
      <c r="AA4325" s="47">
        <f>VLOOKUP(CONCATENATE($F4325," ",$G4325),AllocFactorMatrix,(AA$4+1),FALSE)*$E4329</f>
        <v>0</v>
      </c>
      <c r="AB4325" s="47">
        <f t="shared" si="6246"/>
        <v>0</v>
      </c>
      <c r="AC4325" s="47">
        <f>VLOOKUP(CONCATENATE($F4325," ",$G4325),AllocFactorMatrix,(AC$4+1),FALSE)*$E4329</f>
        <v>0</v>
      </c>
      <c r="AD4325" s="47">
        <f>VLOOKUP(CONCATENATE($F4325," ",$G4325),AllocFactorMatrix,(AD$4+1),FALSE)*$E4329</f>
        <v>0</v>
      </c>
      <c r="AE4325" s="47">
        <f>VLOOKUP(CONCATENATE($F4325," ",$G4325),AllocFactorMatrix,(AE$4+1),FALSE)*$E4329</f>
        <v>0</v>
      </c>
    </row>
    <row r="4326" spans="1:31" s="44" customFormat="1" hidden="1" outlineLevel="1">
      <c r="A4326" s="49"/>
      <c r="B4326" s="97"/>
      <c r="C4326" s="48"/>
      <c r="D4326" s="48"/>
      <c r="F4326" s="167" t="str">
        <f>F4329</f>
        <v>PROD_DEMAND</v>
      </c>
      <c r="G4326" s="48" t="str">
        <f>$G$12</f>
        <v>DISTSEC</v>
      </c>
      <c r="H4326" s="46">
        <f t="shared" si="6218"/>
        <v>0</v>
      </c>
      <c r="I4326" s="47">
        <f t="shared" ref="I4326:N4326" si="6251">VLOOKUP(CONCATENATE($F4326," ",$G4326),AllocFactorMatrix,(I$4+1),FALSE)*$E4329</f>
        <v>0</v>
      </c>
      <c r="J4326" s="47">
        <f t="shared" si="6251"/>
        <v>0</v>
      </c>
      <c r="K4326" s="47">
        <f t="shared" si="6251"/>
        <v>0</v>
      </c>
      <c r="L4326" s="47">
        <f t="shared" si="6251"/>
        <v>0</v>
      </c>
      <c r="M4326" s="47">
        <f t="shared" si="6251"/>
        <v>0</v>
      </c>
      <c r="N4326" s="47">
        <f t="shared" si="6251"/>
        <v>0</v>
      </c>
      <c r="O4326" s="47">
        <f t="shared" si="6244"/>
        <v>0</v>
      </c>
      <c r="P4326" s="47">
        <f>VLOOKUP(CONCATENATE($F4326," ",$G4326),AllocFactorMatrix,(P$4+1),FALSE)*$E4329</f>
        <v>0</v>
      </c>
      <c r="Q4326" s="47">
        <f>VLOOKUP(CONCATENATE($F4326," ",$G4326),AllocFactorMatrix,(Q$4+1),FALSE)*$E4329</f>
        <v>0</v>
      </c>
      <c r="R4326" s="47">
        <f>VLOOKUP(CONCATENATE($F4326," ",$G4326),AllocFactorMatrix,(R$4+1),FALSE)*$E4329</f>
        <v>0</v>
      </c>
      <c r="S4326" s="47">
        <f>VLOOKUP(CONCATENATE($F4326," ",$G4326),AllocFactorMatrix,(S$4+1),FALSE)*$E4329</f>
        <v>0</v>
      </c>
      <c r="T4326" s="47">
        <f t="shared" si="6245"/>
        <v>0</v>
      </c>
      <c r="U4326" s="47">
        <f>VLOOKUP(CONCATENATE($F4326," ",$G4326),AllocFactorMatrix,(U$4+1),FALSE)*$E4329</f>
        <v>0</v>
      </c>
      <c r="V4326" s="47">
        <f>VLOOKUP(CONCATENATE($F4326," ",$G4326),AllocFactorMatrix,(V$4+1),FALSE)*$E4329</f>
        <v>0</v>
      </c>
      <c r="W4326" s="47">
        <f>VLOOKUP(CONCATENATE($F4326," ",$G4326),AllocFactorMatrix,(W$4+1),FALSE)*$E4329</f>
        <v>0</v>
      </c>
      <c r="X4326" s="47">
        <f>VLOOKUP(CONCATENATE($F4326," ",$G4326),AllocFactorMatrix,(X$4+1),FALSE)*$E4329</f>
        <v>0</v>
      </c>
      <c r="Y4326" s="47">
        <f t="shared" si="6248"/>
        <v>0</v>
      </c>
      <c r="Z4326" s="47">
        <f>VLOOKUP(CONCATENATE($F4326," ",$G4326),AllocFactorMatrix,(Z$4+1),FALSE)*$E4329</f>
        <v>0</v>
      </c>
      <c r="AA4326" s="47">
        <f>VLOOKUP(CONCATENATE($F4326," ",$G4326),AllocFactorMatrix,(AA$4+1),FALSE)*$E4329</f>
        <v>0</v>
      </c>
      <c r="AB4326" s="47">
        <f t="shared" si="6246"/>
        <v>0</v>
      </c>
      <c r="AC4326" s="47">
        <f>VLOOKUP(CONCATENATE($F4326," ",$G4326),AllocFactorMatrix,(AC$4+1),FALSE)*$E4329</f>
        <v>0</v>
      </c>
      <c r="AD4326" s="47">
        <f>VLOOKUP(CONCATENATE($F4326," ",$G4326),AllocFactorMatrix,(AD$4+1),FALSE)*$E4329</f>
        <v>0</v>
      </c>
      <c r="AE4326" s="47">
        <f>VLOOKUP(CONCATENATE($F4326," ",$G4326),AllocFactorMatrix,(AE$4+1),FALSE)*$E4329</f>
        <v>0</v>
      </c>
    </row>
    <row r="4327" spans="1:31" s="44" customFormat="1" hidden="1" outlineLevel="1">
      <c r="A4327" s="49"/>
      <c r="B4327" s="97"/>
      <c r="C4327" s="48"/>
      <c r="D4327" s="48"/>
      <c r="F4327" s="167" t="str">
        <f>F4329</f>
        <v>PROD_DEMAND</v>
      </c>
      <c r="G4327" s="48" t="str">
        <f>$G$13</f>
        <v>ENERGY</v>
      </c>
      <c r="H4327" s="46">
        <f t="shared" si="6218"/>
        <v>0</v>
      </c>
      <c r="I4327" s="47">
        <f t="shared" ref="I4327:N4327" si="6252">VLOOKUP(CONCATENATE($F4327," ",$G4327),AllocFactorMatrix,(I$4+1),FALSE)*$E4329</f>
        <v>0</v>
      </c>
      <c r="J4327" s="47">
        <f t="shared" si="6252"/>
        <v>0</v>
      </c>
      <c r="K4327" s="47">
        <f t="shared" si="6252"/>
        <v>0</v>
      </c>
      <c r="L4327" s="47">
        <f t="shared" si="6252"/>
        <v>0</v>
      </c>
      <c r="M4327" s="47">
        <f t="shared" si="6252"/>
        <v>0</v>
      </c>
      <c r="N4327" s="47">
        <f t="shared" si="6252"/>
        <v>0</v>
      </c>
      <c r="O4327" s="47">
        <f t="shared" si="6244"/>
        <v>0</v>
      </c>
      <c r="P4327" s="47">
        <f>VLOOKUP(CONCATENATE($F4327," ",$G4327),AllocFactorMatrix,(P$4+1),FALSE)*$E4329</f>
        <v>0</v>
      </c>
      <c r="Q4327" s="47">
        <f>VLOOKUP(CONCATENATE($F4327," ",$G4327),AllocFactorMatrix,(Q$4+1),FALSE)*$E4329</f>
        <v>0</v>
      </c>
      <c r="R4327" s="47">
        <f>VLOOKUP(CONCATENATE($F4327," ",$G4327),AllocFactorMatrix,(R$4+1),FALSE)*$E4329</f>
        <v>0</v>
      </c>
      <c r="S4327" s="47">
        <f>VLOOKUP(CONCATENATE($F4327," ",$G4327),AllocFactorMatrix,(S$4+1),FALSE)*$E4329</f>
        <v>0</v>
      </c>
      <c r="T4327" s="47">
        <f t="shared" si="6245"/>
        <v>0</v>
      </c>
      <c r="U4327" s="47">
        <f>VLOOKUP(CONCATENATE($F4327," ",$G4327),AllocFactorMatrix,(U$4+1),FALSE)*$E4329</f>
        <v>0</v>
      </c>
      <c r="V4327" s="47">
        <f>VLOOKUP(CONCATENATE($F4327," ",$G4327),AllocFactorMatrix,(V$4+1),FALSE)*$E4329</f>
        <v>0</v>
      </c>
      <c r="W4327" s="47">
        <f>VLOOKUP(CONCATENATE($F4327," ",$G4327),AllocFactorMatrix,(W$4+1),FALSE)*$E4329</f>
        <v>0</v>
      </c>
      <c r="X4327" s="47">
        <f>VLOOKUP(CONCATENATE($F4327," ",$G4327),AllocFactorMatrix,(X$4+1),FALSE)*$E4329</f>
        <v>0</v>
      </c>
      <c r="Y4327" s="47">
        <f t="shared" si="6248"/>
        <v>0</v>
      </c>
      <c r="Z4327" s="47">
        <f>VLOOKUP(CONCATENATE($F4327," ",$G4327),AllocFactorMatrix,(Z$4+1),FALSE)*$E4329</f>
        <v>0</v>
      </c>
      <c r="AA4327" s="47">
        <f>VLOOKUP(CONCATENATE($F4327," ",$G4327),AllocFactorMatrix,(AA$4+1),FALSE)*$E4329</f>
        <v>0</v>
      </c>
      <c r="AB4327" s="47">
        <f t="shared" si="6246"/>
        <v>0</v>
      </c>
      <c r="AC4327" s="47">
        <f>VLOOKUP(CONCATENATE($F4327," ",$G4327),AllocFactorMatrix,(AC$4+1),FALSE)*$E4329</f>
        <v>0</v>
      </c>
      <c r="AD4327" s="47">
        <f>VLOOKUP(CONCATENATE($F4327," ",$G4327),AllocFactorMatrix,(AD$4+1),FALSE)*$E4329</f>
        <v>0</v>
      </c>
      <c r="AE4327" s="47">
        <f>VLOOKUP(CONCATENATE($F4327," ",$G4327),AllocFactorMatrix,(AE$4+1),FALSE)*$E4329</f>
        <v>0</v>
      </c>
    </row>
    <row r="4328" spans="1:31" s="44" customFormat="1" hidden="1" outlineLevel="1">
      <c r="A4328" s="49"/>
      <c r="B4328" s="97"/>
      <c r="C4328" s="48"/>
      <c r="D4328" s="48"/>
      <c r="F4328" s="167" t="str">
        <f>F4329</f>
        <v>PROD_DEMAND</v>
      </c>
      <c r="G4328" s="48" t="str">
        <f>$G$14</f>
        <v>CUSTOMER</v>
      </c>
      <c r="H4328" s="46">
        <f t="shared" si="6218"/>
        <v>0</v>
      </c>
      <c r="I4328" s="47">
        <f t="shared" ref="I4328:N4328" si="6253">VLOOKUP(CONCATENATE($F4328," ",$G4328),AllocFactorMatrix,(I$4+1),FALSE)*$E4329</f>
        <v>0</v>
      </c>
      <c r="J4328" s="47">
        <f t="shared" si="6253"/>
        <v>0</v>
      </c>
      <c r="K4328" s="47">
        <f t="shared" si="6253"/>
        <v>0</v>
      </c>
      <c r="L4328" s="47">
        <f t="shared" si="6253"/>
        <v>0</v>
      </c>
      <c r="M4328" s="47">
        <f t="shared" si="6253"/>
        <v>0</v>
      </c>
      <c r="N4328" s="47">
        <f t="shared" si="6253"/>
        <v>0</v>
      </c>
      <c r="O4328" s="47">
        <f t="shared" si="6244"/>
        <v>0</v>
      </c>
      <c r="P4328" s="47">
        <f>VLOOKUP(CONCATENATE($F4328," ",$G4328),AllocFactorMatrix,(P$4+1),FALSE)*$E4329</f>
        <v>0</v>
      </c>
      <c r="Q4328" s="47">
        <f>VLOOKUP(CONCATENATE($F4328," ",$G4328),AllocFactorMatrix,(Q$4+1),FALSE)*$E4329</f>
        <v>0</v>
      </c>
      <c r="R4328" s="47">
        <f>VLOOKUP(CONCATENATE($F4328," ",$G4328),AllocFactorMatrix,(R$4+1),FALSE)*$E4329</f>
        <v>0</v>
      </c>
      <c r="S4328" s="47">
        <f>VLOOKUP(CONCATENATE($F4328," ",$G4328),AllocFactorMatrix,(S$4+1),FALSE)*$E4329</f>
        <v>0</v>
      </c>
      <c r="T4328" s="47">
        <f t="shared" si="6245"/>
        <v>0</v>
      </c>
      <c r="U4328" s="47">
        <f>VLOOKUP(CONCATENATE($F4328," ",$G4328),AllocFactorMatrix,(U$4+1),FALSE)*$E4329</f>
        <v>0</v>
      </c>
      <c r="V4328" s="47">
        <f>VLOOKUP(CONCATENATE($F4328," ",$G4328),AllocFactorMatrix,(V$4+1),FALSE)*$E4329</f>
        <v>0</v>
      </c>
      <c r="W4328" s="47">
        <f>VLOOKUP(CONCATENATE($F4328," ",$G4328),AllocFactorMatrix,(W$4+1),FALSE)*$E4329</f>
        <v>0</v>
      </c>
      <c r="X4328" s="47">
        <f>VLOOKUP(CONCATENATE($F4328," ",$G4328),AllocFactorMatrix,(X$4+1),FALSE)*$E4329</f>
        <v>0</v>
      </c>
      <c r="Y4328" s="47">
        <f t="shared" si="6248"/>
        <v>0</v>
      </c>
      <c r="Z4328" s="47">
        <f>VLOOKUP(CONCATENATE($F4328," ",$G4328),AllocFactorMatrix,(Z$4+1),FALSE)*$E4329</f>
        <v>0</v>
      </c>
      <c r="AA4328" s="47">
        <f>VLOOKUP(CONCATENATE($F4328," ",$G4328),AllocFactorMatrix,(AA$4+1),FALSE)*$E4329</f>
        <v>0</v>
      </c>
      <c r="AB4328" s="47">
        <f t="shared" si="6246"/>
        <v>0</v>
      </c>
      <c r="AC4328" s="47">
        <f>VLOOKUP(CONCATENATE($F4328," ",$G4328),AllocFactorMatrix,(AC$4+1),FALSE)*$E4329</f>
        <v>0</v>
      </c>
      <c r="AD4328" s="47">
        <f>VLOOKUP(CONCATENATE($F4328," ",$G4328),AllocFactorMatrix,(AD$4+1),FALSE)*$E4329</f>
        <v>0</v>
      </c>
      <c r="AE4328" s="47">
        <f>VLOOKUP(CONCATENATE($F4328," ",$G4328),AllocFactorMatrix,(AE$4+1),FALSE)*$E4329</f>
        <v>0</v>
      </c>
    </row>
    <row r="4329" spans="1:31" s="44" customFormat="1" collapsed="1">
      <c r="A4329" s="49"/>
      <c r="B4329" s="97"/>
      <c r="C4329" s="48"/>
      <c r="D4329" s="96" t="s">
        <v>697</v>
      </c>
      <c r="E4329" s="54">
        <v>95271</v>
      </c>
      <c r="F4329" s="88" t="s">
        <v>27</v>
      </c>
      <c r="G4329" s="48" t="str">
        <f>$G$15</f>
        <v>TOTAL</v>
      </c>
      <c r="H4329" s="46">
        <f t="shared" si="6218"/>
        <v>95270.999999999985</v>
      </c>
      <c r="I4329" s="47">
        <f t="shared" ref="I4329:N4329" si="6254">VLOOKUP(CONCATENATE($F4329," ",$G4329),AllocFactorMatrix,(I$4+1),FALSE)*$E4329</f>
        <v>48995.105651967315</v>
      </c>
      <c r="J4329" s="47">
        <f t="shared" si="6254"/>
        <v>10.961045026861164</v>
      </c>
      <c r="K4329" s="47">
        <f t="shared" si="6254"/>
        <v>19.192008285036003</v>
      </c>
      <c r="L4329" s="47">
        <f t="shared" si="6254"/>
        <v>11419.165491837919</v>
      </c>
      <c r="M4329" s="47">
        <f t="shared" si="6254"/>
        <v>158.89754248541732</v>
      </c>
      <c r="N4329" s="47">
        <f t="shared" si="6254"/>
        <v>22.130249821196543</v>
      </c>
      <c r="O4329" s="47">
        <f t="shared" si="6244"/>
        <v>11600.193284144534</v>
      </c>
      <c r="P4329" s="47">
        <f>VLOOKUP(CONCATENATE($F4329," ",$G4329),AllocFactorMatrix,(P$4+1),FALSE)*$E4329</f>
        <v>6792.0363727476879</v>
      </c>
      <c r="Q4329" s="47">
        <f>VLOOKUP(CONCATENATE($F4329," ",$G4329),AllocFactorMatrix,(Q$4+1),FALSE)*$E4329</f>
        <v>1218.8919104551649</v>
      </c>
      <c r="R4329" s="47">
        <f>VLOOKUP(CONCATENATE($F4329," ",$G4329),AllocFactorMatrix,(R$4+1),FALSE)*$E4329</f>
        <v>247.17884087379232</v>
      </c>
      <c r="S4329" s="47">
        <f>VLOOKUP(CONCATENATE($F4329," ",$G4329),AllocFactorMatrix,(S$4+1),FALSE)*$E4329</f>
        <v>9.38650470247992</v>
      </c>
      <c r="T4329" s="47">
        <f t="shared" si="6245"/>
        <v>8267.4936287791243</v>
      </c>
      <c r="U4329" s="47">
        <f>VLOOKUP(CONCATENATE($F4329," ",$G4329),AllocFactorMatrix,(U$4+1),FALSE)*$E4329</f>
        <v>322.13161513767551</v>
      </c>
      <c r="V4329" s="47">
        <f>VLOOKUP(CONCATENATE($F4329," ",$G4329),AllocFactorMatrix,(V$4+1),FALSE)*$E4329</f>
        <v>4348.9628191340335</v>
      </c>
      <c r="W4329" s="47">
        <f>VLOOKUP(CONCATENATE($F4329," ",$G4329),AllocFactorMatrix,(W$4+1),FALSE)*$E4329</f>
        <v>16633.03697975773</v>
      </c>
      <c r="X4329" s="47">
        <f>VLOOKUP(CONCATENATE($F4329," ",$G4329),AllocFactorMatrix,(X$4+1),FALSE)*$E4329</f>
        <v>3013.228915147894</v>
      </c>
      <c r="Y4329" s="47">
        <f t="shared" si="6248"/>
        <v>24317.360329177332</v>
      </c>
      <c r="Z4329" s="47">
        <f>VLOOKUP(CONCATENATE($F4329," ",$G4329),AllocFactorMatrix,(Z$4+1),FALSE)*$E4329</f>
        <v>1866.9213890143183</v>
      </c>
      <c r="AA4329" s="47">
        <f>VLOOKUP(CONCATENATE($F4329," ",$G4329),AllocFactorMatrix,(AA$4+1),FALSE)*$E4329</f>
        <v>37.287208592689204</v>
      </c>
      <c r="AB4329" s="47">
        <f t="shared" si="6246"/>
        <v>1904.2085976070075</v>
      </c>
      <c r="AC4329" s="47">
        <f>VLOOKUP(CONCATENATE($F4329," ",$G4329),AllocFactorMatrix,(AC$4+1),FALSE)*$E4329</f>
        <v>24.627713433134669</v>
      </c>
      <c r="AD4329" s="47">
        <f>VLOOKUP(CONCATENATE($F4329," ",$G4329),AllocFactorMatrix,(AD$4+1),FALSE)*$E4329</f>
        <v>109.4103251712848</v>
      </c>
      <c r="AE4329" s="47">
        <f>VLOOKUP(CONCATENATE($F4329," ",$G4329),AllocFactorMatrix,(AE$4+1),FALSE)*$E4329</f>
        <v>22.447416408378785</v>
      </c>
    </row>
    <row r="4330" spans="1:31" s="44" customFormat="1" hidden="1" outlineLevel="1">
      <c r="A4330" s="49"/>
      <c r="B4330" s="97"/>
      <c r="C4330" s="48"/>
      <c r="D4330" s="48"/>
      <c r="F4330" s="167" t="str">
        <f>F4337</f>
        <v>RB_GUP</v>
      </c>
      <c r="G4330" s="48" t="str">
        <f>$G$8</f>
        <v>PRODUCTION</v>
      </c>
      <c r="H4330" s="46">
        <f t="shared" ca="1" si="6218"/>
        <v>0</v>
      </c>
      <c r="I4330" s="47">
        <f t="shared" ref="I4330:N4330" ca="1" si="6255">VLOOKUP(CONCATENATE($F4330," ",$G4330),AllocFactorMatrix,(I$4+1),FALSE)*$E4337</f>
        <v>0</v>
      </c>
      <c r="J4330" s="47">
        <f t="shared" ca="1" si="6255"/>
        <v>0</v>
      </c>
      <c r="K4330" s="47">
        <f t="shared" ca="1" si="6255"/>
        <v>0</v>
      </c>
      <c r="L4330" s="47">
        <f t="shared" ca="1" si="6255"/>
        <v>0</v>
      </c>
      <c r="M4330" s="47">
        <f t="shared" ca="1" si="6255"/>
        <v>0</v>
      </c>
      <c r="N4330" s="47">
        <f t="shared" ca="1" si="6255"/>
        <v>0</v>
      </c>
      <c r="O4330" s="47">
        <f t="shared" ref="O4330:O4337" ca="1" si="6256">SUBTOTAL(9,L4330:N4330)</f>
        <v>0</v>
      </c>
      <c r="P4330" s="47">
        <f ca="1">VLOOKUP(CONCATENATE($F4330," ",$G4330),AllocFactorMatrix,(P$4+1),FALSE)*$E4337</f>
        <v>0</v>
      </c>
      <c r="Q4330" s="47">
        <f ca="1">VLOOKUP(CONCATENATE($F4330," ",$G4330),AllocFactorMatrix,(Q$4+1),FALSE)*$E4337</f>
        <v>0</v>
      </c>
      <c r="R4330" s="47">
        <f ca="1">VLOOKUP(CONCATENATE($F4330," ",$G4330),AllocFactorMatrix,(R$4+1),FALSE)*$E4337</f>
        <v>0</v>
      </c>
      <c r="S4330" s="47">
        <f ca="1">VLOOKUP(CONCATENATE($F4330," ",$G4330),AllocFactorMatrix,(S$4+1),FALSE)*$E4337</f>
        <v>0</v>
      </c>
      <c r="T4330" s="47">
        <f t="shared" ref="T4330:T4337" ca="1" si="6257">SUBTOTAL(9,P4330:S4330)</f>
        <v>0</v>
      </c>
      <c r="U4330" s="47">
        <f ca="1">VLOOKUP(CONCATENATE($F4330," ",$G4330),AllocFactorMatrix,(U$4+1),FALSE)*$E4337</f>
        <v>0</v>
      </c>
      <c r="V4330" s="47">
        <f ca="1">VLOOKUP(CONCATENATE($F4330," ",$G4330),AllocFactorMatrix,(V$4+1),FALSE)*$E4337</f>
        <v>0</v>
      </c>
      <c r="W4330" s="47">
        <f ca="1">VLOOKUP(CONCATENATE($F4330," ",$G4330),AllocFactorMatrix,(W$4+1),FALSE)*$E4337</f>
        <v>0</v>
      </c>
      <c r="X4330" s="47">
        <f ca="1">VLOOKUP(CONCATENATE($F4330," ",$G4330),AllocFactorMatrix,(X$4+1),FALSE)*$E4337</f>
        <v>0</v>
      </c>
      <c r="Y4330" s="47">
        <f ca="1">SUBTOTAL(9,U4330:X4330)</f>
        <v>0</v>
      </c>
      <c r="Z4330" s="47">
        <f ca="1">VLOOKUP(CONCATENATE($F4330," ",$G4330),AllocFactorMatrix,(Z$4+1),FALSE)*$E4337</f>
        <v>0</v>
      </c>
      <c r="AA4330" s="47">
        <f ca="1">VLOOKUP(CONCATENATE($F4330," ",$G4330),AllocFactorMatrix,(AA$4+1),FALSE)*$E4337</f>
        <v>0</v>
      </c>
      <c r="AB4330" s="47">
        <f t="shared" ref="AB4330:AB4337" ca="1" si="6258">SUBTOTAL(9,Z4330:AA4330)</f>
        <v>0</v>
      </c>
      <c r="AC4330" s="47">
        <f ca="1">VLOOKUP(CONCATENATE($F4330," ",$G4330),AllocFactorMatrix,(AC$4+1),FALSE)*$E4337</f>
        <v>0</v>
      </c>
      <c r="AD4330" s="47">
        <f ca="1">VLOOKUP(CONCATENATE($F4330," ",$G4330),AllocFactorMatrix,(AD$4+1),FALSE)*$E4337</f>
        <v>0</v>
      </c>
      <c r="AE4330" s="47">
        <f ca="1">VLOOKUP(CONCATENATE($F4330," ",$G4330),AllocFactorMatrix,(AE$4+1),FALSE)*$E4337</f>
        <v>0</v>
      </c>
    </row>
    <row r="4331" spans="1:31" s="44" customFormat="1" hidden="1" outlineLevel="1">
      <c r="A4331" s="49"/>
      <c r="B4331" s="97"/>
      <c r="C4331" s="48"/>
      <c r="D4331" s="48"/>
      <c r="F4331" s="167" t="str">
        <f>F4337</f>
        <v>RB_GUP</v>
      </c>
      <c r="G4331" s="48" t="str">
        <f>$G$9</f>
        <v>BULKTRAN</v>
      </c>
      <c r="H4331" s="46">
        <f t="shared" ca="1" si="6218"/>
        <v>0</v>
      </c>
      <c r="I4331" s="47">
        <f t="shared" ref="I4331:N4331" ca="1" si="6259">VLOOKUP(CONCATENATE($F4331," ",$G4331),AllocFactorMatrix,(I$4+1),FALSE)*$E4337</f>
        <v>0</v>
      </c>
      <c r="J4331" s="47">
        <f t="shared" ca="1" si="6259"/>
        <v>0</v>
      </c>
      <c r="K4331" s="47">
        <f t="shared" ca="1" si="6259"/>
        <v>0</v>
      </c>
      <c r="L4331" s="47">
        <f t="shared" ca="1" si="6259"/>
        <v>0</v>
      </c>
      <c r="M4331" s="47">
        <f t="shared" ca="1" si="6259"/>
        <v>0</v>
      </c>
      <c r="N4331" s="47">
        <f t="shared" ca="1" si="6259"/>
        <v>0</v>
      </c>
      <c r="O4331" s="47">
        <f t="shared" ca="1" si="6256"/>
        <v>0</v>
      </c>
      <c r="P4331" s="47">
        <f ca="1">VLOOKUP(CONCATENATE($F4331," ",$G4331),AllocFactorMatrix,(P$4+1),FALSE)*$E4337</f>
        <v>0</v>
      </c>
      <c r="Q4331" s="47">
        <f ca="1">VLOOKUP(CONCATENATE($F4331," ",$G4331),AllocFactorMatrix,(Q$4+1),FALSE)*$E4337</f>
        <v>0</v>
      </c>
      <c r="R4331" s="47">
        <f ca="1">VLOOKUP(CONCATENATE($F4331," ",$G4331),AllocFactorMatrix,(R$4+1),FALSE)*$E4337</f>
        <v>0</v>
      </c>
      <c r="S4331" s="47">
        <f ca="1">VLOOKUP(CONCATENATE($F4331," ",$G4331),AllocFactorMatrix,(S$4+1),FALSE)*$E4337</f>
        <v>0</v>
      </c>
      <c r="T4331" s="47">
        <f t="shared" ca="1" si="6257"/>
        <v>0</v>
      </c>
      <c r="U4331" s="47">
        <f ca="1">VLOOKUP(CONCATENATE($F4331," ",$G4331),AllocFactorMatrix,(U$4+1),FALSE)*$E4337</f>
        <v>0</v>
      </c>
      <c r="V4331" s="47">
        <f ca="1">VLOOKUP(CONCATENATE($F4331," ",$G4331),AllocFactorMatrix,(V$4+1),FALSE)*$E4337</f>
        <v>0</v>
      </c>
      <c r="W4331" s="47">
        <f ca="1">VLOOKUP(CONCATENATE($F4331," ",$G4331),AllocFactorMatrix,(W$4+1),FALSE)*$E4337</f>
        <v>0</v>
      </c>
      <c r="X4331" s="47">
        <f ca="1">VLOOKUP(CONCATENATE($F4331," ",$G4331),AllocFactorMatrix,(X$4+1),FALSE)*$E4337</f>
        <v>0</v>
      </c>
      <c r="Y4331" s="47">
        <f t="shared" ref="Y4331:Y4337" ca="1" si="6260">SUBTOTAL(9,U4331:X4331)</f>
        <v>0</v>
      </c>
      <c r="Z4331" s="47">
        <f ca="1">VLOOKUP(CONCATENATE($F4331," ",$G4331),AllocFactorMatrix,(Z$4+1),FALSE)*$E4337</f>
        <v>0</v>
      </c>
      <c r="AA4331" s="47">
        <f ca="1">VLOOKUP(CONCATENATE($F4331," ",$G4331),AllocFactorMatrix,(AA$4+1),FALSE)*$E4337</f>
        <v>0</v>
      </c>
      <c r="AB4331" s="47">
        <f t="shared" ca="1" si="6258"/>
        <v>0</v>
      </c>
      <c r="AC4331" s="47">
        <f ca="1">VLOOKUP(CONCATENATE($F4331," ",$G4331),AllocFactorMatrix,(AC$4+1),FALSE)*$E4337</f>
        <v>0</v>
      </c>
      <c r="AD4331" s="47">
        <f ca="1">VLOOKUP(CONCATENATE($F4331," ",$G4331),AllocFactorMatrix,(AD$4+1),FALSE)*$E4337</f>
        <v>0</v>
      </c>
      <c r="AE4331" s="47">
        <f ca="1">VLOOKUP(CONCATENATE($F4331," ",$G4331),AllocFactorMatrix,(AE$4+1),FALSE)*$E4337</f>
        <v>0</v>
      </c>
    </row>
    <row r="4332" spans="1:31" s="44" customFormat="1" hidden="1" outlineLevel="1">
      <c r="A4332" s="49"/>
      <c r="B4332" s="97"/>
      <c r="C4332" s="48"/>
      <c r="D4332" s="48"/>
      <c r="F4332" s="167" t="str">
        <f>F4337</f>
        <v>RB_GUP</v>
      </c>
      <c r="G4332" s="48" t="str">
        <f>$G$10</f>
        <v>SUBTRAN</v>
      </c>
      <c r="H4332" s="46">
        <f t="shared" ca="1" si="6218"/>
        <v>0</v>
      </c>
      <c r="I4332" s="47">
        <f t="shared" ref="I4332:N4332" ca="1" si="6261">VLOOKUP(CONCATENATE($F4332," ",$G4332),AllocFactorMatrix,(I$4+1),FALSE)*$E4337</f>
        <v>0</v>
      </c>
      <c r="J4332" s="47">
        <f t="shared" ca="1" si="6261"/>
        <v>0</v>
      </c>
      <c r="K4332" s="47">
        <f t="shared" ca="1" si="6261"/>
        <v>0</v>
      </c>
      <c r="L4332" s="47">
        <f t="shared" ca="1" si="6261"/>
        <v>0</v>
      </c>
      <c r="M4332" s="47">
        <f t="shared" ca="1" si="6261"/>
        <v>0</v>
      </c>
      <c r="N4332" s="47">
        <f t="shared" ca="1" si="6261"/>
        <v>0</v>
      </c>
      <c r="O4332" s="47">
        <f t="shared" ca="1" si="6256"/>
        <v>0</v>
      </c>
      <c r="P4332" s="47">
        <f ca="1">VLOOKUP(CONCATENATE($F4332," ",$G4332),AllocFactorMatrix,(P$4+1),FALSE)*$E4337</f>
        <v>0</v>
      </c>
      <c r="Q4332" s="47">
        <f ca="1">VLOOKUP(CONCATENATE($F4332," ",$G4332),AllocFactorMatrix,(Q$4+1),FALSE)*$E4337</f>
        <v>0</v>
      </c>
      <c r="R4332" s="47">
        <f ca="1">VLOOKUP(CONCATENATE($F4332," ",$G4332),AllocFactorMatrix,(R$4+1),FALSE)*$E4337</f>
        <v>0</v>
      </c>
      <c r="S4332" s="47">
        <f ca="1">VLOOKUP(CONCATENATE($F4332," ",$G4332),AllocFactorMatrix,(S$4+1),FALSE)*$E4337</f>
        <v>0</v>
      </c>
      <c r="T4332" s="47">
        <f t="shared" ca="1" si="6257"/>
        <v>0</v>
      </c>
      <c r="U4332" s="47">
        <f ca="1">VLOOKUP(CONCATENATE($F4332," ",$G4332),AllocFactorMatrix,(U$4+1),FALSE)*$E4337</f>
        <v>0</v>
      </c>
      <c r="V4332" s="47">
        <f ca="1">VLOOKUP(CONCATENATE($F4332," ",$G4332),AllocFactorMatrix,(V$4+1),FALSE)*$E4337</f>
        <v>0</v>
      </c>
      <c r="W4332" s="47">
        <f ca="1">VLOOKUP(CONCATENATE($F4332," ",$G4332),AllocFactorMatrix,(W$4+1),FALSE)*$E4337</f>
        <v>0</v>
      </c>
      <c r="X4332" s="47">
        <f ca="1">VLOOKUP(CONCATENATE($F4332," ",$G4332),AllocFactorMatrix,(X$4+1),FALSE)*$E4337</f>
        <v>0</v>
      </c>
      <c r="Y4332" s="47">
        <f t="shared" ca="1" si="6260"/>
        <v>0</v>
      </c>
      <c r="Z4332" s="47">
        <f ca="1">VLOOKUP(CONCATENATE($F4332," ",$G4332),AllocFactorMatrix,(Z$4+1),FALSE)*$E4337</f>
        <v>0</v>
      </c>
      <c r="AA4332" s="47">
        <f ca="1">VLOOKUP(CONCATENATE($F4332," ",$G4332),AllocFactorMatrix,(AA$4+1),FALSE)*$E4337</f>
        <v>0</v>
      </c>
      <c r="AB4332" s="47">
        <f t="shared" ca="1" si="6258"/>
        <v>0</v>
      </c>
      <c r="AC4332" s="47">
        <f ca="1">VLOOKUP(CONCATENATE($F4332," ",$G4332),AllocFactorMatrix,(AC$4+1),FALSE)*$E4337</f>
        <v>0</v>
      </c>
      <c r="AD4332" s="47">
        <f ca="1">VLOOKUP(CONCATENATE($F4332," ",$G4332),AllocFactorMatrix,(AD$4+1),FALSE)*$E4337</f>
        <v>0</v>
      </c>
      <c r="AE4332" s="47">
        <f ca="1">VLOOKUP(CONCATENATE($F4332," ",$G4332),AllocFactorMatrix,(AE$4+1),FALSE)*$E4337</f>
        <v>0</v>
      </c>
    </row>
    <row r="4333" spans="1:31" s="44" customFormat="1" hidden="1" outlineLevel="1">
      <c r="A4333" s="49"/>
      <c r="B4333" s="97"/>
      <c r="C4333" s="48"/>
      <c r="D4333" s="48"/>
      <c r="F4333" s="167" t="str">
        <f>F4337</f>
        <v>RB_GUP</v>
      </c>
      <c r="G4333" s="48" t="str">
        <f>$G$11</f>
        <v>DISTPRI</v>
      </c>
      <c r="H4333" s="46">
        <f t="shared" ca="1" si="6218"/>
        <v>0</v>
      </c>
      <c r="I4333" s="47">
        <f t="shared" ref="I4333:N4333" ca="1" si="6262">VLOOKUP(CONCATENATE($F4333," ",$G4333),AllocFactorMatrix,(I$4+1),FALSE)*$E4337</f>
        <v>0</v>
      </c>
      <c r="J4333" s="47">
        <f t="shared" ca="1" si="6262"/>
        <v>0</v>
      </c>
      <c r="K4333" s="47">
        <f t="shared" ca="1" si="6262"/>
        <v>0</v>
      </c>
      <c r="L4333" s="47">
        <f t="shared" ca="1" si="6262"/>
        <v>0</v>
      </c>
      <c r="M4333" s="47">
        <f t="shared" ca="1" si="6262"/>
        <v>0</v>
      </c>
      <c r="N4333" s="47">
        <f t="shared" ca="1" si="6262"/>
        <v>0</v>
      </c>
      <c r="O4333" s="47">
        <f t="shared" ca="1" si="6256"/>
        <v>0</v>
      </c>
      <c r="P4333" s="47">
        <f ca="1">VLOOKUP(CONCATENATE($F4333," ",$G4333),AllocFactorMatrix,(P$4+1),FALSE)*$E4337</f>
        <v>0</v>
      </c>
      <c r="Q4333" s="47">
        <f ca="1">VLOOKUP(CONCATENATE($F4333," ",$G4333),AllocFactorMatrix,(Q$4+1),FALSE)*$E4337</f>
        <v>0</v>
      </c>
      <c r="R4333" s="47">
        <f ca="1">VLOOKUP(CONCATENATE($F4333," ",$G4333),AllocFactorMatrix,(R$4+1),FALSE)*$E4337</f>
        <v>0</v>
      </c>
      <c r="S4333" s="47">
        <f ca="1">VLOOKUP(CONCATENATE($F4333," ",$G4333),AllocFactorMatrix,(S$4+1),FALSE)*$E4337</f>
        <v>0</v>
      </c>
      <c r="T4333" s="47">
        <f t="shared" ca="1" si="6257"/>
        <v>0</v>
      </c>
      <c r="U4333" s="47">
        <f ca="1">VLOOKUP(CONCATENATE($F4333," ",$G4333),AllocFactorMatrix,(U$4+1),FALSE)*$E4337</f>
        <v>0</v>
      </c>
      <c r="V4333" s="47">
        <f ca="1">VLOOKUP(CONCATENATE($F4333," ",$G4333),AllocFactorMatrix,(V$4+1),FALSE)*$E4337</f>
        <v>0</v>
      </c>
      <c r="W4333" s="47">
        <f ca="1">VLOOKUP(CONCATENATE($F4333," ",$G4333),AllocFactorMatrix,(W$4+1),FALSE)*$E4337</f>
        <v>0</v>
      </c>
      <c r="X4333" s="47">
        <f ca="1">VLOOKUP(CONCATENATE($F4333," ",$G4333),AllocFactorMatrix,(X$4+1),FALSE)*$E4337</f>
        <v>0</v>
      </c>
      <c r="Y4333" s="47">
        <f t="shared" ca="1" si="6260"/>
        <v>0</v>
      </c>
      <c r="Z4333" s="47">
        <f ca="1">VLOOKUP(CONCATENATE($F4333," ",$G4333),AllocFactorMatrix,(Z$4+1),FALSE)*$E4337</f>
        <v>0</v>
      </c>
      <c r="AA4333" s="47">
        <f ca="1">VLOOKUP(CONCATENATE($F4333," ",$G4333),AllocFactorMatrix,(AA$4+1),FALSE)*$E4337</f>
        <v>0</v>
      </c>
      <c r="AB4333" s="47">
        <f t="shared" ca="1" si="6258"/>
        <v>0</v>
      </c>
      <c r="AC4333" s="47">
        <f ca="1">VLOOKUP(CONCATENATE($F4333," ",$G4333),AllocFactorMatrix,(AC$4+1),FALSE)*$E4337</f>
        <v>0</v>
      </c>
      <c r="AD4333" s="47">
        <f ca="1">VLOOKUP(CONCATENATE($F4333," ",$G4333),AllocFactorMatrix,(AD$4+1),FALSE)*$E4337</f>
        <v>0</v>
      </c>
      <c r="AE4333" s="47">
        <f ca="1">VLOOKUP(CONCATENATE($F4333," ",$G4333),AllocFactorMatrix,(AE$4+1),FALSE)*$E4337</f>
        <v>0</v>
      </c>
    </row>
    <row r="4334" spans="1:31" s="44" customFormat="1" hidden="1" outlineLevel="1">
      <c r="A4334" s="49"/>
      <c r="B4334" s="97"/>
      <c r="C4334" s="48"/>
      <c r="D4334" s="48"/>
      <c r="F4334" s="167" t="str">
        <f>F4337</f>
        <v>RB_GUP</v>
      </c>
      <c r="G4334" s="48" t="str">
        <f>$G$12</f>
        <v>DISTSEC</v>
      </c>
      <c r="H4334" s="46">
        <f t="shared" ca="1" si="6218"/>
        <v>0</v>
      </c>
      <c r="I4334" s="47">
        <f t="shared" ref="I4334:N4334" ca="1" si="6263">VLOOKUP(CONCATENATE($F4334," ",$G4334),AllocFactorMatrix,(I$4+1),FALSE)*$E4337</f>
        <v>0</v>
      </c>
      <c r="J4334" s="47">
        <f t="shared" ca="1" si="6263"/>
        <v>0</v>
      </c>
      <c r="K4334" s="47">
        <f t="shared" ca="1" si="6263"/>
        <v>0</v>
      </c>
      <c r="L4334" s="47">
        <f t="shared" ca="1" si="6263"/>
        <v>0</v>
      </c>
      <c r="M4334" s="47">
        <f t="shared" ca="1" si="6263"/>
        <v>0</v>
      </c>
      <c r="N4334" s="47">
        <f t="shared" ca="1" si="6263"/>
        <v>0</v>
      </c>
      <c r="O4334" s="47">
        <f t="shared" ca="1" si="6256"/>
        <v>0</v>
      </c>
      <c r="P4334" s="47">
        <f ca="1">VLOOKUP(CONCATENATE($F4334," ",$G4334),AllocFactorMatrix,(P$4+1),FALSE)*$E4337</f>
        <v>0</v>
      </c>
      <c r="Q4334" s="47">
        <f ca="1">VLOOKUP(CONCATENATE($F4334," ",$G4334),AllocFactorMatrix,(Q$4+1),FALSE)*$E4337</f>
        <v>0</v>
      </c>
      <c r="R4334" s="47">
        <f ca="1">VLOOKUP(CONCATENATE($F4334," ",$G4334),AllocFactorMatrix,(R$4+1),FALSE)*$E4337</f>
        <v>0</v>
      </c>
      <c r="S4334" s="47">
        <f ca="1">VLOOKUP(CONCATENATE($F4334," ",$G4334),AllocFactorMatrix,(S$4+1),FALSE)*$E4337</f>
        <v>0</v>
      </c>
      <c r="T4334" s="47">
        <f t="shared" ca="1" si="6257"/>
        <v>0</v>
      </c>
      <c r="U4334" s="47">
        <f ca="1">VLOOKUP(CONCATENATE($F4334," ",$G4334),AllocFactorMatrix,(U$4+1),FALSE)*$E4337</f>
        <v>0</v>
      </c>
      <c r="V4334" s="47">
        <f ca="1">VLOOKUP(CONCATENATE($F4334," ",$G4334),AllocFactorMatrix,(V$4+1),FALSE)*$E4337</f>
        <v>0</v>
      </c>
      <c r="W4334" s="47">
        <f ca="1">VLOOKUP(CONCATENATE($F4334," ",$G4334),AllocFactorMatrix,(W$4+1),FALSE)*$E4337</f>
        <v>0</v>
      </c>
      <c r="X4334" s="47">
        <f ca="1">VLOOKUP(CONCATENATE($F4334," ",$G4334),AllocFactorMatrix,(X$4+1),FALSE)*$E4337</f>
        <v>0</v>
      </c>
      <c r="Y4334" s="47">
        <f t="shared" ca="1" si="6260"/>
        <v>0</v>
      </c>
      <c r="Z4334" s="47">
        <f ca="1">VLOOKUP(CONCATENATE($F4334," ",$G4334),AllocFactorMatrix,(Z$4+1),FALSE)*$E4337</f>
        <v>0</v>
      </c>
      <c r="AA4334" s="47">
        <f ca="1">VLOOKUP(CONCATENATE($F4334," ",$G4334),AllocFactorMatrix,(AA$4+1),FALSE)*$E4337</f>
        <v>0</v>
      </c>
      <c r="AB4334" s="47">
        <f t="shared" ca="1" si="6258"/>
        <v>0</v>
      </c>
      <c r="AC4334" s="47">
        <f ca="1">VLOOKUP(CONCATENATE($F4334," ",$G4334),AllocFactorMatrix,(AC$4+1),FALSE)*$E4337</f>
        <v>0</v>
      </c>
      <c r="AD4334" s="47">
        <f ca="1">VLOOKUP(CONCATENATE($F4334," ",$G4334),AllocFactorMatrix,(AD$4+1),FALSE)*$E4337</f>
        <v>0</v>
      </c>
      <c r="AE4334" s="47">
        <f ca="1">VLOOKUP(CONCATENATE($F4334," ",$G4334),AllocFactorMatrix,(AE$4+1),FALSE)*$E4337</f>
        <v>0</v>
      </c>
    </row>
    <row r="4335" spans="1:31" s="44" customFormat="1" hidden="1" outlineLevel="1">
      <c r="A4335" s="49"/>
      <c r="B4335" s="97"/>
      <c r="C4335" s="48"/>
      <c r="D4335" s="48"/>
      <c r="F4335" s="167" t="str">
        <f>F4337</f>
        <v>RB_GUP</v>
      </c>
      <c r="G4335" s="48" t="str">
        <f>$G$13</f>
        <v>ENERGY</v>
      </c>
      <c r="H4335" s="46">
        <f t="shared" ca="1" si="6218"/>
        <v>0</v>
      </c>
      <c r="I4335" s="47">
        <f t="shared" ref="I4335:N4335" ca="1" si="6264">VLOOKUP(CONCATENATE($F4335," ",$G4335),AllocFactorMatrix,(I$4+1),FALSE)*$E4337</f>
        <v>0</v>
      </c>
      <c r="J4335" s="47">
        <f t="shared" ca="1" si="6264"/>
        <v>0</v>
      </c>
      <c r="K4335" s="47">
        <f t="shared" ca="1" si="6264"/>
        <v>0</v>
      </c>
      <c r="L4335" s="47">
        <f t="shared" ca="1" si="6264"/>
        <v>0</v>
      </c>
      <c r="M4335" s="47">
        <f t="shared" ca="1" si="6264"/>
        <v>0</v>
      </c>
      <c r="N4335" s="47">
        <f t="shared" ca="1" si="6264"/>
        <v>0</v>
      </c>
      <c r="O4335" s="47">
        <f t="shared" ca="1" si="6256"/>
        <v>0</v>
      </c>
      <c r="P4335" s="47">
        <f ca="1">VLOOKUP(CONCATENATE($F4335," ",$G4335),AllocFactorMatrix,(P$4+1),FALSE)*$E4337</f>
        <v>0</v>
      </c>
      <c r="Q4335" s="47">
        <f ca="1">VLOOKUP(CONCATENATE($F4335," ",$G4335),AllocFactorMatrix,(Q$4+1),FALSE)*$E4337</f>
        <v>0</v>
      </c>
      <c r="R4335" s="47">
        <f ca="1">VLOOKUP(CONCATENATE($F4335," ",$G4335),AllocFactorMatrix,(R$4+1),FALSE)*$E4337</f>
        <v>0</v>
      </c>
      <c r="S4335" s="47">
        <f ca="1">VLOOKUP(CONCATENATE($F4335," ",$G4335),AllocFactorMatrix,(S$4+1),FALSE)*$E4337</f>
        <v>0</v>
      </c>
      <c r="T4335" s="47">
        <f t="shared" ca="1" si="6257"/>
        <v>0</v>
      </c>
      <c r="U4335" s="47">
        <f ca="1">VLOOKUP(CONCATENATE($F4335," ",$G4335),AllocFactorMatrix,(U$4+1),FALSE)*$E4337</f>
        <v>0</v>
      </c>
      <c r="V4335" s="47">
        <f ca="1">VLOOKUP(CONCATENATE($F4335," ",$G4335),AllocFactorMatrix,(V$4+1),FALSE)*$E4337</f>
        <v>0</v>
      </c>
      <c r="W4335" s="47">
        <f ca="1">VLOOKUP(CONCATENATE($F4335," ",$G4335),AllocFactorMatrix,(W$4+1),FALSE)*$E4337</f>
        <v>0</v>
      </c>
      <c r="X4335" s="47">
        <f ca="1">VLOOKUP(CONCATENATE($F4335," ",$G4335),AllocFactorMatrix,(X$4+1),FALSE)*$E4337</f>
        <v>0</v>
      </c>
      <c r="Y4335" s="47">
        <f t="shared" ca="1" si="6260"/>
        <v>0</v>
      </c>
      <c r="Z4335" s="47">
        <f ca="1">VLOOKUP(CONCATENATE($F4335," ",$G4335),AllocFactorMatrix,(Z$4+1),FALSE)*$E4337</f>
        <v>0</v>
      </c>
      <c r="AA4335" s="47">
        <f ca="1">VLOOKUP(CONCATENATE($F4335," ",$G4335),AllocFactorMatrix,(AA$4+1),FALSE)*$E4337</f>
        <v>0</v>
      </c>
      <c r="AB4335" s="47">
        <f t="shared" ca="1" si="6258"/>
        <v>0</v>
      </c>
      <c r="AC4335" s="47">
        <f ca="1">VLOOKUP(CONCATENATE($F4335," ",$G4335),AllocFactorMatrix,(AC$4+1),FALSE)*$E4337</f>
        <v>0</v>
      </c>
      <c r="AD4335" s="47">
        <f ca="1">VLOOKUP(CONCATENATE($F4335," ",$G4335),AllocFactorMatrix,(AD$4+1),FALSE)*$E4337</f>
        <v>0</v>
      </c>
      <c r="AE4335" s="47">
        <f ca="1">VLOOKUP(CONCATENATE($F4335," ",$G4335),AllocFactorMatrix,(AE$4+1),FALSE)*$E4337</f>
        <v>0</v>
      </c>
    </row>
    <row r="4336" spans="1:31" s="44" customFormat="1" hidden="1" outlineLevel="1">
      <c r="A4336" s="49"/>
      <c r="B4336" s="97"/>
      <c r="C4336" s="48"/>
      <c r="D4336" s="48"/>
      <c r="F4336" s="167" t="str">
        <f>F4337</f>
        <v>RB_GUP</v>
      </c>
      <c r="G4336" s="48" t="str">
        <f>$G$14</f>
        <v>CUSTOMER</v>
      </c>
      <c r="H4336" s="46">
        <f t="shared" ca="1" si="6218"/>
        <v>0</v>
      </c>
      <c r="I4336" s="47">
        <f t="shared" ref="I4336:N4336" ca="1" si="6265">VLOOKUP(CONCATENATE($F4336," ",$G4336),AllocFactorMatrix,(I$4+1),FALSE)*$E4337</f>
        <v>0</v>
      </c>
      <c r="J4336" s="47">
        <f t="shared" ca="1" si="6265"/>
        <v>0</v>
      </c>
      <c r="K4336" s="47">
        <f t="shared" ca="1" si="6265"/>
        <v>0</v>
      </c>
      <c r="L4336" s="47">
        <f t="shared" ca="1" si="6265"/>
        <v>0</v>
      </c>
      <c r="M4336" s="47">
        <f t="shared" ca="1" si="6265"/>
        <v>0</v>
      </c>
      <c r="N4336" s="47">
        <f t="shared" ca="1" si="6265"/>
        <v>0</v>
      </c>
      <c r="O4336" s="47">
        <f t="shared" ca="1" si="6256"/>
        <v>0</v>
      </c>
      <c r="P4336" s="47">
        <f ca="1">VLOOKUP(CONCATENATE($F4336," ",$G4336),AllocFactorMatrix,(P$4+1),FALSE)*$E4337</f>
        <v>0</v>
      </c>
      <c r="Q4336" s="47">
        <f ca="1">VLOOKUP(CONCATENATE($F4336," ",$G4336),AllocFactorMatrix,(Q$4+1),FALSE)*$E4337</f>
        <v>0</v>
      </c>
      <c r="R4336" s="47">
        <f ca="1">VLOOKUP(CONCATENATE($F4336," ",$G4336),AllocFactorMatrix,(R$4+1),FALSE)*$E4337</f>
        <v>0</v>
      </c>
      <c r="S4336" s="47">
        <f ca="1">VLOOKUP(CONCATENATE($F4336," ",$G4336),AllocFactorMatrix,(S$4+1),FALSE)*$E4337</f>
        <v>0</v>
      </c>
      <c r="T4336" s="47">
        <f t="shared" ca="1" si="6257"/>
        <v>0</v>
      </c>
      <c r="U4336" s="47">
        <f ca="1">VLOOKUP(CONCATENATE($F4336," ",$G4336),AllocFactorMatrix,(U$4+1),FALSE)*$E4337</f>
        <v>0</v>
      </c>
      <c r="V4336" s="47">
        <f ca="1">VLOOKUP(CONCATENATE($F4336," ",$G4336),AllocFactorMatrix,(V$4+1),FALSE)*$E4337</f>
        <v>0</v>
      </c>
      <c r="W4336" s="47">
        <f ca="1">VLOOKUP(CONCATENATE($F4336," ",$G4336),AllocFactorMatrix,(W$4+1),FALSE)*$E4337</f>
        <v>0</v>
      </c>
      <c r="X4336" s="47">
        <f ca="1">VLOOKUP(CONCATENATE($F4336," ",$G4336),AllocFactorMatrix,(X$4+1),FALSE)*$E4337</f>
        <v>0</v>
      </c>
      <c r="Y4336" s="47">
        <f t="shared" ca="1" si="6260"/>
        <v>0</v>
      </c>
      <c r="Z4336" s="47">
        <f ca="1">VLOOKUP(CONCATENATE($F4336," ",$G4336),AllocFactorMatrix,(Z$4+1),FALSE)*$E4337</f>
        <v>0</v>
      </c>
      <c r="AA4336" s="47">
        <f ca="1">VLOOKUP(CONCATENATE($F4336," ",$G4336),AllocFactorMatrix,(AA$4+1),FALSE)*$E4337</f>
        <v>0</v>
      </c>
      <c r="AB4336" s="47">
        <f t="shared" ca="1" si="6258"/>
        <v>0</v>
      </c>
      <c r="AC4336" s="47">
        <f ca="1">VLOOKUP(CONCATENATE($F4336," ",$G4336),AllocFactorMatrix,(AC$4+1),FALSE)*$E4337</f>
        <v>0</v>
      </c>
      <c r="AD4336" s="47">
        <f ca="1">VLOOKUP(CONCATENATE($F4336," ",$G4336),AllocFactorMatrix,(AD$4+1),FALSE)*$E4337</f>
        <v>0</v>
      </c>
      <c r="AE4336" s="47">
        <f ca="1">VLOOKUP(CONCATENATE($F4336," ",$G4336),AllocFactorMatrix,(AE$4+1),FALSE)*$E4337</f>
        <v>0</v>
      </c>
    </row>
    <row r="4337" spans="1:31" s="187" customFormat="1" collapsed="1">
      <c r="A4337" s="185"/>
      <c r="B4337" s="186"/>
      <c r="E4337" s="188"/>
      <c r="F4337" s="188" t="s">
        <v>71</v>
      </c>
      <c r="G4337" s="187" t="str">
        <f>$G$15</f>
        <v>TOTAL</v>
      </c>
      <c r="H4337" s="189">
        <f t="shared" ca="1" si="6218"/>
        <v>0</v>
      </c>
      <c r="I4337" s="190">
        <f t="shared" ref="I4337:N4337" ca="1" si="6266">VLOOKUP(CONCATENATE($F4337," ",$G4337),AllocFactorMatrix,(I$4+1),FALSE)*$E4337</f>
        <v>0</v>
      </c>
      <c r="J4337" s="190">
        <f t="shared" ca="1" si="6266"/>
        <v>0</v>
      </c>
      <c r="K4337" s="190">
        <f t="shared" ca="1" si="6266"/>
        <v>0</v>
      </c>
      <c r="L4337" s="190">
        <f t="shared" ca="1" si="6266"/>
        <v>0</v>
      </c>
      <c r="M4337" s="190">
        <f t="shared" ca="1" si="6266"/>
        <v>0</v>
      </c>
      <c r="N4337" s="190">
        <f t="shared" ca="1" si="6266"/>
        <v>0</v>
      </c>
      <c r="O4337" s="190">
        <f t="shared" ca="1" si="6256"/>
        <v>0</v>
      </c>
      <c r="P4337" s="190">
        <f ca="1">VLOOKUP(CONCATENATE($F4337," ",$G4337),AllocFactorMatrix,(P$4+1),FALSE)*$E4337</f>
        <v>0</v>
      </c>
      <c r="Q4337" s="190">
        <f ca="1">VLOOKUP(CONCATENATE($F4337," ",$G4337),AllocFactorMatrix,(Q$4+1),FALSE)*$E4337</f>
        <v>0</v>
      </c>
      <c r="R4337" s="190">
        <f ca="1">VLOOKUP(CONCATENATE($F4337," ",$G4337),AllocFactorMatrix,(R$4+1),FALSE)*$E4337</f>
        <v>0</v>
      </c>
      <c r="S4337" s="190">
        <f ca="1">VLOOKUP(CONCATENATE($F4337," ",$G4337),AllocFactorMatrix,(S$4+1),FALSE)*$E4337</f>
        <v>0</v>
      </c>
      <c r="T4337" s="190">
        <f t="shared" ca="1" si="6257"/>
        <v>0</v>
      </c>
      <c r="U4337" s="190">
        <f ca="1">VLOOKUP(CONCATENATE($F4337," ",$G4337),AllocFactorMatrix,(U$4+1),FALSE)*$E4337</f>
        <v>0</v>
      </c>
      <c r="V4337" s="190">
        <f ca="1">VLOOKUP(CONCATENATE($F4337," ",$G4337),AllocFactorMatrix,(V$4+1),FALSE)*$E4337</f>
        <v>0</v>
      </c>
      <c r="W4337" s="190">
        <f ca="1">VLOOKUP(CONCATENATE($F4337," ",$G4337),AllocFactorMatrix,(W$4+1),FALSE)*$E4337</f>
        <v>0</v>
      </c>
      <c r="X4337" s="190">
        <f ca="1">VLOOKUP(CONCATENATE($F4337," ",$G4337),AllocFactorMatrix,(X$4+1),FALSE)*$E4337</f>
        <v>0</v>
      </c>
      <c r="Y4337" s="190">
        <f t="shared" ca="1" si="6260"/>
        <v>0</v>
      </c>
      <c r="Z4337" s="190">
        <f ca="1">VLOOKUP(CONCATENATE($F4337," ",$G4337),AllocFactorMatrix,(Z$4+1),FALSE)*$E4337</f>
        <v>0</v>
      </c>
      <c r="AA4337" s="190">
        <f ca="1">VLOOKUP(CONCATENATE($F4337," ",$G4337),AllocFactorMatrix,(AA$4+1),FALSE)*$E4337</f>
        <v>0</v>
      </c>
      <c r="AB4337" s="190">
        <f t="shared" ca="1" si="6258"/>
        <v>0</v>
      </c>
      <c r="AC4337" s="190">
        <f ca="1">VLOOKUP(CONCATENATE($F4337," ",$G4337),AllocFactorMatrix,(AC$4+1),FALSE)*$E4337</f>
        <v>0</v>
      </c>
      <c r="AD4337" s="190">
        <f ca="1">VLOOKUP(CONCATENATE($F4337," ",$G4337),AllocFactorMatrix,(AD$4+1),FALSE)*$E4337</f>
        <v>0</v>
      </c>
      <c r="AE4337" s="190">
        <f ca="1">VLOOKUP(CONCATENATE($F4337," ",$G4337),AllocFactorMatrix,(AE$4+1),FALSE)*$E4337</f>
        <v>0</v>
      </c>
    </row>
    <row r="4338" spans="1:31" hidden="1" outlineLevel="1">
      <c r="E4338" s="51"/>
      <c r="F4338" s="99"/>
      <c r="G4338" s="48" t="str">
        <f>$G$8</f>
        <v>PRODUCTION</v>
      </c>
      <c r="H4338" s="53">
        <f t="shared" ref="H4338:AE4338" ca="1" si="6267">+H4218+H4250+H4258+H4194+H4202+H4210+H4234+H4242+H4306+H4314+H4322+H4330+H4298+H4290+H4226+H4282+H4274+H4266</f>
        <v>4637328.3896356877</v>
      </c>
      <c r="I4338" s="53">
        <f t="shared" ca="1" si="6267"/>
        <v>2384843.1778092803</v>
      </c>
      <c r="J4338" s="53">
        <f t="shared" ref="J4338:K4338" ca="1" si="6268">+J4218+J4250+J4258+J4194+J4202+J4210+J4234+J4242+J4306+J4314+J4322+J4330+J4298+J4290+J4226+J4282+J4274+J4266</f>
        <v>533.53030075404229</v>
      </c>
      <c r="K4338" s="53">
        <f t="shared" ca="1" si="6268"/>
        <v>934.17351423120124</v>
      </c>
      <c r="L4338" s="53">
        <f t="shared" ca="1" si="6267"/>
        <v>555829.37432427658</v>
      </c>
      <c r="M4338" s="53">
        <f t="shared" ca="1" si="6267"/>
        <v>7734.3586695948252</v>
      </c>
      <c r="N4338" s="53">
        <f t="shared" ca="1" si="6267"/>
        <v>1077.1928054241564</v>
      </c>
      <c r="O4338" s="53">
        <f t="shared" ca="1" si="6267"/>
        <v>564640.92579929554</v>
      </c>
      <c r="P4338" s="53">
        <f t="shared" ca="1" si="6267"/>
        <v>330603.25906919263</v>
      </c>
      <c r="Q4338" s="53">
        <f t="shared" ca="1" si="6267"/>
        <v>59329.723213265483</v>
      </c>
      <c r="R4338" s="53">
        <f t="shared" ca="1" si="6267"/>
        <v>12031.462418797737</v>
      </c>
      <c r="S4338" s="53">
        <f t="shared" ca="1" si="6267"/>
        <v>456.88934446220793</v>
      </c>
      <c r="T4338" s="53">
        <f t="shared" ca="1" si="6267"/>
        <v>402421.33404571807</v>
      </c>
      <c r="U4338" s="53">
        <f t="shared" ca="1" si="6267"/>
        <v>15679.798512423924</v>
      </c>
      <c r="V4338" s="53">
        <f t="shared" ca="1" si="6267"/>
        <v>211686.33421125327</v>
      </c>
      <c r="W4338" s="53">
        <f t="shared" ca="1" si="6267"/>
        <v>809615.25114768115</v>
      </c>
      <c r="X4338" s="53">
        <f t="shared" ca="1" si="6267"/>
        <v>146669.31167602394</v>
      </c>
      <c r="Y4338" s="53">
        <f t="shared" ca="1" si="6267"/>
        <v>1183650.6955473821</v>
      </c>
      <c r="Z4338" s="53">
        <f t="shared" ca="1" si="6267"/>
        <v>90872.642866078779</v>
      </c>
      <c r="AA4338" s="53">
        <f t="shared" ca="1" si="6267"/>
        <v>1814.9597566640991</v>
      </c>
      <c r="AB4338" s="53">
        <f t="shared" ca="1" si="6267"/>
        <v>92687.602622742896</v>
      </c>
      <c r="AC4338" s="53">
        <f t="shared" ca="1" si="6267"/>
        <v>1198.7571734870801</v>
      </c>
      <c r="AD4338" s="53">
        <f t="shared" ca="1" si="6267"/>
        <v>5325.5618922449758</v>
      </c>
      <c r="AE4338" s="53">
        <f t="shared" ca="1" si="6267"/>
        <v>1092.630930551258</v>
      </c>
    </row>
    <row r="4339" spans="1:31" hidden="1" outlineLevel="1">
      <c r="E4339" s="51"/>
      <c r="F4339" s="99"/>
      <c r="G4339" s="48" t="str">
        <f>$G$9</f>
        <v>BULKTRAN</v>
      </c>
      <c r="H4339" s="53">
        <f t="shared" ref="H4339:AE4339" ca="1" si="6269">+H4219+H4251+H4259+H4195+H4203+H4211+H4235+H4243+H4307+H4315+H4323+H4331+H4299+H4291+H4227+H4283+H4275+H4267</f>
        <v>1934805.4469347927</v>
      </c>
      <c r="I4339" s="53">
        <f t="shared" ca="1" si="6269"/>
        <v>995014.19412593567</v>
      </c>
      <c r="J4339" s="53">
        <f t="shared" ref="J4339:K4339" ca="1" si="6270">+J4219+J4251+J4259+J4195+J4203+J4211+J4235+J4243+J4307+J4315+J4323+J4331+J4299+J4291+J4227+J4283+J4275+J4267</f>
        <v>222.60173213326721</v>
      </c>
      <c r="K4339" s="53">
        <f t="shared" ca="1" si="6270"/>
        <v>389.75976076146293</v>
      </c>
      <c r="L4339" s="53">
        <f t="shared" ca="1" si="6269"/>
        <v>231905.44439606837</v>
      </c>
      <c r="M4339" s="53">
        <f t="shared" ca="1" si="6269"/>
        <v>3226.9613072743859</v>
      </c>
      <c r="N4339" s="53">
        <f t="shared" ca="1" si="6269"/>
        <v>449.43086454512706</v>
      </c>
      <c r="O4339" s="53">
        <f t="shared" ca="1" si="6269"/>
        <v>235581.83656788783</v>
      </c>
      <c r="P4339" s="53">
        <f t="shared" ca="1" si="6269"/>
        <v>137935.66740951029</v>
      </c>
      <c r="Q4339" s="53">
        <f t="shared" ca="1" si="6269"/>
        <v>24753.793993695966</v>
      </c>
      <c r="R4339" s="53">
        <f t="shared" ca="1" si="6269"/>
        <v>5019.8168140319913</v>
      </c>
      <c r="S4339" s="53">
        <f t="shared" ca="1" si="6269"/>
        <v>190.62527344141654</v>
      </c>
      <c r="T4339" s="53">
        <f t="shared" ca="1" si="6269"/>
        <v>167899.90349067972</v>
      </c>
      <c r="U4339" s="53">
        <f t="shared" ca="1" si="6269"/>
        <v>6541.9907799674293</v>
      </c>
      <c r="V4339" s="53">
        <f t="shared" ca="1" si="6269"/>
        <v>88320.653199582448</v>
      </c>
      <c r="W4339" s="53">
        <f t="shared" ca="1" si="6269"/>
        <v>337791.04394310009</v>
      </c>
      <c r="X4339" s="53">
        <f t="shared" ca="1" si="6269"/>
        <v>61193.980517571581</v>
      </c>
      <c r="Y4339" s="53">
        <f t="shared" ca="1" si="6269"/>
        <v>493847.66844022158</v>
      </c>
      <c r="Z4339" s="53">
        <f t="shared" ca="1" si="6269"/>
        <v>37914.262183287385</v>
      </c>
      <c r="AA4339" s="53">
        <f t="shared" ca="1" si="6269"/>
        <v>757.24506183548908</v>
      </c>
      <c r="AB4339" s="53">
        <f t="shared" ca="1" si="6269"/>
        <v>38671.507245122877</v>
      </c>
      <c r="AC4339" s="53">
        <f t="shared" ca="1" si="6269"/>
        <v>500.15045602521366</v>
      </c>
      <c r="AD4339" s="53">
        <f t="shared" ca="1" si="6269"/>
        <v>2221.9530926757225</v>
      </c>
      <c r="AE4339" s="53">
        <f t="shared" ca="1" si="6269"/>
        <v>455.8720233496523</v>
      </c>
    </row>
    <row r="4340" spans="1:31" hidden="1" outlineLevel="1">
      <c r="E4340" s="51"/>
      <c r="F4340" s="99"/>
      <c r="G4340" s="48" t="str">
        <f>$G$10</f>
        <v>SUBTRAN</v>
      </c>
      <c r="H4340" s="53">
        <f t="shared" ref="H4340:AE4340" ca="1" si="6271">+H4220+H4252+H4260+H4196+H4204+H4212+H4236+H4244+H4308+H4316+H4324+H4332+H4300+H4292+H4228+H4284+H4276+H4268</f>
        <v>533534.28394899098</v>
      </c>
      <c r="I4340" s="53">
        <f t="shared" ca="1" si="6271"/>
        <v>272566.75237809372</v>
      </c>
      <c r="J4340" s="53">
        <f t="shared" ref="J4340:K4340" ca="1" si="6272">+J4220+J4252+J4260+J4196+J4204+J4212+J4236+J4244+J4308+J4316+J4324+J4332+J4300+J4292+J4228+J4284+J4276+J4268</f>
        <v>44.383361779139719</v>
      </c>
      <c r="K4340" s="53">
        <f t="shared" ca="1" si="6272"/>
        <v>82.605056938976574</v>
      </c>
      <c r="L4340" s="53">
        <f t="shared" ca="1" si="6271"/>
        <v>63876.390033372372</v>
      </c>
      <c r="M4340" s="53">
        <f t="shared" ca="1" si="6271"/>
        <v>892.72325689172408</v>
      </c>
      <c r="N4340" s="53">
        <f t="shared" ca="1" si="6271"/>
        <v>161.57876168052576</v>
      </c>
      <c r="O4340" s="53">
        <f t="shared" ca="1" si="6271"/>
        <v>64930.692051944621</v>
      </c>
      <c r="P4340" s="53">
        <f t="shared" ca="1" si="6271"/>
        <v>36877.97900547451</v>
      </c>
      <c r="Q4340" s="53">
        <f t="shared" ca="1" si="6271"/>
        <v>6636.5521070955247</v>
      </c>
      <c r="R4340" s="53">
        <f t="shared" ca="1" si="6271"/>
        <v>1742.0437602893235</v>
      </c>
      <c r="S4340" s="53">
        <f t="shared" ca="1" si="6271"/>
        <v>0</v>
      </c>
      <c r="T4340" s="53">
        <f t="shared" ca="1" si="6271"/>
        <v>45256.574872859353</v>
      </c>
      <c r="U4340" s="53">
        <f t="shared" ca="1" si="6271"/>
        <v>1664.6959735078544</v>
      </c>
      <c r="V4340" s="53">
        <f t="shared" ca="1" si="6271"/>
        <v>23357.298730009545</v>
      </c>
      <c r="W4340" s="53">
        <f t="shared" ca="1" si="6271"/>
        <v>115169.50025777484</v>
      </c>
      <c r="X4340" s="53">
        <f t="shared" ca="1" si="6271"/>
        <v>0</v>
      </c>
      <c r="Y4340" s="53">
        <f t="shared" ca="1" si="6271"/>
        <v>140191.49496129228</v>
      </c>
      <c r="Z4340" s="53">
        <f t="shared" ca="1" si="6271"/>
        <v>10123.893619701972</v>
      </c>
      <c r="AA4340" s="53">
        <f t="shared" ca="1" si="6271"/>
        <v>203.27277071871856</v>
      </c>
      <c r="AB4340" s="53">
        <f t="shared" ca="1" si="6271"/>
        <v>10327.166390420693</v>
      </c>
      <c r="AC4340" s="53">
        <f t="shared" ca="1" si="6271"/>
        <v>134.61487566223371</v>
      </c>
      <c r="AD4340" s="53">
        <f t="shared" ca="1" si="6271"/>
        <v>0</v>
      </c>
      <c r="AE4340" s="53">
        <f t="shared" ca="1" si="6271"/>
        <v>0</v>
      </c>
    </row>
    <row r="4341" spans="1:31" hidden="1" outlineLevel="1">
      <c r="E4341" s="51"/>
      <c r="F4341" s="99"/>
      <c r="G4341" s="48" t="str">
        <f>$G$11</f>
        <v>DISTPRI</v>
      </c>
      <c r="H4341" s="53">
        <f t="shared" ref="H4341:AE4341" ca="1" si="6273">+H4221+H4253+H4261+H4197+H4205+H4213+H4237+H4245+H4309+H4317+H4325+H4333+H4301+H4293+H4229+H4285+H4277+H4269</f>
        <v>2063636.4598785059</v>
      </c>
      <c r="I4341" s="53">
        <f t="shared" ca="1" si="6273"/>
        <v>1351061.8934047096</v>
      </c>
      <c r="J4341" s="53">
        <f t="shared" ref="J4341:K4341" ca="1" si="6274">+J4221+J4253+J4261+J4197+J4205+J4213+J4237+J4245+J4309+J4317+J4325+J4333+J4301+J4293+J4229+J4285+J4277+J4269</f>
        <v>221.84632213075469</v>
      </c>
      <c r="K4341" s="53">
        <f t="shared" ca="1" si="6274"/>
        <v>410.47924072570908</v>
      </c>
      <c r="L4341" s="53">
        <f t="shared" ca="1" si="6273"/>
        <v>316112.62131923198</v>
      </c>
      <c r="M4341" s="53">
        <f t="shared" ca="1" si="6273"/>
        <v>4417.336830839663</v>
      </c>
      <c r="N4341" s="53">
        <f t="shared" ca="1" si="6273"/>
        <v>0</v>
      </c>
      <c r="O4341" s="53">
        <f t="shared" ca="1" si="6273"/>
        <v>320529.95815007167</v>
      </c>
      <c r="P4341" s="53">
        <f t="shared" ca="1" si="6273"/>
        <v>183320.2585609082</v>
      </c>
      <c r="Q4341" s="53">
        <f t="shared" ca="1" si="6273"/>
        <v>32987.448093548868</v>
      </c>
      <c r="R4341" s="53">
        <f t="shared" ca="1" si="6273"/>
        <v>0</v>
      </c>
      <c r="S4341" s="53">
        <f t="shared" ca="1" si="6273"/>
        <v>0</v>
      </c>
      <c r="T4341" s="53">
        <f t="shared" ca="1" si="6273"/>
        <v>216307.70665445714</v>
      </c>
      <c r="U4341" s="53">
        <f t="shared" ca="1" si="6273"/>
        <v>8301.3810251347841</v>
      </c>
      <c r="V4341" s="53">
        <f t="shared" ca="1" si="6273"/>
        <v>114790.35797904831</v>
      </c>
      <c r="W4341" s="53">
        <f t="shared" ca="1" si="6273"/>
        <v>0</v>
      </c>
      <c r="X4341" s="53">
        <f t="shared" ca="1" si="6273"/>
        <v>0</v>
      </c>
      <c r="Y4341" s="53">
        <f t="shared" ca="1" si="6273"/>
        <v>123091.73900418311</v>
      </c>
      <c r="Z4341" s="53">
        <f t="shared" ca="1" si="6273"/>
        <v>50339.082855586239</v>
      </c>
      <c r="AA4341" s="53">
        <f t="shared" ca="1" si="6273"/>
        <v>1010.3847781310262</v>
      </c>
      <c r="AB4341" s="53">
        <f t="shared" ca="1" si="6273"/>
        <v>51349.467633717271</v>
      </c>
      <c r="AC4341" s="53">
        <f t="shared" ca="1" si="6273"/>
        <v>663.36946851113316</v>
      </c>
      <c r="AD4341" s="53">
        <f t="shared" ca="1" si="6273"/>
        <v>0</v>
      </c>
      <c r="AE4341" s="53">
        <f t="shared" ca="1" si="6273"/>
        <v>0</v>
      </c>
    </row>
    <row r="4342" spans="1:31" hidden="1" outlineLevel="1">
      <c r="E4342" s="51"/>
      <c r="F4342" s="99"/>
      <c r="G4342" s="48" t="str">
        <f>$G$12</f>
        <v>DISTSEC</v>
      </c>
      <c r="H4342" s="53">
        <f t="shared" ref="H4342:AE4342" ca="1" si="6275">+H4222+H4254+H4262+H4198+H4206+H4214+H4238+H4246+H4310+H4318+H4326+H4334+H4302+H4294+H4230+H4286+H4278+H4270</f>
        <v>993873.17320506577</v>
      </c>
      <c r="I4342" s="53">
        <f t="shared" ca="1" si="6275"/>
        <v>737375.54313123296</v>
      </c>
      <c r="J4342" s="53">
        <f t="shared" ref="J4342:K4342" ca="1" si="6276">+J4222+J4254+J4262+J4198+J4206+J4214+J4238+J4246+J4310+J4318+J4326+J4334+J4302+J4294+J4230+J4286+J4278+J4270</f>
        <v>182.79159651632904</v>
      </c>
      <c r="K4342" s="53">
        <f t="shared" ca="1" si="6276"/>
        <v>236.76549312548133</v>
      </c>
      <c r="L4342" s="53">
        <f t="shared" ca="1" si="6275"/>
        <v>148630.43787446438</v>
      </c>
      <c r="M4342" s="53">
        <f t="shared" ca="1" si="6275"/>
        <v>0</v>
      </c>
      <c r="N4342" s="53">
        <f t="shared" ca="1" si="6275"/>
        <v>0</v>
      </c>
      <c r="O4342" s="53">
        <f t="shared" ca="1" si="6275"/>
        <v>148630.43787446438</v>
      </c>
      <c r="P4342" s="53">
        <f t="shared" ca="1" si="6275"/>
        <v>74195.396886759903</v>
      </c>
      <c r="Q4342" s="53">
        <f t="shared" ca="1" si="6275"/>
        <v>0</v>
      </c>
      <c r="R4342" s="53">
        <f t="shared" ca="1" si="6275"/>
        <v>0</v>
      </c>
      <c r="S4342" s="53">
        <f t="shared" ca="1" si="6275"/>
        <v>0</v>
      </c>
      <c r="T4342" s="53">
        <f t="shared" ca="1" si="6275"/>
        <v>74195.396886759903</v>
      </c>
      <c r="U4342" s="53">
        <f t="shared" ca="1" si="6275"/>
        <v>2778.5761974391589</v>
      </c>
      <c r="V4342" s="53">
        <f t="shared" ca="1" si="6275"/>
        <v>0</v>
      </c>
      <c r="W4342" s="53">
        <f t="shared" ca="1" si="6275"/>
        <v>0</v>
      </c>
      <c r="X4342" s="53">
        <f t="shared" ca="1" si="6275"/>
        <v>0</v>
      </c>
      <c r="Y4342" s="53">
        <f t="shared" ca="1" si="6275"/>
        <v>2778.5761974391589</v>
      </c>
      <c r="Z4342" s="53">
        <f t="shared" ca="1" si="6275"/>
        <v>20998.724388779392</v>
      </c>
      <c r="AA4342" s="53">
        <f t="shared" ca="1" si="6275"/>
        <v>0</v>
      </c>
      <c r="AB4342" s="53">
        <f t="shared" ca="1" si="6275"/>
        <v>20998.724388779392</v>
      </c>
      <c r="AC4342" s="53">
        <f t="shared" ca="1" si="6275"/>
        <v>248.27992440210045</v>
      </c>
      <c r="AD4342" s="53">
        <f t="shared" ca="1" si="6275"/>
        <v>7641.984107901174</v>
      </c>
      <c r="AE4342" s="53">
        <f t="shared" ca="1" si="6275"/>
        <v>1584.6736044447111</v>
      </c>
    </row>
    <row r="4343" spans="1:31" hidden="1" outlineLevel="1">
      <c r="E4343" s="51"/>
      <c r="F4343" s="99"/>
      <c r="G4343" s="48" t="str">
        <f>$G$13</f>
        <v>ENERGY</v>
      </c>
      <c r="H4343" s="53">
        <f t="shared" ref="H4343:AE4343" ca="1" si="6277">+H4223+H4255+H4263+H4199+H4207+H4215+H4239+H4247+H4311+H4319+H4327+H4335+H4303+H4295+H4231+H4287+H4279+H4271</f>
        <v>-107056.56148249519</v>
      </c>
      <c r="I4343" s="53">
        <f t="shared" ca="1" si="6277"/>
        <v>-41883.05367932743</v>
      </c>
      <c r="J4343" s="53">
        <f t="shared" ref="J4343:K4343" ca="1" si="6278">+J4223+J4255+J4263+J4199+J4207+J4215+J4239+J4247+J4311+J4319+J4327+J4335+J4303+J4295+J4231+J4287+J4279+J4271</f>
        <v>-6.7024344746872</v>
      </c>
      <c r="K4343" s="53">
        <f t="shared" ca="1" si="6278"/>
        <v>-19.325803369669561</v>
      </c>
      <c r="L4343" s="53">
        <f t="shared" ca="1" si="6277"/>
        <v>-12077.137028738693</v>
      </c>
      <c r="M4343" s="53">
        <f t="shared" ca="1" si="6277"/>
        <v>-168.44012401509093</v>
      </c>
      <c r="N4343" s="53">
        <f t="shared" ca="1" si="6277"/>
        <v>-23.547786582393371</v>
      </c>
      <c r="O4343" s="53">
        <f t="shared" ca="1" si="6277"/>
        <v>-12269.124939336174</v>
      </c>
      <c r="P4343" s="53">
        <f t="shared" ca="1" si="6277"/>
        <v>-7829.6995633964762</v>
      </c>
      <c r="Q4343" s="53">
        <f t="shared" ca="1" si="6277"/>
        <v>-1398.3717519961724</v>
      </c>
      <c r="R4343" s="53">
        <f t="shared" ca="1" si="6277"/>
        <v>-284.75969923480056</v>
      </c>
      <c r="S4343" s="53">
        <f t="shared" ca="1" si="6277"/>
        <v>-10.755470211355965</v>
      </c>
      <c r="T4343" s="53">
        <f t="shared" ca="1" si="6277"/>
        <v>-9523.5864848388046</v>
      </c>
      <c r="U4343" s="53">
        <f t="shared" ca="1" si="6277"/>
        <v>-410.63798895899231</v>
      </c>
      <c r="V4343" s="53">
        <f t="shared" ca="1" si="6277"/>
        <v>-6492.2646819879301</v>
      </c>
      <c r="W4343" s="53">
        <f t="shared" ca="1" si="6277"/>
        <v>-27922.173746507204</v>
      </c>
      <c r="X4343" s="53">
        <f t="shared" ca="1" si="6277"/>
        <v>-5252.4525215918611</v>
      </c>
      <c r="Y4343" s="53">
        <f t="shared" ca="1" si="6277"/>
        <v>-40077.528939045995</v>
      </c>
      <c r="Z4343" s="53">
        <f t="shared" ca="1" si="6277"/>
        <v>-2153.8695004749457</v>
      </c>
      <c r="AA4343" s="53">
        <f t="shared" ca="1" si="6277"/>
        <v>-43.216961879978733</v>
      </c>
      <c r="AB4343" s="53">
        <f t="shared" ca="1" si="6277"/>
        <v>-2197.0864623549246</v>
      </c>
      <c r="AC4343" s="53">
        <f t="shared" ca="1" si="6277"/>
        <v>-38.549715318290737</v>
      </c>
      <c r="AD4343" s="53">
        <f t="shared" ca="1" si="6277"/>
        <v>-863.50042059106704</v>
      </c>
      <c r="AE4343" s="53">
        <f t="shared" ca="1" si="6277"/>
        <v>-178.10260383817973</v>
      </c>
    </row>
    <row r="4344" spans="1:31" hidden="1" outlineLevel="1">
      <c r="E4344" s="51"/>
      <c r="F4344" s="99"/>
      <c r="G4344" s="48" t="str">
        <f>$G$14</f>
        <v>CUSTOMER</v>
      </c>
      <c r="H4344" s="53">
        <f t="shared" ref="H4344:AE4344" ca="1" si="6279">+H4224+H4256+H4264+H4200+H4208+H4216+H4240+H4248+H4312+H4320+H4328+H4336+H4304+H4296+H4232+H4288+H4280+H4272</f>
        <v>430031.80787945329</v>
      </c>
      <c r="I4344" s="53">
        <f t="shared" ca="1" si="6279"/>
        <v>198840.01068458729</v>
      </c>
      <c r="J4344" s="53">
        <f t="shared" ref="J4344:K4344" ca="1" si="6280">+J4224+J4256+J4264+J4200+J4208+J4216+J4240+J4248+J4312+J4320+J4328+J4336+J4304+J4296+J4232+J4288+J4280+J4272</f>
        <v>40.123522006658902</v>
      </c>
      <c r="K4344" s="53">
        <f t="shared" ca="1" si="6280"/>
        <v>23.145752178392122</v>
      </c>
      <c r="L4344" s="53">
        <f t="shared" ca="1" si="6279"/>
        <v>67946.641292625034</v>
      </c>
      <c r="M4344" s="53">
        <f t="shared" ca="1" si="6279"/>
        <v>4643.2765634788302</v>
      </c>
      <c r="N4344" s="53">
        <f t="shared" ca="1" si="6279"/>
        <v>782.35488235492903</v>
      </c>
      <c r="O4344" s="53">
        <f t="shared" ca="1" si="6279"/>
        <v>73372.272738458792</v>
      </c>
      <c r="P4344" s="53">
        <f t="shared" ca="1" si="6279"/>
        <v>5585.9215580848622</v>
      </c>
      <c r="Q4344" s="53">
        <f t="shared" ca="1" si="6279"/>
        <v>1632.3071322113115</v>
      </c>
      <c r="R4344" s="53">
        <f t="shared" ca="1" si="6279"/>
        <v>1924.1811439930632</v>
      </c>
      <c r="S4344" s="53">
        <f t="shared" ca="1" si="6279"/>
        <v>240.5362249194954</v>
      </c>
      <c r="T4344" s="53">
        <f t="shared" ca="1" si="6279"/>
        <v>9382.9460592087362</v>
      </c>
      <c r="U4344" s="53">
        <f t="shared" ca="1" si="6279"/>
        <v>36.714488857499099</v>
      </c>
      <c r="V4344" s="53">
        <f t="shared" ca="1" si="6279"/>
        <v>1157.2045487338451</v>
      </c>
      <c r="W4344" s="53">
        <f t="shared" ca="1" si="6279"/>
        <v>3234.4652908925618</v>
      </c>
      <c r="X4344" s="53">
        <f t="shared" ca="1" si="6279"/>
        <v>962.13563656294377</v>
      </c>
      <c r="Y4344" s="53">
        <f t="shared" ca="1" si="6279"/>
        <v>5390.5199650468494</v>
      </c>
      <c r="Z4344" s="53">
        <f t="shared" ca="1" si="6279"/>
        <v>1123.9293402791968</v>
      </c>
      <c r="AA4344" s="53">
        <f t="shared" ca="1" si="6279"/>
        <v>21.319822802739303</v>
      </c>
      <c r="AB4344" s="53">
        <f t="shared" ca="1" si="6279"/>
        <v>1145.2491630819361</v>
      </c>
      <c r="AC4344" s="53">
        <f t="shared" ca="1" si="6279"/>
        <v>109.83798970858312</v>
      </c>
      <c r="AD4344" s="53">
        <f t="shared" ca="1" si="6279"/>
        <v>125044.39486804084</v>
      </c>
      <c r="AE4344" s="53">
        <f t="shared" ca="1" si="6279"/>
        <v>16683.307137135194</v>
      </c>
    </row>
    <row r="4345" spans="1:31" collapsed="1">
      <c r="C4345" s="48" t="s">
        <v>394</v>
      </c>
      <c r="E4345" s="53">
        <f>+E4225+E4257+E4265+E4201+E4209+E4217+E4241+E4249+E4313+E4321+E4329+E4337+E4305+E4297+E4233+E4289+E4281+E4273</f>
        <v>10486153</v>
      </c>
      <c r="F4345" s="167"/>
      <c r="G4345" s="48" t="str">
        <f>$G$15</f>
        <v>TOTAL</v>
      </c>
      <c r="H4345" s="53">
        <f t="shared" ref="H4345:AE4345" ca="1" si="6281">+H4225+H4257+H4265+H4201+H4209+H4217+H4241+H4249+H4313+H4321+H4329+H4337+H4305+H4297+H4233+H4289+H4281+H4273</f>
        <v>10486153</v>
      </c>
      <c r="I4345" s="53">
        <f t="shared" ca="1" si="6281"/>
        <v>5897818.5178545117</v>
      </c>
      <c r="J4345" s="53">
        <f t="shared" ref="J4345:K4345" ca="1" si="6282">+J4225+J4257+J4265+J4201+J4209+J4217+J4241+J4249+J4313+J4321+J4329+J4337+J4305+J4297+J4233+J4289+J4281+J4273</f>
        <v>1238.5744008455047</v>
      </c>
      <c r="K4345" s="53">
        <f t="shared" ca="1" si="6282"/>
        <v>2057.6030145915533</v>
      </c>
      <c r="L4345" s="53">
        <f t="shared" ca="1" si="6281"/>
        <v>1372223.7722113002</v>
      </c>
      <c r="M4345" s="53">
        <f t="shared" ca="1" si="6281"/>
        <v>20746.216504064338</v>
      </c>
      <c r="N4345" s="53">
        <f t="shared" ca="1" si="6281"/>
        <v>2447.0095274223459</v>
      </c>
      <c r="O4345" s="53">
        <f t="shared" ca="1" si="6281"/>
        <v>1395416.9982427866</v>
      </c>
      <c r="P4345" s="53">
        <f t="shared" ca="1" si="6281"/>
        <v>760688.78292653395</v>
      </c>
      <c r="Q4345" s="53">
        <f t="shared" ca="1" si="6281"/>
        <v>123941.45278782098</v>
      </c>
      <c r="R4345" s="53">
        <f t="shared" ca="1" si="6281"/>
        <v>20432.744437877314</v>
      </c>
      <c r="S4345" s="53">
        <f t="shared" ca="1" si="6281"/>
        <v>877.29537261176392</v>
      </c>
      <c r="T4345" s="53">
        <f t="shared" ca="1" si="6281"/>
        <v>905940.27552484383</v>
      </c>
      <c r="U4345" s="53">
        <f t="shared" ca="1" si="6281"/>
        <v>34592.518988371659</v>
      </c>
      <c r="V4345" s="53">
        <f t="shared" ca="1" si="6281"/>
        <v>432819.58398663951</v>
      </c>
      <c r="W4345" s="53">
        <f t="shared" ca="1" si="6281"/>
        <v>1237888.0868929415</v>
      </c>
      <c r="X4345" s="53">
        <f t="shared" ca="1" si="6281"/>
        <v>203572.97530856653</v>
      </c>
      <c r="Y4345" s="53">
        <f t="shared" ca="1" si="6281"/>
        <v>1908873.165176519</v>
      </c>
      <c r="Z4345" s="53">
        <f t="shared" ca="1" si="6281"/>
        <v>209218.66575323796</v>
      </c>
      <c r="AA4345" s="53">
        <f t="shared" ca="1" si="6281"/>
        <v>3763.9652282720922</v>
      </c>
      <c r="AB4345" s="53">
        <f t="shared" ca="1" si="6281"/>
        <v>212982.63098151004</v>
      </c>
      <c r="AC4345" s="53">
        <f t="shared" ca="1" si="6281"/>
        <v>2816.4601724780537</v>
      </c>
      <c r="AD4345" s="53">
        <f t="shared" ca="1" si="6281"/>
        <v>139370.39354027162</v>
      </c>
      <c r="AE4345" s="53">
        <f t="shared" ca="1" si="6281"/>
        <v>19638.381091642645</v>
      </c>
    </row>
    <row r="4346" spans="1:31">
      <c r="E4346" s="4"/>
      <c r="F4346" s="167"/>
      <c r="G4346" s="7"/>
      <c r="H4346" s="4"/>
      <c r="I4346" s="4"/>
      <c r="J4346" s="46"/>
      <c r="K4346" s="46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  <c r="AC4346" s="4"/>
      <c r="AD4346" s="4"/>
      <c r="AE4346" s="4"/>
    </row>
    <row r="4347" spans="1:31" hidden="1" outlineLevel="1">
      <c r="E4347" s="9"/>
      <c r="F4347" s="99"/>
      <c r="G4347" s="48" t="str">
        <f>$G$8</f>
        <v>PRODUCTION</v>
      </c>
      <c r="H4347" s="4">
        <f t="shared" ref="H4347:AE4347" ca="1" si="6283">+H4338+H4184</f>
        <v>6402097.5055468492</v>
      </c>
      <c r="I4347" s="4">
        <f t="shared" ca="1" si="6283"/>
        <v>3294126.7552954098</v>
      </c>
      <c r="J4347" s="46">
        <f t="shared" ref="J4347:K4347" ca="1" si="6284">+J4338+J4184</f>
        <v>738.33032796514055</v>
      </c>
      <c r="K4347" s="46">
        <f t="shared" ca="1" si="6284"/>
        <v>1293.2136790373552</v>
      </c>
      <c r="L4347" s="4">
        <f t="shared" ca="1" si="6283"/>
        <v>767167.82277791959</v>
      </c>
      <c r="M4347" s="4">
        <f t="shared" ca="1" si="6283"/>
        <v>10679.265766840406</v>
      </c>
      <c r="N4347" s="4">
        <f t="shared" ca="1" si="6283"/>
        <v>1488.6161559814786</v>
      </c>
      <c r="O4347" s="4">
        <f t="shared" ca="1" si="6283"/>
        <v>779335.70470074168</v>
      </c>
      <c r="P4347" s="4">
        <f t="shared" ca="1" si="6283"/>
        <v>456343.0509311622</v>
      </c>
      <c r="Q4347" s="4">
        <f t="shared" ca="1" si="6283"/>
        <v>81839.359694416693</v>
      </c>
      <c r="R4347" s="4">
        <f t="shared" ca="1" si="6283"/>
        <v>16604.382118727925</v>
      </c>
      <c r="S4347" s="4">
        <f t="shared" ca="1" si="6283"/>
        <v>631.43686274001243</v>
      </c>
      <c r="T4347" s="4">
        <f t="shared" ca="1" si="6283"/>
        <v>555418.22960704681</v>
      </c>
      <c r="U4347" s="4">
        <f t="shared" ca="1" si="6283"/>
        <v>21647.557383748215</v>
      </c>
      <c r="V4347" s="4">
        <f t="shared" ca="1" si="6283"/>
        <v>291970.2475121803</v>
      </c>
      <c r="W4347" s="4">
        <f t="shared" ca="1" si="6283"/>
        <v>1116943.2419136805</v>
      </c>
      <c r="X4347" s="4">
        <f t="shared" ca="1" si="6283"/>
        <v>202198.6846018146</v>
      </c>
      <c r="Y4347" s="4">
        <f t="shared" ca="1" si="6283"/>
        <v>1632759.7314114233</v>
      </c>
      <c r="Z4347" s="4">
        <f t="shared" ca="1" si="6283"/>
        <v>125415.01855228479</v>
      </c>
      <c r="AA4347" s="4">
        <f t="shared" ca="1" si="6283"/>
        <v>2505.5765450463523</v>
      </c>
      <c r="AB4347" s="4">
        <f t="shared" ca="1" si="6283"/>
        <v>127920.59509733114</v>
      </c>
      <c r="AC4347" s="4">
        <f t="shared" ca="1" si="6283"/>
        <v>1654.1118869017369</v>
      </c>
      <c r="AD4347" s="4">
        <f t="shared" ca="1" si="6283"/>
        <v>7344.3527138745958</v>
      </c>
      <c r="AE4347" s="4">
        <f t="shared" ca="1" si="6283"/>
        <v>1506.4808271175643</v>
      </c>
    </row>
    <row r="4348" spans="1:31" hidden="1" outlineLevel="1">
      <c r="E4348" s="9"/>
      <c r="F4348" s="99"/>
      <c r="G4348" s="48" t="str">
        <f>$G$9</f>
        <v>BULKTRAN</v>
      </c>
      <c r="H4348" s="4">
        <f t="shared" ref="H4348:AE4348" ca="1" si="6285">+H4339+H4185</f>
        <v>2695550.8878341448</v>
      </c>
      <c r="I4348" s="4">
        <f t="shared" ca="1" si="6285"/>
        <v>1387159.4996804767</v>
      </c>
      <c r="J4348" s="46">
        <f t="shared" ref="J4348:K4348" ca="1" si="6286">+J4339+J4185</f>
        <v>310.61506795004823</v>
      </c>
      <c r="K4348" s="46">
        <f t="shared" ca="1" si="6286"/>
        <v>543.75602255442584</v>
      </c>
      <c r="L4348" s="4">
        <f t="shared" ca="1" si="6285"/>
        <v>323004.03852529015</v>
      </c>
      <c r="M4348" s="4">
        <f t="shared" ca="1" si="6285"/>
        <v>4496.3495518028831</v>
      </c>
      <c r="N4348" s="4">
        <f t="shared" ca="1" si="6285"/>
        <v>626.81797971870174</v>
      </c>
      <c r="O4348" s="4">
        <f t="shared" ca="1" si="6285"/>
        <v>328127.20605681173</v>
      </c>
      <c r="P4348" s="4">
        <f t="shared" ca="1" si="6285"/>
        <v>192141.61165499099</v>
      </c>
      <c r="Q4348" s="4">
        <f t="shared" ca="1" si="6285"/>
        <v>34444.911901223852</v>
      </c>
      <c r="R4348" s="4">
        <f t="shared" ca="1" si="6285"/>
        <v>6989.6800509313671</v>
      </c>
      <c r="S4348" s="4">
        <f t="shared" ca="1" si="6285"/>
        <v>265.91406198619279</v>
      </c>
      <c r="T4348" s="4">
        <f t="shared" ca="1" si="6285"/>
        <v>233842.11766913248</v>
      </c>
      <c r="U4348" s="4">
        <f t="shared" ca="1" si="6285"/>
        <v>9115.2859686868269</v>
      </c>
      <c r="V4348" s="4">
        <f t="shared" ca="1" si="6285"/>
        <v>122885.16585629105</v>
      </c>
      <c r="W4348" s="4">
        <f t="shared" ca="1" si="6285"/>
        <v>470187.40904967685</v>
      </c>
      <c r="X4348" s="4">
        <f t="shared" ca="1" si="6285"/>
        <v>85096.730943177216</v>
      </c>
      <c r="Y4348" s="4">
        <f t="shared" ca="1" si="6285"/>
        <v>687284.59181783174</v>
      </c>
      <c r="Z4348" s="4">
        <f t="shared" ca="1" si="6285"/>
        <v>52805.720960507308</v>
      </c>
      <c r="AA4348" s="4">
        <f t="shared" ca="1" si="6285"/>
        <v>1055.0511496036829</v>
      </c>
      <c r="AB4348" s="4">
        <f t="shared" ca="1" si="6285"/>
        <v>53860.772110111015</v>
      </c>
      <c r="AC4348" s="4">
        <f t="shared" ca="1" si="6285"/>
        <v>696.43545321205579</v>
      </c>
      <c r="AD4348" s="4">
        <f t="shared" ca="1" si="6285"/>
        <v>3091.7313510544045</v>
      </c>
      <c r="AE4348" s="4">
        <f t="shared" ca="1" si="6285"/>
        <v>634.16260500934573</v>
      </c>
    </row>
    <row r="4349" spans="1:31" hidden="1" outlineLevel="1">
      <c r="E4349" s="9"/>
      <c r="F4349" s="99"/>
      <c r="G4349" s="48" t="str">
        <f>$G$10</f>
        <v>SUBTRAN</v>
      </c>
      <c r="H4349" s="4">
        <f t="shared" ref="H4349:AE4349" ca="1" si="6287">+H4340+H4186</f>
        <v>744188.23025971232</v>
      </c>
      <c r="I4349" s="4">
        <f t="shared" ca="1" si="6287"/>
        <v>380415.52581746213</v>
      </c>
      <c r="J4349" s="46">
        <f t="shared" ref="J4349:K4349" ca="1" si="6288">+J4340+J4186</f>
        <v>61.998762577316228</v>
      </c>
      <c r="K4349" s="46">
        <f t="shared" ca="1" si="6288"/>
        <v>115.36810696989698</v>
      </c>
      <c r="L4349" s="4">
        <f t="shared" ca="1" si="6287"/>
        <v>89072.212929415764</v>
      </c>
      <c r="M4349" s="4">
        <f t="shared" ca="1" si="6287"/>
        <v>1245.3218776742385</v>
      </c>
      <c r="N4349" s="4">
        <f t="shared" ca="1" si="6287"/>
        <v>225.58247046906081</v>
      </c>
      <c r="O4349" s="4">
        <f t="shared" ca="1" si="6287"/>
        <v>90543.117277559038</v>
      </c>
      <c r="P4349" s="4">
        <f t="shared" ca="1" si="6287"/>
        <v>51429.797267066358</v>
      </c>
      <c r="Q4349" s="4">
        <f t="shared" ca="1" si="6287"/>
        <v>9245.8870741536794</v>
      </c>
      <c r="R4349" s="4">
        <f t="shared" ca="1" si="6287"/>
        <v>2428.5069214752602</v>
      </c>
      <c r="S4349" s="4">
        <f t="shared" ca="1" si="6287"/>
        <v>0</v>
      </c>
      <c r="T4349" s="4">
        <f t="shared" ca="1" si="6287"/>
        <v>63104.191262695291</v>
      </c>
      <c r="U4349" s="4">
        <f t="shared" ca="1" si="6287"/>
        <v>2322.1659813541792</v>
      </c>
      <c r="V4349" s="4">
        <f t="shared" ca="1" si="6287"/>
        <v>32537.50341491578</v>
      </c>
      <c r="W4349" s="4">
        <f t="shared" ca="1" si="6287"/>
        <v>160500.51481958633</v>
      </c>
      <c r="X4349" s="4">
        <f t="shared" ca="1" si="6287"/>
        <v>2.875675001903776E-156</v>
      </c>
      <c r="Y4349" s="4">
        <f t="shared" ca="1" si="6287"/>
        <v>195360.18421585634</v>
      </c>
      <c r="Z4349" s="4">
        <f t="shared" ca="1" si="6287"/>
        <v>14116.639553659707</v>
      </c>
      <c r="AA4349" s="4">
        <f t="shared" ca="1" si="6287"/>
        <v>283.54057030603758</v>
      </c>
      <c r="AB4349" s="4">
        <f t="shared" ca="1" si="6287"/>
        <v>14400.180123965742</v>
      </c>
      <c r="AC4349" s="4">
        <f t="shared" ca="1" si="6287"/>
        <v>187.66469262617613</v>
      </c>
      <c r="AD4349" s="4">
        <f t="shared" ca="1" si="6287"/>
        <v>0</v>
      </c>
      <c r="AE4349" s="4">
        <f t="shared" ca="1" si="6287"/>
        <v>0</v>
      </c>
    </row>
    <row r="4350" spans="1:31" hidden="1" outlineLevel="1">
      <c r="E4350" s="9"/>
      <c r="F4350" s="99"/>
      <c r="G4350" s="48" t="str">
        <f>$G$11</f>
        <v>DISTPRI</v>
      </c>
      <c r="H4350" s="4">
        <f t="shared" ref="H4350:AE4350" ca="1" si="6289">+H4341+H4187</f>
        <v>2642006.8163829269</v>
      </c>
      <c r="I4350" s="4">
        <f t="shared" ca="1" si="6289"/>
        <v>1730490.9654952097</v>
      </c>
      <c r="J4350" s="46">
        <f t="shared" ref="J4350:K4350" ca="1" si="6290">+J4341+J4187</f>
        <v>284.6666853465639</v>
      </c>
      <c r="K4350" s="46">
        <f t="shared" ca="1" si="6290"/>
        <v>526.79577852671559</v>
      </c>
      <c r="L4350" s="4">
        <f t="shared" ca="1" si="6289"/>
        <v>404449.2229576438</v>
      </c>
      <c r="M4350" s="4">
        <f t="shared" ca="1" si="6289"/>
        <v>5654.5047475082702</v>
      </c>
      <c r="N4350" s="4">
        <f t="shared" ca="1" si="6289"/>
        <v>0</v>
      </c>
      <c r="O4350" s="4">
        <f t="shared" ca="1" si="6289"/>
        <v>410103.72770515212</v>
      </c>
      <c r="P4350" s="4">
        <f t="shared" ca="1" si="6289"/>
        <v>234572.44498030024</v>
      </c>
      <c r="Q4350" s="4">
        <f t="shared" ca="1" si="6289"/>
        <v>42162.549696718394</v>
      </c>
      <c r="R4350" s="4">
        <f t="shared" ca="1" si="6289"/>
        <v>0</v>
      </c>
      <c r="S4350" s="4">
        <f t="shared" ca="1" si="6289"/>
        <v>0</v>
      </c>
      <c r="T4350" s="4">
        <f t="shared" ca="1" si="6289"/>
        <v>276734.99467701872</v>
      </c>
      <c r="U4350" s="4">
        <f t="shared" ca="1" si="6289"/>
        <v>10625.476528904015</v>
      </c>
      <c r="V4350" s="4">
        <f t="shared" ca="1" si="6289"/>
        <v>146698.25404836779</v>
      </c>
      <c r="W4350" s="4">
        <f t="shared" ca="1" si="6289"/>
        <v>-4.3600516651598372E-84</v>
      </c>
      <c r="X4350" s="4">
        <f t="shared" ca="1" si="6289"/>
        <v>4.4748944590689857E-156</v>
      </c>
      <c r="Y4350" s="4">
        <f t="shared" ca="1" si="6289"/>
        <v>157323.73057727184</v>
      </c>
      <c r="Z4350" s="4">
        <f t="shared" ca="1" si="6289"/>
        <v>64400.333786960429</v>
      </c>
      <c r="AA4350" s="4">
        <f t="shared" ca="1" si="6289"/>
        <v>1293.1527729962024</v>
      </c>
      <c r="AB4350" s="4">
        <f t="shared" ca="1" si="6289"/>
        <v>65693.486559956611</v>
      </c>
      <c r="AC4350" s="4">
        <f t="shared" ca="1" si="6289"/>
        <v>848.44890444529108</v>
      </c>
      <c r="AD4350" s="4">
        <f t="shared" ca="1" si="6289"/>
        <v>0</v>
      </c>
      <c r="AE4350" s="4">
        <f t="shared" ca="1" si="6289"/>
        <v>0</v>
      </c>
    </row>
    <row r="4351" spans="1:31" hidden="1" outlineLevel="1">
      <c r="E4351" s="9"/>
      <c r="F4351" s="99"/>
      <c r="G4351" s="48" t="str">
        <f>$G$12</f>
        <v>DISTSEC</v>
      </c>
      <c r="H4351" s="4">
        <f t="shared" ref="H4351:AE4351" ca="1" si="6291">+H4342+H4188</f>
        <v>1285350.4117513383</v>
      </c>
      <c r="I4351" s="4">
        <f t="shared" ca="1" si="6291"/>
        <v>953892.47177087492</v>
      </c>
      <c r="J4351" s="46">
        <f t="shared" ref="J4351:K4351" ca="1" si="6292">+J4342+J4188</f>
        <v>236.8942354368728</v>
      </c>
      <c r="K4351" s="46">
        <f t="shared" ca="1" si="6292"/>
        <v>306.92779322924332</v>
      </c>
      <c r="L4351" s="4">
        <f t="shared" ca="1" si="6291"/>
        <v>192069.32931307476</v>
      </c>
      <c r="M4351" s="4">
        <f t="shared" ca="1" si="6291"/>
        <v>0</v>
      </c>
      <c r="N4351" s="4">
        <f t="shared" ca="1" si="6291"/>
        <v>0</v>
      </c>
      <c r="O4351" s="4">
        <f t="shared" ca="1" si="6291"/>
        <v>192069.32931307476</v>
      </c>
      <c r="P4351" s="4">
        <f t="shared" ca="1" si="6291"/>
        <v>95889.294549358849</v>
      </c>
      <c r="Q4351" s="4">
        <f t="shared" ca="1" si="6291"/>
        <v>0</v>
      </c>
      <c r="R4351" s="4">
        <f t="shared" ca="1" si="6291"/>
        <v>0</v>
      </c>
      <c r="S4351" s="4">
        <f t="shared" ca="1" si="6291"/>
        <v>0</v>
      </c>
      <c r="T4351" s="4">
        <f t="shared" ca="1" si="6291"/>
        <v>95889.294549358849</v>
      </c>
      <c r="U4351" s="4">
        <f t="shared" ca="1" si="6291"/>
        <v>3592.0739280293137</v>
      </c>
      <c r="V4351" s="4">
        <f t="shared" ca="1" si="6291"/>
        <v>5.3503760671772484E-127</v>
      </c>
      <c r="W4351" s="4">
        <f t="shared" ca="1" si="6291"/>
        <v>-1.6541315024521968E-85</v>
      </c>
      <c r="X4351" s="4">
        <f t="shared" ca="1" si="6291"/>
        <v>0</v>
      </c>
      <c r="Y4351" s="4">
        <f t="shared" ca="1" si="6291"/>
        <v>3592.0739280293137</v>
      </c>
      <c r="Z4351" s="4">
        <f t="shared" ca="1" si="6291"/>
        <v>27133.481564908408</v>
      </c>
      <c r="AA4351" s="4">
        <f t="shared" ca="1" si="6291"/>
        <v>0</v>
      </c>
      <c r="AB4351" s="4">
        <f t="shared" ca="1" si="6291"/>
        <v>27133.481564908408</v>
      </c>
      <c r="AC4351" s="4">
        <f t="shared" ca="1" si="6291"/>
        <v>320.73382558104714</v>
      </c>
      <c r="AD4351" s="4">
        <f t="shared" ca="1" si="6291"/>
        <v>9864.3027184489129</v>
      </c>
      <c r="AE4351" s="4">
        <f t="shared" ca="1" si="6291"/>
        <v>2044.9020523963497</v>
      </c>
    </row>
    <row r="4352" spans="1:31" hidden="1" outlineLevel="1">
      <c r="E4352" s="9"/>
      <c r="F4352" s="99"/>
      <c r="G4352" s="48" t="str">
        <f>$G$13</f>
        <v>ENERGY</v>
      </c>
      <c r="H4352" s="4">
        <f t="shared" ref="H4352:AE4352" ca="1" si="6293">+H4343+H4189</f>
        <v>566658.10760724219</v>
      </c>
      <c r="I4352" s="4">
        <f t="shared" ca="1" si="6293"/>
        <v>221537.01863961865</v>
      </c>
      <c r="J4352" s="46">
        <f t="shared" ref="J4352:K4352" ca="1" si="6294">+J4343+J4189</f>
        <v>35.529896903698642</v>
      </c>
      <c r="K4352" s="46">
        <f t="shared" ca="1" si="6294"/>
        <v>103.04643881322995</v>
      </c>
      <c r="L4352" s="4">
        <f t="shared" ca="1" si="6293"/>
        <v>63856.893816473705</v>
      </c>
      <c r="M4352" s="4">
        <f t="shared" ca="1" si="6293"/>
        <v>891.32324228576113</v>
      </c>
      <c r="N4352" s="4">
        <f t="shared" ca="1" si="6293"/>
        <v>124.34395281171601</v>
      </c>
      <c r="O4352" s="4">
        <f t="shared" ca="1" si="6293"/>
        <v>64872.561011571182</v>
      </c>
      <c r="P4352" s="4">
        <f t="shared" ca="1" si="6293"/>
        <v>41412.306693076069</v>
      </c>
      <c r="Q4352" s="4">
        <f t="shared" ca="1" si="6293"/>
        <v>7413.4678338164067</v>
      </c>
      <c r="R4352" s="4">
        <f t="shared" ca="1" si="6293"/>
        <v>1508.7567746563825</v>
      </c>
      <c r="S4352" s="4">
        <f t="shared" ca="1" si="6293"/>
        <v>56.893063271673064</v>
      </c>
      <c r="T4352" s="4">
        <f t="shared" ca="1" si="6293"/>
        <v>50391.424364820516</v>
      </c>
      <c r="U4352" s="4">
        <f t="shared" ca="1" si="6293"/>
        <v>2170.6216004056414</v>
      </c>
      <c r="V4352" s="4">
        <f t="shared" ca="1" si="6293"/>
        <v>34415.871060567595</v>
      </c>
      <c r="W4352" s="4">
        <f t="shared" ca="1" si="6293"/>
        <v>147964.48230482626</v>
      </c>
      <c r="X4352" s="4">
        <f t="shared" ca="1" si="6293"/>
        <v>27846.127511052953</v>
      </c>
      <c r="Y4352" s="4">
        <f t="shared" ca="1" si="6293"/>
        <v>212397.10247685245</v>
      </c>
      <c r="Z4352" s="4">
        <f t="shared" ca="1" si="6293"/>
        <v>11386.214541341811</v>
      </c>
      <c r="AA4352" s="4">
        <f t="shared" ca="1" si="6293"/>
        <v>228.44766024228221</v>
      </c>
      <c r="AB4352" s="4">
        <f t="shared" ca="1" si="6293"/>
        <v>11614.662201584097</v>
      </c>
      <c r="AC4352" s="4">
        <f t="shared" ca="1" si="6293"/>
        <v>203.72311658752432</v>
      </c>
      <c r="AD4352" s="4">
        <f t="shared" ca="1" si="6293"/>
        <v>4562.4019484454593</v>
      </c>
      <c r="AE4352" s="4">
        <f t="shared" ca="1" si="6293"/>
        <v>940.63751204540199</v>
      </c>
    </row>
    <row r="4353" spans="1:31" hidden="1" outlineLevel="1">
      <c r="E4353" s="9"/>
      <c r="F4353" s="99"/>
      <c r="G4353" s="48" t="str">
        <f>$G$14</f>
        <v>CUSTOMER</v>
      </c>
      <c r="H4353" s="4">
        <f t="shared" ref="H4353:AE4353" ca="1" si="6295">+H4344+H4190</f>
        <v>579382.04061778821</v>
      </c>
      <c r="I4353" s="4">
        <f t="shared" ca="1" si="6295"/>
        <v>288694.35291049577</v>
      </c>
      <c r="J4353" s="46">
        <f t="shared" ref="J4353:K4353" ca="1" si="6296">+J4344+J4190</f>
        <v>58.393014604792491</v>
      </c>
      <c r="K4353" s="46">
        <f t="shared" ca="1" si="6296"/>
        <v>30.348310342403771</v>
      </c>
      <c r="L4353" s="4">
        <f t="shared" ca="1" si="6295"/>
        <v>90217.955121947947</v>
      </c>
      <c r="M4353" s="4">
        <f t="shared" ca="1" si="6295"/>
        <v>5874.2056734220705</v>
      </c>
      <c r="N4353" s="4">
        <f t="shared" ca="1" si="6295"/>
        <v>990.53523124260073</v>
      </c>
      <c r="O4353" s="4">
        <f t="shared" ca="1" si="6295"/>
        <v>97082.696026612626</v>
      </c>
      <c r="P4353" s="4">
        <f t="shared" ca="1" si="6295"/>
        <v>7152.9571656993567</v>
      </c>
      <c r="Q4353" s="4">
        <f t="shared" ca="1" si="6295"/>
        <v>2065.5013268686616</v>
      </c>
      <c r="R4353" s="4">
        <f t="shared" ca="1" si="6295"/>
        <v>2431.599411863358</v>
      </c>
      <c r="S4353" s="4">
        <f t="shared" ca="1" si="6295"/>
        <v>304.55442305707618</v>
      </c>
      <c r="T4353" s="4">
        <f t="shared" ca="1" si="6295"/>
        <v>11954.612327488459</v>
      </c>
      <c r="U4353" s="4">
        <f t="shared" ca="1" si="6295"/>
        <v>47.432414603674843</v>
      </c>
      <c r="V4353" s="4">
        <f t="shared" ca="1" si="6295"/>
        <v>1465.4153259983841</v>
      </c>
      <c r="W4353" s="4">
        <f t="shared" ca="1" si="6295"/>
        <v>4085.7235952152901</v>
      </c>
      <c r="X4353" s="4">
        <f t="shared" ca="1" si="6295"/>
        <v>1213.8296939907073</v>
      </c>
      <c r="Y4353" s="4">
        <f t="shared" ca="1" si="6295"/>
        <v>6812.4010298080548</v>
      </c>
      <c r="Z4353" s="4">
        <f t="shared" ca="1" si="6295"/>
        <v>1443.4962862533405</v>
      </c>
      <c r="AA4353" s="4">
        <f t="shared" ca="1" si="6295"/>
        <v>27.012984726629437</v>
      </c>
      <c r="AB4353" s="4">
        <f t="shared" ca="1" si="6295"/>
        <v>1470.5092709799706</v>
      </c>
      <c r="AC4353" s="4">
        <f t="shared" ca="1" si="6295"/>
        <v>139.83736134767224</v>
      </c>
      <c r="AD4353" s="4">
        <f t="shared" ca="1" si="6295"/>
        <v>151619.91178732045</v>
      </c>
      <c r="AE4353" s="4">
        <f t="shared" ca="1" si="6295"/>
        <v>21518.978578787748</v>
      </c>
    </row>
    <row r="4354" spans="1:31" collapsed="1">
      <c r="B4354" s="97" t="s">
        <v>334</v>
      </c>
      <c r="E4354" s="53">
        <f>+E4345+E4191</f>
        <v>14915234</v>
      </c>
      <c r="F4354" s="167"/>
      <c r="G4354" s="48" t="str">
        <f>$G$15</f>
        <v>TOTAL</v>
      </c>
      <c r="H4354" s="4">
        <f t="shared" ref="H4354:AE4354" ca="1" si="6297">+H4345+H4191</f>
        <v>14915234</v>
      </c>
      <c r="I4354" s="4">
        <f t="shared" ca="1" si="6297"/>
        <v>8256316.5896095457</v>
      </c>
      <c r="J4354" s="46">
        <f t="shared" ref="J4354:K4354" ca="1" si="6298">+J4345+J4191</f>
        <v>1726.4279907844334</v>
      </c>
      <c r="K4354" s="46">
        <f t="shared" ca="1" si="6298"/>
        <v>2919.4561294732703</v>
      </c>
      <c r="L4354" s="4">
        <f t="shared" ca="1" si="6297"/>
        <v>1929837.475441766</v>
      </c>
      <c r="M4354" s="4">
        <f t="shared" ca="1" si="6297"/>
        <v>28840.970859533631</v>
      </c>
      <c r="N4354" s="4">
        <f t="shared" ca="1" si="6297"/>
        <v>3455.8957902235593</v>
      </c>
      <c r="O4354" s="4">
        <f t="shared" ca="1" si="6297"/>
        <v>1962134.3420915229</v>
      </c>
      <c r="P4354" s="4">
        <f t="shared" ca="1" si="6297"/>
        <v>1078941.4632416537</v>
      </c>
      <c r="Q4354" s="4">
        <f t="shared" ca="1" si="6297"/>
        <v>177171.67752719764</v>
      </c>
      <c r="R4354" s="4">
        <f t="shared" ca="1" si="6297"/>
        <v>29962.925277654278</v>
      </c>
      <c r="S4354" s="4">
        <f t="shared" ca="1" si="6297"/>
        <v>1258.7984110549542</v>
      </c>
      <c r="T4354" s="4">
        <f t="shared" ca="1" si="6297"/>
        <v>1287334.8644575607</v>
      </c>
      <c r="U4354" s="4">
        <f t="shared" ca="1" si="6297"/>
        <v>49520.613805731875</v>
      </c>
      <c r="V4354" s="4">
        <f t="shared" ca="1" si="6297"/>
        <v>629972.45721832081</v>
      </c>
      <c r="W4354" s="4">
        <f t="shared" ca="1" si="6297"/>
        <v>1899681.3716829848</v>
      </c>
      <c r="X4354" s="4">
        <f t="shared" ca="1" si="6297"/>
        <v>316355.37275003549</v>
      </c>
      <c r="Y4354" s="4">
        <f t="shared" ca="1" si="6297"/>
        <v>2895529.815457073</v>
      </c>
      <c r="Z4354" s="4">
        <f t="shared" ca="1" si="6297"/>
        <v>296700.9052459157</v>
      </c>
      <c r="AA4354" s="4">
        <f t="shared" ca="1" si="6297"/>
        <v>5392.7816829211861</v>
      </c>
      <c r="AB4354" s="4">
        <f t="shared" ca="1" si="6297"/>
        <v>302093.68692883692</v>
      </c>
      <c r="AC4354" s="4">
        <f t="shared" ca="1" si="6297"/>
        <v>4050.9552407015021</v>
      </c>
      <c r="AD4354" s="4">
        <f t="shared" ca="1" si="6297"/>
        <v>176482.70051914384</v>
      </c>
      <c r="AE4354" s="4">
        <f t="shared" ca="1" si="6297"/>
        <v>26645.161575356418</v>
      </c>
    </row>
    <row r="4355" spans="1:31" s="44" customFormat="1">
      <c r="A4355" s="49"/>
      <c r="B4355" s="97"/>
      <c r="C4355" s="48"/>
      <c r="D4355" s="48"/>
      <c r="E4355" s="53"/>
      <c r="F4355" s="167"/>
      <c r="G4355" s="48"/>
      <c r="H4355" s="46"/>
      <c r="I4355" s="46"/>
      <c r="J4355" s="46"/>
      <c r="K4355" s="46"/>
      <c r="L4355" s="46"/>
      <c r="M4355" s="46"/>
      <c r="N4355" s="46"/>
      <c r="O4355" s="46"/>
      <c r="P4355" s="46"/>
      <c r="Q4355" s="46"/>
      <c r="R4355" s="46"/>
      <c r="S4355" s="46"/>
      <c r="T4355" s="46"/>
      <c r="U4355" s="46"/>
      <c r="V4355" s="46"/>
      <c r="W4355" s="46"/>
      <c r="X4355" s="46"/>
      <c r="Y4355" s="46"/>
      <c r="Z4355" s="46"/>
      <c r="AA4355" s="46"/>
      <c r="AB4355" s="46"/>
      <c r="AC4355" s="46"/>
      <c r="AD4355" s="46"/>
      <c r="AE4355" s="46"/>
    </row>
    <row r="4356" spans="1:31" hidden="1" outlineLevel="1">
      <c r="E4356" s="44"/>
      <c r="F4356" s="167" t="str">
        <f>F4363</f>
        <v>RB_GUP</v>
      </c>
      <c r="G4356" s="48" t="str">
        <f>$G$8</f>
        <v>PRODUCTION</v>
      </c>
      <c r="H4356" s="4">
        <f t="shared" ref="H4356:H4363" ca="1" si="6299">SUBTOTAL(9,I4356:AE4356)</f>
        <v>-9.4962351162387186</v>
      </c>
      <c r="I4356" s="5">
        <f t="shared" ref="I4356:N4356" ca="1" si="6300">VLOOKUP(CONCATENATE($F4356," ",$G4356),AllocFactorMatrix,(I$4+1),FALSE)*$E4363</f>
        <v>-4.8836376527593739</v>
      </c>
      <c r="J4356" s="47">
        <f t="shared" ca="1" si="6300"/>
        <v>-1.0925534600744486E-3</v>
      </c>
      <c r="K4356" s="47">
        <f t="shared" ca="1" si="6300"/>
        <v>-1.9129832060910804E-3</v>
      </c>
      <c r="L4356" s="5">
        <f t="shared" ca="1" si="6300"/>
        <v>-1.1382170895837416</v>
      </c>
      <c r="M4356" s="5">
        <f t="shared" ca="1" si="6300"/>
        <v>-1.5838276315290636E-2</v>
      </c>
      <c r="N4356" s="5">
        <f t="shared" ca="1" si="6300"/>
        <v>-2.2058554595121528E-3</v>
      </c>
      <c r="O4356" s="5">
        <f t="shared" ref="O4356:O4363" ca="1" si="6301">SUBTOTAL(9,L4356:N4356)</f>
        <v>-1.1562612213585444</v>
      </c>
      <c r="P4356" s="5">
        <f ca="1">VLOOKUP(CONCATENATE($F4356," ",$G4356),AllocFactorMatrix,(P$4+1),FALSE)*$E4363</f>
        <v>-0.67700322567892912</v>
      </c>
      <c r="Q4356" s="5">
        <f ca="1">VLOOKUP(CONCATENATE($F4356," ",$G4356),AllocFactorMatrix,(Q$4+1),FALSE)*$E4363</f>
        <v>-0.12149430742790185</v>
      </c>
      <c r="R4356" s="5">
        <f ca="1">VLOOKUP(CONCATENATE($F4356," ",$G4356),AllocFactorMatrix,(R$4+1),FALSE)*$E4363</f>
        <v>-2.4637805719441273E-2</v>
      </c>
      <c r="S4356" s="5">
        <f ca="1">VLOOKUP(CONCATENATE($F4356," ",$G4356),AllocFactorMatrix,(S$4+1),FALSE)*$E4363</f>
        <v>-9.3560953043874523E-4</v>
      </c>
      <c r="T4356" s="5">
        <f ca="1">SUBTOTAL(9,P4356:S4356)</f>
        <v>-0.82407094835671091</v>
      </c>
      <c r="U4356" s="5">
        <f ca="1">VLOOKUP(CONCATENATE($F4356," ",$G4356),AllocFactorMatrix,(U$4+1),FALSE)*$E4363</f>
        <v>-3.2108800744414252E-2</v>
      </c>
      <c r="V4356" s="5">
        <f ca="1">VLOOKUP(CONCATENATE($F4356," ",$G4356),AllocFactorMatrix,(V$4+1),FALSE)*$E4363</f>
        <v>-0.43348735126404842</v>
      </c>
      <c r="W4356" s="5">
        <f ca="1">VLOOKUP(CONCATENATE($F4356," ",$G4356),AllocFactorMatrix,(W$4+1),FALSE)*$E4363</f>
        <v>-1.6579151038287889</v>
      </c>
      <c r="X4356" s="5">
        <f ca="1">VLOOKUP(CONCATENATE($F4356," ",$G4356),AllocFactorMatrix,(X$4+1),FALSE)*$E4363</f>
        <v>-0.30034669770752209</v>
      </c>
      <c r="Y4356" s="5">
        <f ca="1">SUBTOTAL(9,U4356:X4356)</f>
        <v>-2.4238579535447737</v>
      </c>
      <c r="Z4356" s="5">
        <f ca="1">VLOOKUP(CONCATENATE($F4356," ",$G4356),AllocFactorMatrix,(Z$4+1),FALSE)*$E4363</f>
        <v>-0.18608731359610944</v>
      </c>
      <c r="AA4356" s="5">
        <f ca="1">VLOOKUP(CONCATENATE($F4356," ",$G4356),AllocFactorMatrix,(AA$4+1),FALSE)*$E4363</f>
        <v>-3.7166409466092864E-3</v>
      </c>
      <c r="AB4356" s="5">
        <f t="shared" ref="AB4356:AB4363" ca="1" si="6302">SUBTOTAL(9,Z4356:AA4356)</f>
        <v>-0.18980395454271873</v>
      </c>
      <c r="AC4356" s="5">
        <f ca="1">VLOOKUP(CONCATENATE($F4356," ",$G4356),AllocFactorMatrix,(AC$4+1),FALSE)*$E4363</f>
        <v>-2.4547927190477431E-3</v>
      </c>
      <c r="AD4356" s="5">
        <f ca="1">VLOOKUP(CONCATENATE($F4356," ",$G4356),AllocFactorMatrix,(AD$4+1),FALSE)*$E4363</f>
        <v>-1.0905586925409116E-2</v>
      </c>
      <c r="AE4356" s="5">
        <f ca="1">VLOOKUP(CONCATENATE($F4356," ",$G4356),AllocFactorMatrix,(AE$4+1),FALSE)*$E4363</f>
        <v>-2.2374693659778931E-3</v>
      </c>
    </row>
    <row r="4357" spans="1:31" hidden="1" outlineLevel="1">
      <c r="E4357" s="44"/>
      <c r="F4357" s="167" t="str">
        <f>F4363</f>
        <v>RB_GUP</v>
      </c>
      <c r="G4357" s="48" t="str">
        <f>$G$9</f>
        <v>BULKTRAN</v>
      </c>
      <c r="H4357" s="4">
        <f t="shared" ca="1" si="6299"/>
        <v>-5.1569729137964986</v>
      </c>
      <c r="I4357" s="5">
        <f t="shared" ref="I4357:N4357" ca="1" si="6303">VLOOKUP(CONCATENATE($F4357," ",$G4357),AllocFactorMatrix,(I$4+1),FALSE)*$E4363</f>
        <v>-2.6520812498640005</v>
      </c>
      <c r="J4357" s="47">
        <f t="shared" ca="1" si="6303"/>
        <v>-5.9331603856815646E-4</v>
      </c>
      <c r="K4357" s="47">
        <f t="shared" ca="1" si="6303"/>
        <v>-1.0388540782325017E-3</v>
      </c>
      <c r="L4357" s="5">
        <f t="shared" ca="1" si="6303"/>
        <v>-0.61811387662108941</v>
      </c>
      <c r="M4357" s="5">
        <f t="shared" ca="1" si="6303"/>
        <v>-8.6010467263503629E-3</v>
      </c>
      <c r="N4357" s="5">
        <f t="shared" ca="1" si="6303"/>
        <v>-1.1978996641523695E-3</v>
      </c>
      <c r="O4357" s="5">
        <f t="shared" ca="1" si="6301"/>
        <v>-0.62791282301159212</v>
      </c>
      <c r="P4357" s="5">
        <f ca="1">VLOOKUP(CONCATENATE($F4357," ",$G4357),AllocFactorMatrix,(P$4+1),FALSE)*$E4363</f>
        <v>-0.36764962689360287</v>
      </c>
      <c r="Q4357" s="5">
        <f ca="1">VLOOKUP(CONCATENATE($F4357," ",$G4357),AllocFactorMatrix,(Q$4+1),FALSE)*$E4363</f>
        <v>-6.597802654598936E-2</v>
      </c>
      <c r="R4357" s="5">
        <f ca="1">VLOOKUP(CONCATENATE($F4357," ",$G4357),AllocFactorMatrix,(R$4+1),FALSE)*$E4363</f>
        <v>-1.3379670489968217E-2</v>
      </c>
      <c r="S4357" s="5">
        <f ca="1">VLOOKUP(CONCATENATE($F4357," ",$G4357),AllocFactorMatrix,(S$4+1),FALSE)*$E4363</f>
        <v>-5.0808693627559702E-4</v>
      </c>
      <c r="T4357" s="5">
        <f t="shared" ref="T4357:T4363" ca="1" si="6304">SUBTOTAL(9,P4357:S4357)</f>
        <v>-0.44751541086583602</v>
      </c>
      <c r="U4357" s="5">
        <f ca="1">VLOOKUP(CONCATENATE($F4357," ",$G4357),AllocFactorMatrix,(U$4+1),FALSE)*$E4363</f>
        <v>-1.7436827722418266E-2</v>
      </c>
      <c r="V4357" s="5">
        <f ca="1">VLOOKUP(CONCATENATE($F4357," ",$G4357),AllocFactorMatrix,(V$4+1),FALSE)*$E4363</f>
        <v>-0.23540724314200825</v>
      </c>
      <c r="W4357" s="5">
        <f ca="1">VLOOKUP(CONCATENATE($F4357," ",$G4357),AllocFactorMatrix,(W$4+1),FALSE)*$E4363</f>
        <v>-0.90033820552724464</v>
      </c>
      <c r="X4357" s="5">
        <f ca="1">VLOOKUP(CONCATENATE($F4357," ",$G4357),AllocFactorMatrix,(X$4+1),FALSE)*$E4363</f>
        <v>-0.16310461628917608</v>
      </c>
      <c r="Y4357" s="5">
        <f t="shared" ref="Y4357:Y4363" ca="1" si="6305">SUBTOTAL(9,U4357:X4357)</f>
        <v>-1.3162868926808471</v>
      </c>
      <c r="Z4357" s="5">
        <f ca="1">VLOOKUP(CONCATENATE($F4357," ",$G4357),AllocFactorMatrix,(Z$4+1),FALSE)*$E4363</f>
        <v>-0.10105554717945833</v>
      </c>
      <c r="AA4357" s="5">
        <f ca="1">VLOOKUP(CONCATENATE($F4357," ",$G4357),AllocFactorMatrix,(AA$4+1),FALSE)*$E4363</f>
        <v>-2.0183384738648512E-3</v>
      </c>
      <c r="AB4357" s="5">
        <f t="shared" ca="1" si="6302"/>
        <v>-0.10307388565332318</v>
      </c>
      <c r="AC4357" s="5">
        <f ca="1">VLOOKUP(CONCATENATE($F4357," ",$G4357),AllocFactorMatrix,(AC$4+1),FALSE)*$E4363</f>
        <v>-1.3330861553192228E-3</v>
      </c>
      <c r="AD4357" s="5">
        <f ca="1">VLOOKUP(CONCATENATE($F4357," ",$G4357),AllocFactorMatrix,(AD$4+1),FALSE)*$E4363</f>
        <v>-5.922327711454514E-3</v>
      </c>
      <c r="AE4357" s="5">
        <f ca="1">VLOOKUP(CONCATENATE($F4357," ",$G4357),AllocFactorMatrix,(AE$4+1),FALSE)*$E4363</f>
        <v>-1.2150677373253191E-3</v>
      </c>
    </row>
    <row r="4358" spans="1:31" hidden="1" outlineLevel="1">
      <c r="E4358" s="44"/>
      <c r="F4358" s="167" t="str">
        <f>F4363</f>
        <v>RB_GUP</v>
      </c>
      <c r="G4358" s="48" t="str">
        <f>$G$10</f>
        <v>SUBTRAN</v>
      </c>
      <c r="H4358" s="4">
        <f t="shared" ca="1" si="6299"/>
        <v>-1.4278300276567342</v>
      </c>
      <c r="I4358" s="5">
        <f t="shared" ref="I4358:N4358" ca="1" si="6306">VLOOKUP(CONCATENATE($F4358," ",$G4358),AllocFactorMatrix,(I$4+1),FALSE)*$E4363</f>
        <v>-0.72943577440944263</v>
      </c>
      <c r="J4358" s="47">
        <f t="shared" ca="1" si="6306"/>
        <v>-1.1877755297664546E-4</v>
      </c>
      <c r="K4358" s="47">
        <f t="shared" ca="1" si="6306"/>
        <v>-2.2106542031522251E-4</v>
      </c>
      <c r="L4358" s="5">
        <f t="shared" ca="1" si="6306"/>
        <v>-0.17094426823503261</v>
      </c>
      <c r="M4358" s="5">
        <f t="shared" ca="1" si="6306"/>
        <v>-2.3890818470802991E-3</v>
      </c>
      <c r="N4358" s="5">
        <f t="shared" ca="1" si="6306"/>
        <v>-4.3241271404613772E-4</v>
      </c>
      <c r="O4358" s="5">
        <f t="shared" ca="1" si="6301"/>
        <v>-0.17376576279615907</v>
      </c>
      <c r="P4358" s="5">
        <f ca="1">VLOOKUP(CONCATENATE($F4358," ",$G4358),AllocFactorMatrix,(P$4+1),FALSE)*$E4363</f>
        <v>-9.8691850490989788E-2</v>
      </c>
      <c r="Q4358" s="5">
        <f ca="1">VLOOKUP(CONCATENATE($F4358," ",$G4358),AllocFactorMatrix,(Q$4+1),FALSE)*$E4363</f>
        <v>-1.7760561342906142E-2</v>
      </c>
      <c r="R4358" s="5">
        <f ca="1">VLOOKUP(CONCATENATE($F4358," ",$G4358),AllocFactorMatrix,(R$4+1),FALSE)*$E4363</f>
        <v>-4.6620104185674961E-3</v>
      </c>
      <c r="S4358" s="5">
        <f ca="1">VLOOKUP(CONCATENATE($F4358," ",$G4358),AllocFactorMatrix,(S$4+1),FALSE)*$E4363</f>
        <v>0</v>
      </c>
      <c r="T4358" s="5">
        <f t="shared" ca="1" si="6304"/>
        <v>-0.12111442225246342</v>
      </c>
      <c r="U4358" s="5">
        <f ca="1">VLOOKUP(CONCATENATE($F4358," ",$G4358),AllocFactorMatrix,(U$4+1),FALSE)*$E4363</f>
        <v>-4.4550143625278621E-3</v>
      </c>
      <c r="V4358" s="5">
        <f ca="1">VLOOKUP(CONCATENATE($F4358," ",$G4358),AllocFactorMatrix,(V$4+1),FALSE)*$E4363</f>
        <v>-6.2508171442726995E-2</v>
      </c>
      <c r="W4358" s="5">
        <f ca="1">VLOOKUP(CONCATENATE($F4358," ",$G4358),AllocFactorMatrix,(W$4+1),FALSE)*$E4363</f>
        <v>-0.308213503209463</v>
      </c>
      <c r="X4358" s="5">
        <f ca="1">VLOOKUP(CONCATENATE($F4358," ",$G4358),AllocFactorMatrix,(X$4+1),FALSE)*$E4363</f>
        <v>0</v>
      </c>
      <c r="Y4358" s="5">
        <f t="shared" ca="1" si="6305"/>
        <v>-0.37517668901471785</v>
      </c>
      <c r="Z4358" s="5">
        <f ca="1">VLOOKUP(CONCATENATE($F4358," ",$G4358),AllocFactorMatrix,(Z$4+1),FALSE)*$E4363</f>
        <v>-2.7093290425540675E-2</v>
      </c>
      <c r="AA4358" s="5">
        <f ca="1">VLOOKUP(CONCATENATE($F4358," ",$G4358),AllocFactorMatrix,(AA$4+1),FALSE)*$E4363</f>
        <v>-5.4399309391881055E-4</v>
      </c>
      <c r="AB4358" s="5">
        <f t="shared" ca="1" si="6302"/>
        <v>-2.7637283519459484E-2</v>
      </c>
      <c r="AC4358" s="5">
        <f ca="1">VLOOKUP(CONCATENATE($F4358," ",$G4358),AllocFactorMatrix,(AC$4+1),FALSE)*$E4363</f>
        <v>-3.602526911994863E-4</v>
      </c>
      <c r="AD4358" s="5">
        <f ca="1">VLOOKUP(CONCATENATE($F4358," ",$G4358),AllocFactorMatrix,(AD$4+1),FALSE)*$E4363</f>
        <v>0</v>
      </c>
      <c r="AE4358" s="5">
        <f ca="1">VLOOKUP(CONCATENATE($F4358," ",$G4358),AllocFactorMatrix,(AE$4+1),FALSE)*$E4363</f>
        <v>0</v>
      </c>
    </row>
    <row r="4359" spans="1:31" hidden="1" outlineLevel="1">
      <c r="E4359" s="44"/>
      <c r="F4359" s="167" t="str">
        <f>F4363</f>
        <v>RB_GUP</v>
      </c>
      <c r="G4359" s="48" t="str">
        <f>$G$11</f>
        <v>DISTPRI</v>
      </c>
      <c r="H4359" s="4">
        <f t="shared" ca="1" si="6299"/>
        <v>-5.712522578157758</v>
      </c>
      <c r="I4359" s="5">
        <f t="shared" ref="I4359:N4359" ca="1" si="6307">VLOOKUP(CONCATENATE($F4359," ",$G4359),AllocFactorMatrix,(I$4+1),FALSE)*$E4363</f>
        <v>-3.7399860491984911</v>
      </c>
      <c r="J4359" s="47">
        <f t="shared" ca="1" si="6307"/>
        <v>-6.1411113279506897E-4</v>
      </c>
      <c r="K4359" s="47">
        <f t="shared" ca="1" si="6307"/>
        <v>-1.1362814992368945E-3</v>
      </c>
      <c r="L4359" s="5">
        <f t="shared" ca="1" si="6307"/>
        <v>-0.87505746367412995</v>
      </c>
      <c r="M4359" s="5">
        <f t="shared" ca="1" si="6307"/>
        <v>-1.222799503309078E-2</v>
      </c>
      <c r="N4359" s="5">
        <f t="shared" ca="1" si="6307"/>
        <v>0</v>
      </c>
      <c r="O4359" s="5">
        <f t="shared" ca="1" si="6301"/>
        <v>-0.88728545870722075</v>
      </c>
      <c r="P4359" s="5">
        <f ca="1">VLOOKUP(CONCATENATE($F4359," ",$G4359),AllocFactorMatrix,(P$4+1),FALSE)*$E4363</f>
        <v>-0.50746395328010452</v>
      </c>
      <c r="Q4359" s="5">
        <f ca="1">VLOOKUP(CONCATENATE($F4359," ",$G4359),AllocFactorMatrix,(Q$4+1),FALSE)*$E4363</f>
        <v>-9.1315280425554826E-2</v>
      </c>
      <c r="R4359" s="5">
        <f ca="1">VLOOKUP(CONCATENATE($F4359," ",$G4359),AllocFactorMatrix,(R$4+1),FALSE)*$E4363</f>
        <v>0</v>
      </c>
      <c r="S4359" s="5">
        <f ca="1">VLOOKUP(CONCATENATE($F4359," ",$G4359),AllocFactorMatrix,(S$4+1),FALSE)*$E4363</f>
        <v>0</v>
      </c>
      <c r="T4359" s="5">
        <f t="shared" ca="1" si="6304"/>
        <v>-0.59877923370565933</v>
      </c>
      <c r="U4359" s="5">
        <f ca="1">VLOOKUP(CONCATENATE($F4359," ",$G4359),AllocFactorMatrix,(U$4+1),FALSE)*$E4363</f>
        <v>-2.2979738659378378E-2</v>
      </c>
      <c r="V4359" s="5">
        <f ca="1">VLOOKUP(CONCATENATE($F4359," ",$G4359),AllocFactorMatrix,(V$4+1),FALSE)*$E4363</f>
        <v>-0.31776067367443728</v>
      </c>
      <c r="W4359" s="5">
        <f ca="1">VLOOKUP(CONCATENATE($F4359," ",$G4359),AllocFactorMatrix,(W$4+1),FALSE)*$E4363</f>
        <v>0</v>
      </c>
      <c r="X4359" s="5">
        <f ca="1">VLOOKUP(CONCATENATE($F4359," ",$G4359),AllocFactorMatrix,(X$4+1),FALSE)*$E4363</f>
        <v>0</v>
      </c>
      <c r="Y4359" s="5">
        <f t="shared" ca="1" si="6305"/>
        <v>-0.34074041233381563</v>
      </c>
      <c r="Z4359" s="5">
        <f ca="1">VLOOKUP(CONCATENATE($F4359," ",$G4359),AllocFactorMatrix,(Z$4+1),FALSE)*$E4363</f>
        <v>-0.13934777416814026</v>
      </c>
      <c r="AA4359" s="5">
        <f ca="1">VLOOKUP(CONCATENATE($F4359," ",$G4359),AllocFactorMatrix,(AA$4+1),FALSE)*$E4363</f>
        <v>-2.7969295803390742E-3</v>
      </c>
      <c r="AB4359" s="5">
        <f t="shared" ca="1" si="6302"/>
        <v>-0.14214470374847935</v>
      </c>
      <c r="AC4359" s="5">
        <f ca="1">VLOOKUP(CONCATENATE($F4359," ",$G4359),AllocFactorMatrix,(AC$4+1),FALSE)*$E4363</f>
        <v>-1.8363278320608189E-3</v>
      </c>
      <c r="AD4359" s="5">
        <f ca="1">VLOOKUP(CONCATENATE($F4359," ",$G4359),AllocFactorMatrix,(AD$4+1),FALSE)*$E4363</f>
        <v>0</v>
      </c>
      <c r="AE4359" s="5">
        <f ca="1">VLOOKUP(CONCATENATE($F4359," ",$G4359),AllocFactorMatrix,(AE$4+1),FALSE)*$E4363</f>
        <v>0</v>
      </c>
    </row>
    <row r="4360" spans="1:31" hidden="1" outlineLevel="1">
      <c r="E4360" s="44"/>
      <c r="F4360" s="167" t="str">
        <f>F4363</f>
        <v>RB_GUP</v>
      </c>
      <c r="G4360" s="48" t="str">
        <f>$G$12</f>
        <v>DISTSEC</v>
      </c>
      <c r="H4360" s="4">
        <f t="shared" ca="1" si="6299"/>
        <v>-2.73850637368104</v>
      </c>
      <c r="I4360" s="5">
        <f t="shared" ref="I4360:N4360" ca="1" si="6308">VLOOKUP(CONCATENATE($F4360," ",$G4360),AllocFactorMatrix,(I$4+1),FALSE)*$E4363</f>
        <v>-2.0317558407875014</v>
      </c>
      <c r="J4360" s="47">
        <f t="shared" ca="1" si="6308"/>
        <v>-5.036618007316073E-4</v>
      </c>
      <c r="K4360" s="47">
        <f t="shared" ca="1" si="6308"/>
        <v>-6.5238083638070377E-4</v>
      </c>
      <c r="L4360" s="5">
        <f t="shared" ca="1" si="6308"/>
        <v>-0.40953454868858097</v>
      </c>
      <c r="M4360" s="5">
        <f t="shared" ca="1" si="6308"/>
        <v>0</v>
      </c>
      <c r="N4360" s="5">
        <f t="shared" ca="1" si="6308"/>
        <v>0</v>
      </c>
      <c r="O4360" s="5">
        <f t="shared" ca="1" si="6301"/>
        <v>-0.40953454868858097</v>
      </c>
      <c r="P4360" s="5">
        <f ca="1">VLOOKUP(CONCATENATE($F4360," ",$G4360),AllocFactorMatrix,(P$4+1),FALSE)*$E4363</f>
        <v>-0.20443711808514958</v>
      </c>
      <c r="Q4360" s="5">
        <f ca="1">VLOOKUP(CONCATENATE($F4360," ",$G4360),AllocFactorMatrix,(Q$4+1),FALSE)*$E4363</f>
        <v>0</v>
      </c>
      <c r="R4360" s="5">
        <f ca="1">VLOOKUP(CONCATENATE($F4360," ",$G4360),AllocFactorMatrix,(R$4+1),FALSE)*$E4363</f>
        <v>0</v>
      </c>
      <c r="S4360" s="5">
        <f ca="1">VLOOKUP(CONCATENATE($F4360," ",$G4360),AllocFactorMatrix,(S$4+1),FALSE)*$E4363</f>
        <v>0</v>
      </c>
      <c r="T4360" s="5">
        <f t="shared" ca="1" si="6304"/>
        <v>-0.20443711808514958</v>
      </c>
      <c r="U4360" s="5">
        <f ca="1">VLOOKUP(CONCATENATE($F4360," ",$G4360),AllocFactorMatrix,(U$4+1),FALSE)*$E4363</f>
        <v>-7.6560559552154945E-3</v>
      </c>
      <c r="V4360" s="5">
        <f ca="1">VLOOKUP(CONCATENATE($F4360," ",$G4360),AllocFactorMatrix,(V$4+1),FALSE)*$E4363</f>
        <v>0</v>
      </c>
      <c r="W4360" s="5">
        <f ca="1">VLOOKUP(CONCATENATE($F4360," ",$G4360),AllocFactorMatrix,(W$4+1),FALSE)*$E4363</f>
        <v>0</v>
      </c>
      <c r="X4360" s="5">
        <f ca="1">VLOOKUP(CONCATENATE($F4360," ",$G4360),AllocFactorMatrix,(X$4+1),FALSE)*$E4363</f>
        <v>0</v>
      </c>
      <c r="Y4360" s="5">
        <f t="shared" ca="1" si="6305"/>
        <v>-7.6560559552154945E-3</v>
      </c>
      <c r="Z4360" s="5">
        <f ca="1">VLOOKUP(CONCATENATE($F4360," ",$G4360),AllocFactorMatrix,(Z$4+1),FALSE)*$E4363</f>
        <v>-5.7859636549399879E-2</v>
      </c>
      <c r="AA4360" s="5">
        <f ca="1">VLOOKUP(CONCATENATE($F4360," ",$G4360),AllocFactorMatrix,(AA$4+1),FALSE)*$E4363</f>
        <v>0</v>
      </c>
      <c r="AB4360" s="5">
        <f t="shared" ca="1" si="6302"/>
        <v>-5.7859636549399879E-2</v>
      </c>
      <c r="AC4360" s="5">
        <f ca="1">VLOOKUP(CONCATENATE($F4360," ",$G4360),AllocFactorMatrix,(AC$4+1),FALSE)*$E4363</f>
        <v>-6.8410756398584456E-4</v>
      </c>
      <c r="AD4360" s="5">
        <f ca="1">VLOOKUP(CONCATENATE($F4360," ",$G4360),AllocFactorMatrix,(AD$4+1),FALSE)*$E4363</f>
        <v>-2.1056632527436763E-2</v>
      </c>
      <c r="AE4360" s="5">
        <f ca="1">VLOOKUP(CONCATENATE($F4360," ",$G4360),AllocFactorMatrix,(AE$4+1),FALSE)*$E4363</f>
        <v>-4.366390886657477E-3</v>
      </c>
    </row>
    <row r="4361" spans="1:31" hidden="1" outlineLevel="1">
      <c r="E4361" s="44"/>
      <c r="F4361" s="167" t="str">
        <f>F4363</f>
        <v>RB_GUP</v>
      </c>
      <c r="G4361" s="48" t="str">
        <f>$G$13</f>
        <v>ENERGY</v>
      </c>
      <c r="H4361" s="4">
        <f t="shared" ca="1" si="6299"/>
        <v>-0.17729259498983416</v>
      </c>
      <c r="I4361" s="5">
        <f t="shared" ref="I4361:N4361" ca="1" si="6309">VLOOKUP(CONCATENATE($F4361," ",$G4361),AllocFactorMatrix,(I$4+1),FALSE)*$E4363</f>
        <v>-6.9361047749704072E-2</v>
      </c>
      <c r="J4361" s="47">
        <f t="shared" ca="1" si="6309"/>
        <v>-1.1099665301326876E-5</v>
      </c>
      <c r="K4361" s="47">
        <f t="shared" ca="1" si="6309"/>
        <v>-3.2004781231762563E-5</v>
      </c>
      <c r="L4361" s="5">
        <f t="shared" ca="1" si="6309"/>
        <v>-2.0000520605390468E-2</v>
      </c>
      <c r="M4361" s="5">
        <f t="shared" ca="1" si="6309"/>
        <v>-2.7894774755985282E-4</v>
      </c>
      <c r="N4361" s="5">
        <f t="shared" ca="1" si="6309"/>
        <v>-3.8996658697486242E-5</v>
      </c>
      <c r="O4361" s="5">
        <f t="shared" ca="1" si="6301"/>
        <v>-2.0318465011647805E-2</v>
      </c>
      <c r="P4361" s="5">
        <f ca="1">VLOOKUP(CONCATENATE($F4361," ",$G4361),AllocFactorMatrix,(P$4+1),FALSE)*$E4363</f>
        <v>-1.2966489249818733E-2</v>
      </c>
      <c r="Q4361" s="5">
        <f ca="1">VLOOKUP(CONCATENATE($F4361," ",$G4361),AllocFactorMatrix,(Q$4+1),FALSE)*$E4363</f>
        <v>-2.315794130118962E-3</v>
      </c>
      <c r="R4361" s="5">
        <f ca="1">VLOOKUP(CONCATENATE($F4361," ",$G4361),AllocFactorMatrix,(R$4+1),FALSE)*$E4363</f>
        <v>-4.7158049284178987E-4</v>
      </c>
      <c r="S4361" s="5">
        <f ca="1">VLOOKUP(CONCATENATE($F4361," ",$G4361),AllocFactorMatrix,(S$4+1),FALSE)*$E4363</f>
        <v>-1.7811754811674474E-5</v>
      </c>
      <c r="T4361" s="5">
        <f t="shared" ca="1" si="6304"/>
        <v>-1.5771675627591158E-2</v>
      </c>
      <c r="U4361" s="5">
        <f ca="1">VLOOKUP(CONCATENATE($F4361," ",$G4361),AllocFactorMatrix,(U$4+1),FALSE)*$E4363</f>
        <v>-6.8004308802548823E-4</v>
      </c>
      <c r="V4361" s="5">
        <f ca="1">VLOOKUP(CONCATENATE($F4361," ",$G4361),AllocFactorMatrix,(V$4+1),FALSE)*$E4363</f>
        <v>-1.0751610521497043E-2</v>
      </c>
      <c r="W4361" s="5">
        <f ca="1">VLOOKUP(CONCATENATE($F4361," ",$G4361),AllocFactorMatrix,(W$4+1),FALSE)*$E4363</f>
        <v>-4.6240926970970563E-2</v>
      </c>
      <c r="X4361" s="5">
        <f ca="1">VLOOKUP(CONCATENATE($F4361," ",$G4361),AllocFactorMatrix,(X$4+1),FALSE)*$E4363</f>
        <v>-8.6984013377468909E-3</v>
      </c>
      <c r="Y4361" s="5">
        <f t="shared" ca="1" si="6305"/>
        <v>-6.637098191823998E-2</v>
      </c>
      <c r="Z4361" s="5">
        <f ca="1">VLOOKUP(CONCATENATE($F4361," ",$G4361),AllocFactorMatrix,(Z$4+1),FALSE)*$E4363</f>
        <v>-3.5669473007602561E-3</v>
      </c>
      <c r="AA4361" s="5">
        <f ca="1">VLOOKUP(CONCATENATE($F4361," ",$G4361),AllocFactorMatrix,(AA$4+1),FALSE)*$E4363</f>
        <v>-7.1570086066429355E-5</v>
      </c>
      <c r="AB4361" s="5">
        <f t="shared" ca="1" si="6302"/>
        <v>-3.6385173868266857E-3</v>
      </c>
      <c r="AC4361" s="5">
        <f ca="1">VLOOKUP(CONCATENATE($F4361," ",$G4361),AllocFactorMatrix,(AC$4+1),FALSE)*$E4363</f>
        <v>-6.3840823675404926E-5</v>
      </c>
      <c r="AD4361" s="5">
        <f ca="1">VLOOKUP(CONCATENATE($F4361," ",$G4361),AllocFactorMatrix,(AD$4+1),FALSE)*$E4363</f>
        <v>-1.4300125860705469E-3</v>
      </c>
      <c r="AE4361" s="5">
        <f ca="1">VLOOKUP(CONCATENATE($F4361," ",$G4361),AllocFactorMatrix,(AE$4+1),FALSE)*$E4363</f>
        <v>-2.9494943954537804E-4</v>
      </c>
    </row>
    <row r="4362" spans="1:31" hidden="1" outlineLevel="1">
      <c r="E4362" s="44"/>
      <c r="F4362" s="167" t="str">
        <f>F4363</f>
        <v>RB_GUP</v>
      </c>
      <c r="G4362" s="48" t="str">
        <f>$G$14</f>
        <v>CUSTOMER</v>
      </c>
      <c r="H4362" s="4">
        <f t="shared" ca="1" si="6299"/>
        <v>-1.2906403954794179</v>
      </c>
      <c r="I4362" s="5">
        <f t="shared" ref="I4362:N4362" ca="1" si="6310">VLOOKUP(CONCATENATE($F4362," ",$G4362),AllocFactorMatrix,(I$4+1),FALSE)*$E4363</f>
        <v>-0.6391331780880205</v>
      </c>
      <c r="J4362" s="47">
        <f t="shared" ca="1" si="6310"/>
        <v>-1.2897239398740795E-4</v>
      </c>
      <c r="K4362" s="47">
        <f t="shared" ca="1" si="6310"/>
        <v>-6.8354645866672132E-5</v>
      </c>
      <c r="L4362" s="5">
        <f t="shared" ca="1" si="6310"/>
        <v>-0.20369473045599493</v>
      </c>
      <c r="M4362" s="5">
        <f t="shared" ca="1" si="6310"/>
        <v>-1.3005107389813277E-2</v>
      </c>
      <c r="N4362" s="5">
        <f t="shared" ca="1" si="6310"/>
        <v>-2.1872860088666887E-3</v>
      </c>
      <c r="O4362" s="5">
        <f t="shared" ca="1" si="6301"/>
        <v>-0.2188871238546749</v>
      </c>
      <c r="P4362" s="5">
        <f ca="1">VLOOKUP(CONCATENATE($F4362," ",$G4362),AllocFactorMatrix,(P$4+1),FALSE)*$E4363</f>
        <v>-1.5863513924168897E-2</v>
      </c>
      <c r="Q4362" s="5">
        <f ca="1">VLOOKUP(CONCATENATE($F4362," ",$G4362),AllocFactorMatrix,(Q$4+1),FALSE)*$E4363</f>
        <v>-4.5915064231191105E-3</v>
      </c>
      <c r="R4362" s="5">
        <f ca="1">VLOOKUP(CONCATENATE($F4362," ",$G4362),AllocFactorMatrix,(R$4+1),FALSE)*$E4363</f>
        <v>-5.3784343164968692E-3</v>
      </c>
      <c r="S4362" s="5">
        <f ca="1">VLOOKUP(CONCATENATE($F4362," ",$G4362),AllocFactorMatrix,(S$4+1),FALSE)*$E4363</f>
        <v>-6.7202222731166036E-4</v>
      </c>
      <c r="T4362" s="5">
        <f t="shared" ca="1" si="6304"/>
        <v>-2.6505476891096537E-2</v>
      </c>
      <c r="U4362" s="5">
        <f ca="1">VLOOKUP(CONCATENATE($F4362," ",$G4362),AllocFactorMatrix,(U$4+1),FALSE)*$E4363</f>
        <v>-1.05175751559337E-4</v>
      </c>
      <c r="V4362" s="5">
        <f ca="1">VLOOKUP(CONCATENATE($F4362," ",$G4362),AllocFactorMatrix,(V$4+1),FALSE)*$E4363</f>
        <v>-3.2589216490753153E-3</v>
      </c>
      <c r="W4362" s="5">
        <f ca="1">VLOOKUP(CONCATENATE($F4362," ",$G4362),AllocFactorMatrix,(W$4+1),FALSE)*$E4363</f>
        <v>-9.0406686826183906E-3</v>
      </c>
      <c r="X4362" s="5">
        <f ca="1">VLOOKUP(CONCATENATE($F4362," ",$G4362),AllocFactorMatrix,(X$4+1),FALSE)*$E4363</f>
        <v>-2.688182678095698E-3</v>
      </c>
      <c r="Y4362" s="5">
        <f t="shared" ca="1" si="6305"/>
        <v>-1.5092948761348741E-2</v>
      </c>
      <c r="Z4362" s="5">
        <f ca="1">VLOOKUP(CONCATENATE($F4362," ",$G4362),AllocFactorMatrix,(Z$4+1),FALSE)*$E4363</f>
        <v>-3.2099950212577753E-3</v>
      </c>
      <c r="AA4362" s="5">
        <f ca="1">VLOOKUP(CONCATENATE($F4362," ",$G4362),AllocFactorMatrix,(AA$4+1),FALSE)*$E4363</f>
        <v>-6.0106831266028658E-5</v>
      </c>
      <c r="AB4362" s="5">
        <f t="shared" ca="1" si="6302"/>
        <v>-3.2701018525238038E-3</v>
      </c>
      <c r="AC4362" s="5">
        <f ca="1">VLOOKUP(CONCATENATE($F4362," ",$G4362),AllocFactorMatrix,(AC$4+1),FALSE)*$E4363</f>
        <v>-3.1053008097633268E-4</v>
      </c>
      <c r="AD4362" s="5">
        <f ca="1">VLOOKUP(CONCATENATE($F4362," ",$G4362),AllocFactorMatrix,(AD$4+1),FALSE)*$E4363</f>
        <v>-0.34125457027128125</v>
      </c>
      <c r="AE4362" s="5">
        <f ca="1">VLOOKUP(CONCATENATE($F4362," ",$G4362),AllocFactorMatrix,(AE$4+1),FALSE)*$E4363</f>
        <v>-4.5989138639641741E-2</v>
      </c>
    </row>
    <row r="4363" spans="1:31" collapsed="1">
      <c r="B4363" s="97" t="s">
        <v>276</v>
      </c>
      <c r="E4363" s="54">
        <v>-26</v>
      </c>
      <c r="F4363" s="88" t="s">
        <v>71</v>
      </c>
      <c r="G4363" s="48" t="str">
        <f>$G$15</f>
        <v>TOTAL</v>
      </c>
      <c r="H4363" s="4">
        <f t="shared" ca="1" si="6299"/>
        <v>-26.000000000000004</v>
      </c>
      <c r="I4363" s="5">
        <f t="shared" ref="I4363:N4363" ca="1" si="6311">VLOOKUP(CONCATENATE($F4363," ",$G4363),AllocFactorMatrix,(I$4+1),FALSE)*$E4363</f>
        <v>-14.745390792856533</v>
      </c>
      <c r="J4363" s="47">
        <f t="shared" ca="1" si="6311"/>
        <v>-3.0624920444346612E-3</v>
      </c>
      <c r="K4363" s="47">
        <f t="shared" ca="1" si="6311"/>
        <v>-5.0619244673548378E-3</v>
      </c>
      <c r="L4363" s="5">
        <f t="shared" ca="1" si="6311"/>
        <v>-3.4355624978639607</v>
      </c>
      <c r="M4363" s="5">
        <f t="shared" ca="1" si="6311"/>
        <v>-5.2340455059185213E-2</v>
      </c>
      <c r="N4363" s="5">
        <f t="shared" ca="1" si="6311"/>
        <v>-6.0624505052748355E-3</v>
      </c>
      <c r="O4363" s="5">
        <f t="shared" ca="1" si="6301"/>
        <v>-3.4939654034284207</v>
      </c>
      <c r="P4363" s="5">
        <f ca="1">VLOOKUP(CONCATENATE($F4363," ",$G4363),AllocFactorMatrix,(P$4+1),FALSE)*$E4363</f>
        <v>-1.8840757776027632</v>
      </c>
      <c r="Q4363" s="5">
        <f ca="1">VLOOKUP(CONCATENATE($F4363," ",$G4363),AllocFactorMatrix,(Q$4+1),FALSE)*$E4363</f>
        <v>-0.30345547629559028</v>
      </c>
      <c r="R4363" s="5">
        <f ca="1">VLOOKUP(CONCATENATE($F4363," ",$G4363),AllocFactorMatrix,(R$4+1),FALSE)*$E4363</f>
        <v>-4.8529501437315638E-2</v>
      </c>
      <c r="S4363" s="5">
        <f ca="1">VLOOKUP(CONCATENATE($F4363," ",$G4363),AllocFactorMatrix,(S$4+1),FALSE)*$E4363</f>
        <v>-2.1335304488376773E-3</v>
      </c>
      <c r="T4363" s="5">
        <f t="shared" ca="1" si="6304"/>
        <v>-2.2381942857845063</v>
      </c>
      <c r="U4363" s="5">
        <f ca="1">VLOOKUP(CONCATENATE($F4363," ",$G4363),AllocFactorMatrix,(U$4+1),FALSE)*$E4363</f>
        <v>-8.542165628353908E-2</v>
      </c>
      <c r="V4363" s="5">
        <f ca="1">VLOOKUP(CONCATENATE($F4363," ",$G4363),AllocFactorMatrix,(V$4+1),FALSE)*$E4363</f>
        <v>-1.0631739716937934</v>
      </c>
      <c r="W4363" s="5">
        <f ca="1">VLOOKUP(CONCATENATE($F4363," ",$G4363),AllocFactorMatrix,(W$4+1),FALSE)*$E4363</f>
        <v>-2.9217484082190852</v>
      </c>
      <c r="X4363" s="5">
        <f ca="1">VLOOKUP(CONCATENATE($F4363," ",$G4363),AllocFactorMatrix,(X$4+1),FALSE)*$E4363</f>
        <v>-0.47483789801254078</v>
      </c>
      <c r="Y4363" s="5">
        <f t="shared" ca="1" si="6305"/>
        <v>-4.5451819342089586</v>
      </c>
      <c r="Z4363" s="5">
        <f ca="1">VLOOKUP(CONCATENATE($F4363," ",$G4363),AllocFactorMatrix,(Z$4+1),FALSE)*$E4363</f>
        <v>-0.51822050424066657</v>
      </c>
      <c r="AA4363" s="5">
        <f ca="1">VLOOKUP(CONCATENATE($F4363," ",$G4363),AllocFactorMatrix,(AA$4+1),FALSE)*$E4363</f>
        <v>-9.2075790120644783E-3</v>
      </c>
      <c r="AB4363" s="5">
        <f t="shared" ca="1" si="6302"/>
        <v>-0.52742808325273105</v>
      </c>
      <c r="AC4363" s="5">
        <f ca="1">VLOOKUP(CONCATENATE($F4363," ",$G4363),AllocFactorMatrix,(AC$4+1),FALSE)*$E4363</f>
        <v>-7.0429378662648524E-3</v>
      </c>
      <c r="AD4363" s="5">
        <f ca="1">VLOOKUP(CONCATENATE($F4363," ",$G4363),AllocFactorMatrix,(AD$4+1),FALSE)*$E4363</f>
        <v>-0.38056913002165216</v>
      </c>
      <c r="AE4363" s="5">
        <f ca="1">VLOOKUP(CONCATENATE($F4363," ",$G4363),AllocFactorMatrix,(AE$4+1),FALSE)*$E4363</f>
        <v>-5.4103016069147802E-2</v>
      </c>
    </row>
    <row r="4364" spans="1:31" s="48" customFormat="1">
      <c r="A4364" s="49"/>
      <c r="B4364" s="97"/>
      <c r="F4364" s="101"/>
      <c r="I4364" s="52"/>
      <c r="J4364" s="52"/>
      <c r="K4364" s="52"/>
      <c r="L4364" s="52"/>
      <c r="M4364" s="52"/>
      <c r="N4364" s="52"/>
      <c r="O4364" s="52"/>
      <c r="P4364" s="52"/>
      <c r="Q4364" s="52"/>
      <c r="R4364" s="52"/>
      <c r="S4364" s="52"/>
      <c r="T4364" s="52"/>
      <c r="U4364" s="52"/>
      <c r="V4364" s="52"/>
      <c r="W4364" s="52"/>
      <c r="X4364" s="52"/>
      <c r="Y4364" s="52"/>
      <c r="Z4364" s="52"/>
      <c r="AA4364" s="52"/>
      <c r="AB4364" s="52"/>
      <c r="AC4364" s="52"/>
      <c r="AD4364" s="52"/>
      <c r="AE4364" s="52"/>
    </row>
    <row r="4365" spans="1:31" s="48" customFormat="1" hidden="1" outlineLevel="1">
      <c r="A4365" s="49"/>
      <c r="B4365" s="97"/>
      <c r="E4365" s="51"/>
      <c r="F4365" s="96"/>
      <c r="G4365" s="48" t="str">
        <f>$G$8</f>
        <v>PRODUCTION</v>
      </c>
      <c r="H4365" s="53">
        <f t="shared" ref="H4365:AE4365" ca="1" si="6312">+H4356+H4347+H3621</f>
        <v>1260272.5019090911</v>
      </c>
      <c r="I4365" s="53">
        <f t="shared" ca="1" si="6312"/>
        <v>-1359073.4005550565</v>
      </c>
      <c r="J4365" s="53">
        <f t="shared" ref="J4365:K4365" ca="1" si="6313">+J4356+J4347+J3621</f>
        <v>2081.2401655061649</v>
      </c>
      <c r="K4365" s="53">
        <f t="shared" ca="1" si="6313"/>
        <v>4594.2954211168717</v>
      </c>
      <c r="L4365" s="53">
        <f t="shared" ca="1" si="6312"/>
        <v>853904.49319364596</v>
      </c>
      <c r="M4365" s="53">
        <f t="shared" ca="1" si="6312"/>
        <v>3510.7108229861051</v>
      </c>
      <c r="N4365" s="53">
        <f t="shared" ca="1" si="6312"/>
        <v>1939.7264121995315</v>
      </c>
      <c r="O4365" s="53">
        <f t="shared" ca="1" si="6312"/>
        <v>859354.93042882893</v>
      </c>
      <c r="P4365" s="53">
        <f t="shared" ca="1" si="6312"/>
        <v>315329.38911021361</v>
      </c>
      <c r="Q4365" s="53">
        <f t="shared" ca="1" si="6312"/>
        <v>118396.6444471429</v>
      </c>
      <c r="R4365" s="53">
        <f t="shared" ca="1" si="6312"/>
        <v>10355.649292411847</v>
      </c>
      <c r="S4365" s="53">
        <f t="shared" ca="1" si="6312"/>
        <v>-685.5407981744986</v>
      </c>
      <c r="T4365" s="53">
        <f t="shared" ca="1" si="6312"/>
        <v>443396.14205159445</v>
      </c>
      <c r="U4365" s="53">
        <f t="shared" ca="1" si="6312"/>
        <v>13610.815663505218</v>
      </c>
      <c r="V4365" s="53">
        <f t="shared" ca="1" si="6312"/>
        <v>426301.22904702101</v>
      </c>
      <c r="W4365" s="53">
        <f t="shared" ca="1" si="6312"/>
        <v>405034.52418857173</v>
      </c>
      <c r="X4365" s="53">
        <f t="shared" ca="1" si="6312"/>
        <v>293913.90756018157</v>
      </c>
      <c r="Y4365" s="53">
        <f t="shared" ca="1" si="6312"/>
        <v>1138860.4764592815</v>
      </c>
      <c r="Z4365" s="53">
        <f t="shared" ca="1" si="6312"/>
        <v>140242.82971410445</v>
      </c>
      <c r="AA4365" s="53">
        <f t="shared" ca="1" si="6312"/>
        <v>1493.2237609933486</v>
      </c>
      <c r="AB4365" s="53">
        <f t="shared" ca="1" si="6312"/>
        <v>141736.05347509804</v>
      </c>
      <c r="AC4365" s="53">
        <f t="shared" ca="1" si="6312"/>
        <v>2698.2166284709615</v>
      </c>
      <c r="AD4365" s="53">
        <f t="shared" ca="1" si="6312"/>
        <v>21460.633994062933</v>
      </c>
      <c r="AE4365" s="53">
        <f t="shared" ca="1" si="6312"/>
        <v>5163.9138402110302</v>
      </c>
    </row>
    <row r="4366" spans="1:31" s="48" customFormat="1" hidden="1" outlineLevel="1">
      <c r="A4366" s="49"/>
      <c r="B4366" s="97"/>
      <c r="E4366" s="51"/>
      <c r="F4366" s="96"/>
      <c r="G4366" s="48" t="str">
        <f>$G$9</f>
        <v>BULKTRAN</v>
      </c>
      <c r="H4366" s="53">
        <f t="shared" ref="H4366:AE4366" ca="1" si="6314">+H4357+H4348+H3622</f>
        <v>1728568.1741926298</v>
      </c>
      <c r="I4366" s="53">
        <f t="shared" ca="1" si="6314"/>
        <v>-1101029.9094317683</v>
      </c>
      <c r="J4366" s="53">
        <f t="shared" ref="J4366:K4366" ca="1" si="6315">+J4357+J4348+J3622</f>
        <v>-5776.5531685733722</v>
      </c>
      <c r="K4366" s="53">
        <f t="shared" ca="1" si="6315"/>
        <v>-15780.570488012048</v>
      </c>
      <c r="L4366" s="53">
        <f t="shared" ca="1" si="6314"/>
        <v>449930.2892584494</v>
      </c>
      <c r="M4366" s="53">
        <f t="shared" ca="1" si="6314"/>
        <v>2328.198422941221</v>
      </c>
      <c r="N4366" s="53">
        <f t="shared" ca="1" si="6314"/>
        <v>-2478.895961705206</v>
      </c>
      <c r="O4366" s="53">
        <f t="shared" ca="1" si="6314"/>
        <v>449779.59171968559</v>
      </c>
      <c r="P4366" s="53">
        <f t="shared" ca="1" si="6314"/>
        <v>222927.9592041102</v>
      </c>
      <c r="Q4366" s="53">
        <f t="shared" ca="1" si="6314"/>
        <v>112144.08884256889</v>
      </c>
      <c r="R4366" s="53">
        <f t="shared" ca="1" si="6314"/>
        <v>14059.783576986982</v>
      </c>
      <c r="S4366" s="53">
        <f t="shared" ca="1" si="6314"/>
        <v>-742.52882625902339</v>
      </c>
      <c r="T4366" s="53">
        <f t="shared" ca="1" si="6314"/>
        <v>348389.30279740691</v>
      </c>
      <c r="U4366" s="53">
        <f t="shared" ca="1" si="6314"/>
        <v>4600.1234760402294</v>
      </c>
      <c r="V4366" s="53">
        <f t="shared" ca="1" si="6314"/>
        <v>419399.02026201459</v>
      </c>
      <c r="W4366" s="53">
        <f t="shared" ca="1" si="6314"/>
        <v>1186601.270662385</v>
      </c>
      <c r="X4366" s="53">
        <f t="shared" ca="1" si="6314"/>
        <v>347800.05296098749</v>
      </c>
      <c r="Y4366" s="53">
        <f t="shared" ca="1" si="6314"/>
        <v>1958400.4673614269</v>
      </c>
      <c r="Z4366" s="53">
        <f t="shared" ca="1" si="6314"/>
        <v>78642.304771841547</v>
      </c>
      <c r="AA4366" s="53">
        <f t="shared" ca="1" si="6314"/>
        <v>693.64233854651093</v>
      </c>
      <c r="AB4366" s="53">
        <f t="shared" ca="1" si="6314"/>
        <v>79335.947110388079</v>
      </c>
      <c r="AC4366" s="53">
        <f t="shared" ca="1" si="6314"/>
        <v>1390.1391819880889</v>
      </c>
      <c r="AD4366" s="53">
        <f t="shared" ca="1" si="6314"/>
        <v>11199.855309537537</v>
      </c>
      <c r="AE4366" s="53">
        <f t="shared" ca="1" si="6314"/>
        <v>2659.9038005472039</v>
      </c>
    </row>
    <row r="4367" spans="1:31" s="48" customFormat="1" hidden="1" outlineLevel="1">
      <c r="A4367" s="49"/>
      <c r="B4367" s="97"/>
      <c r="E4367" s="51"/>
      <c r="F4367" s="96"/>
      <c r="G4367" s="48" t="str">
        <f>$G$10</f>
        <v>SUBTRAN</v>
      </c>
      <c r="H4367" s="53">
        <f t="shared" ref="H4367:AE4367" ca="1" si="6316">+H4358+H4349+H3623</f>
        <v>437399.54331561422</v>
      </c>
      <c r="I4367" s="53">
        <f t="shared" ca="1" si="6316"/>
        <v>-287199.69247547025</v>
      </c>
      <c r="J4367" s="53">
        <f t="shared" ref="J4367:K4367" ca="1" si="6317">+J4358+J4349+J3623</f>
        <v>-1103.9670504129992</v>
      </c>
      <c r="K4367" s="53">
        <f t="shared" ca="1" si="6317"/>
        <v>-3203.7366986815609</v>
      </c>
      <c r="L4367" s="53">
        <f t="shared" ca="1" si="6316"/>
        <v>119471.15572015291</v>
      </c>
      <c r="M4367" s="53">
        <f t="shared" ca="1" si="6316"/>
        <v>622.53736570378567</v>
      </c>
      <c r="N4367" s="53">
        <f t="shared" ca="1" si="6316"/>
        <v>-776.54020729578815</v>
      </c>
      <c r="O4367" s="53">
        <f t="shared" ca="1" si="6316"/>
        <v>119317.15287856097</v>
      </c>
      <c r="P4367" s="53">
        <f t="shared" ca="1" si="6316"/>
        <v>57542.781846186459</v>
      </c>
      <c r="Q4367" s="53">
        <f t="shared" ca="1" si="6316"/>
        <v>28904.093738991847</v>
      </c>
      <c r="R4367" s="53">
        <f t="shared" ca="1" si="6316"/>
        <v>4694.3592327730094</v>
      </c>
      <c r="S4367" s="53">
        <f t="shared" ca="1" si="6316"/>
        <v>0</v>
      </c>
      <c r="T4367" s="53">
        <f t="shared" ca="1" si="6316"/>
        <v>91141.234817951306</v>
      </c>
      <c r="U4367" s="53">
        <f t="shared" ca="1" si="6316"/>
        <v>1137.9027889475628</v>
      </c>
      <c r="V4367" s="53">
        <f t="shared" ca="1" si="6316"/>
        <v>106662.788985443</v>
      </c>
      <c r="W4367" s="53">
        <f t="shared" ca="1" si="6316"/>
        <v>389848.63648087514</v>
      </c>
      <c r="X4367" s="53">
        <f t="shared" ca="1" si="6316"/>
        <v>6.1530999881102139E-153</v>
      </c>
      <c r="Y4367" s="53">
        <f t="shared" ca="1" si="6316"/>
        <v>497649.32825526595</v>
      </c>
      <c r="Z4367" s="53">
        <f t="shared" ca="1" si="6316"/>
        <v>20258.106134061465</v>
      </c>
      <c r="AA4367" s="53">
        <f t="shared" ca="1" si="6316"/>
        <v>180.54669005807528</v>
      </c>
      <c r="AB4367" s="53">
        <f t="shared" ca="1" si="6316"/>
        <v>20438.652824119541</v>
      </c>
      <c r="AC4367" s="53">
        <f t="shared" ca="1" si="6316"/>
        <v>360.5707642814906</v>
      </c>
      <c r="AD4367" s="53">
        <f t="shared" ca="1" si="6316"/>
        <v>0</v>
      </c>
      <c r="AE4367" s="53">
        <f t="shared" ca="1" si="6316"/>
        <v>0</v>
      </c>
    </row>
    <row r="4368" spans="1:31" s="48" customFormat="1" hidden="1" outlineLevel="1">
      <c r="A4368" s="49"/>
      <c r="B4368" s="97"/>
      <c r="E4368" s="51"/>
      <c r="F4368" s="96"/>
      <c r="G4368" s="48" t="str">
        <f>$G$11</f>
        <v>DISTPRI</v>
      </c>
      <c r="H4368" s="53">
        <f t="shared" ref="H4368:AE4368" ca="1" si="6318">+H4359+H4350+H3624</f>
        <v>293731.74424207024</v>
      </c>
      <c r="I4368" s="53">
        <f t="shared" ca="1" si="6318"/>
        <v>-1275957.5460195818</v>
      </c>
      <c r="J4368" s="53">
        <f t="shared" ref="J4368:K4368" ca="1" si="6319">+J4359+J4350+J3624</f>
        <v>-2396.3020781249802</v>
      </c>
      <c r="K4368" s="53">
        <f t="shared" ca="1" si="6319"/>
        <v>-7352.6176995606866</v>
      </c>
      <c r="L4368" s="53">
        <f t="shared" ca="1" si="6318"/>
        <v>639222.51404890465</v>
      </c>
      <c r="M4368" s="53">
        <f t="shared" ca="1" si="6318"/>
        <v>2984.7600684273607</v>
      </c>
      <c r="N4368" s="53">
        <f t="shared" ca="1" si="6318"/>
        <v>0</v>
      </c>
      <c r="O4368" s="53">
        <f t="shared" ca="1" si="6318"/>
        <v>642207.2741173316</v>
      </c>
      <c r="P4368" s="53">
        <f t="shared" ca="1" si="6318"/>
        <v>269181.91904853069</v>
      </c>
      <c r="Q4368" s="53">
        <f t="shared" ca="1" si="6318"/>
        <v>120031.19805384168</v>
      </c>
      <c r="R4368" s="53">
        <f t="shared" ca="1" si="6318"/>
        <v>0</v>
      </c>
      <c r="S4368" s="53">
        <f t="shared" ca="1" si="6318"/>
        <v>0</v>
      </c>
      <c r="T4368" s="53">
        <f t="shared" ca="1" si="6318"/>
        <v>389213.11710237234</v>
      </c>
      <c r="U4368" s="53">
        <f t="shared" ca="1" si="6318"/>
        <v>7819.7261318568262</v>
      </c>
      <c r="V4368" s="53">
        <f t="shared" ca="1" si="6318"/>
        <v>431700.2512450848</v>
      </c>
      <c r="W4368" s="53">
        <f t="shared" ca="1" si="6318"/>
        <v>-9.7547642048609866E-81</v>
      </c>
      <c r="X4368" s="53">
        <f t="shared" ca="1" si="6318"/>
        <v>9.5749599744975454E-153</v>
      </c>
      <c r="Y4368" s="53">
        <f t="shared" ca="1" si="6318"/>
        <v>439519.97737694171</v>
      </c>
      <c r="Z4368" s="53">
        <f t="shared" ca="1" si="6318"/>
        <v>105522.39258660632</v>
      </c>
      <c r="AA4368" s="53">
        <f t="shared" ca="1" si="6318"/>
        <v>1032.5091826905211</v>
      </c>
      <c r="AB4368" s="53">
        <f t="shared" ca="1" si="6318"/>
        <v>106554.90176929683</v>
      </c>
      <c r="AC4368" s="53">
        <f t="shared" ca="1" si="6318"/>
        <v>1942.939673399153</v>
      </c>
      <c r="AD4368" s="53">
        <f t="shared" ca="1" si="6318"/>
        <v>0</v>
      </c>
      <c r="AE4368" s="53">
        <f t="shared" ca="1" si="6318"/>
        <v>0</v>
      </c>
    </row>
    <row r="4369" spans="1:31" s="48" customFormat="1" hidden="1" outlineLevel="1">
      <c r="A4369" s="49"/>
      <c r="B4369" s="97"/>
      <c r="E4369" s="51"/>
      <c r="F4369" s="96"/>
      <c r="G4369" s="48" t="str">
        <f>$G$12</f>
        <v>DISTSEC</v>
      </c>
      <c r="H4369" s="53">
        <f t="shared" ref="H4369:AE4369" ca="1" si="6320">+H4360+H4351+H3625</f>
        <v>-201900.70468537905</v>
      </c>
      <c r="I4369" s="53">
        <f t="shared" ca="1" si="6320"/>
        <v>-695960.75713181205</v>
      </c>
      <c r="J4369" s="53">
        <f t="shared" ref="J4369:K4369" ca="1" si="6321">+J4360+J4351+J3625</f>
        <v>-2360.2350178487573</v>
      </c>
      <c r="K4369" s="53">
        <f t="shared" ca="1" si="6321"/>
        <v>-5682.4685209448198</v>
      </c>
      <c r="L4369" s="53">
        <f t="shared" ca="1" si="6320"/>
        <v>296874.48873259476</v>
      </c>
      <c r="M4369" s="53">
        <f t="shared" ca="1" si="6320"/>
        <v>0</v>
      </c>
      <c r="N4369" s="53">
        <f t="shared" ca="1" si="6320"/>
        <v>0</v>
      </c>
      <c r="O4369" s="53">
        <f t="shared" ca="1" si="6320"/>
        <v>296874.48873259476</v>
      </c>
      <c r="P4369" s="53">
        <f t="shared" ca="1" si="6320"/>
        <v>109026.86979550601</v>
      </c>
      <c r="Q4369" s="53">
        <f t="shared" ca="1" si="6320"/>
        <v>0</v>
      </c>
      <c r="R4369" s="53">
        <f t="shared" ca="1" si="6320"/>
        <v>0</v>
      </c>
      <c r="S4369" s="53">
        <f t="shared" ca="1" si="6320"/>
        <v>0</v>
      </c>
      <c r="T4369" s="53">
        <f t="shared" ca="1" si="6320"/>
        <v>109026.86979550601</v>
      </c>
      <c r="U4369" s="53">
        <f t="shared" ca="1" si="6320"/>
        <v>2543.8965361031551</v>
      </c>
      <c r="V4369" s="53">
        <f t="shared" ca="1" si="6320"/>
        <v>1.0867183646669186E-123</v>
      </c>
      <c r="W4369" s="53">
        <f t="shared" ca="1" si="6320"/>
        <v>-3.7007962311983535E-82</v>
      </c>
      <c r="X4369" s="53">
        <f t="shared" ca="1" si="6320"/>
        <v>0</v>
      </c>
      <c r="Y4369" s="53">
        <f t="shared" ca="1" si="6320"/>
        <v>2543.8965361031551</v>
      </c>
      <c r="Z4369" s="53">
        <f t="shared" ca="1" si="6320"/>
        <v>43598.796973609235</v>
      </c>
      <c r="AA4369" s="53">
        <f t="shared" ca="1" si="6320"/>
        <v>0</v>
      </c>
      <c r="AB4369" s="53">
        <f t="shared" ca="1" si="6320"/>
        <v>43598.796973609235</v>
      </c>
      <c r="AC4369" s="53">
        <f t="shared" ca="1" si="6320"/>
        <v>717.29364544814223</v>
      </c>
      <c r="AD4369" s="53">
        <f t="shared" ca="1" si="6320"/>
        <v>39744.267904894106</v>
      </c>
      <c r="AE4369" s="53">
        <f t="shared" ca="1" si="6320"/>
        <v>9597.1423970329142</v>
      </c>
    </row>
    <row r="4370" spans="1:31" s="48" customFormat="1" hidden="1" outlineLevel="1">
      <c r="A4370" s="49"/>
      <c r="B4370" s="97"/>
      <c r="E4370" s="51"/>
      <c r="F4370" s="96"/>
      <c r="G4370" s="48" t="str">
        <f>$G$13</f>
        <v>ENERGY</v>
      </c>
      <c r="H4370" s="53">
        <f t="shared" ref="H4370:AE4370" ca="1" si="6322">+H4361+H4352+H3626</f>
        <v>-1659913.2251502723</v>
      </c>
      <c r="I4370" s="53">
        <f t="shared" ca="1" si="6322"/>
        <v>201934.13128864093</v>
      </c>
      <c r="J4370" s="53">
        <f t="shared" ref="J4370:K4370" ca="1" si="6323">+J4361+J4352+J3626</f>
        <v>5417.6819928299765</v>
      </c>
      <c r="K4370" s="53">
        <f t="shared" ca="1" si="6323"/>
        <v>21936.499576598129</v>
      </c>
      <c r="L4370" s="53">
        <f t="shared" ca="1" si="6322"/>
        <v>31379.686657403632</v>
      </c>
      <c r="M4370" s="53">
        <f t="shared" ca="1" si="6322"/>
        <v>-454.98941985818851</v>
      </c>
      <c r="N4370" s="53">
        <f t="shared" ca="1" si="6322"/>
        <v>3847.5280556091343</v>
      </c>
      <c r="O4370" s="53">
        <f t="shared" ca="1" si="6322"/>
        <v>34772.225293155512</v>
      </c>
      <c r="P4370" s="53">
        <f t="shared" ca="1" si="6322"/>
        <v>-50085.07426865679</v>
      </c>
      <c r="Q4370" s="53">
        <f t="shared" ca="1" si="6322"/>
        <v>-42900.984227725959</v>
      </c>
      <c r="R4370" s="53">
        <f t="shared" ca="1" si="6322"/>
        <v>-8307.7582602254006</v>
      </c>
      <c r="S4370" s="53">
        <f t="shared" ca="1" si="6322"/>
        <v>366.85671560790286</v>
      </c>
      <c r="T4370" s="53">
        <f t="shared" ca="1" si="6322"/>
        <v>-100926.96004099972</v>
      </c>
      <c r="U4370" s="53">
        <f t="shared" ca="1" si="6322"/>
        <v>3453.6832005956699</v>
      </c>
      <c r="V4370" s="53">
        <f t="shared" ca="1" si="6322"/>
        <v>-219919.83351125944</v>
      </c>
      <c r="W4370" s="53">
        <f t="shared" ca="1" si="6322"/>
        <v>-1362831.4330810234</v>
      </c>
      <c r="X4370" s="53">
        <f t="shared" ca="1" si="6322"/>
        <v>-255044.67410441791</v>
      </c>
      <c r="Y4370" s="53">
        <f t="shared" ca="1" si="6322"/>
        <v>-1834342.2574961064</v>
      </c>
      <c r="Z4370" s="53">
        <f t="shared" ca="1" si="6322"/>
        <v>549.17133614737395</v>
      </c>
      <c r="AA4370" s="53">
        <f t="shared" ca="1" si="6322"/>
        <v>137.38895028775124</v>
      </c>
      <c r="AB4370" s="53">
        <f t="shared" ca="1" si="6322"/>
        <v>686.56028643510035</v>
      </c>
      <c r="AC4370" s="53">
        <f t="shared" ca="1" si="6322"/>
        <v>210.33454743179848</v>
      </c>
      <c r="AD4370" s="53">
        <f t="shared" ca="1" si="6322"/>
        <v>8138.4925792475406</v>
      </c>
      <c r="AE4370" s="53">
        <f t="shared" ca="1" si="6322"/>
        <v>2260.0668225116724</v>
      </c>
    </row>
    <row r="4371" spans="1:31" s="48" customFormat="1" hidden="1" outlineLevel="1">
      <c r="A4371" s="49"/>
      <c r="B4371" s="97"/>
      <c r="E4371" s="51"/>
      <c r="F4371" s="96"/>
      <c r="G4371" s="48" t="str">
        <f>$G$14</f>
        <v>CUSTOMER</v>
      </c>
      <c r="H4371" s="53">
        <f t="shared" ref="H4371:AE4371" ca="1" si="6324">+H4362+H4353+H3627</f>
        <v>733718.26545390743</v>
      </c>
      <c r="I4371" s="53">
        <f t="shared" ca="1" si="6324"/>
        <v>-194539.56690940383</v>
      </c>
      <c r="J4371" s="53">
        <f t="shared" ref="J4371:K4371" ca="1" si="6325">+J4362+J4353+J3627</f>
        <v>19.904496053181632</v>
      </c>
      <c r="K4371" s="53">
        <f t="shared" ca="1" si="6325"/>
        <v>2236.3312678561811</v>
      </c>
      <c r="L4371" s="53">
        <f t="shared" ca="1" si="6324"/>
        <v>148537.2007801109</v>
      </c>
      <c r="M4371" s="53">
        <f t="shared" ca="1" si="6324"/>
        <v>3086.3785355794039</v>
      </c>
      <c r="N4371" s="53">
        <f t="shared" ca="1" si="6324"/>
        <v>-718.63793447243597</v>
      </c>
      <c r="O4371" s="53">
        <f t="shared" ca="1" si="6324"/>
        <v>150904.9413812178</v>
      </c>
      <c r="P4371" s="53">
        <f t="shared" ca="1" si="6324"/>
        <v>8115.4008998500894</v>
      </c>
      <c r="Q4371" s="53">
        <f t="shared" ca="1" si="6324"/>
        <v>5697.98952761284</v>
      </c>
      <c r="R4371" s="53">
        <f t="shared" ca="1" si="6324"/>
        <v>3618.3922107049848</v>
      </c>
      <c r="S4371" s="53">
        <f t="shared" ca="1" si="6324"/>
        <v>-689.79528249463851</v>
      </c>
      <c r="T4371" s="53">
        <f t="shared" ca="1" si="6324"/>
        <v>16741.987355673285</v>
      </c>
      <c r="U4371" s="53">
        <f t="shared" ca="1" si="6324"/>
        <v>37.372401637961815</v>
      </c>
      <c r="V4371" s="53">
        <f t="shared" ca="1" si="6324"/>
        <v>4159.4538171628674</v>
      </c>
      <c r="W4371" s="53">
        <f t="shared" ca="1" si="6324"/>
        <v>6154.7650676134162</v>
      </c>
      <c r="X4371" s="53">
        <f t="shared" ca="1" si="6324"/>
        <v>3846.5017508038673</v>
      </c>
      <c r="Y4371" s="53">
        <f t="shared" ca="1" si="6324"/>
        <v>14198.093037218114</v>
      </c>
      <c r="Z4371" s="53">
        <f t="shared" ca="1" si="6324"/>
        <v>2402.8134898032454</v>
      </c>
      <c r="AA4371" s="53">
        <f t="shared" ca="1" si="6324"/>
        <v>22.297338374805836</v>
      </c>
      <c r="AB4371" s="53">
        <f t="shared" ca="1" si="6324"/>
        <v>2425.1108281780535</v>
      </c>
      <c r="AC4371" s="53">
        <f t="shared" ca="1" si="6324"/>
        <v>327.66747184360872</v>
      </c>
      <c r="AD4371" s="53">
        <f t="shared" ca="1" si="6324"/>
        <v>640302.93228939956</v>
      </c>
      <c r="AE4371" s="53">
        <f t="shared" ca="1" si="6324"/>
        <v>101100.86423587328</v>
      </c>
    </row>
    <row r="4372" spans="1:31" s="48" customFormat="1" collapsed="1">
      <c r="A4372" s="49"/>
      <c r="B4372" s="97" t="s">
        <v>161</v>
      </c>
      <c r="E4372" s="53">
        <f>+E4363+E4354+E3628</f>
        <v>2591876.2992776576</v>
      </c>
      <c r="F4372" s="170"/>
      <c r="G4372" s="48" t="str">
        <f>$G$15</f>
        <v>TOTAL</v>
      </c>
      <c r="H4372" s="53">
        <f t="shared" ref="H4372:AE4372" ca="1" si="6326">+H4363+H4354+H3628</f>
        <v>2591876.2992776763</v>
      </c>
      <c r="I4372" s="53">
        <f t="shared" ca="1" si="6326"/>
        <v>-4711826.7412344581</v>
      </c>
      <c r="J4372" s="53">
        <f t="shared" ref="J4372:K4372" ca="1" si="6327">+J4363+J4354+J3628</f>
        <v>-4118.2306605707763</v>
      </c>
      <c r="K4372" s="53">
        <f t="shared" ca="1" si="6327"/>
        <v>-3252.2671416279118</v>
      </c>
      <c r="L4372" s="53">
        <f t="shared" ca="1" si="6326"/>
        <v>2539319.8283912633</v>
      </c>
      <c r="M4372" s="53">
        <f t="shared" ca="1" si="6326"/>
        <v>12077.595795779704</v>
      </c>
      <c r="N4372" s="53">
        <f t="shared" ca="1" si="6326"/>
        <v>1813.1803643352023</v>
      </c>
      <c r="O4372" s="53">
        <f t="shared" ca="1" si="6326"/>
        <v>2553210.6045513772</v>
      </c>
      <c r="P4372" s="53">
        <f t="shared" ca="1" si="6326"/>
        <v>932039.24563574081</v>
      </c>
      <c r="Q4372" s="53">
        <f t="shared" ca="1" si="6326"/>
        <v>342273.03038243263</v>
      </c>
      <c r="R4372" s="53">
        <f t="shared" ca="1" si="6326"/>
        <v>24420.426052651346</v>
      </c>
      <c r="S4372" s="53">
        <f t="shared" ca="1" si="6326"/>
        <v>-1751.0081913202596</v>
      </c>
      <c r="T4372" s="53">
        <f t="shared" ca="1" si="6326"/>
        <v>1296981.6938795028</v>
      </c>
      <c r="U4372" s="53">
        <f t="shared" ca="1" si="6326"/>
        <v>33203.520198686601</v>
      </c>
      <c r="V4372" s="53">
        <f t="shared" ca="1" si="6326"/>
        <v>1168302.9098454677</v>
      </c>
      <c r="W4372" s="53">
        <f t="shared" ca="1" si="6326"/>
        <v>624807.76331842248</v>
      </c>
      <c r="X4372" s="53">
        <f t="shared" ca="1" si="6326"/>
        <v>390515.78816755442</v>
      </c>
      <c r="Y4372" s="53">
        <f t="shared" ca="1" si="6326"/>
        <v>2216829.9815301243</v>
      </c>
      <c r="Z4372" s="53">
        <f t="shared" ca="1" si="6326"/>
        <v>391216.41500617319</v>
      </c>
      <c r="AA4372" s="53">
        <f t="shared" ca="1" si="6326"/>
        <v>3559.6082609510077</v>
      </c>
      <c r="AB4372" s="53">
        <f t="shared" ca="1" si="6326"/>
        <v>394776.02326712443</v>
      </c>
      <c r="AC4372" s="53">
        <f t="shared" ca="1" si="6326"/>
        <v>7647.1619128632392</v>
      </c>
      <c r="AD4372" s="53">
        <f t="shared" ca="1" si="6326"/>
        <v>720846.18207714241</v>
      </c>
      <c r="AE4372" s="53">
        <f t="shared" ca="1" si="6326"/>
        <v>120781.89109617611</v>
      </c>
    </row>
    <row r="4374" spans="1:31" hidden="1" outlineLevel="1">
      <c r="E4374" s="9"/>
      <c r="F4374" s="99"/>
      <c r="G4374" s="48" t="str">
        <f>$G$8</f>
        <v>PRODUCTION</v>
      </c>
      <c r="H4374" s="4">
        <f t="shared" ref="H4374:AE4374" ca="1" si="6328">+H4365+H3603</f>
        <v>-548959.68885677401</v>
      </c>
      <c r="I4374" s="4">
        <f t="shared" ca="1" si="6328"/>
        <v>-2884394.1565676676</v>
      </c>
      <c r="J4374" s="46">
        <f t="shared" ref="J4374:K4374" ca="1" si="6329">+J4365+J3603</f>
        <v>2445.9317532710829</v>
      </c>
      <c r="K4374" s="46">
        <f t="shared" ca="1" si="6329"/>
        <v>5514.0854517663547</v>
      </c>
      <c r="L4374" s="4">
        <f t="shared" ca="1" si="6328"/>
        <v>845235.42065080942</v>
      </c>
      <c r="M4374" s="4">
        <f t="shared" ca="1" si="6328"/>
        <v>909.8997522169534</v>
      </c>
      <c r="N4374" s="4">
        <f t="shared" ca="1" si="6328"/>
        <v>2006.7333084808915</v>
      </c>
      <c r="O4374" s="4">
        <f t="shared" ca="1" si="6328"/>
        <v>848152.05371150374</v>
      </c>
      <c r="P4374" s="4">
        <f t="shared" ca="1" si="6328"/>
        <v>253138.51114227454</v>
      </c>
      <c r="Q4374" s="4">
        <f t="shared" ca="1" si="6328"/>
        <v>125555.15698782729</v>
      </c>
      <c r="R4374" s="4">
        <f t="shared" ca="1" si="6328"/>
        <v>7761.6304574995011</v>
      </c>
      <c r="S4374" s="4">
        <f t="shared" ca="1" si="6328"/>
        <v>-1103.7675826750969</v>
      </c>
      <c r="T4374" s="4">
        <f t="shared" ca="1" si="6328"/>
        <v>385351.531004927</v>
      </c>
      <c r="U4374" s="4">
        <f t="shared" ca="1" si="6328"/>
        <v>10261.834611309121</v>
      </c>
      <c r="V4374" s="4">
        <f t="shared" ca="1" si="6328"/>
        <v>452996.21231663018</v>
      </c>
      <c r="W4374" s="4">
        <f t="shared" ca="1" si="6328"/>
        <v>144182.15470411937</v>
      </c>
      <c r="X4374" s="4">
        <f t="shared" ca="1" si="6328"/>
        <v>312007.83342208253</v>
      </c>
      <c r="Y4374" s="4">
        <f t="shared" ca="1" si="6328"/>
        <v>919448.03505414387</v>
      </c>
      <c r="Z4374" s="4">
        <f t="shared" ca="1" si="6328"/>
        <v>139017.17785502315</v>
      </c>
      <c r="AA4374" s="4">
        <f t="shared" ca="1" si="6328"/>
        <v>1081.2660566399759</v>
      </c>
      <c r="AB4374" s="4">
        <f t="shared" ca="1" si="6328"/>
        <v>140098.44391166346</v>
      </c>
      <c r="AC4374" s="4">
        <f t="shared" ca="1" si="6328"/>
        <v>2933.3096832628576</v>
      </c>
      <c r="AD4374" s="4">
        <f t="shared" ca="1" si="6328"/>
        <v>25311.642963632636</v>
      </c>
      <c r="AE4374" s="4">
        <f t="shared" ca="1" si="6328"/>
        <v>6179.4341767526748</v>
      </c>
    </row>
    <row r="4375" spans="1:31" hidden="1" outlineLevel="1">
      <c r="E4375" s="9"/>
      <c r="F4375" s="99"/>
      <c r="G4375" s="48" t="str">
        <f>$G$9</f>
        <v>BULKTRAN</v>
      </c>
      <c r="H4375" s="4">
        <f t="shared" ref="H4375:AE4375" ca="1" si="6330">+H4366+H3604</f>
        <v>1286573.2963676432</v>
      </c>
      <c r="I4375" s="4">
        <f t="shared" ca="1" si="6330"/>
        <v>-1917886.8632531115</v>
      </c>
      <c r="J4375" s="46">
        <f t="shared" ref="J4375:K4375" ca="1" si="6331">+J4366+J3604</f>
        <v>-7597.0144751042099</v>
      </c>
      <c r="K4375" s="46">
        <f t="shared" ca="1" si="6331"/>
        <v>-20645.942546142825</v>
      </c>
      <c r="L4375" s="4">
        <f t="shared" ca="1" si="6330"/>
        <v>468860.13157487725</v>
      </c>
      <c r="M4375" s="4">
        <f t="shared" ca="1" si="6330"/>
        <v>1426.5597521460315</v>
      </c>
      <c r="N4375" s="4">
        <f t="shared" ca="1" si="6330"/>
        <v>-3434.7261302418865</v>
      </c>
      <c r="O4375" s="4">
        <f t="shared" ca="1" si="6330"/>
        <v>466851.96519678162</v>
      </c>
      <c r="P4375" s="4">
        <f t="shared" ca="1" si="6330"/>
        <v>220948.06408076335</v>
      </c>
      <c r="Q4375" s="4">
        <f t="shared" ca="1" si="6330"/>
        <v>133161.2846159215</v>
      </c>
      <c r="R4375" s="4">
        <f t="shared" ca="1" si="6330"/>
        <v>15749.580343423828</v>
      </c>
      <c r="S4375" s="4">
        <f t="shared" ca="1" si="6330"/>
        <v>-1056.4876523829853</v>
      </c>
      <c r="T4375" s="4">
        <f t="shared" ca="1" si="6330"/>
        <v>368802.44138772547</v>
      </c>
      <c r="U4375" s="4">
        <f t="shared" ca="1" si="6330"/>
        <v>2736.7966246462574</v>
      </c>
      <c r="V4375" s="4">
        <f t="shared" ca="1" si="6330"/>
        <v>500098.65250715782</v>
      </c>
      <c r="W4375" s="4">
        <f t="shared" ca="1" si="6330"/>
        <v>1371574.1280381416</v>
      </c>
      <c r="X4375" s="4">
        <f t="shared" ca="1" si="6330"/>
        <v>420669.8398750294</v>
      </c>
      <c r="Y4375" s="4">
        <f t="shared" ca="1" si="6330"/>
        <v>2295079.4170449749</v>
      </c>
      <c r="Z4375" s="4">
        <f t="shared" ca="1" si="6330"/>
        <v>83243.051272323035</v>
      </c>
      <c r="AA4375" s="4">
        <f t="shared" ca="1" si="6330"/>
        <v>525.70288593040141</v>
      </c>
      <c r="AB4375" s="4">
        <f t="shared" ca="1" si="6330"/>
        <v>83768.754158253447</v>
      </c>
      <c r="AC4375" s="4">
        <f t="shared" ca="1" si="6330"/>
        <v>1555.325770075639</v>
      </c>
      <c r="AD4375" s="4">
        <f t="shared" ca="1" si="6330"/>
        <v>13422.113007714202</v>
      </c>
      <c r="AE4375" s="4">
        <f t="shared" ca="1" si="6330"/>
        <v>3223.1000764727542</v>
      </c>
    </row>
    <row r="4376" spans="1:31" hidden="1" outlineLevel="1">
      <c r="E4376" s="9"/>
      <c r="F4376" s="99"/>
      <c r="G4376" s="48" t="str">
        <f>$G$10</f>
        <v>SUBTRAN</v>
      </c>
      <c r="H4376" s="4">
        <f t="shared" ref="H4376:AE4376" ca="1" si="6332">+H4367+H3605</f>
        <v>303457.21061904274</v>
      </c>
      <c r="I4376" s="4">
        <f t="shared" ca="1" si="6332"/>
        <v>-506912.20990429627</v>
      </c>
      <c r="J4376" s="46">
        <f t="shared" ref="J4376:K4376" ca="1" si="6333">+J4367+J3605</f>
        <v>-1452.8219260798628</v>
      </c>
      <c r="K4376" s="46">
        <f t="shared" ca="1" si="6333"/>
        <v>-4193.2739633942556</v>
      </c>
      <c r="L4376" s="4">
        <f t="shared" ca="1" si="6332"/>
        <v>123313.53204195968</v>
      </c>
      <c r="M4376" s="4">
        <f t="shared" ca="1" si="6332"/>
        <v>366.00858465284341</v>
      </c>
      <c r="N4376" s="4">
        <f t="shared" ca="1" si="6332"/>
        <v>-1086.3434594692185</v>
      </c>
      <c r="O4376" s="4">
        <f t="shared" ca="1" si="6332"/>
        <v>122593.1971671434</v>
      </c>
      <c r="P4376" s="4">
        <f t="shared" ca="1" si="6332"/>
        <v>56374.247953417434</v>
      </c>
      <c r="Q4376" s="4">
        <f t="shared" ca="1" si="6332"/>
        <v>34189.299339035024</v>
      </c>
      <c r="R4376" s="4">
        <f t="shared" ca="1" si="6332"/>
        <v>5224.6219108384166</v>
      </c>
      <c r="S4376" s="4">
        <f t="shared" ca="1" si="6332"/>
        <v>0</v>
      </c>
      <c r="T4376" s="4">
        <f t="shared" ca="1" si="6332"/>
        <v>95788.169203290861</v>
      </c>
      <c r="U4376" s="4">
        <f t="shared" ca="1" si="6332"/>
        <v>652.7526685156239</v>
      </c>
      <c r="V4376" s="4">
        <f t="shared" ca="1" si="6332"/>
        <v>126726.39912246319</v>
      </c>
      <c r="W4376" s="4">
        <f t="shared" ca="1" si="6332"/>
        <v>448461.46515360358</v>
      </c>
      <c r="X4376" s="4">
        <f t="shared" ca="1" si="6332"/>
        <v>7.9743261275958113E-153</v>
      </c>
      <c r="Y4376" s="4">
        <f t="shared" ca="1" si="6332"/>
        <v>575840.61694458267</v>
      </c>
      <c r="Z4376" s="4">
        <f t="shared" ca="1" si="6332"/>
        <v>21259.005082564254</v>
      </c>
      <c r="AA4376" s="4">
        <f t="shared" ca="1" si="6332"/>
        <v>133.62889611956501</v>
      </c>
      <c r="AB4376" s="4">
        <f t="shared" ca="1" si="6332"/>
        <v>21392.633978683818</v>
      </c>
      <c r="AC4376" s="4">
        <f t="shared" ca="1" si="6332"/>
        <v>400.89911911271855</v>
      </c>
      <c r="AD4376" s="4">
        <f t="shared" ca="1" si="6332"/>
        <v>0</v>
      </c>
      <c r="AE4376" s="4">
        <f t="shared" ca="1" si="6332"/>
        <v>0</v>
      </c>
    </row>
    <row r="4377" spans="1:31" hidden="1" outlineLevel="1">
      <c r="E4377" s="9"/>
      <c r="F4377" s="99"/>
      <c r="G4377" s="48" t="str">
        <f>$G$11</f>
        <v>DISTPRI</v>
      </c>
      <c r="H4377" s="4">
        <f t="shared" ref="H4377:AE4377" ca="1" si="6334">+H4368+H3606</f>
        <v>-574063.98862813646</v>
      </c>
      <c r="I4377" s="4">
        <f t="shared" ca="1" si="6334"/>
        <v>-2279118.5236051055</v>
      </c>
      <c r="J4377" s="46">
        <f t="shared" ref="J4377:K4377" ca="1" si="6335">+J4368+J3606</f>
        <v>-3208.7352104150577</v>
      </c>
      <c r="K4377" s="46">
        <f t="shared" ca="1" si="6335"/>
        <v>-9720.1928615539546</v>
      </c>
      <c r="L4377" s="4">
        <f t="shared" ca="1" si="6334"/>
        <v>682333.29225541942</v>
      </c>
      <c r="M4377" s="4">
        <f t="shared" ca="1" si="6334"/>
        <v>1825.1186379708788</v>
      </c>
      <c r="N4377" s="4">
        <f t="shared" ca="1" si="6334"/>
        <v>0</v>
      </c>
      <c r="O4377" s="4">
        <f t="shared" ca="1" si="6334"/>
        <v>684158.41089338972</v>
      </c>
      <c r="P4377" s="4">
        <f t="shared" ca="1" si="6334"/>
        <v>264114.244344451</v>
      </c>
      <c r="Q4377" s="4">
        <f t="shared" ca="1" si="6334"/>
        <v>140333.84544359718</v>
      </c>
      <c r="R4377" s="4">
        <f t="shared" ca="1" si="6334"/>
        <v>0</v>
      </c>
      <c r="S4377" s="4">
        <f t="shared" ca="1" si="6334"/>
        <v>0</v>
      </c>
      <c r="T4377" s="4">
        <f t="shared" ca="1" si="6334"/>
        <v>404448.08978804806</v>
      </c>
      <c r="U4377" s="4">
        <f t="shared" ca="1" si="6334"/>
        <v>6295.2994434327193</v>
      </c>
      <c r="V4377" s="4">
        <f t="shared" ca="1" si="6334"/>
        <v>506505.34789635963</v>
      </c>
      <c r="W4377" s="4">
        <f t="shared" ca="1" si="6334"/>
        <v>-1.2642088310503966E-80</v>
      </c>
      <c r="X4377" s="4">
        <f t="shared" ca="1" si="6334"/>
        <v>1.2409005808919132E-152</v>
      </c>
      <c r="Y4377" s="4">
        <f t="shared" ca="1" si="6334"/>
        <v>512800.64733979246</v>
      </c>
      <c r="Z4377" s="4">
        <f t="shared" ca="1" si="6334"/>
        <v>113493.78608210536</v>
      </c>
      <c r="AA4377" s="4">
        <f t="shared" ca="1" si="6334"/>
        <v>870.90912761458162</v>
      </c>
      <c r="AB4377" s="4">
        <f t="shared" ca="1" si="6334"/>
        <v>114364.69520971994</v>
      </c>
      <c r="AC4377" s="4">
        <f t="shared" ca="1" si="6334"/>
        <v>2211.6198179928933</v>
      </c>
      <c r="AD4377" s="4">
        <f t="shared" ca="1" si="6334"/>
        <v>0</v>
      </c>
      <c r="AE4377" s="4">
        <f t="shared" ca="1" si="6334"/>
        <v>0</v>
      </c>
    </row>
    <row r="4378" spans="1:31" hidden="1" outlineLevel="1">
      <c r="E4378" s="9"/>
      <c r="F4378" s="99"/>
      <c r="G4378" s="48" t="str">
        <f>$G$12</f>
        <v>DISTSEC</v>
      </c>
      <c r="H4378" s="4">
        <f t="shared" ref="H4378:AE4378" ca="1" si="6336">+H4369+H3607</f>
        <v>-724964.77331369999</v>
      </c>
      <c r="I4378" s="4">
        <f t="shared" ca="1" si="6336"/>
        <v>-1245843.8851545695</v>
      </c>
      <c r="J4378" s="46">
        <f t="shared" ref="J4378:K4378" ca="1" si="6337">+J4369+J3607</f>
        <v>-3144.5076997815977</v>
      </c>
      <c r="K4378" s="46">
        <f t="shared" ca="1" si="6337"/>
        <v>-7475.7599633339196</v>
      </c>
      <c r="L4378" s="4">
        <f t="shared" ca="1" si="6336"/>
        <v>315549.12844179221</v>
      </c>
      <c r="M4378" s="4">
        <f t="shared" ca="1" si="6336"/>
        <v>0</v>
      </c>
      <c r="N4378" s="4">
        <f t="shared" ca="1" si="6336"/>
        <v>0</v>
      </c>
      <c r="O4378" s="4">
        <f t="shared" ca="1" si="6336"/>
        <v>315549.12844179221</v>
      </c>
      <c r="P4378" s="4">
        <f t="shared" ca="1" si="6336"/>
        <v>106746.86271367085</v>
      </c>
      <c r="Q4378" s="4">
        <f t="shared" ca="1" si="6336"/>
        <v>0</v>
      </c>
      <c r="R4378" s="4">
        <f t="shared" ca="1" si="6336"/>
        <v>0</v>
      </c>
      <c r="S4378" s="4">
        <f t="shared" ca="1" si="6336"/>
        <v>0</v>
      </c>
      <c r="T4378" s="4">
        <f t="shared" ca="1" si="6336"/>
        <v>106746.86271367085</v>
      </c>
      <c r="U4378" s="4">
        <f t="shared" ca="1" si="6336"/>
        <v>2002.4302982730494</v>
      </c>
      <c r="V4378" s="4">
        <f t="shared" ca="1" si="6336"/>
        <v>1.4083628066914568E-123</v>
      </c>
      <c r="W4378" s="4">
        <f t="shared" ca="1" si="6336"/>
        <v>-4.7961992510977948E-82</v>
      </c>
      <c r="X4378" s="4">
        <f t="shared" ca="1" si="6336"/>
        <v>0</v>
      </c>
      <c r="Y4378" s="4">
        <f t="shared" ca="1" si="6336"/>
        <v>2002.4302982730494</v>
      </c>
      <c r="Z4378" s="4">
        <f t="shared" ca="1" si="6336"/>
        <v>46728.235942669628</v>
      </c>
      <c r="AA4378" s="4">
        <f t="shared" ca="1" si="6336"/>
        <v>0</v>
      </c>
      <c r="AB4378" s="4">
        <f t="shared" ca="1" si="6336"/>
        <v>46728.235942669628</v>
      </c>
      <c r="AC4378" s="4">
        <f t="shared" ca="1" si="6336"/>
        <v>814.07650077982134</v>
      </c>
      <c r="AD4378" s="4">
        <f t="shared" ca="1" si="6336"/>
        <v>47956.894207698715</v>
      </c>
      <c r="AE4378" s="4">
        <f t="shared" ca="1" si="6336"/>
        <v>11701.751399050765</v>
      </c>
    </row>
    <row r="4379" spans="1:31" hidden="1" outlineLevel="1">
      <c r="E4379" s="9"/>
      <c r="F4379" s="99"/>
      <c r="G4379" s="48" t="str">
        <f>$G$13</f>
        <v>ENERGY</v>
      </c>
      <c r="H4379" s="4">
        <f t="shared" ref="H4379:AE4379" ca="1" si="6338">+H4370+H3608</f>
        <v>-2324604.4621480289</v>
      </c>
      <c r="I4379" s="4">
        <f t="shared" ca="1" si="6338"/>
        <v>194035.78935743379</v>
      </c>
      <c r="J4379" s="46">
        <f t="shared" ref="J4379:K4379" ca="1" si="6339">+J4370+J3608</f>
        <v>7011.1288635802748</v>
      </c>
      <c r="K4379" s="46">
        <f t="shared" ca="1" si="6339"/>
        <v>28400.932838530804</v>
      </c>
      <c r="L4379" s="4">
        <f t="shared" ca="1" si="6338"/>
        <v>21158.762638664033</v>
      </c>
      <c r="M4379" s="4">
        <f t="shared" ca="1" si="6338"/>
        <v>-862.08352250544431</v>
      </c>
      <c r="N4379" s="4">
        <f t="shared" ca="1" si="6338"/>
        <v>4948.8734752618075</v>
      </c>
      <c r="O4379" s="4">
        <f t="shared" ca="1" si="6338"/>
        <v>25245.552591421609</v>
      </c>
      <c r="P4379" s="4">
        <f t="shared" ca="1" si="6338"/>
        <v>-77570.958342498401</v>
      </c>
      <c r="Q4379" s="4">
        <f t="shared" ca="1" si="6338"/>
        <v>-57870.173079316119</v>
      </c>
      <c r="R4379" s="4">
        <f t="shared" ca="1" si="6338"/>
        <v>-11228.892667881821</v>
      </c>
      <c r="S4379" s="4">
        <f t="shared" ca="1" si="6338"/>
        <v>458.10664969345748</v>
      </c>
      <c r="T4379" s="4">
        <f t="shared" ca="1" si="6338"/>
        <v>-146211.91744000217</v>
      </c>
      <c r="U4379" s="4">
        <f t="shared" ca="1" si="6338"/>
        <v>3813.1027679072986</v>
      </c>
      <c r="V4379" s="4">
        <f t="shared" ca="1" si="6338"/>
        <v>-295559.12713267852</v>
      </c>
      <c r="W4379" s="4">
        <f t="shared" ca="1" si="6338"/>
        <v>-1811609.304733637</v>
      </c>
      <c r="X4379" s="4">
        <f t="shared" ca="1" si="6338"/>
        <v>-339077.83361541247</v>
      </c>
      <c r="Y4379" s="4">
        <f t="shared" ca="1" si="6338"/>
        <v>-2442433.1627138229</v>
      </c>
      <c r="Z4379" s="4">
        <f t="shared" ca="1" si="6338"/>
        <v>-2767.5903093809807</v>
      </c>
      <c r="AA4379" s="4">
        <f t="shared" ca="1" si="6338"/>
        <v>108.26418433200686</v>
      </c>
      <c r="AB4379" s="4">
        <f t="shared" ca="1" si="6338"/>
        <v>-2659.3261250490073</v>
      </c>
      <c r="AC4379" s="4">
        <f t="shared" ca="1" si="6338"/>
        <v>210.36549420917834</v>
      </c>
      <c r="AD4379" s="4">
        <f t="shared" ca="1" si="6338"/>
        <v>9154.2963059083868</v>
      </c>
      <c r="AE4379" s="4">
        <f t="shared" ca="1" si="6338"/>
        <v>2641.8786797825637</v>
      </c>
    </row>
    <row r="4380" spans="1:31" hidden="1" outlineLevel="1">
      <c r="E4380" s="9"/>
      <c r="F4380" s="99"/>
      <c r="G4380" s="48" t="str">
        <f>$G$14</f>
        <v>CUSTOMER</v>
      </c>
      <c r="H4380" s="4">
        <f t="shared" ref="H4380:AE4380" ca="1" si="6340">+H4371+H3609</f>
        <v>740466.54820831388</v>
      </c>
      <c r="I4380" s="4">
        <f t="shared" ca="1" si="6340"/>
        <v>-356926.91647765326</v>
      </c>
      <c r="J4380" s="46">
        <f t="shared" ref="J4380:K4380" ca="1" si="6341">+J4371+J3609</f>
        <v>4.6144755913235596</v>
      </c>
      <c r="K4380" s="46">
        <f t="shared" ca="1" si="6341"/>
        <v>2887.511640024431</v>
      </c>
      <c r="L4380" s="4">
        <f t="shared" ca="1" si="6340"/>
        <v>159658.95632964192</v>
      </c>
      <c r="M4380" s="4">
        <f t="shared" ca="1" si="6340"/>
        <v>1868.3151869245357</v>
      </c>
      <c r="N4380" s="4">
        <f t="shared" ca="1" si="6340"/>
        <v>-1290.7813268709428</v>
      </c>
      <c r="O4380" s="4">
        <f t="shared" ca="1" si="6340"/>
        <v>160236.49018969541</v>
      </c>
      <c r="P4380" s="4">
        <f t="shared" ca="1" si="6340"/>
        <v>7921.6081420785713</v>
      </c>
      <c r="Q4380" s="4">
        <f t="shared" ca="1" si="6340"/>
        <v>6635.0732130637434</v>
      </c>
      <c r="R4380" s="4">
        <f t="shared" ca="1" si="6340"/>
        <v>3807.4967606199716</v>
      </c>
      <c r="S4380" s="4">
        <f t="shared" ca="1" si="6340"/>
        <v>-1004.5287055330705</v>
      </c>
      <c r="T4380" s="4">
        <f t="shared" ca="1" si="6340"/>
        <v>17359.649410229227</v>
      </c>
      <c r="U4380" s="4">
        <f t="shared" ca="1" si="6340"/>
        <v>31.21896451672152</v>
      </c>
      <c r="V4380" s="4">
        <f t="shared" ca="1" si="6340"/>
        <v>4858.8607377485741</v>
      </c>
      <c r="W4380" s="4">
        <f t="shared" ca="1" si="6340"/>
        <v>6494.5900941724767</v>
      </c>
      <c r="X4380" s="4">
        <f t="shared" ca="1" si="6340"/>
        <v>4544.9627567646157</v>
      </c>
      <c r="Y4380" s="4">
        <f t="shared" ca="1" si="6340"/>
        <v>15929.632553202389</v>
      </c>
      <c r="Z4380" s="4">
        <f t="shared" ca="1" si="6340"/>
        <v>2590.0053284924434</v>
      </c>
      <c r="AA4380" s="4">
        <f t="shared" ca="1" si="6340"/>
        <v>19.086770985894592</v>
      </c>
      <c r="AB4380" s="4">
        <f t="shared" ca="1" si="6340"/>
        <v>2609.0920994783405</v>
      </c>
      <c r="AC4380" s="4">
        <f t="shared" ca="1" si="6340"/>
        <v>373.91592115052333</v>
      </c>
      <c r="AD4380" s="4">
        <f t="shared" ca="1" si="6340"/>
        <v>774713.67637398408</v>
      </c>
      <c r="AE4380" s="4">
        <f t="shared" ca="1" si="6340"/>
        <v>123278.88202261386</v>
      </c>
    </row>
    <row r="4381" spans="1:31" collapsed="1">
      <c r="B4381" s="97" t="s">
        <v>162</v>
      </c>
      <c r="E4381" s="53">
        <f>+E4372+E3610</f>
        <v>-1842095.8577516442</v>
      </c>
      <c r="F4381" s="167"/>
      <c r="G4381" s="48" t="str">
        <f>$G$15</f>
        <v>TOTAL</v>
      </c>
      <c r="H4381" s="4">
        <f t="shared" ref="H4381:AE4381" ca="1" si="6342">+H4372+H3610</f>
        <v>-1842095.8577516209</v>
      </c>
      <c r="I4381" s="4">
        <f t="shared" ca="1" si="6342"/>
        <v>-8997046.7656049766</v>
      </c>
      <c r="J4381" s="46">
        <f t="shared" ref="J4381:K4381" ca="1" si="6343">+J4372+J3610</f>
        <v>-5941.4042189380361</v>
      </c>
      <c r="K4381" s="46">
        <f t="shared" ca="1" si="6343"/>
        <v>-5232.6394041033418</v>
      </c>
      <c r="L4381" s="4">
        <f t="shared" ca="1" si="6342"/>
        <v>2616109.2239331654</v>
      </c>
      <c r="M4381" s="4">
        <f t="shared" ca="1" si="6342"/>
        <v>5533.8183914058191</v>
      </c>
      <c r="N4381" s="4">
        <f t="shared" ca="1" si="6342"/>
        <v>1143.7558671606071</v>
      </c>
      <c r="O4381" s="4">
        <f t="shared" ca="1" si="6342"/>
        <v>2622786.7981917304</v>
      </c>
      <c r="P4381" s="4">
        <f t="shared" ca="1" si="6342"/>
        <v>831672.58003415819</v>
      </c>
      <c r="Q4381" s="4">
        <f t="shared" ca="1" si="6342"/>
        <v>382004.48652012914</v>
      </c>
      <c r="R4381" s="4">
        <f t="shared" ca="1" si="6342"/>
        <v>21314.436804499801</v>
      </c>
      <c r="S4381" s="4">
        <f t="shared" ca="1" si="6342"/>
        <v>-2706.6772908976977</v>
      </c>
      <c r="T4381" s="4">
        <f t="shared" ca="1" si="6342"/>
        <v>1232284.8260678872</v>
      </c>
      <c r="U4381" s="4">
        <f t="shared" ca="1" si="6342"/>
        <v>25793.435378600756</v>
      </c>
      <c r="V4381" s="4">
        <f t="shared" ca="1" si="6342"/>
        <v>1295626.3454476821</v>
      </c>
      <c r="W4381" s="4">
        <f t="shared" ca="1" si="6342"/>
        <v>159103.03325640078</v>
      </c>
      <c r="X4381" s="4">
        <f t="shared" ca="1" si="6342"/>
        <v>398144.80243846332</v>
      </c>
      <c r="Y4381" s="4">
        <f t="shared" ca="1" si="6342"/>
        <v>1878667.616521138</v>
      </c>
      <c r="Z4381" s="4">
        <f t="shared" ca="1" si="6342"/>
        <v>403563.67125379632</v>
      </c>
      <c r="AA4381" s="4">
        <f t="shared" ca="1" si="6342"/>
        <v>2738.8579216224189</v>
      </c>
      <c r="AB4381" s="4">
        <f t="shared" ca="1" si="6342"/>
        <v>406302.52917541901</v>
      </c>
      <c r="AC4381" s="4">
        <f t="shared" ca="1" si="6342"/>
        <v>8499.5123065836251</v>
      </c>
      <c r="AD4381" s="4">
        <f t="shared" ca="1" si="6342"/>
        <v>870558.62285893899</v>
      </c>
      <c r="AE4381" s="4">
        <f t="shared" ca="1" si="6342"/>
        <v>147025.04635467264</v>
      </c>
    </row>
    <row r="4382" spans="1:31">
      <c r="F4382" s="168"/>
    </row>
    <row r="4383" spans="1:31" hidden="1" outlineLevel="1">
      <c r="E4383" s="9"/>
      <c r="F4383" s="99"/>
      <c r="G4383" s="48" t="str">
        <f>$G$8</f>
        <v>PRODUCTION</v>
      </c>
      <c r="H4383" s="4">
        <f t="shared" ref="H4383:AE4383" ca="1" si="6344">H2579+H3603+H4365</f>
        <v>187108288.93497679</v>
      </c>
      <c r="I4383" s="4">
        <f t="shared" ca="1" si="6344"/>
        <v>96882740.466310546</v>
      </c>
      <c r="J4383" s="46">
        <f t="shared" ref="J4383:K4383" ca="1" si="6345">J2579+J3603+J4365</f>
        <v>29273.454077123504</v>
      </c>
      <c r="K4383" s="46">
        <f t="shared" ca="1" si="6345"/>
        <v>58596.844339103409</v>
      </c>
      <c r="L4383" s="4">
        <f t="shared" ca="1" si="6344"/>
        <v>23834463.013186954</v>
      </c>
      <c r="M4383" s="4">
        <f t="shared" ca="1" si="6344"/>
        <v>320829.07397232822</v>
      </c>
      <c r="N4383" s="4">
        <f t="shared" ca="1" si="6344"/>
        <v>56815.895894585556</v>
      </c>
      <c r="O4383" s="4">
        <f t="shared" ca="1" si="6344"/>
        <v>24212107.983053874</v>
      </c>
      <c r="P4383" s="4">
        <f t="shared" ca="1" si="6344"/>
        <v>13718403.594828276</v>
      </c>
      <c r="Q4383" s="4">
        <f t="shared" ca="1" si="6344"/>
        <v>2355339.9474416715</v>
      </c>
      <c r="R4383" s="4">
        <f t="shared" ca="1" si="6344"/>
        <v>475151.18918222561</v>
      </c>
      <c r="S4383" s="4">
        <f t="shared" ca="1" si="6344"/>
        <v>18634.454522164953</v>
      </c>
      <c r="T4383" s="4">
        <f t="shared" ca="1" si="6344"/>
        <v>16567529.185974333</v>
      </c>
      <c r="U4383" s="4">
        <f t="shared" ca="1" si="6344"/>
        <v>666711.20775680267</v>
      </c>
      <c r="V4383" s="4">
        <f t="shared" ca="1" si="6344"/>
        <v>8380881.668031198</v>
      </c>
      <c r="W4383" s="4">
        <f t="shared" ca="1" si="6344"/>
        <v>30361965.658571243</v>
      </c>
      <c r="X4383" s="4">
        <f t="shared" ca="1" si="6344"/>
        <v>5645764.6531192558</v>
      </c>
      <c r="Y4383" s="4">
        <f t="shared" ca="1" si="6344"/>
        <v>45055323.18747849</v>
      </c>
      <c r="Z4383" s="4">
        <f t="shared" ca="1" si="6344"/>
        <v>3876660.4612195436</v>
      </c>
      <c r="AA4383" s="4">
        <f t="shared" ca="1" si="6344"/>
        <v>76402.599228171835</v>
      </c>
      <c r="AB4383" s="4">
        <f t="shared" ca="1" si="6344"/>
        <v>3953063.0604477152</v>
      </c>
      <c r="AC4383" s="4">
        <f t="shared" ca="1" si="6344"/>
        <v>52595.871875880548</v>
      </c>
      <c r="AD4383" s="4">
        <f t="shared" ca="1" si="6344"/>
        <v>245449.67134444797</v>
      </c>
      <c r="AE4383" s="4">
        <f t="shared" ca="1" si="6344"/>
        <v>51609.210075314382</v>
      </c>
    </row>
    <row r="4384" spans="1:31" hidden="1" outlineLevel="1">
      <c r="E4384" s="9"/>
      <c r="F4384" s="99"/>
      <c r="G4384" s="48" t="str">
        <f>$G$9</f>
        <v>BULKTRAN</v>
      </c>
      <c r="H4384" s="4">
        <f t="shared" ref="H4384:AE4384" ca="1" si="6346">H2580+H3604+H4366</f>
        <v>23242412.489849873</v>
      </c>
      <c r="I4384" s="4">
        <f t="shared" ca="1" si="6346"/>
        <v>9394285.1874936204</v>
      </c>
      <c r="J4384" s="46">
        <f t="shared" ref="J4384:K4384" ca="1" si="6347">J2580+J3604+J4366</f>
        <v>-5063.2956571391078</v>
      </c>
      <c r="K4384" s="46">
        <f t="shared" ca="1" si="6347"/>
        <v>-16147.235192874734</v>
      </c>
      <c r="L4384" s="4">
        <f t="shared" ca="1" si="6346"/>
        <v>3118839.5234629493</v>
      </c>
      <c r="M4384" s="4">
        <f t="shared" ca="1" si="6346"/>
        <v>39093.384574029704</v>
      </c>
      <c r="N4384" s="4">
        <f t="shared" ca="1" si="6346"/>
        <v>2519.385127306874</v>
      </c>
      <c r="O4384" s="4">
        <f t="shared" ca="1" si="6346"/>
        <v>3160452.2931642872</v>
      </c>
      <c r="P4384" s="4">
        <f t="shared" ca="1" si="6346"/>
        <v>1788470.5203241399</v>
      </c>
      <c r="Q4384" s="4">
        <f t="shared" ca="1" si="6346"/>
        <v>414165.27588498779</v>
      </c>
      <c r="R4384" s="4">
        <f t="shared" ca="1" si="6346"/>
        <v>72926.930158177885</v>
      </c>
      <c r="S4384" s="4">
        <f t="shared" ca="1" si="6346"/>
        <v>1098.836963288893</v>
      </c>
      <c r="T4384" s="4">
        <f t="shared" ca="1" si="6346"/>
        <v>2276661.5633305945</v>
      </c>
      <c r="U4384" s="4">
        <f t="shared" ca="1" si="6346"/>
        <v>77074.183978381261</v>
      </c>
      <c r="V4384" s="4">
        <f t="shared" ca="1" si="6346"/>
        <v>1501051.6109663006</v>
      </c>
      <c r="W4384" s="4">
        <f t="shared" ca="1" si="6346"/>
        <v>5165603.6324337563</v>
      </c>
      <c r="X4384" s="4">
        <f t="shared" ca="1" si="6346"/>
        <v>1110435.8017517815</v>
      </c>
      <c r="Y4384" s="4">
        <f t="shared" ca="1" si="6346"/>
        <v>7854165.2291302197</v>
      </c>
      <c r="Z4384" s="4">
        <f t="shared" ca="1" si="6346"/>
        <v>514285.14125724096</v>
      </c>
      <c r="AA4384" s="4">
        <f t="shared" ca="1" si="6346"/>
        <v>9120.7494619002573</v>
      </c>
      <c r="AB4384" s="4">
        <f t="shared" ca="1" si="6346"/>
        <v>523405.89071914123</v>
      </c>
      <c r="AC4384" s="4">
        <f t="shared" ca="1" si="6346"/>
        <v>7258.4366807944343</v>
      </c>
      <c r="AD4384" s="4">
        <f t="shared" ca="1" si="6346"/>
        <v>38927.745941905545</v>
      </c>
      <c r="AE4384" s="4">
        <f t="shared" ca="1" si="6346"/>
        <v>8466.67423931132</v>
      </c>
    </row>
    <row r="4385" spans="1:31" hidden="1" outlineLevel="1">
      <c r="E4385" s="9"/>
      <c r="F4385" s="99"/>
      <c r="G4385" s="48" t="str">
        <f>$G$10</f>
        <v>SUBTRAN</v>
      </c>
      <c r="H4385" s="4">
        <f t="shared" ref="H4385:AE4385" ca="1" si="6348">H2581+H3605+H4367</f>
        <v>6666767.8657758646</v>
      </c>
      <c r="I4385" s="4">
        <f t="shared" ca="1" si="6348"/>
        <v>2751099.2362750932</v>
      </c>
      <c r="J4385" s="46">
        <f t="shared" ref="J4385:K4385" ca="1" si="6349">J2581+J3605+J4367</f>
        <v>-913.1918398284547</v>
      </c>
      <c r="K4385" s="46">
        <f t="shared" ca="1" si="6349"/>
        <v>-3169.6029193106215</v>
      </c>
      <c r="L4385" s="4">
        <f t="shared" ca="1" si="6348"/>
        <v>890295.140787679</v>
      </c>
      <c r="M4385" s="4">
        <f t="shared" ca="1" si="6348"/>
        <v>11306.679312604319</v>
      </c>
      <c r="N4385" s="4">
        <f t="shared" ca="1" si="6348"/>
        <v>1152.6117452111912</v>
      </c>
      <c r="O4385" s="4">
        <f t="shared" ca="1" si="6348"/>
        <v>902754.43184549455</v>
      </c>
      <c r="P4385" s="4">
        <f t="shared" ca="1" si="6348"/>
        <v>496868.89669376932</v>
      </c>
      <c r="Q4385" s="4">
        <f t="shared" ca="1" si="6348"/>
        <v>113349.47059878061</v>
      </c>
      <c r="R4385" s="4">
        <f t="shared" ca="1" si="6348"/>
        <v>26075.205091442287</v>
      </c>
      <c r="S4385" s="4">
        <f t="shared" ca="1" si="6348"/>
        <v>0</v>
      </c>
      <c r="T4385" s="4">
        <f t="shared" ca="1" si="6348"/>
        <v>636293.57238399226</v>
      </c>
      <c r="U4385" s="4">
        <f t="shared" ca="1" si="6348"/>
        <v>20537.352440687973</v>
      </c>
      <c r="V4385" s="4">
        <f t="shared" ca="1" si="6348"/>
        <v>404881.86952782801</v>
      </c>
      <c r="W4385" s="4">
        <f t="shared" ca="1" si="6348"/>
        <v>1808484.0257939252</v>
      </c>
      <c r="X4385" s="4">
        <f t="shared" ca="1" si="6348"/>
        <v>8.1678031071257481E-153</v>
      </c>
      <c r="Y4385" s="4">
        <f t="shared" ca="1" si="6348"/>
        <v>2233903.2477624412</v>
      </c>
      <c r="Z4385" s="4">
        <f t="shared" ca="1" si="6348"/>
        <v>142227.27985824808</v>
      </c>
      <c r="AA4385" s="4">
        <f t="shared" ca="1" si="6348"/>
        <v>2559.0500932056207</v>
      </c>
      <c r="AB4385" s="4">
        <f t="shared" ca="1" si="6348"/>
        <v>144786.32995145369</v>
      </c>
      <c r="AC4385" s="4">
        <f t="shared" ca="1" si="6348"/>
        <v>2013.8423165260192</v>
      </c>
      <c r="AD4385" s="4">
        <f t="shared" ca="1" si="6348"/>
        <v>0</v>
      </c>
      <c r="AE4385" s="4">
        <f t="shared" ca="1" si="6348"/>
        <v>0</v>
      </c>
    </row>
    <row r="4386" spans="1:31" hidden="1" outlineLevel="1">
      <c r="E4386" s="9"/>
      <c r="F4386" s="99"/>
      <c r="G4386" s="48" t="str">
        <f>$G$11</f>
        <v>DISTPRI</v>
      </c>
      <c r="H4386" s="4">
        <f t="shared" ref="H4386:AE4386" ca="1" si="6350">H2582+H3606+H4368</f>
        <v>58119572.66638165</v>
      </c>
      <c r="I4386" s="4">
        <f t="shared" ca="1" si="6350"/>
        <v>36449839.460891217</v>
      </c>
      <c r="J4386" s="46">
        <f t="shared" ref="J4386:K4386" ca="1" si="6351">J2582+J3606+J4368</f>
        <v>4391.5469947786023</v>
      </c>
      <c r="K4386" s="46">
        <f t="shared" ca="1" si="6351"/>
        <v>5907.4676604446095</v>
      </c>
      <c r="L4386" s="4">
        <f t="shared" ca="1" si="6350"/>
        <v>9687495.1947508883</v>
      </c>
      <c r="M4386" s="4">
        <f t="shared" ca="1" si="6350"/>
        <v>128409.71503805468</v>
      </c>
      <c r="N4386" s="4">
        <f t="shared" ca="1" si="6350"/>
        <v>0</v>
      </c>
      <c r="O4386" s="4">
        <f t="shared" ca="1" si="6350"/>
        <v>9815904.9097889457</v>
      </c>
      <c r="P4386" s="4">
        <f t="shared" ca="1" si="6350"/>
        <v>5425289.8808343811</v>
      </c>
      <c r="Q4386" s="4">
        <f t="shared" ca="1" si="6350"/>
        <v>1020834.4928595293</v>
      </c>
      <c r="R4386" s="4">
        <f t="shared" ca="1" si="6350"/>
        <v>0</v>
      </c>
      <c r="S4386" s="4">
        <f t="shared" ca="1" si="6350"/>
        <v>0</v>
      </c>
      <c r="T4386" s="4">
        <f t="shared" ca="1" si="6350"/>
        <v>6446124.3736939104</v>
      </c>
      <c r="U4386" s="4">
        <f t="shared" ca="1" si="6350"/>
        <v>244362.84774234606</v>
      </c>
      <c r="V4386" s="4">
        <f t="shared" ca="1" si="6350"/>
        <v>3562024.4716595793</v>
      </c>
      <c r="W4386" s="4">
        <f t="shared" ca="1" si="6350"/>
        <v>-1.2952965146754331E-80</v>
      </c>
      <c r="X4386" s="4">
        <f t="shared" ca="1" si="6350"/>
        <v>1.2710079144077918E-152</v>
      </c>
      <c r="Y4386" s="4">
        <f t="shared" ca="1" si="6350"/>
        <v>3806387.3194019259</v>
      </c>
      <c r="Z4386" s="4">
        <f t="shared" ca="1" si="6350"/>
        <v>1540230.2018504136</v>
      </c>
      <c r="AA4386" s="4">
        <f t="shared" ca="1" si="6350"/>
        <v>29667.718514907032</v>
      </c>
      <c r="AB4386" s="4">
        <f t="shared" ca="1" si="6350"/>
        <v>1569897.9203653205</v>
      </c>
      <c r="AC4386" s="4">
        <f t="shared" ca="1" si="6350"/>
        <v>21119.667585111038</v>
      </c>
      <c r="AD4386" s="4">
        <f t="shared" ca="1" si="6350"/>
        <v>0</v>
      </c>
      <c r="AE4386" s="4">
        <f t="shared" ca="1" si="6350"/>
        <v>0</v>
      </c>
    </row>
    <row r="4387" spans="1:31" hidden="1" outlineLevel="1">
      <c r="E4387" s="9"/>
      <c r="F4387" s="99"/>
      <c r="G4387" s="48" t="str">
        <f>$G$12</f>
        <v>DISTSEC</v>
      </c>
      <c r="H4387" s="4">
        <f t="shared" ref="H4387:AE4387" ca="1" si="6352">H2583+H3607+H4369</f>
        <v>24859733.445784669</v>
      </c>
      <c r="I4387" s="4">
        <f t="shared" ca="1" si="6352"/>
        <v>17777784.621715374</v>
      </c>
      <c r="J4387" s="46">
        <f t="shared" ref="J4387:K4387" ca="1" si="6353">J2583+J3607+J4369</f>
        <v>2005.5293841327716</v>
      </c>
      <c r="K4387" s="46">
        <f t="shared" ca="1" si="6353"/>
        <v>-1520.6610289983237</v>
      </c>
      <c r="L4387" s="4">
        <f t="shared" ca="1" si="6352"/>
        <v>4130365.0835460909</v>
      </c>
      <c r="M4387" s="4">
        <f t="shared" ca="1" si="6352"/>
        <v>0</v>
      </c>
      <c r="N4387" s="4">
        <f t="shared" ca="1" si="6352"/>
        <v>0</v>
      </c>
      <c r="O4387" s="4">
        <f t="shared" ca="1" si="6352"/>
        <v>4130365.0835460909</v>
      </c>
      <c r="P4387" s="4">
        <f t="shared" ca="1" si="6352"/>
        <v>1990272.7419947553</v>
      </c>
      <c r="Q4387" s="4">
        <f t="shared" ca="1" si="6352"/>
        <v>0</v>
      </c>
      <c r="R4387" s="4">
        <f t="shared" ca="1" si="6352"/>
        <v>0</v>
      </c>
      <c r="S4387" s="4">
        <f t="shared" ca="1" si="6352"/>
        <v>0</v>
      </c>
      <c r="T4387" s="4">
        <f t="shared" ca="1" si="6352"/>
        <v>1990272.7419947553</v>
      </c>
      <c r="U4387" s="4">
        <f t="shared" ca="1" si="6352"/>
        <v>73711.881620192551</v>
      </c>
      <c r="V4387" s="4">
        <f t="shared" ca="1" si="6352"/>
        <v>1.4411023380680584E-123</v>
      </c>
      <c r="W4387" s="4">
        <f t="shared" ca="1" si="6352"/>
        <v>-4.9141407820052162E-82</v>
      </c>
      <c r="X4387" s="4">
        <f t="shared" ca="1" si="6352"/>
        <v>0</v>
      </c>
      <c r="Y4387" s="4">
        <f t="shared" ca="1" si="6352"/>
        <v>73711.881620192551</v>
      </c>
      <c r="Z4387" s="4">
        <f t="shared" ca="1" si="6352"/>
        <v>583009.76888184296</v>
      </c>
      <c r="AA4387" s="4">
        <f t="shared" ca="1" si="6352"/>
        <v>0</v>
      </c>
      <c r="AB4387" s="4">
        <f t="shared" ca="1" si="6352"/>
        <v>583009.76888184296</v>
      </c>
      <c r="AC4387" s="4">
        <f t="shared" ca="1" si="6352"/>
        <v>7188.5362545190665</v>
      </c>
      <c r="AD4387" s="4">
        <f t="shared" ca="1" si="6352"/>
        <v>244324.44490624836</v>
      </c>
      <c r="AE4387" s="4">
        <f t="shared" ca="1" si="6352"/>
        <v>52591.498510466954</v>
      </c>
    </row>
    <row r="4388" spans="1:31" hidden="1" outlineLevel="1">
      <c r="E4388" s="9"/>
      <c r="F4388" s="99"/>
      <c r="G4388" s="48" t="str">
        <f>$G$13</f>
        <v>ENERGY</v>
      </c>
      <c r="H4388" s="4">
        <f t="shared" ref="H4388:AE4388" ca="1" si="6354">H2584+H3608+H4370</f>
        <v>179808428.25103444</v>
      </c>
      <c r="I4388" s="4">
        <f t="shared" ca="1" si="6354"/>
        <v>76059560.62867333</v>
      </c>
      <c r="J4388" s="46">
        <f t="shared" ref="J4388:K4388" ca="1" si="6355">J2584+J3608+J4370</f>
        <v>24886.159663242615</v>
      </c>
      <c r="K4388" s="46">
        <f t="shared" ca="1" si="6355"/>
        <v>80860.965152599878</v>
      </c>
      <c r="L4388" s="4">
        <f t="shared" ca="1" si="6354"/>
        <v>21533482.178309571</v>
      </c>
      <c r="M4388" s="4">
        <f t="shared" ca="1" si="6354"/>
        <v>297407.95915470488</v>
      </c>
      <c r="N4388" s="4">
        <f t="shared" ca="1" si="6354"/>
        <v>58018.011128344937</v>
      </c>
      <c r="O4388" s="4">
        <f t="shared" ca="1" si="6354"/>
        <v>21888908.148592621</v>
      </c>
      <c r="P4388" s="4">
        <f t="shared" ca="1" si="6354"/>
        <v>13603679.114551645</v>
      </c>
      <c r="Q4388" s="4">
        <f t="shared" ca="1" si="6354"/>
        <v>2130937.4709637412</v>
      </c>
      <c r="R4388" s="4">
        <f t="shared" ca="1" si="6354"/>
        <v>454960.53454512486</v>
      </c>
      <c r="S4388" s="4">
        <f t="shared" ca="1" si="6354"/>
        <v>20823.307996438805</v>
      </c>
      <c r="T4388" s="4">
        <f t="shared" ca="1" si="6354"/>
        <v>16210400.428056948</v>
      </c>
      <c r="U4388" s="4">
        <f t="shared" ca="1" si="6354"/>
        <v>748456.99834225373</v>
      </c>
      <c r="V4388" s="4">
        <f t="shared" ca="1" si="6354"/>
        <v>9822142.87689404</v>
      </c>
      <c r="W4388" s="4">
        <f t="shared" ca="1" si="6354"/>
        <v>41621277.812312663</v>
      </c>
      <c r="X4388" s="4">
        <f t="shared" ca="1" si="6354"/>
        <v>7529383.9722357746</v>
      </c>
      <c r="Y4388" s="4">
        <f t="shared" ca="1" si="6354"/>
        <v>59721261.659784734</v>
      </c>
      <c r="Z4388" s="4">
        <f t="shared" ca="1" si="6354"/>
        <v>3810399.7881437601</v>
      </c>
      <c r="AA4388" s="4">
        <f t="shared" ca="1" si="6354"/>
        <v>77581.879735188835</v>
      </c>
      <c r="AB4388" s="4">
        <f t="shared" ca="1" si="6354"/>
        <v>3887981.6678789486</v>
      </c>
      <c r="AC4388" s="4">
        <f t="shared" ca="1" si="6354"/>
        <v>69066.53810577176</v>
      </c>
      <c r="AD4388" s="4">
        <f t="shared" ca="1" si="6354"/>
        <v>1543975.4441834302</v>
      </c>
      <c r="AE4388" s="4">
        <f t="shared" ca="1" si="6354"/>
        <v>321526.61094281398</v>
      </c>
    </row>
    <row r="4389" spans="1:31" hidden="1" outlineLevel="1">
      <c r="E4389" s="9"/>
      <c r="F4389" s="99"/>
      <c r="G4389" s="48" t="str">
        <f>$G$14</f>
        <v>CUSTOMER</v>
      </c>
      <c r="H4389" s="4">
        <f t="shared" ref="H4389:AE4389" ca="1" si="6356">H2585+H3609+H4371</f>
        <v>19726588.37653257</v>
      </c>
      <c r="I4389" s="4">
        <f t="shared" ca="1" si="6356"/>
        <v>12161391.041864112</v>
      </c>
      <c r="J4389" s="46">
        <f t="shared" ref="J4389:K4389" ca="1" si="6357">J2585+J3609+J4371</f>
        <v>3044.7254845871339</v>
      </c>
      <c r="K4389" s="46">
        <f t="shared" ca="1" si="6357"/>
        <v>9446.8516306300808</v>
      </c>
      <c r="L4389" s="4">
        <f t="shared" ca="1" si="6356"/>
        <v>3266922.8321739724</v>
      </c>
      <c r="M4389" s="4">
        <f t="shared" ca="1" si="6356"/>
        <v>157898.54693151481</v>
      </c>
      <c r="N4389" s="4">
        <f t="shared" ca="1" si="6356"/>
        <v>29800.379963601343</v>
      </c>
      <c r="O4389" s="4">
        <f t="shared" ca="1" si="6356"/>
        <v>3454621.7590690893</v>
      </c>
      <c r="P4389" s="4">
        <f t="shared" ca="1" si="6356"/>
        <v>205305.42556567339</v>
      </c>
      <c r="Q4389" s="4">
        <f t="shared" ca="1" si="6356"/>
        <v>59012.206557969861</v>
      </c>
      <c r="R4389" s="4">
        <f t="shared" ca="1" si="6356"/>
        <v>64303.066462226467</v>
      </c>
      <c r="S4389" s="4">
        <f t="shared" ca="1" si="6356"/>
        <v>7136.9820761948858</v>
      </c>
      <c r="T4389" s="4">
        <f t="shared" ca="1" si="6356"/>
        <v>335757.68066206464</v>
      </c>
      <c r="U4389" s="4">
        <f t="shared" ca="1" si="6356"/>
        <v>1421.0056316013145</v>
      </c>
      <c r="V4389" s="4">
        <f t="shared" ca="1" si="6356"/>
        <v>42186.175216207957</v>
      </c>
      <c r="W4389" s="4">
        <f t="shared" ca="1" si="6356"/>
        <v>104946.81208874125</v>
      </c>
      <c r="X4389" s="4">
        <f t="shared" ca="1" si="6356"/>
        <v>33224.583488187913</v>
      </c>
      <c r="Y4389" s="4">
        <f t="shared" ca="1" si="6356"/>
        <v>181778.57642473839</v>
      </c>
      <c r="Z4389" s="4">
        <f t="shared" ca="1" si="6356"/>
        <v>43698.689241344022</v>
      </c>
      <c r="AA4389" s="4">
        <f t="shared" ca="1" si="6356"/>
        <v>768.47614044400382</v>
      </c>
      <c r="AB4389" s="4">
        <f t="shared" ca="1" si="6356"/>
        <v>44467.165381788029</v>
      </c>
      <c r="AC4389" s="4">
        <f t="shared" ca="1" si="6356"/>
        <v>4203.3875849785918</v>
      </c>
      <c r="AD4389" s="4">
        <f t="shared" ca="1" si="6356"/>
        <v>2975542.5414087232</v>
      </c>
      <c r="AE4389" s="4">
        <f t="shared" ca="1" si="6356"/>
        <v>556334.64702185674</v>
      </c>
    </row>
    <row r="4390" spans="1:31" collapsed="1">
      <c r="B4390" s="97" t="s">
        <v>163</v>
      </c>
      <c r="E4390" s="4">
        <f>E2586+E3610+E4372</f>
        <v>499531792.03033584</v>
      </c>
      <c r="F4390" s="167"/>
      <c r="G4390" s="48" t="str">
        <f>$G$15</f>
        <v>TOTAL</v>
      </c>
      <c r="H4390" s="4">
        <f t="shared" ref="H4390:AE4390" ca="1" si="6358">H2586+H3610+H4372</f>
        <v>499531792.03033584</v>
      </c>
      <c r="I4390" s="4">
        <f t="shared" ca="1" si="6358"/>
        <v>251476700.64322332</v>
      </c>
      <c r="J4390" s="46">
        <f t="shared" ref="J4390:K4390" ca="1" si="6359">J2586+J3610+J4372</f>
        <v>57624.928106897074</v>
      </c>
      <c r="K4390" s="46">
        <f t="shared" ca="1" si="6359"/>
        <v>133974.62964159434</v>
      </c>
      <c r="L4390" s="4">
        <f t="shared" ca="1" si="6358"/>
        <v>66461862.966218114</v>
      </c>
      <c r="M4390" s="4">
        <f t="shared" ca="1" si="6358"/>
        <v>954945.3589832366</v>
      </c>
      <c r="N4390" s="4">
        <f t="shared" ca="1" si="6358"/>
        <v>148306.28385904984</v>
      </c>
      <c r="O4390" s="4">
        <f t="shared" ca="1" si="6358"/>
        <v>67565114.609060392</v>
      </c>
      <c r="P4390" s="4">
        <f t="shared" ca="1" si="6358"/>
        <v>37228290.17479264</v>
      </c>
      <c r="Q4390" s="4">
        <f t="shared" ca="1" si="6358"/>
        <v>6093638.8643066809</v>
      </c>
      <c r="R4390" s="4">
        <f t="shared" ca="1" si="6358"/>
        <v>1093416.9254391969</v>
      </c>
      <c r="S4390" s="4">
        <f t="shared" ca="1" si="6358"/>
        <v>47693.581558087535</v>
      </c>
      <c r="T4390" s="4">
        <f t="shared" ca="1" si="6358"/>
        <v>44463039.546096608</v>
      </c>
      <c r="U4390" s="4">
        <f t="shared" ca="1" si="6358"/>
        <v>1832275.4775122656</v>
      </c>
      <c r="V4390" s="4">
        <f t="shared" ca="1" si="6358"/>
        <v>23713168.672295153</v>
      </c>
      <c r="W4390" s="4">
        <f t="shared" ca="1" si="6358"/>
        <v>79062277.941200301</v>
      </c>
      <c r="X4390" s="4">
        <f t="shared" ca="1" si="6358"/>
        <v>14318809.010594999</v>
      </c>
      <c r="Y4390" s="4">
        <f t="shared" ca="1" si="6358"/>
        <v>118926531.10160275</v>
      </c>
      <c r="Z4390" s="4">
        <f t="shared" ca="1" si="6358"/>
        <v>10510511.330452392</v>
      </c>
      <c r="AA4390" s="4">
        <f t="shared" ca="1" si="6358"/>
        <v>196100.47317381756</v>
      </c>
      <c r="AB4390" s="4">
        <f t="shared" ca="1" si="6358"/>
        <v>10706611.803626209</v>
      </c>
      <c r="AC4390" s="4">
        <f t="shared" ca="1" si="6358"/>
        <v>163446.28040358145</v>
      </c>
      <c r="AD4390" s="4">
        <f t="shared" ca="1" si="6358"/>
        <v>5048219.8477847567</v>
      </c>
      <c r="AE4390" s="4">
        <f t="shared" ca="1" si="6358"/>
        <v>990528.64078976342</v>
      </c>
    </row>
    <row r="4392" spans="1:31" hidden="1" outlineLevel="1">
      <c r="E4392" s="9"/>
      <c r="F4392" s="99"/>
      <c r="G4392" s="48" t="str">
        <f>$G$8</f>
        <v>PRODUCTION</v>
      </c>
      <c r="H4392" s="13">
        <f t="shared" ref="H4392:AE4392" ca="1" si="6360">H2588-H3603-H4365</f>
        <v>13822383.824547105</v>
      </c>
      <c r="I4392" s="13">
        <f t="shared" ca="1" si="6360"/>
        <v>-479530.90172741842</v>
      </c>
      <c r="J4392" s="53">
        <f t="shared" ref="J4392:K4392" ca="1" si="6361">J2588-J3603-J4365</f>
        <v>8911.19968043888</v>
      </c>
      <c r="K4392" s="53">
        <f t="shared" ca="1" si="6361"/>
        <v>19195.306898175128</v>
      </c>
      <c r="L4392" s="13">
        <f t="shared" ca="1" si="6360"/>
        <v>4301019.3058392862</v>
      </c>
      <c r="M4392" s="13">
        <f t="shared" ca="1" si="6360"/>
        <v>25923.091570185134</v>
      </c>
      <c r="N4392" s="13">
        <f t="shared" ca="1" si="6360"/>
        <v>7624.3811096559302</v>
      </c>
      <c r="O4392" s="13">
        <f t="shared" ca="1" si="6360"/>
        <v>4334566.7785191163</v>
      </c>
      <c r="P4392" s="13">
        <f t="shared" ca="1" si="6360"/>
        <v>1840259.3956278618</v>
      </c>
      <c r="Q4392" s="13">
        <f t="shared" ca="1" si="6360"/>
        <v>559046.71358003886</v>
      </c>
      <c r="R4392" s="13">
        <f t="shared" ca="1" si="6360"/>
        <v>61589.498217400425</v>
      </c>
      <c r="S4392" s="13">
        <f t="shared" ca="1" si="6360"/>
        <v>-1661.8081136884823</v>
      </c>
      <c r="T4392" s="13">
        <f t="shared" ca="1" si="6360"/>
        <v>2459233.7993116146</v>
      </c>
      <c r="U4392" s="13">
        <f t="shared" ca="1" si="6360"/>
        <v>82799.430404085884</v>
      </c>
      <c r="V4392" s="13">
        <f t="shared" ca="1" si="6360"/>
        <v>2014016.2226556498</v>
      </c>
      <c r="W4392" s="13">
        <f t="shared" ca="1" si="6360"/>
        <v>3140386.0197022455</v>
      </c>
      <c r="X4392" s="13">
        <f t="shared" ca="1" si="6360"/>
        <v>1397255.4434540179</v>
      </c>
      <c r="Y4392" s="13">
        <f t="shared" ca="1" si="6360"/>
        <v>6634457.1162160076</v>
      </c>
      <c r="Z4392" s="13">
        <f t="shared" ca="1" si="6360"/>
        <v>710606.03528001625</v>
      </c>
      <c r="AA4392" s="13">
        <f t="shared" ca="1" si="6360"/>
        <v>9273.4671122285745</v>
      </c>
      <c r="AB4392" s="13">
        <f t="shared" ca="1" si="6360"/>
        <v>719879.50239224569</v>
      </c>
      <c r="AC4392" s="13">
        <f t="shared" ca="1" si="6360"/>
        <v>12572.195057527024</v>
      </c>
      <c r="AD4392" s="13">
        <f t="shared" ca="1" si="6360"/>
        <v>91453.703899096174</v>
      </c>
      <c r="AE4392" s="13">
        <f t="shared" ca="1" si="6360"/>
        <v>21645.124300391075</v>
      </c>
    </row>
    <row r="4393" spans="1:31" hidden="1" outlineLevel="1">
      <c r="E4393" s="9"/>
      <c r="F4393" s="99"/>
      <c r="G4393" s="48" t="str">
        <f>$G$9</f>
        <v>BULKTRAN</v>
      </c>
      <c r="H4393" s="13">
        <f t="shared" ref="H4393:AE4393" ca="1" si="6362">H2589-H3604-H4366</f>
        <v>11404851.597632444</v>
      </c>
      <c r="I4393" s="13">
        <f t="shared" ca="1" si="6362"/>
        <v>-1647869.1750490216</v>
      </c>
      <c r="J4393" s="53">
        <f t="shared" ref="J4393:K4393" ca="1" si="6363">J2589-J3604-J4366</f>
        <v>-21164.165764415291</v>
      </c>
      <c r="K4393" s="53">
        <f t="shared" ca="1" si="6363"/>
        <v>-58381.055679961573</v>
      </c>
      <c r="L4393" s="13">
        <f t="shared" ca="1" si="6362"/>
        <v>2279187.1479471475</v>
      </c>
      <c r="M4393" s="13">
        <f t="shared" ca="1" si="6362"/>
        <v>15605.678684774006</v>
      </c>
      <c r="N4393" s="13">
        <f t="shared" ca="1" si="6362"/>
        <v>-9175.9997987398419</v>
      </c>
      <c r="O4393" s="13">
        <f t="shared" ca="1" si="6362"/>
        <v>2285616.8268331815</v>
      </c>
      <c r="P4393" s="13">
        <f t="shared" ca="1" si="6362"/>
        <v>1191458.5759917409</v>
      </c>
      <c r="Q4393" s="13">
        <f t="shared" ca="1" si="6362"/>
        <v>483584.62654031976</v>
      </c>
      <c r="R4393" s="13">
        <f t="shared" ca="1" si="6362"/>
        <v>65152.581053435177</v>
      </c>
      <c r="S4393" s="13">
        <f t="shared" ca="1" si="6362"/>
        <v>-2300.8963236120931</v>
      </c>
      <c r="T4393" s="13">
        <f t="shared" ca="1" si="6362"/>
        <v>1737894.8872618829</v>
      </c>
      <c r="U4393" s="13">
        <f t="shared" ca="1" si="6362"/>
        <v>34313.623332025643</v>
      </c>
      <c r="V4393" s="13">
        <f t="shared" ca="1" si="6362"/>
        <v>1800581.2852349347</v>
      </c>
      <c r="W4393" s="13">
        <f t="shared" ca="1" si="6362"/>
        <v>5342076.75244541</v>
      </c>
      <c r="X4393" s="13">
        <f t="shared" ca="1" si="6362"/>
        <v>1467059.9711691665</v>
      </c>
      <c r="Y4393" s="13">
        <f t="shared" ca="1" si="6362"/>
        <v>8644031.6321815364</v>
      </c>
      <c r="Z4393" s="13">
        <f t="shared" ca="1" si="6362"/>
        <v>394499.47368735791</v>
      </c>
      <c r="AA4393" s="13">
        <f t="shared" ca="1" si="6362"/>
        <v>4578.7132891461242</v>
      </c>
      <c r="AB4393" s="13">
        <f t="shared" ca="1" si="6362"/>
        <v>399078.18697650393</v>
      </c>
      <c r="AC4393" s="13">
        <f t="shared" ca="1" si="6362"/>
        <v>6534.179983187053</v>
      </c>
      <c r="AD4393" s="13">
        <f t="shared" ca="1" si="6362"/>
        <v>47908.987615311096</v>
      </c>
      <c r="AE4393" s="13">
        <f t="shared" ca="1" si="6362"/>
        <v>11201.293274226206</v>
      </c>
    </row>
    <row r="4394" spans="1:31" hidden="1" outlineLevel="1">
      <c r="E4394" s="9"/>
      <c r="F4394" s="99"/>
      <c r="G4394" s="48" t="str">
        <f>$G$10</f>
        <v>SUBTRAN</v>
      </c>
      <c r="H4394" s="13">
        <f t="shared" ref="H4394:AE4394" ca="1" si="6364">H2590-H3605-H4367</f>
        <v>2926463.5089115165</v>
      </c>
      <c r="I4394" s="13">
        <f t="shared" ca="1" si="6364"/>
        <v>-433446.03303702315</v>
      </c>
      <c r="J4394" s="53">
        <f t="shared" ref="J4394:K4394" ca="1" si="6365">J2590-J3605-J4367</f>
        <v>-4045.8038830491178</v>
      </c>
      <c r="K4394" s="53">
        <f t="shared" ca="1" si="6365"/>
        <v>-11854.260902224429</v>
      </c>
      <c r="L4394" s="13">
        <f t="shared" ca="1" si="6364"/>
        <v>602487.82010322576</v>
      </c>
      <c r="M4394" s="13">
        <f t="shared" ca="1" si="6364"/>
        <v>4115.7725376055869</v>
      </c>
      <c r="N4394" s="13">
        <f t="shared" ca="1" si="6364"/>
        <v>-2890.1584322770391</v>
      </c>
      <c r="O4394" s="13">
        <f t="shared" ca="1" si="6364"/>
        <v>603713.43420855445</v>
      </c>
      <c r="P4394" s="13">
        <f t="shared" ca="1" si="6364"/>
        <v>305886.38376470975</v>
      </c>
      <c r="Q4394" s="13">
        <f t="shared" ca="1" si="6364"/>
        <v>124388.71218084186</v>
      </c>
      <c r="R4394" s="13">
        <f t="shared" ca="1" si="6364"/>
        <v>21681.334199539982</v>
      </c>
      <c r="S4394" s="13">
        <f t="shared" ca="1" si="6364"/>
        <v>0</v>
      </c>
      <c r="T4394" s="13">
        <f t="shared" ca="1" si="6364"/>
        <v>451956.43014509149</v>
      </c>
      <c r="U4394" s="13">
        <f t="shared" ca="1" si="6364"/>
        <v>8387.4249671330144</v>
      </c>
      <c r="V4394" s="13">
        <f t="shared" ca="1" si="6364"/>
        <v>457057.08940912184</v>
      </c>
      <c r="W4394" s="13">
        <f t="shared" ca="1" si="6364"/>
        <v>1750620.9467554546</v>
      </c>
      <c r="X4394" s="13">
        <f t="shared" ca="1" si="6364"/>
        <v>2.3183623818387109E-152</v>
      </c>
      <c r="Y4394" s="13">
        <f t="shared" ca="1" si="6364"/>
        <v>2216065.4611317101</v>
      </c>
      <c r="Z4394" s="13">
        <f t="shared" ca="1" si="6364"/>
        <v>101203.84597413315</v>
      </c>
      <c r="AA4394" s="13">
        <f t="shared" ca="1" si="6364"/>
        <v>1180.8070297950924</v>
      </c>
      <c r="AB4394" s="13">
        <f t="shared" ca="1" si="6364"/>
        <v>102384.65300392822</v>
      </c>
      <c r="AC4394" s="13">
        <f t="shared" ca="1" si="6364"/>
        <v>1689.6282445298125</v>
      </c>
      <c r="AD4394" s="13">
        <f t="shared" ca="1" si="6364"/>
        <v>0</v>
      </c>
      <c r="AE4394" s="13">
        <f t="shared" ca="1" si="6364"/>
        <v>0</v>
      </c>
    </row>
    <row r="4395" spans="1:31" hidden="1" outlineLevel="1">
      <c r="E4395" s="9"/>
      <c r="F4395" s="99"/>
      <c r="G4395" s="48" t="str">
        <f>$G$11</f>
        <v>DISTPRI</v>
      </c>
      <c r="H4395" s="13">
        <f t="shared" ref="H4395:AE4395" ca="1" si="6366">H2591-H3606-H4368</f>
        <v>6411653.8090058435</v>
      </c>
      <c r="I4395" s="13">
        <f t="shared" ca="1" si="6366"/>
        <v>-1339633.1018534328</v>
      </c>
      <c r="J4395" s="53">
        <f t="shared" ref="J4395:K4395" ca="1" si="6367">J2591-J3606-J4368</f>
        <v>-8429.2195406688224</v>
      </c>
      <c r="K4395" s="53">
        <f t="shared" ca="1" si="6367"/>
        <v>-26576.899132515464</v>
      </c>
      <c r="L4395" s="13">
        <f t="shared" ca="1" si="6366"/>
        <v>3221606.2366241338</v>
      </c>
      <c r="M4395" s="13">
        <f t="shared" ca="1" si="6366"/>
        <v>20770.785087255648</v>
      </c>
      <c r="N4395" s="13">
        <f t="shared" ca="1" si="6366"/>
        <v>0</v>
      </c>
      <c r="O4395" s="13">
        <f t="shared" ca="1" si="6366"/>
        <v>3242377.0217113891</v>
      </c>
      <c r="P4395" s="13">
        <f t="shared" ca="1" si="6366"/>
        <v>1491611.0109284944</v>
      </c>
      <c r="Q4395" s="13">
        <f t="shared" ca="1" si="6366"/>
        <v>535296.84126378363</v>
      </c>
      <c r="R4395" s="13">
        <f t="shared" ca="1" si="6366"/>
        <v>0</v>
      </c>
      <c r="S4395" s="13">
        <f t="shared" ca="1" si="6366"/>
        <v>0</v>
      </c>
      <c r="T4395" s="13">
        <f t="shared" ca="1" si="6366"/>
        <v>2026907.8521922766</v>
      </c>
      <c r="U4395" s="13">
        <f t="shared" ca="1" si="6366"/>
        <v>51487.676395170965</v>
      </c>
      <c r="V4395" s="13">
        <f t="shared" ca="1" si="6366"/>
        <v>1919025.4378698347</v>
      </c>
      <c r="W4395" s="13">
        <f t="shared" ca="1" si="6366"/>
        <v>-3.6752264375836909E-80</v>
      </c>
      <c r="X4395" s="13">
        <f t="shared" ca="1" si="6366"/>
        <v>3.6076493239798843E-152</v>
      </c>
      <c r="Y4395" s="13">
        <f t="shared" ca="1" si="6366"/>
        <v>1970513.1142650056</v>
      </c>
      <c r="Z4395" s="13">
        <f t="shared" ca="1" si="6366"/>
        <v>530846.17308244563</v>
      </c>
      <c r="AA4395" s="13">
        <f t="shared" ca="1" si="6366"/>
        <v>6570.6451382893356</v>
      </c>
      <c r="AB4395" s="13">
        <f t="shared" ca="1" si="6366"/>
        <v>537416.81822073506</v>
      </c>
      <c r="AC4395" s="13">
        <f t="shared" ca="1" si="6366"/>
        <v>9078.2231430774937</v>
      </c>
      <c r="AD4395" s="13">
        <f t="shared" ca="1" si="6366"/>
        <v>0</v>
      </c>
      <c r="AE4395" s="13">
        <f t="shared" ca="1" si="6366"/>
        <v>0</v>
      </c>
    </row>
    <row r="4396" spans="1:31" hidden="1" outlineLevel="1">
      <c r="E4396" s="9"/>
      <c r="F4396" s="99"/>
      <c r="G4396" s="48" t="str">
        <f>$G$12</f>
        <v>DISTSEC</v>
      </c>
      <c r="H4396" s="13">
        <f t="shared" ref="H4396:AE4396" ca="1" si="6368">H2592-H3607-H4369</f>
        <v>1747470.0109453823</v>
      </c>
      <c r="I4396" s="13">
        <f t="shared" ca="1" si="6368"/>
        <v>-765948.5304071476</v>
      </c>
      <c r="J4396" s="53">
        <f t="shared" ref="J4396:K4396" ca="1" si="6369">J2592-J3607-J4369</f>
        <v>-8408.1597024140556</v>
      </c>
      <c r="K4396" s="53">
        <f t="shared" ca="1" si="6369"/>
        <v>-20773.966071938143</v>
      </c>
      <c r="L4396" s="13">
        <f t="shared" ca="1" si="6368"/>
        <v>1493562.5095808611</v>
      </c>
      <c r="M4396" s="13">
        <f t="shared" ca="1" si="6368"/>
        <v>0</v>
      </c>
      <c r="N4396" s="13">
        <f t="shared" ca="1" si="6368"/>
        <v>0</v>
      </c>
      <c r="O4396" s="13">
        <f t="shared" ca="1" si="6368"/>
        <v>1493562.5095808611</v>
      </c>
      <c r="P4396" s="13">
        <f t="shared" ca="1" si="6368"/>
        <v>600342.04050768586</v>
      </c>
      <c r="Q4396" s="13">
        <f t="shared" ca="1" si="6368"/>
        <v>0</v>
      </c>
      <c r="R4396" s="13">
        <f t="shared" ca="1" si="6368"/>
        <v>0</v>
      </c>
      <c r="S4396" s="13">
        <f t="shared" ca="1" si="6368"/>
        <v>0</v>
      </c>
      <c r="T4396" s="13">
        <f t="shared" ca="1" si="6368"/>
        <v>600342.04050768586</v>
      </c>
      <c r="U4396" s="13">
        <f t="shared" ca="1" si="6368"/>
        <v>16818.461632495873</v>
      </c>
      <c r="V4396" s="13">
        <f t="shared" ca="1" si="6368"/>
        <v>4.0939914967447295E-123</v>
      </c>
      <c r="W4396" s="13">
        <f t="shared" ca="1" si="6368"/>
        <v>-1.3943201356146062E-81</v>
      </c>
      <c r="X4396" s="13">
        <f t="shared" ca="1" si="6368"/>
        <v>0</v>
      </c>
      <c r="Y4396" s="13">
        <f t="shared" ca="1" si="6368"/>
        <v>16818.461632495873</v>
      </c>
      <c r="Z4396" s="13">
        <f t="shared" ca="1" si="6368"/>
        <v>218817.72125569807</v>
      </c>
      <c r="AA4396" s="13">
        <f t="shared" ca="1" si="6368"/>
        <v>0</v>
      </c>
      <c r="AB4396" s="13">
        <f t="shared" ca="1" si="6368"/>
        <v>218817.72125569807</v>
      </c>
      <c r="AC4396" s="13">
        <f t="shared" ca="1" si="6368"/>
        <v>3348.1104566620593</v>
      </c>
      <c r="AD4396" s="13">
        <f t="shared" ca="1" si="6368"/>
        <v>169440.12006283144</v>
      </c>
      <c r="AE4396" s="13">
        <f t="shared" ca="1" si="6368"/>
        <v>40271.703630500189</v>
      </c>
    </row>
    <row r="4397" spans="1:31" hidden="1" outlineLevel="1">
      <c r="E4397" s="9"/>
      <c r="F4397" s="99"/>
      <c r="G4397" s="48" t="str">
        <f>$G$13</f>
        <v>ENERGY</v>
      </c>
      <c r="H4397" s="13">
        <f t="shared" ref="H4397:AE4397" ca="1" si="6370">H2593-H3608-H4370</f>
        <v>-5445478.761030864</v>
      </c>
      <c r="I4397" s="13">
        <f t="shared" ca="1" si="6370"/>
        <v>1088054.3017430205</v>
      </c>
      <c r="J4397" s="53">
        <f t="shared" ref="J4397:K4397" ca="1" si="6371">J2593-J3608-J4370</f>
        <v>20459.666867186628</v>
      </c>
      <c r="K4397" s="53">
        <f t="shared" ca="1" si="6371"/>
        <v>82759.973725906137</v>
      </c>
      <c r="L4397" s="13">
        <f t="shared" ca="1" si="6370"/>
        <v>211787.6153685803</v>
      </c>
      <c r="M4397" s="13">
        <f t="shared" ca="1" si="6370"/>
        <v>-457.35921354059519</v>
      </c>
      <c r="N4397" s="13">
        <f t="shared" ca="1" si="6370"/>
        <v>14666.372155747824</v>
      </c>
      <c r="O4397" s="13">
        <f t="shared" ca="1" si="6370"/>
        <v>225996.62831079127</v>
      </c>
      <c r="P4397" s="13">
        <f t="shared" ca="1" si="6370"/>
        <v>-128507.82434700965</v>
      </c>
      <c r="Q4397" s="13">
        <f t="shared" ca="1" si="6370"/>
        <v>-151699.50356860546</v>
      </c>
      <c r="R4397" s="13">
        <f t="shared" ca="1" si="6370"/>
        <v>-29218.095980329588</v>
      </c>
      <c r="S4397" s="13">
        <f t="shared" ca="1" si="6370"/>
        <v>1468.2116798628235</v>
      </c>
      <c r="T4397" s="13">
        <f t="shared" ca="1" si="6370"/>
        <v>-307957.21221607982</v>
      </c>
      <c r="U4397" s="13">
        <f t="shared" ca="1" si="6370"/>
        <v>16247.091141651168</v>
      </c>
      <c r="V4397" s="13">
        <f t="shared" ca="1" si="6370"/>
        <v>-782366.94272086199</v>
      </c>
      <c r="W4397" s="13">
        <f t="shared" ca="1" si="6370"/>
        <v>-4932710.2110990109</v>
      </c>
      <c r="X4397" s="13">
        <f t="shared" ca="1" si="6370"/>
        <v>-923998.38711012295</v>
      </c>
      <c r="Y4397" s="13">
        <f t="shared" ca="1" si="6370"/>
        <v>-6622828.4497883497</v>
      </c>
      <c r="Z4397" s="13">
        <f t="shared" ca="1" si="6370"/>
        <v>18812.364018982236</v>
      </c>
      <c r="AA4397" s="13">
        <f t="shared" ca="1" si="6370"/>
        <v>856.21752039124317</v>
      </c>
      <c r="AB4397" s="13">
        <f t="shared" ca="1" si="6370"/>
        <v>19668.581539373357</v>
      </c>
      <c r="AC4397" s="13">
        <f t="shared" ca="1" si="6370"/>
        <v>1093.6470252088363</v>
      </c>
      <c r="AD4397" s="13">
        <f t="shared" ca="1" si="6370"/>
        <v>37367.170329838729</v>
      </c>
      <c r="AE4397" s="13">
        <f t="shared" ca="1" si="6370"/>
        <v>9906.9314323009421</v>
      </c>
    </row>
    <row r="4398" spans="1:31" hidden="1" outlineLevel="1">
      <c r="E4398" s="9"/>
      <c r="F4398" s="99"/>
      <c r="G4398" s="48" t="str">
        <f>$G$14</f>
        <v>CUSTOMER</v>
      </c>
      <c r="H4398" s="13">
        <f t="shared" ref="H4398:AE4398" ca="1" si="6372">H2594-H3609-H4371</f>
        <v>3983210.8821493099</v>
      </c>
      <c r="I4398" s="13">
        <f t="shared" ca="1" si="6372"/>
        <v>-118256.25620531006</v>
      </c>
      <c r="J4398" s="53">
        <f t="shared" ref="J4398:K4398" ca="1" si="6373">J2594-J3609-J4371</f>
        <v>203.75879270486138</v>
      </c>
      <c r="K4398" s="53">
        <f t="shared" ca="1" si="6373"/>
        <v>8500.5988135194675</v>
      </c>
      <c r="L4398" s="13">
        <f t="shared" ca="1" si="6372"/>
        <v>751937.33878166135</v>
      </c>
      <c r="M4398" s="13">
        <f t="shared" ca="1" si="6372"/>
        <v>21730.223972289154</v>
      </c>
      <c r="N4398" s="13">
        <f t="shared" ca="1" si="6372"/>
        <v>-2453.834948314387</v>
      </c>
      <c r="O4398" s="13">
        <f t="shared" ca="1" si="6372"/>
        <v>771213.72780563578</v>
      </c>
      <c r="P4398" s="13">
        <f t="shared" ca="1" si="6372"/>
        <v>45519.081109721352</v>
      </c>
      <c r="Q4398" s="13">
        <f t="shared" ca="1" si="6372"/>
        <v>25639.201456252649</v>
      </c>
      <c r="R4398" s="13">
        <f t="shared" ca="1" si="6372"/>
        <v>18428.869265561552</v>
      </c>
      <c r="S4398" s="13">
        <f t="shared" ca="1" si="6372"/>
        <v>-1954.9231774786533</v>
      </c>
      <c r="T4398" s="13">
        <f t="shared" ca="1" si="6372"/>
        <v>87632.228654056904</v>
      </c>
      <c r="U4398" s="13">
        <f t="shared" ca="1" si="6372"/>
        <v>242.00954082880534</v>
      </c>
      <c r="V4398" s="13">
        <f t="shared" ca="1" si="6372"/>
        <v>18669.048621005652</v>
      </c>
      <c r="W4398" s="13">
        <f t="shared" ca="1" si="6372"/>
        <v>31773.795986747638</v>
      </c>
      <c r="X4398" s="13">
        <f t="shared" ca="1" si="6372"/>
        <v>17023.766709361858</v>
      </c>
      <c r="Y4398" s="13">
        <f t="shared" ca="1" si="6372"/>
        <v>67708.620857943955</v>
      </c>
      <c r="Z4398" s="13">
        <f t="shared" ca="1" si="6372"/>
        <v>12131.457214177193</v>
      </c>
      <c r="AA4398" s="13">
        <f t="shared" ca="1" si="6372"/>
        <v>141.62380964428831</v>
      </c>
      <c r="AB4398" s="13">
        <f t="shared" ca="1" si="6372"/>
        <v>12273.081023821487</v>
      </c>
      <c r="AC4398" s="13">
        <f t="shared" ca="1" si="6372"/>
        <v>1531.7763630625741</v>
      </c>
      <c r="AD4398" s="13">
        <f t="shared" ca="1" si="6372"/>
        <v>2728127.9985885881</v>
      </c>
      <c r="AE4398" s="13">
        <f t="shared" ca="1" si="6372"/>
        <v>424275.34745529498</v>
      </c>
    </row>
    <row r="4399" spans="1:31" collapsed="1">
      <c r="B4399" s="97" t="s">
        <v>164</v>
      </c>
      <c r="E4399" s="13">
        <f>E2595-E3610-E4372</f>
        <v>34850554.87216071</v>
      </c>
      <c r="F4399" s="99"/>
      <c r="G4399" s="48" t="str">
        <f>$G$15</f>
        <v>TOTAL</v>
      </c>
      <c r="H4399" s="13">
        <f t="shared" ref="H4399:AE4399" ca="1" si="6374">H2595-H3610-H4372</f>
        <v>34850554.872160807</v>
      </c>
      <c r="I4399" s="13">
        <f t="shared" ca="1" si="6374"/>
        <v>-3696629.6965363575</v>
      </c>
      <c r="J4399" s="53">
        <f t="shared" ref="J4399:K4399" ca="1" si="6375">J2595-J3610-J4372</f>
        <v>-12472.723550216897</v>
      </c>
      <c r="K4399" s="53">
        <f t="shared" ca="1" si="6375"/>
        <v>-7130.3023490387786</v>
      </c>
      <c r="L4399" s="13">
        <f t="shared" ca="1" si="6374"/>
        <v>12861587.974244902</v>
      </c>
      <c r="M4399" s="13">
        <f t="shared" ca="1" si="6374"/>
        <v>87688.192638568973</v>
      </c>
      <c r="N4399" s="13">
        <f t="shared" ca="1" si="6374"/>
        <v>7770.7600860723642</v>
      </c>
      <c r="O4399" s="13">
        <f t="shared" ca="1" si="6374"/>
        <v>12957046.926969539</v>
      </c>
      <c r="P4399" s="13">
        <f t="shared" ca="1" si="6374"/>
        <v>5346568.6635832051</v>
      </c>
      <c r="Q4399" s="13">
        <f t="shared" ca="1" si="6374"/>
        <v>1576256.591452633</v>
      </c>
      <c r="R4399" s="13">
        <f t="shared" ca="1" si="6374"/>
        <v>137634.18675560728</v>
      </c>
      <c r="S4399" s="13">
        <f t="shared" ca="1" si="6374"/>
        <v>-4449.4159349164138</v>
      </c>
      <c r="T4399" s="13">
        <f t="shared" ca="1" si="6374"/>
        <v>7056010.0258565247</v>
      </c>
      <c r="U4399" s="13">
        <f t="shared" ca="1" si="6374"/>
        <v>210295.71741339131</v>
      </c>
      <c r="V4399" s="13">
        <f t="shared" ca="1" si="6374"/>
        <v>5426982.1410696879</v>
      </c>
      <c r="W4399" s="13">
        <f t="shared" ca="1" si="6374"/>
        <v>5332147.3037908487</v>
      </c>
      <c r="X4399" s="13">
        <f t="shared" ca="1" si="6374"/>
        <v>1957340.794222421</v>
      </c>
      <c r="Y4399" s="13">
        <f t="shared" ca="1" si="6374"/>
        <v>12926765.956496324</v>
      </c>
      <c r="Z4399" s="13">
        <f t="shared" ca="1" si="6374"/>
        <v>1986917.0705128089</v>
      </c>
      <c r="AA4399" s="13">
        <f t="shared" ca="1" si="6374"/>
        <v>22601.473899494635</v>
      </c>
      <c r="AB4399" s="13">
        <f t="shared" ca="1" si="6374"/>
        <v>2009518.5444123042</v>
      </c>
      <c r="AC4399" s="13">
        <f t="shared" ca="1" si="6374"/>
        <v>35847.76027325484</v>
      </c>
      <c r="AD4399" s="13">
        <f t="shared" ca="1" si="6374"/>
        <v>3074297.9804956685</v>
      </c>
      <c r="AE4399" s="13">
        <f t="shared" ca="1" si="6374"/>
        <v>507300.40009271342</v>
      </c>
    </row>
    <row r="4400" spans="1:31" s="48" customFormat="1">
      <c r="A4400" s="49"/>
      <c r="B4400" s="97"/>
      <c r="E4400" s="53"/>
      <c r="F4400" s="99"/>
      <c r="H4400" s="53"/>
      <c r="I4400" s="53"/>
      <c r="J4400" s="53"/>
      <c r="K4400" s="53"/>
      <c r="L4400" s="53"/>
      <c r="M4400" s="53"/>
      <c r="N4400" s="53"/>
      <c r="O4400" s="53"/>
      <c r="P4400" s="53"/>
      <c r="Q4400" s="53"/>
      <c r="R4400" s="53"/>
      <c r="S4400" s="53"/>
      <c r="T4400" s="53"/>
      <c r="U4400" s="53"/>
      <c r="V4400" s="53"/>
      <c r="W4400" s="53"/>
      <c r="X4400" s="53"/>
      <c r="Y4400" s="53"/>
      <c r="Z4400" s="53"/>
      <c r="AA4400" s="53"/>
      <c r="AB4400" s="53"/>
      <c r="AC4400" s="53"/>
      <c r="AD4400" s="53"/>
      <c r="AE4400" s="53"/>
    </row>
    <row r="4401" spans="2:31">
      <c r="B4401" s="97" t="s">
        <v>294</v>
      </c>
      <c r="E4401" s="7"/>
      <c r="F4401" s="96"/>
      <c r="G4401" s="7"/>
      <c r="H4401" s="7"/>
      <c r="I4401" s="12"/>
      <c r="J4401" s="52"/>
      <c r="K4401" s="52"/>
      <c r="L4401" s="12"/>
      <c r="M4401" s="12"/>
      <c r="N4401" s="12"/>
      <c r="O4401" s="12"/>
      <c r="P4401" s="12"/>
      <c r="Q4401" s="12"/>
      <c r="R4401" s="12"/>
      <c r="S4401" s="12"/>
      <c r="T4401" s="12"/>
      <c r="U4401" s="12"/>
      <c r="V4401" s="12"/>
      <c r="W4401" s="12"/>
      <c r="X4401" s="12"/>
      <c r="Y4401" s="12"/>
      <c r="Z4401" s="12"/>
      <c r="AA4401" s="12"/>
      <c r="AB4401" s="12"/>
      <c r="AC4401" s="12"/>
      <c r="AD4401" s="12"/>
      <c r="AE4401" s="12"/>
    </row>
    <row r="4402" spans="2:31" hidden="1" outlineLevel="1">
      <c r="E4402" s="44"/>
      <c r="F4402" s="167" t="str">
        <f>F4409</f>
        <v>PROD_DEMAND</v>
      </c>
      <c r="G4402" s="48" t="str">
        <f>$G$8</f>
        <v>PRODUCTION</v>
      </c>
      <c r="H4402" s="4">
        <f t="shared" ref="H4402:H4433" si="6376">SUBTOTAL(9,I4402:AE4402)</f>
        <v>512051</v>
      </c>
      <c r="I4402" s="5">
        <f t="shared" ref="I4402:N4402" si="6377">VLOOKUP(CONCATENATE($F4402," ",$G4402),AllocFactorMatrix,(I$4+1),FALSE)*$E4409</f>
        <v>263332.94333213166</v>
      </c>
      <c r="J4402" s="47">
        <f t="shared" si="6377"/>
        <v>58.912093575687102</v>
      </c>
      <c r="K4402" s="47">
        <f t="shared" si="6377"/>
        <v>103.15087523339704</v>
      </c>
      <c r="L4402" s="5">
        <f t="shared" si="6377"/>
        <v>61374.343811454673</v>
      </c>
      <c r="M4402" s="5">
        <f t="shared" si="6377"/>
        <v>854.02321301550762</v>
      </c>
      <c r="N4402" s="5">
        <f t="shared" si="6377"/>
        <v>118.94297898829142</v>
      </c>
      <c r="O4402" s="5">
        <f t="shared" ref="O4402:O4433" si="6378">SUBTOTAL(9,L4402:N4402)</f>
        <v>62347.310003458471</v>
      </c>
      <c r="P4402" s="5">
        <f>VLOOKUP(CONCATENATE($F4402," ",$G4402),AllocFactorMatrix,(P$4+1),FALSE)*$E4409</f>
        <v>36505.012193656265</v>
      </c>
      <c r="Q4402" s="5">
        <f>VLOOKUP(CONCATENATE($F4402," ",$G4402),AllocFactorMatrix,(Q$4+1),FALSE)*$E4409</f>
        <v>6551.1522041384851</v>
      </c>
      <c r="R4402" s="5">
        <f>VLOOKUP(CONCATENATE($F4402," ",$G4402),AllocFactorMatrix,(R$4+1),FALSE)*$E4409</f>
        <v>1328.5068137026612</v>
      </c>
      <c r="S4402" s="5">
        <f>VLOOKUP(CONCATENATE($F4402," ",$G4402),AllocFactorMatrix,(S$4+1),FALSE)*$E4409</f>
        <v>50.449445470390202</v>
      </c>
      <c r="T4402" s="5">
        <f>SUBTOTAL(9,P4402:S4402)</f>
        <v>44435.120656967803</v>
      </c>
      <c r="U4402" s="5">
        <f>VLOOKUP(CONCATENATE($F4402," ",$G4402),AllocFactorMatrix,(U$4+1),FALSE)*$E4409</f>
        <v>1731.3538816939247</v>
      </c>
      <c r="V4402" s="5">
        <f>VLOOKUP(CONCATENATE($F4402," ",$G4402),AllocFactorMatrix,(V$4+1),FALSE)*$E4409</f>
        <v>23374.277172491114</v>
      </c>
      <c r="W4402" s="5">
        <f>VLOOKUP(CONCATENATE($F4402," ",$G4402),AllocFactorMatrix,(W$4+1),FALSE)*$E4409</f>
        <v>89397.227052533563</v>
      </c>
      <c r="X4402" s="5">
        <f>VLOOKUP(CONCATENATE($F4402," ",$G4402),AllocFactorMatrix,(X$4+1),FALSE)*$E4409</f>
        <v>16195.136812150542</v>
      </c>
      <c r="Y4402" s="5">
        <f>SUBTOTAL(9,U4402:X4402)</f>
        <v>130697.99491886914</v>
      </c>
      <c r="Z4402" s="5">
        <f>VLOOKUP(CONCATENATE($F4402," ",$G4402),AllocFactorMatrix,(Z$4+1),FALSE)*$E4409</f>
        <v>10034.102341385844</v>
      </c>
      <c r="AA4402" s="5">
        <f>VLOOKUP(CONCATENATE($F4402," ",$G4402),AllocFactorMatrix,(AA$4+1),FALSE)*$E4409</f>
        <v>200.40676015886365</v>
      </c>
      <c r="AB4402" s="5">
        <f t="shared" ref="AB4402:AB4433" si="6379">SUBTOTAL(9,Z4402:AA4402)</f>
        <v>10234.509101544707</v>
      </c>
      <c r="AC4402" s="5">
        <f>VLOOKUP(CONCATENATE($F4402," ",$G4402),AllocFactorMatrix,(AC$4+1),FALSE)*$E4409</f>
        <v>132.36604308918811</v>
      </c>
      <c r="AD4402" s="5">
        <f>VLOOKUP(CONCATENATE($F4402," ",$G4402),AllocFactorMatrix,(AD$4+1),FALSE)*$E4409</f>
        <v>588.04532768923968</v>
      </c>
      <c r="AE4402" s="5">
        <f>VLOOKUP(CONCATENATE($F4402," ",$G4402),AllocFactorMatrix,(AE$4+1),FALSE)*$E4409</f>
        <v>120.64764744074026</v>
      </c>
    </row>
    <row r="4403" spans="2:31" hidden="1" outlineLevel="1">
      <c r="E4403" s="44"/>
      <c r="F4403" s="167" t="str">
        <f>F4409</f>
        <v>PROD_DEMAND</v>
      </c>
      <c r="G4403" s="48" t="str">
        <f>$G$9</f>
        <v>BULKTRAN</v>
      </c>
      <c r="H4403" s="4">
        <f t="shared" si="6376"/>
        <v>0</v>
      </c>
      <c r="I4403" s="5">
        <f t="shared" ref="I4403:N4403" si="6380">VLOOKUP(CONCATENATE($F4403," ",$G4403),AllocFactorMatrix,(I$4+1),FALSE)*$E4409</f>
        <v>0</v>
      </c>
      <c r="J4403" s="47">
        <f t="shared" si="6380"/>
        <v>0</v>
      </c>
      <c r="K4403" s="47">
        <f t="shared" si="6380"/>
        <v>0</v>
      </c>
      <c r="L4403" s="5">
        <f t="shared" si="6380"/>
        <v>0</v>
      </c>
      <c r="M4403" s="5">
        <f t="shared" si="6380"/>
        <v>0</v>
      </c>
      <c r="N4403" s="5">
        <f t="shared" si="6380"/>
        <v>0</v>
      </c>
      <c r="O4403" s="5">
        <f t="shared" si="6378"/>
        <v>0</v>
      </c>
      <c r="P4403" s="5">
        <f>VLOOKUP(CONCATENATE($F4403," ",$G4403),AllocFactorMatrix,(P$4+1),FALSE)*$E4409</f>
        <v>0</v>
      </c>
      <c r="Q4403" s="5">
        <f>VLOOKUP(CONCATENATE($F4403," ",$G4403),AllocFactorMatrix,(Q$4+1),FALSE)*$E4409</f>
        <v>0</v>
      </c>
      <c r="R4403" s="5">
        <f>VLOOKUP(CONCATENATE($F4403," ",$G4403),AllocFactorMatrix,(R$4+1),FALSE)*$E4409</f>
        <v>0</v>
      </c>
      <c r="S4403" s="5">
        <f>VLOOKUP(CONCATENATE($F4403," ",$G4403),AllocFactorMatrix,(S$4+1),FALSE)*$E4409</f>
        <v>0</v>
      </c>
      <c r="T4403" s="5">
        <f t="shared" ref="T4403:T4433" si="6381">SUBTOTAL(9,P4403:S4403)</f>
        <v>0</v>
      </c>
      <c r="U4403" s="5">
        <f>VLOOKUP(CONCATENATE($F4403," ",$G4403),AllocFactorMatrix,(U$4+1),FALSE)*$E4409</f>
        <v>0</v>
      </c>
      <c r="V4403" s="5">
        <f>VLOOKUP(CONCATENATE($F4403," ",$G4403),AllocFactorMatrix,(V$4+1),FALSE)*$E4409</f>
        <v>0</v>
      </c>
      <c r="W4403" s="5">
        <f>VLOOKUP(CONCATENATE($F4403," ",$G4403),AllocFactorMatrix,(W$4+1),FALSE)*$E4409</f>
        <v>0</v>
      </c>
      <c r="X4403" s="5">
        <f>VLOOKUP(CONCATENATE($F4403," ",$G4403),AllocFactorMatrix,(X$4+1),FALSE)*$E4409</f>
        <v>0</v>
      </c>
      <c r="Y4403" s="5">
        <f t="shared" ref="Y4403:Y4409" si="6382">SUBTOTAL(9,U4403:X4403)</f>
        <v>0</v>
      </c>
      <c r="Z4403" s="5">
        <f>VLOOKUP(CONCATENATE($F4403," ",$G4403),AllocFactorMatrix,(Z$4+1),FALSE)*$E4409</f>
        <v>0</v>
      </c>
      <c r="AA4403" s="5">
        <f>VLOOKUP(CONCATENATE($F4403," ",$G4403),AllocFactorMatrix,(AA$4+1),FALSE)*$E4409</f>
        <v>0</v>
      </c>
      <c r="AB4403" s="5">
        <f t="shared" si="6379"/>
        <v>0</v>
      </c>
      <c r="AC4403" s="5">
        <f>VLOOKUP(CONCATENATE($F4403," ",$G4403),AllocFactorMatrix,(AC$4+1),FALSE)*$E4409</f>
        <v>0</v>
      </c>
      <c r="AD4403" s="5">
        <f>VLOOKUP(CONCATENATE($F4403," ",$G4403),AllocFactorMatrix,(AD$4+1),FALSE)*$E4409</f>
        <v>0</v>
      </c>
      <c r="AE4403" s="5">
        <f>VLOOKUP(CONCATENATE($F4403," ",$G4403),AllocFactorMatrix,(AE$4+1),FALSE)*$E4409</f>
        <v>0</v>
      </c>
    </row>
    <row r="4404" spans="2:31" hidden="1" outlineLevel="1">
      <c r="E4404" s="44"/>
      <c r="F4404" s="167" t="str">
        <f>F4409</f>
        <v>PROD_DEMAND</v>
      </c>
      <c r="G4404" s="48" t="str">
        <f>$G$10</f>
        <v>SUBTRAN</v>
      </c>
      <c r="H4404" s="4">
        <f t="shared" si="6376"/>
        <v>0</v>
      </c>
      <c r="I4404" s="5">
        <f t="shared" ref="I4404:N4404" si="6383">VLOOKUP(CONCATENATE($F4404," ",$G4404),AllocFactorMatrix,(I$4+1),FALSE)*$E4409</f>
        <v>0</v>
      </c>
      <c r="J4404" s="47">
        <f t="shared" si="6383"/>
        <v>0</v>
      </c>
      <c r="K4404" s="47">
        <f t="shared" si="6383"/>
        <v>0</v>
      </c>
      <c r="L4404" s="5">
        <f t="shared" si="6383"/>
        <v>0</v>
      </c>
      <c r="M4404" s="5">
        <f t="shared" si="6383"/>
        <v>0</v>
      </c>
      <c r="N4404" s="5">
        <f t="shared" si="6383"/>
        <v>0</v>
      </c>
      <c r="O4404" s="5">
        <f t="shared" si="6378"/>
        <v>0</v>
      </c>
      <c r="P4404" s="5">
        <f>VLOOKUP(CONCATENATE($F4404," ",$G4404),AllocFactorMatrix,(P$4+1),FALSE)*$E4409</f>
        <v>0</v>
      </c>
      <c r="Q4404" s="5">
        <f>VLOOKUP(CONCATENATE($F4404," ",$G4404),AllocFactorMatrix,(Q$4+1),FALSE)*$E4409</f>
        <v>0</v>
      </c>
      <c r="R4404" s="5">
        <f>VLOOKUP(CONCATENATE($F4404," ",$G4404),AllocFactorMatrix,(R$4+1),FALSE)*$E4409</f>
        <v>0</v>
      </c>
      <c r="S4404" s="5">
        <f>VLOOKUP(CONCATENATE($F4404," ",$G4404),AllocFactorMatrix,(S$4+1),FALSE)*$E4409</f>
        <v>0</v>
      </c>
      <c r="T4404" s="5">
        <f t="shared" si="6381"/>
        <v>0</v>
      </c>
      <c r="U4404" s="5">
        <f>VLOOKUP(CONCATENATE($F4404," ",$G4404),AllocFactorMatrix,(U$4+1),FALSE)*$E4409</f>
        <v>0</v>
      </c>
      <c r="V4404" s="5">
        <f>VLOOKUP(CONCATENATE($F4404," ",$G4404),AllocFactorMatrix,(V$4+1),FALSE)*$E4409</f>
        <v>0</v>
      </c>
      <c r="W4404" s="5">
        <f>VLOOKUP(CONCATENATE($F4404," ",$G4404),AllocFactorMatrix,(W$4+1),FALSE)*$E4409</f>
        <v>0</v>
      </c>
      <c r="X4404" s="5">
        <f>VLOOKUP(CONCATENATE($F4404," ",$G4404),AllocFactorMatrix,(X$4+1),FALSE)*$E4409</f>
        <v>0</v>
      </c>
      <c r="Y4404" s="5">
        <f t="shared" si="6382"/>
        <v>0</v>
      </c>
      <c r="Z4404" s="5">
        <f>VLOOKUP(CONCATENATE($F4404," ",$G4404),AllocFactorMatrix,(Z$4+1),FALSE)*$E4409</f>
        <v>0</v>
      </c>
      <c r="AA4404" s="5">
        <f>VLOOKUP(CONCATENATE($F4404," ",$G4404),AllocFactorMatrix,(AA$4+1),FALSE)*$E4409</f>
        <v>0</v>
      </c>
      <c r="AB4404" s="5">
        <f t="shared" si="6379"/>
        <v>0</v>
      </c>
      <c r="AC4404" s="5">
        <f>VLOOKUP(CONCATENATE($F4404," ",$G4404),AllocFactorMatrix,(AC$4+1),FALSE)*$E4409</f>
        <v>0</v>
      </c>
      <c r="AD4404" s="5">
        <f>VLOOKUP(CONCATENATE($F4404," ",$G4404),AllocFactorMatrix,(AD$4+1),FALSE)*$E4409</f>
        <v>0</v>
      </c>
      <c r="AE4404" s="5">
        <f>VLOOKUP(CONCATENATE($F4404," ",$G4404),AllocFactorMatrix,(AE$4+1),FALSE)*$E4409</f>
        <v>0</v>
      </c>
    </row>
    <row r="4405" spans="2:31" hidden="1" outlineLevel="1">
      <c r="E4405" s="44"/>
      <c r="F4405" s="167" t="str">
        <f>F4409</f>
        <v>PROD_DEMAND</v>
      </c>
      <c r="G4405" s="48" t="str">
        <f>$G$11</f>
        <v>DISTPRI</v>
      </c>
      <c r="H4405" s="4">
        <f t="shared" si="6376"/>
        <v>0</v>
      </c>
      <c r="I4405" s="5">
        <f t="shared" ref="I4405:N4405" si="6384">VLOOKUP(CONCATENATE($F4405," ",$G4405),AllocFactorMatrix,(I$4+1),FALSE)*$E4409</f>
        <v>0</v>
      </c>
      <c r="J4405" s="47">
        <f t="shared" si="6384"/>
        <v>0</v>
      </c>
      <c r="K4405" s="47">
        <f t="shared" si="6384"/>
        <v>0</v>
      </c>
      <c r="L4405" s="5">
        <f t="shared" si="6384"/>
        <v>0</v>
      </c>
      <c r="M4405" s="5">
        <f t="shared" si="6384"/>
        <v>0</v>
      </c>
      <c r="N4405" s="5">
        <f t="shared" si="6384"/>
        <v>0</v>
      </c>
      <c r="O4405" s="5">
        <f t="shared" si="6378"/>
        <v>0</v>
      </c>
      <c r="P4405" s="5">
        <f>VLOOKUP(CONCATENATE($F4405," ",$G4405),AllocFactorMatrix,(P$4+1),FALSE)*$E4409</f>
        <v>0</v>
      </c>
      <c r="Q4405" s="5">
        <f>VLOOKUP(CONCATENATE($F4405," ",$G4405),AllocFactorMatrix,(Q$4+1),FALSE)*$E4409</f>
        <v>0</v>
      </c>
      <c r="R4405" s="5">
        <f>VLOOKUP(CONCATENATE($F4405," ",$G4405),AllocFactorMatrix,(R$4+1),FALSE)*$E4409</f>
        <v>0</v>
      </c>
      <c r="S4405" s="5">
        <f>VLOOKUP(CONCATENATE($F4405," ",$G4405),AllocFactorMatrix,(S$4+1),FALSE)*$E4409</f>
        <v>0</v>
      </c>
      <c r="T4405" s="5">
        <f t="shared" si="6381"/>
        <v>0</v>
      </c>
      <c r="U4405" s="5">
        <f>VLOOKUP(CONCATENATE($F4405," ",$G4405),AllocFactorMatrix,(U$4+1),FALSE)*$E4409</f>
        <v>0</v>
      </c>
      <c r="V4405" s="5">
        <f>VLOOKUP(CONCATENATE($F4405," ",$G4405),AllocFactorMatrix,(V$4+1),FALSE)*$E4409</f>
        <v>0</v>
      </c>
      <c r="W4405" s="5">
        <f>VLOOKUP(CONCATENATE($F4405," ",$G4405),AllocFactorMatrix,(W$4+1),FALSE)*$E4409</f>
        <v>0</v>
      </c>
      <c r="X4405" s="5">
        <f>VLOOKUP(CONCATENATE($F4405," ",$G4405),AllocFactorMatrix,(X$4+1),FALSE)*$E4409</f>
        <v>0</v>
      </c>
      <c r="Y4405" s="5">
        <f t="shared" si="6382"/>
        <v>0</v>
      </c>
      <c r="Z4405" s="5">
        <f>VLOOKUP(CONCATENATE($F4405," ",$G4405),AllocFactorMatrix,(Z$4+1),FALSE)*$E4409</f>
        <v>0</v>
      </c>
      <c r="AA4405" s="5">
        <f>VLOOKUP(CONCATENATE($F4405," ",$G4405),AllocFactorMatrix,(AA$4+1),FALSE)*$E4409</f>
        <v>0</v>
      </c>
      <c r="AB4405" s="5">
        <f t="shared" si="6379"/>
        <v>0</v>
      </c>
      <c r="AC4405" s="5">
        <f>VLOOKUP(CONCATENATE($F4405," ",$G4405),AllocFactorMatrix,(AC$4+1),FALSE)*$E4409</f>
        <v>0</v>
      </c>
      <c r="AD4405" s="5">
        <f>VLOOKUP(CONCATENATE($F4405," ",$G4405),AllocFactorMatrix,(AD$4+1),FALSE)*$E4409</f>
        <v>0</v>
      </c>
      <c r="AE4405" s="5">
        <f>VLOOKUP(CONCATENATE($F4405," ",$G4405),AllocFactorMatrix,(AE$4+1),FALSE)*$E4409</f>
        <v>0</v>
      </c>
    </row>
    <row r="4406" spans="2:31" hidden="1" outlineLevel="1">
      <c r="E4406" s="44"/>
      <c r="F4406" s="167" t="str">
        <f>F4409</f>
        <v>PROD_DEMAND</v>
      </c>
      <c r="G4406" s="48" t="str">
        <f>$G$12</f>
        <v>DISTSEC</v>
      </c>
      <c r="H4406" s="4">
        <f t="shared" si="6376"/>
        <v>0</v>
      </c>
      <c r="I4406" s="5">
        <f t="shared" ref="I4406:N4406" si="6385">VLOOKUP(CONCATENATE($F4406," ",$G4406),AllocFactorMatrix,(I$4+1),FALSE)*$E4409</f>
        <v>0</v>
      </c>
      <c r="J4406" s="47">
        <f t="shared" si="6385"/>
        <v>0</v>
      </c>
      <c r="K4406" s="47">
        <f t="shared" si="6385"/>
        <v>0</v>
      </c>
      <c r="L4406" s="5">
        <f t="shared" si="6385"/>
        <v>0</v>
      </c>
      <c r="M4406" s="5">
        <f t="shared" si="6385"/>
        <v>0</v>
      </c>
      <c r="N4406" s="5">
        <f t="shared" si="6385"/>
        <v>0</v>
      </c>
      <c r="O4406" s="5">
        <f t="shared" si="6378"/>
        <v>0</v>
      </c>
      <c r="P4406" s="5">
        <f>VLOOKUP(CONCATENATE($F4406," ",$G4406),AllocFactorMatrix,(P$4+1),FALSE)*$E4409</f>
        <v>0</v>
      </c>
      <c r="Q4406" s="5">
        <f>VLOOKUP(CONCATENATE($F4406," ",$G4406),AllocFactorMatrix,(Q$4+1),FALSE)*$E4409</f>
        <v>0</v>
      </c>
      <c r="R4406" s="5">
        <f>VLOOKUP(CONCATENATE($F4406," ",$G4406),AllocFactorMatrix,(R$4+1),FALSE)*$E4409</f>
        <v>0</v>
      </c>
      <c r="S4406" s="5">
        <f>VLOOKUP(CONCATENATE($F4406," ",$G4406),AllocFactorMatrix,(S$4+1),FALSE)*$E4409</f>
        <v>0</v>
      </c>
      <c r="T4406" s="5">
        <f t="shared" si="6381"/>
        <v>0</v>
      </c>
      <c r="U4406" s="5">
        <f>VLOOKUP(CONCATENATE($F4406," ",$G4406),AllocFactorMatrix,(U$4+1),FALSE)*$E4409</f>
        <v>0</v>
      </c>
      <c r="V4406" s="5">
        <f>VLOOKUP(CONCATENATE($F4406," ",$G4406),AllocFactorMatrix,(V$4+1),FALSE)*$E4409</f>
        <v>0</v>
      </c>
      <c r="W4406" s="5">
        <f>VLOOKUP(CONCATENATE($F4406," ",$G4406),AllocFactorMatrix,(W$4+1),FALSE)*$E4409</f>
        <v>0</v>
      </c>
      <c r="X4406" s="5">
        <f>VLOOKUP(CONCATENATE($F4406," ",$G4406),AllocFactorMatrix,(X$4+1),FALSE)*$E4409</f>
        <v>0</v>
      </c>
      <c r="Y4406" s="5">
        <f t="shared" si="6382"/>
        <v>0</v>
      </c>
      <c r="Z4406" s="5">
        <f>VLOOKUP(CONCATENATE($F4406," ",$G4406),AllocFactorMatrix,(Z$4+1),FALSE)*$E4409</f>
        <v>0</v>
      </c>
      <c r="AA4406" s="5">
        <f>VLOOKUP(CONCATENATE($F4406," ",$G4406),AllocFactorMatrix,(AA$4+1),FALSE)*$E4409</f>
        <v>0</v>
      </c>
      <c r="AB4406" s="5">
        <f t="shared" si="6379"/>
        <v>0</v>
      </c>
      <c r="AC4406" s="5">
        <f>VLOOKUP(CONCATENATE($F4406," ",$G4406),AllocFactorMatrix,(AC$4+1),FALSE)*$E4409</f>
        <v>0</v>
      </c>
      <c r="AD4406" s="5">
        <f>VLOOKUP(CONCATENATE($F4406," ",$G4406),AllocFactorMatrix,(AD$4+1),FALSE)*$E4409</f>
        <v>0</v>
      </c>
      <c r="AE4406" s="5">
        <f>VLOOKUP(CONCATENATE($F4406," ",$G4406),AllocFactorMatrix,(AE$4+1),FALSE)*$E4409</f>
        <v>0</v>
      </c>
    </row>
    <row r="4407" spans="2:31" hidden="1" outlineLevel="1">
      <c r="E4407" s="44"/>
      <c r="F4407" s="167" t="str">
        <f>F4409</f>
        <v>PROD_DEMAND</v>
      </c>
      <c r="G4407" s="48" t="str">
        <f>$G$13</f>
        <v>ENERGY</v>
      </c>
      <c r="H4407" s="4">
        <f t="shared" si="6376"/>
        <v>0</v>
      </c>
      <c r="I4407" s="5">
        <f t="shared" ref="I4407:N4407" si="6386">VLOOKUP(CONCATENATE($F4407," ",$G4407),AllocFactorMatrix,(I$4+1),FALSE)*$E4409</f>
        <v>0</v>
      </c>
      <c r="J4407" s="47">
        <f t="shared" si="6386"/>
        <v>0</v>
      </c>
      <c r="K4407" s="47">
        <f t="shared" si="6386"/>
        <v>0</v>
      </c>
      <c r="L4407" s="5">
        <f t="shared" si="6386"/>
        <v>0</v>
      </c>
      <c r="M4407" s="5">
        <f t="shared" si="6386"/>
        <v>0</v>
      </c>
      <c r="N4407" s="5">
        <f t="shared" si="6386"/>
        <v>0</v>
      </c>
      <c r="O4407" s="5">
        <f t="shared" si="6378"/>
        <v>0</v>
      </c>
      <c r="P4407" s="5">
        <f>VLOOKUP(CONCATENATE($F4407," ",$G4407),AllocFactorMatrix,(P$4+1),FALSE)*$E4409</f>
        <v>0</v>
      </c>
      <c r="Q4407" s="5">
        <f>VLOOKUP(CONCATENATE($F4407," ",$G4407),AllocFactorMatrix,(Q$4+1),FALSE)*$E4409</f>
        <v>0</v>
      </c>
      <c r="R4407" s="5">
        <f>VLOOKUP(CONCATENATE($F4407," ",$G4407),AllocFactorMatrix,(R$4+1),FALSE)*$E4409</f>
        <v>0</v>
      </c>
      <c r="S4407" s="5">
        <f>VLOOKUP(CONCATENATE($F4407," ",$G4407),AllocFactorMatrix,(S$4+1),FALSE)*$E4409</f>
        <v>0</v>
      </c>
      <c r="T4407" s="5">
        <f t="shared" si="6381"/>
        <v>0</v>
      </c>
      <c r="U4407" s="5">
        <f>VLOOKUP(CONCATENATE($F4407," ",$G4407),AllocFactorMatrix,(U$4+1),FALSE)*$E4409</f>
        <v>0</v>
      </c>
      <c r="V4407" s="5">
        <f>VLOOKUP(CONCATENATE($F4407," ",$G4407),AllocFactorMatrix,(V$4+1),FALSE)*$E4409</f>
        <v>0</v>
      </c>
      <c r="W4407" s="5">
        <f>VLOOKUP(CONCATENATE($F4407," ",$G4407),AllocFactorMatrix,(W$4+1),FALSE)*$E4409</f>
        <v>0</v>
      </c>
      <c r="X4407" s="5">
        <f>VLOOKUP(CONCATENATE($F4407," ",$G4407),AllocFactorMatrix,(X$4+1),FALSE)*$E4409</f>
        <v>0</v>
      </c>
      <c r="Y4407" s="5">
        <f t="shared" si="6382"/>
        <v>0</v>
      </c>
      <c r="Z4407" s="5">
        <f>VLOOKUP(CONCATENATE($F4407," ",$G4407),AllocFactorMatrix,(Z$4+1),FALSE)*$E4409</f>
        <v>0</v>
      </c>
      <c r="AA4407" s="5">
        <f>VLOOKUP(CONCATENATE($F4407," ",$G4407),AllocFactorMatrix,(AA$4+1),FALSE)*$E4409</f>
        <v>0</v>
      </c>
      <c r="AB4407" s="5">
        <f t="shared" si="6379"/>
        <v>0</v>
      </c>
      <c r="AC4407" s="5">
        <f>VLOOKUP(CONCATENATE($F4407," ",$G4407),AllocFactorMatrix,(AC$4+1),FALSE)*$E4409</f>
        <v>0</v>
      </c>
      <c r="AD4407" s="5">
        <f>VLOOKUP(CONCATENATE($F4407," ",$G4407),AllocFactorMatrix,(AD$4+1),FALSE)*$E4409</f>
        <v>0</v>
      </c>
      <c r="AE4407" s="5">
        <f>VLOOKUP(CONCATENATE($F4407," ",$G4407),AllocFactorMatrix,(AE$4+1),FALSE)*$E4409</f>
        <v>0</v>
      </c>
    </row>
    <row r="4408" spans="2:31" hidden="1" outlineLevel="1">
      <c r="E4408" s="44"/>
      <c r="F4408" s="167" t="str">
        <f>F4409</f>
        <v>PROD_DEMAND</v>
      </c>
      <c r="G4408" s="48" t="str">
        <f>$G$14</f>
        <v>CUSTOMER</v>
      </c>
      <c r="H4408" s="4">
        <f t="shared" si="6376"/>
        <v>0</v>
      </c>
      <c r="I4408" s="5">
        <f t="shared" ref="I4408:N4408" si="6387">VLOOKUP(CONCATENATE($F4408," ",$G4408),AllocFactorMatrix,(I$4+1),FALSE)*$E4409</f>
        <v>0</v>
      </c>
      <c r="J4408" s="47">
        <f t="shared" si="6387"/>
        <v>0</v>
      </c>
      <c r="K4408" s="47">
        <f t="shared" si="6387"/>
        <v>0</v>
      </c>
      <c r="L4408" s="5">
        <f t="shared" si="6387"/>
        <v>0</v>
      </c>
      <c r="M4408" s="5">
        <f t="shared" si="6387"/>
        <v>0</v>
      </c>
      <c r="N4408" s="5">
        <f t="shared" si="6387"/>
        <v>0</v>
      </c>
      <c r="O4408" s="5">
        <f t="shared" si="6378"/>
        <v>0</v>
      </c>
      <c r="P4408" s="5">
        <f>VLOOKUP(CONCATENATE($F4408," ",$G4408),AllocFactorMatrix,(P$4+1),FALSE)*$E4409</f>
        <v>0</v>
      </c>
      <c r="Q4408" s="5">
        <f>VLOOKUP(CONCATENATE($F4408," ",$G4408),AllocFactorMatrix,(Q$4+1),FALSE)*$E4409</f>
        <v>0</v>
      </c>
      <c r="R4408" s="5">
        <f>VLOOKUP(CONCATENATE($F4408," ",$G4408),AllocFactorMatrix,(R$4+1),FALSE)*$E4409</f>
        <v>0</v>
      </c>
      <c r="S4408" s="5">
        <f>VLOOKUP(CONCATENATE($F4408," ",$G4408),AllocFactorMatrix,(S$4+1),FALSE)*$E4409</f>
        <v>0</v>
      </c>
      <c r="T4408" s="5">
        <f t="shared" si="6381"/>
        <v>0</v>
      </c>
      <c r="U4408" s="5">
        <f>VLOOKUP(CONCATENATE($F4408," ",$G4408),AllocFactorMatrix,(U$4+1),FALSE)*$E4409</f>
        <v>0</v>
      </c>
      <c r="V4408" s="5">
        <f>VLOOKUP(CONCATENATE($F4408," ",$G4408),AllocFactorMatrix,(V$4+1),FALSE)*$E4409</f>
        <v>0</v>
      </c>
      <c r="W4408" s="5">
        <f>VLOOKUP(CONCATENATE($F4408," ",$G4408),AllocFactorMatrix,(W$4+1),FALSE)*$E4409</f>
        <v>0</v>
      </c>
      <c r="X4408" s="5">
        <f>VLOOKUP(CONCATENATE($F4408," ",$G4408),AllocFactorMatrix,(X$4+1),FALSE)*$E4409</f>
        <v>0</v>
      </c>
      <c r="Y4408" s="5">
        <f t="shared" si="6382"/>
        <v>0</v>
      </c>
      <c r="Z4408" s="5">
        <f>VLOOKUP(CONCATENATE($F4408," ",$G4408),AllocFactorMatrix,(Z$4+1),FALSE)*$E4409</f>
        <v>0</v>
      </c>
      <c r="AA4408" s="5">
        <f>VLOOKUP(CONCATENATE($F4408," ",$G4408),AllocFactorMatrix,(AA$4+1),FALSE)*$E4409</f>
        <v>0</v>
      </c>
      <c r="AB4408" s="5">
        <f t="shared" si="6379"/>
        <v>0</v>
      </c>
      <c r="AC4408" s="5">
        <f>VLOOKUP(CONCATENATE($F4408," ",$G4408),AllocFactorMatrix,(AC$4+1),FALSE)*$E4409</f>
        <v>0</v>
      </c>
      <c r="AD4408" s="5">
        <f>VLOOKUP(CONCATENATE($F4408," ",$G4408),AllocFactorMatrix,(AD$4+1),FALSE)*$E4409</f>
        <v>0</v>
      </c>
      <c r="AE4408" s="5">
        <f>VLOOKUP(CONCATENATE($F4408," ",$G4408),AllocFactorMatrix,(AE$4+1),FALSE)*$E4409</f>
        <v>0</v>
      </c>
    </row>
    <row r="4409" spans="2:31" collapsed="1">
      <c r="D4409" s="48" t="s">
        <v>7</v>
      </c>
      <c r="E4409" s="36">
        <v>512051</v>
      </c>
      <c r="F4409" s="88" t="s">
        <v>27</v>
      </c>
      <c r="G4409" s="48" t="str">
        <f>$G$15</f>
        <v>TOTAL</v>
      </c>
      <c r="H4409" s="4">
        <f t="shared" si="6376"/>
        <v>512051</v>
      </c>
      <c r="I4409" s="5">
        <f t="shared" ref="I4409:N4409" si="6388">VLOOKUP(CONCATENATE($F4409," ",$G4409),AllocFactorMatrix,(I$4+1),FALSE)*$E4409</f>
        <v>263332.94333213166</v>
      </c>
      <c r="J4409" s="47">
        <f t="shared" si="6388"/>
        <v>58.912093575687102</v>
      </c>
      <c r="K4409" s="47">
        <f t="shared" si="6388"/>
        <v>103.15087523339704</v>
      </c>
      <c r="L4409" s="5">
        <f t="shared" si="6388"/>
        <v>61374.343811454673</v>
      </c>
      <c r="M4409" s="5">
        <f t="shared" si="6388"/>
        <v>854.02321301550762</v>
      </c>
      <c r="N4409" s="5">
        <f t="shared" si="6388"/>
        <v>118.94297898829142</v>
      </c>
      <c r="O4409" s="5">
        <f t="shared" si="6378"/>
        <v>62347.310003458471</v>
      </c>
      <c r="P4409" s="5">
        <f>VLOOKUP(CONCATENATE($F4409," ",$G4409),AllocFactorMatrix,(P$4+1),FALSE)*$E4409</f>
        <v>36505.012193656265</v>
      </c>
      <c r="Q4409" s="5">
        <f>VLOOKUP(CONCATENATE($F4409," ",$G4409),AllocFactorMatrix,(Q$4+1),FALSE)*$E4409</f>
        <v>6551.1522041384851</v>
      </c>
      <c r="R4409" s="5">
        <f>VLOOKUP(CONCATENATE($F4409," ",$G4409),AllocFactorMatrix,(R$4+1),FALSE)*$E4409</f>
        <v>1328.5068137026612</v>
      </c>
      <c r="S4409" s="5">
        <f>VLOOKUP(CONCATENATE($F4409," ",$G4409),AllocFactorMatrix,(S$4+1),FALSE)*$E4409</f>
        <v>50.449445470390202</v>
      </c>
      <c r="T4409" s="5">
        <f t="shared" si="6381"/>
        <v>44435.120656967803</v>
      </c>
      <c r="U4409" s="5">
        <f>VLOOKUP(CONCATENATE($F4409," ",$G4409),AllocFactorMatrix,(U$4+1),FALSE)*$E4409</f>
        <v>1731.3538816939247</v>
      </c>
      <c r="V4409" s="5">
        <f>VLOOKUP(CONCATENATE($F4409," ",$G4409),AllocFactorMatrix,(V$4+1),FALSE)*$E4409</f>
        <v>23374.277172491114</v>
      </c>
      <c r="W4409" s="5">
        <f>VLOOKUP(CONCATENATE($F4409," ",$G4409),AllocFactorMatrix,(W$4+1),FALSE)*$E4409</f>
        <v>89397.227052533563</v>
      </c>
      <c r="X4409" s="5">
        <f>VLOOKUP(CONCATENATE($F4409," ",$G4409),AllocFactorMatrix,(X$4+1),FALSE)*$E4409</f>
        <v>16195.136812150542</v>
      </c>
      <c r="Y4409" s="5">
        <f t="shared" si="6382"/>
        <v>130697.99491886914</v>
      </c>
      <c r="Z4409" s="5">
        <f>VLOOKUP(CONCATENATE($F4409," ",$G4409),AllocFactorMatrix,(Z$4+1),FALSE)*$E4409</f>
        <v>10034.102341385844</v>
      </c>
      <c r="AA4409" s="5">
        <f>VLOOKUP(CONCATENATE($F4409," ",$G4409),AllocFactorMatrix,(AA$4+1),FALSE)*$E4409</f>
        <v>200.40676015886365</v>
      </c>
      <c r="AB4409" s="5">
        <f t="shared" si="6379"/>
        <v>10234.509101544707</v>
      </c>
      <c r="AC4409" s="5">
        <f>VLOOKUP(CONCATENATE($F4409," ",$G4409),AllocFactorMatrix,(AC$4+1),FALSE)*$E4409</f>
        <v>132.36604308918811</v>
      </c>
      <c r="AD4409" s="5">
        <f>VLOOKUP(CONCATENATE($F4409," ",$G4409),AllocFactorMatrix,(AD$4+1),FALSE)*$E4409</f>
        <v>588.04532768923968</v>
      </c>
      <c r="AE4409" s="5">
        <f>VLOOKUP(CONCATENATE($F4409," ",$G4409),AllocFactorMatrix,(AE$4+1),FALSE)*$E4409</f>
        <v>120.64764744074026</v>
      </c>
    </row>
    <row r="4410" spans="2:31" hidden="1" outlineLevel="1">
      <c r="E4410" s="44"/>
      <c r="F4410" s="167" t="str">
        <f>F4417</f>
        <v>RB_GUP_EPIS_T</v>
      </c>
      <c r="G4410" s="48" t="str">
        <f>$G$8</f>
        <v>PRODUCTION</v>
      </c>
      <c r="H4410" s="4">
        <f t="shared" si="6376"/>
        <v>22283.337325621433</v>
      </c>
      <c r="I4410" s="5">
        <f t="shared" ref="I4410:N4410" si="6389">VLOOKUP(CONCATENATE($F4410," ",$G4410),AllocFactorMatrix,(I$4+1),FALSE)*$E4417</f>
        <v>11459.672581869076</v>
      </c>
      <c r="J4410" s="47">
        <f t="shared" si="6389"/>
        <v>2.563725202578671</v>
      </c>
      <c r="K4410" s="47">
        <f t="shared" si="6389"/>
        <v>4.4889000280418863</v>
      </c>
      <c r="L4410" s="5">
        <f t="shared" si="6389"/>
        <v>2670.8769366514484</v>
      </c>
      <c r="M4410" s="5">
        <f t="shared" si="6389"/>
        <v>37.165218580835898</v>
      </c>
      <c r="N4410" s="5">
        <f t="shared" si="6389"/>
        <v>5.1761377739920436</v>
      </c>
      <c r="O4410" s="5">
        <f t="shared" si="6378"/>
        <v>2713.2182930062763</v>
      </c>
      <c r="P4410" s="5">
        <f>VLOOKUP(CONCATENATE($F4410," ",$G4410),AllocFactorMatrix,(P$4+1),FALSE)*$E4417</f>
        <v>1588.6181274661433</v>
      </c>
      <c r="Q4410" s="5">
        <f>VLOOKUP(CONCATENATE($F4410," ",$G4410),AllocFactorMatrix,(Q$4+1),FALSE)*$E4417</f>
        <v>285.09178663122663</v>
      </c>
      <c r="R4410" s="5">
        <f>VLOOKUP(CONCATENATE($F4410," ",$G4410),AllocFactorMatrix,(R$4+1),FALSE)*$E4417</f>
        <v>57.813705019857217</v>
      </c>
      <c r="S4410" s="5">
        <f>VLOOKUP(CONCATENATE($F4410," ",$G4410),AllocFactorMatrix,(S$4+1),FALSE)*$E4417</f>
        <v>2.1954493035015052</v>
      </c>
      <c r="T4410" s="5">
        <f t="shared" si="6381"/>
        <v>1933.7190684207287</v>
      </c>
      <c r="U4410" s="5">
        <f>VLOOKUP(CONCATENATE($F4410," ",$G4410),AllocFactorMatrix,(U$4+1),FALSE)*$E4417</f>
        <v>75.344726552257072</v>
      </c>
      <c r="V4410" s="5">
        <f>VLOOKUP(CONCATENATE($F4410," ",$G4410),AllocFactorMatrix,(V$4+1),FALSE)*$E4417</f>
        <v>1017.1973162384063</v>
      </c>
      <c r="W4410" s="5">
        <f>VLOOKUP(CONCATENATE($F4410," ",$G4410),AllocFactorMatrix,(W$4+1),FALSE)*$E4417</f>
        <v>3890.3714012603732</v>
      </c>
      <c r="X4410" s="5">
        <f>VLOOKUP(CONCATENATE($F4410," ",$G4410),AllocFactorMatrix,(X$4+1),FALSE)*$E4417</f>
        <v>704.77686132775807</v>
      </c>
      <c r="Y4410" s="5">
        <f>SUBTOTAL(9,U4410:X4410)</f>
        <v>5687.6903053787955</v>
      </c>
      <c r="Z4410" s="5">
        <f>VLOOKUP(CONCATENATE($F4410," ",$G4410),AllocFactorMatrix,(Z$4+1),FALSE)*$E4417</f>
        <v>436.66214348357602</v>
      </c>
      <c r="AA4410" s="5">
        <f>VLOOKUP(CONCATENATE($F4410," ",$G4410),AllocFactorMatrix,(AA$4+1),FALSE)*$E4417</f>
        <v>8.7212629971523707</v>
      </c>
      <c r="AB4410" s="5">
        <f t="shared" si="6379"/>
        <v>445.38340648072841</v>
      </c>
      <c r="AC4410" s="5">
        <f>VLOOKUP(CONCATENATE($F4410," ",$G4410),AllocFactorMatrix,(AC$4+1),FALSE)*$E4417</f>
        <v>5.76028010611076</v>
      </c>
      <c r="AD4410" s="5">
        <f>VLOOKUP(CONCATENATE($F4410," ",$G4410),AllocFactorMatrix,(AD$4+1),FALSE)*$E4417</f>
        <v>25.590443919951174</v>
      </c>
      <c r="AE4410" s="5">
        <f>VLOOKUP(CONCATENATE($F4410," ",$G4410),AllocFactorMatrix,(AE$4+1),FALSE)*$E4417</f>
        <v>5.2503212091464757</v>
      </c>
    </row>
    <row r="4411" spans="2:31" hidden="1" outlineLevel="1">
      <c r="E4411" s="44"/>
      <c r="F4411" s="167" t="str">
        <f>F4417</f>
        <v>RB_GUP_EPIS_T</v>
      </c>
      <c r="G4411" s="48" t="str">
        <f>$G$9</f>
        <v>BULKTRAN</v>
      </c>
      <c r="H4411" s="4">
        <f t="shared" si="6376"/>
        <v>920946.20676883776</v>
      </c>
      <c r="I4411" s="5">
        <f t="shared" ref="I4411:N4411" si="6390">VLOOKUP(CONCATENATE($F4411," ",$G4411),AllocFactorMatrix,(I$4+1),FALSE)*$E4417</f>
        <v>473615.86107438518</v>
      </c>
      <c r="J4411" s="47">
        <f t="shared" si="6390"/>
        <v>105.95598702344076</v>
      </c>
      <c r="K4411" s="47">
        <f t="shared" si="6390"/>
        <v>185.52137828279351</v>
      </c>
      <c r="L4411" s="5">
        <f t="shared" si="6390"/>
        <v>110384.45218559416</v>
      </c>
      <c r="M4411" s="5">
        <f t="shared" si="6390"/>
        <v>1535.9982472823349</v>
      </c>
      <c r="N4411" s="5">
        <f t="shared" si="6390"/>
        <v>213.92417028978085</v>
      </c>
      <c r="O4411" s="5">
        <f t="shared" si="6378"/>
        <v>112134.37460316627</v>
      </c>
      <c r="P4411" s="5">
        <f>VLOOKUP(CONCATENATE($F4411," ",$G4411),AllocFactorMatrix,(P$4+1),FALSE)*$E4417</f>
        <v>65655.867301885766</v>
      </c>
      <c r="Q4411" s="5">
        <f>VLOOKUP(CONCATENATE($F4411," ",$G4411),AllocFactorMatrix,(Q$4+1),FALSE)*$E4417</f>
        <v>11782.534888842416</v>
      </c>
      <c r="R4411" s="5">
        <f>VLOOKUP(CONCATENATE($F4411," ",$G4411),AllocFactorMatrix,(R$4+1),FALSE)*$E4417</f>
        <v>2389.3778368678531</v>
      </c>
      <c r="S4411" s="5">
        <f>VLOOKUP(CONCATENATE($F4411," ",$G4411),AllocFactorMatrix,(S$4+1),FALSE)*$E4417</f>
        <v>90.735542825904417</v>
      </c>
      <c r="T4411" s="5">
        <f t="shared" si="6381"/>
        <v>79918.515570421936</v>
      </c>
      <c r="U4411" s="5">
        <f>VLOOKUP(CONCATENATE($F4411," ",$G4411),AllocFactorMatrix,(U$4+1),FALSE)*$E4417</f>
        <v>3113.9159769642533</v>
      </c>
      <c r="V4411" s="5">
        <f>VLOOKUP(CONCATENATE($F4411," ",$G4411),AllocFactorMatrix,(V$4+1),FALSE)*$E4417</f>
        <v>42039.663818582769</v>
      </c>
      <c r="W4411" s="5">
        <f>VLOOKUP(CONCATENATE($F4411," ",$G4411),AllocFactorMatrix,(W$4+1),FALSE)*$E4417</f>
        <v>160784.83813073955</v>
      </c>
      <c r="X4411" s="5">
        <f>VLOOKUP(CONCATENATE($F4411," ",$G4411),AllocFactorMatrix,(X$4+1),FALSE)*$E4417</f>
        <v>29127.664656943172</v>
      </c>
      <c r="Y4411" s="5">
        <f t="shared" ref="Y4411:Y4417" si="6391">SUBTOTAL(9,U4411:X4411)</f>
        <v>235066.08258322976</v>
      </c>
      <c r="Z4411" s="5">
        <f>VLOOKUP(CONCATENATE($F4411," ",$G4411),AllocFactorMatrix,(Z$4+1),FALSE)*$E4417</f>
        <v>18046.773640964682</v>
      </c>
      <c r="AA4411" s="5">
        <f>VLOOKUP(CONCATENATE($F4411," ",$G4411),AllocFactorMatrix,(AA$4+1),FALSE)*$E4417</f>
        <v>360.44035765800226</v>
      </c>
      <c r="AB4411" s="5">
        <f t="shared" si="6379"/>
        <v>18407.213998622683</v>
      </c>
      <c r="AC4411" s="5">
        <f>VLOOKUP(CONCATENATE($F4411," ",$G4411),AllocFactorMatrix,(AC$4+1),FALSE)*$E4417</f>
        <v>238.06614045864251</v>
      </c>
      <c r="AD4411" s="5">
        <f>VLOOKUP(CONCATENATE($F4411," ",$G4411),AllocFactorMatrix,(AD$4+1),FALSE)*$E4417</f>
        <v>1057.625341896693</v>
      </c>
      <c r="AE4411" s="5">
        <f>VLOOKUP(CONCATENATE($F4411," ",$G4411),AllocFactorMatrix,(AE$4+1),FALSE)*$E4417</f>
        <v>216.99009135053703</v>
      </c>
    </row>
    <row r="4412" spans="2:31" hidden="1" outlineLevel="1">
      <c r="E4412" s="44"/>
      <c r="F4412" s="167" t="str">
        <f>F4417</f>
        <v>RB_GUP_EPIS_T</v>
      </c>
      <c r="G4412" s="48" t="str">
        <f>$G$10</f>
        <v>SUBTRAN</v>
      </c>
      <c r="H4412" s="4">
        <f t="shared" si="6376"/>
        <v>254982.45590554044</v>
      </c>
      <c r="I4412" s="5">
        <f t="shared" ref="I4412:N4412" si="6392">VLOOKUP(CONCATENATE($F4412," ",$G4412),AllocFactorMatrix,(I$4+1),FALSE)*$E4417</f>
        <v>130262.93156862671</v>
      </c>
      <c r="J4412" s="47">
        <f t="shared" si="6392"/>
        <v>21.211342791368043</v>
      </c>
      <c r="K4412" s="47">
        <f t="shared" si="6392"/>
        <v>39.47795094369414</v>
      </c>
      <c r="L4412" s="5">
        <f t="shared" si="6392"/>
        <v>30527.29561170363</v>
      </c>
      <c r="M4412" s="5">
        <f t="shared" si="6392"/>
        <v>426.64318926505416</v>
      </c>
      <c r="N4412" s="5">
        <f t="shared" si="6392"/>
        <v>77.220434965366579</v>
      </c>
      <c r="O4412" s="5">
        <f t="shared" si="6378"/>
        <v>31031.15923593405</v>
      </c>
      <c r="P4412" s="5">
        <f>VLOOKUP(CONCATENATE($F4412," ",$G4412),AllocFactorMatrix,(P$4+1),FALSE)*$E4417</f>
        <v>17624.43002921974</v>
      </c>
      <c r="Q4412" s="5">
        <f>VLOOKUP(CONCATENATE($F4412," ",$G4412),AllocFactorMatrix,(Q$4+1),FALSE)*$E4417</f>
        <v>3171.6881293688161</v>
      </c>
      <c r="R4412" s="5">
        <f>VLOOKUP(CONCATENATE($F4412," ",$G4412),AllocFactorMatrix,(R$4+1),FALSE)*$E4417</f>
        <v>832.54368024072733</v>
      </c>
      <c r="S4412" s="5">
        <f>VLOOKUP(CONCATENATE($F4412," ",$G4412),AllocFactorMatrix,(S$4+1),FALSE)*$E4417</f>
        <v>0</v>
      </c>
      <c r="T4412" s="5">
        <f t="shared" si="6381"/>
        <v>21628.661838829285</v>
      </c>
      <c r="U4412" s="5">
        <f>VLOOKUP(CONCATENATE($F4412," ",$G4412),AllocFactorMatrix,(U$4+1),FALSE)*$E4417</f>
        <v>795.57824198168839</v>
      </c>
      <c r="V4412" s="5">
        <f>VLOOKUP(CONCATENATE($F4412," ",$G4412),AllocFactorMatrix,(V$4+1),FALSE)*$E4417</f>
        <v>11162.734190979552</v>
      </c>
      <c r="W4412" s="5">
        <f>VLOOKUP(CONCATENATE($F4412," ",$G4412),AllocFactorMatrix,(W$4+1),FALSE)*$E4417</f>
        <v>55040.890350635433</v>
      </c>
      <c r="X4412" s="5">
        <f>VLOOKUP(CONCATENATE($F4412," ",$G4412),AllocFactorMatrix,(X$4+1),FALSE)*$E4417</f>
        <v>0</v>
      </c>
      <c r="Y4412" s="5">
        <f t="shared" si="6391"/>
        <v>66999.202783596673</v>
      </c>
      <c r="Z4412" s="5">
        <f>VLOOKUP(CONCATENATE($F4412," ",$G4412),AllocFactorMatrix,(Z$4+1),FALSE)*$E4417</f>
        <v>4838.3306118053306</v>
      </c>
      <c r="AA4412" s="5">
        <f>VLOOKUP(CONCATENATE($F4412," ",$G4412),AllocFactorMatrix,(AA$4+1),FALSE)*$E4417</f>
        <v>97.146503712848641</v>
      </c>
      <c r="AB4412" s="5">
        <f t="shared" si="6379"/>
        <v>4935.4771155181788</v>
      </c>
      <c r="AC4412" s="5">
        <f>VLOOKUP(CONCATENATE($F4412," ",$G4412),AllocFactorMatrix,(AC$4+1),FALSE)*$E4417</f>
        <v>64.334069300515523</v>
      </c>
      <c r="AD4412" s="5">
        <f>VLOOKUP(CONCATENATE($F4412," ",$G4412),AllocFactorMatrix,(AD$4+1),FALSE)*$E4417</f>
        <v>0</v>
      </c>
      <c r="AE4412" s="5">
        <f>VLOOKUP(CONCATENATE($F4412," ",$G4412),AllocFactorMatrix,(AE$4+1),FALSE)*$E4417</f>
        <v>0</v>
      </c>
    </row>
    <row r="4413" spans="2:31" hidden="1" outlineLevel="1">
      <c r="E4413" s="44"/>
      <c r="F4413" s="167" t="str">
        <f>F4417</f>
        <v>RB_GUP_EPIS_T</v>
      </c>
      <c r="G4413" s="48" t="str">
        <f>$G$11</f>
        <v>DISTPRI</v>
      </c>
      <c r="H4413" s="4">
        <f t="shared" si="6376"/>
        <v>0</v>
      </c>
      <c r="I4413" s="5">
        <f t="shared" ref="I4413:N4413" si="6393">VLOOKUP(CONCATENATE($F4413," ",$G4413),AllocFactorMatrix,(I$4+1),FALSE)*$E4417</f>
        <v>0</v>
      </c>
      <c r="J4413" s="47">
        <f t="shared" si="6393"/>
        <v>0</v>
      </c>
      <c r="K4413" s="47">
        <f t="shared" si="6393"/>
        <v>0</v>
      </c>
      <c r="L4413" s="5">
        <f t="shared" si="6393"/>
        <v>0</v>
      </c>
      <c r="M4413" s="5">
        <f t="shared" si="6393"/>
        <v>0</v>
      </c>
      <c r="N4413" s="5">
        <f t="shared" si="6393"/>
        <v>0</v>
      </c>
      <c r="O4413" s="5">
        <f t="shared" si="6378"/>
        <v>0</v>
      </c>
      <c r="P4413" s="5">
        <f>VLOOKUP(CONCATENATE($F4413," ",$G4413),AllocFactorMatrix,(P$4+1),FALSE)*$E4417</f>
        <v>0</v>
      </c>
      <c r="Q4413" s="5">
        <f>VLOOKUP(CONCATENATE($F4413," ",$G4413),AllocFactorMatrix,(Q$4+1),FALSE)*$E4417</f>
        <v>0</v>
      </c>
      <c r="R4413" s="5">
        <f>VLOOKUP(CONCATENATE($F4413," ",$G4413),AllocFactorMatrix,(R$4+1),FALSE)*$E4417</f>
        <v>0</v>
      </c>
      <c r="S4413" s="5">
        <f>VLOOKUP(CONCATENATE($F4413," ",$G4413),AllocFactorMatrix,(S$4+1),FALSE)*$E4417</f>
        <v>0</v>
      </c>
      <c r="T4413" s="5">
        <f t="shared" si="6381"/>
        <v>0</v>
      </c>
      <c r="U4413" s="5">
        <f>VLOOKUP(CONCATENATE($F4413," ",$G4413),AllocFactorMatrix,(U$4+1),FALSE)*$E4417</f>
        <v>0</v>
      </c>
      <c r="V4413" s="5">
        <f>VLOOKUP(CONCATENATE($F4413," ",$G4413),AllocFactorMatrix,(V$4+1),FALSE)*$E4417</f>
        <v>0</v>
      </c>
      <c r="W4413" s="5">
        <f>VLOOKUP(CONCATENATE($F4413," ",$G4413),AllocFactorMatrix,(W$4+1),FALSE)*$E4417</f>
        <v>0</v>
      </c>
      <c r="X4413" s="5">
        <f>VLOOKUP(CONCATENATE($F4413," ",$G4413),AllocFactorMatrix,(X$4+1),FALSE)*$E4417</f>
        <v>0</v>
      </c>
      <c r="Y4413" s="5">
        <f t="shared" si="6391"/>
        <v>0</v>
      </c>
      <c r="Z4413" s="5">
        <f>VLOOKUP(CONCATENATE($F4413," ",$G4413),AllocFactorMatrix,(Z$4+1),FALSE)*$E4417</f>
        <v>0</v>
      </c>
      <c r="AA4413" s="5">
        <f>VLOOKUP(CONCATENATE($F4413," ",$G4413),AllocFactorMatrix,(AA$4+1),FALSE)*$E4417</f>
        <v>0</v>
      </c>
      <c r="AB4413" s="5">
        <f t="shared" si="6379"/>
        <v>0</v>
      </c>
      <c r="AC4413" s="5">
        <f>VLOOKUP(CONCATENATE($F4413," ",$G4413),AllocFactorMatrix,(AC$4+1),FALSE)*$E4417</f>
        <v>0</v>
      </c>
      <c r="AD4413" s="5">
        <f>VLOOKUP(CONCATENATE($F4413," ",$G4413),AllocFactorMatrix,(AD$4+1),FALSE)*$E4417</f>
        <v>0</v>
      </c>
      <c r="AE4413" s="5">
        <f>VLOOKUP(CONCATENATE($F4413," ",$G4413),AllocFactorMatrix,(AE$4+1),FALSE)*$E4417</f>
        <v>0</v>
      </c>
    </row>
    <row r="4414" spans="2:31" hidden="1" outlineLevel="1">
      <c r="E4414" s="44"/>
      <c r="F4414" s="167" t="str">
        <f>F4417</f>
        <v>RB_GUP_EPIS_T</v>
      </c>
      <c r="G4414" s="48" t="str">
        <f>$G$12</f>
        <v>DISTSEC</v>
      </c>
      <c r="H4414" s="4">
        <f t="shared" si="6376"/>
        <v>0</v>
      </c>
      <c r="I4414" s="5">
        <f t="shared" ref="I4414:N4414" si="6394">VLOOKUP(CONCATENATE($F4414," ",$G4414),AllocFactorMatrix,(I$4+1),FALSE)*$E4417</f>
        <v>0</v>
      </c>
      <c r="J4414" s="47">
        <f t="shared" si="6394"/>
        <v>0</v>
      </c>
      <c r="K4414" s="47">
        <f t="shared" si="6394"/>
        <v>0</v>
      </c>
      <c r="L4414" s="5">
        <f t="shared" si="6394"/>
        <v>0</v>
      </c>
      <c r="M4414" s="5">
        <f t="shared" si="6394"/>
        <v>0</v>
      </c>
      <c r="N4414" s="5">
        <f t="shared" si="6394"/>
        <v>0</v>
      </c>
      <c r="O4414" s="5">
        <f t="shared" si="6378"/>
        <v>0</v>
      </c>
      <c r="P4414" s="5">
        <f>VLOOKUP(CONCATENATE($F4414," ",$G4414),AllocFactorMatrix,(P$4+1),FALSE)*$E4417</f>
        <v>0</v>
      </c>
      <c r="Q4414" s="5">
        <f>VLOOKUP(CONCATENATE($F4414," ",$G4414),AllocFactorMatrix,(Q$4+1),FALSE)*$E4417</f>
        <v>0</v>
      </c>
      <c r="R4414" s="5">
        <f>VLOOKUP(CONCATENATE($F4414," ",$G4414),AllocFactorMatrix,(R$4+1),FALSE)*$E4417</f>
        <v>0</v>
      </c>
      <c r="S4414" s="5">
        <f>VLOOKUP(CONCATENATE($F4414," ",$G4414),AllocFactorMatrix,(S$4+1),FALSE)*$E4417</f>
        <v>0</v>
      </c>
      <c r="T4414" s="5">
        <f t="shared" si="6381"/>
        <v>0</v>
      </c>
      <c r="U4414" s="5">
        <f>VLOOKUP(CONCATENATE($F4414," ",$G4414),AllocFactorMatrix,(U$4+1),FALSE)*$E4417</f>
        <v>0</v>
      </c>
      <c r="V4414" s="5">
        <f>VLOOKUP(CONCATENATE($F4414," ",$G4414),AllocFactorMatrix,(V$4+1),FALSE)*$E4417</f>
        <v>0</v>
      </c>
      <c r="W4414" s="5">
        <f>VLOOKUP(CONCATENATE($F4414," ",$G4414),AllocFactorMatrix,(W$4+1),FALSE)*$E4417</f>
        <v>0</v>
      </c>
      <c r="X4414" s="5">
        <f>VLOOKUP(CONCATENATE($F4414," ",$G4414),AllocFactorMatrix,(X$4+1),FALSE)*$E4417</f>
        <v>0</v>
      </c>
      <c r="Y4414" s="5">
        <f t="shared" si="6391"/>
        <v>0</v>
      </c>
      <c r="Z4414" s="5">
        <f>VLOOKUP(CONCATENATE($F4414," ",$G4414),AllocFactorMatrix,(Z$4+1),FALSE)*$E4417</f>
        <v>0</v>
      </c>
      <c r="AA4414" s="5">
        <f>VLOOKUP(CONCATENATE($F4414," ",$G4414),AllocFactorMatrix,(AA$4+1),FALSE)*$E4417</f>
        <v>0</v>
      </c>
      <c r="AB4414" s="5">
        <f t="shared" si="6379"/>
        <v>0</v>
      </c>
      <c r="AC4414" s="5">
        <f>VLOOKUP(CONCATENATE($F4414," ",$G4414),AllocFactorMatrix,(AC$4+1),FALSE)*$E4417</f>
        <v>0</v>
      </c>
      <c r="AD4414" s="5">
        <f>VLOOKUP(CONCATENATE($F4414," ",$G4414),AllocFactorMatrix,(AD$4+1),FALSE)*$E4417</f>
        <v>0</v>
      </c>
      <c r="AE4414" s="5">
        <f>VLOOKUP(CONCATENATE($F4414," ",$G4414),AllocFactorMatrix,(AE$4+1),FALSE)*$E4417</f>
        <v>0</v>
      </c>
    </row>
    <row r="4415" spans="2:31" hidden="1" outlineLevel="1">
      <c r="E4415" s="44"/>
      <c r="F4415" s="167" t="str">
        <f>F4417</f>
        <v>RB_GUP_EPIS_T</v>
      </c>
      <c r="G4415" s="48" t="str">
        <f>$G$13</f>
        <v>ENERGY</v>
      </c>
      <c r="H4415" s="4">
        <f t="shared" si="6376"/>
        <v>0</v>
      </c>
      <c r="I4415" s="5">
        <f t="shared" ref="I4415:N4415" si="6395">VLOOKUP(CONCATENATE($F4415," ",$G4415),AllocFactorMatrix,(I$4+1),FALSE)*$E4417</f>
        <v>0</v>
      </c>
      <c r="J4415" s="47">
        <f t="shared" si="6395"/>
        <v>0</v>
      </c>
      <c r="K4415" s="47">
        <f t="shared" si="6395"/>
        <v>0</v>
      </c>
      <c r="L4415" s="5">
        <f t="shared" si="6395"/>
        <v>0</v>
      </c>
      <c r="M4415" s="5">
        <f t="shared" si="6395"/>
        <v>0</v>
      </c>
      <c r="N4415" s="5">
        <f t="shared" si="6395"/>
        <v>0</v>
      </c>
      <c r="O4415" s="5">
        <f t="shared" si="6378"/>
        <v>0</v>
      </c>
      <c r="P4415" s="5">
        <f>VLOOKUP(CONCATENATE($F4415," ",$G4415),AllocFactorMatrix,(P$4+1),FALSE)*$E4417</f>
        <v>0</v>
      </c>
      <c r="Q4415" s="5">
        <f>VLOOKUP(CONCATENATE($F4415," ",$G4415),AllocFactorMatrix,(Q$4+1),FALSE)*$E4417</f>
        <v>0</v>
      </c>
      <c r="R4415" s="5">
        <f>VLOOKUP(CONCATENATE($F4415," ",$G4415),AllocFactorMatrix,(R$4+1),FALSE)*$E4417</f>
        <v>0</v>
      </c>
      <c r="S4415" s="5">
        <f>VLOOKUP(CONCATENATE($F4415," ",$G4415),AllocFactorMatrix,(S$4+1),FALSE)*$E4417</f>
        <v>0</v>
      </c>
      <c r="T4415" s="5">
        <f t="shared" si="6381"/>
        <v>0</v>
      </c>
      <c r="U4415" s="5">
        <f>VLOOKUP(CONCATENATE($F4415," ",$G4415),AllocFactorMatrix,(U$4+1),FALSE)*$E4417</f>
        <v>0</v>
      </c>
      <c r="V4415" s="5">
        <f>VLOOKUP(CONCATENATE($F4415," ",$G4415),AllocFactorMatrix,(V$4+1),FALSE)*$E4417</f>
        <v>0</v>
      </c>
      <c r="W4415" s="5">
        <f>VLOOKUP(CONCATENATE($F4415," ",$G4415),AllocFactorMatrix,(W$4+1),FALSE)*$E4417</f>
        <v>0</v>
      </c>
      <c r="X4415" s="5">
        <f>VLOOKUP(CONCATENATE($F4415," ",$G4415),AllocFactorMatrix,(X$4+1),FALSE)*$E4417</f>
        <v>0</v>
      </c>
      <c r="Y4415" s="5">
        <f t="shared" si="6391"/>
        <v>0</v>
      </c>
      <c r="Z4415" s="5">
        <f>VLOOKUP(CONCATENATE($F4415," ",$G4415),AllocFactorMatrix,(Z$4+1),FALSE)*$E4417</f>
        <v>0</v>
      </c>
      <c r="AA4415" s="5">
        <f>VLOOKUP(CONCATENATE($F4415," ",$G4415),AllocFactorMatrix,(AA$4+1),FALSE)*$E4417</f>
        <v>0</v>
      </c>
      <c r="AB4415" s="5">
        <f t="shared" si="6379"/>
        <v>0</v>
      </c>
      <c r="AC4415" s="5">
        <f>VLOOKUP(CONCATENATE($F4415," ",$G4415),AllocFactorMatrix,(AC$4+1),FALSE)*$E4417</f>
        <v>0</v>
      </c>
      <c r="AD4415" s="5">
        <f>VLOOKUP(CONCATENATE($F4415," ",$G4415),AllocFactorMatrix,(AD$4+1),FALSE)*$E4417</f>
        <v>0</v>
      </c>
      <c r="AE4415" s="5">
        <f>VLOOKUP(CONCATENATE($F4415," ",$G4415),AllocFactorMatrix,(AE$4+1),FALSE)*$E4417</f>
        <v>0</v>
      </c>
    </row>
    <row r="4416" spans="2:31" hidden="1" outlineLevel="1">
      <c r="E4416" s="44"/>
      <c r="F4416" s="167" t="str">
        <f>F4417</f>
        <v>RB_GUP_EPIS_T</v>
      </c>
      <c r="G4416" s="48" t="str">
        <f>$G$14</f>
        <v>CUSTOMER</v>
      </c>
      <c r="H4416" s="4">
        <f t="shared" si="6376"/>
        <v>0</v>
      </c>
      <c r="I4416" s="5">
        <f t="shared" ref="I4416:N4416" si="6396">VLOOKUP(CONCATENATE($F4416," ",$G4416),AllocFactorMatrix,(I$4+1),FALSE)*$E4417</f>
        <v>0</v>
      </c>
      <c r="J4416" s="47">
        <f t="shared" si="6396"/>
        <v>0</v>
      </c>
      <c r="K4416" s="47">
        <f t="shared" si="6396"/>
        <v>0</v>
      </c>
      <c r="L4416" s="5">
        <f t="shared" si="6396"/>
        <v>0</v>
      </c>
      <c r="M4416" s="5">
        <f t="shared" si="6396"/>
        <v>0</v>
      </c>
      <c r="N4416" s="5">
        <f t="shared" si="6396"/>
        <v>0</v>
      </c>
      <c r="O4416" s="5">
        <f t="shared" si="6378"/>
        <v>0</v>
      </c>
      <c r="P4416" s="5">
        <f>VLOOKUP(CONCATENATE($F4416," ",$G4416),AllocFactorMatrix,(P$4+1),FALSE)*$E4417</f>
        <v>0</v>
      </c>
      <c r="Q4416" s="5">
        <f>VLOOKUP(CONCATENATE($F4416," ",$G4416),AllocFactorMatrix,(Q$4+1),FALSE)*$E4417</f>
        <v>0</v>
      </c>
      <c r="R4416" s="5">
        <f>VLOOKUP(CONCATENATE($F4416," ",$G4416),AllocFactorMatrix,(R$4+1),FALSE)*$E4417</f>
        <v>0</v>
      </c>
      <c r="S4416" s="5">
        <f>VLOOKUP(CONCATENATE($F4416," ",$G4416),AllocFactorMatrix,(S$4+1),FALSE)*$E4417</f>
        <v>0</v>
      </c>
      <c r="T4416" s="5">
        <f t="shared" si="6381"/>
        <v>0</v>
      </c>
      <c r="U4416" s="5">
        <f>VLOOKUP(CONCATENATE($F4416," ",$G4416),AllocFactorMatrix,(U$4+1),FALSE)*$E4417</f>
        <v>0</v>
      </c>
      <c r="V4416" s="5">
        <f>VLOOKUP(CONCATENATE($F4416," ",$G4416),AllocFactorMatrix,(V$4+1),FALSE)*$E4417</f>
        <v>0</v>
      </c>
      <c r="W4416" s="5">
        <f>VLOOKUP(CONCATENATE($F4416," ",$G4416),AllocFactorMatrix,(W$4+1),FALSE)*$E4417</f>
        <v>0</v>
      </c>
      <c r="X4416" s="5">
        <f>VLOOKUP(CONCATENATE($F4416," ",$G4416),AllocFactorMatrix,(X$4+1),FALSE)*$E4417</f>
        <v>0</v>
      </c>
      <c r="Y4416" s="5">
        <f t="shared" si="6391"/>
        <v>0</v>
      </c>
      <c r="Z4416" s="5">
        <f>VLOOKUP(CONCATENATE($F4416," ",$G4416),AllocFactorMatrix,(Z$4+1),FALSE)*$E4417</f>
        <v>0</v>
      </c>
      <c r="AA4416" s="5">
        <f>VLOOKUP(CONCATENATE($F4416," ",$G4416),AllocFactorMatrix,(AA$4+1),FALSE)*$E4417</f>
        <v>0</v>
      </c>
      <c r="AB4416" s="5">
        <f t="shared" si="6379"/>
        <v>0</v>
      </c>
      <c r="AC4416" s="5">
        <f>VLOOKUP(CONCATENATE($F4416," ",$G4416),AllocFactorMatrix,(AC$4+1),FALSE)*$E4417</f>
        <v>0</v>
      </c>
      <c r="AD4416" s="5">
        <f>VLOOKUP(CONCATENATE($F4416," ",$G4416),AllocFactorMatrix,(AD$4+1),FALSE)*$E4417</f>
        <v>0</v>
      </c>
      <c r="AE4416" s="5">
        <f>VLOOKUP(CONCATENATE($F4416," ",$G4416),AllocFactorMatrix,(AE$4+1),FALSE)*$E4417</f>
        <v>0</v>
      </c>
    </row>
    <row r="4417" spans="4:31" collapsed="1">
      <c r="D4417" s="48" t="s">
        <v>10</v>
      </c>
      <c r="E4417" s="36">
        <v>1198212</v>
      </c>
      <c r="F4417" s="88" t="s">
        <v>62</v>
      </c>
      <c r="G4417" s="48" t="str">
        <f>$G$15</f>
        <v>TOTAL</v>
      </c>
      <c r="H4417" s="4">
        <f t="shared" si="6376"/>
        <v>1198211.9999999998</v>
      </c>
      <c r="I4417" s="5">
        <f t="shared" ref="I4417:N4417" si="6397">VLOOKUP(CONCATENATE($F4417," ",$G4417),AllocFactorMatrix,(I$4+1),FALSE)*$E4417</f>
        <v>615338.46522488107</v>
      </c>
      <c r="J4417" s="47">
        <f t="shared" si="6397"/>
        <v>129.73105501738749</v>
      </c>
      <c r="K4417" s="47">
        <f t="shared" si="6397"/>
        <v>229.48822925452953</v>
      </c>
      <c r="L4417" s="5">
        <f t="shared" si="6397"/>
        <v>143582.62473394923</v>
      </c>
      <c r="M4417" s="5">
        <f t="shared" si="6397"/>
        <v>1999.8066551282247</v>
      </c>
      <c r="N4417" s="5">
        <f t="shared" si="6397"/>
        <v>296.32074302913941</v>
      </c>
      <c r="O4417" s="5">
        <f t="shared" si="6378"/>
        <v>145878.7521321066</v>
      </c>
      <c r="P4417" s="5">
        <f>VLOOKUP(CONCATENATE($F4417," ",$G4417),AllocFactorMatrix,(P$4+1),FALSE)*$E4417</f>
        <v>84868.915458571661</v>
      </c>
      <c r="Q4417" s="5">
        <f>VLOOKUP(CONCATENATE($F4417," ",$G4417),AllocFactorMatrix,(Q$4+1),FALSE)*$E4417</f>
        <v>15239.314804842459</v>
      </c>
      <c r="R4417" s="5">
        <f>VLOOKUP(CONCATENATE($F4417," ",$G4417),AllocFactorMatrix,(R$4+1),FALSE)*$E4417</f>
        <v>3279.7352221284377</v>
      </c>
      <c r="S4417" s="5">
        <f>VLOOKUP(CONCATENATE($F4417," ",$G4417),AllocFactorMatrix,(S$4+1),FALSE)*$E4417</f>
        <v>92.930992129405922</v>
      </c>
      <c r="T4417" s="5">
        <f t="shared" si="6381"/>
        <v>103480.89647767197</v>
      </c>
      <c r="U4417" s="5">
        <f>VLOOKUP(CONCATENATE($F4417," ",$G4417),AllocFactorMatrix,(U$4+1),FALSE)*$E4417</f>
        <v>3984.8389454981989</v>
      </c>
      <c r="V4417" s="5">
        <f>VLOOKUP(CONCATENATE($F4417," ",$G4417),AllocFactorMatrix,(V$4+1),FALSE)*$E4417</f>
        <v>54219.595325800728</v>
      </c>
      <c r="W4417" s="5">
        <f>VLOOKUP(CONCATENATE($F4417," ",$G4417),AllocFactorMatrix,(W$4+1),FALSE)*$E4417</f>
        <v>219716.09988263532</v>
      </c>
      <c r="X4417" s="5">
        <f>VLOOKUP(CONCATENATE($F4417," ",$G4417),AllocFactorMatrix,(X$4+1),FALSE)*$E4417</f>
        <v>29832.441518270931</v>
      </c>
      <c r="Y4417" s="5">
        <f t="shared" si="6391"/>
        <v>307752.97567220515</v>
      </c>
      <c r="Z4417" s="5">
        <f>VLOOKUP(CONCATENATE($F4417," ",$G4417),AllocFactorMatrix,(Z$4+1),FALSE)*$E4417</f>
        <v>23321.766396253588</v>
      </c>
      <c r="AA4417" s="5">
        <f>VLOOKUP(CONCATENATE($F4417," ",$G4417),AllocFactorMatrix,(AA$4+1),FALSE)*$E4417</f>
        <v>466.30812436800329</v>
      </c>
      <c r="AB4417" s="5">
        <f t="shared" si="6379"/>
        <v>23788.074520621591</v>
      </c>
      <c r="AC4417" s="5">
        <f>VLOOKUP(CONCATENATE($F4417," ",$G4417),AllocFactorMatrix,(AC$4+1),FALSE)*$E4417</f>
        <v>308.16048986526874</v>
      </c>
      <c r="AD4417" s="5">
        <f>VLOOKUP(CONCATENATE($F4417," ",$G4417),AllocFactorMatrix,(AD$4+1),FALSE)*$E4417</f>
        <v>1083.2157858166443</v>
      </c>
      <c r="AE4417" s="5">
        <f>VLOOKUP(CONCATENATE($F4417," ",$G4417),AllocFactorMatrix,(AE$4+1),FALSE)*$E4417</f>
        <v>222.24041255968348</v>
      </c>
    </row>
    <row r="4418" spans="4:31" hidden="1" outlineLevel="1">
      <c r="E4418" s="44"/>
      <c r="F4418" s="167" t="str">
        <f>F4425</f>
        <v>RB_GUP_EPIS_D</v>
      </c>
      <c r="G4418" s="48" t="str">
        <f>$G$8</f>
        <v>PRODUCTION</v>
      </c>
      <c r="H4418" s="4">
        <f t="shared" si="6376"/>
        <v>0</v>
      </c>
      <c r="I4418" s="5">
        <f t="shared" ref="I4418:N4418" si="6398">VLOOKUP(CONCATENATE($F4418," ",$G4418),AllocFactorMatrix,(I$4+1),FALSE)*$E4425</f>
        <v>0</v>
      </c>
      <c r="J4418" s="47">
        <f t="shared" si="6398"/>
        <v>0</v>
      </c>
      <c r="K4418" s="47">
        <f t="shared" si="6398"/>
        <v>0</v>
      </c>
      <c r="L4418" s="5">
        <f t="shared" si="6398"/>
        <v>0</v>
      </c>
      <c r="M4418" s="5">
        <f t="shared" si="6398"/>
        <v>0</v>
      </c>
      <c r="N4418" s="5">
        <f t="shared" si="6398"/>
        <v>0</v>
      </c>
      <c r="O4418" s="5">
        <f t="shared" si="6378"/>
        <v>0</v>
      </c>
      <c r="P4418" s="5">
        <f>VLOOKUP(CONCATENATE($F4418," ",$G4418),AllocFactorMatrix,(P$4+1),FALSE)*$E4425</f>
        <v>0</v>
      </c>
      <c r="Q4418" s="5">
        <f>VLOOKUP(CONCATENATE($F4418," ",$G4418),AllocFactorMatrix,(Q$4+1),FALSE)*$E4425</f>
        <v>0</v>
      </c>
      <c r="R4418" s="5">
        <f>VLOOKUP(CONCATENATE($F4418," ",$G4418),AllocFactorMatrix,(R$4+1),FALSE)*$E4425</f>
        <v>0</v>
      </c>
      <c r="S4418" s="5">
        <f>VLOOKUP(CONCATENATE($F4418," ",$G4418),AllocFactorMatrix,(S$4+1),FALSE)*$E4425</f>
        <v>0</v>
      </c>
      <c r="T4418" s="5">
        <f t="shared" si="6381"/>
        <v>0</v>
      </c>
      <c r="U4418" s="5">
        <f>VLOOKUP(CONCATENATE($F4418," ",$G4418),AllocFactorMatrix,(U$4+1),FALSE)*$E4425</f>
        <v>0</v>
      </c>
      <c r="V4418" s="5">
        <f>VLOOKUP(CONCATENATE($F4418," ",$G4418),AllocFactorMatrix,(V$4+1),FALSE)*$E4425</f>
        <v>0</v>
      </c>
      <c r="W4418" s="5">
        <f>VLOOKUP(CONCATENATE($F4418," ",$G4418),AllocFactorMatrix,(W$4+1),FALSE)*$E4425</f>
        <v>0</v>
      </c>
      <c r="X4418" s="5">
        <f>VLOOKUP(CONCATENATE($F4418," ",$G4418),AllocFactorMatrix,(X$4+1),FALSE)*$E4425</f>
        <v>0</v>
      </c>
      <c r="Y4418" s="5">
        <f>SUBTOTAL(9,U4418:X4418)</f>
        <v>0</v>
      </c>
      <c r="Z4418" s="5">
        <f>VLOOKUP(CONCATENATE($F4418," ",$G4418),AllocFactorMatrix,(Z$4+1),FALSE)*$E4425</f>
        <v>0</v>
      </c>
      <c r="AA4418" s="5">
        <f>VLOOKUP(CONCATENATE($F4418," ",$G4418),AllocFactorMatrix,(AA$4+1),FALSE)*$E4425</f>
        <v>0</v>
      </c>
      <c r="AB4418" s="5">
        <f t="shared" si="6379"/>
        <v>0</v>
      </c>
      <c r="AC4418" s="5">
        <f>VLOOKUP(CONCATENATE($F4418," ",$G4418),AllocFactorMatrix,(AC$4+1),FALSE)*$E4425</f>
        <v>0</v>
      </c>
      <c r="AD4418" s="5">
        <f>VLOOKUP(CONCATENATE($F4418," ",$G4418),AllocFactorMatrix,(AD$4+1),FALSE)*$E4425</f>
        <v>0</v>
      </c>
      <c r="AE4418" s="5">
        <f>VLOOKUP(CONCATENATE($F4418," ",$G4418),AllocFactorMatrix,(AE$4+1),FALSE)*$E4425</f>
        <v>0</v>
      </c>
    </row>
    <row r="4419" spans="4:31" hidden="1" outlineLevel="1">
      <c r="E4419" s="44"/>
      <c r="F4419" s="167" t="str">
        <f>F4425</f>
        <v>RB_GUP_EPIS_D</v>
      </c>
      <c r="G4419" s="48" t="str">
        <f>$G$9</f>
        <v>BULKTRAN</v>
      </c>
      <c r="H4419" s="4">
        <f t="shared" si="6376"/>
        <v>0</v>
      </c>
      <c r="I4419" s="5">
        <f t="shared" ref="I4419:N4419" si="6399">VLOOKUP(CONCATENATE($F4419," ",$G4419),AllocFactorMatrix,(I$4+1),FALSE)*$E4425</f>
        <v>0</v>
      </c>
      <c r="J4419" s="47">
        <f t="shared" si="6399"/>
        <v>0</v>
      </c>
      <c r="K4419" s="47">
        <f t="shared" si="6399"/>
        <v>0</v>
      </c>
      <c r="L4419" s="5">
        <f t="shared" si="6399"/>
        <v>0</v>
      </c>
      <c r="M4419" s="5">
        <f t="shared" si="6399"/>
        <v>0</v>
      </c>
      <c r="N4419" s="5">
        <f t="shared" si="6399"/>
        <v>0</v>
      </c>
      <c r="O4419" s="5">
        <f t="shared" si="6378"/>
        <v>0</v>
      </c>
      <c r="P4419" s="5">
        <f>VLOOKUP(CONCATENATE($F4419," ",$G4419),AllocFactorMatrix,(P$4+1),FALSE)*$E4425</f>
        <v>0</v>
      </c>
      <c r="Q4419" s="5">
        <f>VLOOKUP(CONCATENATE($F4419," ",$G4419),AllocFactorMatrix,(Q$4+1),FALSE)*$E4425</f>
        <v>0</v>
      </c>
      <c r="R4419" s="5">
        <f>VLOOKUP(CONCATENATE($F4419," ",$G4419),AllocFactorMatrix,(R$4+1),FALSE)*$E4425</f>
        <v>0</v>
      </c>
      <c r="S4419" s="5">
        <f>VLOOKUP(CONCATENATE($F4419," ",$G4419),AllocFactorMatrix,(S$4+1),FALSE)*$E4425</f>
        <v>0</v>
      </c>
      <c r="T4419" s="5">
        <f t="shared" si="6381"/>
        <v>0</v>
      </c>
      <c r="U4419" s="5">
        <f>VLOOKUP(CONCATENATE($F4419," ",$G4419),AllocFactorMatrix,(U$4+1),FALSE)*$E4425</f>
        <v>0</v>
      </c>
      <c r="V4419" s="5">
        <f>VLOOKUP(CONCATENATE($F4419," ",$G4419),AllocFactorMatrix,(V$4+1),FALSE)*$E4425</f>
        <v>0</v>
      </c>
      <c r="W4419" s="5">
        <f>VLOOKUP(CONCATENATE($F4419," ",$G4419),AllocFactorMatrix,(W$4+1),FALSE)*$E4425</f>
        <v>0</v>
      </c>
      <c r="X4419" s="5">
        <f>VLOOKUP(CONCATENATE($F4419," ",$G4419),AllocFactorMatrix,(X$4+1),FALSE)*$E4425</f>
        <v>0</v>
      </c>
      <c r="Y4419" s="5">
        <f t="shared" ref="Y4419:Y4425" si="6400">SUBTOTAL(9,U4419:X4419)</f>
        <v>0</v>
      </c>
      <c r="Z4419" s="5">
        <f>VLOOKUP(CONCATENATE($F4419," ",$G4419),AllocFactorMatrix,(Z$4+1),FALSE)*$E4425</f>
        <v>0</v>
      </c>
      <c r="AA4419" s="5">
        <f>VLOOKUP(CONCATENATE($F4419," ",$G4419),AllocFactorMatrix,(AA$4+1),FALSE)*$E4425</f>
        <v>0</v>
      </c>
      <c r="AB4419" s="5">
        <f t="shared" si="6379"/>
        <v>0</v>
      </c>
      <c r="AC4419" s="5">
        <f>VLOOKUP(CONCATENATE($F4419," ",$G4419),AllocFactorMatrix,(AC$4+1),FALSE)*$E4425</f>
        <v>0</v>
      </c>
      <c r="AD4419" s="5">
        <f>VLOOKUP(CONCATENATE($F4419," ",$G4419),AllocFactorMatrix,(AD$4+1),FALSE)*$E4425</f>
        <v>0</v>
      </c>
      <c r="AE4419" s="5">
        <f>VLOOKUP(CONCATENATE($F4419," ",$G4419),AllocFactorMatrix,(AE$4+1),FALSE)*$E4425</f>
        <v>0</v>
      </c>
    </row>
    <row r="4420" spans="4:31" hidden="1" outlineLevel="1">
      <c r="E4420" s="44"/>
      <c r="F4420" s="167" t="str">
        <f>F4425</f>
        <v>RB_GUP_EPIS_D</v>
      </c>
      <c r="G4420" s="48" t="str">
        <f>$G$10</f>
        <v>SUBTRAN</v>
      </c>
      <c r="H4420" s="4">
        <f t="shared" si="6376"/>
        <v>0</v>
      </c>
      <c r="I4420" s="5">
        <f t="shared" ref="I4420:N4420" si="6401">VLOOKUP(CONCATENATE($F4420," ",$G4420),AllocFactorMatrix,(I$4+1),FALSE)*$E4425</f>
        <v>0</v>
      </c>
      <c r="J4420" s="47">
        <f t="shared" si="6401"/>
        <v>0</v>
      </c>
      <c r="K4420" s="47">
        <f t="shared" si="6401"/>
        <v>0</v>
      </c>
      <c r="L4420" s="5">
        <f t="shared" si="6401"/>
        <v>0</v>
      </c>
      <c r="M4420" s="5">
        <f t="shared" si="6401"/>
        <v>0</v>
      </c>
      <c r="N4420" s="5">
        <f t="shared" si="6401"/>
        <v>0</v>
      </c>
      <c r="O4420" s="5">
        <f t="shared" si="6378"/>
        <v>0</v>
      </c>
      <c r="P4420" s="5">
        <f>VLOOKUP(CONCATENATE($F4420," ",$G4420),AllocFactorMatrix,(P$4+1),FALSE)*$E4425</f>
        <v>0</v>
      </c>
      <c r="Q4420" s="5">
        <f>VLOOKUP(CONCATENATE($F4420," ",$G4420),AllocFactorMatrix,(Q$4+1),FALSE)*$E4425</f>
        <v>0</v>
      </c>
      <c r="R4420" s="5">
        <f>VLOOKUP(CONCATENATE($F4420," ",$G4420),AllocFactorMatrix,(R$4+1),FALSE)*$E4425</f>
        <v>0</v>
      </c>
      <c r="S4420" s="5">
        <f>VLOOKUP(CONCATENATE($F4420," ",$G4420),AllocFactorMatrix,(S$4+1),FALSE)*$E4425</f>
        <v>0</v>
      </c>
      <c r="T4420" s="5">
        <f t="shared" si="6381"/>
        <v>0</v>
      </c>
      <c r="U4420" s="5">
        <f>VLOOKUP(CONCATENATE($F4420," ",$G4420),AllocFactorMatrix,(U$4+1),FALSE)*$E4425</f>
        <v>0</v>
      </c>
      <c r="V4420" s="5">
        <f>VLOOKUP(CONCATENATE($F4420," ",$G4420),AllocFactorMatrix,(V$4+1),FALSE)*$E4425</f>
        <v>0</v>
      </c>
      <c r="W4420" s="5">
        <f>VLOOKUP(CONCATENATE($F4420," ",$G4420),AllocFactorMatrix,(W$4+1),FALSE)*$E4425</f>
        <v>0</v>
      </c>
      <c r="X4420" s="5">
        <f>VLOOKUP(CONCATENATE($F4420," ",$G4420),AllocFactorMatrix,(X$4+1),FALSE)*$E4425</f>
        <v>0</v>
      </c>
      <c r="Y4420" s="5">
        <f t="shared" si="6400"/>
        <v>0</v>
      </c>
      <c r="Z4420" s="5">
        <f>VLOOKUP(CONCATENATE($F4420," ",$G4420),AllocFactorMatrix,(Z$4+1),FALSE)*$E4425</f>
        <v>0</v>
      </c>
      <c r="AA4420" s="5">
        <f>VLOOKUP(CONCATENATE($F4420," ",$G4420),AllocFactorMatrix,(AA$4+1),FALSE)*$E4425</f>
        <v>0</v>
      </c>
      <c r="AB4420" s="5">
        <f t="shared" si="6379"/>
        <v>0</v>
      </c>
      <c r="AC4420" s="5">
        <f>VLOOKUP(CONCATENATE($F4420," ",$G4420),AllocFactorMatrix,(AC$4+1),FALSE)*$E4425</f>
        <v>0</v>
      </c>
      <c r="AD4420" s="5">
        <f>VLOOKUP(CONCATENATE($F4420," ",$G4420),AllocFactorMatrix,(AD$4+1),FALSE)*$E4425</f>
        <v>0</v>
      </c>
      <c r="AE4420" s="5">
        <f>VLOOKUP(CONCATENATE($F4420," ",$G4420),AllocFactorMatrix,(AE$4+1),FALSE)*$E4425</f>
        <v>0</v>
      </c>
    </row>
    <row r="4421" spans="4:31" hidden="1" outlineLevel="1">
      <c r="E4421" s="44"/>
      <c r="F4421" s="167" t="str">
        <f>F4425</f>
        <v>RB_GUP_EPIS_D</v>
      </c>
      <c r="G4421" s="48" t="str">
        <f>$G$11</f>
        <v>DISTPRI</v>
      </c>
      <c r="H4421" s="4">
        <f t="shared" si="6376"/>
        <v>174089.10391979755</v>
      </c>
      <c r="I4421" s="5">
        <f t="shared" ref="I4421:N4421" si="6402">VLOOKUP(CONCATENATE($F4421," ",$G4421),AllocFactorMatrix,(I$4+1),FALSE)*$E4425</f>
        <v>113976.06067536637</v>
      </c>
      <c r="J4421" s="47">
        <f t="shared" si="6402"/>
        <v>18.715034444545328</v>
      </c>
      <c r="K4421" s="47">
        <f t="shared" si="6402"/>
        <v>34.628174382916576</v>
      </c>
      <c r="L4421" s="5">
        <f t="shared" si="6402"/>
        <v>26667.372889139249</v>
      </c>
      <c r="M4421" s="5">
        <f t="shared" si="6402"/>
        <v>372.64810229126766</v>
      </c>
      <c r="N4421" s="5">
        <f t="shared" si="6402"/>
        <v>0</v>
      </c>
      <c r="O4421" s="5">
        <f t="shared" si="6378"/>
        <v>27040.020991430516</v>
      </c>
      <c r="P4421" s="5">
        <f>VLOOKUP(CONCATENATE($F4421," ",$G4421),AllocFactorMatrix,(P$4+1),FALSE)*$E4425</f>
        <v>15464.962053002786</v>
      </c>
      <c r="Q4421" s="5">
        <f>VLOOKUP(CONCATENATE($F4421," ",$G4421),AllocFactorMatrix,(Q$4+1),FALSE)*$E4425</f>
        <v>2782.8328248982634</v>
      </c>
      <c r="R4421" s="5">
        <f>VLOOKUP(CONCATENATE($F4421," ",$G4421),AllocFactorMatrix,(R$4+1),FALSE)*$E4425</f>
        <v>0</v>
      </c>
      <c r="S4421" s="5">
        <f>VLOOKUP(CONCATENATE($F4421," ",$G4421),AllocFactorMatrix,(S$4+1),FALSE)*$E4425</f>
        <v>0</v>
      </c>
      <c r="T4421" s="5">
        <f t="shared" si="6381"/>
        <v>18247.794877901048</v>
      </c>
      <c r="U4421" s="5">
        <f>VLOOKUP(CONCATENATE($F4421," ",$G4421),AllocFactorMatrix,(U$4+1),FALSE)*$E4425</f>
        <v>700.30744855496857</v>
      </c>
      <c r="V4421" s="5">
        <f>VLOOKUP(CONCATENATE($F4421," ",$G4421),AllocFactorMatrix,(V$4+1),FALSE)*$E4425</f>
        <v>9683.7553259656088</v>
      </c>
      <c r="W4421" s="5">
        <f>VLOOKUP(CONCATENATE($F4421," ",$G4421),AllocFactorMatrix,(W$4+1),FALSE)*$E4425</f>
        <v>0</v>
      </c>
      <c r="X4421" s="5">
        <f>VLOOKUP(CONCATENATE($F4421," ",$G4421),AllocFactorMatrix,(X$4+1),FALSE)*$E4425</f>
        <v>0</v>
      </c>
      <c r="Y4421" s="5">
        <f t="shared" si="6400"/>
        <v>10384.062774520577</v>
      </c>
      <c r="Z4421" s="5">
        <f>VLOOKUP(CONCATENATE($F4421," ",$G4421),AllocFactorMatrix,(Z$4+1),FALSE)*$E4425</f>
        <v>4246.6228896679741</v>
      </c>
      <c r="AA4421" s="5">
        <f>VLOOKUP(CONCATENATE($F4421," ",$G4421),AllocFactorMatrix,(AA$4+1),FALSE)*$E4425</f>
        <v>85.236418360911046</v>
      </c>
      <c r="AB4421" s="5">
        <f t="shared" si="6379"/>
        <v>4331.8593080288847</v>
      </c>
      <c r="AC4421" s="5">
        <f>VLOOKUP(CONCATENATE($F4421," ",$G4421),AllocFactorMatrix,(AC$4+1),FALSE)*$E4425</f>
        <v>55.962083722660402</v>
      </c>
      <c r="AD4421" s="5">
        <f>VLOOKUP(CONCATENATE($F4421," ",$G4421),AllocFactorMatrix,(AD$4+1),FALSE)*$E4425</f>
        <v>0</v>
      </c>
      <c r="AE4421" s="5">
        <f>VLOOKUP(CONCATENATE($F4421," ",$G4421),AllocFactorMatrix,(AE$4+1),FALSE)*$E4425</f>
        <v>0</v>
      </c>
    </row>
    <row r="4422" spans="4:31" hidden="1" outlineLevel="1">
      <c r="E4422" s="44"/>
      <c r="F4422" s="167" t="str">
        <f>F4425</f>
        <v>RB_GUP_EPIS_D</v>
      </c>
      <c r="G4422" s="48" t="str">
        <f>$G$12</f>
        <v>DISTSEC</v>
      </c>
      <c r="H4422" s="4">
        <f t="shared" si="6376"/>
        <v>83861.465477229227</v>
      </c>
      <c r="I4422" s="5">
        <f t="shared" ref="I4422:N4422" si="6403">VLOOKUP(CONCATENATE($F4422," ",$G4422),AllocFactorMatrix,(I$4+1),FALSE)*$E4425</f>
        <v>62218.596216495454</v>
      </c>
      <c r="J4422" s="47">
        <f t="shared" si="6403"/>
        <v>15.423669311193766</v>
      </c>
      <c r="K4422" s="47">
        <f t="shared" si="6403"/>
        <v>19.977902375522635</v>
      </c>
      <c r="L4422" s="5">
        <f t="shared" si="6403"/>
        <v>12541.204120118739</v>
      </c>
      <c r="M4422" s="5">
        <f t="shared" si="6403"/>
        <v>0</v>
      </c>
      <c r="N4422" s="5">
        <f t="shared" si="6403"/>
        <v>0</v>
      </c>
      <c r="O4422" s="5">
        <f t="shared" si="6378"/>
        <v>12541.204120118739</v>
      </c>
      <c r="P4422" s="5">
        <f>VLOOKUP(CONCATENATE($F4422," ",$G4422),AllocFactorMatrix,(P$4+1),FALSE)*$E4425</f>
        <v>6260.4916626565619</v>
      </c>
      <c r="Q4422" s="5">
        <f>VLOOKUP(CONCATENATE($F4422," ",$G4422),AllocFactorMatrix,(Q$4+1),FALSE)*$E4425</f>
        <v>0</v>
      </c>
      <c r="R4422" s="5">
        <f>VLOOKUP(CONCATENATE($F4422," ",$G4422),AllocFactorMatrix,(R$4+1),FALSE)*$E4425</f>
        <v>0</v>
      </c>
      <c r="S4422" s="5">
        <f>VLOOKUP(CONCATENATE($F4422," ",$G4422),AllocFactorMatrix,(S$4+1),FALSE)*$E4425</f>
        <v>0</v>
      </c>
      <c r="T4422" s="5">
        <f t="shared" si="6381"/>
        <v>6260.4916626565619</v>
      </c>
      <c r="U4422" s="5">
        <f>VLOOKUP(CONCATENATE($F4422," ",$G4422),AllocFactorMatrix,(U$4+1),FALSE)*$E4425</f>
        <v>234.45191815165012</v>
      </c>
      <c r="V4422" s="5">
        <f>VLOOKUP(CONCATENATE($F4422," ",$G4422),AllocFactorMatrix,(V$4+1),FALSE)*$E4425</f>
        <v>0</v>
      </c>
      <c r="W4422" s="5">
        <f>VLOOKUP(CONCATENATE($F4422," ",$G4422),AllocFactorMatrix,(W$4+1),FALSE)*$E4425</f>
        <v>0</v>
      </c>
      <c r="X4422" s="5">
        <f>VLOOKUP(CONCATENATE($F4422," ",$G4422),AllocFactorMatrix,(X$4+1),FALSE)*$E4425</f>
        <v>0</v>
      </c>
      <c r="Y4422" s="5">
        <f t="shared" si="6400"/>
        <v>234.45191815165012</v>
      </c>
      <c r="Z4422" s="5">
        <f>VLOOKUP(CONCATENATE($F4422," ",$G4422),AllocFactorMatrix,(Z$4+1),FALSE)*$E4425</f>
        <v>1771.8395544540274</v>
      </c>
      <c r="AA4422" s="5">
        <f>VLOOKUP(CONCATENATE($F4422," ",$G4422),AllocFactorMatrix,(AA$4+1),FALSE)*$E4425</f>
        <v>0</v>
      </c>
      <c r="AB4422" s="5">
        <f t="shared" si="6379"/>
        <v>1771.8395544540274</v>
      </c>
      <c r="AC4422" s="5">
        <f>VLOOKUP(CONCATENATE($F4422," ",$G4422),AllocFactorMatrix,(AC$4+1),FALSE)*$E4425</f>
        <v>20.949472095912792</v>
      </c>
      <c r="AD4422" s="5">
        <f>VLOOKUP(CONCATENATE($F4422," ",$G4422),AllocFactorMatrix,(AD$4+1),FALSE)*$E4425</f>
        <v>644.8186788014433</v>
      </c>
      <c r="AE4422" s="5">
        <f>VLOOKUP(CONCATENATE($F4422," ",$G4422),AllocFactorMatrix,(AE$4+1),FALSE)*$E4425</f>
        <v>133.71228276869556</v>
      </c>
    </row>
    <row r="4423" spans="4:31" hidden="1" outlineLevel="1">
      <c r="E4423" s="44"/>
      <c r="F4423" s="167" t="str">
        <f>F4425</f>
        <v>RB_GUP_EPIS_D</v>
      </c>
      <c r="G4423" s="48" t="str">
        <f>$G$13</f>
        <v>ENERGY</v>
      </c>
      <c r="H4423" s="4">
        <f t="shared" si="6376"/>
        <v>0</v>
      </c>
      <c r="I4423" s="5">
        <f t="shared" ref="I4423:N4423" si="6404">VLOOKUP(CONCATENATE($F4423," ",$G4423),AllocFactorMatrix,(I$4+1),FALSE)*$E4425</f>
        <v>0</v>
      </c>
      <c r="J4423" s="47">
        <f t="shared" si="6404"/>
        <v>0</v>
      </c>
      <c r="K4423" s="47">
        <f t="shared" si="6404"/>
        <v>0</v>
      </c>
      <c r="L4423" s="5">
        <f t="shared" si="6404"/>
        <v>0</v>
      </c>
      <c r="M4423" s="5">
        <f t="shared" si="6404"/>
        <v>0</v>
      </c>
      <c r="N4423" s="5">
        <f t="shared" si="6404"/>
        <v>0</v>
      </c>
      <c r="O4423" s="5">
        <f t="shared" si="6378"/>
        <v>0</v>
      </c>
      <c r="P4423" s="5">
        <f>VLOOKUP(CONCATENATE($F4423," ",$G4423),AllocFactorMatrix,(P$4+1),FALSE)*$E4425</f>
        <v>0</v>
      </c>
      <c r="Q4423" s="5">
        <f>VLOOKUP(CONCATENATE($F4423," ",$G4423),AllocFactorMatrix,(Q$4+1),FALSE)*$E4425</f>
        <v>0</v>
      </c>
      <c r="R4423" s="5">
        <f>VLOOKUP(CONCATENATE($F4423," ",$G4423),AllocFactorMatrix,(R$4+1),FALSE)*$E4425</f>
        <v>0</v>
      </c>
      <c r="S4423" s="5">
        <f>VLOOKUP(CONCATENATE($F4423," ",$G4423),AllocFactorMatrix,(S$4+1),FALSE)*$E4425</f>
        <v>0</v>
      </c>
      <c r="T4423" s="5">
        <f t="shared" si="6381"/>
        <v>0</v>
      </c>
      <c r="U4423" s="5">
        <f>VLOOKUP(CONCATENATE($F4423," ",$G4423),AllocFactorMatrix,(U$4+1),FALSE)*$E4425</f>
        <v>0</v>
      </c>
      <c r="V4423" s="5">
        <f>VLOOKUP(CONCATENATE($F4423," ",$G4423),AllocFactorMatrix,(V$4+1),FALSE)*$E4425</f>
        <v>0</v>
      </c>
      <c r="W4423" s="5">
        <f>VLOOKUP(CONCATENATE($F4423," ",$G4423),AllocFactorMatrix,(W$4+1),FALSE)*$E4425</f>
        <v>0</v>
      </c>
      <c r="X4423" s="5">
        <f>VLOOKUP(CONCATENATE($F4423," ",$G4423),AllocFactorMatrix,(X$4+1),FALSE)*$E4425</f>
        <v>0</v>
      </c>
      <c r="Y4423" s="5">
        <f t="shared" si="6400"/>
        <v>0</v>
      </c>
      <c r="Z4423" s="5">
        <f>VLOOKUP(CONCATENATE($F4423," ",$G4423),AllocFactorMatrix,(Z$4+1),FALSE)*$E4425</f>
        <v>0</v>
      </c>
      <c r="AA4423" s="5">
        <f>VLOOKUP(CONCATENATE($F4423," ",$G4423),AllocFactorMatrix,(AA$4+1),FALSE)*$E4425</f>
        <v>0</v>
      </c>
      <c r="AB4423" s="5">
        <f t="shared" si="6379"/>
        <v>0</v>
      </c>
      <c r="AC4423" s="5">
        <f>VLOOKUP(CONCATENATE($F4423," ",$G4423),AllocFactorMatrix,(AC$4+1),FALSE)*$E4425</f>
        <v>0</v>
      </c>
      <c r="AD4423" s="5">
        <f>VLOOKUP(CONCATENATE($F4423," ",$G4423),AllocFactorMatrix,(AD$4+1),FALSE)*$E4425</f>
        <v>0</v>
      </c>
      <c r="AE4423" s="5">
        <f>VLOOKUP(CONCATENATE($F4423," ",$G4423),AllocFactorMatrix,(AE$4+1),FALSE)*$E4425</f>
        <v>0</v>
      </c>
    </row>
    <row r="4424" spans="4:31" hidden="1" outlineLevel="1">
      <c r="E4424" s="44"/>
      <c r="F4424" s="167" t="str">
        <f>F4425</f>
        <v>RB_GUP_EPIS_D</v>
      </c>
      <c r="G4424" s="48" t="str">
        <f>$G$14</f>
        <v>CUSTOMER</v>
      </c>
      <c r="H4424" s="4">
        <f t="shared" si="6376"/>
        <v>36757.430602973371</v>
      </c>
      <c r="I4424" s="5">
        <f t="shared" ref="I4424:N4424" si="6405">VLOOKUP(CONCATENATE($F4424," ",$G4424),AllocFactorMatrix,(I$4+1),FALSE)*$E4425</f>
        <v>17185.169179019966</v>
      </c>
      <c r="J4424" s="47">
        <f t="shared" si="6405"/>
        <v>3.467773820753342</v>
      </c>
      <c r="K4424" s="47">
        <f t="shared" si="6405"/>
        <v>1.9734441667704543</v>
      </c>
      <c r="L4424" s="5">
        <f t="shared" si="6405"/>
        <v>5806.7795766542713</v>
      </c>
      <c r="M4424" s="5">
        <f t="shared" si="6405"/>
        <v>392.73470173506973</v>
      </c>
      <c r="N4424" s="5">
        <f t="shared" si="6405"/>
        <v>66.154925116531373</v>
      </c>
      <c r="O4424" s="5">
        <f t="shared" si="6378"/>
        <v>6265.6692035058722</v>
      </c>
      <c r="P4424" s="5">
        <f>VLOOKUP(CONCATENATE($F4424," ",$G4424),AllocFactorMatrix,(P$4+1),FALSE)*$E4425</f>
        <v>473.43899110995545</v>
      </c>
      <c r="Q4424" s="5">
        <f>VLOOKUP(CONCATENATE($F4424," ",$G4424),AllocFactorMatrix,(Q$4+1),FALSE)*$E4425</f>
        <v>138.15055847487363</v>
      </c>
      <c r="R4424" s="5">
        <f>VLOOKUP(CONCATENATE($F4424," ",$G4424),AllocFactorMatrix,(R$4+1),FALSE)*$E4425</f>
        <v>162.70120967688027</v>
      </c>
      <c r="S4424" s="5">
        <f>VLOOKUP(CONCATENATE($F4424," ",$G4424),AllocFactorMatrix,(S$4+1),FALSE)*$E4425</f>
        <v>20.337371005056852</v>
      </c>
      <c r="T4424" s="5">
        <f t="shared" si="6381"/>
        <v>794.62813026676622</v>
      </c>
      <c r="U4424" s="5">
        <f>VLOOKUP(CONCATENATE($F4424," ",$G4424),AllocFactorMatrix,(U$4+1),FALSE)*$E4425</f>
        <v>3.1158261326368724</v>
      </c>
      <c r="V4424" s="5">
        <f>VLOOKUP(CONCATENATE($F4424," ",$G4424),AllocFactorMatrix,(V$4+1),FALSE)*$E4425</f>
        <v>97.957270154799161</v>
      </c>
      <c r="W4424" s="5">
        <f>VLOOKUP(CONCATENATE($F4424," ",$G4424),AllocFactorMatrix,(W$4+1),FALSE)*$E4425</f>
        <v>273.49259557939928</v>
      </c>
      <c r="X4424" s="5">
        <f>VLOOKUP(CONCATENATE($F4424," ",$G4424),AllocFactorMatrix,(X$4+1),FALSE)*$E4425</f>
        <v>81.349234949513487</v>
      </c>
      <c r="Y4424" s="5">
        <f t="shared" si="6400"/>
        <v>455.91492681634884</v>
      </c>
      <c r="Z4424" s="5">
        <f>VLOOKUP(CONCATENATE($F4424," ",$G4424),AllocFactorMatrix,(Z$4+1),FALSE)*$E4425</f>
        <v>95.340443969693695</v>
      </c>
      <c r="AA4424" s="5">
        <f>VLOOKUP(CONCATENATE($F4424," ",$G4424),AllocFactorMatrix,(AA$4+1),FALSE)*$E4425</f>
        <v>1.8050154638977995</v>
      </c>
      <c r="AB4424" s="5">
        <f t="shared" si="6379"/>
        <v>97.145459433591498</v>
      </c>
      <c r="AC4424" s="5">
        <f>VLOOKUP(CONCATENATE($F4424," ",$G4424),AllocFactorMatrix,(AC$4+1),FALSE)*$E4425</f>
        <v>9.3031521951375922</v>
      </c>
      <c r="AD4424" s="5">
        <f>VLOOKUP(CONCATENATE($F4424," ",$G4424),AllocFactorMatrix,(AD$4+1),FALSE)*$E4425</f>
        <v>10536.357984598413</v>
      </c>
      <c r="AE4424" s="5">
        <f>VLOOKUP(CONCATENATE($F4424," ",$G4424),AllocFactorMatrix,(AE$4+1),FALSE)*$E4425</f>
        <v>1407.801349149745</v>
      </c>
    </row>
    <row r="4425" spans="4:31" collapsed="1">
      <c r="D4425" s="48" t="s">
        <v>8</v>
      </c>
      <c r="E4425" s="36">
        <v>294708</v>
      </c>
      <c r="F4425" s="88" t="s">
        <v>63</v>
      </c>
      <c r="G4425" s="48" t="str">
        <f>$G$15</f>
        <v>TOTAL</v>
      </c>
      <c r="H4425" s="4">
        <f t="shared" si="6376"/>
        <v>294708.00000000006</v>
      </c>
      <c r="I4425" s="5">
        <f t="shared" ref="I4425:N4425" si="6406">VLOOKUP(CONCATENATE($F4425," ",$G4425),AllocFactorMatrix,(I$4+1),FALSE)*$E4425</f>
        <v>193379.8260708818</v>
      </c>
      <c r="J4425" s="47">
        <f t="shared" si="6406"/>
        <v>37.606477576492438</v>
      </c>
      <c r="K4425" s="47">
        <f t="shared" si="6406"/>
        <v>56.579520925209678</v>
      </c>
      <c r="L4425" s="5">
        <f t="shared" si="6406"/>
        <v>45015.356585912261</v>
      </c>
      <c r="M4425" s="5">
        <f t="shared" si="6406"/>
        <v>765.38280402633734</v>
      </c>
      <c r="N4425" s="5">
        <f t="shared" si="6406"/>
        <v>66.154925116531373</v>
      </c>
      <c r="O4425" s="5">
        <f t="shared" si="6378"/>
        <v>45846.894315055135</v>
      </c>
      <c r="P4425" s="5">
        <f>VLOOKUP(CONCATENATE($F4425," ",$G4425),AllocFactorMatrix,(P$4+1),FALSE)*$E4425</f>
        <v>22198.8927067693</v>
      </c>
      <c r="Q4425" s="5">
        <f>VLOOKUP(CONCATENATE($F4425," ",$G4425),AllocFactorMatrix,(Q$4+1),FALSE)*$E4425</f>
        <v>2920.9833833731373</v>
      </c>
      <c r="R4425" s="5">
        <f>VLOOKUP(CONCATENATE($F4425," ",$G4425),AllocFactorMatrix,(R$4+1),FALSE)*$E4425</f>
        <v>162.70120967688027</v>
      </c>
      <c r="S4425" s="5">
        <f>VLOOKUP(CONCATENATE($F4425," ",$G4425),AllocFactorMatrix,(S$4+1),FALSE)*$E4425</f>
        <v>20.337371005056852</v>
      </c>
      <c r="T4425" s="5">
        <f t="shared" si="6381"/>
        <v>25302.914670824379</v>
      </c>
      <c r="U4425" s="5">
        <f>VLOOKUP(CONCATENATE($F4425," ",$G4425),AllocFactorMatrix,(U$4+1),FALSE)*$E4425</f>
        <v>937.87519283925565</v>
      </c>
      <c r="V4425" s="5">
        <f>VLOOKUP(CONCATENATE($F4425," ",$G4425),AllocFactorMatrix,(V$4+1),FALSE)*$E4425</f>
        <v>9781.7125961204074</v>
      </c>
      <c r="W4425" s="5">
        <f>VLOOKUP(CONCATENATE($F4425," ",$G4425),AllocFactorMatrix,(W$4+1),FALSE)*$E4425</f>
        <v>273.49259557939928</v>
      </c>
      <c r="X4425" s="5">
        <f>VLOOKUP(CONCATENATE($F4425," ",$G4425),AllocFactorMatrix,(X$4+1),FALSE)*$E4425</f>
        <v>81.349234949513487</v>
      </c>
      <c r="Y4425" s="5">
        <f t="shared" si="6400"/>
        <v>11074.429619488576</v>
      </c>
      <c r="Z4425" s="5">
        <f>VLOOKUP(CONCATENATE($F4425," ",$G4425),AllocFactorMatrix,(Z$4+1),FALSE)*$E4425</f>
        <v>6113.8028880916954</v>
      </c>
      <c r="AA4425" s="5">
        <f>VLOOKUP(CONCATENATE($F4425," ",$G4425),AllocFactorMatrix,(AA$4+1),FALSE)*$E4425</f>
        <v>87.041433824808834</v>
      </c>
      <c r="AB4425" s="5">
        <f t="shared" si="6379"/>
        <v>6200.8443219165047</v>
      </c>
      <c r="AC4425" s="5">
        <f>VLOOKUP(CONCATENATE($F4425," ",$G4425),AllocFactorMatrix,(AC$4+1),FALSE)*$E4425</f>
        <v>86.214708013710791</v>
      </c>
      <c r="AD4425" s="5">
        <f>VLOOKUP(CONCATENATE($F4425," ",$G4425),AllocFactorMatrix,(AD$4+1),FALSE)*$E4425</f>
        <v>11181.176663399856</v>
      </c>
      <c r="AE4425" s="5">
        <f>VLOOKUP(CONCATENATE($F4425," ",$G4425),AllocFactorMatrix,(AE$4+1),FALSE)*$E4425</f>
        <v>1541.5136319184405</v>
      </c>
    </row>
    <row r="4426" spans="4:31" hidden="1" outlineLevel="1">
      <c r="E4426" s="44"/>
      <c r="F4426" s="167" t="str">
        <f>F4433</f>
        <v>LABOR_M</v>
      </c>
      <c r="G4426" s="48" t="str">
        <f>$G$8</f>
        <v>PRODUCTION</v>
      </c>
      <c r="H4426" s="4">
        <f t="shared" ca="1" si="6376"/>
        <v>147549.74393016813</v>
      </c>
      <c r="I4426" s="5">
        <f t="shared" ref="I4426:N4426" ca="1" si="6407">VLOOKUP(CONCATENATE($F4426," ",$G4426),AllocFactorMatrix,(I$4+1),FALSE)*$E4433</f>
        <v>75880.543846283836</v>
      </c>
      <c r="J4426" s="47">
        <f t="shared" ca="1" si="6407"/>
        <v>16.975778431216249</v>
      </c>
      <c r="K4426" s="47">
        <f t="shared" ca="1" si="6407"/>
        <v>29.723377606645489</v>
      </c>
      <c r="L4426" s="5">
        <f t="shared" ca="1" si="6407"/>
        <v>17685.286647740613</v>
      </c>
      <c r="M4426" s="5">
        <f t="shared" ca="1" si="6407"/>
        <v>246.09053861989833</v>
      </c>
      <c r="N4426" s="5">
        <f t="shared" ca="1" si="6407"/>
        <v>34.273941642558519</v>
      </c>
      <c r="O4426" s="5">
        <f t="shared" ca="1" si="6378"/>
        <v>17965.651128003068</v>
      </c>
      <c r="P4426" s="5">
        <f ca="1">VLOOKUP(CONCATENATE($F4426," ",$G4426),AllocFactorMatrix,(P$4+1),FALSE)*$E4433</f>
        <v>10519.079547431098</v>
      </c>
      <c r="Q4426" s="5">
        <f ca="1">VLOOKUP(CONCATENATE($F4426," ",$G4426),AllocFactorMatrix,(Q$4+1),FALSE)*$E4433</f>
        <v>1887.7432719947578</v>
      </c>
      <c r="R4426" s="5">
        <f ca="1">VLOOKUP(CONCATENATE($F4426," ",$G4426),AllocFactorMatrix,(R$4+1),FALSE)*$E4433</f>
        <v>382.81507148958025</v>
      </c>
      <c r="S4426" s="5">
        <f ca="1">VLOOKUP(CONCATENATE($F4426," ",$G4426),AllocFactorMatrix,(S$4+1),FALSE)*$E4433</f>
        <v>14.537229222431071</v>
      </c>
      <c r="T4426" s="5">
        <f t="shared" ca="1" si="6381"/>
        <v>12804.175120137867</v>
      </c>
      <c r="U4426" s="5">
        <f ca="1">VLOOKUP(CONCATENATE($F4426," ",$G4426),AllocFactorMatrix,(U$4+1),FALSE)*$E4433</f>
        <v>498.89722292592137</v>
      </c>
      <c r="V4426" s="5">
        <f ca="1">VLOOKUP(CONCATENATE($F4426," ",$G4426),AllocFactorMatrix,(V$4+1),FALSE)*$E4433</f>
        <v>6735.400597506562</v>
      </c>
      <c r="W4426" s="5">
        <f ca="1">VLOOKUP(CONCATENATE($F4426," ",$G4426),AllocFactorMatrix,(W$4+1),FALSE)*$E4433</f>
        <v>25760.203494707392</v>
      </c>
      <c r="X4426" s="5">
        <f ca="1">VLOOKUP(CONCATENATE($F4426," ",$G4426),AllocFactorMatrix,(X$4+1),FALSE)*$E4433</f>
        <v>4666.6997809726963</v>
      </c>
      <c r="Y4426" s="5">
        <f ca="1">SUBTOTAL(9,U4426:X4426)</f>
        <v>37661.201096112571</v>
      </c>
      <c r="Z4426" s="5">
        <f ca="1">VLOOKUP(CONCATENATE($F4426," ",$G4426),AllocFactorMatrix,(Z$4+1),FALSE)*$E4433</f>
        <v>2891.3706467531156</v>
      </c>
      <c r="AA4426" s="5">
        <f ca="1">VLOOKUP(CONCATENATE($F4426," ",$G4426),AllocFactorMatrix,(AA$4+1),FALSE)*$E4433</f>
        <v>57.748087872721491</v>
      </c>
      <c r="AB4426" s="5">
        <f t="shared" ca="1" si="6379"/>
        <v>2949.1187346258371</v>
      </c>
      <c r="AC4426" s="5">
        <f ca="1">VLOOKUP(CONCATENATE($F4426," ",$G4426),AllocFactorMatrix,(AC$4+1),FALSE)*$E4433</f>
        <v>38.141856500347217</v>
      </c>
      <c r="AD4426" s="5">
        <f ca="1">VLOOKUP(CONCATENATE($F4426," ",$G4426),AllocFactorMatrix,(AD$4+1),FALSE)*$E4433</f>
        <v>169.44784312476503</v>
      </c>
      <c r="AE4426" s="5">
        <f ca="1">VLOOKUP(CONCATENATE($F4426," ",$G4426),AllocFactorMatrix,(AE$4+1),FALSE)*$E4433</f>
        <v>34.765149341878853</v>
      </c>
    </row>
    <row r="4427" spans="4:31" hidden="1" outlineLevel="1">
      <c r="E4427" s="44"/>
      <c r="F4427" s="167" t="str">
        <f>F4433</f>
        <v>LABOR_M</v>
      </c>
      <c r="G4427" s="48" t="str">
        <f>$G$9</f>
        <v>BULKTRAN</v>
      </c>
      <c r="H4427" s="4">
        <f t="shared" ca="1" si="6376"/>
        <v>22871.377420457469</v>
      </c>
      <c r="I4427" s="5">
        <f t="shared" ref="I4427:N4427" ca="1" si="6408">VLOOKUP(CONCATENATE($F4427," ",$G4427),AllocFactorMatrix,(I$4+1),FALSE)*$E4433</f>
        <v>11762.084507576601</v>
      </c>
      <c r="J4427" s="47">
        <f t="shared" ca="1" si="6408"/>
        <v>2.6313799344183271</v>
      </c>
      <c r="K4427" s="47">
        <f t="shared" ca="1" si="6408"/>
        <v>4.6073586394978818</v>
      </c>
      <c r="L4427" s="5">
        <f t="shared" ca="1" si="6408"/>
        <v>2741.3593201550052</v>
      </c>
      <c r="M4427" s="5">
        <f t="shared" ca="1" si="6408"/>
        <v>38.145980050247623</v>
      </c>
      <c r="N4427" s="5">
        <f t="shared" ca="1" si="6408"/>
        <v>5.312732059804099</v>
      </c>
      <c r="O4427" s="5">
        <f t="shared" ca="1" si="6378"/>
        <v>2784.8180322650569</v>
      </c>
      <c r="P4427" s="5">
        <f ca="1">VLOOKUP(CONCATENATE($F4427," ",$G4427),AllocFactorMatrix,(P$4+1),FALSE)*$E4433</f>
        <v>1630.5405352582293</v>
      </c>
      <c r="Q4427" s="5">
        <f ca="1">VLOOKUP(CONCATENATE($F4427," ",$G4427),AllocFactorMatrix,(Q$4+1),FALSE)*$E4433</f>
        <v>292.61513911644124</v>
      </c>
      <c r="R4427" s="5">
        <f ca="1">VLOOKUP(CONCATENATE($F4427," ",$G4427),AllocFactorMatrix,(R$4+1),FALSE)*$E4433</f>
        <v>59.339364129438017</v>
      </c>
      <c r="S4427" s="5">
        <f ca="1">VLOOKUP(CONCATENATE($F4427," ",$G4427),AllocFactorMatrix,(S$4+1),FALSE)*$E4433</f>
        <v>2.2533855182512617</v>
      </c>
      <c r="T4427" s="5">
        <f t="shared" ca="1" si="6381"/>
        <v>1984.7484240223598</v>
      </c>
      <c r="U4427" s="5">
        <f ca="1">VLOOKUP(CONCATENATE($F4427," ",$G4427),AllocFactorMatrix,(U$4+1),FALSE)*$E4433</f>
        <v>77.33301580622954</v>
      </c>
      <c r="V4427" s="5">
        <f ca="1">VLOOKUP(CONCATENATE($F4427," ",$G4427),AllocFactorMatrix,(V$4+1),FALSE)*$E4433</f>
        <v>1044.0403693038882</v>
      </c>
      <c r="W4427" s="5">
        <f ca="1">VLOOKUP(CONCATENATE($F4427," ",$G4427),AllocFactorMatrix,(W$4+1),FALSE)*$E4433</f>
        <v>3993.0353036334718</v>
      </c>
      <c r="X4427" s="5">
        <f ca="1">VLOOKUP(CONCATENATE($F4427," ",$G4427),AllocFactorMatrix,(X$4+1),FALSE)*$E4433</f>
        <v>723.37537941852997</v>
      </c>
      <c r="Y4427" s="5">
        <f t="shared" ref="Y4427:Y4433" ca="1" si="6409">SUBTOTAL(9,U4427:X4427)</f>
        <v>5837.7840681621201</v>
      </c>
      <c r="Z4427" s="5">
        <f ca="1">VLOOKUP(CONCATENATE($F4427," ",$G4427),AllocFactorMatrix,(Z$4+1),FALSE)*$E4433</f>
        <v>448.18532084759323</v>
      </c>
      <c r="AA4427" s="5">
        <f ca="1">VLOOKUP(CONCATENATE($F4427," ",$G4427),AllocFactorMatrix,(AA$4+1),FALSE)*$E4433</f>
        <v>8.9514104048316554</v>
      </c>
      <c r="AB4427" s="5">
        <f t="shared" ca="1" si="6379"/>
        <v>457.13673125242491</v>
      </c>
      <c r="AC4427" s="5">
        <f ca="1">VLOOKUP(CONCATENATE($F4427," ",$G4427),AllocFactorMatrix,(AC$4+1),FALSE)*$E4433</f>
        <v>5.9122894577792922</v>
      </c>
      <c r="AD4427" s="5">
        <f ca="1">VLOOKUP(CONCATENATE($F4427," ",$G4427),AllocFactorMatrix,(AD$4+1),FALSE)*$E4433</f>
        <v>26.265756008516934</v>
      </c>
      <c r="AE4427" s="5">
        <f ca="1">VLOOKUP(CONCATENATE($F4427," ",$G4427),AllocFactorMatrix,(AE$4+1),FALSE)*$E4433</f>
        <v>5.3888731386276989</v>
      </c>
    </row>
    <row r="4428" spans="4:31" hidden="1" outlineLevel="1">
      <c r="E4428" s="44"/>
      <c r="F4428" s="167" t="str">
        <f>F4433</f>
        <v>LABOR_M</v>
      </c>
      <c r="G4428" s="48" t="str">
        <f>$G$10</f>
        <v>SUBTRAN</v>
      </c>
      <c r="H4428" s="4">
        <f t="shared" ca="1" si="6376"/>
        <v>6338.5554281472168</v>
      </c>
      <c r="I4428" s="5">
        <f t="shared" ref="I4428:N4428" ca="1" si="6410">VLOOKUP(CONCATENATE($F4428," ",$G4428),AllocFactorMatrix,(I$4+1),FALSE)*$E4433</f>
        <v>3238.1789133232051</v>
      </c>
      <c r="J4428" s="47">
        <f t="shared" ca="1" si="6410"/>
        <v>0.5272883246458494</v>
      </c>
      <c r="K4428" s="47">
        <f t="shared" ca="1" si="6410"/>
        <v>0.98137410810326786</v>
      </c>
      <c r="L4428" s="5">
        <f t="shared" ca="1" si="6410"/>
        <v>758.87164322356477</v>
      </c>
      <c r="M4428" s="5">
        <f t="shared" ca="1" si="6410"/>
        <v>10.605833619391676</v>
      </c>
      <c r="N4428" s="5">
        <f t="shared" ca="1" si="6410"/>
        <v>1.9196066077382834</v>
      </c>
      <c r="O4428" s="5">
        <f t="shared" ca="1" si="6378"/>
        <v>771.39708345069471</v>
      </c>
      <c r="P4428" s="5">
        <f ca="1">VLOOKUP(CONCATENATE($F4428," ",$G4428),AllocFactorMatrix,(P$4+1),FALSE)*$E4433</f>
        <v>438.12201209284729</v>
      </c>
      <c r="Q4428" s="5">
        <f ca="1">VLOOKUP(CONCATENATE($F4428," ",$G4428),AllocFactorMatrix,(Q$4+1),FALSE)*$E4433</f>
        <v>78.844330436005848</v>
      </c>
      <c r="R4428" s="5">
        <f ca="1">VLOOKUP(CONCATENATE($F4428," ",$G4428),AllocFactorMatrix,(R$4+1),FALSE)*$E4433</f>
        <v>20.696028849586497</v>
      </c>
      <c r="S4428" s="5">
        <f ca="1">VLOOKUP(CONCATENATE($F4428," ",$G4428),AllocFactorMatrix,(S$4+1),FALSE)*$E4433</f>
        <v>0</v>
      </c>
      <c r="T4428" s="5">
        <f t="shared" ca="1" si="6381"/>
        <v>537.66237137843962</v>
      </c>
      <c r="U4428" s="5">
        <f ca="1">VLOOKUP(CONCATENATE($F4428," ",$G4428),AllocFactorMatrix,(U$4+1),FALSE)*$E4433</f>
        <v>19.777112767699432</v>
      </c>
      <c r="V4428" s="5">
        <f ca="1">VLOOKUP(CONCATENATE($F4428," ",$G4428),AllocFactorMatrix,(V$4+1),FALSE)*$E4433</f>
        <v>277.49206959324778</v>
      </c>
      <c r="W4428" s="5">
        <f ca="1">VLOOKUP(CONCATENATE($F4428," ",$G4428),AllocFactorMatrix,(W$4+1),FALSE)*$E4433</f>
        <v>1368.2499568963271</v>
      </c>
      <c r="X4428" s="5">
        <f ca="1">VLOOKUP(CONCATENATE($F4428," ",$G4428),AllocFactorMatrix,(X$4+1),FALSE)*$E4433</f>
        <v>0</v>
      </c>
      <c r="Y4428" s="5">
        <f t="shared" ca="1" si="6409"/>
        <v>1665.5191392572742</v>
      </c>
      <c r="Z4428" s="5">
        <f ca="1">VLOOKUP(CONCATENATE($F4428," ",$G4428),AllocFactorMatrix,(Z$4+1),FALSE)*$E4433</f>
        <v>120.27504658591297</v>
      </c>
      <c r="AA4428" s="5">
        <f ca="1">VLOOKUP(CONCATENATE($F4428," ",$G4428),AllocFactorMatrix,(AA$4+1),FALSE)*$E4433</f>
        <v>2.414944574314994</v>
      </c>
      <c r="AB4428" s="5">
        <f t="shared" ca="1" si="6379"/>
        <v>122.68999116022798</v>
      </c>
      <c r="AC4428" s="5">
        <f ca="1">VLOOKUP(CONCATENATE($F4428," ",$G4428),AllocFactorMatrix,(AC$4+1),FALSE)*$E4433</f>
        <v>1.5992671446016893</v>
      </c>
      <c r="AD4428" s="5">
        <f ca="1">VLOOKUP(CONCATENATE($F4428," ",$G4428),AllocFactorMatrix,(AD$4+1),FALSE)*$E4433</f>
        <v>0</v>
      </c>
      <c r="AE4428" s="5">
        <f ca="1">VLOOKUP(CONCATENATE($F4428," ",$G4428),AllocFactorMatrix,(AE$4+1),FALSE)*$E4433</f>
        <v>0</v>
      </c>
    </row>
    <row r="4429" spans="4:31" hidden="1" outlineLevel="1">
      <c r="E4429" s="44"/>
      <c r="F4429" s="167" t="str">
        <f>F4433</f>
        <v>LABOR_M</v>
      </c>
      <c r="G4429" s="48" t="str">
        <f>$G$11</f>
        <v>DISTPRI</v>
      </c>
      <c r="H4429" s="4">
        <f t="shared" ca="1" si="6376"/>
        <v>51776.992099045274</v>
      </c>
      <c r="I4429" s="5">
        <f t="shared" ref="I4429:N4429" ca="1" si="6411">VLOOKUP(CONCATENATE($F4429," ",$G4429),AllocFactorMatrix,(I$4+1),FALSE)*$E4433</f>
        <v>33898.374224428655</v>
      </c>
      <c r="J4429" s="47">
        <f t="shared" ca="1" si="6411"/>
        <v>5.5661622051601967</v>
      </c>
      <c r="K4429" s="47">
        <f t="shared" ca="1" si="6411"/>
        <v>10.298994429051902</v>
      </c>
      <c r="L4429" s="5">
        <f t="shared" ca="1" si="6411"/>
        <v>7931.3197913831946</v>
      </c>
      <c r="M4429" s="5">
        <f t="shared" ca="1" si="6411"/>
        <v>110.83173738976878</v>
      </c>
      <c r="N4429" s="5">
        <f t="shared" ca="1" si="6411"/>
        <v>0</v>
      </c>
      <c r="O4429" s="5">
        <f t="shared" ca="1" si="6378"/>
        <v>8042.1515287729635</v>
      </c>
      <c r="P4429" s="5">
        <f ca="1">VLOOKUP(CONCATENATE($F4429," ",$G4429),AllocFactorMatrix,(P$4+1),FALSE)*$E4433</f>
        <v>4599.5366740428153</v>
      </c>
      <c r="Q4429" s="5">
        <f ca="1">VLOOKUP(CONCATENATE($F4429," ",$G4429),AllocFactorMatrix,(Q$4+1),FALSE)*$E4433</f>
        <v>827.660720535971</v>
      </c>
      <c r="R4429" s="5">
        <f ca="1">VLOOKUP(CONCATENATE($F4429," ",$G4429),AllocFactorMatrix,(R$4+1),FALSE)*$E4433</f>
        <v>0</v>
      </c>
      <c r="S4429" s="5">
        <f ca="1">VLOOKUP(CONCATENATE($F4429," ",$G4429),AllocFactorMatrix,(S$4+1),FALSE)*$E4433</f>
        <v>0</v>
      </c>
      <c r="T4429" s="5">
        <f t="shared" ca="1" si="6381"/>
        <v>5427.1973945787868</v>
      </c>
      <c r="U4429" s="5">
        <f ca="1">VLOOKUP(CONCATENATE($F4429," ",$G4429),AllocFactorMatrix,(U$4+1),FALSE)*$E4433</f>
        <v>208.28307122218257</v>
      </c>
      <c r="V4429" s="5">
        <f ca="1">VLOOKUP(CONCATENATE($F4429," ",$G4429),AllocFactorMatrix,(V$4+1),FALSE)*$E4433</f>
        <v>2880.1097352571837</v>
      </c>
      <c r="W4429" s="5">
        <f ca="1">VLOOKUP(CONCATENATE($F4429," ",$G4429),AllocFactorMatrix,(W$4+1),FALSE)*$E4433</f>
        <v>0</v>
      </c>
      <c r="X4429" s="5">
        <f ca="1">VLOOKUP(CONCATENATE($F4429," ",$G4429),AllocFactorMatrix,(X$4+1),FALSE)*$E4433</f>
        <v>0</v>
      </c>
      <c r="Y4429" s="5">
        <f t="shared" ca="1" si="6409"/>
        <v>3088.3928064793663</v>
      </c>
      <c r="Z4429" s="5">
        <f ca="1">VLOOKUP(CONCATENATE($F4429," ",$G4429),AllocFactorMatrix,(Z$4+1),FALSE)*$E4433</f>
        <v>1263.0162075350813</v>
      </c>
      <c r="AA4429" s="5">
        <f ca="1">VLOOKUP(CONCATENATE($F4429," ",$G4429),AllocFactorMatrix,(AA$4+1),FALSE)*$E4433</f>
        <v>25.350727073975836</v>
      </c>
      <c r="AB4429" s="5">
        <f t="shared" ca="1" si="6379"/>
        <v>1288.3669346090571</v>
      </c>
      <c r="AC4429" s="5">
        <f ca="1">VLOOKUP(CONCATENATE($F4429," ",$G4429),AllocFactorMatrix,(AC$4+1),FALSE)*$E4433</f>
        <v>16.644053542197501</v>
      </c>
      <c r="AD4429" s="5">
        <f ca="1">VLOOKUP(CONCATENATE($F4429," ",$G4429),AllocFactorMatrix,(AD$4+1),FALSE)*$E4433</f>
        <v>0</v>
      </c>
      <c r="AE4429" s="5">
        <f ca="1">VLOOKUP(CONCATENATE($F4429," ",$G4429),AllocFactorMatrix,(AE$4+1),FALSE)*$E4433</f>
        <v>0</v>
      </c>
    </row>
    <row r="4430" spans="4:31" hidden="1" outlineLevel="1">
      <c r="E4430" s="44"/>
      <c r="F4430" s="167" t="str">
        <f>F4433</f>
        <v>LABOR_M</v>
      </c>
      <c r="G4430" s="48" t="str">
        <f>$G$12</f>
        <v>DISTSEC</v>
      </c>
      <c r="H4430" s="4">
        <f t="shared" ca="1" si="6376"/>
        <v>20512.648844810519</v>
      </c>
      <c r="I4430" s="5">
        <f t="shared" ref="I4430:N4430" ca="1" si="6412">VLOOKUP(CONCATENATE($F4430," ",$G4430),AllocFactorMatrix,(I$4+1),FALSE)*$E4433</f>
        <v>15218.768340657851</v>
      </c>
      <c r="J4430" s="47">
        <f t="shared" ca="1" si="6412"/>
        <v>3.7726542301470323</v>
      </c>
      <c r="K4430" s="47">
        <f t="shared" ca="1" si="6412"/>
        <v>4.8866269358991081</v>
      </c>
      <c r="L4430" s="5">
        <f t="shared" ca="1" si="6412"/>
        <v>3067.5986252224275</v>
      </c>
      <c r="M4430" s="5">
        <f t="shared" ca="1" si="6412"/>
        <v>0</v>
      </c>
      <c r="N4430" s="5">
        <f t="shared" ca="1" si="6412"/>
        <v>0</v>
      </c>
      <c r="O4430" s="5">
        <f t="shared" ca="1" si="6378"/>
        <v>3067.5986252224275</v>
      </c>
      <c r="P4430" s="5">
        <f ca="1">VLOOKUP(CONCATENATE($F4430," ",$G4430),AllocFactorMatrix,(P$4+1),FALSE)*$E4433</f>
        <v>1531.3262932044445</v>
      </c>
      <c r="Q4430" s="5">
        <f ca="1">VLOOKUP(CONCATENATE($F4430," ",$G4430),AllocFactorMatrix,(Q$4+1),FALSE)*$E4433</f>
        <v>0</v>
      </c>
      <c r="R4430" s="5">
        <f ca="1">VLOOKUP(CONCATENATE($F4430," ",$G4430),AllocFactorMatrix,(R$4+1),FALSE)*$E4433</f>
        <v>0</v>
      </c>
      <c r="S4430" s="5">
        <f ca="1">VLOOKUP(CONCATENATE($F4430," ",$G4430),AllocFactorMatrix,(S$4+1),FALSE)*$E4433</f>
        <v>0</v>
      </c>
      <c r="T4430" s="5">
        <f t="shared" ca="1" si="6381"/>
        <v>1531.3262932044445</v>
      </c>
      <c r="U4430" s="5">
        <f ca="1">VLOOKUP(CONCATENATE($F4430," ",$G4430),AllocFactorMatrix,(U$4+1),FALSE)*$E4433</f>
        <v>57.347314892116898</v>
      </c>
      <c r="V4430" s="5">
        <f ca="1">VLOOKUP(CONCATENATE($F4430," ",$G4430),AllocFactorMatrix,(V$4+1),FALSE)*$E4433</f>
        <v>0</v>
      </c>
      <c r="W4430" s="5">
        <f ca="1">VLOOKUP(CONCATENATE($F4430," ",$G4430),AllocFactorMatrix,(W$4+1),FALSE)*$E4433</f>
        <v>0</v>
      </c>
      <c r="X4430" s="5">
        <f ca="1">VLOOKUP(CONCATENATE($F4430," ",$G4430),AllocFactorMatrix,(X$4+1),FALSE)*$E4433</f>
        <v>0</v>
      </c>
      <c r="Y4430" s="5">
        <f t="shared" ca="1" si="6409"/>
        <v>57.347314892116898</v>
      </c>
      <c r="Z4430" s="5">
        <f ca="1">VLOOKUP(CONCATENATE($F4430," ",$G4430),AllocFactorMatrix,(Z$4+1),FALSE)*$E4433</f>
        <v>433.39479441519779</v>
      </c>
      <c r="AA4430" s="5">
        <f ca="1">VLOOKUP(CONCATENATE($F4430," ",$G4430),AllocFactorMatrix,(AA$4+1),FALSE)*$E4433</f>
        <v>0</v>
      </c>
      <c r="AB4430" s="5">
        <f t="shared" ca="1" si="6379"/>
        <v>433.39479441519779</v>
      </c>
      <c r="AC4430" s="5">
        <f ca="1">VLOOKUP(CONCATENATE($F4430," ",$G4430),AllocFactorMatrix,(AC$4+1),FALSE)*$E4433</f>
        <v>5.1242744464595509</v>
      </c>
      <c r="AD4430" s="5">
        <f ca="1">VLOOKUP(CONCATENATE($F4430," ",$G4430),AllocFactorMatrix,(AD$4+1),FALSE)*$E4433</f>
        <v>157.72368216508403</v>
      </c>
      <c r="AE4430" s="5">
        <f ca="1">VLOOKUP(CONCATENATE($F4430," ",$G4430),AllocFactorMatrix,(AE$4+1),FALSE)*$E4433</f>
        <v>32.706238640880962</v>
      </c>
    </row>
    <row r="4431" spans="4:31" hidden="1" outlineLevel="1">
      <c r="E4431" s="44"/>
      <c r="F4431" s="167" t="str">
        <f>F4433</f>
        <v>LABOR_M</v>
      </c>
      <c r="G4431" s="48" t="str">
        <f>$G$13</f>
        <v>ENERGY</v>
      </c>
      <c r="H4431" s="4">
        <f t="shared" ca="1" si="6376"/>
        <v>59015.9683416427</v>
      </c>
      <c r="I4431" s="5">
        <f t="shared" ref="I4431:N4431" ca="1" si="6413">VLOOKUP(CONCATENATE($F4431," ",$G4431),AllocFactorMatrix,(I$4+1),FALSE)*$E4433</f>
        <v>23088.439753360337</v>
      </c>
      <c r="J4431" s="47">
        <f t="shared" ca="1" si="6413"/>
        <v>3.6947820413114094</v>
      </c>
      <c r="K4431" s="47">
        <f t="shared" ca="1" si="6413"/>
        <v>10.65353663565701</v>
      </c>
      <c r="L4431" s="5">
        <f t="shared" ca="1" si="6413"/>
        <v>6657.6389777123877</v>
      </c>
      <c r="M4431" s="5">
        <f t="shared" ca="1" si="6413"/>
        <v>92.854252823750187</v>
      </c>
      <c r="N4431" s="5">
        <f t="shared" ca="1" si="6413"/>
        <v>12.980945849727421</v>
      </c>
      <c r="O4431" s="5">
        <f t="shared" ca="1" si="6378"/>
        <v>6763.4741763858656</v>
      </c>
      <c r="P4431" s="5">
        <f ca="1">VLOOKUP(CONCATENATE($F4431," ",$G4431),AllocFactorMatrix,(P$4+1),FALSE)*$E4433</f>
        <v>4316.1978598904825</v>
      </c>
      <c r="Q4431" s="5">
        <f ca="1">VLOOKUP(CONCATENATE($F4431," ",$G4431),AllocFactorMatrix,(Q$4+1),FALSE)*$E4433</f>
        <v>770.86599740219867</v>
      </c>
      <c r="R4431" s="5">
        <f ca="1">VLOOKUP(CONCATENATE($F4431," ",$G4431),AllocFactorMatrix,(R$4+1),FALSE)*$E4433</f>
        <v>156.97654737177896</v>
      </c>
      <c r="S4431" s="5">
        <f ca="1">VLOOKUP(CONCATENATE($F4431," ",$G4431),AllocFactorMatrix,(S$4+1),FALSE)*$E4433</f>
        <v>5.9290573198229524</v>
      </c>
      <c r="T4431" s="5">
        <f t="shared" ca="1" si="6381"/>
        <v>5249.969461984283</v>
      </c>
      <c r="U4431" s="5">
        <f ca="1">VLOOKUP(CONCATENATE($F4431," ",$G4431),AllocFactorMatrix,(U$4+1),FALSE)*$E4433</f>
        <v>226.36817604348542</v>
      </c>
      <c r="V4431" s="5">
        <f ca="1">VLOOKUP(CONCATENATE($F4431," ",$G4431),AllocFactorMatrix,(V$4+1),FALSE)*$E4433</f>
        <v>3578.923903701248</v>
      </c>
      <c r="W4431" s="5">
        <f ca="1">VLOOKUP(CONCATENATE($F4431," ",$G4431),AllocFactorMatrix,(W$4+1),FALSE)*$E4433</f>
        <v>15392.369220854856</v>
      </c>
      <c r="X4431" s="5">
        <f ca="1">VLOOKUP(CONCATENATE($F4431," ",$G4431),AllocFactorMatrix,(X$4+1),FALSE)*$E4433</f>
        <v>2895.4654197531918</v>
      </c>
      <c r="Y4431" s="5">
        <f t="shared" ca="1" si="6409"/>
        <v>22093.126720352782</v>
      </c>
      <c r="Z4431" s="5">
        <f ca="1">VLOOKUP(CONCATENATE($F4431," ",$G4431),AllocFactorMatrix,(Z$4+1),FALSE)*$E4433</f>
        <v>1187.3414622310954</v>
      </c>
      <c r="AA4431" s="5">
        <f ca="1">VLOOKUP(CONCATENATE($F4431," ",$G4431),AllocFactorMatrix,(AA$4+1),FALSE)*$E4433</f>
        <v>23.823769592560961</v>
      </c>
      <c r="AB4431" s="5">
        <f t="shared" ca="1" si="6379"/>
        <v>1211.1652318236563</v>
      </c>
      <c r="AC4431" s="5">
        <f ca="1">VLOOKUP(CONCATENATE($F4431," ",$G4431),AllocFactorMatrix,(AC$4+1),FALSE)*$E4433</f>
        <v>21.250904636756669</v>
      </c>
      <c r="AD4431" s="5">
        <f ca="1">VLOOKUP(CONCATENATE($F4431," ",$G4431),AllocFactorMatrix,(AD$4+1),FALSE)*$E4433</f>
        <v>476.01298583581007</v>
      </c>
      <c r="AE4431" s="5">
        <f ca="1">VLOOKUP(CONCATENATE($F4431," ",$G4431),AllocFactorMatrix,(AE$4+1),FALSE)*$E4433</f>
        <v>98.180788586197707</v>
      </c>
    </row>
    <row r="4432" spans="4:31" hidden="1" outlineLevel="1">
      <c r="E4432" s="44"/>
      <c r="F4432" s="167" t="str">
        <f>F4433</f>
        <v>LABOR_M</v>
      </c>
      <c r="G4432" s="48" t="str">
        <f>$G$14</f>
        <v>CUSTOMER</v>
      </c>
      <c r="H4432" s="4">
        <f t="shared" ca="1" si="6376"/>
        <v>39056.71393572884</v>
      </c>
      <c r="I4432" s="5">
        <f t="shared" ref="I4432:N4432" ca="1" si="6414">VLOOKUP(CONCATENATE($F4432," ",$G4432),AllocFactorMatrix,(I$4+1),FALSE)*$E4433</f>
        <v>30150.787544298637</v>
      </c>
      <c r="J4432" s="47">
        <f t="shared" ca="1" si="6414"/>
        <v>6.0849247307323706</v>
      </c>
      <c r="K4432" s="47">
        <f t="shared" ca="1" si="6414"/>
        <v>1.7847701289925018</v>
      </c>
      <c r="L4432" s="5">
        <f t="shared" ca="1" si="6414"/>
        <v>6105.084965939036</v>
      </c>
      <c r="M4432" s="5">
        <f t="shared" ca="1" si="6414"/>
        <v>156.08320355922348</v>
      </c>
      <c r="N4432" s="5">
        <f t="shared" ca="1" si="6414"/>
        <v>25.165473891853509</v>
      </c>
      <c r="O4432" s="5">
        <f t="shared" ca="1" si="6378"/>
        <v>6286.3336433901131</v>
      </c>
      <c r="P4432" s="5">
        <f ca="1">VLOOKUP(CONCATENATE($F4432," ",$G4432),AllocFactorMatrix,(P$4+1),FALSE)*$E4433</f>
        <v>250.05372228461709</v>
      </c>
      <c r="Q4432" s="5">
        <f ca="1">VLOOKUP(CONCATENATE($F4432," ",$G4432),AllocFactorMatrix,(Q$4+1),FALSE)*$E4433</f>
        <v>60.482660640653336</v>
      </c>
      <c r="R4432" s="5">
        <f ca="1">VLOOKUP(CONCATENATE($F4432," ",$G4432),AllocFactorMatrix,(R$4+1),FALSE)*$E4433</f>
        <v>61.569049529752327</v>
      </c>
      <c r="S4432" s="5">
        <f ca="1">VLOOKUP(CONCATENATE($F4432," ",$G4432),AllocFactorMatrix,(S$4+1),FALSE)*$E4433</f>
        <v>7.6052174935472161</v>
      </c>
      <c r="T4432" s="5">
        <f t="shared" ca="1" si="6381"/>
        <v>379.71064994856999</v>
      </c>
      <c r="U4432" s="5">
        <f ca="1">VLOOKUP(CONCATENATE($F4432," ",$G4432),AllocFactorMatrix,(U$4+1),FALSE)*$E4433</f>
        <v>1.9032488293051202</v>
      </c>
      <c r="V4432" s="5">
        <f ca="1">VLOOKUP(CONCATENATE($F4432," ",$G4432),AllocFactorMatrix,(V$4+1),FALSE)*$E4433</f>
        <v>43.971201397120645</v>
      </c>
      <c r="W4432" s="5">
        <f ca="1">VLOOKUP(CONCATENATE($F4432," ",$G4432),AllocFactorMatrix,(W$4+1),FALSE)*$E4433</f>
        <v>103.42446011085272</v>
      </c>
      <c r="X4432" s="5">
        <f ca="1">VLOOKUP(CONCATENATE($F4432," ",$G4432),AllocFactorMatrix,(X$4+1),FALSE)*$E4433</f>
        <v>30.454729598882427</v>
      </c>
      <c r="Y4432" s="5">
        <f t="shared" ca="1" si="6409"/>
        <v>179.75363993616091</v>
      </c>
      <c r="Z4432" s="5">
        <f ca="1">VLOOKUP(CONCATENATE($F4432," ",$G4432),AllocFactorMatrix,(Z$4+1),FALSE)*$E4433</f>
        <v>55.489701064022043</v>
      </c>
      <c r="AA4432" s="5">
        <f ca="1">VLOOKUP(CONCATENATE($F4432," ",$G4432),AllocFactorMatrix,(AA$4+1),FALSE)*$E4433</f>
        <v>0.82891803906639094</v>
      </c>
      <c r="AB4432" s="5">
        <f t="shared" ca="1" si="6379"/>
        <v>56.318619103088437</v>
      </c>
      <c r="AC4432" s="5">
        <f ca="1">VLOOKUP(CONCATENATE($F4432," ",$G4432),AllocFactorMatrix,(AC$4+1),FALSE)*$E4433</f>
        <v>4.5173052130016416</v>
      </c>
      <c r="AD4432" s="5">
        <f ca="1">VLOOKUP(CONCATENATE($F4432," ",$G4432),AllocFactorMatrix,(AD$4+1),FALSE)*$E4433</f>
        <v>1641.3422780914552</v>
      </c>
      <c r="AE4432" s="5">
        <f ca="1">VLOOKUP(CONCATENATE($F4432," ",$G4432),AllocFactorMatrix,(AE$4+1),FALSE)*$E4433</f>
        <v>350.08056088806029</v>
      </c>
    </row>
    <row r="4433" spans="3:31" collapsed="1">
      <c r="D4433" s="48" t="s">
        <v>148</v>
      </c>
      <c r="E4433" s="36">
        <v>347122</v>
      </c>
      <c r="F4433" s="88" t="s">
        <v>67</v>
      </c>
      <c r="G4433" s="48" t="str">
        <f>$G$15</f>
        <v>TOTAL</v>
      </c>
      <c r="H4433" s="4">
        <f t="shared" ca="1" si="6376"/>
        <v>347122.00000000029</v>
      </c>
      <c r="I4433" s="5">
        <f t="shared" ref="I4433:N4433" ca="1" si="6415">VLOOKUP(CONCATENATE($F4433," ",$G4433),AllocFactorMatrix,(I$4+1),FALSE)*$E4433</f>
        <v>193237.17712992913</v>
      </c>
      <c r="J4433" s="47">
        <f t="shared" ca="1" si="6415"/>
        <v>39.252969897631438</v>
      </c>
      <c r="K4433" s="47">
        <f t="shared" ca="1" si="6415"/>
        <v>62.936038483847163</v>
      </c>
      <c r="L4433" s="5">
        <f t="shared" ca="1" si="6415"/>
        <v>44947.159971376233</v>
      </c>
      <c r="M4433" s="5">
        <f t="shared" ca="1" si="6415"/>
        <v>654.61154606228001</v>
      </c>
      <c r="N4433" s="5">
        <f t="shared" ca="1" si="6415"/>
        <v>79.652700051681833</v>
      </c>
      <c r="O4433" s="5">
        <f t="shared" ca="1" si="6378"/>
        <v>45681.424217490196</v>
      </c>
      <c r="P4433" s="5">
        <f ca="1">VLOOKUP(CONCATENATE($F4433," ",$G4433),AllocFactorMatrix,(P$4+1),FALSE)*$E4433</f>
        <v>23284.856644204534</v>
      </c>
      <c r="Q4433" s="5">
        <f ca="1">VLOOKUP(CONCATENATE($F4433," ",$G4433),AllocFactorMatrix,(Q$4+1),FALSE)*$E4433</f>
        <v>3918.212120126027</v>
      </c>
      <c r="R4433" s="5">
        <f ca="1">VLOOKUP(CONCATENATE($F4433," ",$G4433),AllocFactorMatrix,(R$4+1),FALSE)*$E4433</f>
        <v>681.39606137013595</v>
      </c>
      <c r="S4433" s="5">
        <f ca="1">VLOOKUP(CONCATENATE($F4433," ",$G4433),AllocFactorMatrix,(S$4+1),FALSE)*$E4433</f>
        <v>30.324889554052501</v>
      </c>
      <c r="T4433" s="5">
        <f t="shared" ca="1" si="6381"/>
        <v>27914.789715254748</v>
      </c>
      <c r="U4433" s="5">
        <f ca="1">VLOOKUP(CONCATENATE($F4433," ",$G4433),AllocFactorMatrix,(U$4+1),FALSE)*$E4433</f>
        <v>1089.9091624869402</v>
      </c>
      <c r="V4433" s="5">
        <f ca="1">VLOOKUP(CONCATENATE($F4433," ",$G4433),AllocFactorMatrix,(V$4+1),FALSE)*$E4433</f>
        <v>14559.93787675925</v>
      </c>
      <c r="W4433" s="5">
        <f ca="1">VLOOKUP(CONCATENATE($F4433," ",$G4433),AllocFactorMatrix,(W$4+1),FALSE)*$E4433</f>
        <v>46617.282436202891</v>
      </c>
      <c r="X4433" s="5">
        <f ca="1">VLOOKUP(CONCATENATE($F4433," ",$G4433),AllocFactorMatrix,(X$4+1),FALSE)*$E4433</f>
        <v>8315.9953097433008</v>
      </c>
      <c r="Y4433" s="5">
        <f t="shared" ca="1" si="6409"/>
        <v>70583.124785192384</v>
      </c>
      <c r="Z4433" s="5">
        <f ca="1">VLOOKUP(CONCATENATE($F4433," ",$G4433),AllocFactorMatrix,(Z$4+1),FALSE)*$E4433</f>
        <v>6399.0731794320182</v>
      </c>
      <c r="AA4433" s="5">
        <f ca="1">VLOOKUP(CONCATENATE($F4433," ",$G4433),AllocFactorMatrix,(AA$4+1),FALSE)*$E4433</f>
        <v>119.11785755747132</v>
      </c>
      <c r="AB4433" s="5">
        <f t="shared" ca="1" si="6379"/>
        <v>6518.1910369894895</v>
      </c>
      <c r="AC4433" s="5">
        <f ca="1">VLOOKUP(CONCATENATE($F4433," ",$G4433),AllocFactorMatrix,(AC$4+1),FALSE)*$E4433</f>
        <v>93.189950941143564</v>
      </c>
      <c r="AD4433" s="5">
        <f ca="1">VLOOKUP(CONCATENATE($F4433," ",$G4433),AllocFactorMatrix,(AD$4+1),FALSE)*$E4433</f>
        <v>2470.7925452256313</v>
      </c>
      <c r="AE4433" s="5">
        <f ca="1">VLOOKUP(CONCATENATE($F4433," ",$G4433),AllocFactorMatrix,(AE$4+1),FALSE)*$E4433</f>
        <v>521.12161059564551</v>
      </c>
    </row>
    <row r="4434" spans="3:31" hidden="1" outlineLevel="1">
      <c r="E4434" s="9"/>
      <c r="F4434" s="99"/>
      <c r="G4434" s="48" t="str">
        <f>$G$8</f>
        <v>PRODUCTION</v>
      </c>
      <c r="H4434" s="4">
        <f t="shared" ref="H4434:AE4434" ca="1" si="6416">+H4402+H4410+H4418+H4426</f>
        <v>681884.0812557895</v>
      </c>
      <c r="I4434" s="4">
        <f t="shared" ca="1" si="6416"/>
        <v>350673.15976028459</v>
      </c>
      <c r="J4434" s="46">
        <f t="shared" ref="J4434:K4434" ca="1" si="6417">+J4402+J4410+J4418+J4426</f>
        <v>78.451597209482031</v>
      </c>
      <c r="K4434" s="46">
        <f t="shared" ca="1" si="6417"/>
        <v>137.36315286808443</v>
      </c>
      <c r="L4434" s="4">
        <f t="shared" ca="1" si="6416"/>
        <v>81730.50739584674</v>
      </c>
      <c r="M4434" s="4">
        <f t="shared" ca="1" si="6416"/>
        <v>1137.2789702162418</v>
      </c>
      <c r="N4434" s="4">
        <f t="shared" ca="1" si="6416"/>
        <v>158.39305840484198</v>
      </c>
      <c r="O4434" s="4">
        <f t="shared" ca="1" si="6416"/>
        <v>83026.179424467817</v>
      </c>
      <c r="P4434" s="4">
        <f t="shared" ca="1" si="6416"/>
        <v>48612.709868553502</v>
      </c>
      <c r="Q4434" s="4">
        <f t="shared" ca="1" si="6416"/>
        <v>8723.9872627644691</v>
      </c>
      <c r="R4434" s="4">
        <f t="shared" ca="1" si="6416"/>
        <v>1769.1355902120988</v>
      </c>
      <c r="S4434" s="4">
        <f t="shared" ref="S4434:S4441" ca="1" si="6418">+S4402+S4410+S4418+S4426</f>
        <v>67.182123996322773</v>
      </c>
      <c r="T4434" s="4">
        <f t="shared" ca="1" si="6416"/>
        <v>59173.014845526399</v>
      </c>
      <c r="U4434" s="4">
        <f t="shared" ca="1" si="6416"/>
        <v>2305.5958311721033</v>
      </c>
      <c r="V4434" s="4">
        <f t="shared" ca="1" si="6416"/>
        <v>31126.875086236083</v>
      </c>
      <c r="W4434" s="4">
        <f t="shared" ca="1" si="6416"/>
        <v>119047.80194850132</v>
      </c>
      <c r="X4434" s="4">
        <f t="shared" ca="1" si="6416"/>
        <v>21566.613454450995</v>
      </c>
      <c r="Y4434" s="4">
        <f t="shared" ca="1" si="6416"/>
        <v>174046.8863203605</v>
      </c>
      <c r="Z4434" s="4">
        <f t="shared" ca="1" si="6416"/>
        <v>13362.135131622535</v>
      </c>
      <c r="AA4434" s="4">
        <f t="shared" ca="1" si="6416"/>
        <v>266.87611102873751</v>
      </c>
      <c r="AB4434" s="4">
        <f t="shared" ca="1" si="6416"/>
        <v>13629.011242651273</v>
      </c>
      <c r="AC4434" s="4">
        <f t="shared" ca="1" si="6416"/>
        <v>176.2681796956461</v>
      </c>
      <c r="AD4434" s="4">
        <f t="shared" ca="1" si="6416"/>
        <v>783.08361473395598</v>
      </c>
      <c r="AE4434" s="4">
        <f t="shared" ca="1" si="6416"/>
        <v>160.6631179917656</v>
      </c>
    </row>
    <row r="4435" spans="3:31" hidden="1" outlineLevel="1">
      <c r="E4435" s="9"/>
      <c r="F4435" s="99"/>
      <c r="G4435" s="48" t="str">
        <f>$G$9</f>
        <v>BULKTRAN</v>
      </c>
      <c r="H4435" s="4">
        <f t="shared" ref="H4435:AE4435" ca="1" si="6419">+H4403+H4411+H4419+H4427</f>
        <v>943817.58418929519</v>
      </c>
      <c r="I4435" s="4">
        <f t="shared" ca="1" si="6419"/>
        <v>485377.94558196177</v>
      </c>
      <c r="J4435" s="46">
        <f t="shared" ref="J4435:K4435" ca="1" si="6420">+J4403+J4411+J4419+J4427</f>
        <v>108.58736695785909</v>
      </c>
      <c r="K4435" s="46">
        <f t="shared" ca="1" si="6420"/>
        <v>190.12873692229138</v>
      </c>
      <c r="L4435" s="4">
        <f t="shared" ca="1" si="6419"/>
        <v>113125.81150574917</v>
      </c>
      <c r="M4435" s="4">
        <f t="shared" ca="1" si="6419"/>
        <v>1574.1442273325824</v>
      </c>
      <c r="N4435" s="4">
        <f t="shared" ca="1" si="6419"/>
        <v>219.23690234958494</v>
      </c>
      <c r="O4435" s="4">
        <f t="shared" ca="1" si="6419"/>
        <v>114919.19263543133</v>
      </c>
      <c r="P4435" s="4">
        <f t="shared" ca="1" si="6419"/>
        <v>67286.407837143997</v>
      </c>
      <c r="Q4435" s="4">
        <f t="shared" ca="1" si="6419"/>
        <v>12075.150027958858</v>
      </c>
      <c r="R4435" s="4">
        <f t="shared" ca="1" si="6419"/>
        <v>2448.717200997291</v>
      </c>
      <c r="S4435" s="4">
        <f t="shared" ca="1" si="6418"/>
        <v>92.988928344155681</v>
      </c>
      <c r="T4435" s="4">
        <f t="shared" ca="1" si="6419"/>
        <v>81903.263994444293</v>
      </c>
      <c r="U4435" s="4">
        <f t="shared" ca="1" si="6419"/>
        <v>3191.2489927704828</v>
      </c>
      <c r="V4435" s="4">
        <f t="shared" ca="1" si="6419"/>
        <v>43083.704187886658</v>
      </c>
      <c r="W4435" s="4">
        <f t="shared" ca="1" si="6419"/>
        <v>164777.87343437303</v>
      </c>
      <c r="X4435" s="4">
        <f t="shared" ca="1" si="6419"/>
        <v>29851.040036361701</v>
      </c>
      <c r="Y4435" s="4">
        <f t="shared" ca="1" si="6419"/>
        <v>240903.86665139187</v>
      </c>
      <c r="Z4435" s="4">
        <f t="shared" ca="1" si="6419"/>
        <v>18494.958961812277</v>
      </c>
      <c r="AA4435" s="4">
        <f t="shared" ca="1" si="6419"/>
        <v>369.39176806283393</v>
      </c>
      <c r="AB4435" s="4">
        <f t="shared" ca="1" si="6419"/>
        <v>18864.350729875106</v>
      </c>
      <c r="AC4435" s="4">
        <f t="shared" ca="1" si="6419"/>
        <v>243.97842991642179</v>
      </c>
      <c r="AD4435" s="4">
        <f t="shared" ca="1" si="6419"/>
        <v>1083.89109790521</v>
      </c>
      <c r="AE4435" s="4">
        <f t="shared" ca="1" si="6419"/>
        <v>222.37896448916473</v>
      </c>
    </row>
    <row r="4436" spans="3:31" hidden="1" outlineLevel="1">
      <c r="E4436" s="9"/>
      <c r="F4436" s="99"/>
      <c r="G4436" s="48" t="str">
        <f>$G$10</f>
        <v>SUBTRAN</v>
      </c>
      <c r="H4436" s="4">
        <f t="shared" ref="H4436:AE4436" ca="1" si="6421">+H4404+H4412+H4420+H4428</f>
        <v>261321.01133368767</v>
      </c>
      <c r="I4436" s="4">
        <f t="shared" ca="1" si="6421"/>
        <v>133501.1104819499</v>
      </c>
      <c r="J4436" s="46">
        <f t="shared" ref="J4436:K4436" ca="1" si="6422">+J4404+J4412+J4420+J4428</f>
        <v>21.738631116013892</v>
      </c>
      <c r="K4436" s="46">
        <f t="shared" ca="1" si="6422"/>
        <v>40.459325051797407</v>
      </c>
      <c r="L4436" s="4">
        <f t="shared" ca="1" si="6421"/>
        <v>31286.167254927193</v>
      </c>
      <c r="M4436" s="4">
        <f t="shared" ca="1" si="6421"/>
        <v>437.24902288444582</v>
      </c>
      <c r="N4436" s="4">
        <f t="shared" ca="1" si="6421"/>
        <v>79.140041573104867</v>
      </c>
      <c r="O4436" s="4">
        <f t="shared" ca="1" si="6421"/>
        <v>31802.556319384745</v>
      </c>
      <c r="P4436" s="4">
        <f t="shared" ca="1" si="6421"/>
        <v>18062.552041312589</v>
      </c>
      <c r="Q4436" s="4">
        <f t="shared" ca="1" si="6421"/>
        <v>3250.5324598048219</v>
      </c>
      <c r="R4436" s="4">
        <f t="shared" ca="1" si="6421"/>
        <v>853.2397090903138</v>
      </c>
      <c r="S4436" s="4">
        <f t="shared" ca="1" si="6418"/>
        <v>0</v>
      </c>
      <c r="T4436" s="4">
        <f t="shared" ca="1" si="6421"/>
        <v>22166.324210207724</v>
      </c>
      <c r="U4436" s="4">
        <f t="shared" ca="1" si="6421"/>
        <v>815.35535474938786</v>
      </c>
      <c r="V4436" s="4">
        <f t="shared" ca="1" si="6421"/>
        <v>11440.226260572799</v>
      </c>
      <c r="W4436" s="4">
        <f t="shared" ca="1" si="6421"/>
        <v>56409.140307531758</v>
      </c>
      <c r="X4436" s="4">
        <f t="shared" ca="1" si="6421"/>
        <v>0</v>
      </c>
      <c r="Y4436" s="4">
        <f t="shared" ca="1" si="6421"/>
        <v>68664.721922853947</v>
      </c>
      <c r="Z4436" s="4">
        <f t="shared" ca="1" si="6421"/>
        <v>4958.6056583912432</v>
      </c>
      <c r="AA4436" s="4">
        <f t="shared" ca="1" si="6421"/>
        <v>99.561448287163643</v>
      </c>
      <c r="AB4436" s="4">
        <f t="shared" ca="1" si="6421"/>
        <v>5058.1671066784065</v>
      </c>
      <c r="AC4436" s="4">
        <f t="shared" ca="1" si="6421"/>
        <v>65.933336445117206</v>
      </c>
      <c r="AD4436" s="4">
        <f t="shared" ca="1" si="6421"/>
        <v>0</v>
      </c>
      <c r="AE4436" s="4">
        <f t="shared" ca="1" si="6421"/>
        <v>0</v>
      </c>
    </row>
    <row r="4437" spans="3:31" hidden="1" outlineLevel="1">
      <c r="E4437" s="9"/>
      <c r="F4437" s="99"/>
      <c r="G4437" s="48" t="str">
        <f>$G$11</f>
        <v>DISTPRI</v>
      </c>
      <c r="H4437" s="4">
        <f t="shared" ref="H4437:AE4437" ca="1" si="6423">+H4405+H4413+H4421+H4429</f>
        <v>225866.09601884283</v>
      </c>
      <c r="I4437" s="4">
        <f t="shared" ca="1" si="6423"/>
        <v>147874.43489979504</v>
      </c>
      <c r="J4437" s="46">
        <f t="shared" ref="J4437:K4437" ca="1" si="6424">+J4405+J4413+J4421+J4429</f>
        <v>24.281196649705524</v>
      </c>
      <c r="K4437" s="46">
        <f t="shared" ca="1" si="6424"/>
        <v>44.927168811968478</v>
      </c>
      <c r="L4437" s="4">
        <f t="shared" ca="1" si="6423"/>
        <v>34598.692680522443</v>
      </c>
      <c r="M4437" s="4">
        <f t="shared" ca="1" si="6423"/>
        <v>483.47983968103642</v>
      </c>
      <c r="N4437" s="4">
        <f t="shared" ca="1" si="6423"/>
        <v>0</v>
      </c>
      <c r="O4437" s="4">
        <f t="shared" ca="1" si="6423"/>
        <v>35082.17252020348</v>
      </c>
      <c r="P4437" s="4">
        <f t="shared" ca="1" si="6423"/>
        <v>20064.4987270456</v>
      </c>
      <c r="Q4437" s="4">
        <f t="shared" ca="1" si="6423"/>
        <v>3610.4935454342344</v>
      </c>
      <c r="R4437" s="4">
        <f t="shared" ca="1" si="6423"/>
        <v>0</v>
      </c>
      <c r="S4437" s="4">
        <f t="shared" ca="1" si="6418"/>
        <v>0</v>
      </c>
      <c r="T4437" s="4">
        <f t="shared" ca="1" si="6423"/>
        <v>23674.992272479834</v>
      </c>
      <c r="U4437" s="4">
        <f t="shared" ca="1" si="6423"/>
        <v>908.59051977715114</v>
      </c>
      <c r="V4437" s="4">
        <f t="shared" ca="1" si="6423"/>
        <v>12563.865061222792</v>
      </c>
      <c r="W4437" s="4">
        <f t="shared" ca="1" si="6423"/>
        <v>0</v>
      </c>
      <c r="X4437" s="4">
        <f t="shared" ca="1" si="6423"/>
        <v>0</v>
      </c>
      <c r="Y4437" s="4">
        <f t="shared" ca="1" si="6423"/>
        <v>13472.455580999944</v>
      </c>
      <c r="Z4437" s="4">
        <f t="shared" ca="1" si="6423"/>
        <v>5509.6390972030549</v>
      </c>
      <c r="AA4437" s="4">
        <f t="shared" ca="1" si="6423"/>
        <v>110.58714543488688</v>
      </c>
      <c r="AB4437" s="4">
        <f t="shared" ca="1" si="6423"/>
        <v>5620.2262426379421</v>
      </c>
      <c r="AC4437" s="4">
        <f t="shared" ca="1" si="6423"/>
        <v>72.606137264857907</v>
      </c>
      <c r="AD4437" s="4">
        <f t="shared" ca="1" si="6423"/>
        <v>0</v>
      </c>
      <c r="AE4437" s="4">
        <f t="shared" ca="1" si="6423"/>
        <v>0</v>
      </c>
    </row>
    <row r="4438" spans="3:31" hidden="1" outlineLevel="1">
      <c r="E4438" s="9"/>
      <c r="F4438" s="99"/>
      <c r="G4438" s="48" t="str">
        <f>$G$12</f>
        <v>DISTSEC</v>
      </c>
      <c r="H4438" s="4">
        <f t="shared" ref="H4438:AE4438" ca="1" si="6425">+H4406+H4414+H4422+H4430</f>
        <v>104374.11432203975</v>
      </c>
      <c r="I4438" s="4">
        <f t="shared" ca="1" si="6425"/>
        <v>77437.364557153312</v>
      </c>
      <c r="J4438" s="46">
        <f t="shared" ref="J4438:K4438" ca="1" si="6426">+J4406+J4414+J4422+J4430</f>
        <v>19.196323541340799</v>
      </c>
      <c r="K4438" s="46">
        <f t="shared" ca="1" si="6426"/>
        <v>24.864529311421744</v>
      </c>
      <c r="L4438" s="4">
        <f t="shared" ca="1" si="6425"/>
        <v>15608.802745341167</v>
      </c>
      <c r="M4438" s="4">
        <f t="shared" ca="1" si="6425"/>
        <v>0</v>
      </c>
      <c r="N4438" s="4">
        <f t="shared" ca="1" si="6425"/>
        <v>0</v>
      </c>
      <c r="O4438" s="4">
        <f t="shared" ca="1" si="6425"/>
        <v>15608.802745341167</v>
      </c>
      <c r="P4438" s="4">
        <f t="shared" ca="1" si="6425"/>
        <v>7791.8179558610063</v>
      </c>
      <c r="Q4438" s="4">
        <f t="shared" ca="1" si="6425"/>
        <v>0</v>
      </c>
      <c r="R4438" s="4">
        <f t="shared" ca="1" si="6425"/>
        <v>0</v>
      </c>
      <c r="S4438" s="4">
        <f t="shared" ca="1" si="6418"/>
        <v>0</v>
      </c>
      <c r="T4438" s="4">
        <f t="shared" ca="1" si="6425"/>
        <v>7791.8179558610063</v>
      </c>
      <c r="U4438" s="4">
        <f t="shared" ca="1" si="6425"/>
        <v>291.799233043767</v>
      </c>
      <c r="V4438" s="4">
        <f t="shared" ca="1" si="6425"/>
        <v>0</v>
      </c>
      <c r="W4438" s="4">
        <f t="shared" ca="1" si="6425"/>
        <v>0</v>
      </c>
      <c r="X4438" s="4">
        <f t="shared" ca="1" si="6425"/>
        <v>0</v>
      </c>
      <c r="Y4438" s="4">
        <f t="shared" ca="1" si="6425"/>
        <v>291.799233043767</v>
      </c>
      <c r="Z4438" s="4">
        <f t="shared" ca="1" si="6425"/>
        <v>2205.234348869225</v>
      </c>
      <c r="AA4438" s="4">
        <f t="shared" ca="1" si="6425"/>
        <v>0</v>
      </c>
      <c r="AB4438" s="4">
        <f t="shared" ca="1" si="6425"/>
        <v>2205.234348869225</v>
      </c>
      <c r="AC4438" s="4">
        <f t="shared" ca="1" si="6425"/>
        <v>26.073746542372344</v>
      </c>
      <c r="AD4438" s="4">
        <f t="shared" ca="1" si="6425"/>
        <v>802.54236096652733</v>
      </c>
      <c r="AE4438" s="4">
        <f t="shared" ca="1" si="6425"/>
        <v>166.41852140957653</v>
      </c>
    </row>
    <row r="4439" spans="3:31" hidden="1" outlineLevel="1">
      <c r="E4439" s="9"/>
      <c r="F4439" s="99"/>
      <c r="G4439" s="48" t="str">
        <f>$G$13</f>
        <v>ENERGY</v>
      </c>
      <c r="H4439" s="4">
        <f t="shared" ref="H4439:AE4439" ca="1" si="6427">+H4407+H4415+H4423+H4431</f>
        <v>59015.9683416427</v>
      </c>
      <c r="I4439" s="4">
        <f t="shared" ca="1" si="6427"/>
        <v>23088.439753360337</v>
      </c>
      <c r="J4439" s="46">
        <f t="shared" ref="J4439:K4439" ca="1" si="6428">+J4407+J4415+J4423+J4431</f>
        <v>3.6947820413114094</v>
      </c>
      <c r="K4439" s="46">
        <f t="shared" ca="1" si="6428"/>
        <v>10.65353663565701</v>
      </c>
      <c r="L4439" s="4">
        <f t="shared" ca="1" si="6427"/>
        <v>6657.6389777123877</v>
      </c>
      <c r="M4439" s="4">
        <f t="shared" ca="1" si="6427"/>
        <v>92.854252823750187</v>
      </c>
      <c r="N4439" s="4">
        <f t="shared" ca="1" si="6427"/>
        <v>12.980945849727421</v>
      </c>
      <c r="O4439" s="4">
        <f t="shared" ca="1" si="6427"/>
        <v>6763.4741763858656</v>
      </c>
      <c r="P4439" s="4">
        <f t="shared" ca="1" si="6427"/>
        <v>4316.1978598904825</v>
      </c>
      <c r="Q4439" s="4">
        <f t="shared" ca="1" si="6427"/>
        <v>770.86599740219867</v>
      </c>
      <c r="R4439" s="4">
        <f t="shared" ca="1" si="6427"/>
        <v>156.97654737177896</v>
      </c>
      <c r="S4439" s="4">
        <f t="shared" ca="1" si="6418"/>
        <v>5.9290573198229524</v>
      </c>
      <c r="T4439" s="4">
        <f t="shared" ca="1" si="6427"/>
        <v>5249.969461984283</v>
      </c>
      <c r="U4439" s="4">
        <f t="shared" ca="1" si="6427"/>
        <v>226.36817604348542</v>
      </c>
      <c r="V4439" s="4">
        <f t="shared" ca="1" si="6427"/>
        <v>3578.923903701248</v>
      </c>
      <c r="W4439" s="4">
        <f t="shared" ca="1" si="6427"/>
        <v>15392.369220854856</v>
      </c>
      <c r="X4439" s="4">
        <f t="shared" ca="1" si="6427"/>
        <v>2895.4654197531918</v>
      </c>
      <c r="Y4439" s="4">
        <f t="shared" ca="1" si="6427"/>
        <v>22093.126720352782</v>
      </c>
      <c r="Z4439" s="4">
        <f t="shared" ca="1" si="6427"/>
        <v>1187.3414622310954</v>
      </c>
      <c r="AA4439" s="4">
        <f t="shared" ca="1" si="6427"/>
        <v>23.823769592560961</v>
      </c>
      <c r="AB4439" s="4">
        <f t="shared" ca="1" si="6427"/>
        <v>1211.1652318236563</v>
      </c>
      <c r="AC4439" s="4">
        <f t="shared" ca="1" si="6427"/>
        <v>21.250904636756669</v>
      </c>
      <c r="AD4439" s="4">
        <f t="shared" ca="1" si="6427"/>
        <v>476.01298583581007</v>
      </c>
      <c r="AE4439" s="4">
        <f t="shared" ca="1" si="6427"/>
        <v>98.180788586197707</v>
      </c>
    </row>
    <row r="4440" spans="3:31" hidden="1" outlineLevel="1">
      <c r="E4440" s="9"/>
      <c r="F4440" s="99"/>
      <c r="G4440" s="48" t="str">
        <f>$G$14</f>
        <v>CUSTOMER</v>
      </c>
      <c r="H4440" s="4">
        <f t="shared" ref="H4440:AE4440" ca="1" si="6429">+H4408+H4416+H4424+H4432</f>
        <v>75814.14453870221</v>
      </c>
      <c r="I4440" s="4">
        <f t="shared" ca="1" si="6429"/>
        <v>47335.956723318603</v>
      </c>
      <c r="J4440" s="46">
        <f t="shared" ref="J4440:K4440" ca="1" si="6430">+J4408+J4416+J4424+J4432</f>
        <v>9.5526985514857117</v>
      </c>
      <c r="K4440" s="46">
        <f t="shared" ca="1" si="6430"/>
        <v>3.7582142957629561</v>
      </c>
      <c r="L4440" s="4">
        <f t="shared" ca="1" si="6429"/>
        <v>11911.864542593306</v>
      </c>
      <c r="M4440" s="4">
        <f t="shared" ca="1" si="6429"/>
        <v>548.81790529429327</v>
      </c>
      <c r="N4440" s="4">
        <f t="shared" ca="1" si="6429"/>
        <v>91.320399008384882</v>
      </c>
      <c r="O4440" s="4">
        <f t="shared" ca="1" si="6429"/>
        <v>12552.002846895986</v>
      </c>
      <c r="P4440" s="4">
        <f t="shared" ca="1" si="6429"/>
        <v>723.49271339457255</v>
      </c>
      <c r="Q4440" s="4">
        <f t="shared" ca="1" si="6429"/>
        <v>198.63321911552697</v>
      </c>
      <c r="R4440" s="4">
        <f t="shared" ca="1" si="6429"/>
        <v>224.2702592066326</v>
      </c>
      <c r="S4440" s="4">
        <f t="shared" ca="1" si="6418"/>
        <v>27.942588498604067</v>
      </c>
      <c r="T4440" s="4">
        <f t="shared" ca="1" si="6429"/>
        <v>1174.3387802153361</v>
      </c>
      <c r="U4440" s="4">
        <f t="shared" ca="1" si="6429"/>
        <v>5.0190749619419925</v>
      </c>
      <c r="V4440" s="4">
        <f t="shared" ca="1" si="6429"/>
        <v>141.92847155191981</v>
      </c>
      <c r="W4440" s="4">
        <f t="shared" ca="1" si="6429"/>
        <v>376.91705569025203</v>
      </c>
      <c r="X4440" s="4">
        <f t="shared" ca="1" si="6429"/>
        <v>111.80396454839591</v>
      </c>
      <c r="Y4440" s="4">
        <f t="shared" ca="1" si="6429"/>
        <v>635.66856675250972</v>
      </c>
      <c r="Z4440" s="4">
        <f t="shared" ca="1" si="6429"/>
        <v>150.83014503371572</v>
      </c>
      <c r="AA4440" s="4">
        <f t="shared" ca="1" si="6429"/>
        <v>2.6339335029641906</v>
      </c>
      <c r="AB4440" s="4">
        <f t="shared" ca="1" si="6429"/>
        <v>153.46407853667995</v>
      </c>
      <c r="AC4440" s="4">
        <f t="shared" ca="1" si="6429"/>
        <v>13.820457408139234</v>
      </c>
      <c r="AD4440" s="4">
        <f t="shared" ca="1" si="6429"/>
        <v>12177.700262689868</v>
      </c>
      <c r="AE4440" s="4">
        <f t="shared" ca="1" si="6429"/>
        <v>1757.8819100378053</v>
      </c>
    </row>
    <row r="4441" spans="3:31" collapsed="1">
      <c r="C4441" s="48" t="s">
        <v>295</v>
      </c>
      <c r="E4441" s="4">
        <f>+E4409+E4417+E4425+E4433</f>
        <v>2352093</v>
      </c>
      <c r="F4441" s="167"/>
      <c r="G4441" s="48" t="str">
        <f>$G$15</f>
        <v>TOTAL</v>
      </c>
      <c r="H4441" s="4">
        <f t="shared" ref="H4441:AE4441" ca="1" si="6431">+H4409+H4417+H4425+H4433</f>
        <v>2352093</v>
      </c>
      <c r="I4441" s="4">
        <f t="shared" ca="1" si="6431"/>
        <v>1265288.4117578238</v>
      </c>
      <c r="J4441" s="46">
        <f t="shared" ref="J4441:K4441" ca="1" si="6432">+J4409+J4417+J4425+J4433</f>
        <v>265.50259606719845</v>
      </c>
      <c r="K4441" s="46">
        <f t="shared" ca="1" si="6432"/>
        <v>452.15466389698344</v>
      </c>
      <c r="L4441" s="4">
        <f t="shared" ca="1" si="6431"/>
        <v>294919.48510269239</v>
      </c>
      <c r="M4441" s="4">
        <f t="shared" ca="1" si="6431"/>
        <v>4273.8242182323502</v>
      </c>
      <c r="N4441" s="4">
        <f t="shared" ca="1" si="6431"/>
        <v>561.07134718564407</v>
      </c>
      <c r="O4441" s="4">
        <f t="shared" ca="1" si="6431"/>
        <v>299754.38066811039</v>
      </c>
      <c r="P4441" s="4">
        <f t="shared" ca="1" si="6431"/>
        <v>166857.67700320174</v>
      </c>
      <c r="Q4441" s="4">
        <f t="shared" ca="1" si="6431"/>
        <v>28629.66251248011</v>
      </c>
      <c r="R4441" s="4">
        <f t="shared" ca="1" si="6431"/>
        <v>5452.3393068781152</v>
      </c>
      <c r="S4441" s="4">
        <f t="shared" ca="1" si="6418"/>
        <v>194.04269815890547</v>
      </c>
      <c r="T4441" s="4">
        <f t="shared" ca="1" si="6431"/>
        <v>201133.72152071889</v>
      </c>
      <c r="U4441" s="4">
        <f t="shared" ca="1" si="6431"/>
        <v>7743.9771825183198</v>
      </c>
      <c r="V4441" s="4">
        <f t="shared" ca="1" si="6431"/>
        <v>101935.52297117148</v>
      </c>
      <c r="W4441" s="4">
        <f t="shared" ca="1" si="6431"/>
        <v>356004.10196695116</v>
      </c>
      <c r="X4441" s="4">
        <f t="shared" ca="1" si="6431"/>
        <v>54424.922875114287</v>
      </c>
      <c r="Y4441" s="4">
        <f t="shared" ca="1" si="6431"/>
        <v>520108.52499575529</v>
      </c>
      <c r="Z4441" s="4">
        <f t="shared" ca="1" si="6431"/>
        <v>45868.744805163144</v>
      </c>
      <c r="AA4441" s="4">
        <f t="shared" ca="1" si="6431"/>
        <v>872.87417590914708</v>
      </c>
      <c r="AB4441" s="4">
        <f t="shared" ca="1" si="6431"/>
        <v>46741.618981072294</v>
      </c>
      <c r="AC4441" s="4">
        <f t="shared" ca="1" si="6431"/>
        <v>619.93119190931122</v>
      </c>
      <c r="AD4441" s="4">
        <f t="shared" ca="1" si="6431"/>
        <v>15323.23032213137</v>
      </c>
      <c r="AE4441" s="4">
        <f t="shared" ca="1" si="6431"/>
        <v>2405.5233025145099</v>
      </c>
    </row>
    <row r="4442" spans="3:31">
      <c r="E4442" s="4"/>
      <c r="F4442" s="167"/>
      <c r="G4442" s="7"/>
      <c r="H4442" s="4"/>
      <c r="I4442" s="4"/>
      <c r="J4442" s="46"/>
      <c r="K4442" s="46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  <c r="AC4442" s="4"/>
      <c r="AD4442" s="4"/>
      <c r="AE4442" s="4"/>
    </row>
    <row r="4443" spans="3:31" hidden="1" outlineLevel="1">
      <c r="E4443" s="44"/>
      <c r="F4443" s="167" t="str">
        <f>F4450</f>
        <v>PROD_DEMAND</v>
      </c>
      <c r="G4443" s="48" t="str">
        <f>$G$8</f>
        <v>PRODUCTION</v>
      </c>
      <c r="H4443" s="4">
        <f t="shared" ref="H4443:H4450" si="6433">SUBTOTAL(9,I4443:AE4443)</f>
        <v>3091135.9999999995</v>
      </c>
      <c r="I4443" s="5">
        <f t="shared" ref="I4443:N4443" si="6434">VLOOKUP(CONCATENATE($F4443," ",$G4443),AllocFactorMatrix,(I$4+1),FALSE)*$E4450</f>
        <v>1589681.38158096</v>
      </c>
      <c r="J4443" s="47">
        <f t="shared" si="6434"/>
        <v>355.63897597539136</v>
      </c>
      <c r="K4443" s="47">
        <f t="shared" si="6434"/>
        <v>622.69848875495211</v>
      </c>
      <c r="L4443" s="5">
        <f t="shared" si="6434"/>
        <v>370503.02339408523</v>
      </c>
      <c r="M4443" s="5">
        <f t="shared" si="6434"/>
        <v>5155.5448550787014</v>
      </c>
      <c r="N4443" s="5">
        <f t="shared" si="6434"/>
        <v>718.03184506611876</v>
      </c>
      <c r="O4443" s="5">
        <f t="shared" ref="O4443:O4450" si="6435">SUBTOTAL(9,L4443:N4443)</f>
        <v>376376.60009423003</v>
      </c>
      <c r="P4443" s="5">
        <f>VLOOKUP(CONCATENATE($F4443," ",$G4443),AllocFactorMatrix,(P$4+1),FALSE)*$E4450</f>
        <v>220372.49682599946</v>
      </c>
      <c r="Q4443" s="5">
        <f>VLOOKUP(CONCATENATE($F4443," ",$G4443),AllocFactorMatrix,(Q$4+1),FALSE)*$E4450</f>
        <v>39547.823204508575</v>
      </c>
      <c r="R4443" s="5">
        <f>VLOOKUP(CONCATENATE($F4443," ",$G4443),AllocFactorMatrix,(R$4+1),FALSE)*$E4450</f>
        <v>8019.89496765281</v>
      </c>
      <c r="S4443" s="5">
        <f>VLOOKUP(CONCATENATE($F4443," ",$G4443),AllocFactorMatrix,(S$4+1),FALSE)*$E4450</f>
        <v>304.55188462391459</v>
      </c>
      <c r="T4443" s="5">
        <f>SUBTOTAL(9,P4443:S4443)</f>
        <v>268244.76688278478</v>
      </c>
      <c r="U4443" s="5">
        <f>VLOOKUP(CONCATENATE($F4443," ",$G4443),AllocFactorMatrix,(U$4+1),FALSE)*$E4450</f>
        <v>10451.791545068423</v>
      </c>
      <c r="V4443" s="5">
        <f>VLOOKUP(CONCATENATE($F4443," ",$G4443),AllocFactorMatrix,(V$4+1),FALSE)*$E4450</f>
        <v>141105.22124137144</v>
      </c>
      <c r="W4443" s="5">
        <f>VLOOKUP(CONCATENATE($F4443," ",$G4443),AllocFactorMatrix,(W$4+1),FALSE)*$E4450</f>
        <v>539670.82740246656</v>
      </c>
      <c r="X4443" s="5">
        <f>VLOOKUP(CONCATENATE($F4443," ",$G4443),AllocFactorMatrix,(X$4+1),FALSE)*$E4450</f>
        <v>97766.375663681494</v>
      </c>
      <c r="Y4443" s="5">
        <f>SUBTOTAL(9,U4443:X4443)</f>
        <v>788994.21585258795</v>
      </c>
      <c r="Z4443" s="5">
        <f>VLOOKUP(CONCATENATE($F4443," ",$G4443),AllocFactorMatrix,(Z$4+1),FALSE)*$E4450</f>
        <v>60573.604924396343</v>
      </c>
      <c r="AA4443" s="5">
        <f>VLOOKUP(CONCATENATE($F4443," ",$G4443),AllocFactorMatrix,(AA$4+1),FALSE)*$E4450</f>
        <v>1209.8102551707332</v>
      </c>
      <c r="AB4443" s="5">
        <f t="shared" ref="AB4443:AB4450" si="6436">SUBTOTAL(9,Z4443:AA4443)</f>
        <v>61783.415179567077</v>
      </c>
      <c r="AC4443" s="5">
        <f>VLOOKUP(CONCATENATE($F4443," ",$G4443),AllocFactorMatrix,(AC$4+1),FALSE)*$E4450</f>
        <v>799.06384514538706</v>
      </c>
      <c r="AD4443" s="5">
        <f>VLOOKUP(CONCATENATE($F4443," ",$G4443),AllocFactorMatrix,(AD$4+1),FALSE)*$E4450</f>
        <v>3549.8965572804382</v>
      </c>
      <c r="AE4443" s="5">
        <f>VLOOKUP(CONCATENATE($F4443," ",$G4443),AllocFactorMatrix,(AE$4+1),FALSE)*$E4450</f>
        <v>728.32254271426109</v>
      </c>
    </row>
    <row r="4444" spans="3:31" hidden="1" outlineLevel="1">
      <c r="E4444" s="44"/>
      <c r="F4444" s="167" t="str">
        <f>F4450</f>
        <v>PROD_DEMAND</v>
      </c>
      <c r="G4444" s="48" t="str">
        <f>$G$9</f>
        <v>BULKTRAN</v>
      </c>
      <c r="H4444" s="4">
        <f t="shared" si="6433"/>
        <v>0</v>
      </c>
      <c r="I4444" s="5">
        <f t="shared" ref="I4444:N4444" si="6437">VLOOKUP(CONCATENATE($F4444," ",$G4444),AllocFactorMatrix,(I$4+1),FALSE)*$E4450</f>
        <v>0</v>
      </c>
      <c r="J4444" s="47">
        <f t="shared" si="6437"/>
        <v>0</v>
      </c>
      <c r="K4444" s="47">
        <f t="shared" si="6437"/>
        <v>0</v>
      </c>
      <c r="L4444" s="5">
        <f t="shared" si="6437"/>
        <v>0</v>
      </c>
      <c r="M4444" s="5">
        <f t="shared" si="6437"/>
        <v>0</v>
      </c>
      <c r="N4444" s="5">
        <f t="shared" si="6437"/>
        <v>0</v>
      </c>
      <c r="O4444" s="5">
        <f t="shared" si="6435"/>
        <v>0</v>
      </c>
      <c r="P4444" s="5">
        <f>VLOOKUP(CONCATENATE($F4444," ",$G4444),AllocFactorMatrix,(P$4+1),FALSE)*$E4450</f>
        <v>0</v>
      </c>
      <c r="Q4444" s="5">
        <f>VLOOKUP(CONCATENATE($F4444," ",$G4444),AllocFactorMatrix,(Q$4+1),FALSE)*$E4450</f>
        <v>0</v>
      </c>
      <c r="R4444" s="5">
        <f>VLOOKUP(CONCATENATE($F4444," ",$G4444),AllocFactorMatrix,(R$4+1),FALSE)*$E4450</f>
        <v>0</v>
      </c>
      <c r="S4444" s="5">
        <f>VLOOKUP(CONCATENATE($F4444," ",$G4444),AllocFactorMatrix,(S$4+1),FALSE)*$E4450</f>
        <v>0</v>
      </c>
      <c r="T4444" s="5">
        <f t="shared" ref="T4444:T4450" si="6438">SUBTOTAL(9,P4444:S4444)</f>
        <v>0</v>
      </c>
      <c r="U4444" s="5">
        <f>VLOOKUP(CONCATENATE($F4444," ",$G4444),AllocFactorMatrix,(U$4+1),FALSE)*$E4450</f>
        <v>0</v>
      </c>
      <c r="V4444" s="5">
        <f>VLOOKUP(CONCATENATE($F4444," ",$G4444),AllocFactorMatrix,(V$4+1),FALSE)*$E4450</f>
        <v>0</v>
      </c>
      <c r="W4444" s="5">
        <f>VLOOKUP(CONCATENATE($F4444," ",$G4444),AllocFactorMatrix,(W$4+1),FALSE)*$E4450</f>
        <v>0</v>
      </c>
      <c r="X4444" s="5">
        <f>VLOOKUP(CONCATENATE($F4444," ",$G4444),AllocFactorMatrix,(X$4+1),FALSE)*$E4450</f>
        <v>0</v>
      </c>
      <c r="Y4444" s="5">
        <f t="shared" ref="Y4444:Y4450" si="6439">SUBTOTAL(9,U4444:X4444)</f>
        <v>0</v>
      </c>
      <c r="Z4444" s="5">
        <f>VLOOKUP(CONCATENATE($F4444," ",$G4444),AllocFactorMatrix,(Z$4+1),FALSE)*$E4450</f>
        <v>0</v>
      </c>
      <c r="AA4444" s="5">
        <f>VLOOKUP(CONCATENATE($F4444," ",$G4444),AllocFactorMatrix,(AA$4+1),FALSE)*$E4450</f>
        <v>0</v>
      </c>
      <c r="AB4444" s="5">
        <f t="shared" si="6436"/>
        <v>0</v>
      </c>
      <c r="AC4444" s="5">
        <f>VLOOKUP(CONCATENATE($F4444," ",$G4444),AllocFactorMatrix,(AC$4+1),FALSE)*$E4450</f>
        <v>0</v>
      </c>
      <c r="AD4444" s="5">
        <f>VLOOKUP(CONCATENATE($F4444," ",$G4444),AllocFactorMatrix,(AD$4+1),FALSE)*$E4450</f>
        <v>0</v>
      </c>
      <c r="AE4444" s="5">
        <f>VLOOKUP(CONCATENATE($F4444," ",$G4444),AllocFactorMatrix,(AE$4+1),FALSE)*$E4450</f>
        <v>0</v>
      </c>
    </row>
    <row r="4445" spans="3:31" hidden="1" outlineLevel="1">
      <c r="E4445" s="44"/>
      <c r="F4445" s="167" t="str">
        <f>F4450</f>
        <v>PROD_DEMAND</v>
      </c>
      <c r="G4445" s="48" t="str">
        <f>$G$10</f>
        <v>SUBTRAN</v>
      </c>
      <c r="H4445" s="4">
        <f t="shared" si="6433"/>
        <v>0</v>
      </c>
      <c r="I4445" s="5">
        <f t="shared" ref="I4445:N4445" si="6440">VLOOKUP(CONCATENATE($F4445," ",$G4445),AllocFactorMatrix,(I$4+1),FALSE)*$E4450</f>
        <v>0</v>
      </c>
      <c r="J4445" s="47">
        <f t="shared" si="6440"/>
        <v>0</v>
      </c>
      <c r="K4445" s="47">
        <f t="shared" si="6440"/>
        <v>0</v>
      </c>
      <c r="L4445" s="5">
        <f t="shared" si="6440"/>
        <v>0</v>
      </c>
      <c r="M4445" s="5">
        <f t="shared" si="6440"/>
        <v>0</v>
      </c>
      <c r="N4445" s="5">
        <f t="shared" si="6440"/>
        <v>0</v>
      </c>
      <c r="O4445" s="5">
        <f t="shared" si="6435"/>
        <v>0</v>
      </c>
      <c r="P4445" s="5">
        <f>VLOOKUP(CONCATENATE($F4445," ",$G4445),AllocFactorMatrix,(P$4+1),FALSE)*$E4450</f>
        <v>0</v>
      </c>
      <c r="Q4445" s="5">
        <f>VLOOKUP(CONCATENATE($F4445," ",$G4445),AllocFactorMatrix,(Q$4+1),FALSE)*$E4450</f>
        <v>0</v>
      </c>
      <c r="R4445" s="5">
        <f>VLOOKUP(CONCATENATE($F4445," ",$G4445),AllocFactorMatrix,(R$4+1),FALSE)*$E4450</f>
        <v>0</v>
      </c>
      <c r="S4445" s="5">
        <f>VLOOKUP(CONCATENATE($F4445," ",$G4445),AllocFactorMatrix,(S$4+1),FALSE)*$E4450</f>
        <v>0</v>
      </c>
      <c r="T4445" s="5">
        <f t="shared" si="6438"/>
        <v>0</v>
      </c>
      <c r="U4445" s="5">
        <f>VLOOKUP(CONCATENATE($F4445," ",$G4445),AllocFactorMatrix,(U$4+1),FALSE)*$E4450</f>
        <v>0</v>
      </c>
      <c r="V4445" s="5">
        <f>VLOOKUP(CONCATENATE($F4445," ",$G4445),AllocFactorMatrix,(V$4+1),FALSE)*$E4450</f>
        <v>0</v>
      </c>
      <c r="W4445" s="5">
        <f>VLOOKUP(CONCATENATE($F4445," ",$G4445),AllocFactorMatrix,(W$4+1),FALSE)*$E4450</f>
        <v>0</v>
      </c>
      <c r="X4445" s="5">
        <f>VLOOKUP(CONCATENATE($F4445," ",$G4445),AllocFactorMatrix,(X$4+1),FALSE)*$E4450</f>
        <v>0</v>
      </c>
      <c r="Y4445" s="5">
        <f t="shared" si="6439"/>
        <v>0</v>
      </c>
      <c r="Z4445" s="5">
        <f>VLOOKUP(CONCATENATE($F4445," ",$G4445),AllocFactorMatrix,(Z$4+1),FALSE)*$E4450</f>
        <v>0</v>
      </c>
      <c r="AA4445" s="5">
        <f>VLOOKUP(CONCATENATE($F4445," ",$G4445),AllocFactorMatrix,(AA$4+1),FALSE)*$E4450</f>
        <v>0</v>
      </c>
      <c r="AB4445" s="5">
        <f t="shared" si="6436"/>
        <v>0</v>
      </c>
      <c r="AC4445" s="5">
        <f>VLOOKUP(CONCATENATE($F4445," ",$G4445),AllocFactorMatrix,(AC$4+1),FALSE)*$E4450</f>
        <v>0</v>
      </c>
      <c r="AD4445" s="5">
        <f>VLOOKUP(CONCATENATE($F4445," ",$G4445),AllocFactorMatrix,(AD$4+1),FALSE)*$E4450</f>
        <v>0</v>
      </c>
      <c r="AE4445" s="5">
        <f>VLOOKUP(CONCATENATE($F4445," ",$G4445),AllocFactorMatrix,(AE$4+1),FALSE)*$E4450</f>
        <v>0</v>
      </c>
    </row>
    <row r="4446" spans="3:31" hidden="1" outlineLevel="1">
      <c r="E4446" s="44"/>
      <c r="F4446" s="167" t="str">
        <f>F4450</f>
        <v>PROD_DEMAND</v>
      </c>
      <c r="G4446" s="48" t="str">
        <f>$G$11</f>
        <v>DISTPRI</v>
      </c>
      <c r="H4446" s="4">
        <f t="shared" si="6433"/>
        <v>0</v>
      </c>
      <c r="I4446" s="5">
        <f t="shared" ref="I4446:N4446" si="6441">VLOOKUP(CONCATENATE($F4446," ",$G4446),AllocFactorMatrix,(I$4+1),FALSE)*$E4450</f>
        <v>0</v>
      </c>
      <c r="J4446" s="47">
        <f t="shared" si="6441"/>
        <v>0</v>
      </c>
      <c r="K4446" s="47">
        <f t="shared" si="6441"/>
        <v>0</v>
      </c>
      <c r="L4446" s="5">
        <f t="shared" si="6441"/>
        <v>0</v>
      </c>
      <c r="M4446" s="5">
        <f t="shared" si="6441"/>
        <v>0</v>
      </c>
      <c r="N4446" s="5">
        <f t="shared" si="6441"/>
        <v>0</v>
      </c>
      <c r="O4446" s="5">
        <f t="shared" si="6435"/>
        <v>0</v>
      </c>
      <c r="P4446" s="5">
        <f>VLOOKUP(CONCATENATE($F4446," ",$G4446),AllocFactorMatrix,(P$4+1),FALSE)*$E4450</f>
        <v>0</v>
      </c>
      <c r="Q4446" s="5">
        <f>VLOOKUP(CONCATENATE($F4446," ",$G4446),AllocFactorMatrix,(Q$4+1),FALSE)*$E4450</f>
        <v>0</v>
      </c>
      <c r="R4446" s="5">
        <f>VLOOKUP(CONCATENATE($F4446," ",$G4446),AllocFactorMatrix,(R$4+1),FALSE)*$E4450</f>
        <v>0</v>
      </c>
      <c r="S4446" s="5">
        <f>VLOOKUP(CONCATENATE($F4446," ",$G4446),AllocFactorMatrix,(S$4+1),FALSE)*$E4450</f>
        <v>0</v>
      </c>
      <c r="T4446" s="5">
        <f t="shared" si="6438"/>
        <v>0</v>
      </c>
      <c r="U4446" s="5">
        <f>VLOOKUP(CONCATENATE($F4446," ",$G4446),AllocFactorMatrix,(U$4+1),FALSE)*$E4450</f>
        <v>0</v>
      </c>
      <c r="V4446" s="5">
        <f>VLOOKUP(CONCATENATE($F4446," ",$G4446),AllocFactorMatrix,(V$4+1),FALSE)*$E4450</f>
        <v>0</v>
      </c>
      <c r="W4446" s="5">
        <f>VLOOKUP(CONCATENATE($F4446," ",$G4446),AllocFactorMatrix,(W$4+1),FALSE)*$E4450</f>
        <v>0</v>
      </c>
      <c r="X4446" s="5">
        <f>VLOOKUP(CONCATENATE($F4446," ",$G4446),AllocFactorMatrix,(X$4+1),FALSE)*$E4450</f>
        <v>0</v>
      </c>
      <c r="Y4446" s="5">
        <f t="shared" si="6439"/>
        <v>0</v>
      </c>
      <c r="Z4446" s="5">
        <f>VLOOKUP(CONCATENATE($F4446," ",$G4446),AllocFactorMatrix,(Z$4+1),FALSE)*$E4450</f>
        <v>0</v>
      </c>
      <c r="AA4446" s="5">
        <f>VLOOKUP(CONCATENATE($F4446," ",$G4446),AllocFactorMatrix,(AA$4+1),FALSE)*$E4450</f>
        <v>0</v>
      </c>
      <c r="AB4446" s="5">
        <f t="shared" si="6436"/>
        <v>0</v>
      </c>
      <c r="AC4446" s="5">
        <f>VLOOKUP(CONCATENATE($F4446," ",$G4446),AllocFactorMatrix,(AC$4+1),FALSE)*$E4450</f>
        <v>0</v>
      </c>
      <c r="AD4446" s="5">
        <f>VLOOKUP(CONCATENATE($F4446," ",$G4446),AllocFactorMatrix,(AD$4+1),FALSE)*$E4450</f>
        <v>0</v>
      </c>
      <c r="AE4446" s="5">
        <f>VLOOKUP(CONCATENATE($F4446," ",$G4446),AllocFactorMatrix,(AE$4+1),FALSE)*$E4450</f>
        <v>0</v>
      </c>
    </row>
    <row r="4447" spans="3:31" hidden="1" outlineLevel="1">
      <c r="E4447" s="44"/>
      <c r="F4447" s="167" t="str">
        <f>F4450</f>
        <v>PROD_DEMAND</v>
      </c>
      <c r="G4447" s="48" t="str">
        <f>$G$12</f>
        <v>DISTSEC</v>
      </c>
      <c r="H4447" s="4">
        <f t="shared" si="6433"/>
        <v>0</v>
      </c>
      <c r="I4447" s="5">
        <f t="shared" ref="I4447:N4447" si="6442">VLOOKUP(CONCATENATE($F4447," ",$G4447),AllocFactorMatrix,(I$4+1),FALSE)*$E4450</f>
        <v>0</v>
      </c>
      <c r="J4447" s="47">
        <f t="shared" si="6442"/>
        <v>0</v>
      </c>
      <c r="K4447" s="47">
        <f t="shared" si="6442"/>
        <v>0</v>
      </c>
      <c r="L4447" s="5">
        <f t="shared" si="6442"/>
        <v>0</v>
      </c>
      <c r="M4447" s="5">
        <f t="shared" si="6442"/>
        <v>0</v>
      </c>
      <c r="N4447" s="5">
        <f t="shared" si="6442"/>
        <v>0</v>
      </c>
      <c r="O4447" s="5">
        <f t="shared" si="6435"/>
        <v>0</v>
      </c>
      <c r="P4447" s="5">
        <f>VLOOKUP(CONCATENATE($F4447," ",$G4447),AllocFactorMatrix,(P$4+1),FALSE)*$E4450</f>
        <v>0</v>
      </c>
      <c r="Q4447" s="5">
        <f>VLOOKUP(CONCATENATE($F4447," ",$G4447),AllocFactorMatrix,(Q$4+1),FALSE)*$E4450</f>
        <v>0</v>
      </c>
      <c r="R4447" s="5">
        <f>VLOOKUP(CONCATENATE($F4447," ",$G4447),AllocFactorMatrix,(R$4+1),FALSE)*$E4450</f>
        <v>0</v>
      </c>
      <c r="S4447" s="5">
        <f>VLOOKUP(CONCATENATE($F4447," ",$G4447),AllocFactorMatrix,(S$4+1),FALSE)*$E4450</f>
        <v>0</v>
      </c>
      <c r="T4447" s="5">
        <f t="shared" si="6438"/>
        <v>0</v>
      </c>
      <c r="U4447" s="5">
        <f>VLOOKUP(CONCATENATE($F4447," ",$G4447),AllocFactorMatrix,(U$4+1),FALSE)*$E4450</f>
        <v>0</v>
      </c>
      <c r="V4447" s="5">
        <f>VLOOKUP(CONCATENATE($F4447," ",$G4447),AllocFactorMatrix,(V$4+1),FALSE)*$E4450</f>
        <v>0</v>
      </c>
      <c r="W4447" s="5">
        <f>VLOOKUP(CONCATENATE($F4447," ",$G4447),AllocFactorMatrix,(W$4+1),FALSE)*$E4450</f>
        <v>0</v>
      </c>
      <c r="X4447" s="5">
        <f>VLOOKUP(CONCATENATE($F4447," ",$G4447),AllocFactorMatrix,(X$4+1),FALSE)*$E4450</f>
        <v>0</v>
      </c>
      <c r="Y4447" s="5">
        <f t="shared" si="6439"/>
        <v>0</v>
      </c>
      <c r="Z4447" s="5">
        <f>VLOOKUP(CONCATENATE($F4447," ",$G4447),AllocFactorMatrix,(Z$4+1),FALSE)*$E4450</f>
        <v>0</v>
      </c>
      <c r="AA4447" s="5">
        <f>VLOOKUP(CONCATENATE($F4447," ",$G4447),AllocFactorMatrix,(AA$4+1),FALSE)*$E4450</f>
        <v>0</v>
      </c>
      <c r="AB4447" s="5">
        <f t="shared" si="6436"/>
        <v>0</v>
      </c>
      <c r="AC4447" s="5">
        <f>VLOOKUP(CONCATENATE($F4447," ",$G4447),AllocFactorMatrix,(AC$4+1),FALSE)*$E4450</f>
        <v>0</v>
      </c>
      <c r="AD4447" s="5">
        <f>VLOOKUP(CONCATENATE($F4447," ",$G4447),AllocFactorMatrix,(AD$4+1),FALSE)*$E4450</f>
        <v>0</v>
      </c>
      <c r="AE4447" s="5">
        <f>VLOOKUP(CONCATENATE($F4447," ",$G4447),AllocFactorMatrix,(AE$4+1),FALSE)*$E4450</f>
        <v>0</v>
      </c>
    </row>
    <row r="4448" spans="3:31" hidden="1" outlineLevel="1">
      <c r="E4448" s="44"/>
      <c r="F4448" s="167" t="str">
        <f>F4450</f>
        <v>PROD_DEMAND</v>
      </c>
      <c r="G4448" s="48" t="str">
        <f>$G$13</f>
        <v>ENERGY</v>
      </c>
      <c r="H4448" s="4">
        <f t="shared" si="6433"/>
        <v>0</v>
      </c>
      <c r="I4448" s="5">
        <f t="shared" ref="I4448:N4448" si="6443">VLOOKUP(CONCATENATE($F4448," ",$G4448),AllocFactorMatrix,(I$4+1),FALSE)*$E4450</f>
        <v>0</v>
      </c>
      <c r="J4448" s="47">
        <f t="shared" si="6443"/>
        <v>0</v>
      </c>
      <c r="K4448" s="47">
        <f t="shared" si="6443"/>
        <v>0</v>
      </c>
      <c r="L4448" s="5">
        <f t="shared" si="6443"/>
        <v>0</v>
      </c>
      <c r="M4448" s="5">
        <f t="shared" si="6443"/>
        <v>0</v>
      </c>
      <c r="N4448" s="5">
        <f t="shared" si="6443"/>
        <v>0</v>
      </c>
      <c r="O4448" s="5">
        <f t="shared" si="6435"/>
        <v>0</v>
      </c>
      <c r="P4448" s="5">
        <f>VLOOKUP(CONCATENATE($F4448," ",$G4448),AllocFactorMatrix,(P$4+1),FALSE)*$E4450</f>
        <v>0</v>
      </c>
      <c r="Q4448" s="5">
        <f>VLOOKUP(CONCATENATE($F4448," ",$G4448),AllocFactorMatrix,(Q$4+1),FALSE)*$E4450</f>
        <v>0</v>
      </c>
      <c r="R4448" s="5">
        <f>VLOOKUP(CONCATENATE($F4448," ",$G4448),AllocFactorMatrix,(R$4+1),FALSE)*$E4450</f>
        <v>0</v>
      </c>
      <c r="S4448" s="5">
        <f>VLOOKUP(CONCATENATE($F4448," ",$G4448),AllocFactorMatrix,(S$4+1),FALSE)*$E4450</f>
        <v>0</v>
      </c>
      <c r="T4448" s="5">
        <f t="shared" si="6438"/>
        <v>0</v>
      </c>
      <c r="U4448" s="5">
        <f>VLOOKUP(CONCATENATE($F4448," ",$G4448),AllocFactorMatrix,(U$4+1),FALSE)*$E4450</f>
        <v>0</v>
      </c>
      <c r="V4448" s="5">
        <f>VLOOKUP(CONCATENATE($F4448," ",$G4448),AllocFactorMatrix,(V$4+1),FALSE)*$E4450</f>
        <v>0</v>
      </c>
      <c r="W4448" s="5">
        <f>VLOOKUP(CONCATENATE($F4448," ",$G4448),AllocFactorMatrix,(W$4+1),FALSE)*$E4450</f>
        <v>0</v>
      </c>
      <c r="X4448" s="5">
        <f>VLOOKUP(CONCATENATE($F4448," ",$G4448),AllocFactorMatrix,(X$4+1),FALSE)*$E4450</f>
        <v>0</v>
      </c>
      <c r="Y4448" s="5">
        <f t="shared" si="6439"/>
        <v>0</v>
      </c>
      <c r="Z4448" s="5">
        <f>VLOOKUP(CONCATENATE($F4448," ",$G4448),AllocFactorMatrix,(Z$4+1),FALSE)*$E4450</f>
        <v>0</v>
      </c>
      <c r="AA4448" s="5">
        <f>VLOOKUP(CONCATENATE($F4448," ",$G4448),AllocFactorMatrix,(AA$4+1),FALSE)*$E4450</f>
        <v>0</v>
      </c>
      <c r="AB4448" s="5">
        <f t="shared" si="6436"/>
        <v>0</v>
      </c>
      <c r="AC4448" s="5">
        <f>VLOOKUP(CONCATENATE($F4448," ",$G4448),AllocFactorMatrix,(AC$4+1),FALSE)*$E4450</f>
        <v>0</v>
      </c>
      <c r="AD4448" s="5">
        <f>VLOOKUP(CONCATENATE($F4448," ",$G4448),AllocFactorMatrix,(AD$4+1),FALSE)*$E4450</f>
        <v>0</v>
      </c>
      <c r="AE4448" s="5">
        <f>VLOOKUP(CONCATENATE($F4448," ",$G4448),AllocFactorMatrix,(AE$4+1),FALSE)*$E4450</f>
        <v>0</v>
      </c>
    </row>
    <row r="4449" spans="1:31" hidden="1" outlineLevel="1">
      <c r="E4449" s="44"/>
      <c r="F4449" s="167" t="str">
        <f>F4450</f>
        <v>PROD_DEMAND</v>
      </c>
      <c r="G4449" s="48" t="str">
        <f>$G$14</f>
        <v>CUSTOMER</v>
      </c>
      <c r="H4449" s="4">
        <f t="shared" si="6433"/>
        <v>0</v>
      </c>
      <c r="I4449" s="5">
        <f t="shared" ref="I4449:N4449" si="6444">VLOOKUP(CONCATENATE($F4449," ",$G4449),AllocFactorMatrix,(I$4+1),FALSE)*$E4450</f>
        <v>0</v>
      </c>
      <c r="J4449" s="47">
        <f t="shared" si="6444"/>
        <v>0</v>
      </c>
      <c r="K4449" s="47">
        <f t="shared" si="6444"/>
        <v>0</v>
      </c>
      <c r="L4449" s="5">
        <f t="shared" si="6444"/>
        <v>0</v>
      </c>
      <c r="M4449" s="5">
        <f t="shared" si="6444"/>
        <v>0</v>
      </c>
      <c r="N4449" s="5">
        <f t="shared" si="6444"/>
        <v>0</v>
      </c>
      <c r="O4449" s="5">
        <f t="shared" si="6435"/>
        <v>0</v>
      </c>
      <c r="P4449" s="5">
        <f>VLOOKUP(CONCATENATE($F4449," ",$G4449),AllocFactorMatrix,(P$4+1),FALSE)*$E4450</f>
        <v>0</v>
      </c>
      <c r="Q4449" s="5">
        <f>VLOOKUP(CONCATENATE($F4449," ",$G4449),AllocFactorMatrix,(Q$4+1),FALSE)*$E4450</f>
        <v>0</v>
      </c>
      <c r="R4449" s="5">
        <f>VLOOKUP(CONCATENATE($F4449," ",$G4449),AllocFactorMatrix,(R$4+1),FALSE)*$E4450</f>
        <v>0</v>
      </c>
      <c r="S4449" s="5">
        <f>VLOOKUP(CONCATENATE($F4449," ",$G4449),AllocFactorMatrix,(S$4+1),FALSE)*$E4450</f>
        <v>0</v>
      </c>
      <c r="T4449" s="5">
        <f t="shared" si="6438"/>
        <v>0</v>
      </c>
      <c r="U4449" s="5">
        <f>VLOOKUP(CONCATENATE($F4449," ",$G4449),AllocFactorMatrix,(U$4+1),FALSE)*$E4450</f>
        <v>0</v>
      </c>
      <c r="V4449" s="5">
        <f>VLOOKUP(CONCATENATE($F4449," ",$G4449),AllocFactorMatrix,(V$4+1),FALSE)*$E4450</f>
        <v>0</v>
      </c>
      <c r="W4449" s="5">
        <f>VLOOKUP(CONCATENATE($F4449," ",$G4449),AllocFactorMatrix,(W$4+1),FALSE)*$E4450</f>
        <v>0</v>
      </c>
      <c r="X4449" s="5">
        <f>VLOOKUP(CONCATENATE($F4449," ",$G4449),AllocFactorMatrix,(X$4+1),FALSE)*$E4450</f>
        <v>0</v>
      </c>
      <c r="Y4449" s="5">
        <f t="shared" si="6439"/>
        <v>0</v>
      </c>
      <c r="Z4449" s="5">
        <f>VLOOKUP(CONCATENATE($F4449," ",$G4449),AllocFactorMatrix,(Z$4+1),FALSE)*$E4450</f>
        <v>0</v>
      </c>
      <c r="AA4449" s="5">
        <f>VLOOKUP(CONCATENATE($F4449," ",$G4449),AllocFactorMatrix,(AA$4+1),FALSE)*$E4450</f>
        <v>0</v>
      </c>
      <c r="AB4449" s="5">
        <f t="shared" si="6436"/>
        <v>0</v>
      </c>
      <c r="AC4449" s="5">
        <f>VLOOKUP(CONCATENATE($F4449," ",$G4449),AllocFactorMatrix,(AC$4+1),FALSE)*$E4450</f>
        <v>0</v>
      </c>
      <c r="AD4449" s="5">
        <f>VLOOKUP(CONCATENATE($F4449," ",$G4449),AllocFactorMatrix,(AD$4+1),FALSE)*$E4450</f>
        <v>0</v>
      </c>
      <c r="AE4449" s="5">
        <f>VLOOKUP(CONCATENATE($F4449," ",$G4449),AllocFactorMatrix,(AE$4+1),FALSE)*$E4450</f>
        <v>0</v>
      </c>
    </row>
    <row r="4450" spans="1:31" collapsed="1">
      <c r="D4450" s="48" t="s">
        <v>662</v>
      </c>
      <c r="E4450" s="36">
        <v>3091136</v>
      </c>
      <c r="F4450" s="88" t="s">
        <v>27</v>
      </c>
      <c r="G4450" s="48" t="str">
        <f>$G$15</f>
        <v>TOTAL</v>
      </c>
      <c r="H4450" s="4">
        <f t="shared" si="6433"/>
        <v>3091135.9999999995</v>
      </c>
      <c r="I4450" s="5">
        <f t="shared" ref="I4450:N4450" si="6445">VLOOKUP(CONCATENATE($F4450," ",$G4450),AllocFactorMatrix,(I$4+1),FALSE)*$E4450</f>
        <v>1589681.38158096</v>
      </c>
      <c r="J4450" s="47">
        <f t="shared" si="6445"/>
        <v>355.63897597539136</v>
      </c>
      <c r="K4450" s="47">
        <f t="shared" si="6445"/>
        <v>622.69848875495211</v>
      </c>
      <c r="L4450" s="5">
        <f t="shared" si="6445"/>
        <v>370503.02339408523</v>
      </c>
      <c r="M4450" s="5">
        <f t="shared" si="6445"/>
        <v>5155.5448550787014</v>
      </c>
      <c r="N4450" s="5">
        <f t="shared" si="6445"/>
        <v>718.03184506611876</v>
      </c>
      <c r="O4450" s="5">
        <f t="shared" si="6435"/>
        <v>376376.60009423003</v>
      </c>
      <c r="P4450" s="5">
        <f>VLOOKUP(CONCATENATE($F4450," ",$G4450),AllocFactorMatrix,(P$4+1),FALSE)*$E4450</f>
        <v>220372.49682599946</v>
      </c>
      <c r="Q4450" s="5">
        <f>VLOOKUP(CONCATENATE($F4450," ",$G4450),AllocFactorMatrix,(Q$4+1),FALSE)*$E4450</f>
        <v>39547.823204508575</v>
      </c>
      <c r="R4450" s="5">
        <f>VLOOKUP(CONCATENATE($F4450," ",$G4450),AllocFactorMatrix,(R$4+1),FALSE)*$E4450</f>
        <v>8019.89496765281</v>
      </c>
      <c r="S4450" s="5">
        <f>VLOOKUP(CONCATENATE($F4450," ",$G4450),AllocFactorMatrix,(S$4+1),FALSE)*$E4450</f>
        <v>304.55188462391459</v>
      </c>
      <c r="T4450" s="5">
        <f t="shared" si="6438"/>
        <v>268244.76688278478</v>
      </c>
      <c r="U4450" s="5">
        <f>VLOOKUP(CONCATENATE($F4450," ",$G4450),AllocFactorMatrix,(U$4+1),FALSE)*$E4450</f>
        <v>10451.791545068423</v>
      </c>
      <c r="V4450" s="5">
        <f>VLOOKUP(CONCATENATE($F4450," ",$G4450),AllocFactorMatrix,(V$4+1),FALSE)*$E4450</f>
        <v>141105.22124137144</v>
      </c>
      <c r="W4450" s="5">
        <f>VLOOKUP(CONCATENATE($F4450," ",$G4450),AllocFactorMatrix,(W$4+1),FALSE)*$E4450</f>
        <v>539670.82740246656</v>
      </c>
      <c r="X4450" s="5">
        <f>VLOOKUP(CONCATENATE($F4450," ",$G4450),AllocFactorMatrix,(X$4+1),FALSE)*$E4450</f>
        <v>97766.375663681494</v>
      </c>
      <c r="Y4450" s="5">
        <f t="shared" si="6439"/>
        <v>788994.21585258795</v>
      </c>
      <c r="Z4450" s="5">
        <f>VLOOKUP(CONCATENATE($F4450," ",$G4450),AllocFactorMatrix,(Z$4+1),FALSE)*$E4450</f>
        <v>60573.604924396343</v>
      </c>
      <c r="AA4450" s="5">
        <f>VLOOKUP(CONCATENATE($F4450," ",$G4450),AllocFactorMatrix,(AA$4+1),FALSE)*$E4450</f>
        <v>1209.8102551707332</v>
      </c>
      <c r="AB4450" s="5">
        <f t="shared" si="6436"/>
        <v>61783.415179567077</v>
      </c>
      <c r="AC4450" s="5">
        <f>VLOOKUP(CONCATENATE($F4450," ",$G4450),AllocFactorMatrix,(AC$4+1),FALSE)*$E4450</f>
        <v>799.06384514538706</v>
      </c>
      <c r="AD4450" s="5">
        <f>VLOOKUP(CONCATENATE($F4450," ",$G4450),AllocFactorMatrix,(AD$4+1),FALSE)*$E4450</f>
        <v>3549.8965572804382</v>
      </c>
      <c r="AE4450" s="5">
        <f>VLOOKUP(CONCATENATE($F4450," ",$G4450),AllocFactorMatrix,(AE$4+1),FALSE)*$E4450</f>
        <v>728.32254271426109</v>
      </c>
    </row>
    <row r="4451" spans="1:31" hidden="1" outlineLevel="1">
      <c r="F4451" s="167"/>
      <c r="G4451" s="48" t="str">
        <f>$G$8</f>
        <v>PRODUCTION</v>
      </c>
      <c r="H4451" s="9">
        <f t="shared" ref="H4451:AE4451" si="6446">+H4443</f>
        <v>3091135.9999999995</v>
      </c>
      <c r="I4451" s="9">
        <f t="shared" si="6446"/>
        <v>1589681.38158096</v>
      </c>
      <c r="J4451" s="51">
        <f t="shared" ref="J4451:K4451" si="6447">+J4443</f>
        <v>355.63897597539136</v>
      </c>
      <c r="K4451" s="51">
        <f t="shared" si="6447"/>
        <v>622.69848875495211</v>
      </c>
      <c r="L4451" s="9">
        <f t="shared" si="6446"/>
        <v>370503.02339408523</v>
      </c>
      <c r="M4451" s="9">
        <f t="shared" si="6446"/>
        <v>5155.5448550787014</v>
      </c>
      <c r="N4451" s="9">
        <f t="shared" si="6446"/>
        <v>718.03184506611876</v>
      </c>
      <c r="O4451" s="9">
        <f t="shared" si="6446"/>
        <v>376376.60009423003</v>
      </c>
      <c r="P4451" s="9">
        <f t="shared" si="6446"/>
        <v>220372.49682599946</v>
      </c>
      <c r="Q4451" s="9">
        <f t="shared" si="6446"/>
        <v>39547.823204508575</v>
      </c>
      <c r="R4451" s="9">
        <f t="shared" si="6446"/>
        <v>8019.89496765281</v>
      </c>
      <c r="S4451" s="9">
        <f t="shared" si="6446"/>
        <v>304.55188462391459</v>
      </c>
      <c r="T4451" s="9">
        <f t="shared" si="6446"/>
        <v>268244.76688278478</v>
      </c>
      <c r="U4451" s="9">
        <f t="shared" si="6446"/>
        <v>10451.791545068423</v>
      </c>
      <c r="V4451" s="9">
        <f t="shared" si="6446"/>
        <v>141105.22124137144</v>
      </c>
      <c r="W4451" s="9">
        <f t="shared" si="6446"/>
        <v>539670.82740246656</v>
      </c>
      <c r="X4451" s="9">
        <f t="shared" si="6446"/>
        <v>97766.375663681494</v>
      </c>
      <c r="Y4451" s="9">
        <f t="shared" si="6446"/>
        <v>788994.21585258795</v>
      </c>
      <c r="Z4451" s="9">
        <f t="shared" si="6446"/>
        <v>60573.604924396343</v>
      </c>
      <c r="AA4451" s="9">
        <f t="shared" si="6446"/>
        <v>1209.8102551707332</v>
      </c>
      <c r="AB4451" s="9">
        <f t="shared" si="6446"/>
        <v>61783.415179567077</v>
      </c>
      <c r="AC4451" s="9">
        <f t="shared" si="6446"/>
        <v>799.06384514538706</v>
      </c>
      <c r="AD4451" s="9">
        <f t="shared" si="6446"/>
        <v>3549.8965572804382</v>
      </c>
      <c r="AE4451" s="9">
        <f t="shared" si="6446"/>
        <v>728.32254271426109</v>
      </c>
    </row>
    <row r="4452" spans="1:31" hidden="1" outlineLevel="1">
      <c r="F4452" s="167"/>
      <c r="G4452" s="48" t="str">
        <f>$G$9</f>
        <v>BULKTRAN</v>
      </c>
      <c r="H4452" s="9">
        <f t="shared" ref="H4452:AE4452" si="6448">+H4444</f>
        <v>0</v>
      </c>
      <c r="I4452" s="9">
        <f t="shared" si="6448"/>
        <v>0</v>
      </c>
      <c r="J4452" s="51">
        <f t="shared" ref="J4452:K4452" si="6449">+J4444</f>
        <v>0</v>
      </c>
      <c r="K4452" s="51">
        <f t="shared" si="6449"/>
        <v>0</v>
      </c>
      <c r="L4452" s="9">
        <f t="shared" si="6448"/>
        <v>0</v>
      </c>
      <c r="M4452" s="9">
        <f t="shared" si="6448"/>
        <v>0</v>
      </c>
      <c r="N4452" s="9">
        <f t="shared" si="6448"/>
        <v>0</v>
      </c>
      <c r="O4452" s="9">
        <f t="shared" si="6448"/>
        <v>0</v>
      </c>
      <c r="P4452" s="9">
        <f t="shared" si="6448"/>
        <v>0</v>
      </c>
      <c r="Q4452" s="9">
        <f t="shared" si="6448"/>
        <v>0</v>
      </c>
      <c r="R4452" s="9">
        <f t="shared" si="6448"/>
        <v>0</v>
      </c>
      <c r="S4452" s="9">
        <f t="shared" si="6448"/>
        <v>0</v>
      </c>
      <c r="T4452" s="9">
        <f t="shared" si="6448"/>
        <v>0</v>
      </c>
      <c r="U4452" s="9">
        <f t="shared" si="6448"/>
        <v>0</v>
      </c>
      <c r="V4452" s="9">
        <f t="shared" si="6448"/>
        <v>0</v>
      </c>
      <c r="W4452" s="9">
        <f t="shared" si="6448"/>
        <v>0</v>
      </c>
      <c r="X4452" s="9">
        <f t="shared" si="6448"/>
        <v>0</v>
      </c>
      <c r="Y4452" s="9">
        <f t="shared" si="6448"/>
        <v>0</v>
      </c>
      <c r="Z4452" s="9">
        <f t="shared" si="6448"/>
        <v>0</v>
      </c>
      <c r="AA4452" s="9">
        <f t="shared" si="6448"/>
        <v>0</v>
      </c>
      <c r="AB4452" s="9">
        <f t="shared" si="6448"/>
        <v>0</v>
      </c>
      <c r="AC4452" s="9">
        <f t="shared" si="6448"/>
        <v>0</v>
      </c>
      <c r="AD4452" s="9">
        <f t="shared" si="6448"/>
        <v>0</v>
      </c>
      <c r="AE4452" s="9">
        <f t="shared" si="6448"/>
        <v>0</v>
      </c>
    </row>
    <row r="4453" spans="1:31" hidden="1" outlineLevel="1">
      <c r="F4453" s="167"/>
      <c r="G4453" s="48" t="str">
        <f>$G$10</f>
        <v>SUBTRAN</v>
      </c>
      <c r="H4453" s="9">
        <f t="shared" ref="H4453:AE4453" si="6450">+H4445</f>
        <v>0</v>
      </c>
      <c r="I4453" s="9">
        <f t="shared" si="6450"/>
        <v>0</v>
      </c>
      <c r="J4453" s="51">
        <f t="shared" ref="J4453:K4453" si="6451">+J4445</f>
        <v>0</v>
      </c>
      <c r="K4453" s="51">
        <f t="shared" si="6451"/>
        <v>0</v>
      </c>
      <c r="L4453" s="9">
        <f t="shared" si="6450"/>
        <v>0</v>
      </c>
      <c r="M4453" s="9">
        <f t="shared" si="6450"/>
        <v>0</v>
      </c>
      <c r="N4453" s="9">
        <f t="shared" si="6450"/>
        <v>0</v>
      </c>
      <c r="O4453" s="9">
        <f t="shared" si="6450"/>
        <v>0</v>
      </c>
      <c r="P4453" s="9">
        <f t="shared" si="6450"/>
        <v>0</v>
      </c>
      <c r="Q4453" s="9">
        <f t="shared" si="6450"/>
        <v>0</v>
      </c>
      <c r="R4453" s="9">
        <f t="shared" si="6450"/>
        <v>0</v>
      </c>
      <c r="S4453" s="9">
        <f t="shared" si="6450"/>
        <v>0</v>
      </c>
      <c r="T4453" s="9">
        <f t="shared" si="6450"/>
        <v>0</v>
      </c>
      <c r="U4453" s="9">
        <f t="shared" si="6450"/>
        <v>0</v>
      </c>
      <c r="V4453" s="9">
        <f t="shared" si="6450"/>
        <v>0</v>
      </c>
      <c r="W4453" s="9">
        <f t="shared" si="6450"/>
        <v>0</v>
      </c>
      <c r="X4453" s="9">
        <f t="shared" si="6450"/>
        <v>0</v>
      </c>
      <c r="Y4453" s="9">
        <f t="shared" si="6450"/>
        <v>0</v>
      </c>
      <c r="Z4453" s="9">
        <f t="shared" si="6450"/>
        <v>0</v>
      </c>
      <c r="AA4453" s="9">
        <f t="shared" si="6450"/>
        <v>0</v>
      </c>
      <c r="AB4453" s="9">
        <f t="shared" si="6450"/>
        <v>0</v>
      </c>
      <c r="AC4453" s="9">
        <f t="shared" si="6450"/>
        <v>0</v>
      </c>
      <c r="AD4453" s="9">
        <f t="shared" si="6450"/>
        <v>0</v>
      </c>
      <c r="AE4453" s="9">
        <f t="shared" si="6450"/>
        <v>0</v>
      </c>
    </row>
    <row r="4454" spans="1:31" hidden="1" outlineLevel="1">
      <c r="F4454" s="167"/>
      <c r="G4454" s="48" t="str">
        <f>$G$11</f>
        <v>DISTPRI</v>
      </c>
      <c r="H4454" s="9">
        <f t="shared" ref="H4454:AE4454" si="6452">+H4446</f>
        <v>0</v>
      </c>
      <c r="I4454" s="9">
        <f t="shared" si="6452"/>
        <v>0</v>
      </c>
      <c r="J4454" s="51">
        <f t="shared" ref="J4454:K4454" si="6453">+J4446</f>
        <v>0</v>
      </c>
      <c r="K4454" s="51">
        <f t="shared" si="6453"/>
        <v>0</v>
      </c>
      <c r="L4454" s="9">
        <f t="shared" si="6452"/>
        <v>0</v>
      </c>
      <c r="M4454" s="9">
        <f t="shared" si="6452"/>
        <v>0</v>
      </c>
      <c r="N4454" s="9">
        <f t="shared" si="6452"/>
        <v>0</v>
      </c>
      <c r="O4454" s="9">
        <f t="shared" si="6452"/>
        <v>0</v>
      </c>
      <c r="P4454" s="9">
        <f t="shared" si="6452"/>
        <v>0</v>
      </c>
      <c r="Q4454" s="9">
        <f t="shared" si="6452"/>
        <v>0</v>
      </c>
      <c r="R4454" s="9">
        <f t="shared" si="6452"/>
        <v>0</v>
      </c>
      <c r="S4454" s="9">
        <f t="shared" si="6452"/>
        <v>0</v>
      </c>
      <c r="T4454" s="9">
        <f t="shared" si="6452"/>
        <v>0</v>
      </c>
      <c r="U4454" s="9">
        <f t="shared" si="6452"/>
        <v>0</v>
      </c>
      <c r="V4454" s="9">
        <f t="shared" si="6452"/>
        <v>0</v>
      </c>
      <c r="W4454" s="9">
        <f t="shared" si="6452"/>
        <v>0</v>
      </c>
      <c r="X4454" s="9">
        <f t="shared" si="6452"/>
        <v>0</v>
      </c>
      <c r="Y4454" s="9">
        <f t="shared" si="6452"/>
        <v>0</v>
      </c>
      <c r="Z4454" s="9">
        <f t="shared" si="6452"/>
        <v>0</v>
      </c>
      <c r="AA4454" s="9">
        <f t="shared" si="6452"/>
        <v>0</v>
      </c>
      <c r="AB4454" s="9">
        <f t="shared" si="6452"/>
        <v>0</v>
      </c>
      <c r="AC4454" s="9">
        <f t="shared" si="6452"/>
        <v>0</v>
      </c>
      <c r="AD4454" s="9">
        <f t="shared" si="6452"/>
        <v>0</v>
      </c>
      <c r="AE4454" s="9">
        <f t="shared" si="6452"/>
        <v>0</v>
      </c>
    </row>
    <row r="4455" spans="1:31" hidden="1" outlineLevel="1">
      <c r="F4455" s="167"/>
      <c r="G4455" s="48" t="str">
        <f>$G$12</f>
        <v>DISTSEC</v>
      </c>
      <c r="H4455" s="9">
        <f t="shared" ref="H4455:AE4455" si="6454">+H4447</f>
        <v>0</v>
      </c>
      <c r="I4455" s="9">
        <f t="shared" si="6454"/>
        <v>0</v>
      </c>
      <c r="J4455" s="51">
        <f t="shared" ref="J4455:K4455" si="6455">+J4447</f>
        <v>0</v>
      </c>
      <c r="K4455" s="51">
        <f t="shared" si="6455"/>
        <v>0</v>
      </c>
      <c r="L4455" s="9">
        <f t="shared" si="6454"/>
        <v>0</v>
      </c>
      <c r="M4455" s="9">
        <f t="shared" si="6454"/>
        <v>0</v>
      </c>
      <c r="N4455" s="9">
        <f t="shared" si="6454"/>
        <v>0</v>
      </c>
      <c r="O4455" s="9">
        <f t="shared" si="6454"/>
        <v>0</v>
      </c>
      <c r="P4455" s="9">
        <f t="shared" si="6454"/>
        <v>0</v>
      </c>
      <c r="Q4455" s="9">
        <f t="shared" si="6454"/>
        <v>0</v>
      </c>
      <c r="R4455" s="9">
        <f t="shared" si="6454"/>
        <v>0</v>
      </c>
      <c r="S4455" s="9">
        <f t="shared" si="6454"/>
        <v>0</v>
      </c>
      <c r="T4455" s="9">
        <f t="shared" si="6454"/>
        <v>0</v>
      </c>
      <c r="U4455" s="9">
        <f t="shared" si="6454"/>
        <v>0</v>
      </c>
      <c r="V4455" s="9">
        <f t="shared" si="6454"/>
        <v>0</v>
      </c>
      <c r="W4455" s="9">
        <f t="shared" si="6454"/>
        <v>0</v>
      </c>
      <c r="X4455" s="9">
        <f t="shared" si="6454"/>
        <v>0</v>
      </c>
      <c r="Y4455" s="9">
        <f t="shared" si="6454"/>
        <v>0</v>
      </c>
      <c r="Z4455" s="9">
        <f t="shared" si="6454"/>
        <v>0</v>
      </c>
      <c r="AA4455" s="9">
        <f t="shared" si="6454"/>
        <v>0</v>
      </c>
      <c r="AB4455" s="9">
        <f t="shared" si="6454"/>
        <v>0</v>
      </c>
      <c r="AC4455" s="9">
        <f t="shared" si="6454"/>
        <v>0</v>
      </c>
      <c r="AD4455" s="9">
        <f t="shared" si="6454"/>
        <v>0</v>
      </c>
      <c r="AE4455" s="9">
        <f t="shared" si="6454"/>
        <v>0</v>
      </c>
    </row>
    <row r="4456" spans="1:31" hidden="1" outlineLevel="1">
      <c r="F4456" s="167"/>
      <c r="G4456" s="48" t="str">
        <f>$G$13</f>
        <v>ENERGY</v>
      </c>
      <c r="H4456" s="9">
        <f t="shared" ref="H4456:AE4456" si="6456">+H4448</f>
        <v>0</v>
      </c>
      <c r="I4456" s="9">
        <f t="shared" si="6456"/>
        <v>0</v>
      </c>
      <c r="J4456" s="51">
        <f t="shared" ref="J4456:K4456" si="6457">+J4448</f>
        <v>0</v>
      </c>
      <c r="K4456" s="51">
        <f t="shared" si="6457"/>
        <v>0</v>
      </c>
      <c r="L4456" s="9">
        <f t="shared" si="6456"/>
        <v>0</v>
      </c>
      <c r="M4456" s="9">
        <f t="shared" si="6456"/>
        <v>0</v>
      </c>
      <c r="N4456" s="9">
        <f t="shared" si="6456"/>
        <v>0</v>
      </c>
      <c r="O4456" s="9">
        <f t="shared" si="6456"/>
        <v>0</v>
      </c>
      <c r="P4456" s="9">
        <f t="shared" si="6456"/>
        <v>0</v>
      </c>
      <c r="Q4456" s="9">
        <f t="shared" si="6456"/>
        <v>0</v>
      </c>
      <c r="R4456" s="9">
        <f t="shared" si="6456"/>
        <v>0</v>
      </c>
      <c r="S4456" s="9">
        <f t="shared" si="6456"/>
        <v>0</v>
      </c>
      <c r="T4456" s="9">
        <f t="shared" si="6456"/>
        <v>0</v>
      </c>
      <c r="U4456" s="9">
        <f t="shared" si="6456"/>
        <v>0</v>
      </c>
      <c r="V4456" s="9">
        <f t="shared" si="6456"/>
        <v>0</v>
      </c>
      <c r="W4456" s="9">
        <f t="shared" si="6456"/>
        <v>0</v>
      </c>
      <c r="X4456" s="9">
        <f t="shared" si="6456"/>
        <v>0</v>
      </c>
      <c r="Y4456" s="9">
        <f t="shared" si="6456"/>
        <v>0</v>
      </c>
      <c r="Z4456" s="9">
        <f t="shared" si="6456"/>
        <v>0</v>
      </c>
      <c r="AA4456" s="9">
        <f t="shared" si="6456"/>
        <v>0</v>
      </c>
      <c r="AB4456" s="9">
        <f t="shared" si="6456"/>
        <v>0</v>
      </c>
      <c r="AC4456" s="9">
        <f t="shared" si="6456"/>
        <v>0</v>
      </c>
      <c r="AD4456" s="9">
        <f t="shared" si="6456"/>
        <v>0</v>
      </c>
      <c r="AE4456" s="9">
        <f t="shared" si="6456"/>
        <v>0</v>
      </c>
    </row>
    <row r="4457" spans="1:31" hidden="1" outlineLevel="1">
      <c r="F4457" s="167"/>
      <c r="G4457" s="48" t="str">
        <f>$G$14</f>
        <v>CUSTOMER</v>
      </c>
      <c r="H4457" s="9">
        <f t="shared" ref="H4457:AE4457" si="6458">+H4449</f>
        <v>0</v>
      </c>
      <c r="I4457" s="9">
        <f t="shared" si="6458"/>
        <v>0</v>
      </c>
      <c r="J4457" s="51">
        <f t="shared" ref="J4457:K4457" si="6459">+J4449</f>
        <v>0</v>
      </c>
      <c r="K4457" s="51">
        <f t="shared" si="6459"/>
        <v>0</v>
      </c>
      <c r="L4457" s="9">
        <f t="shared" si="6458"/>
        <v>0</v>
      </c>
      <c r="M4457" s="9">
        <f t="shared" si="6458"/>
        <v>0</v>
      </c>
      <c r="N4457" s="9">
        <f t="shared" si="6458"/>
        <v>0</v>
      </c>
      <c r="O4457" s="9">
        <f t="shared" si="6458"/>
        <v>0</v>
      </c>
      <c r="P4457" s="9">
        <f t="shared" si="6458"/>
        <v>0</v>
      </c>
      <c r="Q4457" s="9">
        <f t="shared" si="6458"/>
        <v>0</v>
      </c>
      <c r="R4457" s="9">
        <f t="shared" si="6458"/>
        <v>0</v>
      </c>
      <c r="S4457" s="9">
        <f t="shared" si="6458"/>
        <v>0</v>
      </c>
      <c r="T4457" s="9">
        <f t="shared" si="6458"/>
        <v>0</v>
      </c>
      <c r="U4457" s="9">
        <f t="shared" si="6458"/>
        <v>0</v>
      </c>
      <c r="V4457" s="9">
        <f t="shared" si="6458"/>
        <v>0</v>
      </c>
      <c r="W4457" s="9">
        <f t="shared" si="6458"/>
        <v>0</v>
      </c>
      <c r="X4457" s="9">
        <f t="shared" si="6458"/>
        <v>0</v>
      </c>
      <c r="Y4457" s="9">
        <f t="shared" si="6458"/>
        <v>0</v>
      </c>
      <c r="Z4457" s="9">
        <f t="shared" si="6458"/>
        <v>0</v>
      </c>
      <c r="AA4457" s="9">
        <f t="shared" si="6458"/>
        <v>0</v>
      </c>
      <c r="AB4457" s="9">
        <f t="shared" si="6458"/>
        <v>0</v>
      </c>
      <c r="AC4457" s="9">
        <f t="shared" si="6458"/>
        <v>0</v>
      </c>
      <c r="AD4457" s="9">
        <f t="shared" si="6458"/>
        <v>0</v>
      </c>
      <c r="AE4457" s="9">
        <f t="shared" si="6458"/>
        <v>0</v>
      </c>
    </row>
    <row r="4458" spans="1:31" collapsed="1">
      <c r="C4458" s="48" t="s">
        <v>348</v>
      </c>
      <c r="E4458" s="9">
        <f>+E4450</f>
        <v>3091136</v>
      </c>
      <c r="F4458" s="99"/>
      <c r="G4458" s="48" t="str">
        <f>$G$15</f>
        <v>TOTAL</v>
      </c>
      <c r="H4458" s="9">
        <f t="shared" ref="H4458:AE4458" si="6460">+H4450</f>
        <v>3091135.9999999995</v>
      </c>
      <c r="I4458" s="9">
        <f t="shared" si="6460"/>
        <v>1589681.38158096</v>
      </c>
      <c r="J4458" s="51">
        <f t="shared" ref="J4458:K4458" si="6461">+J4450</f>
        <v>355.63897597539136</v>
      </c>
      <c r="K4458" s="51">
        <f t="shared" si="6461"/>
        <v>622.69848875495211</v>
      </c>
      <c r="L4458" s="9">
        <f t="shared" si="6460"/>
        <v>370503.02339408523</v>
      </c>
      <c r="M4458" s="9">
        <f t="shared" si="6460"/>
        <v>5155.5448550787014</v>
      </c>
      <c r="N4458" s="9">
        <f t="shared" si="6460"/>
        <v>718.03184506611876</v>
      </c>
      <c r="O4458" s="9">
        <f t="shared" si="6460"/>
        <v>376376.60009423003</v>
      </c>
      <c r="P4458" s="9">
        <f t="shared" si="6460"/>
        <v>220372.49682599946</v>
      </c>
      <c r="Q4458" s="9">
        <f t="shared" si="6460"/>
        <v>39547.823204508575</v>
      </c>
      <c r="R4458" s="9">
        <f t="shared" si="6460"/>
        <v>8019.89496765281</v>
      </c>
      <c r="S4458" s="9">
        <f t="shared" si="6460"/>
        <v>304.55188462391459</v>
      </c>
      <c r="T4458" s="9">
        <f t="shared" si="6460"/>
        <v>268244.76688278478</v>
      </c>
      <c r="U4458" s="9">
        <f t="shared" si="6460"/>
        <v>10451.791545068423</v>
      </c>
      <c r="V4458" s="9">
        <f t="shared" si="6460"/>
        <v>141105.22124137144</v>
      </c>
      <c r="W4458" s="9">
        <f t="shared" si="6460"/>
        <v>539670.82740246656</v>
      </c>
      <c r="X4458" s="9">
        <f t="shared" si="6460"/>
        <v>97766.375663681494</v>
      </c>
      <c r="Y4458" s="9">
        <f t="shared" si="6460"/>
        <v>788994.21585258795</v>
      </c>
      <c r="Z4458" s="9">
        <f t="shared" si="6460"/>
        <v>60573.604924396343</v>
      </c>
      <c r="AA4458" s="9">
        <f t="shared" si="6460"/>
        <v>1209.8102551707332</v>
      </c>
      <c r="AB4458" s="9">
        <f t="shared" si="6460"/>
        <v>61783.415179567077</v>
      </c>
      <c r="AC4458" s="9">
        <f t="shared" si="6460"/>
        <v>799.06384514538706</v>
      </c>
      <c r="AD4458" s="9">
        <f t="shared" si="6460"/>
        <v>3549.8965572804382</v>
      </c>
      <c r="AE4458" s="9">
        <f t="shared" si="6460"/>
        <v>728.32254271426109</v>
      </c>
    </row>
    <row r="4460" spans="1:31" s="44" customFormat="1" hidden="1" outlineLevel="1">
      <c r="A4460" s="49"/>
      <c r="B4460" s="97"/>
      <c r="C4460" s="48"/>
      <c r="D4460" s="48"/>
      <c r="F4460" s="167"/>
      <c r="G4460" s="48" t="str">
        <f>$G$8</f>
        <v>PRODUCTION</v>
      </c>
      <c r="H4460" s="51">
        <f t="shared" ref="H4460:AE4460" ca="1" si="6462">+H4434+H4451</f>
        <v>3773020.0812557889</v>
      </c>
      <c r="I4460" s="51">
        <f t="shared" ca="1" si="6462"/>
        <v>1940354.5413412447</v>
      </c>
      <c r="J4460" s="51">
        <f t="shared" ref="J4460:K4460" ca="1" si="6463">+J4434+J4451</f>
        <v>434.09057318487339</v>
      </c>
      <c r="K4460" s="51">
        <f t="shared" ca="1" si="6463"/>
        <v>760.06164162303651</v>
      </c>
      <c r="L4460" s="51">
        <f t="shared" ca="1" si="6462"/>
        <v>452233.530789932</v>
      </c>
      <c r="M4460" s="51">
        <f t="shared" ca="1" si="6462"/>
        <v>6292.8238252949432</v>
      </c>
      <c r="N4460" s="51">
        <f t="shared" ca="1" si="6462"/>
        <v>876.42490347096077</v>
      </c>
      <c r="O4460" s="51">
        <f t="shared" ca="1" si="6462"/>
        <v>459402.77951869788</v>
      </c>
      <c r="P4460" s="51">
        <f t="shared" ca="1" si="6462"/>
        <v>268985.20669455297</v>
      </c>
      <c r="Q4460" s="51">
        <f t="shared" ca="1" si="6462"/>
        <v>48271.810467273041</v>
      </c>
      <c r="R4460" s="51">
        <f t="shared" ca="1" si="6462"/>
        <v>9789.0305578649095</v>
      </c>
      <c r="S4460" s="51">
        <f t="shared" ca="1" si="6462"/>
        <v>371.73400862023738</v>
      </c>
      <c r="T4460" s="51">
        <f t="shared" ca="1" si="6462"/>
        <v>327417.78172831121</v>
      </c>
      <c r="U4460" s="51">
        <f t="shared" ca="1" si="6462"/>
        <v>12757.387376240527</v>
      </c>
      <c r="V4460" s="51">
        <f t="shared" ca="1" si="6462"/>
        <v>172232.09632760752</v>
      </c>
      <c r="W4460" s="51">
        <f t="shared" ca="1" si="6462"/>
        <v>658718.62935096794</v>
      </c>
      <c r="X4460" s="51">
        <f t="shared" ca="1" si="6462"/>
        <v>119332.98911813249</v>
      </c>
      <c r="Y4460" s="51">
        <f t="shared" ca="1" si="6462"/>
        <v>963041.10217294842</v>
      </c>
      <c r="Z4460" s="51">
        <f t="shared" ca="1" si="6462"/>
        <v>73935.740056018883</v>
      </c>
      <c r="AA4460" s="51">
        <f t="shared" ca="1" si="6462"/>
        <v>1476.6863661994707</v>
      </c>
      <c r="AB4460" s="51">
        <f t="shared" ca="1" si="6462"/>
        <v>75412.426422218356</v>
      </c>
      <c r="AC4460" s="51">
        <f t="shared" ca="1" si="6462"/>
        <v>975.33202484103322</v>
      </c>
      <c r="AD4460" s="51">
        <f t="shared" ca="1" si="6462"/>
        <v>4332.9801720143942</v>
      </c>
      <c r="AE4460" s="51">
        <f t="shared" ca="1" si="6462"/>
        <v>888.98566070602669</v>
      </c>
    </row>
    <row r="4461" spans="1:31" s="44" customFormat="1" hidden="1" outlineLevel="1">
      <c r="A4461" s="49"/>
      <c r="B4461" s="97"/>
      <c r="C4461" s="48"/>
      <c r="D4461" s="48"/>
      <c r="F4461" s="167"/>
      <c r="G4461" s="48" t="str">
        <f>$G$9</f>
        <v>BULKTRAN</v>
      </c>
      <c r="H4461" s="51">
        <f t="shared" ref="H4461:AE4461" ca="1" si="6464">+H4435+H4452</f>
        <v>943817.58418929519</v>
      </c>
      <c r="I4461" s="51">
        <f t="shared" ca="1" si="6464"/>
        <v>485377.94558196177</v>
      </c>
      <c r="J4461" s="51">
        <f t="shared" ref="J4461:K4461" ca="1" si="6465">+J4435+J4452</f>
        <v>108.58736695785909</v>
      </c>
      <c r="K4461" s="51">
        <f t="shared" ca="1" si="6465"/>
        <v>190.12873692229138</v>
      </c>
      <c r="L4461" s="51">
        <f t="shared" ca="1" si="6464"/>
        <v>113125.81150574917</v>
      </c>
      <c r="M4461" s="51">
        <f t="shared" ca="1" si="6464"/>
        <v>1574.1442273325824</v>
      </c>
      <c r="N4461" s="51">
        <f t="shared" ca="1" si="6464"/>
        <v>219.23690234958494</v>
      </c>
      <c r="O4461" s="51">
        <f t="shared" ca="1" si="6464"/>
        <v>114919.19263543133</v>
      </c>
      <c r="P4461" s="51">
        <f t="shared" ca="1" si="6464"/>
        <v>67286.407837143997</v>
      </c>
      <c r="Q4461" s="51">
        <f t="shared" ca="1" si="6464"/>
        <v>12075.150027958858</v>
      </c>
      <c r="R4461" s="51">
        <f t="shared" ca="1" si="6464"/>
        <v>2448.717200997291</v>
      </c>
      <c r="S4461" s="51">
        <f t="shared" ca="1" si="6464"/>
        <v>92.988928344155681</v>
      </c>
      <c r="T4461" s="51">
        <f t="shared" ca="1" si="6464"/>
        <v>81903.263994444293</v>
      </c>
      <c r="U4461" s="51">
        <f t="shared" ca="1" si="6464"/>
        <v>3191.2489927704828</v>
      </c>
      <c r="V4461" s="51">
        <f t="shared" ca="1" si="6464"/>
        <v>43083.704187886658</v>
      </c>
      <c r="W4461" s="51">
        <f t="shared" ca="1" si="6464"/>
        <v>164777.87343437303</v>
      </c>
      <c r="X4461" s="51">
        <f t="shared" ca="1" si="6464"/>
        <v>29851.040036361701</v>
      </c>
      <c r="Y4461" s="51">
        <f t="shared" ca="1" si="6464"/>
        <v>240903.86665139187</v>
      </c>
      <c r="Z4461" s="51">
        <f t="shared" ca="1" si="6464"/>
        <v>18494.958961812277</v>
      </c>
      <c r="AA4461" s="51">
        <f t="shared" ca="1" si="6464"/>
        <v>369.39176806283393</v>
      </c>
      <c r="AB4461" s="51">
        <f t="shared" ca="1" si="6464"/>
        <v>18864.350729875106</v>
      </c>
      <c r="AC4461" s="51">
        <f t="shared" ca="1" si="6464"/>
        <v>243.97842991642179</v>
      </c>
      <c r="AD4461" s="51">
        <f t="shared" ca="1" si="6464"/>
        <v>1083.89109790521</v>
      </c>
      <c r="AE4461" s="51">
        <f t="shared" ca="1" si="6464"/>
        <v>222.37896448916473</v>
      </c>
    </row>
    <row r="4462" spans="1:31" s="44" customFormat="1" hidden="1" outlineLevel="1">
      <c r="A4462" s="49"/>
      <c r="B4462" s="97"/>
      <c r="C4462" s="48"/>
      <c r="D4462" s="48"/>
      <c r="F4462" s="167"/>
      <c r="G4462" s="48" t="str">
        <f>$G$10</f>
        <v>SUBTRAN</v>
      </c>
      <c r="H4462" s="51">
        <f t="shared" ref="H4462:AE4462" ca="1" si="6466">+H4436+H4453</f>
        <v>261321.01133368767</v>
      </c>
      <c r="I4462" s="51">
        <f t="shared" ca="1" si="6466"/>
        <v>133501.1104819499</v>
      </c>
      <c r="J4462" s="51">
        <f t="shared" ref="J4462:K4462" ca="1" si="6467">+J4436+J4453</f>
        <v>21.738631116013892</v>
      </c>
      <c r="K4462" s="51">
        <f t="shared" ca="1" si="6467"/>
        <v>40.459325051797407</v>
      </c>
      <c r="L4462" s="51">
        <f t="shared" ca="1" si="6466"/>
        <v>31286.167254927193</v>
      </c>
      <c r="M4462" s="51">
        <f t="shared" ca="1" si="6466"/>
        <v>437.24902288444582</v>
      </c>
      <c r="N4462" s="51">
        <f t="shared" ca="1" si="6466"/>
        <v>79.140041573104867</v>
      </c>
      <c r="O4462" s="51">
        <f t="shared" ca="1" si="6466"/>
        <v>31802.556319384745</v>
      </c>
      <c r="P4462" s="51">
        <f t="shared" ca="1" si="6466"/>
        <v>18062.552041312589</v>
      </c>
      <c r="Q4462" s="51">
        <f t="shared" ca="1" si="6466"/>
        <v>3250.5324598048219</v>
      </c>
      <c r="R4462" s="51">
        <f t="shared" ca="1" si="6466"/>
        <v>853.2397090903138</v>
      </c>
      <c r="S4462" s="51">
        <f t="shared" ca="1" si="6466"/>
        <v>0</v>
      </c>
      <c r="T4462" s="51">
        <f t="shared" ca="1" si="6466"/>
        <v>22166.324210207724</v>
      </c>
      <c r="U4462" s="51">
        <f t="shared" ca="1" si="6466"/>
        <v>815.35535474938786</v>
      </c>
      <c r="V4462" s="51">
        <f t="shared" ca="1" si="6466"/>
        <v>11440.226260572799</v>
      </c>
      <c r="W4462" s="51">
        <f t="shared" ca="1" si="6466"/>
        <v>56409.140307531758</v>
      </c>
      <c r="X4462" s="51">
        <f t="shared" ca="1" si="6466"/>
        <v>0</v>
      </c>
      <c r="Y4462" s="51">
        <f t="shared" ca="1" si="6466"/>
        <v>68664.721922853947</v>
      </c>
      <c r="Z4462" s="51">
        <f t="shared" ca="1" si="6466"/>
        <v>4958.6056583912432</v>
      </c>
      <c r="AA4462" s="51">
        <f t="shared" ca="1" si="6466"/>
        <v>99.561448287163643</v>
      </c>
      <c r="AB4462" s="51">
        <f t="shared" ca="1" si="6466"/>
        <v>5058.1671066784065</v>
      </c>
      <c r="AC4462" s="51">
        <f t="shared" ca="1" si="6466"/>
        <v>65.933336445117206</v>
      </c>
      <c r="AD4462" s="51">
        <f t="shared" ca="1" si="6466"/>
        <v>0</v>
      </c>
      <c r="AE4462" s="51">
        <f t="shared" ca="1" si="6466"/>
        <v>0</v>
      </c>
    </row>
    <row r="4463" spans="1:31" s="44" customFormat="1" hidden="1" outlineLevel="1">
      <c r="A4463" s="49"/>
      <c r="B4463" s="97"/>
      <c r="C4463" s="48"/>
      <c r="D4463" s="48"/>
      <c r="F4463" s="167"/>
      <c r="G4463" s="48" t="str">
        <f>$G$11</f>
        <v>DISTPRI</v>
      </c>
      <c r="H4463" s="51">
        <f t="shared" ref="H4463:AE4463" ca="1" si="6468">+H4437+H4454</f>
        <v>225866.09601884283</v>
      </c>
      <c r="I4463" s="51">
        <f t="shared" ca="1" si="6468"/>
        <v>147874.43489979504</v>
      </c>
      <c r="J4463" s="51">
        <f t="shared" ref="J4463:K4463" ca="1" si="6469">+J4437+J4454</f>
        <v>24.281196649705524</v>
      </c>
      <c r="K4463" s="51">
        <f t="shared" ca="1" si="6469"/>
        <v>44.927168811968478</v>
      </c>
      <c r="L4463" s="51">
        <f t="shared" ca="1" si="6468"/>
        <v>34598.692680522443</v>
      </c>
      <c r="M4463" s="51">
        <f t="shared" ca="1" si="6468"/>
        <v>483.47983968103642</v>
      </c>
      <c r="N4463" s="51">
        <f t="shared" ca="1" si="6468"/>
        <v>0</v>
      </c>
      <c r="O4463" s="51">
        <f t="shared" ca="1" si="6468"/>
        <v>35082.17252020348</v>
      </c>
      <c r="P4463" s="51">
        <f t="shared" ca="1" si="6468"/>
        <v>20064.4987270456</v>
      </c>
      <c r="Q4463" s="51">
        <f t="shared" ca="1" si="6468"/>
        <v>3610.4935454342344</v>
      </c>
      <c r="R4463" s="51">
        <f t="shared" ca="1" si="6468"/>
        <v>0</v>
      </c>
      <c r="S4463" s="51">
        <f t="shared" ca="1" si="6468"/>
        <v>0</v>
      </c>
      <c r="T4463" s="51">
        <f t="shared" ca="1" si="6468"/>
        <v>23674.992272479834</v>
      </c>
      <c r="U4463" s="51">
        <f t="shared" ca="1" si="6468"/>
        <v>908.59051977715114</v>
      </c>
      <c r="V4463" s="51">
        <f t="shared" ca="1" si="6468"/>
        <v>12563.865061222792</v>
      </c>
      <c r="W4463" s="51">
        <f t="shared" ca="1" si="6468"/>
        <v>0</v>
      </c>
      <c r="X4463" s="51">
        <f t="shared" ca="1" si="6468"/>
        <v>0</v>
      </c>
      <c r="Y4463" s="51">
        <f t="shared" ca="1" si="6468"/>
        <v>13472.455580999944</v>
      </c>
      <c r="Z4463" s="51">
        <f t="shared" ca="1" si="6468"/>
        <v>5509.6390972030549</v>
      </c>
      <c r="AA4463" s="51">
        <f t="shared" ca="1" si="6468"/>
        <v>110.58714543488688</v>
      </c>
      <c r="AB4463" s="51">
        <f t="shared" ca="1" si="6468"/>
        <v>5620.2262426379421</v>
      </c>
      <c r="AC4463" s="51">
        <f t="shared" ca="1" si="6468"/>
        <v>72.606137264857907</v>
      </c>
      <c r="AD4463" s="51">
        <f t="shared" ca="1" si="6468"/>
        <v>0</v>
      </c>
      <c r="AE4463" s="51">
        <f t="shared" ca="1" si="6468"/>
        <v>0</v>
      </c>
    </row>
    <row r="4464" spans="1:31" s="44" customFormat="1" hidden="1" outlineLevel="1">
      <c r="A4464" s="49"/>
      <c r="B4464" s="97"/>
      <c r="C4464" s="48"/>
      <c r="D4464" s="48"/>
      <c r="F4464" s="167"/>
      <c r="G4464" s="48" t="str">
        <f>$G$12</f>
        <v>DISTSEC</v>
      </c>
      <c r="H4464" s="51">
        <f t="shared" ref="H4464:AE4464" ca="1" si="6470">+H4438+H4455</f>
        <v>104374.11432203975</v>
      </c>
      <c r="I4464" s="51">
        <f t="shared" ca="1" si="6470"/>
        <v>77437.364557153312</v>
      </c>
      <c r="J4464" s="51">
        <f t="shared" ref="J4464:K4464" ca="1" si="6471">+J4438+J4455</f>
        <v>19.196323541340799</v>
      </c>
      <c r="K4464" s="51">
        <f t="shared" ca="1" si="6471"/>
        <v>24.864529311421744</v>
      </c>
      <c r="L4464" s="51">
        <f t="shared" ca="1" si="6470"/>
        <v>15608.802745341167</v>
      </c>
      <c r="M4464" s="51">
        <f t="shared" ca="1" si="6470"/>
        <v>0</v>
      </c>
      <c r="N4464" s="51">
        <f t="shared" ca="1" si="6470"/>
        <v>0</v>
      </c>
      <c r="O4464" s="51">
        <f t="shared" ca="1" si="6470"/>
        <v>15608.802745341167</v>
      </c>
      <c r="P4464" s="51">
        <f t="shared" ca="1" si="6470"/>
        <v>7791.8179558610063</v>
      </c>
      <c r="Q4464" s="51">
        <f t="shared" ca="1" si="6470"/>
        <v>0</v>
      </c>
      <c r="R4464" s="51">
        <f t="shared" ca="1" si="6470"/>
        <v>0</v>
      </c>
      <c r="S4464" s="51">
        <f t="shared" ca="1" si="6470"/>
        <v>0</v>
      </c>
      <c r="T4464" s="51">
        <f t="shared" ca="1" si="6470"/>
        <v>7791.8179558610063</v>
      </c>
      <c r="U4464" s="51">
        <f t="shared" ca="1" si="6470"/>
        <v>291.799233043767</v>
      </c>
      <c r="V4464" s="51">
        <f t="shared" ca="1" si="6470"/>
        <v>0</v>
      </c>
      <c r="W4464" s="51">
        <f t="shared" ca="1" si="6470"/>
        <v>0</v>
      </c>
      <c r="X4464" s="51">
        <f t="shared" ca="1" si="6470"/>
        <v>0</v>
      </c>
      <c r="Y4464" s="51">
        <f t="shared" ca="1" si="6470"/>
        <v>291.799233043767</v>
      </c>
      <c r="Z4464" s="51">
        <f t="shared" ca="1" si="6470"/>
        <v>2205.234348869225</v>
      </c>
      <c r="AA4464" s="51">
        <f t="shared" ca="1" si="6470"/>
        <v>0</v>
      </c>
      <c r="AB4464" s="51">
        <f t="shared" ca="1" si="6470"/>
        <v>2205.234348869225</v>
      </c>
      <c r="AC4464" s="51">
        <f t="shared" ca="1" si="6470"/>
        <v>26.073746542372344</v>
      </c>
      <c r="AD4464" s="51">
        <f t="shared" ca="1" si="6470"/>
        <v>802.54236096652733</v>
      </c>
      <c r="AE4464" s="51">
        <f t="shared" ca="1" si="6470"/>
        <v>166.41852140957653</v>
      </c>
    </row>
    <row r="4465" spans="1:31" s="44" customFormat="1" hidden="1" outlineLevel="1">
      <c r="A4465" s="49"/>
      <c r="B4465" s="97"/>
      <c r="C4465" s="48"/>
      <c r="D4465" s="48"/>
      <c r="F4465" s="167"/>
      <c r="G4465" s="48" t="str">
        <f>$G$13</f>
        <v>ENERGY</v>
      </c>
      <c r="H4465" s="51">
        <f t="shared" ref="H4465:AE4465" ca="1" si="6472">+H4439+H4456</f>
        <v>59015.9683416427</v>
      </c>
      <c r="I4465" s="51">
        <f t="shared" ca="1" si="6472"/>
        <v>23088.439753360337</v>
      </c>
      <c r="J4465" s="51">
        <f t="shared" ref="J4465:K4465" ca="1" si="6473">+J4439+J4456</f>
        <v>3.6947820413114094</v>
      </c>
      <c r="K4465" s="51">
        <f t="shared" ca="1" si="6473"/>
        <v>10.65353663565701</v>
      </c>
      <c r="L4465" s="51">
        <f t="shared" ca="1" si="6472"/>
        <v>6657.6389777123877</v>
      </c>
      <c r="M4465" s="51">
        <f t="shared" ca="1" si="6472"/>
        <v>92.854252823750187</v>
      </c>
      <c r="N4465" s="51">
        <f t="shared" ca="1" si="6472"/>
        <v>12.980945849727421</v>
      </c>
      <c r="O4465" s="51">
        <f t="shared" ca="1" si="6472"/>
        <v>6763.4741763858656</v>
      </c>
      <c r="P4465" s="51">
        <f t="shared" ca="1" si="6472"/>
        <v>4316.1978598904825</v>
      </c>
      <c r="Q4465" s="51">
        <f t="shared" ca="1" si="6472"/>
        <v>770.86599740219867</v>
      </c>
      <c r="R4465" s="51">
        <f t="shared" ca="1" si="6472"/>
        <v>156.97654737177896</v>
      </c>
      <c r="S4465" s="51">
        <f t="shared" ca="1" si="6472"/>
        <v>5.9290573198229524</v>
      </c>
      <c r="T4465" s="51">
        <f t="shared" ca="1" si="6472"/>
        <v>5249.969461984283</v>
      </c>
      <c r="U4465" s="51">
        <f t="shared" ca="1" si="6472"/>
        <v>226.36817604348542</v>
      </c>
      <c r="V4465" s="51">
        <f t="shared" ca="1" si="6472"/>
        <v>3578.923903701248</v>
      </c>
      <c r="W4465" s="51">
        <f t="shared" ca="1" si="6472"/>
        <v>15392.369220854856</v>
      </c>
      <c r="X4465" s="51">
        <f t="shared" ca="1" si="6472"/>
        <v>2895.4654197531918</v>
      </c>
      <c r="Y4465" s="51">
        <f t="shared" ca="1" si="6472"/>
        <v>22093.126720352782</v>
      </c>
      <c r="Z4465" s="51">
        <f t="shared" ca="1" si="6472"/>
        <v>1187.3414622310954</v>
      </c>
      <c r="AA4465" s="51">
        <f t="shared" ca="1" si="6472"/>
        <v>23.823769592560961</v>
      </c>
      <c r="AB4465" s="51">
        <f t="shared" ca="1" si="6472"/>
        <v>1211.1652318236563</v>
      </c>
      <c r="AC4465" s="51">
        <f t="shared" ca="1" si="6472"/>
        <v>21.250904636756669</v>
      </c>
      <c r="AD4465" s="51">
        <f t="shared" ca="1" si="6472"/>
        <v>476.01298583581007</v>
      </c>
      <c r="AE4465" s="51">
        <f t="shared" ca="1" si="6472"/>
        <v>98.180788586197707</v>
      </c>
    </row>
    <row r="4466" spans="1:31" s="44" customFormat="1" hidden="1" outlineLevel="1">
      <c r="A4466" s="49"/>
      <c r="B4466" s="97"/>
      <c r="C4466" s="48"/>
      <c r="D4466" s="48"/>
      <c r="F4466" s="167"/>
      <c r="G4466" s="48" t="str">
        <f>$G$14</f>
        <v>CUSTOMER</v>
      </c>
      <c r="H4466" s="51">
        <f t="shared" ref="H4466:AE4466" ca="1" si="6474">+H4440+H4457</f>
        <v>75814.14453870221</v>
      </c>
      <c r="I4466" s="51">
        <f t="shared" ca="1" si="6474"/>
        <v>47335.956723318603</v>
      </c>
      <c r="J4466" s="51">
        <f t="shared" ref="J4466:K4466" ca="1" si="6475">+J4440+J4457</f>
        <v>9.5526985514857117</v>
      </c>
      <c r="K4466" s="51">
        <f t="shared" ca="1" si="6475"/>
        <v>3.7582142957629561</v>
      </c>
      <c r="L4466" s="51">
        <f t="shared" ca="1" si="6474"/>
        <v>11911.864542593306</v>
      </c>
      <c r="M4466" s="51">
        <f t="shared" ca="1" si="6474"/>
        <v>548.81790529429327</v>
      </c>
      <c r="N4466" s="51">
        <f t="shared" ca="1" si="6474"/>
        <v>91.320399008384882</v>
      </c>
      <c r="O4466" s="51">
        <f t="shared" ca="1" si="6474"/>
        <v>12552.002846895986</v>
      </c>
      <c r="P4466" s="51">
        <f t="shared" ca="1" si="6474"/>
        <v>723.49271339457255</v>
      </c>
      <c r="Q4466" s="51">
        <f t="shared" ca="1" si="6474"/>
        <v>198.63321911552697</v>
      </c>
      <c r="R4466" s="51">
        <f t="shared" ca="1" si="6474"/>
        <v>224.2702592066326</v>
      </c>
      <c r="S4466" s="51">
        <f t="shared" ca="1" si="6474"/>
        <v>27.942588498604067</v>
      </c>
      <c r="T4466" s="51">
        <f t="shared" ca="1" si="6474"/>
        <v>1174.3387802153361</v>
      </c>
      <c r="U4466" s="51">
        <f t="shared" ca="1" si="6474"/>
        <v>5.0190749619419925</v>
      </c>
      <c r="V4466" s="51">
        <f t="shared" ca="1" si="6474"/>
        <v>141.92847155191981</v>
      </c>
      <c r="W4466" s="51">
        <f t="shared" ca="1" si="6474"/>
        <v>376.91705569025203</v>
      </c>
      <c r="X4466" s="51">
        <f t="shared" ca="1" si="6474"/>
        <v>111.80396454839591</v>
      </c>
      <c r="Y4466" s="51">
        <f t="shared" ca="1" si="6474"/>
        <v>635.66856675250972</v>
      </c>
      <c r="Z4466" s="51">
        <f t="shared" ca="1" si="6474"/>
        <v>150.83014503371572</v>
      </c>
      <c r="AA4466" s="51">
        <f t="shared" ca="1" si="6474"/>
        <v>2.6339335029641906</v>
      </c>
      <c r="AB4466" s="51">
        <f t="shared" ca="1" si="6474"/>
        <v>153.46407853667995</v>
      </c>
      <c r="AC4466" s="51">
        <f t="shared" ca="1" si="6474"/>
        <v>13.820457408139234</v>
      </c>
      <c r="AD4466" s="51">
        <f t="shared" ca="1" si="6474"/>
        <v>12177.700262689868</v>
      </c>
      <c r="AE4466" s="51">
        <f t="shared" ca="1" si="6474"/>
        <v>1757.8819100378053</v>
      </c>
    </row>
    <row r="4467" spans="1:31" s="44" customFormat="1" collapsed="1">
      <c r="A4467" s="49"/>
      <c r="B4467" s="97"/>
      <c r="C4467" s="48" t="s">
        <v>392</v>
      </c>
      <c r="D4467" s="48"/>
      <c r="E4467" s="51">
        <f>+E4441+E4458</f>
        <v>5443229</v>
      </c>
      <c r="F4467" s="99"/>
      <c r="G4467" s="48" t="str">
        <f>$G$15</f>
        <v>TOTAL</v>
      </c>
      <c r="H4467" s="51">
        <f t="shared" ref="H4467:AE4467" ca="1" si="6476">+H4441+H4458</f>
        <v>5443229</v>
      </c>
      <c r="I4467" s="51">
        <f t="shared" ca="1" si="6476"/>
        <v>2854969.793338784</v>
      </c>
      <c r="J4467" s="51">
        <f t="shared" ref="J4467:K4467" ca="1" si="6477">+J4441+J4458</f>
        <v>621.14157204258981</v>
      </c>
      <c r="K4467" s="51">
        <f t="shared" ca="1" si="6477"/>
        <v>1074.8531526519355</v>
      </c>
      <c r="L4467" s="51">
        <f t="shared" ca="1" si="6476"/>
        <v>665422.50849677762</v>
      </c>
      <c r="M4467" s="51">
        <f t="shared" ca="1" si="6476"/>
        <v>9429.3690733110525</v>
      </c>
      <c r="N4467" s="51">
        <f t="shared" ca="1" si="6476"/>
        <v>1279.1031922517627</v>
      </c>
      <c r="O4467" s="51">
        <f t="shared" ca="1" si="6476"/>
        <v>676130.98076234036</v>
      </c>
      <c r="P4467" s="51">
        <f t="shared" ca="1" si="6476"/>
        <v>387230.1738292012</v>
      </c>
      <c r="Q4467" s="51">
        <f t="shared" ca="1" si="6476"/>
        <v>68177.485716988682</v>
      </c>
      <c r="R4467" s="51">
        <f t="shared" ca="1" si="6476"/>
        <v>13472.234274530925</v>
      </c>
      <c r="S4467" s="51">
        <f t="shared" ca="1" si="6476"/>
        <v>498.59458278282005</v>
      </c>
      <c r="T4467" s="51">
        <f t="shared" ca="1" si="6476"/>
        <v>469378.48840350367</v>
      </c>
      <c r="U4467" s="51">
        <f t="shared" ca="1" si="6476"/>
        <v>18195.768727586743</v>
      </c>
      <c r="V4467" s="51">
        <f t="shared" ca="1" si="6476"/>
        <v>243040.74421254292</v>
      </c>
      <c r="W4467" s="51">
        <f t="shared" ca="1" si="6476"/>
        <v>895674.92936941772</v>
      </c>
      <c r="X4467" s="51">
        <f t="shared" ca="1" si="6476"/>
        <v>152191.29853879579</v>
      </c>
      <c r="Y4467" s="51">
        <f t="shared" ca="1" si="6476"/>
        <v>1309102.7408483434</v>
      </c>
      <c r="Z4467" s="51">
        <f t="shared" ca="1" si="6476"/>
        <v>106442.34972955949</v>
      </c>
      <c r="AA4467" s="51">
        <f t="shared" ca="1" si="6476"/>
        <v>2082.6844310798801</v>
      </c>
      <c r="AB4467" s="51">
        <f t="shared" ca="1" si="6476"/>
        <v>108525.03416063936</v>
      </c>
      <c r="AC4467" s="51">
        <f t="shared" ca="1" si="6476"/>
        <v>1418.9950370546983</v>
      </c>
      <c r="AD4467" s="51">
        <f t="shared" ca="1" si="6476"/>
        <v>18873.126879411808</v>
      </c>
      <c r="AE4467" s="51">
        <f t="shared" ca="1" si="6476"/>
        <v>3133.8458452287709</v>
      </c>
    </row>
    <row r="4468" spans="1:31" s="44" customFormat="1">
      <c r="A4468" s="49"/>
      <c r="B4468" s="97"/>
      <c r="C4468" s="48"/>
      <c r="D4468" s="48"/>
      <c r="F4468" s="168"/>
      <c r="I4468" s="43"/>
      <c r="J4468" s="43"/>
      <c r="K4468" s="43"/>
      <c r="L4468" s="43"/>
      <c r="M4468" s="43"/>
      <c r="N4468" s="43"/>
      <c r="O4468" s="43"/>
      <c r="P4468" s="43"/>
      <c r="Q4468" s="43"/>
      <c r="R4468" s="43"/>
      <c r="S4468" s="43"/>
      <c r="T4468" s="43"/>
      <c r="U4468" s="43"/>
      <c r="V4468" s="43"/>
      <c r="W4468" s="43"/>
      <c r="X4468" s="43"/>
      <c r="Y4468" s="43"/>
      <c r="Z4468" s="43"/>
      <c r="AA4468" s="43"/>
      <c r="AB4468" s="43"/>
      <c r="AC4468" s="43"/>
      <c r="AD4468" s="43"/>
      <c r="AE4468" s="43"/>
    </row>
    <row r="4469" spans="1:31" hidden="1" outlineLevel="1">
      <c r="E4469" s="9"/>
      <c r="F4469" s="99"/>
      <c r="G4469" s="48" t="str">
        <f>$G$8</f>
        <v>PRODUCTION</v>
      </c>
      <c r="H4469" s="53">
        <f ca="1">+H4392+H4460</f>
        <v>17595403.905802894</v>
      </c>
      <c r="I4469" s="53">
        <f t="shared" ref="I4469:AE4469" ca="1" si="6478">+I4392+I4460</f>
        <v>1460823.6396138263</v>
      </c>
      <c r="J4469" s="53">
        <f t="shared" ref="J4469:K4469" ca="1" si="6479">+J4392+J4460</f>
        <v>9345.2902536237525</v>
      </c>
      <c r="K4469" s="53">
        <f t="shared" ca="1" si="6479"/>
        <v>19955.368539798164</v>
      </c>
      <c r="L4469" s="53">
        <f t="shared" ca="1" si="6478"/>
        <v>4753252.8366292184</v>
      </c>
      <c r="M4469" s="53">
        <f t="shared" ca="1" si="6478"/>
        <v>32215.915395480079</v>
      </c>
      <c r="N4469" s="53">
        <f t="shared" ca="1" si="6478"/>
        <v>8500.8060131268903</v>
      </c>
      <c r="O4469" s="53">
        <f t="shared" ca="1" si="6478"/>
        <v>4793969.5580378138</v>
      </c>
      <c r="P4469" s="53">
        <f t="shared" ca="1" si="6478"/>
        <v>2109244.602322415</v>
      </c>
      <c r="Q4469" s="53">
        <f t="shared" ca="1" si="6478"/>
        <v>607318.52404731186</v>
      </c>
      <c r="R4469" s="53">
        <f t="shared" ca="1" si="6478"/>
        <v>71378.528775265338</v>
      </c>
      <c r="S4469" s="53">
        <f t="shared" ca="1" si="6478"/>
        <v>-1290.074105068245</v>
      </c>
      <c r="T4469" s="53">
        <f t="shared" ca="1" si="6478"/>
        <v>2786651.581039926</v>
      </c>
      <c r="U4469" s="53">
        <f t="shared" ca="1" si="6478"/>
        <v>95556.817780326412</v>
      </c>
      <c r="V4469" s="53">
        <f t="shared" ca="1" si="6478"/>
        <v>2186248.3189832573</v>
      </c>
      <c r="W4469" s="53">
        <f t="shared" ca="1" si="6478"/>
        <v>3799104.6490532132</v>
      </c>
      <c r="X4469" s="53">
        <f t="shared" ca="1" si="6478"/>
        <v>1516588.4325721504</v>
      </c>
      <c r="Y4469" s="53">
        <f t="shared" ca="1" si="6478"/>
        <v>7597498.218388956</v>
      </c>
      <c r="Z4469" s="53">
        <f t="shared" ca="1" si="6478"/>
        <v>784541.77533603518</v>
      </c>
      <c r="AA4469" s="53">
        <f t="shared" ca="1" si="6478"/>
        <v>10750.153478428045</v>
      </c>
      <c r="AB4469" s="53">
        <f t="shared" ca="1" si="6478"/>
        <v>795291.92881446402</v>
      </c>
      <c r="AC4469" s="53">
        <f t="shared" ca="1" si="6478"/>
        <v>13547.527082368057</v>
      </c>
      <c r="AD4469" s="53">
        <f t="shared" ca="1" si="6478"/>
        <v>95786.684071110561</v>
      </c>
      <c r="AE4469" s="53">
        <f t="shared" ca="1" si="6478"/>
        <v>22534.109961097103</v>
      </c>
    </row>
    <row r="4470" spans="1:31" hidden="1" outlineLevel="1">
      <c r="E4470" s="9"/>
      <c r="F4470" s="99"/>
      <c r="G4470" s="48" t="str">
        <f>$G$9</f>
        <v>BULKTRAN</v>
      </c>
      <c r="H4470" s="53">
        <f t="shared" ref="H4470:AE4470" ca="1" si="6480">+H4393+H4461</f>
        <v>12348669.181821739</v>
      </c>
      <c r="I4470" s="53">
        <f t="shared" ca="1" si="6480"/>
        <v>-1162491.22946706</v>
      </c>
      <c r="J4470" s="53">
        <f t="shared" ref="J4470:K4470" ca="1" si="6481">+J4393+J4461</f>
        <v>-21055.578397457433</v>
      </c>
      <c r="K4470" s="53">
        <f t="shared" ca="1" si="6481"/>
        <v>-58190.926943039281</v>
      </c>
      <c r="L4470" s="53">
        <f t="shared" ca="1" si="6480"/>
        <v>2392312.9594528968</v>
      </c>
      <c r="M4470" s="53">
        <f t="shared" ca="1" si="6480"/>
        <v>17179.822912106589</v>
      </c>
      <c r="N4470" s="53">
        <f t="shared" ca="1" si="6480"/>
        <v>-8956.7628963902571</v>
      </c>
      <c r="O4470" s="53">
        <f t="shared" ca="1" si="6480"/>
        <v>2400536.019468613</v>
      </c>
      <c r="P4470" s="53">
        <f t="shared" ca="1" si="6480"/>
        <v>1258744.983828885</v>
      </c>
      <c r="Q4470" s="53">
        <f t="shared" ca="1" si="6480"/>
        <v>495659.77656827861</v>
      </c>
      <c r="R4470" s="53">
        <f t="shared" ca="1" si="6480"/>
        <v>67601.298254432462</v>
      </c>
      <c r="S4470" s="53">
        <f t="shared" ca="1" si="6480"/>
        <v>-2207.9073952679373</v>
      </c>
      <c r="T4470" s="53">
        <f t="shared" ca="1" si="6480"/>
        <v>1819798.1512563273</v>
      </c>
      <c r="U4470" s="53">
        <f t="shared" ca="1" si="6480"/>
        <v>37504.872324796124</v>
      </c>
      <c r="V4470" s="53">
        <f t="shared" ca="1" si="6480"/>
        <v>1843664.9894228212</v>
      </c>
      <c r="W4470" s="53">
        <f t="shared" ca="1" si="6480"/>
        <v>5506854.6258797832</v>
      </c>
      <c r="X4470" s="53">
        <f t="shared" ca="1" si="6480"/>
        <v>1496911.0112055282</v>
      </c>
      <c r="Y4470" s="53">
        <f t="shared" ca="1" si="6480"/>
        <v>8884935.498832928</v>
      </c>
      <c r="Z4470" s="53">
        <f t="shared" ca="1" si="6480"/>
        <v>412994.43264917016</v>
      </c>
      <c r="AA4470" s="53">
        <f t="shared" ca="1" si="6480"/>
        <v>4948.105057208958</v>
      </c>
      <c r="AB4470" s="53">
        <f t="shared" ca="1" si="6480"/>
        <v>417942.53770637902</v>
      </c>
      <c r="AC4470" s="53">
        <f t="shared" ca="1" si="6480"/>
        <v>6778.1584131034751</v>
      </c>
      <c r="AD4470" s="53">
        <f t="shared" ca="1" si="6480"/>
        <v>48992.878713216305</v>
      </c>
      <c r="AE4470" s="53">
        <f t="shared" ca="1" si="6480"/>
        <v>11423.67223871537</v>
      </c>
    </row>
    <row r="4471" spans="1:31" hidden="1" outlineLevel="1">
      <c r="E4471" s="9"/>
      <c r="F4471" s="99"/>
      <c r="G4471" s="48" t="str">
        <f>$G$10</f>
        <v>SUBTRAN</v>
      </c>
      <c r="H4471" s="53">
        <f t="shared" ref="H4471:AE4471" ca="1" si="6482">+H4394+H4462</f>
        <v>3187784.5202452042</v>
      </c>
      <c r="I4471" s="53">
        <f t="shared" ca="1" si="6482"/>
        <v>-299944.92255507328</v>
      </c>
      <c r="J4471" s="53">
        <f t="shared" ref="J4471:K4471" ca="1" si="6483">+J4394+J4462</f>
        <v>-4024.0652519331038</v>
      </c>
      <c r="K4471" s="53">
        <f t="shared" ca="1" si="6483"/>
        <v>-11813.801577172631</v>
      </c>
      <c r="L4471" s="53">
        <f t="shared" ca="1" si="6482"/>
        <v>633773.98735815298</v>
      </c>
      <c r="M4471" s="53">
        <f t="shared" ca="1" si="6482"/>
        <v>4553.0215604900332</v>
      </c>
      <c r="N4471" s="53">
        <f t="shared" ca="1" si="6482"/>
        <v>-2811.0183907039341</v>
      </c>
      <c r="O4471" s="53">
        <f t="shared" ca="1" si="6482"/>
        <v>635515.99052793917</v>
      </c>
      <c r="P4471" s="53">
        <f t="shared" ca="1" si="6482"/>
        <v>323948.93580602232</v>
      </c>
      <c r="Q4471" s="53">
        <f t="shared" ca="1" si="6482"/>
        <v>127639.24464064668</v>
      </c>
      <c r="R4471" s="53">
        <f t="shared" ca="1" si="6482"/>
        <v>22534.573908630297</v>
      </c>
      <c r="S4471" s="53">
        <f t="shared" ca="1" si="6482"/>
        <v>0</v>
      </c>
      <c r="T4471" s="53">
        <f t="shared" ca="1" si="6482"/>
        <v>474122.75435529923</v>
      </c>
      <c r="U4471" s="53">
        <f t="shared" ca="1" si="6482"/>
        <v>9202.7803218824029</v>
      </c>
      <c r="V4471" s="53">
        <f t="shared" ca="1" si="6482"/>
        <v>468497.31566969462</v>
      </c>
      <c r="W4471" s="53">
        <f t="shared" ca="1" si="6482"/>
        <v>1807030.0870629863</v>
      </c>
      <c r="X4471" s="53">
        <f t="shared" ca="1" si="6482"/>
        <v>2.3183623818387109E-152</v>
      </c>
      <c r="Y4471" s="53">
        <f t="shared" ca="1" si="6482"/>
        <v>2284730.1830545641</v>
      </c>
      <c r="Z4471" s="53">
        <f t="shared" ca="1" si="6482"/>
        <v>106162.45163252439</v>
      </c>
      <c r="AA4471" s="53">
        <f t="shared" ca="1" si="6482"/>
        <v>1280.3684780822559</v>
      </c>
      <c r="AB4471" s="53">
        <f t="shared" ca="1" si="6482"/>
        <v>107442.82011060663</v>
      </c>
      <c r="AC4471" s="53">
        <f t="shared" ca="1" si="6482"/>
        <v>1755.5615809749297</v>
      </c>
      <c r="AD4471" s="53">
        <f t="shared" ca="1" si="6482"/>
        <v>0</v>
      </c>
      <c r="AE4471" s="53">
        <f t="shared" ca="1" si="6482"/>
        <v>0</v>
      </c>
    </row>
    <row r="4472" spans="1:31" hidden="1" outlineLevel="1">
      <c r="E4472" s="9"/>
      <c r="F4472" s="99"/>
      <c r="G4472" s="48" t="str">
        <f>$G$11</f>
        <v>DISTPRI</v>
      </c>
      <c r="H4472" s="53">
        <f t="shared" ref="H4472:AE4472" ca="1" si="6484">+H4395+H4463</f>
        <v>6637519.9050246859</v>
      </c>
      <c r="I4472" s="53">
        <f t="shared" ca="1" si="6484"/>
        <v>-1191758.6669536377</v>
      </c>
      <c r="J4472" s="53">
        <f t="shared" ref="J4472:K4472" ca="1" si="6485">+J4395+J4463</f>
        <v>-8404.9383440191177</v>
      </c>
      <c r="K4472" s="53">
        <f t="shared" ca="1" si="6485"/>
        <v>-26531.971963703494</v>
      </c>
      <c r="L4472" s="53">
        <f t="shared" ca="1" si="6484"/>
        <v>3256204.9293046561</v>
      </c>
      <c r="M4472" s="53">
        <f t="shared" ca="1" si="6484"/>
        <v>21254.264926936685</v>
      </c>
      <c r="N4472" s="53">
        <f t="shared" ca="1" si="6484"/>
        <v>0</v>
      </c>
      <c r="O4472" s="53">
        <f t="shared" ca="1" si="6484"/>
        <v>3277459.1942315926</v>
      </c>
      <c r="P4472" s="53">
        <f t="shared" ca="1" si="6484"/>
        <v>1511675.5096555399</v>
      </c>
      <c r="Q4472" s="53">
        <f t="shared" ca="1" si="6484"/>
        <v>538907.33480921783</v>
      </c>
      <c r="R4472" s="53">
        <f t="shared" ca="1" si="6484"/>
        <v>0</v>
      </c>
      <c r="S4472" s="53">
        <f t="shared" ca="1" si="6484"/>
        <v>0</v>
      </c>
      <c r="T4472" s="53">
        <f t="shared" ca="1" si="6484"/>
        <v>2050582.8444647565</v>
      </c>
      <c r="U4472" s="53">
        <f t="shared" ca="1" si="6484"/>
        <v>52396.266914948115</v>
      </c>
      <c r="V4472" s="53">
        <f t="shared" ca="1" si="6484"/>
        <v>1931589.3029310575</v>
      </c>
      <c r="W4472" s="53">
        <f t="shared" ca="1" si="6484"/>
        <v>-3.6752264375836909E-80</v>
      </c>
      <c r="X4472" s="53">
        <f t="shared" ca="1" si="6484"/>
        <v>3.6076493239798843E-152</v>
      </c>
      <c r="Y4472" s="53">
        <f t="shared" ca="1" si="6484"/>
        <v>1983985.5698460054</v>
      </c>
      <c r="Z4472" s="53">
        <f t="shared" ca="1" si="6484"/>
        <v>536355.81217964867</v>
      </c>
      <c r="AA4472" s="53">
        <f t="shared" ca="1" si="6484"/>
        <v>6681.2322837242227</v>
      </c>
      <c r="AB4472" s="53">
        <f t="shared" ca="1" si="6484"/>
        <v>543037.04446337302</v>
      </c>
      <c r="AC4472" s="53">
        <f t="shared" ca="1" si="6484"/>
        <v>9150.8292803423519</v>
      </c>
      <c r="AD4472" s="53">
        <f t="shared" ca="1" si="6484"/>
        <v>0</v>
      </c>
      <c r="AE4472" s="53">
        <f t="shared" ca="1" si="6484"/>
        <v>0</v>
      </c>
    </row>
    <row r="4473" spans="1:31" hidden="1" outlineLevel="1">
      <c r="E4473" s="9"/>
      <c r="F4473" s="99"/>
      <c r="G4473" s="48" t="str">
        <f>$G$12</f>
        <v>DISTSEC</v>
      </c>
      <c r="H4473" s="53">
        <f t="shared" ref="H4473:AE4473" ca="1" si="6486">+H4396+H4464</f>
        <v>1851844.1252674221</v>
      </c>
      <c r="I4473" s="53">
        <f t="shared" ca="1" si="6486"/>
        <v>-688511.16584999429</v>
      </c>
      <c r="J4473" s="53">
        <f t="shared" ref="J4473:K4473" ca="1" si="6487">+J4396+J4464</f>
        <v>-8388.9633788727151</v>
      </c>
      <c r="K4473" s="53">
        <f t="shared" ca="1" si="6487"/>
        <v>-20749.101542626722</v>
      </c>
      <c r="L4473" s="53">
        <f t="shared" ca="1" si="6486"/>
        <v>1509171.3123262022</v>
      </c>
      <c r="M4473" s="53">
        <f t="shared" ca="1" si="6486"/>
        <v>0</v>
      </c>
      <c r="N4473" s="53">
        <f t="shared" ca="1" si="6486"/>
        <v>0</v>
      </c>
      <c r="O4473" s="53">
        <f t="shared" ca="1" si="6486"/>
        <v>1509171.3123262022</v>
      </c>
      <c r="P4473" s="53">
        <f t="shared" ca="1" si="6486"/>
        <v>608133.85846354684</v>
      </c>
      <c r="Q4473" s="53">
        <f t="shared" ca="1" si="6486"/>
        <v>0</v>
      </c>
      <c r="R4473" s="53">
        <f t="shared" ca="1" si="6486"/>
        <v>0</v>
      </c>
      <c r="S4473" s="53">
        <f t="shared" ca="1" si="6486"/>
        <v>0</v>
      </c>
      <c r="T4473" s="53">
        <f t="shared" ca="1" si="6486"/>
        <v>608133.85846354684</v>
      </c>
      <c r="U4473" s="53">
        <f t="shared" ca="1" si="6486"/>
        <v>17110.26086553964</v>
      </c>
      <c r="V4473" s="53">
        <f t="shared" ca="1" si="6486"/>
        <v>4.0939914967447295E-123</v>
      </c>
      <c r="W4473" s="53">
        <f t="shared" ca="1" si="6486"/>
        <v>-1.3943201356146062E-81</v>
      </c>
      <c r="X4473" s="53">
        <f t="shared" ca="1" si="6486"/>
        <v>0</v>
      </c>
      <c r="Y4473" s="53">
        <f t="shared" ca="1" si="6486"/>
        <v>17110.26086553964</v>
      </c>
      <c r="Z4473" s="53">
        <f t="shared" ca="1" si="6486"/>
        <v>221022.95560456728</v>
      </c>
      <c r="AA4473" s="53">
        <f t="shared" ca="1" si="6486"/>
        <v>0</v>
      </c>
      <c r="AB4473" s="53">
        <f t="shared" ca="1" si="6486"/>
        <v>221022.95560456728</v>
      </c>
      <c r="AC4473" s="53">
        <f t="shared" ca="1" si="6486"/>
        <v>3374.1842032044315</v>
      </c>
      <c r="AD4473" s="53">
        <f t="shared" ca="1" si="6486"/>
        <v>170242.66242379797</v>
      </c>
      <c r="AE4473" s="53">
        <f t="shared" ca="1" si="6486"/>
        <v>40438.122151909767</v>
      </c>
    </row>
    <row r="4474" spans="1:31" hidden="1" outlineLevel="1">
      <c r="E4474" s="9"/>
      <c r="F4474" s="99"/>
      <c r="G4474" s="48" t="str">
        <f>$G$13</f>
        <v>ENERGY</v>
      </c>
      <c r="H4474" s="53">
        <f t="shared" ref="H4474:AE4474" ca="1" si="6488">+H4397+H4465</f>
        <v>-5386462.792689221</v>
      </c>
      <c r="I4474" s="53">
        <f t="shared" ca="1" si="6488"/>
        <v>1111142.7414963809</v>
      </c>
      <c r="J4474" s="53">
        <f t="shared" ref="J4474:K4474" ca="1" si="6489">+J4397+J4465</f>
        <v>20463.36164922794</v>
      </c>
      <c r="K4474" s="53">
        <f t="shared" ca="1" si="6489"/>
        <v>82770.627262541791</v>
      </c>
      <c r="L4474" s="53">
        <f t="shared" ca="1" si="6488"/>
        <v>218445.2543462927</v>
      </c>
      <c r="M4474" s="53">
        <f t="shared" ca="1" si="6488"/>
        <v>-364.50496071684501</v>
      </c>
      <c r="N4474" s="53">
        <f t="shared" ca="1" si="6488"/>
        <v>14679.353101597551</v>
      </c>
      <c r="O4474" s="53">
        <f t="shared" ca="1" si="6488"/>
        <v>232760.10248717715</v>
      </c>
      <c r="P4474" s="53">
        <f t="shared" ca="1" si="6488"/>
        <v>-124191.62648711917</v>
      </c>
      <c r="Q4474" s="53">
        <f t="shared" ca="1" si="6488"/>
        <v>-150928.63757120326</v>
      </c>
      <c r="R4474" s="53">
        <f t="shared" ca="1" si="6488"/>
        <v>-29061.11943295781</v>
      </c>
      <c r="S4474" s="53">
        <f t="shared" ca="1" si="6488"/>
        <v>1474.1407371826465</v>
      </c>
      <c r="T4474" s="53">
        <f t="shared" ca="1" si="6488"/>
        <v>-302707.24275409553</v>
      </c>
      <c r="U4474" s="53">
        <f t="shared" ca="1" si="6488"/>
        <v>16473.459317694655</v>
      </c>
      <c r="V4474" s="53">
        <f t="shared" ca="1" si="6488"/>
        <v>-778788.01881716074</v>
      </c>
      <c r="W4474" s="53">
        <f t="shared" ca="1" si="6488"/>
        <v>-4917317.8418781562</v>
      </c>
      <c r="X4474" s="53">
        <f t="shared" ca="1" si="6488"/>
        <v>-921102.92169036972</v>
      </c>
      <c r="Y4474" s="53">
        <f t="shared" ca="1" si="6488"/>
        <v>-6600735.3230679967</v>
      </c>
      <c r="Z4474" s="53">
        <f t="shared" ca="1" si="6488"/>
        <v>19999.705481213332</v>
      </c>
      <c r="AA4474" s="53">
        <f t="shared" ca="1" si="6488"/>
        <v>880.04128998380418</v>
      </c>
      <c r="AB4474" s="53">
        <f t="shared" ca="1" si="6488"/>
        <v>20879.746771197013</v>
      </c>
      <c r="AC4474" s="53">
        <f t="shared" ca="1" si="6488"/>
        <v>1114.8979298455929</v>
      </c>
      <c r="AD4474" s="53">
        <f t="shared" ca="1" si="6488"/>
        <v>37843.183315674542</v>
      </c>
      <c r="AE4474" s="53">
        <f t="shared" ca="1" si="6488"/>
        <v>10005.11222088714</v>
      </c>
    </row>
    <row r="4475" spans="1:31" hidden="1" outlineLevel="1">
      <c r="E4475" s="9"/>
      <c r="F4475" s="99"/>
      <c r="G4475" s="48" t="str">
        <f>$G$14</f>
        <v>CUSTOMER</v>
      </c>
      <c r="H4475" s="53">
        <f t="shared" ref="H4475:AE4475" ca="1" si="6490">+H4398+H4466</f>
        <v>4059025.0266880123</v>
      </c>
      <c r="I4475" s="53">
        <f t="shared" ca="1" si="6490"/>
        <v>-70920.299481991446</v>
      </c>
      <c r="J4475" s="53">
        <f t="shared" ref="J4475:K4475" ca="1" si="6491">+J4398+J4466</f>
        <v>213.3114912563471</v>
      </c>
      <c r="K4475" s="53">
        <f t="shared" ca="1" si="6491"/>
        <v>8504.357027815231</v>
      </c>
      <c r="L4475" s="53">
        <f t="shared" ca="1" si="6490"/>
        <v>763849.2033242546</v>
      </c>
      <c r="M4475" s="53">
        <f t="shared" ca="1" si="6490"/>
        <v>22279.041877583448</v>
      </c>
      <c r="N4475" s="53">
        <f t="shared" ca="1" si="6490"/>
        <v>-2362.5145493060022</v>
      </c>
      <c r="O4475" s="53">
        <f t="shared" ca="1" si="6490"/>
        <v>783765.73065253173</v>
      </c>
      <c r="P4475" s="53">
        <f t="shared" ca="1" si="6490"/>
        <v>46242.573823115927</v>
      </c>
      <c r="Q4475" s="53">
        <f t="shared" ca="1" si="6490"/>
        <v>25837.834675368176</v>
      </c>
      <c r="R4475" s="53">
        <f t="shared" ca="1" si="6490"/>
        <v>18653.139524768187</v>
      </c>
      <c r="S4475" s="53">
        <f t="shared" ca="1" si="6490"/>
        <v>-1926.9805889800493</v>
      </c>
      <c r="T4475" s="53">
        <f t="shared" ca="1" si="6490"/>
        <v>88806.567434272234</v>
      </c>
      <c r="U4475" s="53">
        <f t="shared" ca="1" si="6490"/>
        <v>247.02861579074732</v>
      </c>
      <c r="V4475" s="53">
        <f t="shared" ca="1" si="6490"/>
        <v>18810.977092557572</v>
      </c>
      <c r="W4475" s="53">
        <f t="shared" ca="1" si="6490"/>
        <v>32150.713042437892</v>
      </c>
      <c r="X4475" s="53">
        <f t="shared" ca="1" si="6490"/>
        <v>17135.570673910253</v>
      </c>
      <c r="Y4475" s="53">
        <f t="shared" ca="1" si="6490"/>
        <v>68344.289424696472</v>
      </c>
      <c r="Z4475" s="53">
        <f t="shared" ca="1" si="6490"/>
        <v>12282.287359210908</v>
      </c>
      <c r="AA4475" s="53">
        <f t="shared" ca="1" si="6490"/>
        <v>144.25774314725251</v>
      </c>
      <c r="AB4475" s="53">
        <f t="shared" ca="1" si="6490"/>
        <v>12426.545102358166</v>
      </c>
      <c r="AC4475" s="53">
        <f t="shared" ca="1" si="6490"/>
        <v>1545.5968204707133</v>
      </c>
      <c r="AD4475" s="53">
        <f t="shared" ca="1" si="6490"/>
        <v>2740305.6988512781</v>
      </c>
      <c r="AE4475" s="53">
        <f t="shared" ca="1" si="6490"/>
        <v>426033.22936533281</v>
      </c>
    </row>
    <row r="4476" spans="1:31" ht="15" collapsed="1">
      <c r="A4476" s="145" t="s">
        <v>512</v>
      </c>
      <c r="E4476" s="13">
        <f>+E4399+E4467</f>
        <v>40293783.87216071</v>
      </c>
      <c r="F4476" s="99"/>
      <c r="G4476" s="48" t="str">
        <f>$G$15</f>
        <v>TOTAL</v>
      </c>
      <c r="H4476" s="53">
        <f t="shared" ref="H4476:AE4476" ca="1" si="6492">+H4399+H4467</f>
        <v>40293783.872160807</v>
      </c>
      <c r="I4476" s="53">
        <f t="shared" ca="1" si="6492"/>
        <v>-841659.9031975735</v>
      </c>
      <c r="J4476" s="53">
        <f t="shared" ref="J4476:K4476" ca="1" si="6493">+J4399+J4467</f>
        <v>-11851.581978174307</v>
      </c>
      <c r="K4476" s="53">
        <f t="shared" ca="1" si="6493"/>
        <v>-6055.4491963868431</v>
      </c>
      <c r="L4476" s="53">
        <f t="shared" ca="1" si="6492"/>
        <v>13527010.48274168</v>
      </c>
      <c r="M4476" s="53">
        <f t="shared" ca="1" si="6492"/>
        <v>97117.561711880029</v>
      </c>
      <c r="N4476" s="53">
        <f t="shared" ca="1" si="6492"/>
        <v>9049.8632783241264</v>
      </c>
      <c r="O4476" s="53">
        <f t="shared" ca="1" si="6492"/>
        <v>13633177.90773188</v>
      </c>
      <c r="P4476" s="53">
        <f t="shared" ca="1" si="6492"/>
        <v>5733798.8374124067</v>
      </c>
      <c r="Q4476" s="53">
        <f t="shared" ca="1" si="6492"/>
        <v>1644434.0771696218</v>
      </c>
      <c r="R4476" s="53">
        <f t="shared" ca="1" si="6492"/>
        <v>151106.42103013821</v>
      </c>
      <c r="S4476" s="53">
        <f t="shared" ca="1" si="6492"/>
        <v>-3950.8213521335938</v>
      </c>
      <c r="T4476" s="53">
        <f t="shared" ca="1" si="6492"/>
        <v>7525388.5142600285</v>
      </c>
      <c r="U4476" s="53">
        <f t="shared" ca="1" si="6492"/>
        <v>228491.48614097806</v>
      </c>
      <c r="V4476" s="53">
        <f t="shared" ca="1" si="6492"/>
        <v>5670022.8852822306</v>
      </c>
      <c r="W4476" s="53">
        <f t="shared" ca="1" si="6492"/>
        <v>6227822.2331602667</v>
      </c>
      <c r="X4476" s="53">
        <f t="shared" ca="1" si="6492"/>
        <v>2109532.0927612167</v>
      </c>
      <c r="Y4476" s="53">
        <f t="shared" ca="1" si="6492"/>
        <v>14235868.697344668</v>
      </c>
      <c r="Z4476" s="53">
        <f t="shared" ca="1" si="6492"/>
        <v>2093359.4202423682</v>
      </c>
      <c r="AA4476" s="53">
        <f t="shared" ca="1" si="6492"/>
        <v>24684.158330574515</v>
      </c>
      <c r="AB4476" s="53">
        <f t="shared" ca="1" si="6492"/>
        <v>2118043.5785729433</v>
      </c>
      <c r="AC4476" s="53">
        <f t="shared" ca="1" si="6492"/>
        <v>37266.755310309542</v>
      </c>
      <c r="AD4476" s="53">
        <f t="shared" ca="1" si="6492"/>
        <v>3093171.1073750802</v>
      </c>
      <c r="AE4476" s="53">
        <f t="shared" ca="1" si="6492"/>
        <v>510434.24593794218</v>
      </c>
    </row>
    <row r="4477" spans="1:31">
      <c r="E4477" s="7"/>
      <c r="F4477" s="101"/>
      <c r="G4477" s="7"/>
      <c r="H4477" s="4"/>
      <c r="I4477" s="5"/>
      <c r="J4477" s="47"/>
      <c r="K4477" s="47"/>
      <c r="L4477" s="5"/>
      <c r="M4477" s="5"/>
      <c r="N4477" s="5"/>
      <c r="O4477" s="5"/>
      <c r="P4477" s="5"/>
      <c r="Q4477" s="5"/>
      <c r="R4477" s="5"/>
      <c r="S4477" s="5"/>
      <c r="T4477" s="5"/>
      <c r="U4477" s="5"/>
      <c r="V4477" s="5"/>
      <c r="W4477" s="5"/>
      <c r="X4477" s="5"/>
      <c r="Y4477" s="5"/>
      <c r="Z4477" s="5"/>
      <c r="AA4477" s="5"/>
      <c r="AB4477" s="5"/>
      <c r="AC4477" s="5"/>
      <c r="AD4477" s="5"/>
      <c r="AE4477" s="5"/>
    </row>
    <row r="4478" spans="1:31">
      <c r="B4478" s="97" t="s">
        <v>171</v>
      </c>
      <c r="H4478" s="10">
        <f t="shared" ref="H4478:AE4478" ca="1" si="6494">H4476/H885</f>
        <v>2.8630453728781004E-2</v>
      </c>
      <c r="I4478" s="10">
        <f t="shared" ca="1" si="6494"/>
        <v>-1.0637742008377182E-3</v>
      </c>
      <c r="J4478" s="10">
        <f t="shared" ref="J4478:K4478" ca="1" si="6495">J4476/J885</f>
        <v>-6.9688350737260776E-2</v>
      </c>
      <c r="K4478" s="10">
        <f t="shared" ca="1" si="6495"/>
        <v>-2.1210892535162201E-2</v>
      </c>
      <c r="L4478" s="10">
        <f t="shared" ca="1" si="6494"/>
        <v>7.2988998448138886E-2</v>
      </c>
      <c r="M4478" s="10">
        <f t="shared" ca="1" si="6494"/>
        <v>3.9441156286469901E-2</v>
      </c>
      <c r="N4478" s="10">
        <f t="shared" ca="1" si="6494"/>
        <v>8.379684107029467E-2</v>
      </c>
      <c r="O4478" s="10">
        <f t="shared" ca="1" si="6494"/>
        <v>7.2555581271112737E-2</v>
      </c>
      <c r="P4478" s="10">
        <f t="shared" ca="1" si="6494"/>
        <v>5.5759532402064008E-2</v>
      </c>
      <c r="Q4478" s="10">
        <f t="shared" ca="1" si="6494"/>
        <v>0.10173604206068675</v>
      </c>
      <c r="R4478" s="10">
        <f t="shared" ca="1" si="6494"/>
        <v>5.8820009253230755E-2</v>
      </c>
      <c r="S4478" s="10">
        <f t="shared" ca="1" si="6494"/>
        <v>-3.3074632055837445E-2</v>
      </c>
      <c r="T4478" s="10">
        <f t="shared" ca="1" si="6494"/>
        <v>6.1844219520348527E-2</v>
      </c>
      <c r="U4478" s="10">
        <f t="shared" ca="1" si="6494"/>
        <v>4.8108201547020495E-2</v>
      </c>
      <c r="V4478" s="10">
        <f t="shared" ca="1" si="6494"/>
        <v>9.8673529982961528E-2</v>
      </c>
      <c r="W4478" s="10">
        <f t="shared" ca="1" si="6494"/>
        <v>3.7914789327819935E-2</v>
      </c>
      <c r="X4478" s="10">
        <f t="shared" ca="1" si="6494"/>
        <v>7.8671636532191225E-2</v>
      </c>
      <c r="Y4478" s="10">
        <f t="shared" ca="1" si="6494"/>
        <v>5.6204993927645538E-2</v>
      </c>
      <c r="Z4478" s="10">
        <f t="shared" ca="1" si="6494"/>
        <v>7.3031163868496868E-2</v>
      </c>
      <c r="AA4478" s="10">
        <f t="shared" ca="1" si="6494"/>
        <v>4.8192618675776143E-2</v>
      </c>
      <c r="AB4478" s="10">
        <f t="shared" ca="1" si="6494"/>
        <v>7.2595113706976605E-2</v>
      </c>
      <c r="AC4478" s="10">
        <f t="shared" ca="1" si="6494"/>
        <v>9.5057642844653165E-2</v>
      </c>
      <c r="AD4478" s="10">
        <f t="shared" ca="1" si="6494"/>
        <v>0.15206906139241128</v>
      </c>
      <c r="AE4478" s="10">
        <f t="shared" ca="1" si="6494"/>
        <v>0.17352777038334449</v>
      </c>
    </row>
    <row r="4479" spans="1:31" s="147" customFormat="1" ht="13.5" thickBot="1">
      <c r="F4479" s="171"/>
      <c r="I4479" s="148"/>
      <c r="J4479" s="148"/>
      <c r="K4479" s="148"/>
      <c r="L4479" s="148"/>
      <c r="M4479" s="148"/>
      <c r="N4479" s="148"/>
      <c r="O4479" s="148"/>
      <c r="P4479" s="148"/>
      <c r="Q4479" s="148"/>
      <c r="R4479" s="148"/>
      <c r="S4479" s="148"/>
      <c r="T4479" s="148"/>
      <c r="U4479" s="148"/>
      <c r="V4479" s="148"/>
      <c r="W4479" s="148"/>
      <c r="X4479" s="148"/>
      <c r="Y4479" s="148"/>
      <c r="Z4479" s="148"/>
      <c r="AA4479" s="148"/>
      <c r="AB4479" s="148"/>
      <c r="AC4479" s="148"/>
      <c r="AD4479" s="148"/>
      <c r="AE4479" s="148"/>
    </row>
    <row r="4480" spans="1:31" ht="20.25" customHeight="1" thickTop="1">
      <c r="A4480" s="151" t="s">
        <v>20</v>
      </c>
      <c r="E4480" s="3"/>
      <c r="F4480" s="167"/>
      <c r="G4480" s="3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C4480" s="6"/>
      <c r="AD4480" s="6"/>
      <c r="AE4480" s="6"/>
    </row>
    <row r="4481" spans="4:31" hidden="1" outlineLevel="1">
      <c r="E4481" s="44"/>
      <c r="F4481" s="167" t="str">
        <f>F4488</f>
        <v>PROD_DEMAND</v>
      </c>
      <c r="G4481" s="48" t="str">
        <f>$G$8</f>
        <v>PRODUCTION</v>
      </c>
      <c r="H4481" s="4">
        <f t="shared" ref="H4481:H4528" si="6496">SUBTOTAL(9,I4481:AE4481)</f>
        <v>15681638.999999998</v>
      </c>
      <c r="I4481" s="5">
        <f t="shared" ref="I4481:N4481" si="6497">VLOOKUP(CONCATENATE($F4481," ",$G4481),AllocFactorMatrix,(I$4+1),FALSE)*$E4488</f>
        <v>8064611.0526919113</v>
      </c>
      <c r="J4481" s="47">
        <f t="shared" si="6497"/>
        <v>1804.1917390809595</v>
      </c>
      <c r="K4481" s="47">
        <f t="shared" si="6497"/>
        <v>3159.011090583112</v>
      </c>
      <c r="L4481" s="5">
        <f t="shared" si="6497"/>
        <v>1879598.5234148868</v>
      </c>
      <c r="M4481" s="5">
        <f t="shared" si="6497"/>
        <v>26154.589531373422</v>
      </c>
      <c r="N4481" s="5">
        <f t="shared" si="6497"/>
        <v>3642.6466466796692</v>
      </c>
      <c r="O4481" s="5">
        <f t="shared" ref="O4481:O4528" si="6498">SUBTOTAL(9,L4481:N4481)</f>
        <v>1909395.7595929399</v>
      </c>
      <c r="P4481" s="5">
        <f>VLOOKUP(CONCATENATE($F4481," ",$G4481),AllocFactorMatrix,(P$4+1),FALSE)*$E4488</f>
        <v>1117971.4968069892</v>
      </c>
      <c r="Q4481" s="5">
        <f>VLOOKUP(CONCATENATE($F4481," ",$G4481),AllocFactorMatrix,(Q$4+1),FALSE)*$E4488</f>
        <v>200630.02298473008</v>
      </c>
      <c r="R4481" s="5">
        <f>VLOOKUP(CONCATENATE($F4481," ",$G4481),AllocFactorMatrix,(R$4+1),FALSE)*$E4488</f>
        <v>40685.72126902474</v>
      </c>
      <c r="S4481" s="5">
        <f>VLOOKUP(CONCATENATE($F4481," ",$G4481),AllocFactorMatrix,(S$4+1),FALSE)*$E4488</f>
        <v>1545.0218662141942</v>
      </c>
      <c r="T4481" s="5">
        <f>SUBTOTAL(9,P4481:S4481)</f>
        <v>1360832.2629269583</v>
      </c>
      <c r="U4481" s="5">
        <f>VLOOKUP(CONCATENATE($F4481," ",$G4481),AllocFactorMatrix,(U$4+1),FALSE)*$E4488</f>
        <v>53022.973402986878</v>
      </c>
      <c r="V4481" s="5">
        <f>VLOOKUP(CONCATENATE($F4481," ",$G4481),AllocFactorMatrix,(V$4+1),FALSE)*$E4488</f>
        <v>715840.75903561641</v>
      </c>
      <c r="W4481" s="5">
        <f>VLOOKUP(CONCATENATE($F4481," ",$G4481),AllocFactorMatrix,(W$4+1),FALSE)*$E4488</f>
        <v>2737803.5434729457</v>
      </c>
      <c r="X4481" s="5">
        <f>VLOOKUP(CONCATENATE($F4481," ",$G4481),AllocFactorMatrix,(X$4+1),FALSE)*$E4488</f>
        <v>495978.50417977036</v>
      </c>
      <c r="Y4481" s="5">
        <f>SUBTOTAL(9,U4481:X4481)</f>
        <v>4002645.7800913192</v>
      </c>
      <c r="Z4481" s="5">
        <f>VLOOKUP(CONCATENATE($F4481," ",$G4481),AllocFactorMatrix,(Z$4+1),FALSE)*$E4488</f>
        <v>307295.89553905284</v>
      </c>
      <c r="AA4481" s="5">
        <f>VLOOKUP(CONCATENATE($F4481," ",$G4481),AllocFactorMatrix,(AA$4+1),FALSE)*$E4488</f>
        <v>6137.4872150838146</v>
      </c>
      <c r="AB4481" s="5">
        <f t="shared" ref="AB4481:AB4528" si="6499">SUBTOTAL(9,Z4481:AA4481)</f>
        <v>313433.38275413663</v>
      </c>
      <c r="AC4481" s="5">
        <f>VLOOKUP(CONCATENATE($F4481," ",$G4481),AllocFactorMatrix,(AC$4+1),FALSE)*$E4488</f>
        <v>4053.7300065483573</v>
      </c>
      <c r="AD4481" s="5">
        <f>VLOOKUP(CONCATENATE($F4481," ",$G4481),AllocFactorMatrix,(AD$4+1),FALSE)*$E4488</f>
        <v>18008.976731730552</v>
      </c>
      <c r="AE4481" s="5">
        <f>VLOOKUP(CONCATENATE($F4481," ",$G4481),AllocFactorMatrix,(AE$4+1),FALSE)*$E4488</f>
        <v>3694.8523747926724</v>
      </c>
    </row>
    <row r="4482" spans="4:31" hidden="1" outlineLevel="1">
      <c r="E4482" s="44"/>
      <c r="F4482" s="167" t="str">
        <f>F4488</f>
        <v>PROD_DEMAND</v>
      </c>
      <c r="G4482" s="48" t="str">
        <f>$G$9</f>
        <v>BULKTRAN</v>
      </c>
      <c r="H4482" s="4">
        <f t="shared" si="6496"/>
        <v>0</v>
      </c>
      <c r="I4482" s="5">
        <f t="shared" ref="I4482:N4482" si="6500">VLOOKUP(CONCATENATE($F4482," ",$G4482),AllocFactorMatrix,(I$4+1),FALSE)*$E4488</f>
        <v>0</v>
      </c>
      <c r="J4482" s="47">
        <f t="shared" si="6500"/>
        <v>0</v>
      </c>
      <c r="K4482" s="47">
        <f t="shared" si="6500"/>
        <v>0</v>
      </c>
      <c r="L4482" s="5">
        <f t="shared" si="6500"/>
        <v>0</v>
      </c>
      <c r="M4482" s="5">
        <f t="shared" si="6500"/>
        <v>0</v>
      </c>
      <c r="N4482" s="5">
        <f t="shared" si="6500"/>
        <v>0</v>
      </c>
      <c r="O4482" s="5">
        <f t="shared" si="6498"/>
        <v>0</v>
      </c>
      <c r="P4482" s="5">
        <f>VLOOKUP(CONCATENATE($F4482," ",$G4482),AllocFactorMatrix,(P$4+1),FALSE)*$E4488</f>
        <v>0</v>
      </c>
      <c r="Q4482" s="5">
        <f>VLOOKUP(CONCATENATE($F4482," ",$G4482),AllocFactorMatrix,(Q$4+1),FALSE)*$E4488</f>
        <v>0</v>
      </c>
      <c r="R4482" s="5">
        <f>VLOOKUP(CONCATENATE($F4482," ",$G4482),AllocFactorMatrix,(R$4+1),FALSE)*$E4488</f>
        <v>0</v>
      </c>
      <c r="S4482" s="5">
        <f>VLOOKUP(CONCATENATE($F4482," ",$G4482),AllocFactorMatrix,(S$4+1),FALSE)*$E4488</f>
        <v>0</v>
      </c>
      <c r="T4482" s="5">
        <f t="shared" ref="T4482:T4528" si="6501">SUBTOTAL(9,P4482:S4482)</f>
        <v>0</v>
      </c>
      <c r="U4482" s="5">
        <f>VLOOKUP(CONCATENATE($F4482," ",$G4482),AllocFactorMatrix,(U$4+1),FALSE)*$E4488</f>
        <v>0</v>
      </c>
      <c r="V4482" s="5">
        <f>VLOOKUP(CONCATENATE($F4482," ",$G4482),AllocFactorMatrix,(V$4+1),FALSE)*$E4488</f>
        <v>0</v>
      </c>
      <c r="W4482" s="5">
        <f>VLOOKUP(CONCATENATE($F4482," ",$G4482),AllocFactorMatrix,(W$4+1),FALSE)*$E4488</f>
        <v>0</v>
      </c>
      <c r="X4482" s="5">
        <f>VLOOKUP(CONCATENATE($F4482," ",$G4482),AllocFactorMatrix,(X$4+1),FALSE)*$E4488</f>
        <v>0</v>
      </c>
      <c r="Y4482" s="5">
        <f t="shared" ref="Y4482:Y4488" si="6502">SUBTOTAL(9,U4482:X4482)</f>
        <v>0</v>
      </c>
      <c r="Z4482" s="5">
        <f>VLOOKUP(CONCATENATE($F4482," ",$G4482),AllocFactorMatrix,(Z$4+1),FALSE)*$E4488</f>
        <v>0</v>
      </c>
      <c r="AA4482" s="5">
        <f>VLOOKUP(CONCATENATE($F4482," ",$G4482),AllocFactorMatrix,(AA$4+1),FALSE)*$E4488</f>
        <v>0</v>
      </c>
      <c r="AB4482" s="5">
        <f t="shared" si="6499"/>
        <v>0</v>
      </c>
      <c r="AC4482" s="5">
        <f>VLOOKUP(CONCATENATE($F4482," ",$G4482),AllocFactorMatrix,(AC$4+1),FALSE)*$E4488</f>
        <v>0</v>
      </c>
      <c r="AD4482" s="5">
        <f>VLOOKUP(CONCATENATE($F4482," ",$G4482),AllocFactorMatrix,(AD$4+1),FALSE)*$E4488</f>
        <v>0</v>
      </c>
      <c r="AE4482" s="5">
        <f>VLOOKUP(CONCATENATE($F4482," ",$G4482),AllocFactorMatrix,(AE$4+1),FALSE)*$E4488</f>
        <v>0</v>
      </c>
    </row>
    <row r="4483" spans="4:31" hidden="1" outlineLevel="1">
      <c r="E4483" s="44"/>
      <c r="F4483" s="167" t="str">
        <f>F4488</f>
        <v>PROD_DEMAND</v>
      </c>
      <c r="G4483" s="48" t="str">
        <f>$G$10</f>
        <v>SUBTRAN</v>
      </c>
      <c r="H4483" s="4">
        <f t="shared" si="6496"/>
        <v>0</v>
      </c>
      <c r="I4483" s="5">
        <f t="shared" ref="I4483:N4483" si="6503">VLOOKUP(CONCATENATE($F4483," ",$G4483),AllocFactorMatrix,(I$4+1),FALSE)*$E4488</f>
        <v>0</v>
      </c>
      <c r="J4483" s="47">
        <f t="shared" si="6503"/>
        <v>0</v>
      </c>
      <c r="K4483" s="47">
        <f t="shared" si="6503"/>
        <v>0</v>
      </c>
      <c r="L4483" s="5">
        <f t="shared" si="6503"/>
        <v>0</v>
      </c>
      <c r="M4483" s="5">
        <f t="shared" si="6503"/>
        <v>0</v>
      </c>
      <c r="N4483" s="5">
        <f t="shared" si="6503"/>
        <v>0</v>
      </c>
      <c r="O4483" s="5">
        <f t="shared" si="6498"/>
        <v>0</v>
      </c>
      <c r="P4483" s="5">
        <f>VLOOKUP(CONCATENATE($F4483," ",$G4483),AllocFactorMatrix,(P$4+1),FALSE)*$E4488</f>
        <v>0</v>
      </c>
      <c r="Q4483" s="5">
        <f>VLOOKUP(CONCATENATE($F4483," ",$G4483),AllocFactorMatrix,(Q$4+1),FALSE)*$E4488</f>
        <v>0</v>
      </c>
      <c r="R4483" s="5">
        <f>VLOOKUP(CONCATENATE($F4483," ",$G4483),AllocFactorMatrix,(R$4+1),FALSE)*$E4488</f>
        <v>0</v>
      </c>
      <c r="S4483" s="5">
        <f>VLOOKUP(CONCATENATE($F4483," ",$G4483),AllocFactorMatrix,(S$4+1),FALSE)*$E4488</f>
        <v>0</v>
      </c>
      <c r="T4483" s="5">
        <f t="shared" si="6501"/>
        <v>0</v>
      </c>
      <c r="U4483" s="5">
        <f>VLOOKUP(CONCATENATE($F4483," ",$G4483),AllocFactorMatrix,(U$4+1),FALSE)*$E4488</f>
        <v>0</v>
      </c>
      <c r="V4483" s="5">
        <f>VLOOKUP(CONCATENATE($F4483," ",$G4483),AllocFactorMatrix,(V$4+1),FALSE)*$E4488</f>
        <v>0</v>
      </c>
      <c r="W4483" s="5">
        <f>VLOOKUP(CONCATENATE($F4483," ",$G4483),AllocFactorMatrix,(W$4+1),FALSE)*$E4488</f>
        <v>0</v>
      </c>
      <c r="X4483" s="5">
        <f>VLOOKUP(CONCATENATE($F4483," ",$G4483),AllocFactorMatrix,(X$4+1),FALSE)*$E4488</f>
        <v>0</v>
      </c>
      <c r="Y4483" s="5">
        <f t="shared" si="6502"/>
        <v>0</v>
      </c>
      <c r="Z4483" s="5">
        <f>VLOOKUP(CONCATENATE($F4483," ",$G4483),AllocFactorMatrix,(Z$4+1),FALSE)*$E4488</f>
        <v>0</v>
      </c>
      <c r="AA4483" s="5">
        <f>VLOOKUP(CONCATENATE($F4483," ",$G4483),AllocFactorMatrix,(AA$4+1),FALSE)*$E4488</f>
        <v>0</v>
      </c>
      <c r="AB4483" s="5">
        <f t="shared" si="6499"/>
        <v>0</v>
      </c>
      <c r="AC4483" s="5">
        <f>VLOOKUP(CONCATENATE($F4483," ",$G4483),AllocFactorMatrix,(AC$4+1),FALSE)*$E4488</f>
        <v>0</v>
      </c>
      <c r="AD4483" s="5">
        <f>VLOOKUP(CONCATENATE($F4483," ",$G4483),AllocFactorMatrix,(AD$4+1),FALSE)*$E4488</f>
        <v>0</v>
      </c>
      <c r="AE4483" s="5">
        <f>VLOOKUP(CONCATENATE($F4483," ",$G4483),AllocFactorMatrix,(AE$4+1),FALSE)*$E4488</f>
        <v>0</v>
      </c>
    </row>
    <row r="4484" spans="4:31" hidden="1" outlineLevel="1">
      <c r="E4484" s="44"/>
      <c r="F4484" s="167" t="str">
        <f>F4488</f>
        <v>PROD_DEMAND</v>
      </c>
      <c r="G4484" s="48" t="str">
        <f>$G$11</f>
        <v>DISTPRI</v>
      </c>
      <c r="H4484" s="4">
        <f t="shared" si="6496"/>
        <v>0</v>
      </c>
      <c r="I4484" s="5">
        <f t="shared" ref="I4484:N4484" si="6504">VLOOKUP(CONCATENATE($F4484," ",$G4484),AllocFactorMatrix,(I$4+1),FALSE)*$E4488</f>
        <v>0</v>
      </c>
      <c r="J4484" s="47">
        <f t="shared" si="6504"/>
        <v>0</v>
      </c>
      <c r="K4484" s="47">
        <f t="shared" si="6504"/>
        <v>0</v>
      </c>
      <c r="L4484" s="5">
        <f t="shared" si="6504"/>
        <v>0</v>
      </c>
      <c r="M4484" s="5">
        <f t="shared" si="6504"/>
        <v>0</v>
      </c>
      <c r="N4484" s="5">
        <f t="shared" si="6504"/>
        <v>0</v>
      </c>
      <c r="O4484" s="5">
        <f t="shared" si="6498"/>
        <v>0</v>
      </c>
      <c r="P4484" s="5">
        <f>VLOOKUP(CONCATENATE($F4484," ",$G4484),AllocFactorMatrix,(P$4+1),FALSE)*$E4488</f>
        <v>0</v>
      </c>
      <c r="Q4484" s="5">
        <f>VLOOKUP(CONCATENATE($F4484," ",$G4484),AllocFactorMatrix,(Q$4+1),FALSE)*$E4488</f>
        <v>0</v>
      </c>
      <c r="R4484" s="5">
        <f>VLOOKUP(CONCATENATE($F4484," ",$G4484),AllocFactorMatrix,(R$4+1),FALSE)*$E4488</f>
        <v>0</v>
      </c>
      <c r="S4484" s="5">
        <f>VLOOKUP(CONCATENATE($F4484," ",$G4484),AllocFactorMatrix,(S$4+1),FALSE)*$E4488</f>
        <v>0</v>
      </c>
      <c r="T4484" s="5">
        <f t="shared" si="6501"/>
        <v>0</v>
      </c>
      <c r="U4484" s="5">
        <f>VLOOKUP(CONCATENATE($F4484," ",$G4484),AllocFactorMatrix,(U$4+1),FALSE)*$E4488</f>
        <v>0</v>
      </c>
      <c r="V4484" s="5">
        <f>VLOOKUP(CONCATENATE($F4484," ",$G4484),AllocFactorMatrix,(V$4+1),FALSE)*$E4488</f>
        <v>0</v>
      </c>
      <c r="W4484" s="5">
        <f>VLOOKUP(CONCATENATE($F4484," ",$G4484),AllocFactorMatrix,(W$4+1),FALSE)*$E4488</f>
        <v>0</v>
      </c>
      <c r="X4484" s="5">
        <f>VLOOKUP(CONCATENATE($F4484," ",$G4484),AllocFactorMatrix,(X$4+1),FALSE)*$E4488</f>
        <v>0</v>
      </c>
      <c r="Y4484" s="5">
        <f t="shared" si="6502"/>
        <v>0</v>
      </c>
      <c r="Z4484" s="5">
        <f>VLOOKUP(CONCATENATE($F4484," ",$G4484),AllocFactorMatrix,(Z$4+1),FALSE)*$E4488</f>
        <v>0</v>
      </c>
      <c r="AA4484" s="5">
        <f>VLOOKUP(CONCATENATE($F4484," ",$G4484),AllocFactorMatrix,(AA$4+1),FALSE)*$E4488</f>
        <v>0</v>
      </c>
      <c r="AB4484" s="5">
        <f t="shared" si="6499"/>
        <v>0</v>
      </c>
      <c r="AC4484" s="5">
        <f>VLOOKUP(CONCATENATE($F4484," ",$G4484),AllocFactorMatrix,(AC$4+1),FALSE)*$E4488</f>
        <v>0</v>
      </c>
      <c r="AD4484" s="5">
        <f>VLOOKUP(CONCATENATE($F4484," ",$G4484),AllocFactorMatrix,(AD$4+1),FALSE)*$E4488</f>
        <v>0</v>
      </c>
      <c r="AE4484" s="5">
        <f>VLOOKUP(CONCATENATE($F4484," ",$G4484),AllocFactorMatrix,(AE$4+1),FALSE)*$E4488</f>
        <v>0</v>
      </c>
    </row>
    <row r="4485" spans="4:31" hidden="1" outlineLevel="1">
      <c r="E4485" s="44"/>
      <c r="F4485" s="167" t="str">
        <f>F4488</f>
        <v>PROD_DEMAND</v>
      </c>
      <c r="G4485" s="48" t="str">
        <f>$G$12</f>
        <v>DISTSEC</v>
      </c>
      <c r="H4485" s="4">
        <f t="shared" si="6496"/>
        <v>0</v>
      </c>
      <c r="I4485" s="5">
        <f t="shared" ref="I4485:N4485" si="6505">VLOOKUP(CONCATENATE($F4485," ",$G4485),AllocFactorMatrix,(I$4+1),FALSE)*$E4488</f>
        <v>0</v>
      </c>
      <c r="J4485" s="47">
        <f t="shared" si="6505"/>
        <v>0</v>
      </c>
      <c r="K4485" s="47">
        <f t="shared" si="6505"/>
        <v>0</v>
      </c>
      <c r="L4485" s="5">
        <f t="shared" si="6505"/>
        <v>0</v>
      </c>
      <c r="M4485" s="5">
        <f t="shared" si="6505"/>
        <v>0</v>
      </c>
      <c r="N4485" s="5">
        <f t="shared" si="6505"/>
        <v>0</v>
      </c>
      <c r="O4485" s="5">
        <f t="shared" si="6498"/>
        <v>0</v>
      </c>
      <c r="P4485" s="5">
        <f>VLOOKUP(CONCATENATE($F4485," ",$G4485),AllocFactorMatrix,(P$4+1),FALSE)*$E4488</f>
        <v>0</v>
      </c>
      <c r="Q4485" s="5">
        <f>VLOOKUP(CONCATENATE($F4485," ",$G4485),AllocFactorMatrix,(Q$4+1),FALSE)*$E4488</f>
        <v>0</v>
      </c>
      <c r="R4485" s="5">
        <f>VLOOKUP(CONCATENATE($F4485," ",$G4485),AllocFactorMatrix,(R$4+1),FALSE)*$E4488</f>
        <v>0</v>
      </c>
      <c r="S4485" s="5">
        <f>VLOOKUP(CONCATENATE($F4485," ",$G4485),AllocFactorMatrix,(S$4+1),FALSE)*$E4488</f>
        <v>0</v>
      </c>
      <c r="T4485" s="5">
        <f t="shared" si="6501"/>
        <v>0</v>
      </c>
      <c r="U4485" s="5">
        <f>VLOOKUP(CONCATENATE($F4485," ",$G4485),AllocFactorMatrix,(U$4+1),FALSE)*$E4488</f>
        <v>0</v>
      </c>
      <c r="V4485" s="5">
        <f>VLOOKUP(CONCATENATE($F4485," ",$G4485),AllocFactorMatrix,(V$4+1),FALSE)*$E4488</f>
        <v>0</v>
      </c>
      <c r="W4485" s="5">
        <f>VLOOKUP(CONCATENATE($F4485," ",$G4485),AllocFactorMatrix,(W$4+1),FALSE)*$E4488</f>
        <v>0</v>
      </c>
      <c r="X4485" s="5">
        <f>VLOOKUP(CONCATENATE($F4485," ",$G4485),AllocFactorMatrix,(X$4+1),FALSE)*$E4488</f>
        <v>0</v>
      </c>
      <c r="Y4485" s="5">
        <f t="shared" si="6502"/>
        <v>0</v>
      </c>
      <c r="Z4485" s="5">
        <f>VLOOKUP(CONCATENATE($F4485," ",$G4485),AllocFactorMatrix,(Z$4+1),FALSE)*$E4488</f>
        <v>0</v>
      </c>
      <c r="AA4485" s="5">
        <f>VLOOKUP(CONCATENATE($F4485," ",$G4485),AllocFactorMatrix,(AA$4+1),FALSE)*$E4488</f>
        <v>0</v>
      </c>
      <c r="AB4485" s="5">
        <f t="shared" si="6499"/>
        <v>0</v>
      </c>
      <c r="AC4485" s="5">
        <f>VLOOKUP(CONCATENATE($F4485," ",$G4485),AllocFactorMatrix,(AC$4+1),FALSE)*$E4488</f>
        <v>0</v>
      </c>
      <c r="AD4485" s="5">
        <f>VLOOKUP(CONCATENATE($F4485," ",$G4485),AllocFactorMatrix,(AD$4+1),FALSE)*$E4488</f>
        <v>0</v>
      </c>
      <c r="AE4485" s="5">
        <f>VLOOKUP(CONCATENATE($F4485," ",$G4485),AllocFactorMatrix,(AE$4+1),FALSE)*$E4488</f>
        <v>0</v>
      </c>
    </row>
    <row r="4486" spans="4:31" hidden="1" outlineLevel="1">
      <c r="E4486" s="44"/>
      <c r="F4486" s="167" t="str">
        <f>F4488</f>
        <v>PROD_DEMAND</v>
      </c>
      <c r="G4486" s="48" t="str">
        <f>$G$13</f>
        <v>ENERGY</v>
      </c>
      <c r="H4486" s="4">
        <f t="shared" si="6496"/>
        <v>0</v>
      </c>
      <c r="I4486" s="5">
        <f t="shared" ref="I4486:N4486" si="6506">VLOOKUP(CONCATENATE($F4486," ",$G4486),AllocFactorMatrix,(I$4+1),FALSE)*$E4488</f>
        <v>0</v>
      </c>
      <c r="J4486" s="47">
        <f t="shared" si="6506"/>
        <v>0</v>
      </c>
      <c r="K4486" s="47">
        <f t="shared" si="6506"/>
        <v>0</v>
      </c>
      <c r="L4486" s="5">
        <f t="shared" si="6506"/>
        <v>0</v>
      </c>
      <c r="M4486" s="5">
        <f t="shared" si="6506"/>
        <v>0</v>
      </c>
      <c r="N4486" s="5">
        <f t="shared" si="6506"/>
        <v>0</v>
      </c>
      <c r="O4486" s="5">
        <f t="shared" si="6498"/>
        <v>0</v>
      </c>
      <c r="P4486" s="5">
        <f>VLOOKUP(CONCATENATE($F4486," ",$G4486),AllocFactorMatrix,(P$4+1),FALSE)*$E4488</f>
        <v>0</v>
      </c>
      <c r="Q4486" s="5">
        <f>VLOOKUP(CONCATENATE($F4486," ",$G4486),AllocFactorMatrix,(Q$4+1),FALSE)*$E4488</f>
        <v>0</v>
      </c>
      <c r="R4486" s="5">
        <f>VLOOKUP(CONCATENATE($F4486," ",$G4486),AllocFactorMatrix,(R$4+1),FALSE)*$E4488</f>
        <v>0</v>
      </c>
      <c r="S4486" s="5">
        <f>VLOOKUP(CONCATENATE($F4486," ",$G4486),AllocFactorMatrix,(S$4+1),FALSE)*$E4488</f>
        <v>0</v>
      </c>
      <c r="T4486" s="5">
        <f t="shared" si="6501"/>
        <v>0</v>
      </c>
      <c r="U4486" s="5">
        <f>VLOOKUP(CONCATENATE($F4486," ",$G4486),AllocFactorMatrix,(U$4+1),FALSE)*$E4488</f>
        <v>0</v>
      </c>
      <c r="V4486" s="5">
        <f>VLOOKUP(CONCATENATE($F4486," ",$G4486),AllocFactorMatrix,(V$4+1),FALSE)*$E4488</f>
        <v>0</v>
      </c>
      <c r="W4486" s="5">
        <f>VLOOKUP(CONCATENATE($F4486," ",$G4486),AllocFactorMatrix,(W$4+1),FALSE)*$E4488</f>
        <v>0</v>
      </c>
      <c r="X4486" s="5">
        <f>VLOOKUP(CONCATENATE($F4486," ",$G4486),AllocFactorMatrix,(X$4+1),FALSE)*$E4488</f>
        <v>0</v>
      </c>
      <c r="Y4486" s="5">
        <f t="shared" si="6502"/>
        <v>0</v>
      </c>
      <c r="Z4486" s="5">
        <f>VLOOKUP(CONCATENATE($F4486," ",$G4486),AllocFactorMatrix,(Z$4+1),FALSE)*$E4488</f>
        <v>0</v>
      </c>
      <c r="AA4486" s="5">
        <f>VLOOKUP(CONCATENATE($F4486," ",$G4486),AllocFactorMatrix,(AA$4+1),FALSE)*$E4488</f>
        <v>0</v>
      </c>
      <c r="AB4486" s="5">
        <f t="shared" si="6499"/>
        <v>0</v>
      </c>
      <c r="AC4486" s="5">
        <f>VLOOKUP(CONCATENATE($F4486," ",$G4486),AllocFactorMatrix,(AC$4+1),FALSE)*$E4488</f>
        <v>0</v>
      </c>
      <c r="AD4486" s="5">
        <f>VLOOKUP(CONCATENATE($F4486," ",$G4486),AllocFactorMatrix,(AD$4+1),FALSE)*$E4488</f>
        <v>0</v>
      </c>
      <c r="AE4486" s="5">
        <f>VLOOKUP(CONCATENATE($F4486," ",$G4486),AllocFactorMatrix,(AE$4+1),FALSE)*$E4488</f>
        <v>0</v>
      </c>
    </row>
    <row r="4487" spans="4:31" hidden="1" outlineLevel="1">
      <c r="E4487" s="44"/>
      <c r="F4487" s="167" t="str">
        <f>F4488</f>
        <v>PROD_DEMAND</v>
      </c>
      <c r="G4487" s="48" t="str">
        <f>$G$14</f>
        <v>CUSTOMER</v>
      </c>
      <c r="H4487" s="4">
        <f t="shared" si="6496"/>
        <v>0</v>
      </c>
      <c r="I4487" s="5">
        <f t="shared" ref="I4487:N4487" si="6507">VLOOKUP(CONCATENATE($F4487," ",$G4487),AllocFactorMatrix,(I$4+1),FALSE)*$E4488</f>
        <v>0</v>
      </c>
      <c r="J4487" s="47">
        <f t="shared" si="6507"/>
        <v>0</v>
      </c>
      <c r="K4487" s="47">
        <f t="shared" si="6507"/>
        <v>0</v>
      </c>
      <c r="L4487" s="5">
        <f t="shared" si="6507"/>
        <v>0</v>
      </c>
      <c r="M4487" s="5">
        <f t="shared" si="6507"/>
        <v>0</v>
      </c>
      <c r="N4487" s="5">
        <f t="shared" si="6507"/>
        <v>0</v>
      </c>
      <c r="O4487" s="5">
        <f t="shared" si="6498"/>
        <v>0</v>
      </c>
      <c r="P4487" s="5">
        <f>VLOOKUP(CONCATENATE($F4487," ",$G4487),AllocFactorMatrix,(P$4+1),FALSE)*$E4488</f>
        <v>0</v>
      </c>
      <c r="Q4487" s="5">
        <f>VLOOKUP(CONCATENATE($F4487," ",$G4487),AllocFactorMatrix,(Q$4+1),FALSE)*$E4488</f>
        <v>0</v>
      </c>
      <c r="R4487" s="5">
        <f>VLOOKUP(CONCATENATE($F4487," ",$G4487),AllocFactorMatrix,(R$4+1),FALSE)*$E4488</f>
        <v>0</v>
      </c>
      <c r="S4487" s="5">
        <f>VLOOKUP(CONCATENATE($F4487," ",$G4487),AllocFactorMatrix,(S$4+1),FALSE)*$E4488</f>
        <v>0</v>
      </c>
      <c r="T4487" s="5">
        <f t="shared" si="6501"/>
        <v>0</v>
      </c>
      <c r="U4487" s="5">
        <f>VLOOKUP(CONCATENATE($F4487," ",$G4487),AllocFactorMatrix,(U$4+1),FALSE)*$E4488</f>
        <v>0</v>
      </c>
      <c r="V4487" s="5">
        <f>VLOOKUP(CONCATENATE($F4487," ",$G4487),AllocFactorMatrix,(V$4+1),FALSE)*$E4488</f>
        <v>0</v>
      </c>
      <c r="W4487" s="5">
        <f>VLOOKUP(CONCATENATE($F4487," ",$G4487),AllocFactorMatrix,(W$4+1),FALSE)*$E4488</f>
        <v>0</v>
      </c>
      <c r="X4487" s="5">
        <f>VLOOKUP(CONCATENATE($F4487," ",$G4487),AllocFactorMatrix,(X$4+1),FALSE)*$E4488</f>
        <v>0</v>
      </c>
      <c r="Y4487" s="5">
        <f t="shared" si="6502"/>
        <v>0</v>
      </c>
      <c r="Z4487" s="5">
        <f>VLOOKUP(CONCATENATE($F4487," ",$G4487),AllocFactorMatrix,(Z$4+1),FALSE)*$E4488</f>
        <v>0</v>
      </c>
      <c r="AA4487" s="5">
        <f>VLOOKUP(CONCATENATE($F4487," ",$G4487),AllocFactorMatrix,(AA$4+1),FALSE)*$E4488</f>
        <v>0</v>
      </c>
      <c r="AB4487" s="5">
        <f t="shared" si="6499"/>
        <v>0</v>
      </c>
      <c r="AC4487" s="5">
        <f>VLOOKUP(CONCATENATE($F4487," ",$G4487),AllocFactorMatrix,(AC$4+1),FALSE)*$E4488</f>
        <v>0</v>
      </c>
      <c r="AD4487" s="5">
        <f>VLOOKUP(CONCATENATE($F4487," ",$G4487),AllocFactorMatrix,(AD$4+1),FALSE)*$E4488</f>
        <v>0</v>
      </c>
      <c r="AE4487" s="5">
        <f>VLOOKUP(CONCATENATE($F4487," ",$G4487),AllocFactorMatrix,(AE$4+1),FALSE)*$E4488</f>
        <v>0</v>
      </c>
    </row>
    <row r="4488" spans="4:31" collapsed="1">
      <c r="D4488" s="48" t="s">
        <v>129</v>
      </c>
      <c r="E4488" s="54">
        <v>15681639</v>
      </c>
      <c r="F4488" s="88" t="s">
        <v>27</v>
      </c>
      <c r="G4488" s="48" t="str">
        <f>$G$15</f>
        <v>TOTAL</v>
      </c>
      <c r="H4488" s="4">
        <f t="shared" si="6496"/>
        <v>15681638.999999998</v>
      </c>
      <c r="I4488" s="5">
        <f t="shared" ref="I4488:N4488" si="6508">VLOOKUP(CONCATENATE($F4488," ",$G4488),AllocFactorMatrix,(I$4+1),FALSE)*$E4488</f>
        <v>8064611.0526919113</v>
      </c>
      <c r="J4488" s="47">
        <f t="shared" si="6508"/>
        <v>1804.1917390809595</v>
      </c>
      <c r="K4488" s="47">
        <f t="shared" si="6508"/>
        <v>3159.011090583112</v>
      </c>
      <c r="L4488" s="5">
        <f t="shared" si="6508"/>
        <v>1879598.5234148868</v>
      </c>
      <c r="M4488" s="5">
        <f t="shared" si="6508"/>
        <v>26154.589531373422</v>
      </c>
      <c r="N4488" s="5">
        <f t="shared" si="6508"/>
        <v>3642.6466466796692</v>
      </c>
      <c r="O4488" s="5">
        <f t="shared" si="6498"/>
        <v>1909395.7595929399</v>
      </c>
      <c r="P4488" s="5">
        <f>VLOOKUP(CONCATENATE($F4488," ",$G4488),AllocFactorMatrix,(P$4+1),FALSE)*$E4488</f>
        <v>1117971.4968069892</v>
      </c>
      <c r="Q4488" s="5">
        <f>VLOOKUP(CONCATENATE($F4488," ",$G4488),AllocFactorMatrix,(Q$4+1),FALSE)*$E4488</f>
        <v>200630.02298473008</v>
      </c>
      <c r="R4488" s="5">
        <f>VLOOKUP(CONCATENATE($F4488," ",$G4488),AllocFactorMatrix,(R$4+1),FALSE)*$E4488</f>
        <v>40685.72126902474</v>
      </c>
      <c r="S4488" s="5">
        <f>VLOOKUP(CONCATENATE($F4488," ",$G4488),AllocFactorMatrix,(S$4+1),FALSE)*$E4488</f>
        <v>1545.0218662141942</v>
      </c>
      <c r="T4488" s="5">
        <f t="shared" si="6501"/>
        <v>1360832.2629269583</v>
      </c>
      <c r="U4488" s="5">
        <f>VLOOKUP(CONCATENATE($F4488," ",$G4488),AllocFactorMatrix,(U$4+1),FALSE)*$E4488</f>
        <v>53022.973402986878</v>
      </c>
      <c r="V4488" s="5">
        <f>VLOOKUP(CONCATENATE($F4488," ",$G4488),AllocFactorMatrix,(V$4+1),FALSE)*$E4488</f>
        <v>715840.75903561641</v>
      </c>
      <c r="W4488" s="5">
        <f>VLOOKUP(CONCATENATE($F4488," ",$G4488),AllocFactorMatrix,(W$4+1),FALSE)*$E4488</f>
        <v>2737803.5434729457</v>
      </c>
      <c r="X4488" s="5">
        <f>VLOOKUP(CONCATENATE($F4488," ",$G4488),AllocFactorMatrix,(X$4+1),FALSE)*$E4488</f>
        <v>495978.50417977036</v>
      </c>
      <c r="Y4488" s="5">
        <f t="shared" si="6502"/>
        <v>4002645.7800913192</v>
      </c>
      <c r="Z4488" s="5">
        <f>VLOOKUP(CONCATENATE($F4488," ",$G4488),AllocFactorMatrix,(Z$4+1),FALSE)*$E4488</f>
        <v>307295.89553905284</v>
      </c>
      <c r="AA4488" s="5">
        <f>VLOOKUP(CONCATENATE($F4488," ",$G4488),AllocFactorMatrix,(AA$4+1),FALSE)*$E4488</f>
        <v>6137.4872150838146</v>
      </c>
      <c r="AB4488" s="5">
        <f t="shared" si="6499"/>
        <v>313433.38275413663</v>
      </c>
      <c r="AC4488" s="5">
        <f>VLOOKUP(CONCATENATE($F4488," ",$G4488),AllocFactorMatrix,(AC$4+1),FALSE)*$E4488</f>
        <v>4053.7300065483573</v>
      </c>
      <c r="AD4488" s="5">
        <f>VLOOKUP(CONCATENATE($F4488," ",$G4488),AllocFactorMatrix,(AD$4+1),FALSE)*$E4488</f>
        <v>18008.976731730552</v>
      </c>
      <c r="AE4488" s="5">
        <f>VLOOKUP(CONCATENATE($F4488," ",$G4488),AllocFactorMatrix,(AE$4+1),FALSE)*$E4488</f>
        <v>3694.8523747926724</v>
      </c>
    </row>
    <row r="4489" spans="4:31" hidden="1" outlineLevel="1">
      <c r="E4489" s="44"/>
      <c r="F4489" s="167" t="str">
        <f>F4496</f>
        <v>PROD_ENERGY</v>
      </c>
      <c r="G4489" s="48" t="str">
        <f>$G$8</f>
        <v>PRODUCTION</v>
      </c>
      <c r="H4489" s="4">
        <f t="shared" si="6496"/>
        <v>0</v>
      </c>
      <c r="I4489" s="5">
        <f t="shared" ref="I4489:N4489" si="6509">VLOOKUP(CONCATENATE($F4489," ",$G4489),AllocFactorMatrix,(I$4+1),FALSE)*$E4496</f>
        <v>0</v>
      </c>
      <c r="J4489" s="47">
        <f t="shared" si="6509"/>
        <v>0</v>
      </c>
      <c r="K4489" s="47">
        <f t="shared" si="6509"/>
        <v>0</v>
      </c>
      <c r="L4489" s="5">
        <f t="shared" si="6509"/>
        <v>0</v>
      </c>
      <c r="M4489" s="5">
        <f t="shared" si="6509"/>
        <v>0</v>
      </c>
      <c r="N4489" s="5">
        <f t="shared" si="6509"/>
        <v>0</v>
      </c>
      <c r="O4489" s="5">
        <f t="shared" si="6498"/>
        <v>0</v>
      </c>
      <c r="P4489" s="5">
        <f>VLOOKUP(CONCATENATE($F4489," ",$G4489),AllocFactorMatrix,(P$4+1),FALSE)*$E4496</f>
        <v>0</v>
      </c>
      <c r="Q4489" s="5">
        <f>VLOOKUP(CONCATENATE($F4489," ",$G4489),AllocFactorMatrix,(Q$4+1),FALSE)*$E4496</f>
        <v>0</v>
      </c>
      <c r="R4489" s="5">
        <f>VLOOKUP(CONCATENATE($F4489," ",$G4489),AllocFactorMatrix,(R$4+1),FALSE)*$E4496</f>
        <v>0</v>
      </c>
      <c r="S4489" s="5">
        <f>VLOOKUP(CONCATENATE($F4489," ",$G4489),AllocFactorMatrix,(S$4+1),FALSE)*$E4496</f>
        <v>0</v>
      </c>
      <c r="T4489" s="5">
        <f t="shared" si="6501"/>
        <v>0</v>
      </c>
      <c r="U4489" s="5">
        <f>VLOOKUP(CONCATENATE($F4489," ",$G4489),AllocFactorMatrix,(U$4+1),FALSE)*$E4496</f>
        <v>0</v>
      </c>
      <c r="V4489" s="5">
        <f>VLOOKUP(CONCATENATE($F4489," ",$G4489),AllocFactorMatrix,(V$4+1),FALSE)*$E4496</f>
        <v>0</v>
      </c>
      <c r="W4489" s="5">
        <f>VLOOKUP(CONCATENATE($F4489," ",$G4489),AllocFactorMatrix,(W$4+1),FALSE)*$E4496</f>
        <v>0</v>
      </c>
      <c r="X4489" s="5">
        <f>VLOOKUP(CONCATENATE($F4489," ",$G4489),AllocFactorMatrix,(X$4+1),FALSE)*$E4496</f>
        <v>0</v>
      </c>
      <c r="Y4489" s="5">
        <f>SUBTOTAL(9,U4489:X4489)</f>
        <v>0</v>
      </c>
      <c r="Z4489" s="5">
        <f>VLOOKUP(CONCATENATE($F4489," ",$G4489),AllocFactorMatrix,(Z$4+1),FALSE)*$E4496</f>
        <v>0</v>
      </c>
      <c r="AA4489" s="5">
        <f>VLOOKUP(CONCATENATE($F4489," ",$G4489),AllocFactorMatrix,(AA$4+1),FALSE)*$E4496</f>
        <v>0</v>
      </c>
      <c r="AB4489" s="5">
        <f t="shared" si="6499"/>
        <v>0</v>
      </c>
      <c r="AC4489" s="5">
        <f>VLOOKUP(CONCATENATE($F4489," ",$G4489),AllocFactorMatrix,(AC$4+1),FALSE)*$E4496</f>
        <v>0</v>
      </c>
      <c r="AD4489" s="5">
        <f>VLOOKUP(CONCATENATE($F4489," ",$G4489),AllocFactorMatrix,(AD$4+1),FALSE)*$E4496</f>
        <v>0</v>
      </c>
      <c r="AE4489" s="5">
        <f>VLOOKUP(CONCATENATE($F4489," ",$G4489),AllocFactorMatrix,(AE$4+1),FALSE)*$E4496</f>
        <v>0</v>
      </c>
    </row>
    <row r="4490" spans="4:31" hidden="1" outlineLevel="1">
      <c r="E4490" s="44"/>
      <c r="F4490" s="167" t="str">
        <f>F4496</f>
        <v>PROD_ENERGY</v>
      </c>
      <c r="G4490" s="48" t="str">
        <f>$G$9</f>
        <v>BULKTRAN</v>
      </c>
      <c r="H4490" s="4">
        <f t="shared" si="6496"/>
        <v>0</v>
      </c>
      <c r="I4490" s="5">
        <f t="shared" ref="I4490:N4490" si="6510">VLOOKUP(CONCATENATE($F4490," ",$G4490),AllocFactorMatrix,(I$4+1),FALSE)*$E4496</f>
        <v>0</v>
      </c>
      <c r="J4490" s="47">
        <f t="shared" si="6510"/>
        <v>0</v>
      </c>
      <c r="K4490" s="47">
        <f t="shared" si="6510"/>
        <v>0</v>
      </c>
      <c r="L4490" s="5">
        <f t="shared" si="6510"/>
        <v>0</v>
      </c>
      <c r="M4490" s="5">
        <f t="shared" si="6510"/>
        <v>0</v>
      </c>
      <c r="N4490" s="5">
        <f t="shared" si="6510"/>
        <v>0</v>
      </c>
      <c r="O4490" s="5">
        <f t="shared" si="6498"/>
        <v>0</v>
      </c>
      <c r="P4490" s="5">
        <f>VLOOKUP(CONCATENATE($F4490," ",$G4490),AllocFactorMatrix,(P$4+1),FALSE)*$E4496</f>
        <v>0</v>
      </c>
      <c r="Q4490" s="5">
        <f>VLOOKUP(CONCATENATE($F4490," ",$G4490),AllocFactorMatrix,(Q$4+1),FALSE)*$E4496</f>
        <v>0</v>
      </c>
      <c r="R4490" s="5">
        <f>VLOOKUP(CONCATENATE($F4490," ",$G4490),AllocFactorMatrix,(R$4+1),FALSE)*$E4496</f>
        <v>0</v>
      </c>
      <c r="S4490" s="5">
        <f>VLOOKUP(CONCATENATE($F4490," ",$G4490),AllocFactorMatrix,(S$4+1),FALSE)*$E4496</f>
        <v>0</v>
      </c>
      <c r="T4490" s="5">
        <f t="shared" si="6501"/>
        <v>0</v>
      </c>
      <c r="U4490" s="5">
        <f>VLOOKUP(CONCATENATE($F4490," ",$G4490),AllocFactorMatrix,(U$4+1),FALSE)*$E4496</f>
        <v>0</v>
      </c>
      <c r="V4490" s="5">
        <f>VLOOKUP(CONCATENATE($F4490," ",$G4490),AllocFactorMatrix,(V$4+1),FALSE)*$E4496</f>
        <v>0</v>
      </c>
      <c r="W4490" s="5">
        <f>VLOOKUP(CONCATENATE($F4490," ",$G4490),AllocFactorMatrix,(W$4+1),FALSE)*$E4496</f>
        <v>0</v>
      </c>
      <c r="X4490" s="5">
        <f>VLOOKUP(CONCATENATE($F4490," ",$G4490),AllocFactorMatrix,(X$4+1),FALSE)*$E4496</f>
        <v>0</v>
      </c>
      <c r="Y4490" s="5">
        <f t="shared" ref="Y4490:Y4496" si="6511">SUBTOTAL(9,U4490:X4490)</f>
        <v>0</v>
      </c>
      <c r="Z4490" s="5">
        <f>VLOOKUP(CONCATENATE($F4490," ",$G4490),AllocFactorMatrix,(Z$4+1),FALSE)*$E4496</f>
        <v>0</v>
      </c>
      <c r="AA4490" s="5">
        <f>VLOOKUP(CONCATENATE($F4490," ",$G4490),AllocFactorMatrix,(AA$4+1),FALSE)*$E4496</f>
        <v>0</v>
      </c>
      <c r="AB4490" s="5">
        <f t="shared" si="6499"/>
        <v>0</v>
      </c>
      <c r="AC4490" s="5">
        <f>VLOOKUP(CONCATENATE($F4490," ",$G4490),AllocFactorMatrix,(AC$4+1),FALSE)*$E4496</f>
        <v>0</v>
      </c>
      <c r="AD4490" s="5">
        <f>VLOOKUP(CONCATENATE($F4490," ",$G4490),AllocFactorMatrix,(AD$4+1),FALSE)*$E4496</f>
        <v>0</v>
      </c>
      <c r="AE4490" s="5">
        <f>VLOOKUP(CONCATENATE($F4490," ",$G4490),AllocFactorMatrix,(AE$4+1),FALSE)*$E4496</f>
        <v>0</v>
      </c>
    </row>
    <row r="4491" spans="4:31" hidden="1" outlineLevel="1">
      <c r="E4491" s="44"/>
      <c r="F4491" s="167" t="str">
        <f>F4496</f>
        <v>PROD_ENERGY</v>
      </c>
      <c r="G4491" s="48" t="str">
        <f>$G$10</f>
        <v>SUBTRAN</v>
      </c>
      <c r="H4491" s="4">
        <f t="shared" si="6496"/>
        <v>0</v>
      </c>
      <c r="I4491" s="5">
        <f t="shared" ref="I4491:N4491" si="6512">VLOOKUP(CONCATENATE($F4491," ",$G4491),AllocFactorMatrix,(I$4+1),FALSE)*$E4496</f>
        <v>0</v>
      </c>
      <c r="J4491" s="47">
        <f t="shared" si="6512"/>
        <v>0</v>
      </c>
      <c r="K4491" s="47">
        <f t="shared" si="6512"/>
        <v>0</v>
      </c>
      <c r="L4491" s="5">
        <f t="shared" si="6512"/>
        <v>0</v>
      </c>
      <c r="M4491" s="5">
        <f t="shared" si="6512"/>
        <v>0</v>
      </c>
      <c r="N4491" s="5">
        <f t="shared" si="6512"/>
        <v>0</v>
      </c>
      <c r="O4491" s="5">
        <f t="shared" si="6498"/>
        <v>0</v>
      </c>
      <c r="P4491" s="5">
        <f>VLOOKUP(CONCATENATE($F4491," ",$G4491),AllocFactorMatrix,(P$4+1),FALSE)*$E4496</f>
        <v>0</v>
      </c>
      <c r="Q4491" s="5">
        <f>VLOOKUP(CONCATENATE($F4491," ",$G4491),AllocFactorMatrix,(Q$4+1),FALSE)*$E4496</f>
        <v>0</v>
      </c>
      <c r="R4491" s="5">
        <f>VLOOKUP(CONCATENATE($F4491," ",$G4491),AllocFactorMatrix,(R$4+1),FALSE)*$E4496</f>
        <v>0</v>
      </c>
      <c r="S4491" s="5">
        <f>VLOOKUP(CONCATENATE($F4491," ",$G4491),AllocFactorMatrix,(S$4+1),FALSE)*$E4496</f>
        <v>0</v>
      </c>
      <c r="T4491" s="5">
        <f t="shared" si="6501"/>
        <v>0</v>
      </c>
      <c r="U4491" s="5">
        <f>VLOOKUP(CONCATENATE($F4491," ",$G4491),AllocFactorMatrix,(U$4+1),FALSE)*$E4496</f>
        <v>0</v>
      </c>
      <c r="V4491" s="5">
        <f>VLOOKUP(CONCATENATE($F4491," ",$G4491),AllocFactorMatrix,(V$4+1),FALSE)*$E4496</f>
        <v>0</v>
      </c>
      <c r="W4491" s="5">
        <f>VLOOKUP(CONCATENATE($F4491," ",$G4491),AllocFactorMatrix,(W$4+1),FALSE)*$E4496</f>
        <v>0</v>
      </c>
      <c r="X4491" s="5">
        <f>VLOOKUP(CONCATENATE($F4491," ",$G4491),AllocFactorMatrix,(X$4+1),FALSE)*$E4496</f>
        <v>0</v>
      </c>
      <c r="Y4491" s="5">
        <f t="shared" si="6511"/>
        <v>0</v>
      </c>
      <c r="Z4491" s="5">
        <f>VLOOKUP(CONCATENATE($F4491," ",$G4491),AllocFactorMatrix,(Z$4+1),FALSE)*$E4496</f>
        <v>0</v>
      </c>
      <c r="AA4491" s="5">
        <f>VLOOKUP(CONCATENATE($F4491," ",$G4491),AllocFactorMatrix,(AA$4+1),FALSE)*$E4496</f>
        <v>0</v>
      </c>
      <c r="AB4491" s="5">
        <f t="shared" si="6499"/>
        <v>0</v>
      </c>
      <c r="AC4491" s="5">
        <f>VLOOKUP(CONCATENATE($F4491," ",$G4491),AllocFactorMatrix,(AC$4+1),FALSE)*$E4496</f>
        <v>0</v>
      </c>
      <c r="AD4491" s="5">
        <f>VLOOKUP(CONCATENATE($F4491," ",$G4491),AllocFactorMatrix,(AD$4+1),FALSE)*$E4496</f>
        <v>0</v>
      </c>
      <c r="AE4491" s="5">
        <f>VLOOKUP(CONCATENATE($F4491," ",$G4491),AllocFactorMatrix,(AE$4+1),FALSE)*$E4496</f>
        <v>0</v>
      </c>
    </row>
    <row r="4492" spans="4:31" hidden="1" outlineLevel="1">
      <c r="E4492" s="44"/>
      <c r="F4492" s="167" t="str">
        <f>F4496</f>
        <v>PROD_ENERGY</v>
      </c>
      <c r="G4492" s="48" t="str">
        <f>$G$11</f>
        <v>DISTPRI</v>
      </c>
      <c r="H4492" s="4">
        <f t="shared" si="6496"/>
        <v>0</v>
      </c>
      <c r="I4492" s="5">
        <f t="shared" ref="I4492:N4492" si="6513">VLOOKUP(CONCATENATE($F4492," ",$G4492),AllocFactorMatrix,(I$4+1),FALSE)*$E4496</f>
        <v>0</v>
      </c>
      <c r="J4492" s="47">
        <f t="shared" si="6513"/>
        <v>0</v>
      </c>
      <c r="K4492" s="47">
        <f t="shared" si="6513"/>
        <v>0</v>
      </c>
      <c r="L4492" s="5">
        <f t="shared" si="6513"/>
        <v>0</v>
      </c>
      <c r="M4492" s="5">
        <f t="shared" si="6513"/>
        <v>0</v>
      </c>
      <c r="N4492" s="5">
        <f t="shared" si="6513"/>
        <v>0</v>
      </c>
      <c r="O4492" s="5">
        <f t="shared" si="6498"/>
        <v>0</v>
      </c>
      <c r="P4492" s="5">
        <f>VLOOKUP(CONCATENATE($F4492," ",$G4492),AllocFactorMatrix,(P$4+1),FALSE)*$E4496</f>
        <v>0</v>
      </c>
      <c r="Q4492" s="5">
        <f>VLOOKUP(CONCATENATE($F4492," ",$G4492),AllocFactorMatrix,(Q$4+1),FALSE)*$E4496</f>
        <v>0</v>
      </c>
      <c r="R4492" s="5">
        <f>VLOOKUP(CONCATENATE($F4492," ",$G4492),AllocFactorMatrix,(R$4+1),FALSE)*$E4496</f>
        <v>0</v>
      </c>
      <c r="S4492" s="5">
        <f>VLOOKUP(CONCATENATE($F4492," ",$G4492),AllocFactorMatrix,(S$4+1),FALSE)*$E4496</f>
        <v>0</v>
      </c>
      <c r="T4492" s="5">
        <f t="shared" si="6501"/>
        <v>0</v>
      </c>
      <c r="U4492" s="5">
        <f>VLOOKUP(CONCATENATE($F4492," ",$G4492),AllocFactorMatrix,(U$4+1),FALSE)*$E4496</f>
        <v>0</v>
      </c>
      <c r="V4492" s="5">
        <f>VLOOKUP(CONCATENATE($F4492," ",$G4492),AllocFactorMatrix,(V$4+1),FALSE)*$E4496</f>
        <v>0</v>
      </c>
      <c r="W4492" s="5">
        <f>VLOOKUP(CONCATENATE($F4492," ",$G4492),AllocFactorMatrix,(W$4+1),FALSE)*$E4496</f>
        <v>0</v>
      </c>
      <c r="X4492" s="5">
        <f>VLOOKUP(CONCATENATE($F4492," ",$G4492),AllocFactorMatrix,(X$4+1),FALSE)*$E4496</f>
        <v>0</v>
      </c>
      <c r="Y4492" s="5">
        <f t="shared" si="6511"/>
        <v>0</v>
      </c>
      <c r="Z4492" s="5">
        <f>VLOOKUP(CONCATENATE($F4492," ",$G4492),AllocFactorMatrix,(Z$4+1),FALSE)*$E4496</f>
        <v>0</v>
      </c>
      <c r="AA4492" s="5">
        <f>VLOOKUP(CONCATENATE($F4492," ",$G4492),AllocFactorMatrix,(AA$4+1),FALSE)*$E4496</f>
        <v>0</v>
      </c>
      <c r="AB4492" s="5">
        <f t="shared" si="6499"/>
        <v>0</v>
      </c>
      <c r="AC4492" s="5">
        <f>VLOOKUP(CONCATENATE($F4492," ",$G4492),AllocFactorMatrix,(AC$4+1),FALSE)*$E4496</f>
        <v>0</v>
      </c>
      <c r="AD4492" s="5">
        <f>VLOOKUP(CONCATENATE($F4492," ",$G4492),AllocFactorMatrix,(AD$4+1),FALSE)*$E4496</f>
        <v>0</v>
      </c>
      <c r="AE4492" s="5">
        <f>VLOOKUP(CONCATENATE($F4492," ",$G4492),AllocFactorMatrix,(AE$4+1),FALSE)*$E4496</f>
        <v>0</v>
      </c>
    </row>
    <row r="4493" spans="4:31" hidden="1" outlineLevel="1">
      <c r="E4493" s="44"/>
      <c r="F4493" s="167" t="str">
        <f>F4496</f>
        <v>PROD_ENERGY</v>
      </c>
      <c r="G4493" s="48" t="str">
        <f>$G$12</f>
        <v>DISTSEC</v>
      </c>
      <c r="H4493" s="4">
        <f t="shared" si="6496"/>
        <v>0</v>
      </c>
      <c r="I4493" s="5">
        <f t="shared" ref="I4493:N4493" si="6514">VLOOKUP(CONCATENATE($F4493," ",$G4493),AllocFactorMatrix,(I$4+1),FALSE)*$E4496</f>
        <v>0</v>
      </c>
      <c r="J4493" s="47">
        <f t="shared" si="6514"/>
        <v>0</v>
      </c>
      <c r="K4493" s="47">
        <f t="shared" si="6514"/>
        <v>0</v>
      </c>
      <c r="L4493" s="5">
        <f t="shared" si="6514"/>
        <v>0</v>
      </c>
      <c r="M4493" s="5">
        <f t="shared" si="6514"/>
        <v>0</v>
      </c>
      <c r="N4493" s="5">
        <f t="shared" si="6514"/>
        <v>0</v>
      </c>
      <c r="O4493" s="5">
        <f t="shared" si="6498"/>
        <v>0</v>
      </c>
      <c r="P4493" s="5">
        <f>VLOOKUP(CONCATENATE($F4493," ",$G4493),AllocFactorMatrix,(P$4+1),FALSE)*$E4496</f>
        <v>0</v>
      </c>
      <c r="Q4493" s="5">
        <f>VLOOKUP(CONCATENATE($F4493," ",$G4493),AllocFactorMatrix,(Q$4+1),FALSE)*$E4496</f>
        <v>0</v>
      </c>
      <c r="R4493" s="5">
        <f>VLOOKUP(CONCATENATE($F4493," ",$G4493),AllocFactorMatrix,(R$4+1),FALSE)*$E4496</f>
        <v>0</v>
      </c>
      <c r="S4493" s="5">
        <f>VLOOKUP(CONCATENATE($F4493," ",$G4493),AllocFactorMatrix,(S$4+1),FALSE)*$E4496</f>
        <v>0</v>
      </c>
      <c r="T4493" s="5">
        <f t="shared" si="6501"/>
        <v>0</v>
      </c>
      <c r="U4493" s="5">
        <f>VLOOKUP(CONCATENATE($F4493," ",$G4493),AllocFactorMatrix,(U$4+1),FALSE)*$E4496</f>
        <v>0</v>
      </c>
      <c r="V4493" s="5">
        <f>VLOOKUP(CONCATENATE($F4493," ",$G4493),AllocFactorMatrix,(V$4+1),FALSE)*$E4496</f>
        <v>0</v>
      </c>
      <c r="W4493" s="5">
        <f>VLOOKUP(CONCATENATE($F4493," ",$G4493),AllocFactorMatrix,(W$4+1),FALSE)*$E4496</f>
        <v>0</v>
      </c>
      <c r="X4493" s="5">
        <f>VLOOKUP(CONCATENATE($F4493," ",$G4493),AllocFactorMatrix,(X$4+1),FALSE)*$E4496</f>
        <v>0</v>
      </c>
      <c r="Y4493" s="5">
        <f t="shared" si="6511"/>
        <v>0</v>
      </c>
      <c r="Z4493" s="5">
        <f>VLOOKUP(CONCATENATE($F4493," ",$G4493),AllocFactorMatrix,(Z$4+1),FALSE)*$E4496</f>
        <v>0</v>
      </c>
      <c r="AA4493" s="5">
        <f>VLOOKUP(CONCATENATE($F4493," ",$G4493),AllocFactorMatrix,(AA$4+1),FALSE)*$E4496</f>
        <v>0</v>
      </c>
      <c r="AB4493" s="5">
        <f t="shared" si="6499"/>
        <v>0</v>
      </c>
      <c r="AC4493" s="5">
        <f>VLOOKUP(CONCATENATE($F4493," ",$G4493),AllocFactorMatrix,(AC$4+1),FALSE)*$E4496</f>
        <v>0</v>
      </c>
      <c r="AD4493" s="5">
        <f>VLOOKUP(CONCATENATE($F4493," ",$G4493),AllocFactorMatrix,(AD$4+1),FALSE)*$E4496</f>
        <v>0</v>
      </c>
      <c r="AE4493" s="5">
        <f>VLOOKUP(CONCATENATE($F4493," ",$G4493),AllocFactorMatrix,(AE$4+1),FALSE)*$E4496</f>
        <v>0</v>
      </c>
    </row>
    <row r="4494" spans="4:31" hidden="1" outlineLevel="1">
      <c r="E4494" s="44"/>
      <c r="F4494" s="167" t="str">
        <f>F4496</f>
        <v>PROD_ENERGY</v>
      </c>
      <c r="G4494" s="48" t="str">
        <f>$G$13</f>
        <v>ENERGY</v>
      </c>
      <c r="H4494" s="4">
        <f t="shared" si="6496"/>
        <v>6272237.9999999972</v>
      </c>
      <c r="I4494" s="5">
        <f t="shared" ref="I4494:N4494" si="6515">VLOOKUP(CONCATENATE($F4494," ",$G4494),AllocFactorMatrix,(I$4+1),FALSE)*$E4496</f>
        <v>2453847.5475552361</v>
      </c>
      <c r="J4494" s="47">
        <f t="shared" si="6515"/>
        <v>392.68274286501259</v>
      </c>
      <c r="K4494" s="47">
        <f t="shared" si="6515"/>
        <v>1132.261643725494</v>
      </c>
      <c r="L4494" s="5">
        <f t="shared" si="6515"/>
        <v>707576.22656550433</v>
      </c>
      <c r="M4494" s="5">
        <f t="shared" si="6515"/>
        <v>9868.5828494959915</v>
      </c>
      <c r="N4494" s="5">
        <f t="shared" si="6515"/>
        <v>1379.6195186235989</v>
      </c>
      <c r="O4494" s="5">
        <f t="shared" si="6498"/>
        <v>718824.42893362395</v>
      </c>
      <c r="P4494" s="5">
        <f>VLOOKUP(CONCATENATE($F4494," ",$G4494),AllocFactorMatrix,(P$4+1),FALSE)*$E4496</f>
        <v>458727.03597106173</v>
      </c>
      <c r="Q4494" s="5">
        <f>VLOOKUP(CONCATENATE($F4494," ",$G4494),AllocFactorMatrix,(Q$4+1),FALSE)*$E4496</f>
        <v>81927.910999001178</v>
      </c>
      <c r="R4494" s="5">
        <f>VLOOKUP(CONCATENATE($F4494," ",$G4494),AllocFactorMatrix,(R$4+1),FALSE)*$E4496</f>
        <v>16683.523005744286</v>
      </c>
      <c r="S4494" s="5">
        <f>VLOOKUP(CONCATENATE($F4494," ",$G4494),AllocFactorMatrix,(S$4+1),FALSE)*$E4496</f>
        <v>630.14231013355857</v>
      </c>
      <c r="T4494" s="5">
        <f t="shared" si="6501"/>
        <v>557968.61228594079</v>
      </c>
      <c r="U4494" s="5">
        <f>VLOOKUP(CONCATENATE($F4494," ",$G4494),AllocFactorMatrix,(U$4+1),FALSE)*$E4496</f>
        <v>24058.489857376091</v>
      </c>
      <c r="V4494" s="5">
        <f>VLOOKUP(CONCATENATE($F4494," ",$G4494),AllocFactorMatrix,(V$4+1),FALSE)*$E4496</f>
        <v>380369.29899977113</v>
      </c>
      <c r="W4494" s="5">
        <f>VLOOKUP(CONCATENATE($F4494," ",$G4494),AllocFactorMatrix,(W$4+1),FALSE)*$E4496</f>
        <v>1635906.4478647672</v>
      </c>
      <c r="X4494" s="5">
        <f>VLOOKUP(CONCATENATE($F4494," ",$G4494),AllocFactorMatrix,(X$4+1),FALSE)*$E4496</f>
        <v>307731.08946256456</v>
      </c>
      <c r="Y4494" s="5">
        <f t="shared" si="6511"/>
        <v>2348065.3261844786</v>
      </c>
      <c r="Z4494" s="5">
        <f>VLOOKUP(CONCATENATE($F4494," ",$G4494),AllocFactorMatrix,(Z$4+1),FALSE)*$E4496</f>
        <v>126191.07078391372</v>
      </c>
      <c r="AA4494" s="5">
        <f>VLOOKUP(CONCATENATE($F4494," ",$G4494),AllocFactorMatrix,(AA$4+1),FALSE)*$E4496</f>
        <v>2531.9986630849903</v>
      </c>
      <c r="AB4494" s="5">
        <f t="shared" si="6499"/>
        <v>128723.06944699871</v>
      </c>
      <c r="AC4494" s="5">
        <f>VLOOKUP(CONCATENATE($F4494," ",$G4494),AllocFactorMatrix,(AC$4+1),FALSE)*$E4496</f>
        <v>2258.5536650932008</v>
      </c>
      <c r="AD4494" s="5">
        <f>VLOOKUP(CONCATENATE($F4494," ",$G4494),AllocFactorMatrix,(AD$4+1),FALSE)*$E4496</f>
        <v>50590.828586745265</v>
      </c>
      <c r="AE4494" s="5">
        <f>VLOOKUP(CONCATENATE($F4494," ",$G4494),AllocFactorMatrix,(AE$4+1),FALSE)*$E4496</f>
        <v>10434.688955290549</v>
      </c>
    </row>
    <row r="4495" spans="4:31" hidden="1" outlineLevel="1">
      <c r="E4495" s="44"/>
      <c r="F4495" s="167" t="str">
        <f>F4496</f>
        <v>PROD_ENERGY</v>
      </c>
      <c r="G4495" s="48" t="str">
        <f>$G$14</f>
        <v>CUSTOMER</v>
      </c>
      <c r="H4495" s="4">
        <f t="shared" si="6496"/>
        <v>0</v>
      </c>
      <c r="I4495" s="5">
        <f t="shared" ref="I4495:N4495" si="6516">VLOOKUP(CONCATENATE($F4495," ",$G4495),AllocFactorMatrix,(I$4+1),FALSE)*$E4496</f>
        <v>0</v>
      </c>
      <c r="J4495" s="47">
        <f t="shared" si="6516"/>
        <v>0</v>
      </c>
      <c r="K4495" s="47">
        <f t="shared" si="6516"/>
        <v>0</v>
      </c>
      <c r="L4495" s="5">
        <f t="shared" si="6516"/>
        <v>0</v>
      </c>
      <c r="M4495" s="5">
        <f t="shared" si="6516"/>
        <v>0</v>
      </c>
      <c r="N4495" s="5">
        <f t="shared" si="6516"/>
        <v>0</v>
      </c>
      <c r="O4495" s="5">
        <f t="shared" si="6498"/>
        <v>0</v>
      </c>
      <c r="P4495" s="5">
        <f>VLOOKUP(CONCATENATE($F4495," ",$G4495),AllocFactorMatrix,(P$4+1),FALSE)*$E4496</f>
        <v>0</v>
      </c>
      <c r="Q4495" s="5">
        <f>VLOOKUP(CONCATENATE($F4495," ",$G4495),AllocFactorMatrix,(Q$4+1),FALSE)*$E4496</f>
        <v>0</v>
      </c>
      <c r="R4495" s="5">
        <f>VLOOKUP(CONCATENATE($F4495," ",$G4495),AllocFactorMatrix,(R$4+1),FALSE)*$E4496</f>
        <v>0</v>
      </c>
      <c r="S4495" s="5">
        <f>VLOOKUP(CONCATENATE($F4495," ",$G4495),AllocFactorMatrix,(S$4+1),FALSE)*$E4496</f>
        <v>0</v>
      </c>
      <c r="T4495" s="5">
        <f t="shared" si="6501"/>
        <v>0</v>
      </c>
      <c r="U4495" s="5">
        <f>VLOOKUP(CONCATENATE($F4495," ",$G4495),AllocFactorMatrix,(U$4+1),FALSE)*$E4496</f>
        <v>0</v>
      </c>
      <c r="V4495" s="5">
        <f>VLOOKUP(CONCATENATE($F4495," ",$G4495),AllocFactorMatrix,(V$4+1),FALSE)*$E4496</f>
        <v>0</v>
      </c>
      <c r="W4495" s="5">
        <f>VLOOKUP(CONCATENATE($F4495," ",$G4495),AllocFactorMatrix,(W$4+1),FALSE)*$E4496</f>
        <v>0</v>
      </c>
      <c r="X4495" s="5">
        <f>VLOOKUP(CONCATENATE($F4495," ",$G4495),AllocFactorMatrix,(X$4+1),FALSE)*$E4496</f>
        <v>0</v>
      </c>
      <c r="Y4495" s="5">
        <f t="shared" si="6511"/>
        <v>0</v>
      </c>
      <c r="Z4495" s="5">
        <f>VLOOKUP(CONCATENATE($F4495," ",$G4495),AllocFactorMatrix,(Z$4+1),FALSE)*$E4496</f>
        <v>0</v>
      </c>
      <c r="AA4495" s="5">
        <f>VLOOKUP(CONCATENATE($F4495," ",$G4495),AllocFactorMatrix,(AA$4+1),FALSE)*$E4496</f>
        <v>0</v>
      </c>
      <c r="AB4495" s="5">
        <f t="shared" si="6499"/>
        <v>0</v>
      </c>
      <c r="AC4495" s="5">
        <f>VLOOKUP(CONCATENATE($F4495," ",$G4495),AllocFactorMatrix,(AC$4+1),FALSE)*$E4496</f>
        <v>0</v>
      </c>
      <c r="AD4495" s="5">
        <f>VLOOKUP(CONCATENATE($F4495," ",$G4495),AllocFactorMatrix,(AD$4+1),FALSE)*$E4496</f>
        <v>0</v>
      </c>
      <c r="AE4495" s="5">
        <f>VLOOKUP(CONCATENATE($F4495," ",$G4495),AllocFactorMatrix,(AE$4+1),FALSE)*$E4496</f>
        <v>0</v>
      </c>
    </row>
    <row r="4496" spans="4:31" collapsed="1">
      <c r="D4496" s="48" t="s">
        <v>130</v>
      </c>
      <c r="E4496" s="54">
        <v>6272238</v>
      </c>
      <c r="F4496" s="88" t="s">
        <v>29</v>
      </c>
      <c r="G4496" s="48" t="str">
        <f>$G$15</f>
        <v>TOTAL</v>
      </c>
      <c r="H4496" s="4">
        <f t="shared" si="6496"/>
        <v>6272237.9999999972</v>
      </c>
      <c r="I4496" s="5">
        <f t="shared" ref="I4496:N4496" si="6517">VLOOKUP(CONCATENATE($F4496," ",$G4496),AllocFactorMatrix,(I$4+1),FALSE)*$E4496</f>
        <v>2453847.5475552361</v>
      </c>
      <c r="J4496" s="47">
        <f t="shared" si="6517"/>
        <v>392.68274286501259</v>
      </c>
      <c r="K4496" s="47">
        <f t="shared" si="6517"/>
        <v>1132.261643725494</v>
      </c>
      <c r="L4496" s="5">
        <f t="shared" si="6517"/>
        <v>707576.22656550433</v>
      </c>
      <c r="M4496" s="5">
        <f t="shared" si="6517"/>
        <v>9868.5828494959915</v>
      </c>
      <c r="N4496" s="5">
        <f t="shared" si="6517"/>
        <v>1379.6195186235989</v>
      </c>
      <c r="O4496" s="5">
        <f t="shared" si="6498"/>
        <v>718824.42893362395</v>
      </c>
      <c r="P4496" s="5">
        <f>VLOOKUP(CONCATENATE($F4496," ",$G4496),AllocFactorMatrix,(P$4+1),FALSE)*$E4496</f>
        <v>458727.03597106173</v>
      </c>
      <c r="Q4496" s="5">
        <f>VLOOKUP(CONCATENATE($F4496," ",$G4496),AllocFactorMatrix,(Q$4+1),FALSE)*$E4496</f>
        <v>81927.910999001178</v>
      </c>
      <c r="R4496" s="5">
        <f>VLOOKUP(CONCATENATE($F4496," ",$G4496),AllocFactorMatrix,(R$4+1),FALSE)*$E4496</f>
        <v>16683.523005744286</v>
      </c>
      <c r="S4496" s="5">
        <f>VLOOKUP(CONCATENATE($F4496," ",$G4496),AllocFactorMatrix,(S$4+1),FALSE)*$E4496</f>
        <v>630.14231013355857</v>
      </c>
      <c r="T4496" s="5">
        <f t="shared" si="6501"/>
        <v>557968.61228594079</v>
      </c>
      <c r="U4496" s="5">
        <f>VLOOKUP(CONCATENATE($F4496," ",$G4496),AllocFactorMatrix,(U$4+1),FALSE)*$E4496</f>
        <v>24058.489857376091</v>
      </c>
      <c r="V4496" s="5">
        <f>VLOOKUP(CONCATENATE($F4496," ",$G4496),AllocFactorMatrix,(V$4+1),FALSE)*$E4496</f>
        <v>380369.29899977113</v>
      </c>
      <c r="W4496" s="5">
        <f>VLOOKUP(CONCATENATE($F4496," ",$G4496),AllocFactorMatrix,(W$4+1),FALSE)*$E4496</f>
        <v>1635906.4478647672</v>
      </c>
      <c r="X4496" s="5">
        <f>VLOOKUP(CONCATENATE($F4496," ",$G4496),AllocFactorMatrix,(X$4+1),FALSE)*$E4496</f>
        <v>307731.08946256456</v>
      </c>
      <c r="Y4496" s="5">
        <f t="shared" si="6511"/>
        <v>2348065.3261844786</v>
      </c>
      <c r="Z4496" s="5">
        <f>VLOOKUP(CONCATENATE($F4496," ",$G4496),AllocFactorMatrix,(Z$4+1),FALSE)*$E4496</f>
        <v>126191.07078391372</v>
      </c>
      <c r="AA4496" s="5">
        <f>VLOOKUP(CONCATENATE($F4496," ",$G4496),AllocFactorMatrix,(AA$4+1),FALSE)*$E4496</f>
        <v>2531.9986630849903</v>
      </c>
      <c r="AB4496" s="5">
        <f t="shared" si="6499"/>
        <v>128723.06944699871</v>
      </c>
      <c r="AC4496" s="5">
        <f>VLOOKUP(CONCATENATE($F4496," ",$G4496),AllocFactorMatrix,(AC$4+1),FALSE)*$E4496</f>
        <v>2258.5536650932008</v>
      </c>
      <c r="AD4496" s="5">
        <f>VLOOKUP(CONCATENATE($F4496," ",$G4496),AllocFactorMatrix,(AD$4+1),FALSE)*$E4496</f>
        <v>50590.828586745265</v>
      </c>
      <c r="AE4496" s="5">
        <f>VLOOKUP(CONCATENATE($F4496," ",$G4496),AllocFactorMatrix,(AE$4+1),FALSE)*$E4496</f>
        <v>10434.688955290549</v>
      </c>
    </row>
    <row r="4497" spans="4:31" hidden="1" outlineLevel="1">
      <c r="E4497" s="44"/>
      <c r="F4497" s="167" t="str">
        <f>F4504</f>
        <v>EXP_OM_TRAN</v>
      </c>
      <c r="G4497" s="48" t="str">
        <f>$G$8</f>
        <v>PRODUCTION</v>
      </c>
      <c r="H4497" s="4">
        <f t="shared" ca="1" si="6496"/>
        <v>4.6558203119559067E-9</v>
      </c>
      <c r="I4497" s="5">
        <f t="shared" ref="I4497:N4497" ca="1" si="6518">VLOOKUP(CONCATENATE($F4497," ",$G4497),AllocFactorMatrix,(I$4+1),FALSE)*$E4504</f>
        <v>-3.4715806590407349E-9</v>
      </c>
      <c r="J4497" s="47">
        <f t="shared" ca="1" si="6518"/>
        <v>3.1869819229972E-12</v>
      </c>
      <c r="K4497" s="47">
        <f t="shared" ca="1" si="6518"/>
        <v>-3.4818731799737674E-12</v>
      </c>
      <c r="L4497" s="5">
        <f t="shared" ca="1" si="6518"/>
        <v>-4.4235658880671516E-10</v>
      </c>
      <c r="M4497" s="5">
        <f t="shared" ca="1" si="6518"/>
        <v>1.4737173251831559E-11</v>
      </c>
      <c r="N4497" s="5">
        <f t="shared" ca="1" si="6518"/>
        <v>-1.7509795796045682E-12</v>
      </c>
      <c r="O4497" s="5">
        <f t="shared" ca="1" si="6498"/>
        <v>-4.2937039513448818E-10</v>
      </c>
      <c r="P4497" s="5">
        <f ca="1">VLOOKUP(CONCATENATE($F4497," ",$G4497),AllocFactorMatrix,(P$4+1),FALSE)*$E4504</f>
        <v>-6.558180253662457E-10</v>
      </c>
      <c r="Q4497" s="5">
        <f ca="1">VLOOKUP(CONCATENATE($F4497," ",$G4497),AllocFactorMatrix,(Q$4+1),FALSE)*$E4504</f>
        <v>3.2447096123209572E-11</v>
      </c>
      <c r="R4497" s="5">
        <f ca="1">VLOOKUP(CONCATENATE($F4497," ",$G4497),AllocFactorMatrix,(R$4+1),FALSE)*$E4504</f>
        <v>3.7863138183632436E-12</v>
      </c>
      <c r="S4497" s="5">
        <f ca="1">VLOOKUP(CONCATENATE($F4497," ",$G4497),AllocFactorMatrix,(S$4+1),FALSE)*$E4504</f>
        <v>7.8318071421428599E-13</v>
      </c>
      <c r="T4497" s="5">
        <f t="shared" ca="1" si="6501"/>
        <v>-6.1880143471045862E-10</v>
      </c>
      <c r="U4497" s="5">
        <f ca="1">VLOOKUP(CONCATENATE($F4497," ",$G4497),AllocFactorMatrix,(U$4+1),FALSE)*$E4504</f>
        <v>5.3591801312347715E-11</v>
      </c>
      <c r="V4497" s="5">
        <f ca="1">VLOOKUP(CONCATENATE($F4497," ",$G4497),AllocFactorMatrix,(V$4+1),FALSE)*$E4504</f>
        <v>-6.2915190720636258E-10</v>
      </c>
      <c r="W4497" s="5">
        <f ca="1">VLOOKUP(CONCATENATE($F4497," ",$G4497),AllocFactorMatrix,(W$4+1),FALSE)*$E4504</f>
        <v>-3.1651995488881702E-10</v>
      </c>
      <c r="X4497" s="5">
        <f ca="1">VLOOKUP(CONCATENATE($F4497," ",$G4497),AllocFactorMatrix,(X$4+1),FALSE)*$E4504</f>
        <v>4.3829402597057375E-10</v>
      </c>
      <c r="Y4497" s="5">
        <f ca="1">SUBTOTAL(9,U4497:X4497)</f>
        <v>-4.5378603481225813E-10</v>
      </c>
      <c r="Z4497" s="5">
        <f ca="1">VLOOKUP(CONCATENATE($F4497," ",$G4497),AllocFactorMatrix,(Z$4+1),FALSE)*$E4504</f>
        <v>-4.1517062908838583E-11</v>
      </c>
      <c r="AA4497" s="5">
        <f ca="1">VLOOKUP(CONCATENATE($F4497," ",$G4497),AllocFactorMatrix,(AA$4+1),FALSE)*$E4504</f>
        <v>6.9641370067617166E-12</v>
      </c>
      <c r="AB4497" s="5">
        <f t="shared" ca="1" si="6499"/>
        <v>-3.4552925902076868E-11</v>
      </c>
      <c r="AC4497" s="5">
        <f ca="1">VLOOKUP(CONCATENATE($F4497," ",$G4497),AllocFactorMatrix,(AC$4+1),FALSE)*$E4504</f>
        <v>-1.6471667363265412E-12</v>
      </c>
      <c r="AD4497" s="5">
        <f ca="1">VLOOKUP(CONCATENATE($F4497," ",$G4497),AllocFactorMatrix,(AD$4+1),FALSE)*$E4504</f>
        <v>-6.9688528654549555E-13</v>
      </c>
      <c r="AE4497" s="5">
        <f ca="1">VLOOKUP(CONCATENATE($F4497," ",$G4497),AllocFactorMatrix,(AE$4+1),FALSE)*$E4504</f>
        <v>1.0324150816823781E-12</v>
      </c>
    </row>
    <row r="4498" spans="4:31" hidden="1" outlineLevel="1">
      <c r="E4498" s="44"/>
      <c r="F4498" s="167" t="str">
        <f>F4504</f>
        <v>EXP_OM_TRAN</v>
      </c>
      <c r="G4498" s="48" t="str">
        <f>$G$9</f>
        <v>BULKTRAN</v>
      </c>
      <c r="H4498" s="4">
        <f t="shared" ca="1" si="6496"/>
        <v>2430778.0860000099</v>
      </c>
      <c r="I4498" s="5">
        <f t="shared" ref="I4498:N4498" ca="1" si="6519">VLOOKUP(CONCATENATE($F4498," ",$G4498),AllocFactorMatrix,(I$4+1),FALSE)*$E4504</f>
        <v>1250078.5038475245</v>
      </c>
      <c r="J4498" s="47">
        <f t="shared" ca="1" si="6519"/>
        <v>279.6639906262497</v>
      </c>
      <c r="K4498" s="47">
        <f t="shared" ca="1" si="6519"/>
        <v>489.67170666410624</v>
      </c>
      <c r="L4498" s="5">
        <f t="shared" ca="1" si="6519"/>
        <v>291352.63866199681</v>
      </c>
      <c r="M4498" s="5">
        <f t="shared" ca="1" si="6519"/>
        <v>4054.1682588910326</v>
      </c>
      <c r="N4498" s="5">
        <f t="shared" ca="1" si="6519"/>
        <v>564.63904339274563</v>
      </c>
      <c r="O4498" s="5">
        <f t="shared" ca="1" si="6498"/>
        <v>295971.44596428057</v>
      </c>
      <c r="P4498" s="5">
        <f ca="1">VLOOKUP(CONCATENATE($F4498," ",$G4498),AllocFactorMatrix,(P$4+1),FALSE)*$E4504</f>
        <v>173294.42510512212</v>
      </c>
      <c r="Q4498" s="5">
        <f ca="1">VLOOKUP(CONCATENATE($F4498," ",$G4498),AllocFactorMatrix,(Q$4+1),FALSE)*$E4504</f>
        <v>31099.240536334313</v>
      </c>
      <c r="R4498" s="5">
        <f ca="1">VLOOKUP(CONCATENATE($F4498," ",$G4498),AllocFactorMatrix,(R$4+1),FALSE)*$E4504</f>
        <v>6306.6086187706505</v>
      </c>
      <c r="S4498" s="5">
        <f ca="1">VLOOKUP(CONCATENATE($F4498," ",$G4498),AllocFactorMatrix,(S$4+1),FALSE)*$E4504</f>
        <v>239.49061031084165</v>
      </c>
      <c r="T4498" s="5">
        <f t="shared" ca="1" si="6501"/>
        <v>210939.76487053791</v>
      </c>
      <c r="U4498" s="5">
        <f ca="1">VLOOKUP(CONCATENATE($F4498," ",$G4498),AllocFactorMatrix,(U$4+1),FALSE)*$E4504</f>
        <v>8218.9802865977072</v>
      </c>
      <c r="V4498" s="5">
        <f ca="1">VLOOKUP(CONCATENATE($F4498," ",$G4498),AllocFactorMatrix,(V$4+1),FALSE)*$E4504</f>
        <v>110960.97991602705</v>
      </c>
      <c r="W4498" s="5">
        <f ca="1">VLOOKUP(CONCATENATE($F4498," ",$G4498),AllocFactorMatrix,(W$4+1),FALSE)*$E4504</f>
        <v>424381.20513086853</v>
      </c>
      <c r="X4498" s="5">
        <f ca="1">VLOOKUP(CONCATENATE($F4498," ",$G4498),AllocFactorMatrix,(X$4+1),FALSE)*$E4504</f>
        <v>76880.591313653436</v>
      </c>
      <c r="Y4498" s="5">
        <f t="shared" ref="Y4498:Y4504" ca="1" si="6520">SUBTOTAL(9,U4498:X4498)</f>
        <v>620441.75664714666</v>
      </c>
      <c r="Z4498" s="5">
        <f ca="1">VLOOKUP(CONCATENATE($F4498," ",$G4498),AllocFactorMatrix,(Z$4+1),FALSE)*$E4504</f>
        <v>47633.294504106278</v>
      </c>
      <c r="AA4498" s="5">
        <f ca="1">VLOOKUP(CONCATENATE($F4498," ",$G4498),AllocFactorMatrix,(AA$4+1),FALSE)*$E4504</f>
        <v>951.35906556266002</v>
      </c>
      <c r="AB4498" s="5">
        <f t="shared" ca="1" si="6499"/>
        <v>48584.653569668939</v>
      </c>
      <c r="AC4498" s="5">
        <f ca="1">VLOOKUP(CONCATENATE($F4498," ",$G4498),AllocFactorMatrix,(AC$4+1),FALSE)*$E4504</f>
        <v>628.36021582172748</v>
      </c>
      <c r="AD4498" s="5">
        <f ca="1">VLOOKUP(CONCATENATE($F4498," ",$G4498),AllocFactorMatrix,(AD$4+1),FALSE)*$E4504</f>
        <v>2791.5338435462409</v>
      </c>
      <c r="AE4498" s="5">
        <f ca="1">VLOOKUP(CONCATENATE($F4498," ",$G4498),AllocFactorMatrix,(AE$4+1),FALSE)*$E4504</f>
        <v>572.73134419502514</v>
      </c>
    </row>
    <row r="4499" spans="4:31" hidden="1" outlineLevel="1">
      <c r="E4499" s="44"/>
      <c r="F4499" s="167" t="str">
        <f>F4504</f>
        <v>EXP_OM_TRAN</v>
      </c>
      <c r="G4499" s="48" t="str">
        <f>$G$10</f>
        <v>SUBTRAN</v>
      </c>
      <c r="H4499" s="4">
        <f t="shared" ca="1" si="6496"/>
        <v>673663.9140000022</v>
      </c>
      <c r="I4499" s="5">
        <f t="shared" ref="I4499:N4499" ca="1" si="6521">VLOOKUP(CONCATENATE($F4499," ",$G4499),AllocFactorMatrix,(I$4+1),FALSE)*$E4504</f>
        <v>344154.80083909881</v>
      </c>
      <c r="J4499" s="47">
        <f t="shared" ca="1" si="6521"/>
        <v>56.04038974086231</v>
      </c>
      <c r="K4499" s="47">
        <f t="shared" ca="1" si="6521"/>
        <v>104.30078749920435</v>
      </c>
      <c r="L4499" s="5">
        <f t="shared" ca="1" si="6521"/>
        <v>80653.146792318104</v>
      </c>
      <c r="M4499" s="5">
        <f t="shared" ca="1" si="6521"/>
        <v>1127.1917502756114</v>
      </c>
      <c r="N4499" s="5">
        <f t="shared" ca="1" si="6521"/>
        <v>204.01646958339262</v>
      </c>
      <c r="O4499" s="5">
        <f t="shared" ca="1" si="6498"/>
        <v>81984.355012177111</v>
      </c>
      <c r="P4499" s="5">
        <f ca="1">VLOOKUP(CONCATENATE($F4499," ",$G4499),AllocFactorMatrix,(P$4+1),FALSE)*$E4504</f>
        <v>46563.762488434579</v>
      </c>
      <c r="Q4499" s="5">
        <f ca="1">VLOOKUP(CONCATENATE($F4499," ",$G4499),AllocFactorMatrix,(Q$4+1),FALSE)*$E4504</f>
        <v>8379.6033402763642</v>
      </c>
      <c r="R4499" s="5">
        <f ca="1">VLOOKUP(CONCATENATE($F4499," ",$G4499),AllocFactorMatrix,(R$4+1),FALSE)*$E4504</f>
        <v>2199.5812700725746</v>
      </c>
      <c r="S4499" s="5">
        <f ca="1">VLOOKUP(CONCATENATE($F4499," ",$G4499),AllocFactorMatrix,(S$4+1),FALSE)*$E4504</f>
        <v>0</v>
      </c>
      <c r="T4499" s="5">
        <f t="shared" ca="1" si="6501"/>
        <v>57142.947098783516</v>
      </c>
      <c r="U4499" s="5">
        <f ca="1">VLOOKUP(CONCATENATE($F4499," ",$G4499),AllocFactorMatrix,(U$4+1),FALSE)*$E4504</f>
        <v>2101.918543702358</v>
      </c>
      <c r="V4499" s="5">
        <f ca="1">VLOOKUP(CONCATENATE($F4499," ",$G4499),AllocFactorMatrix,(V$4+1),FALSE)*$E4504</f>
        <v>29491.955355637125</v>
      </c>
      <c r="W4499" s="5">
        <f ca="1">VLOOKUP(CONCATENATE($F4499," ",$G4499),AllocFactorMatrix,(W$4+1),FALSE)*$E4504</f>
        <v>145418.08961707642</v>
      </c>
      <c r="X4499" s="5">
        <f ca="1">VLOOKUP(CONCATENATE($F4499," ",$G4499),AllocFactorMatrix,(X$4+1),FALSE)*$E4504</f>
        <v>0</v>
      </c>
      <c r="Y4499" s="5">
        <f t="shared" ca="1" si="6520"/>
        <v>177011.96351641591</v>
      </c>
      <c r="Z4499" s="5">
        <f ca="1">VLOOKUP(CONCATENATE($F4499," ",$G4499),AllocFactorMatrix,(Z$4+1),FALSE)*$E4504</f>
        <v>12782.874514246058</v>
      </c>
      <c r="AA4499" s="5">
        <f ca="1">VLOOKUP(CONCATENATE($F4499," ",$G4499),AllocFactorMatrix,(AA$4+1),FALSE)*$E4504</f>
        <v>256.66116396203131</v>
      </c>
      <c r="AB4499" s="5">
        <f t="shared" ca="1" si="6499"/>
        <v>13039.535678208089</v>
      </c>
      <c r="AC4499" s="5">
        <f ca="1">VLOOKUP(CONCATENATE($F4499," ",$G4499),AllocFactorMatrix,(AC$4+1),FALSE)*$E4504</f>
        <v>169.9706780790755</v>
      </c>
      <c r="AD4499" s="5">
        <f ca="1">VLOOKUP(CONCATENATE($F4499," ",$G4499),AllocFactorMatrix,(AD$4+1),FALSE)*$E4504</f>
        <v>0</v>
      </c>
      <c r="AE4499" s="5">
        <f ca="1">VLOOKUP(CONCATENATE($F4499," ",$G4499),AllocFactorMatrix,(AE$4+1),FALSE)*$E4504</f>
        <v>0</v>
      </c>
    </row>
    <row r="4500" spans="4:31" hidden="1" outlineLevel="1">
      <c r="E4500" s="44"/>
      <c r="F4500" s="167" t="str">
        <f>F4504</f>
        <v>EXP_OM_TRAN</v>
      </c>
      <c r="G4500" s="48" t="str">
        <f>$G$11</f>
        <v>DISTPRI</v>
      </c>
      <c r="H4500" s="4">
        <f t="shared" ca="1" si="6496"/>
        <v>0</v>
      </c>
      <c r="I4500" s="5">
        <f t="shared" ref="I4500:N4500" ca="1" si="6522">VLOOKUP(CONCATENATE($F4500," ",$G4500),AllocFactorMatrix,(I$4+1),FALSE)*$E4504</f>
        <v>0</v>
      </c>
      <c r="J4500" s="47">
        <f t="shared" ca="1" si="6522"/>
        <v>0</v>
      </c>
      <c r="K4500" s="47">
        <f t="shared" ca="1" si="6522"/>
        <v>0</v>
      </c>
      <c r="L4500" s="5">
        <f t="shared" ca="1" si="6522"/>
        <v>0</v>
      </c>
      <c r="M4500" s="5">
        <f t="shared" ca="1" si="6522"/>
        <v>0</v>
      </c>
      <c r="N4500" s="5">
        <f t="shared" ca="1" si="6522"/>
        <v>0</v>
      </c>
      <c r="O4500" s="5">
        <f t="shared" ca="1" si="6498"/>
        <v>0</v>
      </c>
      <c r="P4500" s="5">
        <f ca="1">VLOOKUP(CONCATENATE($F4500," ",$G4500),AllocFactorMatrix,(P$4+1),FALSE)*$E4504</f>
        <v>0</v>
      </c>
      <c r="Q4500" s="5">
        <f ca="1">VLOOKUP(CONCATENATE($F4500," ",$G4500),AllocFactorMatrix,(Q$4+1),FALSE)*$E4504</f>
        <v>0</v>
      </c>
      <c r="R4500" s="5">
        <f ca="1">VLOOKUP(CONCATENATE($F4500," ",$G4500),AllocFactorMatrix,(R$4+1),FALSE)*$E4504</f>
        <v>0</v>
      </c>
      <c r="S4500" s="5">
        <f ca="1">VLOOKUP(CONCATENATE($F4500," ",$G4500),AllocFactorMatrix,(S$4+1),FALSE)*$E4504</f>
        <v>0</v>
      </c>
      <c r="T4500" s="5">
        <f t="shared" ca="1" si="6501"/>
        <v>0</v>
      </c>
      <c r="U4500" s="5">
        <f ca="1">VLOOKUP(CONCATENATE($F4500," ",$G4500),AllocFactorMatrix,(U$4+1),FALSE)*$E4504</f>
        <v>0</v>
      </c>
      <c r="V4500" s="5">
        <f ca="1">VLOOKUP(CONCATENATE($F4500," ",$G4500),AllocFactorMatrix,(V$4+1),FALSE)*$E4504</f>
        <v>0</v>
      </c>
      <c r="W4500" s="5">
        <f ca="1">VLOOKUP(CONCATENATE($F4500," ",$G4500),AllocFactorMatrix,(W$4+1),FALSE)*$E4504</f>
        <v>0</v>
      </c>
      <c r="X4500" s="5">
        <f ca="1">VLOOKUP(CONCATENATE($F4500," ",$G4500),AllocFactorMatrix,(X$4+1),FALSE)*$E4504</f>
        <v>0</v>
      </c>
      <c r="Y4500" s="5">
        <f t="shared" ca="1" si="6520"/>
        <v>0</v>
      </c>
      <c r="Z4500" s="5">
        <f ca="1">VLOOKUP(CONCATENATE($F4500," ",$G4500),AllocFactorMatrix,(Z$4+1),FALSE)*$E4504</f>
        <v>0</v>
      </c>
      <c r="AA4500" s="5">
        <f ca="1">VLOOKUP(CONCATENATE($F4500," ",$G4500),AllocFactorMatrix,(AA$4+1),FALSE)*$E4504</f>
        <v>0</v>
      </c>
      <c r="AB4500" s="5">
        <f t="shared" ca="1" si="6499"/>
        <v>0</v>
      </c>
      <c r="AC4500" s="5">
        <f ca="1">VLOOKUP(CONCATENATE($F4500," ",$G4500),AllocFactorMatrix,(AC$4+1),FALSE)*$E4504</f>
        <v>0</v>
      </c>
      <c r="AD4500" s="5">
        <f ca="1">VLOOKUP(CONCATENATE($F4500," ",$G4500),AllocFactorMatrix,(AD$4+1),FALSE)*$E4504</f>
        <v>0</v>
      </c>
      <c r="AE4500" s="5">
        <f ca="1">VLOOKUP(CONCATENATE($F4500," ",$G4500),AllocFactorMatrix,(AE$4+1),FALSE)*$E4504</f>
        <v>0</v>
      </c>
    </row>
    <row r="4501" spans="4:31" hidden="1" outlineLevel="1">
      <c r="E4501" s="44"/>
      <c r="F4501" s="167" t="str">
        <f>F4504</f>
        <v>EXP_OM_TRAN</v>
      </c>
      <c r="G4501" s="48" t="str">
        <f>$G$12</f>
        <v>DISTSEC</v>
      </c>
      <c r="H4501" s="4">
        <f t="shared" ca="1" si="6496"/>
        <v>0</v>
      </c>
      <c r="I4501" s="5">
        <f t="shared" ref="I4501:N4501" ca="1" si="6523">VLOOKUP(CONCATENATE($F4501," ",$G4501),AllocFactorMatrix,(I$4+1),FALSE)*$E4504</f>
        <v>0</v>
      </c>
      <c r="J4501" s="47">
        <f t="shared" ca="1" si="6523"/>
        <v>0</v>
      </c>
      <c r="K4501" s="47">
        <f t="shared" ca="1" si="6523"/>
        <v>0</v>
      </c>
      <c r="L4501" s="5">
        <f t="shared" ca="1" si="6523"/>
        <v>0</v>
      </c>
      <c r="M4501" s="5">
        <f t="shared" ca="1" si="6523"/>
        <v>0</v>
      </c>
      <c r="N4501" s="5">
        <f t="shared" ca="1" si="6523"/>
        <v>0</v>
      </c>
      <c r="O4501" s="5">
        <f t="shared" ca="1" si="6498"/>
        <v>0</v>
      </c>
      <c r="P4501" s="5">
        <f ca="1">VLOOKUP(CONCATENATE($F4501," ",$G4501),AllocFactorMatrix,(P$4+1),FALSE)*$E4504</f>
        <v>0</v>
      </c>
      <c r="Q4501" s="5">
        <f ca="1">VLOOKUP(CONCATENATE($F4501," ",$G4501),AllocFactorMatrix,(Q$4+1),FALSE)*$E4504</f>
        <v>0</v>
      </c>
      <c r="R4501" s="5">
        <f ca="1">VLOOKUP(CONCATENATE($F4501," ",$G4501),AllocFactorMatrix,(R$4+1),FALSE)*$E4504</f>
        <v>0</v>
      </c>
      <c r="S4501" s="5">
        <f ca="1">VLOOKUP(CONCATENATE($F4501," ",$G4501),AllocFactorMatrix,(S$4+1),FALSE)*$E4504</f>
        <v>0</v>
      </c>
      <c r="T4501" s="5">
        <f t="shared" ca="1" si="6501"/>
        <v>0</v>
      </c>
      <c r="U4501" s="5">
        <f ca="1">VLOOKUP(CONCATENATE($F4501," ",$G4501),AllocFactorMatrix,(U$4+1),FALSE)*$E4504</f>
        <v>0</v>
      </c>
      <c r="V4501" s="5">
        <f ca="1">VLOOKUP(CONCATENATE($F4501," ",$G4501),AllocFactorMatrix,(V$4+1),FALSE)*$E4504</f>
        <v>0</v>
      </c>
      <c r="W4501" s="5">
        <f ca="1">VLOOKUP(CONCATENATE($F4501," ",$G4501),AllocFactorMatrix,(W$4+1),FALSE)*$E4504</f>
        <v>0</v>
      </c>
      <c r="X4501" s="5">
        <f ca="1">VLOOKUP(CONCATENATE($F4501," ",$G4501),AllocFactorMatrix,(X$4+1),FALSE)*$E4504</f>
        <v>0</v>
      </c>
      <c r="Y4501" s="5">
        <f t="shared" ca="1" si="6520"/>
        <v>0</v>
      </c>
      <c r="Z4501" s="5">
        <f ca="1">VLOOKUP(CONCATENATE($F4501," ",$G4501),AllocFactorMatrix,(Z$4+1),FALSE)*$E4504</f>
        <v>0</v>
      </c>
      <c r="AA4501" s="5">
        <f ca="1">VLOOKUP(CONCATENATE($F4501," ",$G4501),AllocFactorMatrix,(AA$4+1),FALSE)*$E4504</f>
        <v>0</v>
      </c>
      <c r="AB4501" s="5">
        <f t="shared" ca="1" si="6499"/>
        <v>0</v>
      </c>
      <c r="AC4501" s="5">
        <f ca="1">VLOOKUP(CONCATENATE($F4501," ",$G4501),AllocFactorMatrix,(AC$4+1),FALSE)*$E4504</f>
        <v>0</v>
      </c>
      <c r="AD4501" s="5">
        <f ca="1">VLOOKUP(CONCATENATE($F4501," ",$G4501),AllocFactorMatrix,(AD$4+1),FALSE)*$E4504</f>
        <v>0</v>
      </c>
      <c r="AE4501" s="5">
        <f ca="1">VLOOKUP(CONCATENATE($F4501," ",$G4501),AllocFactorMatrix,(AE$4+1),FALSE)*$E4504</f>
        <v>0</v>
      </c>
    </row>
    <row r="4502" spans="4:31" hidden="1" outlineLevel="1">
      <c r="E4502" s="44"/>
      <c r="F4502" s="167" t="str">
        <f>F4504</f>
        <v>EXP_OM_TRAN</v>
      </c>
      <c r="G4502" s="48" t="str">
        <f>$G$13</f>
        <v>ENERGY</v>
      </c>
      <c r="H4502" s="4">
        <f t="shared" ca="1" si="6496"/>
        <v>2.0435882051179801E-11</v>
      </c>
      <c r="I4502" s="5">
        <f t="shared" ref="I4502:N4502" ca="1" si="6524">VLOOKUP(CONCATENATE($F4502," ",$G4502),AllocFactorMatrix,(I$4+1),FALSE)*$E4504</f>
        <v>0</v>
      </c>
      <c r="J4502" s="47">
        <f t="shared" ca="1" si="6524"/>
        <v>0</v>
      </c>
      <c r="K4502" s="47">
        <f t="shared" ca="1" si="6524"/>
        <v>0</v>
      </c>
      <c r="L4502" s="5">
        <f t="shared" ca="1" si="6524"/>
        <v>0</v>
      </c>
      <c r="M4502" s="5">
        <f t="shared" ca="1" si="6524"/>
        <v>0</v>
      </c>
      <c r="N4502" s="5">
        <f t="shared" ca="1" si="6524"/>
        <v>0</v>
      </c>
      <c r="O4502" s="5">
        <f t="shared" ca="1" si="6498"/>
        <v>0</v>
      </c>
      <c r="P4502" s="5">
        <f ca="1">VLOOKUP(CONCATENATE($F4502," ",$G4502),AllocFactorMatrix,(P$4+1),FALSE)*$E4504</f>
        <v>0</v>
      </c>
      <c r="Q4502" s="5">
        <f ca="1">VLOOKUP(CONCATENATE($F4502," ",$G4502),AllocFactorMatrix,(Q$4+1),FALSE)*$E4504</f>
        <v>0</v>
      </c>
      <c r="R4502" s="5">
        <f ca="1">VLOOKUP(CONCATENATE($F4502," ",$G4502),AllocFactorMatrix,(R$4+1),FALSE)*$E4504</f>
        <v>0</v>
      </c>
      <c r="S4502" s="5">
        <f ca="1">VLOOKUP(CONCATENATE($F4502," ",$G4502),AllocFactorMatrix,(S$4+1),FALSE)*$E4504</f>
        <v>0</v>
      </c>
      <c r="T4502" s="5">
        <f t="shared" ca="1" si="6501"/>
        <v>0</v>
      </c>
      <c r="U4502" s="5">
        <f ca="1">VLOOKUP(CONCATENATE($F4502," ",$G4502),AllocFactorMatrix,(U$4+1),FALSE)*$E4504</f>
        <v>0</v>
      </c>
      <c r="V4502" s="5">
        <f ca="1">VLOOKUP(CONCATENATE($F4502," ",$G4502),AllocFactorMatrix,(V$4+1),FALSE)*$E4504</f>
        <v>0</v>
      </c>
      <c r="W4502" s="5">
        <f ca="1">VLOOKUP(CONCATENATE($F4502," ",$G4502),AllocFactorMatrix,(W$4+1),FALSE)*$E4504</f>
        <v>0</v>
      </c>
      <c r="X4502" s="5">
        <f ca="1">VLOOKUP(CONCATENATE($F4502," ",$G4502),AllocFactorMatrix,(X$4+1),FALSE)*$E4504</f>
        <v>0</v>
      </c>
      <c r="Y4502" s="5">
        <f t="shared" ca="1" si="6520"/>
        <v>0</v>
      </c>
      <c r="Z4502" s="5">
        <f ca="1">VLOOKUP(CONCATENATE($F4502," ",$G4502),AllocFactorMatrix,(Z$4+1),FALSE)*$E4504</f>
        <v>0</v>
      </c>
      <c r="AA4502" s="5">
        <f ca="1">VLOOKUP(CONCATENATE($F4502," ",$G4502),AllocFactorMatrix,(AA$4+1),FALSE)*$E4504</f>
        <v>0</v>
      </c>
      <c r="AB4502" s="5">
        <f t="shared" ca="1" si="6499"/>
        <v>0</v>
      </c>
      <c r="AC4502" s="5">
        <f ca="1">VLOOKUP(CONCATENATE($F4502," ",$G4502),AllocFactorMatrix,(AC$4+1),FALSE)*$E4504</f>
        <v>0</v>
      </c>
      <c r="AD4502" s="5">
        <f ca="1">VLOOKUP(CONCATENATE($F4502," ",$G4502),AllocFactorMatrix,(AD$4+1),FALSE)*$E4504</f>
        <v>0</v>
      </c>
      <c r="AE4502" s="5">
        <f ca="1">VLOOKUP(CONCATENATE($F4502," ",$G4502),AllocFactorMatrix,(AE$4+1),FALSE)*$E4504</f>
        <v>0</v>
      </c>
    </row>
    <row r="4503" spans="4:31" hidden="1" outlineLevel="1">
      <c r="E4503" s="44"/>
      <c r="F4503" s="167" t="str">
        <f>F4504</f>
        <v>EXP_OM_TRAN</v>
      </c>
      <c r="G4503" s="48" t="str">
        <f>$G$14</f>
        <v>CUSTOMER</v>
      </c>
      <c r="H4503" s="4">
        <f t="shared" ca="1" si="6496"/>
        <v>0</v>
      </c>
      <c r="I4503" s="5">
        <f t="shared" ref="I4503:N4503" ca="1" si="6525">VLOOKUP(CONCATENATE($F4503," ",$G4503),AllocFactorMatrix,(I$4+1),FALSE)*$E4504</f>
        <v>0</v>
      </c>
      <c r="J4503" s="47">
        <f t="shared" ca="1" si="6525"/>
        <v>0</v>
      </c>
      <c r="K4503" s="47">
        <f t="shared" ca="1" si="6525"/>
        <v>0</v>
      </c>
      <c r="L4503" s="5">
        <f t="shared" ca="1" si="6525"/>
        <v>0</v>
      </c>
      <c r="M4503" s="5">
        <f t="shared" ca="1" si="6525"/>
        <v>0</v>
      </c>
      <c r="N4503" s="5">
        <f t="shared" ca="1" si="6525"/>
        <v>0</v>
      </c>
      <c r="O4503" s="5">
        <f t="shared" ca="1" si="6498"/>
        <v>0</v>
      </c>
      <c r="P4503" s="5">
        <f ca="1">VLOOKUP(CONCATENATE($F4503," ",$G4503),AllocFactorMatrix,(P$4+1),FALSE)*$E4504</f>
        <v>0</v>
      </c>
      <c r="Q4503" s="5">
        <f ca="1">VLOOKUP(CONCATENATE($F4503," ",$G4503),AllocFactorMatrix,(Q$4+1),FALSE)*$E4504</f>
        <v>0</v>
      </c>
      <c r="R4503" s="5">
        <f ca="1">VLOOKUP(CONCATENATE($F4503," ",$G4503),AllocFactorMatrix,(R$4+1),FALSE)*$E4504</f>
        <v>0</v>
      </c>
      <c r="S4503" s="5">
        <f ca="1">VLOOKUP(CONCATENATE($F4503," ",$G4503),AllocFactorMatrix,(S$4+1),FALSE)*$E4504</f>
        <v>0</v>
      </c>
      <c r="T4503" s="5">
        <f t="shared" ca="1" si="6501"/>
        <v>0</v>
      </c>
      <c r="U4503" s="5">
        <f ca="1">VLOOKUP(CONCATENATE($F4503," ",$G4503),AllocFactorMatrix,(U$4+1),FALSE)*$E4504</f>
        <v>0</v>
      </c>
      <c r="V4503" s="5">
        <f ca="1">VLOOKUP(CONCATENATE($F4503," ",$G4503),AllocFactorMatrix,(V$4+1),FALSE)*$E4504</f>
        <v>0</v>
      </c>
      <c r="W4503" s="5">
        <f ca="1">VLOOKUP(CONCATENATE($F4503," ",$G4503),AllocFactorMatrix,(W$4+1),FALSE)*$E4504</f>
        <v>0</v>
      </c>
      <c r="X4503" s="5">
        <f ca="1">VLOOKUP(CONCATENATE($F4503," ",$G4503),AllocFactorMatrix,(X$4+1),FALSE)*$E4504</f>
        <v>0</v>
      </c>
      <c r="Y4503" s="5">
        <f t="shared" ca="1" si="6520"/>
        <v>0</v>
      </c>
      <c r="Z4503" s="5">
        <f ca="1">VLOOKUP(CONCATENATE($F4503," ",$G4503),AllocFactorMatrix,(Z$4+1),FALSE)*$E4504</f>
        <v>0</v>
      </c>
      <c r="AA4503" s="5">
        <f ca="1">VLOOKUP(CONCATENATE($F4503," ",$G4503),AllocFactorMatrix,(AA$4+1),FALSE)*$E4504</f>
        <v>0</v>
      </c>
      <c r="AB4503" s="5">
        <f t="shared" ca="1" si="6499"/>
        <v>0</v>
      </c>
      <c r="AC4503" s="5">
        <f ca="1">VLOOKUP(CONCATENATE($F4503," ",$G4503),AllocFactorMatrix,(AC$4+1),FALSE)*$E4504</f>
        <v>0</v>
      </c>
      <c r="AD4503" s="5">
        <f ca="1">VLOOKUP(CONCATENATE($F4503," ",$G4503),AllocFactorMatrix,(AD$4+1),FALSE)*$E4504</f>
        <v>0</v>
      </c>
      <c r="AE4503" s="5">
        <f ca="1">VLOOKUP(CONCATENATE($F4503," ",$G4503),AllocFactorMatrix,(AE$4+1),FALSE)*$E4504</f>
        <v>0</v>
      </c>
    </row>
    <row r="4504" spans="4:31" collapsed="1">
      <c r="D4504" s="48" t="s">
        <v>10</v>
      </c>
      <c r="E4504" s="54">
        <v>3104442</v>
      </c>
      <c r="F4504" s="88" t="s">
        <v>215</v>
      </c>
      <c r="G4504" s="48" t="str">
        <f>$G$15</f>
        <v>TOTAL</v>
      </c>
      <c r="H4504" s="4">
        <f t="shared" ca="1" si="6496"/>
        <v>3104442.0000000182</v>
      </c>
      <c r="I4504" s="5">
        <f t="shared" ref="I4504:N4504" ca="1" si="6526">VLOOKUP(CONCATENATE($F4504," ",$G4504),AllocFactorMatrix,(I$4+1),FALSE)*$E4504</f>
        <v>1594233.3046866215</v>
      </c>
      <c r="J4504" s="47">
        <f t="shared" ca="1" si="6526"/>
        <v>335.70438036711079</v>
      </c>
      <c r="K4504" s="47">
        <f t="shared" ca="1" si="6526"/>
        <v>593.97249416331169</v>
      </c>
      <c r="L4504" s="5">
        <f t="shared" ca="1" si="6526"/>
        <v>372005.78545431397</v>
      </c>
      <c r="M4504" s="5">
        <f t="shared" ca="1" si="6526"/>
        <v>5181.3600091667049</v>
      </c>
      <c r="N4504" s="5">
        <f t="shared" ca="1" si="6526"/>
        <v>768.65551297614138</v>
      </c>
      <c r="O4504" s="5">
        <f t="shared" ca="1" si="6498"/>
        <v>377955.80097645684</v>
      </c>
      <c r="P4504" s="5">
        <f ca="1">VLOOKUP(CONCATENATE($F4504," ",$G4504),AllocFactorMatrix,(P$4+1),FALSE)*$E4504</f>
        <v>219858.18759355697</v>
      </c>
      <c r="Q4504" s="5">
        <f ca="1">VLOOKUP(CONCATENATE($F4504," ",$G4504),AllocFactorMatrix,(Q$4+1),FALSE)*$E4504</f>
        <v>39478.843876610612</v>
      </c>
      <c r="R4504" s="5">
        <f ca="1">VLOOKUP(CONCATENATE($F4504," ",$G4504),AllocFactorMatrix,(R$4+1),FALSE)*$E4504</f>
        <v>8506.1898888431824</v>
      </c>
      <c r="S4504" s="5">
        <f ca="1">VLOOKUP(CONCATENATE($F4504," ",$G4504),AllocFactorMatrix,(S$4+1),FALSE)*$E4504</f>
        <v>239.49061031084264</v>
      </c>
      <c r="T4504" s="5">
        <f t="shared" ca="1" si="6501"/>
        <v>268082.71196932159</v>
      </c>
      <c r="U4504" s="5">
        <f ca="1">VLOOKUP(CONCATENATE($F4504," ",$G4504),AllocFactorMatrix,(U$4+1),FALSE)*$E4504</f>
        <v>10320.898830300053</v>
      </c>
      <c r="V4504" s="5">
        <f ca="1">VLOOKUP(CONCATENATE($F4504," ",$G4504),AllocFactorMatrix,(V$4+1),FALSE)*$E4504</f>
        <v>140452.93527166545</v>
      </c>
      <c r="W4504" s="5">
        <f ca="1">VLOOKUP(CONCATENATE($F4504," ",$G4504),AllocFactorMatrix,(W$4+1),FALSE)*$E4504</f>
        <v>569799.29474794609</v>
      </c>
      <c r="X4504" s="5">
        <f ca="1">VLOOKUP(CONCATENATE($F4504," ",$G4504),AllocFactorMatrix,(X$4+1),FALSE)*$E4504</f>
        <v>76880.591313654528</v>
      </c>
      <c r="Y4504" s="5">
        <f t="shared" ca="1" si="6520"/>
        <v>797453.72016356618</v>
      </c>
      <c r="Z4504" s="5">
        <f ca="1">VLOOKUP(CONCATENATE($F4504," ",$G4504),AllocFactorMatrix,(Z$4+1),FALSE)*$E4504</f>
        <v>60416.169018351815</v>
      </c>
      <c r="AA4504" s="5">
        <f ca="1">VLOOKUP(CONCATENATE($F4504," ",$G4504),AllocFactorMatrix,(AA$4+1),FALSE)*$E4504</f>
        <v>1208.0202295246841</v>
      </c>
      <c r="AB4504" s="5">
        <f t="shared" ca="1" si="6499"/>
        <v>61624.1892478765</v>
      </c>
      <c r="AC4504" s="5">
        <f ca="1">VLOOKUP(CONCATENATE($F4504," ",$G4504),AllocFactorMatrix,(AC$4+1),FALSE)*$E4504</f>
        <v>798.3308939008017</v>
      </c>
      <c r="AD4504" s="5">
        <f ca="1">VLOOKUP(CONCATENATE($F4504," ",$G4504),AllocFactorMatrix,(AD$4+1),FALSE)*$E4504</f>
        <v>2791.5338435462481</v>
      </c>
      <c r="AE4504" s="5">
        <f ca="1">VLOOKUP(CONCATENATE($F4504," ",$G4504),AllocFactorMatrix,(AE$4+1),FALSE)*$E4504</f>
        <v>572.73134419503594</v>
      </c>
    </row>
    <row r="4505" spans="4:31" hidden="1" outlineLevel="1">
      <c r="E4505" s="44"/>
      <c r="F4505" s="167" t="str">
        <f>F4512</f>
        <v>EXP_OM_DIST</v>
      </c>
      <c r="G4505" s="48" t="str">
        <f>$G$8</f>
        <v>PRODUCTION</v>
      </c>
      <c r="H4505" s="4">
        <f t="shared" si="6496"/>
        <v>0</v>
      </c>
      <c r="I4505" s="5">
        <f t="shared" ref="I4505:N4505" si="6527">VLOOKUP(CONCATENATE($F4505," ",$G4505),AllocFactorMatrix,(I$4+1),FALSE)*$E4512</f>
        <v>0</v>
      </c>
      <c r="J4505" s="47">
        <f t="shared" si="6527"/>
        <v>0</v>
      </c>
      <c r="K4505" s="47">
        <f t="shared" si="6527"/>
        <v>0</v>
      </c>
      <c r="L4505" s="5">
        <f t="shared" si="6527"/>
        <v>0</v>
      </c>
      <c r="M4505" s="5">
        <f t="shared" si="6527"/>
        <v>0</v>
      </c>
      <c r="N4505" s="5">
        <f t="shared" si="6527"/>
        <v>0</v>
      </c>
      <c r="O4505" s="5">
        <f t="shared" si="6498"/>
        <v>0</v>
      </c>
      <c r="P4505" s="5">
        <f>VLOOKUP(CONCATENATE($F4505," ",$G4505),AllocFactorMatrix,(P$4+1),FALSE)*$E4512</f>
        <v>0</v>
      </c>
      <c r="Q4505" s="5">
        <f>VLOOKUP(CONCATENATE($F4505," ",$G4505),AllocFactorMatrix,(Q$4+1),FALSE)*$E4512</f>
        <v>0</v>
      </c>
      <c r="R4505" s="5">
        <f>VLOOKUP(CONCATENATE($F4505," ",$G4505),AllocFactorMatrix,(R$4+1),FALSE)*$E4512</f>
        <v>0</v>
      </c>
      <c r="S4505" s="5">
        <f>VLOOKUP(CONCATENATE($F4505," ",$G4505),AllocFactorMatrix,(S$4+1),FALSE)*$E4512</f>
        <v>0</v>
      </c>
      <c r="T4505" s="5">
        <f t="shared" si="6501"/>
        <v>0</v>
      </c>
      <c r="U4505" s="5">
        <f>VLOOKUP(CONCATENATE($F4505," ",$G4505),AllocFactorMatrix,(U$4+1),FALSE)*$E4512</f>
        <v>0</v>
      </c>
      <c r="V4505" s="5">
        <f>VLOOKUP(CONCATENATE($F4505," ",$G4505),AllocFactorMatrix,(V$4+1),FALSE)*$E4512</f>
        <v>0</v>
      </c>
      <c r="W4505" s="5">
        <f>VLOOKUP(CONCATENATE($F4505," ",$G4505),AllocFactorMatrix,(W$4+1),FALSE)*$E4512</f>
        <v>0</v>
      </c>
      <c r="X4505" s="5">
        <f>VLOOKUP(CONCATENATE($F4505," ",$G4505),AllocFactorMatrix,(X$4+1),FALSE)*$E4512</f>
        <v>0</v>
      </c>
      <c r="Y4505" s="5">
        <f>SUBTOTAL(9,U4505:X4505)</f>
        <v>0</v>
      </c>
      <c r="Z4505" s="5">
        <f>VLOOKUP(CONCATENATE($F4505," ",$G4505),AllocFactorMatrix,(Z$4+1),FALSE)*$E4512</f>
        <v>0</v>
      </c>
      <c r="AA4505" s="5">
        <f>VLOOKUP(CONCATENATE($F4505," ",$G4505),AllocFactorMatrix,(AA$4+1),FALSE)*$E4512</f>
        <v>0</v>
      </c>
      <c r="AB4505" s="5">
        <f t="shared" si="6499"/>
        <v>0</v>
      </c>
      <c r="AC4505" s="5">
        <f>VLOOKUP(CONCATENATE($F4505," ",$G4505),AllocFactorMatrix,(AC$4+1),FALSE)*$E4512</f>
        <v>0</v>
      </c>
      <c r="AD4505" s="5">
        <f>VLOOKUP(CONCATENATE($F4505," ",$G4505),AllocFactorMatrix,(AD$4+1),FALSE)*$E4512</f>
        <v>0</v>
      </c>
      <c r="AE4505" s="5">
        <f>VLOOKUP(CONCATENATE($F4505," ",$G4505),AllocFactorMatrix,(AE$4+1),FALSE)*$E4512</f>
        <v>0</v>
      </c>
    </row>
    <row r="4506" spans="4:31" hidden="1" outlineLevel="1">
      <c r="E4506" s="44"/>
      <c r="F4506" s="167" t="str">
        <f>F4512</f>
        <v>EXP_OM_DIST</v>
      </c>
      <c r="G4506" s="48" t="str">
        <f>$G$9</f>
        <v>BULKTRAN</v>
      </c>
      <c r="H4506" s="4">
        <f t="shared" si="6496"/>
        <v>0</v>
      </c>
      <c r="I4506" s="5">
        <f t="shared" ref="I4506:N4506" si="6528">VLOOKUP(CONCATENATE($F4506," ",$G4506),AllocFactorMatrix,(I$4+1),FALSE)*$E4512</f>
        <v>0</v>
      </c>
      <c r="J4506" s="47">
        <f t="shared" si="6528"/>
        <v>0</v>
      </c>
      <c r="K4506" s="47">
        <f t="shared" si="6528"/>
        <v>0</v>
      </c>
      <c r="L4506" s="5">
        <f t="shared" si="6528"/>
        <v>0</v>
      </c>
      <c r="M4506" s="5">
        <f t="shared" si="6528"/>
        <v>0</v>
      </c>
      <c r="N4506" s="5">
        <f t="shared" si="6528"/>
        <v>0</v>
      </c>
      <c r="O4506" s="5">
        <f t="shared" si="6498"/>
        <v>0</v>
      </c>
      <c r="P4506" s="5">
        <f>VLOOKUP(CONCATENATE($F4506," ",$G4506),AllocFactorMatrix,(P$4+1),FALSE)*$E4512</f>
        <v>0</v>
      </c>
      <c r="Q4506" s="5">
        <f>VLOOKUP(CONCATENATE($F4506," ",$G4506),AllocFactorMatrix,(Q$4+1),FALSE)*$E4512</f>
        <v>0</v>
      </c>
      <c r="R4506" s="5">
        <f>VLOOKUP(CONCATENATE($F4506," ",$G4506),AllocFactorMatrix,(R$4+1),FALSE)*$E4512</f>
        <v>0</v>
      </c>
      <c r="S4506" s="5">
        <f>VLOOKUP(CONCATENATE($F4506," ",$G4506),AllocFactorMatrix,(S$4+1),FALSE)*$E4512</f>
        <v>0</v>
      </c>
      <c r="T4506" s="5">
        <f t="shared" si="6501"/>
        <v>0</v>
      </c>
      <c r="U4506" s="5">
        <f>VLOOKUP(CONCATENATE($F4506," ",$G4506),AllocFactorMatrix,(U$4+1),FALSE)*$E4512</f>
        <v>0</v>
      </c>
      <c r="V4506" s="5">
        <f>VLOOKUP(CONCATENATE($F4506," ",$G4506),AllocFactorMatrix,(V$4+1),FALSE)*$E4512</f>
        <v>0</v>
      </c>
      <c r="W4506" s="5">
        <f>VLOOKUP(CONCATENATE($F4506," ",$G4506),AllocFactorMatrix,(W$4+1),FALSE)*$E4512</f>
        <v>0</v>
      </c>
      <c r="X4506" s="5">
        <f>VLOOKUP(CONCATENATE($F4506," ",$G4506),AllocFactorMatrix,(X$4+1),FALSE)*$E4512</f>
        <v>0</v>
      </c>
      <c r="Y4506" s="5">
        <f t="shared" ref="Y4506:Y4512" si="6529">SUBTOTAL(9,U4506:X4506)</f>
        <v>0</v>
      </c>
      <c r="Z4506" s="5">
        <f>VLOOKUP(CONCATENATE($F4506," ",$G4506),AllocFactorMatrix,(Z$4+1),FALSE)*$E4512</f>
        <v>0</v>
      </c>
      <c r="AA4506" s="5">
        <f>VLOOKUP(CONCATENATE($F4506," ",$G4506),AllocFactorMatrix,(AA$4+1),FALSE)*$E4512</f>
        <v>0</v>
      </c>
      <c r="AB4506" s="5">
        <f t="shared" si="6499"/>
        <v>0</v>
      </c>
      <c r="AC4506" s="5">
        <f>VLOOKUP(CONCATENATE($F4506," ",$G4506),AllocFactorMatrix,(AC$4+1),FALSE)*$E4512</f>
        <v>0</v>
      </c>
      <c r="AD4506" s="5">
        <f>VLOOKUP(CONCATENATE($F4506," ",$G4506),AllocFactorMatrix,(AD$4+1),FALSE)*$E4512</f>
        <v>0</v>
      </c>
      <c r="AE4506" s="5">
        <f>VLOOKUP(CONCATENATE($F4506," ",$G4506),AllocFactorMatrix,(AE$4+1),FALSE)*$E4512</f>
        <v>0</v>
      </c>
    </row>
    <row r="4507" spans="4:31" hidden="1" outlineLevel="1">
      <c r="E4507" s="44"/>
      <c r="F4507" s="167" t="str">
        <f>F4512</f>
        <v>EXP_OM_DIST</v>
      </c>
      <c r="G4507" s="48" t="str">
        <f>$G$10</f>
        <v>SUBTRAN</v>
      </c>
      <c r="H4507" s="4">
        <f t="shared" si="6496"/>
        <v>0</v>
      </c>
      <c r="I4507" s="5">
        <f t="shared" ref="I4507:N4507" si="6530">VLOOKUP(CONCATENATE($F4507," ",$G4507),AllocFactorMatrix,(I$4+1),FALSE)*$E4512</f>
        <v>0</v>
      </c>
      <c r="J4507" s="47">
        <f t="shared" si="6530"/>
        <v>0</v>
      </c>
      <c r="K4507" s="47">
        <f t="shared" si="6530"/>
        <v>0</v>
      </c>
      <c r="L4507" s="5">
        <f t="shared" si="6530"/>
        <v>0</v>
      </c>
      <c r="M4507" s="5">
        <f t="shared" si="6530"/>
        <v>0</v>
      </c>
      <c r="N4507" s="5">
        <f t="shared" si="6530"/>
        <v>0</v>
      </c>
      <c r="O4507" s="5">
        <f t="shared" si="6498"/>
        <v>0</v>
      </c>
      <c r="P4507" s="5">
        <f>VLOOKUP(CONCATENATE($F4507," ",$G4507),AllocFactorMatrix,(P$4+1),FALSE)*$E4512</f>
        <v>0</v>
      </c>
      <c r="Q4507" s="5">
        <f>VLOOKUP(CONCATENATE($F4507," ",$G4507),AllocFactorMatrix,(Q$4+1),FALSE)*$E4512</f>
        <v>0</v>
      </c>
      <c r="R4507" s="5">
        <f>VLOOKUP(CONCATENATE($F4507," ",$G4507),AllocFactorMatrix,(R$4+1),FALSE)*$E4512</f>
        <v>0</v>
      </c>
      <c r="S4507" s="5">
        <f>VLOOKUP(CONCATENATE($F4507," ",$G4507),AllocFactorMatrix,(S$4+1),FALSE)*$E4512</f>
        <v>0</v>
      </c>
      <c r="T4507" s="5">
        <f t="shared" si="6501"/>
        <v>0</v>
      </c>
      <c r="U4507" s="5">
        <f>VLOOKUP(CONCATENATE($F4507," ",$G4507),AllocFactorMatrix,(U$4+1),FALSE)*$E4512</f>
        <v>0</v>
      </c>
      <c r="V4507" s="5">
        <f>VLOOKUP(CONCATENATE($F4507," ",$G4507),AllocFactorMatrix,(V$4+1),FALSE)*$E4512</f>
        <v>0</v>
      </c>
      <c r="W4507" s="5">
        <f>VLOOKUP(CONCATENATE($F4507," ",$G4507),AllocFactorMatrix,(W$4+1),FALSE)*$E4512</f>
        <v>0</v>
      </c>
      <c r="X4507" s="5">
        <f>VLOOKUP(CONCATENATE($F4507," ",$G4507),AllocFactorMatrix,(X$4+1),FALSE)*$E4512</f>
        <v>0</v>
      </c>
      <c r="Y4507" s="5">
        <f t="shared" si="6529"/>
        <v>0</v>
      </c>
      <c r="Z4507" s="5">
        <f>VLOOKUP(CONCATENATE($F4507," ",$G4507),AllocFactorMatrix,(Z$4+1),FALSE)*$E4512</f>
        <v>0</v>
      </c>
      <c r="AA4507" s="5">
        <f>VLOOKUP(CONCATENATE($F4507," ",$G4507),AllocFactorMatrix,(AA$4+1),FALSE)*$E4512</f>
        <v>0</v>
      </c>
      <c r="AB4507" s="5">
        <f t="shared" si="6499"/>
        <v>0</v>
      </c>
      <c r="AC4507" s="5">
        <f>VLOOKUP(CONCATENATE($F4507," ",$G4507),AllocFactorMatrix,(AC$4+1),FALSE)*$E4512</f>
        <v>0</v>
      </c>
      <c r="AD4507" s="5">
        <f>VLOOKUP(CONCATENATE($F4507," ",$G4507),AllocFactorMatrix,(AD$4+1),FALSE)*$E4512</f>
        <v>0</v>
      </c>
      <c r="AE4507" s="5">
        <f>VLOOKUP(CONCATENATE($F4507," ",$G4507),AllocFactorMatrix,(AE$4+1),FALSE)*$E4512</f>
        <v>0</v>
      </c>
    </row>
    <row r="4508" spans="4:31" hidden="1" outlineLevel="1">
      <c r="E4508" s="44"/>
      <c r="F4508" s="167" t="str">
        <f>F4512</f>
        <v>EXP_OM_DIST</v>
      </c>
      <c r="G4508" s="48" t="str">
        <f>$G$11</f>
        <v>DISTPRI</v>
      </c>
      <c r="H4508" s="4">
        <f t="shared" si="6496"/>
        <v>5502877.0431981003</v>
      </c>
      <c r="I4508" s="5">
        <f t="shared" ref="I4508:N4508" si="6531">VLOOKUP(CONCATENATE($F4508," ",$G4508),AllocFactorMatrix,(I$4+1),FALSE)*$E4512</f>
        <v>3602731.20857452</v>
      </c>
      <c r="J4508" s="47">
        <f t="shared" si="6531"/>
        <v>591.57368892538989</v>
      </c>
      <c r="K4508" s="47">
        <f t="shared" si="6531"/>
        <v>1094.5807725416305</v>
      </c>
      <c r="L4508" s="5">
        <f t="shared" si="6531"/>
        <v>842943.47417431627</v>
      </c>
      <c r="M4508" s="5">
        <f t="shared" si="6531"/>
        <v>11779.236271068852</v>
      </c>
      <c r="N4508" s="5">
        <f t="shared" si="6531"/>
        <v>0</v>
      </c>
      <c r="O4508" s="5">
        <f t="shared" si="6498"/>
        <v>854722.71044538508</v>
      </c>
      <c r="P4508" s="5">
        <f>VLOOKUP(CONCATENATE($F4508," ",$G4508),AllocFactorMatrix,(P$4+1),FALSE)*$E4512</f>
        <v>488840.38540749211</v>
      </c>
      <c r="Q4508" s="5">
        <f>VLOOKUP(CONCATENATE($F4508," ",$G4508),AllocFactorMatrix,(Q$4+1),FALSE)*$E4512</f>
        <v>87964.07427225147</v>
      </c>
      <c r="R4508" s="5">
        <f>VLOOKUP(CONCATENATE($F4508," ",$G4508),AllocFactorMatrix,(R$4+1),FALSE)*$E4512</f>
        <v>0</v>
      </c>
      <c r="S4508" s="5">
        <f>VLOOKUP(CONCATENATE($F4508," ",$G4508),AllocFactorMatrix,(S$4+1),FALSE)*$E4512</f>
        <v>0</v>
      </c>
      <c r="T4508" s="5">
        <f t="shared" si="6501"/>
        <v>576804.45967974362</v>
      </c>
      <c r="U4508" s="5">
        <f>VLOOKUP(CONCATENATE($F4508," ",$G4508),AllocFactorMatrix,(U$4+1),FALSE)*$E4512</f>
        <v>22136.398516986817</v>
      </c>
      <c r="V4508" s="5">
        <f>VLOOKUP(CONCATENATE($F4508," ",$G4508),AllocFactorMatrix,(V$4+1),FALSE)*$E4512</f>
        <v>306099.08188023855</v>
      </c>
      <c r="W4508" s="5">
        <f>VLOOKUP(CONCATENATE($F4508," ",$G4508),AllocFactorMatrix,(W$4+1),FALSE)*$E4512</f>
        <v>0</v>
      </c>
      <c r="X4508" s="5">
        <f>VLOOKUP(CONCATENATE($F4508," ",$G4508),AllocFactorMatrix,(X$4+1),FALSE)*$E4512</f>
        <v>0</v>
      </c>
      <c r="Y4508" s="5">
        <f t="shared" si="6529"/>
        <v>328235.48039722536</v>
      </c>
      <c r="Z4508" s="5">
        <f>VLOOKUP(CONCATENATE($F4508," ",$G4508),AllocFactorMatrix,(Z$4+1),FALSE)*$E4512</f>
        <v>134233.80949470194</v>
      </c>
      <c r="AA4508" s="5">
        <f>VLOOKUP(CONCATENATE($F4508," ",$G4508),AllocFactorMatrix,(AA$4+1),FALSE)*$E4512</f>
        <v>2694.2842445715301</v>
      </c>
      <c r="AB4508" s="5">
        <f t="shared" si="6499"/>
        <v>136928.09373927346</v>
      </c>
      <c r="AC4508" s="5">
        <f>VLOOKUP(CONCATENATE($F4508," ",$G4508),AllocFactorMatrix,(AC$4+1),FALSE)*$E4512</f>
        <v>1768.9359004847938</v>
      </c>
      <c r="AD4508" s="5">
        <f>VLOOKUP(CONCATENATE($F4508," ",$G4508),AllocFactorMatrix,(AD$4+1),FALSE)*$E4512</f>
        <v>0</v>
      </c>
      <c r="AE4508" s="5">
        <f>VLOOKUP(CONCATENATE($F4508," ",$G4508),AllocFactorMatrix,(AE$4+1),FALSE)*$E4512</f>
        <v>0</v>
      </c>
    </row>
    <row r="4509" spans="4:31" hidden="1" outlineLevel="1">
      <c r="E4509" s="44"/>
      <c r="F4509" s="167" t="str">
        <f>F4512</f>
        <v>EXP_OM_DIST</v>
      </c>
      <c r="G4509" s="48" t="str">
        <f>$G$12</f>
        <v>DISTSEC</v>
      </c>
      <c r="H4509" s="4">
        <f t="shared" si="6496"/>
        <v>2180091.5782702109</v>
      </c>
      <c r="I4509" s="5">
        <f t="shared" ref="I4509:N4509" si="6532">VLOOKUP(CONCATENATE($F4509," ",$G4509),AllocFactorMatrix,(I$4+1),FALSE)*$E4512</f>
        <v>1617456.0848833164</v>
      </c>
      <c r="J4509" s="47">
        <f t="shared" si="6532"/>
        <v>400.95902665197741</v>
      </c>
      <c r="K4509" s="47">
        <f t="shared" si="6532"/>
        <v>519.35244003346679</v>
      </c>
      <c r="L4509" s="5">
        <f t="shared" si="6532"/>
        <v>326025.46745456511</v>
      </c>
      <c r="M4509" s="5">
        <f t="shared" si="6532"/>
        <v>0</v>
      </c>
      <c r="N4509" s="5">
        <f t="shared" si="6532"/>
        <v>0</v>
      </c>
      <c r="O4509" s="5">
        <f t="shared" si="6498"/>
        <v>326025.46745456511</v>
      </c>
      <c r="P4509" s="5">
        <f>VLOOKUP(CONCATENATE($F4509," ",$G4509),AllocFactorMatrix,(P$4+1),FALSE)*$E4512</f>
        <v>162749.90034957568</v>
      </c>
      <c r="Q4509" s="5">
        <f>VLOOKUP(CONCATENATE($F4509," ",$G4509),AllocFactorMatrix,(Q$4+1),FALSE)*$E4512</f>
        <v>0</v>
      </c>
      <c r="R4509" s="5">
        <f>VLOOKUP(CONCATENATE($F4509," ",$G4509),AllocFactorMatrix,(R$4+1),FALSE)*$E4512</f>
        <v>0</v>
      </c>
      <c r="S4509" s="5">
        <f>VLOOKUP(CONCATENATE($F4509," ",$G4509),AllocFactorMatrix,(S$4+1),FALSE)*$E4512</f>
        <v>0</v>
      </c>
      <c r="T4509" s="5">
        <f t="shared" si="6501"/>
        <v>162749.90034957568</v>
      </c>
      <c r="U4509" s="5">
        <f>VLOOKUP(CONCATENATE($F4509," ",$G4509),AllocFactorMatrix,(U$4+1),FALSE)*$E4512</f>
        <v>6094.8929208790742</v>
      </c>
      <c r="V4509" s="5">
        <f>VLOOKUP(CONCATENATE($F4509," ",$G4509),AllocFactorMatrix,(V$4+1),FALSE)*$E4512</f>
        <v>0</v>
      </c>
      <c r="W4509" s="5">
        <f>VLOOKUP(CONCATENATE($F4509," ",$G4509),AllocFactorMatrix,(W$4+1),FALSE)*$E4512</f>
        <v>0</v>
      </c>
      <c r="X4509" s="5">
        <f>VLOOKUP(CONCATENATE($F4509," ",$G4509),AllocFactorMatrix,(X$4+1),FALSE)*$E4512</f>
        <v>0</v>
      </c>
      <c r="Y4509" s="5">
        <f t="shared" si="6529"/>
        <v>6094.8929208790742</v>
      </c>
      <c r="Z4509" s="5">
        <f>VLOOKUP(CONCATENATE($F4509," ",$G4509),AllocFactorMatrix,(Z$4+1),FALSE)*$E4512</f>
        <v>46061.352120779717</v>
      </c>
      <c r="AA4509" s="5">
        <f>VLOOKUP(CONCATENATE($F4509," ",$G4509),AllocFactorMatrix,(AA$4+1),FALSE)*$E4512</f>
        <v>0</v>
      </c>
      <c r="AB4509" s="5">
        <f t="shared" si="6499"/>
        <v>46061.352120779717</v>
      </c>
      <c r="AC4509" s="5">
        <f>VLOOKUP(CONCATENATE($F4509," ",$G4509),AllocFactorMatrix,(AC$4+1),FALSE)*$E4512</f>
        <v>544.60970155485109</v>
      </c>
      <c r="AD4509" s="5">
        <f>VLOOKUP(CONCATENATE($F4509," ",$G4509),AllocFactorMatrix,(AD$4+1),FALSE)*$E4512</f>
        <v>16762.928755973815</v>
      </c>
      <c r="AE4509" s="5">
        <f>VLOOKUP(CONCATENATE($F4509," ",$G4509),AllocFactorMatrix,(AE$4+1),FALSE)*$E4512</f>
        <v>3476.0306168805282</v>
      </c>
    </row>
    <row r="4510" spans="4:31" hidden="1" outlineLevel="1">
      <c r="E4510" s="44"/>
      <c r="F4510" s="167" t="str">
        <f>F4512</f>
        <v>EXP_OM_DIST</v>
      </c>
      <c r="G4510" s="48" t="str">
        <f>$G$13</f>
        <v>ENERGY</v>
      </c>
      <c r="H4510" s="4">
        <f t="shared" si="6496"/>
        <v>0</v>
      </c>
      <c r="I4510" s="5">
        <f t="shared" ref="I4510:N4510" si="6533">VLOOKUP(CONCATENATE($F4510," ",$G4510),AllocFactorMatrix,(I$4+1),FALSE)*$E4512</f>
        <v>0</v>
      </c>
      <c r="J4510" s="47">
        <f t="shared" si="6533"/>
        <v>0</v>
      </c>
      <c r="K4510" s="47">
        <f t="shared" si="6533"/>
        <v>0</v>
      </c>
      <c r="L4510" s="5">
        <f t="shared" si="6533"/>
        <v>0</v>
      </c>
      <c r="M4510" s="5">
        <f t="shared" si="6533"/>
        <v>0</v>
      </c>
      <c r="N4510" s="5">
        <f t="shared" si="6533"/>
        <v>0</v>
      </c>
      <c r="O4510" s="5">
        <f t="shared" si="6498"/>
        <v>0</v>
      </c>
      <c r="P4510" s="5">
        <f>VLOOKUP(CONCATENATE($F4510," ",$G4510),AllocFactorMatrix,(P$4+1),FALSE)*$E4512</f>
        <v>0</v>
      </c>
      <c r="Q4510" s="5">
        <f>VLOOKUP(CONCATENATE($F4510," ",$G4510),AllocFactorMatrix,(Q$4+1),FALSE)*$E4512</f>
        <v>0</v>
      </c>
      <c r="R4510" s="5">
        <f>VLOOKUP(CONCATENATE($F4510," ",$G4510),AllocFactorMatrix,(R$4+1),FALSE)*$E4512</f>
        <v>0</v>
      </c>
      <c r="S4510" s="5">
        <f>VLOOKUP(CONCATENATE($F4510," ",$G4510),AllocFactorMatrix,(S$4+1),FALSE)*$E4512</f>
        <v>0</v>
      </c>
      <c r="T4510" s="5">
        <f t="shared" si="6501"/>
        <v>0</v>
      </c>
      <c r="U4510" s="5">
        <f>VLOOKUP(CONCATENATE($F4510," ",$G4510),AllocFactorMatrix,(U$4+1),FALSE)*$E4512</f>
        <v>0</v>
      </c>
      <c r="V4510" s="5">
        <f>VLOOKUP(CONCATENATE($F4510," ",$G4510),AllocFactorMatrix,(V$4+1),FALSE)*$E4512</f>
        <v>0</v>
      </c>
      <c r="W4510" s="5">
        <f>VLOOKUP(CONCATENATE($F4510," ",$G4510),AllocFactorMatrix,(W$4+1),FALSE)*$E4512</f>
        <v>0</v>
      </c>
      <c r="X4510" s="5">
        <f>VLOOKUP(CONCATENATE($F4510," ",$G4510),AllocFactorMatrix,(X$4+1),FALSE)*$E4512</f>
        <v>0</v>
      </c>
      <c r="Y4510" s="5">
        <f t="shared" si="6529"/>
        <v>0</v>
      </c>
      <c r="Z4510" s="5">
        <f>VLOOKUP(CONCATENATE($F4510," ",$G4510),AllocFactorMatrix,(Z$4+1),FALSE)*$E4512</f>
        <v>0</v>
      </c>
      <c r="AA4510" s="5">
        <f>VLOOKUP(CONCATENATE($F4510," ",$G4510),AllocFactorMatrix,(AA$4+1),FALSE)*$E4512</f>
        <v>0</v>
      </c>
      <c r="AB4510" s="5">
        <f t="shared" si="6499"/>
        <v>0</v>
      </c>
      <c r="AC4510" s="5">
        <f>VLOOKUP(CONCATENATE($F4510," ",$G4510),AllocFactorMatrix,(AC$4+1),FALSE)*$E4512</f>
        <v>0</v>
      </c>
      <c r="AD4510" s="5">
        <f>VLOOKUP(CONCATENATE($F4510," ",$G4510),AllocFactorMatrix,(AD$4+1),FALSE)*$E4512</f>
        <v>0</v>
      </c>
      <c r="AE4510" s="5">
        <f>VLOOKUP(CONCATENATE($F4510," ",$G4510),AllocFactorMatrix,(AE$4+1),FALSE)*$E4512</f>
        <v>0</v>
      </c>
    </row>
    <row r="4511" spans="4:31" hidden="1" outlineLevel="1">
      <c r="E4511" s="44"/>
      <c r="F4511" s="167" t="str">
        <f>F4512</f>
        <v>EXP_OM_DIST</v>
      </c>
      <c r="G4511" s="48" t="str">
        <f>$G$14</f>
        <v>CUSTOMER</v>
      </c>
      <c r="H4511" s="4">
        <f t="shared" si="6496"/>
        <v>508333.37853169208</v>
      </c>
      <c r="I4511" s="5">
        <f t="shared" ref="I4511:N4511" si="6534">VLOOKUP(CONCATENATE($F4511," ",$G4511),AllocFactorMatrix,(I$4+1),FALSE)*$E4512</f>
        <v>218217.91498198186</v>
      </c>
      <c r="J4511" s="47">
        <f t="shared" si="6534"/>
        <v>43.98222341206197</v>
      </c>
      <c r="K4511" s="47">
        <f t="shared" si="6534"/>
        <v>49.760890232463581</v>
      </c>
      <c r="L4511" s="5">
        <f t="shared" si="6534"/>
        <v>123651.86427718945</v>
      </c>
      <c r="M4511" s="5">
        <f t="shared" si="6534"/>
        <v>15259.916026366196</v>
      </c>
      <c r="N4511" s="5">
        <f t="shared" si="6534"/>
        <v>2568.6323280986871</v>
      </c>
      <c r="O4511" s="5">
        <f t="shared" si="6498"/>
        <v>141480.41263165436</v>
      </c>
      <c r="P4511" s="5">
        <f>VLOOKUP(CONCATENATE($F4511," ",$G4511),AllocFactorMatrix,(P$4+1),FALSE)*$E4512</f>
        <v>16562.493419247337</v>
      </c>
      <c r="Q4511" s="5">
        <f>VLOOKUP(CONCATENATE($F4511," ",$G4511),AllocFactorMatrix,(Q$4+1),FALSE)*$E4512</f>
        <v>5372.256531507368</v>
      </c>
      <c r="R4511" s="5">
        <f>VLOOKUP(CONCATENATE($F4511," ",$G4511),AllocFactorMatrix,(R$4+1),FALSE)*$E4512</f>
        <v>6317.2860714547796</v>
      </c>
      <c r="S4511" s="5">
        <f>VLOOKUP(CONCATENATE($F4511," ",$G4511),AllocFactorMatrix,(S$4+1),FALSE)*$E4512</f>
        <v>789.64987928120149</v>
      </c>
      <c r="T4511" s="5">
        <f t="shared" si="6501"/>
        <v>29041.685901490684</v>
      </c>
      <c r="U4511" s="5">
        <f>VLOOKUP(CONCATENATE($F4511," ",$G4511),AllocFactorMatrix,(U$4+1),FALSE)*$E4512</f>
        <v>104.1904120896056</v>
      </c>
      <c r="V4511" s="5">
        <f>VLOOKUP(CONCATENATE($F4511," ",$G4511),AllocFactorMatrix,(V$4+1),FALSE)*$E4512</f>
        <v>3809.8908014877711</v>
      </c>
      <c r="W4511" s="5">
        <f>VLOOKUP(CONCATENATE($F4511," ",$G4511),AllocFactorMatrix,(W$4+1),FALSE)*$E4512</f>
        <v>10619.041912048324</v>
      </c>
      <c r="X4511" s="5">
        <f>VLOOKUP(CONCATENATE($F4511," ",$G4511),AllocFactorMatrix,(X$4+1),FALSE)*$E4512</f>
        <v>3158.589846324232</v>
      </c>
      <c r="Y4511" s="5">
        <f t="shared" si="6529"/>
        <v>17691.712971949935</v>
      </c>
      <c r="Z4511" s="5">
        <f>VLOOKUP(CONCATENATE($F4511," ",$G4511),AllocFactorMatrix,(Z$4+1),FALSE)*$E4512</f>
        <v>3188.0776796130895</v>
      </c>
      <c r="AA4511" s="5">
        <f>VLOOKUP(CONCATENATE($F4511," ",$G4511),AllocFactorMatrix,(AA$4+1),FALSE)*$E4512</f>
        <v>70.230927508129199</v>
      </c>
      <c r="AB4511" s="5">
        <f t="shared" si="6499"/>
        <v>3258.3086071212188</v>
      </c>
      <c r="AC4511" s="5">
        <f>VLOOKUP(CONCATENATE($F4511," ",$G4511),AllocFactorMatrix,(AC$4+1),FALSE)*$E4512</f>
        <v>330.99746331814032</v>
      </c>
      <c r="AD4511" s="5">
        <f>VLOOKUP(CONCATENATE($F4511," ",$G4511),AllocFactorMatrix,(AD$4+1),FALSE)*$E4512</f>
        <v>61837.791810002454</v>
      </c>
      <c r="AE4511" s="5">
        <f>VLOOKUP(CONCATENATE($F4511," ",$G4511),AllocFactorMatrix,(AE$4+1),FALSE)*$E4512</f>
        <v>36380.811050529046</v>
      </c>
    </row>
    <row r="4512" spans="4:31" collapsed="1">
      <c r="D4512" s="48" t="s">
        <v>8</v>
      </c>
      <c r="E4512" s="54">
        <v>8191302</v>
      </c>
      <c r="F4512" s="88" t="s">
        <v>75</v>
      </c>
      <c r="G4512" s="48" t="str">
        <f>$G$15</f>
        <v>TOTAL</v>
      </c>
      <c r="H4512" s="4">
        <f t="shared" si="6496"/>
        <v>8191302.0000000037</v>
      </c>
      <c r="I4512" s="5">
        <f t="shared" ref="I4512:N4512" si="6535">VLOOKUP(CONCATENATE($F4512," ",$G4512),AllocFactorMatrix,(I$4+1),FALSE)*$E4512</f>
        <v>5438405.2084398186</v>
      </c>
      <c r="J4512" s="47">
        <f t="shared" si="6535"/>
        <v>1036.5149389894291</v>
      </c>
      <c r="K4512" s="47">
        <f t="shared" si="6535"/>
        <v>1663.694102807561</v>
      </c>
      <c r="L4512" s="5">
        <f t="shared" si="6535"/>
        <v>1292620.8059060709</v>
      </c>
      <c r="M4512" s="5">
        <f t="shared" si="6535"/>
        <v>27039.152297435048</v>
      </c>
      <c r="N4512" s="5">
        <f t="shared" si="6535"/>
        <v>2568.6323280986871</v>
      </c>
      <c r="O4512" s="5">
        <f t="shared" si="6498"/>
        <v>1322228.5905316046</v>
      </c>
      <c r="P4512" s="5">
        <f>VLOOKUP(CONCATENATE($F4512," ",$G4512),AllocFactorMatrix,(P$4+1),FALSE)*$E4512</f>
        <v>668152.77917631518</v>
      </c>
      <c r="Q4512" s="5">
        <f>VLOOKUP(CONCATENATE($F4512," ",$G4512),AllocFactorMatrix,(Q$4+1),FALSE)*$E4512</f>
        <v>93336.330803758829</v>
      </c>
      <c r="R4512" s="5">
        <f>VLOOKUP(CONCATENATE($F4512," ",$G4512),AllocFactorMatrix,(R$4+1),FALSE)*$E4512</f>
        <v>6317.2860714547796</v>
      </c>
      <c r="S4512" s="5">
        <f>VLOOKUP(CONCATENATE($F4512," ",$G4512),AllocFactorMatrix,(S$4+1),FALSE)*$E4512</f>
        <v>789.64987928120149</v>
      </c>
      <c r="T4512" s="5">
        <f t="shared" si="6501"/>
        <v>768596.04593080992</v>
      </c>
      <c r="U4512" s="5">
        <f>VLOOKUP(CONCATENATE($F4512," ",$G4512),AllocFactorMatrix,(U$4+1),FALSE)*$E4512</f>
        <v>28335.481849955497</v>
      </c>
      <c r="V4512" s="5">
        <f>VLOOKUP(CONCATENATE($F4512," ",$G4512),AllocFactorMatrix,(V$4+1),FALSE)*$E4512</f>
        <v>309908.97268172633</v>
      </c>
      <c r="W4512" s="5">
        <f>VLOOKUP(CONCATENATE($F4512," ",$G4512),AllocFactorMatrix,(W$4+1),FALSE)*$E4512</f>
        <v>10619.041912048324</v>
      </c>
      <c r="X4512" s="5">
        <f>VLOOKUP(CONCATENATE($F4512," ",$G4512),AllocFactorMatrix,(X$4+1),FALSE)*$E4512</f>
        <v>3158.589846324232</v>
      </c>
      <c r="Y4512" s="5">
        <f t="shared" si="6529"/>
        <v>352022.08629005437</v>
      </c>
      <c r="Z4512" s="5">
        <f>VLOOKUP(CONCATENATE($F4512," ",$G4512),AllocFactorMatrix,(Z$4+1),FALSE)*$E4512</f>
        <v>183483.23929509477</v>
      </c>
      <c r="AA4512" s="5">
        <f>VLOOKUP(CONCATENATE($F4512," ",$G4512),AllocFactorMatrix,(AA$4+1),FALSE)*$E4512</f>
        <v>2764.5151720796594</v>
      </c>
      <c r="AB4512" s="5">
        <f t="shared" si="6499"/>
        <v>186247.75446717444</v>
      </c>
      <c r="AC4512" s="5">
        <f>VLOOKUP(CONCATENATE($F4512," ",$G4512),AllocFactorMatrix,(AC$4+1),FALSE)*$E4512</f>
        <v>2644.5430653577855</v>
      </c>
      <c r="AD4512" s="5">
        <f>VLOOKUP(CONCATENATE($F4512," ",$G4512),AllocFactorMatrix,(AD$4+1),FALSE)*$E4512</f>
        <v>78600.720565976255</v>
      </c>
      <c r="AE4512" s="5">
        <f>VLOOKUP(CONCATENATE($F4512," ",$G4512),AllocFactorMatrix,(AE$4+1),FALSE)*$E4512</f>
        <v>39856.841667409579</v>
      </c>
    </row>
    <row r="4513" spans="4:31" hidden="1" outlineLevel="1">
      <c r="E4513" s="44"/>
      <c r="F4513" s="167" t="str">
        <f>F4520</f>
        <v>EXP_OM_CUSTACCT</v>
      </c>
      <c r="G4513" s="48" t="str">
        <f>$G$8</f>
        <v>PRODUCTION</v>
      </c>
      <c r="H4513" s="4">
        <f t="shared" si="6496"/>
        <v>0</v>
      </c>
      <c r="I4513" s="5">
        <f t="shared" ref="I4513:N4513" si="6536">VLOOKUP(CONCATENATE($F4513," ",$G4513),AllocFactorMatrix,(I$4+1),FALSE)*$E4520</f>
        <v>0</v>
      </c>
      <c r="J4513" s="47">
        <f t="shared" si="6536"/>
        <v>0</v>
      </c>
      <c r="K4513" s="47">
        <f t="shared" si="6536"/>
        <v>0</v>
      </c>
      <c r="L4513" s="5">
        <f t="shared" si="6536"/>
        <v>0</v>
      </c>
      <c r="M4513" s="5">
        <f t="shared" si="6536"/>
        <v>0</v>
      </c>
      <c r="N4513" s="5">
        <f t="shared" si="6536"/>
        <v>0</v>
      </c>
      <c r="O4513" s="5">
        <f t="shared" si="6498"/>
        <v>0</v>
      </c>
      <c r="P4513" s="5">
        <f>VLOOKUP(CONCATENATE($F4513," ",$G4513),AllocFactorMatrix,(P$4+1),FALSE)*$E4520</f>
        <v>0</v>
      </c>
      <c r="Q4513" s="5">
        <f>VLOOKUP(CONCATENATE($F4513," ",$G4513),AllocFactorMatrix,(Q$4+1),FALSE)*$E4520</f>
        <v>0</v>
      </c>
      <c r="R4513" s="5">
        <f>VLOOKUP(CONCATENATE($F4513," ",$G4513),AllocFactorMatrix,(R$4+1),FALSE)*$E4520</f>
        <v>0</v>
      </c>
      <c r="S4513" s="5">
        <f>VLOOKUP(CONCATENATE($F4513," ",$G4513),AllocFactorMatrix,(S$4+1),FALSE)*$E4520</f>
        <v>0</v>
      </c>
      <c r="T4513" s="5">
        <f t="shared" si="6501"/>
        <v>0</v>
      </c>
      <c r="U4513" s="5">
        <f>VLOOKUP(CONCATENATE($F4513," ",$G4513),AllocFactorMatrix,(U$4+1),FALSE)*$E4520</f>
        <v>0</v>
      </c>
      <c r="V4513" s="5">
        <f>VLOOKUP(CONCATENATE($F4513," ",$G4513),AllocFactorMatrix,(V$4+1),FALSE)*$E4520</f>
        <v>0</v>
      </c>
      <c r="W4513" s="5">
        <f>VLOOKUP(CONCATENATE($F4513," ",$G4513),AllocFactorMatrix,(W$4+1),FALSE)*$E4520</f>
        <v>0</v>
      </c>
      <c r="X4513" s="5">
        <f>VLOOKUP(CONCATENATE($F4513," ",$G4513),AllocFactorMatrix,(X$4+1),FALSE)*$E4520</f>
        <v>0</v>
      </c>
      <c r="Y4513" s="5">
        <f>SUBTOTAL(9,U4513:X4513)</f>
        <v>0</v>
      </c>
      <c r="Z4513" s="5">
        <f>VLOOKUP(CONCATENATE($F4513," ",$G4513),AllocFactorMatrix,(Z$4+1),FALSE)*$E4520</f>
        <v>0</v>
      </c>
      <c r="AA4513" s="5">
        <f>VLOOKUP(CONCATENATE($F4513," ",$G4513),AllocFactorMatrix,(AA$4+1),FALSE)*$E4520</f>
        <v>0</v>
      </c>
      <c r="AB4513" s="5">
        <f t="shared" si="6499"/>
        <v>0</v>
      </c>
      <c r="AC4513" s="5">
        <f>VLOOKUP(CONCATENATE($F4513," ",$G4513),AllocFactorMatrix,(AC$4+1),FALSE)*$E4520</f>
        <v>0</v>
      </c>
      <c r="AD4513" s="5">
        <f>VLOOKUP(CONCATENATE($F4513," ",$G4513),AllocFactorMatrix,(AD$4+1),FALSE)*$E4520</f>
        <v>0</v>
      </c>
      <c r="AE4513" s="5">
        <f>VLOOKUP(CONCATENATE($F4513," ",$G4513),AllocFactorMatrix,(AE$4+1),FALSE)*$E4520</f>
        <v>0</v>
      </c>
    </row>
    <row r="4514" spans="4:31" hidden="1" outlineLevel="1">
      <c r="E4514" s="44"/>
      <c r="F4514" s="167" t="str">
        <f>F4520</f>
        <v>EXP_OM_CUSTACCT</v>
      </c>
      <c r="G4514" s="48" t="str">
        <f>$G$9</f>
        <v>BULKTRAN</v>
      </c>
      <c r="H4514" s="4">
        <f t="shared" si="6496"/>
        <v>0</v>
      </c>
      <c r="I4514" s="5">
        <f t="shared" ref="I4514:N4514" si="6537">VLOOKUP(CONCATENATE($F4514," ",$G4514),AllocFactorMatrix,(I$4+1),FALSE)*$E4520</f>
        <v>0</v>
      </c>
      <c r="J4514" s="47">
        <f t="shared" si="6537"/>
        <v>0</v>
      </c>
      <c r="K4514" s="47">
        <f t="shared" si="6537"/>
        <v>0</v>
      </c>
      <c r="L4514" s="5">
        <f t="shared" si="6537"/>
        <v>0</v>
      </c>
      <c r="M4514" s="5">
        <f t="shared" si="6537"/>
        <v>0</v>
      </c>
      <c r="N4514" s="5">
        <f t="shared" si="6537"/>
        <v>0</v>
      </c>
      <c r="O4514" s="5">
        <f t="shared" si="6498"/>
        <v>0</v>
      </c>
      <c r="P4514" s="5">
        <f>VLOOKUP(CONCATENATE($F4514," ",$G4514),AllocFactorMatrix,(P$4+1),FALSE)*$E4520</f>
        <v>0</v>
      </c>
      <c r="Q4514" s="5">
        <f>VLOOKUP(CONCATENATE($F4514," ",$G4514),AllocFactorMatrix,(Q$4+1),FALSE)*$E4520</f>
        <v>0</v>
      </c>
      <c r="R4514" s="5">
        <f>VLOOKUP(CONCATENATE($F4514," ",$G4514),AllocFactorMatrix,(R$4+1),FALSE)*$E4520</f>
        <v>0</v>
      </c>
      <c r="S4514" s="5">
        <f>VLOOKUP(CONCATENATE($F4514," ",$G4514),AllocFactorMatrix,(S$4+1),FALSE)*$E4520</f>
        <v>0</v>
      </c>
      <c r="T4514" s="5">
        <f t="shared" si="6501"/>
        <v>0</v>
      </c>
      <c r="U4514" s="5">
        <f>VLOOKUP(CONCATENATE($F4514," ",$G4514),AllocFactorMatrix,(U$4+1),FALSE)*$E4520</f>
        <v>0</v>
      </c>
      <c r="V4514" s="5">
        <f>VLOOKUP(CONCATENATE($F4514," ",$G4514),AllocFactorMatrix,(V$4+1),FALSE)*$E4520</f>
        <v>0</v>
      </c>
      <c r="W4514" s="5">
        <f>VLOOKUP(CONCATENATE($F4514," ",$G4514),AllocFactorMatrix,(W$4+1),FALSE)*$E4520</f>
        <v>0</v>
      </c>
      <c r="X4514" s="5">
        <f>VLOOKUP(CONCATENATE($F4514," ",$G4514),AllocFactorMatrix,(X$4+1),FALSE)*$E4520</f>
        <v>0</v>
      </c>
      <c r="Y4514" s="5">
        <f t="shared" ref="Y4514:Y4520" si="6538">SUBTOTAL(9,U4514:X4514)</f>
        <v>0</v>
      </c>
      <c r="Z4514" s="5">
        <f>VLOOKUP(CONCATENATE($F4514," ",$G4514),AllocFactorMatrix,(Z$4+1),FALSE)*$E4520</f>
        <v>0</v>
      </c>
      <c r="AA4514" s="5">
        <f>VLOOKUP(CONCATENATE($F4514," ",$G4514),AllocFactorMatrix,(AA$4+1),FALSE)*$E4520</f>
        <v>0</v>
      </c>
      <c r="AB4514" s="5">
        <f t="shared" si="6499"/>
        <v>0</v>
      </c>
      <c r="AC4514" s="5">
        <f>VLOOKUP(CONCATENATE($F4514," ",$G4514),AllocFactorMatrix,(AC$4+1),FALSE)*$E4520</f>
        <v>0</v>
      </c>
      <c r="AD4514" s="5">
        <f>VLOOKUP(CONCATENATE($F4514," ",$G4514),AllocFactorMatrix,(AD$4+1),FALSE)*$E4520</f>
        <v>0</v>
      </c>
      <c r="AE4514" s="5">
        <f>VLOOKUP(CONCATENATE($F4514," ",$G4514),AllocFactorMatrix,(AE$4+1),FALSE)*$E4520</f>
        <v>0</v>
      </c>
    </row>
    <row r="4515" spans="4:31" hidden="1" outlineLevel="1">
      <c r="E4515" s="44"/>
      <c r="F4515" s="167" t="str">
        <f>F4520</f>
        <v>EXP_OM_CUSTACCT</v>
      </c>
      <c r="G4515" s="48" t="str">
        <f>$G$10</f>
        <v>SUBTRAN</v>
      </c>
      <c r="H4515" s="4">
        <f t="shared" si="6496"/>
        <v>0</v>
      </c>
      <c r="I4515" s="5">
        <f t="shared" ref="I4515:N4515" si="6539">VLOOKUP(CONCATENATE($F4515," ",$G4515),AllocFactorMatrix,(I$4+1),FALSE)*$E4520</f>
        <v>0</v>
      </c>
      <c r="J4515" s="47">
        <f t="shared" si="6539"/>
        <v>0</v>
      </c>
      <c r="K4515" s="47">
        <f t="shared" si="6539"/>
        <v>0</v>
      </c>
      <c r="L4515" s="5">
        <f t="shared" si="6539"/>
        <v>0</v>
      </c>
      <c r="M4515" s="5">
        <f t="shared" si="6539"/>
        <v>0</v>
      </c>
      <c r="N4515" s="5">
        <f t="shared" si="6539"/>
        <v>0</v>
      </c>
      <c r="O4515" s="5">
        <f t="shared" si="6498"/>
        <v>0</v>
      </c>
      <c r="P4515" s="5">
        <f>VLOOKUP(CONCATENATE($F4515," ",$G4515),AllocFactorMatrix,(P$4+1),FALSE)*$E4520</f>
        <v>0</v>
      </c>
      <c r="Q4515" s="5">
        <f>VLOOKUP(CONCATENATE($F4515," ",$G4515),AllocFactorMatrix,(Q$4+1),FALSE)*$E4520</f>
        <v>0</v>
      </c>
      <c r="R4515" s="5">
        <f>VLOOKUP(CONCATENATE($F4515," ",$G4515),AllocFactorMatrix,(R$4+1),FALSE)*$E4520</f>
        <v>0</v>
      </c>
      <c r="S4515" s="5">
        <f>VLOOKUP(CONCATENATE($F4515," ",$G4515),AllocFactorMatrix,(S$4+1),FALSE)*$E4520</f>
        <v>0</v>
      </c>
      <c r="T4515" s="5">
        <f t="shared" si="6501"/>
        <v>0</v>
      </c>
      <c r="U4515" s="5">
        <f>VLOOKUP(CONCATENATE($F4515," ",$G4515),AllocFactorMatrix,(U$4+1),FALSE)*$E4520</f>
        <v>0</v>
      </c>
      <c r="V4515" s="5">
        <f>VLOOKUP(CONCATENATE($F4515," ",$G4515),AllocFactorMatrix,(V$4+1),FALSE)*$E4520</f>
        <v>0</v>
      </c>
      <c r="W4515" s="5">
        <f>VLOOKUP(CONCATENATE($F4515," ",$G4515),AllocFactorMatrix,(W$4+1),FALSE)*$E4520</f>
        <v>0</v>
      </c>
      <c r="X4515" s="5">
        <f>VLOOKUP(CONCATENATE($F4515," ",$G4515),AllocFactorMatrix,(X$4+1),FALSE)*$E4520</f>
        <v>0</v>
      </c>
      <c r="Y4515" s="5">
        <f t="shared" si="6538"/>
        <v>0</v>
      </c>
      <c r="Z4515" s="5">
        <f>VLOOKUP(CONCATENATE($F4515," ",$G4515),AllocFactorMatrix,(Z$4+1),FALSE)*$E4520</f>
        <v>0</v>
      </c>
      <c r="AA4515" s="5">
        <f>VLOOKUP(CONCATENATE($F4515," ",$G4515),AllocFactorMatrix,(AA$4+1),FALSE)*$E4520</f>
        <v>0</v>
      </c>
      <c r="AB4515" s="5">
        <f t="shared" si="6499"/>
        <v>0</v>
      </c>
      <c r="AC4515" s="5">
        <f>VLOOKUP(CONCATENATE($F4515," ",$G4515),AllocFactorMatrix,(AC$4+1),FALSE)*$E4520</f>
        <v>0</v>
      </c>
      <c r="AD4515" s="5">
        <f>VLOOKUP(CONCATENATE($F4515," ",$G4515),AllocFactorMatrix,(AD$4+1),FALSE)*$E4520</f>
        <v>0</v>
      </c>
      <c r="AE4515" s="5">
        <f>VLOOKUP(CONCATENATE($F4515," ",$G4515),AllocFactorMatrix,(AE$4+1),FALSE)*$E4520</f>
        <v>0</v>
      </c>
    </row>
    <row r="4516" spans="4:31" hidden="1" outlineLevel="1">
      <c r="E4516" s="44"/>
      <c r="F4516" s="167" t="str">
        <f>F4520</f>
        <v>EXP_OM_CUSTACCT</v>
      </c>
      <c r="G4516" s="48" t="str">
        <f>$G$11</f>
        <v>DISTPRI</v>
      </c>
      <c r="H4516" s="4">
        <f t="shared" si="6496"/>
        <v>0</v>
      </c>
      <c r="I4516" s="5">
        <f t="shared" ref="I4516:N4516" si="6540">VLOOKUP(CONCATENATE($F4516," ",$G4516),AllocFactorMatrix,(I$4+1),FALSE)*$E4520</f>
        <v>0</v>
      </c>
      <c r="J4516" s="47">
        <f t="shared" si="6540"/>
        <v>0</v>
      </c>
      <c r="K4516" s="47">
        <f t="shared" si="6540"/>
        <v>0</v>
      </c>
      <c r="L4516" s="5">
        <f t="shared" si="6540"/>
        <v>0</v>
      </c>
      <c r="M4516" s="5">
        <f t="shared" si="6540"/>
        <v>0</v>
      </c>
      <c r="N4516" s="5">
        <f t="shared" si="6540"/>
        <v>0</v>
      </c>
      <c r="O4516" s="5">
        <f t="shared" si="6498"/>
        <v>0</v>
      </c>
      <c r="P4516" s="5">
        <f>VLOOKUP(CONCATENATE($F4516," ",$G4516),AllocFactorMatrix,(P$4+1),FALSE)*$E4520</f>
        <v>0</v>
      </c>
      <c r="Q4516" s="5">
        <f>VLOOKUP(CONCATENATE($F4516," ",$G4516),AllocFactorMatrix,(Q$4+1),FALSE)*$E4520</f>
        <v>0</v>
      </c>
      <c r="R4516" s="5">
        <f>VLOOKUP(CONCATENATE($F4516," ",$G4516),AllocFactorMatrix,(R$4+1),FALSE)*$E4520</f>
        <v>0</v>
      </c>
      <c r="S4516" s="5">
        <f>VLOOKUP(CONCATENATE($F4516," ",$G4516),AllocFactorMatrix,(S$4+1),FALSE)*$E4520</f>
        <v>0</v>
      </c>
      <c r="T4516" s="5">
        <f t="shared" si="6501"/>
        <v>0</v>
      </c>
      <c r="U4516" s="5">
        <f>VLOOKUP(CONCATENATE($F4516," ",$G4516),AllocFactorMatrix,(U$4+1),FALSE)*$E4520</f>
        <v>0</v>
      </c>
      <c r="V4516" s="5">
        <f>VLOOKUP(CONCATENATE($F4516," ",$G4516),AllocFactorMatrix,(V$4+1),FALSE)*$E4520</f>
        <v>0</v>
      </c>
      <c r="W4516" s="5">
        <f>VLOOKUP(CONCATENATE($F4516," ",$G4516),AllocFactorMatrix,(W$4+1),FALSE)*$E4520</f>
        <v>0</v>
      </c>
      <c r="X4516" s="5">
        <f>VLOOKUP(CONCATENATE($F4516," ",$G4516),AllocFactorMatrix,(X$4+1),FALSE)*$E4520</f>
        <v>0</v>
      </c>
      <c r="Y4516" s="5">
        <f t="shared" si="6538"/>
        <v>0</v>
      </c>
      <c r="Z4516" s="5">
        <f>VLOOKUP(CONCATENATE($F4516," ",$G4516),AllocFactorMatrix,(Z$4+1),FALSE)*$E4520</f>
        <v>0</v>
      </c>
      <c r="AA4516" s="5">
        <f>VLOOKUP(CONCATENATE($F4516," ",$G4516),AllocFactorMatrix,(AA$4+1),FALSE)*$E4520</f>
        <v>0</v>
      </c>
      <c r="AB4516" s="5">
        <f t="shared" si="6499"/>
        <v>0</v>
      </c>
      <c r="AC4516" s="5">
        <f>VLOOKUP(CONCATENATE($F4516," ",$G4516),AllocFactorMatrix,(AC$4+1),FALSE)*$E4520</f>
        <v>0</v>
      </c>
      <c r="AD4516" s="5">
        <f>VLOOKUP(CONCATENATE($F4516," ",$G4516),AllocFactorMatrix,(AD$4+1),FALSE)*$E4520</f>
        <v>0</v>
      </c>
      <c r="AE4516" s="5">
        <f>VLOOKUP(CONCATENATE($F4516," ",$G4516),AllocFactorMatrix,(AE$4+1),FALSE)*$E4520</f>
        <v>0</v>
      </c>
    </row>
    <row r="4517" spans="4:31" hidden="1" outlineLevel="1">
      <c r="E4517" s="44"/>
      <c r="F4517" s="167" t="str">
        <f>F4520</f>
        <v>EXP_OM_CUSTACCT</v>
      </c>
      <c r="G4517" s="48" t="str">
        <f>$G$12</f>
        <v>DISTSEC</v>
      </c>
      <c r="H4517" s="4">
        <f t="shared" si="6496"/>
        <v>0</v>
      </c>
      <c r="I4517" s="5">
        <f t="shared" ref="I4517:N4517" si="6541">VLOOKUP(CONCATENATE($F4517," ",$G4517),AllocFactorMatrix,(I$4+1),FALSE)*$E4520</f>
        <v>0</v>
      </c>
      <c r="J4517" s="47">
        <f t="shared" si="6541"/>
        <v>0</v>
      </c>
      <c r="K4517" s="47">
        <f t="shared" si="6541"/>
        <v>0</v>
      </c>
      <c r="L4517" s="5">
        <f t="shared" si="6541"/>
        <v>0</v>
      </c>
      <c r="M4517" s="5">
        <f t="shared" si="6541"/>
        <v>0</v>
      </c>
      <c r="N4517" s="5">
        <f t="shared" si="6541"/>
        <v>0</v>
      </c>
      <c r="O4517" s="5">
        <f t="shared" si="6498"/>
        <v>0</v>
      </c>
      <c r="P4517" s="5">
        <f>VLOOKUP(CONCATENATE($F4517," ",$G4517),AllocFactorMatrix,(P$4+1),FALSE)*$E4520</f>
        <v>0</v>
      </c>
      <c r="Q4517" s="5">
        <f>VLOOKUP(CONCATENATE($F4517," ",$G4517),AllocFactorMatrix,(Q$4+1),FALSE)*$E4520</f>
        <v>0</v>
      </c>
      <c r="R4517" s="5">
        <f>VLOOKUP(CONCATENATE($F4517," ",$G4517),AllocFactorMatrix,(R$4+1),FALSE)*$E4520</f>
        <v>0</v>
      </c>
      <c r="S4517" s="5">
        <f>VLOOKUP(CONCATENATE($F4517," ",$G4517),AllocFactorMatrix,(S$4+1),FALSE)*$E4520</f>
        <v>0</v>
      </c>
      <c r="T4517" s="5">
        <f t="shared" si="6501"/>
        <v>0</v>
      </c>
      <c r="U4517" s="5">
        <f>VLOOKUP(CONCATENATE($F4517," ",$G4517),AllocFactorMatrix,(U$4+1),FALSE)*$E4520</f>
        <v>0</v>
      </c>
      <c r="V4517" s="5">
        <f>VLOOKUP(CONCATENATE($F4517," ",$G4517),AllocFactorMatrix,(V$4+1),FALSE)*$E4520</f>
        <v>0</v>
      </c>
      <c r="W4517" s="5">
        <f>VLOOKUP(CONCATENATE($F4517," ",$G4517),AllocFactorMatrix,(W$4+1),FALSE)*$E4520</f>
        <v>0</v>
      </c>
      <c r="X4517" s="5">
        <f>VLOOKUP(CONCATENATE($F4517," ",$G4517),AllocFactorMatrix,(X$4+1),FALSE)*$E4520</f>
        <v>0</v>
      </c>
      <c r="Y4517" s="5">
        <f t="shared" si="6538"/>
        <v>0</v>
      </c>
      <c r="Z4517" s="5">
        <f>VLOOKUP(CONCATENATE($F4517," ",$G4517),AllocFactorMatrix,(Z$4+1),FALSE)*$E4520</f>
        <v>0</v>
      </c>
      <c r="AA4517" s="5">
        <f>VLOOKUP(CONCATENATE($F4517," ",$G4517),AllocFactorMatrix,(AA$4+1),FALSE)*$E4520</f>
        <v>0</v>
      </c>
      <c r="AB4517" s="5">
        <f t="shared" si="6499"/>
        <v>0</v>
      </c>
      <c r="AC4517" s="5">
        <f>VLOOKUP(CONCATENATE($F4517," ",$G4517),AllocFactorMatrix,(AC$4+1),FALSE)*$E4520</f>
        <v>0</v>
      </c>
      <c r="AD4517" s="5">
        <f>VLOOKUP(CONCATENATE($F4517," ",$G4517),AllocFactorMatrix,(AD$4+1),FALSE)*$E4520</f>
        <v>0</v>
      </c>
      <c r="AE4517" s="5">
        <f>VLOOKUP(CONCATENATE($F4517," ",$G4517),AllocFactorMatrix,(AE$4+1),FALSE)*$E4520</f>
        <v>0</v>
      </c>
    </row>
    <row r="4518" spans="4:31" hidden="1" outlineLevel="1">
      <c r="E4518" s="44"/>
      <c r="F4518" s="167" t="str">
        <f>F4520</f>
        <v>EXP_OM_CUSTACCT</v>
      </c>
      <c r="G4518" s="48" t="str">
        <f>$G$13</f>
        <v>ENERGY</v>
      </c>
      <c r="H4518" s="4">
        <f t="shared" si="6496"/>
        <v>0</v>
      </c>
      <c r="I4518" s="5">
        <f t="shared" ref="I4518:N4518" si="6542">VLOOKUP(CONCATENATE($F4518," ",$G4518),AllocFactorMatrix,(I$4+1),FALSE)*$E4520</f>
        <v>0</v>
      </c>
      <c r="J4518" s="47">
        <f t="shared" si="6542"/>
        <v>0</v>
      </c>
      <c r="K4518" s="47">
        <f t="shared" si="6542"/>
        <v>0</v>
      </c>
      <c r="L4518" s="5">
        <f t="shared" si="6542"/>
        <v>0</v>
      </c>
      <c r="M4518" s="5">
        <f t="shared" si="6542"/>
        <v>0</v>
      </c>
      <c r="N4518" s="5">
        <f t="shared" si="6542"/>
        <v>0</v>
      </c>
      <c r="O4518" s="5">
        <f t="shared" si="6498"/>
        <v>0</v>
      </c>
      <c r="P4518" s="5">
        <f>VLOOKUP(CONCATENATE($F4518," ",$G4518),AllocFactorMatrix,(P$4+1),FALSE)*$E4520</f>
        <v>0</v>
      </c>
      <c r="Q4518" s="5">
        <f>VLOOKUP(CONCATENATE($F4518," ",$G4518),AllocFactorMatrix,(Q$4+1),FALSE)*$E4520</f>
        <v>0</v>
      </c>
      <c r="R4518" s="5">
        <f>VLOOKUP(CONCATENATE($F4518," ",$G4518),AllocFactorMatrix,(R$4+1),FALSE)*$E4520</f>
        <v>0</v>
      </c>
      <c r="S4518" s="5">
        <f>VLOOKUP(CONCATENATE($F4518," ",$G4518),AllocFactorMatrix,(S$4+1),FALSE)*$E4520</f>
        <v>0</v>
      </c>
      <c r="T4518" s="5">
        <f t="shared" si="6501"/>
        <v>0</v>
      </c>
      <c r="U4518" s="5">
        <f>VLOOKUP(CONCATENATE($F4518," ",$G4518),AllocFactorMatrix,(U$4+1),FALSE)*$E4520</f>
        <v>0</v>
      </c>
      <c r="V4518" s="5">
        <f>VLOOKUP(CONCATENATE($F4518," ",$G4518),AllocFactorMatrix,(V$4+1),FALSE)*$E4520</f>
        <v>0</v>
      </c>
      <c r="W4518" s="5">
        <f>VLOOKUP(CONCATENATE($F4518," ",$G4518),AllocFactorMatrix,(W$4+1),FALSE)*$E4520</f>
        <v>0</v>
      </c>
      <c r="X4518" s="5">
        <f>VLOOKUP(CONCATENATE($F4518," ",$G4518),AllocFactorMatrix,(X$4+1),FALSE)*$E4520</f>
        <v>0</v>
      </c>
      <c r="Y4518" s="5">
        <f t="shared" si="6538"/>
        <v>0</v>
      </c>
      <c r="Z4518" s="5">
        <f>VLOOKUP(CONCATENATE($F4518," ",$G4518),AllocFactorMatrix,(Z$4+1),FALSE)*$E4520</f>
        <v>0</v>
      </c>
      <c r="AA4518" s="5">
        <f>VLOOKUP(CONCATENATE($F4518," ",$G4518),AllocFactorMatrix,(AA$4+1),FALSE)*$E4520</f>
        <v>0</v>
      </c>
      <c r="AB4518" s="5">
        <f t="shared" si="6499"/>
        <v>0</v>
      </c>
      <c r="AC4518" s="5">
        <f>VLOOKUP(CONCATENATE($F4518," ",$G4518),AllocFactorMatrix,(AC$4+1),FALSE)*$E4520</f>
        <v>0</v>
      </c>
      <c r="AD4518" s="5">
        <f>VLOOKUP(CONCATENATE($F4518," ",$G4518),AllocFactorMatrix,(AD$4+1),FALSE)*$E4520</f>
        <v>0</v>
      </c>
      <c r="AE4518" s="5">
        <f>VLOOKUP(CONCATENATE($F4518," ",$G4518),AllocFactorMatrix,(AE$4+1),FALSE)*$E4520</f>
        <v>0</v>
      </c>
    </row>
    <row r="4519" spans="4:31" hidden="1" outlineLevel="1">
      <c r="E4519" s="44"/>
      <c r="F4519" s="167" t="str">
        <f>F4520</f>
        <v>EXP_OM_CUSTACCT</v>
      </c>
      <c r="G4519" s="48" t="str">
        <f>$G$14</f>
        <v>CUSTOMER</v>
      </c>
      <c r="H4519" s="4">
        <f t="shared" si="6496"/>
        <v>3379484.0000000009</v>
      </c>
      <c r="I4519" s="5">
        <f t="shared" ref="I4519:N4519" si="6543">VLOOKUP(CONCATENATE($F4519," ",$G4519),AllocFactorMatrix,(I$4+1),FALSE)*$E4520</f>
        <v>2818607.3070328133</v>
      </c>
      <c r="J4519" s="47">
        <f t="shared" si="6543"/>
        <v>568.88438940166975</v>
      </c>
      <c r="K4519" s="47">
        <f t="shared" si="6543"/>
        <v>129.89804670042363</v>
      </c>
      <c r="L4519" s="5">
        <f t="shared" si="6543"/>
        <v>487196.15391972323</v>
      </c>
      <c r="M4519" s="5">
        <f t="shared" si="6543"/>
        <v>1234.6583580924068</v>
      </c>
      <c r="N4519" s="5">
        <f t="shared" si="6543"/>
        <v>98.442844739270186</v>
      </c>
      <c r="O4519" s="5">
        <f t="shared" si="6498"/>
        <v>488529.2551225549</v>
      </c>
      <c r="P4519" s="5">
        <f>VLOOKUP(CONCATENATE($F4519," ",$G4519),AllocFactorMatrix,(P$4+1),FALSE)*$E4520</f>
        <v>9333.9710903188789</v>
      </c>
      <c r="Q4519" s="5">
        <f>VLOOKUP(CONCATENATE($F4519," ",$G4519),AllocFactorMatrix,(Q$4+1),FALSE)*$E4520</f>
        <v>985.67259725350743</v>
      </c>
      <c r="R4519" s="5">
        <f>VLOOKUP(CONCATENATE($F4519," ",$G4519),AllocFactorMatrix,(R$4+1),FALSE)*$E4520</f>
        <v>211.25370474538397</v>
      </c>
      <c r="S4519" s="5">
        <f>VLOOKUP(CONCATENATE($F4519," ",$G4519),AllocFactorMatrix,(S$4+1),FALSE)*$E4520</f>
        <v>17.381944280926376</v>
      </c>
      <c r="T4519" s="5">
        <f t="shared" si="6501"/>
        <v>10548.279336598698</v>
      </c>
      <c r="U4519" s="5">
        <f>VLOOKUP(CONCATENATE($F4519," ",$G4519),AllocFactorMatrix,(U$4+1),FALSE)*$E4520</f>
        <v>91.820632029891684</v>
      </c>
      <c r="V4519" s="5">
        <f>VLOOKUP(CONCATENATE($F4519," ",$G4519),AllocFactorMatrix,(V$4+1),FALSE)*$E4520</f>
        <v>808.23519173298814</v>
      </c>
      <c r="W4519" s="5">
        <f>VLOOKUP(CONCATENATE($F4519," ",$G4519),AllocFactorMatrix,(W$4+1),FALSE)*$E4520</f>
        <v>349.13203158352979</v>
      </c>
      <c r="X4519" s="5">
        <f>VLOOKUP(CONCATENATE($F4519," ",$G4519),AllocFactorMatrix,(X$4+1),FALSE)*$E4520</f>
        <v>73.136060819001244</v>
      </c>
      <c r="Y4519" s="5">
        <f t="shared" si="6538"/>
        <v>1322.3239161654108</v>
      </c>
      <c r="Z4519" s="5">
        <f>VLOOKUP(CONCATENATE($F4519," ",$G4519),AllocFactorMatrix,(Z$4+1),FALSE)*$E4520</f>
        <v>2517.6197877520417</v>
      </c>
      <c r="AA4519" s="5">
        <f>VLOOKUP(CONCATENATE($F4519," ",$G4519),AllocFactorMatrix,(AA$4+1),FALSE)*$E4520</f>
        <v>16.613392025815813</v>
      </c>
      <c r="AB4519" s="5">
        <f t="shared" si="6499"/>
        <v>2534.2331797778575</v>
      </c>
      <c r="AC4519" s="5">
        <f>VLOOKUP(CONCATENATE($F4519," ",$G4519),AllocFactorMatrix,(AC$4+1),FALSE)*$E4520</f>
        <v>137.82288633976626</v>
      </c>
      <c r="AD4519" s="5">
        <f>VLOOKUP(CONCATENATE($F4519," ",$G4519),AllocFactorMatrix,(AD$4+1),FALSE)*$E4520</f>
        <v>56349.057306830902</v>
      </c>
      <c r="AE4519" s="5">
        <f>VLOOKUP(CONCATENATE($F4519," ",$G4519),AllocFactorMatrix,(AE$4+1),FALSE)*$E4520</f>
        <v>756.93878281717673</v>
      </c>
    </row>
    <row r="4520" spans="4:31" collapsed="1">
      <c r="D4520" s="48" t="s">
        <v>19</v>
      </c>
      <c r="E4520" s="54">
        <v>3379484</v>
      </c>
      <c r="F4520" s="88" t="s">
        <v>77</v>
      </c>
      <c r="G4520" s="48" t="str">
        <f>$G$15</f>
        <v>TOTAL</v>
      </c>
      <c r="H4520" s="4">
        <f t="shared" si="6496"/>
        <v>3379484.0000000009</v>
      </c>
      <c r="I4520" s="5">
        <f t="shared" ref="I4520:N4520" si="6544">VLOOKUP(CONCATENATE($F4520," ",$G4520),AllocFactorMatrix,(I$4+1),FALSE)*$E4520</f>
        <v>2818607.3070328133</v>
      </c>
      <c r="J4520" s="47">
        <f t="shared" si="6544"/>
        <v>568.88438940166975</v>
      </c>
      <c r="K4520" s="47">
        <f t="shared" si="6544"/>
        <v>129.89804670042363</v>
      </c>
      <c r="L4520" s="5">
        <f t="shared" si="6544"/>
        <v>487196.15391972323</v>
      </c>
      <c r="M4520" s="5">
        <f t="shared" si="6544"/>
        <v>1234.6583580924068</v>
      </c>
      <c r="N4520" s="5">
        <f t="shared" si="6544"/>
        <v>98.442844739270186</v>
      </c>
      <c r="O4520" s="5">
        <f t="shared" si="6498"/>
        <v>488529.2551225549</v>
      </c>
      <c r="P4520" s="5">
        <f>VLOOKUP(CONCATENATE($F4520," ",$G4520),AllocFactorMatrix,(P$4+1),FALSE)*$E4520</f>
        <v>9333.9710903188789</v>
      </c>
      <c r="Q4520" s="5">
        <f>VLOOKUP(CONCATENATE($F4520," ",$G4520),AllocFactorMatrix,(Q$4+1),FALSE)*$E4520</f>
        <v>985.67259725350743</v>
      </c>
      <c r="R4520" s="5">
        <f>VLOOKUP(CONCATENATE($F4520," ",$G4520),AllocFactorMatrix,(R$4+1),FALSE)*$E4520</f>
        <v>211.25370474538397</v>
      </c>
      <c r="S4520" s="5">
        <f>VLOOKUP(CONCATENATE($F4520," ",$G4520),AllocFactorMatrix,(S$4+1),FALSE)*$E4520</f>
        <v>17.381944280926376</v>
      </c>
      <c r="T4520" s="5">
        <f t="shared" si="6501"/>
        <v>10548.279336598698</v>
      </c>
      <c r="U4520" s="5">
        <f>VLOOKUP(CONCATENATE($F4520," ",$G4520),AllocFactorMatrix,(U$4+1),FALSE)*$E4520</f>
        <v>91.820632029891684</v>
      </c>
      <c r="V4520" s="5">
        <f>VLOOKUP(CONCATENATE($F4520," ",$G4520),AllocFactorMatrix,(V$4+1),FALSE)*$E4520</f>
        <v>808.23519173298814</v>
      </c>
      <c r="W4520" s="5">
        <f>VLOOKUP(CONCATENATE($F4520," ",$G4520),AllocFactorMatrix,(W$4+1),FALSE)*$E4520</f>
        <v>349.13203158352979</v>
      </c>
      <c r="X4520" s="5">
        <f>VLOOKUP(CONCATENATE($F4520," ",$G4520),AllocFactorMatrix,(X$4+1),FALSE)*$E4520</f>
        <v>73.136060819001244</v>
      </c>
      <c r="Y4520" s="5">
        <f t="shared" si="6538"/>
        <v>1322.3239161654108</v>
      </c>
      <c r="Z4520" s="5">
        <f>VLOOKUP(CONCATENATE($F4520," ",$G4520),AllocFactorMatrix,(Z$4+1),FALSE)*$E4520</f>
        <v>2517.6197877520417</v>
      </c>
      <c r="AA4520" s="5">
        <f>VLOOKUP(CONCATENATE($F4520," ",$G4520),AllocFactorMatrix,(AA$4+1),FALSE)*$E4520</f>
        <v>16.613392025815813</v>
      </c>
      <c r="AB4520" s="5">
        <f t="shared" si="6499"/>
        <v>2534.2331797778575</v>
      </c>
      <c r="AC4520" s="5">
        <f>VLOOKUP(CONCATENATE($F4520," ",$G4520),AllocFactorMatrix,(AC$4+1),FALSE)*$E4520</f>
        <v>137.82288633976626</v>
      </c>
      <c r="AD4520" s="5">
        <f>VLOOKUP(CONCATENATE($F4520," ",$G4520),AllocFactorMatrix,(AD$4+1),FALSE)*$E4520</f>
        <v>56349.057306830902</v>
      </c>
      <c r="AE4520" s="5">
        <f>VLOOKUP(CONCATENATE($F4520," ",$G4520),AllocFactorMatrix,(AE$4+1),FALSE)*$E4520</f>
        <v>756.93878281717673</v>
      </c>
    </row>
    <row r="4521" spans="4:31" hidden="1" outlineLevel="1">
      <c r="E4521" s="44"/>
      <c r="F4521" s="167" t="str">
        <f>F4528</f>
        <v>EXP_OM_CUSTSERV</v>
      </c>
      <c r="G4521" s="48" t="str">
        <f>$G$8</f>
        <v>PRODUCTION</v>
      </c>
      <c r="H4521" s="4">
        <f t="shared" si="6496"/>
        <v>0</v>
      </c>
      <c r="I4521" s="5">
        <f t="shared" ref="I4521:N4521" si="6545">VLOOKUP(CONCATENATE($F4521," ",$G4521),AllocFactorMatrix,(I$4+1),FALSE)*$E4528</f>
        <v>0</v>
      </c>
      <c r="J4521" s="47">
        <f t="shared" si="6545"/>
        <v>0</v>
      </c>
      <c r="K4521" s="47">
        <f t="shared" si="6545"/>
        <v>0</v>
      </c>
      <c r="L4521" s="5">
        <f t="shared" si="6545"/>
        <v>0</v>
      </c>
      <c r="M4521" s="5">
        <f t="shared" si="6545"/>
        <v>0</v>
      </c>
      <c r="N4521" s="5">
        <f t="shared" si="6545"/>
        <v>0</v>
      </c>
      <c r="O4521" s="5">
        <f t="shared" si="6498"/>
        <v>0</v>
      </c>
      <c r="P4521" s="5">
        <f>VLOOKUP(CONCATENATE($F4521," ",$G4521),AllocFactorMatrix,(P$4+1),FALSE)*$E4528</f>
        <v>0</v>
      </c>
      <c r="Q4521" s="5">
        <f>VLOOKUP(CONCATENATE($F4521," ",$G4521),AllocFactorMatrix,(Q$4+1),FALSE)*$E4528</f>
        <v>0</v>
      </c>
      <c r="R4521" s="5">
        <f>VLOOKUP(CONCATENATE($F4521," ",$G4521),AllocFactorMatrix,(R$4+1),FALSE)*$E4528</f>
        <v>0</v>
      </c>
      <c r="S4521" s="5">
        <f>VLOOKUP(CONCATENATE($F4521," ",$G4521),AllocFactorMatrix,(S$4+1),FALSE)*$E4528</f>
        <v>0</v>
      </c>
      <c r="T4521" s="5">
        <f t="shared" si="6501"/>
        <v>0</v>
      </c>
      <c r="U4521" s="5">
        <f>VLOOKUP(CONCATENATE($F4521," ",$G4521),AllocFactorMatrix,(U$4+1),FALSE)*$E4528</f>
        <v>0</v>
      </c>
      <c r="V4521" s="5">
        <f>VLOOKUP(CONCATENATE($F4521," ",$G4521),AllocFactorMatrix,(V$4+1),FALSE)*$E4528</f>
        <v>0</v>
      </c>
      <c r="W4521" s="5">
        <f>VLOOKUP(CONCATENATE($F4521," ",$G4521),AllocFactorMatrix,(W$4+1),FALSE)*$E4528</f>
        <v>0</v>
      </c>
      <c r="X4521" s="5">
        <f>VLOOKUP(CONCATENATE($F4521," ",$G4521),AllocFactorMatrix,(X$4+1),FALSE)*$E4528</f>
        <v>0</v>
      </c>
      <c r="Y4521" s="5">
        <f>SUBTOTAL(9,U4521:X4521)</f>
        <v>0</v>
      </c>
      <c r="Z4521" s="5">
        <f>VLOOKUP(CONCATENATE($F4521," ",$G4521),AllocFactorMatrix,(Z$4+1),FALSE)*$E4528</f>
        <v>0</v>
      </c>
      <c r="AA4521" s="5">
        <f>VLOOKUP(CONCATENATE($F4521," ",$G4521),AllocFactorMatrix,(AA$4+1),FALSE)*$E4528</f>
        <v>0</v>
      </c>
      <c r="AB4521" s="5">
        <f t="shared" si="6499"/>
        <v>0</v>
      </c>
      <c r="AC4521" s="5">
        <f>VLOOKUP(CONCATENATE($F4521," ",$G4521),AllocFactorMatrix,(AC$4+1),FALSE)*$E4528</f>
        <v>0</v>
      </c>
      <c r="AD4521" s="5">
        <f>VLOOKUP(CONCATENATE($F4521," ",$G4521),AllocFactorMatrix,(AD$4+1),FALSE)*$E4528</f>
        <v>0</v>
      </c>
      <c r="AE4521" s="5">
        <f>VLOOKUP(CONCATENATE($F4521," ",$G4521),AllocFactorMatrix,(AE$4+1),FALSE)*$E4528</f>
        <v>0</v>
      </c>
    </row>
    <row r="4522" spans="4:31" hidden="1" outlineLevel="1">
      <c r="E4522" s="44"/>
      <c r="F4522" s="167" t="str">
        <f>F4528</f>
        <v>EXP_OM_CUSTSERV</v>
      </c>
      <c r="G4522" s="48" t="str">
        <f>$G$9</f>
        <v>BULKTRAN</v>
      </c>
      <c r="H4522" s="4">
        <f t="shared" si="6496"/>
        <v>0</v>
      </c>
      <c r="I4522" s="5">
        <f t="shared" ref="I4522:N4522" si="6546">VLOOKUP(CONCATENATE($F4522," ",$G4522),AllocFactorMatrix,(I$4+1),FALSE)*$E4528</f>
        <v>0</v>
      </c>
      <c r="J4522" s="47">
        <f t="shared" si="6546"/>
        <v>0</v>
      </c>
      <c r="K4522" s="47">
        <f t="shared" si="6546"/>
        <v>0</v>
      </c>
      <c r="L4522" s="5">
        <f t="shared" si="6546"/>
        <v>0</v>
      </c>
      <c r="M4522" s="5">
        <f t="shared" si="6546"/>
        <v>0</v>
      </c>
      <c r="N4522" s="5">
        <f t="shared" si="6546"/>
        <v>0</v>
      </c>
      <c r="O4522" s="5">
        <f t="shared" si="6498"/>
        <v>0</v>
      </c>
      <c r="P4522" s="5">
        <f>VLOOKUP(CONCATENATE($F4522," ",$G4522),AllocFactorMatrix,(P$4+1),FALSE)*$E4528</f>
        <v>0</v>
      </c>
      <c r="Q4522" s="5">
        <f>VLOOKUP(CONCATENATE($F4522," ",$G4522),AllocFactorMatrix,(Q$4+1),FALSE)*$E4528</f>
        <v>0</v>
      </c>
      <c r="R4522" s="5">
        <f>VLOOKUP(CONCATENATE($F4522," ",$G4522),AllocFactorMatrix,(R$4+1),FALSE)*$E4528</f>
        <v>0</v>
      </c>
      <c r="S4522" s="5">
        <f>VLOOKUP(CONCATENATE($F4522," ",$G4522),AllocFactorMatrix,(S$4+1),FALSE)*$E4528</f>
        <v>0</v>
      </c>
      <c r="T4522" s="5">
        <f t="shared" si="6501"/>
        <v>0</v>
      </c>
      <c r="U4522" s="5">
        <f>VLOOKUP(CONCATENATE($F4522," ",$G4522),AllocFactorMatrix,(U$4+1),FALSE)*$E4528</f>
        <v>0</v>
      </c>
      <c r="V4522" s="5">
        <f>VLOOKUP(CONCATENATE($F4522," ",$G4522),AllocFactorMatrix,(V$4+1),FALSE)*$E4528</f>
        <v>0</v>
      </c>
      <c r="W4522" s="5">
        <f>VLOOKUP(CONCATENATE($F4522," ",$G4522),AllocFactorMatrix,(W$4+1),FALSE)*$E4528</f>
        <v>0</v>
      </c>
      <c r="X4522" s="5">
        <f>VLOOKUP(CONCATENATE($F4522," ",$G4522),AllocFactorMatrix,(X$4+1),FALSE)*$E4528</f>
        <v>0</v>
      </c>
      <c r="Y4522" s="5">
        <f t="shared" ref="Y4522:Y4528" si="6547">SUBTOTAL(9,U4522:X4522)</f>
        <v>0</v>
      </c>
      <c r="Z4522" s="5">
        <f>VLOOKUP(CONCATENATE($F4522," ",$G4522),AllocFactorMatrix,(Z$4+1),FALSE)*$E4528</f>
        <v>0</v>
      </c>
      <c r="AA4522" s="5">
        <f>VLOOKUP(CONCATENATE($F4522," ",$G4522),AllocFactorMatrix,(AA$4+1),FALSE)*$E4528</f>
        <v>0</v>
      </c>
      <c r="AB4522" s="5">
        <f t="shared" si="6499"/>
        <v>0</v>
      </c>
      <c r="AC4522" s="5">
        <f>VLOOKUP(CONCATENATE($F4522," ",$G4522),AllocFactorMatrix,(AC$4+1),FALSE)*$E4528</f>
        <v>0</v>
      </c>
      <c r="AD4522" s="5">
        <f>VLOOKUP(CONCATENATE($F4522," ",$G4522),AllocFactorMatrix,(AD$4+1),FALSE)*$E4528</f>
        <v>0</v>
      </c>
      <c r="AE4522" s="5">
        <f>VLOOKUP(CONCATENATE($F4522," ",$G4522),AllocFactorMatrix,(AE$4+1),FALSE)*$E4528</f>
        <v>0</v>
      </c>
    </row>
    <row r="4523" spans="4:31" hidden="1" outlineLevel="1">
      <c r="E4523" s="44"/>
      <c r="F4523" s="167" t="str">
        <f>F4528</f>
        <v>EXP_OM_CUSTSERV</v>
      </c>
      <c r="G4523" s="48" t="str">
        <f>$G$10</f>
        <v>SUBTRAN</v>
      </c>
      <c r="H4523" s="4">
        <f t="shared" si="6496"/>
        <v>0</v>
      </c>
      <c r="I4523" s="5">
        <f t="shared" ref="I4523:N4523" si="6548">VLOOKUP(CONCATENATE($F4523," ",$G4523),AllocFactorMatrix,(I$4+1),FALSE)*$E4528</f>
        <v>0</v>
      </c>
      <c r="J4523" s="47">
        <f t="shared" si="6548"/>
        <v>0</v>
      </c>
      <c r="K4523" s="47">
        <f t="shared" si="6548"/>
        <v>0</v>
      </c>
      <c r="L4523" s="5">
        <f t="shared" si="6548"/>
        <v>0</v>
      </c>
      <c r="M4523" s="5">
        <f t="shared" si="6548"/>
        <v>0</v>
      </c>
      <c r="N4523" s="5">
        <f t="shared" si="6548"/>
        <v>0</v>
      </c>
      <c r="O4523" s="5">
        <f t="shared" si="6498"/>
        <v>0</v>
      </c>
      <c r="P4523" s="5">
        <f>VLOOKUP(CONCATENATE($F4523," ",$G4523),AllocFactorMatrix,(P$4+1),FALSE)*$E4528</f>
        <v>0</v>
      </c>
      <c r="Q4523" s="5">
        <f>VLOOKUP(CONCATENATE($F4523," ",$G4523),AllocFactorMatrix,(Q$4+1),FALSE)*$E4528</f>
        <v>0</v>
      </c>
      <c r="R4523" s="5">
        <f>VLOOKUP(CONCATENATE($F4523," ",$G4523),AllocFactorMatrix,(R$4+1),FALSE)*$E4528</f>
        <v>0</v>
      </c>
      <c r="S4523" s="5">
        <f>VLOOKUP(CONCATENATE($F4523," ",$G4523),AllocFactorMatrix,(S$4+1),FALSE)*$E4528</f>
        <v>0</v>
      </c>
      <c r="T4523" s="5">
        <f t="shared" si="6501"/>
        <v>0</v>
      </c>
      <c r="U4523" s="5">
        <f>VLOOKUP(CONCATENATE($F4523," ",$G4523),AllocFactorMatrix,(U$4+1),FALSE)*$E4528</f>
        <v>0</v>
      </c>
      <c r="V4523" s="5">
        <f>VLOOKUP(CONCATENATE($F4523," ",$G4523),AllocFactorMatrix,(V$4+1),FALSE)*$E4528</f>
        <v>0</v>
      </c>
      <c r="W4523" s="5">
        <f>VLOOKUP(CONCATENATE($F4523," ",$G4523),AllocFactorMatrix,(W$4+1),FALSE)*$E4528</f>
        <v>0</v>
      </c>
      <c r="X4523" s="5">
        <f>VLOOKUP(CONCATENATE($F4523," ",$G4523),AllocFactorMatrix,(X$4+1),FALSE)*$E4528</f>
        <v>0</v>
      </c>
      <c r="Y4523" s="5">
        <f t="shared" si="6547"/>
        <v>0</v>
      </c>
      <c r="Z4523" s="5">
        <f>VLOOKUP(CONCATENATE($F4523," ",$G4523),AllocFactorMatrix,(Z$4+1),FALSE)*$E4528</f>
        <v>0</v>
      </c>
      <c r="AA4523" s="5">
        <f>VLOOKUP(CONCATENATE($F4523," ",$G4523),AllocFactorMatrix,(AA$4+1),FALSE)*$E4528</f>
        <v>0</v>
      </c>
      <c r="AB4523" s="5">
        <f t="shared" si="6499"/>
        <v>0</v>
      </c>
      <c r="AC4523" s="5">
        <f>VLOOKUP(CONCATENATE($F4523," ",$G4523),AllocFactorMatrix,(AC$4+1),FALSE)*$E4528</f>
        <v>0</v>
      </c>
      <c r="AD4523" s="5">
        <f>VLOOKUP(CONCATENATE($F4523," ",$G4523),AllocFactorMatrix,(AD$4+1),FALSE)*$E4528</f>
        <v>0</v>
      </c>
      <c r="AE4523" s="5">
        <f>VLOOKUP(CONCATENATE($F4523," ",$G4523),AllocFactorMatrix,(AE$4+1),FALSE)*$E4528</f>
        <v>0</v>
      </c>
    </row>
    <row r="4524" spans="4:31" hidden="1" outlineLevel="1">
      <c r="E4524" s="44"/>
      <c r="F4524" s="167" t="str">
        <f>F4528</f>
        <v>EXP_OM_CUSTSERV</v>
      </c>
      <c r="G4524" s="48" t="str">
        <f>$G$11</f>
        <v>DISTPRI</v>
      </c>
      <c r="H4524" s="4">
        <f t="shared" si="6496"/>
        <v>0</v>
      </c>
      <c r="I4524" s="5">
        <f t="shared" ref="I4524:N4524" si="6549">VLOOKUP(CONCATENATE($F4524," ",$G4524),AllocFactorMatrix,(I$4+1),FALSE)*$E4528</f>
        <v>0</v>
      </c>
      <c r="J4524" s="47">
        <f t="shared" si="6549"/>
        <v>0</v>
      </c>
      <c r="K4524" s="47">
        <f t="shared" si="6549"/>
        <v>0</v>
      </c>
      <c r="L4524" s="5">
        <f t="shared" si="6549"/>
        <v>0</v>
      </c>
      <c r="M4524" s="5">
        <f t="shared" si="6549"/>
        <v>0</v>
      </c>
      <c r="N4524" s="5">
        <f t="shared" si="6549"/>
        <v>0</v>
      </c>
      <c r="O4524" s="5">
        <f t="shared" si="6498"/>
        <v>0</v>
      </c>
      <c r="P4524" s="5">
        <f>VLOOKUP(CONCATENATE($F4524," ",$G4524),AllocFactorMatrix,(P$4+1),FALSE)*$E4528</f>
        <v>0</v>
      </c>
      <c r="Q4524" s="5">
        <f>VLOOKUP(CONCATENATE($F4524," ",$G4524),AllocFactorMatrix,(Q$4+1),FALSE)*$E4528</f>
        <v>0</v>
      </c>
      <c r="R4524" s="5">
        <f>VLOOKUP(CONCATENATE($F4524," ",$G4524),AllocFactorMatrix,(R$4+1),FALSE)*$E4528</f>
        <v>0</v>
      </c>
      <c r="S4524" s="5">
        <f>VLOOKUP(CONCATENATE($F4524," ",$G4524),AllocFactorMatrix,(S$4+1),FALSE)*$E4528</f>
        <v>0</v>
      </c>
      <c r="T4524" s="5">
        <f t="shared" si="6501"/>
        <v>0</v>
      </c>
      <c r="U4524" s="5">
        <f>VLOOKUP(CONCATENATE($F4524," ",$G4524),AllocFactorMatrix,(U$4+1),FALSE)*$E4528</f>
        <v>0</v>
      </c>
      <c r="V4524" s="5">
        <f>VLOOKUP(CONCATENATE($F4524," ",$G4524),AllocFactorMatrix,(V$4+1),FALSE)*$E4528</f>
        <v>0</v>
      </c>
      <c r="W4524" s="5">
        <f>VLOOKUP(CONCATENATE($F4524," ",$G4524),AllocFactorMatrix,(W$4+1),FALSE)*$E4528</f>
        <v>0</v>
      </c>
      <c r="X4524" s="5">
        <f>VLOOKUP(CONCATENATE($F4524," ",$G4524),AllocFactorMatrix,(X$4+1),FALSE)*$E4528</f>
        <v>0</v>
      </c>
      <c r="Y4524" s="5">
        <f t="shared" si="6547"/>
        <v>0</v>
      </c>
      <c r="Z4524" s="5">
        <f>VLOOKUP(CONCATENATE($F4524," ",$G4524),AllocFactorMatrix,(Z$4+1),FALSE)*$E4528</f>
        <v>0</v>
      </c>
      <c r="AA4524" s="5">
        <f>VLOOKUP(CONCATENATE($F4524," ",$G4524),AllocFactorMatrix,(AA$4+1),FALSE)*$E4528</f>
        <v>0</v>
      </c>
      <c r="AB4524" s="5">
        <f t="shared" si="6499"/>
        <v>0</v>
      </c>
      <c r="AC4524" s="5">
        <f>VLOOKUP(CONCATENATE($F4524," ",$G4524),AllocFactorMatrix,(AC$4+1),FALSE)*$E4528</f>
        <v>0</v>
      </c>
      <c r="AD4524" s="5">
        <f>VLOOKUP(CONCATENATE($F4524," ",$G4524),AllocFactorMatrix,(AD$4+1),FALSE)*$E4528</f>
        <v>0</v>
      </c>
      <c r="AE4524" s="5">
        <f>VLOOKUP(CONCATENATE($F4524," ",$G4524),AllocFactorMatrix,(AE$4+1),FALSE)*$E4528</f>
        <v>0</v>
      </c>
    </row>
    <row r="4525" spans="4:31" hidden="1" outlineLevel="1">
      <c r="E4525" s="44"/>
      <c r="F4525" s="167" t="str">
        <f>F4528</f>
        <v>EXP_OM_CUSTSERV</v>
      </c>
      <c r="G4525" s="48" t="str">
        <f>$G$12</f>
        <v>DISTSEC</v>
      </c>
      <c r="H4525" s="4">
        <f t="shared" si="6496"/>
        <v>0</v>
      </c>
      <c r="I4525" s="5">
        <f t="shared" ref="I4525:N4525" si="6550">VLOOKUP(CONCATENATE($F4525," ",$G4525),AllocFactorMatrix,(I$4+1),FALSE)*$E4528</f>
        <v>0</v>
      </c>
      <c r="J4525" s="47">
        <f t="shared" si="6550"/>
        <v>0</v>
      </c>
      <c r="K4525" s="47">
        <f t="shared" si="6550"/>
        <v>0</v>
      </c>
      <c r="L4525" s="5">
        <f t="shared" si="6550"/>
        <v>0</v>
      </c>
      <c r="M4525" s="5">
        <f t="shared" si="6550"/>
        <v>0</v>
      </c>
      <c r="N4525" s="5">
        <f t="shared" si="6550"/>
        <v>0</v>
      </c>
      <c r="O4525" s="5">
        <f t="shared" si="6498"/>
        <v>0</v>
      </c>
      <c r="P4525" s="5">
        <f>VLOOKUP(CONCATENATE($F4525," ",$G4525),AllocFactorMatrix,(P$4+1),FALSE)*$E4528</f>
        <v>0</v>
      </c>
      <c r="Q4525" s="5">
        <f>VLOOKUP(CONCATENATE($F4525," ",$G4525),AllocFactorMatrix,(Q$4+1),FALSE)*$E4528</f>
        <v>0</v>
      </c>
      <c r="R4525" s="5">
        <f>VLOOKUP(CONCATENATE($F4525," ",$G4525),AllocFactorMatrix,(R$4+1),FALSE)*$E4528</f>
        <v>0</v>
      </c>
      <c r="S4525" s="5">
        <f>VLOOKUP(CONCATENATE($F4525," ",$G4525),AllocFactorMatrix,(S$4+1),FALSE)*$E4528</f>
        <v>0</v>
      </c>
      <c r="T4525" s="5">
        <f t="shared" si="6501"/>
        <v>0</v>
      </c>
      <c r="U4525" s="5">
        <f>VLOOKUP(CONCATENATE($F4525," ",$G4525),AllocFactorMatrix,(U$4+1),FALSE)*$E4528</f>
        <v>0</v>
      </c>
      <c r="V4525" s="5">
        <f>VLOOKUP(CONCATENATE($F4525," ",$G4525),AllocFactorMatrix,(V$4+1),FALSE)*$E4528</f>
        <v>0</v>
      </c>
      <c r="W4525" s="5">
        <f>VLOOKUP(CONCATENATE($F4525," ",$G4525),AllocFactorMatrix,(W$4+1),FALSE)*$E4528</f>
        <v>0</v>
      </c>
      <c r="X4525" s="5">
        <f>VLOOKUP(CONCATENATE($F4525," ",$G4525),AllocFactorMatrix,(X$4+1),FALSE)*$E4528</f>
        <v>0</v>
      </c>
      <c r="Y4525" s="5">
        <f t="shared" si="6547"/>
        <v>0</v>
      </c>
      <c r="Z4525" s="5">
        <f>VLOOKUP(CONCATENATE($F4525," ",$G4525),AllocFactorMatrix,(Z$4+1),FALSE)*$E4528</f>
        <v>0</v>
      </c>
      <c r="AA4525" s="5">
        <f>VLOOKUP(CONCATENATE($F4525," ",$G4525),AllocFactorMatrix,(AA$4+1),FALSE)*$E4528</f>
        <v>0</v>
      </c>
      <c r="AB4525" s="5">
        <f t="shared" si="6499"/>
        <v>0</v>
      </c>
      <c r="AC4525" s="5">
        <f>VLOOKUP(CONCATENATE($F4525," ",$G4525),AllocFactorMatrix,(AC$4+1),FALSE)*$E4528</f>
        <v>0</v>
      </c>
      <c r="AD4525" s="5">
        <f>VLOOKUP(CONCATENATE($F4525," ",$G4525),AllocFactorMatrix,(AD$4+1),FALSE)*$E4528</f>
        <v>0</v>
      </c>
      <c r="AE4525" s="5">
        <f>VLOOKUP(CONCATENATE($F4525," ",$G4525),AllocFactorMatrix,(AE$4+1),FALSE)*$E4528</f>
        <v>0</v>
      </c>
    </row>
    <row r="4526" spans="4:31" hidden="1" outlineLevel="1">
      <c r="E4526" s="44"/>
      <c r="F4526" s="167" t="str">
        <f>F4528</f>
        <v>EXP_OM_CUSTSERV</v>
      </c>
      <c r="G4526" s="48" t="str">
        <f>$G$13</f>
        <v>ENERGY</v>
      </c>
      <c r="H4526" s="4">
        <f t="shared" si="6496"/>
        <v>0</v>
      </c>
      <c r="I4526" s="5">
        <f t="shared" ref="I4526:N4526" si="6551">VLOOKUP(CONCATENATE($F4526," ",$G4526),AllocFactorMatrix,(I$4+1),FALSE)*$E4528</f>
        <v>0</v>
      </c>
      <c r="J4526" s="47">
        <f t="shared" si="6551"/>
        <v>0</v>
      </c>
      <c r="K4526" s="47">
        <f t="shared" si="6551"/>
        <v>0</v>
      </c>
      <c r="L4526" s="5">
        <f t="shared" si="6551"/>
        <v>0</v>
      </c>
      <c r="M4526" s="5">
        <f t="shared" si="6551"/>
        <v>0</v>
      </c>
      <c r="N4526" s="5">
        <f t="shared" si="6551"/>
        <v>0</v>
      </c>
      <c r="O4526" s="5">
        <f t="shared" si="6498"/>
        <v>0</v>
      </c>
      <c r="P4526" s="5">
        <f>VLOOKUP(CONCATENATE($F4526," ",$G4526),AllocFactorMatrix,(P$4+1),FALSE)*$E4528</f>
        <v>0</v>
      </c>
      <c r="Q4526" s="5">
        <f>VLOOKUP(CONCATENATE($F4526," ",$G4526),AllocFactorMatrix,(Q$4+1),FALSE)*$E4528</f>
        <v>0</v>
      </c>
      <c r="R4526" s="5">
        <f>VLOOKUP(CONCATENATE($F4526," ",$G4526),AllocFactorMatrix,(R$4+1),FALSE)*$E4528</f>
        <v>0</v>
      </c>
      <c r="S4526" s="5">
        <f>VLOOKUP(CONCATENATE($F4526," ",$G4526),AllocFactorMatrix,(S$4+1),FALSE)*$E4528</f>
        <v>0</v>
      </c>
      <c r="T4526" s="5">
        <f t="shared" si="6501"/>
        <v>0</v>
      </c>
      <c r="U4526" s="5">
        <f>VLOOKUP(CONCATENATE($F4526," ",$G4526),AllocFactorMatrix,(U$4+1),FALSE)*$E4528</f>
        <v>0</v>
      </c>
      <c r="V4526" s="5">
        <f>VLOOKUP(CONCATENATE($F4526," ",$G4526),AllocFactorMatrix,(V$4+1),FALSE)*$E4528</f>
        <v>0</v>
      </c>
      <c r="W4526" s="5">
        <f>VLOOKUP(CONCATENATE($F4526," ",$G4526),AllocFactorMatrix,(W$4+1),FALSE)*$E4528</f>
        <v>0</v>
      </c>
      <c r="X4526" s="5">
        <f>VLOOKUP(CONCATENATE($F4526," ",$G4526),AllocFactorMatrix,(X$4+1),FALSE)*$E4528</f>
        <v>0</v>
      </c>
      <c r="Y4526" s="5">
        <f t="shared" si="6547"/>
        <v>0</v>
      </c>
      <c r="Z4526" s="5">
        <f>VLOOKUP(CONCATENATE($F4526," ",$G4526),AllocFactorMatrix,(Z$4+1),FALSE)*$E4528</f>
        <v>0</v>
      </c>
      <c r="AA4526" s="5">
        <f>VLOOKUP(CONCATENATE($F4526," ",$G4526),AllocFactorMatrix,(AA$4+1),FALSE)*$E4528</f>
        <v>0</v>
      </c>
      <c r="AB4526" s="5">
        <f t="shared" si="6499"/>
        <v>0</v>
      </c>
      <c r="AC4526" s="5">
        <f>VLOOKUP(CONCATENATE($F4526," ",$G4526),AllocFactorMatrix,(AC$4+1),FALSE)*$E4528</f>
        <v>0</v>
      </c>
      <c r="AD4526" s="5">
        <f>VLOOKUP(CONCATENATE($F4526," ",$G4526),AllocFactorMatrix,(AD$4+1),FALSE)*$E4528</f>
        <v>0</v>
      </c>
      <c r="AE4526" s="5">
        <f>VLOOKUP(CONCATENATE($F4526," ",$G4526),AllocFactorMatrix,(AE$4+1),FALSE)*$E4528</f>
        <v>0</v>
      </c>
    </row>
    <row r="4527" spans="4:31" hidden="1" outlineLevel="1">
      <c r="E4527" s="44"/>
      <c r="F4527" s="167" t="str">
        <f>F4528</f>
        <v>EXP_OM_CUSTSERV</v>
      </c>
      <c r="G4527" s="48" t="str">
        <f>$G$14</f>
        <v>CUSTOMER</v>
      </c>
      <c r="H4527" s="4">
        <f t="shared" si="6496"/>
        <v>263144.00000000006</v>
      </c>
      <c r="I4527" s="5">
        <f t="shared" ref="I4527:N4527" si="6552">VLOOKUP(CONCATENATE($F4527," ",$G4527),AllocFactorMatrix,(I$4+1),FALSE)*$E4528</f>
        <v>167611.14799449389</v>
      </c>
      <c r="J4527" s="47">
        <f t="shared" si="6552"/>
        <v>33.841340909848682</v>
      </c>
      <c r="K4527" s="47">
        <f t="shared" si="6552"/>
        <v>10.027063973288499</v>
      </c>
      <c r="L4527" s="5">
        <f t="shared" si="6552"/>
        <v>38002.57245876341</v>
      </c>
      <c r="M4527" s="5">
        <f t="shared" si="6552"/>
        <v>94.003724749579675</v>
      </c>
      <c r="N4527" s="5">
        <f t="shared" si="6552"/>
        <v>7.5202979799663732</v>
      </c>
      <c r="O4527" s="5">
        <f t="shared" si="6498"/>
        <v>38104.096481492954</v>
      </c>
      <c r="P4527" s="5">
        <f>VLOOKUP(CONCATENATE($F4527," ",$G4527),AllocFactorMatrix,(P$4+1),FALSE)*$E4528</f>
        <v>679.33358419029571</v>
      </c>
      <c r="Q4527" s="5">
        <f>VLOOKUP(CONCATENATE($F4527," ",$G4527),AllocFactorMatrix,(Q$4+1),FALSE)*$E4528</f>
        <v>70.189447813019484</v>
      </c>
      <c r="R4527" s="5">
        <f>VLOOKUP(CONCATENATE($F4527," ",$G4527),AllocFactorMatrix,(R$4+1),FALSE)*$E4528</f>
        <v>15.040595959932746</v>
      </c>
      <c r="S4527" s="5">
        <f>VLOOKUP(CONCATENATE($F4527," ",$G4527),AllocFactorMatrix,(S$4+1),FALSE)*$E4528</f>
        <v>1.2533829966610623</v>
      </c>
      <c r="T4527" s="5">
        <f t="shared" si="6501"/>
        <v>765.817010959909</v>
      </c>
      <c r="U4527" s="5">
        <f>VLOOKUP(CONCATENATE($F4527," ",$G4527),AllocFactorMatrix,(U$4+1),FALSE)*$E4528</f>
        <v>6.2669149833053117</v>
      </c>
      <c r="V4527" s="5">
        <f>VLOOKUP(CONCATENATE($F4527," ",$G4527),AllocFactorMatrix,(V$4+1),FALSE)*$E4528</f>
        <v>55.14885185308674</v>
      </c>
      <c r="W4527" s="5">
        <f>VLOOKUP(CONCATENATE($F4527," ",$G4527),AllocFactorMatrix,(W$4+1),FALSE)*$E4528</f>
        <v>23.814276936560184</v>
      </c>
      <c r="X4527" s="5">
        <f>VLOOKUP(CONCATENATE($F4527," ",$G4527),AllocFactorMatrix,(X$4+1),FALSE)*$E4528</f>
        <v>5.0135319866442494</v>
      </c>
      <c r="Y4527" s="5">
        <f t="shared" si="6547"/>
        <v>90.243575759596482</v>
      </c>
      <c r="Z4527" s="5">
        <f>VLOOKUP(CONCATENATE($F4527," ",$G4527),AllocFactorMatrix,(Z$4+1),FALSE)*$E4528</f>
        <v>191.76759848914253</v>
      </c>
      <c r="AA4527" s="5">
        <f>VLOOKUP(CONCATENATE($F4527," ",$G4527),AllocFactorMatrix,(AA$4+1),FALSE)*$E4528</f>
        <v>1.2533829966610623</v>
      </c>
      <c r="AB4527" s="5">
        <f t="shared" si="6499"/>
        <v>193.02098148580359</v>
      </c>
      <c r="AC4527" s="5">
        <f>VLOOKUP(CONCATENATE($F4527," ",$G4527),AllocFactorMatrix,(AC$4+1),FALSE)*$E4528</f>
        <v>11.28044696994956</v>
      </c>
      <c r="AD4527" s="5">
        <f>VLOOKUP(CONCATENATE($F4527," ",$G4527),AllocFactorMatrix,(AD$4+1),FALSE)*$E4528</f>
        <v>56255.58903913846</v>
      </c>
      <c r="AE4527" s="5">
        <f>VLOOKUP(CONCATENATE($F4527," ",$G4527),AllocFactorMatrix,(AE$4+1),FALSE)*$E4528</f>
        <v>68.936064816358424</v>
      </c>
    </row>
    <row r="4528" spans="4:31" collapsed="1">
      <c r="D4528" s="48" t="s">
        <v>131</v>
      </c>
      <c r="E4528" s="54">
        <v>263144</v>
      </c>
      <c r="F4528" s="88" t="s">
        <v>79</v>
      </c>
      <c r="G4528" s="48" t="str">
        <f>$G$15</f>
        <v>TOTAL</v>
      </c>
      <c r="H4528" s="4">
        <f t="shared" si="6496"/>
        <v>263144.00000000006</v>
      </c>
      <c r="I4528" s="5">
        <f t="shared" ref="I4528:N4528" si="6553">VLOOKUP(CONCATENATE($F4528," ",$G4528),AllocFactorMatrix,(I$4+1),FALSE)*$E4528</f>
        <v>167611.14799449389</v>
      </c>
      <c r="J4528" s="47">
        <f t="shared" si="6553"/>
        <v>33.841340909848682</v>
      </c>
      <c r="K4528" s="47">
        <f t="shared" si="6553"/>
        <v>10.027063973288499</v>
      </c>
      <c r="L4528" s="5">
        <f t="shared" si="6553"/>
        <v>38002.57245876341</v>
      </c>
      <c r="M4528" s="5">
        <f t="shared" si="6553"/>
        <v>94.003724749579675</v>
      </c>
      <c r="N4528" s="5">
        <f t="shared" si="6553"/>
        <v>7.5202979799663732</v>
      </c>
      <c r="O4528" s="5">
        <f t="shared" si="6498"/>
        <v>38104.096481492954</v>
      </c>
      <c r="P4528" s="5">
        <f>VLOOKUP(CONCATENATE($F4528," ",$G4528),AllocFactorMatrix,(P$4+1),FALSE)*$E4528</f>
        <v>679.33358419029571</v>
      </c>
      <c r="Q4528" s="5">
        <f>VLOOKUP(CONCATENATE($F4528," ",$G4528),AllocFactorMatrix,(Q$4+1),FALSE)*$E4528</f>
        <v>70.189447813019484</v>
      </c>
      <c r="R4528" s="5">
        <f>VLOOKUP(CONCATENATE($F4528," ",$G4528),AllocFactorMatrix,(R$4+1),FALSE)*$E4528</f>
        <v>15.040595959932746</v>
      </c>
      <c r="S4528" s="5">
        <f>VLOOKUP(CONCATENATE($F4528," ",$G4528),AllocFactorMatrix,(S$4+1),FALSE)*$E4528</f>
        <v>1.2533829966610623</v>
      </c>
      <c r="T4528" s="5">
        <f t="shared" si="6501"/>
        <v>765.817010959909</v>
      </c>
      <c r="U4528" s="5">
        <f>VLOOKUP(CONCATENATE($F4528," ",$G4528),AllocFactorMatrix,(U$4+1),FALSE)*$E4528</f>
        <v>6.2669149833053117</v>
      </c>
      <c r="V4528" s="5">
        <f>VLOOKUP(CONCATENATE($F4528," ",$G4528),AllocFactorMatrix,(V$4+1),FALSE)*$E4528</f>
        <v>55.14885185308674</v>
      </c>
      <c r="W4528" s="5">
        <f>VLOOKUP(CONCATENATE($F4528," ",$G4528),AllocFactorMatrix,(W$4+1),FALSE)*$E4528</f>
        <v>23.814276936560184</v>
      </c>
      <c r="X4528" s="5">
        <f>VLOOKUP(CONCATENATE($F4528," ",$G4528),AllocFactorMatrix,(X$4+1),FALSE)*$E4528</f>
        <v>5.0135319866442494</v>
      </c>
      <c r="Y4528" s="5">
        <f t="shared" si="6547"/>
        <v>90.243575759596482</v>
      </c>
      <c r="Z4528" s="5">
        <f>VLOOKUP(CONCATENATE($F4528," ",$G4528),AllocFactorMatrix,(Z$4+1),FALSE)*$E4528</f>
        <v>191.76759848914253</v>
      </c>
      <c r="AA4528" s="5">
        <f>VLOOKUP(CONCATENATE($F4528," ",$G4528),AllocFactorMatrix,(AA$4+1),FALSE)*$E4528</f>
        <v>1.2533829966610623</v>
      </c>
      <c r="AB4528" s="5">
        <f t="shared" si="6499"/>
        <v>193.02098148580359</v>
      </c>
      <c r="AC4528" s="5">
        <f>VLOOKUP(CONCATENATE($F4528," ",$G4528),AllocFactorMatrix,(AC$4+1),FALSE)*$E4528</f>
        <v>11.28044696994956</v>
      </c>
      <c r="AD4528" s="5">
        <f>VLOOKUP(CONCATENATE($F4528," ",$G4528),AllocFactorMatrix,(AD$4+1),FALSE)*$E4528</f>
        <v>56255.58903913846</v>
      </c>
      <c r="AE4528" s="5">
        <f>VLOOKUP(CONCATENATE($F4528," ",$G4528),AllocFactorMatrix,(AE$4+1),FALSE)*$E4528</f>
        <v>68.936064816358424</v>
      </c>
    </row>
    <row r="4529" spans="4:31" hidden="1" outlineLevel="1">
      <c r="E4529" s="9"/>
      <c r="F4529" s="99"/>
      <c r="G4529" s="48" t="str">
        <f>$G$8</f>
        <v>PRODUCTION</v>
      </c>
      <c r="H4529" s="4">
        <f t="shared" ref="H4529:AE4529" ca="1" si="6554">H4481+H4489+H4497+H4505+H4513+H4521</f>
        <v>15681639.000000002</v>
      </c>
      <c r="I4529" s="4">
        <f t="shared" ca="1" si="6554"/>
        <v>8064611.0526919076</v>
      </c>
      <c r="J4529" s="46">
        <f t="shared" ref="J4529:K4536" ca="1" si="6555">J4481+J4489+J4497+J4505+J4513+J4521</f>
        <v>1804.1917390809626</v>
      </c>
      <c r="K4529" s="46">
        <f t="shared" ca="1" si="6555"/>
        <v>3159.0110905831084</v>
      </c>
      <c r="L4529" s="4">
        <f t="shared" ca="1" si="6554"/>
        <v>1879598.5234148863</v>
      </c>
      <c r="M4529" s="4">
        <f t="shared" ref="M4529:N4536" ca="1" si="6556">M4481+M4489+M4497+M4505+M4513+M4521</f>
        <v>26154.589531373436</v>
      </c>
      <c r="N4529" s="4">
        <f t="shared" ca="1" si="6556"/>
        <v>3642.6466466796674</v>
      </c>
      <c r="O4529" s="4">
        <f t="shared" ca="1" si="6554"/>
        <v>1909395.7595929394</v>
      </c>
      <c r="P4529" s="4">
        <f t="shared" ca="1" si="6554"/>
        <v>1117971.4968069885</v>
      </c>
      <c r="Q4529" s="4">
        <f t="shared" ca="1" si="6554"/>
        <v>200630.02298473011</v>
      </c>
      <c r="R4529" s="4">
        <f t="shared" ca="1" si="6554"/>
        <v>40685.721269024747</v>
      </c>
      <c r="S4529" s="4">
        <f t="shared" ca="1" si="6554"/>
        <v>1545.0218662141949</v>
      </c>
      <c r="T4529" s="4">
        <f t="shared" ca="1" si="6554"/>
        <v>1360832.2629269576</v>
      </c>
      <c r="U4529" s="4">
        <f t="shared" ref="U4529:U4536" ca="1" si="6557">U4481+U4489+U4497+U4505+U4513+U4521</f>
        <v>53022.973402986929</v>
      </c>
      <c r="V4529" s="4">
        <f t="shared" ca="1" si="6554"/>
        <v>715840.75903561583</v>
      </c>
      <c r="W4529" s="4">
        <f t="shared" ca="1" si="6554"/>
        <v>2737803.5434729452</v>
      </c>
      <c r="X4529" s="4">
        <f t="shared" ref="X4529:X4536" ca="1" si="6558">X4481+X4489+X4497+X4505+X4513+X4521</f>
        <v>495978.50417977083</v>
      </c>
      <c r="Y4529" s="4">
        <f t="shared" ca="1" si="6554"/>
        <v>4002645.7800913188</v>
      </c>
      <c r="Z4529" s="4">
        <f t="shared" ca="1" si="6554"/>
        <v>307295.89553905278</v>
      </c>
      <c r="AA4529" s="4">
        <f t="shared" ca="1" si="6554"/>
        <v>6137.4872150838219</v>
      </c>
      <c r="AB4529" s="4">
        <f t="shared" ca="1" si="6554"/>
        <v>313433.38275413658</v>
      </c>
      <c r="AC4529" s="4">
        <f t="shared" ref="AC4529:AD4536" ca="1" si="6559">AC4481+AC4489+AC4497+AC4505+AC4513+AC4521</f>
        <v>4053.7300065483555</v>
      </c>
      <c r="AD4529" s="4">
        <f t="shared" ca="1" si="6559"/>
        <v>18008.976731730552</v>
      </c>
      <c r="AE4529" s="4">
        <f t="shared" ca="1" si="6554"/>
        <v>3694.8523747926733</v>
      </c>
    </row>
    <row r="4530" spans="4:31" hidden="1" outlineLevel="1">
      <c r="E4530" s="9"/>
      <c r="F4530" s="99"/>
      <c r="G4530" s="48" t="str">
        <f>$G$9</f>
        <v>BULKTRAN</v>
      </c>
      <c r="H4530" s="4">
        <f t="shared" ref="H4530:AE4530" ca="1" si="6560">H4482+H4490+H4498+H4506+H4514+H4522</f>
        <v>2430778.0860000099</v>
      </c>
      <c r="I4530" s="4">
        <f t="shared" ca="1" si="6560"/>
        <v>1250078.5038475245</v>
      </c>
      <c r="J4530" s="46">
        <f t="shared" ca="1" si="6555"/>
        <v>279.6639906262497</v>
      </c>
      <c r="K4530" s="46">
        <f t="shared" ca="1" si="6555"/>
        <v>489.67170666410624</v>
      </c>
      <c r="L4530" s="4">
        <f t="shared" ca="1" si="6560"/>
        <v>291352.63866199681</v>
      </c>
      <c r="M4530" s="4">
        <f t="shared" ca="1" si="6556"/>
        <v>4054.1682588910326</v>
      </c>
      <c r="N4530" s="4">
        <f t="shared" ca="1" si="6556"/>
        <v>564.63904339274563</v>
      </c>
      <c r="O4530" s="4">
        <f t="shared" ca="1" si="6560"/>
        <v>295971.44596428057</v>
      </c>
      <c r="P4530" s="4">
        <f t="shared" ca="1" si="6560"/>
        <v>173294.42510512212</v>
      </c>
      <c r="Q4530" s="4">
        <f t="shared" ca="1" si="6560"/>
        <v>31099.240536334313</v>
      </c>
      <c r="R4530" s="4">
        <f t="shared" ca="1" si="6560"/>
        <v>6306.6086187706505</v>
      </c>
      <c r="S4530" s="4">
        <f t="shared" ref="S4530:S4536" ca="1" si="6561">S4482+S4490+S4498+S4506+S4514+S4522</f>
        <v>239.49061031084165</v>
      </c>
      <c r="T4530" s="4">
        <f t="shared" ca="1" si="6560"/>
        <v>210939.76487053791</v>
      </c>
      <c r="U4530" s="4">
        <f t="shared" ca="1" si="6557"/>
        <v>8218.9802865977072</v>
      </c>
      <c r="V4530" s="4">
        <f t="shared" ca="1" si="6560"/>
        <v>110960.97991602705</v>
      </c>
      <c r="W4530" s="4">
        <f t="shared" ca="1" si="6560"/>
        <v>424381.20513086853</v>
      </c>
      <c r="X4530" s="4">
        <f t="shared" ca="1" si="6558"/>
        <v>76880.591313653436</v>
      </c>
      <c r="Y4530" s="4">
        <f t="shared" ca="1" si="6560"/>
        <v>620441.75664714666</v>
      </c>
      <c r="Z4530" s="4">
        <f t="shared" ca="1" si="6560"/>
        <v>47633.294504106278</v>
      </c>
      <c r="AA4530" s="4">
        <f t="shared" ca="1" si="6560"/>
        <v>951.35906556266002</v>
      </c>
      <c r="AB4530" s="4">
        <f t="shared" ca="1" si="6560"/>
        <v>48584.653569668939</v>
      </c>
      <c r="AC4530" s="4">
        <f t="shared" ca="1" si="6559"/>
        <v>628.36021582172748</v>
      </c>
      <c r="AD4530" s="4">
        <f t="shared" ca="1" si="6559"/>
        <v>2791.5338435462409</v>
      </c>
      <c r="AE4530" s="4">
        <f t="shared" ca="1" si="6560"/>
        <v>572.73134419502514</v>
      </c>
    </row>
    <row r="4531" spans="4:31" hidden="1" outlineLevel="1">
      <c r="E4531" s="9"/>
      <c r="F4531" s="99"/>
      <c r="G4531" s="48" t="str">
        <f>$G$10</f>
        <v>SUBTRAN</v>
      </c>
      <c r="H4531" s="4">
        <f t="shared" ref="H4531:AE4531" ca="1" si="6562">H4483+H4491+H4499+H4507+H4515+H4523</f>
        <v>673663.9140000022</v>
      </c>
      <c r="I4531" s="4">
        <f t="shared" ca="1" si="6562"/>
        <v>344154.80083909881</v>
      </c>
      <c r="J4531" s="46">
        <f t="shared" ca="1" si="6555"/>
        <v>56.04038974086231</v>
      </c>
      <c r="K4531" s="46">
        <f t="shared" ca="1" si="6555"/>
        <v>104.30078749920435</v>
      </c>
      <c r="L4531" s="4">
        <f t="shared" ca="1" si="6562"/>
        <v>80653.146792318104</v>
      </c>
      <c r="M4531" s="4">
        <f t="shared" ca="1" si="6556"/>
        <v>1127.1917502756114</v>
      </c>
      <c r="N4531" s="4">
        <f t="shared" ca="1" si="6556"/>
        <v>204.01646958339262</v>
      </c>
      <c r="O4531" s="4">
        <f t="shared" ca="1" si="6562"/>
        <v>81984.355012177111</v>
      </c>
      <c r="P4531" s="4">
        <f t="shared" ca="1" si="6562"/>
        <v>46563.762488434579</v>
      </c>
      <c r="Q4531" s="4">
        <f t="shared" ca="1" si="6562"/>
        <v>8379.6033402763642</v>
      </c>
      <c r="R4531" s="4">
        <f t="shared" ca="1" si="6562"/>
        <v>2199.5812700725746</v>
      </c>
      <c r="S4531" s="4">
        <f t="shared" ca="1" si="6561"/>
        <v>0</v>
      </c>
      <c r="T4531" s="4">
        <f t="shared" ca="1" si="6562"/>
        <v>57142.947098783516</v>
      </c>
      <c r="U4531" s="4">
        <f t="shared" ca="1" si="6557"/>
        <v>2101.918543702358</v>
      </c>
      <c r="V4531" s="4">
        <f t="shared" ca="1" si="6562"/>
        <v>29491.955355637125</v>
      </c>
      <c r="W4531" s="4">
        <f t="shared" ca="1" si="6562"/>
        <v>145418.08961707642</v>
      </c>
      <c r="X4531" s="4">
        <f t="shared" ca="1" si="6558"/>
        <v>0</v>
      </c>
      <c r="Y4531" s="4">
        <f t="shared" ca="1" si="6562"/>
        <v>177011.96351641591</v>
      </c>
      <c r="Z4531" s="4">
        <f t="shared" ca="1" si="6562"/>
        <v>12782.874514246058</v>
      </c>
      <c r="AA4531" s="4">
        <f t="shared" ca="1" si="6562"/>
        <v>256.66116396203131</v>
      </c>
      <c r="AB4531" s="4">
        <f t="shared" ca="1" si="6562"/>
        <v>13039.535678208089</v>
      </c>
      <c r="AC4531" s="4">
        <f t="shared" ca="1" si="6559"/>
        <v>169.9706780790755</v>
      </c>
      <c r="AD4531" s="4">
        <f t="shared" ca="1" si="6559"/>
        <v>0</v>
      </c>
      <c r="AE4531" s="4">
        <f t="shared" ca="1" si="6562"/>
        <v>0</v>
      </c>
    </row>
    <row r="4532" spans="4:31" hidden="1" outlineLevel="1">
      <c r="E4532" s="9"/>
      <c r="F4532" s="99"/>
      <c r="G4532" s="48" t="str">
        <f>$G$11</f>
        <v>DISTPRI</v>
      </c>
      <c r="H4532" s="4">
        <f t="shared" ref="H4532:AE4532" ca="1" si="6563">H4484+H4492+H4500+H4508+H4516+H4524</f>
        <v>5502877.0431981003</v>
      </c>
      <c r="I4532" s="4">
        <f ca="1">I4484+I4492+I4500+I4508+I4516+I4524</f>
        <v>3602731.20857452</v>
      </c>
      <c r="J4532" s="46">
        <f t="shared" ca="1" si="6555"/>
        <v>591.57368892538989</v>
      </c>
      <c r="K4532" s="46">
        <f t="shared" ca="1" si="6555"/>
        <v>1094.5807725416305</v>
      </c>
      <c r="L4532" s="4">
        <f t="shared" ca="1" si="6563"/>
        <v>842943.47417431627</v>
      </c>
      <c r="M4532" s="4">
        <f t="shared" ca="1" si="6556"/>
        <v>11779.236271068852</v>
      </c>
      <c r="N4532" s="4">
        <f t="shared" ca="1" si="6556"/>
        <v>0</v>
      </c>
      <c r="O4532" s="4">
        <f t="shared" ca="1" si="6563"/>
        <v>854722.71044538508</v>
      </c>
      <c r="P4532" s="4">
        <f t="shared" ca="1" si="6563"/>
        <v>488840.38540749211</v>
      </c>
      <c r="Q4532" s="4">
        <f t="shared" ca="1" si="6563"/>
        <v>87964.07427225147</v>
      </c>
      <c r="R4532" s="4">
        <f t="shared" ca="1" si="6563"/>
        <v>0</v>
      </c>
      <c r="S4532" s="4">
        <f t="shared" ca="1" si="6561"/>
        <v>0</v>
      </c>
      <c r="T4532" s="4">
        <f t="shared" ca="1" si="6563"/>
        <v>576804.45967974362</v>
      </c>
      <c r="U4532" s="4">
        <f t="shared" ca="1" si="6557"/>
        <v>22136.398516986817</v>
      </c>
      <c r="V4532" s="4">
        <f t="shared" ca="1" si="6563"/>
        <v>306099.08188023855</v>
      </c>
      <c r="W4532" s="4">
        <f t="shared" ca="1" si="6563"/>
        <v>0</v>
      </c>
      <c r="X4532" s="4">
        <f t="shared" ca="1" si="6558"/>
        <v>0</v>
      </c>
      <c r="Y4532" s="4">
        <f t="shared" ca="1" si="6563"/>
        <v>328235.48039722536</v>
      </c>
      <c r="Z4532" s="4">
        <f t="shared" ca="1" si="6563"/>
        <v>134233.80949470194</v>
      </c>
      <c r="AA4532" s="4">
        <f t="shared" ca="1" si="6563"/>
        <v>2694.2842445715301</v>
      </c>
      <c r="AB4532" s="4">
        <f t="shared" ca="1" si="6563"/>
        <v>136928.09373927346</v>
      </c>
      <c r="AC4532" s="4">
        <f t="shared" ca="1" si="6559"/>
        <v>1768.9359004847938</v>
      </c>
      <c r="AD4532" s="4">
        <f t="shared" ca="1" si="6559"/>
        <v>0</v>
      </c>
      <c r="AE4532" s="4">
        <f t="shared" ca="1" si="6563"/>
        <v>0</v>
      </c>
    </row>
    <row r="4533" spans="4:31" hidden="1" outlineLevel="1">
      <c r="E4533" s="9"/>
      <c r="F4533" s="99"/>
      <c r="G4533" s="48" t="str">
        <f>$G$12</f>
        <v>DISTSEC</v>
      </c>
      <c r="H4533" s="4">
        <f t="shared" ref="H4533:AE4533" ca="1" si="6564">H4485+H4493+H4501+H4509+H4517+H4525</f>
        <v>2180091.5782702109</v>
      </c>
      <c r="I4533" s="4">
        <f t="shared" ca="1" si="6564"/>
        <v>1617456.0848833164</v>
      </c>
      <c r="J4533" s="46">
        <f t="shared" ca="1" si="6555"/>
        <v>400.95902665197741</v>
      </c>
      <c r="K4533" s="46">
        <f t="shared" ca="1" si="6555"/>
        <v>519.35244003346679</v>
      </c>
      <c r="L4533" s="4">
        <f t="shared" ca="1" si="6564"/>
        <v>326025.46745456511</v>
      </c>
      <c r="M4533" s="4">
        <f t="shared" ca="1" si="6556"/>
        <v>0</v>
      </c>
      <c r="N4533" s="4">
        <f t="shared" ca="1" si="6556"/>
        <v>0</v>
      </c>
      <c r="O4533" s="4">
        <f t="shared" ca="1" si="6564"/>
        <v>326025.46745456511</v>
      </c>
      <c r="P4533" s="4">
        <f t="shared" ca="1" si="6564"/>
        <v>162749.90034957568</v>
      </c>
      <c r="Q4533" s="4">
        <f t="shared" ca="1" si="6564"/>
        <v>0</v>
      </c>
      <c r="R4533" s="4">
        <f t="shared" ca="1" si="6564"/>
        <v>0</v>
      </c>
      <c r="S4533" s="4">
        <f t="shared" ca="1" si="6561"/>
        <v>0</v>
      </c>
      <c r="T4533" s="4">
        <f t="shared" ca="1" si="6564"/>
        <v>162749.90034957568</v>
      </c>
      <c r="U4533" s="4">
        <f t="shared" ca="1" si="6557"/>
        <v>6094.8929208790742</v>
      </c>
      <c r="V4533" s="4">
        <f t="shared" ca="1" si="6564"/>
        <v>0</v>
      </c>
      <c r="W4533" s="4">
        <f t="shared" ca="1" si="6564"/>
        <v>0</v>
      </c>
      <c r="X4533" s="4">
        <f t="shared" ca="1" si="6558"/>
        <v>0</v>
      </c>
      <c r="Y4533" s="4">
        <f t="shared" ca="1" si="6564"/>
        <v>6094.8929208790742</v>
      </c>
      <c r="Z4533" s="4">
        <f t="shared" ca="1" si="6564"/>
        <v>46061.352120779717</v>
      </c>
      <c r="AA4533" s="4">
        <f t="shared" ca="1" si="6564"/>
        <v>0</v>
      </c>
      <c r="AB4533" s="4">
        <f t="shared" ca="1" si="6564"/>
        <v>46061.352120779717</v>
      </c>
      <c r="AC4533" s="4">
        <f t="shared" ca="1" si="6559"/>
        <v>544.60970155485109</v>
      </c>
      <c r="AD4533" s="4">
        <f t="shared" ca="1" si="6559"/>
        <v>16762.928755973815</v>
      </c>
      <c r="AE4533" s="4">
        <f t="shared" ca="1" si="6564"/>
        <v>3476.0306168805282</v>
      </c>
    </row>
    <row r="4534" spans="4:31" hidden="1" outlineLevel="1">
      <c r="E4534" s="9"/>
      <c r="F4534" s="99"/>
      <c r="G4534" s="48" t="str">
        <f>$G$13</f>
        <v>ENERGY</v>
      </c>
      <c r="H4534" s="4">
        <f t="shared" ref="H4534:AE4534" ca="1" si="6565">H4486+H4494+H4502+H4510+H4518+H4526</f>
        <v>6272237.9999999972</v>
      </c>
      <c r="I4534" s="4">
        <f t="shared" ca="1" si="6565"/>
        <v>2453847.5475552361</v>
      </c>
      <c r="J4534" s="46">
        <f t="shared" ca="1" si="6555"/>
        <v>392.68274286501259</v>
      </c>
      <c r="K4534" s="46">
        <f t="shared" ca="1" si="6555"/>
        <v>1132.261643725494</v>
      </c>
      <c r="L4534" s="4">
        <f t="shared" ca="1" si="6565"/>
        <v>707576.22656550433</v>
      </c>
      <c r="M4534" s="4">
        <f t="shared" ca="1" si="6556"/>
        <v>9868.5828494959915</v>
      </c>
      <c r="N4534" s="4">
        <f t="shared" ca="1" si="6556"/>
        <v>1379.6195186235989</v>
      </c>
      <c r="O4534" s="4">
        <f t="shared" ca="1" si="6565"/>
        <v>718824.42893362395</v>
      </c>
      <c r="P4534" s="4">
        <f t="shared" ca="1" si="6565"/>
        <v>458727.03597106173</v>
      </c>
      <c r="Q4534" s="4">
        <f t="shared" ca="1" si="6565"/>
        <v>81927.910999001178</v>
      </c>
      <c r="R4534" s="4">
        <f t="shared" ca="1" si="6565"/>
        <v>16683.523005744286</v>
      </c>
      <c r="S4534" s="4">
        <f t="shared" ca="1" si="6561"/>
        <v>630.14231013355857</v>
      </c>
      <c r="T4534" s="4">
        <f t="shared" ca="1" si="6565"/>
        <v>557968.61228594079</v>
      </c>
      <c r="U4534" s="4">
        <f t="shared" ca="1" si="6557"/>
        <v>24058.489857376091</v>
      </c>
      <c r="V4534" s="4">
        <f t="shared" ca="1" si="6565"/>
        <v>380369.29899977113</v>
      </c>
      <c r="W4534" s="4">
        <f t="shared" ca="1" si="6565"/>
        <v>1635906.4478647672</v>
      </c>
      <c r="X4534" s="4">
        <f t="shared" ca="1" si="6558"/>
        <v>307731.08946256456</v>
      </c>
      <c r="Y4534" s="4">
        <f t="shared" ca="1" si="6565"/>
        <v>2348065.3261844786</v>
      </c>
      <c r="Z4534" s="4">
        <f t="shared" ca="1" si="6565"/>
        <v>126191.07078391372</v>
      </c>
      <c r="AA4534" s="4">
        <f t="shared" ca="1" si="6565"/>
        <v>2531.9986630849903</v>
      </c>
      <c r="AB4534" s="4">
        <f t="shared" ca="1" si="6565"/>
        <v>128723.06944699871</v>
      </c>
      <c r="AC4534" s="4">
        <f t="shared" ca="1" si="6559"/>
        <v>2258.5536650932008</v>
      </c>
      <c r="AD4534" s="4">
        <f t="shared" ca="1" si="6559"/>
        <v>50590.828586745265</v>
      </c>
      <c r="AE4534" s="4">
        <f t="shared" ca="1" si="6565"/>
        <v>10434.688955290549</v>
      </c>
    </row>
    <row r="4535" spans="4:31" hidden="1" outlineLevel="1">
      <c r="E4535" s="9"/>
      <c r="F4535" s="99"/>
      <c r="G4535" s="48" t="str">
        <f>$G$14</f>
        <v>CUSTOMER</v>
      </c>
      <c r="H4535" s="4">
        <f t="shared" ref="H4535:AE4535" ca="1" si="6566">H4487+H4495+H4503+H4511+H4519+H4527</f>
        <v>4150961.378531693</v>
      </c>
      <c r="I4535" s="4">
        <f t="shared" ca="1" si="6566"/>
        <v>3204436.3700092891</v>
      </c>
      <c r="J4535" s="46">
        <f t="shared" ca="1" si="6555"/>
        <v>646.70795372358043</v>
      </c>
      <c r="K4535" s="46">
        <f t="shared" ca="1" si="6555"/>
        <v>189.68600090617574</v>
      </c>
      <c r="L4535" s="4">
        <f t="shared" ca="1" si="6566"/>
        <v>648850.59065567609</v>
      </c>
      <c r="M4535" s="4">
        <f t="shared" ca="1" si="6556"/>
        <v>16588.578109208182</v>
      </c>
      <c r="N4535" s="4">
        <f t="shared" ca="1" si="6556"/>
        <v>2674.5954708179238</v>
      </c>
      <c r="O4535" s="4">
        <f t="shared" ca="1" si="6566"/>
        <v>668113.76423570223</v>
      </c>
      <c r="P4535" s="4">
        <f t="shared" ca="1" si="6566"/>
        <v>26575.798093756512</v>
      </c>
      <c r="Q4535" s="4">
        <f t="shared" ca="1" si="6566"/>
        <v>6428.1185765738956</v>
      </c>
      <c r="R4535" s="4">
        <f t="shared" ca="1" si="6566"/>
        <v>6543.5803721600969</v>
      </c>
      <c r="S4535" s="4">
        <f t="shared" ca="1" si="6561"/>
        <v>808.28520655878901</v>
      </c>
      <c r="T4535" s="4">
        <f t="shared" ca="1" si="6566"/>
        <v>40355.782249049291</v>
      </c>
      <c r="U4535" s="4">
        <f t="shared" ca="1" si="6557"/>
        <v>202.27795910280258</v>
      </c>
      <c r="V4535" s="4">
        <f t="shared" ca="1" si="6566"/>
        <v>4673.2748450738463</v>
      </c>
      <c r="W4535" s="4">
        <f t="shared" ca="1" si="6566"/>
        <v>10991.988220568413</v>
      </c>
      <c r="X4535" s="4">
        <f t="shared" ca="1" si="6558"/>
        <v>3236.7394391298776</v>
      </c>
      <c r="Y4535" s="4">
        <f t="shared" ca="1" si="6566"/>
        <v>19104.28046387494</v>
      </c>
      <c r="Z4535" s="4">
        <f t="shared" ca="1" si="6566"/>
        <v>5897.4650658542741</v>
      </c>
      <c r="AA4535" s="4">
        <f t="shared" ca="1" si="6566"/>
        <v>88.097702530606071</v>
      </c>
      <c r="AB4535" s="4">
        <f t="shared" ca="1" si="6566"/>
        <v>5985.5627683848797</v>
      </c>
      <c r="AC4535" s="4">
        <f t="shared" ca="1" si="6559"/>
        <v>480.10079662785614</v>
      </c>
      <c r="AD4535" s="4">
        <f t="shared" ca="1" si="6559"/>
        <v>174442.43815597182</v>
      </c>
      <c r="AE4535" s="4">
        <f t="shared" ca="1" si="6566"/>
        <v>37206.685898162577</v>
      </c>
    </row>
    <row r="4536" spans="4:31" collapsed="1">
      <c r="D4536" s="48" t="s">
        <v>3</v>
      </c>
      <c r="E4536" s="4">
        <f>E4488+E4496+E4504+E4512+E4520+E4528</f>
        <v>36892249</v>
      </c>
      <c r="F4536" s="167"/>
      <c r="G4536" s="48" t="str">
        <f>$G$15</f>
        <v>TOTAL</v>
      </c>
      <c r="H4536" s="4">
        <f t="shared" ref="H4536:AE4536" ca="1" si="6567">H4488+H4496+H4504+H4512+H4520+H4528</f>
        <v>36892249.000000022</v>
      </c>
      <c r="I4536" s="4">
        <f ca="1">I4488+I4496+I4504+I4512+I4520+I4528</f>
        <v>20537315.568400893</v>
      </c>
      <c r="J4536" s="46">
        <f t="shared" ca="1" si="6555"/>
        <v>4171.81953161403</v>
      </c>
      <c r="K4536" s="46">
        <f t="shared" ca="1" si="6555"/>
        <v>6688.864441953192</v>
      </c>
      <c r="L4536" s="4">
        <f t="shared" ca="1" si="6567"/>
        <v>4777000.067719263</v>
      </c>
      <c r="M4536" s="4">
        <f t="shared" ca="1" si="6556"/>
        <v>69572.346770313146</v>
      </c>
      <c r="N4536" s="4">
        <f t="shared" ca="1" si="6556"/>
        <v>8465.5171490973353</v>
      </c>
      <c r="O4536" s="4">
        <f t="shared" ca="1" si="6567"/>
        <v>4855037.931638672</v>
      </c>
      <c r="P4536" s="4">
        <f t="shared" ca="1" si="6567"/>
        <v>2474722.8042224324</v>
      </c>
      <c r="Q4536" s="4">
        <f t="shared" ca="1" si="6567"/>
        <v>416428.97070916725</v>
      </c>
      <c r="R4536" s="4">
        <f t="shared" ca="1" si="6567"/>
        <v>72419.014535772294</v>
      </c>
      <c r="S4536" s="4">
        <f t="shared" ca="1" si="6561"/>
        <v>3222.9399932173842</v>
      </c>
      <c r="T4536" s="4">
        <f t="shared" ca="1" si="6567"/>
        <v>2966793.7294605891</v>
      </c>
      <c r="U4536" s="4">
        <f t="shared" ca="1" si="6557"/>
        <v>115835.93148763172</v>
      </c>
      <c r="V4536" s="4">
        <f t="shared" ca="1" si="6567"/>
        <v>1547435.3500323654</v>
      </c>
      <c r="W4536" s="4">
        <f t="shared" ca="1" si="6567"/>
        <v>4954501.2743062265</v>
      </c>
      <c r="X4536" s="4">
        <f t="shared" ca="1" si="6558"/>
        <v>883826.92439511931</v>
      </c>
      <c r="Y4536" s="4">
        <f t="shared" ca="1" si="6567"/>
        <v>7501599.4802213423</v>
      </c>
      <c r="Z4536" s="4">
        <f t="shared" ca="1" si="6567"/>
        <v>680095.76202265441</v>
      </c>
      <c r="AA4536" s="4">
        <f t="shared" ca="1" si="6567"/>
        <v>12659.888054795625</v>
      </c>
      <c r="AB4536" s="4">
        <f t="shared" ca="1" si="6567"/>
        <v>692755.65007744997</v>
      </c>
      <c r="AC4536" s="4">
        <f t="shared" ca="1" si="6559"/>
        <v>9904.2609642098632</v>
      </c>
      <c r="AD4536" s="4">
        <f t="shared" ca="1" si="6559"/>
        <v>262596.70607396768</v>
      </c>
      <c r="AE4536" s="4">
        <f t="shared" ca="1" si="6567"/>
        <v>55384.989189321364</v>
      </c>
    </row>
    <row r="4537" spans="4:31">
      <c r="E4537" s="4"/>
      <c r="F4537" s="167"/>
      <c r="G4537" s="7"/>
      <c r="H4537" s="4"/>
      <c r="I4537" s="4"/>
      <c r="J4537" s="46"/>
      <c r="K4537" s="46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  <c r="AC4537" s="4"/>
      <c r="AD4537" s="4"/>
      <c r="AE4537" s="4"/>
    </row>
  </sheetData>
  <autoFilter ref="A1:AE4538"/>
  <phoneticPr fontId="0" type="noConversion"/>
  <printOptions horizontalCentered="1"/>
  <pageMargins left="0.5" right="0.5" top="1.25" bottom="0.6" header="0.5" footer="0.25"/>
  <pageSetup scale="47" fitToHeight="11" orientation="landscape" useFirstPageNumber="1" r:id="rId1"/>
  <headerFooter alignWithMargins="0">
    <oddHeader>&amp;C&amp;"Arial,Bold"&amp;11KENTUCKY POWER COMPANY
NET METERING COST-OF-SERVICE STUDY
TWELVE MONTHS ENDING
MARCH 31, 2020&amp;R&amp;11Exhibit No.: JMS-S1
Page &amp;P of &amp;N
Witness: J. Stegall</oddHeader>
  </headerFooter>
  <rowBreaks count="10" manualBreakCount="10">
    <brk id="339" max="30" man="1"/>
    <brk id="730" max="30" man="1"/>
    <brk id="1121" max="30" man="1"/>
    <brk id="1661" max="30" man="1"/>
    <brk id="2161" max="30" man="1"/>
    <brk id="2594" max="30" man="1"/>
    <brk id="3046" max="30" man="1"/>
    <brk id="3523" max="30" man="1"/>
    <brk id="3966" max="30" man="1"/>
    <brk id="4192" max="3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W555"/>
  <sheetViews>
    <sheetView topLeftCell="A61" zoomScale="80" zoomScaleNormal="80" workbookViewId="0">
      <selection activeCell="B116" sqref="B116"/>
    </sheetView>
  </sheetViews>
  <sheetFormatPr defaultRowHeight="12.75"/>
  <cols>
    <col min="1" max="1" width="32.85546875" style="12" bestFit="1" customWidth="1"/>
    <col min="2" max="2" width="15.42578125" customWidth="1"/>
    <col min="3" max="3" width="16" bestFit="1" customWidth="1"/>
    <col min="4" max="5" width="16" style="43" customWidth="1"/>
    <col min="6" max="6" width="14.42578125" bestFit="1" customWidth="1"/>
    <col min="7" max="7" width="15" bestFit="1" customWidth="1"/>
    <col min="8" max="8" width="14.85546875" customWidth="1"/>
    <col min="9" max="11" width="14.85546875" bestFit="1" customWidth="1"/>
    <col min="12" max="12" width="14.28515625" bestFit="1" customWidth="1"/>
    <col min="13" max="19" width="14.140625" bestFit="1" customWidth="1"/>
    <col min="20" max="21" width="14.140625" customWidth="1"/>
    <col min="23" max="23" width="10.7109375" bestFit="1" customWidth="1"/>
  </cols>
  <sheetData>
    <row r="1" spans="1:21" s="1" customFormat="1">
      <c r="A1" s="31"/>
      <c r="B1" s="2"/>
      <c r="C1"/>
      <c r="D1" s="43"/>
      <c r="E1" s="43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s="121" customFormat="1" ht="17.25" customHeight="1">
      <c r="A2" s="150" t="s">
        <v>0</v>
      </c>
      <c r="B2" s="149" t="s">
        <v>3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</row>
    <row r="3" spans="1:21" s="121" customFormat="1" ht="17.25" customHeight="1">
      <c r="A3" s="150" t="s">
        <v>1</v>
      </c>
      <c r="B3" s="149" t="s">
        <v>4</v>
      </c>
      <c r="C3" s="119" t="str">
        <f>Allocators!E1</f>
        <v>RS</v>
      </c>
      <c r="D3" s="119" t="str">
        <f>Allocators!F1</f>
        <v>RS NMS</v>
      </c>
      <c r="E3" s="119" t="str">
        <f>Allocators!G1</f>
        <v>C&amp;I NMS</v>
      </c>
      <c r="F3" s="119" t="str">
        <f>Allocators!H1</f>
        <v>GS-SEC</v>
      </c>
      <c r="G3" s="119" t="str">
        <f>Allocators!I1</f>
        <v>GS-PRI</v>
      </c>
      <c r="H3" s="119" t="str">
        <f>Allocators!J1</f>
        <v>GS-SUB</v>
      </c>
      <c r="I3" s="119" t="str">
        <f>Allocators!K1</f>
        <v>LGS-SEC</v>
      </c>
      <c r="J3" s="119" t="str">
        <f>Allocators!L1</f>
        <v>LGS-PRI</v>
      </c>
      <c r="K3" s="119" t="str">
        <f>Allocators!M1</f>
        <v>LGS-SUB</v>
      </c>
      <c r="L3" s="119" t="str">
        <f>Allocators!N1</f>
        <v>LGS-TRA</v>
      </c>
      <c r="M3" s="119" t="str">
        <f>Allocators!O1</f>
        <v>IGS-SEC</v>
      </c>
      <c r="N3" s="119" t="str">
        <f>Allocators!P1</f>
        <v>IGS-PRI</v>
      </c>
      <c r="O3" s="119" t="str">
        <f>Allocators!Q1</f>
        <v>IGS-SUB</v>
      </c>
      <c r="P3" s="119" t="str">
        <f>Allocators!R1</f>
        <v>IGS-TRA</v>
      </c>
      <c r="Q3" s="119" t="str">
        <f>Allocators!S1</f>
        <v>PS-SEC</v>
      </c>
      <c r="R3" s="119" t="str">
        <f>Allocators!T1</f>
        <v>PS-PRI</v>
      </c>
      <c r="S3" s="119" t="str">
        <f>Allocators!U1</f>
        <v>MW</v>
      </c>
      <c r="T3" s="119" t="str">
        <f>Allocators!V1</f>
        <v>OL</v>
      </c>
      <c r="U3" s="119" t="str">
        <f>Allocators!W1</f>
        <v>SL</v>
      </c>
    </row>
    <row r="4" spans="1:21" s="121" customFormat="1" ht="17.25" customHeight="1" thickBot="1">
      <c r="A4" s="122"/>
      <c r="B4" s="123">
        <v>1</v>
      </c>
      <c r="C4" s="123">
        <f>B4+1</f>
        <v>2</v>
      </c>
      <c r="D4" s="123">
        <f t="shared" ref="D4:F4" si="0">C4+1</f>
        <v>3</v>
      </c>
      <c r="E4" s="123">
        <f t="shared" si="0"/>
        <v>4</v>
      </c>
      <c r="F4" s="123">
        <f t="shared" si="0"/>
        <v>5</v>
      </c>
      <c r="G4" s="123">
        <f t="shared" ref="G4:U4" si="1">F4+1</f>
        <v>6</v>
      </c>
      <c r="H4" s="123">
        <f>G4+1</f>
        <v>7</v>
      </c>
      <c r="I4" s="123">
        <f>H4+1</f>
        <v>8</v>
      </c>
      <c r="J4" s="123">
        <f>I4+1</f>
        <v>9</v>
      </c>
      <c r="K4" s="123">
        <f t="shared" si="1"/>
        <v>10</v>
      </c>
      <c r="L4" s="123">
        <f t="shared" si="1"/>
        <v>11</v>
      </c>
      <c r="M4" s="123">
        <f t="shared" si="1"/>
        <v>12</v>
      </c>
      <c r="N4" s="123">
        <f t="shared" si="1"/>
        <v>13</v>
      </c>
      <c r="O4" s="123">
        <f t="shared" si="1"/>
        <v>14</v>
      </c>
      <c r="P4" s="123">
        <f t="shared" si="1"/>
        <v>15</v>
      </c>
      <c r="Q4" s="123">
        <f t="shared" si="1"/>
        <v>16</v>
      </c>
      <c r="R4" s="123">
        <f t="shared" si="1"/>
        <v>17</v>
      </c>
      <c r="S4" s="123">
        <f t="shared" si="1"/>
        <v>18</v>
      </c>
      <c r="T4" s="123">
        <f t="shared" si="1"/>
        <v>19</v>
      </c>
      <c r="U4" s="123">
        <f t="shared" si="1"/>
        <v>20</v>
      </c>
    </row>
    <row r="5" spans="1:21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</row>
    <row r="6" spans="1:21">
      <c r="A6" s="52" t="s">
        <v>168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</row>
    <row r="7" spans="1:21" s="43" customFormat="1"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>
      <c r="A8" s="12" t="str">
        <f>CONCATENATE(Allocators!A25," ",Allocators!B25)</f>
        <v>BULK_TRANS PRODUCTION</v>
      </c>
      <c r="B8" s="8">
        <f>Allocators!D25</f>
        <v>0</v>
      </c>
      <c r="C8" s="8">
        <f>Allocators!E25</f>
        <v>0</v>
      </c>
      <c r="D8" s="8">
        <f>Allocators!F25</f>
        <v>0</v>
      </c>
      <c r="E8" s="8">
        <f>Allocators!G25</f>
        <v>0</v>
      </c>
      <c r="F8" s="8">
        <f>Allocators!H25</f>
        <v>0</v>
      </c>
      <c r="G8" s="8">
        <f>Allocators!I25</f>
        <v>0</v>
      </c>
      <c r="H8" s="8">
        <f>Allocators!J25</f>
        <v>0</v>
      </c>
      <c r="I8" s="8">
        <f>Allocators!K25</f>
        <v>0</v>
      </c>
      <c r="J8" s="8">
        <f>Allocators!L25</f>
        <v>0</v>
      </c>
      <c r="K8" s="8">
        <f>Allocators!M25</f>
        <v>0</v>
      </c>
      <c r="L8" s="8">
        <f>Allocators!N25</f>
        <v>0</v>
      </c>
      <c r="M8" s="8">
        <f>Allocators!O25</f>
        <v>0</v>
      </c>
      <c r="N8" s="8">
        <f>Allocators!P25</f>
        <v>0</v>
      </c>
      <c r="O8" s="8">
        <f>Allocators!Q25</f>
        <v>0</v>
      </c>
      <c r="P8" s="8">
        <f>Allocators!R25</f>
        <v>0</v>
      </c>
      <c r="Q8" s="8">
        <f>Allocators!S25</f>
        <v>0</v>
      </c>
      <c r="R8" s="8">
        <f>Allocators!T25</f>
        <v>0</v>
      </c>
      <c r="S8" s="8">
        <f>Allocators!U25</f>
        <v>0</v>
      </c>
      <c r="T8" s="8">
        <f>Allocators!V25</f>
        <v>0</v>
      </c>
      <c r="U8" s="8">
        <f>Allocators!W25</f>
        <v>0</v>
      </c>
    </row>
    <row r="9" spans="1:21">
      <c r="A9" s="12" t="str">
        <f>CONCATENATE(Allocators!A26," ",Allocators!B26)</f>
        <v>BULK_TRANS BULKTRAN</v>
      </c>
      <c r="B9" s="8">
        <f>Allocators!D26</f>
        <v>1</v>
      </c>
      <c r="C9" s="8">
        <f>Allocators!E26</f>
        <v>0.5142709287397772</v>
      </c>
      <c r="D9" s="8">
        <f>Allocators!F26</f>
        <v>1.1505122258463923E-4</v>
      </c>
      <c r="E9" s="8">
        <f>Allocators!G26</f>
        <v>2.0144648723153952E-4</v>
      </c>
      <c r="F9" s="8">
        <f>Allocators!H26</f>
        <v>0.11985982609438253</v>
      </c>
      <c r="G9" s="8">
        <f>Allocators!I26</f>
        <v>1.6678479546285577E-3</v>
      </c>
      <c r="H9" s="8">
        <f>Allocators!J26</f>
        <v>2.3228736783697604E-4</v>
      </c>
      <c r="I9" s="8">
        <f>Allocators!K26</f>
        <v>7.1291750614013577E-2</v>
      </c>
      <c r="J9" s="8">
        <f>Allocators!L26</f>
        <v>1.279394475186746E-2</v>
      </c>
      <c r="K9" s="8">
        <f>Allocators!M26</f>
        <v>2.5944814358387371E-3</v>
      </c>
      <c r="L9" s="8">
        <f>Allocators!N26</f>
        <v>9.8524259244470191E-5</v>
      </c>
      <c r="M9" s="8">
        <f>Allocators!O26</f>
        <v>3.3812137495951079E-3</v>
      </c>
      <c r="N9" s="8">
        <f>Allocators!P26</f>
        <v>4.564833810009377E-2</v>
      </c>
      <c r="O9" s="8">
        <f>Allocators!Q26</f>
        <v>0.17458656862799518</v>
      </c>
      <c r="P9" s="8">
        <f>Allocators!R26</f>
        <v>3.1627976143295378E-2</v>
      </c>
      <c r="Q9" s="8">
        <f>Allocators!S26</f>
        <v>1.9595904199749329E-2</v>
      </c>
      <c r="R9" s="8">
        <f>Allocators!T26</f>
        <v>3.9138046827144884E-4</v>
      </c>
      <c r="S9" s="8">
        <f>Allocators!U26</f>
        <v>2.58501678717917E-4</v>
      </c>
      <c r="T9" s="8">
        <f>Allocators!V26</f>
        <v>1.1484116380775346E-3</v>
      </c>
      <c r="U9" s="8">
        <f>Allocators!W26</f>
        <v>2.3561646679869829E-4</v>
      </c>
    </row>
    <row r="10" spans="1:21">
      <c r="A10" s="12" t="str">
        <f>CONCATENATE(Allocators!A27," ",Allocators!B27)</f>
        <v>BULK_TRANS SUBTRAN</v>
      </c>
      <c r="B10" s="8">
        <f>Allocators!D27</f>
        <v>0</v>
      </c>
      <c r="C10" s="8">
        <f>Allocators!E27</f>
        <v>0</v>
      </c>
      <c r="D10" s="8">
        <f>Allocators!F27</f>
        <v>0</v>
      </c>
      <c r="E10" s="8">
        <f>Allocators!G27</f>
        <v>0</v>
      </c>
      <c r="F10" s="8">
        <f>Allocators!H27</f>
        <v>0</v>
      </c>
      <c r="G10" s="8">
        <f>Allocators!I27</f>
        <v>0</v>
      </c>
      <c r="H10" s="8">
        <f>Allocators!J27</f>
        <v>0</v>
      </c>
      <c r="I10" s="8">
        <f>Allocators!K27</f>
        <v>0</v>
      </c>
      <c r="J10" s="8">
        <f>Allocators!L27</f>
        <v>0</v>
      </c>
      <c r="K10" s="8">
        <f>Allocators!M27</f>
        <v>0</v>
      </c>
      <c r="L10" s="8">
        <f>Allocators!N27</f>
        <v>0</v>
      </c>
      <c r="M10" s="8">
        <f>Allocators!O27</f>
        <v>0</v>
      </c>
      <c r="N10" s="8">
        <f>Allocators!P27</f>
        <v>0</v>
      </c>
      <c r="O10" s="8">
        <f>Allocators!Q27</f>
        <v>0</v>
      </c>
      <c r="P10" s="8">
        <f>Allocators!R27</f>
        <v>0</v>
      </c>
      <c r="Q10" s="8">
        <f>Allocators!S27</f>
        <v>0</v>
      </c>
      <c r="R10" s="8">
        <f>Allocators!T27</f>
        <v>0</v>
      </c>
      <c r="S10" s="8">
        <f>Allocators!U27</f>
        <v>0</v>
      </c>
      <c r="T10" s="8">
        <f>Allocators!V27</f>
        <v>0</v>
      </c>
      <c r="U10" s="8">
        <f>Allocators!W27</f>
        <v>0</v>
      </c>
    </row>
    <row r="11" spans="1:21">
      <c r="A11" s="12" t="str">
        <f>CONCATENATE(Allocators!A28," ",Allocators!B28)</f>
        <v>BULK_TRANS DISTPRI</v>
      </c>
      <c r="B11" s="8">
        <f>Allocators!D28</f>
        <v>0</v>
      </c>
      <c r="C11" s="8">
        <f>Allocators!E28</f>
        <v>0</v>
      </c>
      <c r="D11" s="8">
        <f>Allocators!F28</f>
        <v>0</v>
      </c>
      <c r="E11" s="8">
        <f>Allocators!G28</f>
        <v>0</v>
      </c>
      <c r="F11" s="8">
        <f>Allocators!H28</f>
        <v>0</v>
      </c>
      <c r="G11" s="8">
        <f>Allocators!I28</f>
        <v>0</v>
      </c>
      <c r="H11" s="8">
        <f>Allocators!J28</f>
        <v>0</v>
      </c>
      <c r="I11" s="8">
        <f>Allocators!K28</f>
        <v>0</v>
      </c>
      <c r="J11" s="8">
        <f>Allocators!L28</f>
        <v>0</v>
      </c>
      <c r="K11" s="8">
        <f>Allocators!M28</f>
        <v>0</v>
      </c>
      <c r="L11" s="8">
        <f>Allocators!N28</f>
        <v>0</v>
      </c>
      <c r="M11" s="8">
        <f>Allocators!O28</f>
        <v>0</v>
      </c>
      <c r="N11" s="8">
        <f>Allocators!P28</f>
        <v>0</v>
      </c>
      <c r="O11" s="8">
        <f>Allocators!Q28</f>
        <v>0</v>
      </c>
      <c r="P11" s="8">
        <f>Allocators!R28</f>
        <v>0</v>
      </c>
      <c r="Q11" s="8">
        <f>Allocators!S28</f>
        <v>0</v>
      </c>
      <c r="R11" s="8">
        <f>Allocators!T28</f>
        <v>0</v>
      </c>
      <c r="S11" s="8">
        <f>Allocators!U28</f>
        <v>0</v>
      </c>
      <c r="T11" s="8">
        <f>Allocators!V28</f>
        <v>0</v>
      </c>
      <c r="U11" s="8">
        <f>Allocators!W28</f>
        <v>0</v>
      </c>
    </row>
    <row r="12" spans="1:21">
      <c r="A12" s="12" t="str">
        <f>CONCATENATE(Allocators!A29," ",Allocators!B29)</f>
        <v>BULK_TRANS DISTSEC</v>
      </c>
      <c r="B12" s="8">
        <f>Allocators!D29</f>
        <v>0</v>
      </c>
      <c r="C12" s="8">
        <f>Allocators!E29</f>
        <v>0</v>
      </c>
      <c r="D12" s="8">
        <f>Allocators!F29</f>
        <v>0</v>
      </c>
      <c r="E12" s="8">
        <f>Allocators!G29</f>
        <v>0</v>
      </c>
      <c r="F12" s="8">
        <f>Allocators!H29</f>
        <v>0</v>
      </c>
      <c r="G12" s="8">
        <f>Allocators!I29</f>
        <v>0</v>
      </c>
      <c r="H12" s="8">
        <f>Allocators!J29</f>
        <v>0</v>
      </c>
      <c r="I12" s="8">
        <f>Allocators!K29</f>
        <v>0</v>
      </c>
      <c r="J12" s="8">
        <f>Allocators!L29</f>
        <v>0</v>
      </c>
      <c r="K12" s="8">
        <f>Allocators!M29</f>
        <v>0</v>
      </c>
      <c r="L12" s="8">
        <f>Allocators!N29</f>
        <v>0</v>
      </c>
      <c r="M12" s="8">
        <f>Allocators!O29</f>
        <v>0</v>
      </c>
      <c r="N12" s="8">
        <f>Allocators!P29</f>
        <v>0</v>
      </c>
      <c r="O12" s="8">
        <f>Allocators!Q29</f>
        <v>0</v>
      </c>
      <c r="P12" s="8">
        <f>Allocators!R29</f>
        <v>0</v>
      </c>
      <c r="Q12" s="8">
        <f>Allocators!S29</f>
        <v>0</v>
      </c>
      <c r="R12" s="8">
        <f>Allocators!T29</f>
        <v>0</v>
      </c>
      <c r="S12" s="8">
        <f>Allocators!U29</f>
        <v>0</v>
      </c>
      <c r="T12" s="8">
        <f>Allocators!V29</f>
        <v>0</v>
      </c>
      <c r="U12" s="8">
        <f>Allocators!W29</f>
        <v>0</v>
      </c>
    </row>
    <row r="13" spans="1:21">
      <c r="A13" s="12" t="str">
        <f>CONCATENATE(Allocators!A30," ",Allocators!B30)</f>
        <v>BULK_TRANS ENERGY</v>
      </c>
      <c r="B13" s="8">
        <f>Allocators!D30</f>
        <v>0</v>
      </c>
      <c r="C13" s="8">
        <f>Allocators!E30</f>
        <v>0</v>
      </c>
      <c r="D13" s="8">
        <f>Allocators!F30</f>
        <v>0</v>
      </c>
      <c r="E13" s="8">
        <f>Allocators!G30</f>
        <v>0</v>
      </c>
      <c r="F13" s="8">
        <f>Allocators!H30</f>
        <v>0</v>
      </c>
      <c r="G13" s="8">
        <f>Allocators!I30</f>
        <v>0</v>
      </c>
      <c r="H13" s="8">
        <f>Allocators!J30</f>
        <v>0</v>
      </c>
      <c r="I13" s="8">
        <f>Allocators!K30</f>
        <v>0</v>
      </c>
      <c r="J13" s="8">
        <f>Allocators!L30</f>
        <v>0</v>
      </c>
      <c r="K13" s="8">
        <f>Allocators!M30</f>
        <v>0</v>
      </c>
      <c r="L13" s="8">
        <f>Allocators!N30</f>
        <v>0</v>
      </c>
      <c r="M13" s="8">
        <f>Allocators!O30</f>
        <v>0</v>
      </c>
      <c r="N13" s="8">
        <f>Allocators!P30</f>
        <v>0</v>
      </c>
      <c r="O13" s="8">
        <f>Allocators!Q30</f>
        <v>0</v>
      </c>
      <c r="P13" s="8">
        <f>Allocators!R30</f>
        <v>0</v>
      </c>
      <c r="Q13" s="8">
        <f>Allocators!S30</f>
        <v>0</v>
      </c>
      <c r="R13" s="8">
        <f>Allocators!T30</f>
        <v>0</v>
      </c>
      <c r="S13" s="8">
        <f>Allocators!U30</f>
        <v>0</v>
      </c>
      <c r="T13" s="8">
        <f>Allocators!V30</f>
        <v>0</v>
      </c>
      <c r="U13" s="8">
        <f>Allocators!W30</f>
        <v>0</v>
      </c>
    </row>
    <row r="14" spans="1:21">
      <c r="A14" s="12" t="str">
        <f>CONCATENATE(Allocators!A31," ",Allocators!B31)</f>
        <v>BULK_TRANS CUSTOMER</v>
      </c>
      <c r="B14" s="8">
        <f>Allocators!D31</f>
        <v>0</v>
      </c>
      <c r="C14" s="8">
        <f>Allocators!E31</f>
        <v>0</v>
      </c>
      <c r="D14" s="8">
        <f>Allocators!F31</f>
        <v>0</v>
      </c>
      <c r="E14" s="8">
        <f>Allocators!G31</f>
        <v>0</v>
      </c>
      <c r="F14" s="8">
        <f>Allocators!H31</f>
        <v>0</v>
      </c>
      <c r="G14" s="8">
        <f>Allocators!I31</f>
        <v>0</v>
      </c>
      <c r="H14" s="8">
        <f>Allocators!J31</f>
        <v>0</v>
      </c>
      <c r="I14" s="8">
        <f>Allocators!K31</f>
        <v>0</v>
      </c>
      <c r="J14" s="8">
        <f>Allocators!L31</f>
        <v>0</v>
      </c>
      <c r="K14" s="8">
        <f>Allocators!M31</f>
        <v>0</v>
      </c>
      <c r="L14" s="8">
        <f>Allocators!N31</f>
        <v>0</v>
      </c>
      <c r="M14" s="8">
        <f>Allocators!O31</f>
        <v>0</v>
      </c>
      <c r="N14" s="8">
        <f>Allocators!P31</f>
        <v>0</v>
      </c>
      <c r="O14" s="8">
        <f>Allocators!Q31</f>
        <v>0</v>
      </c>
      <c r="P14" s="8">
        <f>Allocators!R31</f>
        <v>0</v>
      </c>
      <c r="Q14" s="8">
        <f>Allocators!S31</f>
        <v>0</v>
      </c>
      <c r="R14" s="8">
        <f>Allocators!T31</f>
        <v>0</v>
      </c>
      <c r="S14" s="8">
        <f>Allocators!U31</f>
        <v>0</v>
      </c>
      <c r="T14" s="8">
        <f>Allocators!V31</f>
        <v>0</v>
      </c>
      <c r="U14" s="8">
        <f>Allocators!W31</f>
        <v>0</v>
      </c>
    </row>
    <row r="15" spans="1:21">
      <c r="A15" s="12" t="str">
        <f>CONCATENATE(Allocators!A32," ",Allocators!B32)</f>
        <v>BULK_TRANS TOTAL</v>
      </c>
      <c r="B15" s="8">
        <f>Allocators!D32</f>
        <v>1</v>
      </c>
      <c r="C15" s="8">
        <f>Allocators!E32</f>
        <v>0.5142709287397772</v>
      </c>
      <c r="D15" s="8">
        <f>Allocators!F32</f>
        <v>1.1505122258463923E-4</v>
      </c>
      <c r="E15" s="8">
        <f>Allocators!G32</f>
        <v>2.0144648723153952E-4</v>
      </c>
      <c r="F15" s="8">
        <f>Allocators!H32</f>
        <v>0.11985982609438253</v>
      </c>
      <c r="G15" s="8">
        <f>Allocators!I32</f>
        <v>1.6678479546285577E-3</v>
      </c>
      <c r="H15" s="8">
        <f>Allocators!J32</f>
        <v>2.3228736783697604E-4</v>
      </c>
      <c r="I15" s="8">
        <f>Allocators!K32</f>
        <v>7.1291750614013577E-2</v>
      </c>
      <c r="J15" s="8">
        <f>Allocators!L32</f>
        <v>1.279394475186746E-2</v>
      </c>
      <c r="K15" s="8">
        <f>Allocators!M32</f>
        <v>2.5944814358387371E-3</v>
      </c>
      <c r="L15" s="8">
        <f>Allocators!N32</f>
        <v>9.8524259244470191E-5</v>
      </c>
      <c r="M15" s="8">
        <f>Allocators!O32</f>
        <v>3.3812137495951079E-3</v>
      </c>
      <c r="N15" s="8">
        <f>Allocators!P32</f>
        <v>4.564833810009377E-2</v>
      </c>
      <c r="O15" s="8">
        <f>Allocators!Q32</f>
        <v>0.17458656862799518</v>
      </c>
      <c r="P15" s="8">
        <f>Allocators!R32</f>
        <v>3.1627976143295378E-2</v>
      </c>
      <c r="Q15" s="8">
        <f>Allocators!S32</f>
        <v>1.9595904199749329E-2</v>
      </c>
      <c r="R15" s="8">
        <f>Allocators!T32</f>
        <v>3.9138046827144884E-4</v>
      </c>
      <c r="S15" s="8">
        <f>Allocators!U32</f>
        <v>2.58501678717917E-4</v>
      </c>
      <c r="T15" s="8">
        <f>Allocators!V32</f>
        <v>1.1484116380775346E-3</v>
      </c>
      <c r="U15" s="8">
        <f>Allocators!W32</f>
        <v>2.3561646679869829E-4</v>
      </c>
    </row>
    <row r="16" spans="1:2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</row>
    <row r="17" spans="1:21">
      <c r="A17" s="12" t="str">
        <f>CONCATENATE(Allocators!A125," ",Allocators!B125)</f>
        <v>CUST_902 PRODUCTION</v>
      </c>
      <c r="B17" s="8">
        <f>Allocators!D125</f>
        <v>0</v>
      </c>
      <c r="C17" s="8">
        <f>Allocators!E125</f>
        <v>0</v>
      </c>
      <c r="D17" s="8">
        <f>Allocators!F125</f>
        <v>0</v>
      </c>
      <c r="E17" s="8">
        <f>Allocators!G125</f>
        <v>0</v>
      </c>
      <c r="F17" s="8">
        <f>Allocators!H125</f>
        <v>0</v>
      </c>
      <c r="G17" s="8">
        <f>Allocators!I125</f>
        <v>0</v>
      </c>
      <c r="H17" s="8">
        <f>Allocators!J125</f>
        <v>0</v>
      </c>
      <c r="I17" s="8">
        <f>Allocators!K125</f>
        <v>0</v>
      </c>
      <c r="J17" s="8">
        <f>Allocators!L125</f>
        <v>0</v>
      </c>
      <c r="K17" s="8">
        <f>Allocators!M125</f>
        <v>0</v>
      </c>
      <c r="L17" s="8">
        <f>Allocators!N125</f>
        <v>0</v>
      </c>
      <c r="M17" s="8">
        <f>Allocators!O125</f>
        <v>0</v>
      </c>
      <c r="N17" s="8">
        <f>Allocators!P125</f>
        <v>0</v>
      </c>
      <c r="O17" s="8">
        <f>Allocators!Q125</f>
        <v>0</v>
      </c>
      <c r="P17" s="8">
        <f>Allocators!R125</f>
        <v>0</v>
      </c>
      <c r="Q17" s="8">
        <f>Allocators!S125</f>
        <v>0</v>
      </c>
      <c r="R17" s="8">
        <f>Allocators!T125</f>
        <v>0</v>
      </c>
      <c r="S17" s="8">
        <f>Allocators!U125</f>
        <v>0</v>
      </c>
      <c r="T17" s="8">
        <f>Allocators!V125</f>
        <v>0</v>
      </c>
      <c r="U17" s="8">
        <f>Allocators!W125</f>
        <v>0</v>
      </c>
    </row>
    <row r="18" spans="1:21">
      <c r="A18" s="12" t="str">
        <f>CONCATENATE(Allocators!A126," ",Allocators!B126)</f>
        <v>CUST_902 BULKTRAN</v>
      </c>
      <c r="B18" s="8">
        <f>Allocators!D126</f>
        <v>0</v>
      </c>
      <c r="C18" s="8">
        <f>Allocators!E126</f>
        <v>0</v>
      </c>
      <c r="D18" s="8">
        <f>Allocators!F126</f>
        <v>0</v>
      </c>
      <c r="E18" s="8">
        <f>Allocators!G126</f>
        <v>0</v>
      </c>
      <c r="F18" s="8">
        <f>Allocators!H126</f>
        <v>0</v>
      </c>
      <c r="G18" s="8">
        <f>Allocators!I126</f>
        <v>0</v>
      </c>
      <c r="H18" s="8">
        <f>Allocators!J126</f>
        <v>0</v>
      </c>
      <c r="I18" s="8">
        <f>Allocators!K126</f>
        <v>0</v>
      </c>
      <c r="J18" s="8">
        <f>Allocators!L126</f>
        <v>0</v>
      </c>
      <c r="K18" s="8">
        <f>Allocators!M126</f>
        <v>0</v>
      </c>
      <c r="L18" s="8">
        <f>Allocators!N126</f>
        <v>0</v>
      </c>
      <c r="M18" s="8">
        <f>Allocators!O126</f>
        <v>0</v>
      </c>
      <c r="N18" s="8">
        <f>Allocators!P126</f>
        <v>0</v>
      </c>
      <c r="O18" s="8">
        <f>Allocators!Q126</f>
        <v>0</v>
      </c>
      <c r="P18" s="8">
        <f>Allocators!R126</f>
        <v>0</v>
      </c>
      <c r="Q18" s="8">
        <f>Allocators!S126</f>
        <v>0</v>
      </c>
      <c r="R18" s="8">
        <f>Allocators!T126</f>
        <v>0</v>
      </c>
      <c r="S18" s="8">
        <f>Allocators!U126</f>
        <v>0</v>
      </c>
      <c r="T18" s="8">
        <f>Allocators!V126</f>
        <v>0</v>
      </c>
      <c r="U18" s="8">
        <f>Allocators!W126</f>
        <v>0</v>
      </c>
    </row>
    <row r="19" spans="1:21">
      <c r="A19" s="12" t="str">
        <f>CONCATENATE(Allocators!A127," ",Allocators!B127)</f>
        <v>CUST_902 SUBTRAN</v>
      </c>
      <c r="B19" s="8">
        <f>Allocators!D127</f>
        <v>0</v>
      </c>
      <c r="C19" s="8">
        <f>Allocators!E127</f>
        <v>0</v>
      </c>
      <c r="D19" s="8">
        <f>Allocators!F127</f>
        <v>0</v>
      </c>
      <c r="E19" s="8">
        <f>Allocators!G127</f>
        <v>0</v>
      </c>
      <c r="F19" s="8">
        <f>Allocators!H127</f>
        <v>0</v>
      </c>
      <c r="G19" s="8">
        <f>Allocators!I127</f>
        <v>0</v>
      </c>
      <c r="H19" s="8">
        <f>Allocators!J127</f>
        <v>0</v>
      </c>
      <c r="I19" s="8">
        <f>Allocators!K127</f>
        <v>0</v>
      </c>
      <c r="J19" s="8">
        <f>Allocators!L127</f>
        <v>0</v>
      </c>
      <c r="K19" s="8">
        <f>Allocators!M127</f>
        <v>0</v>
      </c>
      <c r="L19" s="8">
        <f>Allocators!N127</f>
        <v>0</v>
      </c>
      <c r="M19" s="8">
        <f>Allocators!O127</f>
        <v>0</v>
      </c>
      <c r="N19" s="8">
        <f>Allocators!P127</f>
        <v>0</v>
      </c>
      <c r="O19" s="8">
        <f>Allocators!Q127</f>
        <v>0</v>
      </c>
      <c r="P19" s="8">
        <f>Allocators!R127</f>
        <v>0</v>
      </c>
      <c r="Q19" s="8">
        <f>Allocators!S127</f>
        <v>0</v>
      </c>
      <c r="R19" s="8">
        <f>Allocators!T127</f>
        <v>0</v>
      </c>
      <c r="S19" s="8">
        <f>Allocators!U127</f>
        <v>0</v>
      </c>
      <c r="T19" s="8">
        <f>Allocators!V127</f>
        <v>0</v>
      </c>
      <c r="U19" s="8">
        <f>Allocators!W127</f>
        <v>0</v>
      </c>
    </row>
    <row r="20" spans="1:21">
      <c r="A20" s="12" t="str">
        <f>CONCATENATE(Allocators!A128," ",Allocators!B128)</f>
        <v>CUST_902 DISTPRI</v>
      </c>
      <c r="B20" s="8">
        <f>Allocators!D128</f>
        <v>0</v>
      </c>
      <c r="C20" s="8">
        <f>Allocators!E128</f>
        <v>0</v>
      </c>
      <c r="D20" s="8">
        <f>Allocators!F128</f>
        <v>0</v>
      </c>
      <c r="E20" s="8">
        <f>Allocators!G128</f>
        <v>0</v>
      </c>
      <c r="F20" s="8">
        <f>Allocators!H128</f>
        <v>0</v>
      </c>
      <c r="G20" s="8">
        <f>Allocators!I128</f>
        <v>0</v>
      </c>
      <c r="H20" s="8">
        <f>Allocators!J128</f>
        <v>0</v>
      </c>
      <c r="I20" s="8">
        <f>Allocators!K128</f>
        <v>0</v>
      </c>
      <c r="J20" s="8">
        <f>Allocators!L128</f>
        <v>0</v>
      </c>
      <c r="K20" s="8">
        <f>Allocators!M128</f>
        <v>0</v>
      </c>
      <c r="L20" s="8">
        <f>Allocators!N128</f>
        <v>0</v>
      </c>
      <c r="M20" s="8">
        <f>Allocators!O128</f>
        <v>0</v>
      </c>
      <c r="N20" s="8">
        <f>Allocators!P128</f>
        <v>0</v>
      </c>
      <c r="O20" s="8">
        <f>Allocators!Q128</f>
        <v>0</v>
      </c>
      <c r="P20" s="8">
        <f>Allocators!R128</f>
        <v>0</v>
      </c>
      <c r="Q20" s="8">
        <f>Allocators!S128</f>
        <v>0</v>
      </c>
      <c r="R20" s="8">
        <f>Allocators!T128</f>
        <v>0</v>
      </c>
      <c r="S20" s="8">
        <f>Allocators!U128</f>
        <v>0</v>
      </c>
      <c r="T20" s="8">
        <f>Allocators!V128</f>
        <v>0</v>
      </c>
      <c r="U20" s="8">
        <f>Allocators!W128</f>
        <v>0</v>
      </c>
    </row>
    <row r="21" spans="1:21">
      <c r="A21" s="12" t="str">
        <f>CONCATENATE(Allocators!A129," ",Allocators!B129)</f>
        <v>CUST_902 DISTSEC</v>
      </c>
      <c r="B21" s="8">
        <f>Allocators!D129</f>
        <v>0</v>
      </c>
      <c r="C21" s="8">
        <f>Allocators!E129</f>
        <v>0</v>
      </c>
      <c r="D21" s="8">
        <f>Allocators!F129</f>
        <v>0</v>
      </c>
      <c r="E21" s="8">
        <f>Allocators!G129</f>
        <v>0</v>
      </c>
      <c r="F21" s="8">
        <f>Allocators!H129</f>
        <v>0</v>
      </c>
      <c r="G21" s="8">
        <f>Allocators!I129</f>
        <v>0</v>
      </c>
      <c r="H21" s="8">
        <f>Allocators!J129</f>
        <v>0</v>
      </c>
      <c r="I21" s="8">
        <f>Allocators!K129</f>
        <v>0</v>
      </c>
      <c r="J21" s="8">
        <f>Allocators!L129</f>
        <v>0</v>
      </c>
      <c r="K21" s="8">
        <f>Allocators!M129</f>
        <v>0</v>
      </c>
      <c r="L21" s="8">
        <f>Allocators!N129</f>
        <v>0</v>
      </c>
      <c r="M21" s="8">
        <f>Allocators!O129</f>
        <v>0</v>
      </c>
      <c r="N21" s="8">
        <f>Allocators!P129</f>
        <v>0</v>
      </c>
      <c r="O21" s="8">
        <f>Allocators!Q129</f>
        <v>0</v>
      </c>
      <c r="P21" s="8">
        <f>Allocators!R129</f>
        <v>0</v>
      </c>
      <c r="Q21" s="8">
        <f>Allocators!S129</f>
        <v>0</v>
      </c>
      <c r="R21" s="8">
        <f>Allocators!T129</f>
        <v>0</v>
      </c>
      <c r="S21" s="8">
        <f>Allocators!U129</f>
        <v>0</v>
      </c>
      <c r="T21" s="8">
        <f>Allocators!V129</f>
        <v>0</v>
      </c>
      <c r="U21" s="8">
        <f>Allocators!W129</f>
        <v>0</v>
      </c>
    </row>
    <row r="22" spans="1:21">
      <c r="A22" s="12" t="str">
        <f>CONCATENATE(Allocators!A130," ",Allocators!B130)</f>
        <v>CUST_902 ENERGY</v>
      </c>
      <c r="B22" s="8">
        <f>Allocators!D130</f>
        <v>0</v>
      </c>
      <c r="C22" s="8">
        <f>Allocators!E130</f>
        <v>0</v>
      </c>
      <c r="D22" s="8">
        <f>Allocators!F130</f>
        <v>0</v>
      </c>
      <c r="E22" s="8">
        <f>Allocators!G130</f>
        <v>0</v>
      </c>
      <c r="F22" s="8">
        <f>Allocators!H130</f>
        <v>0</v>
      </c>
      <c r="G22" s="8">
        <f>Allocators!I130</f>
        <v>0</v>
      </c>
      <c r="H22" s="8">
        <f>Allocators!J130</f>
        <v>0</v>
      </c>
      <c r="I22" s="8">
        <f>Allocators!K130</f>
        <v>0</v>
      </c>
      <c r="J22" s="8">
        <f>Allocators!L130</f>
        <v>0</v>
      </c>
      <c r="K22" s="8">
        <f>Allocators!M130</f>
        <v>0</v>
      </c>
      <c r="L22" s="8">
        <f>Allocators!N130</f>
        <v>0</v>
      </c>
      <c r="M22" s="8">
        <f>Allocators!O130</f>
        <v>0</v>
      </c>
      <c r="N22" s="8">
        <f>Allocators!P130</f>
        <v>0</v>
      </c>
      <c r="O22" s="8">
        <f>Allocators!Q130</f>
        <v>0</v>
      </c>
      <c r="P22" s="8">
        <f>Allocators!R130</f>
        <v>0</v>
      </c>
      <c r="Q22" s="8">
        <f>Allocators!S130</f>
        <v>0</v>
      </c>
      <c r="R22" s="8">
        <f>Allocators!T130</f>
        <v>0</v>
      </c>
      <c r="S22" s="8">
        <f>Allocators!U130</f>
        <v>0</v>
      </c>
      <c r="T22" s="8">
        <f>Allocators!V130</f>
        <v>0</v>
      </c>
      <c r="U22" s="8">
        <f>Allocators!W130</f>
        <v>0</v>
      </c>
    </row>
    <row r="23" spans="1:21">
      <c r="A23" s="12" t="str">
        <f>CONCATENATE(Allocators!A131," ",Allocators!B131)</f>
        <v>CUST_902 CUSTOMER</v>
      </c>
      <c r="B23" s="8">
        <f>Allocators!D131</f>
        <v>0.99999999999999989</v>
      </c>
      <c r="C23" s="8">
        <f>Allocators!E131</f>
        <v>0.7376983163794435</v>
      </c>
      <c r="D23" s="8">
        <f>Allocators!F131</f>
        <v>1.4894415145965268E-4</v>
      </c>
      <c r="E23" s="8">
        <f>Allocators!G131</f>
        <v>7.1713850702795733E-5</v>
      </c>
      <c r="F23" s="8">
        <f>Allocators!H131</f>
        <v>0.25088814845870383</v>
      </c>
      <c r="G23" s="8">
        <f>Allocators!I131</f>
        <v>7.2541318210904914E-4</v>
      </c>
      <c r="H23" s="8">
        <f>Allocators!J131</f>
        <v>5.7922725567642709E-5</v>
      </c>
      <c r="I23" s="8">
        <f>Allocators!K131</f>
        <v>6.7273108409276463E-3</v>
      </c>
      <c r="J23" s="8">
        <f>Allocators!L131</f>
        <v>7.7230300756856948E-4</v>
      </c>
      <c r="K23" s="8">
        <f>Allocators!M131</f>
        <v>1.6549350162183631E-4</v>
      </c>
      <c r="L23" s="8">
        <f>Allocators!N131</f>
        <v>1.3791125135153027E-5</v>
      </c>
      <c r="M23" s="8">
        <f>Allocators!O131</f>
        <v>8.2746750810918154E-5</v>
      </c>
      <c r="N23" s="8">
        <f>Allocators!P131</f>
        <v>7.2817140713607974E-4</v>
      </c>
      <c r="O23" s="8">
        <f>Allocators!Q131</f>
        <v>3.1443765308148899E-4</v>
      </c>
      <c r="P23" s="8">
        <f>Allocators!R131</f>
        <v>6.6197400648734529E-5</v>
      </c>
      <c r="Q23" s="8">
        <f>Allocators!S131</f>
        <v>1.4784086144884045E-3</v>
      </c>
      <c r="R23" s="8">
        <f>Allocators!T131</f>
        <v>1.1032900108122421E-5</v>
      </c>
      <c r="S23" s="8">
        <f>Allocators!U131</f>
        <v>4.9648050486550897E-5</v>
      </c>
      <c r="T23" s="8">
        <f>Allocators!V131</f>
        <v>0</v>
      </c>
      <c r="U23" s="8">
        <f>Allocators!W131</f>
        <v>0</v>
      </c>
    </row>
    <row r="24" spans="1:21">
      <c r="A24" s="12" t="str">
        <f>CONCATENATE(Allocators!A132," ",Allocators!B132)</f>
        <v>CUST_902 TOTAL</v>
      </c>
      <c r="B24" s="8">
        <f>Allocators!D132</f>
        <v>0.99999999999999989</v>
      </c>
      <c r="C24" s="8">
        <f>Allocators!E132</f>
        <v>0.7376983163794435</v>
      </c>
      <c r="D24" s="8">
        <f>Allocators!F132</f>
        <v>1.4894415145965268E-4</v>
      </c>
      <c r="E24" s="8">
        <f>Allocators!G132</f>
        <v>7.1713850702795733E-5</v>
      </c>
      <c r="F24" s="8">
        <f>Allocators!H132</f>
        <v>0.25088814845870383</v>
      </c>
      <c r="G24" s="8">
        <f>Allocators!I132</f>
        <v>7.2541318210904914E-4</v>
      </c>
      <c r="H24" s="8">
        <f>Allocators!J132</f>
        <v>5.7922725567642709E-5</v>
      </c>
      <c r="I24" s="8">
        <f>Allocators!K132</f>
        <v>6.7273108409276463E-3</v>
      </c>
      <c r="J24" s="8">
        <f>Allocators!L132</f>
        <v>7.7230300756856948E-4</v>
      </c>
      <c r="K24" s="8">
        <f>Allocators!M132</f>
        <v>1.6549350162183631E-4</v>
      </c>
      <c r="L24" s="8">
        <f>Allocators!N132</f>
        <v>1.3791125135153027E-5</v>
      </c>
      <c r="M24" s="8">
        <f>Allocators!O132</f>
        <v>8.2746750810918154E-5</v>
      </c>
      <c r="N24" s="8">
        <f>Allocators!P132</f>
        <v>7.2817140713607974E-4</v>
      </c>
      <c r="O24" s="8">
        <f>Allocators!Q132</f>
        <v>3.1443765308148899E-4</v>
      </c>
      <c r="P24" s="8">
        <f>Allocators!R132</f>
        <v>6.6197400648734529E-5</v>
      </c>
      <c r="Q24" s="8">
        <f>Allocators!S132</f>
        <v>1.4784086144884045E-3</v>
      </c>
      <c r="R24" s="8">
        <f>Allocators!T132</f>
        <v>1.1032900108122421E-5</v>
      </c>
      <c r="S24" s="8">
        <f>Allocators!U132</f>
        <v>4.9648050486550897E-5</v>
      </c>
      <c r="T24" s="8">
        <f>Allocators!V132</f>
        <v>0</v>
      </c>
      <c r="U24" s="8">
        <f>Allocators!W132</f>
        <v>0</v>
      </c>
    </row>
    <row r="25" spans="1:21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</row>
    <row r="26" spans="1:21">
      <c r="A26" s="12" t="str">
        <f>CONCATENATE(Allocators!A135," ",Allocators!B135)</f>
        <v>CUST_903 PRODUCTION</v>
      </c>
      <c r="B26" s="8">
        <f>Allocators!D135</f>
        <v>0</v>
      </c>
      <c r="C26" s="8">
        <f>Allocators!E135</f>
        <v>0</v>
      </c>
      <c r="D26" s="8">
        <f>Allocators!F135</f>
        <v>0</v>
      </c>
      <c r="E26" s="8">
        <f>Allocators!G135</f>
        <v>0</v>
      </c>
      <c r="F26" s="8">
        <f>Allocators!H135</f>
        <v>0</v>
      </c>
      <c r="G26" s="8">
        <f>Allocators!I135</f>
        <v>0</v>
      </c>
      <c r="H26" s="8">
        <f>Allocators!J135</f>
        <v>0</v>
      </c>
      <c r="I26" s="8">
        <f>Allocators!K135</f>
        <v>0</v>
      </c>
      <c r="J26" s="8">
        <f>Allocators!L135</f>
        <v>0</v>
      </c>
      <c r="K26" s="8">
        <f>Allocators!M135</f>
        <v>0</v>
      </c>
      <c r="L26" s="8">
        <f>Allocators!N135</f>
        <v>0</v>
      </c>
      <c r="M26" s="8">
        <f>Allocators!O135</f>
        <v>0</v>
      </c>
      <c r="N26" s="8">
        <f>Allocators!P135</f>
        <v>0</v>
      </c>
      <c r="O26" s="8">
        <f>Allocators!Q135</f>
        <v>0</v>
      </c>
      <c r="P26" s="8">
        <f>Allocators!R135</f>
        <v>0</v>
      </c>
      <c r="Q26" s="8">
        <f>Allocators!S135</f>
        <v>0</v>
      </c>
      <c r="R26" s="8">
        <f>Allocators!T135</f>
        <v>0</v>
      </c>
      <c r="S26" s="8">
        <f>Allocators!U135</f>
        <v>0</v>
      </c>
      <c r="T26" s="8">
        <f>Allocators!V135</f>
        <v>0</v>
      </c>
      <c r="U26" s="8">
        <f>Allocators!W135</f>
        <v>0</v>
      </c>
    </row>
    <row r="27" spans="1:21">
      <c r="A27" s="12" t="str">
        <f>CONCATENATE(Allocators!A136," ",Allocators!B136)</f>
        <v>CUST_903 BULKTRAN</v>
      </c>
      <c r="B27" s="8">
        <f>Allocators!D136</f>
        <v>0</v>
      </c>
      <c r="C27" s="8">
        <f>Allocators!E136</f>
        <v>0</v>
      </c>
      <c r="D27" s="8">
        <f>Allocators!F136</f>
        <v>0</v>
      </c>
      <c r="E27" s="8">
        <f>Allocators!G136</f>
        <v>0</v>
      </c>
      <c r="F27" s="8">
        <f>Allocators!H136</f>
        <v>0</v>
      </c>
      <c r="G27" s="8">
        <f>Allocators!I136</f>
        <v>0</v>
      </c>
      <c r="H27" s="8">
        <f>Allocators!J136</f>
        <v>0</v>
      </c>
      <c r="I27" s="8">
        <f>Allocators!K136</f>
        <v>0</v>
      </c>
      <c r="J27" s="8">
        <f>Allocators!L136</f>
        <v>0</v>
      </c>
      <c r="K27" s="8">
        <f>Allocators!M136</f>
        <v>0</v>
      </c>
      <c r="L27" s="8">
        <f>Allocators!N136</f>
        <v>0</v>
      </c>
      <c r="M27" s="8">
        <f>Allocators!O136</f>
        <v>0</v>
      </c>
      <c r="N27" s="8">
        <f>Allocators!P136</f>
        <v>0</v>
      </c>
      <c r="O27" s="8">
        <f>Allocators!Q136</f>
        <v>0</v>
      </c>
      <c r="P27" s="8">
        <f>Allocators!R136</f>
        <v>0</v>
      </c>
      <c r="Q27" s="8">
        <f>Allocators!S136</f>
        <v>0</v>
      </c>
      <c r="R27" s="8">
        <f>Allocators!T136</f>
        <v>0</v>
      </c>
      <c r="S27" s="8">
        <f>Allocators!U136</f>
        <v>0</v>
      </c>
      <c r="T27" s="8">
        <f>Allocators!V136</f>
        <v>0</v>
      </c>
      <c r="U27" s="8">
        <f>Allocators!W136</f>
        <v>0</v>
      </c>
    </row>
    <row r="28" spans="1:21">
      <c r="A28" s="12" t="str">
        <f>CONCATENATE(Allocators!A137," ",Allocators!B137)</f>
        <v>CUST_903 SUBTRAN</v>
      </c>
      <c r="B28" s="8">
        <f>Allocators!D137</f>
        <v>0</v>
      </c>
      <c r="C28" s="8">
        <f>Allocators!E137</f>
        <v>0</v>
      </c>
      <c r="D28" s="8">
        <f>Allocators!F137</f>
        <v>0</v>
      </c>
      <c r="E28" s="8">
        <f>Allocators!G137</f>
        <v>0</v>
      </c>
      <c r="F28" s="8">
        <f>Allocators!H137</f>
        <v>0</v>
      </c>
      <c r="G28" s="8">
        <f>Allocators!I137</f>
        <v>0</v>
      </c>
      <c r="H28" s="8">
        <f>Allocators!J137</f>
        <v>0</v>
      </c>
      <c r="I28" s="8">
        <f>Allocators!K137</f>
        <v>0</v>
      </c>
      <c r="J28" s="8">
        <f>Allocators!L137</f>
        <v>0</v>
      </c>
      <c r="K28" s="8">
        <f>Allocators!M137</f>
        <v>0</v>
      </c>
      <c r="L28" s="8">
        <f>Allocators!N137</f>
        <v>0</v>
      </c>
      <c r="M28" s="8">
        <f>Allocators!O137</f>
        <v>0</v>
      </c>
      <c r="N28" s="8">
        <f>Allocators!P137</f>
        <v>0</v>
      </c>
      <c r="O28" s="8">
        <f>Allocators!Q137</f>
        <v>0</v>
      </c>
      <c r="P28" s="8">
        <f>Allocators!R137</f>
        <v>0</v>
      </c>
      <c r="Q28" s="8">
        <f>Allocators!S137</f>
        <v>0</v>
      </c>
      <c r="R28" s="8">
        <f>Allocators!T137</f>
        <v>0</v>
      </c>
      <c r="S28" s="8">
        <f>Allocators!U137</f>
        <v>0</v>
      </c>
      <c r="T28" s="8">
        <f>Allocators!V137</f>
        <v>0</v>
      </c>
      <c r="U28" s="8">
        <f>Allocators!W137</f>
        <v>0</v>
      </c>
    </row>
    <row r="29" spans="1:21">
      <c r="A29" s="12" t="str">
        <f>CONCATENATE(Allocators!A138," ",Allocators!B138)</f>
        <v>CUST_903 DISTPRI</v>
      </c>
      <c r="B29" s="8">
        <f>Allocators!D138</f>
        <v>0</v>
      </c>
      <c r="C29" s="8">
        <f>Allocators!E138</f>
        <v>0</v>
      </c>
      <c r="D29" s="8">
        <f>Allocators!F138</f>
        <v>0</v>
      </c>
      <c r="E29" s="8">
        <f>Allocators!G138</f>
        <v>0</v>
      </c>
      <c r="F29" s="8">
        <f>Allocators!H138</f>
        <v>0</v>
      </c>
      <c r="G29" s="8">
        <f>Allocators!I138</f>
        <v>0</v>
      </c>
      <c r="H29" s="8">
        <f>Allocators!J138</f>
        <v>0</v>
      </c>
      <c r="I29" s="8">
        <f>Allocators!K138</f>
        <v>0</v>
      </c>
      <c r="J29" s="8">
        <f>Allocators!L138</f>
        <v>0</v>
      </c>
      <c r="K29" s="8">
        <f>Allocators!M138</f>
        <v>0</v>
      </c>
      <c r="L29" s="8">
        <f>Allocators!N138</f>
        <v>0</v>
      </c>
      <c r="M29" s="8">
        <f>Allocators!O138</f>
        <v>0</v>
      </c>
      <c r="N29" s="8">
        <f>Allocators!P138</f>
        <v>0</v>
      </c>
      <c r="O29" s="8">
        <f>Allocators!Q138</f>
        <v>0</v>
      </c>
      <c r="P29" s="8">
        <f>Allocators!R138</f>
        <v>0</v>
      </c>
      <c r="Q29" s="8">
        <f>Allocators!S138</f>
        <v>0</v>
      </c>
      <c r="R29" s="8">
        <f>Allocators!T138</f>
        <v>0</v>
      </c>
      <c r="S29" s="8">
        <f>Allocators!U138</f>
        <v>0</v>
      </c>
      <c r="T29" s="8">
        <f>Allocators!V138</f>
        <v>0</v>
      </c>
      <c r="U29" s="8">
        <f>Allocators!W138</f>
        <v>0</v>
      </c>
    </row>
    <row r="30" spans="1:21">
      <c r="A30" s="12" t="str">
        <f>CONCATENATE(Allocators!A139," ",Allocators!B139)</f>
        <v>CUST_903 DISTSEC</v>
      </c>
      <c r="B30" s="8">
        <f>Allocators!D139</f>
        <v>0</v>
      </c>
      <c r="C30" s="8">
        <f>Allocators!E139</f>
        <v>0</v>
      </c>
      <c r="D30" s="8">
        <f>Allocators!F139</f>
        <v>0</v>
      </c>
      <c r="E30" s="8">
        <f>Allocators!G139</f>
        <v>0</v>
      </c>
      <c r="F30" s="8">
        <f>Allocators!H139</f>
        <v>0</v>
      </c>
      <c r="G30" s="8">
        <f>Allocators!I139</f>
        <v>0</v>
      </c>
      <c r="H30" s="8">
        <f>Allocators!J139</f>
        <v>0</v>
      </c>
      <c r="I30" s="8">
        <f>Allocators!K139</f>
        <v>0</v>
      </c>
      <c r="J30" s="8">
        <f>Allocators!L139</f>
        <v>0</v>
      </c>
      <c r="K30" s="8">
        <f>Allocators!M139</f>
        <v>0</v>
      </c>
      <c r="L30" s="8">
        <f>Allocators!N139</f>
        <v>0</v>
      </c>
      <c r="M30" s="8">
        <f>Allocators!O139</f>
        <v>0</v>
      </c>
      <c r="N30" s="8">
        <f>Allocators!P139</f>
        <v>0</v>
      </c>
      <c r="O30" s="8">
        <f>Allocators!Q139</f>
        <v>0</v>
      </c>
      <c r="P30" s="8">
        <f>Allocators!R139</f>
        <v>0</v>
      </c>
      <c r="Q30" s="8">
        <f>Allocators!S139</f>
        <v>0</v>
      </c>
      <c r="R30" s="8">
        <f>Allocators!T139</f>
        <v>0</v>
      </c>
      <c r="S30" s="8">
        <f>Allocators!U139</f>
        <v>0</v>
      </c>
      <c r="T30" s="8">
        <f>Allocators!V139</f>
        <v>0</v>
      </c>
      <c r="U30" s="8">
        <f>Allocators!W139</f>
        <v>0</v>
      </c>
    </row>
    <row r="31" spans="1:21">
      <c r="A31" s="12" t="str">
        <f>CONCATENATE(Allocators!A140," ",Allocators!B140)</f>
        <v>CUST_903 ENERGY</v>
      </c>
      <c r="B31" s="8">
        <f>Allocators!D140</f>
        <v>0</v>
      </c>
      <c r="C31" s="8">
        <f>Allocators!E140</f>
        <v>0</v>
      </c>
      <c r="D31" s="8">
        <f>Allocators!F140</f>
        <v>0</v>
      </c>
      <c r="E31" s="8">
        <f>Allocators!G140</f>
        <v>0</v>
      </c>
      <c r="F31" s="8">
        <f>Allocators!H140</f>
        <v>0</v>
      </c>
      <c r="G31" s="8">
        <f>Allocators!I140</f>
        <v>0</v>
      </c>
      <c r="H31" s="8">
        <f>Allocators!J140</f>
        <v>0</v>
      </c>
      <c r="I31" s="8">
        <f>Allocators!K140</f>
        <v>0</v>
      </c>
      <c r="J31" s="8">
        <f>Allocators!L140</f>
        <v>0</v>
      </c>
      <c r="K31" s="8">
        <f>Allocators!M140</f>
        <v>0</v>
      </c>
      <c r="L31" s="8">
        <f>Allocators!N140</f>
        <v>0</v>
      </c>
      <c r="M31" s="8">
        <f>Allocators!O140</f>
        <v>0</v>
      </c>
      <c r="N31" s="8">
        <f>Allocators!P140</f>
        <v>0</v>
      </c>
      <c r="O31" s="8">
        <f>Allocators!Q140</f>
        <v>0</v>
      </c>
      <c r="P31" s="8">
        <f>Allocators!R140</f>
        <v>0</v>
      </c>
      <c r="Q31" s="8">
        <f>Allocators!S140</f>
        <v>0</v>
      </c>
      <c r="R31" s="8">
        <f>Allocators!T140</f>
        <v>0</v>
      </c>
      <c r="S31" s="8">
        <f>Allocators!U140</f>
        <v>0</v>
      </c>
      <c r="T31" s="8">
        <f>Allocators!V140</f>
        <v>0</v>
      </c>
      <c r="U31" s="8">
        <f>Allocators!W140</f>
        <v>0</v>
      </c>
    </row>
    <row r="32" spans="1:21">
      <c r="A32" s="12" t="str">
        <f>CONCATENATE(Allocators!A141," ",Allocators!B141)</f>
        <v>CUST_903 CUSTOMER</v>
      </c>
      <c r="B32" s="8">
        <f>Allocators!D141</f>
        <v>1</v>
      </c>
      <c r="C32" s="8">
        <f>Allocators!E141</f>
        <v>0.86180435777394493</v>
      </c>
      <c r="D32" s="8">
        <f>Allocators!F141</f>
        <v>1.7392996834060458E-4</v>
      </c>
      <c r="E32" s="8">
        <f>Allocators!G141</f>
        <v>3.5200112640360447E-5</v>
      </c>
      <c r="F32" s="8">
        <f>Allocators!H141</f>
        <v>0.13365802770568866</v>
      </c>
      <c r="G32" s="8">
        <f>Allocators!I141</f>
        <v>3.307304701022102E-4</v>
      </c>
      <c r="H32" s="8">
        <f>Allocators!J141</f>
        <v>2.6353025506152207E-5</v>
      </c>
      <c r="I32" s="8">
        <f>Allocators!K141</f>
        <v>2.3892782339256426E-3</v>
      </c>
      <c r="J32" s="8">
        <f>Allocators!L141</f>
        <v>2.4677726027546817E-4</v>
      </c>
      <c r="K32" s="8">
        <f>Allocators!M141</f>
        <v>5.2894286908776934E-5</v>
      </c>
      <c r="L32" s="8">
        <f>Allocators!N141</f>
        <v>4.3294256188678632E-6</v>
      </c>
      <c r="M32" s="8">
        <f>Allocators!O141</f>
        <v>2.2023599887284344E-5</v>
      </c>
      <c r="N32" s="8">
        <f>Allocators!P141</f>
        <v>1.9388297336669124E-4</v>
      </c>
      <c r="O32" s="8">
        <f>Allocators!Q141</f>
        <v>8.3764973930269514E-5</v>
      </c>
      <c r="P32" s="8">
        <f>Allocators!R141</f>
        <v>1.7505938371943966E-5</v>
      </c>
      <c r="Q32" s="8">
        <f>Allocators!S141</f>
        <v>6.7444921706102403E-4</v>
      </c>
      <c r="R32" s="8">
        <f>Allocators!T141</f>
        <v>4.3294256188678632E-6</v>
      </c>
      <c r="S32" s="8">
        <f>Allocators!U141</f>
        <v>3.9717774155700827E-5</v>
      </c>
      <c r="T32" s="8">
        <f>Allocators!V141</f>
        <v>0</v>
      </c>
      <c r="U32" s="8">
        <f>Allocators!W141</f>
        <v>2.4244783465660031E-4</v>
      </c>
    </row>
    <row r="33" spans="1:21">
      <c r="A33" s="12" t="str">
        <f>CONCATENATE(Allocators!A142," ",Allocators!B142)</f>
        <v>CUST_903 TOTAL</v>
      </c>
      <c r="B33" s="8">
        <f>Allocators!D142</f>
        <v>1</v>
      </c>
      <c r="C33" s="8">
        <f>Allocators!E142</f>
        <v>0.86180435777394493</v>
      </c>
      <c r="D33" s="8">
        <f>Allocators!F142</f>
        <v>1.7392996834060458E-4</v>
      </c>
      <c r="E33" s="8">
        <f>Allocators!G142</f>
        <v>3.5200112640360447E-5</v>
      </c>
      <c r="F33" s="8">
        <f>Allocators!H142</f>
        <v>0.13365802770568866</v>
      </c>
      <c r="G33" s="8">
        <f>Allocators!I142</f>
        <v>3.307304701022102E-4</v>
      </c>
      <c r="H33" s="8">
        <f>Allocators!J142</f>
        <v>2.6353025506152207E-5</v>
      </c>
      <c r="I33" s="8">
        <f>Allocators!K142</f>
        <v>2.3892782339256426E-3</v>
      </c>
      <c r="J33" s="8">
        <f>Allocators!L142</f>
        <v>2.4677726027546817E-4</v>
      </c>
      <c r="K33" s="8">
        <f>Allocators!M142</f>
        <v>5.2894286908776934E-5</v>
      </c>
      <c r="L33" s="8">
        <f>Allocators!N142</f>
        <v>4.3294256188678632E-6</v>
      </c>
      <c r="M33" s="8">
        <f>Allocators!O142</f>
        <v>2.2023599887284344E-5</v>
      </c>
      <c r="N33" s="8">
        <f>Allocators!P142</f>
        <v>1.9388297336669124E-4</v>
      </c>
      <c r="O33" s="8">
        <f>Allocators!Q142</f>
        <v>8.3764973930269514E-5</v>
      </c>
      <c r="P33" s="8">
        <f>Allocators!R142</f>
        <v>1.7505938371943966E-5</v>
      </c>
      <c r="Q33" s="8">
        <f>Allocators!S142</f>
        <v>6.7444921706102403E-4</v>
      </c>
      <c r="R33" s="8">
        <f>Allocators!T142</f>
        <v>4.3294256188678632E-6</v>
      </c>
      <c r="S33" s="8">
        <f>Allocators!U142</f>
        <v>3.9717774155700827E-5</v>
      </c>
      <c r="T33" s="8">
        <f>Allocators!V142</f>
        <v>0</v>
      </c>
      <c r="U33" s="8">
        <f>Allocators!W142</f>
        <v>2.4244783465660031E-4</v>
      </c>
    </row>
    <row r="34" spans="1:21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</row>
    <row r="35" spans="1:21" s="52" customFormat="1">
      <c r="A35" s="52" t="str">
        <f>CONCATENATE(Allocators!A908," ",Allocators!B908)</f>
        <v>CUST_DEP_FXNL PRODUCTION</v>
      </c>
      <c r="B35" s="39">
        <f ca="1">Allocators!D908</f>
        <v>0.34438670528964621</v>
      </c>
      <c r="C35" s="39">
        <f ca="1">Allocators!E908</f>
        <v>0.22624661603555005</v>
      </c>
      <c r="D35" s="39">
        <f ca="1">Allocators!F908</f>
        <v>0</v>
      </c>
      <c r="E35" s="39">
        <f ca="1">Allocators!G908</f>
        <v>0</v>
      </c>
      <c r="F35" s="39">
        <f ca="1">Allocators!H908</f>
        <v>4.6301112539349792E-2</v>
      </c>
      <c r="G35" s="39">
        <f ca="1">Allocators!I908</f>
        <v>4.0816658270593394E-3</v>
      </c>
      <c r="H35" s="39">
        <f ca="1">Allocators!J908</f>
        <v>2.6777781553041042E-3</v>
      </c>
      <c r="I35" s="39">
        <f ca="1">Allocators!K908</f>
        <v>1.659764111992771E-2</v>
      </c>
      <c r="J35" s="39">
        <f ca="1">Allocators!L908</f>
        <v>8.0787779539949409E-3</v>
      </c>
      <c r="K35" s="39">
        <f ca="1">Allocators!M908</f>
        <v>2.20230645248526E-3</v>
      </c>
      <c r="L35" s="39">
        <f ca="1">Allocators!N908</f>
        <v>0</v>
      </c>
      <c r="M35" s="39">
        <f ca="1">Allocators!O908</f>
        <v>0</v>
      </c>
      <c r="N35" s="39">
        <f ca="1">Allocators!P908</f>
        <v>2.2047563801774459E-2</v>
      </c>
      <c r="O35" s="39">
        <f ca="1">Allocators!Q908</f>
        <v>1.0815783220209756E-2</v>
      </c>
      <c r="P35" s="39">
        <f ca="1">Allocators!R908</f>
        <v>4.8925227402423447E-3</v>
      </c>
      <c r="Q35" s="39">
        <f ca="1">Allocators!S908</f>
        <v>3.3701315663006509E-4</v>
      </c>
      <c r="R35" s="39">
        <f ca="1">Allocators!T908</f>
        <v>0</v>
      </c>
      <c r="S35" s="39">
        <f ca="1">Allocators!U908</f>
        <v>0</v>
      </c>
      <c r="T35" s="39">
        <f ca="1">Allocators!V908</f>
        <v>1.0792428711842676E-4</v>
      </c>
      <c r="U35" s="39">
        <f ca="1">Allocators!W908</f>
        <v>0</v>
      </c>
    </row>
    <row r="36" spans="1:21" s="52" customFormat="1">
      <c r="A36" s="52" t="str">
        <f>CONCATENATE(Allocators!A909," ",Allocators!B909)</f>
        <v>CUST_DEP_FXNL BULKTRAN</v>
      </c>
      <c r="B36" s="39">
        <f ca="1">Allocators!D909</f>
        <v>0.18702073919940612</v>
      </c>
      <c r="C36" s="39">
        <f ca="1">Allocators!E909</f>
        <v>0.1228642358210245</v>
      </c>
      <c r="D36" s="39">
        <f ca="1">Allocators!F909</f>
        <v>0</v>
      </c>
      <c r="E36" s="39">
        <f ca="1">Allocators!G909</f>
        <v>0</v>
      </c>
      <c r="F36" s="39">
        <f ca="1">Allocators!H909</f>
        <v>2.5144026060997946E-2</v>
      </c>
      <c r="G36" s="39">
        <f ca="1">Allocators!I909</f>
        <v>2.2165668663067938E-3</v>
      </c>
      <c r="H36" s="39">
        <f ca="1">Allocators!J909</f>
        <v>1.4541793928885781E-3</v>
      </c>
      <c r="I36" s="39">
        <f ca="1">Allocators!K909</f>
        <v>9.0134231767298716E-3</v>
      </c>
      <c r="J36" s="39">
        <f ca="1">Allocators!L909</f>
        <v>4.3872164679332158E-3</v>
      </c>
      <c r="K36" s="39">
        <f ca="1">Allocators!M909</f>
        <v>1.1959723600276789E-3</v>
      </c>
      <c r="L36" s="39">
        <f ca="1">Allocators!N909</f>
        <v>0</v>
      </c>
      <c r="M36" s="39">
        <f ca="1">Allocators!O909</f>
        <v>0</v>
      </c>
      <c r="N36" s="39">
        <f ca="1">Allocators!P909</f>
        <v>1.1973028042084211E-2</v>
      </c>
      <c r="O36" s="39">
        <f ca="1">Allocators!Q909</f>
        <v>5.8735594080581797E-3</v>
      </c>
      <c r="P36" s="39">
        <f ca="1">Allocators!R909</f>
        <v>2.656906336324638E-3</v>
      </c>
      <c r="Q36" s="39">
        <f ca="1">Allocators!S909</f>
        <v>1.8301650065112102E-4</v>
      </c>
      <c r="R36" s="39">
        <f ca="1">Allocators!T909</f>
        <v>0</v>
      </c>
      <c r="S36" s="39">
        <f ca="1">Allocators!U909</f>
        <v>0</v>
      </c>
      <c r="T36" s="39">
        <f ca="1">Allocators!V909</f>
        <v>5.8608766379298244E-5</v>
      </c>
      <c r="U36" s="39">
        <f ca="1">Allocators!W909</f>
        <v>0</v>
      </c>
    </row>
    <row r="37" spans="1:21" s="52" customFormat="1">
      <c r="A37" s="52" t="str">
        <f>CONCATENATE(Allocators!A910," ",Allocators!B910)</f>
        <v>CUST_DEP_FXNL SUBTRAN</v>
      </c>
      <c r="B37" s="39">
        <f ca="1">Allocators!D910</f>
        <v>5.1143578239567437E-2</v>
      </c>
      <c r="C37" s="39">
        <f ca="1">Allocators!E910</f>
        <v>3.3792919808896954E-2</v>
      </c>
      <c r="D37" s="39">
        <f ca="1">Allocators!F910</f>
        <v>0</v>
      </c>
      <c r="E37" s="39">
        <f ca="1">Allocators!G910</f>
        <v>0</v>
      </c>
      <c r="F37" s="39">
        <f ca="1">Allocators!H910</f>
        <v>6.9537787421568333E-3</v>
      </c>
      <c r="G37" s="39">
        <f ca="1">Allocators!I910</f>
        <v>6.1568781470627615E-4</v>
      </c>
      <c r="H37" s="39">
        <f ca="1">Allocators!J910</f>
        <v>5.2492347798916523E-4</v>
      </c>
      <c r="I37" s="39">
        <f ca="1">Allocators!K910</f>
        <v>2.419562941178453E-3</v>
      </c>
      <c r="J37" s="39">
        <f ca="1">Allocators!L910</f>
        <v>1.1809905703836551E-3</v>
      </c>
      <c r="K37" s="39">
        <f ca="1">Allocators!M910</f>
        <v>4.167244333071046E-4</v>
      </c>
      <c r="L37" s="39">
        <f ca="1">Allocators!N910</f>
        <v>0</v>
      </c>
      <c r="M37" s="39">
        <f ca="1">Allocators!O910</f>
        <v>0</v>
      </c>
      <c r="N37" s="39">
        <f ca="1">Allocators!P910</f>
        <v>3.1792228631287354E-3</v>
      </c>
      <c r="O37" s="39">
        <f ca="1">Allocators!Q910</f>
        <v>2.0107003238925979E-3</v>
      </c>
      <c r="P37" s="39">
        <f ca="1">Allocators!R910</f>
        <v>0</v>
      </c>
      <c r="Q37" s="39">
        <f ca="1">Allocators!S910</f>
        <v>4.9067263927644133E-5</v>
      </c>
      <c r="R37" s="39">
        <f ca="1">Allocators!T910</f>
        <v>0</v>
      </c>
      <c r="S37" s="39">
        <f ca="1">Allocators!U910</f>
        <v>0</v>
      </c>
      <c r="T37" s="39">
        <f ca="1">Allocators!V910</f>
        <v>0</v>
      </c>
      <c r="U37" s="39">
        <f ca="1">Allocators!W910</f>
        <v>0</v>
      </c>
    </row>
    <row r="38" spans="1:21" s="52" customFormat="1">
      <c r="A38" s="52" t="str">
        <f>CONCATENATE(Allocators!A911," ",Allocators!B911)</f>
        <v>CUST_DEP_FXNL DISTPRI</v>
      </c>
      <c r="B38" s="39">
        <f ca="1">Allocators!D911</f>
        <v>0.24693866813326515</v>
      </c>
      <c r="C38" s="39">
        <f ca="1">Allocators!E911</f>
        <v>0.17326412150443313</v>
      </c>
      <c r="D38" s="39">
        <f ca="1">Allocators!F911</f>
        <v>0</v>
      </c>
      <c r="E38" s="39">
        <f ca="1">Allocators!G911</f>
        <v>0</v>
      </c>
      <c r="F38" s="39">
        <f ca="1">Allocators!H911</f>
        <v>3.5596139325926895E-2</v>
      </c>
      <c r="G38" s="39">
        <f ca="1">Allocators!I911</f>
        <v>3.1512639675210837E-3</v>
      </c>
      <c r="H38" s="39">
        <f ca="1">Allocators!J911</f>
        <v>0</v>
      </c>
      <c r="I38" s="39">
        <f ca="1">Allocators!K911</f>
        <v>1.2441158709984388E-2</v>
      </c>
      <c r="J38" s="39">
        <f ca="1">Allocators!L911</f>
        <v>6.0720200804685407E-3</v>
      </c>
      <c r="K38" s="39">
        <f ca="1">Allocators!M911</f>
        <v>0</v>
      </c>
      <c r="L38" s="39">
        <f ca="1">Allocators!N911</f>
        <v>0</v>
      </c>
      <c r="M38" s="39">
        <f ca="1">Allocators!O911</f>
        <v>0</v>
      </c>
      <c r="N38" s="39">
        <f ca="1">Allocators!P911</f>
        <v>1.6161598962698559E-2</v>
      </c>
      <c r="O38" s="39">
        <f ca="1">Allocators!Q911</f>
        <v>0</v>
      </c>
      <c r="P38" s="39">
        <f ca="1">Allocators!R911</f>
        <v>0</v>
      </c>
      <c r="Q38" s="39">
        <f ca="1">Allocators!S911</f>
        <v>2.5236558223257747E-4</v>
      </c>
      <c r="R38" s="39">
        <f ca="1">Allocators!T911</f>
        <v>0</v>
      </c>
      <c r="S38" s="39">
        <f ca="1">Allocators!U911</f>
        <v>0</v>
      </c>
      <c r="T38" s="39">
        <f ca="1">Allocators!V911</f>
        <v>0</v>
      </c>
      <c r="U38" s="39">
        <f ca="1">Allocators!W911</f>
        <v>0</v>
      </c>
    </row>
    <row r="39" spans="1:21" s="52" customFormat="1">
      <c r="A39" s="52" t="str">
        <f>CONCATENATE(Allocators!A912," ",Allocators!B912)</f>
        <v>CUST_DEP_FXNL DISTSEC</v>
      </c>
      <c r="B39" s="39">
        <f ca="1">Allocators!D912</f>
        <v>0.11611064660798967</v>
      </c>
      <c r="C39" s="39">
        <f ca="1">Allocators!E912</f>
        <v>9.4126124064283681E-2</v>
      </c>
      <c r="D39" s="39">
        <f ca="1">Allocators!F912</f>
        <v>0</v>
      </c>
      <c r="E39" s="39">
        <f ca="1">Allocators!G912</f>
        <v>0</v>
      </c>
      <c r="F39" s="39">
        <f ca="1">Allocators!H912</f>
        <v>1.6659304627482257E-2</v>
      </c>
      <c r="G39" s="39">
        <f ca="1">Allocators!I912</f>
        <v>0</v>
      </c>
      <c r="H39" s="39">
        <f ca="1">Allocators!J912</f>
        <v>0</v>
      </c>
      <c r="I39" s="39">
        <f ca="1">Allocators!K912</f>
        <v>5.0120498527414974E-3</v>
      </c>
      <c r="J39" s="39">
        <f ca="1">Allocators!L912</f>
        <v>0</v>
      </c>
      <c r="K39" s="39">
        <f ca="1">Allocators!M912</f>
        <v>0</v>
      </c>
      <c r="L39" s="39">
        <f ca="1">Allocators!N912</f>
        <v>0</v>
      </c>
      <c r="M39" s="39">
        <f ca="1">Allocators!O912</f>
        <v>0</v>
      </c>
      <c r="N39" s="39">
        <f ca="1">Allocators!P912</f>
        <v>0</v>
      </c>
      <c r="O39" s="39">
        <f ca="1">Allocators!Q912</f>
        <v>0</v>
      </c>
      <c r="P39" s="39">
        <f ca="1">Allocators!R912</f>
        <v>0</v>
      </c>
      <c r="Q39" s="39">
        <f ca="1">Allocators!S912</f>
        <v>1.0478660999590688E-4</v>
      </c>
      <c r="R39" s="39">
        <f ca="1">Allocators!T912</f>
        <v>0</v>
      </c>
      <c r="S39" s="39">
        <f ca="1">Allocators!U912</f>
        <v>0</v>
      </c>
      <c r="T39" s="39">
        <f ca="1">Allocators!V912</f>
        <v>2.0838145348633192E-4</v>
      </c>
      <c r="U39" s="39">
        <f ca="1">Allocators!W912</f>
        <v>0</v>
      </c>
    </row>
    <row r="40" spans="1:21" s="52" customFormat="1">
      <c r="A40" s="52" t="str">
        <f>CONCATENATE(Allocators!A913," ",Allocators!B913)</f>
        <v>CUST_DEP_FXNL ENERGY</v>
      </c>
      <c r="B40" s="39">
        <f ca="1">Allocators!D913</f>
        <v>5.6709812098323237E-3</v>
      </c>
      <c r="C40" s="39">
        <f ca="1">Allocators!E913</f>
        <v>3.2133224153483198E-3</v>
      </c>
      <c r="D40" s="39">
        <f ca="1">Allocators!F913</f>
        <v>0</v>
      </c>
      <c r="E40" s="39">
        <f ca="1">Allocators!G913</f>
        <v>0</v>
      </c>
      <c r="F40" s="39">
        <f ca="1">Allocators!H913</f>
        <v>8.1359378968245304E-4</v>
      </c>
      <c r="G40" s="39">
        <f ca="1">Allocators!I913</f>
        <v>7.1887335849231494E-5</v>
      </c>
      <c r="H40" s="39">
        <f ca="1">Allocators!J913</f>
        <v>4.7339638841555355E-5</v>
      </c>
      <c r="I40" s="39">
        <f ca="1">Allocators!K913</f>
        <v>3.1789085633686105E-4</v>
      </c>
      <c r="J40" s="39">
        <f ca="1">Allocators!L913</f>
        <v>1.5398899718407208E-4</v>
      </c>
      <c r="K40" s="39">
        <f ca="1">Allocators!M913</f>
        <v>4.2153297825225529E-5</v>
      </c>
      <c r="L40" s="39">
        <f ca="1">Allocators!N913</f>
        <v>0</v>
      </c>
      <c r="M40" s="39">
        <f ca="1">Allocators!O913</f>
        <v>0</v>
      </c>
      <c r="N40" s="39">
        <f ca="1">Allocators!P913</f>
        <v>5.4683676064205215E-4</v>
      </c>
      <c r="O40" s="39">
        <f ca="1">Allocators!Q913</f>
        <v>3.0166311945923149E-4</v>
      </c>
      <c r="P40" s="39">
        <f ca="1">Allocators!R913</f>
        <v>1.4169333864334102E-4</v>
      </c>
      <c r="Q40" s="39">
        <f ca="1">Allocators!S913</f>
        <v>6.4599146826924624E-6</v>
      </c>
      <c r="R40" s="39">
        <f ca="1">Allocators!T913</f>
        <v>0</v>
      </c>
      <c r="S40" s="39">
        <f ca="1">Allocators!U913</f>
        <v>0</v>
      </c>
      <c r="T40" s="39">
        <f ca="1">Allocators!V913</f>
        <v>1.4151745337287471E-5</v>
      </c>
      <c r="U40" s="39">
        <f ca="1">Allocators!W913</f>
        <v>0</v>
      </c>
    </row>
    <row r="41" spans="1:21" s="52" customFormat="1">
      <c r="A41" s="52" t="str">
        <f>CONCATENATE(Allocators!A914," ",Allocators!B914)</f>
        <v>CUST_DEP_FXNL CUSTOMER</v>
      </c>
      <c r="B41" s="39">
        <f ca="1">Allocators!D914</f>
        <v>4.8728681320293052E-2</v>
      </c>
      <c r="C41" s="39">
        <f ca="1">Allocators!E914</f>
        <v>2.9609428262303152E-2</v>
      </c>
      <c r="D41" s="39">
        <f ca="1">Allocators!F914</f>
        <v>0</v>
      </c>
      <c r="E41" s="39">
        <f ca="1">Allocators!G914</f>
        <v>0</v>
      </c>
      <c r="F41" s="39">
        <f ca="1">Allocators!H914</f>
        <v>8.2860226970978522E-3</v>
      </c>
      <c r="G41" s="39">
        <f ca="1">Allocators!I914</f>
        <v>3.3515327901553703E-3</v>
      </c>
      <c r="H41" s="39">
        <f ca="1">Allocators!J914</f>
        <v>2.6552359397296449E-3</v>
      </c>
      <c r="I41" s="39">
        <f ca="1">Allocators!K914</f>
        <v>3.8891529763434359E-4</v>
      </c>
      <c r="J41" s="39">
        <f ca="1">Allocators!L914</f>
        <v>3.05312747996307E-4</v>
      </c>
      <c r="K41" s="39">
        <f ca="1">Allocators!M914</f>
        <v>4.8076361727873148E-4</v>
      </c>
      <c r="L41" s="39">
        <f ca="1">Allocators!N914</f>
        <v>0</v>
      </c>
      <c r="M41" s="39">
        <f ca="1">Allocators!O914</f>
        <v>0</v>
      </c>
      <c r="N41" s="39">
        <f ca="1">Allocators!P914</f>
        <v>1.6575174056048886E-4</v>
      </c>
      <c r="O41" s="39">
        <f ca="1">Allocators!Q914</f>
        <v>5.897884180626758E-5</v>
      </c>
      <c r="P41" s="39">
        <f ca="1">Allocators!R914</f>
        <v>4.3789377352556067E-5</v>
      </c>
      <c r="Q41" s="39">
        <f ca="1">Allocators!S914</f>
        <v>5.8134567799118008E-6</v>
      </c>
      <c r="R41" s="39">
        <f ca="1">Allocators!T914</f>
        <v>0</v>
      </c>
      <c r="S41" s="39">
        <f ca="1">Allocators!U914</f>
        <v>0</v>
      </c>
      <c r="T41" s="39">
        <f ca="1">Allocators!V914</f>
        <v>3.3771365515984329E-3</v>
      </c>
      <c r="U41" s="39">
        <f ca="1">Allocators!W914</f>
        <v>0</v>
      </c>
    </row>
    <row r="42" spans="1:21" s="52" customFormat="1">
      <c r="A42" s="52" t="str">
        <f>CONCATENATE(Allocators!A915," ",Allocators!B915)</f>
        <v>CUST_DEP_FXNL TOTAL</v>
      </c>
      <c r="B42" s="39">
        <f ca="1">Allocators!D915</f>
        <v>1</v>
      </c>
      <c r="C42" s="39">
        <f ca="1">Allocators!E915</f>
        <v>0.68311676791183973</v>
      </c>
      <c r="D42" s="39">
        <f ca="1">Allocators!F915</f>
        <v>0</v>
      </c>
      <c r="E42" s="39">
        <f ca="1">Allocators!G915</f>
        <v>0</v>
      </c>
      <c r="F42" s="39">
        <f ca="1">Allocators!H915</f>
        <v>0.13975397778269405</v>
      </c>
      <c r="G42" s="39">
        <f ca="1">Allocators!I915</f>
        <v>1.3488604601598096E-2</v>
      </c>
      <c r="H42" s="39">
        <f ca="1">Allocators!J915</f>
        <v>7.3594566047530474E-3</v>
      </c>
      <c r="I42" s="39">
        <f ca="1">Allocators!K915</f>
        <v>4.6190641954533117E-2</v>
      </c>
      <c r="J42" s="39">
        <f ca="1">Allocators!L915</f>
        <v>2.0178306817960734E-2</v>
      </c>
      <c r="K42" s="39">
        <f ca="1">Allocators!M915</f>
        <v>4.3379201609240001E-3</v>
      </c>
      <c r="L42" s="39">
        <f ca="1">Allocators!N915</f>
        <v>0</v>
      </c>
      <c r="M42" s="39">
        <f ca="1">Allocators!O915</f>
        <v>0</v>
      </c>
      <c r="N42" s="39">
        <f ca="1">Allocators!P915</f>
        <v>5.4074002170888501E-2</v>
      </c>
      <c r="O42" s="39">
        <f ca="1">Allocators!Q915</f>
        <v>1.9060684913426031E-2</v>
      </c>
      <c r="P42" s="39">
        <f ca="1">Allocators!R915</f>
        <v>7.7349117925628805E-3</v>
      </c>
      <c r="Q42" s="39">
        <f ca="1">Allocators!S915</f>
        <v>9.3852248489991873E-4</v>
      </c>
      <c r="R42" s="39">
        <f ca="1">Allocators!T915</f>
        <v>0</v>
      </c>
      <c r="S42" s="39">
        <f ca="1">Allocators!U915</f>
        <v>0</v>
      </c>
      <c r="T42" s="39">
        <f ca="1">Allocators!V915</f>
        <v>3.7662028039197773E-3</v>
      </c>
      <c r="U42" s="39">
        <f ca="1">Allocators!W915</f>
        <v>0</v>
      </c>
    </row>
    <row r="43" spans="1:21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</row>
    <row r="44" spans="1:21" s="43" customFormat="1">
      <c r="A44" s="52" t="str">
        <f>CONCATENATE(Allocators!A1015," ",Allocators!B1015)</f>
        <v>CUST_SPEC_FXNL PRODUCTION</v>
      </c>
      <c r="B44" s="8">
        <f ca="1">Allocators!D1015</f>
        <v>0.52704409456039591</v>
      </c>
      <c r="C44" s="8">
        <f>Allocators!E1015</f>
        <v>0</v>
      </c>
      <c r="D44" s="8">
        <f>Allocators!F1015</f>
        <v>0</v>
      </c>
      <c r="E44" s="8">
        <f>Allocators!G1015</f>
        <v>0</v>
      </c>
      <c r="F44" s="8">
        <f>Allocators!H1015</f>
        <v>0</v>
      </c>
      <c r="G44" s="8">
        <f>Allocators!I1015</f>
        <v>0</v>
      </c>
      <c r="H44" s="8">
        <f>Allocators!J1015</f>
        <v>0</v>
      </c>
      <c r="I44" s="8">
        <f>Allocators!K1015</f>
        <v>0</v>
      </c>
      <c r="J44" s="8">
        <f ca="1">Allocators!L1015</f>
        <v>9.3481003871361489E-4</v>
      </c>
      <c r="K44" s="8">
        <f ca="1">Allocators!M1015</f>
        <v>1.4606005335878846E-3</v>
      </c>
      <c r="L44" s="8">
        <f>Allocators!N1015</f>
        <v>0</v>
      </c>
      <c r="M44" s="8">
        <f>Allocators!O1015</f>
        <v>0</v>
      </c>
      <c r="N44" s="8">
        <f ca="1">Allocators!P1015</f>
        <v>0.1333019444219215</v>
      </c>
      <c r="O44" s="8">
        <f ca="1">Allocators!Q1015</f>
        <v>0.2900032184727071</v>
      </c>
      <c r="P44" s="8">
        <f ca="1">Allocators!R1015</f>
        <v>0.10134352109346594</v>
      </c>
      <c r="Q44" s="8">
        <f>Allocators!S1015</f>
        <v>0</v>
      </c>
      <c r="R44" s="8">
        <f>Allocators!T1015</f>
        <v>0</v>
      </c>
      <c r="S44" s="8">
        <f>Allocators!U1015</f>
        <v>0</v>
      </c>
      <c r="T44" s="8">
        <f>Allocators!V1015</f>
        <v>0</v>
      </c>
      <c r="U44" s="8">
        <f>Allocators!W1015</f>
        <v>0</v>
      </c>
    </row>
    <row r="45" spans="1:21" s="43" customFormat="1">
      <c r="A45" s="52" t="str">
        <f>CONCATENATE(Allocators!A1016," ",Allocators!B1016)</f>
        <v>CUST_SPEC_FXNL BULKTRAN</v>
      </c>
      <c r="B45" s="8">
        <f ca="1">Allocators!D1016</f>
        <v>4.3587107674312828E-2</v>
      </c>
      <c r="C45" s="8">
        <f>Allocators!E1016</f>
        <v>0</v>
      </c>
      <c r="D45" s="8">
        <f>Allocators!F1016</f>
        <v>0</v>
      </c>
      <c r="E45" s="8">
        <f>Allocators!G1016</f>
        <v>0</v>
      </c>
      <c r="F45" s="8">
        <f>Allocators!H1016</f>
        <v>0</v>
      </c>
      <c r="G45" s="8">
        <f>Allocators!I1016</f>
        <v>0</v>
      </c>
      <c r="H45" s="8">
        <f>Allocators!J1016</f>
        <v>0</v>
      </c>
      <c r="I45" s="8">
        <f>Allocators!K1016</f>
        <v>0</v>
      </c>
      <c r="J45" s="8">
        <f ca="1">Allocators!L1016</f>
        <v>8.262020149128277E-5</v>
      </c>
      <c r="K45" s="8">
        <f ca="1">Allocators!M1016</f>
        <v>3.95690536505191E-5</v>
      </c>
      <c r="L45" s="8">
        <f>Allocators!N1016</f>
        <v>0</v>
      </c>
      <c r="M45" s="8">
        <f>Allocators!O1016</f>
        <v>0</v>
      </c>
      <c r="N45" s="8">
        <f ca="1">Allocators!P1016</f>
        <v>1.2861221108896398E-2</v>
      </c>
      <c r="O45" s="8">
        <f ca="1">Allocators!Q1016</f>
        <v>1.7094948798052904E-2</v>
      </c>
      <c r="P45" s="8">
        <f ca="1">Allocators!R1016</f>
        <v>1.3508748512221681E-2</v>
      </c>
      <c r="Q45" s="8">
        <f>Allocators!S1016</f>
        <v>0</v>
      </c>
      <c r="R45" s="8">
        <f>Allocators!T1016</f>
        <v>0</v>
      </c>
      <c r="S45" s="8">
        <f>Allocators!U1016</f>
        <v>0</v>
      </c>
      <c r="T45" s="8">
        <f>Allocators!V1016</f>
        <v>0</v>
      </c>
      <c r="U45" s="8">
        <f>Allocators!W1016</f>
        <v>0</v>
      </c>
    </row>
    <row r="46" spans="1:21" s="43" customFormat="1">
      <c r="A46" s="52" t="str">
        <f>CONCATENATE(Allocators!A1017," ",Allocators!B1017)</f>
        <v>CUST_SPEC_FXNL SUBTRAN</v>
      </c>
      <c r="B46" s="8">
        <f ca="1">Allocators!D1017</f>
        <v>8.8421751380354536E-3</v>
      </c>
      <c r="C46" s="8">
        <f>Allocators!E1017</f>
        <v>0</v>
      </c>
      <c r="D46" s="8">
        <f>Allocators!F1017</f>
        <v>0</v>
      </c>
      <c r="E46" s="8">
        <f>Allocators!G1017</f>
        <v>0</v>
      </c>
      <c r="F46" s="8">
        <f>Allocators!H1017</f>
        <v>0</v>
      </c>
      <c r="G46" s="8">
        <f>Allocators!I1017</f>
        <v>0</v>
      </c>
      <c r="H46" s="8">
        <f>Allocators!J1017</f>
        <v>0</v>
      </c>
      <c r="I46" s="8">
        <f>Allocators!K1017</f>
        <v>0</v>
      </c>
      <c r="J46" s="8">
        <f ca="1">Allocators!L1017</f>
        <v>2.1125168633419666E-5</v>
      </c>
      <c r="K46" s="8">
        <f ca="1">Allocators!M1017</f>
        <v>1.2882091747046695E-5</v>
      </c>
      <c r="L46" s="8">
        <f>Allocators!N1017</f>
        <v>0</v>
      </c>
      <c r="M46" s="8">
        <f>Allocators!O1017</f>
        <v>0</v>
      </c>
      <c r="N46" s="8">
        <f ca="1">Allocators!P1017</f>
        <v>3.2479591920446934E-3</v>
      </c>
      <c r="O46" s="8">
        <f ca="1">Allocators!Q1017</f>
        <v>5.5602086856102895E-3</v>
      </c>
      <c r="P46" s="8">
        <f ca="1">Allocators!R1017</f>
        <v>3.8315474042939336E-160</v>
      </c>
      <c r="Q46" s="8">
        <f>Allocators!S1017</f>
        <v>0</v>
      </c>
      <c r="R46" s="8">
        <f>Allocators!T1017</f>
        <v>0</v>
      </c>
      <c r="S46" s="8">
        <f>Allocators!U1017</f>
        <v>0</v>
      </c>
      <c r="T46" s="8">
        <f>Allocators!V1017</f>
        <v>0</v>
      </c>
      <c r="U46" s="8">
        <f>Allocators!W1017</f>
        <v>0</v>
      </c>
    </row>
    <row r="47" spans="1:21" s="43" customFormat="1">
      <c r="A47" s="52" t="str">
        <f>CONCATENATE(Allocators!A1018," ",Allocators!B1018)</f>
        <v>CUST_SPEC_FXNL DISTPRI</v>
      </c>
      <c r="B47" s="8">
        <f ca="1">Allocators!D1018</f>
        <v>5.7822105480506487E-2</v>
      </c>
      <c r="C47" s="8">
        <f>Allocators!E1018</f>
        <v>0</v>
      </c>
      <c r="D47" s="8">
        <f>Allocators!F1018</f>
        <v>0</v>
      </c>
      <c r="E47" s="8">
        <f>Allocators!G1018</f>
        <v>0</v>
      </c>
      <c r="F47" s="8">
        <f>Allocators!H1018</f>
        <v>0</v>
      </c>
      <c r="G47" s="8">
        <f>Allocators!I1018</f>
        <v>0</v>
      </c>
      <c r="H47" s="8">
        <f>Allocators!J1018</f>
        <v>0</v>
      </c>
      <c r="I47" s="8">
        <f>Allocators!K1018</f>
        <v>0</v>
      </c>
      <c r="J47" s="8">
        <f ca="1">Allocators!L1018</f>
        <v>4.0749728186968996E-4</v>
      </c>
      <c r="K47" s="8">
        <f ca="1">Allocators!M1018</f>
        <v>0</v>
      </c>
      <c r="L47" s="8">
        <f>Allocators!N1018</f>
        <v>0</v>
      </c>
      <c r="M47" s="8">
        <f>Allocators!O1018</f>
        <v>0</v>
      </c>
      <c r="N47" s="8">
        <f ca="1">Allocators!P1018</f>
        <v>5.7414608198636814E-2</v>
      </c>
      <c r="O47" s="8">
        <f ca="1">Allocators!Q1018</f>
        <v>-3.5680940189690812E-88</v>
      </c>
      <c r="P47" s="8">
        <f ca="1">Allocators!R1018</f>
        <v>5.9623463144423777E-160</v>
      </c>
      <c r="Q47" s="8">
        <f>Allocators!S1018</f>
        <v>0</v>
      </c>
      <c r="R47" s="8">
        <f>Allocators!T1018</f>
        <v>0</v>
      </c>
      <c r="S47" s="8">
        <f>Allocators!U1018</f>
        <v>0</v>
      </c>
      <c r="T47" s="8">
        <f>Allocators!V1018</f>
        <v>0</v>
      </c>
      <c r="U47" s="8">
        <f>Allocators!W1018</f>
        <v>0</v>
      </c>
    </row>
    <row r="48" spans="1:21" s="43" customFormat="1">
      <c r="A48" s="52" t="str">
        <f>CONCATENATE(Allocators!A1019," ",Allocators!B1019)</f>
        <v>CUST_SPEC_FXNL DISTSEC</v>
      </c>
      <c r="B48" s="8">
        <f ca="1">Allocators!D1019</f>
        <v>-7.5521835709858466E-89</v>
      </c>
      <c r="C48" s="8">
        <f>Allocators!E1019</f>
        <v>0</v>
      </c>
      <c r="D48" s="8">
        <f>Allocators!F1019</f>
        <v>0</v>
      </c>
      <c r="E48" s="8">
        <f>Allocators!G1019</f>
        <v>0</v>
      </c>
      <c r="F48" s="8">
        <f>Allocators!H1019</f>
        <v>0</v>
      </c>
      <c r="G48" s="8">
        <f>Allocators!I1019</f>
        <v>0</v>
      </c>
      <c r="H48" s="8">
        <f>Allocators!J1019</f>
        <v>0</v>
      </c>
      <c r="I48" s="8">
        <f>Allocators!K1019</f>
        <v>0</v>
      </c>
      <c r="J48" s="8">
        <f ca="1">Allocators!L1019</f>
        <v>0</v>
      </c>
      <c r="K48" s="8">
        <f ca="1">Allocators!M1019</f>
        <v>0</v>
      </c>
      <c r="L48" s="8">
        <f>Allocators!N1019</f>
        <v>0</v>
      </c>
      <c r="M48" s="8">
        <f>Allocators!O1019</f>
        <v>0</v>
      </c>
      <c r="N48" s="8">
        <f ca="1">Allocators!P1019</f>
        <v>6.0488088720735246E-131</v>
      </c>
      <c r="O48" s="8">
        <f ca="1">Allocators!Q1019</f>
        <v>-1.353675867570634E-89</v>
      </c>
      <c r="P48" s="8">
        <f ca="1">Allocators!R1019</f>
        <v>0</v>
      </c>
      <c r="Q48" s="8">
        <f>Allocators!S1019</f>
        <v>0</v>
      </c>
      <c r="R48" s="8">
        <f>Allocators!T1019</f>
        <v>0</v>
      </c>
      <c r="S48" s="8">
        <f>Allocators!U1019</f>
        <v>0</v>
      </c>
      <c r="T48" s="8">
        <f>Allocators!V1019</f>
        <v>0</v>
      </c>
      <c r="U48" s="8">
        <f>Allocators!W1019</f>
        <v>0</v>
      </c>
    </row>
    <row r="49" spans="1:21" s="43" customFormat="1">
      <c r="A49" s="52" t="str">
        <f>CONCATENATE(Allocators!A1020," ",Allocators!B1020)</f>
        <v>CUST_SPEC_FXNL ENERGY</v>
      </c>
      <c r="B49" s="8">
        <f ca="1">Allocators!D1020</f>
        <v>0.36025643860591561</v>
      </c>
      <c r="C49" s="8">
        <f>Allocators!E1020</f>
        <v>0</v>
      </c>
      <c r="D49" s="8">
        <f>Allocators!F1020</f>
        <v>0</v>
      </c>
      <c r="E49" s="8">
        <f>Allocators!G1020</f>
        <v>0</v>
      </c>
      <c r="F49" s="8">
        <f>Allocators!H1020</f>
        <v>0</v>
      </c>
      <c r="G49" s="8">
        <f>Allocators!I1020</f>
        <v>0</v>
      </c>
      <c r="H49" s="8">
        <f>Allocators!J1020</f>
        <v>0</v>
      </c>
      <c r="I49" s="8">
        <f>Allocators!K1020</f>
        <v>0</v>
      </c>
      <c r="J49" s="8">
        <f ca="1">Allocators!L1020</f>
        <v>4.4548547388776878E-4</v>
      </c>
      <c r="K49" s="8">
        <f ca="1">Allocators!M1020</f>
        <v>8.101583471458011E-4</v>
      </c>
      <c r="L49" s="8">
        <f>Allocators!N1020</f>
        <v>0</v>
      </c>
      <c r="M49" s="8">
        <f>Allocators!O1020</f>
        <v>0</v>
      </c>
      <c r="N49" s="8">
        <f ca="1">Allocators!P1020</f>
        <v>8.105323677171529E-2</v>
      </c>
      <c r="O49" s="8">
        <f ca="1">Allocators!Q1020</f>
        <v>0.21326678675996133</v>
      </c>
      <c r="P49" s="8">
        <f ca="1">Allocators!R1020</f>
        <v>6.4680771253205427E-2</v>
      </c>
      <c r="Q49" s="8">
        <f>Allocators!S1020</f>
        <v>0</v>
      </c>
      <c r="R49" s="8">
        <f>Allocators!T1020</f>
        <v>0</v>
      </c>
      <c r="S49" s="8">
        <f>Allocators!U1020</f>
        <v>0</v>
      </c>
      <c r="T49" s="8">
        <f>Allocators!V1020</f>
        <v>0</v>
      </c>
      <c r="U49" s="8">
        <f>Allocators!W1020</f>
        <v>0</v>
      </c>
    </row>
    <row r="50" spans="1:21" s="43" customFormat="1">
      <c r="A50" s="52" t="str">
        <f>CONCATENATE(Allocators!A1021," ",Allocators!B1021)</f>
        <v>CUST_SPEC_FXNL CUSTOMER</v>
      </c>
      <c r="B50" s="8">
        <f ca="1">Allocators!D1021</f>
        <v>2.4480785408336186E-3</v>
      </c>
      <c r="C50" s="8">
        <f>Allocators!E1021</f>
        <v>0</v>
      </c>
      <c r="D50" s="8">
        <f>Allocators!F1021</f>
        <v>0</v>
      </c>
      <c r="E50" s="8">
        <f>Allocators!G1021</f>
        <v>0</v>
      </c>
      <c r="F50" s="8">
        <f>Allocators!H1021</f>
        <v>0</v>
      </c>
      <c r="G50" s="8">
        <f>Allocators!I1021</f>
        <v>0</v>
      </c>
      <c r="H50" s="8">
        <f>Allocators!J1021</f>
        <v>0</v>
      </c>
      <c r="I50" s="8">
        <f>Allocators!K1021</f>
        <v>0</v>
      </c>
      <c r="J50" s="8">
        <f ca="1">Allocators!L1021</f>
        <v>2.2933988502411953E-5</v>
      </c>
      <c r="K50" s="8">
        <f ca="1">Allocators!M1021</f>
        <v>1.8675736016208509E-4</v>
      </c>
      <c r="L50" s="8">
        <f>Allocators!N1021</f>
        <v>0</v>
      </c>
      <c r="M50" s="8">
        <f>Allocators!O1021</f>
        <v>0</v>
      </c>
      <c r="N50" s="8">
        <f ca="1">Allocators!P1021</f>
        <v>6.5923995490261753E-4</v>
      </c>
      <c r="O50" s="8">
        <f ca="1">Allocators!Q1021</f>
        <v>9.7041198275960017E-4</v>
      </c>
      <c r="P50" s="8">
        <f ca="1">Allocators!R1021</f>
        <v>6.0873525450690395E-4</v>
      </c>
      <c r="Q50" s="8">
        <f>Allocators!S1021</f>
        <v>0</v>
      </c>
      <c r="R50" s="8">
        <f>Allocators!T1021</f>
        <v>0</v>
      </c>
      <c r="S50" s="8">
        <f>Allocators!U1021</f>
        <v>0</v>
      </c>
      <c r="T50" s="8">
        <f>Allocators!V1021</f>
        <v>0</v>
      </c>
      <c r="U50" s="8">
        <f>Allocators!W1021</f>
        <v>0</v>
      </c>
    </row>
    <row r="51" spans="1:21" s="43" customFormat="1">
      <c r="A51" s="52" t="str">
        <f>CONCATENATE(Allocators!A1022," ",Allocators!B1022)</f>
        <v>CUST_SPEC_FXNL TOTAL</v>
      </c>
      <c r="B51" s="8">
        <f ca="1">Allocators!D1022</f>
        <v>0.99999999999999978</v>
      </c>
      <c r="C51" s="8">
        <f>Allocators!E1022</f>
        <v>0</v>
      </c>
      <c r="D51" s="8">
        <f>Allocators!F1022</f>
        <v>0</v>
      </c>
      <c r="E51" s="8">
        <f>Allocators!G1022</f>
        <v>0</v>
      </c>
      <c r="F51" s="8">
        <f>Allocators!H1022</f>
        <v>0</v>
      </c>
      <c r="G51" s="8">
        <f>Allocators!I1022</f>
        <v>0</v>
      </c>
      <c r="H51" s="8">
        <f>Allocators!J1022</f>
        <v>0</v>
      </c>
      <c r="I51" s="8">
        <f>Allocators!K1022</f>
        <v>0</v>
      </c>
      <c r="J51" s="8">
        <f ca="1">Allocators!L1022</f>
        <v>1.9144721530981888E-3</v>
      </c>
      <c r="K51" s="8">
        <f ca="1">Allocators!M1022</f>
        <v>2.5099673862933355E-3</v>
      </c>
      <c r="L51" s="8">
        <f>Allocators!N1022</f>
        <v>0</v>
      </c>
      <c r="M51" s="8">
        <f>Allocators!O1022</f>
        <v>0</v>
      </c>
      <c r="N51" s="8">
        <f ca="1">Allocators!P1022</f>
        <v>0.28853820964811733</v>
      </c>
      <c r="O51" s="8">
        <f ca="1">Allocators!Q1022</f>
        <v>0.5268955746990911</v>
      </c>
      <c r="P51" s="8">
        <f ca="1">Allocators!R1022</f>
        <v>0.18014177611339993</v>
      </c>
      <c r="Q51" s="8">
        <f>Allocators!S1022</f>
        <v>0</v>
      </c>
      <c r="R51" s="8">
        <f>Allocators!T1022</f>
        <v>0</v>
      </c>
      <c r="S51" s="8">
        <f>Allocators!U1022</f>
        <v>0</v>
      </c>
      <c r="T51" s="8">
        <f>Allocators!V1022</f>
        <v>0</v>
      </c>
      <c r="U51" s="8">
        <f>Allocators!W1022</f>
        <v>0</v>
      </c>
    </row>
    <row r="52" spans="1:21" s="43" customFormat="1">
      <c r="A52" s="52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</row>
    <row r="53" spans="1:21" s="43" customFormat="1">
      <c r="A53" s="52" t="str">
        <f>CONCATENATE(Allocators!A1032," ",Allocators!B1032)</f>
        <v>CUST_SPEC_OM PRODUCTION</v>
      </c>
      <c r="B53" s="8">
        <f ca="1">Allocators!D1032</f>
        <v>0.33496087785209738</v>
      </c>
      <c r="C53" s="8">
        <f>Allocators!E1032</f>
        <v>0</v>
      </c>
      <c r="D53" s="8">
        <f>Allocators!F1032</f>
        <v>0</v>
      </c>
      <c r="E53" s="8">
        <f>Allocators!G1032</f>
        <v>0</v>
      </c>
      <c r="F53" s="8">
        <f>Allocators!H1032</f>
        <v>0</v>
      </c>
      <c r="G53" s="8">
        <f>Allocators!I1032</f>
        <v>0</v>
      </c>
      <c r="H53" s="8">
        <f>Allocators!J1032</f>
        <v>0</v>
      </c>
      <c r="I53" s="8">
        <f>Allocators!K1032</f>
        <v>0</v>
      </c>
      <c r="J53" s="8">
        <f ca="1">Allocators!L1032</f>
        <v>7.2537393604856068E-4</v>
      </c>
      <c r="K53" s="8">
        <f ca="1">Allocators!M1032</f>
        <v>1.0235867329268817E-3</v>
      </c>
      <c r="L53" s="8">
        <f>Allocators!N1032</f>
        <v>0</v>
      </c>
      <c r="M53" s="8">
        <f>Allocators!O1032</f>
        <v>0</v>
      </c>
      <c r="N53" s="8">
        <f ca="1">Allocators!P1032</f>
        <v>9.5709116244625095E-2</v>
      </c>
      <c r="O53" s="8">
        <f ca="1">Allocators!Q1032</f>
        <v>0.17799733319485272</v>
      </c>
      <c r="P53" s="8">
        <f ca="1">Allocators!R1032</f>
        <v>5.9505467743644125E-2</v>
      </c>
      <c r="Q53" s="8">
        <f>Allocators!S1032</f>
        <v>0</v>
      </c>
      <c r="R53" s="8">
        <f>Allocators!T1032</f>
        <v>0</v>
      </c>
      <c r="S53" s="8">
        <f>Allocators!U1032</f>
        <v>0</v>
      </c>
      <c r="T53" s="8">
        <f>Allocators!V1032</f>
        <v>0</v>
      </c>
      <c r="U53" s="8">
        <f>Allocators!W1032</f>
        <v>0</v>
      </c>
    </row>
    <row r="54" spans="1:21" s="43" customFormat="1">
      <c r="A54" s="52" t="str">
        <f>CONCATENATE(Allocators!A1033," ",Allocators!B1033)</f>
        <v>CUST_SPEC_OM BULKTRAN</v>
      </c>
      <c r="B54" s="8">
        <f ca="1">Allocators!D1033</f>
        <v>7.212691745556131E-3</v>
      </c>
      <c r="C54" s="8">
        <f>Allocators!E1033</f>
        <v>0</v>
      </c>
      <c r="D54" s="8">
        <f>Allocators!F1033</f>
        <v>0</v>
      </c>
      <c r="E54" s="8">
        <f>Allocators!G1033</f>
        <v>0</v>
      </c>
      <c r="F54" s="8">
        <f>Allocators!H1033</f>
        <v>0</v>
      </c>
      <c r="G54" s="8">
        <f>Allocators!I1033</f>
        <v>0</v>
      </c>
      <c r="H54" s="8">
        <f>Allocators!J1033</f>
        <v>0</v>
      </c>
      <c r="I54" s="8">
        <f>Allocators!K1033</f>
        <v>0</v>
      </c>
      <c r="J54" s="8">
        <f ca="1">Allocators!L1033</f>
        <v>1.5636126344699477E-5</v>
      </c>
      <c r="K54" s="8">
        <f ca="1">Allocators!M1033</f>
        <v>2.1772503551761331E-5</v>
      </c>
      <c r="L54" s="8">
        <f>Allocators!N1033</f>
        <v>0</v>
      </c>
      <c r="M54" s="8">
        <f>Allocators!O1033</f>
        <v>0</v>
      </c>
      <c r="N54" s="8">
        <f ca="1">Allocators!P1033</f>
        <v>2.0671756898360929E-3</v>
      </c>
      <c r="O54" s="8">
        <f ca="1">Allocators!Q1033</f>
        <v>3.8106404755012418E-3</v>
      </c>
      <c r="P54" s="8">
        <f ca="1">Allocators!R1033</f>
        <v>1.2974669503223004E-3</v>
      </c>
      <c r="Q54" s="8">
        <f>Allocators!S1033</f>
        <v>0</v>
      </c>
      <c r="R54" s="8">
        <f>Allocators!T1033</f>
        <v>0</v>
      </c>
      <c r="S54" s="8">
        <f>Allocators!U1033</f>
        <v>0</v>
      </c>
      <c r="T54" s="8">
        <f>Allocators!V1033</f>
        <v>0</v>
      </c>
      <c r="U54" s="8">
        <f>Allocators!W1033</f>
        <v>0</v>
      </c>
    </row>
    <row r="55" spans="1:21" s="43" customFormat="1">
      <c r="A55" s="52" t="str">
        <f>CONCATENATE(Allocators!A1034," ",Allocators!B1034)</f>
        <v>CUST_SPEC_OM SUBTRAN</v>
      </c>
      <c r="B55" s="8">
        <f ca="1">Allocators!D1034</f>
        <v>1.8655352039047045E-3</v>
      </c>
      <c r="C55" s="8">
        <f>Allocators!E1034</f>
        <v>0</v>
      </c>
      <c r="D55" s="8">
        <f>Allocators!F1034</f>
        <v>0</v>
      </c>
      <c r="E55" s="8">
        <f>Allocators!G1034</f>
        <v>0</v>
      </c>
      <c r="F55" s="8">
        <f>Allocators!H1034</f>
        <v>0</v>
      </c>
      <c r="G55" s="8">
        <f>Allocators!I1034</f>
        <v>0</v>
      </c>
      <c r="H55" s="8">
        <f>Allocators!J1034</f>
        <v>0</v>
      </c>
      <c r="I55" s="8">
        <f>Allocators!K1034</f>
        <v>0</v>
      </c>
      <c r="J55" s="8">
        <f ca="1">Allocators!L1034</f>
        <v>4.2088501584366941E-6</v>
      </c>
      <c r="K55" s="8">
        <f ca="1">Allocators!M1034</f>
        <v>7.5906596547593078E-6</v>
      </c>
      <c r="L55" s="8">
        <f>Allocators!N1034</f>
        <v>0</v>
      </c>
      <c r="M55" s="8">
        <f>Allocators!O1034</f>
        <v>0</v>
      </c>
      <c r="N55" s="8">
        <f ca="1">Allocators!P1034</f>
        <v>5.4883007622096556E-4</v>
      </c>
      <c r="O55" s="8">
        <f ca="1">Allocators!Q1034</f>
        <v>1.3049056178705328E-3</v>
      </c>
      <c r="P55" s="8">
        <f ca="1">Allocators!R1034</f>
        <v>3.394150418626263E-162</v>
      </c>
      <c r="Q55" s="8">
        <f>Allocators!S1034</f>
        <v>0</v>
      </c>
      <c r="R55" s="8">
        <f>Allocators!T1034</f>
        <v>0</v>
      </c>
      <c r="S55" s="8">
        <f>Allocators!U1034</f>
        <v>0</v>
      </c>
      <c r="T55" s="8">
        <f>Allocators!V1034</f>
        <v>0</v>
      </c>
      <c r="U55" s="8">
        <f>Allocators!W1034</f>
        <v>0</v>
      </c>
    </row>
    <row r="56" spans="1:21" s="43" customFormat="1">
      <c r="A56" s="52" t="str">
        <f>CONCATENATE(Allocators!A1035," ",Allocators!B1035)</f>
        <v>CUST_SPEC_OM DISTPRI</v>
      </c>
      <c r="B56" s="8">
        <f ca="1">Allocators!D1035</f>
        <v>2.5950150548146665E-2</v>
      </c>
      <c r="C56" s="8">
        <f>Allocators!E1035</f>
        <v>0</v>
      </c>
      <c r="D56" s="8">
        <f>Allocators!F1035</f>
        <v>0</v>
      </c>
      <c r="E56" s="8">
        <f>Allocators!G1035</f>
        <v>0</v>
      </c>
      <c r="F56" s="8">
        <f>Allocators!H1035</f>
        <v>0</v>
      </c>
      <c r="G56" s="8">
        <f>Allocators!I1035</f>
        <v>0</v>
      </c>
      <c r="H56" s="8">
        <f>Allocators!J1035</f>
        <v>0</v>
      </c>
      <c r="I56" s="8">
        <f>Allocators!K1035</f>
        <v>0</v>
      </c>
      <c r="J56" s="8">
        <f ca="1">Allocators!L1035</f>
        <v>2.0007428948689944E-4</v>
      </c>
      <c r="K56" s="8">
        <f ca="1">Allocators!M1035</f>
        <v>0</v>
      </c>
      <c r="L56" s="8">
        <f>Allocators!N1035</f>
        <v>0</v>
      </c>
      <c r="M56" s="8">
        <f>Allocators!O1035</f>
        <v>0</v>
      </c>
      <c r="N56" s="8">
        <f ca="1">Allocators!P1035</f>
        <v>2.5750076258659774E-2</v>
      </c>
      <c r="O56" s="8">
        <f ca="1">Allocators!Q1035</f>
        <v>-2.9555996093685206E-90</v>
      </c>
      <c r="P56" s="8">
        <f ca="1">Allocators!R1035</f>
        <v>5.2817042577837021E-162</v>
      </c>
      <c r="Q56" s="8">
        <f>Allocators!S1035</f>
        <v>0</v>
      </c>
      <c r="R56" s="8">
        <f>Allocators!T1035</f>
        <v>0</v>
      </c>
      <c r="S56" s="8">
        <f>Allocators!U1035</f>
        <v>0</v>
      </c>
      <c r="T56" s="8">
        <f>Allocators!V1035</f>
        <v>0</v>
      </c>
      <c r="U56" s="8">
        <f>Allocators!W1035</f>
        <v>0</v>
      </c>
    </row>
    <row r="57" spans="1:21" s="43" customFormat="1">
      <c r="A57" s="52" t="str">
        <f>CONCATENATE(Allocators!A1036," ",Allocators!B1036)</f>
        <v>CUST_SPEC_OM DISTSEC</v>
      </c>
      <c r="B57" s="8">
        <f ca="1">Allocators!D1036</f>
        <v>-6.2557854960151328E-91</v>
      </c>
      <c r="C57" s="8">
        <f>Allocators!E1036</f>
        <v>0</v>
      </c>
      <c r="D57" s="8">
        <f>Allocators!F1036</f>
        <v>0</v>
      </c>
      <c r="E57" s="8">
        <f>Allocators!G1036</f>
        <v>0</v>
      </c>
      <c r="F57" s="8">
        <f>Allocators!H1036</f>
        <v>0</v>
      </c>
      <c r="G57" s="8">
        <f>Allocators!I1036</f>
        <v>0</v>
      </c>
      <c r="H57" s="8">
        <f>Allocators!J1036</f>
        <v>0</v>
      </c>
      <c r="I57" s="8">
        <f>Allocators!K1036</f>
        <v>0</v>
      </c>
      <c r="J57" s="8">
        <f ca="1">Allocators!L1036</f>
        <v>0</v>
      </c>
      <c r="K57" s="8">
        <f ca="1">Allocators!M1036</f>
        <v>0</v>
      </c>
      <c r="L57" s="8">
        <f>Allocators!N1036</f>
        <v>0</v>
      </c>
      <c r="M57" s="8">
        <f>Allocators!O1036</f>
        <v>0</v>
      </c>
      <c r="N57" s="8">
        <f ca="1">Allocators!P1036</f>
        <v>6.4039435934850901E-133</v>
      </c>
      <c r="O57" s="8">
        <f ca="1">Allocators!Q1036</f>
        <v>-1.1213056169857697E-91</v>
      </c>
      <c r="P57" s="8">
        <f ca="1">Allocators!R1036</f>
        <v>0</v>
      </c>
      <c r="Q57" s="8">
        <f>Allocators!S1036</f>
        <v>0</v>
      </c>
      <c r="R57" s="8">
        <f>Allocators!T1036</f>
        <v>0</v>
      </c>
      <c r="S57" s="8">
        <f>Allocators!U1036</f>
        <v>0</v>
      </c>
      <c r="T57" s="8">
        <f>Allocators!V1036</f>
        <v>0</v>
      </c>
      <c r="U57" s="8">
        <f>Allocators!W1036</f>
        <v>0</v>
      </c>
    </row>
    <row r="58" spans="1:21" s="43" customFormat="1">
      <c r="A58" s="52" t="str">
        <f>CONCATENATE(Allocators!A1037," ",Allocators!B1037)</f>
        <v>CUST_SPEC_OM ENERGY</v>
      </c>
      <c r="B58" s="8">
        <f ca="1">Allocators!D1037</f>
        <v>0.62886089057417394</v>
      </c>
      <c r="C58" s="8">
        <f>Allocators!E1037</f>
        <v>0</v>
      </c>
      <c r="D58" s="8">
        <f>Allocators!F1037</f>
        <v>0</v>
      </c>
      <c r="E58" s="8">
        <f>Allocators!G1037</f>
        <v>0</v>
      </c>
      <c r="F58" s="8">
        <f>Allocators!H1037</f>
        <v>0</v>
      </c>
      <c r="G58" s="8">
        <f>Allocators!I1037</f>
        <v>0</v>
      </c>
      <c r="H58" s="8">
        <f>Allocators!J1037</f>
        <v>0</v>
      </c>
      <c r="I58" s="8">
        <f>Allocators!K1037</f>
        <v>0</v>
      </c>
      <c r="J58" s="8">
        <f ca="1">Allocators!L1037</f>
        <v>9.5593620722674868E-4</v>
      </c>
      <c r="K58" s="8">
        <f ca="1">Allocators!M1037</f>
        <v>1.3552985977315407E-3</v>
      </c>
      <c r="L58" s="8">
        <f>Allocators!N1037</f>
        <v>0</v>
      </c>
      <c r="M58" s="8">
        <f>Allocators!O1037</f>
        <v>0</v>
      </c>
      <c r="N58" s="8">
        <f ca="1">Allocators!P1037</f>
        <v>0.16411173347544555</v>
      </c>
      <c r="O58" s="8">
        <f ca="1">Allocators!Q1037</f>
        <v>0.34334082293978962</v>
      </c>
      <c r="P58" s="8">
        <f ca="1">Allocators!R1037</f>
        <v>0.11909709935398054</v>
      </c>
      <c r="Q58" s="8">
        <f>Allocators!S1037</f>
        <v>0</v>
      </c>
      <c r="R58" s="8">
        <f>Allocators!T1037</f>
        <v>0</v>
      </c>
      <c r="S58" s="8">
        <f>Allocators!U1037</f>
        <v>0</v>
      </c>
      <c r="T58" s="8">
        <f>Allocators!V1037</f>
        <v>0</v>
      </c>
      <c r="U58" s="8">
        <f>Allocators!W1037</f>
        <v>0</v>
      </c>
    </row>
    <row r="59" spans="1:21" s="43" customFormat="1">
      <c r="A59" s="52" t="str">
        <f>CONCATENATE(Allocators!A1038," ",Allocators!B1038)</f>
        <v>CUST_SPEC_OM CUSTOMER</v>
      </c>
      <c r="B59" s="8">
        <f ca="1">Allocators!D1038</f>
        <v>1.1498540761210568E-3</v>
      </c>
      <c r="C59" s="8">
        <f>Allocators!E1038</f>
        <v>0</v>
      </c>
      <c r="D59" s="8">
        <f>Allocators!F1038</f>
        <v>0</v>
      </c>
      <c r="E59" s="8">
        <f>Allocators!G1038</f>
        <v>0</v>
      </c>
      <c r="F59" s="8">
        <f>Allocators!H1038</f>
        <v>0</v>
      </c>
      <c r="G59" s="8">
        <f>Allocators!I1038</f>
        <v>0</v>
      </c>
      <c r="H59" s="8">
        <f>Allocators!J1038</f>
        <v>0</v>
      </c>
      <c r="I59" s="8">
        <f>Allocators!K1038</f>
        <v>0</v>
      </c>
      <c r="J59" s="8">
        <f ca="1">Allocators!L1038</f>
        <v>1.3242743832843704E-5</v>
      </c>
      <c r="K59" s="8">
        <f ca="1">Allocators!M1038</f>
        <v>1.0171889242839277E-4</v>
      </c>
      <c r="L59" s="8">
        <f>Allocators!N1038</f>
        <v>0</v>
      </c>
      <c r="M59" s="8">
        <f>Allocators!O1038</f>
        <v>0</v>
      </c>
      <c r="N59" s="8">
        <f ca="1">Allocators!P1038</f>
        <v>3.5127790332989091E-4</v>
      </c>
      <c r="O59" s="8">
        <f ca="1">Allocators!Q1038</f>
        <v>4.4187247107697832E-4</v>
      </c>
      <c r="P59" s="8">
        <f ca="1">Allocators!R1038</f>
        <v>2.4174206545295111E-4</v>
      </c>
      <c r="Q59" s="8">
        <f>Allocators!S1038</f>
        <v>0</v>
      </c>
      <c r="R59" s="8">
        <f>Allocators!T1038</f>
        <v>0</v>
      </c>
      <c r="S59" s="8">
        <f>Allocators!U1038</f>
        <v>0</v>
      </c>
      <c r="T59" s="8">
        <f>Allocators!V1038</f>
        <v>0</v>
      </c>
      <c r="U59" s="8">
        <f>Allocators!W1038</f>
        <v>0</v>
      </c>
    </row>
    <row r="60" spans="1:21" s="43" customFormat="1">
      <c r="A60" s="52" t="str">
        <f>CONCATENATE(Allocators!A1039," ",Allocators!B1039)</f>
        <v>CUST_SPEC_OM TOTAL</v>
      </c>
      <c r="B60" s="8">
        <f ca="1">Allocators!D1039</f>
        <v>0.99999999999999978</v>
      </c>
      <c r="C60" s="8">
        <f>Allocators!E1039</f>
        <v>0</v>
      </c>
      <c r="D60" s="8">
        <f>Allocators!F1039</f>
        <v>0</v>
      </c>
      <c r="E60" s="8">
        <f>Allocators!G1039</f>
        <v>0</v>
      </c>
      <c r="F60" s="8">
        <f>Allocators!H1039</f>
        <v>0</v>
      </c>
      <c r="G60" s="8">
        <f>Allocators!I1039</f>
        <v>0</v>
      </c>
      <c r="H60" s="8">
        <f>Allocators!J1039</f>
        <v>0</v>
      </c>
      <c r="I60" s="8">
        <f>Allocators!K1039</f>
        <v>0</v>
      </c>
      <c r="J60" s="8">
        <f ca="1">Allocators!L1039</f>
        <v>1.9144721530981888E-3</v>
      </c>
      <c r="K60" s="8">
        <f ca="1">Allocators!M1039</f>
        <v>2.5099673862933355E-3</v>
      </c>
      <c r="L60" s="8">
        <f>Allocators!N1039</f>
        <v>0</v>
      </c>
      <c r="M60" s="8">
        <f>Allocators!O1039</f>
        <v>0</v>
      </c>
      <c r="N60" s="8">
        <f ca="1">Allocators!P1039</f>
        <v>0.28853820964811733</v>
      </c>
      <c r="O60" s="8">
        <f ca="1">Allocators!Q1039</f>
        <v>0.5268955746990911</v>
      </c>
      <c r="P60" s="8">
        <f ca="1">Allocators!R1039</f>
        <v>0.18014177611339993</v>
      </c>
      <c r="Q60" s="8">
        <f>Allocators!S1039</f>
        <v>0</v>
      </c>
      <c r="R60" s="8">
        <f>Allocators!T1039</f>
        <v>0</v>
      </c>
      <c r="S60" s="8">
        <f>Allocators!U1039</f>
        <v>0</v>
      </c>
      <c r="T60" s="8">
        <f>Allocators!V1039</f>
        <v>0</v>
      </c>
      <c r="U60" s="8">
        <f>Allocators!W1039</f>
        <v>0</v>
      </c>
    </row>
    <row r="61" spans="1:21" s="43" customFormat="1">
      <c r="A61" s="52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</row>
    <row r="62" spans="1:21">
      <c r="A62" s="12" t="str">
        <f>CONCATENATE(Allocators!A65," ",Allocators!B65)</f>
        <v>CUST_TOTAL PRODUCTION</v>
      </c>
      <c r="B62" s="8">
        <f>Allocators!D65</f>
        <v>0</v>
      </c>
      <c r="C62" s="8">
        <f>Allocators!E65</f>
        <v>0</v>
      </c>
      <c r="D62" s="8">
        <f>Allocators!F65</f>
        <v>0</v>
      </c>
      <c r="E62" s="8">
        <f>Allocators!G65</f>
        <v>0</v>
      </c>
      <c r="F62" s="8">
        <f>Allocators!H65</f>
        <v>0</v>
      </c>
      <c r="G62" s="8">
        <f>Allocators!I65</f>
        <v>0</v>
      </c>
      <c r="H62" s="8">
        <f>Allocators!J65</f>
        <v>0</v>
      </c>
      <c r="I62" s="8">
        <f>Allocators!K65</f>
        <v>0</v>
      </c>
      <c r="J62" s="8">
        <f>Allocators!L65</f>
        <v>0</v>
      </c>
      <c r="K62" s="8">
        <f>Allocators!M65</f>
        <v>0</v>
      </c>
      <c r="L62" s="8">
        <f>Allocators!N65</f>
        <v>0</v>
      </c>
      <c r="M62" s="8">
        <f>Allocators!O65</f>
        <v>0</v>
      </c>
      <c r="N62" s="8">
        <f>Allocators!P65</f>
        <v>0</v>
      </c>
      <c r="O62" s="8">
        <f>Allocators!Q65</f>
        <v>0</v>
      </c>
      <c r="P62" s="8">
        <f>Allocators!R65</f>
        <v>0</v>
      </c>
      <c r="Q62" s="8">
        <f>Allocators!S65</f>
        <v>0</v>
      </c>
      <c r="R62" s="8">
        <f>Allocators!T65</f>
        <v>0</v>
      </c>
      <c r="S62" s="8">
        <f>Allocators!U65</f>
        <v>0</v>
      </c>
      <c r="T62" s="8">
        <f>Allocators!V65</f>
        <v>0</v>
      </c>
      <c r="U62" s="8">
        <f>Allocators!W65</f>
        <v>0</v>
      </c>
    </row>
    <row r="63" spans="1:21">
      <c r="A63" s="12" t="str">
        <f>CONCATENATE(Allocators!A66," ",Allocators!B66)</f>
        <v>CUST_TOTAL BULKTRAN</v>
      </c>
      <c r="B63" s="8">
        <f>Allocators!D66</f>
        <v>0</v>
      </c>
      <c r="C63" s="8">
        <f>Allocators!E66</f>
        <v>0</v>
      </c>
      <c r="D63" s="8">
        <f>Allocators!F66</f>
        <v>0</v>
      </c>
      <c r="E63" s="8">
        <f>Allocators!G66</f>
        <v>0</v>
      </c>
      <c r="F63" s="8">
        <f>Allocators!H66</f>
        <v>0</v>
      </c>
      <c r="G63" s="8">
        <f>Allocators!I66</f>
        <v>0</v>
      </c>
      <c r="H63" s="8">
        <f>Allocators!J66</f>
        <v>0</v>
      </c>
      <c r="I63" s="8">
        <f>Allocators!K66</f>
        <v>0</v>
      </c>
      <c r="J63" s="8">
        <f>Allocators!L66</f>
        <v>0</v>
      </c>
      <c r="K63" s="8">
        <f>Allocators!M66</f>
        <v>0</v>
      </c>
      <c r="L63" s="8">
        <f>Allocators!N66</f>
        <v>0</v>
      </c>
      <c r="M63" s="8">
        <f>Allocators!O66</f>
        <v>0</v>
      </c>
      <c r="N63" s="8">
        <f>Allocators!P66</f>
        <v>0</v>
      </c>
      <c r="O63" s="8">
        <f>Allocators!Q66</f>
        <v>0</v>
      </c>
      <c r="P63" s="8">
        <f>Allocators!R66</f>
        <v>0</v>
      </c>
      <c r="Q63" s="8">
        <f>Allocators!S66</f>
        <v>0</v>
      </c>
      <c r="R63" s="8">
        <f>Allocators!T66</f>
        <v>0</v>
      </c>
      <c r="S63" s="8">
        <f>Allocators!U66</f>
        <v>0</v>
      </c>
      <c r="T63" s="8">
        <f>Allocators!V66</f>
        <v>0</v>
      </c>
      <c r="U63" s="8">
        <f>Allocators!W66</f>
        <v>0</v>
      </c>
    </row>
    <row r="64" spans="1:21">
      <c r="A64" s="12" t="str">
        <f>CONCATENATE(Allocators!A67," ",Allocators!B67)</f>
        <v>CUST_TOTAL SUBTRAN</v>
      </c>
      <c r="B64" s="8">
        <f>Allocators!D67</f>
        <v>0</v>
      </c>
      <c r="C64" s="8">
        <f>Allocators!E67</f>
        <v>0</v>
      </c>
      <c r="D64" s="8">
        <f>Allocators!F67</f>
        <v>0</v>
      </c>
      <c r="E64" s="8">
        <f>Allocators!G67</f>
        <v>0</v>
      </c>
      <c r="F64" s="8">
        <f>Allocators!H67</f>
        <v>0</v>
      </c>
      <c r="G64" s="8">
        <f>Allocators!I67</f>
        <v>0</v>
      </c>
      <c r="H64" s="8">
        <f>Allocators!J67</f>
        <v>0</v>
      </c>
      <c r="I64" s="8">
        <f>Allocators!K67</f>
        <v>0</v>
      </c>
      <c r="J64" s="8">
        <f>Allocators!L67</f>
        <v>0</v>
      </c>
      <c r="K64" s="8">
        <f>Allocators!M67</f>
        <v>0</v>
      </c>
      <c r="L64" s="8">
        <f>Allocators!N67</f>
        <v>0</v>
      </c>
      <c r="M64" s="8">
        <f>Allocators!O67</f>
        <v>0</v>
      </c>
      <c r="N64" s="8">
        <f>Allocators!P67</f>
        <v>0</v>
      </c>
      <c r="O64" s="8">
        <f>Allocators!Q67</f>
        <v>0</v>
      </c>
      <c r="P64" s="8">
        <f>Allocators!R67</f>
        <v>0</v>
      </c>
      <c r="Q64" s="8">
        <f>Allocators!S67</f>
        <v>0</v>
      </c>
      <c r="R64" s="8">
        <f>Allocators!T67</f>
        <v>0</v>
      </c>
      <c r="S64" s="8">
        <f>Allocators!U67</f>
        <v>0</v>
      </c>
      <c r="T64" s="8">
        <f>Allocators!V67</f>
        <v>0</v>
      </c>
      <c r="U64" s="8">
        <f>Allocators!W67</f>
        <v>0</v>
      </c>
    </row>
    <row r="65" spans="1:21">
      <c r="A65" s="12" t="str">
        <f>CONCATENATE(Allocators!A68," ",Allocators!B68)</f>
        <v>CUST_TOTAL DISTPRI</v>
      </c>
      <c r="B65" s="8">
        <f>Allocators!D68</f>
        <v>0</v>
      </c>
      <c r="C65" s="8">
        <f>Allocators!E68</f>
        <v>0</v>
      </c>
      <c r="D65" s="8">
        <f>Allocators!F68</f>
        <v>0</v>
      </c>
      <c r="E65" s="8">
        <f>Allocators!G68</f>
        <v>0</v>
      </c>
      <c r="F65" s="8">
        <f>Allocators!H68</f>
        <v>0</v>
      </c>
      <c r="G65" s="8">
        <f>Allocators!I68</f>
        <v>0</v>
      </c>
      <c r="H65" s="8">
        <f>Allocators!J68</f>
        <v>0</v>
      </c>
      <c r="I65" s="8">
        <f>Allocators!K68</f>
        <v>0</v>
      </c>
      <c r="J65" s="8">
        <f>Allocators!L68</f>
        <v>0</v>
      </c>
      <c r="K65" s="8">
        <f>Allocators!M68</f>
        <v>0</v>
      </c>
      <c r="L65" s="8">
        <f>Allocators!N68</f>
        <v>0</v>
      </c>
      <c r="M65" s="8">
        <f>Allocators!O68</f>
        <v>0</v>
      </c>
      <c r="N65" s="8">
        <f>Allocators!P68</f>
        <v>0</v>
      </c>
      <c r="O65" s="8">
        <f>Allocators!Q68</f>
        <v>0</v>
      </c>
      <c r="P65" s="8">
        <f>Allocators!R68</f>
        <v>0</v>
      </c>
      <c r="Q65" s="8">
        <f>Allocators!S68</f>
        <v>0</v>
      </c>
      <c r="R65" s="8">
        <f>Allocators!T68</f>
        <v>0</v>
      </c>
      <c r="S65" s="8">
        <f>Allocators!U68</f>
        <v>0</v>
      </c>
      <c r="T65" s="8">
        <f>Allocators!V68</f>
        <v>0</v>
      </c>
      <c r="U65" s="8">
        <f>Allocators!W68</f>
        <v>0</v>
      </c>
    </row>
    <row r="66" spans="1:21">
      <c r="A66" s="12" t="str">
        <f>CONCATENATE(Allocators!A69," ",Allocators!B69)</f>
        <v>CUST_TOTAL DISTSEC</v>
      </c>
      <c r="B66" s="8">
        <f>Allocators!D69</f>
        <v>0</v>
      </c>
      <c r="C66" s="8">
        <f>Allocators!E69</f>
        <v>0</v>
      </c>
      <c r="D66" s="8">
        <f>Allocators!F69</f>
        <v>0</v>
      </c>
      <c r="E66" s="8">
        <f>Allocators!G69</f>
        <v>0</v>
      </c>
      <c r="F66" s="8">
        <f>Allocators!H69</f>
        <v>0</v>
      </c>
      <c r="G66" s="8">
        <f>Allocators!I69</f>
        <v>0</v>
      </c>
      <c r="H66" s="8">
        <f>Allocators!J69</f>
        <v>0</v>
      </c>
      <c r="I66" s="8">
        <f>Allocators!K69</f>
        <v>0</v>
      </c>
      <c r="J66" s="8">
        <f>Allocators!L69</f>
        <v>0</v>
      </c>
      <c r="K66" s="8">
        <f>Allocators!M69</f>
        <v>0</v>
      </c>
      <c r="L66" s="8">
        <f>Allocators!N69</f>
        <v>0</v>
      </c>
      <c r="M66" s="8">
        <f>Allocators!O69</f>
        <v>0</v>
      </c>
      <c r="N66" s="8">
        <f>Allocators!P69</f>
        <v>0</v>
      </c>
      <c r="O66" s="8">
        <f>Allocators!Q69</f>
        <v>0</v>
      </c>
      <c r="P66" s="8">
        <f>Allocators!R69</f>
        <v>0</v>
      </c>
      <c r="Q66" s="8">
        <f>Allocators!S69</f>
        <v>0</v>
      </c>
      <c r="R66" s="8">
        <f>Allocators!T69</f>
        <v>0</v>
      </c>
      <c r="S66" s="8">
        <f>Allocators!U69</f>
        <v>0</v>
      </c>
      <c r="T66" s="8">
        <f>Allocators!V69</f>
        <v>0</v>
      </c>
      <c r="U66" s="8">
        <f>Allocators!W69</f>
        <v>0</v>
      </c>
    </row>
    <row r="67" spans="1:21">
      <c r="A67" s="12" t="str">
        <f>CONCATENATE(Allocators!A70," ",Allocators!B70)</f>
        <v>CUST_TOTAL ENERGY</v>
      </c>
      <c r="B67" s="8">
        <f>Allocators!D70</f>
        <v>0</v>
      </c>
      <c r="C67" s="8">
        <f>Allocators!E70</f>
        <v>0</v>
      </c>
      <c r="D67" s="8">
        <f>Allocators!F70</f>
        <v>0</v>
      </c>
      <c r="E67" s="8">
        <f>Allocators!G70</f>
        <v>0</v>
      </c>
      <c r="F67" s="8">
        <f>Allocators!H70</f>
        <v>0</v>
      </c>
      <c r="G67" s="8">
        <f>Allocators!I70</f>
        <v>0</v>
      </c>
      <c r="H67" s="8">
        <f>Allocators!J70</f>
        <v>0</v>
      </c>
      <c r="I67" s="8">
        <f>Allocators!K70</f>
        <v>0</v>
      </c>
      <c r="J67" s="8">
        <f>Allocators!L70</f>
        <v>0</v>
      </c>
      <c r="K67" s="8">
        <f>Allocators!M70</f>
        <v>0</v>
      </c>
      <c r="L67" s="8">
        <f>Allocators!N70</f>
        <v>0</v>
      </c>
      <c r="M67" s="8">
        <f>Allocators!O70</f>
        <v>0</v>
      </c>
      <c r="N67" s="8">
        <f>Allocators!P70</f>
        <v>0</v>
      </c>
      <c r="O67" s="8">
        <f>Allocators!Q70</f>
        <v>0</v>
      </c>
      <c r="P67" s="8">
        <f>Allocators!R70</f>
        <v>0</v>
      </c>
      <c r="Q67" s="8">
        <f>Allocators!S70</f>
        <v>0</v>
      </c>
      <c r="R67" s="8">
        <f>Allocators!T70</f>
        <v>0</v>
      </c>
      <c r="S67" s="8">
        <f>Allocators!U70</f>
        <v>0</v>
      </c>
      <c r="T67" s="8">
        <f>Allocators!V70</f>
        <v>0</v>
      </c>
      <c r="U67" s="8">
        <f>Allocators!W70</f>
        <v>0</v>
      </c>
    </row>
    <row r="68" spans="1:21">
      <c r="A68" s="12" t="str">
        <f>CONCATENATE(Allocators!A71," ",Allocators!B71)</f>
        <v>CUST_TOTAL CUSTOMER</v>
      </c>
      <c r="B68" s="8">
        <f>Allocators!D71</f>
        <v>1</v>
      </c>
      <c r="C68" s="8">
        <f>Allocators!E71</f>
        <v>0.63695599365554167</v>
      </c>
      <c r="D68" s="8">
        <f>Allocators!F71</f>
        <v>1.2860388574259217E-4</v>
      </c>
      <c r="E68" s="8">
        <f>Allocators!G71</f>
        <v>3.810485503484213E-5</v>
      </c>
      <c r="F68" s="8">
        <f>Allocators!H71</f>
        <v>0.14441740058205166</v>
      </c>
      <c r="G68" s="8">
        <f>Allocators!I71</f>
        <v>3.5723301595164494E-4</v>
      </c>
      <c r="H68" s="8">
        <f>Allocators!J71</f>
        <v>2.8578641276131596E-5</v>
      </c>
      <c r="I68" s="8">
        <f>Allocators!K71</f>
        <v>2.5816039286105539E-3</v>
      </c>
      <c r="J68" s="8">
        <f>Allocators!L71</f>
        <v>2.6673398524389489E-4</v>
      </c>
      <c r="K68" s="8">
        <f>Allocators!M71</f>
        <v>5.7157282552263191E-5</v>
      </c>
      <c r="L68" s="8">
        <f>Allocators!N71</f>
        <v>4.7631068793552662E-6</v>
      </c>
      <c r="M68" s="8">
        <f>Allocators!O71</f>
        <v>2.381553439677633E-5</v>
      </c>
      <c r="N68" s="8">
        <f>Allocators!P71</f>
        <v>2.0957670269163169E-4</v>
      </c>
      <c r="O68" s="8">
        <f>Allocators!Q71</f>
        <v>9.0499030707750052E-5</v>
      </c>
      <c r="P68" s="8">
        <f>Allocators!R71</f>
        <v>1.9052427517421065E-5</v>
      </c>
      <c r="Q68" s="8">
        <f>Allocators!S71</f>
        <v>7.2875535254135568E-4</v>
      </c>
      <c r="R68" s="8">
        <f>Allocators!T71</f>
        <v>4.7631068793552662E-6</v>
      </c>
      <c r="S68" s="8">
        <f>Allocators!U71</f>
        <v>4.2867961914197392E-5</v>
      </c>
      <c r="T68" s="8">
        <f>Allocators!V71</f>
        <v>0.2137825260661024</v>
      </c>
      <c r="U68" s="8">
        <f>Allocators!W71</f>
        <v>2.6197087836453962E-4</v>
      </c>
    </row>
    <row r="69" spans="1:21">
      <c r="A69" s="12" t="str">
        <f>CONCATENATE(Allocators!A72," ",Allocators!B72)</f>
        <v>CUST_TOTAL TOTAL</v>
      </c>
      <c r="B69" s="8">
        <f>Allocators!D72</f>
        <v>1</v>
      </c>
      <c r="C69" s="8">
        <f>Allocators!E72</f>
        <v>0.63695599365554167</v>
      </c>
      <c r="D69" s="8">
        <f>Allocators!F72</f>
        <v>1.2860388574259217E-4</v>
      </c>
      <c r="E69" s="8">
        <f>Allocators!G72</f>
        <v>3.810485503484213E-5</v>
      </c>
      <c r="F69" s="8">
        <f>Allocators!H72</f>
        <v>0.14441740058205166</v>
      </c>
      <c r="G69" s="8">
        <f>Allocators!I72</f>
        <v>3.5723301595164494E-4</v>
      </c>
      <c r="H69" s="8">
        <f>Allocators!J72</f>
        <v>2.8578641276131596E-5</v>
      </c>
      <c r="I69" s="8">
        <f>Allocators!K72</f>
        <v>2.5816039286105539E-3</v>
      </c>
      <c r="J69" s="8">
        <f>Allocators!L72</f>
        <v>2.6673398524389489E-4</v>
      </c>
      <c r="K69" s="8">
        <f>Allocators!M72</f>
        <v>5.7157282552263191E-5</v>
      </c>
      <c r="L69" s="8">
        <f>Allocators!N72</f>
        <v>4.7631068793552662E-6</v>
      </c>
      <c r="M69" s="8">
        <f>Allocators!O72</f>
        <v>2.381553439677633E-5</v>
      </c>
      <c r="N69" s="8">
        <f>Allocators!P72</f>
        <v>2.0957670269163169E-4</v>
      </c>
      <c r="O69" s="8">
        <f>Allocators!Q72</f>
        <v>9.0499030707750052E-5</v>
      </c>
      <c r="P69" s="8">
        <f>Allocators!R72</f>
        <v>1.9052427517421065E-5</v>
      </c>
      <c r="Q69" s="8">
        <f>Allocators!S72</f>
        <v>7.2875535254135568E-4</v>
      </c>
      <c r="R69" s="8">
        <f>Allocators!T72</f>
        <v>4.7631068793552662E-6</v>
      </c>
      <c r="S69" s="8">
        <f>Allocators!U72</f>
        <v>4.2867961914197392E-5</v>
      </c>
      <c r="T69" s="8">
        <f>Allocators!V72</f>
        <v>0.2137825260661024</v>
      </c>
      <c r="U69" s="8">
        <f>Allocators!W72</f>
        <v>2.6197087836453962E-4</v>
      </c>
    </row>
    <row r="70" spans="1:21"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</row>
    <row r="71" spans="1:21">
      <c r="A71" s="12" t="str">
        <f>CONCATENATE(Allocators!A45," ",Allocators!B45)</f>
        <v>DIST_CPD PRODUCTION</v>
      </c>
      <c r="B71" s="8">
        <f>Allocators!D45</f>
        <v>0</v>
      </c>
      <c r="C71" s="8">
        <f>Allocators!E45</f>
        <v>0</v>
      </c>
      <c r="D71" s="8">
        <f>Allocators!F45</f>
        <v>0</v>
      </c>
      <c r="E71" s="8">
        <f>Allocators!G45</f>
        <v>0</v>
      </c>
      <c r="F71" s="8">
        <f>Allocators!H45</f>
        <v>0</v>
      </c>
      <c r="G71" s="8">
        <f>Allocators!I45</f>
        <v>0</v>
      </c>
      <c r="H71" s="8">
        <f>Allocators!J45</f>
        <v>0</v>
      </c>
      <c r="I71" s="8">
        <f>Allocators!K45</f>
        <v>0</v>
      </c>
      <c r="J71" s="8">
        <f>Allocators!L45</f>
        <v>0</v>
      </c>
      <c r="K71" s="8">
        <f>Allocators!M45</f>
        <v>0</v>
      </c>
      <c r="L71" s="8">
        <f>Allocators!N45</f>
        <v>0</v>
      </c>
      <c r="M71" s="8">
        <f>Allocators!O45</f>
        <v>0</v>
      </c>
      <c r="N71" s="8">
        <f>Allocators!P45</f>
        <v>0</v>
      </c>
      <c r="O71" s="8">
        <f>Allocators!Q45</f>
        <v>0</v>
      </c>
      <c r="P71" s="8">
        <f>Allocators!R45</f>
        <v>0</v>
      </c>
      <c r="Q71" s="8">
        <f>Allocators!S45</f>
        <v>0</v>
      </c>
      <c r="R71" s="8">
        <f>Allocators!T45</f>
        <v>0</v>
      </c>
      <c r="S71" s="8">
        <f>Allocators!U45</f>
        <v>0</v>
      </c>
      <c r="T71" s="8">
        <f>Allocators!V45</f>
        <v>0</v>
      </c>
      <c r="U71" s="8">
        <f>Allocators!W45</f>
        <v>0</v>
      </c>
    </row>
    <row r="72" spans="1:21">
      <c r="A72" s="12" t="str">
        <f>CONCATENATE(Allocators!A46," ",Allocators!B46)</f>
        <v>DIST_CPD BULKTRAN</v>
      </c>
      <c r="B72" s="8">
        <f>Allocators!D46</f>
        <v>0</v>
      </c>
      <c r="C72" s="8">
        <f>Allocators!E46</f>
        <v>0</v>
      </c>
      <c r="D72" s="8">
        <f>Allocators!F46</f>
        <v>0</v>
      </c>
      <c r="E72" s="8">
        <f>Allocators!G46</f>
        <v>0</v>
      </c>
      <c r="F72" s="8">
        <f>Allocators!H46</f>
        <v>0</v>
      </c>
      <c r="G72" s="8">
        <f>Allocators!I46</f>
        <v>0</v>
      </c>
      <c r="H72" s="8">
        <f>Allocators!J46</f>
        <v>0</v>
      </c>
      <c r="I72" s="8">
        <f>Allocators!K46</f>
        <v>0</v>
      </c>
      <c r="J72" s="8">
        <f>Allocators!L46</f>
        <v>0</v>
      </c>
      <c r="K72" s="8">
        <f>Allocators!M46</f>
        <v>0</v>
      </c>
      <c r="L72" s="8">
        <f>Allocators!N46</f>
        <v>0</v>
      </c>
      <c r="M72" s="8">
        <f>Allocators!O46</f>
        <v>0</v>
      </c>
      <c r="N72" s="8">
        <f>Allocators!P46</f>
        <v>0</v>
      </c>
      <c r="O72" s="8">
        <f>Allocators!Q46</f>
        <v>0</v>
      </c>
      <c r="P72" s="8">
        <f>Allocators!R46</f>
        <v>0</v>
      </c>
      <c r="Q72" s="8">
        <f>Allocators!S46</f>
        <v>0</v>
      </c>
      <c r="R72" s="8">
        <f>Allocators!T46</f>
        <v>0</v>
      </c>
      <c r="S72" s="8">
        <f>Allocators!U46</f>
        <v>0</v>
      </c>
      <c r="T72" s="8">
        <f>Allocators!V46</f>
        <v>0</v>
      </c>
      <c r="U72" s="8">
        <f>Allocators!W46</f>
        <v>0</v>
      </c>
    </row>
    <row r="73" spans="1:21">
      <c r="A73" s="12" t="str">
        <f>CONCATENATE(Allocators!A47," ",Allocators!B47)</f>
        <v>DIST_CPD SUBTRAN</v>
      </c>
      <c r="B73" s="8">
        <f>Allocators!D47</f>
        <v>0</v>
      </c>
      <c r="C73" s="8">
        <f>Allocators!E47</f>
        <v>0</v>
      </c>
      <c r="D73" s="8">
        <f>Allocators!F47</f>
        <v>0</v>
      </c>
      <c r="E73" s="8">
        <f>Allocators!G47</f>
        <v>0</v>
      </c>
      <c r="F73" s="8">
        <f>Allocators!H47</f>
        <v>0</v>
      </c>
      <c r="G73" s="8">
        <f>Allocators!I47</f>
        <v>0</v>
      </c>
      <c r="H73" s="8">
        <f>Allocators!J47</f>
        <v>0</v>
      </c>
      <c r="I73" s="8">
        <f>Allocators!K47</f>
        <v>0</v>
      </c>
      <c r="J73" s="8">
        <f>Allocators!L47</f>
        <v>0</v>
      </c>
      <c r="K73" s="8">
        <f>Allocators!M47</f>
        <v>0</v>
      </c>
      <c r="L73" s="8">
        <f>Allocators!N47</f>
        <v>0</v>
      </c>
      <c r="M73" s="8">
        <f>Allocators!O47</f>
        <v>0</v>
      </c>
      <c r="N73" s="8">
        <f>Allocators!P47</f>
        <v>0</v>
      </c>
      <c r="O73" s="8">
        <f>Allocators!Q47</f>
        <v>0</v>
      </c>
      <c r="P73" s="8">
        <f>Allocators!R47</f>
        <v>0</v>
      </c>
      <c r="Q73" s="8">
        <f>Allocators!S47</f>
        <v>0</v>
      </c>
      <c r="R73" s="8">
        <f>Allocators!T47</f>
        <v>0</v>
      </c>
      <c r="S73" s="8">
        <f>Allocators!U47</f>
        <v>0</v>
      </c>
      <c r="T73" s="8">
        <f>Allocators!V47</f>
        <v>0</v>
      </c>
      <c r="U73" s="8">
        <f>Allocators!W47</f>
        <v>0</v>
      </c>
    </row>
    <row r="74" spans="1:21">
      <c r="A74" s="12" t="str">
        <f>CONCATENATE(Allocators!A48," ",Allocators!B48)</f>
        <v>DIST_CPD DISTPRI</v>
      </c>
      <c r="B74" s="8">
        <f>Allocators!D48</f>
        <v>1.0000000000000002</v>
      </c>
      <c r="C74" s="8">
        <f>Allocators!E48</f>
        <v>0.65469956538965768</v>
      </c>
      <c r="D74" s="8">
        <f>Allocators!F48</f>
        <v>1.0750261804533906E-4</v>
      </c>
      <c r="E74" s="8">
        <f>Allocators!G48</f>
        <v>1.9891063600895848E-4</v>
      </c>
      <c r="F74" s="8">
        <f>Allocators!H48</f>
        <v>0.15318232036753349</v>
      </c>
      <c r="G74" s="8">
        <f>Allocators!I48</f>
        <v>2.1405595979340896E-3</v>
      </c>
      <c r="H74" s="8">
        <f>Allocators!J48</f>
        <v>0</v>
      </c>
      <c r="I74" s="8">
        <f>Allocators!K48</f>
        <v>8.8833601327096612E-2</v>
      </c>
      <c r="J74" s="8">
        <f>Allocators!L48</f>
        <v>1.5985106260184494E-2</v>
      </c>
      <c r="K74" s="8">
        <f>Allocators!M48</f>
        <v>0</v>
      </c>
      <c r="L74" s="8">
        <f>Allocators!N48</f>
        <v>0</v>
      </c>
      <c r="M74" s="8">
        <f>Allocators!O48</f>
        <v>4.0226954633392729E-3</v>
      </c>
      <c r="N74" s="8">
        <f>Allocators!P48</f>
        <v>5.5625281007976778E-2</v>
      </c>
      <c r="O74" s="8">
        <f>Allocators!Q48</f>
        <v>0</v>
      </c>
      <c r="P74" s="8">
        <f>Allocators!R48</f>
        <v>0</v>
      </c>
      <c r="Q74" s="8">
        <f>Allocators!S48</f>
        <v>2.4393387030266896E-2</v>
      </c>
      <c r="R74" s="8">
        <f>Allocators!T48</f>
        <v>4.8961374630418736E-4</v>
      </c>
      <c r="S74" s="8">
        <f>Allocators!U48</f>
        <v>3.2145655565234008E-4</v>
      </c>
      <c r="T74" s="8">
        <f>Allocators!V48</f>
        <v>0</v>
      </c>
      <c r="U74" s="8">
        <f>Allocators!W48</f>
        <v>0</v>
      </c>
    </row>
    <row r="75" spans="1:21">
      <c r="A75" s="12" t="str">
        <f>CONCATENATE(Allocators!A49," ",Allocators!B49)</f>
        <v>DIST_CPD DISTSEC</v>
      </c>
      <c r="B75" s="8">
        <f>Allocators!D49</f>
        <v>0</v>
      </c>
      <c r="C75" s="8">
        <f>Allocators!E49</f>
        <v>0</v>
      </c>
      <c r="D75" s="8">
        <f>Allocators!F49</f>
        <v>0</v>
      </c>
      <c r="E75" s="8">
        <f>Allocators!G49</f>
        <v>0</v>
      </c>
      <c r="F75" s="8">
        <f>Allocators!H49</f>
        <v>0</v>
      </c>
      <c r="G75" s="8">
        <f>Allocators!I49</f>
        <v>0</v>
      </c>
      <c r="H75" s="8">
        <f>Allocators!J49</f>
        <v>0</v>
      </c>
      <c r="I75" s="8">
        <f>Allocators!K49</f>
        <v>0</v>
      </c>
      <c r="J75" s="8">
        <f>Allocators!L49</f>
        <v>0</v>
      </c>
      <c r="K75" s="8">
        <f>Allocators!M49</f>
        <v>0</v>
      </c>
      <c r="L75" s="8">
        <f>Allocators!N49</f>
        <v>0</v>
      </c>
      <c r="M75" s="8">
        <f>Allocators!O49</f>
        <v>0</v>
      </c>
      <c r="N75" s="8">
        <f>Allocators!P49</f>
        <v>0</v>
      </c>
      <c r="O75" s="8">
        <f>Allocators!Q49</f>
        <v>0</v>
      </c>
      <c r="P75" s="8">
        <f>Allocators!R49</f>
        <v>0</v>
      </c>
      <c r="Q75" s="8">
        <f>Allocators!S49</f>
        <v>0</v>
      </c>
      <c r="R75" s="8">
        <f>Allocators!T49</f>
        <v>0</v>
      </c>
      <c r="S75" s="8">
        <f>Allocators!U49</f>
        <v>0</v>
      </c>
      <c r="T75" s="8">
        <f>Allocators!V49</f>
        <v>0</v>
      </c>
      <c r="U75" s="8">
        <f>Allocators!W49</f>
        <v>0</v>
      </c>
    </row>
    <row r="76" spans="1:21">
      <c r="A76" s="12" t="str">
        <f>CONCATENATE(Allocators!A50," ",Allocators!B50)</f>
        <v>DIST_CPD ENERGY</v>
      </c>
      <c r="B76" s="8">
        <f>Allocators!D50</f>
        <v>0</v>
      </c>
      <c r="C76" s="8">
        <f>Allocators!E50</f>
        <v>0</v>
      </c>
      <c r="D76" s="8">
        <f>Allocators!F50</f>
        <v>0</v>
      </c>
      <c r="E76" s="8">
        <f>Allocators!G50</f>
        <v>0</v>
      </c>
      <c r="F76" s="8">
        <f>Allocators!H50</f>
        <v>0</v>
      </c>
      <c r="G76" s="8">
        <f>Allocators!I50</f>
        <v>0</v>
      </c>
      <c r="H76" s="8">
        <f>Allocators!J50</f>
        <v>0</v>
      </c>
      <c r="I76" s="8">
        <f>Allocators!K50</f>
        <v>0</v>
      </c>
      <c r="J76" s="8">
        <f>Allocators!L50</f>
        <v>0</v>
      </c>
      <c r="K76" s="8">
        <f>Allocators!M50</f>
        <v>0</v>
      </c>
      <c r="L76" s="8">
        <f>Allocators!N50</f>
        <v>0</v>
      </c>
      <c r="M76" s="8">
        <f>Allocators!O50</f>
        <v>0</v>
      </c>
      <c r="N76" s="8">
        <f>Allocators!P50</f>
        <v>0</v>
      </c>
      <c r="O76" s="8">
        <f>Allocators!Q50</f>
        <v>0</v>
      </c>
      <c r="P76" s="8">
        <f>Allocators!R50</f>
        <v>0</v>
      </c>
      <c r="Q76" s="8">
        <f>Allocators!S50</f>
        <v>0</v>
      </c>
      <c r="R76" s="8">
        <f>Allocators!T50</f>
        <v>0</v>
      </c>
      <c r="S76" s="8">
        <f>Allocators!U50</f>
        <v>0</v>
      </c>
      <c r="T76" s="8">
        <f>Allocators!V50</f>
        <v>0</v>
      </c>
      <c r="U76" s="8">
        <f>Allocators!W50</f>
        <v>0</v>
      </c>
    </row>
    <row r="77" spans="1:21">
      <c r="A77" s="12" t="str">
        <f>CONCATENATE(Allocators!A51," ",Allocators!B51)</f>
        <v>DIST_CPD CUSTOMER</v>
      </c>
      <c r="B77" s="8">
        <f>Allocators!D51</f>
        <v>0</v>
      </c>
      <c r="C77" s="8">
        <f>Allocators!E51</f>
        <v>0</v>
      </c>
      <c r="D77" s="8">
        <f>Allocators!F51</f>
        <v>0</v>
      </c>
      <c r="E77" s="8">
        <f>Allocators!G51</f>
        <v>0</v>
      </c>
      <c r="F77" s="8">
        <f>Allocators!H51</f>
        <v>0</v>
      </c>
      <c r="G77" s="8">
        <f>Allocators!I51</f>
        <v>0</v>
      </c>
      <c r="H77" s="8">
        <f>Allocators!J51</f>
        <v>0</v>
      </c>
      <c r="I77" s="8">
        <f>Allocators!K51</f>
        <v>0</v>
      </c>
      <c r="J77" s="8">
        <f>Allocators!L51</f>
        <v>0</v>
      </c>
      <c r="K77" s="8">
        <f>Allocators!M51</f>
        <v>0</v>
      </c>
      <c r="L77" s="8">
        <f>Allocators!N51</f>
        <v>0</v>
      </c>
      <c r="M77" s="8">
        <f>Allocators!O51</f>
        <v>0</v>
      </c>
      <c r="N77" s="8">
        <f>Allocators!P51</f>
        <v>0</v>
      </c>
      <c r="O77" s="8">
        <f>Allocators!Q51</f>
        <v>0</v>
      </c>
      <c r="P77" s="8">
        <f>Allocators!R51</f>
        <v>0</v>
      </c>
      <c r="Q77" s="8">
        <f>Allocators!S51</f>
        <v>0</v>
      </c>
      <c r="R77" s="8">
        <f>Allocators!T51</f>
        <v>0</v>
      </c>
      <c r="S77" s="8">
        <f>Allocators!U51</f>
        <v>0</v>
      </c>
      <c r="T77" s="8">
        <f>Allocators!V51</f>
        <v>0</v>
      </c>
      <c r="U77" s="8">
        <f>Allocators!W51</f>
        <v>0</v>
      </c>
    </row>
    <row r="78" spans="1:21">
      <c r="A78" s="12" t="str">
        <f>CONCATENATE(Allocators!A52," ",Allocators!B52)</f>
        <v>DIST_CPD TOTAL</v>
      </c>
      <c r="B78" s="8">
        <f>Allocators!D52</f>
        <v>1.0000000000000002</v>
      </c>
      <c r="C78" s="8">
        <f>Allocators!E52</f>
        <v>0.65469956538965768</v>
      </c>
      <c r="D78" s="8">
        <f>Allocators!F52</f>
        <v>1.0750261804533906E-4</v>
      </c>
      <c r="E78" s="8">
        <f>Allocators!G52</f>
        <v>1.9891063600895848E-4</v>
      </c>
      <c r="F78" s="8">
        <f>Allocators!H52</f>
        <v>0.15318232036753349</v>
      </c>
      <c r="G78" s="8">
        <f>Allocators!I52</f>
        <v>2.1405595979340896E-3</v>
      </c>
      <c r="H78" s="8">
        <f>Allocators!J52</f>
        <v>0</v>
      </c>
      <c r="I78" s="8">
        <f>Allocators!K52</f>
        <v>8.8833601327096612E-2</v>
      </c>
      <c r="J78" s="8">
        <f>Allocators!L52</f>
        <v>1.5985106260184494E-2</v>
      </c>
      <c r="K78" s="8">
        <f>Allocators!M52</f>
        <v>0</v>
      </c>
      <c r="L78" s="8">
        <f>Allocators!N52</f>
        <v>0</v>
      </c>
      <c r="M78" s="8">
        <f>Allocators!O52</f>
        <v>4.0226954633392729E-3</v>
      </c>
      <c r="N78" s="8">
        <f>Allocators!P52</f>
        <v>5.5625281007976778E-2</v>
      </c>
      <c r="O78" s="8">
        <f>Allocators!Q52</f>
        <v>0</v>
      </c>
      <c r="P78" s="8">
        <f>Allocators!R52</f>
        <v>0</v>
      </c>
      <c r="Q78" s="8">
        <f>Allocators!S52</f>
        <v>2.4393387030266896E-2</v>
      </c>
      <c r="R78" s="8">
        <f>Allocators!T52</f>
        <v>4.8961374630418736E-4</v>
      </c>
      <c r="S78" s="8">
        <f>Allocators!U52</f>
        <v>3.2145655565234008E-4</v>
      </c>
      <c r="T78" s="8">
        <f>Allocators!V52</f>
        <v>0</v>
      </c>
      <c r="U78" s="8">
        <f>Allocators!W52</f>
        <v>0</v>
      </c>
    </row>
    <row r="79" spans="1:21"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</row>
    <row r="80" spans="1:21">
      <c r="A80" s="12" t="str">
        <f>CONCATENATE(Allocators!A95," ",Allocators!B95)</f>
        <v>DIST_METERS PRODUCTION</v>
      </c>
      <c r="B80" s="8">
        <f>Allocators!D95</f>
        <v>0</v>
      </c>
      <c r="C80" s="8">
        <f>Allocators!E95</f>
        <v>0</v>
      </c>
      <c r="D80" s="8">
        <f>Allocators!F95</f>
        <v>0</v>
      </c>
      <c r="E80" s="8">
        <f>Allocators!G95</f>
        <v>0</v>
      </c>
      <c r="F80" s="8">
        <f>Allocators!H95</f>
        <v>0</v>
      </c>
      <c r="G80" s="8">
        <f>Allocators!I95</f>
        <v>0</v>
      </c>
      <c r="H80" s="8">
        <f>Allocators!J95</f>
        <v>0</v>
      </c>
      <c r="I80" s="8">
        <f>Allocators!K95</f>
        <v>0</v>
      </c>
      <c r="J80" s="8">
        <f>Allocators!L95</f>
        <v>0</v>
      </c>
      <c r="K80" s="8">
        <f>Allocators!M95</f>
        <v>0</v>
      </c>
      <c r="L80" s="8">
        <f>Allocators!N95</f>
        <v>0</v>
      </c>
      <c r="M80" s="8">
        <f>Allocators!O95</f>
        <v>0</v>
      </c>
      <c r="N80" s="8">
        <f>Allocators!P95</f>
        <v>0</v>
      </c>
      <c r="O80" s="8">
        <f>Allocators!Q95</f>
        <v>0</v>
      </c>
      <c r="P80" s="8">
        <f>Allocators!R95</f>
        <v>0</v>
      </c>
      <c r="Q80" s="8">
        <f>Allocators!S95</f>
        <v>0</v>
      </c>
      <c r="R80" s="8">
        <f>Allocators!T95</f>
        <v>0</v>
      </c>
      <c r="S80" s="8">
        <f>Allocators!U95</f>
        <v>0</v>
      </c>
      <c r="T80" s="8">
        <f>Allocators!V95</f>
        <v>0</v>
      </c>
      <c r="U80" s="8">
        <f>Allocators!W95</f>
        <v>0</v>
      </c>
    </row>
    <row r="81" spans="1:21">
      <c r="A81" s="12" t="str">
        <f>CONCATENATE(Allocators!A96," ",Allocators!B96)</f>
        <v>DIST_METERS BULKTRAN</v>
      </c>
      <c r="B81" s="8">
        <f>Allocators!D96</f>
        <v>0</v>
      </c>
      <c r="C81" s="8">
        <f>Allocators!E96</f>
        <v>0</v>
      </c>
      <c r="D81" s="8">
        <f>Allocators!F96</f>
        <v>0</v>
      </c>
      <c r="E81" s="8">
        <f>Allocators!G96</f>
        <v>0</v>
      </c>
      <c r="F81" s="8">
        <f>Allocators!H96</f>
        <v>0</v>
      </c>
      <c r="G81" s="8">
        <f>Allocators!I96</f>
        <v>0</v>
      </c>
      <c r="H81" s="8">
        <f>Allocators!J96</f>
        <v>0</v>
      </c>
      <c r="I81" s="8">
        <f>Allocators!K96</f>
        <v>0</v>
      </c>
      <c r="J81" s="8">
        <f>Allocators!L96</f>
        <v>0</v>
      </c>
      <c r="K81" s="8">
        <f>Allocators!M96</f>
        <v>0</v>
      </c>
      <c r="L81" s="8">
        <f>Allocators!N96</f>
        <v>0</v>
      </c>
      <c r="M81" s="8">
        <f>Allocators!O96</f>
        <v>0</v>
      </c>
      <c r="N81" s="8">
        <f>Allocators!P96</f>
        <v>0</v>
      </c>
      <c r="O81" s="8">
        <f>Allocators!Q96</f>
        <v>0</v>
      </c>
      <c r="P81" s="8">
        <f>Allocators!R96</f>
        <v>0</v>
      </c>
      <c r="Q81" s="8">
        <f>Allocators!S96</f>
        <v>0</v>
      </c>
      <c r="R81" s="8">
        <f>Allocators!T96</f>
        <v>0</v>
      </c>
      <c r="S81" s="8">
        <f>Allocators!U96</f>
        <v>0</v>
      </c>
      <c r="T81" s="8">
        <f>Allocators!V96</f>
        <v>0</v>
      </c>
      <c r="U81" s="8">
        <f>Allocators!W96</f>
        <v>0</v>
      </c>
    </row>
    <row r="82" spans="1:21">
      <c r="A82" s="12" t="str">
        <f>CONCATENATE(Allocators!A97," ",Allocators!B97)</f>
        <v>DIST_METERS SUBTRAN</v>
      </c>
      <c r="B82" s="8">
        <f>Allocators!D97</f>
        <v>0</v>
      </c>
      <c r="C82" s="8">
        <f>Allocators!E97</f>
        <v>0</v>
      </c>
      <c r="D82" s="8">
        <f>Allocators!F97</f>
        <v>0</v>
      </c>
      <c r="E82" s="8">
        <f>Allocators!G97</f>
        <v>0</v>
      </c>
      <c r="F82" s="8">
        <f>Allocators!H97</f>
        <v>0</v>
      </c>
      <c r="G82" s="8">
        <f>Allocators!I97</f>
        <v>0</v>
      </c>
      <c r="H82" s="8">
        <f>Allocators!J97</f>
        <v>0</v>
      </c>
      <c r="I82" s="8">
        <f>Allocators!K97</f>
        <v>0</v>
      </c>
      <c r="J82" s="8">
        <f>Allocators!L97</f>
        <v>0</v>
      </c>
      <c r="K82" s="8">
        <f>Allocators!M97</f>
        <v>0</v>
      </c>
      <c r="L82" s="8">
        <f>Allocators!N97</f>
        <v>0</v>
      </c>
      <c r="M82" s="8">
        <f>Allocators!O97</f>
        <v>0</v>
      </c>
      <c r="N82" s="8">
        <f>Allocators!P97</f>
        <v>0</v>
      </c>
      <c r="O82" s="8">
        <f>Allocators!Q97</f>
        <v>0</v>
      </c>
      <c r="P82" s="8">
        <f>Allocators!R97</f>
        <v>0</v>
      </c>
      <c r="Q82" s="8">
        <f>Allocators!S97</f>
        <v>0</v>
      </c>
      <c r="R82" s="8">
        <f>Allocators!T97</f>
        <v>0</v>
      </c>
      <c r="S82" s="8">
        <f>Allocators!U97</f>
        <v>0</v>
      </c>
      <c r="T82" s="8">
        <f>Allocators!V97</f>
        <v>0</v>
      </c>
      <c r="U82" s="8">
        <f>Allocators!W97</f>
        <v>0</v>
      </c>
    </row>
    <row r="83" spans="1:21">
      <c r="A83" s="12" t="str">
        <f>CONCATENATE(Allocators!A98," ",Allocators!B98)</f>
        <v>DIST_METERS DISTPRI</v>
      </c>
      <c r="B83" s="8">
        <f>Allocators!D98</f>
        <v>0</v>
      </c>
      <c r="C83" s="8">
        <f>Allocators!E98</f>
        <v>0</v>
      </c>
      <c r="D83" s="8">
        <f>Allocators!F98</f>
        <v>0</v>
      </c>
      <c r="E83" s="8">
        <f>Allocators!G98</f>
        <v>0</v>
      </c>
      <c r="F83" s="8">
        <f>Allocators!H98</f>
        <v>0</v>
      </c>
      <c r="G83" s="8">
        <f>Allocators!I98</f>
        <v>0</v>
      </c>
      <c r="H83" s="8">
        <f>Allocators!J98</f>
        <v>0</v>
      </c>
      <c r="I83" s="8">
        <f>Allocators!K98</f>
        <v>0</v>
      </c>
      <c r="J83" s="8">
        <f>Allocators!L98</f>
        <v>0</v>
      </c>
      <c r="K83" s="8">
        <f>Allocators!M98</f>
        <v>0</v>
      </c>
      <c r="L83" s="8">
        <f>Allocators!N98</f>
        <v>0</v>
      </c>
      <c r="M83" s="8">
        <f>Allocators!O98</f>
        <v>0</v>
      </c>
      <c r="N83" s="8">
        <f>Allocators!P98</f>
        <v>0</v>
      </c>
      <c r="O83" s="8">
        <f>Allocators!Q98</f>
        <v>0</v>
      </c>
      <c r="P83" s="8">
        <f>Allocators!R98</f>
        <v>0</v>
      </c>
      <c r="Q83" s="8">
        <f>Allocators!S98</f>
        <v>0</v>
      </c>
      <c r="R83" s="8">
        <f>Allocators!T98</f>
        <v>0</v>
      </c>
      <c r="S83" s="8">
        <f>Allocators!U98</f>
        <v>0</v>
      </c>
      <c r="T83" s="8">
        <f>Allocators!V98</f>
        <v>0</v>
      </c>
      <c r="U83" s="8">
        <f>Allocators!W98</f>
        <v>0</v>
      </c>
    </row>
    <row r="84" spans="1:21">
      <c r="A84" s="12" t="str">
        <f>CONCATENATE(Allocators!A99," ",Allocators!B99)</f>
        <v>DIST_METERS DISTSEC</v>
      </c>
      <c r="B84" s="8">
        <f>Allocators!D99</f>
        <v>0</v>
      </c>
      <c r="C84" s="8">
        <f>Allocators!E99</f>
        <v>0</v>
      </c>
      <c r="D84" s="8">
        <f>Allocators!F99</f>
        <v>0</v>
      </c>
      <c r="E84" s="8">
        <f>Allocators!G99</f>
        <v>0</v>
      </c>
      <c r="F84" s="8">
        <f>Allocators!H99</f>
        <v>0</v>
      </c>
      <c r="G84" s="8">
        <f>Allocators!I99</f>
        <v>0</v>
      </c>
      <c r="H84" s="8">
        <f>Allocators!J99</f>
        <v>0</v>
      </c>
      <c r="I84" s="8">
        <f>Allocators!K99</f>
        <v>0</v>
      </c>
      <c r="J84" s="8">
        <f>Allocators!L99</f>
        <v>0</v>
      </c>
      <c r="K84" s="8">
        <f>Allocators!M99</f>
        <v>0</v>
      </c>
      <c r="L84" s="8">
        <f>Allocators!N99</f>
        <v>0</v>
      </c>
      <c r="M84" s="8">
        <f>Allocators!O99</f>
        <v>0</v>
      </c>
      <c r="N84" s="8">
        <f>Allocators!P99</f>
        <v>0</v>
      </c>
      <c r="O84" s="8">
        <f>Allocators!Q99</f>
        <v>0</v>
      </c>
      <c r="P84" s="8">
        <f>Allocators!R99</f>
        <v>0</v>
      </c>
      <c r="Q84" s="8">
        <f>Allocators!S99</f>
        <v>0</v>
      </c>
      <c r="R84" s="8">
        <f>Allocators!T99</f>
        <v>0</v>
      </c>
      <c r="S84" s="8">
        <f>Allocators!U99</f>
        <v>0</v>
      </c>
      <c r="T84" s="8">
        <f>Allocators!V99</f>
        <v>0</v>
      </c>
      <c r="U84" s="8">
        <f>Allocators!W99</f>
        <v>0</v>
      </c>
    </row>
    <row r="85" spans="1:21">
      <c r="A85" s="12" t="str">
        <f>CONCATENATE(Allocators!A100," ",Allocators!B100)</f>
        <v>DIST_METERS ENERGY</v>
      </c>
      <c r="B85" s="8">
        <f>Allocators!D100</f>
        <v>0</v>
      </c>
      <c r="C85" s="8">
        <f>Allocators!E100</f>
        <v>0</v>
      </c>
      <c r="D85" s="8">
        <f>Allocators!F100</f>
        <v>0</v>
      </c>
      <c r="E85" s="8">
        <f>Allocators!G100</f>
        <v>0</v>
      </c>
      <c r="F85" s="8">
        <f>Allocators!H100</f>
        <v>0</v>
      </c>
      <c r="G85" s="8">
        <f>Allocators!I100</f>
        <v>0</v>
      </c>
      <c r="H85" s="8">
        <f>Allocators!J100</f>
        <v>0</v>
      </c>
      <c r="I85" s="8">
        <f>Allocators!K100</f>
        <v>0</v>
      </c>
      <c r="J85" s="8">
        <f>Allocators!L100</f>
        <v>0</v>
      </c>
      <c r="K85" s="8">
        <f>Allocators!M100</f>
        <v>0</v>
      </c>
      <c r="L85" s="8">
        <f>Allocators!N100</f>
        <v>0</v>
      </c>
      <c r="M85" s="8">
        <f>Allocators!O100</f>
        <v>0</v>
      </c>
      <c r="N85" s="8">
        <f>Allocators!P100</f>
        <v>0</v>
      </c>
      <c r="O85" s="8">
        <f>Allocators!Q100</f>
        <v>0</v>
      </c>
      <c r="P85" s="8">
        <f>Allocators!R100</f>
        <v>0</v>
      </c>
      <c r="Q85" s="8">
        <f>Allocators!S100</f>
        <v>0</v>
      </c>
      <c r="R85" s="8">
        <f>Allocators!T100</f>
        <v>0</v>
      </c>
      <c r="S85" s="8">
        <f>Allocators!U100</f>
        <v>0</v>
      </c>
      <c r="T85" s="8">
        <f>Allocators!V100</f>
        <v>0</v>
      </c>
      <c r="U85" s="8">
        <f>Allocators!W100</f>
        <v>0</v>
      </c>
    </row>
    <row r="86" spans="1:21">
      <c r="A86" s="12" t="str">
        <f>CONCATENATE(Allocators!A101," ",Allocators!B101)</f>
        <v>DIST_METERS CUSTOMER</v>
      </c>
      <c r="B86" s="8">
        <f>Allocators!D101</f>
        <v>1</v>
      </c>
      <c r="C86" s="8">
        <f>Allocators!E101</f>
        <v>0.44728248495200373</v>
      </c>
      <c r="D86" s="8">
        <f>Allocators!F101</f>
        <v>9.0063855411833931E-5</v>
      </c>
      <c r="E86" s="8">
        <f>Allocators!G101</f>
        <v>1.4344855624519282E-4</v>
      </c>
      <c r="F86" s="8">
        <f>Allocators!H101</f>
        <v>0.3372177594916605</v>
      </c>
      <c r="G86" s="8">
        <f>Allocators!I101</f>
        <v>4.8476766415217525E-2</v>
      </c>
      <c r="H86" s="8">
        <f>Allocators!J101</f>
        <v>8.1657588135760281E-3</v>
      </c>
      <c r="I86" s="8">
        <f>Allocators!K101</f>
        <v>5.1653836166852804E-2</v>
      </c>
      <c r="J86" s="8">
        <f>Allocators!L101</f>
        <v>1.7052458883136869E-2</v>
      </c>
      <c r="K86" s="8">
        <f>Allocators!M101</f>
        <v>2.008284091559601E-2</v>
      </c>
      <c r="L86" s="8">
        <f>Allocators!N101</f>
        <v>2.5103205277154719E-3</v>
      </c>
      <c r="M86" s="8">
        <f>Allocators!O101</f>
        <v>3.2201017975202204E-4</v>
      </c>
      <c r="N86" s="8">
        <f>Allocators!P101</f>
        <v>1.2091245522708851E-2</v>
      </c>
      <c r="O86" s="8">
        <f>Allocators!Q101</f>
        <v>3.3758251088129396E-2</v>
      </c>
      <c r="P86" s="8">
        <f>Allocators!R101</f>
        <v>1.0041251367098308E-2</v>
      </c>
      <c r="Q86" s="8">
        <f>Allocators!S101</f>
        <v>9.8530380464527199E-3</v>
      </c>
      <c r="R86" s="8">
        <f>Allocators!T101</f>
        <v>2.2280005467470914E-4</v>
      </c>
      <c r="S86" s="8">
        <f>Allocators!U101</f>
        <v>1.035665163768032E-3</v>
      </c>
      <c r="T86" s="8">
        <f>Allocators!V101</f>
        <v>0</v>
      </c>
      <c r="U86" s="8">
        <f>Allocators!W101</f>
        <v>0</v>
      </c>
    </row>
    <row r="87" spans="1:21">
      <c r="A87" s="12" t="str">
        <f>CONCATENATE(Allocators!A102," ",Allocators!B102)</f>
        <v>DIST_METERS TOTAL</v>
      </c>
      <c r="B87" s="8">
        <f>Allocators!D102</f>
        <v>1</v>
      </c>
      <c r="C87" s="8">
        <f>Allocators!E102</f>
        <v>0.44728248495200373</v>
      </c>
      <c r="D87" s="8">
        <f>Allocators!F102</f>
        <v>9.0063855411833931E-5</v>
      </c>
      <c r="E87" s="8">
        <f>Allocators!G102</f>
        <v>1.4344855624519282E-4</v>
      </c>
      <c r="F87" s="8">
        <f>Allocators!H102</f>
        <v>0.3372177594916605</v>
      </c>
      <c r="G87" s="8">
        <f>Allocators!I102</f>
        <v>4.8476766415217525E-2</v>
      </c>
      <c r="H87" s="8">
        <f>Allocators!J102</f>
        <v>8.1657588135760281E-3</v>
      </c>
      <c r="I87" s="8">
        <f>Allocators!K102</f>
        <v>5.1653836166852804E-2</v>
      </c>
      <c r="J87" s="8">
        <f>Allocators!L102</f>
        <v>1.7052458883136869E-2</v>
      </c>
      <c r="K87" s="8">
        <f>Allocators!M102</f>
        <v>2.008284091559601E-2</v>
      </c>
      <c r="L87" s="8">
        <f>Allocators!N102</f>
        <v>2.5103205277154719E-3</v>
      </c>
      <c r="M87" s="8">
        <f>Allocators!O102</f>
        <v>3.2201017975202204E-4</v>
      </c>
      <c r="N87" s="8">
        <f>Allocators!P102</f>
        <v>1.2091245522708851E-2</v>
      </c>
      <c r="O87" s="8">
        <f>Allocators!Q102</f>
        <v>3.3758251088129396E-2</v>
      </c>
      <c r="P87" s="8">
        <f>Allocators!R102</f>
        <v>1.0041251367098308E-2</v>
      </c>
      <c r="Q87" s="8">
        <f>Allocators!S102</f>
        <v>9.8530380464527199E-3</v>
      </c>
      <c r="R87" s="8">
        <f>Allocators!T102</f>
        <v>2.2280005467470914E-4</v>
      </c>
      <c r="S87" s="8">
        <f>Allocators!U102</f>
        <v>1.035665163768032E-3</v>
      </c>
      <c r="T87" s="8">
        <f>Allocators!V102</f>
        <v>0</v>
      </c>
      <c r="U87" s="8">
        <f>Allocators!W102</f>
        <v>0</v>
      </c>
    </row>
    <row r="88" spans="1:21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</row>
    <row r="89" spans="1:21">
      <c r="A89" s="12" t="str">
        <f>CONCATENATE(Allocators!A248," ",Allocators!B248)</f>
        <v>DIST_OHLINES PRODUCTION</v>
      </c>
      <c r="B89" s="8">
        <f>Allocators!D248</f>
        <v>0</v>
      </c>
      <c r="C89" s="8">
        <f>Allocators!E248</f>
        <v>0</v>
      </c>
      <c r="D89" s="8">
        <f>Allocators!F248</f>
        <v>0</v>
      </c>
      <c r="E89" s="8">
        <f>Allocators!G248</f>
        <v>0</v>
      </c>
      <c r="F89" s="8">
        <f>Allocators!H248</f>
        <v>0</v>
      </c>
      <c r="G89" s="8">
        <f>Allocators!I248</f>
        <v>0</v>
      </c>
      <c r="H89" s="8">
        <f>Allocators!J248</f>
        <v>0</v>
      </c>
      <c r="I89" s="8">
        <f>Allocators!K248</f>
        <v>0</v>
      </c>
      <c r="J89" s="8">
        <f>Allocators!L248</f>
        <v>0</v>
      </c>
      <c r="K89" s="8">
        <f>Allocators!M248</f>
        <v>0</v>
      </c>
      <c r="L89" s="8">
        <f>Allocators!N248</f>
        <v>0</v>
      </c>
      <c r="M89" s="8">
        <f>Allocators!O248</f>
        <v>0</v>
      </c>
      <c r="N89" s="8">
        <f>Allocators!P248</f>
        <v>0</v>
      </c>
      <c r="O89" s="8">
        <f>Allocators!Q248</f>
        <v>0</v>
      </c>
      <c r="P89" s="8">
        <f>Allocators!R248</f>
        <v>0</v>
      </c>
      <c r="Q89" s="8">
        <f>Allocators!S248</f>
        <v>0</v>
      </c>
      <c r="R89" s="8">
        <f>Allocators!T248</f>
        <v>0</v>
      </c>
      <c r="S89" s="8">
        <f>Allocators!U248</f>
        <v>0</v>
      </c>
      <c r="T89" s="8">
        <f>Allocators!V248</f>
        <v>0</v>
      </c>
      <c r="U89" s="8">
        <f>Allocators!W248</f>
        <v>0</v>
      </c>
    </row>
    <row r="90" spans="1:21">
      <c r="A90" s="12" t="str">
        <f>CONCATENATE(Allocators!A249," ",Allocators!B249)</f>
        <v>DIST_OHLINES BULKTRAN</v>
      </c>
      <c r="B90" s="8">
        <f>Allocators!D249</f>
        <v>0</v>
      </c>
      <c r="C90" s="8">
        <f>Allocators!E249</f>
        <v>0</v>
      </c>
      <c r="D90" s="8">
        <f>Allocators!F249</f>
        <v>0</v>
      </c>
      <c r="E90" s="8">
        <f>Allocators!G249</f>
        <v>0</v>
      </c>
      <c r="F90" s="8">
        <f>Allocators!H249</f>
        <v>0</v>
      </c>
      <c r="G90" s="8">
        <f>Allocators!I249</f>
        <v>0</v>
      </c>
      <c r="H90" s="8">
        <f>Allocators!J249</f>
        <v>0</v>
      </c>
      <c r="I90" s="8">
        <f>Allocators!K249</f>
        <v>0</v>
      </c>
      <c r="J90" s="8">
        <f>Allocators!L249</f>
        <v>0</v>
      </c>
      <c r="K90" s="8">
        <f>Allocators!M249</f>
        <v>0</v>
      </c>
      <c r="L90" s="8">
        <f>Allocators!N249</f>
        <v>0</v>
      </c>
      <c r="M90" s="8">
        <f>Allocators!O249</f>
        <v>0</v>
      </c>
      <c r="N90" s="8">
        <f>Allocators!P249</f>
        <v>0</v>
      </c>
      <c r="O90" s="8">
        <f>Allocators!Q249</f>
        <v>0</v>
      </c>
      <c r="P90" s="8">
        <f>Allocators!R249</f>
        <v>0</v>
      </c>
      <c r="Q90" s="8">
        <f>Allocators!S249</f>
        <v>0</v>
      </c>
      <c r="R90" s="8">
        <f>Allocators!T249</f>
        <v>0</v>
      </c>
      <c r="S90" s="8">
        <f>Allocators!U249</f>
        <v>0</v>
      </c>
      <c r="T90" s="8">
        <f>Allocators!V249</f>
        <v>0</v>
      </c>
      <c r="U90" s="8">
        <f>Allocators!W249</f>
        <v>0</v>
      </c>
    </row>
    <row r="91" spans="1:21">
      <c r="A91" s="12" t="str">
        <f>CONCATENATE(Allocators!A250," ",Allocators!B250)</f>
        <v>DIST_OHLINES SUBTRAN</v>
      </c>
      <c r="B91" s="8">
        <f>Allocators!D250</f>
        <v>0</v>
      </c>
      <c r="C91" s="8">
        <f>Allocators!E250</f>
        <v>0</v>
      </c>
      <c r="D91" s="8">
        <f>Allocators!F250</f>
        <v>0</v>
      </c>
      <c r="E91" s="8">
        <f>Allocators!G250</f>
        <v>0</v>
      </c>
      <c r="F91" s="8">
        <f>Allocators!H250</f>
        <v>0</v>
      </c>
      <c r="G91" s="8">
        <f>Allocators!I250</f>
        <v>0</v>
      </c>
      <c r="H91" s="8">
        <f>Allocators!J250</f>
        <v>0</v>
      </c>
      <c r="I91" s="8">
        <f>Allocators!K250</f>
        <v>0</v>
      </c>
      <c r="J91" s="8">
        <f>Allocators!L250</f>
        <v>0</v>
      </c>
      <c r="K91" s="8">
        <f>Allocators!M250</f>
        <v>0</v>
      </c>
      <c r="L91" s="8">
        <f>Allocators!N250</f>
        <v>0</v>
      </c>
      <c r="M91" s="8">
        <f>Allocators!O250</f>
        <v>0</v>
      </c>
      <c r="N91" s="8">
        <f>Allocators!P250</f>
        <v>0</v>
      </c>
      <c r="O91" s="8">
        <f>Allocators!Q250</f>
        <v>0</v>
      </c>
      <c r="P91" s="8">
        <f>Allocators!R250</f>
        <v>0</v>
      </c>
      <c r="Q91" s="8">
        <f>Allocators!S250</f>
        <v>0</v>
      </c>
      <c r="R91" s="8">
        <f>Allocators!T250</f>
        <v>0</v>
      </c>
      <c r="S91" s="8">
        <f>Allocators!U250</f>
        <v>0</v>
      </c>
      <c r="T91" s="8">
        <f>Allocators!V250</f>
        <v>0</v>
      </c>
      <c r="U91" s="8">
        <f>Allocators!W250</f>
        <v>0</v>
      </c>
    </row>
    <row r="92" spans="1:21">
      <c r="A92" s="12" t="str">
        <f>CONCATENATE(Allocators!A251," ",Allocators!B251)</f>
        <v>DIST_OHLINES DISTPRI</v>
      </c>
      <c r="B92" s="8">
        <f>Allocators!D251</f>
        <v>0.83623616876063411</v>
      </c>
      <c r="C92" s="8">
        <f>Allocators!E251</f>
        <v>0.5474834562506995</v>
      </c>
      <c r="D92" s="8">
        <f>Allocators!F251</f>
        <v>8.9897577445972125E-5</v>
      </c>
      <c r="E92" s="8">
        <f>Allocators!G251</f>
        <v>1.6633626818187244E-4</v>
      </c>
      <c r="F92" s="8">
        <f>Allocators!H251</f>
        <v>0.12809659670601023</v>
      </c>
      <c r="G92" s="8">
        <f>Allocators!I251</f>
        <v>1.7900133571802062E-3</v>
      </c>
      <c r="H92" s="8">
        <f>Allocators!J251</f>
        <v>0</v>
      </c>
      <c r="I92" s="8">
        <f>Allocators!K251</f>
        <v>7.4285870430980838E-2</v>
      </c>
      <c r="J92" s="8">
        <f>Allocators!L251</f>
        <v>1.3367324016248308E-2</v>
      </c>
      <c r="K92" s="8">
        <f>Allocators!M251</f>
        <v>0</v>
      </c>
      <c r="L92" s="8">
        <f>Allocators!N251</f>
        <v>0</v>
      </c>
      <c r="M92" s="8">
        <f>Allocators!O251</f>
        <v>3.3639234423536168E-3</v>
      </c>
      <c r="N92" s="8">
        <f>Allocators!P251</f>
        <v>4.6515871876344157E-2</v>
      </c>
      <c r="O92" s="8">
        <f>Allocators!Q251</f>
        <v>0</v>
      </c>
      <c r="P92" s="8">
        <f>Allocators!R251</f>
        <v>0</v>
      </c>
      <c r="Q92" s="8">
        <f>Allocators!S251</f>
        <v>2.039863251328573E-2</v>
      </c>
      <c r="R92" s="8">
        <f>Allocators!T251</f>
        <v>4.0943272338195464E-4</v>
      </c>
      <c r="S92" s="8">
        <f>Allocators!U251</f>
        <v>2.6881359852170238E-4</v>
      </c>
      <c r="T92" s="8">
        <f>Allocators!V251</f>
        <v>0</v>
      </c>
      <c r="U92" s="8">
        <f>Allocators!W251</f>
        <v>0</v>
      </c>
    </row>
    <row r="93" spans="1:21">
      <c r="A93" s="12" t="str">
        <f>CONCATENATE(Allocators!A252," ",Allocators!B252)</f>
        <v>DIST_OHLINES DISTSEC</v>
      </c>
      <c r="B93" s="8">
        <f>Allocators!D252</f>
        <v>0.16376383123936616</v>
      </c>
      <c r="C93" s="8">
        <f>Allocators!E252</f>
        <v>0.12149985255760977</v>
      </c>
      <c r="D93" s="8">
        <f>Allocators!F252</f>
        <v>3.0119187207096509E-5</v>
      </c>
      <c r="E93" s="8">
        <f>Allocators!G252</f>
        <v>3.9012647996593509E-5</v>
      </c>
      <c r="F93" s="8">
        <f>Allocators!H252</f>
        <v>2.4490338004208065E-2</v>
      </c>
      <c r="G93" s="8">
        <f>Allocators!I252</f>
        <v>0</v>
      </c>
      <c r="H93" s="8">
        <f>Allocators!J252</f>
        <v>0</v>
      </c>
      <c r="I93" s="8">
        <f>Allocators!K252</f>
        <v>1.2225425519151352E-2</v>
      </c>
      <c r="J93" s="8">
        <f>Allocators!L252</f>
        <v>0</v>
      </c>
      <c r="K93" s="8">
        <f>Allocators!M252</f>
        <v>0</v>
      </c>
      <c r="L93" s="8">
        <f>Allocators!N252</f>
        <v>0</v>
      </c>
      <c r="M93" s="8">
        <f>Allocators!O252</f>
        <v>4.5783536144330565E-4</v>
      </c>
      <c r="N93" s="8">
        <f>Allocators!P252</f>
        <v>0</v>
      </c>
      <c r="O93" s="8">
        <f>Allocators!Q252</f>
        <v>0</v>
      </c>
      <c r="P93" s="8">
        <f>Allocators!R252</f>
        <v>0</v>
      </c>
      <c r="Q93" s="8">
        <f>Allocators!S252</f>
        <v>3.4600305650231062E-3</v>
      </c>
      <c r="R93" s="8">
        <f>Allocators!T252</f>
        <v>0</v>
      </c>
      <c r="S93" s="8">
        <f>Allocators!U252</f>
        <v>4.0909919631686203E-5</v>
      </c>
      <c r="T93" s="8">
        <f>Allocators!V252</f>
        <v>1.2591954683155819E-3</v>
      </c>
      <c r="U93" s="8">
        <f>Allocators!W252</f>
        <v>2.6111200877963195E-4</v>
      </c>
    </row>
    <row r="94" spans="1:21">
      <c r="A94" s="12" t="str">
        <f>CONCATENATE(Allocators!A253," ",Allocators!B253)</f>
        <v>DIST_OHLINES ENERGY</v>
      </c>
      <c r="B94" s="8">
        <f>Allocators!D253</f>
        <v>0</v>
      </c>
      <c r="C94" s="8">
        <f>Allocators!E253</f>
        <v>0</v>
      </c>
      <c r="D94" s="8">
        <f>Allocators!F253</f>
        <v>0</v>
      </c>
      <c r="E94" s="8">
        <f>Allocators!G253</f>
        <v>0</v>
      </c>
      <c r="F94" s="8">
        <f>Allocators!H253</f>
        <v>0</v>
      </c>
      <c r="G94" s="8">
        <f>Allocators!I253</f>
        <v>0</v>
      </c>
      <c r="H94" s="8">
        <f>Allocators!J253</f>
        <v>0</v>
      </c>
      <c r="I94" s="8">
        <f>Allocators!K253</f>
        <v>0</v>
      </c>
      <c r="J94" s="8">
        <f>Allocators!L253</f>
        <v>0</v>
      </c>
      <c r="K94" s="8">
        <f>Allocators!M253</f>
        <v>0</v>
      </c>
      <c r="L94" s="8">
        <f>Allocators!N253</f>
        <v>0</v>
      </c>
      <c r="M94" s="8">
        <f>Allocators!O253</f>
        <v>0</v>
      </c>
      <c r="N94" s="8">
        <f>Allocators!P253</f>
        <v>0</v>
      </c>
      <c r="O94" s="8">
        <f>Allocators!Q253</f>
        <v>0</v>
      </c>
      <c r="P94" s="8">
        <f>Allocators!R253</f>
        <v>0</v>
      </c>
      <c r="Q94" s="8">
        <f>Allocators!S253</f>
        <v>0</v>
      </c>
      <c r="R94" s="8">
        <f>Allocators!T253</f>
        <v>0</v>
      </c>
      <c r="S94" s="8">
        <f>Allocators!U253</f>
        <v>0</v>
      </c>
      <c r="T94" s="8">
        <f>Allocators!V253</f>
        <v>0</v>
      </c>
      <c r="U94" s="8">
        <f>Allocators!W253</f>
        <v>0</v>
      </c>
    </row>
    <row r="95" spans="1:21">
      <c r="A95" s="12" t="str">
        <f>CONCATENATE(Allocators!A254," ",Allocators!B254)</f>
        <v>DIST_OHLINES CUSTOMER</v>
      </c>
      <c r="B95" s="8">
        <f>Allocators!D254</f>
        <v>0</v>
      </c>
      <c r="C95" s="8">
        <f>Allocators!E254</f>
        <v>0</v>
      </c>
      <c r="D95" s="8">
        <f>Allocators!F254</f>
        <v>0</v>
      </c>
      <c r="E95" s="8">
        <f>Allocators!G254</f>
        <v>0</v>
      </c>
      <c r="F95" s="8">
        <f>Allocators!H254</f>
        <v>0</v>
      </c>
      <c r="G95" s="8">
        <f>Allocators!I254</f>
        <v>0</v>
      </c>
      <c r="H95" s="8">
        <f>Allocators!J254</f>
        <v>0</v>
      </c>
      <c r="I95" s="8">
        <f>Allocators!K254</f>
        <v>0</v>
      </c>
      <c r="J95" s="8">
        <f>Allocators!L254</f>
        <v>0</v>
      </c>
      <c r="K95" s="8">
        <f>Allocators!M254</f>
        <v>0</v>
      </c>
      <c r="L95" s="8">
        <f>Allocators!N254</f>
        <v>0</v>
      </c>
      <c r="M95" s="8">
        <f>Allocators!O254</f>
        <v>0</v>
      </c>
      <c r="N95" s="8">
        <f>Allocators!P254</f>
        <v>0</v>
      </c>
      <c r="O95" s="8">
        <f>Allocators!Q254</f>
        <v>0</v>
      </c>
      <c r="P95" s="8">
        <f>Allocators!R254</f>
        <v>0</v>
      </c>
      <c r="Q95" s="8">
        <f>Allocators!S254</f>
        <v>0</v>
      </c>
      <c r="R95" s="8">
        <f>Allocators!T254</f>
        <v>0</v>
      </c>
      <c r="S95" s="8">
        <f>Allocators!U254</f>
        <v>0</v>
      </c>
      <c r="T95" s="8">
        <f>Allocators!V254</f>
        <v>0</v>
      </c>
      <c r="U95" s="8">
        <f>Allocators!W254</f>
        <v>0</v>
      </c>
    </row>
    <row r="96" spans="1:21">
      <c r="A96" s="12" t="str">
        <f>CONCATENATE(Allocators!A255," ",Allocators!B255)</f>
        <v>DIST_OHLINES TOTAL</v>
      </c>
      <c r="B96" s="8">
        <f>Allocators!D255</f>
        <v>1.0000000000000004</v>
      </c>
      <c r="C96" s="8">
        <f>Allocators!E255</f>
        <v>0.66898330880830925</v>
      </c>
      <c r="D96" s="8">
        <f>Allocators!F255</f>
        <v>1.2001676465306863E-4</v>
      </c>
      <c r="E96" s="8">
        <f>Allocators!G255</f>
        <v>2.0534891617846594E-4</v>
      </c>
      <c r="F96" s="8">
        <f>Allocators!H255</f>
        <v>0.15258693471021828</v>
      </c>
      <c r="G96" s="8">
        <f>Allocators!I255</f>
        <v>1.7900133571802062E-3</v>
      </c>
      <c r="H96" s="8">
        <f>Allocators!J255</f>
        <v>0</v>
      </c>
      <c r="I96" s="8">
        <f>Allocators!K255</f>
        <v>8.6511295950132183E-2</v>
      </c>
      <c r="J96" s="8">
        <f>Allocators!L255</f>
        <v>1.3367324016248308E-2</v>
      </c>
      <c r="K96" s="8">
        <f>Allocators!M255</f>
        <v>0</v>
      </c>
      <c r="L96" s="8">
        <f>Allocators!N255</f>
        <v>0</v>
      </c>
      <c r="M96" s="8">
        <f>Allocators!O255</f>
        <v>3.8217588037969224E-3</v>
      </c>
      <c r="N96" s="8">
        <f>Allocators!P255</f>
        <v>4.6515871876344157E-2</v>
      </c>
      <c r="O96" s="8">
        <f>Allocators!Q255</f>
        <v>0</v>
      </c>
      <c r="P96" s="8">
        <f>Allocators!R255</f>
        <v>0</v>
      </c>
      <c r="Q96" s="8">
        <f>Allocators!S255</f>
        <v>2.3858663078308837E-2</v>
      </c>
      <c r="R96" s="8">
        <f>Allocators!T255</f>
        <v>4.0943272338195464E-4</v>
      </c>
      <c r="S96" s="8">
        <f>Allocators!U255</f>
        <v>3.0972351815338861E-4</v>
      </c>
      <c r="T96" s="8">
        <f>Allocators!V255</f>
        <v>1.2591954683155819E-3</v>
      </c>
      <c r="U96" s="8">
        <f>Allocators!W255</f>
        <v>2.6111200877963195E-4</v>
      </c>
    </row>
    <row r="97" spans="1:21"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</row>
    <row r="98" spans="1:21">
      <c r="A98" s="12" t="str">
        <f>CONCATENATE(Allocators!A105," ",Allocators!B105)</f>
        <v>DIST_OL PRODUCTION</v>
      </c>
      <c r="B98" s="8">
        <f>Allocators!D105</f>
        <v>0</v>
      </c>
      <c r="C98" s="8">
        <f>Allocators!E105</f>
        <v>0</v>
      </c>
      <c r="D98" s="8">
        <f>Allocators!F105</f>
        <v>0</v>
      </c>
      <c r="E98" s="8">
        <f>Allocators!G105</f>
        <v>0</v>
      </c>
      <c r="F98" s="8">
        <f>Allocators!H105</f>
        <v>0</v>
      </c>
      <c r="G98" s="8">
        <f>Allocators!I105</f>
        <v>0</v>
      </c>
      <c r="H98" s="8">
        <f>Allocators!J105</f>
        <v>0</v>
      </c>
      <c r="I98" s="8">
        <f>Allocators!K105</f>
        <v>0</v>
      </c>
      <c r="J98" s="8">
        <f>Allocators!L105</f>
        <v>0</v>
      </c>
      <c r="K98" s="8">
        <f>Allocators!M105</f>
        <v>0</v>
      </c>
      <c r="L98" s="8">
        <f>Allocators!N105</f>
        <v>0</v>
      </c>
      <c r="M98" s="8">
        <f>Allocators!O105</f>
        <v>0</v>
      </c>
      <c r="N98" s="8">
        <f>Allocators!P105</f>
        <v>0</v>
      </c>
      <c r="O98" s="8">
        <f>Allocators!Q105</f>
        <v>0</v>
      </c>
      <c r="P98" s="8">
        <f>Allocators!R105</f>
        <v>0</v>
      </c>
      <c r="Q98" s="8">
        <f>Allocators!S105</f>
        <v>0</v>
      </c>
      <c r="R98" s="8">
        <f>Allocators!T105</f>
        <v>0</v>
      </c>
      <c r="S98" s="8">
        <f>Allocators!U105</f>
        <v>0</v>
      </c>
      <c r="T98" s="8">
        <f>Allocators!V105</f>
        <v>0</v>
      </c>
      <c r="U98" s="8">
        <f>Allocators!W105</f>
        <v>0</v>
      </c>
    </row>
    <row r="99" spans="1:21">
      <c r="A99" s="12" t="str">
        <f>CONCATENATE(Allocators!A106," ",Allocators!B106)</f>
        <v>DIST_OL BULKTRAN</v>
      </c>
      <c r="B99" s="8">
        <f>Allocators!D106</f>
        <v>0</v>
      </c>
      <c r="C99" s="8">
        <f>Allocators!E106</f>
        <v>0</v>
      </c>
      <c r="D99" s="8">
        <f>Allocators!F106</f>
        <v>0</v>
      </c>
      <c r="E99" s="8">
        <f>Allocators!G106</f>
        <v>0</v>
      </c>
      <c r="F99" s="8">
        <f>Allocators!H106</f>
        <v>0</v>
      </c>
      <c r="G99" s="8">
        <f>Allocators!I106</f>
        <v>0</v>
      </c>
      <c r="H99" s="8">
        <f>Allocators!J106</f>
        <v>0</v>
      </c>
      <c r="I99" s="8">
        <f>Allocators!K106</f>
        <v>0</v>
      </c>
      <c r="J99" s="8">
        <f>Allocators!L106</f>
        <v>0</v>
      </c>
      <c r="K99" s="8">
        <f>Allocators!M106</f>
        <v>0</v>
      </c>
      <c r="L99" s="8">
        <f>Allocators!N106</f>
        <v>0</v>
      </c>
      <c r="M99" s="8">
        <f>Allocators!O106</f>
        <v>0</v>
      </c>
      <c r="N99" s="8">
        <f>Allocators!P106</f>
        <v>0</v>
      </c>
      <c r="O99" s="8">
        <f>Allocators!Q106</f>
        <v>0</v>
      </c>
      <c r="P99" s="8">
        <f>Allocators!R106</f>
        <v>0</v>
      </c>
      <c r="Q99" s="8">
        <f>Allocators!S106</f>
        <v>0</v>
      </c>
      <c r="R99" s="8">
        <f>Allocators!T106</f>
        <v>0</v>
      </c>
      <c r="S99" s="8">
        <f>Allocators!U106</f>
        <v>0</v>
      </c>
      <c r="T99" s="8">
        <f>Allocators!V106</f>
        <v>0</v>
      </c>
      <c r="U99" s="8">
        <f>Allocators!W106</f>
        <v>0</v>
      </c>
    </row>
    <row r="100" spans="1:21">
      <c r="A100" s="12" t="str">
        <f>CONCATENATE(Allocators!A107," ",Allocators!B107)</f>
        <v>DIST_OL SUBTRAN</v>
      </c>
      <c r="B100" s="8">
        <f>Allocators!D107</f>
        <v>0</v>
      </c>
      <c r="C100" s="8">
        <f>Allocators!E107</f>
        <v>0</v>
      </c>
      <c r="D100" s="8">
        <f>Allocators!F107</f>
        <v>0</v>
      </c>
      <c r="E100" s="8">
        <f>Allocators!G107</f>
        <v>0</v>
      </c>
      <c r="F100" s="8">
        <f>Allocators!H107</f>
        <v>0</v>
      </c>
      <c r="G100" s="8">
        <f>Allocators!I107</f>
        <v>0</v>
      </c>
      <c r="H100" s="8">
        <f>Allocators!J107</f>
        <v>0</v>
      </c>
      <c r="I100" s="8">
        <f>Allocators!K107</f>
        <v>0</v>
      </c>
      <c r="J100" s="8">
        <f>Allocators!L107</f>
        <v>0</v>
      </c>
      <c r="K100" s="8">
        <f>Allocators!M107</f>
        <v>0</v>
      </c>
      <c r="L100" s="8">
        <f>Allocators!N107</f>
        <v>0</v>
      </c>
      <c r="M100" s="8">
        <f>Allocators!O107</f>
        <v>0</v>
      </c>
      <c r="N100" s="8">
        <f>Allocators!P107</f>
        <v>0</v>
      </c>
      <c r="O100" s="8">
        <f>Allocators!Q107</f>
        <v>0</v>
      </c>
      <c r="P100" s="8">
        <f>Allocators!R107</f>
        <v>0</v>
      </c>
      <c r="Q100" s="8">
        <f>Allocators!S107</f>
        <v>0</v>
      </c>
      <c r="R100" s="8">
        <f>Allocators!T107</f>
        <v>0</v>
      </c>
      <c r="S100" s="8">
        <f>Allocators!U107</f>
        <v>0</v>
      </c>
      <c r="T100" s="8">
        <f>Allocators!V107</f>
        <v>0</v>
      </c>
      <c r="U100" s="8">
        <f>Allocators!W107</f>
        <v>0</v>
      </c>
    </row>
    <row r="101" spans="1:21">
      <c r="A101" s="12" t="str">
        <f>CONCATENATE(Allocators!A108," ",Allocators!B108)</f>
        <v>DIST_OL DISTPRI</v>
      </c>
      <c r="B101" s="8">
        <f>Allocators!D108</f>
        <v>0</v>
      </c>
      <c r="C101" s="8">
        <f>Allocators!E108</f>
        <v>0</v>
      </c>
      <c r="D101" s="8">
        <f>Allocators!F108</f>
        <v>0</v>
      </c>
      <c r="E101" s="8">
        <f>Allocators!G108</f>
        <v>0</v>
      </c>
      <c r="F101" s="8">
        <f>Allocators!H108</f>
        <v>0</v>
      </c>
      <c r="G101" s="8">
        <f>Allocators!I108</f>
        <v>0</v>
      </c>
      <c r="H101" s="8">
        <f>Allocators!J108</f>
        <v>0</v>
      </c>
      <c r="I101" s="8">
        <f>Allocators!K108</f>
        <v>0</v>
      </c>
      <c r="J101" s="8">
        <f>Allocators!L108</f>
        <v>0</v>
      </c>
      <c r="K101" s="8">
        <f>Allocators!M108</f>
        <v>0</v>
      </c>
      <c r="L101" s="8">
        <f>Allocators!N108</f>
        <v>0</v>
      </c>
      <c r="M101" s="8">
        <f>Allocators!O108</f>
        <v>0</v>
      </c>
      <c r="N101" s="8">
        <f>Allocators!P108</f>
        <v>0</v>
      </c>
      <c r="O101" s="8">
        <f>Allocators!Q108</f>
        <v>0</v>
      </c>
      <c r="P101" s="8">
        <f>Allocators!R108</f>
        <v>0</v>
      </c>
      <c r="Q101" s="8">
        <f>Allocators!S108</f>
        <v>0</v>
      </c>
      <c r="R101" s="8">
        <f>Allocators!T108</f>
        <v>0</v>
      </c>
      <c r="S101" s="8">
        <f>Allocators!U108</f>
        <v>0</v>
      </c>
      <c r="T101" s="8">
        <f>Allocators!V108</f>
        <v>0</v>
      </c>
      <c r="U101" s="8">
        <f>Allocators!W108</f>
        <v>0</v>
      </c>
    </row>
    <row r="102" spans="1:21">
      <c r="A102" s="12" t="str">
        <f>CONCATENATE(Allocators!A109," ",Allocators!B109)</f>
        <v>DIST_OL DISTSEC</v>
      </c>
      <c r="B102" s="8">
        <f>Allocators!D109</f>
        <v>0</v>
      </c>
      <c r="C102" s="8">
        <f>Allocators!E109</f>
        <v>0</v>
      </c>
      <c r="D102" s="8">
        <f>Allocators!F109</f>
        <v>0</v>
      </c>
      <c r="E102" s="8">
        <f>Allocators!G109</f>
        <v>0</v>
      </c>
      <c r="F102" s="8">
        <f>Allocators!H109</f>
        <v>0</v>
      </c>
      <c r="G102" s="8">
        <f>Allocators!I109</f>
        <v>0</v>
      </c>
      <c r="H102" s="8">
        <f>Allocators!J109</f>
        <v>0</v>
      </c>
      <c r="I102" s="8">
        <f>Allocators!K109</f>
        <v>0</v>
      </c>
      <c r="J102" s="8">
        <f>Allocators!L109</f>
        <v>0</v>
      </c>
      <c r="K102" s="8">
        <f>Allocators!M109</f>
        <v>0</v>
      </c>
      <c r="L102" s="8">
        <f>Allocators!N109</f>
        <v>0</v>
      </c>
      <c r="M102" s="8">
        <f>Allocators!O109</f>
        <v>0</v>
      </c>
      <c r="N102" s="8">
        <f>Allocators!P109</f>
        <v>0</v>
      </c>
      <c r="O102" s="8">
        <f>Allocators!Q109</f>
        <v>0</v>
      </c>
      <c r="P102" s="8">
        <f>Allocators!R109</f>
        <v>0</v>
      </c>
      <c r="Q102" s="8">
        <f>Allocators!S109</f>
        <v>0</v>
      </c>
      <c r="R102" s="8">
        <f>Allocators!T109</f>
        <v>0</v>
      </c>
      <c r="S102" s="8">
        <f>Allocators!U109</f>
        <v>0</v>
      </c>
      <c r="T102" s="8">
        <f>Allocators!V109</f>
        <v>0</v>
      </c>
      <c r="U102" s="8">
        <f>Allocators!W109</f>
        <v>0</v>
      </c>
    </row>
    <row r="103" spans="1:21">
      <c r="A103" s="12" t="str">
        <f>CONCATENATE(Allocators!A110," ",Allocators!B110)</f>
        <v>DIST_OL ENERGY</v>
      </c>
      <c r="B103" s="8">
        <f>Allocators!D110</f>
        <v>0</v>
      </c>
      <c r="C103" s="8">
        <f>Allocators!E110</f>
        <v>0</v>
      </c>
      <c r="D103" s="8">
        <f>Allocators!F110</f>
        <v>0</v>
      </c>
      <c r="E103" s="8">
        <f>Allocators!G110</f>
        <v>0</v>
      </c>
      <c r="F103" s="8">
        <f>Allocators!H110</f>
        <v>0</v>
      </c>
      <c r="G103" s="8">
        <f>Allocators!I110</f>
        <v>0</v>
      </c>
      <c r="H103" s="8">
        <f>Allocators!J110</f>
        <v>0</v>
      </c>
      <c r="I103" s="8">
        <f>Allocators!K110</f>
        <v>0</v>
      </c>
      <c r="J103" s="8">
        <f>Allocators!L110</f>
        <v>0</v>
      </c>
      <c r="K103" s="8">
        <f>Allocators!M110</f>
        <v>0</v>
      </c>
      <c r="L103" s="8">
        <f>Allocators!N110</f>
        <v>0</v>
      </c>
      <c r="M103" s="8">
        <f>Allocators!O110</f>
        <v>0</v>
      </c>
      <c r="N103" s="8">
        <f>Allocators!P110</f>
        <v>0</v>
      </c>
      <c r="O103" s="8">
        <f>Allocators!Q110</f>
        <v>0</v>
      </c>
      <c r="P103" s="8">
        <f>Allocators!R110</f>
        <v>0</v>
      </c>
      <c r="Q103" s="8">
        <f>Allocators!S110</f>
        <v>0</v>
      </c>
      <c r="R103" s="8">
        <f>Allocators!T110</f>
        <v>0</v>
      </c>
      <c r="S103" s="8">
        <f>Allocators!U110</f>
        <v>0</v>
      </c>
      <c r="T103" s="8">
        <f>Allocators!V110</f>
        <v>0</v>
      </c>
      <c r="U103" s="8">
        <f>Allocators!W110</f>
        <v>0</v>
      </c>
    </row>
    <row r="104" spans="1:21">
      <c r="A104" s="12" t="str">
        <f>CONCATENATE(Allocators!A111," ",Allocators!B111)</f>
        <v>DIST_OL CUSTOMER</v>
      </c>
      <c r="B104" s="8">
        <f>Allocators!D111</f>
        <v>1</v>
      </c>
      <c r="C104" s="8">
        <f>Allocators!E111</f>
        <v>0</v>
      </c>
      <c r="D104" s="8">
        <f>Allocators!F111</f>
        <v>0</v>
      </c>
      <c r="E104" s="8">
        <f>Allocators!G111</f>
        <v>0</v>
      </c>
      <c r="F104" s="8">
        <f>Allocators!H111</f>
        <v>0</v>
      </c>
      <c r="G104" s="8">
        <f>Allocators!I111</f>
        <v>0</v>
      </c>
      <c r="H104" s="8">
        <f>Allocators!J111</f>
        <v>0</v>
      </c>
      <c r="I104" s="8">
        <f>Allocators!K111</f>
        <v>0</v>
      </c>
      <c r="J104" s="8">
        <f>Allocators!L111</f>
        <v>0</v>
      </c>
      <c r="K104" s="8">
        <f>Allocators!M111</f>
        <v>0</v>
      </c>
      <c r="L104" s="8">
        <f>Allocators!N111</f>
        <v>0</v>
      </c>
      <c r="M104" s="8">
        <f>Allocators!O111</f>
        <v>0</v>
      </c>
      <c r="N104" s="8">
        <f>Allocators!P111</f>
        <v>0</v>
      </c>
      <c r="O104" s="8">
        <f>Allocators!Q111</f>
        <v>0</v>
      </c>
      <c r="P104" s="8">
        <f>Allocators!R111</f>
        <v>0</v>
      </c>
      <c r="Q104" s="8">
        <f>Allocators!S111</f>
        <v>0</v>
      </c>
      <c r="R104" s="8">
        <f>Allocators!T111</f>
        <v>0</v>
      </c>
      <c r="S104" s="8">
        <f>Allocators!U111</f>
        <v>0</v>
      </c>
      <c r="T104" s="8">
        <f>Allocators!V111</f>
        <v>1</v>
      </c>
      <c r="U104" s="8">
        <f>Allocators!W111</f>
        <v>0</v>
      </c>
    </row>
    <row r="105" spans="1:21">
      <c r="A105" s="12" t="str">
        <f>CONCATENATE(Allocators!A112," ",Allocators!B112)</f>
        <v>DIST_OL TOTAL</v>
      </c>
      <c r="B105" s="8">
        <f>Allocators!D112</f>
        <v>1</v>
      </c>
      <c r="C105" s="8">
        <f>Allocators!E112</f>
        <v>0</v>
      </c>
      <c r="D105" s="8">
        <f>Allocators!F112</f>
        <v>0</v>
      </c>
      <c r="E105" s="8">
        <f>Allocators!G112</f>
        <v>0</v>
      </c>
      <c r="F105" s="8">
        <f>Allocators!H112</f>
        <v>0</v>
      </c>
      <c r="G105" s="8">
        <f>Allocators!I112</f>
        <v>0</v>
      </c>
      <c r="H105" s="8">
        <f>Allocators!J112</f>
        <v>0</v>
      </c>
      <c r="I105" s="8">
        <f>Allocators!K112</f>
        <v>0</v>
      </c>
      <c r="J105" s="8">
        <f>Allocators!L112</f>
        <v>0</v>
      </c>
      <c r="K105" s="8">
        <f>Allocators!M112</f>
        <v>0</v>
      </c>
      <c r="L105" s="8">
        <f>Allocators!N112</f>
        <v>0</v>
      </c>
      <c r="M105" s="8">
        <f>Allocators!O112</f>
        <v>0</v>
      </c>
      <c r="N105" s="8">
        <f>Allocators!P112</f>
        <v>0</v>
      </c>
      <c r="O105" s="8">
        <f>Allocators!Q112</f>
        <v>0</v>
      </c>
      <c r="P105" s="8">
        <f>Allocators!R112</f>
        <v>0</v>
      </c>
      <c r="Q105" s="8">
        <f>Allocators!S112</f>
        <v>0</v>
      </c>
      <c r="R105" s="8">
        <f>Allocators!T112</f>
        <v>0</v>
      </c>
      <c r="S105" s="8">
        <f>Allocators!U112</f>
        <v>0</v>
      </c>
      <c r="T105" s="8">
        <f>Allocators!V112</f>
        <v>1</v>
      </c>
      <c r="U105" s="8">
        <f>Allocators!W112</f>
        <v>0</v>
      </c>
    </row>
    <row r="106" spans="1:21"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</row>
    <row r="107" spans="1:21">
      <c r="A107" s="12" t="str">
        <f>CONCATENATE(Allocators!A75," ",Allocators!B75)</f>
        <v>DIST_PCUST PRODUCTION</v>
      </c>
      <c r="B107" s="8">
        <f>Allocators!D75</f>
        <v>0</v>
      </c>
      <c r="C107" s="8">
        <f>Allocators!E75</f>
        <v>0</v>
      </c>
      <c r="D107" s="8">
        <f>Allocators!F75</f>
        <v>0</v>
      </c>
      <c r="E107" s="8">
        <f>Allocators!G75</f>
        <v>0</v>
      </c>
      <c r="F107" s="8">
        <f>Allocators!H75</f>
        <v>0</v>
      </c>
      <c r="G107" s="8">
        <f>Allocators!I75</f>
        <v>0</v>
      </c>
      <c r="H107" s="8">
        <f>Allocators!J75</f>
        <v>0</v>
      </c>
      <c r="I107" s="8">
        <f>Allocators!K75</f>
        <v>0</v>
      </c>
      <c r="J107" s="8">
        <f>Allocators!L75</f>
        <v>0</v>
      </c>
      <c r="K107" s="8">
        <f>Allocators!M75</f>
        <v>0</v>
      </c>
      <c r="L107" s="8">
        <f>Allocators!N75</f>
        <v>0</v>
      </c>
      <c r="M107" s="8">
        <f>Allocators!O75</f>
        <v>0</v>
      </c>
      <c r="N107" s="8">
        <f>Allocators!P75</f>
        <v>0</v>
      </c>
      <c r="O107" s="8">
        <f>Allocators!Q75</f>
        <v>0</v>
      </c>
      <c r="P107" s="8">
        <f>Allocators!R75</f>
        <v>0</v>
      </c>
      <c r="Q107" s="8">
        <f>Allocators!S75</f>
        <v>0</v>
      </c>
      <c r="R107" s="8">
        <f>Allocators!T75</f>
        <v>0</v>
      </c>
      <c r="S107" s="8">
        <f>Allocators!U75</f>
        <v>0</v>
      </c>
      <c r="T107" s="8">
        <f>Allocators!V75</f>
        <v>0</v>
      </c>
      <c r="U107" s="8">
        <f>Allocators!W75</f>
        <v>0</v>
      </c>
    </row>
    <row r="108" spans="1:21">
      <c r="A108" s="12" t="str">
        <f>CONCATENATE(Allocators!A76," ",Allocators!B76)</f>
        <v>DIST_PCUST BULKTRAN</v>
      </c>
      <c r="B108" s="8">
        <f>Allocators!D76</f>
        <v>0</v>
      </c>
      <c r="C108" s="8">
        <f>Allocators!E76</f>
        <v>0</v>
      </c>
      <c r="D108" s="8">
        <f>Allocators!F76</f>
        <v>0</v>
      </c>
      <c r="E108" s="8">
        <f>Allocators!G76</f>
        <v>0</v>
      </c>
      <c r="F108" s="8">
        <f>Allocators!H76</f>
        <v>0</v>
      </c>
      <c r="G108" s="8">
        <f>Allocators!I76</f>
        <v>0</v>
      </c>
      <c r="H108" s="8">
        <f>Allocators!J76</f>
        <v>0</v>
      </c>
      <c r="I108" s="8">
        <f>Allocators!K76</f>
        <v>0</v>
      </c>
      <c r="J108" s="8">
        <f>Allocators!L76</f>
        <v>0</v>
      </c>
      <c r="K108" s="8">
        <f>Allocators!M76</f>
        <v>0</v>
      </c>
      <c r="L108" s="8">
        <f>Allocators!N76</f>
        <v>0</v>
      </c>
      <c r="M108" s="8">
        <f>Allocators!O76</f>
        <v>0</v>
      </c>
      <c r="N108" s="8">
        <f>Allocators!P76</f>
        <v>0</v>
      </c>
      <c r="O108" s="8">
        <f>Allocators!Q76</f>
        <v>0</v>
      </c>
      <c r="P108" s="8">
        <f>Allocators!R76</f>
        <v>0</v>
      </c>
      <c r="Q108" s="8">
        <f>Allocators!S76</f>
        <v>0</v>
      </c>
      <c r="R108" s="8">
        <f>Allocators!T76</f>
        <v>0</v>
      </c>
      <c r="S108" s="8">
        <f>Allocators!U76</f>
        <v>0</v>
      </c>
      <c r="T108" s="8">
        <f>Allocators!V76</f>
        <v>0</v>
      </c>
      <c r="U108" s="8">
        <f>Allocators!W76</f>
        <v>0</v>
      </c>
    </row>
    <row r="109" spans="1:21">
      <c r="A109" s="12" t="str">
        <f>CONCATENATE(Allocators!A77," ",Allocators!B77)</f>
        <v>DIST_PCUST SUBTRAN</v>
      </c>
      <c r="B109" s="8">
        <f>Allocators!D77</f>
        <v>0</v>
      </c>
      <c r="C109" s="8">
        <f>Allocators!E77</f>
        <v>0</v>
      </c>
      <c r="D109" s="8">
        <f>Allocators!F77</f>
        <v>0</v>
      </c>
      <c r="E109" s="8">
        <f>Allocators!G77</f>
        <v>0</v>
      </c>
      <c r="F109" s="8">
        <f>Allocators!H77</f>
        <v>0</v>
      </c>
      <c r="G109" s="8">
        <f>Allocators!I77</f>
        <v>0</v>
      </c>
      <c r="H109" s="8">
        <f>Allocators!J77</f>
        <v>0</v>
      </c>
      <c r="I109" s="8">
        <f>Allocators!K77</f>
        <v>0</v>
      </c>
      <c r="J109" s="8">
        <f>Allocators!L77</f>
        <v>0</v>
      </c>
      <c r="K109" s="8">
        <f>Allocators!M77</f>
        <v>0</v>
      </c>
      <c r="L109" s="8">
        <f>Allocators!N77</f>
        <v>0</v>
      </c>
      <c r="M109" s="8">
        <f>Allocators!O77</f>
        <v>0</v>
      </c>
      <c r="N109" s="8">
        <f>Allocators!P77</f>
        <v>0</v>
      </c>
      <c r="O109" s="8">
        <f>Allocators!Q77</f>
        <v>0</v>
      </c>
      <c r="P109" s="8">
        <f>Allocators!R77</f>
        <v>0</v>
      </c>
      <c r="Q109" s="8">
        <f>Allocators!S77</f>
        <v>0</v>
      </c>
      <c r="R109" s="8">
        <f>Allocators!T77</f>
        <v>0</v>
      </c>
      <c r="S109" s="8">
        <f>Allocators!U77</f>
        <v>0</v>
      </c>
      <c r="T109" s="8">
        <f>Allocators!V77</f>
        <v>0</v>
      </c>
      <c r="U109" s="8">
        <f>Allocators!W77</f>
        <v>0</v>
      </c>
    </row>
    <row r="110" spans="1:21">
      <c r="A110" s="12" t="str">
        <f>CONCATENATE(Allocators!A78," ",Allocators!B78)</f>
        <v>DIST_PCUST DISTPRI</v>
      </c>
      <c r="B110" s="8">
        <f>Allocators!D78</f>
        <v>0</v>
      </c>
      <c r="C110" s="8">
        <f>Allocators!E78</f>
        <v>0</v>
      </c>
      <c r="D110" s="8">
        <f>Allocators!F78</f>
        <v>0</v>
      </c>
      <c r="E110" s="8">
        <f>Allocators!G78</f>
        <v>0</v>
      </c>
      <c r="F110" s="8">
        <f>Allocators!H78</f>
        <v>0</v>
      </c>
      <c r="G110" s="8">
        <f>Allocators!I78</f>
        <v>0</v>
      </c>
      <c r="H110" s="8">
        <f>Allocators!J78</f>
        <v>0</v>
      </c>
      <c r="I110" s="8">
        <f>Allocators!K78</f>
        <v>0</v>
      </c>
      <c r="J110" s="8">
        <f>Allocators!L78</f>
        <v>0</v>
      </c>
      <c r="K110" s="8">
        <f>Allocators!M78</f>
        <v>0</v>
      </c>
      <c r="L110" s="8">
        <f>Allocators!N78</f>
        <v>0</v>
      </c>
      <c r="M110" s="8">
        <f>Allocators!O78</f>
        <v>0</v>
      </c>
      <c r="N110" s="8">
        <f>Allocators!P78</f>
        <v>0</v>
      </c>
      <c r="O110" s="8">
        <f>Allocators!Q78</f>
        <v>0</v>
      </c>
      <c r="P110" s="8">
        <f>Allocators!R78</f>
        <v>0</v>
      </c>
      <c r="Q110" s="8">
        <f>Allocators!S78</f>
        <v>0</v>
      </c>
      <c r="R110" s="8">
        <f>Allocators!T78</f>
        <v>0</v>
      </c>
      <c r="S110" s="8">
        <f>Allocators!U78</f>
        <v>0</v>
      </c>
      <c r="T110" s="8">
        <f>Allocators!V78</f>
        <v>0</v>
      </c>
      <c r="U110" s="8">
        <f>Allocators!W78</f>
        <v>0</v>
      </c>
    </row>
    <row r="111" spans="1:21">
      <c r="A111" s="12" t="str">
        <f>CONCATENATE(Allocators!A79," ",Allocators!B79)</f>
        <v>DIST_PCUST DISTSEC</v>
      </c>
      <c r="B111" s="8">
        <f>Allocators!D79</f>
        <v>0</v>
      </c>
      <c r="C111" s="8">
        <f>Allocators!E79</f>
        <v>0</v>
      </c>
      <c r="D111" s="8">
        <f>Allocators!F79</f>
        <v>0</v>
      </c>
      <c r="E111" s="8">
        <f>Allocators!G79</f>
        <v>0</v>
      </c>
      <c r="F111" s="8">
        <f>Allocators!H79</f>
        <v>0</v>
      </c>
      <c r="G111" s="8">
        <f>Allocators!I79</f>
        <v>0</v>
      </c>
      <c r="H111" s="8">
        <f>Allocators!J79</f>
        <v>0</v>
      </c>
      <c r="I111" s="8">
        <f>Allocators!K79</f>
        <v>0</v>
      </c>
      <c r="J111" s="8">
        <f>Allocators!L79</f>
        <v>0</v>
      </c>
      <c r="K111" s="8">
        <f>Allocators!M79</f>
        <v>0</v>
      </c>
      <c r="L111" s="8">
        <f>Allocators!N79</f>
        <v>0</v>
      </c>
      <c r="M111" s="8">
        <f>Allocators!O79</f>
        <v>0</v>
      </c>
      <c r="N111" s="8">
        <f>Allocators!P79</f>
        <v>0</v>
      </c>
      <c r="O111" s="8">
        <f>Allocators!Q79</f>
        <v>0</v>
      </c>
      <c r="P111" s="8">
        <f>Allocators!R79</f>
        <v>0</v>
      </c>
      <c r="Q111" s="8">
        <f>Allocators!S79</f>
        <v>0</v>
      </c>
      <c r="R111" s="8">
        <f>Allocators!T79</f>
        <v>0</v>
      </c>
      <c r="S111" s="8">
        <f>Allocators!U79</f>
        <v>0</v>
      </c>
      <c r="T111" s="8">
        <f>Allocators!V79</f>
        <v>0</v>
      </c>
      <c r="U111" s="8">
        <f>Allocators!W79</f>
        <v>0</v>
      </c>
    </row>
    <row r="112" spans="1:21">
      <c r="A112" s="12" t="str">
        <f>CONCATENATE(Allocators!A80," ",Allocators!B80)</f>
        <v>DIST_PCUST ENERGY</v>
      </c>
      <c r="B112" s="8">
        <f>Allocators!D80</f>
        <v>0</v>
      </c>
      <c r="C112" s="8">
        <f>Allocators!E80</f>
        <v>0</v>
      </c>
      <c r="D112" s="8">
        <f>Allocators!F80</f>
        <v>0</v>
      </c>
      <c r="E112" s="8">
        <f>Allocators!G80</f>
        <v>0</v>
      </c>
      <c r="F112" s="8">
        <f>Allocators!H80</f>
        <v>0</v>
      </c>
      <c r="G112" s="8">
        <f>Allocators!I80</f>
        <v>0</v>
      </c>
      <c r="H112" s="8">
        <f>Allocators!J80</f>
        <v>0</v>
      </c>
      <c r="I112" s="8">
        <f>Allocators!K80</f>
        <v>0</v>
      </c>
      <c r="J112" s="8">
        <f>Allocators!L80</f>
        <v>0</v>
      </c>
      <c r="K112" s="8">
        <f>Allocators!M80</f>
        <v>0</v>
      </c>
      <c r="L112" s="8">
        <f>Allocators!N80</f>
        <v>0</v>
      </c>
      <c r="M112" s="8">
        <f>Allocators!O80</f>
        <v>0</v>
      </c>
      <c r="N112" s="8">
        <f>Allocators!P80</f>
        <v>0</v>
      </c>
      <c r="O112" s="8">
        <f>Allocators!Q80</f>
        <v>0</v>
      </c>
      <c r="P112" s="8">
        <f>Allocators!R80</f>
        <v>0</v>
      </c>
      <c r="Q112" s="8">
        <f>Allocators!S80</f>
        <v>0</v>
      </c>
      <c r="R112" s="8">
        <f>Allocators!T80</f>
        <v>0</v>
      </c>
      <c r="S112" s="8">
        <f>Allocators!U80</f>
        <v>0</v>
      </c>
      <c r="T112" s="8">
        <f>Allocators!V80</f>
        <v>0</v>
      </c>
      <c r="U112" s="8">
        <f>Allocators!W80</f>
        <v>0</v>
      </c>
    </row>
    <row r="113" spans="1:21">
      <c r="A113" s="12" t="str">
        <f>CONCATENATE(Allocators!A81," ",Allocators!B81)</f>
        <v>DIST_PCUST CUSTOMER</v>
      </c>
      <c r="B113" s="8">
        <f>Allocators!D81</f>
        <v>0.99999999999999989</v>
      </c>
      <c r="C113" s="8">
        <f>Allocators!E81</f>
        <v>0.63708344250970672</v>
      </c>
      <c r="D113" s="8">
        <f>Allocators!F81</f>
        <v>1.2862961816059647E-4</v>
      </c>
      <c r="E113" s="8">
        <f>Allocators!G81</f>
        <v>3.8112479454991541E-5</v>
      </c>
      <c r="F113" s="8">
        <f>Allocators!H81</f>
        <v>0.14444629713441795</v>
      </c>
      <c r="G113" s="8">
        <f>Allocators!I81</f>
        <v>3.5730449489054572E-4</v>
      </c>
      <c r="H113" s="8">
        <f>Allocators!J81</f>
        <v>0</v>
      </c>
      <c r="I113" s="8">
        <f>Allocators!K81</f>
        <v>2.5821204830756769E-3</v>
      </c>
      <c r="J113" s="8">
        <f>Allocators!L81</f>
        <v>2.667873561849408E-4</v>
      </c>
      <c r="K113" s="8">
        <f>Allocators!M81</f>
        <v>0</v>
      </c>
      <c r="L113" s="8">
        <f>Allocators!N81</f>
        <v>0</v>
      </c>
      <c r="M113" s="8">
        <f>Allocators!O81</f>
        <v>2.3820299659369715E-5</v>
      </c>
      <c r="N113" s="8">
        <f>Allocators!P81</f>
        <v>2.0961863700245348E-4</v>
      </c>
      <c r="O113" s="8">
        <f>Allocators!Q81</f>
        <v>0</v>
      </c>
      <c r="P113" s="8">
        <f>Allocators!R81</f>
        <v>0</v>
      </c>
      <c r="Q113" s="8">
        <f>Allocators!S81</f>
        <v>7.2890116957671325E-4</v>
      </c>
      <c r="R113" s="8">
        <f>Allocators!T81</f>
        <v>4.7640599318739426E-6</v>
      </c>
      <c r="S113" s="8">
        <f>Allocators!U81</f>
        <v>4.2876539386865489E-5</v>
      </c>
      <c r="T113" s="8">
        <f>Allocators!V81</f>
        <v>0.21382530192229818</v>
      </c>
      <c r="U113" s="8">
        <f>Allocators!W81</f>
        <v>2.6202329625306685E-4</v>
      </c>
    </row>
    <row r="114" spans="1:21">
      <c r="A114" s="12" t="str">
        <f>CONCATENATE(Allocators!A82," ",Allocators!B82)</f>
        <v>DIST_PCUST TOTAL</v>
      </c>
      <c r="B114" s="8">
        <f>Allocators!D82</f>
        <v>0.99999999999999989</v>
      </c>
      <c r="C114" s="8">
        <f>Allocators!E82</f>
        <v>0.63708344250970672</v>
      </c>
      <c r="D114" s="8">
        <f>Allocators!F82</f>
        <v>1.2862961816059647E-4</v>
      </c>
      <c r="E114" s="8">
        <f>Allocators!G82</f>
        <v>3.8112479454991541E-5</v>
      </c>
      <c r="F114" s="8">
        <f>Allocators!H82</f>
        <v>0.14444629713441795</v>
      </c>
      <c r="G114" s="8">
        <f>Allocators!I82</f>
        <v>3.5730449489054572E-4</v>
      </c>
      <c r="H114" s="8">
        <f>Allocators!J82</f>
        <v>0</v>
      </c>
      <c r="I114" s="8">
        <f>Allocators!K82</f>
        <v>2.5821204830756769E-3</v>
      </c>
      <c r="J114" s="8">
        <f>Allocators!L82</f>
        <v>2.667873561849408E-4</v>
      </c>
      <c r="K114" s="8">
        <f>Allocators!M82</f>
        <v>0</v>
      </c>
      <c r="L114" s="8">
        <f>Allocators!N82</f>
        <v>0</v>
      </c>
      <c r="M114" s="8">
        <f>Allocators!O82</f>
        <v>2.3820299659369715E-5</v>
      </c>
      <c r="N114" s="8">
        <f>Allocators!P82</f>
        <v>2.0961863700245348E-4</v>
      </c>
      <c r="O114" s="8">
        <f>Allocators!Q82</f>
        <v>0</v>
      </c>
      <c r="P114" s="8">
        <f>Allocators!R82</f>
        <v>0</v>
      </c>
      <c r="Q114" s="8">
        <f>Allocators!S82</f>
        <v>7.2890116957671325E-4</v>
      </c>
      <c r="R114" s="8">
        <f>Allocators!T82</f>
        <v>4.7640599318739426E-6</v>
      </c>
      <c r="S114" s="8">
        <f>Allocators!U82</f>
        <v>4.2876539386865489E-5</v>
      </c>
      <c r="T114" s="8">
        <f>Allocators!V82</f>
        <v>0.21382530192229818</v>
      </c>
      <c r="U114" s="8">
        <f>Allocators!W82</f>
        <v>2.6202329625306685E-4</v>
      </c>
    </row>
    <row r="115" spans="1:21"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</row>
    <row r="116" spans="1:21">
      <c r="A116" s="12" t="str">
        <f>CONCATENATE(Allocators!A236," ",Allocators!B236)</f>
        <v>DIST_POLES PRODUCTION</v>
      </c>
      <c r="B116" s="8">
        <f>Allocators!D236</f>
        <v>0</v>
      </c>
      <c r="C116" s="8">
        <f>Allocators!E236</f>
        <v>0</v>
      </c>
      <c r="D116" s="8">
        <f>Allocators!F236</f>
        <v>0</v>
      </c>
      <c r="E116" s="8">
        <f>Allocators!G236</f>
        <v>0</v>
      </c>
      <c r="F116" s="8">
        <f>Allocators!H236</f>
        <v>0</v>
      </c>
      <c r="G116" s="8">
        <f>Allocators!I236</f>
        <v>0</v>
      </c>
      <c r="H116" s="8">
        <f>Allocators!J236</f>
        <v>0</v>
      </c>
      <c r="I116" s="8">
        <f>Allocators!K236</f>
        <v>0</v>
      </c>
      <c r="J116" s="8">
        <f>Allocators!L236</f>
        <v>0</v>
      </c>
      <c r="K116" s="8">
        <f>Allocators!M236</f>
        <v>0</v>
      </c>
      <c r="L116" s="8">
        <f>Allocators!N236</f>
        <v>0</v>
      </c>
      <c r="M116" s="8">
        <f>Allocators!O236</f>
        <v>0</v>
      </c>
      <c r="N116" s="8">
        <f>Allocators!P236</f>
        <v>0</v>
      </c>
      <c r="O116" s="8">
        <f>Allocators!Q236</f>
        <v>0</v>
      </c>
      <c r="P116" s="8">
        <f>Allocators!R236</f>
        <v>0</v>
      </c>
      <c r="Q116" s="8">
        <f>Allocators!S236</f>
        <v>0</v>
      </c>
      <c r="R116" s="8">
        <f>Allocators!T236</f>
        <v>0</v>
      </c>
      <c r="S116" s="8">
        <f>Allocators!U236</f>
        <v>0</v>
      </c>
      <c r="T116" s="8">
        <f>Allocators!V236</f>
        <v>0</v>
      </c>
      <c r="U116" s="8">
        <f>Allocators!W236</f>
        <v>0</v>
      </c>
    </row>
    <row r="117" spans="1:21">
      <c r="A117" s="12" t="str">
        <f>CONCATENATE(Allocators!A237," ",Allocators!B237)</f>
        <v>DIST_POLES BULKTRAN</v>
      </c>
      <c r="B117" s="8">
        <f>Allocators!D237</f>
        <v>0</v>
      </c>
      <c r="C117" s="8">
        <f>Allocators!E237</f>
        <v>0</v>
      </c>
      <c r="D117" s="8">
        <f>Allocators!F237</f>
        <v>0</v>
      </c>
      <c r="E117" s="8">
        <f>Allocators!G237</f>
        <v>0</v>
      </c>
      <c r="F117" s="8">
        <f>Allocators!H237</f>
        <v>0</v>
      </c>
      <c r="G117" s="8">
        <f>Allocators!I237</f>
        <v>0</v>
      </c>
      <c r="H117" s="8">
        <f>Allocators!J237</f>
        <v>0</v>
      </c>
      <c r="I117" s="8">
        <f>Allocators!K237</f>
        <v>0</v>
      </c>
      <c r="J117" s="8">
        <f>Allocators!L237</f>
        <v>0</v>
      </c>
      <c r="K117" s="8">
        <f>Allocators!M237</f>
        <v>0</v>
      </c>
      <c r="L117" s="8">
        <f>Allocators!N237</f>
        <v>0</v>
      </c>
      <c r="M117" s="8">
        <f>Allocators!O237</f>
        <v>0</v>
      </c>
      <c r="N117" s="8">
        <f>Allocators!P237</f>
        <v>0</v>
      </c>
      <c r="O117" s="8">
        <f>Allocators!Q237</f>
        <v>0</v>
      </c>
      <c r="P117" s="8">
        <f>Allocators!R237</f>
        <v>0</v>
      </c>
      <c r="Q117" s="8">
        <f>Allocators!S237</f>
        <v>0</v>
      </c>
      <c r="R117" s="8">
        <f>Allocators!T237</f>
        <v>0</v>
      </c>
      <c r="S117" s="8">
        <f>Allocators!U237</f>
        <v>0</v>
      </c>
      <c r="T117" s="8">
        <f>Allocators!V237</f>
        <v>0</v>
      </c>
      <c r="U117" s="8">
        <f>Allocators!W237</f>
        <v>0</v>
      </c>
    </row>
    <row r="118" spans="1:21">
      <c r="A118" s="12" t="str">
        <f>CONCATENATE(Allocators!A238," ",Allocators!B238)</f>
        <v>DIST_POLES SUBTRAN</v>
      </c>
      <c r="B118" s="8">
        <f>Allocators!D238</f>
        <v>0</v>
      </c>
      <c r="C118" s="8">
        <f>Allocators!E238</f>
        <v>0</v>
      </c>
      <c r="D118" s="8">
        <f>Allocators!F238</f>
        <v>0</v>
      </c>
      <c r="E118" s="8">
        <f>Allocators!G238</f>
        <v>0</v>
      </c>
      <c r="F118" s="8">
        <f>Allocators!H238</f>
        <v>0</v>
      </c>
      <c r="G118" s="8">
        <f>Allocators!I238</f>
        <v>0</v>
      </c>
      <c r="H118" s="8">
        <f>Allocators!J238</f>
        <v>0</v>
      </c>
      <c r="I118" s="8">
        <f>Allocators!K238</f>
        <v>0</v>
      </c>
      <c r="J118" s="8">
        <f>Allocators!L238</f>
        <v>0</v>
      </c>
      <c r="K118" s="8">
        <f>Allocators!M238</f>
        <v>0</v>
      </c>
      <c r="L118" s="8">
        <f>Allocators!N238</f>
        <v>0</v>
      </c>
      <c r="M118" s="8">
        <f>Allocators!O238</f>
        <v>0</v>
      </c>
      <c r="N118" s="8">
        <f>Allocators!P238</f>
        <v>0</v>
      </c>
      <c r="O118" s="8">
        <f>Allocators!Q238</f>
        <v>0</v>
      </c>
      <c r="P118" s="8">
        <f>Allocators!R238</f>
        <v>0</v>
      </c>
      <c r="Q118" s="8">
        <f>Allocators!S238</f>
        <v>0</v>
      </c>
      <c r="R118" s="8">
        <f>Allocators!T238</f>
        <v>0</v>
      </c>
      <c r="S118" s="8">
        <f>Allocators!U238</f>
        <v>0</v>
      </c>
      <c r="T118" s="8">
        <f>Allocators!V238</f>
        <v>0</v>
      </c>
      <c r="U118" s="8">
        <f>Allocators!W238</f>
        <v>0</v>
      </c>
    </row>
    <row r="119" spans="1:21">
      <c r="A119" s="12" t="str">
        <f>CONCATENATE(Allocators!A239," ",Allocators!B239)</f>
        <v>DIST_POLES DISTPRI</v>
      </c>
      <c r="B119" s="8">
        <f>Allocators!D239</f>
        <v>0.57249889117162911</v>
      </c>
      <c r="C119" s="8">
        <f>Allocators!E239</f>
        <v>0.37481477523612639</v>
      </c>
      <c r="D119" s="8">
        <f>Allocators!F239</f>
        <v>6.1545129629003747E-5</v>
      </c>
      <c r="E119" s="8">
        <f>Allocators!G239</f>
        <v>1.138761185573722E-4</v>
      </c>
      <c r="F119" s="8">
        <f>Allocators!H239</f>
        <v>8.7696708557510147E-2</v>
      </c>
      <c r="G119" s="8">
        <f>Allocators!I239</f>
        <v>1.2254679963040541E-3</v>
      </c>
      <c r="H119" s="8">
        <f>Allocators!J239</f>
        <v>0</v>
      </c>
      <c r="I119" s="8">
        <f>Allocators!K239</f>
        <v>5.0857138258545348E-2</v>
      </c>
      <c r="J119" s="8">
        <f>Allocators!L239</f>
        <v>9.1514556092162861E-3</v>
      </c>
      <c r="K119" s="8">
        <f>Allocators!M239</f>
        <v>0</v>
      </c>
      <c r="L119" s="8">
        <f>Allocators!N239</f>
        <v>0</v>
      </c>
      <c r="M119" s="8">
        <f>Allocators!O239</f>
        <v>2.3029886922828757E-3</v>
      </c>
      <c r="N119" s="8">
        <f>Allocators!P239</f>
        <v>3.1845411698176972E-2</v>
      </c>
      <c r="O119" s="8">
        <f>Allocators!Q239</f>
        <v>0</v>
      </c>
      <c r="P119" s="8">
        <f>Allocators!R239</f>
        <v>0</v>
      </c>
      <c r="Q119" s="8">
        <f>Allocators!S239</f>
        <v>1.3965187026748191E-2</v>
      </c>
      <c r="R119" s="8">
        <f>Allocators!T239</f>
        <v>2.8030332686153445E-4</v>
      </c>
      <c r="S119" s="8">
        <f>Allocators!U239</f>
        <v>1.8403352167081571E-4</v>
      </c>
      <c r="T119" s="8">
        <f>Allocators!V239</f>
        <v>0</v>
      </c>
      <c r="U119" s="8">
        <f>Allocators!W239</f>
        <v>0</v>
      </c>
    </row>
    <row r="120" spans="1:21">
      <c r="A120" s="12" t="str">
        <f>CONCATENATE(Allocators!A240," ",Allocators!B240)</f>
        <v>DIST_POLES DISTSEC</v>
      </c>
      <c r="B120" s="8">
        <f>Allocators!D240</f>
        <v>0.42750110882837222</v>
      </c>
      <c r="C120" s="8">
        <f>Allocators!E240</f>
        <v>0.31717212096083436</v>
      </c>
      <c r="D120" s="8">
        <f>Allocators!F240</f>
        <v>7.8625333998340785E-5</v>
      </c>
      <c r="E120" s="8">
        <f>Allocators!G240</f>
        <v>1.0184147592698471E-4</v>
      </c>
      <c r="F120" s="8">
        <f>Allocators!H240</f>
        <v>6.393137344886346E-2</v>
      </c>
      <c r="G120" s="8">
        <f>Allocators!I240</f>
        <v>0</v>
      </c>
      <c r="H120" s="8">
        <f>Allocators!J240</f>
        <v>0</v>
      </c>
      <c r="I120" s="8">
        <f>Allocators!K240</f>
        <v>3.1914146889350146E-2</v>
      </c>
      <c r="J120" s="8">
        <f>Allocators!L240</f>
        <v>0</v>
      </c>
      <c r="K120" s="8">
        <f>Allocators!M240</f>
        <v>0</v>
      </c>
      <c r="L120" s="8">
        <f>Allocators!N240</f>
        <v>0</v>
      </c>
      <c r="M120" s="8">
        <f>Allocators!O240</f>
        <v>1.1951669864865898E-3</v>
      </c>
      <c r="N120" s="8">
        <f>Allocators!P240</f>
        <v>0</v>
      </c>
      <c r="O120" s="8">
        <f>Allocators!Q240</f>
        <v>0</v>
      </c>
      <c r="P120" s="8">
        <f>Allocators!R240</f>
        <v>0</v>
      </c>
      <c r="Q120" s="8">
        <f>Allocators!S240</f>
        <v>9.032317404478683E-3</v>
      </c>
      <c r="R120" s="8">
        <f>Allocators!T240</f>
        <v>0</v>
      </c>
      <c r="S120" s="8">
        <f>Allocators!U240</f>
        <v>1.0679425287176208E-4</v>
      </c>
      <c r="T120" s="8">
        <f>Allocators!V240</f>
        <v>3.2870961485369321E-3</v>
      </c>
      <c r="U120" s="8">
        <f>Allocators!W240</f>
        <v>6.816259270249859E-4</v>
      </c>
    </row>
    <row r="121" spans="1:21">
      <c r="A121" s="12" t="str">
        <f>CONCATENATE(Allocators!A241," ",Allocators!B241)</f>
        <v>DIST_POLES ENERGY</v>
      </c>
      <c r="B121" s="8">
        <f>Allocators!D241</f>
        <v>0</v>
      </c>
      <c r="C121" s="8">
        <f>Allocators!E241</f>
        <v>0</v>
      </c>
      <c r="D121" s="8">
        <f>Allocators!F241</f>
        <v>0</v>
      </c>
      <c r="E121" s="8">
        <f>Allocators!G241</f>
        <v>0</v>
      </c>
      <c r="F121" s="8">
        <f>Allocators!H241</f>
        <v>0</v>
      </c>
      <c r="G121" s="8">
        <f>Allocators!I241</f>
        <v>0</v>
      </c>
      <c r="H121" s="8">
        <f>Allocators!J241</f>
        <v>0</v>
      </c>
      <c r="I121" s="8">
        <f>Allocators!K241</f>
        <v>0</v>
      </c>
      <c r="J121" s="8">
        <f>Allocators!L241</f>
        <v>0</v>
      </c>
      <c r="K121" s="8">
        <f>Allocators!M241</f>
        <v>0</v>
      </c>
      <c r="L121" s="8">
        <f>Allocators!N241</f>
        <v>0</v>
      </c>
      <c r="M121" s="8">
        <f>Allocators!O241</f>
        <v>0</v>
      </c>
      <c r="N121" s="8">
        <f>Allocators!P241</f>
        <v>0</v>
      </c>
      <c r="O121" s="8">
        <f>Allocators!Q241</f>
        <v>0</v>
      </c>
      <c r="P121" s="8">
        <f>Allocators!R241</f>
        <v>0</v>
      </c>
      <c r="Q121" s="8">
        <f>Allocators!S241</f>
        <v>0</v>
      </c>
      <c r="R121" s="8">
        <f>Allocators!T241</f>
        <v>0</v>
      </c>
      <c r="S121" s="8">
        <f>Allocators!U241</f>
        <v>0</v>
      </c>
      <c r="T121" s="8">
        <f>Allocators!V241</f>
        <v>0</v>
      </c>
      <c r="U121" s="8">
        <f>Allocators!W241</f>
        <v>0</v>
      </c>
    </row>
    <row r="122" spans="1:21">
      <c r="A122" s="12" t="str">
        <f>CONCATENATE(Allocators!A242," ",Allocators!B242)</f>
        <v>DIST_POLES CUSTOMER</v>
      </c>
      <c r="B122" s="8">
        <f>Allocators!D242</f>
        <v>0</v>
      </c>
      <c r="C122" s="8">
        <f>Allocators!E242</f>
        <v>0</v>
      </c>
      <c r="D122" s="8">
        <f>Allocators!F242</f>
        <v>0</v>
      </c>
      <c r="E122" s="8">
        <f>Allocators!G242</f>
        <v>0</v>
      </c>
      <c r="F122" s="8">
        <f>Allocators!H242</f>
        <v>0</v>
      </c>
      <c r="G122" s="8">
        <f>Allocators!I242</f>
        <v>0</v>
      </c>
      <c r="H122" s="8">
        <f>Allocators!J242</f>
        <v>0</v>
      </c>
      <c r="I122" s="8">
        <f>Allocators!K242</f>
        <v>0</v>
      </c>
      <c r="J122" s="8">
        <f>Allocators!L242</f>
        <v>0</v>
      </c>
      <c r="K122" s="8">
        <f>Allocators!M242</f>
        <v>0</v>
      </c>
      <c r="L122" s="8">
        <f>Allocators!N242</f>
        <v>0</v>
      </c>
      <c r="M122" s="8">
        <f>Allocators!O242</f>
        <v>0</v>
      </c>
      <c r="N122" s="8">
        <f>Allocators!P242</f>
        <v>0</v>
      </c>
      <c r="O122" s="8">
        <f>Allocators!Q242</f>
        <v>0</v>
      </c>
      <c r="P122" s="8">
        <f>Allocators!R242</f>
        <v>0</v>
      </c>
      <c r="Q122" s="8">
        <f>Allocators!S242</f>
        <v>0</v>
      </c>
      <c r="R122" s="8">
        <f>Allocators!T242</f>
        <v>0</v>
      </c>
      <c r="S122" s="8">
        <f>Allocators!U242</f>
        <v>0</v>
      </c>
      <c r="T122" s="8">
        <f>Allocators!V242</f>
        <v>0</v>
      </c>
      <c r="U122" s="8">
        <f>Allocators!W242</f>
        <v>0</v>
      </c>
    </row>
    <row r="123" spans="1:21">
      <c r="A123" s="12" t="str">
        <f>CONCATENATE(Allocators!A243," ",Allocators!B243)</f>
        <v>DIST_POLES TOTAL</v>
      </c>
      <c r="B123" s="8">
        <f>Allocators!D243</f>
        <v>1.0000000000000013</v>
      </c>
      <c r="C123" s="8">
        <f>Allocators!E243</f>
        <v>0.69198689619696074</v>
      </c>
      <c r="D123" s="8">
        <f>Allocators!F243</f>
        <v>1.4017046362734453E-4</v>
      </c>
      <c r="E123" s="8">
        <f>Allocators!G243</f>
        <v>2.1571759448435691E-4</v>
      </c>
      <c r="F123" s="8">
        <f>Allocators!H243</f>
        <v>0.15162808200637362</v>
      </c>
      <c r="G123" s="8">
        <f>Allocators!I243</f>
        <v>1.2254679963040541E-3</v>
      </c>
      <c r="H123" s="8">
        <f>Allocators!J243</f>
        <v>0</v>
      </c>
      <c r="I123" s="8">
        <f>Allocators!K243</f>
        <v>8.2771285147895501E-2</v>
      </c>
      <c r="J123" s="8">
        <f>Allocators!L243</f>
        <v>9.1514556092162861E-3</v>
      </c>
      <c r="K123" s="8">
        <f>Allocators!M243</f>
        <v>0</v>
      </c>
      <c r="L123" s="8">
        <f>Allocators!N243</f>
        <v>0</v>
      </c>
      <c r="M123" s="8">
        <f>Allocators!O243</f>
        <v>3.4981556787694653E-3</v>
      </c>
      <c r="N123" s="8">
        <f>Allocators!P243</f>
        <v>3.1845411698176972E-2</v>
      </c>
      <c r="O123" s="8">
        <f>Allocators!Q243</f>
        <v>0</v>
      </c>
      <c r="P123" s="8">
        <f>Allocators!R243</f>
        <v>0</v>
      </c>
      <c r="Q123" s="8">
        <f>Allocators!S243</f>
        <v>2.2997504431226876E-2</v>
      </c>
      <c r="R123" s="8">
        <f>Allocators!T243</f>
        <v>2.8030332686153445E-4</v>
      </c>
      <c r="S123" s="8">
        <f>Allocators!U243</f>
        <v>2.9082777454257777E-4</v>
      </c>
      <c r="T123" s="8">
        <f>Allocators!V243</f>
        <v>3.2870961485369321E-3</v>
      </c>
      <c r="U123" s="8">
        <f>Allocators!W243</f>
        <v>6.816259270249859E-4</v>
      </c>
    </row>
    <row r="124" spans="1:21"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</row>
    <row r="125" spans="1:21">
      <c r="A125" s="12" t="str">
        <f>CONCATENATE(Allocators!A85," ",Allocators!B85)</f>
        <v>DIST_SERV PRODUCTION</v>
      </c>
      <c r="B125" s="8">
        <f>Allocators!D85</f>
        <v>0</v>
      </c>
      <c r="C125" s="8">
        <f>Allocators!E85</f>
        <v>0</v>
      </c>
      <c r="D125" s="8">
        <f>Allocators!F85</f>
        <v>0</v>
      </c>
      <c r="E125" s="8">
        <f>Allocators!G85</f>
        <v>0</v>
      </c>
      <c r="F125" s="8">
        <f>Allocators!H85</f>
        <v>0</v>
      </c>
      <c r="G125" s="8">
        <f>Allocators!I85</f>
        <v>0</v>
      </c>
      <c r="H125" s="8">
        <f>Allocators!J85</f>
        <v>0</v>
      </c>
      <c r="I125" s="8">
        <f>Allocators!K85</f>
        <v>0</v>
      </c>
      <c r="J125" s="8">
        <f>Allocators!L85</f>
        <v>0</v>
      </c>
      <c r="K125" s="8">
        <f>Allocators!M85</f>
        <v>0</v>
      </c>
      <c r="L125" s="8">
        <f>Allocators!N85</f>
        <v>0</v>
      </c>
      <c r="M125" s="8">
        <f>Allocators!O85</f>
        <v>0</v>
      </c>
      <c r="N125" s="8">
        <f>Allocators!P85</f>
        <v>0</v>
      </c>
      <c r="O125" s="8">
        <f>Allocators!Q85</f>
        <v>0</v>
      </c>
      <c r="P125" s="8">
        <f>Allocators!R85</f>
        <v>0</v>
      </c>
      <c r="Q125" s="8">
        <f>Allocators!S85</f>
        <v>0</v>
      </c>
      <c r="R125" s="8">
        <f>Allocators!T85</f>
        <v>0</v>
      </c>
      <c r="S125" s="8">
        <f>Allocators!U85</f>
        <v>0</v>
      </c>
      <c r="T125" s="8">
        <f>Allocators!V85</f>
        <v>0</v>
      </c>
      <c r="U125" s="8">
        <f>Allocators!W85</f>
        <v>0</v>
      </c>
    </row>
    <row r="126" spans="1:21">
      <c r="A126" s="12" t="str">
        <f>CONCATENATE(Allocators!A86," ",Allocators!B86)</f>
        <v>DIST_SERV BULKTRAN</v>
      </c>
      <c r="B126" s="8">
        <f>Allocators!D86</f>
        <v>0</v>
      </c>
      <c r="C126" s="8">
        <f>Allocators!E86</f>
        <v>0</v>
      </c>
      <c r="D126" s="8">
        <f>Allocators!F86</f>
        <v>0</v>
      </c>
      <c r="E126" s="8">
        <f>Allocators!G86</f>
        <v>0</v>
      </c>
      <c r="F126" s="8">
        <f>Allocators!H86</f>
        <v>0</v>
      </c>
      <c r="G126" s="8">
        <f>Allocators!I86</f>
        <v>0</v>
      </c>
      <c r="H126" s="8">
        <f>Allocators!J86</f>
        <v>0</v>
      </c>
      <c r="I126" s="8">
        <f>Allocators!K86</f>
        <v>0</v>
      </c>
      <c r="J126" s="8">
        <f>Allocators!L86</f>
        <v>0</v>
      </c>
      <c r="K126" s="8">
        <f>Allocators!M86</f>
        <v>0</v>
      </c>
      <c r="L126" s="8">
        <f>Allocators!N86</f>
        <v>0</v>
      </c>
      <c r="M126" s="8">
        <f>Allocators!O86</f>
        <v>0</v>
      </c>
      <c r="N126" s="8">
        <f>Allocators!P86</f>
        <v>0</v>
      </c>
      <c r="O126" s="8">
        <f>Allocators!Q86</f>
        <v>0</v>
      </c>
      <c r="P126" s="8">
        <f>Allocators!R86</f>
        <v>0</v>
      </c>
      <c r="Q126" s="8">
        <f>Allocators!S86</f>
        <v>0</v>
      </c>
      <c r="R126" s="8">
        <f>Allocators!T86</f>
        <v>0</v>
      </c>
      <c r="S126" s="8">
        <f>Allocators!U86</f>
        <v>0</v>
      </c>
      <c r="T126" s="8">
        <f>Allocators!V86</f>
        <v>0</v>
      </c>
      <c r="U126" s="8">
        <f>Allocators!W86</f>
        <v>0</v>
      </c>
    </row>
    <row r="127" spans="1:21">
      <c r="A127" s="12" t="str">
        <f>CONCATENATE(Allocators!A87," ",Allocators!B87)</f>
        <v>DIST_SERV SUBTRAN</v>
      </c>
      <c r="B127" s="8">
        <f>Allocators!D87</f>
        <v>0</v>
      </c>
      <c r="C127" s="8">
        <f>Allocators!E87</f>
        <v>0</v>
      </c>
      <c r="D127" s="8">
        <f>Allocators!F87</f>
        <v>0</v>
      </c>
      <c r="E127" s="8">
        <f>Allocators!G87</f>
        <v>0</v>
      </c>
      <c r="F127" s="8">
        <f>Allocators!H87</f>
        <v>0</v>
      </c>
      <c r="G127" s="8">
        <f>Allocators!I87</f>
        <v>0</v>
      </c>
      <c r="H127" s="8">
        <f>Allocators!J87</f>
        <v>0</v>
      </c>
      <c r="I127" s="8">
        <f>Allocators!K87</f>
        <v>0</v>
      </c>
      <c r="J127" s="8">
        <f>Allocators!L87</f>
        <v>0</v>
      </c>
      <c r="K127" s="8">
        <f>Allocators!M87</f>
        <v>0</v>
      </c>
      <c r="L127" s="8">
        <f>Allocators!N87</f>
        <v>0</v>
      </c>
      <c r="M127" s="8">
        <f>Allocators!O87</f>
        <v>0</v>
      </c>
      <c r="N127" s="8">
        <f>Allocators!P87</f>
        <v>0</v>
      </c>
      <c r="O127" s="8">
        <f>Allocators!Q87</f>
        <v>0</v>
      </c>
      <c r="P127" s="8">
        <f>Allocators!R87</f>
        <v>0</v>
      </c>
      <c r="Q127" s="8">
        <f>Allocators!S87</f>
        <v>0</v>
      </c>
      <c r="R127" s="8">
        <f>Allocators!T87</f>
        <v>0</v>
      </c>
      <c r="S127" s="8">
        <f>Allocators!U87</f>
        <v>0</v>
      </c>
      <c r="T127" s="8">
        <f>Allocators!V87</f>
        <v>0</v>
      </c>
      <c r="U127" s="8">
        <f>Allocators!W87</f>
        <v>0</v>
      </c>
    </row>
    <row r="128" spans="1:21">
      <c r="A128" s="12" t="str">
        <f>CONCATENATE(Allocators!A88," ",Allocators!B88)</f>
        <v>DIST_SERV DISTPRI</v>
      </c>
      <c r="B128" s="8">
        <f>Allocators!D88</f>
        <v>0</v>
      </c>
      <c r="C128" s="8">
        <f>Allocators!E88</f>
        <v>0</v>
      </c>
      <c r="D128" s="8">
        <f>Allocators!F88</f>
        <v>0</v>
      </c>
      <c r="E128" s="8">
        <f>Allocators!G88</f>
        <v>0</v>
      </c>
      <c r="F128" s="8">
        <f>Allocators!H88</f>
        <v>0</v>
      </c>
      <c r="G128" s="8">
        <f>Allocators!I88</f>
        <v>0</v>
      </c>
      <c r="H128" s="8">
        <f>Allocators!J88</f>
        <v>0</v>
      </c>
      <c r="I128" s="8">
        <f>Allocators!K88</f>
        <v>0</v>
      </c>
      <c r="J128" s="8">
        <f>Allocators!L88</f>
        <v>0</v>
      </c>
      <c r="K128" s="8">
        <f>Allocators!M88</f>
        <v>0</v>
      </c>
      <c r="L128" s="8">
        <f>Allocators!N88</f>
        <v>0</v>
      </c>
      <c r="M128" s="8">
        <f>Allocators!O88</f>
        <v>0</v>
      </c>
      <c r="N128" s="8">
        <f>Allocators!P88</f>
        <v>0</v>
      </c>
      <c r="O128" s="8">
        <f>Allocators!Q88</f>
        <v>0</v>
      </c>
      <c r="P128" s="8">
        <f>Allocators!R88</f>
        <v>0</v>
      </c>
      <c r="Q128" s="8">
        <f>Allocators!S88</f>
        <v>0</v>
      </c>
      <c r="R128" s="8">
        <f>Allocators!T88</f>
        <v>0</v>
      </c>
      <c r="S128" s="8">
        <f>Allocators!U88</f>
        <v>0</v>
      </c>
      <c r="T128" s="8">
        <f>Allocators!V88</f>
        <v>0</v>
      </c>
      <c r="U128" s="8">
        <f>Allocators!W88</f>
        <v>0</v>
      </c>
    </row>
    <row r="129" spans="1:21">
      <c r="A129" s="12" t="str">
        <f>CONCATENATE(Allocators!A89," ",Allocators!B89)</f>
        <v>DIST_SERV DISTSEC</v>
      </c>
      <c r="B129" s="8">
        <f>Allocators!D89</f>
        <v>0</v>
      </c>
      <c r="C129" s="8">
        <f>Allocators!E89</f>
        <v>0</v>
      </c>
      <c r="D129" s="8">
        <f>Allocators!F89</f>
        <v>0</v>
      </c>
      <c r="E129" s="8">
        <f>Allocators!G89</f>
        <v>0</v>
      </c>
      <c r="F129" s="8">
        <f>Allocators!H89</f>
        <v>0</v>
      </c>
      <c r="G129" s="8">
        <f>Allocators!I89</f>
        <v>0</v>
      </c>
      <c r="H129" s="8">
        <f>Allocators!J89</f>
        <v>0</v>
      </c>
      <c r="I129" s="8">
        <f>Allocators!K89</f>
        <v>0</v>
      </c>
      <c r="J129" s="8">
        <f>Allocators!L89</f>
        <v>0</v>
      </c>
      <c r="K129" s="8">
        <f>Allocators!M89</f>
        <v>0</v>
      </c>
      <c r="L129" s="8">
        <f>Allocators!N89</f>
        <v>0</v>
      </c>
      <c r="M129" s="8">
        <f>Allocators!O89</f>
        <v>0</v>
      </c>
      <c r="N129" s="8">
        <f>Allocators!P89</f>
        <v>0</v>
      </c>
      <c r="O129" s="8">
        <f>Allocators!Q89</f>
        <v>0</v>
      </c>
      <c r="P129" s="8">
        <f>Allocators!R89</f>
        <v>0</v>
      </c>
      <c r="Q129" s="8">
        <f>Allocators!S89</f>
        <v>0</v>
      </c>
      <c r="R129" s="8">
        <f>Allocators!T89</f>
        <v>0</v>
      </c>
      <c r="S129" s="8">
        <f>Allocators!U89</f>
        <v>0</v>
      </c>
      <c r="T129" s="8">
        <f>Allocators!V89</f>
        <v>0</v>
      </c>
      <c r="U129" s="8">
        <f>Allocators!W89</f>
        <v>0</v>
      </c>
    </row>
    <row r="130" spans="1:21">
      <c r="A130" s="12" t="str">
        <f>CONCATENATE(Allocators!A90," ",Allocators!B90)</f>
        <v>DIST_SERV ENERGY</v>
      </c>
      <c r="B130" s="8">
        <f>Allocators!D90</f>
        <v>0</v>
      </c>
      <c r="C130" s="8">
        <f>Allocators!E90</f>
        <v>0</v>
      </c>
      <c r="D130" s="8">
        <f>Allocators!F90</f>
        <v>0</v>
      </c>
      <c r="E130" s="8">
        <f>Allocators!G90</f>
        <v>0</v>
      </c>
      <c r="F130" s="8">
        <f>Allocators!H90</f>
        <v>0</v>
      </c>
      <c r="G130" s="8">
        <f>Allocators!I90</f>
        <v>0</v>
      </c>
      <c r="H130" s="8">
        <f>Allocators!J90</f>
        <v>0</v>
      </c>
      <c r="I130" s="8">
        <f>Allocators!K90</f>
        <v>0</v>
      </c>
      <c r="J130" s="8">
        <f>Allocators!L90</f>
        <v>0</v>
      </c>
      <c r="K130" s="8">
        <f>Allocators!M90</f>
        <v>0</v>
      </c>
      <c r="L130" s="8">
        <f>Allocators!N90</f>
        <v>0</v>
      </c>
      <c r="M130" s="8">
        <f>Allocators!O90</f>
        <v>0</v>
      </c>
      <c r="N130" s="8">
        <f>Allocators!P90</f>
        <v>0</v>
      </c>
      <c r="O130" s="8">
        <f>Allocators!Q90</f>
        <v>0</v>
      </c>
      <c r="P130" s="8">
        <f>Allocators!R90</f>
        <v>0</v>
      </c>
      <c r="Q130" s="8">
        <f>Allocators!S90</f>
        <v>0</v>
      </c>
      <c r="R130" s="8">
        <f>Allocators!T90</f>
        <v>0</v>
      </c>
      <c r="S130" s="8">
        <f>Allocators!U90</f>
        <v>0</v>
      </c>
      <c r="T130" s="8">
        <f>Allocators!V90</f>
        <v>0</v>
      </c>
      <c r="U130" s="8">
        <f>Allocators!W90</f>
        <v>0</v>
      </c>
    </row>
    <row r="131" spans="1:21">
      <c r="A131" s="12" t="str">
        <f>CONCATENATE(Allocators!A91," ",Allocators!B91)</f>
        <v>DIST_SERV CUSTOMER</v>
      </c>
      <c r="B131" s="8">
        <f>Allocators!D91</f>
        <v>1.0000000000000002</v>
      </c>
      <c r="C131" s="8">
        <f>Allocators!E91</f>
        <v>0.63761806903194118</v>
      </c>
      <c r="D131" s="8">
        <f>Allocators!F91</f>
        <v>1.2873756132914381E-4</v>
      </c>
      <c r="E131" s="8">
        <f>Allocators!G91</f>
        <v>3.8144462616042607E-5</v>
      </c>
      <c r="F131" s="8">
        <f>Allocators!H91</f>
        <v>0.14456751331480147</v>
      </c>
      <c r="G131" s="8">
        <f>Allocators!I91</f>
        <v>0</v>
      </c>
      <c r="H131" s="8">
        <f>Allocators!J91</f>
        <v>0</v>
      </c>
      <c r="I131" s="8">
        <f>Allocators!K91</f>
        <v>2.5842873422368866E-3</v>
      </c>
      <c r="J131" s="8">
        <f>Allocators!L91</f>
        <v>0</v>
      </c>
      <c r="K131" s="8">
        <f>Allocators!M91</f>
        <v>0</v>
      </c>
      <c r="L131" s="8">
        <f>Allocators!N91</f>
        <v>0</v>
      </c>
      <c r="M131" s="8">
        <f>Allocators!O91</f>
        <v>2.3840289135026629E-5</v>
      </c>
      <c r="N131" s="8">
        <f>Allocators!P91</f>
        <v>0</v>
      </c>
      <c r="O131" s="8">
        <f>Allocators!Q91</f>
        <v>0</v>
      </c>
      <c r="P131" s="8">
        <f>Allocators!R91</f>
        <v>0</v>
      </c>
      <c r="Q131" s="8">
        <f>Allocators!S91</f>
        <v>7.2951284753181489E-4</v>
      </c>
      <c r="R131" s="8">
        <f>Allocators!T91</f>
        <v>0</v>
      </c>
      <c r="S131" s="8">
        <f>Allocators!U91</f>
        <v>4.2912520443047936E-5</v>
      </c>
      <c r="T131" s="8">
        <f>Allocators!V91</f>
        <v>0.21400473944948004</v>
      </c>
      <c r="U131" s="8">
        <f>Allocators!W91</f>
        <v>2.6224318048529295E-4</v>
      </c>
    </row>
    <row r="132" spans="1:21">
      <c r="A132" s="12" t="str">
        <f>CONCATENATE(Allocators!A92," ",Allocators!B92)</f>
        <v>DIST_SERV TOTAL</v>
      </c>
      <c r="B132" s="8">
        <f>Allocators!D92</f>
        <v>1.0000000000000002</v>
      </c>
      <c r="C132" s="8">
        <f>Allocators!E92</f>
        <v>0.63761806903194118</v>
      </c>
      <c r="D132" s="8">
        <f>Allocators!F92</f>
        <v>1.2873756132914381E-4</v>
      </c>
      <c r="E132" s="8">
        <f>Allocators!G92</f>
        <v>3.8144462616042607E-5</v>
      </c>
      <c r="F132" s="8">
        <f>Allocators!H92</f>
        <v>0.14456751331480147</v>
      </c>
      <c r="G132" s="8">
        <f>Allocators!I92</f>
        <v>0</v>
      </c>
      <c r="H132" s="8">
        <f>Allocators!J92</f>
        <v>0</v>
      </c>
      <c r="I132" s="8">
        <f>Allocators!K92</f>
        <v>2.5842873422368866E-3</v>
      </c>
      <c r="J132" s="8">
        <f>Allocators!L92</f>
        <v>0</v>
      </c>
      <c r="K132" s="8">
        <f>Allocators!M92</f>
        <v>0</v>
      </c>
      <c r="L132" s="8">
        <f>Allocators!N92</f>
        <v>0</v>
      </c>
      <c r="M132" s="8">
        <f>Allocators!O92</f>
        <v>2.3840289135026629E-5</v>
      </c>
      <c r="N132" s="8">
        <f>Allocators!P92</f>
        <v>0</v>
      </c>
      <c r="O132" s="8">
        <f>Allocators!Q92</f>
        <v>0</v>
      </c>
      <c r="P132" s="8">
        <f>Allocators!R92</f>
        <v>0</v>
      </c>
      <c r="Q132" s="8">
        <f>Allocators!S92</f>
        <v>7.2951284753181489E-4</v>
      </c>
      <c r="R132" s="8">
        <f>Allocators!T92</f>
        <v>0</v>
      </c>
      <c r="S132" s="8">
        <f>Allocators!U92</f>
        <v>4.2912520443047936E-5</v>
      </c>
      <c r="T132" s="8">
        <f>Allocators!V92</f>
        <v>0.21400473944948004</v>
      </c>
      <c r="U132" s="8">
        <f>Allocators!W92</f>
        <v>2.6224318048529295E-4</v>
      </c>
    </row>
    <row r="133" spans="1:21"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</row>
    <row r="134" spans="1:21">
      <c r="A134" s="12" t="str">
        <f>CONCATENATE(Allocators!A115," ",Allocators!B115)</f>
        <v>DIST_SL PRODUCTION</v>
      </c>
      <c r="B134" s="8">
        <f>Allocators!D115</f>
        <v>0</v>
      </c>
      <c r="C134" s="8">
        <f>Allocators!E115</f>
        <v>0</v>
      </c>
      <c r="D134" s="8">
        <f>Allocators!F115</f>
        <v>0</v>
      </c>
      <c r="E134" s="8">
        <f>Allocators!G115</f>
        <v>0</v>
      </c>
      <c r="F134" s="8">
        <f>Allocators!H115</f>
        <v>0</v>
      </c>
      <c r="G134" s="8">
        <f>Allocators!I115</f>
        <v>0</v>
      </c>
      <c r="H134" s="8">
        <f>Allocators!J115</f>
        <v>0</v>
      </c>
      <c r="I134" s="8">
        <f>Allocators!K115</f>
        <v>0</v>
      </c>
      <c r="J134" s="8">
        <f>Allocators!L115</f>
        <v>0</v>
      </c>
      <c r="K134" s="8">
        <f>Allocators!M115</f>
        <v>0</v>
      </c>
      <c r="L134" s="8">
        <f>Allocators!N115</f>
        <v>0</v>
      </c>
      <c r="M134" s="8">
        <f>Allocators!O115</f>
        <v>0</v>
      </c>
      <c r="N134" s="8">
        <f>Allocators!P115</f>
        <v>0</v>
      </c>
      <c r="O134" s="8">
        <f>Allocators!Q115</f>
        <v>0</v>
      </c>
      <c r="P134" s="8">
        <f>Allocators!R115</f>
        <v>0</v>
      </c>
      <c r="Q134" s="8">
        <f>Allocators!S115</f>
        <v>0</v>
      </c>
      <c r="R134" s="8">
        <f>Allocators!T115</f>
        <v>0</v>
      </c>
      <c r="S134" s="8">
        <f>Allocators!U115</f>
        <v>0</v>
      </c>
      <c r="T134" s="8">
        <f>Allocators!V115</f>
        <v>0</v>
      </c>
      <c r="U134" s="8">
        <f>Allocators!W115</f>
        <v>0</v>
      </c>
    </row>
    <row r="135" spans="1:21">
      <c r="A135" s="12" t="str">
        <f>CONCATENATE(Allocators!A116," ",Allocators!B116)</f>
        <v>DIST_SL BULKTRAN</v>
      </c>
      <c r="B135" s="8">
        <f>Allocators!D116</f>
        <v>0</v>
      </c>
      <c r="C135" s="8">
        <f>Allocators!E116</f>
        <v>0</v>
      </c>
      <c r="D135" s="8">
        <f>Allocators!F116</f>
        <v>0</v>
      </c>
      <c r="E135" s="8">
        <f>Allocators!G116</f>
        <v>0</v>
      </c>
      <c r="F135" s="8">
        <f>Allocators!H116</f>
        <v>0</v>
      </c>
      <c r="G135" s="8">
        <f>Allocators!I116</f>
        <v>0</v>
      </c>
      <c r="H135" s="8">
        <f>Allocators!J116</f>
        <v>0</v>
      </c>
      <c r="I135" s="8">
        <f>Allocators!K116</f>
        <v>0</v>
      </c>
      <c r="J135" s="8">
        <f>Allocators!L116</f>
        <v>0</v>
      </c>
      <c r="K135" s="8">
        <f>Allocators!M116</f>
        <v>0</v>
      </c>
      <c r="L135" s="8">
        <f>Allocators!N116</f>
        <v>0</v>
      </c>
      <c r="M135" s="8">
        <f>Allocators!O116</f>
        <v>0</v>
      </c>
      <c r="N135" s="8">
        <f>Allocators!P116</f>
        <v>0</v>
      </c>
      <c r="O135" s="8">
        <f>Allocators!Q116</f>
        <v>0</v>
      </c>
      <c r="P135" s="8">
        <f>Allocators!R116</f>
        <v>0</v>
      </c>
      <c r="Q135" s="8">
        <f>Allocators!S116</f>
        <v>0</v>
      </c>
      <c r="R135" s="8">
        <f>Allocators!T116</f>
        <v>0</v>
      </c>
      <c r="S135" s="8">
        <f>Allocators!U116</f>
        <v>0</v>
      </c>
      <c r="T135" s="8">
        <f>Allocators!V116</f>
        <v>0</v>
      </c>
      <c r="U135" s="8">
        <f>Allocators!W116</f>
        <v>0</v>
      </c>
    </row>
    <row r="136" spans="1:21">
      <c r="A136" s="12" t="str">
        <f>CONCATENATE(Allocators!A117," ",Allocators!B117)</f>
        <v>DIST_SL SUBTRAN</v>
      </c>
      <c r="B136" s="8">
        <f>Allocators!D117</f>
        <v>0</v>
      </c>
      <c r="C136" s="8">
        <f>Allocators!E117</f>
        <v>0</v>
      </c>
      <c r="D136" s="8">
        <f>Allocators!F117</f>
        <v>0</v>
      </c>
      <c r="E136" s="8">
        <f>Allocators!G117</f>
        <v>0</v>
      </c>
      <c r="F136" s="8">
        <f>Allocators!H117</f>
        <v>0</v>
      </c>
      <c r="G136" s="8">
        <f>Allocators!I117</f>
        <v>0</v>
      </c>
      <c r="H136" s="8">
        <f>Allocators!J117</f>
        <v>0</v>
      </c>
      <c r="I136" s="8">
        <f>Allocators!K117</f>
        <v>0</v>
      </c>
      <c r="J136" s="8">
        <f>Allocators!L117</f>
        <v>0</v>
      </c>
      <c r="K136" s="8">
        <f>Allocators!M117</f>
        <v>0</v>
      </c>
      <c r="L136" s="8">
        <f>Allocators!N117</f>
        <v>0</v>
      </c>
      <c r="M136" s="8">
        <f>Allocators!O117</f>
        <v>0</v>
      </c>
      <c r="N136" s="8">
        <f>Allocators!P117</f>
        <v>0</v>
      </c>
      <c r="O136" s="8">
        <f>Allocators!Q117</f>
        <v>0</v>
      </c>
      <c r="P136" s="8">
        <f>Allocators!R117</f>
        <v>0</v>
      </c>
      <c r="Q136" s="8">
        <f>Allocators!S117</f>
        <v>0</v>
      </c>
      <c r="R136" s="8">
        <f>Allocators!T117</f>
        <v>0</v>
      </c>
      <c r="S136" s="8">
        <f>Allocators!U117</f>
        <v>0</v>
      </c>
      <c r="T136" s="8">
        <f>Allocators!V117</f>
        <v>0</v>
      </c>
      <c r="U136" s="8">
        <f>Allocators!W117</f>
        <v>0</v>
      </c>
    </row>
    <row r="137" spans="1:21">
      <c r="A137" s="12" t="str">
        <f>CONCATENATE(Allocators!A118," ",Allocators!B118)</f>
        <v>DIST_SL DISTPRI</v>
      </c>
      <c r="B137" s="8">
        <f>Allocators!D118</f>
        <v>0</v>
      </c>
      <c r="C137" s="8">
        <f>Allocators!E118</f>
        <v>0</v>
      </c>
      <c r="D137" s="8">
        <f>Allocators!F118</f>
        <v>0</v>
      </c>
      <c r="E137" s="8">
        <f>Allocators!G118</f>
        <v>0</v>
      </c>
      <c r="F137" s="8">
        <f>Allocators!H118</f>
        <v>0</v>
      </c>
      <c r="G137" s="8">
        <f>Allocators!I118</f>
        <v>0</v>
      </c>
      <c r="H137" s="8">
        <f>Allocators!J118</f>
        <v>0</v>
      </c>
      <c r="I137" s="8">
        <f>Allocators!K118</f>
        <v>0</v>
      </c>
      <c r="J137" s="8">
        <f>Allocators!L118</f>
        <v>0</v>
      </c>
      <c r="K137" s="8">
        <f>Allocators!M118</f>
        <v>0</v>
      </c>
      <c r="L137" s="8">
        <f>Allocators!N118</f>
        <v>0</v>
      </c>
      <c r="M137" s="8">
        <f>Allocators!O118</f>
        <v>0</v>
      </c>
      <c r="N137" s="8">
        <f>Allocators!P118</f>
        <v>0</v>
      </c>
      <c r="O137" s="8">
        <f>Allocators!Q118</f>
        <v>0</v>
      </c>
      <c r="P137" s="8">
        <f>Allocators!R118</f>
        <v>0</v>
      </c>
      <c r="Q137" s="8">
        <f>Allocators!S118</f>
        <v>0</v>
      </c>
      <c r="R137" s="8">
        <f>Allocators!T118</f>
        <v>0</v>
      </c>
      <c r="S137" s="8">
        <f>Allocators!U118</f>
        <v>0</v>
      </c>
      <c r="T137" s="8">
        <f>Allocators!V118</f>
        <v>0</v>
      </c>
      <c r="U137" s="8">
        <f>Allocators!W118</f>
        <v>0</v>
      </c>
    </row>
    <row r="138" spans="1:21">
      <c r="A138" s="12" t="str">
        <f>CONCATENATE(Allocators!A119," ",Allocators!B119)</f>
        <v>DIST_SL DISTSEC</v>
      </c>
      <c r="B138" s="8">
        <f>Allocators!D119</f>
        <v>0</v>
      </c>
      <c r="C138" s="8">
        <f>Allocators!E119</f>
        <v>0</v>
      </c>
      <c r="D138" s="8">
        <f>Allocators!F119</f>
        <v>0</v>
      </c>
      <c r="E138" s="8">
        <f>Allocators!G119</f>
        <v>0</v>
      </c>
      <c r="F138" s="8">
        <f>Allocators!H119</f>
        <v>0</v>
      </c>
      <c r="G138" s="8">
        <f>Allocators!I119</f>
        <v>0</v>
      </c>
      <c r="H138" s="8">
        <f>Allocators!J119</f>
        <v>0</v>
      </c>
      <c r="I138" s="8">
        <f>Allocators!K119</f>
        <v>0</v>
      </c>
      <c r="J138" s="8">
        <f>Allocators!L119</f>
        <v>0</v>
      </c>
      <c r="K138" s="8">
        <f>Allocators!M119</f>
        <v>0</v>
      </c>
      <c r="L138" s="8">
        <f>Allocators!N119</f>
        <v>0</v>
      </c>
      <c r="M138" s="8">
        <f>Allocators!O119</f>
        <v>0</v>
      </c>
      <c r="N138" s="8">
        <f>Allocators!P119</f>
        <v>0</v>
      </c>
      <c r="O138" s="8">
        <f>Allocators!Q119</f>
        <v>0</v>
      </c>
      <c r="P138" s="8">
        <f>Allocators!R119</f>
        <v>0</v>
      </c>
      <c r="Q138" s="8">
        <f>Allocators!S119</f>
        <v>0</v>
      </c>
      <c r="R138" s="8">
        <f>Allocators!T119</f>
        <v>0</v>
      </c>
      <c r="S138" s="8">
        <f>Allocators!U119</f>
        <v>0</v>
      </c>
      <c r="T138" s="8">
        <f>Allocators!V119</f>
        <v>0</v>
      </c>
      <c r="U138" s="8">
        <f>Allocators!W119</f>
        <v>0</v>
      </c>
    </row>
    <row r="139" spans="1:21">
      <c r="A139" s="12" t="str">
        <f>CONCATENATE(Allocators!A120," ",Allocators!B120)</f>
        <v>DIST_SL ENERGY</v>
      </c>
      <c r="B139" s="8">
        <f>Allocators!D120</f>
        <v>0</v>
      </c>
      <c r="C139" s="8">
        <f>Allocators!E120</f>
        <v>0</v>
      </c>
      <c r="D139" s="8">
        <f>Allocators!F120</f>
        <v>0</v>
      </c>
      <c r="E139" s="8">
        <f>Allocators!G120</f>
        <v>0</v>
      </c>
      <c r="F139" s="8">
        <f>Allocators!H120</f>
        <v>0</v>
      </c>
      <c r="G139" s="8">
        <f>Allocators!I120</f>
        <v>0</v>
      </c>
      <c r="H139" s="8">
        <f>Allocators!J120</f>
        <v>0</v>
      </c>
      <c r="I139" s="8">
        <f>Allocators!K120</f>
        <v>0</v>
      </c>
      <c r="J139" s="8">
        <f>Allocators!L120</f>
        <v>0</v>
      </c>
      <c r="K139" s="8">
        <f>Allocators!M120</f>
        <v>0</v>
      </c>
      <c r="L139" s="8">
        <f>Allocators!N120</f>
        <v>0</v>
      </c>
      <c r="M139" s="8">
        <f>Allocators!O120</f>
        <v>0</v>
      </c>
      <c r="N139" s="8">
        <f>Allocators!P120</f>
        <v>0</v>
      </c>
      <c r="O139" s="8">
        <f>Allocators!Q120</f>
        <v>0</v>
      </c>
      <c r="P139" s="8">
        <f>Allocators!R120</f>
        <v>0</v>
      </c>
      <c r="Q139" s="8">
        <f>Allocators!S120</f>
        <v>0</v>
      </c>
      <c r="R139" s="8">
        <f>Allocators!T120</f>
        <v>0</v>
      </c>
      <c r="S139" s="8">
        <f>Allocators!U120</f>
        <v>0</v>
      </c>
      <c r="T139" s="8">
        <f>Allocators!V120</f>
        <v>0</v>
      </c>
      <c r="U139" s="8">
        <f>Allocators!W120</f>
        <v>0</v>
      </c>
    </row>
    <row r="140" spans="1:21">
      <c r="A140" s="12" t="str">
        <f>CONCATENATE(Allocators!A121," ",Allocators!B121)</f>
        <v>DIST_SL CUSTOMER</v>
      </c>
      <c r="B140" s="8">
        <f>Allocators!D121</f>
        <v>1</v>
      </c>
      <c r="C140" s="8">
        <f>Allocators!E121</f>
        <v>0</v>
      </c>
      <c r="D140" s="8">
        <f>Allocators!F121</f>
        <v>0</v>
      </c>
      <c r="E140" s="8">
        <f>Allocators!G121</f>
        <v>0</v>
      </c>
      <c r="F140" s="8">
        <f>Allocators!H121</f>
        <v>0</v>
      </c>
      <c r="G140" s="8">
        <f>Allocators!I121</f>
        <v>0</v>
      </c>
      <c r="H140" s="8">
        <f>Allocators!J121</f>
        <v>0</v>
      </c>
      <c r="I140" s="8">
        <f>Allocators!K121</f>
        <v>0</v>
      </c>
      <c r="J140" s="8">
        <f>Allocators!L121</f>
        <v>0</v>
      </c>
      <c r="K140" s="8">
        <f>Allocators!M121</f>
        <v>0</v>
      </c>
      <c r="L140" s="8">
        <f>Allocators!N121</f>
        <v>0</v>
      </c>
      <c r="M140" s="8">
        <f>Allocators!O121</f>
        <v>0</v>
      </c>
      <c r="N140" s="8">
        <f>Allocators!P121</f>
        <v>0</v>
      </c>
      <c r="O140" s="8">
        <f>Allocators!Q121</f>
        <v>0</v>
      </c>
      <c r="P140" s="8">
        <f>Allocators!R121</f>
        <v>0</v>
      </c>
      <c r="Q140" s="8">
        <f>Allocators!S121</f>
        <v>0</v>
      </c>
      <c r="R140" s="8">
        <f>Allocators!T121</f>
        <v>0</v>
      </c>
      <c r="S140" s="8">
        <f>Allocators!U121</f>
        <v>0</v>
      </c>
      <c r="T140" s="8">
        <f>Allocators!V121</f>
        <v>0</v>
      </c>
      <c r="U140" s="8">
        <f>Allocators!W121</f>
        <v>1</v>
      </c>
    </row>
    <row r="141" spans="1:21">
      <c r="A141" s="12" t="str">
        <f>CONCATENATE(Allocators!A122," ",Allocators!B122)</f>
        <v>DIST_SL TOTAL</v>
      </c>
      <c r="B141" s="8">
        <f>Allocators!D122</f>
        <v>1</v>
      </c>
      <c r="C141" s="8">
        <f>Allocators!E122</f>
        <v>0</v>
      </c>
      <c r="D141" s="8">
        <f>Allocators!F122</f>
        <v>0</v>
      </c>
      <c r="E141" s="8">
        <f>Allocators!G122</f>
        <v>0</v>
      </c>
      <c r="F141" s="8">
        <f>Allocators!H122</f>
        <v>0</v>
      </c>
      <c r="G141" s="8">
        <f>Allocators!I122</f>
        <v>0</v>
      </c>
      <c r="H141" s="8">
        <f>Allocators!J122</f>
        <v>0</v>
      </c>
      <c r="I141" s="8">
        <f>Allocators!K122</f>
        <v>0</v>
      </c>
      <c r="J141" s="8">
        <f>Allocators!L122</f>
        <v>0</v>
      </c>
      <c r="K141" s="8">
        <f>Allocators!M122</f>
        <v>0</v>
      </c>
      <c r="L141" s="8">
        <f>Allocators!N122</f>
        <v>0</v>
      </c>
      <c r="M141" s="8">
        <f>Allocators!O122</f>
        <v>0</v>
      </c>
      <c r="N141" s="8">
        <f>Allocators!P122</f>
        <v>0</v>
      </c>
      <c r="O141" s="8">
        <f>Allocators!Q122</f>
        <v>0</v>
      </c>
      <c r="P141" s="8">
        <f>Allocators!R122</f>
        <v>0</v>
      </c>
      <c r="Q141" s="8">
        <f>Allocators!S122</f>
        <v>0</v>
      </c>
      <c r="R141" s="8">
        <f>Allocators!T122</f>
        <v>0</v>
      </c>
      <c r="S141" s="8">
        <f>Allocators!U122</f>
        <v>0</v>
      </c>
      <c r="T141" s="8">
        <f>Allocators!V122</f>
        <v>0</v>
      </c>
      <c r="U141" s="8">
        <f>Allocators!W122</f>
        <v>1</v>
      </c>
    </row>
    <row r="142" spans="1:21"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</row>
    <row r="143" spans="1:21">
      <c r="A143" s="12" t="str">
        <f>CONCATENATE(Allocators!A272," ",Allocators!B272)</f>
        <v>DIST_TRANSF PRODUCTION</v>
      </c>
      <c r="B143" s="8">
        <f>Allocators!D272</f>
        <v>0</v>
      </c>
      <c r="C143" s="8">
        <f>Allocators!E272</f>
        <v>0</v>
      </c>
      <c r="D143" s="8">
        <f>Allocators!F272</f>
        <v>0</v>
      </c>
      <c r="E143" s="8">
        <f>Allocators!G272</f>
        <v>0</v>
      </c>
      <c r="F143" s="8">
        <f>Allocators!H272</f>
        <v>0</v>
      </c>
      <c r="G143" s="8">
        <f>Allocators!I272</f>
        <v>0</v>
      </c>
      <c r="H143" s="8">
        <f>Allocators!J272</f>
        <v>0</v>
      </c>
      <c r="I143" s="8">
        <f>Allocators!K272</f>
        <v>0</v>
      </c>
      <c r="J143" s="8">
        <f>Allocators!L272</f>
        <v>0</v>
      </c>
      <c r="K143" s="8">
        <f>Allocators!M272</f>
        <v>0</v>
      </c>
      <c r="L143" s="8">
        <f>Allocators!N272</f>
        <v>0</v>
      </c>
      <c r="M143" s="8">
        <f>Allocators!O272</f>
        <v>0</v>
      </c>
      <c r="N143" s="8">
        <f>Allocators!P272</f>
        <v>0</v>
      </c>
      <c r="O143" s="8">
        <f>Allocators!Q272</f>
        <v>0</v>
      </c>
      <c r="P143" s="8">
        <f>Allocators!R272</f>
        <v>0</v>
      </c>
      <c r="Q143" s="8">
        <f>Allocators!S272</f>
        <v>0</v>
      </c>
      <c r="R143" s="8">
        <f>Allocators!T272</f>
        <v>0</v>
      </c>
      <c r="S143" s="8">
        <f>Allocators!U272</f>
        <v>0</v>
      </c>
      <c r="T143" s="8">
        <f>Allocators!V272</f>
        <v>0</v>
      </c>
      <c r="U143" s="8">
        <f>Allocators!W272</f>
        <v>0</v>
      </c>
    </row>
    <row r="144" spans="1:21">
      <c r="A144" s="12" t="str">
        <f>CONCATENATE(Allocators!A273," ",Allocators!B273)</f>
        <v>DIST_TRANSF BULKTRAN</v>
      </c>
      <c r="B144" s="8">
        <f>Allocators!D273</f>
        <v>0</v>
      </c>
      <c r="C144" s="8">
        <f>Allocators!E273</f>
        <v>0</v>
      </c>
      <c r="D144" s="8">
        <f>Allocators!F273</f>
        <v>0</v>
      </c>
      <c r="E144" s="8">
        <f>Allocators!G273</f>
        <v>0</v>
      </c>
      <c r="F144" s="8">
        <f>Allocators!H273</f>
        <v>0</v>
      </c>
      <c r="G144" s="8">
        <f>Allocators!I273</f>
        <v>0</v>
      </c>
      <c r="H144" s="8">
        <f>Allocators!J273</f>
        <v>0</v>
      </c>
      <c r="I144" s="8">
        <f>Allocators!K273</f>
        <v>0</v>
      </c>
      <c r="J144" s="8">
        <f>Allocators!L273</f>
        <v>0</v>
      </c>
      <c r="K144" s="8">
        <f>Allocators!M273</f>
        <v>0</v>
      </c>
      <c r="L144" s="8">
        <f>Allocators!N273</f>
        <v>0</v>
      </c>
      <c r="M144" s="8">
        <f>Allocators!O273</f>
        <v>0</v>
      </c>
      <c r="N144" s="8">
        <f>Allocators!P273</f>
        <v>0</v>
      </c>
      <c r="O144" s="8">
        <f>Allocators!Q273</f>
        <v>0</v>
      </c>
      <c r="P144" s="8">
        <f>Allocators!R273</f>
        <v>0</v>
      </c>
      <c r="Q144" s="8">
        <f>Allocators!S273</f>
        <v>0</v>
      </c>
      <c r="R144" s="8">
        <f>Allocators!T273</f>
        <v>0</v>
      </c>
      <c r="S144" s="8">
        <f>Allocators!U273</f>
        <v>0</v>
      </c>
      <c r="T144" s="8">
        <f>Allocators!V273</f>
        <v>0</v>
      </c>
      <c r="U144" s="8">
        <f>Allocators!W273</f>
        <v>0</v>
      </c>
    </row>
    <row r="145" spans="1:21">
      <c r="A145" s="12" t="str">
        <f>CONCATENATE(Allocators!A274," ",Allocators!B274)</f>
        <v>DIST_TRANSF SUBTRAN</v>
      </c>
      <c r="B145" s="8">
        <f>Allocators!D274</f>
        <v>0</v>
      </c>
      <c r="C145" s="8">
        <f>Allocators!E274</f>
        <v>0</v>
      </c>
      <c r="D145" s="8">
        <f>Allocators!F274</f>
        <v>0</v>
      </c>
      <c r="E145" s="8">
        <f>Allocators!G274</f>
        <v>0</v>
      </c>
      <c r="F145" s="8">
        <f>Allocators!H274</f>
        <v>0</v>
      </c>
      <c r="G145" s="8">
        <f>Allocators!I274</f>
        <v>0</v>
      </c>
      <c r="H145" s="8">
        <f>Allocators!J274</f>
        <v>0</v>
      </c>
      <c r="I145" s="8">
        <f>Allocators!K274</f>
        <v>0</v>
      </c>
      <c r="J145" s="8">
        <f>Allocators!L274</f>
        <v>0</v>
      </c>
      <c r="K145" s="8">
        <f>Allocators!M274</f>
        <v>0</v>
      </c>
      <c r="L145" s="8">
        <f>Allocators!N274</f>
        <v>0</v>
      </c>
      <c r="M145" s="8">
        <f>Allocators!O274</f>
        <v>0</v>
      </c>
      <c r="N145" s="8">
        <f>Allocators!P274</f>
        <v>0</v>
      </c>
      <c r="O145" s="8">
        <f>Allocators!Q274</f>
        <v>0</v>
      </c>
      <c r="P145" s="8">
        <f>Allocators!R274</f>
        <v>0</v>
      </c>
      <c r="Q145" s="8">
        <f>Allocators!S274</f>
        <v>0</v>
      </c>
      <c r="R145" s="8">
        <f>Allocators!T274</f>
        <v>0</v>
      </c>
      <c r="S145" s="8">
        <f>Allocators!U274</f>
        <v>0</v>
      </c>
      <c r="T145" s="8">
        <f>Allocators!V274</f>
        <v>0</v>
      </c>
      <c r="U145" s="8">
        <f>Allocators!W274</f>
        <v>0</v>
      </c>
    </row>
    <row r="146" spans="1:21">
      <c r="A146" s="12" t="str">
        <f>CONCATENATE(Allocators!A275," ",Allocators!B275)</f>
        <v>DIST_TRANSF DISTPRI</v>
      </c>
      <c r="B146" s="8">
        <f>Allocators!D275</f>
        <v>0.20623230644656507</v>
      </c>
      <c r="C146" s="8">
        <f>Allocators!E275</f>
        <v>0.13502020139987284</v>
      </c>
      <c r="D146" s="8">
        <f>Allocators!F275</f>
        <v>2.2170512868534401E-5</v>
      </c>
      <c r="E146" s="8">
        <f>Allocators!G275</f>
        <v>4.1021799240880684E-5</v>
      </c>
      <c r="F146" s="8">
        <f>Allocators!H275</f>
        <v>3.159114323623307E-2</v>
      </c>
      <c r="G146" s="8">
        <f>Allocators!I275</f>
        <v>4.4145254296827928E-4</v>
      </c>
      <c r="H146" s="8">
        <f>Allocators!J275</f>
        <v>0</v>
      </c>
      <c r="I146" s="8">
        <f>Allocators!K275</f>
        <v>1.8320358491641778E-2</v>
      </c>
      <c r="J146" s="8">
        <f>Allocators!L275</f>
        <v>3.2966453328312742E-3</v>
      </c>
      <c r="K146" s="8">
        <f>Allocators!M275</f>
        <v>0</v>
      </c>
      <c r="L146" s="8">
        <f>Allocators!N275</f>
        <v>0</v>
      </c>
      <c r="M146" s="8">
        <f>Allocators!O275</f>
        <v>8.2960976353659195E-4</v>
      </c>
      <c r="N146" s="8">
        <f>Allocators!P275</f>
        <v>1.1471729999013363E-2</v>
      </c>
      <c r="O146" s="8">
        <f>Allocators!Q275</f>
        <v>0</v>
      </c>
      <c r="P146" s="8">
        <f>Allocators!R275</f>
        <v>0</v>
      </c>
      <c r="Q146" s="8">
        <f>Allocators!S275</f>
        <v>5.0307044692956679E-3</v>
      </c>
      <c r="R146" s="8">
        <f>Allocators!T275</f>
        <v>1.0097417216825593E-4</v>
      </c>
      <c r="S146" s="8">
        <f>Allocators!U275</f>
        <v>6.6294726894550694E-5</v>
      </c>
      <c r="T146" s="8">
        <f>Allocators!V275</f>
        <v>0</v>
      </c>
      <c r="U146" s="8">
        <f>Allocators!W275</f>
        <v>0</v>
      </c>
    </row>
    <row r="147" spans="1:21">
      <c r="A147" s="12" t="str">
        <f>CONCATENATE(Allocators!A276," ",Allocators!B276)</f>
        <v>DIST_TRANSF DISTSEC</v>
      </c>
      <c r="B147" s="8">
        <f>Allocators!D276</f>
        <v>0.79376769355343513</v>
      </c>
      <c r="C147" s="8">
        <f>Allocators!E276</f>
        <v>0.58891305242346514</v>
      </c>
      <c r="D147" s="8">
        <f>Allocators!F276</f>
        <v>1.4598851028427891E-4</v>
      </c>
      <c r="E147" s="8">
        <f>Allocators!G276</f>
        <v>1.8909535387215656E-4</v>
      </c>
      <c r="F147" s="8">
        <f>Allocators!H276</f>
        <v>0.11870532684063941</v>
      </c>
      <c r="G147" s="8">
        <f>Allocators!I276</f>
        <v>0</v>
      </c>
      <c r="H147" s="8">
        <f>Allocators!J276</f>
        <v>0</v>
      </c>
      <c r="I147" s="8">
        <f>Allocators!K276</f>
        <v>5.9256966227554622E-2</v>
      </c>
      <c r="J147" s="8">
        <f>Allocators!L276</f>
        <v>0</v>
      </c>
      <c r="K147" s="8">
        <f>Allocators!M276</f>
        <v>0</v>
      </c>
      <c r="L147" s="8">
        <f>Allocators!N276</f>
        <v>0</v>
      </c>
      <c r="M147" s="8">
        <f>Allocators!O276</f>
        <v>2.2191403079039407E-3</v>
      </c>
      <c r="N147" s="8">
        <f>Allocators!P276</f>
        <v>0</v>
      </c>
      <c r="O147" s="8">
        <f>Allocators!Q276</f>
        <v>0</v>
      </c>
      <c r="P147" s="8">
        <f>Allocators!R276</f>
        <v>0</v>
      </c>
      <c r="Q147" s="8">
        <f>Allocators!S276</f>
        <v>1.6770861187342417E-2</v>
      </c>
      <c r="R147" s="8">
        <f>Allocators!T276</f>
        <v>0</v>
      </c>
      <c r="S147" s="8">
        <f>Allocators!U276</f>
        <v>1.9829148050423711E-4</v>
      </c>
      <c r="T147" s="8">
        <f>Allocators!V276</f>
        <v>6.1033542941289678E-3</v>
      </c>
      <c r="U147" s="8">
        <f>Allocators!W276</f>
        <v>1.2656169277400872E-3</v>
      </c>
    </row>
    <row r="148" spans="1:21">
      <c r="A148" s="12" t="str">
        <f>CONCATENATE(Allocators!A277," ",Allocators!B277)</f>
        <v>DIST_TRANSF ENERGY</v>
      </c>
      <c r="B148" s="8">
        <f>Allocators!D277</f>
        <v>0</v>
      </c>
      <c r="C148" s="8">
        <f>Allocators!E277</f>
        <v>0</v>
      </c>
      <c r="D148" s="8">
        <f>Allocators!F277</f>
        <v>0</v>
      </c>
      <c r="E148" s="8">
        <f>Allocators!G277</f>
        <v>0</v>
      </c>
      <c r="F148" s="8">
        <f>Allocators!H277</f>
        <v>0</v>
      </c>
      <c r="G148" s="8">
        <f>Allocators!I277</f>
        <v>0</v>
      </c>
      <c r="H148" s="8">
        <f>Allocators!J277</f>
        <v>0</v>
      </c>
      <c r="I148" s="8">
        <f>Allocators!K277</f>
        <v>0</v>
      </c>
      <c r="J148" s="8">
        <f>Allocators!L277</f>
        <v>0</v>
      </c>
      <c r="K148" s="8">
        <f>Allocators!M277</f>
        <v>0</v>
      </c>
      <c r="L148" s="8">
        <f>Allocators!N277</f>
        <v>0</v>
      </c>
      <c r="M148" s="8">
        <f>Allocators!O277</f>
        <v>0</v>
      </c>
      <c r="N148" s="8">
        <f>Allocators!P277</f>
        <v>0</v>
      </c>
      <c r="O148" s="8">
        <f>Allocators!Q277</f>
        <v>0</v>
      </c>
      <c r="P148" s="8">
        <f>Allocators!R277</f>
        <v>0</v>
      </c>
      <c r="Q148" s="8">
        <f>Allocators!S277</f>
        <v>0</v>
      </c>
      <c r="R148" s="8">
        <f>Allocators!T277</f>
        <v>0</v>
      </c>
      <c r="S148" s="8">
        <f>Allocators!U277</f>
        <v>0</v>
      </c>
      <c r="T148" s="8">
        <f>Allocators!V277</f>
        <v>0</v>
      </c>
      <c r="U148" s="8">
        <f>Allocators!W277</f>
        <v>0</v>
      </c>
    </row>
    <row r="149" spans="1:21">
      <c r="A149" s="12" t="str">
        <f>CONCATENATE(Allocators!A278," ",Allocators!B278)</f>
        <v>DIST_TRANSF CUSTOMER</v>
      </c>
      <c r="B149" s="8">
        <f>Allocators!D278</f>
        <v>0</v>
      </c>
      <c r="C149" s="8">
        <f>Allocators!E278</f>
        <v>0</v>
      </c>
      <c r="D149" s="8">
        <f>Allocators!F278</f>
        <v>0</v>
      </c>
      <c r="E149" s="8">
        <f>Allocators!G278</f>
        <v>0</v>
      </c>
      <c r="F149" s="8">
        <f>Allocators!H278</f>
        <v>0</v>
      </c>
      <c r="G149" s="8">
        <f>Allocators!I278</f>
        <v>0</v>
      </c>
      <c r="H149" s="8">
        <f>Allocators!J278</f>
        <v>0</v>
      </c>
      <c r="I149" s="8">
        <f>Allocators!K278</f>
        <v>0</v>
      </c>
      <c r="J149" s="8">
        <f>Allocators!L278</f>
        <v>0</v>
      </c>
      <c r="K149" s="8">
        <f>Allocators!M278</f>
        <v>0</v>
      </c>
      <c r="L149" s="8">
        <f>Allocators!N278</f>
        <v>0</v>
      </c>
      <c r="M149" s="8">
        <f>Allocators!O278</f>
        <v>0</v>
      </c>
      <c r="N149" s="8">
        <f>Allocators!P278</f>
        <v>0</v>
      </c>
      <c r="O149" s="8">
        <f>Allocators!Q278</f>
        <v>0</v>
      </c>
      <c r="P149" s="8">
        <f>Allocators!R278</f>
        <v>0</v>
      </c>
      <c r="Q149" s="8">
        <f>Allocators!S278</f>
        <v>0</v>
      </c>
      <c r="R149" s="8">
        <f>Allocators!T278</f>
        <v>0</v>
      </c>
      <c r="S149" s="8">
        <f>Allocators!U278</f>
        <v>0</v>
      </c>
      <c r="T149" s="8">
        <f>Allocators!V278</f>
        <v>0</v>
      </c>
      <c r="U149" s="8">
        <f>Allocators!W278</f>
        <v>0</v>
      </c>
    </row>
    <row r="150" spans="1:21">
      <c r="A150" s="12" t="str">
        <f>CONCATENATE(Allocators!A279," ",Allocators!B279)</f>
        <v>DIST_TRANSF TOTAL</v>
      </c>
      <c r="B150" s="8">
        <f>Allocators!D279</f>
        <v>1.0000000000000004</v>
      </c>
      <c r="C150" s="8">
        <f>Allocators!E279</f>
        <v>0.72393325382333795</v>
      </c>
      <c r="D150" s="8">
        <f>Allocators!F279</f>
        <v>1.6815902315281333E-4</v>
      </c>
      <c r="E150" s="8">
        <f>Allocators!G279</f>
        <v>2.3011715311303723E-4</v>
      </c>
      <c r="F150" s="8">
        <f>Allocators!H279</f>
        <v>0.15029647007687247</v>
      </c>
      <c r="G150" s="8">
        <f>Allocators!I279</f>
        <v>4.4145254296827928E-4</v>
      </c>
      <c r="H150" s="8">
        <f>Allocators!J279</f>
        <v>0</v>
      </c>
      <c r="I150" s="8">
        <f>Allocators!K279</f>
        <v>7.75773247191964E-2</v>
      </c>
      <c r="J150" s="8">
        <f>Allocators!L279</f>
        <v>3.2966453328312742E-3</v>
      </c>
      <c r="K150" s="8">
        <f>Allocators!M279</f>
        <v>0</v>
      </c>
      <c r="L150" s="8">
        <f>Allocators!N279</f>
        <v>0</v>
      </c>
      <c r="M150" s="8">
        <f>Allocators!O279</f>
        <v>3.0487500714405326E-3</v>
      </c>
      <c r="N150" s="8">
        <f>Allocators!P279</f>
        <v>1.1471729999013363E-2</v>
      </c>
      <c r="O150" s="8">
        <f>Allocators!Q279</f>
        <v>0</v>
      </c>
      <c r="P150" s="8">
        <f>Allocators!R279</f>
        <v>0</v>
      </c>
      <c r="Q150" s="8">
        <f>Allocators!S279</f>
        <v>2.1801565656638086E-2</v>
      </c>
      <c r="R150" s="8">
        <f>Allocators!T279</f>
        <v>1.0097417216825593E-4</v>
      </c>
      <c r="S150" s="8">
        <f>Allocators!U279</f>
        <v>2.6458620739878779E-4</v>
      </c>
      <c r="T150" s="8">
        <f>Allocators!V279</f>
        <v>6.1033542941289678E-3</v>
      </c>
      <c r="U150" s="8">
        <f>Allocators!W279</f>
        <v>1.2656169277400872E-3</v>
      </c>
    </row>
    <row r="151" spans="1:21"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</row>
    <row r="152" spans="1:21">
      <c r="A152" s="12" t="str">
        <f>CONCATENATE(Allocators!A260," ",Allocators!B260)</f>
        <v>DIST_UGLINES PRODUCTION</v>
      </c>
      <c r="B152" s="8">
        <f>Allocators!D260</f>
        <v>0</v>
      </c>
      <c r="C152" s="8">
        <f>Allocators!E260</f>
        <v>0</v>
      </c>
      <c r="D152" s="8">
        <f>Allocators!F260</f>
        <v>0</v>
      </c>
      <c r="E152" s="8">
        <f>Allocators!G260</f>
        <v>0</v>
      </c>
      <c r="F152" s="8">
        <f>Allocators!H260</f>
        <v>0</v>
      </c>
      <c r="G152" s="8">
        <f>Allocators!I260</f>
        <v>0</v>
      </c>
      <c r="H152" s="8">
        <f>Allocators!J260</f>
        <v>0</v>
      </c>
      <c r="I152" s="8">
        <f>Allocators!K260</f>
        <v>0</v>
      </c>
      <c r="J152" s="8">
        <f>Allocators!L260</f>
        <v>0</v>
      </c>
      <c r="K152" s="8">
        <f>Allocators!M260</f>
        <v>0</v>
      </c>
      <c r="L152" s="8">
        <f>Allocators!N260</f>
        <v>0</v>
      </c>
      <c r="M152" s="8">
        <f>Allocators!O260</f>
        <v>0</v>
      </c>
      <c r="N152" s="8">
        <f>Allocators!P260</f>
        <v>0</v>
      </c>
      <c r="O152" s="8">
        <f>Allocators!Q260</f>
        <v>0</v>
      </c>
      <c r="P152" s="8">
        <f>Allocators!R260</f>
        <v>0</v>
      </c>
      <c r="Q152" s="8">
        <f>Allocators!S260</f>
        <v>0</v>
      </c>
      <c r="R152" s="8">
        <f>Allocators!T260</f>
        <v>0</v>
      </c>
      <c r="S152" s="8">
        <f>Allocators!U260</f>
        <v>0</v>
      </c>
      <c r="T152" s="8">
        <f>Allocators!V260</f>
        <v>0</v>
      </c>
      <c r="U152" s="8">
        <f>Allocators!W260</f>
        <v>0</v>
      </c>
    </row>
    <row r="153" spans="1:21">
      <c r="A153" s="12" t="str">
        <f>CONCATENATE(Allocators!A261," ",Allocators!B261)</f>
        <v>DIST_UGLINES BULKTRAN</v>
      </c>
      <c r="B153" s="8">
        <f>Allocators!D261</f>
        <v>0</v>
      </c>
      <c r="C153" s="8">
        <f>Allocators!E261</f>
        <v>0</v>
      </c>
      <c r="D153" s="8">
        <f>Allocators!F261</f>
        <v>0</v>
      </c>
      <c r="E153" s="8">
        <f>Allocators!G261</f>
        <v>0</v>
      </c>
      <c r="F153" s="8">
        <f>Allocators!H261</f>
        <v>0</v>
      </c>
      <c r="G153" s="8">
        <f>Allocators!I261</f>
        <v>0</v>
      </c>
      <c r="H153" s="8">
        <f>Allocators!J261</f>
        <v>0</v>
      </c>
      <c r="I153" s="8">
        <f>Allocators!K261</f>
        <v>0</v>
      </c>
      <c r="J153" s="8">
        <f>Allocators!L261</f>
        <v>0</v>
      </c>
      <c r="K153" s="8">
        <f>Allocators!M261</f>
        <v>0</v>
      </c>
      <c r="L153" s="8">
        <f>Allocators!N261</f>
        <v>0</v>
      </c>
      <c r="M153" s="8">
        <f>Allocators!O261</f>
        <v>0</v>
      </c>
      <c r="N153" s="8">
        <f>Allocators!P261</f>
        <v>0</v>
      </c>
      <c r="O153" s="8">
        <f>Allocators!Q261</f>
        <v>0</v>
      </c>
      <c r="P153" s="8">
        <f>Allocators!R261</f>
        <v>0</v>
      </c>
      <c r="Q153" s="8">
        <f>Allocators!S261</f>
        <v>0</v>
      </c>
      <c r="R153" s="8">
        <f>Allocators!T261</f>
        <v>0</v>
      </c>
      <c r="S153" s="8">
        <f>Allocators!U261</f>
        <v>0</v>
      </c>
      <c r="T153" s="8">
        <f>Allocators!V261</f>
        <v>0</v>
      </c>
      <c r="U153" s="8">
        <f>Allocators!W261</f>
        <v>0</v>
      </c>
    </row>
    <row r="154" spans="1:21">
      <c r="A154" s="12" t="str">
        <f>CONCATENATE(Allocators!A262," ",Allocators!B262)</f>
        <v>DIST_UGLINES SUBTRAN</v>
      </c>
      <c r="B154" s="8">
        <f>Allocators!D262</f>
        <v>0</v>
      </c>
      <c r="C154" s="8">
        <f>Allocators!E262</f>
        <v>0</v>
      </c>
      <c r="D154" s="8">
        <f>Allocators!F262</f>
        <v>0</v>
      </c>
      <c r="E154" s="8">
        <f>Allocators!G262</f>
        <v>0</v>
      </c>
      <c r="F154" s="8">
        <f>Allocators!H262</f>
        <v>0</v>
      </c>
      <c r="G154" s="8">
        <f>Allocators!I262</f>
        <v>0</v>
      </c>
      <c r="H154" s="8">
        <f>Allocators!J262</f>
        <v>0</v>
      </c>
      <c r="I154" s="8">
        <f>Allocators!K262</f>
        <v>0</v>
      </c>
      <c r="J154" s="8">
        <f>Allocators!L262</f>
        <v>0</v>
      </c>
      <c r="K154" s="8">
        <f>Allocators!M262</f>
        <v>0</v>
      </c>
      <c r="L154" s="8">
        <f>Allocators!N262</f>
        <v>0</v>
      </c>
      <c r="M154" s="8">
        <f>Allocators!O262</f>
        <v>0</v>
      </c>
      <c r="N154" s="8">
        <f>Allocators!P262</f>
        <v>0</v>
      </c>
      <c r="O154" s="8">
        <f>Allocators!Q262</f>
        <v>0</v>
      </c>
      <c r="P154" s="8">
        <f>Allocators!R262</f>
        <v>0</v>
      </c>
      <c r="Q154" s="8">
        <f>Allocators!S262</f>
        <v>0</v>
      </c>
      <c r="R154" s="8">
        <f>Allocators!T262</f>
        <v>0</v>
      </c>
      <c r="S154" s="8">
        <f>Allocators!U262</f>
        <v>0</v>
      </c>
      <c r="T154" s="8">
        <f>Allocators!V262</f>
        <v>0</v>
      </c>
      <c r="U154" s="8">
        <f>Allocators!W262</f>
        <v>0</v>
      </c>
    </row>
    <row r="155" spans="1:21">
      <c r="A155" s="12" t="str">
        <f>CONCATENATE(Allocators!A263," ",Allocators!B263)</f>
        <v>DIST_UGLINES DISTPRI</v>
      </c>
      <c r="B155" s="8">
        <f>Allocators!D263</f>
        <v>0.81797379113428947</v>
      </c>
      <c r="C155" s="8">
        <f>Allocators!E263</f>
        <v>0.5355270855557499</v>
      </c>
      <c r="D155" s="8">
        <f>Allocators!F263</f>
        <v>8.7934324039407464E-5</v>
      </c>
      <c r="E155" s="8">
        <f>Allocators!G263</f>
        <v>1.6270368703318047E-4</v>
      </c>
      <c r="F155" s="8">
        <f>Allocators!H263</f>
        <v>0.12529912332577867</v>
      </c>
      <c r="G155" s="8">
        <f>Allocators!I263</f>
        <v>1.7509216494710376E-3</v>
      </c>
      <c r="H155" s="8">
        <f>Allocators!J263</f>
        <v>0</v>
      </c>
      <c r="I155" s="8">
        <f>Allocators!K263</f>
        <v>7.2663557657637268E-2</v>
      </c>
      <c r="J155" s="8">
        <f>Allocators!L263</f>
        <v>1.3075397969327576E-2</v>
      </c>
      <c r="K155" s="8">
        <f>Allocators!M263</f>
        <v>0</v>
      </c>
      <c r="L155" s="8">
        <f>Allocators!N263</f>
        <v>0</v>
      </c>
      <c r="M155" s="8">
        <f>Allocators!O263</f>
        <v>3.2904594587263324E-3</v>
      </c>
      <c r="N155" s="8">
        <f>Allocators!P263</f>
        <v>4.5500021989004956E-2</v>
      </c>
      <c r="O155" s="8">
        <f>Allocators!Q263</f>
        <v>0</v>
      </c>
      <c r="P155" s="8">
        <f>Allocators!R263</f>
        <v>0</v>
      </c>
      <c r="Q155" s="8">
        <f>Allocators!S263</f>
        <v>1.9953151267753419E-2</v>
      </c>
      <c r="R155" s="8">
        <f>Allocators!T263</f>
        <v>4.0049121225589835E-4</v>
      </c>
      <c r="S155" s="8">
        <f>Allocators!U263</f>
        <v>2.6294303751191531E-4</v>
      </c>
      <c r="T155" s="8">
        <f>Allocators!V263</f>
        <v>0</v>
      </c>
      <c r="U155" s="8">
        <f>Allocators!W263</f>
        <v>0</v>
      </c>
    </row>
    <row r="156" spans="1:21">
      <c r="A156" s="12" t="str">
        <f>CONCATENATE(Allocators!A264," ",Allocators!B264)</f>
        <v>DIST_UGLINES DISTSEC</v>
      </c>
      <c r="B156" s="8">
        <f>Allocators!D264</f>
        <v>0.18202620886571036</v>
      </c>
      <c r="C156" s="8">
        <f>Allocators!E264</f>
        <v>0.135049097052928</v>
      </c>
      <c r="D156" s="8">
        <f>Allocators!F264</f>
        <v>3.3477975081145267E-5</v>
      </c>
      <c r="E156" s="8">
        <f>Allocators!G264</f>
        <v>4.3363203943688155E-5</v>
      </c>
      <c r="F156" s="8">
        <f>Allocators!H264</f>
        <v>2.7221416029464617E-2</v>
      </c>
      <c r="G156" s="8">
        <f>Allocators!I264</f>
        <v>0</v>
      </c>
      <c r="H156" s="8">
        <f>Allocators!J264</f>
        <v>0</v>
      </c>
      <c r="I156" s="8">
        <f>Allocators!K264</f>
        <v>1.3588762806657464E-2</v>
      </c>
      <c r="J156" s="8">
        <f>Allocators!L264</f>
        <v>0</v>
      </c>
      <c r="K156" s="8">
        <f>Allocators!M264</f>
        <v>0</v>
      </c>
      <c r="L156" s="8">
        <f>Allocators!N264</f>
        <v>0</v>
      </c>
      <c r="M156" s="8">
        <f>Allocators!O264</f>
        <v>5.0889158184370812E-4</v>
      </c>
      <c r="N156" s="8">
        <f>Allocators!P264</f>
        <v>0</v>
      </c>
      <c r="O156" s="8">
        <f>Allocators!Q264</f>
        <v>0</v>
      </c>
      <c r="P156" s="8">
        <f>Allocators!R264</f>
        <v>0</v>
      </c>
      <c r="Q156" s="8">
        <f>Allocators!S264</f>
        <v>3.8458812397351876E-3</v>
      </c>
      <c r="R156" s="8">
        <f>Allocators!T264</f>
        <v>0</v>
      </c>
      <c r="S156" s="8">
        <f>Allocators!U264</f>
        <v>4.547205276769731E-5</v>
      </c>
      <c r="T156" s="8">
        <f>Allocators!V264</f>
        <v>1.399616603884573E-3</v>
      </c>
      <c r="U156" s="8">
        <f>Allocators!W264</f>
        <v>2.9023031940425933E-4</v>
      </c>
    </row>
    <row r="157" spans="1:21">
      <c r="A157" s="12" t="str">
        <f>CONCATENATE(Allocators!A265," ",Allocators!B265)</f>
        <v>DIST_UGLINES ENERGY</v>
      </c>
      <c r="B157" s="8">
        <f>Allocators!D265</f>
        <v>0</v>
      </c>
      <c r="C157" s="8">
        <f>Allocators!E265</f>
        <v>0</v>
      </c>
      <c r="D157" s="8">
        <f>Allocators!F265</f>
        <v>0</v>
      </c>
      <c r="E157" s="8">
        <f>Allocators!G265</f>
        <v>0</v>
      </c>
      <c r="F157" s="8">
        <f>Allocators!H265</f>
        <v>0</v>
      </c>
      <c r="G157" s="8">
        <f>Allocators!I265</f>
        <v>0</v>
      </c>
      <c r="H157" s="8">
        <f>Allocators!J265</f>
        <v>0</v>
      </c>
      <c r="I157" s="8">
        <f>Allocators!K265</f>
        <v>0</v>
      </c>
      <c r="J157" s="8">
        <f>Allocators!L265</f>
        <v>0</v>
      </c>
      <c r="K157" s="8">
        <f>Allocators!M265</f>
        <v>0</v>
      </c>
      <c r="L157" s="8">
        <f>Allocators!N265</f>
        <v>0</v>
      </c>
      <c r="M157" s="8">
        <f>Allocators!O265</f>
        <v>0</v>
      </c>
      <c r="N157" s="8">
        <f>Allocators!P265</f>
        <v>0</v>
      </c>
      <c r="O157" s="8">
        <f>Allocators!Q265</f>
        <v>0</v>
      </c>
      <c r="P157" s="8">
        <f>Allocators!R265</f>
        <v>0</v>
      </c>
      <c r="Q157" s="8">
        <f>Allocators!S265</f>
        <v>0</v>
      </c>
      <c r="R157" s="8">
        <f>Allocators!T265</f>
        <v>0</v>
      </c>
      <c r="S157" s="8">
        <f>Allocators!U265</f>
        <v>0</v>
      </c>
      <c r="T157" s="8">
        <f>Allocators!V265</f>
        <v>0</v>
      </c>
      <c r="U157" s="8">
        <f>Allocators!W265</f>
        <v>0</v>
      </c>
    </row>
    <row r="158" spans="1:21">
      <c r="A158" s="12" t="str">
        <f>CONCATENATE(Allocators!A266," ",Allocators!B266)</f>
        <v>DIST_UGLINES CUSTOMER</v>
      </c>
      <c r="B158" s="8">
        <f>Allocators!D266</f>
        <v>0</v>
      </c>
      <c r="C158" s="8">
        <f>Allocators!E266</f>
        <v>0</v>
      </c>
      <c r="D158" s="8">
        <f>Allocators!F266</f>
        <v>0</v>
      </c>
      <c r="E158" s="8">
        <f>Allocators!G266</f>
        <v>0</v>
      </c>
      <c r="F158" s="8">
        <f>Allocators!H266</f>
        <v>0</v>
      </c>
      <c r="G158" s="8">
        <f>Allocators!I266</f>
        <v>0</v>
      </c>
      <c r="H158" s="8">
        <f>Allocators!J266</f>
        <v>0</v>
      </c>
      <c r="I158" s="8">
        <f>Allocators!K266</f>
        <v>0</v>
      </c>
      <c r="J158" s="8">
        <f>Allocators!L266</f>
        <v>0</v>
      </c>
      <c r="K158" s="8">
        <f>Allocators!M266</f>
        <v>0</v>
      </c>
      <c r="L158" s="8">
        <f>Allocators!N266</f>
        <v>0</v>
      </c>
      <c r="M158" s="8">
        <f>Allocators!O266</f>
        <v>0</v>
      </c>
      <c r="N158" s="8">
        <f>Allocators!P266</f>
        <v>0</v>
      </c>
      <c r="O158" s="8">
        <f>Allocators!Q266</f>
        <v>0</v>
      </c>
      <c r="P158" s="8">
        <f>Allocators!R266</f>
        <v>0</v>
      </c>
      <c r="Q158" s="8">
        <f>Allocators!S266</f>
        <v>0</v>
      </c>
      <c r="R158" s="8">
        <f>Allocators!T266</f>
        <v>0</v>
      </c>
      <c r="S158" s="8">
        <f>Allocators!U266</f>
        <v>0</v>
      </c>
      <c r="T158" s="8">
        <f>Allocators!V266</f>
        <v>0</v>
      </c>
      <c r="U158" s="8">
        <f>Allocators!W266</f>
        <v>0</v>
      </c>
    </row>
    <row r="159" spans="1:21">
      <c r="A159" s="12" t="str">
        <f>CONCATENATE(Allocators!A267," ",Allocators!B267)</f>
        <v>DIST_UGLINES TOTAL</v>
      </c>
      <c r="B159" s="8">
        <f>Allocators!D267</f>
        <v>0.99999999999999989</v>
      </c>
      <c r="C159" s="8">
        <f>Allocators!E267</f>
        <v>0.67057618260867791</v>
      </c>
      <c r="D159" s="8">
        <f>Allocators!F267</f>
        <v>1.2141229912055273E-4</v>
      </c>
      <c r="E159" s="8">
        <f>Allocators!G267</f>
        <v>2.0606689097686862E-4</v>
      </c>
      <c r="F159" s="8">
        <f>Allocators!H267</f>
        <v>0.15252053935524329</v>
      </c>
      <c r="G159" s="8">
        <f>Allocators!I267</f>
        <v>1.7509216494710376E-3</v>
      </c>
      <c r="H159" s="8">
        <f>Allocators!J267</f>
        <v>0</v>
      </c>
      <c r="I159" s="8">
        <f>Allocators!K267</f>
        <v>8.6252320464294735E-2</v>
      </c>
      <c r="J159" s="8">
        <f>Allocators!L267</f>
        <v>1.3075397969327576E-2</v>
      </c>
      <c r="K159" s="8">
        <f>Allocators!M267</f>
        <v>0</v>
      </c>
      <c r="L159" s="8">
        <f>Allocators!N267</f>
        <v>0</v>
      </c>
      <c r="M159" s="8">
        <f>Allocators!O267</f>
        <v>3.7993510405700407E-3</v>
      </c>
      <c r="N159" s="8">
        <f>Allocators!P267</f>
        <v>4.5500021989004956E-2</v>
      </c>
      <c r="O159" s="8">
        <f>Allocators!Q267</f>
        <v>0</v>
      </c>
      <c r="P159" s="8">
        <f>Allocators!R267</f>
        <v>0</v>
      </c>
      <c r="Q159" s="8">
        <f>Allocators!S267</f>
        <v>2.3799032507488608E-2</v>
      </c>
      <c r="R159" s="8">
        <f>Allocators!T267</f>
        <v>4.0049121225589835E-4</v>
      </c>
      <c r="S159" s="8">
        <f>Allocators!U267</f>
        <v>3.084150902796126E-4</v>
      </c>
      <c r="T159" s="8">
        <f>Allocators!V267</f>
        <v>1.399616603884573E-3</v>
      </c>
      <c r="U159" s="8">
        <f>Allocators!W267</f>
        <v>2.9023031940425933E-4</v>
      </c>
    </row>
    <row r="160" spans="1:21"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</row>
    <row r="161" spans="1:21">
      <c r="A161" s="12" t="str">
        <f>CONCATENATE(Allocators!A713," ",Allocators!B713)</f>
        <v>EXP_OM_CUSTACCT PRODUCTION</v>
      </c>
      <c r="B161" s="8">
        <f>Allocators!D713</f>
        <v>0</v>
      </c>
      <c r="C161" s="8">
        <f>Allocators!E713</f>
        <v>0</v>
      </c>
      <c r="D161" s="8">
        <f>Allocators!F713</f>
        <v>0</v>
      </c>
      <c r="E161" s="8">
        <f>Allocators!G713</f>
        <v>0</v>
      </c>
      <c r="F161" s="8">
        <f>Allocators!H713</f>
        <v>0</v>
      </c>
      <c r="G161" s="8">
        <f>Allocators!I713</f>
        <v>0</v>
      </c>
      <c r="H161" s="8">
        <f>Allocators!J713</f>
        <v>0</v>
      </c>
      <c r="I161" s="8">
        <f>Allocators!K713</f>
        <v>0</v>
      </c>
      <c r="J161" s="8">
        <f>Allocators!L713</f>
        <v>0</v>
      </c>
      <c r="K161" s="8">
        <f>Allocators!M713</f>
        <v>0</v>
      </c>
      <c r="L161" s="8">
        <f>Allocators!N713</f>
        <v>0</v>
      </c>
      <c r="M161" s="8">
        <f>Allocators!O713</f>
        <v>0</v>
      </c>
      <c r="N161" s="8">
        <f>Allocators!P713</f>
        <v>0</v>
      </c>
      <c r="O161" s="8">
        <f>Allocators!Q713</f>
        <v>0</v>
      </c>
      <c r="P161" s="8">
        <f>Allocators!R713</f>
        <v>0</v>
      </c>
      <c r="Q161" s="8">
        <f>Allocators!S713</f>
        <v>0</v>
      </c>
      <c r="R161" s="8">
        <f>Allocators!T713</f>
        <v>0</v>
      </c>
      <c r="S161" s="8">
        <f>Allocators!U713</f>
        <v>0</v>
      </c>
      <c r="T161" s="8">
        <f>Allocators!V713</f>
        <v>0</v>
      </c>
      <c r="U161" s="8">
        <f>Allocators!W713</f>
        <v>0</v>
      </c>
    </row>
    <row r="162" spans="1:21">
      <c r="A162" s="12" t="str">
        <f>CONCATENATE(Allocators!A714," ",Allocators!B714)</f>
        <v>EXP_OM_CUSTACCT BULKTRAN</v>
      </c>
      <c r="B162" s="8">
        <f>Allocators!D714</f>
        <v>0</v>
      </c>
      <c r="C162" s="8">
        <f>Allocators!E714</f>
        <v>0</v>
      </c>
      <c r="D162" s="8">
        <f>Allocators!F714</f>
        <v>0</v>
      </c>
      <c r="E162" s="8">
        <f>Allocators!G714</f>
        <v>0</v>
      </c>
      <c r="F162" s="8">
        <f>Allocators!H714</f>
        <v>0</v>
      </c>
      <c r="G162" s="8">
        <f>Allocators!I714</f>
        <v>0</v>
      </c>
      <c r="H162" s="8">
        <f>Allocators!J714</f>
        <v>0</v>
      </c>
      <c r="I162" s="8">
        <f>Allocators!K714</f>
        <v>0</v>
      </c>
      <c r="J162" s="8">
        <f>Allocators!L714</f>
        <v>0</v>
      </c>
      <c r="K162" s="8">
        <f>Allocators!M714</f>
        <v>0</v>
      </c>
      <c r="L162" s="8">
        <f>Allocators!N714</f>
        <v>0</v>
      </c>
      <c r="M162" s="8">
        <f>Allocators!O714</f>
        <v>0</v>
      </c>
      <c r="N162" s="8">
        <f>Allocators!P714</f>
        <v>0</v>
      </c>
      <c r="O162" s="8">
        <f>Allocators!Q714</f>
        <v>0</v>
      </c>
      <c r="P162" s="8">
        <f>Allocators!R714</f>
        <v>0</v>
      </c>
      <c r="Q162" s="8">
        <f>Allocators!S714</f>
        <v>0</v>
      </c>
      <c r="R162" s="8">
        <f>Allocators!T714</f>
        <v>0</v>
      </c>
      <c r="S162" s="8">
        <f>Allocators!U714</f>
        <v>0</v>
      </c>
      <c r="T162" s="8">
        <f>Allocators!V714</f>
        <v>0</v>
      </c>
      <c r="U162" s="8">
        <f>Allocators!W714</f>
        <v>0</v>
      </c>
    </row>
    <row r="163" spans="1:21">
      <c r="A163" s="12" t="str">
        <f>CONCATENATE(Allocators!A715," ",Allocators!B715)</f>
        <v>EXP_OM_CUSTACCT SUBTRAN</v>
      </c>
      <c r="B163" s="8">
        <f>Allocators!D715</f>
        <v>0</v>
      </c>
      <c r="C163" s="8">
        <f>Allocators!E715</f>
        <v>0</v>
      </c>
      <c r="D163" s="8">
        <f>Allocators!F715</f>
        <v>0</v>
      </c>
      <c r="E163" s="8">
        <f>Allocators!G715</f>
        <v>0</v>
      </c>
      <c r="F163" s="8">
        <f>Allocators!H715</f>
        <v>0</v>
      </c>
      <c r="G163" s="8">
        <f>Allocators!I715</f>
        <v>0</v>
      </c>
      <c r="H163" s="8">
        <f>Allocators!J715</f>
        <v>0</v>
      </c>
      <c r="I163" s="8">
        <f>Allocators!K715</f>
        <v>0</v>
      </c>
      <c r="J163" s="8">
        <f>Allocators!L715</f>
        <v>0</v>
      </c>
      <c r="K163" s="8">
        <f>Allocators!M715</f>
        <v>0</v>
      </c>
      <c r="L163" s="8">
        <f>Allocators!N715</f>
        <v>0</v>
      </c>
      <c r="M163" s="8">
        <f>Allocators!O715</f>
        <v>0</v>
      </c>
      <c r="N163" s="8">
        <f>Allocators!P715</f>
        <v>0</v>
      </c>
      <c r="O163" s="8">
        <f>Allocators!Q715</f>
        <v>0</v>
      </c>
      <c r="P163" s="8">
        <f>Allocators!R715</f>
        <v>0</v>
      </c>
      <c r="Q163" s="8">
        <f>Allocators!S715</f>
        <v>0</v>
      </c>
      <c r="R163" s="8">
        <f>Allocators!T715</f>
        <v>0</v>
      </c>
      <c r="S163" s="8">
        <f>Allocators!U715</f>
        <v>0</v>
      </c>
      <c r="T163" s="8">
        <f>Allocators!V715</f>
        <v>0</v>
      </c>
      <c r="U163" s="8">
        <f>Allocators!W715</f>
        <v>0</v>
      </c>
    </row>
    <row r="164" spans="1:21">
      <c r="A164" s="12" t="str">
        <f>CONCATENATE(Allocators!A716," ",Allocators!B716)</f>
        <v>EXP_OM_CUSTACCT DISTPRI</v>
      </c>
      <c r="B164" s="8">
        <f>Allocators!D716</f>
        <v>0</v>
      </c>
      <c r="C164" s="8">
        <f>Allocators!E716</f>
        <v>0</v>
      </c>
      <c r="D164" s="8">
        <f>Allocators!F716</f>
        <v>0</v>
      </c>
      <c r="E164" s="8">
        <f>Allocators!G716</f>
        <v>0</v>
      </c>
      <c r="F164" s="8">
        <f>Allocators!H716</f>
        <v>0</v>
      </c>
      <c r="G164" s="8">
        <f>Allocators!I716</f>
        <v>0</v>
      </c>
      <c r="H164" s="8">
        <f>Allocators!J716</f>
        <v>0</v>
      </c>
      <c r="I164" s="8">
        <f>Allocators!K716</f>
        <v>0</v>
      </c>
      <c r="J164" s="8">
        <f>Allocators!L716</f>
        <v>0</v>
      </c>
      <c r="K164" s="8">
        <f>Allocators!M716</f>
        <v>0</v>
      </c>
      <c r="L164" s="8">
        <f>Allocators!N716</f>
        <v>0</v>
      </c>
      <c r="M164" s="8">
        <f>Allocators!O716</f>
        <v>0</v>
      </c>
      <c r="N164" s="8">
        <f>Allocators!P716</f>
        <v>0</v>
      </c>
      <c r="O164" s="8">
        <f>Allocators!Q716</f>
        <v>0</v>
      </c>
      <c r="P164" s="8">
        <f>Allocators!R716</f>
        <v>0</v>
      </c>
      <c r="Q164" s="8">
        <f>Allocators!S716</f>
        <v>0</v>
      </c>
      <c r="R164" s="8">
        <f>Allocators!T716</f>
        <v>0</v>
      </c>
      <c r="S164" s="8">
        <f>Allocators!U716</f>
        <v>0</v>
      </c>
      <c r="T164" s="8">
        <f>Allocators!V716</f>
        <v>0</v>
      </c>
      <c r="U164" s="8">
        <f>Allocators!W716</f>
        <v>0</v>
      </c>
    </row>
    <row r="165" spans="1:21">
      <c r="A165" s="12" t="str">
        <f>CONCATENATE(Allocators!A717," ",Allocators!B717)</f>
        <v>EXP_OM_CUSTACCT DISTSEC</v>
      </c>
      <c r="B165" s="8">
        <f>Allocators!D717</f>
        <v>0</v>
      </c>
      <c r="C165" s="8">
        <f>Allocators!E717</f>
        <v>0</v>
      </c>
      <c r="D165" s="8">
        <f>Allocators!F717</f>
        <v>0</v>
      </c>
      <c r="E165" s="8">
        <f>Allocators!G717</f>
        <v>0</v>
      </c>
      <c r="F165" s="8">
        <f>Allocators!H717</f>
        <v>0</v>
      </c>
      <c r="G165" s="8">
        <f>Allocators!I717</f>
        <v>0</v>
      </c>
      <c r="H165" s="8">
        <f>Allocators!J717</f>
        <v>0</v>
      </c>
      <c r="I165" s="8">
        <f>Allocators!K717</f>
        <v>0</v>
      </c>
      <c r="J165" s="8">
        <f>Allocators!L717</f>
        <v>0</v>
      </c>
      <c r="K165" s="8">
        <f>Allocators!M717</f>
        <v>0</v>
      </c>
      <c r="L165" s="8">
        <f>Allocators!N717</f>
        <v>0</v>
      </c>
      <c r="M165" s="8">
        <f>Allocators!O717</f>
        <v>0</v>
      </c>
      <c r="N165" s="8">
        <f>Allocators!P717</f>
        <v>0</v>
      </c>
      <c r="O165" s="8">
        <f>Allocators!Q717</f>
        <v>0</v>
      </c>
      <c r="P165" s="8">
        <f>Allocators!R717</f>
        <v>0</v>
      </c>
      <c r="Q165" s="8">
        <f>Allocators!S717</f>
        <v>0</v>
      </c>
      <c r="R165" s="8">
        <f>Allocators!T717</f>
        <v>0</v>
      </c>
      <c r="S165" s="8">
        <f>Allocators!U717</f>
        <v>0</v>
      </c>
      <c r="T165" s="8">
        <f>Allocators!V717</f>
        <v>0</v>
      </c>
      <c r="U165" s="8">
        <f>Allocators!W717</f>
        <v>0</v>
      </c>
    </row>
    <row r="166" spans="1:21">
      <c r="A166" s="12" t="str">
        <f>CONCATENATE(Allocators!A718," ",Allocators!B718)</f>
        <v>EXP_OM_CUSTACCT ENERGY</v>
      </c>
      <c r="B166" s="8">
        <f>Allocators!D718</f>
        <v>0</v>
      </c>
      <c r="C166" s="8">
        <f>Allocators!E718</f>
        <v>0</v>
      </c>
      <c r="D166" s="8">
        <f>Allocators!F718</f>
        <v>0</v>
      </c>
      <c r="E166" s="8">
        <f>Allocators!G718</f>
        <v>0</v>
      </c>
      <c r="F166" s="8">
        <f>Allocators!H718</f>
        <v>0</v>
      </c>
      <c r="G166" s="8">
        <f>Allocators!I718</f>
        <v>0</v>
      </c>
      <c r="H166" s="8">
        <f>Allocators!J718</f>
        <v>0</v>
      </c>
      <c r="I166" s="8">
        <f>Allocators!K718</f>
        <v>0</v>
      </c>
      <c r="J166" s="8">
        <f>Allocators!L718</f>
        <v>0</v>
      </c>
      <c r="K166" s="8">
        <f>Allocators!M718</f>
        <v>0</v>
      </c>
      <c r="L166" s="8">
        <f>Allocators!N718</f>
        <v>0</v>
      </c>
      <c r="M166" s="8">
        <f>Allocators!O718</f>
        <v>0</v>
      </c>
      <c r="N166" s="8">
        <f>Allocators!P718</f>
        <v>0</v>
      </c>
      <c r="O166" s="8">
        <f>Allocators!Q718</f>
        <v>0</v>
      </c>
      <c r="P166" s="8">
        <f>Allocators!R718</f>
        <v>0</v>
      </c>
      <c r="Q166" s="8">
        <f>Allocators!S718</f>
        <v>0</v>
      </c>
      <c r="R166" s="8">
        <f>Allocators!T718</f>
        <v>0</v>
      </c>
      <c r="S166" s="8">
        <f>Allocators!U718</f>
        <v>0</v>
      </c>
      <c r="T166" s="8">
        <f>Allocators!V718</f>
        <v>0</v>
      </c>
      <c r="U166" s="8">
        <f>Allocators!W718</f>
        <v>0</v>
      </c>
    </row>
    <row r="167" spans="1:21">
      <c r="A167" s="12" t="str">
        <f>CONCATENATE(Allocators!A719," ",Allocators!B719)</f>
        <v>EXP_OM_CUSTACCT CUSTOMER</v>
      </c>
      <c r="B167" s="8">
        <f>Allocators!D719</f>
        <v>1.0000000000000002</v>
      </c>
      <c r="C167" s="8">
        <f>Allocators!E719</f>
        <v>0.83403481331256879</v>
      </c>
      <c r="D167" s="8">
        <f>Allocators!F719</f>
        <v>1.6833468937910929E-4</v>
      </c>
      <c r="E167" s="8">
        <f>Allocators!G719</f>
        <v>3.8437242697531232E-5</v>
      </c>
      <c r="F167" s="8">
        <f>Allocators!H719</f>
        <v>0.1441628822387451</v>
      </c>
      <c r="G167" s="8">
        <f>Allocators!I719</f>
        <v>3.6533931159088396E-4</v>
      </c>
      <c r="H167" s="8">
        <f>Allocators!J719</f>
        <v>2.9129548990103277E-5</v>
      </c>
      <c r="I167" s="8">
        <f>Allocators!K719</f>
        <v>2.7619515554205549E-3</v>
      </c>
      <c r="J167" s="8">
        <f>Allocators!L719</f>
        <v>2.9166363777828434E-4</v>
      </c>
      <c r="K167" s="8">
        <f>Allocators!M719</f>
        <v>6.2510639122831762E-5</v>
      </c>
      <c r="L167" s="8">
        <f>Allocators!N719</f>
        <v>5.1433722665727592E-6</v>
      </c>
      <c r="M167" s="8">
        <f>Allocators!O719</f>
        <v>2.717001531295656E-5</v>
      </c>
      <c r="N167" s="8">
        <f>Allocators!P719</f>
        <v>2.3915934850793439E-4</v>
      </c>
      <c r="O167" s="8">
        <f>Allocators!Q719</f>
        <v>1.0330927194315161E-4</v>
      </c>
      <c r="P167" s="8">
        <f>Allocators!R719</f>
        <v>2.1641191619490208E-5</v>
      </c>
      <c r="Q167" s="8">
        <f>Allocators!S719</f>
        <v>7.4497165477097733E-4</v>
      </c>
      <c r="R167" s="8">
        <f>Allocators!T719</f>
        <v>4.9159552244708997E-6</v>
      </c>
      <c r="S167" s="8">
        <f>Allocators!U719</f>
        <v>4.0782227801571555E-5</v>
      </c>
      <c r="T167" s="8">
        <f>Allocators!V719</f>
        <v>1.6673864207326E-2</v>
      </c>
      <c r="U167" s="8">
        <f>Allocators!W719</f>
        <v>2.2398057893370017E-4</v>
      </c>
    </row>
    <row r="168" spans="1:21">
      <c r="A168" s="12" t="str">
        <f>CONCATENATE(Allocators!A720," ",Allocators!B720)</f>
        <v>EXP_OM_CUSTACCT TOTAL</v>
      </c>
      <c r="B168" s="8">
        <f>Allocators!D720</f>
        <v>1.0000000000000002</v>
      </c>
      <c r="C168" s="8">
        <f>Allocators!E720</f>
        <v>0.83403481331256879</v>
      </c>
      <c r="D168" s="8">
        <f>Allocators!F720</f>
        <v>1.6833468937910929E-4</v>
      </c>
      <c r="E168" s="8">
        <f>Allocators!G720</f>
        <v>3.8437242697531232E-5</v>
      </c>
      <c r="F168" s="8">
        <f>Allocators!H720</f>
        <v>0.1441628822387451</v>
      </c>
      <c r="G168" s="8">
        <f>Allocators!I720</f>
        <v>3.6533931159088396E-4</v>
      </c>
      <c r="H168" s="8">
        <f>Allocators!J720</f>
        <v>2.9129548990103277E-5</v>
      </c>
      <c r="I168" s="8">
        <f>Allocators!K720</f>
        <v>2.7619515554205549E-3</v>
      </c>
      <c r="J168" s="8">
        <f>Allocators!L720</f>
        <v>2.9166363777828434E-4</v>
      </c>
      <c r="K168" s="8">
        <f>Allocators!M720</f>
        <v>6.2510639122831762E-5</v>
      </c>
      <c r="L168" s="8">
        <f>Allocators!N720</f>
        <v>5.1433722665727592E-6</v>
      </c>
      <c r="M168" s="8">
        <f>Allocators!O720</f>
        <v>2.717001531295656E-5</v>
      </c>
      <c r="N168" s="8">
        <f>Allocators!P720</f>
        <v>2.3915934850793439E-4</v>
      </c>
      <c r="O168" s="8">
        <f>Allocators!Q720</f>
        <v>1.0330927194315161E-4</v>
      </c>
      <c r="P168" s="8">
        <f>Allocators!R720</f>
        <v>2.1641191619490208E-5</v>
      </c>
      <c r="Q168" s="8">
        <f>Allocators!S720</f>
        <v>7.4497165477097733E-4</v>
      </c>
      <c r="R168" s="8">
        <f>Allocators!T720</f>
        <v>4.9159552244708997E-6</v>
      </c>
      <c r="S168" s="8">
        <f>Allocators!U720</f>
        <v>4.0782227801571555E-5</v>
      </c>
      <c r="T168" s="8">
        <f>Allocators!V720</f>
        <v>1.6673864207326E-2</v>
      </c>
      <c r="U168" s="8">
        <f>Allocators!W720</f>
        <v>2.2398057893370017E-4</v>
      </c>
    </row>
    <row r="169" spans="1:21"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</row>
    <row r="170" spans="1:21">
      <c r="A170" s="12" t="str">
        <f>CONCATENATE(Allocators!A732," ",Allocators!B732)</f>
        <v>EXP_OM_CUSTSERV PRODUCTION</v>
      </c>
      <c r="B170" s="8">
        <f>Allocators!D732</f>
        <v>0</v>
      </c>
      <c r="C170" s="8">
        <f>Allocators!E732</f>
        <v>0</v>
      </c>
      <c r="D170" s="8">
        <f>Allocators!F732</f>
        <v>0</v>
      </c>
      <c r="E170" s="8">
        <f>Allocators!G732</f>
        <v>0</v>
      </c>
      <c r="F170" s="8">
        <f>Allocators!H732</f>
        <v>0</v>
      </c>
      <c r="G170" s="8">
        <f>Allocators!I732</f>
        <v>0</v>
      </c>
      <c r="H170" s="8">
        <f>Allocators!J732</f>
        <v>0</v>
      </c>
      <c r="I170" s="8">
        <f>Allocators!K732</f>
        <v>0</v>
      </c>
      <c r="J170" s="8">
        <f>Allocators!L732</f>
        <v>0</v>
      </c>
      <c r="K170" s="8">
        <f>Allocators!M732</f>
        <v>0</v>
      </c>
      <c r="L170" s="8">
        <f>Allocators!N732</f>
        <v>0</v>
      </c>
      <c r="M170" s="8">
        <f>Allocators!O732</f>
        <v>0</v>
      </c>
      <c r="N170" s="8">
        <f>Allocators!P732</f>
        <v>0</v>
      </c>
      <c r="O170" s="8">
        <f>Allocators!Q732</f>
        <v>0</v>
      </c>
      <c r="P170" s="8">
        <f>Allocators!R732</f>
        <v>0</v>
      </c>
      <c r="Q170" s="8">
        <f>Allocators!S732</f>
        <v>0</v>
      </c>
      <c r="R170" s="8">
        <f>Allocators!T732</f>
        <v>0</v>
      </c>
      <c r="S170" s="8">
        <f>Allocators!U732</f>
        <v>0</v>
      </c>
      <c r="T170" s="8">
        <f>Allocators!V732</f>
        <v>0</v>
      </c>
      <c r="U170" s="8">
        <f>Allocators!W732</f>
        <v>0</v>
      </c>
    </row>
    <row r="171" spans="1:21">
      <c r="A171" s="12" t="str">
        <f>CONCATENATE(Allocators!A733," ",Allocators!B733)</f>
        <v>EXP_OM_CUSTSERV BULKTRAN</v>
      </c>
      <c r="B171" s="8">
        <f>Allocators!D733</f>
        <v>0</v>
      </c>
      <c r="C171" s="8">
        <f>Allocators!E733</f>
        <v>0</v>
      </c>
      <c r="D171" s="8">
        <f>Allocators!F733</f>
        <v>0</v>
      </c>
      <c r="E171" s="8">
        <f>Allocators!G733</f>
        <v>0</v>
      </c>
      <c r="F171" s="8">
        <f>Allocators!H733</f>
        <v>0</v>
      </c>
      <c r="G171" s="8">
        <f>Allocators!I733</f>
        <v>0</v>
      </c>
      <c r="H171" s="8">
        <f>Allocators!J733</f>
        <v>0</v>
      </c>
      <c r="I171" s="8">
        <f>Allocators!K733</f>
        <v>0</v>
      </c>
      <c r="J171" s="8">
        <f>Allocators!L733</f>
        <v>0</v>
      </c>
      <c r="K171" s="8">
        <f>Allocators!M733</f>
        <v>0</v>
      </c>
      <c r="L171" s="8">
        <f>Allocators!N733</f>
        <v>0</v>
      </c>
      <c r="M171" s="8">
        <f>Allocators!O733</f>
        <v>0</v>
      </c>
      <c r="N171" s="8">
        <f>Allocators!P733</f>
        <v>0</v>
      </c>
      <c r="O171" s="8">
        <f>Allocators!Q733</f>
        <v>0</v>
      </c>
      <c r="P171" s="8">
        <f>Allocators!R733</f>
        <v>0</v>
      </c>
      <c r="Q171" s="8">
        <f>Allocators!S733</f>
        <v>0</v>
      </c>
      <c r="R171" s="8">
        <f>Allocators!T733</f>
        <v>0</v>
      </c>
      <c r="S171" s="8">
        <f>Allocators!U733</f>
        <v>0</v>
      </c>
      <c r="T171" s="8">
        <f>Allocators!V733</f>
        <v>0</v>
      </c>
      <c r="U171" s="8">
        <f>Allocators!W733</f>
        <v>0</v>
      </c>
    </row>
    <row r="172" spans="1:21">
      <c r="A172" s="12" t="str">
        <f>CONCATENATE(Allocators!A734," ",Allocators!B734)</f>
        <v>EXP_OM_CUSTSERV SUBTRAN</v>
      </c>
      <c r="B172" s="8">
        <f>Allocators!D734</f>
        <v>0</v>
      </c>
      <c r="C172" s="8">
        <f>Allocators!E734</f>
        <v>0</v>
      </c>
      <c r="D172" s="8">
        <f>Allocators!F734</f>
        <v>0</v>
      </c>
      <c r="E172" s="8">
        <f>Allocators!G734</f>
        <v>0</v>
      </c>
      <c r="F172" s="8">
        <f>Allocators!H734</f>
        <v>0</v>
      </c>
      <c r="G172" s="8">
        <f>Allocators!I734</f>
        <v>0</v>
      </c>
      <c r="H172" s="8">
        <f>Allocators!J734</f>
        <v>0</v>
      </c>
      <c r="I172" s="8">
        <f>Allocators!K734</f>
        <v>0</v>
      </c>
      <c r="J172" s="8">
        <f>Allocators!L734</f>
        <v>0</v>
      </c>
      <c r="K172" s="8">
        <f>Allocators!M734</f>
        <v>0</v>
      </c>
      <c r="L172" s="8">
        <f>Allocators!N734</f>
        <v>0</v>
      </c>
      <c r="M172" s="8">
        <f>Allocators!O734</f>
        <v>0</v>
      </c>
      <c r="N172" s="8">
        <f>Allocators!P734</f>
        <v>0</v>
      </c>
      <c r="O172" s="8">
        <f>Allocators!Q734</f>
        <v>0</v>
      </c>
      <c r="P172" s="8">
        <f>Allocators!R734</f>
        <v>0</v>
      </c>
      <c r="Q172" s="8">
        <f>Allocators!S734</f>
        <v>0</v>
      </c>
      <c r="R172" s="8">
        <f>Allocators!T734</f>
        <v>0</v>
      </c>
      <c r="S172" s="8">
        <f>Allocators!U734</f>
        <v>0</v>
      </c>
      <c r="T172" s="8">
        <f>Allocators!V734</f>
        <v>0</v>
      </c>
      <c r="U172" s="8">
        <f>Allocators!W734</f>
        <v>0</v>
      </c>
    </row>
    <row r="173" spans="1:21">
      <c r="A173" s="12" t="str">
        <f>CONCATENATE(Allocators!A735," ",Allocators!B735)</f>
        <v>EXP_OM_CUSTSERV DISTPRI</v>
      </c>
      <c r="B173" s="8">
        <f>Allocators!D735</f>
        <v>0</v>
      </c>
      <c r="C173" s="8">
        <f>Allocators!E735</f>
        <v>0</v>
      </c>
      <c r="D173" s="8">
        <f>Allocators!F735</f>
        <v>0</v>
      </c>
      <c r="E173" s="8">
        <f>Allocators!G735</f>
        <v>0</v>
      </c>
      <c r="F173" s="8">
        <f>Allocators!H735</f>
        <v>0</v>
      </c>
      <c r="G173" s="8">
        <f>Allocators!I735</f>
        <v>0</v>
      </c>
      <c r="H173" s="8">
        <f>Allocators!J735</f>
        <v>0</v>
      </c>
      <c r="I173" s="8">
        <f>Allocators!K735</f>
        <v>0</v>
      </c>
      <c r="J173" s="8">
        <f>Allocators!L735</f>
        <v>0</v>
      </c>
      <c r="K173" s="8">
        <f>Allocators!M735</f>
        <v>0</v>
      </c>
      <c r="L173" s="8">
        <f>Allocators!N735</f>
        <v>0</v>
      </c>
      <c r="M173" s="8">
        <f>Allocators!O735</f>
        <v>0</v>
      </c>
      <c r="N173" s="8">
        <f>Allocators!P735</f>
        <v>0</v>
      </c>
      <c r="O173" s="8">
        <f>Allocators!Q735</f>
        <v>0</v>
      </c>
      <c r="P173" s="8">
        <f>Allocators!R735</f>
        <v>0</v>
      </c>
      <c r="Q173" s="8">
        <f>Allocators!S735</f>
        <v>0</v>
      </c>
      <c r="R173" s="8">
        <f>Allocators!T735</f>
        <v>0</v>
      </c>
      <c r="S173" s="8">
        <f>Allocators!U735</f>
        <v>0</v>
      </c>
      <c r="T173" s="8">
        <f>Allocators!V735</f>
        <v>0</v>
      </c>
      <c r="U173" s="8">
        <f>Allocators!W735</f>
        <v>0</v>
      </c>
    </row>
    <row r="174" spans="1:21">
      <c r="A174" s="12" t="str">
        <f>CONCATENATE(Allocators!A736," ",Allocators!B736)</f>
        <v>EXP_OM_CUSTSERV DISTSEC</v>
      </c>
      <c r="B174" s="8">
        <f>Allocators!D736</f>
        <v>0</v>
      </c>
      <c r="C174" s="8">
        <f>Allocators!E736</f>
        <v>0</v>
      </c>
      <c r="D174" s="8">
        <f>Allocators!F736</f>
        <v>0</v>
      </c>
      <c r="E174" s="8">
        <f>Allocators!G736</f>
        <v>0</v>
      </c>
      <c r="F174" s="8">
        <f>Allocators!H736</f>
        <v>0</v>
      </c>
      <c r="G174" s="8">
        <f>Allocators!I736</f>
        <v>0</v>
      </c>
      <c r="H174" s="8">
        <f>Allocators!J736</f>
        <v>0</v>
      </c>
      <c r="I174" s="8">
        <f>Allocators!K736</f>
        <v>0</v>
      </c>
      <c r="J174" s="8">
        <f>Allocators!L736</f>
        <v>0</v>
      </c>
      <c r="K174" s="8">
        <f>Allocators!M736</f>
        <v>0</v>
      </c>
      <c r="L174" s="8">
        <f>Allocators!N736</f>
        <v>0</v>
      </c>
      <c r="M174" s="8">
        <f>Allocators!O736</f>
        <v>0</v>
      </c>
      <c r="N174" s="8">
        <f>Allocators!P736</f>
        <v>0</v>
      </c>
      <c r="O174" s="8">
        <f>Allocators!Q736</f>
        <v>0</v>
      </c>
      <c r="P174" s="8">
        <f>Allocators!R736</f>
        <v>0</v>
      </c>
      <c r="Q174" s="8">
        <f>Allocators!S736</f>
        <v>0</v>
      </c>
      <c r="R174" s="8">
        <f>Allocators!T736</f>
        <v>0</v>
      </c>
      <c r="S174" s="8">
        <f>Allocators!U736</f>
        <v>0</v>
      </c>
      <c r="T174" s="8">
        <f>Allocators!V736</f>
        <v>0</v>
      </c>
      <c r="U174" s="8">
        <f>Allocators!W736</f>
        <v>0</v>
      </c>
    </row>
    <row r="175" spans="1:21">
      <c r="A175" s="12" t="str">
        <f>CONCATENATE(Allocators!A737," ",Allocators!B737)</f>
        <v>EXP_OM_CUSTSERV ENERGY</v>
      </c>
      <c r="B175" s="8">
        <f>Allocators!D737</f>
        <v>0</v>
      </c>
      <c r="C175" s="8">
        <f>Allocators!E737</f>
        <v>0</v>
      </c>
      <c r="D175" s="8">
        <f>Allocators!F737</f>
        <v>0</v>
      </c>
      <c r="E175" s="8">
        <f>Allocators!G737</f>
        <v>0</v>
      </c>
      <c r="F175" s="8">
        <f>Allocators!H737</f>
        <v>0</v>
      </c>
      <c r="G175" s="8">
        <f>Allocators!I737</f>
        <v>0</v>
      </c>
      <c r="H175" s="8">
        <f>Allocators!J737</f>
        <v>0</v>
      </c>
      <c r="I175" s="8">
        <f>Allocators!K737</f>
        <v>0</v>
      </c>
      <c r="J175" s="8">
        <f>Allocators!L737</f>
        <v>0</v>
      </c>
      <c r="K175" s="8">
        <f>Allocators!M737</f>
        <v>0</v>
      </c>
      <c r="L175" s="8">
        <f>Allocators!N737</f>
        <v>0</v>
      </c>
      <c r="M175" s="8">
        <f>Allocators!O737</f>
        <v>0</v>
      </c>
      <c r="N175" s="8">
        <f>Allocators!P737</f>
        <v>0</v>
      </c>
      <c r="O175" s="8">
        <f>Allocators!Q737</f>
        <v>0</v>
      </c>
      <c r="P175" s="8">
        <f>Allocators!R737</f>
        <v>0</v>
      </c>
      <c r="Q175" s="8">
        <f>Allocators!S737</f>
        <v>0</v>
      </c>
      <c r="R175" s="8">
        <f>Allocators!T737</f>
        <v>0</v>
      </c>
      <c r="S175" s="8">
        <f>Allocators!U737</f>
        <v>0</v>
      </c>
      <c r="T175" s="8">
        <f>Allocators!V737</f>
        <v>0</v>
      </c>
      <c r="U175" s="8">
        <f>Allocators!W737</f>
        <v>0</v>
      </c>
    </row>
    <row r="176" spans="1:21">
      <c r="A176" s="12" t="str">
        <f>CONCATENATE(Allocators!A738," ",Allocators!B738)</f>
        <v>EXP_OM_CUSTSERV CUSTOMER</v>
      </c>
      <c r="B176" s="8">
        <f>Allocators!D738</f>
        <v>1.0000000000000002</v>
      </c>
      <c r="C176" s="8">
        <f>Allocators!E738</f>
        <v>0.63695599365554179</v>
      </c>
      <c r="D176" s="8">
        <f>Allocators!F738</f>
        <v>1.286038857425922E-4</v>
      </c>
      <c r="E176" s="8">
        <f>Allocators!G738</f>
        <v>3.8104855034842136E-5</v>
      </c>
      <c r="F176" s="8">
        <f>Allocators!H738</f>
        <v>0.14441740058205169</v>
      </c>
      <c r="G176" s="8">
        <f>Allocators!I738</f>
        <v>3.5723301595164499E-4</v>
      </c>
      <c r="H176" s="8">
        <f>Allocators!J738</f>
        <v>2.8578641276131599E-5</v>
      </c>
      <c r="I176" s="8">
        <f>Allocators!K738</f>
        <v>2.5816039286105544E-3</v>
      </c>
      <c r="J176" s="8">
        <f>Allocators!L738</f>
        <v>2.6673398524389494E-4</v>
      </c>
      <c r="K176" s="8">
        <f>Allocators!M738</f>
        <v>5.7157282552263198E-5</v>
      </c>
      <c r="L176" s="8">
        <f>Allocators!N738</f>
        <v>4.7631068793552671E-6</v>
      </c>
      <c r="M176" s="8">
        <f>Allocators!O738</f>
        <v>2.3815534396776334E-5</v>
      </c>
      <c r="N176" s="8">
        <f>Allocators!P738</f>
        <v>2.0957670269163172E-4</v>
      </c>
      <c r="O176" s="8">
        <f>Allocators!Q738</f>
        <v>9.0499030707750066E-5</v>
      </c>
      <c r="P176" s="8">
        <f>Allocators!R738</f>
        <v>1.9052427517421068E-5</v>
      </c>
      <c r="Q176" s="8">
        <f>Allocators!S738</f>
        <v>7.2875535254135579E-4</v>
      </c>
      <c r="R176" s="8">
        <f>Allocators!T738</f>
        <v>4.7631068793552671E-6</v>
      </c>
      <c r="S176" s="8">
        <f>Allocators!U738</f>
        <v>4.2867961914197398E-5</v>
      </c>
      <c r="T176" s="8">
        <f>Allocators!V738</f>
        <v>0.21378252606610243</v>
      </c>
      <c r="U176" s="8">
        <f>Allocators!W738</f>
        <v>2.6197087836453967E-4</v>
      </c>
    </row>
    <row r="177" spans="1:21">
      <c r="A177" s="12" t="str">
        <f>CONCATENATE(Allocators!A739," ",Allocators!B739)</f>
        <v>EXP_OM_CUSTSERV TOTAL</v>
      </c>
      <c r="B177" s="8">
        <f>Allocators!D739</f>
        <v>1.0000000000000002</v>
      </c>
      <c r="C177" s="8">
        <f>Allocators!E739</f>
        <v>0.63695599365554179</v>
      </c>
      <c r="D177" s="8">
        <f>Allocators!F739</f>
        <v>1.286038857425922E-4</v>
      </c>
      <c r="E177" s="8">
        <f>Allocators!G739</f>
        <v>3.8104855034842136E-5</v>
      </c>
      <c r="F177" s="8">
        <f>Allocators!H739</f>
        <v>0.14441740058205169</v>
      </c>
      <c r="G177" s="8">
        <f>Allocators!I739</f>
        <v>3.5723301595164499E-4</v>
      </c>
      <c r="H177" s="8">
        <f>Allocators!J739</f>
        <v>2.8578641276131599E-5</v>
      </c>
      <c r="I177" s="8">
        <f>Allocators!K739</f>
        <v>2.5816039286105544E-3</v>
      </c>
      <c r="J177" s="8">
        <f>Allocators!L739</f>
        <v>2.6673398524389494E-4</v>
      </c>
      <c r="K177" s="8">
        <f>Allocators!M739</f>
        <v>5.7157282552263198E-5</v>
      </c>
      <c r="L177" s="8">
        <f>Allocators!N739</f>
        <v>4.7631068793552671E-6</v>
      </c>
      <c r="M177" s="8">
        <f>Allocators!O739</f>
        <v>2.3815534396776334E-5</v>
      </c>
      <c r="N177" s="8">
        <f>Allocators!P739</f>
        <v>2.0957670269163172E-4</v>
      </c>
      <c r="O177" s="8">
        <f>Allocators!Q739</f>
        <v>9.0499030707750066E-5</v>
      </c>
      <c r="P177" s="8">
        <f>Allocators!R739</f>
        <v>1.9052427517421068E-5</v>
      </c>
      <c r="Q177" s="8">
        <f>Allocators!S739</f>
        <v>7.2875535254135579E-4</v>
      </c>
      <c r="R177" s="8">
        <f>Allocators!T739</f>
        <v>4.7631068793552671E-6</v>
      </c>
      <c r="S177" s="8">
        <f>Allocators!U739</f>
        <v>4.2867961914197398E-5</v>
      </c>
      <c r="T177" s="8">
        <f>Allocators!V739</f>
        <v>0.21378252606610243</v>
      </c>
      <c r="U177" s="8">
        <f>Allocators!W739</f>
        <v>2.6197087836453967E-4</v>
      </c>
    </row>
    <row r="178" spans="1:21"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</row>
    <row r="179" spans="1:21">
      <c r="A179" s="12" t="str">
        <f>CONCATENATE(Allocators!A662," ",Allocators!B662)</f>
        <v>EXP_OM_DIST PRODUCTION</v>
      </c>
      <c r="B179" s="8">
        <f>Allocators!D662</f>
        <v>0</v>
      </c>
      <c r="C179" s="8">
        <f>Allocators!E662</f>
        <v>0</v>
      </c>
      <c r="D179" s="8">
        <f>Allocators!F662</f>
        <v>0</v>
      </c>
      <c r="E179" s="8">
        <f>Allocators!G662</f>
        <v>0</v>
      </c>
      <c r="F179" s="8">
        <f>Allocators!H662</f>
        <v>0</v>
      </c>
      <c r="G179" s="8">
        <f>Allocators!I662</f>
        <v>0</v>
      </c>
      <c r="H179" s="8">
        <f>Allocators!J662</f>
        <v>0</v>
      </c>
      <c r="I179" s="8">
        <f>Allocators!K662</f>
        <v>0</v>
      </c>
      <c r="J179" s="8">
        <f>Allocators!L662</f>
        <v>0</v>
      </c>
      <c r="K179" s="8">
        <f>Allocators!M662</f>
        <v>0</v>
      </c>
      <c r="L179" s="8">
        <f>Allocators!N662</f>
        <v>0</v>
      </c>
      <c r="M179" s="8">
        <f>Allocators!O662</f>
        <v>0</v>
      </c>
      <c r="N179" s="8">
        <f>Allocators!P662</f>
        <v>0</v>
      </c>
      <c r="O179" s="8">
        <f>Allocators!Q662</f>
        <v>0</v>
      </c>
      <c r="P179" s="8">
        <f>Allocators!R662</f>
        <v>0</v>
      </c>
      <c r="Q179" s="8">
        <f>Allocators!S662</f>
        <v>0</v>
      </c>
      <c r="R179" s="8">
        <f>Allocators!T662</f>
        <v>0</v>
      </c>
      <c r="S179" s="8">
        <f>Allocators!U662</f>
        <v>0</v>
      </c>
      <c r="T179" s="8">
        <f>Allocators!V662</f>
        <v>0</v>
      </c>
      <c r="U179" s="8">
        <f>Allocators!W662</f>
        <v>0</v>
      </c>
    </row>
    <row r="180" spans="1:21">
      <c r="A180" s="12" t="str">
        <f>CONCATENATE(Allocators!A663," ",Allocators!B663)</f>
        <v>EXP_OM_DIST BULKTRAN</v>
      </c>
      <c r="B180" s="8">
        <f>Allocators!D663</f>
        <v>0</v>
      </c>
      <c r="C180" s="8">
        <f>Allocators!E663</f>
        <v>0</v>
      </c>
      <c r="D180" s="8">
        <f>Allocators!F663</f>
        <v>0</v>
      </c>
      <c r="E180" s="8">
        <f>Allocators!G663</f>
        <v>0</v>
      </c>
      <c r="F180" s="8">
        <f>Allocators!H663</f>
        <v>0</v>
      </c>
      <c r="G180" s="8">
        <f>Allocators!I663</f>
        <v>0</v>
      </c>
      <c r="H180" s="8">
        <f>Allocators!J663</f>
        <v>0</v>
      </c>
      <c r="I180" s="8">
        <f>Allocators!K663</f>
        <v>0</v>
      </c>
      <c r="J180" s="8">
        <f>Allocators!L663</f>
        <v>0</v>
      </c>
      <c r="K180" s="8">
        <f>Allocators!M663</f>
        <v>0</v>
      </c>
      <c r="L180" s="8">
        <f>Allocators!N663</f>
        <v>0</v>
      </c>
      <c r="M180" s="8">
        <f>Allocators!O663</f>
        <v>0</v>
      </c>
      <c r="N180" s="8">
        <f>Allocators!P663</f>
        <v>0</v>
      </c>
      <c r="O180" s="8">
        <f>Allocators!Q663</f>
        <v>0</v>
      </c>
      <c r="P180" s="8">
        <f>Allocators!R663</f>
        <v>0</v>
      </c>
      <c r="Q180" s="8">
        <f>Allocators!S663</f>
        <v>0</v>
      </c>
      <c r="R180" s="8">
        <f>Allocators!T663</f>
        <v>0</v>
      </c>
      <c r="S180" s="8">
        <f>Allocators!U663</f>
        <v>0</v>
      </c>
      <c r="T180" s="8">
        <f>Allocators!V663</f>
        <v>0</v>
      </c>
      <c r="U180" s="8">
        <f>Allocators!W663</f>
        <v>0</v>
      </c>
    </row>
    <row r="181" spans="1:21">
      <c r="A181" s="12" t="str">
        <f>CONCATENATE(Allocators!A664," ",Allocators!B664)</f>
        <v>EXP_OM_DIST SUBTRAN</v>
      </c>
      <c r="B181" s="8">
        <f>Allocators!D664</f>
        <v>0</v>
      </c>
      <c r="C181" s="8">
        <f>Allocators!E664</f>
        <v>0</v>
      </c>
      <c r="D181" s="8">
        <f>Allocators!F664</f>
        <v>0</v>
      </c>
      <c r="E181" s="8">
        <f>Allocators!G664</f>
        <v>0</v>
      </c>
      <c r="F181" s="8">
        <f>Allocators!H664</f>
        <v>0</v>
      </c>
      <c r="G181" s="8">
        <f>Allocators!I664</f>
        <v>0</v>
      </c>
      <c r="H181" s="8">
        <f>Allocators!J664</f>
        <v>0</v>
      </c>
      <c r="I181" s="8">
        <f>Allocators!K664</f>
        <v>0</v>
      </c>
      <c r="J181" s="8">
        <f>Allocators!L664</f>
        <v>0</v>
      </c>
      <c r="K181" s="8">
        <f>Allocators!M664</f>
        <v>0</v>
      </c>
      <c r="L181" s="8">
        <f>Allocators!N664</f>
        <v>0</v>
      </c>
      <c r="M181" s="8">
        <f>Allocators!O664</f>
        <v>0</v>
      </c>
      <c r="N181" s="8">
        <f>Allocators!P664</f>
        <v>0</v>
      </c>
      <c r="O181" s="8">
        <f>Allocators!Q664</f>
        <v>0</v>
      </c>
      <c r="P181" s="8">
        <f>Allocators!R664</f>
        <v>0</v>
      </c>
      <c r="Q181" s="8">
        <f>Allocators!S664</f>
        <v>0</v>
      </c>
      <c r="R181" s="8">
        <f>Allocators!T664</f>
        <v>0</v>
      </c>
      <c r="S181" s="8">
        <f>Allocators!U664</f>
        <v>0</v>
      </c>
      <c r="T181" s="8">
        <f>Allocators!V664</f>
        <v>0</v>
      </c>
      <c r="U181" s="8">
        <f>Allocators!W664</f>
        <v>0</v>
      </c>
    </row>
    <row r="182" spans="1:21">
      <c r="A182" s="12" t="str">
        <f>CONCATENATE(Allocators!A665," ",Allocators!B665)</f>
        <v>EXP_OM_DIST DISTPRI</v>
      </c>
      <c r="B182" s="8">
        <f>Allocators!D665</f>
        <v>0.67179516067141698</v>
      </c>
      <c r="C182" s="8">
        <f>Allocators!E665</f>
        <v>0.43982399972245195</v>
      </c>
      <c r="D182" s="8">
        <f>Allocators!F665</f>
        <v>7.2219738562366505E-5</v>
      </c>
      <c r="E182" s="8">
        <f>Allocators!G665</f>
        <v>1.3362720267689197E-4</v>
      </c>
      <c r="F182" s="8">
        <f>Allocators!H665</f>
        <v>0.10290714152332758</v>
      </c>
      <c r="G182" s="8">
        <f>Allocators!I665</f>
        <v>1.4380175790208751E-3</v>
      </c>
      <c r="H182" s="8">
        <f>Allocators!J665</f>
        <v>0</v>
      </c>
      <c r="I182" s="8">
        <f>Allocators!K665</f>
        <v>5.9677983476557464E-2</v>
      </c>
      <c r="J182" s="8">
        <f>Allocators!L665</f>
        <v>1.0738717028410314E-2</v>
      </c>
      <c r="K182" s="8">
        <f>Allocators!M665</f>
        <v>0</v>
      </c>
      <c r="L182" s="8">
        <f>Allocators!N665</f>
        <v>0</v>
      </c>
      <c r="M182" s="8">
        <f>Allocators!O665</f>
        <v>2.7024273451261862E-3</v>
      </c>
      <c r="N182" s="8">
        <f>Allocators!P665</f>
        <v>3.7368794592146468E-2</v>
      </c>
      <c r="O182" s="8">
        <f>Allocators!Q665</f>
        <v>0</v>
      </c>
      <c r="P182" s="8">
        <f>Allocators!R665</f>
        <v>0</v>
      </c>
      <c r="Q182" s="8">
        <f>Allocators!S665</f>
        <v>1.6387359359318208E-2</v>
      </c>
      <c r="R182" s="8">
        <f>Allocators!T665</f>
        <v>3.2892014536535584E-4</v>
      </c>
      <c r="S182" s="8">
        <f>Allocators!U665</f>
        <v>2.1595295845334403E-4</v>
      </c>
      <c r="T182" s="8">
        <f>Allocators!V665</f>
        <v>0</v>
      </c>
      <c r="U182" s="8">
        <f>Allocators!W665</f>
        <v>0</v>
      </c>
    </row>
    <row r="183" spans="1:21">
      <c r="A183" s="12" t="str">
        <f>CONCATENATE(Allocators!A666," ",Allocators!B666)</f>
        <v>EXP_OM_DIST DISTSEC</v>
      </c>
      <c r="B183" s="8">
        <f>Allocators!D666</f>
        <v>0.26614713732569134</v>
      </c>
      <c r="C183" s="8">
        <f>Allocators!E666</f>
        <v>0.19746019434801895</v>
      </c>
      <c r="D183" s="8">
        <f>Allocators!F666</f>
        <v>4.8949364417522073E-5</v>
      </c>
      <c r="E183" s="8">
        <f>Allocators!G666</f>
        <v>6.3402916903010874E-5</v>
      </c>
      <c r="F183" s="8">
        <f>Allocators!H666</f>
        <v>3.9801421978406498E-2</v>
      </c>
      <c r="G183" s="8">
        <f>Allocators!I666</f>
        <v>0</v>
      </c>
      <c r="H183" s="8">
        <f>Allocators!J666</f>
        <v>0</v>
      </c>
      <c r="I183" s="8">
        <f>Allocators!K666</f>
        <v>1.9868624102685469E-2</v>
      </c>
      <c r="J183" s="8">
        <f>Allocators!L666</f>
        <v>0</v>
      </c>
      <c r="K183" s="8">
        <f>Allocators!M666</f>
        <v>0</v>
      </c>
      <c r="L183" s="8">
        <f>Allocators!N666</f>
        <v>0</v>
      </c>
      <c r="M183" s="8">
        <f>Allocators!O666</f>
        <v>7.4406888195296353E-4</v>
      </c>
      <c r="N183" s="8">
        <f>Allocators!P666</f>
        <v>0</v>
      </c>
      <c r="O183" s="8">
        <f>Allocators!Q666</f>
        <v>0</v>
      </c>
      <c r="P183" s="8">
        <f>Allocators!R666</f>
        <v>0</v>
      </c>
      <c r="Q183" s="8">
        <f>Allocators!S666</f>
        <v>5.6232027729877032E-3</v>
      </c>
      <c r="R183" s="8">
        <f>Allocators!T666</f>
        <v>0</v>
      </c>
      <c r="S183" s="8">
        <f>Allocators!U666</f>
        <v>6.6486341433248468E-5</v>
      </c>
      <c r="T183" s="8">
        <f>Allocators!V666</f>
        <v>2.0464303179120748E-3</v>
      </c>
      <c r="U183" s="8">
        <f>Allocators!W666</f>
        <v>4.2435630097395119E-4</v>
      </c>
    </row>
    <row r="184" spans="1:21">
      <c r="A184" s="12" t="str">
        <f>CONCATENATE(Allocators!A667," ",Allocators!B667)</f>
        <v>EXP_OM_DIST ENERGY</v>
      </c>
      <c r="B184" s="8">
        <f>Allocators!D667</f>
        <v>0</v>
      </c>
      <c r="C184" s="8">
        <f>Allocators!E667</f>
        <v>0</v>
      </c>
      <c r="D184" s="8">
        <f>Allocators!F667</f>
        <v>0</v>
      </c>
      <c r="E184" s="8">
        <f>Allocators!G667</f>
        <v>0</v>
      </c>
      <c r="F184" s="8">
        <f>Allocators!H667</f>
        <v>0</v>
      </c>
      <c r="G184" s="8">
        <f>Allocators!I667</f>
        <v>0</v>
      </c>
      <c r="H184" s="8">
        <f>Allocators!J667</f>
        <v>0</v>
      </c>
      <c r="I184" s="8">
        <f>Allocators!K667</f>
        <v>0</v>
      </c>
      <c r="J184" s="8">
        <f>Allocators!L667</f>
        <v>0</v>
      </c>
      <c r="K184" s="8">
        <f>Allocators!M667</f>
        <v>0</v>
      </c>
      <c r="L184" s="8">
        <f>Allocators!N667</f>
        <v>0</v>
      </c>
      <c r="M184" s="8">
        <f>Allocators!O667</f>
        <v>0</v>
      </c>
      <c r="N184" s="8">
        <f>Allocators!P667</f>
        <v>0</v>
      </c>
      <c r="O184" s="8">
        <f>Allocators!Q667</f>
        <v>0</v>
      </c>
      <c r="P184" s="8">
        <f>Allocators!R667</f>
        <v>0</v>
      </c>
      <c r="Q184" s="8">
        <f>Allocators!S667</f>
        <v>0</v>
      </c>
      <c r="R184" s="8">
        <f>Allocators!T667</f>
        <v>0</v>
      </c>
      <c r="S184" s="8">
        <f>Allocators!U667</f>
        <v>0</v>
      </c>
      <c r="T184" s="8">
        <f>Allocators!V667</f>
        <v>0</v>
      </c>
      <c r="U184" s="8">
        <f>Allocators!W667</f>
        <v>0</v>
      </c>
    </row>
    <row r="185" spans="1:21">
      <c r="A185" s="12" t="str">
        <f>CONCATENATE(Allocators!A668," ",Allocators!B668)</f>
        <v>EXP_OM_DIST CUSTOMER</v>
      </c>
      <c r="B185" s="8">
        <f>Allocators!D668</f>
        <v>6.2057702002891874E-2</v>
      </c>
      <c r="C185" s="8">
        <f>Allocators!E668</f>
        <v>2.6640198955182198E-2</v>
      </c>
      <c r="D185" s="8">
        <f>Allocators!F668</f>
        <v>5.3693812549045276E-6</v>
      </c>
      <c r="E185" s="8">
        <f>Allocators!G668</f>
        <v>6.0748450286002864E-6</v>
      </c>
      <c r="F185" s="8">
        <f>Allocators!H668</f>
        <v>1.5095507927456399E-2</v>
      </c>
      <c r="G185" s="8">
        <f>Allocators!I668</f>
        <v>1.8629414501340807E-3</v>
      </c>
      <c r="H185" s="8">
        <f>Allocators!J668</f>
        <v>3.1358046963702316E-4</v>
      </c>
      <c r="I185" s="8">
        <f>Allocators!K668</f>
        <v>2.0219610288141417E-3</v>
      </c>
      <c r="J185" s="8">
        <f>Allocators!L668</f>
        <v>6.5584891528933597E-4</v>
      </c>
      <c r="K185" s="8">
        <f>Allocators!M668</f>
        <v>7.7121879665220249E-4</v>
      </c>
      <c r="L185" s="8">
        <f>Allocators!N668</f>
        <v>9.640102138600206E-5</v>
      </c>
      <c r="M185" s="8">
        <f>Allocators!O668</f>
        <v>1.2719639941196845E-5</v>
      </c>
      <c r="N185" s="8">
        <f>Allocators!P668</f>
        <v>4.6511419081945348E-4</v>
      </c>
      <c r="O185" s="8">
        <f>Allocators!Q668</f>
        <v>1.2963802228325026E-3</v>
      </c>
      <c r="P185" s="8">
        <f>Allocators!R668</f>
        <v>3.8560290492576542E-4</v>
      </c>
      <c r="Q185" s="8">
        <f>Allocators!S668</f>
        <v>3.892028006796831E-4</v>
      </c>
      <c r="R185" s="8">
        <f>Allocators!T668</f>
        <v>8.5738418029428288E-6</v>
      </c>
      <c r="S185" s="8">
        <f>Allocators!U668</f>
        <v>4.0408406785409736E-5</v>
      </c>
      <c r="T185" s="8">
        <f>Allocators!V668</f>
        <v>7.5492018008861657E-3</v>
      </c>
      <c r="U185" s="8">
        <f>Allocators!W668</f>
        <v>4.4413954033838635E-3</v>
      </c>
    </row>
    <row r="186" spans="1:21">
      <c r="A186" s="12" t="str">
        <f>CONCATENATE(Allocators!A669," ",Allocators!B669)</f>
        <v>EXP_OM_DIST TOTAL</v>
      </c>
      <c r="B186" s="8">
        <f>Allocators!D669</f>
        <v>1.0000000000000002</v>
      </c>
      <c r="C186" s="8">
        <f>Allocators!E669</f>
        <v>0.66392439302565309</v>
      </c>
      <c r="D186" s="8">
        <f>Allocators!F669</f>
        <v>1.2653848423479309E-4</v>
      </c>
      <c r="E186" s="8">
        <f>Allocators!G669</f>
        <v>2.0310496460850314E-4</v>
      </c>
      <c r="F186" s="8">
        <f>Allocators!H669</f>
        <v>0.15780407142919048</v>
      </c>
      <c r="G186" s="8">
        <f>Allocators!I669</f>
        <v>3.3009590291549558E-3</v>
      </c>
      <c r="H186" s="8">
        <f>Allocators!J669</f>
        <v>3.1358046963702316E-4</v>
      </c>
      <c r="I186" s="8">
        <f>Allocators!K669</f>
        <v>8.1568568608057085E-2</v>
      </c>
      <c r="J186" s="8">
        <f>Allocators!L669</f>
        <v>1.139456594369965E-2</v>
      </c>
      <c r="K186" s="8">
        <f>Allocators!M669</f>
        <v>7.7121879665220249E-4</v>
      </c>
      <c r="L186" s="8">
        <f>Allocators!N669</f>
        <v>9.640102138600206E-5</v>
      </c>
      <c r="M186" s="8">
        <f>Allocators!O669</f>
        <v>3.4592158670203464E-3</v>
      </c>
      <c r="N186" s="8">
        <f>Allocators!P669</f>
        <v>3.7833908782965921E-2</v>
      </c>
      <c r="O186" s="8">
        <f>Allocators!Q669</f>
        <v>1.2963802228325026E-3</v>
      </c>
      <c r="P186" s="8">
        <f>Allocators!R669</f>
        <v>3.8560290492576542E-4</v>
      </c>
      <c r="Q186" s="8">
        <f>Allocators!S669</f>
        <v>2.2399764932985594E-2</v>
      </c>
      <c r="R186" s="8">
        <f>Allocators!T669</f>
        <v>3.3749398716829867E-4</v>
      </c>
      <c r="S186" s="8">
        <f>Allocators!U669</f>
        <v>3.2284770667200224E-4</v>
      </c>
      <c r="T186" s="8">
        <f>Allocators!V669</f>
        <v>9.5956321187982401E-3</v>
      </c>
      <c r="U186" s="8">
        <f>Allocators!W669</f>
        <v>4.8657517043578149E-3</v>
      </c>
    </row>
    <row r="187" spans="1:21"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</row>
    <row r="188" spans="1:21">
      <c r="A188" s="12" t="str">
        <f>CONCATENATE(Allocators!A645," ",Allocators!B645)</f>
        <v>EXP_OM_TRAN PRODUCTION</v>
      </c>
      <c r="B188" s="8">
        <f ca="1">Allocators!D645</f>
        <v>1.4997285541027682E-15</v>
      </c>
      <c r="C188" s="8">
        <f ca="1">Allocators!E645</f>
        <v>-1.1182623669698885E-15</v>
      </c>
      <c r="D188" s="8">
        <f ca="1">Allocators!F645</f>
        <v>1.0265876840337813E-18</v>
      </c>
      <c r="E188" s="8">
        <f ca="1">Allocators!G645</f>
        <v>-1.1215777843405569E-18</v>
      </c>
      <c r="F188" s="8">
        <f ca="1">Allocators!H645</f>
        <v>-1.4249149728251169E-16</v>
      </c>
      <c r="G188" s="8">
        <f ca="1">Allocators!I645</f>
        <v>4.7471246851548715E-18</v>
      </c>
      <c r="H188" s="8">
        <f ca="1">Allocators!J645</f>
        <v>-5.6402393074329244E-19</v>
      </c>
      <c r="I188" s="8">
        <f ca="1">Allocators!K645</f>
        <v>-2.11251498776993E-16</v>
      </c>
      <c r="J188" s="8">
        <f ca="1">Allocators!L645</f>
        <v>1.0451828741915479E-17</v>
      </c>
      <c r="K188" s="8">
        <f ca="1">Allocators!M645</f>
        <v>1.2196439225996954E-18</v>
      </c>
      <c r="L188" s="8">
        <f ca="1">Allocators!N645</f>
        <v>2.522774508959375E-19</v>
      </c>
      <c r="M188" s="8">
        <f ca="1">Allocators!O645</f>
        <v>1.7262941717818441E-17</v>
      </c>
      <c r="N188" s="8">
        <f ca="1">Allocators!P645</f>
        <v>-2.0266183333634921E-16</v>
      </c>
      <c r="O188" s="8">
        <f ca="1">Allocators!Q645</f>
        <v>-1.019571165732254E-16</v>
      </c>
      <c r="P188" s="8">
        <f ca="1">Allocators!R645</f>
        <v>1.4118286828053922E-16</v>
      </c>
      <c r="Q188" s="8">
        <f ca="1">Allocators!S645</f>
        <v>-1.3373438095747507E-17</v>
      </c>
      <c r="R188" s="8">
        <f ca="1">Allocators!T645</f>
        <v>2.2432814034733831E-18</v>
      </c>
      <c r="S188" s="8">
        <f ca="1">Allocators!U645</f>
        <v>-5.3058383320627064E-19</v>
      </c>
      <c r="T188" s="8">
        <f ca="1">Allocators!V645</f>
        <v>-2.244800471535611E-19</v>
      </c>
      <c r="U188" s="8">
        <f ca="1">Allocators!W645</f>
        <v>3.325605959726025E-19</v>
      </c>
    </row>
    <row r="189" spans="1:21">
      <c r="A189" s="12" t="str">
        <f>CONCATENATE(Allocators!A646," ",Allocators!B646)</f>
        <v>EXP_OM_TRAN BULKTRAN</v>
      </c>
      <c r="B189" s="8">
        <f ca="1">Allocators!D646</f>
        <v>0.78300000000000325</v>
      </c>
      <c r="C189" s="8">
        <f ca="1">Allocators!E646</f>
        <v>0.40267413720324763</v>
      </c>
      <c r="D189" s="8">
        <f ca="1">Allocators!F646</f>
        <v>9.0085107283772634E-5</v>
      </c>
      <c r="E189" s="8">
        <f ca="1">Allocators!G646</f>
        <v>1.5773259950229582E-4</v>
      </c>
      <c r="F189" s="8">
        <f ca="1">Allocators!H646</f>
        <v>9.385024383190177E-2</v>
      </c>
      <c r="G189" s="8">
        <f ca="1">Allocators!I646</f>
        <v>1.3059249484741646E-3</v>
      </c>
      <c r="H189" s="8">
        <f ca="1">Allocators!J646</f>
        <v>1.8188100901635323E-4</v>
      </c>
      <c r="I189" s="8">
        <f ca="1">Allocators!K646</f>
        <v>5.5821440730772914E-2</v>
      </c>
      <c r="J189" s="8">
        <f ca="1">Allocators!L646</f>
        <v>1.001765874071228E-2</v>
      </c>
      <c r="K189" s="8">
        <f ca="1">Allocators!M646</f>
        <v>2.0314789642617418E-3</v>
      </c>
      <c r="L189" s="8">
        <f ca="1">Allocators!N646</f>
        <v>7.7144494988420348E-5</v>
      </c>
      <c r="M189" s="8">
        <f ca="1">Allocators!O646</f>
        <v>2.6474903659329785E-3</v>
      </c>
      <c r="N189" s="8">
        <f ca="1">Allocators!P646</f>
        <v>3.5742648732373497E-2</v>
      </c>
      <c r="O189" s="8">
        <f ca="1">Allocators!Q646</f>
        <v>0.13670128323572112</v>
      </c>
      <c r="P189" s="8">
        <f ca="1">Allocators!R646</f>
        <v>2.4764705320200357E-2</v>
      </c>
      <c r="Q189" s="8">
        <f ca="1">Allocators!S646</f>
        <v>1.5343592988403803E-2</v>
      </c>
      <c r="R189" s="8">
        <f ca="1">Allocators!T646</f>
        <v>3.0645090665654568E-4</v>
      </c>
      <c r="S189" s="8">
        <f ca="1">Allocators!U646</f>
        <v>2.0240681443612973E-4</v>
      </c>
      <c r="T189" s="8">
        <f ca="1">Allocators!V646</f>
        <v>8.9920631261471173E-4</v>
      </c>
      <c r="U189" s="8">
        <f ca="1">Allocators!W646</f>
        <v>1.8448769350338164E-4</v>
      </c>
    </row>
    <row r="190" spans="1:21">
      <c r="A190" s="12" t="str">
        <f>CONCATENATE(Allocators!A647," ",Allocators!B647)</f>
        <v>EXP_OM_TRAN SUBTRAN</v>
      </c>
      <c r="B190" s="8">
        <f ca="1">Allocators!D647</f>
        <v>0.21700000000000083</v>
      </c>
      <c r="C190" s="8">
        <f ca="1">Allocators!E647</f>
        <v>0.11085882771818537</v>
      </c>
      <c r="D190" s="8">
        <f ca="1">Allocators!F647</f>
        <v>1.8051678768958256E-5</v>
      </c>
      <c r="E190" s="8">
        <f ca="1">Allocators!G647</f>
        <v>3.3597273680488906E-5</v>
      </c>
      <c r="F190" s="8">
        <f ca="1">Allocators!H647</f>
        <v>2.5979917419078243E-2</v>
      </c>
      <c r="G190" s="8">
        <f ca="1">Allocators!I647</f>
        <v>3.6308996923621422E-4</v>
      </c>
      <c r="H190" s="8">
        <f ca="1">Allocators!J647</f>
        <v>6.5717597424397883E-5</v>
      </c>
      <c r="I190" s="8">
        <f ca="1">Allocators!K647</f>
        <v>1.4999076319813539E-2</v>
      </c>
      <c r="J190" s="8">
        <f ca="1">Allocators!L647</f>
        <v>2.6992301161614116E-3</v>
      </c>
      <c r="K190" s="8">
        <f ca="1">Allocators!M647</f>
        <v>7.0852709442552786E-4</v>
      </c>
      <c r="L190" s="8">
        <f ca="1">Allocators!N647</f>
        <v>0</v>
      </c>
      <c r="M190" s="8">
        <f ca="1">Allocators!O647</f>
        <v>6.7706806688685377E-4</v>
      </c>
      <c r="N190" s="8">
        <f ca="1">Allocators!P647</f>
        <v>9.4999215175020583E-3</v>
      </c>
      <c r="O190" s="8">
        <f ca="1">Allocators!Q647</f>
        <v>4.6841941198152978E-2</v>
      </c>
      <c r="P190" s="8">
        <f ca="1">Allocators!R647</f>
        <v>0</v>
      </c>
      <c r="Q190" s="8">
        <f ca="1">Allocators!S647</f>
        <v>4.1176077743588241E-3</v>
      </c>
      <c r="R190" s="8">
        <f ca="1">Allocators!T647</f>
        <v>8.2675457928359203E-5</v>
      </c>
      <c r="S190" s="8">
        <f ca="1">Allocators!U647</f>
        <v>5.4750798397610749E-5</v>
      </c>
      <c r="T190" s="8">
        <f ca="1">Allocators!V647</f>
        <v>0</v>
      </c>
      <c r="U190" s="8">
        <f ca="1">Allocators!W647</f>
        <v>0</v>
      </c>
    </row>
    <row r="191" spans="1:21">
      <c r="A191" s="12" t="str">
        <f>CONCATENATE(Allocators!A648," ",Allocators!B648)</f>
        <v>EXP_OM_TRAN DISTPRI</v>
      </c>
      <c r="B191" s="8">
        <f ca="1">Allocators!D648</f>
        <v>0</v>
      </c>
      <c r="C191" s="8">
        <f ca="1">Allocators!E648</f>
        <v>0</v>
      </c>
      <c r="D191" s="8">
        <f ca="1">Allocators!F648</f>
        <v>0</v>
      </c>
      <c r="E191" s="8">
        <f ca="1">Allocators!G648</f>
        <v>0</v>
      </c>
      <c r="F191" s="8">
        <f ca="1">Allocators!H648</f>
        <v>0</v>
      </c>
      <c r="G191" s="8">
        <f ca="1">Allocators!I648</f>
        <v>0</v>
      </c>
      <c r="H191" s="8">
        <f ca="1">Allocators!J648</f>
        <v>0</v>
      </c>
      <c r="I191" s="8">
        <f ca="1">Allocators!K648</f>
        <v>0</v>
      </c>
      <c r="J191" s="8">
        <f ca="1">Allocators!L648</f>
        <v>0</v>
      </c>
      <c r="K191" s="8">
        <f ca="1">Allocators!M648</f>
        <v>0</v>
      </c>
      <c r="L191" s="8">
        <f ca="1">Allocators!N648</f>
        <v>0</v>
      </c>
      <c r="M191" s="8">
        <f ca="1">Allocators!O648</f>
        <v>0</v>
      </c>
      <c r="N191" s="8">
        <f ca="1">Allocators!P648</f>
        <v>0</v>
      </c>
      <c r="O191" s="8">
        <f ca="1">Allocators!Q648</f>
        <v>0</v>
      </c>
      <c r="P191" s="8">
        <f ca="1">Allocators!R648</f>
        <v>0</v>
      </c>
      <c r="Q191" s="8">
        <f ca="1">Allocators!S648</f>
        <v>0</v>
      </c>
      <c r="R191" s="8">
        <f ca="1">Allocators!T648</f>
        <v>0</v>
      </c>
      <c r="S191" s="8">
        <f ca="1">Allocators!U648</f>
        <v>0</v>
      </c>
      <c r="T191" s="8">
        <f ca="1">Allocators!V648</f>
        <v>0</v>
      </c>
      <c r="U191" s="8">
        <f ca="1">Allocators!W648</f>
        <v>0</v>
      </c>
    </row>
    <row r="192" spans="1:21">
      <c r="A192" s="12" t="str">
        <f>CONCATENATE(Allocators!A649," ",Allocators!B649)</f>
        <v>EXP_OM_TRAN DISTSEC</v>
      </c>
      <c r="B192" s="8">
        <f ca="1">Allocators!D649</f>
        <v>0</v>
      </c>
      <c r="C192" s="8">
        <f ca="1">Allocators!E649</f>
        <v>0</v>
      </c>
      <c r="D192" s="8">
        <f ca="1">Allocators!F649</f>
        <v>0</v>
      </c>
      <c r="E192" s="8">
        <f ca="1">Allocators!G649</f>
        <v>0</v>
      </c>
      <c r="F192" s="8">
        <f ca="1">Allocators!H649</f>
        <v>0</v>
      </c>
      <c r="G192" s="8">
        <f ca="1">Allocators!I649</f>
        <v>0</v>
      </c>
      <c r="H192" s="8">
        <f ca="1">Allocators!J649</f>
        <v>0</v>
      </c>
      <c r="I192" s="8">
        <f ca="1">Allocators!K649</f>
        <v>0</v>
      </c>
      <c r="J192" s="8">
        <f ca="1">Allocators!L649</f>
        <v>0</v>
      </c>
      <c r="K192" s="8">
        <f ca="1">Allocators!M649</f>
        <v>0</v>
      </c>
      <c r="L192" s="8">
        <f ca="1">Allocators!N649</f>
        <v>0</v>
      </c>
      <c r="M192" s="8">
        <f ca="1">Allocators!O649</f>
        <v>0</v>
      </c>
      <c r="N192" s="8">
        <f ca="1">Allocators!P649</f>
        <v>0</v>
      </c>
      <c r="O192" s="8">
        <f ca="1">Allocators!Q649</f>
        <v>0</v>
      </c>
      <c r="P192" s="8">
        <f ca="1">Allocators!R649</f>
        <v>0</v>
      </c>
      <c r="Q192" s="8">
        <f ca="1">Allocators!S649</f>
        <v>0</v>
      </c>
      <c r="R192" s="8">
        <f ca="1">Allocators!T649</f>
        <v>0</v>
      </c>
      <c r="S192" s="8">
        <f ca="1">Allocators!U649</f>
        <v>0</v>
      </c>
      <c r="T192" s="8">
        <f ca="1">Allocators!V649</f>
        <v>0</v>
      </c>
      <c r="U192" s="8">
        <f ca="1">Allocators!W649</f>
        <v>0</v>
      </c>
    </row>
    <row r="193" spans="1:21">
      <c r="A193" s="12" t="str">
        <f>CONCATENATE(Allocators!A650," ",Allocators!B650)</f>
        <v>EXP_OM_TRAN ENERGY</v>
      </c>
      <c r="B193" s="8">
        <f ca="1">Allocators!D650</f>
        <v>6.5827875190387828E-18</v>
      </c>
      <c r="C193" s="8">
        <f ca="1">Allocators!E650</f>
        <v>0</v>
      </c>
      <c r="D193" s="8">
        <f ca="1">Allocators!F650</f>
        <v>0</v>
      </c>
      <c r="E193" s="8">
        <f ca="1">Allocators!G650</f>
        <v>0</v>
      </c>
      <c r="F193" s="8">
        <f ca="1">Allocators!H650</f>
        <v>0</v>
      </c>
      <c r="G193" s="8">
        <f ca="1">Allocators!I650</f>
        <v>0</v>
      </c>
      <c r="H193" s="8">
        <f ca="1">Allocators!J650</f>
        <v>0</v>
      </c>
      <c r="I193" s="8">
        <f ca="1">Allocators!K650</f>
        <v>0</v>
      </c>
      <c r="J193" s="8">
        <f ca="1">Allocators!L650</f>
        <v>0</v>
      </c>
      <c r="K193" s="8">
        <f ca="1">Allocators!M650</f>
        <v>0</v>
      </c>
      <c r="L193" s="8">
        <f ca="1">Allocators!N650</f>
        <v>0</v>
      </c>
      <c r="M193" s="8">
        <f ca="1">Allocators!O650</f>
        <v>0</v>
      </c>
      <c r="N193" s="8">
        <f ca="1">Allocators!P650</f>
        <v>0</v>
      </c>
      <c r="O193" s="8">
        <f ca="1">Allocators!Q650</f>
        <v>0</v>
      </c>
      <c r="P193" s="8">
        <f ca="1">Allocators!R650</f>
        <v>0</v>
      </c>
      <c r="Q193" s="8">
        <f ca="1">Allocators!S650</f>
        <v>0</v>
      </c>
      <c r="R193" s="8">
        <f ca="1">Allocators!T650</f>
        <v>0</v>
      </c>
      <c r="S193" s="8">
        <f ca="1">Allocators!U650</f>
        <v>0</v>
      </c>
      <c r="T193" s="8">
        <f ca="1">Allocators!V650</f>
        <v>0</v>
      </c>
      <c r="U193" s="8">
        <f ca="1">Allocators!W650</f>
        <v>0</v>
      </c>
    </row>
    <row r="194" spans="1:21">
      <c r="A194" s="12" t="str">
        <f>CONCATENATE(Allocators!A651," ",Allocators!B651)</f>
        <v>EXP_OM_TRAN CUSTOMER</v>
      </c>
      <c r="B194" s="8">
        <f ca="1">Allocators!D651</f>
        <v>0</v>
      </c>
      <c r="C194" s="8">
        <f ca="1">Allocators!E651</f>
        <v>0</v>
      </c>
      <c r="D194" s="8">
        <f ca="1">Allocators!F651</f>
        <v>0</v>
      </c>
      <c r="E194" s="8">
        <f ca="1">Allocators!G651</f>
        <v>0</v>
      </c>
      <c r="F194" s="8">
        <f ca="1">Allocators!H651</f>
        <v>0</v>
      </c>
      <c r="G194" s="8">
        <f ca="1">Allocators!I651</f>
        <v>0</v>
      </c>
      <c r="H194" s="8">
        <f ca="1">Allocators!J651</f>
        <v>0</v>
      </c>
      <c r="I194" s="8">
        <f ca="1">Allocators!K651</f>
        <v>0</v>
      </c>
      <c r="J194" s="8">
        <f ca="1">Allocators!L651</f>
        <v>0</v>
      </c>
      <c r="K194" s="8">
        <f ca="1">Allocators!M651</f>
        <v>0</v>
      </c>
      <c r="L194" s="8">
        <f ca="1">Allocators!N651</f>
        <v>0</v>
      </c>
      <c r="M194" s="8">
        <f ca="1">Allocators!O651</f>
        <v>0</v>
      </c>
      <c r="N194" s="8">
        <f ca="1">Allocators!P651</f>
        <v>0</v>
      </c>
      <c r="O194" s="8">
        <f ca="1">Allocators!Q651</f>
        <v>0</v>
      </c>
      <c r="P194" s="8">
        <f ca="1">Allocators!R651</f>
        <v>0</v>
      </c>
      <c r="Q194" s="8">
        <f ca="1">Allocators!S651</f>
        <v>0</v>
      </c>
      <c r="R194" s="8">
        <f ca="1">Allocators!T651</f>
        <v>0</v>
      </c>
      <c r="S194" s="8">
        <f ca="1">Allocators!U651</f>
        <v>0</v>
      </c>
      <c r="T194" s="8">
        <f ca="1">Allocators!V651</f>
        <v>0</v>
      </c>
      <c r="U194" s="8">
        <f ca="1">Allocators!W651</f>
        <v>0</v>
      </c>
    </row>
    <row r="195" spans="1:21">
      <c r="A195" s="12" t="str">
        <f>CONCATENATE(Allocators!A652," ",Allocators!B652)</f>
        <v>EXP_OM_TRAN TOTAL</v>
      </c>
      <c r="B195" s="8">
        <f ca="1">Allocators!D652</f>
        <v>1.000000000000006</v>
      </c>
      <c r="C195" s="8">
        <f ca="1">Allocators!E652</f>
        <v>0.51353296492143241</v>
      </c>
      <c r="D195" s="8">
        <f ca="1">Allocators!F652</f>
        <v>1.0813678605273051E-4</v>
      </c>
      <c r="E195" s="8">
        <f ca="1">Allocators!G652</f>
        <v>1.9132987318278507E-4</v>
      </c>
      <c r="F195" s="8">
        <f ca="1">Allocators!H652</f>
        <v>0.11983016125097971</v>
      </c>
      <c r="G195" s="8">
        <f ca="1">Allocators!I652</f>
        <v>1.6690149177103985E-3</v>
      </c>
      <c r="H195" s="8">
        <f ca="1">Allocators!J652</f>
        <v>2.4759860644075213E-4</v>
      </c>
      <c r="I195" s="8">
        <f ca="1">Allocators!K652</f>
        <v>7.0820517050586534E-2</v>
      </c>
      <c r="J195" s="8">
        <f ca="1">Allocators!L652</f>
        <v>1.271688885687367E-2</v>
      </c>
      <c r="K195" s="8">
        <f ca="1">Allocators!M652</f>
        <v>2.7400060586872561E-3</v>
      </c>
      <c r="L195" s="8">
        <f ca="1">Allocators!N652</f>
        <v>7.7144494988420673E-5</v>
      </c>
      <c r="M195" s="8">
        <f ca="1">Allocators!O652</f>
        <v>3.3245584328198282E-3</v>
      </c>
      <c r="N195" s="8">
        <f ca="1">Allocators!P652</f>
        <v>4.524257024987597E-2</v>
      </c>
      <c r="O195" s="8">
        <f ca="1">Allocators!Q652</f>
        <v>0.18354322443387447</v>
      </c>
      <c r="P195" s="8">
        <f ca="1">Allocators!R652</f>
        <v>2.4764705320200708E-2</v>
      </c>
      <c r="Q195" s="8">
        <f ca="1">Allocators!S652</f>
        <v>1.9461200762762459E-2</v>
      </c>
      <c r="R195" s="8">
        <f ca="1">Allocators!T652</f>
        <v>3.8912636458490258E-4</v>
      </c>
      <c r="S195" s="8">
        <f ca="1">Allocators!U652</f>
        <v>2.5715761283374007E-4</v>
      </c>
      <c r="T195" s="8">
        <f ca="1">Allocators!V652</f>
        <v>8.9920631261471401E-4</v>
      </c>
      <c r="U195" s="8">
        <f ca="1">Allocators!W652</f>
        <v>1.8448769350338511E-4</v>
      </c>
    </row>
    <row r="196" spans="1:21"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</row>
    <row r="197" spans="1:21">
      <c r="A197" s="12" t="str">
        <f>CONCATENATE(Allocators!A749," ",Allocators!B749)</f>
        <v>EXP_OM_LPP PRODUCTION</v>
      </c>
      <c r="B197" s="8">
        <f ca="1">Allocators!D749</f>
        <v>0.46989954958185154</v>
      </c>
      <c r="C197" s="8">
        <f ca="1">Allocators!E749</f>
        <v>0.24145908371804092</v>
      </c>
      <c r="D197" s="8">
        <f ca="1">Allocators!F749</f>
        <v>5.3976305786181091E-5</v>
      </c>
      <c r="E197" s="8">
        <f ca="1">Allocators!G749</f>
        <v>9.4523607028242901E-5</v>
      </c>
      <c r="F197" s="8">
        <f ca="1">Allocators!H749</f>
        <v>5.6360675387256857E-2</v>
      </c>
      <c r="G197" s="8">
        <f ca="1">Allocators!I749</f>
        <v>7.8363750691474922E-4</v>
      </c>
      <c r="H197" s="8">
        <f ca="1">Allocators!J749</f>
        <v>1.091050054407879E-4</v>
      </c>
      <c r="I197" s="8">
        <f ca="1">Allocators!K749</f>
        <v>3.3513297497865004E-2</v>
      </c>
      <c r="J197" s="8">
        <f ca="1">Allocators!L749</f>
        <v>6.0200943935749748E-3</v>
      </c>
      <c r="K197" s="8">
        <f ca="1">Allocators!M749</f>
        <v>1.2197635045436014E-3</v>
      </c>
      <c r="L197" s="8">
        <f ca="1">Allocators!N749</f>
        <v>4.621859736921411E-5</v>
      </c>
      <c r="M197" s="8">
        <f ca="1">Allocators!O749</f>
        <v>1.5891314696135788E-3</v>
      </c>
      <c r="N197" s="8">
        <f ca="1">Allocators!P749</f>
        <v>2.1482240033244011E-2</v>
      </c>
      <c r="O197" s="8">
        <f ca="1">Allocators!Q749</f>
        <v>8.2102641018371642E-2</v>
      </c>
      <c r="P197" s="8">
        <f ca="1">Allocators!R749</f>
        <v>1.4892395775739448E-2</v>
      </c>
      <c r="Q197" s="8">
        <f ca="1">Allocators!S749</f>
        <v>9.2152293665704113E-3</v>
      </c>
      <c r="R197" s="8">
        <f ca="1">Allocators!T749</f>
        <v>1.8395364932519221E-4</v>
      </c>
      <c r="S197" s="8">
        <f ca="1">Allocators!U749</f>
        <v>1.2161756505664156E-4</v>
      </c>
      <c r="T197" s="8">
        <f ca="1">Allocators!V749</f>
        <v>5.4093056259065225E-4</v>
      </c>
      <c r="U197" s="8">
        <f ca="1">Allocators!W749</f>
        <v>1.1103461751926239E-4</v>
      </c>
    </row>
    <row r="198" spans="1:21">
      <c r="A198" s="12" t="str">
        <f>CONCATENATE(Allocators!A750," ",Allocators!B750)</f>
        <v>EXP_OM_LPP BULKTRAN</v>
      </c>
      <c r="B198" s="8">
        <f ca="1">Allocators!D750</f>
        <v>2.0581729347795417E-2</v>
      </c>
      <c r="C198" s="8">
        <f ca="1">Allocators!E750</f>
        <v>1.0446291345339411E-2</v>
      </c>
      <c r="D198" s="8">
        <f ca="1">Allocators!F750</f>
        <v>2.1645547144293443E-6</v>
      </c>
      <c r="E198" s="8">
        <f ca="1">Allocators!G750</f>
        <v>3.6508913771825886E-6</v>
      </c>
      <c r="F198" s="8">
        <f ca="1">Allocators!H750</f>
        <v>2.4813031461107622E-3</v>
      </c>
      <c r="G198" s="8">
        <f ca="1">Allocators!I750</f>
        <v>3.4256751294796183E-5</v>
      </c>
      <c r="H198" s="8">
        <f ca="1">Allocators!J750</f>
        <v>4.6409131543512518E-6</v>
      </c>
      <c r="I198" s="8">
        <f ca="1">Allocators!K750</f>
        <v>1.4726758443662491E-3</v>
      </c>
      <c r="J198" s="8">
        <f ca="1">Allocators!L750</f>
        <v>2.696069723071542E-4</v>
      </c>
      <c r="K198" s="8">
        <f ca="1">Allocators!M750</f>
        <v>5.4013211262315875E-5</v>
      </c>
      <c r="L198" s="8">
        <f ca="1">Allocators!N750</f>
        <v>1.9721809497750544E-6</v>
      </c>
      <c r="M198" s="8">
        <f ca="1">Allocators!O750</f>
        <v>6.9462673768193534E-5</v>
      </c>
      <c r="N198" s="8">
        <f ca="1">Allocators!P750</f>
        <v>9.6368343618611491E-4</v>
      </c>
      <c r="O198" s="8">
        <f ca="1">Allocators!Q750</f>
        <v>3.6558302088041277E-3</v>
      </c>
      <c r="P198" s="8">
        <f ca="1">Allocators!R750</f>
        <v>6.73486507108164E-4</v>
      </c>
      <c r="Q198" s="8">
        <f ca="1">Allocators!S750</f>
        <v>4.0601785897454411E-4</v>
      </c>
      <c r="R198" s="8">
        <f ca="1">Allocators!T750</f>
        <v>8.0499126615895899E-6</v>
      </c>
      <c r="S198" s="8">
        <f ca="1">Allocators!U750</f>
        <v>5.3801828368138358E-6</v>
      </c>
      <c r="T198" s="8">
        <f ca="1">Allocators!V750</f>
        <v>2.4244078909913651E-5</v>
      </c>
      <c r="U198" s="8">
        <f ca="1">Allocators!W750</f>
        <v>4.9986776694139478E-6</v>
      </c>
    </row>
    <row r="199" spans="1:21">
      <c r="A199" s="12" t="str">
        <f>CONCATENATE(Allocators!A751," ",Allocators!B751)</f>
        <v>EXP_OM_LPP SUBTRAN</v>
      </c>
      <c r="B199" s="8">
        <f ca="1">Allocators!D751</f>
        <v>5.7027636656946856E-3</v>
      </c>
      <c r="C199" s="8">
        <f ca="1">Allocators!E751</f>
        <v>2.8781819060402919E-3</v>
      </c>
      <c r="D199" s="8">
        <f ca="1">Allocators!F751</f>
        <v>4.3578002761863977E-7</v>
      </c>
      <c r="E199" s="8">
        <f ca="1">Allocators!G751</f>
        <v>7.8290608337870482E-7</v>
      </c>
      <c r="F199" s="8">
        <f ca="1">Allocators!H751</f>
        <v>6.8682578602799135E-4</v>
      </c>
      <c r="G199" s="8">
        <f ca="1">Allocators!I751</f>
        <v>9.5268377336866383E-6</v>
      </c>
      <c r="H199" s="8">
        <f ca="1">Allocators!J751</f>
        <v>1.6833652676034235E-6</v>
      </c>
      <c r="I199" s="8">
        <f ca="1">Allocators!K751</f>
        <v>3.9571139506758702E-4</v>
      </c>
      <c r="J199" s="8">
        <f ca="1">Allocators!L751</f>
        <v>7.2579279397829265E-5</v>
      </c>
      <c r="K199" s="8">
        <f ca="1">Allocators!M751</f>
        <v>1.8831597179898837E-5</v>
      </c>
      <c r="L199" s="8">
        <f ca="1">Allocators!N751</f>
        <v>0</v>
      </c>
      <c r="M199" s="8">
        <f ca="1">Allocators!O751</f>
        <v>1.7769155388922821E-5</v>
      </c>
      <c r="N199" s="8">
        <f ca="1">Allocators!P751</f>
        <v>2.5588568732212984E-4</v>
      </c>
      <c r="O199" s="8">
        <f ca="1">Allocators!Q751</f>
        <v>1.2519756947762313E-3</v>
      </c>
      <c r="P199" s="8">
        <f ca="1">Allocators!R751</f>
        <v>2.454977772049191E-162</v>
      </c>
      <c r="Q199" s="8">
        <f ca="1">Allocators!S751</f>
        <v>1.0894717925699774E-4</v>
      </c>
      <c r="R199" s="8">
        <f ca="1">Allocators!T751</f>
        <v>2.1722061514091835E-6</v>
      </c>
      <c r="S199" s="8">
        <f ca="1">Allocators!U751</f>
        <v>1.4548899730739826E-6</v>
      </c>
      <c r="T199" s="8">
        <f ca="1">Allocators!V751</f>
        <v>0</v>
      </c>
      <c r="U199" s="8">
        <f ca="1">Allocators!W751</f>
        <v>0</v>
      </c>
    </row>
    <row r="200" spans="1:21">
      <c r="A200" s="12" t="str">
        <f>CONCATENATE(Allocators!A752," ",Allocators!B752)</f>
        <v>EXP_OM_LPP DISTPRI</v>
      </c>
      <c r="B200" s="8">
        <f ca="1">Allocators!D752</f>
        <v>0.20263671901507854</v>
      </c>
      <c r="C200" s="8">
        <f ca="1">Allocators!E752</f>
        <v>0.13255683021678855</v>
      </c>
      <c r="D200" s="8">
        <f ca="1">Allocators!F752</f>
        <v>2.1666428801980891E-5</v>
      </c>
      <c r="E200" s="8">
        <f ca="1">Allocators!G752</f>
        <v>4.0012656011693951E-5</v>
      </c>
      <c r="F200" s="8">
        <f ca="1">Allocators!H752</f>
        <v>3.1080432209787054E-2</v>
      </c>
      <c r="G200" s="8">
        <f ca="1">Allocators!I752</f>
        <v>4.3389489181385133E-4</v>
      </c>
      <c r="H200" s="8">
        <f ca="1">Allocators!J752</f>
        <v>0</v>
      </c>
      <c r="I200" s="8">
        <f ca="1">Allocators!K752</f>
        <v>1.801897290628237E-2</v>
      </c>
      <c r="J200" s="8">
        <f ca="1">Allocators!L752</f>
        <v>3.2484782652776752E-3</v>
      </c>
      <c r="K200" s="8">
        <f ca="1">Allocators!M752</f>
        <v>0</v>
      </c>
      <c r="L200" s="8">
        <f ca="1">Allocators!N752</f>
        <v>0</v>
      </c>
      <c r="M200" s="8">
        <f ca="1">Allocators!O752</f>
        <v>8.1557017023205192E-4</v>
      </c>
      <c r="N200" s="8">
        <f ca="1">Allocators!P752</f>
        <v>1.1306314809475845E-2</v>
      </c>
      <c r="O200" s="8">
        <f ca="1">Allocators!Q752</f>
        <v>-3.685960605708567E-90</v>
      </c>
      <c r="P200" s="8">
        <f ca="1">Allocators!R752</f>
        <v>3.8202392210550759E-162</v>
      </c>
      <c r="Q200" s="8">
        <f ca="1">Allocators!S752</f>
        <v>4.9500031316077357E-3</v>
      </c>
      <c r="R200" s="8">
        <f ca="1">Allocators!T752</f>
        <v>9.9276333225854221E-5</v>
      </c>
      <c r="S200" s="8">
        <f ca="1">Allocators!U752</f>
        <v>6.5266995773774277E-5</v>
      </c>
      <c r="T200" s="8">
        <f ca="1">Allocators!V752</f>
        <v>0</v>
      </c>
      <c r="U200" s="8">
        <f ca="1">Allocators!W752</f>
        <v>0</v>
      </c>
    </row>
    <row r="201" spans="1:21">
      <c r="A201" s="12" t="str">
        <f>CONCATENATE(Allocators!A753," ",Allocators!B753)</f>
        <v>EXP_OM_LPP DISTSEC</v>
      </c>
      <c r="B201" s="8">
        <f ca="1">Allocators!D753</f>
        <v>8.0376154097008823E-2</v>
      </c>
      <c r="C201" s="8">
        <f ca="1">Allocators!E753</f>
        <v>5.9593841262274259E-2</v>
      </c>
      <c r="D201" s="8">
        <f ca="1">Allocators!F753</f>
        <v>1.4677417221132038E-5</v>
      </c>
      <c r="E201" s="8">
        <f ca="1">Allocators!G753</f>
        <v>1.8930330290242297E-5</v>
      </c>
      <c r="F201" s="8">
        <f ca="1">Allocators!H753</f>
        <v>1.2042662928208095E-2</v>
      </c>
      <c r="G201" s="8">
        <f ca="1">Allocators!I753</f>
        <v>0</v>
      </c>
      <c r="H201" s="8">
        <f ca="1">Allocators!J753</f>
        <v>0</v>
      </c>
      <c r="I201" s="8">
        <f ca="1">Allocators!K753</f>
        <v>6.0096051097743896E-3</v>
      </c>
      <c r="J201" s="8">
        <f ca="1">Allocators!L753</f>
        <v>0</v>
      </c>
      <c r="K201" s="8">
        <f ca="1">Allocators!M753</f>
        <v>0</v>
      </c>
      <c r="L201" s="8">
        <f ca="1">Allocators!N753</f>
        <v>0</v>
      </c>
      <c r="M201" s="8">
        <f ca="1">Allocators!O753</f>
        <v>2.249220448741409E-4</v>
      </c>
      <c r="N201" s="8">
        <f ca="1">Allocators!P753</f>
        <v>3.8661151953483943E-133</v>
      </c>
      <c r="O201" s="8">
        <f ca="1">Allocators!Q753</f>
        <v>-1.398392501497299E-91</v>
      </c>
      <c r="P201" s="8">
        <f ca="1">Allocators!R753</f>
        <v>0</v>
      </c>
      <c r="Q201" s="8">
        <f ca="1">Allocators!S753</f>
        <v>1.7016630599239102E-3</v>
      </c>
      <c r="R201" s="8">
        <f ca="1">Allocators!T753</f>
        <v>0</v>
      </c>
      <c r="S201" s="8">
        <f ca="1">Allocators!U753</f>
        <v>2.013281300229898E-5</v>
      </c>
      <c r="T201" s="8">
        <f ca="1">Allocators!V753</f>
        <v>6.2087816495936989E-4</v>
      </c>
      <c r="U201" s="8">
        <f ca="1">Allocators!W753</f>
        <v>1.2884096648097275E-4</v>
      </c>
    </row>
    <row r="202" spans="1:21">
      <c r="A202" s="12" t="str">
        <f>CONCATENATE(Allocators!A754," ",Allocators!B754)</f>
        <v>EXP_OM_LPP ENERGY</v>
      </c>
      <c r="B202" s="8">
        <f ca="1">Allocators!D754</f>
        <v>0.14346638660089089</v>
      </c>
      <c r="C202" s="8">
        <f ca="1">Allocators!E754</f>
        <v>5.6188370941751123E-2</v>
      </c>
      <c r="D202" s="8">
        <f ca="1">Allocators!F754</f>
        <v>9.1565887153732734E-6</v>
      </c>
      <c r="E202" s="8">
        <f ca="1">Allocators!G754</f>
        <v>2.6517531063445048E-5</v>
      </c>
      <c r="F202" s="8">
        <f ca="1">Allocators!H754</f>
        <v>1.6201777191106565E-2</v>
      </c>
      <c r="G202" s="8">
        <f ca="1">Allocators!I754</f>
        <v>2.2586712856236376E-4</v>
      </c>
      <c r="H202" s="8">
        <f ca="1">Allocators!J754</f>
        <v>3.1763240574985139E-5</v>
      </c>
      <c r="I202" s="8">
        <f ca="1">Allocators!K754</f>
        <v>1.04992329527749E-2</v>
      </c>
      <c r="J202" s="8">
        <f ca="1">Allocators!L754</f>
        <v>1.8712969318118494E-3</v>
      </c>
      <c r="K202" s="8">
        <f ca="1">Allocators!M754</f>
        <v>3.8126695834889043E-4</v>
      </c>
      <c r="L202" s="8">
        <f ca="1">Allocators!N754</f>
        <v>1.444171550989296E-5</v>
      </c>
      <c r="M202" s="8">
        <f ca="1">Allocators!O754</f>
        <v>5.5106878860175772E-4</v>
      </c>
      <c r="N202" s="8">
        <f ca="1">Allocators!P754</f>
        <v>8.6874189087298367E-3</v>
      </c>
      <c r="O202" s="8">
        <f ca="1">Allocators!Q754</f>
        <v>3.7356667544768525E-2</v>
      </c>
      <c r="P202" s="8">
        <f ca="1">Allocators!R754</f>
        <v>7.0244676507287482E-3</v>
      </c>
      <c r="Q202" s="8">
        <f ca="1">Allocators!S754</f>
        <v>2.8894195902881585E-3</v>
      </c>
      <c r="R202" s="8">
        <f ca="1">Allocators!T754</f>
        <v>5.7985360514269433E-5</v>
      </c>
      <c r="S202" s="8">
        <f ca="1">Allocators!U754</f>
        <v>5.1729174704712E-5</v>
      </c>
      <c r="T202" s="8">
        <f ca="1">Allocators!V754</f>
        <v>1.1588535017115495E-3</v>
      </c>
      <c r="U202" s="8">
        <f ca="1">Allocators!W754</f>
        <v>2.3908490062390944E-4</v>
      </c>
    </row>
    <row r="203" spans="1:21">
      <c r="A203" s="12" t="str">
        <f>CONCATENATE(Allocators!A755," ",Allocators!B755)</f>
        <v>EXP_OM_LPP CUSTOMER</v>
      </c>
      <c r="B203" s="8">
        <f ca="1">Allocators!D755</f>
        <v>7.733669769168007E-2</v>
      </c>
      <c r="C203" s="8">
        <f ca="1">Allocators!E755</f>
        <v>5.563842914860518E-2</v>
      </c>
      <c r="D203" s="8">
        <f ca="1">Allocators!F755</f>
        <v>1.1218886822544141E-5</v>
      </c>
      <c r="E203" s="8">
        <f ca="1">Allocators!G755</f>
        <v>4.1763381295572798E-6</v>
      </c>
      <c r="F203" s="8">
        <f ca="1">Allocators!H755</f>
        <v>1.2998774439654285E-2</v>
      </c>
      <c r="G203" s="8">
        <f ca="1">Allocators!I755</f>
        <v>5.8264506404243045E-4</v>
      </c>
      <c r="H203" s="8">
        <f ca="1">Allocators!J755</f>
        <v>9.606481524153836E-5</v>
      </c>
      <c r="I203" s="8">
        <f ca="1">Allocators!K755</f>
        <v>7.7028996524783897E-4</v>
      </c>
      <c r="J203" s="8">
        <f ca="1">Allocators!L755</f>
        <v>2.1490391632697308E-4</v>
      </c>
      <c r="K203" s="8">
        <f ca="1">Allocators!M755</f>
        <v>2.3623488071144286E-4</v>
      </c>
      <c r="L203" s="8">
        <f ca="1">Allocators!N755</f>
        <v>2.9287849651193863E-5</v>
      </c>
      <c r="M203" s="8">
        <f ca="1">Allocators!O755</f>
        <v>5.4042420937616706E-6</v>
      </c>
      <c r="N203" s="8">
        <f ca="1">Allocators!P755</f>
        <v>1.5424316996804648E-4</v>
      </c>
      <c r="O203" s="8">
        <f ca="1">Allocators!Q755</f>
        <v>3.9714503289402074E-4</v>
      </c>
      <c r="P203" s="8">
        <f ca="1">Allocators!R755</f>
        <v>1.1777965566204741E-4</v>
      </c>
      <c r="Q203" s="8">
        <f ca="1">Allocators!S755</f>
        <v>1.6092871711146202E-4</v>
      </c>
      <c r="R203" s="8">
        <f ca="1">Allocators!T755</f>
        <v>2.8703634488311918E-6</v>
      </c>
      <c r="S203" s="8">
        <f ca="1">Allocators!U755</f>
        <v>1.4595445886377525E-5</v>
      </c>
      <c r="T203" s="8">
        <f ca="1">Allocators!V755</f>
        <v>4.5392653371333531E-3</v>
      </c>
      <c r="U203" s="8">
        <f ca="1">Allocators!W755</f>
        <v>1.3624404230491772E-3</v>
      </c>
    </row>
    <row r="204" spans="1:21">
      <c r="A204" s="12" t="str">
        <f>CONCATENATE(Allocators!A756," ",Allocators!B756)</f>
        <v>EXP_OM_LPP TOTAL</v>
      </c>
      <c r="B204" s="8">
        <f ca="1">Allocators!D756</f>
        <v>0.99999999999999989</v>
      </c>
      <c r="C204" s="8">
        <f ca="1">Allocators!E756</f>
        <v>0.55876102853883958</v>
      </c>
      <c r="D204" s="8">
        <f ca="1">Allocators!F756</f>
        <v>1.1329596208925941E-4</v>
      </c>
      <c r="E204" s="8">
        <f ca="1">Allocators!G756</f>
        <v>1.885942599837428E-4</v>
      </c>
      <c r="F204" s="8">
        <f ca="1">Allocators!H756</f>
        <v>0.13185245108815163</v>
      </c>
      <c r="G204" s="8">
        <f ca="1">Allocators!I756</f>
        <v>2.0698281803618766E-3</v>
      </c>
      <c r="H204" s="8">
        <f ca="1">Allocators!J756</f>
        <v>2.4325733967926595E-4</v>
      </c>
      <c r="I204" s="8">
        <f ca="1">Allocators!K756</f>
        <v>7.0679785671378309E-2</v>
      </c>
      <c r="J204" s="8">
        <f ca="1">Allocators!L756</f>
        <v>1.1696959758696461E-2</v>
      </c>
      <c r="K204" s="8">
        <f ca="1">Allocators!M756</f>
        <v>1.9101101520461491E-3</v>
      </c>
      <c r="L204" s="8">
        <f ca="1">Allocators!N756</f>
        <v>9.1920343480075966E-5</v>
      </c>
      <c r="M204" s="8">
        <f ca="1">Allocators!O756</f>
        <v>3.2733285445724083E-3</v>
      </c>
      <c r="N204" s="8">
        <f ca="1">Allocators!P756</f>
        <v>4.284978604492598E-2</v>
      </c>
      <c r="O204" s="8">
        <f ca="1">Allocators!Q756</f>
        <v>0.12476425949961453</v>
      </c>
      <c r="P204" s="8">
        <f ca="1">Allocators!R756</f>
        <v>2.2708129589238419E-2</v>
      </c>
      <c r="Q204" s="8">
        <f ca="1">Allocators!S756</f>
        <v>1.9432208903733223E-2</v>
      </c>
      <c r="R204" s="8">
        <f ca="1">Allocators!T756</f>
        <v>3.5430782532714603E-4</v>
      </c>
      <c r="S204" s="8">
        <f ca="1">Allocators!U756</f>
        <v>2.8017706723369214E-4</v>
      </c>
      <c r="T204" s="8">
        <f ca="1">Allocators!V756</f>
        <v>6.884171645304844E-3</v>
      </c>
      <c r="U204" s="8">
        <f ca="1">Allocators!W756</f>
        <v>1.846399585342736E-3</v>
      </c>
    </row>
    <row r="205" spans="1:21"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</row>
    <row r="206" spans="1:21">
      <c r="A206" s="33" t="str">
        <f>CONCATENATE(Allocators!A968," ",Allocators!B968)</f>
        <v>FORF_DISC_FXNL PRODUCTION</v>
      </c>
      <c r="B206" s="28">
        <f ca="1">+Allocators!D968</f>
        <v>0.50655598329933471</v>
      </c>
      <c r="C206" s="28">
        <f ca="1">+Allocators!E968</f>
        <v>0.31550885008746499</v>
      </c>
      <c r="D206" s="28">
        <f ca="1">+Allocators!F968</f>
        <v>0</v>
      </c>
      <c r="E206" s="28">
        <f ca="1">+Allocators!G968</f>
        <v>0</v>
      </c>
      <c r="F206" s="28">
        <f ca="1">+Allocators!H968</f>
        <v>5.9338862971460293E-2</v>
      </c>
      <c r="G206" s="28">
        <f ca="1">+Allocators!I968</f>
        <v>1.8840937329808087E-3</v>
      </c>
      <c r="H206" s="28">
        <f ca="1">+Allocators!J968</f>
        <v>2.6560232478587282E-4</v>
      </c>
      <c r="I206" s="28">
        <f ca="1">+Allocators!K968</f>
        <v>1.7404283394147187E-2</v>
      </c>
      <c r="J206" s="28">
        <f ca="1">+Allocators!L968</f>
        <v>1.6036456738187668E-2</v>
      </c>
      <c r="K206" s="28">
        <f ca="1">+Allocators!M968</f>
        <v>3.5684547703892758E-3</v>
      </c>
      <c r="L206" s="28">
        <f ca="1">+Allocators!N968</f>
        <v>8.7768368545813988E-5</v>
      </c>
      <c r="M206" s="28">
        <f ca="1">+Allocators!O968</f>
        <v>9.4232157273965841E-4</v>
      </c>
      <c r="N206" s="28">
        <f ca="1">+Allocators!P968</f>
        <v>5.0214055956577311E-2</v>
      </c>
      <c r="O206" s="28">
        <f ca="1">+Allocators!Q968</f>
        <v>3.0835188002585494E-2</v>
      </c>
      <c r="P206" s="28">
        <f ca="1">+Allocators!R968</f>
        <v>1.0288291321537432E-2</v>
      </c>
      <c r="Q206" s="28">
        <f ca="1">+Allocators!S968</f>
        <v>0</v>
      </c>
      <c r="R206" s="28">
        <f ca="1">+Allocators!T968</f>
        <v>0</v>
      </c>
      <c r="S206" s="28">
        <f ca="1">+Allocators!U968</f>
        <v>0</v>
      </c>
      <c r="T206" s="28">
        <f ca="1">+Allocators!V968</f>
        <v>1.817540579329947E-4</v>
      </c>
      <c r="U206" s="28">
        <f ca="1">+Allocators!W968</f>
        <v>0</v>
      </c>
    </row>
    <row r="207" spans="1:21">
      <c r="A207" s="33" t="str">
        <f>CONCATENATE(Allocators!A969," ",Allocators!B969)</f>
        <v>FORF_DISC_FXNL BULKTRAN</v>
      </c>
      <c r="B207" s="28">
        <f ca="1">+Allocators!D969</f>
        <v>-3.5091119774467688E-2</v>
      </c>
      <c r="C207" s="28">
        <f ca="1">+Allocators!E969</f>
        <v>-4.3766447801603714E-2</v>
      </c>
      <c r="D207" s="28">
        <f ca="1">+Allocators!F969</f>
        <v>0</v>
      </c>
      <c r="E207" s="28">
        <f ca="1">+Allocators!G969</f>
        <v>0</v>
      </c>
      <c r="F207" s="28">
        <f ca="1">+Allocators!H969</f>
        <v>-3.2665332783856558E-4</v>
      </c>
      <c r="G207" s="28">
        <f ca="1">+Allocators!I969</f>
        <v>-1.0470890131865647E-4</v>
      </c>
      <c r="H207" s="28">
        <f ca="1">+Allocators!J969</f>
        <v>-6.3025764262693103E-5</v>
      </c>
      <c r="I207" s="28">
        <f ca="1">+Allocators!K969</f>
        <v>-3.2052946369477578E-4</v>
      </c>
      <c r="J207" s="28">
        <f ca="1">+Allocators!L969</f>
        <v>1.4173310427202279E-3</v>
      </c>
      <c r="K207" s="28">
        <f ca="1">+Allocators!M969</f>
        <v>9.6672823959699066E-5</v>
      </c>
      <c r="L207" s="28">
        <f ca="1">+Allocators!N969</f>
        <v>-2.4347505753807777E-5</v>
      </c>
      <c r="M207" s="28">
        <f ca="1">+Allocators!O969</f>
        <v>-4.9079334592280229E-5</v>
      </c>
      <c r="N207" s="28">
        <f ca="1">+Allocators!P969</f>
        <v>4.844746108038262E-3</v>
      </c>
      <c r="O207" s="28">
        <f ca="1">+Allocators!Q969</f>
        <v>1.8176555517508621E-3</v>
      </c>
      <c r="P207" s="28">
        <f ca="1">+Allocators!R969</f>
        <v>1.3713944274241603E-3</v>
      </c>
      <c r="Q207" s="28">
        <f ca="1">+Allocators!S969</f>
        <v>0</v>
      </c>
      <c r="R207" s="28">
        <f ca="1">+Allocators!T969</f>
        <v>0</v>
      </c>
      <c r="S207" s="28">
        <f ca="1">+Allocators!U969</f>
        <v>0</v>
      </c>
      <c r="T207" s="28">
        <f ca="1">+Allocators!V969</f>
        <v>1.5872370703573791E-5</v>
      </c>
      <c r="U207" s="28">
        <f ca="1">+Allocators!W969</f>
        <v>0</v>
      </c>
    </row>
    <row r="208" spans="1:21">
      <c r="A208" s="33" t="str">
        <f>CONCATENATE(Allocators!A970," ",Allocators!B970)</f>
        <v>FORF_DISC_FXNL SUBTRAN</v>
      </c>
      <c r="B208" s="28">
        <f ca="1">+Allocators!D970</f>
        <v>-9.578426352665783E-3</v>
      </c>
      <c r="C208" s="28">
        <f ca="1">+Allocators!E970</f>
        <v>-1.154906374926922E-2</v>
      </c>
      <c r="D208" s="28">
        <f ca="1">+Allocators!F970</f>
        <v>0</v>
      </c>
      <c r="E208" s="28">
        <f ca="1">+Allocators!G970</f>
        <v>0</v>
      </c>
      <c r="F208" s="28">
        <f ca="1">+Allocators!H970</f>
        <v>-9.3161286956274048E-5</v>
      </c>
      <c r="G208" s="28">
        <f ca="1">+Allocators!I970</f>
        <v>-2.8133930887813288E-5</v>
      </c>
      <c r="H208" s="28">
        <f ca="1">+Allocators!J970</f>
        <v>-2.0363805415378662E-5</v>
      </c>
      <c r="I208" s="28">
        <f ca="1">+Allocators!K970</f>
        <v>-8.4177970408418136E-5</v>
      </c>
      <c r="J208" s="28">
        <f ca="1">+Allocators!L970</f>
        <v>3.6239753409466631E-4</v>
      </c>
      <c r="K208" s="28">
        <f ca="1">+Allocators!M970</f>
        <v>3.1472781701934885E-5</v>
      </c>
      <c r="L208" s="28">
        <f ca="1">+Allocators!N970</f>
        <v>0</v>
      </c>
      <c r="M208" s="28">
        <f ca="1">+Allocators!O970</f>
        <v>-1.2083601277753222E-5</v>
      </c>
      <c r="N208" s="28">
        <f ca="1">+Allocators!P970</f>
        <v>1.2234870640580933E-3</v>
      </c>
      <c r="O208" s="28">
        <f ca="1">+Allocators!Q970</f>
        <v>5.9120061169437555E-4</v>
      </c>
      <c r="P208" s="28">
        <f ca="1">+Allocators!R970</f>
        <v>3.8897480058247302E-161</v>
      </c>
      <c r="Q208" s="28">
        <f ca="1">+Allocators!S970</f>
        <v>0</v>
      </c>
      <c r="R208" s="28">
        <f ca="1">+Allocators!T970</f>
        <v>0</v>
      </c>
      <c r="S208" s="28">
        <f ca="1">+Allocators!U970</f>
        <v>0</v>
      </c>
      <c r="T208" s="28">
        <f ca="1">+Allocators!V970</f>
        <v>0</v>
      </c>
      <c r="U208" s="28">
        <f ca="1">+Allocators!W970</f>
        <v>0</v>
      </c>
    </row>
    <row r="209" spans="1:21">
      <c r="A209" s="33" t="str">
        <f>CONCATENATE(Allocators!A971," ",Allocators!B971)</f>
        <v>FORF_DISC_FXNL DISTPRI</v>
      </c>
      <c r="B209" s="28">
        <f ca="1">+Allocators!D971</f>
        <v>0.14466817283566805</v>
      </c>
      <c r="C209" s="28">
        <f ca="1">+Allocators!E971</f>
        <v>8.6780244432779319E-2</v>
      </c>
      <c r="D209" s="28">
        <f ca="1">+Allocators!F971</f>
        <v>0</v>
      </c>
      <c r="E209" s="28">
        <f ca="1">+Allocators!G971</f>
        <v>0</v>
      </c>
      <c r="F209" s="28">
        <f ca="1">+Allocators!H971</f>
        <v>2.2123477634361514E-2</v>
      </c>
      <c r="G209" s="28">
        <f ca="1">+Allocators!I971</f>
        <v>6.4046535243462792E-4</v>
      </c>
      <c r="H209" s="28">
        <f ca="1">+Allocators!J971</f>
        <v>0</v>
      </c>
      <c r="I209" s="28">
        <f ca="1">+Allocators!K971</f>
        <v>6.2075384970007507E-3</v>
      </c>
      <c r="J209" s="28">
        <f ca="1">+Allocators!L971</f>
        <v>6.9905245568659662E-3</v>
      </c>
      <c r="K209" s="28">
        <f ca="1">+Allocators!M971</f>
        <v>0</v>
      </c>
      <c r="L209" s="28">
        <f ca="1">+Allocators!N971</f>
        <v>0</v>
      </c>
      <c r="M209" s="28">
        <f ca="1">+Allocators!O971</f>
        <v>2.9817821105205714E-4</v>
      </c>
      <c r="N209" s="28">
        <f ca="1">+Allocators!P971</f>
        <v>2.1627744151173828E-2</v>
      </c>
      <c r="O209" s="28">
        <f ca="1">+Allocators!Q971</f>
        <v>-3.793849270544113E-89</v>
      </c>
      <c r="P209" s="28">
        <f ca="1">+Allocators!R971</f>
        <v>6.0529134157776203E-161</v>
      </c>
      <c r="Q209" s="28">
        <f ca="1">+Allocators!S971</f>
        <v>0</v>
      </c>
      <c r="R209" s="28">
        <f ca="1">+Allocators!T971</f>
        <v>0</v>
      </c>
      <c r="S209" s="28">
        <f ca="1">+Allocators!U971</f>
        <v>0</v>
      </c>
      <c r="T209" s="28">
        <f ca="1">+Allocators!V971</f>
        <v>0</v>
      </c>
      <c r="U209" s="28">
        <f ca="1">+Allocators!W971</f>
        <v>0</v>
      </c>
    </row>
    <row r="210" spans="1:21">
      <c r="A210" s="33" t="str">
        <f>CONCATENATE(Allocators!A972," ",Allocators!B972)</f>
        <v>FORF_DISC_FXNL DISTSEC</v>
      </c>
      <c r="B210" s="28">
        <f ca="1">+Allocators!D972</f>
        <v>5.1781080074160664E-2</v>
      </c>
      <c r="C210" s="28">
        <f ca="1">+Allocators!E972</f>
        <v>3.9878296520478348E-2</v>
      </c>
      <c r="D210" s="28">
        <f ca="1">+Allocators!F972</f>
        <v>0</v>
      </c>
      <c r="E210" s="28">
        <f ca="1">+Allocators!G972</f>
        <v>0</v>
      </c>
      <c r="F210" s="28">
        <f ca="1">+Allocators!H972</f>
        <v>9.3725104696640686E-3</v>
      </c>
      <c r="G210" s="28">
        <f ca="1">+Allocators!I972</f>
        <v>0</v>
      </c>
      <c r="H210" s="28">
        <f ca="1">+Allocators!J972</f>
        <v>0</v>
      </c>
      <c r="I210" s="28">
        <f ca="1">+Allocators!K972</f>
        <v>2.2556285499407682E-3</v>
      </c>
      <c r="J210" s="28">
        <f ca="1">+Allocators!L972</f>
        <v>0</v>
      </c>
      <c r="K210" s="28">
        <f ca="1">+Allocators!M972</f>
        <v>0</v>
      </c>
      <c r="L210" s="28">
        <f ca="1">+Allocators!N972</f>
        <v>0</v>
      </c>
      <c r="M210" s="28">
        <f ca="1">+Allocators!O972</f>
        <v>8.8253786379055159E-5</v>
      </c>
      <c r="N210" s="28">
        <f ca="1">+Allocators!P972</f>
        <v>2.278550612972094E-131</v>
      </c>
      <c r="O210" s="28">
        <f ca="1">+Allocators!Q972</f>
        <v>-1.4393236768519473E-90</v>
      </c>
      <c r="P210" s="28">
        <f ca="1">+Allocators!R972</f>
        <v>0</v>
      </c>
      <c r="Q210" s="28">
        <f ca="1">+Allocators!S972</f>
        <v>0</v>
      </c>
      <c r="R210" s="28">
        <f ca="1">+Allocators!T972</f>
        <v>0</v>
      </c>
      <c r="S210" s="28">
        <f ca="1">+Allocators!U972</f>
        <v>0</v>
      </c>
      <c r="T210" s="28">
        <f ca="1">+Allocators!V972</f>
        <v>1.8639074769847289E-4</v>
      </c>
      <c r="U210" s="28">
        <f ca="1">+Allocators!W972</f>
        <v>0</v>
      </c>
    </row>
    <row r="211" spans="1:21">
      <c r="A211" s="33" t="str">
        <f>CONCATENATE(Allocators!A973," ",Allocators!B973)</f>
        <v>FORF_DISC_FXNL ENERGY</v>
      </c>
      <c r="B211" s="28">
        <f ca="1">+Allocators!D973</f>
        <v>0.29719817535693399</v>
      </c>
      <c r="C211" s="28">
        <f ca="1">+Allocators!E973</f>
        <v>0.18024359075574392</v>
      </c>
      <c r="D211" s="28">
        <f ca="1">+Allocators!F973</f>
        <v>0</v>
      </c>
      <c r="E211" s="28">
        <f ca="1">+Allocators!G973</f>
        <v>0</v>
      </c>
      <c r="F211" s="28">
        <f ca="1">+Allocators!H973</f>
        <v>3.3805917903849979E-2</v>
      </c>
      <c r="G211" s="28">
        <f ca="1">+Allocators!I973</f>
        <v>1.1636323381431606E-3</v>
      </c>
      <c r="H211" s="28">
        <f ca="1">+Allocators!J973</f>
        <v>2.4100445550708977E-4</v>
      </c>
      <c r="I211" s="28">
        <f ca="1">+Allocators!K973</f>
        <v>1.0909677499725252E-2</v>
      </c>
      <c r="J211" s="28">
        <f ca="1">+Allocators!L973</f>
        <v>7.6422034783912391E-3</v>
      </c>
      <c r="K211" s="28">
        <f ca="1">+Allocators!M973</f>
        <v>1.9793320296422941E-3</v>
      </c>
      <c r="L211" s="28">
        <f ca="1">+Allocators!N973</f>
        <v>8.246190614670957E-5</v>
      </c>
      <c r="M211" s="28">
        <f ca="1">+Allocators!O973</f>
        <v>7.0647894217523157E-4</v>
      </c>
      <c r="N211" s="28">
        <f ca="1">+Allocators!P973</f>
        <v>3.053227606218854E-2</v>
      </c>
      <c r="O211" s="28">
        <f ca="1">+Allocators!Q973</f>
        <v>2.2676029249205087E-2</v>
      </c>
      <c r="P211" s="28">
        <f ca="1">+Allocators!R973</f>
        <v>6.5663261980109557E-3</v>
      </c>
      <c r="Q211" s="28">
        <f ca="1">+Allocators!S973</f>
        <v>0</v>
      </c>
      <c r="R211" s="28">
        <f ca="1">+Allocators!T973</f>
        <v>0</v>
      </c>
      <c r="S211" s="28">
        <f ca="1">+Allocators!U973</f>
        <v>0</v>
      </c>
      <c r="T211" s="28">
        <f ca="1">+Allocators!V973</f>
        <v>6.4924453820451871E-4</v>
      </c>
      <c r="U211" s="28">
        <f ca="1">+Allocators!W973</f>
        <v>0</v>
      </c>
    </row>
    <row r="212" spans="1:21">
      <c r="A212" s="33" t="str">
        <f>CONCATENATE(Allocators!A974," ",Allocators!B974)</f>
        <v>FORF_DISC_FXNL CUSTOMER</v>
      </c>
      <c r="B212" s="28">
        <f ca="1">+Allocators!D974</f>
        <v>4.4466134561035979E-2</v>
      </c>
      <c r="C212" s="28">
        <f ca="1">+Allocators!E974</f>
        <v>3.2167629112236161E-2</v>
      </c>
      <c r="D212" s="28">
        <f ca="1">+Allocators!F974</f>
        <v>0</v>
      </c>
      <c r="E212" s="28">
        <f ca="1">+Allocators!G974</f>
        <v>0</v>
      </c>
      <c r="F212" s="28">
        <f ca="1">+Allocators!H974</f>
        <v>7.1871828672510326E-3</v>
      </c>
      <c r="G212" s="28">
        <f ca="1">+Allocators!I974</f>
        <v>8.0966878349355155E-4</v>
      </c>
      <c r="H212" s="28">
        <f ca="1">+Allocators!J974</f>
        <v>9.7333516619649741E-5</v>
      </c>
      <c r="I212" s="28">
        <f ca="1">+Allocators!K974</f>
        <v>2.3513932207516356E-4</v>
      </c>
      <c r="J212" s="28">
        <f ca="1">+Allocators!L974</f>
        <v>3.9342743361969225E-4</v>
      </c>
      <c r="K212" s="28">
        <f ca="1">+Allocators!M974</f>
        <v>4.5627478386485286E-4</v>
      </c>
      <c r="L212" s="28">
        <f ca="1">+Allocators!N974</f>
        <v>2.1286560380261545E-5</v>
      </c>
      <c r="M212" s="28">
        <f ca="1">+Allocators!O974</f>
        <v>1.7566509803810652E-6</v>
      </c>
      <c r="N212" s="28">
        <f ca="1">+Allocators!P974</f>
        <v>2.4833180136904086E-4</v>
      </c>
      <c r="O212" s="28">
        <f ca="1">+Allocators!Q974</f>
        <v>1.0318104773437243E-4</v>
      </c>
      <c r="P212" s="28">
        <f ca="1">+Allocators!R974</f>
        <v>6.1798184713566796E-5</v>
      </c>
      <c r="Q212" s="28">
        <f ca="1">+Allocators!S974</f>
        <v>0</v>
      </c>
      <c r="R212" s="28">
        <f ca="1">+Allocators!T974</f>
        <v>0</v>
      </c>
      <c r="S212" s="28">
        <f ca="1">+Allocators!U974</f>
        <v>0</v>
      </c>
      <c r="T212" s="28">
        <f ca="1">+Allocators!V974</f>
        <v>2.68312449669827E-3</v>
      </c>
      <c r="U212" s="28">
        <f ca="1">+Allocators!W974</f>
        <v>0</v>
      </c>
    </row>
    <row r="213" spans="1:21">
      <c r="A213" s="33" t="str">
        <f>CONCATENATE(Allocators!A975," ",Allocators!B975)</f>
        <v>FORF_DISC_FXNL TOTAL</v>
      </c>
      <c r="B213" s="28">
        <f ca="1">+Allocators!D975</f>
        <v>1</v>
      </c>
      <c r="C213" s="28">
        <f ca="1">+Allocators!E975</f>
        <v>0.59926309935782973</v>
      </c>
      <c r="D213" s="28">
        <f ca="1">+Allocators!F975</f>
        <v>0</v>
      </c>
      <c r="E213" s="28">
        <f ca="1">+Allocators!G975</f>
        <v>0</v>
      </c>
      <c r="F213" s="28">
        <f ca="1">+Allocators!H975</f>
        <v>0.13140813723179207</v>
      </c>
      <c r="G213" s="28">
        <f ca="1">+Allocators!I975</f>
        <v>4.3650173748456785E-3</v>
      </c>
      <c r="H213" s="28">
        <f ca="1">+Allocators!J975</f>
        <v>5.2055072723454E-4</v>
      </c>
      <c r="I213" s="28">
        <f ca="1">+Allocators!K975</f>
        <v>3.6607559828785927E-2</v>
      </c>
      <c r="J213" s="28">
        <f ca="1">+Allocators!L975</f>
        <v>3.2842340783879473E-2</v>
      </c>
      <c r="K213" s="28">
        <f ca="1">+Allocators!M975</f>
        <v>6.1322071895580548E-3</v>
      </c>
      <c r="L213" s="28">
        <f ca="1">+Allocators!N975</f>
        <v>1.6716932931897731E-4</v>
      </c>
      <c r="M213" s="28">
        <f ca="1">+Allocators!O975</f>
        <v>1.9758262274563502E-3</v>
      </c>
      <c r="N213" s="28">
        <f ca="1">+Allocators!P975</f>
        <v>0.10869064114340507</v>
      </c>
      <c r="O213" s="28">
        <f ca="1">+Allocators!Q975</f>
        <v>5.6023254462970185E-2</v>
      </c>
      <c r="P213" s="28">
        <f ca="1">+Allocators!R975</f>
        <v>1.8287810131686115E-2</v>
      </c>
      <c r="Q213" s="28">
        <f ca="1">+Allocators!S975</f>
        <v>0</v>
      </c>
      <c r="R213" s="28">
        <f ca="1">+Allocators!T975</f>
        <v>0</v>
      </c>
      <c r="S213" s="28">
        <f ca="1">+Allocators!U975</f>
        <v>0</v>
      </c>
      <c r="T213" s="28">
        <f ca="1">+Allocators!V975</f>
        <v>3.716386211237831E-3</v>
      </c>
      <c r="U213" s="28">
        <f ca="1">+Allocators!W975</f>
        <v>0</v>
      </c>
    </row>
    <row r="214" spans="1:21">
      <c r="A214" s="33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</row>
    <row r="215" spans="1:21">
      <c r="A215" s="12" t="str">
        <f>CONCATENATE(Allocators!A185," ",Allocators!B185)</f>
        <v>FUELREV PRODUCTION</v>
      </c>
      <c r="B215" s="8">
        <f>+Allocators!D185</f>
        <v>0</v>
      </c>
      <c r="C215" s="8">
        <f>+Allocators!E185</f>
        <v>0</v>
      </c>
      <c r="D215" s="8">
        <f>+Allocators!F185</f>
        <v>0</v>
      </c>
      <c r="E215" s="8">
        <f>+Allocators!G185</f>
        <v>0</v>
      </c>
      <c r="F215" s="8">
        <f>+Allocators!H185</f>
        <v>0</v>
      </c>
      <c r="G215" s="8">
        <f>+Allocators!I185</f>
        <v>0</v>
      </c>
      <c r="H215" s="8">
        <f>+Allocators!J185</f>
        <v>0</v>
      </c>
      <c r="I215" s="8">
        <f>+Allocators!K185</f>
        <v>0</v>
      </c>
      <c r="J215" s="8">
        <f>+Allocators!L185</f>
        <v>0</v>
      </c>
      <c r="K215" s="8">
        <f>+Allocators!M185</f>
        <v>0</v>
      </c>
      <c r="L215" s="8">
        <f>+Allocators!N185</f>
        <v>0</v>
      </c>
      <c r="M215" s="8">
        <f>+Allocators!O185</f>
        <v>0</v>
      </c>
      <c r="N215" s="8">
        <f>+Allocators!P185</f>
        <v>0</v>
      </c>
      <c r="O215" s="8">
        <f>+Allocators!Q185</f>
        <v>0</v>
      </c>
      <c r="P215" s="8">
        <f>+Allocators!R185</f>
        <v>0</v>
      </c>
      <c r="Q215" s="8">
        <f>+Allocators!S185</f>
        <v>0</v>
      </c>
      <c r="R215" s="8">
        <f>+Allocators!T185</f>
        <v>0</v>
      </c>
      <c r="S215" s="8">
        <f>+Allocators!U185</f>
        <v>0</v>
      </c>
      <c r="T215" s="8">
        <f>+Allocators!V185</f>
        <v>0</v>
      </c>
      <c r="U215" s="8">
        <f>+Allocators!W185</f>
        <v>0</v>
      </c>
    </row>
    <row r="216" spans="1:21">
      <c r="A216" s="12" t="str">
        <f>CONCATENATE(Allocators!A186," ",Allocators!B186)</f>
        <v>FUELREV BULKTRAN</v>
      </c>
      <c r="B216" s="8">
        <f>+Allocators!D186</f>
        <v>0</v>
      </c>
      <c r="C216" s="8">
        <f>+Allocators!E186</f>
        <v>0</v>
      </c>
      <c r="D216" s="8">
        <f>+Allocators!F186</f>
        <v>0</v>
      </c>
      <c r="E216" s="8">
        <f>+Allocators!G186</f>
        <v>0</v>
      </c>
      <c r="F216" s="8">
        <f>+Allocators!H186</f>
        <v>0</v>
      </c>
      <c r="G216" s="8">
        <f>+Allocators!I186</f>
        <v>0</v>
      </c>
      <c r="H216" s="8">
        <f>+Allocators!J186</f>
        <v>0</v>
      </c>
      <c r="I216" s="8">
        <f>+Allocators!K186</f>
        <v>0</v>
      </c>
      <c r="J216" s="8">
        <f>+Allocators!L186</f>
        <v>0</v>
      </c>
      <c r="K216" s="8">
        <f>+Allocators!M186</f>
        <v>0</v>
      </c>
      <c r="L216" s="8">
        <f>+Allocators!N186</f>
        <v>0</v>
      </c>
      <c r="M216" s="8">
        <f>+Allocators!O186</f>
        <v>0</v>
      </c>
      <c r="N216" s="8">
        <f>+Allocators!P186</f>
        <v>0</v>
      </c>
      <c r="O216" s="8">
        <f>+Allocators!Q186</f>
        <v>0</v>
      </c>
      <c r="P216" s="8">
        <f>+Allocators!R186</f>
        <v>0</v>
      </c>
      <c r="Q216" s="8">
        <f>+Allocators!S186</f>
        <v>0</v>
      </c>
      <c r="R216" s="8">
        <f>+Allocators!T186</f>
        <v>0</v>
      </c>
      <c r="S216" s="8">
        <f>+Allocators!U186</f>
        <v>0</v>
      </c>
      <c r="T216" s="8">
        <f>+Allocators!V186</f>
        <v>0</v>
      </c>
      <c r="U216" s="8">
        <f>+Allocators!W186</f>
        <v>0</v>
      </c>
    </row>
    <row r="217" spans="1:21">
      <c r="A217" s="12" t="str">
        <f>CONCATENATE(Allocators!A187," ",Allocators!B187)</f>
        <v>FUELREV SUBTRAN</v>
      </c>
      <c r="B217" s="8">
        <f>+Allocators!D187</f>
        <v>0</v>
      </c>
      <c r="C217" s="8">
        <f>+Allocators!E187</f>
        <v>0</v>
      </c>
      <c r="D217" s="8">
        <f>+Allocators!F187</f>
        <v>0</v>
      </c>
      <c r="E217" s="8">
        <f>+Allocators!G187</f>
        <v>0</v>
      </c>
      <c r="F217" s="8">
        <f>+Allocators!H187</f>
        <v>0</v>
      </c>
      <c r="G217" s="8">
        <f>+Allocators!I187</f>
        <v>0</v>
      </c>
      <c r="H217" s="8">
        <f>+Allocators!J187</f>
        <v>0</v>
      </c>
      <c r="I217" s="8">
        <f>+Allocators!K187</f>
        <v>0</v>
      </c>
      <c r="J217" s="8">
        <f>+Allocators!L187</f>
        <v>0</v>
      </c>
      <c r="K217" s="8">
        <f>+Allocators!M187</f>
        <v>0</v>
      </c>
      <c r="L217" s="8">
        <f>+Allocators!N187</f>
        <v>0</v>
      </c>
      <c r="M217" s="8">
        <f>+Allocators!O187</f>
        <v>0</v>
      </c>
      <c r="N217" s="8">
        <f>+Allocators!P187</f>
        <v>0</v>
      </c>
      <c r="O217" s="8">
        <f>+Allocators!Q187</f>
        <v>0</v>
      </c>
      <c r="P217" s="8">
        <f>+Allocators!R187</f>
        <v>0</v>
      </c>
      <c r="Q217" s="8">
        <f>+Allocators!S187</f>
        <v>0</v>
      </c>
      <c r="R217" s="8">
        <f>+Allocators!T187</f>
        <v>0</v>
      </c>
      <c r="S217" s="8">
        <f>+Allocators!U187</f>
        <v>0</v>
      </c>
      <c r="T217" s="8">
        <f>+Allocators!V187</f>
        <v>0</v>
      </c>
      <c r="U217" s="8">
        <f>+Allocators!W187</f>
        <v>0</v>
      </c>
    </row>
    <row r="218" spans="1:21">
      <c r="A218" s="12" t="str">
        <f>CONCATENATE(Allocators!A188," ",Allocators!B188)</f>
        <v>FUELREV DISTPRI</v>
      </c>
      <c r="B218" s="8">
        <f>+Allocators!D188</f>
        <v>0</v>
      </c>
      <c r="C218" s="8">
        <f>+Allocators!E188</f>
        <v>0</v>
      </c>
      <c r="D218" s="8">
        <f>+Allocators!F188</f>
        <v>0</v>
      </c>
      <c r="E218" s="8">
        <f>+Allocators!G188</f>
        <v>0</v>
      </c>
      <c r="F218" s="8">
        <f>+Allocators!H188</f>
        <v>0</v>
      </c>
      <c r="G218" s="8">
        <f>+Allocators!I188</f>
        <v>0</v>
      </c>
      <c r="H218" s="8">
        <f>+Allocators!J188</f>
        <v>0</v>
      </c>
      <c r="I218" s="8">
        <f>+Allocators!K188</f>
        <v>0</v>
      </c>
      <c r="J218" s="8">
        <f>+Allocators!L188</f>
        <v>0</v>
      </c>
      <c r="K218" s="8">
        <f>+Allocators!M188</f>
        <v>0</v>
      </c>
      <c r="L218" s="8">
        <f>+Allocators!N188</f>
        <v>0</v>
      </c>
      <c r="M218" s="8">
        <f>+Allocators!O188</f>
        <v>0</v>
      </c>
      <c r="N218" s="8">
        <f>+Allocators!P188</f>
        <v>0</v>
      </c>
      <c r="O218" s="8">
        <f>+Allocators!Q188</f>
        <v>0</v>
      </c>
      <c r="P218" s="8">
        <f>+Allocators!R188</f>
        <v>0</v>
      </c>
      <c r="Q218" s="8">
        <f>+Allocators!S188</f>
        <v>0</v>
      </c>
      <c r="R218" s="8">
        <f>+Allocators!T188</f>
        <v>0</v>
      </c>
      <c r="S218" s="8">
        <f>+Allocators!U188</f>
        <v>0</v>
      </c>
      <c r="T218" s="8">
        <f>+Allocators!V188</f>
        <v>0</v>
      </c>
      <c r="U218" s="8">
        <f>+Allocators!W188</f>
        <v>0</v>
      </c>
    </row>
    <row r="219" spans="1:21">
      <c r="A219" s="12" t="str">
        <f>CONCATENATE(Allocators!A189," ",Allocators!B189)</f>
        <v>FUELREV DISTSEC</v>
      </c>
      <c r="B219" s="8">
        <f>+Allocators!D189</f>
        <v>0</v>
      </c>
      <c r="C219" s="8">
        <f>+Allocators!E189</f>
        <v>0</v>
      </c>
      <c r="D219" s="8">
        <f>+Allocators!F189</f>
        <v>0</v>
      </c>
      <c r="E219" s="8">
        <f>+Allocators!G189</f>
        <v>0</v>
      </c>
      <c r="F219" s="8">
        <f>+Allocators!H189</f>
        <v>0</v>
      </c>
      <c r="G219" s="8">
        <f>+Allocators!I189</f>
        <v>0</v>
      </c>
      <c r="H219" s="8">
        <f>+Allocators!J189</f>
        <v>0</v>
      </c>
      <c r="I219" s="8">
        <f>+Allocators!K189</f>
        <v>0</v>
      </c>
      <c r="J219" s="8">
        <f>+Allocators!L189</f>
        <v>0</v>
      </c>
      <c r="K219" s="8">
        <f>+Allocators!M189</f>
        <v>0</v>
      </c>
      <c r="L219" s="8">
        <f>+Allocators!N189</f>
        <v>0</v>
      </c>
      <c r="M219" s="8">
        <f>+Allocators!O189</f>
        <v>0</v>
      </c>
      <c r="N219" s="8">
        <f>+Allocators!P189</f>
        <v>0</v>
      </c>
      <c r="O219" s="8">
        <f>+Allocators!Q189</f>
        <v>0</v>
      </c>
      <c r="P219" s="8">
        <f>+Allocators!R189</f>
        <v>0</v>
      </c>
      <c r="Q219" s="8">
        <f>+Allocators!S189</f>
        <v>0</v>
      </c>
      <c r="R219" s="8">
        <f>+Allocators!T189</f>
        <v>0</v>
      </c>
      <c r="S219" s="8">
        <f>+Allocators!U189</f>
        <v>0</v>
      </c>
      <c r="T219" s="8">
        <f>+Allocators!V189</f>
        <v>0</v>
      </c>
      <c r="U219" s="8">
        <f>+Allocators!W189</f>
        <v>0</v>
      </c>
    </row>
    <row r="220" spans="1:21">
      <c r="A220" s="12" t="str">
        <f>CONCATENATE(Allocators!A190," ",Allocators!B190)</f>
        <v>FUELREV ENERGY</v>
      </c>
      <c r="B220" s="8">
        <f>+Allocators!D190</f>
        <v>0.99999999999999989</v>
      </c>
      <c r="C220" s="8">
        <f>+Allocators!E190</f>
        <v>0.39122360273242757</v>
      </c>
      <c r="D220" s="8">
        <f>+Allocators!F190</f>
        <v>6.2606479994064735E-5</v>
      </c>
      <c r="E220" s="8">
        <f>+Allocators!G190</f>
        <v>1.8051955996017594E-4</v>
      </c>
      <c r="F220" s="8">
        <f>+Allocators!H190</f>
        <v>0.1128108063765285</v>
      </c>
      <c r="G220" s="8">
        <f>+Allocators!I190</f>
        <v>1.5733750615802512E-3</v>
      </c>
      <c r="H220" s="8">
        <f>+Allocators!J190</f>
        <v>2.1995650015570181E-4</v>
      </c>
      <c r="I220" s="8">
        <f>+Allocators!K190</f>
        <v>7.3136101654793992E-2</v>
      </c>
      <c r="J220" s="8">
        <f>+Allocators!L190</f>
        <v>1.3061990153913352E-2</v>
      </c>
      <c r="K220" s="8">
        <f>+Allocators!M190</f>
        <v>2.6598995455440764E-3</v>
      </c>
      <c r="L220" s="8">
        <f>+Allocators!N190</f>
        <v>1.0046530602530684E-4</v>
      </c>
      <c r="M220" s="8">
        <f>+Allocators!O190</f>
        <v>3.8357106119659506E-3</v>
      </c>
      <c r="N220" s="8">
        <f>+Allocators!P190</f>
        <v>6.0643314077012241E-2</v>
      </c>
      <c r="O220" s="8">
        <f>+Allocators!Q190</f>
        <v>0.26081702382224131</v>
      </c>
      <c r="P220" s="8">
        <f>+Allocators!R190</f>
        <v>4.9062406347234362E-2</v>
      </c>
      <c r="Q220" s="8">
        <f>+Allocators!S190</f>
        <v>2.0118986362429762E-2</v>
      </c>
      <c r="R220" s="8">
        <f>+Allocators!T190</f>
        <v>4.0368344809061621E-4</v>
      </c>
      <c r="S220" s="8">
        <f>+Allocators!U190</f>
        <v>3.6008736675700138E-4</v>
      </c>
      <c r="T220" s="8">
        <f>+Allocators!V190</f>
        <v>8.0658336923352184E-3</v>
      </c>
      <c r="U220" s="8">
        <f>+Allocators!W190</f>
        <v>1.6636309010102214E-3</v>
      </c>
    </row>
    <row r="221" spans="1:21">
      <c r="A221" s="12" t="str">
        <f>CONCATENATE(Allocators!A191," ",Allocators!B191)</f>
        <v>FUELREV CUSTOMER</v>
      </c>
      <c r="B221" s="8">
        <f>+Allocators!D191</f>
        <v>0</v>
      </c>
      <c r="C221" s="8">
        <f>+Allocators!E191</f>
        <v>0</v>
      </c>
      <c r="D221" s="8">
        <f>+Allocators!F191</f>
        <v>0</v>
      </c>
      <c r="E221" s="8">
        <f>+Allocators!G191</f>
        <v>0</v>
      </c>
      <c r="F221" s="8">
        <f>+Allocators!H191</f>
        <v>0</v>
      </c>
      <c r="G221" s="8">
        <f>+Allocators!I191</f>
        <v>0</v>
      </c>
      <c r="H221" s="8">
        <f>+Allocators!J191</f>
        <v>0</v>
      </c>
      <c r="I221" s="8">
        <f>+Allocators!K191</f>
        <v>0</v>
      </c>
      <c r="J221" s="8">
        <f>+Allocators!L191</f>
        <v>0</v>
      </c>
      <c r="K221" s="8">
        <f>+Allocators!M191</f>
        <v>0</v>
      </c>
      <c r="L221" s="8">
        <f>+Allocators!N191</f>
        <v>0</v>
      </c>
      <c r="M221" s="8">
        <f>+Allocators!O191</f>
        <v>0</v>
      </c>
      <c r="N221" s="8">
        <f>+Allocators!P191</f>
        <v>0</v>
      </c>
      <c r="O221" s="8">
        <f>+Allocators!Q191</f>
        <v>0</v>
      </c>
      <c r="P221" s="8">
        <f>+Allocators!R191</f>
        <v>0</v>
      </c>
      <c r="Q221" s="8">
        <f>+Allocators!S191</f>
        <v>0</v>
      </c>
      <c r="R221" s="8">
        <f>+Allocators!T191</f>
        <v>0</v>
      </c>
      <c r="S221" s="8">
        <f>+Allocators!U191</f>
        <v>0</v>
      </c>
      <c r="T221" s="8">
        <f>+Allocators!V191</f>
        <v>0</v>
      </c>
      <c r="U221" s="8">
        <f>+Allocators!W191</f>
        <v>0</v>
      </c>
    </row>
    <row r="222" spans="1:21">
      <c r="A222" s="12" t="str">
        <f>CONCATENATE(Allocators!A192," ",Allocators!B192)</f>
        <v>FUELREV TOTAL</v>
      </c>
      <c r="B222" s="8">
        <f>+Allocators!D192</f>
        <v>0.99999999999999989</v>
      </c>
      <c r="C222" s="8">
        <f>+Allocators!E192</f>
        <v>0.39122360273242757</v>
      </c>
      <c r="D222" s="8">
        <f>+Allocators!F192</f>
        <v>6.2606479994064735E-5</v>
      </c>
      <c r="E222" s="8">
        <f>+Allocators!G192</f>
        <v>1.8051955996017594E-4</v>
      </c>
      <c r="F222" s="8">
        <f>+Allocators!H192</f>
        <v>0.1128108063765285</v>
      </c>
      <c r="G222" s="8">
        <f>+Allocators!I192</f>
        <v>1.5733750615802512E-3</v>
      </c>
      <c r="H222" s="8">
        <f>+Allocators!J192</f>
        <v>2.1995650015570181E-4</v>
      </c>
      <c r="I222" s="8">
        <f>+Allocators!K192</f>
        <v>7.3136101654793992E-2</v>
      </c>
      <c r="J222" s="8">
        <f>+Allocators!L192</f>
        <v>1.3061990153913352E-2</v>
      </c>
      <c r="K222" s="8">
        <f>+Allocators!M192</f>
        <v>2.6598995455440764E-3</v>
      </c>
      <c r="L222" s="8">
        <f>+Allocators!N192</f>
        <v>1.0046530602530684E-4</v>
      </c>
      <c r="M222" s="8">
        <f>+Allocators!O192</f>
        <v>3.8357106119659506E-3</v>
      </c>
      <c r="N222" s="8">
        <f>+Allocators!P192</f>
        <v>6.0643314077012241E-2</v>
      </c>
      <c r="O222" s="8">
        <f>+Allocators!Q192</f>
        <v>0.26081702382224131</v>
      </c>
      <c r="P222" s="8">
        <f>+Allocators!R192</f>
        <v>4.9062406347234362E-2</v>
      </c>
      <c r="Q222" s="8">
        <f>+Allocators!S192</f>
        <v>2.0118986362429762E-2</v>
      </c>
      <c r="R222" s="8">
        <f>+Allocators!T192</f>
        <v>4.0368344809061621E-4</v>
      </c>
      <c r="S222" s="8">
        <f>+Allocators!U192</f>
        <v>3.6008736675700138E-4</v>
      </c>
      <c r="T222" s="8">
        <f>+Allocators!V192</f>
        <v>8.0658336923352184E-3</v>
      </c>
      <c r="U222" s="8">
        <f>+Allocators!W192</f>
        <v>1.6636309010102214E-3</v>
      </c>
    </row>
    <row r="223" spans="1:21"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</row>
    <row r="224" spans="1:21">
      <c r="A224" s="12" t="str">
        <f>CONCATENATE(Allocators!A766," ",Allocators!B766)</f>
        <v>LABOR_M PRODUCTION</v>
      </c>
      <c r="B224" s="8">
        <f ca="1">Allocators!D766</f>
        <v>0.42506595355571852</v>
      </c>
      <c r="C224" s="8">
        <f ca="1">Allocators!E766</f>
        <v>0.2185990627107583</v>
      </c>
      <c r="D224" s="8">
        <f ca="1">Allocators!F766</f>
        <v>4.8904357635690761E-5</v>
      </c>
      <c r="E224" s="8">
        <f ca="1">Allocators!G766</f>
        <v>8.5628043185524073E-5</v>
      </c>
      <c r="F224" s="8">
        <f ca="1">Allocators!H766</f>
        <v>5.0948331271831265E-2</v>
      </c>
      <c r="G224" s="8">
        <f ca="1">Allocators!I766</f>
        <v>7.0894538122014258E-4</v>
      </c>
      <c r="H224" s="8">
        <f ca="1">Allocators!J766</f>
        <v>9.8737451508571972E-5</v>
      </c>
      <c r="I224" s="8">
        <f ca="1">Allocators!K766</f>
        <v>3.0303695955402131E-2</v>
      </c>
      <c r="J224" s="8">
        <f ca="1">Allocators!L766</f>
        <v>5.43827032569171E-3</v>
      </c>
      <c r="K224" s="8">
        <f ca="1">Allocators!M766</f>
        <v>1.1028257255074015E-3</v>
      </c>
      <c r="L224" s="8">
        <f ca="1">Allocators!N766</f>
        <v>4.1879308204121522E-5</v>
      </c>
      <c r="M224" s="8">
        <f ca="1">Allocators!O766</f>
        <v>1.4372388466473499E-3</v>
      </c>
      <c r="N224" s="8">
        <f ca="1">Allocators!P766</f>
        <v>1.9403554362750163E-2</v>
      </c>
      <c r="O224" s="8">
        <f ca="1">Allocators!Q766</f>
        <v>7.4210806271879606E-2</v>
      </c>
      <c r="P224" s="8">
        <f ca="1">Allocators!R766</f>
        <v>1.3443975838387356E-2</v>
      </c>
      <c r="Q224" s="8">
        <f ca="1">Allocators!S766</f>
        <v>8.3295517044529466E-3</v>
      </c>
      <c r="R224" s="8">
        <f ca="1">Allocators!T766</f>
        <v>1.6636251194888682E-4</v>
      </c>
      <c r="S224" s="8">
        <f ca="1">Allocators!U766</f>
        <v>1.0988026255998529E-4</v>
      </c>
      <c r="T224" s="8">
        <f ca="1">Allocators!V766</f>
        <v>4.8815068801391165E-4</v>
      </c>
      <c r="U224" s="8">
        <f ca="1">Allocators!W766</f>
        <v>1.0015253813321786E-4</v>
      </c>
    </row>
    <row r="225" spans="1:21">
      <c r="A225" s="12" t="str">
        <f>CONCATENATE(Allocators!A767," ",Allocators!B767)</f>
        <v>LABOR_M BULKTRAN</v>
      </c>
      <c r="B225" s="8">
        <f ca="1">Allocators!D767</f>
        <v>6.5888585052106971E-2</v>
      </c>
      <c r="C225" s="8">
        <f ca="1">Allocators!E767</f>
        <v>3.3884583828096754E-2</v>
      </c>
      <c r="D225" s="8">
        <f ca="1">Allocators!F767</f>
        <v>7.580562264616841E-6</v>
      </c>
      <c r="E225" s="8">
        <f ca="1">Allocators!G767</f>
        <v>1.3273024007403395E-5</v>
      </c>
      <c r="F225" s="8">
        <f ca="1">Allocators!H767</f>
        <v>7.8973943459504301E-3</v>
      </c>
      <c r="G225" s="8">
        <f ca="1">Allocators!I767</f>
        <v>1.0989214181252591E-4</v>
      </c>
      <c r="H225" s="8">
        <f ca="1">Allocators!J767</f>
        <v>1.530508599225661E-5</v>
      </c>
      <c r="I225" s="8">
        <f ca="1">Allocators!K767</f>
        <v>4.6973125738450153E-3</v>
      </c>
      <c r="J225" s="8">
        <f ca="1">Allocators!L767</f>
        <v>8.4297491693537498E-4</v>
      </c>
      <c r="K225" s="8">
        <f ca="1">Allocators!M767</f>
        <v>1.7094671075137277E-4</v>
      </c>
      <c r="L225" s="8">
        <f ca="1">Allocators!N767</f>
        <v>6.4916240349250739E-6</v>
      </c>
      <c r="M225" s="8">
        <f ca="1">Allocators!O767</f>
        <v>2.2278338971954973E-4</v>
      </c>
      <c r="N225" s="8">
        <f ca="1">Allocators!P767</f>
        <v>3.0077044073953483E-3</v>
      </c>
      <c r="O225" s="8">
        <f ca="1">Allocators!Q767</f>
        <v>1.1503261976001152E-2</v>
      </c>
      <c r="P225" s="8">
        <f ca="1">Allocators!R767</f>
        <v>2.0839225961435171E-3</v>
      </c>
      <c r="Q225" s="8">
        <f ca="1">Allocators!S767</f>
        <v>1.2911464005381198E-3</v>
      </c>
      <c r="R225" s="8">
        <f ca="1">Allocators!T767</f>
        <v>2.5787505271436716E-5</v>
      </c>
      <c r="S225" s="8">
        <f ca="1">Allocators!U767</f>
        <v>1.7032309844317825E-5</v>
      </c>
      <c r="T225" s="8">
        <f ca="1">Allocators!V767</f>
        <v>7.566721789030063E-5</v>
      </c>
      <c r="U225" s="8">
        <f ca="1">Allocators!W767</f>
        <v>1.5524435612342919E-5</v>
      </c>
    </row>
    <row r="226" spans="1:21">
      <c r="A226" s="12" t="str">
        <f>CONCATENATE(Allocators!A768," ",Allocators!B768)</f>
        <v>LABOR_M SUBTRAN</v>
      </c>
      <c r="B226" s="8">
        <f ca="1">Allocators!D768</f>
        <v>1.8260310289025812E-2</v>
      </c>
      <c r="C226" s="8">
        <f ca="1">Allocators!E768</f>
        <v>9.3286478912981748E-3</v>
      </c>
      <c r="D226" s="8">
        <f ca="1">Allocators!F768</f>
        <v>1.5190288274608046E-6</v>
      </c>
      <c r="E226" s="8">
        <f ca="1">Allocators!G768</f>
        <v>2.827173466686836E-6</v>
      </c>
      <c r="F226" s="8">
        <f ca="1">Allocators!H768</f>
        <v>2.18618135186927E-3</v>
      </c>
      <c r="G226" s="8">
        <f ca="1">Allocators!I768</f>
        <v>3.0553619820673069E-5</v>
      </c>
      <c r="H226" s="8">
        <f ca="1">Allocators!J768</f>
        <v>5.53006322773631E-6</v>
      </c>
      <c r="I226" s="8">
        <f ca="1">Allocators!K768</f>
        <v>1.2621557034496439E-3</v>
      </c>
      <c r="J226" s="8">
        <f ca="1">Allocators!L768</f>
        <v>2.2713723254649907E-4</v>
      </c>
      <c r="K226" s="8">
        <f ca="1">Allocators!M768</f>
        <v>5.9621772315170167E-5</v>
      </c>
      <c r="L226" s="8">
        <f ca="1">Allocators!N768</f>
        <v>0</v>
      </c>
      <c r="M226" s="8">
        <f ca="1">Allocators!O768</f>
        <v>5.6974529899284493E-5</v>
      </c>
      <c r="N226" s="8">
        <f ca="1">Allocators!P768</f>
        <v>7.9940790152524988E-4</v>
      </c>
      <c r="O226" s="8">
        <f ca="1">Allocators!Q768</f>
        <v>3.9416976074588394E-3</v>
      </c>
      <c r="P226" s="8">
        <f ca="1">Allocators!R768</f>
        <v>0</v>
      </c>
      <c r="Q226" s="8">
        <f ca="1">Allocators!S768</f>
        <v>3.4649214566035276E-4</v>
      </c>
      <c r="R226" s="8">
        <f ca="1">Allocators!T768</f>
        <v>6.9570484564936653E-6</v>
      </c>
      <c r="S226" s="8">
        <f ca="1">Allocators!U768</f>
        <v>4.6072192042039667E-6</v>
      </c>
      <c r="T226" s="8">
        <f ca="1">Allocators!V768</f>
        <v>0</v>
      </c>
      <c r="U226" s="8">
        <f ca="1">Allocators!W768</f>
        <v>0</v>
      </c>
    </row>
    <row r="227" spans="1:21">
      <c r="A227" s="12" t="str">
        <f>CONCATENATE(Allocators!A769," ",Allocators!B769)</f>
        <v>LABOR_M DISTPRI</v>
      </c>
      <c r="B227" s="8">
        <f ca="1">Allocators!D769</f>
        <v>0.14916079101596921</v>
      </c>
      <c r="C227" s="8">
        <f ca="1">Allocators!E769</f>
        <v>9.7655505051332539E-2</v>
      </c>
      <c r="D227" s="8">
        <f ca="1">Allocators!F769</f>
        <v>1.6035175543930366E-5</v>
      </c>
      <c r="E227" s="8">
        <f ca="1">Allocators!G769</f>
        <v>2.966966780858575E-5</v>
      </c>
      <c r="F227" s="8">
        <f ca="1">Allocators!H769</f>
        <v>2.2848796075682885E-2</v>
      </c>
      <c r="G227" s="8">
        <f ca="1">Allocators!I769</f>
        <v>3.1928756284467356E-4</v>
      </c>
      <c r="H227" s="8">
        <f ca="1">Allocators!J769</f>
        <v>0</v>
      </c>
      <c r="I227" s="8">
        <f ca="1">Allocators!K769</f>
        <v>1.3250490242746974E-2</v>
      </c>
      <c r="J227" s="8">
        <f ca="1">Allocators!L769</f>
        <v>2.3843510942434388E-3</v>
      </c>
      <c r="K227" s="8">
        <f ca="1">Allocators!M769</f>
        <v>0</v>
      </c>
      <c r="L227" s="8">
        <f ca="1">Allocators!N769</f>
        <v>0</v>
      </c>
      <c r="M227" s="8">
        <f ca="1">Allocators!O769</f>
        <v>6.0002843732803615E-4</v>
      </c>
      <c r="N227" s="8">
        <f ca="1">Allocators!P769</f>
        <v>8.2971109156353782E-3</v>
      </c>
      <c r="O227" s="8">
        <f ca="1">Allocators!Q769</f>
        <v>0</v>
      </c>
      <c r="P227" s="8">
        <f ca="1">Allocators!R769</f>
        <v>0</v>
      </c>
      <c r="Q227" s="8">
        <f ca="1">Allocators!S769</f>
        <v>3.6385369049932916E-3</v>
      </c>
      <c r="R227" s="8">
        <f ca="1">Allocators!T769</f>
        <v>7.3031173691024589E-5</v>
      </c>
      <c r="S227" s="8">
        <f ca="1">Allocators!U769</f>
        <v>4.7948714118371928E-5</v>
      </c>
      <c r="T227" s="8">
        <f ca="1">Allocators!V769</f>
        <v>0</v>
      </c>
      <c r="U227" s="8">
        <f ca="1">Allocators!W769</f>
        <v>0</v>
      </c>
    </row>
    <row r="228" spans="1:21">
      <c r="A228" s="12" t="str">
        <f>CONCATENATE(Allocators!A770," ",Allocators!B770)</f>
        <v>LABOR_M DISTSEC</v>
      </c>
      <c r="B228" s="8">
        <f ca="1">Allocators!D770</f>
        <v>5.9093485416684972E-2</v>
      </c>
      <c r="C228" s="8">
        <f ca="1">Allocators!E770</f>
        <v>4.3842707580210562E-2</v>
      </c>
      <c r="D228" s="8">
        <f ca="1">Allocators!F770</f>
        <v>1.0868381232382368E-5</v>
      </c>
      <c r="E228" s="8">
        <f ca="1">Allocators!G770</f>
        <v>1.4077548919109444E-5</v>
      </c>
      <c r="F228" s="8">
        <f ca="1">Allocators!H770</f>
        <v>8.8372348200990644E-3</v>
      </c>
      <c r="G228" s="8">
        <f ca="1">Allocators!I770</f>
        <v>0</v>
      </c>
      <c r="H228" s="8">
        <f ca="1">Allocators!J770</f>
        <v>0</v>
      </c>
      <c r="I228" s="8">
        <f ca="1">Allocators!K770</f>
        <v>4.4114930577849988E-3</v>
      </c>
      <c r="J228" s="8">
        <f ca="1">Allocators!L770</f>
        <v>0</v>
      </c>
      <c r="K228" s="8">
        <f ca="1">Allocators!M770</f>
        <v>0</v>
      </c>
      <c r="L228" s="8">
        <f ca="1">Allocators!N770</f>
        <v>0</v>
      </c>
      <c r="M228" s="8">
        <f ca="1">Allocators!O770</f>
        <v>1.6520795251270993E-4</v>
      </c>
      <c r="N228" s="8">
        <f ca="1">Allocators!P770</f>
        <v>0</v>
      </c>
      <c r="O228" s="8">
        <f ca="1">Allocators!Q770</f>
        <v>0</v>
      </c>
      <c r="P228" s="8">
        <f ca="1">Allocators!R770</f>
        <v>0</v>
      </c>
      <c r="Q228" s="8">
        <f ca="1">Allocators!S770</f>
        <v>1.2485373857467916E-3</v>
      </c>
      <c r="R228" s="8">
        <f ca="1">Allocators!T770</f>
        <v>0</v>
      </c>
      <c r="S228" s="8">
        <f ca="1">Allocators!U770</f>
        <v>1.4762171358944551E-5</v>
      </c>
      <c r="T228" s="8">
        <f ca="1">Allocators!V770</f>
        <v>4.5437535553806451E-4</v>
      </c>
      <c r="U228" s="8">
        <f ca="1">Allocators!W770</f>
        <v>9.4221163282306978E-5</v>
      </c>
    </row>
    <row r="229" spans="1:21">
      <c r="A229" s="12" t="str">
        <f>CONCATENATE(Allocators!A771," ",Allocators!B771)</f>
        <v>LABOR_M ENERGY</v>
      </c>
      <c r="B229" s="8">
        <f ca="1">Allocators!D771</f>
        <v>0.17001506197141836</v>
      </c>
      <c r="C229" s="8">
        <f ca="1">Allocators!E771</f>
        <v>6.6513905063235221E-2</v>
      </c>
      <c r="D229" s="8">
        <f ca="1">Allocators!F771</f>
        <v>1.0644044576003277E-5</v>
      </c>
      <c r="E229" s="8">
        <f ca="1">Allocators!G771</f>
        <v>3.0691044173682481E-5</v>
      </c>
      <c r="F229" s="8">
        <f ca="1">Allocators!H771</f>
        <v>1.9179536237151167E-2</v>
      </c>
      <c r="G229" s="8">
        <f ca="1">Allocators!I771</f>
        <v>2.6749745859885052E-4</v>
      </c>
      <c r="H229" s="8">
        <f ca="1">Allocators!J771</f>
        <v>3.7395918004987935E-5</v>
      </c>
      <c r="I229" s="8">
        <f ca="1">Allocators!K771</f>
        <v>1.2434238855187751E-2</v>
      </c>
      <c r="J229" s="8">
        <f ca="1">Allocators!L771</f>
        <v>2.2207350654876346E-3</v>
      </c>
      <c r="K229" s="8">
        <f ca="1">Allocators!M771</f>
        <v>4.5222298607342361E-4</v>
      </c>
      <c r="L229" s="8">
        <f ca="1">Allocators!N771</f>
        <v>1.7080615229870052E-5</v>
      </c>
      <c r="M229" s="8">
        <f ca="1">Allocators!O771</f>
        <v>6.5212857739781812E-4</v>
      </c>
      <c r="N229" s="8">
        <f ca="1">Allocators!P771</f>
        <v>1.0310276800955422E-2</v>
      </c>
      <c r="O229" s="8">
        <f ca="1">Allocators!Q771</f>
        <v>4.4342822468339246E-2</v>
      </c>
      <c r="P229" s="8">
        <f ca="1">Allocators!R771</f>
        <v>8.3413480555919583E-3</v>
      </c>
      <c r="Q229" s="8">
        <f ca="1">Allocators!S771</f>
        <v>3.4205307132106162E-3</v>
      </c>
      <c r="R229" s="8">
        <f ca="1">Allocators!T771</f>
        <v>6.8632266443961949E-5</v>
      </c>
      <c r="S229" s="8">
        <f ca="1">Allocators!U771</f>
        <v>6.1220275974316438E-5</v>
      </c>
      <c r="T229" s="8">
        <f ca="1">Allocators!V771</f>
        <v>1.3713132150535261E-3</v>
      </c>
      <c r="U229" s="8">
        <f ca="1">Allocators!W771</f>
        <v>2.828423107328193E-4</v>
      </c>
    </row>
    <row r="230" spans="1:21">
      <c r="A230" s="12" t="str">
        <f>CONCATENATE(Allocators!A772," ",Allocators!B772)</f>
        <v>LABOR_M CUSTOMER</v>
      </c>
      <c r="B230" s="8">
        <f ca="1">Allocators!D772</f>
        <v>0.1125158126990765</v>
      </c>
      <c r="C230" s="8">
        <f ca="1">Allocators!E772</f>
        <v>8.6859339207248851E-2</v>
      </c>
      <c r="D230" s="8">
        <f ca="1">Allocators!F772</f>
        <v>1.7529642980659165E-5</v>
      </c>
      <c r="E230" s="8">
        <f ca="1">Allocators!G772</f>
        <v>5.1416220492867112E-6</v>
      </c>
      <c r="F230" s="8">
        <f ca="1">Allocators!H772</f>
        <v>1.7587721221757873E-2</v>
      </c>
      <c r="G230" s="8">
        <f ca="1">Allocators!I772</f>
        <v>4.4964941305714843E-4</v>
      </c>
      <c r="H230" s="8">
        <f ca="1">Allocators!J772</f>
        <v>7.2497490484191464E-5</v>
      </c>
      <c r="I230" s="8">
        <f ca="1">Allocators!K772</f>
        <v>7.203626456537387E-4</v>
      </c>
      <c r="J230" s="8">
        <f ca="1">Allocators!L772</f>
        <v>1.7424035538125886E-4</v>
      </c>
      <c r="K230" s="8">
        <f ca="1">Allocators!M772</f>
        <v>1.7737005873944125E-4</v>
      </c>
      <c r="L230" s="8">
        <f ca="1">Allocators!N772</f>
        <v>2.1909350296285502E-5</v>
      </c>
      <c r="M230" s="8">
        <f ca="1">Allocators!O772</f>
        <v>5.4829392239763547E-6</v>
      </c>
      <c r="N230" s="8">
        <f ca="1">Allocators!P772</f>
        <v>1.2667362309827854E-4</v>
      </c>
      <c r="O230" s="8">
        <f ca="1">Allocators!Q772</f>
        <v>2.9794844495840863E-4</v>
      </c>
      <c r="P230" s="8">
        <f ca="1">Allocators!R772</f>
        <v>8.7734945059323317E-5</v>
      </c>
      <c r="Q230" s="8">
        <f ca="1">Allocators!S772</f>
        <v>1.5985648003878189E-4</v>
      </c>
      <c r="R230" s="8">
        <f ca="1">Allocators!T772</f>
        <v>2.3879732171005898E-6</v>
      </c>
      <c r="S230" s="8">
        <f ca="1">Allocators!U772</f>
        <v>1.3013595257579875E-5</v>
      </c>
      <c r="T230" s="8">
        <f ca="1">Allocators!V772</f>
        <v>4.7284305751045894E-3</v>
      </c>
      <c r="U230" s="8">
        <f ca="1">Allocators!W772</f>
        <v>1.0085231154696628E-3</v>
      </c>
    </row>
    <row r="231" spans="1:21">
      <c r="A231" s="12" t="str">
        <f>CONCATENATE(Allocators!A773," ",Allocators!B773)</f>
        <v>LABOR_M TOTAL</v>
      </c>
      <c r="B231" s="8">
        <f ca="1">Allocators!D773</f>
        <v>1.0000000000000004</v>
      </c>
      <c r="C231" s="8">
        <f ca="1">Allocators!E773</f>
        <v>0.5566837513321804</v>
      </c>
      <c r="D231" s="8">
        <f ca="1">Allocators!F773</f>
        <v>1.1308119306074359E-4</v>
      </c>
      <c r="E231" s="8">
        <f ca="1">Allocators!G773</f>
        <v>1.813081236102787E-4</v>
      </c>
      <c r="F231" s="8">
        <f ca="1">Allocators!H773</f>
        <v>0.12948519532434197</v>
      </c>
      <c r="G231" s="8">
        <f ca="1">Allocators!I773</f>
        <v>1.885825577354014E-3</v>
      </c>
      <c r="H231" s="8">
        <f ca="1">Allocators!J773</f>
        <v>2.294660092177443E-4</v>
      </c>
      <c r="I231" s="8">
        <f ca="1">Allocators!K773</f>
        <v>6.7079749034070255E-2</v>
      </c>
      <c r="J231" s="8">
        <f ca="1">Allocators!L773</f>
        <v>1.1287708990285914E-2</v>
      </c>
      <c r="K231" s="8">
        <f ca="1">Allocators!M773</f>
        <v>1.9629872533868092E-3</v>
      </c>
      <c r="L231" s="8">
        <f ca="1">Allocators!N773</f>
        <v>8.7360897765202149E-5</v>
      </c>
      <c r="M231" s="8">
        <f ca="1">Allocators!O773</f>
        <v>3.139844672728724E-3</v>
      </c>
      <c r="N231" s="8">
        <f ca="1">Allocators!P773</f>
        <v>4.1944728011359837E-2</v>
      </c>
      <c r="O231" s="8">
        <f ca="1">Allocators!Q773</f>
        <v>0.13429653676863723</v>
      </c>
      <c r="P231" s="8">
        <f ca="1">Allocators!R773</f>
        <v>2.3956981435182156E-2</v>
      </c>
      <c r="Q231" s="8">
        <f ca="1">Allocators!S773</f>
        <v>1.84346517346409E-2</v>
      </c>
      <c r="R231" s="8">
        <f ca="1">Allocators!T773</f>
        <v>3.4315847902890431E-4</v>
      </c>
      <c r="S231" s="8">
        <f ca="1">Allocators!U773</f>
        <v>2.6846454831771989E-4</v>
      </c>
      <c r="T231" s="8">
        <f ca="1">Allocators!V773</f>
        <v>7.1179370516003919E-3</v>
      </c>
      <c r="U231" s="8">
        <f ca="1">Allocators!W773</f>
        <v>1.5012635632303498E-3</v>
      </c>
    </row>
    <row r="232" spans="1:21" s="43" customFormat="1">
      <c r="A232" s="52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</row>
    <row r="233" spans="1:21">
      <c r="A233" s="12" t="str">
        <f>CONCATENATE(Allocators!A783," ",Allocators!B783)</f>
        <v>LABOR_PROD PRODUCTION</v>
      </c>
      <c r="B233" s="8">
        <f>+Allocators!D783</f>
        <v>0.71429930121226426</v>
      </c>
      <c r="C233" s="8">
        <f>+Allocators!E783</f>
        <v>0.36734336503260506</v>
      </c>
      <c r="D233" s="8">
        <f>+Allocators!F783</f>
        <v>8.2181007895824488E-5</v>
      </c>
      <c r="E233" s="8">
        <f>+Allocators!G783</f>
        <v>1.43893085061154E-4</v>
      </c>
      <c r="F233" s="8">
        <f>+Allocators!H783</f>
        <v>8.561579002264097E-2</v>
      </c>
      <c r="G233" s="8">
        <f>+Allocators!I783</f>
        <v>1.1913426285194832E-3</v>
      </c>
      <c r="H233" s="8">
        <f>+Allocators!J783</f>
        <v>1.659227045263882E-4</v>
      </c>
      <c r="I233" s="8">
        <f>+Allocators!K783</f>
        <v>5.0923647645788911E-2</v>
      </c>
      <c r="J233" s="8">
        <f>+Allocators!L783</f>
        <v>9.1387057960072432E-3</v>
      </c>
      <c r="K233" s="8">
        <f>+Allocators!M783</f>
        <v>1.8532362766278023E-3</v>
      </c>
      <c r="L233" s="8">
        <f>+Allocators!N783</f>
        <v>7.0375809530781036E-5</v>
      </c>
      <c r="M233" s="8">
        <f>+Allocators!O783</f>
        <v>2.4151986185850858E-3</v>
      </c>
      <c r="N233" s="8">
        <f>+Allocators!P783</f>
        <v>3.2606576006398165E-2</v>
      </c>
      <c r="O233" s="8">
        <f>+Allocators!Q783</f>
        <v>0.124707063972024</v>
      </c>
      <c r="P233" s="8">
        <f>+Allocators!R783</f>
        <v>2.2591841257914056E-2</v>
      </c>
      <c r="Q233" s="8">
        <f>+Allocators!S783</f>
        <v>1.3997340676503421E-2</v>
      </c>
      <c r="R233" s="8">
        <f>+Allocators!T783</f>
        <v>2.7956279499442469E-4</v>
      </c>
      <c r="S233" s="8">
        <f>+Allocators!U783</f>
        <v>1.8464756847040537E-4</v>
      </c>
      <c r="T233" s="8">
        <f>+Allocators!V783</f>
        <v>8.2030963058281488E-4</v>
      </c>
      <c r="U233" s="8">
        <f>+Allocators!W783</f>
        <v>1.6830067758841289E-4</v>
      </c>
    </row>
    <row r="234" spans="1:21">
      <c r="A234" s="12" t="str">
        <f>CONCATENATE(Allocators!A784," ",Allocators!B784)</f>
        <v>LABOR_PROD BULKTRAN</v>
      </c>
      <c r="B234" s="8">
        <f>+Allocators!D784</f>
        <v>0</v>
      </c>
      <c r="C234" s="8">
        <f>+Allocators!E784</f>
        <v>0</v>
      </c>
      <c r="D234" s="8">
        <f>+Allocators!F784</f>
        <v>0</v>
      </c>
      <c r="E234" s="8">
        <f>+Allocators!G784</f>
        <v>0</v>
      </c>
      <c r="F234" s="8">
        <f>+Allocators!H784</f>
        <v>0</v>
      </c>
      <c r="G234" s="8">
        <f>+Allocators!I784</f>
        <v>0</v>
      </c>
      <c r="H234" s="8">
        <f>+Allocators!J784</f>
        <v>0</v>
      </c>
      <c r="I234" s="8">
        <f>+Allocators!K784</f>
        <v>0</v>
      </c>
      <c r="J234" s="8">
        <f>+Allocators!L784</f>
        <v>0</v>
      </c>
      <c r="K234" s="8">
        <f>+Allocators!M784</f>
        <v>0</v>
      </c>
      <c r="L234" s="8">
        <f>+Allocators!N784</f>
        <v>0</v>
      </c>
      <c r="M234" s="8">
        <f>+Allocators!O784</f>
        <v>0</v>
      </c>
      <c r="N234" s="8">
        <f>+Allocators!P784</f>
        <v>0</v>
      </c>
      <c r="O234" s="8">
        <f>+Allocators!Q784</f>
        <v>0</v>
      </c>
      <c r="P234" s="8">
        <f>+Allocators!R784</f>
        <v>0</v>
      </c>
      <c r="Q234" s="8">
        <f>+Allocators!S784</f>
        <v>0</v>
      </c>
      <c r="R234" s="8">
        <f>+Allocators!T784</f>
        <v>0</v>
      </c>
      <c r="S234" s="8">
        <f>+Allocators!U784</f>
        <v>0</v>
      </c>
      <c r="T234" s="8">
        <f>+Allocators!V784</f>
        <v>0</v>
      </c>
      <c r="U234" s="8">
        <f>+Allocators!W784</f>
        <v>0</v>
      </c>
    </row>
    <row r="235" spans="1:21">
      <c r="A235" s="12" t="str">
        <f>CONCATENATE(Allocators!A785," ",Allocators!B785)</f>
        <v>LABOR_PROD SUBTRAN</v>
      </c>
      <c r="B235" s="8">
        <f>+Allocators!D785</f>
        <v>0</v>
      </c>
      <c r="C235" s="8">
        <f>+Allocators!E785</f>
        <v>0</v>
      </c>
      <c r="D235" s="8">
        <f>+Allocators!F785</f>
        <v>0</v>
      </c>
      <c r="E235" s="8">
        <f>+Allocators!G785</f>
        <v>0</v>
      </c>
      <c r="F235" s="8">
        <f>+Allocators!H785</f>
        <v>0</v>
      </c>
      <c r="G235" s="8">
        <f>+Allocators!I785</f>
        <v>0</v>
      </c>
      <c r="H235" s="8">
        <f>+Allocators!J785</f>
        <v>0</v>
      </c>
      <c r="I235" s="8">
        <f>+Allocators!K785</f>
        <v>0</v>
      </c>
      <c r="J235" s="8">
        <f>+Allocators!L785</f>
        <v>0</v>
      </c>
      <c r="K235" s="8">
        <f>+Allocators!M785</f>
        <v>0</v>
      </c>
      <c r="L235" s="8">
        <f>+Allocators!N785</f>
        <v>0</v>
      </c>
      <c r="M235" s="8">
        <f>+Allocators!O785</f>
        <v>0</v>
      </c>
      <c r="N235" s="8">
        <f>+Allocators!P785</f>
        <v>0</v>
      </c>
      <c r="O235" s="8">
        <f>+Allocators!Q785</f>
        <v>0</v>
      </c>
      <c r="P235" s="8">
        <f>+Allocators!R785</f>
        <v>0</v>
      </c>
      <c r="Q235" s="8">
        <f>+Allocators!S785</f>
        <v>0</v>
      </c>
      <c r="R235" s="8">
        <f>+Allocators!T785</f>
        <v>0</v>
      </c>
      <c r="S235" s="8">
        <f>+Allocators!U785</f>
        <v>0</v>
      </c>
      <c r="T235" s="8">
        <f>+Allocators!V785</f>
        <v>0</v>
      </c>
      <c r="U235" s="8">
        <f>+Allocators!W785</f>
        <v>0</v>
      </c>
    </row>
    <row r="236" spans="1:21">
      <c r="A236" s="12" t="str">
        <f>CONCATENATE(Allocators!A786," ",Allocators!B786)</f>
        <v>LABOR_PROD DISTPRI</v>
      </c>
      <c r="B236" s="8">
        <f>+Allocators!D786</f>
        <v>0</v>
      </c>
      <c r="C236" s="8">
        <f>+Allocators!E786</f>
        <v>0</v>
      </c>
      <c r="D236" s="8">
        <f>+Allocators!F786</f>
        <v>0</v>
      </c>
      <c r="E236" s="8">
        <f>+Allocators!G786</f>
        <v>0</v>
      </c>
      <c r="F236" s="8">
        <f>+Allocators!H786</f>
        <v>0</v>
      </c>
      <c r="G236" s="8">
        <f>+Allocators!I786</f>
        <v>0</v>
      </c>
      <c r="H236" s="8">
        <f>+Allocators!J786</f>
        <v>0</v>
      </c>
      <c r="I236" s="8">
        <f>+Allocators!K786</f>
        <v>0</v>
      </c>
      <c r="J236" s="8">
        <f>+Allocators!L786</f>
        <v>0</v>
      </c>
      <c r="K236" s="8">
        <f>+Allocators!M786</f>
        <v>0</v>
      </c>
      <c r="L236" s="8">
        <f>+Allocators!N786</f>
        <v>0</v>
      </c>
      <c r="M236" s="8">
        <f>+Allocators!O786</f>
        <v>0</v>
      </c>
      <c r="N236" s="8">
        <f>+Allocators!P786</f>
        <v>0</v>
      </c>
      <c r="O236" s="8">
        <f>+Allocators!Q786</f>
        <v>0</v>
      </c>
      <c r="P236" s="8">
        <f>+Allocators!R786</f>
        <v>0</v>
      </c>
      <c r="Q236" s="8">
        <f>+Allocators!S786</f>
        <v>0</v>
      </c>
      <c r="R236" s="8">
        <f>+Allocators!T786</f>
        <v>0</v>
      </c>
      <c r="S236" s="8">
        <f>+Allocators!U786</f>
        <v>0</v>
      </c>
      <c r="T236" s="8">
        <f>+Allocators!V786</f>
        <v>0</v>
      </c>
      <c r="U236" s="8">
        <f>+Allocators!W786</f>
        <v>0</v>
      </c>
    </row>
    <row r="237" spans="1:21">
      <c r="A237" s="12" t="str">
        <f>CONCATENATE(Allocators!A787," ",Allocators!B787)</f>
        <v>LABOR_PROD DISTSEC</v>
      </c>
      <c r="B237" s="8">
        <f>+Allocators!D787</f>
        <v>0</v>
      </c>
      <c r="C237" s="8">
        <f>+Allocators!E787</f>
        <v>0</v>
      </c>
      <c r="D237" s="8">
        <f>+Allocators!F787</f>
        <v>0</v>
      </c>
      <c r="E237" s="8">
        <f>+Allocators!G787</f>
        <v>0</v>
      </c>
      <c r="F237" s="8">
        <f>+Allocators!H787</f>
        <v>0</v>
      </c>
      <c r="G237" s="8">
        <f>+Allocators!I787</f>
        <v>0</v>
      </c>
      <c r="H237" s="8">
        <f>+Allocators!J787</f>
        <v>0</v>
      </c>
      <c r="I237" s="8">
        <f>+Allocators!K787</f>
        <v>0</v>
      </c>
      <c r="J237" s="8">
        <f>+Allocators!L787</f>
        <v>0</v>
      </c>
      <c r="K237" s="8">
        <f>+Allocators!M787</f>
        <v>0</v>
      </c>
      <c r="L237" s="8">
        <f>+Allocators!N787</f>
        <v>0</v>
      </c>
      <c r="M237" s="8">
        <f>+Allocators!O787</f>
        <v>0</v>
      </c>
      <c r="N237" s="8">
        <f>+Allocators!P787</f>
        <v>0</v>
      </c>
      <c r="O237" s="8">
        <f>+Allocators!Q787</f>
        <v>0</v>
      </c>
      <c r="P237" s="8">
        <f>+Allocators!R787</f>
        <v>0</v>
      </c>
      <c r="Q237" s="8">
        <f>+Allocators!S787</f>
        <v>0</v>
      </c>
      <c r="R237" s="8">
        <f>+Allocators!T787</f>
        <v>0</v>
      </c>
      <c r="S237" s="8">
        <f>+Allocators!U787</f>
        <v>0</v>
      </c>
      <c r="T237" s="8">
        <f>+Allocators!V787</f>
        <v>0</v>
      </c>
      <c r="U237" s="8">
        <f>+Allocators!W787</f>
        <v>0</v>
      </c>
    </row>
    <row r="238" spans="1:21">
      <c r="A238" s="12" t="str">
        <f>CONCATENATE(Allocators!A788," ",Allocators!B788)</f>
        <v>LABOR_PROD ENERGY</v>
      </c>
      <c r="B238" s="8">
        <f>+Allocators!D788</f>
        <v>0.28570069878773574</v>
      </c>
      <c r="C238" s="8">
        <f>+Allocators!E788</f>
        <v>0.11177285668291011</v>
      </c>
      <c r="D238" s="8">
        <f>+Allocators!F788</f>
        <v>1.7886715082944695E-5</v>
      </c>
      <c r="E238" s="8">
        <f>+Allocators!G788</f>
        <v>5.1574564425476841E-5</v>
      </c>
      <c r="F238" s="8">
        <f>+Allocators!H788</f>
        <v>3.2230126212582151E-2</v>
      </c>
      <c r="G238" s="8">
        <f>+Allocators!I788</f>
        <v>4.4951435454867463E-4</v>
      </c>
      <c r="H238" s="8">
        <f>+Allocators!J788</f>
        <v>6.2841725797388733E-5</v>
      </c>
      <c r="I238" s="8">
        <f>+Allocators!K788</f>
        <v>2.0895035349385523E-2</v>
      </c>
      <c r="J238" s="8">
        <f>+Allocators!L788</f>
        <v>3.7318197145315697E-3</v>
      </c>
      <c r="K238" s="8">
        <f>+Allocators!M788</f>
        <v>7.5993515886712355E-4</v>
      </c>
      <c r="L238" s="8">
        <f>+Allocators!N788</f>
        <v>2.8703008135353891E-5</v>
      </c>
      <c r="M238" s="8">
        <f>+Allocators!O788</f>
        <v>1.0958652021862058E-3</v>
      </c>
      <c r="N238" s="8">
        <f>+Allocators!P788</f>
        <v>1.7325837208606535E-2</v>
      </c>
      <c r="O238" s="8">
        <f>+Allocators!Q788</f>
        <v>7.4515605961751885E-2</v>
      </c>
      <c r="P238" s="8">
        <f>+Allocators!R788</f>
        <v>1.4017163777612703E-2</v>
      </c>
      <c r="Q238" s="8">
        <f>+Allocators!S788</f>
        <v>5.7480084626471096E-3</v>
      </c>
      <c r="R238" s="8">
        <f>+Allocators!T788</f>
        <v>1.1533264320853172E-4</v>
      </c>
      <c r="S238" s="8">
        <f>+Allocators!U788</f>
        <v>1.02877212307111E-4</v>
      </c>
      <c r="T238" s="8">
        <f>+Allocators!V788</f>
        <v>2.3044143222058352E-3</v>
      </c>
      <c r="U238" s="8">
        <f>+Allocators!W788</f>
        <v>4.7530051094349076E-4</v>
      </c>
    </row>
    <row r="239" spans="1:21">
      <c r="A239" s="12" t="str">
        <f>CONCATENATE(Allocators!A789," ",Allocators!B789)</f>
        <v>LABOR_PROD CUSTOMER</v>
      </c>
      <c r="B239" s="8">
        <f>+Allocators!D789</f>
        <v>0</v>
      </c>
      <c r="C239" s="8">
        <f>+Allocators!E789</f>
        <v>0</v>
      </c>
      <c r="D239" s="8">
        <f>+Allocators!F789</f>
        <v>0</v>
      </c>
      <c r="E239" s="8">
        <f>+Allocators!G789</f>
        <v>0</v>
      </c>
      <c r="F239" s="8">
        <f>+Allocators!H789</f>
        <v>0</v>
      </c>
      <c r="G239" s="8">
        <f>+Allocators!I789</f>
        <v>0</v>
      </c>
      <c r="H239" s="8">
        <f>+Allocators!J789</f>
        <v>0</v>
      </c>
      <c r="I239" s="8">
        <f>+Allocators!K789</f>
        <v>0</v>
      </c>
      <c r="J239" s="8">
        <f>+Allocators!L789</f>
        <v>0</v>
      </c>
      <c r="K239" s="8">
        <f>+Allocators!M789</f>
        <v>0</v>
      </c>
      <c r="L239" s="8">
        <f>+Allocators!N789</f>
        <v>0</v>
      </c>
      <c r="M239" s="8">
        <f>+Allocators!O789</f>
        <v>0</v>
      </c>
      <c r="N239" s="8">
        <f>+Allocators!P789</f>
        <v>0</v>
      </c>
      <c r="O239" s="8">
        <f>+Allocators!Q789</f>
        <v>0</v>
      </c>
      <c r="P239" s="8">
        <f>+Allocators!R789</f>
        <v>0</v>
      </c>
      <c r="Q239" s="8">
        <f>+Allocators!S789</f>
        <v>0</v>
      </c>
      <c r="R239" s="8">
        <f>+Allocators!T789</f>
        <v>0</v>
      </c>
      <c r="S239" s="8">
        <f>+Allocators!U789</f>
        <v>0</v>
      </c>
      <c r="T239" s="8">
        <f>+Allocators!V789</f>
        <v>0</v>
      </c>
      <c r="U239" s="8">
        <f>+Allocators!W789</f>
        <v>0</v>
      </c>
    </row>
    <row r="240" spans="1:21">
      <c r="A240" s="12" t="str">
        <f>CONCATENATE(Allocators!A790," ",Allocators!B790)</f>
        <v>LABOR_PROD TOTAL</v>
      </c>
      <c r="B240" s="8">
        <f>+Allocators!D790</f>
        <v>1.0000000000000002</v>
      </c>
      <c r="C240" s="8">
        <f>+Allocators!E790</f>
        <v>0.47911622171551521</v>
      </c>
      <c r="D240" s="8">
        <f>+Allocators!F790</f>
        <v>1.0006772297876919E-4</v>
      </c>
      <c r="E240" s="8">
        <f>+Allocators!G790</f>
        <v>1.9546764948663085E-4</v>
      </c>
      <c r="F240" s="8">
        <f>+Allocators!H790</f>
        <v>0.11784591623522311</v>
      </c>
      <c r="G240" s="8">
        <f>+Allocators!I790</f>
        <v>1.6408569830681579E-3</v>
      </c>
      <c r="H240" s="8">
        <f>+Allocators!J790</f>
        <v>2.2876443032377694E-4</v>
      </c>
      <c r="I240" s="8">
        <f>+Allocators!K790</f>
        <v>7.1818682995174438E-2</v>
      </c>
      <c r="J240" s="8">
        <f>+Allocators!L790</f>
        <v>1.2870525510538813E-2</v>
      </c>
      <c r="K240" s="8">
        <f>+Allocators!M790</f>
        <v>2.6131714354949258E-3</v>
      </c>
      <c r="L240" s="8">
        <f>+Allocators!N790</f>
        <v>9.9078817666134917E-5</v>
      </c>
      <c r="M240" s="8">
        <f>+Allocators!O790</f>
        <v>3.5110638207712917E-3</v>
      </c>
      <c r="N240" s="8">
        <f>+Allocators!P790</f>
        <v>4.9932413215004703E-2</v>
      </c>
      <c r="O240" s="8">
        <f>+Allocators!Q790</f>
        <v>0.19922266993377588</v>
      </c>
      <c r="P240" s="8">
        <f>+Allocators!R790</f>
        <v>3.6609005035526755E-2</v>
      </c>
      <c r="Q240" s="8">
        <f>+Allocators!S790</f>
        <v>1.974534913915053E-2</v>
      </c>
      <c r="R240" s="8">
        <f>+Allocators!T790</f>
        <v>3.9489543820295643E-4</v>
      </c>
      <c r="S240" s="8">
        <f>+Allocators!U790</f>
        <v>2.8752478077751642E-4</v>
      </c>
      <c r="T240" s="8">
        <f>+Allocators!V790</f>
        <v>3.1247239527886499E-3</v>
      </c>
      <c r="U240" s="8">
        <f>+Allocators!W790</f>
        <v>6.4360118853190368E-4</v>
      </c>
    </row>
    <row r="241" spans="1:21" s="43" customFormat="1">
      <c r="A241" s="52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</row>
    <row r="242" spans="1:21" s="43" customFormat="1">
      <c r="A242" s="52" t="str">
        <f>CONCATENATE(Allocators!A543," ",Allocators!B543)</f>
        <v>MISC_SERV_REV PRODUCTION</v>
      </c>
      <c r="B242" s="8">
        <f>+Allocators!D543</f>
        <v>0</v>
      </c>
      <c r="C242" s="8">
        <f>+Allocators!E543</f>
        <v>0</v>
      </c>
      <c r="D242" s="8">
        <f>+Allocators!F543</f>
        <v>0</v>
      </c>
      <c r="E242" s="8">
        <f>+Allocators!G543</f>
        <v>0</v>
      </c>
      <c r="F242" s="8">
        <f>+Allocators!H543</f>
        <v>0</v>
      </c>
      <c r="G242" s="8">
        <f>+Allocators!I543</f>
        <v>0</v>
      </c>
      <c r="H242" s="8">
        <f>+Allocators!J543</f>
        <v>0</v>
      </c>
      <c r="I242" s="8">
        <f>+Allocators!K543</f>
        <v>0</v>
      </c>
      <c r="J242" s="8">
        <f>+Allocators!L543</f>
        <v>0</v>
      </c>
      <c r="K242" s="8">
        <f>+Allocators!M543</f>
        <v>0</v>
      </c>
      <c r="L242" s="8">
        <f>+Allocators!N543</f>
        <v>0</v>
      </c>
      <c r="M242" s="8">
        <f>+Allocators!O543</f>
        <v>0</v>
      </c>
      <c r="N242" s="8">
        <f>+Allocators!P543</f>
        <v>0</v>
      </c>
      <c r="O242" s="8">
        <f>+Allocators!Q543</f>
        <v>0</v>
      </c>
      <c r="P242" s="8">
        <f>+Allocators!R543</f>
        <v>0</v>
      </c>
      <c r="Q242" s="8">
        <f>+Allocators!S543</f>
        <v>0</v>
      </c>
      <c r="R242" s="8">
        <f>+Allocators!T543</f>
        <v>0</v>
      </c>
      <c r="S242" s="8">
        <f>+Allocators!U543</f>
        <v>0</v>
      </c>
      <c r="T242" s="8">
        <f>+Allocators!V543</f>
        <v>0</v>
      </c>
      <c r="U242" s="8">
        <f>+Allocators!W543</f>
        <v>0</v>
      </c>
    </row>
    <row r="243" spans="1:21" s="43" customFormat="1">
      <c r="A243" s="52" t="str">
        <f>CONCATENATE(Allocators!A544," ",Allocators!B544)</f>
        <v>MISC_SERV_REV BULKTRAN</v>
      </c>
      <c r="B243" s="8">
        <f>+Allocators!D544</f>
        <v>0</v>
      </c>
      <c r="C243" s="8">
        <f>+Allocators!E544</f>
        <v>0</v>
      </c>
      <c r="D243" s="8">
        <f>+Allocators!F544</f>
        <v>0</v>
      </c>
      <c r="E243" s="8">
        <f>+Allocators!G544</f>
        <v>0</v>
      </c>
      <c r="F243" s="8">
        <f>+Allocators!H544</f>
        <v>0</v>
      </c>
      <c r="G243" s="8">
        <f>+Allocators!I544</f>
        <v>0</v>
      </c>
      <c r="H243" s="8">
        <f>+Allocators!J544</f>
        <v>0</v>
      </c>
      <c r="I243" s="8">
        <f>+Allocators!K544</f>
        <v>0</v>
      </c>
      <c r="J243" s="8">
        <f>+Allocators!L544</f>
        <v>0</v>
      </c>
      <c r="K243" s="8">
        <f>+Allocators!M544</f>
        <v>0</v>
      </c>
      <c r="L243" s="8">
        <f>+Allocators!N544</f>
        <v>0</v>
      </c>
      <c r="M243" s="8">
        <f>+Allocators!O544</f>
        <v>0</v>
      </c>
      <c r="N243" s="8">
        <f>+Allocators!P544</f>
        <v>0</v>
      </c>
      <c r="O243" s="8">
        <f>+Allocators!Q544</f>
        <v>0</v>
      </c>
      <c r="P243" s="8">
        <f>+Allocators!R544</f>
        <v>0</v>
      </c>
      <c r="Q243" s="8">
        <f>+Allocators!S544</f>
        <v>0</v>
      </c>
      <c r="R243" s="8">
        <f>+Allocators!T544</f>
        <v>0</v>
      </c>
      <c r="S243" s="8">
        <f>+Allocators!U544</f>
        <v>0</v>
      </c>
      <c r="T243" s="8">
        <f>+Allocators!V544</f>
        <v>0</v>
      </c>
      <c r="U243" s="8">
        <f>+Allocators!W544</f>
        <v>0</v>
      </c>
    </row>
    <row r="244" spans="1:21" s="43" customFormat="1">
      <c r="A244" s="52" t="str">
        <f>CONCATENATE(Allocators!A545," ",Allocators!B545)</f>
        <v>MISC_SERV_REV SUBTRAN</v>
      </c>
      <c r="B244" s="8">
        <f>+Allocators!D545</f>
        <v>0</v>
      </c>
      <c r="C244" s="8">
        <f>+Allocators!E545</f>
        <v>0</v>
      </c>
      <c r="D244" s="8">
        <f>+Allocators!F545</f>
        <v>0</v>
      </c>
      <c r="E244" s="8">
        <f>+Allocators!G545</f>
        <v>0</v>
      </c>
      <c r="F244" s="8">
        <f>+Allocators!H545</f>
        <v>0</v>
      </c>
      <c r="G244" s="8">
        <f>+Allocators!I545</f>
        <v>0</v>
      </c>
      <c r="H244" s="8">
        <f>+Allocators!J545</f>
        <v>0</v>
      </c>
      <c r="I244" s="8">
        <f>+Allocators!K545</f>
        <v>0</v>
      </c>
      <c r="J244" s="8">
        <f>+Allocators!L545</f>
        <v>0</v>
      </c>
      <c r="K244" s="8">
        <f>+Allocators!M545</f>
        <v>0</v>
      </c>
      <c r="L244" s="8">
        <f>+Allocators!N545</f>
        <v>0</v>
      </c>
      <c r="M244" s="8">
        <f>+Allocators!O545</f>
        <v>0</v>
      </c>
      <c r="N244" s="8">
        <f>+Allocators!P545</f>
        <v>0</v>
      </c>
      <c r="O244" s="8">
        <f>+Allocators!Q545</f>
        <v>0</v>
      </c>
      <c r="P244" s="8">
        <f>+Allocators!R545</f>
        <v>0</v>
      </c>
      <c r="Q244" s="8">
        <f>+Allocators!S545</f>
        <v>0</v>
      </c>
      <c r="R244" s="8">
        <f>+Allocators!T545</f>
        <v>0</v>
      </c>
      <c r="S244" s="8">
        <f>+Allocators!U545</f>
        <v>0</v>
      </c>
      <c r="T244" s="8">
        <f>+Allocators!V545</f>
        <v>0</v>
      </c>
      <c r="U244" s="8">
        <f>+Allocators!W545</f>
        <v>0</v>
      </c>
    </row>
    <row r="245" spans="1:21" s="43" customFormat="1">
      <c r="A245" s="52" t="str">
        <f>CONCATENATE(Allocators!A546," ",Allocators!B546)</f>
        <v>MISC_SERV_REV DISTPRI</v>
      </c>
      <c r="B245" s="8">
        <f>+Allocators!D546</f>
        <v>0.58605584276490363</v>
      </c>
      <c r="C245" s="8">
        <f>+Allocators!E546</f>
        <v>0.53807283952967855</v>
      </c>
      <c r="D245" s="8">
        <f>+Allocators!F546</f>
        <v>0</v>
      </c>
      <c r="E245" s="8">
        <f>+Allocators!G546</f>
        <v>0</v>
      </c>
      <c r="F245" s="8">
        <f>+Allocators!H546</f>
        <v>4.6236913384633739E-2</v>
      </c>
      <c r="G245" s="8">
        <f>+Allocators!I546</f>
        <v>2.8118051716448676E-4</v>
      </c>
      <c r="H245" s="8">
        <f>+Allocators!J546</f>
        <v>0</v>
      </c>
      <c r="I245" s="8">
        <f>+Allocators!K546</f>
        <v>9.7399314911163681E-4</v>
      </c>
      <c r="J245" s="8">
        <f>+Allocators!L546</f>
        <v>2.5085894481944167E-4</v>
      </c>
      <c r="K245" s="8">
        <f>+Allocators!M546</f>
        <v>0</v>
      </c>
      <c r="L245" s="8">
        <f>+Allocators!N546</f>
        <v>0</v>
      </c>
      <c r="M245" s="8">
        <f>+Allocators!O546</f>
        <v>0</v>
      </c>
      <c r="N245" s="8">
        <f>+Allocators!P546</f>
        <v>2.4005723949575814E-4</v>
      </c>
      <c r="O245" s="8">
        <f>+Allocators!Q546</f>
        <v>0</v>
      </c>
      <c r="P245" s="8">
        <f>+Allocators!R546</f>
        <v>0</v>
      </c>
      <c r="Q245" s="8">
        <f>+Allocators!S546</f>
        <v>0</v>
      </c>
      <c r="R245" s="8">
        <f>+Allocators!T546</f>
        <v>0</v>
      </c>
      <c r="S245" s="8">
        <f>+Allocators!U546</f>
        <v>0</v>
      </c>
      <c r="T245" s="8">
        <f>+Allocators!V546</f>
        <v>0</v>
      </c>
      <c r="U245" s="8">
        <f>+Allocators!W546</f>
        <v>0</v>
      </c>
    </row>
    <row r="246" spans="1:21" s="43" customFormat="1">
      <c r="A246" s="52" t="str">
        <f>CONCATENATE(Allocators!A547," ",Allocators!B547)</f>
        <v>MISC_SERV_REV DISTSEC</v>
      </c>
      <c r="B246" s="8">
        <f>+Allocators!D547</f>
        <v>0.31622610869713658</v>
      </c>
      <c r="C246" s="8">
        <f>+Allocators!E547</f>
        <v>0.29372954758556458</v>
      </c>
      <c r="D246" s="8">
        <f>+Allocators!F547</f>
        <v>0</v>
      </c>
      <c r="E246" s="8">
        <f>+Allocators!G547</f>
        <v>0</v>
      </c>
      <c r="F246" s="8">
        <f>+Allocators!H547</f>
        <v>2.1744420459096019E-2</v>
      </c>
      <c r="G246" s="8">
        <f>+Allocators!I547</f>
        <v>0</v>
      </c>
      <c r="H246" s="8">
        <f>+Allocators!J547</f>
        <v>0</v>
      </c>
      <c r="I246" s="8">
        <f>+Allocators!K547</f>
        <v>3.9428974792175738E-4</v>
      </c>
      <c r="J246" s="8">
        <f>+Allocators!L547</f>
        <v>0</v>
      </c>
      <c r="K246" s="8">
        <f>+Allocators!M547</f>
        <v>0</v>
      </c>
      <c r="L246" s="8">
        <f>+Allocators!N547</f>
        <v>0</v>
      </c>
      <c r="M246" s="8">
        <f>+Allocators!O547</f>
        <v>0</v>
      </c>
      <c r="N246" s="8">
        <f>+Allocators!P547</f>
        <v>0</v>
      </c>
      <c r="O246" s="8">
        <f>+Allocators!Q547</f>
        <v>0</v>
      </c>
      <c r="P246" s="8">
        <f>+Allocators!R547</f>
        <v>0</v>
      </c>
      <c r="Q246" s="8">
        <f>+Allocators!S547</f>
        <v>0</v>
      </c>
      <c r="R246" s="8">
        <f>+Allocators!T547</f>
        <v>0</v>
      </c>
      <c r="S246" s="8">
        <f>+Allocators!U547</f>
        <v>0</v>
      </c>
      <c r="T246" s="8">
        <f>+Allocators!V547</f>
        <v>3.5785090455421061E-4</v>
      </c>
      <c r="U246" s="8">
        <f>+Allocators!W547</f>
        <v>0</v>
      </c>
    </row>
    <row r="247" spans="1:21" s="43" customFormat="1">
      <c r="A247" s="52" t="str">
        <f>CONCATENATE(Allocators!A548," ",Allocators!B548)</f>
        <v>MISC_SERV_REV ENERGY</v>
      </c>
      <c r="B247" s="8">
        <f>+Allocators!D548</f>
        <v>0</v>
      </c>
      <c r="C247" s="8">
        <f>+Allocators!E548</f>
        <v>0</v>
      </c>
      <c r="D247" s="8">
        <f>+Allocators!F548</f>
        <v>0</v>
      </c>
      <c r="E247" s="8">
        <f>+Allocators!G548</f>
        <v>0</v>
      </c>
      <c r="F247" s="8">
        <f>+Allocators!H548</f>
        <v>0</v>
      </c>
      <c r="G247" s="8">
        <f>+Allocators!I548</f>
        <v>0</v>
      </c>
      <c r="H247" s="8">
        <f>+Allocators!J548</f>
        <v>0</v>
      </c>
      <c r="I247" s="8">
        <f>+Allocators!K548</f>
        <v>0</v>
      </c>
      <c r="J247" s="8">
        <f>+Allocators!L548</f>
        <v>0</v>
      </c>
      <c r="K247" s="8">
        <f>+Allocators!M548</f>
        <v>0</v>
      </c>
      <c r="L247" s="8">
        <f>+Allocators!N548</f>
        <v>0</v>
      </c>
      <c r="M247" s="8">
        <f>+Allocators!O548</f>
        <v>0</v>
      </c>
      <c r="N247" s="8">
        <f>+Allocators!P548</f>
        <v>0</v>
      </c>
      <c r="O247" s="8">
        <f>+Allocators!Q548</f>
        <v>0</v>
      </c>
      <c r="P247" s="8">
        <f>+Allocators!R548</f>
        <v>0</v>
      </c>
      <c r="Q247" s="8">
        <f>+Allocators!S548</f>
        <v>0</v>
      </c>
      <c r="R247" s="8">
        <f>+Allocators!T548</f>
        <v>0</v>
      </c>
      <c r="S247" s="8">
        <f>+Allocators!U548</f>
        <v>0</v>
      </c>
      <c r="T247" s="8">
        <f>+Allocators!V548</f>
        <v>0</v>
      </c>
      <c r="U247" s="8">
        <f>+Allocators!W548</f>
        <v>0</v>
      </c>
    </row>
    <row r="248" spans="1:21" s="43" customFormat="1">
      <c r="A248" s="52" t="str">
        <f>CONCATENATE(Allocators!A549," ",Allocators!B549)</f>
        <v>MISC_SERV_REV CUSTOMER</v>
      </c>
      <c r="B248" s="8">
        <f>+Allocators!D549</f>
        <v>9.771804853795979E-2</v>
      </c>
      <c r="C248" s="8">
        <f>+Allocators!E549</f>
        <v>8.1129955914959168E-2</v>
      </c>
      <c r="D248" s="8">
        <f>+Allocators!F549</f>
        <v>0</v>
      </c>
      <c r="E248" s="8">
        <f>+Allocators!G549</f>
        <v>0</v>
      </c>
      <c r="F248" s="8">
        <f>+Allocators!H549</f>
        <v>1.0068017027607918E-2</v>
      </c>
      <c r="G248" s="8">
        <f>+Allocators!I549</f>
        <v>2.9633680102842449E-4</v>
      </c>
      <c r="H248" s="8">
        <f>+Allocators!J549</f>
        <v>1.933933988436116E-5</v>
      </c>
      <c r="I248" s="8">
        <f>+Allocators!K549</f>
        <v>2.9817488868256629E-5</v>
      </c>
      <c r="J248" s="8">
        <f>+Allocators!L549</f>
        <v>1.2453605913783325E-5</v>
      </c>
      <c r="K248" s="8">
        <f>+Allocators!M549</f>
        <v>1.9339339884361158E-4</v>
      </c>
      <c r="L248" s="8">
        <f>+Allocators!N549</f>
        <v>1.933933988436116E-5</v>
      </c>
      <c r="M248" s="8">
        <f>+Allocators!O549</f>
        <v>0</v>
      </c>
      <c r="N248" s="8">
        <f>+Allocators!P549</f>
        <v>2.4283298235394532E-6</v>
      </c>
      <c r="O248" s="8">
        <f>+Allocators!Q549</f>
        <v>9.9671982480938282E-5</v>
      </c>
      <c r="P248" s="8">
        <f>+Allocators!R549</f>
        <v>0</v>
      </c>
      <c r="Q248" s="8">
        <f>+Allocators!S549</f>
        <v>0</v>
      </c>
      <c r="R248" s="8">
        <f>+Allocators!T549</f>
        <v>0</v>
      </c>
      <c r="S248" s="8">
        <f>+Allocators!U549</f>
        <v>0</v>
      </c>
      <c r="T248" s="8">
        <f>+Allocators!V549</f>
        <v>5.8472953086654315E-3</v>
      </c>
      <c r="U248" s="8">
        <f>+Allocators!W549</f>
        <v>0</v>
      </c>
    </row>
    <row r="249" spans="1:21" s="43" customFormat="1">
      <c r="A249" s="52" t="str">
        <f>CONCATENATE(Allocators!A550," ",Allocators!B550)</f>
        <v>MISC_SERV_REV TOTAL</v>
      </c>
      <c r="B249" s="8">
        <f>+Allocators!D550</f>
        <v>0.99999999999999989</v>
      </c>
      <c r="C249" s="8">
        <f>+Allocators!E550</f>
        <v>0.91293234303020221</v>
      </c>
      <c r="D249" s="8">
        <f>+Allocators!F550</f>
        <v>0</v>
      </c>
      <c r="E249" s="8">
        <f>+Allocators!G550</f>
        <v>0</v>
      </c>
      <c r="F249" s="8">
        <f>+Allocators!H550</f>
        <v>7.8049350871337672E-2</v>
      </c>
      <c r="G249" s="8">
        <f>+Allocators!I550</f>
        <v>5.7751731819291119E-4</v>
      </c>
      <c r="H249" s="8">
        <f>+Allocators!J550</f>
        <v>1.933933988436116E-5</v>
      </c>
      <c r="I249" s="8">
        <f>+Allocators!K550</f>
        <v>1.3981003859016507E-3</v>
      </c>
      <c r="J249" s="8">
        <f>+Allocators!L550</f>
        <v>2.63312550733225E-4</v>
      </c>
      <c r="K249" s="8">
        <f>+Allocators!M550</f>
        <v>1.9339339884361158E-4</v>
      </c>
      <c r="L249" s="8">
        <f>+Allocators!N550</f>
        <v>1.933933988436116E-5</v>
      </c>
      <c r="M249" s="8">
        <f>+Allocators!O550</f>
        <v>0</v>
      </c>
      <c r="N249" s="8">
        <f>+Allocators!P550</f>
        <v>2.4248556931929762E-4</v>
      </c>
      <c r="O249" s="8">
        <f>+Allocators!Q550</f>
        <v>9.9671982480938282E-5</v>
      </c>
      <c r="P249" s="8">
        <f>+Allocators!R550</f>
        <v>0</v>
      </c>
      <c r="Q249" s="8">
        <f>+Allocators!S550</f>
        <v>0</v>
      </c>
      <c r="R249" s="8">
        <f>+Allocators!T550</f>
        <v>0</v>
      </c>
      <c r="S249" s="8">
        <f>+Allocators!U550</f>
        <v>0</v>
      </c>
      <c r="T249" s="8">
        <f>+Allocators!V550</f>
        <v>6.2051462132196424E-3</v>
      </c>
      <c r="U249" s="8">
        <f>+Allocators!W550</f>
        <v>0</v>
      </c>
    </row>
    <row r="250" spans="1:21"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</row>
    <row r="251" spans="1:21">
      <c r="A251" s="12" t="str">
        <f>CONCATENATE(Allocators!A5," ",Allocators!B5)</f>
        <v>PROD_DEMAND PRODUCTION</v>
      </c>
      <c r="B251" s="8">
        <f>Allocators!D5</f>
        <v>1</v>
      </c>
      <c r="C251" s="8">
        <f>Allocators!E5</f>
        <v>0.5142709287397772</v>
      </c>
      <c r="D251" s="8">
        <f>Allocators!F5</f>
        <v>1.1505122258463923E-4</v>
      </c>
      <c r="E251" s="8">
        <f>Allocators!G5</f>
        <v>2.0144648723153952E-4</v>
      </c>
      <c r="F251" s="8">
        <f>Allocators!H5</f>
        <v>0.11985982609438253</v>
      </c>
      <c r="G251" s="8">
        <f>Allocators!I5</f>
        <v>1.6678479546285577E-3</v>
      </c>
      <c r="H251" s="8">
        <f>Allocators!J5</f>
        <v>2.3228736783697604E-4</v>
      </c>
      <c r="I251" s="8">
        <f>Allocators!K5</f>
        <v>7.1291750614013577E-2</v>
      </c>
      <c r="J251" s="8">
        <f>Allocators!L5</f>
        <v>1.279394475186746E-2</v>
      </c>
      <c r="K251" s="8">
        <f>Allocators!M5</f>
        <v>2.5944814358387371E-3</v>
      </c>
      <c r="L251" s="8">
        <f>Allocators!N5</f>
        <v>9.8524259244470191E-5</v>
      </c>
      <c r="M251" s="8">
        <f>Allocators!O5</f>
        <v>3.3812137495951079E-3</v>
      </c>
      <c r="N251" s="8">
        <f>Allocators!P5</f>
        <v>4.564833810009377E-2</v>
      </c>
      <c r="O251" s="8">
        <f>Allocators!Q5</f>
        <v>0.17458656862799518</v>
      </c>
      <c r="P251" s="8">
        <f>Allocators!R5</f>
        <v>3.1627976143295378E-2</v>
      </c>
      <c r="Q251" s="8">
        <f>Allocators!S5</f>
        <v>1.9595904199749329E-2</v>
      </c>
      <c r="R251" s="8">
        <f>Allocators!T5</f>
        <v>3.9138046827144884E-4</v>
      </c>
      <c r="S251" s="8">
        <f>Allocators!U5</f>
        <v>2.58501678717917E-4</v>
      </c>
      <c r="T251" s="8">
        <f>Allocators!V5</f>
        <v>1.1484116380775346E-3</v>
      </c>
      <c r="U251" s="8">
        <f>Allocators!W5</f>
        <v>2.3561646679869829E-4</v>
      </c>
    </row>
    <row r="252" spans="1:21">
      <c r="A252" s="12" t="str">
        <f>CONCATENATE(Allocators!A6," ",Allocators!B6)</f>
        <v>PROD_DEMAND BULKTRAN</v>
      </c>
      <c r="B252" s="8">
        <f>Allocators!D6</f>
        <v>0</v>
      </c>
      <c r="C252" s="8">
        <f>Allocators!E6</f>
        <v>0</v>
      </c>
      <c r="D252" s="8">
        <f>Allocators!F6</f>
        <v>0</v>
      </c>
      <c r="E252" s="8">
        <f>Allocators!G6</f>
        <v>0</v>
      </c>
      <c r="F252" s="8">
        <f>Allocators!H6</f>
        <v>0</v>
      </c>
      <c r="G252" s="8">
        <f>Allocators!I6</f>
        <v>0</v>
      </c>
      <c r="H252" s="8">
        <f>Allocators!J6</f>
        <v>0</v>
      </c>
      <c r="I252" s="8">
        <f>Allocators!K6</f>
        <v>0</v>
      </c>
      <c r="J252" s="8">
        <f>Allocators!L6</f>
        <v>0</v>
      </c>
      <c r="K252" s="8">
        <f>Allocators!M6</f>
        <v>0</v>
      </c>
      <c r="L252" s="8">
        <f>Allocators!N6</f>
        <v>0</v>
      </c>
      <c r="M252" s="8">
        <f>Allocators!O6</f>
        <v>0</v>
      </c>
      <c r="N252" s="8">
        <f>Allocators!P6</f>
        <v>0</v>
      </c>
      <c r="O252" s="8">
        <f>Allocators!Q6</f>
        <v>0</v>
      </c>
      <c r="P252" s="8">
        <f>Allocators!R6</f>
        <v>0</v>
      </c>
      <c r="Q252" s="8">
        <f>Allocators!S6</f>
        <v>0</v>
      </c>
      <c r="R252" s="8">
        <f>Allocators!T6</f>
        <v>0</v>
      </c>
      <c r="S252" s="8">
        <f>Allocators!U6</f>
        <v>0</v>
      </c>
      <c r="T252" s="8">
        <f>Allocators!V6</f>
        <v>0</v>
      </c>
      <c r="U252" s="8">
        <f>Allocators!W6</f>
        <v>0</v>
      </c>
    </row>
    <row r="253" spans="1:21">
      <c r="A253" s="12" t="str">
        <f>CONCATENATE(Allocators!A7," ",Allocators!B7)</f>
        <v>PROD_DEMAND SUBTRAN</v>
      </c>
      <c r="B253" s="8">
        <f>Allocators!D7</f>
        <v>0</v>
      </c>
      <c r="C253" s="8">
        <f>Allocators!E7</f>
        <v>0</v>
      </c>
      <c r="D253" s="8">
        <f>Allocators!F7</f>
        <v>0</v>
      </c>
      <c r="E253" s="8">
        <f>Allocators!G7</f>
        <v>0</v>
      </c>
      <c r="F253" s="8">
        <f>Allocators!H7</f>
        <v>0</v>
      </c>
      <c r="G253" s="8">
        <f>Allocators!I7</f>
        <v>0</v>
      </c>
      <c r="H253" s="8">
        <f>Allocators!J7</f>
        <v>0</v>
      </c>
      <c r="I253" s="8">
        <f>Allocators!K7</f>
        <v>0</v>
      </c>
      <c r="J253" s="8">
        <f>Allocators!L7</f>
        <v>0</v>
      </c>
      <c r="K253" s="8">
        <f>Allocators!M7</f>
        <v>0</v>
      </c>
      <c r="L253" s="8">
        <f>Allocators!N7</f>
        <v>0</v>
      </c>
      <c r="M253" s="8">
        <f>Allocators!O7</f>
        <v>0</v>
      </c>
      <c r="N253" s="8">
        <f>Allocators!P7</f>
        <v>0</v>
      </c>
      <c r="O253" s="8">
        <f>Allocators!Q7</f>
        <v>0</v>
      </c>
      <c r="P253" s="8">
        <f>Allocators!R7</f>
        <v>0</v>
      </c>
      <c r="Q253" s="8">
        <f>Allocators!S7</f>
        <v>0</v>
      </c>
      <c r="R253" s="8">
        <f>Allocators!T7</f>
        <v>0</v>
      </c>
      <c r="S253" s="8">
        <f>Allocators!U7</f>
        <v>0</v>
      </c>
      <c r="T253" s="8">
        <f>Allocators!V7</f>
        <v>0</v>
      </c>
      <c r="U253" s="8">
        <f>Allocators!W7</f>
        <v>0</v>
      </c>
    </row>
    <row r="254" spans="1:21">
      <c r="A254" s="12" t="str">
        <f>CONCATENATE(Allocators!A8," ",Allocators!B8)</f>
        <v>PROD_DEMAND DISTPRI</v>
      </c>
      <c r="B254" s="8">
        <f>Allocators!D8</f>
        <v>0</v>
      </c>
      <c r="C254" s="8">
        <f>Allocators!E8</f>
        <v>0</v>
      </c>
      <c r="D254" s="8">
        <f>Allocators!F8</f>
        <v>0</v>
      </c>
      <c r="E254" s="8">
        <f>Allocators!G8</f>
        <v>0</v>
      </c>
      <c r="F254" s="8">
        <f>Allocators!H8</f>
        <v>0</v>
      </c>
      <c r="G254" s="8">
        <f>Allocators!I8</f>
        <v>0</v>
      </c>
      <c r="H254" s="8">
        <f>Allocators!J8</f>
        <v>0</v>
      </c>
      <c r="I254" s="8">
        <f>Allocators!K8</f>
        <v>0</v>
      </c>
      <c r="J254" s="8">
        <f>Allocators!L8</f>
        <v>0</v>
      </c>
      <c r="K254" s="8">
        <f>Allocators!M8</f>
        <v>0</v>
      </c>
      <c r="L254" s="8">
        <f>Allocators!N8</f>
        <v>0</v>
      </c>
      <c r="M254" s="8">
        <f>Allocators!O8</f>
        <v>0</v>
      </c>
      <c r="N254" s="8">
        <f>Allocators!P8</f>
        <v>0</v>
      </c>
      <c r="O254" s="8">
        <f>Allocators!Q8</f>
        <v>0</v>
      </c>
      <c r="P254" s="8">
        <f>Allocators!R8</f>
        <v>0</v>
      </c>
      <c r="Q254" s="8">
        <f>Allocators!S8</f>
        <v>0</v>
      </c>
      <c r="R254" s="8">
        <f>Allocators!T8</f>
        <v>0</v>
      </c>
      <c r="S254" s="8">
        <f>Allocators!U8</f>
        <v>0</v>
      </c>
      <c r="T254" s="8">
        <f>Allocators!V8</f>
        <v>0</v>
      </c>
      <c r="U254" s="8">
        <f>Allocators!W8</f>
        <v>0</v>
      </c>
    </row>
    <row r="255" spans="1:21">
      <c r="A255" s="12" t="str">
        <f>CONCATENATE(Allocators!A9," ",Allocators!B9)</f>
        <v>PROD_DEMAND DISTSEC</v>
      </c>
      <c r="B255" s="8">
        <f>Allocators!D9</f>
        <v>0</v>
      </c>
      <c r="C255" s="8">
        <f>Allocators!E9</f>
        <v>0</v>
      </c>
      <c r="D255" s="8">
        <f>Allocators!F9</f>
        <v>0</v>
      </c>
      <c r="E255" s="8">
        <f>Allocators!G9</f>
        <v>0</v>
      </c>
      <c r="F255" s="8">
        <f>Allocators!H9</f>
        <v>0</v>
      </c>
      <c r="G255" s="8">
        <f>Allocators!I9</f>
        <v>0</v>
      </c>
      <c r="H255" s="8">
        <f>Allocators!J9</f>
        <v>0</v>
      </c>
      <c r="I255" s="8">
        <f>Allocators!K9</f>
        <v>0</v>
      </c>
      <c r="J255" s="8">
        <f>Allocators!L9</f>
        <v>0</v>
      </c>
      <c r="K255" s="8">
        <f>Allocators!M9</f>
        <v>0</v>
      </c>
      <c r="L255" s="8">
        <f>Allocators!N9</f>
        <v>0</v>
      </c>
      <c r="M255" s="8">
        <f>Allocators!O9</f>
        <v>0</v>
      </c>
      <c r="N255" s="8">
        <f>Allocators!P9</f>
        <v>0</v>
      </c>
      <c r="O255" s="8">
        <f>Allocators!Q9</f>
        <v>0</v>
      </c>
      <c r="P255" s="8">
        <f>Allocators!R9</f>
        <v>0</v>
      </c>
      <c r="Q255" s="8">
        <f>Allocators!S9</f>
        <v>0</v>
      </c>
      <c r="R255" s="8">
        <f>Allocators!T9</f>
        <v>0</v>
      </c>
      <c r="S255" s="8">
        <f>Allocators!U9</f>
        <v>0</v>
      </c>
      <c r="T255" s="8">
        <f>Allocators!V9</f>
        <v>0</v>
      </c>
      <c r="U255" s="8">
        <f>Allocators!W9</f>
        <v>0</v>
      </c>
    </row>
    <row r="256" spans="1:21">
      <c r="A256" s="12" t="str">
        <f>CONCATENATE(Allocators!A10," ",Allocators!B10)</f>
        <v>PROD_DEMAND ENERGY</v>
      </c>
      <c r="B256" s="8">
        <f>Allocators!D10</f>
        <v>0</v>
      </c>
      <c r="C256" s="8">
        <f>Allocators!E10</f>
        <v>0</v>
      </c>
      <c r="D256" s="8">
        <f>Allocators!F10</f>
        <v>0</v>
      </c>
      <c r="E256" s="8">
        <f>Allocators!G10</f>
        <v>0</v>
      </c>
      <c r="F256" s="8">
        <f>Allocators!H10</f>
        <v>0</v>
      </c>
      <c r="G256" s="8">
        <f>Allocators!I10</f>
        <v>0</v>
      </c>
      <c r="H256" s="8">
        <f>Allocators!J10</f>
        <v>0</v>
      </c>
      <c r="I256" s="8">
        <f>Allocators!K10</f>
        <v>0</v>
      </c>
      <c r="J256" s="8">
        <f>Allocators!L10</f>
        <v>0</v>
      </c>
      <c r="K256" s="8">
        <f>Allocators!M10</f>
        <v>0</v>
      </c>
      <c r="L256" s="8">
        <f>Allocators!N10</f>
        <v>0</v>
      </c>
      <c r="M256" s="8">
        <f>Allocators!O10</f>
        <v>0</v>
      </c>
      <c r="N256" s="8">
        <f>Allocators!P10</f>
        <v>0</v>
      </c>
      <c r="O256" s="8">
        <f>Allocators!Q10</f>
        <v>0</v>
      </c>
      <c r="P256" s="8">
        <f>Allocators!R10</f>
        <v>0</v>
      </c>
      <c r="Q256" s="8">
        <f>Allocators!S10</f>
        <v>0</v>
      </c>
      <c r="R256" s="8">
        <f>Allocators!T10</f>
        <v>0</v>
      </c>
      <c r="S256" s="8">
        <f>Allocators!U10</f>
        <v>0</v>
      </c>
      <c r="T256" s="8">
        <f>Allocators!V10</f>
        <v>0</v>
      </c>
      <c r="U256" s="8">
        <f>Allocators!W10</f>
        <v>0</v>
      </c>
    </row>
    <row r="257" spans="1:21">
      <c r="A257" s="12" t="str">
        <f>CONCATENATE(Allocators!A11," ",Allocators!B11)</f>
        <v>PROD_DEMAND CUSTOMER</v>
      </c>
      <c r="B257" s="8">
        <f>Allocators!D11</f>
        <v>0</v>
      </c>
      <c r="C257" s="8">
        <f>Allocators!E11</f>
        <v>0</v>
      </c>
      <c r="D257" s="8">
        <f>Allocators!F11</f>
        <v>0</v>
      </c>
      <c r="E257" s="8">
        <f>Allocators!G11</f>
        <v>0</v>
      </c>
      <c r="F257" s="8">
        <f>Allocators!H11</f>
        <v>0</v>
      </c>
      <c r="G257" s="8">
        <f>Allocators!I11</f>
        <v>0</v>
      </c>
      <c r="H257" s="8">
        <f>Allocators!J11</f>
        <v>0</v>
      </c>
      <c r="I257" s="8">
        <f>Allocators!K11</f>
        <v>0</v>
      </c>
      <c r="J257" s="8">
        <f>Allocators!L11</f>
        <v>0</v>
      </c>
      <c r="K257" s="8">
        <f>Allocators!M11</f>
        <v>0</v>
      </c>
      <c r="L257" s="8">
        <f>Allocators!N11</f>
        <v>0</v>
      </c>
      <c r="M257" s="8">
        <f>Allocators!O11</f>
        <v>0</v>
      </c>
      <c r="N257" s="8">
        <f>Allocators!P11</f>
        <v>0</v>
      </c>
      <c r="O257" s="8">
        <f>Allocators!Q11</f>
        <v>0</v>
      </c>
      <c r="P257" s="8">
        <f>Allocators!R11</f>
        <v>0</v>
      </c>
      <c r="Q257" s="8">
        <f>Allocators!S11</f>
        <v>0</v>
      </c>
      <c r="R257" s="8">
        <f>Allocators!T11</f>
        <v>0</v>
      </c>
      <c r="S257" s="8">
        <f>Allocators!U11</f>
        <v>0</v>
      </c>
      <c r="T257" s="8">
        <f>Allocators!V11</f>
        <v>0</v>
      </c>
      <c r="U257" s="8">
        <f>Allocators!W11</f>
        <v>0</v>
      </c>
    </row>
    <row r="258" spans="1:21">
      <c r="A258" s="12" t="str">
        <f>CONCATENATE(Allocators!A12," ",Allocators!B12)</f>
        <v>PROD_DEMAND TOTAL</v>
      </c>
      <c r="B258" s="8">
        <f>Allocators!D12</f>
        <v>1</v>
      </c>
      <c r="C258" s="8">
        <f>Allocators!E12</f>
        <v>0.5142709287397772</v>
      </c>
      <c r="D258" s="8">
        <f>Allocators!F12</f>
        <v>1.1505122258463923E-4</v>
      </c>
      <c r="E258" s="8">
        <f>Allocators!G12</f>
        <v>2.0144648723153952E-4</v>
      </c>
      <c r="F258" s="8">
        <f>Allocators!H12</f>
        <v>0.11985982609438253</v>
      </c>
      <c r="G258" s="8">
        <f>Allocators!I12</f>
        <v>1.6678479546285577E-3</v>
      </c>
      <c r="H258" s="8">
        <f>Allocators!J12</f>
        <v>2.3228736783697604E-4</v>
      </c>
      <c r="I258" s="8">
        <f>Allocators!K12</f>
        <v>7.1291750614013577E-2</v>
      </c>
      <c r="J258" s="8">
        <f>Allocators!L12</f>
        <v>1.279394475186746E-2</v>
      </c>
      <c r="K258" s="8">
        <f>Allocators!M12</f>
        <v>2.5944814358387371E-3</v>
      </c>
      <c r="L258" s="8">
        <f>Allocators!N12</f>
        <v>9.8524259244470191E-5</v>
      </c>
      <c r="M258" s="8">
        <f>Allocators!O12</f>
        <v>3.3812137495951079E-3</v>
      </c>
      <c r="N258" s="8">
        <f>Allocators!P12</f>
        <v>4.564833810009377E-2</v>
      </c>
      <c r="O258" s="8">
        <f>Allocators!Q12</f>
        <v>0.17458656862799518</v>
      </c>
      <c r="P258" s="8">
        <f>Allocators!R12</f>
        <v>3.1627976143295378E-2</v>
      </c>
      <c r="Q258" s="8">
        <f>Allocators!S12</f>
        <v>1.9595904199749329E-2</v>
      </c>
      <c r="R258" s="8">
        <f>Allocators!T12</f>
        <v>3.9138046827144884E-4</v>
      </c>
      <c r="S258" s="8">
        <f>Allocators!U12</f>
        <v>2.58501678717917E-4</v>
      </c>
      <c r="T258" s="8">
        <f>Allocators!V12</f>
        <v>1.1484116380775346E-3</v>
      </c>
      <c r="U258" s="8">
        <f>Allocators!W12</f>
        <v>2.3561646679869829E-4</v>
      </c>
    </row>
    <row r="259" spans="1:21"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</row>
    <row r="260" spans="1:21">
      <c r="A260" s="12" t="str">
        <f>CONCATENATE(Allocators!A15," ",Allocators!B15)</f>
        <v>PROD_ENERGY PRODUCTION</v>
      </c>
      <c r="B260" s="8">
        <f>Allocators!D15</f>
        <v>0</v>
      </c>
      <c r="C260" s="8">
        <f>Allocators!E15</f>
        <v>0</v>
      </c>
      <c r="D260" s="8">
        <f>Allocators!F15</f>
        <v>0</v>
      </c>
      <c r="E260" s="8">
        <f>Allocators!G15</f>
        <v>0</v>
      </c>
      <c r="F260" s="8">
        <f>Allocators!H15</f>
        <v>0</v>
      </c>
      <c r="G260" s="8">
        <f>Allocators!I15</f>
        <v>0</v>
      </c>
      <c r="H260" s="8">
        <f>Allocators!J15</f>
        <v>0</v>
      </c>
      <c r="I260" s="8">
        <f>Allocators!K15</f>
        <v>0</v>
      </c>
      <c r="J260" s="8">
        <f>Allocators!L15</f>
        <v>0</v>
      </c>
      <c r="K260" s="8">
        <f>Allocators!M15</f>
        <v>0</v>
      </c>
      <c r="L260" s="8">
        <f>Allocators!N15</f>
        <v>0</v>
      </c>
      <c r="M260" s="8">
        <f>Allocators!O15</f>
        <v>0</v>
      </c>
      <c r="N260" s="8">
        <f>Allocators!P15</f>
        <v>0</v>
      </c>
      <c r="O260" s="8">
        <f>Allocators!Q15</f>
        <v>0</v>
      </c>
      <c r="P260" s="8">
        <f>Allocators!R15</f>
        <v>0</v>
      </c>
      <c r="Q260" s="8">
        <f>Allocators!S15</f>
        <v>0</v>
      </c>
      <c r="R260" s="8">
        <f>Allocators!T15</f>
        <v>0</v>
      </c>
      <c r="S260" s="8">
        <f>Allocators!U15</f>
        <v>0</v>
      </c>
      <c r="T260" s="8">
        <f>Allocators!V15</f>
        <v>0</v>
      </c>
      <c r="U260" s="8">
        <f>Allocators!W15</f>
        <v>0</v>
      </c>
    </row>
    <row r="261" spans="1:21">
      <c r="A261" s="12" t="str">
        <f>CONCATENATE(Allocators!A16," ",Allocators!B16)</f>
        <v>PROD_ENERGY BULKTRAN</v>
      </c>
      <c r="B261" s="8">
        <f>Allocators!D16</f>
        <v>0</v>
      </c>
      <c r="C261" s="8">
        <f>Allocators!E16</f>
        <v>0</v>
      </c>
      <c r="D261" s="8">
        <f>Allocators!F16</f>
        <v>0</v>
      </c>
      <c r="E261" s="8">
        <f>Allocators!G16</f>
        <v>0</v>
      </c>
      <c r="F261" s="8">
        <f>Allocators!H16</f>
        <v>0</v>
      </c>
      <c r="G261" s="8">
        <f>Allocators!I16</f>
        <v>0</v>
      </c>
      <c r="H261" s="8">
        <f>Allocators!J16</f>
        <v>0</v>
      </c>
      <c r="I261" s="8">
        <f>Allocators!K16</f>
        <v>0</v>
      </c>
      <c r="J261" s="8">
        <f>Allocators!L16</f>
        <v>0</v>
      </c>
      <c r="K261" s="8">
        <f>Allocators!M16</f>
        <v>0</v>
      </c>
      <c r="L261" s="8">
        <f>Allocators!N16</f>
        <v>0</v>
      </c>
      <c r="M261" s="8">
        <f>Allocators!O16</f>
        <v>0</v>
      </c>
      <c r="N261" s="8">
        <f>Allocators!P16</f>
        <v>0</v>
      </c>
      <c r="O261" s="8">
        <f>Allocators!Q16</f>
        <v>0</v>
      </c>
      <c r="P261" s="8">
        <f>Allocators!R16</f>
        <v>0</v>
      </c>
      <c r="Q261" s="8">
        <f>Allocators!S16</f>
        <v>0</v>
      </c>
      <c r="R261" s="8">
        <f>Allocators!T16</f>
        <v>0</v>
      </c>
      <c r="S261" s="8">
        <f>Allocators!U16</f>
        <v>0</v>
      </c>
      <c r="T261" s="8">
        <f>Allocators!V16</f>
        <v>0</v>
      </c>
      <c r="U261" s="8">
        <f>Allocators!W16</f>
        <v>0</v>
      </c>
    </row>
    <row r="262" spans="1:21">
      <c r="A262" s="12" t="str">
        <f>CONCATENATE(Allocators!A17," ",Allocators!B17)</f>
        <v>PROD_ENERGY SUBTRAN</v>
      </c>
      <c r="B262" s="8">
        <f>Allocators!D17</f>
        <v>0</v>
      </c>
      <c r="C262" s="8">
        <f>Allocators!E17</f>
        <v>0</v>
      </c>
      <c r="D262" s="8">
        <f>Allocators!F17</f>
        <v>0</v>
      </c>
      <c r="E262" s="8">
        <f>Allocators!G17</f>
        <v>0</v>
      </c>
      <c r="F262" s="8">
        <f>Allocators!H17</f>
        <v>0</v>
      </c>
      <c r="G262" s="8">
        <f>Allocators!I17</f>
        <v>0</v>
      </c>
      <c r="H262" s="8">
        <f>Allocators!J17</f>
        <v>0</v>
      </c>
      <c r="I262" s="8">
        <f>Allocators!K17</f>
        <v>0</v>
      </c>
      <c r="J262" s="8">
        <f>Allocators!L17</f>
        <v>0</v>
      </c>
      <c r="K262" s="8">
        <f>Allocators!M17</f>
        <v>0</v>
      </c>
      <c r="L262" s="8">
        <f>Allocators!N17</f>
        <v>0</v>
      </c>
      <c r="M262" s="8">
        <f>Allocators!O17</f>
        <v>0</v>
      </c>
      <c r="N262" s="8">
        <f>Allocators!P17</f>
        <v>0</v>
      </c>
      <c r="O262" s="8">
        <f>Allocators!Q17</f>
        <v>0</v>
      </c>
      <c r="P262" s="8">
        <f>Allocators!R17</f>
        <v>0</v>
      </c>
      <c r="Q262" s="8">
        <f>Allocators!S17</f>
        <v>0</v>
      </c>
      <c r="R262" s="8">
        <f>Allocators!T17</f>
        <v>0</v>
      </c>
      <c r="S262" s="8">
        <f>Allocators!U17</f>
        <v>0</v>
      </c>
      <c r="T262" s="8">
        <f>Allocators!V17</f>
        <v>0</v>
      </c>
      <c r="U262" s="8">
        <f>Allocators!W17</f>
        <v>0</v>
      </c>
    </row>
    <row r="263" spans="1:21">
      <c r="A263" s="12" t="str">
        <f>CONCATENATE(Allocators!A18," ",Allocators!B18)</f>
        <v>PROD_ENERGY DISTPRI</v>
      </c>
      <c r="B263" s="8">
        <f>Allocators!D18</f>
        <v>0</v>
      </c>
      <c r="C263" s="8">
        <f>Allocators!E18</f>
        <v>0</v>
      </c>
      <c r="D263" s="8">
        <f>Allocators!F18</f>
        <v>0</v>
      </c>
      <c r="E263" s="8">
        <f>Allocators!G18</f>
        <v>0</v>
      </c>
      <c r="F263" s="8">
        <f>Allocators!H18</f>
        <v>0</v>
      </c>
      <c r="G263" s="8">
        <f>Allocators!I18</f>
        <v>0</v>
      </c>
      <c r="H263" s="8">
        <f>Allocators!J18</f>
        <v>0</v>
      </c>
      <c r="I263" s="8">
        <f>Allocators!K18</f>
        <v>0</v>
      </c>
      <c r="J263" s="8">
        <f>Allocators!L18</f>
        <v>0</v>
      </c>
      <c r="K263" s="8">
        <f>Allocators!M18</f>
        <v>0</v>
      </c>
      <c r="L263" s="8">
        <f>Allocators!N18</f>
        <v>0</v>
      </c>
      <c r="M263" s="8">
        <f>Allocators!O18</f>
        <v>0</v>
      </c>
      <c r="N263" s="8">
        <f>Allocators!P18</f>
        <v>0</v>
      </c>
      <c r="O263" s="8">
        <f>Allocators!Q18</f>
        <v>0</v>
      </c>
      <c r="P263" s="8">
        <f>Allocators!R18</f>
        <v>0</v>
      </c>
      <c r="Q263" s="8">
        <f>Allocators!S18</f>
        <v>0</v>
      </c>
      <c r="R263" s="8">
        <f>Allocators!T18</f>
        <v>0</v>
      </c>
      <c r="S263" s="8">
        <f>Allocators!U18</f>
        <v>0</v>
      </c>
      <c r="T263" s="8">
        <f>Allocators!V18</f>
        <v>0</v>
      </c>
      <c r="U263" s="8">
        <f>Allocators!W18</f>
        <v>0</v>
      </c>
    </row>
    <row r="264" spans="1:21">
      <c r="A264" s="12" t="str">
        <f>CONCATENATE(Allocators!A19," ",Allocators!B19)</f>
        <v>PROD_ENERGY DISTSEC</v>
      </c>
      <c r="B264" s="8">
        <f>Allocators!D19</f>
        <v>0</v>
      </c>
      <c r="C264" s="8">
        <f>Allocators!E19</f>
        <v>0</v>
      </c>
      <c r="D264" s="8">
        <f>Allocators!F19</f>
        <v>0</v>
      </c>
      <c r="E264" s="8">
        <f>Allocators!G19</f>
        <v>0</v>
      </c>
      <c r="F264" s="8">
        <f>Allocators!H19</f>
        <v>0</v>
      </c>
      <c r="G264" s="8">
        <f>Allocators!I19</f>
        <v>0</v>
      </c>
      <c r="H264" s="8">
        <f>Allocators!J19</f>
        <v>0</v>
      </c>
      <c r="I264" s="8">
        <f>Allocators!K19</f>
        <v>0</v>
      </c>
      <c r="J264" s="8">
        <f>Allocators!L19</f>
        <v>0</v>
      </c>
      <c r="K264" s="8">
        <f>Allocators!M19</f>
        <v>0</v>
      </c>
      <c r="L264" s="8">
        <f>Allocators!N19</f>
        <v>0</v>
      </c>
      <c r="M264" s="8">
        <f>Allocators!O19</f>
        <v>0</v>
      </c>
      <c r="N264" s="8">
        <f>Allocators!P19</f>
        <v>0</v>
      </c>
      <c r="O264" s="8">
        <f>Allocators!Q19</f>
        <v>0</v>
      </c>
      <c r="P264" s="8">
        <f>Allocators!R19</f>
        <v>0</v>
      </c>
      <c r="Q264" s="8">
        <f>Allocators!S19</f>
        <v>0</v>
      </c>
      <c r="R264" s="8">
        <f>Allocators!T19</f>
        <v>0</v>
      </c>
      <c r="S264" s="8">
        <f>Allocators!U19</f>
        <v>0</v>
      </c>
      <c r="T264" s="8">
        <f>Allocators!V19</f>
        <v>0</v>
      </c>
      <c r="U264" s="8">
        <f>Allocators!W19</f>
        <v>0</v>
      </c>
    </row>
    <row r="265" spans="1:21">
      <c r="A265" s="12" t="str">
        <f>CONCATENATE(Allocators!A20," ",Allocators!B20)</f>
        <v>PROD_ENERGY ENERGY</v>
      </c>
      <c r="B265" s="8">
        <f>Allocators!D20</f>
        <v>0.99999999999999989</v>
      </c>
      <c r="C265" s="8">
        <f>Allocators!E20</f>
        <v>0.39122360273242757</v>
      </c>
      <c r="D265" s="8">
        <f>Allocators!F20</f>
        <v>6.2606479994064735E-5</v>
      </c>
      <c r="E265" s="8">
        <f>Allocators!G20</f>
        <v>1.8051955996017594E-4</v>
      </c>
      <c r="F265" s="8">
        <f>Allocators!H20</f>
        <v>0.1128108063765285</v>
      </c>
      <c r="G265" s="8">
        <f>Allocators!I20</f>
        <v>1.5733750615802512E-3</v>
      </c>
      <c r="H265" s="8">
        <f>Allocators!J20</f>
        <v>2.1995650015570181E-4</v>
      </c>
      <c r="I265" s="8">
        <f>Allocators!K20</f>
        <v>7.3136101654793992E-2</v>
      </c>
      <c r="J265" s="8">
        <f>Allocators!L20</f>
        <v>1.3061990153913352E-2</v>
      </c>
      <c r="K265" s="8">
        <f>Allocators!M20</f>
        <v>2.6598995455440764E-3</v>
      </c>
      <c r="L265" s="8">
        <f>Allocators!N20</f>
        <v>1.0046530602530684E-4</v>
      </c>
      <c r="M265" s="8">
        <f>Allocators!O20</f>
        <v>3.8357106119659506E-3</v>
      </c>
      <c r="N265" s="8">
        <f>Allocators!P20</f>
        <v>6.0643314077012241E-2</v>
      </c>
      <c r="O265" s="8">
        <f>Allocators!Q20</f>
        <v>0.26081702382224131</v>
      </c>
      <c r="P265" s="8">
        <f>Allocators!R20</f>
        <v>4.9062406347234362E-2</v>
      </c>
      <c r="Q265" s="8">
        <f>Allocators!S20</f>
        <v>2.0118986362429762E-2</v>
      </c>
      <c r="R265" s="8">
        <f>Allocators!T20</f>
        <v>4.0368344809061621E-4</v>
      </c>
      <c r="S265" s="8">
        <f>Allocators!U20</f>
        <v>3.6008736675700138E-4</v>
      </c>
      <c r="T265" s="8">
        <f>Allocators!V20</f>
        <v>8.0658336923352184E-3</v>
      </c>
      <c r="U265" s="8">
        <f>Allocators!W20</f>
        <v>1.6636309010102214E-3</v>
      </c>
    </row>
    <row r="266" spans="1:21">
      <c r="A266" s="12" t="str">
        <f>CONCATENATE(Allocators!A21," ",Allocators!B21)</f>
        <v>PROD_ENERGY CUSTOMER</v>
      </c>
      <c r="B266" s="8">
        <f>Allocators!D21</f>
        <v>0</v>
      </c>
      <c r="C266" s="8">
        <f>Allocators!E21</f>
        <v>0</v>
      </c>
      <c r="D266" s="8">
        <f>Allocators!F21</f>
        <v>0</v>
      </c>
      <c r="E266" s="8">
        <f>Allocators!G21</f>
        <v>0</v>
      </c>
      <c r="F266" s="8">
        <f>Allocators!H21</f>
        <v>0</v>
      </c>
      <c r="G266" s="8">
        <f>Allocators!I21</f>
        <v>0</v>
      </c>
      <c r="H266" s="8">
        <f>Allocators!J21</f>
        <v>0</v>
      </c>
      <c r="I266" s="8">
        <f>Allocators!K21</f>
        <v>0</v>
      </c>
      <c r="J266" s="8">
        <f>Allocators!L21</f>
        <v>0</v>
      </c>
      <c r="K266" s="8">
        <f>Allocators!M21</f>
        <v>0</v>
      </c>
      <c r="L266" s="8">
        <f>Allocators!N21</f>
        <v>0</v>
      </c>
      <c r="M266" s="8">
        <f>Allocators!O21</f>
        <v>0</v>
      </c>
      <c r="N266" s="8">
        <f>Allocators!P21</f>
        <v>0</v>
      </c>
      <c r="O266" s="8">
        <f>Allocators!Q21</f>
        <v>0</v>
      </c>
      <c r="P266" s="8">
        <f>Allocators!R21</f>
        <v>0</v>
      </c>
      <c r="Q266" s="8">
        <f>Allocators!S21</f>
        <v>0</v>
      </c>
      <c r="R266" s="8">
        <f>Allocators!T21</f>
        <v>0</v>
      </c>
      <c r="S266" s="8">
        <f>Allocators!U21</f>
        <v>0</v>
      </c>
      <c r="T266" s="8">
        <f>Allocators!V21</f>
        <v>0</v>
      </c>
      <c r="U266" s="8">
        <f>Allocators!W21</f>
        <v>0</v>
      </c>
    </row>
    <row r="267" spans="1:21">
      <c r="A267" s="12" t="str">
        <f>CONCATENATE(Allocators!A22," ",Allocators!B22)</f>
        <v>PROD_ENERGY TOTAL</v>
      </c>
      <c r="B267" s="8">
        <f>Allocators!D22</f>
        <v>0.99999999999999989</v>
      </c>
      <c r="C267" s="8">
        <f>Allocators!E22</f>
        <v>0.39122360273242757</v>
      </c>
      <c r="D267" s="8">
        <f>Allocators!F22</f>
        <v>6.2606479994064735E-5</v>
      </c>
      <c r="E267" s="8">
        <f>Allocators!G22</f>
        <v>1.8051955996017594E-4</v>
      </c>
      <c r="F267" s="8">
        <f>Allocators!H22</f>
        <v>0.1128108063765285</v>
      </c>
      <c r="G267" s="8">
        <f>Allocators!I22</f>
        <v>1.5733750615802512E-3</v>
      </c>
      <c r="H267" s="8">
        <f>Allocators!J22</f>
        <v>2.1995650015570181E-4</v>
      </c>
      <c r="I267" s="8">
        <f>Allocators!K22</f>
        <v>7.3136101654793992E-2</v>
      </c>
      <c r="J267" s="8">
        <f>Allocators!L22</f>
        <v>1.3061990153913352E-2</v>
      </c>
      <c r="K267" s="8">
        <f>Allocators!M22</f>
        <v>2.6598995455440764E-3</v>
      </c>
      <c r="L267" s="8">
        <f>Allocators!N22</f>
        <v>1.0046530602530684E-4</v>
      </c>
      <c r="M267" s="8">
        <f>Allocators!O22</f>
        <v>3.8357106119659506E-3</v>
      </c>
      <c r="N267" s="8">
        <f>Allocators!P22</f>
        <v>6.0643314077012241E-2</v>
      </c>
      <c r="O267" s="8">
        <f>Allocators!Q22</f>
        <v>0.26081702382224131</v>
      </c>
      <c r="P267" s="8">
        <f>Allocators!R22</f>
        <v>4.9062406347234362E-2</v>
      </c>
      <c r="Q267" s="8">
        <f>Allocators!S22</f>
        <v>2.0118986362429762E-2</v>
      </c>
      <c r="R267" s="8">
        <f>Allocators!T22</f>
        <v>4.0368344809061621E-4</v>
      </c>
      <c r="S267" s="8">
        <f>Allocators!U22</f>
        <v>3.6008736675700138E-4</v>
      </c>
      <c r="T267" s="8">
        <f>Allocators!V22</f>
        <v>8.0658336923352184E-3</v>
      </c>
      <c r="U267" s="8">
        <f>Allocators!W22</f>
        <v>1.6636309010102214E-3</v>
      </c>
    </row>
    <row r="269" spans="1:21">
      <c r="A269" s="12" t="str">
        <f>CONCATENATE(Allocators!A525," ",Allocators!B525)</f>
        <v>RATEBASE PRODUCTION</v>
      </c>
      <c r="B269" s="8">
        <f ca="1">Allocators!D525</f>
        <v>0.36988282956149748</v>
      </c>
      <c r="C269" s="8">
        <f ca="1">Allocators!E525</f>
        <v>0.18942098454462802</v>
      </c>
      <c r="D269" s="8">
        <f ca="1">Allocators!F525</f>
        <v>4.3904749023467604E-5</v>
      </c>
      <c r="E269" s="8">
        <f ca="1">Allocators!G525</f>
        <v>7.7416346309004441E-5</v>
      </c>
      <c r="F269" s="8">
        <f ca="1">Allocators!H525</f>
        <v>4.4265406654650341E-2</v>
      </c>
      <c r="G269" s="8">
        <f ca="1">Allocators!I525</f>
        <v>5.3946439649731558E-4</v>
      </c>
      <c r="H269" s="8">
        <f ca="1">Allocators!J525</f>
        <v>2.9097538052215252E-5</v>
      </c>
      <c r="I269" s="8">
        <f ca="1">Allocators!K525</f>
        <v>2.6554002608253958E-2</v>
      </c>
      <c r="J269" s="8">
        <f ca="1">Allocators!L525</f>
        <v>4.6351072109353797E-3</v>
      </c>
      <c r="K269" s="8">
        <f ca="1">Allocators!M525</f>
        <v>9.2877743500319643E-4</v>
      </c>
      <c r="L269" s="8">
        <f ca="1">Allocators!N525</f>
        <v>3.7310617329123848E-5</v>
      </c>
      <c r="M269" s="8">
        <f ca="1">Allocators!O525</f>
        <v>1.2785110166804018E-3</v>
      </c>
      <c r="N269" s="8">
        <f ca="1">Allocators!P525</f>
        <v>1.6686188680839518E-2</v>
      </c>
      <c r="O269" s="8">
        <f ca="1">Allocators!Q525</f>
        <v>6.5446381410145721E-2</v>
      </c>
      <c r="P269" s="8">
        <f ca="1">Allocators!R525</f>
        <v>1.1777973258478286E-2</v>
      </c>
      <c r="Q269" s="8">
        <f ca="1">Allocators!S525</f>
        <v>7.3960652231725233E-3</v>
      </c>
      <c r="R269" s="8">
        <f ca="1">Allocators!T525</f>
        <v>1.4793034612895704E-4</v>
      </c>
      <c r="S269" s="8">
        <f ca="1">Allocators!U525</f>
        <v>9.7695329703055499E-5</v>
      </c>
      <c r="T269" s="8">
        <f ca="1">Allocators!V525</f>
        <v>4.3155606768220797E-4</v>
      </c>
      <c r="U269" s="8">
        <f ca="1">Allocators!W525</f>
        <v>8.9056127984773437E-5</v>
      </c>
    </row>
    <row r="270" spans="1:21">
      <c r="A270" s="12" t="str">
        <f>CONCATENATE(Allocators!A526," ",Allocators!B526)</f>
        <v>RATEBASE BULKTRAN</v>
      </c>
      <c r="B270" s="8">
        <f ca="1">Allocators!D526</f>
        <v>0.19225612904037276</v>
      </c>
      <c r="C270" s="8">
        <f ca="1">Allocators!E526</f>
        <v>9.828325008751812E-2</v>
      </c>
      <c r="D270" s="8">
        <f ca="1">Allocators!F526</f>
        <v>2.2604161239205119E-5</v>
      </c>
      <c r="E270" s="8">
        <f ca="1">Allocators!G526</f>
        <v>3.9587416375390342E-5</v>
      </c>
      <c r="F270" s="8">
        <f ca="1">Allocators!H526</f>
        <v>2.2984331907886128E-2</v>
      </c>
      <c r="G270" s="8">
        <f ca="1">Allocators!I526</f>
        <v>2.7835692300968269E-4</v>
      </c>
      <c r="H270" s="8">
        <f ca="1">Allocators!J526</f>
        <v>1.3339172955235095E-5</v>
      </c>
      <c r="I270" s="8">
        <f ca="1">Allocators!K526</f>
        <v>1.3802479191956426E-2</v>
      </c>
      <c r="J270" s="8">
        <f ca="1">Allocators!L526</f>
        <v>2.4151689766589344E-3</v>
      </c>
      <c r="K270" s="8">
        <f ca="1">Allocators!M526</f>
        <v>4.8298870706803645E-4</v>
      </c>
      <c r="L270" s="8">
        <f ca="1">Allocators!N526</f>
        <v>1.9352748025284032E-5</v>
      </c>
      <c r="M270" s="8">
        <f ca="1">Allocators!O526</f>
        <v>6.6414574571556882E-4</v>
      </c>
      <c r="N270" s="8">
        <f ca="1">Allocators!P526</f>
        <v>8.6989596301209979E-3</v>
      </c>
      <c r="O270" s="8">
        <f ca="1">Allocators!Q526</f>
        <v>3.4156235090683482E-2</v>
      </c>
      <c r="P270" s="8">
        <f ca="1">Allocators!R526</f>
        <v>6.1521930464999135E-3</v>
      </c>
      <c r="Q270" s="8">
        <f ca="1">Allocators!S526</f>
        <v>3.8449290233085729E-3</v>
      </c>
      <c r="R270" s="8">
        <f ca="1">Allocators!T526</f>
        <v>7.6874747257455698E-5</v>
      </c>
      <c r="S270" s="8">
        <f ca="1">Allocators!U526</f>
        <v>5.0775450498151323E-5</v>
      </c>
      <c r="T270" s="8">
        <f ca="1">Allocators!V526</f>
        <v>2.2427515303294503E-4</v>
      </c>
      <c r="U270" s="8">
        <f ca="1">Allocators!W526</f>
        <v>4.6281860563215421E-5</v>
      </c>
    </row>
    <row r="271" spans="1:21">
      <c r="A271" s="12" t="str">
        <f>CONCATENATE(Allocators!A527," ",Allocators!B527)</f>
        <v>RATEBASE SUBTRAN</v>
      </c>
      <c r="B271" s="8">
        <f ca="1">Allocators!D527</f>
        <v>5.0899025044124566E-2</v>
      </c>
      <c r="C271" s="8">
        <f ca="1">Allocators!E527</f>
        <v>2.5833738608754431E-2</v>
      </c>
      <c r="D271" s="8">
        <f ca="1">Allocators!F527</f>
        <v>4.3307677404569781E-6</v>
      </c>
      <c r="E271" s="8">
        <f ca="1">Allocators!G527</f>
        <v>8.0627485361177755E-6</v>
      </c>
      <c r="F271" s="8">
        <f ca="1">Allocators!H527</f>
        <v>6.0756524630531314E-3</v>
      </c>
      <c r="G271" s="8">
        <f ca="1">Allocators!I527</f>
        <v>7.3393203708511627E-5</v>
      </c>
      <c r="H271" s="8">
        <f ca="1">Allocators!J527</f>
        <v>4.1048331796825284E-6</v>
      </c>
      <c r="I271" s="8">
        <f ca="1">Allocators!K527</f>
        <v>3.5429957199120741E-3</v>
      </c>
      <c r="J271" s="8">
        <f ca="1">Allocators!L527</f>
        <v>6.2095715999068422E-4</v>
      </c>
      <c r="K271" s="8">
        <f ca="1">Allocators!M527</f>
        <v>1.6063316805047076E-4</v>
      </c>
      <c r="L271" s="8">
        <f ca="1">Allocators!N527</f>
        <v>0</v>
      </c>
      <c r="M271" s="8">
        <f ca="1">Allocators!O527</f>
        <v>1.6236653023999676E-4</v>
      </c>
      <c r="N271" s="8">
        <f ca="1">Allocators!P527</f>
        <v>2.2071542194856048E-3</v>
      </c>
      <c r="O271" s="8">
        <f ca="1">Allocators!Q527</f>
        <v>1.1186355023078966E-2</v>
      </c>
      <c r="P271" s="8">
        <f ca="1">Allocators!R527</f>
        <v>1.4994406763757522E-163</v>
      </c>
      <c r="Q271" s="8">
        <f ca="1">Allocators!S527</f>
        <v>9.8632496623819667E-4</v>
      </c>
      <c r="R271" s="8">
        <f ca="1">Allocators!T527</f>
        <v>1.9825960872125062E-5</v>
      </c>
      <c r="S271" s="8">
        <f ca="1">Allocators!U527</f>
        <v>1.3129671284101488E-5</v>
      </c>
      <c r="T271" s="8">
        <f ca="1">Allocators!V527</f>
        <v>0</v>
      </c>
      <c r="U271" s="8">
        <f ca="1">Allocators!W527</f>
        <v>0</v>
      </c>
    </row>
    <row r="272" spans="1:21">
      <c r="A272" s="12" t="str">
        <f>CONCATENATE(Allocators!A528," ",Allocators!B528)</f>
        <v>RATEBASE DISTPRI</v>
      </c>
      <c r="B272" s="8">
        <f ca="1">Allocators!D528</f>
        <v>0.21395582665919433</v>
      </c>
      <c r="C272" s="8">
        <f ca="1">Allocators!E528</f>
        <v>0.13984842835544903</v>
      </c>
      <c r="D272" s="8">
        <f ca="1">Allocators!F528</f>
        <v>2.3709333186175772E-5</v>
      </c>
      <c r="E272" s="8">
        <f ca="1">Allocators!G528</f>
        <v>4.4010035020662972E-5</v>
      </c>
      <c r="F272" s="8">
        <f ca="1">Allocators!H528</f>
        <v>3.2824129333456013E-2</v>
      </c>
      <c r="G272" s="8">
        <f ca="1">Allocators!I528</f>
        <v>3.9969243044374325E-4</v>
      </c>
      <c r="H272" s="8">
        <f ca="1">Allocators!J528</f>
        <v>0</v>
      </c>
      <c r="I272" s="8">
        <f ca="1">Allocators!K528</f>
        <v>1.9212648858939189E-2</v>
      </c>
      <c r="J272" s="8">
        <f ca="1">Allocators!L528</f>
        <v>3.3674492336801176E-3</v>
      </c>
      <c r="K272" s="8">
        <f ca="1">Allocators!M528</f>
        <v>0</v>
      </c>
      <c r="L272" s="8">
        <f ca="1">Allocators!N528</f>
        <v>0</v>
      </c>
      <c r="M272" s="8">
        <f ca="1">Allocators!O528</f>
        <v>8.8295164109146126E-4</v>
      </c>
      <c r="N272" s="8">
        <f ca="1">Allocators!P528</f>
        <v>1.18278781123377E-2</v>
      </c>
      <c r="O272" s="8">
        <f ca="1">Allocators!Q528</f>
        <v>-2.2081979023465932E-91</v>
      </c>
      <c r="P272" s="8">
        <f ca="1">Allocators!R528</f>
        <v>2.3333091430618541E-163</v>
      </c>
      <c r="Q272" s="8">
        <f ca="1">Allocators!S528</f>
        <v>5.3469343872591581E-3</v>
      </c>
      <c r="R272" s="8">
        <f ca="1">Allocators!T528</f>
        <v>1.0745037558579937E-4</v>
      </c>
      <c r="S272" s="8">
        <f ca="1">Allocators!U528</f>
        <v>7.0544562745220466E-5</v>
      </c>
      <c r="T272" s="8">
        <f ca="1">Allocators!V528</f>
        <v>0</v>
      </c>
      <c r="U272" s="8">
        <f ca="1">Allocators!W528</f>
        <v>0</v>
      </c>
    </row>
    <row r="273" spans="1:21">
      <c r="A273" s="12" t="str">
        <f>CONCATENATE(Allocators!A529," ",Allocators!B529)</f>
        <v>RATEBASE DISTSEC</v>
      </c>
      <c r="B273" s="8">
        <f ca="1">Allocators!D529</f>
        <v>0.10157552264265601</v>
      </c>
      <c r="C273" s="8">
        <f ca="1">Allocators!E529</f>
        <v>7.5188113218066094E-2</v>
      </c>
      <c r="D273" s="8">
        <f ca="1">Allocators!F529</f>
        <v>1.919912002083647E-5</v>
      </c>
      <c r="E273" s="8">
        <f ca="1">Allocators!G529</f>
        <v>2.4806690076107577E-5</v>
      </c>
      <c r="F273" s="8">
        <f ca="1">Allocators!H529</f>
        <v>1.5204375870683082E-2</v>
      </c>
      <c r="G273" s="8">
        <f ca="1">Allocators!I529</f>
        <v>0</v>
      </c>
      <c r="H273" s="8">
        <f ca="1">Allocators!J529</f>
        <v>0</v>
      </c>
      <c r="I273" s="8">
        <f ca="1">Allocators!K529</f>
        <v>7.6616762912640104E-3</v>
      </c>
      <c r="J273" s="8">
        <f ca="1">Allocators!L529</f>
        <v>0</v>
      </c>
      <c r="K273" s="8">
        <f ca="1">Allocators!M529</f>
        <v>0</v>
      </c>
      <c r="L273" s="8">
        <f ca="1">Allocators!N529</f>
        <v>0</v>
      </c>
      <c r="M273" s="8">
        <f ca="1">Allocators!O529</f>
        <v>2.9121074873368662E-4</v>
      </c>
      <c r="N273" s="8">
        <f ca="1">Allocators!P529</f>
        <v>2.3125286228905987E-134</v>
      </c>
      <c r="O273" s="8">
        <f ca="1">Allocators!Q529</f>
        <v>-8.3775376863256972E-93</v>
      </c>
      <c r="P273" s="8">
        <f ca="1">Allocators!R529</f>
        <v>0</v>
      </c>
      <c r="Q273" s="8">
        <f ca="1">Allocators!S529</f>
        <v>2.1979048063564166E-3</v>
      </c>
      <c r="R273" s="8">
        <f ca="1">Allocators!T529</f>
        <v>0</v>
      </c>
      <c r="S273" s="8">
        <f ca="1">Allocators!U529</f>
        <v>2.6017314673304813E-5</v>
      </c>
      <c r="T273" s="8">
        <f ca="1">Allocators!V529</f>
        <v>7.96150958448498E-4</v>
      </c>
      <c r="U273" s="8">
        <f ca="1">Allocators!W529</f>
        <v>1.6606762433397392E-4</v>
      </c>
    </row>
    <row r="274" spans="1:21">
      <c r="A274" s="12" t="str">
        <f>CONCATENATE(Allocators!A530," ",Allocators!B530)</f>
        <v>RATEBASE ENERGY</v>
      </c>
      <c r="B274" s="8">
        <f ca="1">Allocators!D530</f>
        <v>2.2672662485413577E-2</v>
      </c>
      <c r="C274" s="8">
        <f ca="1">Allocators!E530</f>
        <v>9.2558823322553309E-3</v>
      </c>
      <c r="D274" s="8">
        <f ca="1">Allocators!F530</f>
        <v>1.9976893021531693E-6</v>
      </c>
      <c r="E274" s="8">
        <f ca="1">Allocators!G530</f>
        <v>5.8387852199588182E-6</v>
      </c>
      <c r="F274" s="8">
        <f ca="1">Allocators!H530</f>
        <v>2.6391815751418599E-3</v>
      </c>
      <c r="G274" s="8">
        <f ca="1">Allocators!I530</f>
        <v>3.5307283287551131E-5</v>
      </c>
      <c r="H274" s="8">
        <f ca="1">Allocators!J530</f>
        <v>5.1110801265906617E-6</v>
      </c>
      <c r="I274" s="8">
        <f ca="1">Allocators!K530</f>
        <v>1.6922144664409593E-3</v>
      </c>
      <c r="J274" s="8">
        <f ca="1">Allocators!L530</f>
        <v>2.7754610071622978E-4</v>
      </c>
      <c r="K274" s="8">
        <f ca="1">Allocators!M530</f>
        <v>5.8090955435026351E-5</v>
      </c>
      <c r="L274" s="8">
        <f ca="1">Allocators!N530</f>
        <v>2.4733626139422713E-6</v>
      </c>
      <c r="M274" s="8">
        <f ca="1">Allocators!O530</f>
        <v>9.1518543058719982E-5</v>
      </c>
      <c r="N274" s="8">
        <f ca="1">Allocators!P530</f>
        <v>1.2883879690143121E-3</v>
      </c>
      <c r="O274" s="8">
        <f ca="1">Allocators!Q530</f>
        <v>5.5796903957613386E-3</v>
      </c>
      <c r="P274" s="8">
        <f ca="1">Allocators!R530</f>
        <v>1.020979694281622E-3</v>
      </c>
      <c r="Q274" s="8">
        <f ca="1">Allocators!S530</f>
        <v>4.7168756547790515E-4</v>
      </c>
      <c r="R274" s="8">
        <f ca="1">Allocators!T530</f>
        <v>9.5524965335309487E-6</v>
      </c>
      <c r="S274" s="8">
        <f ca="1">Allocators!U530</f>
        <v>8.4984528332284418E-6</v>
      </c>
      <c r="T274" s="8">
        <f ca="1">Allocators!V530</f>
        <v>1.8937477454880616E-4</v>
      </c>
      <c r="U274" s="8">
        <f ca="1">Allocators!W530</f>
        <v>3.9328963364503954E-5</v>
      </c>
    </row>
    <row r="275" spans="1:21">
      <c r="A275" s="12" t="str">
        <f>CONCATENATE(Allocators!A531," ",Allocators!B531)</f>
        <v>RATEBASE CUSTOMER</v>
      </c>
      <c r="B275" s="8">
        <f ca="1">Allocators!D531</f>
        <v>4.8758004566741675E-2</v>
      </c>
      <c r="C275" s="8">
        <f ca="1">Allocators!E531</f>
        <v>2.4352154621719121E-2</v>
      </c>
      <c r="D275" s="8">
        <f ca="1">Allocators!F531</f>
        <v>5.0929551707852309E-6</v>
      </c>
      <c r="E275" s="8">
        <f ca="1">Allocators!G531</f>
        <v>3.1291869144614295E-6</v>
      </c>
      <c r="F275" s="8">
        <f ca="1">Allocators!H531</f>
        <v>7.6914043695319022E-3</v>
      </c>
      <c r="G275" s="8">
        <f ca="1">Allocators!I531</f>
        <v>4.2338390859519707E-4</v>
      </c>
      <c r="H275" s="8">
        <f ca="1">Allocators!J531</f>
        <v>2.508432839914166E-5</v>
      </c>
      <c r="I275" s="8">
        <f ca="1">Allocators!K531</f>
        <v>5.996757612537299E-4</v>
      </c>
      <c r="J275" s="8">
        <f ca="1">Allocators!L531</f>
        <v>1.6879270287138972E-4</v>
      </c>
      <c r="K275" s="8">
        <f ca="1">Allocators!M531</f>
        <v>1.9486754695605111E-4</v>
      </c>
      <c r="L275" s="8">
        <f ca="1">Allocators!N531</f>
        <v>2.5738811715003952E-5</v>
      </c>
      <c r="M275" s="8">
        <f ca="1">Allocators!O531</f>
        <v>4.0416766692158568E-6</v>
      </c>
      <c r="N275" s="8">
        <f ca="1">Allocators!P531</f>
        <v>1.2095613011755672E-4</v>
      </c>
      <c r="O275" s="8">
        <f ca="1">Allocators!Q531</f>
        <v>3.4393660469743929E-4</v>
      </c>
      <c r="P275" s="8">
        <f ca="1">Allocators!R531</f>
        <v>1.0162424355842248E-4</v>
      </c>
      <c r="Q275" s="8">
        <f ca="1">Allocators!S531</f>
        <v>1.2309277584349857E-4</v>
      </c>
      <c r="R275" s="8">
        <f ca="1">Allocators!T531</f>
        <v>2.3045528323238249E-6</v>
      </c>
      <c r="S275" s="8">
        <f ca="1">Allocators!U531</f>
        <v>1.1903044467254837E-5</v>
      </c>
      <c r="T275" s="8">
        <f ca="1">Allocators!V531</f>
        <v>1.281148513228636E-2</v>
      </c>
      <c r="U275" s="8">
        <f ca="1">Allocators!W531</f>
        <v>1.7493362131428215E-3</v>
      </c>
    </row>
    <row r="276" spans="1:21">
      <c r="A276" s="12" t="str">
        <f>CONCATENATE(Allocators!A532," ",Allocators!B532)</f>
        <v>RATEBASE TOTAL</v>
      </c>
      <c r="B276" s="8">
        <f ca="1">Allocators!D532</f>
        <v>1.0000000000000002</v>
      </c>
      <c r="C276" s="8">
        <f ca="1">Allocators!E532</f>
        <v>0.56218255176839016</v>
      </c>
      <c r="D276" s="8">
        <f ca="1">Allocators!F532</f>
        <v>1.2083877568308028E-4</v>
      </c>
      <c r="E276" s="8">
        <f ca="1">Allocators!G532</f>
        <v>2.0285120845170337E-4</v>
      </c>
      <c r="F276" s="8">
        <f ca="1">Allocators!H532</f>
        <v>0.13168448217440248</v>
      </c>
      <c r="G276" s="8">
        <f ca="1">Allocators!I532</f>
        <v>1.7495981455420005E-3</v>
      </c>
      <c r="H276" s="8">
        <f ca="1">Allocators!J532</f>
        <v>7.6736952712865377E-5</v>
      </c>
      <c r="I276" s="8">
        <f ca="1">Allocators!K532</f>
        <v>7.3065692898020326E-2</v>
      </c>
      <c r="J276" s="8">
        <f ca="1">Allocators!L532</f>
        <v>1.1485021384852741E-2</v>
      </c>
      <c r="K276" s="8">
        <f ca="1">Allocators!M532</f>
        <v>1.8253578125127805E-3</v>
      </c>
      <c r="L276" s="8">
        <f ca="1">Allocators!N532</f>
        <v>8.4875539683354134E-5</v>
      </c>
      <c r="M276" s="8">
        <f ca="1">Allocators!O532</f>
        <v>3.3747459021890532E-3</v>
      </c>
      <c r="N276" s="8">
        <f ca="1">Allocators!P532</f>
        <v>4.0829524741915688E-2</v>
      </c>
      <c r="O276" s="8">
        <f ca="1">Allocators!Q532</f>
        <v>0.11671259852436694</v>
      </c>
      <c r="P276" s="8">
        <f ca="1">Allocators!R532</f>
        <v>1.9052770242818245E-2</v>
      </c>
      <c r="Q276" s="8">
        <f ca="1">Allocators!S532</f>
        <v>2.0366938747656271E-2</v>
      </c>
      <c r="R276" s="8">
        <f ca="1">Allocators!T532</f>
        <v>3.6393847921019194E-4</v>
      </c>
      <c r="S276" s="8">
        <f ca="1">Allocators!U532</f>
        <v>2.7856382620431683E-4</v>
      </c>
      <c r="T276" s="8">
        <f ca="1">Allocators!V532</f>
        <v>1.445284208599882E-2</v>
      </c>
      <c r="U276" s="8">
        <f ca="1">Allocators!W532</f>
        <v>2.0900707893892882E-3</v>
      </c>
    </row>
    <row r="277" spans="1:21"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</row>
    <row r="278" spans="1:21">
      <c r="A278" s="12" t="str">
        <f>CONCATENATE(Allocators!A440," ",Allocators!B440)</f>
        <v>RB_GUP_CWIP PRODUCTION</v>
      </c>
      <c r="B278" s="8">
        <f ca="1">Allocators!D440</f>
        <v>0.14028781623969858</v>
      </c>
      <c r="C278" s="8">
        <f ca="1">Allocators!E440</f>
        <v>7.2145945548465026E-2</v>
      </c>
      <c r="D278" s="8">
        <f ca="1">Allocators!F440</f>
        <v>1.6140284772106528E-5</v>
      </c>
      <c r="E278" s="8">
        <f ca="1">Allocators!G440</f>
        <v>2.8260487782871014E-5</v>
      </c>
      <c r="F278" s="8">
        <f ca="1">Allocators!H440</f>
        <v>1.6814873257650971E-2</v>
      </c>
      <c r="G278" s="8">
        <f ca="1">Allocators!I440</f>
        <v>2.3397874737468823E-4</v>
      </c>
      <c r="H278" s="8">
        <f ca="1">Allocators!J440</f>
        <v>3.2587087573916982E-5</v>
      </c>
      <c r="I278" s="8">
        <f ca="1">Allocators!K440</f>
        <v>1.000136400954516E-2</v>
      </c>
      <c r="J278" s="8">
        <f ca="1">Allocators!L440</f>
        <v>1.7948345703308404E-3</v>
      </c>
      <c r="K278" s="8">
        <f ca="1">Allocators!M440</f>
        <v>3.639741349082542E-4</v>
      </c>
      <c r="L278" s="8">
        <f ca="1">Allocators!N440</f>
        <v>1.382175317604067E-5</v>
      </c>
      <c r="M278" s="8">
        <f ca="1">Allocators!O440</f>
        <v>4.7434309317034092E-4</v>
      </c>
      <c r="N278" s="8">
        <f ca="1">Allocators!P440</f>
        <v>6.4039056670335895E-3</v>
      </c>
      <c r="O278" s="8">
        <f ca="1">Allocators!Q440</f>
        <v>2.4492368457603712E-2</v>
      </c>
      <c r="P278" s="8">
        <f ca="1">Allocators!R440</f>
        <v>4.4370197052241937E-3</v>
      </c>
      <c r="Q278" s="8">
        <f ca="1">Allocators!S440</f>
        <v>2.7490666074251728E-3</v>
      </c>
      <c r="R278" s="8">
        <f ca="1">Allocators!T440</f>
        <v>5.4905911212672201E-5</v>
      </c>
      <c r="S278" s="8">
        <f ca="1">Allocators!U440</f>
        <v>3.6264636001632744E-5</v>
      </c>
      <c r="T278" s="8">
        <f ca="1">Allocators!V440</f>
        <v>1.6110816085015248E-4</v>
      </c>
      <c r="U278" s="8">
        <f ca="1">Allocators!W440</f>
        <v>3.3054119597302851E-5</v>
      </c>
    </row>
    <row r="279" spans="1:21">
      <c r="A279" s="12" t="str">
        <f>CONCATENATE(Allocators!A441," ",Allocators!B441)</f>
        <v>RB_GUP_CWIP BULKTRAN</v>
      </c>
      <c r="B279" s="8">
        <f ca="1">Allocators!D441</f>
        <v>0.43497829990066894</v>
      </c>
      <c r="C279" s="8">
        <f ca="1">Allocators!E441</f>
        <v>0.22369669427156641</v>
      </c>
      <c r="D279" s="8">
        <f ca="1">Allocators!F441</f>
        <v>5.0044785201359835E-5</v>
      </c>
      <c r="E279" s="8">
        <f ca="1">Allocators!G441</f>
        <v>8.7624850536936901E-5</v>
      </c>
      <c r="F279" s="8">
        <f ca="1">Allocators!H441</f>
        <v>5.2136423380924349E-2</v>
      </c>
      <c r="G279" s="8">
        <f ca="1">Allocators!I441</f>
        <v>7.2547766779713799E-4</v>
      </c>
      <c r="H279" s="8">
        <f ca="1">Allocators!J441</f>
        <v>1.0103996435012918E-4</v>
      </c>
      <c r="I279" s="8">
        <f ca="1">Allocators!K441</f>
        <v>3.1010364479026102E-2</v>
      </c>
      <c r="J279" s="8">
        <f ca="1">Allocators!L441</f>
        <v>5.5650883371903929E-3</v>
      </c>
      <c r="K279" s="8">
        <f ca="1">Allocators!M441</f>
        <v>1.1285431240849807E-3</v>
      </c>
      <c r="L279" s="8">
        <f ca="1">Allocators!N441</f>
        <v>4.2855914785132405E-5</v>
      </c>
      <c r="M279" s="8">
        <f ca="1">Allocators!O441</f>
        <v>1.4707546083996459E-3</v>
      </c>
      <c r="N279" s="8">
        <f ca="1">Allocators!P441</f>
        <v>1.9856036500069719E-2</v>
      </c>
      <c r="O279" s="8">
        <f ca="1">Allocators!Q441</f>
        <v>7.5941368807296808E-2</v>
      </c>
      <c r="P279" s="8">
        <f ca="1">Allocators!R441</f>
        <v>1.3757483292109541E-2</v>
      </c>
      <c r="Q279" s="8">
        <f ca="1">Allocators!S441</f>
        <v>8.5237930938233415E-3</v>
      </c>
      <c r="R279" s="8">
        <f ca="1">Allocators!T441</f>
        <v>1.7024201070304251E-4</v>
      </c>
      <c r="S279" s="8">
        <f ca="1">Allocators!U441</f>
        <v>1.124426207301885E-4</v>
      </c>
      <c r="T279" s="8">
        <f ca="1">Allocators!V441</f>
        <v>4.9953414191710843E-4</v>
      </c>
      <c r="U279" s="8">
        <f ca="1">Allocators!W441</f>
        <v>1.024880501567002E-4</v>
      </c>
    </row>
    <row r="280" spans="1:21">
      <c r="A280" s="12" t="str">
        <f>CONCATENATE(Allocators!A442," ",Allocators!B442)</f>
        <v>RB_GUP_CWIP SUBTRAN</v>
      </c>
      <c r="B280" s="8">
        <f ca="1">Allocators!D442</f>
        <v>0.12043532221743777</v>
      </c>
      <c r="C280" s="8">
        <f ca="1">Allocators!E442</f>
        <v>6.1526813994871088E-2</v>
      </c>
      <c r="D280" s="8">
        <f ca="1">Allocators!F442</f>
        <v>1.0018708521221942E-5</v>
      </c>
      <c r="E280" s="8">
        <f ca="1">Allocators!G442</f>
        <v>1.8646536780355391E-5</v>
      </c>
      <c r="F280" s="8">
        <f ca="1">Allocators!H442</f>
        <v>1.4418892744465931E-2</v>
      </c>
      <c r="G280" s="8">
        <f ca="1">Allocators!I442</f>
        <v>2.0151547206858481E-4</v>
      </c>
      <c r="H280" s="8">
        <f ca="1">Allocators!J442</f>
        <v>3.6473364152825794E-5</v>
      </c>
      <c r="I280" s="8">
        <f ca="1">Allocators!K442</f>
        <v>8.3245096292197274E-3</v>
      </c>
      <c r="J280" s="8">
        <f ca="1">Allocators!L442</f>
        <v>1.498076722483462E-3</v>
      </c>
      <c r="K280" s="8">
        <f ca="1">Allocators!M442</f>
        <v>3.9323358947890974E-4</v>
      </c>
      <c r="L280" s="8">
        <f ca="1">Allocators!N442</f>
        <v>0</v>
      </c>
      <c r="M280" s="8">
        <f ca="1">Allocators!O442</f>
        <v>3.7577378248228484E-4</v>
      </c>
      <c r="N280" s="8">
        <f ca="1">Allocators!P442</f>
        <v>5.2724705483904637E-3</v>
      </c>
      <c r="O280" s="8">
        <f ca="1">Allocators!Q442</f>
        <v>2.5997346919307805E-2</v>
      </c>
      <c r="P280" s="8">
        <f ca="1">Allocators!R442</f>
        <v>0</v>
      </c>
      <c r="Q280" s="8">
        <f ca="1">Allocators!S442</f>
        <v>2.2852784288936892E-3</v>
      </c>
      <c r="R280" s="8">
        <f ca="1">Allocators!T442</f>
        <v>4.5885001912793246E-5</v>
      </c>
      <c r="S280" s="8">
        <f ca="1">Allocators!U442</f>
        <v>3.0386774408655312E-5</v>
      </c>
      <c r="T280" s="8">
        <f ca="1">Allocators!V442</f>
        <v>0</v>
      </c>
      <c r="U280" s="8">
        <f ca="1">Allocators!W442</f>
        <v>0</v>
      </c>
    </row>
    <row r="281" spans="1:21">
      <c r="A281" s="12" t="str">
        <f>CONCATENATE(Allocators!A443," ",Allocators!B443)</f>
        <v>RB_GUP_CWIP DISTPRI</v>
      </c>
      <c r="B281" s="8">
        <f ca="1">Allocators!D443</f>
        <v>0.15718938849632927</v>
      </c>
      <c r="C281" s="8">
        <f ca="1">Allocators!E443</f>
        <v>0.10291182433241283</v>
      </c>
      <c r="D281" s="8">
        <f ca="1">Allocators!F443</f>
        <v>1.6898270792301299E-5</v>
      </c>
      <c r="E281" s="8">
        <f ca="1">Allocators!G443</f>
        <v>3.1266641239664112E-5</v>
      </c>
      <c r="F281" s="8">
        <f ca="1">Allocators!H443</f>
        <v>2.4078635267021392E-2</v>
      </c>
      <c r="G281" s="8">
        <f ca="1">Allocators!I443</f>
        <v>3.3647325423920803E-4</v>
      </c>
      <c r="H281" s="8">
        <f ca="1">Allocators!J443</f>
        <v>0</v>
      </c>
      <c r="I281" s="8">
        <f ca="1">Allocators!K443</f>
        <v>1.3963699470533022E-2</v>
      </c>
      <c r="J281" s="8">
        <f ca="1">Allocators!L443</f>
        <v>2.5126890780872452E-3</v>
      </c>
      <c r="K281" s="8">
        <f ca="1">Allocators!M443</f>
        <v>0</v>
      </c>
      <c r="L281" s="8">
        <f ca="1">Allocators!N443</f>
        <v>0</v>
      </c>
      <c r="M281" s="8">
        <f ca="1">Allocators!O443</f>
        <v>6.323250399892582E-4</v>
      </c>
      <c r="N281" s="8">
        <f ca="1">Allocators!P443</f>
        <v>8.7437039065803475E-3</v>
      </c>
      <c r="O281" s="8">
        <f ca="1">Allocators!Q443</f>
        <v>0</v>
      </c>
      <c r="P281" s="8">
        <f ca="1">Allocators!R443</f>
        <v>0</v>
      </c>
      <c r="Q281" s="8">
        <f ca="1">Allocators!S443</f>
        <v>3.8343815906419433E-3</v>
      </c>
      <c r="R281" s="8">
        <f ca="1">Allocators!T443</f>
        <v>7.6962085380952118E-5</v>
      </c>
      <c r="S281" s="8">
        <f ca="1">Allocators!U443</f>
        <v>5.0529559411127579E-5</v>
      </c>
      <c r="T281" s="8">
        <f ca="1">Allocators!V443</f>
        <v>0</v>
      </c>
      <c r="U281" s="8">
        <f ca="1">Allocators!W443</f>
        <v>0</v>
      </c>
    </row>
    <row r="282" spans="1:21">
      <c r="A282" s="12" t="str">
        <f>CONCATENATE(Allocators!A444," ",Allocators!B444)</f>
        <v>RB_GUP_CWIP DISTSEC</v>
      </c>
      <c r="B282" s="8">
        <f ca="1">Allocators!D444</f>
        <v>7.3675050361269714E-2</v>
      </c>
      <c r="C282" s="8">
        <f ca="1">Allocators!E444</f>
        <v>5.4661079240291649E-2</v>
      </c>
      <c r="D282" s="8">
        <f ca="1">Allocators!F444</f>
        <v>1.3550199806206816E-5</v>
      </c>
      <c r="E282" s="8">
        <f ca="1">Allocators!G444</f>
        <v>1.755124305607104E-5</v>
      </c>
      <c r="F282" s="8">
        <f ca="1">Allocators!H444</f>
        <v>1.1017859512502757E-2</v>
      </c>
      <c r="G282" s="8">
        <f ca="1">Allocators!I444</f>
        <v>0</v>
      </c>
      <c r="H282" s="8">
        <f ca="1">Allocators!J444</f>
        <v>0</v>
      </c>
      <c r="I282" s="8">
        <f ca="1">Allocators!K444</f>
        <v>5.5000474402366823E-3</v>
      </c>
      <c r="J282" s="8">
        <f ca="1">Allocators!L444</f>
        <v>0</v>
      </c>
      <c r="K282" s="8">
        <f ca="1">Allocators!M444</f>
        <v>0</v>
      </c>
      <c r="L282" s="8">
        <f ca="1">Allocators!N444</f>
        <v>0</v>
      </c>
      <c r="M282" s="8">
        <f ca="1">Allocators!O444</f>
        <v>2.0597370650300993E-4</v>
      </c>
      <c r="N282" s="8">
        <f ca="1">Allocators!P444</f>
        <v>0</v>
      </c>
      <c r="O282" s="8">
        <f ca="1">Allocators!Q444</f>
        <v>0</v>
      </c>
      <c r="P282" s="8">
        <f ca="1">Allocators!R444</f>
        <v>0</v>
      </c>
      <c r="Q282" s="8">
        <f ca="1">Allocators!S444</f>
        <v>1.5566192131705068E-3</v>
      </c>
      <c r="R282" s="8">
        <f ca="1">Allocators!T444</f>
        <v>0</v>
      </c>
      <c r="S282" s="8">
        <f ca="1">Allocators!U444</f>
        <v>1.8404798949375403E-5</v>
      </c>
      <c r="T282" s="8">
        <f ca="1">Allocators!V444</f>
        <v>5.6649437693744183E-4</v>
      </c>
      <c r="U282" s="8">
        <f ca="1">Allocators!W444</f>
        <v>1.1747062981601344E-4</v>
      </c>
    </row>
    <row r="283" spans="1:21">
      <c r="A283" s="12" t="str">
        <f>CONCATENATE(Allocators!A445," ",Allocators!B445)</f>
        <v>RB_GUP_CWIP ENERGY</v>
      </c>
      <c r="B283" s="8">
        <f ca="1">Allocators!D445</f>
        <v>2.7255931661881637E-2</v>
      </c>
      <c r="C283" s="8">
        <f ca="1">Allocators!E445</f>
        <v>1.0663163780590188E-2</v>
      </c>
      <c r="D283" s="8">
        <f ca="1">Allocators!F445</f>
        <v>1.7063979403091903E-6</v>
      </c>
      <c r="E283" s="8">
        <f ca="1">Allocators!G445</f>
        <v>4.9202287899075061E-6</v>
      </c>
      <c r="F283" s="8">
        <f ca="1">Allocators!H445</f>
        <v>3.0747636293204255E-3</v>
      </c>
      <c r="G283" s="8">
        <f ca="1">Allocators!I445</f>
        <v>4.2883803156940181E-5</v>
      </c>
      <c r="H283" s="8">
        <f ca="1">Allocators!J445</f>
        <v>5.9951193368304737E-6</v>
      </c>
      <c r="I283" s="8">
        <f ca="1">Allocators!K445</f>
        <v>1.993392588719496E-3</v>
      </c>
      <c r="J283" s="8">
        <f ca="1">Allocators!L445</f>
        <v>3.5601671100323368E-4</v>
      </c>
      <c r="K283" s="8">
        <f ca="1">Allocators!M445</f>
        <v>7.2498040240819448E-5</v>
      </c>
      <c r="L283" s="8">
        <f ca="1">Allocators!N445</f>
        <v>2.7382755154157927E-6</v>
      </c>
      <c r="M283" s="8">
        <f ca="1">Allocators!O445</f>
        <v>1.0454586631449828E-4</v>
      </c>
      <c r="N283" s="8">
        <f ca="1">Allocators!P445</f>
        <v>1.6528900242330723E-3</v>
      </c>
      <c r="O283" s="8">
        <f ca="1">Allocators!Q445</f>
        <v>7.1088109775543718E-3</v>
      </c>
      <c r="P283" s="8">
        <f ca="1">Allocators!R445</f>
        <v>1.3372415945676894E-3</v>
      </c>
      <c r="Q283" s="8">
        <f ca="1">Allocators!S445</f>
        <v>5.4836171740071482E-4</v>
      </c>
      <c r="R283" s="8">
        <f ca="1">Allocators!T445</f>
        <v>1.1002768474190592E-5</v>
      </c>
      <c r="S283" s="8">
        <f ca="1">Allocators!U445</f>
        <v>9.8145166606357504E-6</v>
      </c>
      <c r="T283" s="8">
        <f ca="1">Allocators!V445</f>
        <v>2.1984181191439143E-4</v>
      </c>
      <c r="U283" s="8">
        <f ca="1">Allocators!W445</f>
        <v>4.5343810148529225E-5</v>
      </c>
    </row>
    <row r="284" spans="1:21">
      <c r="A284" s="12" t="str">
        <f>CONCATENATE(Allocators!A446," ",Allocators!B446)</f>
        <v>RB_GUP_CWIP CUSTOMER</v>
      </c>
      <c r="B284" s="8">
        <f ca="1">Allocators!D446</f>
        <v>4.6178191122713978E-2</v>
      </c>
      <c r="C284" s="8">
        <f ca="1">Allocators!E446</f>
        <v>2.7081219956527396E-2</v>
      </c>
      <c r="D284" s="8">
        <f ca="1">Allocators!F446</f>
        <v>5.4650711705562048E-6</v>
      </c>
      <c r="E284" s="8">
        <f ca="1">Allocators!G446</f>
        <v>2.3350799693332761E-6</v>
      </c>
      <c r="F284" s="8">
        <f ca="1">Allocators!H446</f>
        <v>7.2650453377210824E-3</v>
      </c>
      <c r="G284" s="8">
        <f ca="1">Allocators!I446</f>
        <v>3.7274980727132256E-4</v>
      </c>
      <c r="H284" s="8">
        <f ca="1">Allocators!J446</f>
        <v>6.2268384913179096E-5</v>
      </c>
      <c r="I284" s="8">
        <f ca="1">Allocators!K446</f>
        <v>4.779336095343723E-4</v>
      </c>
      <c r="J284" s="8">
        <f ca="1">Allocators!L446</f>
        <v>1.3369668420648803E-4</v>
      </c>
      <c r="K284" s="8">
        <f ca="1">Allocators!M446</f>
        <v>1.5299356671998773E-4</v>
      </c>
      <c r="L284" s="8">
        <f ca="1">Allocators!N446</f>
        <v>1.9081993747639976E-5</v>
      </c>
      <c r="M284" s="8">
        <f ca="1">Allocators!O446</f>
        <v>3.2643669993928957E-6</v>
      </c>
      <c r="N284" s="8">
        <f ca="1">Allocators!P446</f>
        <v>9.5300416331313729E-5</v>
      </c>
      <c r="O284" s="8">
        <f ca="1">Allocators!Q446</f>
        <v>2.5714218945524508E-4</v>
      </c>
      <c r="P284" s="8">
        <f ca="1">Allocators!R446</f>
        <v>7.6343422037737884E-5</v>
      </c>
      <c r="Q284" s="8">
        <f ca="1">Allocators!S446</f>
        <v>9.8616766351320936E-5</v>
      </c>
      <c r="R284" s="8">
        <f ca="1">Allocators!T446</f>
        <v>1.7646859968124463E-6</v>
      </c>
      <c r="S284" s="8">
        <f ca="1">Allocators!U446</f>
        <v>9.208449348204293E-6</v>
      </c>
      <c r="T284" s="8">
        <f ca="1">Allocators!V446</f>
        <v>8.8243152482609336E-3</v>
      </c>
      <c r="U284" s="8">
        <f ca="1">Allocators!W446</f>
        <v>1.2394460861516806E-3</v>
      </c>
    </row>
    <row r="285" spans="1:21">
      <c r="A285" s="12" t="str">
        <f>CONCATENATE(Allocators!A447," ",Allocators!B447)</f>
        <v>RB_GUP_CWIP TOTAL</v>
      </c>
      <c r="B285" s="8">
        <f ca="1">Allocators!D447</f>
        <v>0.99999999999999978</v>
      </c>
      <c r="C285" s="8">
        <f ca="1">Allocators!E447</f>
        <v>0.55268674112472449</v>
      </c>
      <c r="D285" s="8">
        <f ca="1">Allocators!F447</f>
        <v>1.1382371820406181E-4</v>
      </c>
      <c r="E285" s="8">
        <f ca="1">Allocators!G447</f>
        <v>1.9060506815513924E-4</v>
      </c>
      <c r="F285" s="8">
        <f ca="1">Allocators!H447</f>
        <v>0.1288064931296069</v>
      </c>
      <c r="G285" s="8">
        <f ca="1">Allocators!I447</f>
        <v>1.9130787519078816E-3</v>
      </c>
      <c r="H285" s="8">
        <f ca="1">Allocators!J447</f>
        <v>2.383639203268815E-4</v>
      </c>
      <c r="I285" s="8">
        <f ca="1">Allocators!K447</f>
        <v>7.1271311226814571E-2</v>
      </c>
      <c r="J285" s="8">
        <f ca="1">Allocators!L447</f>
        <v>1.1860402103301663E-2</v>
      </c>
      <c r="K285" s="8">
        <f ca="1">Allocators!M447</f>
        <v>2.1112424554329519E-3</v>
      </c>
      <c r="L285" s="8">
        <f ca="1">Allocators!N447</f>
        <v>7.8497937224228839E-5</v>
      </c>
      <c r="M285" s="8">
        <f ca="1">Allocators!O447</f>
        <v>3.2669804638584309E-3</v>
      </c>
      <c r="N285" s="8">
        <f ca="1">Allocators!P447</f>
        <v>4.2024307062638502E-2</v>
      </c>
      <c r="O285" s="8">
        <f ca="1">Allocators!Q447</f>
        <v>0.13379703735121792</v>
      </c>
      <c r="P285" s="8">
        <f ca="1">Allocators!R447</f>
        <v>1.9608088013939162E-2</v>
      </c>
      <c r="Q285" s="8">
        <f ca="1">Allocators!S447</f>
        <v>1.9596117417706692E-2</v>
      </c>
      <c r="R285" s="8">
        <f ca="1">Allocators!T447</f>
        <v>3.607624636804631E-4</v>
      </c>
      <c r="S285" s="8">
        <f ca="1">Allocators!U447</f>
        <v>2.6705135550981958E-4</v>
      </c>
      <c r="T285" s="8">
        <f ca="1">Allocators!V447</f>
        <v>1.0271293739880028E-2</v>
      </c>
      <c r="U285" s="8">
        <f ca="1">Allocators!W447</f>
        <v>1.5378026958702262E-3</v>
      </c>
    </row>
    <row r="286" spans="1:21"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</row>
    <row r="287" spans="1:21">
      <c r="A287" s="12" t="str">
        <f>CONCATENATE(Allocators!A334," ",Allocators!B334)</f>
        <v>RB_GUP_EPIS_D PRODUCTION</v>
      </c>
      <c r="B287" s="8">
        <f>Allocators!D334</f>
        <v>0</v>
      </c>
      <c r="C287" s="8">
        <f>Allocators!E334</f>
        <v>0</v>
      </c>
      <c r="D287" s="8">
        <f>Allocators!F334</f>
        <v>0</v>
      </c>
      <c r="E287" s="8">
        <f>Allocators!G334</f>
        <v>0</v>
      </c>
      <c r="F287" s="8">
        <f>Allocators!H334</f>
        <v>0</v>
      </c>
      <c r="G287" s="8">
        <f>Allocators!I334</f>
        <v>0</v>
      </c>
      <c r="H287" s="8">
        <f>Allocators!J334</f>
        <v>0</v>
      </c>
      <c r="I287" s="8">
        <f>Allocators!K334</f>
        <v>0</v>
      </c>
      <c r="J287" s="8">
        <f>Allocators!L334</f>
        <v>0</v>
      </c>
      <c r="K287" s="8">
        <f>Allocators!M334</f>
        <v>0</v>
      </c>
      <c r="L287" s="8">
        <f>Allocators!N334</f>
        <v>0</v>
      </c>
      <c r="M287" s="8">
        <f>Allocators!O334</f>
        <v>0</v>
      </c>
      <c r="N287" s="8">
        <f>Allocators!P334</f>
        <v>0</v>
      </c>
      <c r="O287" s="8">
        <f>Allocators!Q334</f>
        <v>0</v>
      </c>
      <c r="P287" s="8">
        <f>Allocators!R334</f>
        <v>0</v>
      </c>
      <c r="Q287" s="8">
        <f>Allocators!S334</f>
        <v>0</v>
      </c>
      <c r="R287" s="8">
        <f>Allocators!T334</f>
        <v>0</v>
      </c>
      <c r="S287" s="8">
        <f>Allocators!U334</f>
        <v>0</v>
      </c>
      <c r="T287" s="8">
        <f>Allocators!V334</f>
        <v>0</v>
      </c>
      <c r="U287" s="8">
        <f>Allocators!W334</f>
        <v>0</v>
      </c>
    </row>
    <row r="288" spans="1:21">
      <c r="A288" s="12" t="str">
        <f>CONCATENATE(Allocators!A335," ",Allocators!B335)</f>
        <v>RB_GUP_EPIS_D BULKTRAN</v>
      </c>
      <c r="B288" s="8">
        <f>Allocators!D335</f>
        <v>0</v>
      </c>
      <c r="C288" s="8">
        <f>Allocators!E335</f>
        <v>0</v>
      </c>
      <c r="D288" s="8">
        <f>Allocators!F335</f>
        <v>0</v>
      </c>
      <c r="E288" s="8">
        <f>Allocators!G335</f>
        <v>0</v>
      </c>
      <c r="F288" s="8">
        <f>Allocators!H335</f>
        <v>0</v>
      </c>
      <c r="G288" s="8">
        <f>Allocators!I335</f>
        <v>0</v>
      </c>
      <c r="H288" s="8">
        <f>Allocators!J335</f>
        <v>0</v>
      </c>
      <c r="I288" s="8">
        <f>Allocators!K335</f>
        <v>0</v>
      </c>
      <c r="J288" s="8">
        <f>Allocators!L335</f>
        <v>0</v>
      </c>
      <c r="K288" s="8">
        <f>Allocators!M335</f>
        <v>0</v>
      </c>
      <c r="L288" s="8">
        <f>Allocators!N335</f>
        <v>0</v>
      </c>
      <c r="M288" s="8">
        <f>Allocators!O335</f>
        <v>0</v>
      </c>
      <c r="N288" s="8">
        <f>Allocators!P335</f>
        <v>0</v>
      </c>
      <c r="O288" s="8">
        <f>Allocators!Q335</f>
        <v>0</v>
      </c>
      <c r="P288" s="8">
        <f>Allocators!R335</f>
        <v>0</v>
      </c>
      <c r="Q288" s="8">
        <f>Allocators!S335</f>
        <v>0</v>
      </c>
      <c r="R288" s="8">
        <f>Allocators!T335</f>
        <v>0</v>
      </c>
      <c r="S288" s="8">
        <f>Allocators!U335</f>
        <v>0</v>
      </c>
      <c r="T288" s="8">
        <f>Allocators!V335</f>
        <v>0</v>
      </c>
      <c r="U288" s="8">
        <f>Allocators!W335</f>
        <v>0</v>
      </c>
    </row>
    <row r="289" spans="1:21">
      <c r="A289" s="12" t="str">
        <f>CONCATENATE(Allocators!A336," ",Allocators!B336)</f>
        <v>RB_GUP_EPIS_D SUBTRAN</v>
      </c>
      <c r="B289" s="8">
        <f>Allocators!D336</f>
        <v>0</v>
      </c>
      <c r="C289" s="8">
        <f>Allocators!E336</f>
        <v>0</v>
      </c>
      <c r="D289" s="8">
        <f>Allocators!F336</f>
        <v>0</v>
      </c>
      <c r="E289" s="8">
        <f>Allocators!G336</f>
        <v>0</v>
      </c>
      <c r="F289" s="8">
        <f>Allocators!H336</f>
        <v>0</v>
      </c>
      <c r="G289" s="8">
        <f>Allocators!I336</f>
        <v>0</v>
      </c>
      <c r="H289" s="8">
        <f>Allocators!J336</f>
        <v>0</v>
      </c>
      <c r="I289" s="8">
        <f>Allocators!K336</f>
        <v>0</v>
      </c>
      <c r="J289" s="8">
        <f>Allocators!L336</f>
        <v>0</v>
      </c>
      <c r="K289" s="8">
        <f>Allocators!M336</f>
        <v>0</v>
      </c>
      <c r="L289" s="8">
        <f>Allocators!N336</f>
        <v>0</v>
      </c>
      <c r="M289" s="8">
        <f>Allocators!O336</f>
        <v>0</v>
      </c>
      <c r="N289" s="8">
        <f>Allocators!P336</f>
        <v>0</v>
      </c>
      <c r="O289" s="8">
        <f>Allocators!Q336</f>
        <v>0</v>
      </c>
      <c r="P289" s="8">
        <f>Allocators!R336</f>
        <v>0</v>
      </c>
      <c r="Q289" s="8">
        <f>Allocators!S336</f>
        <v>0</v>
      </c>
      <c r="R289" s="8">
        <f>Allocators!T336</f>
        <v>0</v>
      </c>
      <c r="S289" s="8">
        <f>Allocators!U336</f>
        <v>0</v>
      </c>
      <c r="T289" s="8">
        <f>Allocators!V336</f>
        <v>0</v>
      </c>
      <c r="U289" s="8">
        <f>Allocators!W336</f>
        <v>0</v>
      </c>
    </row>
    <row r="290" spans="1:21">
      <c r="A290" s="12" t="str">
        <f>CONCATENATE(Allocators!A337," ",Allocators!B337)</f>
        <v>RB_GUP_EPIS_D DISTPRI</v>
      </c>
      <c r="B290" s="8">
        <f>Allocators!D337</f>
        <v>0.59071726563173543</v>
      </c>
      <c r="C290" s="8">
        <f>Allocators!E337</f>
        <v>0.38674233707726419</v>
      </c>
      <c r="D290" s="8">
        <f>Allocators!F337</f>
        <v>6.3503652579995553E-5</v>
      </c>
      <c r="E290" s="8">
        <f>Allocators!G337</f>
        <v>1.1749994700828134E-4</v>
      </c>
      <c r="F290" s="8">
        <f>Allocators!H337</f>
        <v>9.0487441430633878E-2</v>
      </c>
      <c r="G290" s="8">
        <f>Allocators!I337</f>
        <v>1.2644655126133925E-3</v>
      </c>
      <c r="H290" s="8">
        <f>Allocators!J337</f>
        <v>0</v>
      </c>
      <c r="I290" s="8">
        <f>Allocators!K337</f>
        <v>5.2475542072162228E-2</v>
      </c>
      <c r="J290" s="8">
        <f>Allocators!L337</f>
        <v>9.4426782608489201E-3</v>
      </c>
      <c r="K290" s="8">
        <f>Allocators!M337</f>
        <v>0</v>
      </c>
      <c r="L290" s="8">
        <f>Allocators!N337</f>
        <v>0</v>
      </c>
      <c r="M290" s="8">
        <f>Allocators!O337</f>
        <v>2.3762756645729624E-3</v>
      </c>
      <c r="N290" s="8">
        <f>Allocators!P337</f>
        <v>3.2858813897028952E-2</v>
      </c>
      <c r="O290" s="8">
        <f>Allocators!Q337</f>
        <v>0</v>
      </c>
      <c r="P290" s="8">
        <f>Allocators!R337</f>
        <v>0</v>
      </c>
      <c r="Q290" s="8">
        <f>Allocators!S337</f>
        <v>1.4409594886015901E-2</v>
      </c>
      <c r="R290" s="8">
        <f>Allocators!T337</f>
        <v>2.8922329343251978E-4</v>
      </c>
      <c r="S290" s="8">
        <f>Allocators!U337</f>
        <v>1.8988993757434615E-4</v>
      </c>
      <c r="T290" s="8">
        <f>Allocators!V337</f>
        <v>0</v>
      </c>
      <c r="U290" s="8">
        <f>Allocators!W337</f>
        <v>0</v>
      </c>
    </row>
    <row r="291" spans="1:21">
      <c r="A291" s="12" t="str">
        <f>CONCATENATE(Allocators!A338," ",Allocators!B338)</f>
        <v>RB_GUP_EPIS_D DISTSEC</v>
      </c>
      <c r="B291" s="8">
        <f>Allocators!D338</f>
        <v>0.28455781816994857</v>
      </c>
      <c r="C291" s="8">
        <f>Allocators!E338</f>
        <v>0.21111946813963467</v>
      </c>
      <c r="D291" s="8">
        <f>Allocators!F338</f>
        <v>5.2335427987003293E-5</v>
      </c>
      <c r="E291" s="8">
        <f>Allocators!G338</f>
        <v>6.7788802392614505E-5</v>
      </c>
      <c r="F291" s="8">
        <f>Allocators!H338</f>
        <v>4.2554678258203846E-2</v>
      </c>
      <c r="G291" s="8">
        <f>Allocators!I338</f>
        <v>0</v>
      </c>
      <c r="H291" s="8">
        <f>Allocators!J338</f>
        <v>0</v>
      </c>
      <c r="I291" s="8">
        <f>Allocators!K338</f>
        <v>2.1243032637921475E-2</v>
      </c>
      <c r="J291" s="8">
        <f>Allocators!L338</f>
        <v>0</v>
      </c>
      <c r="K291" s="8">
        <f>Allocators!M338</f>
        <v>0</v>
      </c>
      <c r="L291" s="8">
        <f>Allocators!N338</f>
        <v>0</v>
      </c>
      <c r="M291" s="8">
        <f>Allocators!O338</f>
        <v>7.9553971440086502E-4</v>
      </c>
      <c r="N291" s="8">
        <f>Allocators!P338</f>
        <v>0</v>
      </c>
      <c r="O291" s="8">
        <f>Allocators!Q338</f>
        <v>0</v>
      </c>
      <c r="P291" s="8">
        <f>Allocators!R338</f>
        <v>0</v>
      </c>
      <c r="Q291" s="8">
        <f>Allocators!S338</f>
        <v>6.0121868237510596E-3</v>
      </c>
      <c r="R291" s="8">
        <f>Allocators!T338</f>
        <v>0</v>
      </c>
      <c r="S291" s="8">
        <f>Allocators!U338</f>
        <v>7.1085522265811559E-5</v>
      </c>
      <c r="T291" s="8">
        <f>Allocators!V338</f>
        <v>2.1879917708424721E-3</v>
      </c>
      <c r="U291" s="8">
        <f>Allocators!W338</f>
        <v>4.5371107254874509E-4</v>
      </c>
    </row>
    <row r="292" spans="1:21">
      <c r="A292" s="12" t="str">
        <f>CONCATENATE(Allocators!A339," ",Allocators!B339)</f>
        <v>RB_GUP_EPIS_D ENERGY</v>
      </c>
      <c r="B292" s="8">
        <f>Allocators!D339</f>
        <v>0</v>
      </c>
      <c r="C292" s="8">
        <f>Allocators!E339</f>
        <v>0</v>
      </c>
      <c r="D292" s="8">
        <f>Allocators!F339</f>
        <v>0</v>
      </c>
      <c r="E292" s="8">
        <f>Allocators!G339</f>
        <v>0</v>
      </c>
      <c r="F292" s="8">
        <f>Allocators!H339</f>
        <v>0</v>
      </c>
      <c r="G292" s="8">
        <f>Allocators!I339</f>
        <v>0</v>
      </c>
      <c r="H292" s="8">
        <f>Allocators!J339</f>
        <v>0</v>
      </c>
      <c r="I292" s="8">
        <f>Allocators!K339</f>
        <v>0</v>
      </c>
      <c r="J292" s="8">
        <f>Allocators!L339</f>
        <v>0</v>
      </c>
      <c r="K292" s="8">
        <f>Allocators!M339</f>
        <v>0</v>
      </c>
      <c r="L292" s="8">
        <f>Allocators!N339</f>
        <v>0</v>
      </c>
      <c r="M292" s="8">
        <f>Allocators!O339</f>
        <v>0</v>
      </c>
      <c r="N292" s="8">
        <f>Allocators!P339</f>
        <v>0</v>
      </c>
      <c r="O292" s="8">
        <f>Allocators!Q339</f>
        <v>0</v>
      </c>
      <c r="P292" s="8">
        <f>Allocators!R339</f>
        <v>0</v>
      </c>
      <c r="Q292" s="8">
        <f>Allocators!S339</f>
        <v>0</v>
      </c>
      <c r="R292" s="8">
        <f>Allocators!T339</f>
        <v>0</v>
      </c>
      <c r="S292" s="8">
        <f>Allocators!U339</f>
        <v>0</v>
      </c>
      <c r="T292" s="8">
        <f>Allocators!V339</f>
        <v>0</v>
      </c>
      <c r="U292" s="8">
        <f>Allocators!W339</f>
        <v>0</v>
      </c>
    </row>
    <row r="293" spans="1:21">
      <c r="A293" s="12" t="str">
        <f>CONCATENATE(Allocators!A340," ",Allocators!B340)</f>
        <v>RB_GUP_EPIS_D CUSTOMER</v>
      </c>
      <c r="B293" s="8">
        <f>Allocators!D340</f>
        <v>0.12472491619831616</v>
      </c>
      <c r="C293" s="8">
        <f>Allocators!E340</f>
        <v>5.8312530297854027E-2</v>
      </c>
      <c r="D293" s="8">
        <f>Allocators!F340</f>
        <v>1.1766812644221881E-5</v>
      </c>
      <c r="E293" s="8">
        <f>Allocators!G340</f>
        <v>6.6962694150496567E-6</v>
      </c>
      <c r="F293" s="8">
        <f>Allocators!H340</f>
        <v>1.9703501692028284E-2</v>
      </c>
      <c r="G293" s="8">
        <f>Allocators!I340</f>
        <v>1.3326231447231488E-3</v>
      </c>
      <c r="H293" s="8">
        <f>Allocators!J340</f>
        <v>2.2447617681410541E-4</v>
      </c>
      <c r="I293" s="8">
        <f>Allocators!K340</f>
        <v>1.6064680670696263E-3</v>
      </c>
      <c r="J293" s="8">
        <f>Allocators!L340</f>
        <v>4.6877098170010188E-4</v>
      </c>
      <c r="K293" s="8">
        <f>Allocators!M340</f>
        <v>5.5207598598232916E-4</v>
      </c>
      <c r="L293" s="8">
        <f>Allocators!N340</f>
        <v>6.9008547460730124E-5</v>
      </c>
      <c r="M293" s="8">
        <f>Allocators!O340</f>
        <v>1.0572587553228526E-5</v>
      </c>
      <c r="N293" s="8">
        <f>Allocators!P340</f>
        <v>3.3238755023548447E-4</v>
      </c>
      <c r="O293" s="8">
        <f>Allocators!Q340</f>
        <v>9.2801211904461128E-4</v>
      </c>
      <c r="P293" s="8">
        <f>Allocators!R340</f>
        <v>2.7603334469886631E-4</v>
      </c>
      <c r="Q293" s="8">
        <f>Allocators!S340</f>
        <v>3.2350816391035769E-4</v>
      </c>
      <c r="R293" s="8">
        <f>Allocators!T340</f>
        <v>6.1247589610658669E-6</v>
      </c>
      <c r="S293" s="8">
        <f>Allocators!U340</f>
        <v>3.1567355467573302E-5</v>
      </c>
      <c r="T293" s="8">
        <f>Allocators!V340</f>
        <v>3.5751856022226788E-2</v>
      </c>
      <c r="U293" s="8">
        <f>Allocators!W340</f>
        <v>4.7769363205265722E-3</v>
      </c>
    </row>
    <row r="294" spans="1:21">
      <c r="A294" s="12" t="str">
        <f>CONCATENATE(Allocators!A341," ",Allocators!B341)</f>
        <v>RB_GUP_EPIS_D TOTAL</v>
      </c>
      <c r="B294" s="8">
        <f>Allocators!D341</f>
        <v>1.0000000000000002</v>
      </c>
      <c r="C294" s="8">
        <f>Allocators!E341</f>
        <v>0.6561743355147529</v>
      </c>
      <c r="D294" s="8">
        <f>Allocators!F341</f>
        <v>1.2760589321122074E-4</v>
      </c>
      <c r="E294" s="8">
        <f>Allocators!G341</f>
        <v>1.9198501881594553E-4</v>
      </c>
      <c r="F294" s="8">
        <f>Allocators!H341</f>
        <v>0.152745621380866</v>
      </c>
      <c r="G294" s="8">
        <f>Allocators!I341</f>
        <v>2.5970886573365411E-3</v>
      </c>
      <c r="H294" s="8">
        <f>Allocators!J341</f>
        <v>2.2447617681410541E-4</v>
      </c>
      <c r="I294" s="8">
        <f>Allocators!K341</f>
        <v>7.5325042777153323E-2</v>
      </c>
      <c r="J294" s="8">
        <f>Allocators!L341</f>
        <v>9.9114492425490218E-3</v>
      </c>
      <c r="K294" s="8">
        <f>Allocators!M341</f>
        <v>5.5207598598232916E-4</v>
      </c>
      <c r="L294" s="8">
        <f>Allocators!N341</f>
        <v>6.9008547460730124E-5</v>
      </c>
      <c r="M294" s="8">
        <f>Allocators!O341</f>
        <v>3.1823879665270559E-3</v>
      </c>
      <c r="N294" s="8">
        <f>Allocators!P341</f>
        <v>3.3191201447264437E-2</v>
      </c>
      <c r="O294" s="8">
        <f>Allocators!Q341</f>
        <v>9.2801211904461128E-4</v>
      </c>
      <c r="P294" s="8">
        <f>Allocators!R341</f>
        <v>2.7603334469886631E-4</v>
      </c>
      <c r="Q294" s="8">
        <f>Allocators!S341</f>
        <v>2.0745289873677318E-2</v>
      </c>
      <c r="R294" s="8">
        <f>Allocators!T341</f>
        <v>2.9534805239358564E-4</v>
      </c>
      <c r="S294" s="8">
        <f>Allocators!U341</f>
        <v>2.9254281530773102E-4</v>
      </c>
      <c r="T294" s="8">
        <f>Allocators!V341</f>
        <v>3.7939847793069262E-2</v>
      </c>
      <c r="U294" s="8">
        <f>Allocators!W341</f>
        <v>5.2306473930753168E-3</v>
      </c>
    </row>
    <row r="295" spans="1:21"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</row>
    <row r="296" spans="1:21">
      <c r="A296" s="12" t="str">
        <f>CONCATENATE(Allocators!A351," ",Allocators!B351)</f>
        <v>RB_GUP_EPIS_G PRODUCTION</v>
      </c>
      <c r="B296" s="8">
        <f ca="1">Allocators!D351</f>
        <v>0.42506595355571813</v>
      </c>
      <c r="C296" s="8">
        <f ca="1">Allocators!E351</f>
        <v>0.21859906271075841</v>
      </c>
      <c r="D296" s="8">
        <f ca="1">Allocators!F351</f>
        <v>4.8904357635690944E-5</v>
      </c>
      <c r="E296" s="8">
        <f ca="1">Allocators!G351</f>
        <v>8.5628043185524222E-5</v>
      </c>
      <c r="F296" s="8">
        <f ca="1">Allocators!H351</f>
        <v>5.0948331271831279E-2</v>
      </c>
      <c r="G296" s="8">
        <f ca="1">Allocators!I351</f>
        <v>7.089453812201428E-4</v>
      </c>
      <c r="H296" s="8">
        <f ca="1">Allocators!J351</f>
        <v>9.8737451508572094E-5</v>
      </c>
      <c r="I296" s="8">
        <f ca="1">Allocators!K351</f>
        <v>3.0303695955402134E-2</v>
      </c>
      <c r="J296" s="8">
        <f ca="1">Allocators!L351</f>
        <v>5.4382703256917195E-3</v>
      </c>
      <c r="K296" s="8">
        <f ca="1">Allocators!M351</f>
        <v>1.1028257255074022E-3</v>
      </c>
      <c r="L296" s="8">
        <f ca="1">Allocators!N351</f>
        <v>4.1879308204121509E-5</v>
      </c>
      <c r="M296" s="8">
        <f ca="1">Allocators!O351</f>
        <v>1.4372388466473525E-3</v>
      </c>
      <c r="N296" s="8">
        <f ca="1">Allocators!P351</f>
        <v>1.9403554362750184E-2</v>
      </c>
      <c r="O296" s="8">
        <f ca="1">Allocators!Q351</f>
        <v>7.4210806271879648E-2</v>
      </c>
      <c r="P296" s="8">
        <f ca="1">Allocators!R351</f>
        <v>1.3443975838387362E-2</v>
      </c>
      <c r="Q296" s="8">
        <f ca="1">Allocators!S351</f>
        <v>8.3295517044529536E-3</v>
      </c>
      <c r="R296" s="8">
        <f ca="1">Allocators!T351</f>
        <v>1.6636251194888693E-4</v>
      </c>
      <c r="S296" s="8">
        <f ca="1">Allocators!U351</f>
        <v>1.0988026255998539E-4</v>
      </c>
      <c r="T296" s="8">
        <f ca="1">Allocators!V351</f>
        <v>4.8815068801391236E-4</v>
      </c>
      <c r="U296" s="8">
        <f ca="1">Allocators!W351</f>
        <v>1.0015253813321803E-4</v>
      </c>
    </row>
    <row r="297" spans="1:21">
      <c r="A297" s="12" t="str">
        <f>CONCATENATE(Allocators!A352," ",Allocators!B352)</f>
        <v>RB_GUP_EPIS_G BULKTRAN</v>
      </c>
      <c r="B297" s="8">
        <f ca="1">Allocators!D352</f>
        <v>6.588858505210711E-2</v>
      </c>
      <c r="C297" s="8">
        <f ca="1">Allocators!E352</f>
        <v>3.3884583828096664E-2</v>
      </c>
      <c r="D297" s="8">
        <f ca="1">Allocators!F352</f>
        <v>7.5805622646168215E-6</v>
      </c>
      <c r="E297" s="8">
        <f ca="1">Allocators!G352</f>
        <v>1.3273024007403361E-5</v>
      </c>
      <c r="F297" s="8">
        <f ca="1">Allocators!H352</f>
        <v>7.8973943459504075E-3</v>
      </c>
      <c r="G297" s="8">
        <f ca="1">Allocators!I352</f>
        <v>1.0989214181252563E-4</v>
      </c>
      <c r="H297" s="8">
        <f ca="1">Allocators!J352</f>
        <v>1.5305085992256549E-5</v>
      </c>
      <c r="I297" s="8">
        <f ca="1">Allocators!K352</f>
        <v>4.6973125738450031E-3</v>
      </c>
      <c r="J297" s="8">
        <f ca="1">Allocators!L352</f>
        <v>8.429749169353726E-4</v>
      </c>
      <c r="K297" s="8">
        <f ca="1">Allocators!M352</f>
        <v>1.7094671075137231E-4</v>
      </c>
      <c r="L297" s="8">
        <f ca="1">Allocators!N352</f>
        <v>6.4916240349250569E-6</v>
      </c>
      <c r="M297" s="8">
        <f ca="1">Allocators!O352</f>
        <v>2.2278338971954914E-4</v>
      </c>
      <c r="N297" s="8">
        <f ca="1">Allocators!P352</f>
        <v>3.0077044073953405E-3</v>
      </c>
      <c r="O297" s="8">
        <f ca="1">Allocators!Q352</f>
        <v>1.1503261976001117E-2</v>
      </c>
      <c r="P297" s="8">
        <f ca="1">Allocators!R352</f>
        <v>2.0839225961435115E-3</v>
      </c>
      <c r="Q297" s="8">
        <f ca="1">Allocators!S352</f>
        <v>1.2911464005381159E-3</v>
      </c>
      <c r="R297" s="8">
        <f ca="1">Allocators!T352</f>
        <v>2.5787505271436635E-5</v>
      </c>
      <c r="S297" s="8">
        <f ca="1">Allocators!U352</f>
        <v>1.7032309844317784E-5</v>
      </c>
      <c r="T297" s="8">
        <f ca="1">Allocators!V352</f>
        <v>7.5667217890300481E-5</v>
      </c>
      <c r="U297" s="8">
        <f ca="1">Allocators!W352</f>
        <v>1.5524435612342878E-5</v>
      </c>
    </row>
    <row r="298" spans="1:21">
      <c r="A298" s="12" t="str">
        <f>CONCATENATE(Allocators!A353," ",Allocators!B353)</f>
        <v>RB_GUP_EPIS_G SUBTRAN</v>
      </c>
      <c r="B298" s="8">
        <f ca="1">Allocators!D353</f>
        <v>1.826031028902584E-2</v>
      </c>
      <c r="C298" s="8">
        <f ca="1">Allocators!E353</f>
        <v>9.3286478912981505E-3</v>
      </c>
      <c r="D298" s="8">
        <f ca="1">Allocators!F353</f>
        <v>1.5190288274607985E-6</v>
      </c>
      <c r="E298" s="8">
        <f ca="1">Allocators!G353</f>
        <v>2.8271734666868267E-6</v>
      </c>
      <c r="F298" s="8">
        <f ca="1">Allocators!H353</f>
        <v>2.1861813518692639E-3</v>
      </c>
      <c r="G298" s="8">
        <f ca="1">Allocators!I353</f>
        <v>3.0553619820672981E-5</v>
      </c>
      <c r="H298" s="8">
        <f ca="1">Allocators!J353</f>
        <v>5.5300632277362956E-6</v>
      </c>
      <c r="I298" s="8">
        <f ca="1">Allocators!K353</f>
        <v>1.2621557034496406E-3</v>
      </c>
      <c r="J298" s="8">
        <f ca="1">Allocators!L353</f>
        <v>2.2713723254649796E-4</v>
      </c>
      <c r="K298" s="8">
        <f ca="1">Allocators!M353</f>
        <v>5.9621772315170012E-5</v>
      </c>
      <c r="L298" s="8">
        <f ca="1">Allocators!N353</f>
        <v>0</v>
      </c>
      <c r="M298" s="8">
        <f ca="1">Allocators!O353</f>
        <v>5.6974529899284378E-5</v>
      </c>
      <c r="N298" s="8">
        <f ca="1">Allocators!P353</f>
        <v>7.9940790152524782E-4</v>
      </c>
      <c r="O298" s="8">
        <f ca="1">Allocators!Q353</f>
        <v>3.9416976074588229E-3</v>
      </c>
      <c r="P298" s="8">
        <f ca="1">Allocators!R353</f>
        <v>0</v>
      </c>
      <c r="Q298" s="8">
        <f ca="1">Allocators!S353</f>
        <v>3.4649214566035168E-4</v>
      </c>
      <c r="R298" s="8">
        <f ca="1">Allocators!T353</f>
        <v>6.9570484564936492E-6</v>
      </c>
      <c r="S298" s="8">
        <f ca="1">Allocators!U353</f>
        <v>4.6072192042039515E-6</v>
      </c>
      <c r="T298" s="8">
        <f ca="1">Allocators!V353</f>
        <v>0</v>
      </c>
      <c r="U298" s="8">
        <f ca="1">Allocators!W353</f>
        <v>0</v>
      </c>
    </row>
    <row r="299" spans="1:21">
      <c r="A299" s="12" t="str">
        <f>CONCATENATE(Allocators!A354," ",Allocators!B354)</f>
        <v>RB_GUP_EPIS_G DISTPRI</v>
      </c>
      <c r="B299" s="8">
        <f ca="1">Allocators!D354</f>
        <v>0.14916079101596913</v>
      </c>
      <c r="C299" s="8">
        <f ca="1">Allocators!E354</f>
        <v>9.7655505051332567E-2</v>
      </c>
      <c r="D299" s="8">
        <f ca="1">Allocators!F354</f>
        <v>1.6035175543930373E-5</v>
      </c>
      <c r="E299" s="8">
        <f ca="1">Allocators!G354</f>
        <v>2.9669667808585761E-5</v>
      </c>
      <c r="F299" s="8">
        <f ca="1">Allocators!H354</f>
        <v>2.2848796075682892E-2</v>
      </c>
      <c r="G299" s="8">
        <f ca="1">Allocators!I354</f>
        <v>3.1928756284467367E-4</v>
      </c>
      <c r="H299" s="8">
        <f ca="1">Allocators!J354</f>
        <v>0</v>
      </c>
      <c r="I299" s="8">
        <f ca="1">Allocators!K354</f>
        <v>1.3250490242746979E-2</v>
      </c>
      <c r="J299" s="8">
        <f ca="1">Allocators!L354</f>
        <v>2.3843510942434397E-3</v>
      </c>
      <c r="K299" s="8">
        <f ca="1">Allocators!M354</f>
        <v>0</v>
      </c>
      <c r="L299" s="8">
        <f ca="1">Allocators!N354</f>
        <v>0</v>
      </c>
      <c r="M299" s="8">
        <f ca="1">Allocators!O354</f>
        <v>6.0002843732803637E-4</v>
      </c>
      <c r="N299" s="8">
        <f ca="1">Allocators!P354</f>
        <v>8.2971109156353817E-3</v>
      </c>
      <c r="O299" s="8">
        <f ca="1">Allocators!Q354</f>
        <v>0</v>
      </c>
      <c r="P299" s="8">
        <f ca="1">Allocators!R354</f>
        <v>0</v>
      </c>
      <c r="Q299" s="8">
        <f ca="1">Allocators!S354</f>
        <v>3.6385369049932934E-3</v>
      </c>
      <c r="R299" s="8">
        <f ca="1">Allocators!T354</f>
        <v>7.3031173691024629E-5</v>
      </c>
      <c r="S299" s="8">
        <f ca="1">Allocators!U354</f>
        <v>4.7948714118371949E-5</v>
      </c>
      <c r="T299" s="8">
        <f ca="1">Allocators!V354</f>
        <v>0</v>
      </c>
      <c r="U299" s="8">
        <f ca="1">Allocators!W354</f>
        <v>0</v>
      </c>
    </row>
    <row r="300" spans="1:21">
      <c r="A300" s="12" t="str">
        <f>CONCATENATE(Allocators!A355," ",Allocators!B355)</f>
        <v>RB_GUP_EPIS_G DISTSEC</v>
      </c>
      <c r="B300" s="8">
        <f ca="1">Allocators!D355</f>
        <v>5.9093485416684945E-2</v>
      </c>
      <c r="C300" s="8">
        <f ca="1">Allocators!E355</f>
        <v>4.3842707580210576E-2</v>
      </c>
      <c r="D300" s="8">
        <f ca="1">Allocators!F355</f>
        <v>1.0868381232382372E-5</v>
      </c>
      <c r="E300" s="8">
        <f ca="1">Allocators!G355</f>
        <v>1.4077548919109449E-5</v>
      </c>
      <c r="F300" s="8">
        <f ca="1">Allocators!H355</f>
        <v>8.8372348200990679E-3</v>
      </c>
      <c r="G300" s="8">
        <f ca="1">Allocators!I355</f>
        <v>0</v>
      </c>
      <c r="H300" s="8">
        <f ca="1">Allocators!J355</f>
        <v>0</v>
      </c>
      <c r="I300" s="8">
        <f ca="1">Allocators!K355</f>
        <v>4.4114930577850006E-3</v>
      </c>
      <c r="J300" s="8">
        <f ca="1">Allocators!L355</f>
        <v>0</v>
      </c>
      <c r="K300" s="8">
        <f ca="1">Allocators!M355</f>
        <v>0</v>
      </c>
      <c r="L300" s="8">
        <f ca="1">Allocators!N355</f>
        <v>0</v>
      </c>
      <c r="M300" s="8">
        <f ca="1">Allocators!O355</f>
        <v>1.6520795251270999E-4</v>
      </c>
      <c r="N300" s="8">
        <f ca="1">Allocators!P355</f>
        <v>0</v>
      </c>
      <c r="O300" s="8">
        <f ca="1">Allocators!Q355</f>
        <v>0</v>
      </c>
      <c r="P300" s="8">
        <f ca="1">Allocators!R355</f>
        <v>0</v>
      </c>
      <c r="Q300" s="8">
        <f ca="1">Allocators!S355</f>
        <v>1.2485373857467922E-3</v>
      </c>
      <c r="R300" s="8">
        <f ca="1">Allocators!T355</f>
        <v>0</v>
      </c>
      <c r="S300" s="8">
        <f ca="1">Allocators!U355</f>
        <v>1.4762171358944556E-5</v>
      </c>
      <c r="T300" s="8">
        <f ca="1">Allocators!V355</f>
        <v>4.5437535553806467E-4</v>
      </c>
      <c r="U300" s="8">
        <f ca="1">Allocators!W355</f>
        <v>9.4221163282307005E-5</v>
      </c>
    </row>
    <row r="301" spans="1:21">
      <c r="A301" s="12" t="str">
        <f>CONCATENATE(Allocators!A356," ",Allocators!B356)</f>
        <v>RB_GUP_EPIS_G ENERGY</v>
      </c>
      <c r="B301" s="8">
        <f ca="1">Allocators!D356</f>
        <v>0.17001506197141827</v>
      </c>
      <c r="C301" s="8">
        <f ca="1">Allocators!E356</f>
        <v>6.6513905063235249E-2</v>
      </c>
      <c r="D301" s="8">
        <f ca="1">Allocators!F356</f>
        <v>1.0644044576003282E-5</v>
      </c>
      <c r="E301" s="8">
        <f ca="1">Allocators!G356</f>
        <v>3.0691044173682488E-5</v>
      </c>
      <c r="F301" s="8">
        <f ca="1">Allocators!H356</f>
        <v>1.9179536237151174E-2</v>
      </c>
      <c r="G301" s="8">
        <f ca="1">Allocators!I356</f>
        <v>2.6749745859885063E-4</v>
      </c>
      <c r="H301" s="8">
        <f ca="1">Allocators!J356</f>
        <v>3.7395918004987948E-5</v>
      </c>
      <c r="I301" s="8">
        <f ca="1">Allocators!K356</f>
        <v>1.2434238855187756E-2</v>
      </c>
      <c r="J301" s="8">
        <f ca="1">Allocators!L356</f>
        <v>2.2207350654876359E-3</v>
      </c>
      <c r="K301" s="8">
        <f ca="1">Allocators!M356</f>
        <v>4.5222298607342377E-4</v>
      </c>
      <c r="L301" s="8">
        <f ca="1">Allocators!N356</f>
        <v>1.7080615229870059E-5</v>
      </c>
      <c r="M301" s="8">
        <f ca="1">Allocators!O356</f>
        <v>6.5212857739781823E-4</v>
      </c>
      <c r="N301" s="8">
        <f ca="1">Allocators!P356</f>
        <v>1.0310276800955427E-2</v>
      </c>
      <c r="O301" s="8">
        <f ca="1">Allocators!Q356</f>
        <v>4.4342822468339267E-2</v>
      </c>
      <c r="P301" s="8">
        <f ca="1">Allocators!R356</f>
        <v>8.34134805559196E-3</v>
      </c>
      <c r="Q301" s="8">
        <f ca="1">Allocators!S356</f>
        <v>3.4205307132106175E-3</v>
      </c>
      <c r="R301" s="8">
        <f ca="1">Allocators!T356</f>
        <v>6.8632266443961976E-5</v>
      </c>
      <c r="S301" s="8">
        <f ca="1">Allocators!U356</f>
        <v>6.1220275974316465E-5</v>
      </c>
      <c r="T301" s="8">
        <f ca="1">Allocators!V356</f>
        <v>1.3713132150535267E-3</v>
      </c>
      <c r="U301" s="8">
        <f ca="1">Allocators!W356</f>
        <v>2.8284231073281936E-4</v>
      </c>
    </row>
    <row r="302" spans="1:21">
      <c r="A302" s="12" t="str">
        <f>CONCATENATE(Allocators!A357," ",Allocators!B357)</f>
        <v>RB_GUP_EPIS_G CUSTOMER</v>
      </c>
      <c r="B302" s="8">
        <f ca="1">Allocators!D357</f>
        <v>0.11251581269907646</v>
      </c>
      <c r="C302" s="8">
        <f ca="1">Allocators!E357</f>
        <v>8.6859339207248878E-2</v>
      </c>
      <c r="D302" s="8">
        <f ca="1">Allocators!F357</f>
        <v>1.7529642980659172E-5</v>
      </c>
      <c r="E302" s="8">
        <f ca="1">Allocators!G357</f>
        <v>5.1416220492867137E-6</v>
      </c>
      <c r="F302" s="8">
        <f ca="1">Allocators!H357</f>
        <v>1.758772122175788E-2</v>
      </c>
      <c r="G302" s="8">
        <f ca="1">Allocators!I357</f>
        <v>4.4964941305714859E-4</v>
      </c>
      <c r="H302" s="8">
        <f ca="1">Allocators!J357</f>
        <v>7.2497490484191491E-5</v>
      </c>
      <c r="I302" s="8">
        <f ca="1">Allocators!K357</f>
        <v>7.2036264565373881E-4</v>
      </c>
      <c r="J302" s="8">
        <f ca="1">Allocators!L357</f>
        <v>1.7424035538125891E-4</v>
      </c>
      <c r="K302" s="8">
        <f ca="1">Allocators!M357</f>
        <v>1.7737005873944131E-4</v>
      </c>
      <c r="L302" s="8">
        <f ca="1">Allocators!N357</f>
        <v>2.1909350296285508E-5</v>
      </c>
      <c r="M302" s="8">
        <f ca="1">Allocators!O357</f>
        <v>5.4829392239763572E-6</v>
      </c>
      <c r="N302" s="8">
        <f ca="1">Allocators!P357</f>
        <v>1.2667362309827859E-4</v>
      </c>
      <c r="O302" s="8">
        <f ca="1">Allocators!Q357</f>
        <v>2.979484449584088E-4</v>
      </c>
      <c r="P302" s="8">
        <f ca="1">Allocators!R357</f>
        <v>8.7734945059323344E-5</v>
      </c>
      <c r="Q302" s="8">
        <f ca="1">Allocators!S357</f>
        <v>1.5985648003878194E-4</v>
      </c>
      <c r="R302" s="8">
        <f ca="1">Allocators!T357</f>
        <v>2.3879732171005907E-6</v>
      </c>
      <c r="S302" s="8">
        <f ca="1">Allocators!U357</f>
        <v>1.3013595257579878E-5</v>
      </c>
      <c r="T302" s="8">
        <f ca="1">Allocators!V357</f>
        <v>4.7284305751045912E-3</v>
      </c>
      <c r="U302" s="8">
        <f ca="1">Allocators!W357</f>
        <v>1.008523115469663E-3</v>
      </c>
    </row>
    <row r="303" spans="1:21">
      <c r="A303" s="12" t="str">
        <f>CONCATENATE(Allocators!A358," ",Allocators!B358)</f>
        <v>RB_GUP_EPIS_G TOTAL</v>
      </c>
      <c r="B303" s="8">
        <f ca="1">Allocators!D358</f>
        <v>1</v>
      </c>
      <c r="C303" s="8">
        <f ca="1">Allocators!E358</f>
        <v>0.55668375133218051</v>
      </c>
      <c r="D303" s="8">
        <f ca="1">Allocators!F358</f>
        <v>1.1308119306074375E-4</v>
      </c>
      <c r="E303" s="8">
        <f ca="1">Allocators!G358</f>
        <v>1.8130812361027881E-4</v>
      </c>
      <c r="F303" s="8">
        <f ca="1">Allocators!H358</f>
        <v>0.12948519532434197</v>
      </c>
      <c r="G303" s="8">
        <f ca="1">Allocators!I358</f>
        <v>1.8858255773540143E-3</v>
      </c>
      <c r="H303" s="8">
        <f ca="1">Allocators!J358</f>
        <v>2.2946600921774435E-4</v>
      </c>
      <c r="I303" s="8">
        <f ca="1">Allocators!K358</f>
        <v>6.7079749034070255E-2</v>
      </c>
      <c r="J303" s="8">
        <f ca="1">Allocators!L358</f>
        <v>1.1287708990285925E-2</v>
      </c>
      <c r="K303" s="8">
        <f ca="1">Allocators!M358</f>
        <v>1.96298725338681E-3</v>
      </c>
      <c r="L303" s="8">
        <f ca="1">Allocators!N358</f>
        <v>8.7360897765202122E-5</v>
      </c>
      <c r="M303" s="8">
        <f ca="1">Allocators!O358</f>
        <v>3.1398446727287266E-3</v>
      </c>
      <c r="N303" s="8">
        <f ca="1">Allocators!P358</f>
        <v>4.1944728011359858E-2</v>
      </c>
      <c r="O303" s="8">
        <f ca="1">Allocators!Q358</f>
        <v>0.13429653676863726</v>
      </c>
      <c r="P303" s="8">
        <f ca="1">Allocators!R358</f>
        <v>2.395698143518216E-2</v>
      </c>
      <c r="Q303" s="8">
        <f ca="1">Allocators!S358</f>
        <v>1.8434651734640907E-2</v>
      </c>
      <c r="R303" s="8">
        <f ca="1">Allocators!T358</f>
        <v>3.4315847902890436E-4</v>
      </c>
      <c r="S303" s="8">
        <f ca="1">Allocators!U358</f>
        <v>2.6846454831771995E-4</v>
      </c>
      <c r="T303" s="8">
        <f ca="1">Allocators!V358</f>
        <v>7.1179370516003954E-3</v>
      </c>
      <c r="U303" s="8">
        <f ca="1">Allocators!W358</f>
        <v>1.5012635632303502E-3</v>
      </c>
    </row>
    <row r="304" spans="1:21"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</row>
    <row r="305" spans="1:21">
      <c r="A305" s="12" t="str">
        <f>CONCATENATE(Allocators!A300," ",Allocators!B300)</f>
        <v>RB_GUP_EPIS_P PRODUCTION</v>
      </c>
      <c r="B305" s="8">
        <f>Allocators!D300</f>
        <v>1</v>
      </c>
      <c r="C305" s="8">
        <f>Allocators!E300</f>
        <v>0.5142709287397772</v>
      </c>
      <c r="D305" s="8">
        <f>Allocators!F300</f>
        <v>1.1505122258463922E-4</v>
      </c>
      <c r="E305" s="8">
        <f>Allocators!G300</f>
        <v>2.0144648723153949E-4</v>
      </c>
      <c r="F305" s="8">
        <f>Allocators!H300</f>
        <v>0.11985982609438255</v>
      </c>
      <c r="G305" s="8">
        <f>Allocators!I300</f>
        <v>1.6678479546285577E-3</v>
      </c>
      <c r="H305" s="8">
        <f>Allocators!J300</f>
        <v>2.3228736783697607E-4</v>
      </c>
      <c r="I305" s="8">
        <f>Allocators!K300</f>
        <v>7.1291750614013577E-2</v>
      </c>
      <c r="J305" s="8">
        <f>Allocators!L300</f>
        <v>1.279394475186746E-2</v>
      </c>
      <c r="K305" s="8">
        <f>Allocators!M300</f>
        <v>2.5944814358387375E-3</v>
      </c>
      <c r="L305" s="8">
        <f>Allocators!N300</f>
        <v>9.8524259244470191E-5</v>
      </c>
      <c r="M305" s="8">
        <f>Allocators!O300</f>
        <v>3.3812137495951079E-3</v>
      </c>
      <c r="N305" s="8">
        <f>Allocators!P300</f>
        <v>4.564833810009377E-2</v>
      </c>
      <c r="O305" s="8">
        <f>Allocators!Q300</f>
        <v>0.17458656862799518</v>
      </c>
      <c r="P305" s="8">
        <f>Allocators!R300</f>
        <v>3.1627976143295371E-2</v>
      </c>
      <c r="Q305" s="8">
        <f>Allocators!S300</f>
        <v>1.9595904199749332E-2</v>
      </c>
      <c r="R305" s="8">
        <f>Allocators!T300</f>
        <v>3.9138046827144884E-4</v>
      </c>
      <c r="S305" s="8">
        <f>Allocators!U300</f>
        <v>2.58501678717917E-4</v>
      </c>
      <c r="T305" s="8">
        <f>Allocators!V300</f>
        <v>1.1484116380775346E-3</v>
      </c>
      <c r="U305" s="8">
        <f>Allocators!W300</f>
        <v>2.3561646679869832E-4</v>
      </c>
    </row>
    <row r="306" spans="1:21">
      <c r="A306" s="12" t="str">
        <f>CONCATENATE(Allocators!A301," ",Allocators!B301)</f>
        <v>RB_GUP_EPIS_P BULKTRAN</v>
      </c>
      <c r="B306" s="8">
        <f>Allocators!D301</f>
        <v>0</v>
      </c>
      <c r="C306" s="8">
        <f>Allocators!E301</f>
        <v>0</v>
      </c>
      <c r="D306" s="8">
        <f>Allocators!F301</f>
        <v>0</v>
      </c>
      <c r="E306" s="8">
        <f>Allocators!G301</f>
        <v>0</v>
      </c>
      <c r="F306" s="8">
        <f>Allocators!H301</f>
        <v>0</v>
      </c>
      <c r="G306" s="8">
        <f>Allocators!I301</f>
        <v>0</v>
      </c>
      <c r="H306" s="8">
        <f>Allocators!J301</f>
        <v>0</v>
      </c>
      <c r="I306" s="8">
        <f>Allocators!K301</f>
        <v>0</v>
      </c>
      <c r="J306" s="8">
        <f>Allocators!L301</f>
        <v>0</v>
      </c>
      <c r="K306" s="8">
        <f>Allocators!M301</f>
        <v>0</v>
      </c>
      <c r="L306" s="8">
        <f>Allocators!N301</f>
        <v>0</v>
      </c>
      <c r="M306" s="8">
        <f>Allocators!O301</f>
        <v>0</v>
      </c>
      <c r="N306" s="8">
        <f>Allocators!P301</f>
        <v>0</v>
      </c>
      <c r="O306" s="8">
        <f>Allocators!Q301</f>
        <v>0</v>
      </c>
      <c r="P306" s="8">
        <f>Allocators!R301</f>
        <v>0</v>
      </c>
      <c r="Q306" s="8">
        <f>Allocators!S301</f>
        <v>0</v>
      </c>
      <c r="R306" s="8">
        <f>Allocators!T301</f>
        <v>0</v>
      </c>
      <c r="S306" s="8">
        <f>Allocators!U301</f>
        <v>0</v>
      </c>
      <c r="T306" s="8">
        <f>Allocators!V301</f>
        <v>0</v>
      </c>
      <c r="U306" s="8">
        <f>Allocators!W301</f>
        <v>0</v>
      </c>
    </row>
    <row r="307" spans="1:21">
      <c r="A307" s="12" t="str">
        <f>CONCATENATE(Allocators!A302," ",Allocators!B302)</f>
        <v>RB_GUP_EPIS_P SUBTRAN</v>
      </c>
      <c r="B307" s="8">
        <f>Allocators!D302</f>
        <v>0</v>
      </c>
      <c r="C307" s="8">
        <f>Allocators!E302</f>
        <v>0</v>
      </c>
      <c r="D307" s="8">
        <f>Allocators!F302</f>
        <v>0</v>
      </c>
      <c r="E307" s="8">
        <f>Allocators!G302</f>
        <v>0</v>
      </c>
      <c r="F307" s="8">
        <f>Allocators!H302</f>
        <v>0</v>
      </c>
      <c r="G307" s="8">
        <f>Allocators!I302</f>
        <v>0</v>
      </c>
      <c r="H307" s="8">
        <f>Allocators!J302</f>
        <v>0</v>
      </c>
      <c r="I307" s="8">
        <f>Allocators!K302</f>
        <v>0</v>
      </c>
      <c r="J307" s="8">
        <f>Allocators!L302</f>
        <v>0</v>
      </c>
      <c r="K307" s="8">
        <f>Allocators!M302</f>
        <v>0</v>
      </c>
      <c r="L307" s="8">
        <f>Allocators!N302</f>
        <v>0</v>
      </c>
      <c r="M307" s="8">
        <f>Allocators!O302</f>
        <v>0</v>
      </c>
      <c r="N307" s="8">
        <f>Allocators!P302</f>
        <v>0</v>
      </c>
      <c r="O307" s="8">
        <f>Allocators!Q302</f>
        <v>0</v>
      </c>
      <c r="P307" s="8">
        <f>Allocators!R302</f>
        <v>0</v>
      </c>
      <c r="Q307" s="8">
        <f>Allocators!S302</f>
        <v>0</v>
      </c>
      <c r="R307" s="8">
        <f>Allocators!T302</f>
        <v>0</v>
      </c>
      <c r="S307" s="8">
        <f>Allocators!U302</f>
        <v>0</v>
      </c>
      <c r="T307" s="8">
        <f>Allocators!V302</f>
        <v>0</v>
      </c>
      <c r="U307" s="8">
        <f>Allocators!W302</f>
        <v>0</v>
      </c>
    </row>
    <row r="308" spans="1:21">
      <c r="A308" s="12" t="str">
        <f>CONCATENATE(Allocators!A303," ",Allocators!B303)</f>
        <v>RB_GUP_EPIS_P DISTPRI</v>
      </c>
      <c r="B308" s="8">
        <f>Allocators!D303</f>
        <v>0</v>
      </c>
      <c r="C308" s="8">
        <f>Allocators!E303</f>
        <v>0</v>
      </c>
      <c r="D308" s="8">
        <f>Allocators!F303</f>
        <v>0</v>
      </c>
      <c r="E308" s="8">
        <f>Allocators!G303</f>
        <v>0</v>
      </c>
      <c r="F308" s="8">
        <f>Allocators!H303</f>
        <v>0</v>
      </c>
      <c r="G308" s="8">
        <f>Allocators!I303</f>
        <v>0</v>
      </c>
      <c r="H308" s="8">
        <f>Allocators!J303</f>
        <v>0</v>
      </c>
      <c r="I308" s="8">
        <f>Allocators!K303</f>
        <v>0</v>
      </c>
      <c r="J308" s="8">
        <f>Allocators!L303</f>
        <v>0</v>
      </c>
      <c r="K308" s="8">
        <f>Allocators!M303</f>
        <v>0</v>
      </c>
      <c r="L308" s="8">
        <f>Allocators!N303</f>
        <v>0</v>
      </c>
      <c r="M308" s="8">
        <f>Allocators!O303</f>
        <v>0</v>
      </c>
      <c r="N308" s="8">
        <f>Allocators!P303</f>
        <v>0</v>
      </c>
      <c r="O308" s="8">
        <f>Allocators!Q303</f>
        <v>0</v>
      </c>
      <c r="P308" s="8">
        <f>Allocators!R303</f>
        <v>0</v>
      </c>
      <c r="Q308" s="8">
        <f>Allocators!S303</f>
        <v>0</v>
      </c>
      <c r="R308" s="8">
        <f>Allocators!T303</f>
        <v>0</v>
      </c>
      <c r="S308" s="8">
        <f>Allocators!U303</f>
        <v>0</v>
      </c>
      <c r="T308" s="8">
        <f>Allocators!V303</f>
        <v>0</v>
      </c>
      <c r="U308" s="8">
        <f>Allocators!W303</f>
        <v>0</v>
      </c>
    </row>
    <row r="309" spans="1:21">
      <c r="A309" s="12" t="str">
        <f>CONCATENATE(Allocators!A304," ",Allocators!B304)</f>
        <v>RB_GUP_EPIS_P DISTSEC</v>
      </c>
      <c r="B309" s="8">
        <f>Allocators!D304</f>
        <v>0</v>
      </c>
      <c r="C309" s="8">
        <f>Allocators!E304</f>
        <v>0</v>
      </c>
      <c r="D309" s="8">
        <f>Allocators!F304</f>
        <v>0</v>
      </c>
      <c r="E309" s="8">
        <f>Allocators!G304</f>
        <v>0</v>
      </c>
      <c r="F309" s="8">
        <f>Allocators!H304</f>
        <v>0</v>
      </c>
      <c r="G309" s="8">
        <f>Allocators!I304</f>
        <v>0</v>
      </c>
      <c r="H309" s="8">
        <f>Allocators!J304</f>
        <v>0</v>
      </c>
      <c r="I309" s="8">
        <f>Allocators!K304</f>
        <v>0</v>
      </c>
      <c r="J309" s="8">
        <f>Allocators!L304</f>
        <v>0</v>
      </c>
      <c r="K309" s="8">
        <f>Allocators!M304</f>
        <v>0</v>
      </c>
      <c r="L309" s="8">
        <f>Allocators!N304</f>
        <v>0</v>
      </c>
      <c r="M309" s="8">
        <f>Allocators!O304</f>
        <v>0</v>
      </c>
      <c r="N309" s="8">
        <f>Allocators!P304</f>
        <v>0</v>
      </c>
      <c r="O309" s="8">
        <f>Allocators!Q304</f>
        <v>0</v>
      </c>
      <c r="P309" s="8">
        <f>Allocators!R304</f>
        <v>0</v>
      </c>
      <c r="Q309" s="8">
        <f>Allocators!S304</f>
        <v>0</v>
      </c>
      <c r="R309" s="8">
        <f>Allocators!T304</f>
        <v>0</v>
      </c>
      <c r="S309" s="8">
        <f>Allocators!U304</f>
        <v>0</v>
      </c>
      <c r="T309" s="8">
        <f>Allocators!V304</f>
        <v>0</v>
      </c>
      <c r="U309" s="8">
        <f>Allocators!W304</f>
        <v>0</v>
      </c>
    </row>
    <row r="310" spans="1:21">
      <c r="A310" s="12" t="str">
        <f>CONCATENATE(Allocators!A305," ",Allocators!B305)</f>
        <v>RB_GUP_EPIS_P ENERGY</v>
      </c>
      <c r="B310" s="8">
        <f>Allocators!D305</f>
        <v>0</v>
      </c>
      <c r="C310" s="8">
        <f>Allocators!E305</f>
        <v>0</v>
      </c>
      <c r="D310" s="8">
        <f>Allocators!F305</f>
        <v>0</v>
      </c>
      <c r="E310" s="8">
        <f>Allocators!G305</f>
        <v>0</v>
      </c>
      <c r="F310" s="8">
        <f>Allocators!H305</f>
        <v>0</v>
      </c>
      <c r="G310" s="8">
        <f>Allocators!I305</f>
        <v>0</v>
      </c>
      <c r="H310" s="8">
        <f>Allocators!J305</f>
        <v>0</v>
      </c>
      <c r="I310" s="8">
        <f>Allocators!K305</f>
        <v>0</v>
      </c>
      <c r="J310" s="8">
        <f>Allocators!L305</f>
        <v>0</v>
      </c>
      <c r="K310" s="8">
        <f>Allocators!M305</f>
        <v>0</v>
      </c>
      <c r="L310" s="8">
        <f>Allocators!N305</f>
        <v>0</v>
      </c>
      <c r="M310" s="8">
        <f>Allocators!O305</f>
        <v>0</v>
      </c>
      <c r="N310" s="8">
        <f>Allocators!P305</f>
        <v>0</v>
      </c>
      <c r="O310" s="8">
        <f>Allocators!Q305</f>
        <v>0</v>
      </c>
      <c r="P310" s="8">
        <f>Allocators!R305</f>
        <v>0</v>
      </c>
      <c r="Q310" s="8">
        <f>Allocators!S305</f>
        <v>0</v>
      </c>
      <c r="R310" s="8">
        <f>Allocators!T305</f>
        <v>0</v>
      </c>
      <c r="S310" s="8">
        <f>Allocators!U305</f>
        <v>0</v>
      </c>
      <c r="T310" s="8">
        <f>Allocators!V305</f>
        <v>0</v>
      </c>
      <c r="U310" s="8">
        <f>Allocators!W305</f>
        <v>0</v>
      </c>
    </row>
    <row r="311" spans="1:21">
      <c r="A311" s="12" t="str">
        <f>CONCATENATE(Allocators!A306," ",Allocators!B306)</f>
        <v>RB_GUP_EPIS_P CUSTOMER</v>
      </c>
      <c r="B311" s="8">
        <f>Allocators!D306</f>
        <v>0</v>
      </c>
      <c r="C311" s="8">
        <f>Allocators!E306</f>
        <v>0</v>
      </c>
      <c r="D311" s="8">
        <f>Allocators!F306</f>
        <v>0</v>
      </c>
      <c r="E311" s="8">
        <f>Allocators!G306</f>
        <v>0</v>
      </c>
      <c r="F311" s="8">
        <f>Allocators!H306</f>
        <v>0</v>
      </c>
      <c r="G311" s="8">
        <f>Allocators!I306</f>
        <v>0</v>
      </c>
      <c r="H311" s="8">
        <f>Allocators!J306</f>
        <v>0</v>
      </c>
      <c r="I311" s="8">
        <f>Allocators!K306</f>
        <v>0</v>
      </c>
      <c r="J311" s="8">
        <f>Allocators!L306</f>
        <v>0</v>
      </c>
      <c r="K311" s="8">
        <f>Allocators!M306</f>
        <v>0</v>
      </c>
      <c r="L311" s="8">
        <f>Allocators!N306</f>
        <v>0</v>
      </c>
      <c r="M311" s="8">
        <f>Allocators!O306</f>
        <v>0</v>
      </c>
      <c r="N311" s="8">
        <f>Allocators!P306</f>
        <v>0</v>
      </c>
      <c r="O311" s="8">
        <f>Allocators!Q306</f>
        <v>0</v>
      </c>
      <c r="P311" s="8">
        <f>Allocators!R306</f>
        <v>0</v>
      </c>
      <c r="Q311" s="8">
        <f>Allocators!S306</f>
        <v>0</v>
      </c>
      <c r="R311" s="8">
        <f>Allocators!T306</f>
        <v>0</v>
      </c>
      <c r="S311" s="8">
        <f>Allocators!U306</f>
        <v>0</v>
      </c>
      <c r="T311" s="8">
        <f>Allocators!V306</f>
        <v>0</v>
      </c>
      <c r="U311" s="8">
        <f>Allocators!W306</f>
        <v>0</v>
      </c>
    </row>
    <row r="312" spans="1:21">
      <c r="A312" s="12" t="str">
        <f>CONCATENATE(Allocators!A307," ",Allocators!B307)</f>
        <v>RB_GUP_EPIS_P TOTAL</v>
      </c>
      <c r="B312" s="8">
        <f>Allocators!D307</f>
        <v>1</v>
      </c>
      <c r="C312" s="8">
        <f>Allocators!E307</f>
        <v>0.5142709287397772</v>
      </c>
      <c r="D312" s="8">
        <f>Allocators!F307</f>
        <v>1.1505122258463922E-4</v>
      </c>
      <c r="E312" s="8">
        <f>Allocators!G307</f>
        <v>2.0144648723153949E-4</v>
      </c>
      <c r="F312" s="8">
        <f>Allocators!H307</f>
        <v>0.11985982609438255</v>
      </c>
      <c r="G312" s="8">
        <f>Allocators!I307</f>
        <v>1.6678479546285577E-3</v>
      </c>
      <c r="H312" s="8">
        <f>Allocators!J307</f>
        <v>2.3228736783697607E-4</v>
      </c>
      <c r="I312" s="8">
        <f>Allocators!K307</f>
        <v>7.1291750614013577E-2</v>
      </c>
      <c r="J312" s="8">
        <f>Allocators!L307</f>
        <v>1.279394475186746E-2</v>
      </c>
      <c r="K312" s="8">
        <f>Allocators!M307</f>
        <v>2.5944814358387375E-3</v>
      </c>
      <c r="L312" s="8">
        <f>Allocators!N307</f>
        <v>9.8524259244470191E-5</v>
      </c>
      <c r="M312" s="8">
        <f>Allocators!O307</f>
        <v>3.3812137495951079E-3</v>
      </c>
      <c r="N312" s="8">
        <f>Allocators!P307</f>
        <v>4.564833810009377E-2</v>
      </c>
      <c r="O312" s="8">
        <f>Allocators!Q307</f>
        <v>0.17458656862799518</v>
      </c>
      <c r="P312" s="8">
        <f>Allocators!R307</f>
        <v>3.1627976143295371E-2</v>
      </c>
      <c r="Q312" s="8">
        <f>Allocators!S307</f>
        <v>1.9595904199749332E-2</v>
      </c>
      <c r="R312" s="8">
        <f>Allocators!T307</f>
        <v>3.9138046827144884E-4</v>
      </c>
      <c r="S312" s="8">
        <f>Allocators!U307</f>
        <v>2.58501678717917E-4</v>
      </c>
      <c r="T312" s="8">
        <f>Allocators!V307</f>
        <v>1.1484116380775346E-3</v>
      </c>
      <c r="U312" s="8">
        <f>Allocators!W307</f>
        <v>2.3561646679869832E-4</v>
      </c>
    </row>
    <row r="313" spans="1:21"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</row>
    <row r="314" spans="1:21">
      <c r="A314" s="12" t="str">
        <f>CONCATENATE(Allocators!A317," ",Allocators!B317)</f>
        <v>RB_GUP_EPIS_T PRODUCTION</v>
      </c>
      <c r="B314" s="8">
        <f>Allocators!D317</f>
        <v>1.8597157536079954E-2</v>
      </c>
      <c r="C314" s="8">
        <f>Allocators!E317</f>
        <v>9.5639774779997834E-3</v>
      </c>
      <c r="D314" s="8">
        <f>Allocators!F317</f>
        <v>2.1396257111251356E-6</v>
      </c>
      <c r="E314" s="8">
        <f>Allocators!G317</f>
        <v>3.7463320581348591E-6</v>
      </c>
      <c r="F314" s="8">
        <f>Allocators!H317</f>
        <v>2.229052068124379E-3</v>
      </c>
      <c r="G314" s="8">
        <f>Allocators!I317</f>
        <v>3.1017231158456015E-5</v>
      </c>
      <c r="H314" s="8">
        <f>Allocators!J317</f>
        <v>4.3198847733055947E-6</v>
      </c>
      <c r="I314" s="8">
        <f>Allocators!K317</f>
        <v>1.3258239171917352E-3</v>
      </c>
      <c r="J314" s="8">
        <f>Allocators!L317</f>
        <v>2.3793100605838251E-4</v>
      </c>
      <c r="K314" s="8">
        <f>Allocators!M317</f>
        <v>4.8249979986727908E-5</v>
      </c>
      <c r="L314" s="8">
        <f>Allocators!N317</f>
        <v>1.8322711702949939E-6</v>
      </c>
      <c r="M314" s="8">
        <f>Allocators!O317</f>
        <v>6.2880964764379816E-5</v>
      </c>
      <c r="N314" s="8">
        <f>Allocators!P317</f>
        <v>8.4892933490768438E-4</v>
      </c>
      <c r="O314" s="8">
        <f>Allocators!Q317</f>
        <v>3.2468139204584606E-3</v>
      </c>
      <c r="P314" s="8">
        <f>Allocators!R317</f>
        <v>5.8819045488424262E-4</v>
      </c>
      <c r="Q314" s="8">
        <f>Allocators!S317</f>
        <v>3.6442811746466904E-4</v>
      </c>
      <c r="R314" s="8">
        <f>Allocators!T317</f>
        <v>7.2785642249888753E-6</v>
      </c>
      <c r="S314" s="8">
        <f>Allocators!U317</f>
        <v>4.8073964424582291E-6</v>
      </c>
      <c r="T314" s="8">
        <f>Allocators!V317</f>
        <v>2.1357192149595543E-5</v>
      </c>
      <c r="U314" s="8">
        <f>Allocators!W317</f>
        <v>4.3817965511499435E-6</v>
      </c>
    </row>
    <row r="315" spans="1:21">
      <c r="A315" s="12" t="str">
        <f>CONCATENATE(Allocators!A318," ",Allocators!B318)</f>
        <v>RB_GUP_EPIS_T BULKTRAN</v>
      </c>
      <c r="B315" s="8">
        <f>Allocators!D318</f>
        <v>0.76860038688382204</v>
      </c>
      <c r="C315" s="8">
        <f>Allocators!E318</f>
        <v>0.39526883479249514</v>
      </c>
      <c r="D315" s="8">
        <f>Allocators!F318</f>
        <v>8.8428414190010415E-5</v>
      </c>
      <c r="E315" s="8">
        <f>Allocators!G318</f>
        <v>1.5483184802254817E-4</v>
      </c>
      <c r="F315" s="8">
        <f>Allocators!H318</f>
        <v>9.2124308707970004E-2</v>
      </c>
      <c r="G315" s="8">
        <f>Allocators!I318</f>
        <v>1.2819085831909001E-3</v>
      </c>
      <c r="H315" s="8">
        <f>Allocators!J318</f>
        <v>1.7853616078772442E-4</v>
      </c>
      <c r="I315" s="8">
        <f>Allocators!K318</f>
        <v>5.4794867103555772E-2</v>
      </c>
      <c r="J315" s="8">
        <f>Allocators!L318</f>
        <v>9.8334308860555698E-3</v>
      </c>
      <c r="K315" s="8">
        <f>Allocators!M318</f>
        <v>1.9941194353485471E-3</v>
      </c>
      <c r="L315" s="8">
        <f>Allocators!N318</f>
        <v>7.5725783772741733E-5</v>
      </c>
      <c r="M315" s="8">
        <f>Allocators!O318</f>
        <v>2.5988021960756972E-3</v>
      </c>
      <c r="N315" s="8">
        <f>Allocators!P318</f>
        <v>3.508533032433557E-2</v>
      </c>
      <c r="O315" s="8">
        <f>Allocators!Q318</f>
        <v>0.13418730419219599</v>
      </c>
      <c r="P315" s="8">
        <f>Allocators!R318</f>
        <v>2.430927470008911E-2</v>
      </c>
      <c r="Q315" s="8">
        <f>Allocators!S318</f>
        <v>1.5061419549265641E-2</v>
      </c>
      <c r="R315" s="8">
        <f>Allocators!T318</f>
        <v>3.0081517933220687E-4</v>
      </c>
      <c r="S315" s="8">
        <f>Allocators!U318</f>
        <v>1.9868449027270841E-4</v>
      </c>
      <c r="T315" s="8">
        <f>Allocators!V318</f>
        <v>8.8266962932827665E-4</v>
      </c>
      <c r="U315" s="8">
        <f>Allocators!W318</f>
        <v>1.8109490753767866E-4</v>
      </c>
    </row>
    <row r="316" spans="1:21">
      <c r="A316" s="12" t="str">
        <f>CONCATENATE(Allocators!A319," ",Allocators!B319)</f>
        <v>RB_GUP_EPIS_T SUBTRAN</v>
      </c>
      <c r="B316" s="8">
        <f>Allocators!D319</f>
        <v>0.21280245558009805</v>
      </c>
      <c r="C316" s="8">
        <f>Allocators!E319</f>
        <v>0.10871442747078706</v>
      </c>
      <c r="D316" s="8">
        <f>Allocators!F319</f>
        <v>1.7702495711416713E-5</v>
      </c>
      <c r="E316" s="8">
        <f>Allocators!G319</f>
        <v>3.2947384055320879E-5</v>
      </c>
      <c r="F316" s="8">
        <f>Allocators!H319</f>
        <v>2.5477374297456234E-2</v>
      </c>
      <c r="G316" s="8">
        <f>Allocators!I319</f>
        <v>3.5606653018418626E-4</v>
      </c>
      <c r="H316" s="8">
        <f>Allocators!J319</f>
        <v>6.4446387588645897E-5</v>
      </c>
      <c r="I316" s="8">
        <f>Allocators!K319</f>
        <v>1.4708941346956749E-2</v>
      </c>
      <c r="J316" s="8">
        <f>Allocators!L319</f>
        <v>2.6470174972115252E-3</v>
      </c>
      <c r="K316" s="8">
        <f>Allocators!M319</f>
        <v>6.948216845105268E-4</v>
      </c>
      <c r="L316" s="8">
        <f>Allocators!N319</f>
        <v>0</v>
      </c>
      <c r="M316" s="8">
        <f>Allocators!O319</f>
        <v>6.6397118538429631E-4</v>
      </c>
      <c r="N316" s="8">
        <f>Allocators!P319</f>
        <v>9.3161595702426214E-3</v>
      </c>
      <c r="O316" s="8">
        <f>Allocators!Q319</f>
        <v>4.5935853046568914E-2</v>
      </c>
      <c r="P316" s="8">
        <f>Allocators!R319</f>
        <v>0</v>
      </c>
      <c r="Q316" s="8">
        <f>Allocators!S319</f>
        <v>4.037958735019621E-3</v>
      </c>
      <c r="R316" s="8">
        <f>Allocators!T319</f>
        <v>8.1076223333474077E-5</v>
      </c>
      <c r="S316" s="8">
        <f>Allocators!U319</f>
        <v>5.3691725087476604E-5</v>
      </c>
      <c r="T316" s="8">
        <f>Allocators!V319</f>
        <v>0</v>
      </c>
      <c r="U316" s="8">
        <f>Allocators!W319</f>
        <v>0</v>
      </c>
    </row>
    <row r="317" spans="1:21">
      <c r="A317" s="12" t="str">
        <f>CONCATENATE(Allocators!A320," ",Allocators!B320)</f>
        <v>RB_GUP_EPIS_T DISTPRI</v>
      </c>
      <c r="B317" s="8">
        <f>Allocators!D320</f>
        <v>0</v>
      </c>
      <c r="C317" s="8">
        <f>Allocators!E320</f>
        <v>0</v>
      </c>
      <c r="D317" s="8">
        <f>Allocators!F320</f>
        <v>0</v>
      </c>
      <c r="E317" s="8">
        <f>Allocators!G320</f>
        <v>0</v>
      </c>
      <c r="F317" s="8">
        <f>Allocators!H320</f>
        <v>0</v>
      </c>
      <c r="G317" s="8">
        <f>Allocators!I320</f>
        <v>0</v>
      </c>
      <c r="H317" s="8">
        <f>Allocators!J320</f>
        <v>0</v>
      </c>
      <c r="I317" s="8">
        <f>Allocators!K320</f>
        <v>0</v>
      </c>
      <c r="J317" s="8">
        <f>Allocators!L320</f>
        <v>0</v>
      </c>
      <c r="K317" s="8">
        <f>Allocators!M320</f>
        <v>0</v>
      </c>
      <c r="L317" s="8">
        <f>Allocators!N320</f>
        <v>0</v>
      </c>
      <c r="M317" s="8">
        <f>Allocators!O320</f>
        <v>0</v>
      </c>
      <c r="N317" s="8">
        <f>Allocators!P320</f>
        <v>0</v>
      </c>
      <c r="O317" s="8">
        <f>Allocators!Q320</f>
        <v>0</v>
      </c>
      <c r="P317" s="8">
        <f>Allocators!R320</f>
        <v>0</v>
      </c>
      <c r="Q317" s="8">
        <f>Allocators!S320</f>
        <v>0</v>
      </c>
      <c r="R317" s="8">
        <f>Allocators!T320</f>
        <v>0</v>
      </c>
      <c r="S317" s="8">
        <f>Allocators!U320</f>
        <v>0</v>
      </c>
      <c r="T317" s="8">
        <f>Allocators!V320</f>
        <v>0</v>
      </c>
      <c r="U317" s="8">
        <f>Allocators!W320</f>
        <v>0</v>
      </c>
    </row>
    <row r="318" spans="1:21">
      <c r="A318" s="12" t="str">
        <f>CONCATENATE(Allocators!A321," ",Allocators!B321)</f>
        <v>RB_GUP_EPIS_T DISTSEC</v>
      </c>
      <c r="B318" s="8">
        <f>Allocators!D321</f>
        <v>0</v>
      </c>
      <c r="C318" s="8">
        <f>Allocators!E321</f>
        <v>0</v>
      </c>
      <c r="D318" s="8">
        <f>Allocators!F321</f>
        <v>0</v>
      </c>
      <c r="E318" s="8">
        <f>Allocators!G321</f>
        <v>0</v>
      </c>
      <c r="F318" s="8">
        <f>Allocators!H321</f>
        <v>0</v>
      </c>
      <c r="G318" s="8">
        <f>Allocators!I321</f>
        <v>0</v>
      </c>
      <c r="H318" s="8">
        <f>Allocators!J321</f>
        <v>0</v>
      </c>
      <c r="I318" s="8">
        <f>Allocators!K321</f>
        <v>0</v>
      </c>
      <c r="J318" s="8">
        <f>Allocators!L321</f>
        <v>0</v>
      </c>
      <c r="K318" s="8">
        <f>Allocators!M321</f>
        <v>0</v>
      </c>
      <c r="L318" s="8">
        <f>Allocators!N321</f>
        <v>0</v>
      </c>
      <c r="M318" s="8">
        <f>Allocators!O321</f>
        <v>0</v>
      </c>
      <c r="N318" s="8">
        <f>Allocators!P321</f>
        <v>0</v>
      </c>
      <c r="O318" s="8">
        <f>Allocators!Q321</f>
        <v>0</v>
      </c>
      <c r="P318" s="8">
        <f>Allocators!R321</f>
        <v>0</v>
      </c>
      <c r="Q318" s="8">
        <f>Allocators!S321</f>
        <v>0</v>
      </c>
      <c r="R318" s="8">
        <f>Allocators!T321</f>
        <v>0</v>
      </c>
      <c r="S318" s="8">
        <f>Allocators!U321</f>
        <v>0</v>
      </c>
      <c r="T318" s="8">
        <f>Allocators!V321</f>
        <v>0</v>
      </c>
      <c r="U318" s="8">
        <f>Allocators!W321</f>
        <v>0</v>
      </c>
    </row>
    <row r="319" spans="1:21">
      <c r="A319" s="12" t="str">
        <f>CONCATENATE(Allocators!A322," ",Allocators!B322)</f>
        <v>RB_GUP_EPIS_T ENERGY</v>
      </c>
      <c r="B319" s="8">
        <f>Allocators!D322</f>
        <v>0</v>
      </c>
      <c r="C319" s="8">
        <f>Allocators!E322</f>
        <v>0</v>
      </c>
      <c r="D319" s="8">
        <f>Allocators!F322</f>
        <v>0</v>
      </c>
      <c r="E319" s="8">
        <f>Allocators!G322</f>
        <v>0</v>
      </c>
      <c r="F319" s="8">
        <f>Allocators!H322</f>
        <v>0</v>
      </c>
      <c r="G319" s="8">
        <f>Allocators!I322</f>
        <v>0</v>
      </c>
      <c r="H319" s="8">
        <f>Allocators!J322</f>
        <v>0</v>
      </c>
      <c r="I319" s="8">
        <f>Allocators!K322</f>
        <v>0</v>
      </c>
      <c r="J319" s="8">
        <f>Allocators!L322</f>
        <v>0</v>
      </c>
      <c r="K319" s="8">
        <f>Allocators!M322</f>
        <v>0</v>
      </c>
      <c r="L319" s="8">
        <f>Allocators!N322</f>
        <v>0</v>
      </c>
      <c r="M319" s="8">
        <f>Allocators!O322</f>
        <v>0</v>
      </c>
      <c r="N319" s="8">
        <f>Allocators!P322</f>
        <v>0</v>
      </c>
      <c r="O319" s="8">
        <f>Allocators!Q322</f>
        <v>0</v>
      </c>
      <c r="P319" s="8">
        <f>Allocators!R322</f>
        <v>0</v>
      </c>
      <c r="Q319" s="8">
        <f>Allocators!S322</f>
        <v>0</v>
      </c>
      <c r="R319" s="8">
        <f>Allocators!T322</f>
        <v>0</v>
      </c>
      <c r="S319" s="8">
        <f>Allocators!U322</f>
        <v>0</v>
      </c>
      <c r="T319" s="8">
        <f>Allocators!V322</f>
        <v>0</v>
      </c>
      <c r="U319" s="8">
        <f>Allocators!W322</f>
        <v>0</v>
      </c>
    </row>
    <row r="320" spans="1:21">
      <c r="A320" s="12" t="str">
        <f>CONCATENATE(Allocators!A323," ",Allocators!B323)</f>
        <v>RB_GUP_EPIS_T CUSTOMER</v>
      </c>
      <c r="B320" s="8">
        <f>Allocators!D323</f>
        <v>0</v>
      </c>
      <c r="C320" s="8">
        <f>Allocators!E323</f>
        <v>0</v>
      </c>
      <c r="D320" s="8">
        <f>Allocators!F323</f>
        <v>0</v>
      </c>
      <c r="E320" s="8">
        <f>Allocators!G323</f>
        <v>0</v>
      </c>
      <c r="F320" s="8">
        <f>Allocators!H323</f>
        <v>0</v>
      </c>
      <c r="G320" s="8">
        <f>Allocators!I323</f>
        <v>0</v>
      </c>
      <c r="H320" s="8">
        <f>Allocators!J323</f>
        <v>0</v>
      </c>
      <c r="I320" s="8">
        <f>Allocators!K323</f>
        <v>0</v>
      </c>
      <c r="J320" s="8">
        <f>Allocators!L323</f>
        <v>0</v>
      </c>
      <c r="K320" s="8">
        <f>Allocators!M323</f>
        <v>0</v>
      </c>
      <c r="L320" s="8">
        <f>Allocators!N323</f>
        <v>0</v>
      </c>
      <c r="M320" s="8">
        <f>Allocators!O323</f>
        <v>0</v>
      </c>
      <c r="N320" s="8">
        <f>Allocators!P323</f>
        <v>0</v>
      </c>
      <c r="O320" s="8">
        <f>Allocators!Q323</f>
        <v>0</v>
      </c>
      <c r="P320" s="8">
        <f>Allocators!R323</f>
        <v>0</v>
      </c>
      <c r="Q320" s="8">
        <f>Allocators!S323</f>
        <v>0</v>
      </c>
      <c r="R320" s="8">
        <f>Allocators!T323</f>
        <v>0</v>
      </c>
      <c r="S320" s="8">
        <f>Allocators!U323</f>
        <v>0</v>
      </c>
      <c r="T320" s="8">
        <f>Allocators!V323</f>
        <v>0</v>
      </c>
      <c r="U320" s="8">
        <f>Allocators!W323</f>
        <v>0</v>
      </c>
    </row>
    <row r="321" spans="1:21">
      <c r="A321" s="12" t="str">
        <f>CONCATENATE(Allocators!A324," ",Allocators!B324)</f>
        <v>RB_GUP_EPIS_T TOTAL</v>
      </c>
      <c r="B321" s="8">
        <f>Allocators!D324</f>
        <v>0.99999999999999989</v>
      </c>
      <c r="C321" s="8">
        <f>Allocators!E324</f>
        <v>0.51354723974128202</v>
      </c>
      <c r="D321" s="8">
        <f>Allocators!F324</f>
        <v>1.0827053561255227E-4</v>
      </c>
      <c r="E321" s="8">
        <f>Allocators!G324</f>
        <v>1.9152556413600392E-4</v>
      </c>
      <c r="F321" s="8">
        <f>Allocators!H324</f>
        <v>0.11983073507355062</v>
      </c>
      <c r="G321" s="8">
        <f>Allocators!I324</f>
        <v>1.6689923445335423E-3</v>
      </c>
      <c r="H321" s="8">
        <f>Allocators!J324</f>
        <v>2.4730243314967587E-4</v>
      </c>
      <c r="I321" s="8">
        <f>Allocators!K324</f>
        <v>7.0829632367704259E-2</v>
      </c>
      <c r="J321" s="8">
        <f>Allocators!L324</f>
        <v>1.2718379389325478E-2</v>
      </c>
      <c r="K321" s="8">
        <f>Allocators!M324</f>
        <v>2.7371910998458017E-3</v>
      </c>
      <c r="L321" s="8">
        <f>Allocators!N324</f>
        <v>7.7558054943036725E-5</v>
      </c>
      <c r="M321" s="8">
        <f>Allocators!O324</f>
        <v>3.3256543462243733E-3</v>
      </c>
      <c r="N321" s="8">
        <f>Allocators!P324</f>
        <v>4.5250419229485875E-2</v>
      </c>
      <c r="O321" s="8">
        <f>Allocators!Q324</f>
        <v>0.18336997115922335</v>
      </c>
      <c r="P321" s="8">
        <f>Allocators!R324</f>
        <v>2.4897465154973354E-2</v>
      </c>
      <c r="Q321" s="8">
        <f>Allocators!S324</f>
        <v>1.9463806401749932E-2</v>
      </c>
      <c r="R321" s="8">
        <f>Allocators!T324</f>
        <v>3.8916996689066982E-4</v>
      </c>
      <c r="S321" s="8">
        <f>Allocators!U324</f>
        <v>2.5718361180264324E-4</v>
      </c>
      <c r="T321" s="8">
        <f>Allocators!V324</f>
        <v>9.0402682147787221E-4</v>
      </c>
      <c r="U321" s="8">
        <f>Allocators!W324</f>
        <v>1.8547670408882859E-4</v>
      </c>
    </row>
    <row r="322" spans="1:21"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</row>
    <row r="323" spans="1:21" s="43" customFormat="1">
      <c r="A323" s="52" t="str">
        <f>CONCATENATE(Allocators!A369," ",Allocators!B369)</f>
        <v>RB_GUP-Land_P PRODUCTION</v>
      </c>
      <c r="B323" s="8">
        <f>+Allocators!D369</f>
        <v>1</v>
      </c>
      <c r="C323" s="8">
        <f>+Allocators!E369</f>
        <v>0.5142709287397772</v>
      </c>
      <c r="D323" s="8">
        <f>+Allocators!F369</f>
        <v>1.1505122258463922E-4</v>
      </c>
      <c r="E323" s="8">
        <f>+Allocators!G369</f>
        <v>2.0144648723153949E-4</v>
      </c>
      <c r="F323" s="8">
        <f>+Allocators!H369</f>
        <v>0.11985982609438253</v>
      </c>
      <c r="G323" s="8">
        <f>+Allocators!I369</f>
        <v>1.6678479546285577E-3</v>
      </c>
      <c r="H323" s="8">
        <f>+Allocators!J369</f>
        <v>2.3228736783697604E-4</v>
      </c>
      <c r="I323" s="8">
        <f>+Allocators!K369</f>
        <v>7.1291750614013577E-2</v>
      </c>
      <c r="J323" s="8">
        <f>+Allocators!L369</f>
        <v>1.279394475186746E-2</v>
      </c>
      <c r="K323" s="8">
        <f>+Allocators!M369</f>
        <v>2.5944814358387371E-3</v>
      </c>
      <c r="L323" s="8">
        <f>+Allocators!N369</f>
        <v>9.8524259244470204E-5</v>
      </c>
      <c r="M323" s="8">
        <f>+Allocators!O369</f>
        <v>3.3812137495951079E-3</v>
      </c>
      <c r="N323" s="8">
        <f>+Allocators!P369</f>
        <v>4.564833810009377E-2</v>
      </c>
      <c r="O323" s="8">
        <f>+Allocators!Q369</f>
        <v>0.17458656862799518</v>
      </c>
      <c r="P323" s="8">
        <f>+Allocators!R369</f>
        <v>3.1627976143295371E-2</v>
      </c>
      <c r="Q323" s="8">
        <f>+Allocators!S369</f>
        <v>1.9595904199749332E-2</v>
      </c>
      <c r="R323" s="8">
        <f>+Allocators!T369</f>
        <v>3.9138046827144884E-4</v>
      </c>
      <c r="S323" s="8">
        <f>+Allocators!U369</f>
        <v>2.58501678717917E-4</v>
      </c>
      <c r="T323" s="8">
        <f>+Allocators!V369</f>
        <v>1.1484116380775346E-3</v>
      </c>
      <c r="U323" s="8">
        <f>+Allocators!W369</f>
        <v>2.3561646679869832E-4</v>
      </c>
    </row>
    <row r="324" spans="1:21" s="43" customFormat="1">
      <c r="A324" s="52" t="str">
        <f>CONCATENATE(Allocators!A370," ",Allocators!B370)</f>
        <v>RB_GUP-Land_P BULKTRAN</v>
      </c>
      <c r="B324" s="8">
        <f>+Allocators!D370</f>
        <v>0</v>
      </c>
      <c r="C324" s="8">
        <f>+Allocators!E370</f>
        <v>0</v>
      </c>
      <c r="D324" s="8">
        <f>+Allocators!F370</f>
        <v>0</v>
      </c>
      <c r="E324" s="8">
        <f>+Allocators!G370</f>
        <v>0</v>
      </c>
      <c r="F324" s="8">
        <f>+Allocators!H370</f>
        <v>0</v>
      </c>
      <c r="G324" s="8">
        <f>+Allocators!I370</f>
        <v>0</v>
      </c>
      <c r="H324" s="8">
        <f>+Allocators!J370</f>
        <v>0</v>
      </c>
      <c r="I324" s="8">
        <f>+Allocators!K370</f>
        <v>0</v>
      </c>
      <c r="J324" s="8">
        <f>+Allocators!L370</f>
        <v>0</v>
      </c>
      <c r="K324" s="8">
        <f>+Allocators!M370</f>
        <v>0</v>
      </c>
      <c r="L324" s="8">
        <f>+Allocators!N370</f>
        <v>0</v>
      </c>
      <c r="M324" s="8">
        <f>+Allocators!O370</f>
        <v>0</v>
      </c>
      <c r="N324" s="8">
        <f>+Allocators!P370</f>
        <v>0</v>
      </c>
      <c r="O324" s="8">
        <f>+Allocators!Q370</f>
        <v>0</v>
      </c>
      <c r="P324" s="8">
        <f>+Allocators!R370</f>
        <v>0</v>
      </c>
      <c r="Q324" s="8">
        <f>+Allocators!S370</f>
        <v>0</v>
      </c>
      <c r="R324" s="8">
        <f>+Allocators!T370</f>
        <v>0</v>
      </c>
      <c r="S324" s="8">
        <f>+Allocators!U370</f>
        <v>0</v>
      </c>
      <c r="T324" s="8">
        <f>+Allocators!V370</f>
        <v>0</v>
      </c>
      <c r="U324" s="8">
        <f>+Allocators!W370</f>
        <v>0</v>
      </c>
    </row>
    <row r="325" spans="1:21" s="43" customFormat="1">
      <c r="A325" s="52" t="str">
        <f>CONCATENATE(Allocators!A371," ",Allocators!B371)</f>
        <v>RB_GUP-Land_P SUBTRAN</v>
      </c>
      <c r="B325" s="8">
        <f>+Allocators!D371</f>
        <v>0</v>
      </c>
      <c r="C325" s="8">
        <f>+Allocators!E371</f>
        <v>0</v>
      </c>
      <c r="D325" s="8">
        <f>+Allocators!F371</f>
        <v>0</v>
      </c>
      <c r="E325" s="8">
        <f>+Allocators!G371</f>
        <v>0</v>
      </c>
      <c r="F325" s="8">
        <f>+Allocators!H371</f>
        <v>0</v>
      </c>
      <c r="G325" s="8">
        <f>+Allocators!I371</f>
        <v>0</v>
      </c>
      <c r="H325" s="8">
        <f>+Allocators!J371</f>
        <v>0</v>
      </c>
      <c r="I325" s="8">
        <f>+Allocators!K371</f>
        <v>0</v>
      </c>
      <c r="J325" s="8">
        <f>+Allocators!L371</f>
        <v>0</v>
      </c>
      <c r="K325" s="8">
        <f>+Allocators!M371</f>
        <v>0</v>
      </c>
      <c r="L325" s="8">
        <f>+Allocators!N371</f>
        <v>0</v>
      </c>
      <c r="M325" s="8">
        <f>+Allocators!O371</f>
        <v>0</v>
      </c>
      <c r="N325" s="8">
        <f>+Allocators!P371</f>
        <v>0</v>
      </c>
      <c r="O325" s="8">
        <f>+Allocators!Q371</f>
        <v>0</v>
      </c>
      <c r="P325" s="8">
        <f>+Allocators!R371</f>
        <v>0</v>
      </c>
      <c r="Q325" s="8">
        <f>+Allocators!S371</f>
        <v>0</v>
      </c>
      <c r="R325" s="8">
        <f>+Allocators!T371</f>
        <v>0</v>
      </c>
      <c r="S325" s="8">
        <f>+Allocators!U371</f>
        <v>0</v>
      </c>
      <c r="T325" s="8">
        <f>+Allocators!V371</f>
        <v>0</v>
      </c>
      <c r="U325" s="8">
        <f>+Allocators!W371</f>
        <v>0</v>
      </c>
    </row>
    <row r="326" spans="1:21" s="43" customFormat="1">
      <c r="A326" s="52" t="str">
        <f>CONCATENATE(Allocators!A372," ",Allocators!B372)</f>
        <v>RB_GUP-Land_P DISTPRI</v>
      </c>
      <c r="B326" s="8">
        <f>+Allocators!D372</f>
        <v>0</v>
      </c>
      <c r="C326" s="8">
        <f>+Allocators!E372</f>
        <v>0</v>
      </c>
      <c r="D326" s="8">
        <f>+Allocators!F372</f>
        <v>0</v>
      </c>
      <c r="E326" s="8">
        <f>+Allocators!G372</f>
        <v>0</v>
      </c>
      <c r="F326" s="8">
        <f>+Allocators!H372</f>
        <v>0</v>
      </c>
      <c r="G326" s="8">
        <f>+Allocators!I372</f>
        <v>0</v>
      </c>
      <c r="H326" s="8">
        <f>+Allocators!J372</f>
        <v>0</v>
      </c>
      <c r="I326" s="8">
        <f>+Allocators!K372</f>
        <v>0</v>
      </c>
      <c r="J326" s="8">
        <f>+Allocators!L372</f>
        <v>0</v>
      </c>
      <c r="K326" s="8">
        <f>+Allocators!M372</f>
        <v>0</v>
      </c>
      <c r="L326" s="8">
        <f>+Allocators!N372</f>
        <v>0</v>
      </c>
      <c r="M326" s="8">
        <f>+Allocators!O372</f>
        <v>0</v>
      </c>
      <c r="N326" s="8">
        <f>+Allocators!P372</f>
        <v>0</v>
      </c>
      <c r="O326" s="8">
        <f>+Allocators!Q372</f>
        <v>0</v>
      </c>
      <c r="P326" s="8">
        <f>+Allocators!R372</f>
        <v>0</v>
      </c>
      <c r="Q326" s="8">
        <f>+Allocators!S372</f>
        <v>0</v>
      </c>
      <c r="R326" s="8">
        <f>+Allocators!T372</f>
        <v>0</v>
      </c>
      <c r="S326" s="8">
        <f>+Allocators!U372</f>
        <v>0</v>
      </c>
      <c r="T326" s="8">
        <f>+Allocators!V372</f>
        <v>0</v>
      </c>
      <c r="U326" s="8">
        <f>+Allocators!W372</f>
        <v>0</v>
      </c>
    </row>
    <row r="327" spans="1:21" s="43" customFormat="1">
      <c r="A327" s="52" t="str">
        <f>CONCATENATE(Allocators!A373," ",Allocators!B373)</f>
        <v>RB_GUP-Land_P DISTSEC</v>
      </c>
      <c r="B327" s="8">
        <f>+Allocators!D373</f>
        <v>0</v>
      </c>
      <c r="C327" s="8">
        <f>+Allocators!E373</f>
        <v>0</v>
      </c>
      <c r="D327" s="8">
        <f>+Allocators!F373</f>
        <v>0</v>
      </c>
      <c r="E327" s="8">
        <f>+Allocators!G373</f>
        <v>0</v>
      </c>
      <c r="F327" s="8">
        <f>+Allocators!H373</f>
        <v>0</v>
      </c>
      <c r="G327" s="8">
        <f>+Allocators!I373</f>
        <v>0</v>
      </c>
      <c r="H327" s="8">
        <f>+Allocators!J373</f>
        <v>0</v>
      </c>
      <c r="I327" s="8">
        <f>+Allocators!K373</f>
        <v>0</v>
      </c>
      <c r="J327" s="8">
        <f>+Allocators!L373</f>
        <v>0</v>
      </c>
      <c r="K327" s="8">
        <f>+Allocators!M373</f>
        <v>0</v>
      </c>
      <c r="L327" s="8">
        <f>+Allocators!N373</f>
        <v>0</v>
      </c>
      <c r="M327" s="8">
        <f>+Allocators!O373</f>
        <v>0</v>
      </c>
      <c r="N327" s="8">
        <f>+Allocators!P373</f>
        <v>0</v>
      </c>
      <c r="O327" s="8">
        <f>+Allocators!Q373</f>
        <v>0</v>
      </c>
      <c r="P327" s="8">
        <f>+Allocators!R373</f>
        <v>0</v>
      </c>
      <c r="Q327" s="8">
        <f>+Allocators!S373</f>
        <v>0</v>
      </c>
      <c r="R327" s="8">
        <f>+Allocators!T373</f>
        <v>0</v>
      </c>
      <c r="S327" s="8">
        <f>+Allocators!U373</f>
        <v>0</v>
      </c>
      <c r="T327" s="8">
        <f>+Allocators!V373</f>
        <v>0</v>
      </c>
      <c r="U327" s="8">
        <f>+Allocators!W373</f>
        <v>0</v>
      </c>
    </row>
    <row r="328" spans="1:21" s="43" customFormat="1">
      <c r="A328" s="52" t="str">
        <f>CONCATENATE(Allocators!A374," ",Allocators!B374)</f>
        <v>RB_GUP-Land_P ENERGY</v>
      </c>
      <c r="B328" s="8">
        <f>+Allocators!D374</f>
        <v>0</v>
      </c>
      <c r="C328" s="8">
        <f>+Allocators!E374</f>
        <v>0</v>
      </c>
      <c r="D328" s="8">
        <f>+Allocators!F374</f>
        <v>0</v>
      </c>
      <c r="E328" s="8">
        <f>+Allocators!G374</f>
        <v>0</v>
      </c>
      <c r="F328" s="8">
        <f>+Allocators!H374</f>
        <v>0</v>
      </c>
      <c r="G328" s="8">
        <f>+Allocators!I374</f>
        <v>0</v>
      </c>
      <c r="H328" s="8">
        <f>+Allocators!J374</f>
        <v>0</v>
      </c>
      <c r="I328" s="8">
        <f>+Allocators!K374</f>
        <v>0</v>
      </c>
      <c r="J328" s="8">
        <f>+Allocators!L374</f>
        <v>0</v>
      </c>
      <c r="K328" s="8">
        <f>+Allocators!M374</f>
        <v>0</v>
      </c>
      <c r="L328" s="8">
        <f>+Allocators!N374</f>
        <v>0</v>
      </c>
      <c r="M328" s="8">
        <f>+Allocators!O374</f>
        <v>0</v>
      </c>
      <c r="N328" s="8">
        <f>+Allocators!P374</f>
        <v>0</v>
      </c>
      <c r="O328" s="8">
        <f>+Allocators!Q374</f>
        <v>0</v>
      </c>
      <c r="P328" s="8">
        <f>+Allocators!R374</f>
        <v>0</v>
      </c>
      <c r="Q328" s="8">
        <f>+Allocators!S374</f>
        <v>0</v>
      </c>
      <c r="R328" s="8">
        <f>+Allocators!T374</f>
        <v>0</v>
      </c>
      <c r="S328" s="8">
        <f>+Allocators!U374</f>
        <v>0</v>
      </c>
      <c r="T328" s="8">
        <f>+Allocators!V374</f>
        <v>0</v>
      </c>
      <c r="U328" s="8">
        <f>+Allocators!W374</f>
        <v>0</v>
      </c>
    </row>
    <row r="329" spans="1:21" s="43" customFormat="1">
      <c r="A329" s="52" t="str">
        <f>CONCATENATE(Allocators!A375," ",Allocators!B375)</f>
        <v>RB_GUP-Land_P CUSTOMER</v>
      </c>
      <c r="B329" s="8">
        <f>+Allocators!D375</f>
        <v>0</v>
      </c>
      <c r="C329" s="8">
        <f>+Allocators!E375</f>
        <v>0</v>
      </c>
      <c r="D329" s="8">
        <f>+Allocators!F375</f>
        <v>0</v>
      </c>
      <c r="E329" s="8">
        <f>+Allocators!G375</f>
        <v>0</v>
      </c>
      <c r="F329" s="8">
        <f>+Allocators!H375</f>
        <v>0</v>
      </c>
      <c r="G329" s="8">
        <f>+Allocators!I375</f>
        <v>0</v>
      </c>
      <c r="H329" s="8">
        <f>+Allocators!J375</f>
        <v>0</v>
      </c>
      <c r="I329" s="8">
        <f>+Allocators!K375</f>
        <v>0</v>
      </c>
      <c r="J329" s="8">
        <f>+Allocators!L375</f>
        <v>0</v>
      </c>
      <c r="K329" s="8">
        <f>+Allocators!M375</f>
        <v>0</v>
      </c>
      <c r="L329" s="8">
        <f>+Allocators!N375</f>
        <v>0</v>
      </c>
      <c r="M329" s="8">
        <f>+Allocators!O375</f>
        <v>0</v>
      </c>
      <c r="N329" s="8">
        <f>+Allocators!P375</f>
        <v>0</v>
      </c>
      <c r="O329" s="8">
        <f>+Allocators!Q375</f>
        <v>0</v>
      </c>
      <c r="P329" s="8">
        <f>+Allocators!R375</f>
        <v>0</v>
      </c>
      <c r="Q329" s="8">
        <f>+Allocators!S375</f>
        <v>0</v>
      </c>
      <c r="R329" s="8">
        <f>+Allocators!T375</f>
        <v>0</v>
      </c>
      <c r="S329" s="8">
        <f>+Allocators!U375</f>
        <v>0</v>
      </c>
      <c r="T329" s="8">
        <f>+Allocators!V375</f>
        <v>0</v>
      </c>
      <c r="U329" s="8">
        <f>+Allocators!W375</f>
        <v>0</v>
      </c>
    </row>
    <row r="330" spans="1:21" s="43" customFormat="1">
      <c r="A330" s="52" t="str">
        <f>CONCATENATE(Allocators!A376," ",Allocators!B376)</f>
        <v>RB_GUP-Land_P TOTAL</v>
      </c>
      <c r="B330" s="8">
        <f>+Allocators!D376</f>
        <v>1</v>
      </c>
      <c r="C330" s="8">
        <f>+Allocators!E376</f>
        <v>0.5142709287397772</v>
      </c>
      <c r="D330" s="8">
        <f>+Allocators!F376</f>
        <v>1.1505122258463922E-4</v>
      </c>
      <c r="E330" s="8">
        <f>+Allocators!G376</f>
        <v>2.0144648723153949E-4</v>
      </c>
      <c r="F330" s="8">
        <f>+Allocators!H376</f>
        <v>0.11985982609438253</v>
      </c>
      <c r="G330" s="8">
        <f>+Allocators!I376</f>
        <v>1.6678479546285577E-3</v>
      </c>
      <c r="H330" s="8">
        <f>+Allocators!J376</f>
        <v>2.3228736783697604E-4</v>
      </c>
      <c r="I330" s="8">
        <f>+Allocators!K376</f>
        <v>7.1291750614013577E-2</v>
      </c>
      <c r="J330" s="8">
        <f>+Allocators!L376</f>
        <v>1.279394475186746E-2</v>
      </c>
      <c r="K330" s="8">
        <f>+Allocators!M376</f>
        <v>2.5944814358387371E-3</v>
      </c>
      <c r="L330" s="8">
        <f>+Allocators!N376</f>
        <v>9.8524259244470204E-5</v>
      </c>
      <c r="M330" s="8">
        <f>+Allocators!O376</f>
        <v>3.3812137495951079E-3</v>
      </c>
      <c r="N330" s="8">
        <f>+Allocators!P376</f>
        <v>4.564833810009377E-2</v>
      </c>
      <c r="O330" s="8">
        <f>+Allocators!Q376</f>
        <v>0.17458656862799518</v>
      </c>
      <c r="P330" s="8">
        <f>+Allocators!R376</f>
        <v>3.1627976143295371E-2</v>
      </c>
      <c r="Q330" s="8">
        <f>+Allocators!S376</f>
        <v>1.9595904199749332E-2</v>
      </c>
      <c r="R330" s="8">
        <f>+Allocators!T376</f>
        <v>3.9138046827144884E-4</v>
      </c>
      <c r="S330" s="8">
        <f>+Allocators!U376</f>
        <v>2.58501678717917E-4</v>
      </c>
      <c r="T330" s="8">
        <f>+Allocators!V376</f>
        <v>1.1484116380775346E-3</v>
      </c>
      <c r="U330" s="8">
        <f>+Allocators!W376</f>
        <v>2.3561646679869832E-4</v>
      </c>
    </row>
    <row r="331" spans="1:21" s="43" customFormat="1">
      <c r="A331" s="52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</row>
    <row r="332" spans="1:21" s="43" customFormat="1">
      <c r="A332" s="52" t="str">
        <f>CONCATENATE(Allocators!A387," ",Allocators!B387)</f>
        <v>RB_GUP-Land_T PRODUCTION</v>
      </c>
      <c r="B332" s="8">
        <f>+Allocators!D387</f>
        <v>1.967773503536668E-2</v>
      </c>
      <c r="C332" s="8">
        <f>+Allocators!E387</f>
        <v>1.0119687072133274E-2</v>
      </c>
      <c r="D332" s="8">
        <f>+Allocators!F387</f>
        <v>2.2639474735155252E-6</v>
      </c>
      <c r="E332" s="8">
        <f>+Allocators!G387</f>
        <v>3.9640105995476116E-6</v>
      </c>
      <c r="F332" s="8">
        <f>+Allocators!H387</f>
        <v>2.3585698992703887E-3</v>
      </c>
      <c r="G332" s="8">
        <f>+Allocators!I387</f>
        <v>3.2819470130459023E-5</v>
      </c>
      <c r="H332" s="8">
        <f>+Allocators!J387</f>
        <v>4.5708892763587703E-6</v>
      </c>
      <c r="I332" s="8">
        <f>+Allocators!K387</f>
        <v>1.4028601787899988E-3</v>
      </c>
      <c r="J332" s="8">
        <f>+Allocators!L387</f>
        <v>2.5175585488436798E-4</v>
      </c>
      <c r="K332" s="8">
        <f>+Allocators!M387</f>
        <v>5.105351824861236E-5</v>
      </c>
      <c r="L332" s="8">
        <f>+Allocators!N387</f>
        <v>1.9387342679684603E-6</v>
      </c>
      <c r="M332" s="8">
        <f>+Allocators!O387</f>
        <v>6.6534628262471178E-5</v>
      </c>
      <c r="N332" s="8">
        <f>+Allocators!P387</f>
        <v>8.9825590193847869E-4</v>
      </c>
      <c r="O332" s="8">
        <f>+Allocators!Q387</f>
        <v>3.4354682381955498E-3</v>
      </c>
      <c r="P332" s="8">
        <f>+Allocators!R387</f>
        <v>6.2236693425266488E-4</v>
      </c>
      <c r="Q332" s="8">
        <f>+Allocators!S387</f>
        <v>3.8560301062109638E-4</v>
      </c>
      <c r="R332" s="8">
        <f>+Allocators!T387</f>
        <v>7.7014811526633048E-6</v>
      </c>
      <c r="S332" s="8">
        <f>+Allocators!U387</f>
        <v>5.0867275400086561E-6</v>
      </c>
      <c r="T332" s="8">
        <f>+Allocators!V387</f>
        <v>2.2598139925621138E-5</v>
      </c>
      <c r="U332" s="8">
        <f>+Allocators!W387</f>
        <v>4.6363984036340546E-6</v>
      </c>
    </row>
    <row r="333" spans="1:21" s="43" customFormat="1">
      <c r="A333" s="52" t="str">
        <f>CONCATENATE(Allocators!A388," ",Allocators!B388)</f>
        <v>RB_GUP-Land_T BULKTRAN</v>
      </c>
      <c r="B333" s="8">
        <f>+Allocators!D388</f>
        <v>0.75515504101352482</v>
      </c>
      <c r="C333" s="8">
        <f>+Allocators!E388</f>
        <v>0.38835428428454993</v>
      </c>
      <c r="D333" s="8">
        <f>+Allocators!F388</f>
        <v>8.6881510709559411E-5</v>
      </c>
      <c r="E333" s="8">
        <f>+Allocators!G388</f>
        <v>1.5212333032736376E-4</v>
      </c>
      <c r="F333" s="8">
        <f>+Allocators!H388</f>
        <v>9.0512751890177379E-2</v>
      </c>
      <c r="G333" s="8">
        <f>+Allocators!I388</f>
        <v>1.2594837905818518E-3</v>
      </c>
      <c r="H333" s="8">
        <f>+Allocators!J388</f>
        <v>1.7541297678585536E-4</v>
      </c>
      <c r="I333" s="8">
        <f>+Allocators!K388</f>
        <v>5.3836324858851398E-2</v>
      </c>
      <c r="J333" s="8">
        <f>+Allocators!L388</f>
        <v>9.661411873821241E-3</v>
      </c>
      <c r="K333" s="8">
        <f>+Allocators!M388</f>
        <v>1.9592357350896304E-3</v>
      </c>
      <c r="L333" s="8">
        <f>+Allocators!N388</f>
        <v>7.4401091030585028E-5</v>
      </c>
      <c r="M333" s="8">
        <f>+Allocators!O388</f>
        <v>2.5533406077509874E-3</v>
      </c>
      <c r="N333" s="8">
        <f>+Allocators!P388</f>
        <v>3.4471572630175557E-2</v>
      </c>
      <c r="O333" s="8">
        <f>+Allocators!Q388</f>
        <v>0.13183992739268424</v>
      </c>
      <c r="P333" s="8">
        <f>+Allocators!R388</f>
        <v>2.3884025621665E-2</v>
      </c>
      <c r="Q333" s="8">
        <f>+Allocators!S388</f>
        <v>1.4797945839658806E-2</v>
      </c>
      <c r="R333" s="8">
        <f>+Allocators!T388</f>
        <v>2.9555293356941842E-4</v>
      </c>
      <c r="S333" s="8">
        <f>+Allocators!U388</f>
        <v>1.9520884579429362E-4</v>
      </c>
      <c r="T333" s="8">
        <f>+Allocators!V388</f>
        <v>8.6722883765284991E-4</v>
      </c>
      <c r="U333" s="8">
        <f>+Allocators!W388</f>
        <v>1.7792696264883284E-4</v>
      </c>
    </row>
    <row r="334" spans="1:21" s="43" customFormat="1">
      <c r="A334" s="52" t="str">
        <f>CONCATENATE(Allocators!A389," ",Allocators!B389)</f>
        <v>RB_GUP-Land_T SUBTRAN</v>
      </c>
      <c r="B334" s="8">
        <f>+Allocators!D389</f>
        <v>0.22516722395110833</v>
      </c>
      <c r="C334" s="8">
        <f>+Allocators!E389</f>
        <v>0.11503121883768609</v>
      </c>
      <c r="D334" s="8">
        <f>+Allocators!F389</f>
        <v>1.8731089382781007E-5</v>
      </c>
      <c r="E334" s="8">
        <f>+Allocators!G389</f>
        <v>3.4861773488300994E-5</v>
      </c>
      <c r="F334" s="8">
        <f>+Allocators!H389</f>
        <v>2.6957722966510968E-2</v>
      </c>
      <c r="G334" s="8">
        <f>+Allocators!I389</f>
        <v>3.7675557796042138E-4</v>
      </c>
      <c r="H334" s="8">
        <f>+Allocators!J389</f>
        <v>6.8191009109622763E-5</v>
      </c>
      <c r="I334" s="8">
        <f>+Allocators!K389</f>
        <v>1.5563596206282093E-2</v>
      </c>
      <c r="J334" s="8">
        <f>+Allocators!L389</f>
        <v>2.8008209772409764E-3</v>
      </c>
      <c r="K334" s="8">
        <f>+Allocators!M389</f>
        <v>7.3519391219327608E-4</v>
      </c>
      <c r="L334" s="8">
        <f>+Allocators!N389</f>
        <v>0</v>
      </c>
      <c r="M334" s="8">
        <f>+Allocators!O389</f>
        <v>7.0255086196707793E-4</v>
      </c>
      <c r="N334" s="8">
        <f>+Allocators!P389</f>
        <v>9.8574698426236781E-3</v>
      </c>
      <c r="O334" s="8">
        <f>+Allocators!Q389</f>
        <v>4.8604930249166345E-2</v>
      </c>
      <c r="P334" s="8">
        <f>+Allocators!R389</f>
        <v>0</v>
      </c>
      <c r="Q334" s="8">
        <f>+Allocators!S389</f>
        <v>4.2725820823588737E-3</v>
      </c>
      <c r="R334" s="8">
        <f>+Allocators!T389</f>
        <v>8.5787112214816754E-5</v>
      </c>
      <c r="S334" s="8">
        <f>+Allocators!U389</f>
        <v>5.6811452923026539E-5</v>
      </c>
      <c r="T334" s="8">
        <f>+Allocators!V389</f>
        <v>0</v>
      </c>
      <c r="U334" s="8">
        <f>+Allocators!W389</f>
        <v>0</v>
      </c>
    </row>
    <row r="335" spans="1:21" s="43" customFormat="1">
      <c r="A335" s="52" t="str">
        <f>CONCATENATE(Allocators!A390," ",Allocators!B390)</f>
        <v>RB_GUP-Land_T DISTPRI</v>
      </c>
      <c r="B335" s="8">
        <f>+Allocators!D390</f>
        <v>0</v>
      </c>
      <c r="C335" s="8">
        <f>+Allocators!E390</f>
        <v>0</v>
      </c>
      <c r="D335" s="8">
        <f>+Allocators!F390</f>
        <v>0</v>
      </c>
      <c r="E335" s="8">
        <f>+Allocators!G390</f>
        <v>0</v>
      </c>
      <c r="F335" s="8">
        <f>+Allocators!H390</f>
        <v>0</v>
      </c>
      <c r="G335" s="8">
        <f>+Allocators!I390</f>
        <v>0</v>
      </c>
      <c r="H335" s="8">
        <f>+Allocators!J390</f>
        <v>0</v>
      </c>
      <c r="I335" s="8">
        <f>+Allocators!K390</f>
        <v>0</v>
      </c>
      <c r="J335" s="8">
        <f>+Allocators!L390</f>
        <v>0</v>
      </c>
      <c r="K335" s="8">
        <f>+Allocators!M390</f>
        <v>0</v>
      </c>
      <c r="L335" s="8">
        <f>+Allocators!N390</f>
        <v>0</v>
      </c>
      <c r="M335" s="8">
        <f>+Allocators!O390</f>
        <v>0</v>
      </c>
      <c r="N335" s="8">
        <f>+Allocators!P390</f>
        <v>0</v>
      </c>
      <c r="O335" s="8">
        <f>+Allocators!Q390</f>
        <v>0</v>
      </c>
      <c r="P335" s="8">
        <f>+Allocators!R390</f>
        <v>0</v>
      </c>
      <c r="Q335" s="8">
        <f>+Allocators!S390</f>
        <v>0</v>
      </c>
      <c r="R335" s="8">
        <f>+Allocators!T390</f>
        <v>0</v>
      </c>
      <c r="S335" s="8">
        <f>+Allocators!U390</f>
        <v>0</v>
      </c>
      <c r="T335" s="8">
        <f>+Allocators!V390</f>
        <v>0</v>
      </c>
      <c r="U335" s="8">
        <f>+Allocators!W390</f>
        <v>0</v>
      </c>
    </row>
    <row r="336" spans="1:21" s="43" customFormat="1">
      <c r="A336" s="52" t="str">
        <f>CONCATENATE(Allocators!A391," ",Allocators!B391)</f>
        <v>RB_GUP-Land_T DISTSEC</v>
      </c>
      <c r="B336" s="8">
        <f>+Allocators!D391</f>
        <v>0</v>
      </c>
      <c r="C336" s="8">
        <f>+Allocators!E391</f>
        <v>0</v>
      </c>
      <c r="D336" s="8">
        <f>+Allocators!F391</f>
        <v>0</v>
      </c>
      <c r="E336" s="8">
        <f>+Allocators!G391</f>
        <v>0</v>
      </c>
      <c r="F336" s="8">
        <f>+Allocators!H391</f>
        <v>0</v>
      </c>
      <c r="G336" s="8">
        <f>+Allocators!I391</f>
        <v>0</v>
      </c>
      <c r="H336" s="8">
        <f>+Allocators!J391</f>
        <v>0</v>
      </c>
      <c r="I336" s="8">
        <f>+Allocators!K391</f>
        <v>0</v>
      </c>
      <c r="J336" s="8">
        <f>+Allocators!L391</f>
        <v>0</v>
      </c>
      <c r="K336" s="8">
        <f>+Allocators!M391</f>
        <v>0</v>
      </c>
      <c r="L336" s="8">
        <f>+Allocators!N391</f>
        <v>0</v>
      </c>
      <c r="M336" s="8">
        <f>+Allocators!O391</f>
        <v>0</v>
      </c>
      <c r="N336" s="8">
        <f>+Allocators!P391</f>
        <v>0</v>
      </c>
      <c r="O336" s="8">
        <f>+Allocators!Q391</f>
        <v>0</v>
      </c>
      <c r="P336" s="8">
        <f>+Allocators!R391</f>
        <v>0</v>
      </c>
      <c r="Q336" s="8">
        <f>+Allocators!S391</f>
        <v>0</v>
      </c>
      <c r="R336" s="8">
        <f>+Allocators!T391</f>
        <v>0</v>
      </c>
      <c r="S336" s="8">
        <f>+Allocators!U391</f>
        <v>0</v>
      </c>
      <c r="T336" s="8">
        <f>+Allocators!V391</f>
        <v>0</v>
      </c>
      <c r="U336" s="8">
        <f>+Allocators!W391</f>
        <v>0</v>
      </c>
    </row>
    <row r="337" spans="1:21" s="43" customFormat="1">
      <c r="A337" s="52" t="str">
        <f>CONCATENATE(Allocators!A392," ",Allocators!B392)</f>
        <v>RB_GUP-Land_T ENERGY</v>
      </c>
      <c r="B337" s="8">
        <f>+Allocators!D392</f>
        <v>0</v>
      </c>
      <c r="C337" s="8">
        <f>+Allocators!E392</f>
        <v>0</v>
      </c>
      <c r="D337" s="8">
        <f>+Allocators!F392</f>
        <v>0</v>
      </c>
      <c r="E337" s="8">
        <f>+Allocators!G392</f>
        <v>0</v>
      </c>
      <c r="F337" s="8">
        <f>+Allocators!H392</f>
        <v>0</v>
      </c>
      <c r="G337" s="8">
        <f>+Allocators!I392</f>
        <v>0</v>
      </c>
      <c r="H337" s="8">
        <f>+Allocators!J392</f>
        <v>0</v>
      </c>
      <c r="I337" s="8">
        <f>+Allocators!K392</f>
        <v>0</v>
      </c>
      <c r="J337" s="8">
        <f>+Allocators!L392</f>
        <v>0</v>
      </c>
      <c r="K337" s="8">
        <f>+Allocators!M392</f>
        <v>0</v>
      </c>
      <c r="L337" s="8">
        <f>+Allocators!N392</f>
        <v>0</v>
      </c>
      <c r="M337" s="8">
        <f>+Allocators!O392</f>
        <v>0</v>
      </c>
      <c r="N337" s="8">
        <f>+Allocators!P392</f>
        <v>0</v>
      </c>
      <c r="O337" s="8">
        <f>+Allocators!Q392</f>
        <v>0</v>
      </c>
      <c r="P337" s="8">
        <f>+Allocators!R392</f>
        <v>0</v>
      </c>
      <c r="Q337" s="8">
        <f>+Allocators!S392</f>
        <v>0</v>
      </c>
      <c r="R337" s="8">
        <f>+Allocators!T392</f>
        <v>0</v>
      </c>
      <c r="S337" s="8">
        <f>+Allocators!U392</f>
        <v>0</v>
      </c>
      <c r="T337" s="8">
        <f>+Allocators!V392</f>
        <v>0</v>
      </c>
      <c r="U337" s="8">
        <f>+Allocators!W392</f>
        <v>0</v>
      </c>
    </row>
    <row r="338" spans="1:21" s="43" customFormat="1">
      <c r="A338" s="52" t="str">
        <f>CONCATENATE(Allocators!A393," ",Allocators!B393)</f>
        <v>RB_GUP-Land_T CUSTOMER</v>
      </c>
      <c r="B338" s="8">
        <f>+Allocators!D393</f>
        <v>0</v>
      </c>
      <c r="C338" s="8">
        <f>+Allocators!E393</f>
        <v>0</v>
      </c>
      <c r="D338" s="8">
        <f>+Allocators!F393</f>
        <v>0</v>
      </c>
      <c r="E338" s="8">
        <f>+Allocators!G393</f>
        <v>0</v>
      </c>
      <c r="F338" s="8">
        <f>+Allocators!H393</f>
        <v>0</v>
      </c>
      <c r="G338" s="8">
        <f>+Allocators!I393</f>
        <v>0</v>
      </c>
      <c r="H338" s="8">
        <f>+Allocators!J393</f>
        <v>0</v>
      </c>
      <c r="I338" s="8">
        <f>+Allocators!K393</f>
        <v>0</v>
      </c>
      <c r="J338" s="8">
        <f>+Allocators!L393</f>
        <v>0</v>
      </c>
      <c r="K338" s="8">
        <f>+Allocators!M393</f>
        <v>0</v>
      </c>
      <c r="L338" s="8">
        <f>+Allocators!N393</f>
        <v>0</v>
      </c>
      <c r="M338" s="8">
        <f>+Allocators!O393</f>
        <v>0</v>
      </c>
      <c r="N338" s="8">
        <f>+Allocators!P393</f>
        <v>0</v>
      </c>
      <c r="O338" s="8">
        <f>+Allocators!Q393</f>
        <v>0</v>
      </c>
      <c r="P338" s="8">
        <f>+Allocators!R393</f>
        <v>0</v>
      </c>
      <c r="Q338" s="8">
        <f>+Allocators!S393</f>
        <v>0</v>
      </c>
      <c r="R338" s="8">
        <f>+Allocators!T393</f>
        <v>0</v>
      </c>
      <c r="S338" s="8">
        <f>+Allocators!U393</f>
        <v>0</v>
      </c>
      <c r="T338" s="8">
        <f>+Allocators!V393</f>
        <v>0</v>
      </c>
      <c r="U338" s="8">
        <f>+Allocators!W393</f>
        <v>0</v>
      </c>
    </row>
    <row r="339" spans="1:21" s="43" customFormat="1">
      <c r="A339" s="52" t="str">
        <f>CONCATENATE(Allocators!A394," ",Allocators!B394)</f>
        <v>RB_GUP-Land_T TOTAL</v>
      </c>
      <c r="B339" s="8">
        <f>+Allocators!D394</f>
        <v>0.99999999999999956</v>
      </c>
      <c r="C339" s="8">
        <f>+Allocators!E394</f>
        <v>0.51350519019436935</v>
      </c>
      <c r="D339" s="8">
        <f>+Allocators!F394</f>
        <v>1.0787654756585595E-4</v>
      </c>
      <c r="E339" s="8">
        <f>+Allocators!G394</f>
        <v>1.9094911441521238E-4</v>
      </c>
      <c r="F339" s="8">
        <f>+Allocators!H394</f>
        <v>0.11982904475595874</v>
      </c>
      <c r="G339" s="8">
        <f>+Allocators!I394</f>
        <v>1.6690588386727321E-3</v>
      </c>
      <c r="H339" s="8">
        <f>+Allocators!J394</f>
        <v>2.481748751718369E-4</v>
      </c>
      <c r="I339" s="8">
        <f>+Allocators!K394</f>
        <v>7.0802781243923488E-2</v>
      </c>
      <c r="J339" s="8">
        <f>+Allocators!L394</f>
        <v>1.2713988705946585E-2</v>
      </c>
      <c r="K339" s="8">
        <f>+Allocators!M394</f>
        <v>2.745483165531519E-3</v>
      </c>
      <c r="L339" s="8">
        <f>+Allocators!N394</f>
        <v>7.6339825298553485E-5</v>
      </c>
      <c r="M339" s="8">
        <f>+Allocators!O394</f>
        <v>3.3224260979805367E-3</v>
      </c>
      <c r="N339" s="8">
        <f>+Allocators!P394</f>
        <v>4.5227298374737712E-2</v>
      </c>
      <c r="O339" s="8">
        <f>+Allocators!Q394</f>
        <v>0.18388032588004613</v>
      </c>
      <c r="P339" s="8">
        <f>+Allocators!R394</f>
        <v>2.4506392555917664E-2</v>
      </c>
      <c r="Q339" s="8">
        <f>+Allocators!S394</f>
        <v>1.9456130932638774E-2</v>
      </c>
      <c r="R339" s="8">
        <f>+Allocators!T394</f>
        <v>3.8904152693689848E-4</v>
      </c>
      <c r="S339" s="8">
        <f>+Allocators!U394</f>
        <v>2.5710702625732879E-4</v>
      </c>
      <c r="T339" s="8">
        <f>+Allocators!V394</f>
        <v>8.89826977578471E-4</v>
      </c>
      <c r="U339" s="8">
        <f>+Allocators!W394</f>
        <v>1.825633610524669E-4</v>
      </c>
    </row>
    <row r="340" spans="1:21" s="43" customFormat="1">
      <c r="A340" s="52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</row>
    <row r="341" spans="1:21" s="43" customFormat="1">
      <c r="A341" s="52" t="str">
        <f>CONCATENATE(Allocators!A405," ",Allocators!B405)</f>
        <v>RB_GUP-Land_D PRODUCTION</v>
      </c>
      <c r="B341" s="8">
        <f>+Allocators!D405</f>
        <v>0</v>
      </c>
      <c r="C341" s="8">
        <f>+Allocators!E405</f>
        <v>0</v>
      </c>
      <c r="D341" s="8">
        <f>+Allocators!F405</f>
        <v>0</v>
      </c>
      <c r="E341" s="8">
        <f>+Allocators!G405</f>
        <v>0</v>
      </c>
      <c r="F341" s="8">
        <f>+Allocators!H405</f>
        <v>0</v>
      </c>
      <c r="G341" s="8">
        <f>+Allocators!I405</f>
        <v>0</v>
      </c>
      <c r="H341" s="8">
        <f>+Allocators!J405</f>
        <v>0</v>
      </c>
      <c r="I341" s="8">
        <f>+Allocators!K405</f>
        <v>0</v>
      </c>
      <c r="J341" s="8">
        <f>+Allocators!L405</f>
        <v>0</v>
      </c>
      <c r="K341" s="8">
        <f>+Allocators!M405</f>
        <v>0</v>
      </c>
      <c r="L341" s="8">
        <f>+Allocators!N405</f>
        <v>0</v>
      </c>
      <c r="M341" s="8">
        <f>+Allocators!O405</f>
        <v>0</v>
      </c>
      <c r="N341" s="8">
        <f>+Allocators!P405</f>
        <v>0</v>
      </c>
      <c r="O341" s="8">
        <f>+Allocators!Q405</f>
        <v>0</v>
      </c>
      <c r="P341" s="8">
        <f>+Allocators!R405</f>
        <v>0</v>
      </c>
      <c r="Q341" s="8">
        <f>+Allocators!S405</f>
        <v>0</v>
      </c>
      <c r="R341" s="8">
        <f>+Allocators!T405</f>
        <v>0</v>
      </c>
      <c r="S341" s="8">
        <f>+Allocators!U405</f>
        <v>0</v>
      </c>
      <c r="T341" s="8">
        <f>+Allocators!V405</f>
        <v>0</v>
      </c>
      <c r="U341" s="8">
        <f>+Allocators!W405</f>
        <v>0</v>
      </c>
    </row>
    <row r="342" spans="1:21" s="43" customFormat="1">
      <c r="A342" s="52" t="str">
        <f>CONCATENATE(Allocators!A406," ",Allocators!B406)</f>
        <v>RB_GUP-Land_D BULKTRAN</v>
      </c>
      <c r="B342" s="8">
        <f>+Allocators!D406</f>
        <v>0</v>
      </c>
      <c r="C342" s="8">
        <f>+Allocators!E406</f>
        <v>0</v>
      </c>
      <c r="D342" s="8">
        <f>+Allocators!F406</f>
        <v>0</v>
      </c>
      <c r="E342" s="8">
        <f>+Allocators!G406</f>
        <v>0</v>
      </c>
      <c r="F342" s="8">
        <f>+Allocators!H406</f>
        <v>0</v>
      </c>
      <c r="G342" s="8">
        <f>+Allocators!I406</f>
        <v>0</v>
      </c>
      <c r="H342" s="8">
        <f>+Allocators!J406</f>
        <v>0</v>
      </c>
      <c r="I342" s="8">
        <f>+Allocators!K406</f>
        <v>0</v>
      </c>
      <c r="J342" s="8">
        <f>+Allocators!L406</f>
        <v>0</v>
      </c>
      <c r="K342" s="8">
        <f>+Allocators!M406</f>
        <v>0</v>
      </c>
      <c r="L342" s="8">
        <f>+Allocators!N406</f>
        <v>0</v>
      </c>
      <c r="M342" s="8">
        <f>+Allocators!O406</f>
        <v>0</v>
      </c>
      <c r="N342" s="8">
        <f>+Allocators!P406</f>
        <v>0</v>
      </c>
      <c r="O342" s="8">
        <f>+Allocators!Q406</f>
        <v>0</v>
      </c>
      <c r="P342" s="8">
        <f>+Allocators!R406</f>
        <v>0</v>
      </c>
      <c r="Q342" s="8">
        <f>+Allocators!S406</f>
        <v>0</v>
      </c>
      <c r="R342" s="8">
        <f>+Allocators!T406</f>
        <v>0</v>
      </c>
      <c r="S342" s="8">
        <f>+Allocators!U406</f>
        <v>0</v>
      </c>
      <c r="T342" s="8">
        <f>+Allocators!V406</f>
        <v>0</v>
      </c>
      <c r="U342" s="8">
        <f>+Allocators!W406</f>
        <v>0</v>
      </c>
    </row>
    <row r="343" spans="1:21" s="43" customFormat="1">
      <c r="A343" s="52" t="str">
        <f>CONCATENATE(Allocators!A407," ",Allocators!B407)</f>
        <v>RB_GUP-Land_D SUBTRAN</v>
      </c>
      <c r="B343" s="8">
        <f>+Allocators!D407</f>
        <v>0</v>
      </c>
      <c r="C343" s="8">
        <f>+Allocators!E407</f>
        <v>0</v>
      </c>
      <c r="D343" s="8">
        <f>+Allocators!F407</f>
        <v>0</v>
      </c>
      <c r="E343" s="8">
        <f>+Allocators!G407</f>
        <v>0</v>
      </c>
      <c r="F343" s="8">
        <f>+Allocators!H407</f>
        <v>0</v>
      </c>
      <c r="G343" s="8">
        <f>+Allocators!I407</f>
        <v>0</v>
      </c>
      <c r="H343" s="8">
        <f>+Allocators!J407</f>
        <v>0</v>
      </c>
      <c r="I343" s="8">
        <f>+Allocators!K407</f>
        <v>0</v>
      </c>
      <c r="J343" s="8">
        <f>+Allocators!L407</f>
        <v>0</v>
      </c>
      <c r="K343" s="8">
        <f>+Allocators!M407</f>
        <v>0</v>
      </c>
      <c r="L343" s="8">
        <f>+Allocators!N407</f>
        <v>0</v>
      </c>
      <c r="M343" s="8">
        <f>+Allocators!O407</f>
        <v>0</v>
      </c>
      <c r="N343" s="8">
        <f>+Allocators!P407</f>
        <v>0</v>
      </c>
      <c r="O343" s="8">
        <f>+Allocators!Q407</f>
        <v>0</v>
      </c>
      <c r="P343" s="8">
        <f>+Allocators!R407</f>
        <v>0</v>
      </c>
      <c r="Q343" s="8">
        <f>+Allocators!S407</f>
        <v>0</v>
      </c>
      <c r="R343" s="8">
        <f>+Allocators!T407</f>
        <v>0</v>
      </c>
      <c r="S343" s="8">
        <f>+Allocators!U407</f>
        <v>0</v>
      </c>
      <c r="T343" s="8">
        <f>+Allocators!V407</f>
        <v>0</v>
      </c>
      <c r="U343" s="8">
        <f>+Allocators!W407</f>
        <v>0</v>
      </c>
    </row>
    <row r="344" spans="1:21" s="43" customFormat="1">
      <c r="A344" s="52" t="str">
        <f>CONCATENATE(Allocators!A408," ",Allocators!B408)</f>
        <v>RB_GUP-Land_D DISTPRI</v>
      </c>
      <c r="B344" s="8">
        <f>+Allocators!D408</f>
        <v>0.58724365931278599</v>
      </c>
      <c r="C344" s="8">
        <f>+Allocators!E408</f>
        <v>0.38446816852991311</v>
      </c>
      <c r="D344" s="8">
        <f>+Allocators!F408</f>
        <v>6.3130230806649631E-5</v>
      </c>
      <c r="E344" s="8">
        <f>+Allocators!G408</f>
        <v>1.1680900976613435E-4</v>
      </c>
      <c r="F344" s="8">
        <f>+Allocators!H408</f>
        <v>8.9955346354653853E-2</v>
      </c>
      <c r="G344" s="8">
        <f>+Allocators!I408</f>
        <v>1.2570300512679204E-3</v>
      </c>
      <c r="H344" s="8">
        <f>+Allocators!J408</f>
        <v>0</v>
      </c>
      <c r="I344" s="8">
        <f>+Allocators!K408</f>
        <v>5.2166969113257376E-2</v>
      </c>
      <c r="J344" s="8">
        <f>+Allocators!L408</f>
        <v>9.3871522947344636E-3</v>
      </c>
      <c r="K344" s="8">
        <f>+Allocators!M408</f>
        <v>0</v>
      </c>
      <c r="L344" s="8">
        <f>+Allocators!N408</f>
        <v>0</v>
      </c>
      <c r="M344" s="8">
        <f>+Allocators!O408</f>
        <v>2.362302404192297E-3</v>
      </c>
      <c r="N344" s="8">
        <f>+Allocators!P408</f>
        <v>3.2665593569426297E-2</v>
      </c>
      <c r="O344" s="8">
        <f>+Allocators!Q408</f>
        <v>0</v>
      </c>
      <c r="P344" s="8">
        <f>+Allocators!R408</f>
        <v>0</v>
      </c>
      <c r="Q344" s="8">
        <f>+Allocators!S408</f>
        <v>1.4324861862686982E-2</v>
      </c>
      <c r="R344" s="8">
        <f>+Allocators!T408</f>
        <v>2.8752256802951293E-4</v>
      </c>
      <c r="S344" s="8">
        <f>+Allocators!U408</f>
        <v>1.8877332405136443E-4</v>
      </c>
      <c r="T344" s="8">
        <f>+Allocators!V408</f>
        <v>0</v>
      </c>
      <c r="U344" s="8">
        <f>+Allocators!W408</f>
        <v>0</v>
      </c>
    </row>
    <row r="345" spans="1:21" s="43" customFormat="1">
      <c r="A345" s="52" t="str">
        <f>CONCATENATE(Allocators!A409," ",Allocators!B409)</f>
        <v>RB_GUP-Land_D DISTSEC</v>
      </c>
      <c r="B345" s="8">
        <f>+Allocators!D409</f>
        <v>0.28697287688682144</v>
      </c>
      <c r="C345" s="8">
        <f>+Allocators!E409</f>
        <v>0.21291125131786975</v>
      </c>
      <c r="D345" s="8">
        <f>+Allocators!F409</f>
        <v>5.2779601801569858E-5</v>
      </c>
      <c r="E345" s="8">
        <f>+Allocators!G409</f>
        <v>6.8364129892584574E-5</v>
      </c>
      <c r="F345" s="8">
        <f>+Allocators!H409</f>
        <v>4.2915842282204818E-2</v>
      </c>
      <c r="G345" s="8">
        <f>+Allocators!I409</f>
        <v>0</v>
      </c>
      <c r="H345" s="8">
        <f>+Allocators!J409</f>
        <v>0</v>
      </c>
      <c r="I345" s="8">
        <f>+Allocators!K409</f>
        <v>2.1423323488740365E-2</v>
      </c>
      <c r="J345" s="8">
        <f>+Allocators!L409</f>
        <v>0</v>
      </c>
      <c r="K345" s="8">
        <f>+Allocators!M409</f>
        <v>0</v>
      </c>
      <c r="L345" s="8">
        <f>+Allocators!N409</f>
        <v>0</v>
      </c>
      <c r="M345" s="8">
        <f>+Allocators!O409</f>
        <v>8.022915061254379E-4</v>
      </c>
      <c r="N345" s="8">
        <f>+Allocators!P409</f>
        <v>0</v>
      </c>
      <c r="O345" s="8">
        <f>+Allocators!Q409</f>
        <v>0</v>
      </c>
      <c r="P345" s="8">
        <f>+Allocators!R409</f>
        <v>0</v>
      </c>
      <c r="Q345" s="8">
        <f>+Allocators!S409</f>
        <v>6.063212602236248E-3</v>
      </c>
      <c r="R345" s="8">
        <f>+Allocators!T409</f>
        <v>0</v>
      </c>
      <c r="S345" s="8">
        <f>+Allocators!U409</f>
        <v>7.1688829218667725E-5</v>
      </c>
      <c r="T345" s="8">
        <f>+Allocators!V409</f>
        <v>2.2065613839798042E-3</v>
      </c>
      <c r="U345" s="8">
        <f>+Allocators!W409</f>
        <v>4.5756174475219225E-4</v>
      </c>
    </row>
    <row r="346" spans="1:21" s="43" customFormat="1">
      <c r="A346" s="52" t="str">
        <f>CONCATENATE(Allocators!A410," ",Allocators!B410)</f>
        <v>RB_GUP-Land_D ENERGY</v>
      </c>
      <c r="B346" s="8">
        <f>+Allocators!D410</f>
        <v>0</v>
      </c>
      <c r="C346" s="8">
        <f>+Allocators!E410</f>
        <v>0</v>
      </c>
      <c r="D346" s="8">
        <f>+Allocators!F410</f>
        <v>0</v>
      </c>
      <c r="E346" s="8">
        <f>+Allocators!G410</f>
        <v>0</v>
      </c>
      <c r="F346" s="8">
        <f>+Allocators!H410</f>
        <v>0</v>
      </c>
      <c r="G346" s="8">
        <f>+Allocators!I410</f>
        <v>0</v>
      </c>
      <c r="H346" s="8">
        <f>+Allocators!J410</f>
        <v>0</v>
      </c>
      <c r="I346" s="8">
        <f>+Allocators!K410</f>
        <v>0</v>
      </c>
      <c r="J346" s="8">
        <f>+Allocators!L410</f>
        <v>0</v>
      </c>
      <c r="K346" s="8">
        <f>+Allocators!M410</f>
        <v>0</v>
      </c>
      <c r="L346" s="8">
        <f>+Allocators!N410</f>
        <v>0</v>
      </c>
      <c r="M346" s="8">
        <f>+Allocators!O410</f>
        <v>0</v>
      </c>
      <c r="N346" s="8">
        <f>+Allocators!P410</f>
        <v>0</v>
      </c>
      <c r="O346" s="8">
        <f>+Allocators!Q410</f>
        <v>0</v>
      </c>
      <c r="P346" s="8">
        <f>+Allocators!R410</f>
        <v>0</v>
      </c>
      <c r="Q346" s="8">
        <f>+Allocators!S410</f>
        <v>0</v>
      </c>
      <c r="R346" s="8">
        <f>+Allocators!T410</f>
        <v>0</v>
      </c>
      <c r="S346" s="8">
        <f>+Allocators!U410</f>
        <v>0</v>
      </c>
      <c r="T346" s="8">
        <f>+Allocators!V410</f>
        <v>0</v>
      </c>
      <c r="U346" s="8">
        <f>+Allocators!W410</f>
        <v>0</v>
      </c>
    </row>
    <row r="347" spans="1:21" s="43" customFormat="1">
      <c r="A347" s="52" t="str">
        <f>CONCATENATE(Allocators!A411," ",Allocators!B411)</f>
        <v>RB_GUP-Land_D CUSTOMER</v>
      </c>
      <c r="B347" s="8">
        <f>+Allocators!D411</f>
        <v>0.12578346380039288</v>
      </c>
      <c r="C347" s="8">
        <f>+Allocators!E411</f>
        <v>5.8807432126608696E-2</v>
      </c>
      <c r="D347" s="8">
        <f>+Allocators!F411</f>
        <v>1.186667826601009E-5</v>
      </c>
      <c r="E347" s="8">
        <f>+Allocators!G411</f>
        <v>6.7531010421873314E-6</v>
      </c>
      <c r="F347" s="8">
        <f>+Allocators!H411</f>
        <v>1.9870726454364045E-2</v>
      </c>
      <c r="G347" s="8">
        <f>+Allocators!I411</f>
        <v>1.3439331946900348E-3</v>
      </c>
      <c r="H347" s="8">
        <f>+Allocators!J411</f>
        <v>2.2638131915400566E-4</v>
      </c>
      <c r="I347" s="8">
        <f>+Allocators!K411</f>
        <v>1.6201022547848178E-3</v>
      </c>
      <c r="J347" s="8">
        <f>+Allocators!L411</f>
        <v>4.7274946822650532E-4</v>
      </c>
      <c r="K347" s="8">
        <f>+Allocators!M411</f>
        <v>5.5676148691460902E-4</v>
      </c>
      <c r="L347" s="8">
        <f>+Allocators!N411</f>
        <v>6.9594227007880143E-5</v>
      </c>
      <c r="M347" s="8">
        <f>+Allocators!O411</f>
        <v>1.0662317717363664E-5</v>
      </c>
      <c r="N347" s="8">
        <f>+Allocators!P411</f>
        <v>3.3520854266415426E-4</v>
      </c>
      <c r="O347" s="8">
        <f>+Allocators!Q411</f>
        <v>9.3588821175531593E-4</v>
      </c>
      <c r="P347" s="8">
        <f>+Allocators!R411</f>
        <v>2.7837605571467972E-4</v>
      </c>
      <c r="Q347" s="8">
        <f>+Allocators!S411</f>
        <v>3.2625379647197874E-4</v>
      </c>
      <c r="R347" s="8">
        <f>+Allocators!T411</f>
        <v>6.1767401458134717E-6</v>
      </c>
      <c r="S347" s="8">
        <f>+Allocators!U411</f>
        <v>3.1835269445410512E-5</v>
      </c>
      <c r="T347" s="8">
        <f>+Allocators!V411</f>
        <v>3.6055284099115174E-2</v>
      </c>
      <c r="U347" s="8">
        <f>+Allocators!W411</f>
        <v>4.8174784563042097E-3</v>
      </c>
    </row>
    <row r="348" spans="1:21" s="43" customFormat="1">
      <c r="A348" s="52" t="str">
        <f>CONCATENATE(Allocators!A412," ",Allocators!B412)</f>
        <v>RB_GUP-Land_D TOTAL</v>
      </c>
      <c r="B348" s="8">
        <f>+Allocators!D412</f>
        <v>1</v>
      </c>
      <c r="C348" s="8">
        <f>+Allocators!E412</f>
        <v>0.65618685197439153</v>
      </c>
      <c r="D348" s="8">
        <f>+Allocators!F412</f>
        <v>1.2777651087422958E-4</v>
      </c>
      <c r="E348" s="8">
        <f>+Allocators!G412</f>
        <v>1.9192624070090626E-4</v>
      </c>
      <c r="F348" s="8">
        <f>+Allocators!H412</f>
        <v>0.15274191509122273</v>
      </c>
      <c r="G348" s="8">
        <f>+Allocators!I412</f>
        <v>2.6009632459579549E-3</v>
      </c>
      <c r="H348" s="8">
        <f>+Allocators!J412</f>
        <v>2.2638131915400566E-4</v>
      </c>
      <c r="I348" s="8">
        <f>+Allocators!K412</f>
        <v>7.5210394856782561E-2</v>
      </c>
      <c r="J348" s="8">
        <f>+Allocators!L412</f>
        <v>9.8599017629609695E-3</v>
      </c>
      <c r="K348" s="8">
        <f>+Allocators!M412</f>
        <v>5.5676148691460902E-4</v>
      </c>
      <c r="L348" s="8">
        <f>+Allocators!N412</f>
        <v>6.9594227007880143E-5</v>
      </c>
      <c r="M348" s="8">
        <f>+Allocators!O412</f>
        <v>3.1752562280350982E-3</v>
      </c>
      <c r="N348" s="8">
        <f>+Allocators!P412</f>
        <v>3.3000802112090451E-2</v>
      </c>
      <c r="O348" s="8">
        <f>+Allocators!Q412</f>
        <v>9.3588821175531593E-4</v>
      </c>
      <c r="P348" s="8">
        <f>+Allocators!R412</f>
        <v>2.7837605571467972E-4</v>
      </c>
      <c r="Q348" s="8">
        <f>+Allocators!S412</f>
        <v>2.0714328261395208E-2</v>
      </c>
      <c r="R348" s="8">
        <f>+Allocators!T412</f>
        <v>2.9369930817532643E-4</v>
      </c>
      <c r="S348" s="8">
        <f>+Allocators!U412</f>
        <v>2.9229742271544263E-4</v>
      </c>
      <c r="T348" s="8">
        <f>+Allocators!V412</f>
        <v>3.8261845483094976E-2</v>
      </c>
      <c r="U348" s="8">
        <f>+Allocators!W412</f>
        <v>5.2750402010564024E-3</v>
      </c>
    </row>
    <row r="349" spans="1:21" s="43" customFormat="1">
      <c r="A349" s="52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</row>
    <row r="350" spans="1:21" s="43" customFormat="1">
      <c r="A350" s="52" t="str">
        <f>CONCATENATE(Allocators!A423," ",Allocators!B423)</f>
        <v>RB_GUP-Land_G PRODUCTION</v>
      </c>
      <c r="B350" s="8">
        <f ca="1">+Allocators!D423</f>
        <v>0.42506595355571813</v>
      </c>
      <c r="C350" s="8">
        <f ca="1">+Allocators!E423</f>
        <v>0.21859906271075838</v>
      </c>
      <c r="D350" s="8">
        <f ca="1">+Allocators!F423</f>
        <v>4.8904357635690944E-5</v>
      </c>
      <c r="E350" s="8">
        <f ca="1">+Allocators!G423</f>
        <v>8.5628043185524236E-5</v>
      </c>
      <c r="F350" s="8">
        <f ca="1">+Allocators!H423</f>
        <v>5.0948331271831279E-2</v>
      </c>
      <c r="G350" s="8">
        <f ca="1">+Allocators!I423</f>
        <v>7.089453812201428E-4</v>
      </c>
      <c r="H350" s="8">
        <f ca="1">+Allocators!J423</f>
        <v>9.8737451508572094E-5</v>
      </c>
      <c r="I350" s="8">
        <f ca="1">+Allocators!K423</f>
        <v>3.0303695955402134E-2</v>
      </c>
      <c r="J350" s="8">
        <f ca="1">+Allocators!L423</f>
        <v>5.4382703256917195E-3</v>
      </c>
      <c r="K350" s="8">
        <f ca="1">+Allocators!M423</f>
        <v>1.1028257255074022E-3</v>
      </c>
      <c r="L350" s="8">
        <f ca="1">+Allocators!N423</f>
        <v>4.1879308204121509E-5</v>
      </c>
      <c r="M350" s="8">
        <f ca="1">+Allocators!O423</f>
        <v>1.4372388466473522E-3</v>
      </c>
      <c r="N350" s="8">
        <f ca="1">+Allocators!P423</f>
        <v>1.9403554362750184E-2</v>
      </c>
      <c r="O350" s="8">
        <f ca="1">+Allocators!Q423</f>
        <v>7.4210806271879648E-2</v>
      </c>
      <c r="P350" s="8">
        <f ca="1">+Allocators!R423</f>
        <v>1.3443975838387362E-2</v>
      </c>
      <c r="Q350" s="8">
        <f ca="1">+Allocators!S423</f>
        <v>8.3295517044529536E-3</v>
      </c>
      <c r="R350" s="8">
        <f ca="1">+Allocators!T423</f>
        <v>1.6636251194888693E-4</v>
      </c>
      <c r="S350" s="8">
        <f ca="1">+Allocators!U423</f>
        <v>1.0988026255998539E-4</v>
      </c>
      <c r="T350" s="8">
        <f ca="1">+Allocators!V423</f>
        <v>4.8815068801391236E-4</v>
      </c>
      <c r="U350" s="8">
        <f ca="1">+Allocators!W423</f>
        <v>1.0015253813321803E-4</v>
      </c>
    </row>
    <row r="351" spans="1:21" s="43" customFormat="1">
      <c r="A351" s="52" t="str">
        <f>CONCATENATE(Allocators!A424," ",Allocators!B424)</f>
        <v>RB_GUP-Land_G BULKTRAN</v>
      </c>
      <c r="B351" s="8">
        <f ca="1">+Allocators!D424</f>
        <v>6.588858505210711E-2</v>
      </c>
      <c r="C351" s="8">
        <f ca="1">+Allocators!E424</f>
        <v>3.3884583828096657E-2</v>
      </c>
      <c r="D351" s="8">
        <f ca="1">+Allocators!F424</f>
        <v>7.5805622646168206E-6</v>
      </c>
      <c r="E351" s="8">
        <f ca="1">+Allocators!G424</f>
        <v>1.3273024007403358E-5</v>
      </c>
      <c r="F351" s="8">
        <f ca="1">+Allocators!H424</f>
        <v>7.8973943459504075E-3</v>
      </c>
      <c r="G351" s="8">
        <f ca="1">+Allocators!I424</f>
        <v>1.0989214181252563E-4</v>
      </c>
      <c r="H351" s="8">
        <f ca="1">+Allocators!J424</f>
        <v>1.5305085992256549E-5</v>
      </c>
      <c r="I351" s="8">
        <f ca="1">+Allocators!K424</f>
        <v>4.6973125738450023E-3</v>
      </c>
      <c r="J351" s="8">
        <f ca="1">+Allocators!L424</f>
        <v>8.4297491693537249E-4</v>
      </c>
      <c r="K351" s="8">
        <f ca="1">+Allocators!M424</f>
        <v>1.7094671075137228E-4</v>
      </c>
      <c r="L351" s="8">
        <f ca="1">+Allocators!N424</f>
        <v>6.4916240349250561E-6</v>
      </c>
      <c r="M351" s="8">
        <f ca="1">+Allocators!O424</f>
        <v>2.2278338971954914E-4</v>
      </c>
      <c r="N351" s="8">
        <f ca="1">+Allocators!P424</f>
        <v>3.0077044073953405E-3</v>
      </c>
      <c r="O351" s="8">
        <f ca="1">+Allocators!Q424</f>
        <v>1.1503261976001117E-2</v>
      </c>
      <c r="P351" s="8">
        <f ca="1">+Allocators!R424</f>
        <v>2.0839225961435111E-3</v>
      </c>
      <c r="Q351" s="8">
        <f ca="1">+Allocators!S424</f>
        <v>1.2911464005381159E-3</v>
      </c>
      <c r="R351" s="8">
        <f ca="1">+Allocators!T424</f>
        <v>2.5787505271436635E-5</v>
      </c>
      <c r="S351" s="8">
        <f ca="1">+Allocators!U424</f>
        <v>1.7032309844317781E-5</v>
      </c>
      <c r="T351" s="8">
        <f ca="1">+Allocators!V424</f>
        <v>7.5667217890300467E-5</v>
      </c>
      <c r="U351" s="8">
        <f ca="1">+Allocators!W424</f>
        <v>1.5524435612342875E-5</v>
      </c>
    </row>
    <row r="352" spans="1:21" s="43" customFormat="1">
      <c r="A352" s="52" t="str">
        <f>CONCATENATE(Allocators!A425," ",Allocators!B425)</f>
        <v>RB_GUP-Land_G SUBTRAN</v>
      </c>
      <c r="B352" s="8">
        <f ca="1">+Allocators!D425</f>
        <v>1.826031028902584E-2</v>
      </c>
      <c r="C352" s="8">
        <f ca="1">+Allocators!E425</f>
        <v>9.3286478912981488E-3</v>
      </c>
      <c r="D352" s="8">
        <f ca="1">+Allocators!F425</f>
        <v>1.5190288274607985E-6</v>
      </c>
      <c r="E352" s="8">
        <f ca="1">+Allocators!G425</f>
        <v>2.8271734666868267E-6</v>
      </c>
      <c r="F352" s="8">
        <f ca="1">+Allocators!H425</f>
        <v>2.1861813518692635E-3</v>
      </c>
      <c r="G352" s="8">
        <f ca="1">+Allocators!I425</f>
        <v>3.0553619820672981E-5</v>
      </c>
      <c r="H352" s="8">
        <f ca="1">+Allocators!J425</f>
        <v>5.5300632277362947E-6</v>
      </c>
      <c r="I352" s="8">
        <f ca="1">+Allocators!K425</f>
        <v>1.2621557034496404E-3</v>
      </c>
      <c r="J352" s="8">
        <f ca="1">+Allocators!L425</f>
        <v>2.2713723254649793E-4</v>
      </c>
      <c r="K352" s="8">
        <f ca="1">+Allocators!M425</f>
        <v>5.9621772315169998E-5</v>
      </c>
      <c r="L352" s="8">
        <f ca="1">+Allocators!N425</f>
        <v>0</v>
      </c>
      <c r="M352" s="8">
        <f ca="1">+Allocators!O425</f>
        <v>5.6974529899284371E-5</v>
      </c>
      <c r="N352" s="8">
        <f ca="1">+Allocators!P425</f>
        <v>7.9940790152524771E-4</v>
      </c>
      <c r="O352" s="8">
        <f ca="1">+Allocators!Q425</f>
        <v>3.941697607458822E-3</v>
      </c>
      <c r="P352" s="8">
        <f ca="1">+Allocators!R425</f>
        <v>0</v>
      </c>
      <c r="Q352" s="8">
        <f ca="1">+Allocators!S425</f>
        <v>3.4649214566035162E-4</v>
      </c>
      <c r="R352" s="8">
        <f ca="1">+Allocators!T425</f>
        <v>6.9570484564936483E-6</v>
      </c>
      <c r="S352" s="8">
        <f ca="1">+Allocators!U425</f>
        <v>4.6072192042039515E-6</v>
      </c>
      <c r="T352" s="8">
        <f ca="1">+Allocators!V425</f>
        <v>0</v>
      </c>
      <c r="U352" s="8">
        <f ca="1">+Allocators!W425</f>
        <v>0</v>
      </c>
    </row>
    <row r="353" spans="1:21" s="43" customFormat="1">
      <c r="A353" s="52" t="str">
        <f>CONCATENATE(Allocators!A426," ",Allocators!B426)</f>
        <v>RB_GUP-Land_G DISTPRI</v>
      </c>
      <c r="B353" s="8">
        <f ca="1">+Allocators!D426</f>
        <v>0.14916079101596913</v>
      </c>
      <c r="C353" s="8">
        <f ca="1">+Allocators!E426</f>
        <v>9.7655505051332567E-2</v>
      </c>
      <c r="D353" s="8">
        <f ca="1">+Allocators!F426</f>
        <v>1.6035175543930369E-5</v>
      </c>
      <c r="E353" s="8">
        <f ca="1">+Allocators!G426</f>
        <v>2.9669667808585764E-5</v>
      </c>
      <c r="F353" s="8">
        <f ca="1">+Allocators!H426</f>
        <v>2.2848796075682892E-2</v>
      </c>
      <c r="G353" s="8">
        <f ca="1">+Allocators!I426</f>
        <v>3.1928756284467367E-4</v>
      </c>
      <c r="H353" s="8">
        <f ca="1">+Allocators!J426</f>
        <v>0</v>
      </c>
      <c r="I353" s="8">
        <f ca="1">+Allocators!K426</f>
        <v>1.3250490242746979E-2</v>
      </c>
      <c r="J353" s="8">
        <f ca="1">+Allocators!L426</f>
        <v>2.3843510942434397E-3</v>
      </c>
      <c r="K353" s="8">
        <f ca="1">+Allocators!M426</f>
        <v>0</v>
      </c>
      <c r="L353" s="8">
        <f ca="1">+Allocators!N426</f>
        <v>0</v>
      </c>
      <c r="M353" s="8">
        <f ca="1">+Allocators!O426</f>
        <v>6.0002843732803637E-4</v>
      </c>
      <c r="N353" s="8">
        <f ca="1">+Allocators!P426</f>
        <v>8.2971109156353817E-3</v>
      </c>
      <c r="O353" s="8">
        <f ca="1">+Allocators!Q426</f>
        <v>0</v>
      </c>
      <c r="P353" s="8">
        <f ca="1">+Allocators!R426</f>
        <v>0</v>
      </c>
      <c r="Q353" s="8">
        <f ca="1">+Allocators!S426</f>
        <v>3.6385369049932934E-3</v>
      </c>
      <c r="R353" s="8">
        <f ca="1">+Allocators!T426</f>
        <v>7.3031173691024629E-5</v>
      </c>
      <c r="S353" s="8">
        <f ca="1">+Allocators!U426</f>
        <v>4.7948714118371949E-5</v>
      </c>
      <c r="T353" s="8">
        <f ca="1">+Allocators!V426</f>
        <v>0</v>
      </c>
      <c r="U353" s="8">
        <f ca="1">+Allocators!W426</f>
        <v>0</v>
      </c>
    </row>
    <row r="354" spans="1:21" s="43" customFormat="1">
      <c r="A354" s="52" t="str">
        <f>CONCATENATE(Allocators!A427," ",Allocators!B427)</f>
        <v>RB_GUP-Land_G DISTSEC</v>
      </c>
      <c r="B354" s="8">
        <f ca="1">+Allocators!D427</f>
        <v>5.9093485416684952E-2</v>
      </c>
      <c r="C354" s="8">
        <f ca="1">+Allocators!E427</f>
        <v>4.3842707580210583E-2</v>
      </c>
      <c r="D354" s="8">
        <f ca="1">+Allocators!F427</f>
        <v>1.0868381232382372E-5</v>
      </c>
      <c r="E354" s="8">
        <f ca="1">+Allocators!G427</f>
        <v>1.4077548919109447E-5</v>
      </c>
      <c r="F354" s="8">
        <f ca="1">+Allocators!H427</f>
        <v>8.8372348200990679E-3</v>
      </c>
      <c r="G354" s="8">
        <f ca="1">+Allocators!I427</f>
        <v>0</v>
      </c>
      <c r="H354" s="8">
        <f ca="1">+Allocators!J427</f>
        <v>0</v>
      </c>
      <c r="I354" s="8">
        <f ca="1">+Allocators!K427</f>
        <v>4.4114930577850006E-3</v>
      </c>
      <c r="J354" s="8">
        <f ca="1">+Allocators!L427</f>
        <v>0</v>
      </c>
      <c r="K354" s="8">
        <f ca="1">+Allocators!M427</f>
        <v>0</v>
      </c>
      <c r="L354" s="8">
        <f ca="1">+Allocators!N427</f>
        <v>0</v>
      </c>
      <c r="M354" s="8">
        <f ca="1">+Allocators!O427</f>
        <v>1.6520795251270999E-4</v>
      </c>
      <c r="N354" s="8">
        <f ca="1">+Allocators!P427</f>
        <v>0</v>
      </c>
      <c r="O354" s="8">
        <f ca="1">+Allocators!Q427</f>
        <v>0</v>
      </c>
      <c r="P354" s="8">
        <f ca="1">+Allocators!R427</f>
        <v>0</v>
      </c>
      <c r="Q354" s="8">
        <f ca="1">+Allocators!S427</f>
        <v>1.2485373857467922E-3</v>
      </c>
      <c r="R354" s="8">
        <f ca="1">+Allocators!T427</f>
        <v>0</v>
      </c>
      <c r="S354" s="8">
        <f ca="1">+Allocators!U427</f>
        <v>1.4762171358944556E-5</v>
      </c>
      <c r="T354" s="8">
        <f ca="1">+Allocators!V427</f>
        <v>4.5437535553806473E-4</v>
      </c>
      <c r="U354" s="8">
        <f ca="1">+Allocators!W427</f>
        <v>9.4221163282307005E-5</v>
      </c>
    </row>
    <row r="355" spans="1:21" s="43" customFormat="1">
      <c r="A355" s="52" t="str">
        <f>CONCATENATE(Allocators!A428," ",Allocators!B428)</f>
        <v>RB_GUP-Land_G ENERGY</v>
      </c>
      <c r="B355" s="8">
        <f ca="1">+Allocators!D428</f>
        <v>0.17001506197141825</v>
      </c>
      <c r="C355" s="8">
        <f ca="1">+Allocators!E428</f>
        <v>6.6513905063235249E-2</v>
      </c>
      <c r="D355" s="8">
        <f ca="1">+Allocators!F428</f>
        <v>1.0644044576003284E-5</v>
      </c>
      <c r="E355" s="8">
        <f ca="1">+Allocators!G428</f>
        <v>3.0691044173682488E-5</v>
      </c>
      <c r="F355" s="8">
        <f ca="1">+Allocators!H428</f>
        <v>1.9179536237151174E-2</v>
      </c>
      <c r="G355" s="8">
        <f ca="1">+Allocators!I428</f>
        <v>2.6749745859885063E-4</v>
      </c>
      <c r="H355" s="8">
        <f ca="1">+Allocators!J428</f>
        <v>3.7395918004987948E-5</v>
      </c>
      <c r="I355" s="8">
        <f ca="1">+Allocators!K428</f>
        <v>1.2434238855187756E-2</v>
      </c>
      <c r="J355" s="8">
        <f ca="1">+Allocators!L428</f>
        <v>2.2207350654876359E-3</v>
      </c>
      <c r="K355" s="8">
        <f ca="1">+Allocators!M428</f>
        <v>4.5222298607342377E-4</v>
      </c>
      <c r="L355" s="8">
        <f ca="1">+Allocators!N428</f>
        <v>1.7080615229870059E-5</v>
      </c>
      <c r="M355" s="8">
        <f ca="1">+Allocators!O428</f>
        <v>6.5212857739781823E-4</v>
      </c>
      <c r="N355" s="8">
        <f ca="1">+Allocators!P428</f>
        <v>1.0310276800955427E-2</v>
      </c>
      <c r="O355" s="8">
        <f ca="1">+Allocators!Q428</f>
        <v>4.4342822468339267E-2</v>
      </c>
      <c r="P355" s="8">
        <f ca="1">+Allocators!R428</f>
        <v>8.34134805559196E-3</v>
      </c>
      <c r="Q355" s="8">
        <f ca="1">+Allocators!S428</f>
        <v>3.4205307132106175E-3</v>
      </c>
      <c r="R355" s="8">
        <f ca="1">+Allocators!T428</f>
        <v>6.8632266443961976E-5</v>
      </c>
      <c r="S355" s="8">
        <f ca="1">+Allocators!U428</f>
        <v>6.1220275974316465E-5</v>
      </c>
      <c r="T355" s="8">
        <f ca="1">+Allocators!V428</f>
        <v>1.3713132150535269E-3</v>
      </c>
      <c r="U355" s="8">
        <f ca="1">+Allocators!W428</f>
        <v>2.8284231073281936E-4</v>
      </c>
    </row>
    <row r="356" spans="1:21" s="43" customFormat="1">
      <c r="A356" s="52" t="str">
        <f>CONCATENATE(Allocators!A429," ",Allocators!B429)</f>
        <v>RB_GUP-Land_G CUSTOMER</v>
      </c>
      <c r="B356" s="8">
        <f ca="1">+Allocators!D429</f>
        <v>0.11251581269907646</v>
      </c>
      <c r="C356" s="8">
        <f ca="1">+Allocators!E429</f>
        <v>8.6859339207248878E-2</v>
      </c>
      <c r="D356" s="8">
        <f ca="1">+Allocators!F429</f>
        <v>1.7529642980659172E-5</v>
      </c>
      <c r="E356" s="8">
        <f ca="1">+Allocators!G429</f>
        <v>5.1416220492867129E-6</v>
      </c>
      <c r="F356" s="8">
        <f ca="1">+Allocators!H429</f>
        <v>1.758772122175788E-2</v>
      </c>
      <c r="G356" s="8">
        <f ca="1">+Allocators!I429</f>
        <v>4.4964941305714864E-4</v>
      </c>
      <c r="H356" s="8">
        <f ca="1">+Allocators!J429</f>
        <v>7.2497490484191491E-5</v>
      </c>
      <c r="I356" s="8">
        <f ca="1">+Allocators!K429</f>
        <v>7.2036264565373881E-4</v>
      </c>
      <c r="J356" s="8">
        <f ca="1">+Allocators!L429</f>
        <v>1.7424035538125894E-4</v>
      </c>
      <c r="K356" s="8">
        <f ca="1">+Allocators!M429</f>
        <v>1.7737005873944128E-4</v>
      </c>
      <c r="L356" s="8">
        <f ca="1">+Allocators!N429</f>
        <v>2.1909350296285505E-5</v>
      </c>
      <c r="M356" s="8">
        <f ca="1">+Allocators!O429</f>
        <v>5.4829392239763572E-6</v>
      </c>
      <c r="N356" s="8">
        <f ca="1">+Allocators!P429</f>
        <v>1.2667362309827859E-4</v>
      </c>
      <c r="O356" s="8">
        <f ca="1">+Allocators!Q429</f>
        <v>2.979484449584088E-4</v>
      </c>
      <c r="P356" s="8">
        <f ca="1">+Allocators!R429</f>
        <v>8.7734945059323344E-5</v>
      </c>
      <c r="Q356" s="8">
        <f ca="1">+Allocators!S429</f>
        <v>1.5985648003878194E-4</v>
      </c>
      <c r="R356" s="8">
        <f ca="1">+Allocators!T429</f>
        <v>2.3879732171005907E-6</v>
      </c>
      <c r="S356" s="8">
        <f ca="1">+Allocators!U429</f>
        <v>1.3013595257579878E-5</v>
      </c>
      <c r="T356" s="8">
        <f ca="1">+Allocators!V429</f>
        <v>4.7284305751045912E-3</v>
      </c>
      <c r="U356" s="8">
        <f ca="1">+Allocators!W429</f>
        <v>1.0085231154696632E-3</v>
      </c>
    </row>
    <row r="357" spans="1:21" s="43" customFormat="1">
      <c r="A357" s="52" t="str">
        <f>CONCATENATE(Allocators!A430," ",Allocators!B430)</f>
        <v>RB_GUP-Land_G TOTAL</v>
      </c>
      <c r="B357" s="8">
        <f ca="1">+Allocators!D430</f>
        <v>1</v>
      </c>
      <c r="C357" s="8">
        <f ca="1">+Allocators!E430</f>
        <v>0.55668375133218051</v>
      </c>
      <c r="D357" s="8">
        <f ca="1">+Allocators!F430</f>
        <v>1.1308119306074377E-4</v>
      </c>
      <c r="E357" s="8">
        <f ca="1">+Allocators!G430</f>
        <v>1.8130812361027884E-4</v>
      </c>
      <c r="F357" s="8">
        <f ca="1">+Allocators!H430</f>
        <v>0.12948519532434197</v>
      </c>
      <c r="G357" s="8">
        <f ca="1">+Allocators!I430</f>
        <v>1.8858255773540143E-3</v>
      </c>
      <c r="H357" s="8">
        <f ca="1">+Allocators!J430</f>
        <v>2.2946600921774435E-4</v>
      </c>
      <c r="I357" s="8">
        <f ca="1">+Allocators!K430</f>
        <v>6.7079749034070255E-2</v>
      </c>
      <c r="J357" s="8">
        <f ca="1">+Allocators!L430</f>
        <v>1.1287708990285923E-2</v>
      </c>
      <c r="K357" s="8">
        <f ca="1">+Allocators!M430</f>
        <v>1.9629872533868096E-3</v>
      </c>
      <c r="L357" s="8">
        <f ca="1">+Allocators!N430</f>
        <v>8.7360897765202122E-5</v>
      </c>
      <c r="M357" s="8">
        <f ca="1">+Allocators!O430</f>
        <v>3.1398446727287266E-3</v>
      </c>
      <c r="N357" s="8">
        <f ca="1">+Allocators!P430</f>
        <v>4.1944728011359858E-2</v>
      </c>
      <c r="O357" s="8">
        <f ca="1">+Allocators!Q430</f>
        <v>0.13429653676863726</v>
      </c>
      <c r="P357" s="8">
        <f ca="1">+Allocators!R430</f>
        <v>2.395698143518216E-2</v>
      </c>
      <c r="Q357" s="8">
        <f ca="1">+Allocators!S430</f>
        <v>1.8434651734640907E-2</v>
      </c>
      <c r="R357" s="8">
        <f ca="1">+Allocators!T430</f>
        <v>3.4315847902890436E-4</v>
      </c>
      <c r="S357" s="8">
        <f ca="1">+Allocators!U430</f>
        <v>2.6846454831771995E-4</v>
      </c>
      <c r="T357" s="8">
        <f ca="1">+Allocators!V430</f>
        <v>7.1179370516003954E-3</v>
      </c>
      <c r="U357" s="8">
        <f ca="1">+Allocators!W430</f>
        <v>1.5012635632303505E-3</v>
      </c>
    </row>
    <row r="358" spans="1:21" s="43" customFormat="1">
      <c r="A358" s="52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</row>
    <row r="359" spans="1:21">
      <c r="A359" s="12" t="str">
        <f>CONCATENATE(Allocators!A474," ",Allocators!B474)</f>
        <v>RB_GUP_EPIS PRODUCTION</v>
      </c>
      <c r="B359" s="8">
        <f ca="1">+Allocators!D474</f>
        <v>0.36523981216302775</v>
      </c>
      <c r="C359" s="8">
        <f ca="1">+Allocators!E474</f>
        <v>0.18783221741382206</v>
      </c>
      <c r="D359" s="8">
        <f ca="1">+Allocators!F474</f>
        <v>4.2021286925940333E-5</v>
      </c>
      <c r="E359" s="8">
        <f ca="1">+Allocators!G474</f>
        <v>7.3576277157349251E-5</v>
      </c>
      <c r="F359" s="8">
        <f ca="1">+Allocators!H474</f>
        <v>4.3777580368605448E-2</v>
      </c>
      <c r="G359" s="8">
        <f ca="1">+Allocators!I474</f>
        <v>6.0916447366502445E-4</v>
      </c>
      <c r="H359" s="8">
        <f ca="1">+Allocators!J474</f>
        <v>8.4840594596621255E-5</v>
      </c>
      <c r="I359" s="8">
        <f ca="1">+Allocators!K474</f>
        <v>2.6038585603035735E-2</v>
      </c>
      <c r="J359" s="8">
        <f ca="1">+Allocators!L474</f>
        <v>4.6728579779962247E-3</v>
      </c>
      <c r="K359" s="8">
        <f ca="1">+Allocators!M474</f>
        <v>9.4760791228620279E-4</v>
      </c>
      <c r="L359" s="8">
        <f ca="1">+Allocators!N474</f>
        <v>3.598498193995174E-5</v>
      </c>
      <c r="M359" s="8">
        <f ca="1">+Allocators!O474</f>
        <v>1.2349538747851636E-3</v>
      </c>
      <c r="N359" s="8">
        <f ca="1">+Allocators!P474</f>
        <v>1.6672590433232631E-2</v>
      </c>
      <c r="O359" s="8">
        <f ca="1">+Allocators!Q474</f>
        <v>6.3765965531876495E-2</v>
      </c>
      <c r="P359" s="8">
        <f ca="1">+Allocators!R474</f>
        <v>1.1551796065673926E-2</v>
      </c>
      <c r="Q359" s="8">
        <f ca="1">+Allocators!S474</f>
        <v>7.1572043690811323E-3</v>
      </c>
      <c r="R359" s="8">
        <f ca="1">+Allocators!T474</f>
        <v>1.4294772871574179E-4</v>
      </c>
      <c r="S359" s="8">
        <f ca="1">+Allocators!U474</f>
        <v>9.4415104578759345E-5</v>
      </c>
      <c r="T359" s="8">
        <f ca="1">+Allocators!V474</f>
        <v>4.1944565097727367E-4</v>
      </c>
      <c r="U359" s="8">
        <f ca="1">+Allocators!W474</f>
        <v>8.6056514076072812E-5</v>
      </c>
    </row>
    <row r="360" spans="1:21">
      <c r="A360" s="12" t="str">
        <f>CONCATENATE(Allocators!A475," ",Allocators!B475)</f>
        <v>RB_GUP_EPIS BULKTRAN</v>
      </c>
      <c r="B360" s="8">
        <f ca="1">+Allocators!D475</f>
        <v>0.19834511206909611</v>
      </c>
      <c r="C360" s="8">
        <f ca="1">+Allocators!E475</f>
        <v>0.10200312499476925</v>
      </c>
      <c r="D360" s="8">
        <f ca="1">+Allocators!F475</f>
        <v>2.2819847637236788E-5</v>
      </c>
      <c r="E360" s="8">
        <f ca="1">+Allocators!G475</f>
        <v>3.995592608586545E-5</v>
      </c>
      <c r="F360" s="8">
        <f ca="1">+Allocators!H475</f>
        <v>2.377361063927267E-2</v>
      </c>
      <c r="G360" s="8">
        <f ca="1">+Allocators!I475</f>
        <v>3.3080948947501396E-4</v>
      </c>
      <c r="H360" s="8">
        <f ca="1">+Allocators!J475</f>
        <v>4.6073064005860363E-5</v>
      </c>
      <c r="I360" s="8">
        <f ca="1">+Allocators!K475</f>
        <v>1.4140370265138572E-2</v>
      </c>
      <c r="J360" s="8">
        <f ca="1">+Allocators!L475</f>
        <v>2.5376164056149751E-3</v>
      </c>
      <c r="K360" s="8">
        <f ca="1">+Allocators!M475</f>
        <v>5.1460271115262373E-4</v>
      </c>
      <c r="L360" s="8">
        <f ca="1">+Allocators!N475</f>
        <v>1.9541805241369116E-5</v>
      </c>
      <c r="M360" s="8">
        <f ca="1">+Allocators!O475</f>
        <v>6.7064722009301024E-4</v>
      </c>
      <c r="N360" s="8">
        <f ca="1">+Allocators!P475</f>
        <v>9.0541247362310867E-3</v>
      </c>
      <c r="O360" s="8">
        <f ca="1">+Allocators!Q475</f>
        <v>3.4628392520278641E-2</v>
      </c>
      <c r="P360" s="8">
        <f ca="1">+Allocators!R475</f>
        <v>6.2732544726606188E-3</v>
      </c>
      <c r="Q360" s="8">
        <f ca="1">+Allocators!S475</f>
        <v>3.8867518145945515E-3</v>
      </c>
      <c r="R360" s="8">
        <f ca="1">+Allocators!T475</f>
        <v>7.762840284095582E-5</v>
      </c>
      <c r="S360" s="8">
        <f ca="1">+Allocators!U475</f>
        <v>5.1272544435354722E-5</v>
      </c>
      <c r="T360" s="8">
        <f ca="1">+Allocators!V475</f>
        <v>2.2778183505594286E-4</v>
      </c>
      <c r="U360" s="8">
        <f ca="1">+Allocators!W475</f>
        <v>4.6733374512512271E-5</v>
      </c>
    </row>
    <row r="361" spans="1:21">
      <c r="A361" s="12" t="str">
        <f>CONCATENATE(Allocators!A476," ",Allocators!B476)</f>
        <v>RB_GUP_EPIS SUBTRAN</v>
      </c>
      <c r="B361" s="8">
        <f ca="1">+Allocators!D476</f>
        <v>5.4916539525259017E-2</v>
      </c>
      <c r="C361" s="8">
        <f ca="1">+Allocators!E476</f>
        <v>2.8055222092670872E-2</v>
      </c>
      <c r="D361" s="8">
        <f ca="1">+Allocators!F476</f>
        <v>4.5683674221786714E-6</v>
      </c>
      <c r="E361" s="8">
        <f ca="1">+Allocators!G476</f>
        <v>8.5025161659700962E-6</v>
      </c>
      <c r="F361" s="8">
        <f ca="1">+Allocators!H476</f>
        <v>6.5747795475012546E-3</v>
      </c>
      <c r="G361" s="8">
        <f ca="1">+Allocators!I476</f>
        <v>9.1887763349242265E-5</v>
      </c>
      <c r="H361" s="8">
        <f ca="1">+Allocators!J476</f>
        <v>1.6631258232543757E-5</v>
      </c>
      <c r="I361" s="8">
        <f ca="1">+Allocators!K476</f>
        <v>3.7958404034996074E-3</v>
      </c>
      <c r="J361" s="8">
        <f ca="1">+Allocators!L476</f>
        <v>6.8309851318869774E-4</v>
      </c>
      <c r="K361" s="8">
        <f ca="1">+Allocators!M476</f>
        <v>1.7930809302182677E-4</v>
      </c>
      <c r="L361" s="8">
        <f ca="1">+Allocators!N476</f>
        <v>0</v>
      </c>
      <c r="M361" s="8">
        <f ca="1">+Allocators!O476</f>
        <v>1.713467062510716E-4</v>
      </c>
      <c r="N361" s="8">
        <f ca="1">+Allocators!P476</f>
        <v>2.4041604401048846E-3</v>
      </c>
      <c r="O361" s="8">
        <f ca="1">+Allocators!Q476</f>
        <v>1.1854365508056269E-2</v>
      </c>
      <c r="P361" s="8">
        <f ca="1">+Allocators!R476</f>
        <v>0</v>
      </c>
      <c r="Q361" s="8">
        <f ca="1">+Allocators!S476</f>
        <v>1.0420496317515644E-3</v>
      </c>
      <c r="R361" s="8">
        <f ca="1">+Allocators!T476</f>
        <v>2.0922811304569638E-5</v>
      </c>
      <c r="S361" s="8">
        <f ca="1">+Allocators!U476</f>
        <v>1.3855872738441781E-5</v>
      </c>
      <c r="T361" s="8">
        <f ca="1">+Allocators!V476</f>
        <v>0</v>
      </c>
      <c r="U361" s="8">
        <f ca="1">+Allocators!W476</f>
        <v>0</v>
      </c>
    </row>
    <row r="362" spans="1:21">
      <c r="A362" s="12" t="str">
        <f>CONCATENATE(Allocators!A477," ",Allocators!B477)</f>
        <v>RB_GUP_EPIS DISTPRI</v>
      </c>
      <c r="B362" s="8">
        <f ca="1">+Allocators!D477</f>
        <v>0.21971240685222149</v>
      </c>
      <c r="C362" s="8">
        <f ca="1">+Allocators!E477</f>
        <v>0.14384561727686504</v>
      </c>
      <c r="D362" s="8">
        <f ca="1">+Allocators!F477</f>
        <v>2.3619658953656498E-5</v>
      </c>
      <c r="E362" s="8">
        <f ca="1">+Allocators!G477</f>
        <v>4.3703134586034406E-5</v>
      </c>
      <c r="F362" s="8">
        <f ca="1">+Allocators!H477</f>
        <v>3.3656056295158845E-2</v>
      </c>
      <c r="G362" s="8">
        <f ca="1">+Allocators!I477</f>
        <v>4.7030750127272233E-4</v>
      </c>
      <c r="H362" s="8">
        <f ca="1">+Allocators!J477</f>
        <v>0</v>
      </c>
      <c r="I362" s="8">
        <f ca="1">+Allocators!K477</f>
        <v>1.9517844356927095E-2</v>
      </c>
      <c r="J362" s="8">
        <f ca="1">+Allocators!L477</f>
        <v>3.5121261702136474E-3</v>
      </c>
      <c r="K362" s="8">
        <f ca="1">+Allocators!M477</f>
        <v>0</v>
      </c>
      <c r="L362" s="8">
        <f ca="1">+Allocators!N477</f>
        <v>0</v>
      </c>
      <c r="M362" s="8">
        <f ca="1">+Allocators!O477</f>
        <v>8.838361022837838E-4</v>
      </c>
      <c r="N362" s="8">
        <f ca="1">+Allocators!P477</f>
        <v>1.2221564372093742E-2</v>
      </c>
      <c r="O362" s="8">
        <f ca="1">+Allocators!Q477</f>
        <v>0</v>
      </c>
      <c r="P362" s="8">
        <f ca="1">+Allocators!R477</f>
        <v>0</v>
      </c>
      <c r="Q362" s="8">
        <f ca="1">+Allocators!S477</f>
        <v>5.3595297756977023E-3</v>
      </c>
      <c r="R362" s="8">
        <f ca="1">+Allocators!T477</f>
        <v>1.0757421462842594E-4</v>
      </c>
      <c r="S362" s="8">
        <f ca="1">+Allocators!U477</f>
        <v>7.0627993540800724E-5</v>
      </c>
      <c r="T362" s="8">
        <f ca="1">+Allocators!V477</f>
        <v>0</v>
      </c>
      <c r="U362" s="8">
        <f ca="1">+Allocators!W477</f>
        <v>0</v>
      </c>
    </row>
    <row r="363" spans="1:21">
      <c r="A363" s="12" t="str">
        <f>CONCATENATE(Allocators!A478," ",Allocators!B478)</f>
        <v>RB_GUP_EPIS DISTSEC</v>
      </c>
      <c r="B363" s="8">
        <f ca="1">+Allocators!D478</f>
        <v>0.10532716821850152</v>
      </c>
      <c r="C363" s="8">
        <f ca="1">+Allocators!E478</f>
        <v>7.8144455414903891E-2</v>
      </c>
      <c r="D363" s="8">
        <f ca="1">+Allocators!F478</f>
        <v>1.9371607720446433E-5</v>
      </c>
      <c r="E363" s="8">
        <f ca="1">+Allocators!G478</f>
        <v>2.509157063002707E-5</v>
      </c>
      <c r="F363" s="8">
        <f ca="1">+Allocators!H478</f>
        <v>1.5751328795714652E-2</v>
      </c>
      <c r="G363" s="8">
        <f ca="1">+Allocators!I478</f>
        <v>0</v>
      </c>
      <c r="H363" s="8">
        <f ca="1">+Allocators!J478</f>
        <v>0</v>
      </c>
      <c r="I363" s="8">
        <f ca="1">+Allocators!K478</f>
        <v>7.8629660801980607E-3</v>
      </c>
      <c r="J363" s="8">
        <f ca="1">+Allocators!L478</f>
        <v>0</v>
      </c>
      <c r="K363" s="8">
        <f ca="1">+Allocators!M478</f>
        <v>0</v>
      </c>
      <c r="L363" s="8">
        <f ca="1">+Allocators!N478</f>
        <v>0</v>
      </c>
      <c r="M363" s="8">
        <f ca="1">+Allocators!O478</f>
        <v>2.9446369058521132E-4</v>
      </c>
      <c r="N363" s="8">
        <f ca="1">+Allocators!P478</f>
        <v>0</v>
      </c>
      <c r="O363" s="8">
        <f ca="1">+Allocators!Q478</f>
        <v>0</v>
      </c>
      <c r="P363" s="8">
        <f ca="1">+Allocators!R478</f>
        <v>0</v>
      </c>
      <c r="Q363" s="8">
        <f ca="1">+Allocators!S478</f>
        <v>2.2253706365153799E-3</v>
      </c>
      <c r="R363" s="8">
        <f ca="1">+Allocators!T478</f>
        <v>0</v>
      </c>
      <c r="S363" s="8">
        <f ca="1">+Allocators!U478</f>
        <v>2.6311829384070942E-5</v>
      </c>
      <c r="T363" s="8">
        <f ca="1">+Allocators!V478</f>
        <v>8.0987048182449087E-4</v>
      </c>
      <c r="U363" s="8">
        <f ca="1">+Allocators!W478</f>
        <v>1.6793811102528759E-4</v>
      </c>
    </row>
    <row r="364" spans="1:21">
      <c r="A364" s="12" t="str">
        <f>CONCATENATE(Allocators!A479," ",Allocators!B479)</f>
        <v>RB_GUP_EPIS ENERGY</v>
      </c>
      <c r="B364" s="8">
        <f ca="1">+Allocators!D479</f>
        <v>6.8189459611474653E-3</v>
      </c>
      <c r="C364" s="8">
        <f ca="1">+Allocators!E479</f>
        <v>2.6677326057578487E-3</v>
      </c>
      <c r="D364" s="8">
        <f ca="1">+Allocators!F479</f>
        <v>4.2691020389718751E-7</v>
      </c>
      <c r="E364" s="8">
        <f ca="1">+Allocators!G479</f>
        <v>1.23095312429856E-6</v>
      </c>
      <c r="F364" s="8">
        <f ca="1">+Allocators!H479</f>
        <v>7.6925079251501799E-4</v>
      </c>
      <c r="G364" s="8">
        <f ca="1">+Allocators!I479</f>
        <v>1.0728759521532801E-5</v>
      </c>
      <c r="H364" s="8">
        <f ca="1">+Allocators!J479</f>
        <v>1.4998714883648554E-6</v>
      </c>
      <c r="I364" s="8">
        <f ca="1">+Allocators!K479</f>
        <v>4.9871112499302818E-4</v>
      </c>
      <c r="J364" s="8">
        <f ca="1">+Allocators!L479</f>
        <v>8.9069005004575459E-5</v>
      </c>
      <c r="K364" s="8">
        <f ca="1">+Allocators!M479</f>
        <v>1.8137711263145765E-5</v>
      </c>
      <c r="L364" s="8">
        <f ca="1">+Allocators!N479</f>
        <v>6.8506749275671058E-7</v>
      </c>
      <c r="M364" s="8">
        <f ca="1">+Allocators!O479</f>
        <v>2.6155503385595702E-5</v>
      </c>
      <c r="N364" s="8">
        <f ca="1">+Allocators!P479</f>
        <v>4.1352348159604012E-4</v>
      </c>
      <c r="O364" s="8">
        <f ca="1">+Allocators!Q479</f>
        <v>1.7784971911911755E-3</v>
      </c>
      <c r="P364" s="8">
        <f ca="1">+Allocators!R479</f>
        <v>3.3455389760564966E-4</v>
      </c>
      <c r="Q364" s="8">
        <f ca="1">+Allocators!S479</f>
        <v>1.371902807984714E-4</v>
      </c>
      <c r="R364" s="8">
        <f ca="1">+Allocators!T479</f>
        <v>2.7526956179395908E-6</v>
      </c>
      <c r="S364" s="8">
        <f ca="1">+Allocators!U479</f>
        <v>2.455416295207882E-6</v>
      </c>
      <c r="T364" s="8">
        <f ca="1">+Allocators!V479</f>
        <v>5.5000484079636417E-5</v>
      </c>
      <c r="U364" s="8">
        <f ca="1">+Allocators!W479</f>
        <v>1.134420921328377E-5</v>
      </c>
    </row>
    <row r="365" spans="1:21">
      <c r="A365" s="12" t="str">
        <f>CONCATENATE(Allocators!A480," ",Allocators!B480)</f>
        <v>RB_GUP_EPIS CUSTOMER</v>
      </c>
      <c r="B365" s="8">
        <f ca="1">+Allocators!D480</f>
        <v>4.9640015210746839E-2</v>
      </c>
      <c r="C365" s="8">
        <f ca="1">+Allocators!E480</f>
        <v>2.4582045311077712E-2</v>
      </c>
      <c r="D365" s="8">
        <f ca="1">+Allocators!F480</f>
        <v>4.9604766918233825E-6</v>
      </c>
      <c r="E365" s="8">
        <f ca="1">+Allocators!G480</f>
        <v>2.6290248410258514E-6</v>
      </c>
      <c r="F365" s="8">
        <f ca="1">+Allocators!H480</f>
        <v>7.8344127098459587E-3</v>
      </c>
      <c r="G365" s="8">
        <f ca="1">+Allocators!I480</f>
        <v>5.0019643806974146E-4</v>
      </c>
      <c r="H365" s="8">
        <f ca="1">+Allocators!J480</f>
        <v>8.4126384956411109E-5</v>
      </c>
      <c r="I365" s="8">
        <f ca="1">+Allocators!K480</f>
        <v>6.1013515092957292E-4</v>
      </c>
      <c r="J365" s="8">
        <f ca="1">+Allocators!L480</f>
        <v>1.7659640088919657E-4</v>
      </c>
      <c r="K365" s="8">
        <f ca="1">+Allocators!M480</f>
        <v>2.0686285832680266E-4</v>
      </c>
      <c r="L365" s="8">
        <f ca="1">+Allocators!N480</f>
        <v>2.5847008742756168E-5</v>
      </c>
      <c r="M365" s="8">
        <f ca="1">+Allocators!O480</f>
        <v>4.0452212138206542E-6</v>
      </c>
      <c r="N365" s="8">
        <f ca="1">+Allocators!P480</f>
        <v>1.2534314034905059E-4</v>
      </c>
      <c r="O365" s="8">
        <f ca="1">+Allocators!Q480</f>
        <v>3.477180262545535E-4</v>
      </c>
      <c r="P365" s="8">
        <f ca="1">+Allocators!R480</f>
        <v>1.0339164146521916E-4</v>
      </c>
      <c r="Q365" s="8">
        <f ca="1">+Allocators!S480</f>
        <v>1.234613469714529E-4</v>
      </c>
      <c r="R365" s="8">
        <f ca="1">+Allocators!T480</f>
        <v>2.3118012025395638E-6</v>
      </c>
      <c r="S365" s="8">
        <f ca="1">+Allocators!U480</f>
        <v>1.1943464652935872E-5</v>
      </c>
      <c r="T365" s="8">
        <f ca="1">+Allocators!V480</f>
        <v>1.3125175779664664E-2</v>
      </c>
      <c r="U365" s="8">
        <f ca="1">+Allocators!W480</f>
        <v>1.7688130246016054E-3</v>
      </c>
    </row>
    <row r="366" spans="1:21">
      <c r="A366" s="12" t="str">
        <f>CONCATENATE(Allocators!A481," ",Allocators!B481)</f>
        <v>RB_GUP_EPIS TOTAL</v>
      </c>
      <c r="B366" s="8">
        <f ca="1">+Allocators!D481</f>
        <v>1.0000000000000002</v>
      </c>
      <c r="C366" s="8">
        <f ca="1">+Allocators!E481</f>
        <v>0.56713041510986673</v>
      </c>
      <c r="D366" s="8">
        <f ca="1">+Allocators!F481</f>
        <v>1.1778815555517926E-4</v>
      </c>
      <c r="E366" s="8">
        <f ca="1">+Allocators!G481</f>
        <v>1.9468940259057072E-4</v>
      </c>
      <c r="F366" s="8">
        <f ca="1">+Allocators!H481</f>
        <v>0.13213701914861387</v>
      </c>
      <c r="G366" s="8">
        <f ca="1">+Allocators!I481</f>
        <v>2.0130944253532773E-3</v>
      </c>
      <c r="H366" s="8">
        <f ca="1">+Allocators!J481</f>
        <v>2.3317117327980138E-4</v>
      </c>
      <c r="I366" s="8">
        <f ca="1">+Allocators!K481</f>
        <v>7.2464452984721678E-2</v>
      </c>
      <c r="J366" s="8">
        <f ca="1">+Allocators!L481</f>
        <v>1.1671364472907319E-2</v>
      </c>
      <c r="K366" s="8">
        <f ca="1">+Allocators!M481</f>
        <v>1.8665192860506015E-3</v>
      </c>
      <c r="L366" s="8">
        <f ca="1">+Allocators!N481</f>
        <v>8.2058863416833736E-5</v>
      </c>
      <c r="M366" s="8">
        <f ca="1">+Allocators!O481</f>
        <v>3.2854483185976581E-3</v>
      </c>
      <c r="N366" s="8">
        <f ca="1">+Allocators!P481</f>
        <v>4.0891306603607437E-2</v>
      </c>
      <c r="O366" s="8">
        <f ca="1">+Allocators!Q481</f>
        <v>0.11237493877765715</v>
      </c>
      <c r="P366" s="8">
        <f ca="1">+Allocators!R481</f>
        <v>1.8262996077405412E-2</v>
      </c>
      <c r="Q366" s="8">
        <f ca="1">+Allocators!S481</f>
        <v>1.9931557855410252E-2</v>
      </c>
      <c r="R366" s="8">
        <f ca="1">+Allocators!T481</f>
        <v>3.5413765431017237E-4</v>
      </c>
      <c r="S366" s="8">
        <f ca="1">+Allocators!U481</f>
        <v>2.7088222562557124E-4</v>
      </c>
      <c r="T366" s="8">
        <f ca="1">+Allocators!V481</f>
        <v>1.4637274231602007E-2</v>
      </c>
      <c r="U366" s="8">
        <f ca="1">+Allocators!W481</f>
        <v>2.0808852334287618E-3</v>
      </c>
    </row>
    <row r="367" spans="1:21"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</row>
    <row r="368" spans="1:21">
      <c r="A368" s="12" t="str">
        <f>CONCATENATE(Allocators!A491," ",Allocators!B491)</f>
        <v>RB_GUP PRODUCTION</v>
      </c>
      <c r="B368" s="8">
        <f ca="1">Allocators!D491</f>
        <v>0.36523981216302775</v>
      </c>
      <c r="C368" s="8">
        <f ca="1">Allocators!E491</f>
        <v>0.18783221741382206</v>
      </c>
      <c r="D368" s="8">
        <f ca="1">Allocators!F491</f>
        <v>4.2021286925940333E-5</v>
      </c>
      <c r="E368" s="8">
        <f ca="1">Allocators!G491</f>
        <v>7.3576277157349251E-5</v>
      </c>
      <c r="F368" s="8">
        <f ca="1">Allocators!H491</f>
        <v>4.3777580368605448E-2</v>
      </c>
      <c r="G368" s="8">
        <f ca="1">Allocators!I491</f>
        <v>6.0916447366502445E-4</v>
      </c>
      <c r="H368" s="8">
        <f ca="1">Allocators!J491</f>
        <v>8.4840594596621255E-5</v>
      </c>
      <c r="I368" s="8">
        <f ca="1">Allocators!K491</f>
        <v>2.6038585603035735E-2</v>
      </c>
      <c r="J368" s="8">
        <f ca="1">Allocators!L491</f>
        <v>4.6728579779962247E-3</v>
      </c>
      <c r="K368" s="8">
        <f ca="1">Allocators!M491</f>
        <v>9.4760791228620279E-4</v>
      </c>
      <c r="L368" s="8">
        <f ca="1">Allocators!N491</f>
        <v>3.598498193995174E-5</v>
      </c>
      <c r="M368" s="8">
        <f ca="1">Allocators!O491</f>
        <v>1.2349538747851636E-3</v>
      </c>
      <c r="N368" s="8">
        <f ca="1">Allocators!P491</f>
        <v>1.6672590433232631E-2</v>
      </c>
      <c r="O368" s="8">
        <f ca="1">Allocators!Q491</f>
        <v>6.3765965531876495E-2</v>
      </c>
      <c r="P368" s="8">
        <f ca="1">Allocators!R491</f>
        <v>1.1551796065673926E-2</v>
      </c>
      <c r="Q368" s="8">
        <f ca="1">Allocators!S491</f>
        <v>7.1572043690811323E-3</v>
      </c>
      <c r="R368" s="8">
        <f ca="1">Allocators!T491</f>
        <v>1.4294772871574179E-4</v>
      </c>
      <c r="S368" s="8">
        <f ca="1">Allocators!U491</f>
        <v>9.4415104578759345E-5</v>
      </c>
      <c r="T368" s="8">
        <f ca="1">Allocators!V491</f>
        <v>4.1944565097727367E-4</v>
      </c>
      <c r="U368" s="8">
        <f ca="1">Allocators!W491</f>
        <v>8.6056514076072812E-5</v>
      </c>
    </row>
    <row r="369" spans="1:21">
      <c r="A369" s="12" t="str">
        <f>CONCATENATE(Allocators!A492," ",Allocators!B492)</f>
        <v>RB_GUP BULKTRAN</v>
      </c>
      <c r="B369" s="8">
        <f ca="1">Allocators!D492</f>
        <v>0.19834511206909611</v>
      </c>
      <c r="C369" s="8">
        <f ca="1">Allocators!E492</f>
        <v>0.10200312499476925</v>
      </c>
      <c r="D369" s="8">
        <f ca="1">Allocators!F492</f>
        <v>2.2819847637236788E-5</v>
      </c>
      <c r="E369" s="8">
        <f ca="1">Allocators!G492</f>
        <v>3.995592608586545E-5</v>
      </c>
      <c r="F369" s="8">
        <f ca="1">Allocators!H492</f>
        <v>2.377361063927267E-2</v>
      </c>
      <c r="G369" s="8">
        <f ca="1">Allocators!I492</f>
        <v>3.3080948947501396E-4</v>
      </c>
      <c r="H369" s="8">
        <f ca="1">Allocators!J492</f>
        <v>4.6073064005860363E-5</v>
      </c>
      <c r="I369" s="8">
        <f ca="1">Allocators!K492</f>
        <v>1.4140370265138572E-2</v>
      </c>
      <c r="J369" s="8">
        <f ca="1">Allocators!L492</f>
        <v>2.5376164056149751E-3</v>
      </c>
      <c r="K369" s="8">
        <f ca="1">Allocators!M492</f>
        <v>5.1460271115262373E-4</v>
      </c>
      <c r="L369" s="8">
        <f ca="1">Allocators!N492</f>
        <v>1.9541805241369116E-5</v>
      </c>
      <c r="M369" s="8">
        <f ca="1">Allocators!O492</f>
        <v>6.7064722009301024E-4</v>
      </c>
      <c r="N369" s="8">
        <f ca="1">Allocators!P492</f>
        <v>9.0541247362310867E-3</v>
      </c>
      <c r="O369" s="8">
        <f ca="1">Allocators!Q492</f>
        <v>3.4628392520278641E-2</v>
      </c>
      <c r="P369" s="8">
        <f ca="1">Allocators!R492</f>
        <v>6.2732544726606188E-3</v>
      </c>
      <c r="Q369" s="8">
        <f ca="1">Allocators!S492</f>
        <v>3.8867518145945515E-3</v>
      </c>
      <c r="R369" s="8">
        <f ca="1">Allocators!T492</f>
        <v>7.762840284095582E-5</v>
      </c>
      <c r="S369" s="8">
        <f ca="1">Allocators!U492</f>
        <v>5.1272544435354722E-5</v>
      </c>
      <c r="T369" s="8">
        <f ca="1">Allocators!V492</f>
        <v>2.2778183505594286E-4</v>
      </c>
      <c r="U369" s="8">
        <f ca="1">Allocators!W492</f>
        <v>4.6733374512512271E-5</v>
      </c>
    </row>
    <row r="370" spans="1:21">
      <c r="A370" s="12" t="str">
        <f>CONCATENATE(Allocators!A493," ",Allocators!B493)</f>
        <v>RB_GUP SUBTRAN</v>
      </c>
      <c r="B370" s="8">
        <f ca="1">Allocators!D493</f>
        <v>5.4916539525259017E-2</v>
      </c>
      <c r="C370" s="8">
        <f ca="1">Allocators!E493</f>
        <v>2.8055222092670872E-2</v>
      </c>
      <c r="D370" s="8">
        <f ca="1">Allocators!F493</f>
        <v>4.5683674221786714E-6</v>
      </c>
      <c r="E370" s="8">
        <f ca="1">Allocators!G493</f>
        <v>8.5025161659700962E-6</v>
      </c>
      <c r="F370" s="8">
        <f ca="1">Allocators!H493</f>
        <v>6.5747795475012546E-3</v>
      </c>
      <c r="G370" s="8">
        <f ca="1">Allocators!I493</f>
        <v>9.1887763349242265E-5</v>
      </c>
      <c r="H370" s="8">
        <f ca="1">Allocators!J493</f>
        <v>1.6631258232543757E-5</v>
      </c>
      <c r="I370" s="8">
        <f ca="1">Allocators!K493</f>
        <v>3.7958404034996074E-3</v>
      </c>
      <c r="J370" s="8">
        <f ca="1">Allocators!L493</f>
        <v>6.8309851318869774E-4</v>
      </c>
      <c r="K370" s="8">
        <f ca="1">Allocators!M493</f>
        <v>1.7930809302182677E-4</v>
      </c>
      <c r="L370" s="8">
        <f ca="1">Allocators!N493</f>
        <v>0</v>
      </c>
      <c r="M370" s="8">
        <f ca="1">Allocators!O493</f>
        <v>1.713467062510716E-4</v>
      </c>
      <c r="N370" s="8">
        <f ca="1">Allocators!P493</f>
        <v>2.4041604401048846E-3</v>
      </c>
      <c r="O370" s="8">
        <f ca="1">Allocators!Q493</f>
        <v>1.1854365508056269E-2</v>
      </c>
      <c r="P370" s="8">
        <f ca="1">Allocators!R493</f>
        <v>0</v>
      </c>
      <c r="Q370" s="8">
        <f ca="1">Allocators!S493</f>
        <v>1.0420496317515644E-3</v>
      </c>
      <c r="R370" s="8">
        <f ca="1">Allocators!T493</f>
        <v>2.0922811304569638E-5</v>
      </c>
      <c r="S370" s="8">
        <f ca="1">Allocators!U493</f>
        <v>1.3855872738441781E-5</v>
      </c>
      <c r="T370" s="8">
        <f ca="1">Allocators!V493</f>
        <v>0</v>
      </c>
      <c r="U370" s="8">
        <f ca="1">Allocators!W493</f>
        <v>0</v>
      </c>
    </row>
    <row r="371" spans="1:21">
      <c r="A371" s="12" t="str">
        <f>CONCATENATE(Allocators!A494," ",Allocators!B494)</f>
        <v>RB_GUP DISTPRI</v>
      </c>
      <c r="B371" s="8">
        <f ca="1">Allocators!D494</f>
        <v>0.21971240685222149</v>
      </c>
      <c r="C371" s="8">
        <f ca="1">Allocators!E494</f>
        <v>0.14384561727686504</v>
      </c>
      <c r="D371" s="8">
        <f ca="1">Allocators!F494</f>
        <v>2.3619658953656498E-5</v>
      </c>
      <c r="E371" s="8">
        <f ca="1">Allocators!G494</f>
        <v>4.3703134586034406E-5</v>
      </c>
      <c r="F371" s="8">
        <f ca="1">Allocators!H494</f>
        <v>3.3656056295158845E-2</v>
      </c>
      <c r="G371" s="8">
        <f ca="1">Allocators!I494</f>
        <v>4.7030750127272233E-4</v>
      </c>
      <c r="H371" s="8">
        <f ca="1">Allocators!J494</f>
        <v>0</v>
      </c>
      <c r="I371" s="8">
        <f ca="1">Allocators!K494</f>
        <v>1.9517844356927095E-2</v>
      </c>
      <c r="J371" s="8">
        <f ca="1">Allocators!L494</f>
        <v>3.5121261702136474E-3</v>
      </c>
      <c r="K371" s="8">
        <f ca="1">Allocators!M494</f>
        <v>0</v>
      </c>
      <c r="L371" s="8">
        <f ca="1">Allocators!N494</f>
        <v>0</v>
      </c>
      <c r="M371" s="8">
        <f ca="1">Allocators!O494</f>
        <v>8.838361022837838E-4</v>
      </c>
      <c r="N371" s="8">
        <f ca="1">Allocators!P494</f>
        <v>1.2221564372093742E-2</v>
      </c>
      <c r="O371" s="8">
        <f ca="1">Allocators!Q494</f>
        <v>0</v>
      </c>
      <c r="P371" s="8">
        <f ca="1">Allocators!R494</f>
        <v>0</v>
      </c>
      <c r="Q371" s="8">
        <f ca="1">Allocators!S494</f>
        <v>5.3595297756977023E-3</v>
      </c>
      <c r="R371" s="8">
        <f ca="1">Allocators!T494</f>
        <v>1.0757421462842594E-4</v>
      </c>
      <c r="S371" s="8">
        <f ca="1">Allocators!U494</f>
        <v>7.0627993540800724E-5</v>
      </c>
      <c r="T371" s="8">
        <f ca="1">Allocators!V494</f>
        <v>0</v>
      </c>
      <c r="U371" s="8">
        <f ca="1">Allocators!W494</f>
        <v>0</v>
      </c>
    </row>
    <row r="372" spans="1:21">
      <c r="A372" s="12" t="str">
        <f>CONCATENATE(Allocators!A495," ",Allocators!B495)</f>
        <v>RB_GUP DISTSEC</v>
      </c>
      <c r="B372" s="8">
        <f ca="1">Allocators!D495</f>
        <v>0.10532716821850152</v>
      </c>
      <c r="C372" s="8">
        <f ca="1">Allocators!E495</f>
        <v>7.8144455414903891E-2</v>
      </c>
      <c r="D372" s="8">
        <f ca="1">Allocators!F495</f>
        <v>1.9371607720446433E-5</v>
      </c>
      <c r="E372" s="8">
        <f ca="1">Allocators!G495</f>
        <v>2.509157063002707E-5</v>
      </c>
      <c r="F372" s="8">
        <f ca="1">Allocators!H495</f>
        <v>1.5751328795714652E-2</v>
      </c>
      <c r="G372" s="8">
        <f ca="1">Allocators!I495</f>
        <v>0</v>
      </c>
      <c r="H372" s="8">
        <f ca="1">Allocators!J495</f>
        <v>0</v>
      </c>
      <c r="I372" s="8">
        <f ca="1">Allocators!K495</f>
        <v>7.8629660801980607E-3</v>
      </c>
      <c r="J372" s="8">
        <f ca="1">Allocators!L495</f>
        <v>0</v>
      </c>
      <c r="K372" s="8">
        <f ca="1">Allocators!M495</f>
        <v>0</v>
      </c>
      <c r="L372" s="8">
        <f ca="1">Allocators!N495</f>
        <v>0</v>
      </c>
      <c r="M372" s="8">
        <f ca="1">Allocators!O495</f>
        <v>2.9446369058521132E-4</v>
      </c>
      <c r="N372" s="8">
        <f ca="1">Allocators!P495</f>
        <v>0</v>
      </c>
      <c r="O372" s="8">
        <f ca="1">Allocators!Q495</f>
        <v>0</v>
      </c>
      <c r="P372" s="8">
        <f ca="1">Allocators!R495</f>
        <v>0</v>
      </c>
      <c r="Q372" s="8">
        <f ca="1">Allocators!S495</f>
        <v>2.2253706365153799E-3</v>
      </c>
      <c r="R372" s="8">
        <f ca="1">Allocators!T495</f>
        <v>0</v>
      </c>
      <c r="S372" s="8">
        <f ca="1">Allocators!U495</f>
        <v>2.6311829384070942E-5</v>
      </c>
      <c r="T372" s="8">
        <f ca="1">Allocators!V495</f>
        <v>8.0987048182449087E-4</v>
      </c>
      <c r="U372" s="8">
        <f ca="1">Allocators!W495</f>
        <v>1.6793811102528759E-4</v>
      </c>
    </row>
    <row r="373" spans="1:21">
      <c r="A373" s="12" t="str">
        <f>CONCATENATE(Allocators!A496," ",Allocators!B496)</f>
        <v>RB_GUP ENERGY</v>
      </c>
      <c r="B373" s="8">
        <f ca="1">Allocators!D496</f>
        <v>6.8189459611474653E-3</v>
      </c>
      <c r="C373" s="8">
        <f ca="1">Allocators!E496</f>
        <v>2.6677326057578487E-3</v>
      </c>
      <c r="D373" s="8">
        <f ca="1">Allocators!F496</f>
        <v>4.2691020389718751E-7</v>
      </c>
      <c r="E373" s="8">
        <f ca="1">Allocators!G496</f>
        <v>1.23095312429856E-6</v>
      </c>
      <c r="F373" s="8">
        <f ca="1">Allocators!H496</f>
        <v>7.6925079251501799E-4</v>
      </c>
      <c r="G373" s="8">
        <f ca="1">Allocators!I496</f>
        <v>1.0728759521532801E-5</v>
      </c>
      <c r="H373" s="8">
        <f ca="1">Allocators!J496</f>
        <v>1.4998714883648554E-6</v>
      </c>
      <c r="I373" s="8">
        <f ca="1">Allocators!K496</f>
        <v>4.9871112499302818E-4</v>
      </c>
      <c r="J373" s="8">
        <f ca="1">Allocators!L496</f>
        <v>8.9069005004575459E-5</v>
      </c>
      <c r="K373" s="8">
        <f ca="1">Allocators!M496</f>
        <v>1.8137711263145765E-5</v>
      </c>
      <c r="L373" s="8">
        <f ca="1">Allocators!N496</f>
        <v>6.8506749275671058E-7</v>
      </c>
      <c r="M373" s="8">
        <f ca="1">Allocators!O496</f>
        <v>2.6155503385595702E-5</v>
      </c>
      <c r="N373" s="8">
        <f ca="1">Allocators!P496</f>
        <v>4.1352348159604012E-4</v>
      </c>
      <c r="O373" s="8">
        <f ca="1">Allocators!Q496</f>
        <v>1.7784971911911755E-3</v>
      </c>
      <c r="P373" s="8">
        <f ca="1">Allocators!R496</f>
        <v>3.3455389760564966E-4</v>
      </c>
      <c r="Q373" s="8">
        <f ca="1">Allocators!S496</f>
        <v>1.371902807984714E-4</v>
      </c>
      <c r="R373" s="8">
        <f ca="1">Allocators!T496</f>
        <v>2.7526956179395908E-6</v>
      </c>
      <c r="S373" s="8">
        <f ca="1">Allocators!U496</f>
        <v>2.455416295207882E-6</v>
      </c>
      <c r="T373" s="8">
        <f ca="1">Allocators!V496</f>
        <v>5.5000484079636417E-5</v>
      </c>
      <c r="U373" s="8">
        <f ca="1">Allocators!W496</f>
        <v>1.134420921328377E-5</v>
      </c>
    </row>
    <row r="374" spans="1:21">
      <c r="A374" s="12" t="str">
        <f>CONCATENATE(Allocators!A497," ",Allocators!B497)</f>
        <v>RB_GUP CUSTOMER</v>
      </c>
      <c r="B374" s="8">
        <f ca="1">Allocators!D497</f>
        <v>4.9640015210746839E-2</v>
      </c>
      <c r="C374" s="8">
        <f ca="1">Allocators!E497</f>
        <v>2.4582045311077712E-2</v>
      </c>
      <c r="D374" s="8">
        <f ca="1">Allocators!F497</f>
        <v>4.9604766918233825E-6</v>
      </c>
      <c r="E374" s="8">
        <f ca="1">Allocators!G497</f>
        <v>2.6290248410258514E-6</v>
      </c>
      <c r="F374" s="8">
        <f ca="1">Allocators!H497</f>
        <v>7.8344127098459587E-3</v>
      </c>
      <c r="G374" s="8">
        <f ca="1">Allocators!I497</f>
        <v>5.0019643806974146E-4</v>
      </c>
      <c r="H374" s="8">
        <f ca="1">Allocators!J497</f>
        <v>8.4126384956411109E-5</v>
      </c>
      <c r="I374" s="8">
        <f ca="1">Allocators!K497</f>
        <v>6.1013515092957292E-4</v>
      </c>
      <c r="J374" s="8">
        <f ca="1">Allocators!L497</f>
        <v>1.7659640088919657E-4</v>
      </c>
      <c r="K374" s="8">
        <f ca="1">Allocators!M497</f>
        <v>2.0686285832680266E-4</v>
      </c>
      <c r="L374" s="8">
        <f ca="1">Allocators!N497</f>
        <v>2.5847008742756168E-5</v>
      </c>
      <c r="M374" s="8">
        <f ca="1">Allocators!O497</f>
        <v>4.0452212138206542E-6</v>
      </c>
      <c r="N374" s="8">
        <f ca="1">Allocators!P497</f>
        <v>1.2534314034905059E-4</v>
      </c>
      <c r="O374" s="8">
        <f ca="1">Allocators!Q497</f>
        <v>3.477180262545535E-4</v>
      </c>
      <c r="P374" s="8">
        <f ca="1">Allocators!R497</f>
        <v>1.0339164146521916E-4</v>
      </c>
      <c r="Q374" s="8">
        <f ca="1">Allocators!S497</f>
        <v>1.234613469714529E-4</v>
      </c>
      <c r="R374" s="8">
        <f ca="1">Allocators!T497</f>
        <v>2.3118012025395638E-6</v>
      </c>
      <c r="S374" s="8">
        <f ca="1">Allocators!U497</f>
        <v>1.1943464652935872E-5</v>
      </c>
      <c r="T374" s="8">
        <f ca="1">Allocators!V497</f>
        <v>1.3125175779664664E-2</v>
      </c>
      <c r="U374" s="8">
        <f ca="1">Allocators!W497</f>
        <v>1.7688130246016054E-3</v>
      </c>
    </row>
    <row r="375" spans="1:21">
      <c r="A375" s="12" t="str">
        <f>CONCATENATE(Allocators!A498," ",Allocators!B498)</f>
        <v>RB_GUP TOTAL</v>
      </c>
      <c r="B375" s="8">
        <f ca="1">Allocators!D498</f>
        <v>1.0000000000000002</v>
      </c>
      <c r="C375" s="8">
        <f ca="1">Allocators!E498</f>
        <v>0.56713041510986661</v>
      </c>
      <c r="D375" s="8">
        <f ca="1">Allocators!F498</f>
        <v>1.1778815555517928E-4</v>
      </c>
      <c r="E375" s="8">
        <f ca="1">Allocators!G498</f>
        <v>1.9468940259057067E-4</v>
      </c>
      <c r="F375" s="8">
        <f ca="1">Allocators!H498</f>
        <v>0.13213701914861387</v>
      </c>
      <c r="G375" s="8">
        <f ca="1">Allocators!I498</f>
        <v>2.0130944253532773E-3</v>
      </c>
      <c r="H375" s="8">
        <f ca="1">Allocators!J498</f>
        <v>2.3317117327980135E-4</v>
      </c>
      <c r="I375" s="8">
        <f ca="1">Allocators!K498</f>
        <v>7.2464452984721664E-2</v>
      </c>
      <c r="J375" s="8">
        <f ca="1">Allocators!L498</f>
        <v>1.1671364472907318E-2</v>
      </c>
      <c r="K375" s="8">
        <f ca="1">Allocators!M498</f>
        <v>1.8665192860506015E-3</v>
      </c>
      <c r="L375" s="8">
        <f ca="1">Allocators!N498</f>
        <v>8.2058863416833736E-5</v>
      </c>
      <c r="M375" s="8">
        <f ca="1">Allocators!O498</f>
        <v>3.2854483185976568E-3</v>
      </c>
      <c r="N375" s="8">
        <f ca="1">Allocators!P498</f>
        <v>4.0891306603607437E-2</v>
      </c>
      <c r="O375" s="8">
        <f ca="1">Allocators!Q498</f>
        <v>0.11237493877765713</v>
      </c>
      <c r="P375" s="8">
        <f ca="1">Allocators!R498</f>
        <v>1.8262996077405416E-2</v>
      </c>
      <c r="Q375" s="8">
        <f ca="1">Allocators!S498</f>
        <v>1.9931557855410252E-2</v>
      </c>
      <c r="R375" s="8">
        <f ca="1">Allocators!T498</f>
        <v>3.5413765431017226E-4</v>
      </c>
      <c r="S375" s="8">
        <f ca="1">Allocators!U498</f>
        <v>2.7088222562557124E-4</v>
      </c>
      <c r="T375" s="8">
        <f ca="1">Allocators!V498</f>
        <v>1.4637274231602007E-2</v>
      </c>
      <c r="U375" s="8">
        <f ca="1">Allocators!W498</f>
        <v>2.0808852334287618E-3</v>
      </c>
    </row>
    <row r="376" spans="1:21"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</row>
    <row r="377" spans="1:21">
      <c r="A377" s="12" t="str">
        <f>CONCATENATE(Allocators!A800," ",Allocators!B800)</f>
        <v>REV_RENT PRODUCTION</v>
      </c>
      <c r="B377" s="8">
        <f>+Allocators!D800</f>
        <v>0.28360504882058496</v>
      </c>
      <c r="C377" s="8">
        <f>+Allocators!E800</f>
        <v>0.14584983185225206</v>
      </c>
      <c r="D377" s="8">
        <f>+Allocators!F800</f>
        <v>3.2629107597984581E-5</v>
      </c>
      <c r="E377" s="8">
        <f>+Allocators!G800</f>
        <v>5.7131240846036087E-5</v>
      </c>
      <c r="F377" s="8">
        <f>+Allocators!H800</f>
        <v>3.3992851831124181E-2</v>
      </c>
      <c r="G377" s="8">
        <f>+Allocators!I800</f>
        <v>4.7301010059774476E-4</v>
      </c>
      <c r="H377" s="8">
        <f>+Allocators!J800</f>
        <v>6.5877870295810752E-5</v>
      </c>
      <c r="I377" s="8">
        <f>+Allocators!K800</f>
        <v>2.0218700413392285E-2</v>
      </c>
      <c r="J377" s="8">
        <f>+Allocators!L800</f>
        <v>3.6284273259612372E-3</v>
      </c>
      <c r="K377" s="8">
        <f>+Allocators!M800</f>
        <v>7.3580803427514643E-4</v>
      </c>
      <c r="L377" s="8">
        <f>+Allocators!N800</f>
        <v>2.7941977353039932E-5</v>
      </c>
      <c r="M377" s="8">
        <f>+Allocators!O800</f>
        <v>9.5892929052675345E-4</v>
      </c>
      <c r="N377" s="8">
        <f>+Allocators!P800</f>
        <v>1.294609915545566E-2</v>
      </c>
      <c r="O377" s="8">
        <f>+Allocators!Q800</f>
        <v>4.9513632319160963E-2</v>
      </c>
      <c r="P377" s="8">
        <f>+Allocators!R800</f>
        <v>8.9698537182155771E-3</v>
      </c>
      <c r="Q377" s="8">
        <f>+Allocators!S800</f>
        <v>5.5574973672534141E-3</v>
      </c>
      <c r="R377" s="8">
        <f>+Allocators!T800</f>
        <v>1.1099747681154762E-4</v>
      </c>
      <c r="S377" s="8">
        <f>+Allocators!U800</f>
        <v>7.3312381212997996E-5</v>
      </c>
      <c r="T377" s="8">
        <f>+Allocators!V800</f>
        <v>3.2569533868310709E-4</v>
      </c>
      <c r="U377" s="8">
        <f>+Allocators!W800</f>
        <v>6.6822019569378553E-5</v>
      </c>
    </row>
    <row r="378" spans="1:21">
      <c r="A378" s="12" t="str">
        <f>CONCATENATE(Allocators!A801," ",Allocators!B801)</f>
        <v>REV_RENT BULKTRAN</v>
      </c>
      <c r="B378" s="8">
        <f>+Allocators!D801</f>
        <v>-3.8258736334656845E-3</v>
      </c>
      <c r="C378" s="8">
        <f>+Allocators!E801</f>
        <v>-1.9675355867234236E-3</v>
      </c>
      <c r="D378" s="8">
        <f>+Allocators!F801</f>
        <v>-4.4017143898456291E-7</v>
      </c>
      <c r="E378" s="8">
        <f>+Allocators!G801</f>
        <v>-7.7070880405342877E-7</v>
      </c>
      <c r="F378" s="8">
        <f>+Allocators!H801</f>
        <v>-4.585685483662803E-4</v>
      </c>
      <c r="G378" s="8">
        <f>+Allocators!I801</f>
        <v>-6.38097551424307E-6</v>
      </c>
      <c r="H378" s="8">
        <f>+Allocators!J801</f>
        <v>-8.8870211599463152E-7</v>
      </c>
      <c r="I378" s="8">
        <f>+Allocators!K801</f>
        <v>-2.7275322895776554E-4</v>
      </c>
      <c r="J378" s="8">
        <f>+Allocators!L801</f>
        <v>-4.8948015894186384E-5</v>
      </c>
      <c r="K378" s="8">
        <f>+Allocators!M801</f>
        <v>-9.926158117891616E-6</v>
      </c>
      <c r="L378" s="8">
        <f>+Allocators!N801</f>
        <v>-3.7694136570015618E-7</v>
      </c>
      <c r="M378" s="8">
        <f>+Allocators!O801</f>
        <v>-1.2936096533687566E-5</v>
      </c>
      <c r="N378" s="8">
        <f>+Allocators!P801</f>
        <v>-1.7464477314867578E-4</v>
      </c>
      <c r="O378" s="8">
        <f>+Allocators!Q801</f>
        <v>-6.6794614967109398E-4</v>
      </c>
      <c r="P378" s="8">
        <f>+Allocators!R801</f>
        <v>-1.2100464000651547E-4</v>
      </c>
      <c r="Q378" s="8">
        <f>+Allocators!S801</f>
        <v>-7.4971453201740429E-5</v>
      </c>
      <c r="R378" s="8">
        <f>+Allocators!T801</f>
        <v>-1.4973722142131889E-6</v>
      </c>
      <c r="S378" s="8">
        <f>+Allocators!U801</f>
        <v>-9.8899475681349617E-7</v>
      </c>
      <c r="T378" s="8">
        <f>+Allocators!V801</f>
        <v>-4.393677806485976E-6</v>
      </c>
      <c r="U378" s="8">
        <f>+Allocators!W801</f>
        <v>-9.0143882793548265E-7</v>
      </c>
    </row>
    <row r="379" spans="1:21">
      <c r="A379" s="12" t="str">
        <f>CONCATENATE(Allocators!A802," ",Allocators!B802)</f>
        <v>REV_RENT SUBTRAN</v>
      </c>
      <c r="B379" s="8">
        <f>+Allocators!D802</f>
        <v>-1.0602995893512811E-3</v>
      </c>
      <c r="C379" s="8">
        <f>+Allocators!E802</f>
        <v>-5.4167543550947433E-4</v>
      </c>
      <c r="D379" s="8">
        <f>+Allocators!F802</f>
        <v>-8.8203629427777067E-8</v>
      </c>
      <c r="E379" s="8">
        <f>+Allocators!G802</f>
        <v>-1.6416209901725787E-7</v>
      </c>
      <c r="F379" s="8">
        <f>+Allocators!H802</f>
        <v>-1.2694237682409589E-4</v>
      </c>
      <c r="G379" s="8">
        <f>+Allocators!I802</f>
        <v>-1.7741204851554199E-6</v>
      </c>
      <c r="H379" s="8">
        <f>+Allocators!J802</f>
        <v>-3.2110756480295716E-7</v>
      </c>
      <c r="I379" s="8">
        <f>+Allocators!K802</f>
        <v>-7.3288085080860794E-5</v>
      </c>
      <c r="J379" s="8">
        <f>+Allocators!L802</f>
        <v>-1.3188905915808996E-5</v>
      </c>
      <c r="K379" s="8">
        <f>+Allocators!M802</f>
        <v>-3.4619861164223206E-6</v>
      </c>
      <c r="L379" s="8">
        <f>+Allocators!N802</f>
        <v>0</v>
      </c>
      <c r="M379" s="8">
        <f>+Allocators!O802</f>
        <v>-3.3082718584469839E-6</v>
      </c>
      <c r="N379" s="8">
        <f>+Allocators!P802</f>
        <v>-4.641826213768124E-5</v>
      </c>
      <c r="O379" s="8">
        <f>+Allocators!Q802</f>
        <v>-2.288778387871805E-4</v>
      </c>
      <c r="P379" s="8">
        <f>+Allocators!R802</f>
        <v>0</v>
      </c>
      <c r="Q379" s="8">
        <f>+Allocators!S802</f>
        <v>-2.0119344849134984E-5</v>
      </c>
      <c r="R379" s="8">
        <f>+Allocators!T802</f>
        <v>-4.0396660871367805E-7</v>
      </c>
      <c r="S379" s="8">
        <f>+Allocators!U802</f>
        <v>-2.6752188505825465E-7</v>
      </c>
      <c r="T379" s="8">
        <f>+Allocators!V802</f>
        <v>0</v>
      </c>
      <c r="U379" s="8">
        <f>+Allocators!W802</f>
        <v>0</v>
      </c>
    </row>
    <row r="380" spans="1:21">
      <c r="A380" s="12" t="str">
        <f>CONCATENATE(Allocators!A803," ",Allocators!B803)</f>
        <v>REV_RENT DISTPRI</v>
      </c>
      <c r="B380" s="8">
        <f>+Allocators!D803</f>
        <v>0.4155223542841715</v>
      </c>
      <c r="C380" s="8">
        <f>+Allocators!E803</f>
        <v>0.27204230475953439</v>
      </c>
      <c r="D380" s="8">
        <f>+Allocators!F803</f>
        <v>4.4669740941911344E-5</v>
      </c>
      <c r="E380" s="8">
        <f>+Allocators!G803</f>
        <v>8.2651815766604311E-5</v>
      </c>
      <c r="F380" s="8">
        <f>+Allocators!H803</f>
        <v>6.3650678393829707E-2</v>
      </c>
      <c r="G380" s="8">
        <f>+Allocators!I803</f>
        <v>8.8945036361915244E-4</v>
      </c>
      <c r="H380" s="8">
        <f>+Allocators!J803</f>
        <v>0</v>
      </c>
      <c r="I380" s="8">
        <f>+Allocators!K803</f>
        <v>3.6912347162976679E-2</v>
      </c>
      <c r="J380" s="8">
        <f>+Allocators!L803</f>
        <v>6.6421689867145082E-3</v>
      </c>
      <c r="K380" s="8">
        <f>+Allocators!M803</f>
        <v>0</v>
      </c>
      <c r="L380" s="8">
        <f>+Allocators!N803</f>
        <v>0</v>
      </c>
      <c r="M380" s="8">
        <f>+Allocators!O803</f>
        <v>1.6715198894949907E-3</v>
      </c>
      <c r="N380" s="8">
        <f>+Allocators!P803</f>
        <v>2.311354772215312E-2</v>
      </c>
      <c r="O380" s="8">
        <f>+Allocators!Q803</f>
        <v>0</v>
      </c>
      <c r="P380" s="8">
        <f>+Allocators!R803</f>
        <v>0</v>
      </c>
      <c r="Q380" s="8">
        <f>+Allocators!S803</f>
        <v>1.0135997607781473E-2</v>
      </c>
      <c r="R380" s="8">
        <f>+Allocators!T803</f>
        <v>2.0344545655420898E-4</v>
      </c>
      <c r="S380" s="8">
        <f>+Allocators!U803</f>
        <v>1.3357238480474115E-4</v>
      </c>
      <c r="T380" s="8">
        <f>+Allocators!V803</f>
        <v>0</v>
      </c>
      <c r="U380" s="8">
        <f>+Allocators!W803</f>
        <v>0</v>
      </c>
    </row>
    <row r="381" spans="1:21">
      <c r="A381" s="12" t="str">
        <f>CONCATENATE(Allocators!A804," ",Allocators!B804)</f>
        <v>REV_RENT DISTSEC</v>
      </c>
      <c r="B381" s="8">
        <f>+Allocators!D804</f>
        <v>0.28802933953960874</v>
      </c>
      <c r="C381" s="8">
        <f>+Allocators!E804</f>
        <v>0.21369506332064744</v>
      </c>
      <c r="D381" s="8">
        <f>+Allocators!F804</f>
        <v>5.2973904757086914E-5</v>
      </c>
      <c r="E381" s="8">
        <f>+Allocators!G804</f>
        <v>6.8615805768037775E-5</v>
      </c>
      <c r="F381" s="8">
        <f>+Allocators!H804</f>
        <v>4.3073832769235897E-2</v>
      </c>
      <c r="G381" s="8">
        <f>+Allocators!I804</f>
        <v>0</v>
      </c>
      <c r="H381" s="8">
        <f>+Allocators!J804</f>
        <v>0</v>
      </c>
      <c r="I381" s="8">
        <f>+Allocators!K804</f>
        <v>2.1502191364373643E-2</v>
      </c>
      <c r="J381" s="8">
        <f>+Allocators!L804</f>
        <v>0</v>
      </c>
      <c r="K381" s="8">
        <f>+Allocators!M804</f>
        <v>0</v>
      </c>
      <c r="L381" s="8">
        <f>+Allocators!N804</f>
        <v>0</v>
      </c>
      <c r="M381" s="8">
        <f>+Allocators!O804</f>
        <v>8.0524506404375034E-4</v>
      </c>
      <c r="N381" s="8">
        <f>+Allocators!P804</f>
        <v>0</v>
      </c>
      <c r="O381" s="8">
        <f>+Allocators!Q804</f>
        <v>0</v>
      </c>
      <c r="P381" s="8">
        <f>+Allocators!R804</f>
        <v>0</v>
      </c>
      <c r="Q381" s="8">
        <f>+Allocators!S804</f>
        <v>6.0855337279804691E-3</v>
      </c>
      <c r="R381" s="8">
        <f>+Allocators!T804</f>
        <v>0</v>
      </c>
      <c r="S381" s="8">
        <f>+Allocators!U804</f>
        <v>7.1952744650373947E-5</v>
      </c>
      <c r="T381" s="8">
        <f>+Allocators!V804</f>
        <v>2.2146846244704959E-3</v>
      </c>
      <c r="U381" s="8">
        <f>+Allocators!W804</f>
        <v>4.5924621368151721E-4</v>
      </c>
    </row>
    <row r="382" spans="1:21">
      <c r="A382" s="12" t="str">
        <f>CONCATENATE(Allocators!A805," ",Allocators!B805)</f>
        <v>REV_RENT ENERGY</v>
      </c>
      <c r="B382" s="8">
        <f>+Allocators!D805</f>
        <v>0</v>
      </c>
      <c r="C382" s="8">
        <f>+Allocators!E805</f>
        <v>0</v>
      </c>
      <c r="D382" s="8">
        <f>+Allocators!F805</f>
        <v>0</v>
      </c>
      <c r="E382" s="8">
        <f>+Allocators!G805</f>
        <v>0</v>
      </c>
      <c r="F382" s="8">
        <f>+Allocators!H805</f>
        <v>0</v>
      </c>
      <c r="G382" s="8">
        <f>+Allocators!I805</f>
        <v>0</v>
      </c>
      <c r="H382" s="8">
        <f>+Allocators!J805</f>
        <v>0</v>
      </c>
      <c r="I382" s="8">
        <f>+Allocators!K805</f>
        <v>0</v>
      </c>
      <c r="J382" s="8">
        <f>+Allocators!L805</f>
        <v>0</v>
      </c>
      <c r="K382" s="8">
        <f>+Allocators!M805</f>
        <v>0</v>
      </c>
      <c r="L382" s="8">
        <f>+Allocators!N805</f>
        <v>0</v>
      </c>
      <c r="M382" s="8">
        <f>+Allocators!O805</f>
        <v>0</v>
      </c>
      <c r="N382" s="8">
        <f>+Allocators!P805</f>
        <v>0</v>
      </c>
      <c r="O382" s="8">
        <f>+Allocators!Q805</f>
        <v>0</v>
      </c>
      <c r="P382" s="8">
        <f>+Allocators!R805</f>
        <v>0</v>
      </c>
      <c r="Q382" s="8">
        <f>+Allocators!S805</f>
        <v>0</v>
      </c>
      <c r="R382" s="8">
        <f>+Allocators!T805</f>
        <v>0</v>
      </c>
      <c r="S382" s="8">
        <f>+Allocators!U805</f>
        <v>0</v>
      </c>
      <c r="T382" s="8">
        <f>+Allocators!V805</f>
        <v>0</v>
      </c>
      <c r="U382" s="8">
        <f>+Allocators!W805</f>
        <v>0</v>
      </c>
    </row>
    <row r="383" spans="1:21">
      <c r="A383" s="12" t="str">
        <f>CONCATENATE(Allocators!A806," ",Allocators!B806)</f>
        <v>REV_RENT CUSTOMER</v>
      </c>
      <c r="B383" s="8">
        <f>+Allocators!D806</f>
        <v>1.7729430578451978E-2</v>
      </c>
      <c r="C383" s="8">
        <f>+Allocators!E806</f>
        <v>8.2890250743951812E-3</v>
      </c>
      <c r="D383" s="8">
        <f>+Allocators!F806</f>
        <v>1.672632015031165E-6</v>
      </c>
      <c r="E383" s="8">
        <f>+Allocators!G806</f>
        <v>9.5186308676258617E-7</v>
      </c>
      <c r="F383" s="8">
        <f>+Allocators!H806</f>
        <v>2.8008186018403801E-3</v>
      </c>
      <c r="G383" s="8">
        <f>+Allocators!I806</f>
        <v>1.8943006940201412E-4</v>
      </c>
      <c r="H383" s="8">
        <f>+Allocators!J806</f>
        <v>3.1908899317390136E-5</v>
      </c>
      <c r="I383" s="8">
        <f>+Allocators!K806</f>
        <v>2.2835665029691466E-4</v>
      </c>
      <c r="J383" s="8">
        <f>+Allocators!L806</f>
        <v>6.663498225190179E-5</v>
      </c>
      <c r="K383" s="8">
        <f>+Allocators!M806</f>
        <v>7.8476644169004229E-5</v>
      </c>
      <c r="L383" s="8">
        <f>+Allocators!N806</f>
        <v>9.8094453683933645E-6</v>
      </c>
      <c r="M383" s="8">
        <f>+Allocators!O806</f>
        <v>1.502874989000002E-6</v>
      </c>
      <c r="N383" s="8">
        <f>+Allocators!P806</f>
        <v>4.7248313942914463E-5</v>
      </c>
      <c r="O383" s="8">
        <f>+Allocators!Q806</f>
        <v>1.319153136523468E-4</v>
      </c>
      <c r="P383" s="8">
        <f>+Allocators!R806</f>
        <v>3.9237661337811537E-5</v>
      </c>
      <c r="Q383" s="8">
        <f>+Allocators!S806</f>
        <v>4.5986124572666442E-5</v>
      </c>
      <c r="R383" s="8">
        <f>+Allocators!T806</f>
        <v>8.7062386666438114E-7</v>
      </c>
      <c r="S383" s="8">
        <f>+Allocators!U806</f>
        <v>4.4872448454305959E-6</v>
      </c>
      <c r="T383" s="8">
        <f>+Allocators!V806</f>
        <v>5.0820643438158298E-3</v>
      </c>
      <c r="U383" s="8">
        <f>+Allocators!W806</f>
        <v>6.790332152863378E-4</v>
      </c>
    </row>
    <row r="384" spans="1:21">
      <c r="A384" s="12" t="str">
        <f>CONCATENATE(Allocators!A807," ",Allocators!B807)</f>
        <v>REV_RENT TOTAL</v>
      </c>
      <c r="B384" s="8">
        <f>+Allocators!D807</f>
        <v>1</v>
      </c>
      <c r="C384" s="8">
        <f>+Allocators!E807</f>
        <v>0.63736701398459616</v>
      </c>
      <c r="D384" s="8">
        <f>+Allocators!F807</f>
        <v>1.3141701024360167E-4</v>
      </c>
      <c r="E384" s="8">
        <f>+Allocators!G807</f>
        <v>2.0841585456437005E-4</v>
      </c>
      <c r="F384" s="8">
        <f>+Allocators!H807</f>
        <v>0.14293267067083976</v>
      </c>
      <c r="G384" s="8">
        <f>+Allocators!I807</f>
        <v>1.5437354376195127E-3</v>
      </c>
      <c r="H384" s="8">
        <f>+Allocators!J807</f>
        <v>9.6576959932403306E-5</v>
      </c>
      <c r="I384" s="8">
        <f>+Allocators!K807</f>
        <v>7.8515554277000882E-2</v>
      </c>
      <c r="J384" s="8">
        <f>+Allocators!L807</f>
        <v>1.0275094373117652E-2</v>
      </c>
      <c r="K384" s="8">
        <f>+Allocators!M807</f>
        <v>8.0089653420983657E-4</v>
      </c>
      <c r="L384" s="8">
        <f>+Allocators!N807</f>
        <v>3.7374481355733144E-5</v>
      </c>
      <c r="M384" s="8">
        <f>+Allocators!O807</f>
        <v>3.4209527506623596E-3</v>
      </c>
      <c r="N384" s="8">
        <f>+Allocators!P807</f>
        <v>3.588583215626534E-2</v>
      </c>
      <c r="O384" s="8">
        <f>+Allocators!Q807</f>
        <v>4.8748723644355035E-2</v>
      </c>
      <c r="P384" s="8">
        <f>+Allocators!R807</f>
        <v>8.888086739546875E-3</v>
      </c>
      <c r="Q384" s="8">
        <f>+Allocators!S807</f>
        <v>2.1729924029537148E-2</v>
      </c>
      <c r="R384" s="8">
        <f>+Allocators!T807</f>
        <v>3.1341221840949416E-4</v>
      </c>
      <c r="S384" s="8">
        <f>+Allocators!U807</f>
        <v>2.8206823887167191E-4</v>
      </c>
      <c r="T384" s="8">
        <f>+Allocators!V807</f>
        <v>7.6180506291629469E-3</v>
      </c>
      <c r="U384" s="8">
        <f>+Allocators!W807</f>
        <v>1.2042000097092981E-3</v>
      </c>
    </row>
    <row r="385" spans="1:23"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</row>
    <row r="386" spans="1:23">
      <c r="A386" s="12" t="str">
        <f>CONCATENATE(Allocators!A817," ",Allocators!B817)</f>
        <v>REV PRODUCTION</v>
      </c>
      <c r="B386" s="8">
        <f ca="1">+Allocators!D817</f>
        <v>0.37600544614582021</v>
      </c>
      <c r="C386" s="8">
        <f ca="1">+Allocators!E817</f>
        <v>0.18040118675958597</v>
      </c>
      <c r="D386" s="8">
        <f ca="1">+Allocators!F817</f>
        <v>7.1455679587500368E-5</v>
      </c>
      <c r="E386" s="8">
        <f ca="1">+Allocators!G817</f>
        <v>1.455739540952173E-4</v>
      </c>
      <c r="F386" s="8">
        <f ca="1">+Allocators!H817</f>
        <v>5.2650471113260468E-2</v>
      </c>
      <c r="G386" s="8">
        <f ca="1">+Allocators!I817</f>
        <v>6.4888402012610224E-4</v>
      </c>
      <c r="H386" s="8">
        <f ca="1">+Allocators!J817</f>
        <v>1.2058833413522032E-4</v>
      </c>
      <c r="I386" s="8">
        <f ca="1">+Allocators!K817</f>
        <v>2.9115226355512402E-2</v>
      </c>
      <c r="J386" s="8">
        <f ca="1">+Allocators!L817</f>
        <v>5.4537480100432115E-3</v>
      </c>
      <c r="K386" s="8">
        <f ca="1">+Allocators!M817</f>
        <v>1.0044132080911717E-3</v>
      </c>
      <c r="L386" s="8">
        <f ca="1">+Allocators!N817</f>
        <v>3.1761240817285644E-5</v>
      </c>
      <c r="M386" s="8">
        <f ca="1">+Allocators!O817</f>
        <v>1.4025737236743792E-3</v>
      </c>
      <c r="N386" s="8">
        <f ca="1">+Allocators!P817</f>
        <v>1.9452173057250142E-2</v>
      </c>
      <c r="O386" s="8">
        <f ca="1">+Allocators!Q817</f>
        <v>6.269359733244767E-2</v>
      </c>
      <c r="P386" s="8">
        <f ca="1">+Allocators!R817</f>
        <v>1.3179739445731246E-2</v>
      </c>
      <c r="Q386" s="8">
        <f ca="1">+Allocators!S817</f>
        <v>8.5842403348263159E-3</v>
      </c>
      <c r="R386" s="8">
        <f ca="1">+Allocators!T817</f>
        <v>1.6032727659701839E-4</v>
      </c>
      <c r="S386" s="8">
        <f ca="1">+Allocators!U817</f>
        <v>1.2195026147691614E-4</v>
      </c>
      <c r="T386" s="8">
        <f ca="1">+Allocators!V817</f>
        <v>6.3045378874578646E-4</v>
      </c>
      <c r="U386" s="8">
        <f ca="1">+Allocators!W817</f>
        <v>1.3708224981666818E-4</v>
      </c>
    </row>
    <row r="387" spans="1:23">
      <c r="A387" s="12" t="str">
        <f>CONCATENATE(Allocators!A818," ",Allocators!B818)</f>
        <v>REV BULKTRAN</v>
      </c>
      <c r="B387" s="8">
        <f ca="1">+Allocators!D818</f>
        <v>6.4836094022028085E-2</v>
      </c>
      <c r="C387" s="8">
        <f ca="1">+Allocators!E818</f>
        <v>1.4496017799513893E-2</v>
      </c>
      <c r="D387" s="8">
        <f ca="1">+Allocators!F818</f>
        <v>-4.9079954780658604E-5</v>
      </c>
      <c r="E387" s="8">
        <f ca="1">+Allocators!G818</f>
        <v>-1.3946622919868779E-4</v>
      </c>
      <c r="F387" s="8">
        <f ca="1">+Allocators!H818</f>
        <v>1.0101431498812248E-2</v>
      </c>
      <c r="G387" s="8">
        <f ca="1">+Allocators!I818</f>
        <v>1.0235941283588867E-4</v>
      </c>
      <c r="H387" s="8">
        <f ca="1">+Allocators!J818</f>
        <v>-1.2456651515562758E-5</v>
      </c>
      <c r="I387" s="8">
        <f ca="1">+Allocators!K818</f>
        <v>5.5763988342593966E-3</v>
      </c>
      <c r="J387" s="8">
        <f ca="1">+Allocators!L818</f>
        <v>1.6799767200938454E-3</v>
      </c>
      <c r="K387" s="8">
        <f ca="1">+Allocators!M818</f>
        <v>2.5839085443592891E-4</v>
      </c>
      <c r="L387" s="8">
        <f ca="1">+Allocators!N818</f>
        <v>-2.249436882207727E-6</v>
      </c>
      <c r="M387" s="8">
        <f ca="1">+Allocators!O818</f>
        <v>2.0844215374264742E-4</v>
      </c>
      <c r="N387" s="8">
        <f ca="1">+Allocators!P818</f>
        <v>6.1784093642667636E-3</v>
      </c>
      <c r="O387" s="8">
        <f ca="1">+Allocators!Q818</f>
        <v>1.9663225115474105E-2</v>
      </c>
      <c r="P387" s="8">
        <f ca="1">+Allocators!R818</f>
        <v>4.8233175887287269E-3</v>
      </c>
      <c r="Q387" s="8">
        <f ca="1">+Allocators!S818</f>
        <v>1.700626190614818E-3</v>
      </c>
      <c r="R387" s="8">
        <f ca="1">+Allocators!T818</f>
        <v>2.5636069062636886E-5</v>
      </c>
      <c r="S387" s="8">
        <f ca="1">+Allocators!U818</f>
        <v>2.5810389777898273E-5</v>
      </c>
      <c r="T387" s="8">
        <f ca="1">+Allocators!V818</f>
        <v>1.624992555621619E-4</v>
      </c>
      <c r="U387" s="8">
        <f ca="1">+Allocators!W818</f>
        <v>3.6805047224223038E-5</v>
      </c>
    </row>
    <row r="388" spans="1:23">
      <c r="A388" s="12" t="str">
        <f>CONCATENATE(Allocators!A819," ",Allocators!B819)</f>
        <v>REV SUBTRAN</v>
      </c>
      <c r="B388" s="8">
        <f ca="1">+Allocators!D819</f>
        <v>1.7951999032703378E-2</v>
      </c>
      <c r="C388" s="8">
        <f ca="1">+Allocators!E819</f>
        <v>4.3370691727976371E-3</v>
      </c>
      <c r="D388" s="8">
        <f ca="1">+Allocators!F819</f>
        <v>-9.2798644109833055E-6</v>
      </c>
      <c r="E388" s="8">
        <f ca="1">+Allocators!G819</f>
        <v>-2.8114446348423827E-5</v>
      </c>
      <c r="F388" s="8">
        <f ca="1">+Allocators!H819</f>
        <v>2.793473567275748E-3</v>
      </c>
      <c r="G388" s="8">
        <f ca="1">+Allocators!I819</f>
        <v>2.8860331819725859E-5</v>
      </c>
      <c r="H388" s="8">
        <f ca="1">+Allocators!J819</f>
        <v>-3.2515046523100853E-6</v>
      </c>
      <c r="I388" s="8">
        <f ca="1">+Allocators!K819</f>
        <v>1.5022114504934239E-3</v>
      </c>
      <c r="J388" s="8">
        <f ca="1">+Allocators!L819</f>
        <v>4.4488405007697652E-4</v>
      </c>
      <c r="K388" s="8">
        <f ca="1">+Allocators!M819</f>
        <v>8.9367733735590501E-5</v>
      </c>
      <c r="L388" s="8">
        <f ca="1">+Allocators!N819</f>
        <v>0</v>
      </c>
      <c r="M388" s="8">
        <f ca="1">+Allocators!O819</f>
        <v>5.4127494247295203E-5</v>
      </c>
      <c r="N388" s="8">
        <f ca="1">+Allocators!P819</f>
        <v>1.6129630103485044E-3</v>
      </c>
      <c r="O388" s="8">
        <f ca="1">+Allocators!Q819</f>
        <v>6.6602218302671094E-3</v>
      </c>
      <c r="P388" s="8">
        <f ca="1">+Allocators!R819</f>
        <v>2.8059339818879043E-160</v>
      </c>
      <c r="Q388" s="8">
        <f ca="1">+Allocators!S819</f>
        <v>4.5553736429245796E-4</v>
      </c>
      <c r="R388" s="8">
        <f ca="1">+Allocators!T819</f>
        <v>6.9984668181471344E-6</v>
      </c>
      <c r="S388" s="8">
        <f ca="1">+Allocators!U819</f>
        <v>6.9303759424739521E-6</v>
      </c>
      <c r="T388" s="8">
        <f ca="1">+Allocators!V819</f>
        <v>0</v>
      </c>
      <c r="U388" s="8">
        <f ca="1">+Allocators!W819</f>
        <v>0</v>
      </c>
    </row>
    <row r="389" spans="1:23">
      <c r="A389" s="12" t="str">
        <f>CONCATENATE(Allocators!A820," ",Allocators!B820)</f>
        <v>REV DISTPRI</v>
      </c>
      <c r="B389" s="8">
        <f ca="1">+Allocators!D820</f>
        <v>0.12075852963601322</v>
      </c>
      <c r="C389" s="8">
        <f ca="1">+Allocators!E820</f>
        <v>6.570240683014926E-2</v>
      </c>
      <c r="D389" s="8">
        <f ca="1">+Allocators!F820</f>
        <v>-7.5557745672507712E-6</v>
      </c>
      <c r="E389" s="8">
        <f ca="1">+Allocators!G820</f>
        <v>-3.867910605932161E-5</v>
      </c>
      <c r="F389" s="8">
        <f ca="1">+Allocators!H820</f>
        <v>2.4157050670183176E-2</v>
      </c>
      <c r="G389" s="8">
        <f ca="1">+Allocators!I820</f>
        <v>2.7916434925296995E-4</v>
      </c>
      <c r="H389" s="8">
        <f ca="1">+Allocators!J820</f>
        <v>0</v>
      </c>
      <c r="I389" s="8">
        <f ca="1">+Allocators!K820</f>
        <v>1.2943730143512645E-2</v>
      </c>
      <c r="J389" s="8">
        <f ca="1">+Allocators!L820</f>
        <v>2.9120186008076434E-3</v>
      </c>
      <c r="K389" s="8">
        <f ca="1">+Allocators!M820</f>
        <v>0</v>
      </c>
      <c r="L389" s="8">
        <f ca="1">+Allocators!N820</f>
        <v>0</v>
      </c>
      <c r="M389" s="8">
        <f ca="1">+Allocators!O820</f>
        <v>5.5363079610018984E-4</v>
      </c>
      <c r="N389" s="8">
        <f ca="1">+Allocators!P820</f>
        <v>1.0256794486756288E-2</v>
      </c>
      <c r="O389" s="8">
        <f ca="1">+Allocators!Q820</f>
        <v>-4.3136172606050288E-88</v>
      </c>
      <c r="P389" s="8">
        <f ca="1">+Allocators!R820</f>
        <v>4.3663690854324482E-160</v>
      </c>
      <c r="Q389" s="8">
        <f ca="1">+Allocators!S820</f>
        <v>3.8756451947518158E-3</v>
      </c>
      <c r="R389" s="8">
        <f ca="1">+Allocators!T820</f>
        <v>6.7813549349541696E-5</v>
      </c>
      <c r="S389" s="8">
        <f ca="1">+Allocators!U820</f>
        <v>5.6509895776363347E-5</v>
      </c>
      <c r="T389" s="8">
        <f ca="1">+Allocators!V820</f>
        <v>0</v>
      </c>
      <c r="U389" s="8">
        <f ca="1">+Allocators!W820</f>
        <v>0</v>
      </c>
    </row>
    <row r="390" spans="1:23">
      <c r="A390" s="12" t="str">
        <f>CONCATENATE(Allocators!A821," ",Allocators!B821)</f>
        <v>REV DISTSEC</v>
      </c>
      <c r="B390" s="8">
        <f ca="1">+Allocators!D821</f>
        <v>4.9790573380570913E-2</v>
      </c>
      <c r="C390" s="8">
        <f ca="1">+Allocators!E821</f>
        <v>3.1834577227178071E-2</v>
      </c>
      <c r="D390" s="8">
        <f ca="1">+Allocators!F821</f>
        <v>-1.1981365692896806E-5</v>
      </c>
      <c r="E390" s="8">
        <f ca="1">+Allocators!G821</f>
        <v>-4.1720366007906959E-5</v>
      </c>
      <c r="F390" s="8">
        <f ca="1">+Allocators!H821</f>
        <v>1.052416425378871E-2</v>
      </c>
      <c r="G390" s="8">
        <f ca="1">+Allocators!I821</f>
        <v>0</v>
      </c>
      <c r="H390" s="8">
        <f ca="1">+Allocators!J821</f>
        <v>0</v>
      </c>
      <c r="I390" s="8">
        <f ca="1">+Allocators!K821</f>
        <v>4.8478674445717133E-3</v>
      </c>
      <c r="J390" s="8">
        <f ca="1">+Allocators!L821</f>
        <v>0</v>
      </c>
      <c r="K390" s="8">
        <f ca="1">+Allocators!M821</f>
        <v>0</v>
      </c>
      <c r="L390" s="8">
        <f ca="1">+Allocators!N821</f>
        <v>0</v>
      </c>
      <c r="M390" s="8">
        <f ca="1">+Allocators!O821</f>
        <v>1.6941117867654145E-4</v>
      </c>
      <c r="N390" s="8">
        <f ca="1">+Allocators!P821</f>
        <v>4.7923294446267707E-131</v>
      </c>
      <c r="O390" s="8">
        <f ca="1">+Allocators!Q821</f>
        <v>-1.636515057219341E-89</v>
      </c>
      <c r="P390" s="8">
        <f ca="1">+Allocators!R821</f>
        <v>0</v>
      </c>
      <c r="Q390" s="8">
        <f ca="1">+Allocators!S821</f>
        <v>1.500475258558349E-3</v>
      </c>
      <c r="R390" s="8">
        <f ca="1">+Allocators!T821</f>
        <v>0</v>
      </c>
      <c r="S390" s="8">
        <f ca="1">+Allocators!U821</f>
        <v>1.9717430360968942E-5</v>
      </c>
      <c r="T390" s="8">
        <f ca="1">+Allocators!V821</f>
        <v>7.7428561659536861E-4</v>
      </c>
      <c r="U390" s="8">
        <f ca="1">+Allocators!W821</f>
        <v>1.737767025412442E-4</v>
      </c>
    </row>
    <row r="391" spans="1:23">
      <c r="A391" s="12" t="str">
        <f>CONCATENATE(Allocators!A822," ",Allocators!B822)</f>
        <v>REV ENERGY</v>
      </c>
      <c r="B391" s="8">
        <f ca="1">+Allocators!D822</f>
        <v>0.32628875280159209</v>
      </c>
      <c r="C391" s="8">
        <f ca="1">+Allocators!E822</f>
        <v>0.14436782086383684</v>
      </c>
      <c r="D391" s="8">
        <f ca="1">+Allocators!F822</f>
        <v>8.4856520416842814E-5</v>
      </c>
      <c r="E391" s="8">
        <f ca="1">+Allocators!G822</f>
        <v>3.0618702101018369E-4</v>
      </c>
      <c r="F391" s="8">
        <f ca="1">+Allocators!H822</f>
        <v>4.0692343075557837E-2</v>
      </c>
      <c r="G391" s="8">
        <f ca="1">+Allocators!I822</f>
        <v>5.5568938918438096E-4</v>
      </c>
      <c r="H391" s="8">
        <f ca="1">+Allocators!J822</f>
        <v>1.3601568933817112E-4</v>
      </c>
      <c r="I391" s="8">
        <f ca="1">+Allocators!K822</f>
        <v>2.5216348122860638E-2</v>
      </c>
      <c r="J391" s="8">
        <f ca="1">+Allocators!L822</f>
        <v>3.7037862101314272E-3</v>
      </c>
      <c r="K391" s="8">
        <f ca="1">+Allocators!M822</f>
        <v>7.9670004264283123E-4</v>
      </c>
      <c r="L391" s="8">
        <f ca="1">+Allocators!N822</f>
        <v>4.1714551024210642E-5</v>
      </c>
      <c r="M391" s="8">
        <f ca="1">+Allocators!O822</f>
        <v>1.4310055223875739E-3</v>
      </c>
      <c r="N391" s="8">
        <f ca="1">+Allocators!P822</f>
        <v>1.6916307184493457E-2</v>
      </c>
      <c r="O391" s="8">
        <f ca="1">+Allocators!Q822</f>
        <v>6.8656024686960401E-2</v>
      </c>
      <c r="P391" s="8">
        <f ca="1">+Allocators!R822</f>
        <v>1.2360785537571041E-2</v>
      </c>
      <c r="Q391" s="8">
        <f ca="1">+Allocators!S822</f>
        <v>7.165678608880806E-3</v>
      </c>
      <c r="R391" s="8">
        <f ca="1">+Allocators!T822</f>
        <v>1.4678272534682341E-4</v>
      </c>
      <c r="S391" s="8">
        <f ca="1">+Allocators!U822</f>
        <v>1.3129210861410063E-4</v>
      </c>
      <c r="T391" s="8">
        <f ca="1">+Allocators!V822</f>
        <v>2.9591969564103145E-3</v>
      </c>
      <c r="U391" s="8">
        <f ca="1">+Allocators!W822</f>
        <v>6.2021798492454367E-4</v>
      </c>
    </row>
    <row r="392" spans="1:23">
      <c r="A392" s="12" t="str">
        <f>CONCATENATE(Allocators!A823," ",Allocators!B823)</f>
        <v>REV CUSTOMER</v>
      </c>
      <c r="B392" s="8">
        <f ca="1">+Allocators!D823</f>
        <v>4.4368604981271847E-2</v>
      </c>
      <c r="C392" s="8">
        <f ca="1">+Allocators!E823</f>
        <v>2.2536550571825294E-2</v>
      </c>
      <c r="D392" s="8">
        <f ca="1">+Allocators!F823</f>
        <v>6.0789513278502931E-6</v>
      </c>
      <c r="E392" s="8">
        <f ca="1">+Allocators!G823</f>
        <v>3.3585410424166276E-5</v>
      </c>
      <c r="F392" s="8">
        <f ca="1">+Allocators!H823</f>
        <v>7.5205706068896634E-3</v>
      </c>
      <c r="G392" s="8">
        <f ca="1">+Allocators!I823</f>
        <v>3.3614278605011442E-4</v>
      </c>
      <c r="H392" s="8">
        <f ca="1">+Allocators!J823</f>
        <v>5.1174117509305754E-5</v>
      </c>
      <c r="I392" s="8">
        <f ca="1">+Allocators!K823</f>
        <v>4.6937274056539939E-4</v>
      </c>
      <c r="J392" s="8">
        <f ca="1">+Allocators!L823</f>
        <v>1.5840981369406653E-4</v>
      </c>
      <c r="K392" s="8">
        <f ca="1">+Allocators!M823</f>
        <v>1.5481786815626841E-4</v>
      </c>
      <c r="L392" s="8">
        <f ca="1">+Allocators!N823</f>
        <v>9.6972868373246447E-6</v>
      </c>
      <c r="M392" s="8">
        <f ca="1">+Allocators!O823</f>
        <v>3.1120323904216725E-6</v>
      </c>
      <c r="N392" s="8">
        <f ca="1">+Allocators!P823</f>
        <v>1.1387955494779327E-4</v>
      </c>
      <c r="O392" s="8">
        <f ca="1">+Allocators!Q823</f>
        <v>2.5584791276878554E-4</v>
      </c>
      <c r="P392" s="8">
        <f ca="1">+Allocators!R823</f>
        <v>9.4030707580087939E-5</v>
      </c>
      <c r="Q392" s="8">
        <f ca="1">+Allocators!S823</f>
        <v>1.0447603065321314E-4</v>
      </c>
      <c r="R392" s="8">
        <f ca="1">+Allocators!T823</f>
        <v>1.7030876026568088E-6</v>
      </c>
      <c r="S392" s="8">
        <f ca="1">+Allocators!U823</f>
        <v>1.0732322991739103E-5</v>
      </c>
      <c r="T392" s="8">
        <f ca="1">+Allocators!V823</f>
        <v>1.0673388769404844E-2</v>
      </c>
      <c r="U392" s="8">
        <f ca="1">+Allocators!W823</f>
        <v>1.8350344096528953E-3</v>
      </c>
    </row>
    <row r="393" spans="1:23">
      <c r="A393" s="12" t="str">
        <f>CONCATENATE(Allocators!A824," ",Allocators!B824)</f>
        <v>REV TOTAL</v>
      </c>
      <c r="B393" s="8">
        <f ca="1">+Allocators!D824</f>
        <v>1</v>
      </c>
      <c r="C393" s="8">
        <f ca="1">+Allocators!E824</f>
        <v>0.46367562922488698</v>
      </c>
      <c r="D393" s="8">
        <f ca="1">+Allocators!F824</f>
        <v>8.449419188040403E-5</v>
      </c>
      <c r="E393" s="8">
        <f ca="1">+Allocators!G824</f>
        <v>2.3736623791522732E-4</v>
      </c>
      <c r="F393" s="8">
        <f ca="1">+Allocators!H824</f>
        <v>0.14843950478576787</v>
      </c>
      <c r="G393" s="8">
        <f ca="1">+Allocators!I824</f>
        <v>1.9511002892691821E-3</v>
      </c>
      <c r="H393" s="8">
        <f ca="1">+Allocators!J824</f>
        <v>2.9206998481482404E-4</v>
      </c>
      <c r="I393" s="8">
        <f ca="1">+Allocators!K824</f>
        <v>7.9671155091775608E-2</v>
      </c>
      <c r="J393" s="8">
        <f ca="1">+Allocators!L824</f>
        <v>1.435282340484717E-2</v>
      </c>
      <c r="K393" s="8">
        <f ca="1">+Allocators!M824</f>
        <v>2.30368970706179E-3</v>
      </c>
      <c r="L393" s="8">
        <f ca="1">+Allocators!N824</f>
        <v>8.092364179661318E-5</v>
      </c>
      <c r="M393" s="8">
        <f ca="1">+Allocators!O824</f>
        <v>3.8223029012190487E-3</v>
      </c>
      <c r="N393" s="8">
        <f ca="1">+Allocators!P824</f>
        <v>5.4530526658062961E-2</v>
      </c>
      <c r="O393" s="8">
        <f ca="1">+Allocators!Q824</f>
        <v>0.15792891687791805</v>
      </c>
      <c r="P393" s="8">
        <f ca="1">+Allocators!R824</f>
        <v>3.0457873279611095E-2</v>
      </c>
      <c r="Q393" s="8">
        <f ca="1">+Allocators!S824</f>
        <v>2.338667898257777E-2</v>
      </c>
      <c r="R393" s="8">
        <f ca="1">+Allocators!T824</f>
        <v>4.0926117477682426E-4</v>
      </c>
      <c r="S393" s="8">
        <f ca="1">+Allocators!U824</f>
        <v>3.7294278494046042E-4</v>
      </c>
      <c r="T393" s="8">
        <f ca="1">+Allocators!V824</f>
        <v>1.5199824386718483E-2</v>
      </c>
      <c r="U393" s="8">
        <f ca="1">+Allocators!W824</f>
        <v>2.8029163941595747E-3</v>
      </c>
    </row>
    <row r="394" spans="1:23"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</row>
    <row r="395" spans="1:23" s="52" customFormat="1">
      <c r="A395" s="52" t="str">
        <f>CONCATENATE(Allocators!A881," ",Allocators!B881)</f>
        <v>RSALE PRODUCTION</v>
      </c>
      <c r="B395" s="39">
        <f ca="1">+Allocators!D881</f>
        <v>0.50209570665917291</v>
      </c>
      <c r="C395" s="39">
        <f ca="1">+Allocators!E881</f>
        <v>0.22857726354646535</v>
      </c>
      <c r="D395" s="39">
        <f ca="1">+Allocators!F881</f>
        <v>4.4770543122944967E-5</v>
      </c>
      <c r="E395" s="39">
        <f ca="1">+Allocators!G881</f>
        <v>8.0642833442632879E-5</v>
      </c>
      <c r="F395" s="39">
        <f ca="1">+Allocators!H881</f>
        <v>6.5999499423336216E-2</v>
      </c>
      <c r="G395" s="39">
        <f ca="1">+Allocators!I881</f>
        <v>8.2483256686366956E-4</v>
      </c>
      <c r="H395" s="39">
        <f ca="1">+Allocators!J881</f>
        <v>1.0958697600049278E-4</v>
      </c>
      <c r="I395" s="39">
        <f ca="1">+Allocators!K881</f>
        <v>3.7805643010973194E-2</v>
      </c>
      <c r="J395" s="39">
        <f ca="1">+Allocators!L881</f>
        <v>7.6637566657366991E-3</v>
      </c>
      <c r="K395" s="39">
        <f ca="1">+Allocators!M881</f>
        <v>1.3958164787896583E-3</v>
      </c>
      <c r="L395" s="39">
        <f ca="1">+Allocators!N881</f>
        <v>3.7724260789941047E-5</v>
      </c>
      <c r="M395" s="39">
        <f ca="1">+Allocators!O881</f>
        <v>1.7430152351354449E-3</v>
      </c>
      <c r="N395" s="39">
        <f ca="1">+Allocators!P881</f>
        <v>2.7759795800739971E-2</v>
      </c>
      <c r="O395" s="39">
        <f ca="1">+Allocators!Q881</f>
        <v>9.7380998971328014E-2</v>
      </c>
      <c r="P395" s="39">
        <f ca="1">+Allocators!R881</f>
        <v>2.0466602107385296E-2</v>
      </c>
      <c r="Q395" s="39">
        <f ca="1">+Allocators!S881</f>
        <v>1.0912761419171413E-2</v>
      </c>
      <c r="R395" s="39">
        <f ca="1">+Allocators!T881</f>
        <v>2.0316496277956932E-4</v>
      </c>
      <c r="S395" s="39">
        <f ca="1">+Allocators!U881</f>
        <v>1.5206434377597854E-4</v>
      </c>
      <c r="T395" s="39">
        <f ca="1">+Allocators!V881</f>
        <v>7.7144566338375813E-4</v>
      </c>
      <c r="U395" s="39">
        <f ca="1">+Allocators!W881</f>
        <v>1.6632184995270206E-4</v>
      </c>
      <c r="W395" s="39"/>
    </row>
    <row r="396" spans="1:23" s="52" customFormat="1">
      <c r="A396" s="52" t="str">
        <f>CONCATENATE(Allocators!A882," ",Allocators!B882)</f>
        <v>RSALE BULKTRAN</v>
      </c>
      <c r="B396" s="39">
        <f ca="1">+Allocators!D882</f>
        <v>-2.1117653929766604E-2</v>
      </c>
      <c r="C396" s="39">
        <f ca="1">+Allocators!E882</f>
        <v>-3.1707557080780741E-2</v>
      </c>
      <c r="D396" s="39">
        <f ca="1">+Allocators!F882</f>
        <v>-3.3091309003201409E-5</v>
      </c>
      <c r="E396" s="39">
        <f ca="1">+Allocators!G882</f>
        <v>-7.8907858652358954E-5</v>
      </c>
      <c r="F396" s="39">
        <f ca="1">+Allocators!H882</f>
        <v>-3.6331933311026357E-4</v>
      </c>
      <c r="G396" s="39">
        <f ca="1">+Allocators!I882</f>
        <v>-4.5840241563513457E-5</v>
      </c>
      <c r="H396" s="39">
        <f ca="1">+Allocators!J882</f>
        <v>-2.6004301435375959E-5</v>
      </c>
      <c r="I396" s="39">
        <f ca="1">+Allocators!K882</f>
        <v>-6.9625518066537796E-4</v>
      </c>
      <c r="J396" s="39">
        <f ca="1">+Allocators!L882</f>
        <v>6.7733667128205355E-4</v>
      </c>
      <c r="K396" s="39">
        <f ca="1">+Allocators!M882</f>
        <v>3.7813992166519622E-5</v>
      </c>
      <c r="L396" s="39">
        <f ca="1">+Allocators!N882</f>
        <v>-1.0464950777361135E-5</v>
      </c>
      <c r="M396" s="39">
        <f ca="1">+Allocators!O882</f>
        <v>-9.0782202593475889E-5</v>
      </c>
      <c r="N396" s="39">
        <f ca="1">+Allocators!P882</f>
        <v>2.6783170589101905E-3</v>
      </c>
      <c r="O396" s="39">
        <f ca="1">+Allocators!Q882</f>
        <v>5.7403610900779219E-3</v>
      </c>
      <c r="P396" s="39">
        <f ca="1">+Allocators!R882</f>
        <v>2.7281288215098339E-3</v>
      </c>
      <c r="Q396" s="39">
        <f ca="1">+Allocators!S882</f>
        <v>-6.7631056793243972E-6</v>
      </c>
      <c r="R396" s="39">
        <f ca="1">+Allocators!T882</f>
        <v>-9.0751829961625334E-6</v>
      </c>
      <c r="S396" s="39">
        <f ca="1">+Allocators!U882</f>
        <v>3.5513866731531383E-6</v>
      </c>
      <c r="T396" s="39">
        <f ca="1">+Allocators!V882</f>
        <v>6.7369453458945725E-5</v>
      </c>
      <c r="U396" s="39">
        <f ca="1">+Allocators!W882</f>
        <v>1.7528343411908379E-5</v>
      </c>
      <c r="W396" s="39"/>
    </row>
    <row r="397" spans="1:23" s="52" customFormat="1">
      <c r="A397" s="52" t="str">
        <f>CONCATENATE(Allocators!A883," ",Allocators!B883)</f>
        <v>RSALE SUBTRAN</v>
      </c>
      <c r="B397" s="39">
        <f ca="1">+Allocators!D883</f>
        <v>-5.9940683177541372E-3</v>
      </c>
      <c r="C397" s="39">
        <f ca="1">+Allocators!E883</f>
        <v>-8.3669709664239925E-3</v>
      </c>
      <c r="D397" s="39">
        <f ca="1">+Allocators!F883</f>
        <v>-6.3202379936220222E-6</v>
      </c>
      <c r="E397" s="39">
        <f ca="1">+Allocators!G883</f>
        <v>-1.6007385528004226E-5</v>
      </c>
      <c r="F397" s="39">
        <f ca="1">+Allocators!H883</f>
        <v>-1.0361840447979444E-4</v>
      </c>
      <c r="G397" s="39">
        <f ca="1">+Allocators!I883</f>
        <v>-1.2316681502595119E-5</v>
      </c>
      <c r="H397" s="39">
        <f ca="1">+Allocators!J883</f>
        <v>-8.4020644666153314E-6</v>
      </c>
      <c r="I397" s="39">
        <f ca="1">+Allocators!K883</f>
        <v>-1.8285167085472297E-4</v>
      </c>
      <c r="J397" s="39">
        <f ca="1">+Allocators!L883</f>
        <v>1.7318828983904435E-4</v>
      </c>
      <c r="K397" s="39">
        <f ca="1">+Allocators!M883</f>
        <v>1.2310714345447084E-5</v>
      </c>
      <c r="L397" s="39">
        <f ca="1">+Allocators!N883</f>
        <v>0</v>
      </c>
      <c r="M397" s="39">
        <f ca="1">+Allocators!O883</f>
        <v>-2.2351076035744019E-5</v>
      </c>
      <c r="N397" s="39">
        <f ca="1">+Allocators!P883</f>
        <v>6.7637936064096767E-4</v>
      </c>
      <c r="O397" s="39">
        <f ca="1">+Allocators!Q883</f>
        <v>1.8670781625988841E-3</v>
      </c>
      <c r="P397" s="39">
        <f ca="1">+Allocators!R883</f>
        <v>7.7379150964121067E-161</v>
      </c>
      <c r="Q397" s="39">
        <f ca="1">+Allocators!S883</f>
        <v>-2.7316801375028342E-6</v>
      </c>
      <c r="R397" s="39">
        <f ca="1">+Allocators!T883</f>
        <v>-2.3600175493968369E-6</v>
      </c>
      <c r="S397" s="39">
        <f ca="1">+Allocators!U883</f>
        <v>9.0533979350318159E-7</v>
      </c>
      <c r="T397" s="39">
        <f ca="1">+Allocators!V883</f>
        <v>0</v>
      </c>
      <c r="U397" s="39">
        <f ca="1">+Allocators!W883</f>
        <v>0</v>
      </c>
      <c r="W397" s="39"/>
    </row>
    <row r="398" spans="1:23" s="52" customFormat="1">
      <c r="A398" s="52" t="str">
        <f>CONCATENATE(Allocators!A884," ",Allocators!B884)</f>
        <v>RSALE DISTPRI</v>
      </c>
      <c r="B398" s="39">
        <f ca="1">+Allocators!D884</f>
        <v>0.12120485267996843</v>
      </c>
      <c r="C398" s="39">
        <f ca="1">+Allocators!E884</f>
        <v>6.2869839615716544E-2</v>
      </c>
      <c r="D398" s="39">
        <f ca="1">+Allocators!F884</f>
        <v>-4.6903190265004448E-6</v>
      </c>
      <c r="E398" s="39">
        <f ca="1">+Allocators!G884</f>
        <v>-2.0202033437874943E-5</v>
      </c>
      <c r="F398" s="39">
        <f ca="1">+Allocators!H884</f>
        <v>2.4606781732125618E-2</v>
      </c>
      <c r="G398" s="39">
        <f ca="1">+Allocators!I884</f>
        <v>2.8038768527726955E-4</v>
      </c>
      <c r="H398" s="39">
        <f ca="1">+Allocators!J884</f>
        <v>0</v>
      </c>
      <c r="I398" s="39">
        <f ca="1">+Allocators!K884</f>
        <v>1.3484036031808299E-2</v>
      </c>
      <c r="J398" s="39">
        <f ca="1">+Allocators!L884</f>
        <v>3.340742911250616E-3</v>
      </c>
      <c r="K398" s="39">
        <f ca="1">+Allocators!M884</f>
        <v>0</v>
      </c>
      <c r="L398" s="39">
        <f ca="1">+Allocators!N884</f>
        <v>0</v>
      </c>
      <c r="M398" s="39">
        <f ca="1">+Allocators!O884</f>
        <v>5.5154119324482109E-4</v>
      </c>
      <c r="N398" s="39">
        <f ca="1">+Allocators!P884</f>
        <v>1.1956448246013324E-2</v>
      </c>
      <c r="O398" s="39">
        <f ca="1">+Allocators!Q884</f>
        <v>-1.1981403579613391E-88</v>
      </c>
      <c r="P398" s="39">
        <f ca="1">+Allocators!R884</f>
        <v>1.2041121951109618E-160</v>
      </c>
      <c r="Q398" s="39">
        <f ca="1">+Allocators!S884</f>
        <v>4.0129138892836614E-3</v>
      </c>
      <c r="R398" s="39">
        <f ca="1">+Allocators!T884</f>
        <v>6.8781844317758359E-5</v>
      </c>
      <c r="S398" s="39">
        <f ca="1">+Allocators!U884</f>
        <v>5.8271883394944155E-5</v>
      </c>
      <c r="T398" s="39">
        <f ca="1">+Allocators!V884</f>
        <v>0</v>
      </c>
      <c r="U398" s="39">
        <f ca="1">+Allocators!W884</f>
        <v>0</v>
      </c>
      <c r="W398" s="39"/>
    </row>
    <row r="399" spans="1:23" s="52" customFormat="1">
      <c r="A399" s="52" t="str">
        <f>CONCATENATE(Allocators!A885," ",Allocators!B885)</f>
        <v>RSALE DISTSEC</v>
      </c>
      <c r="B399" s="39">
        <f ca="1">+Allocators!D885</f>
        <v>4.6850100476385201E-2</v>
      </c>
      <c r="C399" s="39">
        <f ca="1">+Allocators!E885</f>
        <v>2.8890701135700459E-2</v>
      </c>
      <c r="D399" s="39">
        <f ca="1">+Allocators!F885</f>
        <v>-7.2478774075691058E-6</v>
      </c>
      <c r="E399" s="39">
        <f ca="1">+Allocators!G885</f>
        <v>-2.1593977354047491E-5</v>
      </c>
      <c r="F399" s="39">
        <f ca="1">+Allocators!H885</f>
        <v>1.0424550932755823E-2</v>
      </c>
      <c r="G399" s="39">
        <f ca="1">+Allocators!I885</f>
        <v>0</v>
      </c>
      <c r="H399" s="39">
        <f ca="1">+Allocators!J885</f>
        <v>0</v>
      </c>
      <c r="I399" s="39">
        <f ca="1">+Allocators!K885</f>
        <v>4.8996839337318967E-3</v>
      </c>
      <c r="J399" s="39">
        <f ca="1">+Allocators!L885</f>
        <v>0</v>
      </c>
      <c r="K399" s="39">
        <f ca="1">+Allocators!M885</f>
        <v>0</v>
      </c>
      <c r="L399" s="39">
        <f ca="1">+Allocators!N885</f>
        <v>0</v>
      </c>
      <c r="M399" s="39">
        <f ca="1">+Allocators!O885</f>
        <v>1.6324331169650634E-4</v>
      </c>
      <c r="N399" s="39">
        <f ca="1">+Allocators!P885</f>
        <v>1.2596492860973744E-131</v>
      </c>
      <c r="O399" s="39">
        <f ca="1">+Allocators!Q885</f>
        <v>-4.5455463895071766E-90</v>
      </c>
      <c r="P399" s="39">
        <f ca="1">+Allocators!R885</f>
        <v>0</v>
      </c>
      <c r="Q399" s="39">
        <f ca="1">+Allocators!S885</f>
        <v>1.5117080335332435E-3</v>
      </c>
      <c r="R399" s="39">
        <f ca="1">+Allocators!T885</f>
        <v>0</v>
      </c>
      <c r="S399" s="39">
        <f ca="1">+Allocators!U885</f>
        <v>1.9845215922092804E-5</v>
      </c>
      <c r="T399" s="39">
        <f ca="1">+Allocators!V885</f>
        <v>7.9112585238593543E-4</v>
      </c>
      <c r="U399" s="39">
        <f ca="1">+Allocators!W885</f>
        <v>1.7808391542065659E-4</v>
      </c>
      <c r="W399" s="39"/>
    </row>
    <row r="400" spans="1:23" s="52" customFormat="1">
      <c r="A400" s="52" t="str">
        <f>CONCATENATE(Allocators!A886," ",Allocators!B886)</f>
        <v>RSALE ENERGY</v>
      </c>
      <c r="B400" s="39">
        <f ca="1">+Allocators!D886</f>
        <v>0.3102975753005795</v>
      </c>
      <c r="C400" s="39">
        <f ca="1">+Allocators!E886</f>
        <v>0.1305813980663795</v>
      </c>
      <c r="D400" s="39">
        <f ca="1">+Allocators!F886</f>
        <v>4.5756597735170422E-5</v>
      </c>
      <c r="E400" s="39">
        <f ca="1">+Allocators!G886</f>
        <v>1.4933350982477046E-4</v>
      </c>
      <c r="F400" s="39">
        <f ca="1">+Allocators!H886</f>
        <v>3.7600546209886211E-2</v>
      </c>
      <c r="G400" s="39">
        <f ca="1">+Allocators!I886</f>
        <v>5.0942361919420129E-4</v>
      </c>
      <c r="H400" s="39">
        <f ca="1">+Allocators!J886</f>
        <v>9.9437945443284971E-5</v>
      </c>
      <c r="I400" s="39">
        <f ca="1">+Allocators!K886</f>
        <v>2.3698038211568063E-2</v>
      </c>
      <c r="J400" s="39">
        <f ca="1">+Allocators!L886</f>
        <v>3.6521775853994541E-3</v>
      </c>
      <c r="K400" s="39">
        <f ca="1">+Allocators!M886</f>
        <v>7.7422426280871913E-4</v>
      </c>
      <c r="L400" s="39">
        <f ca="1">+Allocators!N886</f>
        <v>3.5443457640326404E-5</v>
      </c>
      <c r="M400" s="39">
        <f ca="1">+Allocators!O886</f>
        <v>1.3067763650297006E-3</v>
      </c>
      <c r="N400" s="39">
        <f ca="1">+Allocators!P886</f>
        <v>1.6879133395460273E-2</v>
      </c>
      <c r="O400" s="39">
        <f ca="1">+Allocators!Q886</f>
        <v>7.1613456055642927E-2</v>
      </c>
      <c r="P400" s="39">
        <f ca="1">+Allocators!R886</f>
        <v>1.3062459197734657E-2</v>
      </c>
      <c r="Q400" s="39">
        <f ca="1">+Allocators!S886</f>
        <v>6.698326782979905E-3</v>
      </c>
      <c r="R400" s="39">
        <f ca="1">+Allocators!T886</f>
        <v>1.3586778211080767E-4</v>
      </c>
      <c r="S400" s="39">
        <f ca="1">+Allocators!U886</f>
        <v>1.2209678588207725E-4</v>
      </c>
      <c r="T400" s="39">
        <f ca="1">+Allocators!V886</f>
        <v>2.7556847377686179E-3</v>
      </c>
      <c r="U400" s="39">
        <f ca="1">+Allocators!W886</f>
        <v>5.7799473209097613E-4</v>
      </c>
      <c r="W400" s="39"/>
    </row>
    <row r="401" spans="1:23" s="52" customFormat="1">
      <c r="A401" s="52" t="str">
        <f>CONCATENATE(Allocators!A887," ",Allocators!B887)</f>
        <v>RSALE CUSTOMER</v>
      </c>
      <c r="B401" s="39">
        <f ca="1">+Allocators!D887</f>
        <v>4.6663487131414681E-2</v>
      </c>
      <c r="C401" s="39">
        <f ca="1">+Allocators!E887</f>
        <v>2.3304540063501307E-2</v>
      </c>
      <c r="D401" s="39">
        <f ca="1">+Allocators!F887</f>
        <v>3.3840594849691788E-6</v>
      </c>
      <c r="E401" s="39">
        <f ca="1">+Allocators!G887</f>
        <v>1.6868582131661484E-5</v>
      </c>
      <c r="F401" s="39">
        <f ca="1">+Allocators!H887</f>
        <v>7.9939258649207815E-3</v>
      </c>
      <c r="G401" s="39">
        <f ca="1">+Allocators!I887</f>
        <v>3.544628217311593E-4</v>
      </c>
      <c r="H401" s="39">
        <f ca="1">+Allocators!J887</f>
        <v>4.0159609892121181E-5</v>
      </c>
      <c r="I401" s="39">
        <f ca="1">+Allocators!K887</f>
        <v>5.1077042742278761E-4</v>
      </c>
      <c r="J401" s="39">
        <f ca="1">+Allocators!L887</f>
        <v>1.880173510964336E-4</v>
      </c>
      <c r="K401" s="39">
        <f ca="1">+Allocators!M887</f>
        <v>1.7847385021087873E-4</v>
      </c>
      <c r="L401" s="39">
        <f ca="1">+Allocators!N887</f>
        <v>9.1493070728168642E-6</v>
      </c>
      <c r="M401" s="39">
        <f ca="1">+Allocators!O887</f>
        <v>3.2492829520159309E-6</v>
      </c>
      <c r="N401" s="39">
        <f ca="1">+Allocators!P887</f>
        <v>1.3728506820472299E-4</v>
      </c>
      <c r="O401" s="39">
        <f ca="1">+Allocators!Q887</f>
        <v>3.2585737769586371E-4</v>
      </c>
      <c r="P401" s="39">
        <f ca="1">+Allocators!R887</f>
        <v>1.2293575463240931E-4</v>
      </c>
      <c r="Q401" s="39">
        <f ca="1">+Allocators!S887</f>
        <v>1.1259269146402759E-4</v>
      </c>
      <c r="R401" s="39">
        <f ca="1">+Allocators!T887</f>
        <v>1.8086670169907642E-6</v>
      </c>
      <c r="S401" s="39">
        <f ca="1">+Allocators!U887</f>
        <v>1.1468411580227102E-5</v>
      </c>
      <c r="T401" s="39">
        <f ca="1">+Allocators!V887</f>
        <v>1.1388382635504573E-2</v>
      </c>
      <c r="U401" s="39">
        <f ca="1">+Allocators!W887</f>
        <v>1.9601553048989471E-3</v>
      </c>
      <c r="W401" s="39"/>
    </row>
    <row r="402" spans="1:23" s="52" customFormat="1">
      <c r="A402" s="52" t="str">
        <f>CONCATENATE(Allocators!A888," ",Allocators!B888)</f>
        <v>RSALE TOTAL</v>
      </c>
      <c r="B402" s="39">
        <f ca="1">+Allocators!D888</f>
        <v>0.99999999999999967</v>
      </c>
      <c r="C402" s="39">
        <f ca="1">+Allocators!E888</f>
        <v>0.43414921438055842</v>
      </c>
      <c r="D402" s="39">
        <f ca="1">+Allocators!F888</f>
        <v>4.256145691219163E-5</v>
      </c>
      <c r="E402" s="39">
        <f ca="1">+Allocators!G888</f>
        <v>1.1013367042677932E-4</v>
      </c>
      <c r="F402" s="39">
        <f ca="1">+Allocators!H888</f>
        <v>0.14615836642543462</v>
      </c>
      <c r="G402" s="39">
        <f ca="1">+Allocators!I888</f>
        <v>1.9109497700001909E-3</v>
      </c>
      <c r="H402" s="39">
        <f ca="1">+Allocators!J888</f>
        <v>2.147781654339074E-4</v>
      </c>
      <c r="I402" s="39">
        <f ca="1">+Allocators!K888</f>
        <v>7.951906476398414E-2</v>
      </c>
      <c r="J402" s="39">
        <f ca="1">+Allocators!L888</f>
        <v>1.5695219474604307E-2</v>
      </c>
      <c r="K402" s="39">
        <f ca="1">+Allocators!M888</f>
        <v>2.398639298321222E-3</v>
      </c>
      <c r="L402" s="39">
        <f ca="1">+Allocators!N888</f>
        <v>7.185207472572317E-5</v>
      </c>
      <c r="M402" s="39">
        <f ca="1">+Allocators!O888</f>
        <v>3.6546921094292696E-3</v>
      </c>
      <c r="N402" s="39">
        <f ca="1">+Allocators!P888</f>
        <v>6.0087358929969449E-2</v>
      </c>
      <c r="O402" s="39">
        <f ca="1">+Allocators!Q888</f>
        <v>0.17692775165734356</v>
      </c>
      <c r="P402" s="39">
        <f ca="1">+Allocators!R888</f>
        <v>3.6380125881262194E-2</v>
      </c>
      <c r="Q402" s="39">
        <f ca="1">+Allocators!S888</f>
        <v>2.323880803061542E-2</v>
      </c>
      <c r="R402" s="39">
        <f ca="1">+Allocators!T888</f>
        <v>3.981880556795667E-4</v>
      </c>
      <c r="S402" s="39">
        <f ca="1">+Allocators!U888</f>
        <v>3.6820336702197612E-4</v>
      </c>
      <c r="T402" s="39">
        <f ca="1">+Allocators!V888</f>
        <v>1.5774008342501835E-2</v>
      </c>
      <c r="U402" s="39">
        <f ca="1">+Allocators!W888</f>
        <v>2.9000841457751908E-3</v>
      </c>
      <c r="W402" s="39"/>
    </row>
    <row r="403" spans="1:23" s="52" customForma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</row>
    <row r="404" spans="1:23">
      <c r="A404" s="52" t="str">
        <f>CONCATENATE(Allocators!A948," ",Allocators!B948)</f>
        <v>REVYEC_FXNL PRODUCTION</v>
      </c>
      <c r="B404" s="39">
        <f ca="1">+Allocators!D948</f>
        <v>0.53207836302461542</v>
      </c>
      <c r="C404" s="39">
        <f ca="1">+Allocators!E948</f>
        <v>2.5231619664049122E-3</v>
      </c>
      <c r="D404" s="39">
        <f ca="1">+Allocators!F948</f>
        <v>-1.4118072505774361E-3</v>
      </c>
      <c r="E404" s="39">
        <f ca="1">+Allocators!G948</f>
        <v>-3.1468491907372413E-3</v>
      </c>
      <c r="F404" s="39">
        <f ca="1">+Allocators!H948</f>
        <v>9.927019430711807E-3</v>
      </c>
      <c r="G404" s="39">
        <f ca="1">+Allocators!I948</f>
        <v>2.7594162444601994E-4</v>
      </c>
      <c r="H404" s="39">
        <f ca="1">+Allocators!J948</f>
        <v>-1.2520901222657604E-3</v>
      </c>
      <c r="I404" s="39">
        <f ca="1">+Allocators!K948</f>
        <v>3.0325928320638278E-2</v>
      </c>
      <c r="J404" s="39">
        <f ca="1">+Allocators!L948</f>
        <v>3.0021911856203776E-2</v>
      </c>
      <c r="K404" s="39">
        <f ca="1">+Allocators!M948</f>
        <v>3.6264019158758088E-3</v>
      </c>
      <c r="L404" s="39">
        <f ca="1">+Allocators!N948</f>
        <v>-1.2763404418424026E-4</v>
      </c>
      <c r="M404" s="39">
        <f ca="1">+Allocators!O948</f>
        <v>-9.8793973732642991E-4</v>
      </c>
      <c r="N404" s="39">
        <f ca="1">+Allocators!P948</f>
        <v>3.4332335113387749E-2</v>
      </c>
      <c r="O404" s="39">
        <f ca="1">+Allocators!Q948</f>
        <v>0.36032818283330281</v>
      </c>
      <c r="P404" s="39">
        <f ca="1">+Allocators!R948</f>
        <v>6.4005637454488312E-2</v>
      </c>
      <c r="Q404" s="39">
        <f ca="1">+Allocators!S948</f>
        <v>3.5853963070927412E-3</v>
      </c>
      <c r="R404" s="39">
        <f ca="1">+Allocators!T948</f>
        <v>0</v>
      </c>
      <c r="S404" s="39">
        <f ca="1">+Allocators!U948</f>
        <v>0</v>
      </c>
      <c r="T404" s="39">
        <f ca="1">+Allocators!V948</f>
        <v>6.0653304039130356E-5</v>
      </c>
      <c r="U404" s="39">
        <f ca="1">+Allocators!W948</f>
        <v>-7.8867568874837189E-6</v>
      </c>
    </row>
    <row r="405" spans="1:23">
      <c r="A405" s="52" t="str">
        <f>CONCATENATE(Allocators!A949," ",Allocators!B949)</f>
        <v>REVYEC_FXNL BULKTRAN</v>
      </c>
      <c r="B405" s="39">
        <f ca="1">+Allocators!D949</f>
        <v>3.936662689986542E-2</v>
      </c>
      <c r="C405" s="39">
        <f ca="1">+Allocators!E949</f>
        <v>-3.5000551162681846E-4</v>
      </c>
      <c r="D405" s="39">
        <f ca="1">+Allocators!F949</f>
        <v>1.0435109052289967E-3</v>
      </c>
      <c r="E405" s="39">
        <f ca="1">+Allocators!G949</f>
        <v>3.0791469067071682E-3</v>
      </c>
      <c r="F405" s="39">
        <f ca="1">+Allocators!H949</f>
        <v>-5.4647052036027811E-5</v>
      </c>
      <c r="G405" s="39">
        <f ca="1">+Allocators!I949</f>
        <v>-1.5335513206190562E-5</v>
      </c>
      <c r="H405" s="39">
        <f ca="1">+Allocators!J949</f>
        <v>2.9711312559175976E-4</v>
      </c>
      <c r="I405" s="39">
        <f ca="1">+Allocators!K949</f>
        <v>-5.5850352011213621E-4</v>
      </c>
      <c r="J405" s="39">
        <f ca="1">+Allocators!L949</f>
        <v>2.6533908537464679E-3</v>
      </c>
      <c r="K405" s="39">
        <f ca="1">+Allocators!M949</f>
        <v>9.824266708649749E-5</v>
      </c>
      <c r="L405" s="39">
        <f ca="1">+Allocators!N949</f>
        <v>3.5406498681075891E-5</v>
      </c>
      <c r="M405" s="39">
        <f ca="1">+Allocators!O949</f>
        <v>5.1455284828387609E-5</v>
      </c>
      <c r="N405" s="39">
        <f ca="1">+Allocators!P949</f>
        <v>3.3124479541004632E-3</v>
      </c>
      <c r="O405" s="39">
        <f ca="1">+Allocators!Q949</f>
        <v>2.124042577344868E-2</v>
      </c>
      <c r="P405" s="39">
        <f ca="1">+Allocators!R949</f>
        <v>8.5317349388294161E-3</v>
      </c>
      <c r="Q405" s="39">
        <f ca="1">+Allocators!S949</f>
        <v>-2.2220236652959633E-6</v>
      </c>
      <c r="R405" s="39">
        <f ca="1">+Allocators!T949</f>
        <v>0</v>
      </c>
      <c r="S405" s="39">
        <f ca="1">+Allocators!U949</f>
        <v>0</v>
      </c>
      <c r="T405" s="39">
        <f ca="1">+Allocators!V949</f>
        <v>5.2967825701066829E-6</v>
      </c>
      <c r="U405" s="39">
        <f ca="1">+Allocators!W949</f>
        <v>-8.3117030726486577E-7</v>
      </c>
    </row>
    <row r="406" spans="1:23">
      <c r="A406" s="52" t="str">
        <f>CONCATENATE(Allocators!A950," ",Allocators!B950)</f>
        <v>REVYEC_FXNL SUBTRAN</v>
      </c>
      <c r="B406" s="39">
        <f ca="1">+Allocators!D950</f>
        <v>9.1284698104257128E-3</v>
      </c>
      <c r="C406" s="39">
        <f ca="1">+Allocators!E950</f>
        <v>-9.2359242511465554E-5</v>
      </c>
      <c r="D406" s="39">
        <f ca="1">+Allocators!F950</f>
        <v>1.9930421215277885E-4</v>
      </c>
      <c r="E406" s="39">
        <f ca="1">+Allocators!G950</f>
        <v>6.2464110007311418E-4</v>
      </c>
      <c r="F406" s="39">
        <f ca="1">+Allocators!H950</f>
        <v>-1.5585298731622996E-5</v>
      </c>
      <c r="G406" s="39">
        <f ca="1">+Allocators!I950</f>
        <v>-4.120454548167818E-6</v>
      </c>
      <c r="H406" s="39">
        <f ca="1">+Allocators!J950</f>
        <v>9.5998104056105039E-5</v>
      </c>
      <c r="I406" s="39">
        <f ca="1">+Allocators!K950</f>
        <v>-1.466751051434247E-4</v>
      </c>
      <c r="J406" s="39">
        <f ca="1">+Allocators!L950</f>
        <v>6.7844580652204865E-4</v>
      </c>
      <c r="K406" s="39">
        <f ca="1">+Allocators!M950</f>
        <v>3.1983859458974518E-5</v>
      </c>
      <c r="L406" s="39">
        <f ca="1">+Allocators!N950</f>
        <v>0</v>
      </c>
      <c r="M406" s="39">
        <f ca="1">+Allocators!O950</f>
        <v>1.266857325317648E-5</v>
      </c>
      <c r="N406" s="39">
        <f ca="1">+Allocators!P950</f>
        <v>8.3652210700648052E-4</v>
      </c>
      <c r="O406" s="39">
        <f ca="1">+Allocators!Q950</f>
        <v>6.9085436444853016E-3</v>
      </c>
      <c r="P406" s="39">
        <f ca="1">+Allocators!R950</f>
        <v>2.4198945468131661E-160</v>
      </c>
      <c r="Q406" s="39">
        <f ca="1">+Allocators!S950</f>
        <v>-8.9749564761445207E-7</v>
      </c>
      <c r="R406" s="39">
        <f ca="1">+Allocators!T950</f>
        <v>0</v>
      </c>
      <c r="S406" s="39">
        <f ca="1">+Allocators!U950</f>
        <v>0</v>
      </c>
      <c r="T406" s="39">
        <f ca="1">+Allocators!V950</f>
        <v>0</v>
      </c>
      <c r="U406" s="39">
        <f ca="1">+Allocators!W950</f>
        <v>0</v>
      </c>
    </row>
    <row r="407" spans="1:23">
      <c r="A407" s="52" t="str">
        <f>CONCATENATE(Allocators!A951," ",Allocators!B951)</f>
        <v>REVYEC_FXNL DISTPRI</v>
      </c>
      <c r="B407" s="39">
        <f ca="1">+Allocators!D951</f>
        <v>4.5121543370534652E-2</v>
      </c>
      <c r="C407" s="39">
        <f ca="1">+Allocators!E951</f>
        <v>6.9399198192827353E-4</v>
      </c>
      <c r="D407" s="39">
        <f ca="1">+Allocators!F951</f>
        <v>1.4790587621307935E-4</v>
      </c>
      <c r="E407" s="39">
        <f ca="1">+Allocators!G951</f>
        <v>7.8832488717608593E-4</v>
      </c>
      <c r="F407" s="39">
        <f ca="1">+Allocators!H951</f>
        <v>3.7011189859983275E-3</v>
      </c>
      <c r="G407" s="39">
        <f ca="1">+Allocators!I951</f>
        <v>9.3801622848455217E-5</v>
      </c>
      <c r="H407" s="39">
        <f ca="1">+Allocators!J951</f>
        <v>0</v>
      </c>
      <c r="I407" s="39">
        <f ca="1">+Allocators!K951</f>
        <v>1.0816266504310832E-2</v>
      </c>
      <c r="J407" s="39">
        <f ca="1">+Allocators!L951</f>
        <v>1.3086987699414699E-2</v>
      </c>
      <c r="K407" s="39">
        <f ca="1">+Allocators!M951</f>
        <v>0</v>
      </c>
      <c r="L407" s="39">
        <f ca="1">+Allocators!N951</f>
        <v>0</v>
      </c>
      <c r="M407" s="39">
        <f ca="1">+Allocators!O951</f>
        <v>-3.1261313762220351E-4</v>
      </c>
      <c r="N407" s="39">
        <f ca="1">+Allocators!P951</f>
        <v>1.4787312950517613E-2</v>
      </c>
      <c r="O407" s="39">
        <f ca="1">+Allocators!Q951</f>
        <v>-4.4333467773375907E-88</v>
      </c>
      <c r="P407" s="39">
        <f ca="1">+Allocators!R951</f>
        <v>3.7656455238844902E-160</v>
      </c>
      <c r="Q407" s="39">
        <f ca="1">+Allocators!S951</f>
        <v>1.3184459997487286E-3</v>
      </c>
      <c r="R407" s="39">
        <f ca="1">+Allocators!T951</f>
        <v>0</v>
      </c>
      <c r="S407" s="39">
        <f ca="1">+Allocators!U951</f>
        <v>0</v>
      </c>
      <c r="T407" s="39">
        <f ca="1">+Allocators!V951</f>
        <v>0</v>
      </c>
      <c r="U407" s="39">
        <f ca="1">+Allocators!W951</f>
        <v>0</v>
      </c>
    </row>
    <row r="408" spans="1:23">
      <c r="A408" s="52" t="str">
        <f>CONCATENATE(Allocators!A952," ",Allocators!B952)</f>
        <v>REVYEC_FXNL DISTSEC</v>
      </c>
      <c r="B408" s="39">
        <f ca="1">+Allocators!D952</f>
        <v>7.3462730905416388E-3</v>
      </c>
      <c r="C408" s="39">
        <f ca="1">+Allocators!E952</f>
        <v>3.1891150133378098E-4</v>
      </c>
      <c r="D408" s="39">
        <f ca="1">+Allocators!F952</f>
        <v>2.2855666162464373E-4</v>
      </c>
      <c r="E408" s="39">
        <f ca="1">+Allocators!G952</f>
        <v>8.4264140110754636E-4</v>
      </c>
      <c r="F408" s="39">
        <f ca="1">+Allocators!H952</f>
        <v>1.5679621901696066E-3</v>
      </c>
      <c r="G408" s="39">
        <f ca="1">+Allocators!I952</f>
        <v>0</v>
      </c>
      <c r="H408" s="39">
        <f ca="1">+Allocators!J952</f>
        <v>0</v>
      </c>
      <c r="I408" s="39">
        <f ca="1">+Allocators!K952</f>
        <v>3.9302985463045446E-3</v>
      </c>
      <c r="J408" s="39">
        <f ca="1">+Allocators!L952</f>
        <v>0</v>
      </c>
      <c r="K408" s="39">
        <f ca="1">+Allocators!M952</f>
        <v>0</v>
      </c>
      <c r="L408" s="39">
        <f ca="1">+Allocators!N952</f>
        <v>0</v>
      </c>
      <c r="M408" s="39">
        <f ca="1">+Allocators!O952</f>
        <v>-9.2526187509319623E-5</v>
      </c>
      <c r="N408" s="39">
        <f ca="1">+Allocators!P952</f>
        <v>1.557889752722241E-131</v>
      </c>
      <c r="O408" s="39">
        <f ca="1">+Allocators!Q952</f>
        <v>-1.68193845597933E-89</v>
      </c>
      <c r="P408" s="39">
        <f ca="1">+Allocators!R952</f>
        <v>0</v>
      </c>
      <c r="Q408" s="39">
        <f ca="1">+Allocators!S952</f>
        <v>4.966728578259396E-4</v>
      </c>
      <c r="R408" s="39">
        <f ca="1">+Allocators!T952</f>
        <v>0</v>
      </c>
      <c r="S408" s="39">
        <f ca="1">+Allocators!U952</f>
        <v>0</v>
      </c>
      <c r="T408" s="39">
        <f ca="1">+Allocators!V952</f>
        <v>6.2200617795307134E-5</v>
      </c>
      <c r="U408" s="39">
        <f ca="1">+Allocators!W952</f>
        <v>-8.4444981034863348E-6</v>
      </c>
    </row>
    <row r="409" spans="1:23">
      <c r="A409" s="52" t="str">
        <f>CONCATENATE(Allocators!A953," ",Allocators!B953)</f>
        <v>REVYEC_FXNL ENERGY</v>
      </c>
      <c r="B409" s="39">
        <f ca="1">+Allocators!D953</f>
        <v>0.36242777189782838</v>
      </c>
      <c r="C409" s="39">
        <f ca="1">+Allocators!E953</f>
        <v>1.4414295280689288E-3</v>
      </c>
      <c r="D409" s="39">
        <f ca="1">+Allocators!F953</f>
        <v>-1.4429017818003943E-3</v>
      </c>
      <c r="E409" s="39">
        <f ca="1">+Allocators!G953</f>
        <v>-5.8273006351683585E-3</v>
      </c>
      <c r="F409" s="39">
        <f ca="1">+Allocators!H953</f>
        <v>5.6555179371396746E-3</v>
      </c>
      <c r="G409" s="39">
        <f ca="1">+Allocators!I953</f>
        <v>1.7042389772038734E-4</v>
      </c>
      <c r="H409" s="39">
        <f ca="1">+Allocators!J953</f>
        <v>-1.1361319913360767E-3</v>
      </c>
      <c r="I409" s="39">
        <f ca="1">+Allocators!K953</f>
        <v>1.9009463955821766E-2</v>
      </c>
      <c r="J409" s="39">
        <f ca="1">+Allocators!L953</f>
        <v>1.4306998295270849E-2</v>
      </c>
      <c r="K409" s="39">
        <f ca="1">+Allocators!M953</f>
        <v>2.0114738524950253E-3</v>
      </c>
      <c r="L409" s="39">
        <f ca="1">+Allocators!N953</f>
        <v>-1.199173090149433E-4</v>
      </c>
      <c r="M409" s="39">
        <f ca="1">+Allocators!O953</f>
        <v>-7.4067987059878344E-4</v>
      </c>
      <c r="N409" s="39">
        <f ca="1">+Allocators!P953</f>
        <v>2.0875516099476108E-2</v>
      </c>
      <c r="O409" s="39">
        <f ca="1">+Allocators!Q953</f>
        <v>0.26498338237975977</v>
      </c>
      <c r="P409" s="39">
        <f ca="1">+Allocators!R953</f>
        <v>4.085050480228751E-2</v>
      </c>
      <c r="Q409" s="39">
        <f ca="1">+Allocators!S953</f>
        <v>2.2007405081911945E-3</v>
      </c>
      <c r="R409" s="39">
        <f ca="1">+Allocators!T953</f>
        <v>0</v>
      </c>
      <c r="S409" s="39">
        <f ca="1">+Allocators!U953</f>
        <v>0</v>
      </c>
      <c r="T409" s="39">
        <f ca="1">+Allocators!V953</f>
        <v>2.166599569731798E-4</v>
      </c>
      <c r="U409" s="39">
        <f ca="1">+Allocators!W953</f>
        <v>-2.7407727460608103E-5</v>
      </c>
    </row>
    <row r="410" spans="1:23">
      <c r="A410" s="52" t="str">
        <f>CONCATENATE(Allocators!A954," ",Allocators!B954)</f>
        <v>REVYEC_FXNL CUSTOMER</v>
      </c>
      <c r="B410" s="39">
        <f ca="1">+Allocators!D954</f>
        <v>4.5309519061890501E-3</v>
      </c>
      <c r="C410" s="39">
        <f ca="1">+Allocators!E954</f>
        <v>2.5724837291541411E-4</v>
      </c>
      <c r="D410" s="39">
        <f ca="1">+Allocators!F954</f>
        <v>-1.0671391017403769E-4</v>
      </c>
      <c r="E410" s="39">
        <f ca="1">+Allocators!G954</f>
        <v>-6.5824676246855024E-4</v>
      </c>
      <c r="F410" s="39">
        <f ca="1">+Allocators!H954</f>
        <v>1.2023705949605959E-3</v>
      </c>
      <c r="G410" s="39">
        <f ca="1">+Allocators!I954</f>
        <v>1.1858291096110726E-4</v>
      </c>
      <c r="H410" s="39">
        <f ca="1">+Allocators!J954</f>
        <v>-4.5884513557290912E-4</v>
      </c>
      <c r="I410" s="39">
        <f ca="1">+Allocators!K954</f>
        <v>4.0971627875313057E-4</v>
      </c>
      <c r="J410" s="39">
        <f ca="1">+Allocators!L954</f>
        <v>7.3653699983589472E-4</v>
      </c>
      <c r="K410" s="39">
        <f ca="1">+Allocators!M954</f>
        <v>4.6368410329965368E-4</v>
      </c>
      <c r="L410" s="39">
        <f ca="1">+Allocators!N954</f>
        <v>-3.0955227186279735E-5</v>
      </c>
      <c r="M410" s="39">
        <f ca="1">+Allocators!O954</f>
        <v>-1.8416911576016247E-6</v>
      </c>
      <c r="N410" s="39">
        <f ca="1">+Allocators!P954</f>
        <v>1.6978932415429382E-4</v>
      </c>
      <c r="O410" s="39">
        <f ca="1">+Allocators!Q954</f>
        <v>1.2057341576722435E-3</v>
      </c>
      <c r="P410" s="39">
        <f ca="1">+Allocators!R954</f>
        <v>3.8445958444448264E-4</v>
      </c>
      <c r="Q410" s="39">
        <f ca="1">+Allocators!S954</f>
        <v>3.6992416921308296E-5</v>
      </c>
      <c r="R410" s="39">
        <f ca="1">+Allocators!T954</f>
        <v>0</v>
      </c>
      <c r="S410" s="39">
        <f ca="1">+Allocators!U954</f>
        <v>0</v>
      </c>
      <c r="T410" s="39">
        <f ca="1">+Allocators!V954</f>
        <v>8.9538779889621241E-4</v>
      </c>
      <c r="U410" s="39">
        <f ca="1">+Allocators!W954</f>
        <v>-9.2947910066210572E-5</v>
      </c>
    </row>
    <row r="411" spans="1:23">
      <c r="A411" s="52" t="str">
        <f>CONCATENATE(Allocators!A955," ",Allocators!B955)</f>
        <v>REVYEC_FXNL TOTAL</v>
      </c>
      <c r="B411" s="39">
        <f ca="1">+Allocators!D955</f>
        <v>1</v>
      </c>
      <c r="C411" s="39">
        <f ca="1">+Allocators!E955</f>
        <v>4.7923785965130255E-3</v>
      </c>
      <c r="D411" s="39">
        <f ca="1">+Allocators!F955</f>
        <v>-1.3421452873323709E-3</v>
      </c>
      <c r="E411" s="39">
        <f ca="1">+Allocators!G955</f>
        <v>-4.2976422933102406E-3</v>
      </c>
      <c r="F411" s="39">
        <f ca="1">+Allocators!H955</f>
        <v>2.1983756788212364E-2</v>
      </c>
      <c r="G411" s="39">
        <f ca="1">+Allocators!I955</f>
        <v>6.3929408822161133E-4</v>
      </c>
      <c r="H411" s="39">
        <f ca="1">+Allocators!J955</f>
        <v>-2.4539560195268786E-3</v>
      </c>
      <c r="I411" s="39">
        <f ca="1">+Allocators!K955</f>
        <v>6.3786494980572997E-2</v>
      </c>
      <c r="J411" s="39">
        <f ca="1">+Allocators!L955</f>
        <v>6.1484271510993761E-2</v>
      </c>
      <c r="K411" s="39">
        <f ca="1">+Allocators!M955</f>
        <v>6.231786398215958E-3</v>
      </c>
      <c r="L411" s="39">
        <f ca="1">+Allocators!N955</f>
        <v>-2.4310008170438734E-4</v>
      </c>
      <c r="M411" s="39">
        <f ca="1">+Allocators!O955</f>
        <v>-2.0714767661327745E-3</v>
      </c>
      <c r="N411" s="39">
        <f ca="1">+Allocators!P955</f>
        <v>7.4313923548642705E-2</v>
      </c>
      <c r="O411" s="39">
        <f ca="1">+Allocators!Q955</f>
        <v>0.65466626878866863</v>
      </c>
      <c r="P411" s="39">
        <f ca="1">+Allocators!R955</f>
        <v>0.11377233678004973</v>
      </c>
      <c r="Q411" s="39">
        <f ca="1">+Allocators!S955</f>
        <v>7.6351285704670006E-3</v>
      </c>
      <c r="R411" s="39">
        <f ca="1">+Allocators!T955</f>
        <v>0</v>
      </c>
      <c r="S411" s="39">
        <f ca="1">+Allocators!U955</f>
        <v>0</v>
      </c>
      <c r="T411" s="39">
        <f ca="1">+Allocators!V955</f>
        <v>1.2401984602739367E-3</v>
      </c>
      <c r="U411" s="39">
        <f ca="1">+Allocators!W955</f>
        <v>-1.3751806282505361E-4</v>
      </c>
    </row>
    <row r="412" spans="1:23"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</row>
    <row r="413" spans="1:23">
      <c r="A413" s="12" t="str">
        <f>CONCATENATE(Allocators!A928," ",Allocators!B928)</f>
        <v>REVYEC_EXP_OM PRODUCTION</v>
      </c>
      <c r="B413" s="8">
        <f ca="1">+Allocators!D928</f>
        <v>0.34188789977460093</v>
      </c>
      <c r="C413" s="8">
        <f ca="1">+Allocators!E928</f>
        <v>1.8948058286119547E-3</v>
      </c>
      <c r="D413" s="8">
        <f ca="1">+Allocators!F928</f>
        <v>-4.8849161582817315E-4</v>
      </c>
      <c r="E413" s="8">
        <f ca="1">+Allocators!G928</f>
        <v>-1.4771436763364044E-3</v>
      </c>
      <c r="F413" s="8">
        <f ca="1">+Allocators!H928</f>
        <v>8.0012804700092324E-3</v>
      </c>
      <c r="G413" s="8">
        <f ca="1">+Allocators!I928</f>
        <v>2.1973192631824065E-4</v>
      </c>
      <c r="H413" s="8">
        <f ca="1">+Allocators!J928</f>
        <v>-9.0757287667363E-4</v>
      </c>
      <c r="I413" s="8">
        <f ca="1">+Allocators!K928</f>
        <v>2.3365004467627584E-2</v>
      </c>
      <c r="J413" s="8">
        <f ca="1">+Allocators!L928</f>
        <v>2.3295762207265987E-2</v>
      </c>
      <c r="K413" s="8">
        <f ca="1">+Allocators!M928</f>
        <v>2.5413771965651249E-3</v>
      </c>
      <c r="L413" s="8">
        <f ca="1">+Allocators!N928</f>
        <v>-9.124582057886019E-5</v>
      </c>
      <c r="M413" s="8">
        <f ca="1">+Allocators!O928</f>
        <v>-7.3240606617019715E-4</v>
      </c>
      <c r="N413" s="8">
        <f ca="1">+Allocators!P928</f>
        <v>2.4650183960679591E-2</v>
      </c>
      <c r="O413" s="8">
        <f ca="1">+Allocators!Q928</f>
        <v>0.22116118557943296</v>
      </c>
      <c r="P413" s="8">
        <f ca="1">+Allocators!R928</f>
        <v>3.7581932755689475E-2</v>
      </c>
      <c r="Q413" s="8">
        <f ca="1">+Allocators!S928</f>
        <v>2.7960866742729211E-3</v>
      </c>
      <c r="R413" s="8">
        <f ca="1">+Allocators!T928</f>
        <v>0</v>
      </c>
      <c r="S413" s="8">
        <f ca="1">+Allocators!U928</f>
        <v>0</v>
      </c>
      <c r="T413" s="8">
        <f ca="1">+Allocators!V928</f>
        <v>8.5478923889867182E-5</v>
      </c>
      <c r="U413" s="8">
        <f ca="1">+Allocators!W928</f>
        <v>-8.0701601747658499E-6</v>
      </c>
    </row>
    <row r="414" spans="1:23">
      <c r="A414" s="12" t="str">
        <f>CONCATENATE(Allocators!A929," ",Allocators!B929)</f>
        <v>REVYEC_EXP_OM BULKTRAN</v>
      </c>
      <c r="B414" s="8">
        <f ca="1">+Allocators!D929</f>
        <v>7.3322451072894137E-3</v>
      </c>
      <c r="C414" s="8">
        <f ca="1">+Allocators!E929</f>
        <v>3.9220610270688781E-5</v>
      </c>
      <c r="D414" s="8">
        <f ca="1">+Allocators!F929</f>
        <v>-1.0323410334747493E-5</v>
      </c>
      <c r="E414" s="8">
        <f ca="1">+Allocators!G929</f>
        <v>-3.0952222364125829E-5</v>
      </c>
      <c r="F414" s="8">
        <f ca="1">+Allocators!H929</f>
        <v>1.6909297686771617E-4</v>
      </c>
      <c r="G414" s="8">
        <f ca="1">+Allocators!I929</f>
        <v>4.6042856580939635E-6</v>
      </c>
      <c r="H414" s="8">
        <f ca="1">+Allocators!J929</f>
        <v>-1.8430441527758051E-5</v>
      </c>
      <c r="I414" s="8">
        <f ca="1">+Allocators!K929</f>
        <v>4.9264437086392267E-4</v>
      </c>
      <c r="J414" s="8">
        <f ca="1">+Allocators!L929</f>
        <v>5.0216235112216781E-4</v>
      </c>
      <c r="K414" s="8">
        <f ca="1">+Allocators!M929</f>
        <v>5.4057113343351632E-5</v>
      </c>
      <c r="L414" s="8">
        <f ca="1">+Allocators!N929</f>
        <v>-1.8582639648501646E-6</v>
      </c>
      <c r="M414" s="8">
        <f ca="1">+Allocators!O929</f>
        <v>-1.5348021664585896E-5</v>
      </c>
      <c r="N414" s="8">
        <f ca="1">+Allocators!P929</f>
        <v>5.3240760162557731E-4</v>
      </c>
      <c r="O414" s="8">
        <f ca="1">+Allocators!Q929</f>
        <v>4.734710067011272E-3</v>
      </c>
      <c r="P414" s="8">
        <f ca="1">+Allocators!R929</f>
        <v>8.1944260802740206E-4</v>
      </c>
      <c r="Q414" s="8">
        <f ca="1">+Allocators!S929</f>
        <v>5.9145320919715055E-5</v>
      </c>
      <c r="R414" s="8">
        <f ca="1">+Allocators!T929</f>
        <v>0</v>
      </c>
      <c r="S414" s="8">
        <f ca="1">+Allocators!U929</f>
        <v>0</v>
      </c>
      <c r="T414" s="8">
        <f ca="1">+Allocators!V929</f>
        <v>1.8453091349626022E-6</v>
      </c>
      <c r="U414" s="8">
        <f ca="1">+Allocators!W929</f>
        <v>-1.7514769942559628E-7</v>
      </c>
    </row>
    <row r="415" spans="1:23">
      <c r="A415" s="12" t="str">
        <f>CONCATENATE(Allocators!A930," ",Allocators!B930)</f>
        <v>REVYEC_EXP_OM SUBTRAN</v>
      </c>
      <c r="B415" s="8">
        <f ca="1">+Allocators!D930</f>
        <v>2.1017692139576067E-3</v>
      </c>
      <c r="C415" s="8">
        <f ca="1">+Allocators!E930</f>
        <v>1.0807448080794862E-5</v>
      </c>
      <c r="D415" s="8">
        <f ca="1">+Allocators!F930</f>
        <v>-2.8575273807571026E-6</v>
      </c>
      <c r="E415" s="8">
        <f ca="1">+Allocators!G930</f>
        <v>-8.6082413734087646E-6</v>
      </c>
      <c r="F415" s="8">
        <f ca="1">+Allocators!H930</f>
        <v>4.6805057207390853E-5</v>
      </c>
      <c r="G415" s="8">
        <f ca="1">+Allocators!I930</f>
        <v>1.2805155581634259E-6</v>
      </c>
      <c r="H415" s="8">
        <f ca="1">+Allocators!J930</f>
        <v>-6.6888935597248938E-6</v>
      </c>
      <c r="I415" s="8">
        <f ca="1">+Allocators!K930</f>
        <v>1.3237662746596801E-4</v>
      </c>
      <c r="J415" s="8">
        <f ca="1">+Allocators!L930</f>
        <v>1.3516941757112029E-4</v>
      </c>
      <c r="K415" s="8">
        <f ca="1">+Allocators!M930</f>
        <v>1.8846208858463404E-5</v>
      </c>
      <c r="L415" s="8">
        <f ca="1">+Allocators!N930</f>
        <v>0</v>
      </c>
      <c r="M415" s="8">
        <f ca="1">+Allocators!O930</f>
        <v>-3.926351503114918E-6</v>
      </c>
      <c r="N415" s="8">
        <f ca="1">+Allocators!P930</f>
        <v>1.4135291258381423E-4</v>
      </c>
      <c r="O415" s="8">
        <f ca="1">+Allocators!Q930</f>
        <v>1.6213415579748418E-3</v>
      </c>
      <c r="P415" s="8">
        <f ca="1">+Allocators!R930</f>
        <v>2.1436472585182266E-162</v>
      </c>
      <c r="Q415" s="8">
        <f ca="1">+Allocators!S930</f>
        <v>1.5870482474044653E-5</v>
      </c>
      <c r="R415" s="8">
        <f ca="1">+Allocators!T930</f>
        <v>0</v>
      </c>
      <c r="S415" s="8">
        <f ca="1">+Allocators!U930</f>
        <v>0</v>
      </c>
      <c r="T415" s="8">
        <f ca="1">+Allocators!V930</f>
        <v>0</v>
      </c>
      <c r="U415" s="8">
        <f ca="1">+Allocators!W930</f>
        <v>0</v>
      </c>
    </row>
    <row r="416" spans="1:23">
      <c r="A416" s="12" t="str">
        <f>CONCATENATE(Allocators!A931," ",Allocators!B931)</f>
        <v>REVYEC_EXP_OM DISTPRI</v>
      </c>
      <c r="B416" s="8">
        <f ca="1">+Allocators!D931</f>
        <v>2.2343019014971457E-2</v>
      </c>
      <c r="C416" s="8">
        <f ca="1">+Allocators!E931</f>
        <v>5.3105170420522489E-4</v>
      </c>
      <c r="D416" s="8">
        <f ca="1">+Allocators!F931</f>
        <v>-1.3763841525661193E-4</v>
      </c>
      <c r="E416" s="8">
        <f ca="1">+Allocators!G931</f>
        <v>-4.1771394093449932E-4</v>
      </c>
      <c r="F416" s="8">
        <f ca="1">+Allocators!H931</f>
        <v>2.2544574527623542E-3</v>
      </c>
      <c r="G416" s="8">
        <f ca="1">+Allocators!I931</f>
        <v>6.2136872913517608E-5</v>
      </c>
      <c r="H416" s="8">
        <f ca="1">+Allocators!J931</f>
        <v>0</v>
      </c>
      <c r="I416" s="8">
        <f ca="1">+Allocators!K931</f>
        <v>6.4177865118968825E-3</v>
      </c>
      <c r="J416" s="8">
        <f ca="1">+Allocators!L931</f>
        <v>6.425490136941563E-3</v>
      </c>
      <c r="K416" s="8">
        <f ca="1">+Allocators!M931</f>
        <v>0</v>
      </c>
      <c r="L416" s="8">
        <f ca="1">+Allocators!N931</f>
        <v>0</v>
      </c>
      <c r="M416" s="8">
        <f ca="1">+Allocators!O931</f>
        <v>-1.9200150366222835E-4</v>
      </c>
      <c r="N416" s="8">
        <f ca="1">+Allocators!P931</f>
        <v>6.6320131423545344E-3</v>
      </c>
      <c r="O416" s="8">
        <f ca="1">+Allocators!Q931</f>
        <v>-3.6723241970737198E-90</v>
      </c>
      <c r="P416" s="8">
        <f ca="1">+Allocators!R931</f>
        <v>3.3357716824714421E-162</v>
      </c>
      <c r="Q416" s="8">
        <f ca="1">+Allocators!S931</f>
        <v>7.674370537507205E-4</v>
      </c>
      <c r="R416" s="8">
        <f ca="1">+Allocators!T931</f>
        <v>0</v>
      </c>
      <c r="S416" s="8">
        <f ca="1">+Allocators!U931</f>
        <v>0</v>
      </c>
      <c r="T416" s="8">
        <f ca="1">+Allocators!V931</f>
        <v>0</v>
      </c>
      <c r="U416" s="8">
        <f ca="1">+Allocators!W931</f>
        <v>0</v>
      </c>
    </row>
    <row r="417" spans="1:21">
      <c r="A417" s="12" t="str">
        <f>CONCATENATE(Allocators!A932," ",Allocators!B932)</f>
        <v>REVYEC_EXP_OM DISTSEC</v>
      </c>
      <c r="B417" s="8">
        <f ca="1">+Allocators!D932</f>
        <v>3.4576539763123654E-3</v>
      </c>
      <c r="C417" s="8">
        <f ca="1">+Allocators!E932</f>
        <v>2.38879905116244E-4</v>
      </c>
      <c r="D417" s="8">
        <f ca="1">+Allocators!F932</f>
        <v>-5.3361797419260309E-5</v>
      </c>
      <c r="E417" s="8">
        <f ca="1">+Allocators!G932</f>
        <v>0</v>
      </c>
      <c r="F417" s="8">
        <f ca="1">+Allocators!H932</f>
        <v>8.7404306174520012E-4</v>
      </c>
      <c r="G417" s="8">
        <f ca="1">+Allocators!I932</f>
        <v>0</v>
      </c>
      <c r="H417" s="8">
        <f ca="1">+Allocators!J932</f>
        <v>0</v>
      </c>
      <c r="I417" s="8">
        <f ca="1">+Allocators!K932</f>
        <v>2.1416830650653482E-3</v>
      </c>
      <c r="J417" s="8">
        <f ca="1">+Allocators!L932</f>
        <v>0</v>
      </c>
      <c r="K417" s="8">
        <f ca="1">+Allocators!M932</f>
        <v>0</v>
      </c>
      <c r="L417" s="8">
        <f ca="1">+Allocators!N932</f>
        <v>0</v>
      </c>
      <c r="M417" s="8">
        <f ca="1">+Allocators!O932</f>
        <v>-5.2981724028021124E-5</v>
      </c>
      <c r="N417" s="8">
        <f ca="1">+Allocators!P932</f>
        <v>1.6493558173680047E-133</v>
      </c>
      <c r="O417" s="8">
        <f ca="1">+Allocators!Q932</f>
        <v>-1.3932190735575675E-91</v>
      </c>
      <c r="P417" s="8">
        <f ca="1">+Allocators!R932</f>
        <v>0</v>
      </c>
      <c r="Q417" s="8">
        <f ca="1">+Allocators!S932</f>
        <v>2.6397747094248215E-4</v>
      </c>
      <c r="R417" s="8">
        <f ca="1">+Allocators!T932</f>
        <v>0</v>
      </c>
      <c r="S417" s="8">
        <f ca="1">+Allocators!U932</f>
        <v>0</v>
      </c>
      <c r="T417" s="8">
        <f ca="1">+Allocators!V932</f>
        <v>5.0207316804059659E-5</v>
      </c>
      <c r="U417" s="8">
        <f ca="1">+Allocators!W932</f>
        <v>-4.7933219136875067E-6</v>
      </c>
    </row>
    <row r="418" spans="1:21">
      <c r="A418" s="12" t="str">
        <f>CONCATENATE(Allocators!A933," ",Allocators!B933)</f>
        <v>REVYEC_EXP_OM ENERGY</v>
      </c>
      <c r="B418" s="8">
        <f ca="1">+Allocators!D933</f>
        <v>0.62068371307595671</v>
      </c>
      <c r="C418" s="8">
        <f ca="1">+Allocators!E933</f>
        <v>1.8634454200286085E-3</v>
      </c>
      <c r="D418" s="8">
        <f ca="1">+Allocators!F933</f>
        <v>-5.9387750122955236E-4</v>
      </c>
      <c r="E418" s="8">
        <f ca="1">+Allocators!G933</f>
        <v>-1.8006283625307815E-3</v>
      </c>
      <c r="F418" s="8">
        <f ca="1">+Allocators!H933</f>
        <v>9.7274554940106443E-3</v>
      </c>
      <c r="G418" s="8">
        <f ca="1">+Allocators!I933</f>
        <v>2.6785176352204853E-4</v>
      </c>
      <c r="H418" s="8">
        <f ca="1">+Allocators!J933</f>
        <v>-1.1115430069207558E-3</v>
      </c>
      <c r="I418" s="8">
        <f ca="1">+Allocators!K933</f>
        <v>3.0964572031641741E-2</v>
      </c>
      <c r="J418" s="8">
        <f ca="1">+Allocators!L933</f>
        <v>3.0700389774384235E-2</v>
      </c>
      <c r="K418" s="8">
        <f ca="1">+Allocators!M933</f>
        <v>3.3649566177580263E-3</v>
      </c>
      <c r="L418" s="8">
        <f ca="1">+Allocators!N933</f>
        <v>-1.2035385671768588E-4</v>
      </c>
      <c r="M418" s="8">
        <f ca="1">+Allocators!O933</f>
        <v>-1.0735552208996429E-3</v>
      </c>
      <c r="N418" s="8">
        <f ca="1">+Allocators!P933</f>
        <v>4.2267493202382746E-2</v>
      </c>
      <c r="O418" s="8">
        <f ca="1">+Allocators!Q933</f>
        <v>0.42660000628244182</v>
      </c>
      <c r="P418" s="8">
        <f ca="1">+Allocators!R933</f>
        <v>7.5218284118051357E-2</v>
      </c>
      <c r="Q418" s="8">
        <f ca="1">+Allocators!S933</f>
        <v>3.7079363198558642E-3</v>
      </c>
      <c r="R418" s="8">
        <f ca="1">+Allocators!T933</f>
        <v>0</v>
      </c>
      <c r="S418" s="8">
        <f ca="1">+Allocators!U933</f>
        <v>0</v>
      </c>
      <c r="T418" s="8">
        <f ca="1">+Allocators!V933</f>
        <v>7.7480146385244927E-4</v>
      </c>
      <c r="U418" s="8">
        <f ca="1">+Allocators!W933</f>
        <v>-7.3521463674405935E-5</v>
      </c>
    </row>
    <row r="419" spans="1:21">
      <c r="A419" s="12" t="str">
        <f>CONCATENATE(Allocators!A934," ",Allocators!B934)</f>
        <v>REVYEC_EXP_OM CUSTOMER</v>
      </c>
      <c r="B419" s="8">
        <f ca="1">+Allocators!D934</f>
        <v>2.1936998369116753E-3</v>
      </c>
      <c r="C419" s="8">
        <f ca="1">+Allocators!E934</f>
        <v>2.1416768019950981E-4</v>
      </c>
      <c r="D419" s="8">
        <f ca="1">+Allocators!F934</f>
        <v>-5.5595019883268337E-5</v>
      </c>
      <c r="E419" s="8">
        <f ca="1">+Allocators!G934</f>
        <v>-5.6259584977102161E-4</v>
      </c>
      <c r="F419" s="8">
        <f ca="1">+Allocators!H934</f>
        <v>9.1062227560982168E-4</v>
      </c>
      <c r="G419" s="8">
        <f ca="1">+Allocators!I934</f>
        <v>8.3688724251547247E-5</v>
      </c>
      <c r="H419" s="8">
        <f ca="1">+Allocators!J934</f>
        <v>-4.0972080084500996E-4</v>
      </c>
      <c r="I419" s="8">
        <f ca="1">+Allocators!K934</f>
        <v>2.7242790601154866E-4</v>
      </c>
      <c r="J419" s="8">
        <f ca="1">+Allocators!L934</f>
        <v>4.2529762370868029E-4</v>
      </c>
      <c r="K419" s="8">
        <f ca="1">+Allocators!M934</f>
        <v>2.5254926169099182E-4</v>
      </c>
      <c r="L419" s="8">
        <f ca="1">+Allocators!N934</f>
        <v>-2.9642140442991162E-5</v>
      </c>
      <c r="M419" s="8">
        <f ca="1">+Allocators!O934</f>
        <v>-1.2578782049843012E-6</v>
      </c>
      <c r="N419" s="8">
        <f ca="1">+Allocators!P934</f>
        <v>9.047272901644744E-5</v>
      </c>
      <c r="O419" s="8">
        <f ca="1">+Allocators!Q934</f>
        <v>5.4902530180786003E-4</v>
      </c>
      <c r="P419" s="8">
        <f ca="1">+Allocators!R934</f>
        <v>1.5267729828146237E-4</v>
      </c>
      <c r="Q419" s="8">
        <f ca="1">+Allocators!S934</f>
        <v>2.4675248251252346E-5</v>
      </c>
      <c r="R419" s="8">
        <f ca="1">+Allocators!T934</f>
        <v>0</v>
      </c>
      <c r="S419" s="8">
        <f ca="1">+Allocators!U934</f>
        <v>0</v>
      </c>
      <c r="T419" s="8">
        <f ca="1">+Allocators!V934</f>
        <v>3.2786544659259769E-4</v>
      </c>
      <c r="U419" s="8">
        <f ca="1">+Allocators!W934</f>
        <v>-5.0957969362768718E-5</v>
      </c>
    </row>
    <row r="420" spans="1:21">
      <c r="A420" s="12" t="str">
        <f>CONCATENATE(Allocators!A935," ",Allocators!B935)</f>
        <v>REVYEC_EXP_OM TOTAL</v>
      </c>
      <c r="B420" s="8">
        <f ca="1">+Allocators!D935</f>
        <v>1</v>
      </c>
      <c r="C420" s="8">
        <f ca="1">+Allocators!E935</f>
        <v>4.7923785965130255E-3</v>
      </c>
      <c r="D420" s="8">
        <f ca="1">+Allocators!F935</f>
        <v>-1.3421452873323709E-3</v>
      </c>
      <c r="E420" s="8">
        <f ca="1">+Allocators!G935</f>
        <v>-4.2976422933102406E-3</v>
      </c>
      <c r="F420" s="8">
        <f ca="1">+Allocators!H935</f>
        <v>2.1983756788212364E-2</v>
      </c>
      <c r="G420" s="8">
        <f ca="1">+Allocators!I935</f>
        <v>6.3929408822161133E-4</v>
      </c>
      <c r="H420" s="8">
        <f ca="1">+Allocators!J935</f>
        <v>-2.4539560195268786E-3</v>
      </c>
      <c r="I420" s="8">
        <f ca="1">+Allocators!K935</f>
        <v>6.3786494980572997E-2</v>
      </c>
      <c r="J420" s="8">
        <f ca="1">+Allocators!L935</f>
        <v>6.1484271510993754E-2</v>
      </c>
      <c r="K420" s="8">
        <f ca="1">+Allocators!M935</f>
        <v>6.231786398215958E-3</v>
      </c>
      <c r="L420" s="8">
        <f ca="1">+Allocators!N935</f>
        <v>-2.4310008170438737E-4</v>
      </c>
      <c r="M420" s="8">
        <f ca="1">+Allocators!O935</f>
        <v>-2.0714767661327745E-3</v>
      </c>
      <c r="N420" s="8">
        <f ca="1">+Allocators!P935</f>
        <v>7.4313923548642705E-2</v>
      </c>
      <c r="O420" s="8">
        <f ca="1">+Allocators!Q935</f>
        <v>0.65466626878866863</v>
      </c>
      <c r="P420" s="8">
        <f ca="1">+Allocators!R935</f>
        <v>0.11377233678004972</v>
      </c>
      <c r="Q420" s="8">
        <f ca="1">+Allocators!S935</f>
        <v>7.6351285704670006E-3</v>
      </c>
      <c r="R420" s="8">
        <f ca="1">+Allocators!T935</f>
        <v>0</v>
      </c>
      <c r="S420" s="8">
        <f ca="1">+Allocators!U935</f>
        <v>0</v>
      </c>
      <c r="T420" s="8">
        <f ca="1">+Allocators!V935</f>
        <v>1.2401984602739367E-3</v>
      </c>
      <c r="U420" s="8">
        <f ca="1">+Allocators!W935</f>
        <v>-1.3751806282505361E-4</v>
      </c>
    </row>
    <row r="421" spans="1:21"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</row>
    <row r="422" spans="1:21">
      <c r="A422" s="12" t="str">
        <f>CONCATENATE(Allocators!A679," ",Allocators!B679)</f>
        <v>TDOMX PRODUCTION</v>
      </c>
      <c r="B422" s="8">
        <f ca="1">+Allocators!D679</f>
        <v>-5.9610156639248283E-17</v>
      </c>
      <c r="C422" s="8">
        <f ca="1">+Allocators!E679</f>
        <v>2.1078891242319975E-17</v>
      </c>
      <c r="D422" s="8">
        <f ca="1">+Allocators!F679</f>
        <v>-1.9350852520494326E-20</v>
      </c>
      <c r="E422" s="8">
        <f ca="1">+Allocators!G679</f>
        <v>2.1141385809108075E-20</v>
      </c>
      <c r="F422" s="8">
        <f ca="1">+Allocators!H679</f>
        <v>2.6859195685105919E-18</v>
      </c>
      <c r="G422" s="8">
        <f ca="1">+Allocators!I679</f>
        <v>-8.9481795961042495E-20</v>
      </c>
      <c r="H422" s="8">
        <f ca="1">+Allocators!J679</f>
        <v>1.0631672356478228E-20</v>
      </c>
      <c r="I422" s="8">
        <f ca="1">+Allocators!K679</f>
        <v>3.9820238067773866E-18</v>
      </c>
      <c r="J422" s="8">
        <f ca="1">+Allocators!L679</f>
        <v>-1.9701365962190406E-19</v>
      </c>
      <c r="K422" s="8">
        <f ca="1">+Allocators!M679</f>
        <v>-2.2989901438333713E-20</v>
      </c>
      <c r="L422" s="8">
        <f ca="1">+Allocators!N679</f>
        <v>-4.7553500031789725E-21</v>
      </c>
      <c r="M422" s="8">
        <f ca="1">+Allocators!O679</f>
        <v>-3.2540098078987004E-19</v>
      </c>
      <c r="N422" s="8">
        <f ca="1">+Allocators!P679</f>
        <v>3.8201113352687037E-18</v>
      </c>
      <c r="O422" s="8">
        <f ca="1">+Allocators!Q679</f>
        <v>1.921859337403087E-18</v>
      </c>
      <c r="P422" s="8">
        <f ca="1">+Allocators!R679</f>
        <v>-2.6612523265252718E-18</v>
      </c>
      <c r="Q422" s="8">
        <f ca="1">+Allocators!S679</f>
        <v>2.5208507008959472E-19</v>
      </c>
      <c r="R422" s="8">
        <f ca="1">+Allocators!T679</f>
        <v>-4.2285143564173639E-20</v>
      </c>
      <c r="S422" s="8">
        <f ca="1">+Allocators!U679</f>
        <v>1.0001337115004047E-20</v>
      </c>
      <c r="T422" s="8">
        <f ca="1">+Allocators!V679</f>
        <v>4.2313777515757065E-21</v>
      </c>
      <c r="U422" s="8">
        <f ca="1">+Allocators!W679</f>
        <v>-6.2686618463092404E-21</v>
      </c>
    </row>
    <row r="423" spans="1:21">
      <c r="A423" s="12" t="str">
        <f>CONCATENATE(Allocators!A680," ",Allocators!B680)</f>
        <v>TDOMX BULKTRAN</v>
      </c>
      <c r="B423" s="8">
        <f ca="1">+Allocators!D680</f>
        <v>-1.4759301868897649E-2</v>
      </c>
      <c r="C423" s="8">
        <f ca="1">+Allocators!E680</f>
        <v>-7.5902798796687425E-3</v>
      </c>
      <c r="D423" s="8">
        <f ca="1">+Allocators!F680</f>
        <v>-1.6980757245124231E-6</v>
      </c>
      <c r="E423" s="8">
        <f ca="1">+Allocators!G680</f>
        <v>-2.9732095154793271E-6</v>
      </c>
      <c r="F423" s="8">
        <f ca="1">+Allocators!H680</f>
        <v>-1.7690473552805675E-3</v>
      </c>
      <c r="G423" s="8">
        <f ca="1">+Allocators!I680</f>
        <v>-2.4616271433786403E-5</v>
      </c>
      <c r="H423" s="8">
        <f ca="1">+Allocators!J680</f>
        <v>-3.4283993822376056E-6</v>
      </c>
      <c r="I423" s="8">
        <f ca="1">+Allocators!K680</f>
        <v>-1.0522164680743984E-3</v>
      </c>
      <c r="J423" s="8">
        <f ca="1">+Allocators!L680</f>
        <v>-1.8882969268681129E-4</v>
      </c>
      <c r="K423" s="8">
        <f ca="1">+Allocators!M680</f>
        <v>-3.8292734704795034E-5</v>
      </c>
      <c r="L423" s="8">
        <f ca="1">+Allocators!N680</f>
        <v>-1.454149283598665E-6</v>
      </c>
      <c r="M423" s="8">
        <f ca="1">+Allocators!O680</f>
        <v>-4.9904354413541546E-5</v>
      </c>
      <c r="N423" s="8">
        <f ca="1">+Allocators!P680</f>
        <v>-6.7373760183278542E-4</v>
      </c>
      <c r="O423" s="8">
        <f ca="1">+Allocators!Q680</f>
        <v>-2.5767758686356069E-3</v>
      </c>
      <c r="P423" s="8">
        <f ca="1">+Allocators!R680</f>
        <v>-4.6680684740118991E-4</v>
      </c>
      <c r="Q423" s="8">
        <f ca="1">+Allocators!S680</f>
        <v>-2.8922186547810025E-4</v>
      </c>
      <c r="R423" s="8">
        <f ca="1">+Allocators!T680</f>
        <v>-5.77650247680884E-6</v>
      </c>
      <c r="S423" s="8">
        <f ca="1">+Allocators!U680</f>
        <v>-3.8153043098145357E-6</v>
      </c>
      <c r="T423" s="8">
        <f ca="1">+Allocators!V680</f>
        <v>-1.6949754036141563E-5</v>
      </c>
      <c r="U423" s="8">
        <f ca="1">+Allocators!W680</f>
        <v>-3.4775345587650964E-6</v>
      </c>
    </row>
    <row r="424" spans="1:21">
      <c r="A424" s="12" t="str">
        <f>CONCATENATE(Allocators!A681," ",Allocators!B681)</f>
        <v>TDOMX SUBTRAN</v>
      </c>
      <c r="B424" s="8">
        <f ca="1">+Allocators!D681</f>
        <v>-4.0903812331427713E-3</v>
      </c>
      <c r="C424" s="8">
        <f ca="1">+Allocators!E681</f>
        <v>-2.0896537715514832E-3</v>
      </c>
      <c r="D424" s="8">
        <f ca="1">+Allocators!F681</f>
        <v>-3.402684242546934E-7</v>
      </c>
      <c r="E424" s="8">
        <f ca="1">+Allocators!G681</f>
        <v>-6.3329796196973737E-7</v>
      </c>
      <c r="F424" s="8">
        <f ca="1">+Allocators!H681</f>
        <v>-4.8971321036680342E-4</v>
      </c>
      <c r="G424" s="8">
        <f ca="1">+Allocators!I681</f>
        <v>-6.8441308576322252E-6</v>
      </c>
      <c r="H424" s="8">
        <f ca="1">+Allocators!J681</f>
        <v>-1.2387558856773645E-6</v>
      </c>
      <c r="I424" s="8">
        <f ca="1">+Allocators!K681</f>
        <v>-2.8272783545180315E-4</v>
      </c>
      <c r="J424" s="8">
        <f ca="1">+Allocators!L681</f>
        <v>-5.0879632309126227E-5</v>
      </c>
      <c r="K424" s="8">
        <f ca="1">+Allocators!M681</f>
        <v>-1.3355511199130635E-5</v>
      </c>
      <c r="L424" s="8">
        <f ca="1">+Allocators!N681</f>
        <v>0</v>
      </c>
      <c r="M424" s="8">
        <f ca="1">+Allocators!O681</f>
        <v>-1.2762518499328268E-5</v>
      </c>
      <c r="N424" s="8">
        <f ca="1">+Allocators!P681</f>
        <v>-1.7907051009916829E-4</v>
      </c>
      <c r="O424" s="8">
        <f ca="1">+Allocators!Q681</f>
        <v>-8.8295574746959289E-4</v>
      </c>
      <c r="P424" s="8">
        <f ca="1">+Allocators!R681</f>
        <v>0</v>
      </c>
      <c r="Q424" s="8">
        <f ca="1">+Allocators!S681</f>
        <v>-7.7615601685161582E-5</v>
      </c>
      <c r="R424" s="8">
        <f ca="1">+Allocators!T681</f>
        <v>-1.558406182265642E-6</v>
      </c>
      <c r="S424" s="8">
        <f ca="1">+Allocators!U681</f>
        <v>-1.0320351993786624E-6</v>
      </c>
      <c r="T424" s="8">
        <f ca="1">+Allocators!V681</f>
        <v>0</v>
      </c>
      <c r="U424" s="8">
        <f ca="1">+Allocators!W681</f>
        <v>0</v>
      </c>
    </row>
    <row r="425" spans="1:21">
      <c r="A425" s="12" t="str">
        <f>CONCATENATE(Allocators!A682," ",Allocators!B682)</f>
        <v>TDOMX DISTPRI</v>
      </c>
      <c r="B425" s="8">
        <f ca="1">+Allocators!D682</f>
        <v>0.68445828655955743</v>
      </c>
      <c r="C425" s="8">
        <f ca="1">+Allocators!E682</f>
        <v>0.44811454273789209</v>
      </c>
      <c r="D425" s="8">
        <f ca="1">+Allocators!F682</f>
        <v>7.3581057747979317E-5</v>
      </c>
      <c r="E425" s="8">
        <f ca="1">+Allocators!G682</f>
        <v>1.3614603310116349E-4</v>
      </c>
      <c r="F425" s="8">
        <f ca="1">+Allocators!H682</f>
        <v>0.10484690852997913</v>
      </c>
      <c r="G425" s="8">
        <f ca="1">+Allocators!I682</f>
        <v>1.4651237546805819E-3</v>
      </c>
      <c r="H425" s="8">
        <f ca="1">+Allocators!J682</f>
        <v>0</v>
      </c>
      <c r="I425" s="8">
        <f ca="1">+Allocators!K682</f>
        <v>6.0802894553259379E-2</v>
      </c>
      <c r="J425" s="8">
        <f ca="1">+Allocators!L682</f>
        <v>1.0941138441318334E-2</v>
      </c>
      <c r="K425" s="8">
        <f ca="1">+Allocators!M682</f>
        <v>0</v>
      </c>
      <c r="L425" s="8">
        <f ca="1">+Allocators!N682</f>
        <v>0</v>
      </c>
      <c r="M425" s="8">
        <f ca="1">+Allocators!O682</f>
        <v>2.7533672441881034E-3</v>
      </c>
      <c r="N425" s="8">
        <f ca="1">+Allocators!P682</f>
        <v>3.8073184528113674E-2</v>
      </c>
      <c r="O425" s="8">
        <f ca="1">+Allocators!Q682</f>
        <v>0</v>
      </c>
      <c r="P425" s="8">
        <f ca="1">+Allocators!R682</f>
        <v>0</v>
      </c>
      <c r="Q425" s="8">
        <f ca="1">+Allocators!S682</f>
        <v>1.6696255890120613E-2</v>
      </c>
      <c r="R425" s="8">
        <f ca="1">+Allocators!T682</f>
        <v>3.3512018587136984E-4</v>
      </c>
      <c r="S425" s="8">
        <f ca="1">+Allocators!U682</f>
        <v>2.2002360328513768E-4</v>
      </c>
      <c r="T425" s="8">
        <f ca="1">+Allocators!V682</f>
        <v>0</v>
      </c>
      <c r="U425" s="8">
        <f ca="1">+Allocators!W682</f>
        <v>0</v>
      </c>
    </row>
    <row r="426" spans="1:21">
      <c r="A426" s="12" t="str">
        <f>CONCATENATE(Allocators!A683," ",Allocators!B683)</f>
        <v>TDOMX DISTSEC</v>
      </c>
      <c r="B426" s="8">
        <f ca="1">+Allocators!D683</f>
        <v>0.27116392652279586</v>
      </c>
      <c r="C426" s="8">
        <f ca="1">+Allocators!E683</f>
        <v>0.20118225643674642</v>
      </c>
      <c r="D426" s="8">
        <f ca="1">+Allocators!F683</f>
        <v>4.9872044424838658E-5</v>
      </c>
      <c r="E426" s="8">
        <f ca="1">+Allocators!G683</f>
        <v>6.4598041794377631E-5</v>
      </c>
      <c r="F426" s="8">
        <f ca="1">+Allocators!H683</f>
        <v>4.0551666169710045E-2</v>
      </c>
      <c r="G426" s="8">
        <f ca="1">+Allocators!I683</f>
        <v>0</v>
      </c>
      <c r="H426" s="8">
        <f ca="1">+Allocators!J683</f>
        <v>0</v>
      </c>
      <c r="I426" s="8">
        <f ca="1">+Allocators!K683</f>
        <v>2.0243141370694651E-2</v>
      </c>
      <c r="J426" s="8">
        <f ca="1">+Allocators!L683</f>
        <v>0</v>
      </c>
      <c r="K426" s="8">
        <f ca="1">+Allocators!M683</f>
        <v>0</v>
      </c>
      <c r="L426" s="8">
        <f ca="1">+Allocators!N683</f>
        <v>0</v>
      </c>
      <c r="M426" s="8">
        <f ca="1">+Allocators!O683</f>
        <v>7.5809434458386639E-4</v>
      </c>
      <c r="N426" s="8">
        <f ca="1">+Allocators!P683</f>
        <v>0</v>
      </c>
      <c r="O426" s="8">
        <f ca="1">+Allocators!Q683</f>
        <v>0</v>
      </c>
      <c r="P426" s="8">
        <f ca="1">+Allocators!R683</f>
        <v>0</v>
      </c>
      <c r="Q426" s="8">
        <f ca="1">+Allocators!S683</f>
        <v>5.7291983632770365E-3</v>
      </c>
      <c r="R426" s="8">
        <f ca="1">+Allocators!T683</f>
        <v>0</v>
      </c>
      <c r="S426" s="8">
        <f ca="1">+Allocators!U683</f>
        <v>6.7739587899879274E-5</v>
      </c>
      <c r="T426" s="8">
        <f ca="1">+Allocators!V683</f>
        <v>2.0850048808951252E-3</v>
      </c>
      <c r="U426" s="8">
        <f ca="1">+Allocators!W683</f>
        <v>4.3235528276966423E-4</v>
      </c>
    </row>
    <row r="427" spans="1:21">
      <c r="A427" s="12" t="str">
        <f>CONCATENATE(Allocators!A684," ",Allocators!B684)</f>
        <v>TDOMX ENERGY</v>
      </c>
      <c r="B427" s="8">
        <f ca="1">+Allocators!D684</f>
        <v>-3.3529130190902395E-19</v>
      </c>
      <c r="C427" s="8">
        <f ca="1">+Allocators!E684</f>
        <v>0</v>
      </c>
      <c r="D427" s="8">
        <f ca="1">+Allocators!F684</f>
        <v>0</v>
      </c>
      <c r="E427" s="8">
        <f ca="1">+Allocators!G684</f>
        <v>0</v>
      </c>
      <c r="F427" s="8">
        <f ca="1">+Allocators!H684</f>
        <v>0</v>
      </c>
      <c r="G427" s="8">
        <f ca="1">+Allocators!I684</f>
        <v>0</v>
      </c>
      <c r="H427" s="8">
        <f ca="1">+Allocators!J684</f>
        <v>0</v>
      </c>
      <c r="I427" s="8">
        <f ca="1">+Allocators!K684</f>
        <v>0</v>
      </c>
      <c r="J427" s="8">
        <f ca="1">+Allocators!L684</f>
        <v>0</v>
      </c>
      <c r="K427" s="8">
        <f ca="1">+Allocators!M684</f>
        <v>0</v>
      </c>
      <c r="L427" s="8">
        <f ca="1">+Allocators!N684</f>
        <v>0</v>
      </c>
      <c r="M427" s="8">
        <f ca="1">+Allocators!O684</f>
        <v>0</v>
      </c>
      <c r="N427" s="8">
        <f ca="1">+Allocators!P684</f>
        <v>0</v>
      </c>
      <c r="O427" s="8">
        <f ca="1">+Allocators!Q684</f>
        <v>0</v>
      </c>
      <c r="P427" s="8">
        <f ca="1">+Allocators!R684</f>
        <v>0</v>
      </c>
      <c r="Q427" s="8">
        <f ca="1">+Allocators!S684</f>
        <v>0</v>
      </c>
      <c r="R427" s="8">
        <f ca="1">+Allocators!T684</f>
        <v>0</v>
      </c>
      <c r="S427" s="8">
        <f ca="1">+Allocators!U684</f>
        <v>0</v>
      </c>
      <c r="T427" s="8">
        <f ca="1">+Allocators!V684</f>
        <v>0</v>
      </c>
      <c r="U427" s="8">
        <f ca="1">+Allocators!W684</f>
        <v>0</v>
      </c>
    </row>
    <row r="428" spans="1:21">
      <c r="A428" s="12" t="str">
        <f>CONCATENATE(Allocators!A685," ",Allocators!B685)</f>
        <v>TDOMX CUSTOMER</v>
      </c>
      <c r="B428" s="8">
        <f ca="1">+Allocators!D685</f>
        <v>6.3227470019687232E-2</v>
      </c>
      <c r="C428" s="8">
        <f ca="1">+Allocators!E685</f>
        <v>2.7142358263262691E-2</v>
      </c>
      <c r="D428" s="8">
        <f ca="1">+Allocators!F685</f>
        <v>5.4705923900135139E-6</v>
      </c>
      <c r="E428" s="8">
        <f ca="1">+Allocators!G685</f>
        <v>6.1893539322834076E-6</v>
      </c>
      <c r="F428" s="8">
        <f ca="1">+Allocators!H685</f>
        <v>1.5380053468153292E-2</v>
      </c>
      <c r="G428" s="8">
        <f ca="1">+Allocators!I685</f>
        <v>1.8980573061067637E-3</v>
      </c>
      <c r="H428" s="8">
        <f ca="1">+Allocators!J685</f>
        <v>3.1949136211667007E-4</v>
      </c>
      <c r="I428" s="8">
        <f ca="1">+Allocators!K685</f>
        <v>2.0600743534519637E-3</v>
      </c>
      <c r="J428" s="8">
        <f ca="1">+Allocators!L685</f>
        <v>6.6821145950535688E-4</v>
      </c>
      <c r="K428" s="8">
        <f ca="1">+Allocators!M685</f>
        <v>7.8575602657143351E-4</v>
      </c>
      <c r="L428" s="8">
        <f ca="1">+Allocators!N685</f>
        <v>9.8218150089841218E-5</v>
      </c>
      <c r="M428" s="8">
        <f ca="1">+Allocators!O685</f>
        <v>1.2959401123260463E-5</v>
      </c>
      <c r="N428" s="8">
        <f ca="1">+Allocators!P685</f>
        <v>4.7388144592266213E-4</v>
      </c>
      <c r="O428" s="8">
        <f ca="1">+Allocators!Q685</f>
        <v>1.3208165792126479E-3</v>
      </c>
      <c r="P428" s="8">
        <f ca="1">+Allocators!R685</f>
        <v>3.9287139748684231E-4</v>
      </c>
      <c r="Q428" s="8">
        <f ca="1">+Allocators!S685</f>
        <v>3.965391501349217E-4</v>
      </c>
      <c r="R428" s="8">
        <f ca="1">+Allocators!T685</f>
        <v>8.7354560038953276E-6</v>
      </c>
      <c r="S428" s="8">
        <f ca="1">+Allocators!U685</f>
        <v>4.1170092447973051E-5</v>
      </c>
      <c r="T428" s="8">
        <f ca="1">+Allocators!V685</f>
        <v>7.6915018625062226E-3</v>
      </c>
      <c r="U428" s="8">
        <f ca="1">+Allocators!W685</f>
        <v>4.5251142992685086E-3</v>
      </c>
    </row>
    <row r="429" spans="1:21">
      <c r="A429" s="12" t="str">
        <f>CONCATENATE(Allocators!A686," ",Allocators!B686)</f>
        <v>TDOMX TOTAL</v>
      </c>
      <c r="B429" s="8">
        <f ca="1">+Allocators!D686</f>
        <v>1</v>
      </c>
      <c r="C429" s="8">
        <f ca="1">+Allocators!E686</f>
        <v>0.66675922378668084</v>
      </c>
      <c r="D429" s="8">
        <f ca="1">+Allocators!F686</f>
        <v>1.2688535041406441E-4</v>
      </c>
      <c r="E429" s="8">
        <f ca="1">+Allocators!G686</f>
        <v>2.0332692135037551E-4</v>
      </c>
      <c r="F429" s="8">
        <f ca="1">+Allocators!H686</f>
        <v>0.15851986760219511</v>
      </c>
      <c r="G429" s="8">
        <f ca="1">+Allocators!I686</f>
        <v>3.3317206584959269E-3</v>
      </c>
      <c r="H429" s="8">
        <f ca="1">+Allocators!J686</f>
        <v>3.1482420684875509E-4</v>
      </c>
      <c r="I429" s="8">
        <f ca="1">+Allocators!K686</f>
        <v>8.1771165973879789E-2</v>
      </c>
      <c r="J429" s="8">
        <f ca="1">+Allocators!L686</f>
        <v>1.1369640575827754E-2</v>
      </c>
      <c r="K429" s="8">
        <f ca="1">+Allocators!M686</f>
        <v>7.3410778066750808E-4</v>
      </c>
      <c r="L429" s="8">
        <f ca="1">+Allocators!N686</f>
        <v>9.6764000806242548E-5</v>
      </c>
      <c r="M429" s="8">
        <f ca="1">+Allocators!O686</f>
        <v>3.46175411698236E-3</v>
      </c>
      <c r="N429" s="8">
        <f ca="1">+Allocators!P686</f>
        <v>3.7694257862104369E-2</v>
      </c>
      <c r="O429" s="8">
        <f ca="1">+Allocators!Q686</f>
        <v>-2.1389150368925588E-3</v>
      </c>
      <c r="P429" s="8">
        <f ca="1">+Allocators!R686</f>
        <v>-7.3935449914354215E-5</v>
      </c>
      <c r="Q429" s="8">
        <f ca="1">+Allocators!S686</f>
        <v>2.2455155936369306E-2</v>
      </c>
      <c r="R429" s="8">
        <f ca="1">+Allocators!T686</f>
        <v>3.3652073321619071E-4</v>
      </c>
      <c r="S429" s="8">
        <f ca="1">+Allocators!U686</f>
        <v>3.2408594412379677E-4</v>
      </c>
      <c r="T429" s="8">
        <f ca="1">+Allocators!V686</f>
        <v>9.7595569893652052E-3</v>
      </c>
      <c r="U429" s="8">
        <f ca="1">+Allocators!W686</f>
        <v>4.9539920474794066E-3</v>
      </c>
    </row>
    <row r="430" spans="1:21"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</row>
    <row r="431" spans="1:21">
      <c r="A431" s="12" t="str">
        <f>CONCATENATE(Allocators!A457," ",Allocators!B457)</f>
        <v>TDPLANT PRODUCTION</v>
      </c>
      <c r="B431" s="8">
        <f>Allocators!D457</f>
        <v>7.6816450483650385E-3</v>
      </c>
      <c r="C431" s="8">
        <f>Allocators!E457</f>
        <v>3.9504467332719994E-3</v>
      </c>
      <c r="D431" s="8">
        <f>Allocators!F457</f>
        <v>8.8378265427563795E-7</v>
      </c>
      <c r="E431" s="8">
        <f>Allocators!G457</f>
        <v>1.5474404111526867E-6</v>
      </c>
      <c r="F431" s="8">
        <f>Allocators!H457</f>
        <v>9.2072063961580843E-4</v>
      </c>
      <c r="G431" s="8">
        <f>Allocators!I457</f>
        <v>1.281181598209822E-5</v>
      </c>
      <c r="H431" s="8">
        <f>Allocators!J457</f>
        <v>1.7843491089426556E-6</v>
      </c>
      <c r="I431" s="8">
        <f>Allocators!K457</f>
        <v>5.476379230934126E-4</v>
      </c>
      <c r="J431" s="8">
        <f>Allocators!L457</f>
        <v>9.8278542352238569E-5</v>
      </c>
      <c r="K431" s="8">
        <f>Allocators!M457</f>
        <v>1.9929885474685652E-5</v>
      </c>
      <c r="L431" s="8">
        <f>Allocators!N457</f>
        <v>7.5682838816911792E-7</v>
      </c>
      <c r="M431" s="8">
        <f>Allocators!O457</f>
        <v>2.5973283857041049E-5</v>
      </c>
      <c r="N431" s="8">
        <f>Allocators!P457</f>
        <v>3.5065433033267847E-4</v>
      </c>
      <c r="O431" s="8">
        <f>Allocators!Q457</f>
        <v>1.3411120504122824E-3</v>
      </c>
      <c r="P431" s="8">
        <f>Allocators!R457</f>
        <v>2.4295488633095254E-4</v>
      </c>
      <c r="Q431" s="8">
        <f>Allocators!S457</f>
        <v>1.5052878046424012E-4</v>
      </c>
      <c r="R431" s="8">
        <f>Allocators!T457</f>
        <v>3.0064458361241657E-6</v>
      </c>
      <c r="S431" s="8">
        <f>Allocators!U457</f>
        <v>1.9857181403175375E-6</v>
      </c>
      <c r="T431" s="8">
        <f>Allocators!V457</f>
        <v>8.8216905731230766E-6</v>
      </c>
      <c r="U431" s="8">
        <f>Allocators!W457</f>
        <v>1.8099220654974865E-6</v>
      </c>
    </row>
    <row r="432" spans="1:21">
      <c r="A432" s="12" t="str">
        <f>CONCATENATE(Allocators!A458," ",Allocators!B458)</f>
        <v>TDPLANT BULKTRAN</v>
      </c>
      <c r="B432" s="8">
        <f>Allocators!D458</f>
        <v>0.31747407336971339</v>
      </c>
      <c r="C432" s="8">
        <f>Allocators!E458</f>
        <v>0.16326768656264262</v>
      </c>
      <c r="D432" s="8">
        <f>Allocators!F458</f>
        <v>3.652578028011097E-5</v>
      </c>
      <c r="E432" s="8">
        <f>Allocators!G458</f>
        <v>6.3954036867416798E-5</v>
      </c>
      <c r="F432" s="8">
        <f>Allocators!H458</f>
        <v>3.8052387223569073E-2</v>
      </c>
      <c r="G432" s="8">
        <f>Allocators!I458</f>
        <v>5.2949848391727289E-4</v>
      </c>
      <c r="H432" s="8">
        <f>Allocators!J458</f>
        <v>7.3745216859533714E-5</v>
      </c>
      <c r="I432" s="8">
        <f>Allocators!K458</f>
        <v>2.2633282465088646E-2</v>
      </c>
      <c r="J432" s="8">
        <f>Allocators!L458</f>
        <v>4.0617457548424284E-3</v>
      </c>
      <c r="K432" s="8">
        <f>Allocators!M458</f>
        <v>8.2368058971782647E-4</v>
      </c>
      <c r="L432" s="8">
        <f>Allocators!N458</f>
        <v>3.1278897908075577E-5</v>
      </c>
      <c r="M432" s="8">
        <f>Allocators!O458</f>
        <v>1.0734477020176406E-3</v>
      </c>
      <c r="N432" s="8">
        <f>Allocators!P458</f>
        <v>1.4492163839194647E-2</v>
      </c>
      <c r="O432" s="8">
        <f>Allocators!Q458</f>
        <v>5.5426709097970622E-2</v>
      </c>
      <c r="P432" s="8">
        <f>Allocators!R458</f>
        <v>1.0041062418652097E-2</v>
      </c>
      <c r="Q432" s="8">
        <f>Allocators!S458</f>
        <v>6.2211915276570908E-3</v>
      </c>
      <c r="R432" s="8">
        <f>Allocators!T458</f>
        <v>1.242531514994827E-4</v>
      </c>
      <c r="S432" s="8">
        <f>Allocators!U458</f>
        <v>8.2067580915486042E-5</v>
      </c>
      <c r="T432" s="8">
        <f>Allocators!V458</f>
        <v>3.6459092064565989E-4</v>
      </c>
      <c r="U432" s="8">
        <f>Allocators!W458</f>
        <v>7.4802119467562558E-5</v>
      </c>
    </row>
    <row r="433" spans="1:21">
      <c r="A433" s="12" t="str">
        <f>CONCATENATE(Allocators!A459," ",Allocators!B459)</f>
        <v>TDPLANT SUBTRAN</v>
      </c>
      <c r="B433" s="8">
        <f>Allocators!D459</f>
        <v>8.7899074146970443E-2</v>
      </c>
      <c r="C433" s="8">
        <f>Allocators!E459</f>
        <v>4.4905015287773999E-2</v>
      </c>
      <c r="D433" s="8">
        <f>Allocators!F459</f>
        <v>7.3121006939628974E-6</v>
      </c>
      <c r="E433" s="8">
        <f>Allocators!G459</f>
        <v>1.3609074886531563E-5</v>
      </c>
      <c r="F433" s="8">
        <f>Allocators!H459</f>
        <v>1.0523551555537893E-2</v>
      </c>
      <c r="G433" s="8">
        <f>Allocators!I459</f>
        <v>1.4707498676458575E-4</v>
      </c>
      <c r="H433" s="8">
        <f>Allocators!J459</f>
        <v>2.6619889256994871E-5</v>
      </c>
      <c r="I433" s="8">
        <f>Allocators!K459</f>
        <v>6.0755987169186908E-3</v>
      </c>
      <c r="J433" s="8">
        <f>Allocators!L459</f>
        <v>1.0933632632267613E-3</v>
      </c>
      <c r="K433" s="8">
        <f>Allocators!M459</f>
        <v>2.8699942676519346E-4</v>
      </c>
      <c r="L433" s="8">
        <f>Allocators!N459</f>
        <v>0</v>
      </c>
      <c r="M433" s="8">
        <f>Allocators!O459</f>
        <v>2.7425648024808008E-4</v>
      </c>
      <c r="N433" s="8">
        <f>Allocators!P459</f>
        <v>3.8480843587894603E-3</v>
      </c>
      <c r="O433" s="8">
        <f>Allocators!Q459</f>
        <v>1.897402425144909E-2</v>
      </c>
      <c r="P433" s="8">
        <f>Allocators!R459</f>
        <v>0</v>
      </c>
      <c r="Q433" s="8">
        <f>Allocators!S459</f>
        <v>1.6678982076797565E-3</v>
      </c>
      <c r="R433" s="8">
        <f>Allocators!T459</f>
        <v>3.3488922610965702E-5</v>
      </c>
      <c r="S433" s="8">
        <f>Allocators!U459</f>
        <v>2.2177624368467279E-5</v>
      </c>
      <c r="T433" s="8">
        <f>Allocators!V459</f>
        <v>0</v>
      </c>
      <c r="U433" s="8">
        <f>Allocators!W459</f>
        <v>0</v>
      </c>
    </row>
    <row r="434" spans="1:21">
      <c r="A434" s="12" t="str">
        <f>CONCATENATE(Allocators!A460," ",Allocators!B460)</f>
        <v>TDPLANT DISTPRI</v>
      </c>
      <c r="B434" s="8">
        <f>Allocators!D460</f>
        <v>0.34671866801162615</v>
      </c>
      <c r="C434" s="8">
        <f>Allocators!E460</f>
        <v>0.22699656125969261</v>
      </c>
      <c r="D434" s="8">
        <f>Allocators!F460</f>
        <v>3.7273164536442556E-5</v>
      </c>
      <c r="E434" s="8">
        <f>Allocators!G460</f>
        <v>6.896603077037147E-5</v>
      </c>
      <c r="F434" s="8">
        <f>Allocators!H460</f>
        <v>5.311117008076139E-2</v>
      </c>
      <c r="G434" s="8">
        <f>Allocators!I460</f>
        <v>7.4217197259520947E-4</v>
      </c>
      <c r="H434" s="8">
        <f>Allocators!J460</f>
        <v>0</v>
      </c>
      <c r="I434" s="8">
        <f>Allocators!K460</f>
        <v>3.0800267926806763E-2</v>
      </c>
      <c r="J434" s="8">
        <f>Allocators!L460</f>
        <v>5.5423347505554731E-3</v>
      </c>
      <c r="K434" s="8">
        <f>Allocators!M460</f>
        <v>0</v>
      </c>
      <c r="L434" s="8">
        <f>Allocators!N460</f>
        <v>0</v>
      </c>
      <c r="M434" s="8">
        <f>Allocators!O460</f>
        <v>1.3947436128654038E-3</v>
      </c>
      <c r="N434" s="8">
        <f>Allocators!P460</f>
        <v>1.9286323338858113E-2</v>
      </c>
      <c r="O434" s="8">
        <f>Allocators!Q460</f>
        <v>0</v>
      </c>
      <c r="P434" s="8">
        <f>Allocators!R460</f>
        <v>0</v>
      </c>
      <c r="Q434" s="8">
        <f>Allocators!S460</f>
        <v>8.4576426594262146E-3</v>
      </c>
      <c r="R434" s="8">
        <f>Allocators!T460</f>
        <v>1.6975822595877006E-4</v>
      </c>
      <c r="S434" s="8">
        <f>Allocators!U460</f>
        <v>1.1145498879938453E-4</v>
      </c>
      <c r="T434" s="8">
        <f>Allocators!V460</f>
        <v>0</v>
      </c>
      <c r="U434" s="8">
        <f>Allocators!W460</f>
        <v>0</v>
      </c>
    </row>
    <row r="435" spans="1:21">
      <c r="A435" s="12" t="str">
        <f>CONCATENATE(Allocators!A461," ",Allocators!B461)</f>
        <v>TDPLANT DISTSEC</v>
      </c>
      <c r="B435" s="8">
        <f>Allocators!D461</f>
        <v>0.16701984761299751</v>
      </c>
      <c r="C435" s="8">
        <f>Allocators!E461</f>
        <v>0.12391556002077443</v>
      </c>
      <c r="D435" s="8">
        <f>Allocators!F461</f>
        <v>3.0718028636028593E-5</v>
      </c>
      <c r="E435" s="8">
        <f>Allocators!G461</f>
        <v>3.9788312682100033E-5</v>
      </c>
      <c r="F435" s="8">
        <f>Allocators!H461</f>
        <v>2.4977264457589063E-2</v>
      </c>
      <c r="G435" s="8">
        <f>Allocators!I461</f>
        <v>0</v>
      </c>
      <c r="H435" s="8">
        <f>Allocators!J461</f>
        <v>0</v>
      </c>
      <c r="I435" s="8">
        <f>Allocators!K461</f>
        <v>1.2468496198212256E-2</v>
      </c>
      <c r="J435" s="8">
        <f>Allocators!L461</f>
        <v>0</v>
      </c>
      <c r="K435" s="8">
        <f>Allocators!M461</f>
        <v>0</v>
      </c>
      <c r="L435" s="8">
        <f>Allocators!N461</f>
        <v>0</v>
      </c>
      <c r="M435" s="8">
        <f>Allocators!O461</f>
        <v>4.6693822269175752E-4</v>
      </c>
      <c r="N435" s="8">
        <f>Allocators!P461</f>
        <v>0</v>
      </c>
      <c r="O435" s="8">
        <f>Allocators!Q461</f>
        <v>0</v>
      </c>
      <c r="P435" s="8">
        <f>Allocators!R461</f>
        <v>0</v>
      </c>
      <c r="Q435" s="8">
        <f>Allocators!S461</f>
        <v>3.5288242424042458E-3</v>
      </c>
      <c r="R435" s="8">
        <f>Allocators!T461</f>
        <v>0</v>
      </c>
      <c r="S435" s="8">
        <f>Allocators!U461</f>
        <v>4.1723306611928603E-5</v>
      </c>
      <c r="T435" s="8">
        <f>Allocators!V461</f>
        <v>1.2842312838031011E-3</v>
      </c>
      <c r="U435" s="8">
        <f>Allocators!W461</f>
        <v>2.6630353959265735E-4</v>
      </c>
    </row>
    <row r="436" spans="1:21">
      <c r="A436" s="12" t="str">
        <f>CONCATENATE(Allocators!A462," ",Allocators!B462)</f>
        <v>TDPLANT ENERGY</v>
      </c>
      <c r="B436" s="8">
        <f>Allocators!D462</f>
        <v>0</v>
      </c>
      <c r="C436" s="8">
        <f>Allocators!E462</f>
        <v>0</v>
      </c>
      <c r="D436" s="8">
        <f>Allocators!F462</f>
        <v>0</v>
      </c>
      <c r="E436" s="8">
        <f>Allocators!G462</f>
        <v>0</v>
      </c>
      <c r="F436" s="8">
        <f>Allocators!H462</f>
        <v>0</v>
      </c>
      <c r="G436" s="8">
        <f>Allocators!I462</f>
        <v>0</v>
      </c>
      <c r="H436" s="8">
        <f>Allocators!J462</f>
        <v>0</v>
      </c>
      <c r="I436" s="8">
        <f>Allocators!K462</f>
        <v>0</v>
      </c>
      <c r="J436" s="8">
        <f>Allocators!L462</f>
        <v>0</v>
      </c>
      <c r="K436" s="8">
        <f>Allocators!M462</f>
        <v>0</v>
      </c>
      <c r="L436" s="8">
        <f>Allocators!N462</f>
        <v>0</v>
      </c>
      <c r="M436" s="8">
        <f>Allocators!O462</f>
        <v>0</v>
      </c>
      <c r="N436" s="8">
        <f>Allocators!P462</f>
        <v>0</v>
      </c>
      <c r="O436" s="8">
        <f>Allocators!Q462</f>
        <v>0</v>
      </c>
      <c r="P436" s="8">
        <f>Allocators!R462</f>
        <v>0</v>
      </c>
      <c r="Q436" s="8">
        <f>Allocators!S462</f>
        <v>0</v>
      </c>
      <c r="R436" s="8">
        <f>Allocators!T462</f>
        <v>0</v>
      </c>
      <c r="S436" s="8">
        <f>Allocators!U462</f>
        <v>0</v>
      </c>
      <c r="T436" s="8">
        <f>Allocators!V462</f>
        <v>0</v>
      </c>
      <c r="U436" s="8">
        <f>Allocators!W462</f>
        <v>0</v>
      </c>
    </row>
    <row r="437" spans="1:21">
      <c r="A437" s="12" t="str">
        <f>CONCATENATE(Allocators!A463," ",Allocators!B463)</f>
        <v>TDPLANT CUSTOMER</v>
      </c>
      <c r="B437" s="8">
        <f>Allocators!D463</f>
        <v>7.3206691810327587E-2</v>
      </c>
      <c r="C437" s="8">
        <f>Allocators!E463</f>
        <v>3.4226260191730806E-2</v>
      </c>
      <c r="D437" s="8">
        <f>Allocators!F463</f>
        <v>6.9064742883110184E-6</v>
      </c>
      <c r="E437" s="8">
        <f>Allocators!G463</f>
        <v>3.9303432408566396E-6</v>
      </c>
      <c r="F437" s="8">
        <f>Allocators!H463</f>
        <v>1.1564875887822451E-2</v>
      </c>
      <c r="G437" s="8">
        <f>Allocators!I463</f>
        <v>7.8217676811214549E-4</v>
      </c>
      <c r="H437" s="8">
        <f>Allocators!J463</f>
        <v>1.3175521616435988E-4</v>
      </c>
      <c r="I437" s="8">
        <f>Allocators!K463</f>
        <v>9.4290873286380686E-4</v>
      </c>
      <c r="J437" s="8">
        <f>Allocators!L463</f>
        <v>2.7514288109345203E-4</v>
      </c>
      <c r="K437" s="8">
        <f>Allocators!M463</f>
        <v>3.2403835411225337E-4</v>
      </c>
      <c r="L437" s="8">
        <f>Allocators!N463</f>
        <v>4.0504236204122915E-5</v>
      </c>
      <c r="M437" s="8">
        <f>Allocators!O463</f>
        <v>6.2055295945539008E-6</v>
      </c>
      <c r="N437" s="8">
        <f>Allocators!P463</f>
        <v>1.9509327962176167E-4</v>
      </c>
      <c r="O437" s="8">
        <f>Allocators!Q463</f>
        <v>5.446922657147879E-4</v>
      </c>
      <c r="P437" s="8">
        <f>Allocators!R463</f>
        <v>1.6201644876323948E-4</v>
      </c>
      <c r="Q437" s="8">
        <f>Allocators!S463</f>
        <v>1.8988156637326508E-4</v>
      </c>
      <c r="R437" s="8">
        <f>Allocators!T463</f>
        <v>3.5948979188918812E-6</v>
      </c>
      <c r="S437" s="8">
        <f>Allocators!U463</f>
        <v>1.8528308003087651E-5</v>
      </c>
      <c r="T437" s="8">
        <f>Allocators!V463</f>
        <v>2.098438054915041E-2</v>
      </c>
      <c r="U437" s="8">
        <f>Allocators!W463</f>
        <v>2.8037998795550213E-3</v>
      </c>
    </row>
    <row r="438" spans="1:21">
      <c r="A438" s="12" t="str">
        <f>CONCATENATE(Allocators!A464," ",Allocators!B464)</f>
        <v>TDPLANT TOTAL</v>
      </c>
      <c r="B438" s="8">
        <f>Allocators!D464</f>
        <v>1.0000000000000002</v>
      </c>
      <c r="C438" s="8">
        <f>Allocators!E464</f>
        <v>0.59726153005588645</v>
      </c>
      <c r="D438" s="8">
        <f>Allocators!F464</f>
        <v>1.1961933108913168E-4</v>
      </c>
      <c r="E438" s="8">
        <f>Allocators!G464</f>
        <v>1.9179523885842919E-4</v>
      </c>
      <c r="F438" s="8">
        <f>Allocators!H464</f>
        <v>0.13914996984489569</v>
      </c>
      <c r="G438" s="8">
        <f>Allocators!I464</f>
        <v>2.213734027371312E-3</v>
      </c>
      <c r="H438" s="8">
        <f>Allocators!J464</f>
        <v>2.339046713898311E-4</v>
      </c>
      <c r="I438" s="8">
        <f>Allocators!K464</f>
        <v>7.346819196298357E-2</v>
      </c>
      <c r="J438" s="8">
        <f>Allocators!L464</f>
        <v>1.1070865192070354E-2</v>
      </c>
      <c r="K438" s="8">
        <f>Allocators!M464</f>
        <v>1.4546482560699591E-3</v>
      </c>
      <c r="L438" s="8">
        <f>Allocators!N464</f>
        <v>7.253996250036762E-5</v>
      </c>
      <c r="M438" s="8">
        <f>Allocators!O464</f>
        <v>3.2415648312744769E-3</v>
      </c>
      <c r="N438" s="8">
        <f>Allocators!P464</f>
        <v>3.8172319146796661E-2</v>
      </c>
      <c r="O438" s="8">
        <f>Allocators!Q464</f>
        <v>7.6286537665546786E-2</v>
      </c>
      <c r="P438" s="8">
        <f>Allocators!R464</f>
        <v>1.044603375374629E-2</v>
      </c>
      <c r="Q438" s="8">
        <f>Allocators!S464</f>
        <v>2.0215966984004814E-2</v>
      </c>
      <c r="R438" s="8">
        <f>Allocators!T464</f>
        <v>3.3410164382423454E-4</v>
      </c>
      <c r="S438" s="8">
        <f>Allocators!U464</f>
        <v>2.7793752683867161E-4</v>
      </c>
      <c r="T438" s="8">
        <f>Allocators!V464</f>
        <v>2.2642024444172293E-2</v>
      </c>
      <c r="U438" s="8">
        <f>Allocators!W464</f>
        <v>3.1467154606807388E-3</v>
      </c>
    </row>
    <row r="439" spans="1:21"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</row>
    <row r="440" spans="1:21">
      <c r="A440" s="12" t="str">
        <f>CONCATENATE(Allocators!A628," ",Allocators!B628)</f>
        <v>TOTMXEXP PRODUCTION</v>
      </c>
      <c r="B440" s="8">
        <f>Allocators!D628</f>
        <v>0</v>
      </c>
      <c r="C440" s="8">
        <f>Allocators!E628</f>
        <v>0</v>
      </c>
      <c r="D440" s="8">
        <f>Allocators!F628</f>
        <v>0</v>
      </c>
      <c r="E440" s="8">
        <f>Allocators!G628</f>
        <v>0</v>
      </c>
      <c r="F440" s="8">
        <f>Allocators!H628</f>
        <v>0</v>
      </c>
      <c r="G440" s="8">
        <f>Allocators!I628</f>
        <v>0</v>
      </c>
      <c r="H440" s="8">
        <f>Allocators!J628</f>
        <v>0</v>
      </c>
      <c r="I440" s="8">
        <f>Allocators!K628</f>
        <v>0</v>
      </c>
      <c r="J440" s="8">
        <f>Allocators!L628</f>
        <v>0</v>
      </c>
      <c r="K440" s="8">
        <f>Allocators!M628</f>
        <v>0</v>
      </c>
      <c r="L440" s="8">
        <f>Allocators!N628</f>
        <v>0</v>
      </c>
      <c r="M440" s="8">
        <f>Allocators!O628</f>
        <v>0</v>
      </c>
      <c r="N440" s="8">
        <f>Allocators!P628</f>
        <v>0</v>
      </c>
      <c r="O440" s="8">
        <f>Allocators!Q628</f>
        <v>0</v>
      </c>
      <c r="P440" s="8">
        <f>Allocators!R628</f>
        <v>0</v>
      </c>
      <c r="Q440" s="8">
        <f>Allocators!S628</f>
        <v>0</v>
      </c>
      <c r="R440" s="8">
        <f>Allocators!T628</f>
        <v>0</v>
      </c>
      <c r="S440" s="8">
        <f>Allocators!U628</f>
        <v>0</v>
      </c>
      <c r="T440" s="8">
        <f>Allocators!V628</f>
        <v>0</v>
      </c>
      <c r="U440" s="8">
        <f>Allocators!W628</f>
        <v>0</v>
      </c>
    </row>
    <row r="441" spans="1:21">
      <c r="A441" s="12" t="str">
        <f>CONCATENATE(Allocators!A629," ",Allocators!B629)</f>
        <v>TOTMXEXP BULKTRAN</v>
      </c>
      <c r="B441" s="8">
        <f>Allocators!D629</f>
        <v>0</v>
      </c>
      <c r="C441" s="8">
        <f>Allocators!E629</f>
        <v>0</v>
      </c>
      <c r="D441" s="8">
        <f>Allocators!F629</f>
        <v>0</v>
      </c>
      <c r="E441" s="8">
        <f>Allocators!G629</f>
        <v>0</v>
      </c>
      <c r="F441" s="8">
        <f>Allocators!H629</f>
        <v>0</v>
      </c>
      <c r="G441" s="8">
        <f>Allocators!I629</f>
        <v>0</v>
      </c>
      <c r="H441" s="8">
        <f>Allocators!J629</f>
        <v>0</v>
      </c>
      <c r="I441" s="8">
        <f>Allocators!K629</f>
        <v>0</v>
      </c>
      <c r="J441" s="8">
        <f>Allocators!L629</f>
        <v>0</v>
      </c>
      <c r="K441" s="8">
        <f>Allocators!M629</f>
        <v>0</v>
      </c>
      <c r="L441" s="8">
        <f>Allocators!N629</f>
        <v>0</v>
      </c>
      <c r="M441" s="8">
        <f>Allocators!O629</f>
        <v>0</v>
      </c>
      <c r="N441" s="8">
        <f>Allocators!P629</f>
        <v>0</v>
      </c>
      <c r="O441" s="8">
        <f>Allocators!Q629</f>
        <v>0</v>
      </c>
      <c r="P441" s="8">
        <f>Allocators!R629</f>
        <v>0</v>
      </c>
      <c r="Q441" s="8">
        <f>Allocators!S629</f>
        <v>0</v>
      </c>
      <c r="R441" s="8">
        <f>Allocators!T629</f>
        <v>0</v>
      </c>
      <c r="S441" s="8">
        <f>Allocators!U629</f>
        <v>0</v>
      </c>
      <c r="T441" s="8">
        <f>Allocators!V629</f>
        <v>0</v>
      </c>
      <c r="U441" s="8">
        <f>Allocators!W629</f>
        <v>0</v>
      </c>
    </row>
    <row r="442" spans="1:21">
      <c r="A442" s="12" t="str">
        <f>CONCATENATE(Allocators!A630," ",Allocators!B630)</f>
        <v>TOTMXEXP SUBTRAN</v>
      </c>
      <c r="B442" s="8">
        <f>Allocators!D630</f>
        <v>0</v>
      </c>
      <c r="C442" s="8">
        <f>Allocators!E630</f>
        <v>0</v>
      </c>
      <c r="D442" s="8">
        <f>Allocators!F630</f>
        <v>0</v>
      </c>
      <c r="E442" s="8">
        <f>Allocators!G630</f>
        <v>0</v>
      </c>
      <c r="F442" s="8">
        <f>Allocators!H630</f>
        <v>0</v>
      </c>
      <c r="G442" s="8">
        <f>Allocators!I630</f>
        <v>0</v>
      </c>
      <c r="H442" s="8">
        <f>Allocators!J630</f>
        <v>0</v>
      </c>
      <c r="I442" s="8">
        <f>Allocators!K630</f>
        <v>0</v>
      </c>
      <c r="J442" s="8">
        <f>Allocators!L630</f>
        <v>0</v>
      </c>
      <c r="K442" s="8">
        <f>Allocators!M630</f>
        <v>0</v>
      </c>
      <c r="L442" s="8">
        <f>Allocators!N630</f>
        <v>0</v>
      </c>
      <c r="M442" s="8">
        <f>Allocators!O630</f>
        <v>0</v>
      </c>
      <c r="N442" s="8">
        <f>Allocators!P630</f>
        <v>0</v>
      </c>
      <c r="O442" s="8">
        <f>Allocators!Q630</f>
        <v>0</v>
      </c>
      <c r="P442" s="8">
        <f>Allocators!R630</f>
        <v>0</v>
      </c>
      <c r="Q442" s="8">
        <f>Allocators!S630</f>
        <v>0</v>
      </c>
      <c r="R442" s="8">
        <f>Allocators!T630</f>
        <v>0</v>
      </c>
      <c r="S442" s="8">
        <f>Allocators!U630</f>
        <v>0</v>
      </c>
      <c r="T442" s="8">
        <f>Allocators!V630</f>
        <v>0</v>
      </c>
      <c r="U442" s="8">
        <f>Allocators!W630</f>
        <v>0</v>
      </c>
    </row>
    <row r="443" spans="1:21">
      <c r="A443" s="12" t="str">
        <f>CONCATENATE(Allocators!A631," ",Allocators!B631)</f>
        <v>TOTMXEXP DISTPRI</v>
      </c>
      <c r="B443" s="8">
        <f>Allocators!D631</f>
        <v>0.71288793600521871</v>
      </c>
      <c r="C443" s="8">
        <f>Allocators!E631</f>
        <v>0.46672742187414684</v>
      </c>
      <c r="D443" s="8">
        <f>Allocators!F631</f>
        <v>7.663731949349914E-5</v>
      </c>
      <c r="E443" s="8">
        <f>Allocators!G631</f>
        <v>1.4180099275391174E-4</v>
      </c>
      <c r="F443" s="8">
        <f>Allocators!H631</f>
        <v>0.10920182819930113</v>
      </c>
      <c r="G443" s="8">
        <f>Allocators!I631</f>
        <v>1.5259791136673941E-3</v>
      </c>
      <c r="H443" s="8">
        <f>Allocators!J631</f>
        <v>0</v>
      </c>
      <c r="I443" s="8">
        <f>Allocators!K631</f>
        <v>6.3328402697984371E-2</v>
      </c>
      <c r="J443" s="8">
        <f>Allocators!L631</f>
        <v>1.1395589408647025E-2</v>
      </c>
      <c r="K443" s="8">
        <f>Allocators!M631</f>
        <v>0</v>
      </c>
      <c r="L443" s="8">
        <f>Allocators!N631</f>
        <v>0</v>
      </c>
      <c r="M443" s="8">
        <f>Allocators!O631</f>
        <v>2.8677310660374911E-3</v>
      </c>
      <c r="N443" s="8">
        <f>Allocators!P631</f>
        <v>3.9654591767486855E-2</v>
      </c>
      <c r="O443" s="8">
        <f>Allocators!Q631</f>
        <v>0</v>
      </c>
      <c r="P443" s="8">
        <f>Allocators!R631</f>
        <v>0</v>
      </c>
      <c r="Q443" s="8">
        <f>Allocators!S631</f>
        <v>1.7389751332183439E-2</v>
      </c>
      <c r="R443" s="8">
        <f>Allocators!T631</f>
        <v>3.4903973304257482E-4</v>
      </c>
      <c r="S443" s="8">
        <f>Allocators!U631</f>
        <v>2.2916250047434343E-4</v>
      </c>
      <c r="T443" s="8">
        <f>Allocators!V631</f>
        <v>0</v>
      </c>
      <c r="U443" s="8">
        <f>Allocators!W631</f>
        <v>0</v>
      </c>
    </row>
    <row r="444" spans="1:21">
      <c r="A444" s="12" t="str">
        <f>CONCATENATE(Allocators!A632," ",Allocators!B632)</f>
        <v>TOTMXEXP DISTSEC</v>
      </c>
      <c r="B444" s="8">
        <f>Allocators!D632</f>
        <v>0.28201770620184102</v>
      </c>
      <c r="C444" s="8">
        <f>Allocators!E632</f>
        <v>0.20923490530748043</v>
      </c>
      <c r="D444" s="8">
        <f>Allocators!F632</f>
        <v>5.1868254574440703E-5</v>
      </c>
      <c r="E444" s="8">
        <f>Allocators!G632</f>
        <v>6.7183684074767681E-5</v>
      </c>
      <c r="F444" s="8">
        <f>Allocators!H632</f>
        <v>4.2174812935093745E-2</v>
      </c>
      <c r="G444" s="8">
        <f>Allocators!I632</f>
        <v>0</v>
      </c>
      <c r="H444" s="8">
        <f>Allocators!J632</f>
        <v>0</v>
      </c>
      <c r="I444" s="8">
        <f>Allocators!K632</f>
        <v>2.1053406214056151E-2</v>
      </c>
      <c r="J444" s="8">
        <f>Allocators!L632</f>
        <v>0</v>
      </c>
      <c r="K444" s="8">
        <f>Allocators!M632</f>
        <v>0</v>
      </c>
      <c r="L444" s="8">
        <f>Allocators!N632</f>
        <v>0</v>
      </c>
      <c r="M444" s="8">
        <f>Allocators!O632</f>
        <v>7.8843831067683303E-4</v>
      </c>
      <c r="N444" s="8">
        <f>Allocators!P632</f>
        <v>0</v>
      </c>
      <c r="O444" s="8">
        <f>Allocators!Q632</f>
        <v>0</v>
      </c>
      <c r="P444" s="8">
        <f>Allocators!R632</f>
        <v>0</v>
      </c>
      <c r="Q444" s="8">
        <f>Allocators!S632</f>
        <v>5.9585188985338787E-3</v>
      </c>
      <c r="R444" s="8">
        <f>Allocators!T632</f>
        <v>0</v>
      </c>
      <c r="S444" s="8">
        <f>Allocators!U632</f>
        <v>7.0450975701504107E-5</v>
      </c>
      <c r="T444" s="8">
        <f>Allocators!V632</f>
        <v>2.1684606115196293E-3</v>
      </c>
      <c r="U444" s="8">
        <f>Allocators!W632</f>
        <v>4.4966101012960014E-4</v>
      </c>
    </row>
    <row r="445" spans="1:21">
      <c r="A445" s="12" t="str">
        <f>CONCATENATE(Allocators!A633," ",Allocators!B633)</f>
        <v>TOTMXEXP ENERGY</v>
      </c>
      <c r="B445" s="8">
        <f>Allocators!D633</f>
        <v>0</v>
      </c>
      <c r="C445" s="8">
        <f>Allocators!E633</f>
        <v>0</v>
      </c>
      <c r="D445" s="8">
        <f>Allocators!F633</f>
        <v>0</v>
      </c>
      <c r="E445" s="8">
        <f>Allocators!G633</f>
        <v>0</v>
      </c>
      <c r="F445" s="8">
        <f>Allocators!H633</f>
        <v>0</v>
      </c>
      <c r="G445" s="8">
        <f>Allocators!I633</f>
        <v>0</v>
      </c>
      <c r="H445" s="8">
        <f>Allocators!J633</f>
        <v>0</v>
      </c>
      <c r="I445" s="8">
        <f>Allocators!K633</f>
        <v>0</v>
      </c>
      <c r="J445" s="8">
        <f>Allocators!L633</f>
        <v>0</v>
      </c>
      <c r="K445" s="8">
        <f>Allocators!M633</f>
        <v>0</v>
      </c>
      <c r="L445" s="8">
        <f>Allocators!N633</f>
        <v>0</v>
      </c>
      <c r="M445" s="8">
        <f>Allocators!O633</f>
        <v>0</v>
      </c>
      <c r="N445" s="8">
        <f>Allocators!P633</f>
        <v>0</v>
      </c>
      <c r="O445" s="8">
        <f>Allocators!Q633</f>
        <v>0</v>
      </c>
      <c r="P445" s="8">
        <f>Allocators!R633</f>
        <v>0</v>
      </c>
      <c r="Q445" s="8">
        <f>Allocators!S633</f>
        <v>0</v>
      </c>
      <c r="R445" s="8">
        <f>Allocators!T633</f>
        <v>0</v>
      </c>
      <c r="S445" s="8">
        <f>Allocators!U633</f>
        <v>0</v>
      </c>
      <c r="T445" s="8">
        <f>Allocators!V633</f>
        <v>0</v>
      </c>
      <c r="U445" s="8">
        <f>Allocators!W633</f>
        <v>0</v>
      </c>
    </row>
    <row r="446" spans="1:21">
      <c r="A446" s="12" t="str">
        <f>CONCATENATE(Allocators!A634," ",Allocators!B634)</f>
        <v>TOTMXEXP CUSTOMER</v>
      </c>
      <c r="B446" s="8">
        <f>Allocators!D634</f>
        <v>5.0943577929403201E-3</v>
      </c>
      <c r="C446" s="8">
        <f>Allocators!E634</f>
        <v>6.055059052523131E-4</v>
      </c>
      <c r="D446" s="8">
        <f>Allocators!F634</f>
        <v>1.2192338876740905E-7</v>
      </c>
      <c r="E446" s="8">
        <f>Allocators!G634</f>
        <v>1.9419259825410633E-7</v>
      </c>
      <c r="F446" s="8">
        <f>Allocators!H634</f>
        <v>4.5650646201821489E-4</v>
      </c>
      <c r="G446" s="8">
        <f>Allocators!I634</f>
        <v>6.5625123539324315E-5</v>
      </c>
      <c r="H446" s="8">
        <f>Allocators!J634</f>
        <v>1.1054345629064759E-5</v>
      </c>
      <c r="I446" s="8">
        <f>Allocators!K634</f>
        <v>6.9926062120051637E-5</v>
      </c>
      <c r="J446" s="8">
        <f>Allocators!L634</f>
        <v>2.3084661036793366E-5</v>
      </c>
      <c r="K446" s="8">
        <f>Allocators!M634</f>
        <v>2.7187022022427345E-5</v>
      </c>
      <c r="L446" s="8">
        <f>Allocators!N634</f>
        <v>3.3983309312255498E-6</v>
      </c>
      <c r="M446" s="8">
        <f>Allocators!O634</f>
        <v>4.3591929474307636E-7</v>
      </c>
      <c r="N446" s="8">
        <f>Allocators!P634</f>
        <v>1.6368449049914003E-5</v>
      </c>
      <c r="O446" s="8">
        <f>Allocators!Q634</f>
        <v>4.570002419622155E-5</v>
      </c>
      <c r="P446" s="8">
        <f>Allocators!R634</f>
        <v>1.3593282105721877E-5</v>
      </c>
      <c r="Q446" s="8">
        <f>Allocators!S634</f>
        <v>1.3338489483761103E-5</v>
      </c>
      <c r="R446" s="8">
        <f>Allocators!T634</f>
        <v>3.0161419982843941E-7</v>
      </c>
      <c r="S446" s="8">
        <f>Allocators!U634</f>
        <v>1.4020253276694687E-6</v>
      </c>
      <c r="T446" s="8">
        <f>Allocators!V634</f>
        <v>1.7412680361621905E-3</v>
      </c>
      <c r="U446" s="8">
        <f>Allocators!W634</f>
        <v>1.9993459245838336E-3</v>
      </c>
    </row>
    <row r="447" spans="1:21">
      <c r="A447" s="12" t="str">
        <f>CONCATENATE(Allocators!A635," ",Allocators!B635)</f>
        <v>TOTMXEXP TOTAL</v>
      </c>
      <c r="B447" s="8">
        <f>Allocators!D635</f>
        <v>1.0000000000000002</v>
      </c>
      <c r="C447" s="8">
        <f>Allocators!E635</f>
        <v>0.67656783308687962</v>
      </c>
      <c r="D447" s="8">
        <f>Allocators!F635</f>
        <v>1.2862749745670726E-4</v>
      </c>
      <c r="E447" s="8">
        <f>Allocators!G635</f>
        <v>2.0917886942693352E-4</v>
      </c>
      <c r="F447" s="8">
        <f>Allocators!H635</f>
        <v>0.15183314759641309</v>
      </c>
      <c r="G447" s="8">
        <f>Allocators!I635</f>
        <v>1.5916042372067184E-3</v>
      </c>
      <c r="H447" s="8">
        <f>Allocators!J635</f>
        <v>1.1054345629064759E-5</v>
      </c>
      <c r="I447" s="8">
        <f>Allocators!K635</f>
        <v>8.4451734974160586E-2</v>
      </c>
      <c r="J447" s="8">
        <f>Allocators!L635</f>
        <v>1.1418674069683818E-2</v>
      </c>
      <c r="K447" s="8">
        <f>Allocators!M635</f>
        <v>2.7187022022427345E-5</v>
      </c>
      <c r="L447" s="8">
        <f>Allocators!N635</f>
        <v>3.3983309312255498E-6</v>
      </c>
      <c r="M447" s="8">
        <f>Allocators!O635</f>
        <v>3.6566052960090674E-3</v>
      </c>
      <c r="N447" s="8">
        <f>Allocators!P635</f>
        <v>3.9670960216536766E-2</v>
      </c>
      <c r="O447" s="8">
        <f>Allocators!Q635</f>
        <v>4.570002419622155E-5</v>
      </c>
      <c r="P447" s="8">
        <f>Allocators!R635</f>
        <v>1.3593282105721877E-5</v>
      </c>
      <c r="Q447" s="8">
        <f>Allocators!S635</f>
        <v>2.3361608720201078E-2</v>
      </c>
      <c r="R447" s="8">
        <f>Allocators!T635</f>
        <v>3.4934134724240326E-4</v>
      </c>
      <c r="S447" s="8">
        <f>Allocators!U635</f>
        <v>3.0101550150351701E-4</v>
      </c>
      <c r="T447" s="8">
        <f>Allocators!V635</f>
        <v>3.90972864768182E-3</v>
      </c>
      <c r="U447" s="8">
        <f>Allocators!W635</f>
        <v>2.4490069347134335E-3</v>
      </c>
    </row>
    <row r="448" spans="1:21"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</row>
    <row r="449" spans="1:21">
      <c r="A449" s="12" t="str">
        <f>CONCATENATE(Allocators!A569," ",Allocators!B569)</f>
        <v>TOTOHLINES PRODUCTION</v>
      </c>
      <c r="B449" s="8">
        <f>Allocators!D569</f>
        <v>0</v>
      </c>
      <c r="C449" s="8">
        <f>Allocators!E569</f>
        <v>0</v>
      </c>
      <c r="D449" s="8">
        <f>Allocators!F569</f>
        <v>0</v>
      </c>
      <c r="E449" s="8">
        <f>Allocators!G569</f>
        <v>0</v>
      </c>
      <c r="F449" s="8">
        <f>Allocators!H569</f>
        <v>0</v>
      </c>
      <c r="G449" s="8">
        <f>Allocators!I569</f>
        <v>0</v>
      </c>
      <c r="H449" s="8">
        <f>Allocators!J569</f>
        <v>0</v>
      </c>
      <c r="I449" s="8">
        <f>Allocators!K569</f>
        <v>0</v>
      </c>
      <c r="J449" s="8">
        <f>Allocators!L569</f>
        <v>0</v>
      </c>
      <c r="K449" s="8">
        <f>Allocators!M569</f>
        <v>0</v>
      </c>
      <c r="L449" s="8">
        <f>Allocators!N569</f>
        <v>0</v>
      </c>
      <c r="M449" s="8">
        <f>Allocators!O569</f>
        <v>0</v>
      </c>
      <c r="N449" s="8">
        <f>Allocators!P569</f>
        <v>0</v>
      </c>
      <c r="O449" s="8">
        <f>Allocators!Q569</f>
        <v>0</v>
      </c>
      <c r="P449" s="8">
        <f>Allocators!R569</f>
        <v>0</v>
      </c>
      <c r="Q449" s="8">
        <f>Allocators!S569</f>
        <v>0</v>
      </c>
      <c r="R449" s="8">
        <f>Allocators!T569</f>
        <v>0</v>
      </c>
      <c r="S449" s="8">
        <f>Allocators!U569</f>
        <v>0</v>
      </c>
      <c r="T449" s="8">
        <f>Allocators!V569</f>
        <v>0</v>
      </c>
      <c r="U449" s="8">
        <f>Allocators!W569</f>
        <v>0</v>
      </c>
    </row>
    <row r="450" spans="1:21">
      <c r="A450" s="12" t="str">
        <f>CONCATENATE(Allocators!A570," ",Allocators!B570)</f>
        <v>TOTOHLINES BULKTRAN</v>
      </c>
      <c r="B450" s="8">
        <f>Allocators!D570</f>
        <v>0</v>
      </c>
      <c r="C450" s="8">
        <f>Allocators!E570</f>
        <v>0</v>
      </c>
      <c r="D450" s="8">
        <f>Allocators!F570</f>
        <v>0</v>
      </c>
      <c r="E450" s="8">
        <f>Allocators!G570</f>
        <v>0</v>
      </c>
      <c r="F450" s="8">
        <f>Allocators!H570</f>
        <v>0</v>
      </c>
      <c r="G450" s="8">
        <f>Allocators!I570</f>
        <v>0</v>
      </c>
      <c r="H450" s="8">
        <f>Allocators!J570</f>
        <v>0</v>
      </c>
      <c r="I450" s="8">
        <f>Allocators!K570</f>
        <v>0</v>
      </c>
      <c r="J450" s="8">
        <f>Allocators!L570</f>
        <v>0</v>
      </c>
      <c r="K450" s="8">
        <f>Allocators!M570</f>
        <v>0</v>
      </c>
      <c r="L450" s="8">
        <f>Allocators!N570</f>
        <v>0</v>
      </c>
      <c r="M450" s="8">
        <f>Allocators!O570</f>
        <v>0</v>
      </c>
      <c r="N450" s="8">
        <f>Allocators!P570</f>
        <v>0</v>
      </c>
      <c r="O450" s="8">
        <f>Allocators!Q570</f>
        <v>0</v>
      </c>
      <c r="P450" s="8">
        <f>Allocators!R570</f>
        <v>0</v>
      </c>
      <c r="Q450" s="8">
        <f>Allocators!S570</f>
        <v>0</v>
      </c>
      <c r="R450" s="8">
        <f>Allocators!T570</f>
        <v>0</v>
      </c>
      <c r="S450" s="8">
        <f>Allocators!U570</f>
        <v>0</v>
      </c>
      <c r="T450" s="8">
        <f>Allocators!V570</f>
        <v>0</v>
      </c>
      <c r="U450" s="8">
        <f>Allocators!W570</f>
        <v>0</v>
      </c>
    </row>
    <row r="451" spans="1:21">
      <c r="A451" s="12" t="str">
        <f>CONCATENATE(Allocators!A571," ",Allocators!B571)</f>
        <v>TOTOHLINES SUBTRAN</v>
      </c>
      <c r="B451" s="8">
        <f>Allocators!D571</f>
        <v>0</v>
      </c>
      <c r="C451" s="8">
        <f>Allocators!E571</f>
        <v>0</v>
      </c>
      <c r="D451" s="8">
        <f>Allocators!F571</f>
        <v>0</v>
      </c>
      <c r="E451" s="8">
        <f>Allocators!G571</f>
        <v>0</v>
      </c>
      <c r="F451" s="8">
        <f>Allocators!H571</f>
        <v>0</v>
      </c>
      <c r="G451" s="8">
        <f>Allocators!I571</f>
        <v>0</v>
      </c>
      <c r="H451" s="8">
        <f>Allocators!J571</f>
        <v>0</v>
      </c>
      <c r="I451" s="8">
        <f>Allocators!K571</f>
        <v>0</v>
      </c>
      <c r="J451" s="8">
        <f>Allocators!L571</f>
        <v>0</v>
      </c>
      <c r="K451" s="8">
        <f>Allocators!M571</f>
        <v>0</v>
      </c>
      <c r="L451" s="8">
        <f>Allocators!N571</f>
        <v>0</v>
      </c>
      <c r="M451" s="8">
        <f>Allocators!O571</f>
        <v>0</v>
      </c>
      <c r="N451" s="8">
        <f>Allocators!P571</f>
        <v>0</v>
      </c>
      <c r="O451" s="8">
        <f>Allocators!Q571</f>
        <v>0</v>
      </c>
      <c r="P451" s="8">
        <f>Allocators!R571</f>
        <v>0</v>
      </c>
      <c r="Q451" s="8">
        <f>Allocators!S571</f>
        <v>0</v>
      </c>
      <c r="R451" s="8">
        <f>Allocators!T571</f>
        <v>0</v>
      </c>
      <c r="S451" s="8">
        <f>Allocators!U571</f>
        <v>0</v>
      </c>
      <c r="T451" s="8">
        <f>Allocators!V571</f>
        <v>0</v>
      </c>
      <c r="U451" s="8">
        <f>Allocators!W571</f>
        <v>0</v>
      </c>
    </row>
    <row r="452" spans="1:21">
      <c r="A452" s="12" t="str">
        <f>CONCATENATE(Allocators!A572," ",Allocators!B572)</f>
        <v>TOTOHLINES DISTPRI</v>
      </c>
      <c r="B452" s="8">
        <f>Allocators!D572</f>
        <v>0.71104183753509265</v>
      </c>
      <c r="C452" s="8">
        <f>Allocators!E572</f>
        <v>0.46551878200808877</v>
      </c>
      <c r="D452" s="8">
        <f>Allocators!F572</f>
        <v>7.6438859074791084E-5</v>
      </c>
      <c r="E452" s="8">
        <f>Allocators!G572</f>
        <v>1.4143378413308379E-4</v>
      </c>
      <c r="F452" s="8">
        <f>Allocators!H572</f>
        <v>0.10891903855202024</v>
      </c>
      <c r="G452" s="8">
        <f>Allocators!I572</f>
        <v>1.5220274298684343E-3</v>
      </c>
      <c r="H452" s="8">
        <f>Allocators!J572</f>
        <v>0</v>
      </c>
      <c r="I452" s="8">
        <f>Allocators!K572</f>
        <v>6.3164407122478616E-2</v>
      </c>
      <c r="J452" s="8">
        <f>Allocators!L572</f>
        <v>1.1366079328435296E-2</v>
      </c>
      <c r="K452" s="8">
        <f>Allocators!M572</f>
        <v>0</v>
      </c>
      <c r="L452" s="8">
        <f>Allocators!N572</f>
        <v>0</v>
      </c>
      <c r="M452" s="8">
        <f>Allocators!O572</f>
        <v>2.8603047740968371E-3</v>
      </c>
      <c r="N452" s="8">
        <f>Allocators!P572</f>
        <v>3.9551902021317691E-2</v>
      </c>
      <c r="O452" s="8">
        <f>Allocators!Q572</f>
        <v>0</v>
      </c>
      <c r="P452" s="8">
        <f>Allocators!R572</f>
        <v>0</v>
      </c>
      <c r="Q452" s="8">
        <f>Allocators!S572</f>
        <v>1.7344718737705669E-2</v>
      </c>
      <c r="R452" s="8">
        <f>Allocators!T572</f>
        <v>3.4813585785457E-4</v>
      </c>
      <c r="S452" s="8">
        <f>Allocators!U572</f>
        <v>2.2856906001874163E-4</v>
      </c>
      <c r="T452" s="8">
        <f>Allocators!V572</f>
        <v>0</v>
      </c>
      <c r="U452" s="8">
        <f>Allocators!W572</f>
        <v>0</v>
      </c>
    </row>
    <row r="453" spans="1:21">
      <c r="A453" s="12" t="str">
        <f>CONCATENATE(Allocators!A573," ",Allocators!B573)</f>
        <v>TOTOHLINES DISTSEC</v>
      </c>
      <c r="B453" s="8">
        <f>Allocators!D573</f>
        <v>0.28895816246490735</v>
      </c>
      <c r="C453" s="8">
        <f>Allocators!E573</f>
        <v>0.21438417670802887</v>
      </c>
      <c r="D453" s="8">
        <f>Allocators!F573</f>
        <v>5.3144732413948607E-5</v>
      </c>
      <c r="E453" s="8">
        <f>Allocators!G573</f>
        <v>6.883707466216178E-5</v>
      </c>
      <c r="F453" s="8">
        <f>Allocators!H573</f>
        <v>4.3212735158209524E-2</v>
      </c>
      <c r="G453" s="8">
        <f>Allocators!I573</f>
        <v>0</v>
      </c>
      <c r="H453" s="8">
        <f>Allocators!J573</f>
        <v>0</v>
      </c>
      <c r="I453" s="8">
        <f>Allocators!K573</f>
        <v>2.1571530579313734E-2</v>
      </c>
      <c r="J453" s="8">
        <f>Allocators!L573</f>
        <v>0</v>
      </c>
      <c r="K453" s="8">
        <f>Allocators!M573</f>
        <v>0</v>
      </c>
      <c r="L453" s="8">
        <f>Allocators!N573</f>
        <v>0</v>
      </c>
      <c r="M453" s="8">
        <f>Allocators!O573</f>
        <v>8.0784177893801425E-4</v>
      </c>
      <c r="N453" s="8">
        <f>Allocators!P573</f>
        <v>0</v>
      </c>
      <c r="O453" s="8">
        <f>Allocators!Q573</f>
        <v>0</v>
      </c>
      <c r="P453" s="8">
        <f>Allocators!R573</f>
        <v>0</v>
      </c>
      <c r="Q453" s="8">
        <f>Allocators!S573</f>
        <v>6.1051580594748281E-3</v>
      </c>
      <c r="R453" s="8">
        <f>Allocators!T573</f>
        <v>0</v>
      </c>
      <c r="S453" s="8">
        <f>Allocators!U573</f>
        <v>7.2184774341780596E-5</v>
      </c>
      <c r="T453" s="8">
        <f>Allocators!V573</f>
        <v>2.2218264311170089E-3</v>
      </c>
      <c r="U453" s="8">
        <f>Allocators!W573</f>
        <v>4.6072716840753875E-4</v>
      </c>
    </row>
    <row r="454" spans="1:21">
      <c r="A454" s="12" t="str">
        <f>CONCATENATE(Allocators!A574," ",Allocators!B574)</f>
        <v>TOTOHLINES ENERGY</v>
      </c>
      <c r="B454" s="8">
        <f>Allocators!D574</f>
        <v>0</v>
      </c>
      <c r="C454" s="8">
        <f>Allocators!E574</f>
        <v>0</v>
      </c>
      <c r="D454" s="8">
        <f>Allocators!F574</f>
        <v>0</v>
      </c>
      <c r="E454" s="8">
        <f>Allocators!G574</f>
        <v>0</v>
      </c>
      <c r="F454" s="8">
        <f>Allocators!H574</f>
        <v>0</v>
      </c>
      <c r="G454" s="8">
        <f>Allocators!I574</f>
        <v>0</v>
      </c>
      <c r="H454" s="8">
        <f>Allocators!J574</f>
        <v>0</v>
      </c>
      <c r="I454" s="8">
        <f>Allocators!K574</f>
        <v>0</v>
      </c>
      <c r="J454" s="8">
        <f>Allocators!L574</f>
        <v>0</v>
      </c>
      <c r="K454" s="8">
        <f>Allocators!M574</f>
        <v>0</v>
      </c>
      <c r="L454" s="8">
        <f>Allocators!N574</f>
        <v>0</v>
      </c>
      <c r="M454" s="8">
        <f>Allocators!O574</f>
        <v>0</v>
      </c>
      <c r="N454" s="8">
        <f>Allocators!P574</f>
        <v>0</v>
      </c>
      <c r="O454" s="8">
        <f>Allocators!Q574</f>
        <v>0</v>
      </c>
      <c r="P454" s="8">
        <f>Allocators!R574</f>
        <v>0</v>
      </c>
      <c r="Q454" s="8">
        <f>Allocators!S574</f>
        <v>0</v>
      </c>
      <c r="R454" s="8">
        <f>Allocators!T574</f>
        <v>0</v>
      </c>
      <c r="S454" s="8">
        <f>Allocators!U574</f>
        <v>0</v>
      </c>
      <c r="T454" s="8">
        <f>Allocators!V574</f>
        <v>0</v>
      </c>
      <c r="U454" s="8">
        <f>Allocators!W574</f>
        <v>0</v>
      </c>
    </row>
    <row r="455" spans="1:21">
      <c r="A455" s="12" t="str">
        <f>CONCATENATE(Allocators!A575," ",Allocators!B575)</f>
        <v>TOTOHLINES CUSTOMER</v>
      </c>
      <c r="B455" s="8">
        <f>Allocators!D575</f>
        <v>0</v>
      </c>
      <c r="C455" s="8">
        <f>Allocators!E575</f>
        <v>0</v>
      </c>
      <c r="D455" s="8">
        <f>Allocators!F575</f>
        <v>0</v>
      </c>
      <c r="E455" s="8">
        <f>Allocators!G575</f>
        <v>0</v>
      </c>
      <c r="F455" s="8">
        <f>Allocators!H575</f>
        <v>0</v>
      </c>
      <c r="G455" s="8">
        <f>Allocators!I575</f>
        <v>0</v>
      </c>
      <c r="H455" s="8">
        <f>Allocators!J575</f>
        <v>0</v>
      </c>
      <c r="I455" s="8">
        <f>Allocators!K575</f>
        <v>0</v>
      </c>
      <c r="J455" s="8">
        <f>Allocators!L575</f>
        <v>0</v>
      </c>
      <c r="K455" s="8">
        <f>Allocators!M575</f>
        <v>0</v>
      </c>
      <c r="L455" s="8">
        <f>Allocators!N575</f>
        <v>0</v>
      </c>
      <c r="M455" s="8">
        <f>Allocators!O575</f>
        <v>0</v>
      </c>
      <c r="N455" s="8">
        <f>Allocators!P575</f>
        <v>0</v>
      </c>
      <c r="O455" s="8">
        <f>Allocators!Q575</f>
        <v>0</v>
      </c>
      <c r="P455" s="8">
        <f>Allocators!R575</f>
        <v>0</v>
      </c>
      <c r="Q455" s="8">
        <f>Allocators!S575</f>
        <v>0</v>
      </c>
      <c r="R455" s="8">
        <f>Allocators!T575</f>
        <v>0</v>
      </c>
      <c r="S455" s="8">
        <f>Allocators!U575</f>
        <v>0</v>
      </c>
      <c r="T455" s="8">
        <f>Allocators!V575</f>
        <v>0</v>
      </c>
      <c r="U455" s="8">
        <f>Allocators!W575</f>
        <v>0</v>
      </c>
    </row>
    <row r="456" spans="1:21">
      <c r="A456" s="12" t="str">
        <f>CONCATENATE(Allocators!A576," ",Allocators!B576)</f>
        <v>TOTOHLINES TOTAL</v>
      </c>
      <c r="B456" s="8">
        <f>Allocators!D576</f>
        <v>0.99999999999999989</v>
      </c>
      <c r="C456" s="8">
        <f>Allocators!E576</f>
        <v>0.67990295871611761</v>
      </c>
      <c r="D456" s="8">
        <f>Allocators!F576</f>
        <v>1.295835914887397E-4</v>
      </c>
      <c r="E456" s="8">
        <f>Allocators!G576</f>
        <v>2.1027085879524556E-4</v>
      </c>
      <c r="F456" s="8">
        <f>Allocators!H576</f>
        <v>0.15213177371022976</v>
      </c>
      <c r="G456" s="8">
        <f>Allocators!I576</f>
        <v>1.5220274298684343E-3</v>
      </c>
      <c r="H456" s="8">
        <f>Allocators!J576</f>
        <v>0</v>
      </c>
      <c r="I456" s="8">
        <f>Allocators!K576</f>
        <v>8.4735937701792358E-2</v>
      </c>
      <c r="J456" s="8">
        <f>Allocators!L576</f>
        <v>1.1366079328435296E-2</v>
      </c>
      <c r="K456" s="8">
        <f>Allocators!M576</f>
        <v>0</v>
      </c>
      <c r="L456" s="8">
        <f>Allocators!N576</f>
        <v>0</v>
      </c>
      <c r="M456" s="8">
        <f>Allocators!O576</f>
        <v>3.6681465530348512E-3</v>
      </c>
      <c r="N456" s="8">
        <f>Allocators!P576</f>
        <v>3.9551902021317691E-2</v>
      </c>
      <c r="O456" s="8">
        <f>Allocators!Q576</f>
        <v>0</v>
      </c>
      <c r="P456" s="8">
        <f>Allocators!R576</f>
        <v>0</v>
      </c>
      <c r="Q456" s="8">
        <f>Allocators!S576</f>
        <v>2.3449876797180497E-2</v>
      </c>
      <c r="R456" s="8">
        <f>Allocators!T576</f>
        <v>3.4813585785457E-4</v>
      </c>
      <c r="S456" s="8">
        <f>Allocators!U576</f>
        <v>3.0075383436052225E-4</v>
      </c>
      <c r="T456" s="8">
        <f>Allocators!V576</f>
        <v>2.2218264311170089E-3</v>
      </c>
      <c r="U456" s="8">
        <f>Allocators!W576</f>
        <v>4.6072716840753875E-4</v>
      </c>
    </row>
    <row r="457" spans="1:21"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</row>
    <row r="458" spans="1:21">
      <c r="A458" s="12" t="str">
        <f>CONCATENATE(Allocators!A696," ",Allocators!B696)</f>
        <v>TOTOX234 PRODUCTION</v>
      </c>
      <c r="B458" s="8">
        <f>Allocators!D696</f>
        <v>0</v>
      </c>
      <c r="C458" s="8">
        <f>Allocators!E696</f>
        <v>0</v>
      </c>
      <c r="D458" s="8">
        <f>Allocators!F696</f>
        <v>0</v>
      </c>
      <c r="E458" s="8">
        <f>Allocators!G696</f>
        <v>0</v>
      </c>
      <c r="F458" s="8">
        <f>Allocators!H696</f>
        <v>0</v>
      </c>
      <c r="G458" s="8">
        <f>Allocators!I696</f>
        <v>0</v>
      </c>
      <c r="H458" s="8">
        <f>Allocators!J696</f>
        <v>0</v>
      </c>
      <c r="I458" s="8">
        <f>Allocators!K696</f>
        <v>0</v>
      </c>
      <c r="J458" s="8">
        <f>Allocators!L696</f>
        <v>0</v>
      </c>
      <c r="K458" s="8">
        <f>Allocators!M696</f>
        <v>0</v>
      </c>
      <c r="L458" s="8">
        <f>Allocators!N696</f>
        <v>0</v>
      </c>
      <c r="M458" s="8">
        <f>Allocators!O696</f>
        <v>0</v>
      </c>
      <c r="N458" s="8">
        <f>Allocators!P696</f>
        <v>0</v>
      </c>
      <c r="O458" s="8">
        <f>Allocators!Q696</f>
        <v>0</v>
      </c>
      <c r="P458" s="8">
        <f>Allocators!R696</f>
        <v>0</v>
      </c>
      <c r="Q458" s="8">
        <f>Allocators!S696</f>
        <v>0</v>
      </c>
      <c r="R458" s="8">
        <f>Allocators!T696</f>
        <v>0</v>
      </c>
      <c r="S458" s="8">
        <f>Allocators!U696</f>
        <v>0</v>
      </c>
      <c r="T458" s="8">
        <f>Allocators!V696</f>
        <v>0</v>
      </c>
      <c r="U458" s="8">
        <f>Allocators!W696</f>
        <v>0</v>
      </c>
    </row>
    <row r="459" spans="1:21">
      <c r="A459" s="12" t="str">
        <f>CONCATENATE(Allocators!A697," ",Allocators!B697)</f>
        <v>TOTOX234 BULKTRAN</v>
      </c>
      <c r="B459" s="8">
        <f>Allocators!D697</f>
        <v>0</v>
      </c>
      <c r="C459" s="8">
        <f>Allocators!E697</f>
        <v>0</v>
      </c>
      <c r="D459" s="8">
        <f>Allocators!F697</f>
        <v>0</v>
      </c>
      <c r="E459" s="8">
        <f>Allocators!G697</f>
        <v>0</v>
      </c>
      <c r="F459" s="8">
        <f>Allocators!H697</f>
        <v>0</v>
      </c>
      <c r="G459" s="8">
        <f>Allocators!I697</f>
        <v>0</v>
      </c>
      <c r="H459" s="8">
        <f>Allocators!J697</f>
        <v>0</v>
      </c>
      <c r="I459" s="8">
        <f>Allocators!K697</f>
        <v>0</v>
      </c>
      <c r="J459" s="8">
        <f>Allocators!L697</f>
        <v>0</v>
      </c>
      <c r="K459" s="8">
        <f>Allocators!M697</f>
        <v>0</v>
      </c>
      <c r="L459" s="8">
        <f>Allocators!N697</f>
        <v>0</v>
      </c>
      <c r="M459" s="8">
        <f>Allocators!O697</f>
        <v>0</v>
      </c>
      <c r="N459" s="8">
        <f>Allocators!P697</f>
        <v>0</v>
      </c>
      <c r="O459" s="8">
        <f>Allocators!Q697</f>
        <v>0</v>
      </c>
      <c r="P459" s="8">
        <f>Allocators!R697</f>
        <v>0</v>
      </c>
      <c r="Q459" s="8">
        <f>Allocators!S697</f>
        <v>0</v>
      </c>
      <c r="R459" s="8">
        <f>Allocators!T697</f>
        <v>0</v>
      </c>
      <c r="S459" s="8">
        <f>Allocators!U697</f>
        <v>0</v>
      </c>
      <c r="T459" s="8">
        <f>Allocators!V697</f>
        <v>0</v>
      </c>
      <c r="U459" s="8">
        <f>Allocators!W697</f>
        <v>0</v>
      </c>
    </row>
    <row r="460" spans="1:21">
      <c r="A460" s="12" t="str">
        <f>CONCATENATE(Allocators!A698," ",Allocators!B698)</f>
        <v>TOTOX234 SUBTRAN</v>
      </c>
      <c r="B460" s="8">
        <f>Allocators!D698</f>
        <v>0</v>
      </c>
      <c r="C460" s="8">
        <f>Allocators!E698</f>
        <v>0</v>
      </c>
      <c r="D460" s="8">
        <f>Allocators!F698</f>
        <v>0</v>
      </c>
      <c r="E460" s="8">
        <f>Allocators!G698</f>
        <v>0</v>
      </c>
      <c r="F460" s="8">
        <f>Allocators!H698</f>
        <v>0</v>
      </c>
      <c r="G460" s="8">
        <f>Allocators!I698</f>
        <v>0</v>
      </c>
      <c r="H460" s="8">
        <f>Allocators!J698</f>
        <v>0</v>
      </c>
      <c r="I460" s="8">
        <f>Allocators!K698</f>
        <v>0</v>
      </c>
      <c r="J460" s="8">
        <f>Allocators!L698</f>
        <v>0</v>
      </c>
      <c r="K460" s="8">
        <f>Allocators!M698</f>
        <v>0</v>
      </c>
      <c r="L460" s="8">
        <f>Allocators!N698</f>
        <v>0</v>
      </c>
      <c r="M460" s="8">
        <f>Allocators!O698</f>
        <v>0</v>
      </c>
      <c r="N460" s="8">
        <f>Allocators!P698</f>
        <v>0</v>
      </c>
      <c r="O460" s="8">
        <f>Allocators!Q698</f>
        <v>0</v>
      </c>
      <c r="P460" s="8">
        <f>Allocators!R698</f>
        <v>0</v>
      </c>
      <c r="Q460" s="8">
        <f>Allocators!S698</f>
        <v>0</v>
      </c>
      <c r="R460" s="8">
        <f>Allocators!T698</f>
        <v>0</v>
      </c>
      <c r="S460" s="8">
        <f>Allocators!U698</f>
        <v>0</v>
      </c>
      <c r="T460" s="8">
        <f>Allocators!V698</f>
        <v>0</v>
      </c>
      <c r="U460" s="8">
        <f>Allocators!W698</f>
        <v>0</v>
      </c>
    </row>
    <row r="461" spans="1:21">
      <c r="A461" s="12" t="str">
        <f>CONCATENATE(Allocators!A699," ",Allocators!B699)</f>
        <v>TOTOX234 DISTPRI</v>
      </c>
      <c r="B461" s="8">
        <f>Allocators!D699</f>
        <v>0</v>
      </c>
      <c r="C461" s="8">
        <f>Allocators!E699</f>
        <v>0</v>
      </c>
      <c r="D461" s="8">
        <f>Allocators!F699</f>
        <v>0</v>
      </c>
      <c r="E461" s="8">
        <f>Allocators!G699</f>
        <v>0</v>
      </c>
      <c r="F461" s="8">
        <f>Allocators!H699</f>
        <v>0</v>
      </c>
      <c r="G461" s="8">
        <f>Allocators!I699</f>
        <v>0</v>
      </c>
      <c r="H461" s="8">
        <f>Allocators!J699</f>
        <v>0</v>
      </c>
      <c r="I461" s="8">
        <f>Allocators!K699</f>
        <v>0</v>
      </c>
      <c r="J461" s="8">
        <f>Allocators!L699</f>
        <v>0</v>
      </c>
      <c r="K461" s="8">
        <f>Allocators!M699</f>
        <v>0</v>
      </c>
      <c r="L461" s="8">
        <f>Allocators!N699</f>
        <v>0</v>
      </c>
      <c r="M461" s="8">
        <f>Allocators!O699</f>
        <v>0</v>
      </c>
      <c r="N461" s="8">
        <f>Allocators!P699</f>
        <v>0</v>
      </c>
      <c r="O461" s="8">
        <f>Allocators!Q699</f>
        <v>0</v>
      </c>
      <c r="P461" s="8">
        <f>Allocators!R699</f>
        <v>0</v>
      </c>
      <c r="Q461" s="8">
        <f>Allocators!S699</f>
        <v>0</v>
      </c>
      <c r="R461" s="8">
        <f>Allocators!T699</f>
        <v>0</v>
      </c>
      <c r="S461" s="8">
        <f>Allocators!U699</f>
        <v>0</v>
      </c>
      <c r="T461" s="8">
        <f>Allocators!V699</f>
        <v>0</v>
      </c>
      <c r="U461" s="8">
        <f>Allocators!W699</f>
        <v>0</v>
      </c>
    </row>
    <row r="462" spans="1:21">
      <c r="A462" s="12" t="str">
        <f>CONCATENATE(Allocators!A700," ",Allocators!B700)</f>
        <v>TOTOX234 DISTSEC</v>
      </c>
      <c r="B462" s="8">
        <f>Allocators!D700</f>
        <v>0</v>
      </c>
      <c r="C462" s="8">
        <f>Allocators!E700</f>
        <v>0</v>
      </c>
      <c r="D462" s="8">
        <f>Allocators!F700</f>
        <v>0</v>
      </c>
      <c r="E462" s="8">
        <f>Allocators!G700</f>
        <v>0</v>
      </c>
      <c r="F462" s="8">
        <f>Allocators!H700</f>
        <v>0</v>
      </c>
      <c r="G462" s="8">
        <f>Allocators!I700</f>
        <v>0</v>
      </c>
      <c r="H462" s="8">
        <f>Allocators!J700</f>
        <v>0</v>
      </c>
      <c r="I462" s="8">
        <f>Allocators!K700</f>
        <v>0</v>
      </c>
      <c r="J462" s="8">
        <f>Allocators!L700</f>
        <v>0</v>
      </c>
      <c r="K462" s="8">
        <f>Allocators!M700</f>
        <v>0</v>
      </c>
      <c r="L462" s="8">
        <f>Allocators!N700</f>
        <v>0</v>
      </c>
      <c r="M462" s="8">
        <f>Allocators!O700</f>
        <v>0</v>
      </c>
      <c r="N462" s="8">
        <f>Allocators!P700</f>
        <v>0</v>
      </c>
      <c r="O462" s="8">
        <f>Allocators!Q700</f>
        <v>0</v>
      </c>
      <c r="P462" s="8">
        <f>Allocators!R700</f>
        <v>0</v>
      </c>
      <c r="Q462" s="8">
        <f>Allocators!S700</f>
        <v>0</v>
      </c>
      <c r="R462" s="8">
        <f>Allocators!T700</f>
        <v>0</v>
      </c>
      <c r="S462" s="8">
        <f>Allocators!U700</f>
        <v>0</v>
      </c>
      <c r="T462" s="8">
        <f>Allocators!V700</f>
        <v>0</v>
      </c>
      <c r="U462" s="8">
        <f>Allocators!W700</f>
        <v>0</v>
      </c>
    </row>
    <row r="463" spans="1:21">
      <c r="A463" s="12" t="str">
        <f>CONCATENATE(Allocators!A701," ",Allocators!B701)</f>
        <v>TOTOX234 ENERGY</v>
      </c>
      <c r="B463" s="8">
        <f>Allocators!D701</f>
        <v>0</v>
      </c>
      <c r="C463" s="8">
        <f>Allocators!E701</f>
        <v>0</v>
      </c>
      <c r="D463" s="8">
        <f>Allocators!F701</f>
        <v>0</v>
      </c>
      <c r="E463" s="8">
        <f>Allocators!G701</f>
        <v>0</v>
      </c>
      <c r="F463" s="8">
        <f>Allocators!H701</f>
        <v>0</v>
      </c>
      <c r="G463" s="8">
        <f>Allocators!I701</f>
        <v>0</v>
      </c>
      <c r="H463" s="8">
        <f>Allocators!J701</f>
        <v>0</v>
      </c>
      <c r="I463" s="8">
        <f>Allocators!K701</f>
        <v>0</v>
      </c>
      <c r="J463" s="8">
        <f>Allocators!L701</f>
        <v>0</v>
      </c>
      <c r="K463" s="8">
        <f>Allocators!M701</f>
        <v>0</v>
      </c>
      <c r="L463" s="8">
        <f>Allocators!N701</f>
        <v>0</v>
      </c>
      <c r="M463" s="8">
        <f>Allocators!O701</f>
        <v>0</v>
      </c>
      <c r="N463" s="8">
        <f>Allocators!P701</f>
        <v>0</v>
      </c>
      <c r="O463" s="8">
        <f>Allocators!Q701</f>
        <v>0</v>
      </c>
      <c r="P463" s="8">
        <f>Allocators!R701</f>
        <v>0</v>
      </c>
      <c r="Q463" s="8">
        <f>Allocators!S701</f>
        <v>0</v>
      </c>
      <c r="R463" s="8">
        <f>Allocators!T701</f>
        <v>0</v>
      </c>
      <c r="S463" s="8">
        <f>Allocators!U701</f>
        <v>0</v>
      </c>
      <c r="T463" s="8">
        <f>Allocators!V701</f>
        <v>0</v>
      </c>
      <c r="U463" s="8">
        <f>Allocators!W701</f>
        <v>0</v>
      </c>
    </row>
    <row r="464" spans="1:21">
      <c r="A464" s="12" t="str">
        <f>CONCATENATE(Allocators!A702," ",Allocators!B702)</f>
        <v>TOTOX234 CUSTOMER</v>
      </c>
      <c r="B464" s="8">
        <f>Allocators!D702</f>
        <v>1.0000000000000002</v>
      </c>
      <c r="C464" s="8">
        <f>Allocators!E702</f>
        <v>0.83403481331256879</v>
      </c>
      <c r="D464" s="8">
        <f>Allocators!F702</f>
        <v>1.6833468937910926E-4</v>
      </c>
      <c r="E464" s="8">
        <f>Allocators!G702</f>
        <v>3.8437242697531232E-5</v>
      </c>
      <c r="F464" s="8">
        <f>Allocators!H702</f>
        <v>0.1441628822387451</v>
      </c>
      <c r="G464" s="8">
        <f>Allocators!I702</f>
        <v>3.6533931159088407E-4</v>
      </c>
      <c r="H464" s="8">
        <f>Allocators!J702</f>
        <v>2.9129548990103274E-5</v>
      </c>
      <c r="I464" s="8">
        <f>Allocators!K702</f>
        <v>2.7619515554205545E-3</v>
      </c>
      <c r="J464" s="8">
        <f>Allocators!L702</f>
        <v>2.9166363777828434E-4</v>
      </c>
      <c r="K464" s="8">
        <f>Allocators!M702</f>
        <v>6.2510639122831776E-5</v>
      </c>
      <c r="L464" s="8">
        <f>Allocators!N702</f>
        <v>5.1433722665727592E-6</v>
      </c>
      <c r="M464" s="8">
        <f>Allocators!O702</f>
        <v>2.717001531295656E-5</v>
      </c>
      <c r="N464" s="8">
        <f>Allocators!P702</f>
        <v>2.3915934850793442E-4</v>
      </c>
      <c r="O464" s="8">
        <f>Allocators!Q702</f>
        <v>1.0330927194315161E-4</v>
      </c>
      <c r="P464" s="8">
        <f>Allocators!R702</f>
        <v>2.1641191619490205E-5</v>
      </c>
      <c r="Q464" s="8">
        <f>Allocators!S702</f>
        <v>7.4497165477097722E-4</v>
      </c>
      <c r="R464" s="8">
        <f>Allocators!T702</f>
        <v>4.9159552244708989E-6</v>
      </c>
      <c r="S464" s="8">
        <f>Allocators!U702</f>
        <v>4.0782227801571548E-5</v>
      </c>
      <c r="T464" s="8">
        <f>Allocators!V702</f>
        <v>1.6673864207326E-2</v>
      </c>
      <c r="U464" s="8">
        <f>Allocators!W702</f>
        <v>2.2398057893370017E-4</v>
      </c>
    </row>
    <row r="465" spans="1:21">
      <c r="A465" s="12" t="str">
        <f>CONCATENATE(Allocators!A703," ",Allocators!B703)</f>
        <v>TOTOX234 TOTAL</v>
      </c>
      <c r="B465" s="8">
        <f>Allocators!D703</f>
        <v>1.0000000000000002</v>
      </c>
      <c r="C465" s="8">
        <f>Allocators!E703</f>
        <v>0.83403481331256879</v>
      </c>
      <c r="D465" s="8">
        <f>Allocators!F703</f>
        <v>1.6833468937910926E-4</v>
      </c>
      <c r="E465" s="8">
        <f>Allocators!G703</f>
        <v>3.8437242697531232E-5</v>
      </c>
      <c r="F465" s="8">
        <f>Allocators!H703</f>
        <v>0.1441628822387451</v>
      </c>
      <c r="G465" s="8">
        <f>Allocators!I703</f>
        <v>3.6533931159088407E-4</v>
      </c>
      <c r="H465" s="8">
        <f>Allocators!J703</f>
        <v>2.9129548990103274E-5</v>
      </c>
      <c r="I465" s="8">
        <f>Allocators!K703</f>
        <v>2.7619515554205545E-3</v>
      </c>
      <c r="J465" s="8">
        <f>Allocators!L703</f>
        <v>2.9166363777828434E-4</v>
      </c>
      <c r="K465" s="8">
        <f>Allocators!M703</f>
        <v>6.2510639122831776E-5</v>
      </c>
      <c r="L465" s="8">
        <f>Allocators!N703</f>
        <v>5.1433722665727592E-6</v>
      </c>
      <c r="M465" s="8">
        <f>Allocators!O703</f>
        <v>2.717001531295656E-5</v>
      </c>
      <c r="N465" s="8">
        <f>Allocators!P703</f>
        <v>2.3915934850793442E-4</v>
      </c>
      <c r="O465" s="8">
        <f>Allocators!Q703</f>
        <v>1.0330927194315161E-4</v>
      </c>
      <c r="P465" s="8">
        <f>Allocators!R703</f>
        <v>2.1641191619490205E-5</v>
      </c>
      <c r="Q465" s="8">
        <f>Allocators!S703</f>
        <v>7.4497165477097722E-4</v>
      </c>
      <c r="R465" s="8">
        <f>Allocators!T703</f>
        <v>4.9159552244708989E-6</v>
      </c>
      <c r="S465" s="8">
        <f>Allocators!U703</f>
        <v>4.0782227801571548E-5</v>
      </c>
      <c r="T465" s="8">
        <f>Allocators!V703</f>
        <v>1.6673864207326E-2</v>
      </c>
      <c r="U465" s="8">
        <f>Allocators!W703</f>
        <v>2.2398057893370017E-4</v>
      </c>
    </row>
    <row r="466" spans="1:21"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</row>
    <row r="467" spans="1:21">
      <c r="A467" s="12" t="str">
        <f>CONCATENATE(Allocators!A611," ",Allocators!B611)</f>
        <v>TOTOXEXP PRODUCTION</v>
      </c>
      <c r="B467" s="8">
        <f>Allocators!D611</f>
        <v>0</v>
      </c>
      <c r="C467" s="8">
        <f>Allocators!E611</f>
        <v>0</v>
      </c>
      <c r="D467" s="8">
        <f>Allocators!F611</f>
        <v>0</v>
      </c>
      <c r="E467" s="8">
        <f>Allocators!G611</f>
        <v>0</v>
      </c>
      <c r="F467" s="8">
        <f>Allocators!H611</f>
        <v>0</v>
      </c>
      <c r="G467" s="8">
        <f>Allocators!I611</f>
        <v>0</v>
      </c>
      <c r="H467" s="8">
        <f>Allocators!J611</f>
        <v>0</v>
      </c>
      <c r="I467" s="8">
        <f>Allocators!K611</f>
        <v>0</v>
      </c>
      <c r="J467" s="8">
        <f>Allocators!L611</f>
        <v>0</v>
      </c>
      <c r="K467" s="8">
        <f>Allocators!M611</f>
        <v>0</v>
      </c>
      <c r="L467" s="8">
        <f>Allocators!N611</f>
        <v>0</v>
      </c>
      <c r="M467" s="8">
        <f>Allocators!O611</f>
        <v>0</v>
      </c>
      <c r="N467" s="8">
        <f>Allocators!P611</f>
        <v>0</v>
      </c>
      <c r="O467" s="8">
        <f>Allocators!Q611</f>
        <v>0</v>
      </c>
      <c r="P467" s="8">
        <f>Allocators!R611</f>
        <v>0</v>
      </c>
      <c r="Q467" s="8">
        <f>Allocators!S611</f>
        <v>0</v>
      </c>
      <c r="R467" s="8">
        <f>Allocators!T611</f>
        <v>0</v>
      </c>
      <c r="S467" s="8">
        <f>Allocators!U611</f>
        <v>0</v>
      </c>
      <c r="T467" s="8">
        <f>Allocators!V611</f>
        <v>0</v>
      </c>
      <c r="U467" s="8">
        <f>Allocators!W611</f>
        <v>0</v>
      </c>
    </row>
    <row r="468" spans="1:21">
      <c r="A468" s="12" t="str">
        <f>CONCATENATE(Allocators!A612," ",Allocators!B612)</f>
        <v>TOTOXEXP BULKTRAN</v>
      </c>
      <c r="B468" s="8">
        <f>Allocators!D612</f>
        <v>0</v>
      </c>
      <c r="C468" s="8">
        <f>Allocators!E612</f>
        <v>0</v>
      </c>
      <c r="D468" s="8">
        <f>Allocators!F612</f>
        <v>0</v>
      </c>
      <c r="E468" s="8">
        <f>Allocators!G612</f>
        <v>0</v>
      </c>
      <c r="F468" s="8">
        <f>Allocators!H612</f>
        <v>0</v>
      </c>
      <c r="G468" s="8">
        <f>Allocators!I612</f>
        <v>0</v>
      </c>
      <c r="H468" s="8">
        <f>Allocators!J612</f>
        <v>0</v>
      </c>
      <c r="I468" s="8">
        <f>Allocators!K612</f>
        <v>0</v>
      </c>
      <c r="J468" s="8">
        <f>Allocators!L612</f>
        <v>0</v>
      </c>
      <c r="K468" s="8">
        <f>Allocators!M612</f>
        <v>0</v>
      </c>
      <c r="L468" s="8">
        <f>Allocators!N612</f>
        <v>0</v>
      </c>
      <c r="M468" s="8">
        <f>Allocators!O612</f>
        <v>0</v>
      </c>
      <c r="N468" s="8">
        <f>Allocators!P612</f>
        <v>0</v>
      </c>
      <c r="O468" s="8">
        <f>Allocators!Q612</f>
        <v>0</v>
      </c>
      <c r="P468" s="8">
        <f>Allocators!R612</f>
        <v>0</v>
      </c>
      <c r="Q468" s="8">
        <f>Allocators!S612</f>
        <v>0</v>
      </c>
      <c r="R468" s="8">
        <f>Allocators!T612</f>
        <v>0</v>
      </c>
      <c r="S468" s="8">
        <f>Allocators!U612</f>
        <v>0</v>
      </c>
      <c r="T468" s="8">
        <f>Allocators!V612</f>
        <v>0</v>
      </c>
      <c r="U468" s="8">
        <f>Allocators!W612</f>
        <v>0</v>
      </c>
    </row>
    <row r="469" spans="1:21">
      <c r="A469" s="12" t="str">
        <f>CONCATENATE(Allocators!A613," ",Allocators!B613)</f>
        <v>TOTOXEXP SUBTRAN</v>
      </c>
      <c r="B469" s="8">
        <f>Allocators!D613</f>
        <v>0</v>
      </c>
      <c r="C469" s="8">
        <f>Allocators!E613</f>
        <v>0</v>
      </c>
      <c r="D469" s="8">
        <f>Allocators!F613</f>
        <v>0</v>
      </c>
      <c r="E469" s="8">
        <f>Allocators!G613</f>
        <v>0</v>
      </c>
      <c r="F469" s="8">
        <f>Allocators!H613</f>
        <v>0</v>
      </c>
      <c r="G469" s="8">
        <f>Allocators!I613</f>
        <v>0</v>
      </c>
      <c r="H469" s="8">
        <f>Allocators!J613</f>
        <v>0</v>
      </c>
      <c r="I469" s="8">
        <f>Allocators!K613</f>
        <v>0</v>
      </c>
      <c r="J469" s="8">
        <f>Allocators!L613</f>
        <v>0</v>
      </c>
      <c r="K469" s="8">
        <f>Allocators!M613</f>
        <v>0</v>
      </c>
      <c r="L469" s="8">
        <f>Allocators!N613</f>
        <v>0</v>
      </c>
      <c r="M469" s="8">
        <f>Allocators!O613</f>
        <v>0</v>
      </c>
      <c r="N469" s="8">
        <f>Allocators!P613</f>
        <v>0</v>
      </c>
      <c r="O469" s="8">
        <f>Allocators!Q613</f>
        <v>0</v>
      </c>
      <c r="P469" s="8">
        <f>Allocators!R613</f>
        <v>0</v>
      </c>
      <c r="Q469" s="8">
        <f>Allocators!S613</f>
        <v>0</v>
      </c>
      <c r="R469" s="8">
        <f>Allocators!T613</f>
        <v>0</v>
      </c>
      <c r="S469" s="8">
        <f>Allocators!U613</f>
        <v>0</v>
      </c>
      <c r="T469" s="8">
        <f>Allocators!V613</f>
        <v>0</v>
      </c>
      <c r="U469" s="8">
        <f>Allocators!W613</f>
        <v>0</v>
      </c>
    </row>
    <row r="470" spans="1:21">
      <c r="A470" s="12" t="str">
        <f>CONCATENATE(Allocators!A614," ",Allocators!B614)</f>
        <v>TOTOXEXP DISTPRI</v>
      </c>
      <c r="B470" s="8">
        <f>Allocators!D614</f>
        <v>0.53616056667646672</v>
      </c>
      <c r="C470" s="8">
        <f>Allocators!E614</f>
        <v>0.35102408998215529</v>
      </c>
      <c r="D470" s="8">
        <f>Allocators!F614</f>
        <v>5.7638664610392741E-5</v>
      </c>
      <c r="E470" s="8">
        <f>Allocators!G614</f>
        <v>1.0664803932053957E-4</v>
      </c>
      <c r="F470" s="8">
        <f>Allocators!H614</f>
        <v>8.2130319693072815E-2</v>
      </c>
      <c r="G470" s="8">
        <f>Allocators!I614</f>
        <v>1.1476836470330912E-3</v>
      </c>
      <c r="H470" s="8">
        <f>Allocators!J614</f>
        <v>0</v>
      </c>
      <c r="I470" s="8">
        <f>Allocators!K614</f>
        <v>4.7629074027447448E-2</v>
      </c>
      <c r="J470" s="8">
        <f>Allocators!L614</f>
        <v>8.570583630844052E-3</v>
      </c>
      <c r="K470" s="8">
        <f>Allocators!M614</f>
        <v>0</v>
      </c>
      <c r="L470" s="8">
        <f>Allocators!N614</f>
        <v>0</v>
      </c>
      <c r="M470" s="8">
        <f>Allocators!O614</f>
        <v>2.1568106791908358E-3</v>
      </c>
      <c r="N470" s="8">
        <f>Allocators!P614</f>
        <v>2.9824082186774535E-2</v>
      </c>
      <c r="O470" s="8">
        <f>Allocators!Q614</f>
        <v>0</v>
      </c>
      <c r="P470" s="8">
        <f>Allocators!R614</f>
        <v>0</v>
      </c>
      <c r="Q470" s="8">
        <f>Allocators!S614</f>
        <v>1.3078772213306273E-2</v>
      </c>
      <c r="R470" s="8">
        <f>Allocators!T614</f>
        <v>2.6251158367104091E-4</v>
      </c>
      <c r="S470" s="8">
        <f>Allocators!U614</f>
        <v>1.7235232904042381E-4</v>
      </c>
      <c r="T470" s="8">
        <f>Allocators!V614</f>
        <v>0</v>
      </c>
      <c r="U470" s="8">
        <f>Allocators!W614</f>
        <v>0</v>
      </c>
    </row>
    <row r="471" spans="1:21">
      <c r="A471" s="12" t="str">
        <f>CONCATENATE(Allocators!A615," ",Allocators!B615)</f>
        <v>TOTOXEXP DISTSEC</v>
      </c>
      <c r="B471" s="8">
        <f>Allocators!D615</f>
        <v>0.21216645774214998</v>
      </c>
      <c r="C471" s="8">
        <f>Allocators!E615</f>
        <v>0.15741078563106373</v>
      </c>
      <c r="D471" s="8">
        <f>Allocators!F615</f>
        <v>3.902132242168884E-5</v>
      </c>
      <c r="E471" s="8">
        <f>Allocators!G615</f>
        <v>5.0543366443841065E-5</v>
      </c>
      <c r="F471" s="8">
        <f>Allocators!H615</f>
        <v>3.1728790319188259E-2</v>
      </c>
      <c r="G471" s="8">
        <f>Allocators!I615</f>
        <v>0</v>
      </c>
      <c r="H471" s="8">
        <f>Allocators!J615</f>
        <v>0</v>
      </c>
      <c r="I471" s="8">
        <f>Allocators!K615</f>
        <v>1.5838816221864959E-2</v>
      </c>
      <c r="J471" s="8">
        <f>Allocators!L615</f>
        <v>0</v>
      </c>
      <c r="K471" s="8">
        <f>Allocators!M615</f>
        <v>0</v>
      </c>
      <c r="L471" s="8">
        <f>Allocators!N615</f>
        <v>0</v>
      </c>
      <c r="M471" s="8">
        <f>Allocators!O615</f>
        <v>5.9315482626039607E-4</v>
      </c>
      <c r="N471" s="8">
        <f>Allocators!P615</f>
        <v>0</v>
      </c>
      <c r="O471" s="8">
        <f>Allocators!Q615</f>
        <v>0</v>
      </c>
      <c r="P471" s="8">
        <f>Allocators!R615</f>
        <v>0</v>
      </c>
      <c r="Q471" s="8">
        <f>Allocators!S615</f>
        <v>4.4826896336317276E-3</v>
      </c>
      <c r="R471" s="8">
        <f>Allocators!T615</f>
        <v>0</v>
      </c>
      <c r="S471" s="8">
        <f>Allocators!U615</f>
        <v>5.3001402501900194E-5</v>
      </c>
      <c r="T471" s="8">
        <f>Allocators!V615</f>
        <v>1.6313678062831252E-3</v>
      </c>
      <c r="U471" s="8">
        <f>Allocators!W615</f>
        <v>3.382872124903891E-4</v>
      </c>
    </row>
    <row r="472" spans="1:21">
      <c r="A472" s="12" t="str">
        <f>CONCATENATE(Allocators!A616," ",Allocators!B616)</f>
        <v>TOTOXEXP ENERGY</v>
      </c>
      <c r="B472" s="8">
        <f>Allocators!D616</f>
        <v>0</v>
      </c>
      <c r="C472" s="8">
        <f>Allocators!E616</f>
        <v>0</v>
      </c>
      <c r="D472" s="8">
        <f>Allocators!F616</f>
        <v>0</v>
      </c>
      <c r="E472" s="8">
        <f>Allocators!G616</f>
        <v>0</v>
      </c>
      <c r="F472" s="8">
        <f>Allocators!H616</f>
        <v>0</v>
      </c>
      <c r="G472" s="8">
        <f>Allocators!I616</f>
        <v>0</v>
      </c>
      <c r="H472" s="8">
        <f>Allocators!J616</f>
        <v>0</v>
      </c>
      <c r="I472" s="8">
        <f>Allocators!K616</f>
        <v>0</v>
      </c>
      <c r="J472" s="8">
        <f>Allocators!L616</f>
        <v>0</v>
      </c>
      <c r="K472" s="8">
        <f>Allocators!M616</f>
        <v>0</v>
      </c>
      <c r="L472" s="8">
        <f>Allocators!N616</f>
        <v>0</v>
      </c>
      <c r="M472" s="8">
        <f>Allocators!O616</f>
        <v>0</v>
      </c>
      <c r="N472" s="8">
        <f>Allocators!P616</f>
        <v>0</v>
      </c>
      <c r="O472" s="8">
        <f>Allocators!Q616</f>
        <v>0</v>
      </c>
      <c r="P472" s="8">
        <f>Allocators!R616</f>
        <v>0</v>
      </c>
      <c r="Q472" s="8">
        <f>Allocators!S616</f>
        <v>0</v>
      </c>
      <c r="R472" s="8">
        <f>Allocators!T616</f>
        <v>0</v>
      </c>
      <c r="S472" s="8">
        <f>Allocators!U616</f>
        <v>0</v>
      </c>
      <c r="T472" s="8">
        <f>Allocators!V616</f>
        <v>0</v>
      </c>
      <c r="U472" s="8">
        <f>Allocators!W616</f>
        <v>0</v>
      </c>
    </row>
    <row r="473" spans="1:21">
      <c r="A473" s="12" t="str">
        <f>CONCATENATE(Allocators!A617," ",Allocators!B617)</f>
        <v>TOTOXEXP CUSTOMER</v>
      </c>
      <c r="B473" s="8">
        <f>Allocators!D617</f>
        <v>0.25167297558138324</v>
      </c>
      <c r="C473" s="8">
        <f>Allocators!E617</f>
        <v>0.11294306345178159</v>
      </c>
      <c r="D473" s="8">
        <f>Allocators!F617</f>
        <v>2.2764247079716242E-5</v>
      </c>
      <c r="E473" s="8">
        <f>Allocators!G617</f>
        <v>2.5580704442750638E-5</v>
      </c>
      <c r="F473" s="8">
        <f>Allocators!H617</f>
        <v>6.3646802996758026E-2</v>
      </c>
      <c r="G473" s="8">
        <f>Allocators!I617</f>
        <v>7.8258677394594141E-3</v>
      </c>
      <c r="H473" s="8">
        <f>Allocators!J617</f>
        <v>1.3172680497963469E-3</v>
      </c>
      <c r="I473" s="8">
        <f>Allocators!K617</f>
        <v>8.4979134545772137E-3</v>
      </c>
      <c r="J473" s="8">
        <f>Allocators!L617</f>
        <v>2.7551562499601901E-3</v>
      </c>
      <c r="K473" s="8">
        <f>Allocators!M617</f>
        <v>3.2396847973608263E-3</v>
      </c>
      <c r="L473" s="8">
        <f>Allocators!N617</f>
        <v>4.049550202743945E-4</v>
      </c>
      <c r="M473" s="8">
        <f>Allocators!O617</f>
        <v>5.3470506628133856E-5</v>
      </c>
      <c r="N473" s="8">
        <f>Allocators!P617</f>
        <v>1.9539069768585754E-3</v>
      </c>
      <c r="O473" s="8">
        <f>Allocators!Q617</f>
        <v>5.4457481038337778E-3</v>
      </c>
      <c r="P473" s="8">
        <f>Allocators!R617</f>
        <v>1.6198151216347259E-3</v>
      </c>
      <c r="Q473" s="8">
        <f>Allocators!S617</f>
        <v>1.6361211270929715E-3</v>
      </c>
      <c r="R473" s="8">
        <f>Allocators!T617</f>
        <v>3.6018383477407164E-5</v>
      </c>
      <c r="S473" s="8">
        <f>Allocators!U617</f>
        <v>1.6981459198827896E-4</v>
      </c>
      <c r="T473" s="8">
        <f>Allocators!V617</f>
        <v>2.7137140657519238E-2</v>
      </c>
      <c r="U473" s="8">
        <f>Allocators!W617</f>
        <v>1.2941883400859649E-2</v>
      </c>
    </row>
    <row r="474" spans="1:21">
      <c r="A474" s="12" t="str">
        <f>CONCATENATE(Allocators!A618," ",Allocators!B618)</f>
        <v>TOTOXEXP TOTAL</v>
      </c>
      <c r="B474" s="8">
        <f>Allocators!D618</f>
        <v>0.99999999999999989</v>
      </c>
      <c r="C474" s="8">
        <f>Allocators!E618</f>
        <v>0.62137793906500061</v>
      </c>
      <c r="D474" s="8">
        <f>Allocators!F618</f>
        <v>1.1942423411179782E-4</v>
      </c>
      <c r="E474" s="8">
        <f>Allocators!G618</f>
        <v>1.8277211020713128E-4</v>
      </c>
      <c r="F474" s="8">
        <f>Allocators!H618</f>
        <v>0.17750591300901908</v>
      </c>
      <c r="G474" s="8">
        <f>Allocators!I618</f>
        <v>8.9735513864925044E-3</v>
      </c>
      <c r="H474" s="8">
        <f>Allocators!J618</f>
        <v>1.3172680497963469E-3</v>
      </c>
      <c r="I474" s="8">
        <f>Allocators!K618</f>
        <v>7.1965803703889622E-2</v>
      </c>
      <c r="J474" s="8">
        <f>Allocators!L618</f>
        <v>1.1325739880804242E-2</v>
      </c>
      <c r="K474" s="8">
        <f>Allocators!M618</f>
        <v>3.2396847973608263E-3</v>
      </c>
      <c r="L474" s="8">
        <f>Allocators!N618</f>
        <v>4.049550202743945E-4</v>
      </c>
      <c r="M474" s="8">
        <f>Allocators!O618</f>
        <v>2.803436012079366E-3</v>
      </c>
      <c r="N474" s="8">
        <f>Allocators!P618</f>
        <v>3.1777989163633114E-2</v>
      </c>
      <c r="O474" s="8">
        <f>Allocators!Q618</f>
        <v>5.4457481038337778E-3</v>
      </c>
      <c r="P474" s="8">
        <f>Allocators!R618</f>
        <v>1.6198151216347259E-3</v>
      </c>
      <c r="Q474" s="8">
        <f>Allocators!S618</f>
        <v>1.9197582974030972E-2</v>
      </c>
      <c r="R474" s="8">
        <f>Allocators!T618</f>
        <v>2.9852996714844809E-4</v>
      </c>
      <c r="S474" s="8">
        <f>Allocators!U618</f>
        <v>3.9516832353060296E-4</v>
      </c>
      <c r="T474" s="8">
        <f>Allocators!V618</f>
        <v>2.8768508463802363E-2</v>
      </c>
      <c r="U474" s="8">
        <f>Allocators!W618</f>
        <v>1.3280170613350038E-2</v>
      </c>
    </row>
    <row r="475" spans="1:21"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</row>
    <row r="476" spans="1:21">
      <c r="A476" s="12" t="str">
        <f>CONCATENATE(Allocators!A594," ",Allocators!B594)</f>
        <v>TOTUGLINES PRODUCTION</v>
      </c>
      <c r="B476" s="8">
        <f>Allocators!D594</f>
        <v>0</v>
      </c>
      <c r="C476" s="8">
        <f>Allocators!E594</f>
        <v>0</v>
      </c>
      <c r="D476" s="8">
        <f>Allocators!F594</f>
        <v>0</v>
      </c>
      <c r="E476" s="8">
        <f>Allocators!G594</f>
        <v>0</v>
      </c>
      <c r="F476" s="8">
        <f>Allocators!H594</f>
        <v>0</v>
      </c>
      <c r="G476" s="8">
        <f>Allocators!I594</f>
        <v>0</v>
      </c>
      <c r="H476" s="8">
        <f>Allocators!J594</f>
        <v>0</v>
      </c>
      <c r="I476" s="8">
        <f>Allocators!K594</f>
        <v>0</v>
      </c>
      <c r="J476" s="8">
        <f>Allocators!L594</f>
        <v>0</v>
      </c>
      <c r="K476" s="8">
        <f>Allocators!M594</f>
        <v>0</v>
      </c>
      <c r="L476" s="8">
        <f>Allocators!N594</f>
        <v>0</v>
      </c>
      <c r="M476" s="8">
        <f>Allocators!O594</f>
        <v>0</v>
      </c>
      <c r="N476" s="8">
        <f>Allocators!P594</f>
        <v>0</v>
      </c>
      <c r="O476" s="8">
        <f>Allocators!Q594</f>
        <v>0</v>
      </c>
      <c r="P476" s="8">
        <f>Allocators!R594</f>
        <v>0</v>
      </c>
      <c r="Q476" s="8">
        <f>Allocators!S594</f>
        <v>0</v>
      </c>
      <c r="R476" s="8">
        <f>Allocators!T594</f>
        <v>0</v>
      </c>
      <c r="S476" s="8">
        <f>Allocators!U594</f>
        <v>0</v>
      </c>
      <c r="T476" s="8">
        <f>Allocators!V594</f>
        <v>0</v>
      </c>
      <c r="U476" s="8">
        <f>Allocators!W594</f>
        <v>0</v>
      </c>
    </row>
    <row r="477" spans="1:21">
      <c r="A477" s="12" t="str">
        <f>CONCATENATE(Allocators!A595," ",Allocators!B595)</f>
        <v>TOTUGLINES BULKTRAN</v>
      </c>
      <c r="B477" s="8">
        <f>Allocators!D595</f>
        <v>0</v>
      </c>
      <c r="C477" s="8">
        <f>Allocators!E595</f>
        <v>0</v>
      </c>
      <c r="D477" s="8">
        <f>Allocators!F595</f>
        <v>0</v>
      </c>
      <c r="E477" s="8">
        <f>Allocators!G595</f>
        <v>0</v>
      </c>
      <c r="F477" s="8">
        <f>Allocators!H595</f>
        <v>0</v>
      </c>
      <c r="G477" s="8">
        <f>Allocators!I595</f>
        <v>0</v>
      </c>
      <c r="H477" s="8">
        <f>Allocators!J595</f>
        <v>0</v>
      </c>
      <c r="I477" s="8">
        <f>Allocators!K595</f>
        <v>0</v>
      </c>
      <c r="J477" s="8">
        <f>Allocators!L595</f>
        <v>0</v>
      </c>
      <c r="K477" s="8">
        <f>Allocators!M595</f>
        <v>0</v>
      </c>
      <c r="L477" s="8">
        <f>Allocators!N595</f>
        <v>0</v>
      </c>
      <c r="M477" s="8">
        <f>Allocators!O595</f>
        <v>0</v>
      </c>
      <c r="N477" s="8">
        <f>Allocators!P595</f>
        <v>0</v>
      </c>
      <c r="O477" s="8">
        <f>Allocators!Q595</f>
        <v>0</v>
      </c>
      <c r="P477" s="8">
        <f>Allocators!R595</f>
        <v>0</v>
      </c>
      <c r="Q477" s="8">
        <f>Allocators!S595</f>
        <v>0</v>
      </c>
      <c r="R477" s="8">
        <f>Allocators!T595</f>
        <v>0</v>
      </c>
      <c r="S477" s="8">
        <f>Allocators!U595</f>
        <v>0</v>
      </c>
      <c r="T477" s="8">
        <f>Allocators!V595</f>
        <v>0</v>
      </c>
      <c r="U477" s="8">
        <f>Allocators!W595</f>
        <v>0</v>
      </c>
    </row>
    <row r="478" spans="1:21">
      <c r="A478" s="12" t="str">
        <f>CONCATENATE(Allocators!A596," ",Allocators!B596)</f>
        <v>TOTUGLINES SUBTRAN</v>
      </c>
      <c r="B478" s="8">
        <f>Allocators!D596</f>
        <v>0</v>
      </c>
      <c r="C478" s="8">
        <f>Allocators!E596</f>
        <v>0</v>
      </c>
      <c r="D478" s="8">
        <f>Allocators!F596</f>
        <v>0</v>
      </c>
      <c r="E478" s="8">
        <f>Allocators!G596</f>
        <v>0</v>
      </c>
      <c r="F478" s="8">
        <f>Allocators!H596</f>
        <v>0</v>
      </c>
      <c r="G478" s="8">
        <f>Allocators!I596</f>
        <v>0</v>
      </c>
      <c r="H478" s="8">
        <f>Allocators!J596</f>
        <v>0</v>
      </c>
      <c r="I478" s="8">
        <f>Allocators!K596</f>
        <v>0</v>
      </c>
      <c r="J478" s="8">
        <f>Allocators!L596</f>
        <v>0</v>
      </c>
      <c r="K478" s="8">
        <f>Allocators!M596</f>
        <v>0</v>
      </c>
      <c r="L478" s="8">
        <f>Allocators!N596</f>
        <v>0</v>
      </c>
      <c r="M478" s="8">
        <f>Allocators!O596</f>
        <v>0</v>
      </c>
      <c r="N478" s="8">
        <f>Allocators!P596</f>
        <v>0</v>
      </c>
      <c r="O478" s="8">
        <f>Allocators!Q596</f>
        <v>0</v>
      </c>
      <c r="P478" s="8">
        <f>Allocators!R596</f>
        <v>0</v>
      </c>
      <c r="Q478" s="8">
        <f>Allocators!S596</f>
        <v>0</v>
      </c>
      <c r="R478" s="8">
        <f>Allocators!T596</f>
        <v>0</v>
      </c>
      <c r="S478" s="8">
        <f>Allocators!U596</f>
        <v>0</v>
      </c>
      <c r="T478" s="8">
        <f>Allocators!V596</f>
        <v>0</v>
      </c>
      <c r="U478" s="8">
        <f>Allocators!W596</f>
        <v>0</v>
      </c>
    </row>
    <row r="479" spans="1:21">
      <c r="A479" s="12" t="str">
        <f>CONCATENATE(Allocators!A597," ",Allocators!B597)</f>
        <v>TOTUGLINES DISTPRI</v>
      </c>
      <c r="B479" s="8">
        <f>Allocators!D597</f>
        <v>0.8179737911342897</v>
      </c>
      <c r="C479" s="8">
        <f>Allocators!E597</f>
        <v>0.53552708555575002</v>
      </c>
      <c r="D479" s="8">
        <f>Allocators!F597</f>
        <v>8.7934324039407491E-5</v>
      </c>
      <c r="E479" s="8">
        <f>Allocators!G597</f>
        <v>1.627036870331805E-4</v>
      </c>
      <c r="F479" s="8">
        <f>Allocators!H597</f>
        <v>0.12529912332577867</v>
      </c>
      <c r="G479" s="8">
        <f>Allocators!I597</f>
        <v>1.750921649471038E-3</v>
      </c>
      <c r="H479" s="8">
        <f>Allocators!J597</f>
        <v>0</v>
      </c>
      <c r="I479" s="8">
        <f>Allocators!K597</f>
        <v>7.2663557657637282E-2</v>
      </c>
      <c r="J479" s="8">
        <f>Allocators!L597</f>
        <v>1.3075397969327577E-2</v>
      </c>
      <c r="K479" s="8">
        <f>Allocators!M597</f>
        <v>0</v>
      </c>
      <c r="L479" s="8">
        <f>Allocators!N597</f>
        <v>0</v>
      </c>
      <c r="M479" s="8">
        <f>Allocators!O597</f>
        <v>3.2904594587263333E-3</v>
      </c>
      <c r="N479" s="8">
        <f>Allocators!P597</f>
        <v>4.5500021989004963E-2</v>
      </c>
      <c r="O479" s="8">
        <f>Allocators!Q597</f>
        <v>0</v>
      </c>
      <c r="P479" s="8">
        <f>Allocators!R597</f>
        <v>0</v>
      </c>
      <c r="Q479" s="8">
        <f>Allocators!S597</f>
        <v>1.9953151267753422E-2</v>
      </c>
      <c r="R479" s="8">
        <f>Allocators!T597</f>
        <v>4.004912122558984E-4</v>
      </c>
      <c r="S479" s="8">
        <f>Allocators!U597</f>
        <v>2.6294303751191536E-4</v>
      </c>
      <c r="T479" s="8">
        <f>Allocators!V597</f>
        <v>0</v>
      </c>
      <c r="U479" s="8">
        <f>Allocators!W597</f>
        <v>0</v>
      </c>
    </row>
    <row r="480" spans="1:21">
      <c r="A480" s="12" t="str">
        <f>CONCATENATE(Allocators!A598," ",Allocators!B598)</f>
        <v>TOTUGLINES DISTSEC</v>
      </c>
      <c r="B480" s="8">
        <f>Allocators!D598</f>
        <v>0.18202620886571039</v>
      </c>
      <c r="C480" s="8">
        <f>Allocators!E598</f>
        <v>0.13504909705292803</v>
      </c>
      <c r="D480" s="8">
        <f>Allocators!F598</f>
        <v>3.3477975081145274E-5</v>
      </c>
      <c r="E480" s="8">
        <f>Allocators!G598</f>
        <v>4.3363203943688161E-5</v>
      </c>
      <c r="F480" s="8">
        <f>Allocators!H598</f>
        <v>2.7221416029464623E-2</v>
      </c>
      <c r="G480" s="8">
        <f>Allocators!I598</f>
        <v>0</v>
      </c>
      <c r="H480" s="8">
        <f>Allocators!J598</f>
        <v>0</v>
      </c>
      <c r="I480" s="8">
        <f>Allocators!K598</f>
        <v>1.3588762806657466E-2</v>
      </c>
      <c r="J480" s="8">
        <f>Allocators!L598</f>
        <v>0</v>
      </c>
      <c r="K480" s="8">
        <f>Allocators!M598</f>
        <v>0</v>
      </c>
      <c r="L480" s="8">
        <f>Allocators!N598</f>
        <v>0</v>
      </c>
      <c r="M480" s="8">
        <f>Allocators!O598</f>
        <v>5.0889158184370812E-4</v>
      </c>
      <c r="N480" s="8">
        <f>Allocators!P598</f>
        <v>0</v>
      </c>
      <c r="O480" s="8">
        <f>Allocators!Q598</f>
        <v>0</v>
      </c>
      <c r="P480" s="8">
        <f>Allocators!R598</f>
        <v>0</v>
      </c>
      <c r="Q480" s="8">
        <f>Allocators!S598</f>
        <v>3.8458812397351881E-3</v>
      </c>
      <c r="R480" s="8">
        <f>Allocators!T598</f>
        <v>0</v>
      </c>
      <c r="S480" s="8">
        <f>Allocators!U598</f>
        <v>4.5472052767697317E-5</v>
      </c>
      <c r="T480" s="8">
        <f>Allocators!V598</f>
        <v>1.3996166038845732E-3</v>
      </c>
      <c r="U480" s="8">
        <f>Allocators!W598</f>
        <v>2.9023031940425943E-4</v>
      </c>
    </row>
    <row r="481" spans="1:21">
      <c r="A481" s="12" t="str">
        <f>CONCATENATE(Allocators!A599," ",Allocators!B599)</f>
        <v>TOTUGLINES ENERGY</v>
      </c>
      <c r="B481" s="8">
        <f>Allocators!D599</f>
        <v>0</v>
      </c>
      <c r="C481" s="8">
        <f>Allocators!E599</f>
        <v>0</v>
      </c>
      <c r="D481" s="8">
        <f>Allocators!F599</f>
        <v>0</v>
      </c>
      <c r="E481" s="8">
        <f>Allocators!G599</f>
        <v>0</v>
      </c>
      <c r="F481" s="8">
        <f>Allocators!H599</f>
        <v>0</v>
      </c>
      <c r="G481" s="8">
        <f>Allocators!I599</f>
        <v>0</v>
      </c>
      <c r="H481" s="8">
        <f>Allocators!J599</f>
        <v>0</v>
      </c>
      <c r="I481" s="8">
        <f>Allocators!K599</f>
        <v>0</v>
      </c>
      <c r="J481" s="8">
        <f>Allocators!L599</f>
        <v>0</v>
      </c>
      <c r="K481" s="8">
        <f>Allocators!M599</f>
        <v>0</v>
      </c>
      <c r="L481" s="8">
        <f>Allocators!N599</f>
        <v>0</v>
      </c>
      <c r="M481" s="8">
        <f>Allocators!O599</f>
        <v>0</v>
      </c>
      <c r="N481" s="8">
        <f>Allocators!P599</f>
        <v>0</v>
      </c>
      <c r="O481" s="8">
        <f>Allocators!Q599</f>
        <v>0</v>
      </c>
      <c r="P481" s="8">
        <f>Allocators!R599</f>
        <v>0</v>
      </c>
      <c r="Q481" s="8">
        <f>Allocators!S599</f>
        <v>0</v>
      </c>
      <c r="R481" s="8">
        <f>Allocators!T599</f>
        <v>0</v>
      </c>
      <c r="S481" s="8">
        <f>Allocators!U599</f>
        <v>0</v>
      </c>
      <c r="T481" s="8">
        <f>Allocators!V599</f>
        <v>0</v>
      </c>
      <c r="U481" s="8">
        <f>Allocators!W599</f>
        <v>0</v>
      </c>
    </row>
    <row r="482" spans="1:21">
      <c r="A482" s="12" t="str">
        <f>CONCATENATE(Allocators!A600," ",Allocators!B600)</f>
        <v>TOTUGLINES CUSTOMER</v>
      </c>
      <c r="B482" s="8">
        <f>Allocators!D600</f>
        <v>0</v>
      </c>
      <c r="C482" s="8">
        <f>Allocators!E600</f>
        <v>0</v>
      </c>
      <c r="D482" s="8">
        <f>Allocators!F600</f>
        <v>0</v>
      </c>
      <c r="E482" s="8">
        <f>Allocators!G600</f>
        <v>0</v>
      </c>
      <c r="F482" s="8">
        <f>Allocators!H600</f>
        <v>0</v>
      </c>
      <c r="G482" s="8">
        <f>Allocators!I600</f>
        <v>0</v>
      </c>
      <c r="H482" s="8">
        <f>Allocators!J600</f>
        <v>0</v>
      </c>
      <c r="I482" s="8">
        <f>Allocators!K600</f>
        <v>0</v>
      </c>
      <c r="J482" s="8">
        <f>Allocators!L600</f>
        <v>0</v>
      </c>
      <c r="K482" s="8">
        <f>Allocators!M600</f>
        <v>0</v>
      </c>
      <c r="L482" s="8">
        <f>Allocators!N600</f>
        <v>0</v>
      </c>
      <c r="M482" s="8">
        <f>Allocators!O600</f>
        <v>0</v>
      </c>
      <c r="N482" s="8">
        <f>Allocators!P600</f>
        <v>0</v>
      </c>
      <c r="O482" s="8">
        <f>Allocators!Q600</f>
        <v>0</v>
      </c>
      <c r="P482" s="8">
        <f>Allocators!R600</f>
        <v>0</v>
      </c>
      <c r="Q482" s="8">
        <f>Allocators!S600</f>
        <v>0</v>
      </c>
      <c r="R482" s="8">
        <f>Allocators!T600</f>
        <v>0</v>
      </c>
      <c r="S482" s="8">
        <f>Allocators!U600</f>
        <v>0</v>
      </c>
      <c r="T482" s="8">
        <f>Allocators!V600</f>
        <v>0</v>
      </c>
      <c r="U482" s="8">
        <f>Allocators!W600</f>
        <v>0</v>
      </c>
    </row>
    <row r="483" spans="1:21">
      <c r="A483" s="12" t="str">
        <f>CONCATENATE(Allocators!A601," ",Allocators!B601)</f>
        <v>TOTUGLINES TOTAL</v>
      </c>
      <c r="B483" s="8">
        <f>Allocators!D601</f>
        <v>0.99999999999999989</v>
      </c>
      <c r="C483" s="8">
        <f>Allocators!E601</f>
        <v>0.67057618260867802</v>
      </c>
      <c r="D483" s="8">
        <f>Allocators!F601</f>
        <v>1.2141229912055276E-4</v>
      </c>
      <c r="E483" s="8">
        <f>Allocators!G601</f>
        <v>2.0606689097686865E-4</v>
      </c>
      <c r="F483" s="8">
        <f>Allocators!H601</f>
        <v>0.15252053935524329</v>
      </c>
      <c r="G483" s="8">
        <f>Allocators!I601</f>
        <v>1.750921649471038E-3</v>
      </c>
      <c r="H483" s="8">
        <f>Allocators!J601</f>
        <v>0</v>
      </c>
      <c r="I483" s="8">
        <f>Allocators!K601</f>
        <v>8.6252320464294749E-2</v>
      </c>
      <c r="J483" s="8">
        <f>Allocators!L601</f>
        <v>1.3075397969327577E-2</v>
      </c>
      <c r="K483" s="8">
        <f>Allocators!M601</f>
        <v>0</v>
      </c>
      <c r="L483" s="8">
        <f>Allocators!N601</f>
        <v>0</v>
      </c>
      <c r="M483" s="8">
        <f>Allocators!O601</f>
        <v>3.7993510405700415E-3</v>
      </c>
      <c r="N483" s="8">
        <f>Allocators!P601</f>
        <v>4.5500021989004963E-2</v>
      </c>
      <c r="O483" s="8">
        <f>Allocators!Q601</f>
        <v>0</v>
      </c>
      <c r="P483" s="8">
        <f>Allocators!R601</f>
        <v>0</v>
      </c>
      <c r="Q483" s="8">
        <f>Allocators!S601</f>
        <v>2.3799032507488611E-2</v>
      </c>
      <c r="R483" s="8">
        <f>Allocators!T601</f>
        <v>4.004912122558984E-4</v>
      </c>
      <c r="S483" s="8">
        <f>Allocators!U601</f>
        <v>3.084150902796127E-4</v>
      </c>
      <c r="T483" s="8">
        <f>Allocators!V601</f>
        <v>1.3996166038845732E-3</v>
      </c>
      <c r="U483" s="8">
        <f>Allocators!W601</f>
        <v>2.9023031940425943E-4</v>
      </c>
    </row>
    <row r="484" spans="1:21"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</row>
    <row r="485" spans="1:21" s="43" customFormat="1">
      <c r="A485" s="52" t="str">
        <f>CONCATENATE(Allocators!A282," ",Allocators!B282)</f>
        <v>TRAN_LSE PRODUCTION</v>
      </c>
      <c r="B485" s="8">
        <f>Allocators!D282</f>
        <v>1</v>
      </c>
      <c r="C485" s="8">
        <f>Allocators!E282</f>
        <v>0.5142709287397772</v>
      </c>
      <c r="D485" s="8">
        <f>Allocators!F282</f>
        <v>1.1505122258463923E-4</v>
      </c>
      <c r="E485" s="8">
        <f>Allocators!G282</f>
        <v>2.0144648723153952E-4</v>
      </c>
      <c r="F485" s="8">
        <f>Allocators!H282</f>
        <v>0.11985982609438253</v>
      </c>
      <c r="G485" s="8">
        <f>Allocators!I282</f>
        <v>1.6678479546285577E-3</v>
      </c>
      <c r="H485" s="8">
        <f>Allocators!J282</f>
        <v>2.3228736783697604E-4</v>
      </c>
      <c r="I485" s="8">
        <f>Allocators!K282</f>
        <v>7.1291750614013577E-2</v>
      </c>
      <c r="J485" s="8">
        <f>Allocators!L282</f>
        <v>1.279394475186746E-2</v>
      </c>
      <c r="K485" s="8">
        <f>Allocators!M282</f>
        <v>2.5944814358387371E-3</v>
      </c>
      <c r="L485" s="8">
        <f>Allocators!N282</f>
        <v>9.8524259244470191E-5</v>
      </c>
      <c r="M485" s="8">
        <f>Allocators!O282</f>
        <v>3.3812137495951079E-3</v>
      </c>
      <c r="N485" s="8">
        <f>Allocators!P282</f>
        <v>4.564833810009377E-2</v>
      </c>
      <c r="O485" s="8">
        <f>Allocators!Q282</f>
        <v>0.17458656862799518</v>
      </c>
      <c r="P485" s="8">
        <f>Allocators!R282</f>
        <v>3.1627976143295378E-2</v>
      </c>
      <c r="Q485" s="8">
        <f>Allocators!S282</f>
        <v>1.9595904199749329E-2</v>
      </c>
      <c r="R485" s="8">
        <f>Allocators!T282</f>
        <v>3.9138046827144884E-4</v>
      </c>
      <c r="S485" s="8">
        <f>Allocators!U282</f>
        <v>2.58501678717917E-4</v>
      </c>
      <c r="T485" s="8">
        <f>Allocators!V282</f>
        <v>1.1484116380775346E-3</v>
      </c>
      <c r="U485" s="8">
        <f>Allocators!W282</f>
        <v>2.3561646679869829E-4</v>
      </c>
    </row>
    <row r="486" spans="1:21" s="43" customFormat="1">
      <c r="A486" s="52" t="str">
        <f>CONCATENATE(Allocators!A283," ",Allocators!B283)</f>
        <v>TRAN_LSE BULKTRAN</v>
      </c>
      <c r="B486" s="8">
        <f>Allocators!D283</f>
        <v>0</v>
      </c>
      <c r="C486" s="8">
        <f>Allocators!E283</f>
        <v>0</v>
      </c>
      <c r="D486" s="8">
        <f>Allocators!F283</f>
        <v>0</v>
      </c>
      <c r="E486" s="8">
        <f>Allocators!G283</f>
        <v>0</v>
      </c>
      <c r="F486" s="8">
        <f>Allocators!H283</f>
        <v>0</v>
      </c>
      <c r="G486" s="8">
        <f>Allocators!I283</f>
        <v>0</v>
      </c>
      <c r="H486" s="8">
        <f>Allocators!J283</f>
        <v>0</v>
      </c>
      <c r="I486" s="8">
        <f>Allocators!K283</f>
        <v>0</v>
      </c>
      <c r="J486" s="8">
        <f>Allocators!L283</f>
        <v>0</v>
      </c>
      <c r="K486" s="8">
        <f>Allocators!M283</f>
        <v>0</v>
      </c>
      <c r="L486" s="8">
        <f>Allocators!N283</f>
        <v>0</v>
      </c>
      <c r="M486" s="8">
        <f>Allocators!O283</f>
        <v>0</v>
      </c>
      <c r="N486" s="8">
        <f>Allocators!P283</f>
        <v>0</v>
      </c>
      <c r="O486" s="8">
        <f>Allocators!Q283</f>
        <v>0</v>
      </c>
      <c r="P486" s="8">
        <f>Allocators!R283</f>
        <v>0</v>
      </c>
      <c r="Q486" s="8">
        <f>Allocators!S283</f>
        <v>0</v>
      </c>
      <c r="R486" s="8">
        <f>Allocators!T283</f>
        <v>0</v>
      </c>
      <c r="S486" s="8">
        <f>Allocators!U283</f>
        <v>0</v>
      </c>
      <c r="T486" s="8">
        <f>Allocators!V283</f>
        <v>0</v>
      </c>
      <c r="U486" s="8">
        <f>Allocators!W283</f>
        <v>0</v>
      </c>
    </row>
    <row r="487" spans="1:21" s="43" customFormat="1">
      <c r="A487" s="52" t="str">
        <f>CONCATENATE(Allocators!A284," ",Allocators!B284)</f>
        <v>TRAN_LSE SUBTRAN</v>
      </c>
      <c r="B487" s="8">
        <f>Allocators!D284</f>
        <v>0</v>
      </c>
      <c r="C487" s="8">
        <f>Allocators!E284</f>
        <v>0</v>
      </c>
      <c r="D487" s="8">
        <f>Allocators!F284</f>
        <v>0</v>
      </c>
      <c r="E487" s="8">
        <f>Allocators!G284</f>
        <v>0</v>
      </c>
      <c r="F487" s="8">
        <f>Allocators!H284</f>
        <v>0</v>
      </c>
      <c r="G487" s="8">
        <f>Allocators!I284</f>
        <v>0</v>
      </c>
      <c r="H487" s="8">
        <f>Allocators!J284</f>
        <v>0</v>
      </c>
      <c r="I487" s="8">
        <f>Allocators!K284</f>
        <v>0</v>
      </c>
      <c r="J487" s="8">
        <f>Allocators!L284</f>
        <v>0</v>
      </c>
      <c r="K487" s="8">
        <f>Allocators!M284</f>
        <v>0</v>
      </c>
      <c r="L487" s="8">
        <f>Allocators!N284</f>
        <v>0</v>
      </c>
      <c r="M487" s="8">
        <f>Allocators!O284</f>
        <v>0</v>
      </c>
      <c r="N487" s="8">
        <f>Allocators!P284</f>
        <v>0</v>
      </c>
      <c r="O487" s="8">
        <f>Allocators!Q284</f>
        <v>0</v>
      </c>
      <c r="P487" s="8">
        <f>Allocators!R284</f>
        <v>0</v>
      </c>
      <c r="Q487" s="8">
        <f>Allocators!S284</f>
        <v>0</v>
      </c>
      <c r="R487" s="8">
        <f>Allocators!T284</f>
        <v>0</v>
      </c>
      <c r="S487" s="8">
        <f>Allocators!U284</f>
        <v>0</v>
      </c>
      <c r="T487" s="8">
        <f>Allocators!V284</f>
        <v>0</v>
      </c>
      <c r="U487" s="8">
        <f>Allocators!W284</f>
        <v>0</v>
      </c>
    </row>
    <row r="488" spans="1:21" s="43" customFormat="1">
      <c r="A488" s="52" t="str">
        <f>CONCATENATE(Allocators!A285," ",Allocators!B285)</f>
        <v>TRAN_LSE DISTPRI</v>
      </c>
      <c r="B488" s="8">
        <f>Allocators!D285</f>
        <v>0</v>
      </c>
      <c r="C488" s="8">
        <f>Allocators!E285</f>
        <v>0</v>
      </c>
      <c r="D488" s="8">
        <f>Allocators!F285</f>
        <v>0</v>
      </c>
      <c r="E488" s="8">
        <f>Allocators!G285</f>
        <v>0</v>
      </c>
      <c r="F488" s="8">
        <f>Allocators!H285</f>
        <v>0</v>
      </c>
      <c r="G488" s="8">
        <f>Allocators!I285</f>
        <v>0</v>
      </c>
      <c r="H488" s="8">
        <f>Allocators!J285</f>
        <v>0</v>
      </c>
      <c r="I488" s="8">
        <f>Allocators!K285</f>
        <v>0</v>
      </c>
      <c r="J488" s="8">
        <f>Allocators!L285</f>
        <v>0</v>
      </c>
      <c r="K488" s="8">
        <f>Allocators!M285</f>
        <v>0</v>
      </c>
      <c r="L488" s="8">
        <f>Allocators!N285</f>
        <v>0</v>
      </c>
      <c r="M488" s="8">
        <f>Allocators!O285</f>
        <v>0</v>
      </c>
      <c r="N488" s="8">
        <f>Allocators!P285</f>
        <v>0</v>
      </c>
      <c r="O488" s="8">
        <f>Allocators!Q285</f>
        <v>0</v>
      </c>
      <c r="P488" s="8">
        <f>Allocators!R285</f>
        <v>0</v>
      </c>
      <c r="Q488" s="8">
        <f>Allocators!S285</f>
        <v>0</v>
      </c>
      <c r="R488" s="8">
        <f>Allocators!T285</f>
        <v>0</v>
      </c>
      <c r="S488" s="8">
        <f>Allocators!U285</f>
        <v>0</v>
      </c>
      <c r="T488" s="8">
        <f>Allocators!V285</f>
        <v>0</v>
      </c>
      <c r="U488" s="8">
        <f>Allocators!W285</f>
        <v>0</v>
      </c>
    </row>
    <row r="489" spans="1:21" s="43" customFormat="1">
      <c r="A489" s="52" t="str">
        <f>CONCATENATE(Allocators!A286," ",Allocators!B286)</f>
        <v>TRAN_LSE DISTSEC</v>
      </c>
      <c r="B489" s="8">
        <f>Allocators!D286</f>
        <v>0</v>
      </c>
      <c r="C489" s="8">
        <f>Allocators!E286</f>
        <v>0</v>
      </c>
      <c r="D489" s="8">
        <f>Allocators!F286</f>
        <v>0</v>
      </c>
      <c r="E489" s="8">
        <f>Allocators!G286</f>
        <v>0</v>
      </c>
      <c r="F489" s="8">
        <f>Allocators!H286</f>
        <v>0</v>
      </c>
      <c r="G489" s="8">
        <f>Allocators!I286</f>
        <v>0</v>
      </c>
      <c r="H489" s="8">
        <f>Allocators!J286</f>
        <v>0</v>
      </c>
      <c r="I489" s="8">
        <f>Allocators!K286</f>
        <v>0</v>
      </c>
      <c r="J489" s="8">
        <f>Allocators!L286</f>
        <v>0</v>
      </c>
      <c r="K489" s="8">
        <f>Allocators!M286</f>
        <v>0</v>
      </c>
      <c r="L489" s="8">
        <f>Allocators!N286</f>
        <v>0</v>
      </c>
      <c r="M489" s="8">
        <f>Allocators!O286</f>
        <v>0</v>
      </c>
      <c r="N489" s="8">
        <f>Allocators!P286</f>
        <v>0</v>
      </c>
      <c r="O489" s="8">
        <f>Allocators!Q286</f>
        <v>0</v>
      </c>
      <c r="P489" s="8">
        <f>Allocators!R286</f>
        <v>0</v>
      </c>
      <c r="Q489" s="8">
        <f>Allocators!S286</f>
        <v>0</v>
      </c>
      <c r="R489" s="8">
        <f>Allocators!T286</f>
        <v>0</v>
      </c>
      <c r="S489" s="8">
        <f>Allocators!U286</f>
        <v>0</v>
      </c>
      <c r="T489" s="8">
        <f>Allocators!V286</f>
        <v>0</v>
      </c>
      <c r="U489" s="8">
        <f>Allocators!W286</f>
        <v>0</v>
      </c>
    </row>
    <row r="490" spans="1:21" s="43" customFormat="1">
      <c r="A490" s="52" t="str">
        <f>CONCATENATE(Allocators!A287," ",Allocators!B287)</f>
        <v>TRAN_LSE ENERGY</v>
      </c>
      <c r="B490" s="8">
        <f>Allocators!D287</f>
        <v>0</v>
      </c>
      <c r="C490" s="8">
        <f>Allocators!E287</f>
        <v>0</v>
      </c>
      <c r="D490" s="8">
        <f>Allocators!F287</f>
        <v>0</v>
      </c>
      <c r="E490" s="8">
        <f>Allocators!G287</f>
        <v>0</v>
      </c>
      <c r="F490" s="8">
        <f>Allocators!H287</f>
        <v>0</v>
      </c>
      <c r="G490" s="8">
        <f>Allocators!I287</f>
        <v>0</v>
      </c>
      <c r="H490" s="8">
        <f>Allocators!J287</f>
        <v>0</v>
      </c>
      <c r="I490" s="8">
        <f>Allocators!K287</f>
        <v>0</v>
      </c>
      <c r="J490" s="8">
        <f>Allocators!L287</f>
        <v>0</v>
      </c>
      <c r="K490" s="8">
        <f>Allocators!M287</f>
        <v>0</v>
      </c>
      <c r="L490" s="8">
        <f>Allocators!N287</f>
        <v>0</v>
      </c>
      <c r="M490" s="8">
        <f>Allocators!O287</f>
        <v>0</v>
      </c>
      <c r="N490" s="8">
        <f>Allocators!P287</f>
        <v>0</v>
      </c>
      <c r="O490" s="8">
        <f>Allocators!Q287</f>
        <v>0</v>
      </c>
      <c r="P490" s="8">
        <f>Allocators!R287</f>
        <v>0</v>
      </c>
      <c r="Q490" s="8">
        <f>Allocators!S287</f>
        <v>0</v>
      </c>
      <c r="R490" s="8">
        <f>Allocators!T287</f>
        <v>0</v>
      </c>
      <c r="S490" s="8">
        <f>Allocators!U287</f>
        <v>0</v>
      </c>
      <c r="T490" s="8">
        <f>Allocators!V287</f>
        <v>0</v>
      </c>
      <c r="U490" s="8">
        <f>Allocators!W287</f>
        <v>0</v>
      </c>
    </row>
    <row r="491" spans="1:21" s="43" customFormat="1">
      <c r="A491" s="52" t="str">
        <f>CONCATENATE(Allocators!A288," ",Allocators!B288)</f>
        <v>TRAN_LSE CUSTOMER</v>
      </c>
      <c r="B491" s="8">
        <f>Allocators!D288</f>
        <v>0</v>
      </c>
      <c r="C491" s="8">
        <f>Allocators!E288</f>
        <v>0</v>
      </c>
      <c r="D491" s="8">
        <f>Allocators!F288</f>
        <v>0</v>
      </c>
      <c r="E491" s="8">
        <f>Allocators!G288</f>
        <v>0</v>
      </c>
      <c r="F491" s="8">
        <f>Allocators!H288</f>
        <v>0</v>
      </c>
      <c r="G491" s="8">
        <f>Allocators!I288</f>
        <v>0</v>
      </c>
      <c r="H491" s="8">
        <f>Allocators!J288</f>
        <v>0</v>
      </c>
      <c r="I491" s="8">
        <f>Allocators!K288</f>
        <v>0</v>
      </c>
      <c r="J491" s="8">
        <f>Allocators!L288</f>
        <v>0</v>
      </c>
      <c r="K491" s="8">
        <f>Allocators!M288</f>
        <v>0</v>
      </c>
      <c r="L491" s="8">
        <f>Allocators!N288</f>
        <v>0</v>
      </c>
      <c r="M491" s="8">
        <f>Allocators!O288</f>
        <v>0</v>
      </c>
      <c r="N491" s="8">
        <f>Allocators!P288</f>
        <v>0</v>
      </c>
      <c r="O491" s="8">
        <f>Allocators!Q288</f>
        <v>0</v>
      </c>
      <c r="P491" s="8">
        <f>Allocators!R288</f>
        <v>0</v>
      </c>
      <c r="Q491" s="8">
        <f>Allocators!S288</f>
        <v>0</v>
      </c>
      <c r="R491" s="8">
        <f>Allocators!T288</f>
        <v>0</v>
      </c>
      <c r="S491" s="8">
        <f>Allocators!U288</f>
        <v>0</v>
      </c>
      <c r="T491" s="8">
        <f>Allocators!V288</f>
        <v>0</v>
      </c>
      <c r="U491" s="8">
        <f>Allocators!W288</f>
        <v>0</v>
      </c>
    </row>
    <row r="492" spans="1:21" s="43" customFormat="1">
      <c r="A492" s="52" t="str">
        <f>CONCATENATE(Allocators!A289," ",Allocators!B289)</f>
        <v>TRAN_LSE TOTAL</v>
      </c>
      <c r="B492" s="8">
        <f>Allocators!D289</f>
        <v>1</v>
      </c>
      <c r="C492" s="8">
        <f>Allocators!E289</f>
        <v>0.5142709287397772</v>
      </c>
      <c r="D492" s="8">
        <f>Allocators!F289</f>
        <v>1.1505122258463923E-4</v>
      </c>
      <c r="E492" s="8">
        <f>Allocators!G289</f>
        <v>2.0144648723153952E-4</v>
      </c>
      <c r="F492" s="8">
        <f>Allocators!H289</f>
        <v>0.11985982609438253</v>
      </c>
      <c r="G492" s="8">
        <f>Allocators!I289</f>
        <v>1.6678479546285577E-3</v>
      </c>
      <c r="H492" s="8">
        <f>Allocators!J289</f>
        <v>2.3228736783697604E-4</v>
      </c>
      <c r="I492" s="8">
        <f>Allocators!K289</f>
        <v>7.1291750614013577E-2</v>
      </c>
      <c r="J492" s="8">
        <f>Allocators!L289</f>
        <v>1.279394475186746E-2</v>
      </c>
      <c r="K492" s="8">
        <f>Allocators!M289</f>
        <v>2.5944814358387371E-3</v>
      </c>
      <c r="L492" s="8">
        <f>Allocators!N289</f>
        <v>9.8524259244470191E-5</v>
      </c>
      <c r="M492" s="8">
        <f>Allocators!O289</f>
        <v>3.3812137495951079E-3</v>
      </c>
      <c r="N492" s="8">
        <f>Allocators!P289</f>
        <v>4.564833810009377E-2</v>
      </c>
      <c r="O492" s="8">
        <f>Allocators!Q289</f>
        <v>0.17458656862799518</v>
      </c>
      <c r="P492" s="8">
        <f>Allocators!R289</f>
        <v>3.1627976143295378E-2</v>
      </c>
      <c r="Q492" s="8">
        <f>Allocators!S289</f>
        <v>1.9595904199749329E-2</v>
      </c>
      <c r="R492" s="8">
        <f>Allocators!T289</f>
        <v>3.9138046827144884E-4</v>
      </c>
      <c r="S492" s="8">
        <f>Allocators!U289</f>
        <v>2.58501678717917E-4</v>
      </c>
      <c r="T492" s="8">
        <f>Allocators!V289</f>
        <v>1.1484116380775346E-3</v>
      </c>
      <c r="U492" s="8">
        <f>Allocators!W289</f>
        <v>2.3561646679869829E-4</v>
      </c>
    </row>
    <row r="493" spans="1:21" s="43" customFormat="1">
      <c r="A493" s="52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</row>
    <row r="494" spans="1:21">
      <c r="A494" s="12" t="str">
        <f>CONCATENATE(Allocators!A224," ",Allocators!B224)</f>
        <v>TRANS_TOTAL PRODUCTION</v>
      </c>
      <c r="B494" s="8">
        <f>Allocators!D224</f>
        <v>0</v>
      </c>
      <c r="C494" s="8">
        <f>Allocators!E224</f>
        <v>0</v>
      </c>
      <c r="D494" s="8">
        <f>Allocators!F224</f>
        <v>0</v>
      </c>
      <c r="E494" s="8">
        <f>Allocators!G224</f>
        <v>0</v>
      </c>
      <c r="F494" s="8">
        <f>Allocators!H224</f>
        <v>0</v>
      </c>
      <c r="G494" s="8">
        <f>Allocators!I224</f>
        <v>0</v>
      </c>
      <c r="H494" s="8">
        <f>Allocators!J224</f>
        <v>0</v>
      </c>
      <c r="I494" s="8">
        <f>Allocators!K224</f>
        <v>0</v>
      </c>
      <c r="J494" s="8">
        <f>Allocators!L224</f>
        <v>0</v>
      </c>
      <c r="K494" s="8">
        <f>Allocators!M224</f>
        <v>0</v>
      </c>
      <c r="L494" s="8">
        <f>Allocators!N224</f>
        <v>0</v>
      </c>
      <c r="M494" s="8">
        <f>Allocators!O224</f>
        <v>0</v>
      </c>
      <c r="N494" s="8">
        <f>Allocators!P224</f>
        <v>0</v>
      </c>
      <c r="O494" s="8">
        <f>Allocators!Q224</f>
        <v>0</v>
      </c>
      <c r="P494" s="8">
        <f>Allocators!R224</f>
        <v>0</v>
      </c>
      <c r="Q494" s="8">
        <f>Allocators!S224</f>
        <v>0</v>
      </c>
      <c r="R494" s="8">
        <f>Allocators!T224</f>
        <v>0</v>
      </c>
      <c r="S494" s="8">
        <f>Allocators!U224</f>
        <v>0</v>
      </c>
      <c r="T494" s="8">
        <f>Allocators!V224</f>
        <v>0</v>
      </c>
      <c r="U494" s="8">
        <f>Allocators!W224</f>
        <v>0</v>
      </c>
    </row>
    <row r="495" spans="1:21">
      <c r="A495" s="12" t="str">
        <f>CONCATENATE(Allocators!A225," ",Allocators!B225)</f>
        <v>TRANS_TOTAL BULKTRAN</v>
      </c>
      <c r="B495" s="8">
        <f>Allocators!D225</f>
        <v>0.78300000000000014</v>
      </c>
      <c r="C495" s="8">
        <f>Allocators!E225</f>
        <v>0.40267413720324557</v>
      </c>
      <c r="D495" s="8">
        <f>Allocators!F225</f>
        <v>9.0085107283772526E-5</v>
      </c>
      <c r="E495" s="8">
        <f>Allocators!G225</f>
        <v>1.5773259950229546E-4</v>
      </c>
      <c r="F495" s="8">
        <f>Allocators!H225</f>
        <v>9.385024383190152E-2</v>
      </c>
      <c r="G495" s="8">
        <f>Allocators!I225</f>
        <v>1.3059249484741607E-3</v>
      </c>
      <c r="H495" s="8">
        <f>Allocators!J225</f>
        <v>1.8188100901635226E-4</v>
      </c>
      <c r="I495" s="8">
        <f>Allocators!K225</f>
        <v>5.582144073077263E-2</v>
      </c>
      <c r="J495" s="8">
        <f>Allocators!L225</f>
        <v>1.0017658740712221E-2</v>
      </c>
      <c r="K495" s="8">
        <f>Allocators!M225</f>
        <v>2.0314789642617314E-3</v>
      </c>
      <c r="L495" s="8">
        <f>Allocators!N225</f>
        <v>7.7144494988420158E-5</v>
      </c>
      <c r="M495" s="8">
        <f>Allocators!O225</f>
        <v>2.6474903659329694E-3</v>
      </c>
      <c r="N495" s="8">
        <f>Allocators!P225</f>
        <v>3.5742648732373421E-2</v>
      </c>
      <c r="O495" s="8">
        <f>Allocators!Q225</f>
        <v>0.13670128323572023</v>
      </c>
      <c r="P495" s="8">
        <f>Allocators!R225</f>
        <v>2.4764705320200281E-2</v>
      </c>
      <c r="Q495" s="8">
        <f>Allocators!S225</f>
        <v>1.5343592988403725E-2</v>
      </c>
      <c r="R495" s="8">
        <f>Allocators!T225</f>
        <v>3.0645090665654443E-4</v>
      </c>
      <c r="S495" s="8">
        <f>Allocators!U225</f>
        <v>2.0240681443612902E-4</v>
      </c>
      <c r="T495" s="8">
        <f>Allocators!V225</f>
        <v>8.9920631261470967E-4</v>
      </c>
      <c r="U495" s="8">
        <f>Allocators!W225</f>
        <v>1.8448769350338078E-4</v>
      </c>
    </row>
    <row r="496" spans="1:21">
      <c r="A496" s="12" t="str">
        <f>CONCATENATE(Allocators!A226," ",Allocators!B226)</f>
        <v>TRANS_TOTAL SUBTRAN</v>
      </c>
      <c r="B496" s="8">
        <f>Allocators!D226</f>
        <v>0.21700000000000003</v>
      </c>
      <c r="C496" s="8">
        <f>Allocators!E226</f>
        <v>0.11085882771818489</v>
      </c>
      <c r="D496" s="8">
        <f>Allocators!F226</f>
        <v>1.8051678768958195E-5</v>
      </c>
      <c r="E496" s="8">
        <f>Allocators!G226</f>
        <v>3.3597273680488859E-5</v>
      </c>
      <c r="F496" s="8">
        <f>Allocators!H226</f>
        <v>2.5979917419078184E-2</v>
      </c>
      <c r="G496" s="8">
        <f>Allocators!I226</f>
        <v>3.6308996923621302E-4</v>
      </c>
      <c r="H496" s="8">
        <f>Allocators!J226</f>
        <v>6.571759742439768E-5</v>
      </c>
      <c r="I496" s="8">
        <f>Allocators!K226</f>
        <v>1.4999076319813504E-2</v>
      </c>
      <c r="J496" s="8">
        <f>Allocators!L226</f>
        <v>2.6992301161614073E-3</v>
      </c>
      <c r="K496" s="8">
        <f>Allocators!M226</f>
        <v>7.0852709442552754E-4</v>
      </c>
      <c r="L496" s="8">
        <f>Allocators!N226</f>
        <v>0</v>
      </c>
      <c r="M496" s="8">
        <f>Allocators!O226</f>
        <v>6.7706806688685225E-4</v>
      </c>
      <c r="N496" s="8">
        <f>Allocators!P226</f>
        <v>9.4999215175020513E-3</v>
      </c>
      <c r="O496" s="8">
        <f>Allocators!Q226</f>
        <v>4.684194119815268E-2</v>
      </c>
      <c r="P496" s="8">
        <f>Allocators!R226</f>
        <v>0</v>
      </c>
      <c r="Q496" s="8">
        <f>Allocators!S226</f>
        <v>4.1176077743588111E-3</v>
      </c>
      <c r="R496" s="8">
        <f>Allocators!T226</f>
        <v>8.2675457928358932E-5</v>
      </c>
      <c r="S496" s="8">
        <f>Allocators!U226</f>
        <v>5.4750798397610539E-5</v>
      </c>
      <c r="T496" s="8">
        <f>Allocators!V226</f>
        <v>0</v>
      </c>
      <c r="U496" s="8">
        <f>Allocators!W226</f>
        <v>0</v>
      </c>
    </row>
    <row r="497" spans="1:21">
      <c r="A497" s="12" t="str">
        <f>CONCATENATE(Allocators!A227," ",Allocators!B227)</f>
        <v>TRANS_TOTAL DISTPRI</v>
      </c>
      <c r="B497" s="8">
        <f>Allocators!D227</f>
        <v>0</v>
      </c>
      <c r="C497" s="8">
        <f>Allocators!E227</f>
        <v>0</v>
      </c>
      <c r="D497" s="8">
        <f>Allocators!F227</f>
        <v>0</v>
      </c>
      <c r="E497" s="8">
        <f>Allocators!G227</f>
        <v>0</v>
      </c>
      <c r="F497" s="8">
        <f>Allocators!H227</f>
        <v>0</v>
      </c>
      <c r="G497" s="8">
        <f>Allocators!I227</f>
        <v>0</v>
      </c>
      <c r="H497" s="8">
        <f>Allocators!J227</f>
        <v>0</v>
      </c>
      <c r="I497" s="8">
        <f>Allocators!K227</f>
        <v>0</v>
      </c>
      <c r="J497" s="8">
        <f>Allocators!L227</f>
        <v>0</v>
      </c>
      <c r="K497" s="8">
        <f>Allocators!M227</f>
        <v>0</v>
      </c>
      <c r="L497" s="8">
        <f>Allocators!N227</f>
        <v>0</v>
      </c>
      <c r="M497" s="8">
        <f>Allocators!O227</f>
        <v>0</v>
      </c>
      <c r="N497" s="8">
        <f>Allocators!P227</f>
        <v>0</v>
      </c>
      <c r="O497" s="8">
        <f>Allocators!Q227</f>
        <v>0</v>
      </c>
      <c r="P497" s="8">
        <f>Allocators!R227</f>
        <v>0</v>
      </c>
      <c r="Q497" s="8">
        <f>Allocators!S227</f>
        <v>0</v>
      </c>
      <c r="R497" s="8">
        <f>Allocators!T227</f>
        <v>0</v>
      </c>
      <c r="S497" s="8">
        <f>Allocators!U227</f>
        <v>0</v>
      </c>
      <c r="T497" s="8">
        <f>Allocators!V227</f>
        <v>0</v>
      </c>
      <c r="U497" s="8">
        <f>Allocators!W227</f>
        <v>0</v>
      </c>
    </row>
    <row r="498" spans="1:21">
      <c r="A498" s="12" t="str">
        <f>CONCATENATE(Allocators!A228," ",Allocators!B228)</f>
        <v>TRANS_TOTAL DISTSEC</v>
      </c>
      <c r="B498" s="8">
        <f>Allocators!D228</f>
        <v>0</v>
      </c>
      <c r="C498" s="8">
        <f>Allocators!E228</f>
        <v>0</v>
      </c>
      <c r="D498" s="8">
        <f>Allocators!F228</f>
        <v>0</v>
      </c>
      <c r="E498" s="8">
        <f>Allocators!G228</f>
        <v>0</v>
      </c>
      <c r="F498" s="8">
        <f>Allocators!H228</f>
        <v>0</v>
      </c>
      <c r="G498" s="8">
        <f>Allocators!I228</f>
        <v>0</v>
      </c>
      <c r="H498" s="8">
        <f>Allocators!J228</f>
        <v>0</v>
      </c>
      <c r="I498" s="8">
        <f>Allocators!K228</f>
        <v>0</v>
      </c>
      <c r="J498" s="8">
        <f>Allocators!L228</f>
        <v>0</v>
      </c>
      <c r="K498" s="8">
        <f>Allocators!M228</f>
        <v>0</v>
      </c>
      <c r="L498" s="8">
        <f>Allocators!N228</f>
        <v>0</v>
      </c>
      <c r="M498" s="8">
        <f>Allocators!O228</f>
        <v>0</v>
      </c>
      <c r="N498" s="8">
        <f>Allocators!P228</f>
        <v>0</v>
      </c>
      <c r="O498" s="8">
        <f>Allocators!Q228</f>
        <v>0</v>
      </c>
      <c r="P498" s="8">
        <f>Allocators!R228</f>
        <v>0</v>
      </c>
      <c r="Q498" s="8">
        <f>Allocators!S228</f>
        <v>0</v>
      </c>
      <c r="R498" s="8">
        <f>Allocators!T228</f>
        <v>0</v>
      </c>
      <c r="S498" s="8">
        <f>Allocators!U228</f>
        <v>0</v>
      </c>
      <c r="T498" s="8">
        <f>Allocators!V228</f>
        <v>0</v>
      </c>
      <c r="U498" s="8">
        <f>Allocators!W228</f>
        <v>0</v>
      </c>
    </row>
    <row r="499" spans="1:21">
      <c r="A499" s="12" t="str">
        <f>CONCATENATE(Allocators!A229," ",Allocators!B229)</f>
        <v>TRANS_TOTAL ENERGY</v>
      </c>
      <c r="B499" s="8">
        <f>Allocators!D229</f>
        <v>0</v>
      </c>
      <c r="C499" s="8">
        <f>Allocators!E229</f>
        <v>0</v>
      </c>
      <c r="D499" s="8">
        <f>Allocators!F229</f>
        <v>0</v>
      </c>
      <c r="E499" s="8">
        <f>Allocators!G229</f>
        <v>0</v>
      </c>
      <c r="F499" s="8">
        <f>Allocators!H229</f>
        <v>0</v>
      </c>
      <c r="G499" s="8">
        <f>Allocators!I229</f>
        <v>0</v>
      </c>
      <c r="H499" s="8">
        <f>Allocators!J229</f>
        <v>0</v>
      </c>
      <c r="I499" s="8">
        <f>Allocators!K229</f>
        <v>0</v>
      </c>
      <c r="J499" s="8">
        <f>Allocators!L229</f>
        <v>0</v>
      </c>
      <c r="K499" s="8">
        <f>Allocators!M229</f>
        <v>0</v>
      </c>
      <c r="L499" s="8">
        <f>Allocators!N229</f>
        <v>0</v>
      </c>
      <c r="M499" s="8">
        <f>Allocators!O229</f>
        <v>0</v>
      </c>
      <c r="N499" s="8">
        <f>Allocators!P229</f>
        <v>0</v>
      </c>
      <c r="O499" s="8">
        <f>Allocators!Q229</f>
        <v>0</v>
      </c>
      <c r="P499" s="8">
        <f>Allocators!R229</f>
        <v>0</v>
      </c>
      <c r="Q499" s="8">
        <f>Allocators!S229</f>
        <v>0</v>
      </c>
      <c r="R499" s="8">
        <f>Allocators!T229</f>
        <v>0</v>
      </c>
      <c r="S499" s="8">
        <f>Allocators!U229</f>
        <v>0</v>
      </c>
      <c r="T499" s="8">
        <f>Allocators!V229</f>
        <v>0</v>
      </c>
      <c r="U499" s="8">
        <f>Allocators!W229</f>
        <v>0</v>
      </c>
    </row>
    <row r="500" spans="1:21">
      <c r="A500" s="12" t="str">
        <f>CONCATENATE(Allocators!A230," ",Allocators!B230)</f>
        <v>TRANS_TOTAL CUSTOMER</v>
      </c>
      <c r="B500" s="8">
        <f>Allocators!D230</f>
        <v>0</v>
      </c>
      <c r="C500" s="8">
        <f>Allocators!E230</f>
        <v>0</v>
      </c>
      <c r="D500" s="8">
        <f>Allocators!F230</f>
        <v>0</v>
      </c>
      <c r="E500" s="8">
        <f>Allocators!G230</f>
        <v>0</v>
      </c>
      <c r="F500" s="8">
        <f>Allocators!H230</f>
        <v>0</v>
      </c>
      <c r="G500" s="8">
        <f>Allocators!I230</f>
        <v>0</v>
      </c>
      <c r="H500" s="8">
        <f>Allocators!J230</f>
        <v>0</v>
      </c>
      <c r="I500" s="8">
        <f>Allocators!K230</f>
        <v>0</v>
      </c>
      <c r="J500" s="8">
        <f>Allocators!L230</f>
        <v>0</v>
      </c>
      <c r="K500" s="8">
        <f>Allocators!M230</f>
        <v>0</v>
      </c>
      <c r="L500" s="8">
        <f>Allocators!N230</f>
        <v>0</v>
      </c>
      <c r="M500" s="8">
        <f>Allocators!O230</f>
        <v>0</v>
      </c>
      <c r="N500" s="8">
        <f>Allocators!P230</f>
        <v>0</v>
      </c>
      <c r="O500" s="8">
        <f>Allocators!Q230</f>
        <v>0</v>
      </c>
      <c r="P500" s="8">
        <f>Allocators!R230</f>
        <v>0</v>
      </c>
      <c r="Q500" s="8">
        <f>Allocators!S230</f>
        <v>0</v>
      </c>
      <c r="R500" s="8">
        <f>Allocators!T230</f>
        <v>0</v>
      </c>
      <c r="S500" s="8">
        <f>Allocators!U230</f>
        <v>0</v>
      </c>
      <c r="T500" s="8">
        <f>Allocators!V230</f>
        <v>0</v>
      </c>
      <c r="U500" s="8">
        <f>Allocators!W230</f>
        <v>0</v>
      </c>
    </row>
    <row r="501" spans="1:21">
      <c r="A501" s="12" t="str">
        <f>CONCATENATE(Allocators!A231," ",Allocators!B231)</f>
        <v>TRANS_TOTAL TOTAL</v>
      </c>
      <c r="B501" s="8">
        <f>Allocators!D231</f>
        <v>1</v>
      </c>
      <c r="C501" s="8">
        <f>Allocators!E231</f>
        <v>0.51353296492143041</v>
      </c>
      <c r="D501" s="8">
        <f>Allocators!F231</f>
        <v>1.0813678605273071E-4</v>
      </c>
      <c r="E501" s="8">
        <f>Allocators!G231</f>
        <v>1.9132987318278434E-4</v>
      </c>
      <c r="F501" s="8">
        <f>Allocators!H231</f>
        <v>0.1198301612509797</v>
      </c>
      <c r="G501" s="8">
        <f>Allocators!I231</f>
        <v>1.6690149177103738E-3</v>
      </c>
      <c r="H501" s="8">
        <f>Allocators!J231</f>
        <v>2.4759860644074996E-4</v>
      </c>
      <c r="I501" s="8">
        <f>Allocators!K231</f>
        <v>7.0820517050586132E-2</v>
      </c>
      <c r="J501" s="8">
        <f>Allocators!L231</f>
        <v>1.2716888856873628E-2</v>
      </c>
      <c r="K501" s="8">
        <f>Allocators!M231</f>
        <v>2.7400060586872587E-3</v>
      </c>
      <c r="L501" s="8">
        <f>Allocators!N231</f>
        <v>7.7144494988420158E-5</v>
      </c>
      <c r="M501" s="8">
        <f>Allocators!O231</f>
        <v>3.3245584328198217E-3</v>
      </c>
      <c r="N501" s="8">
        <f>Allocators!P231</f>
        <v>4.524257024987547E-2</v>
      </c>
      <c r="O501" s="8">
        <f>Allocators!Q231</f>
        <v>0.18354322443387291</v>
      </c>
      <c r="P501" s="8">
        <f>Allocators!R231</f>
        <v>2.4764705320200281E-2</v>
      </c>
      <c r="Q501" s="8">
        <f>Allocators!S231</f>
        <v>1.9461200762762535E-2</v>
      </c>
      <c r="R501" s="8">
        <f>Allocators!T231</f>
        <v>3.8912636458490334E-4</v>
      </c>
      <c r="S501" s="8">
        <f>Allocators!U231</f>
        <v>2.5715761283373958E-4</v>
      </c>
      <c r="T501" s="8">
        <f>Allocators!V231</f>
        <v>8.9920631261470967E-4</v>
      </c>
      <c r="U501" s="8">
        <f>Allocators!W231</f>
        <v>1.8448769350338078E-4</v>
      </c>
    </row>
    <row r="502" spans="1:21"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</row>
    <row r="503" spans="1:21" s="43" customFormat="1">
      <c r="A503" s="52" t="str">
        <f>CONCATENATE(Allocators!A988," ",Allocators!B988)</f>
        <v>WEATHER_FXNL PRODUCTION</v>
      </c>
      <c r="B503" s="8">
        <f ca="1">+Allocators!D988</f>
        <v>0.52397396568604948</v>
      </c>
      <c r="C503" s="8">
        <f ca="1">+Allocators!E988</f>
        <v>0.50872444453091259</v>
      </c>
      <c r="D503" s="8">
        <f ca="1">+Allocators!F988</f>
        <v>0</v>
      </c>
      <c r="E503" s="8">
        <f ca="1">+Allocators!G988</f>
        <v>0</v>
      </c>
      <c r="F503" s="8">
        <f ca="1">+Allocators!H988</f>
        <v>1.3367950382895677E-2</v>
      </c>
      <c r="G503" s="8">
        <f ca="1">+Allocators!I988</f>
        <v>2.6524571807494202E-5</v>
      </c>
      <c r="H503" s="8">
        <f ca="1">+Allocators!J988</f>
        <v>0</v>
      </c>
      <c r="I503" s="8">
        <f ca="1">+Allocators!K988</f>
        <v>1.0934836561554294E-3</v>
      </c>
      <c r="J503" s="8">
        <f ca="1">+Allocators!L988</f>
        <v>2.7592407005201137E-4</v>
      </c>
      <c r="K503" s="8">
        <f ca="1">+Allocators!M988</f>
        <v>-1.3316992142207258E-4</v>
      </c>
      <c r="L503" s="8">
        <f ca="1">+Allocators!N988</f>
        <v>-1.1542440347437227E-5</v>
      </c>
      <c r="M503" s="8">
        <f ca="1">+Allocators!O988</f>
        <v>1.9923453898792546E-4</v>
      </c>
      <c r="N503" s="8">
        <f ca="1">+Allocators!P988</f>
        <v>-1.1579483676199632E-4</v>
      </c>
      <c r="O503" s="8">
        <f ca="1">+Allocators!Q988</f>
        <v>-3.2583484087035235E-4</v>
      </c>
      <c r="P503" s="8">
        <f ca="1">+Allocators!R988</f>
        <v>-1.5867455436850141E-4</v>
      </c>
      <c r="Q503" s="8">
        <f ca="1">+Allocators!S988</f>
        <v>9.3128451035940025E-4</v>
      </c>
      <c r="R503" s="8">
        <f ca="1">+Allocators!T988</f>
        <v>1.0013601864926291E-4</v>
      </c>
      <c r="S503" s="8">
        <f ca="1">+Allocators!U988</f>
        <v>0</v>
      </c>
      <c r="T503" s="8">
        <f ca="1">+Allocators!V988</f>
        <v>0</v>
      </c>
      <c r="U503" s="8">
        <f ca="1">+Allocators!W988</f>
        <v>0</v>
      </c>
    </row>
    <row r="504" spans="1:21" s="43" customFormat="1">
      <c r="A504" s="52" t="str">
        <f>CONCATENATE(Allocators!A989," ",Allocators!B989)</f>
        <v>WEATHER_FXNL BULKTRAN</v>
      </c>
      <c r="B504" s="8">
        <f ca="1">+Allocators!D989</f>
        <v>-7.0706916971424796E-2</v>
      </c>
      <c r="C504" s="8">
        <f ca="1">+Allocators!E989</f>
        <v>-7.0568739484771131E-2</v>
      </c>
      <c r="D504" s="8">
        <f ca="1">+Allocators!F989</f>
        <v>0</v>
      </c>
      <c r="E504" s="8">
        <f ca="1">+Allocators!G989</f>
        <v>0</v>
      </c>
      <c r="F504" s="8">
        <f ca="1">+Allocators!H989</f>
        <v>-7.3588964470955697E-5</v>
      </c>
      <c r="G504" s="8">
        <f ca="1">+Allocators!I989</f>
        <v>-1.4741085983638894E-6</v>
      </c>
      <c r="H504" s="8">
        <f ca="1">+Allocators!J989</f>
        <v>0</v>
      </c>
      <c r="I504" s="8">
        <f ca="1">+Allocators!K989</f>
        <v>-2.0138360306427122E-5</v>
      </c>
      <c r="J504" s="8">
        <f ca="1">+Allocators!L989</f>
        <v>2.4386668221238454E-5</v>
      </c>
      <c r="K504" s="8">
        <f ca="1">+Allocators!M989</f>
        <v>-3.6076994662198251E-6</v>
      </c>
      <c r="L504" s="8">
        <f ca="1">+Allocators!N989</f>
        <v>3.2019466400986704E-6</v>
      </c>
      <c r="M504" s="8">
        <f ca="1">+Allocators!O989</f>
        <v>-1.0376817091110584E-5</v>
      </c>
      <c r="N504" s="8">
        <f ca="1">+Allocators!P989</f>
        <v>-1.1172102592523702E-5</v>
      </c>
      <c r="O504" s="8">
        <f ca="1">+Allocators!Q989</f>
        <v>-1.9207131391973176E-5</v>
      </c>
      <c r="P504" s="8">
        <f ca="1">+Allocators!R989</f>
        <v>-2.1150781294406124E-5</v>
      </c>
      <c r="Q504" s="8">
        <f ca="1">+Allocators!S989</f>
        <v>-5.7715690091176987E-7</v>
      </c>
      <c r="R504" s="8">
        <f ca="1">+Allocators!T989</f>
        <v>-4.4729794021382856E-6</v>
      </c>
      <c r="S504" s="8">
        <f ca="1">+Allocators!U989</f>
        <v>0</v>
      </c>
      <c r="T504" s="8">
        <f ca="1">+Allocators!V989</f>
        <v>0</v>
      </c>
      <c r="U504" s="8">
        <f ca="1">+Allocators!W989</f>
        <v>0</v>
      </c>
    </row>
    <row r="505" spans="1:21" s="43" customFormat="1">
      <c r="A505" s="52" t="str">
        <f>CONCATENATE(Allocators!A990," ",Allocators!B990)</f>
        <v>WEATHER_FXNL SUBTRAN</v>
      </c>
      <c r="B505" s="8">
        <f ca="1">+Allocators!D990</f>
        <v>-1.8656267456216319E-2</v>
      </c>
      <c r="C505" s="8">
        <f ca="1">+Allocators!E990</f>
        <v>-1.8621636252264682E-2</v>
      </c>
      <c r="D505" s="8">
        <f ca="1">+Allocators!F990</f>
        <v>0</v>
      </c>
      <c r="E505" s="8">
        <f ca="1">+Allocators!G990</f>
        <v>0</v>
      </c>
      <c r="F505" s="8">
        <f ca="1">+Allocators!H990</f>
        <v>-2.0987518116704655E-5</v>
      </c>
      <c r="G505" s="8">
        <f ca="1">+Allocators!I990</f>
        <v>-3.9607396224404501E-7</v>
      </c>
      <c r="H505" s="8">
        <f ca="1">+Allocators!J990</f>
        <v>0</v>
      </c>
      <c r="I505" s="8">
        <f ca="1">+Allocators!K990</f>
        <v>-5.2887690211304425E-6</v>
      </c>
      <c r="J505" s="8">
        <f ca="1">+Allocators!L990</f>
        <v>6.2354299466974118E-6</v>
      </c>
      <c r="K505" s="8">
        <f ca="1">+Allocators!M990</f>
        <v>-1.1745217848798737E-6</v>
      </c>
      <c r="L505" s="8">
        <f ca="1">+Allocators!N990</f>
        <v>0</v>
      </c>
      <c r="M505" s="8">
        <f ca="1">+Allocators!O990</f>
        <v>-2.5548292637381854E-6</v>
      </c>
      <c r="N505" s="8">
        <f ca="1">+Allocators!P990</f>
        <v>-2.8213909863312665E-6</v>
      </c>
      <c r="O505" s="8">
        <f ca="1">+Allocators!Q990</f>
        <v>-6.2472055373146966E-6</v>
      </c>
      <c r="P505" s="8">
        <f ca="1">+Allocators!R990</f>
        <v>-5.9990917066855967E-163</v>
      </c>
      <c r="Q505" s="8">
        <f ca="1">+Allocators!S990</f>
        <v>-2.3311894227281524E-7</v>
      </c>
      <c r="R505" s="8">
        <f ca="1">+Allocators!T990</f>
        <v>-1.1632062837301121E-6</v>
      </c>
      <c r="S505" s="8">
        <f ca="1">+Allocators!U990</f>
        <v>0</v>
      </c>
      <c r="T505" s="8">
        <f ca="1">+Allocators!V990</f>
        <v>0</v>
      </c>
      <c r="U505" s="8">
        <f ca="1">+Allocators!W990</f>
        <v>0</v>
      </c>
    </row>
    <row r="506" spans="1:21" s="43" customFormat="1">
      <c r="A506" s="52" t="str">
        <f>CONCATENATE(Allocators!A991," ",Allocators!B991)</f>
        <v>WEATHER_FXNL DISTPRI</v>
      </c>
      <c r="B506" s="8">
        <f ca="1">+Allocators!D991</f>
        <v>0.14581675484316556</v>
      </c>
      <c r="C506" s="8">
        <f ca="1">+Allocators!E991</f>
        <v>0.13992390905384752</v>
      </c>
      <c r="D506" s="8">
        <f ca="1">+Allocators!F991</f>
        <v>0</v>
      </c>
      <c r="E506" s="8">
        <f ca="1">+Allocators!G991</f>
        <v>0</v>
      </c>
      <c r="F506" s="8">
        <f ca="1">+Allocators!H991</f>
        <v>4.9840110932946116E-3</v>
      </c>
      <c r="G506" s="8">
        <f ca="1">+Allocators!I991</f>
        <v>9.0165732911746861E-6</v>
      </c>
      <c r="H506" s="8">
        <f ca="1">+Allocators!J991</f>
        <v>0</v>
      </c>
      <c r="I506" s="8">
        <f ca="1">+Allocators!K991</f>
        <v>3.9000984629499976E-4</v>
      </c>
      <c r="J506" s="8">
        <f ca="1">+Allocators!L991</f>
        <v>1.2027931225828733E-4</v>
      </c>
      <c r="K506" s="8">
        <f ca="1">+Allocators!M991</f>
        <v>0</v>
      </c>
      <c r="L506" s="8">
        <f ca="1">+Allocators!N991</f>
        <v>0</v>
      </c>
      <c r="M506" s="8">
        <f ca="1">+Allocators!O991</f>
        <v>6.3043657424166632E-5</v>
      </c>
      <c r="N506" s="8">
        <f ca="1">+Allocators!P991</f>
        <v>-4.9874105084860339E-5</v>
      </c>
      <c r="O506" s="8">
        <f ca="1">+Allocators!Q991</f>
        <v>4.0089532557745122E-91</v>
      </c>
      <c r="P506" s="8">
        <f ca="1">+Allocators!R991</f>
        <v>-9.335304657140225E-163</v>
      </c>
      <c r="Q506" s="8">
        <f ca="1">+Allocators!S991</f>
        <v>3.424581921062219E-4</v>
      </c>
      <c r="R506" s="8">
        <f ca="1">+Allocators!T991</f>
        <v>3.390121973347647E-5</v>
      </c>
      <c r="S506" s="8">
        <f ca="1">+Allocators!U991</f>
        <v>0</v>
      </c>
      <c r="T506" s="8">
        <f ca="1">+Allocators!V991</f>
        <v>0</v>
      </c>
      <c r="U506" s="8">
        <f ca="1">+Allocators!W991</f>
        <v>0</v>
      </c>
    </row>
    <row r="507" spans="1:21">
      <c r="A507" s="52" t="str">
        <f>CONCATENATE(Allocators!A992," ",Allocators!B992)</f>
        <v>WEATHER_FXNL DISTSEC</v>
      </c>
      <c r="B507" s="8">
        <f ca="1">+Allocators!D992</f>
        <v>6.6700347636971274E-2</v>
      </c>
      <c r="C507" s="8">
        <f ca="1">+Allocators!E992</f>
        <v>6.4299509318345313E-2</v>
      </c>
      <c r="D507" s="8">
        <f ca="1">+Allocators!F992</f>
        <v>0</v>
      </c>
      <c r="E507" s="8">
        <f ca="1">+Allocators!G992</f>
        <v>0</v>
      </c>
      <c r="F507" s="8">
        <f ca="1">+Allocators!H992</f>
        <v>2.1114535845066632E-3</v>
      </c>
      <c r="G507" s="8">
        <f ca="1">+Allocators!I992</f>
        <v>0</v>
      </c>
      <c r="H507" s="8">
        <f ca="1">+Allocators!J992</f>
        <v>0</v>
      </c>
      <c r="I507" s="8">
        <f ca="1">+Allocators!K992</f>
        <v>1.4171758169297837E-4</v>
      </c>
      <c r="J507" s="8">
        <f ca="1">+Allocators!L992</f>
        <v>0</v>
      </c>
      <c r="K507" s="8">
        <f ca="1">+Allocators!M992</f>
        <v>0</v>
      </c>
      <c r="L507" s="8">
        <f ca="1">+Allocators!N992</f>
        <v>0</v>
      </c>
      <c r="M507" s="8">
        <f ca="1">+Allocators!O992</f>
        <v>1.8659450183284448E-5</v>
      </c>
      <c r="N507" s="8">
        <f ca="1">+Allocators!P992</f>
        <v>-5.254393242227041E-134</v>
      </c>
      <c r="O507" s="8">
        <f ca="1">+Allocators!Q992</f>
        <v>1.5209305718150997E-92</v>
      </c>
      <c r="P507" s="8">
        <f ca="1">+Allocators!R992</f>
        <v>0</v>
      </c>
      <c r="Q507" s="8">
        <f ca="1">+Allocators!S992</f>
        <v>1.290077022431846E-4</v>
      </c>
      <c r="R507" s="8">
        <f ca="1">+Allocators!T992</f>
        <v>0</v>
      </c>
      <c r="S507" s="8">
        <f ca="1">+Allocators!U992</f>
        <v>0</v>
      </c>
      <c r="T507" s="8">
        <f ca="1">+Allocators!V992</f>
        <v>0</v>
      </c>
      <c r="U507" s="8">
        <f ca="1">+Allocators!W992</f>
        <v>0</v>
      </c>
    </row>
    <row r="508" spans="1:21">
      <c r="A508" s="52" t="str">
        <f>CONCATENATE(Allocators!A993," ",Allocators!B993)</f>
        <v>WEATHER_FXNL ENERGY</v>
      </c>
      <c r="B508" s="8">
        <f ca="1">+Allocators!D993</f>
        <v>0.29936472816503157</v>
      </c>
      <c r="C508" s="8">
        <f ca="1">+Allocators!E993</f>
        <v>0.29062360869450582</v>
      </c>
      <c r="D508" s="8">
        <f ca="1">+Allocators!F993</f>
        <v>0</v>
      </c>
      <c r="E508" s="8">
        <f ca="1">+Allocators!G993</f>
        <v>0</v>
      </c>
      <c r="F508" s="8">
        <f ca="1">+Allocators!H993</f>
        <v>7.6158492184837685E-3</v>
      </c>
      <c r="G508" s="8">
        <f ca="1">+Allocators!I993</f>
        <v>1.6381801483819821E-5</v>
      </c>
      <c r="H508" s="8">
        <f ca="1">+Allocators!J993</f>
        <v>0</v>
      </c>
      <c r="I508" s="8">
        <f ca="1">+Allocators!K993</f>
        <v>6.8543781836418111E-4</v>
      </c>
      <c r="J508" s="8">
        <f ca="1">+Allocators!L993</f>
        <v>1.3149213210558982E-4</v>
      </c>
      <c r="K508" s="8">
        <f ca="1">+Allocators!M993</f>
        <v>-7.3866003022619631E-5</v>
      </c>
      <c r="L508" s="8">
        <f ca="1">+Allocators!N993</f>
        <v>-1.0844586135123711E-5</v>
      </c>
      <c r="M508" s="8">
        <f ca="1">+Allocators!O993</f>
        <v>1.4937045953403728E-4</v>
      </c>
      <c r="N508" s="8">
        <f ca="1">+Allocators!P993</f>
        <v>-7.0408172676802728E-5</v>
      </c>
      <c r="O508" s="8">
        <f ca="1">+Allocators!Q993</f>
        <v>-2.3961716663983579E-4</v>
      </c>
      <c r="P508" s="8">
        <f ca="1">+Allocators!R993</f>
        <v>-1.0127132394924318E-4</v>
      </c>
      <c r="Q508" s="8">
        <f ca="1">+Allocators!S993</f>
        <v>5.7162873251822091E-4</v>
      </c>
      <c r="R508" s="8">
        <f ca="1">+Allocators!T993</f>
        <v>6.6966560459754624E-5</v>
      </c>
      <c r="S508" s="8">
        <f ca="1">+Allocators!U993</f>
        <v>0</v>
      </c>
      <c r="T508" s="8">
        <f ca="1">+Allocators!V993</f>
        <v>0</v>
      </c>
      <c r="U508" s="8">
        <f ca="1">+Allocators!W993</f>
        <v>0</v>
      </c>
    </row>
    <row r="509" spans="1:21">
      <c r="A509" s="52" t="str">
        <f>CONCATENATE(Allocators!A994," ",Allocators!B994)</f>
        <v>WEATHER_FXNL CUSTOMER</v>
      </c>
      <c r="B509" s="8">
        <f ca="1">+Allocators!D994</f>
        <v>5.3507388096422984E-2</v>
      </c>
      <c r="C509" s="8">
        <f ca="1">+Allocators!E994</f>
        <v>5.186687868648443E-2</v>
      </c>
      <c r="D509" s="8">
        <f ca="1">+Allocators!F994</f>
        <v>0</v>
      </c>
      <c r="E509" s="8">
        <f ca="1">+Allocators!G994</f>
        <v>0</v>
      </c>
      <c r="F509" s="8">
        <f ca="1">+Allocators!H994</f>
        <v>1.6191396186411504E-3</v>
      </c>
      <c r="G509" s="8">
        <f ca="1">+Allocators!I994</f>
        <v>1.139864615657099E-5</v>
      </c>
      <c r="H509" s="8">
        <f ca="1">+Allocators!J994</f>
        <v>0</v>
      </c>
      <c r="I509" s="8">
        <f ca="1">+Allocators!K994</f>
        <v>1.4773432481289353E-5</v>
      </c>
      <c r="J509" s="8">
        <f ca="1">+Allocators!L994</f>
        <v>6.7693319370206022E-6</v>
      </c>
      <c r="K509" s="8">
        <f ca="1">+Allocators!M994</f>
        <v>-1.7027559832999418E-5</v>
      </c>
      <c r="L509" s="8">
        <f ca="1">+Allocators!N994</f>
        <v>-2.7994009397934496E-6</v>
      </c>
      <c r="M509" s="8">
        <f ca="1">+Allocators!O994</f>
        <v>3.714077639349574E-7</v>
      </c>
      <c r="N509" s="8">
        <f ca="1">+Allocators!P994</f>
        <v>-5.7265918585041176E-7</v>
      </c>
      <c r="O509" s="8">
        <f ca="1">+Allocators!Q994</f>
        <v>-1.0903121546249845E-6</v>
      </c>
      <c r="P509" s="8">
        <f ca="1">+Allocators!R994</f>
        <v>-9.5310281501070647E-7</v>
      </c>
      <c r="Q509" s="8">
        <f ca="1">+Allocators!S994</f>
        <v>9.6085514483909132E-6</v>
      </c>
      <c r="R509" s="8">
        <f ca="1">+Allocators!T994</f>
        <v>8.9145643848146307E-7</v>
      </c>
      <c r="S509" s="8">
        <f ca="1">+Allocators!U994</f>
        <v>0</v>
      </c>
      <c r="T509" s="8">
        <f ca="1">+Allocators!V994</f>
        <v>0</v>
      </c>
      <c r="U509" s="8">
        <f ca="1">+Allocators!W994</f>
        <v>0</v>
      </c>
    </row>
    <row r="510" spans="1:21">
      <c r="A510" s="52" t="str">
        <f>CONCATENATE(Allocators!A995," ",Allocators!B995)</f>
        <v>WEATHER_FXNL TOTAL</v>
      </c>
      <c r="B510" s="8">
        <f ca="1">+Allocators!D995</f>
        <v>0.99999999999999967</v>
      </c>
      <c r="C510" s="8">
        <f ca="1">+Allocators!E995</f>
        <v>0.9662479745470598</v>
      </c>
      <c r="D510" s="8">
        <f ca="1">+Allocators!F995</f>
        <v>0</v>
      </c>
      <c r="E510" s="8">
        <f ca="1">+Allocators!G995</f>
        <v>0</v>
      </c>
      <c r="F510" s="8">
        <f ca="1">+Allocators!H995</f>
        <v>2.9603827415234214E-2</v>
      </c>
      <c r="G510" s="8">
        <f ca="1">+Allocators!I995</f>
        <v>6.1451410178451756E-5</v>
      </c>
      <c r="H510" s="8">
        <f ca="1">+Allocators!J995</f>
        <v>0</v>
      </c>
      <c r="I510" s="8">
        <f ca="1">+Allocators!K995</f>
        <v>2.2999952056613204E-3</v>
      </c>
      <c r="J510" s="8">
        <f ca="1">+Allocators!L995</f>
        <v>5.6508694452084523E-4</v>
      </c>
      <c r="K510" s="8">
        <f ca="1">+Allocators!M995</f>
        <v>-2.2884570552879124E-4</v>
      </c>
      <c r="L510" s="8">
        <f ca="1">+Allocators!N995</f>
        <v>-2.1984480782255714E-5</v>
      </c>
      <c r="M510" s="8">
        <f ca="1">+Allocators!O995</f>
        <v>4.1774786753850007E-4</v>
      </c>
      <c r="N510" s="8">
        <f ca="1">+Allocators!P995</f>
        <v>-2.5064326728836477E-4</v>
      </c>
      <c r="O510" s="8">
        <f ca="1">+Allocators!Q995</f>
        <v>-5.9199665659410083E-4</v>
      </c>
      <c r="P510" s="8">
        <f ca="1">+Allocators!R995</f>
        <v>-2.8204976242716143E-4</v>
      </c>
      <c r="Q510" s="8">
        <f ca="1">+Allocators!S995</f>
        <v>1.9831774128322337E-3</v>
      </c>
      <c r="R510" s="8">
        <f ca="1">+Allocators!T995</f>
        <v>1.9625906959510703E-4</v>
      </c>
      <c r="S510" s="8">
        <f ca="1">+Allocators!U995</f>
        <v>0</v>
      </c>
      <c r="T510" s="8">
        <f ca="1">+Allocators!V995</f>
        <v>0</v>
      </c>
      <c r="U510" s="8">
        <f ca="1">+Allocators!W995</f>
        <v>0</v>
      </c>
    </row>
    <row r="511" spans="1:21" s="43" customFormat="1">
      <c r="A511" s="52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</row>
    <row r="512" spans="1:21" s="43" customFormat="1">
      <c r="A512" s="52" t="str">
        <f>CONCATENATE(Allocators!A997," ",Allocators!B997)</f>
        <v>WEATHER_FXNL_OM PRODUCTION</v>
      </c>
      <c r="B512" s="8">
        <f ca="1">+Allocators!D997</f>
        <v>0.39435692581292764</v>
      </c>
      <c r="C512" s="8">
        <f ca="1">+Allocators!E997</f>
        <v>0.382034152182469</v>
      </c>
      <c r="D512" s="8">
        <f ca="1">+Allocators!F997</f>
        <v>0</v>
      </c>
      <c r="E512" s="8">
        <f ca="1">+Allocators!G997</f>
        <v>0</v>
      </c>
      <c r="F512" s="8">
        <f ca="1">+Allocators!H997</f>
        <v>1.0774706453359496E-2</v>
      </c>
      <c r="G512" s="8">
        <f ca="1">+Allocators!I997</f>
        <v>2.1121479116201032E-5</v>
      </c>
      <c r="H512" s="8">
        <f ca="1">+Allocators!J997</f>
        <v>0</v>
      </c>
      <c r="I512" s="8">
        <f ca="1">+Allocators!K997</f>
        <v>8.4248865331393123E-4</v>
      </c>
      <c r="J512" s="8">
        <f ca="1">+Allocators!L997</f>
        <v>2.1410566901869027E-4</v>
      </c>
      <c r="K512" s="8">
        <f ca="1">+Allocators!M997</f>
        <v>-9.3325287549846678E-5</v>
      </c>
      <c r="L512" s="8">
        <f ca="1">+Allocators!N997</f>
        <v>-8.2517125247881043E-6</v>
      </c>
      <c r="M512" s="8">
        <f ca="1">+Allocators!O997</f>
        <v>1.4770190876244198E-4</v>
      </c>
      <c r="N512" s="8">
        <f ca="1">+Allocators!P997</f>
        <v>-8.3139233566639233E-5</v>
      </c>
      <c r="O512" s="8">
        <f ca="1">+Allocators!Q997</f>
        <v>-1.9998996232640164E-4</v>
      </c>
      <c r="P512" s="8">
        <f ca="1">+Allocators!R997</f>
        <v>-9.316830000414044E-5</v>
      </c>
      <c r="Q512" s="8">
        <f ca="1">+Allocators!S997</f>
        <v>7.262662161562119E-4</v>
      </c>
      <c r="R512" s="8">
        <f ca="1">+Allocators!T997</f>
        <v>7.4257746703509169E-5</v>
      </c>
      <c r="S512" s="8">
        <f ca="1">+Allocators!U997</f>
        <v>0</v>
      </c>
      <c r="T512" s="8">
        <f ca="1">+Allocators!V997</f>
        <v>0</v>
      </c>
      <c r="U512" s="8">
        <f ca="1">+Allocators!W997</f>
        <v>0</v>
      </c>
    </row>
    <row r="513" spans="1:21" s="43" customFormat="1">
      <c r="A513" s="52" t="str">
        <f>CONCATENATE(Allocators!A998," ",Allocators!B998)</f>
        <v>WEATHER_FXNL_OM BULKTRAN</v>
      </c>
      <c r="B513" s="8">
        <f ca="1">+Allocators!D998</f>
        <v>8.168009976506194E-3</v>
      </c>
      <c r="C513" s="8">
        <f ca="1">+Allocators!E998</f>
        <v>7.9077298404860372E-3</v>
      </c>
      <c r="D513" s="8">
        <f ca="1">+Allocators!F998</f>
        <v>0</v>
      </c>
      <c r="E513" s="8">
        <f ca="1">+Allocators!G998</f>
        <v>0</v>
      </c>
      <c r="F513" s="8">
        <f ca="1">+Allocators!H998</f>
        <v>2.277044525439873E-4</v>
      </c>
      <c r="G513" s="8">
        <f ca="1">+Allocators!I998</f>
        <v>4.425816721399333E-7</v>
      </c>
      <c r="H513" s="8">
        <f ca="1">+Allocators!J998</f>
        <v>0</v>
      </c>
      <c r="I513" s="8">
        <f ca="1">+Allocators!K998</f>
        <v>1.7763629925553264E-5</v>
      </c>
      <c r="J513" s="8">
        <f ca="1">+Allocators!L998</f>
        <v>4.6152517005636253E-6</v>
      </c>
      <c r="K513" s="8">
        <f ca="1">+Allocators!M998</f>
        <v>-1.9851030589640634E-6</v>
      </c>
      <c r="L513" s="8">
        <f ca="1">+Allocators!N998</f>
        <v>-1.6804999873790439E-7</v>
      </c>
      <c r="M513" s="8">
        <f ca="1">+Allocators!O998</f>
        <v>3.0951847619730898E-6</v>
      </c>
      <c r="N513" s="8">
        <f ca="1">+Allocators!P998</f>
        <v>-1.7956847711485699E-6</v>
      </c>
      <c r="O513" s="8">
        <f ca="1">+Allocators!Q998</f>
        <v>-4.281467769523822E-6</v>
      </c>
      <c r="P513" s="8">
        <f ca="1">+Allocators!R998</f>
        <v>-2.0314568502151963E-6</v>
      </c>
      <c r="Q513" s="8">
        <f ca="1">+Allocators!S998</f>
        <v>1.5362631217029833E-5</v>
      </c>
      <c r="R513" s="8">
        <f ca="1">+Allocators!T998</f>
        <v>1.5581666474600367E-6</v>
      </c>
      <c r="S513" s="8">
        <f ca="1">+Allocators!U998</f>
        <v>0</v>
      </c>
      <c r="T513" s="8">
        <f ca="1">+Allocators!V998</f>
        <v>0</v>
      </c>
      <c r="U513" s="8">
        <f ca="1">+Allocators!W998</f>
        <v>0</v>
      </c>
    </row>
    <row r="514" spans="1:21" s="43" customFormat="1">
      <c r="A514" s="52" t="str">
        <f>CONCATENATE(Allocators!A999," ",Allocators!B999)</f>
        <v>WEATHER_FXNL_OM SUBTRAN</v>
      </c>
      <c r="B514" s="8">
        <f ca="1">+Allocators!D999</f>
        <v>2.2508840217752282E-3</v>
      </c>
      <c r="C514" s="8">
        <f ca="1">+Allocators!E999</f>
        <v>2.1790170805137815E-3</v>
      </c>
      <c r="D514" s="8">
        <f ca="1">+Allocators!F999</f>
        <v>0</v>
      </c>
      <c r="E514" s="8">
        <f ca="1">+Allocators!G999</f>
        <v>0</v>
      </c>
      <c r="F514" s="8">
        <f ca="1">+Allocators!H999</f>
        <v>6.3028755688869493E-5</v>
      </c>
      <c r="G514" s="8">
        <f ca="1">+Allocators!I999</f>
        <v>1.23088087711695E-7</v>
      </c>
      <c r="H514" s="8">
        <f ca="1">+Allocators!J999</f>
        <v>0</v>
      </c>
      <c r="I514" s="8">
        <f ca="1">+Allocators!K999</f>
        <v>4.7731985995792689E-6</v>
      </c>
      <c r="J514" s="8">
        <f ca="1">+Allocators!L999</f>
        <v>1.2423091514432104E-6</v>
      </c>
      <c r="K514" s="8">
        <f ca="1">+Allocators!M999</f>
        <v>-6.9207666745328541E-7</v>
      </c>
      <c r="L514" s="8">
        <f ca="1">+Allocators!N999</f>
        <v>0</v>
      </c>
      <c r="M514" s="8">
        <f ca="1">+Allocators!O999</f>
        <v>7.918143203193951E-7</v>
      </c>
      <c r="N514" s="8">
        <f ca="1">+Allocators!P999</f>
        <v>-4.7674990309916018E-7</v>
      </c>
      <c r="O514" s="8">
        <f ca="1">+Allocators!Q999</f>
        <v>-1.4661344677100159E-6</v>
      </c>
      <c r="P514" s="8">
        <f ca="1">+Allocators!R999</f>
        <v>-5.3142549156002094E-165</v>
      </c>
      <c r="Q514" s="8">
        <f ca="1">+Allocators!S999</f>
        <v>4.1222596427541349E-6</v>
      </c>
      <c r="R514" s="8">
        <f ca="1">+Allocators!T999</f>
        <v>4.2047680901964797E-7</v>
      </c>
      <c r="S514" s="8">
        <f ca="1">+Allocators!U999</f>
        <v>0</v>
      </c>
      <c r="T514" s="8">
        <f ca="1">+Allocators!V999</f>
        <v>0</v>
      </c>
      <c r="U514" s="8">
        <f ca="1">+Allocators!W999</f>
        <v>0</v>
      </c>
    </row>
    <row r="515" spans="1:21" s="43" customFormat="1">
      <c r="A515" s="52" t="str">
        <f>CONCATENATE(Allocators!A1000," ",Allocators!B1000)</f>
        <v>WEATHER_FXNL_OM DISTPRI</v>
      </c>
      <c r="B515" s="8">
        <f ca="1">+Allocators!D1000</f>
        <v>0.1106401005276523</v>
      </c>
      <c r="C515" s="8">
        <f ca="1">+Allocators!E1000</f>
        <v>0.10707159779517812</v>
      </c>
      <c r="D515" s="8">
        <f ca="1">+Allocators!F1000</f>
        <v>0</v>
      </c>
      <c r="E515" s="8">
        <f ca="1">+Allocators!G1000</f>
        <v>0</v>
      </c>
      <c r="F515" s="8">
        <f ca="1">+Allocators!H1000</f>
        <v>3.0359037351773924E-3</v>
      </c>
      <c r="G515" s="8">
        <f ca="1">+Allocators!I1000</f>
        <v>5.9728355618568623E-6</v>
      </c>
      <c r="H515" s="8">
        <f ca="1">+Allocators!J1000</f>
        <v>0</v>
      </c>
      <c r="I515" s="8">
        <f ca="1">+Allocators!K1000</f>
        <v>2.3141071182569814E-4</v>
      </c>
      <c r="J515" s="8">
        <f ca="1">+Allocators!L1000</f>
        <v>5.9055112784151589E-5</v>
      </c>
      <c r="K515" s="8">
        <f ca="1">+Allocators!M1000</f>
        <v>0</v>
      </c>
      <c r="L515" s="8">
        <f ca="1">+Allocators!N1000</f>
        <v>0</v>
      </c>
      <c r="M515" s="8">
        <f ca="1">+Allocators!O1000</f>
        <v>3.8720308154274669E-5</v>
      </c>
      <c r="N515" s="8">
        <f ca="1">+Allocators!P1000</f>
        <v>-2.2368209930553125E-5</v>
      </c>
      <c r="O515" s="8">
        <f ca="1">+Allocators!Q1000</f>
        <v>3.320781519139248E-93</v>
      </c>
      <c r="P515" s="8">
        <f ca="1">+Allocators!R1000</f>
        <v>-8.269616650058153E-165</v>
      </c>
      <c r="Q515" s="8">
        <f ca="1">+Allocators!S1000</f>
        <v>1.9933702710075719E-4</v>
      </c>
      <c r="R515" s="8">
        <f ca="1">+Allocators!T1000</f>
        <v>2.0471211800590373E-5</v>
      </c>
      <c r="S515" s="8">
        <f ca="1">+Allocators!U1000</f>
        <v>0</v>
      </c>
      <c r="T515" s="8">
        <f ca="1">+Allocators!V1000</f>
        <v>0</v>
      </c>
      <c r="U515" s="8">
        <f ca="1">+Allocators!W1000</f>
        <v>0</v>
      </c>
    </row>
    <row r="516" spans="1:21" s="43" customFormat="1">
      <c r="A516" s="52" t="str">
        <f>CONCATENATE(Allocators!A1001," ",Allocators!B1001)</f>
        <v>WEATHER_FXNL_OM DISTSEC</v>
      </c>
      <c r="B516" s="8">
        <f ca="1">+Allocators!D1001</f>
        <v>4.9496876885961133E-2</v>
      </c>
      <c r="C516" s="8">
        <f ca="1">+Allocators!E1001</f>
        <v>4.8163395238954854E-2</v>
      </c>
      <c r="D516" s="8">
        <f ca="1">+Allocators!F1001</f>
        <v>0</v>
      </c>
      <c r="E516" s="8">
        <f ca="1">+Allocators!G1001</f>
        <v>0</v>
      </c>
      <c r="F516" s="8">
        <f ca="1">+Allocators!H1001</f>
        <v>1.1770062870811019E-3</v>
      </c>
      <c r="G516" s="8">
        <f ca="1">+Allocators!I1001</f>
        <v>0</v>
      </c>
      <c r="H516" s="8">
        <f ca="1">+Allocators!J1001</f>
        <v>0</v>
      </c>
      <c r="I516" s="8">
        <f ca="1">+Allocators!K1001</f>
        <v>7.7224195861468433E-5</v>
      </c>
      <c r="J516" s="8">
        <f ca="1">+Allocators!L1001</f>
        <v>0</v>
      </c>
      <c r="K516" s="8">
        <f ca="1">+Allocators!M1001</f>
        <v>0</v>
      </c>
      <c r="L516" s="8">
        <f ca="1">+Allocators!N1001</f>
        <v>0</v>
      </c>
      <c r="M516" s="8">
        <f ca="1">+Allocators!O1001</f>
        <v>1.0684649035450726E-5</v>
      </c>
      <c r="N516" s="8">
        <f ca="1">+Allocators!P1001</f>
        <v>-5.5628866199695984E-136</v>
      </c>
      <c r="O516" s="8">
        <f ca="1">+Allocators!Q1001</f>
        <v>1.2598495947794988E-94</v>
      </c>
      <c r="P516" s="8">
        <f ca="1">+Allocators!R1001</f>
        <v>0</v>
      </c>
      <c r="Q516" s="8">
        <f ca="1">+Allocators!S1001</f>
        <v>6.8566515028271137E-5</v>
      </c>
      <c r="R516" s="8">
        <f ca="1">+Allocators!T1001</f>
        <v>0</v>
      </c>
      <c r="S516" s="8">
        <f ca="1">+Allocators!U1001</f>
        <v>0</v>
      </c>
      <c r="T516" s="8">
        <f ca="1">+Allocators!V1001</f>
        <v>0</v>
      </c>
      <c r="U516" s="8">
        <f ca="1">+Allocators!W1001</f>
        <v>0</v>
      </c>
    </row>
    <row r="517" spans="1:21" s="43" customFormat="1">
      <c r="A517" s="52" t="str">
        <f>CONCATENATE(Allocators!A1002," ",Allocators!B1002)</f>
        <v>WEATHER_FXNL_OM ENERGY</v>
      </c>
      <c r="B517" s="8">
        <f ca="1">+Allocators!D1002</f>
        <v>0.39066417025168687</v>
      </c>
      <c r="C517" s="8">
        <f ca="1">+Allocators!E1002</f>
        <v>0.3757112103145886</v>
      </c>
      <c r="D517" s="8">
        <f ca="1">+Allocators!F1002</f>
        <v>0</v>
      </c>
      <c r="E517" s="8">
        <f ca="1">+Allocators!G1002</f>
        <v>0</v>
      </c>
      <c r="F517" s="8">
        <f ca="1">+Allocators!H1002</f>
        <v>1.3099213042079861E-2</v>
      </c>
      <c r="G517" s="8">
        <f ca="1">+Allocators!I1002</f>
        <v>2.5746943215137715E-5</v>
      </c>
      <c r="H517" s="8">
        <f ca="1">+Allocators!J1002</f>
        <v>0</v>
      </c>
      <c r="I517" s="8">
        <f ca="1">+Allocators!K1002</f>
        <v>1.1165116885607385E-3</v>
      </c>
      <c r="J517" s="8">
        <f ca="1">+Allocators!L1002</f>
        <v>2.8215979512912973E-4</v>
      </c>
      <c r="K517" s="8">
        <f ca="1">+Allocators!M1002</f>
        <v>-1.2356904137232031E-4</v>
      </c>
      <c r="L517" s="8">
        <f ca="1">+Allocators!N1002</f>
        <v>-1.0884064832597588E-5</v>
      </c>
      <c r="M517" s="8">
        <f ca="1">+Allocators!O1002</f>
        <v>2.1650033036716351E-4</v>
      </c>
      <c r="N517" s="8">
        <f ca="1">+Allocators!P1002</f>
        <v>-1.4255824602504727E-4</v>
      </c>
      <c r="O517" s="8">
        <f ca="1">+Allocators!Q1002</f>
        <v>-3.857626235876095E-4</v>
      </c>
      <c r="P517" s="8">
        <f ca="1">+Allocators!R1002</f>
        <v>-1.8647150762746113E-4</v>
      </c>
      <c r="Q517" s="8">
        <f ca="1">+Allocators!S1002</f>
        <v>9.6311352060292202E-4</v>
      </c>
      <c r="R517" s="8">
        <f ca="1">+Allocators!T1002</f>
        <v>9.8960100588407288E-5</v>
      </c>
      <c r="S517" s="8">
        <f ca="1">+Allocators!U1002</f>
        <v>0</v>
      </c>
      <c r="T517" s="8">
        <f ca="1">+Allocators!V1002</f>
        <v>0</v>
      </c>
      <c r="U517" s="8">
        <f ca="1">+Allocators!W1002</f>
        <v>0</v>
      </c>
    </row>
    <row r="518" spans="1:21" s="43" customFormat="1">
      <c r="A518" s="52" t="str">
        <f>CONCATENATE(Allocators!A1003," ",Allocators!B1003)</f>
        <v>WEATHER_FXNL_OM CUSTOMER</v>
      </c>
      <c r="B518" s="8">
        <f ca="1">+Allocators!D1003</f>
        <v>4.4423032523490412E-2</v>
      </c>
      <c r="C518" s="8">
        <f ca="1">+Allocators!E1003</f>
        <v>4.3180872094869427E-2</v>
      </c>
      <c r="D518" s="8">
        <f ca="1">+Allocators!F1003</f>
        <v>0</v>
      </c>
      <c r="E518" s="8">
        <f ca="1">+Allocators!G1003</f>
        <v>0</v>
      </c>
      <c r="F518" s="8">
        <f ca="1">+Allocators!H1003</f>
        <v>1.2262646893035029E-3</v>
      </c>
      <c r="G518" s="8">
        <f ca="1">+Allocators!I1003</f>
        <v>8.0444825254045284E-6</v>
      </c>
      <c r="H518" s="8">
        <f ca="1">+Allocators!J1003</f>
        <v>0</v>
      </c>
      <c r="I518" s="8">
        <f ca="1">+Allocators!K1003</f>
        <v>9.8231275743517282E-6</v>
      </c>
      <c r="J518" s="8">
        <f ca="1">+Allocators!L1003</f>
        <v>3.90880673686671E-6</v>
      </c>
      <c r="K518" s="8">
        <f ca="1">+Allocators!M1003</f>
        <v>-9.2741968802069189E-6</v>
      </c>
      <c r="L518" s="8">
        <f ca="1">+Allocators!N1003</f>
        <v>-2.6806534261321192E-6</v>
      </c>
      <c r="M518" s="8">
        <f ca="1">+Allocators!O1003</f>
        <v>2.5367213687670535E-7</v>
      </c>
      <c r="N518" s="8">
        <f ca="1">+Allocators!P1003</f>
        <v>-3.051430918774494E-7</v>
      </c>
      <c r="O518" s="8">
        <f ca="1">+Allocators!Q1003</f>
        <v>-4.9646844285594247E-7</v>
      </c>
      <c r="P518" s="8">
        <f ca="1">+Allocators!R1003</f>
        <v>-3.7849794534464084E-7</v>
      </c>
      <c r="Q518" s="8">
        <f ca="1">+Allocators!S1003</f>
        <v>6.4092430842875257E-6</v>
      </c>
      <c r="R518" s="8">
        <f ca="1">+Allocators!T1003</f>
        <v>5.9136704612048913E-7</v>
      </c>
      <c r="S518" s="8">
        <f ca="1">+Allocators!U1003</f>
        <v>0</v>
      </c>
      <c r="T518" s="8">
        <f ca="1">+Allocators!V1003</f>
        <v>0</v>
      </c>
      <c r="U518" s="8">
        <f ca="1">+Allocators!W1003</f>
        <v>0</v>
      </c>
    </row>
    <row r="519" spans="1:21" s="43" customFormat="1">
      <c r="A519" s="52" t="str">
        <f>CONCATENATE(Allocators!A1004," ",Allocators!B1004)</f>
        <v>WEATHER_FXNL_OM TOTAL</v>
      </c>
      <c r="B519" s="8">
        <f ca="1">+Allocators!D1004</f>
        <v>0.99999999999999967</v>
      </c>
      <c r="C519" s="8">
        <f ca="1">+Allocators!E1004</f>
        <v>0.9662479745470598</v>
      </c>
      <c r="D519" s="8">
        <f ca="1">+Allocators!F1004</f>
        <v>0</v>
      </c>
      <c r="E519" s="8">
        <f ca="1">+Allocators!G1004</f>
        <v>0</v>
      </c>
      <c r="F519" s="8">
        <f ca="1">+Allocators!H1004</f>
        <v>2.9603827415234214E-2</v>
      </c>
      <c r="G519" s="8">
        <f ca="1">+Allocators!I1004</f>
        <v>6.1451410178451756E-5</v>
      </c>
      <c r="H519" s="8">
        <f ca="1">+Allocators!J1004</f>
        <v>0</v>
      </c>
      <c r="I519" s="8">
        <f ca="1">+Allocators!K1004</f>
        <v>2.2999952056613204E-3</v>
      </c>
      <c r="J519" s="8">
        <f ca="1">+Allocators!L1004</f>
        <v>5.6508694452084523E-4</v>
      </c>
      <c r="K519" s="8">
        <f ca="1">+Allocators!M1004</f>
        <v>-2.2884570552879124E-4</v>
      </c>
      <c r="L519" s="8">
        <f ca="1">+Allocators!N1004</f>
        <v>-2.1984480782255711E-5</v>
      </c>
      <c r="M519" s="8">
        <f ca="1">+Allocators!O1004</f>
        <v>4.1774786753850007E-4</v>
      </c>
      <c r="N519" s="8">
        <f ca="1">+Allocators!P1004</f>
        <v>-2.5064326728836477E-4</v>
      </c>
      <c r="O519" s="8">
        <f ca="1">+Allocators!Q1004</f>
        <v>-5.9199665659410083E-4</v>
      </c>
      <c r="P519" s="8">
        <f ca="1">+Allocators!R1004</f>
        <v>-2.8204976242716143E-4</v>
      </c>
      <c r="Q519" s="8">
        <f ca="1">+Allocators!S1004</f>
        <v>1.9831774128322337E-3</v>
      </c>
      <c r="R519" s="8">
        <f ca="1">+Allocators!T1004</f>
        <v>1.9625906959510703E-4</v>
      </c>
      <c r="S519" s="8">
        <f ca="1">+Allocators!U1004</f>
        <v>0</v>
      </c>
      <c r="T519" s="8">
        <f ca="1">+Allocators!V1004</f>
        <v>0</v>
      </c>
      <c r="U519" s="8">
        <f ca="1">+Allocators!W1004</f>
        <v>0</v>
      </c>
    </row>
    <row r="522" spans="1:21">
      <c r="A522" s="32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</row>
    <row r="523" spans="1:21">
      <c r="A523" s="12" t="s">
        <v>168</v>
      </c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</row>
    <row r="529" spans="1:21" hidden="1">
      <c r="A529" s="192" t="s">
        <v>173</v>
      </c>
      <c r="B529" s="25" t="e">
        <f>+Allocators!#REF!</f>
        <v>#REF!</v>
      </c>
      <c r="C529" s="26" t="e">
        <f>+Allocators!#REF!</f>
        <v>#REF!</v>
      </c>
      <c r="D529" s="26" t="e">
        <f>+Allocators!#REF!</f>
        <v>#REF!</v>
      </c>
      <c r="E529" s="26" t="e">
        <f>+Allocators!#REF!</f>
        <v>#REF!</v>
      </c>
      <c r="F529" s="26" t="e">
        <f>+Allocators!#REF!</f>
        <v>#REF!</v>
      </c>
      <c r="G529" s="26" t="e">
        <f>+Allocators!#REF!</f>
        <v>#REF!</v>
      </c>
      <c r="H529" s="26" t="e">
        <f>+Allocators!#REF!</f>
        <v>#REF!</v>
      </c>
      <c r="I529" s="26" t="e">
        <f>+Allocators!#REF!</f>
        <v>#REF!</v>
      </c>
      <c r="J529" s="26" t="e">
        <f>+Allocators!#REF!</f>
        <v>#REF!</v>
      </c>
      <c r="K529" s="26" t="e">
        <f>+Allocators!#REF!</f>
        <v>#REF!</v>
      </c>
      <c r="L529" s="26" t="e">
        <f>+Allocators!#REF!</f>
        <v>#REF!</v>
      </c>
      <c r="M529" s="26" t="e">
        <f>+Allocators!#REF!</f>
        <v>#REF!</v>
      </c>
      <c r="N529" s="26" t="e">
        <f>+Allocators!#REF!</f>
        <v>#REF!</v>
      </c>
      <c r="O529" s="26" t="e">
        <f>+Allocators!#REF!</f>
        <v>#REF!</v>
      </c>
      <c r="P529" s="26" t="e">
        <f>+Allocators!#REF!</f>
        <v>#REF!</v>
      </c>
      <c r="Q529" s="26" t="e">
        <f>+Allocators!#REF!</f>
        <v>#REF!</v>
      </c>
      <c r="R529" s="26" t="e">
        <f>+Allocators!#REF!</f>
        <v>#REF!</v>
      </c>
      <c r="S529" s="26" t="e">
        <f>+Allocators!#REF!</f>
        <v>#REF!</v>
      </c>
      <c r="T529" s="26" t="e">
        <f>+Allocators!#REF!</f>
        <v>#REF!</v>
      </c>
      <c r="U529" s="26" t="e">
        <f>+Allocators!#REF!</f>
        <v>#REF!</v>
      </c>
    </row>
    <row r="530" spans="1:21" hidden="1">
      <c r="A530" s="192"/>
      <c r="B530" s="27" t="e">
        <f>+Allocators!#REF!</f>
        <v>#REF!</v>
      </c>
      <c r="C530" s="28" t="e">
        <f>+Allocators!#REF!</f>
        <v>#REF!</v>
      </c>
      <c r="D530" s="28" t="e">
        <f>+Allocators!#REF!</f>
        <v>#REF!</v>
      </c>
      <c r="E530" s="28" t="e">
        <f>+Allocators!#REF!</f>
        <v>#REF!</v>
      </c>
      <c r="F530" s="28" t="e">
        <f>+Allocators!#REF!</f>
        <v>#REF!</v>
      </c>
      <c r="G530" s="28" t="e">
        <f>+Allocators!#REF!</f>
        <v>#REF!</v>
      </c>
      <c r="H530" s="28" t="e">
        <f>+Allocators!#REF!</f>
        <v>#REF!</v>
      </c>
      <c r="I530" s="28" t="e">
        <f>+Allocators!#REF!</f>
        <v>#REF!</v>
      </c>
      <c r="J530" s="28" t="e">
        <f>+Allocators!#REF!</f>
        <v>#REF!</v>
      </c>
      <c r="K530" s="28" t="e">
        <f>+Allocators!#REF!</f>
        <v>#REF!</v>
      </c>
      <c r="L530" s="28" t="e">
        <f>+Allocators!#REF!</f>
        <v>#REF!</v>
      </c>
      <c r="M530" s="28" t="e">
        <f>+Allocators!#REF!</f>
        <v>#REF!</v>
      </c>
      <c r="N530" s="28" t="e">
        <f>+Allocators!#REF!</f>
        <v>#REF!</v>
      </c>
      <c r="O530" s="28" t="e">
        <f>+Allocators!#REF!</f>
        <v>#REF!</v>
      </c>
      <c r="P530" s="28" t="e">
        <f>+Allocators!#REF!</f>
        <v>#REF!</v>
      </c>
      <c r="Q530" s="28" t="e">
        <f>+Allocators!#REF!</f>
        <v>#REF!</v>
      </c>
      <c r="R530" s="28" t="e">
        <f>+Allocators!#REF!</f>
        <v>#REF!</v>
      </c>
      <c r="S530" s="28" t="e">
        <f>+Allocators!#REF!</f>
        <v>#REF!</v>
      </c>
      <c r="T530" s="28" t="e">
        <f>+Allocators!#REF!</f>
        <v>#REF!</v>
      </c>
      <c r="U530" s="28" t="e">
        <f>+Allocators!#REF!</f>
        <v>#REF!</v>
      </c>
    </row>
    <row r="531" spans="1:21" hidden="1">
      <c r="A531" s="192"/>
      <c r="B531" s="27" t="e">
        <f>+Allocators!#REF!</f>
        <v>#REF!</v>
      </c>
      <c r="C531" s="28" t="e">
        <f>+Allocators!#REF!</f>
        <v>#REF!</v>
      </c>
      <c r="D531" s="28" t="e">
        <f>+Allocators!#REF!</f>
        <v>#REF!</v>
      </c>
      <c r="E531" s="28" t="e">
        <f>+Allocators!#REF!</f>
        <v>#REF!</v>
      </c>
      <c r="F531" s="28" t="e">
        <f>+Allocators!#REF!</f>
        <v>#REF!</v>
      </c>
      <c r="G531" s="28" t="e">
        <f>+Allocators!#REF!</f>
        <v>#REF!</v>
      </c>
      <c r="H531" s="28" t="e">
        <f>+Allocators!#REF!</f>
        <v>#REF!</v>
      </c>
      <c r="I531" s="28" t="e">
        <f>+Allocators!#REF!</f>
        <v>#REF!</v>
      </c>
      <c r="J531" s="28" t="e">
        <f>+Allocators!#REF!</f>
        <v>#REF!</v>
      </c>
      <c r="K531" s="28" t="e">
        <f>+Allocators!#REF!</f>
        <v>#REF!</v>
      </c>
      <c r="L531" s="28" t="e">
        <f>+Allocators!#REF!</f>
        <v>#REF!</v>
      </c>
      <c r="M531" s="28" t="e">
        <f>+Allocators!#REF!</f>
        <v>#REF!</v>
      </c>
      <c r="N531" s="28" t="e">
        <f>+Allocators!#REF!</f>
        <v>#REF!</v>
      </c>
      <c r="O531" s="28" t="e">
        <f>+Allocators!#REF!</f>
        <v>#REF!</v>
      </c>
      <c r="P531" s="28" t="e">
        <f>+Allocators!#REF!</f>
        <v>#REF!</v>
      </c>
      <c r="Q531" s="28" t="e">
        <f>+Allocators!#REF!</f>
        <v>#REF!</v>
      </c>
      <c r="R531" s="28" t="e">
        <f>+Allocators!#REF!</f>
        <v>#REF!</v>
      </c>
      <c r="S531" s="28" t="e">
        <f>+Allocators!#REF!</f>
        <v>#REF!</v>
      </c>
      <c r="T531" s="28" t="e">
        <f>+Allocators!#REF!</f>
        <v>#REF!</v>
      </c>
      <c r="U531" s="28" t="e">
        <f>+Allocators!#REF!</f>
        <v>#REF!</v>
      </c>
    </row>
    <row r="532" spans="1:21" hidden="1">
      <c r="A532" s="192"/>
      <c r="B532" s="27" t="e">
        <f>+Allocators!#REF!</f>
        <v>#REF!</v>
      </c>
      <c r="C532" s="28" t="e">
        <f>+Allocators!#REF!</f>
        <v>#REF!</v>
      </c>
      <c r="D532" s="28" t="e">
        <f>+Allocators!#REF!</f>
        <v>#REF!</v>
      </c>
      <c r="E532" s="28" t="e">
        <f>+Allocators!#REF!</f>
        <v>#REF!</v>
      </c>
      <c r="F532" s="28" t="e">
        <f>+Allocators!#REF!</f>
        <v>#REF!</v>
      </c>
      <c r="G532" s="28" t="e">
        <f>+Allocators!#REF!</f>
        <v>#REF!</v>
      </c>
      <c r="H532" s="28" t="e">
        <f>+Allocators!#REF!</f>
        <v>#REF!</v>
      </c>
      <c r="I532" s="28" t="e">
        <f>+Allocators!#REF!</f>
        <v>#REF!</v>
      </c>
      <c r="J532" s="28" t="e">
        <f>+Allocators!#REF!</f>
        <v>#REF!</v>
      </c>
      <c r="K532" s="28" t="e">
        <f>+Allocators!#REF!</f>
        <v>#REF!</v>
      </c>
      <c r="L532" s="28" t="e">
        <f>+Allocators!#REF!</f>
        <v>#REF!</v>
      </c>
      <c r="M532" s="28" t="e">
        <f>+Allocators!#REF!</f>
        <v>#REF!</v>
      </c>
      <c r="N532" s="28" t="e">
        <f>+Allocators!#REF!</f>
        <v>#REF!</v>
      </c>
      <c r="O532" s="28" t="e">
        <f>+Allocators!#REF!</f>
        <v>#REF!</v>
      </c>
      <c r="P532" s="28" t="e">
        <f>+Allocators!#REF!</f>
        <v>#REF!</v>
      </c>
      <c r="Q532" s="28" t="e">
        <f>+Allocators!#REF!</f>
        <v>#REF!</v>
      </c>
      <c r="R532" s="28" t="e">
        <f>+Allocators!#REF!</f>
        <v>#REF!</v>
      </c>
      <c r="S532" s="28" t="e">
        <f>+Allocators!#REF!</f>
        <v>#REF!</v>
      </c>
      <c r="T532" s="28" t="e">
        <f>+Allocators!#REF!</f>
        <v>#REF!</v>
      </c>
      <c r="U532" s="28" t="e">
        <f>+Allocators!#REF!</f>
        <v>#REF!</v>
      </c>
    </row>
    <row r="533" spans="1:21" hidden="1">
      <c r="A533" s="192"/>
      <c r="B533" s="27" t="e">
        <f>+Allocators!#REF!</f>
        <v>#REF!</v>
      </c>
      <c r="C533" s="28" t="e">
        <f>+Allocators!#REF!</f>
        <v>#REF!</v>
      </c>
      <c r="D533" s="28" t="e">
        <f>+Allocators!#REF!</f>
        <v>#REF!</v>
      </c>
      <c r="E533" s="28" t="e">
        <f>+Allocators!#REF!</f>
        <v>#REF!</v>
      </c>
      <c r="F533" s="28" t="e">
        <f>+Allocators!#REF!</f>
        <v>#REF!</v>
      </c>
      <c r="G533" s="28" t="e">
        <f>+Allocators!#REF!</f>
        <v>#REF!</v>
      </c>
      <c r="H533" s="28" t="e">
        <f>+Allocators!#REF!</f>
        <v>#REF!</v>
      </c>
      <c r="I533" s="28" t="e">
        <f>+Allocators!#REF!</f>
        <v>#REF!</v>
      </c>
      <c r="J533" s="28" t="e">
        <f>+Allocators!#REF!</f>
        <v>#REF!</v>
      </c>
      <c r="K533" s="28" t="e">
        <f>+Allocators!#REF!</f>
        <v>#REF!</v>
      </c>
      <c r="L533" s="28" t="e">
        <f>+Allocators!#REF!</f>
        <v>#REF!</v>
      </c>
      <c r="M533" s="28" t="e">
        <f>+Allocators!#REF!</f>
        <v>#REF!</v>
      </c>
      <c r="N533" s="28" t="e">
        <f>+Allocators!#REF!</f>
        <v>#REF!</v>
      </c>
      <c r="O533" s="28" t="e">
        <f>+Allocators!#REF!</f>
        <v>#REF!</v>
      </c>
      <c r="P533" s="28" t="e">
        <f>+Allocators!#REF!</f>
        <v>#REF!</v>
      </c>
      <c r="Q533" s="28" t="e">
        <f>+Allocators!#REF!</f>
        <v>#REF!</v>
      </c>
      <c r="R533" s="28" t="e">
        <f>+Allocators!#REF!</f>
        <v>#REF!</v>
      </c>
      <c r="S533" s="28" t="e">
        <f>+Allocators!#REF!</f>
        <v>#REF!</v>
      </c>
      <c r="T533" s="28" t="e">
        <f>+Allocators!#REF!</f>
        <v>#REF!</v>
      </c>
      <c r="U533" s="28" t="e">
        <f>+Allocators!#REF!</f>
        <v>#REF!</v>
      </c>
    </row>
    <row r="534" spans="1:21" hidden="1">
      <c r="A534" s="192"/>
      <c r="B534" s="27" t="e">
        <f>+Allocators!#REF!</f>
        <v>#REF!</v>
      </c>
      <c r="C534" s="28" t="e">
        <f>+Allocators!#REF!</f>
        <v>#REF!</v>
      </c>
      <c r="D534" s="28" t="e">
        <f>+Allocators!#REF!</f>
        <v>#REF!</v>
      </c>
      <c r="E534" s="28" t="e">
        <f>+Allocators!#REF!</f>
        <v>#REF!</v>
      </c>
      <c r="F534" s="28" t="e">
        <f>+Allocators!#REF!</f>
        <v>#REF!</v>
      </c>
      <c r="G534" s="28" t="e">
        <f>+Allocators!#REF!</f>
        <v>#REF!</v>
      </c>
      <c r="H534" s="28" t="e">
        <f>+Allocators!#REF!</f>
        <v>#REF!</v>
      </c>
      <c r="I534" s="28" t="e">
        <f>+Allocators!#REF!</f>
        <v>#REF!</v>
      </c>
      <c r="J534" s="28" t="e">
        <f>+Allocators!#REF!</f>
        <v>#REF!</v>
      </c>
      <c r="K534" s="28" t="e">
        <f>+Allocators!#REF!</f>
        <v>#REF!</v>
      </c>
      <c r="L534" s="28" t="e">
        <f>+Allocators!#REF!</f>
        <v>#REF!</v>
      </c>
      <c r="M534" s="28" t="e">
        <f>+Allocators!#REF!</f>
        <v>#REF!</v>
      </c>
      <c r="N534" s="28" t="e">
        <f>+Allocators!#REF!</f>
        <v>#REF!</v>
      </c>
      <c r="O534" s="28" t="e">
        <f>+Allocators!#REF!</f>
        <v>#REF!</v>
      </c>
      <c r="P534" s="28" t="e">
        <f>+Allocators!#REF!</f>
        <v>#REF!</v>
      </c>
      <c r="Q534" s="28" t="e">
        <f>+Allocators!#REF!</f>
        <v>#REF!</v>
      </c>
      <c r="R534" s="28" t="e">
        <f>+Allocators!#REF!</f>
        <v>#REF!</v>
      </c>
      <c r="S534" s="28" t="e">
        <f>+Allocators!#REF!</f>
        <v>#REF!</v>
      </c>
      <c r="T534" s="28" t="e">
        <f>+Allocators!#REF!</f>
        <v>#REF!</v>
      </c>
      <c r="U534" s="28" t="e">
        <f>+Allocators!#REF!</f>
        <v>#REF!</v>
      </c>
    </row>
    <row r="535" spans="1:21" hidden="1">
      <c r="A535" s="192"/>
      <c r="B535" s="27" t="e">
        <f>+Allocators!#REF!</f>
        <v>#REF!</v>
      </c>
      <c r="C535" s="28" t="e">
        <f>+Allocators!#REF!</f>
        <v>#REF!</v>
      </c>
      <c r="D535" s="28" t="e">
        <f>+Allocators!#REF!</f>
        <v>#REF!</v>
      </c>
      <c r="E535" s="28" t="e">
        <f>+Allocators!#REF!</f>
        <v>#REF!</v>
      </c>
      <c r="F535" s="28" t="e">
        <f>+Allocators!#REF!</f>
        <v>#REF!</v>
      </c>
      <c r="G535" s="28" t="e">
        <f>+Allocators!#REF!</f>
        <v>#REF!</v>
      </c>
      <c r="H535" s="28" t="e">
        <f>+Allocators!#REF!</f>
        <v>#REF!</v>
      </c>
      <c r="I535" s="28" t="e">
        <f>+Allocators!#REF!</f>
        <v>#REF!</v>
      </c>
      <c r="J535" s="28" t="e">
        <f>+Allocators!#REF!</f>
        <v>#REF!</v>
      </c>
      <c r="K535" s="28" t="e">
        <f>+Allocators!#REF!</f>
        <v>#REF!</v>
      </c>
      <c r="L535" s="28" t="e">
        <f>+Allocators!#REF!</f>
        <v>#REF!</v>
      </c>
      <c r="M535" s="28" t="e">
        <f>+Allocators!#REF!</f>
        <v>#REF!</v>
      </c>
      <c r="N535" s="28" t="e">
        <f>+Allocators!#REF!</f>
        <v>#REF!</v>
      </c>
      <c r="O535" s="28" t="e">
        <f>+Allocators!#REF!</f>
        <v>#REF!</v>
      </c>
      <c r="P535" s="28" t="e">
        <f>+Allocators!#REF!</f>
        <v>#REF!</v>
      </c>
      <c r="Q535" s="28" t="e">
        <f>+Allocators!#REF!</f>
        <v>#REF!</v>
      </c>
      <c r="R535" s="28" t="e">
        <f>+Allocators!#REF!</f>
        <v>#REF!</v>
      </c>
      <c r="S535" s="28" t="e">
        <f>+Allocators!#REF!</f>
        <v>#REF!</v>
      </c>
      <c r="T535" s="28" t="e">
        <f>+Allocators!#REF!</f>
        <v>#REF!</v>
      </c>
      <c r="U535" s="28" t="e">
        <f>+Allocators!#REF!</f>
        <v>#REF!</v>
      </c>
    </row>
    <row r="536" spans="1:21" hidden="1">
      <c r="A536" s="192"/>
      <c r="B536" s="27" t="e">
        <f>+Allocators!#REF!</f>
        <v>#REF!</v>
      </c>
      <c r="C536" s="28" t="e">
        <f>+Allocators!#REF!</f>
        <v>#REF!</v>
      </c>
      <c r="D536" s="28" t="e">
        <f>+Allocators!#REF!</f>
        <v>#REF!</v>
      </c>
      <c r="E536" s="28" t="e">
        <f>+Allocators!#REF!</f>
        <v>#REF!</v>
      </c>
      <c r="F536" s="28" t="e">
        <f>+Allocators!#REF!</f>
        <v>#REF!</v>
      </c>
      <c r="G536" s="28" t="e">
        <f>+Allocators!#REF!</f>
        <v>#REF!</v>
      </c>
      <c r="H536" s="28" t="e">
        <f>+Allocators!#REF!</f>
        <v>#REF!</v>
      </c>
      <c r="I536" s="28" t="e">
        <f>+Allocators!#REF!</f>
        <v>#REF!</v>
      </c>
      <c r="J536" s="28" t="e">
        <f>+Allocators!#REF!</f>
        <v>#REF!</v>
      </c>
      <c r="K536" s="28" t="e">
        <f>+Allocators!#REF!</f>
        <v>#REF!</v>
      </c>
      <c r="L536" s="28" t="e">
        <f>+Allocators!#REF!</f>
        <v>#REF!</v>
      </c>
      <c r="M536" s="28" t="e">
        <f>+Allocators!#REF!</f>
        <v>#REF!</v>
      </c>
      <c r="N536" s="28" t="e">
        <f>+Allocators!#REF!</f>
        <v>#REF!</v>
      </c>
      <c r="O536" s="28" t="e">
        <f>+Allocators!#REF!</f>
        <v>#REF!</v>
      </c>
      <c r="P536" s="28" t="e">
        <f>+Allocators!#REF!</f>
        <v>#REF!</v>
      </c>
      <c r="Q536" s="28" t="e">
        <f>+Allocators!#REF!</f>
        <v>#REF!</v>
      </c>
      <c r="R536" s="28" t="e">
        <f>+Allocators!#REF!</f>
        <v>#REF!</v>
      </c>
      <c r="S536" s="28" t="e">
        <f>+Allocators!#REF!</f>
        <v>#REF!</v>
      </c>
      <c r="T536" s="28" t="e">
        <f>+Allocators!#REF!</f>
        <v>#REF!</v>
      </c>
      <c r="U536" s="28" t="e">
        <f>+Allocators!#REF!</f>
        <v>#REF!</v>
      </c>
    </row>
    <row r="537" spans="1:21" hidden="1">
      <c r="A537" s="192"/>
      <c r="B537" s="27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</row>
    <row r="538" spans="1:21" hidden="1">
      <c r="A538" s="192"/>
      <c r="B538" s="27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</row>
    <row r="539" spans="1:21" hidden="1">
      <c r="A539" s="192"/>
      <c r="B539" s="27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</row>
    <row r="540" spans="1:21" hidden="1">
      <c r="A540" s="192"/>
      <c r="B540" s="27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</row>
    <row r="541" spans="1:21" hidden="1">
      <c r="A541" s="192"/>
      <c r="B541" s="27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</row>
    <row r="542" spans="1:21" hidden="1">
      <c r="A542" s="192"/>
      <c r="B542" s="27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</row>
    <row r="543" spans="1:21" hidden="1">
      <c r="A543" s="192"/>
      <c r="B543" s="27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</row>
    <row r="544" spans="1:21" hidden="1">
      <c r="A544" s="192"/>
      <c r="B544" s="27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</row>
    <row r="545" spans="1:21" hidden="1">
      <c r="A545" s="192"/>
      <c r="B545" s="27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</row>
    <row r="546" spans="1:21" hidden="1">
      <c r="A546" s="192"/>
      <c r="B546" s="27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</row>
    <row r="547" spans="1:21" hidden="1">
      <c r="A547" s="192"/>
      <c r="B547" s="27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</row>
    <row r="548" spans="1:21" hidden="1">
      <c r="A548" s="192"/>
      <c r="B548" s="27">
        <f>+Allocators!D$165</f>
        <v>1.0000000000000002</v>
      </c>
      <c r="C548" s="28">
        <f>+Allocators!E$165</f>
        <v>0.59926309935782984</v>
      </c>
      <c r="D548" s="28">
        <f>+Allocators!F$165</f>
        <v>0</v>
      </c>
      <c r="E548" s="28">
        <f>+Allocators!G$165</f>
        <v>0</v>
      </c>
      <c r="F548" s="28">
        <f>+Allocators!H$165</f>
        <v>0.13140813723179207</v>
      </c>
      <c r="G548" s="28">
        <f>+Allocators!I$165</f>
        <v>4.3650173748456785E-3</v>
      </c>
      <c r="H548" s="28">
        <f>+Allocators!J$165</f>
        <v>5.2055072723454E-4</v>
      </c>
      <c r="I548" s="28">
        <f>+Allocators!K$165</f>
        <v>3.6607559828785927E-2</v>
      </c>
      <c r="J548" s="28">
        <f>+Allocators!L$165</f>
        <v>3.2842340783879473E-2</v>
      </c>
      <c r="K548" s="28">
        <f>+Allocators!M$165</f>
        <v>6.1322071895580548E-3</v>
      </c>
      <c r="L548" s="28">
        <f>+Allocators!N$165</f>
        <v>1.6716932931897731E-4</v>
      </c>
      <c r="M548" s="28">
        <f>+Allocators!O$165</f>
        <v>1.9758262274563502E-3</v>
      </c>
      <c r="N548" s="28">
        <f>+Allocators!P$165</f>
        <v>0.10869064114340507</v>
      </c>
      <c r="O548" s="28">
        <f>+Allocators!Q$165</f>
        <v>5.6023254462970178E-2</v>
      </c>
      <c r="P548" s="28">
        <f>+Allocators!R$165</f>
        <v>1.8287810131686115E-2</v>
      </c>
      <c r="Q548" s="28">
        <f>+Allocators!S$165</f>
        <v>0</v>
      </c>
      <c r="R548" s="28">
        <f>+Allocators!T$165</f>
        <v>0</v>
      </c>
      <c r="S548" s="28">
        <f>+Allocators!U$165</f>
        <v>0</v>
      </c>
      <c r="T548" s="28">
        <f>+Allocators!V$165</f>
        <v>3.716386211237831E-3</v>
      </c>
      <c r="U548" s="28">
        <f>+Allocators!W$165</f>
        <v>0</v>
      </c>
    </row>
    <row r="549" spans="1:21" hidden="1">
      <c r="A549" s="192"/>
      <c r="B549" s="27">
        <f>+Allocators!D$166</f>
        <v>0</v>
      </c>
      <c r="C549" s="28">
        <f>+Allocators!E$166</f>
        <v>0</v>
      </c>
      <c r="D549" s="28">
        <f>+Allocators!F$166</f>
        <v>0</v>
      </c>
      <c r="E549" s="28">
        <f>+Allocators!G$166</f>
        <v>0</v>
      </c>
      <c r="F549" s="28">
        <f>+Allocators!H$166</f>
        <v>0</v>
      </c>
      <c r="G549" s="28">
        <f>+Allocators!I$166</f>
        <v>0</v>
      </c>
      <c r="H549" s="28">
        <f>+Allocators!J$166</f>
        <v>0</v>
      </c>
      <c r="I549" s="28">
        <f>+Allocators!K$166</f>
        <v>0</v>
      </c>
      <c r="J549" s="28">
        <f>+Allocators!L$166</f>
        <v>0</v>
      </c>
      <c r="K549" s="28">
        <f>+Allocators!M$166</f>
        <v>0</v>
      </c>
      <c r="L549" s="28">
        <f>+Allocators!N$166</f>
        <v>0</v>
      </c>
      <c r="M549" s="28">
        <f>+Allocators!O$166</f>
        <v>0</v>
      </c>
      <c r="N549" s="28">
        <f>+Allocators!P$166</f>
        <v>0</v>
      </c>
      <c r="O549" s="28">
        <f>+Allocators!Q$166</f>
        <v>0</v>
      </c>
      <c r="P549" s="28">
        <f>+Allocators!R$166</f>
        <v>0</v>
      </c>
      <c r="Q549" s="28">
        <f>+Allocators!S$166</f>
        <v>0</v>
      </c>
      <c r="R549" s="28">
        <f>+Allocators!T$166</f>
        <v>0</v>
      </c>
      <c r="S549" s="28">
        <f>+Allocators!U$166</f>
        <v>0</v>
      </c>
      <c r="T549" s="28">
        <f>+Allocators!V$166</f>
        <v>0</v>
      </c>
      <c r="U549" s="28">
        <f>+Allocators!W$166</f>
        <v>0</v>
      </c>
    </row>
    <row r="550" spans="1:21" hidden="1">
      <c r="A550" s="192"/>
      <c r="B550" s="27">
        <f>+Allocators!D$167</f>
        <v>0</v>
      </c>
      <c r="C550" s="28">
        <f>+Allocators!E$167</f>
        <v>0</v>
      </c>
      <c r="D550" s="28">
        <f>+Allocators!F$167</f>
        <v>0</v>
      </c>
      <c r="E550" s="28">
        <f>+Allocators!G$167</f>
        <v>0</v>
      </c>
      <c r="F550" s="28">
        <f>+Allocators!H$167</f>
        <v>0</v>
      </c>
      <c r="G550" s="28">
        <f>+Allocators!I$167</f>
        <v>0</v>
      </c>
      <c r="H550" s="28">
        <f>+Allocators!J$167</f>
        <v>0</v>
      </c>
      <c r="I550" s="28">
        <f>+Allocators!K$167</f>
        <v>0</v>
      </c>
      <c r="J550" s="28">
        <f>+Allocators!L$167</f>
        <v>0</v>
      </c>
      <c r="K550" s="28">
        <f>+Allocators!M$167</f>
        <v>0</v>
      </c>
      <c r="L550" s="28">
        <f>+Allocators!N$167</f>
        <v>0</v>
      </c>
      <c r="M550" s="28">
        <f>+Allocators!O$167</f>
        <v>0</v>
      </c>
      <c r="N550" s="28">
        <f>+Allocators!P$167</f>
        <v>0</v>
      </c>
      <c r="O550" s="28">
        <f>+Allocators!Q$167</f>
        <v>0</v>
      </c>
      <c r="P550" s="28">
        <f>+Allocators!R$167</f>
        <v>0</v>
      </c>
      <c r="Q550" s="28">
        <f>+Allocators!S$167</f>
        <v>0</v>
      </c>
      <c r="R550" s="28">
        <f>+Allocators!T$167</f>
        <v>0</v>
      </c>
      <c r="S550" s="28">
        <f>+Allocators!U$167</f>
        <v>0</v>
      </c>
      <c r="T550" s="28">
        <f>+Allocators!V$167</f>
        <v>0</v>
      </c>
      <c r="U550" s="28">
        <f>+Allocators!W$167</f>
        <v>0</v>
      </c>
    </row>
    <row r="551" spans="1:21" hidden="1">
      <c r="A551" s="192"/>
      <c r="B551" s="27">
        <f>+Allocators!D$168</f>
        <v>0</v>
      </c>
      <c r="C551" s="28">
        <f>+Allocators!E$168</f>
        <v>0</v>
      </c>
      <c r="D551" s="28">
        <f>+Allocators!F$168</f>
        <v>0</v>
      </c>
      <c r="E551" s="28">
        <f>+Allocators!G$168</f>
        <v>0</v>
      </c>
      <c r="F551" s="28">
        <f>+Allocators!H$168</f>
        <v>0</v>
      </c>
      <c r="G551" s="28">
        <f>+Allocators!I$168</f>
        <v>0</v>
      </c>
      <c r="H551" s="28">
        <f>+Allocators!J$168</f>
        <v>0</v>
      </c>
      <c r="I551" s="28">
        <f>+Allocators!K$168</f>
        <v>0</v>
      </c>
      <c r="J551" s="28">
        <f>+Allocators!L$168</f>
        <v>0</v>
      </c>
      <c r="K551" s="28">
        <f>+Allocators!M$168</f>
        <v>0</v>
      </c>
      <c r="L551" s="28">
        <f>+Allocators!N$168</f>
        <v>0</v>
      </c>
      <c r="M551" s="28">
        <f>+Allocators!O$168</f>
        <v>0</v>
      </c>
      <c r="N551" s="28">
        <f>+Allocators!P$168</f>
        <v>0</v>
      </c>
      <c r="O551" s="28">
        <f>+Allocators!Q$168</f>
        <v>0</v>
      </c>
      <c r="P551" s="28">
        <f>+Allocators!R$168</f>
        <v>0</v>
      </c>
      <c r="Q551" s="28">
        <f>+Allocators!S$168</f>
        <v>0</v>
      </c>
      <c r="R551" s="28">
        <f>+Allocators!T$168</f>
        <v>0</v>
      </c>
      <c r="S551" s="28">
        <f>+Allocators!U$168</f>
        <v>0</v>
      </c>
      <c r="T551" s="28">
        <f>+Allocators!V$168</f>
        <v>0</v>
      </c>
      <c r="U551" s="28">
        <f>+Allocators!W$168</f>
        <v>0</v>
      </c>
    </row>
    <row r="552" spans="1:21" hidden="1">
      <c r="A552" s="192"/>
      <c r="B552" s="27">
        <f>+Allocators!D$169</f>
        <v>0</v>
      </c>
      <c r="C552" s="28">
        <f>+Allocators!E$169</f>
        <v>0</v>
      </c>
      <c r="D552" s="28">
        <f>+Allocators!F$169</f>
        <v>0</v>
      </c>
      <c r="E552" s="28">
        <f>+Allocators!G$169</f>
        <v>0</v>
      </c>
      <c r="F552" s="28">
        <f>+Allocators!H$169</f>
        <v>0</v>
      </c>
      <c r="G552" s="28">
        <f>+Allocators!I$169</f>
        <v>0</v>
      </c>
      <c r="H552" s="28">
        <f>+Allocators!J$169</f>
        <v>0</v>
      </c>
      <c r="I552" s="28">
        <f>+Allocators!K$169</f>
        <v>0</v>
      </c>
      <c r="J552" s="28">
        <f>+Allocators!L$169</f>
        <v>0</v>
      </c>
      <c r="K552" s="28">
        <f>+Allocators!M$169</f>
        <v>0</v>
      </c>
      <c r="L552" s="28">
        <f>+Allocators!N$169</f>
        <v>0</v>
      </c>
      <c r="M552" s="28">
        <f>+Allocators!O$169</f>
        <v>0</v>
      </c>
      <c r="N552" s="28">
        <f>+Allocators!P$169</f>
        <v>0</v>
      </c>
      <c r="O552" s="28">
        <f>+Allocators!Q$169</f>
        <v>0</v>
      </c>
      <c r="P552" s="28">
        <f>+Allocators!R$169</f>
        <v>0</v>
      </c>
      <c r="Q552" s="28">
        <f>+Allocators!S$169</f>
        <v>0</v>
      </c>
      <c r="R552" s="28">
        <f>+Allocators!T$169</f>
        <v>0</v>
      </c>
      <c r="S552" s="28">
        <f>+Allocators!U$169</f>
        <v>0</v>
      </c>
      <c r="T552" s="28">
        <f>+Allocators!V$169</f>
        <v>0</v>
      </c>
      <c r="U552" s="28">
        <f>+Allocators!W$169</f>
        <v>0</v>
      </c>
    </row>
    <row r="553" spans="1:21" hidden="1">
      <c r="A553" s="192"/>
      <c r="B553" s="27">
        <f>+Allocators!D$170</f>
        <v>0</v>
      </c>
      <c r="C553" s="28">
        <f>+Allocators!E$170</f>
        <v>0</v>
      </c>
      <c r="D553" s="28">
        <f>+Allocators!F$170</f>
        <v>0</v>
      </c>
      <c r="E553" s="28">
        <f>+Allocators!G$170</f>
        <v>0</v>
      </c>
      <c r="F553" s="28">
        <f>+Allocators!H$170</f>
        <v>0</v>
      </c>
      <c r="G553" s="28">
        <f>+Allocators!I$170</f>
        <v>0</v>
      </c>
      <c r="H553" s="28">
        <f>+Allocators!J$170</f>
        <v>0</v>
      </c>
      <c r="I553" s="28">
        <f>+Allocators!K$170</f>
        <v>0</v>
      </c>
      <c r="J553" s="28">
        <f>+Allocators!L$170</f>
        <v>0</v>
      </c>
      <c r="K553" s="28">
        <f>+Allocators!M$170</f>
        <v>0</v>
      </c>
      <c r="L553" s="28">
        <f>+Allocators!N$170</f>
        <v>0</v>
      </c>
      <c r="M553" s="28">
        <f>+Allocators!O$170</f>
        <v>0</v>
      </c>
      <c r="N553" s="28">
        <f>+Allocators!P$170</f>
        <v>0</v>
      </c>
      <c r="O553" s="28">
        <f>+Allocators!Q$170</f>
        <v>0</v>
      </c>
      <c r="P553" s="28">
        <f>+Allocators!R$170</f>
        <v>0</v>
      </c>
      <c r="Q553" s="28">
        <f>+Allocators!S$170</f>
        <v>0</v>
      </c>
      <c r="R553" s="28">
        <f>+Allocators!T$170</f>
        <v>0</v>
      </c>
      <c r="S553" s="28">
        <f>+Allocators!U$170</f>
        <v>0</v>
      </c>
      <c r="T553" s="28">
        <f>+Allocators!V$170</f>
        <v>0</v>
      </c>
      <c r="U553" s="28">
        <f>+Allocators!W$170</f>
        <v>0</v>
      </c>
    </row>
    <row r="554" spans="1:21" hidden="1">
      <c r="A554" s="192"/>
      <c r="B554" s="27">
        <f>+Allocators!D$171</f>
        <v>0</v>
      </c>
      <c r="C554" s="28">
        <f>+Allocators!E$171</f>
        <v>0</v>
      </c>
      <c r="D554" s="28">
        <f>+Allocators!F$171</f>
        <v>0</v>
      </c>
      <c r="E554" s="28">
        <f>+Allocators!G$171</f>
        <v>0</v>
      </c>
      <c r="F554" s="28">
        <f>+Allocators!H$171</f>
        <v>0</v>
      </c>
      <c r="G554" s="28">
        <f>+Allocators!I$171</f>
        <v>0</v>
      </c>
      <c r="H554" s="28">
        <f>+Allocators!J$171</f>
        <v>0</v>
      </c>
      <c r="I554" s="28">
        <f>+Allocators!K$171</f>
        <v>0</v>
      </c>
      <c r="J554" s="28">
        <f>+Allocators!L$171</f>
        <v>0</v>
      </c>
      <c r="K554" s="28">
        <f>+Allocators!M$171</f>
        <v>0</v>
      </c>
      <c r="L554" s="28">
        <f>+Allocators!N$171</f>
        <v>0</v>
      </c>
      <c r="M554" s="28">
        <f>+Allocators!O$171</f>
        <v>0</v>
      </c>
      <c r="N554" s="28">
        <f>+Allocators!P$171</f>
        <v>0</v>
      </c>
      <c r="O554" s="28">
        <f>+Allocators!Q$171</f>
        <v>0</v>
      </c>
      <c r="P554" s="28">
        <f>+Allocators!R$171</f>
        <v>0</v>
      </c>
      <c r="Q554" s="28">
        <f>+Allocators!S$171</f>
        <v>0</v>
      </c>
      <c r="R554" s="28">
        <f>+Allocators!T$171</f>
        <v>0</v>
      </c>
      <c r="S554" s="28">
        <f>+Allocators!U$171</f>
        <v>0</v>
      </c>
      <c r="T554" s="28">
        <f>+Allocators!V$171</f>
        <v>0</v>
      </c>
      <c r="U554" s="28">
        <f>+Allocators!W$171</f>
        <v>0</v>
      </c>
    </row>
    <row r="555" spans="1:21" ht="13.5" hidden="1" thickBot="1">
      <c r="A555" s="192"/>
      <c r="B555" s="29">
        <f>+Allocators!D$172</f>
        <v>1.0000000000000002</v>
      </c>
      <c r="C555" s="30">
        <f>+Allocators!E$172</f>
        <v>0.59926309935782984</v>
      </c>
      <c r="D555" s="30">
        <f>+Allocators!F$172</f>
        <v>0</v>
      </c>
      <c r="E555" s="30">
        <f>+Allocators!G$172</f>
        <v>0</v>
      </c>
      <c r="F555" s="30">
        <f>+Allocators!H$172</f>
        <v>0.13140813723179207</v>
      </c>
      <c r="G555" s="30">
        <f>+Allocators!I$172</f>
        <v>4.3650173748456785E-3</v>
      </c>
      <c r="H555" s="30">
        <f>+Allocators!J$172</f>
        <v>5.2055072723454E-4</v>
      </c>
      <c r="I555" s="30">
        <f>+Allocators!K$172</f>
        <v>3.6607559828785927E-2</v>
      </c>
      <c r="J555" s="30">
        <f>+Allocators!L$172</f>
        <v>3.2842340783879473E-2</v>
      </c>
      <c r="K555" s="30">
        <f>+Allocators!M$172</f>
        <v>6.1322071895580548E-3</v>
      </c>
      <c r="L555" s="30">
        <f>+Allocators!N$172</f>
        <v>1.6716932931897731E-4</v>
      </c>
      <c r="M555" s="30">
        <f>+Allocators!O$172</f>
        <v>1.9758262274563502E-3</v>
      </c>
      <c r="N555" s="30">
        <f>+Allocators!P$172</f>
        <v>0.10869064114340507</v>
      </c>
      <c r="O555" s="30">
        <f>+Allocators!Q$172</f>
        <v>5.6023254462970178E-2</v>
      </c>
      <c r="P555" s="30">
        <f>+Allocators!R$172</f>
        <v>1.8287810131686115E-2</v>
      </c>
      <c r="Q555" s="30">
        <f>+Allocators!S$172</f>
        <v>0</v>
      </c>
      <c r="R555" s="30">
        <f>+Allocators!T$172</f>
        <v>0</v>
      </c>
      <c r="S555" s="30">
        <f>+Allocators!U$172</f>
        <v>0</v>
      </c>
      <c r="T555" s="30">
        <f>+Allocators!V$172</f>
        <v>3.716386211237831E-3</v>
      </c>
      <c r="U555" s="30">
        <f>+Allocators!W$172</f>
        <v>0</v>
      </c>
    </row>
  </sheetData>
  <mergeCells count="1">
    <mergeCell ref="A529:A555"/>
  </mergeCells>
  <phoneticPr fontId="0" type="noConversion"/>
  <printOptions horizontalCentered="1"/>
  <pageMargins left="0.25" right="0.25" top="1" bottom="0.5" header="0.5" footer="0.25"/>
  <pageSetup scale="43" firstPageNumber="7" fitToHeight="10" orientation="landscape" r:id="rId1"/>
  <headerFooter alignWithMargins="0">
    <oddHeader>&amp;C&amp;"Arial,Bold"&amp;11KENTUCKY POWER COMPANY
NET METERING COST-OF-SERVICE STUDY
TWELVE MONTHS ENDING
MARCH 31, 2020&amp;R&amp;11Exhibit No.: JMS-S1
Page &amp;P of &amp;N
Witness: J. Stegall</oddHeader>
  </headerFooter>
  <rowBreaks count="6" manualBreakCount="6">
    <brk id="106" max="19" man="1"/>
    <brk id="187" max="19" man="1"/>
    <brk id="259" max="19" man="1"/>
    <brk id="340" max="19" man="1"/>
    <brk id="421" max="19" man="1"/>
    <brk id="502" max="1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Z1043"/>
  <sheetViews>
    <sheetView zoomScale="80" zoomScaleNormal="80" workbookViewId="0">
      <pane xSplit="2" ySplit="2" topLeftCell="C3" activePane="bottomRight" state="frozen"/>
      <selection activeCell="F4575" sqref="F4575"/>
      <selection pane="topRight" activeCell="F4575" sqref="F4575"/>
      <selection pane="bottomLeft" activeCell="F4575" sqref="F4575"/>
      <selection pane="bottomRight" activeCell="D5" sqref="D5"/>
    </sheetView>
  </sheetViews>
  <sheetFormatPr defaultRowHeight="12"/>
  <cols>
    <col min="1" max="1" width="25.140625" style="15" customWidth="1"/>
    <col min="2" max="2" width="14.7109375" style="15" customWidth="1"/>
    <col min="3" max="3" width="16.42578125" style="17" customWidth="1"/>
    <col min="4" max="4" width="14.5703125" style="15" customWidth="1"/>
    <col min="5" max="9" width="14.42578125" style="15" customWidth="1"/>
    <col min="10" max="10" width="14.5703125" style="15" customWidth="1"/>
    <col min="11" max="23" width="14.42578125" style="15" customWidth="1"/>
    <col min="24" max="24" width="12.28515625" style="15" bestFit="1" customWidth="1"/>
    <col min="25" max="16384" width="9.140625" style="15"/>
  </cols>
  <sheetData>
    <row r="1" spans="1:23" ht="30" customHeight="1" thickBot="1">
      <c r="A1" s="161" t="s">
        <v>598</v>
      </c>
      <c r="B1" s="122" t="s">
        <v>24</v>
      </c>
      <c r="C1" s="124"/>
      <c r="D1" s="125" t="s">
        <v>3</v>
      </c>
      <c r="E1" s="125" t="s">
        <v>21</v>
      </c>
      <c r="F1" s="125" t="s">
        <v>709</v>
      </c>
      <c r="G1" s="125" t="s">
        <v>710</v>
      </c>
      <c r="H1" s="126" t="s">
        <v>605</v>
      </c>
      <c r="I1" s="126" t="s">
        <v>606</v>
      </c>
      <c r="J1" s="126" t="s">
        <v>607</v>
      </c>
      <c r="K1" s="126" t="s">
        <v>22</v>
      </c>
      <c r="L1" s="126" t="s">
        <v>23</v>
      </c>
      <c r="M1" s="126" t="s">
        <v>25</v>
      </c>
      <c r="N1" s="126" t="s">
        <v>175</v>
      </c>
      <c r="O1" s="126" t="s">
        <v>420</v>
      </c>
      <c r="P1" s="126" t="s">
        <v>421</v>
      </c>
      <c r="Q1" s="126" t="s">
        <v>422</v>
      </c>
      <c r="R1" s="126" t="s">
        <v>423</v>
      </c>
      <c r="S1" s="126" t="s">
        <v>424</v>
      </c>
      <c r="T1" s="126" t="s">
        <v>425</v>
      </c>
      <c r="U1" s="126" t="s">
        <v>176</v>
      </c>
      <c r="V1" s="126" t="s">
        <v>5</v>
      </c>
      <c r="W1" s="126" t="s">
        <v>6</v>
      </c>
    </row>
    <row r="2" spans="1:23"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</row>
    <row r="3" spans="1:23" ht="30" customHeight="1">
      <c r="A3" s="115" t="s">
        <v>26</v>
      </c>
      <c r="H3" s="181"/>
      <c r="I3" s="18"/>
      <c r="J3" s="18"/>
      <c r="K3" s="181"/>
      <c r="L3" s="18"/>
      <c r="M3" s="18"/>
      <c r="N3" s="181"/>
      <c r="O3" s="180"/>
      <c r="P3" s="18"/>
      <c r="Q3" s="18"/>
      <c r="R3" s="18"/>
      <c r="S3" s="18"/>
      <c r="T3" s="18"/>
      <c r="U3" s="18"/>
      <c r="V3" s="18"/>
      <c r="W3" s="18"/>
    </row>
    <row r="4" spans="1:23" ht="12.75">
      <c r="A4" s="116" t="s">
        <v>527</v>
      </c>
      <c r="B4" s="16"/>
      <c r="C4" s="110" t="s">
        <v>529</v>
      </c>
      <c r="D4" s="132">
        <f t="shared" ref="D4:D11" si="0">SUM(E4:W4)</f>
        <v>940428.60044402583</v>
      </c>
      <c r="E4" s="132">
        <v>483635.08976379799</v>
      </c>
      <c r="F4" s="132">
        <v>108.19746023464637</v>
      </c>
      <c r="G4" s="132">
        <v>189.44603805152204</v>
      </c>
      <c r="H4" s="132">
        <v>112719.6085034045</v>
      </c>
      <c r="I4" s="132">
        <v>1568.4919177247657</v>
      </c>
      <c r="J4" s="132">
        <v>218.44968423575401</v>
      </c>
      <c r="K4" s="132">
        <v>67044.801253141311</v>
      </c>
      <c r="L4" s="132">
        <v>12031.791557156905</v>
      </c>
      <c r="M4" s="132">
        <v>2439.92454558383</v>
      </c>
      <c r="N4" s="132">
        <v>92.655031231061471</v>
      </c>
      <c r="O4" s="132">
        <v>3179.790114333824</v>
      </c>
      <c r="P4" s="132">
        <v>42929.002712066882</v>
      </c>
      <c r="Q4" s="132">
        <v>164186.20239115038</v>
      </c>
      <c r="R4" s="132">
        <v>29743.853339316309</v>
      </c>
      <c r="S4" s="132">
        <v>18428.54876100547</v>
      </c>
      <c r="T4" s="132">
        <v>368.06538601764606</v>
      </c>
      <c r="U4" s="132">
        <v>243.10237192912189</v>
      </c>
      <c r="V4" s="132">
        <v>1079.9991495308871</v>
      </c>
      <c r="W4" s="132">
        <v>221.58046411306611</v>
      </c>
    </row>
    <row r="5" spans="1:23">
      <c r="A5" s="111" t="s">
        <v>27</v>
      </c>
      <c r="B5" s="15" t="s">
        <v>28</v>
      </c>
      <c r="D5" s="20">
        <f t="shared" si="0"/>
        <v>1</v>
      </c>
      <c r="E5" s="20">
        <f t="shared" ref="E5:T5" si="1">E4/$D4</f>
        <v>0.5142709287397772</v>
      </c>
      <c r="F5" s="20">
        <f t="shared" ref="F5:G5" si="2">F4/$D4</f>
        <v>1.1505122258463923E-4</v>
      </c>
      <c r="G5" s="20">
        <f t="shared" si="2"/>
        <v>2.0144648723153952E-4</v>
      </c>
      <c r="H5" s="20">
        <f t="shared" si="1"/>
        <v>0.11985982609438253</v>
      </c>
      <c r="I5" s="20">
        <f t="shared" si="1"/>
        <v>1.6678479546285577E-3</v>
      </c>
      <c r="J5" s="20">
        <f t="shared" si="1"/>
        <v>2.3228736783697604E-4</v>
      </c>
      <c r="K5" s="20">
        <f t="shared" si="1"/>
        <v>7.1291750614013577E-2</v>
      </c>
      <c r="L5" s="20">
        <f t="shared" si="1"/>
        <v>1.279394475186746E-2</v>
      </c>
      <c r="M5" s="20">
        <f t="shared" si="1"/>
        <v>2.5944814358387371E-3</v>
      </c>
      <c r="N5" s="20">
        <f>N4/$D4</f>
        <v>9.8524259244470191E-5</v>
      </c>
      <c r="O5" s="20">
        <f>O4/$D4</f>
        <v>3.3812137495951079E-3</v>
      </c>
      <c r="P5" s="20">
        <f t="shared" si="1"/>
        <v>4.564833810009377E-2</v>
      </c>
      <c r="Q5" s="20">
        <f t="shared" si="1"/>
        <v>0.17458656862799518</v>
      </c>
      <c r="R5" s="20">
        <f t="shared" si="1"/>
        <v>3.1627976143295378E-2</v>
      </c>
      <c r="S5" s="20">
        <f>S4/$D4</f>
        <v>1.9595904199749329E-2</v>
      </c>
      <c r="T5" s="20">
        <f t="shared" si="1"/>
        <v>3.9138046827144884E-4</v>
      </c>
      <c r="U5" s="20">
        <f>U4/$D4</f>
        <v>2.58501678717917E-4</v>
      </c>
      <c r="V5" s="20">
        <f>V4/$D4</f>
        <v>1.1484116380775346E-3</v>
      </c>
      <c r="W5" s="20">
        <f>W4/$D4</f>
        <v>2.3561646679869829E-4</v>
      </c>
    </row>
    <row r="6" spans="1:23">
      <c r="A6" s="15" t="str">
        <f t="shared" ref="A6:A12" si="3">A5</f>
        <v>PROD_DEMAND</v>
      </c>
      <c r="B6" s="15" t="s">
        <v>32</v>
      </c>
      <c r="D6" s="20">
        <f t="shared" si="0"/>
        <v>0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20">
        <v>0</v>
      </c>
      <c r="M6" s="20">
        <v>0</v>
      </c>
      <c r="N6" s="20">
        <v>0</v>
      </c>
      <c r="O6" s="20">
        <v>0</v>
      </c>
      <c r="P6" s="20">
        <v>0</v>
      </c>
      <c r="Q6" s="20">
        <v>0</v>
      </c>
      <c r="R6" s="20">
        <v>0</v>
      </c>
      <c r="S6" s="20">
        <v>0</v>
      </c>
      <c r="T6" s="20">
        <v>0</v>
      </c>
      <c r="U6" s="20">
        <v>0</v>
      </c>
      <c r="V6" s="20">
        <v>0</v>
      </c>
      <c r="W6" s="20">
        <v>0</v>
      </c>
    </row>
    <row r="7" spans="1:23">
      <c r="A7" s="15" t="str">
        <f t="shared" si="3"/>
        <v>PROD_DEMAND</v>
      </c>
      <c r="B7" s="15" t="s">
        <v>34</v>
      </c>
      <c r="D7" s="20">
        <f t="shared" si="0"/>
        <v>0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  <c r="J7" s="20">
        <v>0</v>
      </c>
      <c r="K7" s="20">
        <v>0</v>
      </c>
      <c r="L7" s="20">
        <v>0</v>
      </c>
      <c r="M7" s="20">
        <v>0</v>
      </c>
      <c r="N7" s="20">
        <v>0</v>
      </c>
      <c r="O7" s="20">
        <v>0</v>
      </c>
      <c r="P7" s="20">
        <v>0</v>
      </c>
      <c r="Q7" s="20">
        <v>0</v>
      </c>
      <c r="R7" s="20">
        <v>0</v>
      </c>
      <c r="S7" s="20">
        <v>0</v>
      </c>
      <c r="T7" s="20">
        <v>0</v>
      </c>
      <c r="U7" s="20">
        <v>0</v>
      </c>
      <c r="V7" s="20">
        <v>0</v>
      </c>
      <c r="W7" s="20">
        <v>0</v>
      </c>
    </row>
    <row r="8" spans="1:23">
      <c r="A8" s="15" t="str">
        <f t="shared" si="3"/>
        <v>PROD_DEMAND</v>
      </c>
      <c r="B8" s="15" t="s">
        <v>36</v>
      </c>
      <c r="D8" s="20">
        <f t="shared" si="0"/>
        <v>0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0">
        <v>0</v>
      </c>
      <c r="M8" s="20">
        <v>0</v>
      </c>
      <c r="N8" s="20">
        <v>0</v>
      </c>
      <c r="O8" s="20">
        <v>0</v>
      </c>
      <c r="P8" s="20">
        <v>0</v>
      </c>
      <c r="Q8" s="20">
        <v>0</v>
      </c>
      <c r="R8" s="20">
        <v>0</v>
      </c>
      <c r="S8" s="20">
        <v>0</v>
      </c>
      <c r="T8" s="20">
        <v>0</v>
      </c>
      <c r="U8" s="20">
        <v>0</v>
      </c>
      <c r="V8" s="20">
        <v>0</v>
      </c>
      <c r="W8" s="20">
        <v>0</v>
      </c>
    </row>
    <row r="9" spans="1:23">
      <c r="A9" s="15" t="str">
        <f t="shared" si="3"/>
        <v>PROD_DEMAND</v>
      </c>
      <c r="B9" s="15" t="s">
        <v>38</v>
      </c>
      <c r="D9" s="20">
        <f t="shared" si="0"/>
        <v>0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20">
        <v>0</v>
      </c>
      <c r="N9" s="20">
        <v>0</v>
      </c>
      <c r="O9" s="20">
        <v>0</v>
      </c>
      <c r="P9" s="20">
        <v>0</v>
      </c>
      <c r="Q9" s="20">
        <v>0</v>
      </c>
      <c r="R9" s="20">
        <v>0</v>
      </c>
      <c r="S9" s="20">
        <v>0</v>
      </c>
      <c r="T9" s="20">
        <v>0</v>
      </c>
      <c r="U9" s="20">
        <v>0</v>
      </c>
      <c r="V9" s="20">
        <v>0</v>
      </c>
      <c r="W9" s="20">
        <v>0</v>
      </c>
    </row>
    <row r="10" spans="1:23">
      <c r="A10" s="15" t="str">
        <f t="shared" si="3"/>
        <v>PROD_DEMAND</v>
      </c>
      <c r="B10" s="15" t="s">
        <v>30</v>
      </c>
      <c r="D10" s="20">
        <f t="shared" si="0"/>
        <v>0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20">
        <v>0</v>
      </c>
      <c r="N10" s="20">
        <v>0</v>
      </c>
      <c r="O10" s="20">
        <v>0</v>
      </c>
      <c r="P10" s="20">
        <v>0</v>
      </c>
      <c r="Q10" s="20">
        <v>0</v>
      </c>
      <c r="R10" s="20">
        <v>0</v>
      </c>
      <c r="S10" s="20">
        <v>0</v>
      </c>
      <c r="T10" s="20">
        <v>0</v>
      </c>
      <c r="U10" s="20">
        <v>0</v>
      </c>
      <c r="V10" s="20">
        <v>0</v>
      </c>
      <c r="W10" s="20">
        <v>0</v>
      </c>
    </row>
    <row r="11" spans="1:23">
      <c r="A11" s="15" t="str">
        <f t="shared" si="3"/>
        <v>PROD_DEMAND</v>
      </c>
      <c r="B11" s="15" t="s">
        <v>40</v>
      </c>
      <c r="D11" s="20">
        <f t="shared" si="0"/>
        <v>0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20">
        <v>0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20">
        <v>0</v>
      </c>
      <c r="U11" s="20">
        <v>0</v>
      </c>
      <c r="V11" s="20">
        <v>0</v>
      </c>
      <c r="W11" s="20">
        <v>0</v>
      </c>
    </row>
    <row r="12" spans="1:23">
      <c r="A12" s="15" t="str">
        <f t="shared" si="3"/>
        <v>PROD_DEMAND</v>
      </c>
      <c r="B12" s="15" t="s">
        <v>81</v>
      </c>
      <c r="D12" s="20">
        <f>SUM(D5:D11)</f>
        <v>1</v>
      </c>
      <c r="E12" s="20">
        <f t="shared" ref="E12:W12" si="4">SUM(E5:E11)</f>
        <v>0.5142709287397772</v>
      </c>
      <c r="F12" s="20">
        <f t="shared" ref="F12:G12" si="5">SUM(F5:F11)</f>
        <v>1.1505122258463923E-4</v>
      </c>
      <c r="G12" s="20">
        <f t="shared" si="5"/>
        <v>2.0144648723153952E-4</v>
      </c>
      <c r="H12" s="20">
        <f t="shared" si="4"/>
        <v>0.11985982609438253</v>
      </c>
      <c r="I12" s="20">
        <f t="shared" si="4"/>
        <v>1.6678479546285577E-3</v>
      </c>
      <c r="J12" s="20">
        <f t="shared" si="4"/>
        <v>2.3228736783697604E-4</v>
      </c>
      <c r="K12" s="20">
        <f t="shared" si="4"/>
        <v>7.1291750614013577E-2</v>
      </c>
      <c r="L12" s="20">
        <f t="shared" si="4"/>
        <v>1.279394475186746E-2</v>
      </c>
      <c r="M12" s="20">
        <f t="shared" si="4"/>
        <v>2.5944814358387371E-3</v>
      </c>
      <c r="N12" s="20">
        <f>SUM(N5:N11)</f>
        <v>9.8524259244470191E-5</v>
      </c>
      <c r="O12" s="20">
        <f>SUM(O5:O11)</f>
        <v>3.3812137495951079E-3</v>
      </c>
      <c r="P12" s="20">
        <f t="shared" si="4"/>
        <v>4.564833810009377E-2</v>
      </c>
      <c r="Q12" s="20">
        <f t="shared" si="4"/>
        <v>0.17458656862799518</v>
      </c>
      <c r="R12" s="20">
        <f t="shared" si="4"/>
        <v>3.1627976143295378E-2</v>
      </c>
      <c r="S12" s="20">
        <f t="shared" si="4"/>
        <v>1.9595904199749329E-2</v>
      </c>
      <c r="T12" s="20">
        <f t="shared" si="4"/>
        <v>3.9138046827144884E-4</v>
      </c>
      <c r="U12" s="20">
        <f t="shared" si="4"/>
        <v>2.58501678717917E-4</v>
      </c>
      <c r="V12" s="20">
        <f t="shared" si="4"/>
        <v>1.1484116380775346E-3</v>
      </c>
      <c r="W12" s="20">
        <f t="shared" si="4"/>
        <v>2.3561646679869829E-4</v>
      </c>
    </row>
    <row r="13" spans="1:23">
      <c r="A13" s="16"/>
      <c r="B13" s="16"/>
      <c r="C13" s="19"/>
      <c r="D13" s="18"/>
    </row>
    <row r="14" spans="1:23">
      <c r="A14" s="116" t="s">
        <v>13</v>
      </c>
      <c r="B14" s="16"/>
      <c r="C14" s="19"/>
      <c r="D14" s="132">
        <f t="shared" ref="D14:D21" si="6">SUM(E14:W14)</f>
        <v>5345293331.1651726</v>
      </c>
      <c r="E14" s="132">
        <v>2091204914.6800578</v>
      </c>
      <c r="F14" s="132">
        <v>334650</v>
      </c>
      <c r="G14" s="132">
        <v>964930</v>
      </c>
      <c r="H14" s="132">
        <v>603006851.00782335</v>
      </c>
      <c r="I14" s="132">
        <v>8410151.22408651</v>
      </c>
      <c r="J14" s="132">
        <v>1175732.0134287041</v>
      </c>
      <c r="K14" s="132">
        <v>390933916.44278848</v>
      </c>
      <c r="L14" s="132">
        <v>69820168.861458182</v>
      </c>
      <c r="M14" s="132">
        <v>14217943.302366024</v>
      </c>
      <c r="N14" s="132">
        <v>537016.53031054093</v>
      </c>
      <c r="O14" s="132">
        <v>20502998.354421079</v>
      </c>
      <c r="P14" s="132">
        <v>324156302.31560856</v>
      </c>
      <c r="Q14" s="132">
        <v>1394143498.0913744</v>
      </c>
      <c r="R14" s="132">
        <v>262252953.45878768</v>
      </c>
      <c r="S14" s="132">
        <v>107541883.63289885</v>
      </c>
      <c r="T14" s="132">
        <v>2157806.442980533</v>
      </c>
      <c r="U14" s="132">
        <v>1924772.6001630272</v>
      </c>
      <c r="V14" s="132">
        <v>43114247.045926802</v>
      </c>
      <c r="W14" s="132">
        <v>8892595.1606902443</v>
      </c>
    </row>
    <row r="15" spans="1:23">
      <c r="A15" s="111" t="s">
        <v>29</v>
      </c>
      <c r="B15" s="15" t="str">
        <f>$B$5</f>
        <v>PRODUCTION</v>
      </c>
      <c r="C15" s="19"/>
      <c r="D15" s="20">
        <f t="shared" si="6"/>
        <v>0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v>0</v>
      </c>
      <c r="V15" s="20">
        <v>0</v>
      </c>
      <c r="W15" s="20">
        <v>0</v>
      </c>
    </row>
    <row r="16" spans="1:23">
      <c r="A16" s="15" t="str">
        <f t="shared" ref="A16:A22" si="7">A15</f>
        <v>PROD_ENERGY</v>
      </c>
      <c r="B16" s="15" t="str">
        <f>$B$6</f>
        <v>BULKTRAN</v>
      </c>
      <c r="C16" s="19"/>
      <c r="D16" s="20">
        <f t="shared" si="6"/>
        <v>0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v>0</v>
      </c>
      <c r="V16" s="20">
        <v>0</v>
      </c>
      <c r="W16" s="20">
        <v>0</v>
      </c>
    </row>
    <row r="17" spans="1:23">
      <c r="A17" s="15" t="str">
        <f t="shared" si="7"/>
        <v>PROD_ENERGY</v>
      </c>
      <c r="B17" s="15" t="str">
        <f>$B$7</f>
        <v>SUBTRAN</v>
      </c>
      <c r="C17" s="19"/>
      <c r="D17" s="20">
        <f t="shared" si="6"/>
        <v>0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v>0</v>
      </c>
      <c r="V17" s="20">
        <v>0</v>
      </c>
      <c r="W17" s="20">
        <v>0</v>
      </c>
    </row>
    <row r="18" spans="1:23">
      <c r="A18" s="15" t="str">
        <f t="shared" si="7"/>
        <v>PROD_ENERGY</v>
      </c>
      <c r="B18" s="15" t="str">
        <f>$B$8</f>
        <v>DISTPRI</v>
      </c>
      <c r="C18" s="19"/>
      <c r="D18" s="20">
        <f t="shared" si="6"/>
        <v>0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v>0</v>
      </c>
      <c r="V18" s="20">
        <v>0</v>
      </c>
      <c r="W18" s="20">
        <v>0</v>
      </c>
    </row>
    <row r="19" spans="1:23">
      <c r="A19" s="15" t="str">
        <f t="shared" si="7"/>
        <v>PROD_ENERGY</v>
      </c>
      <c r="B19" s="15" t="str">
        <f>$B$9</f>
        <v>DISTSEC</v>
      </c>
      <c r="C19" s="19"/>
      <c r="D19" s="20">
        <f t="shared" si="6"/>
        <v>0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0</v>
      </c>
      <c r="W19" s="20">
        <v>0</v>
      </c>
    </row>
    <row r="20" spans="1:23">
      <c r="A20" s="15" t="str">
        <f t="shared" si="7"/>
        <v>PROD_ENERGY</v>
      </c>
      <c r="B20" s="15" t="str">
        <f>$B$10</f>
        <v>ENERGY</v>
      </c>
      <c r="D20" s="20">
        <f t="shared" si="6"/>
        <v>0.99999999999999989</v>
      </c>
      <c r="E20" s="20">
        <f t="shared" ref="E20:W20" si="8">E14/$D14</f>
        <v>0.39122360273242757</v>
      </c>
      <c r="F20" s="20">
        <f t="shared" ref="F20:G20" si="9">F14/$D14</f>
        <v>6.2606479994064735E-5</v>
      </c>
      <c r="G20" s="20">
        <f t="shared" si="9"/>
        <v>1.8051955996017594E-4</v>
      </c>
      <c r="H20" s="20">
        <f t="shared" si="8"/>
        <v>0.1128108063765285</v>
      </c>
      <c r="I20" s="20">
        <f t="shared" si="8"/>
        <v>1.5733750615802512E-3</v>
      </c>
      <c r="J20" s="20">
        <f>J14/$D14</f>
        <v>2.1995650015570181E-4</v>
      </c>
      <c r="K20" s="20">
        <f t="shared" si="8"/>
        <v>7.3136101654793992E-2</v>
      </c>
      <c r="L20" s="20">
        <f t="shared" si="8"/>
        <v>1.3061990153913352E-2</v>
      </c>
      <c r="M20" s="20">
        <f t="shared" si="8"/>
        <v>2.6598995455440764E-3</v>
      </c>
      <c r="N20" s="20">
        <f>N14/$D14</f>
        <v>1.0046530602530684E-4</v>
      </c>
      <c r="O20" s="20">
        <f>O14/$D14</f>
        <v>3.8357106119659506E-3</v>
      </c>
      <c r="P20" s="20">
        <f>P14/$D14</f>
        <v>6.0643314077012241E-2</v>
      </c>
      <c r="Q20" s="20">
        <f>Q14/$D14</f>
        <v>0.26081702382224131</v>
      </c>
      <c r="R20" s="20">
        <f>R14/$D14</f>
        <v>4.9062406347234362E-2</v>
      </c>
      <c r="S20" s="20">
        <f t="shared" si="8"/>
        <v>2.0118986362429762E-2</v>
      </c>
      <c r="T20" s="20">
        <f t="shared" si="8"/>
        <v>4.0368344809061621E-4</v>
      </c>
      <c r="U20" s="20">
        <f>U14/$D14</f>
        <v>3.6008736675700138E-4</v>
      </c>
      <c r="V20" s="20">
        <f>V14/$D14</f>
        <v>8.0658336923352184E-3</v>
      </c>
      <c r="W20" s="20">
        <f t="shared" si="8"/>
        <v>1.6636309010102214E-3</v>
      </c>
    </row>
    <row r="21" spans="1:23">
      <c r="A21" s="15" t="str">
        <f t="shared" si="7"/>
        <v>PROD_ENERGY</v>
      </c>
      <c r="B21" s="15" t="str">
        <f>$B$11</f>
        <v>CUSTOMER</v>
      </c>
      <c r="D21" s="20">
        <f t="shared" si="6"/>
        <v>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</row>
    <row r="22" spans="1:23">
      <c r="A22" s="15" t="str">
        <f t="shared" si="7"/>
        <v>PROD_ENERGY</v>
      </c>
      <c r="B22" s="15" t="str">
        <f>$B$12</f>
        <v>TOTAL</v>
      </c>
      <c r="D22" s="20">
        <f t="shared" ref="D22:W22" si="10">SUM(D15:D21)</f>
        <v>0.99999999999999989</v>
      </c>
      <c r="E22" s="20">
        <f t="shared" si="10"/>
        <v>0.39122360273242757</v>
      </c>
      <c r="F22" s="20">
        <f t="shared" ref="F22:G22" si="11">SUM(F15:F21)</f>
        <v>6.2606479994064735E-5</v>
      </c>
      <c r="G22" s="20">
        <f t="shared" si="11"/>
        <v>1.8051955996017594E-4</v>
      </c>
      <c r="H22" s="20">
        <f t="shared" si="10"/>
        <v>0.1128108063765285</v>
      </c>
      <c r="I22" s="20">
        <f t="shared" si="10"/>
        <v>1.5733750615802512E-3</v>
      </c>
      <c r="J22" s="20">
        <f t="shared" si="10"/>
        <v>2.1995650015570181E-4</v>
      </c>
      <c r="K22" s="20">
        <f t="shared" si="10"/>
        <v>7.3136101654793992E-2</v>
      </c>
      <c r="L22" s="20">
        <f t="shared" si="10"/>
        <v>1.3061990153913352E-2</v>
      </c>
      <c r="M22" s="20">
        <f t="shared" si="10"/>
        <v>2.6598995455440764E-3</v>
      </c>
      <c r="N22" s="20">
        <f>SUM(N15:N21)</f>
        <v>1.0046530602530684E-4</v>
      </c>
      <c r="O22" s="20">
        <f>SUM(O15:O21)</f>
        <v>3.8357106119659506E-3</v>
      </c>
      <c r="P22" s="20">
        <f t="shared" si="10"/>
        <v>6.0643314077012241E-2</v>
      </c>
      <c r="Q22" s="20">
        <f t="shared" si="10"/>
        <v>0.26081702382224131</v>
      </c>
      <c r="R22" s="20">
        <f t="shared" si="10"/>
        <v>4.9062406347234362E-2</v>
      </c>
      <c r="S22" s="20">
        <f t="shared" si="10"/>
        <v>2.0118986362429762E-2</v>
      </c>
      <c r="T22" s="20">
        <f t="shared" si="10"/>
        <v>4.0368344809061621E-4</v>
      </c>
      <c r="U22" s="20">
        <f t="shared" si="10"/>
        <v>3.6008736675700138E-4</v>
      </c>
      <c r="V22" s="20">
        <f t="shared" si="10"/>
        <v>8.0658336923352184E-3</v>
      </c>
      <c r="W22" s="20">
        <f t="shared" si="10"/>
        <v>1.6636309010102214E-3</v>
      </c>
    </row>
    <row r="23" spans="1:23">
      <c r="A23" s="16"/>
      <c r="B23" s="16"/>
      <c r="C23" s="19"/>
      <c r="D23" s="18"/>
    </row>
    <row r="24" spans="1:23" ht="12.75">
      <c r="A24" s="116" t="s">
        <v>506</v>
      </c>
      <c r="B24" s="16"/>
      <c r="C24" s="110" t="s">
        <v>528</v>
      </c>
      <c r="D24" s="23">
        <f t="shared" ref="D24:D31" si="12">SUM(E24:W24)</f>
        <v>940428.60044402583</v>
      </c>
      <c r="E24" s="23">
        <f>+E4</f>
        <v>483635.08976379799</v>
      </c>
      <c r="F24" s="23">
        <f>+F4</f>
        <v>108.19746023464637</v>
      </c>
      <c r="G24" s="23">
        <f>+G4</f>
        <v>189.44603805152204</v>
      </c>
      <c r="H24" s="23">
        <f t="shared" ref="H24:W24" si="13">+H4</f>
        <v>112719.6085034045</v>
      </c>
      <c r="I24" s="23">
        <f t="shared" si="13"/>
        <v>1568.4919177247657</v>
      </c>
      <c r="J24" s="23">
        <f t="shared" si="13"/>
        <v>218.44968423575401</v>
      </c>
      <c r="K24" s="23">
        <f t="shared" si="13"/>
        <v>67044.801253141311</v>
      </c>
      <c r="L24" s="23">
        <f t="shared" si="13"/>
        <v>12031.791557156905</v>
      </c>
      <c r="M24" s="23">
        <f t="shared" si="13"/>
        <v>2439.92454558383</v>
      </c>
      <c r="N24" s="23">
        <f t="shared" si="13"/>
        <v>92.655031231061471</v>
      </c>
      <c r="O24" s="23">
        <f t="shared" si="13"/>
        <v>3179.790114333824</v>
      </c>
      <c r="P24" s="23">
        <f t="shared" si="13"/>
        <v>42929.002712066882</v>
      </c>
      <c r="Q24" s="23">
        <f t="shared" si="13"/>
        <v>164186.20239115038</v>
      </c>
      <c r="R24" s="23">
        <f t="shared" si="13"/>
        <v>29743.853339316309</v>
      </c>
      <c r="S24" s="23">
        <f t="shared" si="13"/>
        <v>18428.54876100547</v>
      </c>
      <c r="T24" s="23">
        <f t="shared" si="13"/>
        <v>368.06538601764606</v>
      </c>
      <c r="U24" s="23">
        <f t="shared" si="13"/>
        <v>243.10237192912189</v>
      </c>
      <c r="V24" s="23">
        <f t="shared" si="13"/>
        <v>1079.9991495308871</v>
      </c>
      <c r="W24" s="23">
        <f t="shared" si="13"/>
        <v>221.58046411306611</v>
      </c>
    </row>
    <row r="25" spans="1:23">
      <c r="A25" s="111" t="s">
        <v>31</v>
      </c>
      <c r="B25" s="15" t="str">
        <f>$B$5</f>
        <v>PRODUCTION</v>
      </c>
      <c r="C25" s="19"/>
      <c r="D25" s="20">
        <f t="shared" si="12"/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</row>
    <row r="26" spans="1:23">
      <c r="A26" s="15" t="str">
        <f t="shared" ref="A26:A32" si="14">A25</f>
        <v>BULK_TRANS</v>
      </c>
      <c r="B26" s="15" t="str">
        <f>$B$6</f>
        <v>BULKTRAN</v>
      </c>
      <c r="D26" s="20">
        <f t="shared" si="12"/>
        <v>1</v>
      </c>
      <c r="E26" s="20">
        <f t="shared" ref="E26:W26" si="15">E24/$D24</f>
        <v>0.5142709287397772</v>
      </c>
      <c r="F26" s="20">
        <f t="shared" ref="F26:G26" si="16">F24/$D24</f>
        <v>1.1505122258463923E-4</v>
      </c>
      <c r="G26" s="20">
        <f t="shared" si="16"/>
        <v>2.0144648723153952E-4</v>
      </c>
      <c r="H26" s="20">
        <f t="shared" si="15"/>
        <v>0.11985982609438253</v>
      </c>
      <c r="I26" s="20">
        <f t="shared" si="15"/>
        <v>1.6678479546285577E-3</v>
      </c>
      <c r="J26" s="20">
        <f>J24/$D24</f>
        <v>2.3228736783697604E-4</v>
      </c>
      <c r="K26" s="20">
        <f t="shared" si="15"/>
        <v>7.1291750614013577E-2</v>
      </c>
      <c r="L26" s="20">
        <f t="shared" si="15"/>
        <v>1.279394475186746E-2</v>
      </c>
      <c r="M26" s="20">
        <f t="shared" si="15"/>
        <v>2.5944814358387371E-3</v>
      </c>
      <c r="N26" s="20">
        <f>N24/$D24</f>
        <v>9.8524259244470191E-5</v>
      </c>
      <c r="O26" s="20">
        <f>O24/$D24</f>
        <v>3.3812137495951079E-3</v>
      </c>
      <c r="P26" s="20">
        <f>P24/$D24</f>
        <v>4.564833810009377E-2</v>
      </c>
      <c r="Q26" s="20">
        <f>Q24/$D24</f>
        <v>0.17458656862799518</v>
      </c>
      <c r="R26" s="20">
        <f>R24/$D24</f>
        <v>3.1627976143295378E-2</v>
      </c>
      <c r="S26" s="20">
        <f t="shared" si="15"/>
        <v>1.9595904199749329E-2</v>
      </c>
      <c r="T26" s="20">
        <f t="shared" si="15"/>
        <v>3.9138046827144884E-4</v>
      </c>
      <c r="U26" s="20">
        <f>U24/$D24</f>
        <v>2.58501678717917E-4</v>
      </c>
      <c r="V26" s="20">
        <f>V24/$D24</f>
        <v>1.1484116380775346E-3</v>
      </c>
      <c r="W26" s="20">
        <f t="shared" si="15"/>
        <v>2.3561646679869829E-4</v>
      </c>
    </row>
    <row r="27" spans="1:23">
      <c r="A27" s="15" t="str">
        <f t="shared" si="14"/>
        <v>BULK_TRANS</v>
      </c>
      <c r="B27" s="15" t="str">
        <f>$B$7</f>
        <v>SUBTRAN</v>
      </c>
      <c r="D27" s="20">
        <f t="shared" si="12"/>
        <v>0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0</v>
      </c>
      <c r="V27" s="20">
        <v>0</v>
      </c>
      <c r="W27" s="20">
        <v>0</v>
      </c>
    </row>
    <row r="28" spans="1:23">
      <c r="A28" s="15" t="str">
        <f t="shared" si="14"/>
        <v>BULK_TRANS</v>
      </c>
      <c r="B28" s="15" t="str">
        <f>$B$8</f>
        <v>DISTPRI</v>
      </c>
      <c r="D28" s="20">
        <f t="shared" si="12"/>
        <v>0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v>0</v>
      </c>
      <c r="V28" s="20">
        <v>0</v>
      </c>
      <c r="W28" s="20">
        <v>0</v>
      </c>
    </row>
    <row r="29" spans="1:23">
      <c r="A29" s="15" t="str">
        <f t="shared" si="14"/>
        <v>BULK_TRANS</v>
      </c>
      <c r="B29" s="15" t="str">
        <f>$B$9</f>
        <v>DISTSEC</v>
      </c>
      <c r="D29" s="20">
        <f t="shared" si="12"/>
        <v>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</row>
    <row r="30" spans="1:23">
      <c r="A30" s="15" t="str">
        <f t="shared" si="14"/>
        <v>BULK_TRANS</v>
      </c>
      <c r="B30" s="15" t="str">
        <f>$B$10</f>
        <v>ENERGY</v>
      </c>
      <c r="D30" s="20">
        <f t="shared" si="12"/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  <c r="W30" s="20">
        <v>0</v>
      </c>
    </row>
    <row r="31" spans="1:23">
      <c r="A31" s="15" t="str">
        <f t="shared" si="14"/>
        <v>BULK_TRANS</v>
      </c>
      <c r="B31" s="15" t="str">
        <f>$B$11</f>
        <v>CUSTOMER</v>
      </c>
      <c r="D31" s="20">
        <f t="shared" si="12"/>
        <v>0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v>0</v>
      </c>
      <c r="V31" s="20">
        <v>0</v>
      </c>
      <c r="W31" s="20">
        <v>0</v>
      </c>
    </row>
    <row r="32" spans="1:23">
      <c r="A32" s="15" t="str">
        <f t="shared" si="14"/>
        <v>BULK_TRANS</v>
      </c>
      <c r="B32" s="15" t="str">
        <f>$B$12</f>
        <v>TOTAL</v>
      </c>
      <c r="D32" s="20">
        <f t="shared" ref="D32:W32" si="17">SUM(D25:D31)</f>
        <v>1</v>
      </c>
      <c r="E32" s="20">
        <f t="shared" si="17"/>
        <v>0.5142709287397772</v>
      </c>
      <c r="F32" s="20">
        <f t="shared" ref="F32:G32" si="18">SUM(F25:F31)</f>
        <v>1.1505122258463923E-4</v>
      </c>
      <c r="G32" s="20">
        <f t="shared" si="18"/>
        <v>2.0144648723153952E-4</v>
      </c>
      <c r="H32" s="20">
        <f t="shared" si="17"/>
        <v>0.11985982609438253</v>
      </c>
      <c r="I32" s="20">
        <f t="shared" si="17"/>
        <v>1.6678479546285577E-3</v>
      </c>
      <c r="J32" s="20">
        <f t="shared" si="17"/>
        <v>2.3228736783697604E-4</v>
      </c>
      <c r="K32" s="20">
        <f t="shared" si="17"/>
        <v>7.1291750614013577E-2</v>
      </c>
      <c r="L32" s="20">
        <f t="shared" si="17"/>
        <v>1.279394475186746E-2</v>
      </c>
      <c r="M32" s="20">
        <f t="shared" si="17"/>
        <v>2.5944814358387371E-3</v>
      </c>
      <c r="N32" s="20">
        <f>SUM(N25:N31)</f>
        <v>9.8524259244470191E-5</v>
      </c>
      <c r="O32" s="20">
        <f>SUM(O25:O31)</f>
        <v>3.3812137495951079E-3</v>
      </c>
      <c r="P32" s="20">
        <f t="shared" si="17"/>
        <v>4.564833810009377E-2</v>
      </c>
      <c r="Q32" s="20">
        <f t="shared" si="17"/>
        <v>0.17458656862799518</v>
      </c>
      <c r="R32" s="20">
        <f t="shared" si="17"/>
        <v>3.1627976143295378E-2</v>
      </c>
      <c r="S32" s="20">
        <f t="shared" si="17"/>
        <v>1.9595904199749329E-2</v>
      </c>
      <c r="T32" s="20">
        <f t="shared" si="17"/>
        <v>3.9138046827144884E-4</v>
      </c>
      <c r="U32" s="20">
        <f t="shared" si="17"/>
        <v>2.58501678717917E-4</v>
      </c>
      <c r="V32" s="20">
        <f t="shared" si="17"/>
        <v>1.1484116380775346E-3</v>
      </c>
      <c r="W32" s="20">
        <f t="shared" si="17"/>
        <v>2.3561646679869829E-4</v>
      </c>
    </row>
    <row r="33" spans="1:23">
      <c r="D33" s="18"/>
    </row>
    <row r="34" spans="1:23">
      <c r="A34" s="116" t="s">
        <v>507</v>
      </c>
      <c r="B34" s="16"/>
      <c r="C34" s="19"/>
      <c r="D34" s="132">
        <f t="shared" ref="D34:D41" si="19">SUM(E34:W34)</f>
        <v>742167.74662039301</v>
      </c>
      <c r="E34" s="132">
        <v>379151.36571697542</v>
      </c>
      <c r="F34" s="132">
        <v>61.739049560704593</v>
      </c>
      <c r="G34" s="132">
        <v>114.90697188957169</v>
      </c>
      <c r="H34" s="132">
        <v>88854.639485258769</v>
      </c>
      <c r="I34" s="132">
        <v>1241.8141211451984</v>
      </c>
      <c r="J34" s="132">
        <v>224.76258614641188</v>
      </c>
      <c r="K34" s="132">
        <v>51298.75886480778</v>
      </c>
      <c r="L34" s="132">
        <v>9231.7121332784045</v>
      </c>
      <c r="M34" s="132">
        <v>2423.2532584759829</v>
      </c>
      <c r="N34" s="132">
        <v>0</v>
      </c>
      <c r="O34" s="132">
        <v>2315.6593617974227</v>
      </c>
      <c r="P34" s="132">
        <v>32490.94629361789</v>
      </c>
      <c r="Q34" s="132">
        <v>160205.4283242301</v>
      </c>
      <c r="R34" s="132">
        <v>0</v>
      </c>
      <c r="S34" s="132">
        <v>14082.745084619773</v>
      </c>
      <c r="T34" s="132">
        <v>282.76063738018092</v>
      </c>
      <c r="U34" s="132">
        <v>187.25473120931818</v>
      </c>
      <c r="V34" s="132">
        <v>0</v>
      </c>
      <c r="W34" s="132">
        <v>0</v>
      </c>
    </row>
    <row r="35" spans="1:23">
      <c r="A35" s="111" t="s">
        <v>33</v>
      </c>
      <c r="B35" s="15" t="str">
        <f>$B$5</f>
        <v>PRODUCTION</v>
      </c>
      <c r="C35" s="19"/>
      <c r="D35" s="20">
        <f t="shared" si="19"/>
        <v>0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v>0</v>
      </c>
      <c r="V35" s="20">
        <v>0</v>
      </c>
      <c r="W35" s="20">
        <v>0</v>
      </c>
    </row>
    <row r="36" spans="1:23">
      <c r="A36" s="15" t="str">
        <f t="shared" ref="A36:A42" si="20">A35</f>
        <v>SUB_TRANS</v>
      </c>
      <c r="B36" s="15" t="str">
        <f>$B$6</f>
        <v>BULKTRAN</v>
      </c>
      <c r="C36" s="19"/>
      <c r="D36" s="20">
        <f t="shared" si="19"/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>
        <v>0</v>
      </c>
    </row>
    <row r="37" spans="1:23">
      <c r="A37" s="15" t="str">
        <f t="shared" si="20"/>
        <v>SUB_TRANS</v>
      </c>
      <c r="B37" s="15" t="str">
        <f>$B$7</f>
        <v>SUBTRAN</v>
      </c>
      <c r="D37" s="20">
        <f t="shared" si="19"/>
        <v>0.99999999999999989</v>
      </c>
      <c r="E37" s="20">
        <f t="shared" ref="E37:W37" si="21">E34/$D34</f>
        <v>0.51087017381652033</v>
      </c>
      <c r="F37" s="20">
        <f t="shared" ref="F37:G37" si="22">F34/$D34</f>
        <v>8.3187459764784324E-5</v>
      </c>
      <c r="G37" s="20">
        <f t="shared" si="22"/>
        <v>1.5482614599303623E-4</v>
      </c>
      <c r="H37" s="20">
        <f t="shared" si="21"/>
        <v>0.11972312174690408</v>
      </c>
      <c r="I37" s="20">
        <f t="shared" si="21"/>
        <v>1.6732256646830096E-3</v>
      </c>
      <c r="J37" s="20">
        <f>J34/$D34</f>
        <v>3.0284607108017371E-4</v>
      </c>
      <c r="K37" s="20">
        <f t="shared" si="21"/>
        <v>6.9120167372412472E-2</v>
      </c>
      <c r="L37" s="20">
        <f t="shared" si="21"/>
        <v>1.2438848461573308E-2</v>
      </c>
      <c r="M37" s="20">
        <f t="shared" si="21"/>
        <v>3.2651018176291595E-3</v>
      </c>
      <c r="N37" s="20">
        <f>N34/$D34</f>
        <v>0</v>
      </c>
      <c r="O37" s="20">
        <f>O34/$D34</f>
        <v>3.120129340492407E-3</v>
      </c>
      <c r="P37" s="20">
        <f>P34/$D34</f>
        <v>4.3778440172820517E-2</v>
      </c>
      <c r="Q37" s="20">
        <f>Q34/$D34</f>
        <v>0.21586148017581883</v>
      </c>
      <c r="R37" s="20">
        <f>R34/$D34</f>
        <v>0</v>
      </c>
      <c r="S37" s="20">
        <f t="shared" si="21"/>
        <v>1.8975151033911574E-2</v>
      </c>
      <c r="T37" s="20">
        <f t="shared" si="21"/>
        <v>3.8099289367907348E-4</v>
      </c>
      <c r="U37" s="20">
        <f>U34/$D34</f>
        <v>2.523078267170993E-4</v>
      </c>
      <c r="V37" s="20">
        <f>V34/$D34</f>
        <v>0</v>
      </c>
      <c r="W37" s="20">
        <f t="shared" si="21"/>
        <v>0</v>
      </c>
    </row>
    <row r="38" spans="1:23">
      <c r="A38" s="15" t="str">
        <f t="shared" si="20"/>
        <v>SUB_TRANS</v>
      </c>
      <c r="B38" s="15" t="str">
        <f>$B$8</f>
        <v>DISTPRI</v>
      </c>
      <c r="D38" s="20">
        <f t="shared" si="19"/>
        <v>0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</row>
    <row r="39" spans="1:23">
      <c r="A39" s="15" t="str">
        <f t="shared" si="20"/>
        <v>SUB_TRANS</v>
      </c>
      <c r="B39" s="15" t="str">
        <f>$B$9</f>
        <v>DISTSEC</v>
      </c>
      <c r="D39" s="20">
        <f t="shared" si="19"/>
        <v>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</row>
    <row r="40" spans="1:23">
      <c r="A40" s="15" t="str">
        <f t="shared" si="20"/>
        <v>SUB_TRANS</v>
      </c>
      <c r="B40" s="15" t="str">
        <f>$B$10</f>
        <v>ENERGY</v>
      </c>
      <c r="D40" s="20">
        <f t="shared" si="19"/>
        <v>0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</row>
    <row r="41" spans="1:23">
      <c r="A41" s="15" t="str">
        <f t="shared" si="20"/>
        <v>SUB_TRANS</v>
      </c>
      <c r="B41" s="15" t="str">
        <f>$B$11</f>
        <v>CUSTOMER</v>
      </c>
      <c r="D41" s="20">
        <f t="shared" si="19"/>
        <v>0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</row>
    <row r="42" spans="1:23">
      <c r="A42" s="15" t="str">
        <f t="shared" si="20"/>
        <v>SUB_TRANS</v>
      </c>
      <c r="B42" s="15" t="str">
        <f>$B$12</f>
        <v>TOTAL</v>
      </c>
      <c r="D42" s="20">
        <f t="shared" ref="D42:W42" si="23">SUM(D35:D41)</f>
        <v>0.99999999999999989</v>
      </c>
      <c r="E42" s="20">
        <f t="shared" si="23"/>
        <v>0.51087017381652033</v>
      </c>
      <c r="F42" s="20">
        <f t="shared" ref="F42:G42" si="24">SUM(F35:F41)</f>
        <v>8.3187459764784324E-5</v>
      </c>
      <c r="G42" s="20">
        <f t="shared" si="24"/>
        <v>1.5482614599303623E-4</v>
      </c>
      <c r="H42" s="20">
        <f t="shared" si="23"/>
        <v>0.11972312174690408</v>
      </c>
      <c r="I42" s="20">
        <f t="shared" si="23"/>
        <v>1.6732256646830096E-3</v>
      </c>
      <c r="J42" s="20">
        <f t="shared" si="23"/>
        <v>3.0284607108017371E-4</v>
      </c>
      <c r="K42" s="20">
        <f t="shared" si="23"/>
        <v>6.9120167372412472E-2</v>
      </c>
      <c r="L42" s="20">
        <f t="shared" si="23"/>
        <v>1.2438848461573308E-2</v>
      </c>
      <c r="M42" s="20">
        <f t="shared" si="23"/>
        <v>3.2651018176291595E-3</v>
      </c>
      <c r="N42" s="20">
        <f>SUM(N35:N41)</f>
        <v>0</v>
      </c>
      <c r="O42" s="20">
        <f>SUM(O35:O41)</f>
        <v>3.120129340492407E-3</v>
      </c>
      <c r="P42" s="20">
        <f t="shared" si="23"/>
        <v>4.3778440172820517E-2</v>
      </c>
      <c r="Q42" s="20">
        <f t="shared" si="23"/>
        <v>0.21586148017581883</v>
      </c>
      <c r="R42" s="20">
        <f t="shared" si="23"/>
        <v>0</v>
      </c>
      <c r="S42" s="20">
        <f t="shared" si="23"/>
        <v>1.8975151033911574E-2</v>
      </c>
      <c r="T42" s="20">
        <f t="shared" si="23"/>
        <v>3.8099289367907348E-4</v>
      </c>
      <c r="U42" s="20">
        <f t="shared" si="23"/>
        <v>2.523078267170993E-4</v>
      </c>
      <c r="V42" s="20">
        <f t="shared" si="23"/>
        <v>0</v>
      </c>
      <c r="W42" s="20">
        <f t="shared" si="23"/>
        <v>0</v>
      </c>
    </row>
    <row r="44" spans="1:23">
      <c r="A44" s="116" t="s">
        <v>508</v>
      </c>
      <c r="B44" s="16"/>
      <c r="C44" s="19"/>
      <c r="D44" s="132">
        <f t="shared" ref="D44:D51" si="25">SUM(E44:W44)</f>
        <v>741139.69737565576</v>
      </c>
      <c r="E44" s="132">
        <v>485223.83776486426</v>
      </c>
      <c r="F44" s="132">
        <v>79.674457805213294</v>
      </c>
      <c r="G44" s="132">
        <v>147.4205685764787</v>
      </c>
      <c r="H44" s="132">
        <v>113529.49856049453</v>
      </c>
      <c r="I44" s="132">
        <v>1586.4536926274266</v>
      </c>
      <c r="J44" s="132">
        <v>0</v>
      </c>
      <c r="K44" s="132">
        <v>65838.108404354032</v>
      </c>
      <c r="L44" s="132">
        <v>11847.196816190837</v>
      </c>
      <c r="M44" s="132">
        <v>0</v>
      </c>
      <c r="N44" s="132">
        <v>0</v>
      </c>
      <c r="O44" s="132">
        <v>2981.3792983336921</v>
      </c>
      <c r="P44" s="132">
        <v>41226.103932687722</v>
      </c>
      <c r="Q44" s="132">
        <v>0</v>
      </c>
      <c r="R44" s="132">
        <v>0</v>
      </c>
      <c r="S44" s="132">
        <v>18078.907481579252</v>
      </c>
      <c r="T44" s="132">
        <v>362.87218376684655</v>
      </c>
      <c r="U44" s="132">
        <v>238.24421437559599</v>
      </c>
      <c r="V44" s="132">
        <v>0</v>
      </c>
      <c r="W44" s="132">
        <v>0</v>
      </c>
    </row>
    <row r="45" spans="1:23">
      <c r="A45" s="111" t="s">
        <v>35</v>
      </c>
      <c r="B45" s="15" t="str">
        <f>$B$5</f>
        <v>PRODUCTION</v>
      </c>
      <c r="C45" s="19"/>
      <c r="D45" s="20">
        <f t="shared" si="25"/>
        <v>0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</row>
    <row r="46" spans="1:23">
      <c r="A46" s="15" t="str">
        <f t="shared" ref="A46:A52" si="26">A45</f>
        <v>DIST_CPD</v>
      </c>
      <c r="B46" s="15" t="str">
        <f>$B$6</f>
        <v>BULKTRAN</v>
      </c>
      <c r="C46" s="19"/>
      <c r="D46" s="20">
        <f t="shared" si="25"/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</row>
    <row r="47" spans="1:23">
      <c r="A47" s="15" t="str">
        <f t="shared" si="26"/>
        <v>DIST_CPD</v>
      </c>
      <c r="B47" s="15" t="str">
        <f>$B$7</f>
        <v>SUBTRAN</v>
      </c>
      <c r="C47" s="19"/>
      <c r="D47" s="20">
        <f t="shared" si="25"/>
        <v>0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v>0</v>
      </c>
      <c r="V47" s="20">
        <v>0</v>
      </c>
      <c r="W47" s="20">
        <v>0</v>
      </c>
    </row>
    <row r="48" spans="1:23">
      <c r="A48" s="15" t="str">
        <f t="shared" si="26"/>
        <v>DIST_CPD</v>
      </c>
      <c r="B48" s="15" t="str">
        <f>$B$8</f>
        <v>DISTPRI</v>
      </c>
      <c r="D48" s="20">
        <f t="shared" si="25"/>
        <v>1.0000000000000002</v>
      </c>
      <c r="E48" s="20">
        <f t="shared" ref="E48:W48" si="27">E44/$D44</f>
        <v>0.65469956538965768</v>
      </c>
      <c r="F48" s="20">
        <f t="shared" ref="F48:G48" si="28">F44/$D44</f>
        <v>1.0750261804533906E-4</v>
      </c>
      <c r="G48" s="20">
        <f t="shared" si="28"/>
        <v>1.9891063600895848E-4</v>
      </c>
      <c r="H48" s="20">
        <f t="shared" si="27"/>
        <v>0.15318232036753349</v>
      </c>
      <c r="I48" s="20">
        <f t="shared" si="27"/>
        <v>2.1405595979340896E-3</v>
      </c>
      <c r="J48" s="20">
        <f>J44/$D44</f>
        <v>0</v>
      </c>
      <c r="K48" s="20">
        <f t="shared" si="27"/>
        <v>8.8833601327096612E-2</v>
      </c>
      <c r="L48" s="20">
        <f t="shared" si="27"/>
        <v>1.5985106260184494E-2</v>
      </c>
      <c r="M48" s="20">
        <f t="shared" si="27"/>
        <v>0</v>
      </c>
      <c r="N48" s="20">
        <f>N44/$D44</f>
        <v>0</v>
      </c>
      <c r="O48" s="20">
        <f>O44/$D44</f>
        <v>4.0226954633392729E-3</v>
      </c>
      <c r="P48" s="20">
        <f>P44/$D44</f>
        <v>5.5625281007976778E-2</v>
      </c>
      <c r="Q48" s="20">
        <f>Q44/$D44</f>
        <v>0</v>
      </c>
      <c r="R48" s="20">
        <f>R44/$D44</f>
        <v>0</v>
      </c>
      <c r="S48" s="20">
        <f t="shared" si="27"/>
        <v>2.4393387030266896E-2</v>
      </c>
      <c r="T48" s="20">
        <f t="shared" si="27"/>
        <v>4.8961374630418736E-4</v>
      </c>
      <c r="U48" s="20">
        <f>U44/$D44</f>
        <v>3.2145655565234008E-4</v>
      </c>
      <c r="V48" s="20">
        <f>V44/$D44</f>
        <v>0</v>
      </c>
      <c r="W48" s="20">
        <f t="shared" si="27"/>
        <v>0</v>
      </c>
    </row>
    <row r="49" spans="1:23">
      <c r="A49" s="15" t="str">
        <f t="shared" si="26"/>
        <v>DIST_CPD</v>
      </c>
      <c r="B49" s="15" t="str">
        <f>$B$9</f>
        <v>DISTSEC</v>
      </c>
      <c r="D49" s="20">
        <f t="shared" si="25"/>
        <v>0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v>0</v>
      </c>
      <c r="V49" s="20">
        <v>0</v>
      </c>
      <c r="W49" s="20">
        <v>0</v>
      </c>
    </row>
    <row r="50" spans="1:23">
      <c r="A50" s="15" t="str">
        <f t="shared" si="26"/>
        <v>DIST_CPD</v>
      </c>
      <c r="B50" s="15" t="str">
        <f>$B$10</f>
        <v>ENERGY</v>
      </c>
      <c r="D50" s="20">
        <f t="shared" si="25"/>
        <v>0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</row>
    <row r="51" spans="1:23">
      <c r="A51" s="15" t="str">
        <f t="shared" si="26"/>
        <v>DIST_CPD</v>
      </c>
      <c r="B51" s="15" t="str">
        <f>$B$11</f>
        <v>CUSTOMER</v>
      </c>
      <c r="D51" s="20">
        <f t="shared" si="25"/>
        <v>0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</row>
    <row r="52" spans="1:23">
      <c r="A52" s="15" t="str">
        <f t="shared" si="26"/>
        <v>DIST_CPD</v>
      </c>
      <c r="B52" s="15" t="str">
        <f>$B$12</f>
        <v>TOTAL</v>
      </c>
      <c r="D52" s="20">
        <f t="shared" ref="D52:W52" si="29">SUM(D45:D51)</f>
        <v>1.0000000000000002</v>
      </c>
      <c r="E52" s="20">
        <f t="shared" si="29"/>
        <v>0.65469956538965768</v>
      </c>
      <c r="F52" s="20">
        <f t="shared" ref="F52:G52" si="30">SUM(F45:F51)</f>
        <v>1.0750261804533906E-4</v>
      </c>
      <c r="G52" s="20">
        <f t="shared" si="30"/>
        <v>1.9891063600895848E-4</v>
      </c>
      <c r="H52" s="20">
        <f t="shared" si="29"/>
        <v>0.15318232036753349</v>
      </c>
      <c r="I52" s="20">
        <f t="shared" si="29"/>
        <v>2.1405595979340896E-3</v>
      </c>
      <c r="J52" s="20">
        <f t="shared" si="29"/>
        <v>0</v>
      </c>
      <c r="K52" s="20">
        <f t="shared" si="29"/>
        <v>8.8833601327096612E-2</v>
      </c>
      <c r="L52" s="20">
        <f t="shared" si="29"/>
        <v>1.5985106260184494E-2</v>
      </c>
      <c r="M52" s="20">
        <f t="shared" si="29"/>
        <v>0</v>
      </c>
      <c r="N52" s="20">
        <f>SUM(N45:N51)</f>
        <v>0</v>
      </c>
      <c r="O52" s="20">
        <f>SUM(O45:O51)</f>
        <v>4.0226954633392729E-3</v>
      </c>
      <c r="P52" s="20">
        <f t="shared" si="29"/>
        <v>5.5625281007976778E-2</v>
      </c>
      <c r="Q52" s="20">
        <f t="shared" si="29"/>
        <v>0</v>
      </c>
      <c r="R52" s="20">
        <f t="shared" si="29"/>
        <v>0</v>
      </c>
      <c r="S52" s="20">
        <f t="shared" si="29"/>
        <v>2.4393387030266896E-2</v>
      </c>
      <c r="T52" s="20">
        <f t="shared" si="29"/>
        <v>4.8961374630418736E-4</v>
      </c>
      <c r="U52" s="20">
        <f t="shared" si="29"/>
        <v>3.2145655565234008E-4</v>
      </c>
      <c r="V52" s="20">
        <f t="shared" si="29"/>
        <v>0</v>
      </c>
      <c r="W52" s="20">
        <f t="shared" si="29"/>
        <v>0</v>
      </c>
    </row>
    <row r="53" spans="1:23"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</row>
    <row r="54" spans="1:23" ht="12.75">
      <c r="A54" s="116" t="s">
        <v>37</v>
      </c>
      <c r="B54" s="16"/>
      <c r="C54" s="113" t="s">
        <v>530</v>
      </c>
      <c r="D54" s="132">
        <f t="shared" ref="D54:D61" si="31">SUM(E54:W54)</f>
        <v>1381047</v>
      </c>
      <c r="E54" s="132">
        <v>1024628</v>
      </c>
      <c r="F54" s="132">
        <v>254</v>
      </c>
      <c r="G54" s="132">
        <v>329</v>
      </c>
      <c r="H54" s="132">
        <v>206531</v>
      </c>
      <c r="I54" s="132">
        <v>0</v>
      </c>
      <c r="J54" s="132">
        <v>0</v>
      </c>
      <c r="K54" s="132">
        <v>103099</v>
      </c>
      <c r="L54" s="132">
        <v>0</v>
      </c>
      <c r="M54" s="132">
        <v>0</v>
      </c>
      <c r="N54" s="132">
        <v>0</v>
      </c>
      <c r="O54" s="132">
        <v>3861</v>
      </c>
      <c r="P54" s="132">
        <v>0</v>
      </c>
      <c r="Q54" s="132">
        <v>0</v>
      </c>
      <c r="R54" s="132">
        <v>0</v>
      </c>
      <c r="S54" s="132">
        <v>29179</v>
      </c>
      <c r="T54" s="132">
        <v>0</v>
      </c>
      <c r="U54" s="132">
        <v>345</v>
      </c>
      <c r="V54" s="132">
        <v>10619</v>
      </c>
      <c r="W54" s="132">
        <v>2202</v>
      </c>
    </row>
    <row r="55" spans="1:23">
      <c r="A55" s="111" t="s">
        <v>38</v>
      </c>
      <c r="B55" s="15" t="str">
        <f>$B$5</f>
        <v>PRODUCTION</v>
      </c>
      <c r="C55" s="19"/>
      <c r="D55" s="20">
        <f t="shared" si="31"/>
        <v>0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v>0</v>
      </c>
      <c r="V55" s="20">
        <v>0</v>
      </c>
      <c r="W55" s="20">
        <v>0</v>
      </c>
    </row>
    <row r="56" spans="1:23">
      <c r="A56" s="15" t="str">
        <f t="shared" ref="A56:A62" si="32">A55</f>
        <v>DISTSEC</v>
      </c>
      <c r="B56" s="15" t="str">
        <f>$B$6</f>
        <v>BULKTRAN</v>
      </c>
      <c r="C56" s="19"/>
      <c r="D56" s="20">
        <f t="shared" si="31"/>
        <v>0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v>0</v>
      </c>
      <c r="V56" s="20">
        <v>0</v>
      </c>
      <c r="W56" s="20">
        <v>0</v>
      </c>
    </row>
    <row r="57" spans="1:23">
      <c r="A57" s="15" t="str">
        <f t="shared" si="32"/>
        <v>DISTSEC</v>
      </c>
      <c r="B57" s="15" t="str">
        <f>$B$7</f>
        <v>SUBTRAN</v>
      </c>
      <c r="C57" s="19"/>
      <c r="D57" s="20">
        <f t="shared" si="31"/>
        <v>0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v>0</v>
      </c>
      <c r="V57" s="20">
        <v>0</v>
      </c>
      <c r="W57" s="20">
        <v>0</v>
      </c>
    </row>
    <row r="58" spans="1:23">
      <c r="A58" s="15" t="str">
        <f t="shared" si="32"/>
        <v>DISTSEC</v>
      </c>
      <c r="B58" s="15" t="str">
        <f>$B$8</f>
        <v>DISTPRI</v>
      </c>
      <c r="C58" s="19"/>
      <c r="D58" s="20">
        <f t="shared" si="31"/>
        <v>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</row>
    <row r="59" spans="1:23">
      <c r="A59" s="15" t="str">
        <f t="shared" si="32"/>
        <v>DISTSEC</v>
      </c>
      <c r="B59" s="15" t="str">
        <f>$B$9</f>
        <v>DISTSEC</v>
      </c>
      <c r="D59" s="20">
        <f t="shared" si="31"/>
        <v>1</v>
      </c>
      <c r="E59" s="20">
        <f t="shared" ref="E59:W59" si="33">E54/$D54</f>
        <v>0.74192116560841159</v>
      </c>
      <c r="F59" s="20">
        <f t="shared" ref="F59:G59" si="34">F54/$D54</f>
        <v>1.8391843289909757E-4</v>
      </c>
      <c r="G59" s="20">
        <f t="shared" si="34"/>
        <v>2.3822505678662638E-4</v>
      </c>
      <c r="H59" s="20">
        <f t="shared" si="33"/>
        <v>0.14954668450820283</v>
      </c>
      <c r="I59" s="20">
        <f t="shared" si="33"/>
        <v>0</v>
      </c>
      <c r="J59" s="20">
        <f>J54/$D54</f>
        <v>0</v>
      </c>
      <c r="K59" s="20">
        <f t="shared" si="33"/>
        <v>7.4652781549071109E-2</v>
      </c>
      <c r="L59" s="20">
        <f t="shared" si="33"/>
        <v>0</v>
      </c>
      <c r="M59" s="20">
        <f t="shared" si="33"/>
        <v>0</v>
      </c>
      <c r="N59" s="20">
        <f>N54/$D54</f>
        <v>0</v>
      </c>
      <c r="O59" s="20">
        <f>O54/$D54</f>
        <v>2.7957049977299833E-3</v>
      </c>
      <c r="P59" s="20">
        <f>P54/$D54</f>
        <v>0</v>
      </c>
      <c r="Q59" s="20">
        <f>Q54/$D54</f>
        <v>0</v>
      </c>
      <c r="R59" s="20">
        <f>R54/$D54</f>
        <v>0</v>
      </c>
      <c r="S59" s="20">
        <f t="shared" si="33"/>
        <v>2.1128173045522707E-2</v>
      </c>
      <c r="T59" s="20">
        <f t="shared" si="33"/>
        <v>0</v>
      </c>
      <c r="U59" s="20">
        <f>U54/$D54</f>
        <v>2.4981046988263253E-4</v>
      </c>
      <c r="V59" s="20">
        <f>V54/$D54</f>
        <v>7.6890938541555789E-3</v>
      </c>
      <c r="W59" s="20">
        <f t="shared" si="33"/>
        <v>1.5944424773378459E-3</v>
      </c>
    </row>
    <row r="60" spans="1:23">
      <c r="A60" s="15" t="str">
        <f t="shared" si="32"/>
        <v>DISTSEC</v>
      </c>
      <c r="B60" s="15" t="str">
        <f>$B$10</f>
        <v>ENERGY</v>
      </c>
      <c r="D60" s="20">
        <f t="shared" si="31"/>
        <v>0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</row>
    <row r="61" spans="1:23">
      <c r="A61" s="15" t="str">
        <f t="shared" si="32"/>
        <v>DISTSEC</v>
      </c>
      <c r="B61" s="15" t="str">
        <f>$B$11</f>
        <v>CUSTOMER</v>
      </c>
      <c r="D61" s="20">
        <f t="shared" si="31"/>
        <v>0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</row>
    <row r="62" spans="1:23">
      <c r="A62" s="15" t="str">
        <f t="shared" si="32"/>
        <v>DISTSEC</v>
      </c>
      <c r="B62" s="15" t="str">
        <f>$B$12</f>
        <v>TOTAL</v>
      </c>
      <c r="D62" s="20">
        <f t="shared" ref="D62:W62" si="35">SUM(D55:D61)</f>
        <v>1</v>
      </c>
      <c r="E62" s="20">
        <f t="shared" si="35"/>
        <v>0.74192116560841159</v>
      </c>
      <c r="F62" s="20">
        <f t="shared" ref="F62:G62" si="36">SUM(F55:F61)</f>
        <v>1.8391843289909757E-4</v>
      </c>
      <c r="G62" s="20">
        <f t="shared" si="36"/>
        <v>2.3822505678662638E-4</v>
      </c>
      <c r="H62" s="20">
        <f t="shared" si="35"/>
        <v>0.14954668450820283</v>
      </c>
      <c r="I62" s="20">
        <f t="shared" si="35"/>
        <v>0</v>
      </c>
      <c r="J62" s="20">
        <f t="shared" si="35"/>
        <v>0</v>
      </c>
      <c r="K62" s="20">
        <f t="shared" si="35"/>
        <v>7.4652781549071109E-2</v>
      </c>
      <c r="L62" s="20">
        <f t="shared" si="35"/>
        <v>0</v>
      </c>
      <c r="M62" s="20">
        <f t="shared" si="35"/>
        <v>0</v>
      </c>
      <c r="N62" s="20">
        <f>SUM(N55:N61)</f>
        <v>0</v>
      </c>
      <c r="O62" s="20">
        <f>SUM(O55:O61)</f>
        <v>2.7957049977299833E-3</v>
      </c>
      <c r="P62" s="20">
        <f t="shared" si="35"/>
        <v>0</v>
      </c>
      <c r="Q62" s="20">
        <f t="shared" si="35"/>
        <v>0</v>
      </c>
      <c r="R62" s="20">
        <f t="shared" si="35"/>
        <v>0</v>
      </c>
      <c r="S62" s="20">
        <f t="shared" si="35"/>
        <v>2.1128173045522707E-2</v>
      </c>
      <c r="T62" s="20">
        <f t="shared" si="35"/>
        <v>0</v>
      </c>
      <c r="U62" s="20">
        <f t="shared" si="35"/>
        <v>2.4981046988263253E-4</v>
      </c>
      <c r="V62" s="20">
        <f t="shared" si="35"/>
        <v>7.6890938541555789E-3</v>
      </c>
      <c r="W62" s="20">
        <f t="shared" si="35"/>
        <v>1.5944424773378459E-3</v>
      </c>
    </row>
    <row r="63" spans="1:23"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</row>
    <row r="64" spans="1:23">
      <c r="A64" s="116" t="s">
        <v>15</v>
      </c>
      <c r="B64" s="16"/>
      <c r="C64" s="19"/>
      <c r="D64" s="132">
        <f t="shared" ref="D64:D71" si="37">SUM(E64:W64)</f>
        <v>209947</v>
      </c>
      <c r="E64" s="132">
        <v>133727</v>
      </c>
      <c r="F64" s="132">
        <v>27</v>
      </c>
      <c r="G64" s="132">
        <v>8</v>
      </c>
      <c r="H64" s="132">
        <v>30320</v>
      </c>
      <c r="I64" s="132">
        <v>75</v>
      </c>
      <c r="J64" s="132">
        <v>6</v>
      </c>
      <c r="K64" s="132">
        <v>542</v>
      </c>
      <c r="L64" s="132">
        <v>56</v>
      </c>
      <c r="M64" s="132">
        <v>12</v>
      </c>
      <c r="N64" s="132">
        <v>1</v>
      </c>
      <c r="O64" s="132">
        <v>5</v>
      </c>
      <c r="P64" s="132">
        <v>44</v>
      </c>
      <c r="Q64" s="132">
        <v>19</v>
      </c>
      <c r="R64" s="132">
        <v>4</v>
      </c>
      <c r="S64" s="132">
        <v>153</v>
      </c>
      <c r="T64" s="132">
        <v>1</v>
      </c>
      <c r="U64" s="132">
        <v>9</v>
      </c>
      <c r="V64" s="132">
        <v>44883</v>
      </c>
      <c r="W64" s="132">
        <v>55</v>
      </c>
    </row>
    <row r="65" spans="1:23">
      <c r="A65" s="111" t="s">
        <v>39</v>
      </c>
      <c r="B65" s="15" t="str">
        <f>$B$5</f>
        <v>PRODUCTION</v>
      </c>
      <c r="C65" s="19"/>
      <c r="D65" s="20">
        <f t="shared" si="37"/>
        <v>0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</row>
    <row r="66" spans="1:23">
      <c r="A66" s="15" t="str">
        <f t="shared" ref="A66:A72" si="38">A65</f>
        <v>CUST_TOTAL</v>
      </c>
      <c r="B66" s="15" t="str">
        <f>$B$6</f>
        <v>BULKTRAN</v>
      </c>
      <c r="C66" s="19"/>
      <c r="D66" s="20">
        <f t="shared" si="37"/>
        <v>0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</row>
    <row r="67" spans="1:23">
      <c r="A67" s="15" t="str">
        <f t="shared" si="38"/>
        <v>CUST_TOTAL</v>
      </c>
      <c r="B67" s="15" t="str">
        <f>$B$7</f>
        <v>SUBTRAN</v>
      </c>
      <c r="C67" s="19"/>
      <c r="D67" s="20">
        <f t="shared" si="37"/>
        <v>0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</row>
    <row r="68" spans="1:23">
      <c r="A68" s="15" t="str">
        <f t="shared" si="38"/>
        <v>CUST_TOTAL</v>
      </c>
      <c r="B68" s="15" t="str">
        <f>$B$8</f>
        <v>DISTPRI</v>
      </c>
      <c r="C68" s="19"/>
      <c r="D68" s="20">
        <f t="shared" si="37"/>
        <v>0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</row>
    <row r="69" spans="1:23">
      <c r="A69" s="15" t="str">
        <f t="shared" si="38"/>
        <v>CUST_TOTAL</v>
      </c>
      <c r="B69" s="15" t="str">
        <f>$B$9</f>
        <v>DISTSEC</v>
      </c>
      <c r="C69" s="19"/>
      <c r="D69" s="20">
        <f t="shared" si="37"/>
        <v>0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</row>
    <row r="70" spans="1:23">
      <c r="A70" s="15" t="str">
        <f t="shared" si="38"/>
        <v>CUST_TOTAL</v>
      </c>
      <c r="B70" s="15" t="str">
        <f>$B$10</f>
        <v>ENERGY</v>
      </c>
      <c r="C70" s="19"/>
      <c r="D70" s="20">
        <f t="shared" si="37"/>
        <v>0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</row>
    <row r="71" spans="1:23">
      <c r="A71" s="15" t="str">
        <f t="shared" si="38"/>
        <v>CUST_TOTAL</v>
      </c>
      <c r="B71" s="15" t="str">
        <f>$B$11</f>
        <v>CUSTOMER</v>
      </c>
      <c r="D71" s="20">
        <f t="shared" si="37"/>
        <v>1</v>
      </c>
      <c r="E71" s="20">
        <f t="shared" ref="E71:W71" si="39">E64/$D64</f>
        <v>0.63695599365554167</v>
      </c>
      <c r="F71" s="20">
        <f t="shared" ref="F71:G71" si="40">F64/$D64</f>
        <v>1.2860388574259217E-4</v>
      </c>
      <c r="G71" s="20">
        <f t="shared" si="40"/>
        <v>3.810485503484213E-5</v>
      </c>
      <c r="H71" s="20">
        <f t="shared" si="39"/>
        <v>0.14441740058205166</v>
      </c>
      <c r="I71" s="20">
        <f t="shared" si="39"/>
        <v>3.5723301595164494E-4</v>
      </c>
      <c r="J71" s="20">
        <f>J64/$D64</f>
        <v>2.8578641276131596E-5</v>
      </c>
      <c r="K71" s="20">
        <f t="shared" si="39"/>
        <v>2.5816039286105539E-3</v>
      </c>
      <c r="L71" s="20">
        <f t="shared" si="39"/>
        <v>2.6673398524389489E-4</v>
      </c>
      <c r="M71" s="20">
        <f t="shared" si="39"/>
        <v>5.7157282552263191E-5</v>
      </c>
      <c r="N71" s="20">
        <f>N64/$D64</f>
        <v>4.7631068793552662E-6</v>
      </c>
      <c r="O71" s="20">
        <f>O64/$D64</f>
        <v>2.381553439677633E-5</v>
      </c>
      <c r="P71" s="20">
        <f>P64/$D64</f>
        <v>2.0957670269163169E-4</v>
      </c>
      <c r="Q71" s="20">
        <f>Q64/$D64</f>
        <v>9.0499030707750052E-5</v>
      </c>
      <c r="R71" s="20">
        <f>R64/$D64</f>
        <v>1.9052427517421065E-5</v>
      </c>
      <c r="S71" s="20">
        <f t="shared" si="39"/>
        <v>7.2875535254135568E-4</v>
      </c>
      <c r="T71" s="20">
        <f t="shared" si="39"/>
        <v>4.7631068793552662E-6</v>
      </c>
      <c r="U71" s="20">
        <f>U64/$D64</f>
        <v>4.2867961914197392E-5</v>
      </c>
      <c r="V71" s="20">
        <f>V64/$D64</f>
        <v>0.2137825260661024</v>
      </c>
      <c r="W71" s="20">
        <f t="shared" si="39"/>
        <v>2.6197087836453962E-4</v>
      </c>
    </row>
    <row r="72" spans="1:23">
      <c r="A72" s="15" t="str">
        <f t="shared" si="38"/>
        <v>CUST_TOTAL</v>
      </c>
      <c r="B72" s="15" t="str">
        <f>$B$12</f>
        <v>TOTAL</v>
      </c>
      <c r="D72" s="20">
        <f t="shared" ref="D72:W72" si="41">SUM(D65:D71)</f>
        <v>1</v>
      </c>
      <c r="E72" s="20">
        <f t="shared" si="41"/>
        <v>0.63695599365554167</v>
      </c>
      <c r="F72" s="20">
        <f t="shared" ref="F72:G72" si="42">SUM(F65:F71)</f>
        <v>1.2860388574259217E-4</v>
      </c>
      <c r="G72" s="20">
        <f t="shared" si="42"/>
        <v>3.810485503484213E-5</v>
      </c>
      <c r="H72" s="20">
        <f t="shared" si="41"/>
        <v>0.14441740058205166</v>
      </c>
      <c r="I72" s="20">
        <f t="shared" si="41"/>
        <v>3.5723301595164494E-4</v>
      </c>
      <c r="J72" s="20">
        <f t="shared" si="41"/>
        <v>2.8578641276131596E-5</v>
      </c>
      <c r="K72" s="20">
        <f t="shared" si="41"/>
        <v>2.5816039286105539E-3</v>
      </c>
      <c r="L72" s="20">
        <f t="shared" si="41"/>
        <v>2.6673398524389489E-4</v>
      </c>
      <c r="M72" s="20">
        <f t="shared" si="41"/>
        <v>5.7157282552263191E-5</v>
      </c>
      <c r="N72" s="20">
        <f>SUM(N65:N71)</f>
        <v>4.7631068793552662E-6</v>
      </c>
      <c r="O72" s="20">
        <f>SUM(O65:O71)</f>
        <v>2.381553439677633E-5</v>
      </c>
      <c r="P72" s="20">
        <f t="shared" si="41"/>
        <v>2.0957670269163169E-4</v>
      </c>
      <c r="Q72" s="20">
        <f t="shared" si="41"/>
        <v>9.0499030707750052E-5</v>
      </c>
      <c r="R72" s="20">
        <f t="shared" si="41"/>
        <v>1.9052427517421065E-5</v>
      </c>
      <c r="S72" s="20">
        <f t="shared" si="41"/>
        <v>7.2875535254135568E-4</v>
      </c>
      <c r="T72" s="20">
        <f t="shared" si="41"/>
        <v>4.7631068793552662E-6</v>
      </c>
      <c r="U72" s="20">
        <f t="shared" si="41"/>
        <v>4.2867961914197392E-5</v>
      </c>
      <c r="V72" s="20">
        <f t="shared" si="41"/>
        <v>0.2137825260661024</v>
      </c>
      <c r="W72" s="20">
        <f t="shared" si="41"/>
        <v>2.6197087836453962E-4</v>
      </c>
    </row>
    <row r="73" spans="1:23">
      <c r="A73" s="16"/>
      <c r="B73" s="16"/>
      <c r="C73" s="19"/>
      <c r="D73" s="18"/>
    </row>
    <row r="74" spans="1:23" ht="12.75">
      <c r="A74" s="116" t="s">
        <v>41</v>
      </c>
      <c r="B74" s="16"/>
      <c r="C74" s="109" t="s">
        <v>531</v>
      </c>
      <c r="D74" s="132">
        <f t="shared" ref="D74:D81" si="43">SUM(E74:W74)</f>
        <v>209905</v>
      </c>
      <c r="E74" s="132">
        <v>133727</v>
      </c>
      <c r="F74" s="132">
        <v>27</v>
      </c>
      <c r="G74" s="132">
        <v>8</v>
      </c>
      <c r="H74" s="132">
        <v>30320</v>
      </c>
      <c r="I74" s="132">
        <v>75</v>
      </c>
      <c r="J74" s="132">
        <v>0</v>
      </c>
      <c r="K74" s="132">
        <v>542</v>
      </c>
      <c r="L74" s="132">
        <v>56</v>
      </c>
      <c r="M74" s="132">
        <v>0</v>
      </c>
      <c r="N74" s="132">
        <v>0</v>
      </c>
      <c r="O74" s="132">
        <v>5</v>
      </c>
      <c r="P74" s="132">
        <v>44</v>
      </c>
      <c r="Q74" s="132">
        <v>0</v>
      </c>
      <c r="R74" s="132">
        <v>0</v>
      </c>
      <c r="S74" s="132">
        <v>153</v>
      </c>
      <c r="T74" s="132">
        <v>1</v>
      </c>
      <c r="U74" s="132">
        <v>9</v>
      </c>
      <c r="V74" s="132">
        <v>44883</v>
      </c>
      <c r="W74" s="132">
        <v>55</v>
      </c>
    </row>
    <row r="75" spans="1:23">
      <c r="A75" s="111" t="s">
        <v>42</v>
      </c>
      <c r="B75" s="15" t="str">
        <f>$B$5</f>
        <v>PRODUCTION</v>
      </c>
      <c r="C75" s="19"/>
      <c r="D75" s="20">
        <f t="shared" si="43"/>
        <v>0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</row>
    <row r="76" spans="1:23">
      <c r="A76" s="15" t="str">
        <f t="shared" ref="A76:A82" si="44">A75</f>
        <v>DIST_PCUST</v>
      </c>
      <c r="B76" s="15" t="str">
        <f>$B$6</f>
        <v>BULKTRAN</v>
      </c>
      <c r="C76" s="19"/>
      <c r="D76" s="20">
        <f t="shared" si="43"/>
        <v>0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</row>
    <row r="77" spans="1:23">
      <c r="A77" s="15" t="str">
        <f t="shared" si="44"/>
        <v>DIST_PCUST</v>
      </c>
      <c r="B77" s="15" t="str">
        <f>$B$7</f>
        <v>SUBTRAN</v>
      </c>
      <c r="C77" s="19"/>
      <c r="D77" s="20">
        <f t="shared" si="43"/>
        <v>0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</row>
    <row r="78" spans="1:23">
      <c r="A78" s="15" t="str">
        <f t="shared" si="44"/>
        <v>DIST_PCUST</v>
      </c>
      <c r="B78" s="15" t="str">
        <f>$B$8</f>
        <v>DISTPRI</v>
      </c>
      <c r="C78" s="19"/>
      <c r="D78" s="20">
        <f t="shared" si="43"/>
        <v>0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</row>
    <row r="79" spans="1:23">
      <c r="A79" s="15" t="str">
        <f t="shared" si="44"/>
        <v>DIST_PCUST</v>
      </c>
      <c r="B79" s="15" t="str">
        <f>$B$9</f>
        <v>DISTSEC</v>
      </c>
      <c r="C79" s="19"/>
      <c r="D79" s="20">
        <f t="shared" si="43"/>
        <v>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</row>
    <row r="80" spans="1:23">
      <c r="A80" s="15" t="str">
        <f t="shared" si="44"/>
        <v>DIST_PCUST</v>
      </c>
      <c r="B80" s="15" t="str">
        <f>$B$10</f>
        <v>ENERGY</v>
      </c>
      <c r="C80" s="19"/>
      <c r="D80" s="20">
        <f t="shared" si="43"/>
        <v>0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</row>
    <row r="81" spans="1:23">
      <c r="A81" s="15" t="str">
        <f t="shared" si="44"/>
        <v>DIST_PCUST</v>
      </c>
      <c r="B81" s="15" t="str">
        <f>$B$11</f>
        <v>CUSTOMER</v>
      </c>
      <c r="D81" s="20">
        <f t="shared" si="43"/>
        <v>0.99999999999999989</v>
      </c>
      <c r="E81" s="20">
        <f t="shared" ref="E81:W81" si="45">E74/$D74</f>
        <v>0.63708344250970672</v>
      </c>
      <c r="F81" s="20">
        <f t="shared" ref="F81:G81" si="46">F74/$D74</f>
        <v>1.2862961816059647E-4</v>
      </c>
      <c r="G81" s="20">
        <f t="shared" si="46"/>
        <v>3.8112479454991541E-5</v>
      </c>
      <c r="H81" s="20">
        <f t="shared" si="45"/>
        <v>0.14444629713441795</v>
      </c>
      <c r="I81" s="20">
        <f t="shared" si="45"/>
        <v>3.5730449489054572E-4</v>
      </c>
      <c r="J81" s="20">
        <f>J74/$D74</f>
        <v>0</v>
      </c>
      <c r="K81" s="20">
        <f t="shared" si="45"/>
        <v>2.5821204830756769E-3</v>
      </c>
      <c r="L81" s="20">
        <f t="shared" si="45"/>
        <v>2.667873561849408E-4</v>
      </c>
      <c r="M81" s="20">
        <f t="shared" si="45"/>
        <v>0</v>
      </c>
      <c r="N81" s="20">
        <f>N74/$D74</f>
        <v>0</v>
      </c>
      <c r="O81" s="20">
        <f>O74/$D74</f>
        <v>2.3820299659369715E-5</v>
      </c>
      <c r="P81" s="20">
        <f>P74/$D74</f>
        <v>2.0961863700245348E-4</v>
      </c>
      <c r="Q81" s="20">
        <f>Q74/$D74</f>
        <v>0</v>
      </c>
      <c r="R81" s="20">
        <f>R74/$D74</f>
        <v>0</v>
      </c>
      <c r="S81" s="20">
        <f t="shared" si="45"/>
        <v>7.2890116957671325E-4</v>
      </c>
      <c r="T81" s="20">
        <f t="shared" si="45"/>
        <v>4.7640599318739426E-6</v>
      </c>
      <c r="U81" s="20">
        <f>U74/$D74</f>
        <v>4.2876539386865489E-5</v>
      </c>
      <c r="V81" s="20">
        <f>V74/$D74</f>
        <v>0.21382530192229818</v>
      </c>
      <c r="W81" s="20">
        <f t="shared" si="45"/>
        <v>2.6202329625306685E-4</v>
      </c>
    </row>
    <row r="82" spans="1:23">
      <c r="A82" s="15" t="str">
        <f t="shared" si="44"/>
        <v>DIST_PCUST</v>
      </c>
      <c r="B82" s="15" t="str">
        <f>$B$12</f>
        <v>TOTAL</v>
      </c>
      <c r="D82" s="20">
        <f t="shared" ref="D82:W82" si="47">SUM(D75:D81)</f>
        <v>0.99999999999999989</v>
      </c>
      <c r="E82" s="20">
        <f t="shared" si="47"/>
        <v>0.63708344250970672</v>
      </c>
      <c r="F82" s="20">
        <f t="shared" ref="F82:G82" si="48">SUM(F75:F81)</f>
        <v>1.2862961816059647E-4</v>
      </c>
      <c r="G82" s="20">
        <f t="shared" si="48"/>
        <v>3.8112479454991541E-5</v>
      </c>
      <c r="H82" s="20">
        <f t="shared" si="47"/>
        <v>0.14444629713441795</v>
      </c>
      <c r="I82" s="20">
        <f t="shared" si="47"/>
        <v>3.5730449489054572E-4</v>
      </c>
      <c r="J82" s="20">
        <f t="shared" si="47"/>
        <v>0</v>
      </c>
      <c r="K82" s="20">
        <f t="shared" si="47"/>
        <v>2.5821204830756769E-3</v>
      </c>
      <c r="L82" s="20">
        <f t="shared" si="47"/>
        <v>2.667873561849408E-4</v>
      </c>
      <c r="M82" s="20">
        <f t="shared" si="47"/>
        <v>0</v>
      </c>
      <c r="N82" s="20">
        <f>SUM(N75:N81)</f>
        <v>0</v>
      </c>
      <c r="O82" s="20">
        <f>SUM(O75:O81)</f>
        <v>2.3820299659369715E-5</v>
      </c>
      <c r="P82" s="20">
        <f t="shared" si="47"/>
        <v>2.0961863700245348E-4</v>
      </c>
      <c r="Q82" s="20">
        <f t="shared" si="47"/>
        <v>0</v>
      </c>
      <c r="R82" s="20">
        <f t="shared" si="47"/>
        <v>0</v>
      </c>
      <c r="S82" s="20">
        <f t="shared" si="47"/>
        <v>7.2890116957671325E-4</v>
      </c>
      <c r="T82" s="20">
        <f t="shared" si="47"/>
        <v>4.7640599318739426E-6</v>
      </c>
      <c r="U82" s="20">
        <f t="shared" si="47"/>
        <v>4.2876539386865489E-5</v>
      </c>
      <c r="V82" s="20">
        <f t="shared" si="47"/>
        <v>0.21382530192229818</v>
      </c>
      <c r="W82" s="20">
        <f t="shared" si="47"/>
        <v>2.6202329625306685E-4</v>
      </c>
    </row>
    <row r="83" spans="1:23">
      <c r="A83" s="16"/>
      <c r="B83" s="16"/>
      <c r="C83" s="19"/>
      <c r="D83" s="18"/>
    </row>
    <row r="84" spans="1:23" ht="12.75">
      <c r="A84" s="116" t="s">
        <v>43</v>
      </c>
      <c r="B84" s="16"/>
      <c r="C84" s="109" t="s">
        <v>532</v>
      </c>
      <c r="D84" s="132">
        <f t="shared" ref="D84:D91" si="49">SUM(E84:W84)</f>
        <v>209729</v>
      </c>
      <c r="E84" s="132">
        <v>133727</v>
      </c>
      <c r="F84" s="132">
        <v>27</v>
      </c>
      <c r="G84" s="132">
        <v>8</v>
      </c>
      <c r="H84" s="132">
        <v>30320</v>
      </c>
      <c r="I84" s="132">
        <v>0</v>
      </c>
      <c r="J84" s="132">
        <v>0</v>
      </c>
      <c r="K84" s="132">
        <v>542</v>
      </c>
      <c r="L84" s="132">
        <v>0</v>
      </c>
      <c r="M84" s="132">
        <v>0</v>
      </c>
      <c r="N84" s="132">
        <v>0</v>
      </c>
      <c r="O84" s="132">
        <v>5</v>
      </c>
      <c r="P84" s="132">
        <v>0</v>
      </c>
      <c r="Q84" s="132">
        <v>0</v>
      </c>
      <c r="R84" s="132">
        <v>0</v>
      </c>
      <c r="S84" s="132">
        <v>153</v>
      </c>
      <c r="T84" s="132">
        <v>0</v>
      </c>
      <c r="U84" s="132">
        <v>9</v>
      </c>
      <c r="V84" s="132">
        <v>44883</v>
      </c>
      <c r="W84" s="132">
        <v>55</v>
      </c>
    </row>
    <row r="85" spans="1:23">
      <c r="A85" s="111" t="s">
        <v>44</v>
      </c>
      <c r="B85" s="15" t="str">
        <f>$B$5</f>
        <v>PRODUCTION</v>
      </c>
      <c r="C85" s="19"/>
      <c r="D85" s="20">
        <f t="shared" si="49"/>
        <v>0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</row>
    <row r="86" spans="1:23">
      <c r="A86" s="15" t="str">
        <f t="shared" ref="A86:A92" si="50">A85</f>
        <v>DIST_SERV</v>
      </c>
      <c r="B86" s="15" t="str">
        <f>$B$6</f>
        <v>BULKTRAN</v>
      </c>
      <c r="C86" s="19"/>
      <c r="D86" s="20">
        <f t="shared" si="49"/>
        <v>0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</row>
    <row r="87" spans="1:23">
      <c r="A87" s="15" t="str">
        <f t="shared" si="50"/>
        <v>DIST_SERV</v>
      </c>
      <c r="B87" s="15" t="str">
        <f>$B$7</f>
        <v>SUBTRAN</v>
      </c>
      <c r="C87" s="19"/>
      <c r="D87" s="20">
        <f t="shared" si="49"/>
        <v>0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</row>
    <row r="88" spans="1:23">
      <c r="A88" s="15" t="str">
        <f t="shared" si="50"/>
        <v>DIST_SERV</v>
      </c>
      <c r="B88" s="15" t="str">
        <f>$B$8</f>
        <v>DISTPRI</v>
      </c>
      <c r="C88" s="19"/>
      <c r="D88" s="20">
        <f t="shared" si="49"/>
        <v>0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</row>
    <row r="89" spans="1:23">
      <c r="A89" s="15" t="str">
        <f t="shared" si="50"/>
        <v>DIST_SERV</v>
      </c>
      <c r="B89" s="15" t="str">
        <f>$B$9</f>
        <v>DISTSEC</v>
      </c>
      <c r="C89" s="19"/>
      <c r="D89" s="20">
        <f t="shared" si="49"/>
        <v>0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</row>
    <row r="90" spans="1:23">
      <c r="A90" s="15" t="str">
        <f t="shared" si="50"/>
        <v>DIST_SERV</v>
      </c>
      <c r="B90" s="15" t="str">
        <f>$B$10</f>
        <v>ENERGY</v>
      </c>
      <c r="C90" s="19"/>
      <c r="D90" s="20">
        <f t="shared" si="49"/>
        <v>0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</row>
    <row r="91" spans="1:23">
      <c r="A91" s="15" t="str">
        <f t="shared" si="50"/>
        <v>DIST_SERV</v>
      </c>
      <c r="B91" s="15" t="str">
        <f>$B$11</f>
        <v>CUSTOMER</v>
      </c>
      <c r="D91" s="20">
        <f t="shared" si="49"/>
        <v>1.0000000000000002</v>
      </c>
      <c r="E91" s="20">
        <f t="shared" ref="E91:W91" si="51">E84/$D84</f>
        <v>0.63761806903194118</v>
      </c>
      <c r="F91" s="20">
        <f t="shared" ref="F91:G91" si="52">F84/$D84</f>
        <v>1.2873756132914381E-4</v>
      </c>
      <c r="G91" s="20">
        <f t="shared" si="52"/>
        <v>3.8144462616042607E-5</v>
      </c>
      <c r="H91" s="20">
        <f t="shared" si="51"/>
        <v>0.14456751331480147</v>
      </c>
      <c r="I91" s="20">
        <f t="shared" si="51"/>
        <v>0</v>
      </c>
      <c r="J91" s="20">
        <f>J84/$D84</f>
        <v>0</v>
      </c>
      <c r="K91" s="20">
        <f t="shared" si="51"/>
        <v>2.5842873422368866E-3</v>
      </c>
      <c r="L91" s="20">
        <f t="shared" si="51"/>
        <v>0</v>
      </c>
      <c r="M91" s="20">
        <f t="shared" si="51"/>
        <v>0</v>
      </c>
      <c r="N91" s="20">
        <f>N84/$D84</f>
        <v>0</v>
      </c>
      <c r="O91" s="20">
        <f>O84/$D84</f>
        <v>2.3840289135026629E-5</v>
      </c>
      <c r="P91" s="20">
        <f>P84/$D84</f>
        <v>0</v>
      </c>
      <c r="Q91" s="20">
        <f>Q84/$D84</f>
        <v>0</v>
      </c>
      <c r="R91" s="20">
        <f>R84/$D84</f>
        <v>0</v>
      </c>
      <c r="S91" s="20">
        <f t="shared" si="51"/>
        <v>7.2951284753181489E-4</v>
      </c>
      <c r="T91" s="20">
        <f t="shared" si="51"/>
        <v>0</v>
      </c>
      <c r="U91" s="20">
        <f>U84/$D84</f>
        <v>4.2912520443047936E-5</v>
      </c>
      <c r="V91" s="20">
        <f>V84/$D84</f>
        <v>0.21400473944948004</v>
      </c>
      <c r="W91" s="20">
        <f t="shared" si="51"/>
        <v>2.6224318048529295E-4</v>
      </c>
    </row>
    <row r="92" spans="1:23">
      <c r="A92" s="15" t="str">
        <f t="shared" si="50"/>
        <v>DIST_SERV</v>
      </c>
      <c r="B92" s="15" t="str">
        <f>$B$12</f>
        <v>TOTAL</v>
      </c>
      <c r="D92" s="20">
        <f t="shared" ref="D92:W92" si="53">SUM(D85:D91)</f>
        <v>1.0000000000000002</v>
      </c>
      <c r="E92" s="20">
        <f t="shared" si="53"/>
        <v>0.63761806903194118</v>
      </c>
      <c r="F92" s="20">
        <f t="shared" ref="F92:G92" si="54">SUM(F85:F91)</f>
        <v>1.2873756132914381E-4</v>
      </c>
      <c r="G92" s="20">
        <f t="shared" si="54"/>
        <v>3.8144462616042607E-5</v>
      </c>
      <c r="H92" s="20">
        <f t="shared" si="53"/>
        <v>0.14456751331480147</v>
      </c>
      <c r="I92" s="20">
        <f t="shared" si="53"/>
        <v>0</v>
      </c>
      <c r="J92" s="20">
        <f t="shared" si="53"/>
        <v>0</v>
      </c>
      <c r="K92" s="20">
        <f t="shared" si="53"/>
        <v>2.5842873422368866E-3</v>
      </c>
      <c r="L92" s="20">
        <f t="shared" si="53"/>
        <v>0</v>
      </c>
      <c r="M92" s="20">
        <f t="shared" si="53"/>
        <v>0</v>
      </c>
      <c r="N92" s="20">
        <f>SUM(N85:N91)</f>
        <v>0</v>
      </c>
      <c r="O92" s="20">
        <f>SUM(O85:O91)</f>
        <v>2.3840289135026629E-5</v>
      </c>
      <c r="P92" s="20">
        <f t="shared" si="53"/>
        <v>0</v>
      </c>
      <c r="Q92" s="20">
        <f t="shared" si="53"/>
        <v>0</v>
      </c>
      <c r="R92" s="20">
        <f t="shared" si="53"/>
        <v>0</v>
      </c>
      <c r="S92" s="20">
        <f t="shared" si="53"/>
        <v>7.2951284753181489E-4</v>
      </c>
      <c r="T92" s="20">
        <f t="shared" si="53"/>
        <v>0</v>
      </c>
      <c r="U92" s="20">
        <f t="shared" si="53"/>
        <v>4.2912520443047936E-5</v>
      </c>
      <c r="V92" s="20">
        <f t="shared" si="53"/>
        <v>0.21400473944948004</v>
      </c>
      <c r="W92" s="20">
        <f t="shared" si="53"/>
        <v>2.6224318048529295E-4</v>
      </c>
    </row>
    <row r="93" spans="1:23">
      <c r="A93" s="16"/>
      <c r="B93" s="16"/>
      <c r="C93" s="19"/>
      <c r="D93" s="18"/>
    </row>
    <row r="94" spans="1:23">
      <c r="A94" s="116" t="s">
        <v>14</v>
      </c>
      <c r="B94" s="16"/>
      <c r="C94" s="19"/>
      <c r="D94" s="132">
        <f t="shared" ref="D94:D101" si="55">SUM(E94:W94)</f>
        <v>32526922</v>
      </c>
      <c r="E94" s="132">
        <v>14548722.5</v>
      </c>
      <c r="F94" s="132">
        <v>2929.5</v>
      </c>
      <c r="G94" s="132">
        <v>4665.9399999999996</v>
      </c>
      <c r="H94" s="132">
        <v>10968655.76</v>
      </c>
      <c r="I94" s="132">
        <v>1576800</v>
      </c>
      <c r="J94" s="132">
        <v>265607</v>
      </c>
      <c r="K94" s="132">
        <v>1680140.3</v>
      </c>
      <c r="L94" s="132">
        <v>554664</v>
      </c>
      <c r="M94" s="132">
        <v>653233</v>
      </c>
      <c r="N94" s="132">
        <v>81653</v>
      </c>
      <c r="O94" s="132">
        <v>10474</v>
      </c>
      <c r="P94" s="132">
        <v>393291</v>
      </c>
      <c r="Q94" s="132">
        <v>1098052</v>
      </c>
      <c r="R94" s="132">
        <v>326611</v>
      </c>
      <c r="S94" s="132">
        <v>320489</v>
      </c>
      <c r="T94" s="132">
        <v>7247</v>
      </c>
      <c r="U94" s="132">
        <v>33687</v>
      </c>
      <c r="V94" s="132">
        <v>0</v>
      </c>
      <c r="W94" s="132">
        <v>0</v>
      </c>
    </row>
    <row r="95" spans="1:23">
      <c r="A95" s="111" t="s">
        <v>45</v>
      </c>
      <c r="B95" s="15" t="str">
        <f>$B$5</f>
        <v>PRODUCTION</v>
      </c>
      <c r="C95" s="19"/>
      <c r="D95" s="20">
        <f t="shared" si="55"/>
        <v>0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v>0</v>
      </c>
      <c r="V95" s="20">
        <v>0</v>
      </c>
      <c r="W95" s="20">
        <v>0</v>
      </c>
    </row>
    <row r="96" spans="1:23">
      <c r="A96" s="15" t="str">
        <f t="shared" ref="A96:A102" si="56">A95</f>
        <v>DIST_METERS</v>
      </c>
      <c r="B96" s="15" t="str">
        <f>$B$6</f>
        <v>BULKTRAN</v>
      </c>
      <c r="C96" s="19"/>
      <c r="D96" s="20">
        <f t="shared" si="55"/>
        <v>0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v>0</v>
      </c>
      <c r="V96" s="20">
        <v>0</v>
      </c>
      <c r="W96" s="20">
        <v>0</v>
      </c>
    </row>
    <row r="97" spans="1:23">
      <c r="A97" s="15" t="str">
        <f t="shared" si="56"/>
        <v>DIST_METERS</v>
      </c>
      <c r="B97" s="15" t="str">
        <f>$B$7</f>
        <v>SUBTRAN</v>
      </c>
      <c r="C97" s="19"/>
      <c r="D97" s="20">
        <f t="shared" si="55"/>
        <v>0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20">
        <v>0</v>
      </c>
      <c r="V97" s="20">
        <v>0</v>
      </c>
      <c r="W97" s="20">
        <v>0</v>
      </c>
    </row>
    <row r="98" spans="1:23">
      <c r="A98" s="15" t="str">
        <f t="shared" si="56"/>
        <v>DIST_METERS</v>
      </c>
      <c r="B98" s="15" t="str">
        <f>$B$8</f>
        <v>DISTPRI</v>
      </c>
      <c r="C98" s="19"/>
      <c r="D98" s="20">
        <f t="shared" si="55"/>
        <v>0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v>0</v>
      </c>
      <c r="V98" s="20">
        <v>0</v>
      </c>
      <c r="W98" s="20">
        <v>0</v>
      </c>
    </row>
    <row r="99" spans="1:23">
      <c r="A99" s="15" t="str">
        <f t="shared" si="56"/>
        <v>DIST_METERS</v>
      </c>
      <c r="B99" s="15" t="str">
        <f>$B$9</f>
        <v>DISTSEC</v>
      </c>
      <c r="C99" s="19"/>
      <c r="D99" s="20">
        <f t="shared" si="55"/>
        <v>0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v>0</v>
      </c>
      <c r="V99" s="20">
        <v>0</v>
      </c>
      <c r="W99" s="20">
        <v>0</v>
      </c>
    </row>
    <row r="100" spans="1:23">
      <c r="A100" s="15" t="str">
        <f t="shared" si="56"/>
        <v>DIST_METERS</v>
      </c>
      <c r="B100" s="15" t="str">
        <f>$B$10</f>
        <v>ENERGY</v>
      </c>
      <c r="C100" s="19"/>
      <c r="D100" s="20">
        <f t="shared" si="55"/>
        <v>0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v>0</v>
      </c>
      <c r="V100" s="20">
        <v>0</v>
      </c>
      <c r="W100" s="20">
        <v>0</v>
      </c>
    </row>
    <row r="101" spans="1:23">
      <c r="A101" s="15" t="str">
        <f t="shared" si="56"/>
        <v>DIST_METERS</v>
      </c>
      <c r="B101" s="15" t="str">
        <f>$B$11</f>
        <v>CUSTOMER</v>
      </c>
      <c r="D101" s="20">
        <f t="shared" si="55"/>
        <v>1</v>
      </c>
      <c r="E101" s="20">
        <f t="shared" ref="E101:W101" si="57">E94/$D94</f>
        <v>0.44728248495200373</v>
      </c>
      <c r="F101" s="20">
        <f t="shared" ref="F101:G101" si="58">F94/$D94</f>
        <v>9.0063855411833931E-5</v>
      </c>
      <c r="G101" s="20">
        <f t="shared" si="58"/>
        <v>1.4344855624519282E-4</v>
      </c>
      <c r="H101" s="20">
        <f t="shared" si="57"/>
        <v>0.3372177594916605</v>
      </c>
      <c r="I101" s="20">
        <f t="shared" si="57"/>
        <v>4.8476766415217525E-2</v>
      </c>
      <c r="J101" s="20">
        <f>J94/$D94</f>
        <v>8.1657588135760281E-3</v>
      </c>
      <c r="K101" s="20">
        <f t="shared" si="57"/>
        <v>5.1653836166852804E-2</v>
      </c>
      <c r="L101" s="20">
        <f t="shared" si="57"/>
        <v>1.7052458883136869E-2</v>
      </c>
      <c r="M101" s="20">
        <f t="shared" si="57"/>
        <v>2.008284091559601E-2</v>
      </c>
      <c r="N101" s="20">
        <f>N94/$D94</f>
        <v>2.5103205277154719E-3</v>
      </c>
      <c r="O101" s="20">
        <f>O94/$D94</f>
        <v>3.2201017975202204E-4</v>
      </c>
      <c r="P101" s="20">
        <f>P94/$D94</f>
        <v>1.2091245522708851E-2</v>
      </c>
      <c r="Q101" s="20">
        <f>Q94/$D94</f>
        <v>3.3758251088129396E-2</v>
      </c>
      <c r="R101" s="20">
        <f>R94/$D94</f>
        <v>1.0041251367098308E-2</v>
      </c>
      <c r="S101" s="20">
        <f t="shared" si="57"/>
        <v>9.8530380464527199E-3</v>
      </c>
      <c r="T101" s="20">
        <f t="shared" si="57"/>
        <v>2.2280005467470914E-4</v>
      </c>
      <c r="U101" s="20">
        <f>U94/$D94</f>
        <v>1.035665163768032E-3</v>
      </c>
      <c r="V101" s="20">
        <f>V94/$D94</f>
        <v>0</v>
      </c>
      <c r="W101" s="20">
        <f t="shared" si="57"/>
        <v>0</v>
      </c>
    </row>
    <row r="102" spans="1:23">
      <c r="A102" s="15" t="str">
        <f t="shared" si="56"/>
        <v>DIST_METERS</v>
      </c>
      <c r="B102" s="15" t="str">
        <f>$B$12</f>
        <v>TOTAL</v>
      </c>
      <c r="D102" s="20">
        <f t="shared" ref="D102:W102" si="59">SUM(D95:D101)</f>
        <v>1</v>
      </c>
      <c r="E102" s="20">
        <f t="shared" si="59"/>
        <v>0.44728248495200373</v>
      </c>
      <c r="F102" s="20">
        <f t="shared" ref="F102:G102" si="60">SUM(F95:F101)</f>
        <v>9.0063855411833931E-5</v>
      </c>
      <c r="G102" s="20">
        <f t="shared" si="60"/>
        <v>1.4344855624519282E-4</v>
      </c>
      <c r="H102" s="20">
        <f t="shared" si="59"/>
        <v>0.3372177594916605</v>
      </c>
      <c r="I102" s="20">
        <f t="shared" si="59"/>
        <v>4.8476766415217525E-2</v>
      </c>
      <c r="J102" s="20">
        <f t="shared" si="59"/>
        <v>8.1657588135760281E-3</v>
      </c>
      <c r="K102" s="20">
        <f t="shared" si="59"/>
        <v>5.1653836166852804E-2</v>
      </c>
      <c r="L102" s="20">
        <f t="shared" si="59"/>
        <v>1.7052458883136869E-2</v>
      </c>
      <c r="M102" s="20">
        <f t="shared" si="59"/>
        <v>2.008284091559601E-2</v>
      </c>
      <c r="N102" s="20">
        <f>SUM(N95:N101)</f>
        <v>2.5103205277154719E-3</v>
      </c>
      <c r="O102" s="20">
        <f>SUM(O95:O101)</f>
        <v>3.2201017975202204E-4</v>
      </c>
      <c r="P102" s="20">
        <f t="shared" si="59"/>
        <v>1.2091245522708851E-2</v>
      </c>
      <c r="Q102" s="20">
        <f t="shared" si="59"/>
        <v>3.3758251088129396E-2</v>
      </c>
      <c r="R102" s="20">
        <f t="shared" si="59"/>
        <v>1.0041251367098308E-2</v>
      </c>
      <c r="S102" s="20">
        <f t="shared" si="59"/>
        <v>9.8530380464527199E-3</v>
      </c>
      <c r="T102" s="20">
        <f t="shared" si="59"/>
        <v>2.2280005467470914E-4</v>
      </c>
      <c r="U102" s="20">
        <f t="shared" si="59"/>
        <v>1.035665163768032E-3</v>
      </c>
      <c r="V102" s="20">
        <f t="shared" si="59"/>
        <v>0</v>
      </c>
      <c r="W102" s="20">
        <f t="shared" si="59"/>
        <v>0</v>
      </c>
    </row>
    <row r="103" spans="1:23">
      <c r="A103" s="16"/>
      <c r="B103" s="16"/>
      <c r="C103" s="19"/>
      <c r="D103" s="18"/>
    </row>
    <row r="104" spans="1:23">
      <c r="A104" s="116" t="s">
        <v>46</v>
      </c>
      <c r="B104" s="16"/>
      <c r="C104" s="19"/>
      <c r="D104" s="132">
        <f t="shared" ref="D104:D111" si="61">SUM(E104:W104)</f>
        <v>1</v>
      </c>
      <c r="E104" s="132">
        <v>0</v>
      </c>
      <c r="F104" s="132">
        <v>0</v>
      </c>
      <c r="G104" s="132">
        <v>0</v>
      </c>
      <c r="H104" s="132">
        <v>0</v>
      </c>
      <c r="I104" s="132">
        <v>0</v>
      </c>
      <c r="J104" s="132">
        <v>0</v>
      </c>
      <c r="K104" s="132">
        <v>0</v>
      </c>
      <c r="L104" s="132">
        <v>0</v>
      </c>
      <c r="M104" s="132">
        <v>0</v>
      </c>
      <c r="N104" s="132">
        <v>0</v>
      </c>
      <c r="O104" s="132">
        <v>0</v>
      </c>
      <c r="P104" s="132">
        <v>0</v>
      </c>
      <c r="Q104" s="132">
        <v>0</v>
      </c>
      <c r="R104" s="132">
        <v>0</v>
      </c>
      <c r="S104" s="132">
        <v>0</v>
      </c>
      <c r="T104" s="132">
        <v>0</v>
      </c>
      <c r="U104" s="132">
        <v>0</v>
      </c>
      <c r="V104" s="132">
        <v>1</v>
      </c>
      <c r="W104" s="132">
        <v>0</v>
      </c>
    </row>
    <row r="105" spans="1:23">
      <c r="A105" s="164" t="s">
        <v>47</v>
      </c>
      <c r="B105" s="15" t="str">
        <f>$B$5</f>
        <v>PRODUCTION</v>
      </c>
      <c r="C105" s="19"/>
      <c r="D105" s="20">
        <f t="shared" si="61"/>
        <v>0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v>0</v>
      </c>
      <c r="V105" s="20">
        <v>0</v>
      </c>
      <c r="W105" s="20">
        <v>0</v>
      </c>
    </row>
    <row r="106" spans="1:23">
      <c r="A106" s="15" t="str">
        <f t="shared" ref="A106:A112" si="62">A105</f>
        <v>DIST_OL</v>
      </c>
      <c r="B106" s="15" t="str">
        <f>$B$6</f>
        <v>BULKTRAN</v>
      </c>
      <c r="C106" s="19"/>
      <c r="D106" s="20">
        <f t="shared" si="61"/>
        <v>0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v>0</v>
      </c>
      <c r="V106" s="20">
        <v>0</v>
      </c>
      <c r="W106" s="20">
        <v>0</v>
      </c>
    </row>
    <row r="107" spans="1:23">
      <c r="A107" s="15" t="str">
        <f t="shared" si="62"/>
        <v>DIST_OL</v>
      </c>
      <c r="B107" s="15" t="str">
        <f>$B$7</f>
        <v>SUBTRAN</v>
      </c>
      <c r="C107" s="19"/>
      <c r="D107" s="20">
        <f t="shared" si="61"/>
        <v>0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v>0</v>
      </c>
      <c r="V107" s="20">
        <v>0</v>
      </c>
      <c r="W107" s="20">
        <v>0</v>
      </c>
    </row>
    <row r="108" spans="1:23">
      <c r="A108" s="15" t="str">
        <f t="shared" si="62"/>
        <v>DIST_OL</v>
      </c>
      <c r="B108" s="15" t="str">
        <f>$B$8</f>
        <v>DISTPRI</v>
      </c>
      <c r="C108" s="19"/>
      <c r="D108" s="20">
        <f t="shared" si="61"/>
        <v>0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v>0</v>
      </c>
      <c r="V108" s="20">
        <v>0</v>
      </c>
      <c r="W108" s="20">
        <v>0</v>
      </c>
    </row>
    <row r="109" spans="1:23">
      <c r="A109" s="15" t="str">
        <f t="shared" si="62"/>
        <v>DIST_OL</v>
      </c>
      <c r="B109" s="15" t="str">
        <f>$B$9</f>
        <v>DISTSEC</v>
      </c>
      <c r="C109" s="19"/>
      <c r="D109" s="20">
        <f t="shared" si="61"/>
        <v>0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</v>
      </c>
      <c r="U109" s="20">
        <v>0</v>
      </c>
      <c r="V109" s="20">
        <v>0</v>
      </c>
      <c r="W109" s="20">
        <v>0</v>
      </c>
    </row>
    <row r="110" spans="1:23">
      <c r="A110" s="15" t="str">
        <f t="shared" si="62"/>
        <v>DIST_OL</v>
      </c>
      <c r="B110" s="15" t="str">
        <f>$B$10</f>
        <v>ENERGY</v>
      </c>
      <c r="C110" s="19"/>
      <c r="D110" s="20">
        <f t="shared" si="61"/>
        <v>0</v>
      </c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v>0</v>
      </c>
      <c r="V110" s="20">
        <v>0</v>
      </c>
      <c r="W110" s="20">
        <v>0</v>
      </c>
    </row>
    <row r="111" spans="1:23">
      <c r="A111" s="15" t="str">
        <f t="shared" si="62"/>
        <v>DIST_OL</v>
      </c>
      <c r="B111" s="15" t="str">
        <f>$B$11</f>
        <v>CUSTOMER</v>
      </c>
      <c r="D111" s="20">
        <f t="shared" si="61"/>
        <v>1</v>
      </c>
      <c r="E111" s="20">
        <f t="shared" ref="E111:W111" si="63">E104/$D104</f>
        <v>0</v>
      </c>
      <c r="F111" s="20">
        <f t="shared" ref="F111:G111" si="64">F104/$D104</f>
        <v>0</v>
      </c>
      <c r="G111" s="20">
        <f t="shared" si="64"/>
        <v>0</v>
      </c>
      <c r="H111" s="20">
        <f t="shared" si="63"/>
        <v>0</v>
      </c>
      <c r="I111" s="20">
        <f t="shared" si="63"/>
        <v>0</v>
      </c>
      <c r="J111" s="20">
        <f>J104/$D104</f>
        <v>0</v>
      </c>
      <c r="K111" s="20">
        <f t="shared" si="63"/>
        <v>0</v>
      </c>
      <c r="L111" s="20">
        <f t="shared" si="63"/>
        <v>0</v>
      </c>
      <c r="M111" s="20">
        <f t="shared" si="63"/>
        <v>0</v>
      </c>
      <c r="N111" s="20">
        <f>N104/$D104</f>
        <v>0</v>
      </c>
      <c r="O111" s="20">
        <f>O104/$D104</f>
        <v>0</v>
      </c>
      <c r="P111" s="20">
        <f>P104/$D104</f>
        <v>0</v>
      </c>
      <c r="Q111" s="20">
        <f>Q104/$D104</f>
        <v>0</v>
      </c>
      <c r="R111" s="20">
        <f>R104/$D104</f>
        <v>0</v>
      </c>
      <c r="S111" s="20">
        <f t="shared" si="63"/>
        <v>0</v>
      </c>
      <c r="T111" s="20">
        <f t="shared" si="63"/>
        <v>0</v>
      </c>
      <c r="U111" s="20">
        <f>U104/$D104</f>
        <v>0</v>
      </c>
      <c r="V111" s="20">
        <f>V104/$D104</f>
        <v>1</v>
      </c>
      <c r="W111" s="20">
        <f t="shared" si="63"/>
        <v>0</v>
      </c>
    </row>
    <row r="112" spans="1:23">
      <c r="A112" s="15" t="str">
        <f t="shared" si="62"/>
        <v>DIST_OL</v>
      </c>
      <c r="B112" s="15" t="str">
        <f>$B$12</f>
        <v>TOTAL</v>
      </c>
      <c r="D112" s="20">
        <f t="shared" ref="D112:W112" si="65">SUM(D105:D111)</f>
        <v>1</v>
      </c>
      <c r="E112" s="20">
        <f t="shared" si="65"/>
        <v>0</v>
      </c>
      <c r="F112" s="20">
        <f t="shared" ref="F112:G112" si="66">SUM(F105:F111)</f>
        <v>0</v>
      </c>
      <c r="G112" s="20">
        <f t="shared" si="66"/>
        <v>0</v>
      </c>
      <c r="H112" s="20">
        <f t="shared" si="65"/>
        <v>0</v>
      </c>
      <c r="I112" s="20">
        <f t="shared" si="65"/>
        <v>0</v>
      </c>
      <c r="J112" s="20">
        <f t="shared" si="65"/>
        <v>0</v>
      </c>
      <c r="K112" s="20">
        <f t="shared" si="65"/>
        <v>0</v>
      </c>
      <c r="L112" s="20">
        <f t="shared" si="65"/>
        <v>0</v>
      </c>
      <c r="M112" s="20">
        <f t="shared" si="65"/>
        <v>0</v>
      </c>
      <c r="N112" s="20">
        <f>SUM(N105:N111)</f>
        <v>0</v>
      </c>
      <c r="O112" s="20">
        <f>SUM(O105:O111)</f>
        <v>0</v>
      </c>
      <c r="P112" s="20">
        <f t="shared" si="65"/>
        <v>0</v>
      </c>
      <c r="Q112" s="20">
        <f t="shared" si="65"/>
        <v>0</v>
      </c>
      <c r="R112" s="20">
        <f t="shared" si="65"/>
        <v>0</v>
      </c>
      <c r="S112" s="20">
        <f t="shared" si="65"/>
        <v>0</v>
      </c>
      <c r="T112" s="20">
        <f t="shared" si="65"/>
        <v>0</v>
      </c>
      <c r="U112" s="20">
        <f t="shared" si="65"/>
        <v>0</v>
      </c>
      <c r="V112" s="20">
        <f t="shared" si="65"/>
        <v>1</v>
      </c>
      <c r="W112" s="20">
        <f t="shared" si="65"/>
        <v>0</v>
      </c>
    </row>
    <row r="113" spans="1:23">
      <c r="A113" s="16"/>
      <c r="B113" s="16"/>
      <c r="C113" s="19"/>
      <c r="D113" s="18"/>
    </row>
    <row r="114" spans="1:23">
      <c r="A114" s="116" t="s">
        <v>48</v>
      </c>
      <c r="B114" s="16"/>
      <c r="C114" s="19"/>
      <c r="D114" s="132">
        <f t="shared" ref="D114:D121" si="67">SUM(E114:W114)</f>
        <v>1</v>
      </c>
      <c r="E114" s="132">
        <v>0</v>
      </c>
      <c r="F114" s="132">
        <v>0</v>
      </c>
      <c r="G114" s="132">
        <v>0</v>
      </c>
      <c r="H114" s="132">
        <v>0</v>
      </c>
      <c r="I114" s="132">
        <v>0</v>
      </c>
      <c r="J114" s="132">
        <v>0</v>
      </c>
      <c r="K114" s="132">
        <v>0</v>
      </c>
      <c r="L114" s="132">
        <v>0</v>
      </c>
      <c r="M114" s="132">
        <v>0</v>
      </c>
      <c r="N114" s="132">
        <v>0</v>
      </c>
      <c r="O114" s="132">
        <v>0</v>
      </c>
      <c r="P114" s="132">
        <v>0</v>
      </c>
      <c r="Q114" s="132">
        <v>0</v>
      </c>
      <c r="R114" s="132">
        <v>0</v>
      </c>
      <c r="S114" s="132">
        <v>0</v>
      </c>
      <c r="T114" s="132">
        <v>0</v>
      </c>
      <c r="U114" s="132">
        <v>0</v>
      </c>
      <c r="V114" s="132">
        <v>0</v>
      </c>
      <c r="W114" s="132">
        <v>1</v>
      </c>
    </row>
    <row r="115" spans="1:23">
      <c r="A115" s="164" t="s">
        <v>49</v>
      </c>
      <c r="B115" s="15" t="str">
        <f>$B$5</f>
        <v>PRODUCTION</v>
      </c>
      <c r="C115" s="19"/>
      <c r="D115" s="20">
        <f t="shared" si="67"/>
        <v>0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v>0</v>
      </c>
      <c r="V115" s="20">
        <v>0</v>
      </c>
      <c r="W115" s="20">
        <v>0</v>
      </c>
    </row>
    <row r="116" spans="1:23">
      <c r="A116" s="15" t="str">
        <f t="shared" ref="A116:A122" si="68">A115</f>
        <v>DIST_SL</v>
      </c>
      <c r="B116" s="15" t="str">
        <f>$B$6</f>
        <v>BULKTRAN</v>
      </c>
      <c r="C116" s="19"/>
      <c r="D116" s="20">
        <f t="shared" si="67"/>
        <v>0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0</v>
      </c>
      <c r="U116" s="20">
        <v>0</v>
      </c>
      <c r="V116" s="20">
        <v>0</v>
      </c>
      <c r="W116" s="20">
        <v>0</v>
      </c>
    </row>
    <row r="117" spans="1:23">
      <c r="A117" s="15" t="str">
        <f t="shared" si="68"/>
        <v>DIST_SL</v>
      </c>
      <c r="B117" s="15" t="str">
        <f>$B$7</f>
        <v>SUBTRAN</v>
      </c>
      <c r="C117" s="19"/>
      <c r="D117" s="20">
        <f t="shared" si="67"/>
        <v>0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v>0</v>
      </c>
      <c r="V117" s="20">
        <v>0</v>
      </c>
      <c r="W117" s="20">
        <v>0</v>
      </c>
    </row>
    <row r="118" spans="1:23">
      <c r="A118" s="15" t="str">
        <f t="shared" si="68"/>
        <v>DIST_SL</v>
      </c>
      <c r="B118" s="15" t="str">
        <f>$B$8</f>
        <v>DISTPRI</v>
      </c>
      <c r="C118" s="19"/>
      <c r="D118" s="20">
        <f t="shared" si="67"/>
        <v>0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0</v>
      </c>
      <c r="U118" s="20">
        <v>0</v>
      </c>
      <c r="V118" s="20">
        <v>0</v>
      </c>
      <c r="W118" s="20">
        <v>0</v>
      </c>
    </row>
    <row r="119" spans="1:23">
      <c r="A119" s="15" t="str">
        <f t="shared" si="68"/>
        <v>DIST_SL</v>
      </c>
      <c r="B119" s="15" t="str">
        <f>$B$9</f>
        <v>DISTSEC</v>
      </c>
      <c r="C119" s="19"/>
      <c r="D119" s="20">
        <f t="shared" si="67"/>
        <v>0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0</v>
      </c>
      <c r="W119" s="20">
        <v>0</v>
      </c>
    </row>
    <row r="120" spans="1:23">
      <c r="A120" s="15" t="str">
        <f t="shared" si="68"/>
        <v>DIST_SL</v>
      </c>
      <c r="B120" s="15" t="str">
        <f>$B$10</f>
        <v>ENERGY</v>
      </c>
      <c r="C120" s="19"/>
      <c r="D120" s="20">
        <f t="shared" si="67"/>
        <v>0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</v>
      </c>
      <c r="U120" s="20">
        <v>0</v>
      </c>
      <c r="V120" s="20">
        <v>0</v>
      </c>
      <c r="W120" s="20">
        <v>0</v>
      </c>
    </row>
    <row r="121" spans="1:23">
      <c r="A121" s="15" t="str">
        <f t="shared" si="68"/>
        <v>DIST_SL</v>
      </c>
      <c r="B121" s="15" t="str">
        <f>$B$11</f>
        <v>CUSTOMER</v>
      </c>
      <c r="D121" s="20">
        <f t="shared" si="67"/>
        <v>1</v>
      </c>
      <c r="E121" s="20">
        <f t="shared" ref="E121:W121" si="69">E114/$D114</f>
        <v>0</v>
      </c>
      <c r="F121" s="20">
        <f t="shared" ref="F121:G121" si="70">F114/$D114</f>
        <v>0</v>
      </c>
      <c r="G121" s="20">
        <f t="shared" si="70"/>
        <v>0</v>
      </c>
      <c r="H121" s="20">
        <f t="shared" si="69"/>
        <v>0</v>
      </c>
      <c r="I121" s="20">
        <f t="shared" si="69"/>
        <v>0</v>
      </c>
      <c r="J121" s="20">
        <f>J114/$D114</f>
        <v>0</v>
      </c>
      <c r="K121" s="20">
        <f t="shared" si="69"/>
        <v>0</v>
      </c>
      <c r="L121" s="20">
        <f t="shared" si="69"/>
        <v>0</v>
      </c>
      <c r="M121" s="20">
        <f t="shared" si="69"/>
        <v>0</v>
      </c>
      <c r="N121" s="20">
        <f>N114/$D114</f>
        <v>0</v>
      </c>
      <c r="O121" s="20">
        <f>O114/$D114</f>
        <v>0</v>
      </c>
      <c r="P121" s="20">
        <f>P114/$D114</f>
        <v>0</v>
      </c>
      <c r="Q121" s="20">
        <f>Q114/$D114</f>
        <v>0</v>
      </c>
      <c r="R121" s="20">
        <f>R114/$D114</f>
        <v>0</v>
      </c>
      <c r="S121" s="20">
        <f t="shared" si="69"/>
        <v>0</v>
      </c>
      <c r="T121" s="20">
        <f t="shared" si="69"/>
        <v>0</v>
      </c>
      <c r="U121" s="20">
        <f>U114/$D114</f>
        <v>0</v>
      </c>
      <c r="V121" s="20">
        <f>V114/$D114</f>
        <v>0</v>
      </c>
      <c r="W121" s="20">
        <f t="shared" si="69"/>
        <v>1</v>
      </c>
    </row>
    <row r="122" spans="1:23">
      <c r="A122" s="15" t="str">
        <f t="shared" si="68"/>
        <v>DIST_SL</v>
      </c>
      <c r="B122" s="15" t="str">
        <f>$B$12</f>
        <v>TOTAL</v>
      </c>
      <c r="D122" s="20">
        <f t="shared" ref="D122:W122" si="71">SUM(D115:D121)</f>
        <v>1</v>
      </c>
      <c r="E122" s="20">
        <f t="shared" si="71"/>
        <v>0</v>
      </c>
      <c r="F122" s="20">
        <f t="shared" ref="F122:G122" si="72">SUM(F115:F121)</f>
        <v>0</v>
      </c>
      <c r="G122" s="20">
        <f t="shared" si="72"/>
        <v>0</v>
      </c>
      <c r="H122" s="20">
        <f t="shared" si="71"/>
        <v>0</v>
      </c>
      <c r="I122" s="20">
        <f t="shared" si="71"/>
        <v>0</v>
      </c>
      <c r="J122" s="20">
        <f t="shared" si="71"/>
        <v>0</v>
      </c>
      <c r="K122" s="20">
        <f t="shared" si="71"/>
        <v>0</v>
      </c>
      <c r="L122" s="20">
        <f t="shared" si="71"/>
        <v>0</v>
      </c>
      <c r="M122" s="20">
        <f t="shared" si="71"/>
        <v>0</v>
      </c>
      <c r="N122" s="20">
        <f>SUM(N115:N121)</f>
        <v>0</v>
      </c>
      <c r="O122" s="20">
        <f>SUM(O115:O121)</f>
        <v>0</v>
      </c>
      <c r="P122" s="20">
        <f t="shared" si="71"/>
        <v>0</v>
      </c>
      <c r="Q122" s="20">
        <f t="shared" si="71"/>
        <v>0</v>
      </c>
      <c r="R122" s="20">
        <f t="shared" si="71"/>
        <v>0</v>
      </c>
      <c r="S122" s="20">
        <f t="shared" si="71"/>
        <v>0</v>
      </c>
      <c r="T122" s="20">
        <f t="shared" si="71"/>
        <v>0</v>
      </c>
      <c r="U122" s="20">
        <f t="shared" si="71"/>
        <v>0</v>
      </c>
      <c r="V122" s="20">
        <f t="shared" si="71"/>
        <v>0</v>
      </c>
      <c r="W122" s="20">
        <f t="shared" si="71"/>
        <v>1</v>
      </c>
    </row>
    <row r="123" spans="1:23">
      <c r="A123" s="16"/>
      <c r="B123" s="16"/>
      <c r="C123" s="19"/>
      <c r="D123" s="18"/>
    </row>
    <row r="124" spans="1:23" ht="12.75">
      <c r="A124" s="116" t="s">
        <v>50</v>
      </c>
      <c r="B124" s="16"/>
      <c r="C124" s="109" t="s">
        <v>533</v>
      </c>
      <c r="D124" s="132">
        <f t="shared" ref="D124:D131" si="73">SUM(E124:W124)</f>
        <v>362552</v>
      </c>
      <c r="E124" s="132">
        <v>267454</v>
      </c>
      <c r="F124" s="132">
        <v>54</v>
      </c>
      <c r="G124" s="132">
        <v>26</v>
      </c>
      <c r="H124" s="132">
        <v>90960</v>
      </c>
      <c r="I124" s="132">
        <v>263</v>
      </c>
      <c r="J124" s="132">
        <v>21</v>
      </c>
      <c r="K124" s="132">
        <v>2439</v>
      </c>
      <c r="L124" s="132">
        <v>280</v>
      </c>
      <c r="M124" s="132">
        <v>60</v>
      </c>
      <c r="N124" s="132">
        <v>5</v>
      </c>
      <c r="O124" s="132">
        <v>30</v>
      </c>
      <c r="P124" s="132">
        <v>264</v>
      </c>
      <c r="Q124" s="132">
        <v>114</v>
      </c>
      <c r="R124" s="132">
        <v>24</v>
      </c>
      <c r="S124" s="132">
        <v>536</v>
      </c>
      <c r="T124" s="132">
        <v>4</v>
      </c>
      <c r="U124" s="132">
        <v>18</v>
      </c>
      <c r="V124" s="132">
        <v>0</v>
      </c>
      <c r="W124" s="132">
        <v>0</v>
      </c>
    </row>
    <row r="125" spans="1:23">
      <c r="A125" s="111" t="s">
        <v>51</v>
      </c>
      <c r="B125" s="15" t="str">
        <f>$B$5</f>
        <v>PRODUCTION</v>
      </c>
      <c r="C125" s="19"/>
      <c r="D125" s="20">
        <f t="shared" si="73"/>
        <v>0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</v>
      </c>
      <c r="U125" s="20">
        <v>0</v>
      </c>
      <c r="V125" s="20">
        <v>0</v>
      </c>
      <c r="W125" s="20">
        <v>0</v>
      </c>
    </row>
    <row r="126" spans="1:23">
      <c r="A126" s="15" t="str">
        <f t="shared" ref="A126:A132" si="74">A125</f>
        <v>CUST_902</v>
      </c>
      <c r="B126" s="15" t="str">
        <f>$B$6</f>
        <v>BULKTRAN</v>
      </c>
      <c r="C126" s="19"/>
      <c r="D126" s="20">
        <f t="shared" si="73"/>
        <v>0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0</v>
      </c>
      <c r="U126" s="20">
        <v>0</v>
      </c>
      <c r="V126" s="20">
        <v>0</v>
      </c>
      <c r="W126" s="20">
        <v>0</v>
      </c>
    </row>
    <row r="127" spans="1:23">
      <c r="A127" s="15" t="str">
        <f t="shared" si="74"/>
        <v>CUST_902</v>
      </c>
      <c r="B127" s="15" t="str">
        <f>$B$7</f>
        <v>SUBTRAN</v>
      </c>
      <c r="C127" s="19"/>
      <c r="D127" s="20">
        <f t="shared" si="73"/>
        <v>0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v>0</v>
      </c>
      <c r="V127" s="20">
        <v>0</v>
      </c>
      <c r="W127" s="20">
        <v>0</v>
      </c>
    </row>
    <row r="128" spans="1:23">
      <c r="A128" s="15" t="str">
        <f t="shared" si="74"/>
        <v>CUST_902</v>
      </c>
      <c r="B128" s="15" t="str">
        <f>$B$8</f>
        <v>DISTPRI</v>
      </c>
      <c r="C128" s="19"/>
      <c r="D128" s="20">
        <f t="shared" si="73"/>
        <v>0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0</v>
      </c>
      <c r="U128" s="20">
        <v>0</v>
      </c>
      <c r="V128" s="20">
        <v>0</v>
      </c>
      <c r="W128" s="20">
        <v>0</v>
      </c>
    </row>
    <row r="129" spans="1:23">
      <c r="A129" s="15" t="str">
        <f t="shared" si="74"/>
        <v>CUST_902</v>
      </c>
      <c r="B129" s="15" t="str">
        <f>$B$9</f>
        <v>DISTSEC</v>
      </c>
      <c r="C129" s="19"/>
      <c r="D129" s="20">
        <f t="shared" si="73"/>
        <v>0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  <c r="K129" s="20">
        <v>0</v>
      </c>
      <c r="L129" s="20">
        <v>0</v>
      </c>
      <c r="M129" s="20"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0</v>
      </c>
      <c r="U129" s="20">
        <v>0</v>
      </c>
      <c r="V129" s="20">
        <v>0</v>
      </c>
      <c r="W129" s="20">
        <v>0</v>
      </c>
    </row>
    <row r="130" spans="1:23">
      <c r="A130" s="15" t="str">
        <f t="shared" si="74"/>
        <v>CUST_902</v>
      </c>
      <c r="B130" s="15" t="str">
        <f>$B$10</f>
        <v>ENERGY</v>
      </c>
      <c r="C130" s="19"/>
      <c r="D130" s="20">
        <f t="shared" si="73"/>
        <v>0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v>0</v>
      </c>
      <c r="V130" s="20">
        <v>0</v>
      </c>
      <c r="W130" s="20">
        <v>0</v>
      </c>
    </row>
    <row r="131" spans="1:23">
      <c r="A131" s="15" t="str">
        <f t="shared" si="74"/>
        <v>CUST_902</v>
      </c>
      <c r="B131" s="15" t="str">
        <f>$B$11</f>
        <v>CUSTOMER</v>
      </c>
      <c r="D131" s="20">
        <f t="shared" si="73"/>
        <v>0.99999999999999989</v>
      </c>
      <c r="E131" s="20">
        <f t="shared" ref="E131:W131" si="75">E124/$D124</f>
        <v>0.7376983163794435</v>
      </c>
      <c r="F131" s="20">
        <f t="shared" ref="F131:G131" si="76">F124/$D124</f>
        <v>1.4894415145965268E-4</v>
      </c>
      <c r="G131" s="20">
        <f t="shared" si="76"/>
        <v>7.1713850702795733E-5</v>
      </c>
      <c r="H131" s="20">
        <f t="shared" si="75"/>
        <v>0.25088814845870383</v>
      </c>
      <c r="I131" s="20">
        <f t="shared" si="75"/>
        <v>7.2541318210904914E-4</v>
      </c>
      <c r="J131" s="20">
        <f>J124/$D124</f>
        <v>5.7922725567642709E-5</v>
      </c>
      <c r="K131" s="20">
        <f t="shared" si="75"/>
        <v>6.7273108409276463E-3</v>
      </c>
      <c r="L131" s="20">
        <f t="shared" si="75"/>
        <v>7.7230300756856948E-4</v>
      </c>
      <c r="M131" s="20">
        <f t="shared" si="75"/>
        <v>1.6549350162183631E-4</v>
      </c>
      <c r="N131" s="20">
        <f>N124/$D124</f>
        <v>1.3791125135153027E-5</v>
      </c>
      <c r="O131" s="20">
        <f>O124/$D124</f>
        <v>8.2746750810918154E-5</v>
      </c>
      <c r="P131" s="20">
        <f>P124/$D124</f>
        <v>7.2817140713607974E-4</v>
      </c>
      <c r="Q131" s="20">
        <f>Q124/$D124</f>
        <v>3.1443765308148899E-4</v>
      </c>
      <c r="R131" s="20">
        <f>R124/$D124</f>
        <v>6.6197400648734529E-5</v>
      </c>
      <c r="S131" s="20">
        <f t="shared" si="75"/>
        <v>1.4784086144884045E-3</v>
      </c>
      <c r="T131" s="20">
        <f t="shared" si="75"/>
        <v>1.1032900108122421E-5</v>
      </c>
      <c r="U131" s="20">
        <f>U124/$D124</f>
        <v>4.9648050486550897E-5</v>
      </c>
      <c r="V131" s="20">
        <f>V124/$D124</f>
        <v>0</v>
      </c>
      <c r="W131" s="20">
        <f t="shared" si="75"/>
        <v>0</v>
      </c>
    </row>
    <row r="132" spans="1:23">
      <c r="A132" s="15" t="str">
        <f t="shared" si="74"/>
        <v>CUST_902</v>
      </c>
      <c r="B132" s="15" t="str">
        <f>$B$12</f>
        <v>TOTAL</v>
      </c>
      <c r="D132" s="20">
        <f t="shared" ref="D132:W132" si="77">SUM(D125:D131)</f>
        <v>0.99999999999999989</v>
      </c>
      <c r="E132" s="20">
        <f t="shared" si="77"/>
        <v>0.7376983163794435</v>
      </c>
      <c r="F132" s="20">
        <f t="shared" ref="F132:G132" si="78">SUM(F125:F131)</f>
        <v>1.4894415145965268E-4</v>
      </c>
      <c r="G132" s="20">
        <f t="shared" si="78"/>
        <v>7.1713850702795733E-5</v>
      </c>
      <c r="H132" s="20">
        <f t="shared" si="77"/>
        <v>0.25088814845870383</v>
      </c>
      <c r="I132" s="20">
        <f t="shared" si="77"/>
        <v>7.2541318210904914E-4</v>
      </c>
      <c r="J132" s="20">
        <f t="shared" si="77"/>
        <v>5.7922725567642709E-5</v>
      </c>
      <c r="K132" s="20">
        <f t="shared" si="77"/>
        <v>6.7273108409276463E-3</v>
      </c>
      <c r="L132" s="20">
        <f t="shared" si="77"/>
        <v>7.7230300756856948E-4</v>
      </c>
      <c r="M132" s="20">
        <f t="shared" si="77"/>
        <v>1.6549350162183631E-4</v>
      </c>
      <c r="N132" s="20">
        <f>SUM(N125:N131)</f>
        <v>1.3791125135153027E-5</v>
      </c>
      <c r="O132" s="20">
        <f>SUM(O125:O131)</f>
        <v>8.2746750810918154E-5</v>
      </c>
      <c r="P132" s="20">
        <f t="shared" si="77"/>
        <v>7.2817140713607974E-4</v>
      </c>
      <c r="Q132" s="20">
        <f t="shared" si="77"/>
        <v>3.1443765308148899E-4</v>
      </c>
      <c r="R132" s="20">
        <f t="shared" si="77"/>
        <v>6.6197400648734529E-5</v>
      </c>
      <c r="S132" s="20">
        <f t="shared" si="77"/>
        <v>1.4784086144884045E-3</v>
      </c>
      <c r="T132" s="20">
        <f t="shared" si="77"/>
        <v>1.1032900108122421E-5</v>
      </c>
      <c r="U132" s="20">
        <f t="shared" si="77"/>
        <v>4.9648050486550897E-5</v>
      </c>
      <c r="V132" s="20">
        <f t="shared" si="77"/>
        <v>0</v>
      </c>
      <c r="W132" s="20">
        <f t="shared" si="77"/>
        <v>0</v>
      </c>
    </row>
    <row r="133" spans="1:23">
      <c r="A133" s="16"/>
      <c r="B133" s="16"/>
      <c r="C133" s="19"/>
      <c r="D133" s="18"/>
    </row>
    <row r="134" spans="1:23" ht="12.75">
      <c r="A134" s="116" t="s">
        <v>52</v>
      </c>
      <c r="B134" s="16"/>
      <c r="C134" s="109" t="s">
        <v>534</v>
      </c>
      <c r="D134" s="132">
        <f t="shared" ref="D134:D141" si="79">SUM(E134:W134)</f>
        <v>5312483</v>
      </c>
      <c r="E134" s="132">
        <v>4578321</v>
      </c>
      <c r="F134" s="132">
        <v>924</v>
      </c>
      <c r="G134" s="132">
        <v>187</v>
      </c>
      <c r="H134" s="132">
        <v>710056</v>
      </c>
      <c r="I134" s="132">
        <v>1757</v>
      </c>
      <c r="J134" s="132">
        <v>140</v>
      </c>
      <c r="K134" s="132">
        <v>12693</v>
      </c>
      <c r="L134" s="132">
        <v>1311</v>
      </c>
      <c r="M134" s="132">
        <v>281</v>
      </c>
      <c r="N134" s="132">
        <v>23</v>
      </c>
      <c r="O134" s="132">
        <v>117</v>
      </c>
      <c r="P134" s="132">
        <v>1030</v>
      </c>
      <c r="Q134" s="132">
        <v>445</v>
      </c>
      <c r="R134" s="132">
        <v>93</v>
      </c>
      <c r="S134" s="132">
        <v>3583</v>
      </c>
      <c r="T134" s="132">
        <v>23</v>
      </c>
      <c r="U134" s="132">
        <v>211</v>
      </c>
      <c r="V134" s="132">
        <v>0</v>
      </c>
      <c r="W134" s="132">
        <v>1288</v>
      </c>
    </row>
    <row r="135" spans="1:23" ht="12.75">
      <c r="A135" s="111" t="s">
        <v>53</v>
      </c>
      <c r="B135" s="15" t="str">
        <f>$B$5</f>
        <v>PRODUCTION</v>
      </c>
      <c r="C135" s="109" t="s">
        <v>535</v>
      </c>
      <c r="D135" s="20">
        <f t="shared" si="79"/>
        <v>0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v>0</v>
      </c>
      <c r="V135" s="20">
        <v>0</v>
      </c>
      <c r="W135" s="20">
        <v>0</v>
      </c>
    </row>
    <row r="136" spans="1:23" ht="12.75">
      <c r="A136" s="15" t="str">
        <f t="shared" ref="A136:A142" si="80">A135</f>
        <v>CUST_903</v>
      </c>
      <c r="B136" s="15" t="str">
        <f>$B$6</f>
        <v>BULKTRAN</v>
      </c>
      <c r="C136" s="109" t="s">
        <v>536</v>
      </c>
      <c r="D136" s="20">
        <f t="shared" si="79"/>
        <v>0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v>0</v>
      </c>
      <c r="V136" s="20">
        <v>0</v>
      </c>
      <c r="W136" s="20">
        <v>0</v>
      </c>
    </row>
    <row r="137" spans="1:23">
      <c r="A137" s="15" t="str">
        <f t="shared" si="80"/>
        <v>CUST_903</v>
      </c>
      <c r="B137" s="15" t="str">
        <f>$B$7</f>
        <v>SUBTRAN</v>
      </c>
      <c r="C137" s="19"/>
      <c r="D137" s="20">
        <f t="shared" si="79"/>
        <v>0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v>0</v>
      </c>
      <c r="V137" s="20">
        <v>0</v>
      </c>
      <c r="W137" s="20">
        <v>0</v>
      </c>
    </row>
    <row r="138" spans="1:23">
      <c r="A138" s="15" t="str">
        <f t="shared" si="80"/>
        <v>CUST_903</v>
      </c>
      <c r="B138" s="15" t="str">
        <f>$B$8</f>
        <v>DISTPRI</v>
      </c>
      <c r="C138" s="19"/>
      <c r="D138" s="20">
        <f t="shared" si="79"/>
        <v>0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v>0</v>
      </c>
      <c r="V138" s="20">
        <v>0</v>
      </c>
      <c r="W138" s="20">
        <v>0</v>
      </c>
    </row>
    <row r="139" spans="1:23">
      <c r="A139" s="15" t="str">
        <f t="shared" si="80"/>
        <v>CUST_903</v>
      </c>
      <c r="B139" s="15" t="str">
        <f>$B$9</f>
        <v>DISTSEC</v>
      </c>
      <c r="C139" s="19"/>
      <c r="D139" s="20">
        <f t="shared" si="79"/>
        <v>0</v>
      </c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v>0</v>
      </c>
      <c r="V139" s="20">
        <v>0</v>
      </c>
      <c r="W139" s="20">
        <v>0</v>
      </c>
    </row>
    <row r="140" spans="1:23">
      <c r="A140" s="15" t="str">
        <f t="shared" si="80"/>
        <v>CUST_903</v>
      </c>
      <c r="B140" s="15" t="str">
        <f>$B$10</f>
        <v>ENERGY</v>
      </c>
      <c r="C140" s="19"/>
      <c r="D140" s="20">
        <f t="shared" si="79"/>
        <v>0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v>0</v>
      </c>
      <c r="V140" s="20">
        <v>0</v>
      </c>
      <c r="W140" s="20">
        <v>0</v>
      </c>
    </row>
    <row r="141" spans="1:23">
      <c r="A141" s="15" t="str">
        <f t="shared" si="80"/>
        <v>CUST_903</v>
      </c>
      <c r="B141" s="15" t="str">
        <f>$B$11</f>
        <v>CUSTOMER</v>
      </c>
      <c r="D141" s="20">
        <f t="shared" si="79"/>
        <v>1</v>
      </c>
      <c r="E141" s="20">
        <f t="shared" ref="E141:W141" si="81">E134/$D134</f>
        <v>0.86180435777394493</v>
      </c>
      <c r="F141" s="20">
        <f t="shared" ref="F141:G141" si="82">F134/$D134</f>
        <v>1.7392996834060458E-4</v>
      </c>
      <c r="G141" s="20">
        <f t="shared" si="82"/>
        <v>3.5200112640360447E-5</v>
      </c>
      <c r="H141" s="20">
        <f t="shared" si="81"/>
        <v>0.13365802770568866</v>
      </c>
      <c r="I141" s="20">
        <f t="shared" si="81"/>
        <v>3.307304701022102E-4</v>
      </c>
      <c r="J141" s="20">
        <f>J134/$D134</f>
        <v>2.6353025506152207E-5</v>
      </c>
      <c r="K141" s="20">
        <f t="shared" si="81"/>
        <v>2.3892782339256426E-3</v>
      </c>
      <c r="L141" s="20">
        <f t="shared" si="81"/>
        <v>2.4677726027546817E-4</v>
      </c>
      <c r="M141" s="20">
        <f t="shared" si="81"/>
        <v>5.2894286908776934E-5</v>
      </c>
      <c r="N141" s="20">
        <f>N134/$D134</f>
        <v>4.3294256188678632E-6</v>
      </c>
      <c r="O141" s="20">
        <f>O134/$D134</f>
        <v>2.2023599887284344E-5</v>
      </c>
      <c r="P141" s="20">
        <f>P134/$D134</f>
        <v>1.9388297336669124E-4</v>
      </c>
      <c r="Q141" s="20">
        <f>Q134/$D134</f>
        <v>8.3764973930269514E-5</v>
      </c>
      <c r="R141" s="20">
        <f>R134/$D134</f>
        <v>1.7505938371943966E-5</v>
      </c>
      <c r="S141" s="20">
        <f t="shared" si="81"/>
        <v>6.7444921706102403E-4</v>
      </c>
      <c r="T141" s="20">
        <f t="shared" si="81"/>
        <v>4.3294256188678632E-6</v>
      </c>
      <c r="U141" s="20">
        <f>U134/$D134</f>
        <v>3.9717774155700827E-5</v>
      </c>
      <c r="V141" s="20">
        <f>V134/$D134</f>
        <v>0</v>
      </c>
      <c r="W141" s="20">
        <f t="shared" si="81"/>
        <v>2.4244783465660031E-4</v>
      </c>
    </row>
    <row r="142" spans="1:23">
      <c r="A142" s="15" t="str">
        <f t="shared" si="80"/>
        <v>CUST_903</v>
      </c>
      <c r="B142" s="15" t="str">
        <f>$B$12</f>
        <v>TOTAL</v>
      </c>
      <c r="D142" s="20">
        <f t="shared" ref="D142:W142" si="83">SUM(D135:D141)</f>
        <v>1</v>
      </c>
      <c r="E142" s="20">
        <f t="shared" si="83"/>
        <v>0.86180435777394493</v>
      </c>
      <c r="F142" s="20">
        <f t="shared" ref="F142:G142" si="84">SUM(F135:F141)</f>
        <v>1.7392996834060458E-4</v>
      </c>
      <c r="G142" s="20">
        <f t="shared" si="84"/>
        <v>3.5200112640360447E-5</v>
      </c>
      <c r="H142" s="20">
        <f t="shared" si="83"/>
        <v>0.13365802770568866</v>
      </c>
      <c r="I142" s="20">
        <f t="shared" si="83"/>
        <v>3.307304701022102E-4</v>
      </c>
      <c r="J142" s="20">
        <f t="shared" si="83"/>
        <v>2.6353025506152207E-5</v>
      </c>
      <c r="K142" s="20">
        <f t="shared" si="83"/>
        <v>2.3892782339256426E-3</v>
      </c>
      <c r="L142" s="20">
        <f t="shared" si="83"/>
        <v>2.4677726027546817E-4</v>
      </c>
      <c r="M142" s="20">
        <f t="shared" si="83"/>
        <v>5.2894286908776934E-5</v>
      </c>
      <c r="N142" s="20">
        <f>SUM(N135:N141)</f>
        <v>4.3294256188678632E-6</v>
      </c>
      <c r="O142" s="20">
        <f>SUM(O135:O141)</f>
        <v>2.2023599887284344E-5</v>
      </c>
      <c r="P142" s="20">
        <f t="shared" si="83"/>
        <v>1.9388297336669124E-4</v>
      </c>
      <c r="Q142" s="20">
        <f t="shared" si="83"/>
        <v>8.3764973930269514E-5</v>
      </c>
      <c r="R142" s="20">
        <f t="shared" si="83"/>
        <v>1.7505938371943966E-5</v>
      </c>
      <c r="S142" s="20">
        <f t="shared" si="83"/>
        <v>6.7444921706102403E-4</v>
      </c>
      <c r="T142" s="20">
        <f t="shared" si="83"/>
        <v>4.3294256188678632E-6</v>
      </c>
      <c r="U142" s="20">
        <f t="shared" si="83"/>
        <v>3.9717774155700827E-5</v>
      </c>
      <c r="V142" s="20">
        <f t="shared" si="83"/>
        <v>0</v>
      </c>
      <c r="W142" s="20">
        <f t="shared" si="83"/>
        <v>2.4244783465660031E-4</v>
      </c>
    </row>
    <row r="143" spans="1:23">
      <c r="A143" s="16"/>
      <c r="B143" s="16"/>
      <c r="C143" s="19"/>
      <c r="D143" s="18"/>
    </row>
    <row r="144" spans="1:23" ht="12.75">
      <c r="A144" s="116" t="s">
        <v>54</v>
      </c>
      <c r="B144" s="16"/>
      <c r="C144" s="109" t="s">
        <v>559</v>
      </c>
      <c r="D144" s="132">
        <f t="shared" ref="D144:D151" si="85">SUM(E144:W144)</f>
        <v>672204.95000000007</v>
      </c>
      <c r="E144" s="132">
        <v>613677.64</v>
      </c>
      <c r="F144" s="132">
        <v>0</v>
      </c>
      <c r="G144" s="132">
        <v>0</v>
      </c>
      <c r="H144" s="132">
        <v>52465.16</v>
      </c>
      <c r="I144" s="132">
        <v>388.21</v>
      </c>
      <c r="J144" s="132">
        <v>13</v>
      </c>
      <c r="K144" s="132">
        <v>939.81</v>
      </c>
      <c r="L144" s="132">
        <v>177</v>
      </c>
      <c r="M144" s="132">
        <v>130</v>
      </c>
      <c r="N144" s="132">
        <v>13</v>
      </c>
      <c r="O144" s="132">
        <v>0</v>
      </c>
      <c r="P144" s="132">
        <v>163</v>
      </c>
      <c r="Q144" s="132">
        <v>67</v>
      </c>
      <c r="R144" s="132">
        <v>0</v>
      </c>
      <c r="S144" s="132">
        <v>0</v>
      </c>
      <c r="T144" s="132">
        <v>0</v>
      </c>
      <c r="U144" s="132">
        <v>0</v>
      </c>
      <c r="V144" s="132">
        <v>4171.1299999999992</v>
      </c>
      <c r="W144" s="132">
        <v>0</v>
      </c>
    </row>
    <row r="145" spans="1:23" ht="12.75">
      <c r="A145" s="111" t="s">
        <v>55</v>
      </c>
      <c r="B145" s="15" t="str">
        <f>$B$5</f>
        <v>PRODUCTION</v>
      </c>
      <c r="C145" s="109" t="s">
        <v>558</v>
      </c>
      <c r="D145" s="20">
        <f t="shared" si="85"/>
        <v>0</v>
      </c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v>0</v>
      </c>
      <c r="V145" s="20">
        <v>0</v>
      </c>
      <c r="W145" s="20">
        <v>0</v>
      </c>
    </row>
    <row r="146" spans="1:23" ht="12.75">
      <c r="A146" s="15" t="str">
        <f t="shared" ref="A146:A152" si="86">A145</f>
        <v>CUST_451</v>
      </c>
      <c r="B146" s="15" t="str">
        <f>$B$6</f>
        <v>BULKTRAN</v>
      </c>
      <c r="C146" s="109" t="s">
        <v>145</v>
      </c>
      <c r="D146" s="20">
        <f t="shared" si="85"/>
        <v>0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v>0</v>
      </c>
      <c r="V146" s="20">
        <v>0</v>
      </c>
      <c r="W146" s="20">
        <v>0</v>
      </c>
    </row>
    <row r="147" spans="1:23">
      <c r="A147" s="15" t="str">
        <f t="shared" si="86"/>
        <v>CUST_451</v>
      </c>
      <c r="B147" s="15" t="str">
        <f>$B$7</f>
        <v>SUBTRAN</v>
      </c>
      <c r="C147" s="19"/>
      <c r="D147" s="20">
        <f t="shared" si="85"/>
        <v>0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0</v>
      </c>
      <c r="W147" s="20">
        <v>0</v>
      </c>
    </row>
    <row r="148" spans="1:23">
      <c r="A148" s="15" t="str">
        <f t="shared" si="86"/>
        <v>CUST_451</v>
      </c>
      <c r="B148" s="15" t="str">
        <f>$B$8</f>
        <v>DISTPRI</v>
      </c>
      <c r="C148" s="19"/>
      <c r="D148" s="20">
        <f t="shared" si="85"/>
        <v>0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0</v>
      </c>
      <c r="W148" s="20">
        <v>0</v>
      </c>
    </row>
    <row r="149" spans="1:23">
      <c r="A149" s="15" t="str">
        <f t="shared" si="86"/>
        <v>CUST_451</v>
      </c>
      <c r="B149" s="15" t="str">
        <f>$B$9</f>
        <v>DISTSEC</v>
      </c>
      <c r="C149" s="19"/>
      <c r="D149" s="20">
        <f t="shared" si="85"/>
        <v>0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v>0</v>
      </c>
      <c r="V149" s="20">
        <v>0</v>
      </c>
      <c r="W149" s="20">
        <v>0</v>
      </c>
    </row>
    <row r="150" spans="1:23">
      <c r="A150" s="15" t="str">
        <f t="shared" si="86"/>
        <v>CUST_451</v>
      </c>
      <c r="B150" s="15" t="str">
        <f>$B$10</f>
        <v>ENERGY</v>
      </c>
      <c r="C150" s="19"/>
      <c r="D150" s="20">
        <f t="shared" si="85"/>
        <v>0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0</v>
      </c>
      <c r="W150" s="20">
        <v>0</v>
      </c>
    </row>
    <row r="151" spans="1:23">
      <c r="A151" s="15" t="str">
        <f t="shared" si="86"/>
        <v>CUST_451</v>
      </c>
      <c r="B151" s="15" t="str">
        <f>$B$11</f>
        <v>CUSTOMER</v>
      </c>
      <c r="D151" s="20">
        <f t="shared" si="85"/>
        <v>0.99999999999999989</v>
      </c>
      <c r="E151" s="20">
        <f t="shared" ref="E151:W151" si="87">E144/$D144</f>
        <v>0.91293234303020221</v>
      </c>
      <c r="F151" s="20">
        <f t="shared" ref="F151:G151" si="88">F144/$D144</f>
        <v>0</v>
      </c>
      <c r="G151" s="20">
        <f t="shared" si="88"/>
        <v>0</v>
      </c>
      <c r="H151" s="20">
        <f t="shared" si="87"/>
        <v>7.8049350871337672E-2</v>
      </c>
      <c r="I151" s="20">
        <f t="shared" si="87"/>
        <v>5.7751731819291119E-4</v>
      </c>
      <c r="J151" s="20">
        <f>J144/$D144</f>
        <v>1.933933988436116E-5</v>
      </c>
      <c r="K151" s="20">
        <f t="shared" si="87"/>
        <v>1.3981003859016507E-3</v>
      </c>
      <c r="L151" s="20">
        <f t="shared" si="87"/>
        <v>2.63312550733225E-4</v>
      </c>
      <c r="M151" s="20">
        <f t="shared" si="87"/>
        <v>1.9339339884361158E-4</v>
      </c>
      <c r="N151" s="20">
        <f>N144/$D144</f>
        <v>1.933933988436116E-5</v>
      </c>
      <c r="O151" s="20">
        <f>O144/$D144</f>
        <v>0</v>
      </c>
      <c r="P151" s="20">
        <f>P144/$D144</f>
        <v>2.4248556931929762E-4</v>
      </c>
      <c r="Q151" s="20">
        <f>Q144/$D144</f>
        <v>9.9671982480938282E-5</v>
      </c>
      <c r="R151" s="20">
        <f>R144/$D144</f>
        <v>0</v>
      </c>
      <c r="S151" s="20">
        <f t="shared" si="87"/>
        <v>0</v>
      </c>
      <c r="T151" s="20">
        <f t="shared" si="87"/>
        <v>0</v>
      </c>
      <c r="U151" s="20">
        <f>U144/$D144</f>
        <v>0</v>
      </c>
      <c r="V151" s="20">
        <f>V144/$D144</f>
        <v>6.2051462132196424E-3</v>
      </c>
      <c r="W151" s="20">
        <f t="shared" si="87"/>
        <v>0</v>
      </c>
    </row>
    <row r="152" spans="1:23">
      <c r="A152" s="15" t="str">
        <f t="shared" si="86"/>
        <v>CUST_451</v>
      </c>
      <c r="B152" s="15" t="str">
        <f>$B$12</f>
        <v>TOTAL</v>
      </c>
      <c r="D152" s="20">
        <f t="shared" ref="D152:W152" si="89">SUM(D145:D151)</f>
        <v>0.99999999999999989</v>
      </c>
      <c r="E152" s="20">
        <f t="shared" si="89"/>
        <v>0.91293234303020221</v>
      </c>
      <c r="F152" s="20">
        <f t="shared" ref="F152:G152" si="90">SUM(F145:F151)</f>
        <v>0</v>
      </c>
      <c r="G152" s="20">
        <f t="shared" si="90"/>
        <v>0</v>
      </c>
      <c r="H152" s="20">
        <f t="shared" si="89"/>
        <v>7.8049350871337672E-2</v>
      </c>
      <c r="I152" s="20">
        <f t="shared" si="89"/>
        <v>5.7751731819291119E-4</v>
      </c>
      <c r="J152" s="20">
        <f t="shared" si="89"/>
        <v>1.933933988436116E-5</v>
      </c>
      <c r="K152" s="20">
        <f t="shared" si="89"/>
        <v>1.3981003859016507E-3</v>
      </c>
      <c r="L152" s="20">
        <f t="shared" si="89"/>
        <v>2.63312550733225E-4</v>
      </c>
      <c r="M152" s="20">
        <f t="shared" si="89"/>
        <v>1.9339339884361158E-4</v>
      </c>
      <c r="N152" s="20">
        <f>SUM(N145:N151)</f>
        <v>1.933933988436116E-5</v>
      </c>
      <c r="O152" s="20">
        <f>SUM(O145:O151)</f>
        <v>0</v>
      </c>
      <c r="P152" s="20">
        <f t="shared" si="89"/>
        <v>2.4248556931929762E-4</v>
      </c>
      <c r="Q152" s="20">
        <f t="shared" si="89"/>
        <v>9.9671982480938282E-5</v>
      </c>
      <c r="R152" s="20">
        <f t="shared" si="89"/>
        <v>0</v>
      </c>
      <c r="S152" s="20">
        <f t="shared" si="89"/>
        <v>0</v>
      </c>
      <c r="T152" s="20">
        <f t="shared" si="89"/>
        <v>0</v>
      </c>
      <c r="U152" s="20">
        <f t="shared" si="89"/>
        <v>0</v>
      </c>
      <c r="V152" s="20">
        <f t="shared" si="89"/>
        <v>6.2051462132196424E-3</v>
      </c>
      <c r="W152" s="20">
        <f t="shared" si="89"/>
        <v>0</v>
      </c>
    </row>
    <row r="153" spans="1:23">
      <c r="A153" s="16"/>
      <c r="B153" s="16"/>
      <c r="C153" s="19"/>
      <c r="D153" s="18"/>
    </row>
    <row r="154" spans="1:23" ht="12.75">
      <c r="A154" s="116" t="s">
        <v>182</v>
      </c>
      <c r="B154" s="16"/>
      <c r="C154" s="109" t="s">
        <v>559</v>
      </c>
      <c r="D154" s="132">
        <f t="shared" ref="D154:D161" si="91">SUM(E154:W154)</f>
        <v>30270984.933333334</v>
      </c>
      <c r="E154" s="132">
        <v>20678617.389166664</v>
      </c>
      <c r="F154" s="132">
        <v>0</v>
      </c>
      <c r="G154" s="132">
        <v>0</v>
      </c>
      <c r="H154" s="132">
        <v>4230490.5558333332</v>
      </c>
      <c r="I154" s="132">
        <v>408313.34666666662</v>
      </c>
      <c r="J154" s="132">
        <v>222778</v>
      </c>
      <c r="K154" s="132">
        <v>1398236.2266666666</v>
      </c>
      <c r="L154" s="132">
        <v>610817.22166666668</v>
      </c>
      <c r="M154" s="132">
        <v>131313.11583333332</v>
      </c>
      <c r="N154" s="132">
        <v>0</v>
      </c>
      <c r="O154" s="132">
        <v>0</v>
      </c>
      <c r="P154" s="132">
        <v>1636873.3049999999</v>
      </c>
      <c r="Q154" s="132">
        <v>576985.70583333331</v>
      </c>
      <c r="R154" s="132">
        <v>234143.39833333332</v>
      </c>
      <c r="S154" s="132">
        <v>28410</v>
      </c>
      <c r="T154" s="132">
        <v>0</v>
      </c>
      <c r="U154" s="132">
        <v>0</v>
      </c>
      <c r="V154" s="132">
        <v>114006.66833333333</v>
      </c>
      <c r="W154" s="132">
        <v>0</v>
      </c>
    </row>
    <row r="155" spans="1:23" ht="12.75">
      <c r="A155" s="112" t="s">
        <v>183</v>
      </c>
      <c r="B155" s="15" t="str">
        <f>$B$5</f>
        <v>PRODUCTION</v>
      </c>
      <c r="C155" s="109" t="s">
        <v>558</v>
      </c>
      <c r="D155" s="20">
        <f t="shared" si="91"/>
        <v>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</row>
    <row r="156" spans="1:23" ht="12.75">
      <c r="A156" s="15" t="str">
        <f t="shared" ref="A156:A162" si="92">A155</f>
        <v>CUST_DEP</v>
      </c>
      <c r="B156" s="15" t="str">
        <f>$B$6</f>
        <v>BULKTRAN</v>
      </c>
      <c r="C156" s="109" t="s">
        <v>349</v>
      </c>
      <c r="D156" s="20">
        <f t="shared" si="91"/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</row>
    <row r="157" spans="1:23">
      <c r="A157" s="15" t="str">
        <f t="shared" si="92"/>
        <v>CUST_DEP</v>
      </c>
      <c r="B157" s="15" t="str">
        <f>$B$7</f>
        <v>SUBTRAN</v>
      </c>
      <c r="C157" s="19"/>
      <c r="D157" s="20">
        <f t="shared" si="91"/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</row>
    <row r="158" spans="1:23">
      <c r="A158" s="15" t="str">
        <f t="shared" si="92"/>
        <v>CUST_DEP</v>
      </c>
      <c r="B158" s="15" t="str">
        <f>$B$8</f>
        <v>DISTPRI</v>
      </c>
      <c r="C158" s="19"/>
      <c r="D158" s="20">
        <f t="shared" si="91"/>
        <v>0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</row>
    <row r="159" spans="1:23">
      <c r="A159" s="15" t="str">
        <f t="shared" si="92"/>
        <v>CUST_DEP</v>
      </c>
      <c r="B159" s="15" t="str">
        <f>$B$9</f>
        <v>DISTSEC</v>
      </c>
      <c r="C159" s="19"/>
      <c r="D159" s="20">
        <f t="shared" si="91"/>
        <v>0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</row>
    <row r="160" spans="1:23">
      <c r="A160" s="15" t="str">
        <f t="shared" si="92"/>
        <v>CUST_DEP</v>
      </c>
      <c r="B160" s="15" t="str">
        <f>$B$10</f>
        <v>ENERGY</v>
      </c>
      <c r="C160" s="19"/>
      <c r="D160" s="20">
        <f t="shared" si="91"/>
        <v>0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</row>
    <row r="161" spans="1:23">
      <c r="A161" s="15" t="str">
        <f t="shared" si="92"/>
        <v>CUST_DEP</v>
      </c>
      <c r="B161" s="15" t="str">
        <f>$B$11</f>
        <v>CUSTOMER</v>
      </c>
      <c r="C161" s="19"/>
      <c r="D161" s="20">
        <f t="shared" si="91"/>
        <v>1</v>
      </c>
      <c r="E161" s="20">
        <f t="shared" ref="E161:W161" si="93">E154/$D154</f>
        <v>0.68311676791183973</v>
      </c>
      <c r="F161" s="20">
        <f t="shared" ref="F161:G161" si="94">F154/$D154</f>
        <v>0</v>
      </c>
      <c r="G161" s="20">
        <f t="shared" si="94"/>
        <v>0</v>
      </c>
      <c r="H161" s="20">
        <f t="shared" si="93"/>
        <v>0.13975397778269405</v>
      </c>
      <c r="I161" s="20">
        <f t="shared" si="93"/>
        <v>1.3488604601598096E-2</v>
      </c>
      <c r="J161" s="20">
        <f t="shared" si="93"/>
        <v>7.3594566047530474E-3</v>
      </c>
      <c r="K161" s="20">
        <f t="shared" si="93"/>
        <v>4.6190641954533117E-2</v>
      </c>
      <c r="L161" s="20">
        <f t="shared" si="93"/>
        <v>2.0178306817960734E-2</v>
      </c>
      <c r="M161" s="20">
        <f t="shared" si="93"/>
        <v>4.3379201609240001E-3</v>
      </c>
      <c r="N161" s="20">
        <f t="shared" si="93"/>
        <v>0</v>
      </c>
      <c r="O161" s="20">
        <f t="shared" si="93"/>
        <v>0</v>
      </c>
      <c r="P161" s="20">
        <f t="shared" si="93"/>
        <v>5.4074002170888508E-2</v>
      </c>
      <c r="Q161" s="20">
        <f t="shared" si="93"/>
        <v>1.9060684913426031E-2</v>
      </c>
      <c r="R161" s="20">
        <f t="shared" si="93"/>
        <v>7.7349117925628813E-3</v>
      </c>
      <c r="S161" s="20">
        <f t="shared" si="93"/>
        <v>9.3852248489991873E-4</v>
      </c>
      <c r="T161" s="20">
        <f t="shared" si="93"/>
        <v>0</v>
      </c>
      <c r="U161" s="20">
        <f t="shared" si="93"/>
        <v>0</v>
      </c>
      <c r="V161" s="20">
        <f t="shared" si="93"/>
        <v>3.7662028039197773E-3</v>
      </c>
      <c r="W161" s="20">
        <f t="shared" si="93"/>
        <v>0</v>
      </c>
    </row>
    <row r="162" spans="1:23">
      <c r="A162" s="15" t="str">
        <f t="shared" si="92"/>
        <v>CUST_DEP</v>
      </c>
      <c r="B162" s="15" t="str">
        <f>$B$12</f>
        <v>TOTAL</v>
      </c>
      <c r="C162" s="19"/>
      <c r="D162" s="20">
        <f t="shared" ref="D162:W162" si="95">SUM(D155:D161)</f>
        <v>1</v>
      </c>
      <c r="E162" s="20">
        <f t="shared" si="95"/>
        <v>0.68311676791183973</v>
      </c>
      <c r="F162" s="20">
        <f t="shared" ref="F162:G162" si="96">SUM(F155:F161)</f>
        <v>0</v>
      </c>
      <c r="G162" s="20">
        <f t="shared" si="96"/>
        <v>0</v>
      </c>
      <c r="H162" s="20">
        <f t="shared" si="95"/>
        <v>0.13975397778269405</v>
      </c>
      <c r="I162" s="20">
        <f t="shared" si="95"/>
        <v>1.3488604601598096E-2</v>
      </c>
      <c r="J162" s="20">
        <f t="shared" si="95"/>
        <v>7.3594566047530474E-3</v>
      </c>
      <c r="K162" s="20">
        <f t="shared" si="95"/>
        <v>4.6190641954533117E-2</v>
      </c>
      <c r="L162" s="20">
        <f t="shared" si="95"/>
        <v>2.0178306817960734E-2</v>
      </c>
      <c r="M162" s="20">
        <f t="shared" si="95"/>
        <v>4.3379201609240001E-3</v>
      </c>
      <c r="N162" s="20">
        <f t="shared" si="95"/>
        <v>0</v>
      </c>
      <c r="O162" s="20">
        <f t="shared" si="95"/>
        <v>0</v>
      </c>
      <c r="P162" s="20">
        <f t="shared" si="95"/>
        <v>5.4074002170888508E-2</v>
      </c>
      <c r="Q162" s="20">
        <f t="shared" si="95"/>
        <v>1.9060684913426031E-2</v>
      </c>
      <c r="R162" s="20">
        <f t="shared" si="95"/>
        <v>7.7349117925628813E-3</v>
      </c>
      <c r="S162" s="20">
        <f t="shared" si="95"/>
        <v>9.3852248489991873E-4</v>
      </c>
      <c r="T162" s="20">
        <f t="shared" si="95"/>
        <v>0</v>
      </c>
      <c r="U162" s="20">
        <f t="shared" si="95"/>
        <v>0</v>
      </c>
      <c r="V162" s="20">
        <f t="shared" si="95"/>
        <v>3.7662028039197773E-3</v>
      </c>
      <c r="W162" s="20">
        <f t="shared" si="95"/>
        <v>0</v>
      </c>
    </row>
    <row r="163" spans="1:23">
      <c r="A163" s="16"/>
      <c r="B163" s="16"/>
      <c r="C163" s="19"/>
      <c r="D163" s="18"/>
    </row>
    <row r="164" spans="1:23" ht="12.75">
      <c r="A164" s="116" t="s">
        <v>296</v>
      </c>
      <c r="B164" s="16"/>
      <c r="C164" s="109" t="s">
        <v>559</v>
      </c>
      <c r="D164" s="132">
        <f t="shared" ref="D164:D172" si="97">SUM(E164:W164)</f>
        <v>4066116.6899999995</v>
      </c>
      <c r="E164" s="132">
        <v>2436673.69</v>
      </c>
      <c r="F164" s="132">
        <v>0</v>
      </c>
      <c r="G164" s="132">
        <v>0</v>
      </c>
      <c r="H164" s="132">
        <v>534320.82000000007</v>
      </c>
      <c r="I164" s="132">
        <v>17748.669999999998</v>
      </c>
      <c r="J164" s="132">
        <v>2116.6200000000003</v>
      </c>
      <c r="K164" s="132">
        <v>148850.60999999999</v>
      </c>
      <c r="L164" s="132">
        <v>133540.78999999998</v>
      </c>
      <c r="M164" s="132">
        <v>24934.269999999997</v>
      </c>
      <c r="N164" s="132">
        <v>679.7299999999999</v>
      </c>
      <c r="O164" s="132">
        <v>8033.9400000000005</v>
      </c>
      <c r="P164" s="132">
        <v>441948.82999999996</v>
      </c>
      <c r="Q164" s="132">
        <v>227797.09</v>
      </c>
      <c r="R164" s="132">
        <v>74360.37</v>
      </c>
      <c r="S164" s="132">
        <v>0</v>
      </c>
      <c r="T164" s="132">
        <v>0</v>
      </c>
      <c r="U164" s="132">
        <v>0</v>
      </c>
      <c r="V164" s="132">
        <v>15111.260000000007</v>
      </c>
      <c r="W164" s="132">
        <v>0</v>
      </c>
    </row>
    <row r="165" spans="1:23" ht="12.75">
      <c r="A165" s="111" t="s">
        <v>167</v>
      </c>
      <c r="B165" s="15" t="str">
        <f>$B$5</f>
        <v>PRODUCTION</v>
      </c>
      <c r="C165" s="109" t="s">
        <v>558</v>
      </c>
      <c r="D165" s="20">
        <f t="shared" si="97"/>
        <v>1.0000000000000002</v>
      </c>
      <c r="E165" s="20">
        <f t="shared" ref="E165:W165" si="98">+E164/$D164</f>
        <v>0.59926309935782984</v>
      </c>
      <c r="F165" s="20">
        <f t="shared" ref="F165:G165" si="99">+F164/$D164</f>
        <v>0</v>
      </c>
      <c r="G165" s="20">
        <f t="shared" si="99"/>
        <v>0</v>
      </c>
      <c r="H165" s="20">
        <f t="shared" si="98"/>
        <v>0.13140813723179207</v>
      </c>
      <c r="I165" s="20">
        <f t="shared" si="98"/>
        <v>4.3650173748456785E-3</v>
      </c>
      <c r="J165" s="20">
        <f t="shared" si="98"/>
        <v>5.2055072723454E-4</v>
      </c>
      <c r="K165" s="20">
        <f t="shared" si="98"/>
        <v>3.6607559828785927E-2</v>
      </c>
      <c r="L165" s="20">
        <f t="shared" si="98"/>
        <v>3.2842340783879473E-2</v>
      </c>
      <c r="M165" s="20">
        <f t="shared" si="98"/>
        <v>6.1322071895580548E-3</v>
      </c>
      <c r="N165" s="20">
        <f t="shared" si="98"/>
        <v>1.6716932931897731E-4</v>
      </c>
      <c r="O165" s="20">
        <f t="shared" si="98"/>
        <v>1.9758262274563502E-3</v>
      </c>
      <c r="P165" s="20">
        <f t="shared" si="98"/>
        <v>0.10869064114340507</v>
      </c>
      <c r="Q165" s="20">
        <f t="shared" si="98"/>
        <v>5.6023254462970178E-2</v>
      </c>
      <c r="R165" s="20">
        <f t="shared" si="98"/>
        <v>1.8287810131686115E-2</v>
      </c>
      <c r="S165" s="20">
        <f t="shared" si="98"/>
        <v>0</v>
      </c>
      <c r="T165" s="20">
        <f t="shared" si="98"/>
        <v>0</v>
      </c>
      <c r="U165" s="20">
        <f t="shared" si="98"/>
        <v>0</v>
      </c>
      <c r="V165" s="20">
        <f t="shared" si="98"/>
        <v>3.716386211237831E-3</v>
      </c>
      <c r="W165" s="20">
        <f t="shared" si="98"/>
        <v>0</v>
      </c>
    </row>
    <row r="166" spans="1:23" ht="12.75">
      <c r="A166" s="15" t="str">
        <f t="shared" ref="A166:A172" si="100">A165</f>
        <v>FORF_DISC</v>
      </c>
      <c r="B166" s="15" t="str">
        <f>$B$6</f>
        <v>BULKTRAN</v>
      </c>
      <c r="C166" s="109" t="s">
        <v>355</v>
      </c>
      <c r="D166" s="20">
        <f t="shared" si="97"/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</row>
    <row r="167" spans="1:23">
      <c r="A167" s="15" t="str">
        <f t="shared" si="100"/>
        <v>FORF_DISC</v>
      </c>
      <c r="B167" s="15" t="str">
        <f>$B$7</f>
        <v>SUBTRAN</v>
      </c>
      <c r="C167" s="19"/>
      <c r="D167" s="20">
        <f t="shared" si="97"/>
        <v>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</row>
    <row r="168" spans="1:23">
      <c r="A168" s="15" t="str">
        <f t="shared" si="100"/>
        <v>FORF_DISC</v>
      </c>
      <c r="B168" s="15" t="str">
        <f>$B$8</f>
        <v>DISTPRI</v>
      </c>
      <c r="C168" s="19"/>
      <c r="D168" s="20">
        <f t="shared" si="97"/>
        <v>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</row>
    <row r="169" spans="1:23">
      <c r="A169" s="15" t="str">
        <f t="shared" si="100"/>
        <v>FORF_DISC</v>
      </c>
      <c r="B169" s="15" t="str">
        <f>$B$9</f>
        <v>DISTSEC</v>
      </c>
      <c r="C169" s="19"/>
      <c r="D169" s="20">
        <f t="shared" si="97"/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</row>
    <row r="170" spans="1:23">
      <c r="A170" s="15" t="str">
        <f t="shared" si="100"/>
        <v>FORF_DISC</v>
      </c>
      <c r="B170" s="15" t="str">
        <f>$B$10</f>
        <v>ENERGY</v>
      </c>
      <c r="C170" s="19"/>
      <c r="D170" s="20">
        <f t="shared" si="97"/>
        <v>0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</row>
    <row r="171" spans="1:23">
      <c r="A171" s="15" t="str">
        <f t="shared" si="100"/>
        <v>FORF_DISC</v>
      </c>
      <c r="B171" s="15" t="str">
        <f>$B$11</f>
        <v>CUSTOMER</v>
      </c>
      <c r="C171" s="19"/>
      <c r="D171" s="20">
        <f t="shared" si="97"/>
        <v>0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</row>
    <row r="172" spans="1:23">
      <c r="A172" s="15" t="str">
        <f t="shared" si="100"/>
        <v>FORF_DISC</v>
      </c>
      <c r="B172" s="15" t="str">
        <f>$B$12</f>
        <v>TOTAL</v>
      </c>
      <c r="C172" s="19"/>
      <c r="D172" s="20">
        <f t="shared" si="97"/>
        <v>1.0000000000000002</v>
      </c>
      <c r="E172" s="20">
        <f>SUM(E165:E171)</f>
        <v>0.59926309935782984</v>
      </c>
      <c r="F172" s="20">
        <f>SUM(F165:F171)</f>
        <v>0</v>
      </c>
      <c r="G172" s="20">
        <f>SUM(G165:G171)</f>
        <v>0</v>
      </c>
      <c r="H172" s="20">
        <f t="shared" ref="H172:W172" si="101">SUM(H165:H171)</f>
        <v>0.13140813723179207</v>
      </c>
      <c r="I172" s="20">
        <f t="shared" si="101"/>
        <v>4.3650173748456785E-3</v>
      </c>
      <c r="J172" s="20">
        <f t="shared" si="101"/>
        <v>5.2055072723454E-4</v>
      </c>
      <c r="K172" s="20">
        <f t="shared" si="101"/>
        <v>3.6607559828785927E-2</v>
      </c>
      <c r="L172" s="20">
        <f t="shared" si="101"/>
        <v>3.2842340783879473E-2</v>
      </c>
      <c r="M172" s="20">
        <f t="shared" si="101"/>
        <v>6.1322071895580548E-3</v>
      </c>
      <c r="N172" s="20">
        <f t="shared" si="101"/>
        <v>1.6716932931897731E-4</v>
      </c>
      <c r="O172" s="20">
        <f t="shared" si="101"/>
        <v>1.9758262274563502E-3</v>
      </c>
      <c r="P172" s="20">
        <f t="shared" si="101"/>
        <v>0.10869064114340507</v>
      </c>
      <c r="Q172" s="20">
        <f t="shared" si="101"/>
        <v>5.6023254462970178E-2</v>
      </c>
      <c r="R172" s="20">
        <f t="shared" si="101"/>
        <v>1.8287810131686115E-2</v>
      </c>
      <c r="S172" s="20">
        <f t="shared" si="101"/>
        <v>0</v>
      </c>
      <c r="T172" s="20">
        <f t="shared" si="101"/>
        <v>0</v>
      </c>
      <c r="U172" s="20">
        <f t="shared" si="101"/>
        <v>0</v>
      </c>
      <c r="V172" s="20">
        <f t="shared" si="101"/>
        <v>3.716386211237831E-3</v>
      </c>
      <c r="W172" s="20">
        <f t="shared" si="101"/>
        <v>0</v>
      </c>
    </row>
    <row r="174" spans="1:23" ht="12.75">
      <c r="A174" s="116" t="s">
        <v>297</v>
      </c>
      <c r="B174" s="16"/>
      <c r="C174" s="109" t="s">
        <v>559</v>
      </c>
      <c r="D174" s="133">
        <f t="shared" ref="D174:D182" si="102">SUM(E174:W174)</f>
        <v>-14546115.226320721</v>
      </c>
      <c r="E174" s="133">
        <v>-69710.491273031643</v>
      </c>
      <c r="F174" s="133">
        <v>19523</v>
      </c>
      <c r="G174" s="133">
        <v>62514</v>
      </c>
      <c r="H174" s="133">
        <v>-319778.25934874738</v>
      </c>
      <c r="I174" s="133">
        <v>-9299.2454707772031</v>
      </c>
      <c r="J174" s="133">
        <v>35695.527020361318</v>
      </c>
      <c r="K174" s="133">
        <v>-927845.70587054314</v>
      </c>
      <c r="L174" s="133">
        <v>-894357.29800530372</v>
      </c>
      <c r="M174" s="133">
        <v>-90648.283014267508</v>
      </c>
      <c r="N174" s="133">
        <v>3536.1618000000003</v>
      </c>
      <c r="O174" s="133">
        <v>30131.939728813559</v>
      </c>
      <c r="P174" s="133">
        <v>-1080978.8948585456</v>
      </c>
      <c r="Q174" s="133">
        <v>-9522850.9805854261</v>
      </c>
      <c r="R174" s="133">
        <v>-1654945.5203703702</v>
      </c>
      <c r="S174" s="133">
        <v>-111061.4599537864</v>
      </c>
      <c r="T174" s="133">
        <v>0</v>
      </c>
      <c r="U174" s="133">
        <v>0</v>
      </c>
      <c r="V174" s="133">
        <v>-18040.069706650225</v>
      </c>
      <c r="W174" s="133">
        <v>2000.353587553642</v>
      </c>
    </row>
    <row r="175" spans="1:23" ht="12.75">
      <c r="A175" s="111" t="s">
        <v>206</v>
      </c>
      <c r="B175" s="15" t="str">
        <f>$B$5</f>
        <v>PRODUCTION</v>
      </c>
      <c r="C175" s="109" t="s">
        <v>558</v>
      </c>
      <c r="D175" s="20">
        <f t="shared" si="102"/>
        <v>1</v>
      </c>
      <c r="E175" s="20">
        <f t="shared" ref="E175:W175" si="103">+E174/$D174</f>
        <v>4.7923785965130255E-3</v>
      </c>
      <c r="F175" s="20">
        <f t="shared" ref="F175:G175" si="104">+F174/$D174</f>
        <v>-1.3421452873323709E-3</v>
      </c>
      <c r="G175" s="20">
        <f t="shared" si="104"/>
        <v>-4.2976422933102406E-3</v>
      </c>
      <c r="H175" s="20">
        <f t="shared" si="103"/>
        <v>2.1983756788212364E-2</v>
      </c>
      <c r="I175" s="20">
        <f t="shared" si="103"/>
        <v>6.3929408822161133E-4</v>
      </c>
      <c r="J175" s="20">
        <f t="shared" si="103"/>
        <v>-2.4539560195268786E-3</v>
      </c>
      <c r="K175" s="20">
        <f t="shared" si="103"/>
        <v>6.3786494980572997E-2</v>
      </c>
      <c r="L175" s="20">
        <f t="shared" si="103"/>
        <v>6.1484271510993761E-2</v>
      </c>
      <c r="M175" s="20">
        <f t="shared" si="103"/>
        <v>6.231786398215958E-3</v>
      </c>
      <c r="N175" s="20">
        <f t="shared" si="103"/>
        <v>-2.4310008170438737E-4</v>
      </c>
      <c r="O175" s="20">
        <f t="shared" si="103"/>
        <v>-2.0714767661327745E-3</v>
      </c>
      <c r="P175" s="20">
        <f t="shared" si="103"/>
        <v>7.4313923548642705E-2</v>
      </c>
      <c r="Q175" s="20">
        <f t="shared" si="103"/>
        <v>0.65466626878866863</v>
      </c>
      <c r="R175" s="20">
        <f t="shared" si="103"/>
        <v>0.11377233678004972</v>
      </c>
      <c r="S175" s="20">
        <f t="shared" si="103"/>
        <v>7.6351285704670006E-3</v>
      </c>
      <c r="T175" s="20">
        <f t="shared" si="103"/>
        <v>0</v>
      </c>
      <c r="U175" s="20">
        <f t="shared" si="103"/>
        <v>0</v>
      </c>
      <c r="V175" s="20">
        <f t="shared" si="103"/>
        <v>1.2401984602739367E-3</v>
      </c>
      <c r="W175" s="20">
        <f t="shared" si="103"/>
        <v>-1.3751806282505361E-4</v>
      </c>
    </row>
    <row r="176" spans="1:23" ht="12.75">
      <c r="A176" s="15" t="str">
        <f t="shared" ref="A176:A182" si="105">A175</f>
        <v>REVYEC</v>
      </c>
      <c r="B176" s="15" t="str">
        <f>$B$6</f>
        <v>BULKTRAN</v>
      </c>
      <c r="C176" s="109" t="s">
        <v>353</v>
      </c>
      <c r="D176" s="20">
        <f t="shared" si="102"/>
        <v>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</row>
    <row r="177" spans="1:23">
      <c r="A177" s="15" t="str">
        <f t="shared" si="105"/>
        <v>REVYEC</v>
      </c>
      <c r="B177" s="15" t="str">
        <f>$B$7</f>
        <v>SUBTRAN</v>
      </c>
      <c r="C177" s="19"/>
      <c r="D177" s="20">
        <f t="shared" si="102"/>
        <v>0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</row>
    <row r="178" spans="1:23">
      <c r="A178" s="15" t="str">
        <f t="shared" si="105"/>
        <v>REVYEC</v>
      </c>
      <c r="B178" s="15" t="str">
        <f>$B$8</f>
        <v>DISTPRI</v>
      </c>
      <c r="C178" s="19"/>
      <c r="D178" s="20">
        <f t="shared" si="102"/>
        <v>0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</row>
    <row r="179" spans="1:23">
      <c r="A179" s="15" t="str">
        <f t="shared" si="105"/>
        <v>REVYEC</v>
      </c>
      <c r="B179" s="15" t="str">
        <f>$B$9</f>
        <v>DISTSEC</v>
      </c>
      <c r="C179" s="19"/>
      <c r="D179" s="20">
        <f t="shared" si="102"/>
        <v>0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</row>
    <row r="180" spans="1:23">
      <c r="A180" s="15" t="str">
        <f t="shared" si="105"/>
        <v>REVYEC</v>
      </c>
      <c r="B180" s="15" t="str">
        <f>$B$10</f>
        <v>ENERGY</v>
      </c>
      <c r="C180" s="19"/>
      <c r="D180" s="20">
        <f t="shared" si="102"/>
        <v>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</row>
    <row r="181" spans="1:23">
      <c r="A181" s="15" t="str">
        <f t="shared" si="105"/>
        <v>REVYEC</v>
      </c>
      <c r="B181" s="15" t="str">
        <f>$B$11</f>
        <v>CUSTOMER</v>
      </c>
      <c r="C181" s="19"/>
      <c r="D181" s="20">
        <f t="shared" si="102"/>
        <v>0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</row>
    <row r="182" spans="1:23">
      <c r="A182" s="15" t="str">
        <f t="shared" si="105"/>
        <v>REVYEC</v>
      </c>
      <c r="B182" s="15" t="str">
        <f>$B$12</f>
        <v>TOTAL</v>
      </c>
      <c r="C182" s="19"/>
      <c r="D182" s="20">
        <f t="shared" si="102"/>
        <v>1</v>
      </c>
      <c r="E182" s="20">
        <f t="shared" ref="E182:W182" si="106">SUM(E175:E181)</f>
        <v>4.7923785965130255E-3</v>
      </c>
      <c r="F182" s="20">
        <f t="shared" ref="F182:G182" si="107">SUM(F175:F181)</f>
        <v>-1.3421452873323709E-3</v>
      </c>
      <c r="G182" s="20">
        <f t="shared" si="107"/>
        <v>-4.2976422933102406E-3</v>
      </c>
      <c r="H182" s="20">
        <f t="shared" si="106"/>
        <v>2.1983756788212364E-2</v>
      </c>
      <c r="I182" s="20">
        <f t="shared" si="106"/>
        <v>6.3929408822161133E-4</v>
      </c>
      <c r="J182" s="20">
        <f t="shared" si="106"/>
        <v>-2.4539560195268786E-3</v>
      </c>
      <c r="K182" s="20">
        <f t="shared" si="106"/>
        <v>6.3786494980572997E-2</v>
      </c>
      <c r="L182" s="20">
        <f t="shared" si="106"/>
        <v>6.1484271510993761E-2</v>
      </c>
      <c r="M182" s="20">
        <f t="shared" si="106"/>
        <v>6.231786398215958E-3</v>
      </c>
      <c r="N182" s="20">
        <f t="shared" si="106"/>
        <v>-2.4310008170438737E-4</v>
      </c>
      <c r="O182" s="20">
        <f t="shared" si="106"/>
        <v>-2.0714767661327745E-3</v>
      </c>
      <c r="P182" s="20">
        <f t="shared" si="106"/>
        <v>7.4313923548642705E-2</v>
      </c>
      <c r="Q182" s="20">
        <f t="shared" si="106"/>
        <v>0.65466626878866863</v>
      </c>
      <c r="R182" s="20">
        <f t="shared" si="106"/>
        <v>0.11377233678004972</v>
      </c>
      <c r="S182" s="20">
        <f t="shared" si="106"/>
        <v>7.6351285704670006E-3</v>
      </c>
      <c r="T182" s="20">
        <f t="shared" si="106"/>
        <v>0</v>
      </c>
      <c r="U182" s="20">
        <f t="shared" si="106"/>
        <v>0</v>
      </c>
      <c r="V182" s="20">
        <f t="shared" si="106"/>
        <v>1.2401984602739367E-3</v>
      </c>
      <c r="W182" s="20">
        <f t="shared" si="106"/>
        <v>-1.3751806282505361E-4</v>
      </c>
    </row>
    <row r="184" spans="1:23" ht="12.75">
      <c r="A184" s="34" t="s">
        <v>274</v>
      </c>
      <c r="C184" s="109" t="s">
        <v>651</v>
      </c>
      <c r="D184" s="133">
        <f t="shared" ref="D184:D192" si="108">SUM(E184:W184)</f>
        <v>5345293331.1651726</v>
      </c>
      <c r="E184" s="133">
        <f>E14</f>
        <v>2091204914.6800578</v>
      </c>
      <c r="F184" s="133">
        <f>F14</f>
        <v>334650</v>
      </c>
      <c r="G184" s="133">
        <f>G14</f>
        <v>964930</v>
      </c>
      <c r="H184" s="133">
        <f t="shared" ref="H184:W184" si="109">H14</f>
        <v>603006851.00782335</v>
      </c>
      <c r="I184" s="133">
        <f t="shared" si="109"/>
        <v>8410151.22408651</v>
      </c>
      <c r="J184" s="133">
        <f t="shared" si="109"/>
        <v>1175732.0134287041</v>
      </c>
      <c r="K184" s="133">
        <f t="shared" si="109"/>
        <v>390933916.44278848</v>
      </c>
      <c r="L184" s="133">
        <f t="shared" si="109"/>
        <v>69820168.861458182</v>
      </c>
      <c r="M184" s="133">
        <f t="shared" si="109"/>
        <v>14217943.302366024</v>
      </c>
      <c r="N184" s="133">
        <f t="shared" si="109"/>
        <v>537016.53031054093</v>
      </c>
      <c r="O184" s="133">
        <f t="shared" si="109"/>
        <v>20502998.354421079</v>
      </c>
      <c r="P184" s="133">
        <f t="shared" si="109"/>
        <v>324156302.31560856</v>
      </c>
      <c r="Q184" s="133">
        <f t="shared" si="109"/>
        <v>1394143498.0913744</v>
      </c>
      <c r="R184" s="133">
        <f t="shared" si="109"/>
        <v>262252953.45878768</v>
      </c>
      <c r="S184" s="133">
        <f t="shared" si="109"/>
        <v>107541883.63289885</v>
      </c>
      <c r="T184" s="133">
        <f t="shared" si="109"/>
        <v>2157806.442980533</v>
      </c>
      <c r="U184" s="133">
        <f t="shared" si="109"/>
        <v>1924772.6001630272</v>
      </c>
      <c r="V184" s="133">
        <f t="shared" si="109"/>
        <v>43114247.045926802</v>
      </c>
      <c r="W184" s="133">
        <f t="shared" si="109"/>
        <v>8892595.1606902443</v>
      </c>
    </row>
    <row r="185" spans="1:23" ht="12.75">
      <c r="A185" s="111" t="s">
        <v>229</v>
      </c>
      <c r="B185" s="15" t="str">
        <f>$B$5</f>
        <v>PRODUCTION</v>
      </c>
      <c r="C185" s="109"/>
      <c r="D185" s="20">
        <f t="shared" si="108"/>
        <v>0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</row>
    <row r="186" spans="1:23" ht="12.75">
      <c r="A186" s="15" t="str">
        <f t="shared" ref="A186:A192" si="110">A185</f>
        <v>FUELREV</v>
      </c>
      <c r="B186" s="15" t="str">
        <f>$B$6</f>
        <v>BULKTRAN</v>
      </c>
      <c r="C186" s="109"/>
      <c r="D186" s="20">
        <f t="shared" si="108"/>
        <v>0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</row>
    <row r="187" spans="1:23">
      <c r="A187" s="15" t="str">
        <f t="shared" si="110"/>
        <v>FUELREV</v>
      </c>
      <c r="B187" s="15" t="str">
        <f>$B$7</f>
        <v>SUBTRAN</v>
      </c>
      <c r="D187" s="20">
        <f t="shared" si="108"/>
        <v>0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</row>
    <row r="188" spans="1:23">
      <c r="A188" s="15" t="str">
        <f t="shared" si="110"/>
        <v>FUELREV</v>
      </c>
      <c r="B188" s="15" t="str">
        <f>$B$8</f>
        <v>DISTPRI</v>
      </c>
      <c r="D188" s="20">
        <f t="shared" si="108"/>
        <v>0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v>0</v>
      </c>
      <c r="V188" s="20">
        <v>0</v>
      </c>
      <c r="W188" s="20">
        <v>0</v>
      </c>
    </row>
    <row r="189" spans="1:23">
      <c r="A189" s="15" t="str">
        <f t="shared" si="110"/>
        <v>FUELREV</v>
      </c>
      <c r="B189" s="15" t="str">
        <f>$B$9</f>
        <v>DISTSEC</v>
      </c>
      <c r="D189" s="20">
        <f t="shared" si="108"/>
        <v>0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v>0</v>
      </c>
      <c r="U189" s="20">
        <v>0</v>
      </c>
      <c r="V189" s="20">
        <v>0</v>
      </c>
      <c r="W189" s="20">
        <v>0</v>
      </c>
    </row>
    <row r="190" spans="1:23">
      <c r="A190" s="15" t="str">
        <f t="shared" si="110"/>
        <v>FUELREV</v>
      </c>
      <c r="B190" s="15" t="str">
        <f>$B$10</f>
        <v>ENERGY</v>
      </c>
      <c r="D190" s="20">
        <f t="shared" si="108"/>
        <v>0.99999999999999989</v>
      </c>
      <c r="E190" s="20">
        <f t="shared" ref="E190:W190" si="111">E184/$D184</f>
        <v>0.39122360273242757</v>
      </c>
      <c r="F190" s="20">
        <f t="shared" ref="F190:G190" si="112">F184/$D184</f>
        <v>6.2606479994064735E-5</v>
      </c>
      <c r="G190" s="20">
        <f t="shared" si="112"/>
        <v>1.8051955996017594E-4</v>
      </c>
      <c r="H190" s="20">
        <f t="shared" si="111"/>
        <v>0.1128108063765285</v>
      </c>
      <c r="I190" s="20">
        <f t="shared" si="111"/>
        <v>1.5733750615802512E-3</v>
      </c>
      <c r="J190" s="20">
        <f t="shared" si="111"/>
        <v>2.1995650015570181E-4</v>
      </c>
      <c r="K190" s="20">
        <f t="shared" si="111"/>
        <v>7.3136101654793992E-2</v>
      </c>
      <c r="L190" s="20">
        <f t="shared" si="111"/>
        <v>1.3061990153913352E-2</v>
      </c>
      <c r="M190" s="20">
        <f t="shared" si="111"/>
        <v>2.6598995455440764E-3</v>
      </c>
      <c r="N190" s="20">
        <f t="shared" si="111"/>
        <v>1.0046530602530684E-4</v>
      </c>
      <c r="O190" s="20">
        <f t="shared" si="111"/>
        <v>3.8357106119659506E-3</v>
      </c>
      <c r="P190" s="20">
        <f t="shared" si="111"/>
        <v>6.0643314077012241E-2</v>
      </c>
      <c r="Q190" s="20">
        <f t="shared" si="111"/>
        <v>0.26081702382224131</v>
      </c>
      <c r="R190" s="20">
        <f t="shared" si="111"/>
        <v>4.9062406347234362E-2</v>
      </c>
      <c r="S190" s="20">
        <f t="shared" si="111"/>
        <v>2.0118986362429762E-2</v>
      </c>
      <c r="T190" s="20">
        <f t="shared" si="111"/>
        <v>4.0368344809061621E-4</v>
      </c>
      <c r="U190" s="20">
        <f t="shared" si="111"/>
        <v>3.6008736675700138E-4</v>
      </c>
      <c r="V190" s="20">
        <f t="shared" si="111"/>
        <v>8.0658336923352184E-3</v>
      </c>
      <c r="W190" s="20">
        <f t="shared" si="111"/>
        <v>1.6636309010102214E-3</v>
      </c>
    </row>
    <row r="191" spans="1:23">
      <c r="A191" s="15" t="str">
        <f t="shared" si="110"/>
        <v>FUELREV</v>
      </c>
      <c r="B191" s="15" t="str">
        <f>$B$11</f>
        <v>CUSTOMER</v>
      </c>
      <c r="D191" s="20">
        <f t="shared" si="108"/>
        <v>0</v>
      </c>
      <c r="E191" s="20">
        <v>0</v>
      </c>
      <c r="F191" s="20">
        <v>0</v>
      </c>
      <c r="G191" s="20">
        <v>0</v>
      </c>
      <c r="H191" s="20">
        <v>0</v>
      </c>
      <c r="I191" s="20">
        <v>0</v>
      </c>
      <c r="J191" s="20">
        <v>0</v>
      </c>
      <c r="K191" s="20">
        <v>0</v>
      </c>
      <c r="L191" s="20">
        <v>0</v>
      </c>
      <c r="M191" s="20"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v>0</v>
      </c>
      <c r="V191" s="20">
        <v>0</v>
      </c>
      <c r="W191" s="20">
        <v>0</v>
      </c>
    </row>
    <row r="192" spans="1:23">
      <c r="A192" s="15" t="str">
        <f t="shared" si="110"/>
        <v>FUELREV</v>
      </c>
      <c r="B192" s="15" t="str">
        <f>$B$12</f>
        <v>TOTAL</v>
      </c>
      <c r="D192" s="20">
        <f t="shared" si="108"/>
        <v>0.99999999999999989</v>
      </c>
      <c r="E192" s="20">
        <f>SUM(E185:E191)</f>
        <v>0.39122360273242757</v>
      </c>
      <c r="F192" s="20">
        <f>SUM(F185:F191)</f>
        <v>6.2606479994064735E-5</v>
      </c>
      <c r="G192" s="20">
        <f>SUM(G185:G191)</f>
        <v>1.8051955996017594E-4</v>
      </c>
      <c r="H192" s="20">
        <f t="shared" ref="H192:V192" si="113">SUM(H185:H191)</f>
        <v>0.1128108063765285</v>
      </c>
      <c r="I192" s="20">
        <f t="shared" si="113"/>
        <v>1.5733750615802512E-3</v>
      </c>
      <c r="J192" s="20">
        <f t="shared" si="113"/>
        <v>2.1995650015570181E-4</v>
      </c>
      <c r="K192" s="20">
        <f t="shared" si="113"/>
        <v>7.3136101654793992E-2</v>
      </c>
      <c r="L192" s="20">
        <f t="shared" si="113"/>
        <v>1.3061990153913352E-2</v>
      </c>
      <c r="M192" s="20">
        <f t="shared" si="113"/>
        <v>2.6598995455440764E-3</v>
      </c>
      <c r="N192" s="20">
        <f t="shared" si="113"/>
        <v>1.0046530602530684E-4</v>
      </c>
      <c r="O192" s="20">
        <f t="shared" si="113"/>
        <v>3.8357106119659506E-3</v>
      </c>
      <c r="P192" s="20">
        <f t="shared" si="113"/>
        <v>6.0643314077012241E-2</v>
      </c>
      <c r="Q192" s="20">
        <f t="shared" si="113"/>
        <v>0.26081702382224131</v>
      </c>
      <c r="R192" s="20">
        <f t="shared" si="113"/>
        <v>4.9062406347234362E-2</v>
      </c>
      <c r="S192" s="20">
        <f t="shared" si="113"/>
        <v>2.0118986362429762E-2</v>
      </c>
      <c r="T192" s="20">
        <f t="shared" si="113"/>
        <v>4.0368344809061621E-4</v>
      </c>
      <c r="U192" s="20">
        <f t="shared" si="113"/>
        <v>3.6008736675700138E-4</v>
      </c>
      <c r="V192" s="20">
        <f t="shared" si="113"/>
        <v>8.0658336923352184E-3</v>
      </c>
      <c r="W192" s="20">
        <f>SUM(W185:W191)</f>
        <v>1.6636309010102214E-3</v>
      </c>
    </row>
    <row r="193" spans="1:23">
      <c r="A193" s="16"/>
      <c r="B193" s="16"/>
      <c r="C193" s="19"/>
      <c r="D193" s="18"/>
    </row>
    <row r="194" spans="1:23" ht="12.75">
      <c r="A194" s="34" t="s">
        <v>397</v>
      </c>
      <c r="C194" s="109" t="s">
        <v>559</v>
      </c>
      <c r="D194" s="133">
        <f>SUM(E194:W194)</f>
        <v>4254355.6487124544</v>
      </c>
      <c r="E194" s="133">
        <v>4110762.5285712518</v>
      </c>
      <c r="F194" s="133">
        <v>0</v>
      </c>
      <c r="G194" s="133">
        <v>0</v>
      </c>
      <c r="H194" s="133">
        <v>125945.21038751029</v>
      </c>
      <c r="I194" s="133">
        <v>261.43615401404224</v>
      </c>
      <c r="J194" s="133">
        <v>0</v>
      </c>
      <c r="K194" s="133">
        <v>9784.9975952168024</v>
      </c>
      <c r="L194" s="133">
        <v>2404.0808344359193</v>
      </c>
      <c r="M194" s="133">
        <v>-973.59101999999996</v>
      </c>
      <c r="N194" s="133">
        <v>-93.529799999999994</v>
      </c>
      <c r="O194" s="133">
        <v>1777.2479999999998</v>
      </c>
      <c r="P194" s="133">
        <v>-1066.3256000000001</v>
      </c>
      <c r="Q194" s="133">
        <v>-2518.56432</v>
      </c>
      <c r="R194" s="133">
        <v>-1199.94</v>
      </c>
      <c r="S194" s="133">
        <v>8437.1420286817647</v>
      </c>
      <c r="T194" s="133">
        <v>834.9558813429943</v>
      </c>
      <c r="U194" s="133">
        <v>0</v>
      </c>
      <c r="V194" s="133">
        <v>0</v>
      </c>
      <c r="W194" s="133">
        <v>0</v>
      </c>
    </row>
    <row r="195" spans="1:23" ht="12.75">
      <c r="A195" s="111" t="s">
        <v>398</v>
      </c>
      <c r="B195" s="15" t="str">
        <f>$B$5</f>
        <v>PRODUCTION</v>
      </c>
      <c r="C195" s="109" t="s">
        <v>558</v>
      </c>
      <c r="D195" s="20">
        <f t="shared" ref="D195:D202" si="114">SUM(E195:W195)</f>
        <v>0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0</v>
      </c>
      <c r="U195" s="20">
        <v>0</v>
      </c>
      <c r="V195" s="20">
        <v>0</v>
      </c>
      <c r="W195" s="20">
        <v>0</v>
      </c>
    </row>
    <row r="196" spans="1:23" ht="12.75">
      <c r="A196" s="15" t="str">
        <f t="shared" ref="A196:A202" si="115">A195</f>
        <v>WEATHER_NORM</v>
      </c>
      <c r="B196" s="15" t="str">
        <f>$B$6</f>
        <v>BULKTRAN</v>
      </c>
      <c r="C196" s="109" t="s">
        <v>401</v>
      </c>
      <c r="D196" s="20">
        <f t="shared" si="114"/>
        <v>0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0</v>
      </c>
      <c r="U196" s="20">
        <v>0</v>
      </c>
      <c r="V196" s="20">
        <v>0</v>
      </c>
      <c r="W196" s="20">
        <v>0</v>
      </c>
    </row>
    <row r="197" spans="1:23">
      <c r="A197" s="15" t="str">
        <f t="shared" si="115"/>
        <v>WEATHER_NORM</v>
      </c>
      <c r="B197" s="15" t="str">
        <f>$B$7</f>
        <v>SUBTRAN</v>
      </c>
      <c r="D197" s="20">
        <f t="shared" si="114"/>
        <v>0</v>
      </c>
      <c r="E197" s="20">
        <v>0</v>
      </c>
      <c r="F197" s="20">
        <v>0</v>
      </c>
      <c r="G197" s="20">
        <v>0</v>
      </c>
      <c r="H197" s="20"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v>0</v>
      </c>
      <c r="V197" s="20">
        <v>0</v>
      </c>
      <c r="W197" s="20">
        <v>0</v>
      </c>
    </row>
    <row r="198" spans="1:23">
      <c r="A198" s="15" t="str">
        <f t="shared" si="115"/>
        <v>WEATHER_NORM</v>
      </c>
      <c r="B198" s="15" t="str">
        <f>$B$8</f>
        <v>DISTPRI</v>
      </c>
      <c r="D198" s="20">
        <f t="shared" si="114"/>
        <v>0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0</v>
      </c>
      <c r="K198" s="20">
        <v>0</v>
      </c>
      <c r="L198" s="20">
        <v>0</v>
      </c>
      <c r="M198" s="20"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0</v>
      </c>
      <c r="U198" s="20">
        <v>0</v>
      </c>
      <c r="V198" s="20">
        <v>0</v>
      </c>
      <c r="W198" s="20">
        <v>0</v>
      </c>
    </row>
    <row r="199" spans="1:23">
      <c r="A199" s="15" t="str">
        <f t="shared" si="115"/>
        <v>WEATHER_NORM</v>
      </c>
      <c r="B199" s="15" t="str">
        <f>$B$9</f>
        <v>DISTSEC</v>
      </c>
      <c r="D199" s="20">
        <f t="shared" si="114"/>
        <v>0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0</v>
      </c>
      <c r="U199" s="20">
        <v>0</v>
      </c>
      <c r="V199" s="20">
        <v>0</v>
      </c>
      <c r="W199" s="20">
        <v>0</v>
      </c>
    </row>
    <row r="200" spans="1:23">
      <c r="A200" s="15" t="str">
        <f t="shared" si="115"/>
        <v>WEATHER_NORM</v>
      </c>
      <c r="B200" s="15" t="str">
        <f>$B$10</f>
        <v>ENERGY</v>
      </c>
      <c r="D200" s="20">
        <f t="shared" si="114"/>
        <v>0.99999999999999967</v>
      </c>
      <c r="E200" s="20">
        <f t="shared" ref="E200:W200" si="116">E194/$D194</f>
        <v>0.9662479745470598</v>
      </c>
      <c r="F200" s="20">
        <f t="shared" ref="F200:G200" si="117">F194/$D194</f>
        <v>0</v>
      </c>
      <c r="G200" s="20">
        <f t="shared" si="117"/>
        <v>0</v>
      </c>
      <c r="H200" s="20">
        <f t="shared" si="116"/>
        <v>2.9603827415234214E-2</v>
      </c>
      <c r="I200" s="20">
        <f t="shared" si="116"/>
        <v>6.1451410178451756E-5</v>
      </c>
      <c r="J200" s="20">
        <f t="shared" si="116"/>
        <v>0</v>
      </c>
      <c r="K200" s="20">
        <f t="shared" si="116"/>
        <v>2.2999952056613204E-3</v>
      </c>
      <c r="L200" s="20">
        <f t="shared" si="116"/>
        <v>5.6508694452084523E-4</v>
      </c>
      <c r="M200" s="20">
        <f t="shared" si="116"/>
        <v>-2.2884570552879124E-4</v>
      </c>
      <c r="N200" s="20">
        <f t="shared" si="116"/>
        <v>-2.1984480782255714E-5</v>
      </c>
      <c r="O200" s="20">
        <f t="shared" si="116"/>
        <v>4.1774786753850007E-4</v>
      </c>
      <c r="P200" s="20">
        <f t="shared" si="116"/>
        <v>-2.5064326728836477E-4</v>
      </c>
      <c r="Q200" s="20">
        <f t="shared" si="116"/>
        <v>-5.9199665659410083E-4</v>
      </c>
      <c r="R200" s="20">
        <f t="shared" si="116"/>
        <v>-2.8204976242716143E-4</v>
      </c>
      <c r="S200" s="20">
        <f t="shared" si="116"/>
        <v>1.9831774128322337E-3</v>
      </c>
      <c r="T200" s="20">
        <f t="shared" si="116"/>
        <v>1.9625906959510703E-4</v>
      </c>
      <c r="U200" s="20">
        <f t="shared" si="116"/>
        <v>0</v>
      </c>
      <c r="V200" s="20">
        <f t="shared" si="116"/>
        <v>0</v>
      </c>
      <c r="W200" s="20">
        <f t="shared" si="116"/>
        <v>0</v>
      </c>
    </row>
    <row r="201" spans="1:23">
      <c r="A201" s="15" t="str">
        <f t="shared" si="115"/>
        <v>WEATHER_NORM</v>
      </c>
      <c r="B201" s="15" t="str">
        <f>$B$11</f>
        <v>CUSTOMER</v>
      </c>
      <c r="D201" s="20">
        <f t="shared" si="114"/>
        <v>0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0">
        <v>0</v>
      </c>
      <c r="K201" s="20">
        <v>0</v>
      </c>
      <c r="L201" s="20">
        <v>0</v>
      </c>
      <c r="M201" s="20">
        <v>0</v>
      </c>
      <c r="N201" s="20">
        <v>0</v>
      </c>
      <c r="O201" s="20">
        <v>0</v>
      </c>
      <c r="P201" s="20">
        <v>0</v>
      </c>
      <c r="Q201" s="20">
        <v>0</v>
      </c>
      <c r="R201" s="20">
        <v>0</v>
      </c>
      <c r="S201" s="20">
        <v>0</v>
      </c>
      <c r="T201" s="20">
        <v>0</v>
      </c>
      <c r="U201" s="20">
        <v>0</v>
      </c>
      <c r="V201" s="20">
        <v>0</v>
      </c>
      <c r="W201" s="20">
        <v>0</v>
      </c>
    </row>
    <row r="202" spans="1:23">
      <c r="A202" s="15" t="str">
        <f t="shared" si="115"/>
        <v>WEATHER_NORM</v>
      </c>
      <c r="B202" s="15" t="str">
        <f>$B$12</f>
        <v>TOTAL</v>
      </c>
      <c r="D202" s="20">
        <f t="shared" si="114"/>
        <v>0.99999999999999967</v>
      </c>
      <c r="E202" s="20">
        <f>SUM(E195:E201)</f>
        <v>0.9662479745470598</v>
      </c>
      <c r="F202" s="20">
        <f>SUM(F195:F201)</f>
        <v>0</v>
      </c>
      <c r="G202" s="20">
        <f>SUM(G195:G201)</f>
        <v>0</v>
      </c>
      <c r="H202" s="20">
        <f t="shared" ref="H202:V202" si="118">SUM(H195:H201)</f>
        <v>2.9603827415234214E-2</v>
      </c>
      <c r="I202" s="20">
        <f t="shared" si="118"/>
        <v>6.1451410178451756E-5</v>
      </c>
      <c r="J202" s="20">
        <f t="shared" si="118"/>
        <v>0</v>
      </c>
      <c r="K202" s="20">
        <f t="shared" si="118"/>
        <v>2.2999952056613204E-3</v>
      </c>
      <c r="L202" s="20">
        <f t="shared" si="118"/>
        <v>5.6508694452084523E-4</v>
      </c>
      <c r="M202" s="20">
        <f t="shared" si="118"/>
        <v>-2.2884570552879124E-4</v>
      </c>
      <c r="N202" s="20">
        <f t="shared" si="118"/>
        <v>-2.1984480782255714E-5</v>
      </c>
      <c r="O202" s="20">
        <f t="shared" si="118"/>
        <v>4.1774786753850007E-4</v>
      </c>
      <c r="P202" s="20">
        <f t="shared" si="118"/>
        <v>-2.5064326728836477E-4</v>
      </c>
      <c r="Q202" s="20">
        <f t="shared" si="118"/>
        <v>-5.9199665659410083E-4</v>
      </c>
      <c r="R202" s="20">
        <f t="shared" si="118"/>
        <v>-2.8204976242716143E-4</v>
      </c>
      <c r="S202" s="20">
        <f t="shared" si="118"/>
        <v>1.9831774128322337E-3</v>
      </c>
      <c r="T202" s="20">
        <f t="shared" si="118"/>
        <v>1.9625906959510703E-4</v>
      </c>
      <c r="U202" s="20">
        <f t="shared" si="118"/>
        <v>0</v>
      </c>
      <c r="V202" s="20">
        <f t="shared" si="118"/>
        <v>0</v>
      </c>
      <c r="W202" s="20">
        <f>SUM(W195:W201)</f>
        <v>0</v>
      </c>
    </row>
    <row r="203" spans="1:23">
      <c r="A203" s="16"/>
      <c r="B203" s="16"/>
      <c r="C203" s="19"/>
      <c r="D203" s="18"/>
    </row>
    <row r="204" spans="1:23" ht="12.75">
      <c r="A204" s="34" t="s">
        <v>649</v>
      </c>
      <c r="C204" s="109" t="s">
        <v>559</v>
      </c>
      <c r="D204" s="133">
        <f>SUM(E204:W204)</f>
        <v>-9504099.5872175489</v>
      </c>
      <c r="E204" s="133">
        <v>0</v>
      </c>
      <c r="F204" s="133">
        <v>0</v>
      </c>
      <c r="G204" s="133">
        <v>0</v>
      </c>
      <c r="H204" s="133">
        <v>0</v>
      </c>
      <c r="I204" s="133">
        <v>0</v>
      </c>
      <c r="J204" s="133">
        <v>0</v>
      </c>
      <c r="K204" s="133">
        <v>0</v>
      </c>
      <c r="L204" s="133">
        <v>-18195.333999999988</v>
      </c>
      <c r="M204" s="133">
        <v>-23854.98</v>
      </c>
      <c r="N204" s="133">
        <v>0</v>
      </c>
      <c r="O204" s="133">
        <v>0</v>
      </c>
      <c r="P204" s="133">
        <v>-2742295.8792131627</v>
      </c>
      <c r="Q204" s="133">
        <v>-5007668.0140043851</v>
      </c>
      <c r="R204" s="133">
        <v>-1712085.3800000004</v>
      </c>
      <c r="S204" s="133">
        <v>0</v>
      </c>
      <c r="T204" s="133">
        <v>0</v>
      </c>
      <c r="U204" s="133">
        <v>0</v>
      </c>
      <c r="V204" s="133">
        <v>0</v>
      </c>
      <c r="W204" s="133">
        <v>0</v>
      </c>
    </row>
    <row r="205" spans="1:23" ht="12.75">
      <c r="A205" s="111" t="s">
        <v>648</v>
      </c>
      <c r="B205" s="15" t="str">
        <f>$B$5</f>
        <v>PRODUCTION</v>
      </c>
      <c r="C205" s="109" t="s">
        <v>558</v>
      </c>
      <c r="D205" s="20">
        <f t="shared" ref="D205:D212" si="119">SUM(E205:W205)</f>
        <v>0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0</v>
      </c>
      <c r="U205" s="20">
        <v>0</v>
      </c>
      <c r="V205" s="20">
        <v>0</v>
      </c>
      <c r="W205" s="20">
        <v>0</v>
      </c>
    </row>
    <row r="206" spans="1:23" ht="12.75">
      <c r="A206" s="15" t="str">
        <f t="shared" ref="A206:A212" si="120">A205</f>
        <v>CUST_SPEC</v>
      </c>
      <c r="B206" s="15" t="str">
        <f>$B$6</f>
        <v>BULKTRAN</v>
      </c>
      <c r="C206" s="109" t="s">
        <v>650</v>
      </c>
      <c r="D206" s="20">
        <f t="shared" si="119"/>
        <v>0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v>0</v>
      </c>
      <c r="V206" s="20">
        <v>0</v>
      </c>
      <c r="W206" s="20">
        <v>0</v>
      </c>
    </row>
    <row r="207" spans="1:23">
      <c r="A207" s="15" t="str">
        <f t="shared" si="120"/>
        <v>CUST_SPEC</v>
      </c>
      <c r="B207" s="15" t="str">
        <f>$B$7</f>
        <v>SUBTRAN</v>
      </c>
      <c r="D207" s="20">
        <f t="shared" si="119"/>
        <v>0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v>0</v>
      </c>
      <c r="U207" s="20">
        <v>0</v>
      </c>
      <c r="V207" s="20">
        <v>0</v>
      </c>
      <c r="W207" s="20">
        <v>0</v>
      </c>
    </row>
    <row r="208" spans="1:23">
      <c r="A208" s="15" t="str">
        <f t="shared" si="120"/>
        <v>CUST_SPEC</v>
      </c>
      <c r="B208" s="15" t="str">
        <f>$B$8</f>
        <v>DISTPRI</v>
      </c>
      <c r="D208" s="20">
        <f t="shared" si="119"/>
        <v>0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0</v>
      </c>
      <c r="U208" s="20">
        <v>0</v>
      </c>
      <c r="V208" s="20">
        <v>0</v>
      </c>
      <c r="W208" s="20">
        <v>0</v>
      </c>
    </row>
    <row r="209" spans="1:23">
      <c r="A209" s="15" t="str">
        <f t="shared" si="120"/>
        <v>CUST_SPEC</v>
      </c>
      <c r="B209" s="15" t="str">
        <f>$B$9</f>
        <v>DISTSEC</v>
      </c>
      <c r="D209" s="20">
        <f t="shared" si="119"/>
        <v>0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0</v>
      </c>
      <c r="U209" s="20">
        <v>0</v>
      </c>
      <c r="V209" s="20">
        <v>0</v>
      </c>
      <c r="W209" s="20">
        <v>0</v>
      </c>
    </row>
    <row r="210" spans="1:23">
      <c r="A210" s="15" t="str">
        <f t="shared" si="120"/>
        <v>CUST_SPEC</v>
      </c>
      <c r="B210" s="15" t="str">
        <f>$B$10</f>
        <v>ENERGY</v>
      </c>
      <c r="D210" s="20">
        <f t="shared" si="119"/>
        <v>0.99999999999999978</v>
      </c>
      <c r="E210" s="20">
        <f t="shared" ref="E210:W210" si="121">E204/$D204</f>
        <v>0</v>
      </c>
      <c r="F210" s="20">
        <f t="shared" ref="F210:G210" si="122">F204/$D204</f>
        <v>0</v>
      </c>
      <c r="G210" s="20">
        <f t="shared" si="122"/>
        <v>0</v>
      </c>
      <c r="H210" s="20">
        <f t="shared" si="121"/>
        <v>0</v>
      </c>
      <c r="I210" s="20">
        <f t="shared" si="121"/>
        <v>0</v>
      </c>
      <c r="J210" s="20">
        <f t="shared" si="121"/>
        <v>0</v>
      </c>
      <c r="K210" s="20">
        <f t="shared" si="121"/>
        <v>0</v>
      </c>
      <c r="L210" s="20">
        <f t="shared" si="121"/>
        <v>1.9144721530981888E-3</v>
      </c>
      <c r="M210" s="20">
        <f t="shared" si="121"/>
        <v>2.5099673862933355E-3</v>
      </c>
      <c r="N210" s="20">
        <f t="shared" si="121"/>
        <v>0</v>
      </c>
      <c r="O210" s="20">
        <f t="shared" si="121"/>
        <v>0</v>
      </c>
      <c r="P210" s="20">
        <f t="shared" si="121"/>
        <v>0.28853820964811733</v>
      </c>
      <c r="Q210" s="20">
        <f t="shared" si="121"/>
        <v>0.5268955746990911</v>
      </c>
      <c r="R210" s="20">
        <f t="shared" si="121"/>
        <v>0.18014177611339993</v>
      </c>
      <c r="S210" s="20">
        <f t="shared" si="121"/>
        <v>0</v>
      </c>
      <c r="T210" s="20">
        <f t="shared" si="121"/>
        <v>0</v>
      </c>
      <c r="U210" s="20">
        <f t="shared" si="121"/>
        <v>0</v>
      </c>
      <c r="V210" s="20">
        <f t="shared" si="121"/>
        <v>0</v>
      </c>
      <c r="W210" s="20">
        <f t="shared" si="121"/>
        <v>0</v>
      </c>
    </row>
    <row r="211" spans="1:23">
      <c r="A211" s="15" t="str">
        <f t="shared" si="120"/>
        <v>CUST_SPEC</v>
      </c>
      <c r="B211" s="15" t="str">
        <f>$B$11</f>
        <v>CUSTOMER</v>
      </c>
      <c r="D211" s="20">
        <f t="shared" si="119"/>
        <v>0</v>
      </c>
      <c r="E211" s="20">
        <v>0</v>
      </c>
      <c r="F211" s="20">
        <v>0</v>
      </c>
      <c r="G211" s="20">
        <v>0</v>
      </c>
      <c r="H211" s="20"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v>0</v>
      </c>
      <c r="U211" s="20">
        <v>0</v>
      </c>
      <c r="V211" s="20">
        <v>0</v>
      </c>
      <c r="W211" s="20">
        <v>0</v>
      </c>
    </row>
    <row r="212" spans="1:23">
      <c r="A212" s="15" t="str">
        <f t="shared" si="120"/>
        <v>CUST_SPEC</v>
      </c>
      <c r="B212" s="15" t="str">
        <f>$B$12</f>
        <v>TOTAL</v>
      </c>
      <c r="D212" s="20">
        <f t="shared" si="119"/>
        <v>0.99999999999999978</v>
      </c>
      <c r="E212" s="20">
        <f>SUM(E205:E211)</f>
        <v>0</v>
      </c>
      <c r="F212" s="20">
        <f>SUM(F205:F211)</f>
        <v>0</v>
      </c>
      <c r="G212" s="20">
        <f>SUM(G205:G211)</f>
        <v>0</v>
      </c>
      <c r="H212" s="20">
        <f t="shared" ref="H212:V212" si="123">SUM(H205:H211)</f>
        <v>0</v>
      </c>
      <c r="I212" s="20">
        <f t="shared" si="123"/>
        <v>0</v>
      </c>
      <c r="J212" s="20">
        <f t="shared" si="123"/>
        <v>0</v>
      </c>
      <c r="K212" s="20">
        <f t="shared" si="123"/>
        <v>0</v>
      </c>
      <c r="L212" s="20">
        <f t="shared" si="123"/>
        <v>1.9144721530981888E-3</v>
      </c>
      <c r="M212" s="20">
        <f t="shared" si="123"/>
        <v>2.5099673862933355E-3</v>
      </c>
      <c r="N212" s="20">
        <f t="shared" si="123"/>
        <v>0</v>
      </c>
      <c r="O212" s="20">
        <f t="shared" si="123"/>
        <v>0</v>
      </c>
      <c r="P212" s="20">
        <f t="shared" si="123"/>
        <v>0.28853820964811733</v>
      </c>
      <c r="Q212" s="20">
        <f t="shared" si="123"/>
        <v>0.5268955746990911</v>
      </c>
      <c r="R212" s="20">
        <f t="shared" si="123"/>
        <v>0.18014177611339993</v>
      </c>
      <c r="S212" s="20">
        <f t="shared" si="123"/>
        <v>0</v>
      </c>
      <c r="T212" s="20">
        <f t="shared" si="123"/>
        <v>0</v>
      </c>
      <c r="U212" s="20">
        <f t="shared" si="123"/>
        <v>0</v>
      </c>
      <c r="V212" s="20">
        <f t="shared" si="123"/>
        <v>0</v>
      </c>
      <c r="W212" s="20">
        <f>SUM(W205:W211)</f>
        <v>0</v>
      </c>
    </row>
    <row r="213" spans="1:23">
      <c r="A213" s="16"/>
      <c r="B213" s="16"/>
      <c r="C213" s="19"/>
      <c r="D213" s="18"/>
    </row>
    <row r="214" spans="1:23">
      <c r="A214" s="16"/>
      <c r="B214" s="16"/>
      <c r="C214" s="19"/>
      <c r="D214" s="18"/>
    </row>
    <row r="215" spans="1:23" ht="30" customHeight="1">
      <c r="A215" s="115" t="s">
        <v>56</v>
      </c>
      <c r="B215" s="16"/>
      <c r="C215" s="19"/>
      <c r="D215" s="18"/>
    </row>
    <row r="216" spans="1:23">
      <c r="C216" s="15"/>
    </row>
    <row r="217" spans="1:23">
      <c r="A217" s="34" t="s">
        <v>178</v>
      </c>
      <c r="C217" s="134">
        <f>C219-C218</f>
        <v>505374228.38440001</v>
      </c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</row>
    <row r="218" spans="1:23">
      <c r="A218" s="34" t="s">
        <v>179</v>
      </c>
      <c r="C218" s="135">
        <v>140023288.61559999</v>
      </c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</row>
    <row r="219" spans="1:23">
      <c r="A219" s="34" t="s">
        <v>180</v>
      </c>
      <c r="C219" s="105">
        <f>COSS!E41</f>
        <v>645397517</v>
      </c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</row>
    <row r="220" spans="1:23"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</row>
    <row r="221" spans="1:23">
      <c r="A221" s="16" t="str">
        <f>A25</f>
        <v>BULK_TRANS</v>
      </c>
      <c r="B221" s="16" t="str">
        <f>B26</f>
        <v>BULKTRAN</v>
      </c>
      <c r="C221" s="17">
        <f>ROUND(+C217/C$219,4)</f>
        <v>0.78300000000000003</v>
      </c>
      <c r="D221" s="20">
        <f>SUM(E221:W221)</f>
        <v>1</v>
      </c>
      <c r="E221" s="20">
        <f t="shared" ref="E221:W221" si="124">E26</f>
        <v>0.5142709287397772</v>
      </c>
      <c r="F221" s="20">
        <f t="shared" ref="F221:G221" si="125">F26</f>
        <v>1.1505122258463923E-4</v>
      </c>
      <c r="G221" s="20">
        <f t="shared" si="125"/>
        <v>2.0144648723153952E-4</v>
      </c>
      <c r="H221" s="20">
        <f t="shared" si="124"/>
        <v>0.11985982609438253</v>
      </c>
      <c r="I221" s="20">
        <f t="shared" si="124"/>
        <v>1.6678479546285577E-3</v>
      </c>
      <c r="J221" s="20">
        <f t="shared" si="124"/>
        <v>2.3228736783697604E-4</v>
      </c>
      <c r="K221" s="20">
        <f t="shared" si="124"/>
        <v>7.1291750614013577E-2</v>
      </c>
      <c r="L221" s="20">
        <f t="shared" si="124"/>
        <v>1.279394475186746E-2</v>
      </c>
      <c r="M221" s="20">
        <f t="shared" si="124"/>
        <v>2.5944814358387371E-3</v>
      </c>
      <c r="N221" s="20">
        <f t="shared" si="124"/>
        <v>9.8524259244470191E-5</v>
      </c>
      <c r="O221" s="20">
        <f t="shared" si="124"/>
        <v>3.3812137495951079E-3</v>
      </c>
      <c r="P221" s="20">
        <f t="shared" si="124"/>
        <v>4.564833810009377E-2</v>
      </c>
      <c r="Q221" s="20">
        <f t="shared" si="124"/>
        <v>0.17458656862799518</v>
      </c>
      <c r="R221" s="20">
        <f t="shared" si="124"/>
        <v>3.1627976143295378E-2</v>
      </c>
      <c r="S221" s="20">
        <f t="shared" si="124"/>
        <v>1.9595904199749329E-2</v>
      </c>
      <c r="T221" s="20">
        <f t="shared" si="124"/>
        <v>3.9138046827144884E-4</v>
      </c>
      <c r="U221" s="20">
        <f t="shared" si="124"/>
        <v>2.58501678717917E-4</v>
      </c>
      <c r="V221" s="20">
        <f t="shared" si="124"/>
        <v>1.1484116380775346E-3</v>
      </c>
      <c r="W221" s="20">
        <f t="shared" si="124"/>
        <v>2.3561646679869829E-4</v>
      </c>
    </row>
    <row r="222" spans="1:23">
      <c r="A222" s="16" t="s">
        <v>33</v>
      </c>
      <c r="B222" s="15" t="str">
        <f>$B$7</f>
        <v>SUBTRAN</v>
      </c>
      <c r="C222" s="17">
        <f>1-C221</f>
        <v>0.21699999999999997</v>
      </c>
      <c r="D222" s="20">
        <f>SUM(E222:W222)</f>
        <v>0.99999999999999989</v>
      </c>
      <c r="E222" s="20">
        <f t="shared" ref="E222:W222" si="126">E37</f>
        <v>0.51087017381652033</v>
      </c>
      <c r="F222" s="20">
        <f t="shared" ref="F222:G222" si="127">F37</f>
        <v>8.3187459764784324E-5</v>
      </c>
      <c r="G222" s="20">
        <f t="shared" si="127"/>
        <v>1.5482614599303623E-4</v>
      </c>
      <c r="H222" s="20">
        <f t="shared" si="126"/>
        <v>0.11972312174690408</v>
      </c>
      <c r="I222" s="20">
        <f t="shared" si="126"/>
        <v>1.6732256646830096E-3</v>
      </c>
      <c r="J222" s="20">
        <f t="shared" si="126"/>
        <v>3.0284607108017371E-4</v>
      </c>
      <c r="K222" s="20">
        <f t="shared" si="126"/>
        <v>6.9120167372412472E-2</v>
      </c>
      <c r="L222" s="20">
        <f t="shared" si="126"/>
        <v>1.2438848461573308E-2</v>
      </c>
      <c r="M222" s="20">
        <f t="shared" si="126"/>
        <v>3.2651018176291595E-3</v>
      </c>
      <c r="N222" s="20">
        <f t="shared" si="126"/>
        <v>0</v>
      </c>
      <c r="O222" s="20">
        <f t="shared" si="126"/>
        <v>3.120129340492407E-3</v>
      </c>
      <c r="P222" s="20">
        <f t="shared" si="126"/>
        <v>4.3778440172820517E-2</v>
      </c>
      <c r="Q222" s="20">
        <f t="shared" si="126"/>
        <v>0.21586148017581883</v>
      </c>
      <c r="R222" s="20">
        <f t="shared" si="126"/>
        <v>0</v>
      </c>
      <c r="S222" s="20">
        <f t="shared" si="126"/>
        <v>1.8975151033911574E-2</v>
      </c>
      <c r="T222" s="20">
        <f t="shared" si="126"/>
        <v>3.8099289367907348E-4</v>
      </c>
      <c r="U222" s="20">
        <f t="shared" si="126"/>
        <v>2.523078267170993E-4</v>
      </c>
      <c r="V222" s="20">
        <f t="shared" si="126"/>
        <v>0</v>
      </c>
      <c r="W222" s="20">
        <f t="shared" si="126"/>
        <v>0</v>
      </c>
    </row>
    <row r="223" spans="1:23">
      <c r="A223" s="16"/>
      <c r="B223" s="16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</row>
    <row r="224" spans="1:23">
      <c r="A224" s="117" t="s">
        <v>181</v>
      </c>
      <c r="B224" s="15" t="str">
        <f>$B$5</f>
        <v>PRODUCTION</v>
      </c>
      <c r="C224" s="19"/>
      <c r="D224" s="20">
        <f t="shared" ref="D224:D231" si="128">SUM(E224:W224)</f>
        <v>0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v>0</v>
      </c>
      <c r="U224" s="20">
        <v>0</v>
      </c>
      <c r="V224" s="20">
        <v>0</v>
      </c>
      <c r="W224" s="20">
        <v>0</v>
      </c>
    </row>
    <row r="225" spans="1:23">
      <c r="A225" s="15" t="str">
        <f t="shared" ref="A225:A231" si="129">A224</f>
        <v>TRANS_TOTAL</v>
      </c>
      <c r="B225" s="15" t="str">
        <f>$B$6</f>
        <v>BULKTRAN</v>
      </c>
      <c r="C225" s="19"/>
      <c r="D225" s="20">
        <f t="shared" si="128"/>
        <v>0.78300000000000014</v>
      </c>
      <c r="E225" s="114">
        <f>$C221*E221</f>
        <v>0.40267413720324557</v>
      </c>
      <c r="F225" s="114">
        <f>$C221*F221</f>
        <v>9.0085107283772526E-5</v>
      </c>
      <c r="G225" s="114">
        <f>$C221*G221</f>
        <v>1.5773259950229546E-4</v>
      </c>
      <c r="H225" s="20">
        <f t="shared" ref="H225:W225" si="130">$C221*H221</f>
        <v>9.385024383190152E-2</v>
      </c>
      <c r="I225" s="20">
        <f t="shared" si="130"/>
        <v>1.3059249484741607E-3</v>
      </c>
      <c r="J225" s="20">
        <f t="shared" si="130"/>
        <v>1.8188100901635226E-4</v>
      </c>
      <c r="K225" s="20">
        <f t="shared" si="130"/>
        <v>5.582144073077263E-2</v>
      </c>
      <c r="L225" s="20">
        <f t="shared" si="130"/>
        <v>1.0017658740712221E-2</v>
      </c>
      <c r="M225" s="20">
        <f t="shared" si="130"/>
        <v>2.0314789642617314E-3</v>
      </c>
      <c r="N225" s="20">
        <f t="shared" si="130"/>
        <v>7.7144494988420158E-5</v>
      </c>
      <c r="O225" s="20">
        <f t="shared" si="130"/>
        <v>2.6474903659329694E-3</v>
      </c>
      <c r="P225" s="20">
        <f t="shared" si="130"/>
        <v>3.5742648732373421E-2</v>
      </c>
      <c r="Q225" s="20">
        <f t="shared" si="130"/>
        <v>0.13670128323572023</v>
      </c>
      <c r="R225" s="20">
        <f t="shared" si="130"/>
        <v>2.4764705320200281E-2</v>
      </c>
      <c r="S225" s="20">
        <f t="shared" si="130"/>
        <v>1.5343592988403725E-2</v>
      </c>
      <c r="T225" s="20">
        <f t="shared" si="130"/>
        <v>3.0645090665654443E-4</v>
      </c>
      <c r="U225" s="20">
        <f t="shared" si="130"/>
        <v>2.0240681443612902E-4</v>
      </c>
      <c r="V225" s="20">
        <f t="shared" si="130"/>
        <v>8.9920631261470967E-4</v>
      </c>
      <c r="W225" s="20">
        <f t="shared" si="130"/>
        <v>1.8448769350338078E-4</v>
      </c>
    </row>
    <row r="226" spans="1:23">
      <c r="A226" s="15" t="str">
        <f t="shared" si="129"/>
        <v>TRANS_TOTAL</v>
      </c>
      <c r="B226" s="15" t="str">
        <f>$B$7</f>
        <v>SUBTRAN</v>
      </c>
      <c r="C226" s="19"/>
      <c r="D226" s="20">
        <f t="shared" si="128"/>
        <v>0.21700000000000003</v>
      </c>
      <c r="E226" s="114">
        <f>+$C222*E222</f>
        <v>0.11085882771818489</v>
      </c>
      <c r="F226" s="114">
        <f>+$C222*F222</f>
        <v>1.8051678768958195E-5</v>
      </c>
      <c r="G226" s="114">
        <f>+$C222*G222</f>
        <v>3.3597273680488859E-5</v>
      </c>
      <c r="H226" s="20">
        <f t="shared" ref="H226:W226" si="131">+$C222*H222</f>
        <v>2.5979917419078184E-2</v>
      </c>
      <c r="I226" s="20">
        <f t="shared" si="131"/>
        <v>3.6308996923621302E-4</v>
      </c>
      <c r="J226" s="20">
        <f t="shared" si="131"/>
        <v>6.571759742439768E-5</v>
      </c>
      <c r="K226" s="20">
        <f t="shared" si="131"/>
        <v>1.4999076319813504E-2</v>
      </c>
      <c r="L226" s="20">
        <f t="shared" si="131"/>
        <v>2.6992301161614073E-3</v>
      </c>
      <c r="M226" s="20">
        <f t="shared" si="131"/>
        <v>7.0852709442552754E-4</v>
      </c>
      <c r="N226" s="20">
        <f t="shared" si="131"/>
        <v>0</v>
      </c>
      <c r="O226" s="20">
        <f t="shared" si="131"/>
        <v>6.7706806688685225E-4</v>
      </c>
      <c r="P226" s="20">
        <f t="shared" si="131"/>
        <v>9.4999215175020513E-3</v>
      </c>
      <c r="Q226" s="20">
        <f t="shared" si="131"/>
        <v>4.684194119815268E-2</v>
      </c>
      <c r="R226" s="20">
        <f t="shared" si="131"/>
        <v>0</v>
      </c>
      <c r="S226" s="20">
        <f t="shared" si="131"/>
        <v>4.1176077743588111E-3</v>
      </c>
      <c r="T226" s="20">
        <f t="shared" si="131"/>
        <v>8.2675457928358932E-5</v>
      </c>
      <c r="U226" s="20">
        <f t="shared" si="131"/>
        <v>5.4750798397610539E-5</v>
      </c>
      <c r="V226" s="20">
        <f t="shared" si="131"/>
        <v>0</v>
      </c>
      <c r="W226" s="20">
        <f t="shared" si="131"/>
        <v>0</v>
      </c>
    </row>
    <row r="227" spans="1:23">
      <c r="A227" s="15" t="str">
        <f t="shared" si="129"/>
        <v>TRANS_TOTAL</v>
      </c>
      <c r="B227" s="15" t="str">
        <f>$B$8</f>
        <v>DISTPRI</v>
      </c>
      <c r="C227" s="19"/>
      <c r="D227" s="20">
        <f t="shared" si="128"/>
        <v>0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  <c r="J227" s="20">
        <v>0</v>
      </c>
      <c r="K227" s="20">
        <v>0</v>
      </c>
      <c r="L227" s="20">
        <v>0</v>
      </c>
      <c r="M227" s="20"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v>0</v>
      </c>
      <c r="U227" s="20">
        <v>0</v>
      </c>
      <c r="V227" s="20">
        <v>0</v>
      </c>
      <c r="W227" s="20">
        <v>0</v>
      </c>
    </row>
    <row r="228" spans="1:23">
      <c r="A228" s="15" t="str">
        <f t="shared" si="129"/>
        <v>TRANS_TOTAL</v>
      </c>
      <c r="B228" s="15" t="str">
        <f>$B$9</f>
        <v>DISTSEC</v>
      </c>
      <c r="C228" s="19"/>
      <c r="D228" s="20">
        <f t="shared" si="128"/>
        <v>0</v>
      </c>
      <c r="E228" s="20">
        <v>0</v>
      </c>
      <c r="F228" s="20">
        <v>0</v>
      </c>
      <c r="G228" s="20">
        <v>0</v>
      </c>
      <c r="H228" s="20"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v>0</v>
      </c>
      <c r="U228" s="20">
        <v>0</v>
      </c>
      <c r="V228" s="20">
        <v>0</v>
      </c>
      <c r="W228" s="20">
        <v>0</v>
      </c>
    </row>
    <row r="229" spans="1:23">
      <c r="A229" s="15" t="str">
        <f t="shared" si="129"/>
        <v>TRANS_TOTAL</v>
      </c>
      <c r="B229" s="15" t="str">
        <f>$B$10</f>
        <v>ENERGY</v>
      </c>
      <c r="C229" s="19"/>
      <c r="D229" s="20">
        <f t="shared" si="128"/>
        <v>0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0</v>
      </c>
      <c r="K229" s="20">
        <v>0</v>
      </c>
      <c r="L229" s="20">
        <v>0</v>
      </c>
      <c r="M229" s="20"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v>0</v>
      </c>
      <c r="U229" s="20">
        <v>0</v>
      </c>
      <c r="V229" s="20">
        <v>0</v>
      </c>
      <c r="W229" s="20">
        <v>0</v>
      </c>
    </row>
    <row r="230" spans="1:23">
      <c r="A230" s="15" t="str">
        <f t="shared" si="129"/>
        <v>TRANS_TOTAL</v>
      </c>
      <c r="B230" s="15" t="str">
        <f>$B$11</f>
        <v>CUSTOMER</v>
      </c>
      <c r="C230" s="19"/>
      <c r="D230" s="20">
        <f t="shared" si="128"/>
        <v>0</v>
      </c>
      <c r="E230" s="20">
        <v>0</v>
      </c>
      <c r="F230" s="20">
        <v>0</v>
      </c>
      <c r="G230" s="20">
        <v>0</v>
      </c>
      <c r="H230" s="20">
        <v>0</v>
      </c>
      <c r="I230" s="20">
        <v>0</v>
      </c>
      <c r="J230" s="20">
        <v>0</v>
      </c>
      <c r="K230" s="20">
        <v>0</v>
      </c>
      <c r="L230" s="20">
        <v>0</v>
      </c>
      <c r="M230" s="20"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v>0</v>
      </c>
      <c r="U230" s="20">
        <v>0</v>
      </c>
      <c r="V230" s="20">
        <v>0</v>
      </c>
      <c r="W230" s="20">
        <v>0</v>
      </c>
    </row>
    <row r="231" spans="1:23">
      <c r="A231" s="15" t="str">
        <f t="shared" si="129"/>
        <v>TRANS_TOTAL</v>
      </c>
      <c r="B231" s="15" t="str">
        <f>$B$12</f>
        <v>TOTAL</v>
      </c>
      <c r="C231" s="19"/>
      <c r="D231" s="20">
        <f t="shared" si="128"/>
        <v>1</v>
      </c>
      <c r="E231" s="20">
        <f t="shared" ref="E231:W231" si="132">SUM(E224:E230)</f>
        <v>0.51353296492143041</v>
      </c>
      <c r="F231" s="20">
        <f t="shared" ref="F231:G231" si="133">SUM(F224:F230)</f>
        <v>1.0813678605273071E-4</v>
      </c>
      <c r="G231" s="20">
        <f t="shared" si="133"/>
        <v>1.9132987318278434E-4</v>
      </c>
      <c r="H231" s="20">
        <f t="shared" si="132"/>
        <v>0.1198301612509797</v>
      </c>
      <c r="I231" s="20">
        <f t="shared" si="132"/>
        <v>1.6690149177103738E-3</v>
      </c>
      <c r="J231" s="20">
        <f t="shared" si="132"/>
        <v>2.4759860644074996E-4</v>
      </c>
      <c r="K231" s="20">
        <f t="shared" si="132"/>
        <v>7.0820517050586132E-2</v>
      </c>
      <c r="L231" s="20">
        <f t="shared" si="132"/>
        <v>1.2716888856873628E-2</v>
      </c>
      <c r="M231" s="20">
        <f t="shared" si="132"/>
        <v>2.7400060586872587E-3</v>
      </c>
      <c r="N231" s="20">
        <f>SUM(N224:N230)</f>
        <v>7.7144494988420158E-5</v>
      </c>
      <c r="O231" s="20">
        <f>SUM(O224:O230)</f>
        <v>3.3245584328198217E-3</v>
      </c>
      <c r="P231" s="20">
        <f t="shared" si="132"/>
        <v>4.524257024987547E-2</v>
      </c>
      <c r="Q231" s="20">
        <f t="shared" si="132"/>
        <v>0.18354322443387291</v>
      </c>
      <c r="R231" s="20">
        <f t="shared" si="132"/>
        <v>2.4764705320200281E-2</v>
      </c>
      <c r="S231" s="20">
        <f t="shared" si="132"/>
        <v>1.9461200762762535E-2</v>
      </c>
      <c r="T231" s="20">
        <f t="shared" si="132"/>
        <v>3.8912636458490334E-4</v>
      </c>
      <c r="U231" s="20">
        <f t="shared" si="132"/>
        <v>2.5715761283373958E-4</v>
      </c>
      <c r="V231" s="20">
        <f t="shared" si="132"/>
        <v>8.9920631261470967E-4</v>
      </c>
      <c r="W231" s="20">
        <f t="shared" si="132"/>
        <v>1.8448769350338078E-4</v>
      </c>
    </row>
    <row r="232" spans="1:23">
      <c r="A232" s="16"/>
      <c r="B232" s="16"/>
      <c r="C232" s="19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</row>
    <row r="233" spans="1:23">
      <c r="A233" s="15" t="str">
        <f>A48</f>
        <v>DIST_CPD</v>
      </c>
      <c r="B233" s="15" t="str">
        <f>B48</f>
        <v>DISTPRI</v>
      </c>
      <c r="C233" s="136">
        <v>0.57249889117162889</v>
      </c>
      <c r="D233" s="20">
        <f>SUM(E233:W233)</f>
        <v>1.0000000000000002</v>
      </c>
      <c r="E233" s="20">
        <f>E48</f>
        <v>0.65469956538965768</v>
      </c>
      <c r="F233" s="20">
        <f>F48</f>
        <v>1.0750261804533906E-4</v>
      </c>
      <c r="G233" s="20">
        <f>G48</f>
        <v>1.9891063600895848E-4</v>
      </c>
      <c r="H233" s="20">
        <f t="shared" ref="H233:W233" si="134">H48</f>
        <v>0.15318232036753349</v>
      </c>
      <c r="I233" s="20">
        <f t="shared" si="134"/>
        <v>2.1405595979340896E-3</v>
      </c>
      <c r="J233" s="20">
        <f t="shared" si="134"/>
        <v>0</v>
      </c>
      <c r="K233" s="20">
        <f t="shared" si="134"/>
        <v>8.8833601327096612E-2</v>
      </c>
      <c r="L233" s="20">
        <f t="shared" si="134"/>
        <v>1.5985106260184494E-2</v>
      </c>
      <c r="M233" s="20">
        <f t="shared" si="134"/>
        <v>0</v>
      </c>
      <c r="N233" s="20">
        <f t="shared" si="134"/>
        <v>0</v>
      </c>
      <c r="O233" s="20">
        <f t="shared" si="134"/>
        <v>4.0226954633392729E-3</v>
      </c>
      <c r="P233" s="20">
        <f t="shared" si="134"/>
        <v>5.5625281007976778E-2</v>
      </c>
      <c r="Q233" s="20">
        <f t="shared" si="134"/>
        <v>0</v>
      </c>
      <c r="R233" s="20">
        <f t="shared" si="134"/>
        <v>0</v>
      </c>
      <c r="S233" s="20">
        <f t="shared" si="134"/>
        <v>2.4393387030266896E-2</v>
      </c>
      <c r="T233" s="20">
        <f t="shared" si="134"/>
        <v>4.8961374630418736E-4</v>
      </c>
      <c r="U233" s="20">
        <f t="shared" si="134"/>
        <v>3.2145655565234008E-4</v>
      </c>
      <c r="V233" s="20">
        <f t="shared" si="134"/>
        <v>0</v>
      </c>
      <c r="W233" s="20">
        <f t="shared" si="134"/>
        <v>0</v>
      </c>
    </row>
    <row r="234" spans="1:23">
      <c r="A234" s="15" t="str">
        <f>A59</f>
        <v>DISTSEC</v>
      </c>
      <c r="B234" s="15" t="str">
        <f>B59</f>
        <v>DISTSEC</v>
      </c>
      <c r="C234" s="136">
        <v>0.42750110882837222</v>
      </c>
      <c r="D234" s="20">
        <f>SUM(E234:W234)</f>
        <v>1</v>
      </c>
      <c r="E234" s="20">
        <f t="shared" ref="E234:W234" si="135">E59</f>
        <v>0.74192116560841159</v>
      </c>
      <c r="F234" s="20">
        <f t="shared" ref="F234:G234" si="136">F59</f>
        <v>1.8391843289909757E-4</v>
      </c>
      <c r="G234" s="20">
        <f t="shared" si="136"/>
        <v>2.3822505678662638E-4</v>
      </c>
      <c r="H234" s="20">
        <f t="shared" si="135"/>
        <v>0.14954668450820283</v>
      </c>
      <c r="I234" s="20">
        <f t="shared" si="135"/>
        <v>0</v>
      </c>
      <c r="J234" s="20">
        <f t="shared" si="135"/>
        <v>0</v>
      </c>
      <c r="K234" s="20">
        <f t="shared" si="135"/>
        <v>7.4652781549071109E-2</v>
      </c>
      <c r="L234" s="20">
        <f t="shared" si="135"/>
        <v>0</v>
      </c>
      <c r="M234" s="20">
        <f t="shared" si="135"/>
        <v>0</v>
      </c>
      <c r="N234" s="20">
        <f t="shared" si="135"/>
        <v>0</v>
      </c>
      <c r="O234" s="20">
        <f t="shared" si="135"/>
        <v>2.7957049977299833E-3</v>
      </c>
      <c r="P234" s="20">
        <f t="shared" si="135"/>
        <v>0</v>
      </c>
      <c r="Q234" s="20">
        <f t="shared" si="135"/>
        <v>0</v>
      </c>
      <c r="R234" s="20">
        <f t="shared" si="135"/>
        <v>0</v>
      </c>
      <c r="S234" s="20">
        <f t="shared" si="135"/>
        <v>2.1128173045522707E-2</v>
      </c>
      <c r="T234" s="20">
        <f t="shared" si="135"/>
        <v>0</v>
      </c>
      <c r="U234" s="20">
        <f t="shared" si="135"/>
        <v>2.4981046988263253E-4</v>
      </c>
      <c r="V234" s="20">
        <f t="shared" si="135"/>
        <v>7.6890938541555789E-3</v>
      </c>
      <c r="W234" s="20">
        <f t="shared" si="135"/>
        <v>1.5944424773378459E-3</v>
      </c>
    </row>
    <row r="235" spans="1:23"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</row>
    <row r="236" spans="1:23">
      <c r="A236" s="118" t="s">
        <v>57</v>
      </c>
      <c r="B236" s="15" t="str">
        <f>$B$5</f>
        <v>PRODUCTION</v>
      </c>
      <c r="C236" s="19"/>
      <c r="D236" s="20">
        <f t="shared" ref="D236:D243" si="137">SUM(E236:W236)</f>
        <v>0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0">
        <v>0</v>
      </c>
      <c r="K236" s="20">
        <v>0</v>
      </c>
      <c r="L236" s="20">
        <v>0</v>
      </c>
      <c r="M236" s="20"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v>0</v>
      </c>
      <c r="U236" s="20">
        <v>0</v>
      </c>
      <c r="V236" s="20">
        <v>0</v>
      </c>
      <c r="W236" s="20">
        <v>0</v>
      </c>
    </row>
    <row r="237" spans="1:23">
      <c r="A237" s="15" t="str">
        <f t="shared" ref="A237:A243" si="138">A236</f>
        <v>DIST_POLES</v>
      </c>
      <c r="B237" s="15" t="str">
        <f>$B$6</f>
        <v>BULKTRAN</v>
      </c>
      <c r="C237" s="19"/>
      <c r="D237" s="20">
        <f t="shared" si="137"/>
        <v>0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  <c r="J237" s="20">
        <v>0</v>
      </c>
      <c r="K237" s="20">
        <v>0</v>
      </c>
      <c r="L237" s="20">
        <v>0</v>
      </c>
      <c r="M237" s="20"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v>0</v>
      </c>
      <c r="U237" s="20">
        <v>0</v>
      </c>
      <c r="V237" s="20">
        <v>0</v>
      </c>
      <c r="W237" s="20">
        <v>0</v>
      </c>
    </row>
    <row r="238" spans="1:23">
      <c r="A238" s="15" t="str">
        <f t="shared" si="138"/>
        <v>DIST_POLES</v>
      </c>
      <c r="B238" s="15" t="str">
        <f>$B$7</f>
        <v>SUBTRAN</v>
      </c>
      <c r="C238" s="19"/>
      <c r="D238" s="20">
        <f t="shared" si="137"/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v>0</v>
      </c>
      <c r="V238" s="20">
        <v>0</v>
      </c>
      <c r="W238" s="20">
        <v>0</v>
      </c>
    </row>
    <row r="239" spans="1:23">
      <c r="A239" s="15" t="str">
        <f t="shared" si="138"/>
        <v>DIST_POLES</v>
      </c>
      <c r="B239" s="15" t="str">
        <f>$B$8</f>
        <v>DISTPRI</v>
      </c>
      <c r="C239" s="19"/>
      <c r="D239" s="20">
        <f t="shared" si="137"/>
        <v>0.57249889117162911</v>
      </c>
      <c r="E239" s="20">
        <f t="shared" ref="E239:G240" si="139">$C233*E233</f>
        <v>0.37481477523612639</v>
      </c>
      <c r="F239" s="20">
        <f t="shared" si="139"/>
        <v>6.1545129629003747E-5</v>
      </c>
      <c r="G239" s="20">
        <f t="shared" si="139"/>
        <v>1.138761185573722E-4</v>
      </c>
      <c r="H239" s="20">
        <f t="shared" ref="H239:W239" si="140">$C233*H233</f>
        <v>8.7696708557510147E-2</v>
      </c>
      <c r="I239" s="20">
        <f t="shared" si="140"/>
        <v>1.2254679963040541E-3</v>
      </c>
      <c r="J239" s="20">
        <f>$C233*J233</f>
        <v>0</v>
      </c>
      <c r="K239" s="20">
        <f t="shared" si="140"/>
        <v>5.0857138258545348E-2</v>
      </c>
      <c r="L239" s="20">
        <f t="shared" si="140"/>
        <v>9.1514556092162861E-3</v>
      </c>
      <c r="M239" s="20">
        <f t="shared" si="140"/>
        <v>0</v>
      </c>
      <c r="N239" s="20">
        <f>$C233*N233</f>
        <v>0</v>
      </c>
      <c r="O239" s="20">
        <f>$C233*O233</f>
        <v>2.3029886922828757E-3</v>
      </c>
      <c r="P239" s="20">
        <f t="shared" si="140"/>
        <v>3.1845411698176972E-2</v>
      </c>
      <c r="Q239" s="20">
        <f t="shared" si="140"/>
        <v>0</v>
      </c>
      <c r="R239" s="20">
        <f>$C233*R233</f>
        <v>0</v>
      </c>
      <c r="S239" s="20">
        <f t="shared" si="140"/>
        <v>1.3965187026748191E-2</v>
      </c>
      <c r="T239" s="20">
        <f t="shared" si="140"/>
        <v>2.8030332686153445E-4</v>
      </c>
      <c r="U239" s="20">
        <f t="shared" si="140"/>
        <v>1.8403352167081571E-4</v>
      </c>
      <c r="V239" s="20">
        <f>$C233*V233</f>
        <v>0</v>
      </c>
      <c r="W239" s="20">
        <f t="shared" si="140"/>
        <v>0</v>
      </c>
    </row>
    <row r="240" spans="1:23">
      <c r="A240" s="15" t="str">
        <f t="shared" si="138"/>
        <v>DIST_POLES</v>
      </c>
      <c r="B240" s="15" t="str">
        <f>$B$9</f>
        <v>DISTSEC</v>
      </c>
      <c r="C240" s="19"/>
      <c r="D240" s="20">
        <f t="shared" si="137"/>
        <v>0.42750110882837222</v>
      </c>
      <c r="E240" s="20">
        <f t="shared" si="139"/>
        <v>0.31717212096083436</v>
      </c>
      <c r="F240" s="20">
        <f t="shared" si="139"/>
        <v>7.8625333998340785E-5</v>
      </c>
      <c r="G240" s="20">
        <f t="shared" si="139"/>
        <v>1.0184147592698471E-4</v>
      </c>
      <c r="H240" s="20">
        <f t="shared" ref="H240:W240" si="141">$C234*H234</f>
        <v>6.393137344886346E-2</v>
      </c>
      <c r="I240" s="20">
        <f t="shared" si="141"/>
        <v>0</v>
      </c>
      <c r="J240" s="20">
        <f>$C234*J234</f>
        <v>0</v>
      </c>
      <c r="K240" s="20">
        <f t="shared" si="141"/>
        <v>3.1914146889350146E-2</v>
      </c>
      <c r="L240" s="20">
        <f t="shared" si="141"/>
        <v>0</v>
      </c>
      <c r="M240" s="20">
        <f t="shared" si="141"/>
        <v>0</v>
      </c>
      <c r="N240" s="20">
        <f>$C234*N234</f>
        <v>0</v>
      </c>
      <c r="O240" s="20">
        <f>$C234*O234</f>
        <v>1.1951669864865898E-3</v>
      </c>
      <c r="P240" s="20">
        <f t="shared" si="141"/>
        <v>0</v>
      </c>
      <c r="Q240" s="20">
        <f t="shared" si="141"/>
        <v>0</v>
      </c>
      <c r="R240" s="20">
        <f>$C234*R234</f>
        <v>0</v>
      </c>
      <c r="S240" s="20">
        <f t="shared" si="141"/>
        <v>9.032317404478683E-3</v>
      </c>
      <c r="T240" s="20">
        <f t="shared" si="141"/>
        <v>0</v>
      </c>
      <c r="U240" s="20">
        <f t="shared" si="141"/>
        <v>1.0679425287176208E-4</v>
      </c>
      <c r="V240" s="20">
        <f>$C234*V234</f>
        <v>3.2870961485369321E-3</v>
      </c>
      <c r="W240" s="20">
        <f t="shared" si="141"/>
        <v>6.816259270249859E-4</v>
      </c>
    </row>
    <row r="241" spans="1:23">
      <c r="A241" s="15" t="str">
        <f t="shared" si="138"/>
        <v>DIST_POLES</v>
      </c>
      <c r="B241" s="15" t="str">
        <f>$B$10</f>
        <v>ENERGY</v>
      </c>
      <c r="C241" s="19"/>
      <c r="D241" s="20">
        <f t="shared" si="137"/>
        <v>0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v>0</v>
      </c>
      <c r="V241" s="20">
        <v>0</v>
      </c>
      <c r="W241" s="20">
        <v>0</v>
      </c>
    </row>
    <row r="242" spans="1:23">
      <c r="A242" s="15" t="str">
        <f t="shared" si="138"/>
        <v>DIST_POLES</v>
      </c>
      <c r="B242" s="15" t="str">
        <f>$B$11</f>
        <v>CUSTOMER</v>
      </c>
      <c r="C242" s="19"/>
      <c r="D242" s="20">
        <f t="shared" si="137"/>
        <v>0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  <c r="J242" s="20">
        <v>0</v>
      </c>
      <c r="K242" s="20">
        <v>0</v>
      </c>
      <c r="L242" s="20">
        <v>0</v>
      </c>
      <c r="M242" s="20"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v>0</v>
      </c>
      <c r="U242" s="20">
        <v>0</v>
      </c>
      <c r="V242" s="20">
        <v>0</v>
      </c>
      <c r="W242" s="20">
        <v>0</v>
      </c>
    </row>
    <row r="243" spans="1:23">
      <c r="A243" s="15" t="str">
        <f t="shared" si="138"/>
        <v>DIST_POLES</v>
      </c>
      <c r="B243" s="15" t="str">
        <f>$B$12</f>
        <v>TOTAL</v>
      </c>
      <c r="C243" s="19"/>
      <c r="D243" s="20">
        <f t="shared" si="137"/>
        <v>1.0000000000000013</v>
      </c>
      <c r="E243" s="20">
        <f>SUM(E236:E242)</f>
        <v>0.69198689619696074</v>
      </c>
      <c r="F243" s="20">
        <f>SUM(F236:F242)</f>
        <v>1.4017046362734453E-4</v>
      </c>
      <c r="G243" s="20">
        <f>SUM(G236:G242)</f>
        <v>2.1571759448435691E-4</v>
      </c>
      <c r="H243" s="20">
        <f t="shared" ref="H243:W243" si="142">SUM(H236:H242)</f>
        <v>0.15162808200637362</v>
      </c>
      <c r="I243" s="20">
        <f t="shared" si="142"/>
        <v>1.2254679963040541E-3</v>
      </c>
      <c r="J243" s="20">
        <f t="shared" si="142"/>
        <v>0</v>
      </c>
      <c r="K243" s="20">
        <f t="shared" si="142"/>
        <v>8.2771285147895501E-2</v>
      </c>
      <c r="L243" s="20">
        <f t="shared" si="142"/>
        <v>9.1514556092162861E-3</v>
      </c>
      <c r="M243" s="20">
        <f t="shared" si="142"/>
        <v>0</v>
      </c>
      <c r="N243" s="20">
        <f>SUM(N236:N242)</f>
        <v>0</v>
      </c>
      <c r="O243" s="20">
        <f>SUM(O236:O242)</f>
        <v>3.4981556787694653E-3</v>
      </c>
      <c r="P243" s="20">
        <f t="shared" si="142"/>
        <v>3.1845411698176972E-2</v>
      </c>
      <c r="Q243" s="20">
        <f t="shared" si="142"/>
        <v>0</v>
      </c>
      <c r="R243" s="20">
        <f t="shared" si="142"/>
        <v>0</v>
      </c>
      <c r="S243" s="20">
        <f t="shared" si="142"/>
        <v>2.2997504431226876E-2</v>
      </c>
      <c r="T243" s="20">
        <f t="shared" si="142"/>
        <v>2.8030332686153445E-4</v>
      </c>
      <c r="U243" s="20">
        <f t="shared" si="142"/>
        <v>2.9082777454257777E-4</v>
      </c>
      <c r="V243" s="20">
        <f t="shared" si="142"/>
        <v>3.2870961485369321E-3</v>
      </c>
      <c r="W243" s="20">
        <f t="shared" si="142"/>
        <v>6.816259270249859E-4</v>
      </c>
    </row>
    <row r="244" spans="1:23"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</row>
    <row r="245" spans="1:23">
      <c r="A245" s="15" t="str">
        <f>A48</f>
        <v>DIST_CPD</v>
      </c>
      <c r="B245" s="15" t="str">
        <f>B48</f>
        <v>DISTPRI</v>
      </c>
      <c r="C245" s="136">
        <v>0.836236168760634</v>
      </c>
      <c r="D245" s="20">
        <f>SUM(E245:W245)</f>
        <v>1.0000000000000002</v>
      </c>
      <c r="E245" s="20">
        <f t="shared" ref="E245:W245" si="143">E48</f>
        <v>0.65469956538965768</v>
      </c>
      <c r="F245" s="20">
        <f t="shared" ref="F245:G245" si="144">F48</f>
        <v>1.0750261804533906E-4</v>
      </c>
      <c r="G245" s="20">
        <f t="shared" si="144"/>
        <v>1.9891063600895848E-4</v>
      </c>
      <c r="H245" s="20">
        <f t="shared" si="143"/>
        <v>0.15318232036753349</v>
      </c>
      <c r="I245" s="20">
        <f t="shared" si="143"/>
        <v>2.1405595979340896E-3</v>
      </c>
      <c r="J245" s="20">
        <f t="shared" si="143"/>
        <v>0</v>
      </c>
      <c r="K245" s="20">
        <f t="shared" si="143"/>
        <v>8.8833601327096612E-2</v>
      </c>
      <c r="L245" s="20">
        <f t="shared" si="143"/>
        <v>1.5985106260184494E-2</v>
      </c>
      <c r="M245" s="20">
        <f t="shared" si="143"/>
        <v>0</v>
      </c>
      <c r="N245" s="20">
        <f t="shared" si="143"/>
        <v>0</v>
      </c>
      <c r="O245" s="20">
        <f t="shared" si="143"/>
        <v>4.0226954633392729E-3</v>
      </c>
      <c r="P245" s="20">
        <f t="shared" si="143"/>
        <v>5.5625281007976778E-2</v>
      </c>
      <c r="Q245" s="20">
        <f t="shared" si="143"/>
        <v>0</v>
      </c>
      <c r="R245" s="20">
        <f t="shared" si="143"/>
        <v>0</v>
      </c>
      <c r="S245" s="20">
        <f t="shared" si="143"/>
        <v>2.4393387030266896E-2</v>
      </c>
      <c r="T245" s="20">
        <f t="shared" si="143"/>
        <v>4.8961374630418736E-4</v>
      </c>
      <c r="U245" s="20">
        <f t="shared" si="143"/>
        <v>3.2145655565234008E-4</v>
      </c>
      <c r="V245" s="20">
        <f t="shared" si="143"/>
        <v>0</v>
      </c>
      <c r="W245" s="20">
        <f t="shared" si="143"/>
        <v>0</v>
      </c>
    </row>
    <row r="246" spans="1:23">
      <c r="A246" s="15" t="str">
        <f>A59</f>
        <v>DISTSEC</v>
      </c>
      <c r="B246" s="15" t="str">
        <f>B59</f>
        <v>DISTSEC</v>
      </c>
      <c r="C246" s="136">
        <v>0.16376383123936619</v>
      </c>
      <c r="D246" s="20">
        <f>SUM(E246:W246)</f>
        <v>1</v>
      </c>
      <c r="E246" s="20">
        <f t="shared" ref="E246:W246" si="145">E59</f>
        <v>0.74192116560841159</v>
      </c>
      <c r="F246" s="20">
        <f t="shared" ref="F246:G246" si="146">F59</f>
        <v>1.8391843289909757E-4</v>
      </c>
      <c r="G246" s="20">
        <f t="shared" si="146"/>
        <v>2.3822505678662638E-4</v>
      </c>
      <c r="H246" s="20">
        <f t="shared" si="145"/>
        <v>0.14954668450820283</v>
      </c>
      <c r="I246" s="20">
        <f t="shared" si="145"/>
        <v>0</v>
      </c>
      <c r="J246" s="20">
        <f t="shared" si="145"/>
        <v>0</v>
      </c>
      <c r="K246" s="20">
        <f t="shared" si="145"/>
        <v>7.4652781549071109E-2</v>
      </c>
      <c r="L246" s="20">
        <f t="shared" si="145"/>
        <v>0</v>
      </c>
      <c r="M246" s="20">
        <f t="shared" si="145"/>
        <v>0</v>
      </c>
      <c r="N246" s="20">
        <f t="shared" si="145"/>
        <v>0</v>
      </c>
      <c r="O246" s="20">
        <f t="shared" si="145"/>
        <v>2.7957049977299833E-3</v>
      </c>
      <c r="P246" s="20">
        <f t="shared" si="145"/>
        <v>0</v>
      </c>
      <c r="Q246" s="20">
        <f t="shared" si="145"/>
        <v>0</v>
      </c>
      <c r="R246" s="20">
        <f t="shared" si="145"/>
        <v>0</v>
      </c>
      <c r="S246" s="20">
        <f t="shared" si="145"/>
        <v>2.1128173045522707E-2</v>
      </c>
      <c r="T246" s="20">
        <f t="shared" si="145"/>
        <v>0</v>
      </c>
      <c r="U246" s="20">
        <f t="shared" si="145"/>
        <v>2.4981046988263253E-4</v>
      </c>
      <c r="V246" s="20">
        <f t="shared" si="145"/>
        <v>7.6890938541555789E-3</v>
      </c>
      <c r="W246" s="20">
        <f t="shared" si="145"/>
        <v>1.5944424773378459E-3</v>
      </c>
    </row>
    <row r="247" spans="1:23">
      <c r="C247" s="19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</row>
    <row r="248" spans="1:23">
      <c r="A248" s="118" t="s">
        <v>58</v>
      </c>
      <c r="B248" s="15" t="str">
        <f>$B$5</f>
        <v>PRODUCTION</v>
      </c>
      <c r="C248" s="19"/>
      <c r="D248" s="20">
        <f t="shared" ref="D248:D255" si="147">SUM(E248:W248)</f>
        <v>0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v>0</v>
      </c>
      <c r="U248" s="20">
        <v>0</v>
      </c>
      <c r="V248" s="20">
        <v>0</v>
      </c>
      <c r="W248" s="20">
        <v>0</v>
      </c>
    </row>
    <row r="249" spans="1:23">
      <c r="A249" s="15" t="str">
        <f t="shared" ref="A249:A255" si="148">A248</f>
        <v>DIST_OHLINES</v>
      </c>
      <c r="B249" s="15" t="str">
        <f>$B$6</f>
        <v>BULKTRAN</v>
      </c>
      <c r="C249" s="19"/>
      <c r="D249" s="20">
        <f t="shared" si="147"/>
        <v>0</v>
      </c>
      <c r="E249" s="20">
        <v>0</v>
      </c>
      <c r="F249" s="20">
        <v>0</v>
      </c>
      <c r="G249" s="20">
        <v>0</v>
      </c>
      <c r="H249" s="20"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v>0</v>
      </c>
      <c r="U249" s="20">
        <v>0</v>
      </c>
      <c r="V249" s="20">
        <v>0</v>
      </c>
      <c r="W249" s="20">
        <v>0</v>
      </c>
    </row>
    <row r="250" spans="1:23">
      <c r="A250" s="15" t="str">
        <f t="shared" si="148"/>
        <v>DIST_OHLINES</v>
      </c>
      <c r="B250" s="15" t="str">
        <f>$B$7</f>
        <v>SUBTRAN</v>
      </c>
      <c r="C250" s="19"/>
      <c r="D250" s="20">
        <f t="shared" si="147"/>
        <v>0</v>
      </c>
      <c r="E250" s="20">
        <v>0</v>
      </c>
      <c r="F250" s="20">
        <v>0</v>
      </c>
      <c r="G250" s="20">
        <v>0</v>
      </c>
      <c r="H250" s="20">
        <v>0</v>
      </c>
      <c r="I250" s="20">
        <v>0</v>
      </c>
      <c r="J250" s="20">
        <v>0</v>
      </c>
      <c r="K250" s="20">
        <v>0</v>
      </c>
      <c r="L250" s="20">
        <v>0</v>
      </c>
      <c r="M250" s="20"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v>0</v>
      </c>
      <c r="U250" s="20">
        <v>0</v>
      </c>
      <c r="V250" s="20">
        <v>0</v>
      </c>
      <c r="W250" s="20">
        <v>0</v>
      </c>
    </row>
    <row r="251" spans="1:23">
      <c r="A251" s="15" t="str">
        <f t="shared" si="148"/>
        <v>DIST_OHLINES</v>
      </c>
      <c r="B251" s="15" t="str">
        <f>$B$8</f>
        <v>DISTPRI</v>
      </c>
      <c r="C251" s="19"/>
      <c r="D251" s="20">
        <f t="shared" si="147"/>
        <v>0.83623616876063411</v>
      </c>
      <c r="E251" s="20">
        <f t="shared" ref="E251:G252" si="149">$C245*E245</f>
        <v>0.5474834562506995</v>
      </c>
      <c r="F251" s="20">
        <f t="shared" si="149"/>
        <v>8.9897577445972125E-5</v>
      </c>
      <c r="G251" s="20">
        <f t="shared" si="149"/>
        <v>1.6633626818187244E-4</v>
      </c>
      <c r="H251" s="20">
        <f t="shared" ref="H251:W251" si="150">$C245*H245</f>
        <v>0.12809659670601023</v>
      </c>
      <c r="I251" s="20">
        <f t="shared" si="150"/>
        <v>1.7900133571802062E-3</v>
      </c>
      <c r="J251" s="20">
        <f>$C245*J245</f>
        <v>0</v>
      </c>
      <c r="K251" s="20">
        <f t="shared" si="150"/>
        <v>7.4285870430980838E-2</v>
      </c>
      <c r="L251" s="20">
        <f t="shared" si="150"/>
        <v>1.3367324016248308E-2</v>
      </c>
      <c r="M251" s="20">
        <f t="shared" si="150"/>
        <v>0</v>
      </c>
      <c r="N251" s="20">
        <f>$C245*N245</f>
        <v>0</v>
      </c>
      <c r="O251" s="20">
        <f>$C245*O245</f>
        <v>3.3639234423536168E-3</v>
      </c>
      <c r="P251" s="20">
        <f t="shared" si="150"/>
        <v>4.6515871876344157E-2</v>
      </c>
      <c r="Q251" s="20">
        <f t="shared" si="150"/>
        <v>0</v>
      </c>
      <c r="R251" s="20">
        <f>$C245*R245</f>
        <v>0</v>
      </c>
      <c r="S251" s="20">
        <f t="shared" si="150"/>
        <v>2.039863251328573E-2</v>
      </c>
      <c r="T251" s="20">
        <f t="shared" si="150"/>
        <v>4.0943272338195464E-4</v>
      </c>
      <c r="U251" s="20">
        <f t="shared" si="150"/>
        <v>2.6881359852170238E-4</v>
      </c>
      <c r="V251" s="20">
        <f>$C245*V245</f>
        <v>0</v>
      </c>
      <c r="W251" s="20">
        <f t="shared" si="150"/>
        <v>0</v>
      </c>
    </row>
    <row r="252" spans="1:23">
      <c r="A252" s="15" t="str">
        <f t="shared" si="148"/>
        <v>DIST_OHLINES</v>
      </c>
      <c r="B252" s="15" t="str">
        <f>$B$9</f>
        <v>DISTSEC</v>
      </c>
      <c r="C252" s="19"/>
      <c r="D252" s="20">
        <f t="shared" si="147"/>
        <v>0.16376383123936616</v>
      </c>
      <c r="E252" s="20">
        <f t="shared" si="149"/>
        <v>0.12149985255760977</v>
      </c>
      <c r="F252" s="20">
        <f t="shared" si="149"/>
        <v>3.0119187207096509E-5</v>
      </c>
      <c r="G252" s="20">
        <f t="shared" si="149"/>
        <v>3.9012647996593509E-5</v>
      </c>
      <c r="H252" s="20">
        <f t="shared" ref="H252:W252" si="151">$C246*H246</f>
        <v>2.4490338004208065E-2</v>
      </c>
      <c r="I252" s="20">
        <f t="shared" si="151"/>
        <v>0</v>
      </c>
      <c r="J252" s="20">
        <f>$C246*J246</f>
        <v>0</v>
      </c>
      <c r="K252" s="20">
        <f t="shared" si="151"/>
        <v>1.2225425519151352E-2</v>
      </c>
      <c r="L252" s="20">
        <f t="shared" si="151"/>
        <v>0</v>
      </c>
      <c r="M252" s="20">
        <f t="shared" si="151"/>
        <v>0</v>
      </c>
      <c r="N252" s="20">
        <f>$C246*N246</f>
        <v>0</v>
      </c>
      <c r="O252" s="20">
        <f>$C246*O246</f>
        <v>4.5783536144330565E-4</v>
      </c>
      <c r="P252" s="20">
        <f t="shared" si="151"/>
        <v>0</v>
      </c>
      <c r="Q252" s="20">
        <f t="shared" si="151"/>
        <v>0</v>
      </c>
      <c r="R252" s="20">
        <f>$C246*R246</f>
        <v>0</v>
      </c>
      <c r="S252" s="20">
        <f t="shared" si="151"/>
        <v>3.4600305650231062E-3</v>
      </c>
      <c r="T252" s="20">
        <f t="shared" si="151"/>
        <v>0</v>
      </c>
      <c r="U252" s="20">
        <f t="shared" si="151"/>
        <v>4.0909919631686203E-5</v>
      </c>
      <c r="V252" s="20">
        <f>$C246*V246</f>
        <v>1.2591954683155819E-3</v>
      </c>
      <c r="W252" s="20">
        <f t="shared" si="151"/>
        <v>2.6111200877963195E-4</v>
      </c>
    </row>
    <row r="253" spans="1:23">
      <c r="A253" s="15" t="str">
        <f t="shared" si="148"/>
        <v>DIST_OHLINES</v>
      </c>
      <c r="B253" s="15" t="str">
        <f>$B$10</f>
        <v>ENERGY</v>
      </c>
      <c r="C253" s="19"/>
      <c r="D253" s="20">
        <f t="shared" si="147"/>
        <v>0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v>0</v>
      </c>
      <c r="U253" s="20">
        <v>0</v>
      </c>
      <c r="V253" s="20">
        <v>0</v>
      </c>
      <c r="W253" s="20">
        <v>0</v>
      </c>
    </row>
    <row r="254" spans="1:23">
      <c r="A254" s="15" t="str">
        <f t="shared" si="148"/>
        <v>DIST_OHLINES</v>
      </c>
      <c r="B254" s="15" t="str">
        <f>$B$11</f>
        <v>CUSTOMER</v>
      </c>
      <c r="C254" s="19"/>
      <c r="D254" s="20">
        <f t="shared" si="147"/>
        <v>0</v>
      </c>
      <c r="E254" s="20">
        <v>0</v>
      </c>
      <c r="F254" s="20">
        <v>0</v>
      </c>
      <c r="G254" s="20">
        <v>0</v>
      </c>
      <c r="H254" s="20">
        <v>0</v>
      </c>
      <c r="I254" s="20">
        <v>0</v>
      </c>
      <c r="J254" s="20">
        <v>0</v>
      </c>
      <c r="K254" s="20">
        <v>0</v>
      </c>
      <c r="L254" s="20">
        <v>0</v>
      </c>
      <c r="M254" s="20"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v>0</v>
      </c>
      <c r="U254" s="20">
        <v>0</v>
      </c>
      <c r="V254" s="20">
        <v>0</v>
      </c>
      <c r="W254" s="20">
        <v>0</v>
      </c>
    </row>
    <row r="255" spans="1:23">
      <c r="A255" s="15" t="str">
        <f t="shared" si="148"/>
        <v>DIST_OHLINES</v>
      </c>
      <c r="B255" s="15" t="str">
        <f>$B$12</f>
        <v>TOTAL</v>
      </c>
      <c r="C255" s="19"/>
      <c r="D255" s="20">
        <f t="shared" si="147"/>
        <v>1.0000000000000004</v>
      </c>
      <c r="E255" s="20">
        <f t="shared" ref="E255:W255" si="152">SUM(E248:E254)</f>
        <v>0.66898330880830925</v>
      </c>
      <c r="F255" s="20">
        <f t="shared" ref="F255:G255" si="153">SUM(F248:F254)</f>
        <v>1.2001676465306863E-4</v>
      </c>
      <c r="G255" s="20">
        <f t="shared" si="153"/>
        <v>2.0534891617846594E-4</v>
      </c>
      <c r="H255" s="20">
        <f t="shared" si="152"/>
        <v>0.15258693471021828</v>
      </c>
      <c r="I255" s="20">
        <f t="shared" si="152"/>
        <v>1.7900133571802062E-3</v>
      </c>
      <c r="J255" s="20">
        <f t="shared" si="152"/>
        <v>0</v>
      </c>
      <c r="K255" s="20">
        <f t="shared" si="152"/>
        <v>8.6511295950132183E-2</v>
      </c>
      <c r="L255" s="20">
        <f t="shared" si="152"/>
        <v>1.3367324016248308E-2</v>
      </c>
      <c r="M255" s="20">
        <f t="shared" si="152"/>
        <v>0</v>
      </c>
      <c r="N255" s="20">
        <f>SUM(N248:N254)</f>
        <v>0</v>
      </c>
      <c r="O255" s="20">
        <f>SUM(O248:O254)</f>
        <v>3.8217588037969224E-3</v>
      </c>
      <c r="P255" s="20">
        <f t="shared" si="152"/>
        <v>4.6515871876344157E-2</v>
      </c>
      <c r="Q255" s="20">
        <f t="shared" si="152"/>
        <v>0</v>
      </c>
      <c r="R255" s="20">
        <f t="shared" si="152"/>
        <v>0</v>
      </c>
      <c r="S255" s="20">
        <f t="shared" si="152"/>
        <v>2.3858663078308837E-2</v>
      </c>
      <c r="T255" s="20">
        <f t="shared" si="152"/>
        <v>4.0943272338195464E-4</v>
      </c>
      <c r="U255" s="20">
        <f t="shared" si="152"/>
        <v>3.0972351815338861E-4</v>
      </c>
      <c r="V255" s="20">
        <f t="shared" si="152"/>
        <v>1.2591954683155819E-3</v>
      </c>
      <c r="W255" s="20">
        <f t="shared" si="152"/>
        <v>2.6111200877963195E-4</v>
      </c>
    </row>
    <row r="256" spans="1:23"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</row>
    <row r="257" spans="1:23">
      <c r="A257" s="15" t="str">
        <f>A48</f>
        <v>DIST_CPD</v>
      </c>
      <c r="B257" s="15" t="str">
        <f>B48</f>
        <v>DISTPRI</v>
      </c>
      <c r="C257" s="136">
        <v>0.81797379113428947</v>
      </c>
      <c r="D257" s="20">
        <f>SUM(E257:W257)</f>
        <v>1.0000000000000002</v>
      </c>
      <c r="E257" s="20">
        <f t="shared" ref="E257:W257" si="154">E48</f>
        <v>0.65469956538965768</v>
      </c>
      <c r="F257" s="20">
        <f t="shared" ref="F257:G257" si="155">F48</f>
        <v>1.0750261804533906E-4</v>
      </c>
      <c r="G257" s="20">
        <f t="shared" si="155"/>
        <v>1.9891063600895848E-4</v>
      </c>
      <c r="H257" s="20">
        <f t="shared" si="154"/>
        <v>0.15318232036753349</v>
      </c>
      <c r="I257" s="20">
        <f t="shared" si="154"/>
        <v>2.1405595979340896E-3</v>
      </c>
      <c r="J257" s="20">
        <f t="shared" si="154"/>
        <v>0</v>
      </c>
      <c r="K257" s="20">
        <f t="shared" si="154"/>
        <v>8.8833601327096612E-2</v>
      </c>
      <c r="L257" s="20">
        <f t="shared" si="154"/>
        <v>1.5985106260184494E-2</v>
      </c>
      <c r="M257" s="20">
        <f t="shared" si="154"/>
        <v>0</v>
      </c>
      <c r="N257" s="20">
        <f t="shared" si="154"/>
        <v>0</v>
      </c>
      <c r="O257" s="20">
        <f t="shared" si="154"/>
        <v>4.0226954633392729E-3</v>
      </c>
      <c r="P257" s="20">
        <f t="shared" si="154"/>
        <v>5.5625281007976778E-2</v>
      </c>
      <c r="Q257" s="20">
        <f t="shared" si="154"/>
        <v>0</v>
      </c>
      <c r="R257" s="20">
        <f t="shared" si="154"/>
        <v>0</v>
      </c>
      <c r="S257" s="20">
        <f t="shared" si="154"/>
        <v>2.4393387030266896E-2</v>
      </c>
      <c r="T257" s="20">
        <f t="shared" si="154"/>
        <v>4.8961374630418736E-4</v>
      </c>
      <c r="U257" s="20">
        <f t="shared" si="154"/>
        <v>3.2145655565234008E-4</v>
      </c>
      <c r="V257" s="20">
        <f t="shared" si="154"/>
        <v>0</v>
      </c>
      <c r="W257" s="20">
        <f t="shared" si="154"/>
        <v>0</v>
      </c>
    </row>
    <row r="258" spans="1:23">
      <c r="A258" s="15" t="str">
        <f>A59</f>
        <v>DISTSEC</v>
      </c>
      <c r="B258" s="15" t="str">
        <f>B59</f>
        <v>DISTSEC</v>
      </c>
      <c r="C258" s="136">
        <v>0.18202620886571033</v>
      </c>
      <c r="D258" s="20">
        <f>SUM(E258:W258)</f>
        <v>1</v>
      </c>
      <c r="E258" s="20">
        <f t="shared" ref="E258:W258" si="156">E59</f>
        <v>0.74192116560841159</v>
      </c>
      <c r="F258" s="20">
        <f t="shared" ref="F258:G258" si="157">F59</f>
        <v>1.8391843289909757E-4</v>
      </c>
      <c r="G258" s="20">
        <f t="shared" si="157"/>
        <v>2.3822505678662638E-4</v>
      </c>
      <c r="H258" s="20">
        <f t="shared" si="156"/>
        <v>0.14954668450820283</v>
      </c>
      <c r="I258" s="20">
        <f t="shared" si="156"/>
        <v>0</v>
      </c>
      <c r="J258" s="20">
        <f t="shared" si="156"/>
        <v>0</v>
      </c>
      <c r="K258" s="20">
        <f t="shared" si="156"/>
        <v>7.4652781549071109E-2</v>
      </c>
      <c r="L258" s="20">
        <f t="shared" si="156"/>
        <v>0</v>
      </c>
      <c r="M258" s="20">
        <f t="shared" si="156"/>
        <v>0</v>
      </c>
      <c r="N258" s="20">
        <f t="shared" si="156"/>
        <v>0</v>
      </c>
      <c r="O258" s="20">
        <f t="shared" si="156"/>
        <v>2.7957049977299833E-3</v>
      </c>
      <c r="P258" s="20">
        <f t="shared" si="156"/>
        <v>0</v>
      </c>
      <c r="Q258" s="20">
        <f t="shared" si="156"/>
        <v>0</v>
      </c>
      <c r="R258" s="20">
        <f t="shared" si="156"/>
        <v>0</v>
      </c>
      <c r="S258" s="20">
        <f t="shared" si="156"/>
        <v>2.1128173045522707E-2</v>
      </c>
      <c r="T258" s="20">
        <f t="shared" si="156"/>
        <v>0</v>
      </c>
      <c r="U258" s="20">
        <f t="shared" si="156"/>
        <v>2.4981046988263253E-4</v>
      </c>
      <c r="V258" s="20">
        <f t="shared" si="156"/>
        <v>7.6890938541555789E-3</v>
      </c>
      <c r="W258" s="20">
        <f t="shared" si="156"/>
        <v>1.5944424773378459E-3</v>
      </c>
    </row>
    <row r="259" spans="1:23">
      <c r="C259" s="19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</row>
    <row r="260" spans="1:23">
      <c r="A260" s="118" t="s">
        <v>59</v>
      </c>
      <c r="B260" s="15" t="str">
        <f>$B$5</f>
        <v>PRODUCTION</v>
      </c>
      <c r="C260" s="19"/>
      <c r="D260" s="20">
        <f t="shared" ref="D260:D267" si="158">SUM(E260:W260)</f>
        <v>0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v>0</v>
      </c>
      <c r="U260" s="20">
        <v>0</v>
      </c>
      <c r="V260" s="20">
        <v>0</v>
      </c>
      <c r="W260" s="20">
        <v>0</v>
      </c>
    </row>
    <row r="261" spans="1:23">
      <c r="A261" s="15" t="str">
        <f t="shared" ref="A261:A267" si="159">A260</f>
        <v>DIST_UGLINES</v>
      </c>
      <c r="B261" s="15" t="str">
        <f>$B$6</f>
        <v>BULKTRAN</v>
      </c>
      <c r="C261" s="19"/>
      <c r="D261" s="20">
        <f t="shared" si="158"/>
        <v>0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v>0</v>
      </c>
      <c r="U261" s="20">
        <v>0</v>
      </c>
      <c r="V261" s="20">
        <v>0</v>
      </c>
      <c r="W261" s="20">
        <v>0</v>
      </c>
    </row>
    <row r="262" spans="1:23">
      <c r="A262" s="15" t="str">
        <f t="shared" si="159"/>
        <v>DIST_UGLINES</v>
      </c>
      <c r="B262" s="15" t="str">
        <f>$B$7</f>
        <v>SUBTRAN</v>
      </c>
      <c r="C262" s="19"/>
      <c r="D262" s="20">
        <f t="shared" si="158"/>
        <v>0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v>0</v>
      </c>
      <c r="U262" s="20">
        <v>0</v>
      </c>
      <c r="V262" s="20">
        <v>0</v>
      </c>
      <c r="W262" s="20">
        <v>0</v>
      </c>
    </row>
    <row r="263" spans="1:23">
      <c r="A263" s="15" t="str">
        <f t="shared" si="159"/>
        <v>DIST_UGLINES</v>
      </c>
      <c r="B263" s="15" t="str">
        <f>$B$8</f>
        <v>DISTPRI</v>
      </c>
      <c r="C263" s="19"/>
      <c r="D263" s="20">
        <f t="shared" si="158"/>
        <v>0.81797379113428947</v>
      </c>
      <c r="E263" s="20">
        <f t="shared" ref="E263:G264" si="160">$C257*E257</f>
        <v>0.5355270855557499</v>
      </c>
      <c r="F263" s="20">
        <f t="shared" si="160"/>
        <v>8.7934324039407464E-5</v>
      </c>
      <c r="G263" s="20">
        <f t="shared" si="160"/>
        <v>1.6270368703318047E-4</v>
      </c>
      <c r="H263" s="20">
        <f t="shared" ref="H263:W263" si="161">$C257*H257</f>
        <v>0.12529912332577867</v>
      </c>
      <c r="I263" s="20">
        <f t="shared" si="161"/>
        <v>1.7509216494710376E-3</v>
      </c>
      <c r="J263" s="20">
        <f>$C257*J257</f>
        <v>0</v>
      </c>
      <c r="K263" s="20">
        <f t="shared" si="161"/>
        <v>7.2663557657637268E-2</v>
      </c>
      <c r="L263" s="20">
        <f t="shared" si="161"/>
        <v>1.3075397969327576E-2</v>
      </c>
      <c r="M263" s="20">
        <f t="shared" si="161"/>
        <v>0</v>
      </c>
      <c r="N263" s="20">
        <f>$C257*N257</f>
        <v>0</v>
      </c>
      <c r="O263" s="20">
        <f>$C257*O257</f>
        <v>3.2904594587263324E-3</v>
      </c>
      <c r="P263" s="20">
        <f t="shared" si="161"/>
        <v>4.5500021989004956E-2</v>
      </c>
      <c r="Q263" s="20">
        <f t="shared" si="161"/>
        <v>0</v>
      </c>
      <c r="R263" s="20">
        <f>$C257*R257</f>
        <v>0</v>
      </c>
      <c r="S263" s="20">
        <f t="shared" si="161"/>
        <v>1.9953151267753419E-2</v>
      </c>
      <c r="T263" s="20">
        <f t="shared" si="161"/>
        <v>4.0049121225589835E-4</v>
      </c>
      <c r="U263" s="20">
        <f t="shared" si="161"/>
        <v>2.6294303751191531E-4</v>
      </c>
      <c r="V263" s="20">
        <f>$C257*V257</f>
        <v>0</v>
      </c>
      <c r="W263" s="20">
        <f t="shared" si="161"/>
        <v>0</v>
      </c>
    </row>
    <row r="264" spans="1:23">
      <c r="A264" s="15" t="str">
        <f t="shared" si="159"/>
        <v>DIST_UGLINES</v>
      </c>
      <c r="B264" s="15" t="str">
        <f>$B$9</f>
        <v>DISTSEC</v>
      </c>
      <c r="C264" s="19"/>
      <c r="D264" s="20">
        <f t="shared" si="158"/>
        <v>0.18202620886571036</v>
      </c>
      <c r="E264" s="20">
        <f t="shared" si="160"/>
        <v>0.135049097052928</v>
      </c>
      <c r="F264" s="20">
        <f t="shared" si="160"/>
        <v>3.3477975081145267E-5</v>
      </c>
      <c r="G264" s="20">
        <f t="shared" si="160"/>
        <v>4.3363203943688155E-5</v>
      </c>
      <c r="H264" s="20">
        <f t="shared" ref="H264:W264" si="162">$C258*H258</f>
        <v>2.7221416029464617E-2</v>
      </c>
      <c r="I264" s="20">
        <f t="shared" si="162"/>
        <v>0</v>
      </c>
      <c r="J264" s="20">
        <f>$C258*J258</f>
        <v>0</v>
      </c>
      <c r="K264" s="20">
        <f t="shared" si="162"/>
        <v>1.3588762806657464E-2</v>
      </c>
      <c r="L264" s="20">
        <f t="shared" si="162"/>
        <v>0</v>
      </c>
      <c r="M264" s="20">
        <f t="shared" si="162"/>
        <v>0</v>
      </c>
      <c r="N264" s="20">
        <f>$C258*N258</f>
        <v>0</v>
      </c>
      <c r="O264" s="20">
        <f>$C258*O258</f>
        <v>5.0889158184370812E-4</v>
      </c>
      <c r="P264" s="20">
        <f t="shared" si="162"/>
        <v>0</v>
      </c>
      <c r="Q264" s="20">
        <f t="shared" si="162"/>
        <v>0</v>
      </c>
      <c r="R264" s="20">
        <f>$C258*R258</f>
        <v>0</v>
      </c>
      <c r="S264" s="20">
        <f t="shared" si="162"/>
        <v>3.8458812397351876E-3</v>
      </c>
      <c r="T264" s="20">
        <f t="shared" si="162"/>
        <v>0</v>
      </c>
      <c r="U264" s="20">
        <f t="shared" si="162"/>
        <v>4.547205276769731E-5</v>
      </c>
      <c r="V264" s="20">
        <f>$C258*V258</f>
        <v>1.399616603884573E-3</v>
      </c>
      <c r="W264" s="20">
        <f t="shared" si="162"/>
        <v>2.9023031940425933E-4</v>
      </c>
    </row>
    <row r="265" spans="1:23">
      <c r="A265" s="15" t="str">
        <f t="shared" si="159"/>
        <v>DIST_UGLINES</v>
      </c>
      <c r="B265" s="15" t="str">
        <f>$B$10</f>
        <v>ENERGY</v>
      </c>
      <c r="C265" s="19"/>
      <c r="D265" s="20">
        <f t="shared" si="158"/>
        <v>0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0</v>
      </c>
      <c r="K265" s="20">
        <v>0</v>
      </c>
      <c r="L265" s="20">
        <v>0</v>
      </c>
      <c r="M265" s="20"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v>0</v>
      </c>
      <c r="U265" s="20">
        <v>0</v>
      </c>
      <c r="V265" s="20">
        <v>0</v>
      </c>
      <c r="W265" s="20">
        <v>0</v>
      </c>
    </row>
    <row r="266" spans="1:23">
      <c r="A266" s="15" t="str">
        <f t="shared" si="159"/>
        <v>DIST_UGLINES</v>
      </c>
      <c r="B266" s="15" t="str">
        <f>$B$11</f>
        <v>CUSTOMER</v>
      </c>
      <c r="C266" s="19"/>
      <c r="D266" s="20">
        <f t="shared" si="158"/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v>0</v>
      </c>
      <c r="V266" s="20">
        <v>0</v>
      </c>
      <c r="W266" s="20">
        <v>0</v>
      </c>
    </row>
    <row r="267" spans="1:23">
      <c r="A267" s="15" t="str">
        <f t="shared" si="159"/>
        <v>DIST_UGLINES</v>
      </c>
      <c r="B267" s="15" t="str">
        <f>$B$12</f>
        <v>TOTAL</v>
      </c>
      <c r="C267" s="19"/>
      <c r="D267" s="20">
        <f t="shared" si="158"/>
        <v>0.99999999999999989</v>
      </c>
      <c r="E267" s="20">
        <f t="shared" ref="E267:W267" si="163">SUM(E260:E266)</f>
        <v>0.67057618260867791</v>
      </c>
      <c r="F267" s="20">
        <f t="shared" ref="F267:G267" si="164">SUM(F260:F266)</f>
        <v>1.2141229912055273E-4</v>
      </c>
      <c r="G267" s="20">
        <f t="shared" si="164"/>
        <v>2.0606689097686862E-4</v>
      </c>
      <c r="H267" s="20">
        <f t="shared" si="163"/>
        <v>0.15252053935524329</v>
      </c>
      <c r="I267" s="20">
        <f t="shared" si="163"/>
        <v>1.7509216494710376E-3</v>
      </c>
      <c r="J267" s="20">
        <f t="shared" si="163"/>
        <v>0</v>
      </c>
      <c r="K267" s="20">
        <f t="shared" si="163"/>
        <v>8.6252320464294735E-2</v>
      </c>
      <c r="L267" s="20">
        <f t="shared" si="163"/>
        <v>1.3075397969327576E-2</v>
      </c>
      <c r="M267" s="20">
        <f t="shared" si="163"/>
        <v>0</v>
      </c>
      <c r="N267" s="20">
        <f>SUM(N260:N266)</f>
        <v>0</v>
      </c>
      <c r="O267" s="20">
        <f>SUM(O260:O266)</f>
        <v>3.7993510405700407E-3</v>
      </c>
      <c r="P267" s="20">
        <f t="shared" si="163"/>
        <v>4.5500021989004956E-2</v>
      </c>
      <c r="Q267" s="20">
        <f t="shared" si="163"/>
        <v>0</v>
      </c>
      <c r="R267" s="20">
        <f t="shared" si="163"/>
        <v>0</v>
      </c>
      <c r="S267" s="20">
        <f t="shared" si="163"/>
        <v>2.3799032507488608E-2</v>
      </c>
      <c r="T267" s="20">
        <f t="shared" si="163"/>
        <v>4.0049121225589835E-4</v>
      </c>
      <c r="U267" s="20">
        <f t="shared" si="163"/>
        <v>3.084150902796126E-4</v>
      </c>
      <c r="V267" s="20">
        <f t="shared" si="163"/>
        <v>1.399616603884573E-3</v>
      </c>
      <c r="W267" s="20">
        <f t="shared" si="163"/>
        <v>2.9023031940425933E-4</v>
      </c>
    </row>
    <row r="268" spans="1:23"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</row>
    <row r="269" spans="1:23">
      <c r="A269" s="15" t="str">
        <f>A48</f>
        <v>DIST_CPD</v>
      </c>
      <c r="B269" s="15" t="str">
        <f>B48</f>
        <v>DISTPRI</v>
      </c>
      <c r="C269" s="136">
        <v>0.20623230644656507</v>
      </c>
      <c r="D269" s="20">
        <f>SUM(E269:W269)</f>
        <v>1.0000000000000002</v>
      </c>
      <c r="E269" s="20">
        <f t="shared" ref="E269:W269" si="165">E48</f>
        <v>0.65469956538965768</v>
      </c>
      <c r="F269" s="20">
        <f t="shared" ref="F269:G269" si="166">F48</f>
        <v>1.0750261804533906E-4</v>
      </c>
      <c r="G269" s="20">
        <f t="shared" si="166"/>
        <v>1.9891063600895848E-4</v>
      </c>
      <c r="H269" s="20">
        <f t="shared" si="165"/>
        <v>0.15318232036753349</v>
      </c>
      <c r="I269" s="20">
        <f t="shared" si="165"/>
        <v>2.1405595979340896E-3</v>
      </c>
      <c r="J269" s="20">
        <f t="shared" si="165"/>
        <v>0</v>
      </c>
      <c r="K269" s="20">
        <f t="shared" si="165"/>
        <v>8.8833601327096612E-2</v>
      </c>
      <c r="L269" s="20">
        <f t="shared" si="165"/>
        <v>1.5985106260184494E-2</v>
      </c>
      <c r="M269" s="20">
        <f t="shared" si="165"/>
        <v>0</v>
      </c>
      <c r="N269" s="20">
        <f t="shared" si="165"/>
        <v>0</v>
      </c>
      <c r="O269" s="20">
        <f t="shared" si="165"/>
        <v>4.0226954633392729E-3</v>
      </c>
      <c r="P269" s="20">
        <f t="shared" si="165"/>
        <v>5.5625281007976778E-2</v>
      </c>
      <c r="Q269" s="20">
        <f t="shared" si="165"/>
        <v>0</v>
      </c>
      <c r="R269" s="20">
        <f t="shared" si="165"/>
        <v>0</v>
      </c>
      <c r="S269" s="20">
        <f t="shared" si="165"/>
        <v>2.4393387030266896E-2</v>
      </c>
      <c r="T269" s="20">
        <f t="shared" si="165"/>
        <v>4.8961374630418736E-4</v>
      </c>
      <c r="U269" s="20">
        <f t="shared" si="165"/>
        <v>3.2145655565234008E-4</v>
      </c>
      <c r="V269" s="20">
        <f t="shared" si="165"/>
        <v>0</v>
      </c>
      <c r="W269" s="20">
        <f t="shared" si="165"/>
        <v>0</v>
      </c>
    </row>
    <row r="270" spans="1:23">
      <c r="A270" s="15" t="str">
        <f>A59</f>
        <v>DISTSEC</v>
      </c>
      <c r="B270" s="15" t="str">
        <f>B59</f>
        <v>DISTSEC</v>
      </c>
      <c r="C270" s="136">
        <v>0.79376769355343524</v>
      </c>
      <c r="D270" s="20">
        <f>SUM(E270:W270)</f>
        <v>1</v>
      </c>
      <c r="E270" s="20">
        <f t="shared" ref="E270:W270" si="167">E59</f>
        <v>0.74192116560841159</v>
      </c>
      <c r="F270" s="20">
        <f t="shared" ref="F270:G270" si="168">F59</f>
        <v>1.8391843289909757E-4</v>
      </c>
      <c r="G270" s="20">
        <f t="shared" si="168"/>
        <v>2.3822505678662638E-4</v>
      </c>
      <c r="H270" s="20">
        <f t="shared" si="167"/>
        <v>0.14954668450820283</v>
      </c>
      <c r="I270" s="20">
        <f t="shared" si="167"/>
        <v>0</v>
      </c>
      <c r="J270" s="20">
        <f t="shared" si="167"/>
        <v>0</v>
      </c>
      <c r="K270" s="20">
        <f t="shared" si="167"/>
        <v>7.4652781549071109E-2</v>
      </c>
      <c r="L270" s="20">
        <f t="shared" si="167"/>
        <v>0</v>
      </c>
      <c r="M270" s="20">
        <f t="shared" si="167"/>
        <v>0</v>
      </c>
      <c r="N270" s="20">
        <f t="shared" si="167"/>
        <v>0</v>
      </c>
      <c r="O270" s="20">
        <f t="shared" si="167"/>
        <v>2.7957049977299833E-3</v>
      </c>
      <c r="P270" s="20">
        <f t="shared" si="167"/>
        <v>0</v>
      </c>
      <c r="Q270" s="20">
        <f t="shared" si="167"/>
        <v>0</v>
      </c>
      <c r="R270" s="20">
        <f t="shared" si="167"/>
        <v>0</v>
      </c>
      <c r="S270" s="20">
        <f t="shared" si="167"/>
        <v>2.1128173045522707E-2</v>
      </c>
      <c r="T270" s="20">
        <f t="shared" si="167"/>
        <v>0</v>
      </c>
      <c r="U270" s="20">
        <f t="shared" si="167"/>
        <v>2.4981046988263253E-4</v>
      </c>
      <c r="V270" s="20">
        <f t="shared" si="167"/>
        <v>7.6890938541555789E-3</v>
      </c>
      <c r="W270" s="20">
        <f t="shared" si="167"/>
        <v>1.5944424773378459E-3</v>
      </c>
    </row>
    <row r="271" spans="1:23">
      <c r="C271" s="19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</row>
    <row r="272" spans="1:23">
      <c r="A272" s="118" t="s">
        <v>60</v>
      </c>
      <c r="B272" s="15" t="str">
        <f>$B$5</f>
        <v>PRODUCTION</v>
      </c>
      <c r="C272" s="19"/>
      <c r="D272" s="20">
        <f t="shared" ref="D272:D279" si="169">SUM(E272:W272)</f>
        <v>0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v>0</v>
      </c>
      <c r="U272" s="20">
        <v>0</v>
      </c>
      <c r="V272" s="20">
        <v>0</v>
      </c>
      <c r="W272" s="20">
        <v>0</v>
      </c>
    </row>
    <row r="273" spans="1:23">
      <c r="A273" s="15" t="str">
        <f t="shared" ref="A273:A279" si="170">A272</f>
        <v>DIST_TRANSF</v>
      </c>
      <c r="B273" s="15" t="str">
        <f>$B$6</f>
        <v>BULKTRAN</v>
      </c>
      <c r="C273" s="19"/>
      <c r="D273" s="20">
        <f t="shared" si="169"/>
        <v>0</v>
      </c>
      <c r="E273" s="20">
        <v>0</v>
      </c>
      <c r="F273" s="20">
        <v>0</v>
      </c>
      <c r="G273" s="20">
        <v>0</v>
      </c>
      <c r="H273" s="20">
        <v>0</v>
      </c>
      <c r="I273" s="20">
        <v>0</v>
      </c>
      <c r="J273" s="20">
        <v>0</v>
      </c>
      <c r="K273" s="20">
        <v>0</v>
      </c>
      <c r="L273" s="20">
        <v>0</v>
      </c>
      <c r="M273" s="20"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v>0</v>
      </c>
      <c r="U273" s="20">
        <v>0</v>
      </c>
      <c r="V273" s="20">
        <v>0</v>
      </c>
      <c r="W273" s="20">
        <v>0</v>
      </c>
    </row>
    <row r="274" spans="1:23">
      <c r="A274" s="15" t="str">
        <f t="shared" si="170"/>
        <v>DIST_TRANSF</v>
      </c>
      <c r="B274" s="15" t="str">
        <f>$B$7</f>
        <v>SUBTRAN</v>
      </c>
      <c r="C274" s="19"/>
      <c r="D274" s="20">
        <f t="shared" si="169"/>
        <v>0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v>0</v>
      </c>
      <c r="U274" s="20">
        <v>0</v>
      </c>
      <c r="V274" s="20">
        <v>0</v>
      </c>
      <c r="W274" s="20">
        <v>0</v>
      </c>
    </row>
    <row r="275" spans="1:23">
      <c r="A275" s="15" t="str">
        <f t="shared" si="170"/>
        <v>DIST_TRANSF</v>
      </c>
      <c r="B275" s="15" t="str">
        <f>$B$8</f>
        <v>DISTPRI</v>
      </c>
      <c r="C275" s="19"/>
      <c r="D275" s="20">
        <f t="shared" si="169"/>
        <v>0.20623230644656507</v>
      </c>
      <c r="E275" s="20">
        <f t="shared" ref="E275:G276" si="171">$C269*E269</f>
        <v>0.13502020139987284</v>
      </c>
      <c r="F275" s="20">
        <f t="shared" si="171"/>
        <v>2.2170512868534401E-5</v>
      </c>
      <c r="G275" s="20">
        <f t="shared" si="171"/>
        <v>4.1021799240880684E-5</v>
      </c>
      <c r="H275" s="20">
        <f t="shared" ref="H275:W275" si="172">$C269*H269</f>
        <v>3.159114323623307E-2</v>
      </c>
      <c r="I275" s="20">
        <f t="shared" si="172"/>
        <v>4.4145254296827928E-4</v>
      </c>
      <c r="J275" s="20">
        <f>$C269*J269</f>
        <v>0</v>
      </c>
      <c r="K275" s="20">
        <f t="shared" si="172"/>
        <v>1.8320358491641778E-2</v>
      </c>
      <c r="L275" s="20">
        <f t="shared" si="172"/>
        <v>3.2966453328312742E-3</v>
      </c>
      <c r="M275" s="20">
        <f t="shared" si="172"/>
        <v>0</v>
      </c>
      <c r="N275" s="20">
        <f>$C269*N269</f>
        <v>0</v>
      </c>
      <c r="O275" s="20">
        <f>$C269*O269</f>
        <v>8.2960976353659195E-4</v>
      </c>
      <c r="P275" s="20">
        <f t="shared" si="172"/>
        <v>1.1471729999013363E-2</v>
      </c>
      <c r="Q275" s="20">
        <f t="shared" si="172"/>
        <v>0</v>
      </c>
      <c r="R275" s="20">
        <f>$C269*R269</f>
        <v>0</v>
      </c>
      <c r="S275" s="20">
        <f t="shared" si="172"/>
        <v>5.0307044692956679E-3</v>
      </c>
      <c r="T275" s="20">
        <f t="shared" si="172"/>
        <v>1.0097417216825593E-4</v>
      </c>
      <c r="U275" s="20">
        <f t="shared" si="172"/>
        <v>6.6294726894550694E-5</v>
      </c>
      <c r="V275" s="20">
        <f>$C269*V269</f>
        <v>0</v>
      </c>
      <c r="W275" s="20">
        <f t="shared" si="172"/>
        <v>0</v>
      </c>
    </row>
    <row r="276" spans="1:23">
      <c r="A276" s="15" t="str">
        <f t="shared" si="170"/>
        <v>DIST_TRANSF</v>
      </c>
      <c r="B276" s="15" t="str">
        <f>$B$9</f>
        <v>DISTSEC</v>
      </c>
      <c r="C276" s="19"/>
      <c r="D276" s="20">
        <f t="shared" si="169"/>
        <v>0.79376769355343513</v>
      </c>
      <c r="E276" s="20">
        <f t="shared" si="171"/>
        <v>0.58891305242346514</v>
      </c>
      <c r="F276" s="20">
        <f t="shared" si="171"/>
        <v>1.4598851028427891E-4</v>
      </c>
      <c r="G276" s="20">
        <f t="shared" si="171"/>
        <v>1.8909535387215656E-4</v>
      </c>
      <c r="H276" s="20">
        <f t="shared" ref="H276:W276" si="173">$C270*H270</f>
        <v>0.11870532684063941</v>
      </c>
      <c r="I276" s="20">
        <f t="shared" si="173"/>
        <v>0</v>
      </c>
      <c r="J276" s="20">
        <f>$C270*J270</f>
        <v>0</v>
      </c>
      <c r="K276" s="20">
        <f t="shared" si="173"/>
        <v>5.9256966227554622E-2</v>
      </c>
      <c r="L276" s="20">
        <f t="shared" si="173"/>
        <v>0</v>
      </c>
      <c r="M276" s="20">
        <f t="shared" si="173"/>
        <v>0</v>
      </c>
      <c r="N276" s="20">
        <f>$C270*N270</f>
        <v>0</v>
      </c>
      <c r="O276" s="20">
        <f>$C270*O270</f>
        <v>2.2191403079039407E-3</v>
      </c>
      <c r="P276" s="20">
        <f t="shared" si="173"/>
        <v>0</v>
      </c>
      <c r="Q276" s="20">
        <f t="shared" si="173"/>
        <v>0</v>
      </c>
      <c r="R276" s="20">
        <f>$C270*R270</f>
        <v>0</v>
      </c>
      <c r="S276" s="20">
        <f t="shared" si="173"/>
        <v>1.6770861187342417E-2</v>
      </c>
      <c r="T276" s="20">
        <f t="shared" si="173"/>
        <v>0</v>
      </c>
      <c r="U276" s="20">
        <f t="shared" si="173"/>
        <v>1.9829148050423711E-4</v>
      </c>
      <c r="V276" s="20">
        <f>$C270*V270</f>
        <v>6.1033542941289678E-3</v>
      </c>
      <c r="W276" s="20">
        <f t="shared" si="173"/>
        <v>1.2656169277400872E-3</v>
      </c>
    </row>
    <row r="277" spans="1:23">
      <c r="A277" s="15" t="str">
        <f t="shared" si="170"/>
        <v>DIST_TRANSF</v>
      </c>
      <c r="B277" s="15" t="str">
        <f>$B$10</f>
        <v>ENERGY</v>
      </c>
      <c r="C277" s="19"/>
      <c r="D277" s="20">
        <f t="shared" si="169"/>
        <v>0</v>
      </c>
      <c r="E277" s="20">
        <v>0</v>
      </c>
      <c r="F277" s="20">
        <v>0</v>
      </c>
      <c r="G277" s="20">
        <v>0</v>
      </c>
      <c r="H277" s="20">
        <v>0</v>
      </c>
      <c r="I277" s="20">
        <v>0</v>
      </c>
      <c r="J277" s="20">
        <v>0</v>
      </c>
      <c r="K277" s="20">
        <v>0</v>
      </c>
      <c r="L277" s="20">
        <v>0</v>
      </c>
      <c r="M277" s="20"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v>0</v>
      </c>
      <c r="U277" s="20">
        <v>0</v>
      </c>
      <c r="V277" s="20">
        <v>0</v>
      </c>
      <c r="W277" s="20">
        <v>0</v>
      </c>
    </row>
    <row r="278" spans="1:23">
      <c r="A278" s="15" t="str">
        <f t="shared" si="170"/>
        <v>DIST_TRANSF</v>
      </c>
      <c r="B278" s="15" t="str">
        <f>$B$11</f>
        <v>CUSTOMER</v>
      </c>
      <c r="C278" s="19"/>
      <c r="D278" s="20">
        <f t="shared" si="169"/>
        <v>0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0</v>
      </c>
      <c r="K278" s="20">
        <v>0</v>
      </c>
      <c r="L278" s="20">
        <v>0</v>
      </c>
      <c r="M278" s="20"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v>0</v>
      </c>
      <c r="U278" s="20">
        <v>0</v>
      </c>
      <c r="V278" s="20">
        <v>0</v>
      </c>
      <c r="W278" s="20">
        <v>0</v>
      </c>
    </row>
    <row r="279" spans="1:23">
      <c r="A279" s="15" t="str">
        <f t="shared" si="170"/>
        <v>DIST_TRANSF</v>
      </c>
      <c r="B279" s="15" t="str">
        <f>$B$12</f>
        <v>TOTAL</v>
      </c>
      <c r="C279" s="19"/>
      <c r="D279" s="20">
        <f t="shared" si="169"/>
        <v>1.0000000000000004</v>
      </c>
      <c r="E279" s="20">
        <f t="shared" ref="E279:W279" si="174">SUM(E272:E278)</f>
        <v>0.72393325382333795</v>
      </c>
      <c r="F279" s="20">
        <f t="shared" ref="F279:G279" si="175">SUM(F272:F278)</f>
        <v>1.6815902315281333E-4</v>
      </c>
      <c r="G279" s="20">
        <f t="shared" si="175"/>
        <v>2.3011715311303723E-4</v>
      </c>
      <c r="H279" s="20">
        <f t="shared" si="174"/>
        <v>0.15029647007687247</v>
      </c>
      <c r="I279" s="20">
        <f t="shared" si="174"/>
        <v>4.4145254296827928E-4</v>
      </c>
      <c r="J279" s="20">
        <f t="shared" si="174"/>
        <v>0</v>
      </c>
      <c r="K279" s="20">
        <f t="shared" si="174"/>
        <v>7.75773247191964E-2</v>
      </c>
      <c r="L279" s="20">
        <f t="shared" si="174"/>
        <v>3.2966453328312742E-3</v>
      </c>
      <c r="M279" s="20">
        <f t="shared" si="174"/>
        <v>0</v>
      </c>
      <c r="N279" s="20">
        <f>SUM(N272:N278)</f>
        <v>0</v>
      </c>
      <c r="O279" s="20">
        <f>SUM(O272:O278)</f>
        <v>3.0487500714405326E-3</v>
      </c>
      <c r="P279" s="20">
        <f t="shared" si="174"/>
        <v>1.1471729999013363E-2</v>
      </c>
      <c r="Q279" s="20">
        <f t="shared" si="174"/>
        <v>0</v>
      </c>
      <c r="R279" s="20">
        <f t="shared" si="174"/>
        <v>0</v>
      </c>
      <c r="S279" s="20">
        <f t="shared" si="174"/>
        <v>2.1801565656638086E-2</v>
      </c>
      <c r="T279" s="20">
        <f t="shared" si="174"/>
        <v>1.0097417216825593E-4</v>
      </c>
      <c r="U279" s="20">
        <f t="shared" si="174"/>
        <v>2.6458620739878779E-4</v>
      </c>
      <c r="V279" s="20">
        <f t="shared" si="174"/>
        <v>6.1033542941289678E-3</v>
      </c>
      <c r="W279" s="20">
        <f t="shared" si="174"/>
        <v>1.2656169277400872E-3</v>
      </c>
    </row>
    <row r="280" spans="1:23">
      <c r="C280" s="19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</row>
    <row r="281" spans="1:23">
      <c r="A281" s="15" t="s">
        <v>537</v>
      </c>
      <c r="C281" s="19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</row>
    <row r="282" spans="1:23" ht="12.75">
      <c r="A282" s="118" t="s">
        <v>509</v>
      </c>
      <c r="B282" s="15" t="str">
        <f>$B$5</f>
        <v>PRODUCTION</v>
      </c>
      <c r="C282" s="110" t="s">
        <v>539</v>
      </c>
      <c r="D282" s="20">
        <f t="shared" ref="D282:W282" si="176">D26</f>
        <v>1</v>
      </c>
      <c r="E282" s="20">
        <f t="shared" si="176"/>
        <v>0.5142709287397772</v>
      </c>
      <c r="F282" s="20">
        <f t="shared" ref="F282:G282" si="177">F26</f>
        <v>1.1505122258463923E-4</v>
      </c>
      <c r="G282" s="20">
        <f t="shared" si="177"/>
        <v>2.0144648723153952E-4</v>
      </c>
      <c r="H282" s="20">
        <f t="shared" si="176"/>
        <v>0.11985982609438253</v>
      </c>
      <c r="I282" s="20">
        <f t="shared" si="176"/>
        <v>1.6678479546285577E-3</v>
      </c>
      <c r="J282" s="20">
        <f t="shared" si="176"/>
        <v>2.3228736783697604E-4</v>
      </c>
      <c r="K282" s="20">
        <f t="shared" si="176"/>
        <v>7.1291750614013577E-2</v>
      </c>
      <c r="L282" s="20">
        <f t="shared" si="176"/>
        <v>1.279394475186746E-2</v>
      </c>
      <c r="M282" s="20">
        <f t="shared" si="176"/>
        <v>2.5944814358387371E-3</v>
      </c>
      <c r="N282" s="20">
        <f t="shared" si="176"/>
        <v>9.8524259244470191E-5</v>
      </c>
      <c r="O282" s="20">
        <f t="shared" si="176"/>
        <v>3.3812137495951079E-3</v>
      </c>
      <c r="P282" s="20">
        <f t="shared" si="176"/>
        <v>4.564833810009377E-2</v>
      </c>
      <c r="Q282" s="20">
        <f t="shared" si="176"/>
        <v>0.17458656862799518</v>
      </c>
      <c r="R282" s="20">
        <f t="shared" si="176"/>
        <v>3.1627976143295378E-2</v>
      </c>
      <c r="S282" s="20">
        <f t="shared" si="176"/>
        <v>1.9595904199749329E-2</v>
      </c>
      <c r="T282" s="20">
        <f t="shared" si="176"/>
        <v>3.9138046827144884E-4</v>
      </c>
      <c r="U282" s="20">
        <f t="shared" si="176"/>
        <v>2.58501678717917E-4</v>
      </c>
      <c r="V282" s="20">
        <f t="shared" si="176"/>
        <v>1.1484116380775346E-3</v>
      </c>
      <c r="W282" s="20">
        <f t="shared" si="176"/>
        <v>2.3561646679869829E-4</v>
      </c>
    </row>
    <row r="283" spans="1:23">
      <c r="A283" s="15" t="str">
        <f t="shared" ref="A283:A289" si="178">A282</f>
        <v>TRAN_LSE</v>
      </c>
      <c r="B283" s="15" t="str">
        <f>$B$6</f>
        <v>BULKTRAN</v>
      </c>
      <c r="C283" s="19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</row>
    <row r="284" spans="1:23">
      <c r="A284" s="15" t="str">
        <f t="shared" si="178"/>
        <v>TRAN_LSE</v>
      </c>
      <c r="B284" s="15" t="str">
        <f>$B$7</f>
        <v>SUBTRAN</v>
      </c>
      <c r="C284" s="19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</row>
    <row r="285" spans="1:23">
      <c r="A285" s="15" t="str">
        <f t="shared" si="178"/>
        <v>TRAN_LSE</v>
      </c>
      <c r="B285" s="15" t="str">
        <f>$B$8</f>
        <v>DISTPRI</v>
      </c>
      <c r="C285" s="19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</row>
    <row r="286" spans="1:23">
      <c r="A286" s="15" t="str">
        <f t="shared" si="178"/>
        <v>TRAN_LSE</v>
      </c>
      <c r="B286" s="15" t="str">
        <f>$B$9</f>
        <v>DISTSEC</v>
      </c>
      <c r="C286" s="19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</row>
    <row r="287" spans="1:23">
      <c r="A287" s="15" t="str">
        <f t="shared" si="178"/>
        <v>TRAN_LSE</v>
      </c>
      <c r="B287" s="15" t="str">
        <f>$B$10</f>
        <v>ENERGY</v>
      </c>
      <c r="C287" s="19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</row>
    <row r="288" spans="1:23">
      <c r="A288" s="15" t="str">
        <f t="shared" si="178"/>
        <v>TRAN_LSE</v>
      </c>
      <c r="B288" s="15" t="str">
        <f>$B$11</f>
        <v>CUSTOMER</v>
      </c>
      <c r="C288" s="19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</row>
    <row r="289" spans="1:23">
      <c r="A289" s="15" t="str">
        <f t="shared" si="178"/>
        <v>TRAN_LSE</v>
      </c>
      <c r="B289" s="15" t="str">
        <f>$B$12</f>
        <v>TOTAL</v>
      </c>
      <c r="C289" s="19"/>
      <c r="D289" s="20">
        <f>SUM(D282:D288)</f>
        <v>1</v>
      </c>
      <c r="E289" s="20">
        <f>SUM(E282:E288)</f>
        <v>0.5142709287397772</v>
      </c>
      <c r="F289" s="20">
        <f>SUM(F282:F288)</f>
        <v>1.1505122258463923E-4</v>
      </c>
      <c r="G289" s="20">
        <f>SUM(G282:G288)</f>
        <v>2.0144648723153952E-4</v>
      </c>
      <c r="H289" s="20">
        <f t="shared" ref="H289:W289" si="179">SUM(H282:H288)</f>
        <v>0.11985982609438253</v>
      </c>
      <c r="I289" s="20">
        <f t="shared" si="179"/>
        <v>1.6678479546285577E-3</v>
      </c>
      <c r="J289" s="20">
        <f t="shared" si="179"/>
        <v>2.3228736783697604E-4</v>
      </c>
      <c r="K289" s="20">
        <f t="shared" si="179"/>
        <v>7.1291750614013577E-2</v>
      </c>
      <c r="L289" s="20">
        <f t="shared" si="179"/>
        <v>1.279394475186746E-2</v>
      </c>
      <c r="M289" s="20">
        <f t="shared" si="179"/>
        <v>2.5944814358387371E-3</v>
      </c>
      <c r="N289" s="20">
        <f t="shared" si="179"/>
        <v>9.8524259244470191E-5</v>
      </c>
      <c r="O289" s="20">
        <f t="shared" si="179"/>
        <v>3.3812137495951079E-3</v>
      </c>
      <c r="P289" s="20">
        <f t="shared" si="179"/>
        <v>4.564833810009377E-2</v>
      </c>
      <c r="Q289" s="20">
        <f t="shared" si="179"/>
        <v>0.17458656862799518</v>
      </c>
      <c r="R289" s="20">
        <f t="shared" si="179"/>
        <v>3.1627976143295378E-2</v>
      </c>
      <c r="S289" s="20">
        <f t="shared" si="179"/>
        <v>1.9595904199749329E-2</v>
      </c>
      <c r="T289" s="20">
        <f t="shared" si="179"/>
        <v>3.9138046827144884E-4</v>
      </c>
      <c r="U289" s="20">
        <f>SUM(U282:U288)</f>
        <v>2.58501678717917E-4</v>
      </c>
      <c r="V289" s="20">
        <f t="shared" si="179"/>
        <v>1.1484116380775346E-3</v>
      </c>
      <c r="W289" s="20">
        <f t="shared" si="179"/>
        <v>2.3561646679869829E-4</v>
      </c>
    </row>
    <row r="290" spans="1:23">
      <c r="C290" s="19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</row>
    <row r="292" spans="1:23">
      <c r="A292" s="34" t="s">
        <v>126</v>
      </c>
      <c r="B292" s="15" t="str">
        <f>$B$5</f>
        <v>PRODUCTION</v>
      </c>
      <c r="D292" s="21">
        <f>+COSS!H8+COSS!H201</f>
        <v>871218449</v>
      </c>
      <c r="E292" s="21">
        <f>+COSS!I8+COSS!I201</f>
        <v>448042320.90245825</v>
      </c>
      <c r="F292" s="21">
        <f>+COSS!J8+COSS!J201</f>
        <v>100234.74769574315</v>
      </c>
      <c r="G292" s="21">
        <f>+COSS!K8+COSS!K201</f>
        <v>175503.89616236015</v>
      </c>
      <c r="H292" s="21">
        <f>+COSS!L8+COSS!L201</f>
        <v>104424091.78735769</v>
      </c>
      <c r="I292" s="21">
        <f>+COSS!M8+COSS!M201</f>
        <v>1453059.9081993145</v>
      </c>
      <c r="J292" s="21">
        <f>+COSS!N8+COSS!N201</f>
        <v>202373.04032922277</v>
      </c>
      <c r="K292" s="21">
        <f>+COSS!P8+COSS!P201</f>
        <v>62110688.396435708</v>
      </c>
      <c r="L292" s="21">
        <f>+COSS!Q8+COSS!Q201</f>
        <v>11146320.703313658</v>
      </c>
      <c r="M292" s="21">
        <f>+COSS!R8+COSS!R201</f>
        <v>2260360.0924907178</v>
      </c>
      <c r="N292" s="21">
        <f>+COSS!S8+COSS!S201</f>
        <v>85836.152327841235</v>
      </c>
      <c r="O292" s="21">
        <f>+COSS!U8+COSS!U201</f>
        <v>2945775.7986597242</v>
      </c>
      <c r="P292" s="21">
        <f>+COSS!V8+COSS!V201</f>
        <v>39769674.318991303</v>
      </c>
      <c r="Q292" s="21">
        <f>+COSS!W8+COSS!W201</f>
        <v>152103039.53631401</v>
      </c>
      <c r="R292" s="21">
        <f>+COSS!X8+COSS!X201</f>
        <v>27554876.320570797</v>
      </c>
      <c r="S292" s="21">
        <f>+COSS!Z8+COSS!Z201</f>
        <v>17072313.263658199</v>
      </c>
      <c r="T292" s="21">
        <f>+COSS!AA8+COSS!AA201</f>
        <v>340977.88453634537</v>
      </c>
      <c r="U292" s="21">
        <f>+COSS!AC8+COSS!AC201</f>
        <v>225211.43159651995</v>
      </c>
      <c r="V292" s="21">
        <f>+COSS!AD8+COSS!AD201</f>
        <v>1000517.406139459</v>
      </c>
      <c r="W292" s="21">
        <f>+COSS!AE8+COSS!AE201</f>
        <v>205273.41276322195</v>
      </c>
    </row>
    <row r="293" spans="1:23">
      <c r="B293" s="15" t="str">
        <f>$B$6</f>
        <v>BULKTRAN</v>
      </c>
      <c r="D293" s="21">
        <f>+COSS!H9+COSS!H202</f>
        <v>0</v>
      </c>
      <c r="E293" s="21">
        <f>+COSS!I9+COSS!I202</f>
        <v>0</v>
      </c>
      <c r="F293" s="21">
        <f>+COSS!J9+COSS!J202</f>
        <v>0</v>
      </c>
      <c r="G293" s="21">
        <f>+COSS!K9+COSS!K202</f>
        <v>0</v>
      </c>
      <c r="H293" s="21">
        <f>+COSS!L9+COSS!L202</f>
        <v>0</v>
      </c>
      <c r="I293" s="21">
        <f>+COSS!M9+COSS!M202</f>
        <v>0</v>
      </c>
      <c r="J293" s="21">
        <f>+COSS!N9+COSS!N202</f>
        <v>0</v>
      </c>
      <c r="K293" s="21">
        <f>+COSS!P9+COSS!P202</f>
        <v>0</v>
      </c>
      <c r="L293" s="21">
        <f>+COSS!Q9+COSS!Q202</f>
        <v>0</v>
      </c>
      <c r="M293" s="21">
        <f>+COSS!R9+COSS!R202</f>
        <v>0</v>
      </c>
      <c r="N293" s="21">
        <f>+COSS!S9+COSS!S202</f>
        <v>0</v>
      </c>
      <c r="O293" s="21">
        <f>+COSS!U9+COSS!U202</f>
        <v>0</v>
      </c>
      <c r="P293" s="21">
        <f>+COSS!V9+COSS!V202</f>
        <v>0</v>
      </c>
      <c r="Q293" s="21">
        <f>+COSS!W9+COSS!W202</f>
        <v>0</v>
      </c>
      <c r="R293" s="21">
        <f>+COSS!X9+COSS!X202</f>
        <v>0</v>
      </c>
      <c r="S293" s="21">
        <f>+COSS!Z9+COSS!Z202</f>
        <v>0</v>
      </c>
      <c r="T293" s="21">
        <f>+COSS!AA9+COSS!AA202</f>
        <v>0</v>
      </c>
      <c r="U293" s="21">
        <f>+COSS!AC9+COSS!AC202</f>
        <v>0</v>
      </c>
      <c r="V293" s="21">
        <f>+COSS!AD9+COSS!AD202</f>
        <v>0</v>
      </c>
      <c r="W293" s="21">
        <f>+COSS!AE9+COSS!AE202</f>
        <v>0</v>
      </c>
    </row>
    <row r="294" spans="1:23">
      <c r="B294" s="15" t="str">
        <f>$B$7</f>
        <v>SUBTRAN</v>
      </c>
      <c r="D294" s="21">
        <f>+COSS!H10+COSS!H203</f>
        <v>0</v>
      </c>
      <c r="E294" s="21">
        <f>+COSS!I10+COSS!I203</f>
        <v>0</v>
      </c>
      <c r="F294" s="21">
        <f>+COSS!J10+COSS!J203</f>
        <v>0</v>
      </c>
      <c r="G294" s="21">
        <f>+COSS!K10+COSS!K203</f>
        <v>0</v>
      </c>
      <c r="H294" s="21">
        <f>+COSS!L10+COSS!L203</f>
        <v>0</v>
      </c>
      <c r="I294" s="21">
        <f>+COSS!M10+COSS!M203</f>
        <v>0</v>
      </c>
      <c r="J294" s="21">
        <f>+COSS!N10+COSS!N203</f>
        <v>0</v>
      </c>
      <c r="K294" s="21">
        <f>+COSS!P10+COSS!P203</f>
        <v>0</v>
      </c>
      <c r="L294" s="21">
        <f>+COSS!Q10+COSS!Q203</f>
        <v>0</v>
      </c>
      <c r="M294" s="21">
        <f>+COSS!R10+COSS!R203</f>
        <v>0</v>
      </c>
      <c r="N294" s="21">
        <f>+COSS!S10+COSS!S203</f>
        <v>0</v>
      </c>
      <c r="O294" s="21">
        <f>+COSS!U10+COSS!U203</f>
        <v>0</v>
      </c>
      <c r="P294" s="21">
        <f>+COSS!V10+COSS!V203</f>
        <v>0</v>
      </c>
      <c r="Q294" s="21">
        <f>+COSS!W10+COSS!W203</f>
        <v>0</v>
      </c>
      <c r="R294" s="21">
        <f>+COSS!X10+COSS!X203</f>
        <v>0</v>
      </c>
      <c r="S294" s="21">
        <f>+COSS!Z10+COSS!Z203</f>
        <v>0</v>
      </c>
      <c r="T294" s="21">
        <f>+COSS!AA10+COSS!AA203</f>
        <v>0</v>
      </c>
      <c r="U294" s="21">
        <f>+COSS!AC10+COSS!AC203</f>
        <v>0</v>
      </c>
      <c r="V294" s="21">
        <f>+COSS!AD10+COSS!AD203</f>
        <v>0</v>
      </c>
      <c r="W294" s="21">
        <f>+COSS!AE10+COSS!AE203</f>
        <v>0</v>
      </c>
    </row>
    <row r="295" spans="1:23">
      <c r="B295" s="15" t="str">
        <f>$B$8</f>
        <v>DISTPRI</v>
      </c>
      <c r="D295" s="21">
        <f>+COSS!H11+COSS!H204</f>
        <v>0</v>
      </c>
      <c r="E295" s="21">
        <f>+COSS!I11+COSS!I204</f>
        <v>0</v>
      </c>
      <c r="F295" s="21">
        <f>+COSS!J11+COSS!J204</f>
        <v>0</v>
      </c>
      <c r="G295" s="21">
        <f>+COSS!K11+COSS!K204</f>
        <v>0</v>
      </c>
      <c r="H295" s="21">
        <f>+COSS!L11+COSS!L204</f>
        <v>0</v>
      </c>
      <c r="I295" s="21">
        <f>+COSS!M11+COSS!M204</f>
        <v>0</v>
      </c>
      <c r="J295" s="21">
        <f>+COSS!N11+COSS!N204</f>
        <v>0</v>
      </c>
      <c r="K295" s="21">
        <f>+COSS!P11+COSS!P204</f>
        <v>0</v>
      </c>
      <c r="L295" s="21">
        <f>+COSS!Q11+COSS!Q204</f>
        <v>0</v>
      </c>
      <c r="M295" s="21">
        <f>+COSS!R11+COSS!R204</f>
        <v>0</v>
      </c>
      <c r="N295" s="21">
        <f>+COSS!S11+COSS!S204</f>
        <v>0</v>
      </c>
      <c r="O295" s="21">
        <f>+COSS!U11+COSS!U204</f>
        <v>0</v>
      </c>
      <c r="P295" s="21">
        <f>+COSS!V11+COSS!V204</f>
        <v>0</v>
      </c>
      <c r="Q295" s="21">
        <f>+COSS!W11+COSS!W204</f>
        <v>0</v>
      </c>
      <c r="R295" s="21">
        <f>+COSS!X11+COSS!X204</f>
        <v>0</v>
      </c>
      <c r="S295" s="21">
        <f>+COSS!Z11+COSS!Z204</f>
        <v>0</v>
      </c>
      <c r="T295" s="21">
        <f>+COSS!AA11+COSS!AA204</f>
        <v>0</v>
      </c>
      <c r="U295" s="21">
        <f>+COSS!AC11+COSS!AC204</f>
        <v>0</v>
      </c>
      <c r="V295" s="21">
        <f>+COSS!AD11+COSS!AD204</f>
        <v>0</v>
      </c>
      <c r="W295" s="21">
        <f>+COSS!AE11+COSS!AE204</f>
        <v>0</v>
      </c>
    </row>
    <row r="296" spans="1:23">
      <c r="B296" s="15" t="str">
        <f>$B$9</f>
        <v>DISTSEC</v>
      </c>
      <c r="D296" s="21">
        <f>+COSS!H12+COSS!H205</f>
        <v>0</v>
      </c>
      <c r="E296" s="21">
        <f>+COSS!I12+COSS!I205</f>
        <v>0</v>
      </c>
      <c r="F296" s="21">
        <f>+COSS!J12+COSS!J205</f>
        <v>0</v>
      </c>
      <c r="G296" s="21">
        <f>+COSS!K12+COSS!K205</f>
        <v>0</v>
      </c>
      <c r="H296" s="21">
        <f>+COSS!L12+COSS!L205</f>
        <v>0</v>
      </c>
      <c r="I296" s="21">
        <f>+COSS!M12+COSS!M205</f>
        <v>0</v>
      </c>
      <c r="J296" s="21">
        <f>+COSS!N12+COSS!N205</f>
        <v>0</v>
      </c>
      <c r="K296" s="21">
        <f>+COSS!P12+COSS!P205</f>
        <v>0</v>
      </c>
      <c r="L296" s="21">
        <f>+COSS!Q12+COSS!Q205</f>
        <v>0</v>
      </c>
      <c r="M296" s="21">
        <f>+COSS!R12+COSS!R205</f>
        <v>0</v>
      </c>
      <c r="N296" s="21">
        <f>+COSS!S12+COSS!S205</f>
        <v>0</v>
      </c>
      <c r="O296" s="21">
        <f>+COSS!U12+COSS!U205</f>
        <v>0</v>
      </c>
      <c r="P296" s="21">
        <f>+COSS!V12+COSS!V205</f>
        <v>0</v>
      </c>
      <c r="Q296" s="21">
        <f>+COSS!W12+COSS!W205</f>
        <v>0</v>
      </c>
      <c r="R296" s="21">
        <f>+COSS!X12+COSS!X205</f>
        <v>0</v>
      </c>
      <c r="S296" s="21">
        <f>+COSS!Z12+COSS!Z205</f>
        <v>0</v>
      </c>
      <c r="T296" s="21">
        <f>+COSS!AA12+COSS!AA205</f>
        <v>0</v>
      </c>
      <c r="U296" s="21">
        <f>+COSS!AC12+COSS!AC205</f>
        <v>0</v>
      </c>
      <c r="V296" s="21">
        <f>+COSS!AD12+COSS!AD205</f>
        <v>0</v>
      </c>
      <c r="W296" s="21">
        <f>+COSS!AE12+COSS!AE205</f>
        <v>0</v>
      </c>
    </row>
    <row r="297" spans="1:23">
      <c r="B297" s="15" t="str">
        <f>$B$10</f>
        <v>ENERGY</v>
      </c>
      <c r="D297" s="21">
        <f>+COSS!H13+COSS!H206</f>
        <v>0</v>
      </c>
      <c r="E297" s="21">
        <f>+COSS!I13+COSS!I206</f>
        <v>0</v>
      </c>
      <c r="F297" s="21">
        <f>+COSS!J13+COSS!J206</f>
        <v>0</v>
      </c>
      <c r="G297" s="21">
        <f>+COSS!K13+COSS!K206</f>
        <v>0</v>
      </c>
      <c r="H297" s="21">
        <f>+COSS!L13+COSS!L206</f>
        <v>0</v>
      </c>
      <c r="I297" s="21">
        <f>+COSS!M13+COSS!M206</f>
        <v>0</v>
      </c>
      <c r="J297" s="21">
        <f>+COSS!N13+COSS!N206</f>
        <v>0</v>
      </c>
      <c r="K297" s="21">
        <f>+COSS!P13+COSS!P206</f>
        <v>0</v>
      </c>
      <c r="L297" s="21">
        <f>+COSS!Q13+COSS!Q206</f>
        <v>0</v>
      </c>
      <c r="M297" s="21">
        <f>+COSS!R13+COSS!R206</f>
        <v>0</v>
      </c>
      <c r="N297" s="21">
        <f>+COSS!S13+COSS!S206</f>
        <v>0</v>
      </c>
      <c r="O297" s="21">
        <f>+COSS!U13+COSS!U206</f>
        <v>0</v>
      </c>
      <c r="P297" s="21">
        <f>+COSS!V13+COSS!V206</f>
        <v>0</v>
      </c>
      <c r="Q297" s="21">
        <f>+COSS!W13+COSS!W206</f>
        <v>0</v>
      </c>
      <c r="R297" s="21">
        <f>+COSS!X13+COSS!X206</f>
        <v>0</v>
      </c>
      <c r="S297" s="21">
        <f>+COSS!Z13+COSS!Z206</f>
        <v>0</v>
      </c>
      <c r="T297" s="21">
        <f>+COSS!AA13+COSS!AA206</f>
        <v>0</v>
      </c>
      <c r="U297" s="21">
        <f>+COSS!AC13+COSS!AC206</f>
        <v>0</v>
      </c>
      <c r="V297" s="21">
        <f>+COSS!AD13+COSS!AD206</f>
        <v>0</v>
      </c>
      <c r="W297" s="21">
        <f>+COSS!AE13+COSS!AE206</f>
        <v>0</v>
      </c>
    </row>
    <row r="298" spans="1:23">
      <c r="B298" s="15" t="str">
        <f>$B$11</f>
        <v>CUSTOMER</v>
      </c>
      <c r="D298" s="21">
        <f>+COSS!H14+COSS!H207</f>
        <v>0</v>
      </c>
      <c r="E298" s="21">
        <f>+COSS!I14+COSS!I207</f>
        <v>0</v>
      </c>
      <c r="F298" s="21">
        <f>+COSS!J14+COSS!J207</f>
        <v>0</v>
      </c>
      <c r="G298" s="21">
        <f>+COSS!K14+COSS!K207</f>
        <v>0</v>
      </c>
      <c r="H298" s="21">
        <f>+COSS!L14+COSS!L207</f>
        <v>0</v>
      </c>
      <c r="I298" s="21">
        <f>+COSS!M14+COSS!M207</f>
        <v>0</v>
      </c>
      <c r="J298" s="21">
        <f>+COSS!N14+COSS!N207</f>
        <v>0</v>
      </c>
      <c r="K298" s="21">
        <f>+COSS!P14+COSS!P207</f>
        <v>0</v>
      </c>
      <c r="L298" s="21">
        <f>+COSS!Q14+COSS!Q207</f>
        <v>0</v>
      </c>
      <c r="M298" s="21">
        <f>+COSS!R14+COSS!R207</f>
        <v>0</v>
      </c>
      <c r="N298" s="21">
        <f>+COSS!S14+COSS!S207</f>
        <v>0</v>
      </c>
      <c r="O298" s="21">
        <f>+COSS!U14+COSS!U207</f>
        <v>0</v>
      </c>
      <c r="P298" s="21">
        <f>+COSS!V14+COSS!V207</f>
        <v>0</v>
      </c>
      <c r="Q298" s="21">
        <f>+COSS!W14+COSS!W207</f>
        <v>0</v>
      </c>
      <c r="R298" s="21">
        <f>+COSS!X14+COSS!X207</f>
        <v>0</v>
      </c>
      <c r="S298" s="21">
        <f>+COSS!Z14+COSS!Z207</f>
        <v>0</v>
      </c>
      <c r="T298" s="21">
        <f>+COSS!AA14+COSS!AA207</f>
        <v>0</v>
      </c>
      <c r="U298" s="21">
        <f>+COSS!AC14+COSS!AC207</f>
        <v>0</v>
      </c>
      <c r="V298" s="21">
        <f>+COSS!AD14+COSS!AD207</f>
        <v>0</v>
      </c>
      <c r="W298" s="21">
        <f>+COSS!AE14+COSS!AE207</f>
        <v>0</v>
      </c>
    </row>
    <row r="299" spans="1:23">
      <c r="B299" s="15" t="str">
        <f>$B$12</f>
        <v>TOTAL</v>
      </c>
      <c r="D299" s="21">
        <f>+COSS!H15+COSS!H208</f>
        <v>871218449</v>
      </c>
      <c r="E299" s="21">
        <f>+COSS!I15+COSS!I208</f>
        <v>448042320.90245825</v>
      </c>
      <c r="F299" s="21">
        <f>+COSS!J15+COSS!J208</f>
        <v>100234.74769574315</v>
      </c>
      <c r="G299" s="21">
        <f>+COSS!K15+COSS!K208</f>
        <v>175503.89616236015</v>
      </c>
      <c r="H299" s="21">
        <f>+COSS!L15+COSS!L208</f>
        <v>104424091.78735769</v>
      </c>
      <c r="I299" s="21">
        <f>+COSS!M15+COSS!M208</f>
        <v>1453059.9081993145</v>
      </c>
      <c r="J299" s="21">
        <f>+COSS!N15+COSS!N208</f>
        <v>202373.04032922277</v>
      </c>
      <c r="K299" s="21">
        <f>+COSS!P15+COSS!P208</f>
        <v>62110688.396435708</v>
      </c>
      <c r="L299" s="21">
        <f>+COSS!Q15+COSS!Q208</f>
        <v>11146320.703313658</v>
      </c>
      <c r="M299" s="21">
        <f>+COSS!R15+COSS!R208</f>
        <v>2260360.0924907178</v>
      </c>
      <c r="N299" s="21">
        <f>+COSS!S15+COSS!S208</f>
        <v>85836.152327841235</v>
      </c>
      <c r="O299" s="21">
        <f>+COSS!U15+COSS!U208</f>
        <v>2945775.7986597242</v>
      </c>
      <c r="P299" s="21">
        <f>+COSS!V15+COSS!V208</f>
        <v>39769674.318991303</v>
      </c>
      <c r="Q299" s="21">
        <f>+COSS!W15+COSS!W208</f>
        <v>152103039.53631401</v>
      </c>
      <c r="R299" s="21">
        <f>+COSS!X15+COSS!X208</f>
        <v>27554876.320570797</v>
      </c>
      <c r="S299" s="21">
        <f>+COSS!Z15+COSS!Z208</f>
        <v>17072313.263658199</v>
      </c>
      <c r="T299" s="21">
        <f>+COSS!AA15+COSS!AA208</f>
        <v>340977.88453634537</v>
      </c>
      <c r="U299" s="21">
        <f>+COSS!AC15+COSS!AC208</f>
        <v>225211.43159651995</v>
      </c>
      <c r="V299" s="21">
        <f>+COSS!AD15+COSS!AD208</f>
        <v>1000517.406139459</v>
      </c>
      <c r="W299" s="21">
        <f>+COSS!AE15+COSS!AE208</f>
        <v>205273.41276322195</v>
      </c>
    </row>
    <row r="300" spans="1:23">
      <c r="A300" s="111" t="s">
        <v>61</v>
      </c>
      <c r="B300" s="15" t="str">
        <f>$B$5</f>
        <v>PRODUCTION</v>
      </c>
      <c r="C300" s="19"/>
      <c r="D300" s="20">
        <f t="shared" ref="D300:D307" si="180">SUM(E300:W300)</f>
        <v>1</v>
      </c>
      <c r="E300" s="20">
        <f t="shared" ref="E300:W300" si="181">E292/$D299</f>
        <v>0.5142709287397772</v>
      </c>
      <c r="F300" s="20">
        <f t="shared" ref="F300:G300" si="182">F292/$D299</f>
        <v>1.1505122258463922E-4</v>
      </c>
      <c r="G300" s="20">
        <f t="shared" si="182"/>
        <v>2.0144648723153949E-4</v>
      </c>
      <c r="H300" s="20">
        <f t="shared" si="181"/>
        <v>0.11985982609438255</v>
      </c>
      <c r="I300" s="20">
        <f t="shared" si="181"/>
        <v>1.6678479546285577E-3</v>
      </c>
      <c r="J300" s="20">
        <f>J292/$D299</f>
        <v>2.3228736783697607E-4</v>
      </c>
      <c r="K300" s="20">
        <f t="shared" si="181"/>
        <v>7.1291750614013577E-2</v>
      </c>
      <c r="L300" s="20">
        <f t="shared" si="181"/>
        <v>1.279394475186746E-2</v>
      </c>
      <c r="M300" s="20">
        <f t="shared" si="181"/>
        <v>2.5944814358387375E-3</v>
      </c>
      <c r="N300" s="20">
        <f t="shared" si="181"/>
        <v>9.8524259244470191E-5</v>
      </c>
      <c r="O300" s="20">
        <f t="shared" si="181"/>
        <v>3.3812137495951079E-3</v>
      </c>
      <c r="P300" s="20">
        <f t="shared" si="181"/>
        <v>4.564833810009377E-2</v>
      </c>
      <c r="Q300" s="20">
        <f t="shared" si="181"/>
        <v>0.17458656862799518</v>
      </c>
      <c r="R300" s="20">
        <f>R292/$D299</f>
        <v>3.1627976143295371E-2</v>
      </c>
      <c r="S300" s="20">
        <f t="shared" si="181"/>
        <v>1.9595904199749332E-2</v>
      </c>
      <c r="T300" s="20">
        <f t="shared" si="181"/>
        <v>3.9138046827144884E-4</v>
      </c>
      <c r="U300" s="20">
        <f t="shared" si="181"/>
        <v>2.58501678717917E-4</v>
      </c>
      <c r="V300" s="20">
        <f>V292/$D299</f>
        <v>1.1484116380775346E-3</v>
      </c>
      <c r="W300" s="20">
        <f t="shared" si="181"/>
        <v>2.3561646679869832E-4</v>
      </c>
    </row>
    <row r="301" spans="1:23">
      <c r="A301" s="15" t="str">
        <f t="shared" ref="A301:A307" si="183">A300</f>
        <v>RB_GUP_EPIS_P</v>
      </c>
      <c r="B301" s="15" t="str">
        <f>$B$6</f>
        <v>BULKTRAN</v>
      </c>
      <c r="C301" s="19"/>
      <c r="D301" s="20">
        <f t="shared" si="180"/>
        <v>0</v>
      </c>
      <c r="E301" s="20">
        <f t="shared" ref="E301:W301" si="184">E293/$D299</f>
        <v>0</v>
      </c>
      <c r="F301" s="20">
        <f t="shared" ref="F301:G301" si="185">F293/$D299</f>
        <v>0</v>
      </c>
      <c r="G301" s="20">
        <f t="shared" si="185"/>
        <v>0</v>
      </c>
      <c r="H301" s="20">
        <f t="shared" si="184"/>
        <v>0</v>
      </c>
      <c r="I301" s="20">
        <f t="shared" si="184"/>
        <v>0</v>
      </c>
      <c r="J301" s="20">
        <f>J293/$D299</f>
        <v>0</v>
      </c>
      <c r="K301" s="20">
        <f t="shared" si="184"/>
        <v>0</v>
      </c>
      <c r="L301" s="20">
        <f t="shared" si="184"/>
        <v>0</v>
      </c>
      <c r="M301" s="20">
        <f t="shared" si="184"/>
        <v>0</v>
      </c>
      <c r="N301" s="20">
        <f>N293/$D299</f>
        <v>0</v>
      </c>
      <c r="O301" s="20">
        <f>O293/$D299</f>
        <v>0</v>
      </c>
      <c r="P301" s="20">
        <f t="shared" si="184"/>
        <v>0</v>
      </c>
      <c r="Q301" s="20">
        <f t="shared" si="184"/>
        <v>0</v>
      </c>
      <c r="R301" s="20">
        <f>R293/$D299</f>
        <v>0</v>
      </c>
      <c r="S301" s="20">
        <f t="shared" si="184"/>
        <v>0</v>
      </c>
      <c r="T301" s="20">
        <f t="shared" si="184"/>
        <v>0</v>
      </c>
      <c r="U301" s="20">
        <f t="shared" si="184"/>
        <v>0</v>
      </c>
      <c r="V301" s="20">
        <f>V293/$D299</f>
        <v>0</v>
      </c>
      <c r="W301" s="20">
        <f t="shared" si="184"/>
        <v>0</v>
      </c>
    </row>
    <row r="302" spans="1:23">
      <c r="A302" s="15" t="str">
        <f t="shared" si="183"/>
        <v>RB_GUP_EPIS_P</v>
      </c>
      <c r="B302" s="15" t="str">
        <f>$B$7</f>
        <v>SUBTRAN</v>
      </c>
      <c r="C302" s="19"/>
      <c r="D302" s="20">
        <f t="shared" si="180"/>
        <v>0</v>
      </c>
      <c r="E302" s="20">
        <f t="shared" ref="E302:W302" si="186">E294/$D299</f>
        <v>0</v>
      </c>
      <c r="F302" s="20">
        <f t="shared" ref="F302:G302" si="187">F294/$D299</f>
        <v>0</v>
      </c>
      <c r="G302" s="20">
        <f t="shared" si="187"/>
        <v>0</v>
      </c>
      <c r="H302" s="20">
        <f t="shared" si="186"/>
        <v>0</v>
      </c>
      <c r="I302" s="20">
        <f t="shared" si="186"/>
        <v>0</v>
      </c>
      <c r="J302" s="20">
        <f>J294/$D299</f>
        <v>0</v>
      </c>
      <c r="K302" s="20">
        <f t="shared" si="186"/>
        <v>0</v>
      </c>
      <c r="L302" s="20">
        <f t="shared" si="186"/>
        <v>0</v>
      </c>
      <c r="M302" s="20">
        <f t="shared" si="186"/>
        <v>0</v>
      </c>
      <c r="N302" s="20">
        <f>N294/$D299</f>
        <v>0</v>
      </c>
      <c r="O302" s="20">
        <f>O294/$D299</f>
        <v>0</v>
      </c>
      <c r="P302" s="20">
        <f t="shared" si="186"/>
        <v>0</v>
      </c>
      <c r="Q302" s="20">
        <f t="shared" si="186"/>
        <v>0</v>
      </c>
      <c r="R302" s="20">
        <f>R294/$D299</f>
        <v>0</v>
      </c>
      <c r="S302" s="20">
        <f t="shared" si="186"/>
        <v>0</v>
      </c>
      <c r="T302" s="20">
        <f t="shared" si="186"/>
        <v>0</v>
      </c>
      <c r="U302" s="20">
        <f t="shared" si="186"/>
        <v>0</v>
      </c>
      <c r="V302" s="20">
        <f>V294/$D299</f>
        <v>0</v>
      </c>
      <c r="W302" s="20">
        <f t="shared" si="186"/>
        <v>0</v>
      </c>
    </row>
    <row r="303" spans="1:23">
      <c r="A303" s="15" t="str">
        <f t="shared" si="183"/>
        <v>RB_GUP_EPIS_P</v>
      </c>
      <c r="B303" s="15" t="str">
        <f>$B$8</f>
        <v>DISTPRI</v>
      </c>
      <c r="C303" s="19"/>
      <c r="D303" s="20">
        <f t="shared" si="180"/>
        <v>0</v>
      </c>
      <c r="E303" s="20">
        <f t="shared" ref="E303:W303" si="188">E295/$D299</f>
        <v>0</v>
      </c>
      <c r="F303" s="20">
        <f t="shared" ref="F303:G303" si="189">F295/$D299</f>
        <v>0</v>
      </c>
      <c r="G303" s="20">
        <f t="shared" si="189"/>
        <v>0</v>
      </c>
      <c r="H303" s="20">
        <f t="shared" si="188"/>
        <v>0</v>
      </c>
      <c r="I303" s="20">
        <f t="shared" si="188"/>
        <v>0</v>
      </c>
      <c r="J303" s="20">
        <f>J295/$D299</f>
        <v>0</v>
      </c>
      <c r="K303" s="20">
        <f t="shared" si="188"/>
        <v>0</v>
      </c>
      <c r="L303" s="20">
        <f t="shared" si="188"/>
        <v>0</v>
      </c>
      <c r="M303" s="20">
        <f t="shared" si="188"/>
        <v>0</v>
      </c>
      <c r="N303" s="20">
        <f>N295/$D299</f>
        <v>0</v>
      </c>
      <c r="O303" s="20">
        <f>O295/$D299</f>
        <v>0</v>
      </c>
      <c r="P303" s="20">
        <f t="shared" si="188"/>
        <v>0</v>
      </c>
      <c r="Q303" s="20">
        <f t="shared" si="188"/>
        <v>0</v>
      </c>
      <c r="R303" s="20">
        <f>R295/$D299</f>
        <v>0</v>
      </c>
      <c r="S303" s="20">
        <f t="shared" si="188"/>
        <v>0</v>
      </c>
      <c r="T303" s="20">
        <f t="shared" si="188"/>
        <v>0</v>
      </c>
      <c r="U303" s="20">
        <f t="shared" si="188"/>
        <v>0</v>
      </c>
      <c r="V303" s="20">
        <f>V295/$D299</f>
        <v>0</v>
      </c>
      <c r="W303" s="20">
        <f t="shared" si="188"/>
        <v>0</v>
      </c>
    </row>
    <row r="304" spans="1:23">
      <c r="A304" s="15" t="str">
        <f t="shared" si="183"/>
        <v>RB_GUP_EPIS_P</v>
      </c>
      <c r="B304" s="15" t="str">
        <f>$B$9</f>
        <v>DISTSEC</v>
      </c>
      <c r="C304" s="19"/>
      <c r="D304" s="20">
        <f t="shared" si="180"/>
        <v>0</v>
      </c>
      <c r="E304" s="20">
        <f t="shared" ref="E304:W304" si="190">E296/$D299</f>
        <v>0</v>
      </c>
      <c r="F304" s="20">
        <f t="shared" ref="F304:G304" si="191">F296/$D299</f>
        <v>0</v>
      </c>
      <c r="G304" s="20">
        <f t="shared" si="191"/>
        <v>0</v>
      </c>
      <c r="H304" s="20">
        <f t="shared" si="190"/>
        <v>0</v>
      </c>
      <c r="I304" s="20">
        <f t="shared" si="190"/>
        <v>0</v>
      </c>
      <c r="J304" s="20">
        <f>J296/$D299</f>
        <v>0</v>
      </c>
      <c r="K304" s="20">
        <f t="shared" si="190"/>
        <v>0</v>
      </c>
      <c r="L304" s="20">
        <f t="shared" si="190"/>
        <v>0</v>
      </c>
      <c r="M304" s="20">
        <f t="shared" si="190"/>
        <v>0</v>
      </c>
      <c r="N304" s="20">
        <f>N296/$D299</f>
        <v>0</v>
      </c>
      <c r="O304" s="20">
        <f>O296/$D299</f>
        <v>0</v>
      </c>
      <c r="P304" s="20">
        <f t="shared" si="190"/>
        <v>0</v>
      </c>
      <c r="Q304" s="20">
        <f t="shared" si="190"/>
        <v>0</v>
      </c>
      <c r="R304" s="20">
        <f>R296/$D299</f>
        <v>0</v>
      </c>
      <c r="S304" s="20">
        <f t="shared" si="190"/>
        <v>0</v>
      </c>
      <c r="T304" s="20">
        <f t="shared" si="190"/>
        <v>0</v>
      </c>
      <c r="U304" s="20">
        <f t="shared" si="190"/>
        <v>0</v>
      </c>
      <c r="V304" s="20">
        <f>V296/$D299</f>
        <v>0</v>
      </c>
      <c r="W304" s="20">
        <f t="shared" si="190"/>
        <v>0</v>
      </c>
    </row>
    <row r="305" spans="1:23">
      <c r="A305" s="15" t="str">
        <f t="shared" si="183"/>
        <v>RB_GUP_EPIS_P</v>
      </c>
      <c r="B305" s="15" t="str">
        <f>$B$10</f>
        <v>ENERGY</v>
      </c>
      <c r="C305" s="19"/>
      <c r="D305" s="20">
        <f t="shared" si="180"/>
        <v>0</v>
      </c>
      <c r="E305" s="20">
        <f t="shared" ref="E305:W305" si="192">E297/$D299</f>
        <v>0</v>
      </c>
      <c r="F305" s="20">
        <f t="shared" ref="F305:G305" si="193">F297/$D299</f>
        <v>0</v>
      </c>
      <c r="G305" s="20">
        <f t="shared" si="193"/>
        <v>0</v>
      </c>
      <c r="H305" s="20">
        <f t="shared" si="192"/>
        <v>0</v>
      </c>
      <c r="I305" s="20">
        <f t="shared" si="192"/>
        <v>0</v>
      </c>
      <c r="J305" s="20">
        <f>J297/$D299</f>
        <v>0</v>
      </c>
      <c r="K305" s="20">
        <f t="shared" si="192"/>
        <v>0</v>
      </c>
      <c r="L305" s="20">
        <f t="shared" si="192"/>
        <v>0</v>
      </c>
      <c r="M305" s="20">
        <f t="shared" si="192"/>
        <v>0</v>
      </c>
      <c r="N305" s="20">
        <f>N297/$D299</f>
        <v>0</v>
      </c>
      <c r="O305" s="20">
        <f>O297/$D299</f>
        <v>0</v>
      </c>
      <c r="P305" s="20">
        <f t="shared" si="192"/>
        <v>0</v>
      </c>
      <c r="Q305" s="20">
        <f t="shared" si="192"/>
        <v>0</v>
      </c>
      <c r="R305" s="20">
        <f>R297/$D299</f>
        <v>0</v>
      </c>
      <c r="S305" s="20">
        <f t="shared" si="192"/>
        <v>0</v>
      </c>
      <c r="T305" s="20">
        <f t="shared" si="192"/>
        <v>0</v>
      </c>
      <c r="U305" s="20">
        <f t="shared" si="192"/>
        <v>0</v>
      </c>
      <c r="V305" s="20">
        <f>V297/$D299</f>
        <v>0</v>
      </c>
      <c r="W305" s="20">
        <f t="shared" si="192"/>
        <v>0</v>
      </c>
    </row>
    <row r="306" spans="1:23">
      <c r="A306" s="15" t="str">
        <f t="shared" si="183"/>
        <v>RB_GUP_EPIS_P</v>
      </c>
      <c r="B306" s="15" t="str">
        <f>$B$11</f>
        <v>CUSTOMER</v>
      </c>
      <c r="C306" s="19"/>
      <c r="D306" s="20">
        <f t="shared" si="180"/>
        <v>0</v>
      </c>
      <c r="E306" s="20">
        <f t="shared" ref="E306:W306" si="194">E298/$D299</f>
        <v>0</v>
      </c>
      <c r="F306" s="20">
        <f t="shared" ref="F306:G306" si="195">F298/$D299</f>
        <v>0</v>
      </c>
      <c r="G306" s="20">
        <f t="shared" si="195"/>
        <v>0</v>
      </c>
      <c r="H306" s="20">
        <f t="shared" si="194"/>
        <v>0</v>
      </c>
      <c r="I306" s="20">
        <f t="shared" si="194"/>
        <v>0</v>
      </c>
      <c r="J306" s="20">
        <f>J298/$D299</f>
        <v>0</v>
      </c>
      <c r="K306" s="20">
        <f t="shared" si="194"/>
        <v>0</v>
      </c>
      <c r="L306" s="20">
        <f t="shared" si="194"/>
        <v>0</v>
      </c>
      <c r="M306" s="20">
        <f t="shared" si="194"/>
        <v>0</v>
      </c>
      <c r="N306" s="20">
        <f>N298/$D299</f>
        <v>0</v>
      </c>
      <c r="O306" s="20">
        <f>O298/$D299</f>
        <v>0</v>
      </c>
      <c r="P306" s="20">
        <f t="shared" si="194"/>
        <v>0</v>
      </c>
      <c r="Q306" s="20">
        <f t="shared" si="194"/>
        <v>0</v>
      </c>
      <c r="R306" s="20">
        <f>R298/$D299</f>
        <v>0</v>
      </c>
      <c r="S306" s="20">
        <f t="shared" si="194"/>
        <v>0</v>
      </c>
      <c r="T306" s="20">
        <f t="shared" si="194"/>
        <v>0</v>
      </c>
      <c r="U306" s="20">
        <f t="shared" si="194"/>
        <v>0</v>
      </c>
      <c r="V306" s="20">
        <f>V298/$D299</f>
        <v>0</v>
      </c>
      <c r="W306" s="20">
        <f t="shared" si="194"/>
        <v>0</v>
      </c>
    </row>
    <row r="307" spans="1:23">
      <c r="A307" s="15" t="str">
        <f t="shared" si="183"/>
        <v>RB_GUP_EPIS_P</v>
      </c>
      <c r="B307" s="15" t="str">
        <f>$B$12</f>
        <v>TOTAL</v>
      </c>
      <c r="C307" s="19"/>
      <c r="D307" s="20">
        <f t="shared" si="180"/>
        <v>1</v>
      </c>
      <c r="E307" s="20">
        <f t="shared" ref="E307:W307" si="196">SUM(E300:E306)</f>
        <v>0.5142709287397772</v>
      </c>
      <c r="F307" s="20">
        <f t="shared" ref="F307:G307" si="197">SUM(F300:F306)</f>
        <v>1.1505122258463922E-4</v>
      </c>
      <c r="G307" s="20">
        <f t="shared" si="197"/>
        <v>2.0144648723153949E-4</v>
      </c>
      <c r="H307" s="20">
        <f t="shared" si="196"/>
        <v>0.11985982609438255</v>
      </c>
      <c r="I307" s="20">
        <f t="shared" si="196"/>
        <v>1.6678479546285577E-3</v>
      </c>
      <c r="J307" s="20">
        <f t="shared" si="196"/>
        <v>2.3228736783697607E-4</v>
      </c>
      <c r="K307" s="20">
        <f t="shared" si="196"/>
        <v>7.1291750614013577E-2</v>
      </c>
      <c r="L307" s="20">
        <f t="shared" si="196"/>
        <v>1.279394475186746E-2</v>
      </c>
      <c r="M307" s="20">
        <f t="shared" si="196"/>
        <v>2.5944814358387375E-3</v>
      </c>
      <c r="N307" s="20">
        <f>SUM(N300:N306)</f>
        <v>9.8524259244470191E-5</v>
      </c>
      <c r="O307" s="20">
        <f>SUM(O300:O306)</f>
        <v>3.3812137495951079E-3</v>
      </c>
      <c r="P307" s="20">
        <f t="shared" si="196"/>
        <v>4.564833810009377E-2</v>
      </c>
      <c r="Q307" s="20">
        <f t="shared" si="196"/>
        <v>0.17458656862799518</v>
      </c>
      <c r="R307" s="20">
        <f t="shared" si="196"/>
        <v>3.1627976143295371E-2</v>
      </c>
      <c r="S307" s="20">
        <f t="shared" si="196"/>
        <v>1.9595904199749332E-2</v>
      </c>
      <c r="T307" s="20">
        <f t="shared" si="196"/>
        <v>3.9138046827144884E-4</v>
      </c>
      <c r="U307" s="20">
        <f t="shared" si="196"/>
        <v>2.58501678717917E-4</v>
      </c>
      <c r="V307" s="20">
        <f t="shared" si="196"/>
        <v>1.1484116380775346E-3</v>
      </c>
      <c r="W307" s="20">
        <f t="shared" si="196"/>
        <v>2.3561646679869832E-4</v>
      </c>
    </row>
    <row r="309" spans="1:23">
      <c r="A309" s="34" t="s">
        <v>127</v>
      </c>
      <c r="B309" s="15" t="str">
        <f>$B$5</f>
        <v>PRODUCTION</v>
      </c>
      <c r="D309" s="21">
        <f>COSS!H34+COSS!H175</f>
        <v>12011524.279999999</v>
      </c>
      <c r="E309" s="21">
        <f>COSS!I34+COSS!I175</f>
        <v>6177177.7470559832</v>
      </c>
      <c r="F309" s="21">
        <f>COSS!J34+COSS!J175</f>
        <v>1381.9405535190783</v>
      </c>
      <c r="G309" s="21">
        <f>COSS!K34+COSS!K175</f>
        <v>2419.6793725023467</v>
      </c>
      <c r="H309" s="21">
        <f>COSS!L34+COSS!L175</f>
        <v>1439699.2113292534</v>
      </c>
      <c r="I309" s="21">
        <f>COSS!M34+COSS!M175</f>
        <v>20033.396202369258</v>
      </c>
      <c r="J309" s="21">
        <f>COSS!N34+COSS!N175</f>
        <v>2790.1253587111287</v>
      </c>
      <c r="K309" s="21">
        <f>COSS!P34+COSS!P175</f>
        <v>856322.5934639289</v>
      </c>
      <c r="L309" s="21">
        <f>COSS!Q34+COSS!Q175</f>
        <v>153674.77802403457</v>
      </c>
      <c r="M309" s="21">
        <f>COSS!R34+COSS!R175</f>
        <v>31163.676760586251</v>
      </c>
      <c r="N309" s="21">
        <f>COSS!S34+COSS!S175</f>
        <v>1183.4265320839681</v>
      </c>
      <c r="O309" s="21">
        <f>COSS!U34+COSS!U175</f>
        <v>40613.531049131474</v>
      </c>
      <c r="P309" s="21">
        <f>COSS!V34+COSS!V175</f>
        <v>548306.12143092533</v>
      </c>
      <c r="Q309" s="21">
        <f>COSS!W34+COSS!W175</f>
        <v>2097050.8080370503</v>
      </c>
      <c r="R309" s="21">
        <f>COSS!X34+COSS!X175</f>
        <v>379900.20337245316</v>
      </c>
      <c r="S309" s="21">
        <f>COSS!Z34+COSS!Z175</f>
        <v>235376.67908384302</v>
      </c>
      <c r="T309" s="21">
        <f>COSS!AA34+COSS!AA175</f>
        <v>4701.0759973602771</v>
      </c>
      <c r="U309" s="21">
        <f>COSS!AC34+COSS!AC175</f>
        <v>3104.9991903410191</v>
      </c>
      <c r="V309" s="21">
        <f>COSS!AD34+COSS!AD175</f>
        <v>13794.174274202878</v>
      </c>
      <c r="W309" s="21">
        <f>COSS!AE34+COSS!AE175</f>
        <v>2830.1129117203782</v>
      </c>
    </row>
    <row r="310" spans="1:23">
      <c r="B310" s="15" t="str">
        <f>$B$6</f>
        <v>BULKTRAN</v>
      </c>
      <c r="D310" s="21">
        <f>COSS!H35+COSS!H176</f>
        <v>496423294.29976004</v>
      </c>
      <c r="E310" s="21">
        <f>COSS!I35+COSS!I176</f>
        <v>255296068.60759735</v>
      </c>
      <c r="F310" s="21">
        <f>COSS!J35+COSS!J176</f>
        <v>57114.106928681562</v>
      </c>
      <c r="G310" s="21">
        <f>COSS!K35+COSS!K176</f>
        <v>100002.72881659541</v>
      </c>
      <c r="H310" s="21">
        <f>COSS!L35+COSS!L176</f>
        <v>59501209.723969713</v>
      </c>
      <c r="I310" s="21">
        <f>COSS!M35+COSS!M176</f>
        <v>827958.57602782524</v>
      </c>
      <c r="J310" s="21">
        <f>COSS!N35+COSS!N176</f>
        <v>115312.86036585177</v>
      </c>
      <c r="K310" s="21">
        <f>COSS!P35+COSS!P176</f>
        <v>35390885.696205556</v>
      </c>
      <c r="L310" s="21">
        <f>COSS!Q35+COSS!Q176</f>
        <v>6351212.20081117</v>
      </c>
      <c r="M310" s="21">
        <f>COSS!R35+COSS!R176</f>
        <v>1287961.0213786375</v>
      </c>
      <c r="N310" s="21">
        <f>COSS!S35+COSS!S176</f>
        <v>48909.737342583474</v>
      </c>
      <c r="O310" s="21">
        <f>COSS!U35+COSS!U176</f>
        <v>1678513.2683056472</v>
      </c>
      <c r="P310" s="21">
        <f>COSS!V35+COSS!V176</f>
        <v>22660898.378957797</v>
      </c>
      <c r="Q310" s="21">
        <f>COSS!W35+COSS!W176</f>
        <v>86668839.538800493</v>
      </c>
      <c r="R310" s="21">
        <f>COSS!X35+COSS!X176</f>
        <v>15700864.109088909</v>
      </c>
      <c r="S310" s="21">
        <f>COSS!Z35+COSS!Z176</f>
        <v>9727863.3176220637</v>
      </c>
      <c r="T310" s="21">
        <f>COSS!AA35+COSS!AA176</f>
        <v>194290.38138389532</v>
      </c>
      <c r="U310" s="21">
        <f>COSS!AC35+COSS!AC176</f>
        <v>128326.25493116654</v>
      </c>
      <c r="V310" s="21">
        <f>COSS!AD35+COSS!AD176</f>
        <v>570098.28858663351</v>
      </c>
      <c r="W310" s="21">
        <f>COSS!AE35+COSS!AE176</f>
        <v>116965.50263947985</v>
      </c>
    </row>
    <row r="311" spans="1:23">
      <c r="B311" s="15" t="str">
        <f>$B$7</f>
        <v>SUBTRAN</v>
      </c>
      <c r="D311" s="21">
        <f>COSS!H36+COSS!H177</f>
        <v>137444760.42023998</v>
      </c>
      <c r="E311" s="21">
        <f>COSS!I36+COSS!I177</f>
        <v>70216428.646057993</v>
      </c>
      <c r="F311" s="21">
        <f>COSS!J36+COSS!J177</f>
        <v>11433.680477339134</v>
      </c>
      <c r="G311" s="21">
        <f>COSS!K36+COSS!K177</f>
        <v>21280.042542801966</v>
      </c>
      <c r="H311" s="21">
        <f>COSS!L36+COSS!L177</f>
        <v>16455315.785266457</v>
      </c>
      <c r="I311" s="21">
        <f>COSS!M36+COSS!M177</f>
        <v>229976.10061135306</v>
      </c>
      <c r="J311" s="21">
        <f>COSS!N36+COSS!N177</f>
        <v>41624.605683825444</v>
      </c>
      <c r="K311" s="21">
        <f>COSS!P36+COSS!P177</f>
        <v>9500204.8447081205</v>
      </c>
      <c r="L311" s="21">
        <f>COSS!Q36+COSS!Q177</f>
        <v>1709654.5467046138</v>
      </c>
      <c r="M311" s="21">
        <f>COSS!R36+COSS!R177</f>
        <v>448771.13707172999</v>
      </c>
      <c r="N311" s="21">
        <f>COSS!S36+COSS!S177</f>
        <v>0</v>
      </c>
      <c r="O311" s="21">
        <f>COSS!U36+COSS!U177</f>
        <v>428845.42968414031</v>
      </c>
      <c r="P311" s="21">
        <f>COSS!V36+COSS!V177</f>
        <v>6017117.2211251259</v>
      </c>
      <c r="Q311" s="21">
        <f>COSS!W36+COSS!W177</f>
        <v>29669029.426723804</v>
      </c>
      <c r="R311" s="21">
        <f>COSS!X36+COSS!X177</f>
        <v>0</v>
      </c>
      <c r="S311" s="21">
        <f>COSS!Z36+COSS!Z177</f>
        <v>2608035.0877938457</v>
      </c>
      <c r="T311" s="21">
        <f>COSS!AA36+COSS!AA177</f>
        <v>52365.476993534219</v>
      </c>
      <c r="U311" s="21">
        <f>COSS!AC36+COSS!AC177</f>
        <v>34678.388795283136</v>
      </c>
      <c r="V311" s="21">
        <f>COSS!AD36+COSS!AD177</f>
        <v>0</v>
      </c>
      <c r="W311" s="21">
        <f>COSS!AE36+COSS!AE177</f>
        <v>0</v>
      </c>
    </row>
    <row r="312" spans="1:23">
      <c r="B312" s="15" t="str">
        <f>$B$8</f>
        <v>DISTPRI</v>
      </c>
      <c r="D312" s="21">
        <f>COSS!H37+COSS!H178</f>
        <v>0</v>
      </c>
      <c r="E312" s="21">
        <f>COSS!I37+COSS!I178</f>
        <v>0</v>
      </c>
      <c r="F312" s="21">
        <f>COSS!J37+COSS!J178</f>
        <v>0</v>
      </c>
      <c r="G312" s="21">
        <f>COSS!K37+COSS!K178</f>
        <v>0</v>
      </c>
      <c r="H312" s="21">
        <f>COSS!L37+COSS!L178</f>
        <v>0</v>
      </c>
      <c r="I312" s="21">
        <f>COSS!M37+COSS!M178</f>
        <v>0</v>
      </c>
      <c r="J312" s="21">
        <f>COSS!N37+COSS!N178</f>
        <v>0</v>
      </c>
      <c r="K312" s="21">
        <f>COSS!P37+COSS!P178</f>
        <v>0</v>
      </c>
      <c r="L312" s="21">
        <f>COSS!Q37+COSS!Q178</f>
        <v>0</v>
      </c>
      <c r="M312" s="21">
        <f>COSS!R37+COSS!R178</f>
        <v>0</v>
      </c>
      <c r="N312" s="21">
        <f>COSS!S37+COSS!S178</f>
        <v>0</v>
      </c>
      <c r="O312" s="21">
        <f>COSS!U37+COSS!U178</f>
        <v>0</v>
      </c>
      <c r="P312" s="21">
        <f>COSS!V37+COSS!V178</f>
        <v>0</v>
      </c>
      <c r="Q312" s="21">
        <f>COSS!W37+COSS!W178</f>
        <v>0</v>
      </c>
      <c r="R312" s="21">
        <f>COSS!X37+COSS!X178</f>
        <v>0</v>
      </c>
      <c r="S312" s="21">
        <f>COSS!Z37+COSS!Z178</f>
        <v>0</v>
      </c>
      <c r="T312" s="21">
        <f>COSS!AA37+COSS!AA178</f>
        <v>0</v>
      </c>
      <c r="U312" s="21">
        <f>COSS!AC37+COSS!AC178</f>
        <v>0</v>
      </c>
      <c r="V312" s="21">
        <f>COSS!AD37+COSS!AD178</f>
        <v>0</v>
      </c>
      <c r="W312" s="21">
        <f>COSS!AE37+COSS!AE178</f>
        <v>0</v>
      </c>
    </row>
    <row r="313" spans="1:23">
      <c r="B313" s="15" t="str">
        <f>$B$9</f>
        <v>DISTSEC</v>
      </c>
      <c r="D313" s="21">
        <f>COSS!H38+COSS!H179</f>
        <v>0</v>
      </c>
      <c r="E313" s="21">
        <f>COSS!I38+COSS!I179</f>
        <v>0</v>
      </c>
      <c r="F313" s="21">
        <f>COSS!J38+COSS!J179</f>
        <v>0</v>
      </c>
      <c r="G313" s="21">
        <f>COSS!K38+COSS!K179</f>
        <v>0</v>
      </c>
      <c r="H313" s="21">
        <f>COSS!L38+COSS!L179</f>
        <v>0</v>
      </c>
      <c r="I313" s="21">
        <f>COSS!M38+COSS!M179</f>
        <v>0</v>
      </c>
      <c r="J313" s="21">
        <f>COSS!N38+COSS!N179</f>
        <v>0</v>
      </c>
      <c r="K313" s="21">
        <f>COSS!P38+COSS!P179</f>
        <v>0</v>
      </c>
      <c r="L313" s="21">
        <f>COSS!Q38+COSS!Q179</f>
        <v>0</v>
      </c>
      <c r="M313" s="21">
        <f>COSS!R38+COSS!R179</f>
        <v>0</v>
      </c>
      <c r="N313" s="21">
        <f>COSS!S38+COSS!S179</f>
        <v>0</v>
      </c>
      <c r="O313" s="21">
        <f>COSS!U38+COSS!U179</f>
        <v>0</v>
      </c>
      <c r="P313" s="21">
        <f>COSS!V38+COSS!V179</f>
        <v>0</v>
      </c>
      <c r="Q313" s="21">
        <f>COSS!W38+COSS!W179</f>
        <v>0</v>
      </c>
      <c r="R313" s="21">
        <f>COSS!X38+COSS!X179</f>
        <v>0</v>
      </c>
      <c r="S313" s="21">
        <f>COSS!Z38+COSS!Z179</f>
        <v>0</v>
      </c>
      <c r="T313" s="21">
        <f>COSS!AA38+COSS!AA179</f>
        <v>0</v>
      </c>
      <c r="U313" s="21">
        <f>COSS!AC38+COSS!AC179</f>
        <v>0</v>
      </c>
      <c r="V313" s="21">
        <f>COSS!AD38+COSS!AD179</f>
        <v>0</v>
      </c>
      <c r="W313" s="21">
        <f>COSS!AE38+COSS!AE179</f>
        <v>0</v>
      </c>
    </row>
    <row r="314" spans="1:23">
      <c r="B314" s="15" t="str">
        <f>$B$10</f>
        <v>ENERGY</v>
      </c>
      <c r="D314" s="21">
        <f>COSS!H39+COSS!H180</f>
        <v>0</v>
      </c>
      <c r="E314" s="21">
        <f>COSS!I39+COSS!I180</f>
        <v>0</v>
      </c>
      <c r="F314" s="21">
        <f>COSS!J39+COSS!J180</f>
        <v>0</v>
      </c>
      <c r="G314" s="21">
        <f>COSS!K39+COSS!K180</f>
        <v>0</v>
      </c>
      <c r="H314" s="21">
        <f>COSS!L39+COSS!L180</f>
        <v>0</v>
      </c>
      <c r="I314" s="21">
        <f>COSS!M39+COSS!M180</f>
        <v>0</v>
      </c>
      <c r="J314" s="21">
        <f>COSS!N39+COSS!N180</f>
        <v>0</v>
      </c>
      <c r="K314" s="21">
        <f>COSS!P39+COSS!P180</f>
        <v>0</v>
      </c>
      <c r="L314" s="21">
        <f>COSS!Q39+COSS!Q180</f>
        <v>0</v>
      </c>
      <c r="M314" s="21">
        <f>COSS!R39+COSS!R180</f>
        <v>0</v>
      </c>
      <c r="N314" s="21">
        <f>COSS!S39+COSS!S180</f>
        <v>0</v>
      </c>
      <c r="O314" s="21">
        <f>COSS!U39+COSS!U180</f>
        <v>0</v>
      </c>
      <c r="P314" s="21">
        <f>COSS!V39+COSS!V180</f>
        <v>0</v>
      </c>
      <c r="Q314" s="21">
        <f>COSS!W39+COSS!W180</f>
        <v>0</v>
      </c>
      <c r="R314" s="21">
        <f>COSS!X39+COSS!X180</f>
        <v>0</v>
      </c>
      <c r="S314" s="21">
        <f>COSS!Z39+COSS!Z180</f>
        <v>0</v>
      </c>
      <c r="T314" s="21">
        <f>COSS!AA39+COSS!AA180</f>
        <v>0</v>
      </c>
      <c r="U314" s="21">
        <f>COSS!AC39+COSS!AC180</f>
        <v>0</v>
      </c>
      <c r="V314" s="21">
        <f>COSS!AD39+COSS!AD180</f>
        <v>0</v>
      </c>
      <c r="W314" s="21">
        <f>COSS!AE39+COSS!AE180</f>
        <v>0</v>
      </c>
    </row>
    <row r="315" spans="1:23">
      <c r="B315" s="15" t="str">
        <f>$B$11</f>
        <v>CUSTOMER</v>
      </c>
      <c r="D315" s="21">
        <f>COSS!H40+COSS!H181</f>
        <v>0</v>
      </c>
      <c r="E315" s="21">
        <f>COSS!I40+COSS!I181</f>
        <v>0</v>
      </c>
      <c r="F315" s="21">
        <f>COSS!J40+COSS!J181</f>
        <v>0</v>
      </c>
      <c r="G315" s="21">
        <f>COSS!K40+COSS!K181</f>
        <v>0</v>
      </c>
      <c r="H315" s="21">
        <f>COSS!L40+COSS!L181</f>
        <v>0</v>
      </c>
      <c r="I315" s="21">
        <f>COSS!M40+COSS!M181</f>
        <v>0</v>
      </c>
      <c r="J315" s="21">
        <f>COSS!N40+COSS!N181</f>
        <v>0</v>
      </c>
      <c r="K315" s="21">
        <f>COSS!P40+COSS!P181</f>
        <v>0</v>
      </c>
      <c r="L315" s="21">
        <f>COSS!Q40+COSS!Q181</f>
        <v>0</v>
      </c>
      <c r="M315" s="21">
        <f>COSS!R40+COSS!R181</f>
        <v>0</v>
      </c>
      <c r="N315" s="21">
        <f>COSS!S40+COSS!S181</f>
        <v>0</v>
      </c>
      <c r="O315" s="21">
        <f>COSS!U40+COSS!U181</f>
        <v>0</v>
      </c>
      <c r="P315" s="21">
        <f>COSS!V40+COSS!V181</f>
        <v>0</v>
      </c>
      <c r="Q315" s="21">
        <f>COSS!W40+COSS!W181</f>
        <v>0</v>
      </c>
      <c r="R315" s="21">
        <f>COSS!X40+COSS!X181</f>
        <v>0</v>
      </c>
      <c r="S315" s="21">
        <f>COSS!Z40+COSS!Z181</f>
        <v>0</v>
      </c>
      <c r="T315" s="21">
        <f>COSS!AA40+COSS!AA181</f>
        <v>0</v>
      </c>
      <c r="U315" s="21">
        <f>COSS!AC40+COSS!AC181</f>
        <v>0</v>
      </c>
      <c r="V315" s="21">
        <f>COSS!AD40+COSS!AD181</f>
        <v>0</v>
      </c>
      <c r="W315" s="21">
        <f>COSS!AE40+COSS!AE181</f>
        <v>0</v>
      </c>
    </row>
    <row r="316" spans="1:23">
      <c r="B316" s="15" t="str">
        <f>$B$12</f>
        <v>TOTAL</v>
      </c>
      <c r="D316" s="21">
        <f>COSS!H41+COSS!H182</f>
        <v>645879579.00000012</v>
      </c>
      <c r="E316" s="21">
        <f>COSS!I41+COSS!I182</f>
        <v>331689675.00071132</v>
      </c>
      <c r="F316" s="21">
        <f>COSS!J41+COSS!J182</f>
        <v>69929.72795953977</v>
      </c>
      <c r="G316" s="21">
        <f>COSS!K41+COSS!K182</f>
        <v>123702.45073189972</v>
      </c>
      <c r="H316" s="21">
        <f>COSS!L41+COSS!L182</f>
        <v>77396224.720565423</v>
      </c>
      <c r="I316" s="21">
        <f>COSS!M41+COSS!M182</f>
        <v>1077968.0728415477</v>
      </c>
      <c r="J316" s="21">
        <f>COSS!N41+COSS!N182</f>
        <v>159727.59140838837</v>
      </c>
      <c r="K316" s="21">
        <f>COSS!P41+COSS!P182</f>
        <v>45747413.134377606</v>
      </c>
      <c r="L316" s="21">
        <f>COSS!Q41+COSS!Q182</f>
        <v>8214541.5255398192</v>
      </c>
      <c r="M316" s="21">
        <f>COSS!R41+COSS!R182</f>
        <v>1767895.8352109536</v>
      </c>
      <c r="N316" s="21">
        <f>COSS!S41+COSS!S182</f>
        <v>50093.163874667443</v>
      </c>
      <c r="O316" s="21">
        <f>COSS!U41+COSS!U182</f>
        <v>2147972.2290389189</v>
      </c>
      <c r="P316" s="21">
        <f>COSS!V41+COSS!V182</f>
        <v>29226321.721513849</v>
      </c>
      <c r="Q316" s="21">
        <f>COSS!W41+COSS!W182</f>
        <v>118434919.77356136</v>
      </c>
      <c r="R316" s="21">
        <f>COSS!X41+COSS!X182</f>
        <v>16080764.312461361</v>
      </c>
      <c r="S316" s="21">
        <f>COSS!Z41+COSS!Z182</f>
        <v>12571275.084499752</v>
      </c>
      <c r="T316" s="21">
        <f>COSS!AA41+COSS!AA182</f>
        <v>251356.93437478982</v>
      </c>
      <c r="U316" s="21">
        <f>COSS!AC41+COSS!AC182</f>
        <v>166109.64291679068</v>
      </c>
      <c r="V316" s="21">
        <f>COSS!AD41+COSS!AD182</f>
        <v>583892.46286083641</v>
      </c>
      <c r="W316" s="21">
        <f>COSS!AE41+COSS!AE182</f>
        <v>119795.61555120023</v>
      </c>
    </row>
    <row r="317" spans="1:23">
      <c r="A317" s="111" t="s">
        <v>62</v>
      </c>
      <c r="B317" s="15" t="str">
        <f>$B$5</f>
        <v>PRODUCTION</v>
      </c>
      <c r="C317" s="19"/>
      <c r="D317" s="20">
        <f t="shared" ref="D317:D324" si="198">SUM(E317:W317)</f>
        <v>1.8597157536079954E-2</v>
      </c>
      <c r="E317" s="20">
        <f t="shared" ref="E317:W317" si="199">E309/$D316</f>
        <v>9.5639774779997834E-3</v>
      </c>
      <c r="F317" s="20">
        <f t="shared" ref="F317:G317" si="200">F309/$D316</f>
        <v>2.1396257111251356E-6</v>
      </c>
      <c r="G317" s="20">
        <f t="shared" si="200"/>
        <v>3.7463320581348591E-6</v>
      </c>
      <c r="H317" s="20">
        <f t="shared" si="199"/>
        <v>2.229052068124379E-3</v>
      </c>
      <c r="I317" s="20">
        <f t="shared" si="199"/>
        <v>3.1017231158456015E-5</v>
      </c>
      <c r="J317" s="20">
        <f>J309/$D316</f>
        <v>4.3198847733055947E-6</v>
      </c>
      <c r="K317" s="20">
        <f t="shared" si="199"/>
        <v>1.3258239171917352E-3</v>
      </c>
      <c r="L317" s="20">
        <f t="shared" si="199"/>
        <v>2.3793100605838251E-4</v>
      </c>
      <c r="M317" s="20">
        <f t="shared" si="199"/>
        <v>4.8249979986727908E-5</v>
      </c>
      <c r="N317" s="20">
        <f>N309/$D316</f>
        <v>1.8322711702949939E-6</v>
      </c>
      <c r="O317" s="20">
        <f>O309/$D316</f>
        <v>6.2880964764379816E-5</v>
      </c>
      <c r="P317" s="20">
        <f t="shared" si="199"/>
        <v>8.4892933490768438E-4</v>
      </c>
      <c r="Q317" s="20">
        <f t="shared" si="199"/>
        <v>3.2468139204584606E-3</v>
      </c>
      <c r="R317" s="20">
        <f>R309/$D316</f>
        <v>5.8819045488424262E-4</v>
      </c>
      <c r="S317" s="20">
        <f t="shared" si="199"/>
        <v>3.6442811746466904E-4</v>
      </c>
      <c r="T317" s="20">
        <f t="shared" si="199"/>
        <v>7.2785642249888753E-6</v>
      </c>
      <c r="U317" s="20">
        <f t="shared" si="199"/>
        <v>4.8073964424582291E-6</v>
      </c>
      <c r="V317" s="20">
        <f>V309/$D316</f>
        <v>2.1357192149595543E-5</v>
      </c>
      <c r="W317" s="20">
        <f t="shared" si="199"/>
        <v>4.3817965511499435E-6</v>
      </c>
    </row>
    <row r="318" spans="1:23">
      <c r="A318" s="15" t="str">
        <f t="shared" ref="A318:A324" si="201">A317</f>
        <v>RB_GUP_EPIS_T</v>
      </c>
      <c r="B318" s="15" t="str">
        <f>$B$6</f>
        <v>BULKTRAN</v>
      </c>
      <c r="C318" s="19"/>
      <c r="D318" s="20">
        <f t="shared" si="198"/>
        <v>0.76860038688382204</v>
      </c>
      <c r="E318" s="20">
        <f t="shared" ref="E318:W318" si="202">E310/$D316</f>
        <v>0.39526883479249514</v>
      </c>
      <c r="F318" s="20">
        <f t="shared" ref="F318:G318" si="203">F310/$D316</f>
        <v>8.8428414190010415E-5</v>
      </c>
      <c r="G318" s="20">
        <f t="shared" si="203"/>
        <v>1.5483184802254817E-4</v>
      </c>
      <c r="H318" s="20">
        <f t="shared" si="202"/>
        <v>9.2124308707970004E-2</v>
      </c>
      <c r="I318" s="20">
        <f t="shared" si="202"/>
        <v>1.2819085831909001E-3</v>
      </c>
      <c r="J318" s="20">
        <f>J310/$D316</f>
        <v>1.7853616078772442E-4</v>
      </c>
      <c r="K318" s="20">
        <f t="shared" si="202"/>
        <v>5.4794867103555772E-2</v>
      </c>
      <c r="L318" s="20">
        <f t="shared" si="202"/>
        <v>9.8334308860555698E-3</v>
      </c>
      <c r="M318" s="20">
        <f t="shared" si="202"/>
        <v>1.9941194353485471E-3</v>
      </c>
      <c r="N318" s="20">
        <f>N310/$D316</f>
        <v>7.5725783772741733E-5</v>
      </c>
      <c r="O318" s="20">
        <f>O310/$D316</f>
        <v>2.5988021960756972E-3</v>
      </c>
      <c r="P318" s="20">
        <f t="shared" si="202"/>
        <v>3.508533032433557E-2</v>
      </c>
      <c r="Q318" s="20">
        <f t="shared" si="202"/>
        <v>0.13418730419219599</v>
      </c>
      <c r="R318" s="20">
        <f>R310/$D316</f>
        <v>2.430927470008911E-2</v>
      </c>
      <c r="S318" s="20">
        <f t="shared" si="202"/>
        <v>1.5061419549265641E-2</v>
      </c>
      <c r="T318" s="20">
        <f t="shared" si="202"/>
        <v>3.0081517933220687E-4</v>
      </c>
      <c r="U318" s="20">
        <f t="shared" si="202"/>
        <v>1.9868449027270841E-4</v>
      </c>
      <c r="V318" s="20">
        <f>V310/$D316</f>
        <v>8.8266962932827665E-4</v>
      </c>
      <c r="W318" s="20">
        <f t="shared" si="202"/>
        <v>1.8109490753767866E-4</v>
      </c>
    </row>
    <row r="319" spans="1:23">
      <c r="A319" s="15" t="str">
        <f t="shared" si="201"/>
        <v>RB_GUP_EPIS_T</v>
      </c>
      <c r="B319" s="15" t="str">
        <f>$B$7</f>
        <v>SUBTRAN</v>
      </c>
      <c r="C319" s="19"/>
      <c r="D319" s="20">
        <f t="shared" si="198"/>
        <v>0.21280245558009805</v>
      </c>
      <c r="E319" s="20">
        <f t="shared" ref="E319:W319" si="204">E311/$D316</f>
        <v>0.10871442747078706</v>
      </c>
      <c r="F319" s="20">
        <f t="shared" ref="F319:G319" si="205">F311/$D316</f>
        <v>1.7702495711416713E-5</v>
      </c>
      <c r="G319" s="20">
        <f t="shared" si="205"/>
        <v>3.2947384055320879E-5</v>
      </c>
      <c r="H319" s="20">
        <f t="shared" si="204"/>
        <v>2.5477374297456234E-2</v>
      </c>
      <c r="I319" s="20">
        <f t="shared" si="204"/>
        <v>3.5606653018418626E-4</v>
      </c>
      <c r="J319" s="20">
        <f>J311/$D316</f>
        <v>6.4446387588645897E-5</v>
      </c>
      <c r="K319" s="20">
        <f t="shared" si="204"/>
        <v>1.4708941346956749E-2</v>
      </c>
      <c r="L319" s="20">
        <f t="shared" si="204"/>
        <v>2.6470174972115252E-3</v>
      </c>
      <c r="M319" s="20">
        <f t="shared" si="204"/>
        <v>6.948216845105268E-4</v>
      </c>
      <c r="N319" s="20">
        <f>N311/$D316</f>
        <v>0</v>
      </c>
      <c r="O319" s="20">
        <f>O311/$D316</f>
        <v>6.6397118538429631E-4</v>
      </c>
      <c r="P319" s="20">
        <f t="shared" si="204"/>
        <v>9.3161595702426214E-3</v>
      </c>
      <c r="Q319" s="20">
        <f t="shared" si="204"/>
        <v>4.5935853046568914E-2</v>
      </c>
      <c r="R319" s="20">
        <f>R311/$D316</f>
        <v>0</v>
      </c>
      <c r="S319" s="20">
        <f t="shared" si="204"/>
        <v>4.037958735019621E-3</v>
      </c>
      <c r="T319" s="20">
        <f t="shared" si="204"/>
        <v>8.1076223333474077E-5</v>
      </c>
      <c r="U319" s="20">
        <f t="shared" si="204"/>
        <v>5.3691725087476604E-5</v>
      </c>
      <c r="V319" s="20">
        <f>V311/$D316</f>
        <v>0</v>
      </c>
      <c r="W319" s="20">
        <f t="shared" si="204"/>
        <v>0</v>
      </c>
    </row>
    <row r="320" spans="1:23">
      <c r="A320" s="15" t="str">
        <f t="shared" si="201"/>
        <v>RB_GUP_EPIS_T</v>
      </c>
      <c r="B320" s="15" t="str">
        <f>$B$8</f>
        <v>DISTPRI</v>
      </c>
      <c r="C320" s="19"/>
      <c r="D320" s="20">
        <f t="shared" si="198"/>
        <v>0</v>
      </c>
      <c r="E320" s="20">
        <f t="shared" ref="E320:W320" si="206">E312/$D316</f>
        <v>0</v>
      </c>
      <c r="F320" s="20">
        <f t="shared" ref="F320:G320" si="207">F312/$D316</f>
        <v>0</v>
      </c>
      <c r="G320" s="20">
        <f t="shared" si="207"/>
        <v>0</v>
      </c>
      <c r="H320" s="20">
        <f t="shared" si="206"/>
        <v>0</v>
      </c>
      <c r="I320" s="20">
        <f t="shared" si="206"/>
        <v>0</v>
      </c>
      <c r="J320" s="20">
        <f>J312/$D316</f>
        <v>0</v>
      </c>
      <c r="K320" s="20">
        <f t="shared" si="206"/>
        <v>0</v>
      </c>
      <c r="L320" s="20">
        <f t="shared" si="206"/>
        <v>0</v>
      </c>
      <c r="M320" s="20">
        <f t="shared" si="206"/>
        <v>0</v>
      </c>
      <c r="N320" s="20">
        <f>N312/$D316</f>
        <v>0</v>
      </c>
      <c r="O320" s="20">
        <f>O312/$D316</f>
        <v>0</v>
      </c>
      <c r="P320" s="20">
        <f t="shared" si="206"/>
        <v>0</v>
      </c>
      <c r="Q320" s="20">
        <f t="shared" si="206"/>
        <v>0</v>
      </c>
      <c r="R320" s="20">
        <f>R312/$D316</f>
        <v>0</v>
      </c>
      <c r="S320" s="20">
        <f t="shared" si="206"/>
        <v>0</v>
      </c>
      <c r="T320" s="20">
        <f t="shared" si="206"/>
        <v>0</v>
      </c>
      <c r="U320" s="20">
        <f t="shared" si="206"/>
        <v>0</v>
      </c>
      <c r="V320" s="20">
        <f>V312/$D316</f>
        <v>0</v>
      </c>
      <c r="W320" s="20">
        <f t="shared" si="206"/>
        <v>0</v>
      </c>
    </row>
    <row r="321" spans="1:23">
      <c r="A321" s="15" t="str">
        <f t="shared" si="201"/>
        <v>RB_GUP_EPIS_T</v>
      </c>
      <c r="B321" s="15" t="str">
        <f>$B$9</f>
        <v>DISTSEC</v>
      </c>
      <c r="C321" s="19"/>
      <c r="D321" s="20">
        <f t="shared" si="198"/>
        <v>0</v>
      </c>
      <c r="E321" s="20">
        <f t="shared" ref="E321:W321" si="208">E313/$D316</f>
        <v>0</v>
      </c>
      <c r="F321" s="20">
        <f t="shared" ref="F321:G321" si="209">F313/$D316</f>
        <v>0</v>
      </c>
      <c r="G321" s="20">
        <f t="shared" si="209"/>
        <v>0</v>
      </c>
      <c r="H321" s="20">
        <f t="shared" si="208"/>
        <v>0</v>
      </c>
      <c r="I321" s="20">
        <f t="shared" si="208"/>
        <v>0</v>
      </c>
      <c r="J321" s="20">
        <f>J313/$D316</f>
        <v>0</v>
      </c>
      <c r="K321" s="20">
        <f t="shared" si="208"/>
        <v>0</v>
      </c>
      <c r="L321" s="20">
        <f t="shared" si="208"/>
        <v>0</v>
      </c>
      <c r="M321" s="20">
        <f t="shared" si="208"/>
        <v>0</v>
      </c>
      <c r="N321" s="20">
        <f>N313/$D316</f>
        <v>0</v>
      </c>
      <c r="O321" s="20">
        <f>O313/$D316</f>
        <v>0</v>
      </c>
      <c r="P321" s="20">
        <f t="shared" si="208"/>
        <v>0</v>
      </c>
      <c r="Q321" s="20">
        <f t="shared" si="208"/>
        <v>0</v>
      </c>
      <c r="R321" s="20">
        <f>R313/$D316</f>
        <v>0</v>
      </c>
      <c r="S321" s="20">
        <f t="shared" si="208"/>
        <v>0</v>
      </c>
      <c r="T321" s="20">
        <f t="shared" si="208"/>
        <v>0</v>
      </c>
      <c r="U321" s="20">
        <f t="shared" si="208"/>
        <v>0</v>
      </c>
      <c r="V321" s="20">
        <f>V313/$D316</f>
        <v>0</v>
      </c>
      <c r="W321" s="20">
        <f t="shared" si="208"/>
        <v>0</v>
      </c>
    </row>
    <row r="322" spans="1:23">
      <c r="A322" s="15" t="str">
        <f t="shared" si="201"/>
        <v>RB_GUP_EPIS_T</v>
      </c>
      <c r="B322" s="15" t="str">
        <f>$B$10</f>
        <v>ENERGY</v>
      </c>
      <c r="C322" s="19"/>
      <c r="D322" s="20">
        <f t="shared" si="198"/>
        <v>0</v>
      </c>
      <c r="E322" s="20">
        <f t="shared" ref="E322:W322" si="210">E314/$D316</f>
        <v>0</v>
      </c>
      <c r="F322" s="20">
        <f t="shared" ref="F322:G322" si="211">F314/$D316</f>
        <v>0</v>
      </c>
      <c r="G322" s="20">
        <f t="shared" si="211"/>
        <v>0</v>
      </c>
      <c r="H322" s="20">
        <f t="shared" si="210"/>
        <v>0</v>
      </c>
      <c r="I322" s="20">
        <f t="shared" si="210"/>
        <v>0</v>
      </c>
      <c r="J322" s="20">
        <f>J314/$D316</f>
        <v>0</v>
      </c>
      <c r="K322" s="20">
        <f t="shared" si="210"/>
        <v>0</v>
      </c>
      <c r="L322" s="20">
        <f t="shared" si="210"/>
        <v>0</v>
      </c>
      <c r="M322" s="20">
        <f t="shared" si="210"/>
        <v>0</v>
      </c>
      <c r="N322" s="20">
        <f>N314/$D316</f>
        <v>0</v>
      </c>
      <c r="O322" s="20">
        <f>O314/$D316</f>
        <v>0</v>
      </c>
      <c r="P322" s="20">
        <f t="shared" si="210"/>
        <v>0</v>
      </c>
      <c r="Q322" s="20">
        <f t="shared" si="210"/>
        <v>0</v>
      </c>
      <c r="R322" s="20">
        <f>R314/$D316</f>
        <v>0</v>
      </c>
      <c r="S322" s="20">
        <f t="shared" si="210"/>
        <v>0</v>
      </c>
      <c r="T322" s="20">
        <f t="shared" si="210"/>
        <v>0</v>
      </c>
      <c r="U322" s="20">
        <f t="shared" si="210"/>
        <v>0</v>
      </c>
      <c r="V322" s="20">
        <f>V314/$D316</f>
        <v>0</v>
      </c>
      <c r="W322" s="20">
        <f t="shared" si="210"/>
        <v>0</v>
      </c>
    </row>
    <row r="323" spans="1:23">
      <c r="A323" s="15" t="str">
        <f t="shared" si="201"/>
        <v>RB_GUP_EPIS_T</v>
      </c>
      <c r="B323" s="15" t="str">
        <f>$B$11</f>
        <v>CUSTOMER</v>
      </c>
      <c r="C323" s="19"/>
      <c r="D323" s="20">
        <f t="shared" si="198"/>
        <v>0</v>
      </c>
      <c r="E323" s="20">
        <f t="shared" ref="E323:W323" si="212">E315/$D316</f>
        <v>0</v>
      </c>
      <c r="F323" s="20">
        <f t="shared" ref="F323:G323" si="213">F315/$D316</f>
        <v>0</v>
      </c>
      <c r="G323" s="20">
        <f t="shared" si="213"/>
        <v>0</v>
      </c>
      <c r="H323" s="20">
        <f t="shared" si="212"/>
        <v>0</v>
      </c>
      <c r="I323" s="20">
        <f t="shared" si="212"/>
        <v>0</v>
      </c>
      <c r="J323" s="20">
        <f>J315/$D316</f>
        <v>0</v>
      </c>
      <c r="K323" s="20">
        <f t="shared" si="212"/>
        <v>0</v>
      </c>
      <c r="L323" s="20">
        <f t="shared" si="212"/>
        <v>0</v>
      </c>
      <c r="M323" s="20">
        <f t="shared" si="212"/>
        <v>0</v>
      </c>
      <c r="N323" s="20">
        <f>N315/$D316</f>
        <v>0</v>
      </c>
      <c r="O323" s="20">
        <f>O315/$D316</f>
        <v>0</v>
      </c>
      <c r="P323" s="20">
        <f t="shared" si="212"/>
        <v>0</v>
      </c>
      <c r="Q323" s="20">
        <f t="shared" si="212"/>
        <v>0</v>
      </c>
      <c r="R323" s="20">
        <f>R315/$D316</f>
        <v>0</v>
      </c>
      <c r="S323" s="20">
        <f t="shared" si="212"/>
        <v>0</v>
      </c>
      <c r="T323" s="20">
        <f t="shared" si="212"/>
        <v>0</v>
      </c>
      <c r="U323" s="20">
        <f t="shared" si="212"/>
        <v>0</v>
      </c>
      <c r="V323" s="20">
        <f>V315/$D316</f>
        <v>0</v>
      </c>
      <c r="W323" s="20">
        <f t="shared" si="212"/>
        <v>0</v>
      </c>
    </row>
    <row r="324" spans="1:23">
      <c r="A324" s="15" t="str">
        <f t="shared" si="201"/>
        <v>RB_GUP_EPIS_T</v>
      </c>
      <c r="B324" s="15" t="str">
        <f>$B$12</f>
        <v>TOTAL</v>
      </c>
      <c r="C324" s="19"/>
      <c r="D324" s="20">
        <f t="shared" si="198"/>
        <v>0.99999999999999989</v>
      </c>
      <c r="E324" s="20">
        <f t="shared" ref="E324:W324" si="214">SUM(E317:E323)</f>
        <v>0.51354723974128202</v>
      </c>
      <c r="F324" s="20">
        <f t="shared" ref="F324:G324" si="215">SUM(F317:F323)</f>
        <v>1.0827053561255227E-4</v>
      </c>
      <c r="G324" s="20">
        <f t="shared" si="215"/>
        <v>1.9152556413600392E-4</v>
      </c>
      <c r="H324" s="20">
        <f t="shared" si="214"/>
        <v>0.11983073507355062</v>
      </c>
      <c r="I324" s="20">
        <f t="shared" si="214"/>
        <v>1.6689923445335423E-3</v>
      </c>
      <c r="J324" s="20">
        <f t="shared" si="214"/>
        <v>2.4730243314967587E-4</v>
      </c>
      <c r="K324" s="20">
        <f t="shared" si="214"/>
        <v>7.0829632367704259E-2</v>
      </c>
      <c r="L324" s="20">
        <f t="shared" si="214"/>
        <v>1.2718379389325478E-2</v>
      </c>
      <c r="M324" s="20">
        <f t="shared" si="214"/>
        <v>2.7371910998458017E-3</v>
      </c>
      <c r="N324" s="20">
        <f>SUM(N317:N323)</f>
        <v>7.7558054943036725E-5</v>
      </c>
      <c r="O324" s="20">
        <f>SUM(O317:O323)</f>
        <v>3.3256543462243733E-3</v>
      </c>
      <c r="P324" s="20">
        <f t="shared" si="214"/>
        <v>4.5250419229485875E-2</v>
      </c>
      <c r="Q324" s="20">
        <f t="shared" si="214"/>
        <v>0.18336997115922335</v>
      </c>
      <c r="R324" s="20">
        <f t="shared" si="214"/>
        <v>2.4897465154973354E-2</v>
      </c>
      <c r="S324" s="20">
        <f t="shared" si="214"/>
        <v>1.9463806401749932E-2</v>
      </c>
      <c r="T324" s="20">
        <f t="shared" si="214"/>
        <v>3.8916996689066982E-4</v>
      </c>
      <c r="U324" s="20">
        <f t="shared" si="214"/>
        <v>2.5718361180264324E-4</v>
      </c>
      <c r="V324" s="20">
        <f t="shared" si="214"/>
        <v>9.0402682147787221E-4</v>
      </c>
      <c r="W324" s="20">
        <f t="shared" si="214"/>
        <v>1.8547670408882859E-4</v>
      </c>
    </row>
    <row r="326" spans="1:23">
      <c r="A326" s="34" t="s">
        <v>128</v>
      </c>
      <c r="B326" s="15" t="str">
        <f>$B$5</f>
        <v>PRODUCTION</v>
      </c>
      <c r="D326" s="21">
        <f>COSS!H148</f>
        <v>0</v>
      </c>
      <c r="E326" s="21">
        <f>COSS!I148</f>
        <v>0</v>
      </c>
      <c r="F326" s="21">
        <f>COSS!J148</f>
        <v>0</v>
      </c>
      <c r="G326" s="21">
        <f>COSS!K148</f>
        <v>0</v>
      </c>
      <c r="H326" s="21">
        <f>COSS!L148</f>
        <v>0</v>
      </c>
      <c r="I326" s="21">
        <f>COSS!M148</f>
        <v>0</v>
      </c>
      <c r="J326" s="21">
        <f>COSS!N148</f>
        <v>0</v>
      </c>
      <c r="K326" s="21">
        <f>COSS!P148</f>
        <v>0</v>
      </c>
      <c r="L326" s="21">
        <f>COSS!Q148</f>
        <v>0</v>
      </c>
      <c r="M326" s="21">
        <f>COSS!R148</f>
        <v>0</v>
      </c>
      <c r="N326" s="21">
        <f>COSS!S148</f>
        <v>0</v>
      </c>
      <c r="O326" s="21">
        <f>COSS!U148</f>
        <v>0</v>
      </c>
      <c r="P326" s="21">
        <f>COSS!V148</f>
        <v>0</v>
      </c>
      <c r="Q326" s="21">
        <f>COSS!W148</f>
        <v>0</v>
      </c>
      <c r="R326" s="21">
        <f>COSS!X148</f>
        <v>0</v>
      </c>
      <c r="S326" s="21">
        <f>COSS!Z148</f>
        <v>0</v>
      </c>
      <c r="T326" s="21">
        <f>COSS!AA148</f>
        <v>0</v>
      </c>
      <c r="U326" s="21">
        <f>COSS!AC148</f>
        <v>0</v>
      </c>
      <c r="V326" s="21">
        <f>COSS!AD148</f>
        <v>0</v>
      </c>
      <c r="W326" s="21">
        <f>COSS!AE148</f>
        <v>0</v>
      </c>
    </row>
    <row r="327" spans="1:23">
      <c r="B327" s="15" t="str">
        <f>$B$6</f>
        <v>BULKTRAN</v>
      </c>
      <c r="D327" s="21">
        <f>COSS!H149</f>
        <v>0</v>
      </c>
      <c r="E327" s="21">
        <f>COSS!I149</f>
        <v>0</v>
      </c>
      <c r="F327" s="21">
        <f>COSS!J149</f>
        <v>0</v>
      </c>
      <c r="G327" s="21">
        <f>COSS!K149</f>
        <v>0</v>
      </c>
      <c r="H327" s="21">
        <f>COSS!L149</f>
        <v>0</v>
      </c>
      <c r="I327" s="21">
        <f>COSS!M149</f>
        <v>0</v>
      </c>
      <c r="J327" s="21">
        <f>COSS!N149</f>
        <v>0</v>
      </c>
      <c r="K327" s="21">
        <f>COSS!P149</f>
        <v>0</v>
      </c>
      <c r="L327" s="21">
        <f>COSS!Q149</f>
        <v>0</v>
      </c>
      <c r="M327" s="21">
        <f>COSS!R149</f>
        <v>0</v>
      </c>
      <c r="N327" s="21">
        <f>COSS!S149</f>
        <v>0</v>
      </c>
      <c r="O327" s="21">
        <f>COSS!U149</f>
        <v>0</v>
      </c>
      <c r="P327" s="21">
        <f>COSS!V149</f>
        <v>0</v>
      </c>
      <c r="Q327" s="21">
        <f>COSS!W149</f>
        <v>0</v>
      </c>
      <c r="R327" s="21">
        <f>COSS!X149</f>
        <v>0</v>
      </c>
      <c r="S327" s="21">
        <f>COSS!Z149</f>
        <v>0</v>
      </c>
      <c r="T327" s="21">
        <f>COSS!AA149</f>
        <v>0</v>
      </c>
      <c r="U327" s="21">
        <f>COSS!AC149</f>
        <v>0</v>
      </c>
      <c r="V327" s="21">
        <f>COSS!AD149</f>
        <v>0</v>
      </c>
      <c r="W327" s="21">
        <f>COSS!AE149</f>
        <v>0</v>
      </c>
    </row>
    <row r="328" spans="1:23">
      <c r="B328" s="15" t="str">
        <f>$B$7</f>
        <v>SUBTRAN</v>
      </c>
      <c r="D328" s="21">
        <f>COSS!H150</f>
        <v>0</v>
      </c>
      <c r="E328" s="21">
        <f>COSS!I150</f>
        <v>0</v>
      </c>
      <c r="F328" s="21">
        <f>COSS!J150</f>
        <v>0</v>
      </c>
      <c r="G328" s="21">
        <f>COSS!K150</f>
        <v>0</v>
      </c>
      <c r="H328" s="21">
        <f>COSS!L150</f>
        <v>0</v>
      </c>
      <c r="I328" s="21">
        <f>COSS!M150</f>
        <v>0</v>
      </c>
      <c r="J328" s="21">
        <f>COSS!N150</f>
        <v>0</v>
      </c>
      <c r="K328" s="21">
        <f>COSS!P150</f>
        <v>0</v>
      </c>
      <c r="L328" s="21">
        <f>COSS!Q150</f>
        <v>0</v>
      </c>
      <c r="M328" s="21">
        <f>COSS!R150</f>
        <v>0</v>
      </c>
      <c r="N328" s="21">
        <f>COSS!S150</f>
        <v>0</v>
      </c>
      <c r="O328" s="21">
        <f>COSS!U150</f>
        <v>0</v>
      </c>
      <c r="P328" s="21">
        <f>COSS!V150</f>
        <v>0</v>
      </c>
      <c r="Q328" s="21">
        <f>COSS!W150</f>
        <v>0</v>
      </c>
      <c r="R328" s="21">
        <f>COSS!X150</f>
        <v>0</v>
      </c>
      <c r="S328" s="21">
        <f>COSS!Z150</f>
        <v>0</v>
      </c>
      <c r="T328" s="21">
        <f>COSS!AA150</f>
        <v>0</v>
      </c>
      <c r="U328" s="21">
        <f>COSS!AC150</f>
        <v>0</v>
      </c>
      <c r="V328" s="21">
        <f>COSS!AD150</f>
        <v>0</v>
      </c>
      <c r="W328" s="21">
        <f>COSS!AE150</f>
        <v>0</v>
      </c>
    </row>
    <row r="329" spans="1:23">
      <c r="B329" s="15" t="str">
        <f>$B$8</f>
        <v>DISTPRI</v>
      </c>
      <c r="D329" s="21">
        <f>COSS!H151</f>
        <v>542152061.56099391</v>
      </c>
      <c r="E329" s="21">
        <f>COSS!I151</f>
        <v>354946719.07908958</v>
      </c>
      <c r="F329" s="21">
        <f>COSS!J151</f>
        <v>58282.765996484661</v>
      </c>
      <c r="G329" s="21">
        <f>COSS!K151</f>
        <v>107839.81137866527</v>
      </c>
      <c r="H329" s="21">
        <f>COSS!L151</f>
        <v>83048110.781954885</v>
      </c>
      <c r="I329" s="21">
        <f>COSS!M151</f>
        <v>1160508.7989141387</v>
      </c>
      <c r="J329" s="21">
        <f>COSS!N151</f>
        <v>0</v>
      </c>
      <c r="K329" s="21">
        <f>COSS!P151</f>
        <v>48161320.095372871</v>
      </c>
      <c r="L329" s="21">
        <f>COSS!Q151</f>
        <v>8666358.3132305704</v>
      </c>
      <c r="M329" s="21">
        <f>COSS!R151</f>
        <v>0</v>
      </c>
      <c r="N329" s="21">
        <f>COSS!S151</f>
        <v>0</v>
      </c>
      <c r="O329" s="21">
        <f>COSS!U151</f>
        <v>2180912.6384814437</v>
      </c>
      <c r="P329" s="21">
        <f>COSS!V151</f>
        <v>30157360.773384206</v>
      </c>
      <c r="Q329" s="21">
        <f>COSS!W151</f>
        <v>0</v>
      </c>
      <c r="R329" s="21">
        <f>COSS!X151</f>
        <v>0</v>
      </c>
      <c r="S329" s="21">
        <f>COSS!Z151</f>
        <v>13224925.066914406</v>
      </c>
      <c r="T329" s="21">
        <f>COSS!AA151</f>
        <v>265445.10192741657</v>
      </c>
      <c r="U329" s="21">
        <f>COSS!AC151</f>
        <v>174278.33434921253</v>
      </c>
      <c r="V329" s="21">
        <f>COSS!AD151</f>
        <v>0</v>
      </c>
      <c r="W329" s="21">
        <f>COSS!AE151</f>
        <v>0</v>
      </c>
    </row>
    <row r="330" spans="1:23">
      <c r="B330" s="15" t="str">
        <f>$B$9</f>
        <v>DISTSEC</v>
      </c>
      <c r="D330" s="21">
        <f>COSS!H152</f>
        <v>261163193.84900656</v>
      </c>
      <c r="E330" s="21">
        <f>COSS!I152</f>
        <v>193762501.19447049</v>
      </c>
      <c r="F330" s="21">
        <f>COSS!J152</f>
        <v>48032.725343632526</v>
      </c>
      <c r="G330" s="21">
        <f>COSS!K152</f>
        <v>62215.616685256304</v>
      </c>
      <c r="H330" s="21">
        <f>COSS!L152</f>
        <v>39056089.755692005</v>
      </c>
      <c r="I330" s="21">
        <f>COSS!M152</f>
        <v>0</v>
      </c>
      <c r="J330" s="21">
        <f>COSS!N152</f>
        <v>0</v>
      </c>
      <c r="K330" s="21">
        <f>COSS!P152</f>
        <v>19496558.859067604</v>
      </c>
      <c r="L330" s="21">
        <f>COSS!Q152</f>
        <v>0</v>
      </c>
      <c r="M330" s="21">
        <f>COSS!R152</f>
        <v>0</v>
      </c>
      <c r="N330" s="21">
        <f>COSS!S152</f>
        <v>0</v>
      </c>
      <c r="O330" s="21">
        <f>COSS!U152</f>
        <v>730135.24626679206</v>
      </c>
      <c r="P330" s="21">
        <f>COSS!V152</f>
        <v>0</v>
      </c>
      <c r="Q330" s="21">
        <f>COSS!W152</f>
        <v>0</v>
      </c>
      <c r="R330" s="21">
        <f>COSS!X152</f>
        <v>0</v>
      </c>
      <c r="S330" s="21">
        <f>COSS!Z152</f>
        <v>5517901.1527632028</v>
      </c>
      <c r="T330" s="21">
        <f>COSS!AA152</f>
        <v>0</v>
      </c>
      <c r="U330" s="21">
        <f>COSS!AC152</f>
        <v>65241.300171469375</v>
      </c>
      <c r="V330" s="21">
        <f>COSS!AD152</f>
        <v>2008108.3087560385</v>
      </c>
      <c r="W330" s="21">
        <f>COSS!AE152</f>
        <v>416409.68979007413</v>
      </c>
    </row>
    <row r="331" spans="1:23">
      <c r="B331" s="15" t="str">
        <f>$B$10</f>
        <v>ENERGY</v>
      </c>
      <c r="D331" s="21">
        <f>COSS!H153</f>
        <v>0</v>
      </c>
      <c r="E331" s="21">
        <f>COSS!I153</f>
        <v>0</v>
      </c>
      <c r="F331" s="21">
        <f>COSS!J153</f>
        <v>0</v>
      </c>
      <c r="G331" s="21">
        <f>COSS!K153</f>
        <v>0</v>
      </c>
      <c r="H331" s="21">
        <f>COSS!L153</f>
        <v>0</v>
      </c>
      <c r="I331" s="21">
        <f>COSS!M153</f>
        <v>0</v>
      </c>
      <c r="J331" s="21">
        <f>COSS!N153</f>
        <v>0</v>
      </c>
      <c r="K331" s="21">
        <f>COSS!P153</f>
        <v>0</v>
      </c>
      <c r="L331" s="21">
        <f>COSS!Q153</f>
        <v>0</v>
      </c>
      <c r="M331" s="21">
        <f>COSS!R153</f>
        <v>0</v>
      </c>
      <c r="N331" s="21">
        <f>COSS!S153</f>
        <v>0</v>
      </c>
      <c r="O331" s="21">
        <f>COSS!U153</f>
        <v>0</v>
      </c>
      <c r="P331" s="21">
        <f>COSS!V153</f>
        <v>0</v>
      </c>
      <c r="Q331" s="21">
        <f>COSS!W153</f>
        <v>0</v>
      </c>
      <c r="R331" s="21">
        <f>COSS!X153</f>
        <v>0</v>
      </c>
      <c r="S331" s="21">
        <f>COSS!Z153</f>
        <v>0</v>
      </c>
      <c r="T331" s="21">
        <f>COSS!AA153</f>
        <v>0</v>
      </c>
      <c r="U331" s="21">
        <f>COSS!AC153</f>
        <v>0</v>
      </c>
      <c r="V331" s="21">
        <f>COSS!AD153</f>
        <v>0</v>
      </c>
      <c r="W331" s="21">
        <f>COSS!AE153</f>
        <v>0</v>
      </c>
    </row>
    <row r="332" spans="1:23">
      <c r="B332" s="15" t="str">
        <f>$B$11</f>
        <v>CUSTOMER</v>
      </c>
      <c r="D332" s="21">
        <f>COSS!H154</f>
        <v>114470787.26000001</v>
      </c>
      <c r="E332" s="21">
        <f>COSS!I154</f>
        <v>53518426.420141935</v>
      </c>
      <c r="F332" s="21">
        <f>COSS!J154</f>
        <v>10799.416411579721</v>
      </c>
      <c r="G332" s="21">
        <f>COSS!K154</f>
        <v>6145.7426070905813</v>
      </c>
      <c r="H332" s="21">
        <f>COSS!L154</f>
        <v>18083598.844668292</v>
      </c>
      <c r="I332" s="21">
        <f>COSS!M154</f>
        <v>1223062.9223659097</v>
      </c>
      <c r="J332" s="21">
        <f>COSS!N154</f>
        <v>206021.10199190906</v>
      </c>
      <c r="K332" s="21">
        <f>COSS!P154</f>
        <v>1474393.9699515568</v>
      </c>
      <c r="L332" s="21">
        <f>COSS!Q154</f>
        <v>430231.46421306761</v>
      </c>
      <c r="M332" s="21">
        <f>COSS!R154</f>
        <v>506687.63442786038</v>
      </c>
      <c r="N332" s="21">
        <f>COSS!S154</f>
        <v>63335.081684388395</v>
      </c>
      <c r="O332" s="21">
        <f>COSS!U154</f>
        <v>9703.3732912597097</v>
      </c>
      <c r="P332" s="21">
        <f>COSS!V154</f>
        <v>305060.65436340118</v>
      </c>
      <c r="Q332" s="21">
        <f>COSS!W154</f>
        <v>851716.57028775488</v>
      </c>
      <c r="R332" s="21">
        <f>COSS!X154</f>
        <v>253339.55107613659</v>
      </c>
      <c r="S332" s="21">
        <f>COSS!Z154</f>
        <v>296911.27752672497</v>
      </c>
      <c r="T332" s="21">
        <f>COSS!AA154</f>
        <v>5621.218289184264</v>
      </c>
      <c r="U332" s="21">
        <f>COSS!AC154</f>
        <v>28972.078252141295</v>
      </c>
      <c r="V332" s="21">
        <f>COSS!AD154</f>
        <v>32812554.456747137</v>
      </c>
      <c r="W332" s="21">
        <f>COSS!AE154</f>
        <v>4384205.4817026742</v>
      </c>
    </row>
    <row r="333" spans="1:23">
      <c r="B333" s="15" t="str">
        <f>$B$12</f>
        <v>TOTAL</v>
      </c>
      <c r="D333" s="21">
        <f>COSS!H155</f>
        <v>917786042.6700002</v>
      </c>
      <c r="E333" s="21">
        <f>COSS!I155</f>
        <v>602227646.69370198</v>
      </c>
      <c r="F333" s="21">
        <f>COSS!J155</f>
        <v>117114.90775169691</v>
      </c>
      <c r="G333" s="21">
        <f>COSS!K155</f>
        <v>176201.17067101214</v>
      </c>
      <c r="H333" s="21">
        <f>COSS!L155</f>
        <v>140187799.38231519</v>
      </c>
      <c r="I333" s="21">
        <f>COSS!M155</f>
        <v>2383571.7212800486</v>
      </c>
      <c r="J333" s="21">
        <f>COSS!N155</f>
        <v>206021.10199190906</v>
      </c>
      <c r="K333" s="21">
        <f>COSS!P155</f>
        <v>69132272.924392015</v>
      </c>
      <c r="L333" s="21">
        <f>COSS!Q155</f>
        <v>9096589.7774436381</v>
      </c>
      <c r="M333" s="21">
        <f>COSS!R155</f>
        <v>506687.63442786038</v>
      </c>
      <c r="N333" s="21">
        <f>COSS!S155</f>
        <v>63335.081684388395</v>
      </c>
      <c r="O333" s="21">
        <f>COSS!U155</f>
        <v>2920751.2580394959</v>
      </c>
      <c r="P333" s="21">
        <f>COSS!V155</f>
        <v>30462421.427747607</v>
      </c>
      <c r="Q333" s="21">
        <f>COSS!W155</f>
        <v>851716.57028775488</v>
      </c>
      <c r="R333" s="21">
        <f>COSS!X155</f>
        <v>253339.55107613659</v>
      </c>
      <c r="S333" s="21">
        <f>COSS!Z155</f>
        <v>19039737.497204334</v>
      </c>
      <c r="T333" s="21">
        <f>COSS!AA155</f>
        <v>271066.32021660084</v>
      </c>
      <c r="U333" s="21">
        <f>COSS!AC155</f>
        <v>268491.71277282317</v>
      </c>
      <c r="V333" s="21">
        <f>COSS!AD155</f>
        <v>34820662.765503176</v>
      </c>
      <c r="W333" s="21">
        <f>COSS!AE155</f>
        <v>4800615.171492748</v>
      </c>
    </row>
    <row r="334" spans="1:23">
      <c r="A334" s="111" t="s">
        <v>63</v>
      </c>
      <c r="B334" s="15" t="str">
        <f>$B$5</f>
        <v>PRODUCTION</v>
      </c>
      <c r="C334" s="19"/>
      <c r="D334" s="20">
        <f t="shared" ref="D334:D341" si="216">SUM(E334:W334)</f>
        <v>0</v>
      </c>
      <c r="E334" s="20">
        <f t="shared" ref="E334:W334" si="217">E326/$D333</f>
        <v>0</v>
      </c>
      <c r="F334" s="20">
        <f t="shared" ref="F334:G334" si="218">F326/$D333</f>
        <v>0</v>
      </c>
      <c r="G334" s="20">
        <f t="shared" si="218"/>
        <v>0</v>
      </c>
      <c r="H334" s="20">
        <f t="shared" si="217"/>
        <v>0</v>
      </c>
      <c r="I334" s="20">
        <f t="shared" si="217"/>
        <v>0</v>
      </c>
      <c r="J334" s="20">
        <f>J326/$D333</f>
        <v>0</v>
      </c>
      <c r="K334" s="20">
        <f t="shared" si="217"/>
        <v>0</v>
      </c>
      <c r="L334" s="20">
        <f t="shared" si="217"/>
        <v>0</v>
      </c>
      <c r="M334" s="20">
        <f t="shared" si="217"/>
        <v>0</v>
      </c>
      <c r="N334" s="20">
        <f>N326/$D333</f>
        <v>0</v>
      </c>
      <c r="O334" s="20">
        <f>O326/$D333</f>
        <v>0</v>
      </c>
      <c r="P334" s="20">
        <f t="shared" si="217"/>
        <v>0</v>
      </c>
      <c r="Q334" s="20">
        <f t="shared" si="217"/>
        <v>0</v>
      </c>
      <c r="R334" s="20">
        <f>R326/$D333</f>
        <v>0</v>
      </c>
      <c r="S334" s="20">
        <f t="shared" si="217"/>
        <v>0</v>
      </c>
      <c r="T334" s="20">
        <f t="shared" si="217"/>
        <v>0</v>
      </c>
      <c r="U334" s="20">
        <f t="shared" si="217"/>
        <v>0</v>
      </c>
      <c r="V334" s="20">
        <f>V326/$D333</f>
        <v>0</v>
      </c>
      <c r="W334" s="20">
        <f t="shared" si="217"/>
        <v>0</v>
      </c>
    </row>
    <row r="335" spans="1:23">
      <c r="A335" s="15" t="str">
        <f t="shared" ref="A335:A341" si="219">A334</f>
        <v>RB_GUP_EPIS_D</v>
      </c>
      <c r="B335" s="15" t="str">
        <f>$B$6</f>
        <v>BULKTRAN</v>
      </c>
      <c r="C335" s="19"/>
      <c r="D335" s="20">
        <f t="shared" si="216"/>
        <v>0</v>
      </c>
      <c r="E335" s="20">
        <f t="shared" ref="E335:W335" si="220">E327/$D333</f>
        <v>0</v>
      </c>
      <c r="F335" s="20">
        <f t="shared" ref="F335:G335" si="221">F327/$D333</f>
        <v>0</v>
      </c>
      <c r="G335" s="20">
        <f t="shared" si="221"/>
        <v>0</v>
      </c>
      <c r="H335" s="20">
        <f t="shared" si="220"/>
        <v>0</v>
      </c>
      <c r="I335" s="20">
        <f t="shared" si="220"/>
        <v>0</v>
      </c>
      <c r="J335" s="20">
        <f>J327/$D333</f>
        <v>0</v>
      </c>
      <c r="K335" s="20">
        <f t="shared" si="220"/>
        <v>0</v>
      </c>
      <c r="L335" s="20">
        <f t="shared" si="220"/>
        <v>0</v>
      </c>
      <c r="M335" s="20">
        <f t="shared" si="220"/>
        <v>0</v>
      </c>
      <c r="N335" s="20">
        <f>N327/$D333</f>
        <v>0</v>
      </c>
      <c r="O335" s="20">
        <f>O327/$D333</f>
        <v>0</v>
      </c>
      <c r="P335" s="20">
        <f t="shared" si="220"/>
        <v>0</v>
      </c>
      <c r="Q335" s="20">
        <f t="shared" si="220"/>
        <v>0</v>
      </c>
      <c r="R335" s="20">
        <f>R327/$D333</f>
        <v>0</v>
      </c>
      <c r="S335" s="20">
        <f t="shared" si="220"/>
        <v>0</v>
      </c>
      <c r="T335" s="20">
        <f t="shared" si="220"/>
        <v>0</v>
      </c>
      <c r="U335" s="20">
        <f t="shared" si="220"/>
        <v>0</v>
      </c>
      <c r="V335" s="20">
        <f>V327/$D333</f>
        <v>0</v>
      </c>
      <c r="W335" s="20">
        <f t="shared" si="220"/>
        <v>0</v>
      </c>
    </row>
    <row r="336" spans="1:23">
      <c r="A336" s="15" t="str">
        <f t="shared" si="219"/>
        <v>RB_GUP_EPIS_D</v>
      </c>
      <c r="B336" s="15" t="str">
        <f>$B$7</f>
        <v>SUBTRAN</v>
      </c>
      <c r="C336" s="19"/>
      <c r="D336" s="20">
        <f t="shared" si="216"/>
        <v>0</v>
      </c>
      <c r="E336" s="20">
        <f t="shared" ref="E336:W336" si="222">E328/$D333</f>
        <v>0</v>
      </c>
      <c r="F336" s="20">
        <f t="shared" ref="F336:G336" si="223">F328/$D333</f>
        <v>0</v>
      </c>
      <c r="G336" s="20">
        <f t="shared" si="223"/>
        <v>0</v>
      </c>
      <c r="H336" s="20">
        <f t="shared" si="222"/>
        <v>0</v>
      </c>
      <c r="I336" s="20">
        <f t="shared" si="222"/>
        <v>0</v>
      </c>
      <c r="J336" s="20">
        <f>J328/$D333</f>
        <v>0</v>
      </c>
      <c r="K336" s="20">
        <f t="shared" si="222"/>
        <v>0</v>
      </c>
      <c r="L336" s="20">
        <f t="shared" si="222"/>
        <v>0</v>
      </c>
      <c r="M336" s="20">
        <f t="shared" si="222"/>
        <v>0</v>
      </c>
      <c r="N336" s="20">
        <f>N328/$D333</f>
        <v>0</v>
      </c>
      <c r="O336" s="20">
        <f>O328/$D333</f>
        <v>0</v>
      </c>
      <c r="P336" s="20">
        <f t="shared" si="222"/>
        <v>0</v>
      </c>
      <c r="Q336" s="20">
        <f t="shared" si="222"/>
        <v>0</v>
      </c>
      <c r="R336" s="20">
        <f>R328/$D333</f>
        <v>0</v>
      </c>
      <c r="S336" s="20">
        <f t="shared" si="222"/>
        <v>0</v>
      </c>
      <c r="T336" s="20">
        <f t="shared" si="222"/>
        <v>0</v>
      </c>
      <c r="U336" s="20">
        <f t="shared" si="222"/>
        <v>0</v>
      </c>
      <c r="V336" s="20">
        <f>V328/$D333</f>
        <v>0</v>
      </c>
      <c r="W336" s="20">
        <f t="shared" si="222"/>
        <v>0</v>
      </c>
    </row>
    <row r="337" spans="1:23">
      <c r="A337" s="15" t="str">
        <f t="shared" si="219"/>
        <v>RB_GUP_EPIS_D</v>
      </c>
      <c r="B337" s="15" t="str">
        <f>$B$8</f>
        <v>DISTPRI</v>
      </c>
      <c r="C337" s="19"/>
      <c r="D337" s="20">
        <f t="shared" si="216"/>
        <v>0.59071726563173543</v>
      </c>
      <c r="E337" s="20">
        <f t="shared" ref="E337:W337" si="224">E329/$D333</f>
        <v>0.38674233707726419</v>
      </c>
      <c r="F337" s="20">
        <f t="shared" ref="F337:G337" si="225">F329/$D333</f>
        <v>6.3503652579995553E-5</v>
      </c>
      <c r="G337" s="20">
        <f t="shared" si="225"/>
        <v>1.1749994700828134E-4</v>
      </c>
      <c r="H337" s="20">
        <f t="shared" si="224"/>
        <v>9.0487441430633878E-2</v>
      </c>
      <c r="I337" s="20">
        <f t="shared" si="224"/>
        <v>1.2644655126133925E-3</v>
      </c>
      <c r="J337" s="20">
        <f>J329/$D333</f>
        <v>0</v>
      </c>
      <c r="K337" s="20">
        <f t="shared" si="224"/>
        <v>5.2475542072162228E-2</v>
      </c>
      <c r="L337" s="20">
        <f t="shared" si="224"/>
        <v>9.4426782608489201E-3</v>
      </c>
      <c r="M337" s="20">
        <f t="shared" si="224"/>
        <v>0</v>
      </c>
      <c r="N337" s="20">
        <f>N329/$D333</f>
        <v>0</v>
      </c>
      <c r="O337" s="20">
        <f>O329/$D333</f>
        <v>2.3762756645729624E-3</v>
      </c>
      <c r="P337" s="20">
        <f t="shared" si="224"/>
        <v>3.2858813897028952E-2</v>
      </c>
      <c r="Q337" s="20">
        <f t="shared" si="224"/>
        <v>0</v>
      </c>
      <c r="R337" s="20">
        <f>R329/$D333</f>
        <v>0</v>
      </c>
      <c r="S337" s="20">
        <f t="shared" si="224"/>
        <v>1.4409594886015901E-2</v>
      </c>
      <c r="T337" s="20">
        <f t="shared" si="224"/>
        <v>2.8922329343251978E-4</v>
      </c>
      <c r="U337" s="20">
        <f t="shared" si="224"/>
        <v>1.8988993757434615E-4</v>
      </c>
      <c r="V337" s="20">
        <f>V329/$D333</f>
        <v>0</v>
      </c>
      <c r="W337" s="20">
        <f t="shared" si="224"/>
        <v>0</v>
      </c>
    </row>
    <row r="338" spans="1:23">
      <c r="A338" s="15" t="str">
        <f t="shared" si="219"/>
        <v>RB_GUP_EPIS_D</v>
      </c>
      <c r="B338" s="15" t="str">
        <f>$B$9</f>
        <v>DISTSEC</v>
      </c>
      <c r="C338" s="19"/>
      <c r="D338" s="20">
        <f t="shared" si="216"/>
        <v>0.28455781816994857</v>
      </c>
      <c r="E338" s="20">
        <f t="shared" ref="E338:W338" si="226">E330/$D333</f>
        <v>0.21111946813963467</v>
      </c>
      <c r="F338" s="20">
        <f t="shared" ref="F338:G338" si="227">F330/$D333</f>
        <v>5.2335427987003293E-5</v>
      </c>
      <c r="G338" s="20">
        <f t="shared" si="227"/>
        <v>6.7788802392614505E-5</v>
      </c>
      <c r="H338" s="20">
        <f t="shared" si="226"/>
        <v>4.2554678258203846E-2</v>
      </c>
      <c r="I338" s="20">
        <f t="shared" si="226"/>
        <v>0</v>
      </c>
      <c r="J338" s="20">
        <f>J330/$D333</f>
        <v>0</v>
      </c>
      <c r="K338" s="20">
        <f t="shared" si="226"/>
        <v>2.1243032637921475E-2</v>
      </c>
      <c r="L338" s="20">
        <f t="shared" si="226"/>
        <v>0</v>
      </c>
      <c r="M338" s="20">
        <f t="shared" si="226"/>
        <v>0</v>
      </c>
      <c r="N338" s="20">
        <f>N330/$D333</f>
        <v>0</v>
      </c>
      <c r="O338" s="20">
        <f>O330/$D333</f>
        <v>7.9553971440086502E-4</v>
      </c>
      <c r="P338" s="20">
        <f t="shared" si="226"/>
        <v>0</v>
      </c>
      <c r="Q338" s="20">
        <f t="shared" si="226"/>
        <v>0</v>
      </c>
      <c r="R338" s="20">
        <f>R330/$D333</f>
        <v>0</v>
      </c>
      <c r="S338" s="20">
        <f t="shared" si="226"/>
        <v>6.0121868237510596E-3</v>
      </c>
      <c r="T338" s="20">
        <f t="shared" si="226"/>
        <v>0</v>
      </c>
      <c r="U338" s="20">
        <f t="shared" si="226"/>
        <v>7.1085522265811559E-5</v>
      </c>
      <c r="V338" s="20">
        <f>V330/$D333</f>
        <v>2.1879917708424721E-3</v>
      </c>
      <c r="W338" s="20">
        <f t="shared" si="226"/>
        <v>4.5371107254874509E-4</v>
      </c>
    </row>
    <row r="339" spans="1:23">
      <c r="A339" s="15" t="str">
        <f t="shared" si="219"/>
        <v>RB_GUP_EPIS_D</v>
      </c>
      <c r="B339" s="15" t="str">
        <f>$B$10</f>
        <v>ENERGY</v>
      </c>
      <c r="C339" s="19"/>
      <c r="D339" s="20">
        <f t="shared" si="216"/>
        <v>0</v>
      </c>
      <c r="E339" s="20">
        <f t="shared" ref="E339:W339" si="228">E331/$D333</f>
        <v>0</v>
      </c>
      <c r="F339" s="20">
        <f t="shared" ref="F339:G339" si="229">F331/$D333</f>
        <v>0</v>
      </c>
      <c r="G339" s="20">
        <f t="shared" si="229"/>
        <v>0</v>
      </c>
      <c r="H339" s="20">
        <f t="shared" si="228"/>
        <v>0</v>
      </c>
      <c r="I339" s="20">
        <f t="shared" si="228"/>
        <v>0</v>
      </c>
      <c r="J339" s="20">
        <f>J331/$D333</f>
        <v>0</v>
      </c>
      <c r="K339" s="20">
        <f t="shared" si="228"/>
        <v>0</v>
      </c>
      <c r="L339" s="20">
        <f t="shared" si="228"/>
        <v>0</v>
      </c>
      <c r="M339" s="20">
        <f t="shared" si="228"/>
        <v>0</v>
      </c>
      <c r="N339" s="20">
        <f>N331/$D333</f>
        <v>0</v>
      </c>
      <c r="O339" s="20">
        <f>O331/$D333</f>
        <v>0</v>
      </c>
      <c r="P339" s="20">
        <f t="shared" si="228"/>
        <v>0</v>
      </c>
      <c r="Q339" s="20">
        <f t="shared" si="228"/>
        <v>0</v>
      </c>
      <c r="R339" s="20">
        <f>R331/$D333</f>
        <v>0</v>
      </c>
      <c r="S339" s="20">
        <f t="shared" si="228"/>
        <v>0</v>
      </c>
      <c r="T339" s="20">
        <f t="shared" si="228"/>
        <v>0</v>
      </c>
      <c r="U339" s="20">
        <f t="shared" si="228"/>
        <v>0</v>
      </c>
      <c r="V339" s="20">
        <f>V331/$D333</f>
        <v>0</v>
      </c>
      <c r="W339" s="20">
        <f t="shared" si="228"/>
        <v>0</v>
      </c>
    </row>
    <row r="340" spans="1:23">
      <c r="A340" s="15" t="str">
        <f t="shared" si="219"/>
        <v>RB_GUP_EPIS_D</v>
      </c>
      <c r="B340" s="15" t="str">
        <f>$B$11</f>
        <v>CUSTOMER</v>
      </c>
      <c r="C340" s="19"/>
      <c r="D340" s="20">
        <f t="shared" si="216"/>
        <v>0.12472491619831616</v>
      </c>
      <c r="E340" s="20">
        <f t="shared" ref="E340:W340" si="230">E332/$D333</f>
        <v>5.8312530297854027E-2</v>
      </c>
      <c r="F340" s="20">
        <f t="shared" ref="F340:G340" si="231">F332/$D333</f>
        <v>1.1766812644221881E-5</v>
      </c>
      <c r="G340" s="20">
        <f t="shared" si="231"/>
        <v>6.6962694150496567E-6</v>
      </c>
      <c r="H340" s="20">
        <f t="shared" si="230"/>
        <v>1.9703501692028284E-2</v>
      </c>
      <c r="I340" s="20">
        <f t="shared" si="230"/>
        <v>1.3326231447231488E-3</v>
      </c>
      <c r="J340" s="20">
        <f>J332/$D333</f>
        <v>2.2447617681410541E-4</v>
      </c>
      <c r="K340" s="20">
        <f t="shared" si="230"/>
        <v>1.6064680670696263E-3</v>
      </c>
      <c r="L340" s="20">
        <f t="shared" si="230"/>
        <v>4.6877098170010188E-4</v>
      </c>
      <c r="M340" s="20">
        <f t="shared" si="230"/>
        <v>5.5207598598232916E-4</v>
      </c>
      <c r="N340" s="20">
        <f>N332/$D333</f>
        <v>6.9008547460730124E-5</v>
      </c>
      <c r="O340" s="20">
        <f>O332/$D333</f>
        <v>1.0572587553228526E-5</v>
      </c>
      <c r="P340" s="20">
        <f t="shared" si="230"/>
        <v>3.3238755023548447E-4</v>
      </c>
      <c r="Q340" s="20">
        <f t="shared" si="230"/>
        <v>9.2801211904461128E-4</v>
      </c>
      <c r="R340" s="20">
        <f>R332/$D333</f>
        <v>2.7603334469886631E-4</v>
      </c>
      <c r="S340" s="20">
        <f t="shared" si="230"/>
        <v>3.2350816391035769E-4</v>
      </c>
      <c r="T340" s="20">
        <f t="shared" si="230"/>
        <v>6.1247589610658669E-6</v>
      </c>
      <c r="U340" s="20">
        <f t="shared" si="230"/>
        <v>3.1567355467573302E-5</v>
      </c>
      <c r="V340" s="20">
        <f>V332/$D333</f>
        <v>3.5751856022226788E-2</v>
      </c>
      <c r="W340" s="20">
        <f t="shared" si="230"/>
        <v>4.7769363205265722E-3</v>
      </c>
    </row>
    <row r="341" spans="1:23">
      <c r="A341" s="15" t="str">
        <f t="shared" si="219"/>
        <v>RB_GUP_EPIS_D</v>
      </c>
      <c r="B341" s="15" t="str">
        <f>$B$12</f>
        <v>TOTAL</v>
      </c>
      <c r="C341" s="19"/>
      <c r="D341" s="20">
        <f t="shared" si="216"/>
        <v>1.0000000000000002</v>
      </c>
      <c r="E341" s="20">
        <f t="shared" ref="E341:W341" si="232">SUM(E334:E340)</f>
        <v>0.6561743355147529</v>
      </c>
      <c r="F341" s="20">
        <f t="shared" ref="F341:G341" si="233">SUM(F334:F340)</f>
        <v>1.2760589321122074E-4</v>
      </c>
      <c r="G341" s="20">
        <f t="shared" si="233"/>
        <v>1.9198501881594553E-4</v>
      </c>
      <c r="H341" s="20">
        <f t="shared" si="232"/>
        <v>0.152745621380866</v>
      </c>
      <c r="I341" s="20">
        <f t="shared" si="232"/>
        <v>2.5970886573365411E-3</v>
      </c>
      <c r="J341" s="20">
        <f t="shared" si="232"/>
        <v>2.2447617681410541E-4</v>
      </c>
      <c r="K341" s="20">
        <f t="shared" si="232"/>
        <v>7.5325042777153323E-2</v>
      </c>
      <c r="L341" s="20">
        <f t="shared" si="232"/>
        <v>9.9114492425490218E-3</v>
      </c>
      <c r="M341" s="20">
        <f t="shared" si="232"/>
        <v>5.5207598598232916E-4</v>
      </c>
      <c r="N341" s="20">
        <f t="shared" si="232"/>
        <v>6.9008547460730124E-5</v>
      </c>
      <c r="O341" s="20">
        <f t="shared" si="232"/>
        <v>3.1823879665270559E-3</v>
      </c>
      <c r="P341" s="20">
        <f t="shared" si="232"/>
        <v>3.3191201447264437E-2</v>
      </c>
      <c r="Q341" s="20">
        <f t="shared" si="232"/>
        <v>9.2801211904461128E-4</v>
      </c>
      <c r="R341" s="20">
        <f t="shared" si="232"/>
        <v>2.7603334469886631E-4</v>
      </c>
      <c r="S341" s="20">
        <f t="shared" si="232"/>
        <v>2.0745289873677318E-2</v>
      </c>
      <c r="T341" s="20">
        <f t="shared" si="232"/>
        <v>2.9534805239358564E-4</v>
      </c>
      <c r="U341" s="20">
        <f t="shared" si="232"/>
        <v>2.9254281530773102E-4</v>
      </c>
      <c r="V341" s="20">
        <f t="shared" si="232"/>
        <v>3.7939847793069262E-2</v>
      </c>
      <c r="W341" s="20">
        <f t="shared" si="232"/>
        <v>5.2306473930753168E-3</v>
      </c>
    </row>
    <row r="343" spans="1:23">
      <c r="A343" s="34" t="s">
        <v>134</v>
      </c>
      <c r="B343" s="15" t="str">
        <f>$B$5</f>
        <v>PRODUCTION</v>
      </c>
      <c r="D343" s="21">
        <f ca="1">+COSS!H166</f>
        <v>43245611.196830221</v>
      </c>
      <c r="E343" s="21">
        <f ca="1">COSS!I166</f>
        <v>22239960.634113196</v>
      </c>
      <c r="F343" s="21">
        <f ca="1">COSS!J166</f>
        <v>4975.460439615289</v>
      </c>
      <c r="G343" s="21">
        <f ca="1">COSS!K166</f>
        <v>8711.6764637823835</v>
      </c>
      <c r="H343" s="21">
        <f ca="1">COSS!L166</f>
        <v>5183411.4373973543</v>
      </c>
      <c r="I343" s="21">
        <f ca="1">COSS!M166</f>
        <v>72127.104181295086</v>
      </c>
      <c r="J343" s="21">
        <f ca="1">COSS!N166</f>
        <v>10045.409195412949</v>
      </c>
      <c r="K343" s="21">
        <f ca="1">COSS!P166</f>
        <v>3083055.3285950129</v>
      </c>
      <c r="L343" s="21">
        <f ca="1">COSS!Q166</f>
        <v>553281.96041298704</v>
      </c>
      <c r="M343" s="21">
        <f ca="1">COSS!R166</f>
        <v>112199.9354316758</v>
      </c>
      <c r="N343" s="21">
        <f ca="1">COSS!S166</f>
        <v>4260.741808742071</v>
      </c>
      <c r="O343" s="21">
        <f ca="1">COSS!U166</f>
        <v>146222.65518836665</v>
      </c>
      <c r="P343" s="21">
        <f ca="1">COSS!V166</f>
        <v>1974090.2812581067</v>
      </c>
      <c r="Q343" s="21">
        <f ca="1">COSS!W166</f>
        <v>7550102.8670750009</v>
      </c>
      <c r="R343" s="21">
        <f ca="1">COSS!X166</f>
        <v>1367771.1592355752</v>
      </c>
      <c r="S343" s="21">
        <f ca="1">COSS!Z166</f>
        <v>847436.85407269257</v>
      </c>
      <c r="T343" s="21">
        <f ca="1">COSS!AA166</f>
        <v>16925.487560900448</v>
      </c>
      <c r="U343" s="21">
        <f ca="1">COSS!AC166</f>
        <v>11179.063091562957</v>
      </c>
      <c r="V343" s="21">
        <f ca="1">COSS!AD166</f>
        <v>49663.763194216051</v>
      </c>
      <c r="W343" s="21">
        <f ca="1">COSS!AE166</f>
        <v>10189.378114747362</v>
      </c>
    </row>
    <row r="344" spans="1:23">
      <c r="B344" s="15" t="str">
        <f>$B$6</f>
        <v>BULKTRAN</v>
      </c>
      <c r="D344" s="21">
        <f ca="1">COSS!H167</f>
        <v>6703411.8061849847</v>
      </c>
      <c r="E344" s="21">
        <f ca="1">COSS!I167</f>
        <v>3447369.8152919593</v>
      </c>
      <c r="F344" s="21">
        <f ca="1">COSS!J167</f>
        <v>771.23572378988979</v>
      </c>
      <c r="G344" s="21">
        <f ca="1">COSS!K167</f>
        <v>1350.3787608224</v>
      </c>
      <c r="H344" s="21">
        <f ca="1">COSS!L167</f>
        <v>803469.77332836669</v>
      </c>
      <c r="I344" s="21">
        <f ca="1">COSS!M167</f>
        <v>11180.271669978598</v>
      </c>
      <c r="J344" s="21">
        <f ca="1">COSS!N167</f>
        <v>1557.1178839860286</v>
      </c>
      <c r="K344" s="21">
        <f ca="1">COSS!P167</f>
        <v>477897.96274957736</v>
      </c>
      <c r="L344" s="21">
        <f ca="1">COSS!Q167</f>
        <v>85763.080297347435</v>
      </c>
      <c r="M344" s="21">
        <f ca="1">COSS!R167</f>
        <v>17391.877487929291</v>
      </c>
      <c r="N344" s="21">
        <f ca="1">COSS!S167</f>
        <v>660.44868261501426</v>
      </c>
      <c r="O344" s="21">
        <f ca="1">COSS!U167</f>
        <v>22665.668168270931</v>
      </c>
      <c r="P344" s="21">
        <f ca="1">COSS!V167</f>
        <v>305999.60855289368</v>
      </c>
      <c r="Q344" s="21">
        <f ca="1">COSS!W167</f>
        <v>1170325.6653422359</v>
      </c>
      <c r="R344" s="21">
        <f ca="1">COSS!X167</f>
        <v>212015.34868470431</v>
      </c>
      <c r="S344" s="21">
        <f ca="1">COSS!Z167</f>
        <v>131359.41556547041</v>
      </c>
      <c r="T344" s="21">
        <f ca="1">COSS!AA167</f>
        <v>2623.5844517210526</v>
      </c>
      <c r="U344" s="21">
        <f ca="1">COSS!AC167</f>
        <v>1732.8432050363322</v>
      </c>
      <c r="V344" s="21">
        <f ca="1">COSS!AD167</f>
        <v>7698.2761330492158</v>
      </c>
      <c r="W344" s="21">
        <f ca="1">COSS!AE167</f>
        <v>1579.4342052699974</v>
      </c>
    </row>
    <row r="345" spans="1:23">
      <c r="B345" s="15" t="str">
        <f>$B$7</f>
        <v>SUBTRAN</v>
      </c>
      <c r="D345" s="21">
        <f ca="1">COSS!H168</f>
        <v>1857778.2400282756</v>
      </c>
      <c r="E345" s="21">
        <f ca="1">COSS!I168</f>
        <v>949083.49239580135</v>
      </c>
      <c r="F345" s="21">
        <f ca="1">COSS!J168</f>
        <v>154.54385259424495</v>
      </c>
      <c r="G345" s="21">
        <f ca="1">COSS!K168</f>
        <v>287.63264501330485</v>
      </c>
      <c r="H345" s="21">
        <f ca="1">COSS!L168</f>
        <v>222419.01040965563</v>
      </c>
      <c r="I345" s="21">
        <f ca="1">COSS!M168</f>
        <v>3108.4822305049629</v>
      </c>
      <c r="J345" s="21">
        <f ca="1">COSS!N168</f>
        <v>562.62084093080659</v>
      </c>
      <c r="K345" s="21">
        <f ca="1">COSS!P168</f>
        <v>128409.94289158113</v>
      </c>
      <c r="L345" s="21">
        <f ca="1">COSS!Q168</f>
        <v>23108.622002920201</v>
      </c>
      <c r="M345" s="21">
        <f ca="1">COSS!R168</f>
        <v>6065.8351082682457</v>
      </c>
      <c r="N345" s="21">
        <f ca="1">COSS!S168</f>
        <v>0</v>
      </c>
      <c r="O345" s="21">
        <f ca="1">COSS!U168</f>
        <v>5796.5083948406054</v>
      </c>
      <c r="P345" s="21">
        <f ca="1">COSS!V168</f>
        <v>81330.633535446032</v>
      </c>
      <c r="Q345" s="21">
        <f ca="1">COSS!W168</f>
        <v>401022.76073093439</v>
      </c>
      <c r="R345" s="21">
        <f ca="1">COSS!X168</f>
        <v>0</v>
      </c>
      <c r="S345" s="21">
        <f ca="1">COSS!Z168</f>
        <v>35251.622692051176</v>
      </c>
      <c r="T345" s="21">
        <f ca="1">COSS!AA168</f>
        <v>707.80030748239381</v>
      </c>
      <c r="U345" s="21">
        <f ca="1">COSS!AC168</f>
        <v>468.73199026385424</v>
      </c>
      <c r="V345" s="21">
        <f ca="1">COSS!AD168</f>
        <v>0</v>
      </c>
      <c r="W345" s="21">
        <f ca="1">COSS!AE168</f>
        <v>0</v>
      </c>
    </row>
    <row r="346" spans="1:23">
      <c r="B346" s="15" t="str">
        <f>$B$8</f>
        <v>DISTPRI</v>
      </c>
      <c r="D346" s="21">
        <f ca="1">COSS!H169</f>
        <v>15175408.710410159</v>
      </c>
      <c r="E346" s="21">
        <f ca="1">COSS!I169</f>
        <v>9935333.4873159602</v>
      </c>
      <c r="F346" s="21">
        <f ca="1">COSS!J169</f>
        <v>1631.3961662771351</v>
      </c>
      <c r="G346" s="21">
        <f ca="1">COSS!K169</f>
        <v>3018.5501982835735</v>
      </c>
      <c r="H346" s="21">
        <f ca="1">COSS!L169</f>
        <v>2324604.3187863072</v>
      </c>
      <c r="I346" s="21">
        <f ca="1">COSS!M169</f>
        <v>32483.866767641055</v>
      </c>
      <c r="J346" s="21">
        <f ca="1">COSS!N169</f>
        <v>0</v>
      </c>
      <c r="K346" s="21">
        <f ca="1">COSS!P169</f>
        <v>1348086.207356326</v>
      </c>
      <c r="L346" s="21">
        <f ca="1">COSS!Q169</f>
        <v>242580.52077763586</v>
      </c>
      <c r="M346" s="21">
        <f ca="1">COSS!R169</f>
        <v>0</v>
      </c>
      <c r="N346" s="21">
        <f ca="1">COSS!S169</f>
        <v>0</v>
      </c>
      <c r="O346" s="21">
        <f ca="1">COSS!U169</f>
        <v>61046.047773686238</v>
      </c>
      <c r="P346" s="21">
        <f ca="1">COSS!V169</f>
        <v>844136.37392746378</v>
      </c>
      <c r="Q346" s="21">
        <f ca="1">COSS!W169</f>
        <v>0</v>
      </c>
      <c r="R346" s="21">
        <f ca="1">COSS!X169</f>
        <v>0</v>
      </c>
      <c r="S346" s="21">
        <f ca="1">COSS!Z169</f>
        <v>370179.61801551859</v>
      </c>
      <c r="T346" s="21">
        <f ca="1">COSS!AA169</f>
        <v>7430.0887104011163</v>
      </c>
      <c r="U346" s="21">
        <f ca="1">COSS!AC169</f>
        <v>4878.2346146649706</v>
      </c>
      <c r="V346" s="21">
        <f ca="1">COSS!AD169</f>
        <v>0</v>
      </c>
      <c r="W346" s="21">
        <f ca="1">COSS!AE169</f>
        <v>0</v>
      </c>
    </row>
    <row r="347" spans="1:23">
      <c r="B347" s="15" t="str">
        <f>$B$9</f>
        <v>DISTSEC</v>
      </c>
      <c r="D347" s="21">
        <f ca="1">COSS!H170</f>
        <v>6012087.9435725743</v>
      </c>
      <c r="E347" s="21">
        <f ca="1">COSS!I170</f>
        <v>4460495.2948356448</v>
      </c>
      <c r="F347" s="21">
        <f ca="1">COSS!J170</f>
        <v>1105.7337930334263</v>
      </c>
      <c r="G347" s="21">
        <f ca="1">COSS!K170</f>
        <v>1432.2299917637686</v>
      </c>
      <c r="H347" s="21">
        <f ca="1">COSS!L170</f>
        <v>899087.81893301778</v>
      </c>
      <c r="I347" s="21">
        <f ca="1">COSS!M170</f>
        <v>0</v>
      </c>
      <c r="J347" s="21">
        <f ca="1">COSS!N170</f>
        <v>0</v>
      </c>
      <c r="K347" s="21">
        <f ca="1">COSS!P170</f>
        <v>448819.08790532761</v>
      </c>
      <c r="L347" s="21">
        <f ca="1">COSS!Q170</f>
        <v>0</v>
      </c>
      <c r="M347" s="21">
        <f ca="1">COSS!R170</f>
        <v>0</v>
      </c>
      <c r="N347" s="21">
        <f ca="1">COSS!S170</f>
        <v>0</v>
      </c>
      <c r="O347" s="21">
        <f ca="1">COSS!U170</f>
        <v>16808.024310638029</v>
      </c>
      <c r="P347" s="21">
        <f ca="1">COSS!V170</f>
        <v>0</v>
      </c>
      <c r="Q347" s="21">
        <f ca="1">COSS!W170</f>
        <v>0</v>
      </c>
      <c r="R347" s="21">
        <f ca="1">COSS!X170</f>
        <v>0</v>
      </c>
      <c r="S347" s="21">
        <f ca="1">COSS!Z170</f>
        <v>127024.43443670214</v>
      </c>
      <c r="T347" s="21">
        <f ca="1">COSS!AA170</f>
        <v>0</v>
      </c>
      <c r="U347" s="21">
        <f ca="1">COSS!AC170</f>
        <v>1501.8825141595748</v>
      </c>
      <c r="V347" s="21">
        <f ca="1">COSS!AD170</f>
        <v>46227.508457566757</v>
      </c>
      <c r="W347" s="21">
        <f ca="1">COSS!AE170</f>
        <v>9585.9283947228523</v>
      </c>
    </row>
    <row r="348" spans="1:23">
      <c r="B348" s="15" t="str">
        <f>$B$10</f>
        <v>ENERGY</v>
      </c>
      <c r="D348" s="21">
        <f ca="1">COSS!H171</f>
        <v>17297092.853749786</v>
      </c>
      <c r="E348" s="21">
        <f ca="1">COSS!I171</f>
        <v>6767030.9830413219</v>
      </c>
      <c r="F348" s="21">
        <f ca="1">COSS!J171</f>
        <v>1082.9100977037665</v>
      </c>
      <c r="G348" s="21">
        <f ca="1">COSS!K171</f>
        <v>3122.4635905492164</v>
      </c>
      <c r="H348" s="21">
        <f ca="1">COSS!L171</f>
        <v>1951298.9928012027</v>
      </c>
      <c r="I348" s="21">
        <f ca="1">COSS!M171</f>
        <v>27214.814533927904</v>
      </c>
      <c r="J348" s="21">
        <f ca="1">COSS!N171</f>
        <v>3804.6080069790055</v>
      </c>
      <c r="K348" s="21">
        <f ca="1">COSS!P171</f>
        <v>1265041.9412842556</v>
      </c>
      <c r="L348" s="21">
        <f ca="1">COSS!Q171</f>
        <v>225934.45654700484</v>
      </c>
      <c r="M348" s="21">
        <f ca="1">COSS!R171</f>
        <v>46008.529420922765</v>
      </c>
      <c r="N348" s="21">
        <f ca="1">COSS!S171</f>
        <v>1737.7577269001213</v>
      </c>
      <c r="O348" s="21">
        <f ca="1">COSS!U171</f>
        <v>66346.642615288496</v>
      </c>
      <c r="P348" s="21">
        <f ca="1">COSS!V171</f>
        <v>1048953.0345491928</v>
      </c>
      <c r="Q348" s="21">
        <f ca="1">COSS!W171</f>
        <v>4511376.2788919797</v>
      </c>
      <c r="R348" s="21">
        <f ca="1">COSS!X171</f>
        <v>848636.99821651599</v>
      </c>
      <c r="S348" s="21">
        <f ca="1">COSS!Z171</f>
        <v>347999.97523427341</v>
      </c>
      <c r="T348" s="21">
        <f ca="1">COSS!AA171</f>
        <v>6982.5500851452734</v>
      </c>
      <c r="U348" s="21">
        <f ca="1">COSS!AC171</f>
        <v>6228.4646182581091</v>
      </c>
      <c r="V348" s="21">
        <f ca="1">COSS!AD171</f>
        <v>139515.47431922582</v>
      </c>
      <c r="W348" s="21">
        <f ca="1">COSS!AE171</f>
        <v>28775.978169141232</v>
      </c>
    </row>
    <row r="349" spans="1:23">
      <c r="B349" s="15" t="str">
        <f>$B$11</f>
        <v>CUSTOMER</v>
      </c>
      <c r="D349" s="21">
        <f ca="1">COSS!H172</f>
        <v>11447200.249223946</v>
      </c>
      <c r="E349" s="21">
        <f ca="1">COSS!I172</f>
        <v>8836946.7861365601</v>
      </c>
      <c r="F349" s="21">
        <f ca="1">COSS!J172</f>
        <v>1783.4411775853048</v>
      </c>
      <c r="G349" s="21">
        <f ca="1">COSS!K172</f>
        <v>523.10138274896292</v>
      </c>
      <c r="H349" s="21">
        <f ca="1">COSS!L172</f>
        <v>1789349.9760024457</v>
      </c>
      <c r="I349" s="21">
        <f ca="1">COSS!M172</f>
        <v>45746.697728411309</v>
      </c>
      <c r="J349" s="21">
        <f ca="1">COSS!N172</f>
        <v>7375.7925328975516</v>
      </c>
      <c r="K349" s="21">
        <f ca="1">COSS!P172</f>
        <v>73288.680577843697</v>
      </c>
      <c r="L349" s="21">
        <f ca="1">COSS!Q172</f>
        <v>17726.968251828555</v>
      </c>
      <c r="M349" s="21">
        <f ca="1">COSS!R172</f>
        <v>18045.379861738002</v>
      </c>
      <c r="N349" s="21">
        <f ca="1">COSS!S172</f>
        <v>2229.0264288695207</v>
      </c>
      <c r="O349" s="21">
        <f ca="1">COSS!U172</f>
        <v>557.82651118598812</v>
      </c>
      <c r="P349" s="21">
        <f ca="1">COSS!V172</f>
        <v>12887.595930883921</v>
      </c>
      <c r="Q349" s="21">
        <f ca="1">COSS!W172</f>
        <v>30312.85498070957</v>
      </c>
      <c r="R349" s="21">
        <f ca="1">COSS!X172</f>
        <v>8926.0296917979704</v>
      </c>
      <c r="S349" s="21">
        <f ca="1">COSS!Z172</f>
        <v>16263.573041365304</v>
      </c>
      <c r="T349" s="21">
        <f ca="1">COSS!AA172</f>
        <v>242.94903045355125</v>
      </c>
      <c r="U349" s="21">
        <f ca="1">COSS!AC172</f>
        <v>1323.9848453504592</v>
      </c>
      <c r="V349" s="21">
        <f ca="1">COSS!AD172</f>
        <v>481063.86435246089</v>
      </c>
      <c r="W349" s="21">
        <f ca="1">COSS!AE172</f>
        <v>102605.72075881386</v>
      </c>
    </row>
    <row r="350" spans="1:23">
      <c r="B350" s="15" t="str">
        <f>$B$12</f>
        <v>TOTAL</v>
      </c>
      <c r="D350" s="21">
        <f ca="1">COSS!H173</f>
        <v>101738590.99999996</v>
      </c>
      <c r="E350" s="21">
        <f ca="1">COSS!I173</f>
        <v>56636220.493130438</v>
      </c>
      <c r="F350" s="21">
        <f ca="1">COSS!J173</f>
        <v>11504.721250599057</v>
      </c>
      <c r="G350" s="21">
        <f ca="1">COSS!K173</f>
        <v>18446.033032963609</v>
      </c>
      <c r="H350" s="21">
        <f ca="1">COSS!L173</f>
        <v>13173641.327658352</v>
      </c>
      <c r="I350" s="21">
        <f ca="1">COSS!M173</f>
        <v>191861.23711175891</v>
      </c>
      <c r="J350" s="21">
        <f ca="1">COSS!N173</f>
        <v>23345.548460206341</v>
      </c>
      <c r="K350" s="21">
        <f ca="1">COSS!P173</f>
        <v>6824599.1513599232</v>
      </c>
      <c r="L350" s="21">
        <f ca="1">COSS!Q173</f>
        <v>1148395.608289724</v>
      </c>
      <c r="M350" s="21">
        <f ca="1">COSS!R173</f>
        <v>199711.55731053409</v>
      </c>
      <c r="N350" s="21">
        <f ca="1">COSS!S173</f>
        <v>8887.9746471267281</v>
      </c>
      <c r="O350" s="21">
        <f ca="1">COSS!U173</f>
        <v>319443.37296227692</v>
      </c>
      <c r="P350" s="21">
        <f ca="1">COSS!V173</f>
        <v>4267397.5277539864</v>
      </c>
      <c r="Q350" s="21">
        <f ca="1">COSS!W173</f>
        <v>13663140.427020863</v>
      </c>
      <c r="R350" s="21">
        <f ca="1">COSS!X173</f>
        <v>2437349.5358285937</v>
      </c>
      <c r="S350" s="21">
        <f ca="1">COSS!Z173</f>
        <v>1875515.4930580738</v>
      </c>
      <c r="T350" s="21">
        <f ca="1">COSS!AA173</f>
        <v>34912.460146103833</v>
      </c>
      <c r="U350" s="21">
        <f ca="1">COSS!AC173</f>
        <v>27313.204879296252</v>
      </c>
      <c r="V350" s="21">
        <f ca="1">COSS!AD173</f>
        <v>724168.88645651867</v>
      </c>
      <c r="W350" s="21">
        <f ca="1">COSS!AE173</f>
        <v>152736.4396426953</v>
      </c>
    </row>
    <row r="351" spans="1:23">
      <c r="A351" s="111" t="s">
        <v>66</v>
      </c>
      <c r="B351" s="15" t="str">
        <f>$B$5</f>
        <v>PRODUCTION</v>
      </c>
      <c r="C351" s="19"/>
      <c r="D351" s="20">
        <f t="shared" ref="D351:D358" ca="1" si="234">SUM(E351:W351)</f>
        <v>0.42506595355571841</v>
      </c>
      <c r="E351" s="20">
        <f ca="1">E343/$D350</f>
        <v>0.21859906271075846</v>
      </c>
      <c r="F351" s="20">
        <f ca="1">F343/$D350</f>
        <v>4.8904357635690978E-5</v>
      </c>
      <c r="G351" s="20">
        <f ca="1">G343/$D350</f>
        <v>8.5628043185524236E-5</v>
      </c>
      <c r="H351" s="20">
        <f t="shared" ref="H351:W351" ca="1" si="235">H343/$D350</f>
        <v>5.0948331271831321E-2</v>
      </c>
      <c r="I351" s="20">
        <f t="shared" ca="1" si="235"/>
        <v>7.0894538122014215E-4</v>
      </c>
      <c r="J351" s="20">
        <f ca="1">J343/$D350</f>
        <v>9.8737451508572135E-5</v>
      </c>
      <c r="K351" s="20">
        <f t="shared" ca="1" si="235"/>
        <v>3.0303695955402155E-2</v>
      </c>
      <c r="L351" s="20">
        <f t="shared" ca="1" si="235"/>
        <v>5.4382703256917256E-3</v>
      </c>
      <c r="M351" s="20">
        <f t="shared" ca="1" si="235"/>
        <v>1.102825725507402E-3</v>
      </c>
      <c r="N351" s="20">
        <f ca="1">N343/$D350</f>
        <v>4.1879308204121611E-5</v>
      </c>
      <c r="O351" s="20">
        <f ca="1">O343/$D350</f>
        <v>1.4372388466473525E-3</v>
      </c>
      <c r="P351" s="20">
        <f t="shared" ca="1" si="235"/>
        <v>1.9403554362750194E-2</v>
      </c>
      <c r="Q351" s="20">
        <f t="shared" ca="1" si="235"/>
        <v>7.4210806271879703E-2</v>
      </c>
      <c r="R351" s="20">
        <f ca="1">R343/$D350</f>
        <v>1.3443975838387381E-2</v>
      </c>
      <c r="S351" s="20">
        <f t="shared" ca="1" si="235"/>
        <v>8.329551704452964E-3</v>
      </c>
      <c r="T351" s="20">
        <f t="shared" ca="1" si="235"/>
        <v>1.6636251194888729E-4</v>
      </c>
      <c r="U351" s="20">
        <f t="shared" ca="1" si="235"/>
        <v>1.0988026255998535E-4</v>
      </c>
      <c r="V351" s="20">
        <f ca="1">V343/$D350</f>
        <v>4.8815068801391279E-4</v>
      </c>
      <c r="W351" s="20">
        <f t="shared" ca="1" si="235"/>
        <v>1.0015253813321797E-4</v>
      </c>
    </row>
    <row r="352" spans="1:23">
      <c r="A352" s="15" t="str">
        <f t="shared" ref="A352:A358" si="236">A351</f>
        <v>RB_GUP_EPIS_G</v>
      </c>
      <c r="B352" s="15" t="str">
        <f>$B$6</f>
        <v>BULKTRAN</v>
      </c>
      <c r="C352" s="19"/>
      <c r="D352" s="20">
        <f t="shared" ca="1" si="234"/>
        <v>6.5888585052106569E-2</v>
      </c>
      <c r="E352" s="20">
        <f t="shared" ref="E352:W352" ca="1" si="237">E344/$D350</f>
        <v>3.3884583828096858E-2</v>
      </c>
      <c r="F352" s="20">
        <f t="shared" ref="F352:G352" ca="1" si="238">F344/$D350</f>
        <v>7.5805622646168757E-6</v>
      </c>
      <c r="G352" s="20">
        <f t="shared" ca="1" si="238"/>
        <v>1.327302400740345E-5</v>
      </c>
      <c r="H352" s="20">
        <f t="shared" ca="1" si="237"/>
        <v>7.8973943459504665E-3</v>
      </c>
      <c r="I352" s="20">
        <f t="shared" ca="1" si="237"/>
        <v>1.0989214181252621E-4</v>
      </c>
      <c r="J352" s="20">
        <f ca="1">J344/$D350</f>
        <v>1.5305085992256657E-5</v>
      </c>
      <c r="K352" s="20">
        <f t="shared" ca="1" si="237"/>
        <v>4.6973125738450378E-3</v>
      </c>
      <c r="L352" s="20">
        <f t="shared" ca="1" si="237"/>
        <v>8.4297491693537878E-4</v>
      </c>
      <c r="M352" s="20">
        <f t="shared" ca="1" si="237"/>
        <v>1.7094671075137358E-4</v>
      </c>
      <c r="N352" s="20">
        <f ca="1">N344/$D350</f>
        <v>6.491624034925101E-6</v>
      </c>
      <c r="O352" s="20">
        <f ca="1">O344/$D350</f>
        <v>2.2278338971955038E-4</v>
      </c>
      <c r="P352" s="20">
        <f t="shared" ca="1" si="237"/>
        <v>3.0077044073953591E-3</v>
      </c>
      <c r="Q352" s="20">
        <f t="shared" ca="1" si="237"/>
        <v>1.1503261976001185E-2</v>
      </c>
      <c r="R352" s="20">
        <f ca="1">R344/$D350</f>
        <v>2.0839225961435262E-3</v>
      </c>
      <c r="S352" s="20">
        <f t="shared" ca="1" si="237"/>
        <v>1.2911464005381248E-3</v>
      </c>
      <c r="T352" s="20">
        <f t="shared" ca="1" si="237"/>
        <v>2.5787505271436811E-5</v>
      </c>
      <c r="U352" s="20">
        <f t="shared" ca="1" si="237"/>
        <v>1.7032309844317903E-5</v>
      </c>
      <c r="V352" s="20">
        <f ca="1">V344/$D350</f>
        <v>7.5667217890301023E-5</v>
      </c>
      <c r="W352" s="20">
        <f t="shared" ca="1" si="237"/>
        <v>1.552443561234299E-5</v>
      </c>
    </row>
    <row r="353" spans="1:23">
      <c r="A353" s="15" t="str">
        <f t="shared" si="236"/>
        <v>RB_GUP_EPIS_G</v>
      </c>
      <c r="B353" s="15" t="str">
        <f>$B$7</f>
        <v>SUBTRAN</v>
      </c>
      <c r="C353" s="19"/>
      <c r="D353" s="20">
        <f t="shared" ca="1" si="234"/>
        <v>1.8260310289025684E-2</v>
      </c>
      <c r="E353" s="20">
        <f t="shared" ref="E353:W353" ca="1" si="239">E345/$D350</f>
        <v>9.3286478912982165E-3</v>
      </c>
      <c r="F353" s="20">
        <f t="shared" ref="F353:G353" ca="1" si="240">F345/$D350</f>
        <v>1.519028827460811E-6</v>
      </c>
      <c r="G353" s="20">
        <f t="shared" ca="1" si="240"/>
        <v>2.8271734666868445E-6</v>
      </c>
      <c r="H353" s="20">
        <f t="shared" ca="1" si="239"/>
        <v>2.1861813518692795E-3</v>
      </c>
      <c r="I353" s="20">
        <f t="shared" ca="1" si="239"/>
        <v>3.0553619820673204E-5</v>
      </c>
      <c r="J353" s="20">
        <f ca="1">J345/$D350</f>
        <v>5.5300632277363354E-6</v>
      </c>
      <c r="K353" s="20">
        <f t="shared" ca="1" si="239"/>
        <v>1.2621557034496495E-3</v>
      </c>
      <c r="L353" s="20">
        <f t="shared" ca="1" si="239"/>
        <v>2.2713723254649961E-4</v>
      </c>
      <c r="M353" s="20">
        <f t="shared" ca="1" si="239"/>
        <v>5.9621772315170439E-5</v>
      </c>
      <c r="N353" s="20">
        <f ca="1">N345/$D350</f>
        <v>0</v>
      </c>
      <c r="O353" s="20">
        <f ca="1">O345/$D350</f>
        <v>5.6974529899284805E-5</v>
      </c>
      <c r="P353" s="20">
        <f t="shared" ca="1" si="239"/>
        <v>7.9940790152525378E-4</v>
      </c>
      <c r="Q353" s="20">
        <f t="shared" ca="1" si="239"/>
        <v>3.9416976074588507E-3</v>
      </c>
      <c r="R353" s="20">
        <f ca="1">R345/$D350</f>
        <v>0</v>
      </c>
      <c r="S353" s="20">
        <f t="shared" ca="1" si="239"/>
        <v>3.4649214566035411E-4</v>
      </c>
      <c r="T353" s="20">
        <f t="shared" ca="1" si="239"/>
        <v>6.9570484564937025E-6</v>
      </c>
      <c r="U353" s="20">
        <f t="shared" ca="1" si="239"/>
        <v>4.6072192042039828E-6</v>
      </c>
      <c r="V353" s="20">
        <f ca="1">V345/$D350</f>
        <v>0</v>
      </c>
      <c r="W353" s="20">
        <f t="shared" ca="1" si="239"/>
        <v>0</v>
      </c>
    </row>
    <row r="354" spans="1:23">
      <c r="A354" s="15" t="str">
        <f t="shared" si="236"/>
        <v>RB_GUP_EPIS_G</v>
      </c>
      <c r="B354" s="15" t="str">
        <f>$B$8</f>
        <v>DISTPRI</v>
      </c>
      <c r="C354" s="19"/>
      <c r="D354" s="20">
        <f t="shared" ca="1" si="234"/>
        <v>0.14916079101596919</v>
      </c>
      <c r="E354" s="20">
        <f t="shared" ref="E354:W354" ca="1" si="241">E346/$D350</f>
        <v>9.7655505051332636E-2</v>
      </c>
      <c r="F354" s="20">
        <f t="shared" ref="F354:G354" ca="1" si="242">F346/$D350</f>
        <v>1.6035175543930383E-5</v>
      </c>
      <c r="G354" s="20">
        <f t="shared" ca="1" si="242"/>
        <v>2.9669667808585777E-5</v>
      </c>
      <c r="H354" s="20">
        <f t="shared" ca="1" si="241"/>
        <v>2.2848796075682905E-2</v>
      </c>
      <c r="I354" s="20">
        <f t="shared" ca="1" si="241"/>
        <v>3.1928756284467383E-4</v>
      </c>
      <c r="J354" s="20">
        <f ca="1">J346/$D350</f>
        <v>0</v>
      </c>
      <c r="K354" s="20">
        <f t="shared" ca="1" si="241"/>
        <v>1.3250490242746989E-2</v>
      </c>
      <c r="L354" s="20">
        <f t="shared" ca="1" si="241"/>
        <v>2.3843510942434414E-3</v>
      </c>
      <c r="M354" s="20">
        <f t="shared" ca="1" si="241"/>
        <v>0</v>
      </c>
      <c r="N354" s="20">
        <f ca="1">N346/$D350</f>
        <v>0</v>
      </c>
      <c r="O354" s="20">
        <f ca="1">O346/$D350</f>
        <v>6.000284373280368E-4</v>
      </c>
      <c r="P354" s="20">
        <f t="shared" ca="1" si="241"/>
        <v>8.2971109156353869E-3</v>
      </c>
      <c r="Q354" s="20">
        <f t="shared" ca="1" si="241"/>
        <v>0</v>
      </c>
      <c r="R354" s="20">
        <f ca="1">R346/$D350</f>
        <v>0</v>
      </c>
      <c r="S354" s="20">
        <f t="shared" ca="1" si="241"/>
        <v>3.6385369049932955E-3</v>
      </c>
      <c r="T354" s="20">
        <f t="shared" ca="1" si="241"/>
        <v>7.303117369102467E-5</v>
      </c>
      <c r="U354" s="20">
        <f t="shared" ca="1" si="241"/>
        <v>4.7948714118371982E-5</v>
      </c>
      <c r="V354" s="20">
        <f ca="1">V346/$D350</f>
        <v>0</v>
      </c>
      <c r="W354" s="20">
        <f t="shared" ca="1" si="241"/>
        <v>0</v>
      </c>
    </row>
    <row r="355" spans="1:23">
      <c r="A355" s="15" t="str">
        <f t="shared" si="236"/>
        <v>RB_GUP_EPIS_G</v>
      </c>
      <c r="B355" s="15" t="str">
        <f>$B$9</f>
        <v>DISTSEC</v>
      </c>
      <c r="C355" s="19"/>
      <c r="D355" s="20">
        <f t="shared" ca="1" si="234"/>
        <v>5.9093485416684952E-2</v>
      </c>
      <c r="E355" s="20">
        <f t="shared" ref="E355:W355" ca="1" si="243">E347/$D350</f>
        <v>4.384270758021061E-2</v>
      </c>
      <c r="F355" s="20">
        <f t="shared" ref="F355:G355" ca="1" si="244">F347/$D350</f>
        <v>1.0868381232382378E-5</v>
      </c>
      <c r="G355" s="20">
        <f t="shared" ca="1" si="244"/>
        <v>1.4077548919109457E-5</v>
      </c>
      <c r="H355" s="20">
        <f t="shared" ca="1" si="243"/>
        <v>8.8372348200990731E-3</v>
      </c>
      <c r="I355" s="20">
        <f t="shared" ca="1" si="243"/>
        <v>0</v>
      </c>
      <c r="J355" s="20">
        <f ca="1">J347/$D350</f>
        <v>0</v>
      </c>
      <c r="K355" s="20">
        <f t="shared" ca="1" si="243"/>
        <v>4.4114930577850032E-3</v>
      </c>
      <c r="L355" s="20">
        <f t="shared" ca="1" si="243"/>
        <v>0</v>
      </c>
      <c r="M355" s="20">
        <f t="shared" ca="1" si="243"/>
        <v>0</v>
      </c>
      <c r="N355" s="20">
        <f ca="1">N347/$D350</f>
        <v>0</v>
      </c>
      <c r="O355" s="20">
        <f ca="1">O347/$D350</f>
        <v>1.6520795251271012E-4</v>
      </c>
      <c r="P355" s="20">
        <f t="shared" ca="1" si="243"/>
        <v>0</v>
      </c>
      <c r="Q355" s="20">
        <f t="shared" ca="1" si="243"/>
        <v>0</v>
      </c>
      <c r="R355" s="20">
        <f ca="1">R347/$D350</f>
        <v>0</v>
      </c>
      <c r="S355" s="20">
        <f t="shared" ca="1" si="243"/>
        <v>1.2485373857467929E-3</v>
      </c>
      <c r="T355" s="20">
        <f t="shared" ca="1" si="243"/>
        <v>0</v>
      </c>
      <c r="U355" s="20">
        <f t="shared" ca="1" si="243"/>
        <v>1.4762171358944567E-5</v>
      </c>
      <c r="V355" s="20">
        <f ca="1">V347/$D350</f>
        <v>4.54375355538065E-4</v>
      </c>
      <c r="W355" s="20">
        <f t="shared" ca="1" si="243"/>
        <v>9.4221163282307073E-5</v>
      </c>
    </row>
    <row r="356" spans="1:23">
      <c r="A356" s="15" t="str">
        <f t="shared" si="236"/>
        <v>RB_GUP_EPIS_G</v>
      </c>
      <c r="B356" s="15" t="str">
        <f>$B$10</f>
        <v>ENERGY</v>
      </c>
      <c r="C356" s="19"/>
      <c r="D356" s="20">
        <f t="shared" ca="1" si="234"/>
        <v>0.17001506197141827</v>
      </c>
      <c r="E356" s="20">
        <f t="shared" ref="E356:W356" ca="1" si="245">E348/$D350</f>
        <v>6.651390506323529E-2</v>
      </c>
      <c r="F356" s="20">
        <f t="shared" ref="F356:G356" ca="1" si="246">F348/$D350</f>
        <v>1.0644044576003289E-5</v>
      </c>
      <c r="G356" s="20">
        <f t="shared" ca="1" si="246"/>
        <v>3.0691044173682508E-5</v>
      </c>
      <c r="H356" s="20">
        <f t="shared" ca="1" si="245"/>
        <v>1.9179536237151185E-2</v>
      </c>
      <c r="I356" s="20">
        <f t="shared" ca="1" si="245"/>
        <v>2.6749745859885079E-4</v>
      </c>
      <c r="J356" s="20">
        <f ca="1">J348/$D350</f>
        <v>3.7395918004987968E-5</v>
      </c>
      <c r="K356" s="20">
        <f t="shared" ca="1" si="245"/>
        <v>1.2434238855187765E-2</v>
      </c>
      <c r="L356" s="20">
        <f t="shared" ca="1" si="245"/>
        <v>2.2207350654876372E-3</v>
      </c>
      <c r="M356" s="20">
        <f t="shared" ca="1" si="245"/>
        <v>4.5222298607342404E-4</v>
      </c>
      <c r="N356" s="20">
        <f ca="1">N348/$D350</f>
        <v>1.7080615229870069E-5</v>
      </c>
      <c r="O356" s="20">
        <f ca="1">O348/$D350</f>
        <v>6.5212857739781877E-4</v>
      </c>
      <c r="P356" s="20">
        <f t="shared" ca="1" si="245"/>
        <v>1.0310276800955432E-2</v>
      </c>
      <c r="Q356" s="20">
        <f t="shared" ca="1" si="245"/>
        <v>4.4342822468339295E-2</v>
      </c>
      <c r="R356" s="20">
        <f ca="1">R348/$D350</f>
        <v>8.341348055591967E-3</v>
      </c>
      <c r="S356" s="20">
        <f t="shared" ca="1" si="245"/>
        <v>3.4205307132106201E-3</v>
      </c>
      <c r="T356" s="20">
        <f t="shared" ca="1" si="245"/>
        <v>6.8632266443962016E-5</v>
      </c>
      <c r="U356" s="20">
        <f t="shared" ca="1" si="245"/>
        <v>6.1220275974316492E-5</v>
      </c>
      <c r="V356" s="20">
        <f ca="1">V348/$D350</f>
        <v>1.3713132150535276E-3</v>
      </c>
      <c r="W356" s="20">
        <f t="shared" ca="1" si="245"/>
        <v>2.8284231073281963E-4</v>
      </c>
    </row>
    <row r="357" spans="1:23">
      <c r="A357" s="15" t="str">
        <f t="shared" si="236"/>
        <v>RB_GUP_EPIS_G</v>
      </c>
      <c r="B357" s="15" t="str">
        <f>$B$11</f>
        <v>CUSTOMER</v>
      </c>
      <c r="C357" s="19"/>
      <c r="D357" s="20">
        <f t="shared" ca="1" si="234"/>
        <v>0.11251581269907647</v>
      </c>
      <c r="E357" s="20">
        <f t="shared" ref="E357:W357" ca="1" si="247">E349/$D350</f>
        <v>8.6859339207248934E-2</v>
      </c>
      <c r="F357" s="20">
        <f t="shared" ref="F357:G357" ca="1" si="248">F349/$D350</f>
        <v>1.7529642980659185E-5</v>
      </c>
      <c r="G357" s="20">
        <f t="shared" ca="1" si="248"/>
        <v>5.1416220492867171E-6</v>
      </c>
      <c r="H357" s="20">
        <f t="shared" ca="1" si="247"/>
        <v>1.758772122175789E-2</v>
      </c>
      <c r="I357" s="20">
        <f t="shared" ca="1" si="247"/>
        <v>4.4964941305714886E-4</v>
      </c>
      <c r="J357" s="20">
        <f ca="1">J349/$D350</f>
        <v>7.2497490484191532E-5</v>
      </c>
      <c r="K357" s="20">
        <f t="shared" ca="1" si="247"/>
        <v>7.2036264565373946E-4</v>
      </c>
      <c r="L357" s="20">
        <f t="shared" ca="1" si="247"/>
        <v>1.7424035538125905E-4</v>
      </c>
      <c r="M357" s="20">
        <f t="shared" ca="1" si="247"/>
        <v>1.7737005873944144E-4</v>
      </c>
      <c r="N357" s="20">
        <f ca="1">N349/$D350</f>
        <v>2.1909350296285522E-5</v>
      </c>
      <c r="O357" s="20">
        <f ca="1">O349/$D350</f>
        <v>5.4829392239763606E-6</v>
      </c>
      <c r="P357" s="20">
        <f t="shared" ca="1" si="247"/>
        <v>1.2667362309827867E-4</v>
      </c>
      <c r="Q357" s="20">
        <f t="shared" ca="1" si="247"/>
        <v>2.9794844495840896E-4</v>
      </c>
      <c r="R357" s="20">
        <f ca="1">R349/$D350</f>
        <v>8.7734945059323398E-5</v>
      </c>
      <c r="S357" s="20">
        <f t="shared" ca="1" si="247"/>
        <v>1.5985648003878205E-4</v>
      </c>
      <c r="T357" s="20">
        <f t="shared" ca="1" si="247"/>
        <v>2.3879732171005923E-6</v>
      </c>
      <c r="U357" s="20">
        <f t="shared" ca="1" si="247"/>
        <v>1.3013595257579887E-5</v>
      </c>
      <c r="V357" s="20">
        <f ca="1">V349/$D350</f>
        <v>4.7284305751045946E-3</v>
      </c>
      <c r="W357" s="20">
        <f t="shared" ca="1" si="247"/>
        <v>1.0085231154696639E-3</v>
      </c>
    </row>
    <row r="358" spans="1:23">
      <c r="A358" s="15" t="str">
        <f t="shared" si="236"/>
        <v>RB_GUP_EPIS_G</v>
      </c>
      <c r="B358" s="15" t="str">
        <f>$B$12</f>
        <v>TOTAL</v>
      </c>
      <c r="C358" s="19"/>
      <c r="D358" s="20">
        <f t="shared" ca="1" si="234"/>
        <v>0.99999999999999978</v>
      </c>
      <c r="E358" s="20">
        <f t="shared" ref="E358:W358" ca="1" si="249">SUM(E351:E357)</f>
        <v>0.55668375133218106</v>
      </c>
      <c r="F358" s="20">
        <f t="shared" ref="F358:G358" ca="1" si="250">SUM(F351:F357)</f>
        <v>1.130811930607439E-4</v>
      </c>
      <c r="G358" s="20">
        <f t="shared" ca="1" si="250"/>
        <v>1.8130812361027897E-4</v>
      </c>
      <c r="H358" s="20">
        <f t="shared" ca="1" si="249"/>
        <v>0.12948519532434211</v>
      </c>
      <c r="I358" s="20">
        <f t="shared" ca="1" si="249"/>
        <v>1.8858255773540151E-3</v>
      </c>
      <c r="J358" s="20">
        <f t="shared" ca="1" si="249"/>
        <v>2.2946600921774462E-4</v>
      </c>
      <c r="K358" s="20">
        <f t="shared" ca="1" si="249"/>
        <v>6.7079749034070338E-2</v>
      </c>
      <c r="L358" s="20">
        <f t="shared" ca="1" si="249"/>
        <v>1.1287708990285942E-2</v>
      </c>
      <c r="M358" s="20">
        <f t="shared" ca="1" si="249"/>
        <v>1.9629872533868113E-3</v>
      </c>
      <c r="N358" s="20">
        <f t="shared" ca="1" si="249"/>
        <v>8.7360897765202298E-5</v>
      </c>
      <c r="O358" s="20">
        <f t="shared" ca="1" si="249"/>
        <v>3.1398446727287296E-3</v>
      </c>
      <c r="P358" s="20">
        <f t="shared" ca="1" si="249"/>
        <v>4.1944728011359907E-2</v>
      </c>
      <c r="Q358" s="20">
        <f t="shared" ca="1" si="249"/>
        <v>0.13429653676863743</v>
      </c>
      <c r="R358" s="20">
        <f t="shared" ca="1" si="249"/>
        <v>2.3956981435182198E-2</v>
      </c>
      <c r="S358" s="20">
        <f t="shared" ca="1" si="249"/>
        <v>1.8434651734640935E-2</v>
      </c>
      <c r="T358" s="20">
        <f t="shared" ca="1" si="249"/>
        <v>3.4315847902890507E-4</v>
      </c>
      <c r="U358" s="20">
        <f t="shared" ca="1" si="249"/>
        <v>2.6846454831772016E-4</v>
      </c>
      <c r="V358" s="20">
        <f t="shared" ca="1" si="249"/>
        <v>7.1179370516004006E-3</v>
      </c>
      <c r="W358" s="20">
        <f t="shared" ca="1" si="249"/>
        <v>1.5012635632303515E-3</v>
      </c>
    </row>
    <row r="360" spans="1:23">
      <c r="A360" s="15" t="s">
        <v>549</v>
      </c>
      <c r="B360" s="15" t="s">
        <v>555</v>
      </c>
      <c r="D360" s="137">
        <v>4766208</v>
      </c>
      <c r="E360" s="162" t="s">
        <v>603</v>
      </c>
      <c r="F360" s="162"/>
      <c r="G360" s="162"/>
    </row>
    <row r="361" spans="1:23">
      <c r="A361" s="34" t="s">
        <v>544</v>
      </c>
      <c r="B361" s="15" t="str">
        <f>$B$5</f>
        <v>PRODUCTION</v>
      </c>
      <c r="D361" s="127">
        <f t="shared" ref="D361:W361" si="251">-$D$360*D5+D292</f>
        <v>866452241</v>
      </c>
      <c r="E361" s="127">
        <f t="shared" si="251"/>
        <v>445591198.68773127</v>
      </c>
      <c r="F361" s="127">
        <f t="shared" ref="F361:G361" si="252">-$D$360*F5+F292</f>
        <v>99686.389638250461</v>
      </c>
      <c r="G361" s="127">
        <f t="shared" si="252"/>
        <v>174543.76030334528</v>
      </c>
      <c r="H361" s="127">
        <f t="shared" si="251"/>
        <v>103852814.92534803</v>
      </c>
      <c r="I361" s="127">
        <f t="shared" si="251"/>
        <v>1445110.5979351802</v>
      </c>
      <c r="J361" s="127">
        <f t="shared" si="251"/>
        <v>201265.91041833922</v>
      </c>
      <c r="K361" s="127">
        <f t="shared" si="251"/>
        <v>61770897.084325194</v>
      </c>
      <c r="L361" s="127">
        <f t="shared" si="251"/>
        <v>11085342.10148575</v>
      </c>
      <c r="M361" s="127">
        <f t="shared" si="251"/>
        <v>2247994.2543153716</v>
      </c>
      <c r="N361" s="127">
        <f t="shared" si="251"/>
        <v>85366.565215236173</v>
      </c>
      <c r="O361" s="127">
        <f t="shared" si="251"/>
        <v>2929660.230636694</v>
      </c>
      <c r="P361" s="127">
        <f t="shared" si="251"/>
        <v>39552104.844751932</v>
      </c>
      <c r="Q361" s="127">
        <f t="shared" si="251"/>
        <v>151270923.63622671</v>
      </c>
      <c r="R361" s="127">
        <f t="shared" si="251"/>
        <v>27404130.807652812</v>
      </c>
      <c r="S361" s="127">
        <f t="shared" si="251"/>
        <v>16978915.108294122</v>
      </c>
      <c r="T361" s="127">
        <f t="shared" si="251"/>
        <v>339112.48381742625</v>
      </c>
      <c r="U361" s="127">
        <f t="shared" si="251"/>
        <v>223979.35882740119</v>
      </c>
      <c r="V361" s="127">
        <f t="shared" si="251"/>
        <v>995043.83740276075</v>
      </c>
      <c r="W361" s="127">
        <f t="shared" si="251"/>
        <v>204150.41567423425</v>
      </c>
    </row>
    <row r="362" spans="1:23">
      <c r="B362" s="15" t="str">
        <f>$B$6</f>
        <v>BULKTRAN</v>
      </c>
      <c r="D362" s="127">
        <f t="shared" ref="D362:W362" si="253">-$D$360*D6+D293</f>
        <v>0</v>
      </c>
      <c r="E362" s="127">
        <f t="shared" si="253"/>
        <v>0</v>
      </c>
      <c r="F362" s="127">
        <f t="shared" ref="F362:G362" si="254">-$D$360*F6+F293</f>
        <v>0</v>
      </c>
      <c r="G362" s="127">
        <f t="shared" si="254"/>
        <v>0</v>
      </c>
      <c r="H362" s="127">
        <f t="shared" si="253"/>
        <v>0</v>
      </c>
      <c r="I362" s="127">
        <f t="shared" si="253"/>
        <v>0</v>
      </c>
      <c r="J362" s="127">
        <f t="shared" si="253"/>
        <v>0</v>
      </c>
      <c r="K362" s="127">
        <f t="shared" si="253"/>
        <v>0</v>
      </c>
      <c r="L362" s="127">
        <f t="shared" si="253"/>
        <v>0</v>
      </c>
      <c r="M362" s="127">
        <f t="shared" si="253"/>
        <v>0</v>
      </c>
      <c r="N362" s="127">
        <f t="shared" si="253"/>
        <v>0</v>
      </c>
      <c r="O362" s="127">
        <f t="shared" si="253"/>
        <v>0</v>
      </c>
      <c r="P362" s="127">
        <f t="shared" si="253"/>
        <v>0</v>
      </c>
      <c r="Q362" s="127">
        <f t="shared" si="253"/>
        <v>0</v>
      </c>
      <c r="R362" s="127">
        <f t="shared" si="253"/>
        <v>0</v>
      </c>
      <c r="S362" s="127">
        <f t="shared" si="253"/>
        <v>0</v>
      </c>
      <c r="T362" s="127">
        <f t="shared" si="253"/>
        <v>0</v>
      </c>
      <c r="U362" s="127">
        <f t="shared" si="253"/>
        <v>0</v>
      </c>
      <c r="V362" s="127">
        <f t="shared" si="253"/>
        <v>0</v>
      </c>
      <c r="W362" s="127">
        <f t="shared" si="253"/>
        <v>0</v>
      </c>
    </row>
    <row r="363" spans="1:23">
      <c r="B363" s="15" t="str">
        <f>$B$7</f>
        <v>SUBTRAN</v>
      </c>
      <c r="D363" s="127">
        <f t="shared" ref="D363:W363" si="255">-$D$360*D7+D294</f>
        <v>0</v>
      </c>
      <c r="E363" s="127">
        <f t="shared" si="255"/>
        <v>0</v>
      </c>
      <c r="F363" s="127">
        <f t="shared" ref="F363:G363" si="256">-$D$360*F7+F294</f>
        <v>0</v>
      </c>
      <c r="G363" s="127">
        <f t="shared" si="256"/>
        <v>0</v>
      </c>
      <c r="H363" s="127">
        <f t="shared" si="255"/>
        <v>0</v>
      </c>
      <c r="I363" s="127">
        <f t="shared" si="255"/>
        <v>0</v>
      </c>
      <c r="J363" s="127">
        <f t="shared" si="255"/>
        <v>0</v>
      </c>
      <c r="K363" s="127">
        <f t="shared" si="255"/>
        <v>0</v>
      </c>
      <c r="L363" s="127">
        <f t="shared" si="255"/>
        <v>0</v>
      </c>
      <c r="M363" s="127">
        <f t="shared" si="255"/>
        <v>0</v>
      </c>
      <c r="N363" s="127">
        <f t="shared" si="255"/>
        <v>0</v>
      </c>
      <c r="O363" s="127">
        <f t="shared" si="255"/>
        <v>0</v>
      </c>
      <c r="P363" s="127">
        <f t="shared" si="255"/>
        <v>0</v>
      </c>
      <c r="Q363" s="127">
        <f t="shared" si="255"/>
        <v>0</v>
      </c>
      <c r="R363" s="127">
        <f t="shared" si="255"/>
        <v>0</v>
      </c>
      <c r="S363" s="127">
        <f t="shared" si="255"/>
        <v>0</v>
      </c>
      <c r="T363" s="127">
        <f t="shared" si="255"/>
        <v>0</v>
      </c>
      <c r="U363" s="127">
        <f t="shared" si="255"/>
        <v>0</v>
      </c>
      <c r="V363" s="127">
        <f t="shared" si="255"/>
        <v>0</v>
      </c>
      <c r="W363" s="127">
        <f t="shared" si="255"/>
        <v>0</v>
      </c>
    </row>
    <row r="364" spans="1:23">
      <c r="B364" s="15" t="str">
        <f>$B$8</f>
        <v>DISTPRI</v>
      </c>
      <c r="D364" s="127">
        <f t="shared" ref="D364:W364" si="257">-$D$360*D8+D295</f>
        <v>0</v>
      </c>
      <c r="E364" s="127">
        <f t="shared" si="257"/>
        <v>0</v>
      </c>
      <c r="F364" s="127">
        <f t="shared" ref="F364:G364" si="258">-$D$360*F8+F295</f>
        <v>0</v>
      </c>
      <c r="G364" s="127">
        <f t="shared" si="258"/>
        <v>0</v>
      </c>
      <c r="H364" s="127">
        <f t="shared" si="257"/>
        <v>0</v>
      </c>
      <c r="I364" s="127">
        <f t="shared" si="257"/>
        <v>0</v>
      </c>
      <c r="J364" s="127">
        <f t="shared" si="257"/>
        <v>0</v>
      </c>
      <c r="K364" s="127">
        <f t="shared" si="257"/>
        <v>0</v>
      </c>
      <c r="L364" s="127">
        <f t="shared" si="257"/>
        <v>0</v>
      </c>
      <c r="M364" s="127">
        <f t="shared" si="257"/>
        <v>0</v>
      </c>
      <c r="N364" s="127">
        <f t="shared" si="257"/>
        <v>0</v>
      </c>
      <c r="O364" s="127">
        <f t="shared" si="257"/>
        <v>0</v>
      </c>
      <c r="P364" s="127">
        <f t="shared" si="257"/>
        <v>0</v>
      </c>
      <c r="Q364" s="127">
        <f t="shared" si="257"/>
        <v>0</v>
      </c>
      <c r="R364" s="127">
        <f t="shared" si="257"/>
        <v>0</v>
      </c>
      <c r="S364" s="127">
        <f t="shared" si="257"/>
        <v>0</v>
      </c>
      <c r="T364" s="127">
        <f t="shared" si="257"/>
        <v>0</v>
      </c>
      <c r="U364" s="127">
        <f t="shared" si="257"/>
        <v>0</v>
      </c>
      <c r="V364" s="127">
        <f t="shared" si="257"/>
        <v>0</v>
      </c>
      <c r="W364" s="127">
        <f t="shared" si="257"/>
        <v>0</v>
      </c>
    </row>
    <row r="365" spans="1:23">
      <c r="B365" s="15" t="str">
        <f>$B$9</f>
        <v>DISTSEC</v>
      </c>
      <c r="D365" s="127">
        <f t="shared" ref="D365:W365" si="259">-$D$360*D9+D296</f>
        <v>0</v>
      </c>
      <c r="E365" s="127">
        <f t="shared" si="259"/>
        <v>0</v>
      </c>
      <c r="F365" s="127">
        <f t="shared" ref="F365:G365" si="260">-$D$360*F9+F296</f>
        <v>0</v>
      </c>
      <c r="G365" s="127">
        <f t="shared" si="260"/>
        <v>0</v>
      </c>
      <c r="H365" s="127">
        <f t="shared" si="259"/>
        <v>0</v>
      </c>
      <c r="I365" s="127">
        <f t="shared" si="259"/>
        <v>0</v>
      </c>
      <c r="J365" s="127">
        <f t="shared" si="259"/>
        <v>0</v>
      </c>
      <c r="K365" s="127">
        <f t="shared" si="259"/>
        <v>0</v>
      </c>
      <c r="L365" s="127">
        <f t="shared" si="259"/>
        <v>0</v>
      </c>
      <c r="M365" s="127">
        <f t="shared" si="259"/>
        <v>0</v>
      </c>
      <c r="N365" s="127">
        <f t="shared" si="259"/>
        <v>0</v>
      </c>
      <c r="O365" s="127">
        <f t="shared" si="259"/>
        <v>0</v>
      </c>
      <c r="P365" s="127">
        <f t="shared" si="259"/>
        <v>0</v>
      </c>
      <c r="Q365" s="127">
        <f t="shared" si="259"/>
        <v>0</v>
      </c>
      <c r="R365" s="127">
        <f t="shared" si="259"/>
        <v>0</v>
      </c>
      <c r="S365" s="127">
        <f t="shared" si="259"/>
        <v>0</v>
      </c>
      <c r="T365" s="127">
        <f t="shared" si="259"/>
        <v>0</v>
      </c>
      <c r="U365" s="127">
        <f t="shared" si="259"/>
        <v>0</v>
      </c>
      <c r="V365" s="127">
        <f t="shared" si="259"/>
        <v>0</v>
      </c>
      <c r="W365" s="127">
        <f t="shared" si="259"/>
        <v>0</v>
      </c>
    </row>
    <row r="366" spans="1:23">
      <c r="B366" s="15" t="str">
        <f>$B$10</f>
        <v>ENERGY</v>
      </c>
      <c r="D366" s="127">
        <f t="shared" ref="D366:W366" si="261">-$D$360*D10+D297</f>
        <v>0</v>
      </c>
      <c r="E366" s="127">
        <f t="shared" si="261"/>
        <v>0</v>
      </c>
      <c r="F366" s="127">
        <f t="shared" ref="F366:G366" si="262">-$D$360*F10+F297</f>
        <v>0</v>
      </c>
      <c r="G366" s="127">
        <f t="shared" si="262"/>
        <v>0</v>
      </c>
      <c r="H366" s="127">
        <f t="shared" si="261"/>
        <v>0</v>
      </c>
      <c r="I366" s="127">
        <f t="shared" si="261"/>
        <v>0</v>
      </c>
      <c r="J366" s="127">
        <f t="shared" si="261"/>
        <v>0</v>
      </c>
      <c r="K366" s="127">
        <f t="shared" si="261"/>
        <v>0</v>
      </c>
      <c r="L366" s="127">
        <f t="shared" si="261"/>
        <v>0</v>
      </c>
      <c r="M366" s="127">
        <f t="shared" si="261"/>
        <v>0</v>
      </c>
      <c r="N366" s="127">
        <f t="shared" si="261"/>
        <v>0</v>
      </c>
      <c r="O366" s="127">
        <f t="shared" si="261"/>
        <v>0</v>
      </c>
      <c r="P366" s="127">
        <f t="shared" si="261"/>
        <v>0</v>
      </c>
      <c r="Q366" s="127">
        <f t="shared" si="261"/>
        <v>0</v>
      </c>
      <c r="R366" s="127">
        <f t="shared" si="261"/>
        <v>0</v>
      </c>
      <c r="S366" s="127">
        <f t="shared" si="261"/>
        <v>0</v>
      </c>
      <c r="T366" s="127">
        <f t="shared" si="261"/>
        <v>0</v>
      </c>
      <c r="U366" s="127">
        <f t="shared" si="261"/>
        <v>0</v>
      </c>
      <c r="V366" s="127">
        <f t="shared" si="261"/>
        <v>0</v>
      </c>
      <c r="W366" s="127">
        <f t="shared" si="261"/>
        <v>0</v>
      </c>
    </row>
    <row r="367" spans="1:23">
      <c r="B367" s="15" t="str">
        <f>$B$11</f>
        <v>CUSTOMER</v>
      </c>
      <c r="D367" s="127">
        <f t="shared" ref="D367:W367" si="263">-$D$360*D11+D298</f>
        <v>0</v>
      </c>
      <c r="E367" s="127">
        <f t="shared" si="263"/>
        <v>0</v>
      </c>
      <c r="F367" s="127">
        <f t="shared" ref="F367:G367" si="264">-$D$360*F11+F298</f>
        <v>0</v>
      </c>
      <c r="G367" s="127">
        <f t="shared" si="264"/>
        <v>0</v>
      </c>
      <c r="H367" s="127">
        <f t="shared" si="263"/>
        <v>0</v>
      </c>
      <c r="I367" s="127">
        <f t="shared" si="263"/>
        <v>0</v>
      </c>
      <c r="J367" s="127">
        <f t="shared" si="263"/>
        <v>0</v>
      </c>
      <c r="K367" s="127">
        <f t="shared" si="263"/>
        <v>0</v>
      </c>
      <c r="L367" s="127">
        <f t="shared" si="263"/>
        <v>0</v>
      </c>
      <c r="M367" s="127">
        <f t="shared" si="263"/>
        <v>0</v>
      </c>
      <c r="N367" s="127">
        <f t="shared" si="263"/>
        <v>0</v>
      </c>
      <c r="O367" s="127">
        <f t="shared" si="263"/>
        <v>0</v>
      </c>
      <c r="P367" s="127">
        <f t="shared" si="263"/>
        <v>0</v>
      </c>
      <c r="Q367" s="127">
        <f t="shared" si="263"/>
        <v>0</v>
      </c>
      <c r="R367" s="127">
        <f t="shared" si="263"/>
        <v>0</v>
      </c>
      <c r="S367" s="127">
        <f t="shared" si="263"/>
        <v>0</v>
      </c>
      <c r="T367" s="127">
        <f t="shared" si="263"/>
        <v>0</v>
      </c>
      <c r="U367" s="127">
        <f t="shared" si="263"/>
        <v>0</v>
      </c>
      <c r="V367" s="127">
        <f t="shared" si="263"/>
        <v>0</v>
      </c>
      <c r="W367" s="127">
        <f t="shared" si="263"/>
        <v>0</v>
      </c>
    </row>
    <row r="368" spans="1:23">
      <c r="B368" s="15" t="str">
        <f>$B$12</f>
        <v>TOTAL</v>
      </c>
      <c r="D368" s="127">
        <f t="shared" ref="D368:W368" si="265">-$D$360*D12+D299</f>
        <v>866452241</v>
      </c>
      <c r="E368" s="127">
        <f t="shared" si="265"/>
        <v>445591198.68773127</v>
      </c>
      <c r="F368" s="127">
        <f t="shared" ref="F368:G368" si="266">-$D$360*F12+F299</f>
        <v>99686.389638250461</v>
      </c>
      <c r="G368" s="127">
        <f t="shared" si="266"/>
        <v>174543.76030334528</v>
      </c>
      <c r="H368" s="127">
        <f t="shared" si="265"/>
        <v>103852814.92534803</v>
      </c>
      <c r="I368" s="127">
        <f t="shared" si="265"/>
        <v>1445110.5979351802</v>
      </c>
      <c r="J368" s="127">
        <f t="shared" si="265"/>
        <v>201265.91041833922</v>
      </c>
      <c r="K368" s="127">
        <f t="shared" si="265"/>
        <v>61770897.084325194</v>
      </c>
      <c r="L368" s="127">
        <f t="shared" si="265"/>
        <v>11085342.10148575</v>
      </c>
      <c r="M368" s="127">
        <f t="shared" si="265"/>
        <v>2247994.2543153716</v>
      </c>
      <c r="N368" s="127">
        <f t="shared" si="265"/>
        <v>85366.565215236173</v>
      </c>
      <c r="O368" s="127">
        <f t="shared" si="265"/>
        <v>2929660.230636694</v>
      </c>
      <c r="P368" s="127">
        <f t="shared" si="265"/>
        <v>39552104.844751932</v>
      </c>
      <c r="Q368" s="127">
        <f t="shared" si="265"/>
        <v>151270923.63622671</v>
      </c>
      <c r="R368" s="127">
        <f t="shared" si="265"/>
        <v>27404130.807652812</v>
      </c>
      <c r="S368" s="127">
        <f t="shared" si="265"/>
        <v>16978915.108294122</v>
      </c>
      <c r="T368" s="127">
        <f t="shared" si="265"/>
        <v>339112.48381742625</v>
      </c>
      <c r="U368" s="127">
        <f t="shared" si="265"/>
        <v>223979.35882740119</v>
      </c>
      <c r="V368" s="127">
        <f t="shared" si="265"/>
        <v>995043.83740276075</v>
      </c>
      <c r="W368" s="127">
        <f t="shared" si="265"/>
        <v>204150.41567423425</v>
      </c>
    </row>
    <row r="369" spans="1:23">
      <c r="A369" s="111" t="s">
        <v>540</v>
      </c>
      <c r="B369" s="15" t="str">
        <f>$B$5</f>
        <v>PRODUCTION</v>
      </c>
      <c r="D369" s="20">
        <f t="shared" ref="D369:D376" si="267">SUM(E369:W369)</f>
        <v>1</v>
      </c>
      <c r="E369" s="20">
        <f t="shared" ref="E369:W369" si="268">E361/$D368</f>
        <v>0.5142709287397772</v>
      </c>
      <c r="F369" s="20">
        <f t="shared" ref="F369:G369" si="269">F361/$D368</f>
        <v>1.1505122258463922E-4</v>
      </c>
      <c r="G369" s="20">
        <f t="shared" si="269"/>
        <v>2.0144648723153949E-4</v>
      </c>
      <c r="H369" s="20">
        <f t="shared" si="268"/>
        <v>0.11985982609438253</v>
      </c>
      <c r="I369" s="20">
        <f t="shared" si="268"/>
        <v>1.6678479546285577E-3</v>
      </c>
      <c r="J369" s="20">
        <f t="shared" si="268"/>
        <v>2.3228736783697604E-4</v>
      </c>
      <c r="K369" s="20">
        <f t="shared" si="268"/>
        <v>7.1291750614013577E-2</v>
      </c>
      <c r="L369" s="20">
        <f t="shared" si="268"/>
        <v>1.279394475186746E-2</v>
      </c>
      <c r="M369" s="20">
        <f t="shared" si="268"/>
        <v>2.5944814358387371E-3</v>
      </c>
      <c r="N369" s="20">
        <f t="shared" si="268"/>
        <v>9.8524259244470204E-5</v>
      </c>
      <c r="O369" s="20">
        <f t="shared" si="268"/>
        <v>3.3812137495951079E-3</v>
      </c>
      <c r="P369" s="20">
        <f t="shared" si="268"/>
        <v>4.564833810009377E-2</v>
      </c>
      <c r="Q369" s="20">
        <f t="shared" si="268"/>
        <v>0.17458656862799518</v>
      </c>
      <c r="R369" s="20">
        <f t="shared" si="268"/>
        <v>3.1627976143295371E-2</v>
      </c>
      <c r="S369" s="20">
        <f t="shared" si="268"/>
        <v>1.9595904199749332E-2</v>
      </c>
      <c r="T369" s="20">
        <f t="shared" si="268"/>
        <v>3.9138046827144884E-4</v>
      </c>
      <c r="U369" s="20">
        <f t="shared" si="268"/>
        <v>2.58501678717917E-4</v>
      </c>
      <c r="V369" s="20">
        <f t="shared" si="268"/>
        <v>1.1484116380775346E-3</v>
      </c>
      <c r="W369" s="20">
        <f t="shared" si="268"/>
        <v>2.3561646679869832E-4</v>
      </c>
    </row>
    <row r="370" spans="1:23">
      <c r="A370" s="15" t="str">
        <f t="shared" ref="A370:A376" si="270">A369</f>
        <v>RB_GUP-Land_P</v>
      </c>
      <c r="B370" s="15" t="str">
        <f>$B$6</f>
        <v>BULKTRAN</v>
      </c>
      <c r="D370" s="20">
        <f t="shared" si="267"/>
        <v>0</v>
      </c>
      <c r="E370" s="20">
        <f t="shared" ref="E370:W370" si="271">E362/$D368</f>
        <v>0</v>
      </c>
      <c r="F370" s="20">
        <f t="shared" ref="F370:G370" si="272">F362/$D368</f>
        <v>0</v>
      </c>
      <c r="G370" s="20">
        <f t="shared" si="272"/>
        <v>0</v>
      </c>
      <c r="H370" s="20">
        <f t="shared" si="271"/>
        <v>0</v>
      </c>
      <c r="I370" s="20">
        <f t="shared" si="271"/>
        <v>0</v>
      </c>
      <c r="J370" s="20">
        <f t="shared" si="271"/>
        <v>0</v>
      </c>
      <c r="K370" s="20">
        <f t="shared" si="271"/>
        <v>0</v>
      </c>
      <c r="L370" s="20">
        <f t="shared" si="271"/>
        <v>0</v>
      </c>
      <c r="M370" s="20">
        <f t="shared" si="271"/>
        <v>0</v>
      </c>
      <c r="N370" s="20">
        <f t="shared" si="271"/>
        <v>0</v>
      </c>
      <c r="O370" s="20">
        <f t="shared" si="271"/>
        <v>0</v>
      </c>
      <c r="P370" s="20">
        <f t="shared" si="271"/>
        <v>0</v>
      </c>
      <c r="Q370" s="20">
        <f t="shared" si="271"/>
        <v>0</v>
      </c>
      <c r="R370" s="20">
        <f t="shared" si="271"/>
        <v>0</v>
      </c>
      <c r="S370" s="20">
        <f t="shared" si="271"/>
        <v>0</v>
      </c>
      <c r="T370" s="20">
        <f t="shared" si="271"/>
        <v>0</v>
      </c>
      <c r="U370" s="20">
        <f t="shared" si="271"/>
        <v>0</v>
      </c>
      <c r="V370" s="20">
        <f t="shared" si="271"/>
        <v>0</v>
      </c>
      <c r="W370" s="20">
        <f t="shared" si="271"/>
        <v>0</v>
      </c>
    </row>
    <row r="371" spans="1:23">
      <c r="A371" s="15" t="str">
        <f t="shared" si="270"/>
        <v>RB_GUP-Land_P</v>
      </c>
      <c r="B371" s="15" t="str">
        <f>$B$7</f>
        <v>SUBTRAN</v>
      </c>
      <c r="D371" s="20">
        <f t="shared" si="267"/>
        <v>0</v>
      </c>
      <c r="E371" s="20">
        <f t="shared" ref="E371:W371" si="273">E363/$D368</f>
        <v>0</v>
      </c>
      <c r="F371" s="20">
        <f t="shared" ref="F371:G371" si="274">F363/$D368</f>
        <v>0</v>
      </c>
      <c r="G371" s="20">
        <f t="shared" si="274"/>
        <v>0</v>
      </c>
      <c r="H371" s="20">
        <f t="shared" si="273"/>
        <v>0</v>
      </c>
      <c r="I371" s="20">
        <f t="shared" si="273"/>
        <v>0</v>
      </c>
      <c r="J371" s="20">
        <f t="shared" si="273"/>
        <v>0</v>
      </c>
      <c r="K371" s="20">
        <f t="shared" si="273"/>
        <v>0</v>
      </c>
      <c r="L371" s="20">
        <f t="shared" si="273"/>
        <v>0</v>
      </c>
      <c r="M371" s="20">
        <f t="shared" si="273"/>
        <v>0</v>
      </c>
      <c r="N371" s="20">
        <f t="shared" si="273"/>
        <v>0</v>
      </c>
      <c r="O371" s="20">
        <f t="shared" si="273"/>
        <v>0</v>
      </c>
      <c r="P371" s="20">
        <f t="shared" si="273"/>
        <v>0</v>
      </c>
      <c r="Q371" s="20">
        <f t="shared" si="273"/>
        <v>0</v>
      </c>
      <c r="R371" s="20">
        <f t="shared" si="273"/>
        <v>0</v>
      </c>
      <c r="S371" s="20">
        <f t="shared" si="273"/>
        <v>0</v>
      </c>
      <c r="T371" s="20">
        <f t="shared" si="273"/>
        <v>0</v>
      </c>
      <c r="U371" s="20">
        <f t="shared" si="273"/>
        <v>0</v>
      </c>
      <c r="V371" s="20">
        <f t="shared" si="273"/>
        <v>0</v>
      </c>
      <c r="W371" s="20">
        <f t="shared" si="273"/>
        <v>0</v>
      </c>
    </row>
    <row r="372" spans="1:23">
      <c r="A372" s="15" t="str">
        <f t="shared" si="270"/>
        <v>RB_GUP-Land_P</v>
      </c>
      <c r="B372" s="15" t="str">
        <f>$B$8</f>
        <v>DISTPRI</v>
      </c>
      <c r="D372" s="20">
        <f t="shared" si="267"/>
        <v>0</v>
      </c>
      <c r="E372" s="20">
        <f t="shared" ref="E372:W372" si="275">E364/$D368</f>
        <v>0</v>
      </c>
      <c r="F372" s="20">
        <f t="shared" ref="F372:G372" si="276">F364/$D368</f>
        <v>0</v>
      </c>
      <c r="G372" s="20">
        <f t="shared" si="276"/>
        <v>0</v>
      </c>
      <c r="H372" s="20">
        <f t="shared" si="275"/>
        <v>0</v>
      </c>
      <c r="I372" s="20">
        <f t="shared" si="275"/>
        <v>0</v>
      </c>
      <c r="J372" s="20">
        <f t="shared" si="275"/>
        <v>0</v>
      </c>
      <c r="K372" s="20">
        <f t="shared" si="275"/>
        <v>0</v>
      </c>
      <c r="L372" s="20">
        <f t="shared" si="275"/>
        <v>0</v>
      </c>
      <c r="M372" s="20">
        <f t="shared" si="275"/>
        <v>0</v>
      </c>
      <c r="N372" s="20">
        <f t="shared" si="275"/>
        <v>0</v>
      </c>
      <c r="O372" s="20">
        <f t="shared" si="275"/>
        <v>0</v>
      </c>
      <c r="P372" s="20">
        <f t="shared" si="275"/>
        <v>0</v>
      </c>
      <c r="Q372" s="20">
        <f t="shared" si="275"/>
        <v>0</v>
      </c>
      <c r="R372" s="20">
        <f t="shared" si="275"/>
        <v>0</v>
      </c>
      <c r="S372" s="20">
        <f t="shared" si="275"/>
        <v>0</v>
      </c>
      <c r="T372" s="20">
        <f t="shared" si="275"/>
        <v>0</v>
      </c>
      <c r="U372" s="20">
        <f t="shared" si="275"/>
        <v>0</v>
      </c>
      <c r="V372" s="20">
        <f t="shared" si="275"/>
        <v>0</v>
      </c>
      <c r="W372" s="20">
        <f t="shared" si="275"/>
        <v>0</v>
      </c>
    </row>
    <row r="373" spans="1:23">
      <c r="A373" s="15" t="str">
        <f t="shared" si="270"/>
        <v>RB_GUP-Land_P</v>
      </c>
      <c r="B373" s="15" t="str">
        <f>$B$9</f>
        <v>DISTSEC</v>
      </c>
      <c r="D373" s="20">
        <f t="shared" si="267"/>
        <v>0</v>
      </c>
      <c r="E373" s="20">
        <f t="shared" ref="E373:W373" si="277">E365/$D368</f>
        <v>0</v>
      </c>
      <c r="F373" s="20">
        <f t="shared" ref="F373:G373" si="278">F365/$D368</f>
        <v>0</v>
      </c>
      <c r="G373" s="20">
        <f t="shared" si="278"/>
        <v>0</v>
      </c>
      <c r="H373" s="20">
        <f t="shared" si="277"/>
        <v>0</v>
      </c>
      <c r="I373" s="20">
        <f t="shared" si="277"/>
        <v>0</v>
      </c>
      <c r="J373" s="20">
        <f t="shared" si="277"/>
        <v>0</v>
      </c>
      <c r="K373" s="20">
        <f t="shared" si="277"/>
        <v>0</v>
      </c>
      <c r="L373" s="20">
        <f t="shared" si="277"/>
        <v>0</v>
      </c>
      <c r="M373" s="20">
        <f t="shared" si="277"/>
        <v>0</v>
      </c>
      <c r="N373" s="20">
        <f t="shared" si="277"/>
        <v>0</v>
      </c>
      <c r="O373" s="20">
        <f t="shared" si="277"/>
        <v>0</v>
      </c>
      <c r="P373" s="20">
        <f t="shared" si="277"/>
        <v>0</v>
      </c>
      <c r="Q373" s="20">
        <f t="shared" si="277"/>
        <v>0</v>
      </c>
      <c r="R373" s="20">
        <f t="shared" si="277"/>
        <v>0</v>
      </c>
      <c r="S373" s="20">
        <f t="shared" si="277"/>
        <v>0</v>
      </c>
      <c r="T373" s="20">
        <f t="shared" si="277"/>
        <v>0</v>
      </c>
      <c r="U373" s="20">
        <f t="shared" si="277"/>
        <v>0</v>
      </c>
      <c r="V373" s="20">
        <f t="shared" si="277"/>
        <v>0</v>
      </c>
      <c r="W373" s="20">
        <f t="shared" si="277"/>
        <v>0</v>
      </c>
    </row>
    <row r="374" spans="1:23">
      <c r="A374" s="15" t="str">
        <f t="shared" si="270"/>
        <v>RB_GUP-Land_P</v>
      </c>
      <c r="B374" s="15" t="str">
        <f>$B$10</f>
        <v>ENERGY</v>
      </c>
      <c r="D374" s="20">
        <f t="shared" si="267"/>
        <v>0</v>
      </c>
      <c r="E374" s="20">
        <f t="shared" ref="E374:W374" si="279">E366/$D368</f>
        <v>0</v>
      </c>
      <c r="F374" s="20">
        <f t="shared" ref="F374:G374" si="280">F366/$D368</f>
        <v>0</v>
      </c>
      <c r="G374" s="20">
        <f t="shared" si="280"/>
        <v>0</v>
      </c>
      <c r="H374" s="20">
        <f t="shared" si="279"/>
        <v>0</v>
      </c>
      <c r="I374" s="20">
        <f t="shared" si="279"/>
        <v>0</v>
      </c>
      <c r="J374" s="20">
        <f t="shared" si="279"/>
        <v>0</v>
      </c>
      <c r="K374" s="20">
        <f t="shared" si="279"/>
        <v>0</v>
      </c>
      <c r="L374" s="20">
        <f t="shared" si="279"/>
        <v>0</v>
      </c>
      <c r="M374" s="20">
        <f t="shared" si="279"/>
        <v>0</v>
      </c>
      <c r="N374" s="20">
        <f t="shared" si="279"/>
        <v>0</v>
      </c>
      <c r="O374" s="20">
        <f t="shared" si="279"/>
        <v>0</v>
      </c>
      <c r="P374" s="20">
        <f t="shared" si="279"/>
        <v>0</v>
      </c>
      <c r="Q374" s="20">
        <f t="shared" si="279"/>
        <v>0</v>
      </c>
      <c r="R374" s="20">
        <f t="shared" si="279"/>
        <v>0</v>
      </c>
      <c r="S374" s="20">
        <f t="shared" si="279"/>
        <v>0</v>
      </c>
      <c r="T374" s="20">
        <f t="shared" si="279"/>
        <v>0</v>
      </c>
      <c r="U374" s="20">
        <f t="shared" si="279"/>
        <v>0</v>
      </c>
      <c r="V374" s="20">
        <f t="shared" si="279"/>
        <v>0</v>
      </c>
      <c r="W374" s="20">
        <f t="shared" si="279"/>
        <v>0</v>
      </c>
    </row>
    <row r="375" spans="1:23">
      <c r="A375" s="15" t="str">
        <f t="shared" si="270"/>
        <v>RB_GUP-Land_P</v>
      </c>
      <c r="B375" s="15" t="str">
        <f>$B$11</f>
        <v>CUSTOMER</v>
      </c>
      <c r="D375" s="20">
        <f t="shared" si="267"/>
        <v>0</v>
      </c>
      <c r="E375" s="20">
        <f t="shared" ref="E375:W375" si="281">E367/$D368</f>
        <v>0</v>
      </c>
      <c r="F375" s="20">
        <f t="shared" ref="F375:G375" si="282">F367/$D368</f>
        <v>0</v>
      </c>
      <c r="G375" s="20">
        <f t="shared" si="282"/>
        <v>0</v>
      </c>
      <c r="H375" s="20">
        <f t="shared" si="281"/>
        <v>0</v>
      </c>
      <c r="I375" s="20">
        <f t="shared" si="281"/>
        <v>0</v>
      </c>
      <c r="J375" s="20">
        <f t="shared" si="281"/>
        <v>0</v>
      </c>
      <c r="K375" s="20">
        <f t="shared" si="281"/>
        <v>0</v>
      </c>
      <c r="L375" s="20">
        <f t="shared" si="281"/>
        <v>0</v>
      </c>
      <c r="M375" s="20">
        <f t="shared" si="281"/>
        <v>0</v>
      </c>
      <c r="N375" s="20">
        <f t="shared" si="281"/>
        <v>0</v>
      </c>
      <c r="O375" s="20">
        <f t="shared" si="281"/>
        <v>0</v>
      </c>
      <c r="P375" s="20">
        <f t="shared" si="281"/>
        <v>0</v>
      </c>
      <c r="Q375" s="20">
        <f t="shared" si="281"/>
        <v>0</v>
      </c>
      <c r="R375" s="20">
        <f t="shared" si="281"/>
        <v>0</v>
      </c>
      <c r="S375" s="20">
        <f t="shared" si="281"/>
        <v>0</v>
      </c>
      <c r="T375" s="20">
        <f t="shared" si="281"/>
        <v>0</v>
      </c>
      <c r="U375" s="20">
        <f t="shared" si="281"/>
        <v>0</v>
      </c>
      <c r="V375" s="20">
        <f t="shared" si="281"/>
        <v>0</v>
      </c>
      <c r="W375" s="20">
        <f t="shared" si="281"/>
        <v>0</v>
      </c>
    </row>
    <row r="376" spans="1:23">
      <c r="A376" s="15" t="str">
        <f t="shared" si="270"/>
        <v>RB_GUP-Land_P</v>
      </c>
      <c r="B376" s="15" t="str">
        <f>$B$12</f>
        <v>TOTAL</v>
      </c>
      <c r="D376" s="20">
        <f t="shared" si="267"/>
        <v>1</v>
      </c>
      <c r="E376" s="20">
        <f t="shared" ref="E376:W376" si="283">SUM(E369:E375)</f>
        <v>0.5142709287397772</v>
      </c>
      <c r="F376" s="20">
        <f t="shared" ref="F376:G376" si="284">SUM(F369:F375)</f>
        <v>1.1505122258463922E-4</v>
      </c>
      <c r="G376" s="20">
        <f t="shared" si="284"/>
        <v>2.0144648723153949E-4</v>
      </c>
      <c r="H376" s="20">
        <f t="shared" si="283"/>
        <v>0.11985982609438253</v>
      </c>
      <c r="I376" s="20">
        <f t="shared" si="283"/>
        <v>1.6678479546285577E-3</v>
      </c>
      <c r="J376" s="20">
        <f t="shared" si="283"/>
        <v>2.3228736783697604E-4</v>
      </c>
      <c r="K376" s="20">
        <f t="shared" si="283"/>
        <v>7.1291750614013577E-2</v>
      </c>
      <c r="L376" s="20">
        <f t="shared" si="283"/>
        <v>1.279394475186746E-2</v>
      </c>
      <c r="M376" s="20">
        <f t="shared" si="283"/>
        <v>2.5944814358387371E-3</v>
      </c>
      <c r="N376" s="20">
        <f t="shared" si="283"/>
        <v>9.8524259244470204E-5</v>
      </c>
      <c r="O376" s="20">
        <f t="shared" si="283"/>
        <v>3.3812137495951079E-3</v>
      </c>
      <c r="P376" s="20">
        <f t="shared" si="283"/>
        <v>4.564833810009377E-2</v>
      </c>
      <c r="Q376" s="20">
        <f t="shared" si="283"/>
        <v>0.17458656862799518</v>
      </c>
      <c r="R376" s="20">
        <f t="shared" si="283"/>
        <v>3.1627976143295371E-2</v>
      </c>
      <c r="S376" s="20">
        <f t="shared" si="283"/>
        <v>1.9595904199749332E-2</v>
      </c>
      <c r="T376" s="20">
        <f t="shared" si="283"/>
        <v>3.9138046827144884E-4</v>
      </c>
      <c r="U376" s="20">
        <f t="shared" si="283"/>
        <v>2.58501678717917E-4</v>
      </c>
      <c r="V376" s="20">
        <f t="shared" si="283"/>
        <v>1.1484116380775346E-3</v>
      </c>
      <c r="W376" s="20">
        <f t="shared" si="283"/>
        <v>2.3561646679869832E-4</v>
      </c>
    </row>
    <row r="378" spans="1:23">
      <c r="A378" s="15" t="s">
        <v>548</v>
      </c>
      <c r="B378" s="15" t="s">
        <v>554</v>
      </c>
      <c r="D378" s="137">
        <v>35467646</v>
      </c>
      <c r="E378" s="162" t="s">
        <v>603</v>
      </c>
      <c r="F378" s="162"/>
      <c r="G378" s="162"/>
    </row>
    <row r="379" spans="1:23">
      <c r="A379" s="34" t="s">
        <v>545</v>
      </c>
      <c r="B379" s="15" t="str">
        <f>$B$5</f>
        <v>PRODUCTION</v>
      </c>
      <c r="D379" s="127">
        <f t="shared" ref="D379:W379" si="285">-$D$378*D25+D309</f>
        <v>12011524.279999999</v>
      </c>
      <c r="E379" s="127">
        <f t="shared" si="285"/>
        <v>6177177.7470559832</v>
      </c>
      <c r="F379" s="127">
        <f t="shared" ref="F379:G379" si="286">-$D$378*F25+F309</f>
        <v>1381.9405535190783</v>
      </c>
      <c r="G379" s="127">
        <f t="shared" si="286"/>
        <v>2419.6793725023467</v>
      </c>
      <c r="H379" s="127">
        <f t="shared" si="285"/>
        <v>1439699.2113292534</v>
      </c>
      <c r="I379" s="127">
        <f t="shared" si="285"/>
        <v>20033.396202369258</v>
      </c>
      <c r="J379" s="127">
        <f t="shared" si="285"/>
        <v>2790.1253587111287</v>
      </c>
      <c r="K379" s="127">
        <f t="shared" si="285"/>
        <v>856322.5934639289</v>
      </c>
      <c r="L379" s="127">
        <f t="shared" si="285"/>
        <v>153674.77802403457</v>
      </c>
      <c r="M379" s="127">
        <f t="shared" si="285"/>
        <v>31163.676760586251</v>
      </c>
      <c r="N379" s="127">
        <f t="shared" si="285"/>
        <v>1183.4265320839681</v>
      </c>
      <c r="O379" s="127">
        <f t="shared" si="285"/>
        <v>40613.531049131474</v>
      </c>
      <c r="P379" s="127">
        <f t="shared" si="285"/>
        <v>548306.12143092533</v>
      </c>
      <c r="Q379" s="127">
        <f t="shared" si="285"/>
        <v>2097050.8080370503</v>
      </c>
      <c r="R379" s="127">
        <f t="shared" si="285"/>
        <v>379900.20337245316</v>
      </c>
      <c r="S379" s="127">
        <f t="shared" si="285"/>
        <v>235376.67908384302</v>
      </c>
      <c r="T379" s="127">
        <f t="shared" si="285"/>
        <v>4701.0759973602771</v>
      </c>
      <c r="U379" s="127">
        <f t="shared" si="285"/>
        <v>3104.9991903410191</v>
      </c>
      <c r="V379" s="127">
        <f t="shared" si="285"/>
        <v>13794.174274202878</v>
      </c>
      <c r="W379" s="127">
        <f t="shared" si="285"/>
        <v>2830.1129117203782</v>
      </c>
    </row>
    <row r="380" spans="1:23">
      <c r="B380" s="15" t="str">
        <f>$B$6</f>
        <v>BULKTRAN</v>
      </c>
      <c r="D380" s="127">
        <f t="shared" ref="D380:W380" si="287">-$D$378*D26+D310</f>
        <v>460955648.29976004</v>
      </c>
      <c r="E380" s="127">
        <f t="shared" si="287"/>
        <v>237056089.3589637</v>
      </c>
      <c r="F380" s="127">
        <f t="shared" ref="F380:G380" si="288">-$D$378*F26+F310</f>
        <v>53033.510894182371</v>
      </c>
      <c r="G380" s="127">
        <f t="shared" si="288"/>
        <v>92857.896119523648</v>
      </c>
      <c r="H380" s="127">
        <f t="shared" si="287"/>
        <v>55250063.842432588</v>
      </c>
      <c r="I380" s="127">
        <f t="shared" si="287"/>
        <v>768803.93519123551</v>
      </c>
      <c r="J380" s="127">
        <f t="shared" si="287"/>
        <v>107074.17423313811</v>
      </c>
      <c r="K380" s="127">
        <f t="shared" si="287"/>
        <v>32862335.122707441</v>
      </c>
      <c r="L380" s="127">
        <f t="shared" si="287"/>
        <v>5897441.0974083766</v>
      </c>
      <c r="M380" s="127">
        <f t="shared" si="287"/>
        <v>1195940.8722587375</v>
      </c>
      <c r="N380" s="127">
        <f t="shared" si="287"/>
        <v>45415.313793288376</v>
      </c>
      <c r="O380" s="127">
        <f t="shared" si="287"/>
        <v>1558589.5759846752</v>
      </c>
      <c r="P380" s="127">
        <f t="shared" si="287"/>
        <v>21041859.282735359</v>
      </c>
      <c r="Q380" s="127">
        <f t="shared" si="287"/>
        <v>80476664.92634806</v>
      </c>
      <c r="R380" s="127">
        <f t="shared" si="287"/>
        <v>14579094.247542063</v>
      </c>
      <c r="S380" s="127">
        <f t="shared" si="287"/>
        <v>9032842.724415442</v>
      </c>
      <c r="T380" s="127">
        <f t="shared" si="287"/>
        <v>180409.03748392934</v>
      </c>
      <c r="U380" s="127">
        <f t="shared" si="287"/>
        <v>119157.80889999372</v>
      </c>
      <c r="V380" s="127">
        <f t="shared" si="287"/>
        <v>529366.83114501939</v>
      </c>
      <c r="W380" s="127">
        <f t="shared" si="287"/>
        <v>108608.74120329287</v>
      </c>
    </row>
    <row r="381" spans="1:23">
      <c r="B381" s="15" t="str">
        <f>$B$7</f>
        <v>SUBTRAN</v>
      </c>
      <c r="D381" s="127">
        <f t="shared" ref="D381:W381" si="289">-$D$378*D27+D311</f>
        <v>137444760.42023998</v>
      </c>
      <c r="E381" s="127">
        <f t="shared" si="289"/>
        <v>70216428.646057993</v>
      </c>
      <c r="F381" s="127">
        <f t="shared" ref="F381:G381" si="290">-$D$378*F27+F311</f>
        <v>11433.680477339134</v>
      </c>
      <c r="G381" s="127">
        <f t="shared" si="290"/>
        <v>21280.042542801966</v>
      </c>
      <c r="H381" s="127">
        <f t="shared" si="289"/>
        <v>16455315.785266457</v>
      </c>
      <c r="I381" s="127">
        <f t="shared" si="289"/>
        <v>229976.10061135306</v>
      </c>
      <c r="J381" s="127">
        <f t="shared" si="289"/>
        <v>41624.605683825444</v>
      </c>
      <c r="K381" s="127">
        <f t="shared" si="289"/>
        <v>9500204.8447081205</v>
      </c>
      <c r="L381" s="127">
        <f t="shared" si="289"/>
        <v>1709654.5467046138</v>
      </c>
      <c r="M381" s="127">
        <f t="shared" si="289"/>
        <v>448771.13707172999</v>
      </c>
      <c r="N381" s="127">
        <f t="shared" si="289"/>
        <v>0</v>
      </c>
      <c r="O381" s="127">
        <f t="shared" si="289"/>
        <v>428845.42968414031</v>
      </c>
      <c r="P381" s="127">
        <f t="shared" si="289"/>
        <v>6017117.2211251259</v>
      </c>
      <c r="Q381" s="127">
        <f t="shared" si="289"/>
        <v>29669029.426723804</v>
      </c>
      <c r="R381" s="127">
        <f t="shared" si="289"/>
        <v>0</v>
      </c>
      <c r="S381" s="127">
        <f t="shared" si="289"/>
        <v>2608035.0877938457</v>
      </c>
      <c r="T381" s="127">
        <f t="shared" si="289"/>
        <v>52365.476993534219</v>
      </c>
      <c r="U381" s="127">
        <f t="shared" si="289"/>
        <v>34678.388795283136</v>
      </c>
      <c r="V381" s="127">
        <f t="shared" si="289"/>
        <v>0</v>
      </c>
      <c r="W381" s="127">
        <f t="shared" si="289"/>
        <v>0</v>
      </c>
    </row>
    <row r="382" spans="1:23">
      <c r="B382" s="15" t="str">
        <f>$B$8</f>
        <v>DISTPRI</v>
      </c>
      <c r="D382" s="127">
        <f t="shared" ref="D382:W382" si="291">-$D$378*D28+D312</f>
        <v>0</v>
      </c>
      <c r="E382" s="127">
        <f t="shared" si="291"/>
        <v>0</v>
      </c>
      <c r="F382" s="127">
        <f t="shared" ref="F382:G382" si="292">-$D$378*F28+F312</f>
        <v>0</v>
      </c>
      <c r="G382" s="127">
        <f t="shared" si="292"/>
        <v>0</v>
      </c>
      <c r="H382" s="127">
        <f t="shared" si="291"/>
        <v>0</v>
      </c>
      <c r="I382" s="127">
        <f t="shared" si="291"/>
        <v>0</v>
      </c>
      <c r="J382" s="127">
        <f t="shared" si="291"/>
        <v>0</v>
      </c>
      <c r="K382" s="127">
        <f t="shared" si="291"/>
        <v>0</v>
      </c>
      <c r="L382" s="127">
        <f t="shared" si="291"/>
        <v>0</v>
      </c>
      <c r="M382" s="127">
        <f t="shared" si="291"/>
        <v>0</v>
      </c>
      <c r="N382" s="127">
        <f t="shared" si="291"/>
        <v>0</v>
      </c>
      <c r="O382" s="127">
        <f t="shared" si="291"/>
        <v>0</v>
      </c>
      <c r="P382" s="127">
        <f t="shared" si="291"/>
        <v>0</v>
      </c>
      <c r="Q382" s="127">
        <f t="shared" si="291"/>
        <v>0</v>
      </c>
      <c r="R382" s="127">
        <f t="shared" si="291"/>
        <v>0</v>
      </c>
      <c r="S382" s="127">
        <f t="shared" si="291"/>
        <v>0</v>
      </c>
      <c r="T382" s="127">
        <f t="shared" si="291"/>
        <v>0</v>
      </c>
      <c r="U382" s="127">
        <f t="shared" si="291"/>
        <v>0</v>
      </c>
      <c r="V382" s="127">
        <f t="shared" si="291"/>
        <v>0</v>
      </c>
      <c r="W382" s="127">
        <f t="shared" si="291"/>
        <v>0</v>
      </c>
    </row>
    <row r="383" spans="1:23">
      <c r="B383" s="15" t="str">
        <f>$B$9</f>
        <v>DISTSEC</v>
      </c>
      <c r="D383" s="127">
        <f t="shared" ref="D383:W383" si="293">-$D$378*D29+D313</f>
        <v>0</v>
      </c>
      <c r="E383" s="127">
        <f t="shared" si="293"/>
        <v>0</v>
      </c>
      <c r="F383" s="127">
        <f t="shared" ref="F383:G383" si="294">-$D$378*F29+F313</f>
        <v>0</v>
      </c>
      <c r="G383" s="127">
        <f t="shared" si="294"/>
        <v>0</v>
      </c>
      <c r="H383" s="127">
        <f t="shared" si="293"/>
        <v>0</v>
      </c>
      <c r="I383" s="127">
        <f t="shared" si="293"/>
        <v>0</v>
      </c>
      <c r="J383" s="127">
        <f t="shared" si="293"/>
        <v>0</v>
      </c>
      <c r="K383" s="127">
        <f t="shared" si="293"/>
        <v>0</v>
      </c>
      <c r="L383" s="127">
        <f t="shared" si="293"/>
        <v>0</v>
      </c>
      <c r="M383" s="127">
        <f t="shared" si="293"/>
        <v>0</v>
      </c>
      <c r="N383" s="127">
        <f t="shared" si="293"/>
        <v>0</v>
      </c>
      <c r="O383" s="127">
        <f t="shared" si="293"/>
        <v>0</v>
      </c>
      <c r="P383" s="127">
        <f t="shared" si="293"/>
        <v>0</v>
      </c>
      <c r="Q383" s="127">
        <f t="shared" si="293"/>
        <v>0</v>
      </c>
      <c r="R383" s="127">
        <f t="shared" si="293"/>
        <v>0</v>
      </c>
      <c r="S383" s="127">
        <f t="shared" si="293"/>
        <v>0</v>
      </c>
      <c r="T383" s="127">
        <f t="shared" si="293"/>
        <v>0</v>
      </c>
      <c r="U383" s="127">
        <f t="shared" si="293"/>
        <v>0</v>
      </c>
      <c r="V383" s="127">
        <f t="shared" si="293"/>
        <v>0</v>
      </c>
      <c r="W383" s="127">
        <f t="shared" si="293"/>
        <v>0</v>
      </c>
    </row>
    <row r="384" spans="1:23">
      <c r="B384" s="15" t="str">
        <f>$B$10</f>
        <v>ENERGY</v>
      </c>
      <c r="D384" s="127">
        <f t="shared" ref="D384:W384" si="295">-$D$378*D30+D314</f>
        <v>0</v>
      </c>
      <c r="E384" s="127">
        <f t="shared" si="295"/>
        <v>0</v>
      </c>
      <c r="F384" s="127">
        <f t="shared" ref="F384:G384" si="296">-$D$378*F30+F314</f>
        <v>0</v>
      </c>
      <c r="G384" s="127">
        <f t="shared" si="296"/>
        <v>0</v>
      </c>
      <c r="H384" s="127">
        <f t="shared" si="295"/>
        <v>0</v>
      </c>
      <c r="I384" s="127">
        <f t="shared" si="295"/>
        <v>0</v>
      </c>
      <c r="J384" s="127">
        <f t="shared" si="295"/>
        <v>0</v>
      </c>
      <c r="K384" s="127">
        <f t="shared" si="295"/>
        <v>0</v>
      </c>
      <c r="L384" s="127">
        <f t="shared" si="295"/>
        <v>0</v>
      </c>
      <c r="M384" s="127">
        <f t="shared" si="295"/>
        <v>0</v>
      </c>
      <c r="N384" s="127">
        <f t="shared" si="295"/>
        <v>0</v>
      </c>
      <c r="O384" s="127">
        <f t="shared" si="295"/>
        <v>0</v>
      </c>
      <c r="P384" s="127">
        <f t="shared" si="295"/>
        <v>0</v>
      </c>
      <c r="Q384" s="127">
        <f t="shared" si="295"/>
        <v>0</v>
      </c>
      <c r="R384" s="127">
        <f t="shared" si="295"/>
        <v>0</v>
      </c>
      <c r="S384" s="127">
        <f t="shared" si="295"/>
        <v>0</v>
      </c>
      <c r="T384" s="127">
        <f t="shared" si="295"/>
        <v>0</v>
      </c>
      <c r="U384" s="127">
        <f t="shared" si="295"/>
        <v>0</v>
      </c>
      <c r="V384" s="127">
        <f t="shared" si="295"/>
        <v>0</v>
      </c>
      <c r="W384" s="127">
        <f t="shared" si="295"/>
        <v>0</v>
      </c>
    </row>
    <row r="385" spans="1:23">
      <c r="B385" s="15" t="str">
        <f>$B$11</f>
        <v>CUSTOMER</v>
      </c>
      <c r="D385" s="127">
        <f t="shared" ref="D385:W385" si="297">-$D$378*D31+D315</f>
        <v>0</v>
      </c>
      <c r="E385" s="127">
        <f t="shared" si="297"/>
        <v>0</v>
      </c>
      <c r="F385" s="127">
        <f t="shared" ref="F385:G385" si="298">-$D$378*F31+F315</f>
        <v>0</v>
      </c>
      <c r="G385" s="127">
        <f t="shared" si="298"/>
        <v>0</v>
      </c>
      <c r="H385" s="127">
        <f t="shared" si="297"/>
        <v>0</v>
      </c>
      <c r="I385" s="127">
        <f t="shared" si="297"/>
        <v>0</v>
      </c>
      <c r="J385" s="127">
        <f t="shared" si="297"/>
        <v>0</v>
      </c>
      <c r="K385" s="127">
        <f t="shared" si="297"/>
        <v>0</v>
      </c>
      <c r="L385" s="127">
        <f t="shared" si="297"/>
        <v>0</v>
      </c>
      <c r="M385" s="127">
        <f t="shared" si="297"/>
        <v>0</v>
      </c>
      <c r="N385" s="127">
        <f t="shared" si="297"/>
        <v>0</v>
      </c>
      <c r="O385" s="127">
        <f t="shared" si="297"/>
        <v>0</v>
      </c>
      <c r="P385" s="127">
        <f t="shared" si="297"/>
        <v>0</v>
      </c>
      <c r="Q385" s="127">
        <f t="shared" si="297"/>
        <v>0</v>
      </c>
      <c r="R385" s="127">
        <f t="shared" si="297"/>
        <v>0</v>
      </c>
      <c r="S385" s="127">
        <f t="shared" si="297"/>
        <v>0</v>
      </c>
      <c r="T385" s="127">
        <f t="shared" si="297"/>
        <v>0</v>
      </c>
      <c r="U385" s="127">
        <f t="shared" si="297"/>
        <v>0</v>
      </c>
      <c r="V385" s="127">
        <f t="shared" si="297"/>
        <v>0</v>
      </c>
      <c r="W385" s="127">
        <f t="shared" si="297"/>
        <v>0</v>
      </c>
    </row>
    <row r="386" spans="1:23">
      <c r="B386" s="15" t="str">
        <f>$B$12</f>
        <v>TOTAL</v>
      </c>
      <c r="D386" s="127">
        <f t="shared" ref="D386:W386" si="299">-$D$378*D32+D316</f>
        <v>610411933.00000012</v>
      </c>
      <c r="E386" s="127">
        <f t="shared" si="299"/>
        <v>313449695.7520777</v>
      </c>
      <c r="F386" s="127">
        <f t="shared" ref="F386:G386" si="300">-$D$378*F32+F316</f>
        <v>65849.13192504058</v>
      </c>
      <c r="G386" s="127">
        <f t="shared" si="300"/>
        <v>116557.61803482796</v>
      </c>
      <c r="H386" s="127">
        <f t="shared" si="299"/>
        <v>73145078.839028299</v>
      </c>
      <c r="I386" s="127">
        <f t="shared" si="299"/>
        <v>1018813.4320049579</v>
      </c>
      <c r="J386" s="127">
        <f t="shared" si="299"/>
        <v>151488.90527567471</v>
      </c>
      <c r="K386" s="127">
        <f t="shared" si="299"/>
        <v>43218862.560879491</v>
      </c>
      <c r="L386" s="127">
        <f t="shared" si="299"/>
        <v>7760770.4221370257</v>
      </c>
      <c r="M386" s="127">
        <f t="shared" si="299"/>
        <v>1675875.6860910535</v>
      </c>
      <c r="N386" s="127">
        <f t="shared" si="299"/>
        <v>46598.740325372346</v>
      </c>
      <c r="O386" s="127">
        <f t="shared" si="299"/>
        <v>2028048.5367179469</v>
      </c>
      <c r="P386" s="127">
        <f t="shared" si="299"/>
        <v>27607282.625291411</v>
      </c>
      <c r="Q386" s="127">
        <f t="shared" si="299"/>
        <v>112242745.16110893</v>
      </c>
      <c r="R386" s="127">
        <f t="shared" si="299"/>
        <v>14958994.450914515</v>
      </c>
      <c r="S386" s="127">
        <f t="shared" si="299"/>
        <v>11876254.49129313</v>
      </c>
      <c r="T386" s="127">
        <f t="shared" si="299"/>
        <v>237475.59047482384</v>
      </c>
      <c r="U386" s="127">
        <f t="shared" si="299"/>
        <v>156941.19688561786</v>
      </c>
      <c r="V386" s="127">
        <f t="shared" si="299"/>
        <v>543161.00541922229</v>
      </c>
      <c r="W386" s="127">
        <f t="shared" si="299"/>
        <v>111438.85411501325</v>
      </c>
    </row>
    <row r="387" spans="1:23">
      <c r="A387" s="111" t="s">
        <v>541</v>
      </c>
      <c r="B387" s="15" t="str">
        <f>$B$5</f>
        <v>PRODUCTION</v>
      </c>
      <c r="D387" s="20">
        <f t="shared" ref="D387:D394" si="301">SUM(E387:W387)</f>
        <v>1.967773503536668E-2</v>
      </c>
      <c r="E387" s="20">
        <f t="shared" ref="E387:W387" si="302">E379/$D386</f>
        <v>1.0119687072133274E-2</v>
      </c>
      <c r="F387" s="20">
        <f t="shared" ref="F387:G387" si="303">F379/$D386</f>
        <v>2.2639474735155252E-6</v>
      </c>
      <c r="G387" s="20">
        <f t="shared" si="303"/>
        <v>3.9640105995476116E-6</v>
      </c>
      <c r="H387" s="20">
        <f t="shared" si="302"/>
        <v>2.3585698992703887E-3</v>
      </c>
      <c r="I387" s="20">
        <f t="shared" si="302"/>
        <v>3.2819470130459023E-5</v>
      </c>
      <c r="J387" s="20">
        <f t="shared" si="302"/>
        <v>4.5708892763587703E-6</v>
      </c>
      <c r="K387" s="20">
        <f t="shared" si="302"/>
        <v>1.4028601787899988E-3</v>
      </c>
      <c r="L387" s="20">
        <f t="shared" si="302"/>
        <v>2.5175585488436798E-4</v>
      </c>
      <c r="M387" s="20">
        <f t="shared" si="302"/>
        <v>5.105351824861236E-5</v>
      </c>
      <c r="N387" s="20">
        <f t="shared" si="302"/>
        <v>1.9387342679684603E-6</v>
      </c>
      <c r="O387" s="20">
        <f t="shared" si="302"/>
        <v>6.6534628262471178E-5</v>
      </c>
      <c r="P387" s="20">
        <f t="shared" si="302"/>
        <v>8.9825590193847869E-4</v>
      </c>
      <c r="Q387" s="20">
        <f t="shared" si="302"/>
        <v>3.4354682381955498E-3</v>
      </c>
      <c r="R387" s="20">
        <f t="shared" si="302"/>
        <v>6.2236693425266488E-4</v>
      </c>
      <c r="S387" s="20">
        <f t="shared" si="302"/>
        <v>3.8560301062109638E-4</v>
      </c>
      <c r="T387" s="20">
        <f t="shared" si="302"/>
        <v>7.7014811526633048E-6</v>
      </c>
      <c r="U387" s="20">
        <f t="shared" si="302"/>
        <v>5.0867275400086561E-6</v>
      </c>
      <c r="V387" s="20">
        <f t="shared" si="302"/>
        <v>2.2598139925621138E-5</v>
      </c>
      <c r="W387" s="20">
        <f t="shared" si="302"/>
        <v>4.6363984036340546E-6</v>
      </c>
    </row>
    <row r="388" spans="1:23">
      <c r="A388" s="15" t="str">
        <f t="shared" ref="A388:A394" si="304">A387</f>
        <v>RB_GUP-Land_T</v>
      </c>
      <c r="B388" s="15" t="str">
        <f>$B$6</f>
        <v>BULKTRAN</v>
      </c>
      <c r="D388" s="20">
        <f t="shared" si="301"/>
        <v>0.75515504101352482</v>
      </c>
      <c r="E388" s="20">
        <f t="shared" ref="E388:W388" si="305">E380/$D386</f>
        <v>0.38835428428454993</v>
      </c>
      <c r="F388" s="20">
        <f t="shared" ref="F388:G388" si="306">F380/$D386</f>
        <v>8.6881510709559411E-5</v>
      </c>
      <c r="G388" s="20">
        <f t="shared" si="306"/>
        <v>1.5212333032736376E-4</v>
      </c>
      <c r="H388" s="20">
        <f t="shared" si="305"/>
        <v>9.0512751890177379E-2</v>
      </c>
      <c r="I388" s="20">
        <f t="shared" si="305"/>
        <v>1.2594837905818518E-3</v>
      </c>
      <c r="J388" s="20">
        <f t="shared" si="305"/>
        <v>1.7541297678585536E-4</v>
      </c>
      <c r="K388" s="20">
        <f t="shared" si="305"/>
        <v>5.3836324858851398E-2</v>
      </c>
      <c r="L388" s="20">
        <f t="shared" si="305"/>
        <v>9.661411873821241E-3</v>
      </c>
      <c r="M388" s="20">
        <f t="shared" si="305"/>
        <v>1.9592357350896304E-3</v>
      </c>
      <c r="N388" s="20">
        <f t="shared" si="305"/>
        <v>7.4401091030585028E-5</v>
      </c>
      <c r="O388" s="20">
        <f t="shared" si="305"/>
        <v>2.5533406077509874E-3</v>
      </c>
      <c r="P388" s="20">
        <f t="shared" si="305"/>
        <v>3.4471572630175557E-2</v>
      </c>
      <c r="Q388" s="20">
        <f t="shared" si="305"/>
        <v>0.13183992739268424</v>
      </c>
      <c r="R388" s="20">
        <f t="shared" si="305"/>
        <v>2.3884025621665E-2</v>
      </c>
      <c r="S388" s="20">
        <f t="shared" si="305"/>
        <v>1.4797945839658806E-2</v>
      </c>
      <c r="T388" s="20">
        <f t="shared" si="305"/>
        <v>2.9555293356941842E-4</v>
      </c>
      <c r="U388" s="20">
        <f t="shared" si="305"/>
        <v>1.9520884579429362E-4</v>
      </c>
      <c r="V388" s="20">
        <f t="shared" si="305"/>
        <v>8.6722883765284991E-4</v>
      </c>
      <c r="W388" s="20">
        <f t="shared" si="305"/>
        <v>1.7792696264883284E-4</v>
      </c>
    </row>
    <row r="389" spans="1:23">
      <c r="A389" s="15" t="str">
        <f t="shared" si="304"/>
        <v>RB_GUP-Land_T</v>
      </c>
      <c r="B389" s="15" t="str">
        <f>$B$7</f>
        <v>SUBTRAN</v>
      </c>
      <c r="D389" s="20">
        <f t="shared" si="301"/>
        <v>0.22516722395110833</v>
      </c>
      <c r="E389" s="20">
        <f t="shared" ref="E389:W389" si="307">E381/$D386</f>
        <v>0.11503121883768609</v>
      </c>
      <c r="F389" s="20">
        <f t="shared" ref="F389:G389" si="308">F381/$D386</f>
        <v>1.8731089382781007E-5</v>
      </c>
      <c r="G389" s="20">
        <f t="shared" si="308"/>
        <v>3.4861773488300994E-5</v>
      </c>
      <c r="H389" s="20">
        <f t="shared" si="307"/>
        <v>2.6957722966510968E-2</v>
      </c>
      <c r="I389" s="20">
        <f t="shared" si="307"/>
        <v>3.7675557796042138E-4</v>
      </c>
      <c r="J389" s="20">
        <f t="shared" si="307"/>
        <v>6.8191009109622763E-5</v>
      </c>
      <c r="K389" s="20">
        <f t="shared" si="307"/>
        <v>1.5563596206282093E-2</v>
      </c>
      <c r="L389" s="20">
        <f t="shared" si="307"/>
        <v>2.8008209772409764E-3</v>
      </c>
      <c r="M389" s="20">
        <f t="shared" si="307"/>
        <v>7.3519391219327608E-4</v>
      </c>
      <c r="N389" s="20">
        <f t="shared" si="307"/>
        <v>0</v>
      </c>
      <c r="O389" s="20">
        <f t="shared" si="307"/>
        <v>7.0255086196707793E-4</v>
      </c>
      <c r="P389" s="20">
        <f t="shared" si="307"/>
        <v>9.8574698426236781E-3</v>
      </c>
      <c r="Q389" s="20">
        <f t="shared" si="307"/>
        <v>4.8604930249166345E-2</v>
      </c>
      <c r="R389" s="20">
        <f t="shared" si="307"/>
        <v>0</v>
      </c>
      <c r="S389" s="20">
        <f t="shared" si="307"/>
        <v>4.2725820823588737E-3</v>
      </c>
      <c r="T389" s="20">
        <f t="shared" si="307"/>
        <v>8.5787112214816754E-5</v>
      </c>
      <c r="U389" s="20">
        <f t="shared" si="307"/>
        <v>5.6811452923026539E-5</v>
      </c>
      <c r="V389" s="20">
        <f t="shared" si="307"/>
        <v>0</v>
      </c>
      <c r="W389" s="20">
        <f t="shared" si="307"/>
        <v>0</v>
      </c>
    </row>
    <row r="390" spans="1:23">
      <c r="A390" s="15" t="str">
        <f t="shared" si="304"/>
        <v>RB_GUP-Land_T</v>
      </c>
      <c r="B390" s="15" t="str">
        <f>$B$8</f>
        <v>DISTPRI</v>
      </c>
      <c r="D390" s="20">
        <f t="shared" si="301"/>
        <v>0</v>
      </c>
      <c r="E390" s="20">
        <f t="shared" ref="E390:W390" si="309">E382/$D386</f>
        <v>0</v>
      </c>
      <c r="F390" s="20">
        <f t="shared" ref="F390:G390" si="310">F382/$D386</f>
        <v>0</v>
      </c>
      <c r="G390" s="20">
        <f t="shared" si="310"/>
        <v>0</v>
      </c>
      <c r="H390" s="20">
        <f t="shared" si="309"/>
        <v>0</v>
      </c>
      <c r="I390" s="20">
        <f t="shared" si="309"/>
        <v>0</v>
      </c>
      <c r="J390" s="20">
        <f t="shared" si="309"/>
        <v>0</v>
      </c>
      <c r="K390" s="20">
        <f t="shared" si="309"/>
        <v>0</v>
      </c>
      <c r="L390" s="20">
        <f t="shared" si="309"/>
        <v>0</v>
      </c>
      <c r="M390" s="20">
        <f t="shared" si="309"/>
        <v>0</v>
      </c>
      <c r="N390" s="20">
        <f t="shared" si="309"/>
        <v>0</v>
      </c>
      <c r="O390" s="20">
        <f t="shared" si="309"/>
        <v>0</v>
      </c>
      <c r="P390" s="20">
        <f t="shared" si="309"/>
        <v>0</v>
      </c>
      <c r="Q390" s="20">
        <f t="shared" si="309"/>
        <v>0</v>
      </c>
      <c r="R390" s="20">
        <f t="shared" si="309"/>
        <v>0</v>
      </c>
      <c r="S390" s="20">
        <f t="shared" si="309"/>
        <v>0</v>
      </c>
      <c r="T390" s="20">
        <f t="shared" si="309"/>
        <v>0</v>
      </c>
      <c r="U390" s="20">
        <f t="shared" si="309"/>
        <v>0</v>
      </c>
      <c r="V390" s="20">
        <f t="shared" si="309"/>
        <v>0</v>
      </c>
      <c r="W390" s="20">
        <f t="shared" si="309"/>
        <v>0</v>
      </c>
    </row>
    <row r="391" spans="1:23">
      <c r="A391" s="15" t="str">
        <f t="shared" si="304"/>
        <v>RB_GUP-Land_T</v>
      </c>
      <c r="B391" s="15" t="str">
        <f>$B$9</f>
        <v>DISTSEC</v>
      </c>
      <c r="D391" s="20">
        <f t="shared" si="301"/>
        <v>0</v>
      </c>
      <c r="E391" s="20">
        <f t="shared" ref="E391:W391" si="311">E383/$D386</f>
        <v>0</v>
      </c>
      <c r="F391" s="20">
        <f t="shared" ref="F391:G391" si="312">F383/$D386</f>
        <v>0</v>
      </c>
      <c r="G391" s="20">
        <f t="shared" si="312"/>
        <v>0</v>
      </c>
      <c r="H391" s="20">
        <f t="shared" si="311"/>
        <v>0</v>
      </c>
      <c r="I391" s="20">
        <f t="shared" si="311"/>
        <v>0</v>
      </c>
      <c r="J391" s="20">
        <f t="shared" si="311"/>
        <v>0</v>
      </c>
      <c r="K391" s="20">
        <f t="shared" si="311"/>
        <v>0</v>
      </c>
      <c r="L391" s="20">
        <f t="shared" si="311"/>
        <v>0</v>
      </c>
      <c r="M391" s="20">
        <f t="shared" si="311"/>
        <v>0</v>
      </c>
      <c r="N391" s="20">
        <f t="shared" si="311"/>
        <v>0</v>
      </c>
      <c r="O391" s="20">
        <f t="shared" si="311"/>
        <v>0</v>
      </c>
      <c r="P391" s="20">
        <f t="shared" si="311"/>
        <v>0</v>
      </c>
      <c r="Q391" s="20">
        <f t="shared" si="311"/>
        <v>0</v>
      </c>
      <c r="R391" s="20">
        <f t="shared" si="311"/>
        <v>0</v>
      </c>
      <c r="S391" s="20">
        <f t="shared" si="311"/>
        <v>0</v>
      </c>
      <c r="T391" s="20">
        <f t="shared" si="311"/>
        <v>0</v>
      </c>
      <c r="U391" s="20">
        <f t="shared" si="311"/>
        <v>0</v>
      </c>
      <c r="V391" s="20">
        <f t="shared" si="311"/>
        <v>0</v>
      </c>
      <c r="W391" s="20">
        <f t="shared" si="311"/>
        <v>0</v>
      </c>
    </row>
    <row r="392" spans="1:23">
      <c r="A392" s="15" t="str">
        <f t="shared" si="304"/>
        <v>RB_GUP-Land_T</v>
      </c>
      <c r="B392" s="15" t="str">
        <f>$B$10</f>
        <v>ENERGY</v>
      </c>
      <c r="D392" s="20">
        <f t="shared" si="301"/>
        <v>0</v>
      </c>
      <c r="E392" s="20">
        <f t="shared" ref="E392:W392" si="313">E384/$D386</f>
        <v>0</v>
      </c>
      <c r="F392" s="20">
        <f t="shared" ref="F392:G392" si="314">F384/$D386</f>
        <v>0</v>
      </c>
      <c r="G392" s="20">
        <f t="shared" si="314"/>
        <v>0</v>
      </c>
      <c r="H392" s="20">
        <f t="shared" si="313"/>
        <v>0</v>
      </c>
      <c r="I392" s="20">
        <f t="shared" si="313"/>
        <v>0</v>
      </c>
      <c r="J392" s="20">
        <f t="shared" si="313"/>
        <v>0</v>
      </c>
      <c r="K392" s="20">
        <f t="shared" si="313"/>
        <v>0</v>
      </c>
      <c r="L392" s="20">
        <f t="shared" si="313"/>
        <v>0</v>
      </c>
      <c r="M392" s="20">
        <f t="shared" si="313"/>
        <v>0</v>
      </c>
      <c r="N392" s="20">
        <f t="shared" si="313"/>
        <v>0</v>
      </c>
      <c r="O392" s="20">
        <f t="shared" si="313"/>
        <v>0</v>
      </c>
      <c r="P392" s="20">
        <f t="shared" si="313"/>
        <v>0</v>
      </c>
      <c r="Q392" s="20">
        <f t="shared" si="313"/>
        <v>0</v>
      </c>
      <c r="R392" s="20">
        <f t="shared" si="313"/>
        <v>0</v>
      </c>
      <c r="S392" s="20">
        <f t="shared" si="313"/>
        <v>0</v>
      </c>
      <c r="T392" s="20">
        <f t="shared" si="313"/>
        <v>0</v>
      </c>
      <c r="U392" s="20">
        <f t="shared" si="313"/>
        <v>0</v>
      </c>
      <c r="V392" s="20">
        <f t="shared" si="313"/>
        <v>0</v>
      </c>
      <c r="W392" s="20">
        <f t="shared" si="313"/>
        <v>0</v>
      </c>
    </row>
    <row r="393" spans="1:23">
      <c r="A393" s="15" t="str">
        <f t="shared" si="304"/>
        <v>RB_GUP-Land_T</v>
      </c>
      <c r="B393" s="15" t="str">
        <f>$B$11</f>
        <v>CUSTOMER</v>
      </c>
      <c r="D393" s="20">
        <f t="shared" si="301"/>
        <v>0</v>
      </c>
      <c r="E393" s="20">
        <f t="shared" ref="E393:W393" si="315">E385/$D386</f>
        <v>0</v>
      </c>
      <c r="F393" s="20">
        <f t="shared" ref="F393:G393" si="316">F385/$D386</f>
        <v>0</v>
      </c>
      <c r="G393" s="20">
        <f t="shared" si="316"/>
        <v>0</v>
      </c>
      <c r="H393" s="20">
        <f t="shared" si="315"/>
        <v>0</v>
      </c>
      <c r="I393" s="20">
        <f t="shared" si="315"/>
        <v>0</v>
      </c>
      <c r="J393" s="20">
        <f t="shared" si="315"/>
        <v>0</v>
      </c>
      <c r="K393" s="20">
        <f t="shared" si="315"/>
        <v>0</v>
      </c>
      <c r="L393" s="20">
        <f t="shared" si="315"/>
        <v>0</v>
      </c>
      <c r="M393" s="20">
        <f t="shared" si="315"/>
        <v>0</v>
      </c>
      <c r="N393" s="20">
        <f t="shared" si="315"/>
        <v>0</v>
      </c>
      <c r="O393" s="20">
        <f t="shared" si="315"/>
        <v>0</v>
      </c>
      <c r="P393" s="20">
        <f t="shared" si="315"/>
        <v>0</v>
      </c>
      <c r="Q393" s="20">
        <f t="shared" si="315"/>
        <v>0</v>
      </c>
      <c r="R393" s="20">
        <f t="shared" si="315"/>
        <v>0</v>
      </c>
      <c r="S393" s="20">
        <f t="shared" si="315"/>
        <v>0</v>
      </c>
      <c r="T393" s="20">
        <f t="shared" si="315"/>
        <v>0</v>
      </c>
      <c r="U393" s="20">
        <f t="shared" si="315"/>
        <v>0</v>
      </c>
      <c r="V393" s="20">
        <f t="shared" si="315"/>
        <v>0</v>
      </c>
      <c r="W393" s="20">
        <f t="shared" si="315"/>
        <v>0</v>
      </c>
    </row>
    <row r="394" spans="1:23">
      <c r="A394" s="15" t="str">
        <f t="shared" si="304"/>
        <v>RB_GUP-Land_T</v>
      </c>
      <c r="B394" s="15" t="str">
        <f>$B$12</f>
        <v>TOTAL</v>
      </c>
      <c r="D394" s="20">
        <f t="shared" si="301"/>
        <v>0.99999999999999956</v>
      </c>
      <c r="E394" s="20">
        <f t="shared" ref="E394:W394" si="317">SUM(E387:E393)</f>
        <v>0.51350519019436935</v>
      </c>
      <c r="F394" s="20">
        <f t="shared" ref="F394:G394" si="318">SUM(F387:F393)</f>
        <v>1.0787654756585595E-4</v>
      </c>
      <c r="G394" s="20">
        <f t="shared" si="318"/>
        <v>1.9094911441521238E-4</v>
      </c>
      <c r="H394" s="20">
        <f t="shared" si="317"/>
        <v>0.11982904475595874</v>
      </c>
      <c r="I394" s="20">
        <f t="shared" si="317"/>
        <v>1.6690588386727321E-3</v>
      </c>
      <c r="J394" s="20">
        <f t="shared" si="317"/>
        <v>2.481748751718369E-4</v>
      </c>
      <c r="K394" s="20">
        <f t="shared" si="317"/>
        <v>7.0802781243923488E-2</v>
      </c>
      <c r="L394" s="20">
        <f t="shared" si="317"/>
        <v>1.2713988705946585E-2</v>
      </c>
      <c r="M394" s="20">
        <f t="shared" si="317"/>
        <v>2.745483165531519E-3</v>
      </c>
      <c r="N394" s="20">
        <f t="shared" si="317"/>
        <v>7.6339825298553485E-5</v>
      </c>
      <c r="O394" s="20">
        <f t="shared" si="317"/>
        <v>3.3224260979805367E-3</v>
      </c>
      <c r="P394" s="20">
        <f t="shared" si="317"/>
        <v>4.5227298374737712E-2</v>
      </c>
      <c r="Q394" s="20">
        <f t="shared" si="317"/>
        <v>0.18388032588004613</v>
      </c>
      <c r="R394" s="20">
        <f t="shared" si="317"/>
        <v>2.4506392555917664E-2</v>
      </c>
      <c r="S394" s="20">
        <f t="shared" si="317"/>
        <v>1.9456130932638774E-2</v>
      </c>
      <c r="T394" s="20">
        <f t="shared" si="317"/>
        <v>3.8904152693689848E-4</v>
      </c>
      <c r="U394" s="20">
        <f t="shared" si="317"/>
        <v>2.5710702625732879E-4</v>
      </c>
      <c r="V394" s="20">
        <f t="shared" si="317"/>
        <v>8.89826977578471E-4</v>
      </c>
      <c r="W394" s="20">
        <f t="shared" si="317"/>
        <v>1.825633610524669E-4</v>
      </c>
    </row>
    <row r="396" spans="1:23">
      <c r="A396" s="15" t="s">
        <v>550</v>
      </c>
      <c r="B396" s="15" t="s">
        <v>553</v>
      </c>
      <c r="D396" s="137">
        <v>7723751.4799999995</v>
      </c>
      <c r="E396" s="162" t="s">
        <v>603</v>
      </c>
      <c r="F396" s="162"/>
      <c r="G396" s="162"/>
    </row>
    <row r="397" spans="1:23">
      <c r="A397" s="34" t="s">
        <v>546</v>
      </c>
      <c r="B397" s="15" t="str">
        <f>$B$5</f>
        <v>PRODUCTION</v>
      </c>
      <c r="D397" s="127">
        <f t="shared" ref="D397:W397" si="319">-$D$396*D45+D326</f>
        <v>0</v>
      </c>
      <c r="E397" s="127">
        <f t="shared" si="319"/>
        <v>0</v>
      </c>
      <c r="F397" s="127">
        <f t="shared" ref="F397:G397" si="320">-$D$396*F45+F326</f>
        <v>0</v>
      </c>
      <c r="G397" s="127">
        <f t="shared" si="320"/>
        <v>0</v>
      </c>
      <c r="H397" s="127">
        <f t="shared" si="319"/>
        <v>0</v>
      </c>
      <c r="I397" s="127">
        <f t="shared" si="319"/>
        <v>0</v>
      </c>
      <c r="J397" s="127">
        <f t="shared" si="319"/>
        <v>0</v>
      </c>
      <c r="K397" s="127">
        <f t="shared" si="319"/>
        <v>0</v>
      </c>
      <c r="L397" s="127">
        <f t="shared" si="319"/>
        <v>0</v>
      </c>
      <c r="M397" s="127">
        <f t="shared" si="319"/>
        <v>0</v>
      </c>
      <c r="N397" s="127">
        <f t="shared" si="319"/>
        <v>0</v>
      </c>
      <c r="O397" s="127">
        <f t="shared" si="319"/>
        <v>0</v>
      </c>
      <c r="P397" s="127">
        <f t="shared" si="319"/>
        <v>0</v>
      </c>
      <c r="Q397" s="127">
        <f t="shared" si="319"/>
        <v>0</v>
      </c>
      <c r="R397" s="127">
        <f t="shared" si="319"/>
        <v>0</v>
      </c>
      <c r="S397" s="127">
        <f t="shared" si="319"/>
        <v>0</v>
      </c>
      <c r="T397" s="127">
        <f t="shared" si="319"/>
        <v>0</v>
      </c>
      <c r="U397" s="127">
        <f t="shared" si="319"/>
        <v>0</v>
      </c>
      <c r="V397" s="127">
        <f t="shared" si="319"/>
        <v>0</v>
      </c>
      <c r="W397" s="127">
        <f t="shared" si="319"/>
        <v>0</v>
      </c>
    </row>
    <row r="398" spans="1:23">
      <c r="B398" s="15" t="str">
        <f>$B$6</f>
        <v>BULKTRAN</v>
      </c>
      <c r="D398" s="127">
        <f t="shared" ref="D398:W398" si="321">-$D$396*D46+D327</f>
        <v>0</v>
      </c>
      <c r="E398" s="127">
        <f t="shared" si="321"/>
        <v>0</v>
      </c>
      <c r="F398" s="127">
        <f t="shared" ref="F398:G398" si="322">-$D$396*F46+F327</f>
        <v>0</v>
      </c>
      <c r="G398" s="127">
        <f t="shared" si="322"/>
        <v>0</v>
      </c>
      <c r="H398" s="127">
        <f t="shared" si="321"/>
        <v>0</v>
      </c>
      <c r="I398" s="127">
        <f t="shared" si="321"/>
        <v>0</v>
      </c>
      <c r="J398" s="127">
        <f t="shared" si="321"/>
        <v>0</v>
      </c>
      <c r="K398" s="127">
        <f t="shared" si="321"/>
        <v>0</v>
      </c>
      <c r="L398" s="127">
        <f t="shared" si="321"/>
        <v>0</v>
      </c>
      <c r="M398" s="127">
        <f t="shared" si="321"/>
        <v>0</v>
      </c>
      <c r="N398" s="127">
        <f t="shared" si="321"/>
        <v>0</v>
      </c>
      <c r="O398" s="127">
        <f t="shared" si="321"/>
        <v>0</v>
      </c>
      <c r="P398" s="127">
        <f t="shared" si="321"/>
        <v>0</v>
      </c>
      <c r="Q398" s="127">
        <f t="shared" si="321"/>
        <v>0</v>
      </c>
      <c r="R398" s="127">
        <f t="shared" si="321"/>
        <v>0</v>
      </c>
      <c r="S398" s="127">
        <f t="shared" si="321"/>
        <v>0</v>
      </c>
      <c r="T398" s="127">
        <f t="shared" si="321"/>
        <v>0</v>
      </c>
      <c r="U398" s="127">
        <f t="shared" si="321"/>
        <v>0</v>
      </c>
      <c r="V398" s="127">
        <f t="shared" si="321"/>
        <v>0</v>
      </c>
      <c r="W398" s="127">
        <f t="shared" si="321"/>
        <v>0</v>
      </c>
    </row>
    <row r="399" spans="1:23">
      <c r="B399" s="15" t="str">
        <f>$B$7</f>
        <v>SUBTRAN</v>
      </c>
      <c r="D399" s="127">
        <f t="shared" ref="D399:W399" si="323">-$D$396*D47+D328</f>
        <v>0</v>
      </c>
      <c r="E399" s="127">
        <f t="shared" si="323"/>
        <v>0</v>
      </c>
      <c r="F399" s="127">
        <f t="shared" ref="F399:G399" si="324">-$D$396*F47+F328</f>
        <v>0</v>
      </c>
      <c r="G399" s="127">
        <f t="shared" si="324"/>
        <v>0</v>
      </c>
      <c r="H399" s="127">
        <f t="shared" si="323"/>
        <v>0</v>
      </c>
      <c r="I399" s="127">
        <f t="shared" si="323"/>
        <v>0</v>
      </c>
      <c r="J399" s="127">
        <f t="shared" si="323"/>
        <v>0</v>
      </c>
      <c r="K399" s="127">
        <f t="shared" si="323"/>
        <v>0</v>
      </c>
      <c r="L399" s="127">
        <f t="shared" si="323"/>
        <v>0</v>
      </c>
      <c r="M399" s="127">
        <f t="shared" si="323"/>
        <v>0</v>
      </c>
      <c r="N399" s="127">
        <f t="shared" si="323"/>
        <v>0</v>
      </c>
      <c r="O399" s="127">
        <f t="shared" si="323"/>
        <v>0</v>
      </c>
      <c r="P399" s="127">
        <f t="shared" si="323"/>
        <v>0</v>
      </c>
      <c r="Q399" s="127">
        <f t="shared" si="323"/>
        <v>0</v>
      </c>
      <c r="R399" s="127">
        <f t="shared" si="323"/>
        <v>0</v>
      </c>
      <c r="S399" s="127">
        <f t="shared" si="323"/>
        <v>0</v>
      </c>
      <c r="T399" s="127">
        <f t="shared" si="323"/>
        <v>0</v>
      </c>
      <c r="U399" s="127">
        <f t="shared" si="323"/>
        <v>0</v>
      </c>
      <c r="V399" s="127">
        <f t="shared" si="323"/>
        <v>0</v>
      </c>
      <c r="W399" s="127">
        <f t="shared" si="323"/>
        <v>0</v>
      </c>
    </row>
    <row r="400" spans="1:23">
      <c r="B400" s="15" t="str">
        <f>$B$8</f>
        <v>DISTPRI</v>
      </c>
      <c r="D400" s="127">
        <f t="shared" ref="D400:W400" si="325">-$D$396*D48+D329</f>
        <v>534428310.08099389</v>
      </c>
      <c r="E400" s="127">
        <f t="shared" si="325"/>
        <v>349889982.34195584</v>
      </c>
      <c r="F400" s="127">
        <f t="shared" ref="F400:G400" si="326">-$D$396*F48+F329</f>
        <v>57452.442491253096</v>
      </c>
      <c r="G400" s="127">
        <f t="shared" si="326"/>
        <v>106303.47505940334</v>
      </c>
      <c r="H400" s="127">
        <f t="shared" si="325"/>
        <v>81864968.608306319</v>
      </c>
      <c r="I400" s="127">
        <f t="shared" si="325"/>
        <v>1143975.648551567</v>
      </c>
      <c r="J400" s="127">
        <f t="shared" si="325"/>
        <v>0</v>
      </c>
      <c r="K400" s="127">
        <f t="shared" si="325"/>
        <v>47475191.435648978</v>
      </c>
      <c r="L400" s="127">
        <f t="shared" si="325"/>
        <v>8542893.3250955138</v>
      </c>
      <c r="M400" s="127">
        <f t="shared" si="325"/>
        <v>0</v>
      </c>
      <c r="N400" s="127">
        <f t="shared" si="325"/>
        <v>0</v>
      </c>
      <c r="O400" s="127">
        <f t="shared" si="325"/>
        <v>2149842.3384428876</v>
      </c>
      <c r="P400" s="127">
        <f t="shared" si="325"/>
        <v>29727724.926873431</v>
      </c>
      <c r="Q400" s="127">
        <f t="shared" si="325"/>
        <v>0</v>
      </c>
      <c r="R400" s="127">
        <f t="shared" si="325"/>
        <v>0</v>
      </c>
      <c r="S400" s="127">
        <f t="shared" si="325"/>
        <v>13036516.607737169</v>
      </c>
      <c r="T400" s="127">
        <f t="shared" si="325"/>
        <v>261663.44702977125</v>
      </c>
      <c r="U400" s="127">
        <f t="shared" si="325"/>
        <v>171795.48380173708</v>
      </c>
      <c r="V400" s="127">
        <f t="shared" si="325"/>
        <v>0</v>
      </c>
      <c r="W400" s="127">
        <f t="shared" si="325"/>
        <v>0</v>
      </c>
    </row>
    <row r="401" spans="1:23">
      <c r="B401" s="15" t="str">
        <f>$B$9</f>
        <v>DISTSEC</v>
      </c>
      <c r="D401" s="127">
        <f t="shared" ref="D401:W401" si="327">-$D$396*D49+D330</f>
        <v>261163193.84900656</v>
      </c>
      <c r="E401" s="127">
        <f t="shared" si="327"/>
        <v>193762501.19447049</v>
      </c>
      <c r="F401" s="127">
        <f t="shared" ref="F401:G401" si="328">-$D$396*F49+F330</f>
        <v>48032.725343632526</v>
      </c>
      <c r="G401" s="127">
        <f t="shared" si="328"/>
        <v>62215.616685256304</v>
      </c>
      <c r="H401" s="127">
        <f t="shared" si="327"/>
        <v>39056089.755692005</v>
      </c>
      <c r="I401" s="127">
        <f t="shared" si="327"/>
        <v>0</v>
      </c>
      <c r="J401" s="127">
        <f t="shared" si="327"/>
        <v>0</v>
      </c>
      <c r="K401" s="127">
        <f t="shared" si="327"/>
        <v>19496558.859067604</v>
      </c>
      <c r="L401" s="127">
        <f t="shared" si="327"/>
        <v>0</v>
      </c>
      <c r="M401" s="127">
        <f t="shared" si="327"/>
        <v>0</v>
      </c>
      <c r="N401" s="127">
        <f t="shared" si="327"/>
        <v>0</v>
      </c>
      <c r="O401" s="127">
        <f t="shared" si="327"/>
        <v>730135.24626679206</v>
      </c>
      <c r="P401" s="127">
        <f t="shared" si="327"/>
        <v>0</v>
      </c>
      <c r="Q401" s="127">
        <f t="shared" si="327"/>
        <v>0</v>
      </c>
      <c r="R401" s="127">
        <f t="shared" si="327"/>
        <v>0</v>
      </c>
      <c r="S401" s="127">
        <f t="shared" si="327"/>
        <v>5517901.1527632028</v>
      </c>
      <c r="T401" s="127">
        <f t="shared" si="327"/>
        <v>0</v>
      </c>
      <c r="U401" s="127">
        <f t="shared" si="327"/>
        <v>65241.300171469375</v>
      </c>
      <c r="V401" s="127">
        <f t="shared" si="327"/>
        <v>2008108.3087560385</v>
      </c>
      <c r="W401" s="127">
        <f t="shared" si="327"/>
        <v>416409.68979007413</v>
      </c>
    </row>
    <row r="402" spans="1:23">
      <c r="B402" s="15" t="str">
        <f>$B$10</f>
        <v>ENERGY</v>
      </c>
      <c r="D402" s="127">
        <f t="shared" ref="D402:W402" si="329">-$D$396*D50+D331</f>
        <v>0</v>
      </c>
      <c r="E402" s="127">
        <f t="shared" si="329"/>
        <v>0</v>
      </c>
      <c r="F402" s="127">
        <f t="shared" ref="F402:G402" si="330">-$D$396*F50+F331</f>
        <v>0</v>
      </c>
      <c r="G402" s="127">
        <f t="shared" si="330"/>
        <v>0</v>
      </c>
      <c r="H402" s="127">
        <f t="shared" si="329"/>
        <v>0</v>
      </c>
      <c r="I402" s="127">
        <f t="shared" si="329"/>
        <v>0</v>
      </c>
      <c r="J402" s="127">
        <f t="shared" si="329"/>
        <v>0</v>
      </c>
      <c r="K402" s="127">
        <f t="shared" si="329"/>
        <v>0</v>
      </c>
      <c r="L402" s="127">
        <f t="shared" si="329"/>
        <v>0</v>
      </c>
      <c r="M402" s="127">
        <f t="shared" si="329"/>
        <v>0</v>
      </c>
      <c r="N402" s="127">
        <f t="shared" si="329"/>
        <v>0</v>
      </c>
      <c r="O402" s="127">
        <f t="shared" si="329"/>
        <v>0</v>
      </c>
      <c r="P402" s="127">
        <f t="shared" si="329"/>
        <v>0</v>
      </c>
      <c r="Q402" s="127">
        <f t="shared" si="329"/>
        <v>0</v>
      </c>
      <c r="R402" s="127">
        <f t="shared" si="329"/>
        <v>0</v>
      </c>
      <c r="S402" s="127">
        <f t="shared" si="329"/>
        <v>0</v>
      </c>
      <c r="T402" s="127">
        <f t="shared" si="329"/>
        <v>0</v>
      </c>
      <c r="U402" s="127">
        <f t="shared" si="329"/>
        <v>0</v>
      </c>
      <c r="V402" s="127">
        <f t="shared" si="329"/>
        <v>0</v>
      </c>
      <c r="W402" s="127">
        <f t="shared" si="329"/>
        <v>0</v>
      </c>
    </row>
    <row r="403" spans="1:23">
      <c r="B403" s="15" t="str">
        <f>$B$11</f>
        <v>CUSTOMER</v>
      </c>
      <c r="D403" s="127">
        <f t="shared" ref="D403:W403" si="331">-$D$396*D51+D332</f>
        <v>114470787.26000001</v>
      </c>
      <c r="E403" s="127">
        <f t="shared" si="331"/>
        <v>53518426.420141935</v>
      </c>
      <c r="F403" s="127">
        <f t="shared" ref="F403:G403" si="332">-$D$396*F51+F332</f>
        <v>10799.416411579721</v>
      </c>
      <c r="G403" s="127">
        <f t="shared" si="332"/>
        <v>6145.7426070905813</v>
      </c>
      <c r="H403" s="127">
        <f t="shared" si="331"/>
        <v>18083598.844668292</v>
      </c>
      <c r="I403" s="127">
        <f t="shared" si="331"/>
        <v>1223062.9223659097</v>
      </c>
      <c r="J403" s="127">
        <f t="shared" si="331"/>
        <v>206021.10199190906</v>
      </c>
      <c r="K403" s="127">
        <f t="shared" si="331"/>
        <v>1474393.9699515568</v>
      </c>
      <c r="L403" s="127">
        <f t="shared" si="331"/>
        <v>430231.46421306761</v>
      </c>
      <c r="M403" s="127">
        <f t="shared" si="331"/>
        <v>506687.63442786038</v>
      </c>
      <c r="N403" s="127">
        <f t="shared" si="331"/>
        <v>63335.081684388395</v>
      </c>
      <c r="O403" s="127">
        <f t="shared" si="331"/>
        <v>9703.3732912597097</v>
      </c>
      <c r="P403" s="127">
        <f t="shared" si="331"/>
        <v>305060.65436340118</v>
      </c>
      <c r="Q403" s="127">
        <f t="shared" si="331"/>
        <v>851716.57028775488</v>
      </c>
      <c r="R403" s="127">
        <f t="shared" si="331"/>
        <v>253339.55107613659</v>
      </c>
      <c r="S403" s="127">
        <f t="shared" si="331"/>
        <v>296911.27752672497</v>
      </c>
      <c r="T403" s="127">
        <f t="shared" si="331"/>
        <v>5621.218289184264</v>
      </c>
      <c r="U403" s="127">
        <f t="shared" si="331"/>
        <v>28972.078252141295</v>
      </c>
      <c r="V403" s="127">
        <f t="shared" si="331"/>
        <v>32812554.456747137</v>
      </c>
      <c r="W403" s="127">
        <f t="shared" si="331"/>
        <v>4384205.4817026742</v>
      </c>
    </row>
    <row r="404" spans="1:23">
      <c r="B404" s="15" t="str">
        <f>$B$12</f>
        <v>TOTAL</v>
      </c>
      <c r="D404" s="127">
        <f t="shared" ref="D404:W404" si="333">-$D$396*D52+D333</f>
        <v>910062291.19000018</v>
      </c>
      <c r="E404" s="127">
        <f t="shared" si="333"/>
        <v>597170909.95656824</v>
      </c>
      <c r="F404" s="127">
        <f t="shared" ref="F404:G404" si="334">-$D$396*F52+F333</f>
        <v>116284.58424646535</v>
      </c>
      <c r="G404" s="127">
        <f t="shared" si="334"/>
        <v>174664.83435175021</v>
      </c>
      <c r="H404" s="127">
        <f t="shared" si="333"/>
        <v>139004657.20866662</v>
      </c>
      <c r="I404" s="127">
        <f t="shared" si="333"/>
        <v>2367038.5709174769</v>
      </c>
      <c r="J404" s="127">
        <f t="shared" si="333"/>
        <v>206021.10199190906</v>
      </c>
      <c r="K404" s="127">
        <f t="shared" si="333"/>
        <v>68446144.264668122</v>
      </c>
      <c r="L404" s="127">
        <f t="shared" si="333"/>
        <v>8973124.7893085815</v>
      </c>
      <c r="M404" s="127">
        <f t="shared" si="333"/>
        <v>506687.63442786038</v>
      </c>
      <c r="N404" s="127">
        <f t="shared" si="333"/>
        <v>63335.081684388395</v>
      </c>
      <c r="O404" s="127">
        <f t="shared" si="333"/>
        <v>2889680.9580009398</v>
      </c>
      <c r="P404" s="127">
        <f t="shared" si="333"/>
        <v>30032785.581236832</v>
      </c>
      <c r="Q404" s="127">
        <f t="shared" si="333"/>
        <v>851716.57028775488</v>
      </c>
      <c r="R404" s="127">
        <f t="shared" si="333"/>
        <v>253339.55107613659</v>
      </c>
      <c r="S404" s="127">
        <f t="shared" si="333"/>
        <v>18851329.038027097</v>
      </c>
      <c r="T404" s="127">
        <f t="shared" si="333"/>
        <v>267284.66531895555</v>
      </c>
      <c r="U404" s="127">
        <f t="shared" si="333"/>
        <v>266008.86222534772</v>
      </c>
      <c r="V404" s="127">
        <f t="shared" si="333"/>
        <v>34820662.765503176</v>
      </c>
      <c r="W404" s="127">
        <f t="shared" si="333"/>
        <v>4800615.171492748</v>
      </c>
    </row>
    <row r="405" spans="1:23">
      <c r="A405" s="111" t="s">
        <v>542</v>
      </c>
      <c r="B405" s="15" t="str">
        <f>$B$5</f>
        <v>PRODUCTION</v>
      </c>
      <c r="D405" s="20">
        <f t="shared" ref="D405:D412" si="335">SUM(E405:W405)</f>
        <v>0</v>
      </c>
      <c r="E405" s="20">
        <f t="shared" ref="E405:W405" si="336">E397/$D404</f>
        <v>0</v>
      </c>
      <c r="F405" s="20">
        <f t="shared" ref="F405:G405" si="337">F397/$D404</f>
        <v>0</v>
      </c>
      <c r="G405" s="20">
        <f t="shared" si="337"/>
        <v>0</v>
      </c>
      <c r="H405" s="20">
        <f t="shared" si="336"/>
        <v>0</v>
      </c>
      <c r="I405" s="20">
        <f t="shared" si="336"/>
        <v>0</v>
      </c>
      <c r="J405" s="20">
        <f t="shared" si="336"/>
        <v>0</v>
      </c>
      <c r="K405" s="20">
        <f t="shared" si="336"/>
        <v>0</v>
      </c>
      <c r="L405" s="20">
        <f t="shared" si="336"/>
        <v>0</v>
      </c>
      <c r="M405" s="20">
        <f t="shared" si="336"/>
        <v>0</v>
      </c>
      <c r="N405" s="20">
        <f t="shared" si="336"/>
        <v>0</v>
      </c>
      <c r="O405" s="20">
        <f t="shared" si="336"/>
        <v>0</v>
      </c>
      <c r="P405" s="20">
        <f t="shared" si="336"/>
        <v>0</v>
      </c>
      <c r="Q405" s="20">
        <f t="shared" si="336"/>
        <v>0</v>
      </c>
      <c r="R405" s="20">
        <f t="shared" si="336"/>
        <v>0</v>
      </c>
      <c r="S405" s="20">
        <f t="shared" si="336"/>
        <v>0</v>
      </c>
      <c r="T405" s="20">
        <f t="shared" si="336"/>
        <v>0</v>
      </c>
      <c r="U405" s="20">
        <f t="shared" si="336"/>
        <v>0</v>
      </c>
      <c r="V405" s="20">
        <f t="shared" si="336"/>
        <v>0</v>
      </c>
      <c r="W405" s="20">
        <f t="shared" si="336"/>
        <v>0</v>
      </c>
    </row>
    <row r="406" spans="1:23">
      <c r="A406" s="15" t="str">
        <f t="shared" ref="A406:A412" si="338">A405</f>
        <v>RB_GUP-Land_D</v>
      </c>
      <c r="B406" s="15" t="str">
        <f>$B$6</f>
        <v>BULKTRAN</v>
      </c>
      <c r="D406" s="20">
        <f t="shared" si="335"/>
        <v>0</v>
      </c>
      <c r="E406" s="20">
        <f t="shared" ref="E406:W406" si="339">E398/$D404</f>
        <v>0</v>
      </c>
      <c r="F406" s="20">
        <f t="shared" ref="F406:G406" si="340">F398/$D404</f>
        <v>0</v>
      </c>
      <c r="G406" s="20">
        <f t="shared" si="340"/>
        <v>0</v>
      </c>
      <c r="H406" s="20">
        <f t="shared" si="339"/>
        <v>0</v>
      </c>
      <c r="I406" s="20">
        <f t="shared" si="339"/>
        <v>0</v>
      </c>
      <c r="J406" s="20">
        <f t="shared" si="339"/>
        <v>0</v>
      </c>
      <c r="K406" s="20">
        <f t="shared" si="339"/>
        <v>0</v>
      </c>
      <c r="L406" s="20">
        <f t="shared" si="339"/>
        <v>0</v>
      </c>
      <c r="M406" s="20">
        <f t="shared" si="339"/>
        <v>0</v>
      </c>
      <c r="N406" s="20">
        <f t="shared" si="339"/>
        <v>0</v>
      </c>
      <c r="O406" s="20">
        <f t="shared" si="339"/>
        <v>0</v>
      </c>
      <c r="P406" s="20">
        <f t="shared" si="339"/>
        <v>0</v>
      </c>
      <c r="Q406" s="20">
        <f t="shared" si="339"/>
        <v>0</v>
      </c>
      <c r="R406" s="20">
        <f t="shared" si="339"/>
        <v>0</v>
      </c>
      <c r="S406" s="20">
        <f t="shared" si="339"/>
        <v>0</v>
      </c>
      <c r="T406" s="20">
        <f t="shared" si="339"/>
        <v>0</v>
      </c>
      <c r="U406" s="20">
        <f t="shared" si="339"/>
        <v>0</v>
      </c>
      <c r="V406" s="20">
        <f t="shared" si="339"/>
        <v>0</v>
      </c>
      <c r="W406" s="20">
        <f t="shared" si="339"/>
        <v>0</v>
      </c>
    </row>
    <row r="407" spans="1:23">
      <c r="A407" s="15" t="str">
        <f t="shared" si="338"/>
        <v>RB_GUP-Land_D</v>
      </c>
      <c r="B407" s="15" t="str">
        <f>$B$7</f>
        <v>SUBTRAN</v>
      </c>
      <c r="D407" s="20">
        <f t="shared" si="335"/>
        <v>0</v>
      </c>
      <c r="E407" s="20">
        <f t="shared" ref="E407:W407" si="341">E399/$D404</f>
        <v>0</v>
      </c>
      <c r="F407" s="20">
        <f t="shared" ref="F407:G407" si="342">F399/$D404</f>
        <v>0</v>
      </c>
      <c r="G407" s="20">
        <f t="shared" si="342"/>
        <v>0</v>
      </c>
      <c r="H407" s="20">
        <f t="shared" si="341"/>
        <v>0</v>
      </c>
      <c r="I407" s="20">
        <f t="shared" si="341"/>
        <v>0</v>
      </c>
      <c r="J407" s="20">
        <f t="shared" si="341"/>
        <v>0</v>
      </c>
      <c r="K407" s="20">
        <f t="shared" si="341"/>
        <v>0</v>
      </c>
      <c r="L407" s="20">
        <f t="shared" si="341"/>
        <v>0</v>
      </c>
      <c r="M407" s="20">
        <f t="shared" si="341"/>
        <v>0</v>
      </c>
      <c r="N407" s="20">
        <f t="shared" si="341"/>
        <v>0</v>
      </c>
      <c r="O407" s="20">
        <f t="shared" si="341"/>
        <v>0</v>
      </c>
      <c r="P407" s="20">
        <f t="shared" si="341"/>
        <v>0</v>
      </c>
      <c r="Q407" s="20">
        <f t="shared" si="341"/>
        <v>0</v>
      </c>
      <c r="R407" s="20">
        <f t="shared" si="341"/>
        <v>0</v>
      </c>
      <c r="S407" s="20">
        <f t="shared" si="341"/>
        <v>0</v>
      </c>
      <c r="T407" s="20">
        <f t="shared" si="341"/>
        <v>0</v>
      </c>
      <c r="U407" s="20">
        <f t="shared" si="341"/>
        <v>0</v>
      </c>
      <c r="V407" s="20">
        <f t="shared" si="341"/>
        <v>0</v>
      </c>
      <c r="W407" s="20">
        <f t="shared" si="341"/>
        <v>0</v>
      </c>
    </row>
    <row r="408" spans="1:23">
      <c r="A408" s="15" t="str">
        <f t="shared" si="338"/>
        <v>RB_GUP-Land_D</v>
      </c>
      <c r="B408" s="15" t="str">
        <f>$B$8</f>
        <v>DISTPRI</v>
      </c>
      <c r="D408" s="20">
        <f t="shared" si="335"/>
        <v>0.58724365931278599</v>
      </c>
      <c r="E408" s="20">
        <f t="shared" ref="E408:W408" si="343">E400/$D404</f>
        <v>0.38446816852991311</v>
      </c>
      <c r="F408" s="20">
        <f t="shared" ref="F408:G408" si="344">F400/$D404</f>
        <v>6.3130230806649631E-5</v>
      </c>
      <c r="G408" s="20">
        <f t="shared" si="344"/>
        <v>1.1680900976613435E-4</v>
      </c>
      <c r="H408" s="20">
        <f t="shared" si="343"/>
        <v>8.9955346354653853E-2</v>
      </c>
      <c r="I408" s="20">
        <f t="shared" si="343"/>
        <v>1.2570300512679204E-3</v>
      </c>
      <c r="J408" s="20">
        <f t="shared" si="343"/>
        <v>0</v>
      </c>
      <c r="K408" s="20">
        <f t="shared" si="343"/>
        <v>5.2166969113257376E-2</v>
      </c>
      <c r="L408" s="20">
        <f t="shared" si="343"/>
        <v>9.3871522947344636E-3</v>
      </c>
      <c r="M408" s="20">
        <f t="shared" si="343"/>
        <v>0</v>
      </c>
      <c r="N408" s="20">
        <f t="shared" si="343"/>
        <v>0</v>
      </c>
      <c r="O408" s="20">
        <f t="shared" si="343"/>
        <v>2.362302404192297E-3</v>
      </c>
      <c r="P408" s="20">
        <f t="shared" si="343"/>
        <v>3.2665593569426297E-2</v>
      </c>
      <c r="Q408" s="20">
        <f t="shared" si="343"/>
        <v>0</v>
      </c>
      <c r="R408" s="20">
        <f t="shared" si="343"/>
        <v>0</v>
      </c>
      <c r="S408" s="20">
        <f t="shared" si="343"/>
        <v>1.4324861862686982E-2</v>
      </c>
      <c r="T408" s="20">
        <f t="shared" si="343"/>
        <v>2.8752256802951293E-4</v>
      </c>
      <c r="U408" s="20">
        <f t="shared" si="343"/>
        <v>1.8877332405136443E-4</v>
      </c>
      <c r="V408" s="20">
        <f t="shared" si="343"/>
        <v>0</v>
      </c>
      <c r="W408" s="20">
        <f t="shared" si="343"/>
        <v>0</v>
      </c>
    </row>
    <row r="409" spans="1:23">
      <c r="A409" s="15" t="str">
        <f t="shared" si="338"/>
        <v>RB_GUP-Land_D</v>
      </c>
      <c r="B409" s="15" t="str">
        <f>$B$9</f>
        <v>DISTSEC</v>
      </c>
      <c r="D409" s="20">
        <f t="shared" si="335"/>
        <v>0.28697287688682144</v>
      </c>
      <c r="E409" s="20">
        <f t="shared" ref="E409:W409" si="345">E401/$D404</f>
        <v>0.21291125131786975</v>
      </c>
      <c r="F409" s="20">
        <f t="shared" ref="F409:G409" si="346">F401/$D404</f>
        <v>5.2779601801569858E-5</v>
      </c>
      <c r="G409" s="20">
        <f t="shared" si="346"/>
        <v>6.8364129892584574E-5</v>
      </c>
      <c r="H409" s="20">
        <f t="shared" si="345"/>
        <v>4.2915842282204818E-2</v>
      </c>
      <c r="I409" s="20">
        <f t="shared" si="345"/>
        <v>0</v>
      </c>
      <c r="J409" s="20">
        <f t="shared" si="345"/>
        <v>0</v>
      </c>
      <c r="K409" s="20">
        <f t="shared" si="345"/>
        <v>2.1423323488740365E-2</v>
      </c>
      <c r="L409" s="20">
        <f t="shared" si="345"/>
        <v>0</v>
      </c>
      <c r="M409" s="20">
        <f t="shared" si="345"/>
        <v>0</v>
      </c>
      <c r="N409" s="20">
        <f t="shared" si="345"/>
        <v>0</v>
      </c>
      <c r="O409" s="20">
        <f t="shared" si="345"/>
        <v>8.022915061254379E-4</v>
      </c>
      <c r="P409" s="20">
        <f t="shared" si="345"/>
        <v>0</v>
      </c>
      <c r="Q409" s="20">
        <f t="shared" si="345"/>
        <v>0</v>
      </c>
      <c r="R409" s="20">
        <f t="shared" si="345"/>
        <v>0</v>
      </c>
      <c r="S409" s="20">
        <f t="shared" si="345"/>
        <v>6.063212602236248E-3</v>
      </c>
      <c r="T409" s="20">
        <f t="shared" si="345"/>
        <v>0</v>
      </c>
      <c r="U409" s="20">
        <f t="shared" si="345"/>
        <v>7.1688829218667725E-5</v>
      </c>
      <c r="V409" s="20">
        <f t="shared" si="345"/>
        <v>2.2065613839798042E-3</v>
      </c>
      <c r="W409" s="20">
        <f t="shared" si="345"/>
        <v>4.5756174475219225E-4</v>
      </c>
    </row>
    <row r="410" spans="1:23">
      <c r="A410" s="15" t="str">
        <f t="shared" si="338"/>
        <v>RB_GUP-Land_D</v>
      </c>
      <c r="B410" s="15" t="str">
        <f>$B$10</f>
        <v>ENERGY</v>
      </c>
      <c r="D410" s="20">
        <f t="shared" si="335"/>
        <v>0</v>
      </c>
      <c r="E410" s="20">
        <f t="shared" ref="E410:W410" si="347">E402/$D404</f>
        <v>0</v>
      </c>
      <c r="F410" s="20">
        <f t="shared" ref="F410:G410" si="348">F402/$D404</f>
        <v>0</v>
      </c>
      <c r="G410" s="20">
        <f t="shared" si="348"/>
        <v>0</v>
      </c>
      <c r="H410" s="20">
        <f t="shared" si="347"/>
        <v>0</v>
      </c>
      <c r="I410" s="20">
        <f t="shared" si="347"/>
        <v>0</v>
      </c>
      <c r="J410" s="20">
        <f t="shared" si="347"/>
        <v>0</v>
      </c>
      <c r="K410" s="20">
        <f t="shared" si="347"/>
        <v>0</v>
      </c>
      <c r="L410" s="20">
        <f t="shared" si="347"/>
        <v>0</v>
      </c>
      <c r="M410" s="20">
        <f t="shared" si="347"/>
        <v>0</v>
      </c>
      <c r="N410" s="20">
        <f t="shared" si="347"/>
        <v>0</v>
      </c>
      <c r="O410" s="20">
        <f t="shared" si="347"/>
        <v>0</v>
      </c>
      <c r="P410" s="20">
        <f t="shared" si="347"/>
        <v>0</v>
      </c>
      <c r="Q410" s="20">
        <f t="shared" si="347"/>
        <v>0</v>
      </c>
      <c r="R410" s="20">
        <f t="shared" si="347"/>
        <v>0</v>
      </c>
      <c r="S410" s="20">
        <f t="shared" si="347"/>
        <v>0</v>
      </c>
      <c r="T410" s="20">
        <f t="shared" si="347"/>
        <v>0</v>
      </c>
      <c r="U410" s="20">
        <f t="shared" si="347"/>
        <v>0</v>
      </c>
      <c r="V410" s="20">
        <f t="shared" si="347"/>
        <v>0</v>
      </c>
      <c r="W410" s="20">
        <f t="shared" si="347"/>
        <v>0</v>
      </c>
    </row>
    <row r="411" spans="1:23">
      <c r="A411" s="15" t="str">
        <f t="shared" si="338"/>
        <v>RB_GUP-Land_D</v>
      </c>
      <c r="B411" s="15" t="str">
        <f>$B$11</f>
        <v>CUSTOMER</v>
      </c>
      <c r="D411" s="20">
        <f t="shared" si="335"/>
        <v>0.12578346380039288</v>
      </c>
      <c r="E411" s="20">
        <f t="shared" ref="E411:W411" si="349">E403/$D404</f>
        <v>5.8807432126608696E-2</v>
      </c>
      <c r="F411" s="20">
        <f t="shared" ref="F411:G411" si="350">F403/$D404</f>
        <v>1.186667826601009E-5</v>
      </c>
      <c r="G411" s="20">
        <f t="shared" si="350"/>
        <v>6.7531010421873314E-6</v>
      </c>
      <c r="H411" s="20">
        <f t="shared" si="349"/>
        <v>1.9870726454364045E-2</v>
      </c>
      <c r="I411" s="20">
        <f t="shared" si="349"/>
        <v>1.3439331946900348E-3</v>
      </c>
      <c r="J411" s="20">
        <f t="shared" si="349"/>
        <v>2.2638131915400566E-4</v>
      </c>
      <c r="K411" s="20">
        <f t="shared" si="349"/>
        <v>1.6201022547848178E-3</v>
      </c>
      <c r="L411" s="20">
        <f t="shared" si="349"/>
        <v>4.7274946822650532E-4</v>
      </c>
      <c r="M411" s="20">
        <f t="shared" si="349"/>
        <v>5.5676148691460902E-4</v>
      </c>
      <c r="N411" s="20">
        <f t="shared" si="349"/>
        <v>6.9594227007880143E-5</v>
      </c>
      <c r="O411" s="20">
        <f t="shared" si="349"/>
        <v>1.0662317717363664E-5</v>
      </c>
      <c r="P411" s="20">
        <f t="shared" si="349"/>
        <v>3.3520854266415426E-4</v>
      </c>
      <c r="Q411" s="20">
        <f t="shared" si="349"/>
        <v>9.3588821175531593E-4</v>
      </c>
      <c r="R411" s="20">
        <f t="shared" si="349"/>
        <v>2.7837605571467972E-4</v>
      </c>
      <c r="S411" s="20">
        <f t="shared" si="349"/>
        <v>3.2625379647197874E-4</v>
      </c>
      <c r="T411" s="20">
        <f t="shared" si="349"/>
        <v>6.1767401458134717E-6</v>
      </c>
      <c r="U411" s="20">
        <f t="shared" si="349"/>
        <v>3.1835269445410512E-5</v>
      </c>
      <c r="V411" s="20">
        <f t="shared" si="349"/>
        <v>3.6055284099115174E-2</v>
      </c>
      <c r="W411" s="20">
        <f t="shared" si="349"/>
        <v>4.8174784563042097E-3</v>
      </c>
    </row>
    <row r="412" spans="1:23">
      <c r="A412" s="15" t="str">
        <f t="shared" si="338"/>
        <v>RB_GUP-Land_D</v>
      </c>
      <c r="B412" s="15" t="str">
        <f>$B$12</f>
        <v>TOTAL</v>
      </c>
      <c r="D412" s="20">
        <f t="shared" si="335"/>
        <v>1</v>
      </c>
      <c r="E412" s="20">
        <f t="shared" ref="E412:W412" si="351">SUM(E405:E411)</f>
        <v>0.65618685197439153</v>
      </c>
      <c r="F412" s="20">
        <f t="shared" ref="F412:G412" si="352">SUM(F405:F411)</f>
        <v>1.2777651087422958E-4</v>
      </c>
      <c r="G412" s="20">
        <f t="shared" si="352"/>
        <v>1.9192624070090626E-4</v>
      </c>
      <c r="H412" s="20">
        <f t="shared" si="351"/>
        <v>0.15274191509122273</v>
      </c>
      <c r="I412" s="20">
        <f t="shared" si="351"/>
        <v>2.6009632459579549E-3</v>
      </c>
      <c r="J412" s="20">
        <f t="shared" si="351"/>
        <v>2.2638131915400566E-4</v>
      </c>
      <c r="K412" s="20">
        <f t="shared" si="351"/>
        <v>7.5210394856782561E-2</v>
      </c>
      <c r="L412" s="20">
        <f t="shared" si="351"/>
        <v>9.8599017629609695E-3</v>
      </c>
      <c r="M412" s="20">
        <f t="shared" si="351"/>
        <v>5.5676148691460902E-4</v>
      </c>
      <c r="N412" s="20">
        <f t="shared" si="351"/>
        <v>6.9594227007880143E-5</v>
      </c>
      <c r="O412" s="20">
        <f t="shared" si="351"/>
        <v>3.1752562280350982E-3</v>
      </c>
      <c r="P412" s="20">
        <f t="shared" si="351"/>
        <v>3.3000802112090451E-2</v>
      </c>
      <c r="Q412" s="20">
        <f t="shared" si="351"/>
        <v>9.3588821175531593E-4</v>
      </c>
      <c r="R412" s="20">
        <f t="shared" si="351"/>
        <v>2.7837605571467972E-4</v>
      </c>
      <c r="S412" s="20">
        <f t="shared" si="351"/>
        <v>2.0714328261395208E-2</v>
      </c>
      <c r="T412" s="20">
        <f t="shared" si="351"/>
        <v>2.9369930817532643E-4</v>
      </c>
      <c r="U412" s="20">
        <f t="shared" si="351"/>
        <v>2.9229742271544263E-4</v>
      </c>
      <c r="V412" s="20">
        <f t="shared" si="351"/>
        <v>3.8261845483094976E-2</v>
      </c>
      <c r="W412" s="20">
        <f t="shared" si="351"/>
        <v>5.2750402010564024E-3</v>
      </c>
    </row>
    <row r="414" spans="1:23">
      <c r="A414" s="15" t="s">
        <v>551</v>
      </c>
      <c r="B414" s="15" t="s">
        <v>552</v>
      </c>
      <c r="D414" s="137">
        <v>1520831</v>
      </c>
      <c r="E414" s="162" t="s">
        <v>603</v>
      </c>
      <c r="F414" s="162"/>
      <c r="G414" s="162"/>
    </row>
    <row r="415" spans="1:23">
      <c r="A415" s="34" t="s">
        <v>547</v>
      </c>
      <c r="B415" s="15" t="str">
        <f>$B$5</f>
        <v>PRODUCTION</v>
      </c>
      <c r="D415" s="127">
        <f t="shared" ref="D415:W415" ca="1" si="353">-$D$414*D766+D343</f>
        <v>42599157.717618123</v>
      </c>
      <c r="E415" s="127">
        <f t="shared" ca="1" si="353"/>
        <v>21907508.40297173</v>
      </c>
      <c r="F415" s="127">
        <f t="shared" ref="F415:G415" ca="1" si="354">-$D$414*F766+F343</f>
        <v>4901.0851764878435</v>
      </c>
      <c r="G415" s="127">
        <f t="shared" ca="1" si="354"/>
        <v>8581.4506812364998</v>
      </c>
      <c r="H415" s="127">
        <f t="shared" ca="1" si="353"/>
        <v>5105927.6358008841</v>
      </c>
      <c r="I415" s="127">
        <f t="shared" ca="1" si="353"/>
        <v>71048.918068228682</v>
      </c>
      <c r="J415" s="127">
        <f t="shared" ca="1" si="353"/>
        <v>9895.246218297716</v>
      </c>
      <c r="K415" s="127">
        <f t="shared" ca="1" si="353"/>
        <v>3036968.5283714626</v>
      </c>
      <c r="L415" s="127">
        <f t="shared" ca="1" si="353"/>
        <v>545011.27031529497</v>
      </c>
      <c r="M415" s="127">
        <f t="shared" ca="1" si="353"/>
        <v>110522.72388072665</v>
      </c>
      <c r="N415" s="127">
        <f t="shared" ca="1" si="353"/>
        <v>4197.0504585666886</v>
      </c>
      <c r="O415" s="127">
        <f t="shared" ca="1" si="353"/>
        <v>144036.85779598111</v>
      </c>
      <c r="P415" s="127">
        <f t="shared" ca="1" si="353"/>
        <v>1944580.7542730509</v>
      </c>
      <c r="Q415" s="127">
        <f t="shared" ca="1" si="353"/>
        <v>7437240.7723617321</v>
      </c>
      <c r="R415" s="127">
        <f t="shared" ca="1" si="353"/>
        <v>1347325.1440173048</v>
      </c>
      <c r="S415" s="127">
        <f t="shared" ca="1" si="353"/>
        <v>834769.01362445764</v>
      </c>
      <c r="T415" s="127">
        <f t="shared" ca="1" si="353"/>
        <v>16672.47829549071</v>
      </c>
      <c r="U415" s="127">
        <f t="shared" ca="1" si="353"/>
        <v>11011.953781973592</v>
      </c>
      <c r="V415" s="127">
        <f t="shared" ca="1" si="353"/>
        <v>48921.368495213166</v>
      </c>
      <c r="W415" s="127">
        <f t="shared" ca="1" si="353"/>
        <v>10037.063030025682</v>
      </c>
    </row>
    <row r="416" spans="1:23">
      <c r="B416" s="15" t="str">
        <f>$B$6</f>
        <v>BULKTRAN</v>
      </c>
      <c r="D416" s="127">
        <f t="shared" ref="D416:W416" ca="1" si="355">-$D$414*D767+D344</f>
        <v>6603206.4034916041</v>
      </c>
      <c r="E416" s="127">
        <f t="shared" ca="1" si="355"/>
        <v>3395837.0897840913</v>
      </c>
      <c r="F416" s="127">
        <f t="shared" ref="F416:G416" ca="1" si="356">-$D$414*F767+F344</f>
        <v>759.70696970043025</v>
      </c>
      <c r="G416" s="127">
        <f t="shared" ca="1" si="356"/>
        <v>1330.1927344481967</v>
      </c>
      <c r="H416" s="127">
        <f t="shared" ca="1" si="355"/>
        <v>791459.1711878205</v>
      </c>
      <c r="I416" s="127">
        <f t="shared" ca="1" si="355"/>
        <v>11013.144294053713</v>
      </c>
      <c r="J416" s="127">
        <f t="shared" ca="1" si="355"/>
        <v>1533.841434751339</v>
      </c>
      <c r="K416" s="127">
        <f t="shared" ca="1" si="355"/>
        <v>470754.1441705841</v>
      </c>
      <c r="L416" s="127">
        <f t="shared" ca="1" si="355"/>
        <v>84481.057911449694</v>
      </c>
      <c r="M416" s="127">
        <f t="shared" ca="1" si="355"/>
        <v>17131.896430870569</v>
      </c>
      <c r="N416" s="127">
        <f t="shared" ca="1" si="355"/>
        <v>650.57601954235508</v>
      </c>
      <c r="O416" s="127">
        <f t="shared" ca="1" si="355"/>
        <v>22326.85228290036</v>
      </c>
      <c r="P416" s="127">
        <f t="shared" ca="1" si="355"/>
        <v>301425.39845129021</v>
      </c>
      <c r="Q416" s="127">
        <f t="shared" ca="1" si="355"/>
        <v>1152831.1479280121</v>
      </c>
      <c r="R416" s="127">
        <f t="shared" ca="1" si="355"/>
        <v>208846.05459888876</v>
      </c>
      <c r="S416" s="127">
        <f t="shared" ca="1" si="355"/>
        <v>129395.80009399362</v>
      </c>
      <c r="T416" s="127">
        <f t="shared" ca="1" si="355"/>
        <v>2584.3660142915883</v>
      </c>
      <c r="U416" s="127">
        <f t="shared" ca="1" si="355"/>
        <v>1706.9399402234885</v>
      </c>
      <c r="V416" s="127">
        <f t="shared" ca="1" si="355"/>
        <v>7583.1990823978922</v>
      </c>
      <c r="W416" s="127">
        <f t="shared" ca="1" si="355"/>
        <v>1555.8241623332424</v>
      </c>
    </row>
    <row r="417" spans="1:23">
      <c r="B417" s="15" t="str">
        <f>$B$7</f>
        <v>SUBTRAN</v>
      </c>
      <c r="D417" s="127">
        <f t="shared" ref="D417:W417" ca="1" si="357">-$D$414*D768+D345</f>
        <v>1830007.3940711063</v>
      </c>
      <c r="E417" s="127">
        <f t="shared" ca="1" si="357"/>
        <v>934896.19549463049</v>
      </c>
      <c r="F417" s="127">
        <f t="shared" ref="F417:G417" ca="1" si="358">-$D$414*F768+F345</f>
        <v>152.2336664635489</v>
      </c>
      <c r="G417" s="127">
        <f t="shared" ca="1" si="358"/>
        <v>283.33299196279006</v>
      </c>
      <c r="H417" s="127">
        <f t="shared" ca="1" si="357"/>
        <v>219094.19803811095</v>
      </c>
      <c r="I417" s="127">
        <f t="shared" ca="1" si="357"/>
        <v>3062.0153383194688</v>
      </c>
      <c r="J417" s="127">
        <f t="shared" ca="1" si="357"/>
        <v>554.2105493421052</v>
      </c>
      <c r="K417" s="127">
        <f t="shared" ca="1" si="357"/>
        <v>126490.41737094811</v>
      </c>
      <c r="L417" s="127">
        <f t="shared" ca="1" si="357"/>
        <v>22763.184658409278</v>
      </c>
      <c r="M417" s="127">
        <f t="shared" ca="1" si="357"/>
        <v>5975.1604686563933</v>
      </c>
      <c r="N417" s="127">
        <f t="shared" ca="1" si="357"/>
        <v>0</v>
      </c>
      <c r="O417" s="127">
        <f t="shared" ca="1" si="357"/>
        <v>5709.8597635593469</v>
      </c>
      <c r="P417" s="127">
        <f t="shared" ca="1" si="357"/>
        <v>80114.869217161482</v>
      </c>
      <c r="Q417" s="127">
        <f t="shared" ca="1" si="357"/>
        <v>395028.10481688514</v>
      </c>
      <c r="R417" s="127">
        <f t="shared" ca="1" si="357"/>
        <v>0</v>
      </c>
      <c r="S417" s="127">
        <f t="shared" ca="1" si="357"/>
        <v>34724.666695674394</v>
      </c>
      <c r="T417" s="127">
        <f t="shared" ca="1" si="357"/>
        <v>697.21981252125613</v>
      </c>
      <c r="U417" s="127">
        <f t="shared" ca="1" si="357"/>
        <v>461.72518847430553</v>
      </c>
      <c r="V417" s="127">
        <f t="shared" ca="1" si="357"/>
        <v>0</v>
      </c>
      <c r="W417" s="127">
        <f t="shared" ca="1" si="357"/>
        <v>0</v>
      </c>
    </row>
    <row r="418" spans="1:23">
      <c r="B418" s="15" t="str">
        <f>$B$8</f>
        <v>DISTPRI</v>
      </c>
      <c r="D418" s="127">
        <f t="shared" ref="D418:W418" ca="1" si="359">-$D$414*D769+D346</f>
        <v>14948560.355448551</v>
      </c>
      <c r="E418" s="127">
        <f t="shared" ca="1" si="359"/>
        <v>9786815.9679132365</v>
      </c>
      <c r="F418" s="127">
        <f t="shared" ref="F418:G418" ca="1" si="360">-$D$414*F769+F346</f>
        <v>1607.009374219484</v>
      </c>
      <c r="G418" s="127">
        <f t="shared" ca="1" si="360"/>
        <v>2973.4276477205744</v>
      </c>
      <c r="H418" s="127">
        <f t="shared" ca="1" si="359"/>
        <v>2289855.1614017305</v>
      </c>
      <c r="I418" s="127">
        <f t="shared" ca="1" si="359"/>
        <v>31998.284344152427</v>
      </c>
      <c r="J418" s="127">
        <f t="shared" ca="1" si="359"/>
        <v>0</v>
      </c>
      <c r="K418" s="127">
        <f t="shared" ca="1" si="359"/>
        <v>1327934.4510299589</v>
      </c>
      <c r="L418" s="127">
        <f t="shared" ca="1" si="359"/>
        <v>238954.32571862653</v>
      </c>
      <c r="M418" s="127">
        <f t="shared" ca="1" si="359"/>
        <v>0</v>
      </c>
      <c r="N418" s="127">
        <f t="shared" ca="1" si="359"/>
        <v>0</v>
      </c>
      <c r="O418" s="127">
        <f t="shared" ca="1" si="359"/>
        <v>60133.505925316204</v>
      </c>
      <c r="P418" s="127">
        <f t="shared" ca="1" si="359"/>
        <v>831517.87043652707</v>
      </c>
      <c r="Q418" s="127">
        <f t="shared" ca="1" si="359"/>
        <v>0</v>
      </c>
      <c r="R418" s="127">
        <f t="shared" ca="1" si="359"/>
        <v>0</v>
      </c>
      <c r="S418" s="127">
        <f t="shared" ca="1" si="359"/>
        <v>364646.01829576073</v>
      </c>
      <c r="T418" s="127">
        <f t="shared" ca="1" si="359"/>
        <v>7319.0206374854215</v>
      </c>
      <c r="U418" s="127">
        <f t="shared" ca="1" si="359"/>
        <v>4805.3127238236129</v>
      </c>
      <c r="V418" s="127">
        <f t="shared" ca="1" si="359"/>
        <v>0</v>
      </c>
      <c r="W418" s="127">
        <f t="shared" ca="1" si="359"/>
        <v>0</v>
      </c>
    </row>
    <row r="419" spans="1:23">
      <c r="B419" s="15" t="str">
        <f>$B$9</f>
        <v>DISTSEC</v>
      </c>
      <c r="D419" s="127">
        <f t="shared" ref="D419:W419" ca="1" si="361">-$D$414*D770+D347</f>
        <v>5922216.7390528321</v>
      </c>
      <c r="E419" s="127">
        <f t="shared" ca="1" si="361"/>
        <v>4393817.9460237259</v>
      </c>
      <c r="F419" s="127">
        <f t="shared" ref="F419:G419" ca="1" si="362">-$D$414*F770+F347</f>
        <v>1089.204821935401</v>
      </c>
      <c r="G419" s="127">
        <f t="shared" ca="1" si="362"/>
        <v>1410.8204189635703</v>
      </c>
      <c r="H419" s="127">
        <f t="shared" ca="1" si="361"/>
        <v>885647.87826433172</v>
      </c>
      <c r="I419" s="127">
        <f t="shared" ca="1" si="361"/>
        <v>0</v>
      </c>
      <c r="J419" s="127">
        <f t="shared" ca="1" si="361"/>
        <v>0</v>
      </c>
      <c r="K419" s="127">
        <f t="shared" ca="1" si="361"/>
        <v>442109.95250676339</v>
      </c>
      <c r="L419" s="127">
        <f t="shared" ca="1" si="361"/>
        <v>0</v>
      </c>
      <c r="M419" s="127">
        <f t="shared" ca="1" si="361"/>
        <v>0</v>
      </c>
      <c r="N419" s="127">
        <f t="shared" ca="1" si="361"/>
        <v>0</v>
      </c>
      <c r="O419" s="127">
        <f t="shared" ca="1" si="361"/>
        <v>16556.770935010172</v>
      </c>
      <c r="P419" s="127">
        <f t="shared" ca="1" si="361"/>
        <v>0</v>
      </c>
      <c r="Q419" s="127">
        <f t="shared" ca="1" si="361"/>
        <v>0</v>
      </c>
      <c r="R419" s="127">
        <f t="shared" ca="1" si="361"/>
        <v>0</v>
      </c>
      <c r="S419" s="127">
        <f t="shared" ca="1" si="361"/>
        <v>125125.62007579947</v>
      </c>
      <c r="T419" s="127">
        <f t="shared" ca="1" si="361"/>
        <v>0</v>
      </c>
      <c r="U419" s="127">
        <f t="shared" ca="1" si="361"/>
        <v>1479.4317463295799</v>
      </c>
      <c r="V419" s="127">
        <f t="shared" ca="1" si="361"/>
        <v>45536.480331228449</v>
      </c>
      <c r="W419" s="127">
        <f t="shared" ca="1" si="361"/>
        <v>9442.6339287470582</v>
      </c>
    </row>
    <row r="420" spans="1:23">
      <c r="B420" s="15" t="str">
        <f>$B$10</f>
        <v>ENERGY</v>
      </c>
      <c r="D420" s="127">
        <f t="shared" ref="D420:W420" ca="1" si="363">-$D$414*D771+D348</f>
        <v>17038528.677036732</v>
      </c>
      <c r="E420" s="127">
        <f t="shared" ca="1" si="363"/>
        <v>6665874.5742900968</v>
      </c>
      <c r="F420" s="127">
        <f t="shared" ref="F420:G420" ca="1" si="364">-$D$414*F771+F348</f>
        <v>1066.7223047471989</v>
      </c>
      <c r="G420" s="127">
        <f t="shared" ca="1" si="364"/>
        <v>3075.7876991475109</v>
      </c>
      <c r="H420" s="127">
        <f t="shared" ca="1" si="363"/>
        <v>1922130.1595261199</v>
      </c>
      <c r="I420" s="127">
        <f t="shared" ca="1" si="363"/>
        <v>26807.996106469556</v>
      </c>
      <c r="J420" s="127">
        <f t="shared" ca="1" si="363"/>
        <v>3747.7351356035615</v>
      </c>
      <c r="K420" s="127">
        <f t="shared" ca="1" si="363"/>
        <v>1246131.5653718815</v>
      </c>
      <c r="L420" s="127">
        <f t="shared" ca="1" si="363"/>
        <v>222557.09381662423</v>
      </c>
      <c r="M420" s="127">
        <f t="shared" ca="1" si="363"/>
        <v>45320.774684789736</v>
      </c>
      <c r="N420" s="127">
        <f t="shared" ca="1" si="363"/>
        <v>1711.7809977594627</v>
      </c>
      <c r="O420" s="127">
        <f t="shared" ca="1" si="363"/>
        <v>65354.865258795995</v>
      </c>
      <c r="P420" s="127">
        <f t="shared" ca="1" si="363"/>
        <v>1033272.8459717189</v>
      </c>
      <c r="Q420" s="127">
        <f t="shared" ca="1" si="363"/>
        <v>4443938.3398546325</v>
      </c>
      <c r="R420" s="127">
        <f t="shared" ca="1" si="363"/>
        <v>835951.21751178196</v>
      </c>
      <c r="S420" s="127">
        <f t="shared" ca="1" si="363"/>
        <v>342797.92608917062</v>
      </c>
      <c r="T420" s="127">
        <f t="shared" ca="1" si="363"/>
        <v>6878.1720067370361</v>
      </c>
      <c r="U420" s="127">
        <f t="shared" ca="1" si="363"/>
        <v>6135.3589247278132</v>
      </c>
      <c r="V420" s="127">
        <f t="shared" ca="1" si="363"/>
        <v>137429.93867106276</v>
      </c>
      <c r="W420" s="127">
        <f t="shared" ca="1" si="363"/>
        <v>28345.822814867126</v>
      </c>
    </row>
    <row r="421" spans="1:23">
      <c r="B421" s="15" t="str">
        <f>$B$11</f>
        <v>CUSTOMER</v>
      </c>
      <c r="D421" s="127">
        <f t="shared" ref="D421:W421" ca="1" si="365">-$D$414*D772+D349</f>
        <v>11276082.713280996</v>
      </c>
      <c r="E421" s="127">
        <f t="shared" ca="1" si="365"/>
        <v>8704848.4104306605</v>
      </c>
      <c r="F421" s="127">
        <f t="shared" ref="F421:G421" ca="1" si="366">-$D$414*F772+F349</f>
        <v>1756.781553121386</v>
      </c>
      <c r="G421" s="127">
        <f t="shared" ca="1" si="366"/>
        <v>515.28184454612415</v>
      </c>
      <c r="H421" s="127">
        <f t="shared" ca="1" si="365"/>
        <v>1762602.0243490385</v>
      </c>
      <c r="I421" s="127">
        <f t="shared" ca="1" si="365"/>
        <v>45062.856961902195</v>
      </c>
      <c r="J421" s="127">
        <f t="shared" ca="1" si="365"/>
        <v>7265.5361019469883</v>
      </c>
      <c r="K421" s="127">
        <f t="shared" ca="1" si="365"/>
        <v>72193.130735091472</v>
      </c>
      <c r="L421" s="127">
        <f t="shared" ca="1" si="365"/>
        <v>17461.978117913721</v>
      </c>
      <c r="M421" s="127">
        <f t="shared" ca="1" si="365"/>
        <v>17775.629977935238</v>
      </c>
      <c r="N421" s="127">
        <f t="shared" ca="1" si="365"/>
        <v>2195.7060097490707</v>
      </c>
      <c r="O421" s="127">
        <f t="shared" ca="1" si="365"/>
        <v>549.48788724304893</v>
      </c>
      <c r="P421" s="127">
        <f t="shared" ca="1" si="365"/>
        <v>12694.946757993743</v>
      </c>
      <c r="Q421" s="127">
        <f t="shared" ca="1" si="365"/>
        <v>29859.725749215027</v>
      </c>
      <c r="R421" s="127">
        <f t="shared" ca="1" si="365"/>
        <v>8792.5996675684546</v>
      </c>
      <c r="S421" s="127">
        <f t="shared" ca="1" si="365"/>
        <v>16020.458350971443</v>
      </c>
      <c r="T421" s="127">
        <f t="shared" ca="1" si="365"/>
        <v>239.31732675781493</v>
      </c>
      <c r="U421" s="127">
        <f t="shared" ca="1" si="365"/>
        <v>1304.1933662612787</v>
      </c>
      <c r="V421" s="127">
        <f t="shared" ca="1" si="365"/>
        <v>473872.72055249399</v>
      </c>
      <c r="W421" s="127">
        <f t="shared" ca="1" si="365"/>
        <v>101071.92754059102</v>
      </c>
    </row>
    <row r="422" spans="1:23">
      <c r="B422" s="15" t="str">
        <f>$B$12</f>
        <v>TOTAL</v>
      </c>
      <c r="D422" s="127">
        <f t="shared" ref="D422:W422" ca="1" si="367">-$D$414*D773+D350</f>
        <v>100217759.99999996</v>
      </c>
      <c r="E422" s="127">
        <f t="shared" ca="1" si="367"/>
        <v>55789598.586908169</v>
      </c>
      <c r="F422" s="127">
        <f t="shared" ref="F422:G422" ca="1" si="368">-$D$414*F773+F350</f>
        <v>11332.743866675293</v>
      </c>
      <c r="G422" s="127">
        <f t="shared" ca="1" si="368"/>
        <v>18170.294018025266</v>
      </c>
      <c r="H422" s="127">
        <f t="shared" ca="1" si="367"/>
        <v>12976716.228568038</v>
      </c>
      <c r="I422" s="127">
        <f t="shared" ca="1" si="367"/>
        <v>188993.21511312603</v>
      </c>
      <c r="J422" s="127">
        <f t="shared" ca="1" si="367"/>
        <v>22996.569439941708</v>
      </c>
      <c r="K422" s="127">
        <f t="shared" ca="1" si="367"/>
        <v>6722582.189556689</v>
      </c>
      <c r="L422" s="127">
        <f t="shared" ca="1" si="367"/>
        <v>1131228.9105383186</v>
      </c>
      <c r="M422" s="127">
        <f t="shared" ca="1" si="367"/>
        <v>196726.18544297857</v>
      </c>
      <c r="N422" s="127">
        <f t="shared" ca="1" si="367"/>
        <v>8755.1134856175777</v>
      </c>
      <c r="O422" s="127">
        <f t="shared" ca="1" si="367"/>
        <v>314668.19984880619</v>
      </c>
      <c r="P422" s="127">
        <f t="shared" ca="1" si="367"/>
        <v>4203606.6851077424</v>
      </c>
      <c r="Q422" s="127">
        <f t="shared" ca="1" si="367"/>
        <v>13458898.09071048</v>
      </c>
      <c r="R422" s="127">
        <f t="shared" ca="1" si="367"/>
        <v>2400915.0157955443</v>
      </c>
      <c r="S422" s="127">
        <f t="shared" ca="1" si="367"/>
        <v>1847479.5032258281</v>
      </c>
      <c r="T422" s="127">
        <f t="shared" ca="1" si="367"/>
        <v>34390.574093283823</v>
      </c>
      <c r="U422" s="127">
        <f t="shared" ca="1" si="367"/>
        <v>26904.915671813666</v>
      </c>
      <c r="V422" s="127">
        <f t="shared" ca="1" si="367"/>
        <v>713343.70713239617</v>
      </c>
      <c r="W422" s="127">
        <f t="shared" ca="1" si="367"/>
        <v>150453.27147656411</v>
      </c>
    </row>
    <row r="423" spans="1:23">
      <c r="A423" s="111" t="s">
        <v>543</v>
      </c>
      <c r="B423" s="15" t="str">
        <f>$B$5</f>
        <v>PRODUCTION</v>
      </c>
      <c r="D423" s="20">
        <f t="shared" ref="D423:D430" ca="1" si="369">SUM(E423:W423)</f>
        <v>0.42506595355571841</v>
      </c>
      <c r="E423" s="20">
        <f t="shared" ref="E423:W423" ca="1" si="370">E415/$D422</f>
        <v>0.21859906271075843</v>
      </c>
      <c r="F423" s="20">
        <f t="shared" ref="F423:G423" ca="1" si="371">F415/$D422</f>
        <v>4.8904357635690978E-5</v>
      </c>
      <c r="G423" s="20">
        <f t="shared" ca="1" si="371"/>
        <v>8.5628043185524236E-5</v>
      </c>
      <c r="H423" s="20">
        <f t="shared" ca="1" si="370"/>
        <v>5.0948331271831321E-2</v>
      </c>
      <c r="I423" s="20">
        <f t="shared" ca="1" si="370"/>
        <v>7.0894538122014215E-4</v>
      </c>
      <c r="J423" s="20">
        <f t="shared" ca="1" si="370"/>
        <v>9.8737451508572135E-5</v>
      </c>
      <c r="K423" s="20">
        <f t="shared" ca="1" si="370"/>
        <v>3.0303695955402155E-2</v>
      </c>
      <c r="L423" s="20">
        <f t="shared" ca="1" si="370"/>
        <v>5.4382703256917256E-3</v>
      </c>
      <c r="M423" s="20">
        <f t="shared" ca="1" si="370"/>
        <v>1.1028257255074022E-3</v>
      </c>
      <c r="N423" s="20">
        <f t="shared" ca="1" si="370"/>
        <v>4.1879308204121611E-5</v>
      </c>
      <c r="O423" s="20">
        <f t="shared" ca="1" si="370"/>
        <v>1.4372388466473525E-3</v>
      </c>
      <c r="P423" s="20">
        <f t="shared" ca="1" si="370"/>
        <v>1.9403554362750194E-2</v>
      </c>
      <c r="Q423" s="20">
        <f t="shared" ca="1" si="370"/>
        <v>7.4210806271879703E-2</v>
      </c>
      <c r="R423" s="20">
        <f t="shared" ca="1" si="370"/>
        <v>1.3443975838387381E-2</v>
      </c>
      <c r="S423" s="20">
        <f t="shared" ca="1" si="370"/>
        <v>8.329551704452964E-3</v>
      </c>
      <c r="T423" s="20">
        <f t="shared" ca="1" si="370"/>
        <v>1.6636251194888729E-4</v>
      </c>
      <c r="U423" s="20">
        <f t="shared" ca="1" si="370"/>
        <v>1.0988026255998535E-4</v>
      </c>
      <c r="V423" s="20">
        <f t="shared" ca="1" si="370"/>
        <v>4.8815068801391279E-4</v>
      </c>
      <c r="W423" s="20">
        <f t="shared" ca="1" si="370"/>
        <v>1.0015253813321797E-4</v>
      </c>
    </row>
    <row r="424" spans="1:23">
      <c r="A424" s="15" t="str">
        <f t="shared" ref="A424:A430" si="372">A423</f>
        <v>RB_GUP-Land_G</v>
      </c>
      <c r="B424" s="15" t="str">
        <f>$B$6</f>
        <v>BULKTRAN</v>
      </c>
      <c r="D424" s="20">
        <f t="shared" ca="1" si="369"/>
        <v>6.5888585052106569E-2</v>
      </c>
      <c r="E424" s="20">
        <f t="shared" ref="E424:W424" ca="1" si="373">E416/$D422</f>
        <v>3.3884583828096865E-2</v>
      </c>
      <c r="F424" s="20">
        <f t="shared" ref="F424:G424" ca="1" si="374">F416/$D422</f>
        <v>7.5805622646168765E-6</v>
      </c>
      <c r="G424" s="20">
        <f t="shared" ca="1" si="374"/>
        <v>1.3273024007403451E-5</v>
      </c>
      <c r="H424" s="20">
        <f t="shared" ca="1" si="373"/>
        <v>7.8973943459504665E-3</v>
      </c>
      <c r="I424" s="20">
        <f t="shared" ca="1" si="373"/>
        <v>1.0989214181252622E-4</v>
      </c>
      <c r="J424" s="20">
        <f t="shared" ca="1" si="373"/>
        <v>1.5305085992256657E-5</v>
      </c>
      <c r="K424" s="20">
        <f t="shared" ca="1" si="373"/>
        <v>4.6973125738450378E-3</v>
      </c>
      <c r="L424" s="20">
        <f t="shared" ca="1" si="373"/>
        <v>8.4297491693537889E-4</v>
      </c>
      <c r="M424" s="20">
        <f t="shared" ca="1" si="373"/>
        <v>1.7094671075137358E-4</v>
      </c>
      <c r="N424" s="20">
        <f t="shared" ca="1" si="373"/>
        <v>6.491624034925101E-6</v>
      </c>
      <c r="O424" s="20">
        <f t="shared" ca="1" si="373"/>
        <v>2.2278338971955041E-4</v>
      </c>
      <c r="P424" s="20">
        <f t="shared" ca="1" si="373"/>
        <v>3.0077044073953591E-3</v>
      </c>
      <c r="Q424" s="20">
        <f t="shared" ca="1" si="373"/>
        <v>1.1503261976001185E-2</v>
      </c>
      <c r="R424" s="20">
        <f t="shared" ca="1" si="373"/>
        <v>2.0839225961435262E-3</v>
      </c>
      <c r="S424" s="20">
        <f t="shared" ca="1" si="373"/>
        <v>1.291146400538125E-3</v>
      </c>
      <c r="T424" s="20">
        <f t="shared" ca="1" si="373"/>
        <v>2.5787505271436814E-5</v>
      </c>
      <c r="U424" s="20">
        <f t="shared" ca="1" si="373"/>
        <v>1.7032309844317906E-5</v>
      </c>
      <c r="V424" s="20">
        <f t="shared" ca="1" si="373"/>
        <v>7.5667217890301036E-5</v>
      </c>
      <c r="W424" s="20">
        <f t="shared" ca="1" si="373"/>
        <v>1.5524435612342993E-5</v>
      </c>
    </row>
    <row r="425" spans="1:23">
      <c r="A425" s="15" t="str">
        <f t="shared" si="372"/>
        <v>RB_GUP-Land_G</v>
      </c>
      <c r="B425" s="15" t="str">
        <f>$B$7</f>
        <v>SUBTRAN</v>
      </c>
      <c r="D425" s="20">
        <f t="shared" ca="1" si="369"/>
        <v>1.826031028902568E-2</v>
      </c>
      <c r="E425" s="20">
        <f t="shared" ref="E425:W425" ca="1" si="375">E417/$D422</f>
        <v>9.3286478912982182E-3</v>
      </c>
      <c r="F425" s="20">
        <f t="shared" ref="F425:G425" ca="1" si="376">F417/$D422</f>
        <v>1.519028827460811E-6</v>
      </c>
      <c r="G425" s="20">
        <f t="shared" ca="1" si="376"/>
        <v>2.8271734666868445E-6</v>
      </c>
      <c r="H425" s="20">
        <f t="shared" ca="1" si="375"/>
        <v>2.18618135186928E-3</v>
      </c>
      <c r="I425" s="20">
        <f t="shared" ca="1" si="375"/>
        <v>3.0553619820673204E-5</v>
      </c>
      <c r="J425" s="20">
        <f t="shared" ca="1" si="375"/>
        <v>5.5300632277363354E-6</v>
      </c>
      <c r="K425" s="20">
        <f t="shared" ca="1" si="375"/>
        <v>1.2621557034496497E-3</v>
      </c>
      <c r="L425" s="20">
        <f t="shared" ca="1" si="375"/>
        <v>2.2713723254649964E-4</v>
      </c>
      <c r="M425" s="20">
        <f t="shared" ca="1" si="375"/>
        <v>5.9621772315170445E-5</v>
      </c>
      <c r="N425" s="20">
        <f t="shared" ca="1" si="375"/>
        <v>0</v>
      </c>
      <c r="O425" s="20">
        <f t="shared" ca="1" si="375"/>
        <v>5.6974529899284811E-5</v>
      </c>
      <c r="P425" s="20">
        <f t="shared" ca="1" si="375"/>
        <v>7.9940790152525378E-4</v>
      </c>
      <c r="Q425" s="20">
        <f t="shared" ca="1" si="375"/>
        <v>3.9416976074588507E-3</v>
      </c>
      <c r="R425" s="20">
        <f t="shared" ca="1" si="375"/>
        <v>0</v>
      </c>
      <c r="S425" s="20">
        <f t="shared" ca="1" si="375"/>
        <v>3.4649214566035411E-4</v>
      </c>
      <c r="T425" s="20">
        <f t="shared" ca="1" si="375"/>
        <v>6.9570484564937034E-6</v>
      </c>
      <c r="U425" s="20">
        <f t="shared" ca="1" si="375"/>
        <v>4.6072192042039828E-6</v>
      </c>
      <c r="V425" s="20">
        <f t="shared" ca="1" si="375"/>
        <v>0</v>
      </c>
      <c r="W425" s="20">
        <f t="shared" ca="1" si="375"/>
        <v>0</v>
      </c>
    </row>
    <row r="426" spans="1:23">
      <c r="A426" s="15" t="str">
        <f t="shared" si="372"/>
        <v>RB_GUP-Land_G</v>
      </c>
      <c r="B426" s="15" t="str">
        <f>$B$8</f>
        <v>DISTPRI</v>
      </c>
      <c r="D426" s="20">
        <f t="shared" ca="1" si="369"/>
        <v>0.14916079101596919</v>
      </c>
      <c r="E426" s="20">
        <f t="shared" ref="E426:W426" ca="1" si="377">E418/$D422</f>
        <v>9.7655505051332622E-2</v>
      </c>
      <c r="F426" s="20">
        <f t="shared" ref="F426:G426" ca="1" si="378">F418/$D422</f>
        <v>1.6035175543930386E-5</v>
      </c>
      <c r="G426" s="20">
        <f t="shared" ca="1" si="378"/>
        <v>2.9669667808585781E-5</v>
      </c>
      <c r="H426" s="20">
        <f t="shared" ca="1" si="377"/>
        <v>2.2848796075682909E-2</v>
      </c>
      <c r="I426" s="20">
        <f t="shared" ca="1" si="377"/>
        <v>3.1928756284467383E-4</v>
      </c>
      <c r="J426" s="20">
        <f t="shared" ca="1" si="377"/>
        <v>0</v>
      </c>
      <c r="K426" s="20">
        <f t="shared" ca="1" si="377"/>
        <v>1.3250490242746989E-2</v>
      </c>
      <c r="L426" s="20">
        <f t="shared" ca="1" si="377"/>
        <v>2.3843510942434419E-3</v>
      </c>
      <c r="M426" s="20">
        <f t="shared" ca="1" si="377"/>
        <v>0</v>
      </c>
      <c r="N426" s="20">
        <f t="shared" ca="1" si="377"/>
        <v>0</v>
      </c>
      <c r="O426" s="20">
        <f t="shared" ca="1" si="377"/>
        <v>6.000284373280368E-4</v>
      </c>
      <c r="P426" s="20">
        <f t="shared" ca="1" si="377"/>
        <v>8.2971109156353869E-3</v>
      </c>
      <c r="Q426" s="20">
        <f t="shared" ca="1" si="377"/>
        <v>0</v>
      </c>
      <c r="R426" s="20">
        <f t="shared" ca="1" si="377"/>
        <v>0</v>
      </c>
      <c r="S426" s="20">
        <f t="shared" ca="1" si="377"/>
        <v>3.6385369049932955E-3</v>
      </c>
      <c r="T426" s="20">
        <f t="shared" ca="1" si="377"/>
        <v>7.303117369102467E-5</v>
      </c>
      <c r="U426" s="20">
        <f t="shared" ca="1" si="377"/>
        <v>4.7948714118371982E-5</v>
      </c>
      <c r="V426" s="20">
        <f t="shared" ca="1" si="377"/>
        <v>0</v>
      </c>
      <c r="W426" s="20">
        <f t="shared" ca="1" si="377"/>
        <v>0</v>
      </c>
    </row>
    <row r="427" spans="1:23">
      <c r="A427" s="15" t="str">
        <f t="shared" si="372"/>
        <v>RB_GUP-Land_G</v>
      </c>
      <c r="B427" s="15" t="str">
        <f>$B$9</f>
        <v>DISTSEC</v>
      </c>
      <c r="D427" s="20">
        <f t="shared" ca="1" si="369"/>
        <v>5.9093485416684965E-2</v>
      </c>
      <c r="E427" s="20">
        <f t="shared" ref="E427:W427" ca="1" si="379">E419/$D422</f>
        <v>4.384270758021061E-2</v>
      </c>
      <c r="F427" s="20">
        <f t="shared" ref="F427:G427" ca="1" si="380">F419/$D422</f>
        <v>1.0868381232382378E-5</v>
      </c>
      <c r="G427" s="20">
        <f t="shared" ca="1" si="380"/>
        <v>1.4077548919109457E-5</v>
      </c>
      <c r="H427" s="20">
        <f t="shared" ca="1" si="379"/>
        <v>8.8372348200990731E-3</v>
      </c>
      <c r="I427" s="20">
        <f t="shared" ca="1" si="379"/>
        <v>0</v>
      </c>
      <c r="J427" s="20">
        <f t="shared" ca="1" si="379"/>
        <v>0</v>
      </c>
      <c r="K427" s="20">
        <f t="shared" ca="1" si="379"/>
        <v>4.4114930577850032E-3</v>
      </c>
      <c r="L427" s="20">
        <f t="shared" ca="1" si="379"/>
        <v>0</v>
      </c>
      <c r="M427" s="20">
        <f t="shared" ca="1" si="379"/>
        <v>0</v>
      </c>
      <c r="N427" s="20">
        <f t="shared" ca="1" si="379"/>
        <v>0</v>
      </c>
      <c r="O427" s="20">
        <f t="shared" ca="1" si="379"/>
        <v>1.6520795251271012E-4</v>
      </c>
      <c r="P427" s="20">
        <f t="shared" ca="1" si="379"/>
        <v>0</v>
      </c>
      <c r="Q427" s="20">
        <f t="shared" ca="1" si="379"/>
        <v>0</v>
      </c>
      <c r="R427" s="20">
        <f t="shared" ca="1" si="379"/>
        <v>0</v>
      </c>
      <c r="S427" s="20">
        <f t="shared" ca="1" si="379"/>
        <v>1.2485373857467931E-3</v>
      </c>
      <c r="T427" s="20">
        <f t="shared" ca="1" si="379"/>
        <v>0</v>
      </c>
      <c r="U427" s="20">
        <f t="shared" ca="1" si="379"/>
        <v>1.4762171358944568E-5</v>
      </c>
      <c r="V427" s="20">
        <f t="shared" ca="1" si="379"/>
        <v>4.54375355538065E-4</v>
      </c>
      <c r="W427" s="20">
        <f t="shared" ca="1" si="379"/>
        <v>9.4221163282307073E-5</v>
      </c>
    </row>
    <row r="428" spans="1:23">
      <c r="A428" s="15" t="str">
        <f t="shared" si="372"/>
        <v>RB_GUP-Land_G</v>
      </c>
      <c r="B428" s="15" t="str">
        <f>$B$10</f>
        <v>ENERGY</v>
      </c>
      <c r="D428" s="20">
        <f t="shared" ca="1" si="369"/>
        <v>0.17001506197141827</v>
      </c>
      <c r="E428" s="20">
        <f t="shared" ref="E428:W428" ca="1" si="381">E420/$D422</f>
        <v>6.651390506323529E-2</v>
      </c>
      <c r="F428" s="20">
        <f t="shared" ref="F428:G428" ca="1" si="382">F420/$D422</f>
        <v>1.0644044576003289E-5</v>
      </c>
      <c r="G428" s="20">
        <f t="shared" ca="1" si="382"/>
        <v>3.0691044173682515E-5</v>
      </c>
      <c r="H428" s="20">
        <f t="shared" ca="1" si="381"/>
        <v>1.9179536237151188E-2</v>
      </c>
      <c r="I428" s="20">
        <f t="shared" ca="1" si="381"/>
        <v>2.6749745859885085E-4</v>
      </c>
      <c r="J428" s="20">
        <f t="shared" ca="1" si="381"/>
        <v>3.7395918004987968E-5</v>
      </c>
      <c r="K428" s="20">
        <f t="shared" ca="1" si="381"/>
        <v>1.2434238855187763E-2</v>
      </c>
      <c r="L428" s="20">
        <f t="shared" ca="1" si="381"/>
        <v>2.2207350654876372E-3</v>
      </c>
      <c r="M428" s="20">
        <f t="shared" ca="1" si="381"/>
        <v>4.5222298607342409E-4</v>
      </c>
      <c r="N428" s="20">
        <f t="shared" ca="1" si="381"/>
        <v>1.7080615229870069E-5</v>
      </c>
      <c r="O428" s="20">
        <f t="shared" ca="1" si="381"/>
        <v>6.5212857739781877E-4</v>
      </c>
      <c r="P428" s="20">
        <f t="shared" ca="1" si="381"/>
        <v>1.0310276800955432E-2</v>
      </c>
      <c r="Q428" s="20">
        <f t="shared" ca="1" si="381"/>
        <v>4.4342822468339288E-2</v>
      </c>
      <c r="R428" s="20">
        <f t="shared" ca="1" si="381"/>
        <v>8.341348055591967E-3</v>
      </c>
      <c r="S428" s="20">
        <f t="shared" ca="1" si="381"/>
        <v>3.4205307132106201E-3</v>
      </c>
      <c r="T428" s="20">
        <f t="shared" ca="1" si="381"/>
        <v>6.8632266443962016E-5</v>
      </c>
      <c r="U428" s="20">
        <f t="shared" ca="1" si="381"/>
        <v>6.1220275974316492E-5</v>
      </c>
      <c r="V428" s="20">
        <f t="shared" ca="1" si="381"/>
        <v>1.3713132150535276E-3</v>
      </c>
      <c r="W428" s="20">
        <f t="shared" ca="1" si="381"/>
        <v>2.8284231073281957E-4</v>
      </c>
    </row>
    <row r="429" spans="1:23">
      <c r="A429" s="15" t="str">
        <f t="shared" si="372"/>
        <v>RB_GUP-Land_G</v>
      </c>
      <c r="B429" s="15" t="str">
        <f>$B$11</f>
        <v>CUSTOMER</v>
      </c>
      <c r="D429" s="20">
        <f t="shared" ca="1" si="369"/>
        <v>0.11251581269907647</v>
      </c>
      <c r="E429" s="20">
        <f t="shared" ref="E429:W429" ca="1" si="383">E421/$D422</f>
        <v>8.6859339207248934E-2</v>
      </c>
      <c r="F429" s="20">
        <f t="shared" ref="F429:G429" ca="1" si="384">F421/$D422</f>
        <v>1.7529642980659185E-5</v>
      </c>
      <c r="G429" s="20">
        <f t="shared" ca="1" si="384"/>
        <v>5.1416220492867171E-6</v>
      </c>
      <c r="H429" s="20">
        <f t="shared" ca="1" si="383"/>
        <v>1.7587721221757894E-2</v>
      </c>
      <c r="I429" s="20">
        <f t="shared" ca="1" si="383"/>
        <v>4.4964941305714891E-4</v>
      </c>
      <c r="J429" s="20">
        <f t="shared" ca="1" si="383"/>
        <v>7.2497490484191545E-5</v>
      </c>
      <c r="K429" s="20">
        <f t="shared" ca="1" si="383"/>
        <v>7.2036264565373946E-4</v>
      </c>
      <c r="L429" s="20">
        <f t="shared" ca="1" si="383"/>
        <v>1.7424035538125905E-4</v>
      </c>
      <c r="M429" s="20">
        <f t="shared" ca="1" si="383"/>
        <v>1.7737005873944144E-4</v>
      </c>
      <c r="N429" s="20">
        <f t="shared" ca="1" si="383"/>
        <v>2.1909350296285525E-5</v>
      </c>
      <c r="O429" s="20">
        <f t="shared" ca="1" si="383"/>
        <v>5.4829392239763606E-6</v>
      </c>
      <c r="P429" s="20">
        <f t="shared" ca="1" si="383"/>
        <v>1.2667362309827867E-4</v>
      </c>
      <c r="Q429" s="20">
        <f t="shared" ca="1" si="383"/>
        <v>2.9794844495840896E-4</v>
      </c>
      <c r="R429" s="20">
        <f t="shared" ca="1" si="383"/>
        <v>8.7734945059323398E-5</v>
      </c>
      <c r="S429" s="20">
        <f t="shared" ca="1" si="383"/>
        <v>1.5985648003878205E-4</v>
      </c>
      <c r="T429" s="20">
        <f t="shared" ca="1" si="383"/>
        <v>2.3879732171005919E-6</v>
      </c>
      <c r="U429" s="20">
        <f t="shared" ca="1" si="383"/>
        <v>1.3013595257579887E-5</v>
      </c>
      <c r="V429" s="20">
        <f t="shared" ca="1" si="383"/>
        <v>4.7284305751045946E-3</v>
      </c>
      <c r="W429" s="20">
        <f t="shared" ca="1" si="383"/>
        <v>1.0085231154696639E-3</v>
      </c>
    </row>
    <row r="430" spans="1:23">
      <c r="A430" s="15" t="str">
        <f t="shared" si="372"/>
        <v>RB_GUP-Land_G</v>
      </c>
      <c r="B430" s="15" t="str">
        <f>$B$12</f>
        <v>TOTAL</v>
      </c>
      <c r="D430" s="20">
        <f t="shared" ca="1" si="369"/>
        <v>0.99999999999999978</v>
      </c>
      <c r="E430" s="20">
        <f t="shared" ref="E430:W430" ca="1" si="385">SUM(E423:E429)</f>
        <v>0.55668375133218106</v>
      </c>
      <c r="F430" s="20">
        <f t="shared" ref="F430:G430" ca="1" si="386">SUM(F423:F429)</f>
        <v>1.130811930607439E-4</v>
      </c>
      <c r="G430" s="20">
        <f t="shared" ca="1" si="386"/>
        <v>1.81308123610279E-4</v>
      </c>
      <c r="H430" s="20">
        <f t="shared" ca="1" si="385"/>
        <v>0.12948519532434213</v>
      </c>
      <c r="I430" s="20">
        <f t="shared" ca="1" si="385"/>
        <v>1.8858255773540153E-3</v>
      </c>
      <c r="J430" s="20">
        <f t="shared" ca="1" si="385"/>
        <v>2.2946600921774462E-4</v>
      </c>
      <c r="K430" s="20">
        <f t="shared" ca="1" si="385"/>
        <v>6.7079749034070338E-2</v>
      </c>
      <c r="L430" s="20">
        <f t="shared" ca="1" si="385"/>
        <v>1.1287708990285942E-2</v>
      </c>
      <c r="M430" s="20">
        <f t="shared" ca="1" si="385"/>
        <v>1.9629872533868118E-3</v>
      </c>
      <c r="N430" s="20">
        <f t="shared" ca="1" si="385"/>
        <v>8.7360897765202298E-5</v>
      </c>
      <c r="O430" s="20">
        <f t="shared" ca="1" si="385"/>
        <v>3.1398446727287296E-3</v>
      </c>
      <c r="P430" s="20">
        <f t="shared" ca="1" si="385"/>
        <v>4.1944728011359907E-2</v>
      </c>
      <c r="Q430" s="20">
        <f t="shared" ca="1" si="385"/>
        <v>0.13429653676863743</v>
      </c>
      <c r="R430" s="20">
        <f t="shared" ca="1" si="385"/>
        <v>2.3956981435182198E-2</v>
      </c>
      <c r="S430" s="20">
        <f t="shared" ca="1" si="385"/>
        <v>1.8434651734640935E-2</v>
      </c>
      <c r="T430" s="20">
        <f t="shared" ca="1" si="385"/>
        <v>3.4315847902890507E-4</v>
      </c>
      <c r="U430" s="20">
        <f t="shared" ca="1" si="385"/>
        <v>2.6846454831772016E-4</v>
      </c>
      <c r="V430" s="20">
        <f t="shared" ca="1" si="385"/>
        <v>7.1179370516004006E-3</v>
      </c>
      <c r="W430" s="20">
        <f t="shared" ca="1" si="385"/>
        <v>1.5012635632303515E-3</v>
      </c>
    </row>
    <row r="432" spans="1:23">
      <c r="A432" s="34" t="s">
        <v>135</v>
      </c>
      <c r="B432" s="15" t="str">
        <f>$B$5</f>
        <v>PRODUCTION</v>
      </c>
      <c r="D432" s="21">
        <f ca="1">+COSS!H783</f>
        <v>12329195.852528445</v>
      </c>
      <c r="E432" s="21">
        <f ca="1">+COSS!I783</f>
        <v>6340547.0016944073</v>
      </c>
      <c r="F432" s="21">
        <f ca="1">+COSS!J783</f>
        <v>1418.4890563188592</v>
      </c>
      <c r="G432" s="21">
        <f ca="1">+COSS!K783</f>
        <v>2483.6731948815195</v>
      </c>
      <c r="H432" s="21">
        <f ca="1">+COSS!L783</f>
        <v>1477775.2707676408</v>
      </c>
      <c r="I432" s="21">
        <f ca="1">+COSS!M783</f>
        <v>20563.224084854461</v>
      </c>
      <c r="J432" s="21">
        <f ca="1">+COSS!N783</f>
        <v>2863.9164521303928</v>
      </c>
      <c r="K432" s="21">
        <f ca="1">+COSS!P783</f>
        <v>878969.95598978817</v>
      </c>
      <c r="L432" s="21">
        <f ca="1">+COSS!Q783</f>
        <v>157739.05057220219</v>
      </c>
      <c r="M432" s="21">
        <f ca="1">+COSS!R783</f>
        <v>31987.869758204994</v>
      </c>
      <c r="N432" s="21">
        <f ca="1">+COSS!S783</f>
        <v>1214.7248884503588</v>
      </c>
      <c r="O432" s="21">
        <f ca="1">+COSS!U783</f>
        <v>41687.646538020141</v>
      </c>
      <c r="P432" s="21">
        <f ca="1">+COSS!V783</f>
        <v>562807.30077849189</v>
      </c>
      <c r="Q432" s="21">
        <f ca="1">+COSS!W783</f>
        <v>2152511.9978354499</v>
      </c>
      <c r="R432" s="21">
        <f ca="1">+COSS!X783</f>
        <v>389947.51228978566</v>
      </c>
      <c r="S432" s="21">
        <f ca="1">+COSS!Z783</f>
        <v>241601.7407860941</v>
      </c>
      <c r="T432" s="21">
        <f ca="1">+COSS!AA783</f>
        <v>4825.4064461729831</v>
      </c>
      <c r="U432" s="21">
        <f ca="1">+COSS!AC783</f>
        <v>3187.1178251205811</v>
      </c>
      <c r="V432" s="21">
        <f ca="1">+COSS!AD783</f>
        <v>14158.992005180935</v>
      </c>
      <c r="W432" s="21">
        <f ca="1">+COSS!AE783</f>
        <v>2904.9615652419147</v>
      </c>
    </row>
    <row r="433" spans="1:23">
      <c r="B433" s="15" t="str">
        <f>$B$6</f>
        <v>BULKTRAN</v>
      </c>
      <c r="D433" s="21">
        <f ca="1">+COSS!H784</f>
        <v>38228071.366596699</v>
      </c>
      <c r="E433" s="21">
        <f ca="1">+COSS!I784</f>
        <v>19659585.765630167</v>
      </c>
      <c r="F433" s="21">
        <f ca="1">+COSS!J784</f>
        <v>4398.1863477797906</v>
      </c>
      <c r="G433" s="21">
        <f ca="1">+COSS!K784</f>
        <v>7700.9106904375039</v>
      </c>
      <c r="H433" s="21">
        <f ca="1">+COSS!L784</f>
        <v>4582009.9859239236</v>
      </c>
      <c r="I433" s="21">
        <f ca="1">+COSS!M784</f>
        <v>63758.610638172824</v>
      </c>
      <c r="J433" s="21">
        <f ca="1">+COSS!N784</f>
        <v>8879.898075230818</v>
      </c>
      <c r="K433" s="21">
        <f ca="1">+COSS!P784</f>
        <v>2725346.1303221248</v>
      </c>
      <c r="L433" s="21">
        <f ca="1">+COSS!Q784</f>
        <v>489087.83303468447</v>
      </c>
      <c r="M433" s="21">
        <f ca="1">+COSS!R784</f>
        <v>99182.021488553524</v>
      </c>
      <c r="N433" s="21">
        <f ca="1">+COSS!S784</f>
        <v>3766.3924137386798</v>
      </c>
      <c r="O433" s="21">
        <f ca="1">+COSS!U784</f>
        <v>129257.28052523977</v>
      </c>
      <c r="P433" s="21">
        <f ca="1">+COSS!V784</f>
        <v>1745047.9266569193</v>
      </c>
      <c r="Q433" s="21">
        <f ca="1">+COSS!W784</f>
        <v>6674107.805160231</v>
      </c>
      <c r="R433" s="21">
        <f ca="1">+COSS!X784</f>
        <v>1209076.5291869133</v>
      </c>
      <c r="S433" s="21">
        <f ca="1">+COSS!Z784</f>
        <v>749113.62424100912</v>
      </c>
      <c r="T433" s="21">
        <f ca="1">+COSS!AA784</f>
        <v>14961.720472572977</v>
      </c>
      <c r="U433" s="21">
        <f ca="1">+COSS!AC784</f>
        <v>9882.0206224135818</v>
      </c>
      <c r="V433" s="21">
        <f ca="1">+COSS!AD784</f>
        <v>43901.562058658208</v>
      </c>
      <c r="W433" s="21">
        <f ca="1">+COSS!AE784</f>
        <v>9007.1631079259987</v>
      </c>
    </row>
    <row r="434" spans="1:23">
      <c r="B434" s="15" t="str">
        <f>$B$7</f>
        <v>SUBTRAN</v>
      </c>
      <c r="D434" s="21">
        <f ca="1">+COSS!H785</f>
        <v>10584459.256562099</v>
      </c>
      <c r="E434" s="21">
        <f ca="1">+COSS!I785</f>
        <v>5407284.5401537577</v>
      </c>
      <c r="F434" s="21">
        <f ca="1">+COSS!J785</f>
        <v>880.49427853725865</v>
      </c>
      <c r="G434" s="21">
        <f ca="1">+COSS!K785</f>
        <v>1638.7510341138277</v>
      </c>
      <c r="H434" s="21">
        <f ca="1">+COSS!L785</f>
        <v>1267204.5041985305</v>
      </c>
      <c r="I434" s="21">
        <f ca="1">+COSS!M785</f>
        <v>17710.188874871354</v>
      </c>
      <c r="J434" s="21">
        <f ca="1">+COSS!N785</f>
        <v>3205.4619003580083</v>
      </c>
      <c r="K434" s="21">
        <f ca="1">+COSS!P785</f>
        <v>731599.59536005277</v>
      </c>
      <c r="L434" s="21">
        <f ca="1">+COSS!Q785</f>
        <v>131658.48474007283</v>
      </c>
      <c r="M434" s="21">
        <f ca="1">+COSS!R785</f>
        <v>34559.337157222697</v>
      </c>
      <c r="N434" s="21">
        <f ca="1">+COSS!S785</f>
        <v>0</v>
      </c>
      <c r="O434" s="21">
        <f ca="1">+COSS!U785</f>
        <v>33024.881879645865</v>
      </c>
      <c r="P434" s="21">
        <f ca="1">+COSS!V785</f>
        <v>463371.11632506025</v>
      </c>
      <c r="Q434" s="21">
        <f ca="1">+COSS!W785</f>
        <v>2284777.0419821423</v>
      </c>
      <c r="R434" s="21">
        <f ca="1">+COSS!X785</f>
        <v>0</v>
      </c>
      <c r="S434" s="21">
        <f ca="1">+COSS!Z785</f>
        <v>200841.7130055493</v>
      </c>
      <c r="T434" s="21">
        <f ca="1">+COSS!AA785</f>
        <v>4032.6037601858498</v>
      </c>
      <c r="U434" s="21">
        <f ca="1">+COSS!AC785</f>
        <v>2670.5419119988674</v>
      </c>
      <c r="V434" s="21">
        <f ca="1">+COSS!AD785</f>
        <v>0</v>
      </c>
      <c r="W434" s="21">
        <f ca="1">+COSS!AE785</f>
        <v>0</v>
      </c>
    </row>
    <row r="435" spans="1:23">
      <c r="B435" s="15" t="str">
        <f>$B$8</f>
        <v>DISTPRI</v>
      </c>
      <c r="D435" s="21">
        <f ca="1">+COSS!H786</f>
        <v>13814590.665515007</v>
      </c>
      <c r="E435" s="21">
        <f ca="1">+COSS!I786</f>
        <v>9044406.5047486946</v>
      </c>
      <c r="F435" s="21">
        <f ca="1">+COSS!J786</f>
        <v>1485.1046637675659</v>
      </c>
      <c r="G435" s="21">
        <f ca="1">+COSS!K786</f>
        <v>2747.8690154810097</v>
      </c>
      <c r="H435" s="21">
        <f ca="1">+COSS!L786</f>
        <v>2116151.0530712567</v>
      </c>
      <c r="I435" s="21">
        <f ca="1">+COSS!M786</f>
        <v>29570.954640598826</v>
      </c>
      <c r="J435" s="21">
        <f ca="1">+COSS!N786</f>
        <v>0</v>
      </c>
      <c r="K435" s="21">
        <f ca="1">+COSS!P786</f>
        <v>1227199.8396773904</v>
      </c>
      <c r="L435" s="21">
        <f ca="1">+COSS!Q786</f>
        <v>220827.69972921014</v>
      </c>
      <c r="M435" s="21">
        <f ca="1">+COSS!R786</f>
        <v>0</v>
      </c>
      <c r="N435" s="21">
        <f ca="1">+COSS!S786</f>
        <v>0</v>
      </c>
      <c r="O435" s="21">
        <f ca="1">+COSS!U786</f>
        <v>55571.89119805627</v>
      </c>
      <c r="P435" s="21">
        <f ca="1">+COSS!V786</f>
        <v>768440.48777944501</v>
      </c>
      <c r="Q435" s="21">
        <f ca="1">+COSS!W786</f>
        <v>0</v>
      </c>
      <c r="R435" s="21">
        <f ca="1">+COSS!X786</f>
        <v>0</v>
      </c>
      <c r="S435" s="21">
        <f ca="1">+COSS!Z786</f>
        <v>336984.65676861984</v>
      </c>
      <c r="T435" s="21">
        <f ca="1">+COSS!AA786</f>
        <v>6763.8134894016584</v>
      </c>
      <c r="U435" s="21">
        <f ca="1">+COSS!AC786</f>
        <v>4440.7907330834223</v>
      </c>
      <c r="V435" s="21">
        <f ca="1">+COSS!AD786</f>
        <v>0</v>
      </c>
      <c r="W435" s="21">
        <f ca="1">+COSS!AE786</f>
        <v>0</v>
      </c>
    </row>
    <row r="436" spans="1:23">
      <c r="B436" s="15" t="str">
        <f>$B$9</f>
        <v>DISTSEC</v>
      </c>
      <c r="D436" s="21">
        <f ca="1">+COSS!H787</f>
        <v>6474932.3904005913</v>
      </c>
      <c r="E436" s="21">
        <f ca="1">+COSS!I787</f>
        <v>4803889.3863216648</v>
      </c>
      <c r="F436" s="21">
        <f ca="1">+COSS!J787</f>
        <v>1190.8594183700845</v>
      </c>
      <c r="G436" s="21">
        <f ca="1">+COSS!K787</f>
        <v>1542.4911363927474</v>
      </c>
      <c r="H436" s="21">
        <f ca="1">+COSS!L787</f>
        <v>968304.67139918078</v>
      </c>
      <c r="I436" s="21">
        <f ca="1">+COSS!M787</f>
        <v>0</v>
      </c>
      <c r="J436" s="21">
        <f ca="1">+COSS!N787</f>
        <v>0</v>
      </c>
      <c r="K436" s="21">
        <f ca="1">+COSS!P787</f>
        <v>483371.71328558028</v>
      </c>
      <c r="L436" s="21">
        <f ca="1">+COSS!Q787</f>
        <v>0</v>
      </c>
      <c r="M436" s="21">
        <f ca="1">+COSS!R787</f>
        <v>0</v>
      </c>
      <c r="N436" s="21">
        <f ca="1">+COSS!S787</f>
        <v>0</v>
      </c>
      <c r="O436" s="21">
        <f ca="1">+COSS!U787</f>
        <v>18102.00084380668</v>
      </c>
      <c r="P436" s="21">
        <f ca="1">+COSS!V787</f>
        <v>0</v>
      </c>
      <c r="Q436" s="21">
        <f ca="1">+COSS!W787</f>
        <v>0</v>
      </c>
      <c r="R436" s="21">
        <f ca="1">+COSS!X787</f>
        <v>0</v>
      </c>
      <c r="S436" s="21">
        <f ca="1">+COSS!Z787</f>
        <v>136803.4920024437</v>
      </c>
      <c r="T436" s="21">
        <f ca="1">+COSS!AA787</f>
        <v>0</v>
      </c>
      <c r="U436" s="21">
        <f ca="1">+COSS!AC787</f>
        <v>1617.5059029042486</v>
      </c>
      <c r="V436" s="21">
        <f ca="1">+COSS!AD787</f>
        <v>49786.362849102079</v>
      </c>
      <c r="W436" s="21">
        <f ca="1">+COSS!AE787</f>
        <v>10323.907241145378</v>
      </c>
    </row>
    <row r="437" spans="1:23">
      <c r="B437" s="15" t="str">
        <f>$B$10</f>
        <v>ENERGY</v>
      </c>
      <c r="D437" s="21">
        <f ca="1">+COSS!H788</f>
        <v>2395387.7721519228</v>
      </c>
      <c r="E437" s="21">
        <f ca="1">+COSS!I788</f>
        <v>937132.23416247813</v>
      </c>
      <c r="F437" s="21">
        <f ca="1">+COSS!J788</f>
        <v>149.9667966352566</v>
      </c>
      <c r="G437" s="21">
        <f ca="1">+COSS!K788</f>
        <v>432.41434656285111</v>
      </c>
      <c r="H437" s="21">
        <f ca="1">+COSS!L788</f>
        <v>270225.62616093439</v>
      </c>
      <c r="I437" s="21">
        <f ca="1">+COSS!M788</f>
        <v>3768.8433835181104</v>
      </c>
      <c r="J437" s="21">
        <f ca="1">+COSS!N788</f>
        <v>526.88111087830043</v>
      </c>
      <c r="K437" s="21">
        <f ca="1">+COSS!P788</f>
        <v>175189.32360675346</v>
      </c>
      <c r="L437" s="21">
        <f ca="1">+COSS!Q788</f>
        <v>31288.531494652845</v>
      </c>
      <c r="M437" s="21">
        <f ca="1">+COSS!R788</f>
        <v>6371.4908465487342</v>
      </c>
      <c r="N437" s="21">
        <f ca="1">+COSS!S788</f>
        <v>240.65336557852083</v>
      </c>
      <c r="O437" s="21">
        <f ca="1">+COSS!U788</f>
        <v>9188.0142974166029</v>
      </c>
      <c r="P437" s="21">
        <f ca="1">+COSS!V788</f>
        <v>145264.25300284367</v>
      </c>
      <c r="Q437" s="21">
        <f ca="1">+COSS!W788</f>
        <v>624757.90963285335</v>
      </c>
      <c r="R437" s="21">
        <f ca="1">+COSS!X788</f>
        <v>117523.48823651402</v>
      </c>
      <c r="S437" s="21">
        <f ca="1">+COSS!Z788</f>
        <v>48192.77392065552</v>
      </c>
      <c r="T437" s="21">
        <f ca="1">+COSS!AA788</f>
        <v>966.97839537638708</v>
      </c>
      <c r="U437" s="21">
        <f ca="1">+COSS!AC788</f>
        <v>862.54887523610557</v>
      </c>
      <c r="V437" s="21">
        <f ca="1">+COSS!AD788</f>
        <v>19320.799398830772</v>
      </c>
      <c r="W437" s="21">
        <f ca="1">+COSS!AE788</f>
        <v>3985.0411176539683</v>
      </c>
    </row>
    <row r="438" spans="1:23">
      <c r="B438" s="15" t="str">
        <f>$B$11</f>
        <v>CUSTOMER</v>
      </c>
      <c r="D438" s="21">
        <f ca="1">+COSS!H789</f>
        <v>4058370.6962452484</v>
      </c>
      <c r="E438" s="21">
        <f ca="1">+COSS!I789</f>
        <v>2380033.2325291689</v>
      </c>
      <c r="F438" s="21">
        <f ca="1">+COSS!J789</f>
        <v>480.29782354490123</v>
      </c>
      <c r="G438" s="21">
        <f ca="1">+COSS!K789</f>
        <v>205.21852178549469</v>
      </c>
      <c r="H438" s="21">
        <f ca="1">+COSS!L789</f>
        <v>638488.56762597978</v>
      </c>
      <c r="I438" s="21">
        <f ca="1">+COSS!M789</f>
        <v>32759.119794038637</v>
      </c>
      <c r="J438" s="21">
        <f ca="1">+COSS!N789</f>
        <v>5472.4575062418226</v>
      </c>
      <c r="K438" s="21">
        <f ca="1">+COSS!P789</f>
        <v>42003.19909739717</v>
      </c>
      <c r="L438" s="21">
        <f ca="1">+COSS!Q789</f>
        <v>11749.934161060672</v>
      </c>
      <c r="M438" s="21">
        <f ca="1">+COSS!R789</f>
        <v>13445.840835134652</v>
      </c>
      <c r="N438" s="21">
        <f ca="1">+COSS!S789</f>
        <v>1677.0211731672889</v>
      </c>
      <c r="O438" s="21">
        <f ca="1">+COSS!U789</f>
        <v>286.88891985658057</v>
      </c>
      <c r="P438" s="21">
        <f ca="1">+COSS!V789</f>
        <v>8375.4778516808365</v>
      </c>
      <c r="Q438" s="21">
        <f ca="1">+COSS!W789</f>
        <v>22598.943377411728</v>
      </c>
      <c r="R438" s="21">
        <f ca="1">+COSS!X789</f>
        <v>6709.4422565339692</v>
      </c>
      <c r="S438" s="21">
        <f ca="1">+COSS!Z789</f>
        <v>8666.9352997199712</v>
      </c>
      <c r="T438" s="21">
        <f ca="1">+COSS!AA789</f>
        <v>155.0894429473498</v>
      </c>
      <c r="U438" s="21">
        <f ca="1">+COSS!AC789</f>
        <v>809.28464463452883</v>
      </c>
      <c r="V438" s="21">
        <f ca="1">+COSS!AD789</f>
        <v>775525.01618793409</v>
      </c>
      <c r="W438" s="21">
        <f ca="1">+COSS!AE789</f>
        <v>108928.72919700912</v>
      </c>
    </row>
    <row r="439" spans="1:23">
      <c r="B439" s="15" t="str">
        <f>$B$12</f>
        <v>TOTAL</v>
      </c>
      <c r="D439" s="21">
        <f ca="1">+COSS!H790</f>
        <v>87885008.000000015</v>
      </c>
      <c r="E439" s="21">
        <f ca="1">+COSS!I790</f>
        <v>48572878.66524034</v>
      </c>
      <c r="F439" s="21">
        <f ca="1">+COSS!J790</f>
        <v>10003.398384953716</v>
      </c>
      <c r="G439" s="21">
        <f ca="1">+COSS!K790</f>
        <v>16751.327939654955</v>
      </c>
      <c r="H439" s="21">
        <f ca="1">+COSS!L790</f>
        <v>11320159.679147447</v>
      </c>
      <c r="I439" s="21">
        <f ca="1">+COSS!M790</f>
        <v>168130.94141605421</v>
      </c>
      <c r="J439" s="21">
        <f ca="1">+COSS!N790</f>
        <v>20948.615044839342</v>
      </c>
      <c r="K439" s="21">
        <f ca="1">+COSS!P790</f>
        <v>6263679.7573390873</v>
      </c>
      <c r="L439" s="21">
        <f ca="1">+COSS!Q790</f>
        <v>1042351.5337318832</v>
      </c>
      <c r="M439" s="21">
        <f ca="1">+COSS!R790</f>
        <v>185546.56008566459</v>
      </c>
      <c r="N439" s="21">
        <f ca="1">+COSS!S790</f>
        <v>6898.7918409348486</v>
      </c>
      <c r="O439" s="21">
        <f ca="1">+COSS!U790</f>
        <v>287118.60420204187</v>
      </c>
      <c r="P439" s="21">
        <f ca="1">+COSS!V790</f>
        <v>3693306.5623944416</v>
      </c>
      <c r="Q439" s="21">
        <f ca="1">+COSS!W790</f>
        <v>11758753.697988087</v>
      </c>
      <c r="R439" s="21">
        <f ca="1">+COSS!X790</f>
        <v>1723256.971969747</v>
      </c>
      <c r="S439" s="21">
        <f ca="1">+COSS!Z790</f>
        <v>1722204.9360240917</v>
      </c>
      <c r="T439" s="21">
        <f ca="1">+COSS!AA790</f>
        <v>31705.612006657204</v>
      </c>
      <c r="U439" s="21">
        <f ca="1">+COSS!AC790</f>
        <v>23469.810515391335</v>
      </c>
      <c r="V439" s="21">
        <f ca="1">+COSS!AD790</f>
        <v>902692.73249970598</v>
      </c>
      <c r="W439" s="21">
        <f ca="1">+COSS!AE790</f>
        <v>135149.80222897636</v>
      </c>
    </row>
    <row r="440" spans="1:23">
      <c r="A440" s="111" t="s">
        <v>68</v>
      </c>
      <c r="B440" s="15" t="str">
        <f>$B$5</f>
        <v>PRODUCTION</v>
      </c>
      <c r="C440" s="19"/>
      <c r="D440" s="20">
        <f t="shared" ref="D440:D447" ca="1" si="387">SUM(E440:W440)</f>
        <v>0.14028781623969866</v>
      </c>
      <c r="E440" s="20">
        <f t="shared" ref="E440:W440" ca="1" si="388">E432/$D439</f>
        <v>7.2145945548464943E-2</v>
      </c>
      <c r="F440" s="20">
        <f t="shared" ref="F440:G440" ca="1" si="389">F432/$D439</f>
        <v>1.6140284772106512E-5</v>
      </c>
      <c r="G440" s="20">
        <f t="shared" ca="1" si="389"/>
        <v>2.826048778287099E-5</v>
      </c>
      <c r="H440" s="20">
        <f t="shared" ca="1" si="388"/>
        <v>1.6814873257650957E-2</v>
      </c>
      <c r="I440" s="20">
        <f t="shared" ca="1" si="388"/>
        <v>2.3397874737468826E-4</v>
      </c>
      <c r="J440" s="20">
        <f ca="1">J432/$D439</f>
        <v>3.2587087573916954E-5</v>
      </c>
      <c r="K440" s="20">
        <f t="shared" ca="1" si="388"/>
        <v>1.0001364009545155E-2</v>
      </c>
      <c r="L440" s="20">
        <f t="shared" ca="1" si="388"/>
        <v>1.794834570330837E-3</v>
      </c>
      <c r="M440" s="20">
        <f t="shared" ca="1" si="388"/>
        <v>3.6397413490825409E-4</v>
      </c>
      <c r="N440" s="20">
        <f ca="1">N432/$D439</f>
        <v>1.3821753176040657E-5</v>
      </c>
      <c r="O440" s="20">
        <f ca="1">O432/$D439</f>
        <v>4.7434309317034065E-4</v>
      </c>
      <c r="P440" s="20">
        <f t="shared" ca="1" si="388"/>
        <v>6.4039056670335834E-3</v>
      </c>
      <c r="Q440" s="20">
        <f t="shared" ca="1" si="388"/>
        <v>2.4492368457603709E-2</v>
      </c>
      <c r="R440" s="20">
        <f ca="1">R432/$D439</f>
        <v>4.4370197052241902E-3</v>
      </c>
      <c r="S440" s="20">
        <f t="shared" ca="1" si="388"/>
        <v>2.7490666074251715E-3</v>
      </c>
      <c r="T440" s="20">
        <f t="shared" ca="1" si="388"/>
        <v>5.4905911212672161E-5</v>
      </c>
      <c r="U440" s="20">
        <f t="shared" ca="1" si="388"/>
        <v>3.6264636001632731E-5</v>
      </c>
      <c r="V440" s="20">
        <f ca="1">V432/$D439</f>
        <v>1.6110816085015243E-4</v>
      </c>
      <c r="W440" s="20">
        <f t="shared" ca="1" si="388"/>
        <v>3.3054119597302811E-5</v>
      </c>
    </row>
    <row r="441" spans="1:23">
      <c r="A441" s="15" t="str">
        <f t="shared" ref="A441:A447" si="390">A440</f>
        <v>RB_GUP_CWIP</v>
      </c>
      <c r="B441" s="15" t="str">
        <f>$B$6</f>
        <v>BULKTRAN</v>
      </c>
      <c r="C441" s="19"/>
      <c r="D441" s="20">
        <f t="shared" ca="1" si="387"/>
        <v>0.434978299900669</v>
      </c>
      <c r="E441" s="20">
        <f t="shared" ref="E441:W441" ca="1" si="391">E433/$D439</f>
        <v>0.22369669427156635</v>
      </c>
      <c r="F441" s="20">
        <f t="shared" ref="F441:G441" ca="1" si="392">F433/$D439</f>
        <v>5.0044785201359828E-5</v>
      </c>
      <c r="G441" s="20">
        <f t="shared" ca="1" si="392"/>
        <v>8.7624850536936887E-5</v>
      </c>
      <c r="H441" s="20">
        <f t="shared" ca="1" si="391"/>
        <v>5.2136423380924342E-2</v>
      </c>
      <c r="I441" s="20">
        <f t="shared" ca="1" si="391"/>
        <v>7.2547766779713799E-4</v>
      </c>
      <c r="J441" s="20">
        <f ca="1">J433/$D439</f>
        <v>1.0103996435012916E-4</v>
      </c>
      <c r="K441" s="20">
        <f t="shared" ca="1" si="391"/>
        <v>3.1010364479026095E-2</v>
      </c>
      <c r="L441" s="20">
        <f t="shared" ca="1" si="391"/>
        <v>5.5650883371903929E-3</v>
      </c>
      <c r="M441" s="20">
        <f t="shared" ca="1" si="391"/>
        <v>1.1285431240849804E-3</v>
      </c>
      <c r="N441" s="20">
        <f ca="1">N433/$D439</f>
        <v>4.2855914785132399E-5</v>
      </c>
      <c r="O441" s="20">
        <f ca="1">O433/$D439</f>
        <v>1.4707546083996459E-3</v>
      </c>
      <c r="P441" s="20">
        <f t="shared" ca="1" si="391"/>
        <v>1.9856036500069715E-2</v>
      </c>
      <c r="Q441" s="20">
        <f t="shared" ca="1" si="391"/>
        <v>7.5941368807296808E-2</v>
      </c>
      <c r="R441" s="20">
        <f ca="1">R433/$D439</f>
        <v>1.3757483292109537E-2</v>
      </c>
      <c r="S441" s="20">
        <f t="shared" ca="1" si="391"/>
        <v>8.5237930938233397E-3</v>
      </c>
      <c r="T441" s="20">
        <f t="shared" ca="1" si="391"/>
        <v>1.7024201070304248E-4</v>
      </c>
      <c r="U441" s="20">
        <f t="shared" ca="1" si="391"/>
        <v>1.1244262073018847E-4</v>
      </c>
      <c r="V441" s="20">
        <f ca="1">V433/$D439</f>
        <v>4.9953414191710832E-4</v>
      </c>
      <c r="W441" s="20">
        <f t="shared" ca="1" si="391"/>
        <v>1.0248805015670019E-4</v>
      </c>
    </row>
    <row r="442" spans="1:23">
      <c r="A442" s="15" t="str">
        <f t="shared" si="390"/>
        <v>RB_GUP_CWIP</v>
      </c>
      <c r="B442" s="15" t="str">
        <f>$B$7</f>
        <v>SUBTRAN</v>
      </c>
      <c r="C442" s="19"/>
      <c r="D442" s="20">
        <f t="shared" ca="1" si="387"/>
        <v>0.12043532221743777</v>
      </c>
      <c r="E442" s="20">
        <f t="shared" ref="E442:W442" ca="1" si="393">E434/$D439</f>
        <v>6.1526813994871081E-2</v>
      </c>
      <c r="F442" s="20">
        <f t="shared" ref="F442:G442" ca="1" si="394">F434/$D439</f>
        <v>1.0018708521221942E-5</v>
      </c>
      <c r="G442" s="20">
        <f t="shared" ca="1" si="394"/>
        <v>1.8646536780355388E-5</v>
      </c>
      <c r="H442" s="20">
        <f t="shared" ca="1" si="393"/>
        <v>1.4418892744465931E-2</v>
      </c>
      <c r="I442" s="20">
        <f t="shared" ca="1" si="393"/>
        <v>2.0151547206858478E-4</v>
      </c>
      <c r="J442" s="20">
        <f ca="1">J434/$D439</f>
        <v>3.6473364152825788E-5</v>
      </c>
      <c r="K442" s="20">
        <f t="shared" ca="1" si="393"/>
        <v>8.3245096292197257E-3</v>
      </c>
      <c r="L442" s="20">
        <f t="shared" ca="1" si="393"/>
        <v>1.4980767224834616E-3</v>
      </c>
      <c r="M442" s="20">
        <f t="shared" ca="1" si="393"/>
        <v>3.9323358947890964E-4</v>
      </c>
      <c r="N442" s="20">
        <f ca="1">N434/$D439</f>
        <v>0</v>
      </c>
      <c r="O442" s="20">
        <f ca="1">O434/$D439</f>
        <v>3.7577378248228479E-4</v>
      </c>
      <c r="P442" s="20">
        <f t="shared" ca="1" si="393"/>
        <v>5.2724705483904628E-3</v>
      </c>
      <c r="Q442" s="20">
        <f t="shared" ca="1" si="393"/>
        <v>2.5997346919307805E-2</v>
      </c>
      <c r="R442" s="20">
        <f ca="1">R434/$D439</f>
        <v>0</v>
      </c>
      <c r="S442" s="20">
        <f t="shared" ca="1" si="393"/>
        <v>2.2852784288936888E-3</v>
      </c>
      <c r="T442" s="20">
        <f t="shared" ca="1" si="393"/>
        <v>4.5885001912793239E-5</v>
      </c>
      <c r="U442" s="20">
        <f t="shared" ca="1" si="393"/>
        <v>3.0386774408655308E-5</v>
      </c>
      <c r="V442" s="20">
        <f ca="1">V434/$D439</f>
        <v>0</v>
      </c>
      <c r="W442" s="20">
        <f t="shared" ca="1" si="393"/>
        <v>0</v>
      </c>
    </row>
    <row r="443" spans="1:23">
      <c r="A443" s="15" t="str">
        <f t="shared" si="390"/>
        <v>RB_GUP_CWIP</v>
      </c>
      <c r="B443" s="15" t="str">
        <f>$B$8</f>
        <v>DISTPRI</v>
      </c>
      <c r="C443" s="19"/>
      <c r="D443" s="20">
        <f t="shared" ca="1" si="387"/>
        <v>0.1571893884963293</v>
      </c>
      <c r="E443" s="20">
        <f t="shared" ref="E443:W443" ca="1" si="395">E435/$D439</f>
        <v>0.10291182433241279</v>
      </c>
      <c r="F443" s="20">
        <f t="shared" ref="F443:G443" ca="1" si="396">F435/$D439</f>
        <v>1.6898270792301295E-5</v>
      </c>
      <c r="G443" s="20">
        <f t="shared" ca="1" si="396"/>
        <v>3.1266641239664098E-5</v>
      </c>
      <c r="H443" s="20">
        <f t="shared" ca="1" si="395"/>
        <v>2.4078635267021382E-2</v>
      </c>
      <c r="I443" s="20">
        <f t="shared" ca="1" si="395"/>
        <v>3.3647325423920792E-4</v>
      </c>
      <c r="J443" s="20">
        <f ca="1">J435/$D439</f>
        <v>0</v>
      </c>
      <c r="K443" s="20">
        <f t="shared" ca="1" si="395"/>
        <v>1.396369947053302E-2</v>
      </c>
      <c r="L443" s="20">
        <f t="shared" ca="1" si="395"/>
        <v>2.5126890780872444E-3</v>
      </c>
      <c r="M443" s="20">
        <f t="shared" ca="1" si="395"/>
        <v>0</v>
      </c>
      <c r="N443" s="20">
        <f ca="1">N435/$D439</f>
        <v>0</v>
      </c>
      <c r="O443" s="20">
        <f ca="1">O435/$D439</f>
        <v>6.3232503998925799E-4</v>
      </c>
      <c r="P443" s="20">
        <f t="shared" ca="1" si="395"/>
        <v>8.7437039065803458E-3</v>
      </c>
      <c r="Q443" s="20">
        <f t="shared" ca="1" si="395"/>
        <v>0</v>
      </c>
      <c r="R443" s="20">
        <f ca="1">R435/$D439</f>
        <v>0</v>
      </c>
      <c r="S443" s="20">
        <f t="shared" ca="1" si="395"/>
        <v>3.834381590641942E-3</v>
      </c>
      <c r="T443" s="20">
        <f t="shared" ca="1" si="395"/>
        <v>7.6962085380952091E-5</v>
      </c>
      <c r="U443" s="20">
        <f t="shared" ca="1" si="395"/>
        <v>5.0529559411127566E-5</v>
      </c>
      <c r="V443" s="20">
        <f ca="1">V435/$D439</f>
        <v>0</v>
      </c>
      <c r="W443" s="20">
        <f t="shared" ca="1" si="395"/>
        <v>0</v>
      </c>
    </row>
    <row r="444" spans="1:23">
      <c r="A444" s="15" t="str">
        <f t="shared" si="390"/>
        <v>RB_GUP_CWIP</v>
      </c>
      <c r="B444" s="15" t="str">
        <f>$B$9</f>
        <v>DISTSEC</v>
      </c>
      <c r="C444" s="19"/>
      <c r="D444" s="20">
        <f t="shared" ca="1" si="387"/>
        <v>7.3675050361269714E-2</v>
      </c>
      <c r="E444" s="20">
        <f t="shared" ref="E444:W444" ca="1" si="397">E436/$D439</f>
        <v>5.4661079240291635E-2</v>
      </c>
      <c r="F444" s="20">
        <f t="shared" ref="F444:G444" ca="1" si="398">F436/$D439</f>
        <v>1.3550199806206815E-5</v>
      </c>
      <c r="G444" s="20">
        <f t="shared" ca="1" si="398"/>
        <v>1.7551243056071033E-5</v>
      </c>
      <c r="H444" s="20">
        <f t="shared" ca="1" si="397"/>
        <v>1.1017859512502753E-2</v>
      </c>
      <c r="I444" s="20">
        <f t="shared" ca="1" si="397"/>
        <v>0</v>
      </c>
      <c r="J444" s="20">
        <f ca="1">J436/$D439</f>
        <v>0</v>
      </c>
      <c r="K444" s="20">
        <f t="shared" ca="1" si="397"/>
        <v>5.5000474402366805E-3</v>
      </c>
      <c r="L444" s="20">
        <f t="shared" ca="1" si="397"/>
        <v>0</v>
      </c>
      <c r="M444" s="20">
        <f t="shared" ca="1" si="397"/>
        <v>0</v>
      </c>
      <c r="N444" s="20">
        <f ca="1">N436/$D439</f>
        <v>0</v>
      </c>
      <c r="O444" s="20">
        <f ca="1">O436/$D439</f>
        <v>2.0597370650300991E-4</v>
      </c>
      <c r="P444" s="20">
        <f t="shared" ca="1" si="397"/>
        <v>0</v>
      </c>
      <c r="Q444" s="20">
        <f t="shared" ca="1" si="397"/>
        <v>0</v>
      </c>
      <c r="R444" s="20">
        <f ca="1">R436/$D439</f>
        <v>0</v>
      </c>
      <c r="S444" s="20">
        <f t="shared" ca="1" si="397"/>
        <v>1.5566192131705066E-3</v>
      </c>
      <c r="T444" s="20">
        <f t="shared" ca="1" si="397"/>
        <v>0</v>
      </c>
      <c r="U444" s="20">
        <f t="shared" ca="1" si="397"/>
        <v>1.8404798949375396E-5</v>
      </c>
      <c r="V444" s="20">
        <f ca="1">V436/$D439</f>
        <v>5.6649437693744161E-4</v>
      </c>
      <c r="W444" s="20">
        <f t="shared" ca="1" si="397"/>
        <v>1.174706298160134E-4</v>
      </c>
    </row>
    <row r="445" spans="1:23">
      <c r="A445" s="15" t="str">
        <f t="shared" si="390"/>
        <v>RB_GUP_CWIP</v>
      </c>
      <c r="B445" s="15" t="str">
        <f>$B$10</f>
        <v>ENERGY</v>
      </c>
      <c r="C445" s="19"/>
      <c r="D445" s="20">
        <f t="shared" ca="1" si="387"/>
        <v>2.7255931661881651E-2</v>
      </c>
      <c r="E445" s="20">
        <f t="shared" ref="E445:W445" ca="1" si="399">E437/$D439</f>
        <v>1.0663163780590177E-2</v>
      </c>
      <c r="F445" s="20">
        <f t="shared" ref="F445:G445" ca="1" si="400">F437/$D439</f>
        <v>1.7063979403091887E-6</v>
      </c>
      <c r="G445" s="20">
        <f t="shared" ca="1" si="400"/>
        <v>4.920228789907501E-6</v>
      </c>
      <c r="H445" s="20">
        <f t="shared" ca="1" si="399"/>
        <v>3.0747636293204225E-3</v>
      </c>
      <c r="I445" s="20">
        <f t="shared" ca="1" si="399"/>
        <v>4.2883803156940141E-5</v>
      </c>
      <c r="J445" s="20">
        <f ca="1">J437/$D439</f>
        <v>5.9951193368304678E-6</v>
      </c>
      <c r="K445" s="20">
        <f t="shared" ca="1" si="399"/>
        <v>1.9933925887194938E-3</v>
      </c>
      <c r="L445" s="20">
        <f t="shared" ca="1" si="399"/>
        <v>3.5601671100323325E-4</v>
      </c>
      <c r="M445" s="20">
        <f t="shared" ca="1" si="399"/>
        <v>7.249804024081938E-5</v>
      </c>
      <c r="N445" s="20">
        <f ca="1">N437/$D439</f>
        <v>2.7382755154157897E-6</v>
      </c>
      <c r="O445" s="20">
        <f ca="1">O437/$D439</f>
        <v>1.0454586631449816E-4</v>
      </c>
      <c r="P445" s="20">
        <f t="shared" ca="1" si="399"/>
        <v>1.652890024233071E-3</v>
      </c>
      <c r="Q445" s="20">
        <f t="shared" ca="1" si="399"/>
        <v>7.1088109775543657E-3</v>
      </c>
      <c r="R445" s="20">
        <f ca="1">R437/$D439</f>
        <v>1.3372415945676879E-3</v>
      </c>
      <c r="S445" s="20">
        <f t="shared" ca="1" si="399"/>
        <v>5.4836171740071428E-4</v>
      </c>
      <c r="T445" s="20">
        <f t="shared" ca="1" si="399"/>
        <v>1.100276847419058E-5</v>
      </c>
      <c r="U445" s="20">
        <f t="shared" ca="1" si="399"/>
        <v>9.8145166606357419E-6</v>
      </c>
      <c r="V445" s="20">
        <f ca="1">V437/$D439</f>
        <v>2.1984181191439124E-4</v>
      </c>
      <c r="W445" s="20">
        <f t="shared" ca="1" si="399"/>
        <v>4.5343810148529171E-5</v>
      </c>
    </row>
    <row r="446" spans="1:23">
      <c r="A446" s="15" t="str">
        <f t="shared" si="390"/>
        <v>RB_GUP_CWIP</v>
      </c>
      <c r="B446" s="15" t="str">
        <f>$B$11</f>
        <v>CUSTOMER</v>
      </c>
      <c r="C446" s="19"/>
      <c r="D446" s="20">
        <f t="shared" ca="1" si="387"/>
        <v>4.6178191122713992E-2</v>
      </c>
      <c r="E446" s="20">
        <f t="shared" ref="E446:W446" ca="1" si="401">E438/$D439</f>
        <v>2.7081219956527382E-2</v>
      </c>
      <c r="F446" s="20">
        <f t="shared" ref="F446:G446" ca="1" si="402">F438/$D439</f>
        <v>5.4650711705562014E-6</v>
      </c>
      <c r="G446" s="20">
        <f t="shared" ca="1" si="402"/>
        <v>2.3350799693332752E-6</v>
      </c>
      <c r="H446" s="20">
        <f t="shared" ca="1" si="401"/>
        <v>7.265045337721078E-3</v>
      </c>
      <c r="I446" s="20">
        <f t="shared" ca="1" si="401"/>
        <v>3.7274980727132245E-4</v>
      </c>
      <c r="J446" s="20">
        <f ca="1">J438/$D439</f>
        <v>6.2268384913179069E-5</v>
      </c>
      <c r="K446" s="20">
        <f t="shared" ca="1" si="401"/>
        <v>4.7793360953437202E-4</v>
      </c>
      <c r="L446" s="20">
        <f t="shared" ca="1" si="401"/>
        <v>1.3369668420648798E-4</v>
      </c>
      <c r="M446" s="20">
        <f t="shared" ca="1" si="401"/>
        <v>1.5299356671998767E-4</v>
      </c>
      <c r="N446" s="20">
        <f ca="1">N438/$D439</f>
        <v>1.9081993747639969E-5</v>
      </c>
      <c r="O446" s="20">
        <f ca="1">O438/$D439</f>
        <v>3.2643669993928944E-6</v>
      </c>
      <c r="P446" s="20">
        <f t="shared" ca="1" si="401"/>
        <v>9.5300416331313702E-5</v>
      </c>
      <c r="Q446" s="20">
        <f t="shared" ca="1" si="401"/>
        <v>2.5714218945524503E-4</v>
      </c>
      <c r="R446" s="20">
        <f ca="1">R438/$D439</f>
        <v>7.6343422037737857E-5</v>
      </c>
      <c r="S446" s="20">
        <f t="shared" ca="1" si="401"/>
        <v>9.8616766351320923E-5</v>
      </c>
      <c r="T446" s="20">
        <f t="shared" ca="1" si="401"/>
        <v>1.7646859968124457E-6</v>
      </c>
      <c r="U446" s="20">
        <f t="shared" ca="1" si="401"/>
        <v>9.2084493482042879E-6</v>
      </c>
      <c r="V446" s="20">
        <f ca="1">V438/$D439</f>
        <v>8.8243152482609319E-3</v>
      </c>
      <c r="W446" s="20">
        <f t="shared" ca="1" si="401"/>
        <v>1.2394460861516801E-3</v>
      </c>
    </row>
    <row r="447" spans="1:23">
      <c r="A447" s="15" t="str">
        <f t="shared" si="390"/>
        <v>RB_GUP_CWIP</v>
      </c>
      <c r="B447" s="15" t="str">
        <f>$B$12</f>
        <v>TOTAL</v>
      </c>
      <c r="C447" s="19"/>
      <c r="D447" s="20">
        <f t="shared" ca="1" si="387"/>
        <v>1</v>
      </c>
      <c r="E447" s="20">
        <f t="shared" ref="E447:W447" ca="1" si="403">SUM(E440:E446)</f>
        <v>0.55268674112472438</v>
      </c>
      <c r="F447" s="20">
        <f t="shared" ref="F447:G447" ca="1" si="404">SUM(F440:F446)</f>
        <v>1.1382371820406179E-4</v>
      </c>
      <c r="G447" s="20">
        <f t="shared" ca="1" si="404"/>
        <v>1.9060506815513919E-4</v>
      </c>
      <c r="H447" s="20">
        <f t="shared" ca="1" si="403"/>
        <v>0.12880649312960687</v>
      </c>
      <c r="I447" s="20">
        <f t="shared" ca="1" si="403"/>
        <v>1.9130787519078814E-3</v>
      </c>
      <c r="J447" s="20">
        <f t="shared" ca="1" si="403"/>
        <v>2.3836392032688144E-4</v>
      </c>
      <c r="K447" s="20">
        <f t="shared" ca="1" si="403"/>
        <v>7.1271311226814543E-2</v>
      </c>
      <c r="L447" s="20">
        <f t="shared" ca="1" si="403"/>
        <v>1.1860402103301656E-2</v>
      </c>
      <c r="M447" s="20">
        <f t="shared" ca="1" si="403"/>
        <v>2.1112424554329511E-3</v>
      </c>
      <c r="N447" s="20">
        <f t="shared" ca="1" si="403"/>
        <v>7.8497937224228812E-5</v>
      </c>
      <c r="O447" s="20">
        <f t="shared" ca="1" si="403"/>
        <v>3.2669804638584305E-3</v>
      </c>
      <c r="P447" s="20">
        <f t="shared" ca="1" si="403"/>
        <v>4.2024307062638488E-2</v>
      </c>
      <c r="Q447" s="20">
        <f t="shared" ca="1" si="403"/>
        <v>0.13379703735121792</v>
      </c>
      <c r="R447" s="20">
        <f t="shared" ca="1" si="403"/>
        <v>1.9608088013939151E-2</v>
      </c>
      <c r="S447" s="20">
        <f t="shared" ca="1" si="403"/>
        <v>1.9596117417706688E-2</v>
      </c>
      <c r="T447" s="20">
        <f t="shared" ca="1" si="403"/>
        <v>3.6076246368046293E-4</v>
      </c>
      <c r="U447" s="20">
        <f t="shared" ca="1" si="403"/>
        <v>2.6705135550981947E-4</v>
      </c>
      <c r="V447" s="20">
        <f t="shared" ca="1" si="403"/>
        <v>1.0271293739880026E-2</v>
      </c>
      <c r="W447" s="20">
        <f t="shared" ca="1" si="403"/>
        <v>1.5378026958702256E-3</v>
      </c>
    </row>
    <row r="449" spans="1:23">
      <c r="A449" s="34" t="s">
        <v>193</v>
      </c>
      <c r="B449" s="15" t="str">
        <f>$B$5</f>
        <v>PRODUCTION</v>
      </c>
      <c r="D449" s="21">
        <f>+COSS!H148+COSS!H34+COSS!H175</f>
        <v>12011524.279999999</v>
      </c>
      <c r="E449" s="21">
        <f>+COSS!I148+COSS!I34+COSS!I175</f>
        <v>6177177.7470559832</v>
      </c>
      <c r="F449" s="21">
        <f>+COSS!J148+COSS!J34+COSS!J175</f>
        <v>1381.9405535190783</v>
      </c>
      <c r="G449" s="21">
        <f>+COSS!K148+COSS!K34+COSS!K175</f>
        <v>2419.6793725023467</v>
      </c>
      <c r="H449" s="21">
        <f>+COSS!L148+COSS!L34+COSS!L175</f>
        <v>1439699.2113292534</v>
      </c>
      <c r="I449" s="21">
        <f>+COSS!M148+COSS!M34+COSS!M175</f>
        <v>20033.396202369258</v>
      </c>
      <c r="J449" s="21">
        <f>+COSS!N148+COSS!N34+COSS!N175</f>
        <v>2790.1253587111287</v>
      </c>
      <c r="K449" s="21">
        <f>+COSS!P148+COSS!P34+COSS!P175</f>
        <v>856322.5934639289</v>
      </c>
      <c r="L449" s="21">
        <f>+COSS!Q148+COSS!Q34+COSS!Q175</f>
        <v>153674.77802403457</v>
      </c>
      <c r="M449" s="21">
        <f>+COSS!R148+COSS!R34+COSS!R175</f>
        <v>31163.676760586251</v>
      </c>
      <c r="N449" s="21">
        <f>+COSS!S148+COSS!S34+COSS!S175</f>
        <v>1183.4265320839681</v>
      </c>
      <c r="O449" s="21">
        <f>+COSS!U148+COSS!U34+COSS!U175</f>
        <v>40613.531049131474</v>
      </c>
      <c r="P449" s="21">
        <f>+COSS!V148+COSS!V34+COSS!V175</f>
        <v>548306.12143092533</v>
      </c>
      <c r="Q449" s="21">
        <f>+COSS!W148+COSS!W34+COSS!W175</f>
        <v>2097050.8080370503</v>
      </c>
      <c r="R449" s="21">
        <f>+COSS!X148+COSS!X34+COSS!X175</f>
        <v>379900.20337245316</v>
      </c>
      <c r="S449" s="21">
        <f>+COSS!Z148+COSS!Z34+COSS!Z175</f>
        <v>235376.67908384302</v>
      </c>
      <c r="T449" s="21">
        <f>+COSS!AA148+COSS!AA34+COSS!AA175</f>
        <v>4701.0759973602771</v>
      </c>
      <c r="U449" s="21">
        <f>+COSS!AC148+COSS!AC34+COSS!AC175</f>
        <v>3104.9991903410191</v>
      </c>
      <c r="V449" s="21">
        <f>+COSS!AD148+COSS!AD34+COSS!AD175</f>
        <v>13794.174274202878</v>
      </c>
      <c r="W449" s="21">
        <f>+COSS!AE148+COSS!AE34+COSS!AE175</f>
        <v>2830.1129117203782</v>
      </c>
    </row>
    <row r="450" spans="1:23">
      <c r="B450" s="15" t="str">
        <f>$B$6</f>
        <v>BULKTRAN</v>
      </c>
      <c r="D450" s="21">
        <f>+COSS!H149+COSS!H35+COSS!H176</f>
        <v>496423294.29976004</v>
      </c>
      <c r="E450" s="21">
        <f>+COSS!I149+COSS!I35+COSS!I176</f>
        <v>255296068.60759735</v>
      </c>
      <c r="F450" s="21">
        <f>+COSS!J149+COSS!J35+COSS!J176</f>
        <v>57114.106928681562</v>
      </c>
      <c r="G450" s="21">
        <f>+COSS!K149+COSS!K35+COSS!K176</f>
        <v>100002.72881659541</v>
      </c>
      <c r="H450" s="21">
        <f>+COSS!L149+COSS!L35+COSS!L176</f>
        <v>59501209.723969713</v>
      </c>
      <c r="I450" s="21">
        <f>+COSS!M149+COSS!M35+COSS!M176</f>
        <v>827958.57602782524</v>
      </c>
      <c r="J450" s="21">
        <f>+COSS!N149+COSS!N35+COSS!N176</f>
        <v>115312.86036585177</v>
      </c>
      <c r="K450" s="21">
        <f>+COSS!P149+COSS!P35+COSS!P176</f>
        <v>35390885.696205556</v>
      </c>
      <c r="L450" s="21">
        <f>+COSS!Q149+COSS!Q35+COSS!Q176</f>
        <v>6351212.20081117</v>
      </c>
      <c r="M450" s="21">
        <f>+COSS!R149+COSS!R35+COSS!R176</f>
        <v>1287961.0213786375</v>
      </c>
      <c r="N450" s="21">
        <f>+COSS!S149+COSS!S35+COSS!S176</f>
        <v>48909.737342583474</v>
      </c>
      <c r="O450" s="21">
        <f>+COSS!U149+COSS!U35+COSS!U176</f>
        <v>1678513.2683056472</v>
      </c>
      <c r="P450" s="21">
        <f>+COSS!V149+COSS!V35+COSS!V176</f>
        <v>22660898.378957797</v>
      </c>
      <c r="Q450" s="21">
        <f>+COSS!W149+COSS!W35+COSS!W176</f>
        <v>86668839.538800493</v>
      </c>
      <c r="R450" s="21">
        <f>+COSS!X149+COSS!X35+COSS!X176</f>
        <v>15700864.109088909</v>
      </c>
      <c r="S450" s="21">
        <f>+COSS!Z149+COSS!Z35+COSS!Z176</f>
        <v>9727863.3176220637</v>
      </c>
      <c r="T450" s="21">
        <f>+COSS!AA149+COSS!AA35+COSS!AA176</f>
        <v>194290.38138389532</v>
      </c>
      <c r="U450" s="21">
        <f>+COSS!AC149+COSS!AC35+COSS!AC176</f>
        <v>128326.25493116654</v>
      </c>
      <c r="V450" s="21">
        <f>+COSS!AD149+COSS!AD35+COSS!AD176</f>
        <v>570098.28858663351</v>
      </c>
      <c r="W450" s="21">
        <f>+COSS!AE149+COSS!AE35+COSS!AE176</f>
        <v>116965.50263947985</v>
      </c>
    </row>
    <row r="451" spans="1:23">
      <c r="B451" s="15" t="str">
        <f>$B$7</f>
        <v>SUBTRAN</v>
      </c>
      <c r="D451" s="21">
        <f>+COSS!H150+COSS!H36+COSS!H177</f>
        <v>137444760.42023998</v>
      </c>
      <c r="E451" s="21">
        <f>+COSS!I150+COSS!I36+COSS!I177</f>
        <v>70216428.646057993</v>
      </c>
      <c r="F451" s="21">
        <f>+COSS!J150+COSS!J36+COSS!J177</f>
        <v>11433.680477339134</v>
      </c>
      <c r="G451" s="21">
        <f>+COSS!K150+COSS!K36+COSS!K177</f>
        <v>21280.042542801966</v>
      </c>
      <c r="H451" s="21">
        <f>+COSS!L150+COSS!L36+COSS!L177</f>
        <v>16455315.785266457</v>
      </c>
      <c r="I451" s="21">
        <f>+COSS!M150+COSS!M36+COSS!M177</f>
        <v>229976.10061135306</v>
      </c>
      <c r="J451" s="21">
        <f>+COSS!N150+COSS!N36+COSS!N177</f>
        <v>41624.605683825444</v>
      </c>
      <c r="K451" s="21">
        <f>+COSS!P150+COSS!P36+COSS!P177</f>
        <v>9500204.8447081205</v>
      </c>
      <c r="L451" s="21">
        <f>+COSS!Q150+COSS!Q36+COSS!Q177</f>
        <v>1709654.5467046138</v>
      </c>
      <c r="M451" s="21">
        <f>+COSS!R150+COSS!R36+COSS!R177</f>
        <v>448771.13707172999</v>
      </c>
      <c r="N451" s="21">
        <f>+COSS!S150+COSS!S36+COSS!S177</f>
        <v>0</v>
      </c>
      <c r="O451" s="21">
        <f>+COSS!U150+COSS!U36+COSS!U177</f>
        <v>428845.42968414031</v>
      </c>
      <c r="P451" s="21">
        <f>+COSS!V150+COSS!V36+COSS!V177</f>
        <v>6017117.2211251259</v>
      </c>
      <c r="Q451" s="21">
        <f>+COSS!W150+COSS!W36+COSS!W177</f>
        <v>29669029.426723804</v>
      </c>
      <c r="R451" s="21">
        <f>+COSS!X150+COSS!X36+COSS!X177</f>
        <v>0</v>
      </c>
      <c r="S451" s="21">
        <f>+COSS!Z150+COSS!Z36+COSS!Z177</f>
        <v>2608035.0877938457</v>
      </c>
      <c r="T451" s="21">
        <f>+COSS!AA150+COSS!AA36+COSS!AA177</f>
        <v>52365.476993534219</v>
      </c>
      <c r="U451" s="21">
        <f>+COSS!AC150+COSS!AC36+COSS!AC177</f>
        <v>34678.388795283136</v>
      </c>
      <c r="V451" s="21">
        <f>+COSS!AD150+COSS!AD36+COSS!AD177</f>
        <v>0</v>
      </c>
      <c r="W451" s="21">
        <f>+COSS!AE150+COSS!AE36+COSS!AE177</f>
        <v>0</v>
      </c>
    </row>
    <row r="452" spans="1:23">
      <c r="B452" s="15" t="str">
        <f>$B$8</f>
        <v>DISTPRI</v>
      </c>
      <c r="D452" s="21">
        <f>+COSS!H151+COSS!H37+COSS!H178</f>
        <v>542152061.56099391</v>
      </c>
      <c r="E452" s="21">
        <f>+COSS!I151+COSS!I37+COSS!I178</f>
        <v>354946719.07908958</v>
      </c>
      <c r="F452" s="21">
        <f>+COSS!J151+COSS!J37+COSS!J178</f>
        <v>58282.765996484661</v>
      </c>
      <c r="G452" s="21">
        <f>+COSS!K151+COSS!K37+COSS!K178</f>
        <v>107839.81137866527</v>
      </c>
      <c r="H452" s="21">
        <f>+COSS!L151+COSS!L37+COSS!L178</f>
        <v>83048110.781954885</v>
      </c>
      <c r="I452" s="21">
        <f>+COSS!M151+COSS!M37+COSS!M178</f>
        <v>1160508.7989141387</v>
      </c>
      <c r="J452" s="21">
        <f>+COSS!N151+COSS!N37+COSS!N178</f>
        <v>0</v>
      </c>
      <c r="K452" s="21">
        <f>+COSS!P151+COSS!P37+COSS!P178</f>
        <v>48161320.095372871</v>
      </c>
      <c r="L452" s="21">
        <f>+COSS!Q151+COSS!Q37+COSS!Q178</f>
        <v>8666358.3132305704</v>
      </c>
      <c r="M452" s="21">
        <f>+COSS!R151+COSS!R37+COSS!R178</f>
        <v>0</v>
      </c>
      <c r="N452" s="21">
        <f>+COSS!S151+COSS!S37+COSS!S178</f>
        <v>0</v>
      </c>
      <c r="O452" s="21">
        <f>+COSS!U151+COSS!U37+COSS!U178</f>
        <v>2180912.6384814437</v>
      </c>
      <c r="P452" s="21">
        <f>+COSS!V151+COSS!V37+COSS!V178</f>
        <v>30157360.773384206</v>
      </c>
      <c r="Q452" s="21">
        <f>+COSS!W151+COSS!W37+COSS!W178</f>
        <v>0</v>
      </c>
      <c r="R452" s="21">
        <f>+COSS!X151+COSS!X37+COSS!X178</f>
        <v>0</v>
      </c>
      <c r="S452" s="21">
        <f>+COSS!Z151+COSS!Z37+COSS!Z178</f>
        <v>13224925.066914406</v>
      </c>
      <c r="T452" s="21">
        <f>+COSS!AA151+COSS!AA37+COSS!AA178</f>
        <v>265445.10192741657</v>
      </c>
      <c r="U452" s="21">
        <f>+COSS!AC151+COSS!AC37+COSS!AC178</f>
        <v>174278.33434921253</v>
      </c>
      <c r="V452" s="21">
        <f>+COSS!AD151+COSS!AD37+COSS!AD178</f>
        <v>0</v>
      </c>
      <c r="W452" s="21">
        <f>+COSS!AE151+COSS!AE37+COSS!AE178</f>
        <v>0</v>
      </c>
    </row>
    <row r="453" spans="1:23">
      <c r="B453" s="15" t="str">
        <f>$B$9</f>
        <v>DISTSEC</v>
      </c>
      <c r="D453" s="21">
        <f>+COSS!H152+COSS!H38+COSS!H179</f>
        <v>261163193.84900656</v>
      </c>
      <c r="E453" s="21">
        <f>+COSS!I152+COSS!I38+COSS!I179</f>
        <v>193762501.19447049</v>
      </c>
      <c r="F453" s="21">
        <f>+COSS!J152+COSS!J38+COSS!J179</f>
        <v>48032.725343632526</v>
      </c>
      <c r="G453" s="21">
        <f>+COSS!K152+COSS!K38+COSS!K179</f>
        <v>62215.616685256304</v>
      </c>
      <c r="H453" s="21">
        <f>+COSS!L152+COSS!L38+COSS!L179</f>
        <v>39056089.755692005</v>
      </c>
      <c r="I453" s="21">
        <f>+COSS!M152+COSS!M38+COSS!M179</f>
        <v>0</v>
      </c>
      <c r="J453" s="21">
        <f>+COSS!N152+COSS!N38+COSS!N179</f>
        <v>0</v>
      </c>
      <c r="K453" s="21">
        <f>+COSS!P152+COSS!P38+COSS!P179</f>
        <v>19496558.859067604</v>
      </c>
      <c r="L453" s="21">
        <f>+COSS!Q152+COSS!Q38+COSS!Q179</f>
        <v>0</v>
      </c>
      <c r="M453" s="21">
        <f>+COSS!R152+COSS!R38+COSS!R179</f>
        <v>0</v>
      </c>
      <c r="N453" s="21">
        <f>+COSS!S152+COSS!S38+COSS!S179</f>
        <v>0</v>
      </c>
      <c r="O453" s="21">
        <f>+COSS!U152+COSS!U38+COSS!U179</f>
        <v>730135.24626679206</v>
      </c>
      <c r="P453" s="21">
        <f>+COSS!V152+COSS!V38+COSS!V179</f>
        <v>0</v>
      </c>
      <c r="Q453" s="21">
        <f>+COSS!W152+COSS!W38+COSS!W179</f>
        <v>0</v>
      </c>
      <c r="R453" s="21">
        <f>+COSS!X152+COSS!X38+COSS!X179</f>
        <v>0</v>
      </c>
      <c r="S453" s="21">
        <f>+COSS!Z152+COSS!Z38+COSS!Z179</f>
        <v>5517901.1527632028</v>
      </c>
      <c r="T453" s="21">
        <f>+COSS!AA152+COSS!AA38+COSS!AA179</f>
        <v>0</v>
      </c>
      <c r="U453" s="21">
        <f>+COSS!AC152+COSS!AC38+COSS!AC179</f>
        <v>65241.300171469375</v>
      </c>
      <c r="V453" s="21">
        <f>+COSS!AD152+COSS!AD38+COSS!AD179</f>
        <v>2008108.3087560385</v>
      </c>
      <c r="W453" s="21">
        <f>+COSS!AE152+COSS!AE38+COSS!AE179</f>
        <v>416409.68979007413</v>
      </c>
    </row>
    <row r="454" spans="1:23">
      <c r="B454" s="15" t="str">
        <f>$B$10</f>
        <v>ENERGY</v>
      </c>
      <c r="D454" s="21">
        <f>+COSS!H153+COSS!H39+COSS!H180</f>
        <v>0</v>
      </c>
      <c r="E454" s="21">
        <f>+COSS!I153+COSS!I39+COSS!I180</f>
        <v>0</v>
      </c>
      <c r="F454" s="21">
        <f>+COSS!J153+COSS!J39+COSS!J180</f>
        <v>0</v>
      </c>
      <c r="G454" s="21">
        <f>+COSS!K153+COSS!K39+COSS!K180</f>
        <v>0</v>
      </c>
      <c r="H454" s="21">
        <f>+COSS!L153+COSS!L39+COSS!L180</f>
        <v>0</v>
      </c>
      <c r="I454" s="21">
        <f>+COSS!M153+COSS!M39+COSS!M180</f>
        <v>0</v>
      </c>
      <c r="J454" s="21">
        <f>+COSS!N153+COSS!N39+COSS!N180</f>
        <v>0</v>
      </c>
      <c r="K454" s="21">
        <f>+COSS!P153+COSS!P39+COSS!P180</f>
        <v>0</v>
      </c>
      <c r="L454" s="21">
        <f>+COSS!Q153+COSS!Q39+COSS!Q180</f>
        <v>0</v>
      </c>
      <c r="M454" s="21">
        <f>+COSS!R153+COSS!R39+COSS!R180</f>
        <v>0</v>
      </c>
      <c r="N454" s="21">
        <f>+COSS!S153+COSS!S39+COSS!S180</f>
        <v>0</v>
      </c>
      <c r="O454" s="21">
        <f>+COSS!U153+COSS!U39+COSS!U180</f>
        <v>0</v>
      </c>
      <c r="P454" s="21">
        <f>+COSS!V153+COSS!V39+COSS!V180</f>
        <v>0</v>
      </c>
      <c r="Q454" s="21">
        <f>+COSS!W153+COSS!W39+COSS!W180</f>
        <v>0</v>
      </c>
      <c r="R454" s="21">
        <f>+COSS!X153+COSS!X39+COSS!X180</f>
        <v>0</v>
      </c>
      <c r="S454" s="21">
        <f>+COSS!Z153+COSS!Z39+COSS!Z180</f>
        <v>0</v>
      </c>
      <c r="T454" s="21">
        <f>+COSS!AA153+COSS!AA39+COSS!AA180</f>
        <v>0</v>
      </c>
      <c r="U454" s="21">
        <f>+COSS!AC153+COSS!AC39+COSS!AC180</f>
        <v>0</v>
      </c>
      <c r="V454" s="21">
        <f>+COSS!AD153+COSS!AD39+COSS!AD180</f>
        <v>0</v>
      </c>
      <c r="W454" s="21">
        <f>+COSS!AE153+COSS!AE39+COSS!AE180</f>
        <v>0</v>
      </c>
    </row>
    <row r="455" spans="1:23">
      <c r="B455" s="15" t="str">
        <f>$B$11</f>
        <v>CUSTOMER</v>
      </c>
      <c r="D455" s="21">
        <f>+COSS!H154+COSS!H40+COSS!H181</f>
        <v>114470787.26000001</v>
      </c>
      <c r="E455" s="21">
        <f>+COSS!I154+COSS!I40+COSS!I181</f>
        <v>53518426.420141935</v>
      </c>
      <c r="F455" s="21">
        <f>+COSS!J154+COSS!J40+COSS!J181</f>
        <v>10799.416411579721</v>
      </c>
      <c r="G455" s="21">
        <f>+COSS!K154+COSS!K40+COSS!K181</f>
        <v>6145.7426070905813</v>
      </c>
      <c r="H455" s="21">
        <f>+COSS!L154+COSS!L40+COSS!L181</f>
        <v>18083598.844668292</v>
      </c>
      <c r="I455" s="21">
        <f>+COSS!M154+COSS!M40+COSS!M181</f>
        <v>1223062.9223659097</v>
      </c>
      <c r="J455" s="21">
        <f>+COSS!N154+COSS!N40+COSS!N181</f>
        <v>206021.10199190906</v>
      </c>
      <c r="K455" s="21">
        <f>+COSS!P154+COSS!P40+COSS!P181</f>
        <v>1474393.9699515568</v>
      </c>
      <c r="L455" s="21">
        <f>+COSS!Q154+COSS!Q40+COSS!Q181</f>
        <v>430231.46421306761</v>
      </c>
      <c r="M455" s="21">
        <f>+COSS!R154+COSS!R40+COSS!R181</f>
        <v>506687.63442786038</v>
      </c>
      <c r="N455" s="21">
        <f>+COSS!S154+COSS!S40+COSS!S181</f>
        <v>63335.081684388395</v>
      </c>
      <c r="O455" s="21">
        <f>+COSS!U154+COSS!U40+COSS!U181</f>
        <v>9703.3732912597097</v>
      </c>
      <c r="P455" s="21">
        <f>+COSS!V154+COSS!V40+COSS!V181</f>
        <v>305060.65436340118</v>
      </c>
      <c r="Q455" s="21">
        <f>+COSS!W154+COSS!W40+COSS!W181</f>
        <v>851716.57028775488</v>
      </c>
      <c r="R455" s="21">
        <f>+COSS!X154+COSS!X40+COSS!X181</f>
        <v>253339.55107613659</v>
      </c>
      <c r="S455" s="21">
        <f>+COSS!Z154+COSS!Z40+COSS!Z181</f>
        <v>296911.27752672497</v>
      </c>
      <c r="T455" s="21">
        <f>+COSS!AA154+COSS!AA40+COSS!AA181</f>
        <v>5621.218289184264</v>
      </c>
      <c r="U455" s="21">
        <f>+COSS!AC154+COSS!AC40+COSS!AC181</f>
        <v>28972.078252141295</v>
      </c>
      <c r="V455" s="21">
        <f>+COSS!AD154+COSS!AD40+COSS!AD181</f>
        <v>32812554.456747137</v>
      </c>
      <c r="W455" s="21">
        <f>+COSS!AE154+COSS!AE40+COSS!AE181</f>
        <v>4384205.4817026742</v>
      </c>
    </row>
    <row r="456" spans="1:23">
      <c r="B456" s="15" t="str">
        <f>$B$12</f>
        <v>TOTAL</v>
      </c>
      <c r="D456" s="21">
        <f>+COSS!H155+COSS!H41+COSS!H182</f>
        <v>1563665621.6700003</v>
      </c>
      <c r="E456" s="21">
        <f>+COSS!I155+COSS!I41+COSS!I182</f>
        <v>933917321.6944133</v>
      </c>
      <c r="F456" s="21">
        <f>+COSS!J155+COSS!J41+COSS!J182</f>
        <v>187044.63571123668</v>
      </c>
      <c r="G456" s="21">
        <f>+COSS!K155+COSS!K41+COSS!K182</f>
        <v>299903.62140291184</v>
      </c>
      <c r="H456" s="21">
        <f>+COSS!L155+COSS!L41+COSS!L182</f>
        <v>217584024.1028806</v>
      </c>
      <c r="I456" s="21">
        <f>+COSS!M155+COSS!M41+COSS!M182</f>
        <v>3461539.794121596</v>
      </c>
      <c r="J456" s="21">
        <f>+COSS!N155+COSS!N41+COSS!N182</f>
        <v>365748.69340029749</v>
      </c>
      <c r="K456" s="21">
        <f>+COSS!P155+COSS!P41+COSS!P182</f>
        <v>114879686.05876961</v>
      </c>
      <c r="L456" s="21">
        <f>+COSS!Q155+COSS!Q41+COSS!Q182</f>
        <v>17311131.302983455</v>
      </c>
      <c r="M456" s="21">
        <f>+COSS!R155+COSS!R41+COSS!R182</f>
        <v>2274583.4696388138</v>
      </c>
      <c r="N456" s="21">
        <f>+COSS!S155+COSS!S41+COSS!S182</f>
        <v>113428.24555905584</v>
      </c>
      <c r="O456" s="21">
        <f>+COSS!U155+COSS!U41+COSS!U182</f>
        <v>5068723.4870784152</v>
      </c>
      <c r="P456" s="21">
        <f>+COSS!V155+COSS!V41+COSS!V182</f>
        <v>59688743.149261452</v>
      </c>
      <c r="Q456" s="21">
        <f>+COSS!W155+COSS!W41+COSS!W182</f>
        <v>119286636.34384911</v>
      </c>
      <c r="R456" s="21">
        <f>+COSS!X155+COSS!X41+COSS!X182</f>
        <v>16334103.863537498</v>
      </c>
      <c r="S456" s="21">
        <f>+COSS!Z155+COSS!Z41+COSS!Z182</f>
        <v>31611012.581704084</v>
      </c>
      <c r="T456" s="21">
        <f>+COSS!AA155+COSS!AA41+COSS!AA182</f>
        <v>522423.25459139067</v>
      </c>
      <c r="U456" s="21">
        <f>+COSS!AC155+COSS!AC41+COSS!AC182</f>
        <v>434601.35568961391</v>
      </c>
      <c r="V456" s="21">
        <f>+COSS!AD155+COSS!AD41+COSS!AD182</f>
        <v>35404555.228364013</v>
      </c>
      <c r="W456" s="21">
        <f>+COSS!AE155+COSS!AE41+COSS!AE182</f>
        <v>4920410.7870439477</v>
      </c>
    </row>
    <row r="457" spans="1:23">
      <c r="A457" s="111" t="s">
        <v>194</v>
      </c>
      <c r="B457" s="15" t="str">
        <f>$B$5</f>
        <v>PRODUCTION</v>
      </c>
      <c r="C457" s="19"/>
      <c r="D457" s="20">
        <f t="shared" ref="D457:D464" si="405">SUM(E457:W457)</f>
        <v>7.6816450483650385E-3</v>
      </c>
      <c r="E457" s="20">
        <f t="shared" ref="E457:W457" si="406">E449/$D456</f>
        <v>3.9504467332719994E-3</v>
      </c>
      <c r="F457" s="20">
        <f t="shared" ref="F457:G457" si="407">F449/$D456</f>
        <v>8.8378265427563795E-7</v>
      </c>
      <c r="G457" s="20">
        <f t="shared" si="407"/>
        <v>1.5474404111526867E-6</v>
      </c>
      <c r="H457" s="20">
        <f t="shared" si="406"/>
        <v>9.2072063961580843E-4</v>
      </c>
      <c r="I457" s="20">
        <f t="shared" si="406"/>
        <v>1.281181598209822E-5</v>
      </c>
      <c r="J457" s="20">
        <f t="shared" si="406"/>
        <v>1.7843491089426556E-6</v>
      </c>
      <c r="K457" s="20">
        <f t="shared" si="406"/>
        <v>5.476379230934126E-4</v>
      </c>
      <c r="L457" s="20">
        <f t="shared" si="406"/>
        <v>9.8278542352238569E-5</v>
      </c>
      <c r="M457" s="20">
        <f t="shared" si="406"/>
        <v>1.9929885474685652E-5</v>
      </c>
      <c r="N457" s="20">
        <f t="shared" si="406"/>
        <v>7.5682838816911792E-7</v>
      </c>
      <c r="O457" s="20">
        <f t="shared" si="406"/>
        <v>2.5973283857041049E-5</v>
      </c>
      <c r="P457" s="20">
        <f t="shared" si="406"/>
        <v>3.5065433033267847E-4</v>
      </c>
      <c r="Q457" s="20">
        <f t="shared" si="406"/>
        <v>1.3411120504122824E-3</v>
      </c>
      <c r="R457" s="20">
        <f t="shared" si="406"/>
        <v>2.4295488633095254E-4</v>
      </c>
      <c r="S457" s="20">
        <f t="shared" si="406"/>
        <v>1.5052878046424012E-4</v>
      </c>
      <c r="T457" s="20">
        <f t="shared" si="406"/>
        <v>3.0064458361241657E-6</v>
      </c>
      <c r="U457" s="20">
        <f t="shared" si="406"/>
        <v>1.9857181403175375E-6</v>
      </c>
      <c r="V457" s="20">
        <f t="shared" si="406"/>
        <v>8.8216905731230766E-6</v>
      </c>
      <c r="W457" s="20">
        <f t="shared" si="406"/>
        <v>1.8099220654974865E-6</v>
      </c>
    </row>
    <row r="458" spans="1:23">
      <c r="A458" s="15" t="str">
        <f t="shared" ref="A458:A464" si="408">A457</f>
        <v>TDPLANT</v>
      </c>
      <c r="B458" s="15" t="str">
        <f>$B$6</f>
        <v>BULKTRAN</v>
      </c>
      <c r="C458" s="19"/>
      <c r="D458" s="20">
        <f t="shared" si="405"/>
        <v>0.31747407336971339</v>
      </c>
      <c r="E458" s="20">
        <f>E450/$D456</f>
        <v>0.16326768656264262</v>
      </c>
      <c r="F458" s="20">
        <f>F450/$D456</f>
        <v>3.652578028011097E-5</v>
      </c>
      <c r="G458" s="20">
        <f>G450/$D456</f>
        <v>6.3954036867416798E-5</v>
      </c>
      <c r="H458" s="20">
        <f t="shared" ref="H458:W458" si="409">H450/$D456</f>
        <v>3.8052387223569073E-2</v>
      </c>
      <c r="I458" s="20">
        <f t="shared" si="409"/>
        <v>5.2949848391727289E-4</v>
      </c>
      <c r="J458" s="20">
        <f t="shared" si="409"/>
        <v>7.3745216859533714E-5</v>
      </c>
      <c r="K458" s="20">
        <f t="shared" si="409"/>
        <v>2.2633282465088646E-2</v>
      </c>
      <c r="L458" s="20">
        <f t="shared" si="409"/>
        <v>4.0617457548424284E-3</v>
      </c>
      <c r="M458" s="20">
        <f t="shared" si="409"/>
        <v>8.2368058971782647E-4</v>
      </c>
      <c r="N458" s="20">
        <f t="shared" si="409"/>
        <v>3.1278897908075577E-5</v>
      </c>
      <c r="O458" s="20">
        <f t="shared" si="409"/>
        <v>1.0734477020176406E-3</v>
      </c>
      <c r="P458" s="20">
        <f t="shared" si="409"/>
        <v>1.4492163839194647E-2</v>
      </c>
      <c r="Q458" s="20">
        <f t="shared" si="409"/>
        <v>5.5426709097970622E-2</v>
      </c>
      <c r="R458" s="20">
        <f t="shared" si="409"/>
        <v>1.0041062418652097E-2</v>
      </c>
      <c r="S458" s="20">
        <f t="shared" si="409"/>
        <v>6.2211915276570908E-3</v>
      </c>
      <c r="T458" s="20">
        <f t="shared" si="409"/>
        <v>1.242531514994827E-4</v>
      </c>
      <c r="U458" s="20">
        <f t="shared" si="409"/>
        <v>8.2067580915486042E-5</v>
      </c>
      <c r="V458" s="20">
        <f t="shared" si="409"/>
        <v>3.6459092064565989E-4</v>
      </c>
      <c r="W458" s="20">
        <f t="shared" si="409"/>
        <v>7.4802119467562558E-5</v>
      </c>
    </row>
    <row r="459" spans="1:23">
      <c r="A459" s="15" t="str">
        <f t="shared" si="408"/>
        <v>TDPLANT</v>
      </c>
      <c r="B459" s="15" t="str">
        <f>$B$7</f>
        <v>SUBTRAN</v>
      </c>
      <c r="C459" s="19"/>
      <c r="D459" s="20">
        <f t="shared" si="405"/>
        <v>8.7899074146970443E-2</v>
      </c>
      <c r="E459" s="20">
        <f t="shared" ref="E459:W459" si="410">E451/$D456</f>
        <v>4.4905015287773999E-2</v>
      </c>
      <c r="F459" s="20">
        <f t="shared" ref="F459:G459" si="411">F451/$D456</f>
        <v>7.3121006939628974E-6</v>
      </c>
      <c r="G459" s="20">
        <f t="shared" si="411"/>
        <v>1.3609074886531563E-5</v>
      </c>
      <c r="H459" s="20">
        <f t="shared" si="410"/>
        <v>1.0523551555537893E-2</v>
      </c>
      <c r="I459" s="20">
        <f t="shared" si="410"/>
        <v>1.4707498676458575E-4</v>
      </c>
      <c r="J459" s="20">
        <f t="shared" si="410"/>
        <v>2.6619889256994871E-5</v>
      </c>
      <c r="K459" s="20">
        <f t="shared" si="410"/>
        <v>6.0755987169186908E-3</v>
      </c>
      <c r="L459" s="20">
        <f t="shared" si="410"/>
        <v>1.0933632632267613E-3</v>
      </c>
      <c r="M459" s="20">
        <f t="shared" si="410"/>
        <v>2.8699942676519346E-4</v>
      </c>
      <c r="N459" s="20">
        <f t="shared" si="410"/>
        <v>0</v>
      </c>
      <c r="O459" s="20">
        <f t="shared" si="410"/>
        <v>2.7425648024808008E-4</v>
      </c>
      <c r="P459" s="20">
        <f t="shared" si="410"/>
        <v>3.8480843587894603E-3</v>
      </c>
      <c r="Q459" s="20">
        <f t="shared" si="410"/>
        <v>1.897402425144909E-2</v>
      </c>
      <c r="R459" s="20">
        <f t="shared" si="410"/>
        <v>0</v>
      </c>
      <c r="S459" s="20">
        <f t="shared" si="410"/>
        <v>1.6678982076797565E-3</v>
      </c>
      <c r="T459" s="20">
        <f t="shared" si="410"/>
        <v>3.3488922610965702E-5</v>
      </c>
      <c r="U459" s="20">
        <f t="shared" si="410"/>
        <v>2.2177624368467279E-5</v>
      </c>
      <c r="V459" s="20">
        <f t="shared" si="410"/>
        <v>0</v>
      </c>
      <c r="W459" s="20">
        <f t="shared" si="410"/>
        <v>0</v>
      </c>
    </row>
    <row r="460" spans="1:23">
      <c r="A460" s="15" t="str">
        <f t="shared" si="408"/>
        <v>TDPLANT</v>
      </c>
      <c r="B460" s="15" t="str">
        <f>$B$8</f>
        <v>DISTPRI</v>
      </c>
      <c r="C460" s="19"/>
      <c r="D460" s="20">
        <f t="shared" si="405"/>
        <v>0.34671866801162615</v>
      </c>
      <c r="E460" s="20">
        <f t="shared" ref="E460:W460" si="412">E452/$D456</f>
        <v>0.22699656125969261</v>
      </c>
      <c r="F460" s="20">
        <f t="shared" ref="F460:G460" si="413">F452/$D456</f>
        <v>3.7273164536442556E-5</v>
      </c>
      <c r="G460" s="20">
        <f t="shared" si="413"/>
        <v>6.896603077037147E-5</v>
      </c>
      <c r="H460" s="20">
        <f t="shared" si="412"/>
        <v>5.311117008076139E-2</v>
      </c>
      <c r="I460" s="20">
        <f t="shared" si="412"/>
        <v>7.4217197259520947E-4</v>
      </c>
      <c r="J460" s="20">
        <f t="shared" si="412"/>
        <v>0</v>
      </c>
      <c r="K460" s="20">
        <f t="shared" si="412"/>
        <v>3.0800267926806763E-2</v>
      </c>
      <c r="L460" s="20">
        <f t="shared" si="412"/>
        <v>5.5423347505554731E-3</v>
      </c>
      <c r="M460" s="20">
        <f t="shared" si="412"/>
        <v>0</v>
      </c>
      <c r="N460" s="20">
        <f t="shared" si="412"/>
        <v>0</v>
      </c>
      <c r="O460" s="20">
        <f t="shared" si="412"/>
        <v>1.3947436128654038E-3</v>
      </c>
      <c r="P460" s="20">
        <f t="shared" si="412"/>
        <v>1.9286323338858113E-2</v>
      </c>
      <c r="Q460" s="20">
        <f t="shared" si="412"/>
        <v>0</v>
      </c>
      <c r="R460" s="20">
        <f t="shared" si="412"/>
        <v>0</v>
      </c>
      <c r="S460" s="20">
        <f t="shared" si="412"/>
        <v>8.4576426594262146E-3</v>
      </c>
      <c r="T460" s="20">
        <f t="shared" si="412"/>
        <v>1.6975822595877006E-4</v>
      </c>
      <c r="U460" s="20">
        <f t="shared" si="412"/>
        <v>1.1145498879938453E-4</v>
      </c>
      <c r="V460" s="20">
        <f t="shared" si="412"/>
        <v>0</v>
      </c>
      <c r="W460" s="20">
        <f t="shared" si="412"/>
        <v>0</v>
      </c>
    </row>
    <row r="461" spans="1:23">
      <c r="A461" s="15" t="str">
        <f t="shared" si="408"/>
        <v>TDPLANT</v>
      </c>
      <c r="B461" s="15" t="str">
        <f>$B$9</f>
        <v>DISTSEC</v>
      </c>
      <c r="C461" s="19"/>
      <c r="D461" s="20">
        <f t="shared" si="405"/>
        <v>0.16701984761299751</v>
      </c>
      <c r="E461" s="20">
        <f t="shared" ref="E461:W461" si="414">E453/$D456</f>
        <v>0.12391556002077443</v>
      </c>
      <c r="F461" s="20">
        <f t="shared" ref="F461:G461" si="415">F453/$D456</f>
        <v>3.0718028636028593E-5</v>
      </c>
      <c r="G461" s="20">
        <f t="shared" si="415"/>
        <v>3.9788312682100033E-5</v>
      </c>
      <c r="H461" s="20">
        <f t="shared" si="414"/>
        <v>2.4977264457589063E-2</v>
      </c>
      <c r="I461" s="20">
        <f t="shared" si="414"/>
        <v>0</v>
      </c>
      <c r="J461" s="20">
        <f t="shared" si="414"/>
        <v>0</v>
      </c>
      <c r="K461" s="20">
        <f t="shared" si="414"/>
        <v>1.2468496198212256E-2</v>
      </c>
      <c r="L461" s="20">
        <f t="shared" si="414"/>
        <v>0</v>
      </c>
      <c r="M461" s="20">
        <f t="shared" si="414"/>
        <v>0</v>
      </c>
      <c r="N461" s="20">
        <f t="shared" si="414"/>
        <v>0</v>
      </c>
      <c r="O461" s="20">
        <f t="shared" si="414"/>
        <v>4.6693822269175752E-4</v>
      </c>
      <c r="P461" s="20">
        <f t="shared" si="414"/>
        <v>0</v>
      </c>
      <c r="Q461" s="20">
        <f t="shared" si="414"/>
        <v>0</v>
      </c>
      <c r="R461" s="20">
        <f t="shared" si="414"/>
        <v>0</v>
      </c>
      <c r="S461" s="20">
        <f t="shared" si="414"/>
        <v>3.5288242424042458E-3</v>
      </c>
      <c r="T461" s="20">
        <f t="shared" si="414"/>
        <v>0</v>
      </c>
      <c r="U461" s="20">
        <f t="shared" si="414"/>
        <v>4.1723306611928603E-5</v>
      </c>
      <c r="V461" s="20">
        <f t="shared" si="414"/>
        <v>1.2842312838031011E-3</v>
      </c>
      <c r="W461" s="20">
        <f t="shared" si="414"/>
        <v>2.6630353959265735E-4</v>
      </c>
    </row>
    <row r="462" spans="1:23">
      <c r="A462" s="15" t="str">
        <f t="shared" si="408"/>
        <v>TDPLANT</v>
      </c>
      <c r="B462" s="15" t="str">
        <f>$B$10</f>
        <v>ENERGY</v>
      </c>
      <c r="C462" s="19"/>
      <c r="D462" s="20">
        <f t="shared" si="405"/>
        <v>0</v>
      </c>
      <c r="E462" s="20">
        <f t="shared" ref="E462:W462" si="416">E454/$D456</f>
        <v>0</v>
      </c>
      <c r="F462" s="20">
        <f t="shared" ref="F462:G462" si="417">F454/$D456</f>
        <v>0</v>
      </c>
      <c r="G462" s="20">
        <f t="shared" si="417"/>
        <v>0</v>
      </c>
      <c r="H462" s="20">
        <f t="shared" si="416"/>
        <v>0</v>
      </c>
      <c r="I462" s="20">
        <f t="shared" si="416"/>
        <v>0</v>
      </c>
      <c r="J462" s="20">
        <f t="shared" si="416"/>
        <v>0</v>
      </c>
      <c r="K462" s="20">
        <f t="shared" si="416"/>
        <v>0</v>
      </c>
      <c r="L462" s="20">
        <f t="shared" si="416"/>
        <v>0</v>
      </c>
      <c r="M462" s="20">
        <f t="shared" si="416"/>
        <v>0</v>
      </c>
      <c r="N462" s="20">
        <f t="shared" si="416"/>
        <v>0</v>
      </c>
      <c r="O462" s="20">
        <f t="shared" si="416"/>
        <v>0</v>
      </c>
      <c r="P462" s="20">
        <f t="shared" si="416"/>
        <v>0</v>
      </c>
      <c r="Q462" s="20">
        <f t="shared" si="416"/>
        <v>0</v>
      </c>
      <c r="R462" s="20">
        <f t="shared" si="416"/>
        <v>0</v>
      </c>
      <c r="S462" s="20">
        <f t="shared" si="416"/>
        <v>0</v>
      </c>
      <c r="T462" s="20">
        <f t="shared" si="416"/>
        <v>0</v>
      </c>
      <c r="U462" s="20">
        <f t="shared" si="416"/>
        <v>0</v>
      </c>
      <c r="V462" s="20">
        <f t="shared" si="416"/>
        <v>0</v>
      </c>
      <c r="W462" s="20">
        <f t="shared" si="416"/>
        <v>0</v>
      </c>
    </row>
    <row r="463" spans="1:23">
      <c r="A463" s="15" t="str">
        <f t="shared" si="408"/>
        <v>TDPLANT</v>
      </c>
      <c r="B463" s="15" t="str">
        <f>$B$11</f>
        <v>CUSTOMER</v>
      </c>
      <c r="C463" s="19"/>
      <c r="D463" s="20">
        <f t="shared" si="405"/>
        <v>7.3206691810327587E-2</v>
      </c>
      <c r="E463" s="20">
        <f t="shared" ref="E463:W463" si="418">E455/$D456</f>
        <v>3.4226260191730806E-2</v>
      </c>
      <c r="F463" s="20">
        <f t="shared" ref="F463:G463" si="419">F455/$D456</f>
        <v>6.9064742883110184E-6</v>
      </c>
      <c r="G463" s="20">
        <f t="shared" si="419"/>
        <v>3.9303432408566396E-6</v>
      </c>
      <c r="H463" s="20">
        <f t="shared" si="418"/>
        <v>1.1564875887822451E-2</v>
      </c>
      <c r="I463" s="20">
        <f t="shared" si="418"/>
        <v>7.8217676811214549E-4</v>
      </c>
      <c r="J463" s="20">
        <f t="shared" si="418"/>
        <v>1.3175521616435988E-4</v>
      </c>
      <c r="K463" s="20">
        <f t="shared" si="418"/>
        <v>9.4290873286380686E-4</v>
      </c>
      <c r="L463" s="20">
        <f t="shared" si="418"/>
        <v>2.7514288109345203E-4</v>
      </c>
      <c r="M463" s="20">
        <f t="shared" si="418"/>
        <v>3.2403835411225337E-4</v>
      </c>
      <c r="N463" s="20">
        <f t="shared" si="418"/>
        <v>4.0504236204122915E-5</v>
      </c>
      <c r="O463" s="20">
        <f t="shared" si="418"/>
        <v>6.2055295945539008E-6</v>
      </c>
      <c r="P463" s="20">
        <f t="shared" si="418"/>
        <v>1.9509327962176167E-4</v>
      </c>
      <c r="Q463" s="20">
        <f t="shared" si="418"/>
        <v>5.446922657147879E-4</v>
      </c>
      <c r="R463" s="20">
        <f t="shared" si="418"/>
        <v>1.6201644876323948E-4</v>
      </c>
      <c r="S463" s="20">
        <f t="shared" si="418"/>
        <v>1.8988156637326508E-4</v>
      </c>
      <c r="T463" s="20">
        <f t="shared" si="418"/>
        <v>3.5948979188918812E-6</v>
      </c>
      <c r="U463" s="20">
        <f t="shared" si="418"/>
        <v>1.8528308003087651E-5</v>
      </c>
      <c r="V463" s="20">
        <f t="shared" si="418"/>
        <v>2.098438054915041E-2</v>
      </c>
      <c r="W463" s="20">
        <f t="shared" si="418"/>
        <v>2.8037998795550213E-3</v>
      </c>
    </row>
    <row r="464" spans="1:23">
      <c r="A464" s="15" t="str">
        <f t="shared" si="408"/>
        <v>TDPLANT</v>
      </c>
      <c r="B464" s="15" t="str">
        <f>$B$12</f>
        <v>TOTAL</v>
      </c>
      <c r="C464" s="19"/>
      <c r="D464" s="20">
        <f t="shared" si="405"/>
        <v>1.0000000000000002</v>
      </c>
      <c r="E464" s="20">
        <f t="shared" ref="E464:W464" si="420">SUM(E457:E463)</f>
        <v>0.59726153005588645</v>
      </c>
      <c r="F464" s="20">
        <f t="shared" ref="F464:G464" si="421">SUM(F457:F463)</f>
        <v>1.1961933108913168E-4</v>
      </c>
      <c r="G464" s="20">
        <f t="shared" si="421"/>
        <v>1.9179523885842919E-4</v>
      </c>
      <c r="H464" s="20">
        <f t="shared" si="420"/>
        <v>0.13914996984489569</v>
      </c>
      <c r="I464" s="20">
        <f t="shared" si="420"/>
        <v>2.213734027371312E-3</v>
      </c>
      <c r="J464" s="20">
        <f t="shared" si="420"/>
        <v>2.339046713898311E-4</v>
      </c>
      <c r="K464" s="20">
        <f t="shared" si="420"/>
        <v>7.346819196298357E-2</v>
      </c>
      <c r="L464" s="20">
        <f t="shared" si="420"/>
        <v>1.1070865192070354E-2</v>
      </c>
      <c r="M464" s="20">
        <f t="shared" si="420"/>
        <v>1.4546482560699591E-3</v>
      </c>
      <c r="N464" s="20">
        <f t="shared" si="420"/>
        <v>7.253996250036762E-5</v>
      </c>
      <c r="O464" s="20">
        <f t="shared" si="420"/>
        <v>3.2415648312744769E-3</v>
      </c>
      <c r="P464" s="20">
        <f t="shared" si="420"/>
        <v>3.8172319146796661E-2</v>
      </c>
      <c r="Q464" s="20">
        <f t="shared" si="420"/>
        <v>7.6286537665546786E-2</v>
      </c>
      <c r="R464" s="20">
        <f t="shared" si="420"/>
        <v>1.044603375374629E-2</v>
      </c>
      <c r="S464" s="20">
        <f t="shared" si="420"/>
        <v>2.0215966984004814E-2</v>
      </c>
      <c r="T464" s="20">
        <f t="shared" si="420"/>
        <v>3.3410164382423454E-4</v>
      </c>
      <c r="U464" s="20">
        <f t="shared" si="420"/>
        <v>2.7793752683867161E-4</v>
      </c>
      <c r="V464" s="20">
        <f t="shared" si="420"/>
        <v>2.2642024444172293E-2</v>
      </c>
      <c r="W464" s="20">
        <f t="shared" si="420"/>
        <v>3.1467154606807388E-3</v>
      </c>
    </row>
    <row r="466" spans="1:23">
      <c r="A466" s="34" t="s">
        <v>298</v>
      </c>
      <c r="B466" s="15" t="str">
        <f>$B$5</f>
        <v>PRODUCTION</v>
      </c>
      <c r="D466" s="21">
        <f ca="1">+COSS!H210</f>
        <v>926475584.47683024</v>
      </c>
      <c r="E466" s="21">
        <f ca="1">+COSS!I210</f>
        <v>476459459.28362745</v>
      </c>
      <c r="F466" s="21">
        <f ca="1">+COSS!J210</f>
        <v>106592.14868887754</v>
      </c>
      <c r="G466" s="21">
        <f ca="1">+COSS!K210</f>
        <v>186635.25199864488</v>
      </c>
      <c r="H466" s="21">
        <f ca="1">+COSS!L210</f>
        <v>111047202.4360843</v>
      </c>
      <c r="I466" s="21">
        <f ca="1">+COSS!M210</f>
        <v>1545220.4085829789</v>
      </c>
      <c r="J466" s="21">
        <f ca="1">+COSS!N210</f>
        <v>215208.57488334682</v>
      </c>
      <c r="K466" s="21">
        <f ca="1">+COSS!P210</f>
        <v>66050066.318494648</v>
      </c>
      <c r="L466" s="21">
        <f ca="1">+COSS!Q210</f>
        <v>11853277.441750679</v>
      </c>
      <c r="M466" s="21">
        <f ca="1">+COSS!R210</f>
        <v>2403723.7046829797</v>
      </c>
      <c r="N466" s="21">
        <f ca="1">+COSS!S210</f>
        <v>91280.320668667264</v>
      </c>
      <c r="O466" s="21">
        <f ca="1">+COSS!U210</f>
        <v>3132611.9848972219</v>
      </c>
      <c r="P466" s="21">
        <f ca="1">+COSS!V210</f>
        <v>42292070.721680336</v>
      </c>
      <c r="Q466" s="21">
        <f ca="1">+COSS!W210</f>
        <v>161750193.21142605</v>
      </c>
      <c r="R466" s="21">
        <f ca="1">+COSS!X210</f>
        <v>29302547.683178827</v>
      </c>
      <c r="S466" s="21">
        <f ca="1">+COSS!Z210</f>
        <v>18155126.796814736</v>
      </c>
      <c r="T466" s="21">
        <f ca="1">+COSS!AA210</f>
        <v>362604.44809460605</v>
      </c>
      <c r="U466" s="21">
        <f ca="1">+COSS!AC210</f>
        <v>239495.49387842393</v>
      </c>
      <c r="V466" s="21">
        <f ca="1">+COSS!AD210</f>
        <v>1063975.3436078778</v>
      </c>
      <c r="W466" s="21">
        <f ca="1">+COSS!AE210</f>
        <v>218292.90378968965</v>
      </c>
    </row>
    <row r="467" spans="1:23">
      <c r="B467" s="15" t="str">
        <f>$B$6</f>
        <v>BULKTRAN</v>
      </c>
      <c r="D467" s="21">
        <f ca="1">+COSS!H211</f>
        <v>503126706.10594505</v>
      </c>
      <c r="E467" s="21">
        <f ca="1">+COSS!I211</f>
        <v>258743438.42288932</v>
      </c>
      <c r="F467" s="21">
        <f ca="1">+COSS!J211</f>
        <v>57885.342652471452</v>
      </c>
      <c r="G467" s="21">
        <f ca="1">+COSS!K211</f>
        <v>101353.1075774178</v>
      </c>
      <c r="H467" s="21">
        <f ca="1">+COSS!L211</f>
        <v>60304679.497298077</v>
      </c>
      <c r="I467" s="21">
        <f ca="1">+COSS!M211</f>
        <v>839138.84769780387</v>
      </c>
      <c r="J467" s="21">
        <f ca="1">+COSS!N211</f>
        <v>116869.97824983779</v>
      </c>
      <c r="K467" s="21">
        <f ca="1">+COSS!P211</f>
        <v>35868783.658955134</v>
      </c>
      <c r="L467" s="21">
        <f ca="1">+COSS!Q211</f>
        <v>6436975.2811085172</v>
      </c>
      <c r="M467" s="21">
        <f ca="1">+COSS!R211</f>
        <v>1305352.8988665668</v>
      </c>
      <c r="N467" s="21">
        <f ca="1">+COSS!S211</f>
        <v>49570.186025198491</v>
      </c>
      <c r="O467" s="21">
        <f ca="1">+COSS!U211</f>
        <v>1701178.9364739181</v>
      </c>
      <c r="P467" s="21">
        <f ca="1">+COSS!V211</f>
        <v>22966897.987510692</v>
      </c>
      <c r="Q467" s="21">
        <f ca="1">+COSS!W211</f>
        <v>87839165.204142734</v>
      </c>
      <c r="R467" s="21">
        <f ca="1">+COSS!X211</f>
        <v>15912879.457773613</v>
      </c>
      <c r="S467" s="21">
        <f ca="1">+COSS!Z211</f>
        <v>9859222.7331875339</v>
      </c>
      <c r="T467" s="21">
        <f ca="1">+COSS!AA211</f>
        <v>196913.96583561637</v>
      </c>
      <c r="U467" s="21">
        <f ca="1">+COSS!AC211</f>
        <v>130059.09813620287</v>
      </c>
      <c r="V467" s="21">
        <f ca="1">+COSS!AD211</f>
        <v>577796.56471968268</v>
      </c>
      <c r="W467" s="21">
        <f ca="1">+COSS!AE211</f>
        <v>118544.93684474984</v>
      </c>
    </row>
    <row r="468" spans="1:23">
      <c r="B468" s="15" t="str">
        <f>$B$7</f>
        <v>SUBTRAN</v>
      </c>
      <c r="D468" s="21">
        <f ca="1">+COSS!H212</f>
        <v>139302538.66026825</v>
      </c>
      <c r="E468" s="21">
        <f ca="1">+COSS!I212</f>
        <v>71165512.138453797</v>
      </c>
      <c r="F468" s="21">
        <f ca="1">+COSS!J212</f>
        <v>11588.224329933379</v>
      </c>
      <c r="G468" s="21">
        <f ca="1">+COSS!K212</f>
        <v>21567.675187815272</v>
      </c>
      <c r="H468" s="21">
        <f ca="1">+COSS!L212</f>
        <v>16677734.795676112</v>
      </c>
      <c r="I468" s="21">
        <f ca="1">+COSS!M212</f>
        <v>233084.58284185803</v>
      </c>
      <c r="J468" s="21">
        <f ca="1">+COSS!N212</f>
        <v>42187.226524756254</v>
      </c>
      <c r="K468" s="21">
        <f ca="1">+COSS!P212</f>
        <v>9628614.7875997014</v>
      </c>
      <c r="L468" s="21">
        <f ca="1">+COSS!Q212</f>
        <v>1732763.168707534</v>
      </c>
      <c r="M468" s="21">
        <f ca="1">+COSS!R212</f>
        <v>454836.97217999824</v>
      </c>
      <c r="N468" s="21">
        <f ca="1">+COSS!S212</f>
        <v>0</v>
      </c>
      <c r="O468" s="21">
        <f ca="1">+COSS!U212</f>
        <v>434641.93807898089</v>
      </c>
      <c r="P468" s="21">
        <f ca="1">+COSS!V212</f>
        <v>6098447.8546605716</v>
      </c>
      <c r="Q468" s="21">
        <f ca="1">+COSS!W212</f>
        <v>30070052.187454738</v>
      </c>
      <c r="R468" s="21">
        <f ca="1">+COSS!X212</f>
        <v>0</v>
      </c>
      <c r="S468" s="21">
        <f ca="1">+COSS!Z212</f>
        <v>2643286.710485897</v>
      </c>
      <c r="T468" s="21">
        <f ca="1">+COSS!AA212</f>
        <v>53073.277301016613</v>
      </c>
      <c r="U468" s="21">
        <f ca="1">+COSS!AC212</f>
        <v>35147.120785546991</v>
      </c>
      <c r="V468" s="21">
        <f ca="1">+COSS!AD212</f>
        <v>0</v>
      </c>
      <c r="W468" s="21">
        <f ca="1">+COSS!AE212</f>
        <v>0</v>
      </c>
    </row>
    <row r="469" spans="1:23">
      <c r="B469" s="15" t="str">
        <f>$B$8</f>
        <v>DISTPRI</v>
      </c>
      <c r="D469" s="21">
        <f ca="1">+COSS!H213</f>
        <v>557327470.27140403</v>
      </c>
      <c r="E469" s="21">
        <f ca="1">+COSS!I213</f>
        <v>364882052.56640553</v>
      </c>
      <c r="F469" s="21">
        <f ca="1">+COSS!J213</f>
        <v>59914.162162761793</v>
      </c>
      <c r="G469" s="21">
        <f ca="1">+COSS!K213</f>
        <v>110858.36157694884</v>
      </c>
      <c r="H469" s="21">
        <f ca="1">+COSS!L213</f>
        <v>85372715.100741193</v>
      </c>
      <c r="I469" s="21">
        <f ca="1">+COSS!M213</f>
        <v>1192992.6656817799</v>
      </c>
      <c r="J469" s="21">
        <f ca="1">+COSS!N213</f>
        <v>0</v>
      </c>
      <c r="K469" s="21">
        <f ca="1">+COSS!P213</f>
        <v>49509406.302729197</v>
      </c>
      <c r="L469" s="21">
        <f ca="1">+COSS!Q213</f>
        <v>8908938.8340082057</v>
      </c>
      <c r="M469" s="21">
        <f ca="1">+COSS!R213</f>
        <v>0</v>
      </c>
      <c r="N469" s="21">
        <f ca="1">+COSS!S213</f>
        <v>0</v>
      </c>
      <c r="O469" s="21">
        <f ca="1">+COSS!U213</f>
        <v>2241958.68625513</v>
      </c>
      <c r="P469" s="21">
        <f ca="1">+COSS!V213</f>
        <v>31001497.147311669</v>
      </c>
      <c r="Q469" s="21">
        <f ca="1">+COSS!W213</f>
        <v>0</v>
      </c>
      <c r="R469" s="21">
        <f ca="1">+COSS!X213</f>
        <v>0</v>
      </c>
      <c r="S469" s="21">
        <f ca="1">+COSS!Z213</f>
        <v>13595104.684929924</v>
      </c>
      <c r="T469" s="21">
        <f ca="1">+COSS!AA213</f>
        <v>272875.19063781766</v>
      </c>
      <c r="U469" s="21">
        <f ca="1">+COSS!AC213</f>
        <v>179156.56896387751</v>
      </c>
      <c r="V469" s="21">
        <f ca="1">+COSS!AD213</f>
        <v>0</v>
      </c>
      <c r="W469" s="21">
        <f ca="1">+COSS!AE213</f>
        <v>0</v>
      </c>
    </row>
    <row r="470" spans="1:23">
      <c r="B470" s="15" t="str">
        <f>$B$9</f>
        <v>DISTSEC</v>
      </c>
      <c r="D470" s="21">
        <f ca="1">+COSS!H214</f>
        <v>267175281.79257914</v>
      </c>
      <c r="E470" s="21">
        <f ca="1">+COSS!I214</f>
        <v>198222996.48930615</v>
      </c>
      <c r="F470" s="21">
        <f ca="1">+COSS!J214</f>
        <v>49138.459136665952</v>
      </c>
      <c r="G470" s="21">
        <f ca="1">+COSS!K214</f>
        <v>63647.846677020076</v>
      </c>
      <c r="H470" s="21">
        <f ca="1">+COSS!L214</f>
        <v>39955177.574625023</v>
      </c>
      <c r="I470" s="21">
        <f ca="1">+COSS!M214</f>
        <v>0</v>
      </c>
      <c r="J470" s="21">
        <f ca="1">+COSS!N214</f>
        <v>0</v>
      </c>
      <c r="K470" s="21">
        <f ca="1">+COSS!P214</f>
        <v>19945377.946972933</v>
      </c>
      <c r="L470" s="21">
        <f ca="1">+COSS!Q214</f>
        <v>0</v>
      </c>
      <c r="M470" s="21">
        <f ca="1">+COSS!R214</f>
        <v>0</v>
      </c>
      <c r="N470" s="21">
        <f ca="1">+COSS!S214</f>
        <v>0</v>
      </c>
      <c r="O470" s="21">
        <f ca="1">+COSS!U214</f>
        <v>746943.27057743014</v>
      </c>
      <c r="P470" s="21">
        <f ca="1">+COSS!V214</f>
        <v>0</v>
      </c>
      <c r="Q470" s="21">
        <f ca="1">+COSS!W214</f>
        <v>0</v>
      </c>
      <c r="R470" s="21">
        <f ca="1">+COSS!X214</f>
        <v>0</v>
      </c>
      <c r="S470" s="21">
        <f ca="1">+COSS!Z214</f>
        <v>5644925.587199905</v>
      </c>
      <c r="T470" s="21">
        <f ca="1">+COSS!AA214</f>
        <v>0</v>
      </c>
      <c r="U470" s="21">
        <f ca="1">+COSS!AC214</f>
        <v>66743.182685628955</v>
      </c>
      <c r="V470" s="21">
        <f ca="1">+COSS!AD214</f>
        <v>2054335.8172136054</v>
      </c>
      <c r="W470" s="21">
        <f ca="1">+COSS!AE214</f>
        <v>425995.618184797</v>
      </c>
    </row>
    <row r="471" spans="1:23">
      <c r="B471" s="15" t="str">
        <f>$B$10</f>
        <v>ENERGY</v>
      </c>
      <c r="D471" s="21">
        <f ca="1">+COSS!H215</f>
        <v>17297092.853749786</v>
      </c>
      <c r="E471" s="21">
        <f ca="1">+COSS!I215</f>
        <v>6767030.9830413219</v>
      </c>
      <c r="F471" s="21">
        <f ca="1">+COSS!J215</f>
        <v>1082.9100977037665</v>
      </c>
      <c r="G471" s="21">
        <f ca="1">+COSS!K215</f>
        <v>3122.4635905492164</v>
      </c>
      <c r="H471" s="21">
        <f ca="1">+COSS!L215</f>
        <v>1951298.9928012027</v>
      </c>
      <c r="I471" s="21">
        <f ca="1">+COSS!M215</f>
        <v>27214.814533927904</v>
      </c>
      <c r="J471" s="21">
        <f ca="1">+COSS!N215</f>
        <v>3804.6080069790055</v>
      </c>
      <c r="K471" s="21">
        <f ca="1">+COSS!P215</f>
        <v>1265041.9412842556</v>
      </c>
      <c r="L471" s="21">
        <f ca="1">+COSS!Q215</f>
        <v>225934.45654700484</v>
      </c>
      <c r="M471" s="21">
        <f ca="1">+COSS!R215</f>
        <v>46008.529420922765</v>
      </c>
      <c r="N471" s="21">
        <f ca="1">+COSS!S215</f>
        <v>1737.7577269001213</v>
      </c>
      <c r="O471" s="21">
        <f ca="1">+COSS!U215</f>
        <v>66346.642615288496</v>
      </c>
      <c r="P471" s="21">
        <f ca="1">+COSS!V215</f>
        <v>1048953.0345491928</v>
      </c>
      <c r="Q471" s="21">
        <f ca="1">+COSS!W215</f>
        <v>4511376.2788919797</v>
      </c>
      <c r="R471" s="21">
        <f ca="1">+COSS!X215</f>
        <v>848636.99821651599</v>
      </c>
      <c r="S471" s="21">
        <f ca="1">+COSS!Z215</f>
        <v>347999.97523427341</v>
      </c>
      <c r="T471" s="21">
        <f ca="1">+COSS!AA215</f>
        <v>6982.5500851452734</v>
      </c>
      <c r="U471" s="21">
        <f ca="1">+COSS!AC215</f>
        <v>6228.4646182581091</v>
      </c>
      <c r="V471" s="21">
        <f ca="1">+COSS!AD215</f>
        <v>139515.47431922582</v>
      </c>
      <c r="W471" s="21">
        <f ca="1">+COSS!AE215</f>
        <v>28775.978169141232</v>
      </c>
    </row>
    <row r="472" spans="1:23">
      <c r="B472" s="15" t="str">
        <f>$B$11</f>
        <v>CUSTOMER</v>
      </c>
      <c r="D472" s="21">
        <f ca="1">+COSS!H216</f>
        <v>125917987.50922395</v>
      </c>
      <c r="E472" s="21">
        <f ca="1">+COSS!I216</f>
        <v>62355373.206278495</v>
      </c>
      <c r="F472" s="21">
        <f ca="1">+COSS!J216</f>
        <v>12582.857589165025</v>
      </c>
      <c r="G472" s="21">
        <f ca="1">+COSS!K216</f>
        <v>6668.8439898395445</v>
      </c>
      <c r="H472" s="21">
        <f ca="1">+COSS!L216</f>
        <v>19872948.820670739</v>
      </c>
      <c r="I472" s="21">
        <f ca="1">+COSS!M216</f>
        <v>1268809.620094321</v>
      </c>
      <c r="J472" s="21">
        <f ca="1">+COSS!N216</f>
        <v>213396.89452480662</v>
      </c>
      <c r="K472" s="21">
        <f ca="1">+COSS!P216</f>
        <v>1547682.6505294004</v>
      </c>
      <c r="L472" s="21">
        <f ca="1">+COSS!Q216</f>
        <v>447958.43246489618</v>
      </c>
      <c r="M472" s="21">
        <f ca="1">+COSS!R216</f>
        <v>524733.01428959833</v>
      </c>
      <c r="N472" s="21">
        <f ca="1">+COSS!S216</f>
        <v>65564.108113257913</v>
      </c>
      <c r="O472" s="21">
        <f ca="1">+COSS!U216</f>
        <v>10261.199802445697</v>
      </c>
      <c r="P472" s="21">
        <f ca="1">+COSS!V216</f>
        <v>317948.25029428507</v>
      </c>
      <c r="Q472" s="21">
        <f ca="1">+COSS!W216</f>
        <v>882029.42526846449</v>
      </c>
      <c r="R472" s="21">
        <f ca="1">+COSS!X216</f>
        <v>262265.58076793456</v>
      </c>
      <c r="S472" s="21">
        <f ca="1">+COSS!Z216</f>
        <v>313174.85056809027</v>
      </c>
      <c r="T472" s="21">
        <f ca="1">+COSS!AA216</f>
        <v>5864.1673196378151</v>
      </c>
      <c r="U472" s="21">
        <f ca="1">+COSS!AC216</f>
        <v>30296.063097491755</v>
      </c>
      <c r="V472" s="21">
        <f ca="1">+COSS!AD216</f>
        <v>33293618.321099598</v>
      </c>
      <c r="W472" s="21">
        <f ca="1">+COSS!AE216</f>
        <v>4486811.2024614876</v>
      </c>
    </row>
    <row r="473" spans="1:23">
      <c r="B473" s="15" t="str">
        <f>$B$12</f>
        <v>TOTAL</v>
      </c>
      <c r="D473" s="21">
        <f ca="1">+COSS!H217</f>
        <v>2536622661.6700001</v>
      </c>
      <c r="E473" s="21">
        <f ca="1">+COSS!I217</f>
        <v>1438595863.0900021</v>
      </c>
      <c r="F473" s="21">
        <f ca="1">+COSS!J217</f>
        <v>298784.10465757886</v>
      </c>
      <c r="G473" s="21">
        <f ca="1">+COSS!K217</f>
        <v>493853.55059823568</v>
      </c>
      <c r="H473" s="21">
        <f ca="1">+COSS!L217</f>
        <v>335181757.2178967</v>
      </c>
      <c r="I473" s="21">
        <f ca="1">+COSS!M217</f>
        <v>5106460.9394326704</v>
      </c>
      <c r="J473" s="21">
        <f ca="1">+COSS!N217</f>
        <v>591467.2821897266</v>
      </c>
      <c r="K473" s="21">
        <f ca="1">+COSS!P217</f>
        <v>183814973.60656527</v>
      </c>
      <c r="L473" s="21">
        <f ca="1">+COSS!Q217</f>
        <v>29605847.614586841</v>
      </c>
      <c r="M473" s="21">
        <f ca="1">+COSS!R217</f>
        <v>4734655.1194400648</v>
      </c>
      <c r="N473" s="21">
        <f ca="1">+COSS!S217</f>
        <v>208152.3725340238</v>
      </c>
      <c r="O473" s="21">
        <f ca="1">+COSS!U217</f>
        <v>8333942.6587004177</v>
      </c>
      <c r="P473" s="21">
        <f ca="1">+COSS!V217</f>
        <v>103725814.99600674</v>
      </c>
      <c r="Q473" s="21">
        <f ca="1">+COSS!W217</f>
        <v>285052816.30718398</v>
      </c>
      <c r="R473" s="21">
        <f ca="1">+COSS!X217</f>
        <v>46326329.719936885</v>
      </c>
      <c r="S473" s="21">
        <f ca="1">+COSS!Z217</f>
        <v>50558841.338420354</v>
      </c>
      <c r="T473" s="21">
        <f ca="1">+COSS!AA217</f>
        <v>898313.59927383997</v>
      </c>
      <c r="U473" s="21">
        <f ca="1">+COSS!AC217</f>
        <v>687125.99216542998</v>
      </c>
      <c r="V473" s="21">
        <f ca="1">+COSS!AD217</f>
        <v>37129241.520959988</v>
      </c>
      <c r="W473" s="21">
        <f ca="1">+COSS!AE217</f>
        <v>5278420.6394498656</v>
      </c>
    </row>
    <row r="474" spans="1:23">
      <c r="A474" s="111" t="s">
        <v>299</v>
      </c>
      <c r="B474" s="15" t="str">
        <f>$B$5</f>
        <v>PRODUCTION</v>
      </c>
      <c r="D474" s="20">
        <f t="shared" ref="D474:D481" ca="1" si="422">SUM(E474:W474)</f>
        <v>0.36523981216302775</v>
      </c>
      <c r="E474" s="20">
        <f t="shared" ref="E474:F481" ca="1" si="423">E466/$D$473</f>
        <v>0.18783221741382206</v>
      </c>
      <c r="F474" s="20">
        <f t="shared" ca="1" si="423"/>
        <v>4.2021286925940333E-5</v>
      </c>
      <c r="G474" s="20">
        <f t="shared" ref="G474" ca="1" si="424">G466/$D$473</f>
        <v>7.3576277157349251E-5</v>
      </c>
      <c r="H474" s="20">
        <f t="shared" ref="H474:W481" ca="1" si="425">H466/$D$473</f>
        <v>4.3777580368605448E-2</v>
      </c>
      <c r="I474" s="20">
        <f t="shared" ca="1" si="425"/>
        <v>6.0916447366502445E-4</v>
      </c>
      <c r="J474" s="20">
        <f t="shared" ca="1" si="425"/>
        <v>8.4840594596621255E-5</v>
      </c>
      <c r="K474" s="20">
        <f t="shared" ca="1" si="425"/>
        <v>2.6038585603035735E-2</v>
      </c>
      <c r="L474" s="20">
        <f t="shared" ca="1" si="425"/>
        <v>4.6728579779962247E-3</v>
      </c>
      <c r="M474" s="20">
        <f t="shared" ca="1" si="425"/>
        <v>9.4760791228620279E-4</v>
      </c>
      <c r="N474" s="20">
        <f t="shared" ca="1" si="425"/>
        <v>3.598498193995174E-5</v>
      </c>
      <c r="O474" s="20">
        <f t="shared" ca="1" si="425"/>
        <v>1.2349538747851636E-3</v>
      </c>
      <c r="P474" s="20">
        <f t="shared" ca="1" si="425"/>
        <v>1.6672590433232631E-2</v>
      </c>
      <c r="Q474" s="20">
        <f t="shared" ca="1" si="425"/>
        <v>6.3765965531876495E-2</v>
      </c>
      <c r="R474" s="20">
        <f t="shared" ca="1" si="425"/>
        <v>1.1551796065673926E-2</v>
      </c>
      <c r="S474" s="20">
        <f t="shared" ca="1" si="425"/>
        <v>7.1572043690811323E-3</v>
      </c>
      <c r="T474" s="20">
        <f t="shared" ca="1" si="425"/>
        <v>1.4294772871574179E-4</v>
      </c>
      <c r="U474" s="20">
        <f t="shared" ca="1" si="425"/>
        <v>9.4415104578759345E-5</v>
      </c>
      <c r="V474" s="20">
        <f t="shared" ca="1" si="425"/>
        <v>4.1944565097727367E-4</v>
      </c>
      <c r="W474" s="20">
        <f t="shared" ca="1" si="425"/>
        <v>8.6056514076072812E-5</v>
      </c>
    </row>
    <row r="475" spans="1:23">
      <c r="A475" s="15" t="str">
        <f t="shared" ref="A475:A481" si="426">A474</f>
        <v>RB_GUP_EPIS</v>
      </c>
      <c r="B475" s="15" t="str">
        <f>$B$6</f>
        <v>BULKTRAN</v>
      </c>
      <c r="D475" s="20">
        <f t="shared" ca="1" si="422"/>
        <v>0.19834511206909611</v>
      </c>
      <c r="E475" s="20">
        <f t="shared" ca="1" si="423"/>
        <v>0.10200312499476927</v>
      </c>
      <c r="F475" s="20">
        <f t="shared" ca="1" si="423"/>
        <v>2.2819847637236791E-5</v>
      </c>
      <c r="G475" s="20">
        <f t="shared" ref="G475" ca="1" si="427">G467/$D$473</f>
        <v>3.995592608586545E-5</v>
      </c>
      <c r="H475" s="20">
        <f t="shared" ref="H475:U475" ca="1" si="428">H467/$D$473</f>
        <v>2.377361063927267E-2</v>
      </c>
      <c r="I475" s="20">
        <f t="shared" ca="1" si="428"/>
        <v>3.3080948947501401E-4</v>
      </c>
      <c r="J475" s="20">
        <f t="shared" ca="1" si="428"/>
        <v>4.6073064005860363E-5</v>
      </c>
      <c r="K475" s="20">
        <f t="shared" ca="1" si="428"/>
        <v>1.4140370265138574E-2</v>
      </c>
      <c r="L475" s="20">
        <f t="shared" ca="1" si="428"/>
        <v>2.5376164056149751E-3</v>
      </c>
      <c r="M475" s="20">
        <f t="shared" ca="1" si="428"/>
        <v>5.1460271115262384E-4</v>
      </c>
      <c r="N475" s="20">
        <f t="shared" ca="1" si="428"/>
        <v>1.954180524136912E-5</v>
      </c>
      <c r="O475" s="20">
        <f t="shared" ca="1" si="428"/>
        <v>6.7064722009301035E-4</v>
      </c>
      <c r="P475" s="20">
        <f t="shared" ca="1" si="428"/>
        <v>9.0541247362310884E-3</v>
      </c>
      <c r="Q475" s="20">
        <f t="shared" ca="1" si="428"/>
        <v>3.4628392520278641E-2</v>
      </c>
      <c r="R475" s="20">
        <f t="shared" ca="1" si="428"/>
        <v>6.2732544726606197E-3</v>
      </c>
      <c r="S475" s="20">
        <f t="shared" ca="1" si="428"/>
        <v>3.8867518145945515E-3</v>
      </c>
      <c r="T475" s="20">
        <f t="shared" ca="1" si="428"/>
        <v>7.7628402840955834E-5</v>
      </c>
      <c r="U475" s="20">
        <f t="shared" ca="1" si="428"/>
        <v>5.1272544435354729E-5</v>
      </c>
      <c r="V475" s="20">
        <f t="shared" ca="1" si="425"/>
        <v>2.2778183505594286E-4</v>
      </c>
      <c r="W475" s="20">
        <f t="shared" ca="1" si="425"/>
        <v>4.6733374512512278E-5</v>
      </c>
    </row>
    <row r="476" spans="1:23">
      <c r="A476" s="15" t="str">
        <f t="shared" si="426"/>
        <v>RB_GUP_EPIS</v>
      </c>
      <c r="B476" s="15" t="str">
        <f>$B$7</f>
        <v>SUBTRAN</v>
      </c>
      <c r="D476" s="20">
        <f t="shared" ca="1" si="422"/>
        <v>5.491653952525901E-2</v>
      </c>
      <c r="E476" s="20">
        <f t="shared" ca="1" si="423"/>
        <v>2.8055222092670879E-2</v>
      </c>
      <c r="F476" s="20">
        <f t="shared" ca="1" si="423"/>
        <v>4.5683674221786714E-6</v>
      </c>
      <c r="G476" s="20">
        <f t="shared" ref="G476" ca="1" si="429">G468/$D$473</f>
        <v>8.5025161659700962E-6</v>
      </c>
      <c r="H476" s="20">
        <f t="shared" ca="1" si="425"/>
        <v>6.5747795475012546E-3</v>
      </c>
      <c r="I476" s="20">
        <f t="shared" ca="1" si="425"/>
        <v>9.1887763349242279E-5</v>
      </c>
      <c r="J476" s="20">
        <f t="shared" ca="1" si="425"/>
        <v>1.6631258232543761E-5</v>
      </c>
      <c r="K476" s="20">
        <f t="shared" ca="1" si="425"/>
        <v>3.7958404034996074E-3</v>
      </c>
      <c r="L476" s="20">
        <f t="shared" ca="1" si="425"/>
        <v>6.8309851318869774E-4</v>
      </c>
      <c r="M476" s="20">
        <f t="shared" ca="1" si="425"/>
        <v>1.793080930218268E-4</v>
      </c>
      <c r="N476" s="20">
        <f t="shared" ca="1" si="425"/>
        <v>0</v>
      </c>
      <c r="O476" s="20">
        <f t="shared" ca="1" si="425"/>
        <v>1.713467062510716E-4</v>
      </c>
      <c r="P476" s="20">
        <f t="shared" ca="1" si="425"/>
        <v>2.4041604401048846E-3</v>
      </c>
      <c r="Q476" s="20">
        <f t="shared" ca="1" si="425"/>
        <v>1.1854365508056269E-2</v>
      </c>
      <c r="R476" s="20">
        <f t="shared" ca="1" si="425"/>
        <v>0</v>
      </c>
      <c r="S476" s="20">
        <f t="shared" ca="1" si="425"/>
        <v>1.0420496317515644E-3</v>
      </c>
      <c r="T476" s="20">
        <f t="shared" ca="1" si="425"/>
        <v>2.0922811304569642E-5</v>
      </c>
      <c r="U476" s="20">
        <f t="shared" ca="1" si="425"/>
        <v>1.3855872738441784E-5</v>
      </c>
      <c r="V476" s="20">
        <f t="shared" ca="1" si="425"/>
        <v>0</v>
      </c>
      <c r="W476" s="20">
        <f t="shared" ca="1" si="425"/>
        <v>0</v>
      </c>
    </row>
    <row r="477" spans="1:23">
      <c r="A477" s="15" t="str">
        <f t="shared" si="426"/>
        <v>RB_GUP_EPIS</v>
      </c>
      <c r="B477" s="15" t="str">
        <f>$B$8</f>
        <v>DISTPRI</v>
      </c>
      <c r="D477" s="20">
        <f t="shared" ca="1" si="422"/>
        <v>0.21971240685222149</v>
      </c>
      <c r="E477" s="20">
        <f t="shared" ca="1" si="423"/>
        <v>0.14384561727686504</v>
      </c>
      <c r="F477" s="20">
        <f t="shared" ca="1" si="423"/>
        <v>2.3619658953656498E-5</v>
      </c>
      <c r="G477" s="20">
        <f t="shared" ref="G477" ca="1" si="430">G469/$D$473</f>
        <v>4.3703134586034406E-5</v>
      </c>
      <c r="H477" s="20">
        <f t="shared" ca="1" si="425"/>
        <v>3.3656056295158845E-2</v>
      </c>
      <c r="I477" s="20">
        <f t="shared" ca="1" si="425"/>
        <v>4.7030750127272233E-4</v>
      </c>
      <c r="J477" s="20">
        <f t="shared" ca="1" si="425"/>
        <v>0</v>
      </c>
      <c r="K477" s="20">
        <f t="shared" ca="1" si="425"/>
        <v>1.9517844356927095E-2</v>
      </c>
      <c r="L477" s="20">
        <f t="shared" ca="1" si="425"/>
        <v>3.5121261702136474E-3</v>
      </c>
      <c r="M477" s="20">
        <f t="shared" ca="1" si="425"/>
        <v>0</v>
      </c>
      <c r="N477" s="20">
        <f t="shared" ca="1" si="425"/>
        <v>0</v>
      </c>
      <c r="O477" s="20">
        <f t="shared" ca="1" si="425"/>
        <v>8.838361022837838E-4</v>
      </c>
      <c r="P477" s="20">
        <f t="shared" ca="1" si="425"/>
        <v>1.2221564372093742E-2</v>
      </c>
      <c r="Q477" s="20">
        <f t="shared" ca="1" si="425"/>
        <v>0</v>
      </c>
      <c r="R477" s="20">
        <f t="shared" ca="1" si="425"/>
        <v>0</v>
      </c>
      <c r="S477" s="20">
        <f t="shared" ca="1" si="425"/>
        <v>5.3595297756977023E-3</v>
      </c>
      <c r="T477" s="20">
        <f t="shared" ca="1" si="425"/>
        <v>1.0757421462842594E-4</v>
      </c>
      <c r="U477" s="20">
        <f t="shared" ca="1" si="425"/>
        <v>7.0627993540800724E-5</v>
      </c>
      <c r="V477" s="20">
        <f t="shared" ca="1" si="425"/>
        <v>0</v>
      </c>
      <c r="W477" s="20">
        <f t="shared" ca="1" si="425"/>
        <v>0</v>
      </c>
    </row>
    <row r="478" spans="1:23">
      <c r="A478" s="15" t="str">
        <f t="shared" si="426"/>
        <v>RB_GUP_EPIS</v>
      </c>
      <c r="B478" s="15" t="str">
        <f>$B$9</f>
        <v>DISTSEC</v>
      </c>
      <c r="D478" s="20">
        <f t="shared" ca="1" si="422"/>
        <v>0.10532716821850152</v>
      </c>
      <c r="E478" s="20">
        <f t="shared" ca="1" si="423"/>
        <v>7.8144455414903891E-2</v>
      </c>
      <c r="F478" s="20">
        <f t="shared" ca="1" si="423"/>
        <v>1.9371607720446433E-5</v>
      </c>
      <c r="G478" s="20">
        <f t="shared" ref="G478" ca="1" si="431">G470/$D$473</f>
        <v>2.5091570630027074E-5</v>
      </c>
      <c r="H478" s="20">
        <f t="shared" ca="1" si="425"/>
        <v>1.5751328795714652E-2</v>
      </c>
      <c r="I478" s="20">
        <f t="shared" ca="1" si="425"/>
        <v>0</v>
      </c>
      <c r="J478" s="20">
        <f t="shared" ca="1" si="425"/>
        <v>0</v>
      </c>
      <c r="K478" s="20">
        <f t="shared" ca="1" si="425"/>
        <v>7.8629660801980607E-3</v>
      </c>
      <c r="L478" s="20">
        <f t="shared" ca="1" si="425"/>
        <v>0</v>
      </c>
      <c r="M478" s="20">
        <f t="shared" ca="1" si="425"/>
        <v>0</v>
      </c>
      <c r="N478" s="20">
        <f t="shared" ca="1" si="425"/>
        <v>0</v>
      </c>
      <c r="O478" s="20">
        <f t="shared" ca="1" si="425"/>
        <v>2.9446369058521132E-4</v>
      </c>
      <c r="P478" s="20">
        <f t="shared" ca="1" si="425"/>
        <v>0</v>
      </c>
      <c r="Q478" s="20">
        <f t="shared" ca="1" si="425"/>
        <v>0</v>
      </c>
      <c r="R478" s="20">
        <f t="shared" ca="1" si="425"/>
        <v>0</v>
      </c>
      <c r="S478" s="20">
        <f t="shared" ca="1" si="425"/>
        <v>2.2253706365153799E-3</v>
      </c>
      <c r="T478" s="20">
        <f t="shared" ca="1" si="425"/>
        <v>0</v>
      </c>
      <c r="U478" s="20">
        <f t="shared" ca="1" si="425"/>
        <v>2.6311829384070942E-5</v>
      </c>
      <c r="V478" s="20">
        <f t="shared" ca="1" si="425"/>
        <v>8.0987048182449087E-4</v>
      </c>
      <c r="W478" s="20">
        <f t="shared" ca="1" si="425"/>
        <v>1.6793811102528759E-4</v>
      </c>
    </row>
    <row r="479" spans="1:23">
      <c r="A479" s="15" t="str">
        <f t="shared" si="426"/>
        <v>RB_GUP_EPIS</v>
      </c>
      <c r="B479" s="15" t="str">
        <f>$B$10</f>
        <v>ENERGY</v>
      </c>
      <c r="D479" s="20">
        <f t="shared" ca="1" si="422"/>
        <v>6.8189459611474653E-3</v>
      </c>
      <c r="E479" s="20">
        <f t="shared" ca="1" si="423"/>
        <v>2.6677326057578496E-3</v>
      </c>
      <c r="F479" s="20">
        <f t="shared" ca="1" si="423"/>
        <v>4.2691020389718762E-7</v>
      </c>
      <c r="G479" s="20">
        <f t="shared" ref="G479" ca="1" si="432">G471/$D$473</f>
        <v>1.2309531242985602E-6</v>
      </c>
      <c r="H479" s="20">
        <f t="shared" ca="1" si="425"/>
        <v>7.6925079251501831E-4</v>
      </c>
      <c r="I479" s="20">
        <f t="shared" ca="1" si="425"/>
        <v>1.0728759521532806E-5</v>
      </c>
      <c r="J479" s="20">
        <f t="shared" ca="1" si="425"/>
        <v>1.499871488364856E-6</v>
      </c>
      <c r="K479" s="20">
        <f t="shared" ca="1" si="425"/>
        <v>4.9871112499302829E-4</v>
      </c>
      <c r="L479" s="20">
        <f t="shared" ca="1" si="425"/>
        <v>8.9069005004575487E-5</v>
      </c>
      <c r="M479" s="20">
        <f t="shared" ca="1" si="425"/>
        <v>1.8137711263145772E-5</v>
      </c>
      <c r="N479" s="20">
        <f t="shared" ca="1" si="425"/>
        <v>6.8506749275671079E-7</v>
      </c>
      <c r="O479" s="20">
        <f t="shared" ca="1" si="425"/>
        <v>2.6155503385595712E-5</v>
      </c>
      <c r="P479" s="20">
        <f t="shared" ca="1" si="425"/>
        <v>4.1352348159604018E-4</v>
      </c>
      <c r="Q479" s="20">
        <f t="shared" ca="1" si="425"/>
        <v>1.7784971911911759E-3</v>
      </c>
      <c r="R479" s="20">
        <f t="shared" ca="1" si="425"/>
        <v>3.3455389760564977E-4</v>
      </c>
      <c r="S479" s="20">
        <f t="shared" ca="1" si="425"/>
        <v>1.3719028079847148E-4</v>
      </c>
      <c r="T479" s="20">
        <f t="shared" ca="1" si="425"/>
        <v>2.7526956179395921E-6</v>
      </c>
      <c r="U479" s="20">
        <f t="shared" ca="1" si="425"/>
        <v>2.4554162952078824E-6</v>
      </c>
      <c r="V479" s="20">
        <f t="shared" ca="1" si="425"/>
        <v>5.5000484079636424E-5</v>
      </c>
      <c r="W479" s="20">
        <f t="shared" ca="1" si="425"/>
        <v>1.1344209213283777E-5</v>
      </c>
    </row>
    <row r="480" spans="1:23">
      <c r="A480" s="15" t="str">
        <f t="shared" si="426"/>
        <v>RB_GUP_EPIS</v>
      </c>
      <c r="B480" s="15" t="str">
        <f>$B$11</f>
        <v>CUSTOMER</v>
      </c>
      <c r="D480" s="20">
        <f t="shared" ca="1" si="422"/>
        <v>4.9640015210746839E-2</v>
      </c>
      <c r="E480" s="20">
        <f t="shared" ca="1" si="423"/>
        <v>2.4582045311077712E-2</v>
      </c>
      <c r="F480" s="20">
        <f t="shared" ca="1" si="423"/>
        <v>4.9604766918233825E-6</v>
      </c>
      <c r="G480" s="20">
        <f t="shared" ref="G480" ca="1" si="433">G472/$D$473</f>
        <v>2.6290248410258514E-6</v>
      </c>
      <c r="H480" s="20">
        <f t="shared" ca="1" si="425"/>
        <v>7.8344127098459605E-3</v>
      </c>
      <c r="I480" s="20">
        <f t="shared" ca="1" si="425"/>
        <v>5.0019643806974146E-4</v>
      </c>
      <c r="J480" s="20">
        <f t="shared" ca="1" si="425"/>
        <v>8.4126384956411109E-5</v>
      </c>
      <c r="K480" s="20">
        <f t="shared" ca="1" si="425"/>
        <v>6.1013515092957292E-4</v>
      </c>
      <c r="L480" s="20">
        <f t="shared" ca="1" si="425"/>
        <v>1.7659640088919657E-4</v>
      </c>
      <c r="M480" s="20">
        <f t="shared" ca="1" si="425"/>
        <v>2.0686285832680266E-4</v>
      </c>
      <c r="N480" s="20">
        <f t="shared" ca="1" si="425"/>
        <v>2.5847008742756168E-5</v>
      </c>
      <c r="O480" s="20">
        <f t="shared" ca="1" si="425"/>
        <v>4.0452212138206542E-6</v>
      </c>
      <c r="P480" s="20">
        <f t="shared" ca="1" si="425"/>
        <v>1.2534314034905059E-4</v>
      </c>
      <c r="Q480" s="20">
        <f t="shared" ca="1" si="425"/>
        <v>3.477180262545535E-4</v>
      </c>
      <c r="R480" s="20">
        <f t="shared" ca="1" si="425"/>
        <v>1.0339164146521916E-4</v>
      </c>
      <c r="S480" s="20">
        <f t="shared" ca="1" si="425"/>
        <v>1.234613469714529E-4</v>
      </c>
      <c r="T480" s="20">
        <f t="shared" ca="1" si="425"/>
        <v>2.3118012025395638E-6</v>
      </c>
      <c r="U480" s="20">
        <f t="shared" ca="1" si="425"/>
        <v>1.1943464652935872E-5</v>
      </c>
      <c r="V480" s="20">
        <f t="shared" ca="1" si="425"/>
        <v>1.3125175779664664E-2</v>
      </c>
      <c r="W480" s="20">
        <f t="shared" ca="1" si="425"/>
        <v>1.7688130246016054E-3</v>
      </c>
    </row>
    <row r="481" spans="1:23">
      <c r="A481" s="15" t="str">
        <f t="shared" si="426"/>
        <v>RB_GUP_EPIS</v>
      </c>
      <c r="B481" s="15" t="str">
        <f>$B$12</f>
        <v>TOTAL</v>
      </c>
      <c r="D481" s="20">
        <f t="shared" ca="1" si="422"/>
        <v>1.0000000000000002</v>
      </c>
      <c r="E481" s="20">
        <f t="shared" ca="1" si="423"/>
        <v>0.56713041510986673</v>
      </c>
      <c r="F481" s="20">
        <f t="shared" ca="1" si="423"/>
        <v>1.1778815555517928E-4</v>
      </c>
      <c r="G481" s="20">
        <f t="shared" ref="G481" ca="1" si="434">G473/$D$473</f>
        <v>1.9468940259057072E-4</v>
      </c>
      <c r="H481" s="20">
        <f t="shared" ca="1" si="425"/>
        <v>0.13213701914861387</v>
      </c>
      <c r="I481" s="20">
        <f t="shared" ca="1" si="425"/>
        <v>2.0130944253532778E-3</v>
      </c>
      <c r="J481" s="20">
        <f t="shared" ca="1" si="425"/>
        <v>2.3317117327980138E-4</v>
      </c>
      <c r="K481" s="20">
        <f t="shared" ca="1" si="425"/>
        <v>7.2464452984721678E-2</v>
      </c>
      <c r="L481" s="20">
        <f t="shared" ca="1" si="425"/>
        <v>1.1671364472907319E-2</v>
      </c>
      <c r="M481" s="20">
        <f t="shared" ca="1" si="425"/>
        <v>1.8665192860506015E-3</v>
      </c>
      <c r="N481" s="20">
        <f t="shared" ca="1" si="425"/>
        <v>8.2058863416833736E-5</v>
      </c>
      <c r="O481" s="20">
        <f t="shared" ca="1" si="425"/>
        <v>3.2854483185976581E-3</v>
      </c>
      <c r="P481" s="20">
        <f t="shared" ca="1" si="425"/>
        <v>4.0891306603607437E-2</v>
      </c>
      <c r="Q481" s="20">
        <f t="shared" ca="1" si="425"/>
        <v>0.11237493877765715</v>
      </c>
      <c r="R481" s="20">
        <f t="shared" ca="1" si="425"/>
        <v>1.8262996077405412E-2</v>
      </c>
      <c r="S481" s="20">
        <f t="shared" ca="1" si="425"/>
        <v>1.9931557855410252E-2</v>
      </c>
      <c r="T481" s="20">
        <f t="shared" ca="1" si="425"/>
        <v>3.5413765431017242E-4</v>
      </c>
      <c r="U481" s="20">
        <f t="shared" ca="1" si="425"/>
        <v>2.7088222562557124E-4</v>
      </c>
      <c r="V481" s="20">
        <f t="shared" ca="1" si="425"/>
        <v>1.4637274231602007E-2</v>
      </c>
      <c r="W481" s="20">
        <f t="shared" ca="1" si="425"/>
        <v>2.0808852334287618E-3</v>
      </c>
    </row>
    <row r="483" spans="1:23" ht="12.75">
      <c r="A483" s="34" t="s">
        <v>195</v>
      </c>
      <c r="B483" s="15" t="str">
        <f>$B$5</f>
        <v>PRODUCTION</v>
      </c>
      <c r="C483" s="110" t="s">
        <v>560</v>
      </c>
      <c r="D483" s="21">
        <f t="shared" ref="D483:D490" ca="1" si="435">+D466</f>
        <v>926475584.47683024</v>
      </c>
      <c r="E483" s="21">
        <f ca="1">+E466</f>
        <v>476459459.28362745</v>
      </c>
      <c r="F483" s="21">
        <f ca="1">+F466</f>
        <v>106592.14868887754</v>
      </c>
      <c r="G483" s="21">
        <f ca="1">+G466</f>
        <v>186635.25199864488</v>
      </c>
      <c r="H483" s="21">
        <f t="shared" ref="E483:W490" ca="1" si="436">+H466</f>
        <v>111047202.4360843</v>
      </c>
      <c r="I483" s="21">
        <f t="shared" ca="1" si="436"/>
        <v>1545220.4085829789</v>
      </c>
      <c r="J483" s="21">
        <f t="shared" ca="1" si="436"/>
        <v>215208.57488334682</v>
      </c>
      <c r="K483" s="21">
        <f t="shared" ca="1" si="436"/>
        <v>66050066.318494648</v>
      </c>
      <c r="L483" s="21">
        <f t="shared" ca="1" si="436"/>
        <v>11853277.441750679</v>
      </c>
      <c r="M483" s="21">
        <f t="shared" ca="1" si="436"/>
        <v>2403723.7046829797</v>
      </c>
      <c r="N483" s="21">
        <f t="shared" ca="1" si="436"/>
        <v>91280.320668667264</v>
      </c>
      <c r="O483" s="21">
        <f t="shared" ca="1" si="436"/>
        <v>3132611.9848972219</v>
      </c>
      <c r="P483" s="21">
        <f t="shared" ca="1" si="436"/>
        <v>42292070.721680336</v>
      </c>
      <c r="Q483" s="21">
        <f t="shared" ca="1" si="436"/>
        <v>161750193.21142605</v>
      </c>
      <c r="R483" s="21">
        <f t="shared" ca="1" si="436"/>
        <v>29302547.683178827</v>
      </c>
      <c r="S483" s="21">
        <f t="shared" ca="1" si="436"/>
        <v>18155126.796814736</v>
      </c>
      <c r="T483" s="21">
        <f t="shared" ca="1" si="436"/>
        <v>362604.44809460605</v>
      </c>
      <c r="U483" s="21">
        <f t="shared" ca="1" si="436"/>
        <v>239495.49387842393</v>
      </c>
      <c r="V483" s="21">
        <f t="shared" ca="1" si="436"/>
        <v>1063975.3436078778</v>
      </c>
      <c r="W483" s="21">
        <f t="shared" ca="1" si="436"/>
        <v>218292.90378968965</v>
      </c>
    </row>
    <row r="484" spans="1:23" ht="12.75">
      <c r="B484" s="15" t="str">
        <f>$B$6</f>
        <v>BULKTRAN</v>
      </c>
      <c r="C484" s="110" t="s">
        <v>299</v>
      </c>
      <c r="D484" s="21">
        <f t="shared" ca="1" si="435"/>
        <v>503126706.10594505</v>
      </c>
      <c r="E484" s="21">
        <f t="shared" ref="E484:T484" ca="1" si="437">+E467</f>
        <v>258743438.42288932</v>
      </c>
      <c r="F484" s="21">
        <f t="shared" ref="F484:G484" ca="1" si="438">+F467</f>
        <v>57885.342652471452</v>
      </c>
      <c r="G484" s="21">
        <f t="shared" ca="1" si="438"/>
        <v>101353.1075774178</v>
      </c>
      <c r="H484" s="21">
        <f t="shared" ca="1" si="437"/>
        <v>60304679.497298077</v>
      </c>
      <c r="I484" s="21">
        <f t="shared" ca="1" si="437"/>
        <v>839138.84769780387</v>
      </c>
      <c r="J484" s="21">
        <f t="shared" ca="1" si="437"/>
        <v>116869.97824983779</v>
      </c>
      <c r="K484" s="21">
        <f t="shared" ca="1" si="437"/>
        <v>35868783.658955134</v>
      </c>
      <c r="L484" s="21">
        <f t="shared" ca="1" si="437"/>
        <v>6436975.2811085172</v>
      </c>
      <c r="M484" s="21">
        <f t="shared" ca="1" si="437"/>
        <v>1305352.8988665668</v>
      </c>
      <c r="N484" s="21">
        <f t="shared" ca="1" si="437"/>
        <v>49570.186025198491</v>
      </c>
      <c r="O484" s="21">
        <f t="shared" ca="1" si="437"/>
        <v>1701178.9364739181</v>
      </c>
      <c r="P484" s="21">
        <f t="shared" ca="1" si="437"/>
        <v>22966897.987510692</v>
      </c>
      <c r="Q484" s="21">
        <f t="shared" ca="1" si="437"/>
        <v>87839165.204142734</v>
      </c>
      <c r="R484" s="21">
        <f t="shared" ca="1" si="437"/>
        <v>15912879.457773613</v>
      </c>
      <c r="S484" s="21">
        <f t="shared" ca="1" si="437"/>
        <v>9859222.7331875339</v>
      </c>
      <c r="T484" s="21">
        <f t="shared" ca="1" si="437"/>
        <v>196913.96583561637</v>
      </c>
      <c r="U484" s="21">
        <f t="shared" ca="1" si="436"/>
        <v>130059.09813620287</v>
      </c>
      <c r="V484" s="21">
        <f t="shared" ca="1" si="436"/>
        <v>577796.56471968268</v>
      </c>
      <c r="W484" s="21">
        <f t="shared" ca="1" si="436"/>
        <v>118544.93684474984</v>
      </c>
    </row>
    <row r="485" spans="1:23">
      <c r="B485" s="15" t="str">
        <f>$B$7</f>
        <v>SUBTRAN</v>
      </c>
      <c r="D485" s="21">
        <f t="shared" ca="1" si="435"/>
        <v>139302538.66026825</v>
      </c>
      <c r="E485" s="21">
        <f t="shared" ca="1" si="436"/>
        <v>71165512.138453797</v>
      </c>
      <c r="F485" s="21">
        <f t="shared" ref="F485:G485" ca="1" si="439">+F468</f>
        <v>11588.224329933379</v>
      </c>
      <c r="G485" s="21">
        <f t="shared" ca="1" si="439"/>
        <v>21567.675187815272</v>
      </c>
      <c r="H485" s="21">
        <f t="shared" ca="1" si="436"/>
        <v>16677734.795676112</v>
      </c>
      <c r="I485" s="21">
        <f t="shared" ca="1" si="436"/>
        <v>233084.58284185803</v>
      </c>
      <c r="J485" s="21">
        <f t="shared" ca="1" si="436"/>
        <v>42187.226524756254</v>
      </c>
      <c r="K485" s="21">
        <f t="shared" ca="1" si="436"/>
        <v>9628614.7875997014</v>
      </c>
      <c r="L485" s="21">
        <f t="shared" ca="1" si="436"/>
        <v>1732763.168707534</v>
      </c>
      <c r="M485" s="21">
        <f t="shared" ca="1" si="436"/>
        <v>454836.97217999824</v>
      </c>
      <c r="N485" s="21">
        <f t="shared" ca="1" si="436"/>
        <v>0</v>
      </c>
      <c r="O485" s="21">
        <f t="shared" ca="1" si="436"/>
        <v>434641.93807898089</v>
      </c>
      <c r="P485" s="21">
        <f t="shared" ca="1" si="436"/>
        <v>6098447.8546605716</v>
      </c>
      <c r="Q485" s="21">
        <f t="shared" ca="1" si="436"/>
        <v>30070052.187454738</v>
      </c>
      <c r="R485" s="21">
        <f t="shared" ca="1" si="436"/>
        <v>0</v>
      </c>
      <c r="S485" s="21">
        <f t="shared" ca="1" si="436"/>
        <v>2643286.710485897</v>
      </c>
      <c r="T485" s="21">
        <f t="shared" ca="1" si="436"/>
        <v>53073.277301016613</v>
      </c>
      <c r="U485" s="21">
        <f t="shared" ca="1" si="436"/>
        <v>35147.120785546991</v>
      </c>
      <c r="V485" s="21">
        <f t="shared" ca="1" si="436"/>
        <v>0</v>
      </c>
      <c r="W485" s="21">
        <f t="shared" ca="1" si="436"/>
        <v>0</v>
      </c>
    </row>
    <row r="486" spans="1:23">
      <c r="B486" s="15" t="str">
        <f>$B$8</f>
        <v>DISTPRI</v>
      </c>
      <c r="D486" s="21">
        <f t="shared" ca="1" si="435"/>
        <v>557327470.27140403</v>
      </c>
      <c r="E486" s="21">
        <f t="shared" ca="1" si="436"/>
        <v>364882052.56640553</v>
      </c>
      <c r="F486" s="21">
        <f t="shared" ref="F486:G486" ca="1" si="440">+F469</f>
        <v>59914.162162761793</v>
      </c>
      <c r="G486" s="21">
        <f t="shared" ca="1" si="440"/>
        <v>110858.36157694884</v>
      </c>
      <c r="H486" s="21">
        <f t="shared" ca="1" si="436"/>
        <v>85372715.100741193</v>
      </c>
      <c r="I486" s="21">
        <f t="shared" ca="1" si="436"/>
        <v>1192992.6656817799</v>
      </c>
      <c r="J486" s="21">
        <f t="shared" ca="1" si="436"/>
        <v>0</v>
      </c>
      <c r="K486" s="21">
        <f t="shared" ca="1" si="436"/>
        <v>49509406.302729197</v>
      </c>
      <c r="L486" s="21">
        <f t="shared" ca="1" si="436"/>
        <v>8908938.8340082057</v>
      </c>
      <c r="M486" s="21">
        <f t="shared" ca="1" si="436"/>
        <v>0</v>
      </c>
      <c r="N486" s="21">
        <f t="shared" ca="1" si="436"/>
        <v>0</v>
      </c>
      <c r="O486" s="21">
        <f t="shared" ca="1" si="436"/>
        <v>2241958.68625513</v>
      </c>
      <c r="P486" s="21">
        <f t="shared" ca="1" si="436"/>
        <v>31001497.147311669</v>
      </c>
      <c r="Q486" s="21">
        <f t="shared" ca="1" si="436"/>
        <v>0</v>
      </c>
      <c r="R486" s="21">
        <f t="shared" ca="1" si="436"/>
        <v>0</v>
      </c>
      <c r="S486" s="21">
        <f t="shared" ca="1" si="436"/>
        <v>13595104.684929924</v>
      </c>
      <c r="T486" s="21">
        <f t="shared" ca="1" si="436"/>
        <v>272875.19063781766</v>
      </c>
      <c r="U486" s="21">
        <f t="shared" ca="1" si="436"/>
        <v>179156.56896387751</v>
      </c>
      <c r="V486" s="21">
        <f t="shared" ca="1" si="436"/>
        <v>0</v>
      </c>
      <c r="W486" s="21">
        <f t="shared" ca="1" si="436"/>
        <v>0</v>
      </c>
    </row>
    <row r="487" spans="1:23">
      <c r="B487" s="15" t="str">
        <f>$B$9</f>
        <v>DISTSEC</v>
      </c>
      <c r="D487" s="21">
        <f t="shared" ca="1" si="435"/>
        <v>267175281.79257914</v>
      </c>
      <c r="E487" s="21">
        <f t="shared" ca="1" si="436"/>
        <v>198222996.48930615</v>
      </c>
      <c r="F487" s="21">
        <f t="shared" ref="F487:G487" ca="1" si="441">+F470</f>
        <v>49138.459136665952</v>
      </c>
      <c r="G487" s="21">
        <f t="shared" ca="1" si="441"/>
        <v>63647.846677020076</v>
      </c>
      <c r="H487" s="21">
        <f t="shared" ca="1" si="436"/>
        <v>39955177.574625023</v>
      </c>
      <c r="I487" s="21">
        <f t="shared" ca="1" si="436"/>
        <v>0</v>
      </c>
      <c r="J487" s="21">
        <f t="shared" ca="1" si="436"/>
        <v>0</v>
      </c>
      <c r="K487" s="21">
        <f t="shared" ca="1" si="436"/>
        <v>19945377.946972933</v>
      </c>
      <c r="L487" s="21">
        <f t="shared" ca="1" si="436"/>
        <v>0</v>
      </c>
      <c r="M487" s="21">
        <f t="shared" ca="1" si="436"/>
        <v>0</v>
      </c>
      <c r="N487" s="21">
        <f t="shared" ca="1" si="436"/>
        <v>0</v>
      </c>
      <c r="O487" s="21">
        <f t="shared" ca="1" si="436"/>
        <v>746943.27057743014</v>
      </c>
      <c r="P487" s="21">
        <f t="shared" ca="1" si="436"/>
        <v>0</v>
      </c>
      <c r="Q487" s="21">
        <f t="shared" ca="1" si="436"/>
        <v>0</v>
      </c>
      <c r="R487" s="21">
        <f t="shared" ca="1" si="436"/>
        <v>0</v>
      </c>
      <c r="S487" s="21">
        <f t="shared" ca="1" si="436"/>
        <v>5644925.587199905</v>
      </c>
      <c r="T487" s="21">
        <f t="shared" ca="1" si="436"/>
        <v>0</v>
      </c>
      <c r="U487" s="21">
        <f t="shared" ca="1" si="436"/>
        <v>66743.182685628955</v>
      </c>
      <c r="V487" s="21">
        <f t="shared" ca="1" si="436"/>
        <v>2054335.8172136054</v>
      </c>
      <c r="W487" s="21">
        <f t="shared" ca="1" si="436"/>
        <v>425995.618184797</v>
      </c>
    </row>
    <row r="488" spans="1:23">
      <c r="B488" s="15" t="str">
        <f>$B$10</f>
        <v>ENERGY</v>
      </c>
      <c r="D488" s="21">
        <f t="shared" ca="1" si="435"/>
        <v>17297092.853749786</v>
      </c>
      <c r="E488" s="21">
        <f t="shared" ca="1" si="436"/>
        <v>6767030.9830413219</v>
      </c>
      <c r="F488" s="21">
        <f t="shared" ref="F488:G488" ca="1" si="442">+F471</f>
        <v>1082.9100977037665</v>
      </c>
      <c r="G488" s="21">
        <f t="shared" ca="1" si="442"/>
        <v>3122.4635905492164</v>
      </c>
      <c r="H488" s="21">
        <f t="shared" ca="1" si="436"/>
        <v>1951298.9928012027</v>
      </c>
      <c r="I488" s="21">
        <f t="shared" ca="1" si="436"/>
        <v>27214.814533927904</v>
      </c>
      <c r="J488" s="21">
        <f t="shared" ca="1" si="436"/>
        <v>3804.6080069790055</v>
      </c>
      <c r="K488" s="21">
        <f t="shared" ca="1" si="436"/>
        <v>1265041.9412842556</v>
      </c>
      <c r="L488" s="21">
        <f t="shared" ca="1" si="436"/>
        <v>225934.45654700484</v>
      </c>
      <c r="M488" s="21">
        <f t="shared" ca="1" si="436"/>
        <v>46008.529420922765</v>
      </c>
      <c r="N488" s="21">
        <f t="shared" ca="1" si="436"/>
        <v>1737.7577269001213</v>
      </c>
      <c r="O488" s="21">
        <f t="shared" ca="1" si="436"/>
        <v>66346.642615288496</v>
      </c>
      <c r="P488" s="21">
        <f t="shared" ca="1" si="436"/>
        <v>1048953.0345491928</v>
      </c>
      <c r="Q488" s="21">
        <f t="shared" ca="1" si="436"/>
        <v>4511376.2788919797</v>
      </c>
      <c r="R488" s="21">
        <f t="shared" ca="1" si="436"/>
        <v>848636.99821651599</v>
      </c>
      <c r="S488" s="21">
        <f t="shared" ca="1" si="436"/>
        <v>347999.97523427341</v>
      </c>
      <c r="T488" s="21">
        <f t="shared" ca="1" si="436"/>
        <v>6982.5500851452734</v>
      </c>
      <c r="U488" s="21">
        <f t="shared" ca="1" si="436"/>
        <v>6228.4646182581091</v>
      </c>
      <c r="V488" s="21">
        <f t="shared" ca="1" si="436"/>
        <v>139515.47431922582</v>
      </c>
      <c r="W488" s="21">
        <f t="shared" ca="1" si="436"/>
        <v>28775.978169141232</v>
      </c>
    </row>
    <row r="489" spans="1:23">
      <c r="B489" s="15" t="str">
        <f>$B$11</f>
        <v>CUSTOMER</v>
      </c>
      <c r="D489" s="21">
        <f t="shared" ca="1" si="435"/>
        <v>125917987.50922395</v>
      </c>
      <c r="E489" s="21">
        <f ca="1">+E472</f>
        <v>62355373.206278495</v>
      </c>
      <c r="F489" s="21">
        <f ca="1">+F472</f>
        <v>12582.857589165025</v>
      </c>
      <c r="G489" s="21">
        <f ca="1">+G472</f>
        <v>6668.8439898395445</v>
      </c>
      <c r="H489" s="21">
        <f t="shared" ca="1" si="436"/>
        <v>19872948.820670739</v>
      </c>
      <c r="I489" s="21">
        <f t="shared" ca="1" si="436"/>
        <v>1268809.620094321</v>
      </c>
      <c r="J489" s="21">
        <f t="shared" ca="1" si="436"/>
        <v>213396.89452480662</v>
      </c>
      <c r="K489" s="21">
        <f t="shared" ca="1" si="436"/>
        <v>1547682.6505294004</v>
      </c>
      <c r="L489" s="21">
        <f t="shared" ca="1" si="436"/>
        <v>447958.43246489618</v>
      </c>
      <c r="M489" s="21">
        <f t="shared" ca="1" si="436"/>
        <v>524733.01428959833</v>
      </c>
      <c r="N489" s="21">
        <f t="shared" ca="1" si="436"/>
        <v>65564.108113257913</v>
      </c>
      <c r="O489" s="21">
        <f t="shared" ca="1" si="436"/>
        <v>10261.199802445697</v>
      </c>
      <c r="P489" s="21">
        <f t="shared" ca="1" si="436"/>
        <v>317948.25029428507</v>
      </c>
      <c r="Q489" s="21">
        <f t="shared" ca="1" si="436"/>
        <v>882029.42526846449</v>
      </c>
      <c r="R489" s="21">
        <f t="shared" ca="1" si="436"/>
        <v>262265.58076793456</v>
      </c>
      <c r="S489" s="21">
        <f t="shared" ca="1" si="436"/>
        <v>313174.85056809027</v>
      </c>
      <c r="T489" s="21">
        <f t="shared" ca="1" si="436"/>
        <v>5864.1673196378151</v>
      </c>
      <c r="U489" s="21">
        <f t="shared" ca="1" si="436"/>
        <v>30296.063097491755</v>
      </c>
      <c r="V489" s="21">
        <f t="shared" ca="1" si="436"/>
        <v>33293618.321099598</v>
      </c>
      <c r="W489" s="21">
        <f t="shared" ca="1" si="436"/>
        <v>4486811.2024614876</v>
      </c>
    </row>
    <row r="490" spans="1:23">
      <c r="B490" s="15" t="str">
        <f>$B$12</f>
        <v>TOTAL</v>
      </c>
      <c r="D490" s="21">
        <f t="shared" ca="1" si="435"/>
        <v>2536622661.6700001</v>
      </c>
      <c r="E490" s="21">
        <f t="shared" ca="1" si="436"/>
        <v>1438595863.0900021</v>
      </c>
      <c r="F490" s="21">
        <f t="shared" ref="F490:G490" ca="1" si="443">+F473</f>
        <v>298784.10465757886</v>
      </c>
      <c r="G490" s="21">
        <f t="shared" ca="1" si="443"/>
        <v>493853.55059823568</v>
      </c>
      <c r="H490" s="21">
        <f t="shared" ca="1" si="436"/>
        <v>335181757.2178967</v>
      </c>
      <c r="I490" s="21">
        <f t="shared" ca="1" si="436"/>
        <v>5106460.9394326704</v>
      </c>
      <c r="J490" s="21">
        <f t="shared" ca="1" si="436"/>
        <v>591467.2821897266</v>
      </c>
      <c r="K490" s="21">
        <f t="shared" ca="1" si="436"/>
        <v>183814973.60656527</v>
      </c>
      <c r="L490" s="21">
        <f t="shared" ca="1" si="436"/>
        <v>29605847.614586841</v>
      </c>
      <c r="M490" s="21">
        <f t="shared" ca="1" si="436"/>
        <v>4734655.1194400648</v>
      </c>
      <c r="N490" s="21">
        <f t="shared" ca="1" si="436"/>
        <v>208152.3725340238</v>
      </c>
      <c r="O490" s="21">
        <f t="shared" ca="1" si="436"/>
        <v>8333942.6587004177</v>
      </c>
      <c r="P490" s="21">
        <f t="shared" ca="1" si="436"/>
        <v>103725814.99600674</v>
      </c>
      <c r="Q490" s="21">
        <f t="shared" ca="1" si="436"/>
        <v>285052816.30718398</v>
      </c>
      <c r="R490" s="21">
        <f t="shared" ca="1" si="436"/>
        <v>46326329.719936885</v>
      </c>
      <c r="S490" s="21">
        <f t="shared" ca="1" si="436"/>
        <v>50558841.338420354</v>
      </c>
      <c r="T490" s="21">
        <f t="shared" ca="1" si="436"/>
        <v>898313.59927383997</v>
      </c>
      <c r="U490" s="21">
        <f t="shared" ca="1" si="436"/>
        <v>687125.99216542998</v>
      </c>
      <c r="V490" s="21">
        <f t="shared" ca="1" si="436"/>
        <v>37129241.520959988</v>
      </c>
      <c r="W490" s="21">
        <f t="shared" ca="1" si="436"/>
        <v>5278420.6394498656</v>
      </c>
    </row>
    <row r="491" spans="1:23">
      <c r="A491" s="111" t="s">
        <v>71</v>
      </c>
      <c r="B491" s="15" t="str">
        <f>$B$5</f>
        <v>PRODUCTION</v>
      </c>
      <c r="C491" s="19"/>
      <c r="D491" s="20">
        <f t="shared" ref="D491:D498" ca="1" si="444">SUM(E491:W491)</f>
        <v>0.36523981216302775</v>
      </c>
      <c r="E491" s="20">
        <f ca="1">E483/$D490</f>
        <v>0.18783221741382206</v>
      </c>
      <c r="F491" s="20">
        <f ca="1">F483/$D490</f>
        <v>4.2021286925940333E-5</v>
      </c>
      <c r="G491" s="20">
        <f ca="1">G483/$D490</f>
        <v>7.3576277157349251E-5</v>
      </c>
      <c r="H491" s="20">
        <f t="shared" ref="H491:W491" ca="1" si="445">H483/$D490</f>
        <v>4.3777580368605448E-2</v>
      </c>
      <c r="I491" s="20">
        <f t="shared" ca="1" si="445"/>
        <v>6.0916447366502445E-4</v>
      </c>
      <c r="J491" s="20">
        <f ca="1">J483/$D490</f>
        <v>8.4840594596621255E-5</v>
      </c>
      <c r="K491" s="20">
        <f t="shared" ca="1" si="445"/>
        <v>2.6038585603035735E-2</v>
      </c>
      <c r="L491" s="20">
        <f t="shared" ca="1" si="445"/>
        <v>4.6728579779962247E-3</v>
      </c>
      <c r="M491" s="20">
        <f t="shared" ca="1" si="445"/>
        <v>9.4760791228620279E-4</v>
      </c>
      <c r="N491" s="20">
        <f ca="1">N483/$D490</f>
        <v>3.598498193995174E-5</v>
      </c>
      <c r="O491" s="20">
        <f ca="1">O483/$D490</f>
        <v>1.2349538747851636E-3</v>
      </c>
      <c r="P491" s="20">
        <f t="shared" ca="1" si="445"/>
        <v>1.6672590433232631E-2</v>
      </c>
      <c r="Q491" s="20">
        <f t="shared" ca="1" si="445"/>
        <v>6.3765965531876495E-2</v>
      </c>
      <c r="R491" s="20">
        <f ca="1">R483/$D490</f>
        <v>1.1551796065673926E-2</v>
      </c>
      <c r="S491" s="20">
        <f t="shared" ca="1" si="445"/>
        <v>7.1572043690811323E-3</v>
      </c>
      <c r="T491" s="20">
        <f t="shared" ca="1" si="445"/>
        <v>1.4294772871574179E-4</v>
      </c>
      <c r="U491" s="20">
        <f t="shared" ca="1" si="445"/>
        <v>9.4415104578759345E-5</v>
      </c>
      <c r="V491" s="20">
        <f ca="1">V483/$D490</f>
        <v>4.1944565097727367E-4</v>
      </c>
      <c r="W491" s="20">
        <f t="shared" ca="1" si="445"/>
        <v>8.6056514076072812E-5</v>
      </c>
    </row>
    <row r="492" spans="1:23">
      <c r="A492" s="15" t="str">
        <f t="shared" ref="A492:A498" si="446">A491</f>
        <v>RB_GUP</v>
      </c>
      <c r="B492" s="15" t="str">
        <f>$B$6</f>
        <v>BULKTRAN</v>
      </c>
      <c r="C492" s="19"/>
      <c r="D492" s="20">
        <f t="shared" ca="1" si="444"/>
        <v>0.19834511206909611</v>
      </c>
      <c r="E492" s="20">
        <f t="shared" ref="E492:W492" ca="1" si="447">E484/$D490</f>
        <v>0.10200312499476927</v>
      </c>
      <c r="F492" s="20">
        <f t="shared" ref="F492:G492" ca="1" si="448">F484/$D490</f>
        <v>2.2819847637236791E-5</v>
      </c>
      <c r="G492" s="20">
        <f t="shared" ca="1" si="448"/>
        <v>3.995592608586545E-5</v>
      </c>
      <c r="H492" s="20">
        <f t="shared" ca="1" si="447"/>
        <v>2.377361063927267E-2</v>
      </c>
      <c r="I492" s="20">
        <f t="shared" ca="1" si="447"/>
        <v>3.3080948947501401E-4</v>
      </c>
      <c r="J492" s="20">
        <f ca="1">J484/$D490</f>
        <v>4.6073064005860363E-5</v>
      </c>
      <c r="K492" s="20">
        <f t="shared" ca="1" si="447"/>
        <v>1.4140370265138574E-2</v>
      </c>
      <c r="L492" s="20">
        <f t="shared" ca="1" si="447"/>
        <v>2.5376164056149751E-3</v>
      </c>
      <c r="M492" s="20">
        <f t="shared" ca="1" si="447"/>
        <v>5.1460271115262384E-4</v>
      </c>
      <c r="N492" s="20">
        <f ca="1">N484/$D490</f>
        <v>1.954180524136912E-5</v>
      </c>
      <c r="O492" s="20">
        <f ca="1">O484/$D490</f>
        <v>6.7064722009301035E-4</v>
      </c>
      <c r="P492" s="20">
        <f t="shared" ca="1" si="447"/>
        <v>9.0541247362310884E-3</v>
      </c>
      <c r="Q492" s="20">
        <f t="shared" ca="1" si="447"/>
        <v>3.4628392520278641E-2</v>
      </c>
      <c r="R492" s="20">
        <f ca="1">R484/$D490</f>
        <v>6.2732544726606197E-3</v>
      </c>
      <c r="S492" s="20">
        <f t="shared" ca="1" si="447"/>
        <v>3.8867518145945515E-3</v>
      </c>
      <c r="T492" s="20">
        <f t="shared" ca="1" si="447"/>
        <v>7.7628402840955834E-5</v>
      </c>
      <c r="U492" s="20">
        <f t="shared" ca="1" si="447"/>
        <v>5.1272544435354729E-5</v>
      </c>
      <c r="V492" s="20">
        <f ca="1">V484/$D490</f>
        <v>2.2778183505594286E-4</v>
      </c>
      <c r="W492" s="20">
        <f t="shared" ca="1" si="447"/>
        <v>4.6733374512512278E-5</v>
      </c>
    </row>
    <row r="493" spans="1:23">
      <c r="A493" s="15" t="str">
        <f t="shared" si="446"/>
        <v>RB_GUP</v>
      </c>
      <c r="B493" s="15" t="str">
        <f>$B$7</f>
        <v>SUBTRAN</v>
      </c>
      <c r="C493" s="19"/>
      <c r="D493" s="20">
        <f t="shared" ca="1" si="444"/>
        <v>5.491653952525901E-2</v>
      </c>
      <c r="E493" s="20">
        <f t="shared" ref="E493:W493" ca="1" si="449">E485/$D490</f>
        <v>2.8055222092670879E-2</v>
      </c>
      <c r="F493" s="20">
        <f t="shared" ref="F493:G493" ca="1" si="450">F485/$D490</f>
        <v>4.5683674221786714E-6</v>
      </c>
      <c r="G493" s="20">
        <f t="shared" ca="1" si="450"/>
        <v>8.5025161659700962E-6</v>
      </c>
      <c r="H493" s="20">
        <f t="shared" ca="1" si="449"/>
        <v>6.5747795475012546E-3</v>
      </c>
      <c r="I493" s="20">
        <f t="shared" ca="1" si="449"/>
        <v>9.1887763349242279E-5</v>
      </c>
      <c r="J493" s="20">
        <f ca="1">J485/$D490</f>
        <v>1.6631258232543761E-5</v>
      </c>
      <c r="K493" s="20">
        <f t="shared" ca="1" si="449"/>
        <v>3.7958404034996074E-3</v>
      </c>
      <c r="L493" s="20">
        <f t="shared" ca="1" si="449"/>
        <v>6.8309851318869774E-4</v>
      </c>
      <c r="M493" s="20">
        <f t="shared" ca="1" si="449"/>
        <v>1.793080930218268E-4</v>
      </c>
      <c r="N493" s="20">
        <f ca="1">N485/$D490</f>
        <v>0</v>
      </c>
      <c r="O493" s="20">
        <f ca="1">O485/$D490</f>
        <v>1.713467062510716E-4</v>
      </c>
      <c r="P493" s="20">
        <f t="shared" ca="1" si="449"/>
        <v>2.4041604401048846E-3</v>
      </c>
      <c r="Q493" s="20">
        <f t="shared" ca="1" si="449"/>
        <v>1.1854365508056269E-2</v>
      </c>
      <c r="R493" s="20">
        <f ca="1">R485/$D490</f>
        <v>0</v>
      </c>
      <c r="S493" s="20">
        <f t="shared" ca="1" si="449"/>
        <v>1.0420496317515644E-3</v>
      </c>
      <c r="T493" s="20">
        <f t="shared" ca="1" si="449"/>
        <v>2.0922811304569642E-5</v>
      </c>
      <c r="U493" s="20">
        <f t="shared" ca="1" si="449"/>
        <v>1.3855872738441784E-5</v>
      </c>
      <c r="V493" s="20">
        <f ca="1">V485/$D490</f>
        <v>0</v>
      </c>
      <c r="W493" s="20">
        <f t="shared" ca="1" si="449"/>
        <v>0</v>
      </c>
    </row>
    <row r="494" spans="1:23">
      <c r="A494" s="15" t="str">
        <f t="shared" si="446"/>
        <v>RB_GUP</v>
      </c>
      <c r="B494" s="15" t="str">
        <f>$B$8</f>
        <v>DISTPRI</v>
      </c>
      <c r="C494" s="19"/>
      <c r="D494" s="20">
        <f t="shared" ca="1" si="444"/>
        <v>0.21971240685222149</v>
      </c>
      <c r="E494" s="20">
        <f t="shared" ref="E494:W494" ca="1" si="451">E486/$D490</f>
        <v>0.14384561727686504</v>
      </c>
      <c r="F494" s="20">
        <f t="shared" ref="F494:G494" ca="1" si="452">F486/$D490</f>
        <v>2.3619658953656498E-5</v>
      </c>
      <c r="G494" s="20">
        <f t="shared" ca="1" si="452"/>
        <v>4.3703134586034406E-5</v>
      </c>
      <c r="H494" s="20">
        <f t="shared" ca="1" si="451"/>
        <v>3.3656056295158845E-2</v>
      </c>
      <c r="I494" s="20">
        <f t="shared" ca="1" si="451"/>
        <v>4.7030750127272233E-4</v>
      </c>
      <c r="J494" s="20">
        <f ca="1">J486/$D490</f>
        <v>0</v>
      </c>
      <c r="K494" s="20">
        <f t="shared" ca="1" si="451"/>
        <v>1.9517844356927095E-2</v>
      </c>
      <c r="L494" s="20">
        <f t="shared" ca="1" si="451"/>
        <v>3.5121261702136474E-3</v>
      </c>
      <c r="M494" s="20">
        <f t="shared" ca="1" si="451"/>
        <v>0</v>
      </c>
      <c r="N494" s="20">
        <f ca="1">N486/$D490</f>
        <v>0</v>
      </c>
      <c r="O494" s="20">
        <f ca="1">O486/$D490</f>
        <v>8.838361022837838E-4</v>
      </c>
      <c r="P494" s="20">
        <f t="shared" ca="1" si="451"/>
        <v>1.2221564372093742E-2</v>
      </c>
      <c r="Q494" s="20">
        <f t="shared" ca="1" si="451"/>
        <v>0</v>
      </c>
      <c r="R494" s="20">
        <f ca="1">R486/$D490</f>
        <v>0</v>
      </c>
      <c r="S494" s="20">
        <f t="shared" ca="1" si="451"/>
        <v>5.3595297756977023E-3</v>
      </c>
      <c r="T494" s="20">
        <f t="shared" ca="1" si="451"/>
        <v>1.0757421462842594E-4</v>
      </c>
      <c r="U494" s="20">
        <f t="shared" ca="1" si="451"/>
        <v>7.0627993540800724E-5</v>
      </c>
      <c r="V494" s="20">
        <f ca="1">V486/$D490</f>
        <v>0</v>
      </c>
      <c r="W494" s="20">
        <f t="shared" ca="1" si="451"/>
        <v>0</v>
      </c>
    </row>
    <row r="495" spans="1:23">
      <c r="A495" s="15" t="str">
        <f t="shared" si="446"/>
        <v>RB_GUP</v>
      </c>
      <c r="B495" s="15" t="str">
        <f>$B$9</f>
        <v>DISTSEC</v>
      </c>
      <c r="C495" s="19"/>
      <c r="D495" s="20">
        <f t="shared" ca="1" si="444"/>
        <v>0.10532716821850152</v>
      </c>
      <c r="E495" s="20">
        <f t="shared" ref="E495:W495" ca="1" si="453">E487/$D490</f>
        <v>7.8144455414903891E-2</v>
      </c>
      <c r="F495" s="20">
        <f t="shared" ref="F495:G495" ca="1" si="454">F487/$D490</f>
        <v>1.9371607720446433E-5</v>
      </c>
      <c r="G495" s="20">
        <f t="shared" ca="1" si="454"/>
        <v>2.5091570630027074E-5</v>
      </c>
      <c r="H495" s="20">
        <f t="shared" ca="1" si="453"/>
        <v>1.5751328795714652E-2</v>
      </c>
      <c r="I495" s="20">
        <f t="shared" ca="1" si="453"/>
        <v>0</v>
      </c>
      <c r="J495" s="20">
        <f ca="1">J487/$D490</f>
        <v>0</v>
      </c>
      <c r="K495" s="20">
        <f t="shared" ca="1" si="453"/>
        <v>7.8629660801980607E-3</v>
      </c>
      <c r="L495" s="20">
        <f t="shared" ca="1" si="453"/>
        <v>0</v>
      </c>
      <c r="M495" s="20">
        <f t="shared" ca="1" si="453"/>
        <v>0</v>
      </c>
      <c r="N495" s="20">
        <f ca="1">N487/$D490</f>
        <v>0</v>
      </c>
      <c r="O495" s="20">
        <f ca="1">O487/$D490</f>
        <v>2.9446369058521132E-4</v>
      </c>
      <c r="P495" s="20">
        <f t="shared" ca="1" si="453"/>
        <v>0</v>
      </c>
      <c r="Q495" s="20">
        <f t="shared" ca="1" si="453"/>
        <v>0</v>
      </c>
      <c r="R495" s="20">
        <f ca="1">R487/$D490</f>
        <v>0</v>
      </c>
      <c r="S495" s="20">
        <f t="shared" ca="1" si="453"/>
        <v>2.2253706365153799E-3</v>
      </c>
      <c r="T495" s="20">
        <f t="shared" ca="1" si="453"/>
        <v>0</v>
      </c>
      <c r="U495" s="20">
        <f t="shared" ca="1" si="453"/>
        <v>2.6311829384070942E-5</v>
      </c>
      <c r="V495" s="20">
        <f ca="1">V487/$D490</f>
        <v>8.0987048182449087E-4</v>
      </c>
      <c r="W495" s="20">
        <f t="shared" ca="1" si="453"/>
        <v>1.6793811102528759E-4</v>
      </c>
    </row>
    <row r="496" spans="1:23">
      <c r="A496" s="15" t="str">
        <f t="shared" si="446"/>
        <v>RB_GUP</v>
      </c>
      <c r="B496" s="15" t="str">
        <f>$B$10</f>
        <v>ENERGY</v>
      </c>
      <c r="C496" s="19"/>
      <c r="D496" s="20">
        <f t="shared" ca="1" si="444"/>
        <v>6.8189459611474653E-3</v>
      </c>
      <c r="E496" s="20">
        <f t="shared" ref="E496:W496" ca="1" si="455">E488/$D490</f>
        <v>2.6677326057578496E-3</v>
      </c>
      <c r="F496" s="20">
        <f t="shared" ref="F496:G496" ca="1" si="456">F488/$D490</f>
        <v>4.2691020389718762E-7</v>
      </c>
      <c r="G496" s="20">
        <f t="shared" ca="1" si="456"/>
        <v>1.2309531242985602E-6</v>
      </c>
      <c r="H496" s="20">
        <f t="shared" ca="1" si="455"/>
        <v>7.6925079251501831E-4</v>
      </c>
      <c r="I496" s="20">
        <f t="shared" ca="1" si="455"/>
        <v>1.0728759521532806E-5</v>
      </c>
      <c r="J496" s="20">
        <f ca="1">J488/$D490</f>
        <v>1.499871488364856E-6</v>
      </c>
      <c r="K496" s="20">
        <f t="shared" ca="1" si="455"/>
        <v>4.9871112499302829E-4</v>
      </c>
      <c r="L496" s="20">
        <f t="shared" ca="1" si="455"/>
        <v>8.9069005004575487E-5</v>
      </c>
      <c r="M496" s="20">
        <f t="shared" ca="1" si="455"/>
        <v>1.8137711263145772E-5</v>
      </c>
      <c r="N496" s="20">
        <f ca="1">N488/$D490</f>
        <v>6.8506749275671079E-7</v>
      </c>
      <c r="O496" s="20">
        <f ca="1">O488/$D490</f>
        <v>2.6155503385595712E-5</v>
      </c>
      <c r="P496" s="20">
        <f t="shared" ca="1" si="455"/>
        <v>4.1352348159604018E-4</v>
      </c>
      <c r="Q496" s="20">
        <f t="shared" ca="1" si="455"/>
        <v>1.7784971911911759E-3</v>
      </c>
      <c r="R496" s="20">
        <f ca="1">R488/$D490</f>
        <v>3.3455389760564977E-4</v>
      </c>
      <c r="S496" s="20">
        <f t="shared" ca="1" si="455"/>
        <v>1.3719028079847148E-4</v>
      </c>
      <c r="T496" s="20">
        <f t="shared" ca="1" si="455"/>
        <v>2.7526956179395921E-6</v>
      </c>
      <c r="U496" s="20">
        <f t="shared" ca="1" si="455"/>
        <v>2.4554162952078824E-6</v>
      </c>
      <c r="V496" s="20">
        <f ca="1">V488/$D490</f>
        <v>5.5000484079636424E-5</v>
      </c>
      <c r="W496" s="20">
        <f t="shared" ca="1" si="455"/>
        <v>1.1344209213283777E-5</v>
      </c>
    </row>
    <row r="497" spans="1:23">
      <c r="A497" s="15" t="str">
        <f t="shared" si="446"/>
        <v>RB_GUP</v>
      </c>
      <c r="B497" s="15" t="str">
        <f>$B$11</f>
        <v>CUSTOMER</v>
      </c>
      <c r="C497" s="19"/>
      <c r="D497" s="20">
        <f t="shared" ca="1" si="444"/>
        <v>4.9640015210746839E-2</v>
      </c>
      <c r="E497" s="20">
        <f t="shared" ref="E497:W497" ca="1" si="457">E489/$D490</f>
        <v>2.4582045311077712E-2</v>
      </c>
      <c r="F497" s="20">
        <f t="shared" ref="F497:G497" ca="1" si="458">F489/$D490</f>
        <v>4.9604766918233825E-6</v>
      </c>
      <c r="G497" s="20">
        <f t="shared" ca="1" si="458"/>
        <v>2.6290248410258514E-6</v>
      </c>
      <c r="H497" s="20">
        <f t="shared" ca="1" si="457"/>
        <v>7.8344127098459605E-3</v>
      </c>
      <c r="I497" s="20">
        <f t="shared" ca="1" si="457"/>
        <v>5.0019643806974146E-4</v>
      </c>
      <c r="J497" s="20">
        <f ca="1">J489/$D490</f>
        <v>8.4126384956411109E-5</v>
      </c>
      <c r="K497" s="20">
        <f t="shared" ca="1" si="457"/>
        <v>6.1013515092957292E-4</v>
      </c>
      <c r="L497" s="20">
        <f t="shared" ca="1" si="457"/>
        <v>1.7659640088919657E-4</v>
      </c>
      <c r="M497" s="20">
        <f t="shared" ca="1" si="457"/>
        <v>2.0686285832680266E-4</v>
      </c>
      <c r="N497" s="20">
        <f ca="1">N489/$D490</f>
        <v>2.5847008742756168E-5</v>
      </c>
      <c r="O497" s="20">
        <f ca="1">O489/$D490</f>
        <v>4.0452212138206542E-6</v>
      </c>
      <c r="P497" s="20">
        <f t="shared" ca="1" si="457"/>
        <v>1.2534314034905059E-4</v>
      </c>
      <c r="Q497" s="20">
        <f t="shared" ca="1" si="457"/>
        <v>3.477180262545535E-4</v>
      </c>
      <c r="R497" s="20">
        <f ca="1">R489/$D490</f>
        <v>1.0339164146521916E-4</v>
      </c>
      <c r="S497" s="20">
        <f t="shared" ca="1" si="457"/>
        <v>1.234613469714529E-4</v>
      </c>
      <c r="T497" s="20">
        <f t="shared" ca="1" si="457"/>
        <v>2.3118012025395638E-6</v>
      </c>
      <c r="U497" s="20">
        <f t="shared" ca="1" si="457"/>
        <v>1.1943464652935872E-5</v>
      </c>
      <c r="V497" s="20">
        <f ca="1">V489/$D490</f>
        <v>1.3125175779664664E-2</v>
      </c>
      <c r="W497" s="20">
        <f t="shared" ca="1" si="457"/>
        <v>1.7688130246016054E-3</v>
      </c>
    </row>
    <row r="498" spans="1:23">
      <c r="A498" s="15" t="str">
        <f t="shared" si="446"/>
        <v>RB_GUP</v>
      </c>
      <c r="B498" s="15" t="str">
        <f>$B$12</f>
        <v>TOTAL</v>
      </c>
      <c r="C498" s="19"/>
      <c r="D498" s="20">
        <f t="shared" ca="1" si="444"/>
        <v>1.0000000000000002</v>
      </c>
      <c r="E498" s="20">
        <f t="shared" ref="E498:W498" ca="1" si="459">SUM(E491:E497)</f>
        <v>0.56713041510986661</v>
      </c>
      <c r="F498" s="20">
        <f t="shared" ref="F498:G498" ca="1" si="460">SUM(F491:F497)</f>
        <v>1.177881555551793E-4</v>
      </c>
      <c r="G498" s="20">
        <f t="shared" ca="1" si="460"/>
        <v>1.9468940259057067E-4</v>
      </c>
      <c r="H498" s="20">
        <f t="shared" ca="1" si="459"/>
        <v>0.13213701914861387</v>
      </c>
      <c r="I498" s="20">
        <f t="shared" ca="1" si="459"/>
        <v>2.0130944253532773E-3</v>
      </c>
      <c r="J498" s="20">
        <f t="shared" ca="1" si="459"/>
        <v>2.3317117327980135E-4</v>
      </c>
      <c r="K498" s="20">
        <f t="shared" ca="1" si="459"/>
        <v>7.2464452984721678E-2</v>
      </c>
      <c r="L498" s="20">
        <f t="shared" ca="1" si="459"/>
        <v>1.1671364472907318E-2</v>
      </c>
      <c r="M498" s="20">
        <f t="shared" ca="1" si="459"/>
        <v>1.8665192860506017E-3</v>
      </c>
      <c r="N498" s="20">
        <f t="shared" ca="1" si="459"/>
        <v>8.2058863416833736E-5</v>
      </c>
      <c r="O498" s="20">
        <f t="shared" ca="1" si="459"/>
        <v>3.2854483185976568E-3</v>
      </c>
      <c r="P498" s="20">
        <f t="shared" ca="1" si="459"/>
        <v>4.0891306603607437E-2</v>
      </c>
      <c r="Q498" s="20">
        <f t="shared" ca="1" si="459"/>
        <v>0.11237493877765713</v>
      </c>
      <c r="R498" s="20">
        <f t="shared" ca="1" si="459"/>
        <v>1.8262996077405416E-2</v>
      </c>
      <c r="S498" s="20">
        <f t="shared" ca="1" si="459"/>
        <v>1.9931557855410252E-2</v>
      </c>
      <c r="T498" s="20">
        <f t="shared" ca="1" si="459"/>
        <v>3.5413765431017226E-4</v>
      </c>
      <c r="U498" s="20">
        <f t="shared" ca="1" si="459"/>
        <v>2.7088222562557124E-4</v>
      </c>
      <c r="V498" s="20">
        <f t="shared" ca="1" si="459"/>
        <v>1.4637274231602007E-2</v>
      </c>
      <c r="W498" s="20">
        <f t="shared" ca="1" si="459"/>
        <v>2.0808852334287618E-3</v>
      </c>
    </row>
    <row r="500" spans="1:23">
      <c r="A500" s="34" t="s">
        <v>138</v>
      </c>
      <c r="B500" s="15" t="str">
        <f>$B$5</f>
        <v>PRODUCTION</v>
      </c>
      <c r="D500" s="21">
        <f ca="1">COSS!H305</f>
        <v>534126495.17160863</v>
      </c>
      <c r="E500" s="21">
        <f ca="1">COSS!I305</f>
        <v>274685728.7364254</v>
      </c>
      <c r="F500" s="21">
        <f ca="1">COSS!J305</f>
        <v>61451.906284342018</v>
      </c>
      <c r="G500" s="21">
        <f ca="1">COSS!K305</f>
        <v>107597.90618961444</v>
      </c>
      <c r="H500" s="21">
        <f ca="1">COSS!L305</f>
        <v>64020308.823671095</v>
      </c>
      <c r="I500" s="21">
        <f ca="1">COSS!M305</f>
        <v>890841.78248488787</v>
      </c>
      <c r="J500" s="21">
        <f ca="1">COSS!N305</f>
        <v>124070.83765540227</v>
      </c>
      <c r="K500" s="21">
        <f ca="1">COSS!P305</f>
        <v>38078812.890111454</v>
      </c>
      <c r="L500" s="21">
        <f ca="1">COSS!Q305</f>
        <v>6833584.8697341643</v>
      </c>
      <c r="M500" s="21">
        <f ca="1">COSS!R305</f>
        <v>1385781.2761123478</v>
      </c>
      <c r="N500" s="21">
        <f ca="1">COSS!S305</f>
        <v>52624.417279627829</v>
      </c>
      <c r="O500" s="21">
        <f ca="1">COSS!U305</f>
        <v>1805995.849497288</v>
      </c>
      <c r="P500" s="21">
        <f ca="1">COSS!V305</f>
        <v>24381986.839811698</v>
      </c>
      <c r="Q500" s="21">
        <f ca="1">COSS!W305</f>
        <v>93251312.005308598</v>
      </c>
      <c r="R500" s="21">
        <f ca="1">COSS!X305</f>
        <v>16893340.046789616</v>
      </c>
      <c r="S500" s="21">
        <f ca="1">COSS!Z305</f>
        <v>10466691.62993072</v>
      </c>
      <c r="T500" s="21">
        <f ca="1">COSS!AA305</f>
        <v>209046.67779645196</v>
      </c>
      <c r="U500" s="21">
        <f ca="1">COSS!AC305</f>
        <v>138072.59564957826</v>
      </c>
      <c r="V500" s="21">
        <f ca="1">COSS!AD305</f>
        <v>613397.08326063957</v>
      </c>
      <c r="W500" s="21">
        <f ca="1">COSS!AE305</f>
        <v>125848.99761590641</v>
      </c>
    </row>
    <row r="501" spans="1:23">
      <c r="B501" s="15" t="str">
        <f>$B$6</f>
        <v>BULKTRAN</v>
      </c>
      <c r="D501" s="21">
        <f ca="1">COSS!H306</f>
        <v>329344535.2049396</v>
      </c>
      <c r="E501" s="21">
        <f ca="1">COSS!I306</f>
        <v>169372319.99521458</v>
      </c>
      <c r="F501" s="21">
        <f ca="1">COSS!J306</f>
        <v>37891.491426898065</v>
      </c>
      <c r="G501" s="21">
        <f ca="1">COSS!K306</f>
        <v>66345.299705939193</v>
      </c>
      <c r="H501" s="21">
        <f ca="1">COSS!L306</f>
        <v>39475178.714799307</v>
      </c>
      <c r="I501" s="21">
        <f ca="1">COSS!M306</f>
        <v>549296.6094096516</v>
      </c>
      <c r="J501" s="21">
        <f ca="1">COSS!N306</f>
        <v>76502.575194247707</v>
      </c>
      <c r="K501" s="21">
        <f ca="1">COSS!P306</f>
        <v>23479548.469918773</v>
      </c>
      <c r="L501" s="21">
        <f ca="1">COSS!Q306</f>
        <v>4213615.7877414655</v>
      </c>
      <c r="M501" s="21">
        <f ca="1">COSS!R306</f>
        <v>854478.28258415346</v>
      </c>
      <c r="N501" s="21">
        <f ca="1">COSS!S306</f>
        <v>32448.426367281008</v>
      </c>
      <c r="O501" s="21">
        <f ca="1">COSS!U306</f>
        <v>1113584.2707889518</v>
      </c>
      <c r="P501" s="21">
        <f ca="1">COSS!V306</f>
        <v>15034030.694453321</v>
      </c>
      <c r="Q501" s="21">
        <f ca="1">COSS!W306</f>
        <v>57499132.297812372</v>
      </c>
      <c r="R501" s="21">
        <f ca="1">COSS!X306</f>
        <v>10416501.102386534</v>
      </c>
      <c r="S501" s="21">
        <f ca="1">COSS!Z306</f>
        <v>6453803.9605869669</v>
      </c>
      <c r="T501" s="21">
        <f ca="1">COSS!AA306</f>
        <v>128899.01841115193</v>
      </c>
      <c r="U501" s="21">
        <f ca="1">COSS!AC306</f>
        <v>85136.115227049013</v>
      </c>
      <c r="V501" s="21">
        <f ca="1">COSS!AD306</f>
        <v>378223.097166589</v>
      </c>
      <c r="W501" s="21">
        <f ca="1">COSS!AE306</f>
        <v>77598.995744447369</v>
      </c>
    </row>
    <row r="502" spans="1:23">
      <c r="B502" s="15" t="str">
        <f>$B$7</f>
        <v>SUBTRAN</v>
      </c>
      <c r="D502" s="21">
        <f ca="1">COSS!H307</f>
        <v>87885209.62946713</v>
      </c>
      <c r="E502" s="21">
        <f ca="1">COSS!I307</f>
        <v>44897932.319307208</v>
      </c>
      <c r="F502" s="21">
        <f ca="1">COSS!J307</f>
        <v>7310.9473399709332</v>
      </c>
      <c r="G502" s="21">
        <f ca="1">COSS!K307</f>
        <v>13606.928296720474</v>
      </c>
      <c r="H502" s="21">
        <f ca="1">COSS!L307</f>
        <v>10521891.652220882</v>
      </c>
      <c r="I502" s="21">
        <f ca="1">COSS!M307</f>
        <v>147051.78829807084</v>
      </c>
      <c r="J502" s="21">
        <f ca="1">COSS!N307</f>
        <v>26615.690442341576</v>
      </c>
      <c r="K502" s="21">
        <f ca="1">COSS!P307</f>
        <v>6074640.3991483245</v>
      </c>
      <c r="L502" s="21">
        <f ca="1">COSS!Q307</f>
        <v>1093190.8045945447</v>
      </c>
      <c r="M502" s="21">
        <f ca="1">COSS!R307</f>
        <v>286954.15770389291</v>
      </c>
      <c r="N502" s="21">
        <f ca="1">COSS!S307</f>
        <v>0</v>
      </c>
      <c r="O502" s="21">
        <f ca="1">COSS!U307</f>
        <v>274213.22116022627</v>
      </c>
      <c r="P502" s="21">
        <f ca="1">COSS!V307</f>
        <v>3847477.3918394167</v>
      </c>
      <c r="Q502" s="21">
        <f ca="1">COSS!W307</f>
        <v>18971031.436178908</v>
      </c>
      <c r="R502" s="21">
        <f ca="1">COSS!X307</f>
        <v>0</v>
      </c>
      <c r="S502" s="21">
        <f ca="1">COSS!Z307</f>
        <v>1667635.1263661194</v>
      </c>
      <c r="T502" s="21">
        <f ca="1">COSS!AA307</f>
        <v>33483.640328322661</v>
      </c>
      <c r="U502" s="21">
        <f ca="1">COSS!AC307</f>
        <v>22174.126242187544</v>
      </c>
      <c r="V502" s="21">
        <f ca="1">COSS!AD307</f>
        <v>0</v>
      </c>
      <c r="W502" s="21">
        <f ca="1">COSS!AE307</f>
        <v>0</v>
      </c>
    </row>
    <row r="503" spans="1:23">
      <c r="B503" s="15" t="str">
        <f>$B$8</f>
        <v>DISTPRI</v>
      </c>
      <c r="D503" s="21">
        <f ca="1">COSS!H308</f>
        <v>392066858.7559427</v>
      </c>
      <c r="E503" s="21">
        <f ca="1">COSS!I308</f>
        <v>256686002.03120399</v>
      </c>
      <c r="F503" s="21">
        <f ca="1">COSS!J308</f>
        <v>42148.213765075998</v>
      </c>
      <c r="G503" s="21">
        <f ca="1">COSS!K308</f>
        <v>77986.268233179027</v>
      </c>
      <c r="H503" s="21">
        <f ca="1">COSS!L308</f>
        <v>60057711.163445309</v>
      </c>
      <c r="I503" s="21">
        <f ca="1">COSS!M308</f>
        <v>839242.47754190234</v>
      </c>
      <c r="J503" s="21">
        <f ca="1">COSS!N308</f>
        <v>0</v>
      </c>
      <c r="K503" s="21">
        <f ca="1">COSS!P308</f>
        <v>34828711.024292514</v>
      </c>
      <c r="L503" s="21">
        <f ca="1">COSS!Q308</f>
        <v>6267230.3983104881</v>
      </c>
      <c r="M503" s="21">
        <f ca="1">COSS!R308</f>
        <v>0</v>
      </c>
      <c r="N503" s="21">
        <f ca="1">COSS!S308</f>
        <v>0</v>
      </c>
      <c r="O503" s="21">
        <f ca="1">COSS!U308</f>
        <v>1577165.5740432097</v>
      </c>
      <c r="P503" s="21">
        <f ca="1">COSS!V308</f>
        <v>21808829.192214049</v>
      </c>
      <c r="Q503" s="21">
        <f ca="1">COSS!W308</f>
        <v>0</v>
      </c>
      <c r="R503" s="21">
        <f ca="1">COSS!X308</f>
        <v>0</v>
      </c>
      <c r="S503" s="21">
        <f ca="1">COSS!Z308</f>
        <v>9563838.6273746938</v>
      </c>
      <c r="T503" s="21">
        <f ca="1">COSS!AA308</f>
        <v>191961.32351721174</v>
      </c>
      <c r="U503" s="21">
        <f ca="1">COSS!AC308</f>
        <v>126032.46200111785</v>
      </c>
      <c r="V503" s="21">
        <f ca="1">COSS!AD308</f>
        <v>0</v>
      </c>
      <c r="W503" s="21">
        <f ca="1">COSS!AE308</f>
        <v>0</v>
      </c>
    </row>
    <row r="504" spans="1:23">
      <c r="B504" s="15" t="str">
        <f>$B$9</f>
        <v>DISTSEC</v>
      </c>
      <c r="D504" s="21">
        <f ca="1">COSS!H309</f>
        <v>186945969.61000592</v>
      </c>
      <c r="E504" s="21">
        <f ca="1">COSS!I309</f>
        <v>138699171.67885029</v>
      </c>
      <c r="F504" s="21">
        <f ca="1">COSS!J309</f>
        <v>34382.80976747461</v>
      </c>
      <c r="G504" s="21">
        <f ca="1">COSS!K309</f>
        <v>44535.214226374599</v>
      </c>
      <c r="H504" s="21">
        <f ca="1">COSS!L309</f>
        <v>27957149.937347632</v>
      </c>
      <c r="I504" s="21">
        <f ca="1">COSS!M309</f>
        <v>0</v>
      </c>
      <c r="J504" s="21">
        <f ca="1">COSS!N309</f>
        <v>0</v>
      </c>
      <c r="K504" s="21">
        <f ca="1">COSS!P309</f>
        <v>13956036.630775064</v>
      </c>
      <c r="L504" s="21">
        <f ca="1">COSS!Q309</f>
        <v>0</v>
      </c>
      <c r="M504" s="21">
        <f ca="1">COSS!R309</f>
        <v>0</v>
      </c>
      <c r="N504" s="21">
        <f ca="1">COSS!S309</f>
        <v>0</v>
      </c>
      <c r="O504" s="21">
        <f ca="1">COSS!U309</f>
        <v>522645.78154417116</v>
      </c>
      <c r="P504" s="21">
        <f ca="1">COSS!V309</f>
        <v>0</v>
      </c>
      <c r="Q504" s="21">
        <f ca="1">COSS!W309</f>
        <v>0</v>
      </c>
      <c r="R504" s="21">
        <f ca="1">COSS!X309</f>
        <v>0</v>
      </c>
      <c r="S504" s="21">
        <f ca="1">COSS!Z309</f>
        <v>3949826.7960832347</v>
      </c>
      <c r="T504" s="21">
        <f ca="1">COSS!AA309</f>
        <v>0</v>
      </c>
      <c r="U504" s="21">
        <f ca="1">COSS!AC309</f>
        <v>46701.060510939918</v>
      </c>
      <c r="V504" s="21">
        <f ca="1">COSS!AD309</f>
        <v>1437445.1059874524</v>
      </c>
      <c r="W504" s="21">
        <f ca="1">COSS!AE309</f>
        <v>298074.5949133035</v>
      </c>
    </row>
    <row r="505" spans="1:23">
      <c r="B505" s="15" t="str">
        <f>$B$10</f>
        <v>ENERGY</v>
      </c>
      <c r="D505" s="21">
        <f ca="1">COSS!H310</f>
        <v>10768310.796003073</v>
      </c>
      <c r="E505" s="21">
        <f ca="1">COSS!I310</f>
        <v>4212817.3449548231</v>
      </c>
      <c r="F505" s="21">
        <f ca="1">COSS!J310</f>
        <v>674.16603441983841</v>
      </c>
      <c r="G505" s="21">
        <f ca="1">COSS!K310</f>
        <v>1943.8907264088891</v>
      </c>
      <c r="H505" s="21">
        <f ca="1">COSS!L310</f>
        <v>1214781.8242101856</v>
      </c>
      <c r="I505" s="21">
        <f ca="1">COSS!M310</f>
        <v>16942.591661776642</v>
      </c>
      <c r="J505" s="21">
        <f ca="1">COSS!N310</f>
        <v>2368.5599552776985</v>
      </c>
      <c r="K505" s="21">
        <f ca="1">COSS!P310</f>
        <v>787552.27302689734</v>
      </c>
      <c r="L505" s="21">
        <f ca="1">COSS!Q310</f>
        <v>140655.56959167117</v>
      </c>
      <c r="M505" s="21">
        <f ca="1">COSS!R310</f>
        <v>28642.624992565979</v>
      </c>
      <c r="N505" s="21">
        <f ca="1">COSS!S310</f>
        <v>1081.8416394960659</v>
      </c>
      <c r="O505" s="21">
        <f ca="1">COSS!U310</f>
        <v>41304.123993176559</v>
      </c>
      <c r="P505" s="21">
        <f ca="1">COSS!V310</f>
        <v>653026.05368089688</v>
      </c>
      <c r="Q505" s="21">
        <f ca="1">COSS!W310</f>
        <v>2808558.7734064348</v>
      </c>
      <c r="R505" s="21">
        <f ca="1">COSS!X310</f>
        <v>528319.23994681425</v>
      </c>
      <c r="S505" s="21">
        <f ca="1">COSS!Z310</f>
        <v>216647.4980511913</v>
      </c>
      <c r="T505" s="21">
        <f ca="1">COSS!AA310</f>
        <v>4346.9888322419338</v>
      </c>
      <c r="U505" s="21">
        <f ca="1">COSS!AC310</f>
        <v>3877.5326789537403</v>
      </c>
      <c r="V505" s="21">
        <f ca="1">COSS!AD310</f>
        <v>86855.404027938755</v>
      </c>
      <c r="W505" s="21">
        <f ca="1">COSS!AE310</f>
        <v>17914.494591912713</v>
      </c>
    </row>
    <row r="506" spans="1:23">
      <c r="B506" s="15" t="str">
        <f>$B$11</f>
        <v>CUSTOMER</v>
      </c>
      <c r="D506" s="21">
        <f ca="1">COSS!H311</f>
        <v>87426471.502033204</v>
      </c>
      <c r="E506" s="21">
        <f ca="1">COSS!I311</f>
        <v>43044038.62662372</v>
      </c>
      <c r="F506" s="21">
        <f ca="1">COSS!J311</f>
        <v>8685.9551369440433</v>
      </c>
      <c r="G506" s="21">
        <f ca="1">COSS!K311</f>
        <v>4636.8285865590788</v>
      </c>
      <c r="H506" s="21">
        <f ca="1">COSS!L311</f>
        <v>13799408.477461711</v>
      </c>
      <c r="I506" s="21">
        <f ca="1">COSS!M311</f>
        <v>886444.97002018453</v>
      </c>
      <c r="J506" s="21">
        <f ca="1">COSS!N311</f>
        <v>149113.36616432696</v>
      </c>
      <c r="K506" s="21">
        <f ca="1">COSS!P311</f>
        <v>1079897.2389707481</v>
      </c>
      <c r="L506" s="21">
        <f ca="1">COSS!Q311</f>
        <v>312838.62648075039</v>
      </c>
      <c r="M506" s="21">
        <f ca="1">COSS!R311</f>
        <v>366670.02625243028</v>
      </c>
      <c r="N506" s="21">
        <f ca="1">COSS!S311</f>
        <v>45816.552639231275</v>
      </c>
      <c r="O506" s="21">
        <f ca="1">COSS!U311</f>
        <v>7154.0859890698739</v>
      </c>
      <c r="P506" s="21">
        <f ca="1">COSS!V311</f>
        <v>222019.91084560391</v>
      </c>
      <c r="Q506" s="21">
        <f ca="1">COSS!W311</f>
        <v>616341.19579984574</v>
      </c>
      <c r="R506" s="21">
        <f ca="1">COSS!X311</f>
        <v>183271.84461356438</v>
      </c>
      <c r="S506" s="21">
        <f ca="1">COSS!Z311</f>
        <v>218404.92720873331</v>
      </c>
      <c r="T506" s="21">
        <f ca="1">COSS!AA311</f>
        <v>4094.4715395348826</v>
      </c>
      <c r="U506" s="21">
        <f ca="1">COSS!AC311</f>
        <v>21147.845237694601</v>
      </c>
      <c r="V506" s="21">
        <f ca="1">COSS!AD311</f>
        <v>23317136.827380322</v>
      </c>
      <c r="W506" s="21">
        <f ca="1">COSS!AE311</f>
        <v>3139349.7250822168</v>
      </c>
    </row>
    <row r="507" spans="1:23">
      <c r="B507" s="15" t="str">
        <f>$B$12</f>
        <v>TOTAL</v>
      </c>
      <c r="D507" s="21">
        <f ca="1">COSS!H312</f>
        <v>1628563850.6699998</v>
      </c>
      <c r="E507" s="21">
        <f ca="1">COSS!I312</f>
        <v>931598010.73257995</v>
      </c>
      <c r="F507" s="21">
        <f ca="1">COSS!J312</f>
        <v>192545.48975512545</v>
      </c>
      <c r="G507" s="21">
        <f ca="1">COSS!K312</f>
        <v>316652.33596479578</v>
      </c>
      <c r="H507" s="21">
        <f ca="1">COSS!L312</f>
        <v>217046430.59315616</v>
      </c>
      <c r="I507" s="21">
        <f ca="1">COSS!M312</f>
        <v>3329820.219416474</v>
      </c>
      <c r="J507" s="21">
        <f ca="1">COSS!N312</f>
        <v>378671.02941159636</v>
      </c>
      <c r="K507" s="21">
        <f ca="1">COSS!P312</f>
        <v>118285198.92624375</v>
      </c>
      <c r="L507" s="21">
        <f ca="1">COSS!Q312</f>
        <v>18861116.056453086</v>
      </c>
      <c r="M507" s="21">
        <f ca="1">COSS!R312</f>
        <v>2922526.3676453894</v>
      </c>
      <c r="N507" s="21">
        <f ca="1">COSS!S312</f>
        <v>131971.2379256362</v>
      </c>
      <c r="O507" s="21">
        <f ca="1">COSS!U312</f>
        <v>5342062.9070160966</v>
      </c>
      <c r="P507" s="21">
        <f ca="1">COSS!V312</f>
        <v>65947370.082844988</v>
      </c>
      <c r="Q507" s="21">
        <f ca="1">COSS!W312</f>
        <v>173146375.70850617</v>
      </c>
      <c r="R507" s="21">
        <f ca="1">COSS!X312</f>
        <v>28021432.23373653</v>
      </c>
      <c r="S507" s="21">
        <f ca="1">COSS!Z312</f>
        <v>32536848.565601654</v>
      </c>
      <c r="T507" s="21">
        <f ca="1">COSS!AA312</f>
        <v>571832.12042491534</v>
      </c>
      <c r="U507" s="21">
        <f ca="1">COSS!AC312</f>
        <v>443141.7375475209</v>
      </c>
      <c r="V507" s="21">
        <f ca="1">COSS!AD312</f>
        <v>25833057.517822944</v>
      </c>
      <c r="W507" s="21">
        <f ca="1">COSS!AE312</f>
        <v>3658786.8079477865</v>
      </c>
    </row>
    <row r="508" spans="1:23">
      <c r="A508" s="111" t="s">
        <v>69</v>
      </c>
      <c r="B508" s="15" t="str">
        <f>$B$5</f>
        <v>PRODUCTION</v>
      </c>
      <c r="C508" s="19"/>
      <c r="D508" s="20">
        <f t="shared" ref="D508:D515" ca="1" si="461">SUM(E508:W508)</f>
        <v>0.32797393541055592</v>
      </c>
      <c r="E508" s="20">
        <f t="shared" ref="E508:W508" ca="1" si="462">E500/$D507</f>
        <v>0.16866746036602631</v>
      </c>
      <c r="F508" s="20">
        <f t="shared" ref="F508:G508" ca="1" si="463">F500/$D507</f>
        <v>3.7733802244879976E-5</v>
      </c>
      <c r="G508" s="20">
        <f t="shared" ca="1" si="463"/>
        <v>6.6069197191960318E-5</v>
      </c>
      <c r="H508" s="20">
        <f t="shared" ca="1" si="462"/>
        <v>3.931089886179949E-2</v>
      </c>
      <c r="I508" s="20">
        <f t="shared" ca="1" si="462"/>
        <v>5.4701065734597443E-4</v>
      </c>
      <c r="J508" s="20">
        <f ca="1">J500/$D507</f>
        <v>7.6184202175652414E-5</v>
      </c>
      <c r="K508" s="20">
        <f t="shared" ca="1" si="462"/>
        <v>2.3381836011185948E-2</v>
      </c>
      <c r="L508" s="20">
        <f t="shared" ca="1" si="462"/>
        <v>4.1960804096951992E-3</v>
      </c>
      <c r="M508" s="20">
        <f t="shared" ca="1" si="462"/>
        <v>8.5092228686166034E-4</v>
      </c>
      <c r="N508" s="20">
        <f ca="1">N500/$D507</f>
        <v>3.2313389037818731E-5</v>
      </c>
      <c r="O508" s="20">
        <f ca="1">O500/$D507</f>
        <v>1.1089499799189892E-3</v>
      </c>
      <c r="P508" s="20">
        <f t="shared" ca="1" si="462"/>
        <v>1.4971465091639371E-2</v>
      </c>
      <c r="Q508" s="20">
        <f t="shared" ca="1" si="462"/>
        <v>5.7259843982748672E-2</v>
      </c>
      <c r="R508" s="20">
        <f ca="1">R500/$D507</f>
        <v>1.0373151804787761E-2</v>
      </c>
      <c r="S508" s="20">
        <f t="shared" ca="1" si="462"/>
        <v>6.4269458183200288E-3</v>
      </c>
      <c r="T508" s="20">
        <f t="shared" ca="1" si="462"/>
        <v>1.2836259242181327E-4</v>
      </c>
      <c r="U508" s="20">
        <f t="shared" ca="1" si="462"/>
        <v>8.4781812879350393E-5</v>
      </c>
      <c r="V508" s="20">
        <f ca="1">V500/$D507</f>
        <v>3.7664908441157203E-4</v>
      </c>
      <c r="W508" s="20">
        <f t="shared" ca="1" si="462"/>
        <v>7.7276059863499652E-5</v>
      </c>
    </row>
    <row r="509" spans="1:23">
      <c r="A509" s="15" t="str">
        <f t="shared" ref="A509:A515" si="464">A508</f>
        <v>NP</v>
      </c>
      <c r="B509" s="15" t="str">
        <f>$B$6</f>
        <v>BULKTRAN</v>
      </c>
      <c r="C509" s="19"/>
      <c r="D509" s="20">
        <f t="shared" ca="1" si="461"/>
        <v>0.20223004156051083</v>
      </c>
      <c r="E509" s="20">
        <f t="shared" ref="E509:W509" ca="1" si="465">E501/$D507</f>
        <v>0.10400103129240766</v>
      </c>
      <c r="F509" s="20">
        <f t="shared" ref="F509:G509" ca="1" si="466">F501/$D507</f>
        <v>2.3266813524879176E-5</v>
      </c>
      <c r="G509" s="20">
        <f t="shared" ca="1" si="466"/>
        <v>4.0738531485053154E-5</v>
      </c>
      <c r="H509" s="20">
        <f t="shared" ca="1" si="465"/>
        <v>2.423925761250258E-2</v>
      </c>
      <c r="I509" s="20">
        <f t="shared" ca="1" si="465"/>
        <v>3.3728896118114622E-4</v>
      </c>
      <c r="J509" s="20">
        <f ca="1">J501/$D507</f>
        <v>4.6975484051653323E-5</v>
      </c>
      <c r="K509" s="20">
        <f t="shared" ca="1" si="465"/>
        <v>1.4417333689593541E-2</v>
      </c>
      <c r="L509" s="20">
        <f t="shared" ca="1" si="465"/>
        <v>2.5873199788930359E-3</v>
      </c>
      <c r="M509" s="20">
        <f t="shared" ca="1" si="465"/>
        <v>5.2468208859764176E-4</v>
      </c>
      <c r="N509" s="20">
        <f ca="1">N501/$D507</f>
        <v>1.992456504172775E-5</v>
      </c>
      <c r="O509" s="20">
        <f ca="1">O501/$D507</f>
        <v>6.8378299710558925E-4</v>
      </c>
      <c r="P509" s="20">
        <f t="shared" ca="1" si="465"/>
        <v>9.2314653111502144E-3</v>
      </c>
      <c r="Q509" s="20">
        <f t="shared" ca="1" si="465"/>
        <v>3.5306649029546444E-2</v>
      </c>
      <c r="R509" s="20">
        <f ca="1">R501/$D507</f>
        <v>6.396126929933469E-3</v>
      </c>
      <c r="S509" s="20">
        <f t="shared" ca="1" si="465"/>
        <v>3.9628805207310956E-3</v>
      </c>
      <c r="T509" s="20">
        <f t="shared" ca="1" si="465"/>
        <v>7.9148888364507291E-5</v>
      </c>
      <c r="U509" s="20">
        <f t="shared" ca="1" si="465"/>
        <v>5.2276805230586174E-5</v>
      </c>
      <c r="V509" s="20">
        <f ca="1">V501/$D507</f>
        <v>2.3224333329699415E-4</v>
      </c>
      <c r="W509" s="20">
        <f t="shared" ca="1" si="465"/>
        <v>4.7648727873041471E-5</v>
      </c>
    </row>
    <row r="510" spans="1:23">
      <c r="A510" s="15" t="str">
        <f t="shared" si="464"/>
        <v>NP</v>
      </c>
      <c r="B510" s="15" t="str">
        <f>$B$7</f>
        <v>SUBTRAN</v>
      </c>
      <c r="C510" s="19"/>
      <c r="D510" s="20">
        <f t="shared" ca="1" si="461"/>
        <v>5.3964853507776606E-2</v>
      </c>
      <c r="E510" s="20">
        <f t="shared" ref="E510:W510" ca="1" si="467">E502/$D507</f>
        <v>2.75690340915009E-2</v>
      </c>
      <c r="F510" s="20">
        <f t="shared" ref="F510:G510" ca="1" si="468">F502/$D507</f>
        <v>4.4891990798906474E-6</v>
      </c>
      <c r="G510" s="20">
        <f t="shared" ca="1" si="468"/>
        <v>8.3551702876878377E-6</v>
      </c>
      <c r="H510" s="20">
        <f t="shared" ca="1" si="467"/>
        <v>6.4608407265653849E-3</v>
      </c>
      <c r="I510" s="20">
        <f t="shared" ca="1" si="467"/>
        <v>9.029537788007081E-5</v>
      </c>
      <c r="J510" s="20">
        <f ca="1">J502/$D507</f>
        <v>1.6343043861247282E-5</v>
      </c>
      <c r="K510" s="20">
        <f t="shared" ca="1" si="467"/>
        <v>3.7300597066852398E-3</v>
      </c>
      <c r="L510" s="20">
        <f t="shared" ca="1" si="467"/>
        <v>6.7126063503423594E-4</v>
      </c>
      <c r="M510" s="20">
        <f t="shared" ca="1" si="467"/>
        <v>1.762007412763328E-4</v>
      </c>
      <c r="N510" s="20">
        <f ca="1">N502/$D507</f>
        <v>0</v>
      </c>
      <c r="O510" s="20">
        <f ca="1">O502/$D507</f>
        <v>1.6837732278498843E-4</v>
      </c>
      <c r="P510" s="20">
        <f t="shared" ca="1" si="467"/>
        <v>2.3624971107252223E-3</v>
      </c>
      <c r="Q510" s="20">
        <f t="shared" ca="1" si="467"/>
        <v>1.1648933155659893E-2</v>
      </c>
      <c r="R510" s="20">
        <f ca="1">R502/$D507</f>
        <v>0</v>
      </c>
      <c r="S510" s="20">
        <f t="shared" ca="1" si="467"/>
        <v>1.0239912458329746E-3</v>
      </c>
      <c r="T510" s="20">
        <f t="shared" ca="1" si="467"/>
        <v>2.0560225694895115E-5</v>
      </c>
      <c r="U510" s="20">
        <f t="shared" ca="1" si="467"/>
        <v>1.3615754907653752E-5</v>
      </c>
      <c r="V510" s="20">
        <f ca="1">V502/$D507</f>
        <v>0</v>
      </c>
      <c r="W510" s="20">
        <f t="shared" ca="1" si="467"/>
        <v>0</v>
      </c>
    </row>
    <row r="511" spans="1:23">
      <c r="A511" s="15" t="str">
        <f t="shared" si="464"/>
        <v>NP</v>
      </c>
      <c r="B511" s="15" t="str">
        <f>$B$8</f>
        <v>DISTPRI</v>
      </c>
      <c r="C511" s="19"/>
      <c r="D511" s="20">
        <f t="shared" ca="1" si="461"/>
        <v>0.2407439282129738</v>
      </c>
      <c r="E511" s="20">
        <f t="shared" ref="E511:W511" ca="1" si="469">E503/$D507</f>
        <v>0.15761494517123292</v>
      </c>
      <c r="F511" s="20">
        <f t="shared" ref="F511:G511" ca="1" si="470">F503/$D507</f>
        <v>2.5880602561413847E-5</v>
      </c>
      <c r="G511" s="20">
        <f t="shared" ca="1" si="470"/>
        <v>4.7886527876137653E-5</v>
      </c>
      <c r="H511" s="20">
        <f t="shared" ca="1" si="469"/>
        <v>3.6877713538058236E-2</v>
      </c>
      <c r="I511" s="20">
        <f t="shared" ca="1" si="469"/>
        <v>5.1532672618063676E-4</v>
      </c>
      <c r="J511" s="20">
        <f ca="1">J503/$D507</f>
        <v>0</v>
      </c>
      <c r="K511" s="20">
        <f t="shared" ca="1" si="469"/>
        <v>2.1386150140790487E-2</v>
      </c>
      <c r="L511" s="20">
        <f t="shared" ca="1" si="469"/>
        <v>3.8483172739786136E-3</v>
      </c>
      <c r="M511" s="20">
        <f t="shared" ca="1" si="469"/>
        <v>0</v>
      </c>
      <c r="N511" s="20">
        <f ca="1">N503/$D507</f>
        <v>0</v>
      </c>
      <c r="O511" s="20">
        <f ca="1">O503/$D507</f>
        <v>9.6843950784880519E-4</v>
      </c>
      <c r="P511" s="20">
        <f t="shared" ca="1" si="469"/>
        <v>1.3391448657810856E-2</v>
      </c>
      <c r="Q511" s="20">
        <f t="shared" ca="1" si="469"/>
        <v>0</v>
      </c>
      <c r="R511" s="20">
        <f ca="1">R503/$D507</f>
        <v>0</v>
      </c>
      <c r="S511" s="20">
        <f t="shared" ca="1" si="469"/>
        <v>5.8725598160858598E-3</v>
      </c>
      <c r="T511" s="20">
        <f t="shared" ca="1" si="469"/>
        <v>1.1787153659234044E-4</v>
      </c>
      <c r="U511" s="20">
        <f t="shared" ca="1" si="469"/>
        <v>7.7388713957556797E-5</v>
      </c>
      <c r="V511" s="20">
        <f ca="1">V503/$D507</f>
        <v>0</v>
      </c>
      <c r="W511" s="20">
        <f t="shared" ca="1" si="469"/>
        <v>0</v>
      </c>
    </row>
    <row r="512" spans="1:23">
      <c r="A512" s="15" t="str">
        <f t="shared" si="464"/>
        <v>NP</v>
      </c>
      <c r="B512" s="15" t="str">
        <f>$B$9</f>
        <v>DISTSEC</v>
      </c>
      <c r="C512" s="19"/>
      <c r="D512" s="20">
        <f t="shared" ca="1" si="461"/>
        <v>0.1147919189862254</v>
      </c>
      <c r="E512" s="20">
        <f t="shared" ref="E512:W512" ca="1" si="471">E504/$D507</f>
        <v>8.5166554336686712E-2</v>
      </c>
      <c r="F512" s="20">
        <f t="shared" ref="F512:G512" ca="1" si="472">F504/$D507</f>
        <v>2.1112349849426746E-5</v>
      </c>
      <c r="G512" s="20">
        <f t="shared" ca="1" si="472"/>
        <v>2.7346311419139369E-5</v>
      </c>
      <c r="H512" s="20">
        <f t="shared" ca="1" si="471"/>
        <v>1.7166750892724233E-2</v>
      </c>
      <c r="I512" s="20">
        <f t="shared" ca="1" si="471"/>
        <v>0</v>
      </c>
      <c r="J512" s="20">
        <f ca="1">J504/$D507</f>
        <v>0</v>
      </c>
      <c r="K512" s="20">
        <f t="shared" ca="1" si="471"/>
        <v>8.5695360516773577E-3</v>
      </c>
      <c r="L512" s="20">
        <f t="shared" ca="1" si="471"/>
        <v>0</v>
      </c>
      <c r="M512" s="20">
        <f t="shared" ca="1" si="471"/>
        <v>0</v>
      </c>
      <c r="N512" s="20">
        <f ca="1">N504/$D507</f>
        <v>0</v>
      </c>
      <c r="O512" s="20">
        <f ca="1">O504/$D507</f>
        <v>3.2092434160880574E-4</v>
      </c>
      <c r="P512" s="20">
        <f t="shared" ca="1" si="471"/>
        <v>0</v>
      </c>
      <c r="Q512" s="20">
        <f t="shared" ca="1" si="471"/>
        <v>0</v>
      </c>
      <c r="R512" s="20">
        <f ca="1">R504/$D507</f>
        <v>0</v>
      </c>
      <c r="S512" s="20">
        <f t="shared" ca="1" si="471"/>
        <v>2.4253435285685942E-3</v>
      </c>
      <c r="T512" s="20">
        <f t="shared" ca="1" si="471"/>
        <v>0</v>
      </c>
      <c r="U512" s="20">
        <f t="shared" ca="1" si="471"/>
        <v>2.8676223220678054E-5</v>
      </c>
      <c r="V512" s="20">
        <f ca="1">V504/$D507</f>
        <v>8.8264583878371115E-4</v>
      </c>
      <c r="W512" s="20">
        <f t="shared" ca="1" si="471"/>
        <v>1.8302911168676257E-4</v>
      </c>
    </row>
    <row r="513" spans="1:23">
      <c r="A513" s="15" t="str">
        <f t="shared" si="464"/>
        <v>NP</v>
      </c>
      <c r="B513" s="15" t="str">
        <f>$B$10</f>
        <v>ENERGY</v>
      </c>
      <c r="C513" s="19"/>
      <c r="D513" s="20">
        <f t="shared" ca="1" si="461"/>
        <v>6.6121514311968371E-3</v>
      </c>
      <c r="E513" s="20">
        <f t="shared" ref="E513:W513" ca="1" si="473">E505/$D507</f>
        <v>2.586829704725208E-3</v>
      </c>
      <c r="F513" s="20">
        <f t="shared" ref="F513:G513" ca="1" si="474">F505/$D507</f>
        <v>4.1396352629495176E-7</v>
      </c>
      <c r="G513" s="20">
        <f t="shared" ca="1" si="474"/>
        <v>1.1936226667497022E-6</v>
      </c>
      <c r="H513" s="20">
        <f t="shared" ca="1" si="473"/>
        <v>7.4592213483703313E-4</v>
      </c>
      <c r="I513" s="20">
        <f t="shared" ca="1" si="473"/>
        <v>1.0403394165237285E-5</v>
      </c>
      <c r="J513" s="20">
        <f ca="1">J505/$D507</f>
        <v>1.4543856873055731E-6</v>
      </c>
      <c r="K513" s="20">
        <f t="shared" ca="1" si="473"/>
        <v>4.8358697922890411E-4</v>
      </c>
      <c r="L513" s="20">
        <f t="shared" ca="1" si="473"/>
        <v>8.6367856890477284E-5</v>
      </c>
      <c r="M513" s="20">
        <f t="shared" ca="1" si="473"/>
        <v>1.7587658586909105E-5</v>
      </c>
      <c r="N513" s="20">
        <f ca="1">N505/$D507</f>
        <v>6.64291817020862E-7</v>
      </c>
      <c r="O513" s="20">
        <f ca="1">O505/$D507</f>
        <v>2.5362299412567597E-5</v>
      </c>
      <c r="P513" s="20">
        <f t="shared" ca="1" si="473"/>
        <v>4.0098277596683634E-4</v>
      </c>
      <c r="Q513" s="20">
        <f t="shared" ca="1" si="473"/>
        <v>1.7245616573467344E-3</v>
      </c>
      <c r="R513" s="20">
        <f ca="1">R505/$D507</f>
        <v>3.2440806034682697E-4</v>
      </c>
      <c r="S513" s="20">
        <f t="shared" ca="1" si="473"/>
        <v>1.3302978447056981E-4</v>
      </c>
      <c r="T513" s="20">
        <f t="shared" ca="1" si="473"/>
        <v>2.6692160890428455E-6</v>
      </c>
      <c r="U513" s="20">
        <f t="shared" ca="1" si="473"/>
        <v>2.38095219745821E-6</v>
      </c>
      <c r="V513" s="20">
        <f ca="1">V505/$D507</f>
        <v>5.333251379257005E-5</v>
      </c>
      <c r="W513" s="20">
        <f t="shared" ca="1" si="473"/>
        <v>1.1000179443098037E-5</v>
      </c>
    </row>
    <row r="514" spans="1:23">
      <c r="A514" s="15" t="str">
        <f t="shared" si="464"/>
        <v>NP</v>
      </c>
      <c r="B514" s="15" t="str">
        <f>$B$11</f>
        <v>CUSTOMER</v>
      </c>
      <c r="C514" s="19"/>
      <c r="D514" s="20">
        <f t="shared" ca="1" si="461"/>
        <v>5.3683170890760877E-2</v>
      </c>
      <c r="E514" s="20">
        <f t="shared" ref="E514:W514" ca="1" si="475">E506/$D507</f>
        <v>2.6430673018386829E-2</v>
      </c>
      <c r="F514" s="20">
        <f t="shared" ref="F514:G514" ca="1" si="476">F506/$D507</f>
        <v>5.3335060417622526E-6</v>
      </c>
      <c r="G514" s="20">
        <f t="shared" ca="1" si="476"/>
        <v>2.8471886961333832E-6</v>
      </c>
      <c r="H514" s="20">
        <f t="shared" ca="1" si="475"/>
        <v>8.4733604223037121E-3</v>
      </c>
      <c r="I514" s="20">
        <f t="shared" ca="1" si="475"/>
        <v>5.4431084765604756E-4</v>
      </c>
      <c r="J514" s="20">
        <f ca="1">J506/$D507</f>
        <v>9.1561264916313183E-5</v>
      </c>
      <c r="K514" s="20">
        <f t="shared" ca="1" si="475"/>
        <v>6.6309788131823798E-4</v>
      </c>
      <c r="L514" s="20">
        <f t="shared" ca="1" si="475"/>
        <v>1.9209478728884159E-4</v>
      </c>
      <c r="M514" s="20">
        <f t="shared" ca="1" si="475"/>
        <v>2.2514930937560739E-4</v>
      </c>
      <c r="N514" s="20">
        <f ca="1">N506/$D507</f>
        <v>2.813310182488829E-5</v>
      </c>
      <c r="O514" s="20">
        <f ca="1">O506/$D507</f>
        <v>4.3928802583494926E-6</v>
      </c>
      <c r="P514" s="20">
        <f t="shared" ca="1" si="475"/>
        <v>1.3632864978199274E-4</v>
      </c>
      <c r="Q514" s="20">
        <f t="shared" ca="1" si="475"/>
        <v>3.7845688122469358E-4</v>
      </c>
      <c r="R514" s="20">
        <f ca="1">R506/$D507</f>
        <v>1.1253586682411339E-4</v>
      </c>
      <c r="S514" s="20">
        <f t="shared" ca="1" si="475"/>
        <v>1.3410891265877009E-4</v>
      </c>
      <c r="T514" s="20">
        <f t="shared" ca="1" si="475"/>
        <v>2.5141608895778911E-6</v>
      </c>
      <c r="U514" s="20">
        <f t="shared" ca="1" si="475"/>
        <v>1.2985579428767416E-5</v>
      </c>
      <c r="V514" s="20">
        <f ca="1">V506/$D507</f>
        <v>1.4317606778381779E-2</v>
      </c>
      <c r="W514" s="20">
        <f t="shared" ca="1" si="475"/>
        <v>1.9276798535044675E-3</v>
      </c>
    </row>
    <row r="515" spans="1:23">
      <c r="A515" s="15" t="str">
        <f t="shared" si="464"/>
        <v>NP</v>
      </c>
      <c r="B515" s="15" t="str">
        <f>$B$12</f>
        <v>TOTAL</v>
      </c>
      <c r="C515" s="19"/>
      <c r="D515" s="20">
        <f t="shared" ca="1" si="461"/>
        <v>1.0000000000000002</v>
      </c>
      <c r="E515" s="20">
        <f t="shared" ref="E515:W515" ca="1" si="477">SUM(E508:E514)</f>
        <v>0.5720365279809666</v>
      </c>
      <c r="F515" s="20">
        <f t="shared" ref="F515:G515" ca="1" si="478">SUM(F508:F514)</f>
        <v>1.182302368285476E-4</v>
      </c>
      <c r="G515" s="20">
        <f t="shared" ca="1" si="478"/>
        <v>1.9443654962286142E-4</v>
      </c>
      <c r="H515" s="20">
        <f t="shared" ca="1" si="477"/>
        <v>0.13327474418879068</v>
      </c>
      <c r="I515" s="20">
        <f t="shared" ca="1" si="477"/>
        <v>2.0446359644091128E-3</v>
      </c>
      <c r="J515" s="20">
        <f t="shared" ca="1" si="477"/>
        <v>2.3251838069217177E-4</v>
      </c>
      <c r="K515" s="20">
        <f t="shared" ca="1" si="477"/>
        <v>7.2631600460479714E-2</v>
      </c>
      <c r="L515" s="20">
        <f t="shared" ca="1" si="477"/>
        <v>1.1581440941780404E-2</v>
      </c>
      <c r="M515" s="20">
        <f t="shared" ca="1" si="477"/>
        <v>1.7945420846981514E-3</v>
      </c>
      <c r="N515" s="20">
        <f t="shared" ca="1" si="477"/>
        <v>8.1035347721455632E-5</v>
      </c>
      <c r="O515" s="20">
        <f t="shared" ca="1" si="477"/>
        <v>3.280229328938095E-3</v>
      </c>
      <c r="P515" s="20">
        <f t="shared" ca="1" si="477"/>
        <v>4.0494187597074488E-2</v>
      </c>
      <c r="Q515" s="20">
        <f t="shared" ca="1" si="477"/>
        <v>0.10631844470652642</v>
      </c>
      <c r="R515" s="20">
        <f t="shared" ca="1" si="477"/>
        <v>1.720622266189217E-2</v>
      </c>
      <c r="S515" s="20">
        <f t="shared" ca="1" si="477"/>
        <v>1.9978859626667889E-2</v>
      </c>
      <c r="T515" s="20">
        <f t="shared" ca="1" si="477"/>
        <v>3.5112662005217681E-4</v>
      </c>
      <c r="U515" s="20">
        <f t="shared" ca="1" si="477"/>
        <v>2.7210584182205079E-4</v>
      </c>
      <c r="V515" s="20">
        <f t="shared" ca="1" si="477"/>
        <v>1.5862477548666626E-2</v>
      </c>
      <c r="W515" s="20">
        <f t="shared" ca="1" si="477"/>
        <v>2.2466339323708694E-3</v>
      </c>
    </row>
    <row r="517" spans="1:23">
      <c r="A517" s="34" t="s">
        <v>9</v>
      </c>
      <c r="B517" s="15" t="str">
        <f>$B$5</f>
        <v>PRODUCTION</v>
      </c>
      <c r="D517" s="21">
        <f ca="1">COSS!H878</f>
        <v>520563835.05343872</v>
      </c>
      <c r="E517" s="21">
        <f ca="1">COSS!I878</f>
        <v>266586351.87539935</v>
      </c>
      <c r="F517" s="21">
        <f ca="1">COSS!J878</f>
        <v>61790.444708694064</v>
      </c>
      <c r="G517" s="21">
        <f ca="1">COSS!K878</f>
        <v>108953.82783303843</v>
      </c>
      <c r="H517" s="21">
        <f ca="1">COSS!L878</f>
        <v>62298025.230483517</v>
      </c>
      <c r="I517" s="21">
        <f ca="1">COSS!M878</f>
        <v>759228.68722604716</v>
      </c>
      <c r="J517" s="21">
        <f ca="1">COSS!N878</f>
        <v>40951.146656447207</v>
      </c>
      <c r="K517" s="21">
        <f ca="1">COSS!P878</f>
        <v>37371438.544901289</v>
      </c>
      <c r="L517" s="21">
        <f ca="1">COSS!Q878</f>
        <v>6523333.8581000632</v>
      </c>
      <c r="M517" s="21">
        <f ca="1">COSS!R878</f>
        <v>1307138.1119516778</v>
      </c>
      <c r="N517" s="21">
        <f ca="1">COSS!S878</f>
        <v>52510.028832876043</v>
      </c>
      <c r="O517" s="21">
        <f ca="1">COSS!U878</f>
        <v>1799344.3999285889</v>
      </c>
      <c r="P517" s="21">
        <f ca="1">COSS!V878</f>
        <v>23483724.244298596</v>
      </c>
      <c r="Q517" s="21">
        <f ca="1">COSS!W878</f>
        <v>92107598.878339306</v>
      </c>
      <c r="R517" s="21">
        <f ca="1">COSS!X878</f>
        <v>16576024.726151615</v>
      </c>
      <c r="S517" s="21">
        <f ca="1">COSS!Z878</f>
        <v>10409037.049501451</v>
      </c>
      <c r="T517" s="21">
        <f ca="1">COSS!AA878</f>
        <v>208193.46600372309</v>
      </c>
      <c r="U517" s="21">
        <f ca="1">COSS!AC878</f>
        <v>137493.96141833393</v>
      </c>
      <c r="V517" s="21">
        <f ca="1">COSS!AD878</f>
        <v>607361.20651926741</v>
      </c>
      <c r="W517" s="21">
        <f ca="1">COSS!AE878</f>
        <v>125335.36518503285</v>
      </c>
    </row>
    <row r="518" spans="1:23">
      <c r="B518" s="15" t="str">
        <f>$B$6</f>
        <v>BULKTRAN</v>
      </c>
      <c r="D518" s="21">
        <f ca="1">COSS!H879</f>
        <v>270576463.2665801</v>
      </c>
      <c r="E518" s="21">
        <f ca="1">COSS!I879</f>
        <v>138321385.85002431</v>
      </c>
      <c r="F518" s="21">
        <f ca="1">COSS!J879</f>
        <v>31812.530678422649</v>
      </c>
      <c r="G518" s="21">
        <f ca="1">COSS!K879</f>
        <v>55714.33881551458</v>
      </c>
      <c r="H518" s="21">
        <f ca="1">COSS!L879</f>
        <v>32347573.360717557</v>
      </c>
      <c r="I518" s="21">
        <f ca="1">COSS!M879</f>
        <v>391752.56533908262</v>
      </c>
      <c r="J518" s="21">
        <f ca="1">COSS!N879</f>
        <v>18773.218097878169</v>
      </c>
      <c r="K518" s="21">
        <f ca="1">COSS!P879</f>
        <v>19425263.697501607</v>
      </c>
      <c r="L518" s="21">
        <f ca="1">COSS!Q879</f>
        <v>3399048.3588604415</v>
      </c>
      <c r="M518" s="21">
        <f ca="1">COSS!R879</f>
        <v>679746.2156783801</v>
      </c>
      <c r="N518" s="21">
        <f ca="1">COSS!S879</f>
        <v>27236.5731137291</v>
      </c>
      <c r="O518" s="21">
        <f ca="1">COSS!U879</f>
        <v>934702.09696944256</v>
      </c>
      <c r="P518" s="21">
        <f ca="1">COSS!V879</f>
        <v>12242698.022504281</v>
      </c>
      <c r="Q518" s="21">
        <f ca="1">COSS!W879</f>
        <v>48070630.234099105</v>
      </c>
      <c r="R518" s="21">
        <f ca="1">COSS!X879</f>
        <v>8658442.4858862571</v>
      </c>
      <c r="S518" s="21">
        <f ca="1">COSS!Z879</f>
        <v>5411256.857353</v>
      </c>
      <c r="T518" s="21">
        <f ca="1">COSS!AA879</f>
        <v>108191.59488572984</v>
      </c>
      <c r="U518" s="21">
        <f ca="1">COSS!AC879</f>
        <v>71460.097969995346</v>
      </c>
      <c r="V518" s="21">
        <f ca="1">COSS!AD879</f>
        <v>315639.23610197147</v>
      </c>
      <c r="W518" s="21">
        <f ca="1">COSS!AE879</f>
        <v>65135.93198353707</v>
      </c>
    </row>
    <row r="519" spans="1:23">
      <c r="B519" s="15" t="str">
        <f>$B$7</f>
        <v>SUBTRAN</v>
      </c>
      <c r="D519" s="21">
        <f ca="1">COSS!H880</f>
        <v>71634013.692558289</v>
      </c>
      <c r="E519" s="21">
        <f ca="1">COSS!I880</f>
        <v>36357757.022363737</v>
      </c>
      <c r="F519" s="21">
        <f ca="1">COSS!J880</f>
        <v>6095.0141058742302</v>
      </c>
      <c r="G519" s="21">
        <f ca="1">COSS!K880</f>
        <v>11347.310455067071</v>
      </c>
      <c r="H519" s="21">
        <f ca="1">COSS!L880</f>
        <v>8550721.1847825535</v>
      </c>
      <c r="I519" s="21">
        <f ca="1">COSS!M880</f>
        <v>103291.75764837425</v>
      </c>
      <c r="J519" s="21">
        <f ca="1">COSS!N880</f>
        <v>5777.0394608568022</v>
      </c>
      <c r="K519" s="21">
        <f ca="1">COSS!P880</f>
        <v>4986323.4844446946</v>
      </c>
      <c r="L519" s="21">
        <f ca="1">COSS!Q880</f>
        <v>873919.56255946867</v>
      </c>
      <c r="M519" s="21">
        <f ca="1">COSS!R880</f>
        <v>226071.09958650792</v>
      </c>
      <c r="N519" s="21">
        <f ca="1">COSS!S880</f>
        <v>0</v>
      </c>
      <c r="O519" s="21">
        <f ca="1">COSS!U880</f>
        <v>228510.59014081664</v>
      </c>
      <c r="P519" s="21">
        <f ca="1">COSS!V880</f>
        <v>3106293.5968450438</v>
      </c>
      <c r="Q519" s="21">
        <f ca="1">COSS!W880</f>
        <v>15743396.031621169</v>
      </c>
      <c r="R519" s="21">
        <f ca="1">COSS!X880</f>
        <v>2.4233209948091644E-154</v>
      </c>
      <c r="S519" s="21">
        <f ca="1">COSS!Z880</f>
        <v>1388129.0668253177</v>
      </c>
      <c r="T519" s="21">
        <f ca="1">COSS!AA880</f>
        <v>27902.561028442957</v>
      </c>
      <c r="U519" s="21">
        <f ca="1">COSS!AC880</f>
        <v>18478.370690377</v>
      </c>
      <c r="V519" s="21">
        <f ca="1">COSS!AD880</f>
        <v>0</v>
      </c>
      <c r="W519" s="21">
        <f ca="1">COSS!AE880</f>
        <v>0</v>
      </c>
    </row>
    <row r="520" spans="1:23">
      <c r="B520" s="15" t="str">
        <f>$B$8</f>
        <v>DISTPRI</v>
      </c>
      <c r="D520" s="21">
        <f ca="1">COSS!H881</f>
        <v>301116074.48709947</v>
      </c>
      <c r="E520" s="21">
        <f ca="1">COSS!I881</f>
        <v>196819177.24381629</v>
      </c>
      <c r="F520" s="21">
        <f ca="1">COSS!J881</f>
        <v>33367.922010836111</v>
      </c>
      <c r="G520" s="21">
        <f ca="1">COSS!K881</f>
        <v>61938.621585524015</v>
      </c>
      <c r="H520" s="21">
        <f ca="1">COSS!L881</f>
        <v>46195857.937960908</v>
      </c>
      <c r="I520" s="21">
        <f ca="1">COSS!M881</f>
        <v>562517.121111813</v>
      </c>
      <c r="J520" s="21">
        <f ca="1">COSS!N881</f>
        <v>0</v>
      </c>
      <c r="K520" s="21">
        <f ca="1">COSS!P881</f>
        <v>27039401.054115728</v>
      </c>
      <c r="L520" s="21">
        <f ca="1">COSS!Q881</f>
        <v>4739263.7541744374</v>
      </c>
      <c r="M520" s="21">
        <f ca="1">COSS!R881</f>
        <v>0</v>
      </c>
      <c r="N520" s="21">
        <f ca="1">COSS!S881</f>
        <v>0</v>
      </c>
      <c r="O520" s="21">
        <f ca="1">COSS!U881</f>
        <v>1242644.0367567244</v>
      </c>
      <c r="P520" s="21">
        <f ca="1">COSS!V881</f>
        <v>16646259.568205884</v>
      </c>
      <c r="Q520" s="21">
        <f ca="1">COSS!W881</f>
        <v>-3.6881391785859238E-82</v>
      </c>
      <c r="R520" s="21">
        <f ca="1">COSS!X881</f>
        <v>8.8607152775631706E-154</v>
      </c>
      <c r="S520" s="21">
        <f ca="1">COSS!Z881</f>
        <v>7525141.6068989486</v>
      </c>
      <c r="T520" s="21">
        <f ca="1">COSS!AA881</f>
        <v>151222.96879578807</v>
      </c>
      <c r="U520" s="21">
        <f ca="1">COSS!AC881</f>
        <v>99282.651666625388</v>
      </c>
      <c r="V520" s="21">
        <f ca="1">COSS!AD881</f>
        <v>0</v>
      </c>
      <c r="W520" s="21">
        <f ca="1">COSS!AE881</f>
        <v>0</v>
      </c>
    </row>
    <row r="521" spans="1:23">
      <c r="B521" s="15" t="str">
        <f>$B$9</f>
        <v>DISTSEC</v>
      </c>
      <c r="D521" s="21">
        <f ca="1">COSS!H882</f>
        <v>142954847.82871509</v>
      </c>
      <c r="E521" s="21">
        <f ca="1">COSS!I882</f>
        <v>105817868.36017787</v>
      </c>
      <c r="F521" s="21">
        <f ca="1">COSS!J882</f>
        <v>27020.360906037164</v>
      </c>
      <c r="G521" s="21">
        <f ca="1">COSS!K882</f>
        <v>34912.314627607309</v>
      </c>
      <c r="H521" s="21">
        <f ca="1">COSS!L882</f>
        <v>21398257.989482634</v>
      </c>
      <c r="I521" s="21">
        <f ca="1">COSS!M882</f>
        <v>0</v>
      </c>
      <c r="J521" s="21">
        <f ca="1">COSS!N882</f>
        <v>0</v>
      </c>
      <c r="K521" s="21">
        <f ca="1">COSS!P882</f>
        <v>10782851.417695463</v>
      </c>
      <c r="L521" s="21">
        <f ca="1">COSS!Q882</f>
        <v>0</v>
      </c>
      <c r="M521" s="21">
        <f ca="1">COSS!R882</f>
        <v>0</v>
      </c>
      <c r="N521" s="21">
        <f ca="1">COSS!S882</f>
        <v>0</v>
      </c>
      <c r="O521" s="21">
        <f ca="1">COSS!U882</f>
        <v>409842.71789341618</v>
      </c>
      <c r="P521" s="21">
        <f ca="1">COSS!V882</f>
        <v>-2.822439001783805E-124</v>
      </c>
      <c r="Q521" s="21">
        <f ca="1">COSS!W882</f>
        <v>-1.4183794668365842E-83</v>
      </c>
      <c r="R521" s="21">
        <f ca="1">COSS!X882</f>
        <v>0</v>
      </c>
      <c r="S521" s="21">
        <f ca="1">COSS!Z882</f>
        <v>3093276.2043474466</v>
      </c>
      <c r="T521" s="21">
        <f ca="1">COSS!AA882</f>
        <v>0</v>
      </c>
      <c r="U521" s="21">
        <f ca="1">COSS!AC882</f>
        <v>36616.117380155018</v>
      </c>
      <c r="V521" s="21">
        <f ca="1">COSS!AD882</f>
        <v>1120482.9288852252</v>
      </c>
      <c r="W521" s="21">
        <f ca="1">COSS!AE882</f>
        <v>233719.41731924628</v>
      </c>
    </row>
    <row r="522" spans="1:23">
      <c r="B522" s="15" t="str">
        <f>$B$10</f>
        <v>ENERGY</v>
      </c>
      <c r="D522" s="21">
        <f ca="1">COSS!H883</f>
        <v>31908937.617545735</v>
      </c>
      <c r="E522" s="21">
        <f ca="1">COSS!I883</f>
        <v>13026497.092050357</v>
      </c>
      <c r="F522" s="21">
        <f ca="1">COSS!J883</f>
        <v>2811.4979157235584</v>
      </c>
      <c r="G522" s="21">
        <f ca="1">COSS!K883</f>
        <v>8217.3601563458178</v>
      </c>
      <c r="H522" s="21">
        <f ca="1">COSS!L883</f>
        <v>3714318.0822612415</v>
      </c>
      <c r="I522" s="21">
        <f ca="1">COSS!M883</f>
        <v>49690.586652198115</v>
      </c>
      <c r="J522" s="21">
        <f ca="1">COSS!N883</f>
        <v>7193.2062245703337</v>
      </c>
      <c r="K522" s="21">
        <f ca="1">COSS!P883</f>
        <v>2381580.2788892468</v>
      </c>
      <c r="L522" s="21">
        <f ca="1">COSS!Q883</f>
        <v>390611.43434057955</v>
      </c>
      <c r="M522" s="21">
        <f ca="1">COSS!R883</f>
        <v>81755.756489226187</v>
      </c>
      <c r="N522" s="21">
        <f ca="1">COSS!S883</f>
        <v>3480.9486272125482</v>
      </c>
      <c r="O522" s="21">
        <f ca="1">COSS!U883</f>
        <v>128800.90651850507</v>
      </c>
      <c r="P522" s="21">
        <f ca="1">COSS!V883</f>
        <v>1813244.9753937325</v>
      </c>
      <c r="Q522" s="21">
        <f ca="1">COSS!W883</f>
        <v>7852716.5866871942</v>
      </c>
      <c r="R522" s="21">
        <f ca="1">COSS!X883</f>
        <v>1436901.2635623389</v>
      </c>
      <c r="S522" s="21">
        <f ca="1">COSS!Z883</f>
        <v>663841.27190573968</v>
      </c>
      <c r="T522" s="21">
        <f ca="1">COSS!AA883</f>
        <v>13443.944493786743</v>
      </c>
      <c r="U522" s="21">
        <f ca="1">COSS!AC883</f>
        <v>11960.509775841381</v>
      </c>
      <c r="V522" s="21">
        <f ca="1">COSS!AD883</f>
        <v>266521.31708405394</v>
      </c>
      <c r="W522" s="21">
        <f ca="1">COSS!AE883</f>
        <v>55350.598517843522</v>
      </c>
    </row>
    <row r="523" spans="1:23">
      <c r="B523" s="15" t="str">
        <f>$B$11</f>
        <v>CUSTOMER</v>
      </c>
      <c r="D523" s="21">
        <f ca="1">COSS!H884</f>
        <v>68620795.068823665</v>
      </c>
      <c r="E523" s="21">
        <f ca="1">COSS!I884</f>
        <v>34272612.80748032</v>
      </c>
      <c r="F523" s="21">
        <f ca="1">COSS!J884</f>
        <v>7167.6976154915228</v>
      </c>
      <c r="G523" s="21">
        <f ca="1">COSS!K884</f>
        <v>4403.9393305231779</v>
      </c>
      <c r="H523" s="21">
        <f ca="1">COSS!L884</f>
        <v>10824689.970867153</v>
      </c>
      <c r="I523" s="21">
        <f ca="1">COSS!M884</f>
        <v>595859.91439374606</v>
      </c>
      <c r="J523" s="21">
        <f ca="1">COSS!N884</f>
        <v>35303.055853329439</v>
      </c>
      <c r="K523" s="21">
        <f ca="1">COSS!P884</f>
        <v>843968.65471401985</v>
      </c>
      <c r="L523" s="21">
        <f ca="1">COSS!Q884</f>
        <v>237554.6246359545</v>
      </c>
      <c r="M523" s="21">
        <f ca="1">COSS!R884</f>
        <v>274251.70746951981</v>
      </c>
      <c r="N523" s="21">
        <f ca="1">COSS!S884</f>
        <v>36224.159288402829</v>
      </c>
      <c r="O523" s="21">
        <f ca="1">COSS!U884</f>
        <v>5688.1545690219955</v>
      </c>
      <c r="P523" s="21">
        <f ca="1">COSS!V884</f>
        <v>170230.62963442953</v>
      </c>
      <c r="Q523" s="21">
        <f ca="1">COSS!W884</f>
        <v>484047.76769122749</v>
      </c>
      <c r="R523" s="21">
        <f ca="1">COSS!X884</f>
        <v>143023.41642593488</v>
      </c>
      <c r="S523" s="21">
        <f ca="1">COSS!Z884</f>
        <v>173237.69134249917</v>
      </c>
      <c r="T523" s="21">
        <f ca="1">COSS!AA884</f>
        <v>3243.3699663755169</v>
      </c>
      <c r="U523" s="21">
        <f ca="1">COSS!AC884</f>
        <v>16752.04681447801</v>
      </c>
      <c r="V523" s="21">
        <f ca="1">COSS!AD884</f>
        <v>18030563.465461615</v>
      </c>
      <c r="W523" s="21">
        <f ca="1">COSS!AE884</f>
        <v>2461971.9952696054</v>
      </c>
    </row>
    <row r="524" spans="1:23">
      <c r="B524" s="15" t="str">
        <f>$B$12</f>
        <v>TOTAL</v>
      </c>
      <c r="D524" s="21">
        <f ca="1">COSS!H885</f>
        <v>1407374967.0147607</v>
      </c>
      <c r="E524" s="21">
        <f ca="1">COSS!I885</f>
        <v>791201650.25131226</v>
      </c>
      <c r="F524" s="21">
        <f ca="1">COSS!J885</f>
        <v>170065.46794107923</v>
      </c>
      <c r="G524" s="21">
        <f ca="1">COSS!K885</f>
        <v>285487.71280362044</v>
      </c>
      <c r="H524" s="21">
        <f ca="1">COSS!L885</f>
        <v>185329443.75655559</v>
      </c>
      <c r="I524" s="21">
        <f ca="1">COSS!M885</f>
        <v>2462340.6323712608</v>
      </c>
      <c r="J524" s="21">
        <f ca="1">COSS!N885</f>
        <v>107997.66629308218</v>
      </c>
      <c r="K524" s="21">
        <f ca="1">COSS!P885</f>
        <v>102830827.13226201</v>
      </c>
      <c r="L524" s="21">
        <f ca="1">COSS!Q885</f>
        <v>16163731.592670947</v>
      </c>
      <c r="M524" s="21">
        <f ca="1">COSS!R885</f>
        <v>2568962.8911753106</v>
      </c>
      <c r="N524" s="21">
        <f ca="1">COSS!S885</f>
        <v>119451.70986222055</v>
      </c>
      <c r="O524" s="21">
        <f ca="1">COSS!U885</f>
        <v>4749532.9027765188</v>
      </c>
      <c r="P524" s="21">
        <f ca="1">COSS!V885</f>
        <v>57462451.036881976</v>
      </c>
      <c r="Q524" s="21">
        <f ca="1">COSS!W885</f>
        <v>164258389.49843797</v>
      </c>
      <c r="R524" s="21">
        <f ca="1">COSS!X885</f>
        <v>26814391.892026149</v>
      </c>
      <c r="S524" s="21">
        <f ca="1">COSS!Z885</f>
        <v>28663919.748174403</v>
      </c>
      <c r="T524" s="21">
        <f ca="1">COSS!AA885</f>
        <v>512197.9051738464</v>
      </c>
      <c r="U524" s="21">
        <f ca="1">COSS!AC885</f>
        <v>392043.75571580604</v>
      </c>
      <c r="V524" s="21">
        <f ca="1">COSS!AD885</f>
        <v>20340568.154052138</v>
      </c>
      <c r="W524" s="21">
        <f ca="1">COSS!AE885</f>
        <v>2941513.3082752656</v>
      </c>
    </row>
    <row r="525" spans="1:23">
      <c r="A525" s="111" t="s">
        <v>73</v>
      </c>
      <c r="B525" s="15" t="str">
        <f>$B$5</f>
        <v>PRODUCTION</v>
      </c>
      <c r="C525" s="19"/>
      <c r="D525" s="20">
        <f t="shared" ref="D525:D532" ca="1" si="479">SUM(E525:W525)</f>
        <v>0.36988282956149759</v>
      </c>
      <c r="E525" s="20">
        <f t="shared" ref="E525:W525" ca="1" si="480">E517/$D$524</f>
        <v>0.18942098454462802</v>
      </c>
      <c r="F525" s="20">
        <f t="shared" ref="F525:G525" ca="1" si="481">F517/$D$524</f>
        <v>4.3904749023467604E-5</v>
      </c>
      <c r="G525" s="20">
        <f t="shared" ca="1" si="481"/>
        <v>7.7416346309004455E-5</v>
      </c>
      <c r="H525" s="20">
        <f t="shared" ca="1" si="480"/>
        <v>4.4265406654650355E-2</v>
      </c>
      <c r="I525" s="20">
        <f t="shared" ca="1" si="480"/>
        <v>5.3946439649731547E-4</v>
      </c>
      <c r="J525" s="20">
        <f ca="1">J517/$D$524</f>
        <v>2.9097538052215266E-5</v>
      </c>
      <c r="K525" s="20">
        <f t="shared" ca="1" si="480"/>
        <v>2.6554002608253961E-2</v>
      </c>
      <c r="L525" s="20">
        <f t="shared" ca="1" si="480"/>
        <v>4.6351072109353823E-3</v>
      </c>
      <c r="M525" s="20">
        <f t="shared" ca="1" si="480"/>
        <v>9.2877743500319654E-4</v>
      </c>
      <c r="N525" s="20">
        <f t="shared" ca="1" si="480"/>
        <v>3.7310617329123855E-5</v>
      </c>
      <c r="O525" s="20">
        <f t="shared" ca="1" si="480"/>
        <v>1.278511016680402E-3</v>
      </c>
      <c r="P525" s="20">
        <f t="shared" ca="1" si="480"/>
        <v>1.6686188680839521E-2</v>
      </c>
      <c r="Q525" s="20">
        <f t="shared" ca="1" si="480"/>
        <v>6.5446381410145735E-2</v>
      </c>
      <c r="R525" s="20">
        <f t="shared" ca="1" si="480"/>
        <v>1.1777973258478288E-2</v>
      </c>
      <c r="S525" s="20">
        <f t="shared" ca="1" si="480"/>
        <v>7.3960652231725241E-3</v>
      </c>
      <c r="T525" s="20">
        <f t="shared" ca="1" si="480"/>
        <v>1.4793034612895707E-4</v>
      </c>
      <c r="U525" s="20">
        <f t="shared" ca="1" si="480"/>
        <v>9.7695329703055512E-5</v>
      </c>
      <c r="V525" s="20">
        <f t="shared" ca="1" si="480"/>
        <v>4.3155606768220808E-4</v>
      </c>
      <c r="W525" s="20">
        <f t="shared" ca="1" si="480"/>
        <v>8.905612798477345E-5</v>
      </c>
    </row>
    <row r="526" spans="1:23">
      <c r="A526" s="15" t="str">
        <f t="shared" ref="A526:A532" si="482">A525</f>
        <v>RATEBASE</v>
      </c>
      <c r="B526" s="15" t="str">
        <f>$B$6</f>
        <v>BULKTRAN</v>
      </c>
      <c r="C526" s="19"/>
      <c r="D526" s="20">
        <f t="shared" ca="1" si="479"/>
        <v>0.19225612904037273</v>
      </c>
      <c r="E526" s="20">
        <f t="shared" ref="E526:W526" ca="1" si="483">E518/$D$524</f>
        <v>9.8283250087518134E-2</v>
      </c>
      <c r="F526" s="20">
        <f t="shared" ref="F526:G526" ca="1" si="484">F518/$D$524</f>
        <v>2.2604161239205126E-5</v>
      </c>
      <c r="G526" s="20">
        <f t="shared" ca="1" si="484"/>
        <v>3.9587416375390342E-5</v>
      </c>
      <c r="H526" s="20">
        <f t="shared" ca="1" si="483"/>
        <v>2.2984331907886131E-2</v>
      </c>
      <c r="I526" s="20">
        <f t="shared" ca="1" si="483"/>
        <v>2.7835692300968279E-4</v>
      </c>
      <c r="J526" s="20">
        <f t="shared" ca="1" si="483"/>
        <v>1.3339172955235087E-5</v>
      </c>
      <c r="K526" s="20">
        <f t="shared" ca="1" si="483"/>
        <v>1.3802479191956433E-2</v>
      </c>
      <c r="L526" s="20">
        <f t="shared" ca="1" si="483"/>
        <v>2.4151689766589344E-3</v>
      </c>
      <c r="M526" s="20">
        <f t="shared" ca="1" si="483"/>
        <v>4.8298870706803672E-4</v>
      </c>
      <c r="N526" s="20">
        <f t="shared" ca="1" si="483"/>
        <v>1.9352748025284038E-5</v>
      </c>
      <c r="O526" s="20">
        <f t="shared" ca="1" si="483"/>
        <v>6.6414574571556893E-4</v>
      </c>
      <c r="P526" s="20">
        <f t="shared" ca="1" si="483"/>
        <v>8.6989596301210032E-3</v>
      </c>
      <c r="Q526" s="20">
        <f t="shared" ca="1" si="483"/>
        <v>3.4156235090683502E-2</v>
      </c>
      <c r="R526" s="20">
        <f t="shared" ca="1" si="483"/>
        <v>6.1521930464999144E-3</v>
      </c>
      <c r="S526" s="20">
        <f t="shared" ca="1" si="483"/>
        <v>3.8449290233085738E-3</v>
      </c>
      <c r="T526" s="20">
        <f t="shared" ca="1" si="483"/>
        <v>7.6874747257455738E-5</v>
      </c>
      <c r="U526" s="20">
        <f t="shared" ca="1" si="483"/>
        <v>5.077545049815133E-5</v>
      </c>
      <c r="V526" s="20">
        <f t="shared" ca="1" si="483"/>
        <v>2.2427515303294506E-4</v>
      </c>
      <c r="W526" s="20">
        <f t="shared" ca="1" si="483"/>
        <v>4.6281860563215428E-5</v>
      </c>
    </row>
    <row r="527" spans="1:23">
      <c r="A527" s="15" t="str">
        <f t="shared" si="482"/>
        <v>RATEBASE</v>
      </c>
      <c r="B527" s="15" t="str">
        <f>$B$7</f>
        <v>SUBTRAN</v>
      </c>
      <c r="C527" s="19"/>
      <c r="D527" s="20">
        <f t="shared" ca="1" si="479"/>
        <v>5.0899025044124552E-2</v>
      </c>
      <c r="E527" s="20">
        <f t="shared" ref="E527:W527" ca="1" si="485">E519/$D$524</f>
        <v>2.5833738608754445E-2</v>
      </c>
      <c r="F527" s="20">
        <f t="shared" ref="F527:G527" ca="1" si="486">F519/$D$524</f>
        <v>4.3307677404569789E-6</v>
      </c>
      <c r="G527" s="20">
        <f t="shared" ca="1" si="486"/>
        <v>8.0627485361177789E-6</v>
      </c>
      <c r="H527" s="20">
        <f t="shared" ca="1" si="485"/>
        <v>6.0756524630531331E-3</v>
      </c>
      <c r="I527" s="20">
        <f t="shared" ca="1" si="485"/>
        <v>7.3393203708511682E-5</v>
      </c>
      <c r="J527" s="20">
        <f t="shared" ca="1" si="485"/>
        <v>4.1048331796825343E-6</v>
      </c>
      <c r="K527" s="20">
        <f t="shared" ca="1" si="485"/>
        <v>3.5429957199120746E-3</v>
      </c>
      <c r="L527" s="20">
        <f t="shared" ca="1" si="485"/>
        <v>6.2095715999068422E-4</v>
      </c>
      <c r="M527" s="20">
        <f t="shared" ca="1" si="485"/>
        <v>1.6063316805047084E-4</v>
      </c>
      <c r="N527" s="20">
        <f t="shared" ca="1" si="485"/>
        <v>0</v>
      </c>
      <c r="O527" s="20">
        <f t="shared" ca="1" si="485"/>
        <v>1.6236653023999679E-4</v>
      </c>
      <c r="P527" s="20">
        <f t="shared" ca="1" si="485"/>
        <v>2.2071542194856053E-3</v>
      </c>
      <c r="Q527" s="20">
        <f t="shared" ca="1" si="485"/>
        <v>1.1186355023078971E-2</v>
      </c>
      <c r="R527" s="20">
        <f t="shared" ca="1" si="485"/>
        <v>1.7218730271644431E-163</v>
      </c>
      <c r="S527" s="20">
        <f t="shared" ca="1" si="485"/>
        <v>9.863249662381971E-4</v>
      </c>
      <c r="T527" s="20">
        <f t="shared" ca="1" si="485"/>
        <v>1.9825960872125069E-5</v>
      </c>
      <c r="U527" s="20">
        <f t="shared" ca="1" si="485"/>
        <v>1.3129671284101499E-5</v>
      </c>
      <c r="V527" s="20">
        <f t="shared" ca="1" si="485"/>
        <v>0</v>
      </c>
      <c r="W527" s="20">
        <f t="shared" ca="1" si="485"/>
        <v>0</v>
      </c>
    </row>
    <row r="528" spans="1:23">
      <c r="A528" s="15" t="str">
        <f t="shared" si="482"/>
        <v>RATEBASE</v>
      </c>
      <c r="B528" s="15" t="str">
        <f>$B$8</f>
        <v>DISTPRI</v>
      </c>
      <c r="C528" s="19"/>
      <c r="D528" s="20">
        <f t="shared" ca="1" si="479"/>
        <v>0.2139558266591943</v>
      </c>
      <c r="E528" s="20">
        <f t="shared" ref="E528:W528" ca="1" si="487">E520/$D$524</f>
        <v>0.13984842835544908</v>
      </c>
      <c r="F528" s="20">
        <f t="shared" ref="F528:G528" ca="1" si="488">F520/$D$524</f>
        <v>2.3709333186175782E-5</v>
      </c>
      <c r="G528" s="20">
        <f t="shared" ca="1" si="488"/>
        <v>4.4010035020662972E-5</v>
      </c>
      <c r="H528" s="20">
        <f t="shared" ca="1" si="487"/>
        <v>3.282412933345602E-2</v>
      </c>
      <c r="I528" s="20">
        <f t="shared" ca="1" si="487"/>
        <v>3.9969243044374347E-4</v>
      </c>
      <c r="J528" s="20">
        <f t="shared" ca="1" si="487"/>
        <v>0</v>
      </c>
      <c r="K528" s="20">
        <f t="shared" ca="1" si="487"/>
        <v>1.9212648858939193E-2</v>
      </c>
      <c r="L528" s="20">
        <f t="shared" ca="1" si="487"/>
        <v>3.367449233680118E-3</v>
      </c>
      <c r="M528" s="20">
        <f t="shared" ca="1" si="487"/>
        <v>0</v>
      </c>
      <c r="N528" s="20">
        <f t="shared" ca="1" si="487"/>
        <v>0</v>
      </c>
      <c r="O528" s="20">
        <f t="shared" ca="1" si="487"/>
        <v>8.8295164109146137E-4</v>
      </c>
      <c r="P528" s="20">
        <f t="shared" ca="1" si="487"/>
        <v>1.1827878112337702E-2</v>
      </c>
      <c r="Q528" s="20">
        <f t="shared" ca="1" si="487"/>
        <v>-2.620580346408309E-91</v>
      </c>
      <c r="R528" s="20">
        <f t="shared" ca="1" si="487"/>
        <v>6.2959165007446363E-163</v>
      </c>
      <c r="S528" s="20">
        <f t="shared" ca="1" si="487"/>
        <v>5.346934387259159E-3</v>
      </c>
      <c r="T528" s="20">
        <f t="shared" ca="1" si="487"/>
        <v>1.0745037558579938E-4</v>
      </c>
      <c r="U528" s="20">
        <f t="shared" ca="1" si="487"/>
        <v>7.054456274522048E-5</v>
      </c>
      <c r="V528" s="20">
        <f t="shared" ca="1" si="487"/>
        <v>0</v>
      </c>
      <c r="W528" s="20">
        <f t="shared" ca="1" si="487"/>
        <v>0</v>
      </c>
    </row>
    <row r="529" spans="1:23">
      <c r="A529" s="15" t="str">
        <f t="shared" si="482"/>
        <v>RATEBASE</v>
      </c>
      <c r="B529" s="15" t="str">
        <f>$B$9</f>
        <v>DISTSEC</v>
      </c>
      <c r="C529" s="19"/>
      <c r="D529" s="20">
        <f t="shared" ca="1" si="479"/>
        <v>0.10157552264265601</v>
      </c>
      <c r="E529" s="20">
        <f t="shared" ref="E529:W529" ca="1" si="489">E521/$D$524</f>
        <v>7.5188113218066108E-2</v>
      </c>
      <c r="F529" s="20">
        <f t="shared" ref="F529:G529" ca="1" si="490">F521/$D$524</f>
        <v>1.9199120020836474E-5</v>
      </c>
      <c r="G529" s="20">
        <f t="shared" ca="1" si="490"/>
        <v>2.4806690076107588E-5</v>
      </c>
      <c r="H529" s="20">
        <f t="shared" ca="1" si="489"/>
        <v>1.5204375870683087E-2</v>
      </c>
      <c r="I529" s="20">
        <f t="shared" ca="1" si="489"/>
        <v>0</v>
      </c>
      <c r="J529" s="20">
        <f t="shared" ca="1" si="489"/>
        <v>0</v>
      </c>
      <c r="K529" s="20">
        <f t="shared" ca="1" si="489"/>
        <v>7.6616762912640113E-3</v>
      </c>
      <c r="L529" s="20">
        <f t="shared" ca="1" si="489"/>
        <v>0</v>
      </c>
      <c r="M529" s="20">
        <f t="shared" ca="1" si="489"/>
        <v>0</v>
      </c>
      <c r="N529" s="20">
        <f t="shared" ca="1" si="489"/>
        <v>0</v>
      </c>
      <c r="O529" s="20">
        <f t="shared" ca="1" si="489"/>
        <v>2.9121074873368678E-4</v>
      </c>
      <c r="P529" s="20">
        <f t="shared" ca="1" si="489"/>
        <v>-2.0054634109135771E-133</v>
      </c>
      <c r="Q529" s="20">
        <f t="shared" ca="1" si="489"/>
        <v>-1.0078191669453704E-92</v>
      </c>
      <c r="R529" s="20">
        <f t="shared" ca="1" si="489"/>
        <v>0</v>
      </c>
      <c r="S529" s="20">
        <f t="shared" ca="1" si="489"/>
        <v>2.1979048063564171E-3</v>
      </c>
      <c r="T529" s="20">
        <f t="shared" ca="1" si="489"/>
        <v>0</v>
      </c>
      <c r="U529" s="20">
        <f t="shared" ca="1" si="489"/>
        <v>2.6017314673304817E-5</v>
      </c>
      <c r="V529" s="20">
        <f t="shared" ca="1" si="489"/>
        <v>7.9615095844849811E-4</v>
      </c>
      <c r="W529" s="20">
        <f t="shared" ca="1" si="489"/>
        <v>1.6606762433397395E-4</v>
      </c>
    </row>
    <row r="530" spans="1:23">
      <c r="A530" s="15" t="str">
        <f t="shared" si="482"/>
        <v>RATEBASE</v>
      </c>
      <c r="B530" s="15" t="str">
        <f>$B$10</f>
        <v>ENERGY</v>
      </c>
      <c r="C530" s="19"/>
      <c r="D530" s="20">
        <f t="shared" ca="1" si="479"/>
        <v>2.2672662485413577E-2</v>
      </c>
      <c r="E530" s="20">
        <f t="shared" ref="E530:W530" ca="1" si="491">E522/$D$524</f>
        <v>9.2558823322553344E-3</v>
      </c>
      <c r="F530" s="20">
        <f t="shared" ref="F530:G530" ca="1" si="492">F522/$D$524</f>
        <v>1.9976893021531701E-6</v>
      </c>
      <c r="G530" s="20">
        <f t="shared" ca="1" si="492"/>
        <v>5.8387852199588207E-6</v>
      </c>
      <c r="H530" s="20">
        <f t="shared" ca="1" si="491"/>
        <v>2.6391815751418616E-3</v>
      </c>
      <c r="I530" s="20">
        <f t="shared" ca="1" si="491"/>
        <v>3.5307283287551152E-5</v>
      </c>
      <c r="J530" s="20">
        <f t="shared" ca="1" si="491"/>
        <v>5.1110801265906634E-6</v>
      </c>
      <c r="K530" s="20">
        <f t="shared" ca="1" si="491"/>
        <v>1.6922144664409599E-3</v>
      </c>
      <c r="L530" s="20">
        <f t="shared" ca="1" si="491"/>
        <v>2.7754610071622994E-4</v>
      </c>
      <c r="M530" s="20">
        <f t="shared" ca="1" si="491"/>
        <v>5.8090955435026378E-5</v>
      </c>
      <c r="N530" s="20">
        <f t="shared" ca="1" si="491"/>
        <v>2.4733626139422726E-6</v>
      </c>
      <c r="O530" s="20">
        <f t="shared" ca="1" si="491"/>
        <v>9.1518543058720036E-5</v>
      </c>
      <c r="P530" s="20">
        <f t="shared" ca="1" si="491"/>
        <v>1.2883879690143124E-3</v>
      </c>
      <c r="Q530" s="20">
        <f t="shared" ca="1" si="491"/>
        <v>5.5796903957613404E-3</v>
      </c>
      <c r="R530" s="20">
        <f t="shared" ca="1" si="491"/>
        <v>1.0209796942816224E-3</v>
      </c>
      <c r="S530" s="20">
        <f t="shared" ca="1" si="491"/>
        <v>4.7168756547790526E-4</v>
      </c>
      <c r="T530" s="20">
        <f t="shared" ca="1" si="491"/>
        <v>9.5524965335309538E-6</v>
      </c>
      <c r="U530" s="20">
        <f t="shared" ca="1" si="491"/>
        <v>8.4984528332284434E-6</v>
      </c>
      <c r="V530" s="20">
        <f t="shared" ca="1" si="491"/>
        <v>1.8937477454880624E-4</v>
      </c>
      <c r="W530" s="20">
        <f t="shared" ca="1" si="491"/>
        <v>3.9328963364503981E-5</v>
      </c>
    </row>
    <row r="531" spans="1:23">
      <c r="A531" s="15" t="str">
        <f t="shared" si="482"/>
        <v>RATEBASE</v>
      </c>
      <c r="B531" s="15" t="str">
        <f>$B$11</f>
        <v>CUSTOMER</v>
      </c>
      <c r="C531" s="19"/>
      <c r="D531" s="20">
        <f t="shared" ca="1" si="479"/>
        <v>4.8758004566741675E-2</v>
      </c>
      <c r="E531" s="20">
        <f t="shared" ref="E531:W531" ca="1" si="493">E523/$D$524</f>
        <v>2.4352154621719135E-2</v>
      </c>
      <c r="F531" s="20">
        <f t="shared" ref="F531:G531" ca="1" si="494">F523/$D$524</f>
        <v>5.0929551707852334E-6</v>
      </c>
      <c r="G531" s="20">
        <f t="shared" ca="1" si="494"/>
        <v>3.1291869144614316E-6</v>
      </c>
      <c r="H531" s="20">
        <f t="shared" ca="1" si="493"/>
        <v>7.6914043695319066E-3</v>
      </c>
      <c r="I531" s="20">
        <f t="shared" ca="1" si="493"/>
        <v>4.2338390859519718E-4</v>
      </c>
      <c r="J531" s="20">
        <f t="shared" ca="1" si="493"/>
        <v>2.5084328399141674E-5</v>
      </c>
      <c r="K531" s="20">
        <f t="shared" ca="1" si="493"/>
        <v>5.9967576125373001E-4</v>
      </c>
      <c r="L531" s="20">
        <f t="shared" ca="1" si="493"/>
        <v>1.6879270287138977E-4</v>
      </c>
      <c r="M531" s="20">
        <f t="shared" ca="1" si="493"/>
        <v>1.9486754695605113E-4</v>
      </c>
      <c r="N531" s="20">
        <f t="shared" ca="1" si="493"/>
        <v>2.5738811715003955E-5</v>
      </c>
      <c r="O531" s="20">
        <f t="shared" ca="1" si="493"/>
        <v>4.0416766692158576E-6</v>
      </c>
      <c r="P531" s="20">
        <f t="shared" ca="1" si="493"/>
        <v>1.2095613011755674E-4</v>
      </c>
      <c r="Q531" s="20">
        <f t="shared" ca="1" si="493"/>
        <v>3.4393660469743935E-4</v>
      </c>
      <c r="R531" s="20">
        <f t="shared" ca="1" si="493"/>
        <v>1.016242435584225E-4</v>
      </c>
      <c r="S531" s="20">
        <f t="shared" ca="1" si="493"/>
        <v>1.230927758434986E-4</v>
      </c>
      <c r="T531" s="20">
        <f t="shared" ca="1" si="493"/>
        <v>2.3045528323238253E-6</v>
      </c>
      <c r="U531" s="20">
        <f t="shared" ca="1" si="493"/>
        <v>1.1903044467254839E-5</v>
      </c>
      <c r="V531" s="20">
        <f t="shared" ca="1" si="493"/>
        <v>1.2811485132286362E-2</v>
      </c>
      <c r="W531" s="20">
        <f t="shared" ca="1" si="493"/>
        <v>1.749336213142822E-3</v>
      </c>
    </row>
    <row r="532" spans="1:23">
      <c r="A532" s="15" t="str">
        <f t="shared" si="482"/>
        <v>RATEBASE</v>
      </c>
      <c r="B532" s="15" t="str">
        <f>$B$12</f>
        <v>TOTAL</v>
      </c>
      <c r="C532" s="19"/>
      <c r="D532" s="20">
        <f t="shared" ca="1" si="479"/>
        <v>1.0000000000000004</v>
      </c>
      <c r="E532" s="20">
        <f t="shared" ref="E532:W532" ca="1" si="495">E524/$D$524</f>
        <v>0.56218255176839027</v>
      </c>
      <c r="F532" s="20">
        <f t="shared" ref="F532:G532" ca="1" si="496">F524/$D$524</f>
        <v>1.2083877568308032E-4</v>
      </c>
      <c r="G532" s="20">
        <f t="shared" ca="1" si="496"/>
        <v>2.0285120845170342E-4</v>
      </c>
      <c r="H532" s="20">
        <f t="shared" ca="1" si="495"/>
        <v>0.13168448217440251</v>
      </c>
      <c r="I532" s="20">
        <f t="shared" ca="1" si="495"/>
        <v>1.7495981455420014E-3</v>
      </c>
      <c r="J532" s="20">
        <f t="shared" ca="1" si="495"/>
        <v>7.6736952712865391E-5</v>
      </c>
      <c r="K532" s="20">
        <f t="shared" ca="1" si="495"/>
        <v>7.306569289802034E-2</v>
      </c>
      <c r="L532" s="20">
        <f t="shared" ca="1" si="495"/>
        <v>1.148502138485274E-2</v>
      </c>
      <c r="M532" s="20">
        <f t="shared" ca="1" si="495"/>
        <v>1.8253578125127807E-3</v>
      </c>
      <c r="N532" s="20">
        <f t="shared" ca="1" si="495"/>
        <v>8.4875539683354148E-5</v>
      </c>
      <c r="O532" s="20">
        <f t="shared" ca="1" si="495"/>
        <v>3.3747459021890541E-3</v>
      </c>
      <c r="P532" s="20">
        <f t="shared" ca="1" si="495"/>
        <v>4.0829524741915708E-2</v>
      </c>
      <c r="Q532" s="20">
        <f t="shared" ca="1" si="495"/>
        <v>0.11671259852436697</v>
      </c>
      <c r="R532" s="20">
        <f t="shared" ca="1" si="495"/>
        <v>1.9052770242818248E-2</v>
      </c>
      <c r="S532" s="20">
        <f t="shared" ca="1" si="495"/>
        <v>2.0366938747656275E-2</v>
      </c>
      <c r="T532" s="20">
        <f t="shared" ca="1" si="495"/>
        <v>3.6393847921019216E-4</v>
      </c>
      <c r="U532" s="20">
        <f t="shared" ca="1" si="495"/>
        <v>2.7856382620431689E-4</v>
      </c>
      <c r="V532" s="20">
        <f t="shared" ca="1" si="495"/>
        <v>1.4452842085998823E-2</v>
      </c>
      <c r="W532" s="20">
        <f t="shared" ca="1" si="495"/>
        <v>2.090070789389289E-3</v>
      </c>
    </row>
    <row r="534" spans="1:23">
      <c r="A534" s="34" t="str">
        <f>A152</f>
        <v>CUST_451</v>
      </c>
      <c r="B534" s="15" t="str">
        <f>B152</f>
        <v>TOTAL</v>
      </c>
      <c r="D534" s="20">
        <f t="shared" ref="D534:W534" si="497">D152</f>
        <v>0.99999999999999989</v>
      </c>
      <c r="E534" s="20">
        <f t="shared" si="497"/>
        <v>0.91293234303020221</v>
      </c>
      <c r="F534" s="20">
        <f t="shared" ref="F534:G534" si="498">F152</f>
        <v>0</v>
      </c>
      <c r="G534" s="20">
        <f t="shared" si="498"/>
        <v>0</v>
      </c>
      <c r="H534" s="20">
        <f t="shared" si="497"/>
        <v>7.8049350871337672E-2</v>
      </c>
      <c r="I534" s="20">
        <f t="shared" si="497"/>
        <v>5.7751731819291119E-4</v>
      </c>
      <c r="J534" s="20">
        <f t="shared" si="497"/>
        <v>1.933933988436116E-5</v>
      </c>
      <c r="K534" s="20">
        <f t="shared" si="497"/>
        <v>1.3981003859016507E-3</v>
      </c>
      <c r="L534" s="20">
        <f t="shared" si="497"/>
        <v>2.63312550733225E-4</v>
      </c>
      <c r="M534" s="20">
        <f t="shared" si="497"/>
        <v>1.9339339884361158E-4</v>
      </c>
      <c r="N534" s="20">
        <f t="shared" si="497"/>
        <v>1.933933988436116E-5</v>
      </c>
      <c r="O534" s="20">
        <f t="shared" si="497"/>
        <v>0</v>
      </c>
      <c r="P534" s="20">
        <f t="shared" si="497"/>
        <v>2.4248556931929762E-4</v>
      </c>
      <c r="Q534" s="20">
        <f t="shared" si="497"/>
        <v>9.9671982480938282E-5</v>
      </c>
      <c r="R534" s="20">
        <f t="shared" si="497"/>
        <v>0</v>
      </c>
      <c r="S534" s="20">
        <f t="shared" si="497"/>
        <v>0</v>
      </c>
      <c r="T534" s="20">
        <f t="shared" si="497"/>
        <v>0</v>
      </c>
      <c r="U534" s="20">
        <f t="shared" si="497"/>
        <v>0</v>
      </c>
      <c r="V534" s="20">
        <f t="shared" si="497"/>
        <v>6.2051462132196424E-3</v>
      </c>
      <c r="W534" s="20">
        <f t="shared" si="497"/>
        <v>0</v>
      </c>
    </row>
    <row r="535" spans="1:23">
      <c r="A535" s="15" t="str">
        <f t="shared" ref="A535:B542" si="499">A334</f>
        <v>RB_GUP_EPIS_D</v>
      </c>
      <c r="B535" s="15" t="str">
        <f t="shared" si="499"/>
        <v>PRODUCTION</v>
      </c>
      <c r="C535" s="15"/>
      <c r="D535" s="20">
        <f t="shared" ref="D535:W535" si="500">D334</f>
        <v>0</v>
      </c>
      <c r="E535" s="20">
        <f t="shared" si="500"/>
        <v>0</v>
      </c>
      <c r="F535" s="20">
        <f t="shared" ref="F535:G535" si="501">F334</f>
        <v>0</v>
      </c>
      <c r="G535" s="20">
        <f t="shared" si="501"/>
        <v>0</v>
      </c>
      <c r="H535" s="20">
        <f t="shared" si="500"/>
        <v>0</v>
      </c>
      <c r="I535" s="20">
        <f t="shared" si="500"/>
        <v>0</v>
      </c>
      <c r="J535" s="20">
        <f t="shared" si="500"/>
        <v>0</v>
      </c>
      <c r="K535" s="20">
        <f t="shared" si="500"/>
        <v>0</v>
      </c>
      <c r="L535" s="20">
        <f t="shared" si="500"/>
        <v>0</v>
      </c>
      <c r="M535" s="20">
        <f t="shared" si="500"/>
        <v>0</v>
      </c>
      <c r="N535" s="20">
        <f t="shared" si="500"/>
        <v>0</v>
      </c>
      <c r="O535" s="20">
        <f t="shared" si="500"/>
        <v>0</v>
      </c>
      <c r="P535" s="20">
        <f t="shared" si="500"/>
        <v>0</v>
      </c>
      <c r="Q535" s="20">
        <f t="shared" si="500"/>
        <v>0</v>
      </c>
      <c r="R535" s="20">
        <f t="shared" si="500"/>
        <v>0</v>
      </c>
      <c r="S535" s="20">
        <f t="shared" si="500"/>
        <v>0</v>
      </c>
      <c r="T535" s="20">
        <f t="shared" si="500"/>
        <v>0</v>
      </c>
      <c r="U535" s="20">
        <f t="shared" si="500"/>
        <v>0</v>
      </c>
      <c r="V535" s="20">
        <f t="shared" si="500"/>
        <v>0</v>
      </c>
      <c r="W535" s="20">
        <f t="shared" si="500"/>
        <v>0</v>
      </c>
    </row>
    <row r="536" spans="1:23">
      <c r="A536" s="15" t="str">
        <f t="shared" si="499"/>
        <v>RB_GUP_EPIS_D</v>
      </c>
      <c r="B536" s="15" t="str">
        <f t="shared" si="499"/>
        <v>BULKTRAN</v>
      </c>
      <c r="C536" s="15"/>
      <c r="D536" s="20">
        <f t="shared" ref="D536:W536" si="502">D335</f>
        <v>0</v>
      </c>
      <c r="E536" s="20">
        <f t="shared" si="502"/>
        <v>0</v>
      </c>
      <c r="F536" s="20">
        <f t="shared" ref="F536:G536" si="503">F335</f>
        <v>0</v>
      </c>
      <c r="G536" s="20">
        <f t="shared" si="503"/>
        <v>0</v>
      </c>
      <c r="H536" s="20">
        <f t="shared" si="502"/>
        <v>0</v>
      </c>
      <c r="I536" s="20">
        <f t="shared" si="502"/>
        <v>0</v>
      </c>
      <c r="J536" s="20">
        <f t="shared" si="502"/>
        <v>0</v>
      </c>
      <c r="K536" s="20">
        <f t="shared" si="502"/>
        <v>0</v>
      </c>
      <c r="L536" s="20">
        <f t="shared" si="502"/>
        <v>0</v>
      </c>
      <c r="M536" s="20">
        <f t="shared" si="502"/>
        <v>0</v>
      </c>
      <c r="N536" s="20">
        <f t="shared" si="502"/>
        <v>0</v>
      </c>
      <c r="O536" s="20">
        <f t="shared" si="502"/>
        <v>0</v>
      </c>
      <c r="P536" s="20">
        <f t="shared" si="502"/>
        <v>0</v>
      </c>
      <c r="Q536" s="20">
        <f t="shared" si="502"/>
        <v>0</v>
      </c>
      <c r="R536" s="20">
        <f t="shared" si="502"/>
        <v>0</v>
      </c>
      <c r="S536" s="20">
        <f t="shared" si="502"/>
        <v>0</v>
      </c>
      <c r="T536" s="20">
        <f t="shared" si="502"/>
        <v>0</v>
      </c>
      <c r="U536" s="20">
        <f t="shared" si="502"/>
        <v>0</v>
      </c>
      <c r="V536" s="20">
        <f t="shared" si="502"/>
        <v>0</v>
      </c>
      <c r="W536" s="20">
        <f t="shared" si="502"/>
        <v>0</v>
      </c>
    </row>
    <row r="537" spans="1:23">
      <c r="A537" s="15" t="str">
        <f t="shared" si="499"/>
        <v>RB_GUP_EPIS_D</v>
      </c>
      <c r="B537" s="15" t="str">
        <f t="shared" si="499"/>
        <v>SUBTRAN</v>
      </c>
      <c r="C537" s="15"/>
      <c r="D537" s="20">
        <f t="shared" ref="D537:W537" si="504">D336</f>
        <v>0</v>
      </c>
      <c r="E537" s="20">
        <f t="shared" si="504"/>
        <v>0</v>
      </c>
      <c r="F537" s="20">
        <f t="shared" ref="F537:G537" si="505">F336</f>
        <v>0</v>
      </c>
      <c r="G537" s="20">
        <f t="shared" si="505"/>
        <v>0</v>
      </c>
      <c r="H537" s="20">
        <f t="shared" si="504"/>
        <v>0</v>
      </c>
      <c r="I537" s="20">
        <f t="shared" si="504"/>
        <v>0</v>
      </c>
      <c r="J537" s="20">
        <f t="shared" si="504"/>
        <v>0</v>
      </c>
      <c r="K537" s="20">
        <f t="shared" si="504"/>
        <v>0</v>
      </c>
      <c r="L537" s="20">
        <f t="shared" si="504"/>
        <v>0</v>
      </c>
      <c r="M537" s="20">
        <f t="shared" si="504"/>
        <v>0</v>
      </c>
      <c r="N537" s="20">
        <f t="shared" si="504"/>
        <v>0</v>
      </c>
      <c r="O537" s="20">
        <f t="shared" si="504"/>
        <v>0</v>
      </c>
      <c r="P537" s="20">
        <f t="shared" si="504"/>
        <v>0</v>
      </c>
      <c r="Q537" s="20">
        <f t="shared" si="504"/>
        <v>0</v>
      </c>
      <c r="R537" s="20">
        <f t="shared" si="504"/>
        <v>0</v>
      </c>
      <c r="S537" s="20">
        <f t="shared" si="504"/>
        <v>0</v>
      </c>
      <c r="T537" s="20">
        <f t="shared" si="504"/>
        <v>0</v>
      </c>
      <c r="U537" s="20">
        <f t="shared" si="504"/>
        <v>0</v>
      </c>
      <c r="V537" s="20">
        <f t="shared" si="504"/>
        <v>0</v>
      </c>
      <c r="W537" s="20">
        <f t="shared" si="504"/>
        <v>0</v>
      </c>
    </row>
    <row r="538" spans="1:23">
      <c r="A538" s="15" t="str">
        <f t="shared" si="499"/>
        <v>RB_GUP_EPIS_D</v>
      </c>
      <c r="B538" s="15" t="str">
        <f t="shared" si="499"/>
        <v>DISTPRI</v>
      </c>
      <c r="C538" s="15"/>
      <c r="D538" s="20">
        <f t="shared" ref="D538:W538" si="506">D337</f>
        <v>0.59071726563173543</v>
      </c>
      <c r="E538" s="20">
        <f t="shared" si="506"/>
        <v>0.38674233707726419</v>
      </c>
      <c r="F538" s="20">
        <f t="shared" ref="F538:G538" si="507">F337</f>
        <v>6.3503652579995553E-5</v>
      </c>
      <c r="G538" s="20">
        <f t="shared" si="507"/>
        <v>1.1749994700828134E-4</v>
      </c>
      <c r="H538" s="20">
        <f t="shared" si="506"/>
        <v>9.0487441430633878E-2</v>
      </c>
      <c r="I538" s="20">
        <f t="shared" si="506"/>
        <v>1.2644655126133925E-3</v>
      </c>
      <c r="J538" s="20">
        <f t="shared" si="506"/>
        <v>0</v>
      </c>
      <c r="K538" s="20">
        <f t="shared" si="506"/>
        <v>5.2475542072162228E-2</v>
      </c>
      <c r="L538" s="20">
        <f t="shared" si="506"/>
        <v>9.4426782608489201E-3</v>
      </c>
      <c r="M538" s="20">
        <f t="shared" si="506"/>
        <v>0</v>
      </c>
      <c r="N538" s="20">
        <f t="shared" si="506"/>
        <v>0</v>
      </c>
      <c r="O538" s="20">
        <f t="shared" si="506"/>
        <v>2.3762756645729624E-3</v>
      </c>
      <c r="P538" s="20">
        <f t="shared" si="506"/>
        <v>3.2858813897028952E-2</v>
      </c>
      <c r="Q538" s="20">
        <f t="shared" si="506"/>
        <v>0</v>
      </c>
      <c r="R538" s="20">
        <f t="shared" si="506"/>
        <v>0</v>
      </c>
      <c r="S538" s="20">
        <f t="shared" si="506"/>
        <v>1.4409594886015901E-2</v>
      </c>
      <c r="T538" s="20">
        <f t="shared" si="506"/>
        <v>2.8922329343251978E-4</v>
      </c>
      <c r="U538" s="20">
        <f t="shared" si="506"/>
        <v>1.8988993757434615E-4</v>
      </c>
      <c r="V538" s="20">
        <f t="shared" si="506"/>
        <v>0</v>
      </c>
      <c r="W538" s="20">
        <f t="shared" si="506"/>
        <v>0</v>
      </c>
    </row>
    <row r="539" spans="1:23">
      <c r="A539" s="15" t="str">
        <f t="shared" si="499"/>
        <v>RB_GUP_EPIS_D</v>
      </c>
      <c r="B539" s="15" t="str">
        <f t="shared" si="499"/>
        <v>DISTSEC</v>
      </c>
      <c r="C539" s="15"/>
      <c r="D539" s="20">
        <f t="shared" ref="D539:W539" si="508">D338</f>
        <v>0.28455781816994857</v>
      </c>
      <c r="E539" s="20">
        <f t="shared" si="508"/>
        <v>0.21111946813963467</v>
      </c>
      <c r="F539" s="20">
        <f t="shared" ref="F539:G539" si="509">F338</f>
        <v>5.2335427987003293E-5</v>
      </c>
      <c r="G539" s="20">
        <f t="shared" si="509"/>
        <v>6.7788802392614505E-5</v>
      </c>
      <c r="H539" s="20">
        <f t="shared" si="508"/>
        <v>4.2554678258203846E-2</v>
      </c>
      <c r="I539" s="20">
        <f t="shared" si="508"/>
        <v>0</v>
      </c>
      <c r="J539" s="20">
        <f t="shared" si="508"/>
        <v>0</v>
      </c>
      <c r="K539" s="20">
        <f t="shared" si="508"/>
        <v>2.1243032637921475E-2</v>
      </c>
      <c r="L539" s="20">
        <f t="shared" si="508"/>
        <v>0</v>
      </c>
      <c r="M539" s="20">
        <f t="shared" si="508"/>
        <v>0</v>
      </c>
      <c r="N539" s="20">
        <f t="shared" si="508"/>
        <v>0</v>
      </c>
      <c r="O539" s="20">
        <f t="shared" si="508"/>
        <v>7.9553971440086502E-4</v>
      </c>
      <c r="P539" s="20">
        <f t="shared" si="508"/>
        <v>0</v>
      </c>
      <c r="Q539" s="20">
        <f t="shared" si="508"/>
        <v>0</v>
      </c>
      <c r="R539" s="20">
        <f t="shared" si="508"/>
        <v>0</v>
      </c>
      <c r="S539" s="20">
        <f t="shared" si="508"/>
        <v>6.0121868237510596E-3</v>
      </c>
      <c r="T539" s="20">
        <f t="shared" si="508"/>
        <v>0</v>
      </c>
      <c r="U539" s="20">
        <f t="shared" si="508"/>
        <v>7.1085522265811559E-5</v>
      </c>
      <c r="V539" s="20">
        <f t="shared" si="508"/>
        <v>2.1879917708424721E-3</v>
      </c>
      <c r="W539" s="20">
        <f t="shared" si="508"/>
        <v>4.5371107254874509E-4</v>
      </c>
    </row>
    <row r="540" spans="1:23">
      <c r="A540" s="15" t="str">
        <f t="shared" si="499"/>
        <v>RB_GUP_EPIS_D</v>
      </c>
      <c r="B540" s="15" t="str">
        <f t="shared" si="499"/>
        <v>ENERGY</v>
      </c>
      <c r="C540" s="15"/>
      <c r="D540" s="20">
        <f t="shared" ref="D540:W540" si="510">D339</f>
        <v>0</v>
      </c>
      <c r="E540" s="20">
        <f t="shared" si="510"/>
        <v>0</v>
      </c>
      <c r="F540" s="20">
        <f t="shared" ref="F540:G540" si="511">F339</f>
        <v>0</v>
      </c>
      <c r="G540" s="20">
        <f t="shared" si="511"/>
        <v>0</v>
      </c>
      <c r="H540" s="20">
        <f t="shared" si="510"/>
        <v>0</v>
      </c>
      <c r="I540" s="20">
        <f t="shared" si="510"/>
        <v>0</v>
      </c>
      <c r="J540" s="20">
        <f t="shared" si="510"/>
        <v>0</v>
      </c>
      <c r="K540" s="20">
        <f t="shared" si="510"/>
        <v>0</v>
      </c>
      <c r="L540" s="20">
        <f t="shared" si="510"/>
        <v>0</v>
      </c>
      <c r="M540" s="20">
        <f t="shared" si="510"/>
        <v>0</v>
      </c>
      <c r="N540" s="20">
        <f t="shared" si="510"/>
        <v>0</v>
      </c>
      <c r="O540" s="20">
        <f t="shared" si="510"/>
        <v>0</v>
      </c>
      <c r="P540" s="20">
        <f t="shared" si="510"/>
        <v>0</v>
      </c>
      <c r="Q540" s="20">
        <f t="shared" si="510"/>
        <v>0</v>
      </c>
      <c r="R540" s="20">
        <f t="shared" si="510"/>
        <v>0</v>
      </c>
      <c r="S540" s="20">
        <f t="shared" si="510"/>
        <v>0</v>
      </c>
      <c r="T540" s="20">
        <f t="shared" si="510"/>
        <v>0</v>
      </c>
      <c r="U540" s="20">
        <f t="shared" si="510"/>
        <v>0</v>
      </c>
      <c r="V540" s="20">
        <f t="shared" si="510"/>
        <v>0</v>
      </c>
      <c r="W540" s="20">
        <f t="shared" si="510"/>
        <v>0</v>
      </c>
    </row>
    <row r="541" spans="1:23">
      <c r="A541" s="15" t="str">
        <f t="shared" si="499"/>
        <v>RB_GUP_EPIS_D</v>
      </c>
      <c r="B541" s="15" t="str">
        <f t="shared" si="499"/>
        <v>CUSTOMER</v>
      </c>
      <c r="C541" s="15"/>
      <c r="D541" s="20">
        <f t="shared" ref="D541:W541" si="512">D340</f>
        <v>0.12472491619831616</v>
      </c>
      <c r="E541" s="20">
        <f t="shared" si="512"/>
        <v>5.8312530297854027E-2</v>
      </c>
      <c r="F541" s="20">
        <f t="shared" ref="F541:G541" si="513">F340</f>
        <v>1.1766812644221881E-5</v>
      </c>
      <c r="G541" s="20">
        <f t="shared" si="513"/>
        <v>6.6962694150496567E-6</v>
      </c>
      <c r="H541" s="20">
        <f t="shared" si="512"/>
        <v>1.9703501692028284E-2</v>
      </c>
      <c r="I541" s="20">
        <f t="shared" si="512"/>
        <v>1.3326231447231488E-3</v>
      </c>
      <c r="J541" s="20">
        <f t="shared" si="512"/>
        <v>2.2447617681410541E-4</v>
      </c>
      <c r="K541" s="20">
        <f t="shared" si="512"/>
        <v>1.6064680670696263E-3</v>
      </c>
      <c r="L541" s="20">
        <f t="shared" si="512"/>
        <v>4.6877098170010188E-4</v>
      </c>
      <c r="M541" s="20">
        <f t="shared" si="512"/>
        <v>5.5207598598232916E-4</v>
      </c>
      <c r="N541" s="20">
        <f t="shared" si="512"/>
        <v>6.9008547460730124E-5</v>
      </c>
      <c r="O541" s="20">
        <f t="shared" si="512"/>
        <v>1.0572587553228526E-5</v>
      </c>
      <c r="P541" s="20">
        <f t="shared" si="512"/>
        <v>3.3238755023548447E-4</v>
      </c>
      <c r="Q541" s="20">
        <f t="shared" si="512"/>
        <v>9.2801211904461128E-4</v>
      </c>
      <c r="R541" s="20">
        <f t="shared" si="512"/>
        <v>2.7603334469886631E-4</v>
      </c>
      <c r="S541" s="20">
        <f t="shared" si="512"/>
        <v>3.2350816391035769E-4</v>
      </c>
      <c r="T541" s="20">
        <f t="shared" si="512"/>
        <v>6.1247589610658669E-6</v>
      </c>
      <c r="U541" s="20">
        <f t="shared" si="512"/>
        <v>3.1567355467573302E-5</v>
      </c>
      <c r="V541" s="20">
        <f t="shared" si="512"/>
        <v>3.5751856022226788E-2</v>
      </c>
      <c r="W541" s="20">
        <f t="shared" si="512"/>
        <v>4.7769363205265722E-3</v>
      </c>
    </row>
    <row r="542" spans="1:23">
      <c r="A542" s="15" t="str">
        <f t="shared" si="499"/>
        <v>RB_GUP_EPIS_D</v>
      </c>
      <c r="B542" s="15" t="str">
        <f t="shared" si="499"/>
        <v>TOTAL</v>
      </c>
      <c r="C542" s="15"/>
      <c r="D542" s="20">
        <f t="shared" ref="D542:W542" si="514">D341</f>
        <v>1.0000000000000002</v>
      </c>
      <c r="E542" s="20">
        <f t="shared" si="514"/>
        <v>0.6561743355147529</v>
      </c>
      <c r="F542" s="20">
        <f t="shared" ref="F542:G542" si="515">F341</f>
        <v>1.2760589321122074E-4</v>
      </c>
      <c r="G542" s="20">
        <f t="shared" si="515"/>
        <v>1.9198501881594553E-4</v>
      </c>
      <c r="H542" s="20">
        <f t="shared" si="514"/>
        <v>0.152745621380866</v>
      </c>
      <c r="I542" s="20">
        <f t="shared" si="514"/>
        <v>2.5970886573365411E-3</v>
      </c>
      <c r="J542" s="20">
        <f t="shared" si="514"/>
        <v>2.2447617681410541E-4</v>
      </c>
      <c r="K542" s="20">
        <f t="shared" si="514"/>
        <v>7.5325042777153323E-2</v>
      </c>
      <c r="L542" s="20">
        <f t="shared" si="514"/>
        <v>9.9114492425490218E-3</v>
      </c>
      <c r="M542" s="20">
        <f t="shared" si="514"/>
        <v>5.5207598598232916E-4</v>
      </c>
      <c r="N542" s="20">
        <f t="shared" si="514"/>
        <v>6.9008547460730124E-5</v>
      </c>
      <c r="O542" s="20">
        <f t="shared" si="514"/>
        <v>3.1823879665270559E-3</v>
      </c>
      <c r="P542" s="20">
        <f t="shared" si="514"/>
        <v>3.3191201447264437E-2</v>
      </c>
      <c r="Q542" s="20">
        <f t="shared" si="514"/>
        <v>9.2801211904461128E-4</v>
      </c>
      <c r="R542" s="20">
        <f t="shared" si="514"/>
        <v>2.7603334469886631E-4</v>
      </c>
      <c r="S542" s="20">
        <f t="shared" si="514"/>
        <v>2.0745289873677318E-2</v>
      </c>
      <c r="T542" s="20">
        <f t="shared" si="514"/>
        <v>2.9534805239358564E-4</v>
      </c>
      <c r="U542" s="20">
        <f t="shared" si="514"/>
        <v>2.9254281530773102E-4</v>
      </c>
      <c r="V542" s="20">
        <f t="shared" si="514"/>
        <v>3.7939847793069262E-2</v>
      </c>
      <c r="W542" s="20">
        <f t="shared" si="514"/>
        <v>5.2306473930753168E-3</v>
      </c>
    </row>
    <row r="543" spans="1:23">
      <c r="A543" s="111" t="s">
        <v>145</v>
      </c>
      <c r="B543" s="15" t="str">
        <f>$B$5</f>
        <v>PRODUCTION</v>
      </c>
      <c r="C543" s="19"/>
      <c r="D543" s="20">
        <f t="shared" ref="D543:D550" si="516">SUM(E543:W543)</f>
        <v>0</v>
      </c>
      <c r="E543" s="20">
        <f t="shared" ref="E543:M543" si="517">E534*E535/E542</f>
        <v>0</v>
      </c>
      <c r="F543" s="20">
        <f t="shared" ref="F543:G543" si="518">F534*F535/F542</f>
        <v>0</v>
      </c>
      <c r="G543" s="20">
        <f t="shared" si="518"/>
        <v>0</v>
      </c>
      <c r="H543" s="20">
        <f t="shared" si="517"/>
        <v>0</v>
      </c>
      <c r="I543" s="20">
        <f t="shared" si="517"/>
        <v>0</v>
      </c>
      <c r="J543" s="20">
        <f t="shared" si="517"/>
        <v>0</v>
      </c>
      <c r="K543" s="20">
        <f t="shared" si="517"/>
        <v>0</v>
      </c>
      <c r="L543" s="20">
        <f t="shared" si="517"/>
        <v>0</v>
      </c>
      <c r="M543" s="20">
        <f t="shared" si="517"/>
        <v>0</v>
      </c>
      <c r="N543" s="20">
        <f t="shared" ref="N543" si="519">N534*N535/N542</f>
        <v>0</v>
      </c>
      <c r="O543" s="20">
        <f t="shared" ref="O543:O550" si="520">IF(O542=0,0,O534*O535/O542)</f>
        <v>0</v>
      </c>
      <c r="P543" s="20">
        <f t="shared" ref="P543:W543" si="521">P534*P535/P542</f>
        <v>0</v>
      </c>
      <c r="Q543" s="20">
        <f t="shared" si="521"/>
        <v>0</v>
      </c>
      <c r="R543" s="20">
        <f t="shared" si="521"/>
        <v>0</v>
      </c>
      <c r="S543" s="20">
        <f t="shared" si="521"/>
        <v>0</v>
      </c>
      <c r="T543" s="20">
        <f t="shared" si="521"/>
        <v>0</v>
      </c>
      <c r="U543" s="20">
        <f t="shared" si="521"/>
        <v>0</v>
      </c>
      <c r="V543" s="20">
        <f t="shared" si="521"/>
        <v>0</v>
      </c>
      <c r="W543" s="20">
        <f t="shared" si="521"/>
        <v>0</v>
      </c>
    </row>
    <row r="544" spans="1:23">
      <c r="A544" s="15" t="str">
        <f t="shared" ref="A544:A550" si="522">A543</f>
        <v>MISC_SERV_REV</v>
      </c>
      <c r="B544" s="15" t="str">
        <f>$B$6</f>
        <v>BULKTRAN</v>
      </c>
      <c r="C544" s="19"/>
      <c r="D544" s="20">
        <f t="shared" si="516"/>
        <v>0</v>
      </c>
      <c r="E544" s="20">
        <f t="shared" ref="E544:M544" si="523">E534*E536/E542</f>
        <v>0</v>
      </c>
      <c r="F544" s="20">
        <f t="shared" ref="F544:G544" si="524">F534*F536/F542</f>
        <v>0</v>
      </c>
      <c r="G544" s="20">
        <f t="shared" si="524"/>
        <v>0</v>
      </c>
      <c r="H544" s="20">
        <f t="shared" si="523"/>
        <v>0</v>
      </c>
      <c r="I544" s="20">
        <f t="shared" si="523"/>
        <v>0</v>
      </c>
      <c r="J544" s="20">
        <f t="shared" si="523"/>
        <v>0</v>
      </c>
      <c r="K544" s="20">
        <f t="shared" si="523"/>
        <v>0</v>
      </c>
      <c r="L544" s="20">
        <f t="shared" si="523"/>
        <v>0</v>
      </c>
      <c r="M544" s="20">
        <f t="shared" si="523"/>
        <v>0</v>
      </c>
      <c r="N544" s="20">
        <f t="shared" ref="N544" si="525">N534*N536/N542</f>
        <v>0</v>
      </c>
      <c r="O544" s="20">
        <f t="shared" si="520"/>
        <v>0</v>
      </c>
      <c r="P544" s="20">
        <f t="shared" ref="P544:W544" si="526">P534*P536/P542</f>
        <v>0</v>
      </c>
      <c r="Q544" s="20">
        <f t="shared" si="526"/>
        <v>0</v>
      </c>
      <c r="R544" s="20">
        <f t="shared" si="526"/>
        <v>0</v>
      </c>
      <c r="S544" s="20">
        <f t="shared" si="526"/>
        <v>0</v>
      </c>
      <c r="T544" s="20">
        <f t="shared" si="526"/>
        <v>0</v>
      </c>
      <c r="U544" s="20">
        <f t="shared" si="526"/>
        <v>0</v>
      </c>
      <c r="V544" s="20">
        <f t="shared" si="526"/>
        <v>0</v>
      </c>
      <c r="W544" s="20">
        <f t="shared" si="526"/>
        <v>0</v>
      </c>
    </row>
    <row r="545" spans="1:23">
      <c r="A545" s="15" t="str">
        <f t="shared" si="522"/>
        <v>MISC_SERV_REV</v>
      </c>
      <c r="B545" s="15" t="str">
        <f>$B$7</f>
        <v>SUBTRAN</v>
      </c>
      <c r="C545" s="19"/>
      <c r="D545" s="20">
        <f t="shared" si="516"/>
        <v>0</v>
      </c>
      <c r="E545" s="20">
        <f t="shared" ref="E545:M545" si="527">E534*E537/E542</f>
        <v>0</v>
      </c>
      <c r="F545" s="20">
        <f t="shared" ref="F545:G545" si="528">F534*F537/F542</f>
        <v>0</v>
      </c>
      <c r="G545" s="20">
        <f t="shared" si="528"/>
        <v>0</v>
      </c>
      <c r="H545" s="20">
        <f t="shared" si="527"/>
        <v>0</v>
      </c>
      <c r="I545" s="20">
        <f t="shared" si="527"/>
        <v>0</v>
      </c>
      <c r="J545" s="20">
        <f t="shared" si="527"/>
        <v>0</v>
      </c>
      <c r="K545" s="20">
        <f t="shared" si="527"/>
        <v>0</v>
      </c>
      <c r="L545" s="20">
        <f t="shared" si="527"/>
        <v>0</v>
      </c>
      <c r="M545" s="20">
        <f t="shared" si="527"/>
        <v>0</v>
      </c>
      <c r="N545" s="20">
        <f t="shared" ref="N545" si="529">N534*N537/N542</f>
        <v>0</v>
      </c>
      <c r="O545" s="20">
        <f t="shared" si="520"/>
        <v>0</v>
      </c>
      <c r="P545" s="20">
        <f t="shared" ref="P545:W545" si="530">P534*P537/P542</f>
        <v>0</v>
      </c>
      <c r="Q545" s="20">
        <f t="shared" si="530"/>
        <v>0</v>
      </c>
      <c r="R545" s="20">
        <f t="shared" si="530"/>
        <v>0</v>
      </c>
      <c r="S545" s="20">
        <f t="shared" si="530"/>
        <v>0</v>
      </c>
      <c r="T545" s="20">
        <f t="shared" si="530"/>
        <v>0</v>
      </c>
      <c r="U545" s="20">
        <f t="shared" si="530"/>
        <v>0</v>
      </c>
      <c r="V545" s="20">
        <f t="shared" si="530"/>
        <v>0</v>
      </c>
      <c r="W545" s="20">
        <f t="shared" si="530"/>
        <v>0</v>
      </c>
    </row>
    <row r="546" spans="1:23">
      <c r="A546" s="15" t="str">
        <f t="shared" si="522"/>
        <v>MISC_SERV_REV</v>
      </c>
      <c r="B546" s="15" t="str">
        <f>$B$8</f>
        <v>DISTPRI</v>
      </c>
      <c r="C546" s="19"/>
      <c r="D546" s="20">
        <f t="shared" si="516"/>
        <v>0.58605584276490363</v>
      </c>
      <c r="E546" s="20">
        <f t="shared" ref="E546:M546" si="531">E534*E538/E542</f>
        <v>0.53807283952967855</v>
      </c>
      <c r="F546" s="20">
        <f t="shared" ref="F546:G546" si="532">F534*F538/F542</f>
        <v>0</v>
      </c>
      <c r="G546" s="20">
        <f t="shared" si="532"/>
        <v>0</v>
      </c>
      <c r="H546" s="20">
        <f t="shared" si="531"/>
        <v>4.6236913384633739E-2</v>
      </c>
      <c r="I546" s="20">
        <f t="shared" si="531"/>
        <v>2.8118051716448676E-4</v>
      </c>
      <c r="J546" s="20">
        <f t="shared" si="531"/>
        <v>0</v>
      </c>
      <c r="K546" s="20">
        <f t="shared" si="531"/>
        <v>9.7399314911163681E-4</v>
      </c>
      <c r="L546" s="20">
        <f t="shared" si="531"/>
        <v>2.5085894481944167E-4</v>
      </c>
      <c r="M546" s="20">
        <f t="shared" si="531"/>
        <v>0</v>
      </c>
      <c r="N546" s="20">
        <f t="shared" ref="N546" si="533">N534*N538/N542</f>
        <v>0</v>
      </c>
      <c r="O546" s="20">
        <f t="shared" si="520"/>
        <v>0</v>
      </c>
      <c r="P546" s="20">
        <f t="shared" ref="P546:W546" si="534">P534*P538/P542</f>
        <v>2.4005723949575814E-4</v>
      </c>
      <c r="Q546" s="20">
        <f t="shared" si="534"/>
        <v>0</v>
      </c>
      <c r="R546" s="20">
        <f t="shared" si="534"/>
        <v>0</v>
      </c>
      <c r="S546" s="20">
        <f t="shared" si="534"/>
        <v>0</v>
      </c>
      <c r="T546" s="20">
        <f t="shared" si="534"/>
        <v>0</v>
      </c>
      <c r="U546" s="20">
        <f t="shared" si="534"/>
        <v>0</v>
      </c>
      <c r="V546" s="20">
        <f t="shared" si="534"/>
        <v>0</v>
      </c>
      <c r="W546" s="20">
        <f t="shared" si="534"/>
        <v>0</v>
      </c>
    </row>
    <row r="547" spans="1:23">
      <c r="A547" s="15" t="str">
        <f t="shared" si="522"/>
        <v>MISC_SERV_REV</v>
      </c>
      <c r="B547" s="15" t="str">
        <f>$B$9</f>
        <v>DISTSEC</v>
      </c>
      <c r="C547" s="19"/>
      <c r="D547" s="20">
        <f t="shared" si="516"/>
        <v>0.31622610869713658</v>
      </c>
      <c r="E547" s="20">
        <f t="shared" ref="E547:M547" si="535">E534*E539/E542</f>
        <v>0.29372954758556458</v>
      </c>
      <c r="F547" s="20">
        <f t="shared" ref="F547:G547" si="536">F534*F539/F542</f>
        <v>0</v>
      </c>
      <c r="G547" s="20">
        <f t="shared" si="536"/>
        <v>0</v>
      </c>
      <c r="H547" s="20">
        <f t="shared" si="535"/>
        <v>2.1744420459096019E-2</v>
      </c>
      <c r="I547" s="20">
        <f t="shared" si="535"/>
        <v>0</v>
      </c>
      <c r="J547" s="20">
        <f t="shared" si="535"/>
        <v>0</v>
      </c>
      <c r="K547" s="20">
        <f t="shared" si="535"/>
        <v>3.9428974792175738E-4</v>
      </c>
      <c r="L547" s="20">
        <f t="shared" si="535"/>
        <v>0</v>
      </c>
      <c r="M547" s="20">
        <f t="shared" si="535"/>
        <v>0</v>
      </c>
      <c r="N547" s="20">
        <f t="shared" ref="N547" si="537">N534*N539/N542</f>
        <v>0</v>
      </c>
      <c r="O547" s="20">
        <f t="shared" si="520"/>
        <v>0</v>
      </c>
      <c r="P547" s="20">
        <f t="shared" ref="P547:W547" si="538">P534*P539/P542</f>
        <v>0</v>
      </c>
      <c r="Q547" s="20">
        <f t="shared" si="538"/>
        <v>0</v>
      </c>
      <c r="R547" s="20">
        <f t="shared" si="538"/>
        <v>0</v>
      </c>
      <c r="S547" s="20">
        <f t="shared" si="538"/>
        <v>0</v>
      </c>
      <c r="T547" s="20">
        <f t="shared" si="538"/>
        <v>0</v>
      </c>
      <c r="U547" s="20">
        <f t="shared" si="538"/>
        <v>0</v>
      </c>
      <c r="V547" s="20">
        <f t="shared" si="538"/>
        <v>3.5785090455421061E-4</v>
      </c>
      <c r="W547" s="20">
        <f t="shared" si="538"/>
        <v>0</v>
      </c>
    </row>
    <row r="548" spans="1:23">
      <c r="A548" s="15" t="str">
        <f t="shared" si="522"/>
        <v>MISC_SERV_REV</v>
      </c>
      <c r="B548" s="15" t="str">
        <f>$B$10</f>
        <v>ENERGY</v>
      </c>
      <c r="C548" s="19"/>
      <c r="D548" s="20">
        <f t="shared" si="516"/>
        <v>0</v>
      </c>
      <c r="E548" s="20">
        <f t="shared" ref="E548:M548" si="539">E534*E540/E542</f>
        <v>0</v>
      </c>
      <c r="F548" s="20">
        <f t="shared" ref="F548:G548" si="540">F534*F540/F542</f>
        <v>0</v>
      </c>
      <c r="G548" s="20">
        <f t="shared" si="540"/>
        <v>0</v>
      </c>
      <c r="H548" s="20">
        <f t="shared" si="539"/>
        <v>0</v>
      </c>
      <c r="I548" s="20">
        <f t="shared" si="539"/>
        <v>0</v>
      </c>
      <c r="J548" s="20">
        <f t="shared" si="539"/>
        <v>0</v>
      </c>
      <c r="K548" s="20">
        <f t="shared" si="539"/>
        <v>0</v>
      </c>
      <c r="L548" s="20">
        <f t="shared" si="539"/>
        <v>0</v>
      </c>
      <c r="M548" s="20">
        <f t="shared" si="539"/>
        <v>0</v>
      </c>
      <c r="N548" s="20">
        <f t="shared" ref="N548" si="541">N534*N540/N542</f>
        <v>0</v>
      </c>
      <c r="O548" s="20">
        <f t="shared" si="520"/>
        <v>0</v>
      </c>
      <c r="P548" s="20">
        <f t="shared" ref="P548:W548" si="542">P534*P540/P542</f>
        <v>0</v>
      </c>
      <c r="Q548" s="20">
        <f t="shared" si="542"/>
        <v>0</v>
      </c>
      <c r="R548" s="20">
        <f t="shared" si="542"/>
        <v>0</v>
      </c>
      <c r="S548" s="20">
        <f t="shared" si="542"/>
        <v>0</v>
      </c>
      <c r="T548" s="20">
        <f t="shared" si="542"/>
        <v>0</v>
      </c>
      <c r="U548" s="20">
        <f t="shared" si="542"/>
        <v>0</v>
      </c>
      <c r="V548" s="20">
        <f t="shared" si="542"/>
        <v>0</v>
      </c>
      <c r="W548" s="20">
        <f t="shared" si="542"/>
        <v>0</v>
      </c>
    </row>
    <row r="549" spans="1:23">
      <c r="A549" s="15" t="str">
        <f t="shared" si="522"/>
        <v>MISC_SERV_REV</v>
      </c>
      <c r="B549" s="15" t="str">
        <f>$B$11</f>
        <v>CUSTOMER</v>
      </c>
      <c r="C549" s="19"/>
      <c r="D549" s="20">
        <f t="shared" si="516"/>
        <v>9.771804853795979E-2</v>
      </c>
      <c r="E549" s="20">
        <f t="shared" ref="E549:M549" si="543">E534*E541/E542</f>
        <v>8.1129955914959168E-2</v>
      </c>
      <c r="F549" s="20">
        <f t="shared" ref="F549:G549" si="544">F534*F541/F542</f>
        <v>0</v>
      </c>
      <c r="G549" s="20">
        <f t="shared" si="544"/>
        <v>0</v>
      </c>
      <c r="H549" s="20">
        <f t="shared" si="543"/>
        <v>1.0068017027607918E-2</v>
      </c>
      <c r="I549" s="20">
        <f t="shared" si="543"/>
        <v>2.9633680102842449E-4</v>
      </c>
      <c r="J549" s="20">
        <f t="shared" si="543"/>
        <v>1.933933988436116E-5</v>
      </c>
      <c r="K549" s="20">
        <f t="shared" si="543"/>
        <v>2.9817488868256629E-5</v>
      </c>
      <c r="L549" s="20">
        <f t="shared" si="543"/>
        <v>1.2453605913783325E-5</v>
      </c>
      <c r="M549" s="20">
        <f t="shared" si="543"/>
        <v>1.9339339884361158E-4</v>
      </c>
      <c r="N549" s="20">
        <f t="shared" ref="N549" si="545">N534*N541/N542</f>
        <v>1.933933988436116E-5</v>
      </c>
      <c r="O549" s="20">
        <f t="shared" si="520"/>
        <v>0</v>
      </c>
      <c r="P549" s="20">
        <f t="shared" ref="P549:W549" si="546">P534*P541/P542</f>
        <v>2.4283298235394532E-6</v>
      </c>
      <c r="Q549" s="20">
        <f t="shared" si="546"/>
        <v>9.9671982480938282E-5</v>
      </c>
      <c r="R549" s="20">
        <f t="shared" si="546"/>
        <v>0</v>
      </c>
      <c r="S549" s="20">
        <f t="shared" si="546"/>
        <v>0</v>
      </c>
      <c r="T549" s="20">
        <f t="shared" si="546"/>
        <v>0</v>
      </c>
      <c r="U549" s="20">
        <f t="shared" si="546"/>
        <v>0</v>
      </c>
      <c r="V549" s="20">
        <f t="shared" si="546"/>
        <v>5.8472953086654315E-3</v>
      </c>
      <c r="W549" s="20">
        <f t="shared" si="546"/>
        <v>0</v>
      </c>
    </row>
    <row r="550" spans="1:23">
      <c r="A550" s="15" t="str">
        <f t="shared" si="522"/>
        <v>MISC_SERV_REV</v>
      </c>
      <c r="B550" s="15" t="str">
        <f>$B$12</f>
        <v>TOTAL</v>
      </c>
      <c r="C550" s="19"/>
      <c r="D550" s="20">
        <f t="shared" si="516"/>
        <v>0.99999999999999989</v>
      </c>
      <c r="E550" s="20">
        <f t="shared" ref="E550:M550" si="547">E534*E542/E542</f>
        <v>0.91293234303020221</v>
      </c>
      <c r="F550" s="20">
        <f t="shared" ref="F550:G550" si="548">F534*F542/F542</f>
        <v>0</v>
      </c>
      <c r="G550" s="20">
        <f t="shared" si="548"/>
        <v>0</v>
      </c>
      <c r="H550" s="20">
        <f t="shared" si="547"/>
        <v>7.8049350871337672E-2</v>
      </c>
      <c r="I550" s="20">
        <f t="shared" si="547"/>
        <v>5.7751731819291119E-4</v>
      </c>
      <c r="J550" s="20">
        <f t="shared" si="547"/>
        <v>1.933933988436116E-5</v>
      </c>
      <c r="K550" s="20">
        <f t="shared" si="547"/>
        <v>1.3981003859016507E-3</v>
      </c>
      <c r="L550" s="20">
        <f t="shared" si="547"/>
        <v>2.63312550733225E-4</v>
      </c>
      <c r="M550" s="20">
        <f t="shared" si="547"/>
        <v>1.9339339884361158E-4</v>
      </c>
      <c r="N550" s="20">
        <f t="shared" ref="N550" si="549">N534*N542/N542</f>
        <v>1.933933988436116E-5</v>
      </c>
      <c r="O550" s="20">
        <f t="shared" si="520"/>
        <v>0</v>
      </c>
      <c r="P550" s="20">
        <f t="shared" ref="P550:W550" si="550">P534*P542/P542</f>
        <v>2.4248556931929762E-4</v>
      </c>
      <c r="Q550" s="20">
        <f t="shared" si="550"/>
        <v>9.9671982480938282E-5</v>
      </c>
      <c r="R550" s="20">
        <f t="shared" si="550"/>
        <v>0</v>
      </c>
      <c r="S550" s="20">
        <f t="shared" si="550"/>
        <v>0</v>
      </c>
      <c r="T550" s="20">
        <f t="shared" si="550"/>
        <v>0</v>
      </c>
      <c r="U550" s="20">
        <f t="shared" si="550"/>
        <v>0</v>
      </c>
      <c r="V550" s="20">
        <f t="shared" si="550"/>
        <v>6.2051462132196424E-3</v>
      </c>
      <c r="W550" s="20">
        <f t="shared" si="550"/>
        <v>0</v>
      </c>
    </row>
    <row r="551" spans="1:23" s="165" customFormat="1">
      <c r="C551" s="177"/>
      <c r="D551" s="178"/>
      <c r="E551" s="178">
        <f>E550-E534</f>
        <v>0</v>
      </c>
      <c r="F551" s="178">
        <f>F550-F534</f>
        <v>0</v>
      </c>
      <c r="G551" s="178">
        <f>G550-G534</f>
        <v>0</v>
      </c>
      <c r="H551" s="178">
        <f t="shared" ref="H551:W551" si="551">H550-H534</f>
        <v>0</v>
      </c>
      <c r="I551" s="178">
        <f t="shared" si="551"/>
        <v>0</v>
      </c>
      <c r="J551" s="178">
        <f t="shared" si="551"/>
        <v>0</v>
      </c>
      <c r="K551" s="178">
        <f t="shared" si="551"/>
        <v>0</v>
      </c>
      <c r="L551" s="178">
        <f t="shared" si="551"/>
        <v>0</v>
      </c>
      <c r="M551" s="178">
        <f t="shared" si="551"/>
        <v>0</v>
      </c>
      <c r="N551" s="178">
        <f t="shared" si="551"/>
        <v>0</v>
      </c>
      <c r="O551" s="178">
        <f t="shared" si="551"/>
        <v>0</v>
      </c>
      <c r="P551" s="178">
        <f t="shared" si="551"/>
        <v>0</v>
      </c>
      <c r="Q551" s="178">
        <f t="shared" si="551"/>
        <v>0</v>
      </c>
      <c r="R551" s="178">
        <f t="shared" si="551"/>
        <v>0</v>
      </c>
      <c r="S551" s="178">
        <f t="shared" si="551"/>
        <v>0</v>
      </c>
      <c r="T551" s="178">
        <f t="shared" si="551"/>
        <v>0</v>
      </c>
      <c r="U551" s="178">
        <f t="shared" si="551"/>
        <v>0</v>
      </c>
      <c r="V551" s="178">
        <f t="shared" si="551"/>
        <v>0</v>
      </c>
      <c r="W551" s="178">
        <f t="shared" si="551"/>
        <v>0</v>
      </c>
    </row>
    <row r="553" spans="1:23">
      <c r="A553" s="34" t="str">
        <f>COSS!D83</f>
        <v>364 Poles</v>
      </c>
      <c r="B553" s="15" t="str">
        <f>$B$5</f>
        <v>PRODUCTION</v>
      </c>
      <c r="D553" s="21">
        <f>COSS!H76</f>
        <v>0</v>
      </c>
      <c r="E553" s="21">
        <f>COSS!I76</f>
        <v>0</v>
      </c>
      <c r="F553" s="21">
        <f>COSS!J76</f>
        <v>0</v>
      </c>
      <c r="G553" s="21">
        <f>COSS!K76</f>
        <v>0</v>
      </c>
      <c r="H553" s="21">
        <f>COSS!L76</f>
        <v>0</v>
      </c>
      <c r="I553" s="21">
        <f>COSS!M76</f>
        <v>0</v>
      </c>
      <c r="J553" s="21">
        <f>COSS!N76</f>
        <v>0</v>
      </c>
      <c r="K553" s="21">
        <f>COSS!P76</f>
        <v>0</v>
      </c>
      <c r="L553" s="21">
        <f>COSS!Q76</f>
        <v>0</v>
      </c>
      <c r="M553" s="21">
        <f>COSS!R76</f>
        <v>0</v>
      </c>
      <c r="N553" s="21">
        <f>COSS!S76</f>
        <v>0</v>
      </c>
      <c r="O553" s="21">
        <f>COSS!U76</f>
        <v>0</v>
      </c>
      <c r="P553" s="21">
        <f>COSS!V76</f>
        <v>0</v>
      </c>
      <c r="Q553" s="21">
        <f>COSS!W76</f>
        <v>0</v>
      </c>
      <c r="R553" s="21">
        <f>COSS!X76</f>
        <v>0</v>
      </c>
      <c r="S553" s="21">
        <f>COSS!Z76</f>
        <v>0</v>
      </c>
      <c r="T553" s="21">
        <f>COSS!AA76</f>
        <v>0</v>
      </c>
      <c r="U553" s="21">
        <f>COSS!AC76</f>
        <v>0</v>
      </c>
      <c r="V553" s="21">
        <f>COSS!AD76</f>
        <v>0</v>
      </c>
      <c r="W553" s="21">
        <f>COSS!AE76</f>
        <v>0</v>
      </c>
    </row>
    <row r="554" spans="1:23">
      <c r="B554" s="15" t="str">
        <f>$B$6</f>
        <v>BULKTRAN</v>
      </c>
      <c r="D554" s="21">
        <f>COSS!H77</f>
        <v>0</v>
      </c>
      <c r="E554" s="21">
        <f>COSS!I77</f>
        <v>0</v>
      </c>
      <c r="F554" s="21">
        <f>COSS!J77</f>
        <v>0</v>
      </c>
      <c r="G554" s="21">
        <f>COSS!K77</f>
        <v>0</v>
      </c>
      <c r="H554" s="21">
        <f>COSS!L77</f>
        <v>0</v>
      </c>
      <c r="I554" s="21">
        <f>COSS!M77</f>
        <v>0</v>
      </c>
      <c r="J554" s="21">
        <f>COSS!N77</f>
        <v>0</v>
      </c>
      <c r="K554" s="21">
        <f>COSS!P77</f>
        <v>0</v>
      </c>
      <c r="L554" s="21">
        <f>COSS!Q77</f>
        <v>0</v>
      </c>
      <c r="M554" s="21">
        <f>COSS!R77</f>
        <v>0</v>
      </c>
      <c r="N554" s="21">
        <f>COSS!S77</f>
        <v>0</v>
      </c>
      <c r="O554" s="21">
        <f>COSS!U77</f>
        <v>0</v>
      </c>
      <c r="P554" s="21">
        <f>COSS!V77</f>
        <v>0</v>
      </c>
      <c r="Q554" s="21">
        <f>COSS!W77</f>
        <v>0</v>
      </c>
      <c r="R554" s="21">
        <f>COSS!X77</f>
        <v>0</v>
      </c>
      <c r="S554" s="21">
        <f>COSS!Z77</f>
        <v>0</v>
      </c>
      <c r="T554" s="21">
        <f>COSS!AA77</f>
        <v>0</v>
      </c>
      <c r="U554" s="21">
        <f>COSS!AC77</f>
        <v>0</v>
      </c>
      <c r="V554" s="21">
        <f>COSS!AD77</f>
        <v>0</v>
      </c>
      <c r="W554" s="21">
        <f>COSS!AE77</f>
        <v>0</v>
      </c>
    </row>
    <row r="555" spans="1:23">
      <c r="B555" s="15" t="str">
        <f>$B$7</f>
        <v>SUBTRAN</v>
      </c>
      <c r="D555" s="21">
        <f>COSS!H78</f>
        <v>0</v>
      </c>
      <c r="E555" s="21">
        <f>COSS!I78</f>
        <v>0</v>
      </c>
      <c r="F555" s="21">
        <f>COSS!J78</f>
        <v>0</v>
      </c>
      <c r="G555" s="21">
        <f>COSS!K78</f>
        <v>0</v>
      </c>
      <c r="H555" s="21">
        <f>COSS!L78</f>
        <v>0</v>
      </c>
      <c r="I555" s="21">
        <f>COSS!M78</f>
        <v>0</v>
      </c>
      <c r="J555" s="21">
        <f>COSS!N78</f>
        <v>0</v>
      </c>
      <c r="K555" s="21">
        <f>COSS!P78</f>
        <v>0</v>
      </c>
      <c r="L555" s="21">
        <f>COSS!Q78</f>
        <v>0</v>
      </c>
      <c r="M555" s="21">
        <f>COSS!R78</f>
        <v>0</v>
      </c>
      <c r="N555" s="21">
        <f>COSS!S78</f>
        <v>0</v>
      </c>
      <c r="O555" s="21">
        <f>COSS!U78</f>
        <v>0</v>
      </c>
      <c r="P555" s="21">
        <f>COSS!V78</f>
        <v>0</v>
      </c>
      <c r="Q555" s="21">
        <f>COSS!W78</f>
        <v>0</v>
      </c>
      <c r="R555" s="21">
        <f>COSS!X78</f>
        <v>0</v>
      </c>
      <c r="S555" s="21">
        <f>COSS!Z78</f>
        <v>0</v>
      </c>
      <c r="T555" s="21">
        <f>COSS!AA78</f>
        <v>0</v>
      </c>
      <c r="U555" s="21">
        <f>COSS!AC78</f>
        <v>0</v>
      </c>
      <c r="V555" s="21">
        <f>COSS!AD78</f>
        <v>0</v>
      </c>
      <c r="W555" s="21">
        <f>COSS!AE78</f>
        <v>0</v>
      </c>
    </row>
    <row r="556" spans="1:23">
      <c r="B556" s="15" t="str">
        <f>$B$8</f>
        <v>DISTPRI</v>
      </c>
      <c r="D556" s="21">
        <f>COSS!H79</f>
        <v>135758625.82632494</v>
      </c>
      <c r="E556" s="21">
        <f>COSS!I79</f>
        <v>88881113.326392069</v>
      </c>
      <c r="F556" s="21">
        <f>COSS!J79</f>
        <v>14594.407698567506</v>
      </c>
      <c r="G556" s="21">
        <f>COSS!K79</f>
        <v>27003.834606816501</v>
      </c>
      <c r="H556" s="21">
        <f>COSS!L79</f>
        <v>20795821.313984208</v>
      </c>
      <c r="I556" s="21">
        <f>COSS!M79</f>
        <v>290599.42951488256</v>
      </c>
      <c r="J556" s="21">
        <f>COSS!N79</f>
        <v>0</v>
      </c>
      <c r="K556" s="21">
        <f>COSS!P79</f>
        <v>12059927.643370228</v>
      </c>
      <c r="L556" s="21">
        <f>COSS!Q79</f>
        <v>2170116.0595704303</v>
      </c>
      <c r="M556" s="21">
        <f>COSS!R79</f>
        <v>0</v>
      </c>
      <c r="N556" s="21">
        <f>COSS!S79</f>
        <v>0</v>
      </c>
      <c r="O556" s="21">
        <f>COSS!U79</f>
        <v>546115.60822073102</v>
      </c>
      <c r="P556" s="21">
        <f>COSS!V79</f>
        <v>7551611.7108460953</v>
      </c>
      <c r="Q556" s="21">
        <f>COSS!W79</f>
        <v>0</v>
      </c>
      <c r="R556" s="21">
        <f>COSS!X79</f>
        <v>0</v>
      </c>
      <c r="S556" s="21">
        <f>COSS!Z79</f>
        <v>3311612.7024787301</v>
      </c>
      <c r="T556" s="21">
        <f>COSS!AA79</f>
        <v>66469.289383935335</v>
      </c>
      <c r="U556" s="21">
        <f>COSS!AC79</f>
        <v>43640.50025822522</v>
      </c>
      <c r="V556" s="21">
        <f>COSS!AD79</f>
        <v>0</v>
      </c>
      <c r="W556" s="21">
        <f>COSS!AE79</f>
        <v>0</v>
      </c>
    </row>
    <row r="557" spans="1:23">
      <c r="B557" s="15" t="str">
        <f>$B$9</f>
        <v>DISTSEC</v>
      </c>
      <c r="D557" s="21">
        <f>COSS!H80</f>
        <v>101374804.33367534</v>
      </c>
      <c r="E557" s="21">
        <f>COSS!I80</f>
        <v>75212112.994565085</v>
      </c>
      <c r="F557" s="21">
        <f>COSS!J80</f>
        <v>18644.695148502218</v>
      </c>
      <c r="G557" s="21">
        <f>COSS!K80</f>
        <v>24150.01851912295</v>
      </c>
      <c r="H557" s="21">
        <f>COSS!L80</f>
        <v>15160265.880768942</v>
      </c>
      <c r="I557" s="21">
        <f>COSS!M80</f>
        <v>0</v>
      </c>
      <c r="J557" s="21">
        <f>COSS!N80</f>
        <v>0</v>
      </c>
      <c r="K557" s="21">
        <f>COSS!P80</f>
        <v>7567911.1225016937</v>
      </c>
      <c r="L557" s="21">
        <f>COSS!Q80</f>
        <v>0</v>
      </c>
      <c r="M557" s="21">
        <f>COSS!R80</f>
        <v>0</v>
      </c>
      <c r="N557" s="21">
        <f>COSS!S80</f>
        <v>0</v>
      </c>
      <c r="O557" s="21">
        <f>COSS!U80</f>
        <v>283414.04711955541</v>
      </c>
      <c r="P557" s="21">
        <f>COSS!V80</f>
        <v>0</v>
      </c>
      <c r="Q557" s="21">
        <f>COSS!W80</f>
        <v>0</v>
      </c>
      <c r="R557" s="21">
        <f>COSS!X80</f>
        <v>0</v>
      </c>
      <c r="S557" s="21">
        <f>COSS!Z80</f>
        <v>2141864.4084178982</v>
      </c>
      <c r="T557" s="21">
        <f>COSS!AA80</f>
        <v>0</v>
      </c>
      <c r="U557" s="21">
        <f>COSS!AC80</f>
        <v>25324.487504855373</v>
      </c>
      <c r="V557" s="21">
        <f>COSS!AD80</f>
        <v>779480.38496828754</v>
      </c>
      <c r="W557" s="21">
        <f>COSS!AE80</f>
        <v>161636.29416142474</v>
      </c>
    </row>
    <row r="558" spans="1:23">
      <c r="B558" s="15" t="str">
        <f>$B$10</f>
        <v>ENERGY</v>
      </c>
      <c r="D558" s="21">
        <f>COSS!H81</f>
        <v>0</v>
      </c>
      <c r="E558" s="21">
        <f>COSS!I81</f>
        <v>0</v>
      </c>
      <c r="F558" s="21">
        <f>COSS!J81</f>
        <v>0</v>
      </c>
      <c r="G558" s="21">
        <f>COSS!K81</f>
        <v>0</v>
      </c>
      <c r="H558" s="21">
        <f>COSS!L81</f>
        <v>0</v>
      </c>
      <c r="I558" s="21">
        <f>COSS!M81</f>
        <v>0</v>
      </c>
      <c r="J558" s="21">
        <f>COSS!N81</f>
        <v>0</v>
      </c>
      <c r="K558" s="21">
        <f>COSS!P81</f>
        <v>0</v>
      </c>
      <c r="L558" s="21">
        <f>COSS!Q81</f>
        <v>0</v>
      </c>
      <c r="M558" s="21">
        <f>COSS!R81</f>
        <v>0</v>
      </c>
      <c r="N558" s="21">
        <f>COSS!S81</f>
        <v>0</v>
      </c>
      <c r="O558" s="21">
        <f>COSS!U81</f>
        <v>0</v>
      </c>
      <c r="P558" s="21">
        <f>COSS!V81</f>
        <v>0</v>
      </c>
      <c r="Q558" s="21">
        <f>COSS!W81</f>
        <v>0</v>
      </c>
      <c r="R558" s="21">
        <f>COSS!X81</f>
        <v>0</v>
      </c>
      <c r="S558" s="21">
        <f>COSS!Z81</f>
        <v>0</v>
      </c>
      <c r="T558" s="21">
        <f>COSS!AA81</f>
        <v>0</v>
      </c>
      <c r="U558" s="21">
        <f>COSS!AC81</f>
        <v>0</v>
      </c>
      <c r="V558" s="21">
        <f>COSS!AD81</f>
        <v>0</v>
      </c>
      <c r="W558" s="21">
        <f>COSS!AE81</f>
        <v>0</v>
      </c>
    </row>
    <row r="559" spans="1:23">
      <c r="B559" s="15" t="str">
        <f>$B$11</f>
        <v>CUSTOMER</v>
      </c>
      <c r="D559" s="21">
        <f>COSS!H82</f>
        <v>0</v>
      </c>
      <c r="E559" s="21">
        <f>COSS!I82</f>
        <v>0</v>
      </c>
      <c r="F559" s="21">
        <f>COSS!J82</f>
        <v>0</v>
      </c>
      <c r="G559" s="21">
        <f>COSS!K82</f>
        <v>0</v>
      </c>
      <c r="H559" s="21">
        <f>COSS!L82</f>
        <v>0</v>
      </c>
      <c r="I559" s="21">
        <f>COSS!M82</f>
        <v>0</v>
      </c>
      <c r="J559" s="21">
        <f>COSS!N82</f>
        <v>0</v>
      </c>
      <c r="K559" s="21">
        <f>COSS!P82</f>
        <v>0</v>
      </c>
      <c r="L559" s="21">
        <f>COSS!Q82</f>
        <v>0</v>
      </c>
      <c r="M559" s="21">
        <f>COSS!R82</f>
        <v>0</v>
      </c>
      <c r="N559" s="21">
        <f>COSS!S82</f>
        <v>0</v>
      </c>
      <c r="O559" s="21">
        <f>COSS!U82</f>
        <v>0</v>
      </c>
      <c r="P559" s="21">
        <f>COSS!V82</f>
        <v>0</v>
      </c>
      <c r="Q559" s="21">
        <f>COSS!W82</f>
        <v>0</v>
      </c>
      <c r="R559" s="21">
        <f>COSS!X82</f>
        <v>0</v>
      </c>
      <c r="S559" s="21">
        <f>COSS!Z82</f>
        <v>0</v>
      </c>
      <c r="T559" s="21">
        <f>COSS!AA82</f>
        <v>0</v>
      </c>
      <c r="U559" s="21">
        <f>COSS!AC82</f>
        <v>0</v>
      </c>
      <c r="V559" s="21">
        <f>COSS!AD82</f>
        <v>0</v>
      </c>
      <c r="W559" s="21">
        <f>COSS!AE82</f>
        <v>0</v>
      </c>
    </row>
    <row r="560" spans="1:23">
      <c r="B560" s="15" t="str">
        <f>$B$12</f>
        <v>TOTAL</v>
      </c>
      <c r="D560" s="21">
        <f>COSS!H83</f>
        <v>237133430.16000026</v>
      </c>
      <c r="E560" s="21">
        <f>COSS!I83</f>
        <v>164093226.32095715</v>
      </c>
      <c r="F560" s="21">
        <f>COSS!J83</f>
        <v>33239.102847069727</v>
      </c>
      <c r="G560" s="21">
        <f>COSS!K83</f>
        <v>51153.853125939451</v>
      </c>
      <c r="H560" s="21">
        <f>COSS!L83</f>
        <v>35956087.194753148</v>
      </c>
      <c r="I560" s="21">
        <f>COSS!M83</f>
        <v>290599.42951488256</v>
      </c>
      <c r="J560" s="21">
        <f>COSS!N83</f>
        <v>0</v>
      </c>
      <c r="K560" s="21">
        <f>COSS!P83</f>
        <v>19627838.765871923</v>
      </c>
      <c r="L560" s="21">
        <f>COSS!Q83</f>
        <v>2170116.0595704303</v>
      </c>
      <c r="M560" s="21">
        <f>COSS!R83</f>
        <v>0</v>
      </c>
      <c r="N560" s="21">
        <f>COSS!S83</f>
        <v>0</v>
      </c>
      <c r="O560" s="21">
        <f>COSS!U83</f>
        <v>829529.65534028644</v>
      </c>
      <c r="P560" s="21">
        <f>COSS!V83</f>
        <v>7551611.7108460953</v>
      </c>
      <c r="Q560" s="21">
        <f>COSS!W83</f>
        <v>0</v>
      </c>
      <c r="R560" s="21">
        <f>COSS!X83</f>
        <v>0</v>
      </c>
      <c r="S560" s="21">
        <f>COSS!Z83</f>
        <v>5453477.1108966284</v>
      </c>
      <c r="T560" s="21">
        <f>COSS!AA83</f>
        <v>66469.289383935335</v>
      </c>
      <c r="U560" s="21">
        <f>COSS!AC83</f>
        <v>68964.987763080586</v>
      </c>
      <c r="V560" s="21">
        <f>COSS!AD83</f>
        <v>779480.38496828754</v>
      </c>
      <c r="W560" s="21">
        <f>COSS!AE83</f>
        <v>161636.29416142474</v>
      </c>
    </row>
    <row r="561" spans="1:23">
      <c r="A561" s="34" t="str">
        <f>COSS!D91</f>
        <v>365 Overhead Lines</v>
      </c>
      <c r="B561" s="15" t="str">
        <f>$B$5</f>
        <v>PRODUCTION</v>
      </c>
      <c r="D561" s="21">
        <f>COSS!H84</f>
        <v>0</v>
      </c>
      <c r="E561" s="21">
        <f>COSS!I84</f>
        <v>0</v>
      </c>
      <c r="F561" s="21">
        <f>COSS!J84</f>
        <v>0</v>
      </c>
      <c r="G561" s="21">
        <f>COSS!K84</f>
        <v>0</v>
      </c>
      <c r="H561" s="21">
        <f>COSS!L84</f>
        <v>0</v>
      </c>
      <c r="I561" s="21">
        <f>COSS!M84</f>
        <v>0</v>
      </c>
      <c r="J561" s="21">
        <f>COSS!N84</f>
        <v>0</v>
      </c>
      <c r="K561" s="21">
        <f>COSS!P84</f>
        <v>0</v>
      </c>
      <c r="L561" s="21">
        <f>COSS!Q84</f>
        <v>0</v>
      </c>
      <c r="M561" s="21">
        <f>COSS!R84</f>
        <v>0</v>
      </c>
      <c r="N561" s="21">
        <f>COSS!S84</f>
        <v>0</v>
      </c>
      <c r="O561" s="21">
        <f>COSS!U84</f>
        <v>0</v>
      </c>
      <c r="P561" s="21">
        <f>COSS!V84</f>
        <v>0</v>
      </c>
      <c r="Q561" s="21">
        <f>COSS!W84</f>
        <v>0</v>
      </c>
      <c r="R561" s="21">
        <f>COSS!X84</f>
        <v>0</v>
      </c>
      <c r="S561" s="21">
        <f>COSS!Z84</f>
        <v>0</v>
      </c>
      <c r="T561" s="21">
        <f>COSS!AA84</f>
        <v>0</v>
      </c>
      <c r="U561" s="21">
        <f>COSS!AC84</f>
        <v>0</v>
      </c>
      <c r="V561" s="21">
        <f>COSS!AD84</f>
        <v>0</v>
      </c>
      <c r="W561" s="21">
        <f>COSS!AE84</f>
        <v>0</v>
      </c>
    </row>
    <row r="562" spans="1:23">
      <c r="A562" s="34"/>
      <c r="B562" s="15" t="str">
        <f>$B$6</f>
        <v>BULKTRAN</v>
      </c>
      <c r="D562" s="21">
        <f>COSS!H85</f>
        <v>0</v>
      </c>
      <c r="E562" s="21">
        <f>COSS!I85</f>
        <v>0</v>
      </c>
      <c r="F562" s="21">
        <f>COSS!J85</f>
        <v>0</v>
      </c>
      <c r="G562" s="21">
        <f>COSS!K85</f>
        <v>0</v>
      </c>
      <c r="H562" s="21">
        <f>COSS!L85</f>
        <v>0</v>
      </c>
      <c r="I562" s="21">
        <f>COSS!M85</f>
        <v>0</v>
      </c>
      <c r="J562" s="21">
        <f>COSS!N85</f>
        <v>0</v>
      </c>
      <c r="K562" s="21">
        <f>COSS!P85</f>
        <v>0</v>
      </c>
      <c r="L562" s="21">
        <f>COSS!Q85</f>
        <v>0</v>
      </c>
      <c r="M562" s="21">
        <f>COSS!R85</f>
        <v>0</v>
      </c>
      <c r="N562" s="21">
        <f>COSS!S85</f>
        <v>0</v>
      </c>
      <c r="O562" s="21">
        <f>COSS!U85</f>
        <v>0</v>
      </c>
      <c r="P562" s="21">
        <f>COSS!V85</f>
        <v>0</v>
      </c>
      <c r="Q562" s="21">
        <f>COSS!W85</f>
        <v>0</v>
      </c>
      <c r="R562" s="21">
        <f>COSS!X85</f>
        <v>0</v>
      </c>
      <c r="S562" s="21">
        <f>COSS!Z85</f>
        <v>0</v>
      </c>
      <c r="T562" s="21">
        <f>COSS!AA85</f>
        <v>0</v>
      </c>
      <c r="U562" s="21">
        <f>COSS!AC85</f>
        <v>0</v>
      </c>
      <c r="V562" s="21">
        <f>COSS!AD85</f>
        <v>0</v>
      </c>
      <c r="W562" s="21">
        <f>COSS!AE85</f>
        <v>0</v>
      </c>
    </row>
    <row r="563" spans="1:23">
      <c r="B563" s="15" t="str">
        <f>$B$7</f>
        <v>SUBTRAN</v>
      </c>
      <c r="D563" s="21">
        <f>COSS!H86</f>
        <v>0</v>
      </c>
      <c r="E563" s="21">
        <f>COSS!I86</f>
        <v>0</v>
      </c>
      <c r="F563" s="21">
        <f>COSS!J86</f>
        <v>0</v>
      </c>
      <c r="G563" s="21">
        <f>COSS!K86</f>
        <v>0</v>
      </c>
      <c r="H563" s="21">
        <f>COSS!L86</f>
        <v>0</v>
      </c>
      <c r="I563" s="21">
        <f>COSS!M86</f>
        <v>0</v>
      </c>
      <c r="J563" s="21">
        <f>COSS!N86</f>
        <v>0</v>
      </c>
      <c r="K563" s="21">
        <f>COSS!P86</f>
        <v>0</v>
      </c>
      <c r="L563" s="21">
        <f>COSS!Q86</f>
        <v>0</v>
      </c>
      <c r="M563" s="21">
        <f>COSS!R86</f>
        <v>0</v>
      </c>
      <c r="N563" s="21">
        <f>COSS!S86</f>
        <v>0</v>
      </c>
      <c r="O563" s="21">
        <f>COSS!U86</f>
        <v>0</v>
      </c>
      <c r="P563" s="21">
        <f>COSS!V86</f>
        <v>0</v>
      </c>
      <c r="Q563" s="21">
        <f>COSS!W86</f>
        <v>0</v>
      </c>
      <c r="R563" s="21">
        <f>COSS!X86</f>
        <v>0</v>
      </c>
      <c r="S563" s="21">
        <f>COSS!Z86</f>
        <v>0</v>
      </c>
      <c r="T563" s="21">
        <f>COSS!AA86</f>
        <v>0</v>
      </c>
      <c r="U563" s="21">
        <f>COSS!AC86</f>
        <v>0</v>
      </c>
      <c r="V563" s="21">
        <f>COSS!AD86</f>
        <v>0</v>
      </c>
      <c r="W563" s="21">
        <f>COSS!AE86</f>
        <v>0</v>
      </c>
    </row>
    <row r="564" spans="1:23">
      <c r="B564" s="15" t="str">
        <f>$B$8</f>
        <v>DISTPRI</v>
      </c>
      <c r="D564" s="21">
        <f>COSS!H87</f>
        <v>219442875.77614048</v>
      </c>
      <c r="E564" s="21">
        <f>COSS!I87</f>
        <v>143669155.39849582</v>
      </c>
      <c r="F564" s="21">
        <f>COSS!J87</f>
        <v>23590.683657333218</v>
      </c>
      <c r="G564" s="21">
        <f>COSS!K87</f>
        <v>43649.52198826697</v>
      </c>
      <c r="H564" s="21">
        <f>COSS!L87</f>
        <v>33614768.899513602</v>
      </c>
      <c r="I564" s="21">
        <f>COSS!M87</f>
        <v>469730.55394087569</v>
      </c>
      <c r="J564" s="21">
        <f>COSS!N87</f>
        <v>0</v>
      </c>
      <c r="K564" s="21">
        <f>COSS!P87</f>
        <v>19493900.940769251</v>
      </c>
      <c r="L564" s="21">
        <f>COSS!Q87</f>
        <v>3507817.6873220718</v>
      </c>
      <c r="M564" s="21">
        <f>COSS!R87</f>
        <v>0</v>
      </c>
      <c r="N564" s="21">
        <f>COSS!S87</f>
        <v>0</v>
      </c>
      <c r="O564" s="21">
        <f>COSS!U87</f>
        <v>882751.86084680399</v>
      </c>
      <c r="P564" s="21">
        <f>COSS!V87</f>
        <v>12206571.630246354</v>
      </c>
      <c r="Q564" s="21">
        <f>COSS!W87</f>
        <v>0</v>
      </c>
      <c r="R564" s="21">
        <f>COSS!X87</f>
        <v>0</v>
      </c>
      <c r="S564" s="21">
        <f>COSS!Z87</f>
        <v>5352954.9998421753</v>
      </c>
      <c r="T564" s="21">
        <f>COSS!AA87</f>
        <v>107442.24850852056</v>
      </c>
      <c r="U564" s="21">
        <f>COSS!AC87</f>
        <v>70541.351009442456</v>
      </c>
      <c r="V564" s="21">
        <f>COSS!AD87</f>
        <v>0</v>
      </c>
      <c r="W564" s="21">
        <f>COSS!AE87</f>
        <v>0</v>
      </c>
    </row>
    <row r="565" spans="1:23">
      <c r="B565" s="15" t="str">
        <f>$B$9</f>
        <v>DISTSEC</v>
      </c>
      <c r="D565" s="21">
        <f>COSS!H88</f>
        <v>42974469.913859591</v>
      </c>
      <c r="E565" s="21">
        <f>COSS!I88</f>
        <v>31883668.809894316</v>
      </c>
      <c r="F565" s="21">
        <f>COSS!J88</f>
        <v>7903.797161226471</v>
      </c>
      <c r="G565" s="21">
        <f>COSS!K88</f>
        <v>10237.595535604365</v>
      </c>
      <c r="H565" s="21">
        <f>COSS!L88</f>
        <v>6426689.4941152129</v>
      </c>
      <c r="I565" s="21">
        <f>COSS!M88</f>
        <v>0</v>
      </c>
      <c r="J565" s="21">
        <f>COSS!N88</f>
        <v>0</v>
      </c>
      <c r="K565" s="21">
        <f>COSS!P88</f>
        <v>3208163.7146664886</v>
      </c>
      <c r="L565" s="21">
        <f>COSS!Q88</f>
        <v>0</v>
      </c>
      <c r="M565" s="21">
        <f>COSS!R88</f>
        <v>0</v>
      </c>
      <c r="N565" s="21">
        <f>COSS!S88</f>
        <v>0</v>
      </c>
      <c r="O565" s="21">
        <f>COSS!U88</f>
        <v>120143.94031297405</v>
      </c>
      <c r="P565" s="21">
        <f>COSS!V88</f>
        <v>0</v>
      </c>
      <c r="Q565" s="21">
        <f>COSS!W88</f>
        <v>0</v>
      </c>
      <c r="R565" s="21">
        <f>COSS!X88</f>
        <v>0</v>
      </c>
      <c r="S565" s="21">
        <f>COSS!Z88</f>
        <v>907972.0368796346</v>
      </c>
      <c r="T565" s="21">
        <f>COSS!AA88</f>
        <v>0</v>
      </c>
      <c r="U565" s="21">
        <f>COSS!AC88</f>
        <v>10735.472522138316</v>
      </c>
      <c r="V565" s="21">
        <f>COSS!AD88</f>
        <v>330434.73250025156</v>
      </c>
      <c r="W565" s="21">
        <f>COSS!AE88</f>
        <v>68520.320271734992</v>
      </c>
    </row>
    <row r="566" spans="1:23">
      <c r="B566" s="15" t="str">
        <f>$B$10</f>
        <v>ENERGY</v>
      </c>
      <c r="D566" s="21">
        <f>COSS!H89</f>
        <v>0</v>
      </c>
      <c r="E566" s="21">
        <f>COSS!I89</f>
        <v>0</v>
      </c>
      <c r="F566" s="21">
        <f>COSS!J89</f>
        <v>0</v>
      </c>
      <c r="G566" s="21">
        <f>COSS!K89</f>
        <v>0</v>
      </c>
      <c r="H566" s="21">
        <f>COSS!L89</f>
        <v>0</v>
      </c>
      <c r="I566" s="21">
        <f>COSS!M89</f>
        <v>0</v>
      </c>
      <c r="J566" s="21">
        <f>COSS!N89</f>
        <v>0</v>
      </c>
      <c r="K566" s="21">
        <f>COSS!P89</f>
        <v>0</v>
      </c>
      <c r="L566" s="21">
        <f>COSS!Q89</f>
        <v>0</v>
      </c>
      <c r="M566" s="21">
        <f>COSS!R89</f>
        <v>0</v>
      </c>
      <c r="N566" s="21">
        <f>COSS!S89</f>
        <v>0</v>
      </c>
      <c r="O566" s="21">
        <f>COSS!U89</f>
        <v>0</v>
      </c>
      <c r="P566" s="21">
        <f>COSS!V89</f>
        <v>0</v>
      </c>
      <c r="Q566" s="21">
        <f>COSS!W89</f>
        <v>0</v>
      </c>
      <c r="R566" s="21">
        <f>COSS!X89</f>
        <v>0</v>
      </c>
      <c r="S566" s="21">
        <f>COSS!Z89</f>
        <v>0</v>
      </c>
      <c r="T566" s="21">
        <f>COSS!AA89</f>
        <v>0</v>
      </c>
      <c r="U566" s="21">
        <f>COSS!AC89</f>
        <v>0</v>
      </c>
      <c r="V566" s="21">
        <f>COSS!AD89</f>
        <v>0</v>
      </c>
      <c r="W566" s="21">
        <f>COSS!AE89</f>
        <v>0</v>
      </c>
    </row>
    <row r="567" spans="1:23">
      <c r="B567" s="15" t="str">
        <f>$B$11</f>
        <v>CUSTOMER</v>
      </c>
      <c r="D567" s="21">
        <f>COSS!H90</f>
        <v>0</v>
      </c>
      <c r="E567" s="21">
        <f>COSS!I90</f>
        <v>0</v>
      </c>
      <c r="F567" s="21">
        <f>COSS!J90</f>
        <v>0</v>
      </c>
      <c r="G567" s="21">
        <f>COSS!K90</f>
        <v>0</v>
      </c>
      <c r="H567" s="21">
        <f>COSS!L90</f>
        <v>0</v>
      </c>
      <c r="I567" s="21">
        <f>COSS!M90</f>
        <v>0</v>
      </c>
      <c r="J567" s="21">
        <f>COSS!N90</f>
        <v>0</v>
      </c>
      <c r="K567" s="21">
        <f>COSS!P90</f>
        <v>0</v>
      </c>
      <c r="L567" s="21">
        <f>COSS!Q90</f>
        <v>0</v>
      </c>
      <c r="M567" s="21">
        <f>COSS!R90</f>
        <v>0</v>
      </c>
      <c r="N567" s="21">
        <f>COSS!S90</f>
        <v>0</v>
      </c>
      <c r="O567" s="21">
        <f>COSS!U90</f>
        <v>0</v>
      </c>
      <c r="P567" s="21">
        <f>COSS!V90</f>
        <v>0</v>
      </c>
      <c r="Q567" s="21">
        <f>COSS!W90</f>
        <v>0</v>
      </c>
      <c r="R567" s="21">
        <f>COSS!X90</f>
        <v>0</v>
      </c>
      <c r="S567" s="21">
        <f>COSS!Z90</f>
        <v>0</v>
      </c>
      <c r="T567" s="21">
        <f>COSS!AA90</f>
        <v>0</v>
      </c>
      <c r="U567" s="21">
        <f>COSS!AC90</f>
        <v>0</v>
      </c>
      <c r="V567" s="21">
        <f>COSS!AD90</f>
        <v>0</v>
      </c>
      <c r="W567" s="21">
        <f>COSS!AE90</f>
        <v>0</v>
      </c>
    </row>
    <row r="568" spans="1:23">
      <c r="B568" s="15" t="str">
        <f>$B$12</f>
        <v>TOTAL</v>
      </c>
      <c r="D568" s="21">
        <f>COSS!H91</f>
        <v>262417345.69000006</v>
      </c>
      <c r="E568" s="21">
        <f>COSS!I91</f>
        <v>175552824.20839012</v>
      </c>
      <c r="F568" s="21">
        <f>COSS!J91</f>
        <v>31494.480818559688</v>
      </c>
      <c r="G568" s="21">
        <f>COSS!K91</f>
        <v>53887.117523871333</v>
      </c>
      <c r="H568" s="21">
        <f>COSS!L91</f>
        <v>40041458.393628813</v>
      </c>
      <c r="I568" s="21">
        <f>COSS!M91</f>
        <v>469730.55394087569</v>
      </c>
      <c r="J568" s="21">
        <f>COSS!N91</f>
        <v>0</v>
      </c>
      <c r="K568" s="21">
        <f>COSS!P91</f>
        <v>22702064.655435737</v>
      </c>
      <c r="L568" s="21">
        <f>COSS!Q91</f>
        <v>3507817.6873220718</v>
      </c>
      <c r="M568" s="21">
        <f>COSS!R91</f>
        <v>0</v>
      </c>
      <c r="N568" s="21">
        <f>COSS!S91</f>
        <v>0</v>
      </c>
      <c r="O568" s="21">
        <f>COSS!U91</f>
        <v>1002895.801159778</v>
      </c>
      <c r="P568" s="21">
        <f>COSS!V91</f>
        <v>12206571.630246354</v>
      </c>
      <c r="Q568" s="21">
        <f>COSS!W91</f>
        <v>0</v>
      </c>
      <c r="R568" s="21">
        <f>COSS!X91</f>
        <v>0</v>
      </c>
      <c r="S568" s="21">
        <f>COSS!Z91</f>
        <v>6260927.0367218107</v>
      </c>
      <c r="T568" s="21">
        <f>COSS!AA91</f>
        <v>107442.24850852056</v>
      </c>
      <c r="U568" s="21">
        <f>COSS!AC91</f>
        <v>81276.823531580783</v>
      </c>
      <c r="V568" s="21">
        <f>COSS!AD91</f>
        <v>330434.73250025156</v>
      </c>
      <c r="W568" s="21">
        <f>COSS!AE91</f>
        <v>68520.320271734992</v>
      </c>
    </row>
    <row r="569" spans="1:23">
      <c r="A569" s="111" t="s">
        <v>64</v>
      </c>
      <c r="B569" s="15" t="str">
        <f>$B$5</f>
        <v>PRODUCTION</v>
      </c>
      <c r="C569" s="19"/>
      <c r="D569" s="20">
        <f t="shared" ref="D569:D576" si="552">SUM(E569:W569)</f>
        <v>0</v>
      </c>
      <c r="E569" s="20">
        <f>(E553+E561)/($D$560+$D$568)</f>
        <v>0</v>
      </c>
      <c r="F569" s="20">
        <f>(F553+F561)/($D$560+$D$568)</f>
        <v>0</v>
      </c>
      <c r="G569" s="20">
        <f>(G553+G561)/($D$560+$D$568)</f>
        <v>0</v>
      </c>
      <c r="H569" s="20">
        <f t="shared" ref="H569:W569" si="553">(H553+H561)/($D$560+$D$568)</f>
        <v>0</v>
      </c>
      <c r="I569" s="20">
        <f t="shared" si="553"/>
        <v>0</v>
      </c>
      <c r="J569" s="20">
        <f t="shared" ref="J569:J575" si="554">(J553+J561)/($D$560+$D$568)</f>
        <v>0</v>
      </c>
      <c r="K569" s="20">
        <f t="shared" si="553"/>
        <v>0</v>
      </c>
      <c r="L569" s="20">
        <f t="shared" si="553"/>
        <v>0</v>
      </c>
      <c r="M569" s="20">
        <f t="shared" si="553"/>
        <v>0</v>
      </c>
      <c r="N569" s="20">
        <f t="shared" ref="N569:O575" si="555">(N553+N561)/($D$560+$D$568)</f>
        <v>0</v>
      </c>
      <c r="O569" s="20">
        <f t="shared" si="555"/>
        <v>0</v>
      </c>
      <c r="P569" s="20">
        <f t="shared" si="553"/>
        <v>0</v>
      </c>
      <c r="Q569" s="20">
        <f t="shared" si="553"/>
        <v>0</v>
      </c>
      <c r="R569" s="20">
        <f t="shared" ref="R569:R575" si="556">(R553+R561)/($D$560+$D$568)</f>
        <v>0</v>
      </c>
      <c r="S569" s="20">
        <f t="shared" si="553"/>
        <v>0</v>
      </c>
      <c r="T569" s="20">
        <f t="shared" si="553"/>
        <v>0</v>
      </c>
      <c r="U569" s="20">
        <f t="shared" si="553"/>
        <v>0</v>
      </c>
      <c r="V569" s="20">
        <f t="shared" ref="V569:V575" si="557">(V553+V561)/($D$560+$D$568)</f>
        <v>0</v>
      </c>
      <c r="W569" s="20">
        <f t="shared" si="553"/>
        <v>0</v>
      </c>
    </row>
    <row r="570" spans="1:23">
      <c r="A570" s="15" t="str">
        <f t="shared" ref="A570:A576" si="558">A569</f>
        <v>TOTOHLINES</v>
      </c>
      <c r="B570" s="15" t="str">
        <f>$B$6</f>
        <v>BULKTRAN</v>
      </c>
      <c r="C570" s="19"/>
      <c r="D570" s="20">
        <f t="shared" si="552"/>
        <v>0</v>
      </c>
      <c r="E570" s="20">
        <f t="shared" ref="E570:W570" si="559">(E554+E562)/($D$560+$D$568)</f>
        <v>0</v>
      </c>
      <c r="F570" s="20">
        <f t="shared" ref="F570:G570" si="560">(F554+F562)/($D$560+$D$568)</f>
        <v>0</v>
      </c>
      <c r="G570" s="20">
        <f t="shared" si="560"/>
        <v>0</v>
      </c>
      <c r="H570" s="20">
        <f t="shared" si="559"/>
        <v>0</v>
      </c>
      <c r="I570" s="20">
        <f t="shared" si="559"/>
        <v>0</v>
      </c>
      <c r="J570" s="20">
        <f t="shared" si="554"/>
        <v>0</v>
      </c>
      <c r="K570" s="20">
        <f t="shared" si="559"/>
        <v>0</v>
      </c>
      <c r="L570" s="20">
        <f t="shared" si="559"/>
        <v>0</v>
      </c>
      <c r="M570" s="20">
        <f t="shared" si="559"/>
        <v>0</v>
      </c>
      <c r="N570" s="20">
        <f t="shared" si="555"/>
        <v>0</v>
      </c>
      <c r="O570" s="20">
        <f t="shared" si="555"/>
        <v>0</v>
      </c>
      <c r="P570" s="20">
        <f t="shared" si="559"/>
        <v>0</v>
      </c>
      <c r="Q570" s="20">
        <f t="shared" si="559"/>
        <v>0</v>
      </c>
      <c r="R570" s="20">
        <f t="shared" si="556"/>
        <v>0</v>
      </c>
      <c r="S570" s="20">
        <f t="shared" si="559"/>
        <v>0</v>
      </c>
      <c r="T570" s="20">
        <f t="shared" si="559"/>
        <v>0</v>
      </c>
      <c r="U570" s="20">
        <f t="shared" si="559"/>
        <v>0</v>
      </c>
      <c r="V570" s="20">
        <f t="shared" si="557"/>
        <v>0</v>
      </c>
      <c r="W570" s="20">
        <f t="shared" si="559"/>
        <v>0</v>
      </c>
    </row>
    <row r="571" spans="1:23">
      <c r="A571" s="15" t="str">
        <f t="shared" si="558"/>
        <v>TOTOHLINES</v>
      </c>
      <c r="B571" s="15" t="str">
        <f>$B$7</f>
        <v>SUBTRAN</v>
      </c>
      <c r="C571" s="19"/>
      <c r="D571" s="20">
        <f t="shared" si="552"/>
        <v>0</v>
      </c>
      <c r="E571" s="20">
        <f t="shared" ref="E571:W571" si="561">(E555+E563)/($D$560+$D$568)</f>
        <v>0</v>
      </c>
      <c r="F571" s="20">
        <f t="shared" ref="F571:G571" si="562">(F555+F563)/($D$560+$D$568)</f>
        <v>0</v>
      </c>
      <c r="G571" s="20">
        <f t="shared" si="562"/>
        <v>0</v>
      </c>
      <c r="H571" s="20">
        <f t="shared" si="561"/>
        <v>0</v>
      </c>
      <c r="I571" s="20">
        <f t="shared" si="561"/>
        <v>0</v>
      </c>
      <c r="J571" s="20">
        <f t="shared" si="554"/>
        <v>0</v>
      </c>
      <c r="K571" s="20">
        <f t="shared" si="561"/>
        <v>0</v>
      </c>
      <c r="L571" s="20">
        <f t="shared" si="561"/>
        <v>0</v>
      </c>
      <c r="M571" s="20">
        <f t="shared" si="561"/>
        <v>0</v>
      </c>
      <c r="N571" s="20">
        <f t="shared" si="555"/>
        <v>0</v>
      </c>
      <c r="O571" s="20">
        <f t="shared" si="555"/>
        <v>0</v>
      </c>
      <c r="P571" s="20">
        <f t="shared" si="561"/>
        <v>0</v>
      </c>
      <c r="Q571" s="20">
        <f t="shared" si="561"/>
        <v>0</v>
      </c>
      <c r="R571" s="20">
        <f t="shared" si="556"/>
        <v>0</v>
      </c>
      <c r="S571" s="20">
        <f t="shared" si="561"/>
        <v>0</v>
      </c>
      <c r="T571" s="20">
        <f t="shared" si="561"/>
        <v>0</v>
      </c>
      <c r="U571" s="20">
        <f t="shared" si="561"/>
        <v>0</v>
      </c>
      <c r="V571" s="20">
        <f t="shared" si="557"/>
        <v>0</v>
      </c>
      <c r="W571" s="20">
        <f t="shared" si="561"/>
        <v>0</v>
      </c>
    </row>
    <row r="572" spans="1:23">
      <c r="A572" s="15" t="str">
        <f t="shared" si="558"/>
        <v>TOTOHLINES</v>
      </c>
      <c r="B572" s="15" t="str">
        <f>$B$8</f>
        <v>DISTPRI</v>
      </c>
      <c r="C572" s="19"/>
      <c r="D572" s="20">
        <f t="shared" si="552"/>
        <v>0.71104183753509265</v>
      </c>
      <c r="E572" s="20">
        <f t="shared" ref="E572:W572" si="563">(E556+E564)/($D$560+$D$568)</f>
        <v>0.46551878200808877</v>
      </c>
      <c r="F572" s="20">
        <f t="shared" ref="F572:G572" si="564">(F556+F564)/($D$560+$D$568)</f>
        <v>7.6438859074791084E-5</v>
      </c>
      <c r="G572" s="20">
        <f t="shared" si="564"/>
        <v>1.4143378413308379E-4</v>
      </c>
      <c r="H572" s="20">
        <f t="shared" si="563"/>
        <v>0.10891903855202024</v>
      </c>
      <c r="I572" s="20">
        <f t="shared" si="563"/>
        <v>1.5220274298684343E-3</v>
      </c>
      <c r="J572" s="20">
        <f t="shared" si="554"/>
        <v>0</v>
      </c>
      <c r="K572" s="20">
        <f t="shared" si="563"/>
        <v>6.3164407122478616E-2</v>
      </c>
      <c r="L572" s="20">
        <f t="shared" si="563"/>
        <v>1.1366079328435296E-2</v>
      </c>
      <c r="M572" s="20">
        <f t="shared" si="563"/>
        <v>0</v>
      </c>
      <c r="N572" s="20">
        <f t="shared" si="555"/>
        <v>0</v>
      </c>
      <c r="O572" s="20">
        <f t="shared" si="555"/>
        <v>2.8603047740968371E-3</v>
      </c>
      <c r="P572" s="20">
        <f t="shared" si="563"/>
        <v>3.9551902021317691E-2</v>
      </c>
      <c r="Q572" s="20">
        <f t="shared" si="563"/>
        <v>0</v>
      </c>
      <c r="R572" s="20">
        <f t="shared" si="556"/>
        <v>0</v>
      </c>
      <c r="S572" s="20">
        <f t="shared" si="563"/>
        <v>1.7344718737705669E-2</v>
      </c>
      <c r="T572" s="20">
        <f t="shared" si="563"/>
        <v>3.4813585785457E-4</v>
      </c>
      <c r="U572" s="20">
        <f t="shared" si="563"/>
        <v>2.2856906001874163E-4</v>
      </c>
      <c r="V572" s="20">
        <f t="shared" si="557"/>
        <v>0</v>
      </c>
      <c r="W572" s="20">
        <f t="shared" si="563"/>
        <v>0</v>
      </c>
    </row>
    <row r="573" spans="1:23">
      <c r="A573" s="15" t="str">
        <f t="shared" si="558"/>
        <v>TOTOHLINES</v>
      </c>
      <c r="B573" s="15" t="str">
        <f>$B$9</f>
        <v>DISTSEC</v>
      </c>
      <c r="C573" s="19"/>
      <c r="D573" s="20">
        <f t="shared" si="552"/>
        <v>0.28895816246490735</v>
      </c>
      <c r="E573" s="20">
        <f t="shared" ref="E573:W573" si="565">(E557+E565)/($D$560+$D$568)</f>
        <v>0.21438417670802887</v>
      </c>
      <c r="F573" s="20">
        <f t="shared" ref="F573:G573" si="566">(F557+F565)/($D$560+$D$568)</f>
        <v>5.3144732413948607E-5</v>
      </c>
      <c r="G573" s="20">
        <f t="shared" si="566"/>
        <v>6.883707466216178E-5</v>
      </c>
      <c r="H573" s="20">
        <f t="shared" si="565"/>
        <v>4.3212735158209524E-2</v>
      </c>
      <c r="I573" s="20">
        <f t="shared" si="565"/>
        <v>0</v>
      </c>
      <c r="J573" s="20">
        <f t="shared" si="554"/>
        <v>0</v>
      </c>
      <c r="K573" s="20">
        <f t="shared" si="565"/>
        <v>2.1571530579313734E-2</v>
      </c>
      <c r="L573" s="20">
        <f t="shared" si="565"/>
        <v>0</v>
      </c>
      <c r="M573" s="20">
        <f t="shared" si="565"/>
        <v>0</v>
      </c>
      <c r="N573" s="20">
        <f t="shared" si="555"/>
        <v>0</v>
      </c>
      <c r="O573" s="20">
        <f t="shared" si="555"/>
        <v>8.0784177893801425E-4</v>
      </c>
      <c r="P573" s="20">
        <f t="shared" si="565"/>
        <v>0</v>
      </c>
      <c r="Q573" s="20">
        <f t="shared" si="565"/>
        <v>0</v>
      </c>
      <c r="R573" s="20">
        <f t="shared" si="556"/>
        <v>0</v>
      </c>
      <c r="S573" s="20">
        <f t="shared" si="565"/>
        <v>6.1051580594748281E-3</v>
      </c>
      <c r="T573" s="20">
        <f t="shared" si="565"/>
        <v>0</v>
      </c>
      <c r="U573" s="20">
        <f t="shared" si="565"/>
        <v>7.2184774341780596E-5</v>
      </c>
      <c r="V573" s="20">
        <f t="shared" si="557"/>
        <v>2.2218264311170089E-3</v>
      </c>
      <c r="W573" s="20">
        <f t="shared" si="565"/>
        <v>4.6072716840753875E-4</v>
      </c>
    </row>
    <row r="574" spans="1:23">
      <c r="A574" s="15" t="str">
        <f t="shared" si="558"/>
        <v>TOTOHLINES</v>
      </c>
      <c r="B574" s="15" t="str">
        <f>$B$10</f>
        <v>ENERGY</v>
      </c>
      <c r="C574" s="19"/>
      <c r="D574" s="20">
        <f t="shared" si="552"/>
        <v>0</v>
      </c>
      <c r="E574" s="20">
        <f t="shared" ref="E574:W574" si="567">(E558+E566)/($D$560+$D$568)</f>
        <v>0</v>
      </c>
      <c r="F574" s="20">
        <f t="shared" ref="F574:G574" si="568">(F558+F566)/($D$560+$D$568)</f>
        <v>0</v>
      </c>
      <c r="G574" s="20">
        <f t="shared" si="568"/>
        <v>0</v>
      </c>
      <c r="H574" s="20">
        <f t="shared" si="567"/>
        <v>0</v>
      </c>
      <c r="I574" s="20">
        <f t="shared" si="567"/>
        <v>0</v>
      </c>
      <c r="J574" s="20">
        <f t="shared" si="554"/>
        <v>0</v>
      </c>
      <c r="K574" s="20">
        <f t="shared" si="567"/>
        <v>0</v>
      </c>
      <c r="L574" s="20">
        <f t="shared" si="567"/>
        <v>0</v>
      </c>
      <c r="M574" s="20">
        <f t="shared" si="567"/>
        <v>0</v>
      </c>
      <c r="N574" s="20">
        <f t="shared" si="555"/>
        <v>0</v>
      </c>
      <c r="O574" s="20">
        <f t="shared" si="555"/>
        <v>0</v>
      </c>
      <c r="P574" s="20">
        <f t="shared" si="567"/>
        <v>0</v>
      </c>
      <c r="Q574" s="20">
        <f t="shared" si="567"/>
        <v>0</v>
      </c>
      <c r="R574" s="20">
        <f t="shared" si="556"/>
        <v>0</v>
      </c>
      <c r="S574" s="20">
        <f t="shared" si="567"/>
        <v>0</v>
      </c>
      <c r="T574" s="20">
        <f t="shared" si="567"/>
        <v>0</v>
      </c>
      <c r="U574" s="20">
        <f t="shared" si="567"/>
        <v>0</v>
      </c>
      <c r="V574" s="20">
        <f t="shared" si="557"/>
        <v>0</v>
      </c>
      <c r="W574" s="20">
        <f t="shared" si="567"/>
        <v>0</v>
      </c>
    </row>
    <row r="575" spans="1:23">
      <c r="A575" s="15" t="str">
        <f t="shared" si="558"/>
        <v>TOTOHLINES</v>
      </c>
      <c r="B575" s="15" t="str">
        <f>$B$11</f>
        <v>CUSTOMER</v>
      </c>
      <c r="C575" s="19"/>
      <c r="D575" s="20">
        <f t="shared" si="552"/>
        <v>0</v>
      </c>
      <c r="E575" s="20">
        <f t="shared" ref="E575:W575" si="569">(E559+E567)/($D$560+$D$568)</f>
        <v>0</v>
      </c>
      <c r="F575" s="20">
        <f t="shared" ref="F575:G575" si="570">(F559+F567)/($D$560+$D$568)</f>
        <v>0</v>
      </c>
      <c r="G575" s="20">
        <f t="shared" si="570"/>
        <v>0</v>
      </c>
      <c r="H575" s="20">
        <f t="shared" si="569"/>
        <v>0</v>
      </c>
      <c r="I575" s="20">
        <f t="shared" si="569"/>
        <v>0</v>
      </c>
      <c r="J575" s="20">
        <f t="shared" si="554"/>
        <v>0</v>
      </c>
      <c r="K575" s="20">
        <f t="shared" si="569"/>
        <v>0</v>
      </c>
      <c r="L575" s="20">
        <f t="shared" si="569"/>
        <v>0</v>
      </c>
      <c r="M575" s="20">
        <f t="shared" si="569"/>
        <v>0</v>
      </c>
      <c r="N575" s="20">
        <f t="shared" si="555"/>
        <v>0</v>
      </c>
      <c r="O575" s="20">
        <f t="shared" si="555"/>
        <v>0</v>
      </c>
      <c r="P575" s="20">
        <f t="shared" si="569"/>
        <v>0</v>
      </c>
      <c r="Q575" s="20">
        <f t="shared" si="569"/>
        <v>0</v>
      </c>
      <c r="R575" s="20">
        <f t="shared" si="556"/>
        <v>0</v>
      </c>
      <c r="S575" s="20">
        <f t="shared" si="569"/>
        <v>0</v>
      </c>
      <c r="T575" s="20">
        <f t="shared" si="569"/>
        <v>0</v>
      </c>
      <c r="U575" s="20">
        <f t="shared" si="569"/>
        <v>0</v>
      </c>
      <c r="V575" s="20">
        <f t="shared" si="557"/>
        <v>0</v>
      </c>
      <c r="W575" s="20">
        <f t="shared" si="569"/>
        <v>0</v>
      </c>
    </row>
    <row r="576" spans="1:23">
      <c r="A576" s="15" t="str">
        <f t="shared" si="558"/>
        <v>TOTOHLINES</v>
      </c>
      <c r="B576" s="15" t="str">
        <f>$B$12</f>
        <v>TOTAL</v>
      </c>
      <c r="C576" s="19"/>
      <c r="D576" s="20">
        <f t="shared" si="552"/>
        <v>0.99999999999999989</v>
      </c>
      <c r="E576" s="20">
        <f t="shared" ref="E576:W576" si="571">SUM(E569:E575)</f>
        <v>0.67990295871611761</v>
      </c>
      <c r="F576" s="20">
        <f t="shared" ref="F576:G576" si="572">SUM(F569:F575)</f>
        <v>1.295835914887397E-4</v>
      </c>
      <c r="G576" s="20">
        <f t="shared" si="572"/>
        <v>2.1027085879524556E-4</v>
      </c>
      <c r="H576" s="20">
        <f t="shared" si="571"/>
        <v>0.15213177371022976</v>
      </c>
      <c r="I576" s="20">
        <f t="shared" si="571"/>
        <v>1.5220274298684343E-3</v>
      </c>
      <c r="J576" s="20">
        <f t="shared" si="571"/>
        <v>0</v>
      </c>
      <c r="K576" s="20">
        <f t="shared" si="571"/>
        <v>8.4735937701792358E-2</v>
      </c>
      <c r="L576" s="20">
        <f t="shared" si="571"/>
        <v>1.1366079328435296E-2</v>
      </c>
      <c r="M576" s="20">
        <f t="shared" si="571"/>
        <v>0</v>
      </c>
      <c r="N576" s="20">
        <f t="shared" si="571"/>
        <v>0</v>
      </c>
      <c r="O576" s="20">
        <f t="shared" si="571"/>
        <v>3.6681465530348512E-3</v>
      </c>
      <c r="P576" s="20">
        <f t="shared" si="571"/>
        <v>3.9551902021317691E-2</v>
      </c>
      <c r="Q576" s="20">
        <f t="shared" si="571"/>
        <v>0</v>
      </c>
      <c r="R576" s="20">
        <f t="shared" si="571"/>
        <v>0</v>
      </c>
      <c r="S576" s="20">
        <f t="shared" si="571"/>
        <v>2.3449876797180497E-2</v>
      </c>
      <c r="T576" s="20">
        <f t="shared" si="571"/>
        <v>3.4813585785457E-4</v>
      </c>
      <c r="U576" s="20">
        <f t="shared" si="571"/>
        <v>3.0075383436052225E-4</v>
      </c>
      <c r="V576" s="20">
        <f t="shared" si="571"/>
        <v>2.2218264311170089E-3</v>
      </c>
      <c r="W576" s="20">
        <f t="shared" si="571"/>
        <v>4.6072716840753875E-4</v>
      </c>
    </row>
    <row r="577" spans="1:23">
      <c r="C577" s="19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</row>
    <row r="578" spans="1:23">
      <c r="A578" s="34" t="str">
        <f>COSS!D99</f>
        <v>366 Underground Conduit</v>
      </c>
      <c r="B578" s="15" t="str">
        <f>$B$5</f>
        <v>PRODUCTION</v>
      </c>
      <c r="D578" s="21">
        <f>COSS!H92</f>
        <v>0</v>
      </c>
      <c r="E578" s="21">
        <f>COSS!I92</f>
        <v>0</v>
      </c>
      <c r="F578" s="21">
        <f>COSS!J92</f>
        <v>0</v>
      </c>
      <c r="G578" s="21">
        <f>COSS!K92</f>
        <v>0</v>
      </c>
      <c r="H578" s="21">
        <f>COSS!L92</f>
        <v>0</v>
      </c>
      <c r="I578" s="21">
        <f>COSS!M92</f>
        <v>0</v>
      </c>
      <c r="J578" s="21">
        <f>COSS!N92</f>
        <v>0</v>
      </c>
      <c r="K578" s="21">
        <f>COSS!P92</f>
        <v>0</v>
      </c>
      <c r="L578" s="21">
        <f>COSS!Q92</f>
        <v>0</v>
      </c>
      <c r="M578" s="21">
        <f>COSS!R92</f>
        <v>0</v>
      </c>
      <c r="N578" s="21">
        <f>COSS!S92</f>
        <v>0</v>
      </c>
      <c r="O578" s="21">
        <f>COSS!U92</f>
        <v>0</v>
      </c>
      <c r="P578" s="21">
        <f>COSS!V92</f>
        <v>0</v>
      </c>
      <c r="Q578" s="21">
        <f>COSS!W92</f>
        <v>0</v>
      </c>
      <c r="R578" s="21">
        <f>COSS!X92</f>
        <v>0</v>
      </c>
      <c r="S578" s="21">
        <f>COSS!Z92</f>
        <v>0</v>
      </c>
      <c r="T578" s="21">
        <f>COSS!AA92</f>
        <v>0</v>
      </c>
      <c r="U578" s="21">
        <f>COSS!AC92</f>
        <v>0</v>
      </c>
      <c r="V578" s="21">
        <f>COSS!AD92</f>
        <v>0</v>
      </c>
      <c r="W578" s="21">
        <f>COSS!AE92</f>
        <v>0</v>
      </c>
    </row>
    <row r="579" spans="1:23">
      <c r="B579" s="15" t="str">
        <f>$B$6</f>
        <v>BULKTRAN</v>
      </c>
      <c r="D579" s="21">
        <f>COSS!H93</f>
        <v>0</v>
      </c>
      <c r="E579" s="21">
        <f>COSS!I93</f>
        <v>0</v>
      </c>
      <c r="F579" s="21">
        <f>COSS!J93</f>
        <v>0</v>
      </c>
      <c r="G579" s="21">
        <f>COSS!K93</f>
        <v>0</v>
      </c>
      <c r="H579" s="21">
        <f>COSS!L93</f>
        <v>0</v>
      </c>
      <c r="I579" s="21">
        <f>COSS!M93</f>
        <v>0</v>
      </c>
      <c r="J579" s="21">
        <f>COSS!N93</f>
        <v>0</v>
      </c>
      <c r="K579" s="21">
        <f>COSS!P93</f>
        <v>0</v>
      </c>
      <c r="L579" s="21">
        <f>COSS!Q93</f>
        <v>0</v>
      </c>
      <c r="M579" s="21">
        <f>COSS!R93</f>
        <v>0</v>
      </c>
      <c r="N579" s="21">
        <f>COSS!S93</f>
        <v>0</v>
      </c>
      <c r="O579" s="21">
        <f>COSS!U93</f>
        <v>0</v>
      </c>
      <c r="P579" s="21">
        <f>COSS!V93</f>
        <v>0</v>
      </c>
      <c r="Q579" s="21">
        <f>COSS!W93</f>
        <v>0</v>
      </c>
      <c r="R579" s="21">
        <f>COSS!X93</f>
        <v>0</v>
      </c>
      <c r="S579" s="21">
        <f>COSS!Z93</f>
        <v>0</v>
      </c>
      <c r="T579" s="21">
        <f>COSS!AA93</f>
        <v>0</v>
      </c>
      <c r="U579" s="21">
        <f>COSS!AC93</f>
        <v>0</v>
      </c>
      <c r="V579" s="21">
        <f>COSS!AD93</f>
        <v>0</v>
      </c>
      <c r="W579" s="21">
        <f>COSS!AE93</f>
        <v>0</v>
      </c>
    </row>
    <row r="580" spans="1:23">
      <c r="B580" s="15" t="str">
        <f>$B$7</f>
        <v>SUBTRAN</v>
      </c>
      <c r="D580" s="21">
        <f>COSS!H94</f>
        <v>0</v>
      </c>
      <c r="E580" s="21">
        <f>COSS!I94</f>
        <v>0</v>
      </c>
      <c r="F580" s="21">
        <f>COSS!J94</f>
        <v>0</v>
      </c>
      <c r="G580" s="21">
        <f>COSS!K94</f>
        <v>0</v>
      </c>
      <c r="H580" s="21">
        <f>COSS!L94</f>
        <v>0</v>
      </c>
      <c r="I580" s="21">
        <f>COSS!M94</f>
        <v>0</v>
      </c>
      <c r="J580" s="21">
        <f>COSS!N94</f>
        <v>0</v>
      </c>
      <c r="K580" s="21">
        <f>COSS!P94</f>
        <v>0</v>
      </c>
      <c r="L580" s="21">
        <f>COSS!Q94</f>
        <v>0</v>
      </c>
      <c r="M580" s="21">
        <f>COSS!R94</f>
        <v>0</v>
      </c>
      <c r="N580" s="21">
        <f>COSS!S94</f>
        <v>0</v>
      </c>
      <c r="O580" s="21">
        <f>COSS!U94</f>
        <v>0</v>
      </c>
      <c r="P580" s="21">
        <f>COSS!V94</f>
        <v>0</v>
      </c>
      <c r="Q580" s="21">
        <f>COSS!W94</f>
        <v>0</v>
      </c>
      <c r="R580" s="21">
        <f>COSS!X94</f>
        <v>0</v>
      </c>
      <c r="S580" s="21">
        <f>COSS!Z94</f>
        <v>0</v>
      </c>
      <c r="T580" s="21">
        <f>COSS!AA94</f>
        <v>0</v>
      </c>
      <c r="U580" s="21">
        <f>COSS!AC94</f>
        <v>0</v>
      </c>
      <c r="V580" s="21">
        <f>COSS!AD94</f>
        <v>0</v>
      </c>
      <c r="W580" s="21">
        <f>COSS!AE94</f>
        <v>0</v>
      </c>
    </row>
    <row r="581" spans="1:23">
      <c r="B581" s="15" t="str">
        <f>$B$8</f>
        <v>DISTPRI</v>
      </c>
      <c r="D581" s="21">
        <f>COSS!H95</f>
        <v>6184131.2857233593</v>
      </c>
      <c r="E581" s="21">
        <f>COSS!I95</f>
        <v>4048748.065075668</v>
      </c>
      <c r="F581" s="21">
        <f>COSS!J95</f>
        <v>664.81030355134988</v>
      </c>
      <c r="G581" s="21">
        <f>COSS!K95</f>
        <v>1230.0894872061315</v>
      </c>
      <c r="H581" s="21">
        <f>COSS!L95</f>
        <v>947299.5798045625</v>
      </c>
      <c r="I581" s="21">
        <f>COSS!M95</f>
        <v>13237.501578539619</v>
      </c>
      <c r="J581" s="21">
        <f>COSS!N95</f>
        <v>0</v>
      </c>
      <c r="K581" s="21">
        <f>COSS!P95</f>
        <v>549358.65319037437</v>
      </c>
      <c r="L581" s="21">
        <f>COSS!Q95</f>
        <v>98853.99572921927</v>
      </c>
      <c r="M581" s="21">
        <f>COSS!R95</f>
        <v>0</v>
      </c>
      <c r="N581" s="21">
        <f>COSS!S95</f>
        <v>0</v>
      </c>
      <c r="O581" s="21">
        <f>COSS!U95</f>
        <v>24876.876867773826</v>
      </c>
      <c r="P581" s="21">
        <f>COSS!V95</f>
        <v>343994.04055858258</v>
      </c>
      <c r="Q581" s="21">
        <f>COSS!W95</f>
        <v>0</v>
      </c>
      <c r="R581" s="21">
        <f>COSS!X95</f>
        <v>0</v>
      </c>
      <c r="S581" s="21">
        <f>COSS!Z95</f>
        <v>150851.90789863194</v>
      </c>
      <c r="T581" s="21">
        <f>COSS!AA95</f>
        <v>3027.8356864399448</v>
      </c>
      <c r="U581" s="21">
        <f>COSS!AC95</f>
        <v>1987.9295428105083</v>
      </c>
      <c r="V581" s="21">
        <f>COSS!AD95</f>
        <v>0</v>
      </c>
      <c r="W581" s="21">
        <f>COSS!AE95</f>
        <v>0</v>
      </c>
    </row>
    <row r="582" spans="1:23">
      <c r="B582" s="15" t="str">
        <f>$B$9</f>
        <v>DISTSEC</v>
      </c>
      <c r="D582" s="21">
        <f>COSS!H96</f>
        <v>1376173.6442766397</v>
      </c>
      <c r="E582" s="21">
        <f>COSS!I96</f>
        <v>1021012.3542413001</v>
      </c>
      <c r="F582" s="21">
        <f>COSS!J96</f>
        <v>253.10370005239974</v>
      </c>
      <c r="G582" s="21">
        <f>COSS!K96</f>
        <v>327.83904455606103</v>
      </c>
      <c r="H582" s="21">
        <f>COSS!L96</f>
        <v>205802.20580914238</v>
      </c>
      <c r="I582" s="21">
        <f>COSS!M96</f>
        <v>0</v>
      </c>
      <c r="J582" s="21">
        <f>COSS!N96</f>
        <v>0</v>
      </c>
      <c r="K582" s="21">
        <f>COSS!P96</f>
        <v>102735.19043977307</v>
      </c>
      <c r="L582" s="21">
        <f>COSS!Q96</f>
        <v>0</v>
      </c>
      <c r="M582" s="21">
        <f>COSS!R96</f>
        <v>0</v>
      </c>
      <c r="N582" s="21">
        <f>COSS!S96</f>
        <v>0</v>
      </c>
      <c r="O582" s="21">
        <f>COSS!U96</f>
        <v>3847.3755350484853</v>
      </c>
      <c r="P582" s="21">
        <f>COSS!V96</f>
        <v>0</v>
      </c>
      <c r="Q582" s="21">
        <f>COSS!W96</f>
        <v>0</v>
      </c>
      <c r="R582" s="21">
        <f>COSS!X96</f>
        <v>0</v>
      </c>
      <c r="S582" s="21">
        <f>COSS!Z96</f>
        <v>29076.034896964455</v>
      </c>
      <c r="T582" s="21">
        <f>COSS!AA96</f>
        <v>0</v>
      </c>
      <c r="U582" s="21">
        <f>COSS!AC96</f>
        <v>343.78258471684217</v>
      </c>
      <c r="V582" s="21">
        <f>COSS!AD96</f>
        <v>10581.528310458396</v>
      </c>
      <c r="W582" s="21">
        <f>COSS!AE96</f>
        <v>2194.2297146274968</v>
      </c>
    </row>
    <row r="583" spans="1:23">
      <c r="B583" s="15" t="str">
        <f>$B$10</f>
        <v>ENERGY</v>
      </c>
      <c r="D583" s="21">
        <f>COSS!H97</f>
        <v>0</v>
      </c>
      <c r="E583" s="21">
        <f>COSS!I97</f>
        <v>0</v>
      </c>
      <c r="F583" s="21">
        <f>COSS!J97</f>
        <v>0</v>
      </c>
      <c r="G583" s="21">
        <f>COSS!K97</f>
        <v>0</v>
      </c>
      <c r="H583" s="21">
        <f>COSS!L97</f>
        <v>0</v>
      </c>
      <c r="I583" s="21">
        <f>COSS!M97</f>
        <v>0</v>
      </c>
      <c r="J583" s="21">
        <f>COSS!N97</f>
        <v>0</v>
      </c>
      <c r="K583" s="21">
        <f>COSS!P97</f>
        <v>0</v>
      </c>
      <c r="L583" s="21">
        <f>COSS!Q97</f>
        <v>0</v>
      </c>
      <c r="M583" s="21">
        <f>COSS!R97</f>
        <v>0</v>
      </c>
      <c r="N583" s="21">
        <f>COSS!S97</f>
        <v>0</v>
      </c>
      <c r="O583" s="21">
        <f>COSS!U97</f>
        <v>0</v>
      </c>
      <c r="P583" s="21">
        <f>COSS!V97</f>
        <v>0</v>
      </c>
      <c r="Q583" s="21">
        <f>COSS!W97</f>
        <v>0</v>
      </c>
      <c r="R583" s="21">
        <f>COSS!X97</f>
        <v>0</v>
      </c>
      <c r="S583" s="21">
        <f>COSS!Z97</f>
        <v>0</v>
      </c>
      <c r="T583" s="21">
        <f>COSS!AA97</f>
        <v>0</v>
      </c>
      <c r="U583" s="21">
        <f>COSS!AC97</f>
        <v>0</v>
      </c>
      <c r="V583" s="21">
        <f>COSS!AD97</f>
        <v>0</v>
      </c>
      <c r="W583" s="21">
        <f>COSS!AE97</f>
        <v>0</v>
      </c>
    </row>
    <row r="584" spans="1:23">
      <c r="B584" s="15" t="str">
        <f>$B$11</f>
        <v>CUSTOMER</v>
      </c>
      <c r="D584" s="21">
        <f>COSS!H98</f>
        <v>0</v>
      </c>
      <c r="E584" s="21">
        <f>COSS!I98</f>
        <v>0</v>
      </c>
      <c r="F584" s="21">
        <f>COSS!J98</f>
        <v>0</v>
      </c>
      <c r="G584" s="21">
        <f>COSS!K98</f>
        <v>0</v>
      </c>
      <c r="H584" s="21">
        <f>COSS!L98</f>
        <v>0</v>
      </c>
      <c r="I584" s="21">
        <f>COSS!M98</f>
        <v>0</v>
      </c>
      <c r="J584" s="21">
        <f>COSS!N98</f>
        <v>0</v>
      </c>
      <c r="K584" s="21">
        <f>COSS!P98</f>
        <v>0</v>
      </c>
      <c r="L584" s="21">
        <f>COSS!Q98</f>
        <v>0</v>
      </c>
      <c r="M584" s="21">
        <f>COSS!R98</f>
        <v>0</v>
      </c>
      <c r="N584" s="21">
        <f>COSS!S98</f>
        <v>0</v>
      </c>
      <c r="O584" s="21">
        <f>COSS!U98</f>
        <v>0</v>
      </c>
      <c r="P584" s="21">
        <f>COSS!V98</f>
        <v>0</v>
      </c>
      <c r="Q584" s="21">
        <f>COSS!W98</f>
        <v>0</v>
      </c>
      <c r="R584" s="21">
        <f>COSS!X98</f>
        <v>0</v>
      </c>
      <c r="S584" s="21">
        <f>COSS!Z98</f>
        <v>0</v>
      </c>
      <c r="T584" s="21">
        <f>COSS!AA98</f>
        <v>0</v>
      </c>
      <c r="U584" s="21">
        <f>COSS!AC98</f>
        <v>0</v>
      </c>
      <c r="V584" s="21">
        <f>COSS!AD98</f>
        <v>0</v>
      </c>
      <c r="W584" s="21">
        <f>COSS!AE98</f>
        <v>0</v>
      </c>
    </row>
    <row r="585" spans="1:23">
      <c r="B585" s="15" t="str">
        <f>$B$12</f>
        <v>TOTAL</v>
      </c>
      <c r="D585" s="21">
        <f>COSS!H99</f>
        <v>7560304.9299999988</v>
      </c>
      <c r="E585" s="21">
        <f>COSS!I99</f>
        <v>5069760.4193169679</v>
      </c>
      <c r="F585" s="21">
        <f>COSS!J99</f>
        <v>917.91400360374951</v>
      </c>
      <c r="G585" s="21">
        <f>COSS!K99</f>
        <v>1557.9285317621925</v>
      </c>
      <c r="H585" s="21">
        <f>COSS!L99</f>
        <v>1153101.7856137049</v>
      </c>
      <c r="I585" s="21">
        <f>COSS!M99</f>
        <v>13237.501578539619</v>
      </c>
      <c r="J585" s="21">
        <f>COSS!N99</f>
        <v>0</v>
      </c>
      <c r="K585" s="21">
        <f>COSS!P99</f>
        <v>652093.8436301474</v>
      </c>
      <c r="L585" s="21">
        <f>COSS!Q99</f>
        <v>98853.99572921927</v>
      </c>
      <c r="M585" s="21">
        <f>COSS!R99</f>
        <v>0</v>
      </c>
      <c r="N585" s="21">
        <f>COSS!S99</f>
        <v>0</v>
      </c>
      <c r="O585" s="21">
        <f>COSS!U99</f>
        <v>28724.252402822312</v>
      </c>
      <c r="P585" s="21">
        <f>COSS!V99</f>
        <v>343994.04055858258</v>
      </c>
      <c r="Q585" s="21">
        <f>COSS!W99</f>
        <v>0</v>
      </c>
      <c r="R585" s="21">
        <f>COSS!X99</f>
        <v>0</v>
      </c>
      <c r="S585" s="21">
        <f>COSS!Z99</f>
        <v>179927.94279559641</v>
      </c>
      <c r="T585" s="21">
        <f>COSS!AA99</f>
        <v>3027.8356864399448</v>
      </c>
      <c r="U585" s="21">
        <f>COSS!AC99</f>
        <v>2331.7121275273503</v>
      </c>
      <c r="V585" s="21">
        <f>COSS!AD99</f>
        <v>10581.528310458396</v>
      </c>
      <c r="W585" s="21">
        <f>COSS!AE99</f>
        <v>2194.2297146274968</v>
      </c>
    </row>
    <row r="586" spans="1:23">
      <c r="A586" s="34" t="str">
        <f>COSS!D107</f>
        <v>367 Underground Lines</v>
      </c>
      <c r="B586" s="15" t="str">
        <f>$B$5</f>
        <v>PRODUCTION</v>
      </c>
      <c r="D586" s="21">
        <f>COSS!H100</f>
        <v>0</v>
      </c>
      <c r="E586" s="21">
        <f>COSS!I100</f>
        <v>0</v>
      </c>
      <c r="F586" s="21">
        <f>COSS!J100</f>
        <v>0</v>
      </c>
      <c r="G586" s="21">
        <f>COSS!K100</f>
        <v>0</v>
      </c>
      <c r="H586" s="21">
        <f>COSS!L100</f>
        <v>0</v>
      </c>
      <c r="I586" s="21">
        <f>COSS!M100</f>
        <v>0</v>
      </c>
      <c r="J586" s="21">
        <f>COSS!N100</f>
        <v>0</v>
      </c>
      <c r="K586" s="21">
        <f>COSS!P100</f>
        <v>0</v>
      </c>
      <c r="L586" s="21">
        <f>COSS!Q100</f>
        <v>0</v>
      </c>
      <c r="M586" s="21">
        <f>COSS!R100</f>
        <v>0</v>
      </c>
      <c r="N586" s="21">
        <f>COSS!S100</f>
        <v>0</v>
      </c>
      <c r="O586" s="21">
        <f>COSS!U100</f>
        <v>0</v>
      </c>
      <c r="P586" s="21">
        <f>COSS!V100</f>
        <v>0</v>
      </c>
      <c r="Q586" s="21">
        <f>COSS!W100</f>
        <v>0</v>
      </c>
      <c r="R586" s="21">
        <f>COSS!X100</f>
        <v>0</v>
      </c>
      <c r="S586" s="21">
        <f>COSS!Z100</f>
        <v>0</v>
      </c>
      <c r="T586" s="21">
        <f>COSS!AA100</f>
        <v>0</v>
      </c>
      <c r="U586" s="21">
        <f>COSS!AC100</f>
        <v>0</v>
      </c>
      <c r="V586" s="21">
        <f>COSS!AD100</f>
        <v>0</v>
      </c>
      <c r="W586" s="21">
        <f>COSS!AE100</f>
        <v>0</v>
      </c>
    </row>
    <row r="587" spans="1:23">
      <c r="B587" s="15" t="str">
        <f>$B$6</f>
        <v>BULKTRAN</v>
      </c>
      <c r="D587" s="21">
        <f>COSS!H101</f>
        <v>0</v>
      </c>
      <c r="E587" s="21">
        <f>COSS!I101</f>
        <v>0</v>
      </c>
      <c r="F587" s="21">
        <f>COSS!J101</f>
        <v>0</v>
      </c>
      <c r="G587" s="21">
        <f>COSS!K101</f>
        <v>0</v>
      </c>
      <c r="H587" s="21">
        <f>COSS!L101</f>
        <v>0</v>
      </c>
      <c r="I587" s="21">
        <f>COSS!M101</f>
        <v>0</v>
      </c>
      <c r="J587" s="21">
        <f>COSS!N101</f>
        <v>0</v>
      </c>
      <c r="K587" s="21">
        <f>COSS!P101</f>
        <v>0</v>
      </c>
      <c r="L587" s="21">
        <f>COSS!Q101</f>
        <v>0</v>
      </c>
      <c r="M587" s="21">
        <f>COSS!R101</f>
        <v>0</v>
      </c>
      <c r="N587" s="21">
        <f>COSS!S101</f>
        <v>0</v>
      </c>
      <c r="O587" s="21">
        <f>COSS!U101</f>
        <v>0</v>
      </c>
      <c r="P587" s="21">
        <f>COSS!V101</f>
        <v>0</v>
      </c>
      <c r="Q587" s="21">
        <f>COSS!W101</f>
        <v>0</v>
      </c>
      <c r="R587" s="21">
        <f>COSS!X101</f>
        <v>0</v>
      </c>
      <c r="S587" s="21">
        <f>COSS!Z101</f>
        <v>0</v>
      </c>
      <c r="T587" s="21">
        <f>COSS!AA101</f>
        <v>0</v>
      </c>
      <c r="U587" s="21">
        <f>COSS!AC101</f>
        <v>0</v>
      </c>
      <c r="V587" s="21">
        <f>COSS!AD101</f>
        <v>0</v>
      </c>
      <c r="W587" s="21">
        <f>COSS!AE101</f>
        <v>0</v>
      </c>
    </row>
    <row r="588" spans="1:23">
      <c r="B588" s="15" t="str">
        <f>$B$7</f>
        <v>SUBTRAN</v>
      </c>
      <c r="D588" s="21">
        <f>COSS!H102</f>
        <v>0</v>
      </c>
      <c r="E588" s="21">
        <f>COSS!I102</f>
        <v>0</v>
      </c>
      <c r="F588" s="21">
        <f>COSS!J102</f>
        <v>0</v>
      </c>
      <c r="G588" s="21">
        <f>COSS!K102</f>
        <v>0</v>
      </c>
      <c r="H588" s="21">
        <f>COSS!L102</f>
        <v>0</v>
      </c>
      <c r="I588" s="21">
        <f>COSS!M102</f>
        <v>0</v>
      </c>
      <c r="J588" s="21">
        <f>COSS!N102</f>
        <v>0</v>
      </c>
      <c r="K588" s="21">
        <f>COSS!P102</f>
        <v>0</v>
      </c>
      <c r="L588" s="21">
        <f>COSS!Q102</f>
        <v>0</v>
      </c>
      <c r="M588" s="21">
        <f>COSS!R102</f>
        <v>0</v>
      </c>
      <c r="N588" s="21">
        <f>COSS!S102</f>
        <v>0</v>
      </c>
      <c r="O588" s="21">
        <f>COSS!U102</f>
        <v>0</v>
      </c>
      <c r="P588" s="21">
        <f>COSS!V102</f>
        <v>0</v>
      </c>
      <c r="Q588" s="21">
        <f>COSS!W102</f>
        <v>0</v>
      </c>
      <c r="R588" s="21">
        <f>COSS!X102</f>
        <v>0</v>
      </c>
      <c r="S588" s="21">
        <f>COSS!Z102</f>
        <v>0</v>
      </c>
      <c r="T588" s="21">
        <f>COSS!AA102</f>
        <v>0</v>
      </c>
      <c r="U588" s="21">
        <f>COSS!AC102</f>
        <v>0</v>
      </c>
      <c r="V588" s="21">
        <f>COSS!AD102</f>
        <v>0</v>
      </c>
      <c r="W588" s="21">
        <f>COSS!AE102</f>
        <v>0</v>
      </c>
    </row>
    <row r="589" spans="1:23">
      <c r="B589" s="15" t="str">
        <f>$B$8</f>
        <v>DISTPRI</v>
      </c>
      <c r="D589" s="21">
        <f>COSS!H103</f>
        <v>9696778.6967084985</v>
      </c>
      <c r="E589" s="21">
        <f>COSS!I103</f>
        <v>6348476.7984147444</v>
      </c>
      <c r="F589" s="21">
        <f>COSS!J103</f>
        <v>1042.4290965024343</v>
      </c>
      <c r="G589" s="21">
        <f>COSS!K103</f>
        <v>1928.7924178004066</v>
      </c>
      <c r="H589" s="21">
        <f>COSS!L103</f>
        <v>1485375.060852275</v>
      </c>
      <c r="I589" s="21">
        <f>COSS!M103</f>
        <v>20756.532708282186</v>
      </c>
      <c r="J589" s="21">
        <f>COSS!N103</f>
        <v>0</v>
      </c>
      <c r="K589" s="21">
        <f>COSS!P103</f>
        <v>861399.77290048613</v>
      </c>
      <c r="L589" s="21">
        <f>COSS!Q103</f>
        <v>155004.03784837865</v>
      </c>
      <c r="M589" s="21">
        <f>COSS!R103</f>
        <v>0</v>
      </c>
      <c r="N589" s="21">
        <f>COSS!S103</f>
        <v>0</v>
      </c>
      <c r="O589" s="21">
        <f>COSS!U103</f>
        <v>39007.187672254186</v>
      </c>
      <c r="P589" s="21">
        <f>COSS!V103</f>
        <v>539386.03987657302</v>
      </c>
      <c r="Q589" s="21">
        <f>COSS!W103</f>
        <v>0</v>
      </c>
      <c r="R589" s="21">
        <f>COSS!X103</f>
        <v>0</v>
      </c>
      <c r="S589" s="21">
        <f>COSS!Z103</f>
        <v>236537.27569565739</v>
      </c>
      <c r="T589" s="21">
        <f>COSS!AA103</f>
        <v>4747.6761447780827</v>
      </c>
      <c r="U589" s="21">
        <f>COSS!AC103</f>
        <v>3117.0930807669006</v>
      </c>
      <c r="V589" s="21">
        <f>COSS!AD103</f>
        <v>0</v>
      </c>
      <c r="W589" s="21">
        <f>COSS!AE103</f>
        <v>0</v>
      </c>
    </row>
    <row r="590" spans="1:23">
      <c r="B590" s="15" t="str">
        <f>$B$9</f>
        <v>DISTSEC</v>
      </c>
      <c r="D590" s="21">
        <f>COSS!H104</f>
        <v>2157853.8132915003</v>
      </c>
      <c r="E590" s="21">
        <f>COSS!I104</f>
        <v>1600957.4163697856</v>
      </c>
      <c r="F590" s="21">
        <f>COSS!J104</f>
        <v>396.86909176591456</v>
      </c>
      <c r="G590" s="21">
        <f>COSS!K104</f>
        <v>514.05484720860579</v>
      </c>
      <c r="H590" s="21">
        <f>COSS!L104</f>
        <v>322699.88343112636</v>
      </c>
      <c r="I590" s="21">
        <f>COSS!M104</f>
        <v>0</v>
      </c>
      <c r="J590" s="21">
        <f>COSS!N104</f>
        <v>0</v>
      </c>
      <c r="K590" s="21">
        <f>COSS!P104</f>
        <v>161089.78933848042</v>
      </c>
      <c r="L590" s="21">
        <f>COSS!Q104</f>
        <v>0</v>
      </c>
      <c r="M590" s="21">
        <f>COSS!R104</f>
        <v>0</v>
      </c>
      <c r="N590" s="21">
        <f>COSS!S104</f>
        <v>0</v>
      </c>
      <c r="O590" s="21">
        <f>COSS!U104</f>
        <v>6032.7226901897475</v>
      </c>
      <c r="P590" s="21">
        <f>COSS!V104</f>
        <v>0</v>
      </c>
      <c r="Q590" s="21">
        <f>COSS!W104</f>
        <v>0</v>
      </c>
      <c r="R590" s="21">
        <f>COSS!X104</f>
        <v>0</v>
      </c>
      <c r="S590" s="21">
        <f>COSS!Z104</f>
        <v>45591.508774163856</v>
      </c>
      <c r="T590" s="21">
        <f>COSS!AA104</f>
        <v>0</v>
      </c>
      <c r="U590" s="21">
        <f>COSS!AC104</f>
        <v>539.05447503638004</v>
      </c>
      <c r="V590" s="21">
        <f>COSS!AD104</f>
        <v>16591.940493945851</v>
      </c>
      <c r="W590" s="21">
        <f>COSS!AE104</f>
        <v>3440.5737797974166</v>
      </c>
    </row>
    <row r="591" spans="1:23">
      <c r="B591" s="15" t="str">
        <f>$B$10</f>
        <v>ENERGY</v>
      </c>
      <c r="D591" s="21">
        <f>COSS!H105</f>
        <v>0</v>
      </c>
      <c r="E591" s="21">
        <f>COSS!I105</f>
        <v>0</v>
      </c>
      <c r="F591" s="21">
        <f>COSS!J105</f>
        <v>0</v>
      </c>
      <c r="G591" s="21">
        <f>COSS!K105</f>
        <v>0</v>
      </c>
      <c r="H591" s="21">
        <f>COSS!L105</f>
        <v>0</v>
      </c>
      <c r="I591" s="21">
        <f>COSS!M105</f>
        <v>0</v>
      </c>
      <c r="J591" s="21">
        <f>COSS!N105</f>
        <v>0</v>
      </c>
      <c r="K591" s="21">
        <f>COSS!P105</f>
        <v>0</v>
      </c>
      <c r="L591" s="21">
        <f>COSS!Q105</f>
        <v>0</v>
      </c>
      <c r="M591" s="21">
        <f>COSS!R105</f>
        <v>0</v>
      </c>
      <c r="N591" s="21">
        <f>COSS!S105</f>
        <v>0</v>
      </c>
      <c r="O591" s="21">
        <f>COSS!U105</f>
        <v>0</v>
      </c>
      <c r="P591" s="21">
        <f>COSS!V105</f>
        <v>0</v>
      </c>
      <c r="Q591" s="21">
        <f>COSS!W105</f>
        <v>0</v>
      </c>
      <c r="R591" s="21">
        <f>COSS!X105</f>
        <v>0</v>
      </c>
      <c r="S591" s="21">
        <f>COSS!Z105</f>
        <v>0</v>
      </c>
      <c r="T591" s="21">
        <f>COSS!AA105</f>
        <v>0</v>
      </c>
      <c r="U591" s="21">
        <f>COSS!AC105</f>
        <v>0</v>
      </c>
      <c r="V591" s="21">
        <f>COSS!AD105</f>
        <v>0</v>
      </c>
      <c r="W591" s="21">
        <f>COSS!AE105</f>
        <v>0</v>
      </c>
    </row>
    <row r="592" spans="1:23">
      <c r="B592" s="15" t="str">
        <f>$B$11</f>
        <v>CUSTOMER</v>
      </c>
      <c r="D592" s="21">
        <f>COSS!H106</f>
        <v>0</v>
      </c>
      <c r="E592" s="21">
        <f>COSS!I106</f>
        <v>0</v>
      </c>
      <c r="F592" s="21">
        <f>COSS!J106</f>
        <v>0</v>
      </c>
      <c r="G592" s="21">
        <f>COSS!K106</f>
        <v>0</v>
      </c>
      <c r="H592" s="21">
        <f>COSS!L106</f>
        <v>0</v>
      </c>
      <c r="I592" s="21">
        <f>COSS!M106</f>
        <v>0</v>
      </c>
      <c r="J592" s="21">
        <f>COSS!N106</f>
        <v>0</v>
      </c>
      <c r="K592" s="21">
        <f>COSS!P106</f>
        <v>0</v>
      </c>
      <c r="L592" s="21">
        <f>COSS!Q106</f>
        <v>0</v>
      </c>
      <c r="M592" s="21">
        <f>COSS!R106</f>
        <v>0</v>
      </c>
      <c r="N592" s="21">
        <f>COSS!S106</f>
        <v>0</v>
      </c>
      <c r="O592" s="21">
        <f>COSS!U106</f>
        <v>0</v>
      </c>
      <c r="P592" s="21">
        <f>COSS!V106</f>
        <v>0</v>
      </c>
      <c r="Q592" s="21">
        <f>COSS!W106</f>
        <v>0</v>
      </c>
      <c r="R592" s="21">
        <f>COSS!X106</f>
        <v>0</v>
      </c>
      <c r="S592" s="21">
        <f>COSS!Z106</f>
        <v>0</v>
      </c>
      <c r="T592" s="21">
        <f>COSS!AA106</f>
        <v>0</v>
      </c>
      <c r="U592" s="21">
        <f>COSS!AC106</f>
        <v>0</v>
      </c>
      <c r="V592" s="21">
        <f>COSS!AD106</f>
        <v>0</v>
      </c>
      <c r="W592" s="21">
        <f>COSS!AE106</f>
        <v>0</v>
      </c>
    </row>
    <row r="593" spans="1:23">
      <c r="B593" s="15" t="str">
        <f>$B$12</f>
        <v>TOTAL</v>
      </c>
      <c r="D593" s="21">
        <f>COSS!H107</f>
        <v>11854632.51</v>
      </c>
      <c r="E593" s="21">
        <f>COSS!I107</f>
        <v>7949434.21478453</v>
      </c>
      <c r="F593" s="21">
        <f>COSS!J107</f>
        <v>1439.2981882683489</v>
      </c>
      <c r="G593" s="21">
        <f>COSS!K107</f>
        <v>2442.8472650090125</v>
      </c>
      <c r="H593" s="21">
        <f>COSS!L107</f>
        <v>1808074.9442834016</v>
      </c>
      <c r="I593" s="21">
        <f>COSS!M107</f>
        <v>20756.532708282186</v>
      </c>
      <c r="J593" s="21">
        <f>COSS!N107</f>
        <v>0</v>
      </c>
      <c r="K593" s="21">
        <f>COSS!P107</f>
        <v>1022489.5622389667</v>
      </c>
      <c r="L593" s="21">
        <f>COSS!Q107</f>
        <v>155004.03784837865</v>
      </c>
      <c r="M593" s="21">
        <f>COSS!R107</f>
        <v>0</v>
      </c>
      <c r="N593" s="21">
        <f>COSS!S107</f>
        <v>0</v>
      </c>
      <c r="O593" s="21">
        <f>COSS!U107</f>
        <v>45039.91036244393</v>
      </c>
      <c r="P593" s="21">
        <f>COSS!V107</f>
        <v>539386.03987657302</v>
      </c>
      <c r="Q593" s="21">
        <f>COSS!W107</f>
        <v>0</v>
      </c>
      <c r="R593" s="21">
        <f>COSS!X107</f>
        <v>0</v>
      </c>
      <c r="S593" s="21">
        <f>COSS!Z107</f>
        <v>282128.78446982126</v>
      </c>
      <c r="T593" s="21">
        <f>COSS!AA107</f>
        <v>4747.6761447780827</v>
      </c>
      <c r="U593" s="21">
        <f>COSS!AC107</f>
        <v>3656.1475558032803</v>
      </c>
      <c r="V593" s="21">
        <f>COSS!AD107</f>
        <v>16591.940493945851</v>
      </c>
      <c r="W593" s="21">
        <f>COSS!AE107</f>
        <v>3440.5737797974166</v>
      </c>
    </row>
    <row r="594" spans="1:23">
      <c r="A594" s="111" t="s">
        <v>65</v>
      </c>
      <c r="B594" s="15" t="str">
        <f>$B$5</f>
        <v>PRODUCTION</v>
      </c>
      <c r="C594" s="19"/>
      <c r="D594" s="20">
        <f t="shared" ref="D594:D601" si="573">SUM(E594:W594)</f>
        <v>0</v>
      </c>
      <c r="E594" s="20">
        <f>(E578+E586)/($D$585+$D$593)</f>
        <v>0</v>
      </c>
      <c r="F594" s="20">
        <f>(F578+F586)/($D$585+$D$593)</f>
        <v>0</v>
      </c>
      <c r="G594" s="20">
        <f>(G578+G586)/($D$585+$D$593)</f>
        <v>0</v>
      </c>
      <c r="H594" s="20">
        <f t="shared" ref="H594:W594" si="574">(H578+H586)/($D$585+$D$593)</f>
        <v>0</v>
      </c>
      <c r="I594" s="20">
        <f t="shared" si="574"/>
        <v>0</v>
      </c>
      <c r="J594" s="20">
        <f t="shared" ref="J594:J600" si="575">(J578+J586)/($D$585+$D$593)</f>
        <v>0</v>
      </c>
      <c r="K594" s="20">
        <f t="shared" si="574"/>
        <v>0</v>
      </c>
      <c r="L594" s="20">
        <f t="shared" si="574"/>
        <v>0</v>
      </c>
      <c r="M594" s="20">
        <f t="shared" si="574"/>
        <v>0</v>
      </c>
      <c r="N594" s="20">
        <f t="shared" ref="N594:O600" si="576">(N578+N586)/($D$585+$D$593)</f>
        <v>0</v>
      </c>
      <c r="O594" s="20">
        <f t="shared" si="576"/>
        <v>0</v>
      </c>
      <c r="P594" s="20">
        <f t="shared" si="574"/>
        <v>0</v>
      </c>
      <c r="Q594" s="20">
        <f t="shared" si="574"/>
        <v>0</v>
      </c>
      <c r="R594" s="20">
        <f t="shared" ref="R594:R600" si="577">(R578+R586)/($D$585+$D$593)</f>
        <v>0</v>
      </c>
      <c r="S594" s="20">
        <f t="shared" si="574"/>
        <v>0</v>
      </c>
      <c r="T594" s="20">
        <f t="shared" si="574"/>
        <v>0</v>
      </c>
      <c r="U594" s="20">
        <f t="shared" si="574"/>
        <v>0</v>
      </c>
      <c r="V594" s="20">
        <f t="shared" ref="V594:V600" si="578">(V578+V586)/($D$585+$D$593)</f>
        <v>0</v>
      </c>
      <c r="W594" s="20">
        <f t="shared" si="574"/>
        <v>0</v>
      </c>
    </row>
    <row r="595" spans="1:23">
      <c r="A595" s="15" t="str">
        <f t="shared" ref="A595:A601" si="579">A594</f>
        <v>TOTUGLINES</v>
      </c>
      <c r="B595" s="15" t="str">
        <f>$B$6</f>
        <v>BULKTRAN</v>
      </c>
      <c r="C595" s="19"/>
      <c r="D595" s="20">
        <f t="shared" si="573"/>
        <v>0</v>
      </c>
      <c r="E595" s="20">
        <f t="shared" ref="E595:W595" si="580">(E579+E587)/($D$585+$D$593)</f>
        <v>0</v>
      </c>
      <c r="F595" s="20">
        <f t="shared" ref="F595:G595" si="581">(F579+F587)/($D$585+$D$593)</f>
        <v>0</v>
      </c>
      <c r="G595" s="20">
        <f t="shared" si="581"/>
        <v>0</v>
      </c>
      <c r="H595" s="20">
        <f t="shared" si="580"/>
        <v>0</v>
      </c>
      <c r="I595" s="20">
        <f t="shared" si="580"/>
        <v>0</v>
      </c>
      <c r="J595" s="20">
        <f t="shared" si="575"/>
        <v>0</v>
      </c>
      <c r="K595" s="20">
        <f t="shared" si="580"/>
        <v>0</v>
      </c>
      <c r="L595" s="20">
        <f t="shared" si="580"/>
        <v>0</v>
      </c>
      <c r="M595" s="20">
        <f t="shared" si="580"/>
        <v>0</v>
      </c>
      <c r="N595" s="20">
        <f t="shared" si="576"/>
        <v>0</v>
      </c>
      <c r="O595" s="20">
        <f t="shared" si="576"/>
        <v>0</v>
      </c>
      <c r="P595" s="20">
        <f t="shared" si="580"/>
        <v>0</v>
      </c>
      <c r="Q595" s="20">
        <f t="shared" si="580"/>
        <v>0</v>
      </c>
      <c r="R595" s="20">
        <f t="shared" si="577"/>
        <v>0</v>
      </c>
      <c r="S595" s="20">
        <f t="shared" si="580"/>
        <v>0</v>
      </c>
      <c r="T595" s="20">
        <f t="shared" si="580"/>
        <v>0</v>
      </c>
      <c r="U595" s="20">
        <f t="shared" si="580"/>
        <v>0</v>
      </c>
      <c r="V595" s="20">
        <f t="shared" si="578"/>
        <v>0</v>
      </c>
      <c r="W595" s="20">
        <f t="shared" si="580"/>
        <v>0</v>
      </c>
    </row>
    <row r="596" spans="1:23">
      <c r="A596" s="15" t="str">
        <f t="shared" si="579"/>
        <v>TOTUGLINES</v>
      </c>
      <c r="B596" s="15" t="str">
        <f>$B$7</f>
        <v>SUBTRAN</v>
      </c>
      <c r="C596" s="19"/>
      <c r="D596" s="20">
        <f t="shared" si="573"/>
        <v>0</v>
      </c>
      <c r="E596" s="20">
        <f t="shared" ref="E596:W596" si="582">(E580+E588)/($D$585+$D$593)</f>
        <v>0</v>
      </c>
      <c r="F596" s="20">
        <f t="shared" ref="F596:G596" si="583">(F580+F588)/($D$585+$D$593)</f>
        <v>0</v>
      </c>
      <c r="G596" s="20">
        <f t="shared" si="583"/>
        <v>0</v>
      </c>
      <c r="H596" s="20">
        <f t="shared" si="582"/>
        <v>0</v>
      </c>
      <c r="I596" s="20">
        <f t="shared" si="582"/>
        <v>0</v>
      </c>
      <c r="J596" s="20">
        <f t="shared" si="575"/>
        <v>0</v>
      </c>
      <c r="K596" s="20">
        <f t="shared" si="582"/>
        <v>0</v>
      </c>
      <c r="L596" s="20">
        <f t="shared" si="582"/>
        <v>0</v>
      </c>
      <c r="M596" s="20">
        <f t="shared" si="582"/>
        <v>0</v>
      </c>
      <c r="N596" s="20">
        <f t="shared" si="576"/>
        <v>0</v>
      </c>
      <c r="O596" s="20">
        <f t="shared" si="576"/>
        <v>0</v>
      </c>
      <c r="P596" s="20">
        <f t="shared" si="582"/>
        <v>0</v>
      </c>
      <c r="Q596" s="20">
        <f t="shared" si="582"/>
        <v>0</v>
      </c>
      <c r="R596" s="20">
        <f t="shared" si="577"/>
        <v>0</v>
      </c>
      <c r="S596" s="20">
        <f t="shared" si="582"/>
        <v>0</v>
      </c>
      <c r="T596" s="20">
        <f t="shared" si="582"/>
        <v>0</v>
      </c>
      <c r="U596" s="20">
        <f t="shared" si="582"/>
        <v>0</v>
      </c>
      <c r="V596" s="20">
        <f t="shared" si="578"/>
        <v>0</v>
      </c>
      <c r="W596" s="20">
        <f t="shared" si="582"/>
        <v>0</v>
      </c>
    </row>
    <row r="597" spans="1:23">
      <c r="A597" s="15" t="str">
        <f t="shared" si="579"/>
        <v>TOTUGLINES</v>
      </c>
      <c r="B597" s="15" t="str">
        <f>$B$8</f>
        <v>DISTPRI</v>
      </c>
      <c r="C597" s="19"/>
      <c r="D597" s="20">
        <f t="shared" si="573"/>
        <v>0.8179737911342897</v>
      </c>
      <c r="E597" s="20">
        <f t="shared" ref="E597:W597" si="584">(E581+E589)/($D$585+$D$593)</f>
        <v>0.53552708555575002</v>
      </c>
      <c r="F597" s="20">
        <f t="shared" ref="F597:G597" si="585">(F581+F589)/($D$585+$D$593)</f>
        <v>8.7934324039407491E-5</v>
      </c>
      <c r="G597" s="20">
        <f t="shared" si="585"/>
        <v>1.627036870331805E-4</v>
      </c>
      <c r="H597" s="20">
        <f t="shared" si="584"/>
        <v>0.12529912332577867</v>
      </c>
      <c r="I597" s="20">
        <f t="shared" si="584"/>
        <v>1.750921649471038E-3</v>
      </c>
      <c r="J597" s="20">
        <f t="shared" si="575"/>
        <v>0</v>
      </c>
      <c r="K597" s="20">
        <f t="shared" si="584"/>
        <v>7.2663557657637282E-2</v>
      </c>
      <c r="L597" s="20">
        <f t="shared" si="584"/>
        <v>1.3075397969327577E-2</v>
      </c>
      <c r="M597" s="20">
        <f t="shared" si="584"/>
        <v>0</v>
      </c>
      <c r="N597" s="20">
        <f t="shared" si="576"/>
        <v>0</v>
      </c>
      <c r="O597" s="20">
        <f t="shared" si="576"/>
        <v>3.2904594587263333E-3</v>
      </c>
      <c r="P597" s="20">
        <f t="shared" si="584"/>
        <v>4.5500021989004963E-2</v>
      </c>
      <c r="Q597" s="20">
        <f t="shared" si="584"/>
        <v>0</v>
      </c>
      <c r="R597" s="20">
        <f t="shared" si="577"/>
        <v>0</v>
      </c>
      <c r="S597" s="20">
        <f t="shared" si="584"/>
        <v>1.9953151267753422E-2</v>
      </c>
      <c r="T597" s="20">
        <f t="shared" si="584"/>
        <v>4.004912122558984E-4</v>
      </c>
      <c r="U597" s="20">
        <f t="shared" si="584"/>
        <v>2.6294303751191536E-4</v>
      </c>
      <c r="V597" s="20">
        <f t="shared" si="578"/>
        <v>0</v>
      </c>
      <c r="W597" s="20">
        <f t="shared" si="584"/>
        <v>0</v>
      </c>
    </row>
    <row r="598" spans="1:23">
      <c r="A598" s="15" t="str">
        <f t="shared" si="579"/>
        <v>TOTUGLINES</v>
      </c>
      <c r="B598" s="15" t="str">
        <f>$B$9</f>
        <v>DISTSEC</v>
      </c>
      <c r="C598" s="19"/>
      <c r="D598" s="20">
        <f t="shared" si="573"/>
        <v>0.18202620886571039</v>
      </c>
      <c r="E598" s="20">
        <f t="shared" ref="E598:W598" si="586">(E582+E590)/($D$585+$D$593)</f>
        <v>0.13504909705292803</v>
      </c>
      <c r="F598" s="20">
        <f t="shared" ref="F598:G598" si="587">(F582+F590)/($D$585+$D$593)</f>
        <v>3.3477975081145274E-5</v>
      </c>
      <c r="G598" s="20">
        <f t="shared" si="587"/>
        <v>4.3363203943688161E-5</v>
      </c>
      <c r="H598" s="20">
        <f t="shared" si="586"/>
        <v>2.7221416029464623E-2</v>
      </c>
      <c r="I598" s="20">
        <f t="shared" si="586"/>
        <v>0</v>
      </c>
      <c r="J598" s="20">
        <f t="shared" si="575"/>
        <v>0</v>
      </c>
      <c r="K598" s="20">
        <f t="shared" si="586"/>
        <v>1.3588762806657466E-2</v>
      </c>
      <c r="L598" s="20">
        <f t="shared" si="586"/>
        <v>0</v>
      </c>
      <c r="M598" s="20">
        <f t="shared" si="586"/>
        <v>0</v>
      </c>
      <c r="N598" s="20">
        <f t="shared" si="576"/>
        <v>0</v>
      </c>
      <c r="O598" s="20">
        <f t="shared" si="576"/>
        <v>5.0889158184370812E-4</v>
      </c>
      <c r="P598" s="20">
        <f t="shared" si="586"/>
        <v>0</v>
      </c>
      <c r="Q598" s="20">
        <f t="shared" si="586"/>
        <v>0</v>
      </c>
      <c r="R598" s="20">
        <f t="shared" si="577"/>
        <v>0</v>
      </c>
      <c r="S598" s="20">
        <f t="shared" si="586"/>
        <v>3.8458812397351881E-3</v>
      </c>
      <c r="T598" s="20">
        <f t="shared" si="586"/>
        <v>0</v>
      </c>
      <c r="U598" s="20">
        <f t="shared" si="586"/>
        <v>4.5472052767697317E-5</v>
      </c>
      <c r="V598" s="20">
        <f t="shared" si="578"/>
        <v>1.3996166038845732E-3</v>
      </c>
      <c r="W598" s="20">
        <f t="shared" si="586"/>
        <v>2.9023031940425943E-4</v>
      </c>
    </row>
    <row r="599" spans="1:23">
      <c r="A599" s="15" t="str">
        <f t="shared" si="579"/>
        <v>TOTUGLINES</v>
      </c>
      <c r="B599" s="15" t="str">
        <f>$B$10</f>
        <v>ENERGY</v>
      </c>
      <c r="C599" s="19"/>
      <c r="D599" s="20">
        <f t="shared" si="573"/>
        <v>0</v>
      </c>
      <c r="E599" s="20">
        <f t="shared" ref="E599:W599" si="588">(E583+E591)/($D$585+$D$593)</f>
        <v>0</v>
      </c>
      <c r="F599" s="20">
        <f t="shared" ref="F599:G599" si="589">(F583+F591)/($D$585+$D$593)</f>
        <v>0</v>
      </c>
      <c r="G599" s="20">
        <f t="shared" si="589"/>
        <v>0</v>
      </c>
      <c r="H599" s="20">
        <f t="shared" si="588"/>
        <v>0</v>
      </c>
      <c r="I599" s="20">
        <f t="shared" si="588"/>
        <v>0</v>
      </c>
      <c r="J599" s="20">
        <f t="shared" si="575"/>
        <v>0</v>
      </c>
      <c r="K599" s="20">
        <f t="shared" si="588"/>
        <v>0</v>
      </c>
      <c r="L599" s="20">
        <f t="shared" si="588"/>
        <v>0</v>
      </c>
      <c r="M599" s="20">
        <f t="shared" si="588"/>
        <v>0</v>
      </c>
      <c r="N599" s="20">
        <f t="shared" si="576"/>
        <v>0</v>
      </c>
      <c r="O599" s="20">
        <f t="shared" si="576"/>
        <v>0</v>
      </c>
      <c r="P599" s="20">
        <f t="shared" si="588"/>
        <v>0</v>
      </c>
      <c r="Q599" s="20">
        <f t="shared" si="588"/>
        <v>0</v>
      </c>
      <c r="R599" s="20">
        <f t="shared" si="577"/>
        <v>0</v>
      </c>
      <c r="S599" s="20">
        <f t="shared" si="588"/>
        <v>0</v>
      </c>
      <c r="T599" s="20">
        <f t="shared" si="588"/>
        <v>0</v>
      </c>
      <c r="U599" s="20">
        <f t="shared" si="588"/>
        <v>0</v>
      </c>
      <c r="V599" s="20">
        <f t="shared" si="578"/>
        <v>0</v>
      </c>
      <c r="W599" s="20">
        <f t="shared" si="588"/>
        <v>0</v>
      </c>
    </row>
    <row r="600" spans="1:23">
      <c r="A600" s="15" t="str">
        <f t="shared" si="579"/>
        <v>TOTUGLINES</v>
      </c>
      <c r="B600" s="15" t="str">
        <f>$B$11</f>
        <v>CUSTOMER</v>
      </c>
      <c r="C600" s="19"/>
      <c r="D600" s="20">
        <f t="shared" si="573"/>
        <v>0</v>
      </c>
      <c r="E600" s="20">
        <f t="shared" ref="E600:W600" si="590">(E584+E592)/($D$585+$D$593)</f>
        <v>0</v>
      </c>
      <c r="F600" s="20">
        <f t="shared" ref="F600:G600" si="591">(F584+F592)/($D$585+$D$593)</f>
        <v>0</v>
      </c>
      <c r="G600" s="20">
        <f t="shared" si="591"/>
        <v>0</v>
      </c>
      <c r="H600" s="20">
        <f t="shared" si="590"/>
        <v>0</v>
      </c>
      <c r="I600" s="20">
        <f t="shared" si="590"/>
        <v>0</v>
      </c>
      <c r="J600" s="20">
        <f t="shared" si="575"/>
        <v>0</v>
      </c>
      <c r="K600" s="20">
        <f t="shared" si="590"/>
        <v>0</v>
      </c>
      <c r="L600" s="20">
        <f t="shared" si="590"/>
        <v>0</v>
      </c>
      <c r="M600" s="20">
        <f t="shared" si="590"/>
        <v>0</v>
      </c>
      <c r="N600" s="20">
        <f t="shared" si="576"/>
        <v>0</v>
      </c>
      <c r="O600" s="20">
        <f t="shared" si="576"/>
        <v>0</v>
      </c>
      <c r="P600" s="20">
        <f t="shared" si="590"/>
        <v>0</v>
      </c>
      <c r="Q600" s="20">
        <f t="shared" si="590"/>
        <v>0</v>
      </c>
      <c r="R600" s="20">
        <f t="shared" si="577"/>
        <v>0</v>
      </c>
      <c r="S600" s="20">
        <f t="shared" si="590"/>
        <v>0</v>
      </c>
      <c r="T600" s="20">
        <f t="shared" si="590"/>
        <v>0</v>
      </c>
      <c r="U600" s="20">
        <f t="shared" si="590"/>
        <v>0</v>
      </c>
      <c r="V600" s="20">
        <f t="shared" si="578"/>
        <v>0</v>
      </c>
      <c r="W600" s="20">
        <f t="shared" si="590"/>
        <v>0</v>
      </c>
    </row>
    <row r="601" spans="1:23">
      <c r="A601" s="15" t="str">
        <f t="shared" si="579"/>
        <v>TOTUGLINES</v>
      </c>
      <c r="B601" s="15" t="str">
        <f>$B$12</f>
        <v>TOTAL</v>
      </c>
      <c r="C601" s="19"/>
      <c r="D601" s="20">
        <f t="shared" si="573"/>
        <v>0.99999999999999989</v>
      </c>
      <c r="E601" s="20">
        <f t="shared" ref="E601:W601" si="592">SUM(E594:E600)</f>
        <v>0.67057618260867802</v>
      </c>
      <c r="F601" s="20">
        <f t="shared" ref="F601:G601" si="593">SUM(F594:F600)</f>
        <v>1.2141229912055276E-4</v>
      </c>
      <c r="G601" s="20">
        <f t="shared" si="593"/>
        <v>2.0606689097686865E-4</v>
      </c>
      <c r="H601" s="20">
        <f t="shared" si="592"/>
        <v>0.15252053935524329</v>
      </c>
      <c r="I601" s="20">
        <f t="shared" si="592"/>
        <v>1.750921649471038E-3</v>
      </c>
      <c r="J601" s="20">
        <f t="shared" si="592"/>
        <v>0</v>
      </c>
      <c r="K601" s="20">
        <f t="shared" si="592"/>
        <v>8.6252320464294749E-2</v>
      </c>
      <c r="L601" s="20">
        <f t="shared" si="592"/>
        <v>1.3075397969327577E-2</v>
      </c>
      <c r="M601" s="20">
        <f t="shared" si="592"/>
        <v>0</v>
      </c>
      <c r="N601" s="20">
        <f t="shared" si="592"/>
        <v>0</v>
      </c>
      <c r="O601" s="20">
        <f t="shared" si="592"/>
        <v>3.7993510405700415E-3</v>
      </c>
      <c r="P601" s="20">
        <f t="shared" si="592"/>
        <v>4.5500021989004963E-2</v>
      </c>
      <c r="Q601" s="20">
        <f t="shared" si="592"/>
        <v>0</v>
      </c>
      <c r="R601" s="20">
        <f t="shared" si="592"/>
        <v>0</v>
      </c>
      <c r="S601" s="20">
        <f t="shared" si="592"/>
        <v>2.3799032507488611E-2</v>
      </c>
      <c r="T601" s="20">
        <f t="shared" si="592"/>
        <v>4.004912122558984E-4</v>
      </c>
      <c r="U601" s="20">
        <f t="shared" si="592"/>
        <v>3.084150902796127E-4</v>
      </c>
      <c r="V601" s="20">
        <f t="shared" si="592"/>
        <v>1.3996166038845732E-3</v>
      </c>
      <c r="W601" s="20">
        <f t="shared" si="592"/>
        <v>2.9023031940425943E-4</v>
      </c>
    </row>
    <row r="602" spans="1:23" ht="12.75">
      <c r="C602" s="110" t="s">
        <v>561</v>
      </c>
    </row>
    <row r="603" spans="1:23" ht="12.75">
      <c r="A603" s="34" t="s">
        <v>115</v>
      </c>
      <c r="B603" s="15" t="str">
        <f>$B$5</f>
        <v>PRODUCTION</v>
      </c>
      <c r="C603" s="110" t="s">
        <v>562</v>
      </c>
      <c r="D603" s="21">
        <f>COSS!H1475+COSS!H1483+COSS!H1491+COSS!H1499+COSS!H1507+COSS!H1515+COSS!H1523+COSS!H1531+COSS!H1539</f>
        <v>0</v>
      </c>
      <c r="E603" s="21">
        <f>COSS!I1475+COSS!I1483+COSS!I1491+COSS!I1499+COSS!I1507+COSS!I1515+COSS!I1523+COSS!I1531+COSS!I1539</f>
        <v>0</v>
      </c>
      <c r="F603" s="21">
        <f>COSS!J1475+COSS!J1483+COSS!J1491+COSS!J1499+COSS!J1507+COSS!J1515+COSS!J1523+COSS!J1531+COSS!J1539</f>
        <v>0</v>
      </c>
      <c r="G603" s="21">
        <f>COSS!K1475+COSS!K1483+COSS!K1491+COSS!K1499+COSS!K1507+COSS!K1515+COSS!K1523+COSS!K1531+COSS!K1539</f>
        <v>0</v>
      </c>
      <c r="H603" s="21">
        <f>COSS!L1475+COSS!L1483+COSS!L1491+COSS!L1499+COSS!L1507+COSS!L1515+COSS!L1523+COSS!L1531+COSS!L1539</f>
        <v>0</v>
      </c>
      <c r="I603" s="21">
        <f>COSS!M1475+COSS!M1483+COSS!M1491+COSS!M1499+COSS!M1507+COSS!M1515+COSS!M1523+COSS!M1531+COSS!M1539</f>
        <v>0</v>
      </c>
      <c r="J603" s="21">
        <f>COSS!N1475+COSS!N1483+COSS!N1491+COSS!N1499+COSS!N1507+COSS!N1515+COSS!N1523+COSS!N1531+COSS!N1539</f>
        <v>0</v>
      </c>
      <c r="K603" s="21">
        <f>COSS!P1475+COSS!P1483+COSS!P1491+COSS!P1499+COSS!P1507+COSS!P1515+COSS!P1523+COSS!P1531+COSS!P1539</f>
        <v>0</v>
      </c>
      <c r="L603" s="21">
        <f>COSS!Q1475+COSS!Q1483+COSS!Q1491+COSS!Q1499+COSS!Q1507+COSS!Q1515+COSS!Q1523+COSS!Q1531+COSS!Q1539</f>
        <v>0</v>
      </c>
      <c r="M603" s="21">
        <f>COSS!R1475+COSS!R1483+COSS!R1491+COSS!R1499+COSS!R1507+COSS!R1515+COSS!R1523+COSS!R1531+COSS!R1539</f>
        <v>0</v>
      </c>
      <c r="N603" s="21">
        <f>COSS!S1475+COSS!S1483+COSS!S1491+COSS!S1499+COSS!S1507+COSS!S1515+COSS!S1523+COSS!S1531+COSS!S1539</f>
        <v>0</v>
      </c>
      <c r="O603" s="21">
        <f>COSS!U1475+COSS!U1483+COSS!U1491+COSS!U1499+COSS!U1507+COSS!U1515+COSS!U1523+COSS!U1531+COSS!U1539</f>
        <v>0</v>
      </c>
      <c r="P603" s="21">
        <f>COSS!V1475+COSS!V1483+COSS!V1491+COSS!V1499+COSS!V1507+COSS!V1515+COSS!V1523+COSS!V1531+COSS!V1539</f>
        <v>0</v>
      </c>
      <c r="Q603" s="21">
        <f>COSS!W1475+COSS!W1483+COSS!W1491+COSS!W1499+COSS!W1507+COSS!W1515+COSS!W1523+COSS!W1531+COSS!W1539</f>
        <v>0</v>
      </c>
      <c r="R603" s="21">
        <f>COSS!X1475+COSS!X1483+COSS!X1491+COSS!X1499+COSS!X1507+COSS!X1515+COSS!X1523+COSS!X1531+COSS!X1539</f>
        <v>0</v>
      </c>
      <c r="S603" s="21">
        <f>COSS!Z1475+COSS!Z1483+COSS!Z1491+COSS!Z1499+COSS!Z1507+COSS!Z1515+COSS!Z1523+COSS!Z1531+COSS!Z1539</f>
        <v>0</v>
      </c>
      <c r="T603" s="21">
        <f>COSS!AA1475+COSS!AA1483+COSS!AA1491+COSS!AA1499+COSS!AA1507+COSS!AA1515+COSS!AA1523+COSS!AA1531+COSS!AA1539</f>
        <v>0</v>
      </c>
      <c r="U603" s="21">
        <f>COSS!AC1475+COSS!AC1483+COSS!AC1491+COSS!AC1499+COSS!AC1507+COSS!AC1515+COSS!AC1523+COSS!AC1531+COSS!AC1539</f>
        <v>0</v>
      </c>
      <c r="V603" s="21">
        <f>COSS!AD1475+COSS!AD1483+COSS!AD1491+COSS!AD1499+COSS!AD1507+COSS!AD1515+COSS!AD1523+COSS!AD1531+COSS!AD1539</f>
        <v>0</v>
      </c>
      <c r="W603" s="21">
        <f>COSS!AE1475+COSS!AE1483+COSS!AE1491+COSS!AE1499+COSS!AE1507+COSS!AE1515+COSS!AE1523+COSS!AE1531+COSS!AE1539</f>
        <v>0</v>
      </c>
    </row>
    <row r="604" spans="1:23" ht="12.75">
      <c r="B604" s="15" t="str">
        <f>$B$6</f>
        <v>BULKTRAN</v>
      </c>
      <c r="C604" s="110" t="s">
        <v>567</v>
      </c>
      <c r="D604" s="21">
        <f>COSS!H1476+COSS!H1484+COSS!H1492+COSS!H1500+COSS!H1508+COSS!H1516+COSS!H1524+COSS!H1532+COSS!H1540</f>
        <v>0</v>
      </c>
      <c r="E604" s="21">
        <f>COSS!I1476+COSS!I1484+COSS!I1492+COSS!I1500+COSS!I1508+COSS!I1516+COSS!I1524+COSS!I1532+COSS!I1540</f>
        <v>0</v>
      </c>
      <c r="F604" s="21">
        <f>COSS!J1476+COSS!J1484+COSS!J1492+COSS!J1500+COSS!J1508+COSS!J1516+COSS!J1524+COSS!J1532+COSS!J1540</f>
        <v>0</v>
      </c>
      <c r="G604" s="21">
        <f>COSS!K1476+COSS!K1484+COSS!K1492+COSS!K1500+COSS!K1508+COSS!K1516+COSS!K1524+COSS!K1532+COSS!K1540</f>
        <v>0</v>
      </c>
      <c r="H604" s="21">
        <f>COSS!L1476+COSS!L1484+COSS!L1492+COSS!L1500+COSS!L1508+COSS!L1516+COSS!L1524+COSS!L1532+COSS!L1540</f>
        <v>0</v>
      </c>
      <c r="I604" s="21">
        <f>COSS!M1476+COSS!M1484+COSS!M1492+COSS!M1500+COSS!M1508+COSS!M1516+COSS!M1524+COSS!M1532+COSS!M1540</f>
        <v>0</v>
      </c>
      <c r="J604" s="21">
        <f>COSS!N1476+COSS!N1484+COSS!N1492+COSS!N1500+COSS!N1508+COSS!N1516+COSS!N1524+COSS!N1532+COSS!N1540</f>
        <v>0</v>
      </c>
      <c r="K604" s="21">
        <f>COSS!P1476+COSS!P1484+COSS!P1492+COSS!P1500+COSS!P1508+COSS!P1516+COSS!P1524+COSS!P1532+COSS!P1540</f>
        <v>0</v>
      </c>
      <c r="L604" s="21">
        <f>COSS!Q1476+COSS!Q1484+COSS!Q1492+COSS!Q1500+COSS!Q1508+COSS!Q1516+COSS!Q1524+COSS!Q1532+COSS!Q1540</f>
        <v>0</v>
      </c>
      <c r="M604" s="21">
        <f>COSS!R1476+COSS!R1484+COSS!R1492+COSS!R1500+COSS!R1508+COSS!R1516+COSS!R1524+COSS!R1532+COSS!R1540</f>
        <v>0</v>
      </c>
      <c r="N604" s="21">
        <f>COSS!S1476+COSS!S1484+COSS!S1492+COSS!S1500+COSS!S1508+COSS!S1516+COSS!S1524+COSS!S1532+COSS!S1540</f>
        <v>0</v>
      </c>
      <c r="O604" s="21">
        <f>COSS!U1476+COSS!U1484+COSS!U1492+COSS!U1500+COSS!U1508+COSS!U1516+COSS!U1524+COSS!U1532+COSS!U1540</f>
        <v>0</v>
      </c>
      <c r="P604" s="21">
        <f>COSS!V1476+COSS!V1484+COSS!V1492+COSS!V1500+COSS!V1508+COSS!V1516+COSS!V1524+COSS!V1532+COSS!V1540</f>
        <v>0</v>
      </c>
      <c r="Q604" s="21">
        <f>COSS!W1476+COSS!W1484+COSS!W1492+COSS!W1500+COSS!W1508+COSS!W1516+COSS!W1524+COSS!W1532+COSS!W1540</f>
        <v>0</v>
      </c>
      <c r="R604" s="21">
        <f>COSS!X1476+COSS!X1484+COSS!X1492+COSS!X1500+COSS!X1508+COSS!X1516+COSS!X1524+COSS!X1532+COSS!X1540</f>
        <v>0</v>
      </c>
      <c r="S604" s="21">
        <f>COSS!Z1476+COSS!Z1484+COSS!Z1492+COSS!Z1500+COSS!Z1508+COSS!Z1516+COSS!Z1524+COSS!Z1532+COSS!Z1540</f>
        <v>0</v>
      </c>
      <c r="T604" s="21">
        <f>COSS!AA1476+COSS!AA1484+COSS!AA1492+COSS!AA1500+COSS!AA1508+COSS!AA1516+COSS!AA1524+COSS!AA1532+COSS!AA1540</f>
        <v>0</v>
      </c>
      <c r="U604" s="21">
        <f>COSS!AC1476+COSS!AC1484+COSS!AC1492+COSS!AC1500+COSS!AC1508+COSS!AC1516+COSS!AC1524+COSS!AC1532+COSS!AC1540</f>
        <v>0</v>
      </c>
      <c r="V604" s="21">
        <f>COSS!AD1476+COSS!AD1484+COSS!AD1492+COSS!AD1500+COSS!AD1508+COSS!AD1516+COSS!AD1524+COSS!AD1532+COSS!AD1540</f>
        <v>0</v>
      </c>
      <c r="W604" s="21">
        <f>COSS!AE1476+COSS!AE1484+COSS!AE1492+COSS!AE1500+COSS!AE1508+COSS!AE1516+COSS!AE1524+COSS!AE1532+COSS!AE1540</f>
        <v>0</v>
      </c>
    </row>
    <row r="605" spans="1:23">
      <c r="B605" s="15" t="str">
        <f>$B$7</f>
        <v>SUBTRAN</v>
      </c>
      <c r="D605" s="21">
        <f>COSS!H1477+COSS!H1485+COSS!H1493+COSS!H1501+COSS!H1509+COSS!H1517+COSS!H1525+COSS!H1533+COSS!H1541</f>
        <v>0</v>
      </c>
      <c r="E605" s="21">
        <f>COSS!I1477+COSS!I1485+COSS!I1493+COSS!I1501+COSS!I1509+COSS!I1517+COSS!I1525+COSS!I1533+COSS!I1541</f>
        <v>0</v>
      </c>
      <c r="F605" s="21">
        <f>COSS!J1477+COSS!J1485+COSS!J1493+COSS!J1501+COSS!J1509+COSS!J1517+COSS!J1525+COSS!J1533+COSS!J1541</f>
        <v>0</v>
      </c>
      <c r="G605" s="21">
        <f>COSS!K1477+COSS!K1485+COSS!K1493+COSS!K1501+COSS!K1509+COSS!K1517+COSS!K1525+COSS!K1533+COSS!K1541</f>
        <v>0</v>
      </c>
      <c r="H605" s="21">
        <f>COSS!L1477+COSS!L1485+COSS!L1493+COSS!L1501+COSS!L1509+COSS!L1517+COSS!L1525+COSS!L1533+COSS!L1541</f>
        <v>0</v>
      </c>
      <c r="I605" s="21">
        <f>COSS!M1477+COSS!M1485+COSS!M1493+COSS!M1501+COSS!M1509+COSS!M1517+COSS!M1525+COSS!M1533+COSS!M1541</f>
        <v>0</v>
      </c>
      <c r="J605" s="21">
        <f>COSS!N1477+COSS!N1485+COSS!N1493+COSS!N1501+COSS!N1509+COSS!N1517+COSS!N1525+COSS!N1533+COSS!N1541</f>
        <v>0</v>
      </c>
      <c r="K605" s="21">
        <f>COSS!P1477+COSS!P1485+COSS!P1493+COSS!P1501+COSS!P1509+COSS!P1517+COSS!P1525+COSS!P1533+COSS!P1541</f>
        <v>0</v>
      </c>
      <c r="L605" s="21">
        <f>COSS!Q1477+COSS!Q1485+COSS!Q1493+COSS!Q1501+COSS!Q1509+COSS!Q1517+COSS!Q1525+COSS!Q1533+COSS!Q1541</f>
        <v>0</v>
      </c>
      <c r="M605" s="21">
        <f>COSS!R1477+COSS!R1485+COSS!R1493+COSS!R1501+COSS!R1509+COSS!R1517+COSS!R1525+COSS!R1533+COSS!R1541</f>
        <v>0</v>
      </c>
      <c r="N605" s="21">
        <f>COSS!S1477+COSS!S1485+COSS!S1493+COSS!S1501+COSS!S1509+COSS!S1517+COSS!S1525+COSS!S1533+COSS!S1541</f>
        <v>0</v>
      </c>
      <c r="O605" s="21">
        <f>COSS!U1477+COSS!U1485+COSS!U1493+COSS!U1501+COSS!U1509+COSS!U1517+COSS!U1525+COSS!U1533+COSS!U1541</f>
        <v>0</v>
      </c>
      <c r="P605" s="21">
        <f>COSS!V1477+COSS!V1485+COSS!V1493+COSS!V1501+COSS!V1509+COSS!V1517+COSS!V1525+COSS!V1533+COSS!V1541</f>
        <v>0</v>
      </c>
      <c r="Q605" s="21">
        <f>COSS!W1477+COSS!W1485+COSS!W1493+COSS!W1501+COSS!W1509+COSS!W1517+COSS!W1525+COSS!W1533+COSS!W1541</f>
        <v>0</v>
      </c>
      <c r="R605" s="21">
        <f>COSS!X1477+COSS!X1485+COSS!X1493+COSS!X1501+COSS!X1509+COSS!X1517+COSS!X1525+COSS!X1533+COSS!X1541</f>
        <v>0</v>
      </c>
      <c r="S605" s="21">
        <f>COSS!Z1477+COSS!Z1485+COSS!Z1493+COSS!Z1501+COSS!Z1509+COSS!Z1517+COSS!Z1525+COSS!Z1533+COSS!Z1541</f>
        <v>0</v>
      </c>
      <c r="T605" s="21">
        <f>COSS!AA1477+COSS!AA1485+COSS!AA1493+COSS!AA1501+COSS!AA1509+COSS!AA1517+COSS!AA1525+COSS!AA1533+COSS!AA1541</f>
        <v>0</v>
      </c>
      <c r="U605" s="21">
        <f>COSS!AC1477+COSS!AC1485+COSS!AC1493+COSS!AC1501+COSS!AC1509+COSS!AC1517+COSS!AC1525+COSS!AC1533+COSS!AC1541</f>
        <v>0</v>
      </c>
      <c r="V605" s="21">
        <f>COSS!AD1477+COSS!AD1485+COSS!AD1493+COSS!AD1501+COSS!AD1509+COSS!AD1517+COSS!AD1525+COSS!AD1533+COSS!AD1541</f>
        <v>0</v>
      </c>
      <c r="W605" s="21">
        <f>COSS!AE1477+COSS!AE1485+COSS!AE1493+COSS!AE1501+COSS!AE1509+COSS!AE1517+COSS!AE1525+COSS!AE1533+COSS!AE1541</f>
        <v>0</v>
      </c>
    </row>
    <row r="606" spans="1:23">
      <c r="B606" s="15" t="str">
        <f>$B$8</f>
        <v>DISTPRI</v>
      </c>
      <c r="D606" s="21">
        <f>COSS!H1478+COSS!H1486+COSS!H1494+COSS!H1502+COSS!H1510+COSS!H1518+COSS!H1526+COSS!H1534+COSS!H1542</f>
        <v>4715460.8745641578</v>
      </c>
      <c r="E606" s="21">
        <f>COSS!I1478+COSS!I1486+COSS!I1494+COSS!I1502+COSS!I1510+COSS!I1518+COSS!I1526+COSS!I1534+COSS!I1542</f>
        <v>3087210.1851890888</v>
      </c>
      <c r="F606" s="21">
        <f>COSS!J1478+COSS!J1486+COSS!J1494+COSS!J1502+COSS!J1510+COSS!J1518+COSS!J1526+COSS!J1534+COSS!J1542</f>
        <v>506.92438930601111</v>
      </c>
      <c r="G606" s="21">
        <f>COSS!K1478+COSS!K1486+COSS!K1494+COSS!K1502+COSS!K1510+COSS!K1518+COSS!K1526+COSS!K1534+COSS!K1542</f>
        <v>937.955321634916</v>
      </c>
      <c r="H606" s="21">
        <f>COSS!L1478+COSS!L1486+COSS!L1494+COSS!L1502+COSS!L1510+COSS!L1518+COSS!L1526+COSS!L1534+COSS!L1542</f>
        <v>722325.23836805637</v>
      </c>
      <c r="I606" s="21">
        <f>COSS!M1478+COSS!M1486+COSS!M1494+COSS!M1502+COSS!M1510+COSS!M1518+COSS!M1526+COSS!M1534+COSS!M1542</f>
        <v>10093.725033730983</v>
      </c>
      <c r="J606" s="21">
        <f>COSS!N1478+COSS!N1486+COSS!N1494+COSS!N1502+COSS!N1510+COSS!N1518+COSS!N1526+COSS!N1534+COSS!N1542</f>
        <v>0</v>
      </c>
      <c r="K606" s="21">
        <f>COSS!P1478+COSS!P1486+COSS!P1494+COSS!P1502+COSS!P1510+COSS!P1518+COSS!P1526+COSS!P1534+COSS!P1542</f>
        <v>418891.37140455475</v>
      </c>
      <c r="L606" s="21">
        <f>COSS!Q1478+COSS!Q1486+COSS!Q1494+COSS!Q1502+COSS!Q1510+COSS!Q1518+COSS!Q1526+COSS!Q1534+COSS!Q1542</f>
        <v>75377.143145650552</v>
      </c>
      <c r="M606" s="21">
        <f>COSS!R1478+COSS!R1486+COSS!R1494+COSS!R1502+COSS!R1510+COSS!R1518+COSS!R1526+COSS!R1534+COSS!R1542</f>
        <v>0</v>
      </c>
      <c r="N606" s="21">
        <f>COSS!S1478+COSS!S1486+COSS!S1494+COSS!S1502+COSS!S1510+COSS!S1518+COSS!S1526+COSS!S1534+COSS!S1542</f>
        <v>0</v>
      </c>
      <c r="O606" s="21">
        <f>COSS!U1478+COSS!U1486+COSS!U1494+COSS!U1502+COSS!U1510+COSS!U1518+COSS!U1526+COSS!U1534+COSS!U1542</f>
        <v>18968.863067663075</v>
      </c>
      <c r="P606" s="21">
        <f>COSS!V1478+COSS!V1486+COSS!V1494+COSS!V1502+COSS!V1510+COSS!V1518+COSS!V1526+COSS!V1534+COSS!V1542</f>
        <v>262298.83622975124</v>
      </c>
      <c r="Q606" s="21">
        <f>COSS!W1478+COSS!W1486+COSS!W1494+COSS!W1502+COSS!W1510+COSS!W1518+COSS!W1526+COSS!W1534+COSS!W1542</f>
        <v>0</v>
      </c>
      <c r="R606" s="21">
        <f>COSS!X1478+COSS!X1486+COSS!X1494+COSS!X1502+COSS!X1510+COSS!X1518+COSS!X1526+COSS!X1534+COSS!X1542</f>
        <v>0</v>
      </c>
      <c r="S606" s="21">
        <f>COSS!Z1478+COSS!Z1486+COSS!Z1494+COSS!Z1502+COSS!Z1510+COSS!Z1518+COSS!Z1526+COSS!Z1534+COSS!Z1542</f>
        <v>115026.06213932432</v>
      </c>
      <c r="T606" s="21">
        <f>COSS!AA1478+COSS!AA1486+COSS!AA1494+COSS!AA1502+COSS!AA1510+COSS!AA1518+COSS!AA1526+COSS!AA1534+COSS!AA1542</f>
        <v>2308.754464346177</v>
      </c>
      <c r="U606" s="21">
        <f>COSS!AC1478+COSS!AC1486+COSS!AC1494+COSS!AC1502+COSS!AC1510+COSS!AC1518+COSS!AC1526+COSS!AC1534+COSS!AC1542</f>
        <v>1515.8158110507654</v>
      </c>
      <c r="V606" s="21">
        <f>COSS!AD1478+COSS!AD1486+COSS!AD1494+COSS!AD1502+COSS!AD1510+COSS!AD1518+COSS!AD1526+COSS!AD1534+COSS!AD1542</f>
        <v>0</v>
      </c>
      <c r="W606" s="21">
        <f>COSS!AE1478+COSS!AE1486+COSS!AE1494+COSS!AE1502+COSS!AE1510+COSS!AE1518+COSS!AE1526+COSS!AE1534+COSS!AE1542</f>
        <v>0</v>
      </c>
    </row>
    <row r="607" spans="1:23">
      <c r="B607" s="15" t="str">
        <f>$B$9</f>
        <v>DISTSEC</v>
      </c>
      <c r="D607" s="21">
        <f>COSS!H1479+COSS!H1487+COSS!H1495+COSS!H1503+COSS!H1511+COSS!H1519+COSS!H1527+COSS!H1535+COSS!H1543</f>
        <v>1865975.7777033304</v>
      </c>
      <c r="E607" s="21">
        <f>COSS!I1479+COSS!I1487+COSS!I1495+COSS!I1503+COSS!I1511+COSS!I1519+COSS!I1527+COSS!I1535+COSS!I1543</f>
        <v>1384406.9239907169</v>
      </c>
      <c r="F607" s="21">
        <f>COSS!J1479+COSS!J1487+COSS!J1495+COSS!J1503+COSS!J1511+COSS!J1519+COSS!J1527+COSS!J1535+COSS!J1543</f>
        <v>343.18734086287134</v>
      </c>
      <c r="G607" s="21">
        <f>COSS!K1479+COSS!K1487+COSS!K1495+COSS!K1503+COSS!K1511+COSS!K1519+COSS!K1527+COSS!K1535+COSS!K1543</f>
        <v>444.52218560584521</v>
      </c>
      <c r="H607" s="21">
        <f>COSS!L1479+COSS!L1487+COSS!L1495+COSS!L1503+COSS!L1511+COSS!L1519+COSS!L1527+COSS!L1535+COSS!L1543</f>
        <v>279050.49092814833</v>
      </c>
      <c r="I607" s="21">
        <f>COSS!M1479+COSS!M1487+COSS!M1495+COSS!M1503+COSS!M1511+COSS!M1519+COSS!M1527+COSS!M1535+COSS!M1543</f>
        <v>0</v>
      </c>
      <c r="J607" s="21">
        <f>COSS!N1479+COSS!N1487+COSS!N1495+COSS!N1503+COSS!N1511+COSS!N1519+COSS!N1527+COSS!N1535+COSS!N1543</f>
        <v>0</v>
      </c>
      <c r="K607" s="21">
        <f>COSS!P1479+COSS!P1487+COSS!P1495+COSS!P1503+COSS!P1511+COSS!P1519+COSS!P1527+COSS!P1535+COSS!P1543</f>
        <v>139300.28210874484</v>
      </c>
      <c r="L607" s="21">
        <f>COSS!Q1479+COSS!Q1487+COSS!Q1495+COSS!Q1503+COSS!Q1511+COSS!Q1519+COSS!Q1527+COSS!Q1535+COSS!Q1543</f>
        <v>0</v>
      </c>
      <c r="M607" s="21">
        <f>COSS!R1479+COSS!R1487+COSS!R1495+COSS!R1503+COSS!R1511+COSS!R1519+COSS!R1527+COSS!R1535+COSS!R1543</f>
        <v>0</v>
      </c>
      <c r="N607" s="21">
        <f>COSS!S1479+COSS!S1487+COSS!S1495+COSS!S1503+COSS!S1511+COSS!S1519+COSS!S1527+COSS!S1535+COSS!S1543</f>
        <v>0</v>
      </c>
      <c r="O607" s="21">
        <f>COSS!U1479+COSS!U1487+COSS!U1495+COSS!U1503+COSS!U1511+COSS!U1519+COSS!U1527+COSS!U1535+COSS!U1543</f>
        <v>5216.7178073682917</v>
      </c>
      <c r="P607" s="21">
        <f>COSS!V1479+COSS!V1487+COSS!V1495+COSS!V1503+COSS!V1511+COSS!V1519+COSS!V1527+COSS!V1535+COSS!V1543</f>
        <v>0</v>
      </c>
      <c r="Q607" s="21">
        <f>COSS!W1479+COSS!W1487+COSS!W1495+COSS!W1503+COSS!W1511+COSS!W1519+COSS!W1527+COSS!W1535+COSS!W1543</f>
        <v>0</v>
      </c>
      <c r="R607" s="21">
        <f>COSS!X1479+COSS!X1487+COSS!X1495+COSS!X1503+COSS!X1511+COSS!X1519+COSS!X1527+COSS!X1535+COSS!X1543</f>
        <v>0</v>
      </c>
      <c r="S607" s="21">
        <f>COSS!Z1479+COSS!Z1487+COSS!Z1495+COSS!Z1503+COSS!Z1511+COSS!Z1519+COSS!Z1527+COSS!Z1535+COSS!Z1543</f>
        <v>39424.659130069776</v>
      </c>
      <c r="T607" s="21">
        <f>COSS!AA1479+COSS!AA1487+COSS!AA1495+COSS!AA1503+COSS!AA1511+COSS!AA1519+COSS!AA1527+COSS!AA1535+COSS!AA1543</f>
        <v>0</v>
      </c>
      <c r="U607" s="21">
        <f>COSS!AC1479+COSS!AC1487+COSS!AC1495+COSS!AC1503+COSS!AC1511+COSS!AC1519+COSS!AC1527+COSS!AC1535+COSS!AC1543</f>
        <v>466.14028581767957</v>
      </c>
      <c r="V607" s="21">
        <f>COSS!AD1479+COSS!AD1487+COSS!AD1495+COSS!AD1503+COSS!AD1511+COSS!AD1519+COSS!AD1527+COSS!AD1535+COSS!AD1543</f>
        <v>14347.662884341853</v>
      </c>
      <c r="W607" s="21">
        <f>COSS!AE1479+COSS!AE1487+COSS!AE1495+COSS!AE1503+COSS!AE1511+COSS!AE1519+COSS!AE1527+COSS!AE1535+COSS!AE1543</f>
        <v>2975.1910416537116</v>
      </c>
    </row>
    <row r="608" spans="1:23">
      <c r="B608" s="15" t="str">
        <f>$B$10</f>
        <v>ENERGY</v>
      </c>
      <c r="D608" s="21">
        <f>COSS!H1480+COSS!H1488+COSS!H1496+COSS!H1504+COSS!H1512+COSS!H1520+COSS!H1528+COSS!H1536+COSS!H1544</f>
        <v>0</v>
      </c>
      <c r="E608" s="21">
        <f>COSS!I1480+COSS!I1488+COSS!I1496+COSS!I1504+COSS!I1512+COSS!I1520+COSS!I1528+COSS!I1536+COSS!I1544</f>
        <v>0</v>
      </c>
      <c r="F608" s="21">
        <f>COSS!J1480+COSS!J1488+COSS!J1496+COSS!J1504+COSS!J1512+COSS!J1520+COSS!J1528+COSS!J1536+COSS!J1544</f>
        <v>0</v>
      </c>
      <c r="G608" s="21">
        <f>COSS!K1480+COSS!K1488+COSS!K1496+COSS!K1504+COSS!K1512+COSS!K1520+COSS!K1528+COSS!K1536+COSS!K1544</f>
        <v>0</v>
      </c>
      <c r="H608" s="21">
        <f>COSS!L1480+COSS!L1488+COSS!L1496+COSS!L1504+COSS!L1512+COSS!L1520+COSS!L1528+COSS!L1536+COSS!L1544</f>
        <v>0</v>
      </c>
      <c r="I608" s="21">
        <f>COSS!M1480+COSS!M1488+COSS!M1496+COSS!M1504+COSS!M1512+COSS!M1520+COSS!M1528+COSS!M1536+COSS!M1544</f>
        <v>0</v>
      </c>
      <c r="J608" s="21">
        <f>COSS!N1480+COSS!N1488+COSS!N1496+COSS!N1504+COSS!N1512+COSS!N1520+COSS!N1528+COSS!N1536+COSS!N1544</f>
        <v>0</v>
      </c>
      <c r="K608" s="21">
        <f>COSS!P1480+COSS!P1488+COSS!P1496+COSS!P1504+COSS!P1512+COSS!P1520+COSS!P1528+COSS!P1536+COSS!P1544</f>
        <v>0</v>
      </c>
      <c r="L608" s="21">
        <f>COSS!Q1480+COSS!Q1488+COSS!Q1496+COSS!Q1504+COSS!Q1512+COSS!Q1520+COSS!Q1528+COSS!Q1536+COSS!Q1544</f>
        <v>0</v>
      </c>
      <c r="M608" s="21">
        <f>COSS!R1480+COSS!R1488+COSS!R1496+COSS!R1504+COSS!R1512+COSS!R1520+COSS!R1528+COSS!R1536+COSS!R1544</f>
        <v>0</v>
      </c>
      <c r="N608" s="21">
        <f>COSS!S1480+COSS!S1488+COSS!S1496+COSS!S1504+COSS!S1512+COSS!S1520+COSS!S1528+COSS!S1536+COSS!S1544</f>
        <v>0</v>
      </c>
      <c r="O608" s="21">
        <f>COSS!U1480+COSS!U1488+COSS!U1496+COSS!U1504+COSS!U1512+COSS!U1520+COSS!U1528+COSS!U1536+COSS!U1544</f>
        <v>0</v>
      </c>
      <c r="P608" s="21">
        <f>COSS!V1480+COSS!V1488+COSS!V1496+COSS!V1504+COSS!V1512+COSS!V1520+COSS!V1528+COSS!V1536+COSS!V1544</f>
        <v>0</v>
      </c>
      <c r="Q608" s="21">
        <f>COSS!W1480+COSS!W1488+COSS!W1496+COSS!W1504+COSS!W1512+COSS!W1520+COSS!W1528+COSS!W1536+COSS!W1544</f>
        <v>0</v>
      </c>
      <c r="R608" s="21">
        <f>COSS!X1480+COSS!X1488+COSS!X1496+COSS!X1504+COSS!X1512+COSS!X1520+COSS!X1528+COSS!X1536+COSS!X1544</f>
        <v>0</v>
      </c>
      <c r="S608" s="21">
        <f>COSS!Z1480+COSS!Z1488+COSS!Z1496+COSS!Z1504+COSS!Z1512+COSS!Z1520+COSS!Z1528+COSS!Z1536+COSS!Z1544</f>
        <v>0</v>
      </c>
      <c r="T608" s="21">
        <f>COSS!AA1480+COSS!AA1488+COSS!AA1496+COSS!AA1504+COSS!AA1512+COSS!AA1520+COSS!AA1528+COSS!AA1536+COSS!AA1544</f>
        <v>0</v>
      </c>
      <c r="U608" s="21">
        <f>COSS!AC1480+COSS!AC1488+COSS!AC1496+COSS!AC1504+COSS!AC1512+COSS!AC1520+COSS!AC1528+COSS!AC1536+COSS!AC1544</f>
        <v>0</v>
      </c>
      <c r="V608" s="21">
        <f>COSS!AD1480+COSS!AD1488+COSS!AD1496+COSS!AD1504+COSS!AD1512+COSS!AD1520+COSS!AD1528+COSS!AD1536+COSS!AD1544</f>
        <v>0</v>
      </c>
      <c r="W608" s="21">
        <f>COSS!AE1480+COSS!AE1488+COSS!AE1496+COSS!AE1504+COSS!AE1512+COSS!AE1520+COSS!AE1528+COSS!AE1536+COSS!AE1544</f>
        <v>0</v>
      </c>
    </row>
    <row r="609" spans="1:23">
      <c r="B609" s="15" t="str">
        <f>$B$11</f>
        <v>CUSTOMER</v>
      </c>
      <c r="D609" s="21">
        <f>COSS!H1481+COSS!H1489+COSS!H1497+COSS!H1505+COSS!H1513+COSS!H1521+COSS!H1529+COSS!H1537+COSS!H1545</f>
        <v>2213430.3477325137</v>
      </c>
      <c r="E609" s="21">
        <f>COSS!I1481+COSS!I1489+COSS!I1497+COSS!I1505+COSS!I1513+COSS!I1521+COSS!I1529+COSS!I1537+COSS!I1545</f>
        <v>993319.22163098026</v>
      </c>
      <c r="F609" s="21">
        <f>COSS!J1481+COSS!J1489+COSS!J1497+COSS!J1505+COSS!J1513+COSS!J1521+COSS!J1529+COSS!J1537+COSS!J1545</f>
        <v>200.2085254212428</v>
      </c>
      <c r="G609" s="21">
        <f>COSS!K1481+COSS!K1489+COSS!K1497+COSS!K1505+COSS!K1513+COSS!K1521+COSS!K1529+COSS!K1537+COSS!K1545</f>
        <v>224.97889334030103</v>
      </c>
      <c r="H609" s="21">
        <f>COSS!L1481+COSS!L1489+COSS!L1497+COSS!L1505+COSS!L1513+COSS!L1521+COSS!L1529+COSS!L1537+COSS!L1545</f>
        <v>559765.16733168834</v>
      </c>
      <c r="I609" s="21">
        <f>COSS!M1481+COSS!M1489+COSS!M1497+COSS!M1505+COSS!M1513+COSS!M1521+COSS!M1529+COSS!M1537+COSS!M1545</f>
        <v>68827.465928136211</v>
      </c>
      <c r="J609" s="21">
        <f>COSS!N1481+COSS!N1489+COSS!N1497+COSS!N1505+COSS!N1513+COSS!N1521+COSS!N1529+COSS!N1537+COSS!N1545</f>
        <v>11585.19730130825</v>
      </c>
      <c r="K609" s="21">
        <f>COSS!P1481+COSS!P1489+COSS!P1497+COSS!P1505+COSS!P1513+COSS!P1521+COSS!P1529+COSS!P1537+COSS!P1545</f>
        <v>74738.018610517145</v>
      </c>
      <c r="L609" s="21">
        <f>COSS!Q1481+COSS!Q1489+COSS!Q1497+COSS!Q1505+COSS!Q1513+COSS!Q1521+COSS!Q1529+COSS!Q1537+COSS!Q1545</f>
        <v>24231.232782618634</v>
      </c>
      <c r="M609" s="21">
        <f>COSS!R1481+COSS!R1489+COSS!R1497+COSS!R1505+COSS!R1513+COSS!R1521+COSS!R1529+COSS!R1537+COSS!R1545</f>
        <v>28492.596914710426</v>
      </c>
      <c r="N609" s="21">
        <f>COSS!S1481+COSS!S1489+COSS!S1497+COSS!S1505+COSS!S1513+COSS!S1521+COSS!S1529+COSS!S1537+COSS!S1545</f>
        <v>3561.525544295604</v>
      </c>
      <c r="O609" s="21">
        <f>COSS!U1481+COSS!U1489+COSS!U1497+COSS!U1505+COSS!U1513+COSS!U1521+COSS!U1529+COSS!U1537+COSS!U1545</f>
        <v>470.26599421705583</v>
      </c>
      <c r="P609" s="21">
        <f>COSS!V1481+COSS!V1489+COSS!V1497+COSS!V1505+COSS!V1513+COSS!V1521+COSS!V1529+COSS!V1537+COSS!V1545</f>
        <v>17184.351991843254</v>
      </c>
      <c r="Q609" s="21">
        <f>COSS!W1481+COSS!W1489+COSS!W1497+COSS!W1505+COSS!W1513+COSS!W1521+COSS!W1529+COSS!W1537+COSS!W1545</f>
        <v>47894.630288720276</v>
      </c>
      <c r="R609" s="21">
        <f>COSS!X1481+COSS!X1489+COSS!X1497+COSS!X1505+COSS!X1513+COSS!X1521+COSS!X1529+COSS!X1537+COSS!X1545</f>
        <v>14246.05855936624</v>
      </c>
      <c r="S609" s="21">
        <f>COSS!Z1481+COSS!Z1489+COSS!Z1497+COSS!Z1505+COSS!Z1513+COSS!Z1521+COSS!Z1529+COSS!Z1537+COSS!Z1545</f>
        <v>14389.467708672784</v>
      </c>
      <c r="T609" s="21">
        <f>COSS!AA1481+COSS!AA1489+COSS!AA1497+COSS!AA1505+COSS!AA1513+COSS!AA1521+COSS!AA1529+COSS!AA1537+COSS!AA1545</f>
        <v>316.77689223879355</v>
      </c>
      <c r="U609" s="21">
        <f>COSS!AC1481+COSS!AC1489+COSS!AC1497+COSS!AC1505+COSS!AC1513+COSS!AC1521+COSS!AC1529+COSS!AC1537+COSS!AC1545</f>
        <v>1493.4967511961793</v>
      </c>
      <c r="V609" s="21">
        <f>COSS!AD1481+COSS!AD1489+COSS!AD1497+COSS!AD1505+COSS!AD1513+COSS!AD1521+COSS!AD1529+COSS!AD1537+COSS!AD1545</f>
        <v>238667.54284317431</v>
      </c>
      <c r="W609" s="21">
        <f>COSS!AE1481+COSS!AE1489+COSS!AE1497+COSS!AE1505+COSS!AE1513+COSS!AE1521+COSS!AE1529+COSS!AE1537+COSS!AE1545</f>
        <v>113822.14324006833</v>
      </c>
    </row>
    <row r="610" spans="1:23">
      <c r="B610" s="15" t="str">
        <f>$B$12</f>
        <v>TOTAL</v>
      </c>
      <c r="D610" s="21">
        <f>COSS!H1482+COSS!H1490+COSS!H1498+COSS!H1506+COSS!H1514+COSS!H1522+COSS!H1530+COSS!H1538+COSS!H1546</f>
        <v>8794867.0000000019</v>
      </c>
      <c r="E610" s="21">
        <f>COSS!I1482+COSS!I1490+COSS!I1498+COSS!I1506+COSS!I1514+COSS!I1522+COSS!I1530+COSS!I1538+COSS!I1546</f>
        <v>5464936.3308107862</v>
      </c>
      <c r="F610" s="21">
        <f>COSS!J1482+COSS!J1490+COSS!J1498+COSS!J1506+COSS!J1514+COSS!J1522+COSS!J1530+COSS!J1538+COSS!J1546</f>
        <v>1050.3202555901253</v>
      </c>
      <c r="G610" s="21">
        <f>COSS!K1482+COSS!K1490+COSS!K1498+COSS!K1506+COSS!K1514+COSS!K1522+COSS!K1530+COSS!K1538+COSS!K1546</f>
        <v>1607.4564005810626</v>
      </c>
      <c r="H610" s="21">
        <f>COSS!L1482+COSS!L1490+COSS!L1498+COSS!L1506+COSS!L1514+COSS!L1522+COSS!L1530+COSS!L1538+COSS!L1546</f>
        <v>1561140.896627893</v>
      </c>
      <c r="I610" s="21">
        <f>COSS!M1482+COSS!M1490+COSS!M1498+COSS!M1506+COSS!M1514+COSS!M1522+COSS!M1530+COSS!M1538+COSS!M1546</f>
        <v>78921.190961867207</v>
      </c>
      <c r="J610" s="21">
        <f>COSS!N1482+COSS!N1490+COSS!N1498+COSS!N1506+COSS!N1514+COSS!N1522+COSS!N1530+COSS!N1538+COSS!N1546</f>
        <v>11585.19730130825</v>
      </c>
      <c r="K610" s="21">
        <f>COSS!P1482+COSS!P1490+COSS!P1498+COSS!P1506+COSS!P1514+COSS!P1522+COSS!P1530+COSS!P1538+COSS!P1546</f>
        <v>632929.67212381668</v>
      </c>
      <c r="L610" s="21">
        <f>COSS!Q1482+COSS!Q1490+COSS!Q1498+COSS!Q1506+COSS!Q1514+COSS!Q1522+COSS!Q1530+COSS!Q1538+COSS!Q1546</f>
        <v>99608.375928269204</v>
      </c>
      <c r="M610" s="21">
        <f>COSS!R1482+COSS!R1490+COSS!R1498+COSS!R1506+COSS!R1514+COSS!R1522+COSS!R1530+COSS!R1538+COSS!R1546</f>
        <v>28492.596914710426</v>
      </c>
      <c r="N610" s="21">
        <f>COSS!S1482+COSS!S1490+COSS!S1498+COSS!S1506+COSS!S1514+COSS!S1522+COSS!S1530+COSS!S1538+COSS!S1546</f>
        <v>3561.525544295604</v>
      </c>
      <c r="O610" s="21">
        <f>COSS!U1482+COSS!U1490+COSS!U1498+COSS!U1506+COSS!U1514+COSS!U1522+COSS!U1530+COSS!U1538+COSS!U1546</f>
        <v>24655.846869248424</v>
      </c>
      <c r="P610" s="21">
        <f>COSS!V1482+COSS!V1490+COSS!V1498+COSS!V1506+COSS!V1514+COSS!V1522+COSS!V1530+COSS!V1538+COSS!V1546</f>
        <v>279483.18822159449</v>
      </c>
      <c r="Q610" s="21">
        <f>COSS!W1482+COSS!W1490+COSS!W1498+COSS!W1506+COSS!W1514+COSS!W1522+COSS!W1530+COSS!W1538+COSS!W1546</f>
        <v>47894.630288720276</v>
      </c>
      <c r="R610" s="21">
        <f>COSS!X1482+COSS!X1490+COSS!X1498+COSS!X1506+COSS!X1514+COSS!X1522+COSS!X1530+COSS!X1538+COSS!X1546</f>
        <v>14246.05855936624</v>
      </c>
      <c r="S610" s="21">
        <f>COSS!Z1482+COSS!Z1490+COSS!Z1498+COSS!Z1506+COSS!Z1514+COSS!Z1522+COSS!Z1530+COSS!Z1538+COSS!Z1546</f>
        <v>168840.18897806687</v>
      </c>
      <c r="T610" s="21">
        <f>COSS!AA1482+COSS!AA1490+COSS!AA1498+COSS!AA1506+COSS!AA1514+COSS!AA1522+COSS!AA1530+COSS!AA1538+COSS!AA1546</f>
        <v>2625.5313565849701</v>
      </c>
      <c r="U610" s="21">
        <f>COSS!AC1482+COSS!AC1490+COSS!AC1498+COSS!AC1506+COSS!AC1514+COSS!AC1522+COSS!AC1530+COSS!AC1538+COSS!AC1546</f>
        <v>3475.452848064625</v>
      </c>
      <c r="V610" s="21">
        <f>COSS!AD1482+COSS!AD1490+COSS!AD1498+COSS!AD1506+COSS!AD1514+COSS!AD1522+COSS!AD1530+COSS!AD1538+COSS!AD1546</f>
        <v>253015.20572751615</v>
      </c>
      <c r="W610" s="21">
        <f>COSS!AE1482+COSS!AE1490+COSS!AE1498+COSS!AE1506+COSS!AE1514+COSS!AE1522+COSS!AE1530+COSS!AE1538+COSS!AE1546</f>
        <v>116797.33428172201</v>
      </c>
    </row>
    <row r="611" spans="1:23">
      <c r="A611" s="111" t="s">
        <v>74</v>
      </c>
      <c r="B611" s="15" t="str">
        <f>$B$5</f>
        <v>PRODUCTION</v>
      </c>
      <c r="C611" s="19"/>
      <c r="D611" s="20">
        <f t="shared" ref="D611:D618" si="594">SUM(E611:W611)</f>
        <v>0</v>
      </c>
      <c r="E611" s="20">
        <f t="shared" ref="E611:I616" si="595">E603/$D$610</f>
        <v>0</v>
      </c>
      <c r="F611" s="20">
        <f t="shared" ref="F611:G611" si="596">F603/$D$610</f>
        <v>0</v>
      </c>
      <c r="G611" s="20">
        <f t="shared" si="596"/>
        <v>0</v>
      </c>
      <c r="H611" s="20">
        <f t="shared" si="595"/>
        <v>0</v>
      </c>
      <c r="I611" s="20">
        <f t="shared" si="595"/>
        <v>0</v>
      </c>
      <c r="J611" s="20">
        <f t="shared" ref="J611:J617" si="597">J603/$D$610</f>
        <v>0</v>
      </c>
      <c r="K611" s="20">
        <f t="shared" ref="K611:M616" si="598">K603/$D$610</f>
        <v>0</v>
      </c>
      <c r="L611" s="20">
        <f t="shared" si="598"/>
        <v>0</v>
      </c>
      <c r="M611" s="20">
        <f t="shared" si="598"/>
        <v>0</v>
      </c>
      <c r="N611" s="20">
        <f t="shared" ref="N611:O617" si="599">N603/$D$610</f>
        <v>0</v>
      </c>
      <c r="O611" s="20">
        <f t="shared" si="599"/>
        <v>0</v>
      </c>
      <c r="P611" s="20">
        <f t="shared" ref="P611:Q617" si="600">P603/$D$610</f>
        <v>0</v>
      </c>
      <c r="Q611" s="20">
        <f t="shared" si="600"/>
        <v>0</v>
      </c>
      <c r="R611" s="20">
        <f t="shared" ref="R611:R617" si="601">R603/$D$610</f>
        <v>0</v>
      </c>
      <c r="S611" s="20">
        <f t="shared" ref="S611:T616" si="602">S603/$D$610</f>
        <v>0</v>
      </c>
      <c r="T611" s="20">
        <f t="shared" si="602"/>
        <v>0</v>
      </c>
      <c r="U611" s="20">
        <f t="shared" ref="U611:V616" si="603">U603/$D$610</f>
        <v>0</v>
      </c>
      <c r="V611" s="20">
        <f t="shared" si="603"/>
        <v>0</v>
      </c>
      <c r="W611" s="20">
        <f t="shared" ref="W611:W616" si="604">W603/$D$610</f>
        <v>0</v>
      </c>
    </row>
    <row r="612" spans="1:23">
      <c r="A612" s="15" t="str">
        <f t="shared" ref="A612:A618" si="605">A611</f>
        <v>TOTOXEXP</v>
      </c>
      <c r="B612" s="15" t="str">
        <f>$B$6</f>
        <v>BULKTRAN</v>
      </c>
      <c r="C612" s="19"/>
      <c r="D612" s="20">
        <f t="shared" si="594"/>
        <v>0</v>
      </c>
      <c r="E612" s="20">
        <f t="shared" si="595"/>
        <v>0</v>
      </c>
      <c r="F612" s="20">
        <f t="shared" ref="F612:G612" si="606">F604/$D$610</f>
        <v>0</v>
      </c>
      <c r="G612" s="20">
        <f t="shared" si="606"/>
        <v>0</v>
      </c>
      <c r="H612" s="20">
        <f t="shared" si="595"/>
        <v>0</v>
      </c>
      <c r="I612" s="20">
        <f t="shared" si="595"/>
        <v>0</v>
      </c>
      <c r="J612" s="20">
        <f t="shared" si="597"/>
        <v>0</v>
      </c>
      <c r="K612" s="20">
        <f t="shared" si="598"/>
        <v>0</v>
      </c>
      <c r="L612" s="20">
        <f t="shared" si="598"/>
        <v>0</v>
      </c>
      <c r="M612" s="20">
        <f t="shared" si="598"/>
        <v>0</v>
      </c>
      <c r="N612" s="20">
        <f t="shared" si="599"/>
        <v>0</v>
      </c>
      <c r="O612" s="20">
        <f t="shared" si="599"/>
        <v>0</v>
      </c>
      <c r="P612" s="20">
        <f t="shared" si="600"/>
        <v>0</v>
      </c>
      <c r="Q612" s="20">
        <f t="shared" si="600"/>
        <v>0</v>
      </c>
      <c r="R612" s="20">
        <f t="shared" si="601"/>
        <v>0</v>
      </c>
      <c r="S612" s="20">
        <f t="shared" si="602"/>
        <v>0</v>
      </c>
      <c r="T612" s="20">
        <f t="shared" si="602"/>
        <v>0</v>
      </c>
      <c r="U612" s="20">
        <f t="shared" si="603"/>
        <v>0</v>
      </c>
      <c r="V612" s="20">
        <f t="shared" si="603"/>
        <v>0</v>
      </c>
      <c r="W612" s="20">
        <f t="shared" si="604"/>
        <v>0</v>
      </c>
    </row>
    <row r="613" spans="1:23">
      <c r="A613" s="15" t="str">
        <f t="shared" si="605"/>
        <v>TOTOXEXP</v>
      </c>
      <c r="B613" s="15" t="str">
        <f>$B$7</f>
        <v>SUBTRAN</v>
      </c>
      <c r="C613" s="19"/>
      <c r="D613" s="20">
        <f t="shared" si="594"/>
        <v>0</v>
      </c>
      <c r="E613" s="20">
        <f t="shared" si="595"/>
        <v>0</v>
      </c>
      <c r="F613" s="20">
        <f t="shared" ref="F613:G613" si="607">F605/$D$610</f>
        <v>0</v>
      </c>
      <c r="G613" s="20">
        <f t="shared" si="607"/>
        <v>0</v>
      </c>
      <c r="H613" s="20">
        <f t="shared" si="595"/>
        <v>0</v>
      </c>
      <c r="I613" s="20">
        <f t="shared" si="595"/>
        <v>0</v>
      </c>
      <c r="J613" s="20">
        <f t="shared" si="597"/>
        <v>0</v>
      </c>
      <c r="K613" s="20">
        <f t="shared" si="598"/>
        <v>0</v>
      </c>
      <c r="L613" s="20">
        <f t="shared" si="598"/>
        <v>0</v>
      </c>
      <c r="M613" s="20">
        <f t="shared" si="598"/>
        <v>0</v>
      </c>
      <c r="N613" s="20">
        <f t="shared" si="599"/>
        <v>0</v>
      </c>
      <c r="O613" s="20">
        <f t="shared" si="599"/>
        <v>0</v>
      </c>
      <c r="P613" s="20">
        <f t="shared" si="600"/>
        <v>0</v>
      </c>
      <c r="Q613" s="20">
        <f t="shared" si="600"/>
        <v>0</v>
      </c>
      <c r="R613" s="20">
        <f t="shared" si="601"/>
        <v>0</v>
      </c>
      <c r="S613" s="20">
        <f t="shared" si="602"/>
        <v>0</v>
      </c>
      <c r="T613" s="20">
        <f t="shared" si="602"/>
        <v>0</v>
      </c>
      <c r="U613" s="20">
        <f t="shared" si="603"/>
        <v>0</v>
      </c>
      <c r="V613" s="20">
        <f t="shared" si="603"/>
        <v>0</v>
      </c>
      <c r="W613" s="20">
        <f t="shared" si="604"/>
        <v>0</v>
      </c>
    </row>
    <row r="614" spans="1:23">
      <c r="A614" s="15" t="str">
        <f t="shared" si="605"/>
        <v>TOTOXEXP</v>
      </c>
      <c r="B614" s="15" t="str">
        <f>$B$8</f>
        <v>DISTPRI</v>
      </c>
      <c r="C614" s="19"/>
      <c r="D614" s="20">
        <f t="shared" si="594"/>
        <v>0.53616056667646672</v>
      </c>
      <c r="E614" s="20">
        <f t="shared" si="595"/>
        <v>0.35102408998215529</v>
      </c>
      <c r="F614" s="20">
        <f t="shared" ref="F614:G614" si="608">F606/$D$610</f>
        <v>5.7638664610392741E-5</v>
      </c>
      <c r="G614" s="20">
        <f t="shared" si="608"/>
        <v>1.0664803932053957E-4</v>
      </c>
      <c r="H614" s="20">
        <f t="shared" si="595"/>
        <v>8.2130319693072815E-2</v>
      </c>
      <c r="I614" s="20">
        <f t="shared" si="595"/>
        <v>1.1476836470330912E-3</v>
      </c>
      <c r="J614" s="20">
        <f t="shared" si="597"/>
        <v>0</v>
      </c>
      <c r="K614" s="20">
        <f t="shared" si="598"/>
        <v>4.7629074027447448E-2</v>
      </c>
      <c r="L614" s="20">
        <f t="shared" si="598"/>
        <v>8.570583630844052E-3</v>
      </c>
      <c r="M614" s="20">
        <f t="shared" si="598"/>
        <v>0</v>
      </c>
      <c r="N614" s="20">
        <f t="shared" si="599"/>
        <v>0</v>
      </c>
      <c r="O614" s="20">
        <f t="shared" si="599"/>
        <v>2.1568106791908358E-3</v>
      </c>
      <c r="P614" s="20">
        <f t="shared" si="600"/>
        <v>2.9824082186774535E-2</v>
      </c>
      <c r="Q614" s="20">
        <f t="shared" si="600"/>
        <v>0</v>
      </c>
      <c r="R614" s="20">
        <f t="shared" si="601"/>
        <v>0</v>
      </c>
      <c r="S614" s="20">
        <f t="shared" si="602"/>
        <v>1.3078772213306273E-2</v>
      </c>
      <c r="T614" s="20">
        <f t="shared" si="602"/>
        <v>2.6251158367104091E-4</v>
      </c>
      <c r="U614" s="20">
        <f t="shared" si="603"/>
        <v>1.7235232904042381E-4</v>
      </c>
      <c r="V614" s="20">
        <f t="shared" si="603"/>
        <v>0</v>
      </c>
      <c r="W614" s="20">
        <f t="shared" si="604"/>
        <v>0</v>
      </c>
    </row>
    <row r="615" spans="1:23">
      <c r="A615" s="15" t="str">
        <f t="shared" si="605"/>
        <v>TOTOXEXP</v>
      </c>
      <c r="B615" s="15" t="str">
        <f>$B$9</f>
        <v>DISTSEC</v>
      </c>
      <c r="C615" s="19"/>
      <c r="D615" s="20">
        <f t="shared" si="594"/>
        <v>0.21216645774214998</v>
      </c>
      <c r="E615" s="20">
        <f t="shared" si="595"/>
        <v>0.15741078563106373</v>
      </c>
      <c r="F615" s="20">
        <f t="shared" ref="F615:G615" si="609">F607/$D$610</f>
        <v>3.902132242168884E-5</v>
      </c>
      <c r="G615" s="20">
        <f t="shared" si="609"/>
        <v>5.0543366443841065E-5</v>
      </c>
      <c r="H615" s="20">
        <f t="shared" si="595"/>
        <v>3.1728790319188259E-2</v>
      </c>
      <c r="I615" s="20">
        <f t="shared" si="595"/>
        <v>0</v>
      </c>
      <c r="J615" s="20">
        <f t="shared" si="597"/>
        <v>0</v>
      </c>
      <c r="K615" s="20">
        <f t="shared" si="598"/>
        <v>1.5838816221864959E-2</v>
      </c>
      <c r="L615" s="20">
        <f t="shared" si="598"/>
        <v>0</v>
      </c>
      <c r="M615" s="20">
        <f t="shared" si="598"/>
        <v>0</v>
      </c>
      <c r="N615" s="20">
        <f t="shared" si="599"/>
        <v>0</v>
      </c>
      <c r="O615" s="20">
        <f t="shared" si="599"/>
        <v>5.9315482626039607E-4</v>
      </c>
      <c r="P615" s="20">
        <f t="shared" si="600"/>
        <v>0</v>
      </c>
      <c r="Q615" s="20">
        <f t="shared" si="600"/>
        <v>0</v>
      </c>
      <c r="R615" s="20">
        <f t="shared" si="601"/>
        <v>0</v>
      </c>
      <c r="S615" s="20">
        <f t="shared" si="602"/>
        <v>4.4826896336317276E-3</v>
      </c>
      <c r="T615" s="20">
        <f t="shared" si="602"/>
        <v>0</v>
      </c>
      <c r="U615" s="20">
        <f t="shared" si="603"/>
        <v>5.3001402501900194E-5</v>
      </c>
      <c r="V615" s="20">
        <f t="shared" si="603"/>
        <v>1.6313678062831252E-3</v>
      </c>
      <c r="W615" s="20">
        <f t="shared" si="604"/>
        <v>3.382872124903891E-4</v>
      </c>
    </row>
    <row r="616" spans="1:23">
      <c r="A616" s="15" t="str">
        <f t="shared" si="605"/>
        <v>TOTOXEXP</v>
      </c>
      <c r="B616" s="15" t="str">
        <f>$B$10</f>
        <v>ENERGY</v>
      </c>
      <c r="C616" s="19"/>
      <c r="D616" s="20">
        <f t="shared" si="594"/>
        <v>0</v>
      </c>
      <c r="E616" s="20">
        <f t="shared" si="595"/>
        <v>0</v>
      </c>
      <c r="F616" s="20">
        <f t="shared" ref="F616:G616" si="610">F608/$D$610</f>
        <v>0</v>
      </c>
      <c r="G616" s="20">
        <f t="shared" si="610"/>
        <v>0</v>
      </c>
      <c r="H616" s="20">
        <f t="shared" si="595"/>
        <v>0</v>
      </c>
      <c r="I616" s="20">
        <f t="shared" si="595"/>
        <v>0</v>
      </c>
      <c r="J616" s="20">
        <f t="shared" si="597"/>
        <v>0</v>
      </c>
      <c r="K616" s="20">
        <f t="shared" si="598"/>
        <v>0</v>
      </c>
      <c r="L616" s="20">
        <f t="shared" si="598"/>
        <v>0</v>
      </c>
      <c r="M616" s="20">
        <f t="shared" si="598"/>
        <v>0</v>
      </c>
      <c r="N616" s="20">
        <f t="shared" si="599"/>
        <v>0</v>
      </c>
      <c r="O616" s="20">
        <f t="shared" si="599"/>
        <v>0</v>
      </c>
      <c r="P616" s="20">
        <f t="shared" si="600"/>
        <v>0</v>
      </c>
      <c r="Q616" s="20">
        <f t="shared" si="600"/>
        <v>0</v>
      </c>
      <c r="R616" s="20">
        <f t="shared" si="601"/>
        <v>0</v>
      </c>
      <c r="S616" s="20">
        <f t="shared" si="602"/>
        <v>0</v>
      </c>
      <c r="T616" s="20">
        <f t="shared" si="602"/>
        <v>0</v>
      </c>
      <c r="U616" s="20">
        <f t="shared" si="603"/>
        <v>0</v>
      </c>
      <c r="V616" s="20">
        <f t="shared" si="603"/>
        <v>0</v>
      </c>
      <c r="W616" s="20">
        <f t="shared" si="604"/>
        <v>0</v>
      </c>
    </row>
    <row r="617" spans="1:23">
      <c r="A617" s="15" t="str">
        <f t="shared" si="605"/>
        <v>TOTOXEXP</v>
      </c>
      <c r="B617" s="15" t="str">
        <f>$B$11</f>
        <v>CUSTOMER</v>
      </c>
      <c r="C617" s="19"/>
      <c r="D617" s="20">
        <f t="shared" si="594"/>
        <v>0.25167297558138324</v>
      </c>
      <c r="E617" s="20">
        <f t="shared" ref="E617:M617" si="611">E609/$D$610</f>
        <v>0.11294306345178159</v>
      </c>
      <c r="F617" s="20">
        <f t="shared" ref="F617:G617" si="612">F609/$D$610</f>
        <v>2.2764247079716242E-5</v>
      </c>
      <c r="G617" s="20">
        <f t="shared" si="612"/>
        <v>2.5580704442750638E-5</v>
      </c>
      <c r="H617" s="20">
        <f t="shared" si="611"/>
        <v>6.3646802996758026E-2</v>
      </c>
      <c r="I617" s="20">
        <f t="shared" si="611"/>
        <v>7.8258677394594141E-3</v>
      </c>
      <c r="J617" s="20">
        <f t="shared" si="597"/>
        <v>1.3172680497963469E-3</v>
      </c>
      <c r="K617" s="20">
        <f t="shared" si="611"/>
        <v>8.4979134545772137E-3</v>
      </c>
      <c r="L617" s="20">
        <f t="shared" si="611"/>
        <v>2.7551562499601901E-3</v>
      </c>
      <c r="M617" s="20">
        <f t="shared" si="611"/>
        <v>3.2396847973608263E-3</v>
      </c>
      <c r="N617" s="20">
        <f t="shared" si="599"/>
        <v>4.049550202743945E-4</v>
      </c>
      <c r="O617" s="20">
        <f t="shared" si="599"/>
        <v>5.3470506628133856E-5</v>
      </c>
      <c r="P617" s="20">
        <f t="shared" si="600"/>
        <v>1.9539069768585754E-3</v>
      </c>
      <c r="Q617" s="20">
        <f t="shared" si="600"/>
        <v>5.4457481038337778E-3</v>
      </c>
      <c r="R617" s="20">
        <f t="shared" si="601"/>
        <v>1.6198151216347259E-3</v>
      </c>
      <c r="S617" s="20">
        <f>S609/$D$610</f>
        <v>1.6361211270929715E-3</v>
      </c>
      <c r="T617" s="20">
        <f>T609/$D$610</f>
        <v>3.6018383477407164E-5</v>
      </c>
      <c r="U617" s="20">
        <f>U609/$D$610</f>
        <v>1.6981459198827896E-4</v>
      </c>
      <c r="V617" s="20">
        <f>V609/$D$610</f>
        <v>2.7137140657519238E-2</v>
      </c>
      <c r="W617" s="20">
        <f>W609/$D$610</f>
        <v>1.2941883400859649E-2</v>
      </c>
    </row>
    <row r="618" spans="1:23">
      <c r="A618" s="15" t="str">
        <f t="shared" si="605"/>
        <v>TOTOXEXP</v>
      </c>
      <c r="B618" s="15" t="str">
        <f>$B$12</f>
        <v>TOTAL</v>
      </c>
      <c r="C618" s="19"/>
      <c r="D618" s="20">
        <f t="shared" si="594"/>
        <v>0.99999999999999989</v>
      </c>
      <c r="E618" s="20">
        <f t="shared" ref="E618:W618" si="613">SUM(E611:E617)</f>
        <v>0.62137793906500061</v>
      </c>
      <c r="F618" s="20">
        <f t="shared" ref="F618:G618" si="614">SUM(F611:F617)</f>
        <v>1.1942423411179782E-4</v>
      </c>
      <c r="G618" s="20">
        <f t="shared" si="614"/>
        <v>1.8277211020713128E-4</v>
      </c>
      <c r="H618" s="20">
        <f t="shared" si="613"/>
        <v>0.17750591300901908</v>
      </c>
      <c r="I618" s="20">
        <f t="shared" si="613"/>
        <v>8.9735513864925044E-3</v>
      </c>
      <c r="J618" s="20">
        <f t="shared" si="613"/>
        <v>1.3172680497963469E-3</v>
      </c>
      <c r="K618" s="20">
        <f t="shared" si="613"/>
        <v>7.1965803703889622E-2</v>
      </c>
      <c r="L618" s="20">
        <f t="shared" si="613"/>
        <v>1.1325739880804242E-2</v>
      </c>
      <c r="M618" s="20">
        <f t="shared" si="613"/>
        <v>3.2396847973608263E-3</v>
      </c>
      <c r="N618" s="20">
        <f t="shared" si="613"/>
        <v>4.049550202743945E-4</v>
      </c>
      <c r="O618" s="20">
        <f t="shared" si="613"/>
        <v>2.803436012079366E-3</v>
      </c>
      <c r="P618" s="20">
        <f t="shared" si="613"/>
        <v>3.1777989163633114E-2</v>
      </c>
      <c r="Q618" s="20">
        <f t="shared" si="613"/>
        <v>5.4457481038337778E-3</v>
      </c>
      <c r="R618" s="20">
        <f t="shared" si="613"/>
        <v>1.6198151216347259E-3</v>
      </c>
      <c r="S618" s="20">
        <f t="shared" si="613"/>
        <v>1.9197582974030972E-2</v>
      </c>
      <c r="T618" s="20">
        <f t="shared" si="613"/>
        <v>2.9852996714844809E-4</v>
      </c>
      <c r="U618" s="20">
        <f t="shared" si="613"/>
        <v>3.9516832353060296E-4</v>
      </c>
      <c r="V618" s="20">
        <f t="shared" si="613"/>
        <v>2.8768508463802363E-2</v>
      </c>
      <c r="W618" s="20">
        <f t="shared" si="613"/>
        <v>1.3280170613350038E-2</v>
      </c>
    </row>
    <row r="619" spans="1:23" ht="12.75">
      <c r="C619" s="110" t="s">
        <v>565</v>
      </c>
    </row>
    <row r="620" spans="1:23" ht="12.75">
      <c r="A620" s="34" t="s">
        <v>116</v>
      </c>
      <c r="B620" s="15" t="str">
        <f>$B$5</f>
        <v>PRODUCTION</v>
      </c>
      <c r="C620" s="110" t="s">
        <v>599</v>
      </c>
      <c r="D620" s="21">
        <f>COSS!H1565+COSS!H1573+COSS!H1597+COSS!H1605+COSS!H1613+COSS!H1621+COSS!H1629+COSS!H1637+COSS!H1581</f>
        <v>0</v>
      </c>
      <c r="E620" s="21">
        <f>COSS!I1565+COSS!I1573+COSS!I1597+COSS!I1605+COSS!I1613+COSS!I1621+COSS!I1629+COSS!I1637+COSS!I1581</f>
        <v>0</v>
      </c>
      <c r="F620" s="21">
        <f>COSS!J1565+COSS!J1573+COSS!J1597+COSS!J1605+COSS!J1613+COSS!J1621+COSS!J1629+COSS!J1637+COSS!J1581</f>
        <v>0</v>
      </c>
      <c r="G620" s="21">
        <f>COSS!K1565+COSS!K1573+COSS!K1597+COSS!K1605+COSS!K1613+COSS!K1621+COSS!K1629+COSS!K1637+COSS!K1581</f>
        <v>0</v>
      </c>
      <c r="H620" s="21">
        <f>COSS!L1565+COSS!L1573+COSS!L1597+COSS!L1605+COSS!L1613+COSS!L1621+COSS!L1629+COSS!L1637+COSS!L1581</f>
        <v>0</v>
      </c>
      <c r="I620" s="21">
        <f>COSS!M1565+COSS!M1573+COSS!M1597+COSS!M1605+COSS!M1613+COSS!M1621+COSS!M1629+COSS!M1637+COSS!M1581</f>
        <v>0</v>
      </c>
      <c r="J620" s="21">
        <f>COSS!N1565+COSS!N1573+COSS!N1597+COSS!N1605+COSS!N1613+COSS!N1621+COSS!N1629+COSS!N1637+COSS!N1581</f>
        <v>0</v>
      </c>
      <c r="K620" s="21">
        <f>COSS!P1565+COSS!P1573+COSS!P1597+COSS!P1605+COSS!P1613+COSS!P1621+COSS!P1629+COSS!P1637+COSS!P1581</f>
        <v>0</v>
      </c>
      <c r="L620" s="21">
        <f>COSS!Q1565+COSS!Q1573+COSS!Q1597+COSS!Q1605+COSS!Q1613+COSS!Q1621+COSS!Q1629+COSS!Q1637+COSS!Q1581</f>
        <v>0</v>
      </c>
      <c r="M620" s="21">
        <f>COSS!R1565+COSS!R1573+COSS!R1597+COSS!R1605+COSS!R1613+COSS!R1621+COSS!R1629+COSS!R1637+COSS!R1581</f>
        <v>0</v>
      </c>
      <c r="N620" s="21">
        <f>COSS!S1565+COSS!S1573+COSS!S1597+COSS!S1605+COSS!S1613+COSS!S1621+COSS!S1629+COSS!S1637+COSS!S1581</f>
        <v>0</v>
      </c>
      <c r="O620" s="21">
        <f>COSS!U1565+COSS!U1573+COSS!U1597+COSS!U1605+COSS!U1613+COSS!U1621+COSS!U1629+COSS!U1637+COSS!U1581</f>
        <v>0</v>
      </c>
      <c r="P620" s="21">
        <f>COSS!V1565+COSS!V1573+COSS!V1597+COSS!V1605+COSS!V1613+COSS!V1621+COSS!V1629+COSS!V1637+COSS!V1581</f>
        <v>0</v>
      </c>
      <c r="Q620" s="21">
        <f>COSS!W1565+COSS!W1573+COSS!W1597+COSS!W1605+COSS!W1613+COSS!W1621+COSS!W1629+COSS!W1637+COSS!W1581</f>
        <v>0</v>
      </c>
      <c r="R620" s="21">
        <f>COSS!X1565+COSS!X1573+COSS!X1597+COSS!X1605+COSS!X1613+COSS!X1621+COSS!X1629+COSS!X1637+COSS!X1581</f>
        <v>0</v>
      </c>
      <c r="S620" s="21">
        <f>COSS!Z1565+COSS!Z1573+COSS!Z1597+COSS!Z1605+COSS!Z1613+COSS!Z1621+COSS!Z1629+COSS!Z1637+COSS!Z1581</f>
        <v>0</v>
      </c>
      <c r="T620" s="21">
        <f>COSS!AA1565+COSS!AA1573+COSS!AA1597+COSS!AA1605+COSS!AA1613+COSS!AA1621+COSS!AA1629+COSS!AA1637+COSS!AA1581</f>
        <v>0</v>
      </c>
      <c r="U620" s="21">
        <f>COSS!AC1565+COSS!AC1573+COSS!AC1597+COSS!AC1605+COSS!AC1613+COSS!AC1621+COSS!AC1629+COSS!AC1637+COSS!AC1581</f>
        <v>0</v>
      </c>
      <c r="V620" s="21">
        <f>COSS!AD1565+COSS!AD1573+COSS!AD1597+COSS!AD1605+COSS!AD1613+COSS!AD1621+COSS!AD1629+COSS!AD1637+COSS!AD1581</f>
        <v>0</v>
      </c>
      <c r="W620" s="21">
        <f>COSS!AE1565+COSS!AE1573+COSS!AE1597+COSS!AE1605+COSS!AE1613+COSS!AE1621+COSS!AE1629+COSS!AE1637+COSS!AE1581</f>
        <v>0</v>
      </c>
    </row>
    <row r="621" spans="1:23" ht="12.75">
      <c r="B621" s="15" t="str">
        <f>$B$6</f>
        <v>BULKTRAN</v>
      </c>
      <c r="C621" s="110" t="s">
        <v>566</v>
      </c>
      <c r="D621" s="21">
        <f>COSS!H1566+COSS!H1574+COSS!H1598+COSS!H1606+COSS!H1614+COSS!H1622+COSS!H1630+COSS!H1638+COSS!H1582</f>
        <v>0</v>
      </c>
      <c r="E621" s="21">
        <f>COSS!I1566+COSS!I1574+COSS!I1598+COSS!I1606+COSS!I1614+COSS!I1622+COSS!I1630+COSS!I1638+COSS!I1582</f>
        <v>0</v>
      </c>
      <c r="F621" s="21">
        <f>COSS!J1566+COSS!J1574+COSS!J1598+COSS!J1606+COSS!J1614+COSS!J1622+COSS!J1630+COSS!J1638+COSS!J1582</f>
        <v>0</v>
      </c>
      <c r="G621" s="21">
        <f>COSS!K1566+COSS!K1574+COSS!K1598+COSS!K1606+COSS!K1614+COSS!K1622+COSS!K1630+COSS!K1638+COSS!K1582</f>
        <v>0</v>
      </c>
      <c r="H621" s="21">
        <f>COSS!L1566+COSS!L1574+COSS!L1598+COSS!L1606+COSS!L1614+COSS!L1622+COSS!L1630+COSS!L1638+COSS!L1582</f>
        <v>0</v>
      </c>
      <c r="I621" s="21">
        <f>COSS!M1566+COSS!M1574+COSS!M1598+COSS!M1606+COSS!M1614+COSS!M1622+COSS!M1630+COSS!M1638+COSS!M1582</f>
        <v>0</v>
      </c>
      <c r="J621" s="21">
        <f>COSS!N1566+COSS!N1574+COSS!N1598+COSS!N1606+COSS!N1614+COSS!N1622+COSS!N1630+COSS!N1638+COSS!N1582</f>
        <v>0</v>
      </c>
      <c r="K621" s="21">
        <f>COSS!P1566+COSS!P1574+COSS!P1598+COSS!P1606+COSS!P1614+COSS!P1622+COSS!P1630+COSS!P1638+COSS!P1582</f>
        <v>0</v>
      </c>
      <c r="L621" s="21">
        <f>COSS!Q1566+COSS!Q1574+COSS!Q1598+COSS!Q1606+COSS!Q1614+COSS!Q1622+COSS!Q1630+COSS!Q1638+COSS!Q1582</f>
        <v>0</v>
      </c>
      <c r="M621" s="21">
        <f>COSS!R1566+COSS!R1574+COSS!R1598+COSS!R1606+COSS!R1614+COSS!R1622+COSS!R1630+COSS!R1638+COSS!R1582</f>
        <v>0</v>
      </c>
      <c r="N621" s="21">
        <f>COSS!S1566+COSS!S1574+COSS!S1598+COSS!S1606+COSS!S1614+COSS!S1622+COSS!S1630+COSS!S1638+COSS!S1582</f>
        <v>0</v>
      </c>
      <c r="O621" s="21">
        <f>COSS!U1566+COSS!U1574+COSS!U1598+COSS!U1606+COSS!U1614+COSS!U1622+COSS!U1630+COSS!U1638+COSS!U1582</f>
        <v>0</v>
      </c>
      <c r="P621" s="21">
        <f>COSS!V1566+COSS!V1574+COSS!V1598+COSS!V1606+COSS!V1614+COSS!V1622+COSS!V1630+COSS!V1638+COSS!V1582</f>
        <v>0</v>
      </c>
      <c r="Q621" s="21">
        <f>COSS!W1566+COSS!W1574+COSS!W1598+COSS!W1606+COSS!W1614+COSS!W1622+COSS!W1630+COSS!W1638+COSS!W1582</f>
        <v>0</v>
      </c>
      <c r="R621" s="21">
        <f>COSS!X1566+COSS!X1574+COSS!X1598+COSS!X1606+COSS!X1614+COSS!X1622+COSS!X1630+COSS!X1638+COSS!X1582</f>
        <v>0</v>
      </c>
      <c r="S621" s="21">
        <f>COSS!Z1566+COSS!Z1574+COSS!Z1598+COSS!Z1606+COSS!Z1614+COSS!Z1622+COSS!Z1630+COSS!Z1638+COSS!Z1582</f>
        <v>0</v>
      </c>
      <c r="T621" s="21">
        <f>COSS!AA1566+COSS!AA1574+COSS!AA1598+COSS!AA1606+COSS!AA1614+COSS!AA1622+COSS!AA1630+COSS!AA1638+COSS!AA1582</f>
        <v>0</v>
      </c>
      <c r="U621" s="21">
        <f>COSS!AC1566+COSS!AC1574+COSS!AC1598+COSS!AC1606+COSS!AC1614+COSS!AC1622+COSS!AC1630+COSS!AC1638+COSS!AC1582</f>
        <v>0</v>
      </c>
      <c r="V621" s="21">
        <f>COSS!AD1566+COSS!AD1574+COSS!AD1598+COSS!AD1606+COSS!AD1614+COSS!AD1622+COSS!AD1630+COSS!AD1638+COSS!AD1582</f>
        <v>0</v>
      </c>
      <c r="W621" s="21">
        <f>COSS!AE1566+COSS!AE1574+COSS!AE1598+COSS!AE1606+COSS!AE1614+COSS!AE1622+COSS!AE1630+COSS!AE1638+COSS!AE1582</f>
        <v>0</v>
      </c>
    </row>
    <row r="622" spans="1:23">
      <c r="B622" s="15" t="str">
        <f>$B$7</f>
        <v>SUBTRAN</v>
      </c>
      <c r="D622" s="21">
        <f>COSS!H1567+COSS!H1575+COSS!H1599+COSS!H1607+COSS!H1615+COSS!H1623+COSS!H1631+COSS!H1639+COSS!H1583</f>
        <v>0</v>
      </c>
      <c r="E622" s="21">
        <f>COSS!I1567+COSS!I1575+COSS!I1599+COSS!I1607+COSS!I1615+COSS!I1623+COSS!I1631+COSS!I1639+COSS!I1583</f>
        <v>0</v>
      </c>
      <c r="F622" s="21">
        <f>COSS!J1567+COSS!J1575+COSS!J1599+COSS!J1607+COSS!J1615+COSS!J1623+COSS!J1631+COSS!J1639+COSS!J1583</f>
        <v>0</v>
      </c>
      <c r="G622" s="21">
        <f>COSS!K1567+COSS!K1575+COSS!K1599+COSS!K1607+COSS!K1615+COSS!K1623+COSS!K1631+COSS!K1639+COSS!K1583</f>
        <v>0</v>
      </c>
      <c r="H622" s="21">
        <f>COSS!L1567+COSS!L1575+COSS!L1599+COSS!L1607+COSS!L1615+COSS!L1623+COSS!L1631+COSS!L1639+COSS!L1583</f>
        <v>0</v>
      </c>
      <c r="I622" s="21">
        <f>COSS!M1567+COSS!M1575+COSS!M1599+COSS!M1607+COSS!M1615+COSS!M1623+COSS!M1631+COSS!M1639+COSS!M1583</f>
        <v>0</v>
      </c>
      <c r="J622" s="21">
        <f>COSS!N1567+COSS!N1575+COSS!N1599+COSS!N1607+COSS!N1615+COSS!N1623+COSS!N1631+COSS!N1639+COSS!N1583</f>
        <v>0</v>
      </c>
      <c r="K622" s="21">
        <f>COSS!P1567+COSS!P1575+COSS!P1599+COSS!P1607+COSS!P1615+COSS!P1623+COSS!P1631+COSS!P1639+COSS!P1583</f>
        <v>0</v>
      </c>
      <c r="L622" s="21">
        <f>COSS!Q1567+COSS!Q1575+COSS!Q1599+COSS!Q1607+COSS!Q1615+COSS!Q1623+COSS!Q1631+COSS!Q1639+COSS!Q1583</f>
        <v>0</v>
      </c>
      <c r="M622" s="21">
        <f>COSS!R1567+COSS!R1575+COSS!R1599+COSS!R1607+COSS!R1615+COSS!R1623+COSS!R1631+COSS!R1639+COSS!R1583</f>
        <v>0</v>
      </c>
      <c r="N622" s="21">
        <f>COSS!S1567+COSS!S1575+COSS!S1599+COSS!S1607+COSS!S1615+COSS!S1623+COSS!S1631+COSS!S1639+COSS!S1583</f>
        <v>0</v>
      </c>
      <c r="O622" s="21">
        <f>COSS!U1567+COSS!U1575+COSS!U1599+COSS!U1607+COSS!U1615+COSS!U1623+COSS!U1631+COSS!U1639+COSS!U1583</f>
        <v>0</v>
      </c>
      <c r="P622" s="21">
        <f>COSS!V1567+COSS!V1575+COSS!V1599+COSS!V1607+COSS!V1615+COSS!V1623+COSS!V1631+COSS!V1639+COSS!V1583</f>
        <v>0</v>
      </c>
      <c r="Q622" s="21">
        <f>COSS!W1567+COSS!W1575+COSS!W1599+COSS!W1607+COSS!W1615+COSS!W1623+COSS!W1631+COSS!W1639+COSS!W1583</f>
        <v>0</v>
      </c>
      <c r="R622" s="21">
        <f>COSS!X1567+COSS!X1575+COSS!X1599+COSS!X1607+COSS!X1615+COSS!X1623+COSS!X1631+COSS!X1639+COSS!X1583</f>
        <v>0</v>
      </c>
      <c r="S622" s="21">
        <f>COSS!Z1567+COSS!Z1575+COSS!Z1599+COSS!Z1607+COSS!Z1615+COSS!Z1623+COSS!Z1631+COSS!Z1639+COSS!Z1583</f>
        <v>0</v>
      </c>
      <c r="T622" s="21">
        <f>COSS!AA1567+COSS!AA1575+COSS!AA1599+COSS!AA1607+COSS!AA1615+COSS!AA1623+COSS!AA1631+COSS!AA1639+COSS!AA1583</f>
        <v>0</v>
      </c>
      <c r="U622" s="21">
        <f>COSS!AC1567+COSS!AC1575+COSS!AC1599+COSS!AC1607+COSS!AC1615+COSS!AC1623+COSS!AC1631+COSS!AC1639+COSS!AC1583</f>
        <v>0</v>
      </c>
      <c r="V622" s="21">
        <f>COSS!AD1567+COSS!AD1575+COSS!AD1599+COSS!AD1607+COSS!AD1615+COSS!AD1623+COSS!AD1631+COSS!AD1639+COSS!AD1583</f>
        <v>0</v>
      </c>
      <c r="W622" s="21">
        <f>COSS!AE1567+COSS!AE1575+COSS!AE1599+COSS!AE1607+COSS!AE1615+COSS!AE1623+COSS!AE1631+COSS!AE1639+COSS!AE1583</f>
        <v>0</v>
      </c>
    </row>
    <row r="623" spans="1:23">
      <c r="B623" s="15" t="str">
        <f>$B$8</f>
        <v>DISTPRI</v>
      </c>
      <c r="D623" s="21">
        <f>COSS!H1568+COSS!H1576+COSS!H1600+COSS!H1608+COSS!H1616+COSS!H1624+COSS!H1632+COSS!H1640+COSS!H1584</f>
        <v>21874634.823429897</v>
      </c>
      <c r="E623" s="21">
        <f>COSS!I1568+COSS!I1576+COSS!I1600+COSS!I1608+COSS!I1616+COSS!I1624+COSS!I1632+COSS!I1640+COSS!I1584</f>
        <v>14321313.911957024</v>
      </c>
      <c r="F623" s="21">
        <f>COSS!J1568+COSS!J1576+COSS!J1600+COSS!J1608+COSS!J1616+COSS!J1624+COSS!J1632+COSS!J1640+COSS!J1584</f>
        <v>2351.5805123044565</v>
      </c>
      <c r="G623" s="21">
        <f>COSS!K1568+COSS!K1576+COSS!K1600+COSS!K1608+COSS!K1616+COSS!K1624+COSS!K1632+COSS!K1640+COSS!K1584</f>
        <v>4351.0975251921509</v>
      </c>
      <c r="H623" s="21">
        <f>COSS!L1568+COSS!L1576+COSS!L1600+COSS!L1608+COSS!L1616+COSS!L1624+COSS!L1632+COSS!L1640+COSS!L1584</f>
        <v>3350807.3194454424</v>
      </c>
      <c r="I623" s="21">
        <f>COSS!M1568+COSS!M1576+COSS!M1600+COSS!M1608+COSS!M1616+COSS!M1624+COSS!M1632+COSS!M1640+COSS!M1584</f>
        <v>46823.959522596131</v>
      </c>
      <c r="J623" s="21">
        <f>COSS!N1568+COSS!N1576+COSS!N1600+COSS!N1608+COSS!N1616+COSS!N1624+COSS!N1632+COSS!N1640+COSS!N1584</f>
        <v>0</v>
      </c>
      <c r="K623" s="21">
        <f>COSS!P1568+COSS!P1576+COSS!P1600+COSS!P1608+COSS!P1616+COSS!P1624+COSS!P1632+COSS!P1640+COSS!P1584</f>
        <v>1943202.5890803956</v>
      </c>
      <c r="L623" s="21">
        <f>COSS!Q1568+COSS!Q1576+COSS!Q1600+COSS!Q1608+COSS!Q1616+COSS!Q1624+COSS!Q1632+COSS!Q1640+COSS!Q1584</f>
        <v>349668.36205525894</v>
      </c>
      <c r="M623" s="21">
        <f>COSS!R1568+COSS!R1576+COSS!R1600+COSS!R1608+COSS!R1616+COSS!R1624+COSS!R1632+COSS!R1640+COSS!R1584</f>
        <v>0</v>
      </c>
      <c r="N623" s="21">
        <f>COSS!S1568+COSS!S1576+COSS!S1600+COSS!S1608+COSS!S1616+COSS!S1624+COSS!S1632+COSS!S1640+COSS!S1584</f>
        <v>0</v>
      </c>
      <c r="O623" s="21">
        <f>COSS!U1568+COSS!U1576+COSS!U1600+COSS!U1608+COSS!U1616+COSS!U1624+COSS!U1632+COSS!U1640+COSS!U1584</f>
        <v>87994.994266414709</v>
      </c>
      <c r="P623" s="21">
        <f>COSS!V1568+COSS!V1576+COSS!V1600+COSS!V1608+COSS!V1616+COSS!V1624+COSS!V1632+COSS!V1640+COSS!V1584</f>
        <v>1216782.7090001623</v>
      </c>
      <c r="Q623" s="21">
        <f>COSS!W1568+COSS!W1576+COSS!W1600+COSS!W1608+COSS!W1616+COSS!W1624+COSS!W1632+COSS!W1640+COSS!W1584</f>
        <v>0</v>
      </c>
      <c r="R623" s="21">
        <f>COSS!X1568+COSS!X1576+COSS!X1600+COSS!X1608+COSS!X1616+COSS!X1624+COSS!X1632+COSS!X1640+COSS!X1584</f>
        <v>0</v>
      </c>
      <c r="S623" s="21">
        <f>COSS!Z1568+COSS!Z1576+COSS!Z1600+COSS!Z1608+COSS!Z1616+COSS!Z1624+COSS!Z1632+COSS!Z1640+COSS!Z1584</f>
        <v>533596.43339367933</v>
      </c>
      <c r="T623" s="21">
        <f>COSS!AA1568+COSS!AA1576+COSS!AA1600+COSS!AA1608+COSS!AA1616+COSS!AA1624+COSS!AA1632+COSS!AA1640+COSS!AA1584</f>
        <v>10710.121904935544</v>
      </c>
      <c r="U623" s="21">
        <f>COSS!AC1568+COSS!AC1576+COSS!AC1600+COSS!AC1608+COSS!AC1616+COSS!AC1624+COSS!AC1632+COSS!AC1640+COSS!AC1584</f>
        <v>7031.7447664925076</v>
      </c>
      <c r="V623" s="21">
        <f>COSS!AD1568+COSS!AD1576+COSS!AD1600+COSS!AD1608+COSS!AD1616+COSS!AD1624+COSS!AD1632+COSS!AD1640+COSS!AD1584</f>
        <v>0</v>
      </c>
      <c r="W623" s="21">
        <f>COSS!AE1568+COSS!AE1576+COSS!AE1600+COSS!AE1608+COSS!AE1616+COSS!AE1624+COSS!AE1632+COSS!AE1640+COSS!AE1584</f>
        <v>0</v>
      </c>
    </row>
    <row r="624" spans="1:23">
      <c r="B624" s="15" t="str">
        <f>$B$9</f>
        <v>DISTSEC</v>
      </c>
      <c r="D624" s="21">
        <f>COSS!H1569+COSS!H1577+COSS!H1601+COSS!H1609+COSS!H1617+COSS!H1625+COSS!H1633+COSS!H1641+COSS!H1585</f>
        <v>8653582.1765701063</v>
      </c>
      <c r="E624" s="21">
        <f>COSS!I1569+COSS!I1577+COSS!I1601+COSS!I1609+COSS!I1617+COSS!I1625+COSS!I1633+COSS!I1641+COSS!I1585</f>
        <v>6420275.7751290686</v>
      </c>
      <c r="F624" s="21">
        <f>COSS!J1569+COSS!J1577+COSS!J1601+COSS!J1609+COSS!J1617+COSS!J1625+COSS!J1633+COSS!J1641+COSS!J1585</f>
        <v>1591.5532728783357</v>
      </c>
      <c r="G624" s="21">
        <f>COSS!K1569+COSS!K1577+COSS!K1601+COSS!K1609+COSS!K1617+COSS!K1625+COSS!K1633+COSS!K1641+COSS!K1585</f>
        <v>2061.5001054211516</v>
      </c>
      <c r="H624" s="21">
        <f>COSS!L1569+COSS!L1577+COSS!L1601+COSS!L1609+COSS!L1617+COSS!L1625+COSS!L1633+COSS!L1641+COSS!L1585</f>
        <v>1294114.5236253368</v>
      </c>
      <c r="I624" s="21">
        <f>COSS!M1569+COSS!M1577+COSS!M1601+COSS!M1609+COSS!M1617+COSS!M1625+COSS!M1633+COSS!M1641+COSS!M1585</f>
        <v>0</v>
      </c>
      <c r="J624" s="21">
        <f>COSS!N1569+COSS!N1577+COSS!N1601+COSS!N1609+COSS!N1617+COSS!N1625+COSS!N1633+COSS!N1641+COSS!N1585</f>
        <v>0</v>
      </c>
      <c r="K624" s="21">
        <f>COSS!P1569+COSS!P1577+COSS!P1601+COSS!P1609+COSS!P1617+COSS!P1625+COSS!P1633+COSS!P1641+COSS!P1585</f>
        <v>646013.97984442348</v>
      </c>
      <c r="L624" s="21">
        <f>COSS!Q1569+COSS!Q1577+COSS!Q1601+COSS!Q1609+COSS!Q1617+COSS!Q1625+COSS!Q1633+COSS!Q1641+COSS!Q1585</f>
        <v>0</v>
      </c>
      <c r="M624" s="21">
        <f>COSS!R1569+COSS!R1577+COSS!R1601+COSS!R1609+COSS!R1617+COSS!R1625+COSS!R1633+COSS!R1641+COSS!R1585</f>
        <v>0</v>
      </c>
      <c r="N624" s="21">
        <f>COSS!S1569+COSS!S1577+COSS!S1601+COSS!S1609+COSS!S1617+COSS!S1625+COSS!S1633+COSS!S1641+COSS!S1585</f>
        <v>0</v>
      </c>
      <c r="O624" s="21">
        <f>COSS!U1569+COSS!U1577+COSS!U1601+COSS!U1609+COSS!U1617+COSS!U1625+COSS!U1633+COSS!U1641+COSS!U1585</f>
        <v>24192.862939304156</v>
      </c>
      <c r="P624" s="21">
        <f>COSS!V1569+COSS!V1577+COSS!V1601+COSS!V1609+COSS!V1617+COSS!V1625+COSS!V1633+COSS!V1641+COSS!V1585</f>
        <v>0</v>
      </c>
      <c r="Q624" s="21">
        <f>COSS!W1569+COSS!W1577+COSS!W1601+COSS!W1609+COSS!W1617+COSS!W1625+COSS!W1633+COSS!W1641+COSS!W1585</f>
        <v>0</v>
      </c>
      <c r="R624" s="21">
        <f>COSS!X1569+COSS!X1577+COSS!X1601+COSS!X1609+COSS!X1617+COSS!X1625+COSS!X1633+COSS!X1641+COSS!X1585</f>
        <v>0</v>
      </c>
      <c r="S624" s="21">
        <f>COSS!Z1569+COSS!Z1577+COSS!Z1601+COSS!Z1609+COSS!Z1617+COSS!Z1625+COSS!Z1633+COSS!Z1641+COSS!Z1585</f>
        <v>182834.38169022425</v>
      </c>
      <c r="T624" s="21">
        <f>COSS!AA1569+COSS!AA1577+COSS!AA1601+COSS!AA1609+COSS!AA1617+COSS!AA1625+COSS!AA1633+COSS!AA1641+COSS!AA1585</f>
        <v>0</v>
      </c>
      <c r="U624" s="21">
        <f>COSS!AC1569+COSS!AC1577+COSS!AC1601+COSS!AC1609+COSS!AC1617+COSS!AC1625+COSS!AC1633+COSS!AC1641+COSS!AC1585</f>
        <v>2161.7554296969524</v>
      </c>
      <c r="V624" s="21">
        <f>COSS!AD1569+COSS!AD1577+COSS!AD1601+COSS!AD1609+COSS!AD1617+COSS!AD1625+COSS!AD1633+COSS!AD1641+COSS!AD1585</f>
        <v>66538.205530295469</v>
      </c>
      <c r="W624" s="21">
        <f>COSS!AE1569+COSS!AE1577+COSS!AE1601+COSS!AE1609+COSS!AE1617+COSS!AE1625+COSS!AE1633+COSS!AE1641+COSS!AE1585</f>
        <v>13797.63900345707</v>
      </c>
    </row>
    <row r="625" spans="1:23">
      <c r="B625" s="15" t="str">
        <f>$B$10</f>
        <v>ENERGY</v>
      </c>
      <c r="D625" s="21">
        <f>COSS!H1570+COSS!H1578+COSS!H1602+COSS!H1610+COSS!H1618+COSS!H1626+COSS!H1634+COSS!H1642+COSS!H1586</f>
        <v>0</v>
      </c>
      <c r="E625" s="21">
        <f>COSS!I1570+COSS!I1578+COSS!I1602+COSS!I1610+COSS!I1618+COSS!I1626+COSS!I1634+COSS!I1642+COSS!I1586</f>
        <v>0</v>
      </c>
      <c r="F625" s="21">
        <f>COSS!J1570+COSS!J1578+COSS!J1602+COSS!J1610+COSS!J1618+COSS!J1626+COSS!J1634+COSS!J1642+COSS!J1586</f>
        <v>0</v>
      </c>
      <c r="G625" s="21">
        <f>COSS!K1570+COSS!K1578+COSS!K1602+COSS!K1610+COSS!K1618+COSS!K1626+COSS!K1634+COSS!K1642+COSS!K1586</f>
        <v>0</v>
      </c>
      <c r="H625" s="21">
        <f>COSS!L1570+COSS!L1578+COSS!L1602+COSS!L1610+COSS!L1618+COSS!L1626+COSS!L1634+COSS!L1642+COSS!L1586</f>
        <v>0</v>
      </c>
      <c r="I625" s="21">
        <f>COSS!M1570+COSS!M1578+COSS!M1602+COSS!M1610+COSS!M1618+COSS!M1626+COSS!M1634+COSS!M1642+COSS!M1586</f>
        <v>0</v>
      </c>
      <c r="J625" s="21">
        <f>COSS!N1570+COSS!N1578+COSS!N1602+COSS!N1610+COSS!N1618+COSS!N1626+COSS!N1634+COSS!N1642+COSS!N1586</f>
        <v>0</v>
      </c>
      <c r="K625" s="21">
        <f>COSS!P1570+COSS!P1578+COSS!P1602+COSS!P1610+COSS!P1618+COSS!P1626+COSS!P1634+COSS!P1642+COSS!P1586</f>
        <v>0</v>
      </c>
      <c r="L625" s="21">
        <f>COSS!Q1570+COSS!Q1578+COSS!Q1602+COSS!Q1610+COSS!Q1618+COSS!Q1626+COSS!Q1634+COSS!Q1642+COSS!Q1586</f>
        <v>0</v>
      </c>
      <c r="M625" s="21">
        <f>COSS!R1570+COSS!R1578+COSS!R1602+COSS!R1610+COSS!R1618+COSS!R1626+COSS!R1634+COSS!R1642+COSS!R1586</f>
        <v>0</v>
      </c>
      <c r="N625" s="21">
        <f>COSS!S1570+COSS!S1578+COSS!S1602+COSS!S1610+COSS!S1618+COSS!S1626+COSS!S1634+COSS!S1642+COSS!S1586</f>
        <v>0</v>
      </c>
      <c r="O625" s="21">
        <f>COSS!U1570+COSS!U1578+COSS!U1602+COSS!U1610+COSS!U1618+COSS!U1626+COSS!U1634+COSS!U1642+COSS!U1586</f>
        <v>0</v>
      </c>
      <c r="P625" s="21">
        <f>COSS!V1570+COSS!V1578+COSS!V1602+COSS!V1610+COSS!V1618+COSS!V1626+COSS!V1634+COSS!V1642+COSS!V1586</f>
        <v>0</v>
      </c>
      <c r="Q625" s="21">
        <f>COSS!W1570+COSS!W1578+COSS!W1602+COSS!W1610+COSS!W1618+COSS!W1626+COSS!W1634+COSS!W1642+COSS!W1586</f>
        <v>0</v>
      </c>
      <c r="R625" s="21">
        <f>COSS!X1570+COSS!X1578+COSS!X1602+COSS!X1610+COSS!X1618+COSS!X1626+COSS!X1634+COSS!X1642+COSS!X1586</f>
        <v>0</v>
      </c>
      <c r="S625" s="21">
        <f>COSS!Z1570+COSS!Z1578+COSS!Z1602+COSS!Z1610+COSS!Z1618+COSS!Z1626+COSS!Z1634+COSS!Z1642+COSS!Z1586</f>
        <v>0</v>
      </c>
      <c r="T625" s="21">
        <f>COSS!AA1570+COSS!AA1578+COSS!AA1602+COSS!AA1610+COSS!AA1618+COSS!AA1626+COSS!AA1634+COSS!AA1642+COSS!AA1586</f>
        <v>0</v>
      </c>
      <c r="U625" s="21">
        <f>COSS!AC1570+COSS!AC1578+COSS!AC1602+COSS!AC1610+COSS!AC1618+COSS!AC1626+COSS!AC1634+COSS!AC1642+COSS!AC1586</f>
        <v>0</v>
      </c>
      <c r="V625" s="21">
        <f>COSS!AD1570+COSS!AD1578+COSS!AD1602+COSS!AD1610+COSS!AD1618+COSS!AD1626+COSS!AD1634+COSS!AD1642+COSS!AD1586</f>
        <v>0</v>
      </c>
      <c r="W625" s="21">
        <f>COSS!AE1570+COSS!AE1578+COSS!AE1602+COSS!AE1610+COSS!AE1618+COSS!AE1626+COSS!AE1634+COSS!AE1642+COSS!AE1586</f>
        <v>0</v>
      </c>
    </row>
    <row r="626" spans="1:23">
      <c r="B626" s="15" t="str">
        <f>$B$11</f>
        <v>CUSTOMER</v>
      </c>
      <c r="D626" s="21">
        <f>COSS!H1571+COSS!H1579+COSS!H1603+COSS!H1611+COSS!H1619+COSS!H1627+COSS!H1635+COSS!H1643+COSS!H1587</f>
        <v>156318</v>
      </c>
      <c r="E626" s="21">
        <f>COSS!I1571+COSS!I1579+COSS!I1603+COSS!I1611+COSS!I1619+COSS!I1627+COSS!I1635+COSS!I1643+COSS!I1587</f>
        <v>18579.667142421284</v>
      </c>
      <c r="F626" s="21">
        <f>COSS!J1571+COSS!J1579+COSS!J1603+COSS!J1611+COSS!J1619+COSS!J1627+COSS!J1635+COSS!J1643+COSS!J1587</f>
        <v>3.7411624899521696</v>
      </c>
      <c r="G626" s="21">
        <f>COSS!K1571+COSS!K1579+COSS!K1603+COSS!K1611+COSS!K1619+COSS!K1627+COSS!K1635+COSS!K1643+COSS!K1587</f>
        <v>5.9587095778690644</v>
      </c>
      <c r="H626" s="21">
        <f>COSS!L1571+COSS!L1579+COSS!L1603+COSS!L1611+COSS!L1619+COSS!L1627+COSS!L1635+COSS!L1643+COSS!L1587</f>
        <v>14007.688511524086</v>
      </c>
      <c r="I626" s="21">
        <f>COSS!M1571+COSS!M1579+COSS!M1603+COSS!M1611+COSS!M1619+COSS!M1627+COSS!M1635+COSS!M1643+COSS!M1587</f>
        <v>2013.6764001217207</v>
      </c>
      <c r="J626" s="21">
        <f>COSS!N1571+COSS!N1579+COSS!N1603+COSS!N1611+COSS!N1619+COSS!N1627+COSS!N1635+COSS!N1643+COSS!N1587</f>
        <v>339.19745535713463</v>
      </c>
      <c r="K626" s="21">
        <f>COSS!P1571+COSS!P1579+COSS!P1603+COSS!P1611+COSS!P1619+COSS!P1627+COSS!P1635+COSS!P1643+COSS!P1587</f>
        <v>2145.6487005348986</v>
      </c>
      <c r="L626" s="21">
        <f>COSS!Q1571+COSS!Q1579+COSS!Q1603+COSS!Q1611+COSS!Q1619+COSS!Q1627+COSS!Q1635+COSS!Q1643+COSS!Q1587</f>
        <v>708.34208954662233</v>
      </c>
      <c r="M626" s="21">
        <f>COSS!R1571+COSS!R1579+COSS!R1603+COSS!R1611+COSS!R1619+COSS!R1627+COSS!R1635+COSS!R1643+COSS!R1587</f>
        <v>834.22112879294264</v>
      </c>
      <c r="N626" s="21">
        <f>COSS!S1571+COSS!S1579+COSS!S1603+COSS!S1611+COSS!S1619+COSS!S1627+COSS!S1635+COSS!S1643+COSS!S1587</f>
        <v>104.27620440077298</v>
      </c>
      <c r="O626" s="21">
        <f>COSS!U1571+COSS!U1579+COSS!U1603+COSS!U1611+COSS!U1619+COSS!U1627+COSS!U1635+COSS!U1643+COSS!U1587</f>
        <v>13.375980856719243</v>
      </c>
      <c r="P626" s="21">
        <f>COSS!V1571+COSS!V1579+COSS!V1603+COSS!V1611+COSS!V1619+COSS!V1627+COSS!V1635+COSS!V1643+COSS!V1587</f>
        <v>502.25824776780297</v>
      </c>
      <c r="Q626" s="21">
        <f>COSS!W1571+COSS!W1579+COSS!W1603+COSS!W1611+COSS!W1619+COSS!W1627+COSS!W1635+COSS!W1643+COSS!W1587</f>
        <v>1402.2839919498069</v>
      </c>
      <c r="R626" s="21">
        <f>COSS!X1571+COSS!X1579+COSS!X1603+COSS!X1611+COSS!X1619+COSS!X1627+COSS!X1635+COSS!X1643+COSS!X1587</f>
        <v>417.10354053789661</v>
      </c>
      <c r="S626" s="21">
        <f>COSS!Z1571+COSS!Z1579+COSS!Z1603+COSS!Z1611+COSS!Z1619+COSS!Z1627+COSS!Z1635+COSS!Z1643+COSS!Z1587</f>
        <v>409.2853474115995</v>
      </c>
      <c r="T626" s="21">
        <f>COSS!AA1571+COSS!AA1579+COSS!AA1603+COSS!AA1611+COSS!AA1619+COSS!AA1627+COSS!AA1635+COSS!AA1643+COSS!AA1587</f>
        <v>9.2548914711327424</v>
      </c>
      <c r="U626" s="21">
        <f>COSS!AC1571+COSS!AC1579+COSS!AC1603+COSS!AC1611+COSS!AC1619+COSS!AC1627+COSS!AC1635+COSS!AC1643+COSS!AC1587</f>
        <v>43.020495237760279</v>
      </c>
      <c r="V626" s="21">
        <f>COSS!AD1571+COSS!AD1579+COSS!AD1603+COSS!AD1611+COSS!AD1619+COSS!AD1627+COSS!AD1635+COSS!AD1643+COSS!AD1587</f>
        <v>53430</v>
      </c>
      <c r="W626" s="21">
        <f>COSS!AE1571+COSS!AE1579+COSS!AE1603+COSS!AE1611+COSS!AE1619+COSS!AE1627+COSS!AE1635+COSS!AE1643+COSS!AE1587</f>
        <v>61349</v>
      </c>
    </row>
    <row r="627" spans="1:23">
      <c r="B627" s="15" t="str">
        <f>$B$12</f>
        <v>TOTAL</v>
      </c>
      <c r="D627" s="21">
        <f>COSS!H1572+COSS!H1580+COSS!H1604+COSS!H1612+COSS!H1620+COSS!H1628+COSS!H1636+COSS!H1644+COSS!H1588</f>
        <v>30684535</v>
      </c>
      <c r="E627" s="21">
        <f>COSS!I1572+COSS!I1580+COSS!I1604+COSS!I1612+COSS!I1620+COSS!I1628+COSS!I1636+COSS!I1644+COSS!I1588</f>
        <v>20760169.354228511</v>
      </c>
      <c r="F627" s="21">
        <f>COSS!J1572+COSS!J1580+COSS!J1604+COSS!J1612+COSS!J1620+COSS!J1628+COSS!J1636+COSS!J1644+COSS!J1588</f>
        <v>3946.8749476727448</v>
      </c>
      <c r="G627" s="21">
        <f>COSS!K1572+COSS!K1580+COSS!K1604+COSS!K1612+COSS!K1620+COSS!K1628+COSS!K1636+COSS!K1644+COSS!K1588</f>
        <v>6418.5563401911713</v>
      </c>
      <c r="H627" s="21">
        <f>COSS!L1572+COSS!L1580+COSS!L1604+COSS!L1612+COSS!L1620+COSS!L1628+COSS!L1636+COSS!L1644+COSS!L1588</f>
        <v>4658929.5315823024</v>
      </c>
      <c r="I627" s="21">
        <f>COSS!M1572+COSS!M1580+COSS!M1604+COSS!M1612+COSS!M1620+COSS!M1628+COSS!M1636+COSS!M1644+COSS!M1588</f>
        <v>48837.635922717847</v>
      </c>
      <c r="J627" s="21">
        <f>COSS!N1572+COSS!N1580+COSS!N1604+COSS!N1612+COSS!N1620+COSS!N1628+COSS!N1636+COSS!N1644+COSS!N1588</f>
        <v>339.19745535713463</v>
      </c>
      <c r="K627" s="21">
        <f>COSS!P1572+COSS!P1580+COSS!P1604+COSS!P1612+COSS!P1620+COSS!P1628+COSS!P1636+COSS!P1644+COSS!P1588</f>
        <v>2591362.217625354</v>
      </c>
      <c r="L627" s="21">
        <f>COSS!Q1572+COSS!Q1580+COSS!Q1604+COSS!Q1612+COSS!Q1620+COSS!Q1628+COSS!Q1636+COSS!Q1644+COSS!Q1588</f>
        <v>350376.70414480561</v>
      </c>
      <c r="M627" s="21">
        <f>COSS!R1572+COSS!R1580+COSS!R1604+COSS!R1612+COSS!R1620+COSS!R1628+COSS!R1636+COSS!R1644+COSS!R1588</f>
        <v>834.22112879294264</v>
      </c>
      <c r="N627" s="21">
        <f>COSS!S1572+COSS!S1580+COSS!S1604+COSS!S1612+COSS!S1620+COSS!S1628+COSS!S1636+COSS!S1644+COSS!S1588</f>
        <v>104.27620440077298</v>
      </c>
      <c r="O627" s="21">
        <f>COSS!U1572+COSS!U1580+COSS!U1604+COSS!U1612+COSS!U1620+COSS!U1628+COSS!U1636+COSS!U1644+COSS!U1588</f>
        <v>112201.23318657557</v>
      </c>
      <c r="P627" s="21">
        <f>COSS!V1572+COSS!V1580+COSS!V1604+COSS!V1612+COSS!V1620+COSS!V1628+COSS!V1636+COSS!V1644+COSS!V1588</f>
        <v>1217284.9672479301</v>
      </c>
      <c r="Q627" s="21">
        <f>COSS!W1572+COSS!W1580+COSS!W1604+COSS!W1612+COSS!W1620+COSS!W1628+COSS!W1636+COSS!W1644+COSS!W1588</f>
        <v>1402.2839919498069</v>
      </c>
      <c r="R627" s="21">
        <f>COSS!X1572+COSS!X1580+COSS!X1604+COSS!X1612+COSS!X1620+COSS!X1628+COSS!X1636+COSS!X1644+COSS!X1588</f>
        <v>417.10354053789661</v>
      </c>
      <c r="S627" s="21">
        <f>COSS!Z1572+COSS!Z1580+COSS!Z1604+COSS!Z1612+COSS!Z1620+COSS!Z1628+COSS!Z1636+COSS!Z1644+COSS!Z1588</f>
        <v>716840.10043131514</v>
      </c>
      <c r="T627" s="21">
        <f>COSS!AA1572+COSS!AA1580+COSS!AA1604+COSS!AA1612+COSS!AA1620+COSS!AA1628+COSS!AA1636+COSS!AA1644+COSS!AA1588</f>
        <v>10719.376796406677</v>
      </c>
      <c r="U627" s="21">
        <f>COSS!AC1572+COSS!AC1580+COSS!AC1604+COSS!AC1612+COSS!AC1620+COSS!AC1628+COSS!AC1636+COSS!AC1644+COSS!AC1588</f>
        <v>9236.5206914272203</v>
      </c>
      <c r="V627" s="21">
        <f>COSS!AD1572+COSS!AD1580+COSS!AD1604+COSS!AD1612+COSS!AD1620+COSS!AD1628+COSS!AD1636+COSS!AD1644+COSS!AD1588</f>
        <v>119968.20553029547</v>
      </c>
      <c r="W627" s="21">
        <f>COSS!AE1572+COSS!AE1580+COSS!AE1604+COSS!AE1612+COSS!AE1620+COSS!AE1628+COSS!AE1636+COSS!AE1644+COSS!AE1588</f>
        <v>75146.639003457065</v>
      </c>
    </row>
    <row r="628" spans="1:23">
      <c r="A628" s="111" t="s">
        <v>76</v>
      </c>
      <c r="B628" s="15" t="str">
        <f>$B$5</f>
        <v>PRODUCTION</v>
      </c>
      <c r="C628" s="19"/>
      <c r="D628" s="20">
        <f t="shared" ref="D628:D635" si="615">SUM(E628:W628)</f>
        <v>0</v>
      </c>
      <c r="E628" s="20">
        <f t="shared" ref="E628:I632" si="616">E620/$D$627</f>
        <v>0</v>
      </c>
      <c r="F628" s="20">
        <f t="shared" ref="F628:G628" si="617">F620/$D$627</f>
        <v>0</v>
      </c>
      <c r="G628" s="20">
        <f t="shared" si="617"/>
        <v>0</v>
      </c>
      <c r="H628" s="20">
        <f t="shared" si="616"/>
        <v>0</v>
      </c>
      <c r="I628" s="20">
        <f t="shared" si="616"/>
        <v>0</v>
      </c>
      <c r="J628" s="20">
        <f t="shared" ref="J628:J634" si="618">J620/$D$627</f>
        <v>0</v>
      </c>
      <c r="K628" s="20">
        <f t="shared" ref="K628:M632" si="619">K620/$D$627</f>
        <v>0</v>
      </c>
      <c r="L628" s="20">
        <f t="shared" si="619"/>
        <v>0</v>
      </c>
      <c r="M628" s="20">
        <f t="shared" si="619"/>
        <v>0</v>
      </c>
      <c r="N628" s="20">
        <f t="shared" ref="N628:O634" si="620">N620/$D$627</f>
        <v>0</v>
      </c>
      <c r="O628" s="20">
        <f t="shared" si="620"/>
        <v>0</v>
      </c>
      <c r="P628" s="20">
        <f t="shared" ref="P628:Q634" si="621">P620/$D$627</f>
        <v>0</v>
      </c>
      <c r="Q628" s="20">
        <f t="shared" si="621"/>
        <v>0</v>
      </c>
      <c r="R628" s="20">
        <f t="shared" ref="R628:R634" si="622">R620/$D$627</f>
        <v>0</v>
      </c>
      <c r="S628" s="20">
        <f t="shared" ref="S628:T632" si="623">S620/$D$627</f>
        <v>0</v>
      </c>
      <c r="T628" s="20">
        <f t="shared" si="623"/>
        <v>0</v>
      </c>
      <c r="U628" s="20">
        <f t="shared" ref="U628:V632" si="624">U620/$D$627</f>
        <v>0</v>
      </c>
      <c r="V628" s="20">
        <f t="shared" si="624"/>
        <v>0</v>
      </c>
      <c r="W628" s="20">
        <f t="shared" ref="W628:W634" si="625">W620/$D$627</f>
        <v>0</v>
      </c>
    </row>
    <row r="629" spans="1:23">
      <c r="A629" s="15" t="str">
        <f t="shared" ref="A629:A635" si="626">A628</f>
        <v>TOTMXEXP</v>
      </c>
      <c r="B629" s="15" t="str">
        <f>$B$6</f>
        <v>BULKTRAN</v>
      </c>
      <c r="C629" s="19"/>
      <c r="D629" s="20">
        <f t="shared" si="615"/>
        <v>0</v>
      </c>
      <c r="E629" s="20">
        <f t="shared" si="616"/>
        <v>0</v>
      </c>
      <c r="F629" s="20">
        <f t="shared" ref="F629:G629" si="627">F621/$D$627</f>
        <v>0</v>
      </c>
      <c r="G629" s="20">
        <f t="shared" si="627"/>
        <v>0</v>
      </c>
      <c r="H629" s="20">
        <f t="shared" si="616"/>
        <v>0</v>
      </c>
      <c r="I629" s="20">
        <f t="shared" si="616"/>
        <v>0</v>
      </c>
      <c r="J629" s="20">
        <f t="shared" si="618"/>
        <v>0</v>
      </c>
      <c r="K629" s="20">
        <f t="shared" si="619"/>
        <v>0</v>
      </c>
      <c r="L629" s="20">
        <f t="shared" si="619"/>
        <v>0</v>
      </c>
      <c r="M629" s="20">
        <f t="shared" si="619"/>
        <v>0</v>
      </c>
      <c r="N629" s="20">
        <f t="shared" si="620"/>
        <v>0</v>
      </c>
      <c r="O629" s="20">
        <f t="shared" si="620"/>
        <v>0</v>
      </c>
      <c r="P629" s="20">
        <f t="shared" si="621"/>
        <v>0</v>
      </c>
      <c r="Q629" s="20">
        <f t="shared" si="621"/>
        <v>0</v>
      </c>
      <c r="R629" s="20">
        <f t="shared" si="622"/>
        <v>0</v>
      </c>
      <c r="S629" s="20">
        <f t="shared" si="623"/>
        <v>0</v>
      </c>
      <c r="T629" s="20">
        <f t="shared" si="623"/>
        <v>0</v>
      </c>
      <c r="U629" s="20">
        <f t="shared" si="624"/>
        <v>0</v>
      </c>
      <c r="V629" s="20">
        <f t="shared" si="624"/>
        <v>0</v>
      </c>
      <c r="W629" s="20">
        <f t="shared" si="625"/>
        <v>0</v>
      </c>
    </row>
    <row r="630" spans="1:23">
      <c r="A630" s="15" t="str">
        <f t="shared" si="626"/>
        <v>TOTMXEXP</v>
      </c>
      <c r="B630" s="15" t="str">
        <f>$B$7</f>
        <v>SUBTRAN</v>
      </c>
      <c r="C630" s="19"/>
      <c r="D630" s="20">
        <f t="shared" si="615"/>
        <v>0</v>
      </c>
      <c r="E630" s="20">
        <f t="shared" si="616"/>
        <v>0</v>
      </c>
      <c r="F630" s="20">
        <f t="shared" ref="F630:G630" si="628">F622/$D$627</f>
        <v>0</v>
      </c>
      <c r="G630" s="20">
        <f t="shared" si="628"/>
        <v>0</v>
      </c>
      <c r="H630" s="20">
        <f t="shared" si="616"/>
        <v>0</v>
      </c>
      <c r="I630" s="20">
        <f t="shared" si="616"/>
        <v>0</v>
      </c>
      <c r="J630" s="20">
        <f t="shared" si="618"/>
        <v>0</v>
      </c>
      <c r="K630" s="20">
        <f t="shared" si="619"/>
        <v>0</v>
      </c>
      <c r="L630" s="20">
        <f t="shared" si="619"/>
        <v>0</v>
      </c>
      <c r="M630" s="20">
        <f t="shared" si="619"/>
        <v>0</v>
      </c>
      <c r="N630" s="20">
        <f t="shared" si="620"/>
        <v>0</v>
      </c>
      <c r="O630" s="20">
        <f t="shared" si="620"/>
        <v>0</v>
      </c>
      <c r="P630" s="20">
        <f t="shared" si="621"/>
        <v>0</v>
      </c>
      <c r="Q630" s="20">
        <f t="shared" si="621"/>
        <v>0</v>
      </c>
      <c r="R630" s="20">
        <f t="shared" si="622"/>
        <v>0</v>
      </c>
      <c r="S630" s="20">
        <f t="shared" si="623"/>
        <v>0</v>
      </c>
      <c r="T630" s="20">
        <f t="shared" si="623"/>
        <v>0</v>
      </c>
      <c r="U630" s="20">
        <f t="shared" si="624"/>
        <v>0</v>
      </c>
      <c r="V630" s="20">
        <f t="shared" si="624"/>
        <v>0</v>
      </c>
      <c r="W630" s="20">
        <f t="shared" si="625"/>
        <v>0</v>
      </c>
    </row>
    <row r="631" spans="1:23">
      <c r="A631" s="15" t="str">
        <f t="shared" si="626"/>
        <v>TOTMXEXP</v>
      </c>
      <c r="B631" s="15" t="str">
        <f>$B$8</f>
        <v>DISTPRI</v>
      </c>
      <c r="C631" s="19"/>
      <c r="D631" s="20">
        <f t="shared" si="615"/>
        <v>0.71288793600521871</v>
      </c>
      <c r="E631" s="20">
        <f t="shared" si="616"/>
        <v>0.46672742187414684</v>
      </c>
      <c r="F631" s="20">
        <f t="shared" ref="F631:G631" si="629">F623/$D$627</f>
        <v>7.663731949349914E-5</v>
      </c>
      <c r="G631" s="20">
        <f t="shared" si="629"/>
        <v>1.4180099275391174E-4</v>
      </c>
      <c r="H631" s="20">
        <f t="shared" si="616"/>
        <v>0.10920182819930113</v>
      </c>
      <c r="I631" s="20">
        <f t="shared" si="616"/>
        <v>1.5259791136673941E-3</v>
      </c>
      <c r="J631" s="20">
        <f t="shared" si="618"/>
        <v>0</v>
      </c>
      <c r="K631" s="20">
        <f t="shared" si="619"/>
        <v>6.3328402697984371E-2</v>
      </c>
      <c r="L631" s="20">
        <f t="shared" si="619"/>
        <v>1.1395589408647025E-2</v>
      </c>
      <c r="M631" s="20">
        <f t="shared" si="619"/>
        <v>0</v>
      </c>
      <c r="N631" s="20">
        <f t="shared" si="620"/>
        <v>0</v>
      </c>
      <c r="O631" s="20">
        <f t="shared" si="620"/>
        <v>2.8677310660374911E-3</v>
      </c>
      <c r="P631" s="20">
        <f t="shared" si="621"/>
        <v>3.9654591767486855E-2</v>
      </c>
      <c r="Q631" s="20">
        <f t="shared" si="621"/>
        <v>0</v>
      </c>
      <c r="R631" s="20">
        <f t="shared" si="622"/>
        <v>0</v>
      </c>
      <c r="S631" s="20">
        <f t="shared" si="623"/>
        <v>1.7389751332183439E-2</v>
      </c>
      <c r="T631" s="20">
        <f t="shared" si="623"/>
        <v>3.4903973304257482E-4</v>
      </c>
      <c r="U631" s="20">
        <f t="shared" si="624"/>
        <v>2.2916250047434343E-4</v>
      </c>
      <c r="V631" s="20">
        <f t="shared" si="624"/>
        <v>0</v>
      </c>
      <c r="W631" s="20">
        <f t="shared" si="625"/>
        <v>0</v>
      </c>
    </row>
    <row r="632" spans="1:23">
      <c r="A632" s="15" t="str">
        <f t="shared" si="626"/>
        <v>TOTMXEXP</v>
      </c>
      <c r="B632" s="15" t="str">
        <f>$B$9</f>
        <v>DISTSEC</v>
      </c>
      <c r="C632" s="19"/>
      <c r="D632" s="20">
        <f t="shared" si="615"/>
        <v>0.28201770620184102</v>
      </c>
      <c r="E632" s="20">
        <f t="shared" si="616"/>
        <v>0.20923490530748043</v>
      </c>
      <c r="F632" s="20">
        <f t="shared" ref="F632:G632" si="630">F624/$D$627</f>
        <v>5.1868254574440703E-5</v>
      </c>
      <c r="G632" s="20">
        <f t="shared" si="630"/>
        <v>6.7183684074767681E-5</v>
      </c>
      <c r="H632" s="20">
        <f t="shared" si="616"/>
        <v>4.2174812935093745E-2</v>
      </c>
      <c r="I632" s="20">
        <f t="shared" si="616"/>
        <v>0</v>
      </c>
      <c r="J632" s="20">
        <f t="shared" si="618"/>
        <v>0</v>
      </c>
      <c r="K632" s="20">
        <f t="shared" si="619"/>
        <v>2.1053406214056151E-2</v>
      </c>
      <c r="L632" s="20">
        <f t="shared" si="619"/>
        <v>0</v>
      </c>
      <c r="M632" s="20">
        <f t="shared" si="619"/>
        <v>0</v>
      </c>
      <c r="N632" s="20">
        <f t="shared" si="620"/>
        <v>0</v>
      </c>
      <c r="O632" s="20">
        <f t="shared" si="620"/>
        <v>7.8843831067683303E-4</v>
      </c>
      <c r="P632" s="20">
        <f t="shared" si="621"/>
        <v>0</v>
      </c>
      <c r="Q632" s="20">
        <f t="shared" si="621"/>
        <v>0</v>
      </c>
      <c r="R632" s="20">
        <f t="shared" si="622"/>
        <v>0</v>
      </c>
      <c r="S632" s="20">
        <f t="shared" si="623"/>
        <v>5.9585188985338787E-3</v>
      </c>
      <c r="T632" s="20">
        <f t="shared" si="623"/>
        <v>0</v>
      </c>
      <c r="U632" s="20">
        <f t="shared" si="624"/>
        <v>7.0450975701504107E-5</v>
      </c>
      <c r="V632" s="20">
        <f t="shared" si="624"/>
        <v>2.1684606115196293E-3</v>
      </c>
      <c r="W632" s="20">
        <f t="shared" si="625"/>
        <v>4.4966101012960014E-4</v>
      </c>
    </row>
    <row r="633" spans="1:23">
      <c r="A633" s="15" t="str">
        <f t="shared" si="626"/>
        <v>TOTMXEXP</v>
      </c>
      <c r="B633" s="15" t="str">
        <f>$B$10</f>
        <v>ENERGY</v>
      </c>
      <c r="C633" s="19"/>
      <c r="D633" s="20">
        <f t="shared" si="615"/>
        <v>0</v>
      </c>
      <c r="E633" s="20">
        <f t="shared" ref="E633:I634" si="631">E625/$D$627</f>
        <v>0</v>
      </c>
      <c r="F633" s="20">
        <f t="shared" ref="F633:G633" si="632">F625/$D$627</f>
        <v>0</v>
      </c>
      <c r="G633" s="20">
        <f t="shared" si="632"/>
        <v>0</v>
      </c>
      <c r="H633" s="20">
        <f t="shared" si="631"/>
        <v>0</v>
      </c>
      <c r="I633" s="20">
        <f t="shared" si="631"/>
        <v>0</v>
      </c>
      <c r="J633" s="20">
        <f t="shared" si="618"/>
        <v>0</v>
      </c>
      <c r="K633" s="20">
        <f t="shared" ref="K633:M634" si="633">K625/$D$627</f>
        <v>0</v>
      </c>
      <c r="L633" s="20">
        <f t="shared" si="633"/>
        <v>0</v>
      </c>
      <c r="M633" s="20">
        <f t="shared" si="633"/>
        <v>0</v>
      </c>
      <c r="N633" s="20">
        <f t="shared" si="620"/>
        <v>0</v>
      </c>
      <c r="O633" s="20">
        <f t="shared" si="620"/>
        <v>0</v>
      </c>
      <c r="P633" s="20">
        <f t="shared" si="621"/>
        <v>0</v>
      </c>
      <c r="Q633" s="20">
        <f t="shared" si="621"/>
        <v>0</v>
      </c>
      <c r="R633" s="20">
        <f t="shared" si="622"/>
        <v>0</v>
      </c>
      <c r="S633" s="20">
        <f t="shared" ref="S633:V634" si="634">S625/$D$627</f>
        <v>0</v>
      </c>
      <c r="T633" s="20">
        <f t="shared" si="634"/>
        <v>0</v>
      </c>
      <c r="U633" s="20">
        <f t="shared" si="634"/>
        <v>0</v>
      </c>
      <c r="V633" s="20">
        <f t="shared" si="634"/>
        <v>0</v>
      </c>
      <c r="W633" s="20">
        <f t="shared" si="625"/>
        <v>0</v>
      </c>
    </row>
    <row r="634" spans="1:23">
      <c r="A634" s="15" t="str">
        <f t="shared" si="626"/>
        <v>TOTMXEXP</v>
      </c>
      <c r="B634" s="15" t="str">
        <f>$B$11</f>
        <v>CUSTOMER</v>
      </c>
      <c r="C634" s="19"/>
      <c r="D634" s="20">
        <f t="shared" si="615"/>
        <v>5.0943577929403201E-3</v>
      </c>
      <c r="E634" s="20">
        <f t="shared" si="631"/>
        <v>6.055059052523131E-4</v>
      </c>
      <c r="F634" s="20">
        <f t="shared" ref="F634:G634" si="635">F626/$D$627</f>
        <v>1.2192338876740905E-7</v>
      </c>
      <c r="G634" s="20">
        <f t="shared" si="635"/>
        <v>1.9419259825410633E-7</v>
      </c>
      <c r="H634" s="20">
        <f t="shared" si="631"/>
        <v>4.5650646201821489E-4</v>
      </c>
      <c r="I634" s="20">
        <f t="shared" si="631"/>
        <v>6.5625123539324315E-5</v>
      </c>
      <c r="J634" s="20">
        <f t="shared" si="618"/>
        <v>1.1054345629064759E-5</v>
      </c>
      <c r="K634" s="20">
        <f t="shared" si="633"/>
        <v>6.9926062120051637E-5</v>
      </c>
      <c r="L634" s="20">
        <f t="shared" si="633"/>
        <v>2.3084661036793366E-5</v>
      </c>
      <c r="M634" s="20">
        <f t="shared" si="633"/>
        <v>2.7187022022427345E-5</v>
      </c>
      <c r="N634" s="20">
        <f t="shared" si="620"/>
        <v>3.3983309312255498E-6</v>
      </c>
      <c r="O634" s="20">
        <f t="shared" si="620"/>
        <v>4.3591929474307636E-7</v>
      </c>
      <c r="P634" s="20">
        <f t="shared" si="621"/>
        <v>1.6368449049914003E-5</v>
      </c>
      <c r="Q634" s="20">
        <f t="shared" si="621"/>
        <v>4.570002419622155E-5</v>
      </c>
      <c r="R634" s="20">
        <f t="shared" si="622"/>
        <v>1.3593282105721877E-5</v>
      </c>
      <c r="S634" s="20">
        <f t="shared" si="634"/>
        <v>1.3338489483761103E-5</v>
      </c>
      <c r="T634" s="20">
        <f t="shared" si="634"/>
        <v>3.0161419982843941E-7</v>
      </c>
      <c r="U634" s="20">
        <f t="shared" si="634"/>
        <v>1.4020253276694687E-6</v>
      </c>
      <c r="V634" s="20">
        <f t="shared" si="634"/>
        <v>1.7412680361621905E-3</v>
      </c>
      <c r="W634" s="20">
        <f t="shared" si="625"/>
        <v>1.9993459245838336E-3</v>
      </c>
    </row>
    <row r="635" spans="1:23">
      <c r="A635" s="15" t="str">
        <f t="shared" si="626"/>
        <v>TOTMXEXP</v>
      </c>
      <c r="B635" s="15" t="str">
        <f>$B$12</f>
        <v>TOTAL</v>
      </c>
      <c r="C635" s="19"/>
      <c r="D635" s="20">
        <f t="shared" si="615"/>
        <v>1.0000000000000002</v>
      </c>
      <c r="E635" s="20">
        <f t="shared" ref="E635:W635" si="636">SUM(E628:E634)</f>
        <v>0.67656783308687962</v>
      </c>
      <c r="F635" s="20">
        <f t="shared" ref="F635:G635" si="637">SUM(F628:F634)</f>
        <v>1.2862749745670726E-4</v>
      </c>
      <c r="G635" s="20">
        <f t="shared" si="637"/>
        <v>2.0917886942693352E-4</v>
      </c>
      <c r="H635" s="20">
        <f t="shared" si="636"/>
        <v>0.15183314759641309</v>
      </c>
      <c r="I635" s="20">
        <f t="shared" si="636"/>
        <v>1.5916042372067184E-3</v>
      </c>
      <c r="J635" s="20">
        <f t="shared" si="636"/>
        <v>1.1054345629064759E-5</v>
      </c>
      <c r="K635" s="20">
        <f t="shared" si="636"/>
        <v>8.4451734974160586E-2</v>
      </c>
      <c r="L635" s="20">
        <f t="shared" si="636"/>
        <v>1.1418674069683818E-2</v>
      </c>
      <c r="M635" s="20">
        <f t="shared" si="636"/>
        <v>2.7187022022427345E-5</v>
      </c>
      <c r="N635" s="20">
        <f t="shared" si="636"/>
        <v>3.3983309312255498E-6</v>
      </c>
      <c r="O635" s="20">
        <f t="shared" si="636"/>
        <v>3.6566052960090674E-3</v>
      </c>
      <c r="P635" s="20">
        <f t="shared" si="636"/>
        <v>3.9670960216536766E-2</v>
      </c>
      <c r="Q635" s="20">
        <f t="shared" si="636"/>
        <v>4.570002419622155E-5</v>
      </c>
      <c r="R635" s="20">
        <f t="shared" si="636"/>
        <v>1.3593282105721877E-5</v>
      </c>
      <c r="S635" s="20">
        <f t="shared" si="636"/>
        <v>2.3361608720201078E-2</v>
      </c>
      <c r="T635" s="20">
        <f t="shared" si="636"/>
        <v>3.4934134724240326E-4</v>
      </c>
      <c r="U635" s="20">
        <f t="shared" si="636"/>
        <v>3.0101550150351701E-4</v>
      </c>
      <c r="V635" s="20">
        <f t="shared" si="636"/>
        <v>3.90972864768182E-3</v>
      </c>
      <c r="W635" s="20">
        <f t="shared" si="636"/>
        <v>2.4490069347134335E-3</v>
      </c>
    </row>
    <row r="636" spans="1:23">
      <c r="C636" s="19"/>
    </row>
    <row r="637" spans="1:23">
      <c r="A637" s="34" t="s">
        <v>698</v>
      </c>
      <c r="B637" s="15" t="str">
        <f>$B$5</f>
        <v>PRODUCTION</v>
      </c>
      <c r="C637" s="19"/>
      <c r="D637" s="21">
        <f ca="1">+COSS!H1457-COSS!H1303-COSS!H1335-COSS!H1343-COSS!H1440-COSS!H1287</f>
        <v>-2.1277304940452709E-9</v>
      </c>
      <c r="E637" s="21">
        <f ca="1">+COSS!I1457-COSS!I1303-COSS!I1335-COSS!I1343-COSS!I1440-COSS!I1287</f>
        <v>2.7605282227368235E-10</v>
      </c>
      <c r="F637" s="21">
        <f ca="1">+COSS!J1457-COSS!J1303-COSS!J1335-COSS!J1343-COSS!J1440-COSS!J1287</f>
        <v>-4.8145827832381169E-13</v>
      </c>
      <c r="G637" s="21">
        <f ca="1">+COSS!K1457-COSS!K1303-COSS!K1335-COSS!K1343-COSS!K1440-COSS!K1287</f>
        <v>3.8733830673851223E-13</v>
      </c>
      <c r="H637" s="21">
        <f ca="1">+COSS!L1457-COSS!L1303-COSS!L1335-COSS!L1343-COSS!L1440-COSS!L1287</f>
        <v>-2.1272735443842073E-10</v>
      </c>
      <c r="I637" s="21">
        <f ca="1">+COSS!M1457-COSS!M1303-COSS!M1335-COSS!M1343-COSS!M1440-COSS!M1287</f>
        <v>-7.3835638718106447E-12</v>
      </c>
      <c r="J637" s="21">
        <f ca="1">+COSS!N1457-COSS!N1303-COSS!N1335-COSS!N1343-COSS!N1440-COSS!N1287</f>
        <v>-2.6821972874729063E-14</v>
      </c>
      <c r="K637" s="21">
        <f ca="1">+COSS!P1457-COSS!P1303-COSS!P1335-COSS!P1343-COSS!P1440-COSS!P1287</f>
        <v>-5.6717155772837284E-12</v>
      </c>
      <c r="L637" s="21">
        <f ca="1">+COSS!Q1457-COSS!Q1303-COSS!Q1335-COSS!Q1343-COSS!Q1440-COSS!Q1287</f>
        <v>-3.116679998998519E-11</v>
      </c>
      <c r="M637" s="21">
        <f ca="1">+COSS!R1457-COSS!R1303-COSS!R1335-COSS!R1343-COSS!R1440-COSS!R1287</f>
        <v>1.0069339293051144E-11</v>
      </c>
      <c r="N637" s="21">
        <f ca="1">+COSS!S1457-COSS!S1303-COSS!S1335-COSS!S1343-COSS!S1440-COSS!S1287</f>
        <v>-5.9463323430876478E-14</v>
      </c>
      <c r="O637" s="21">
        <f ca="1">+COSS!U1457-COSS!U1303-COSS!U1335-COSS!U1343-COSS!U1440-COSS!U1287</f>
        <v>-2.3185553265601347E-11</v>
      </c>
      <c r="P637" s="21">
        <f ca="1">+COSS!V1457-COSS!V1303-COSS!V1335-COSS!V1343-COSS!V1440-COSS!V1287</f>
        <v>1.1401600820381878E-10</v>
      </c>
      <c r="Q637" s="21">
        <f ca="1">+COSS!W1457-COSS!W1303-COSS!W1335-COSS!W1343-COSS!W1440-COSS!W1287</f>
        <v>-1.8143782710197303E-10</v>
      </c>
      <c r="R637" s="21">
        <f ca="1">+COSS!X1457-COSS!X1303-COSS!X1335-COSS!X1343-COSS!X1440-COSS!X1287</f>
        <v>-7.5388208594124786E-12</v>
      </c>
      <c r="S637" s="21">
        <f ca="1">+COSS!Z1457-COSS!Z1303-COSS!Z1335-COSS!Z1343-COSS!Z1440-COSS!Z1287</f>
        <v>-3.7869994041150456E-11</v>
      </c>
      <c r="T637" s="21">
        <f ca="1">+COSS!AA1457-COSS!AA1303-COSS!AA1335-COSS!AA1343-COSS!AA1440-COSS!AA1287</f>
        <v>-8.6428368603420459E-13</v>
      </c>
      <c r="U637" s="21">
        <f ca="1">+COSS!AC1457-COSS!AC1303-COSS!AC1335-COSS!AC1343-COSS!AC1440-COSS!AC1287</f>
        <v>-1.4525973293988897E-14</v>
      </c>
      <c r="V637" s="21">
        <f ca="1">+COSS!AD1457-COSS!AD1303-COSS!AD1335-COSS!AD1343-COSS!AD1440-COSS!AD1287</f>
        <v>5.8459548090959192E-13</v>
      </c>
      <c r="W637" s="21">
        <f ca="1">+COSS!AE1457-COSS!AE1303-COSS!AE1335-COSS!AE1343-COSS!AE1440-COSS!AE1287</f>
        <v>-7.8489345951879006E-13</v>
      </c>
    </row>
    <row r="638" spans="1:23">
      <c r="B638" s="15" t="str">
        <f>$B$6</f>
        <v>BULKTRAN</v>
      </c>
      <c r="C638" s="19"/>
      <c r="D638" s="21">
        <f ca="1">+COSS!H1458-COSS!H1304-COSS!H1336-COSS!H1344-COSS!H1441-COSS!H1288</f>
        <v>-617808.14099999983</v>
      </c>
      <c r="E638" s="21">
        <f ca="1">+COSS!I1458-COSS!I1304-COSS!I1336-COSS!I1344-COSS!I1441-COSS!I1288</f>
        <v>-317720.76645506546</v>
      </c>
      <c r="F638" s="21">
        <f ca="1">+COSS!J1458-COSS!J1304-COSS!J1336-COSS!J1344-COSS!J1441-COSS!J1288</f>
        <v>-71.079581944793063</v>
      </c>
      <c r="G638" s="21">
        <f ca="1">+COSS!K1458-COSS!K1304-COSS!K1336-COSS!K1344-COSS!K1441-COSS!K1288</f>
        <v>-124.45527978749766</v>
      </c>
      <c r="H638" s="21">
        <f ca="1">+COSS!L1458-COSS!L1304-COSS!L1336-COSS!L1344-COSS!L1441-COSS!L1288</f>
        <v>-74050.376339953742</v>
      </c>
      <c r="I638" s="21">
        <f ca="1">+COSS!M1458-COSS!M1304-COSS!M1336-COSS!M1344-COSS!M1441-COSS!M1288</f>
        <v>-1030.4100443197217</v>
      </c>
      <c r="J638" s="21">
        <f ca="1">+COSS!N1458-COSS!N1304-COSS!N1336-COSS!N1344-COSS!N1441-COSS!N1288</f>
        <v>-143.50902690114549</v>
      </c>
      <c r="K638" s="21">
        <f ca="1">+COSS!P1458-COSS!P1304-COSS!P1336-COSS!P1344-COSS!P1441-COSS!P1288</f>
        <v>-44044.623915479431</v>
      </c>
      <c r="L638" s="21">
        <f ca="1">+COSS!Q1458-COSS!Q1304-COSS!Q1336-COSS!Q1344-COSS!Q1441-COSS!Q1288</f>
        <v>-7904.2032232079655</v>
      </c>
      <c r="M638" s="21">
        <f ca="1">+COSS!R1458-COSS!R1304-COSS!R1336-COSS!R1344-COSS!R1441-COSS!R1288</f>
        <v>-1602.8917527345438</v>
      </c>
      <c r="N638" s="21">
        <f ca="1">+COSS!S1458-COSS!S1304-COSS!S1336-COSS!S1344-COSS!S1441-COSS!S1288</f>
        <v>-60.869089447228134</v>
      </c>
      <c r="O638" s="21">
        <f ca="1">+COSS!U1458-COSS!U1304-COSS!U1336-COSS!U1344-COSS!U1441-COSS!U1288</f>
        <v>-2088.9413809609905</v>
      </c>
      <c r="P638" s="21">
        <f ca="1">+COSS!V1458-COSS!V1304-COSS!V1336-COSS!V1344-COSS!V1441-COSS!V1288</f>
        <v>-28201.914901358396</v>
      </c>
      <c r="Q638" s="21">
        <f ca="1">+COSS!W1458-COSS!W1304-COSS!W1336-COSS!W1344-COSS!W1441-COSS!W1288</f>
        <v>-107861.00340763078</v>
      </c>
      <c r="R638" s="21">
        <f ca="1">+COSS!X1458-COSS!X1304-COSS!X1336-COSS!X1344-COSS!X1441-COSS!X1288</f>
        <v>-19540.021144681668</v>
      </c>
      <c r="S638" s="21">
        <f ca="1">+COSS!Z1458-COSS!Z1304-COSS!Z1336-COSS!Z1344-COSS!Z1441-COSS!Z1288</f>
        <v>-12106.509144861251</v>
      </c>
      <c r="T638" s="21">
        <f ca="1">+COSS!AA1458-COSS!AA1304-COSS!AA1336-COSS!AA1344-COSS!AA1441-COSS!AA1288</f>
        <v>-241.79803952649354</v>
      </c>
      <c r="U638" s="21">
        <f ca="1">+COSS!AC1458-COSS!AC1304-COSS!AC1336-COSS!AC1344-COSS!AC1441-COSS!AC1288</f>
        <v>-159.70444157409565</v>
      </c>
      <c r="V638" s="21">
        <f ca="1">+COSS!AD1458-COSS!AD1304-COSS!AD1336-COSS!AD1344-COSS!AD1441-COSS!AD1288</f>
        <v>-709.49805922344649</v>
      </c>
      <c r="W638" s="21">
        <f ca="1">+COSS!AE1458-COSS!AE1304-COSS!AE1336-COSS!AE1344-COSS!AE1441-COSS!AE1288</f>
        <v>-145.56577134189229</v>
      </c>
    </row>
    <row r="639" spans="1:23">
      <c r="B639" s="15" t="str">
        <f>$B$7</f>
        <v>SUBTRAN</v>
      </c>
      <c r="D639" s="21">
        <f ca="1">+COSS!H1459-COSS!H1305-COSS!H1337-COSS!H1345-COSS!H1442-COSS!H1289</f>
        <v>-171218.85899999994</v>
      </c>
      <c r="E639" s="21">
        <f ca="1">+COSS!I1459-COSS!I1305-COSS!I1337-COSS!I1345-COSS!I1442-COSS!I1289</f>
        <v>-87470.608257996384</v>
      </c>
      <c r="F639" s="21">
        <f ca="1">+COSS!J1459-COSS!J1305-COSS!J1337-COSS!J1345-COSS!J1442-COSS!J1289</f>
        <v>-14.243261944034771</v>
      </c>
      <c r="G639" s="21">
        <f ca="1">+COSS!K1459-COSS!K1305-COSS!K1337-COSS!K1345-COSS!K1442-COSS!K1289</f>
        <v>-26.509156060295027</v>
      </c>
      <c r="H639" s="21">
        <f ca="1">+COSS!L1459-COSS!L1305-COSS!L1337-COSS!L1345-COSS!L1442-COSS!L1289</f>
        <v>-20498.856301422988</v>
      </c>
      <c r="I639" s="21">
        <f ca="1">+COSS!M1459-COSS!M1305-COSS!M1337-COSS!M1345-COSS!M1442-COSS!M1289</f>
        <v>-286.48778915654157</v>
      </c>
      <c r="J639" s="21">
        <f ca="1">+COSS!N1459-COSS!N1305-COSS!N1337-COSS!N1345-COSS!N1442-COSS!N1289</f>
        <v>-51.852958742980263</v>
      </c>
      <c r="K639" s="21">
        <f ca="1">+COSS!P1459-COSS!P1305-COSS!P1337-COSS!P1345-COSS!P1442-COSS!P1289</f>
        <v>-11834.676191393497</v>
      </c>
      <c r="L639" s="21">
        <f ca="1">+COSS!Q1459-COSS!Q1305-COSS!Q1337-COSS!Q1345-COSS!Q1442-COSS!Q1289</f>
        <v>-2129.7654408644848</v>
      </c>
      <c r="M639" s="21">
        <f ca="1">+COSS!R1459-COSS!R1305-COSS!R1337-COSS!R1345-COSS!R1442-COSS!R1289</f>
        <v>-559.04700773328932</v>
      </c>
      <c r="N639" s="21">
        <f ca="1">+COSS!S1459-COSS!S1305-COSS!S1337-COSS!S1345-COSS!S1442-COSS!S1289</f>
        <v>0</v>
      </c>
      <c r="O639" s="21">
        <f ca="1">+COSS!U1459-COSS!U1305-COSS!U1337-COSS!U1345-COSS!U1442-COSS!U1289</f>
        <v>-534.22498561153202</v>
      </c>
      <c r="P639" s="21">
        <f ca="1">+COSS!V1459-COSS!V1305-COSS!V1337-COSS!V1345-COSS!V1442-COSS!V1289</f>
        <v>-7495.6945751900748</v>
      </c>
      <c r="Q639" s="21">
        <f ca="1">+COSS!W1459-COSS!W1305-COSS!W1337-COSS!W1345-COSS!W1442-COSS!W1289</f>
        <v>-36959.556337754882</v>
      </c>
      <c r="R639" s="21">
        <f ca="1">+COSS!X1459-COSS!X1305-COSS!X1337-COSS!X1345-COSS!X1442-COSS!X1289</f>
        <v>0</v>
      </c>
      <c r="S639" s="21">
        <f ca="1">+COSS!Z1459-COSS!Z1305-COSS!Z1337-COSS!Z1345-COSS!Z1442-COSS!Z1289</f>
        <v>-3248.9037093790103</v>
      </c>
      <c r="T639" s="21">
        <f ca="1">+COSS!AA1459-COSS!AA1305-COSS!AA1337-COSS!AA1345-COSS!AA1442-COSS!AA1289</f>
        <v>-65.233168542839309</v>
      </c>
      <c r="U639" s="21">
        <f ca="1">+COSS!AC1459-COSS!AC1305-COSS!AC1337-COSS!AC1345-COSS!AC1442-COSS!AC1289</f>
        <v>-43.199858207271433</v>
      </c>
      <c r="V639" s="21">
        <f ca="1">+COSS!AD1459-COSS!AD1305-COSS!AD1337-COSS!AD1345-COSS!AD1442-COSS!AD1289</f>
        <v>0</v>
      </c>
      <c r="W639" s="21">
        <f ca="1">+COSS!AE1459-COSS!AE1305-COSS!AE1337-COSS!AE1345-COSS!AE1442-COSS!AE1289</f>
        <v>0</v>
      </c>
    </row>
    <row r="640" spans="1:23">
      <c r="B640" s="15" t="str">
        <f>$B$8</f>
        <v>DISTPRI</v>
      </c>
      <c r="D640" s="21">
        <f ca="1">+COSS!H1460-COSS!H1306-COSS!H1338-COSS!H1346-COSS!H1443-COSS!H1290</f>
        <v>0</v>
      </c>
      <c r="E640" s="21">
        <f ca="1">+COSS!I1460-COSS!I1306-COSS!I1338-COSS!I1346-COSS!I1443-COSS!I1290</f>
        <v>0</v>
      </c>
      <c r="F640" s="21">
        <f ca="1">+COSS!J1460-COSS!J1306-COSS!J1338-COSS!J1346-COSS!J1443-COSS!J1290</f>
        <v>0</v>
      </c>
      <c r="G640" s="21">
        <f ca="1">+COSS!K1460-COSS!K1306-COSS!K1338-COSS!K1346-COSS!K1443-COSS!K1290</f>
        <v>0</v>
      </c>
      <c r="H640" s="21">
        <f ca="1">+COSS!L1460-COSS!L1306-COSS!L1338-COSS!L1346-COSS!L1443-COSS!L1290</f>
        <v>0</v>
      </c>
      <c r="I640" s="21">
        <f ca="1">+COSS!M1460-COSS!M1306-COSS!M1338-COSS!M1346-COSS!M1443-COSS!M1290</f>
        <v>0</v>
      </c>
      <c r="J640" s="21">
        <f ca="1">+COSS!N1460-COSS!N1306-COSS!N1338-COSS!N1346-COSS!N1443-COSS!N1290</f>
        <v>0</v>
      </c>
      <c r="K640" s="21">
        <f ca="1">+COSS!P1460-COSS!P1306-COSS!P1338-COSS!P1346-COSS!P1443-COSS!P1290</f>
        <v>0</v>
      </c>
      <c r="L640" s="21">
        <f ca="1">+COSS!Q1460-COSS!Q1306-COSS!Q1338-COSS!Q1346-COSS!Q1443-COSS!Q1290</f>
        <v>0</v>
      </c>
      <c r="M640" s="21">
        <f ca="1">+COSS!R1460-COSS!R1306-COSS!R1338-COSS!R1346-COSS!R1443-COSS!R1290</f>
        <v>0</v>
      </c>
      <c r="N640" s="21">
        <f ca="1">+COSS!S1460-COSS!S1306-COSS!S1338-COSS!S1346-COSS!S1443-COSS!S1290</f>
        <v>0</v>
      </c>
      <c r="O640" s="21">
        <f ca="1">+COSS!U1460-COSS!U1306-COSS!U1338-COSS!U1346-COSS!U1443-COSS!U1290</f>
        <v>0</v>
      </c>
      <c r="P640" s="21">
        <f ca="1">+COSS!V1460-COSS!V1306-COSS!V1338-COSS!V1346-COSS!V1443-COSS!V1290</f>
        <v>0</v>
      </c>
      <c r="Q640" s="21">
        <f ca="1">+COSS!W1460-COSS!W1306-COSS!W1338-COSS!W1346-COSS!W1443-COSS!W1290</f>
        <v>0</v>
      </c>
      <c r="R640" s="21">
        <f ca="1">+COSS!X1460-COSS!X1306-COSS!X1338-COSS!X1346-COSS!X1443-COSS!X1290</f>
        <v>0</v>
      </c>
      <c r="S640" s="21">
        <f ca="1">+COSS!Z1460-COSS!Z1306-COSS!Z1338-COSS!Z1346-COSS!Z1443-COSS!Z1290</f>
        <v>0</v>
      </c>
      <c r="T640" s="21">
        <f ca="1">+COSS!AA1460-COSS!AA1306-COSS!AA1338-COSS!AA1346-COSS!AA1443-COSS!AA1290</f>
        <v>0</v>
      </c>
      <c r="U640" s="21">
        <f ca="1">+COSS!AC1460-COSS!AC1306-COSS!AC1338-COSS!AC1346-COSS!AC1443-COSS!AC1290</f>
        <v>0</v>
      </c>
      <c r="V640" s="21">
        <f ca="1">+COSS!AD1460-COSS!AD1306-COSS!AD1338-COSS!AD1346-COSS!AD1443-COSS!AD1290</f>
        <v>0</v>
      </c>
      <c r="W640" s="21">
        <f ca="1">+COSS!AE1460-COSS!AE1306-COSS!AE1338-COSS!AE1346-COSS!AE1443-COSS!AE1290</f>
        <v>0</v>
      </c>
    </row>
    <row r="641" spans="1:23">
      <c r="B641" s="15" t="str">
        <f>$B$9</f>
        <v>DISTSEC</v>
      </c>
      <c r="D641" s="21">
        <f ca="1">+COSS!H1461-COSS!H1307-COSS!H1339-COSS!H1347-COSS!H1444-COSS!H1291</f>
        <v>0</v>
      </c>
      <c r="E641" s="21">
        <f ca="1">+COSS!I1461-COSS!I1307-COSS!I1339-COSS!I1347-COSS!I1444-COSS!I1291</f>
        <v>0</v>
      </c>
      <c r="F641" s="21">
        <f ca="1">+COSS!J1461-COSS!J1307-COSS!J1339-COSS!J1347-COSS!J1444-COSS!J1291</f>
        <v>0</v>
      </c>
      <c r="G641" s="21">
        <f ca="1">+COSS!K1461-COSS!K1307-COSS!K1339-COSS!K1347-COSS!K1444-COSS!K1291</f>
        <v>0</v>
      </c>
      <c r="H641" s="21">
        <f ca="1">+COSS!L1461-COSS!L1307-COSS!L1339-COSS!L1347-COSS!L1444-COSS!L1291</f>
        <v>0</v>
      </c>
      <c r="I641" s="21">
        <f ca="1">+COSS!M1461-COSS!M1307-COSS!M1339-COSS!M1347-COSS!M1444-COSS!M1291</f>
        <v>0</v>
      </c>
      <c r="J641" s="21">
        <f ca="1">+COSS!N1461-COSS!N1307-COSS!N1339-COSS!N1347-COSS!N1444-COSS!N1291</f>
        <v>0</v>
      </c>
      <c r="K641" s="21">
        <f ca="1">+COSS!P1461-COSS!P1307-COSS!P1339-COSS!P1347-COSS!P1444-COSS!P1291</f>
        <v>0</v>
      </c>
      <c r="L641" s="21">
        <f ca="1">+COSS!Q1461-COSS!Q1307-COSS!Q1339-COSS!Q1347-COSS!Q1444-COSS!Q1291</f>
        <v>0</v>
      </c>
      <c r="M641" s="21">
        <f ca="1">+COSS!R1461-COSS!R1307-COSS!R1339-COSS!R1347-COSS!R1444-COSS!R1291</f>
        <v>0</v>
      </c>
      <c r="N641" s="21">
        <f ca="1">+COSS!S1461-COSS!S1307-COSS!S1339-COSS!S1347-COSS!S1444-COSS!S1291</f>
        <v>0</v>
      </c>
      <c r="O641" s="21">
        <f ca="1">+COSS!U1461-COSS!U1307-COSS!U1339-COSS!U1347-COSS!U1444-COSS!U1291</f>
        <v>0</v>
      </c>
      <c r="P641" s="21">
        <f ca="1">+COSS!V1461-COSS!V1307-COSS!V1339-COSS!V1347-COSS!V1444-COSS!V1291</f>
        <v>0</v>
      </c>
      <c r="Q641" s="21">
        <f ca="1">+COSS!W1461-COSS!W1307-COSS!W1339-COSS!W1347-COSS!W1444-COSS!W1291</f>
        <v>0</v>
      </c>
      <c r="R641" s="21">
        <f ca="1">+COSS!X1461-COSS!X1307-COSS!X1339-COSS!X1347-COSS!X1444-COSS!X1291</f>
        <v>0</v>
      </c>
      <c r="S641" s="21">
        <f ca="1">+COSS!Z1461-COSS!Z1307-COSS!Z1339-COSS!Z1347-COSS!Z1444-COSS!Z1291</f>
        <v>0</v>
      </c>
      <c r="T641" s="21">
        <f ca="1">+COSS!AA1461-COSS!AA1307-COSS!AA1339-COSS!AA1347-COSS!AA1444-COSS!AA1291</f>
        <v>0</v>
      </c>
      <c r="U641" s="21">
        <f ca="1">+COSS!AC1461-COSS!AC1307-COSS!AC1339-COSS!AC1347-COSS!AC1444-COSS!AC1291</f>
        <v>0</v>
      </c>
      <c r="V641" s="21">
        <f ca="1">+COSS!AD1461-COSS!AD1307-COSS!AD1339-COSS!AD1347-COSS!AD1444-COSS!AD1291</f>
        <v>0</v>
      </c>
      <c r="W641" s="21">
        <f ca="1">+COSS!AE1461-COSS!AE1307-COSS!AE1339-COSS!AE1347-COSS!AE1444-COSS!AE1291</f>
        <v>0</v>
      </c>
    </row>
    <row r="642" spans="1:23">
      <c r="B642" s="15" t="str">
        <f>$B$10</f>
        <v>ENERGY</v>
      </c>
      <c r="D642" s="21">
        <f ca="1">+COSS!H1462-COSS!H1308-COSS!H1340-COSS!H1348-COSS!H1445-COSS!H1292</f>
        <v>0</v>
      </c>
      <c r="E642" s="21">
        <f ca="1">+COSS!I1462-COSS!I1308-COSS!I1340-COSS!I1348-COSS!I1445-COSS!I1292</f>
        <v>-5.849162639079274E-12</v>
      </c>
      <c r="F642" s="21">
        <f ca="1">+COSS!J1462-COSS!J1308-COSS!J1340-COSS!J1348-COSS!J1445-COSS!J1292</f>
        <v>-3.7610956039399756E-16</v>
      </c>
      <c r="G642" s="21">
        <f ca="1">+COSS!K1462-COSS!K1308-COSS!K1340-COSS!K1348-COSS!K1445-COSS!K1292</f>
        <v>2.8621460846274759E-15</v>
      </c>
      <c r="H642" s="21">
        <f ca="1">+COSS!L1462-COSS!L1308-COSS!L1340-COSS!L1348-COSS!L1445-COSS!L1292</f>
        <v>8.0939087801694312E-13</v>
      </c>
      <c r="I642" s="21">
        <f ca="1">+COSS!M1462-COSS!M1308-COSS!M1340-COSS!M1348-COSS!M1445-COSS!M1292</f>
        <v>-1.8356836607693478E-14</v>
      </c>
      <c r="J642" s="21">
        <f ca="1">+COSS!N1462-COSS!N1308-COSS!N1340-COSS!N1348-COSS!N1445-COSS!N1292</f>
        <v>1.8817624313234707E-16</v>
      </c>
      <c r="K642" s="21">
        <f ca="1">+COSS!P1462-COSS!P1308-COSS!P1340-COSS!P1348-COSS!P1445-COSS!P1292</f>
        <v>-4.1333371532208412E-13</v>
      </c>
      <c r="L642" s="21">
        <f ca="1">+COSS!Q1462-COSS!Q1308-COSS!Q1340-COSS!Q1348-COSS!Q1445-COSS!Q1292</f>
        <v>1.2422973885853275E-13</v>
      </c>
      <c r="M642" s="21">
        <f ca="1">+COSS!R1462-COSS!R1308-COSS!R1340-COSS!R1348-COSS!R1445-COSS!R1292</f>
        <v>3.1405221633523601E-14</v>
      </c>
      <c r="N642" s="21">
        <f ca="1">+COSS!S1462-COSS!S1308-COSS!S1340-COSS!S1348-COSS!S1445-COSS!S1292</f>
        <v>5.5029257316829263E-16</v>
      </c>
      <c r="O642" s="21">
        <f ca="1">+COSS!U1462-COSS!U1308-COSS!U1340-COSS!U1348-COSS!U1445-COSS!U1292</f>
        <v>2.9372054922292526E-14</v>
      </c>
      <c r="P642" s="21">
        <f ca="1">+COSS!V1462-COSS!V1308-COSS!V1340-COSS!V1348-COSS!V1445-COSS!V1292</f>
        <v>-5.9776425488700063E-13</v>
      </c>
      <c r="Q642" s="21">
        <f ca="1">+COSS!W1462-COSS!W1308-COSS!W1340-COSS!W1348-COSS!W1445-COSS!W1292</f>
        <v>7.5631546989234709E-13</v>
      </c>
      <c r="R642" s="21">
        <f ca="1">+COSS!X1462-COSS!X1308-COSS!X1340-COSS!X1348-COSS!X1445-COSS!X1292</f>
        <v>9.1311168121063854E-14</v>
      </c>
      <c r="S642" s="21">
        <f ca="1">+COSS!Z1462-COSS!Z1308-COSS!Z1340-COSS!Z1348-COSS!Z1445-COSS!Z1292</f>
        <v>4.124864999802866E-14</v>
      </c>
      <c r="T642" s="21">
        <f ca="1">+COSS!AA1462-COSS!AA1308-COSS!AA1340-COSS!AA1348-COSS!AA1445-COSS!AA1292</f>
        <v>-9.8126648566886344E-16</v>
      </c>
      <c r="U642" s="21">
        <f ca="1">+COSS!AC1462-COSS!AC1308-COSS!AC1340-COSS!AC1348-COSS!AC1445-COSS!AC1292</f>
        <v>-1.670747340102579E-15</v>
      </c>
      <c r="V642" s="21">
        <f ca="1">+COSS!AD1462-COSS!AD1308-COSS!AD1340-COSS!AD1348-COSS!AD1445-COSS!AD1292</f>
        <v>-2.8143245788288972E-14</v>
      </c>
      <c r="W642" s="21">
        <f ca="1">+COSS!AE1462-COSS!AE1308-COSS!AE1340-COSS!AE1348-COSS!AE1445-COSS!AE1292</f>
        <v>-1.4649110751963674E-14</v>
      </c>
    </row>
    <row r="643" spans="1:23">
      <c r="B643" s="15" t="str">
        <f>$B$11</f>
        <v>CUSTOMER</v>
      </c>
      <c r="D643" s="21">
        <f ca="1">+COSS!H1463-COSS!H1309-COSS!H1341-COSS!H1349-COSS!H1446-COSS!H1293</f>
        <v>0</v>
      </c>
      <c r="E643" s="21">
        <f ca="1">+COSS!I1463-COSS!I1309-COSS!I1341-COSS!I1349-COSS!I1446-COSS!I1293</f>
        <v>0</v>
      </c>
      <c r="F643" s="21">
        <f ca="1">+COSS!J1463-COSS!J1309-COSS!J1341-COSS!J1349-COSS!J1446-COSS!J1293</f>
        <v>0</v>
      </c>
      <c r="G643" s="21">
        <f ca="1">+COSS!K1463-COSS!K1309-COSS!K1341-COSS!K1349-COSS!K1446-COSS!K1293</f>
        <v>0</v>
      </c>
      <c r="H643" s="21">
        <f ca="1">+COSS!L1463-COSS!L1309-COSS!L1341-COSS!L1349-COSS!L1446-COSS!L1293</f>
        <v>0</v>
      </c>
      <c r="I643" s="21">
        <f ca="1">+COSS!M1463-COSS!M1309-COSS!M1341-COSS!M1349-COSS!M1446-COSS!M1293</f>
        <v>0</v>
      </c>
      <c r="J643" s="21">
        <f ca="1">+COSS!N1463-COSS!N1309-COSS!N1341-COSS!N1349-COSS!N1446-COSS!N1293</f>
        <v>0</v>
      </c>
      <c r="K643" s="21">
        <f ca="1">+COSS!P1463-COSS!P1309-COSS!P1341-COSS!P1349-COSS!P1446-COSS!P1293</f>
        <v>0</v>
      </c>
      <c r="L643" s="21">
        <f ca="1">+COSS!Q1463-COSS!Q1309-COSS!Q1341-COSS!Q1349-COSS!Q1446-COSS!Q1293</f>
        <v>0</v>
      </c>
      <c r="M643" s="21">
        <f ca="1">+COSS!R1463-COSS!R1309-COSS!R1341-COSS!R1349-COSS!R1446-COSS!R1293</f>
        <v>0</v>
      </c>
      <c r="N643" s="21">
        <f ca="1">+COSS!S1463-COSS!S1309-COSS!S1341-COSS!S1349-COSS!S1446-COSS!S1293</f>
        <v>0</v>
      </c>
      <c r="O643" s="21">
        <f ca="1">+COSS!U1463-COSS!U1309-COSS!U1341-COSS!U1349-COSS!U1446-COSS!U1293</f>
        <v>0</v>
      </c>
      <c r="P643" s="21">
        <f ca="1">+COSS!V1463-COSS!V1309-COSS!V1341-COSS!V1349-COSS!V1446-COSS!V1293</f>
        <v>0</v>
      </c>
      <c r="Q643" s="21">
        <f ca="1">+COSS!W1463-COSS!W1309-COSS!W1341-COSS!W1349-COSS!W1446-COSS!W1293</f>
        <v>0</v>
      </c>
      <c r="R643" s="21">
        <f ca="1">+COSS!X1463-COSS!X1309-COSS!X1341-COSS!X1349-COSS!X1446-COSS!X1293</f>
        <v>0</v>
      </c>
      <c r="S643" s="21">
        <f ca="1">+COSS!Z1463-COSS!Z1309-COSS!Z1341-COSS!Z1349-COSS!Z1446-COSS!Z1293</f>
        <v>0</v>
      </c>
      <c r="T643" s="21">
        <f ca="1">+COSS!AA1463-COSS!AA1309-COSS!AA1341-COSS!AA1349-COSS!AA1446-COSS!AA1293</f>
        <v>0</v>
      </c>
      <c r="U643" s="21">
        <f ca="1">+COSS!AC1463-COSS!AC1309-COSS!AC1341-COSS!AC1349-COSS!AC1446-COSS!AC1293</f>
        <v>0</v>
      </c>
      <c r="V643" s="21">
        <f ca="1">+COSS!AD1463-COSS!AD1309-COSS!AD1341-COSS!AD1349-COSS!AD1446-COSS!AD1293</f>
        <v>0</v>
      </c>
      <c r="W643" s="21">
        <f ca="1">+COSS!AE1463-COSS!AE1309-COSS!AE1341-COSS!AE1349-COSS!AE1446-COSS!AE1293</f>
        <v>0</v>
      </c>
    </row>
    <row r="644" spans="1:23">
      <c r="B644" s="15" t="str">
        <f>$B$12</f>
        <v>TOTAL</v>
      </c>
      <c r="D644" s="21">
        <f ca="1">+COSS!H1464-COSS!H1310-COSS!H1342-COSS!H1350-COSS!H1447-COSS!H1294</f>
        <v>-789027.00000000279</v>
      </c>
      <c r="E644" s="21">
        <f ca="1">+COSS!I1464-COSS!I1310-COSS!I1342-COSS!I1350-COSS!I1447-COSS!I1294</f>
        <v>-405191.37471306301</v>
      </c>
      <c r="F644" s="21">
        <f ca="1">+COSS!J1464-COSS!J1310-COSS!J1342-COSS!J1350-COSS!J1447-COSS!J1294</f>
        <v>-85.322843888827833</v>
      </c>
      <c r="G644" s="21">
        <f ca="1">+COSS!K1464-COSS!K1310-COSS!K1342-COSS!K1350-COSS!K1447-COSS!K1294</f>
        <v>-150.96443584779178</v>
      </c>
      <c r="H644" s="21">
        <f ca="1">+COSS!L1464-COSS!L1310-COSS!L1342-COSS!L1350-COSS!L1447-COSS!L1294</f>
        <v>-94549.232641376904</v>
      </c>
      <c r="I644" s="21">
        <f ca="1">+COSS!M1464-COSS!M1310-COSS!M1342-COSS!M1350-COSS!M1447-COSS!M1294</f>
        <v>-1316.8978334762796</v>
      </c>
      <c r="J644" s="21">
        <f ca="1">+COSS!N1464-COSS!N1310-COSS!N1342-COSS!N1350-COSS!N1447-COSS!N1294</f>
        <v>-195.36198564412689</v>
      </c>
      <c r="K644" s="21">
        <f ca="1">+COSS!P1464-COSS!P1310-COSS!P1342-COSS!P1350-COSS!P1447-COSS!P1294</f>
        <v>-55879.300106873066</v>
      </c>
      <c r="L644" s="21">
        <f ca="1">+COSS!Q1464-COSS!Q1310-COSS!Q1342-COSS!Q1350-COSS!Q1447-COSS!Q1294</f>
        <v>-10033.968664072418</v>
      </c>
      <c r="M644" s="21">
        <f ca="1">+COSS!R1464-COSS!R1310-COSS!R1342-COSS!R1350-COSS!R1447-COSS!R1294</f>
        <v>-2161.9387604678213</v>
      </c>
      <c r="N644" s="21">
        <f ca="1">+COSS!S1464-COSS!S1310-COSS!S1342-COSS!S1350-COSS!S1447-COSS!S1294</f>
        <v>-60.869089447228617</v>
      </c>
      <c r="O644" s="21">
        <f ca="1">+COSS!U1464-COSS!U1310-COSS!U1342-COSS!U1350-COSS!U1447-COSS!U1294</f>
        <v>-2623.16636657253</v>
      </c>
      <c r="P644" s="21">
        <f ca="1">+COSS!V1464-COSS!V1310-COSS!V1342-COSS!V1350-COSS!V1447-COSS!V1294</f>
        <v>-35697.609476548576</v>
      </c>
      <c r="Q644" s="21">
        <f ca="1">+COSS!W1464-COSS!W1310-COSS!W1342-COSS!W1350-COSS!W1447-COSS!W1294</f>
        <v>-144820.55974538636</v>
      </c>
      <c r="R644" s="21">
        <f ca="1">+COSS!X1464-COSS!X1310-COSS!X1342-COSS!X1350-COSS!X1447-COSS!X1294</f>
        <v>-19540.021144681959</v>
      </c>
      <c r="S644" s="21">
        <f ca="1">+COSS!Z1464-COSS!Z1310-COSS!Z1342-COSS!Z1350-COSS!Z1447-COSS!Z1294</f>
        <v>-15355.412854240189</v>
      </c>
      <c r="T644" s="21">
        <f ca="1">+COSS!AA1464-COSS!AA1310-COSS!AA1342-COSS!AA1350-COSS!AA1447-COSS!AA1294</f>
        <v>-307.03120806933077</v>
      </c>
      <c r="U644" s="21">
        <f ca="1">+COSS!AC1464-COSS!AC1310-COSS!AC1342-COSS!AC1350-COSS!AC1447-COSS!AC1294</f>
        <v>-202.90429978136672</v>
      </c>
      <c r="V644" s="21">
        <f ca="1">+COSS!AD1464-COSS!AD1310-COSS!AD1342-COSS!AD1350-COSS!AD1447-COSS!AD1294</f>
        <v>-709.49805922344649</v>
      </c>
      <c r="W644" s="21">
        <f ca="1">+COSS!AE1464-COSS!AE1310-COSS!AE1342-COSS!AE1350-COSS!AE1447-COSS!AE1294</f>
        <v>-145.56577134189422</v>
      </c>
    </row>
    <row r="645" spans="1:23">
      <c r="A645" s="111" t="s">
        <v>215</v>
      </c>
      <c r="B645" s="15" t="str">
        <f>$B$5</f>
        <v>PRODUCTION</v>
      </c>
      <c r="D645" s="20">
        <f t="shared" ref="D645:D652" ca="1" si="638">SUM(E645:W645)</f>
        <v>-1.6137193021477559E-15</v>
      </c>
      <c r="E645" s="20">
        <f t="shared" ref="E645:F651" ca="1" si="639">E637/$D$644</f>
        <v>-3.4986486175210907E-16</v>
      </c>
      <c r="F645" s="20">
        <f t="shared" ca="1" si="639"/>
        <v>6.1019239940307487E-19</v>
      </c>
      <c r="G645" s="20">
        <f t="shared" ref="G645" ca="1" si="640">G637/$D$644</f>
        <v>-4.9090627664010342E-19</v>
      </c>
      <c r="H645" s="20">
        <f t="shared" ref="H645:W652" ca="1" si="641">H637/$D$644</f>
        <v>2.6960719270496442E-16</v>
      </c>
      <c r="I645" s="20">
        <f t="shared" ca="1" si="641"/>
        <v>9.3578088858944223E-18</v>
      </c>
      <c r="J645" s="20">
        <f t="shared" ca="1" si="641"/>
        <v>3.3993732628577944E-20</v>
      </c>
      <c r="K645" s="20">
        <f t="shared" ca="1" si="641"/>
        <v>7.1882401708480302E-18</v>
      </c>
      <c r="L645" s="20">
        <f t="shared" ca="1" si="641"/>
        <v>3.9500295921413434E-17</v>
      </c>
      <c r="M645" s="20">
        <f t="shared" ca="1" si="641"/>
        <v>-1.2761717017353156E-17</v>
      </c>
      <c r="N645" s="20">
        <f t="shared" ca="1" si="641"/>
        <v>7.5362849979628416E-20</v>
      </c>
      <c r="O645" s="20">
        <f t="shared" ca="1" si="641"/>
        <v>2.9384993499083385E-17</v>
      </c>
      <c r="P645" s="20">
        <f t="shared" ca="1" si="641"/>
        <v>-1.4450203631031432E-16</v>
      </c>
      <c r="Q645" s="20">
        <f t="shared" ca="1" si="641"/>
        <v>2.2995135413867001E-16</v>
      </c>
      <c r="R645" s="20">
        <f t="shared" ca="1" si="641"/>
        <v>9.5545790694265877E-18</v>
      </c>
      <c r="S645" s="20">
        <f t="shared" ca="1" si="641"/>
        <v>4.7995815151002847E-17</v>
      </c>
      <c r="T645" s="20">
        <f t="shared" ca="1" si="641"/>
        <v>1.0953791011387462E-18</v>
      </c>
      <c r="U645" s="20">
        <f t="shared" ca="1" si="641"/>
        <v>1.8409982540507291E-20</v>
      </c>
      <c r="V645" s="20">
        <f t="shared" ca="1" si="641"/>
        <v>-7.4090681422763715E-19</v>
      </c>
      <c r="W645" s="20">
        <f t="shared" ca="1" si="641"/>
        <v>9.9476121795424899E-19</v>
      </c>
    </row>
    <row r="646" spans="1:23">
      <c r="A646" s="15" t="str">
        <f t="shared" ref="A646:A652" si="642">A645</f>
        <v>EXP_OM_TRAN</v>
      </c>
      <c r="B646" s="15" t="str">
        <f>$B$6</f>
        <v>BULKTRAN</v>
      </c>
      <c r="D646" s="20">
        <f t="shared" ca="1" si="638"/>
        <v>0.78300000000000392</v>
      </c>
      <c r="E646" s="20">
        <f t="shared" ca="1" si="639"/>
        <v>0.40267413720324441</v>
      </c>
      <c r="F646" s="20">
        <f t="shared" ca="1" si="639"/>
        <v>9.0085107283772051E-5</v>
      </c>
      <c r="G646" s="20">
        <f t="shared" ref="G646" ca="1" si="643">G638/$D$644</f>
        <v>1.5773259950229487E-4</v>
      </c>
      <c r="H646" s="20">
        <f t="shared" ref="H646:U646" ca="1" si="644">H638/$D$644</f>
        <v>9.3850243831901159E-2</v>
      </c>
      <c r="I646" s="20">
        <f t="shared" ca="1" si="644"/>
        <v>1.3059249484741562E-3</v>
      </c>
      <c r="J646" s="20">
        <f t="shared" ca="1" si="644"/>
        <v>1.8188100901635177E-4</v>
      </c>
      <c r="K646" s="20">
        <f t="shared" ca="1" si="644"/>
        <v>5.5821440730772554E-2</v>
      </c>
      <c r="L646" s="20">
        <f t="shared" ca="1" si="644"/>
        <v>1.0017658740712216E-2</v>
      </c>
      <c r="M646" s="20">
        <f t="shared" ca="1" si="644"/>
        <v>2.0314789642617275E-3</v>
      </c>
      <c r="N646" s="20">
        <f t="shared" ca="1" si="644"/>
        <v>7.7144494988419805E-5</v>
      </c>
      <c r="O646" s="20">
        <f t="shared" ca="1" si="644"/>
        <v>2.6474903659329569E-3</v>
      </c>
      <c r="P646" s="20">
        <f t="shared" ca="1" si="644"/>
        <v>3.5742648732373282E-2</v>
      </c>
      <c r="Q646" s="20">
        <f t="shared" ca="1" si="644"/>
        <v>0.13670128323571995</v>
      </c>
      <c r="R646" s="20">
        <f t="shared" ca="1" si="644"/>
        <v>2.4764705320200194E-2</v>
      </c>
      <c r="S646" s="20">
        <f t="shared" ca="1" si="644"/>
        <v>1.5343592988403702E-2</v>
      </c>
      <c r="T646" s="20">
        <f t="shared" ca="1" si="644"/>
        <v>3.0645090665654367E-4</v>
      </c>
      <c r="U646" s="20">
        <f t="shared" ca="1" si="644"/>
        <v>2.024068144361284E-4</v>
      </c>
      <c r="V646" s="20">
        <f t="shared" ca="1" si="641"/>
        <v>8.9920631261470642E-4</v>
      </c>
      <c r="W646" s="20">
        <f t="shared" ca="1" si="641"/>
        <v>1.8448769350338045E-4</v>
      </c>
    </row>
    <row r="647" spans="1:23">
      <c r="A647" s="15" t="str">
        <f t="shared" si="642"/>
        <v>EXP_OM_TRAN</v>
      </c>
      <c r="B647" s="15" t="str">
        <f>$B$7</f>
        <v>SUBTRAN</v>
      </c>
      <c r="D647" s="20">
        <f t="shared" ca="1" si="638"/>
        <v>0.21700000000000089</v>
      </c>
      <c r="E647" s="20">
        <f t="shared" ca="1" si="639"/>
        <v>0.11085882771818464</v>
      </c>
      <c r="F647" s="20">
        <f t="shared" ca="1" si="639"/>
        <v>1.8051678768958121E-5</v>
      </c>
      <c r="G647" s="20">
        <f t="shared" ref="G647" ca="1" si="645">G639/$D$644</f>
        <v>3.3597273680488669E-5</v>
      </c>
      <c r="H647" s="20">
        <f t="shared" ca="1" si="641"/>
        <v>2.5979917419078073E-2</v>
      </c>
      <c r="I647" s="20">
        <f t="shared" ca="1" si="641"/>
        <v>3.6308996923621188E-4</v>
      </c>
      <c r="J647" s="20">
        <f t="shared" ca="1" si="641"/>
        <v>6.571759742439749E-5</v>
      </c>
      <c r="K647" s="20">
        <f t="shared" ca="1" si="641"/>
        <v>1.4999076319813461E-2</v>
      </c>
      <c r="L647" s="20">
        <f t="shared" ca="1" si="641"/>
        <v>2.6992301161613956E-3</v>
      </c>
      <c r="M647" s="20">
        <f t="shared" ca="1" si="641"/>
        <v>7.0852709442552331E-4</v>
      </c>
      <c r="N647" s="20">
        <f t="shared" ca="1" si="641"/>
        <v>0</v>
      </c>
      <c r="O647" s="20">
        <f t="shared" ca="1" si="641"/>
        <v>6.7706806688684943E-4</v>
      </c>
      <c r="P647" s="20">
        <f t="shared" ca="1" si="641"/>
        <v>9.4999215175019976E-3</v>
      </c>
      <c r="Q647" s="20">
        <f t="shared" ca="1" si="641"/>
        <v>4.6841941198152597E-2</v>
      </c>
      <c r="R647" s="20">
        <f t="shared" ca="1" si="641"/>
        <v>0</v>
      </c>
      <c r="S647" s="20">
        <f t="shared" ca="1" si="641"/>
        <v>4.1176077743587973E-3</v>
      </c>
      <c r="T647" s="20">
        <f t="shared" ca="1" si="641"/>
        <v>8.2675457928358702E-5</v>
      </c>
      <c r="U647" s="20">
        <f t="shared" ca="1" si="641"/>
        <v>5.4750798397610322E-5</v>
      </c>
      <c r="V647" s="20">
        <f t="shared" ca="1" si="641"/>
        <v>0</v>
      </c>
      <c r="W647" s="20">
        <f t="shared" ca="1" si="641"/>
        <v>0</v>
      </c>
    </row>
    <row r="648" spans="1:23">
      <c r="A648" s="15" t="str">
        <f t="shared" si="642"/>
        <v>EXP_OM_TRAN</v>
      </c>
      <c r="B648" s="15" t="str">
        <f>$B$8</f>
        <v>DISTPRI</v>
      </c>
      <c r="D648" s="20">
        <f t="shared" ca="1" si="638"/>
        <v>0</v>
      </c>
      <c r="E648" s="20">
        <f t="shared" ca="1" si="639"/>
        <v>0</v>
      </c>
      <c r="F648" s="20">
        <f t="shared" ca="1" si="639"/>
        <v>0</v>
      </c>
      <c r="G648" s="20">
        <f t="shared" ref="G648" ca="1" si="646">G640/$D$644</f>
        <v>0</v>
      </c>
      <c r="H648" s="20">
        <f t="shared" ca="1" si="641"/>
        <v>0</v>
      </c>
      <c r="I648" s="20">
        <f t="shared" ca="1" si="641"/>
        <v>0</v>
      </c>
      <c r="J648" s="20">
        <f t="shared" ca="1" si="641"/>
        <v>0</v>
      </c>
      <c r="K648" s="20">
        <f t="shared" ca="1" si="641"/>
        <v>0</v>
      </c>
      <c r="L648" s="20">
        <f t="shared" ca="1" si="641"/>
        <v>0</v>
      </c>
      <c r="M648" s="20">
        <f t="shared" ca="1" si="641"/>
        <v>0</v>
      </c>
      <c r="N648" s="20">
        <f t="shared" ca="1" si="641"/>
        <v>0</v>
      </c>
      <c r="O648" s="20">
        <f t="shared" ca="1" si="641"/>
        <v>0</v>
      </c>
      <c r="P648" s="20">
        <f t="shared" ca="1" si="641"/>
        <v>0</v>
      </c>
      <c r="Q648" s="20">
        <f t="shared" ca="1" si="641"/>
        <v>0</v>
      </c>
      <c r="R648" s="20">
        <f t="shared" ca="1" si="641"/>
        <v>0</v>
      </c>
      <c r="S648" s="20">
        <f t="shared" ca="1" si="641"/>
        <v>0</v>
      </c>
      <c r="T648" s="20">
        <f t="shared" ca="1" si="641"/>
        <v>0</v>
      </c>
      <c r="U648" s="20">
        <f t="shared" ca="1" si="641"/>
        <v>0</v>
      </c>
      <c r="V648" s="20">
        <f t="shared" ca="1" si="641"/>
        <v>0</v>
      </c>
      <c r="W648" s="20">
        <f t="shared" ca="1" si="641"/>
        <v>0</v>
      </c>
    </row>
    <row r="649" spans="1:23">
      <c r="A649" s="15" t="str">
        <f t="shared" si="642"/>
        <v>EXP_OM_TRAN</v>
      </c>
      <c r="B649" s="15" t="str">
        <f>$B$9</f>
        <v>DISTSEC</v>
      </c>
      <c r="D649" s="20">
        <f t="shared" ca="1" si="638"/>
        <v>0</v>
      </c>
      <c r="E649" s="20">
        <f t="shared" ca="1" si="639"/>
        <v>0</v>
      </c>
      <c r="F649" s="20">
        <f t="shared" ca="1" si="639"/>
        <v>0</v>
      </c>
      <c r="G649" s="20">
        <f t="shared" ref="G649" ca="1" si="647">G641/$D$644</f>
        <v>0</v>
      </c>
      <c r="H649" s="20">
        <f t="shared" ca="1" si="641"/>
        <v>0</v>
      </c>
      <c r="I649" s="20">
        <f t="shared" ca="1" si="641"/>
        <v>0</v>
      </c>
      <c r="J649" s="20">
        <f t="shared" ca="1" si="641"/>
        <v>0</v>
      </c>
      <c r="K649" s="20">
        <f t="shared" ca="1" si="641"/>
        <v>0</v>
      </c>
      <c r="L649" s="20">
        <f t="shared" ca="1" si="641"/>
        <v>0</v>
      </c>
      <c r="M649" s="20">
        <f t="shared" ca="1" si="641"/>
        <v>0</v>
      </c>
      <c r="N649" s="20">
        <f t="shared" ca="1" si="641"/>
        <v>0</v>
      </c>
      <c r="O649" s="20">
        <f t="shared" ca="1" si="641"/>
        <v>0</v>
      </c>
      <c r="P649" s="20">
        <f t="shared" ca="1" si="641"/>
        <v>0</v>
      </c>
      <c r="Q649" s="20">
        <f t="shared" ca="1" si="641"/>
        <v>0</v>
      </c>
      <c r="R649" s="20">
        <f t="shared" ca="1" si="641"/>
        <v>0</v>
      </c>
      <c r="S649" s="20">
        <f t="shared" ca="1" si="641"/>
        <v>0</v>
      </c>
      <c r="T649" s="20">
        <f t="shared" ca="1" si="641"/>
        <v>0</v>
      </c>
      <c r="U649" s="20">
        <f t="shared" ca="1" si="641"/>
        <v>0</v>
      </c>
      <c r="V649" s="20">
        <f t="shared" ca="1" si="641"/>
        <v>0</v>
      </c>
      <c r="W649" s="20">
        <f t="shared" ca="1" si="641"/>
        <v>0</v>
      </c>
    </row>
    <row r="650" spans="1:23">
      <c r="A650" s="15" t="str">
        <f t="shared" si="642"/>
        <v>EXP_OM_TRAN</v>
      </c>
      <c r="B650" s="15" t="str">
        <f>$B$10</f>
        <v>ENERGY</v>
      </c>
      <c r="D650" s="20">
        <f t="shared" ca="1" si="638"/>
        <v>0</v>
      </c>
      <c r="E650" s="20">
        <f t="shared" ca="1" si="639"/>
        <v>7.4131336938777169E-18</v>
      </c>
      <c r="F650" s="20">
        <f t="shared" ca="1" si="639"/>
        <v>4.7667514596331458E-22</v>
      </c>
      <c r="G650" s="20">
        <f t="shared" ref="G650" ca="1" si="648">G642/$D$644</f>
        <v>-3.6274374446342975E-21</v>
      </c>
      <c r="H650" s="20">
        <f t="shared" ca="1" si="641"/>
        <v>-1.0258088481343988E-18</v>
      </c>
      <c r="I650" s="20">
        <f t="shared" ca="1" si="641"/>
        <v>2.3265156461937822E-20</v>
      </c>
      <c r="J650" s="20">
        <f t="shared" ca="1" si="641"/>
        <v>-2.3849151313243579E-22</v>
      </c>
      <c r="K650" s="20">
        <f t="shared" ca="1" si="641"/>
        <v>5.2385243511575985E-19</v>
      </c>
      <c r="L650" s="20">
        <f t="shared" ca="1" si="641"/>
        <v>-1.5744675259342496E-19</v>
      </c>
      <c r="M650" s="20">
        <f t="shared" ca="1" si="641"/>
        <v>-3.9802467638653039E-20</v>
      </c>
      <c r="N650" s="20">
        <f t="shared" ca="1" si="641"/>
        <v>-6.9743186629645205E-22</v>
      </c>
      <c r="O650" s="20">
        <f t="shared" ca="1" si="641"/>
        <v>-3.7225665182930903E-20</v>
      </c>
      <c r="P650" s="20">
        <f t="shared" ca="1" si="641"/>
        <v>7.5759670440555074E-19</v>
      </c>
      <c r="Q650" s="20">
        <f t="shared" ca="1" si="641"/>
        <v>-9.5854193822561759E-19</v>
      </c>
      <c r="R650" s="20">
        <f t="shared" ca="1" si="641"/>
        <v>-1.1572629088873199E-19</v>
      </c>
      <c r="S650" s="20">
        <f t="shared" ca="1" si="641"/>
        <v>-5.2277868815678694E-20</v>
      </c>
      <c r="T650" s="20">
        <f t="shared" ca="1" si="641"/>
        <v>1.2436412007052483E-21</v>
      </c>
      <c r="U650" s="20">
        <f t="shared" ca="1" si="641"/>
        <v>2.1174780332011111E-21</v>
      </c>
      <c r="V650" s="20">
        <f t="shared" ca="1" si="641"/>
        <v>3.5668292451701744E-20</v>
      </c>
      <c r="W650" s="20">
        <f t="shared" ca="1" si="641"/>
        <v>1.8566044954055591E-20</v>
      </c>
    </row>
    <row r="651" spans="1:23">
      <c r="A651" s="15" t="str">
        <f t="shared" si="642"/>
        <v>EXP_OM_TRAN</v>
      </c>
      <c r="B651" s="15" t="str">
        <f>$B$11</f>
        <v>CUSTOMER</v>
      </c>
      <c r="D651" s="20">
        <f t="shared" ca="1" si="638"/>
        <v>0</v>
      </c>
      <c r="E651" s="20">
        <f t="shared" ca="1" si="639"/>
        <v>0</v>
      </c>
      <c r="F651" s="20">
        <f t="shared" ca="1" si="639"/>
        <v>0</v>
      </c>
      <c r="G651" s="20">
        <f t="shared" ref="G651" ca="1" si="649">G643/$D$644</f>
        <v>0</v>
      </c>
      <c r="H651" s="20">
        <f t="shared" ca="1" si="641"/>
        <v>0</v>
      </c>
      <c r="I651" s="20">
        <f t="shared" ca="1" si="641"/>
        <v>0</v>
      </c>
      <c r="J651" s="20">
        <f t="shared" ca="1" si="641"/>
        <v>0</v>
      </c>
      <c r="K651" s="20">
        <f t="shared" ca="1" si="641"/>
        <v>0</v>
      </c>
      <c r="L651" s="20">
        <f t="shared" ca="1" si="641"/>
        <v>0</v>
      </c>
      <c r="M651" s="20">
        <f t="shared" ca="1" si="641"/>
        <v>0</v>
      </c>
      <c r="N651" s="20">
        <f t="shared" ca="1" si="641"/>
        <v>0</v>
      </c>
      <c r="O651" s="20">
        <f t="shared" ca="1" si="641"/>
        <v>0</v>
      </c>
      <c r="P651" s="20">
        <f t="shared" ca="1" si="641"/>
        <v>0</v>
      </c>
      <c r="Q651" s="20">
        <f t="shared" ca="1" si="641"/>
        <v>0</v>
      </c>
      <c r="R651" s="20">
        <f t="shared" ca="1" si="641"/>
        <v>0</v>
      </c>
      <c r="S651" s="20">
        <f t="shared" ca="1" si="641"/>
        <v>0</v>
      </c>
      <c r="T651" s="20">
        <f t="shared" ca="1" si="641"/>
        <v>0</v>
      </c>
      <c r="U651" s="20">
        <f t="shared" ca="1" si="641"/>
        <v>0</v>
      </c>
      <c r="V651" s="20">
        <f t="shared" ca="1" si="641"/>
        <v>0</v>
      </c>
      <c r="W651" s="20">
        <f t="shared" ca="1" si="641"/>
        <v>0</v>
      </c>
    </row>
    <row r="652" spans="1:23">
      <c r="A652" s="15" t="str">
        <f t="shared" si="642"/>
        <v>EXP_OM_TRAN</v>
      </c>
      <c r="B652" s="15" t="str">
        <f>$B$12</f>
        <v>TOTAL</v>
      </c>
      <c r="D652" s="20">
        <f t="shared" ca="1" si="638"/>
        <v>1.0000000000000051</v>
      </c>
      <c r="E652" s="20">
        <f ca="1">E644/$D$644</f>
        <v>0.51353296492143052</v>
      </c>
      <c r="F652" s="20">
        <f ca="1">F644/$D$644</f>
        <v>1.0813678605273017E-4</v>
      </c>
      <c r="G652" s="20">
        <f ca="1">G644/$D$644</f>
        <v>1.9132987318278238E-4</v>
      </c>
      <c r="H652" s="20">
        <f t="shared" ca="1" si="641"/>
        <v>0.11983016125097946</v>
      </c>
      <c r="I652" s="20">
        <f t="shared" ca="1" si="641"/>
        <v>1.6690149177103889E-3</v>
      </c>
      <c r="J652" s="20">
        <f t="shared" ca="1" si="641"/>
        <v>2.4759860644075067E-4</v>
      </c>
      <c r="K652" s="20">
        <f t="shared" ca="1" si="641"/>
        <v>7.0820517050586188E-2</v>
      </c>
      <c r="L652" s="20">
        <f t="shared" ca="1" si="641"/>
        <v>1.2716888856873569E-2</v>
      </c>
      <c r="M652" s="20">
        <f t="shared" ca="1" si="641"/>
        <v>2.7400060586872358E-3</v>
      </c>
      <c r="N652" s="20">
        <f t="shared" ca="1" si="641"/>
        <v>7.7144494988420429E-5</v>
      </c>
      <c r="O652" s="20">
        <f t="shared" ca="1" si="641"/>
        <v>3.3245584328198156E-3</v>
      </c>
      <c r="P652" s="20">
        <f t="shared" ca="1" si="641"/>
        <v>4.5242570249875415E-2</v>
      </c>
      <c r="Q652" s="20">
        <f t="shared" ca="1" si="641"/>
        <v>0.18354322443387341</v>
      </c>
      <c r="R652" s="20">
        <f t="shared" ca="1" si="641"/>
        <v>2.4764705320200565E-2</v>
      </c>
      <c r="S652" s="20">
        <f t="shared" ca="1" si="641"/>
        <v>1.9461200762762407E-2</v>
      </c>
      <c r="T652" s="20">
        <f t="shared" ca="1" si="641"/>
        <v>3.8912636458489976E-4</v>
      </c>
      <c r="U652" s="20">
        <f t="shared" ca="1" si="641"/>
        <v>2.5715761283373828E-4</v>
      </c>
      <c r="V652" s="20">
        <f t="shared" ca="1" si="641"/>
        <v>8.9920631261470642E-4</v>
      </c>
      <c r="W652" s="20">
        <f t="shared" ca="1" si="641"/>
        <v>1.8448769350338292E-4</v>
      </c>
    </row>
    <row r="654" spans="1:23">
      <c r="A654" s="34" t="s">
        <v>124</v>
      </c>
      <c r="B654" s="15" t="str">
        <f>$B$5</f>
        <v>PRODUCTION</v>
      </c>
      <c r="D654" s="21">
        <f>D603+COSS!H1645+COSS!H1467</f>
        <v>0</v>
      </c>
      <c r="E654" s="21">
        <f>E603+COSS!I1645+COSS!I1467</f>
        <v>0</v>
      </c>
      <c r="F654" s="21">
        <f>F603+COSS!J1645+COSS!J1467</f>
        <v>0</v>
      </c>
      <c r="G654" s="21">
        <f>G603+COSS!K1645+COSS!K1467</f>
        <v>0</v>
      </c>
      <c r="H654" s="21">
        <f>H603+COSS!L1645+COSS!L1467</f>
        <v>0</v>
      </c>
      <c r="I654" s="21">
        <f>I603+COSS!M1645+COSS!M1467</f>
        <v>0</v>
      </c>
      <c r="J654" s="21">
        <f>J603+COSS!N1645+COSS!N1467</f>
        <v>0</v>
      </c>
      <c r="K654" s="21">
        <f>K603+COSS!P1645+COSS!P1467</f>
        <v>0</v>
      </c>
      <c r="L654" s="21">
        <f>L603+COSS!Q1645+COSS!Q1467</f>
        <v>0</v>
      </c>
      <c r="M654" s="21">
        <f>M603+COSS!R1645+COSS!R1467</f>
        <v>0</v>
      </c>
      <c r="N654" s="21">
        <f>N603+COSS!S1645+COSS!S1467</f>
        <v>0</v>
      </c>
      <c r="O654" s="21">
        <f>O603+COSS!U1645+COSS!U1467</f>
        <v>0</v>
      </c>
      <c r="P654" s="21">
        <f>P603+COSS!V1645+COSS!V1467</f>
        <v>0</v>
      </c>
      <c r="Q654" s="21">
        <f>Q603+COSS!W1645+COSS!W1467</f>
        <v>0</v>
      </c>
      <c r="R654" s="21">
        <f>R603+COSS!X1645+COSS!X1467</f>
        <v>0</v>
      </c>
      <c r="S654" s="21">
        <f>S603+COSS!Z1645+COSS!Z1467</f>
        <v>0</v>
      </c>
      <c r="T654" s="21">
        <f>T603+COSS!AA1645+COSS!AA1467</f>
        <v>0</v>
      </c>
      <c r="U654" s="21">
        <f>U603+COSS!AC1645+COSS!AC1467</f>
        <v>0</v>
      </c>
      <c r="V654" s="21">
        <f>V603+COSS!AD1645+COSS!AD1467</f>
        <v>0</v>
      </c>
      <c r="W654" s="21">
        <f>W603+COSS!AE1645+COSS!AE1467</f>
        <v>0</v>
      </c>
    </row>
    <row r="655" spans="1:23">
      <c r="B655" s="15" t="str">
        <f>$B$6</f>
        <v>BULKTRAN</v>
      </c>
      <c r="D655" s="21">
        <f>D604+COSS!H1646+COSS!H1468</f>
        <v>0</v>
      </c>
      <c r="E655" s="21">
        <f>E604+COSS!I1646+COSS!I1468</f>
        <v>0</v>
      </c>
      <c r="F655" s="21">
        <f>F604+COSS!J1646+COSS!J1468</f>
        <v>0</v>
      </c>
      <c r="G655" s="21">
        <f>G604+COSS!K1646+COSS!K1468</f>
        <v>0</v>
      </c>
      <c r="H655" s="21">
        <f>H604+COSS!L1646+COSS!L1468</f>
        <v>0</v>
      </c>
      <c r="I655" s="21">
        <f>I604+COSS!M1646+COSS!M1468</f>
        <v>0</v>
      </c>
      <c r="J655" s="21">
        <f>J604+COSS!N1646+COSS!N1468</f>
        <v>0</v>
      </c>
      <c r="K655" s="21">
        <f>K604+COSS!P1646+COSS!P1468</f>
        <v>0</v>
      </c>
      <c r="L655" s="21">
        <f>L604+COSS!Q1646+COSS!Q1468</f>
        <v>0</v>
      </c>
      <c r="M655" s="21">
        <f>M604+COSS!R1646+COSS!R1468</f>
        <v>0</v>
      </c>
      <c r="N655" s="21">
        <f>N604+COSS!S1646+COSS!S1468</f>
        <v>0</v>
      </c>
      <c r="O655" s="21">
        <f>O604+COSS!U1646+COSS!U1468</f>
        <v>0</v>
      </c>
      <c r="P655" s="21">
        <f>P604+COSS!V1646+COSS!V1468</f>
        <v>0</v>
      </c>
      <c r="Q655" s="21">
        <f>Q604+COSS!W1646+COSS!W1468</f>
        <v>0</v>
      </c>
      <c r="R655" s="21">
        <f>R604+COSS!X1646+COSS!X1468</f>
        <v>0</v>
      </c>
      <c r="S655" s="21">
        <f>S604+COSS!Z1646+COSS!Z1468</f>
        <v>0</v>
      </c>
      <c r="T655" s="21">
        <f>T604+COSS!AA1646+COSS!AA1468</f>
        <v>0</v>
      </c>
      <c r="U655" s="21">
        <f>U604+COSS!AC1646+COSS!AC1468</f>
        <v>0</v>
      </c>
      <c r="V655" s="21">
        <f>V604+COSS!AD1646+COSS!AD1468</f>
        <v>0</v>
      </c>
      <c r="W655" s="21">
        <f>W604+COSS!AE1646+COSS!AE1468</f>
        <v>0</v>
      </c>
    </row>
    <row r="656" spans="1:23">
      <c r="B656" s="15" t="str">
        <f>$B$7</f>
        <v>SUBTRAN</v>
      </c>
      <c r="D656" s="21">
        <f>D605+COSS!H1647+COSS!H1469</f>
        <v>0</v>
      </c>
      <c r="E656" s="21">
        <f>E605+COSS!I1647+COSS!I1469</f>
        <v>0</v>
      </c>
      <c r="F656" s="21">
        <f>F605+COSS!J1647+COSS!J1469</f>
        <v>0</v>
      </c>
      <c r="G656" s="21">
        <f>G605+COSS!K1647+COSS!K1469</f>
        <v>0</v>
      </c>
      <c r="H656" s="21">
        <f>H605+COSS!L1647+COSS!L1469</f>
        <v>0</v>
      </c>
      <c r="I656" s="21">
        <f>I605+COSS!M1647+COSS!M1469</f>
        <v>0</v>
      </c>
      <c r="J656" s="21">
        <f>J605+COSS!N1647+COSS!N1469</f>
        <v>0</v>
      </c>
      <c r="K656" s="21">
        <f>K605+COSS!P1647+COSS!P1469</f>
        <v>0</v>
      </c>
      <c r="L656" s="21">
        <f>L605+COSS!Q1647+COSS!Q1469</f>
        <v>0</v>
      </c>
      <c r="M656" s="21">
        <f>M605+COSS!R1647+COSS!R1469</f>
        <v>0</v>
      </c>
      <c r="N656" s="21">
        <f>N605+COSS!S1647+COSS!S1469</f>
        <v>0</v>
      </c>
      <c r="O656" s="21">
        <f>O605+COSS!U1647+COSS!U1469</f>
        <v>0</v>
      </c>
      <c r="P656" s="21">
        <f>P605+COSS!V1647+COSS!V1469</f>
        <v>0</v>
      </c>
      <c r="Q656" s="21">
        <f>Q605+COSS!W1647+COSS!W1469</f>
        <v>0</v>
      </c>
      <c r="R656" s="21">
        <f>R605+COSS!X1647+COSS!X1469</f>
        <v>0</v>
      </c>
      <c r="S656" s="21">
        <f>S605+COSS!Z1647+COSS!Z1469</f>
        <v>0</v>
      </c>
      <c r="T656" s="21">
        <f>T605+COSS!AA1647+COSS!AA1469</f>
        <v>0</v>
      </c>
      <c r="U656" s="21">
        <f>U605+COSS!AC1647+COSS!AC1469</f>
        <v>0</v>
      </c>
      <c r="V656" s="21">
        <f>V605+COSS!AD1647+COSS!AD1469</f>
        <v>0</v>
      </c>
      <c r="W656" s="21">
        <f>W605+COSS!AE1647+COSS!AE1469</f>
        <v>0</v>
      </c>
    </row>
    <row r="657" spans="1:23">
      <c r="B657" s="15" t="str">
        <f>$B$8</f>
        <v>DISTPRI</v>
      </c>
      <c r="D657" s="21">
        <f>D606+COSS!H1648+COSS!H1470</f>
        <v>28650670.97126786</v>
      </c>
      <c r="E657" s="21">
        <f>E606+COSS!I1648+COSS!I1470</f>
        <v>18757581.83301115</v>
      </c>
      <c r="F657" s="21">
        <f>F606+COSS!J1648+COSS!J1470</f>
        <v>3080.0221381668916</v>
      </c>
      <c r="G657" s="21">
        <f>G606+COSS!K1648+COSS!K1470</f>
        <v>5698.9231849782927</v>
      </c>
      <c r="H657" s="21">
        <f>H606+COSS!L1648+COSS!L1470</f>
        <v>4388776.2594655436</v>
      </c>
      <c r="I657" s="21">
        <f>I606+COSS!M1648+COSS!M1470</f>
        <v>61328.468734799011</v>
      </c>
      <c r="J657" s="21">
        <f>J606+COSS!N1648+COSS!N1470</f>
        <v>0</v>
      </c>
      <c r="K657" s="21">
        <f>K606+COSS!P1648+COSS!P1470</f>
        <v>2545142.2828154289</v>
      </c>
      <c r="L657" s="21">
        <f>L606+COSS!Q1648+COSS!Q1470</f>
        <v>457984.01990130002</v>
      </c>
      <c r="M657" s="21">
        <f>M606+COSS!R1648+COSS!R1470</f>
        <v>0</v>
      </c>
      <c r="N657" s="21">
        <f>N606+COSS!S1648+COSS!S1470</f>
        <v>0</v>
      </c>
      <c r="O657" s="21">
        <f>O606+COSS!U1648+COSS!U1470</f>
        <v>115252.9241377454</v>
      </c>
      <c r="P657" s="21">
        <f>P606+COSS!V1648+COSS!V1470</f>
        <v>1593701.6238438573</v>
      </c>
      <c r="Q657" s="21">
        <f>Q606+COSS!W1648+COSS!W1470</f>
        <v>0</v>
      </c>
      <c r="R657" s="21">
        <f>R606+COSS!X1648+COSS!X1470</f>
        <v>0</v>
      </c>
      <c r="S657" s="21">
        <f>S606+COSS!Z1648+COSS!Z1470</f>
        <v>698886.90567896969</v>
      </c>
      <c r="T657" s="21">
        <f>T606+COSS!AA1648+COSS!AA1470</f>
        <v>14027.762348371083</v>
      </c>
      <c r="U657" s="21">
        <f>U606+COSS!AC1648+COSS!AC1470</f>
        <v>9209.9460075522493</v>
      </c>
      <c r="V657" s="21">
        <f>V606+COSS!AD1648+COSS!AD1470</f>
        <v>0</v>
      </c>
      <c r="W657" s="21">
        <f>W606+COSS!AE1648+COSS!AE1470</f>
        <v>0</v>
      </c>
    </row>
    <row r="658" spans="1:23">
      <c r="B658" s="15" t="str">
        <f>$B$9</f>
        <v>DISTSEC</v>
      </c>
      <c r="D658" s="21">
        <f>D607+COSS!H1649+COSS!H1471</f>
        <v>11350623.683925061</v>
      </c>
      <c r="E658" s="21">
        <f>E607+COSS!I1649+COSS!I1471</f>
        <v>8421267.9539601244</v>
      </c>
      <c r="F658" s="21">
        <f>F607+COSS!J1649+COSS!J1471</f>
        <v>2087.5889203748789</v>
      </c>
      <c r="G658" s="21">
        <f>G607+COSS!K1649+COSS!K1471</f>
        <v>2704.0029716666736</v>
      </c>
      <c r="H658" s="21">
        <f>H607+COSS!L1649+COSS!L1471</f>
        <v>1697448.1390312759</v>
      </c>
      <c r="I658" s="21">
        <f>I607+COSS!M1649+COSS!M1471</f>
        <v>0</v>
      </c>
      <c r="J658" s="21">
        <f>J607+COSS!N1649+COSS!N1471</f>
        <v>0</v>
      </c>
      <c r="K658" s="21">
        <f>K607+COSS!P1649+COSS!P1471</f>
        <v>847355.63032177032</v>
      </c>
      <c r="L658" s="21">
        <f>L607+COSS!Q1649+COSS!Q1471</f>
        <v>0</v>
      </c>
      <c r="M658" s="21">
        <f>M607+COSS!R1649+COSS!R1471</f>
        <v>0</v>
      </c>
      <c r="N658" s="21">
        <f>N607+COSS!S1649+COSS!S1471</f>
        <v>0</v>
      </c>
      <c r="O658" s="21">
        <f>O607+COSS!U1649+COSS!U1471</f>
        <v>31732.995360501605</v>
      </c>
      <c r="P658" s="21">
        <f>P607+COSS!V1649+COSS!V1471</f>
        <v>0</v>
      </c>
      <c r="Q658" s="21">
        <f>Q607+COSS!W1649+COSS!W1471</f>
        <v>0</v>
      </c>
      <c r="R658" s="21">
        <f>R607+COSS!X1649+COSS!X1471</f>
        <v>0</v>
      </c>
      <c r="S658" s="21">
        <f>S607+COSS!Z1649+COSS!Z1471</f>
        <v>239817.94136857713</v>
      </c>
      <c r="T658" s="21">
        <f>T607+COSS!AA1649+COSS!AA1471</f>
        <v>0</v>
      </c>
      <c r="U658" s="21">
        <f>U607+COSS!AC1649+COSS!AC1471</f>
        <v>2835.5046359422563</v>
      </c>
      <c r="V658" s="21">
        <f>V607+COSS!AD1649+COSS!AD1471</f>
        <v>87276.010808900959</v>
      </c>
      <c r="W658" s="21">
        <f>W607+COSS!AE1649+COSS!AE1471</f>
        <v>18097.916545927099</v>
      </c>
    </row>
    <row r="659" spans="1:23">
      <c r="B659" s="15" t="str">
        <f>$B$10</f>
        <v>ENERGY</v>
      </c>
      <c r="D659" s="21">
        <f>D608+COSS!H1650+COSS!H1472</f>
        <v>0</v>
      </c>
      <c r="E659" s="21">
        <f>E608+COSS!I1650+COSS!I1472</f>
        <v>0</v>
      </c>
      <c r="F659" s="21">
        <f>F608+COSS!J1650+COSS!J1472</f>
        <v>0</v>
      </c>
      <c r="G659" s="21">
        <f>G608+COSS!K1650+COSS!K1472</f>
        <v>0</v>
      </c>
      <c r="H659" s="21">
        <f>H608+COSS!L1650+COSS!L1472</f>
        <v>0</v>
      </c>
      <c r="I659" s="21">
        <f>I608+COSS!M1650+COSS!M1472</f>
        <v>0</v>
      </c>
      <c r="J659" s="21">
        <f>J608+COSS!N1650+COSS!N1472</f>
        <v>0</v>
      </c>
      <c r="K659" s="21">
        <f>K608+COSS!P1650+COSS!P1472</f>
        <v>0</v>
      </c>
      <c r="L659" s="21">
        <f>L608+COSS!Q1650+COSS!Q1472</f>
        <v>0</v>
      </c>
      <c r="M659" s="21">
        <f>M608+COSS!R1650+COSS!R1472</f>
        <v>0</v>
      </c>
      <c r="N659" s="21">
        <f>N608+COSS!S1650+COSS!S1472</f>
        <v>0</v>
      </c>
      <c r="O659" s="21">
        <f>O608+COSS!U1650+COSS!U1472</f>
        <v>0</v>
      </c>
      <c r="P659" s="21">
        <f>P608+COSS!V1650+COSS!V1472</f>
        <v>0</v>
      </c>
      <c r="Q659" s="21">
        <f>Q608+COSS!W1650+COSS!W1472</f>
        <v>0</v>
      </c>
      <c r="R659" s="21">
        <f>R608+COSS!X1650+COSS!X1472</f>
        <v>0</v>
      </c>
      <c r="S659" s="21">
        <f>S608+COSS!Z1650+COSS!Z1472</f>
        <v>0</v>
      </c>
      <c r="T659" s="21">
        <f>T608+COSS!AA1650+COSS!AA1472</f>
        <v>0</v>
      </c>
      <c r="U659" s="21">
        <f>U608+COSS!AC1650+COSS!AC1472</f>
        <v>0</v>
      </c>
      <c r="V659" s="21">
        <f>V608+COSS!AD1650+COSS!AD1472</f>
        <v>0</v>
      </c>
      <c r="W659" s="21">
        <f>W608+COSS!AE1650+COSS!AE1472</f>
        <v>0</v>
      </c>
    </row>
    <row r="660" spans="1:23">
      <c r="B660" s="15" t="str">
        <f>$B$11</f>
        <v>CUSTOMER</v>
      </c>
      <c r="D660" s="21">
        <f>D609+COSS!H1651+COSS!H1473</f>
        <v>2646632.344807086</v>
      </c>
      <c r="E660" s="21">
        <f>E609+COSS!I1651+COSS!I1473</f>
        <v>1136149.2603060866</v>
      </c>
      <c r="F660" s="21">
        <f>F609+COSS!J1651+COSS!J1473</f>
        <v>228.99297979433669</v>
      </c>
      <c r="G660" s="21">
        <f>G609+COSS!K1651+COSS!K1473</f>
        <v>259.07954731605793</v>
      </c>
      <c r="H660" s="21">
        <f>H609+COSS!L1651+COSS!L1473</f>
        <v>643792.1201180818</v>
      </c>
      <c r="I660" s="21">
        <f>I609+COSS!M1651+COSS!M1473</f>
        <v>79450.590970592413</v>
      </c>
      <c r="J660" s="21">
        <f>J609+COSS!N1651+COSS!N1473</f>
        <v>13373.556977705481</v>
      </c>
      <c r="K660" s="21">
        <f>K609+COSS!P1651+COSS!P1473</f>
        <v>86232.446353710402</v>
      </c>
      <c r="L660" s="21">
        <f>L609+COSS!Q1651+COSS!Q1473</f>
        <v>27970.596662288783</v>
      </c>
      <c r="M660" s="21">
        <f>M609+COSS!R1651+COSS!R1473</f>
        <v>32890.882940650976</v>
      </c>
      <c r="N660" s="21">
        <f>N609+COSS!S1651+COSS!S1473</f>
        <v>4111.3037227956547</v>
      </c>
      <c r="O660" s="21">
        <f>O609+COSS!U1651+COSS!U1473</f>
        <v>542.46627567844735</v>
      </c>
      <c r="P660" s="21">
        <f>P609+COSS!V1651+COSS!V1473</f>
        <v>19836.156056732121</v>
      </c>
      <c r="Q660" s="21">
        <f>Q609+COSS!W1651+COSS!W1473</f>
        <v>55287.929107604308</v>
      </c>
      <c r="R660" s="21">
        <f>R609+COSS!X1651+COSS!X1473</f>
        <v>16445.164540261983</v>
      </c>
      <c r="S660" s="21">
        <f>S609+COSS!Z1651+COSS!Z1473</f>
        <v>16598.692631582675</v>
      </c>
      <c r="T660" s="21">
        <f>T609+COSS!AA1651+COSS!AA1473</f>
        <v>365.65657932145416</v>
      </c>
      <c r="U660" s="21">
        <f>U609+COSS!AC1651+COSS!AC1473</f>
        <v>1723.334782770459</v>
      </c>
      <c r="V660" s="21">
        <f>V609+COSS!AD1651+COSS!AD1473</f>
        <v>321957.80731246172</v>
      </c>
      <c r="W660" s="21">
        <f>W609+COSS!AE1651+COSS!AE1473</f>
        <v>189416.30694165058</v>
      </c>
    </row>
    <row r="661" spans="1:23">
      <c r="B661" s="15" t="str">
        <f>$B$12</f>
        <v>TOTAL</v>
      </c>
      <c r="D661" s="21">
        <f>D610+COSS!H1652+COSS!H1474</f>
        <v>42647927</v>
      </c>
      <c r="E661" s="21">
        <f>E610+COSS!I1652+COSS!I1474</f>
        <v>28314999.047277357</v>
      </c>
      <c r="F661" s="21">
        <f>F610+COSS!J1652+COSS!J1474</f>
        <v>5396.6040383361078</v>
      </c>
      <c r="G661" s="21">
        <f>G610+COSS!K1652+COSS!K1474</f>
        <v>8662.0057039610256</v>
      </c>
      <c r="H661" s="21">
        <f>H610+COSS!L1652+COSS!L1474</f>
        <v>6730016.5186149012</v>
      </c>
      <c r="I661" s="21">
        <f>I610+COSS!M1652+COSS!M1474</f>
        <v>140779.05970539144</v>
      </c>
      <c r="J661" s="21">
        <f>J610+COSS!N1652+COSS!N1474</f>
        <v>13373.556977705481</v>
      </c>
      <c r="K661" s="21">
        <f>K610+COSS!P1652+COSS!P1474</f>
        <v>3478730.3594909096</v>
      </c>
      <c r="L661" s="21">
        <f>L610+COSS!Q1652+COSS!Q1474</f>
        <v>485954.61656358879</v>
      </c>
      <c r="M661" s="21">
        <f>M610+COSS!R1652+COSS!R1474</f>
        <v>32890.882940650976</v>
      </c>
      <c r="N661" s="21">
        <f>N610+COSS!S1652+COSS!S1474</f>
        <v>4111.3037227956547</v>
      </c>
      <c r="O661" s="21">
        <f>O610+COSS!U1652+COSS!U1474</f>
        <v>147528.38577392543</v>
      </c>
      <c r="P661" s="21">
        <f>P610+COSS!V1652+COSS!V1474</f>
        <v>1613537.7799005895</v>
      </c>
      <c r="Q661" s="21">
        <f>Q610+COSS!W1652+COSS!W1474</f>
        <v>55287.929107604308</v>
      </c>
      <c r="R661" s="21">
        <f>R610+COSS!X1652+COSS!X1474</f>
        <v>16445.164540261983</v>
      </c>
      <c r="S661" s="21">
        <f>S610+COSS!Z1652+COSS!Z1474</f>
        <v>955303.53967912926</v>
      </c>
      <c r="T661" s="21">
        <f>T610+COSS!AA1652+COSS!AA1474</f>
        <v>14393.418927692537</v>
      </c>
      <c r="U661" s="21">
        <f>U610+COSS!AC1652+COSS!AC1474</f>
        <v>13768.785426264963</v>
      </c>
      <c r="V661" s="21">
        <f>V610+COSS!AD1652+COSS!AD1474</f>
        <v>409233.81812136265</v>
      </c>
      <c r="W661" s="21">
        <f>W610+COSS!AE1652+COSS!AE1474</f>
        <v>207514.22348757763</v>
      </c>
    </row>
    <row r="662" spans="1:23">
      <c r="A662" s="111" t="s">
        <v>75</v>
      </c>
      <c r="B662" s="15" t="str">
        <f>$B$5</f>
        <v>PRODUCTION</v>
      </c>
      <c r="C662" s="19"/>
      <c r="D662" s="20">
        <f t="shared" ref="D662:D669" si="650">SUM(E662:W662)</f>
        <v>0</v>
      </c>
      <c r="E662" s="20">
        <f>E654/$D$661</f>
        <v>0</v>
      </c>
      <c r="F662" s="20">
        <f>F654/$D$661</f>
        <v>0</v>
      </c>
      <c r="G662" s="20">
        <f>G654/$D$661</f>
        <v>0</v>
      </c>
      <c r="H662" s="20">
        <f t="shared" ref="H662:W662" si="651">H654/$D$661</f>
        <v>0</v>
      </c>
      <c r="I662" s="20">
        <f t="shared" si="651"/>
        <v>0</v>
      </c>
      <c r="J662" s="20">
        <f t="shared" ref="J662:J668" si="652">J654/$D$661</f>
        <v>0</v>
      </c>
      <c r="K662" s="20">
        <f t="shared" si="651"/>
        <v>0</v>
      </c>
      <c r="L662" s="20">
        <f t="shared" si="651"/>
        <v>0</v>
      </c>
      <c r="M662" s="20">
        <f t="shared" si="651"/>
        <v>0</v>
      </c>
      <c r="N662" s="20">
        <f t="shared" ref="N662:O668" si="653">N654/$D$661</f>
        <v>0</v>
      </c>
      <c r="O662" s="20">
        <f t="shared" si="653"/>
        <v>0</v>
      </c>
      <c r="P662" s="20">
        <f t="shared" si="651"/>
        <v>0</v>
      </c>
      <c r="Q662" s="20">
        <f t="shared" si="651"/>
        <v>0</v>
      </c>
      <c r="R662" s="20">
        <f t="shared" ref="R662:R668" si="654">R654/$D$661</f>
        <v>0</v>
      </c>
      <c r="S662" s="20">
        <f t="shared" si="651"/>
        <v>0</v>
      </c>
      <c r="T662" s="20">
        <f t="shared" si="651"/>
        <v>0</v>
      </c>
      <c r="U662" s="20">
        <f t="shared" si="651"/>
        <v>0</v>
      </c>
      <c r="V662" s="20">
        <f t="shared" ref="V662:V668" si="655">V654/$D$661</f>
        <v>0</v>
      </c>
      <c r="W662" s="20">
        <f t="shared" si="651"/>
        <v>0</v>
      </c>
    </row>
    <row r="663" spans="1:23">
      <c r="A663" s="15" t="str">
        <f t="shared" ref="A663:A669" si="656">A662</f>
        <v>EXP_OM_DIST</v>
      </c>
      <c r="B663" s="15" t="str">
        <f>$B$6</f>
        <v>BULKTRAN</v>
      </c>
      <c r="C663" s="19"/>
      <c r="D663" s="20">
        <f t="shared" si="650"/>
        <v>0</v>
      </c>
      <c r="E663" s="20">
        <f t="shared" ref="E663:W663" si="657">E655/$D$661</f>
        <v>0</v>
      </c>
      <c r="F663" s="20">
        <f t="shared" ref="F663:G663" si="658">F655/$D$661</f>
        <v>0</v>
      </c>
      <c r="G663" s="20">
        <f t="shared" si="658"/>
        <v>0</v>
      </c>
      <c r="H663" s="20">
        <f t="shared" si="657"/>
        <v>0</v>
      </c>
      <c r="I663" s="20">
        <f t="shared" si="657"/>
        <v>0</v>
      </c>
      <c r="J663" s="20">
        <f t="shared" si="652"/>
        <v>0</v>
      </c>
      <c r="K663" s="20">
        <f t="shared" si="657"/>
        <v>0</v>
      </c>
      <c r="L663" s="20">
        <f t="shared" si="657"/>
        <v>0</v>
      </c>
      <c r="M663" s="20">
        <f t="shared" si="657"/>
        <v>0</v>
      </c>
      <c r="N663" s="20">
        <f t="shared" si="653"/>
        <v>0</v>
      </c>
      <c r="O663" s="20">
        <f t="shared" si="653"/>
        <v>0</v>
      </c>
      <c r="P663" s="20">
        <f t="shared" si="657"/>
        <v>0</v>
      </c>
      <c r="Q663" s="20">
        <f t="shared" si="657"/>
        <v>0</v>
      </c>
      <c r="R663" s="20">
        <f t="shared" si="654"/>
        <v>0</v>
      </c>
      <c r="S663" s="20">
        <f t="shared" si="657"/>
        <v>0</v>
      </c>
      <c r="T663" s="20">
        <f t="shared" si="657"/>
        <v>0</v>
      </c>
      <c r="U663" s="20">
        <f t="shared" si="657"/>
        <v>0</v>
      </c>
      <c r="V663" s="20">
        <f t="shared" si="655"/>
        <v>0</v>
      </c>
      <c r="W663" s="20">
        <f t="shared" si="657"/>
        <v>0</v>
      </c>
    </row>
    <row r="664" spans="1:23">
      <c r="A664" s="15" t="str">
        <f t="shared" si="656"/>
        <v>EXP_OM_DIST</v>
      </c>
      <c r="B664" s="15" t="str">
        <f>$B$7</f>
        <v>SUBTRAN</v>
      </c>
      <c r="C664" s="19"/>
      <c r="D664" s="20">
        <f t="shared" si="650"/>
        <v>0</v>
      </c>
      <c r="E664" s="20">
        <f t="shared" ref="E664:W664" si="659">E656/$D$661</f>
        <v>0</v>
      </c>
      <c r="F664" s="20">
        <f t="shared" ref="F664:G664" si="660">F656/$D$661</f>
        <v>0</v>
      </c>
      <c r="G664" s="20">
        <f t="shared" si="660"/>
        <v>0</v>
      </c>
      <c r="H664" s="20">
        <f t="shared" si="659"/>
        <v>0</v>
      </c>
      <c r="I664" s="20">
        <f t="shared" si="659"/>
        <v>0</v>
      </c>
      <c r="J664" s="20">
        <f t="shared" si="652"/>
        <v>0</v>
      </c>
      <c r="K664" s="20">
        <f t="shared" si="659"/>
        <v>0</v>
      </c>
      <c r="L664" s="20">
        <f t="shared" si="659"/>
        <v>0</v>
      </c>
      <c r="M664" s="20">
        <f t="shared" si="659"/>
        <v>0</v>
      </c>
      <c r="N664" s="20">
        <f t="shared" si="653"/>
        <v>0</v>
      </c>
      <c r="O664" s="20">
        <f t="shared" si="653"/>
        <v>0</v>
      </c>
      <c r="P664" s="20">
        <f t="shared" si="659"/>
        <v>0</v>
      </c>
      <c r="Q664" s="20">
        <f t="shared" si="659"/>
        <v>0</v>
      </c>
      <c r="R664" s="20">
        <f t="shared" si="654"/>
        <v>0</v>
      </c>
      <c r="S664" s="20">
        <f t="shared" si="659"/>
        <v>0</v>
      </c>
      <c r="T664" s="20">
        <f t="shared" si="659"/>
        <v>0</v>
      </c>
      <c r="U664" s="20">
        <f t="shared" si="659"/>
        <v>0</v>
      </c>
      <c r="V664" s="20">
        <f t="shared" si="655"/>
        <v>0</v>
      </c>
      <c r="W664" s="20">
        <f t="shared" si="659"/>
        <v>0</v>
      </c>
    </row>
    <row r="665" spans="1:23">
      <c r="A665" s="15" t="str">
        <f t="shared" si="656"/>
        <v>EXP_OM_DIST</v>
      </c>
      <c r="B665" s="15" t="str">
        <f>$B$8</f>
        <v>DISTPRI</v>
      </c>
      <c r="C665" s="19"/>
      <c r="D665" s="20">
        <f t="shared" si="650"/>
        <v>0.67179516067141698</v>
      </c>
      <c r="E665" s="20">
        <f t="shared" ref="E665:W665" si="661">E657/$D$661</f>
        <v>0.43982399972245195</v>
      </c>
      <c r="F665" s="20">
        <f t="shared" ref="F665:G665" si="662">F657/$D$661</f>
        <v>7.2219738562366505E-5</v>
      </c>
      <c r="G665" s="20">
        <f t="shared" si="662"/>
        <v>1.3362720267689197E-4</v>
      </c>
      <c r="H665" s="20">
        <f t="shared" si="661"/>
        <v>0.10290714152332758</v>
      </c>
      <c r="I665" s="20">
        <f t="shared" si="661"/>
        <v>1.4380175790208751E-3</v>
      </c>
      <c r="J665" s="20">
        <f t="shared" si="652"/>
        <v>0</v>
      </c>
      <c r="K665" s="20">
        <f t="shared" si="661"/>
        <v>5.9677983476557464E-2</v>
      </c>
      <c r="L665" s="20">
        <f t="shared" si="661"/>
        <v>1.0738717028410314E-2</v>
      </c>
      <c r="M665" s="20">
        <f t="shared" si="661"/>
        <v>0</v>
      </c>
      <c r="N665" s="20">
        <f t="shared" si="653"/>
        <v>0</v>
      </c>
      <c r="O665" s="20">
        <f t="shared" si="653"/>
        <v>2.7024273451261862E-3</v>
      </c>
      <c r="P665" s="20">
        <f t="shared" si="661"/>
        <v>3.7368794592146468E-2</v>
      </c>
      <c r="Q665" s="20">
        <f t="shared" si="661"/>
        <v>0</v>
      </c>
      <c r="R665" s="20">
        <f t="shared" si="654"/>
        <v>0</v>
      </c>
      <c r="S665" s="20">
        <f t="shared" si="661"/>
        <v>1.6387359359318208E-2</v>
      </c>
      <c r="T665" s="20">
        <f t="shared" si="661"/>
        <v>3.2892014536535584E-4</v>
      </c>
      <c r="U665" s="20">
        <f t="shared" si="661"/>
        <v>2.1595295845334403E-4</v>
      </c>
      <c r="V665" s="20">
        <f t="shared" si="655"/>
        <v>0</v>
      </c>
      <c r="W665" s="20">
        <f t="shared" si="661"/>
        <v>0</v>
      </c>
    </row>
    <row r="666" spans="1:23">
      <c r="A666" s="15" t="str">
        <f t="shared" si="656"/>
        <v>EXP_OM_DIST</v>
      </c>
      <c r="B666" s="15" t="str">
        <f>$B$9</f>
        <v>DISTSEC</v>
      </c>
      <c r="C666" s="19"/>
      <c r="D666" s="20">
        <f t="shared" si="650"/>
        <v>0.26614713732569134</v>
      </c>
      <c r="E666" s="20">
        <f t="shared" ref="E666:W666" si="663">E658/$D$661</f>
        <v>0.19746019434801895</v>
      </c>
      <c r="F666" s="20">
        <f t="shared" ref="F666:G666" si="664">F658/$D$661</f>
        <v>4.8949364417522073E-5</v>
      </c>
      <c r="G666" s="20">
        <f t="shared" si="664"/>
        <v>6.3402916903010874E-5</v>
      </c>
      <c r="H666" s="20">
        <f t="shared" si="663"/>
        <v>3.9801421978406498E-2</v>
      </c>
      <c r="I666" s="20">
        <f t="shared" si="663"/>
        <v>0</v>
      </c>
      <c r="J666" s="20">
        <f t="shared" si="652"/>
        <v>0</v>
      </c>
      <c r="K666" s="20">
        <f t="shared" si="663"/>
        <v>1.9868624102685469E-2</v>
      </c>
      <c r="L666" s="20">
        <f t="shared" si="663"/>
        <v>0</v>
      </c>
      <c r="M666" s="20">
        <f t="shared" si="663"/>
        <v>0</v>
      </c>
      <c r="N666" s="20">
        <f t="shared" si="653"/>
        <v>0</v>
      </c>
      <c r="O666" s="20">
        <f t="shared" si="653"/>
        <v>7.4406888195296353E-4</v>
      </c>
      <c r="P666" s="20">
        <f t="shared" si="663"/>
        <v>0</v>
      </c>
      <c r="Q666" s="20">
        <f t="shared" si="663"/>
        <v>0</v>
      </c>
      <c r="R666" s="20">
        <f t="shared" si="654"/>
        <v>0</v>
      </c>
      <c r="S666" s="20">
        <f t="shared" si="663"/>
        <v>5.6232027729877032E-3</v>
      </c>
      <c r="T666" s="20">
        <f t="shared" si="663"/>
        <v>0</v>
      </c>
      <c r="U666" s="20">
        <f t="shared" si="663"/>
        <v>6.6486341433248468E-5</v>
      </c>
      <c r="V666" s="20">
        <f t="shared" si="655"/>
        <v>2.0464303179120748E-3</v>
      </c>
      <c r="W666" s="20">
        <f t="shared" si="663"/>
        <v>4.2435630097395119E-4</v>
      </c>
    </row>
    <row r="667" spans="1:23">
      <c r="A667" s="15" t="str">
        <f t="shared" si="656"/>
        <v>EXP_OM_DIST</v>
      </c>
      <c r="B667" s="15" t="str">
        <f>$B$10</f>
        <v>ENERGY</v>
      </c>
      <c r="C667" s="19"/>
      <c r="D667" s="20">
        <f t="shared" si="650"/>
        <v>0</v>
      </c>
      <c r="E667" s="20">
        <f t="shared" ref="E667:W667" si="665">E659/$D$661</f>
        <v>0</v>
      </c>
      <c r="F667" s="20">
        <f t="shared" ref="F667:G667" si="666">F659/$D$661</f>
        <v>0</v>
      </c>
      <c r="G667" s="20">
        <f t="shared" si="666"/>
        <v>0</v>
      </c>
      <c r="H667" s="20">
        <f t="shared" si="665"/>
        <v>0</v>
      </c>
      <c r="I667" s="20">
        <f t="shared" si="665"/>
        <v>0</v>
      </c>
      <c r="J667" s="20">
        <f t="shared" si="652"/>
        <v>0</v>
      </c>
      <c r="K667" s="20">
        <f t="shared" si="665"/>
        <v>0</v>
      </c>
      <c r="L667" s="20">
        <f t="shared" si="665"/>
        <v>0</v>
      </c>
      <c r="M667" s="20">
        <f t="shared" si="665"/>
        <v>0</v>
      </c>
      <c r="N667" s="20">
        <f t="shared" si="653"/>
        <v>0</v>
      </c>
      <c r="O667" s="20">
        <f t="shared" si="653"/>
        <v>0</v>
      </c>
      <c r="P667" s="20">
        <f t="shared" si="665"/>
        <v>0</v>
      </c>
      <c r="Q667" s="20">
        <f t="shared" si="665"/>
        <v>0</v>
      </c>
      <c r="R667" s="20">
        <f t="shared" si="654"/>
        <v>0</v>
      </c>
      <c r="S667" s="20">
        <f t="shared" si="665"/>
        <v>0</v>
      </c>
      <c r="T667" s="20">
        <f t="shared" si="665"/>
        <v>0</v>
      </c>
      <c r="U667" s="20">
        <f t="shared" si="665"/>
        <v>0</v>
      </c>
      <c r="V667" s="20">
        <f t="shared" si="655"/>
        <v>0</v>
      </c>
      <c r="W667" s="20">
        <f t="shared" si="665"/>
        <v>0</v>
      </c>
    </row>
    <row r="668" spans="1:23">
      <c r="A668" s="15" t="str">
        <f t="shared" si="656"/>
        <v>EXP_OM_DIST</v>
      </c>
      <c r="B668" s="15" t="str">
        <f>$B$11</f>
        <v>CUSTOMER</v>
      </c>
      <c r="C668" s="19"/>
      <c r="D668" s="20">
        <f t="shared" si="650"/>
        <v>6.2057702002891874E-2</v>
      </c>
      <c r="E668" s="20">
        <f t="shared" ref="E668:W668" si="667">E660/$D$661</f>
        <v>2.6640198955182198E-2</v>
      </c>
      <c r="F668" s="20">
        <f t="shared" ref="F668:G668" si="668">F660/$D$661</f>
        <v>5.3693812549045276E-6</v>
      </c>
      <c r="G668" s="20">
        <f t="shared" si="668"/>
        <v>6.0748450286002864E-6</v>
      </c>
      <c r="H668" s="20">
        <f t="shared" si="667"/>
        <v>1.5095507927456399E-2</v>
      </c>
      <c r="I668" s="20">
        <f t="shared" si="667"/>
        <v>1.8629414501340807E-3</v>
      </c>
      <c r="J668" s="20">
        <f t="shared" si="652"/>
        <v>3.1358046963702316E-4</v>
      </c>
      <c r="K668" s="20">
        <f t="shared" si="667"/>
        <v>2.0219610288141417E-3</v>
      </c>
      <c r="L668" s="20">
        <f t="shared" si="667"/>
        <v>6.5584891528933597E-4</v>
      </c>
      <c r="M668" s="20">
        <f t="shared" si="667"/>
        <v>7.7121879665220249E-4</v>
      </c>
      <c r="N668" s="20">
        <f t="shared" si="653"/>
        <v>9.640102138600206E-5</v>
      </c>
      <c r="O668" s="20">
        <f t="shared" si="653"/>
        <v>1.2719639941196845E-5</v>
      </c>
      <c r="P668" s="20">
        <f t="shared" si="667"/>
        <v>4.6511419081945348E-4</v>
      </c>
      <c r="Q668" s="20">
        <f t="shared" si="667"/>
        <v>1.2963802228325026E-3</v>
      </c>
      <c r="R668" s="20">
        <f t="shared" si="654"/>
        <v>3.8560290492576542E-4</v>
      </c>
      <c r="S668" s="20">
        <f t="shared" si="667"/>
        <v>3.892028006796831E-4</v>
      </c>
      <c r="T668" s="20">
        <f t="shared" si="667"/>
        <v>8.5738418029428288E-6</v>
      </c>
      <c r="U668" s="20">
        <f t="shared" si="667"/>
        <v>4.0408406785409736E-5</v>
      </c>
      <c r="V668" s="20">
        <f t="shared" si="655"/>
        <v>7.5492018008861657E-3</v>
      </c>
      <c r="W668" s="20">
        <f t="shared" si="667"/>
        <v>4.4413954033838635E-3</v>
      </c>
    </row>
    <row r="669" spans="1:23">
      <c r="A669" s="15" t="str">
        <f t="shared" si="656"/>
        <v>EXP_OM_DIST</v>
      </c>
      <c r="B669" s="15" t="str">
        <f>$B$12</f>
        <v>TOTAL</v>
      </c>
      <c r="C669" s="19"/>
      <c r="D669" s="20">
        <f t="shared" si="650"/>
        <v>1.0000000000000002</v>
      </c>
      <c r="E669" s="20">
        <f t="shared" ref="E669:W669" si="669">SUM(E662:E668)</f>
        <v>0.66392439302565309</v>
      </c>
      <c r="F669" s="20">
        <f t="shared" ref="F669:G669" si="670">SUM(F662:F668)</f>
        <v>1.2653848423479309E-4</v>
      </c>
      <c r="G669" s="20">
        <f t="shared" si="670"/>
        <v>2.0310496460850314E-4</v>
      </c>
      <c r="H669" s="20">
        <f t="shared" si="669"/>
        <v>0.15780407142919048</v>
      </c>
      <c r="I669" s="20">
        <f t="shared" si="669"/>
        <v>3.3009590291549558E-3</v>
      </c>
      <c r="J669" s="20">
        <f t="shared" si="669"/>
        <v>3.1358046963702316E-4</v>
      </c>
      <c r="K669" s="20">
        <f t="shared" si="669"/>
        <v>8.1568568608057085E-2</v>
      </c>
      <c r="L669" s="20">
        <f t="shared" si="669"/>
        <v>1.139456594369965E-2</v>
      </c>
      <c r="M669" s="20">
        <f t="shared" si="669"/>
        <v>7.7121879665220249E-4</v>
      </c>
      <c r="N669" s="20">
        <f t="shared" si="669"/>
        <v>9.640102138600206E-5</v>
      </c>
      <c r="O669" s="20">
        <f t="shared" si="669"/>
        <v>3.4592158670203464E-3</v>
      </c>
      <c r="P669" s="20">
        <f t="shared" si="669"/>
        <v>3.7833908782965921E-2</v>
      </c>
      <c r="Q669" s="20">
        <f t="shared" si="669"/>
        <v>1.2963802228325026E-3</v>
      </c>
      <c r="R669" s="20">
        <f t="shared" si="669"/>
        <v>3.8560290492576542E-4</v>
      </c>
      <c r="S669" s="20">
        <f t="shared" si="669"/>
        <v>2.2399764932985594E-2</v>
      </c>
      <c r="T669" s="20">
        <f t="shared" si="669"/>
        <v>3.3749398716829867E-4</v>
      </c>
      <c r="U669" s="20">
        <f t="shared" si="669"/>
        <v>3.2284770667200224E-4</v>
      </c>
      <c r="V669" s="20">
        <f t="shared" si="669"/>
        <v>9.5956321187982401E-3</v>
      </c>
      <c r="W669" s="20">
        <f t="shared" si="669"/>
        <v>4.8657517043578149E-3</v>
      </c>
    </row>
    <row r="670" spans="1:23">
      <c r="C670" s="19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</row>
    <row r="671" spans="1:23">
      <c r="A671" s="34" t="s">
        <v>230</v>
      </c>
      <c r="B671" s="15" t="str">
        <f>$B$5</f>
        <v>PRODUCTION</v>
      </c>
      <c r="C671" s="19"/>
      <c r="D671" s="21">
        <f t="shared" ref="D671:D677" ca="1" si="671">+D637+D654</f>
        <v>-2.1277304940452709E-9</v>
      </c>
      <c r="E671" s="21">
        <f t="shared" ref="E671:W678" ca="1" si="672">+E637+E654</f>
        <v>2.7605282227368235E-10</v>
      </c>
      <c r="F671" s="21">
        <f t="shared" ref="F671:G671" ca="1" si="673">+F637+F654</f>
        <v>-4.8145827832381169E-13</v>
      </c>
      <c r="G671" s="21">
        <f t="shared" ca="1" si="673"/>
        <v>3.8733830673851223E-13</v>
      </c>
      <c r="H671" s="21">
        <f t="shared" ca="1" si="672"/>
        <v>-2.1272735443842073E-10</v>
      </c>
      <c r="I671" s="21">
        <f t="shared" ca="1" si="672"/>
        <v>-7.3835638718106447E-12</v>
      </c>
      <c r="J671" s="21">
        <f t="shared" ca="1" si="672"/>
        <v>-2.6821972874729063E-14</v>
      </c>
      <c r="K671" s="21">
        <f t="shared" ca="1" si="672"/>
        <v>-5.6717155772837284E-12</v>
      </c>
      <c r="L671" s="21">
        <f t="shared" ca="1" si="672"/>
        <v>-3.116679998998519E-11</v>
      </c>
      <c r="M671" s="21">
        <f t="shared" ca="1" si="672"/>
        <v>1.0069339293051144E-11</v>
      </c>
      <c r="N671" s="21">
        <f t="shared" ca="1" si="672"/>
        <v>-5.9463323430876478E-14</v>
      </c>
      <c r="O671" s="21">
        <f t="shared" ca="1" si="672"/>
        <v>-2.3185553265601347E-11</v>
      </c>
      <c r="P671" s="21">
        <f t="shared" ca="1" si="672"/>
        <v>1.1401600820381878E-10</v>
      </c>
      <c r="Q671" s="21">
        <f t="shared" ca="1" si="672"/>
        <v>-1.8143782710197303E-10</v>
      </c>
      <c r="R671" s="21">
        <f t="shared" ca="1" si="672"/>
        <v>-7.5388208594124786E-12</v>
      </c>
      <c r="S671" s="21">
        <f t="shared" ca="1" si="672"/>
        <v>-3.7869994041150456E-11</v>
      </c>
      <c r="T671" s="21">
        <f t="shared" ca="1" si="672"/>
        <v>-8.6428368603420459E-13</v>
      </c>
      <c r="U671" s="21">
        <f t="shared" ca="1" si="672"/>
        <v>-1.4525973293988897E-14</v>
      </c>
      <c r="V671" s="21">
        <f t="shared" ca="1" si="672"/>
        <v>5.8459548090959192E-13</v>
      </c>
      <c r="W671" s="21">
        <f t="shared" ca="1" si="672"/>
        <v>-7.8489345951879006E-13</v>
      </c>
    </row>
    <row r="672" spans="1:23">
      <c r="B672" s="15" t="str">
        <f>$B$6</f>
        <v>BULKTRAN</v>
      </c>
      <c r="C672" s="19"/>
      <c r="D672" s="21">
        <f t="shared" ca="1" si="671"/>
        <v>-617808.14099999983</v>
      </c>
      <c r="E672" s="21">
        <f t="shared" ref="E672:T672" ca="1" si="674">+E638+E655</f>
        <v>-317720.76645506546</v>
      </c>
      <c r="F672" s="21">
        <f t="shared" ref="F672:G672" ca="1" si="675">+F638+F655</f>
        <v>-71.079581944793063</v>
      </c>
      <c r="G672" s="21">
        <f t="shared" ca="1" si="675"/>
        <v>-124.45527978749766</v>
      </c>
      <c r="H672" s="21">
        <f t="shared" ca="1" si="674"/>
        <v>-74050.376339953742</v>
      </c>
      <c r="I672" s="21">
        <f t="shared" ca="1" si="674"/>
        <v>-1030.4100443197217</v>
      </c>
      <c r="J672" s="21">
        <f t="shared" ca="1" si="674"/>
        <v>-143.50902690114549</v>
      </c>
      <c r="K672" s="21">
        <f t="shared" ca="1" si="674"/>
        <v>-44044.623915479431</v>
      </c>
      <c r="L672" s="21">
        <f t="shared" ca="1" si="674"/>
        <v>-7904.2032232079655</v>
      </c>
      <c r="M672" s="21">
        <f t="shared" ca="1" si="674"/>
        <v>-1602.8917527345438</v>
      </c>
      <c r="N672" s="21">
        <f t="shared" ca="1" si="674"/>
        <v>-60.869089447228134</v>
      </c>
      <c r="O672" s="21">
        <f t="shared" ca="1" si="674"/>
        <v>-2088.9413809609905</v>
      </c>
      <c r="P672" s="21">
        <f t="shared" ca="1" si="674"/>
        <v>-28201.914901358396</v>
      </c>
      <c r="Q672" s="21">
        <f t="shared" ca="1" si="674"/>
        <v>-107861.00340763078</v>
      </c>
      <c r="R672" s="21">
        <f t="shared" ca="1" si="674"/>
        <v>-19540.021144681668</v>
      </c>
      <c r="S672" s="21">
        <f t="shared" ca="1" si="674"/>
        <v>-12106.509144861251</v>
      </c>
      <c r="T672" s="21">
        <f t="shared" ca="1" si="674"/>
        <v>-241.79803952649354</v>
      </c>
      <c r="U672" s="21">
        <f t="shared" ca="1" si="672"/>
        <v>-159.70444157409565</v>
      </c>
      <c r="V672" s="21">
        <f t="shared" ca="1" si="672"/>
        <v>-709.49805922344649</v>
      </c>
      <c r="W672" s="21">
        <f t="shared" ca="1" si="672"/>
        <v>-145.56577134189229</v>
      </c>
    </row>
    <row r="673" spans="1:23">
      <c r="B673" s="15" t="str">
        <f>$B$7</f>
        <v>SUBTRAN</v>
      </c>
      <c r="C673" s="19"/>
      <c r="D673" s="21">
        <f t="shared" ca="1" si="671"/>
        <v>-171218.85899999994</v>
      </c>
      <c r="E673" s="21">
        <f t="shared" ca="1" si="672"/>
        <v>-87470.608257996384</v>
      </c>
      <c r="F673" s="21">
        <f t="shared" ref="F673:G673" ca="1" si="676">+F639+F656</f>
        <v>-14.243261944034771</v>
      </c>
      <c r="G673" s="21">
        <f t="shared" ca="1" si="676"/>
        <v>-26.509156060295027</v>
      </c>
      <c r="H673" s="21">
        <f t="shared" ca="1" si="672"/>
        <v>-20498.856301422988</v>
      </c>
      <c r="I673" s="21">
        <f t="shared" ca="1" si="672"/>
        <v>-286.48778915654157</v>
      </c>
      <c r="J673" s="21">
        <f t="shared" ca="1" si="672"/>
        <v>-51.852958742980263</v>
      </c>
      <c r="K673" s="21">
        <f t="shared" ca="1" si="672"/>
        <v>-11834.676191393497</v>
      </c>
      <c r="L673" s="21">
        <f t="shared" ca="1" si="672"/>
        <v>-2129.7654408644848</v>
      </c>
      <c r="M673" s="21">
        <f t="shared" ca="1" si="672"/>
        <v>-559.04700773328932</v>
      </c>
      <c r="N673" s="21">
        <f t="shared" ca="1" si="672"/>
        <v>0</v>
      </c>
      <c r="O673" s="21">
        <f t="shared" ca="1" si="672"/>
        <v>-534.22498561153202</v>
      </c>
      <c r="P673" s="21">
        <f t="shared" ca="1" si="672"/>
        <v>-7495.6945751900748</v>
      </c>
      <c r="Q673" s="21">
        <f t="shared" ca="1" si="672"/>
        <v>-36959.556337754882</v>
      </c>
      <c r="R673" s="21">
        <f t="shared" ca="1" si="672"/>
        <v>0</v>
      </c>
      <c r="S673" s="21">
        <f t="shared" ca="1" si="672"/>
        <v>-3248.9037093790103</v>
      </c>
      <c r="T673" s="21">
        <f t="shared" ca="1" si="672"/>
        <v>-65.233168542839309</v>
      </c>
      <c r="U673" s="21">
        <f t="shared" ca="1" si="672"/>
        <v>-43.199858207271433</v>
      </c>
      <c r="V673" s="21">
        <f t="shared" ca="1" si="672"/>
        <v>0</v>
      </c>
      <c r="W673" s="21">
        <f t="shared" ca="1" si="672"/>
        <v>0</v>
      </c>
    </row>
    <row r="674" spans="1:23">
      <c r="B674" s="15" t="str">
        <f>$B$8</f>
        <v>DISTPRI</v>
      </c>
      <c r="C674" s="19"/>
      <c r="D674" s="21">
        <f t="shared" ca="1" si="671"/>
        <v>28650670.97126786</v>
      </c>
      <c r="E674" s="21">
        <f t="shared" ca="1" si="672"/>
        <v>18757581.83301115</v>
      </c>
      <c r="F674" s="21">
        <f t="shared" ref="F674:G674" ca="1" si="677">+F640+F657</f>
        <v>3080.0221381668916</v>
      </c>
      <c r="G674" s="21">
        <f t="shared" ca="1" si="677"/>
        <v>5698.9231849782927</v>
      </c>
      <c r="H674" s="21">
        <f t="shared" ca="1" si="672"/>
        <v>4388776.2594655436</v>
      </c>
      <c r="I674" s="21">
        <f t="shared" ca="1" si="672"/>
        <v>61328.468734799011</v>
      </c>
      <c r="J674" s="21">
        <f t="shared" ca="1" si="672"/>
        <v>0</v>
      </c>
      <c r="K674" s="21">
        <f t="shared" ca="1" si="672"/>
        <v>2545142.2828154289</v>
      </c>
      <c r="L674" s="21">
        <f t="shared" ca="1" si="672"/>
        <v>457984.01990130002</v>
      </c>
      <c r="M674" s="21">
        <f t="shared" ca="1" si="672"/>
        <v>0</v>
      </c>
      <c r="N674" s="21">
        <f t="shared" ca="1" si="672"/>
        <v>0</v>
      </c>
      <c r="O674" s="21">
        <f t="shared" ca="1" si="672"/>
        <v>115252.9241377454</v>
      </c>
      <c r="P674" s="21">
        <f t="shared" ca="1" si="672"/>
        <v>1593701.6238438573</v>
      </c>
      <c r="Q674" s="21">
        <f t="shared" ca="1" si="672"/>
        <v>0</v>
      </c>
      <c r="R674" s="21">
        <f t="shared" ca="1" si="672"/>
        <v>0</v>
      </c>
      <c r="S674" s="21">
        <f t="shared" ca="1" si="672"/>
        <v>698886.90567896969</v>
      </c>
      <c r="T674" s="21">
        <f t="shared" ca="1" si="672"/>
        <v>14027.762348371083</v>
      </c>
      <c r="U674" s="21">
        <f t="shared" ca="1" si="672"/>
        <v>9209.9460075522493</v>
      </c>
      <c r="V674" s="21">
        <f t="shared" ca="1" si="672"/>
        <v>0</v>
      </c>
      <c r="W674" s="21">
        <f t="shared" ca="1" si="672"/>
        <v>0</v>
      </c>
    </row>
    <row r="675" spans="1:23">
      <c r="B675" s="15" t="str">
        <f>$B$9</f>
        <v>DISTSEC</v>
      </c>
      <c r="C675" s="19"/>
      <c r="D675" s="21">
        <f t="shared" ca="1" si="671"/>
        <v>11350623.683925061</v>
      </c>
      <c r="E675" s="21">
        <f t="shared" ca="1" si="672"/>
        <v>8421267.9539601244</v>
      </c>
      <c r="F675" s="21">
        <f t="shared" ref="F675:G675" ca="1" si="678">+F641+F658</f>
        <v>2087.5889203748789</v>
      </c>
      <c r="G675" s="21">
        <f t="shared" ca="1" si="678"/>
        <v>2704.0029716666736</v>
      </c>
      <c r="H675" s="21">
        <f t="shared" ca="1" si="672"/>
        <v>1697448.1390312759</v>
      </c>
      <c r="I675" s="21">
        <f t="shared" ca="1" si="672"/>
        <v>0</v>
      </c>
      <c r="J675" s="21">
        <f t="shared" ca="1" si="672"/>
        <v>0</v>
      </c>
      <c r="K675" s="21">
        <f t="shared" ca="1" si="672"/>
        <v>847355.63032177032</v>
      </c>
      <c r="L675" s="21">
        <f t="shared" ca="1" si="672"/>
        <v>0</v>
      </c>
      <c r="M675" s="21">
        <f t="shared" ca="1" si="672"/>
        <v>0</v>
      </c>
      <c r="N675" s="21">
        <f t="shared" ca="1" si="672"/>
        <v>0</v>
      </c>
      <c r="O675" s="21">
        <f t="shared" ca="1" si="672"/>
        <v>31732.995360501605</v>
      </c>
      <c r="P675" s="21">
        <f t="shared" ca="1" si="672"/>
        <v>0</v>
      </c>
      <c r="Q675" s="21">
        <f t="shared" ca="1" si="672"/>
        <v>0</v>
      </c>
      <c r="R675" s="21">
        <f t="shared" ca="1" si="672"/>
        <v>0</v>
      </c>
      <c r="S675" s="21">
        <f t="shared" ca="1" si="672"/>
        <v>239817.94136857713</v>
      </c>
      <c r="T675" s="21">
        <f t="shared" ca="1" si="672"/>
        <v>0</v>
      </c>
      <c r="U675" s="21">
        <f t="shared" ca="1" si="672"/>
        <v>2835.5046359422563</v>
      </c>
      <c r="V675" s="21">
        <f t="shared" ca="1" si="672"/>
        <v>87276.010808900959</v>
      </c>
      <c r="W675" s="21">
        <f t="shared" ca="1" si="672"/>
        <v>18097.916545927099</v>
      </c>
    </row>
    <row r="676" spans="1:23">
      <c r="B676" s="15" t="str">
        <f>$B$10</f>
        <v>ENERGY</v>
      </c>
      <c r="C676" s="19"/>
      <c r="D676" s="21">
        <f t="shared" ca="1" si="671"/>
        <v>0</v>
      </c>
      <c r="E676" s="21">
        <f t="shared" ca="1" si="672"/>
        <v>-5.849162639079274E-12</v>
      </c>
      <c r="F676" s="21">
        <f t="shared" ref="F676:G676" ca="1" si="679">+F642+F659</f>
        <v>-3.7610956039399756E-16</v>
      </c>
      <c r="G676" s="21">
        <f t="shared" ca="1" si="679"/>
        <v>2.8621460846274759E-15</v>
      </c>
      <c r="H676" s="21">
        <f t="shared" ca="1" si="672"/>
        <v>8.0939087801694312E-13</v>
      </c>
      <c r="I676" s="21">
        <f t="shared" ca="1" si="672"/>
        <v>-1.8356836607693478E-14</v>
      </c>
      <c r="J676" s="21">
        <f t="shared" ca="1" si="672"/>
        <v>1.8817624313234707E-16</v>
      </c>
      <c r="K676" s="21">
        <f t="shared" ca="1" si="672"/>
        <v>-4.1333371532208412E-13</v>
      </c>
      <c r="L676" s="21">
        <f t="shared" ca="1" si="672"/>
        <v>1.2422973885853275E-13</v>
      </c>
      <c r="M676" s="21">
        <f t="shared" ca="1" si="672"/>
        <v>3.1405221633523601E-14</v>
      </c>
      <c r="N676" s="21">
        <f t="shared" ca="1" si="672"/>
        <v>5.5029257316829263E-16</v>
      </c>
      <c r="O676" s="21">
        <f t="shared" ca="1" si="672"/>
        <v>2.9372054922292526E-14</v>
      </c>
      <c r="P676" s="21">
        <f t="shared" ca="1" si="672"/>
        <v>-5.9776425488700063E-13</v>
      </c>
      <c r="Q676" s="21">
        <f t="shared" ca="1" si="672"/>
        <v>7.5631546989234709E-13</v>
      </c>
      <c r="R676" s="21">
        <f t="shared" ca="1" si="672"/>
        <v>9.1311168121063854E-14</v>
      </c>
      <c r="S676" s="21">
        <f t="shared" ca="1" si="672"/>
        <v>4.124864999802866E-14</v>
      </c>
      <c r="T676" s="21">
        <f t="shared" ca="1" si="672"/>
        <v>-9.8126648566886344E-16</v>
      </c>
      <c r="U676" s="21">
        <f t="shared" ca="1" si="672"/>
        <v>-1.670747340102579E-15</v>
      </c>
      <c r="V676" s="21">
        <f t="shared" ca="1" si="672"/>
        <v>-2.8143245788288972E-14</v>
      </c>
      <c r="W676" s="21">
        <f t="shared" ca="1" si="672"/>
        <v>-1.4649110751963674E-14</v>
      </c>
    </row>
    <row r="677" spans="1:23">
      <c r="B677" s="15" t="str">
        <f>$B$11</f>
        <v>CUSTOMER</v>
      </c>
      <c r="C677" s="19"/>
      <c r="D677" s="21">
        <f t="shared" ca="1" si="671"/>
        <v>2646632.344807086</v>
      </c>
      <c r="E677" s="21">
        <f t="shared" ca="1" si="672"/>
        <v>1136149.2603060866</v>
      </c>
      <c r="F677" s="21">
        <f t="shared" ref="F677:G677" ca="1" si="680">+F643+F660</f>
        <v>228.99297979433669</v>
      </c>
      <c r="G677" s="21">
        <f t="shared" ca="1" si="680"/>
        <v>259.07954731605793</v>
      </c>
      <c r="H677" s="21">
        <f t="shared" ca="1" si="672"/>
        <v>643792.1201180818</v>
      </c>
      <c r="I677" s="21">
        <f t="shared" ca="1" si="672"/>
        <v>79450.590970592413</v>
      </c>
      <c r="J677" s="21">
        <f t="shared" ca="1" si="672"/>
        <v>13373.556977705481</v>
      </c>
      <c r="K677" s="21">
        <f t="shared" ca="1" si="672"/>
        <v>86232.446353710402</v>
      </c>
      <c r="L677" s="21">
        <f t="shared" ca="1" si="672"/>
        <v>27970.596662288783</v>
      </c>
      <c r="M677" s="21">
        <f t="shared" ca="1" si="672"/>
        <v>32890.882940650976</v>
      </c>
      <c r="N677" s="21">
        <f t="shared" ca="1" si="672"/>
        <v>4111.3037227956547</v>
      </c>
      <c r="O677" s="21">
        <f t="shared" ca="1" si="672"/>
        <v>542.46627567844735</v>
      </c>
      <c r="P677" s="21">
        <f t="shared" ca="1" si="672"/>
        <v>19836.156056732121</v>
      </c>
      <c r="Q677" s="21">
        <f t="shared" ca="1" si="672"/>
        <v>55287.929107604308</v>
      </c>
      <c r="R677" s="21">
        <f t="shared" ca="1" si="672"/>
        <v>16445.164540261983</v>
      </c>
      <c r="S677" s="21">
        <f t="shared" ca="1" si="672"/>
        <v>16598.692631582675</v>
      </c>
      <c r="T677" s="21">
        <f t="shared" ca="1" si="672"/>
        <v>365.65657932145416</v>
      </c>
      <c r="U677" s="21">
        <f t="shared" ca="1" si="672"/>
        <v>1723.334782770459</v>
      </c>
      <c r="V677" s="21">
        <f t="shared" ca="1" si="672"/>
        <v>321957.80731246172</v>
      </c>
      <c r="W677" s="21">
        <f t="shared" ca="1" si="672"/>
        <v>189416.30694165058</v>
      </c>
    </row>
    <row r="678" spans="1:23">
      <c r="B678" s="15" t="str">
        <f>$B$12</f>
        <v>TOTAL</v>
      </c>
      <c r="C678" s="19"/>
      <c r="D678" s="21">
        <f ca="1">+D644+D661</f>
        <v>41858900</v>
      </c>
      <c r="E678" s="21">
        <f t="shared" ca="1" si="672"/>
        <v>27909807.672564294</v>
      </c>
      <c r="F678" s="21">
        <f t="shared" ref="F678:G678" ca="1" si="681">+F644+F661</f>
        <v>5311.2811944472796</v>
      </c>
      <c r="G678" s="21">
        <f t="shared" ca="1" si="681"/>
        <v>8511.0412681132329</v>
      </c>
      <c r="H678" s="21">
        <f t="shared" ca="1" si="672"/>
        <v>6635467.2859735247</v>
      </c>
      <c r="I678" s="21">
        <f t="shared" ca="1" si="672"/>
        <v>139462.16187191516</v>
      </c>
      <c r="J678" s="21">
        <f t="shared" ca="1" si="672"/>
        <v>13178.194992061353</v>
      </c>
      <c r="K678" s="21">
        <f t="shared" ca="1" si="672"/>
        <v>3422851.0593840363</v>
      </c>
      <c r="L678" s="21">
        <f t="shared" ca="1" si="672"/>
        <v>475920.64789951639</v>
      </c>
      <c r="M678" s="21">
        <f t="shared" ca="1" si="672"/>
        <v>30728.944180183156</v>
      </c>
      <c r="N678" s="21">
        <f t="shared" ca="1" si="672"/>
        <v>4050.4346333484259</v>
      </c>
      <c r="O678" s="21">
        <f t="shared" ca="1" si="672"/>
        <v>144905.21940735291</v>
      </c>
      <c r="P678" s="21">
        <f t="shared" ca="1" si="672"/>
        <v>1577840.1704240409</v>
      </c>
      <c r="Q678" s="21">
        <f t="shared" ca="1" si="672"/>
        <v>-89532.630637782044</v>
      </c>
      <c r="R678" s="21">
        <f t="shared" ca="1" si="672"/>
        <v>-3094.8566044199761</v>
      </c>
      <c r="S678" s="21">
        <f t="shared" ca="1" si="672"/>
        <v>939948.1268248891</v>
      </c>
      <c r="T678" s="21">
        <f t="shared" ca="1" si="672"/>
        <v>14086.387719623206</v>
      </c>
      <c r="U678" s="21">
        <f t="shared" ca="1" si="672"/>
        <v>13565.881126483597</v>
      </c>
      <c r="V678" s="21">
        <f t="shared" ca="1" si="672"/>
        <v>408524.32006213919</v>
      </c>
      <c r="W678" s="21">
        <f t="shared" ca="1" si="672"/>
        <v>207368.65771623573</v>
      </c>
    </row>
    <row r="679" spans="1:23">
      <c r="A679" s="111" t="s">
        <v>205</v>
      </c>
      <c r="B679" s="15" t="str">
        <f>$B$5</f>
        <v>PRODUCTION</v>
      </c>
      <c r="C679" s="19"/>
      <c r="D679" s="20">
        <f t="shared" ref="D679:D686" ca="1" si="682">+D671/$D$678</f>
        <v>-5.0831017873027504E-17</v>
      </c>
      <c r="E679" s="20">
        <f t="shared" ref="E679:W686" ca="1" si="683">+E671/$D$678</f>
        <v>6.5948417725664638E-18</v>
      </c>
      <c r="F679" s="20">
        <f t="shared" ref="F679:G679" ca="1" si="684">+F671/$D$678</f>
        <v>-1.1501933360021685E-20</v>
      </c>
      <c r="G679" s="20">
        <f t="shared" ca="1" si="684"/>
        <v>9.2534277474685731E-21</v>
      </c>
      <c r="H679" s="20">
        <f t="shared" ca="1" si="683"/>
        <v>-5.0820101445193426E-18</v>
      </c>
      <c r="I679" s="20">
        <f t="shared" ca="1" si="683"/>
        <v>-1.7639173202856848E-19</v>
      </c>
      <c r="J679" s="20">
        <f t="shared" ca="1" si="683"/>
        <v>-6.4077108750418818E-22</v>
      </c>
      <c r="K679" s="20">
        <f t="shared" ca="1" si="683"/>
        <v>-1.3549604928184276E-19</v>
      </c>
      <c r="L679" s="20">
        <f t="shared" ca="1" si="683"/>
        <v>-7.4456806055546582E-19</v>
      </c>
      <c r="M679" s="20">
        <f t="shared" ca="1" si="683"/>
        <v>2.4055432161502435E-19</v>
      </c>
      <c r="N679" s="20">
        <f t="shared" ca="1" si="683"/>
        <v>-1.4205658397826144E-21</v>
      </c>
      <c r="O679" s="20">
        <f t="shared" ca="1" si="683"/>
        <v>-5.5389781541324176E-19</v>
      </c>
      <c r="P679" s="20">
        <f t="shared" ca="1" si="683"/>
        <v>2.7238175920489735E-18</v>
      </c>
      <c r="Q679" s="20">
        <f t="shared" ca="1" si="683"/>
        <v>-4.3345101543990173E-18</v>
      </c>
      <c r="R679" s="20">
        <f t="shared" ca="1" si="683"/>
        <v>-1.8010078763208012E-19</v>
      </c>
      <c r="S679" s="20">
        <f t="shared" ca="1" si="683"/>
        <v>-9.0470590582051738E-19</v>
      </c>
      <c r="T679" s="20">
        <f t="shared" ca="1" si="683"/>
        <v>-2.064754893306333E-20</v>
      </c>
      <c r="U679" s="20">
        <f t="shared" ca="1" si="683"/>
        <v>-3.4702233680266076E-22</v>
      </c>
      <c r="V679" s="20">
        <f t="shared" ca="1" si="683"/>
        <v>1.3965858656333346E-20</v>
      </c>
      <c r="W679" s="20">
        <f t="shared" ca="1" si="683"/>
        <v>-1.8750933720637428E-20</v>
      </c>
    </row>
    <row r="680" spans="1:23">
      <c r="A680" s="15" t="str">
        <f t="shared" ref="A680:A686" si="685">A679</f>
        <v>TDOMX</v>
      </c>
      <c r="B680" s="15" t="str">
        <f>$B$6</f>
        <v>BULKTRAN</v>
      </c>
      <c r="C680" s="19"/>
      <c r="D680" s="20">
        <f t="shared" ca="1" si="682"/>
        <v>-1.4759301868897649E-2</v>
      </c>
      <c r="E680" s="20">
        <f t="shared" ref="E680:T680" ca="1" si="686">+E672/$D$678</f>
        <v>-7.5902798796687312E-3</v>
      </c>
      <c r="F680" s="20">
        <f t="shared" ref="F680:G680" ca="1" si="687">+F672/$D$678</f>
        <v>-1.6980757245124231E-6</v>
      </c>
      <c r="G680" s="20">
        <f t="shared" ca="1" si="687"/>
        <v>-2.9732095154793284E-6</v>
      </c>
      <c r="H680" s="20">
        <f t="shared" ca="1" si="686"/>
        <v>-1.7690473552805675E-3</v>
      </c>
      <c r="I680" s="20">
        <f t="shared" ca="1" si="686"/>
        <v>-2.4616271433786403E-5</v>
      </c>
      <c r="J680" s="20">
        <f t="shared" ca="1" si="686"/>
        <v>-3.4283993822376005E-6</v>
      </c>
      <c r="K680" s="20">
        <f t="shared" ca="1" si="686"/>
        <v>-1.0522164680743984E-3</v>
      </c>
      <c r="L680" s="20">
        <f t="shared" ca="1" si="686"/>
        <v>-1.8882969268681129E-4</v>
      </c>
      <c r="M680" s="20">
        <f t="shared" ca="1" si="686"/>
        <v>-3.8292734704795007E-5</v>
      </c>
      <c r="N680" s="20">
        <f t="shared" ca="1" si="686"/>
        <v>-1.4541492835986644E-6</v>
      </c>
      <c r="O680" s="20">
        <f t="shared" ca="1" si="686"/>
        <v>-4.9904354413541458E-5</v>
      </c>
      <c r="P680" s="20">
        <f t="shared" ca="1" si="686"/>
        <v>-6.7373760183278575E-4</v>
      </c>
      <c r="Q680" s="20">
        <f t="shared" ca="1" si="686"/>
        <v>-2.5767758686356013E-3</v>
      </c>
      <c r="R680" s="20">
        <f t="shared" ca="1" si="686"/>
        <v>-4.6680684740118991E-4</v>
      </c>
      <c r="S680" s="20">
        <f t="shared" ca="1" si="686"/>
        <v>-2.8922186547810025E-4</v>
      </c>
      <c r="T680" s="20">
        <f t="shared" ca="1" si="686"/>
        <v>-5.77650247680884E-6</v>
      </c>
      <c r="U680" s="20">
        <f t="shared" ca="1" si="683"/>
        <v>-3.8153043098145357E-6</v>
      </c>
      <c r="V680" s="20">
        <f t="shared" ca="1" si="683"/>
        <v>-1.6949754036141574E-5</v>
      </c>
      <c r="W680" s="20">
        <f t="shared" ca="1" si="683"/>
        <v>-3.4775345587650964E-6</v>
      </c>
    </row>
    <row r="681" spans="1:23">
      <c r="A681" s="15" t="str">
        <f t="shared" si="685"/>
        <v>TDOMX</v>
      </c>
      <c r="B681" s="15" t="str">
        <f>$B$7</f>
        <v>SUBTRAN</v>
      </c>
      <c r="C681" s="19"/>
      <c r="D681" s="20">
        <f t="shared" ca="1" si="682"/>
        <v>-4.0903812331427713E-3</v>
      </c>
      <c r="E681" s="20">
        <f t="shared" ca="1" si="683"/>
        <v>-2.0896537715514832E-3</v>
      </c>
      <c r="F681" s="20">
        <f t="shared" ref="F681:G681" ca="1" si="688">+F673/$D$678</f>
        <v>-3.4026842425469303E-7</v>
      </c>
      <c r="G681" s="20">
        <f t="shared" ca="1" si="688"/>
        <v>-6.3329796196973705E-7</v>
      </c>
      <c r="H681" s="20">
        <f t="shared" ca="1" si="683"/>
        <v>-4.8971321036680342E-4</v>
      </c>
      <c r="I681" s="20">
        <f t="shared" ca="1" si="683"/>
        <v>-6.8441308576322252E-6</v>
      </c>
      <c r="J681" s="20">
        <f t="shared" ca="1" si="683"/>
        <v>-1.2387558856773653E-6</v>
      </c>
      <c r="K681" s="20">
        <f t="shared" ca="1" si="683"/>
        <v>-2.8272783545180347E-4</v>
      </c>
      <c r="L681" s="20">
        <f t="shared" ca="1" si="683"/>
        <v>-5.0879632309126254E-5</v>
      </c>
      <c r="M681" s="20">
        <f t="shared" ca="1" si="683"/>
        <v>-1.3355511199130635E-5</v>
      </c>
      <c r="N681" s="20">
        <f t="shared" ca="1" si="683"/>
        <v>0</v>
      </c>
      <c r="O681" s="20">
        <f t="shared" ca="1" si="683"/>
        <v>-1.2762518499328268E-5</v>
      </c>
      <c r="P681" s="20">
        <f t="shared" ca="1" si="683"/>
        <v>-1.7907051009916829E-4</v>
      </c>
      <c r="Q681" s="20">
        <f t="shared" ca="1" si="683"/>
        <v>-8.8295574746959148E-4</v>
      </c>
      <c r="R681" s="20">
        <f t="shared" ca="1" si="683"/>
        <v>0</v>
      </c>
      <c r="S681" s="20">
        <f t="shared" ca="1" si="683"/>
        <v>-7.7615601685161582E-5</v>
      </c>
      <c r="T681" s="20">
        <f t="shared" ca="1" si="683"/>
        <v>-1.5584061822656426E-6</v>
      </c>
      <c r="U681" s="20">
        <f t="shared" ca="1" si="683"/>
        <v>-1.0320351993786609E-6</v>
      </c>
      <c r="V681" s="20">
        <f t="shared" ca="1" si="683"/>
        <v>0</v>
      </c>
      <c r="W681" s="20">
        <f t="shared" ca="1" si="683"/>
        <v>0</v>
      </c>
    </row>
    <row r="682" spans="1:23">
      <c r="A682" s="15" t="str">
        <f t="shared" si="685"/>
        <v>TDOMX</v>
      </c>
      <c r="B682" s="15" t="str">
        <f>$B$8</f>
        <v>DISTPRI</v>
      </c>
      <c r="C682" s="19"/>
      <c r="D682" s="20">
        <f t="shared" ca="1" si="682"/>
        <v>0.68445828655955743</v>
      </c>
      <c r="E682" s="20">
        <f t="shared" ca="1" si="683"/>
        <v>0.44811454273789209</v>
      </c>
      <c r="F682" s="20">
        <f t="shared" ref="F682:G682" ca="1" si="689">+F674/$D$678</f>
        <v>7.3581057747979317E-5</v>
      </c>
      <c r="G682" s="20">
        <f t="shared" ca="1" si="689"/>
        <v>1.3614603310116349E-4</v>
      </c>
      <c r="H682" s="20">
        <f t="shared" ca="1" si="683"/>
        <v>0.10484690852997913</v>
      </c>
      <c r="I682" s="20">
        <f t="shared" ca="1" si="683"/>
        <v>1.4651237546805819E-3</v>
      </c>
      <c r="J682" s="20">
        <f t="shared" ca="1" si="683"/>
        <v>0</v>
      </c>
      <c r="K682" s="20">
        <f t="shared" ca="1" si="683"/>
        <v>6.0802894553259379E-2</v>
      </c>
      <c r="L682" s="20">
        <f t="shared" ca="1" si="683"/>
        <v>1.0941138441318334E-2</v>
      </c>
      <c r="M682" s="20">
        <f t="shared" ca="1" si="683"/>
        <v>0</v>
      </c>
      <c r="N682" s="20">
        <f t="shared" ca="1" si="683"/>
        <v>0</v>
      </c>
      <c r="O682" s="20">
        <f t="shared" ca="1" si="683"/>
        <v>2.7533672441881034E-3</v>
      </c>
      <c r="P682" s="20">
        <f t="shared" ca="1" si="683"/>
        <v>3.8073184528113674E-2</v>
      </c>
      <c r="Q682" s="20">
        <f t="shared" ca="1" si="683"/>
        <v>0</v>
      </c>
      <c r="R682" s="20">
        <f t="shared" ca="1" si="683"/>
        <v>0</v>
      </c>
      <c r="S682" s="20">
        <f t="shared" ca="1" si="683"/>
        <v>1.6696255890120613E-2</v>
      </c>
      <c r="T682" s="20">
        <f t="shared" ca="1" si="683"/>
        <v>3.3512018587136984E-4</v>
      </c>
      <c r="U682" s="20">
        <f t="shared" ca="1" si="683"/>
        <v>2.2002360328513768E-4</v>
      </c>
      <c r="V682" s="20">
        <f t="shared" ca="1" si="683"/>
        <v>0</v>
      </c>
      <c r="W682" s="20">
        <f t="shared" ca="1" si="683"/>
        <v>0</v>
      </c>
    </row>
    <row r="683" spans="1:23">
      <c r="A683" s="15" t="str">
        <f t="shared" si="685"/>
        <v>TDOMX</v>
      </c>
      <c r="B683" s="15" t="str">
        <f>$B$9</f>
        <v>DISTSEC</v>
      </c>
      <c r="C683" s="19"/>
      <c r="D683" s="20">
        <f t="shared" ca="1" si="682"/>
        <v>0.27116392652279586</v>
      </c>
      <c r="E683" s="20">
        <f t="shared" ca="1" si="683"/>
        <v>0.20118225643674642</v>
      </c>
      <c r="F683" s="20">
        <f t="shared" ref="F683:G683" ca="1" si="690">+F675/$D$678</f>
        <v>4.9872044424838658E-5</v>
      </c>
      <c r="G683" s="20">
        <f t="shared" ca="1" si="690"/>
        <v>6.4598041794377631E-5</v>
      </c>
      <c r="H683" s="20">
        <f t="shared" ca="1" si="683"/>
        <v>4.0551666169710045E-2</v>
      </c>
      <c r="I683" s="20">
        <f t="shared" ca="1" si="683"/>
        <v>0</v>
      </c>
      <c r="J683" s="20">
        <f t="shared" ca="1" si="683"/>
        <v>0</v>
      </c>
      <c r="K683" s="20">
        <f t="shared" ca="1" si="683"/>
        <v>2.0243141370694651E-2</v>
      </c>
      <c r="L683" s="20">
        <f t="shared" ca="1" si="683"/>
        <v>0</v>
      </c>
      <c r="M683" s="20">
        <f t="shared" ca="1" si="683"/>
        <v>0</v>
      </c>
      <c r="N683" s="20">
        <f t="shared" ca="1" si="683"/>
        <v>0</v>
      </c>
      <c r="O683" s="20">
        <f t="shared" ca="1" si="683"/>
        <v>7.5809434458386639E-4</v>
      </c>
      <c r="P683" s="20">
        <f t="shared" ca="1" si="683"/>
        <v>0</v>
      </c>
      <c r="Q683" s="20">
        <f t="shared" ca="1" si="683"/>
        <v>0</v>
      </c>
      <c r="R683" s="20">
        <f t="shared" ca="1" si="683"/>
        <v>0</v>
      </c>
      <c r="S683" s="20">
        <f t="shared" ca="1" si="683"/>
        <v>5.7291983632770365E-3</v>
      </c>
      <c r="T683" s="20">
        <f t="shared" ca="1" si="683"/>
        <v>0</v>
      </c>
      <c r="U683" s="20">
        <f t="shared" ca="1" si="683"/>
        <v>6.7739587899879274E-5</v>
      </c>
      <c r="V683" s="20">
        <f t="shared" ca="1" si="683"/>
        <v>2.0850048808951252E-3</v>
      </c>
      <c r="W683" s="20">
        <f t="shared" ca="1" si="683"/>
        <v>4.3235528276966423E-4</v>
      </c>
    </row>
    <row r="684" spans="1:23">
      <c r="A684" s="15" t="str">
        <f t="shared" si="685"/>
        <v>TDOMX</v>
      </c>
      <c r="B684" s="15" t="str">
        <f>$B$10</f>
        <v>ENERGY</v>
      </c>
      <c r="C684" s="19"/>
      <c r="D684" s="20">
        <f t="shared" ca="1" si="682"/>
        <v>0</v>
      </c>
      <c r="E684" s="20">
        <f t="shared" ca="1" si="683"/>
        <v>-1.3973522092265381E-19</v>
      </c>
      <c r="F684" s="20">
        <f t="shared" ref="F684:G684" ca="1" si="691">+F676/$D$678</f>
        <v>-8.9851754440273768E-24</v>
      </c>
      <c r="G684" s="20">
        <f t="shared" ca="1" si="691"/>
        <v>6.8376046303832062E-23</v>
      </c>
      <c r="H684" s="20">
        <f t="shared" ca="1" si="683"/>
        <v>1.9336171710602598E-20</v>
      </c>
      <c r="I684" s="20">
        <f t="shared" ca="1" si="683"/>
        <v>-4.3854082662691754E-22</v>
      </c>
      <c r="J684" s="20">
        <f t="shared" ca="1" si="683"/>
        <v>4.4954894450725434E-24</v>
      </c>
      <c r="K684" s="20">
        <f t="shared" ca="1" si="683"/>
        <v>-9.8744523941643026E-21</v>
      </c>
      <c r="L684" s="20">
        <f t="shared" ca="1" si="683"/>
        <v>2.9678213918314325E-21</v>
      </c>
      <c r="M684" s="20">
        <f t="shared" ca="1" si="683"/>
        <v>7.5026390166783169E-22</v>
      </c>
      <c r="N684" s="20">
        <f t="shared" ca="1" si="683"/>
        <v>1.3146369664952797E-23</v>
      </c>
      <c r="O684" s="20">
        <f t="shared" ca="1" si="683"/>
        <v>7.0169199196090976E-22</v>
      </c>
      <c r="P684" s="20">
        <f t="shared" ca="1" si="683"/>
        <v>-1.4280457797194876E-20</v>
      </c>
      <c r="Q684" s="20">
        <f t="shared" ca="1" si="683"/>
        <v>1.8068211775568568E-20</v>
      </c>
      <c r="R684" s="20">
        <f t="shared" ca="1" si="683"/>
        <v>2.1814039098271538E-21</v>
      </c>
      <c r="S684" s="20">
        <f t="shared" ca="1" si="683"/>
        <v>9.854212604255884E-22</v>
      </c>
      <c r="T684" s="20">
        <f t="shared" ca="1" si="683"/>
        <v>-2.3442242525935068E-23</v>
      </c>
      <c r="U684" s="20">
        <f t="shared" ca="1" si="683"/>
        <v>-3.9913789901372919E-23</v>
      </c>
      <c r="V684" s="20">
        <f t="shared" ca="1" si="683"/>
        <v>-6.7233600950548079E-22</v>
      </c>
      <c r="W684" s="20">
        <f t="shared" ca="1" si="683"/>
        <v>-3.4996406384218587E-22</v>
      </c>
    </row>
    <row r="685" spans="1:23">
      <c r="A685" s="15" t="str">
        <f t="shared" si="685"/>
        <v>TDOMX</v>
      </c>
      <c r="B685" s="15" t="str">
        <f>$B$11</f>
        <v>CUSTOMER</v>
      </c>
      <c r="C685" s="19"/>
      <c r="D685" s="20">
        <f t="shared" ca="1" si="682"/>
        <v>6.3227470019687232E-2</v>
      </c>
      <c r="E685" s="20">
        <f t="shared" ca="1" si="683"/>
        <v>2.7142358263262691E-2</v>
      </c>
      <c r="F685" s="20">
        <f t="shared" ref="F685:G685" ca="1" si="692">+F677/$D$678</f>
        <v>5.4705923900135139E-6</v>
      </c>
      <c r="G685" s="20">
        <f t="shared" ca="1" si="692"/>
        <v>6.1893539322834076E-6</v>
      </c>
      <c r="H685" s="20">
        <f t="shared" ca="1" si="683"/>
        <v>1.5380053468153292E-2</v>
      </c>
      <c r="I685" s="20">
        <f t="shared" ca="1" si="683"/>
        <v>1.8980573061067637E-3</v>
      </c>
      <c r="J685" s="20">
        <f t="shared" ca="1" si="683"/>
        <v>3.1949136211667007E-4</v>
      </c>
      <c r="K685" s="20">
        <f t="shared" ca="1" si="683"/>
        <v>2.0600743534519637E-3</v>
      </c>
      <c r="L685" s="20">
        <f t="shared" ca="1" si="683"/>
        <v>6.6821145950535688E-4</v>
      </c>
      <c r="M685" s="20">
        <f t="shared" ca="1" si="683"/>
        <v>7.8575602657143351E-4</v>
      </c>
      <c r="N685" s="20">
        <f t="shared" ca="1" si="683"/>
        <v>9.8218150089841218E-5</v>
      </c>
      <c r="O685" s="20">
        <f t="shared" ca="1" si="683"/>
        <v>1.2959401123260463E-5</v>
      </c>
      <c r="P685" s="20">
        <f t="shared" ca="1" si="683"/>
        <v>4.7388144592266213E-4</v>
      </c>
      <c r="Q685" s="20">
        <f t="shared" ca="1" si="683"/>
        <v>1.3208165792126479E-3</v>
      </c>
      <c r="R685" s="20">
        <f t="shared" ca="1" si="683"/>
        <v>3.9287139748684231E-4</v>
      </c>
      <c r="S685" s="20">
        <f t="shared" ca="1" si="683"/>
        <v>3.965391501349217E-4</v>
      </c>
      <c r="T685" s="20">
        <f t="shared" ca="1" si="683"/>
        <v>8.7354560038953276E-6</v>
      </c>
      <c r="U685" s="20">
        <f t="shared" ca="1" si="683"/>
        <v>4.1170092447973051E-5</v>
      </c>
      <c r="V685" s="20">
        <f t="shared" ca="1" si="683"/>
        <v>7.6915018625062226E-3</v>
      </c>
      <c r="W685" s="20">
        <f t="shared" ca="1" si="683"/>
        <v>4.5251142992685086E-3</v>
      </c>
    </row>
    <row r="686" spans="1:23">
      <c r="A686" s="15" t="str">
        <f t="shared" si="685"/>
        <v>TDOMX</v>
      </c>
      <c r="B686" s="15" t="str">
        <f>$B$12</f>
        <v>TOTAL</v>
      </c>
      <c r="C686" s="19"/>
      <c r="D686" s="20">
        <f t="shared" ca="1" si="682"/>
        <v>1</v>
      </c>
      <c r="E686" s="20">
        <f t="shared" ca="1" si="683"/>
        <v>0.66675922378668084</v>
      </c>
      <c r="F686" s="20">
        <f t="shared" ref="F686:G686" ca="1" si="693">+F678/$D$678</f>
        <v>1.2688535041406439E-4</v>
      </c>
      <c r="G686" s="20">
        <f t="shared" ca="1" si="693"/>
        <v>2.0332692135037551E-4</v>
      </c>
      <c r="H686" s="20">
        <f t="shared" ca="1" si="683"/>
        <v>0.15851986760219511</v>
      </c>
      <c r="I686" s="20">
        <f t="shared" ca="1" si="683"/>
        <v>3.3317206584959269E-3</v>
      </c>
      <c r="J686" s="20">
        <f t="shared" ca="1" si="683"/>
        <v>3.1482420684875509E-4</v>
      </c>
      <c r="K686" s="20">
        <f t="shared" ca="1" si="683"/>
        <v>8.1771165973879775E-2</v>
      </c>
      <c r="L686" s="20">
        <f t="shared" ca="1" si="683"/>
        <v>1.1369640575827754E-2</v>
      </c>
      <c r="M686" s="20">
        <f t="shared" ca="1" si="683"/>
        <v>7.3410778066750819E-4</v>
      </c>
      <c r="N686" s="20">
        <f t="shared" ca="1" si="683"/>
        <v>9.6764000806242535E-5</v>
      </c>
      <c r="O686" s="20">
        <f t="shared" ca="1" si="683"/>
        <v>3.46175411698236E-3</v>
      </c>
      <c r="P686" s="20">
        <f t="shared" ca="1" si="683"/>
        <v>3.7694257862104376E-2</v>
      </c>
      <c r="Q686" s="20">
        <f t="shared" ca="1" si="683"/>
        <v>-2.1389150368925614E-3</v>
      </c>
      <c r="R686" s="20">
        <f t="shared" ca="1" si="683"/>
        <v>-7.3935449914354554E-5</v>
      </c>
      <c r="S686" s="20">
        <f t="shared" ca="1" si="683"/>
        <v>2.2455155936369306E-2</v>
      </c>
      <c r="T686" s="20">
        <f t="shared" ca="1" si="683"/>
        <v>3.3652073321619071E-4</v>
      </c>
      <c r="U686" s="20">
        <f t="shared" ca="1" si="683"/>
        <v>3.2408594412379677E-4</v>
      </c>
      <c r="V686" s="20">
        <f t="shared" ca="1" si="683"/>
        <v>9.7595569893652052E-3</v>
      </c>
      <c r="W686" s="20">
        <f t="shared" ca="1" si="683"/>
        <v>4.9539920474794066E-3</v>
      </c>
    </row>
    <row r="688" spans="1:23">
      <c r="A688" s="34" t="s">
        <v>122</v>
      </c>
      <c r="B688" s="15" t="str">
        <f>$B$5</f>
        <v>PRODUCTION</v>
      </c>
      <c r="D688" s="21">
        <f>COSS!H1688+COSS!H1680+COSS!H1672</f>
        <v>0</v>
      </c>
      <c r="E688" s="21">
        <f>COSS!I1688+COSS!I1680+COSS!I1672</f>
        <v>0</v>
      </c>
      <c r="F688" s="21">
        <f>COSS!J1688+COSS!J1680+COSS!J1672</f>
        <v>0</v>
      </c>
      <c r="G688" s="21">
        <f>COSS!K1688+COSS!K1680+COSS!K1672</f>
        <v>0</v>
      </c>
      <c r="H688" s="21">
        <f>COSS!L1688+COSS!L1680+COSS!L1672</f>
        <v>0</v>
      </c>
      <c r="I688" s="21">
        <f>COSS!M1688+COSS!M1680+COSS!M1672</f>
        <v>0</v>
      </c>
      <c r="J688" s="21">
        <f>COSS!N1688+COSS!N1680+COSS!N1672</f>
        <v>0</v>
      </c>
      <c r="K688" s="21">
        <f>COSS!P1688+COSS!P1680+COSS!P1672</f>
        <v>0</v>
      </c>
      <c r="L688" s="21">
        <f>COSS!Q1688+COSS!Q1680+COSS!Q1672</f>
        <v>0</v>
      </c>
      <c r="M688" s="21">
        <f>COSS!R1688+COSS!R1680+COSS!R1672</f>
        <v>0</v>
      </c>
      <c r="N688" s="21">
        <f>COSS!S1688+COSS!S1680+COSS!S1672</f>
        <v>0</v>
      </c>
      <c r="O688" s="21">
        <f>COSS!U1688+COSS!U1680+COSS!U1672</f>
        <v>0</v>
      </c>
      <c r="P688" s="21">
        <f>COSS!V1688+COSS!V1680+COSS!V1672</f>
        <v>0</v>
      </c>
      <c r="Q688" s="21">
        <f>COSS!W1688+COSS!W1680+COSS!W1672</f>
        <v>0</v>
      </c>
      <c r="R688" s="21">
        <f>COSS!X1688+COSS!X1680+COSS!X1672</f>
        <v>0</v>
      </c>
      <c r="S688" s="21">
        <f>COSS!Z1688+COSS!Z1680+COSS!Z1672</f>
        <v>0</v>
      </c>
      <c r="T688" s="21">
        <f>COSS!AA1688+COSS!AA1680+COSS!AA1672</f>
        <v>0</v>
      </c>
      <c r="U688" s="21">
        <f>COSS!AC1688+COSS!AC1680+COSS!AC1672</f>
        <v>0</v>
      </c>
      <c r="V688" s="21">
        <f>COSS!AD1688+COSS!AD1680+COSS!AD1672</f>
        <v>0</v>
      </c>
      <c r="W688" s="21">
        <f>COSS!AE1688+COSS!AE1680+COSS!AE1672</f>
        <v>0</v>
      </c>
    </row>
    <row r="689" spans="1:23">
      <c r="B689" s="15" t="str">
        <f>$B$6</f>
        <v>BULKTRAN</v>
      </c>
      <c r="D689" s="21">
        <f>COSS!H1689+COSS!H1681+COSS!H1673</f>
        <v>0</v>
      </c>
      <c r="E689" s="21">
        <f>COSS!I1689+COSS!I1681+COSS!I1673</f>
        <v>0</v>
      </c>
      <c r="F689" s="21">
        <f>COSS!J1689+COSS!J1681+COSS!J1673</f>
        <v>0</v>
      </c>
      <c r="G689" s="21">
        <f>COSS!K1689+COSS!K1681+COSS!K1673</f>
        <v>0</v>
      </c>
      <c r="H689" s="21">
        <f>COSS!L1689+COSS!L1681+COSS!L1673</f>
        <v>0</v>
      </c>
      <c r="I689" s="21">
        <f>COSS!M1689+COSS!M1681+COSS!M1673</f>
        <v>0</v>
      </c>
      <c r="J689" s="21">
        <f>COSS!N1689+COSS!N1681+COSS!N1673</f>
        <v>0</v>
      </c>
      <c r="K689" s="21">
        <f>COSS!P1689+COSS!P1681+COSS!P1673</f>
        <v>0</v>
      </c>
      <c r="L689" s="21">
        <f>COSS!Q1689+COSS!Q1681+COSS!Q1673</f>
        <v>0</v>
      </c>
      <c r="M689" s="21">
        <f>COSS!R1689+COSS!R1681+COSS!R1673</f>
        <v>0</v>
      </c>
      <c r="N689" s="21">
        <f>COSS!S1689+COSS!S1681+COSS!S1673</f>
        <v>0</v>
      </c>
      <c r="O689" s="21">
        <f>COSS!U1689+COSS!U1681+COSS!U1673</f>
        <v>0</v>
      </c>
      <c r="P689" s="21">
        <f>COSS!V1689+COSS!V1681+COSS!V1673</f>
        <v>0</v>
      </c>
      <c r="Q689" s="21">
        <f>COSS!W1689+COSS!W1681+COSS!W1673</f>
        <v>0</v>
      </c>
      <c r="R689" s="21">
        <f>COSS!X1689+COSS!X1681+COSS!X1673</f>
        <v>0</v>
      </c>
      <c r="S689" s="21">
        <f>COSS!Z1689+COSS!Z1681+COSS!Z1673</f>
        <v>0</v>
      </c>
      <c r="T689" s="21">
        <f>COSS!AA1689+COSS!AA1681+COSS!AA1673</f>
        <v>0</v>
      </c>
      <c r="U689" s="21">
        <f>COSS!AC1689+COSS!AC1681+COSS!AC1673</f>
        <v>0</v>
      </c>
      <c r="V689" s="21">
        <f>COSS!AD1689+COSS!AD1681+COSS!AD1673</f>
        <v>0</v>
      </c>
      <c r="W689" s="21">
        <f>COSS!AE1689+COSS!AE1681+COSS!AE1673</f>
        <v>0</v>
      </c>
    </row>
    <row r="690" spans="1:23">
      <c r="B690" s="15" t="str">
        <f>$B$7</f>
        <v>SUBTRAN</v>
      </c>
      <c r="D690" s="21">
        <f>COSS!H1690+COSS!H1682+COSS!H1674</f>
        <v>0</v>
      </c>
      <c r="E690" s="21">
        <f>COSS!I1690+COSS!I1682+COSS!I1674</f>
        <v>0</v>
      </c>
      <c r="F690" s="21">
        <f>COSS!J1690+COSS!J1682+COSS!J1674</f>
        <v>0</v>
      </c>
      <c r="G690" s="21">
        <f>COSS!K1690+COSS!K1682+COSS!K1674</f>
        <v>0</v>
      </c>
      <c r="H690" s="21">
        <f>COSS!L1690+COSS!L1682+COSS!L1674</f>
        <v>0</v>
      </c>
      <c r="I690" s="21">
        <f>COSS!M1690+COSS!M1682+COSS!M1674</f>
        <v>0</v>
      </c>
      <c r="J690" s="21">
        <f>COSS!N1690+COSS!N1682+COSS!N1674</f>
        <v>0</v>
      </c>
      <c r="K690" s="21">
        <f>COSS!P1690+COSS!P1682+COSS!P1674</f>
        <v>0</v>
      </c>
      <c r="L690" s="21">
        <f>COSS!Q1690+COSS!Q1682+COSS!Q1674</f>
        <v>0</v>
      </c>
      <c r="M690" s="21">
        <f>COSS!R1690+COSS!R1682+COSS!R1674</f>
        <v>0</v>
      </c>
      <c r="N690" s="21">
        <f>COSS!S1690+COSS!S1682+COSS!S1674</f>
        <v>0</v>
      </c>
      <c r="O690" s="21">
        <f>COSS!U1690+COSS!U1682+COSS!U1674</f>
        <v>0</v>
      </c>
      <c r="P690" s="21">
        <f>COSS!V1690+COSS!V1682+COSS!V1674</f>
        <v>0</v>
      </c>
      <c r="Q690" s="21">
        <f>COSS!W1690+COSS!W1682+COSS!W1674</f>
        <v>0</v>
      </c>
      <c r="R690" s="21">
        <f>COSS!X1690+COSS!X1682+COSS!X1674</f>
        <v>0</v>
      </c>
      <c r="S690" s="21">
        <f>COSS!Z1690+COSS!Z1682+COSS!Z1674</f>
        <v>0</v>
      </c>
      <c r="T690" s="21">
        <f>COSS!AA1690+COSS!AA1682+COSS!AA1674</f>
        <v>0</v>
      </c>
      <c r="U690" s="21">
        <f>COSS!AC1690+COSS!AC1682+COSS!AC1674</f>
        <v>0</v>
      </c>
      <c r="V690" s="21">
        <f>COSS!AD1690+COSS!AD1682+COSS!AD1674</f>
        <v>0</v>
      </c>
      <c r="W690" s="21">
        <f>COSS!AE1690+COSS!AE1682+COSS!AE1674</f>
        <v>0</v>
      </c>
    </row>
    <row r="691" spans="1:23">
      <c r="B691" s="15" t="str">
        <f>$B$8</f>
        <v>DISTPRI</v>
      </c>
      <c r="D691" s="21">
        <f>COSS!H1691+COSS!H1683+COSS!H1675</f>
        <v>0</v>
      </c>
      <c r="E691" s="21">
        <f>COSS!I1691+COSS!I1683+COSS!I1675</f>
        <v>0</v>
      </c>
      <c r="F691" s="21">
        <f>COSS!J1691+COSS!J1683+COSS!J1675</f>
        <v>0</v>
      </c>
      <c r="G691" s="21">
        <f>COSS!K1691+COSS!K1683+COSS!K1675</f>
        <v>0</v>
      </c>
      <c r="H691" s="21">
        <f>COSS!L1691+COSS!L1683+COSS!L1675</f>
        <v>0</v>
      </c>
      <c r="I691" s="21">
        <f>COSS!M1691+COSS!M1683+COSS!M1675</f>
        <v>0</v>
      </c>
      <c r="J691" s="21">
        <f>COSS!N1691+COSS!N1683+COSS!N1675</f>
        <v>0</v>
      </c>
      <c r="K691" s="21">
        <f>COSS!P1691+COSS!P1683+COSS!P1675</f>
        <v>0</v>
      </c>
      <c r="L691" s="21">
        <f>COSS!Q1691+COSS!Q1683+COSS!Q1675</f>
        <v>0</v>
      </c>
      <c r="M691" s="21">
        <f>COSS!R1691+COSS!R1683+COSS!R1675</f>
        <v>0</v>
      </c>
      <c r="N691" s="21">
        <f>COSS!S1691+COSS!S1683+COSS!S1675</f>
        <v>0</v>
      </c>
      <c r="O691" s="21">
        <f>COSS!U1691+COSS!U1683+COSS!U1675</f>
        <v>0</v>
      </c>
      <c r="P691" s="21">
        <f>COSS!V1691+COSS!V1683+COSS!V1675</f>
        <v>0</v>
      </c>
      <c r="Q691" s="21">
        <f>COSS!W1691+COSS!W1683+COSS!W1675</f>
        <v>0</v>
      </c>
      <c r="R691" s="21">
        <f>COSS!X1691+COSS!X1683+COSS!X1675</f>
        <v>0</v>
      </c>
      <c r="S691" s="21">
        <f>COSS!Z1691+COSS!Z1683+COSS!Z1675</f>
        <v>0</v>
      </c>
      <c r="T691" s="21">
        <f>COSS!AA1691+COSS!AA1683+COSS!AA1675</f>
        <v>0</v>
      </c>
      <c r="U691" s="21">
        <f>COSS!AC1691+COSS!AC1683+COSS!AC1675</f>
        <v>0</v>
      </c>
      <c r="V691" s="21">
        <f>COSS!AD1691+COSS!AD1683+COSS!AD1675</f>
        <v>0</v>
      </c>
      <c r="W691" s="21">
        <f>COSS!AE1691+COSS!AE1683+COSS!AE1675</f>
        <v>0</v>
      </c>
    </row>
    <row r="692" spans="1:23">
      <c r="B692" s="15" t="str">
        <f>$B$9</f>
        <v>DISTSEC</v>
      </c>
      <c r="D692" s="21">
        <f>COSS!H1692+COSS!H1684+COSS!H1676</f>
        <v>0</v>
      </c>
      <c r="E692" s="21">
        <f>COSS!I1692+COSS!I1684+COSS!I1676</f>
        <v>0</v>
      </c>
      <c r="F692" s="21">
        <f>COSS!J1692+COSS!J1684+COSS!J1676</f>
        <v>0</v>
      </c>
      <c r="G692" s="21">
        <f>COSS!K1692+COSS!K1684+COSS!K1676</f>
        <v>0</v>
      </c>
      <c r="H692" s="21">
        <f>COSS!L1692+COSS!L1684+COSS!L1676</f>
        <v>0</v>
      </c>
      <c r="I692" s="21">
        <f>COSS!M1692+COSS!M1684+COSS!M1676</f>
        <v>0</v>
      </c>
      <c r="J692" s="21">
        <f>COSS!N1692+COSS!N1684+COSS!N1676</f>
        <v>0</v>
      </c>
      <c r="K692" s="21">
        <f>COSS!P1692+COSS!P1684+COSS!P1676</f>
        <v>0</v>
      </c>
      <c r="L692" s="21">
        <f>COSS!Q1692+COSS!Q1684+COSS!Q1676</f>
        <v>0</v>
      </c>
      <c r="M692" s="21">
        <f>COSS!R1692+COSS!R1684+COSS!R1676</f>
        <v>0</v>
      </c>
      <c r="N692" s="21">
        <f>COSS!S1692+COSS!S1684+COSS!S1676</f>
        <v>0</v>
      </c>
      <c r="O692" s="21">
        <f>COSS!U1692+COSS!U1684+COSS!U1676</f>
        <v>0</v>
      </c>
      <c r="P692" s="21">
        <f>COSS!V1692+COSS!V1684+COSS!V1676</f>
        <v>0</v>
      </c>
      <c r="Q692" s="21">
        <f>COSS!W1692+COSS!W1684+COSS!W1676</f>
        <v>0</v>
      </c>
      <c r="R692" s="21">
        <f>COSS!X1692+COSS!X1684+COSS!X1676</f>
        <v>0</v>
      </c>
      <c r="S692" s="21">
        <f>COSS!Z1692+COSS!Z1684+COSS!Z1676</f>
        <v>0</v>
      </c>
      <c r="T692" s="21">
        <f>COSS!AA1692+COSS!AA1684+COSS!AA1676</f>
        <v>0</v>
      </c>
      <c r="U692" s="21">
        <f>COSS!AC1692+COSS!AC1684+COSS!AC1676</f>
        <v>0</v>
      </c>
      <c r="V692" s="21">
        <f>COSS!AD1692+COSS!AD1684+COSS!AD1676</f>
        <v>0</v>
      </c>
      <c r="W692" s="21">
        <f>COSS!AE1692+COSS!AE1684+COSS!AE1676</f>
        <v>0</v>
      </c>
    </row>
    <row r="693" spans="1:23">
      <c r="B693" s="15" t="str">
        <f>$B$10</f>
        <v>ENERGY</v>
      </c>
      <c r="D693" s="21">
        <f>COSS!H1693+COSS!H1685+COSS!H1677</f>
        <v>0</v>
      </c>
      <c r="E693" s="21">
        <f>COSS!I1693+COSS!I1685+COSS!I1677</f>
        <v>0</v>
      </c>
      <c r="F693" s="21">
        <f>COSS!J1693+COSS!J1685+COSS!J1677</f>
        <v>0</v>
      </c>
      <c r="G693" s="21">
        <f>COSS!K1693+COSS!K1685+COSS!K1677</f>
        <v>0</v>
      </c>
      <c r="H693" s="21">
        <f>COSS!L1693+COSS!L1685+COSS!L1677</f>
        <v>0</v>
      </c>
      <c r="I693" s="21">
        <f>COSS!M1693+COSS!M1685+COSS!M1677</f>
        <v>0</v>
      </c>
      <c r="J693" s="21">
        <f>COSS!N1693+COSS!N1685+COSS!N1677</f>
        <v>0</v>
      </c>
      <c r="K693" s="21">
        <f>COSS!P1693+COSS!P1685+COSS!P1677</f>
        <v>0</v>
      </c>
      <c r="L693" s="21">
        <f>COSS!Q1693+COSS!Q1685+COSS!Q1677</f>
        <v>0</v>
      </c>
      <c r="M693" s="21">
        <f>COSS!R1693+COSS!R1685+COSS!R1677</f>
        <v>0</v>
      </c>
      <c r="N693" s="21">
        <f>COSS!S1693+COSS!S1685+COSS!S1677</f>
        <v>0</v>
      </c>
      <c r="O693" s="21">
        <f>COSS!U1693+COSS!U1685+COSS!U1677</f>
        <v>0</v>
      </c>
      <c r="P693" s="21">
        <f>COSS!V1693+COSS!V1685+COSS!V1677</f>
        <v>0</v>
      </c>
      <c r="Q693" s="21">
        <f>COSS!W1693+COSS!W1685+COSS!W1677</f>
        <v>0</v>
      </c>
      <c r="R693" s="21">
        <f>COSS!X1693+COSS!X1685+COSS!X1677</f>
        <v>0</v>
      </c>
      <c r="S693" s="21">
        <f>COSS!Z1693+COSS!Z1685+COSS!Z1677</f>
        <v>0</v>
      </c>
      <c r="T693" s="21">
        <f>COSS!AA1693+COSS!AA1685+COSS!AA1677</f>
        <v>0</v>
      </c>
      <c r="U693" s="21">
        <f>COSS!AC1693+COSS!AC1685+COSS!AC1677</f>
        <v>0</v>
      </c>
      <c r="V693" s="21">
        <f>COSS!AD1693+COSS!AD1685+COSS!AD1677</f>
        <v>0</v>
      </c>
      <c r="W693" s="21">
        <f>COSS!AE1693+COSS!AE1685+COSS!AE1677</f>
        <v>0</v>
      </c>
    </row>
    <row r="694" spans="1:23">
      <c r="B694" s="15" t="str">
        <f>$B$11</f>
        <v>CUSTOMER</v>
      </c>
      <c r="D694" s="21">
        <f>COSS!H1694+COSS!H1686+COSS!H1678</f>
        <v>6327663</v>
      </c>
      <c r="E694" s="21">
        <f>COSS!I1694+COSS!I1686+COSS!I1678</f>
        <v>5277491.2289098492</v>
      </c>
      <c r="F694" s="21">
        <f>COSS!J1694+COSS!J1686+COSS!J1678</f>
        <v>1065.1651856006827</v>
      </c>
      <c r="G694" s="21">
        <f>COSS!K1694+COSS!K1686+COSS!K1678</f>
        <v>243.21791843918857</v>
      </c>
      <c r="H694" s="21">
        <f>COSS!L1694+COSS!L1686+COSS!L1678</f>
        <v>912214.13591546461</v>
      </c>
      <c r="I694" s="21">
        <f>COSS!M1694+COSS!M1686+COSS!M1678</f>
        <v>2311.7440443991081</v>
      </c>
      <c r="J694" s="21">
        <f>COSS!N1694+COSS!N1686+COSS!N1678</f>
        <v>184.32196935136386</v>
      </c>
      <c r="K694" s="21">
        <f>COSS!P1694+COSS!P1686+COSS!P1678</f>
        <v>17476.698665027092</v>
      </c>
      <c r="L694" s="21">
        <f>COSS!Q1694+COSS!Q1686+COSS!Q1678</f>
        <v>1845.5492092150521</v>
      </c>
      <c r="M694" s="21">
        <f>COSS!R1694+COSS!R1686+COSS!R1678</f>
        <v>395.54625828389504</v>
      </c>
      <c r="N694" s="21">
        <f>COSS!S1694+COSS!S1686+COSS!S1678</f>
        <v>32.545526386418587</v>
      </c>
      <c r="O694" s="21">
        <f>COSS!U1694+COSS!U1686+COSS!U1678</f>
        <v>171.92270060522864</v>
      </c>
      <c r="P694" s="21">
        <f>COSS!V1694+COSS!V1686+COSS!V1678</f>
        <v>1513.3197606577619</v>
      </c>
      <c r="Q694" s="21">
        <f>COSS!W1694+COSS!W1686+COSS!W1678</f>
        <v>653.70625763161854</v>
      </c>
      <c r="R694" s="21">
        <f>COSS!X1694+COSS!X1686+COSS!X1678</f>
        <v>136.93816748655826</v>
      </c>
      <c r="S694" s="21">
        <f>COSS!Z1694+COSS!Z1686+COSS!Z1678</f>
        <v>4713.9295759430861</v>
      </c>
      <c r="T694" s="21">
        <f>COSS!AA1694+COSS!AA1686+COSS!AA1678</f>
        <v>31.106507983541203</v>
      </c>
      <c r="U694" s="21">
        <f>COSS!AC1694+COSS!AC1686+COSS!AC1678</f>
        <v>258.05619391757563</v>
      </c>
      <c r="V694" s="21">
        <f>COSS!AD1694+COSS!AD1686+COSS!AD1678</f>
        <v>105506.59361172105</v>
      </c>
      <c r="W694" s="21">
        <f>COSS!AE1694+COSS!AE1686+COSS!AE1678</f>
        <v>1417.273622037354</v>
      </c>
    </row>
    <row r="695" spans="1:23">
      <c r="B695" s="15" t="str">
        <f>$B$12</f>
        <v>TOTAL</v>
      </c>
      <c r="D695" s="21">
        <f>COSS!H1695+COSS!H1687+COSS!H1679</f>
        <v>6327663</v>
      </c>
      <c r="E695" s="21">
        <f>COSS!I1695+COSS!I1687+COSS!I1679</f>
        <v>5277491.2289098492</v>
      </c>
      <c r="F695" s="21">
        <f>COSS!J1695+COSS!J1687+COSS!J1679</f>
        <v>1065.1651856006827</v>
      </c>
      <c r="G695" s="21">
        <f>COSS!K1695+COSS!K1687+COSS!K1679</f>
        <v>243.21791843918857</v>
      </c>
      <c r="H695" s="21">
        <f>COSS!L1695+COSS!L1687+COSS!L1679</f>
        <v>912214.13591546461</v>
      </c>
      <c r="I695" s="21">
        <f>COSS!M1695+COSS!M1687+COSS!M1679</f>
        <v>2311.7440443991081</v>
      </c>
      <c r="J695" s="21">
        <f>COSS!N1695+COSS!N1687+COSS!N1679</f>
        <v>184.32196935136386</v>
      </c>
      <c r="K695" s="21">
        <f>COSS!P1695+COSS!P1687+COSS!P1679</f>
        <v>17476.698665027092</v>
      </c>
      <c r="L695" s="21">
        <f>COSS!Q1695+COSS!Q1687+COSS!Q1679</f>
        <v>1845.5492092150521</v>
      </c>
      <c r="M695" s="21">
        <f>COSS!R1695+COSS!R1687+COSS!R1679</f>
        <v>395.54625828389504</v>
      </c>
      <c r="N695" s="21">
        <f>COSS!S1695+COSS!S1687+COSS!S1679</f>
        <v>32.545526386418587</v>
      </c>
      <c r="O695" s="21">
        <f>COSS!U1695+COSS!U1687+COSS!U1679</f>
        <v>171.92270060522864</v>
      </c>
      <c r="P695" s="21">
        <f>COSS!V1695+COSS!V1687+COSS!V1679</f>
        <v>1513.3197606577619</v>
      </c>
      <c r="Q695" s="21">
        <f>COSS!W1695+COSS!W1687+COSS!W1679</f>
        <v>653.70625763161854</v>
      </c>
      <c r="R695" s="21">
        <f>COSS!X1695+COSS!X1687+COSS!X1679</f>
        <v>136.93816748655826</v>
      </c>
      <c r="S695" s="21">
        <f>COSS!Z1695+COSS!Z1687+COSS!Z1679</f>
        <v>4713.9295759430861</v>
      </c>
      <c r="T695" s="21">
        <f>COSS!AA1695+COSS!AA1687+COSS!AA1679</f>
        <v>31.106507983541203</v>
      </c>
      <c r="U695" s="21">
        <f>COSS!AC1695+COSS!AC1687+COSS!AC1679</f>
        <v>258.05619391757563</v>
      </c>
      <c r="V695" s="21">
        <f>COSS!AD1695+COSS!AD1687+COSS!AD1679</f>
        <v>105506.59361172105</v>
      </c>
      <c r="W695" s="21">
        <f>COSS!AE1695+COSS!AE1687+COSS!AE1679</f>
        <v>1417.273622037354</v>
      </c>
    </row>
    <row r="696" spans="1:23">
      <c r="A696" s="111" t="s">
        <v>78</v>
      </c>
      <c r="B696" s="15" t="str">
        <f>$B$5</f>
        <v>PRODUCTION</v>
      </c>
      <c r="C696" s="19"/>
      <c r="D696" s="20">
        <f t="shared" ref="D696:D703" si="694">SUM(E696:W696)</f>
        <v>0</v>
      </c>
      <c r="E696" s="20">
        <f t="shared" ref="E696:I700" si="695">E688/$D$695</f>
        <v>0</v>
      </c>
      <c r="F696" s="20">
        <f t="shared" ref="F696:G696" si="696">F688/$D$695</f>
        <v>0</v>
      </c>
      <c r="G696" s="20">
        <f t="shared" si="696"/>
        <v>0</v>
      </c>
      <c r="H696" s="20">
        <f t="shared" si="695"/>
        <v>0</v>
      </c>
      <c r="I696" s="20">
        <f t="shared" si="695"/>
        <v>0</v>
      </c>
      <c r="J696" s="20">
        <f t="shared" ref="J696:J702" si="697">J688/$D$695</f>
        <v>0</v>
      </c>
      <c r="K696" s="20">
        <f t="shared" ref="K696:M700" si="698">K688/$D$695</f>
        <v>0</v>
      </c>
      <c r="L696" s="20">
        <f t="shared" si="698"/>
        <v>0</v>
      </c>
      <c r="M696" s="20">
        <f t="shared" si="698"/>
        <v>0</v>
      </c>
      <c r="N696" s="20">
        <f t="shared" ref="N696:O702" si="699">N688/$D$695</f>
        <v>0</v>
      </c>
      <c r="O696" s="20">
        <f t="shared" si="699"/>
        <v>0</v>
      </c>
      <c r="P696" s="20">
        <f t="shared" ref="P696:Q702" si="700">P688/$D$695</f>
        <v>0</v>
      </c>
      <c r="Q696" s="20">
        <f t="shared" si="700"/>
        <v>0</v>
      </c>
      <c r="R696" s="20">
        <f t="shared" ref="R696:R702" si="701">R688/$D$695</f>
        <v>0</v>
      </c>
      <c r="S696" s="20">
        <f t="shared" ref="S696:T700" si="702">S688/$D$695</f>
        <v>0</v>
      </c>
      <c r="T696" s="20">
        <f t="shared" si="702"/>
        <v>0</v>
      </c>
      <c r="U696" s="20">
        <f t="shared" ref="U696:V700" si="703">U688/$D$695</f>
        <v>0</v>
      </c>
      <c r="V696" s="20">
        <f t="shared" si="703"/>
        <v>0</v>
      </c>
      <c r="W696" s="20">
        <f t="shared" ref="W696:W702" si="704">W688/$D$695</f>
        <v>0</v>
      </c>
    </row>
    <row r="697" spans="1:23">
      <c r="A697" s="15" t="str">
        <f t="shared" ref="A697:A703" si="705">A696</f>
        <v>TOTOX234</v>
      </c>
      <c r="B697" s="15" t="str">
        <f>$B$6</f>
        <v>BULKTRAN</v>
      </c>
      <c r="C697" s="19"/>
      <c r="D697" s="20">
        <f t="shared" si="694"/>
        <v>0</v>
      </c>
      <c r="E697" s="20">
        <f t="shared" si="695"/>
        <v>0</v>
      </c>
      <c r="F697" s="20">
        <f t="shared" ref="F697:G697" si="706">F689/$D$695</f>
        <v>0</v>
      </c>
      <c r="G697" s="20">
        <f t="shared" si="706"/>
        <v>0</v>
      </c>
      <c r="H697" s="20">
        <f t="shared" si="695"/>
        <v>0</v>
      </c>
      <c r="I697" s="20">
        <f t="shared" si="695"/>
        <v>0</v>
      </c>
      <c r="J697" s="20">
        <f t="shared" si="697"/>
        <v>0</v>
      </c>
      <c r="K697" s="20">
        <f t="shared" si="698"/>
        <v>0</v>
      </c>
      <c r="L697" s="20">
        <f t="shared" si="698"/>
        <v>0</v>
      </c>
      <c r="M697" s="20">
        <f t="shared" si="698"/>
        <v>0</v>
      </c>
      <c r="N697" s="20">
        <f t="shared" si="699"/>
        <v>0</v>
      </c>
      <c r="O697" s="20">
        <f t="shared" si="699"/>
        <v>0</v>
      </c>
      <c r="P697" s="20">
        <f t="shared" si="700"/>
        <v>0</v>
      </c>
      <c r="Q697" s="20">
        <f t="shared" si="700"/>
        <v>0</v>
      </c>
      <c r="R697" s="20">
        <f t="shared" si="701"/>
        <v>0</v>
      </c>
      <c r="S697" s="20">
        <f t="shared" si="702"/>
        <v>0</v>
      </c>
      <c r="T697" s="20">
        <f t="shared" si="702"/>
        <v>0</v>
      </c>
      <c r="U697" s="20">
        <f t="shared" si="703"/>
        <v>0</v>
      </c>
      <c r="V697" s="20">
        <f t="shared" si="703"/>
        <v>0</v>
      </c>
      <c r="W697" s="20">
        <f t="shared" si="704"/>
        <v>0</v>
      </c>
    </row>
    <row r="698" spans="1:23">
      <c r="A698" s="15" t="str">
        <f t="shared" si="705"/>
        <v>TOTOX234</v>
      </c>
      <c r="B698" s="15" t="str">
        <f>$B$7</f>
        <v>SUBTRAN</v>
      </c>
      <c r="C698" s="19"/>
      <c r="D698" s="20">
        <f t="shared" si="694"/>
        <v>0</v>
      </c>
      <c r="E698" s="20">
        <f t="shared" si="695"/>
        <v>0</v>
      </c>
      <c r="F698" s="20">
        <f t="shared" ref="F698:G698" si="707">F690/$D$695</f>
        <v>0</v>
      </c>
      <c r="G698" s="20">
        <f t="shared" si="707"/>
        <v>0</v>
      </c>
      <c r="H698" s="20">
        <f t="shared" si="695"/>
        <v>0</v>
      </c>
      <c r="I698" s="20">
        <f t="shared" si="695"/>
        <v>0</v>
      </c>
      <c r="J698" s="20">
        <f t="shared" si="697"/>
        <v>0</v>
      </c>
      <c r="K698" s="20">
        <f t="shared" si="698"/>
        <v>0</v>
      </c>
      <c r="L698" s="20">
        <f t="shared" si="698"/>
        <v>0</v>
      </c>
      <c r="M698" s="20">
        <f t="shared" si="698"/>
        <v>0</v>
      </c>
      <c r="N698" s="20">
        <f t="shared" si="699"/>
        <v>0</v>
      </c>
      <c r="O698" s="20">
        <f t="shared" si="699"/>
        <v>0</v>
      </c>
      <c r="P698" s="20">
        <f t="shared" si="700"/>
        <v>0</v>
      </c>
      <c r="Q698" s="20">
        <f t="shared" si="700"/>
        <v>0</v>
      </c>
      <c r="R698" s="20">
        <f t="shared" si="701"/>
        <v>0</v>
      </c>
      <c r="S698" s="20">
        <f t="shared" si="702"/>
        <v>0</v>
      </c>
      <c r="T698" s="20">
        <f t="shared" si="702"/>
        <v>0</v>
      </c>
      <c r="U698" s="20">
        <f t="shared" si="703"/>
        <v>0</v>
      </c>
      <c r="V698" s="20">
        <f t="shared" si="703"/>
        <v>0</v>
      </c>
      <c r="W698" s="20">
        <f t="shared" si="704"/>
        <v>0</v>
      </c>
    </row>
    <row r="699" spans="1:23">
      <c r="A699" s="15" t="str">
        <f t="shared" si="705"/>
        <v>TOTOX234</v>
      </c>
      <c r="B699" s="15" t="str">
        <f>$B$8</f>
        <v>DISTPRI</v>
      </c>
      <c r="C699" s="19"/>
      <c r="D699" s="20">
        <f t="shared" si="694"/>
        <v>0</v>
      </c>
      <c r="E699" s="20">
        <f t="shared" si="695"/>
        <v>0</v>
      </c>
      <c r="F699" s="20">
        <f t="shared" ref="F699:G699" si="708">F691/$D$695</f>
        <v>0</v>
      </c>
      <c r="G699" s="20">
        <f t="shared" si="708"/>
        <v>0</v>
      </c>
      <c r="H699" s="20">
        <f t="shared" si="695"/>
        <v>0</v>
      </c>
      <c r="I699" s="20">
        <f t="shared" si="695"/>
        <v>0</v>
      </c>
      <c r="J699" s="20">
        <f t="shared" si="697"/>
        <v>0</v>
      </c>
      <c r="K699" s="20">
        <f t="shared" si="698"/>
        <v>0</v>
      </c>
      <c r="L699" s="20">
        <f t="shared" si="698"/>
        <v>0</v>
      </c>
      <c r="M699" s="20">
        <f t="shared" si="698"/>
        <v>0</v>
      </c>
      <c r="N699" s="20">
        <f t="shared" si="699"/>
        <v>0</v>
      </c>
      <c r="O699" s="20">
        <f t="shared" si="699"/>
        <v>0</v>
      </c>
      <c r="P699" s="20">
        <f t="shared" si="700"/>
        <v>0</v>
      </c>
      <c r="Q699" s="20">
        <f t="shared" si="700"/>
        <v>0</v>
      </c>
      <c r="R699" s="20">
        <f t="shared" si="701"/>
        <v>0</v>
      </c>
      <c r="S699" s="20">
        <f t="shared" si="702"/>
        <v>0</v>
      </c>
      <c r="T699" s="20">
        <f t="shared" si="702"/>
        <v>0</v>
      </c>
      <c r="U699" s="20">
        <f t="shared" si="703"/>
        <v>0</v>
      </c>
      <c r="V699" s="20">
        <f t="shared" si="703"/>
        <v>0</v>
      </c>
      <c r="W699" s="20">
        <f t="shared" si="704"/>
        <v>0</v>
      </c>
    </row>
    <row r="700" spans="1:23">
      <c r="A700" s="15" t="str">
        <f t="shared" si="705"/>
        <v>TOTOX234</v>
      </c>
      <c r="B700" s="15" t="str">
        <f>$B$9</f>
        <v>DISTSEC</v>
      </c>
      <c r="C700" s="19"/>
      <c r="D700" s="20">
        <f t="shared" si="694"/>
        <v>0</v>
      </c>
      <c r="E700" s="20">
        <f t="shared" si="695"/>
        <v>0</v>
      </c>
      <c r="F700" s="20">
        <f t="shared" ref="F700:G700" si="709">F692/$D$695</f>
        <v>0</v>
      </c>
      <c r="G700" s="20">
        <f t="shared" si="709"/>
        <v>0</v>
      </c>
      <c r="H700" s="20">
        <f t="shared" si="695"/>
        <v>0</v>
      </c>
      <c r="I700" s="20">
        <f t="shared" si="695"/>
        <v>0</v>
      </c>
      <c r="J700" s="20">
        <f t="shared" si="697"/>
        <v>0</v>
      </c>
      <c r="K700" s="20">
        <f t="shared" si="698"/>
        <v>0</v>
      </c>
      <c r="L700" s="20">
        <f t="shared" si="698"/>
        <v>0</v>
      </c>
      <c r="M700" s="20">
        <f t="shared" si="698"/>
        <v>0</v>
      </c>
      <c r="N700" s="20">
        <f t="shared" si="699"/>
        <v>0</v>
      </c>
      <c r="O700" s="20">
        <f t="shared" si="699"/>
        <v>0</v>
      </c>
      <c r="P700" s="20">
        <f t="shared" si="700"/>
        <v>0</v>
      </c>
      <c r="Q700" s="20">
        <f t="shared" si="700"/>
        <v>0</v>
      </c>
      <c r="R700" s="20">
        <f t="shared" si="701"/>
        <v>0</v>
      </c>
      <c r="S700" s="20">
        <f t="shared" si="702"/>
        <v>0</v>
      </c>
      <c r="T700" s="20">
        <f t="shared" si="702"/>
        <v>0</v>
      </c>
      <c r="U700" s="20">
        <f t="shared" si="703"/>
        <v>0</v>
      </c>
      <c r="V700" s="20">
        <f t="shared" si="703"/>
        <v>0</v>
      </c>
      <c r="W700" s="20">
        <f t="shared" si="704"/>
        <v>0</v>
      </c>
    </row>
    <row r="701" spans="1:23">
      <c r="A701" s="15" t="str">
        <f t="shared" si="705"/>
        <v>TOTOX234</v>
      </c>
      <c r="B701" s="15" t="str">
        <f>$B$10</f>
        <v>ENERGY</v>
      </c>
      <c r="C701" s="19"/>
      <c r="D701" s="20">
        <f t="shared" si="694"/>
        <v>0</v>
      </c>
      <c r="E701" s="20">
        <f t="shared" ref="E701:I702" si="710">E693/$D$695</f>
        <v>0</v>
      </c>
      <c r="F701" s="20">
        <f t="shared" ref="F701:G701" si="711">F693/$D$695</f>
        <v>0</v>
      </c>
      <c r="G701" s="20">
        <f t="shared" si="711"/>
        <v>0</v>
      </c>
      <c r="H701" s="20">
        <f t="shared" si="710"/>
        <v>0</v>
      </c>
      <c r="I701" s="20">
        <f t="shared" si="710"/>
        <v>0</v>
      </c>
      <c r="J701" s="20">
        <f t="shared" si="697"/>
        <v>0</v>
      </c>
      <c r="K701" s="20">
        <f t="shared" ref="K701:M702" si="712">K693/$D$695</f>
        <v>0</v>
      </c>
      <c r="L701" s="20">
        <f t="shared" si="712"/>
        <v>0</v>
      </c>
      <c r="M701" s="20">
        <f t="shared" si="712"/>
        <v>0</v>
      </c>
      <c r="N701" s="20">
        <f t="shared" si="699"/>
        <v>0</v>
      </c>
      <c r="O701" s="20">
        <f t="shared" si="699"/>
        <v>0</v>
      </c>
      <c r="P701" s="20">
        <f t="shared" si="700"/>
        <v>0</v>
      </c>
      <c r="Q701" s="20">
        <f t="shared" si="700"/>
        <v>0</v>
      </c>
      <c r="R701" s="20">
        <f t="shared" si="701"/>
        <v>0</v>
      </c>
      <c r="S701" s="20">
        <f t="shared" ref="S701:V702" si="713">S693/$D$695</f>
        <v>0</v>
      </c>
      <c r="T701" s="20">
        <f t="shared" si="713"/>
        <v>0</v>
      </c>
      <c r="U701" s="20">
        <f t="shared" si="713"/>
        <v>0</v>
      </c>
      <c r="V701" s="20">
        <f t="shared" si="713"/>
        <v>0</v>
      </c>
      <c r="W701" s="20">
        <f t="shared" si="704"/>
        <v>0</v>
      </c>
    </row>
    <row r="702" spans="1:23">
      <c r="A702" s="15" t="str">
        <f t="shared" si="705"/>
        <v>TOTOX234</v>
      </c>
      <c r="B702" s="15" t="str">
        <f>$B$11</f>
        <v>CUSTOMER</v>
      </c>
      <c r="C702" s="19"/>
      <c r="D702" s="20">
        <f t="shared" si="694"/>
        <v>1.0000000000000002</v>
      </c>
      <c r="E702" s="20">
        <f t="shared" si="710"/>
        <v>0.83403481331256879</v>
      </c>
      <c r="F702" s="20">
        <f t="shared" ref="F702:G702" si="714">F694/$D$695</f>
        <v>1.6833468937910926E-4</v>
      </c>
      <c r="G702" s="20">
        <f t="shared" si="714"/>
        <v>3.8437242697531232E-5</v>
      </c>
      <c r="H702" s="20">
        <f t="shared" si="710"/>
        <v>0.1441628822387451</v>
      </c>
      <c r="I702" s="20">
        <f t="shared" si="710"/>
        <v>3.6533931159088407E-4</v>
      </c>
      <c r="J702" s="20">
        <f t="shared" si="697"/>
        <v>2.9129548990103274E-5</v>
      </c>
      <c r="K702" s="20">
        <f t="shared" si="712"/>
        <v>2.7619515554205545E-3</v>
      </c>
      <c r="L702" s="20">
        <f t="shared" si="712"/>
        <v>2.9166363777828434E-4</v>
      </c>
      <c r="M702" s="20">
        <f t="shared" si="712"/>
        <v>6.2510639122831776E-5</v>
      </c>
      <c r="N702" s="20">
        <f t="shared" si="699"/>
        <v>5.1433722665727592E-6</v>
      </c>
      <c r="O702" s="20">
        <f t="shared" si="699"/>
        <v>2.717001531295656E-5</v>
      </c>
      <c r="P702" s="20">
        <f t="shared" si="700"/>
        <v>2.3915934850793442E-4</v>
      </c>
      <c r="Q702" s="20">
        <f t="shared" si="700"/>
        <v>1.0330927194315161E-4</v>
      </c>
      <c r="R702" s="20">
        <f t="shared" si="701"/>
        <v>2.1641191619490205E-5</v>
      </c>
      <c r="S702" s="20">
        <f t="shared" si="713"/>
        <v>7.4497165477097722E-4</v>
      </c>
      <c r="T702" s="20">
        <f t="shared" si="713"/>
        <v>4.9159552244708989E-6</v>
      </c>
      <c r="U702" s="20">
        <f t="shared" si="713"/>
        <v>4.0782227801571548E-5</v>
      </c>
      <c r="V702" s="20">
        <f t="shared" si="713"/>
        <v>1.6673864207326E-2</v>
      </c>
      <c r="W702" s="20">
        <f t="shared" si="704"/>
        <v>2.2398057893370017E-4</v>
      </c>
    </row>
    <row r="703" spans="1:23">
      <c r="A703" s="15" t="str">
        <f t="shared" si="705"/>
        <v>TOTOX234</v>
      </c>
      <c r="B703" s="15" t="str">
        <f>$B$12</f>
        <v>TOTAL</v>
      </c>
      <c r="C703" s="19"/>
      <c r="D703" s="20">
        <f t="shared" si="694"/>
        <v>1.0000000000000002</v>
      </c>
      <c r="E703" s="20">
        <f t="shared" ref="E703:W703" si="715">SUM(E696:E702)</f>
        <v>0.83403481331256879</v>
      </c>
      <c r="F703" s="20">
        <f t="shared" ref="F703:G703" si="716">SUM(F696:F702)</f>
        <v>1.6833468937910926E-4</v>
      </c>
      <c r="G703" s="20">
        <f t="shared" si="716"/>
        <v>3.8437242697531232E-5</v>
      </c>
      <c r="H703" s="20">
        <f t="shared" si="715"/>
        <v>0.1441628822387451</v>
      </c>
      <c r="I703" s="20">
        <f t="shared" si="715"/>
        <v>3.6533931159088407E-4</v>
      </c>
      <c r="J703" s="20">
        <f t="shared" si="715"/>
        <v>2.9129548990103274E-5</v>
      </c>
      <c r="K703" s="20">
        <f t="shared" si="715"/>
        <v>2.7619515554205545E-3</v>
      </c>
      <c r="L703" s="20">
        <f t="shared" si="715"/>
        <v>2.9166363777828434E-4</v>
      </c>
      <c r="M703" s="20">
        <f t="shared" si="715"/>
        <v>6.2510639122831776E-5</v>
      </c>
      <c r="N703" s="20">
        <f t="shared" si="715"/>
        <v>5.1433722665727592E-6</v>
      </c>
      <c r="O703" s="20">
        <f t="shared" si="715"/>
        <v>2.717001531295656E-5</v>
      </c>
      <c r="P703" s="20">
        <f t="shared" si="715"/>
        <v>2.3915934850793442E-4</v>
      </c>
      <c r="Q703" s="20">
        <f t="shared" si="715"/>
        <v>1.0330927194315161E-4</v>
      </c>
      <c r="R703" s="20">
        <f t="shared" si="715"/>
        <v>2.1641191619490205E-5</v>
      </c>
      <c r="S703" s="20">
        <f t="shared" si="715"/>
        <v>7.4497165477097722E-4</v>
      </c>
      <c r="T703" s="20">
        <f t="shared" si="715"/>
        <v>4.9159552244708989E-6</v>
      </c>
      <c r="U703" s="20">
        <f t="shared" si="715"/>
        <v>4.0782227801571548E-5</v>
      </c>
      <c r="V703" s="20">
        <f t="shared" si="715"/>
        <v>1.6673864207326E-2</v>
      </c>
      <c r="W703" s="20">
        <f t="shared" si="715"/>
        <v>2.2398057893370017E-4</v>
      </c>
    </row>
    <row r="705" spans="1:23">
      <c r="A705" s="34" t="s">
        <v>123</v>
      </c>
      <c r="B705" s="15" t="str">
        <f>$B$5</f>
        <v>PRODUCTION</v>
      </c>
      <c r="D705" s="21">
        <f>COSS!H1704</f>
        <v>0</v>
      </c>
      <c r="E705" s="21">
        <f>COSS!I1704</f>
        <v>0</v>
      </c>
      <c r="F705" s="21">
        <f>COSS!J1704</f>
        <v>0</v>
      </c>
      <c r="G705" s="21">
        <f>COSS!K1704</f>
        <v>0</v>
      </c>
      <c r="H705" s="21">
        <f>COSS!L1704</f>
        <v>0</v>
      </c>
      <c r="I705" s="21">
        <f>COSS!M1704</f>
        <v>0</v>
      </c>
      <c r="J705" s="21">
        <f>COSS!N1704</f>
        <v>0</v>
      </c>
      <c r="K705" s="21">
        <f>COSS!P1704</f>
        <v>0</v>
      </c>
      <c r="L705" s="21">
        <f>COSS!Q1704</f>
        <v>0</v>
      </c>
      <c r="M705" s="21">
        <f>COSS!R1704</f>
        <v>0</v>
      </c>
      <c r="N705" s="21">
        <f>COSS!S1704</f>
        <v>0</v>
      </c>
      <c r="O705" s="21">
        <f>COSS!U1704</f>
        <v>0</v>
      </c>
      <c r="P705" s="21">
        <f>COSS!V1704</f>
        <v>0</v>
      </c>
      <c r="Q705" s="21">
        <f>COSS!W1704</f>
        <v>0</v>
      </c>
      <c r="R705" s="21">
        <f>COSS!X1704</f>
        <v>0</v>
      </c>
      <c r="S705" s="21">
        <f>COSS!Z1704</f>
        <v>0</v>
      </c>
      <c r="T705" s="21">
        <f>COSS!AA1704</f>
        <v>0</v>
      </c>
      <c r="U705" s="21">
        <f>COSS!AC1704</f>
        <v>0</v>
      </c>
      <c r="V705" s="21">
        <f>COSS!AD1704</f>
        <v>0</v>
      </c>
      <c r="W705" s="21">
        <f>COSS!AE1704</f>
        <v>0</v>
      </c>
    </row>
    <row r="706" spans="1:23">
      <c r="B706" s="15" t="str">
        <f>$B$6</f>
        <v>BULKTRAN</v>
      </c>
      <c r="D706" s="21">
        <f>COSS!H1705</f>
        <v>0</v>
      </c>
      <c r="E706" s="21">
        <f>COSS!I1705</f>
        <v>0</v>
      </c>
      <c r="F706" s="21">
        <f>COSS!J1705</f>
        <v>0</v>
      </c>
      <c r="G706" s="21">
        <f>COSS!K1705</f>
        <v>0</v>
      </c>
      <c r="H706" s="21">
        <f>COSS!L1705</f>
        <v>0</v>
      </c>
      <c r="I706" s="21">
        <f>COSS!M1705</f>
        <v>0</v>
      </c>
      <c r="J706" s="21">
        <f>COSS!N1705</f>
        <v>0</v>
      </c>
      <c r="K706" s="21">
        <f>COSS!P1705</f>
        <v>0</v>
      </c>
      <c r="L706" s="21">
        <f>COSS!Q1705</f>
        <v>0</v>
      </c>
      <c r="M706" s="21">
        <f>COSS!R1705</f>
        <v>0</v>
      </c>
      <c r="N706" s="21">
        <f>COSS!S1705</f>
        <v>0</v>
      </c>
      <c r="O706" s="21">
        <f>COSS!U1705</f>
        <v>0</v>
      </c>
      <c r="P706" s="21">
        <f>COSS!V1705</f>
        <v>0</v>
      </c>
      <c r="Q706" s="21">
        <f>COSS!W1705</f>
        <v>0</v>
      </c>
      <c r="R706" s="21">
        <f>COSS!X1705</f>
        <v>0</v>
      </c>
      <c r="S706" s="21">
        <f>COSS!Z1705</f>
        <v>0</v>
      </c>
      <c r="T706" s="21">
        <f>COSS!AA1705</f>
        <v>0</v>
      </c>
      <c r="U706" s="21">
        <f>COSS!AC1705</f>
        <v>0</v>
      </c>
      <c r="V706" s="21">
        <f>COSS!AD1705</f>
        <v>0</v>
      </c>
      <c r="W706" s="21">
        <f>COSS!AE1705</f>
        <v>0</v>
      </c>
    </row>
    <row r="707" spans="1:23">
      <c r="B707" s="15" t="str">
        <f>$B$7</f>
        <v>SUBTRAN</v>
      </c>
      <c r="D707" s="21">
        <f>COSS!H1706</f>
        <v>0</v>
      </c>
      <c r="E707" s="21">
        <f>COSS!I1706</f>
        <v>0</v>
      </c>
      <c r="F707" s="21">
        <f>COSS!J1706</f>
        <v>0</v>
      </c>
      <c r="G707" s="21">
        <f>COSS!K1706</f>
        <v>0</v>
      </c>
      <c r="H707" s="21">
        <f>COSS!L1706</f>
        <v>0</v>
      </c>
      <c r="I707" s="21">
        <f>COSS!M1706</f>
        <v>0</v>
      </c>
      <c r="J707" s="21">
        <f>COSS!N1706</f>
        <v>0</v>
      </c>
      <c r="K707" s="21">
        <f>COSS!P1706</f>
        <v>0</v>
      </c>
      <c r="L707" s="21">
        <f>COSS!Q1706</f>
        <v>0</v>
      </c>
      <c r="M707" s="21">
        <f>COSS!R1706</f>
        <v>0</v>
      </c>
      <c r="N707" s="21">
        <f>COSS!S1706</f>
        <v>0</v>
      </c>
      <c r="O707" s="21">
        <f>COSS!U1706</f>
        <v>0</v>
      </c>
      <c r="P707" s="21">
        <f>COSS!V1706</f>
        <v>0</v>
      </c>
      <c r="Q707" s="21">
        <f>COSS!W1706</f>
        <v>0</v>
      </c>
      <c r="R707" s="21">
        <f>COSS!X1706</f>
        <v>0</v>
      </c>
      <c r="S707" s="21">
        <f>COSS!Z1706</f>
        <v>0</v>
      </c>
      <c r="T707" s="21">
        <f>COSS!AA1706</f>
        <v>0</v>
      </c>
      <c r="U707" s="21">
        <f>COSS!AC1706</f>
        <v>0</v>
      </c>
      <c r="V707" s="21">
        <f>COSS!AD1706</f>
        <v>0</v>
      </c>
      <c r="W707" s="21">
        <f>COSS!AE1706</f>
        <v>0</v>
      </c>
    </row>
    <row r="708" spans="1:23">
      <c r="B708" s="15" t="str">
        <f>$B$8</f>
        <v>DISTPRI</v>
      </c>
      <c r="D708" s="21">
        <f>COSS!H1707</f>
        <v>0</v>
      </c>
      <c r="E708" s="21">
        <f>COSS!I1707</f>
        <v>0</v>
      </c>
      <c r="F708" s="21">
        <f>COSS!J1707</f>
        <v>0</v>
      </c>
      <c r="G708" s="21">
        <f>COSS!K1707</f>
        <v>0</v>
      </c>
      <c r="H708" s="21">
        <f>COSS!L1707</f>
        <v>0</v>
      </c>
      <c r="I708" s="21">
        <f>COSS!M1707</f>
        <v>0</v>
      </c>
      <c r="J708" s="21">
        <f>COSS!N1707</f>
        <v>0</v>
      </c>
      <c r="K708" s="21">
        <f>COSS!P1707</f>
        <v>0</v>
      </c>
      <c r="L708" s="21">
        <f>COSS!Q1707</f>
        <v>0</v>
      </c>
      <c r="M708" s="21">
        <f>COSS!R1707</f>
        <v>0</v>
      </c>
      <c r="N708" s="21">
        <f>COSS!S1707</f>
        <v>0</v>
      </c>
      <c r="O708" s="21">
        <f>COSS!U1707</f>
        <v>0</v>
      </c>
      <c r="P708" s="21">
        <f>COSS!V1707</f>
        <v>0</v>
      </c>
      <c r="Q708" s="21">
        <f>COSS!W1707</f>
        <v>0</v>
      </c>
      <c r="R708" s="21">
        <f>COSS!X1707</f>
        <v>0</v>
      </c>
      <c r="S708" s="21">
        <f>COSS!Z1707</f>
        <v>0</v>
      </c>
      <c r="T708" s="21">
        <f>COSS!AA1707</f>
        <v>0</v>
      </c>
      <c r="U708" s="21">
        <f>COSS!AC1707</f>
        <v>0</v>
      </c>
      <c r="V708" s="21">
        <f>COSS!AD1707</f>
        <v>0</v>
      </c>
      <c r="W708" s="21">
        <f>COSS!AE1707</f>
        <v>0</v>
      </c>
    </row>
    <row r="709" spans="1:23">
      <c r="B709" s="15" t="str">
        <f>$B$9</f>
        <v>DISTSEC</v>
      </c>
      <c r="D709" s="21">
        <f>COSS!H1708</f>
        <v>0</v>
      </c>
      <c r="E709" s="21">
        <f>COSS!I1708</f>
        <v>0</v>
      </c>
      <c r="F709" s="21">
        <f>COSS!J1708</f>
        <v>0</v>
      </c>
      <c r="G709" s="21">
        <f>COSS!K1708</f>
        <v>0</v>
      </c>
      <c r="H709" s="21">
        <f>COSS!L1708</f>
        <v>0</v>
      </c>
      <c r="I709" s="21">
        <f>COSS!M1708</f>
        <v>0</v>
      </c>
      <c r="J709" s="21">
        <f>COSS!N1708</f>
        <v>0</v>
      </c>
      <c r="K709" s="21">
        <f>COSS!P1708</f>
        <v>0</v>
      </c>
      <c r="L709" s="21">
        <f>COSS!Q1708</f>
        <v>0</v>
      </c>
      <c r="M709" s="21">
        <f>COSS!R1708</f>
        <v>0</v>
      </c>
      <c r="N709" s="21">
        <f>COSS!S1708</f>
        <v>0</v>
      </c>
      <c r="O709" s="21">
        <f>COSS!U1708</f>
        <v>0</v>
      </c>
      <c r="P709" s="21">
        <f>COSS!V1708</f>
        <v>0</v>
      </c>
      <c r="Q709" s="21">
        <f>COSS!W1708</f>
        <v>0</v>
      </c>
      <c r="R709" s="21">
        <f>COSS!X1708</f>
        <v>0</v>
      </c>
      <c r="S709" s="21">
        <f>COSS!Z1708</f>
        <v>0</v>
      </c>
      <c r="T709" s="21">
        <f>COSS!AA1708</f>
        <v>0</v>
      </c>
      <c r="U709" s="21">
        <f>COSS!AC1708</f>
        <v>0</v>
      </c>
      <c r="V709" s="21">
        <f>COSS!AD1708</f>
        <v>0</v>
      </c>
      <c r="W709" s="21">
        <f>COSS!AE1708</f>
        <v>0</v>
      </c>
    </row>
    <row r="710" spans="1:23">
      <c r="B710" s="15" t="str">
        <f>$B$10</f>
        <v>ENERGY</v>
      </c>
      <c r="D710" s="21">
        <f>COSS!H1709</f>
        <v>0</v>
      </c>
      <c r="E710" s="21">
        <f>COSS!I1709</f>
        <v>0</v>
      </c>
      <c r="F710" s="21">
        <f>COSS!J1709</f>
        <v>0</v>
      </c>
      <c r="G710" s="21">
        <f>COSS!K1709</f>
        <v>0</v>
      </c>
      <c r="H710" s="21">
        <f>COSS!L1709</f>
        <v>0</v>
      </c>
      <c r="I710" s="21">
        <f>COSS!M1709</f>
        <v>0</v>
      </c>
      <c r="J710" s="21">
        <f>COSS!N1709</f>
        <v>0</v>
      </c>
      <c r="K710" s="21">
        <f>COSS!P1709</f>
        <v>0</v>
      </c>
      <c r="L710" s="21">
        <f>COSS!Q1709</f>
        <v>0</v>
      </c>
      <c r="M710" s="21">
        <f>COSS!R1709</f>
        <v>0</v>
      </c>
      <c r="N710" s="21">
        <f>COSS!S1709</f>
        <v>0</v>
      </c>
      <c r="O710" s="21">
        <f>COSS!U1709</f>
        <v>0</v>
      </c>
      <c r="P710" s="21">
        <f>COSS!V1709</f>
        <v>0</v>
      </c>
      <c r="Q710" s="21">
        <f>COSS!W1709</f>
        <v>0</v>
      </c>
      <c r="R710" s="21">
        <f>COSS!X1709</f>
        <v>0</v>
      </c>
      <c r="S710" s="21">
        <f>COSS!Z1709</f>
        <v>0</v>
      </c>
      <c r="T710" s="21">
        <f>COSS!AA1709</f>
        <v>0</v>
      </c>
      <c r="U710" s="21">
        <f>COSS!AC1709</f>
        <v>0</v>
      </c>
      <c r="V710" s="21">
        <f>COSS!AD1709</f>
        <v>0</v>
      </c>
      <c r="W710" s="21">
        <f>COSS!AE1709</f>
        <v>0</v>
      </c>
    </row>
    <row r="711" spans="1:23">
      <c r="B711" s="15" t="str">
        <f>$B$11</f>
        <v>CUSTOMER</v>
      </c>
      <c r="D711" s="21">
        <f>COSS!H1710</f>
        <v>6390174</v>
      </c>
      <c r="E711" s="21">
        <f>COSS!I1710</f>
        <v>5329627.5791248307</v>
      </c>
      <c r="F711" s="21">
        <f>COSS!J1710</f>
        <v>1075.6879553684603</v>
      </c>
      <c r="G711" s="21">
        <f>COSS!K1710</f>
        <v>245.62066891745394</v>
      </c>
      <c r="H711" s="21">
        <f>COSS!L1710</f>
        <v>921225.9018470908</v>
      </c>
      <c r="I711" s="21">
        <f>COSS!M1710</f>
        <v>2334.5817701059655</v>
      </c>
      <c r="J711" s="21">
        <f>COSS!N1710</f>
        <v>186.14288658828423</v>
      </c>
      <c r="K711" s="21">
        <f>COSS!P1710</f>
        <v>17649.351018707988</v>
      </c>
      <c r="L711" s="21">
        <f>COSS!Q1710</f>
        <v>1863.7813948762102</v>
      </c>
      <c r="M711" s="21">
        <f>COSS!R1710</f>
        <v>399.45386084610237</v>
      </c>
      <c r="N711" s="21">
        <f>COSS!S1710</f>
        <v>32.867043730174316</v>
      </c>
      <c r="O711" s="21">
        <f>COSS!U1710</f>
        <v>173.62112543245686</v>
      </c>
      <c r="P711" s="21">
        <f>COSS!V1710</f>
        <v>1528.2698506923412</v>
      </c>
      <c r="Q711" s="21">
        <f>COSS!W1710</f>
        <v>660.16422353005692</v>
      </c>
      <c r="R711" s="21">
        <f>COSS!X1710</f>
        <v>138.29098001588423</v>
      </c>
      <c r="S711" s="21">
        <f>COSS!Z1710</f>
        <v>4760.4984990544754</v>
      </c>
      <c r="T711" s="21">
        <f>COSS!AA1710</f>
        <v>31.413809260578105</v>
      </c>
      <c r="U711" s="21">
        <f>COSS!AC1710</f>
        <v>260.60553175967971</v>
      </c>
      <c r="V711" s="21">
        <f>COSS!AD1710</f>
        <v>106548.89353718521</v>
      </c>
      <c r="W711" s="21">
        <f>COSS!AE1710</f>
        <v>1431.2748720070786</v>
      </c>
    </row>
    <row r="712" spans="1:23">
      <c r="B712" s="15" t="str">
        <f>$B$12</f>
        <v>TOTAL</v>
      </c>
      <c r="D712" s="21">
        <f>COSS!H1711</f>
        <v>6390174</v>
      </c>
      <c r="E712" s="21">
        <f>COSS!I1711</f>
        <v>5329627.5791248307</v>
      </c>
      <c r="F712" s="21">
        <f>COSS!J1711</f>
        <v>1075.6879553684603</v>
      </c>
      <c r="G712" s="21">
        <f>COSS!K1711</f>
        <v>245.62066891745394</v>
      </c>
      <c r="H712" s="21">
        <f>COSS!L1711</f>
        <v>921225.9018470908</v>
      </c>
      <c r="I712" s="21">
        <f>COSS!M1711</f>
        <v>2334.5817701059655</v>
      </c>
      <c r="J712" s="21">
        <f>COSS!N1711</f>
        <v>186.14288658828423</v>
      </c>
      <c r="K712" s="21">
        <f>COSS!P1711</f>
        <v>17649.351018707988</v>
      </c>
      <c r="L712" s="21">
        <f>COSS!Q1711</f>
        <v>1863.7813948762102</v>
      </c>
      <c r="M712" s="21">
        <f>COSS!R1711</f>
        <v>399.45386084610237</v>
      </c>
      <c r="N712" s="21">
        <f>COSS!S1711</f>
        <v>32.867043730174316</v>
      </c>
      <c r="O712" s="21">
        <f>COSS!U1711</f>
        <v>173.62112543245686</v>
      </c>
      <c r="P712" s="21">
        <f>COSS!V1711</f>
        <v>1528.2698506923412</v>
      </c>
      <c r="Q712" s="21">
        <f>COSS!W1711</f>
        <v>660.16422353005692</v>
      </c>
      <c r="R712" s="21">
        <f>COSS!X1711</f>
        <v>138.29098001588423</v>
      </c>
      <c r="S712" s="21">
        <f>COSS!Z1711</f>
        <v>4760.4984990544754</v>
      </c>
      <c r="T712" s="21">
        <f>COSS!AA1711</f>
        <v>31.413809260578105</v>
      </c>
      <c r="U712" s="21">
        <f>COSS!AC1711</f>
        <v>260.60553175967971</v>
      </c>
      <c r="V712" s="21">
        <f>COSS!AD1711</f>
        <v>106548.89353718521</v>
      </c>
      <c r="W712" s="21">
        <f>COSS!AE1711</f>
        <v>1431.2748720070786</v>
      </c>
    </row>
    <row r="713" spans="1:23">
      <c r="A713" s="111" t="s">
        <v>77</v>
      </c>
      <c r="B713" s="15" t="str">
        <f>$B$5</f>
        <v>PRODUCTION</v>
      </c>
      <c r="C713" s="19"/>
      <c r="D713" s="20">
        <f t="shared" ref="D713:D720" si="717">SUM(E713:W713)</f>
        <v>0</v>
      </c>
      <c r="E713" s="20">
        <f>E705/$D$712</f>
        <v>0</v>
      </c>
      <c r="F713" s="20">
        <f>F705/$D$712</f>
        <v>0</v>
      </c>
      <c r="G713" s="20">
        <f>G705/$D$712</f>
        <v>0</v>
      </c>
      <c r="H713" s="20">
        <f t="shared" ref="H713:W713" si="718">H705/$D$712</f>
        <v>0</v>
      </c>
      <c r="I713" s="20">
        <f t="shared" si="718"/>
        <v>0</v>
      </c>
      <c r="J713" s="20">
        <f t="shared" ref="J713:J719" si="719">J705/$D$712</f>
        <v>0</v>
      </c>
      <c r="K713" s="20">
        <f t="shared" si="718"/>
        <v>0</v>
      </c>
      <c r="L713" s="20">
        <f t="shared" si="718"/>
        <v>0</v>
      </c>
      <c r="M713" s="20">
        <f t="shared" si="718"/>
        <v>0</v>
      </c>
      <c r="N713" s="20">
        <f t="shared" ref="N713:O719" si="720">N705/$D$712</f>
        <v>0</v>
      </c>
      <c r="O713" s="20">
        <f t="shared" si="720"/>
        <v>0</v>
      </c>
      <c r="P713" s="20">
        <f t="shared" si="718"/>
        <v>0</v>
      </c>
      <c r="Q713" s="20">
        <f t="shared" si="718"/>
        <v>0</v>
      </c>
      <c r="R713" s="20">
        <f t="shared" ref="R713:R719" si="721">R705/$D$712</f>
        <v>0</v>
      </c>
      <c r="S713" s="20">
        <f t="shared" si="718"/>
        <v>0</v>
      </c>
      <c r="T713" s="20">
        <f t="shared" si="718"/>
        <v>0</v>
      </c>
      <c r="U713" s="20">
        <f t="shared" si="718"/>
        <v>0</v>
      </c>
      <c r="V713" s="20">
        <f t="shared" ref="V713:V719" si="722">V705/$D$712</f>
        <v>0</v>
      </c>
      <c r="W713" s="20">
        <f t="shared" si="718"/>
        <v>0</v>
      </c>
    </row>
    <row r="714" spans="1:23">
      <c r="A714" s="15" t="str">
        <f t="shared" ref="A714:A720" si="723">A713</f>
        <v>EXP_OM_CUSTACCT</v>
      </c>
      <c r="B714" s="15" t="str">
        <f>$B$6</f>
        <v>BULKTRAN</v>
      </c>
      <c r="C714" s="19"/>
      <c r="D714" s="20">
        <f t="shared" si="717"/>
        <v>0</v>
      </c>
      <c r="E714" s="20">
        <f t="shared" ref="E714:W714" si="724">E706/$D$712</f>
        <v>0</v>
      </c>
      <c r="F714" s="20">
        <f t="shared" ref="F714:G714" si="725">F706/$D$712</f>
        <v>0</v>
      </c>
      <c r="G714" s="20">
        <f t="shared" si="725"/>
        <v>0</v>
      </c>
      <c r="H714" s="20">
        <f t="shared" si="724"/>
        <v>0</v>
      </c>
      <c r="I714" s="20">
        <f t="shared" si="724"/>
        <v>0</v>
      </c>
      <c r="J714" s="20">
        <f t="shared" si="719"/>
        <v>0</v>
      </c>
      <c r="K714" s="20">
        <f t="shared" si="724"/>
        <v>0</v>
      </c>
      <c r="L714" s="20">
        <f t="shared" si="724"/>
        <v>0</v>
      </c>
      <c r="M714" s="20">
        <f t="shared" si="724"/>
        <v>0</v>
      </c>
      <c r="N714" s="20">
        <f t="shared" si="720"/>
        <v>0</v>
      </c>
      <c r="O714" s="20">
        <f t="shared" si="720"/>
        <v>0</v>
      </c>
      <c r="P714" s="20">
        <f t="shared" si="724"/>
        <v>0</v>
      </c>
      <c r="Q714" s="20">
        <f t="shared" si="724"/>
        <v>0</v>
      </c>
      <c r="R714" s="20">
        <f t="shared" si="721"/>
        <v>0</v>
      </c>
      <c r="S714" s="20">
        <f t="shared" si="724"/>
        <v>0</v>
      </c>
      <c r="T714" s="20">
        <f t="shared" si="724"/>
        <v>0</v>
      </c>
      <c r="U714" s="20">
        <f t="shared" si="724"/>
        <v>0</v>
      </c>
      <c r="V714" s="20">
        <f t="shared" si="722"/>
        <v>0</v>
      </c>
      <c r="W714" s="20">
        <f t="shared" si="724"/>
        <v>0</v>
      </c>
    </row>
    <row r="715" spans="1:23">
      <c r="A715" s="15" t="str">
        <f t="shared" si="723"/>
        <v>EXP_OM_CUSTACCT</v>
      </c>
      <c r="B715" s="15" t="str">
        <f>$B$7</f>
        <v>SUBTRAN</v>
      </c>
      <c r="C715" s="19"/>
      <c r="D715" s="20">
        <f t="shared" si="717"/>
        <v>0</v>
      </c>
      <c r="E715" s="20">
        <f t="shared" ref="E715:W715" si="726">E707/$D$712</f>
        <v>0</v>
      </c>
      <c r="F715" s="20">
        <f t="shared" ref="F715:G715" si="727">F707/$D$712</f>
        <v>0</v>
      </c>
      <c r="G715" s="20">
        <f t="shared" si="727"/>
        <v>0</v>
      </c>
      <c r="H715" s="20">
        <f t="shared" si="726"/>
        <v>0</v>
      </c>
      <c r="I715" s="20">
        <f t="shared" si="726"/>
        <v>0</v>
      </c>
      <c r="J715" s="20">
        <f t="shared" si="719"/>
        <v>0</v>
      </c>
      <c r="K715" s="20">
        <f t="shared" si="726"/>
        <v>0</v>
      </c>
      <c r="L715" s="20">
        <f t="shared" si="726"/>
        <v>0</v>
      </c>
      <c r="M715" s="20">
        <f t="shared" si="726"/>
        <v>0</v>
      </c>
      <c r="N715" s="20">
        <f t="shared" si="720"/>
        <v>0</v>
      </c>
      <c r="O715" s="20">
        <f t="shared" si="720"/>
        <v>0</v>
      </c>
      <c r="P715" s="20">
        <f t="shared" si="726"/>
        <v>0</v>
      </c>
      <c r="Q715" s="20">
        <f t="shared" si="726"/>
        <v>0</v>
      </c>
      <c r="R715" s="20">
        <f t="shared" si="721"/>
        <v>0</v>
      </c>
      <c r="S715" s="20">
        <f t="shared" si="726"/>
        <v>0</v>
      </c>
      <c r="T715" s="20">
        <f t="shared" si="726"/>
        <v>0</v>
      </c>
      <c r="U715" s="20">
        <f t="shared" si="726"/>
        <v>0</v>
      </c>
      <c r="V715" s="20">
        <f t="shared" si="722"/>
        <v>0</v>
      </c>
      <c r="W715" s="20">
        <f t="shared" si="726"/>
        <v>0</v>
      </c>
    </row>
    <row r="716" spans="1:23">
      <c r="A716" s="15" t="str">
        <f t="shared" si="723"/>
        <v>EXP_OM_CUSTACCT</v>
      </c>
      <c r="B716" s="15" t="str">
        <f>$B$8</f>
        <v>DISTPRI</v>
      </c>
      <c r="C716" s="19"/>
      <c r="D716" s="20">
        <f t="shared" si="717"/>
        <v>0</v>
      </c>
      <c r="E716" s="20">
        <f t="shared" ref="E716:W716" si="728">E708/$D$712</f>
        <v>0</v>
      </c>
      <c r="F716" s="20">
        <f t="shared" ref="F716:G716" si="729">F708/$D$712</f>
        <v>0</v>
      </c>
      <c r="G716" s="20">
        <f t="shared" si="729"/>
        <v>0</v>
      </c>
      <c r="H716" s="20">
        <f t="shared" si="728"/>
        <v>0</v>
      </c>
      <c r="I716" s="20">
        <f t="shared" si="728"/>
        <v>0</v>
      </c>
      <c r="J716" s="20">
        <f t="shared" si="719"/>
        <v>0</v>
      </c>
      <c r="K716" s="20">
        <f t="shared" si="728"/>
        <v>0</v>
      </c>
      <c r="L716" s="20">
        <f t="shared" si="728"/>
        <v>0</v>
      </c>
      <c r="M716" s="20">
        <f t="shared" si="728"/>
        <v>0</v>
      </c>
      <c r="N716" s="20">
        <f t="shared" si="720"/>
        <v>0</v>
      </c>
      <c r="O716" s="20">
        <f t="shared" si="720"/>
        <v>0</v>
      </c>
      <c r="P716" s="20">
        <f t="shared" si="728"/>
        <v>0</v>
      </c>
      <c r="Q716" s="20">
        <f t="shared" si="728"/>
        <v>0</v>
      </c>
      <c r="R716" s="20">
        <f t="shared" si="721"/>
        <v>0</v>
      </c>
      <c r="S716" s="20">
        <f t="shared" si="728"/>
        <v>0</v>
      </c>
      <c r="T716" s="20">
        <f t="shared" si="728"/>
        <v>0</v>
      </c>
      <c r="U716" s="20">
        <f t="shared" si="728"/>
        <v>0</v>
      </c>
      <c r="V716" s="20">
        <f t="shared" si="722"/>
        <v>0</v>
      </c>
      <c r="W716" s="20">
        <f t="shared" si="728"/>
        <v>0</v>
      </c>
    </row>
    <row r="717" spans="1:23">
      <c r="A717" s="15" t="str">
        <f t="shared" si="723"/>
        <v>EXP_OM_CUSTACCT</v>
      </c>
      <c r="B717" s="15" t="str">
        <f>$B$9</f>
        <v>DISTSEC</v>
      </c>
      <c r="C717" s="19"/>
      <c r="D717" s="20">
        <f t="shared" si="717"/>
        <v>0</v>
      </c>
      <c r="E717" s="20">
        <f t="shared" ref="E717:W717" si="730">E709/$D$712</f>
        <v>0</v>
      </c>
      <c r="F717" s="20">
        <f t="shared" ref="F717:G717" si="731">F709/$D$712</f>
        <v>0</v>
      </c>
      <c r="G717" s="20">
        <f t="shared" si="731"/>
        <v>0</v>
      </c>
      <c r="H717" s="20">
        <f t="shared" si="730"/>
        <v>0</v>
      </c>
      <c r="I717" s="20">
        <f t="shared" si="730"/>
        <v>0</v>
      </c>
      <c r="J717" s="20">
        <f t="shared" si="719"/>
        <v>0</v>
      </c>
      <c r="K717" s="20">
        <f t="shared" si="730"/>
        <v>0</v>
      </c>
      <c r="L717" s="20">
        <f t="shared" si="730"/>
        <v>0</v>
      </c>
      <c r="M717" s="20">
        <f t="shared" si="730"/>
        <v>0</v>
      </c>
      <c r="N717" s="20">
        <f t="shared" si="720"/>
        <v>0</v>
      </c>
      <c r="O717" s="20">
        <f t="shared" si="720"/>
        <v>0</v>
      </c>
      <c r="P717" s="20">
        <f t="shared" si="730"/>
        <v>0</v>
      </c>
      <c r="Q717" s="20">
        <f t="shared" si="730"/>
        <v>0</v>
      </c>
      <c r="R717" s="20">
        <f t="shared" si="721"/>
        <v>0</v>
      </c>
      <c r="S717" s="20">
        <f t="shared" si="730"/>
        <v>0</v>
      </c>
      <c r="T717" s="20">
        <f t="shared" si="730"/>
        <v>0</v>
      </c>
      <c r="U717" s="20">
        <f t="shared" si="730"/>
        <v>0</v>
      </c>
      <c r="V717" s="20">
        <f t="shared" si="722"/>
        <v>0</v>
      </c>
      <c r="W717" s="20">
        <f t="shared" si="730"/>
        <v>0</v>
      </c>
    </row>
    <row r="718" spans="1:23">
      <c r="A718" s="15" t="str">
        <f t="shared" si="723"/>
        <v>EXP_OM_CUSTACCT</v>
      </c>
      <c r="B718" s="15" t="str">
        <f>$B$10</f>
        <v>ENERGY</v>
      </c>
      <c r="C718" s="19"/>
      <c r="D718" s="20">
        <f t="shared" si="717"/>
        <v>0</v>
      </c>
      <c r="E718" s="20">
        <f t="shared" ref="E718:W718" si="732">E710/$D$712</f>
        <v>0</v>
      </c>
      <c r="F718" s="20">
        <f t="shared" ref="F718:G718" si="733">F710/$D$712</f>
        <v>0</v>
      </c>
      <c r="G718" s="20">
        <f t="shared" si="733"/>
        <v>0</v>
      </c>
      <c r="H718" s="20">
        <f t="shared" si="732"/>
        <v>0</v>
      </c>
      <c r="I718" s="20">
        <f t="shared" si="732"/>
        <v>0</v>
      </c>
      <c r="J718" s="20">
        <f t="shared" si="719"/>
        <v>0</v>
      </c>
      <c r="K718" s="20">
        <f t="shared" si="732"/>
        <v>0</v>
      </c>
      <c r="L718" s="20">
        <f t="shared" si="732"/>
        <v>0</v>
      </c>
      <c r="M718" s="20">
        <f t="shared" si="732"/>
        <v>0</v>
      </c>
      <c r="N718" s="20">
        <f t="shared" si="720"/>
        <v>0</v>
      </c>
      <c r="O718" s="20">
        <f t="shared" si="720"/>
        <v>0</v>
      </c>
      <c r="P718" s="20">
        <f t="shared" si="732"/>
        <v>0</v>
      </c>
      <c r="Q718" s="20">
        <f t="shared" si="732"/>
        <v>0</v>
      </c>
      <c r="R718" s="20">
        <f t="shared" si="721"/>
        <v>0</v>
      </c>
      <c r="S718" s="20">
        <f t="shared" si="732"/>
        <v>0</v>
      </c>
      <c r="T718" s="20">
        <f t="shared" si="732"/>
        <v>0</v>
      </c>
      <c r="U718" s="20">
        <f t="shared" si="732"/>
        <v>0</v>
      </c>
      <c r="V718" s="20">
        <f t="shared" si="722"/>
        <v>0</v>
      </c>
      <c r="W718" s="20">
        <f t="shared" si="732"/>
        <v>0</v>
      </c>
    </row>
    <row r="719" spans="1:23">
      <c r="A719" s="15" t="str">
        <f t="shared" si="723"/>
        <v>EXP_OM_CUSTACCT</v>
      </c>
      <c r="B719" s="15" t="str">
        <f>$B$11</f>
        <v>CUSTOMER</v>
      </c>
      <c r="C719" s="19"/>
      <c r="D719" s="20">
        <f t="shared" si="717"/>
        <v>1.0000000000000002</v>
      </c>
      <c r="E719" s="20">
        <f>E711/$D$712</f>
        <v>0.83403481331256879</v>
      </c>
      <c r="F719" s="20">
        <f>F711/$D$712</f>
        <v>1.6833468937910929E-4</v>
      </c>
      <c r="G719" s="20">
        <f>G711/$D$712</f>
        <v>3.8437242697531232E-5</v>
      </c>
      <c r="H719" s="20">
        <f t="shared" ref="H719:W719" si="734">H711/$D$712</f>
        <v>0.1441628822387451</v>
      </c>
      <c r="I719" s="20">
        <f t="shared" si="734"/>
        <v>3.6533931159088396E-4</v>
      </c>
      <c r="J719" s="20">
        <f t="shared" si="719"/>
        <v>2.9129548990103277E-5</v>
      </c>
      <c r="K719" s="20">
        <f t="shared" si="734"/>
        <v>2.7619515554205549E-3</v>
      </c>
      <c r="L719" s="20">
        <f t="shared" si="734"/>
        <v>2.9166363777828434E-4</v>
      </c>
      <c r="M719" s="20">
        <f t="shared" si="734"/>
        <v>6.2510639122831762E-5</v>
      </c>
      <c r="N719" s="20">
        <f t="shared" si="720"/>
        <v>5.1433722665727592E-6</v>
      </c>
      <c r="O719" s="20">
        <f t="shared" si="720"/>
        <v>2.717001531295656E-5</v>
      </c>
      <c r="P719" s="20">
        <f t="shared" si="734"/>
        <v>2.3915934850793439E-4</v>
      </c>
      <c r="Q719" s="20">
        <f t="shared" si="734"/>
        <v>1.0330927194315161E-4</v>
      </c>
      <c r="R719" s="20">
        <f t="shared" si="721"/>
        <v>2.1641191619490208E-5</v>
      </c>
      <c r="S719" s="20">
        <f t="shared" si="734"/>
        <v>7.4497165477097733E-4</v>
      </c>
      <c r="T719" s="20">
        <f t="shared" si="734"/>
        <v>4.9159552244708997E-6</v>
      </c>
      <c r="U719" s="20">
        <f t="shared" si="734"/>
        <v>4.0782227801571555E-5</v>
      </c>
      <c r="V719" s="20">
        <f t="shared" si="722"/>
        <v>1.6673864207326E-2</v>
      </c>
      <c r="W719" s="20">
        <f t="shared" si="734"/>
        <v>2.2398057893370017E-4</v>
      </c>
    </row>
    <row r="720" spans="1:23">
      <c r="A720" s="15" t="str">
        <f t="shared" si="723"/>
        <v>EXP_OM_CUSTACCT</v>
      </c>
      <c r="B720" s="15" t="str">
        <f>$B$12</f>
        <v>TOTAL</v>
      </c>
      <c r="C720" s="19"/>
      <c r="D720" s="20">
        <f t="shared" si="717"/>
        <v>1.0000000000000002</v>
      </c>
      <c r="E720" s="20">
        <f t="shared" ref="E720:W720" si="735">SUM(E713:E719)</f>
        <v>0.83403481331256879</v>
      </c>
      <c r="F720" s="20">
        <f t="shared" ref="F720:G720" si="736">SUM(F713:F719)</f>
        <v>1.6833468937910929E-4</v>
      </c>
      <c r="G720" s="20">
        <f t="shared" si="736"/>
        <v>3.8437242697531232E-5</v>
      </c>
      <c r="H720" s="20">
        <f t="shared" si="735"/>
        <v>0.1441628822387451</v>
      </c>
      <c r="I720" s="20">
        <f t="shared" si="735"/>
        <v>3.6533931159088396E-4</v>
      </c>
      <c r="J720" s="20">
        <f t="shared" si="735"/>
        <v>2.9129548990103277E-5</v>
      </c>
      <c r="K720" s="20">
        <f t="shared" si="735"/>
        <v>2.7619515554205549E-3</v>
      </c>
      <c r="L720" s="20">
        <f t="shared" si="735"/>
        <v>2.9166363777828434E-4</v>
      </c>
      <c r="M720" s="20">
        <f t="shared" si="735"/>
        <v>6.2510639122831762E-5</v>
      </c>
      <c r="N720" s="20">
        <f t="shared" si="735"/>
        <v>5.1433722665727592E-6</v>
      </c>
      <c r="O720" s="20">
        <f t="shared" si="735"/>
        <v>2.717001531295656E-5</v>
      </c>
      <c r="P720" s="20">
        <f t="shared" si="735"/>
        <v>2.3915934850793439E-4</v>
      </c>
      <c r="Q720" s="20">
        <f t="shared" si="735"/>
        <v>1.0330927194315161E-4</v>
      </c>
      <c r="R720" s="20">
        <f t="shared" si="735"/>
        <v>2.1641191619490208E-5</v>
      </c>
      <c r="S720" s="20">
        <f t="shared" si="735"/>
        <v>7.4497165477097733E-4</v>
      </c>
      <c r="T720" s="20">
        <f t="shared" si="735"/>
        <v>4.9159552244708997E-6</v>
      </c>
      <c r="U720" s="20">
        <f t="shared" si="735"/>
        <v>4.0782227801571555E-5</v>
      </c>
      <c r="V720" s="20">
        <f t="shared" si="735"/>
        <v>1.6673864207326E-2</v>
      </c>
      <c r="W720" s="20">
        <f t="shared" si="735"/>
        <v>2.2398057893370017E-4</v>
      </c>
    </row>
    <row r="721" spans="1:23">
      <c r="C721" s="19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</row>
    <row r="722" spans="1:23" ht="15.75">
      <c r="A722" s="139" t="s">
        <v>227</v>
      </c>
      <c r="C722" s="19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</row>
    <row r="723" spans="1:23">
      <c r="A723" s="34"/>
      <c r="C723" s="19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</row>
    <row r="724" spans="1:23">
      <c r="A724" s="34" t="s">
        <v>556</v>
      </c>
      <c r="B724" s="15" t="str">
        <f>$B$5</f>
        <v>PRODUCTION</v>
      </c>
      <c r="D724" s="21">
        <f>+COSS!H1713</f>
        <v>0</v>
      </c>
      <c r="E724" s="21">
        <f>+COSS!I1713</f>
        <v>0</v>
      </c>
      <c r="F724" s="21">
        <f>+COSS!J1713</f>
        <v>0</v>
      </c>
      <c r="G724" s="21">
        <f>+COSS!K1713</f>
        <v>0</v>
      </c>
      <c r="H724" s="21">
        <f>+COSS!L1713</f>
        <v>0</v>
      </c>
      <c r="I724" s="21">
        <f>+COSS!M1713</f>
        <v>0</v>
      </c>
      <c r="J724" s="21">
        <f>+COSS!N1713</f>
        <v>0</v>
      </c>
      <c r="K724" s="21">
        <f>+COSS!P1713</f>
        <v>0</v>
      </c>
      <c r="L724" s="21">
        <f>+COSS!Q1713</f>
        <v>0</v>
      </c>
      <c r="M724" s="21">
        <f>+COSS!R1713</f>
        <v>0</v>
      </c>
      <c r="N724" s="21">
        <f>+COSS!S1713</f>
        <v>0</v>
      </c>
      <c r="O724" s="21">
        <f>+COSS!U1713</f>
        <v>0</v>
      </c>
      <c r="P724" s="21">
        <f>+COSS!V1713</f>
        <v>0</v>
      </c>
      <c r="Q724" s="21">
        <f>+COSS!W1713</f>
        <v>0</v>
      </c>
      <c r="R724" s="21">
        <f>+COSS!X1713</f>
        <v>0</v>
      </c>
      <c r="S724" s="21">
        <f>+COSS!Z1713</f>
        <v>0</v>
      </c>
      <c r="T724" s="21">
        <f>+COSS!AA1713</f>
        <v>0</v>
      </c>
      <c r="U724" s="21">
        <f>+COSS!AC1713</f>
        <v>0</v>
      </c>
      <c r="V724" s="21">
        <f>+COSS!AD1713</f>
        <v>0</v>
      </c>
      <c r="W724" s="21">
        <f>+COSS!AE1713</f>
        <v>0</v>
      </c>
    </row>
    <row r="725" spans="1:23">
      <c r="B725" s="15" t="str">
        <f>$B$6</f>
        <v>BULKTRAN</v>
      </c>
      <c r="D725" s="21">
        <f>+COSS!H1714</f>
        <v>0</v>
      </c>
      <c r="E725" s="21">
        <f>+COSS!I1714</f>
        <v>0</v>
      </c>
      <c r="F725" s="21">
        <f>+COSS!J1714</f>
        <v>0</v>
      </c>
      <c r="G725" s="21">
        <f>+COSS!K1714</f>
        <v>0</v>
      </c>
      <c r="H725" s="21">
        <f>+COSS!L1714</f>
        <v>0</v>
      </c>
      <c r="I725" s="21">
        <f>+COSS!M1714</f>
        <v>0</v>
      </c>
      <c r="J725" s="21">
        <f>+COSS!N1714</f>
        <v>0</v>
      </c>
      <c r="K725" s="21">
        <f>+COSS!P1714</f>
        <v>0</v>
      </c>
      <c r="L725" s="21">
        <f>+COSS!Q1714</f>
        <v>0</v>
      </c>
      <c r="M725" s="21">
        <f>+COSS!R1714</f>
        <v>0</v>
      </c>
      <c r="N725" s="21">
        <f>+COSS!S1714</f>
        <v>0</v>
      </c>
      <c r="O725" s="21">
        <f>+COSS!U1714</f>
        <v>0</v>
      </c>
      <c r="P725" s="21">
        <f>+COSS!V1714</f>
        <v>0</v>
      </c>
      <c r="Q725" s="21">
        <f>+COSS!W1714</f>
        <v>0</v>
      </c>
      <c r="R725" s="21">
        <f>+COSS!X1714</f>
        <v>0</v>
      </c>
      <c r="S725" s="21">
        <f>+COSS!Z1714</f>
        <v>0</v>
      </c>
      <c r="T725" s="21">
        <f>+COSS!AA1714</f>
        <v>0</v>
      </c>
      <c r="U725" s="21">
        <f>+COSS!AC1714</f>
        <v>0</v>
      </c>
      <c r="V725" s="21">
        <f>+COSS!AD1714</f>
        <v>0</v>
      </c>
      <c r="W725" s="21">
        <f>+COSS!AE1714</f>
        <v>0</v>
      </c>
    </row>
    <row r="726" spans="1:23">
      <c r="B726" s="15" t="str">
        <f>$B$7</f>
        <v>SUBTRAN</v>
      </c>
      <c r="D726" s="21">
        <f>+COSS!H1715</f>
        <v>0</v>
      </c>
      <c r="E726" s="21">
        <f>+COSS!I1715</f>
        <v>0</v>
      </c>
      <c r="F726" s="21">
        <f>+COSS!J1715</f>
        <v>0</v>
      </c>
      <c r="G726" s="21">
        <f>+COSS!K1715</f>
        <v>0</v>
      </c>
      <c r="H726" s="21">
        <f>+COSS!L1715</f>
        <v>0</v>
      </c>
      <c r="I726" s="21">
        <f>+COSS!M1715</f>
        <v>0</v>
      </c>
      <c r="J726" s="21">
        <f>+COSS!N1715</f>
        <v>0</v>
      </c>
      <c r="K726" s="21">
        <f>+COSS!P1715</f>
        <v>0</v>
      </c>
      <c r="L726" s="21">
        <f>+COSS!Q1715</f>
        <v>0</v>
      </c>
      <c r="M726" s="21">
        <f>+COSS!R1715</f>
        <v>0</v>
      </c>
      <c r="N726" s="21">
        <f>+COSS!S1715</f>
        <v>0</v>
      </c>
      <c r="O726" s="21">
        <f>+COSS!U1715</f>
        <v>0</v>
      </c>
      <c r="P726" s="21">
        <f>+COSS!V1715</f>
        <v>0</v>
      </c>
      <c r="Q726" s="21">
        <f>+COSS!W1715</f>
        <v>0</v>
      </c>
      <c r="R726" s="21">
        <f>+COSS!X1715</f>
        <v>0</v>
      </c>
      <c r="S726" s="21">
        <f>+COSS!Z1715</f>
        <v>0</v>
      </c>
      <c r="T726" s="21">
        <f>+COSS!AA1715</f>
        <v>0</v>
      </c>
      <c r="U726" s="21">
        <f>+COSS!AC1715</f>
        <v>0</v>
      </c>
      <c r="V726" s="21">
        <f>+COSS!AD1715</f>
        <v>0</v>
      </c>
      <c r="W726" s="21">
        <f>+COSS!AE1715</f>
        <v>0</v>
      </c>
    </row>
    <row r="727" spans="1:23">
      <c r="B727" s="15" t="str">
        <f>$B$8</f>
        <v>DISTPRI</v>
      </c>
      <c r="D727" s="21">
        <f>+COSS!H1716</f>
        <v>0</v>
      </c>
      <c r="E727" s="21">
        <f>+COSS!I1716</f>
        <v>0</v>
      </c>
      <c r="F727" s="21">
        <f>+COSS!J1716</f>
        <v>0</v>
      </c>
      <c r="G727" s="21">
        <f>+COSS!K1716</f>
        <v>0</v>
      </c>
      <c r="H727" s="21">
        <f>+COSS!L1716</f>
        <v>0</v>
      </c>
      <c r="I727" s="21">
        <f>+COSS!M1716</f>
        <v>0</v>
      </c>
      <c r="J727" s="21">
        <f>+COSS!N1716</f>
        <v>0</v>
      </c>
      <c r="K727" s="21">
        <f>+COSS!P1716</f>
        <v>0</v>
      </c>
      <c r="L727" s="21">
        <f>+COSS!Q1716</f>
        <v>0</v>
      </c>
      <c r="M727" s="21">
        <f>+COSS!R1716</f>
        <v>0</v>
      </c>
      <c r="N727" s="21">
        <f>+COSS!S1716</f>
        <v>0</v>
      </c>
      <c r="O727" s="21">
        <f>+COSS!U1716</f>
        <v>0</v>
      </c>
      <c r="P727" s="21">
        <f>+COSS!V1716</f>
        <v>0</v>
      </c>
      <c r="Q727" s="21">
        <f>+COSS!W1716</f>
        <v>0</v>
      </c>
      <c r="R727" s="21">
        <f>+COSS!X1716</f>
        <v>0</v>
      </c>
      <c r="S727" s="21">
        <f>+COSS!Z1716</f>
        <v>0</v>
      </c>
      <c r="T727" s="21">
        <f>+COSS!AA1716</f>
        <v>0</v>
      </c>
      <c r="U727" s="21">
        <f>+COSS!AC1716</f>
        <v>0</v>
      </c>
      <c r="V727" s="21">
        <f>+COSS!AD1716</f>
        <v>0</v>
      </c>
      <c r="W727" s="21">
        <f>+COSS!AE1716</f>
        <v>0</v>
      </c>
    </row>
    <row r="728" spans="1:23">
      <c r="B728" s="15" t="str">
        <f>$B$9</f>
        <v>DISTSEC</v>
      </c>
      <c r="D728" s="21">
        <f>+COSS!H1717</f>
        <v>0</v>
      </c>
      <c r="E728" s="21">
        <f>+COSS!I1717</f>
        <v>0</v>
      </c>
      <c r="F728" s="21">
        <f>+COSS!J1717</f>
        <v>0</v>
      </c>
      <c r="G728" s="21">
        <f>+COSS!K1717</f>
        <v>0</v>
      </c>
      <c r="H728" s="21">
        <f>+COSS!L1717</f>
        <v>0</v>
      </c>
      <c r="I728" s="21">
        <f>+COSS!M1717</f>
        <v>0</v>
      </c>
      <c r="J728" s="21">
        <f>+COSS!N1717</f>
        <v>0</v>
      </c>
      <c r="K728" s="21">
        <f>+COSS!P1717</f>
        <v>0</v>
      </c>
      <c r="L728" s="21">
        <f>+COSS!Q1717</f>
        <v>0</v>
      </c>
      <c r="M728" s="21">
        <f>+COSS!R1717</f>
        <v>0</v>
      </c>
      <c r="N728" s="21">
        <f>+COSS!S1717</f>
        <v>0</v>
      </c>
      <c r="O728" s="21">
        <f>+COSS!U1717</f>
        <v>0</v>
      </c>
      <c r="P728" s="21">
        <f>+COSS!V1717</f>
        <v>0</v>
      </c>
      <c r="Q728" s="21">
        <f>+COSS!W1717</f>
        <v>0</v>
      </c>
      <c r="R728" s="21">
        <f>+COSS!X1717</f>
        <v>0</v>
      </c>
      <c r="S728" s="21">
        <f>+COSS!Z1717</f>
        <v>0</v>
      </c>
      <c r="T728" s="21">
        <f>+COSS!AA1717</f>
        <v>0</v>
      </c>
      <c r="U728" s="21">
        <f>+COSS!AC1717</f>
        <v>0</v>
      </c>
      <c r="V728" s="21">
        <f>+COSS!AD1717</f>
        <v>0</v>
      </c>
      <c r="W728" s="21">
        <f>+COSS!AE1717</f>
        <v>0</v>
      </c>
    </row>
    <row r="729" spans="1:23">
      <c r="B729" s="15" t="str">
        <f>$B$10</f>
        <v>ENERGY</v>
      </c>
      <c r="D729" s="21">
        <f>+COSS!H1718</f>
        <v>0</v>
      </c>
      <c r="E729" s="21">
        <f>+COSS!I1718</f>
        <v>0</v>
      </c>
      <c r="F729" s="21">
        <f>+COSS!J1718</f>
        <v>0</v>
      </c>
      <c r="G729" s="21">
        <f>+COSS!K1718</f>
        <v>0</v>
      </c>
      <c r="H729" s="21">
        <f>+COSS!L1718</f>
        <v>0</v>
      </c>
      <c r="I729" s="21">
        <f>+COSS!M1718</f>
        <v>0</v>
      </c>
      <c r="J729" s="21">
        <f>+COSS!N1718</f>
        <v>0</v>
      </c>
      <c r="K729" s="21">
        <f>+COSS!P1718</f>
        <v>0</v>
      </c>
      <c r="L729" s="21">
        <f>+COSS!Q1718</f>
        <v>0</v>
      </c>
      <c r="M729" s="21">
        <f>+COSS!R1718</f>
        <v>0</v>
      </c>
      <c r="N729" s="21">
        <f>+COSS!S1718</f>
        <v>0</v>
      </c>
      <c r="O729" s="21">
        <f>+COSS!U1718</f>
        <v>0</v>
      </c>
      <c r="P729" s="21">
        <f>+COSS!V1718</f>
        <v>0</v>
      </c>
      <c r="Q729" s="21">
        <f>+COSS!W1718</f>
        <v>0</v>
      </c>
      <c r="R729" s="21">
        <f>+COSS!X1718</f>
        <v>0</v>
      </c>
      <c r="S729" s="21">
        <f>+COSS!Z1718</f>
        <v>0</v>
      </c>
      <c r="T729" s="21">
        <f>+COSS!AA1718</f>
        <v>0</v>
      </c>
      <c r="U729" s="21">
        <f>+COSS!AC1718</f>
        <v>0</v>
      </c>
      <c r="V729" s="21">
        <f>+COSS!AD1718</f>
        <v>0</v>
      </c>
      <c r="W729" s="21">
        <f>+COSS!AE1718</f>
        <v>0</v>
      </c>
    </row>
    <row r="730" spans="1:23">
      <c r="B730" s="15" t="str">
        <f>$B$11</f>
        <v>CUSTOMER</v>
      </c>
      <c r="D730" s="21">
        <f>+COSS!H1719</f>
        <v>734967.99999999988</v>
      </c>
      <c r="E730" s="21">
        <f>+COSS!I1719</f>
        <v>468142.27274502616</v>
      </c>
      <c r="F730" s="21">
        <f>+COSS!J1719</f>
        <v>94.519740696461483</v>
      </c>
      <c r="G730" s="21">
        <f>+COSS!K1719</f>
        <v>28.00584909524785</v>
      </c>
      <c r="H730" s="21">
        <f>+COSS!L1719</f>
        <v>106142.16807098934</v>
      </c>
      <c r="I730" s="21">
        <f>+COSS!M1719</f>
        <v>262.55483526794859</v>
      </c>
      <c r="J730" s="21">
        <f>+COSS!N1719</f>
        <v>21.004386821435887</v>
      </c>
      <c r="K730" s="21">
        <f>+COSS!P1719</f>
        <v>1897.3962762030417</v>
      </c>
      <c r="L730" s="21">
        <f>+COSS!Q1719</f>
        <v>196.04094366673493</v>
      </c>
      <c r="M730" s="21">
        <f>+COSS!R1719</f>
        <v>42.008773642871773</v>
      </c>
      <c r="N730" s="21">
        <f>+COSS!S1719</f>
        <v>3.5007311369059813</v>
      </c>
      <c r="O730" s="21">
        <f>+COSS!U1719</f>
        <v>17.503655684529907</v>
      </c>
      <c r="P730" s="21">
        <f>+COSS!V1719</f>
        <v>154.03217002386316</v>
      </c>
      <c r="Q730" s="21">
        <f>+COSS!W1719</f>
        <v>66.513891601213643</v>
      </c>
      <c r="R730" s="21">
        <f>+COSS!X1719</f>
        <v>14.002924547623925</v>
      </c>
      <c r="S730" s="21">
        <f>+COSS!Z1719</f>
        <v>535.61186394661513</v>
      </c>
      <c r="T730" s="21">
        <f>+COSS!AA1719</f>
        <v>3.5007311369059813</v>
      </c>
      <c r="U730" s="21">
        <f>+COSS!AC1719</f>
        <v>31.50658023215383</v>
      </c>
      <c r="V730" s="21">
        <f>+COSS!AD1719</f>
        <v>157123.31561775116</v>
      </c>
      <c r="W730" s="21">
        <f>+COSS!AE1719</f>
        <v>192.54021252982895</v>
      </c>
    </row>
    <row r="731" spans="1:23">
      <c r="B731" s="15" t="str">
        <f>$B$12</f>
        <v>TOTAL</v>
      </c>
      <c r="D731" s="21">
        <f>+COSS!H1720</f>
        <v>734967.99999999988</v>
      </c>
      <c r="E731" s="21">
        <f>+COSS!I1720</f>
        <v>468142.27274502616</v>
      </c>
      <c r="F731" s="21">
        <f>+COSS!J1720</f>
        <v>94.519740696461483</v>
      </c>
      <c r="G731" s="21">
        <f>+COSS!K1720</f>
        <v>28.00584909524785</v>
      </c>
      <c r="H731" s="21">
        <f>+COSS!L1720</f>
        <v>106142.16807098934</v>
      </c>
      <c r="I731" s="21">
        <f>+COSS!M1720</f>
        <v>262.55483526794859</v>
      </c>
      <c r="J731" s="21">
        <f>+COSS!N1720</f>
        <v>21.004386821435887</v>
      </c>
      <c r="K731" s="21">
        <f>+COSS!P1720</f>
        <v>1897.3962762030417</v>
      </c>
      <c r="L731" s="21">
        <f>+COSS!Q1720</f>
        <v>196.04094366673493</v>
      </c>
      <c r="M731" s="21">
        <f>+COSS!R1720</f>
        <v>42.008773642871773</v>
      </c>
      <c r="N731" s="21">
        <f>+COSS!S1720</f>
        <v>3.5007311369059813</v>
      </c>
      <c r="O731" s="21">
        <f>+COSS!U1720</f>
        <v>17.503655684529907</v>
      </c>
      <c r="P731" s="21">
        <f>+COSS!V1720</f>
        <v>154.03217002386316</v>
      </c>
      <c r="Q731" s="21">
        <f>+COSS!W1720</f>
        <v>66.513891601213643</v>
      </c>
      <c r="R731" s="21">
        <f>+COSS!X1720</f>
        <v>14.002924547623925</v>
      </c>
      <c r="S731" s="21">
        <f>+COSS!Z1720</f>
        <v>535.61186394661513</v>
      </c>
      <c r="T731" s="21">
        <f>+COSS!AA1720</f>
        <v>3.5007311369059813</v>
      </c>
      <c r="U731" s="21">
        <f>+COSS!AC1720</f>
        <v>31.50658023215383</v>
      </c>
      <c r="V731" s="21">
        <f>+COSS!AD1720</f>
        <v>157123.31561775116</v>
      </c>
      <c r="W731" s="21">
        <f>+COSS!AE1720</f>
        <v>192.54021252982895</v>
      </c>
    </row>
    <row r="732" spans="1:23">
      <c r="A732" s="111" t="s">
        <v>79</v>
      </c>
      <c r="B732" s="15" t="str">
        <f>$B$5</f>
        <v>PRODUCTION</v>
      </c>
      <c r="C732" s="19"/>
      <c r="D732" s="20">
        <f t="shared" ref="D732:D739" si="737">SUM(E732:W732)</f>
        <v>0</v>
      </c>
      <c r="E732" s="20">
        <f>E724/$D$731</f>
        <v>0</v>
      </c>
      <c r="F732" s="20">
        <f>F724/$D$731</f>
        <v>0</v>
      </c>
      <c r="G732" s="20">
        <f>G724/$D$731</f>
        <v>0</v>
      </c>
      <c r="H732" s="20">
        <f t="shared" ref="H732:W732" si="738">H724/$D$731</f>
        <v>0</v>
      </c>
      <c r="I732" s="20">
        <f t="shared" si="738"/>
        <v>0</v>
      </c>
      <c r="J732" s="20">
        <f t="shared" ref="J732:J738" si="739">J724/$D$731</f>
        <v>0</v>
      </c>
      <c r="K732" s="20">
        <f t="shared" si="738"/>
        <v>0</v>
      </c>
      <c r="L732" s="20">
        <f t="shared" si="738"/>
        <v>0</v>
      </c>
      <c r="M732" s="20">
        <f t="shared" si="738"/>
        <v>0</v>
      </c>
      <c r="N732" s="20">
        <f t="shared" ref="N732:O738" si="740">N724/$D$731</f>
        <v>0</v>
      </c>
      <c r="O732" s="20">
        <f t="shared" si="740"/>
        <v>0</v>
      </c>
      <c r="P732" s="20">
        <f t="shared" si="738"/>
        <v>0</v>
      </c>
      <c r="Q732" s="20">
        <f t="shared" si="738"/>
        <v>0</v>
      </c>
      <c r="R732" s="20">
        <f t="shared" ref="R732:R738" si="741">R724/$D$731</f>
        <v>0</v>
      </c>
      <c r="S732" s="20">
        <f t="shared" si="738"/>
        <v>0</v>
      </c>
      <c r="T732" s="20">
        <f t="shared" si="738"/>
        <v>0</v>
      </c>
      <c r="U732" s="20">
        <f t="shared" si="738"/>
        <v>0</v>
      </c>
      <c r="V732" s="20">
        <f t="shared" ref="V732:V738" si="742">V724/$D$731</f>
        <v>0</v>
      </c>
      <c r="W732" s="20">
        <f t="shared" si="738"/>
        <v>0</v>
      </c>
    </row>
    <row r="733" spans="1:23">
      <c r="A733" s="15" t="str">
        <f t="shared" ref="A733:A739" si="743">A732</f>
        <v>EXP_OM_CUSTSERV</v>
      </c>
      <c r="B733" s="15" t="str">
        <f>$B$6</f>
        <v>BULKTRAN</v>
      </c>
      <c r="C733" s="19"/>
      <c r="D733" s="20">
        <f t="shared" si="737"/>
        <v>0</v>
      </c>
      <c r="E733" s="20">
        <f t="shared" ref="E733:W733" si="744">E725/$D$731</f>
        <v>0</v>
      </c>
      <c r="F733" s="20">
        <f t="shared" ref="F733:G733" si="745">F725/$D$731</f>
        <v>0</v>
      </c>
      <c r="G733" s="20">
        <f t="shared" si="745"/>
        <v>0</v>
      </c>
      <c r="H733" s="20">
        <f t="shared" si="744"/>
        <v>0</v>
      </c>
      <c r="I733" s="20">
        <f t="shared" si="744"/>
        <v>0</v>
      </c>
      <c r="J733" s="20">
        <f t="shared" si="739"/>
        <v>0</v>
      </c>
      <c r="K733" s="20">
        <f t="shared" si="744"/>
        <v>0</v>
      </c>
      <c r="L733" s="20">
        <f t="shared" si="744"/>
        <v>0</v>
      </c>
      <c r="M733" s="20">
        <f t="shared" si="744"/>
        <v>0</v>
      </c>
      <c r="N733" s="20">
        <f t="shared" si="740"/>
        <v>0</v>
      </c>
      <c r="O733" s="20">
        <f t="shared" si="740"/>
        <v>0</v>
      </c>
      <c r="P733" s="20">
        <f t="shared" si="744"/>
        <v>0</v>
      </c>
      <c r="Q733" s="20">
        <f t="shared" si="744"/>
        <v>0</v>
      </c>
      <c r="R733" s="20">
        <f t="shared" si="741"/>
        <v>0</v>
      </c>
      <c r="S733" s="20">
        <f t="shared" si="744"/>
        <v>0</v>
      </c>
      <c r="T733" s="20">
        <f t="shared" si="744"/>
        <v>0</v>
      </c>
      <c r="U733" s="20">
        <f t="shared" si="744"/>
        <v>0</v>
      </c>
      <c r="V733" s="20">
        <f t="shared" si="742"/>
        <v>0</v>
      </c>
      <c r="W733" s="20">
        <f t="shared" si="744"/>
        <v>0</v>
      </c>
    </row>
    <row r="734" spans="1:23">
      <c r="A734" s="15" t="str">
        <f t="shared" si="743"/>
        <v>EXP_OM_CUSTSERV</v>
      </c>
      <c r="B734" s="15" t="str">
        <f>$B$7</f>
        <v>SUBTRAN</v>
      </c>
      <c r="C734" s="19"/>
      <c r="D734" s="20">
        <f t="shared" si="737"/>
        <v>0</v>
      </c>
      <c r="E734" s="20">
        <f t="shared" ref="E734:W734" si="746">E726/$D$731</f>
        <v>0</v>
      </c>
      <c r="F734" s="20">
        <f t="shared" ref="F734:G734" si="747">F726/$D$731</f>
        <v>0</v>
      </c>
      <c r="G734" s="20">
        <f t="shared" si="747"/>
        <v>0</v>
      </c>
      <c r="H734" s="20">
        <f t="shared" si="746"/>
        <v>0</v>
      </c>
      <c r="I734" s="20">
        <f t="shared" si="746"/>
        <v>0</v>
      </c>
      <c r="J734" s="20">
        <f t="shared" si="739"/>
        <v>0</v>
      </c>
      <c r="K734" s="20">
        <f t="shared" si="746"/>
        <v>0</v>
      </c>
      <c r="L734" s="20">
        <f t="shared" si="746"/>
        <v>0</v>
      </c>
      <c r="M734" s="20">
        <f t="shared" si="746"/>
        <v>0</v>
      </c>
      <c r="N734" s="20">
        <f t="shared" si="740"/>
        <v>0</v>
      </c>
      <c r="O734" s="20">
        <f t="shared" si="740"/>
        <v>0</v>
      </c>
      <c r="P734" s="20">
        <f t="shared" si="746"/>
        <v>0</v>
      </c>
      <c r="Q734" s="20">
        <f t="shared" si="746"/>
        <v>0</v>
      </c>
      <c r="R734" s="20">
        <f t="shared" si="741"/>
        <v>0</v>
      </c>
      <c r="S734" s="20">
        <f t="shared" si="746"/>
        <v>0</v>
      </c>
      <c r="T734" s="20">
        <f t="shared" si="746"/>
        <v>0</v>
      </c>
      <c r="U734" s="20">
        <f t="shared" si="746"/>
        <v>0</v>
      </c>
      <c r="V734" s="20">
        <f t="shared" si="742"/>
        <v>0</v>
      </c>
      <c r="W734" s="20">
        <f t="shared" si="746"/>
        <v>0</v>
      </c>
    </row>
    <row r="735" spans="1:23">
      <c r="A735" s="15" t="str">
        <f t="shared" si="743"/>
        <v>EXP_OM_CUSTSERV</v>
      </c>
      <c r="B735" s="15" t="str">
        <f>$B$8</f>
        <v>DISTPRI</v>
      </c>
      <c r="C735" s="19"/>
      <c r="D735" s="20">
        <f t="shared" si="737"/>
        <v>0</v>
      </c>
      <c r="E735" s="20">
        <f t="shared" ref="E735:W735" si="748">E727/$D$731</f>
        <v>0</v>
      </c>
      <c r="F735" s="20">
        <f t="shared" ref="F735:G735" si="749">F727/$D$731</f>
        <v>0</v>
      </c>
      <c r="G735" s="20">
        <f t="shared" si="749"/>
        <v>0</v>
      </c>
      <c r="H735" s="20">
        <f t="shared" si="748"/>
        <v>0</v>
      </c>
      <c r="I735" s="20">
        <f t="shared" si="748"/>
        <v>0</v>
      </c>
      <c r="J735" s="20">
        <f t="shared" si="739"/>
        <v>0</v>
      </c>
      <c r="K735" s="20">
        <f t="shared" si="748"/>
        <v>0</v>
      </c>
      <c r="L735" s="20">
        <f t="shared" si="748"/>
        <v>0</v>
      </c>
      <c r="M735" s="20">
        <f t="shared" si="748"/>
        <v>0</v>
      </c>
      <c r="N735" s="20">
        <f t="shared" si="740"/>
        <v>0</v>
      </c>
      <c r="O735" s="20">
        <f t="shared" si="740"/>
        <v>0</v>
      </c>
      <c r="P735" s="20">
        <f t="shared" si="748"/>
        <v>0</v>
      </c>
      <c r="Q735" s="20">
        <f t="shared" si="748"/>
        <v>0</v>
      </c>
      <c r="R735" s="20">
        <f t="shared" si="741"/>
        <v>0</v>
      </c>
      <c r="S735" s="20">
        <f t="shared" si="748"/>
        <v>0</v>
      </c>
      <c r="T735" s="20">
        <f t="shared" si="748"/>
        <v>0</v>
      </c>
      <c r="U735" s="20">
        <f t="shared" si="748"/>
        <v>0</v>
      </c>
      <c r="V735" s="20">
        <f t="shared" si="742"/>
        <v>0</v>
      </c>
      <c r="W735" s="20">
        <f t="shared" si="748"/>
        <v>0</v>
      </c>
    </row>
    <row r="736" spans="1:23">
      <c r="A736" s="15" t="str">
        <f t="shared" si="743"/>
        <v>EXP_OM_CUSTSERV</v>
      </c>
      <c r="B736" s="15" t="str">
        <f>$B$9</f>
        <v>DISTSEC</v>
      </c>
      <c r="C736" s="19"/>
      <c r="D736" s="20">
        <f t="shared" si="737"/>
        <v>0</v>
      </c>
      <c r="E736" s="20">
        <f t="shared" ref="E736:W736" si="750">E728/$D$731</f>
        <v>0</v>
      </c>
      <c r="F736" s="20">
        <f t="shared" ref="F736:G736" si="751">F728/$D$731</f>
        <v>0</v>
      </c>
      <c r="G736" s="20">
        <f t="shared" si="751"/>
        <v>0</v>
      </c>
      <c r="H736" s="20">
        <f t="shared" si="750"/>
        <v>0</v>
      </c>
      <c r="I736" s="20">
        <f t="shared" si="750"/>
        <v>0</v>
      </c>
      <c r="J736" s="20">
        <f t="shared" si="739"/>
        <v>0</v>
      </c>
      <c r="K736" s="20">
        <f t="shared" si="750"/>
        <v>0</v>
      </c>
      <c r="L736" s="20">
        <f t="shared" si="750"/>
        <v>0</v>
      </c>
      <c r="M736" s="20">
        <f t="shared" si="750"/>
        <v>0</v>
      </c>
      <c r="N736" s="20">
        <f t="shared" si="740"/>
        <v>0</v>
      </c>
      <c r="O736" s="20">
        <f t="shared" si="740"/>
        <v>0</v>
      </c>
      <c r="P736" s="20">
        <f t="shared" si="750"/>
        <v>0</v>
      </c>
      <c r="Q736" s="20">
        <f t="shared" si="750"/>
        <v>0</v>
      </c>
      <c r="R736" s="20">
        <f t="shared" si="741"/>
        <v>0</v>
      </c>
      <c r="S736" s="20">
        <f t="shared" si="750"/>
        <v>0</v>
      </c>
      <c r="T736" s="20">
        <f t="shared" si="750"/>
        <v>0</v>
      </c>
      <c r="U736" s="20">
        <f t="shared" si="750"/>
        <v>0</v>
      </c>
      <c r="V736" s="20">
        <f t="shared" si="742"/>
        <v>0</v>
      </c>
      <c r="W736" s="20">
        <f t="shared" si="750"/>
        <v>0</v>
      </c>
    </row>
    <row r="737" spans="1:23">
      <c r="A737" s="15" t="str">
        <f t="shared" si="743"/>
        <v>EXP_OM_CUSTSERV</v>
      </c>
      <c r="B737" s="15" t="str">
        <f>$B$10</f>
        <v>ENERGY</v>
      </c>
      <c r="C737" s="19"/>
      <c r="D737" s="20">
        <f t="shared" si="737"/>
        <v>0</v>
      </c>
      <c r="E737" s="20">
        <f t="shared" ref="E737:W737" si="752">E729/$D$731</f>
        <v>0</v>
      </c>
      <c r="F737" s="20">
        <f t="shared" ref="F737:G737" si="753">F729/$D$731</f>
        <v>0</v>
      </c>
      <c r="G737" s="20">
        <f t="shared" si="753"/>
        <v>0</v>
      </c>
      <c r="H737" s="20">
        <f t="shared" si="752"/>
        <v>0</v>
      </c>
      <c r="I737" s="20">
        <f t="shared" si="752"/>
        <v>0</v>
      </c>
      <c r="J737" s="20">
        <f t="shared" si="739"/>
        <v>0</v>
      </c>
      <c r="K737" s="20">
        <f t="shared" si="752"/>
        <v>0</v>
      </c>
      <c r="L737" s="20">
        <f t="shared" si="752"/>
        <v>0</v>
      </c>
      <c r="M737" s="20">
        <f t="shared" si="752"/>
        <v>0</v>
      </c>
      <c r="N737" s="20">
        <f t="shared" si="740"/>
        <v>0</v>
      </c>
      <c r="O737" s="20">
        <f t="shared" si="740"/>
        <v>0</v>
      </c>
      <c r="P737" s="20">
        <f t="shared" si="752"/>
        <v>0</v>
      </c>
      <c r="Q737" s="20">
        <f t="shared" si="752"/>
        <v>0</v>
      </c>
      <c r="R737" s="20">
        <f t="shared" si="741"/>
        <v>0</v>
      </c>
      <c r="S737" s="20">
        <f t="shared" si="752"/>
        <v>0</v>
      </c>
      <c r="T737" s="20">
        <f t="shared" si="752"/>
        <v>0</v>
      </c>
      <c r="U737" s="20">
        <f t="shared" si="752"/>
        <v>0</v>
      </c>
      <c r="V737" s="20">
        <f t="shared" si="742"/>
        <v>0</v>
      </c>
      <c r="W737" s="20">
        <f t="shared" si="752"/>
        <v>0</v>
      </c>
    </row>
    <row r="738" spans="1:23">
      <c r="A738" s="15" t="str">
        <f t="shared" si="743"/>
        <v>EXP_OM_CUSTSERV</v>
      </c>
      <c r="B738" s="15" t="str">
        <f>$B$11</f>
        <v>CUSTOMER</v>
      </c>
      <c r="C738" s="19"/>
      <c r="D738" s="20">
        <f t="shared" si="737"/>
        <v>1.0000000000000002</v>
      </c>
      <c r="E738" s="20">
        <f>E730/$D$731</f>
        <v>0.63695599365554179</v>
      </c>
      <c r="F738" s="20">
        <f>F730/$D$731</f>
        <v>1.286038857425922E-4</v>
      </c>
      <c r="G738" s="20">
        <f>G730/$D$731</f>
        <v>3.8104855034842136E-5</v>
      </c>
      <c r="H738" s="20">
        <f t="shared" ref="H738:W738" si="754">H730/$D$731</f>
        <v>0.14441740058205169</v>
      </c>
      <c r="I738" s="20">
        <f t="shared" si="754"/>
        <v>3.5723301595164499E-4</v>
      </c>
      <c r="J738" s="20">
        <f t="shared" si="739"/>
        <v>2.8578641276131599E-5</v>
      </c>
      <c r="K738" s="20">
        <f t="shared" si="754"/>
        <v>2.5816039286105544E-3</v>
      </c>
      <c r="L738" s="20">
        <f t="shared" si="754"/>
        <v>2.6673398524389494E-4</v>
      </c>
      <c r="M738" s="20">
        <f t="shared" si="754"/>
        <v>5.7157282552263198E-5</v>
      </c>
      <c r="N738" s="20">
        <f t="shared" si="740"/>
        <v>4.7631068793552671E-6</v>
      </c>
      <c r="O738" s="20">
        <f t="shared" si="740"/>
        <v>2.3815534396776334E-5</v>
      </c>
      <c r="P738" s="20">
        <f t="shared" si="754"/>
        <v>2.0957670269163172E-4</v>
      </c>
      <c r="Q738" s="20">
        <f t="shared" si="754"/>
        <v>9.0499030707750066E-5</v>
      </c>
      <c r="R738" s="20">
        <f t="shared" si="741"/>
        <v>1.9052427517421068E-5</v>
      </c>
      <c r="S738" s="20">
        <f t="shared" si="754"/>
        <v>7.2875535254135579E-4</v>
      </c>
      <c r="T738" s="20">
        <f t="shared" si="754"/>
        <v>4.7631068793552671E-6</v>
      </c>
      <c r="U738" s="20">
        <f t="shared" si="754"/>
        <v>4.2867961914197398E-5</v>
      </c>
      <c r="V738" s="20">
        <f t="shared" si="742"/>
        <v>0.21378252606610243</v>
      </c>
      <c r="W738" s="20">
        <f t="shared" si="754"/>
        <v>2.6197087836453967E-4</v>
      </c>
    </row>
    <row r="739" spans="1:23">
      <c r="A739" s="15" t="str">
        <f t="shared" si="743"/>
        <v>EXP_OM_CUSTSERV</v>
      </c>
      <c r="B739" s="15" t="str">
        <f>$B$12</f>
        <v>TOTAL</v>
      </c>
      <c r="C739" s="19"/>
      <c r="D739" s="20">
        <f t="shared" si="737"/>
        <v>1.0000000000000002</v>
      </c>
      <c r="E739" s="20">
        <f t="shared" ref="E739:W739" si="755">SUM(E732:E738)</f>
        <v>0.63695599365554179</v>
      </c>
      <c r="F739" s="20">
        <f t="shared" ref="F739:G739" si="756">SUM(F732:F738)</f>
        <v>1.286038857425922E-4</v>
      </c>
      <c r="G739" s="20">
        <f t="shared" si="756"/>
        <v>3.8104855034842136E-5</v>
      </c>
      <c r="H739" s="20">
        <f t="shared" si="755"/>
        <v>0.14441740058205169</v>
      </c>
      <c r="I739" s="20">
        <f t="shared" si="755"/>
        <v>3.5723301595164499E-4</v>
      </c>
      <c r="J739" s="20">
        <f t="shared" si="755"/>
        <v>2.8578641276131599E-5</v>
      </c>
      <c r="K739" s="20">
        <f t="shared" si="755"/>
        <v>2.5816039286105544E-3</v>
      </c>
      <c r="L739" s="20">
        <f t="shared" si="755"/>
        <v>2.6673398524389494E-4</v>
      </c>
      <c r="M739" s="20">
        <f t="shared" si="755"/>
        <v>5.7157282552263198E-5</v>
      </c>
      <c r="N739" s="20">
        <f t="shared" si="755"/>
        <v>4.7631068793552671E-6</v>
      </c>
      <c r="O739" s="20">
        <f t="shared" si="755"/>
        <v>2.3815534396776334E-5</v>
      </c>
      <c r="P739" s="20">
        <f t="shared" si="755"/>
        <v>2.0957670269163172E-4</v>
      </c>
      <c r="Q739" s="20">
        <f t="shared" si="755"/>
        <v>9.0499030707750066E-5</v>
      </c>
      <c r="R739" s="20">
        <f t="shared" si="755"/>
        <v>1.9052427517421068E-5</v>
      </c>
      <c r="S739" s="20">
        <f t="shared" si="755"/>
        <v>7.2875535254135579E-4</v>
      </c>
      <c r="T739" s="20">
        <f t="shared" si="755"/>
        <v>4.7631068793552671E-6</v>
      </c>
      <c r="U739" s="20">
        <f t="shared" si="755"/>
        <v>4.2867961914197398E-5</v>
      </c>
      <c r="V739" s="20">
        <f t="shared" si="755"/>
        <v>0.21378252606610243</v>
      </c>
      <c r="W739" s="20">
        <f t="shared" si="755"/>
        <v>2.6197087836453967E-4</v>
      </c>
    </row>
    <row r="741" spans="1:23">
      <c r="A741" s="34" t="s">
        <v>18</v>
      </c>
      <c r="B741" s="15" t="str">
        <f>$B$5</f>
        <v>PRODUCTION</v>
      </c>
      <c r="D741" s="21">
        <f ca="1">COSS!H1863-COSS!H1245-COSS!H1253-COSS!H1133</f>
        <v>74295134.906666428</v>
      </c>
      <c r="E741" s="21">
        <f ca="1">COSS!I1863-COSS!I1245-COSS!I1253-COSS!I1133</f>
        <v>38176744.828198858</v>
      </c>
      <c r="F741" s="21">
        <f ca="1">COSS!J1863-COSS!J1245-COSS!J1253-COSS!J1133</f>
        <v>8534.1152672232492</v>
      </c>
      <c r="G741" s="21">
        <f ca="1">COSS!K1863-COSS!K1245-COSS!K1253-COSS!K1133</f>
        <v>14944.990141568038</v>
      </c>
      <c r="H741" s="21">
        <f ca="1">COSS!L1863-COSS!L1245-COSS!L1253-COSS!L1133</f>
        <v>8911104.4797834978</v>
      </c>
      <c r="I741" s="21">
        <f ca="1">COSS!M1863-COSS!M1245-COSS!M1253-COSS!M1133</f>
        <v>123899.7874034218</v>
      </c>
      <c r="J741" s="21">
        <f ca="1">COSS!N1863-COSS!N1245-COSS!N1253-COSS!N1133</f>
        <v>17250.433854276213</v>
      </c>
      <c r="K741" s="21">
        <f ca="1">COSS!P1863-COSS!P1245-COSS!P1253-COSS!P1133</f>
        <v>5298738.7644588882</v>
      </c>
      <c r="L741" s="21">
        <f ca="1">COSS!Q1863-COSS!Q1245-COSS!Q1253-COSS!Q1133</f>
        <v>951828.37591464981</v>
      </c>
      <c r="M741" s="21">
        <f ca="1">COSS!R1863-COSS!R1245-COSS!R1253-COSS!R1133</f>
        <v>192855.03509194075</v>
      </c>
      <c r="N741" s="21">
        <f ca="1">COSS!S1863-COSS!S1245-COSS!S1253-COSS!S1133</f>
        <v>7307.5552632436156</v>
      </c>
      <c r="O741" s="21">
        <f ca="1">COSS!U1863-COSS!U1245-COSS!U1253-COSS!U1133</f>
        <v>251255.26726814694</v>
      </c>
      <c r="P741" s="21">
        <f ca="1">COSS!V1863-COSS!V1245-COSS!V1253-COSS!V1133</f>
        <v>3396525.7527646227</v>
      </c>
      <c r="Q741" s="21">
        <f ca="1">COSS!W1863-COSS!W1245-COSS!W1253-COSS!W1133</f>
        <v>12981129.256415691</v>
      </c>
      <c r="R741" s="21">
        <f ca="1">COSS!X1863-COSS!X1245-COSS!X1253-COSS!X1133</f>
        <v>2354615.0538484473</v>
      </c>
      <c r="S741" s="21">
        <f ca="1">COSS!Z1863-COSS!Z1245-COSS!Z1253-COSS!Z1133</f>
        <v>1457006.5231908998</v>
      </c>
      <c r="T741" s="21">
        <f ca="1">COSS!AA1863-COSS!AA1245-COSS!AA1253-COSS!AA1133</f>
        <v>29084.644165653004</v>
      </c>
      <c r="U741" s="21">
        <f ca="1">COSS!AC1863-COSS!AC1245-COSS!AC1253-COSS!AC1133</f>
        <v>19228.776471362769</v>
      </c>
      <c r="V741" s="21">
        <f ca="1">COSS!AD1863-COSS!AD1245-COSS!AD1253-COSS!AD1133</f>
        <v>85525.745148242757</v>
      </c>
      <c r="W741" s="21">
        <f ca="1">COSS!AE1863-COSS!AE1245-COSS!AE1253-COSS!AE1133</f>
        <v>17555.522015810668</v>
      </c>
    </row>
    <row r="742" spans="1:23">
      <c r="A742" s="15" t="s">
        <v>573</v>
      </c>
      <c r="B742" s="15" t="str">
        <f>$B$6</f>
        <v>BULKTRAN</v>
      </c>
      <c r="D742" s="21">
        <f ca="1">COSS!H1864-COSS!H1246-COSS!H1254-COSS!H1134</f>
        <v>3254147.3169481987</v>
      </c>
      <c r="E742" s="21">
        <f ca="1">COSS!I1864-COSS!I1246-COSS!I1254-COSS!I1134</f>
        <v>1651647.9436232094</v>
      </c>
      <c r="F742" s="21">
        <f ca="1">COSS!J1864-COSS!J1246-COSS!J1254-COSS!J1134</f>
        <v>342.23460027679312</v>
      </c>
      <c r="G742" s="21">
        <f ca="1">COSS!K1864-COSS!K1246-COSS!K1254-COSS!K1134</f>
        <v>577.2371300179758</v>
      </c>
      <c r="H742" s="21">
        <f ca="1">COSS!L1864-COSS!L1246-COSS!L1254-COSS!L1134</f>
        <v>392315.23449784558</v>
      </c>
      <c r="I742" s="21">
        <f ca="1">COSS!M1864-COSS!M1246-COSS!M1254-COSS!M1134</f>
        <v>5416.2851638734855</v>
      </c>
      <c r="J742" s="21">
        <f ca="1">COSS!N1864-COSS!N1246-COSS!N1254-COSS!N1134</f>
        <v>733.76803446497229</v>
      </c>
      <c r="K742" s="21">
        <f ca="1">COSS!P1864-COSS!P1246-COSS!P1254-COSS!P1134</f>
        <v>232842.63759848868</v>
      </c>
      <c r="L742" s="21">
        <f ca="1">COSS!Q1864-COSS!Q1246-COSS!Q1254-COSS!Q1134</f>
        <v>42627.166587332373</v>
      </c>
      <c r="M742" s="21">
        <f ca="1">COSS!R1864-COSS!R1246-COSS!R1254-COSS!R1134</f>
        <v>8539.950338422379</v>
      </c>
      <c r="N742" s="21">
        <f ca="1">COSS!S1864-COSS!S1246-COSS!S1254-COSS!S1134</f>
        <v>311.81866391292044</v>
      </c>
      <c r="O742" s="21">
        <f ca="1">COSS!U1864-COSS!U1246-COSS!U1254-COSS!U1134</f>
        <v>10982.642403420272</v>
      </c>
      <c r="P742" s="21">
        <f ca="1">COSS!V1864-COSS!V1246-COSS!V1254-COSS!V1134</f>
        <v>152366.58763022762</v>
      </c>
      <c r="Q742" s="21">
        <f ca="1">COSS!W1864-COSS!W1246-COSS!W1254-COSS!W1134</f>
        <v>578018.00150833954</v>
      </c>
      <c r="R742" s="21">
        <f ca="1">COSS!X1864-COSS!X1246-COSS!X1254-COSS!X1134</f>
        <v>106483.97290005285</v>
      </c>
      <c r="S742" s="21">
        <f ca="1">COSS!Z1864-COSS!Z1246-COSS!Z1254-COSS!Z1134</f>
        <v>64194.893640295646</v>
      </c>
      <c r="T742" s="21">
        <f ca="1">COSS!AA1864-COSS!AA1246-COSS!AA1254-COSS!AA1134</f>
        <v>1272.7599924534657</v>
      </c>
      <c r="U742" s="21">
        <f ca="1">COSS!AC1864-COSS!AC1246-COSS!AC1254-COSS!AC1134</f>
        <v>850.65288962144541</v>
      </c>
      <c r="V742" s="21">
        <f ca="1">COSS!AD1864-COSS!AD1246-COSS!AD1254-COSS!AD1134</f>
        <v>3833.1960839348712</v>
      </c>
      <c r="W742" s="21">
        <f ca="1">COSS!AE1864-COSS!AE1246-COSS!AE1254-COSS!AE1134</f>
        <v>790.33366202314778</v>
      </c>
    </row>
    <row r="743" spans="1:23">
      <c r="B743" s="15" t="str">
        <f>$B$7</f>
        <v>SUBTRAN</v>
      </c>
      <c r="D743" s="21">
        <f ca="1">COSS!H1865-COSS!H1247-COSS!H1255-COSS!H1135</f>
        <v>901655.67568780563</v>
      </c>
      <c r="E743" s="21">
        <f ca="1">COSS!I1865-COSS!I1247-COSS!I1255-COSS!I1135</f>
        <v>455065.15846945578</v>
      </c>
      <c r="F743" s="21">
        <f ca="1">COSS!J1865-COSS!J1247-COSS!J1255-COSS!J1135</f>
        <v>68.900546872982858</v>
      </c>
      <c r="G743" s="21">
        <f ca="1">COSS!K1865-COSS!K1247-COSS!K1255-COSS!K1135</f>
        <v>123.78414309107387</v>
      </c>
      <c r="H743" s="21">
        <f ca="1">COSS!L1865-COSS!L1247-COSS!L1255-COSS!L1135</f>
        <v>108593.02690486755</v>
      </c>
      <c r="I743" s="21">
        <f ca="1">COSS!M1865-COSS!M1247-COSS!M1255-COSS!M1135</f>
        <v>1506.2744692733156</v>
      </c>
      <c r="J743" s="21">
        <f ca="1">COSS!N1865-COSS!N1247-COSS!N1255-COSS!N1135</f>
        <v>266.15443612381819</v>
      </c>
      <c r="K743" s="21">
        <f ca="1">COSS!P1865-COSS!P1247-COSS!P1255-COSS!P1135</f>
        <v>62565.353609751997</v>
      </c>
      <c r="L743" s="21">
        <f ca="1">COSS!Q1865-COSS!Q1247-COSS!Q1255-COSS!Q1135</f>
        <v>11475.404390340036</v>
      </c>
      <c r="M743" s="21">
        <f ca="1">COSS!R1865-COSS!R1247-COSS!R1255-COSS!R1135</f>
        <v>2977.4364632475226</v>
      </c>
      <c r="N743" s="21">
        <f ca="1">COSS!S1865-COSS!S1247-COSS!S1255-COSS!S1135</f>
        <v>0</v>
      </c>
      <c r="O743" s="21">
        <f ca="1">COSS!U1865-COSS!U1247-COSS!U1255-COSS!U1135</f>
        <v>2809.4553356612455</v>
      </c>
      <c r="P743" s="21">
        <f ca="1">COSS!V1865-COSS!V1247-COSS!V1255-COSS!V1135</f>
        <v>40457.714158696559</v>
      </c>
      <c r="Q743" s="21">
        <f ca="1">COSS!W1865-COSS!W1247-COSS!W1255-COSS!W1135</f>
        <v>197948.05767751794</v>
      </c>
      <c r="R743" s="21">
        <f ca="1">COSS!X1865-COSS!X1247-COSS!X1255-COSS!X1135</f>
        <v>4.4573295649884078E-154</v>
      </c>
      <c r="S743" s="21">
        <f ca="1">COSS!Z1865-COSS!Z1247-COSS!Z1255-COSS!Z1135</f>
        <v>17225.480185716868</v>
      </c>
      <c r="T743" s="21">
        <f ca="1">COSS!AA1865-COSS!AA1247-COSS!AA1255-COSS!AA1135</f>
        <v>343.44435785828659</v>
      </c>
      <c r="U743" s="21">
        <f ca="1">COSS!AC1865-COSS!AC1247-COSS!AC1255-COSS!AC1135</f>
        <v>230.03053933564192</v>
      </c>
      <c r="V743" s="21">
        <f ca="1">COSS!AD1865-COSS!AD1247-COSS!AD1255-COSS!AD1135</f>
        <v>0</v>
      </c>
      <c r="W743" s="21">
        <f ca="1">COSS!AE1865-COSS!AE1247-COSS!AE1255-COSS!AE1135</f>
        <v>0</v>
      </c>
    </row>
    <row r="744" spans="1:23">
      <c r="B744" s="15" t="str">
        <f>$B$8</f>
        <v>DISTPRI</v>
      </c>
      <c r="D744" s="21">
        <f ca="1">COSS!H1866-COSS!H1248-COSS!H1256-COSS!H1136</f>
        <v>32038597.163300987</v>
      </c>
      <c r="E744" s="21">
        <f ca="1">COSS!I1866-COSS!I1248-COSS!I1256-COSS!I1136</f>
        <v>20958367.78843499</v>
      </c>
      <c r="F744" s="21">
        <f ca="1">COSS!J1866-COSS!J1248-COSS!J1256-COSS!J1136</f>
        <v>3425.6475713187715</v>
      </c>
      <c r="G744" s="21">
        <f ca="1">COSS!K1866-COSS!K1248-COSS!K1256-COSS!K1136</f>
        <v>6326.3428939401865</v>
      </c>
      <c r="H744" s="21">
        <f ca="1">COSS!L1866-COSS!L1248-COSS!L1256-COSS!L1136</f>
        <v>4914081.9693026878</v>
      </c>
      <c r="I744" s="21">
        <f ca="1">COSS!M1866-COSS!M1248-COSS!M1256-COSS!M1136</f>
        <v>68602.490790445663</v>
      </c>
      <c r="J744" s="21">
        <f ca="1">COSS!N1866-COSS!N1248-COSS!N1256-COSS!N1136</f>
        <v>0</v>
      </c>
      <c r="K744" s="21">
        <f ca="1">COSS!P1866-COSS!P1248-COSS!P1256-COSS!P1136</f>
        <v>2848953.6202856591</v>
      </c>
      <c r="L744" s="21">
        <f ca="1">COSS!Q1866-COSS!Q1248-COSS!Q1256-COSS!Q1136</f>
        <v>513612.17769828654</v>
      </c>
      <c r="M744" s="21">
        <f ca="1">COSS!R1866-COSS!R1248-COSS!R1256-COSS!R1136</f>
        <v>0</v>
      </c>
      <c r="N744" s="21">
        <f ca="1">COSS!S1866-COSS!S1248-COSS!S1256-COSS!S1136</f>
        <v>0</v>
      </c>
      <c r="O744" s="21">
        <f ca="1">COSS!U1866-COSS!U1248-COSS!U1256-COSS!U1136</f>
        <v>128948.61439463582</v>
      </c>
      <c r="P744" s="21">
        <f ca="1">COSS!V1866-COSS!V1248-COSS!V1256-COSS!V1136</f>
        <v>1787625.0037156697</v>
      </c>
      <c r="Q744" s="21">
        <f ca="1">COSS!W1866-COSS!W1248-COSS!W1256-COSS!W1136</f>
        <v>-6.9161678201867732E-82</v>
      </c>
      <c r="R744" s="21">
        <f ca="1">COSS!X1866-COSS!X1248-COSS!X1256-COSS!X1136</f>
        <v>1.6297935047906031E-153</v>
      </c>
      <c r="S744" s="21">
        <f ca="1">COSS!Z1866-COSS!Z1248-COSS!Z1256-COSS!Z1136</f>
        <v>782637.80158648163</v>
      </c>
      <c r="T744" s="21">
        <f ca="1">COSS!AA1866-COSS!AA1248-COSS!AA1256-COSS!AA1136</f>
        <v>15696.436773811456</v>
      </c>
      <c r="U744" s="21">
        <f ca="1">COSS!AC1866-COSS!AC1248-COSS!AC1256-COSS!AC1136</f>
        <v>10319.269853057694</v>
      </c>
      <c r="V744" s="21">
        <f ca="1">COSS!AD1866-COSS!AD1248-COSS!AD1256-COSS!AD1136</f>
        <v>0</v>
      </c>
      <c r="W744" s="21">
        <f ca="1">COSS!AE1866-COSS!AE1248-COSS!AE1256-COSS!AE1136</f>
        <v>0</v>
      </c>
    </row>
    <row r="745" spans="1:23">
      <c r="B745" s="15" t="str">
        <f>$B$9</f>
        <v>DISTSEC</v>
      </c>
      <c r="D745" s="21">
        <f ca="1">COSS!H1867-COSS!H1249-COSS!H1257-COSS!H1137</f>
        <v>12708156.91828217</v>
      </c>
      <c r="E745" s="21">
        <f ca="1">COSS!I1867-COSS!I1249-COSS!I1257-COSS!I1137</f>
        <v>9422295.6377103403</v>
      </c>
      <c r="F745" s="21">
        <f ca="1">COSS!J1867-COSS!J1249-COSS!J1257-COSS!J1137</f>
        <v>2320.62510699531</v>
      </c>
      <c r="G745" s="21">
        <f ca="1">COSS!K1867-COSS!K1249-COSS!K1257-COSS!K1137</f>
        <v>2993.0470118408157</v>
      </c>
      <c r="H745" s="21">
        <f ca="1">COSS!L1867-COSS!L1249-COSS!L1257-COSS!L1137</f>
        <v>1904047.9346764777</v>
      </c>
      <c r="I745" s="21">
        <f ca="1">COSS!M1867-COSS!M1249-COSS!M1257-COSS!M1137</f>
        <v>0</v>
      </c>
      <c r="J745" s="21">
        <f ca="1">COSS!N1867-COSS!N1249-COSS!N1257-COSS!N1137</f>
        <v>0</v>
      </c>
      <c r="K745" s="21">
        <f ca="1">COSS!P1867-COSS!P1249-COSS!P1257-COSS!P1137</f>
        <v>950169.93049640604</v>
      </c>
      <c r="L745" s="21">
        <f ca="1">COSS!Q1867-COSS!Q1249-COSS!Q1257-COSS!Q1137</f>
        <v>0</v>
      </c>
      <c r="M745" s="21">
        <f ca="1">COSS!R1867-COSS!R1249-COSS!R1257-COSS!R1137</f>
        <v>0</v>
      </c>
      <c r="N745" s="21">
        <f ca="1">COSS!S1867-COSS!S1249-COSS!S1257-COSS!S1137</f>
        <v>0</v>
      </c>
      <c r="O745" s="21">
        <f ca="1">COSS!U1867-COSS!U1249-COSS!U1257-COSS!U1137</f>
        <v>35562.09764890778</v>
      </c>
      <c r="P745" s="21">
        <f ca="1">COSS!V1867-COSS!V1249-COSS!V1257-COSS!V1137</f>
        <v>-5.3009994976128302E-124</v>
      </c>
      <c r="Q745" s="21">
        <f ca="1">COSS!W1867-COSS!W1249-COSS!W1257-COSS!W1137</f>
        <v>-2.6598102594138094E-83</v>
      </c>
      <c r="R745" s="21">
        <f ca="1">COSS!X1867-COSS!X1249-COSS!X1257-COSS!X1137</f>
        <v>0</v>
      </c>
      <c r="S745" s="21">
        <f ca="1">COSS!Z1867-COSS!Z1249-COSS!Z1257-COSS!Z1137</f>
        <v>269047.47347648995</v>
      </c>
      <c r="T745" s="21">
        <f ca="1">COSS!AA1867-COSS!AA1249-COSS!AA1257-COSS!AA1137</f>
        <v>0</v>
      </c>
      <c r="U745" s="21">
        <f ca="1">COSS!AC1867-COSS!AC1249-COSS!AC1257-COSS!AC1137</f>
        <v>3183.1698059458217</v>
      </c>
      <c r="V745" s="21">
        <f ca="1">COSS!AD1867-COSS!AD1249-COSS!AD1257-COSS!AD1137</f>
        <v>98166.14437555414</v>
      </c>
      <c r="W745" s="21">
        <f ca="1">COSS!AE1867-COSS!AE1249-COSS!AE1257-COSS!AE1137</f>
        <v>20370.857973214075</v>
      </c>
    </row>
    <row r="746" spans="1:23">
      <c r="B746" s="15" t="str">
        <f>$B$10</f>
        <v>ENERGY</v>
      </c>
      <c r="D746" s="21">
        <f ca="1">COSS!H1868-COSS!H1250-COSS!H1258-COSS!H1138</f>
        <v>22683261.894100815</v>
      </c>
      <c r="E746" s="21">
        <f ca="1">COSS!I1868-COSS!I1250-COSS!I1258-COSS!I1138</f>
        <v>8883861.6743046269</v>
      </c>
      <c r="F746" s="21">
        <f ca="1">COSS!J1868-COSS!J1250-COSS!J1258-COSS!J1138</f>
        <v>1447.7349350491741</v>
      </c>
      <c r="G746" s="21">
        <f ca="1">COSS!K1868-COSS!K1250-COSS!K1258-COSS!K1138</f>
        <v>4192.648300053741</v>
      </c>
      <c r="H746" s="21">
        <f ca="1">COSS!L1868-COSS!L1250-COSS!L1258-COSS!L1138</f>
        <v>2561639.4465841893</v>
      </c>
      <c r="I746" s="21">
        <f ca="1">COSS!M1868-COSS!M1250-COSS!M1258-COSS!M1138</f>
        <v>35711.523457417468</v>
      </c>
      <c r="J746" s="21">
        <f ca="1">COSS!N1868-COSS!N1250-COSS!N1258-COSS!N1138</f>
        <v>5022.0398076384226</v>
      </c>
      <c r="K746" s="21">
        <f ca="1">COSS!P1868-COSS!P1250-COSS!P1258-COSS!P1138</f>
        <v>1660018.4642378641</v>
      </c>
      <c r="L746" s="21">
        <f ca="1">COSS!Q1868-COSS!Q1250-COSS!Q1258-COSS!Q1138</f>
        <v>295868.03844163963</v>
      </c>
      <c r="M746" s="21">
        <f ca="1">COSS!R1868-COSS!R1250-COSS!R1258-COSS!R1138</f>
        <v>60281.564711419371</v>
      </c>
      <c r="N746" s="21">
        <f ca="1">COSS!S1868-COSS!S1250-COSS!S1258-COSS!S1138</f>
        <v>2283.3586519629098</v>
      </c>
      <c r="O746" s="21">
        <f ca="1">COSS!U1868-COSS!U1250-COSS!U1258-COSS!U1138</f>
        <v>87128.685329563683</v>
      </c>
      <c r="P746" s="21">
        <f ca="1">COSS!V1868-COSS!V1250-COSS!V1258-COSS!V1138</f>
        <v>1373555.1787380055</v>
      </c>
      <c r="Q746" s="21">
        <f ca="1">COSS!W1868-COSS!W1250-COSS!W1258-COSS!W1138</f>
        <v>5906408.4172283672</v>
      </c>
      <c r="R746" s="21">
        <f ca="1">COSS!X1868-COSS!X1250-COSS!X1258-COSS!X1138</f>
        <v>1110628.3720059199</v>
      </c>
      <c r="S746" s="21">
        <f ca="1">COSS!Z1868-COSS!Z1250-COSS!Z1258-COSS!Z1138</f>
        <v>456841.93239480956</v>
      </c>
      <c r="T746" s="21">
        <f ca="1">COSS!AA1868-COSS!AA1250-COSS!AA1258-COSS!AA1138</f>
        <v>9167.9810841549333</v>
      </c>
      <c r="U746" s="21">
        <f ca="1">COSS!AC1868-COSS!AC1250-COSS!AC1258-COSS!AC1138</f>
        <v>8178.824637557238</v>
      </c>
      <c r="V746" s="21">
        <f ca="1">COSS!AD1868-COSS!AD1250-COSS!AD1258-COSS!AD1138</f>
        <v>183224.64306113403</v>
      </c>
      <c r="W746" s="21">
        <f ca="1">COSS!AE1868-COSS!AE1250-COSS!AE1258-COSS!AE1138</f>
        <v>37801.366189448105</v>
      </c>
    </row>
    <row r="747" spans="1:23">
      <c r="B747" s="15" t="str">
        <f>$B$11</f>
        <v>CUSTOMER</v>
      </c>
      <c r="D747" s="21">
        <f ca="1">COSS!H1869-COSS!H1251-COSS!H1259-COSS!H1139</f>
        <v>12227592.88310108</v>
      </c>
      <c r="E747" s="21">
        <f ca="1">COSS!I1869-COSS!I1251-COSS!I1259-COSS!I1139</f>
        <v>8796911.1765887849</v>
      </c>
      <c r="F747" s="21">
        <f ca="1">COSS!J1869-COSS!J1251-COSS!J1259-COSS!J1139</f>
        <v>1773.8018917559132</v>
      </c>
      <c r="G747" s="21">
        <f ca="1">COSS!K1869-COSS!K1251-COSS!K1259-COSS!K1139</f>
        <v>660.31475243469129</v>
      </c>
      <c r="H747" s="21">
        <f ca="1">COSS!L1869-COSS!L1251-COSS!L1259-COSS!L1139</f>
        <v>2055217.3362899132</v>
      </c>
      <c r="I747" s="21">
        <f ca="1">COSS!M1869-COSS!M1251-COSS!M1259-COSS!M1139</f>
        <v>92121.16435152154</v>
      </c>
      <c r="J747" s="21">
        <f ca="1">COSS!N1869-COSS!N1251-COSS!N1259-COSS!N1139</f>
        <v>15188.668332423811</v>
      </c>
      <c r="K747" s="21">
        <f ca="1">COSS!P1869-COSS!P1251-COSS!P1259-COSS!P1139</f>
        <v>121789.42698767362</v>
      </c>
      <c r="L747" s="21">
        <f ca="1">COSS!Q1869-COSS!Q1251-COSS!Q1259-COSS!Q1139</f>
        <v>33978.145903079363</v>
      </c>
      <c r="M747" s="21">
        <f ca="1">COSS!R1869-COSS!R1251-COSS!R1259-COSS!R1139</f>
        <v>37350.753682856404</v>
      </c>
      <c r="N747" s="21">
        <f ca="1">COSS!S1869-COSS!S1251-COSS!S1259-COSS!S1139</f>
        <v>4630.6593460196236</v>
      </c>
      <c r="O747" s="21">
        <f ca="1">COSS!U1869-COSS!U1251-COSS!U1259-COSS!U1139</f>
        <v>854.4568637735423</v>
      </c>
      <c r="P747" s="21">
        <f ca="1">COSS!V1869-COSS!V1251-COSS!V1259-COSS!V1139</f>
        <v>24387.163451008528</v>
      </c>
      <c r="Q747" s="21">
        <f ca="1">COSS!W1869-COSS!W1251-COSS!W1259-COSS!W1139</f>
        <v>62792.024003066515</v>
      </c>
      <c r="R747" s="21">
        <f ca="1">COSS!X1869-COSS!X1251-COSS!X1259-COSS!X1139</f>
        <v>18621.970194394278</v>
      </c>
      <c r="S747" s="21">
        <f ca="1">COSS!Z1869-COSS!Z1251-COSS!Z1259-COSS!Z1139</f>
        <v>25444.205594136645</v>
      </c>
      <c r="T747" s="21">
        <f ca="1">COSS!AA1869-COSS!AA1251-COSS!AA1259-COSS!AA1139</f>
        <v>453.82899356223197</v>
      </c>
      <c r="U747" s="21">
        <f ca="1">COSS!AC1869-COSS!AC1251-COSS!AC1259-COSS!AC1139</f>
        <v>2307.6647383814579</v>
      </c>
      <c r="V747" s="21">
        <f ca="1">COSS!AD1869-COSS!AD1251-COSS!AD1259-COSS!AD1139</f>
        <v>717696.64580351487</v>
      </c>
      <c r="W747" s="21">
        <f ca="1">COSS!AE1869-COSS!AE1251-COSS!AE1259-COSS!AE1139</f>
        <v>215413.47533277946</v>
      </c>
    </row>
    <row r="748" spans="1:23">
      <c r="B748" s="15" t="str">
        <f>$B$12</f>
        <v>TOTAL</v>
      </c>
      <c r="D748" s="21">
        <f ca="1">COSS!H1870-COSS!H1252-COSS!H1260-COSS!H1140</f>
        <v>158108546.75808752</v>
      </c>
      <c r="E748" s="21">
        <f ca="1">COSS!I1870-COSS!I1252-COSS!I1260-COSS!I1140</f>
        <v>88344894.207330257</v>
      </c>
      <c r="F748" s="21">
        <f ca="1">COSS!J1870-COSS!J1252-COSS!J1260-COSS!J1140</f>
        <v>17913.059919492189</v>
      </c>
      <c r="G748" s="21">
        <f ca="1">COSS!K1870-COSS!K1252-COSS!K1260-COSS!K1140</f>
        <v>29818.364372946522</v>
      </c>
      <c r="H748" s="21">
        <f ca="1">COSS!L1870-COSS!L1252-COSS!L1260-COSS!L1140</f>
        <v>20846999.428039484</v>
      </c>
      <c r="I748" s="21">
        <f ca="1">COSS!M1870-COSS!M1252-COSS!M1260-COSS!M1140</f>
        <v>327257.52563595324</v>
      </c>
      <c r="J748" s="21">
        <f ca="1">COSS!N1870-COSS!N1252-COSS!N1260-COSS!N1140</f>
        <v>38461.064464927244</v>
      </c>
      <c r="K748" s="21">
        <f ca="1">COSS!P1870-COSS!P1252-COSS!P1260-COSS!P1140</f>
        <v>11175078.197674725</v>
      </c>
      <c r="L748" s="21">
        <f ca="1">COSS!Q1870-COSS!Q1252-COSS!Q1260-COSS!Q1140</f>
        <v>1849389.3089353282</v>
      </c>
      <c r="M748" s="21">
        <f ca="1">COSS!R1870-COSS!R1252-COSS!R1260-COSS!R1140</f>
        <v>302004.74028788635</v>
      </c>
      <c r="N748" s="21">
        <f ca="1">COSS!S1870-COSS!S1252-COSS!S1260-COSS!S1140</f>
        <v>14533.391925139062</v>
      </c>
      <c r="O748" s="21">
        <f ca="1">COSS!U1870-COSS!U1252-COSS!U1260-COSS!U1140</f>
        <v>517541.21924410935</v>
      </c>
      <c r="P748" s="21">
        <f ca="1">COSS!V1870-COSS!V1252-COSS!V1260-COSS!V1140</f>
        <v>6774917.4004582278</v>
      </c>
      <c r="Q748" s="21">
        <f ca="1">COSS!W1870-COSS!W1252-COSS!W1260-COSS!W1140</f>
        <v>19726295.756832976</v>
      </c>
      <c r="R748" s="21">
        <f ca="1">COSS!X1870-COSS!X1252-COSS!X1260-COSS!X1140</f>
        <v>3590349.3689488163</v>
      </c>
      <c r="S748" s="21">
        <f ca="1">COSS!Z1870-COSS!Z1252-COSS!Z1260-COSS!Z1140</f>
        <v>3072398.3100688299</v>
      </c>
      <c r="T748" s="21">
        <f ca="1">COSS!AA1870-COSS!AA1252-COSS!AA1260-COSS!AA1140</f>
        <v>56019.095367493421</v>
      </c>
      <c r="U748" s="21">
        <f ca="1">COSS!AC1870-COSS!AC1252-COSS!AC1260-COSS!AC1140</f>
        <v>44298.388935262075</v>
      </c>
      <c r="V748" s="21">
        <f ca="1">COSS!AD1870-COSS!AD1252-COSS!AD1260-COSS!AD1140</f>
        <v>1088446.3744723815</v>
      </c>
      <c r="W748" s="21">
        <f ca="1">COSS!AE1870-COSS!AE1252-COSS!AE1260-COSS!AE1140</f>
        <v>291931.55517327547</v>
      </c>
    </row>
    <row r="749" spans="1:23">
      <c r="A749" s="111" t="s">
        <v>557</v>
      </c>
      <c r="B749" s="15" t="str">
        <f>$B$5</f>
        <v>PRODUCTION</v>
      </c>
      <c r="D749" s="20">
        <f t="shared" ref="D749:D756" ca="1" si="757">SUM(E749:W749)</f>
        <v>0.46989954958185143</v>
      </c>
      <c r="E749" s="20">
        <f ca="1">E741/$D748</f>
        <v>0.24145908371804103</v>
      </c>
      <c r="F749" s="20">
        <f ca="1">F741/$D748</f>
        <v>5.3976305786181132E-5</v>
      </c>
      <c r="G749" s="20">
        <f ca="1">G741/$D748</f>
        <v>9.4523607028242941E-5</v>
      </c>
      <c r="H749" s="20">
        <f t="shared" ref="H749:W749" ca="1" si="758">H741/$D748</f>
        <v>5.6360675387256885E-2</v>
      </c>
      <c r="I749" s="20">
        <f t="shared" ca="1" si="758"/>
        <v>7.8363750691474944E-4</v>
      </c>
      <c r="J749" s="20">
        <f ca="1">J741/$D748</f>
        <v>1.0910500544078794E-4</v>
      </c>
      <c r="K749" s="20">
        <f t="shared" ca="1" si="758"/>
        <v>3.3513297497865017E-2</v>
      </c>
      <c r="L749" s="20">
        <f t="shared" ca="1" si="758"/>
        <v>6.0200943935749774E-3</v>
      </c>
      <c r="M749" s="20">
        <f t="shared" ca="1" si="758"/>
        <v>1.2197635045436018E-3</v>
      </c>
      <c r="N749" s="20">
        <f ca="1">N741/$D748</f>
        <v>4.621859736921415E-5</v>
      </c>
      <c r="O749" s="20">
        <f ca="1">O741/$D748</f>
        <v>1.5891314696135793E-3</v>
      </c>
      <c r="P749" s="20">
        <f t="shared" ca="1" si="758"/>
        <v>2.1482240033244025E-2</v>
      </c>
      <c r="Q749" s="20">
        <f t="shared" ca="1" si="758"/>
        <v>8.2102641018371669E-2</v>
      </c>
      <c r="R749" s="20">
        <f ca="1">R741/$D748</f>
        <v>1.489239577573946E-2</v>
      </c>
      <c r="S749" s="20">
        <f t="shared" ca="1" si="758"/>
        <v>9.2152293665704148E-3</v>
      </c>
      <c r="T749" s="20">
        <f t="shared" ca="1" si="758"/>
        <v>1.8395364932519232E-4</v>
      </c>
      <c r="U749" s="20">
        <f t="shared" ca="1" si="758"/>
        <v>1.216175650566416E-4</v>
      </c>
      <c r="V749" s="20">
        <f ca="1">V741/$D748</f>
        <v>5.4093056259065246E-4</v>
      </c>
      <c r="W749" s="20">
        <f t="shared" ca="1" si="758"/>
        <v>1.1103461751926243E-4</v>
      </c>
    </row>
    <row r="750" spans="1:23">
      <c r="A750" s="15" t="str">
        <f t="shared" ref="A750:A756" si="759">A749</f>
        <v>EXP_OM_LPP</v>
      </c>
      <c r="B750" s="15" t="str">
        <f>$B$6</f>
        <v>BULKTRAN</v>
      </c>
      <c r="D750" s="20">
        <f t="shared" ca="1" si="757"/>
        <v>2.05817293477953E-2</v>
      </c>
      <c r="E750" s="20">
        <f t="shared" ref="E750:W750" ca="1" si="760">E742/$D748</f>
        <v>1.0446291345339462E-2</v>
      </c>
      <c r="F750" s="20">
        <f t="shared" ref="F750:G750" ca="1" si="761">F742/$D748</f>
        <v>2.1645547144293591E-6</v>
      </c>
      <c r="G750" s="20">
        <f t="shared" ca="1" si="761"/>
        <v>3.6508913771826135E-6</v>
      </c>
      <c r="H750" s="20">
        <f t="shared" ca="1" si="760"/>
        <v>2.4813031461107778E-3</v>
      </c>
      <c r="I750" s="20">
        <f t="shared" ca="1" si="760"/>
        <v>3.4256751294796359E-5</v>
      </c>
      <c r="J750" s="20">
        <f ca="1">J742/$D748</f>
        <v>4.6409131543512772E-6</v>
      </c>
      <c r="K750" s="20">
        <f t="shared" ca="1" si="760"/>
        <v>1.4726758443662591E-3</v>
      </c>
      <c r="L750" s="20">
        <f t="shared" ca="1" si="760"/>
        <v>2.6960697230715594E-4</v>
      </c>
      <c r="M750" s="20">
        <f t="shared" ca="1" si="760"/>
        <v>5.4013211262316193E-5</v>
      </c>
      <c r="N750" s="20">
        <f ca="1">N742/$D748</f>
        <v>1.9721809497750658E-6</v>
      </c>
      <c r="O750" s="20">
        <f ca="1">O742/$D748</f>
        <v>6.9462673768193954E-5</v>
      </c>
      <c r="P750" s="20">
        <f t="shared" ca="1" si="760"/>
        <v>9.6368343618612011E-4</v>
      </c>
      <c r="Q750" s="20">
        <f t="shared" ca="1" si="760"/>
        <v>3.6558302088041486E-3</v>
      </c>
      <c r="R750" s="20">
        <f ca="1">R742/$D748</f>
        <v>6.7348650710816812E-4</v>
      </c>
      <c r="S750" s="20">
        <f t="shared" ca="1" si="760"/>
        <v>4.0601785897454638E-4</v>
      </c>
      <c r="T750" s="20">
        <f t="shared" ca="1" si="760"/>
        <v>8.0499126615896356E-6</v>
      </c>
      <c r="U750" s="20">
        <f t="shared" ca="1" si="760"/>
        <v>5.380182836813868E-6</v>
      </c>
      <c r="V750" s="20">
        <f ca="1">V742/$D748</f>
        <v>2.4244078909913811E-5</v>
      </c>
      <c r="W750" s="20">
        <f t="shared" ca="1" si="760"/>
        <v>4.9986776694139775E-6</v>
      </c>
    </row>
    <row r="751" spans="1:23">
      <c r="A751" s="15" t="str">
        <f t="shared" si="759"/>
        <v>EXP_OM_LPP</v>
      </c>
      <c r="B751" s="15" t="str">
        <f>$B$7</f>
        <v>SUBTRAN</v>
      </c>
      <c r="D751" s="20">
        <f t="shared" ca="1" si="757"/>
        <v>5.7027636656946509E-3</v>
      </c>
      <c r="E751" s="20">
        <f t="shared" ref="E751:W751" ca="1" si="762">E743/$D748</f>
        <v>2.8781819060403097E-3</v>
      </c>
      <c r="F751" s="20">
        <f t="shared" ref="F751:G751" ca="1" si="763">F743/$D748</f>
        <v>4.3578002761864284E-7</v>
      </c>
      <c r="G751" s="20">
        <f t="shared" ca="1" si="763"/>
        <v>7.8290608337870959E-7</v>
      </c>
      <c r="H751" s="20">
        <f t="shared" ca="1" si="762"/>
        <v>6.8682578602799558E-4</v>
      </c>
      <c r="I751" s="20">
        <f t="shared" ca="1" si="762"/>
        <v>9.5268377336866976E-6</v>
      </c>
      <c r="J751" s="20">
        <f ca="1">J743/$D748</f>
        <v>1.6833652676034349E-6</v>
      </c>
      <c r="K751" s="20">
        <f t="shared" ca="1" si="762"/>
        <v>3.9571139506758941E-4</v>
      </c>
      <c r="L751" s="20">
        <f t="shared" ca="1" si="762"/>
        <v>7.2579279397829577E-5</v>
      </c>
      <c r="M751" s="20">
        <f t="shared" ca="1" si="762"/>
        <v>1.8831597179898952E-5</v>
      </c>
      <c r="N751" s="20">
        <f ca="1">N743/$D748</f>
        <v>0</v>
      </c>
      <c r="O751" s="20">
        <f ca="1">O743/$D748</f>
        <v>1.7769155388922939E-5</v>
      </c>
      <c r="P751" s="20">
        <f t="shared" ca="1" si="762"/>
        <v>2.5588568732213131E-4</v>
      </c>
      <c r="Q751" s="20">
        <f t="shared" ca="1" si="762"/>
        <v>1.2519756947762381E-3</v>
      </c>
      <c r="R751" s="20">
        <f ca="1">R743/$D748</f>
        <v>2.8191578863907357E-162</v>
      </c>
      <c r="S751" s="20">
        <f t="shared" ca="1" si="762"/>
        <v>1.0894717925699836E-4</v>
      </c>
      <c r="T751" s="20">
        <f t="shared" ca="1" si="762"/>
        <v>2.1722061514091983E-6</v>
      </c>
      <c r="U751" s="20">
        <f t="shared" ca="1" si="762"/>
        <v>1.4548899730739917E-6</v>
      </c>
      <c r="V751" s="20">
        <f ca="1">V743/$D748</f>
        <v>0</v>
      </c>
      <c r="W751" s="20">
        <f t="shared" ca="1" si="762"/>
        <v>0</v>
      </c>
    </row>
    <row r="752" spans="1:23">
      <c r="A752" s="15" t="str">
        <f t="shared" si="759"/>
        <v>EXP_OM_LPP</v>
      </c>
      <c r="B752" s="15" t="str">
        <f>$B$8</f>
        <v>DISTPRI</v>
      </c>
      <c r="D752" s="20">
        <f t="shared" ca="1" si="757"/>
        <v>0.20263671901507843</v>
      </c>
      <c r="E752" s="20">
        <f t="shared" ref="E752:W752" ca="1" si="764">E744/$D748</f>
        <v>0.1325568302167886</v>
      </c>
      <c r="F752" s="20">
        <f t="shared" ref="F752:G752" ca="1" si="765">F744/$D748</f>
        <v>2.1666428801980901E-5</v>
      </c>
      <c r="G752" s="20">
        <f t="shared" ca="1" si="765"/>
        <v>4.0012656011693964E-5</v>
      </c>
      <c r="H752" s="20">
        <f t="shared" ca="1" si="764"/>
        <v>3.1080432209787068E-2</v>
      </c>
      <c r="I752" s="20">
        <f t="shared" ca="1" si="764"/>
        <v>4.3389489181385149E-4</v>
      </c>
      <c r="J752" s="20">
        <f ca="1">J744/$D748</f>
        <v>0</v>
      </c>
      <c r="K752" s="20">
        <f t="shared" ca="1" si="764"/>
        <v>1.8018972906282377E-2</v>
      </c>
      <c r="L752" s="20">
        <f t="shared" ca="1" si="764"/>
        <v>3.2484782652776765E-3</v>
      </c>
      <c r="M752" s="20">
        <f t="shared" ca="1" si="764"/>
        <v>0</v>
      </c>
      <c r="N752" s="20">
        <f ca="1">N744/$D748</f>
        <v>0</v>
      </c>
      <c r="O752" s="20">
        <f ca="1">O744/$D748</f>
        <v>8.1557017023205225E-4</v>
      </c>
      <c r="P752" s="20">
        <f t="shared" ca="1" si="764"/>
        <v>1.1306314809475851E-2</v>
      </c>
      <c r="Q752" s="20">
        <f t="shared" ca="1" si="764"/>
        <v>-4.3743162289441505E-90</v>
      </c>
      <c r="R752" s="20">
        <f ca="1">R744/$D748</f>
        <v>1.0308067072960029E-161</v>
      </c>
      <c r="S752" s="20">
        <f t="shared" ca="1" si="764"/>
        <v>4.9500031316077374E-3</v>
      </c>
      <c r="T752" s="20">
        <f t="shared" ca="1" si="764"/>
        <v>9.9276333225854261E-5</v>
      </c>
      <c r="U752" s="20">
        <f t="shared" ca="1" si="764"/>
        <v>6.5266995773774304E-5</v>
      </c>
      <c r="V752" s="20">
        <f ca="1">V744/$D748</f>
        <v>0</v>
      </c>
      <c r="W752" s="20">
        <f t="shared" ca="1" si="764"/>
        <v>0</v>
      </c>
    </row>
    <row r="753" spans="1:23">
      <c r="A753" s="15" t="str">
        <f t="shared" si="759"/>
        <v>EXP_OM_LPP</v>
      </c>
      <c r="B753" s="15" t="str">
        <f>$B$9</f>
        <v>DISTSEC</v>
      </c>
      <c r="C753" s="19"/>
      <c r="D753" s="20">
        <f t="shared" ca="1" si="757"/>
        <v>8.0376154097008781E-2</v>
      </c>
      <c r="E753" s="20">
        <f t="shared" ref="E753:W753" ca="1" si="766">E745/$D748</f>
        <v>5.9593841262274294E-2</v>
      </c>
      <c r="F753" s="20">
        <f t="shared" ref="F753:G753" ca="1" si="767">F745/$D748</f>
        <v>1.4677417221132014E-5</v>
      </c>
      <c r="G753" s="20">
        <f t="shared" ca="1" si="767"/>
        <v>1.8930330290242303E-5</v>
      </c>
      <c r="H753" s="20">
        <f t="shared" ca="1" si="766"/>
        <v>1.2042662928208102E-2</v>
      </c>
      <c r="I753" s="20">
        <f t="shared" ca="1" si="766"/>
        <v>0</v>
      </c>
      <c r="J753" s="20">
        <f ca="1">J745/$D748</f>
        <v>0</v>
      </c>
      <c r="K753" s="20">
        <f t="shared" ca="1" si="766"/>
        <v>6.0096051097743913E-3</v>
      </c>
      <c r="L753" s="20">
        <f t="shared" ca="1" si="766"/>
        <v>0</v>
      </c>
      <c r="M753" s="20">
        <f t="shared" ca="1" si="766"/>
        <v>0</v>
      </c>
      <c r="N753" s="20">
        <f ca="1">N745/$D748</f>
        <v>0</v>
      </c>
      <c r="O753" s="20">
        <f ca="1">O745/$D748</f>
        <v>2.2492204487414101E-4</v>
      </c>
      <c r="P753" s="20">
        <f t="shared" ca="1" si="766"/>
        <v>-3.352759611233145E-132</v>
      </c>
      <c r="Q753" s="20">
        <f t="shared" ca="1" si="766"/>
        <v>-1.6822684882958459E-91</v>
      </c>
      <c r="R753" s="20">
        <f ca="1">R745/$D748</f>
        <v>0</v>
      </c>
      <c r="S753" s="20">
        <f t="shared" ca="1" si="766"/>
        <v>1.7016630599239108E-3</v>
      </c>
      <c r="T753" s="20">
        <f t="shared" ca="1" si="766"/>
        <v>0</v>
      </c>
      <c r="U753" s="20">
        <f t="shared" ca="1" si="766"/>
        <v>2.0132813002298987E-5</v>
      </c>
      <c r="V753" s="20">
        <f ca="1">V745/$D748</f>
        <v>6.2087816495937011E-4</v>
      </c>
      <c r="W753" s="20">
        <f t="shared" ca="1" si="766"/>
        <v>1.288409664809728E-4</v>
      </c>
    </row>
    <row r="754" spans="1:23">
      <c r="A754" s="15" t="str">
        <f t="shared" si="759"/>
        <v>EXP_OM_LPP</v>
      </c>
      <c r="B754" s="15" t="str">
        <f>$B$10</f>
        <v>ENERGY</v>
      </c>
      <c r="C754" s="19"/>
      <c r="D754" s="20">
        <f t="shared" ca="1" si="757"/>
        <v>0.14346638660089084</v>
      </c>
      <c r="E754" s="20">
        <f t="shared" ref="E754:W754" ca="1" si="768">E746/$D748</f>
        <v>5.6188370941751144E-2</v>
      </c>
      <c r="F754" s="20">
        <f t="shared" ref="F754:G754" ca="1" si="769">F746/$D748</f>
        <v>9.1565887153732887E-6</v>
      </c>
      <c r="G754" s="20">
        <f t="shared" ca="1" si="769"/>
        <v>2.6517531063445058E-5</v>
      </c>
      <c r="H754" s="20">
        <f t="shared" ca="1" si="768"/>
        <v>1.6201777191106572E-2</v>
      </c>
      <c r="I754" s="20">
        <f t="shared" ca="1" si="768"/>
        <v>2.2586712856236384E-4</v>
      </c>
      <c r="J754" s="20">
        <f ca="1">J746/$D748</f>
        <v>3.1763240574985152E-5</v>
      </c>
      <c r="K754" s="20">
        <f t="shared" ca="1" si="768"/>
        <v>1.0499232952774903E-2</v>
      </c>
      <c r="L754" s="20">
        <f t="shared" ca="1" si="768"/>
        <v>1.8712969318118503E-3</v>
      </c>
      <c r="M754" s="20">
        <f t="shared" ca="1" si="768"/>
        <v>3.8126695834889059E-4</v>
      </c>
      <c r="N754" s="20">
        <f ca="1">N746/$D748</f>
        <v>1.4441715509892967E-5</v>
      </c>
      <c r="O754" s="20">
        <f ca="1">O746/$D748</f>
        <v>5.5106878860175794E-4</v>
      </c>
      <c r="P754" s="20">
        <f t="shared" ca="1" si="768"/>
        <v>8.6874189087298402E-3</v>
      </c>
      <c r="Q754" s="20">
        <f t="shared" ca="1" si="768"/>
        <v>3.7356667544768539E-2</v>
      </c>
      <c r="R754" s="20">
        <f ca="1">R746/$D748</f>
        <v>7.0244676507287508E-3</v>
      </c>
      <c r="S754" s="20">
        <f t="shared" ca="1" si="768"/>
        <v>2.8894195902881598E-3</v>
      </c>
      <c r="T754" s="20">
        <f t="shared" ca="1" si="768"/>
        <v>5.7985360514269453E-5</v>
      </c>
      <c r="U754" s="20">
        <f t="shared" ca="1" si="768"/>
        <v>5.172917470471202E-5</v>
      </c>
      <c r="V754" s="20">
        <f ca="1">V746/$D748</f>
        <v>1.15885350171155E-3</v>
      </c>
      <c r="W754" s="20">
        <f t="shared" ca="1" si="768"/>
        <v>2.3908490062390952E-4</v>
      </c>
    </row>
    <row r="755" spans="1:23">
      <c r="A755" s="15" t="str">
        <f t="shared" si="759"/>
        <v>EXP_OM_LPP</v>
      </c>
      <c r="B755" s="15" t="str">
        <f>$B$11</f>
        <v>CUSTOMER</v>
      </c>
      <c r="C755" s="19"/>
      <c r="D755" s="20">
        <f t="shared" ca="1" si="757"/>
        <v>7.7336697691680056E-2</v>
      </c>
      <c r="E755" s="20">
        <f t="shared" ref="E755:W755" ca="1" si="770">E747/$D748</f>
        <v>5.5638429148605201E-2</v>
      </c>
      <c r="F755" s="20">
        <f t="shared" ref="F755:G755" ca="1" si="771">F747/$D748</f>
        <v>1.1218886822544148E-5</v>
      </c>
      <c r="G755" s="20">
        <f t="shared" ca="1" si="771"/>
        <v>4.1763381295572823E-6</v>
      </c>
      <c r="H755" s="20">
        <f t="shared" ca="1" si="770"/>
        <v>1.299877443965429E-2</v>
      </c>
      <c r="I755" s="20">
        <f t="shared" ca="1" si="770"/>
        <v>5.8264506404243066E-4</v>
      </c>
      <c r="J755" s="20">
        <f t="shared" ca="1" si="770"/>
        <v>9.6064815241538387E-5</v>
      </c>
      <c r="K755" s="20">
        <f t="shared" ca="1" si="770"/>
        <v>7.702899652478394E-4</v>
      </c>
      <c r="L755" s="20">
        <f t="shared" ca="1" si="770"/>
        <v>2.1490391632697316E-4</v>
      </c>
      <c r="M755" s="20">
        <f t="shared" ca="1" si="770"/>
        <v>2.3623488071144294E-4</v>
      </c>
      <c r="N755" s="20">
        <f t="shared" ca="1" si="770"/>
        <v>2.9287849651193873E-5</v>
      </c>
      <c r="O755" s="20">
        <f t="shared" ca="1" si="770"/>
        <v>5.4042420937616732E-6</v>
      </c>
      <c r="P755" s="20">
        <f t="shared" ca="1" si="770"/>
        <v>1.5424316996804656E-4</v>
      </c>
      <c r="Q755" s="20">
        <f t="shared" ca="1" si="770"/>
        <v>3.9714503289402096E-4</v>
      </c>
      <c r="R755" s="20">
        <f t="shared" ca="1" si="770"/>
        <v>1.1777965566204747E-4</v>
      </c>
      <c r="S755" s="20">
        <f t="shared" ca="1" si="770"/>
        <v>1.6092871711146211E-4</v>
      </c>
      <c r="T755" s="20">
        <f t="shared" ca="1" si="770"/>
        <v>2.8703634488311926E-6</v>
      </c>
      <c r="U755" s="20">
        <f t="shared" ca="1" si="770"/>
        <v>1.4595445886377532E-5</v>
      </c>
      <c r="V755" s="20">
        <f t="shared" ca="1" si="770"/>
        <v>4.5392653371333549E-3</v>
      </c>
      <c r="W755" s="20">
        <f t="shared" ca="1" si="770"/>
        <v>1.3624404230491779E-3</v>
      </c>
    </row>
    <row r="756" spans="1:23">
      <c r="A756" s="15" t="str">
        <f t="shared" si="759"/>
        <v>EXP_OM_LPP</v>
      </c>
      <c r="B756" s="15" t="str">
        <f>$B$12</f>
        <v>TOTAL</v>
      </c>
      <c r="C756" s="19"/>
      <c r="D756" s="20">
        <f t="shared" ca="1" si="757"/>
        <v>0.99999999999999922</v>
      </c>
      <c r="E756" s="20">
        <f ca="1">E748/$D748</f>
        <v>0.55876102853884002</v>
      </c>
      <c r="F756" s="20">
        <f ca="1">F748/$D748</f>
        <v>1.1329596208925945E-4</v>
      </c>
      <c r="G756" s="20">
        <f ca="1">G748/$D748</f>
        <v>1.8859425998374286E-4</v>
      </c>
      <c r="H756" s="20">
        <f t="shared" ref="H756:W756" ca="1" si="772">H748/$D748</f>
        <v>0.13185245108815172</v>
      </c>
      <c r="I756" s="20">
        <f t="shared" ca="1" si="772"/>
        <v>2.0698281803618783E-3</v>
      </c>
      <c r="J756" s="20">
        <f t="shared" ca="1" si="772"/>
        <v>2.4325733967926625E-4</v>
      </c>
      <c r="K756" s="20">
        <f t="shared" ca="1" si="772"/>
        <v>7.0679785671378337E-2</v>
      </c>
      <c r="L756" s="20">
        <f t="shared" ca="1" si="772"/>
        <v>1.1696959758696465E-2</v>
      </c>
      <c r="M756" s="20">
        <f t="shared" ca="1" si="772"/>
        <v>1.91011015204615E-3</v>
      </c>
      <c r="N756" s="20">
        <f t="shared" ca="1" si="772"/>
        <v>9.1920343480076007E-5</v>
      </c>
      <c r="O756" s="20">
        <f t="shared" ca="1" si="772"/>
        <v>3.2733285445724096E-3</v>
      </c>
      <c r="P756" s="20">
        <f t="shared" ca="1" si="772"/>
        <v>4.2849786044925994E-2</v>
      </c>
      <c r="Q756" s="20">
        <f t="shared" ca="1" si="772"/>
        <v>0.12476425949961457</v>
      </c>
      <c r="R756" s="20">
        <f t="shared" ca="1" si="772"/>
        <v>2.270812958923844E-2</v>
      </c>
      <c r="S756" s="20">
        <f t="shared" ca="1" si="772"/>
        <v>1.943220890373323E-2</v>
      </c>
      <c r="T756" s="20">
        <f t="shared" ca="1" si="772"/>
        <v>3.5430782532714635E-4</v>
      </c>
      <c r="U756" s="20">
        <f t="shared" ca="1" si="772"/>
        <v>2.8017706723369235E-4</v>
      </c>
      <c r="V756" s="20">
        <f t="shared" ca="1" si="772"/>
        <v>6.8841716453048466E-3</v>
      </c>
      <c r="W756" s="20">
        <f t="shared" ca="1" si="772"/>
        <v>1.8463995853427366E-3</v>
      </c>
    </row>
    <row r="758" spans="1:23">
      <c r="A758" s="34" t="s">
        <v>20</v>
      </c>
      <c r="B758" s="15" t="str">
        <f>$B$5</f>
        <v>PRODUCTION</v>
      </c>
      <c r="D758" s="21">
        <f ca="1">COSS!H4529</f>
        <v>15681639</v>
      </c>
      <c r="E758" s="21">
        <f ca="1">COSS!I4529</f>
        <v>8064611.0526919151</v>
      </c>
      <c r="F758" s="21">
        <f ca="1">COSS!J4529</f>
        <v>1804.1917390809576</v>
      </c>
      <c r="G758" s="21">
        <f ca="1">COSS!K4529</f>
        <v>3159.0110905831116</v>
      </c>
      <c r="H758" s="21">
        <f ca="1">COSS!L4529</f>
        <v>1879598.523414888</v>
      </c>
      <c r="I758" s="21">
        <f ca="1">COSS!M4529</f>
        <v>26154.589531373444</v>
      </c>
      <c r="J758" s="21">
        <f ca="1">COSS!N4529</f>
        <v>3642.6466466796678</v>
      </c>
      <c r="K758" s="21">
        <f ca="1">COSS!P4529</f>
        <v>1117971.4968069892</v>
      </c>
      <c r="L758" s="21">
        <f ca="1">COSS!Q4529</f>
        <v>200630.0229847297</v>
      </c>
      <c r="M758" s="21">
        <f ca="1">COSS!R4529</f>
        <v>40685.721269024718</v>
      </c>
      <c r="N758" s="21">
        <f ca="1">COSS!S4529</f>
        <v>1545.0218662141967</v>
      </c>
      <c r="O758" s="21">
        <f ca="1">COSS!U4529</f>
        <v>53022.973402986951</v>
      </c>
      <c r="P758" s="21">
        <f ca="1">COSS!V4529</f>
        <v>715840.75903561653</v>
      </c>
      <c r="Q758" s="21">
        <f ca="1">COSS!W4529</f>
        <v>2737803.5434729452</v>
      </c>
      <c r="R758" s="21">
        <f ca="1">COSS!X4529</f>
        <v>495978.50417977036</v>
      </c>
      <c r="S758" s="21">
        <f ca="1">COSS!Z4529</f>
        <v>307295.89553905313</v>
      </c>
      <c r="T758" s="21">
        <f ca="1">COSS!AA4529</f>
        <v>6137.4872150838146</v>
      </c>
      <c r="U758" s="21">
        <f ca="1">COSS!AC4529</f>
        <v>4053.7300065483537</v>
      </c>
      <c r="V758" s="21">
        <f ca="1">COSS!AD4529</f>
        <v>18008.97673173057</v>
      </c>
      <c r="W758" s="21">
        <f ca="1">COSS!AE4529</f>
        <v>3694.8523747926752</v>
      </c>
    </row>
    <row r="759" spans="1:23">
      <c r="B759" s="15" t="str">
        <f>$B$6</f>
        <v>BULKTRAN</v>
      </c>
      <c r="D759" s="21">
        <f ca="1">COSS!H4530</f>
        <v>2430778.086000002</v>
      </c>
      <c r="E759" s="21">
        <f ca="1">COSS!I4530</f>
        <v>1250078.5038475227</v>
      </c>
      <c r="F759" s="21">
        <f ca="1">COSS!J4530</f>
        <v>279.6639906262497</v>
      </c>
      <c r="G759" s="21">
        <f ca="1">COSS!K4530</f>
        <v>489.67170666410624</v>
      </c>
      <c r="H759" s="21">
        <f ca="1">COSS!L4530</f>
        <v>291352.63866199681</v>
      </c>
      <c r="I759" s="21">
        <f ca="1">COSS!M4530</f>
        <v>4054.1682588910348</v>
      </c>
      <c r="J759" s="21">
        <f ca="1">COSS!N4530</f>
        <v>564.63904339274472</v>
      </c>
      <c r="K759" s="21">
        <f ca="1">COSS!P4530</f>
        <v>173294.42510512212</v>
      </c>
      <c r="L759" s="21">
        <f ca="1">COSS!Q4530</f>
        <v>31099.240536334328</v>
      </c>
      <c r="M759" s="21">
        <f ca="1">COSS!R4530</f>
        <v>6306.6086187706478</v>
      </c>
      <c r="N759" s="21">
        <f ca="1">COSS!S4530</f>
        <v>239.4906103108415</v>
      </c>
      <c r="O759" s="21">
        <f ca="1">COSS!U4530</f>
        <v>8218.9802865977072</v>
      </c>
      <c r="P759" s="21">
        <f ca="1">COSS!V4530</f>
        <v>110960.97991602711</v>
      </c>
      <c r="Q759" s="21">
        <f ca="1">COSS!W4530</f>
        <v>424381.20513086836</v>
      </c>
      <c r="R759" s="21">
        <f ca="1">COSS!X4530</f>
        <v>76880.591313653436</v>
      </c>
      <c r="S759" s="21">
        <f ca="1">COSS!Z4530</f>
        <v>47633.294504106248</v>
      </c>
      <c r="T759" s="21">
        <f ca="1">COSS!AA4530</f>
        <v>951.35906556266002</v>
      </c>
      <c r="U759" s="21">
        <f ca="1">COSS!AC4530</f>
        <v>628.36021582172748</v>
      </c>
      <c r="V759" s="21">
        <f ca="1">COSS!AD4530</f>
        <v>2791.5338435462409</v>
      </c>
      <c r="W759" s="21">
        <f ca="1">COSS!AE4530</f>
        <v>572.73134419502514</v>
      </c>
    </row>
    <row r="760" spans="1:23">
      <c r="B760" s="15" t="str">
        <f>$B$7</f>
        <v>SUBTRAN</v>
      </c>
      <c r="D760" s="21">
        <f ca="1">COSS!H4531</f>
        <v>673663.91399999976</v>
      </c>
      <c r="E760" s="21">
        <f ca="1">COSS!I4531</f>
        <v>344154.80083909881</v>
      </c>
      <c r="F760" s="21">
        <f ca="1">COSS!J4531</f>
        <v>56.040389740862253</v>
      </c>
      <c r="G760" s="21">
        <f ca="1">COSS!K4531</f>
        <v>104.30078749920439</v>
      </c>
      <c r="H760" s="21">
        <f ca="1">COSS!L4531</f>
        <v>80653.146792318104</v>
      </c>
      <c r="I760" s="21">
        <f ca="1">COSS!M4531</f>
        <v>1127.1917502756114</v>
      </c>
      <c r="J760" s="21">
        <f ca="1">COSS!N4531</f>
        <v>204.01646958339273</v>
      </c>
      <c r="K760" s="21">
        <f ca="1">COSS!P4531</f>
        <v>46563.762488434644</v>
      </c>
      <c r="L760" s="21">
        <f ca="1">COSS!Q4531</f>
        <v>8379.6033402763696</v>
      </c>
      <c r="M760" s="21">
        <f ca="1">COSS!R4531</f>
        <v>2199.5812700725746</v>
      </c>
      <c r="N760" s="21">
        <f ca="1">COSS!S4531</f>
        <v>0</v>
      </c>
      <c r="O760" s="21">
        <f ca="1">COSS!U4531</f>
        <v>2101.9185437023589</v>
      </c>
      <c r="P760" s="21">
        <f ca="1">COSS!V4531</f>
        <v>29491.955355637125</v>
      </c>
      <c r="Q760" s="21">
        <f ca="1">COSS!W4531</f>
        <v>145418.08961707618</v>
      </c>
      <c r="R760" s="21">
        <f ca="1">COSS!X4531</f>
        <v>0</v>
      </c>
      <c r="S760" s="21">
        <f ca="1">COSS!Z4531</f>
        <v>12782.874514246058</v>
      </c>
      <c r="T760" s="21">
        <f ca="1">COSS!AA4531</f>
        <v>256.66116396203137</v>
      </c>
      <c r="U760" s="21">
        <f ca="1">COSS!AC4531</f>
        <v>169.97067807907541</v>
      </c>
      <c r="V760" s="21">
        <f ca="1">COSS!AD4531</f>
        <v>0</v>
      </c>
      <c r="W760" s="21">
        <f ca="1">COSS!AE4531</f>
        <v>0</v>
      </c>
    </row>
    <row r="761" spans="1:23">
      <c r="B761" s="15" t="str">
        <f>$B$8</f>
        <v>DISTPRI</v>
      </c>
      <c r="D761" s="21">
        <f ca="1">COSS!H4532</f>
        <v>5502877.0431981003</v>
      </c>
      <c r="E761" s="21">
        <f ca="1">COSS!I4532</f>
        <v>3602731.20857452</v>
      </c>
      <c r="F761" s="21">
        <f ca="1">COSS!J4532</f>
        <v>591.57368892538989</v>
      </c>
      <c r="G761" s="21">
        <f ca="1">COSS!K4532</f>
        <v>1094.5807725416305</v>
      </c>
      <c r="H761" s="21">
        <f ca="1">COSS!L4532</f>
        <v>842943.47417431627</v>
      </c>
      <c r="I761" s="21">
        <f ca="1">COSS!M4532</f>
        <v>11779.236271068852</v>
      </c>
      <c r="J761" s="21">
        <f ca="1">COSS!N4532</f>
        <v>0</v>
      </c>
      <c r="K761" s="21">
        <f ca="1">COSS!P4532</f>
        <v>488840.38540749211</v>
      </c>
      <c r="L761" s="21">
        <f ca="1">COSS!Q4532</f>
        <v>87964.07427225147</v>
      </c>
      <c r="M761" s="21">
        <f ca="1">COSS!R4532</f>
        <v>0</v>
      </c>
      <c r="N761" s="21">
        <f ca="1">COSS!S4532</f>
        <v>0</v>
      </c>
      <c r="O761" s="21">
        <f ca="1">COSS!U4532</f>
        <v>22136.398516986817</v>
      </c>
      <c r="P761" s="21">
        <f ca="1">COSS!V4532</f>
        <v>306099.08188023855</v>
      </c>
      <c r="Q761" s="21">
        <f ca="1">COSS!W4532</f>
        <v>0</v>
      </c>
      <c r="R761" s="21">
        <f ca="1">COSS!X4532</f>
        <v>0</v>
      </c>
      <c r="S761" s="21">
        <f ca="1">COSS!Z4532</f>
        <v>134233.80949470194</v>
      </c>
      <c r="T761" s="21">
        <f ca="1">COSS!AA4532</f>
        <v>2694.2842445715301</v>
      </c>
      <c r="U761" s="21">
        <f ca="1">COSS!AC4532</f>
        <v>1768.9359004847938</v>
      </c>
      <c r="V761" s="21">
        <f ca="1">COSS!AD4532</f>
        <v>0</v>
      </c>
      <c r="W761" s="21">
        <f ca="1">COSS!AE4532</f>
        <v>0</v>
      </c>
    </row>
    <row r="762" spans="1:23">
      <c r="B762" s="15" t="str">
        <f>$B$9</f>
        <v>DISTSEC</v>
      </c>
      <c r="D762" s="21">
        <f ca="1">COSS!H4533</f>
        <v>2180091.5782702109</v>
      </c>
      <c r="E762" s="21">
        <f ca="1">COSS!I4533</f>
        <v>1617456.0848833164</v>
      </c>
      <c r="F762" s="21">
        <f ca="1">COSS!J4533</f>
        <v>400.95902665197741</v>
      </c>
      <c r="G762" s="21">
        <f ca="1">COSS!K4533</f>
        <v>519.35244003346679</v>
      </c>
      <c r="H762" s="21">
        <f ca="1">COSS!L4533</f>
        <v>326025.46745456511</v>
      </c>
      <c r="I762" s="21">
        <f ca="1">COSS!M4533</f>
        <v>0</v>
      </c>
      <c r="J762" s="21">
        <f ca="1">COSS!N4533</f>
        <v>0</v>
      </c>
      <c r="K762" s="21">
        <f ca="1">COSS!P4533</f>
        <v>162749.90034957568</v>
      </c>
      <c r="L762" s="21">
        <f ca="1">COSS!Q4533</f>
        <v>0</v>
      </c>
      <c r="M762" s="21">
        <f ca="1">COSS!R4533</f>
        <v>0</v>
      </c>
      <c r="N762" s="21">
        <f ca="1">COSS!S4533</f>
        <v>0</v>
      </c>
      <c r="O762" s="21">
        <f ca="1">COSS!U4533</f>
        <v>6094.8929208790742</v>
      </c>
      <c r="P762" s="21">
        <f ca="1">COSS!V4533</f>
        <v>0</v>
      </c>
      <c r="Q762" s="21">
        <f ca="1">COSS!W4533</f>
        <v>0</v>
      </c>
      <c r="R762" s="21">
        <f ca="1">COSS!X4533</f>
        <v>0</v>
      </c>
      <c r="S762" s="21">
        <f ca="1">COSS!Z4533</f>
        <v>46061.352120779717</v>
      </c>
      <c r="T762" s="21">
        <f ca="1">COSS!AA4533</f>
        <v>0</v>
      </c>
      <c r="U762" s="21">
        <f ca="1">COSS!AC4533</f>
        <v>544.60970155485109</v>
      </c>
      <c r="V762" s="21">
        <f ca="1">COSS!AD4533</f>
        <v>16762.928755973815</v>
      </c>
      <c r="W762" s="21">
        <f ca="1">COSS!AE4533</f>
        <v>3476.0306168805282</v>
      </c>
    </row>
    <row r="763" spans="1:23">
      <c r="B763" s="15" t="str">
        <f>$B$10</f>
        <v>ENERGY</v>
      </c>
      <c r="D763" s="21">
        <f ca="1">COSS!H4534</f>
        <v>6272237.9999999972</v>
      </c>
      <c r="E763" s="21">
        <f ca="1">COSS!I4534</f>
        <v>2453847.5475552361</v>
      </c>
      <c r="F763" s="21">
        <f ca="1">COSS!J4534</f>
        <v>392.68274286501259</v>
      </c>
      <c r="G763" s="21">
        <f ca="1">COSS!K4534</f>
        <v>1132.261643725494</v>
      </c>
      <c r="H763" s="21">
        <f ca="1">COSS!L4534</f>
        <v>707576.22656550433</v>
      </c>
      <c r="I763" s="21">
        <f ca="1">COSS!M4534</f>
        <v>9868.5828494959915</v>
      </c>
      <c r="J763" s="21">
        <f ca="1">COSS!N4534</f>
        <v>1379.6195186235989</v>
      </c>
      <c r="K763" s="21">
        <f ca="1">COSS!P4534</f>
        <v>458727.03597106173</v>
      </c>
      <c r="L763" s="21">
        <f ca="1">COSS!Q4534</f>
        <v>81927.910999001178</v>
      </c>
      <c r="M763" s="21">
        <f ca="1">COSS!R4534</f>
        <v>16683.523005744286</v>
      </c>
      <c r="N763" s="21">
        <f ca="1">COSS!S4534</f>
        <v>630.14231013355857</v>
      </c>
      <c r="O763" s="21">
        <f ca="1">COSS!U4534</f>
        <v>24058.489857376091</v>
      </c>
      <c r="P763" s="21">
        <f ca="1">COSS!V4534</f>
        <v>380369.29899977113</v>
      </c>
      <c r="Q763" s="21">
        <f ca="1">COSS!W4534</f>
        <v>1635906.4478647672</v>
      </c>
      <c r="R763" s="21">
        <f ca="1">COSS!X4534</f>
        <v>307731.08946256456</v>
      </c>
      <c r="S763" s="21">
        <f ca="1">COSS!Z4534</f>
        <v>126191.07078391372</v>
      </c>
      <c r="T763" s="21">
        <f ca="1">COSS!AA4534</f>
        <v>2531.9986630849903</v>
      </c>
      <c r="U763" s="21">
        <f ca="1">COSS!AC4534</f>
        <v>2258.5536650932008</v>
      </c>
      <c r="V763" s="21">
        <f ca="1">COSS!AD4534</f>
        <v>50590.828586745265</v>
      </c>
      <c r="W763" s="21">
        <f ca="1">COSS!AE4534</f>
        <v>10434.688955290549</v>
      </c>
    </row>
    <row r="764" spans="1:23">
      <c r="B764" s="15" t="str">
        <f>$B$11</f>
        <v>CUSTOMER</v>
      </c>
      <c r="D764" s="21">
        <f ca="1">COSS!H4535</f>
        <v>4150961.378531693</v>
      </c>
      <c r="E764" s="21">
        <f ca="1">COSS!I4535</f>
        <v>3204436.3700092891</v>
      </c>
      <c r="F764" s="21">
        <f ca="1">COSS!J4535</f>
        <v>646.70795372358043</v>
      </c>
      <c r="G764" s="21">
        <f ca="1">COSS!K4535</f>
        <v>189.68600090617574</v>
      </c>
      <c r="H764" s="21">
        <f ca="1">COSS!L4535</f>
        <v>648850.59065567609</v>
      </c>
      <c r="I764" s="21">
        <f ca="1">COSS!M4535</f>
        <v>16588.578109208182</v>
      </c>
      <c r="J764" s="21">
        <f ca="1">COSS!N4535</f>
        <v>2674.5954708179238</v>
      </c>
      <c r="K764" s="21">
        <f ca="1">COSS!P4535</f>
        <v>26575.798093756512</v>
      </c>
      <c r="L764" s="21">
        <f ca="1">COSS!Q4535</f>
        <v>6428.1185765738956</v>
      </c>
      <c r="M764" s="21">
        <f ca="1">COSS!R4535</f>
        <v>6543.5803721600969</v>
      </c>
      <c r="N764" s="21">
        <f ca="1">COSS!S4535</f>
        <v>808.28520655878901</v>
      </c>
      <c r="O764" s="21">
        <f ca="1">COSS!U4535</f>
        <v>202.27795910280258</v>
      </c>
      <c r="P764" s="21">
        <f ca="1">COSS!V4535</f>
        <v>4673.2748450738463</v>
      </c>
      <c r="Q764" s="21">
        <f ca="1">COSS!W4535</f>
        <v>10991.988220568413</v>
      </c>
      <c r="R764" s="21">
        <f ca="1">COSS!X4535</f>
        <v>3236.7394391298776</v>
      </c>
      <c r="S764" s="21">
        <f ca="1">COSS!Z4535</f>
        <v>5897.4650658542741</v>
      </c>
      <c r="T764" s="21">
        <f ca="1">COSS!AA4535</f>
        <v>88.097702530606071</v>
      </c>
      <c r="U764" s="21">
        <f ca="1">COSS!AC4535</f>
        <v>480.10079662785614</v>
      </c>
      <c r="V764" s="21">
        <f ca="1">COSS!AD4535</f>
        <v>174442.43815597182</v>
      </c>
      <c r="W764" s="21">
        <f ca="1">COSS!AE4535</f>
        <v>37206.685898162577</v>
      </c>
    </row>
    <row r="765" spans="1:23">
      <c r="B765" s="15" t="str">
        <f>$B$12</f>
        <v>TOTAL</v>
      </c>
      <c r="D765" s="21">
        <f ca="1">COSS!H4536</f>
        <v>36892249.000000007</v>
      </c>
      <c r="E765" s="21">
        <f ca="1">COSS!I4536</f>
        <v>20537315.568400897</v>
      </c>
      <c r="F765" s="21">
        <f ca="1">COSS!J4536</f>
        <v>4171.8195316140309</v>
      </c>
      <c r="G765" s="21">
        <f ca="1">COSS!K4536</f>
        <v>6688.8644419531865</v>
      </c>
      <c r="H765" s="21">
        <f ca="1">COSS!L4536</f>
        <v>4777000.067719263</v>
      </c>
      <c r="I765" s="21">
        <f ca="1">COSS!M4536</f>
        <v>69572.34677031319</v>
      </c>
      <c r="J765" s="21">
        <f ca="1">COSS!N4536</f>
        <v>8465.5171490973353</v>
      </c>
      <c r="K765" s="21">
        <f ca="1">COSS!P4536</f>
        <v>2474722.8042224324</v>
      </c>
      <c r="L765" s="21">
        <f ca="1">COSS!Q4536</f>
        <v>416428.97070916748</v>
      </c>
      <c r="M765" s="21">
        <f ca="1">COSS!R4536</f>
        <v>72419.014535772294</v>
      </c>
      <c r="N765" s="21">
        <f ca="1">COSS!S4536</f>
        <v>3222.9399932173824</v>
      </c>
      <c r="O765" s="21">
        <f ca="1">COSS!U4536</f>
        <v>115835.93148763174</v>
      </c>
      <c r="P765" s="21">
        <f ca="1">COSS!V4536</f>
        <v>1547435.350032364</v>
      </c>
      <c r="Q765" s="21">
        <f ca="1">COSS!W4536</f>
        <v>4954501.2743062265</v>
      </c>
      <c r="R765" s="21">
        <f ca="1">COSS!X4536</f>
        <v>883826.92439511884</v>
      </c>
      <c r="S765" s="21">
        <f ca="1">COSS!Z4536</f>
        <v>680095.76202265476</v>
      </c>
      <c r="T765" s="21">
        <f ca="1">COSS!AA4536</f>
        <v>12659.888054795636</v>
      </c>
      <c r="U765" s="21">
        <f ca="1">COSS!AC4536</f>
        <v>9904.2609642098614</v>
      </c>
      <c r="V765" s="21">
        <f ca="1">COSS!AD4536</f>
        <v>262596.70607396768</v>
      </c>
      <c r="W765" s="21">
        <f ca="1">COSS!AE4536</f>
        <v>55384.989189321357</v>
      </c>
    </row>
    <row r="766" spans="1:23">
      <c r="A766" s="111" t="s">
        <v>67</v>
      </c>
      <c r="B766" s="15" t="str">
        <f>$B$5</f>
        <v>PRODUCTION</v>
      </c>
      <c r="C766" s="19"/>
      <c r="D766" s="20">
        <f t="shared" ref="D766:D773" ca="1" si="773">SUM(E766:W766)</f>
        <v>0.42506595355571819</v>
      </c>
      <c r="E766" s="20">
        <f ca="1">E758/$D765</f>
        <v>0.21859906271075838</v>
      </c>
      <c r="F766" s="20">
        <f ca="1">F758/$D765</f>
        <v>4.8904357635690829E-5</v>
      </c>
      <c r="G766" s="20">
        <f ca="1">G758/$D765</f>
        <v>8.5628043185524168E-5</v>
      </c>
      <c r="H766" s="20">
        <f t="shared" ref="H766:W766" ca="1" si="774">H758/$D765</f>
        <v>5.0948331271831314E-2</v>
      </c>
      <c r="I766" s="20">
        <f t="shared" ca="1" si="774"/>
        <v>7.0894538122014301E-4</v>
      </c>
      <c r="J766" s="20">
        <f ca="1">J758/$D765</f>
        <v>9.8737451508572094E-5</v>
      </c>
      <c r="K766" s="20">
        <f t="shared" ca="1" si="774"/>
        <v>3.0303695955402148E-2</v>
      </c>
      <c r="L766" s="20">
        <f t="shared" ca="1" si="774"/>
        <v>5.43827032569171E-3</v>
      </c>
      <c r="M766" s="20">
        <f t="shared" ca="1" si="774"/>
        <v>1.1028257255074015E-3</v>
      </c>
      <c r="N766" s="20">
        <f ca="1">N758/$D765</f>
        <v>4.187930820412159E-5</v>
      </c>
      <c r="O766" s="20">
        <f ca="1">O758/$D765</f>
        <v>1.4372388466473525E-3</v>
      </c>
      <c r="P766" s="20">
        <f t="shared" ca="1" si="774"/>
        <v>1.9403554362750191E-2</v>
      </c>
      <c r="Q766" s="20">
        <f t="shared" ca="1" si="774"/>
        <v>7.421080627187962E-2</v>
      </c>
      <c r="R766" s="20">
        <f ca="1">R758/$D765</f>
        <v>1.344397583838736E-2</v>
      </c>
      <c r="S766" s="20">
        <f t="shared" ca="1" si="774"/>
        <v>8.3295517044529623E-3</v>
      </c>
      <c r="T766" s="20">
        <f t="shared" ca="1" si="774"/>
        <v>1.6636251194888696E-4</v>
      </c>
      <c r="U766" s="20">
        <f t="shared" ca="1" si="774"/>
        <v>1.0988026255998524E-4</v>
      </c>
      <c r="V766" s="20">
        <f ca="1">V758/$D765</f>
        <v>4.8815068801391225E-4</v>
      </c>
      <c r="W766" s="20">
        <f t="shared" ca="1" si="774"/>
        <v>1.0015253813321803E-4</v>
      </c>
    </row>
    <row r="767" spans="1:23">
      <c r="A767" s="15" t="str">
        <f t="shared" ref="A767:A773" si="775">A766</f>
        <v>LABOR_M</v>
      </c>
      <c r="B767" s="15" t="str">
        <f>$B$6</f>
        <v>BULKTRAN</v>
      </c>
      <c r="C767" s="19"/>
      <c r="D767" s="20">
        <f t="shared" ca="1" si="773"/>
        <v>6.5888585052106763E-2</v>
      </c>
      <c r="E767" s="20">
        <f t="shared" ref="E767:W767" ca="1" si="776">E759/$D765</f>
        <v>3.3884583828096858E-2</v>
      </c>
      <c r="F767" s="20">
        <f t="shared" ref="F767:G767" ca="1" si="777">F759/$D765</f>
        <v>7.5805622646168748E-6</v>
      </c>
      <c r="G767" s="20">
        <f t="shared" ca="1" si="777"/>
        <v>1.3273024007403456E-5</v>
      </c>
      <c r="H767" s="20">
        <f t="shared" ca="1" si="776"/>
        <v>7.8973943459504665E-3</v>
      </c>
      <c r="I767" s="20">
        <f t="shared" ca="1" si="776"/>
        <v>1.0989214181252636E-4</v>
      </c>
      <c r="J767" s="20">
        <f ca="1">J759/$D765</f>
        <v>1.5305085992256657E-5</v>
      </c>
      <c r="K767" s="20">
        <f t="shared" ca="1" si="776"/>
        <v>4.6973125738450396E-3</v>
      </c>
      <c r="L767" s="20">
        <f t="shared" ca="1" si="776"/>
        <v>8.429749169353791E-4</v>
      </c>
      <c r="M767" s="20">
        <f t="shared" ca="1" si="776"/>
        <v>1.7094671075137345E-4</v>
      </c>
      <c r="N767" s="20">
        <f ca="1">N759/$D765</f>
        <v>6.4916240349250993E-6</v>
      </c>
      <c r="O767" s="20">
        <f ca="1">O759/$D765</f>
        <v>2.2278338971955074E-4</v>
      </c>
      <c r="P767" s="20">
        <f t="shared" ca="1" si="776"/>
        <v>3.0077044073953604E-3</v>
      </c>
      <c r="Q767" s="20">
        <f t="shared" ca="1" si="776"/>
        <v>1.1503261976001199E-2</v>
      </c>
      <c r="R767" s="20">
        <f ca="1">R759/$D765</f>
        <v>2.0839225961435267E-3</v>
      </c>
      <c r="S767" s="20">
        <f t="shared" ca="1" si="776"/>
        <v>1.291146400538125E-3</v>
      </c>
      <c r="T767" s="20">
        <f t="shared" ca="1" si="776"/>
        <v>2.5787505271436821E-5</v>
      </c>
      <c r="U767" s="20">
        <f t="shared" ca="1" si="776"/>
        <v>1.7032309844317903E-5</v>
      </c>
      <c r="V767" s="20">
        <f ca="1">V759/$D765</f>
        <v>7.5667217890301036E-5</v>
      </c>
      <c r="W767" s="20">
        <f t="shared" ca="1" si="776"/>
        <v>1.552443561234299E-5</v>
      </c>
    </row>
    <row r="768" spans="1:23">
      <c r="A768" s="15" t="str">
        <f t="shared" si="775"/>
        <v>LABOR_M</v>
      </c>
      <c r="B768" s="15" t="str">
        <f>$B$7</f>
        <v>SUBTRAN</v>
      </c>
      <c r="C768" s="19"/>
      <c r="D768" s="20">
        <f t="shared" ca="1" si="773"/>
        <v>1.8260310289025739E-2</v>
      </c>
      <c r="E768" s="20">
        <f ca="1">E760/$D765</f>
        <v>9.3286478912982165E-3</v>
      </c>
      <c r="F768" s="20">
        <f ca="1">F760/$D765</f>
        <v>1.5190288274608101E-6</v>
      </c>
      <c r="G768" s="20">
        <f ca="1">G760/$D765</f>
        <v>2.8271734666868471E-6</v>
      </c>
      <c r="H768" s="20">
        <f t="shared" ref="H768:W768" ca="1" si="778">H760/$D765</f>
        <v>2.18618135186928E-3</v>
      </c>
      <c r="I768" s="20">
        <f t="shared" ca="1" si="778"/>
        <v>3.0553619820673204E-5</v>
      </c>
      <c r="J768" s="20">
        <f ca="1">J760/$D765</f>
        <v>5.5300632277363379E-6</v>
      </c>
      <c r="K768" s="20">
        <f t="shared" ca="1" si="778"/>
        <v>1.2621557034496497E-3</v>
      </c>
      <c r="L768" s="20">
        <f t="shared" ca="1" si="778"/>
        <v>2.2713723254649961E-4</v>
      </c>
      <c r="M768" s="20">
        <f t="shared" ca="1" si="778"/>
        <v>5.9621772315170439E-5</v>
      </c>
      <c r="N768" s="20">
        <f ca="1">N760/$D765</f>
        <v>0</v>
      </c>
      <c r="O768" s="20">
        <f ca="1">O760/$D765</f>
        <v>5.6974529899284764E-5</v>
      </c>
      <c r="P768" s="20">
        <f t="shared" ca="1" si="778"/>
        <v>7.9940790152525313E-4</v>
      </c>
      <c r="Q768" s="20">
        <f t="shared" ca="1" si="778"/>
        <v>3.9416976074588498E-3</v>
      </c>
      <c r="R768" s="20">
        <f ca="1">R760/$D765</f>
        <v>0</v>
      </c>
      <c r="S768" s="20">
        <f t="shared" ca="1" si="778"/>
        <v>3.4649214566035417E-4</v>
      </c>
      <c r="T768" s="20">
        <f t="shared" ca="1" si="778"/>
        <v>6.9570484564937017E-6</v>
      </c>
      <c r="U768" s="20">
        <f t="shared" ca="1" si="778"/>
        <v>4.6072192042039879E-6</v>
      </c>
      <c r="V768" s="20">
        <f ca="1">V760/$D765</f>
        <v>0</v>
      </c>
      <c r="W768" s="20">
        <f t="shared" ca="1" si="778"/>
        <v>0</v>
      </c>
    </row>
    <row r="769" spans="1:23">
      <c r="A769" s="15" t="str">
        <f t="shared" si="775"/>
        <v>LABOR_M</v>
      </c>
      <c r="B769" s="15" t="str">
        <f>$B$8</f>
        <v>DISTPRI</v>
      </c>
      <c r="C769" s="19"/>
      <c r="D769" s="20">
        <f t="shared" ca="1" si="773"/>
        <v>0.1491607910159691</v>
      </c>
      <c r="E769" s="20">
        <f t="shared" ref="E769:W769" ca="1" si="779">E761/$D765</f>
        <v>9.7655505051332581E-2</v>
      </c>
      <c r="F769" s="20">
        <f t="shared" ref="F769:G769" ca="1" si="780">F761/$D765</f>
        <v>1.6035175543930373E-5</v>
      </c>
      <c r="G769" s="20">
        <f t="shared" ca="1" si="780"/>
        <v>2.9669667808585761E-5</v>
      </c>
      <c r="H769" s="20">
        <f t="shared" ca="1" si="779"/>
        <v>2.2848796075682892E-2</v>
      </c>
      <c r="I769" s="20">
        <f t="shared" ca="1" si="779"/>
        <v>3.1928756284467367E-4</v>
      </c>
      <c r="J769" s="20">
        <f ca="1">J761/$D765</f>
        <v>0</v>
      </c>
      <c r="K769" s="20">
        <f t="shared" ca="1" si="779"/>
        <v>1.3250490242746979E-2</v>
      </c>
      <c r="L769" s="20">
        <f t="shared" ca="1" si="779"/>
        <v>2.3843510942434397E-3</v>
      </c>
      <c r="M769" s="20">
        <f t="shared" ca="1" si="779"/>
        <v>0</v>
      </c>
      <c r="N769" s="20">
        <f ca="1">N761/$D765</f>
        <v>0</v>
      </c>
      <c r="O769" s="20">
        <f ca="1">O761/$D765</f>
        <v>6.0002843732803637E-4</v>
      </c>
      <c r="P769" s="20">
        <f t="shared" ca="1" si="779"/>
        <v>8.2971109156353817E-3</v>
      </c>
      <c r="Q769" s="20">
        <f t="shared" ca="1" si="779"/>
        <v>0</v>
      </c>
      <c r="R769" s="20">
        <f ca="1">R761/$D765</f>
        <v>0</v>
      </c>
      <c r="S769" s="20">
        <f t="shared" ca="1" si="779"/>
        <v>3.6385369049932934E-3</v>
      </c>
      <c r="T769" s="20">
        <f t="shared" ca="1" si="779"/>
        <v>7.3031173691024629E-5</v>
      </c>
      <c r="U769" s="20">
        <f t="shared" ca="1" si="779"/>
        <v>4.7948714118371949E-5</v>
      </c>
      <c r="V769" s="20">
        <f ca="1">V761/$D765</f>
        <v>0</v>
      </c>
      <c r="W769" s="20">
        <f t="shared" ca="1" si="779"/>
        <v>0</v>
      </c>
    </row>
    <row r="770" spans="1:23">
      <c r="A770" s="15" t="str">
        <f t="shared" si="775"/>
        <v>LABOR_M</v>
      </c>
      <c r="B770" s="15" t="str">
        <f>$B$9</f>
        <v>DISTSEC</v>
      </c>
      <c r="C770" s="19"/>
      <c r="D770" s="20">
        <f t="shared" ca="1" si="773"/>
        <v>5.9093485416684938E-2</v>
      </c>
      <c r="E770" s="20">
        <f t="shared" ref="E770:W770" ca="1" si="781">E762/$D765</f>
        <v>4.3842707580210576E-2</v>
      </c>
      <c r="F770" s="20">
        <f t="shared" ref="F770:G770" ca="1" si="782">F762/$D765</f>
        <v>1.0868381232382372E-5</v>
      </c>
      <c r="G770" s="20">
        <f t="shared" ca="1" si="782"/>
        <v>1.4077548919109451E-5</v>
      </c>
      <c r="H770" s="20">
        <f t="shared" ca="1" si="781"/>
        <v>8.8372348200990679E-3</v>
      </c>
      <c r="I770" s="20">
        <f t="shared" ca="1" si="781"/>
        <v>0</v>
      </c>
      <c r="J770" s="20">
        <f ca="1">J762/$D765</f>
        <v>0</v>
      </c>
      <c r="K770" s="20">
        <f t="shared" ca="1" si="781"/>
        <v>4.4114930577850006E-3</v>
      </c>
      <c r="L770" s="20">
        <f t="shared" ca="1" si="781"/>
        <v>0</v>
      </c>
      <c r="M770" s="20">
        <f t="shared" ca="1" si="781"/>
        <v>0</v>
      </c>
      <c r="N770" s="20">
        <f ca="1">N762/$D765</f>
        <v>0</v>
      </c>
      <c r="O770" s="20">
        <f ca="1">O762/$D765</f>
        <v>1.6520795251270999E-4</v>
      </c>
      <c r="P770" s="20">
        <f t="shared" ca="1" si="781"/>
        <v>0</v>
      </c>
      <c r="Q770" s="20">
        <f t="shared" ca="1" si="781"/>
        <v>0</v>
      </c>
      <c r="R770" s="20">
        <f ca="1">R762/$D765</f>
        <v>0</v>
      </c>
      <c r="S770" s="20">
        <f t="shared" ca="1" si="781"/>
        <v>1.2485373857467922E-3</v>
      </c>
      <c r="T770" s="20">
        <f t="shared" ca="1" si="781"/>
        <v>0</v>
      </c>
      <c r="U770" s="20">
        <f t="shared" ca="1" si="781"/>
        <v>1.4762171358944556E-5</v>
      </c>
      <c r="V770" s="20">
        <f ca="1">V762/$D765</f>
        <v>4.5437535553806467E-4</v>
      </c>
      <c r="W770" s="20">
        <f t="shared" ca="1" si="781"/>
        <v>9.4221163282307005E-5</v>
      </c>
    </row>
    <row r="771" spans="1:23">
      <c r="A771" s="15" t="str">
        <f t="shared" si="775"/>
        <v>LABOR_M</v>
      </c>
      <c r="B771" s="15" t="str">
        <f>$B$10</f>
        <v>ENERGY</v>
      </c>
      <c r="C771" s="19"/>
      <c r="D771" s="20">
        <f t="shared" ca="1" si="773"/>
        <v>0.17001506197141822</v>
      </c>
      <c r="E771" s="20">
        <f t="shared" ref="E771:W771" ca="1" si="783">E763/$D765</f>
        <v>6.6513905063235249E-2</v>
      </c>
      <c r="F771" s="20">
        <f t="shared" ref="F771:G771" ca="1" si="784">F763/$D765</f>
        <v>1.0644044576003282E-5</v>
      </c>
      <c r="G771" s="20">
        <f t="shared" ca="1" si="784"/>
        <v>3.0691044173682495E-5</v>
      </c>
      <c r="H771" s="20">
        <f t="shared" ca="1" si="783"/>
        <v>1.9179536237151174E-2</v>
      </c>
      <c r="I771" s="20">
        <f t="shared" ca="1" si="783"/>
        <v>2.6749745859885063E-4</v>
      </c>
      <c r="J771" s="20">
        <f ca="1">J763/$D765</f>
        <v>3.7395918004987948E-5</v>
      </c>
      <c r="K771" s="20">
        <f t="shared" ca="1" si="783"/>
        <v>1.2434238855187756E-2</v>
      </c>
      <c r="L771" s="20">
        <f t="shared" ca="1" si="783"/>
        <v>2.2207350654876359E-3</v>
      </c>
      <c r="M771" s="20">
        <f t="shared" ca="1" si="783"/>
        <v>4.5222298607342377E-4</v>
      </c>
      <c r="N771" s="20">
        <f ca="1">N763/$D765</f>
        <v>1.7080615229870059E-5</v>
      </c>
      <c r="O771" s="20">
        <f ca="1">O763/$D765</f>
        <v>6.5212857739781833E-4</v>
      </c>
      <c r="P771" s="20">
        <f t="shared" ca="1" si="783"/>
        <v>1.0310276800955427E-2</v>
      </c>
      <c r="Q771" s="20">
        <f t="shared" ca="1" si="783"/>
        <v>4.4342822468339267E-2</v>
      </c>
      <c r="R771" s="20">
        <f ca="1">R763/$D765</f>
        <v>8.3413480555919618E-3</v>
      </c>
      <c r="S771" s="20">
        <f t="shared" ca="1" si="783"/>
        <v>3.4205307132106175E-3</v>
      </c>
      <c r="T771" s="20">
        <f t="shared" ca="1" si="783"/>
        <v>6.8632266443961976E-5</v>
      </c>
      <c r="U771" s="20">
        <f t="shared" ca="1" si="783"/>
        <v>6.1220275974316452E-5</v>
      </c>
      <c r="V771" s="20">
        <f ca="1">V763/$D765</f>
        <v>1.3713132150535267E-3</v>
      </c>
      <c r="W771" s="20">
        <f t="shared" ca="1" si="783"/>
        <v>2.8284231073281941E-4</v>
      </c>
    </row>
    <row r="772" spans="1:23">
      <c r="A772" s="15" t="str">
        <f t="shared" si="775"/>
        <v>LABOR_M</v>
      </c>
      <c r="B772" s="15" t="str">
        <f>$B$11</f>
        <v>CUSTOMER</v>
      </c>
      <c r="C772" s="19"/>
      <c r="D772" s="20">
        <f t="shared" ca="1" si="773"/>
        <v>0.11251581269907644</v>
      </c>
      <c r="E772" s="20">
        <f t="shared" ref="E772:W772" ca="1" si="785">E764/$D765</f>
        <v>8.6859339207248878E-2</v>
      </c>
      <c r="F772" s="20">
        <f t="shared" ref="F772:G772" ca="1" si="786">F764/$D765</f>
        <v>1.7529642980659172E-5</v>
      </c>
      <c r="G772" s="20">
        <f t="shared" ca="1" si="786"/>
        <v>5.1416220492867129E-6</v>
      </c>
      <c r="H772" s="20">
        <f t="shared" ca="1" si="785"/>
        <v>1.758772122175788E-2</v>
      </c>
      <c r="I772" s="20">
        <f t="shared" ca="1" si="785"/>
        <v>4.4964941305714864E-4</v>
      </c>
      <c r="J772" s="20">
        <f ca="1">J764/$D765</f>
        <v>7.2497490484191491E-5</v>
      </c>
      <c r="K772" s="20">
        <f t="shared" ca="1" si="785"/>
        <v>7.2036264565373902E-4</v>
      </c>
      <c r="L772" s="20">
        <f t="shared" ca="1" si="785"/>
        <v>1.7424035538125894E-4</v>
      </c>
      <c r="M772" s="20">
        <f t="shared" ca="1" si="785"/>
        <v>1.7737005873944133E-4</v>
      </c>
      <c r="N772" s="20">
        <f ca="1">N764/$D765</f>
        <v>2.1909350296285512E-5</v>
      </c>
      <c r="O772" s="20">
        <f ca="1">O764/$D765</f>
        <v>5.4829392239763572E-6</v>
      </c>
      <c r="P772" s="20">
        <f t="shared" ca="1" si="785"/>
        <v>1.2667362309827859E-4</v>
      </c>
      <c r="Q772" s="20">
        <f t="shared" ca="1" si="785"/>
        <v>2.979484449584088E-4</v>
      </c>
      <c r="R772" s="20">
        <f ca="1">R764/$D765</f>
        <v>8.7734945059323357E-5</v>
      </c>
      <c r="S772" s="20">
        <f t="shared" ca="1" si="785"/>
        <v>1.5985648003878194E-4</v>
      </c>
      <c r="T772" s="20">
        <f t="shared" ca="1" si="785"/>
        <v>2.3879732171005907E-6</v>
      </c>
      <c r="U772" s="20">
        <f t="shared" ca="1" si="785"/>
        <v>1.301359525757988E-5</v>
      </c>
      <c r="V772" s="20">
        <f ca="1">V764/$D765</f>
        <v>4.7284305751045912E-3</v>
      </c>
      <c r="W772" s="20">
        <f t="shared" ca="1" si="785"/>
        <v>1.0085231154696632E-3</v>
      </c>
    </row>
    <row r="773" spans="1:23">
      <c r="A773" s="15" t="str">
        <f t="shared" si="775"/>
        <v>LABOR_M</v>
      </c>
      <c r="B773" s="15" t="str">
        <f>$B$12</f>
        <v>TOTAL</v>
      </c>
      <c r="C773" s="19"/>
      <c r="D773" s="20">
        <f t="shared" ca="1" si="773"/>
        <v>0.99999999999999933</v>
      </c>
      <c r="E773" s="20">
        <f ca="1">SUM(E766:E772)</f>
        <v>0.55668375133218073</v>
      </c>
      <c r="F773" s="20">
        <f ca="1">SUM(F766:F772)</f>
        <v>1.130811930607437E-4</v>
      </c>
      <c r="G773" s="20">
        <f ca="1">SUM(G766:G772)</f>
        <v>1.8130812361027887E-4</v>
      </c>
      <c r="H773" s="20">
        <f t="shared" ref="H773:W773" ca="1" si="787">SUM(H766:H772)</f>
        <v>0.12948519532434208</v>
      </c>
      <c r="I773" s="20">
        <f t="shared" ca="1" si="787"/>
        <v>1.8858255773540156E-3</v>
      </c>
      <c r="J773" s="20">
        <f t="shared" ca="1" si="787"/>
        <v>2.2946600921774452E-4</v>
      </c>
      <c r="K773" s="20">
        <f t="shared" ca="1" si="787"/>
        <v>6.707974903407031E-2</v>
      </c>
      <c r="L773" s="20">
        <f t="shared" ca="1" si="787"/>
        <v>1.1287708990285923E-2</v>
      </c>
      <c r="M773" s="20">
        <f t="shared" ca="1" si="787"/>
        <v>1.9629872533868109E-3</v>
      </c>
      <c r="N773" s="20">
        <f t="shared" ca="1" si="787"/>
        <v>8.7360897765202271E-5</v>
      </c>
      <c r="O773" s="20">
        <f t="shared" ca="1" si="787"/>
        <v>3.1398446727287288E-3</v>
      </c>
      <c r="P773" s="20">
        <f t="shared" ca="1" si="787"/>
        <v>4.1944728011359886E-2</v>
      </c>
      <c r="Q773" s="20">
        <f t="shared" ca="1" si="787"/>
        <v>0.13429653676863734</v>
      </c>
      <c r="R773" s="20">
        <f t="shared" ca="1" si="787"/>
        <v>2.3956981435182174E-2</v>
      </c>
      <c r="S773" s="20">
        <f t="shared" ca="1" si="787"/>
        <v>1.8434651734640928E-2</v>
      </c>
      <c r="T773" s="20">
        <f t="shared" ca="1" si="787"/>
        <v>3.4315847902890469E-4</v>
      </c>
      <c r="U773" s="20">
        <f t="shared" ca="1" si="787"/>
        <v>2.6846454831771995E-4</v>
      </c>
      <c r="V773" s="20">
        <f t="shared" ca="1" si="787"/>
        <v>7.1179370516003954E-3</v>
      </c>
      <c r="W773" s="20">
        <f t="shared" ca="1" si="787"/>
        <v>1.5012635632303507E-3</v>
      </c>
    </row>
    <row r="774" spans="1:23">
      <c r="C774" s="19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</row>
    <row r="775" spans="1:23">
      <c r="A775" s="34" t="s">
        <v>312</v>
      </c>
      <c r="B775" s="15" t="str">
        <f>$B$5</f>
        <v>PRODUCTION</v>
      </c>
      <c r="C775" s="19"/>
      <c r="D775" s="21">
        <f>+COSS!H4481+COSS!H4489</f>
        <v>15681638.999999998</v>
      </c>
      <c r="E775" s="21">
        <f>+COSS!I4481+COSS!I4489</f>
        <v>8064611.0526919113</v>
      </c>
      <c r="F775" s="21">
        <f>+COSS!J4481+COSS!J4489</f>
        <v>1804.1917390809595</v>
      </c>
      <c r="G775" s="21">
        <f>+COSS!K4481+COSS!K4489</f>
        <v>3159.011090583112</v>
      </c>
      <c r="H775" s="21">
        <f>+COSS!L4481+COSS!L4489</f>
        <v>1879598.5234148868</v>
      </c>
      <c r="I775" s="21">
        <f>+COSS!M4481+COSS!M4489</f>
        <v>26154.589531373422</v>
      </c>
      <c r="J775" s="21">
        <f>+COSS!N4481+COSS!N4489</f>
        <v>3642.6466466796692</v>
      </c>
      <c r="K775" s="21">
        <f>+COSS!P4481+COSS!P4489</f>
        <v>1117971.4968069892</v>
      </c>
      <c r="L775" s="21">
        <f>+COSS!Q4481+COSS!Q4489</f>
        <v>200630.02298473008</v>
      </c>
      <c r="M775" s="21">
        <f>+COSS!R4481+COSS!R4489</f>
        <v>40685.72126902474</v>
      </c>
      <c r="N775" s="21">
        <f>+COSS!S4481+COSS!S4489</f>
        <v>1545.0218662141942</v>
      </c>
      <c r="O775" s="21">
        <f>+COSS!U4481+COSS!U4489</f>
        <v>53022.973402986878</v>
      </c>
      <c r="P775" s="21">
        <f>+COSS!V4481+COSS!V4489</f>
        <v>715840.75903561641</v>
      </c>
      <c r="Q775" s="21">
        <f>+COSS!W4481+COSS!W4489</f>
        <v>2737803.5434729457</v>
      </c>
      <c r="R775" s="21">
        <f>+COSS!X4481+COSS!X4489</f>
        <v>495978.50417977036</v>
      </c>
      <c r="S775" s="21">
        <f>+COSS!Z4481+COSS!Z4489</f>
        <v>307295.89553905284</v>
      </c>
      <c r="T775" s="21">
        <f>+COSS!AA4481+COSS!AA4489</f>
        <v>6137.4872150838146</v>
      </c>
      <c r="U775" s="21">
        <f>+COSS!AC4481+COSS!AC4489</f>
        <v>4053.7300065483573</v>
      </c>
      <c r="V775" s="21">
        <f>+COSS!AD4481+COSS!AD4489</f>
        <v>18008.976731730552</v>
      </c>
      <c r="W775" s="21">
        <f>+COSS!AE4481+COSS!AE4489</f>
        <v>3694.8523747926724</v>
      </c>
    </row>
    <row r="776" spans="1:23">
      <c r="B776" s="15" t="str">
        <f>$B$6</f>
        <v>BULKTRAN</v>
      </c>
      <c r="C776" s="19"/>
      <c r="D776" s="21">
        <f>+COSS!H4482+COSS!H4490</f>
        <v>0</v>
      </c>
      <c r="E776" s="21">
        <f>+COSS!I4482+COSS!I4490</f>
        <v>0</v>
      </c>
      <c r="F776" s="21">
        <f>+COSS!J4482+COSS!J4490</f>
        <v>0</v>
      </c>
      <c r="G776" s="21">
        <f>+COSS!K4482+COSS!K4490</f>
        <v>0</v>
      </c>
      <c r="H776" s="21">
        <f>+COSS!L4482+COSS!L4490</f>
        <v>0</v>
      </c>
      <c r="I776" s="21">
        <f>+COSS!M4482+COSS!M4490</f>
        <v>0</v>
      </c>
      <c r="J776" s="21">
        <f>+COSS!N4482+COSS!N4490</f>
        <v>0</v>
      </c>
      <c r="K776" s="21">
        <f>+COSS!P4482+COSS!P4490</f>
        <v>0</v>
      </c>
      <c r="L776" s="21">
        <f>+COSS!Q4482+COSS!Q4490</f>
        <v>0</v>
      </c>
      <c r="M776" s="21">
        <f>+COSS!R4482+COSS!R4490</f>
        <v>0</v>
      </c>
      <c r="N776" s="21">
        <f>+COSS!S4482+COSS!S4490</f>
        <v>0</v>
      </c>
      <c r="O776" s="21">
        <f>+COSS!U4482+COSS!U4490</f>
        <v>0</v>
      </c>
      <c r="P776" s="21">
        <f>+COSS!V4482+COSS!V4490</f>
        <v>0</v>
      </c>
      <c r="Q776" s="21">
        <f>+COSS!W4482+COSS!W4490</f>
        <v>0</v>
      </c>
      <c r="R776" s="21">
        <f>+COSS!X4482+COSS!X4490</f>
        <v>0</v>
      </c>
      <c r="S776" s="21">
        <f>+COSS!Z4482+COSS!Z4490</f>
        <v>0</v>
      </c>
      <c r="T776" s="21">
        <f>+COSS!AA4482+COSS!AA4490</f>
        <v>0</v>
      </c>
      <c r="U776" s="21">
        <f>+COSS!AC4482+COSS!AC4490</f>
        <v>0</v>
      </c>
      <c r="V776" s="21">
        <f>+COSS!AD4482+COSS!AD4490</f>
        <v>0</v>
      </c>
      <c r="W776" s="21">
        <f>+COSS!AE4482+COSS!AE4490</f>
        <v>0</v>
      </c>
    </row>
    <row r="777" spans="1:23">
      <c r="B777" s="15" t="str">
        <f>$B$7</f>
        <v>SUBTRAN</v>
      </c>
      <c r="C777" s="19"/>
      <c r="D777" s="21">
        <f>+COSS!H4483+COSS!H4491</f>
        <v>0</v>
      </c>
      <c r="E777" s="21">
        <f>+COSS!I4483+COSS!I4491</f>
        <v>0</v>
      </c>
      <c r="F777" s="21">
        <f>+COSS!J4483+COSS!J4491</f>
        <v>0</v>
      </c>
      <c r="G777" s="21">
        <f>+COSS!K4483+COSS!K4491</f>
        <v>0</v>
      </c>
      <c r="H777" s="21">
        <f>+COSS!L4483+COSS!L4491</f>
        <v>0</v>
      </c>
      <c r="I777" s="21">
        <f>+COSS!M4483+COSS!M4491</f>
        <v>0</v>
      </c>
      <c r="J777" s="21">
        <f>+COSS!N4483+COSS!N4491</f>
        <v>0</v>
      </c>
      <c r="K777" s="21">
        <f>+COSS!P4483+COSS!P4491</f>
        <v>0</v>
      </c>
      <c r="L777" s="21">
        <f>+COSS!Q4483+COSS!Q4491</f>
        <v>0</v>
      </c>
      <c r="M777" s="21">
        <f>+COSS!R4483+COSS!R4491</f>
        <v>0</v>
      </c>
      <c r="N777" s="21">
        <f>+COSS!S4483+COSS!S4491</f>
        <v>0</v>
      </c>
      <c r="O777" s="21">
        <f>+COSS!U4483+COSS!U4491</f>
        <v>0</v>
      </c>
      <c r="P777" s="21">
        <f>+COSS!V4483+COSS!V4491</f>
        <v>0</v>
      </c>
      <c r="Q777" s="21">
        <f>+COSS!W4483+COSS!W4491</f>
        <v>0</v>
      </c>
      <c r="R777" s="21">
        <f>+COSS!X4483+COSS!X4491</f>
        <v>0</v>
      </c>
      <c r="S777" s="21">
        <f>+COSS!Z4483+COSS!Z4491</f>
        <v>0</v>
      </c>
      <c r="T777" s="21">
        <f>+COSS!AA4483+COSS!AA4491</f>
        <v>0</v>
      </c>
      <c r="U777" s="21">
        <f>+COSS!AC4483+COSS!AC4491</f>
        <v>0</v>
      </c>
      <c r="V777" s="21">
        <f>+COSS!AD4483+COSS!AD4491</f>
        <v>0</v>
      </c>
      <c r="W777" s="21">
        <f>+COSS!AE4483+COSS!AE4491</f>
        <v>0</v>
      </c>
    </row>
    <row r="778" spans="1:23">
      <c r="B778" s="15" t="str">
        <f>$B$8</f>
        <v>DISTPRI</v>
      </c>
      <c r="C778" s="19"/>
      <c r="D778" s="21">
        <f>+COSS!H4484+COSS!H4492</f>
        <v>0</v>
      </c>
      <c r="E778" s="21">
        <f>+COSS!I4484+COSS!I4492</f>
        <v>0</v>
      </c>
      <c r="F778" s="21">
        <f>+COSS!J4484+COSS!J4492</f>
        <v>0</v>
      </c>
      <c r="G778" s="21">
        <f>+COSS!K4484+COSS!K4492</f>
        <v>0</v>
      </c>
      <c r="H778" s="21">
        <f>+COSS!L4484+COSS!L4492</f>
        <v>0</v>
      </c>
      <c r="I778" s="21">
        <f>+COSS!M4484+COSS!M4492</f>
        <v>0</v>
      </c>
      <c r="J778" s="21">
        <f>+COSS!N4484+COSS!N4492</f>
        <v>0</v>
      </c>
      <c r="K778" s="21">
        <f>+COSS!P4484+COSS!P4492</f>
        <v>0</v>
      </c>
      <c r="L778" s="21">
        <f>+COSS!Q4484+COSS!Q4492</f>
        <v>0</v>
      </c>
      <c r="M778" s="21">
        <f>+COSS!R4484+COSS!R4492</f>
        <v>0</v>
      </c>
      <c r="N778" s="21">
        <f>+COSS!S4484+COSS!S4492</f>
        <v>0</v>
      </c>
      <c r="O778" s="21">
        <f>+COSS!U4484+COSS!U4492</f>
        <v>0</v>
      </c>
      <c r="P778" s="21">
        <f>+COSS!V4484+COSS!V4492</f>
        <v>0</v>
      </c>
      <c r="Q778" s="21">
        <f>+COSS!W4484+COSS!W4492</f>
        <v>0</v>
      </c>
      <c r="R778" s="21">
        <f>+COSS!X4484+COSS!X4492</f>
        <v>0</v>
      </c>
      <c r="S778" s="21">
        <f>+COSS!Z4484+COSS!Z4492</f>
        <v>0</v>
      </c>
      <c r="T778" s="21">
        <f>+COSS!AA4484+COSS!AA4492</f>
        <v>0</v>
      </c>
      <c r="U778" s="21">
        <f>+COSS!AC4484+COSS!AC4492</f>
        <v>0</v>
      </c>
      <c r="V778" s="21">
        <f>+COSS!AD4484+COSS!AD4492</f>
        <v>0</v>
      </c>
      <c r="W778" s="21">
        <f>+COSS!AE4484+COSS!AE4492</f>
        <v>0</v>
      </c>
    </row>
    <row r="779" spans="1:23">
      <c r="B779" s="15" t="str">
        <f>$B$9</f>
        <v>DISTSEC</v>
      </c>
      <c r="C779" s="19"/>
      <c r="D779" s="21">
        <f>+COSS!H4485+COSS!H4493</f>
        <v>0</v>
      </c>
      <c r="E779" s="21">
        <f>+COSS!I4485+COSS!I4493</f>
        <v>0</v>
      </c>
      <c r="F779" s="21">
        <f>+COSS!J4485+COSS!J4493</f>
        <v>0</v>
      </c>
      <c r="G779" s="21">
        <f>+COSS!K4485+COSS!K4493</f>
        <v>0</v>
      </c>
      <c r="H779" s="21">
        <f>+COSS!L4485+COSS!L4493</f>
        <v>0</v>
      </c>
      <c r="I779" s="21">
        <f>+COSS!M4485+COSS!M4493</f>
        <v>0</v>
      </c>
      <c r="J779" s="21">
        <f>+COSS!N4485+COSS!N4493</f>
        <v>0</v>
      </c>
      <c r="K779" s="21">
        <f>+COSS!P4485+COSS!P4493</f>
        <v>0</v>
      </c>
      <c r="L779" s="21">
        <f>+COSS!Q4485+COSS!Q4493</f>
        <v>0</v>
      </c>
      <c r="M779" s="21">
        <f>+COSS!R4485+COSS!R4493</f>
        <v>0</v>
      </c>
      <c r="N779" s="21">
        <f>+COSS!S4485+COSS!S4493</f>
        <v>0</v>
      </c>
      <c r="O779" s="21">
        <f>+COSS!U4485+COSS!U4493</f>
        <v>0</v>
      </c>
      <c r="P779" s="21">
        <f>+COSS!V4485+COSS!V4493</f>
        <v>0</v>
      </c>
      <c r="Q779" s="21">
        <f>+COSS!W4485+COSS!W4493</f>
        <v>0</v>
      </c>
      <c r="R779" s="21">
        <f>+COSS!X4485+COSS!X4493</f>
        <v>0</v>
      </c>
      <c r="S779" s="21">
        <f>+COSS!Z4485+COSS!Z4493</f>
        <v>0</v>
      </c>
      <c r="T779" s="21">
        <f>+COSS!AA4485+COSS!AA4493</f>
        <v>0</v>
      </c>
      <c r="U779" s="21">
        <f>+COSS!AC4485+COSS!AC4493</f>
        <v>0</v>
      </c>
      <c r="V779" s="21">
        <f>+COSS!AD4485+COSS!AD4493</f>
        <v>0</v>
      </c>
      <c r="W779" s="21">
        <f>+COSS!AE4485+COSS!AE4493</f>
        <v>0</v>
      </c>
    </row>
    <row r="780" spans="1:23">
      <c r="B780" s="15" t="str">
        <f>$B$10</f>
        <v>ENERGY</v>
      </c>
      <c r="C780" s="19"/>
      <c r="D780" s="21">
        <f>+COSS!H4486+COSS!H4494</f>
        <v>6272237.9999999972</v>
      </c>
      <c r="E780" s="21">
        <f>+COSS!I4486+COSS!I4494</f>
        <v>2453847.5475552361</v>
      </c>
      <c r="F780" s="21">
        <f>+COSS!J4486+COSS!J4494</f>
        <v>392.68274286501259</v>
      </c>
      <c r="G780" s="21">
        <f>+COSS!K4486+COSS!K4494</f>
        <v>1132.261643725494</v>
      </c>
      <c r="H780" s="21">
        <f>+COSS!L4486+COSS!L4494</f>
        <v>707576.22656550433</v>
      </c>
      <c r="I780" s="21">
        <f>+COSS!M4486+COSS!M4494</f>
        <v>9868.5828494959915</v>
      </c>
      <c r="J780" s="21">
        <f>+COSS!N4486+COSS!N4494</f>
        <v>1379.6195186235989</v>
      </c>
      <c r="K780" s="21">
        <f>+COSS!P4486+COSS!P4494</f>
        <v>458727.03597106173</v>
      </c>
      <c r="L780" s="21">
        <f>+COSS!Q4486+COSS!Q4494</f>
        <v>81927.910999001178</v>
      </c>
      <c r="M780" s="21">
        <f>+COSS!R4486+COSS!R4494</f>
        <v>16683.523005744286</v>
      </c>
      <c r="N780" s="21">
        <f>+COSS!S4486+COSS!S4494</f>
        <v>630.14231013355857</v>
      </c>
      <c r="O780" s="21">
        <f>+COSS!U4486+COSS!U4494</f>
        <v>24058.489857376091</v>
      </c>
      <c r="P780" s="21">
        <f>+COSS!V4486+COSS!V4494</f>
        <v>380369.29899977113</v>
      </c>
      <c r="Q780" s="21">
        <f>+COSS!W4486+COSS!W4494</f>
        <v>1635906.4478647672</v>
      </c>
      <c r="R780" s="21">
        <f>+COSS!X4486+COSS!X4494</f>
        <v>307731.08946256456</v>
      </c>
      <c r="S780" s="21">
        <f>+COSS!Z4486+COSS!Z4494</f>
        <v>126191.07078391372</v>
      </c>
      <c r="T780" s="21">
        <f>+COSS!AA4486+COSS!AA4494</f>
        <v>2531.9986630849903</v>
      </c>
      <c r="U780" s="21">
        <f>+COSS!AC4486+COSS!AC4494</f>
        <v>2258.5536650932008</v>
      </c>
      <c r="V780" s="21">
        <f>+COSS!AD4486+COSS!AD4494</f>
        <v>50590.828586745265</v>
      </c>
      <c r="W780" s="21">
        <f>+COSS!AE4486+COSS!AE4494</f>
        <v>10434.688955290549</v>
      </c>
    </row>
    <row r="781" spans="1:23">
      <c r="B781" s="15" t="str">
        <f>$B$11</f>
        <v>CUSTOMER</v>
      </c>
      <c r="C781" s="19"/>
      <c r="D781" s="21">
        <f>+COSS!H4487+COSS!H4495</f>
        <v>0</v>
      </c>
      <c r="E781" s="21">
        <f>+COSS!I4487+COSS!I4495</f>
        <v>0</v>
      </c>
      <c r="F781" s="21">
        <f>+COSS!J4487+COSS!J4495</f>
        <v>0</v>
      </c>
      <c r="G781" s="21">
        <f>+COSS!K4487+COSS!K4495</f>
        <v>0</v>
      </c>
      <c r="H781" s="21">
        <f>+COSS!L4487+COSS!L4495</f>
        <v>0</v>
      </c>
      <c r="I781" s="21">
        <f>+COSS!M4487+COSS!M4495</f>
        <v>0</v>
      </c>
      <c r="J781" s="21">
        <f>+COSS!N4487+COSS!N4495</f>
        <v>0</v>
      </c>
      <c r="K781" s="21">
        <f>+COSS!P4487+COSS!P4495</f>
        <v>0</v>
      </c>
      <c r="L781" s="21">
        <f>+COSS!Q4487+COSS!Q4495</f>
        <v>0</v>
      </c>
      <c r="M781" s="21">
        <f>+COSS!R4487+COSS!R4495</f>
        <v>0</v>
      </c>
      <c r="N781" s="21">
        <f>+COSS!S4487+COSS!S4495</f>
        <v>0</v>
      </c>
      <c r="O781" s="21">
        <f>+COSS!U4487+COSS!U4495</f>
        <v>0</v>
      </c>
      <c r="P781" s="21">
        <f>+COSS!V4487+COSS!V4495</f>
        <v>0</v>
      </c>
      <c r="Q781" s="21">
        <f>+COSS!W4487+COSS!W4495</f>
        <v>0</v>
      </c>
      <c r="R781" s="21">
        <f>+COSS!X4487+COSS!X4495</f>
        <v>0</v>
      </c>
      <c r="S781" s="21">
        <f>+COSS!Z4487+COSS!Z4495</f>
        <v>0</v>
      </c>
      <c r="T781" s="21">
        <f>+COSS!AA4487+COSS!AA4495</f>
        <v>0</v>
      </c>
      <c r="U781" s="21">
        <f>+COSS!AC4487+COSS!AC4495</f>
        <v>0</v>
      </c>
      <c r="V781" s="21">
        <f>+COSS!AD4487+COSS!AD4495</f>
        <v>0</v>
      </c>
      <c r="W781" s="21">
        <f>+COSS!AE4487+COSS!AE4495</f>
        <v>0</v>
      </c>
    </row>
    <row r="782" spans="1:23">
      <c r="B782" s="15" t="str">
        <f>$B$12</f>
        <v>TOTAL</v>
      </c>
      <c r="C782" s="19"/>
      <c r="D782" s="21">
        <f>+COSS!H4488+COSS!H4496</f>
        <v>21953876.999999996</v>
      </c>
      <c r="E782" s="21">
        <f>+COSS!I4488+COSS!I4496</f>
        <v>10518458.600247148</v>
      </c>
      <c r="F782" s="21">
        <f>+COSS!J4488+COSS!J4496</f>
        <v>2196.8744819459721</v>
      </c>
      <c r="G782" s="21">
        <f>+COSS!K4488+COSS!K4496</f>
        <v>4291.2727343086062</v>
      </c>
      <c r="H782" s="21">
        <f>+COSS!L4488+COSS!L4496</f>
        <v>2587174.749980391</v>
      </c>
      <c r="I782" s="21">
        <f>+COSS!M4488+COSS!M4496</f>
        <v>36023.172380869415</v>
      </c>
      <c r="J782" s="21">
        <f>+COSS!N4488+COSS!N4496</f>
        <v>5022.2661653032683</v>
      </c>
      <c r="K782" s="21">
        <f>+COSS!P4488+COSS!P4496</f>
        <v>1576698.532778051</v>
      </c>
      <c r="L782" s="21">
        <f>+COSS!Q4488+COSS!Q4496</f>
        <v>282557.93398373126</v>
      </c>
      <c r="M782" s="21">
        <f>+COSS!R4488+COSS!R4496</f>
        <v>57369.244274769022</v>
      </c>
      <c r="N782" s="21">
        <f>+COSS!S4488+COSS!S4496</f>
        <v>2175.1641763477528</v>
      </c>
      <c r="O782" s="21">
        <f>+COSS!U4488+COSS!U4496</f>
        <v>77081.463260362973</v>
      </c>
      <c r="P782" s="21">
        <f>+COSS!V4488+COSS!V4496</f>
        <v>1096210.0580353877</v>
      </c>
      <c r="Q782" s="21">
        <f>+COSS!W4488+COSS!W4496</f>
        <v>4373709.9913377129</v>
      </c>
      <c r="R782" s="21">
        <f>+COSS!X4488+COSS!X4496</f>
        <v>803709.59364233492</v>
      </c>
      <c r="S782" s="21">
        <f>+COSS!Z4488+COSS!Z4496</f>
        <v>433486.96632296656</v>
      </c>
      <c r="T782" s="21">
        <f>+COSS!AA4488+COSS!AA4496</f>
        <v>8669.4858781688054</v>
      </c>
      <c r="U782" s="21">
        <f>+COSS!AC4488+COSS!AC4496</f>
        <v>6312.2836716415586</v>
      </c>
      <c r="V782" s="21">
        <f>+COSS!AD4488+COSS!AD4496</f>
        <v>68599.805318475817</v>
      </c>
      <c r="W782" s="21">
        <f>+COSS!AE4488+COSS!AE4496</f>
        <v>14129.541330083221</v>
      </c>
    </row>
    <row r="783" spans="1:23">
      <c r="A783" s="111" t="s">
        <v>313</v>
      </c>
      <c r="B783" s="15" t="str">
        <f>$B$5</f>
        <v>PRODUCTION</v>
      </c>
      <c r="C783" s="19"/>
      <c r="D783" s="20">
        <f t="shared" ref="D783:D790" si="788">SUM(E783:W783)</f>
        <v>0.71429930121226426</v>
      </c>
      <c r="E783" s="20">
        <f t="shared" ref="E783:F790" si="789">+E775/$D$782</f>
        <v>0.36734336503260506</v>
      </c>
      <c r="F783" s="20">
        <f t="shared" si="789"/>
        <v>8.2181007895824488E-5</v>
      </c>
      <c r="G783" s="20">
        <f t="shared" ref="G783" si="790">+G775/$D$782</f>
        <v>1.43893085061154E-4</v>
      </c>
      <c r="H783" s="20">
        <f t="shared" ref="H783:W790" si="791">+H775/$D$782</f>
        <v>8.561579002264097E-2</v>
      </c>
      <c r="I783" s="20">
        <f t="shared" si="791"/>
        <v>1.1913426285194832E-3</v>
      </c>
      <c r="J783" s="20">
        <f t="shared" si="791"/>
        <v>1.659227045263882E-4</v>
      </c>
      <c r="K783" s="20">
        <f t="shared" si="791"/>
        <v>5.0923647645788911E-2</v>
      </c>
      <c r="L783" s="20">
        <f t="shared" si="791"/>
        <v>9.1387057960072432E-3</v>
      </c>
      <c r="M783" s="20">
        <f t="shared" si="791"/>
        <v>1.8532362766278023E-3</v>
      </c>
      <c r="N783" s="20">
        <f t="shared" si="791"/>
        <v>7.0375809530781036E-5</v>
      </c>
      <c r="O783" s="20">
        <f t="shared" si="791"/>
        <v>2.4151986185850858E-3</v>
      </c>
      <c r="P783" s="20">
        <f t="shared" si="791"/>
        <v>3.2606576006398165E-2</v>
      </c>
      <c r="Q783" s="20">
        <f t="shared" si="791"/>
        <v>0.124707063972024</v>
      </c>
      <c r="R783" s="20">
        <f t="shared" si="791"/>
        <v>2.2591841257914056E-2</v>
      </c>
      <c r="S783" s="20">
        <f t="shared" si="791"/>
        <v>1.3997340676503421E-2</v>
      </c>
      <c r="T783" s="20">
        <f t="shared" si="791"/>
        <v>2.7956279499442469E-4</v>
      </c>
      <c r="U783" s="20">
        <f t="shared" si="791"/>
        <v>1.8464756847040537E-4</v>
      </c>
      <c r="V783" s="20">
        <f t="shared" si="791"/>
        <v>8.2030963058281488E-4</v>
      </c>
      <c r="W783" s="20">
        <f t="shared" si="791"/>
        <v>1.6830067758841289E-4</v>
      </c>
    </row>
    <row r="784" spans="1:23">
      <c r="A784" s="15" t="str">
        <f t="shared" ref="A784:A790" si="792">A783</f>
        <v>LABOR_PROD</v>
      </c>
      <c r="B784" s="15" t="str">
        <f>$B$6</f>
        <v>BULKTRAN</v>
      </c>
      <c r="C784" s="19"/>
      <c r="D784" s="20">
        <f t="shared" si="788"/>
        <v>0</v>
      </c>
      <c r="E784" s="20">
        <f t="shared" si="789"/>
        <v>0</v>
      </c>
      <c r="F784" s="20">
        <f t="shared" si="789"/>
        <v>0</v>
      </c>
      <c r="G784" s="20">
        <f t="shared" ref="G784" si="793">+G776/$D$782</f>
        <v>0</v>
      </c>
      <c r="H784" s="20">
        <f t="shared" ref="H784:U784" si="794">+H776/$D$782</f>
        <v>0</v>
      </c>
      <c r="I784" s="20">
        <f t="shared" si="794"/>
        <v>0</v>
      </c>
      <c r="J784" s="20">
        <f t="shared" si="794"/>
        <v>0</v>
      </c>
      <c r="K784" s="20">
        <f t="shared" si="794"/>
        <v>0</v>
      </c>
      <c r="L784" s="20">
        <f t="shared" si="794"/>
        <v>0</v>
      </c>
      <c r="M784" s="20">
        <f t="shared" si="794"/>
        <v>0</v>
      </c>
      <c r="N784" s="20">
        <f t="shared" si="794"/>
        <v>0</v>
      </c>
      <c r="O784" s="20">
        <f t="shared" si="794"/>
        <v>0</v>
      </c>
      <c r="P784" s="20">
        <f t="shared" si="794"/>
        <v>0</v>
      </c>
      <c r="Q784" s="20">
        <f t="shared" si="794"/>
        <v>0</v>
      </c>
      <c r="R784" s="20">
        <f t="shared" si="794"/>
        <v>0</v>
      </c>
      <c r="S784" s="20">
        <f t="shared" si="794"/>
        <v>0</v>
      </c>
      <c r="T784" s="20">
        <f t="shared" si="794"/>
        <v>0</v>
      </c>
      <c r="U784" s="20">
        <f t="shared" si="794"/>
        <v>0</v>
      </c>
      <c r="V784" s="20">
        <f t="shared" si="791"/>
        <v>0</v>
      </c>
      <c r="W784" s="20">
        <f t="shared" si="791"/>
        <v>0</v>
      </c>
    </row>
    <row r="785" spans="1:23">
      <c r="A785" s="15" t="str">
        <f t="shared" si="792"/>
        <v>LABOR_PROD</v>
      </c>
      <c r="B785" s="15" t="str">
        <f>$B$7</f>
        <v>SUBTRAN</v>
      </c>
      <c r="C785" s="19"/>
      <c r="D785" s="20">
        <f t="shared" si="788"/>
        <v>0</v>
      </c>
      <c r="E785" s="20">
        <f t="shared" si="789"/>
        <v>0</v>
      </c>
      <c r="F785" s="20">
        <f t="shared" si="789"/>
        <v>0</v>
      </c>
      <c r="G785" s="20">
        <f t="shared" ref="G785" si="795">+G777/$D$782</f>
        <v>0</v>
      </c>
      <c r="H785" s="20">
        <f t="shared" si="791"/>
        <v>0</v>
      </c>
      <c r="I785" s="20">
        <f t="shared" si="791"/>
        <v>0</v>
      </c>
      <c r="J785" s="20">
        <f t="shared" si="791"/>
        <v>0</v>
      </c>
      <c r="K785" s="20">
        <f t="shared" si="791"/>
        <v>0</v>
      </c>
      <c r="L785" s="20">
        <f t="shared" si="791"/>
        <v>0</v>
      </c>
      <c r="M785" s="20">
        <f t="shared" si="791"/>
        <v>0</v>
      </c>
      <c r="N785" s="20">
        <f t="shared" si="791"/>
        <v>0</v>
      </c>
      <c r="O785" s="20">
        <f t="shared" si="791"/>
        <v>0</v>
      </c>
      <c r="P785" s="20">
        <f t="shared" si="791"/>
        <v>0</v>
      </c>
      <c r="Q785" s="20">
        <f t="shared" si="791"/>
        <v>0</v>
      </c>
      <c r="R785" s="20">
        <f t="shared" si="791"/>
        <v>0</v>
      </c>
      <c r="S785" s="20">
        <f t="shared" si="791"/>
        <v>0</v>
      </c>
      <c r="T785" s="20">
        <f t="shared" si="791"/>
        <v>0</v>
      </c>
      <c r="U785" s="20">
        <f t="shared" si="791"/>
        <v>0</v>
      </c>
      <c r="V785" s="20">
        <f t="shared" si="791"/>
        <v>0</v>
      </c>
      <c r="W785" s="20">
        <f t="shared" si="791"/>
        <v>0</v>
      </c>
    </row>
    <row r="786" spans="1:23">
      <c r="A786" s="15" t="str">
        <f t="shared" si="792"/>
        <v>LABOR_PROD</v>
      </c>
      <c r="B786" s="15" t="str">
        <f>$B$8</f>
        <v>DISTPRI</v>
      </c>
      <c r="C786" s="19"/>
      <c r="D786" s="20">
        <f t="shared" si="788"/>
        <v>0</v>
      </c>
      <c r="E786" s="20">
        <f t="shared" si="789"/>
        <v>0</v>
      </c>
      <c r="F786" s="20">
        <f t="shared" si="789"/>
        <v>0</v>
      </c>
      <c r="G786" s="20">
        <f t="shared" ref="G786" si="796">+G778/$D$782</f>
        <v>0</v>
      </c>
      <c r="H786" s="20">
        <f t="shared" si="791"/>
        <v>0</v>
      </c>
      <c r="I786" s="20">
        <f t="shared" si="791"/>
        <v>0</v>
      </c>
      <c r="J786" s="20">
        <f t="shared" si="791"/>
        <v>0</v>
      </c>
      <c r="K786" s="20">
        <f t="shared" si="791"/>
        <v>0</v>
      </c>
      <c r="L786" s="20">
        <f t="shared" si="791"/>
        <v>0</v>
      </c>
      <c r="M786" s="20">
        <f t="shared" si="791"/>
        <v>0</v>
      </c>
      <c r="N786" s="20">
        <f t="shared" si="791"/>
        <v>0</v>
      </c>
      <c r="O786" s="20">
        <f t="shared" si="791"/>
        <v>0</v>
      </c>
      <c r="P786" s="20">
        <f t="shared" si="791"/>
        <v>0</v>
      </c>
      <c r="Q786" s="20">
        <f t="shared" si="791"/>
        <v>0</v>
      </c>
      <c r="R786" s="20">
        <f t="shared" si="791"/>
        <v>0</v>
      </c>
      <c r="S786" s="20">
        <f t="shared" si="791"/>
        <v>0</v>
      </c>
      <c r="T786" s="20">
        <f t="shared" si="791"/>
        <v>0</v>
      </c>
      <c r="U786" s="20">
        <f t="shared" si="791"/>
        <v>0</v>
      </c>
      <c r="V786" s="20">
        <f t="shared" si="791"/>
        <v>0</v>
      </c>
      <c r="W786" s="20">
        <f t="shared" si="791"/>
        <v>0</v>
      </c>
    </row>
    <row r="787" spans="1:23">
      <c r="A787" s="15" t="str">
        <f t="shared" si="792"/>
        <v>LABOR_PROD</v>
      </c>
      <c r="B787" s="15" t="str">
        <f>$B$9</f>
        <v>DISTSEC</v>
      </c>
      <c r="C787" s="19"/>
      <c r="D787" s="20">
        <f t="shared" si="788"/>
        <v>0</v>
      </c>
      <c r="E787" s="20">
        <f t="shared" si="789"/>
        <v>0</v>
      </c>
      <c r="F787" s="20">
        <f t="shared" si="789"/>
        <v>0</v>
      </c>
      <c r="G787" s="20">
        <f t="shared" ref="G787" si="797">+G779/$D$782</f>
        <v>0</v>
      </c>
      <c r="H787" s="20">
        <f t="shared" si="791"/>
        <v>0</v>
      </c>
      <c r="I787" s="20">
        <f t="shared" si="791"/>
        <v>0</v>
      </c>
      <c r="J787" s="20">
        <f t="shared" si="791"/>
        <v>0</v>
      </c>
      <c r="K787" s="20">
        <f t="shared" si="791"/>
        <v>0</v>
      </c>
      <c r="L787" s="20">
        <f t="shared" si="791"/>
        <v>0</v>
      </c>
      <c r="M787" s="20">
        <f t="shared" si="791"/>
        <v>0</v>
      </c>
      <c r="N787" s="20">
        <f t="shared" si="791"/>
        <v>0</v>
      </c>
      <c r="O787" s="20">
        <f t="shared" si="791"/>
        <v>0</v>
      </c>
      <c r="P787" s="20">
        <f t="shared" si="791"/>
        <v>0</v>
      </c>
      <c r="Q787" s="20">
        <f t="shared" si="791"/>
        <v>0</v>
      </c>
      <c r="R787" s="20">
        <f t="shared" si="791"/>
        <v>0</v>
      </c>
      <c r="S787" s="20">
        <f t="shared" si="791"/>
        <v>0</v>
      </c>
      <c r="T787" s="20">
        <f t="shared" si="791"/>
        <v>0</v>
      </c>
      <c r="U787" s="20">
        <f t="shared" si="791"/>
        <v>0</v>
      </c>
      <c r="V787" s="20">
        <f t="shared" si="791"/>
        <v>0</v>
      </c>
      <c r="W787" s="20">
        <f t="shared" si="791"/>
        <v>0</v>
      </c>
    </row>
    <row r="788" spans="1:23">
      <c r="A788" s="15" t="str">
        <f t="shared" si="792"/>
        <v>LABOR_PROD</v>
      </c>
      <c r="B788" s="15" t="str">
        <f>$B$10</f>
        <v>ENERGY</v>
      </c>
      <c r="C788" s="19"/>
      <c r="D788" s="20">
        <f t="shared" si="788"/>
        <v>0.28570069878773574</v>
      </c>
      <c r="E788" s="20">
        <f t="shared" si="789"/>
        <v>0.11177285668291011</v>
      </c>
      <c r="F788" s="20">
        <f t="shared" si="789"/>
        <v>1.7886715082944695E-5</v>
      </c>
      <c r="G788" s="20">
        <f t="shared" ref="G788" si="798">+G780/$D$782</f>
        <v>5.1574564425476841E-5</v>
      </c>
      <c r="H788" s="20">
        <f t="shared" si="791"/>
        <v>3.2230126212582151E-2</v>
      </c>
      <c r="I788" s="20">
        <f t="shared" si="791"/>
        <v>4.4951435454867463E-4</v>
      </c>
      <c r="J788" s="20">
        <f t="shared" si="791"/>
        <v>6.2841725797388733E-5</v>
      </c>
      <c r="K788" s="20">
        <f t="shared" si="791"/>
        <v>2.0895035349385523E-2</v>
      </c>
      <c r="L788" s="20">
        <f t="shared" si="791"/>
        <v>3.7318197145315697E-3</v>
      </c>
      <c r="M788" s="20">
        <f t="shared" si="791"/>
        <v>7.5993515886712355E-4</v>
      </c>
      <c r="N788" s="20">
        <f t="shared" si="791"/>
        <v>2.8703008135353891E-5</v>
      </c>
      <c r="O788" s="20">
        <f t="shared" si="791"/>
        <v>1.0958652021862058E-3</v>
      </c>
      <c r="P788" s="20">
        <f t="shared" si="791"/>
        <v>1.7325837208606535E-2</v>
      </c>
      <c r="Q788" s="20">
        <f t="shared" si="791"/>
        <v>7.4515605961751885E-2</v>
      </c>
      <c r="R788" s="20">
        <f t="shared" si="791"/>
        <v>1.4017163777612703E-2</v>
      </c>
      <c r="S788" s="20">
        <f t="shared" si="791"/>
        <v>5.7480084626471096E-3</v>
      </c>
      <c r="T788" s="20">
        <f t="shared" si="791"/>
        <v>1.1533264320853172E-4</v>
      </c>
      <c r="U788" s="20">
        <f t="shared" si="791"/>
        <v>1.02877212307111E-4</v>
      </c>
      <c r="V788" s="20">
        <f t="shared" si="791"/>
        <v>2.3044143222058352E-3</v>
      </c>
      <c r="W788" s="20">
        <f t="shared" si="791"/>
        <v>4.7530051094349076E-4</v>
      </c>
    </row>
    <row r="789" spans="1:23">
      <c r="A789" s="15" t="str">
        <f t="shared" si="792"/>
        <v>LABOR_PROD</v>
      </c>
      <c r="B789" s="15" t="str">
        <f>$B$11</f>
        <v>CUSTOMER</v>
      </c>
      <c r="C789" s="19"/>
      <c r="D789" s="20">
        <f t="shared" si="788"/>
        <v>0</v>
      </c>
      <c r="E789" s="20">
        <f t="shared" si="789"/>
        <v>0</v>
      </c>
      <c r="F789" s="20">
        <f t="shared" si="789"/>
        <v>0</v>
      </c>
      <c r="G789" s="20">
        <f t="shared" ref="G789" si="799">+G781/$D$782</f>
        <v>0</v>
      </c>
      <c r="H789" s="20">
        <f t="shared" si="791"/>
        <v>0</v>
      </c>
      <c r="I789" s="20">
        <f t="shared" si="791"/>
        <v>0</v>
      </c>
      <c r="J789" s="20">
        <f t="shared" si="791"/>
        <v>0</v>
      </c>
      <c r="K789" s="20">
        <f t="shared" si="791"/>
        <v>0</v>
      </c>
      <c r="L789" s="20">
        <f t="shared" si="791"/>
        <v>0</v>
      </c>
      <c r="M789" s="20">
        <f t="shared" si="791"/>
        <v>0</v>
      </c>
      <c r="N789" s="20">
        <f t="shared" si="791"/>
        <v>0</v>
      </c>
      <c r="O789" s="20">
        <f t="shared" si="791"/>
        <v>0</v>
      </c>
      <c r="P789" s="20">
        <f t="shared" si="791"/>
        <v>0</v>
      </c>
      <c r="Q789" s="20">
        <f t="shared" si="791"/>
        <v>0</v>
      </c>
      <c r="R789" s="20">
        <f t="shared" si="791"/>
        <v>0</v>
      </c>
      <c r="S789" s="20">
        <f t="shared" si="791"/>
        <v>0</v>
      </c>
      <c r="T789" s="20">
        <f t="shared" si="791"/>
        <v>0</v>
      </c>
      <c r="U789" s="20">
        <f t="shared" si="791"/>
        <v>0</v>
      </c>
      <c r="V789" s="20">
        <f t="shared" si="791"/>
        <v>0</v>
      </c>
      <c r="W789" s="20">
        <f t="shared" si="791"/>
        <v>0</v>
      </c>
    </row>
    <row r="790" spans="1:23">
      <c r="A790" s="15" t="str">
        <f t="shared" si="792"/>
        <v>LABOR_PROD</v>
      </c>
      <c r="B790" s="15" t="str">
        <f>$B$12</f>
        <v>TOTAL</v>
      </c>
      <c r="C790" s="19"/>
      <c r="D790" s="20">
        <f t="shared" si="788"/>
        <v>1.0000000000000002</v>
      </c>
      <c r="E790" s="20">
        <f t="shared" si="789"/>
        <v>0.47911622171551521</v>
      </c>
      <c r="F790" s="20">
        <f t="shared" si="789"/>
        <v>1.0006772297876919E-4</v>
      </c>
      <c r="G790" s="20">
        <f t="shared" ref="G790" si="800">+G782/$D$782</f>
        <v>1.9546764948663085E-4</v>
      </c>
      <c r="H790" s="20">
        <f t="shared" si="791"/>
        <v>0.11784591623522311</v>
      </c>
      <c r="I790" s="20">
        <f t="shared" si="791"/>
        <v>1.6408569830681579E-3</v>
      </c>
      <c r="J790" s="20">
        <f t="shared" si="791"/>
        <v>2.2876443032377694E-4</v>
      </c>
      <c r="K790" s="20">
        <f t="shared" si="791"/>
        <v>7.1818682995174438E-2</v>
      </c>
      <c r="L790" s="20">
        <f t="shared" si="791"/>
        <v>1.2870525510538813E-2</v>
      </c>
      <c r="M790" s="20">
        <f t="shared" si="791"/>
        <v>2.6131714354949258E-3</v>
      </c>
      <c r="N790" s="20">
        <f t="shared" si="791"/>
        <v>9.9078817666134917E-5</v>
      </c>
      <c r="O790" s="20">
        <f t="shared" si="791"/>
        <v>3.5110638207712917E-3</v>
      </c>
      <c r="P790" s="20">
        <f t="shared" si="791"/>
        <v>4.9932413215004703E-2</v>
      </c>
      <c r="Q790" s="20">
        <f t="shared" si="791"/>
        <v>0.19922266993377588</v>
      </c>
      <c r="R790" s="20">
        <f t="shared" si="791"/>
        <v>3.6609005035526755E-2</v>
      </c>
      <c r="S790" s="20">
        <f t="shared" si="791"/>
        <v>1.974534913915053E-2</v>
      </c>
      <c r="T790" s="20">
        <f t="shared" si="791"/>
        <v>3.9489543820295643E-4</v>
      </c>
      <c r="U790" s="20">
        <f t="shared" si="791"/>
        <v>2.8752478077751642E-4</v>
      </c>
      <c r="V790" s="20">
        <f t="shared" si="791"/>
        <v>3.1247239527886499E-3</v>
      </c>
      <c r="W790" s="20">
        <f t="shared" si="791"/>
        <v>6.4360118853190368E-4</v>
      </c>
    </row>
    <row r="791" spans="1:23">
      <c r="C791" s="19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</row>
    <row r="792" spans="1:23">
      <c r="A792" s="34" t="s">
        <v>563</v>
      </c>
      <c r="B792" s="15" t="str">
        <f>$B$5</f>
        <v>PRODUCTION</v>
      </c>
      <c r="C792" s="19"/>
      <c r="D792" s="21">
        <f>+COSS!H989+COSS!H997+COSS!H1005+COSS!H1013+COSS!H1087</f>
        <v>2688058.0000000005</v>
      </c>
      <c r="E792" s="21">
        <f>+COSS!I989+COSS!I997+COSS!I1005+COSS!I1013+COSS!I1087</f>
        <v>1382390.084166388</v>
      </c>
      <c r="F792" s="21">
        <f>+COSS!J989+COSS!J997+COSS!J1005+COSS!J1013+COSS!J1087</f>
        <v>309.2643592784201</v>
      </c>
      <c r="G792" s="21">
        <f>+COSS!K989+COSS!K997+COSS!K1005+COSS!K1013+COSS!K1087</f>
        <v>541.49984157463757</v>
      </c>
      <c r="H792" s="21">
        <f>+COSS!L989+COSS!L997+COSS!L1005+COSS!L1013+COSS!L1087</f>
        <v>322190.16441161378</v>
      </c>
      <c r="I792" s="21">
        <f>+COSS!M989+COSS!M997+COSS!M1005+COSS!M1013+COSS!M1087</f>
        <v>4483.2720372229314</v>
      </c>
      <c r="J792" s="21">
        <f>+COSS!N989+COSS!N997+COSS!N1005+COSS!N1013+COSS!N1087</f>
        <v>624.40191741312617</v>
      </c>
      <c r="K792" s="21">
        <f>+COSS!P989+COSS!P997+COSS!P1005+COSS!P1013+COSS!P1087</f>
        <v>191636.36057200411</v>
      </c>
      <c r="L792" s="21">
        <f>+COSS!Q989+COSS!Q997+COSS!Q1005+COSS!Q1013+COSS!Q1087</f>
        <v>34390.865541815343</v>
      </c>
      <c r="M792" s="21">
        <f>+COSS!R989+COSS!R997+COSS!R1005+COSS!R1013+COSS!R1087</f>
        <v>6974.1165794578055</v>
      </c>
      <c r="N792" s="21">
        <f>+COSS!S989+COSS!S997+COSS!S1005+COSS!S1013+COSS!S1087</f>
        <v>264.83892325617205</v>
      </c>
      <c r="O792" s="21">
        <f>+COSS!U989+COSS!U997+COSS!U1005+COSS!U1013+COSS!U1087</f>
        <v>9088.8986693091265</v>
      </c>
      <c r="P792" s="21">
        <f>+COSS!V989+COSS!V997+COSS!V1005+COSS!V1013+COSS!V1087</f>
        <v>122705.38041666186</v>
      </c>
      <c r="Q792" s="21">
        <f>+COSS!W989+COSS!W997+COSS!W1005+COSS!W1013+COSS!W1087</f>
        <v>469298.82249303145</v>
      </c>
      <c r="R792" s="21">
        <f>+COSS!X989+COSS!X997+COSS!X1005+COSS!X1013+COSS!X1087</f>
        <v>85017.834295794266</v>
      </c>
      <c r="S792" s="21">
        <f>+COSS!Z989+COSS!Z997+COSS!Z1005+COSS!Z1013+COSS!Z1087</f>
        <v>52674.927051369792</v>
      </c>
      <c r="T792" s="21">
        <f>+COSS!AA989+COSS!AA997+COSS!AA1005+COSS!AA1013+COSS!AA1087</f>
        <v>1052.0533987808142</v>
      </c>
      <c r="U792" s="21">
        <f>+COSS!AC989+COSS!AC997+COSS!AC1005+COSS!AC1013+COSS!AC1087</f>
        <v>694.86750549112651</v>
      </c>
      <c r="V792" s="21">
        <f>+COSS!AD989+COSS!AD997+COSS!AD1005+COSS!AD1013+COSS!AD1087</f>
        <v>3086.9970910274214</v>
      </c>
      <c r="W792" s="21">
        <f>+COSS!AE989+COSS!AE997+COSS!AE1005+COSS!AE1013+COSS!AE1087</f>
        <v>633.3507285099754</v>
      </c>
    </row>
    <row r="793" spans="1:23">
      <c r="B793" s="15" t="str">
        <f>$B$6</f>
        <v>BULKTRAN</v>
      </c>
      <c r="C793" s="19"/>
      <c r="D793" s="21">
        <f>+COSS!H990+COSS!H998+COSS!H1006+COSS!H1014+COSS!H1088</f>
        <v>-36262.296000000002</v>
      </c>
      <c r="E793" s="21">
        <f>+COSS!I990+COSS!I998+COSS!I1006+COSS!I1014+COSS!I1088</f>
        <v>-18648.644642156709</v>
      </c>
      <c r="F793" s="21">
        <f>+COSS!J990+COSS!J998+COSS!J1006+COSS!J1014+COSS!J1088</f>
        <v>-4.1720214885260729</v>
      </c>
      <c r="G793" s="21">
        <f>+COSS!K990+COSS!K998+COSS!K1006+COSS!K1014+COSS!K1088</f>
        <v>-7.3049121481503079</v>
      </c>
      <c r="H793" s="21">
        <f>+COSS!L990+COSS!L998+COSS!L1006+COSS!L1014+COSS!L1088</f>
        <v>-4346.3924923430232</v>
      </c>
      <c r="I793" s="21">
        <f>+COSS!M990+COSS!M998+COSS!M1006+COSS!M1014+COSS!M1088</f>
        <v>-60.479996213735333</v>
      </c>
      <c r="J793" s="21">
        <f>+COSS!N990+COSS!N998+COSS!N1006+COSS!N1014+COSS!N1088</f>
        <v>-8.4232732895653051</v>
      </c>
      <c r="K793" s="21">
        <f>+COSS!P990+COSS!P998+COSS!P1006+COSS!P1014+COSS!P1088</f>
        <v>-2585.2025631235419</v>
      </c>
      <c r="L793" s="21">
        <f>+COSS!Q990+COSS!Q998+COSS!Q1006+COSS!Q1014+COSS!Q1088</f>
        <v>-463.9378115998644</v>
      </c>
      <c r="M793" s="21">
        <f>+COSS!R990+COSS!R998+COSS!R1006+COSS!R1014+COSS!R1088</f>
        <v>-94.081853792889305</v>
      </c>
      <c r="N793" s="21">
        <f>+COSS!S990+COSS!S998+COSS!S1006+COSS!S1014+COSS!S1088</f>
        <v>-3.5727158519037143</v>
      </c>
      <c r="O793" s="21">
        <f>+COSS!U990+COSS!U998+COSS!U1006+COSS!U1014+COSS!U1088</f>
        <v>-122.61057382708768</v>
      </c>
      <c r="P793" s="21">
        <f>+COSS!V990+COSS!V998+COSS!V1006+COSS!V1014+COSS!V1088</f>
        <v>-1655.3135480936778</v>
      </c>
      <c r="Q793" s="21">
        <f>+COSS!W990+COSS!W998+COSS!W1006+COSS!W1014+COSS!W1088</f>
        <v>-6330.9098292126755</v>
      </c>
      <c r="R793" s="21">
        <f>+COSS!X990+COSS!X998+COSS!X1006+COSS!X1014+COSS!X1088</f>
        <v>-1146.9030327891155</v>
      </c>
      <c r="S793" s="21">
        <f>+COSS!Z990+COSS!Z998+COSS!Z1006+COSS!Z1014+COSS!Z1088</f>
        <v>-710.59247847895335</v>
      </c>
      <c r="T793" s="21">
        <f>+COSS!AA990+COSS!AA998+COSS!AA1006+COSS!AA1014+COSS!AA1088</f>
        <v>-14.192354389077886</v>
      </c>
      <c r="U793" s="21">
        <f>+COSS!AC990+COSS!AC998+COSS!AC1006+COSS!AC1014+COSS!AC1088</f>
        <v>-9.3738643901660073</v>
      </c>
      <c r="V793" s="21">
        <f>+COSS!AD990+COSS!AD998+COSS!AD1006+COSS!AD1014+COSS!AD1088</f>
        <v>-41.644042749812435</v>
      </c>
      <c r="W793" s="21">
        <f>+COSS!AE990+COSS!AE998+COSS!AE1006+COSS!AE1014+COSS!AE1088</f>
        <v>-8.5439940615285703</v>
      </c>
    </row>
    <row r="794" spans="1:23">
      <c r="B794" s="15" t="str">
        <f>$B$7</f>
        <v>SUBTRAN</v>
      </c>
      <c r="C794" s="19"/>
      <c r="D794" s="21">
        <f>+COSS!H991+COSS!H999+COSS!H1007+COSS!H1015+COSS!H1089</f>
        <v>-10049.703999999996</v>
      </c>
      <c r="E794" s="21">
        <f>+COSS!I991+COSS!I999+COSS!I1007+COSS!I1015+COSS!I1089</f>
        <v>-5134.0940292845789</v>
      </c>
      <c r="F794" s="21">
        <f>+COSS!J991+COSS!J999+COSS!J1007+COSS!J1015+COSS!J1089</f>
        <v>-0.83600934714799191</v>
      </c>
      <c r="G794" s="21">
        <f>+COSS!K991+COSS!K999+COSS!K1007+COSS!K1015+COSS!K1089</f>
        <v>-1.5559569386908001</v>
      </c>
      <c r="H794" s="21">
        <f>+COSS!L991+COSS!L999+COSS!L1007+COSS!L1015+COSS!L1089</f>
        <v>-1203.1819355123489</v>
      </c>
      <c r="I794" s="21">
        <f>+COSS!M991+COSS!M999+COSS!M1007+COSS!M1015+COSS!M1089</f>
        <v>-16.815422655267497</v>
      </c>
      <c r="J794" s="21">
        <f>+COSS!N991+COSS!N999+COSS!N1007+COSS!N1015+COSS!N1089</f>
        <v>-3.0435133719187055</v>
      </c>
      <c r="K794" s="21">
        <f>+COSS!P991+COSS!P999+COSS!P1007+COSS!P1015+COSS!P1089</f>
        <v>-694.63722252320304</v>
      </c>
      <c r="L794" s="21">
        <f>+COSS!Q991+COSS!Q999+COSS!Q1007+COSS!Q1015+COSS!Q1089</f>
        <v>-125.00674513966709</v>
      </c>
      <c r="M794" s="21">
        <f>+COSS!R991+COSS!R999+COSS!R1007+COSS!R1015+COSS!R1089</f>
        <v>-32.813306797035033</v>
      </c>
      <c r="N794" s="21">
        <f>+COSS!S991+COSS!S999+COSS!S1007+COSS!S1015+COSS!S1089</f>
        <v>0</v>
      </c>
      <c r="O794" s="21">
        <f>+COSS!U991+COSS!U999+COSS!U1007+COSS!U1015+COSS!U1089</f>
        <v>-31.356376313663901</v>
      </c>
      <c r="P794" s="21">
        <f>+COSS!V991+COSS!V999+COSS!V1007+COSS!V1015+COSS!V1089</f>
        <v>-439.96036531855498</v>
      </c>
      <c r="Q794" s="21">
        <f>+COSS!W991+COSS!W999+COSS!W1007+COSS!W1015+COSS!W1089</f>
        <v>-2169.3439807688469</v>
      </c>
      <c r="R794" s="21">
        <f>+COSS!X991+COSS!X999+COSS!X1007+COSS!X1015+COSS!X1089</f>
        <v>0</v>
      </c>
      <c r="S794" s="21">
        <f>+COSS!Z991+COSS!Z999+COSS!Z1007+COSS!Z1015+COSS!Z1089</f>
        <v>-190.69465124610525</v>
      </c>
      <c r="T794" s="21">
        <f>+COSS!AA991+COSS!AA999+COSS!AA1007+COSS!AA1015+COSS!AA1089</f>
        <v>-3.828865807578159</v>
      </c>
      <c r="U794" s="21">
        <f>+COSS!AC991+COSS!AC999+COSS!AC1007+COSS!AC1015+COSS!AC1089</f>
        <v>-2.5356189753901393</v>
      </c>
      <c r="V794" s="21">
        <f>+COSS!AD991+COSS!AD999+COSS!AD1007+COSS!AD1015+COSS!AD1089</f>
        <v>0</v>
      </c>
      <c r="W794" s="21">
        <f>+COSS!AE991+COSS!AE999+COSS!AE1007+COSS!AE1015+COSS!AE1089</f>
        <v>0</v>
      </c>
    </row>
    <row r="795" spans="1:23">
      <c r="B795" s="15" t="str">
        <f>$B$8</f>
        <v>DISTPRI</v>
      </c>
      <c r="C795" s="19"/>
      <c r="D795" s="21">
        <f>+COSS!H992+COSS!H1000+COSS!H1008+COSS!H1016+COSS!H1090</f>
        <v>3938393.1747950255</v>
      </c>
      <c r="E795" s="21">
        <f>+COSS!I992+COSS!I1000+COSS!I1008+COSS!I1016+COSS!I1090</f>
        <v>2578464.2998718969</v>
      </c>
      <c r="F795" s="21">
        <f>+COSS!J992+COSS!J1000+COSS!J1008+COSS!J1016+COSS!J1090</f>
        <v>423.38757718235985</v>
      </c>
      <c r="G795" s="21">
        <f>+COSS!K992+COSS!K1000+COSS!K1008+COSS!K1016+COSS!K1090</f>
        <v>783.38829125181951</v>
      </c>
      <c r="H795" s="21">
        <f>+COSS!L992+COSS!L1000+COSS!L1008+COSS!L1016+COSS!L1090</f>
        <v>603292.2050347589</v>
      </c>
      <c r="I795" s="21">
        <f>+COSS!M992+COSS!M1000+COSS!M1008+COSS!M1016+COSS!M1090</f>
        <v>8430.3653107456012</v>
      </c>
      <c r="J795" s="21">
        <f>+COSS!N992+COSS!N1000+COSS!N1008+COSS!N1016+COSS!N1090</f>
        <v>0</v>
      </c>
      <c r="K795" s="21">
        <f>+COSS!P992+COSS!P1000+COSS!P1008+COSS!P1016+COSS!P1090</f>
        <v>349861.64915909956</v>
      </c>
      <c r="L795" s="21">
        <f>+COSS!Q992+COSS!Q1000+COSS!Q1008+COSS!Q1016+COSS!Q1090</f>
        <v>62955.633393483833</v>
      </c>
      <c r="M795" s="21">
        <f>+COSS!R992+COSS!R1000+COSS!R1008+COSS!R1016+COSS!R1090</f>
        <v>0</v>
      </c>
      <c r="N795" s="21">
        <f>+COSS!S992+COSS!S1000+COSS!S1008+COSS!S1016+COSS!S1090</f>
        <v>0</v>
      </c>
      <c r="O795" s="21">
        <f>+COSS!U992+COSS!U1000+COSS!U1008+COSS!U1016+COSS!U1090</f>
        <v>15842.956357094303</v>
      </c>
      <c r="P795" s="21">
        <f>+COSS!V992+COSS!V1000+COSS!V1008+COSS!V1016+COSS!V1090</f>
        <v>219074.22706787105</v>
      </c>
      <c r="Q795" s="21">
        <f>+COSS!W992+COSS!W1000+COSS!W1008+COSS!W1016+COSS!W1090</f>
        <v>0</v>
      </c>
      <c r="R795" s="21">
        <f>+COSS!X992+COSS!X1000+COSS!X1008+COSS!X1016+COSS!X1090</f>
        <v>0</v>
      </c>
      <c r="S795" s="21">
        <f>+COSS!Z992+COSS!Z1000+COSS!Z1008+COSS!Z1016+COSS!Z1090</f>
        <v>96070.748990136621</v>
      </c>
      <c r="T795" s="21">
        <f>+COSS!AA992+COSS!AA1000+COSS!AA1008+COSS!AA1016+COSS!AA1090</f>
        <v>1928.2914367302342</v>
      </c>
      <c r="U795" s="21">
        <f>+COSS!AC992+COSS!AC1000+COSS!AC1008+COSS!AC1016+COSS!AC1090</f>
        <v>1266.0223047742934</v>
      </c>
      <c r="V795" s="21">
        <f>+COSS!AD992+COSS!AD1000+COSS!AD1008+COSS!AD1016+COSS!AD1090</f>
        <v>0</v>
      </c>
      <c r="W795" s="21">
        <f>+COSS!AE992+COSS!AE1000+COSS!AE1008+COSS!AE1016+COSS!AE1090</f>
        <v>0</v>
      </c>
    </row>
    <row r="796" spans="1:23">
      <c r="B796" s="15" t="str">
        <f>$B$9</f>
        <v>DISTSEC</v>
      </c>
      <c r="C796" s="19"/>
      <c r="D796" s="21">
        <f>+COSS!H993+COSS!H1001+COSS!H1009+COSS!H1017+COSS!H1091</f>
        <v>2729992.1972614932</v>
      </c>
      <c r="E796" s="21">
        <f>+COSS!I993+COSS!I1001+COSS!I1009+COSS!I1017+COSS!I1091</f>
        <v>2025438.9930941155</v>
      </c>
      <c r="F796" s="21">
        <f>+COSS!J993+COSS!J1001+COSS!J1009+COSS!J1017+COSS!J1091</f>
        <v>502.09588674709778</v>
      </c>
      <c r="G796" s="21">
        <f>+COSS!K993+COSS!K1001+COSS!K1009+COSS!K1017+COSS!K1091</f>
        <v>650.35254621966601</v>
      </c>
      <c r="H796" s="21">
        <f>+COSS!L993+COSS!L1001+COSS!L1009+COSS!L1017+COSS!L1091</f>
        <v>408261.28183371993</v>
      </c>
      <c r="I796" s="21">
        <f>+COSS!M993+COSS!M1001+COSS!M1009+COSS!M1017+COSS!M1091</f>
        <v>0</v>
      </c>
      <c r="J796" s="21">
        <f>+COSS!N993+COSS!N1001+COSS!N1009+COSS!N1017+COSS!N1091</f>
        <v>0</v>
      </c>
      <c r="K796" s="21">
        <f>+COSS!P993+COSS!P1001+COSS!P1009+COSS!P1017+COSS!P1091</f>
        <v>203801.5111328309</v>
      </c>
      <c r="L796" s="21">
        <f>+COSS!Q993+COSS!Q1001+COSS!Q1009+COSS!Q1017+COSS!Q1091</f>
        <v>0</v>
      </c>
      <c r="M796" s="21">
        <f>+COSS!R993+COSS!R1001+COSS!R1009+COSS!R1017+COSS!R1091</f>
        <v>0</v>
      </c>
      <c r="N796" s="21">
        <f>+COSS!S993+COSS!S1001+COSS!S1009+COSS!S1017+COSS!S1091</f>
        <v>0</v>
      </c>
      <c r="O796" s="21">
        <f>+COSS!U993+COSS!U1001+COSS!U1009+COSS!U1017+COSS!U1091</f>
        <v>7632.252829647814</v>
      </c>
      <c r="P796" s="21">
        <f>+COSS!V993+COSS!V1001+COSS!V1009+COSS!V1017+COSS!V1091</f>
        <v>0</v>
      </c>
      <c r="Q796" s="21">
        <f>+COSS!W993+COSS!W1001+COSS!W1009+COSS!W1017+COSS!W1091</f>
        <v>0</v>
      </c>
      <c r="R796" s="21">
        <f>+COSS!X993+COSS!X1001+COSS!X1009+COSS!X1017+COSS!X1091</f>
        <v>0</v>
      </c>
      <c r="S796" s="21">
        <f>+COSS!Z993+COSS!Z1001+COSS!Z1009+COSS!Z1017+COSS!Z1091</f>
        <v>57679.747556667586</v>
      </c>
      <c r="T796" s="21">
        <f>+COSS!AA993+COSS!AA1001+COSS!AA1009+COSS!AA1017+COSS!AA1091</f>
        <v>0</v>
      </c>
      <c r="U796" s="21">
        <f>+COSS!AC993+COSS!AC1001+COSS!AC1009+COSS!AC1017+COSS!AC1091</f>
        <v>681.98063357381386</v>
      </c>
      <c r="V796" s="21">
        <f>+COSS!AD993+COSS!AD1001+COSS!AD1009+COSS!AD1017+COSS!AD1091</f>
        <v>20991.166225856032</v>
      </c>
      <c r="W796" s="21">
        <f>+COSS!AE993+COSS!AE1001+COSS!AE1009+COSS!AE1017+COSS!AE1091</f>
        <v>4352.8155221146035</v>
      </c>
    </row>
    <row r="797" spans="1:23">
      <c r="B797" s="15" t="str">
        <f>$B$10</f>
        <v>ENERGY</v>
      </c>
      <c r="C797" s="19"/>
      <c r="D797" s="21">
        <f>+COSS!H994+COSS!H1002+COSS!H1010+COSS!H1018+COSS!H1092</f>
        <v>0</v>
      </c>
      <c r="E797" s="21">
        <f>+COSS!I994+COSS!I1002+COSS!I1010+COSS!I1018+COSS!I1092</f>
        <v>0</v>
      </c>
      <c r="F797" s="21">
        <f>+COSS!J994+COSS!J1002+COSS!J1010+COSS!J1018+COSS!J1092</f>
        <v>0</v>
      </c>
      <c r="G797" s="21">
        <f>+COSS!K994+COSS!K1002+COSS!K1010+COSS!K1018+COSS!K1092</f>
        <v>0</v>
      </c>
      <c r="H797" s="21">
        <f>+COSS!L994+COSS!L1002+COSS!L1010+COSS!L1018+COSS!L1092</f>
        <v>0</v>
      </c>
      <c r="I797" s="21">
        <f>+COSS!M994+COSS!M1002+COSS!M1010+COSS!M1018+COSS!M1092</f>
        <v>0</v>
      </c>
      <c r="J797" s="21">
        <f>+COSS!N994+COSS!N1002+COSS!N1010+COSS!N1018+COSS!N1092</f>
        <v>0</v>
      </c>
      <c r="K797" s="21">
        <f>+COSS!P994+COSS!P1002+COSS!P1010+COSS!P1018+COSS!P1092</f>
        <v>0</v>
      </c>
      <c r="L797" s="21">
        <f>+COSS!Q994+COSS!Q1002+COSS!Q1010+COSS!Q1018+COSS!Q1092</f>
        <v>0</v>
      </c>
      <c r="M797" s="21">
        <f>+COSS!R994+COSS!R1002+COSS!R1010+COSS!R1018+COSS!R1092</f>
        <v>0</v>
      </c>
      <c r="N797" s="21">
        <f>+COSS!S994+COSS!S1002+COSS!S1010+COSS!S1018+COSS!S1092</f>
        <v>0</v>
      </c>
      <c r="O797" s="21">
        <f>+COSS!U994+COSS!U1002+COSS!U1010+COSS!U1018+COSS!U1092</f>
        <v>0</v>
      </c>
      <c r="P797" s="21">
        <f>+COSS!V994+COSS!V1002+COSS!V1010+COSS!V1018+COSS!V1092</f>
        <v>0</v>
      </c>
      <c r="Q797" s="21">
        <f>+COSS!W994+COSS!W1002+COSS!W1010+COSS!W1018+COSS!W1092</f>
        <v>0</v>
      </c>
      <c r="R797" s="21">
        <f>+COSS!X994+COSS!X1002+COSS!X1010+COSS!X1018+COSS!X1092</f>
        <v>0</v>
      </c>
      <c r="S797" s="21">
        <f>+COSS!Z994+COSS!Z1002+COSS!Z1010+COSS!Z1018+COSS!Z1092</f>
        <v>0</v>
      </c>
      <c r="T797" s="21">
        <f>+COSS!AA994+COSS!AA1002+COSS!AA1010+COSS!AA1018+COSS!AA1092</f>
        <v>0</v>
      </c>
      <c r="U797" s="21">
        <f>+COSS!AC994+COSS!AC1002+COSS!AC1010+COSS!AC1018+COSS!AC1092</f>
        <v>0</v>
      </c>
      <c r="V797" s="21">
        <f>+COSS!AD994+COSS!AD1002+COSS!AD1010+COSS!AD1018+COSS!AD1092</f>
        <v>0</v>
      </c>
      <c r="W797" s="21">
        <f>+COSS!AE994+COSS!AE1002+COSS!AE1010+COSS!AE1018+COSS!AE1092</f>
        <v>0</v>
      </c>
    </row>
    <row r="798" spans="1:23">
      <c r="B798" s="15" t="str">
        <f>$B$11</f>
        <v>CUSTOMER</v>
      </c>
      <c r="C798" s="19"/>
      <c r="D798" s="21">
        <f>+COSS!H995+COSS!H1003+COSS!H1011+COSS!H1019+COSS!H1093</f>
        <v>168042.62794348859</v>
      </c>
      <c r="E798" s="21">
        <f>+COSS!I995+COSS!I1003+COSS!I1011+COSS!I1019+COSS!I1093</f>
        <v>78564.821945480522</v>
      </c>
      <c r="F798" s="21">
        <f>+COSS!J995+COSS!J1003+COSS!J1011+COSS!J1019+COSS!J1093</f>
        <v>15.853497276436006</v>
      </c>
      <c r="G798" s="21">
        <f>+COSS!K995+COSS!K1003+COSS!K1011+COSS!K1019+COSS!K1093</f>
        <v>9.0219239605128934</v>
      </c>
      <c r="H798" s="21">
        <f>+COSS!L995+COSS!L1003+COSS!L1011+COSS!L1019+COSS!L1093</f>
        <v>26546.646050679858</v>
      </c>
      <c r="I798" s="21">
        <f>+COSS!M995+COSS!M1003+COSS!M1011+COSS!M1019+COSS!M1093</f>
        <v>1795.4511586243668</v>
      </c>
      <c r="J798" s="21">
        <f>+COSS!N995+COSS!N1003+COSS!N1011+COSS!N1019+COSS!N1093</f>
        <v>302.43809987870509</v>
      </c>
      <c r="K798" s="21">
        <f>+COSS!P995+COSS!P1003+COSS!P1011+COSS!P1019+COSS!P1093</f>
        <v>2164.4040655713102</v>
      </c>
      <c r="L798" s="21">
        <f>+COSS!Q995+COSS!Q1003+COSS!Q1011+COSS!Q1019+COSS!Q1093</f>
        <v>631.57795627043743</v>
      </c>
      <c r="M798" s="21">
        <f>+COSS!R995+COSS!R1003+COSS!R1011+COSS!R1019+COSS!R1093</f>
        <v>743.81528836990799</v>
      </c>
      <c r="N798" s="21">
        <f>+COSS!S995+COSS!S1003+COSS!S1011+COSS!S1019+COSS!S1093</f>
        <v>92.975630045126465</v>
      </c>
      <c r="O798" s="21">
        <f>+COSS!U995+COSS!U1003+COSS!U1011+COSS!U1019+COSS!U1093</f>
        <v>14.244510645990113</v>
      </c>
      <c r="P798" s="21">
        <f>+COSS!V995+COSS!V1003+COSS!V1011+COSS!V1019+COSS!V1093</f>
        <v>447.82774075756964</v>
      </c>
      <c r="Q798" s="21">
        <f>+COSS!W995+COSS!W1003+COSS!W1011+COSS!W1019+COSS!W1093</f>
        <v>1250.3162960615191</v>
      </c>
      <c r="R798" s="21">
        <f>+COSS!X995+COSS!X1003+COSS!X1011+COSS!X1019+COSS!X1093</f>
        <v>371.90138151285078</v>
      </c>
      <c r="S798" s="21">
        <f>+COSS!Z995+COSS!Z1003+COSS!Z1011+COSS!Z1019+COSS!Z1093</f>
        <v>435.86449028540841</v>
      </c>
      <c r="T798" s="21">
        <f>+COSS!AA995+COSS!AA1003+COSS!AA1011+COSS!AA1019+COSS!AA1093</f>
        <v>8.2519244967978089</v>
      </c>
      <c r="U798" s="21">
        <f>+COSS!AC995+COSS!AC1003+COSS!AC1011+COSS!AC1019+COSS!AC1093</f>
        <v>42.530887425594315</v>
      </c>
      <c r="V798" s="21">
        <f>+COSS!AD995+COSS!AD1003+COSS!AD1011+COSS!AD1019+COSS!AD1093</f>
        <v>48168.690129882285</v>
      </c>
      <c r="W798" s="21">
        <f>+COSS!AE995+COSS!AE1003+COSS!AE1011+COSS!AE1019+COSS!AE1093</f>
        <v>6435.9949662633735</v>
      </c>
    </row>
    <row r="799" spans="1:23">
      <c r="B799" s="15" t="str">
        <f>$B$12</f>
        <v>TOTAL</v>
      </c>
      <c r="C799" s="19"/>
      <c r="D799" s="21">
        <f>+COSS!H996+COSS!H1004+COSS!H1012+COSS!H1020+COSS!H1094</f>
        <v>9478174.0000000056</v>
      </c>
      <c r="E799" s="21">
        <f>+COSS!I996+COSS!I1004+COSS!I1012+COSS!I1020+COSS!I1094</f>
        <v>6041075.4604064394</v>
      </c>
      <c r="F799" s="21">
        <f>+COSS!J996+COSS!J1004+COSS!J1012+COSS!J1020+COSS!J1094</f>
        <v>1245.5932896486397</v>
      </c>
      <c r="G799" s="21">
        <f>+COSS!K996+COSS!K1004+COSS!K1012+COSS!K1020+COSS!K1094</f>
        <v>1975.4017339197947</v>
      </c>
      <c r="H799" s="21">
        <f>+COSS!L996+COSS!L1004+COSS!L1012+COSS!L1020+COSS!L1094</f>
        <v>1354740.7229029168</v>
      </c>
      <c r="I799" s="21">
        <f>+COSS!M996+COSS!M1004+COSS!M1012+COSS!M1020+COSS!M1094</f>
        <v>14631.793087723896</v>
      </c>
      <c r="J799" s="21">
        <f>+COSS!N996+COSS!N1004+COSS!N1012+COSS!N1020+COSS!N1094</f>
        <v>915.37323063034728</v>
      </c>
      <c r="K799" s="21">
        <f>+COSS!P996+COSS!P1004+COSS!P1012+COSS!P1020+COSS!P1094</f>
        <v>744184.08514385903</v>
      </c>
      <c r="L799" s="21">
        <f>+COSS!Q996+COSS!Q1004+COSS!Q1012+COSS!Q1020+COSS!Q1094</f>
        <v>97389.132334830079</v>
      </c>
      <c r="M799" s="21">
        <f>+COSS!R996+COSS!R1004+COSS!R1012+COSS!R1020+COSS!R1094</f>
        <v>7591.0367072377885</v>
      </c>
      <c r="N799" s="21">
        <f>+COSS!S996+COSS!S1004+COSS!S1012+COSS!S1020+COSS!S1094</f>
        <v>354.24183744939484</v>
      </c>
      <c r="O799" s="21">
        <f>+COSS!U996+COSS!U1004+COSS!U1012+COSS!U1020+COSS!U1094</f>
        <v>32424.385416556477</v>
      </c>
      <c r="P799" s="21">
        <f>+COSS!V996+COSS!V1004+COSS!V1012+COSS!V1020+COSS!V1094</f>
        <v>340132.1613118783</v>
      </c>
      <c r="Q799" s="21">
        <f>+COSS!W996+COSS!W1004+COSS!W1012+COSS!W1020+COSS!W1094</f>
        <v>462048.88497911143</v>
      </c>
      <c r="R799" s="21">
        <f>+COSS!X996+COSS!X1004+COSS!X1012+COSS!X1020+COSS!X1094</f>
        <v>84242.832644518014</v>
      </c>
      <c r="S799" s="21">
        <f>+COSS!Z996+COSS!Z1004+COSS!Z1012+COSS!Z1020+COSS!Z1094</f>
        <v>205960.00095873434</v>
      </c>
      <c r="T799" s="21">
        <f>+COSS!AA996+COSS!AA1004+COSS!AA1012+COSS!AA1020+COSS!AA1094</f>
        <v>2970.5755398111905</v>
      </c>
      <c r="U799" s="21">
        <f>+COSS!AC996+COSS!AC1004+COSS!AC1012+COSS!AC1020+COSS!AC1094</f>
        <v>2673.4918478992718</v>
      </c>
      <c r="V799" s="21">
        <f>+COSS!AD996+COSS!AD1004+COSS!AD1012+COSS!AD1020+COSS!AD1094</f>
        <v>72205.209404015928</v>
      </c>
      <c r="W799" s="21">
        <f>+COSS!AE996+COSS!AE1004+COSS!AE1012+COSS!AE1020+COSS!AE1094</f>
        <v>11413.617222826424</v>
      </c>
    </row>
    <row r="800" spans="1:23">
      <c r="A800" s="111" t="s">
        <v>564</v>
      </c>
      <c r="B800" s="15" t="str">
        <f>$B$5</f>
        <v>PRODUCTION</v>
      </c>
      <c r="C800" s="19"/>
      <c r="D800" s="20">
        <f>+D792/$D$799</f>
        <v>0.28360504882058496</v>
      </c>
      <c r="E800" s="20">
        <f>+E792/$D$799</f>
        <v>0.14584983185225206</v>
      </c>
      <c r="F800" s="20">
        <f>+F792/$D$799</f>
        <v>3.2629107597984581E-5</v>
      </c>
      <c r="G800" s="20">
        <f>+G792/$D$799</f>
        <v>5.7131240846036087E-5</v>
      </c>
      <c r="H800" s="20">
        <f t="shared" ref="E800:W807" si="801">+H792/$D$799</f>
        <v>3.3992851831124181E-2</v>
      </c>
      <c r="I800" s="20">
        <f t="shared" si="801"/>
        <v>4.7301010059774476E-4</v>
      </c>
      <c r="J800" s="20">
        <f t="shared" si="801"/>
        <v>6.5877870295810752E-5</v>
      </c>
      <c r="K800" s="20">
        <f t="shared" si="801"/>
        <v>2.0218700413392285E-2</v>
      </c>
      <c r="L800" s="20">
        <f t="shared" si="801"/>
        <v>3.6284273259612372E-3</v>
      </c>
      <c r="M800" s="20">
        <f t="shared" si="801"/>
        <v>7.3580803427514643E-4</v>
      </c>
      <c r="N800" s="20">
        <f t="shared" si="801"/>
        <v>2.7941977353039932E-5</v>
      </c>
      <c r="O800" s="20">
        <f t="shared" si="801"/>
        <v>9.5892929052675345E-4</v>
      </c>
      <c r="P800" s="20">
        <f t="shared" si="801"/>
        <v>1.294609915545566E-2</v>
      </c>
      <c r="Q800" s="20">
        <f t="shared" si="801"/>
        <v>4.9513632319160963E-2</v>
      </c>
      <c r="R800" s="20">
        <f t="shared" si="801"/>
        <v>8.9698537182155771E-3</v>
      </c>
      <c r="S800" s="20">
        <f t="shared" si="801"/>
        <v>5.5574973672534141E-3</v>
      </c>
      <c r="T800" s="20">
        <f t="shared" si="801"/>
        <v>1.1099747681154762E-4</v>
      </c>
      <c r="U800" s="20">
        <f t="shared" si="801"/>
        <v>7.3312381212997996E-5</v>
      </c>
      <c r="V800" s="20">
        <f t="shared" si="801"/>
        <v>3.2569533868310709E-4</v>
      </c>
      <c r="W800" s="20">
        <f t="shared" si="801"/>
        <v>6.6822019569378553E-5</v>
      </c>
    </row>
    <row r="801" spans="1:23">
      <c r="A801" s="15" t="str">
        <f t="shared" ref="A801:A807" si="802">A800</f>
        <v>REV_RENT</v>
      </c>
      <c r="B801" s="15" t="str">
        <f>$B$6</f>
        <v>BULKTRAN</v>
      </c>
      <c r="C801" s="19"/>
      <c r="D801" s="20">
        <f t="shared" ref="D801:D807" si="803">+D793/$D$799</f>
        <v>-3.8258736334656845E-3</v>
      </c>
      <c r="E801" s="20">
        <f t="shared" ref="E801:T801" si="804">+E793/$D$799</f>
        <v>-1.9675355867234236E-3</v>
      </c>
      <c r="F801" s="20">
        <f t="shared" ref="F801:G801" si="805">+F793/$D$799</f>
        <v>-4.4017143898456291E-7</v>
      </c>
      <c r="G801" s="20">
        <f t="shared" si="805"/>
        <v>-7.7070880405342877E-7</v>
      </c>
      <c r="H801" s="20">
        <f t="shared" si="804"/>
        <v>-4.585685483662803E-4</v>
      </c>
      <c r="I801" s="20">
        <f t="shared" si="804"/>
        <v>-6.38097551424307E-6</v>
      </c>
      <c r="J801" s="20">
        <f t="shared" si="804"/>
        <v>-8.8870211599463152E-7</v>
      </c>
      <c r="K801" s="20">
        <f t="shared" si="804"/>
        <v>-2.7275322895776554E-4</v>
      </c>
      <c r="L801" s="20">
        <f t="shared" si="804"/>
        <v>-4.8948015894186384E-5</v>
      </c>
      <c r="M801" s="20">
        <f t="shared" si="804"/>
        <v>-9.926158117891616E-6</v>
      </c>
      <c r="N801" s="20">
        <f t="shared" si="804"/>
        <v>-3.7694136570015618E-7</v>
      </c>
      <c r="O801" s="20">
        <f t="shared" si="804"/>
        <v>-1.2936096533687566E-5</v>
      </c>
      <c r="P801" s="20">
        <f t="shared" si="804"/>
        <v>-1.7464477314867578E-4</v>
      </c>
      <c r="Q801" s="20">
        <f t="shared" si="804"/>
        <v>-6.6794614967109398E-4</v>
      </c>
      <c r="R801" s="20">
        <f t="shared" si="804"/>
        <v>-1.2100464000651547E-4</v>
      </c>
      <c r="S801" s="20">
        <f t="shared" si="804"/>
        <v>-7.4971453201740429E-5</v>
      </c>
      <c r="T801" s="20">
        <f t="shared" si="804"/>
        <v>-1.4973722142131889E-6</v>
      </c>
      <c r="U801" s="20">
        <f t="shared" si="801"/>
        <v>-9.8899475681349617E-7</v>
      </c>
      <c r="V801" s="20">
        <f t="shared" si="801"/>
        <v>-4.393677806485976E-6</v>
      </c>
      <c r="W801" s="20">
        <f t="shared" si="801"/>
        <v>-9.0143882793548265E-7</v>
      </c>
    </row>
    <row r="802" spans="1:23">
      <c r="A802" s="15" t="str">
        <f t="shared" si="802"/>
        <v>REV_RENT</v>
      </c>
      <c r="B802" s="15" t="str">
        <f>$B$7</f>
        <v>SUBTRAN</v>
      </c>
      <c r="C802" s="19"/>
      <c r="D802" s="20">
        <f t="shared" si="803"/>
        <v>-1.0602995893512811E-3</v>
      </c>
      <c r="E802" s="20">
        <f>+E794/$D$799</f>
        <v>-5.4167543550947433E-4</v>
      </c>
      <c r="F802" s="20">
        <f>+F794/$D$799</f>
        <v>-8.8203629427777067E-8</v>
      </c>
      <c r="G802" s="20">
        <f>+G794/$D$799</f>
        <v>-1.6416209901725787E-7</v>
      </c>
      <c r="H802" s="20">
        <f t="shared" si="801"/>
        <v>-1.2694237682409589E-4</v>
      </c>
      <c r="I802" s="20">
        <f t="shared" si="801"/>
        <v>-1.7741204851554199E-6</v>
      </c>
      <c r="J802" s="20">
        <f t="shared" si="801"/>
        <v>-3.2110756480295716E-7</v>
      </c>
      <c r="K802" s="20">
        <f t="shared" si="801"/>
        <v>-7.3288085080860794E-5</v>
      </c>
      <c r="L802" s="20">
        <f t="shared" si="801"/>
        <v>-1.3188905915808996E-5</v>
      </c>
      <c r="M802" s="20">
        <f t="shared" si="801"/>
        <v>-3.4619861164223206E-6</v>
      </c>
      <c r="N802" s="20">
        <f t="shared" si="801"/>
        <v>0</v>
      </c>
      <c r="O802" s="20">
        <f t="shared" si="801"/>
        <v>-3.3082718584469839E-6</v>
      </c>
      <c r="P802" s="20">
        <f t="shared" si="801"/>
        <v>-4.641826213768124E-5</v>
      </c>
      <c r="Q802" s="20">
        <f t="shared" si="801"/>
        <v>-2.288778387871805E-4</v>
      </c>
      <c r="R802" s="20">
        <f t="shared" si="801"/>
        <v>0</v>
      </c>
      <c r="S802" s="20">
        <f t="shared" si="801"/>
        <v>-2.0119344849134984E-5</v>
      </c>
      <c r="T802" s="20">
        <f t="shared" si="801"/>
        <v>-4.0396660871367805E-7</v>
      </c>
      <c r="U802" s="20">
        <f t="shared" si="801"/>
        <v>-2.6752188505825465E-7</v>
      </c>
      <c r="V802" s="20">
        <f t="shared" si="801"/>
        <v>0</v>
      </c>
      <c r="W802" s="20">
        <f t="shared" si="801"/>
        <v>0</v>
      </c>
    </row>
    <row r="803" spans="1:23">
      <c r="A803" s="15" t="str">
        <f t="shared" si="802"/>
        <v>REV_RENT</v>
      </c>
      <c r="B803" s="15" t="str">
        <f>$B$8</f>
        <v>DISTPRI</v>
      </c>
      <c r="C803" s="19"/>
      <c r="D803" s="20">
        <f t="shared" si="803"/>
        <v>0.4155223542841715</v>
      </c>
      <c r="E803" s="20">
        <f t="shared" si="801"/>
        <v>0.27204230475953439</v>
      </c>
      <c r="F803" s="20">
        <f t="shared" ref="F803:G803" si="806">+F795/$D$799</f>
        <v>4.4669740941911344E-5</v>
      </c>
      <c r="G803" s="20">
        <f t="shared" si="806"/>
        <v>8.2651815766604311E-5</v>
      </c>
      <c r="H803" s="20">
        <f t="shared" si="801"/>
        <v>6.3650678393829707E-2</v>
      </c>
      <c r="I803" s="20">
        <f t="shared" si="801"/>
        <v>8.8945036361915244E-4</v>
      </c>
      <c r="J803" s="20">
        <f t="shared" si="801"/>
        <v>0</v>
      </c>
      <c r="K803" s="20">
        <f t="shared" si="801"/>
        <v>3.6912347162976679E-2</v>
      </c>
      <c r="L803" s="20">
        <f t="shared" si="801"/>
        <v>6.6421689867145082E-3</v>
      </c>
      <c r="M803" s="20">
        <f t="shared" si="801"/>
        <v>0</v>
      </c>
      <c r="N803" s="20">
        <f t="shared" si="801"/>
        <v>0</v>
      </c>
      <c r="O803" s="20">
        <f t="shared" si="801"/>
        <v>1.6715198894949907E-3</v>
      </c>
      <c r="P803" s="20">
        <f t="shared" si="801"/>
        <v>2.311354772215312E-2</v>
      </c>
      <c r="Q803" s="20">
        <f t="shared" si="801"/>
        <v>0</v>
      </c>
      <c r="R803" s="20">
        <f t="shared" si="801"/>
        <v>0</v>
      </c>
      <c r="S803" s="20">
        <f t="shared" si="801"/>
        <v>1.0135997607781473E-2</v>
      </c>
      <c r="T803" s="20">
        <f t="shared" si="801"/>
        <v>2.0344545655420898E-4</v>
      </c>
      <c r="U803" s="20">
        <f t="shared" si="801"/>
        <v>1.3357238480474115E-4</v>
      </c>
      <c r="V803" s="20">
        <f t="shared" si="801"/>
        <v>0</v>
      </c>
      <c r="W803" s="20">
        <f t="shared" si="801"/>
        <v>0</v>
      </c>
    </row>
    <row r="804" spans="1:23">
      <c r="A804" s="15" t="str">
        <f t="shared" si="802"/>
        <v>REV_RENT</v>
      </c>
      <c r="B804" s="15" t="str">
        <f>$B$9</f>
        <v>DISTSEC</v>
      </c>
      <c r="C804" s="19"/>
      <c r="D804" s="20">
        <f t="shared" si="803"/>
        <v>0.28802933953960874</v>
      </c>
      <c r="E804" s="20">
        <f t="shared" si="801"/>
        <v>0.21369506332064744</v>
      </c>
      <c r="F804" s="20">
        <f t="shared" ref="F804:G804" si="807">+F796/$D$799</f>
        <v>5.2973904757086914E-5</v>
      </c>
      <c r="G804" s="20">
        <f t="shared" si="807"/>
        <v>6.8615805768037775E-5</v>
      </c>
      <c r="H804" s="20">
        <f t="shared" si="801"/>
        <v>4.3073832769235897E-2</v>
      </c>
      <c r="I804" s="20">
        <f t="shared" si="801"/>
        <v>0</v>
      </c>
      <c r="J804" s="20">
        <f t="shared" si="801"/>
        <v>0</v>
      </c>
      <c r="K804" s="20">
        <f t="shared" si="801"/>
        <v>2.1502191364373643E-2</v>
      </c>
      <c r="L804" s="20">
        <f t="shared" si="801"/>
        <v>0</v>
      </c>
      <c r="M804" s="20">
        <f t="shared" si="801"/>
        <v>0</v>
      </c>
      <c r="N804" s="20">
        <f t="shared" si="801"/>
        <v>0</v>
      </c>
      <c r="O804" s="20">
        <f t="shared" si="801"/>
        <v>8.0524506404375034E-4</v>
      </c>
      <c r="P804" s="20">
        <f t="shared" si="801"/>
        <v>0</v>
      </c>
      <c r="Q804" s="20">
        <f t="shared" si="801"/>
        <v>0</v>
      </c>
      <c r="R804" s="20">
        <f t="shared" si="801"/>
        <v>0</v>
      </c>
      <c r="S804" s="20">
        <f t="shared" si="801"/>
        <v>6.0855337279804691E-3</v>
      </c>
      <c r="T804" s="20">
        <f t="shared" si="801"/>
        <v>0</v>
      </c>
      <c r="U804" s="20">
        <f t="shared" si="801"/>
        <v>7.1952744650373947E-5</v>
      </c>
      <c r="V804" s="20">
        <f t="shared" si="801"/>
        <v>2.2146846244704959E-3</v>
      </c>
      <c r="W804" s="20">
        <f t="shared" si="801"/>
        <v>4.5924621368151721E-4</v>
      </c>
    </row>
    <row r="805" spans="1:23">
      <c r="A805" s="15" t="str">
        <f t="shared" si="802"/>
        <v>REV_RENT</v>
      </c>
      <c r="B805" s="15" t="str">
        <f>$B$10</f>
        <v>ENERGY</v>
      </c>
      <c r="C805" s="19"/>
      <c r="D805" s="20">
        <f t="shared" si="803"/>
        <v>0</v>
      </c>
      <c r="E805" s="20">
        <f t="shared" si="801"/>
        <v>0</v>
      </c>
      <c r="F805" s="20">
        <f t="shared" ref="F805:G805" si="808">+F797/$D$799</f>
        <v>0</v>
      </c>
      <c r="G805" s="20">
        <f t="shared" si="808"/>
        <v>0</v>
      </c>
      <c r="H805" s="20">
        <f t="shared" si="801"/>
        <v>0</v>
      </c>
      <c r="I805" s="20">
        <f t="shared" si="801"/>
        <v>0</v>
      </c>
      <c r="J805" s="20">
        <f t="shared" si="801"/>
        <v>0</v>
      </c>
      <c r="K805" s="20">
        <f t="shared" si="801"/>
        <v>0</v>
      </c>
      <c r="L805" s="20">
        <f t="shared" si="801"/>
        <v>0</v>
      </c>
      <c r="M805" s="20">
        <f t="shared" si="801"/>
        <v>0</v>
      </c>
      <c r="N805" s="20">
        <f t="shared" si="801"/>
        <v>0</v>
      </c>
      <c r="O805" s="20">
        <f t="shared" si="801"/>
        <v>0</v>
      </c>
      <c r="P805" s="20">
        <f t="shared" si="801"/>
        <v>0</v>
      </c>
      <c r="Q805" s="20">
        <f t="shared" si="801"/>
        <v>0</v>
      </c>
      <c r="R805" s="20">
        <f t="shared" si="801"/>
        <v>0</v>
      </c>
      <c r="S805" s="20">
        <f t="shared" si="801"/>
        <v>0</v>
      </c>
      <c r="T805" s="20">
        <f t="shared" si="801"/>
        <v>0</v>
      </c>
      <c r="U805" s="20">
        <f t="shared" si="801"/>
        <v>0</v>
      </c>
      <c r="V805" s="20">
        <f t="shared" si="801"/>
        <v>0</v>
      </c>
      <c r="W805" s="20">
        <f t="shared" si="801"/>
        <v>0</v>
      </c>
    </row>
    <row r="806" spans="1:23">
      <c r="A806" s="15" t="str">
        <f t="shared" si="802"/>
        <v>REV_RENT</v>
      </c>
      <c r="B806" s="15" t="str">
        <f>$B$11</f>
        <v>CUSTOMER</v>
      </c>
      <c r="C806" s="19"/>
      <c r="D806" s="20">
        <f t="shared" si="803"/>
        <v>1.7729430578451978E-2</v>
      </c>
      <c r="E806" s="20">
        <f t="shared" si="801"/>
        <v>8.2890250743951812E-3</v>
      </c>
      <c r="F806" s="20">
        <f t="shared" ref="F806:G806" si="809">+F798/$D$799</f>
        <v>1.672632015031165E-6</v>
      </c>
      <c r="G806" s="20">
        <f t="shared" si="809"/>
        <v>9.5186308676258617E-7</v>
      </c>
      <c r="H806" s="20">
        <f t="shared" si="801"/>
        <v>2.8008186018403801E-3</v>
      </c>
      <c r="I806" s="20">
        <f t="shared" si="801"/>
        <v>1.8943006940201412E-4</v>
      </c>
      <c r="J806" s="20">
        <f t="shared" si="801"/>
        <v>3.1908899317390136E-5</v>
      </c>
      <c r="K806" s="20">
        <f t="shared" si="801"/>
        <v>2.2835665029691466E-4</v>
      </c>
      <c r="L806" s="20">
        <f t="shared" si="801"/>
        <v>6.663498225190179E-5</v>
      </c>
      <c r="M806" s="20">
        <f t="shared" si="801"/>
        <v>7.8476644169004229E-5</v>
      </c>
      <c r="N806" s="20">
        <f t="shared" si="801"/>
        <v>9.8094453683933645E-6</v>
      </c>
      <c r="O806" s="20">
        <f t="shared" si="801"/>
        <v>1.502874989000002E-6</v>
      </c>
      <c r="P806" s="20">
        <f t="shared" si="801"/>
        <v>4.7248313942914463E-5</v>
      </c>
      <c r="Q806" s="20">
        <f t="shared" si="801"/>
        <v>1.319153136523468E-4</v>
      </c>
      <c r="R806" s="20">
        <f t="shared" si="801"/>
        <v>3.9237661337811537E-5</v>
      </c>
      <c r="S806" s="20">
        <f t="shared" si="801"/>
        <v>4.5986124572666442E-5</v>
      </c>
      <c r="T806" s="20">
        <f t="shared" si="801"/>
        <v>8.7062386666438114E-7</v>
      </c>
      <c r="U806" s="20">
        <f t="shared" si="801"/>
        <v>4.4872448454305959E-6</v>
      </c>
      <c r="V806" s="20">
        <f t="shared" si="801"/>
        <v>5.0820643438158298E-3</v>
      </c>
      <c r="W806" s="20">
        <f t="shared" si="801"/>
        <v>6.790332152863378E-4</v>
      </c>
    </row>
    <row r="807" spans="1:23">
      <c r="A807" s="15" t="str">
        <f t="shared" si="802"/>
        <v>REV_RENT</v>
      </c>
      <c r="B807" s="15" t="str">
        <f>$B$12</f>
        <v>TOTAL</v>
      </c>
      <c r="C807" s="19"/>
      <c r="D807" s="20">
        <f t="shared" si="803"/>
        <v>1</v>
      </c>
      <c r="E807" s="20">
        <f t="shared" si="801"/>
        <v>0.63736701398459616</v>
      </c>
      <c r="F807" s="20">
        <f t="shared" ref="F807:G807" si="810">+F799/$D$799</f>
        <v>1.3141701024360167E-4</v>
      </c>
      <c r="G807" s="20">
        <f t="shared" si="810"/>
        <v>2.0841585456437005E-4</v>
      </c>
      <c r="H807" s="20">
        <f t="shared" si="801"/>
        <v>0.14293267067083976</v>
      </c>
      <c r="I807" s="20">
        <f t="shared" si="801"/>
        <v>1.5437354376195127E-3</v>
      </c>
      <c r="J807" s="20">
        <f t="shared" si="801"/>
        <v>9.6576959932403306E-5</v>
      </c>
      <c r="K807" s="20">
        <f t="shared" si="801"/>
        <v>7.8515554277000882E-2</v>
      </c>
      <c r="L807" s="20">
        <f t="shared" si="801"/>
        <v>1.0275094373117652E-2</v>
      </c>
      <c r="M807" s="20">
        <f t="shared" si="801"/>
        <v>8.0089653420983657E-4</v>
      </c>
      <c r="N807" s="20">
        <f t="shared" si="801"/>
        <v>3.7374481355733144E-5</v>
      </c>
      <c r="O807" s="20">
        <f t="shared" si="801"/>
        <v>3.4209527506623596E-3</v>
      </c>
      <c r="P807" s="20">
        <f t="shared" si="801"/>
        <v>3.588583215626534E-2</v>
      </c>
      <c r="Q807" s="20">
        <f t="shared" si="801"/>
        <v>4.8748723644355035E-2</v>
      </c>
      <c r="R807" s="20">
        <f t="shared" si="801"/>
        <v>8.888086739546875E-3</v>
      </c>
      <c r="S807" s="20">
        <f t="shared" si="801"/>
        <v>2.1729924029537148E-2</v>
      </c>
      <c r="T807" s="20">
        <f t="shared" si="801"/>
        <v>3.1341221840949416E-4</v>
      </c>
      <c r="U807" s="20">
        <f t="shared" si="801"/>
        <v>2.8206823887167191E-4</v>
      </c>
      <c r="V807" s="20">
        <f t="shared" si="801"/>
        <v>7.6180506291629469E-3</v>
      </c>
      <c r="W807" s="20">
        <f t="shared" si="801"/>
        <v>1.2042000097092981E-3</v>
      </c>
    </row>
    <row r="808" spans="1:23">
      <c r="C808" s="19"/>
    </row>
    <row r="809" spans="1:23">
      <c r="A809" s="34" t="s">
        <v>271</v>
      </c>
      <c r="B809" s="15" t="str">
        <f>$B$5</f>
        <v>PRODUCTION</v>
      </c>
      <c r="C809" s="19"/>
      <c r="D809" s="21">
        <f ca="1">+COSS!H1113</f>
        <v>200930672.75952393</v>
      </c>
      <c r="E809" s="21">
        <f ca="1">+COSS!I1113</f>
        <v>96403209.564583138</v>
      </c>
      <c r="F809" s="21">
        <f ca="1">+COSS!J1113</f>
        <v>38184.653757482884</v>
      </c>
      <c r="G809" s="21">
        <f ca="1">+COSS!K1113</f>
        <v>77792.151237278522</v>
      </c>
      <c r="H809" s="21">
        <f ca="1">+COSS!L1113</f>
        <v>28135482.319026232</v>
      </c>
      <c r="I809" s="21">
        <f ca="1">+COSS!M1113</f>
        <v>346752.16554251331</v>
      </c>
      <c r="J809" s="21">
        <f ca="1">+COSS!N1113</f>
        <v>64440.277004241456</v>
      </c>
      <c r="K809" s="21">
        <f ca="1">+COSS!P1113</f>
        <v>15558662.990456142</v>
      </c>
      <c r="L809" s="21">
        <f ca="1">+COSS!Q1113</f>
        <v>2914386.6610217113</v>
      </c>
      <c r="M809" s="21">
        <f ca="1">+COSS!R1113</f>
        <v>536740.68739962601</v>
      </c>
      <c r="N809" s="21">
        <f ca="1">+COSS!S1113</f>
        <v>16972.646408476474</v>
      </c>
      <c r="O809" s="21">
        <f ca="1">+COSS!U1113</f>
        <v>749510.63816088857</v>
      </c>
      <c r="P809" s="21">
        <f ca="1">+COSS!V1113</f>
        <v>10394897.890686844</v>
      </c>
      <c r="Q809" s="21">
        <f ca="1">+COSS!W1113</f>
        <v>33502351.678273488</v>
      </c>
      <c r="R809" s="21">
        <f ca="1">+COSS!X1113</f>
        <v>7043020.0965732718</v>
      </c>
      <c r="S809" s="21">
        <f ca="1">+COSS!Z1113</f>
        <v>4587266.4964995598</v>
      </c>
      <c r="T809" s="21">
        <f ca="1">+COSS!AA1113</f>
        <v>85676.066340400415</v>
      </c>
      <c r="U809" s="21">
        <f ca="1">+COSS!AC1113</f>
        <v>65168.066933407572</v>
      </c>
      <c r="V809" s="21">
        <f ca="1">+COSS!AD1113</f>
        <v>336903.37524354417</v>
      </c>
      <c r="W809" s="21">
        <f ca="1">+COSS!AE1113</f>
        <v>73254.334375705454</v>
      </c>
    </row>
    <row r="810" spans="1:23">
      <c r="B810" s="15" t="str">
        <f>$B$6</f>
        <v>BULKTRAN</v>
      </c>
      <c r="C810" s="19"/>
      <c r="D810" s="21">
        <f ca="1">+COSS!H1114</f>
        <v>34647264.087482303</v>
      </c>
      <c r="E810" s="21">
        <f ca="1">+COSS!I1114</f>
        <v>7746416.0124446023</v>
      </c>
      <c r="F810" s="21">
        <f ca="1">+COSS!J1114</f>
        <v>-26227.461421556716</v>
      </c>
      <c r="G810" s="21">
        <f ca="1">+COSS!K1114</f>
        <v>-74528.290872836282</v>
      </c>
      <c r="H810" s="21">
        <f ca="1">+COSS!L1114</f>
        <v>5398026.6714100949</v>
      </c>
      <c r="I810" s="21">
        <f ca="1">+COSS!M1114</f>
        <v>54699.063258803748</v>
      </c>
      <c r="J810" s="21">
        <f ca="1">+COSS!N1114</f>
        <v>-6656.6146714329825</v>
      </c>
      <c r="K810" s="21">
        <f ca="1">+COSS!P1114</f>
        <v>2979929.0963158836</v>
      </c>
      <c r="L810" s="21">
        <f ca="1">+COSS!Q1114</f>
        <v>897749.90242530755</v>
      </c>
      <c r="M810" s="21">
        <f ca="1">+COSS!R1114</f>
        <v>138079.51121161311</v>
      </c>
      <c r="N810" s="21">
        <f ca="1">+COSS!S1114</f>
        <v>-1202.0593603231991</v>
      </c>
      <c r="O810" s="21">
        <f ca="1">+COSS!U1114</f>
        <v>111387.80731040699</v>
      </c>
      <c r="P810" s="21">
        <f ca="1">+COSS!V1114</f>
        <v>3301632.8962012352</v>
      </c>
      <c r="Q810" s="21">
        <f ca="1">+COSS!W1114</f>
        <v>10507680.384879172</v>
      </c>
      <c r="R810" s="21">
        <f ca="1">+COSS!X1114</f>
        <v>2577495.772920948</v>
      </c>
      <c r="S810" s="21">
        <f ca="1">+COSS!Z1114</f>
        <v>908784.61494459922</v>
      </c>
      <c r="T810" s="21">
        <f ca="1">+COSS!AA1114</f>
        <v>13699.462751046385</v>
      </c>
      <c r="U810" s="21">
        <f ca="1">+COSS!AC1114</f>
        <v>13792.616663981491</v>
      </c>
      <c r="V810" s="21">
        <f ca="1">+COSS!AD1114</f>
        <v>86836.733557216692</v>
      </c>
      <c r="W810" s="21">
        <f ca="1">+COSS!AE1114</f>
        <v>19667.967513537533</v>
      </c>
    </row>
    <row r="811" spans="1:23">
      <c r="B811" s="15" t="str">
        <f>$B$7</f>
        <v>SUBTRAN</v>
      </c>
      <c r="C811" s="19"/>
      <c r="D811" s="21">
        <f ca="1">+COSS!H1115</f>
        <v>9593231.3746873774</v>
      </c>
      <c r="E811" s="21">
        <f ca="1">+COSS!I1115</f>
        <v>2317653.2032380728</v>
      </c>
      <c r="F811" s="21">
        <f ca="1">+COSS!J1115</f>
        <v>-4958.9957228782041</v>
      </c>
      <c r="G811" s="21">
        <f ca="1">+COSS!K1115</f>
        <v>-15023.863821535051</v>
      </c>
      <c r="H811" s="21">
        <f ca="1">+COSS!L1115</f>
        <v>1492782.9608909041</v>
      </c>
      <c r="I811" s="21">
        <f ca="1">+COSS!M1115</f>
        <v>15422.451850209913</v>
      </c>
      <c r="J811" s="21">
        <f ca="1">+COSS!N1115</f>
        <v>-1737.5466870658524</v>
      </c>
      <c r="K811" s="21">
        <f ca="1">+COSS!P1115</f>
        <v>802755.28045847954</v>
      </c>
      <c r="L811" s="21">
        <f ca="1">+COSS!Q1115</f>
        <v>237738.18277962261</v>
      </c>
      <c r="M811" s="21">
        <f ca="1">+COSS!R1115</f>
        <v>47756.539290982284</v>
      </c>
      <c r="N811" s="21">
        <f ca="1">+COSS!S1115</f>
        <v>0</v>
      </c>
      <c r="O811" s="21">
        <f ca="1">+COSS!U1115</f>
        <v>28924.777407821002</v>
      </c>
      <c r="P811" s="21">
        <f ca="1">+COSS!V1115</f>
        <v>861938.95893694973</v>
      </c>
      <c r="Q811" s="21">
        <f ca="1">+COSS!W1115</f>
        <v>3559104.9725493807</v>
      </c>
      <c r="R811" s="21">
        <f ca="1">+COSS!X1115</f>
        <v>1.7218740722936941E-151</v>
      </c>
      <c r="S811" s="21">
        <f ca="1">+COSS!Z1115</f>
        <v>243431.12583238131</v>
      </c>
      <c r="T811" s="21">
        <f ca="1">+COSS!AA1115</f>
        <v>3739.8571230007137</v>
      </c>
      <c r="U811" s="21">
        <f ca="1">+COSS!AC1115</f>
        <v>3703.4705610558331</v>
      </c>
      <c r="V811" s="21">
        <f ca="1">+COSS!AD1115</f>
        <v>0</v>
      </c>
      <c r="W811" s="21">
        <f ca="1">+COSS!AE1115</f>
        <v>0</v>
      </c>
    </row>
    <row r="812" spans="1:23">
      <c r="B812" s="15" t="str">
        <f>$B$8</f>
        <v>DISTPRI</v>
      </c>
      <c r="C812" s="19"/>
      <c r="D812" s="21">
        <f ca="1">+COSS!H1116</f>
        <v>64531226.475387491</v>
      </c>
      <c r="E812" s="21">
        <f ca="1">+COSS!I1116</f>
        <v>35110206.359037787</v>
      </c>
      <c r="F812" s="21">
        <f ca="1">+COSS!J1116</f>
        <v>-4037.6725459132072</v>
      </c>
      <c r="G812" s="21">
        <f ca="1">+COSS!K1116</f>
        <v>-20669.431472070857</v>
      </c>
      <c r="H812" s="21">
        <f ca="1">+COSS!L1116</f>
        <v>12909101.431375016</v>
      </c>
      <c r="I812" s="21">
        <f ca="1">+COSS!M1116</f>
        <v>149180.50012531033</v>
      </c>
      <c r="J812" s="21">
        <f ca="1">+COSS!N1116</f>
        <v>0</v>
      </c>
      <c r="K812" s="21">
        <f ca="1">+COSS!P1116</f>
        <v>6916900.8917628769</v>
      </c>
      <c r="L812" s="21">
        <f ca="1">+COSS!Q1116</f>
        <v>1556131.334123313</v>
      </c>
      <c r="M812" s="21">
        <f ca="1">+COSS!R1116</f>
        <v>0</v>
      </c>
      <c r="N812" s="21">
        <f ca="1">+COSS!S1116</f>
        <v>0</v>
      </c>
      <c r="O812" s="21">
        <f ca="1">+COSS!U1116</f>
        <v>295850.52413751703</v>
      </c>
      <c r="P812" s="21">
        <f ca="1">+COSS!V1116</f>
        <v>5481049.9095294131</v>
      </c>
      <c r="Q812" s="21">
        <f ca="1">+COSS!W1116</f>
        <v>-2.7356037973186307E-79</v>
      </c>
      <c r="R812" s="21">
        <f ca="1">+COSS!X1116</f>
        <v>6.2959203221916289E-151</v>
      </c>
      <c r="S812" s="21">
        <f ca="1">+COSS!Z1116</f>
        <v>2071076.3749328591</v>
      </c>
      <c r="T812" s="21">
        <f ca="1">+COSS!AA1116</f>
        <v>36238.363653196357</v>
      </c>
      <c r="U812" s="21">
        <f ca="1">+COSS!AC1116</f>
        <v>30197.890728188529</v>
      </c>
      <c r="V812" s="21">
        <f ca="1">+COSS!AD1116</f>
        <v>0</v>
      </c>
      <c r="W812" s="21">
        <f ca="1">+COSS!AE1116</f>
        <v>0</v>
      </c>
    </row>
    <row r="813" spans="1:23">
      <c r="B813" s="15" t="str">
        <f>$B$9</f>
        <v>DISTSEC</v>
      </c>
      <c r="C813" s="19"/>
      <c r="D813" s="21">
        <f ca="1">+COSS!H1117</f>
        <v>26607203.45673006</v>
      </c>
      <c r="E813" s="21">
        <f ca="1">+COSS!I1117</f>
        <v>17011836.091308191</v>
      </c>
      <c r="F813" s="21">
        <f ca="1">+COSS!J1117</f>
        <v>-6402.6303180714885</v>
      </c>
      <c r="G813" s="21">
        <f ca="1">+COSS!K1117</f>
        <v>-22294.627100936472</v>
      </c>
      <c r="H813" s="21">
        <f ca="1">+COSS!L1117</f>
        <v>5623927.5931269731</v>
      </c>
      <c r="I813" s="21">
        <f ca="1">+COSS!M1117</f>
        <v>0</v>
      </c>
      <c r="J813" s="21">
        <f ca="1">+COSS!N1117</f>
        <v>0</v>
      </c>
      <c r="K813" s="21">
        <f ca="1">+COSS!P1117</f>
        <v>2590614.7825024412</v>
      </c>
      <c r="L813" s="21">
        <f ca="1">+COSS!Q1117</f>
        <v>0</v>
      </c>
      <c r="M813" s="21">
        <f ca="1">+COSS!R1117</f>
        <v>0</v>
      </c>
      <c r="N813" s="21">
        <f ca="1">+COSS!S1117</f>
        <v>0</v>
      </c>
      <c r="O813" s="21">
        <f ca="1">+COSS!U1117</f>
        <v>90530.343252688413</v>
      </c>
      <c r="P813" s="21">
        <f ca="1">+COSS!V1117</f>
        <v>-2.220886655304672E-121</v>
      </c>
      <c r="Q813" s="21">
        <f ca="1">+COSS!W1117</f>
        <v>-1.0520547266886555E-80</v>
      </c>
      <c r="R813" s="21">
        <f ca="1">+COSS!X1117</f>
        <v>0</v>
      </c>
      <c r="S813" s="21">
        <f ca="1">+COSS!Z1117</f>
        <v>801827.49013754097</v>
      </c>
      <c r="T813" s="21">
        <f ca="1">+COSS!AA1117</f>
        <v>0</v>
      </c>
      <c r="U813" s="21">
        <f ca="1">+COSS!AC1117</f>
        <v>10536.646711181125</v>
      </c>
      <c r="V813" s="21">
        <f ca="1">+COSS!AD1117</f>
        <v>413764.5649690798</v>
      </c>
      <c r="W813" s="21">
        <f ca="1">+COSS!AE1117</f>
        <v>92863.202140967143</v>
      </c>
    </row>
    <row r="814" spans="1:23">
      <c r="B814" s="15" t="str">
        <f>$B$10</f>
        <v>ENERGY</v>
      </c>
      <c r="C814" s="19"/>
      <c r="D814" s="21">
        <f ca="1">+COSS!H1118</f>
        <v>174362949.49000356</v>
      </c>
      <c r="E814" s="21">
        <f ca="1">+COSS!I1118</f>
        <v>77147614.930416346</v>
      </c>
      <c r="F814" s="21">
        <f ca="1">+COSS!J1118</f>
        <v>45345.826530334023</v>
      </c>
      <c r="G814" s="21">
        <f ca="1">+COSS!K1118</f>
        <v>163620.93887850601</v>
      </c>
      <c r="H814" s="21">
        <f ca="1">+COSS!L1118</f>
        <v>21745269.793678153</v>
      </c>
      <c r="I814" s="21">
        <f ca="1">+COSS!M1118</f>
        <v>296950.59994116431</v>
      </c>
      <c r="J814" s="21">
        <f ca="1">+COSS!N1118</f>
        <v>72684.383284092764</v>
      </c>
      <c r="K814" s="21">
        <f ca="1">+COSS!P1118</f>
        <v>13475171.290204633</v>
      </c>
      <c r="L814" s="21">
        <f ca="1">+COSS!Q1118</f>
        <v>1979237.9673951357</v>
      </c>
      <c r="M814" s="21">
        <f ca="1">+COSS!R1118</f>
        <v>425742.4385647953</v>
      </c>
      <c r="N814" s="21">
        <f ca="1">+COSS!S1118</f>
        <v>22291.519676301628</v>
      </c>
      <c r="O814" s="21">
        <f ca="1">+COSS!U1118</f>
        <v>764704.08948390489</v>
      </c>
      <c r="P814" s="21">
        <f ca="1">+COSS!V1118</f>
        <v>9039775.9341731779</v>
      </c>
      <c r="Q814" s="21">
        <f ca="1">+COSS!W1118</f>
        <v>36688567.601213649</v>
      </c>
      <c r="R814" s="21">
        <f ca="1">+COSS!X1118</f>
        <v>6605385.5851256512</v>
      </c>
      <c r="S814" s="21">
        <f ca="1">+COSS!Z1118</f>
        <v>3829212.1521627423</v>
      </c>
      <c r="T814" s="21">
        <f ca="1">+COSS!AA1118</f>
        <v>78438.097255580069</v>
      </c>
      <c r="U814" s="21">
        <f ca="1">+COSS!AC1118</f>
        <v>70160.185130980593</v>
      </c>
      <c r="V814" s="21">
        <f ca="1">+COSS!AD1118</f>
        <v>1581342.6145132689</v>
      </c>
      <c r="W814" s="21">
        <f ca="1">+COSS!AE1118</f>
        <v>331433.54237511492</v>
      </c>
    </row>
    <row r="815" spans="1:23">
      <c r="B815" s="15" t="str">
        <f>$B$11</f>
        <v>CUSTOMER</v>
      </c>
      <c r="C815" s="19"/>
      <c r="D815" s="21">
        <f ca="1">+COSS!H1119</f>
        <v>23709799.258681878</v>
      </c>
      <c r="E815" s="21">
        <f ca="1">+COSS!I1119</f>
        <v>12043134.785658803</v>
      </c>
      <c r="F815" s="21">
        <f ca="1">+COSS!J1119</f>
        <v>3248.4842772828697</v>
      </c>
      <c r="G815" s="21">
        <f ca="1">+COSS!K1119</f>
        <v>17947.450444149548</v>
      </c>
      <c r="H815" s="21">
        <f ca="1">+COSS!L1119</f>
        <v>4018860.170955631</v>
      </c>
      <c r="I815" s="21">
        <f ca="1">+COSS!M1119</f>
        <v>179628.77090380396</v>
      </c>
      <c r="J815" s="21">
        <f ca="1">+COSS!N1119</f>
        <v>27346.545015286945</v>
      </c>
      <c r="K815" s="21">
        <f ca="1">+COSS!P1119</f>
        <v>250824.5066753948</v>
      </c>
      <c r="L815" s="21">
        <f ca="1">+COSS!Q1119</f>
        <v>84651.408014222528</v>
      </c>
      <c r="M815" s="21">
        <f ca="1">+COSS!R1119</f>
        <v>82731.935727788019</v>
      </c>
      <c r="N815" s="21">
        <f ca="1">+COSS!S1119</f>
        <v>5182.0588987162328</v>
      </c>
      <c r="O815" s="21">
        <f ca="1">+COSS!U1119</f>
        <v>1663.0151724301199</v>
      </c>
      <c r="P815" s="21">
        <f ca="1">+COSS!V1119</f>
        <v>60855.223837213591</v>
      </c>
      <c r="Q815" s="21">
        <f ca="1">+COSS!W1119</f>
        <v>136720.60807548888</v>
      </c>
      <c r="R815" s="21">
        <f ca="1">+COSS!X1119</f>
        <v>50248.350197549771</v>
      </c>
      <c r="S815" s="21">
        <f ca="1">+COSS!Z1119</f>
        <v>55830.146455521215</v>
      </c>
      <c r="T815" s="21">
        <f ca="1">+COSS!AA1119</f>
        <v>910.09995008829185</v>
      </c>
      <c r="U815" s="21">
        <f ca="1">+COSS!AC1119</f>
        <v>5735.1639480411659</v>
      </c>
      <c r="V815" s="21">
        <f ca="1">+COSS!AD1119</f>
        <v>5703670.5399973113</v>
      </c>
      <c r="W815" s="21">
        <f ca="1">+COSS!AE1119</f>
        <v>980609.99447715166</v>
      </c>
    </row>
    <row r="816" spans="1:23">
      <c r="B816" s="15" t="str">
        <f>$B$12</f>
        <v>TOTAL</v>
      </c>
      <c r="C816" s="19"/>
      <c r="D816" s="21">
        <f ca="1">+COSS!H1120</f>
        <v>534382346.90249664</v>
      </c>
      <c r="E816" s="21">
        <f ca="1">+COSS!I1120</f>
        <v>247780070.94668695</v>
      </c>
      <c r="F816" s="21">
        <f ca="1">+COSS!J1120</f>
        <v>45152.204556680183</v>
      </c>
      <c r="G816" s="21">
        <f ca="1">+COSS!K1120</f>
        <v>126844.32729255555</v>
      </c>
      <c r="H816" s="21">
        <f ca="1">+COSS!L1120</f>
        <v>79323450.940463021</v>
      </c>
      <c r="I816" s="21">
        <f ca="1">+COSS!M1120</f>
        <v>1042633.5516218055</v>
      </c>
      <c r="J816" s="21">
        <f ca="1">+COSS!N1120</f>
        <v>156077.04394512222</v>
      </c>
      <c r="K816" s="21">
        <f ca="1">+COSS!P1120</f>
        <v>42574858.838375844</v>
      </c>
      <c r="L816" s="21">
        <f ca="1">+COSS!Q1120</f>
        <v>7669895.4557593139</v>
      </c>
      <c r="M816" s="21">
        <f ca="1">+COSS!R1120</f>
        <v>1231051.1121948042</v>
      </c>
      <c r="N816" s="21">
        <f ca="1">+COSS!S1120</f>
        <v>43244.165623171124</v>
      </c>
      <c r="O816" s="21">
        <f ca="1">+COSS!U1120</f>
        <v>2042571.194925657</v>
      </c>
      <c r="P816" s="21">
        <f ca="1">+COSS!V1120</f>
        <v>29140150.813364841</v>
      </c>
      <c r="Q816" s="21">
        <f ca="1">+COSS!W1120</f>
        <v>84394425.244991153</v>
      </c>
      <c r="R816" s="21">
        <f ca="1">+COSS!X1120</f>
        <v>16276149.804817419</v>
      </c>
      <c r="S816" s="21">
        <f ca="1">+COSS!Z1120</f>
        <v>12497428.400965201</v>
      </c>
      <c r="T816" s="21">
        <f ca="1">+COSS!AA1120</f>
        <v>218701.94707331221</v>
      </c>
      <c r="U816" s="21">
        <f ca="1">+COSS!AC1120</f>
        <v>199294.0406768363</v>
      </c>
      <c r="V816" s="21">
        <f ca="1">+COSS!AD1120</f>
        <v>8122517.8282804247</v>
      </c>
      <c r="W816" s="21">
        <f ca="1">+COSS!AE1120</f>
        <v>1497829.0408824768</v>
      </c>
    </row>
    <row r="817" spans="1:24">
      <c r="A817" s="111" t="s">
        <v>228</v>
      </c>
      <c r="B817" s="15" t="str">
        <f>$B$5</f>
        <v>PRODUCTION</v>
      </c>
      <c r="C817" s="19"/>
      <c r="D817" s="20">
        <f ca="1">+D809/$D$816</f>
        <v>0.3760054461458206</v>
      </c>
      <c r="E817" s="20">
        <f t="shared" ref="E817:W824" ca="1" si="811">+E809/$D$816</f>
        <v>0.18040118675958594</v>
      </c>
      <c r="F817" s="20">
        <f t="shared" ref="F817:G817" ca="1" si="812">+F809/$D$816</f>
        <v>7.1455679587503391E-5</v>
      </c>
      <c r="G817" s="20">
        <f t="shared" ca="1" si="812"/>
        <v>1.4557395409521727E-4</v>
      </c>
      <c r="H817" s="20">
        <f t="shared" ca="1" si="811"/>
        <v>5.2650471113260468E-2</v>
      </c>
      <c r="I817" s="20">
        <f t="shared" ca="1" si="811"/>
        <v>6.4888402012610214E-4</v>
      </c>
      <c r="J817" s="20">
        <f t="shared" ca="1" si="811"/>
        <v>1.2058833413522027E-4</v>
      </c>
      <c r="K817" s="20">
        <f t="shared" ca="1" si="811"/>
        <v>2.9115226355512402E-2</v>
      </c>
      <c r="L817" s="20">
        <f t="shared" ca="1" si="811"/>
        <v>5.4537480100432098E-3</v>
      </c>
      <c r="M817" s="20">
        <f t="shared" ca="1" si="811"/>
        <v>1.0044132080911717E-3</v>
      </c>
      <c r="N817" s="20">
        <f t="shared" ca="1" si="811"/>
        <v>3.1761240817285644E-5</v>
      </c>
      <c r="O817" s="20">
        <f t="shared" ca="1" si="811"/>
        <v>1.4025737236743792E-3</v>
      </c>
      <c r="P817" s="20">
        <f t="shared" ca="1" si="811"/>
        <v>1.9452173057250142E-2</v>
      </c>
      <c r="Q817" s="20">
        <f t="shared" ca="1" si="811"/>
        <v>6.269359733244767E-2</v>
      </c>
      <c r="R817" s="20">
        <f t="shared" ca="1" si="811"/>
        <v>1.3179739445731243E-2</v>
      </c>
      <c r="S817" s="20">
        <f t="shared" ca="1" si="811"/>
        <v>8.5842403348263159E-3</v>
      </c>
      <c r="T817" s="20">
        <f t="shared" ca="1" si="811"/>
        <v>1.6032727659701839E-4</v>
      </c>
      <c r="U817" s="20">
        <f t="shared" ca="1" si="811"/>
        <v>1.2195026147691614E-4</v>
      </c>
      <c r="V817" s="20">
        <f t="shared" ca="1" si="811"/>
        <v>6.3045378874578646E-4</v>
      </c>
      <c r="W817" s="20">
        <f t="shared" ca="1" si="811"/>
        <v>1.3708224981666812E-4</v>
      </c>
    </row>
    <row r="818" spans="1:24">
      <c r="A818" s="15" t="str">
        <f t="shared" ref="A818:A824" si="813">A817</f>
        <v>REV</v>
      </c>
      <c r="B818" s="15" t="str">
        <f>$B$6</f>
        <v>BULKTRAN</v>
      </c>
      <c r="C818" s="19"/>
      <c r="D818" s="20">
        <f t="shared" ref="D818:D824" ca="1" si="814">+D810/$D$816</f>
        <v>6.4836094022028085E-2</v>
      </c>
      <c r="E818" s="20">
        <f t="shared" ref="E818:T818" ca="1" si="815">+E810/$D$816</f>
        <v>1.4496017799513899E-2</v>
      </c>
      <c r="F818" s="20">
        <f t="shared" ref="F818:G818" ca="1" si="816">+F810/$D$816</f>
        <v>-4.9079954780658536E-5</v>
      </c>
      <c r="G818" s="20">
        <f t="shared" ca="1" si="816"/>
        <v>-1.3946622919868779E-4</v>
      </c>
      <c r="H818" s="20">
        <f t="shared" ca="1" si="815"/>
        <v>1.0101431498812251E-2</v>
      </c>
      <c r="I818" s="20">
        <f t="shared" ca="1" si="815"/>
        <v>1.0235941283588871E-4</v>
      </c>
      <c r="J818" s="20">
        <f t="shared" ca="1" si="815"/>
        <v>-1.2456651515562785E-5</v>
      </c>
      <c r="K818" s="20">
        <f t="shared" ca="1" si="815"/>
        <v>5.5763988342593983E-3</v>
      </c>
      <c r="L818" s="20">
        <f t="shared" ca="1" si="815"/>
        <v>1.6799767200938449E-3</v>
      </c>
      <c r="M818" s="20">
        <f t="shared" ca="1" si="815"/>
        <v>2.5839085443592896E-4</v>
      </c>
      <c r="N818" s="20">
        <f t="shared" ca="1" si="815"/>
        <v>-2.2494368822077253E-6</v>
      </c>
      <c r="O818" s="20">
        <f t="shared" ca="1" si="815"/>
        <v>2.084421537426475E-4</v>
      </c>
      <c r="P818" s="20">
        <f t="shared" ca="1" si="815"/>
        <v>6.1784093642667636E-3</v>
      </c>
      <c r="Q818" s="20">
        <f t="shared" ca="1" si="815"/>
        <v>1.9663225115474112E-2</v>
      </c>
      <c r="R818" s="20">
        <f t="shared" ca="1" si="815"/>
        <v>4.8233175887287269E-3</v>
      </c>
      <c r="S818" s="20">
        <f t="shared" ca="1" si="815"/>
        <v>1.7006261906148184E-3</v>
      </c>
      <c r="T818" s="20">
        <f t="shared" ca="1" si="815"/>
        <v>2.5636069062636886E-5</v>
      </c>
      <c r="U818" s="20">
        <f t="shared" ca="1" si="811"/>
        <v>2.581038977789828E-5</v>
      </c>
      <c r="V818" s="20">
        <f t="shared" ca="1" si="811"/>
        <v>1.6249925556216196E-4</v>
      </c>
      <c r="W818" s="20">
        <f t="shared" ca="1" si="811"/>
        <v>3.6805047224223051E-5</v>
      </c>
    </row>
    <row r="819" spans="1:24">
      <c r="A819" s="15" t="str">
        <f t="shared" si="813"/>
        <v>REV</v>
      </c>
      <c r="B819" s="15" t="str">
        <f>$B$7</f>
        <v>SUBTRAN</v>
      </c>
      <c r="C819" s="19"/>
      <c r="D819" s="20">
        <f t="shared" ca="1" si="814"/>
        <v>1.7951999032703371E-2</v>
      </c>
      <c r="E819" s="20">
        <f t="shared" ca="1" si="811"/>
        <v>4.3370691727976406E-3</v>
      </c>
      <c r="F819" s="20">
        <f t="shared" ref="F819:G819" ca="1" si="817">+F811/$D$816</f>
        <v>-9.2798644109832885E-6</v>
      </c>
      <c r="G819" s="20">
        <f t="shared" ca="1" si="817"/>
        <v>-2.8114446348423827E-5</v>
      </c>
      <c r="H819" s="20">
        <f t="shared" ca="1" si="811"/>
        <v>2.7934735672757488E-3</v>
      </c>
      <c r="I819" s="20">
        <f t="shared" ca="1" si="811"/>
        <v>2.8860331819725872E-5</v>
      </c>
      <c r="J819" s="20">
        <f t="shared" ca="1" si="811"/>
        <v>-3.2515046523100904E-6</v>
      </c>
      <c r="K819" s="20">
        <f t="shared" ca="1" si="811"/>
        <v>1.5022114504934241E-3</v>
      </c>
      <c r="L819" s="20">
        <f t="shared" ca="1" si="811"/>
        <v>4.4488405007697663E-4</v>
      </c>
      <c r="M819" s="20">
        <f t="shared" ca="1" si="811"/>
        <v>8.9367733735590515E-5</v>
      </c>
      <c r="N819" s="20">
        <f t="shared" ca="1" si="811"/>
        <v>0</v>
      </c>
      <c r="O819" s="20">
        <f t="shared" ca="1" si="811"/>
        <v>5.4127494247295216E-5</v>
      </c>
      <c r="P819" s="20">
        <f t="shared" ca="1" si="811"/>
        <v>1.6129630103485044E-3</v>
      </c>
      <c r="Q819" s="20">
        <f t="shared" ca="1" si="811"/>
        <v>6.660221830267112E-3</v>
      </c>
      <c r="R819" s="20">
        <f t="shared" ca="1" si="811"/>
        <v>3.2221761857860679E-160</v>
      </c>
      <c r="S819" s="20">
        <f t="shared" ca="1" si="811"/>
        <v>4.5553736429245807E-4</v>
      </c>
      <c r="T819" s="20">
        <f t="shared" ca="1" si="811"/>
        <v>6.9984668181471344E-6</v>
      </c>
      <c r="U819" s="20">
        <f t="shared" ca="1" si="811"/>
        <v>6.930375942473953E-6</v>
      </c>
      <c r="V819" s="20">
        <f t="shared" ca="1" si="811"/>
        <v>0</v>
      </c>
      <c r="W819" s="20">
        <f t="shared" ca="1" si="811"/>
        <v>0</v>
      </c>
    </row>
    <row r="820" spans="1:24">
      <c r="A820" s="15" t="str">
        <f t="shared" si="813"/>
        <v>REV</v>
      </c>
      <c r="B820" s="15" t="str">
        <f>$B$8</f>
        <v>DISTPRI</v>
      </c>
      <c r="C820" s="19"/>
      <c r="D820" s="20">
        <f t="shared" ca="1" si="814"/>
        <v>0.12075852963601331</v>
      </c>
      <c r="E820" s="20">
        <f t="shared" ca="1" si="811"/>
        <v>6.570240683014926E-2</v>
      </c>
      <c r="F820" s="20">
        <f t="shared" ref="F820:G820" ca="1" si="818">+F812/$D$816</f>
        <v>-7.5557745672499182E-6</v>
      </c>
      <c r="G820" s="20">
        <f t="shared" ca="1" si="818"/>
        <v>-3.8679106059321604E-5</v>
      </c>
      <c r="H820" s="20">
        <f t="shared" ca="1" si="811"/>
        <v>2.4157050670183176E-2</v>
      </c>
      <c r="I820" s="20">
        <f t="shared" ca="1" si="811"/>
        <v>2.7916434925296995E-4</v>
      </c>
      <c r="J820" s="20">
        <f t="shared" ca="1" si="811"/>
        <v>0</v>
      </c>
      <c r="K820" s="20">
        <f t="shared" ca="1" si="811"/>
        <v>1.2943730143512645E-2</v>
      </c>
      <c r="L820" s="20">
        <f t="shared" ca="1" si="811"/>
        <v>2.9120186008076434E-3</v>
      </c>
      <c r="M820" s="20">
        <f t="shared" ca="1" si="811"/>
        <v>0</v>
      </c>
      <c r="N820" s="20">
        <f t="shared" ca="1" si="811"/>
        <v>0</v>
      </c>
      <c r="O820" s="20">
        <f t="shared" ca="1" si="811"/>
        <v>5.5363079610018984E-4</v>
      </c>
      <c r="P820" s="20">
        <f t="shared" ca="1" si="811"/>
        <v>1.0256794486756288E-2</v>
      </c>
      <c r="Q820" s="20">
        <f t="shared" ca="1" si="811"/>
        <v>-5.119188186464866E-88</v>
      </c>
      <c r="R820" s="20">
        <f t="shared" ca="1" si="811"/>
        <v>1.1781677217979625E-159</v>
      </c>
      <c r="S820" s="20">
        <f t="shared" ca="1" si="811"/>
        <v>3.8756451947518158E-3</v>
      </c>
      <c r="T820" s="20">
        <f t="shared" ca="1" si="811"/>
        <v>6.7813549349541682E-5</v>
      </c>
      <c r="U820" s="20">
        <f t="shared" ca="1" si="811"/>
        <v>5.6509895776363347E-5</v>
      </c>
      <c r="V820" s="20">
        <f t="shared" ca="1" si="811"/>
        <v>0</v>
      </c>
      <c r="W820" s="20">
        <f t="shared" ca="1" si="811"/>
        <v>0</v>
      </c>
    </row>
    <row r="821" spans="1:24">
      <c r="A821" s="15" t="str">
        <f t="shared" si="813"/>
        <v>REV</v>
      </c>
      <c r="B821" s="15" t="str">
        <f>$B$9</f>
        <v>DISTSEC</v>
      </c>
      <c r="C821" s="19"/>
      <c r="D821" s="20">
        <f t="shared" ca="1" si="814"/>
        <v>4.9790573380570163E-2</v>
      </c>
      <c r="E821" s="20">
        <f t="shared" ca="1" si="811"/>
        <v>3.1834577227178071E-2</v>
      </c>
      <c r="F821" s="20">
        <f t="shared" ref="F821:G821" ca="1" si="819">+F813/$D$816</f>
        <v>-1.1981365692904733E-5</v>
      </c>
      <c r="G821" s="20">
        <f t="shared" ca="1" si="819"/>
        <v>-4.1720366007906973E-5</v>
      </c>
      <c r="H821" s="20">
        <f t="shared" ca="1" si="811"/>
        <v>1.052416425378871E-2</v>
      </c>
      <c r="I821" s="20">
        <f t="shared" ca="1" si="811"/>
        <v>0</v>
      </c>
      <c r="J821" s="20">
        <f t="shared" ca="1" si="811"/>
        <v>0</v>
      </c>
      <c r="K821" s="20">
        <f t="shared" ca="1" si="811"/>
        <v>4.8478674445717133E-3</v>
      </c>
      <c r="L821" s="20">
        <f t="shared" ca="1" si="811"/>
        <v>0</v>
      </c>
      <c r="M821" s="20">
        <f t="shared" ca="1" si="811"/>
        <v>0</v>
      </c>
      <c r="N821" s="20">
        <f t="shared" ca="1" si="811"/>
        <v>0</v>
      </c>
      <c r="O821" s="20">
        <f t="shared" ca="1" si="811"/>
        <v>1.6941117867654145E-4</v>
      </c>
      <c r="P821" s="20">
        <f t="shared" ca="1" si="811"/>
        <v>-4.1559880639356051E-130</v>
      </c>
      <c r="Q821" s="20">
        <f t="shared" ca="1" si="811"/>
        <v>-1.9687303160121292E-89</v>
      </c>
      <c r="R821" s="20">
        <f t="shared" ca="1" si="811"/>
        <v>0</v>
      </c>
      <c r="S821" s="20">
        <f t="shared" ca="1" si="811"/>
        <v>1.500475258558349E-3</v>
      </c>
      <c r="T821" s="20">
        <f t="shared" ca="1" si="811"/>
        <v>0</v>
      </c>
      <c r="U821" s="20">
        <f t="shared" ca="1" si="811"/>
        <v>1.9717430360968942E-5</v>
      </c>
      <c r="V821" s="20">
        <f t="shared" ca="1" si="811"/>
        <v>7.7428561659536861E-4</v>
      </c>
      <c r="W821" s="20">
        <f t="shared" ca="1" si="811"/>
        <v>1.7377670254124423E-4</v>
      </c>
    </row>
    <row r="822" spans="1:24">
      <c r="A822" s="15" t="str">
        <f t="shared" si="813"/>
        <v>REV</v>
      </c>
      <c r="B822" s="15" t="str">
        <f>$B$10</f>
        <v>ENERGY</v>
      </c>
      <c r="C822" s="19"/>
      <c r="D822" s="20">
        <f t="shared" ca="1" si="814"/>
        <v>0.32628875280159247</v>
      </c>
      <c r="E822" s="20">
        <f t="shared" ca="1" si="811"/>
        <v>0.14436782086383684</v>
      </c>
      <c r="F822" s="20">
        <f t="shared" ref="F822:G822" ca="1" si="820">+F814/$D$816</f>
        <v>8.4856520416846446E-5</v>
      </c>
      <c r="G822" s="20">
        <f t="shared" ca="1" si="820"/>
        <v>3.0618702101018369E-4</v>
      </c>
      <c r="H822" s="20">
        <f t="shared" ca="1" si="811"/>
        <v>4.0692343075557837E-2</v>
      </c>
      <c r="I822" s="20">
        <f t="shared" ca="1" si="811"/>
        <v>5.5568938918438096E-4</v>
      </c>
      <c r="J822" s="20">
        <f t="shared" ca="1" si="811"/>
        <v>1.3601568933817112E-4</v>
      </c>
      <c r="K822" s="20">
        <f t="shared" ca="1" si="811"/>
        <v>2.5216348122860638E-2</v>
      </c>
      <c r="L822" s="20">
        <f t="shared" ca="1" si="811"/>
        <v>3.7037862101314272E-3</v>
      </c>
      <c r="M822" s="20">
        <f t="shared" ca="1" si="811"/>
        <v>7.9670004264283123E-4</v>
      </c>
      <c r="N822" s="20">
        <f t="shared" ca="1" si="811"/>
        <v>4.1714551024210642E-5</v>
      </c>
      <c r="O822" s="20">
        <f t="shared" ca="1" si="811"/>
        <v>1.4310055223875739E-3</v>
      </c>
      <c r="P822" s="20">
        <f t="shared" ca="1" si="811"/>
        <v>1.6916307184493457E-2</v>
      </c>
      <c r="Q822" s="20">
        <f t="shared" ca="1" si="811"/>
        <v>6.8656024686960401E-2</v>
      </c>
      <c r="R822" s="20">
        <f t="shared" ca="1" si="811"/>
        <v>1.2360785537571041E-2</v>
      </c>
      <c r="S822" s="20">
        <f t="shared" ca="1" si="811"/>
        <v>7.165678608880806E-3</v>
      </c>
      <c r="T822" s="20">
        <f t="shared" ca="1" si="811"/>
        <v>1.4678272534682341E-4</v>
      </c>
      <c r="U822" s="20">
        <f t="shared" ca="1" si="811"/>
        <v>1.3129210861410063E-4</v>
      </c>
      <c r="V822" s="20">
        <f t="shared" ca="1" si="811"/>
        <v>2.9591969564103145E-3</v>
      </c>
      <c r="W822" s="20">
        <f t="shared" ca="1" si="811"/>
        <v>6.2021798492454367E-4</v>
      </c>
    </row>
    <row r="823" spans="1:24">
      <c r="A823" s="15" t="str">
        <f t="shared" si="813"/>
        <v>REV</v>
      </c>
      <c r="B823" s="15" t="str">
        <f>$B$11</f>
        <v>CUSTOMER</v>
      </c>
      <c r="C823" s="19"/>
      <c r="D823" s="20">
        <f t="shared" ca="1" si="814"/>
        <v>4.4368604981271896E-2</v>
      </c>
      <c r="E823" s="20">
        <f t="shared" ca="1" si="811"/>
        <v>2.2536550571825294E-2</v>
      </c>
      <c r="F823" s="20">
        <f t="shared" ref="F823:G823" ca="1" si="821">+F815/$D$816</f>
        <v>6.0789513278506336E-6</v>
      </c>
      <c r="G823" s="20">
        <f t="shared" ca="1" si="821"/>
        <v>3.3585410424166276E-5</v>
      </c>
      <c r="H823" s="20">
        <f t="shared" ca="1" si="811"/>
        <v>7.5205706068896616E-3</v>
      </c>
      <c r="I823" s="20">
        <f t="shared" ca="1" si="811"/>
        <v>3.3614278605011442E-4</v>
      </c>
      <c r="J823" s="20">
        <f t="shared" ca="1" si="811"/>
        <v>5.1174117509305734E-5</v>
      </c>
      <c r="K823" s="20">
        <f t="shared" ca="1" si="811"/>
        <v>4.6937274056539939E-4</v>
      </c>
      <c r="L823" s="20">
        <f t="shared" ca="1" si="811"/>
        <v>1.5840981369406653E-4</v>
      </c>
      <c r="M823" s="20">
        <f t="shared" ca="1" si="811"/>
        <v>1.5481786815626841E-4</v>
      </c>
      <c r="N823" s="20">
        <f t="shared" ca="1" si="811"/>
        <v>9.6972868373246447E-6</v>
      </c>
      <c r="O823" s="20">
        <f t="shared" ca="1" si="811"/>
        <v>3.1120323904216725E-6</v>
      </c>
      <c r="P823" s="20">
        <f t="shared" ca="1" si="811"/>
        <v>1.1387955494779327E-4</v>
      </c>
      <c r="Q823" s="20">
        <f t="shared" ca="1" si="811"/>
        <v>2.558479127687856E-4</v>
      </c>
      <c r="R823" s="20">
        <f t="shared" ca="1" si="811"/>
        <v>9.4030707580087939E-5</v>
      </c>
      <c r="S823" s="20">
        <f t="shared" ca="1" si="811"/>
        <v>1.0447603065321314E-4</v>
      </c>
      <c r="T823" s="20">
        <f t="shared" ca="1" si="811"/>
        <v>1.7030876026568082E-6</v>
      </c>
      <c r="U823" s="20">
        <f t="shared" ca="1" si="811"/>
        <v>1.0732322991739103E-5</v>
      </c>
      <c r="V823" s="20">
        <f t="shared" ca="1" si="811"/>
        <v>1.0673388769404844E-2</v>
      </c>
      <c r="W823" s="20">
        <f t="shared" ca="1" si="811"/>
        <v>1.8350344096528953E-3</v>
      </c>
    </row>
    <row r="824" spans="1:24">
      <c r="A824" s="15" t="str">
        <f t="shared" si="813"/>
        <v>REV</v>
      </c>
      <c r="B824" s="15" t="str">
        <f>$B$12</f>
        <v>TOTAL</v>
      </c>
      <c r="C824" s="19"/>
      <c r="D824" s="20">
        <f t="shared" ca="1" si="814"/>
        <v>1</v>
      </c>
      <c r="E824" s="20">
        <f t="shared" ca="1" si="811"/>
        <v>0.46367562922488698</v>
      </c>
      <c r="F824" s="20">
        <f t="shared" ref="F824:G824" ca="1" si="822">+F816/$D$816</f>
        <v>8.449419188040403E-5</v>
      </c>
      <c r="G824" s="20">
        <f t="shared" ca="1" si="822"/>
        <v>2.3736623791522732E-4</v>
      </c>
      <c r="H824" s="20">
        <f t="shared" ca="1" si="811"/>
        <v>0.14843950478576787</v>
      </c>
      <c r="I824" s="20">
        <f t="shared" ca="1" si="811"/>
        <v>1.9511002892691821E-3</v>
      </c>
      <c r="J824" s="20">
        <f t="shared" ca="1" si="811"/>
        <v>2.9206998481482404E-4</v>
      </c>
      <c r="K824" s="20">
        <f t="shared" ca="1" si="811"/>
        <v>7.9671155091775608E-2</v>
      </c>
      <c r="L824" s="20">
        <f t="shared" ca="1" si="811"/>
        <v>1.435282340484717E-2</v>
      </c>
      <c r="M824" s="20">
        <f t="shared" ca="1" si="811"/>
        <v>2.30368970706179E-3</v>
      </c>
      <c r="N824" s="20">
        <f t="shared" ca="1" si="811"/>
        <v>8.092364179661318E-5</v>
      </c>
      <c r="O824" s="20">
        <f t="shared" ca="1" si="811"/>
        <v>3.8223029012190487E-3</v>
      </c>
      <c r="P824" s="20">
        <f t="shared" ca="1" si="811"/>
        <v>5.4530526658062961E-2</v>
      </c>
      <c r="Q824" s="20">
        <f t="shared" ca="1" si="811"/>
        <v>0.15792891687791805</v>
      </c>
      <c r="R824" s="20">
        <f t="shared" ca="1" si="811"/>
        <v>3.0457873279611095E-2</v>
      </c>
      <c r="S824" s="20">
        <f t="shared" ca="1" si="811"/>
        <v>2.338667898257777E-2</v>
      </c>
      <c r="T824" s="20">
        <f t="shared" ca="1" si="811"/>
        <v>4.0926117477682426E-4</v>
      </c>
      <c r="U824" s="20">
        <f t="shared" ca="1" si="811"/>
        <v>3.7294278494046042E-4</v>
      </c>
      <c r="V824" s="20">
        <f t="shared" ca="1" si="811"/>
        <v>1.5199824386718483E-2</v>
      </c>
      <c r="W824" s="20">
        <f t="shared" ca="1" si="811"/>
        <v>2.8029163941595747E-3</v>
      </c>
    </row>
    <row r="825" spans="1:24"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</row>
    <row r="828" spans="1:24">
      <c r="A828" s="116" t="s">
        <v>16</v>
      </c>
      <c r="C828" s="140" t="s">
        <v>600</v>
      </c>
      <c r="D828" s="138">
        <f>SUM(E828:W828)</f>
        <v>495706715.19838244</v>
      </c>
      <c r="E828" s="138">
        <v>215210680.96654493</v>
      </c>
      <c r="F828" s="138">
        <v>21098</v>
      </c>
      <c r="G828" s="138">
        <v>54594</v>
      </c>
      <c r="H828" s="138">
        <v>72451683.719513729</v>
      </c>
      <c r="I828" s="138">
        <v>947270.63339589909</v>
      </c>
      <c r="J828" s="138">
        <v>106466.97888357699</v>
      </c>
      <c r="K828" s="138">
        <v>39418134.389802009</v>
      </c>
      <c r="L828" s="138">
        <v>7780225.6900737807</v>
      </c>
      <c r="M828" s="138">
        <v>1189021.6075165658</v>
      </c>
      <c r="N828" s="138">
        <v>35617.555942476945</v>
      </c>
      <c r="O828" s="138">
        <v>1811655.4206266303</v>
      </c>
      <c r="P828" s="138">
        <v>29785707.320121344</v>
      </c>
      <c r="Q828" s="138">
        <v>87704274.601496935</v>
      </c>
      <c r="R828" s="138">
        <v>18033872.699104138</v>
      </c>
      <c r="S828" s="138">
        <v>11519633.19398216</v>
      </c>
      <c r="T828" s="138">
        <v>197384.4931121486</v>
      </c>
      <c r="U828" s="138">
        <v>182520.88159144818</v>
      </c>
      <c r="V828" s="138">
        <v>7819281.8609734653</v>
      </c>
      <c r="W828" s="138">
        <v>1437591.1857011265</v>
      </c>
      <c r="X828" s="22"/>
    </row>
    <row r="829" spans="1:24">
      <c r="A829" s="34" t="s">
        <v>170</v>
      </c>
      <c r="C829" s="140" t="s">
        <v>601</v>
      </c>
      <c r="D829" s="23">
        <f ca="1">SUM(E829:W829)</f>
        <v>58471490.868939996</v>
      </c>
      <c r="E829" s="128">
        <f ca="1">COSS!I1111+COSS!I936+COSS!I953+COSS!I944</f>
        <v>28528337.942843787</v>
      </c>
      <c r="F829" s="128">
        <f ca="1">COSS!J1111+COSS!J936+COSS!J953+COSS!J944</f>
        <v>4531.2045566801798</v>
      </c>
      <c r="G829" s="128">
        <f ca="1">COSS!K1111+COSS!K936+COSS!K953+COSS!K944</f>
        <v>9736.3272925555502</v>
      </c>
      <c r="H829" s="128">
        <f ca="1">COSS!L1111+COSS!L936+COSS!L953+COSS!L944</f>
        <v>7065600.2699105144</v>
      </c>
      <c r="I829" s="128">
        <f ca="1">COSS!M1111+COSS!M936+COSS!M953+COSS!M944</f>
        <v>104400.72754266959</v>
      </c>
      <c r="J829" s="128">
        <f ca="1">COSS!N1111+COSS!N936+COSS!N953+COSS!N944</f>
        <v>13914.538041183901</v>
      </c>
      <c r="K829" s="128">
        <f ca="1">COSS!P1111+COSS!P936+COSS!P953+COSS!P944</f>
        <v>4074785.1568491589</v>
      </c>
      <c r="L829" s="128">
        <f ca="1">COSS!Q1111+COSS!Q936+COSS!Q953+COSS!Q944</f>
        <v>799818.31685639836</v>
      </c>
      <c r="M829" s="128">
        <f ca="1">COSS!R1111+COSS!R936+COSS!R953+COSS!R944</f>
        <v>157506.35871250575</v>
      </c>
      <c r="N829" s="128">
        <f ca="1">COSS!S1111+COSS!S936+COSS!S953+COSS!S944</f>
        <v>4183.9776806941754</v>
      </c>
      <c r="O829" s="128">
        <f ca="1">COSS!U1111+COSS!U936+COSS!U953+COSS!U944</f>
        <v>199006.58657021314</v>
      </c>
      <c r="P829" s="128">
        <f ca="1">COSS!V1111+COSS!V936+COSS!V953+COSS!V944</f>
        <v>3178784.5929152006</v>
      </c>
      <c r="Q829" s="128">
        <f ca="1">COSS!W1111+COSS!W936+COSS!W953+COSS!W944</f>
        <v>11223188.202404022</v>
      </c>
      <c r="R829" s="128">
        <f ca="1">COSS!X1111+COSS!X936+COSS!X953+COSS!X944</f>
        <v>1610507.9460836495</v>
      </c>
      <c r="S829" s="128">
        <f ca="1">COSS!Z1111+COSS!Z936+COSS!Z953+COSS!Z944</f>
        <v>1080419.5249081464</v>
      </c>
      <c r="T829" s="128">
        <f ca="1">COSS!AA1111+COSS!AA936+COSS!AA953+COSS!AA944</f>
        <v>20482.498079820587</v>
      </c>
      <c r="U829" s="128">
        <f ca="1">COSS!AC1111+COSS!AC936+COSS!AC953+COSS!AC944</f>
        <v>16773.159085388073</v>
      </c>
      <c r="V829" s="128">
        <f ca="1">COSS!AD1111+COSS!AD936+COSS!AD953+COSS!AD944</f>
        <v>321276.03701360896</v>
      </c>
      <c r="W829" s="128">
        <f ca="1">COSS!AE1111+COSS!AE936+COSS!AE953+COSS!AE944</f>
        <v>58237.501593796507</v>
      </c>
      <c r="X829" s="22"/>
    </row>
    <row r="830" spans="1:24">
      <c r="A830" s="34" t="s">
        <v>169</v>
      </c>
      <c r="C830" s="140" t="s">
        <v>602</v>
      </c>
      <c r="D830" s="23">
        <f ca="1">SUM(E830:W830)</f>
        <v>499531792.03033578</v>
      </c>
      <c r="E830" s="23">
        <f ca="1">COSS!I4390</f>
        <v>251476700.64322332</v>
      </c>
      <c r="F830" s="23">
        <f ca="1">COSS!J4390</f>
        <v>57624.928106897074</v>
      </c>
      <c r="G830" s="23">
        <f ca="1">COSS!K4390</f>
        <v>133974.62964159434</v>
      </c>
      <c r="H830" s="23">
        <f ca="1">COSS!L4390</f>
        <v>66461862.966218114</v>
      </c>
      <c r="I830" s="23">
        <f ca="1">COSS!M4390</f>
        <v>954945.3589832366</v>
      </c>
      <c r="J830" s="23">
        <f ca="1">COSS!N4390</f>
        <v>148306.28385904987</v>
      </c>
      <c r="K830" s="23">
        <f ca="1">COSS!P4390</f>
        <v>37228290.17479264</v>
      </c>
      <c r="L830" s="23">
        <f ca="1">COSS!Q4390</f>
        <v>6093638.8643066809</v>
      </c>
      <c r="M830" s="23">
        <f ca="1">COSS!R4390</f>
        <v>1093416.9254391969</v>
      </c>
      <c r="N830" s="23">
        <f ca="1">COSS!S4390</f>
        <v>47693.581558087535</v>
      </c>
      <c r="O830" s="23">
        <f ca="1">COSS!U4390</f>
        <v>1832275.4775122656</v>
      </c>
      <c r="P830" s="23">
        <f ca="1">COSS!V4390</f>
        <v>23713168.672295153</v>
      </c>
      <c r="Q830" s="23">
        <f ca="1">COSS!W4390</f>
        <v>79062277.941200301</v>
      </c>
      <c r="R830" s="23">
        <f ca="1">COSS!X4390</f>
        <v>14318809.010594999</v>
      </c>
      <c r="S830" s="23">
        <f ca="1">COSS!Z4390</f>
        <v>10510511.330452392</v>
      </c>
      <c r="T830" s="23">
        <f ca="1">COSS!AA4390</f>
        <v>196100.47317381759</v>
      </c>
      <c r="U830" s="23">
        <f ca="1">COSS!AC4390</f>
        <v>163446.28040358145</v>
      </c>
      <c r="V830" s="23">
        <f ca="1">COSS!AD4390</f>
        <v>5048219.8477847567</v>
      </c>
      <c r="W830" s="23">
        <f ca="1">COSS!AE4390</f>
        <v>990528.64078976342</v>
      </c>
      <c r="X830" s="22"/>
    </row>
    <row r="831" spans="1:24">
      <c r="C831" s="21"/>
    </row>
    <row r="832" spans="1:24">
      <c r="A832" s="34" t="str">
        <f>COSS!B4399</f>
        <v>Net Operating Income</v>
      </c>
      <c r="D832" s="21">
        <f t="shared" ref="D832:W832" ca="1" si="823">D828+D829-D830</f>
        <v>54646414.036986709</v>
      </c>
      <c r="E832" s="21">
        <f t="shared" ca="1" si="823"/>
        <v>-7737681.7338345945</v>
      </c>
      <c r="F832" s="21">
        <f t="shared" ref="F832:G832" ca="1" si="824">F828+F829-F830</f>
        <v>-31995.723550216895</v>
      </c>
      <c r="G832" s="21">
        <f t="shared" ca="1" si="824"/>
        <v>-69644.302349038786</v>
      </c>
      <c r="H832" s="21">
        <f t="shared" ca="1" si="823"/>
        <v>13055421.02320613</v>
      </c>
      <c r="I832" s="21">
        <f t="shared" ca="1" si="823"/>
        <v>96726.001955332002</v>
      </c>
      <c r="J832" s="21">
        <f t="shared" ca="1" si="823"/>
        <v>-27924.766934288986</v>
      </c>
      <c r="K832" s="21">
        <f t="shared" ca="1" si="823"/>
        <v>6264629.3718585297</v>
      </c>
      <c r="L832" s="21">
        <f t="shared" ca="1" si="823"/>
        <v>2486405.142623499</v>
      </c>
      <c r="M832" s="21">
        <f t="shared" ca="1" si="823"/>
        <v>253111.04078987474</v>
      </c>
      <c r="N832" s="21">
        <f t="shared" ca="1" si="823"/>
        <v>-7892.0479349164161</v>
      </c>
      <c r="O832" s="21">
        <f t="shared" ca="1" si="823"/>
        <v>178386.52968457784</v>
      </c>
      <c r="P832" s="21">
        <f t="shared" ca="1" si="823"/>
        <v>9251323.2407413907</v>
      </c>
      <c r="Q832" s="21">
        <f t="shared" ca="1" si="823"/>
        <v>19865184.862700656</v>
      </c>
      <c r="R832" s="21">
        <f t="shared" ca="1" si="823"/>
        <v>5325571.6345927883</v>
      </c>
      <c r="S832" s="21">
        <f t="shared" ca="1" si="823"/>
        <v>2089541.3884379137</v>
      </c>
      <c r="T832" s="21">
        <f t="shared" ca="1" si="823"/>
        <v>21766.518018151604</v>
      </c>
      <c r="U832" s="21">
        <f t="shared" ca="1" si="823"/>
        <v>35847.760273254797</v>
      </c>
      <c r="V832" s="21">
        <f t="shared" ca="1" si="823"/>
        <v>3092338.0502023175</v>
      </c>
      <c r="W832" s="21">
        <f t="shared" ca="1" si="823"/>
        <v>505300.04650515958</v>
      </c>
    </row>
    <row r="833" spans="1:23">
      <c r="A833" s="15" t="str">
        <f t="shared" ref="A833:B840" si="825">A525</f>
        <v>RATEBASE</v>
      </c>
      <c r="B833" s="15" t="str">
        <f t="shared" si="825"/>
        <v>PRODUCTION</v>
      </c>
      <c r="C833" s="15"/>
      <c r="D833" s="20">
        <f t="shared" ref="D833:W833" ca="1" si="826">D525</f>
        <v>0.36988282956149759</v>
      </c>
      <c r="E833" s="20">
        <f t="shared" ca="1" si="826"/>
        <v>0.18942098454462802</v>
      </c>
      <c r="F833" s="20">
        <f t="shared" ref="F833:G833" ca="1" si="827">F525</f>
        <v>4.3904749023467604E-5</v>
      </c>
      <c r="G833" s="20">
        <f t="shared" ca="1" si="827"/>
        <v>7.7416346309004455E-5</v>
      </c>
      <c r="H833" s="20">
        <f t="shared" ca="1" si="826"/>
        <v>4.4265406654650355E-2</v>
      </c>
      <c r="I833" s="20">
        <f t="shared" ca="1" si="826"/>
        <v>5.3946439649731547E-4</v>
      </c>
      <c r="J833" s="20">
        <f t="shared" ca="1" si="826"/>
        <v>2.9097538052215266E-5</v>
      </c>
      <c r="K833" s="20">
        <f t="shared" ca="1" si="826"/>
        <v>2.6554002608253961E-2</v>
      </c>
      <c r="L833" s="20">
        <f t="shared" ca="1" si="826"/>
        <v>4.6351072109353823E-3</v>
      </c>
      <c r="M833" s="20">
        <f t="shared" ca="1" si="826"/>
        <v>9.2877743500319654E-4</v>
      </c>
      <c r="N833" s="20">
        <f t="shared" ca="1" si="826"/>
        <v>3.7310617329123855E-5</v>
      </c>
      <c r="O833" s="20">
        <f t="shared" ca="1" si="826"/>
        <v>1.278511016680402E-3</v>
      </c>
      <c r="P833" s="20">
        <f t="shared" ca="1" si="826"/>
        <v>1.6686188680839521E-2</v>
      </c>
      <c r="Q833" s="20">
        <f t="shared" ca="1" si="826"/>
        <v>6.5446381410145735E-2</v>
      </c>
      <c r="R833" s="20">
        <f t="shared" ca="1" si="826"/>
        <v>1.1777973258478288E-2</v>
      </c>
      <c r="S833" s="20">
        <f t="shared" ca="1" si="826"/>
        <v>7.3960652231725241E-3</v>
      </c>
      <c r="T833" s="20">
        <f t="shared" ca="1" si="826"/>
        <v>1.4793034612895707E-4</v>
      </c>
      <c r="U833" s="20">
        <f t="shared" ca="1" si="826"/>
        <v>9.7695329703055512E-5</v>
      </c>
      <c r="V833" s="20">
        <f t="shared" ca="1" si="826"/>
        <v>4.3155606768220808E-4</v>
      </c>
      <c r="W833" s="20">
        <f t="shared" ca="1" si="826"/>
        <v>8.905612798477345E-5</v>
      </c>
    </row>
    <row r="834" spans="1:23">
      <c r="A834" s="15" t="str">
        <f t="shared" si="825"/>
        <v>RATEBASE</v>
      </c>
      <c r="B834" s="15" t="str">
        <f t="shared" si="825"/>
        <v>BULKTRAN</v>
      </c>
      <c r="C834" s="15"/>
      <c r="D834" s="20">
        <f t="shared" ref="D834:W834" ca="1" si="828">D526</f>
        <v>0.19225612904037273</v>
      </c>
      <c r="E834" s="20">
        <f t="shared" ca="1" si="828"/>
        <v>9.8283250087518134E-2</v>
      </c>
      <c r="F834" s="20">
        <f t="shared" ref="F834:G834" ca="1" si="829">F526</f>
        <v>2.2604161239205126E-5</v>
      </c>
      <c r="G834" s="20">
        <f t="shared" ca="1" si="829"/>
        <v>3.9587416375390342E-5</v>
      </c>
      <c r="H834" s="20">
        <f t="shared" ca="1" si="828"/>
        <v>2.2984331907886131E-2</v>
      </c>
      <c r="I834" s="20">
        <f t="shared" ca="1" si="828"/>
        <v>2.7835692300968279E-4</v>
      </c>
      <c r="J834" s="20">
        <f t="shared" ca="1" si="828"/>
        <v>1.3339172955235087E-5</v>
      </c>
      <c r="K834" s="20">
        <f t="shared" ca="1" si="828"/>
        <v>1.3802479191956433E-2</v>
      </c>
      <c r="L834" s="20">
        <f t="shared" ca="1" si="828"/>
        <v>2.4151689766589344E-3</v>
      </c>
      <c r="M834" s="20">
        <f t="shared" ca="1" si="828"/>
        <v>4.8298870706803672E-4</v>
      </c>
      <c r="N834" s="20">
        <f t="shared" ca="1" si="828"/>
        <v>1.9352748025284038E-5</v>
      </c>
      <c r="O834" s="20">
        <f t="shared" ca="1" si="828"/>
        <v>6.6414574571556893E-4</v>
      </c>
      <c r="P834" s="20">
        <f t="shared" ca="1" si="828"/>
        <v>8.6989596301210032E-3</v>
      </c>
      <c r="Q834" s="20">
        <f t="shared" ca="1" si="828"/>
        <v>3.4156235090683502E-2</v>
      </c>
      <c r="R834" s="20">
        <f t="shared" ca="1" si="828"/>
        <v>6.1521930464999144E-3</v>
      </c>
      <c r="S834" s="20">
        <f t="shared" ca="1" si="828"/>
        <v>3.8449290233085738E-3</v>
      </c>
      <c r="T834" s="20">
        <f t="shared" ca="1" si="828"/>
        <v>7.6874747257455738E-5</v>
      </c>
      <c r="U834" s="20">
        <f t="shared" ca="1" si="828"/>
        <v>5.077545049815133E-5</v>
      </c>
      <c r="V834" s="20">
        <f t="shared" ca="1" si="828"/>
        <v>2.2427515303294506E-4</v>
      </c>
      <c r="W834" s="20">
        <f t="shared" ca="1" si="828"/>
        <v>4.6281860563215428E-5</v>
      </c>
    </row>
    <row r="835" spans="1:23">
      <c r="A835" s="15" t="str">
        <f t="shared" si="825"/>
        <v>RATEBASE</v>
      </c>
      <c r="B835" s="15" t="str">
        <f t="shared" si="825"/>
        <v>SUBTRAN</v>
      </c>
      <c r="C835" s="15"/>
      <c r="D835" s="20">
        <f t="shared" ref="D835:W835" ca="1" si="830">D527</f>
        <v>5.0899025044124552E-2</v>
      </c>
      <c r="E835" s="20">
        <f t="shared" ca="1" si="830"/>
        <v>2.5833738608754445E-2</v>
      </c>
      <c r="F835" s="20">
        <f t="shared" ref="F835:G835" ca="1" si="831">F527</f>
        <v>4.3307677404569789E-6</v>
      </c>
      <c r="G835" s="20">
        <f t="shared" ca="1" si="831"/>
        <v>8.0627485361177789E-6</v>
      </c>
      <c r="H835" s="20">
        <f t="shared" ca="1" si="830"/>
        <v>6.0756524630531331E-3</v>
      </c>
      <c r="I835" s="20">
        <f t="shared" ca="1" si="830"/>
        <v>7.3393203708511682E-5</v>
      </c>
      <c r="J835" s="20">
        <f t="shared" ca="1" si="830"/>
        <v>4.1048331796825343E-6</v>
      </c>
      <c r="K835" s="20">
        <f t="shared" ca="1" si="830"/>
        <v>3.5429957199120746E-3</v>
      </c>
      <c r="L835" s="20">
        <f t="shared" ca="1" si="830"/>
        <v>6.2095715999068422E-4</v>
      </c>
      <c r="M835" s="20">
        <f t="shared" ca="1" si="830"/>
        <v>1.6063316805047084E-4</v>
      </c>
      <c r="N835" s="20">
        <f t="shared" ca="1" si="830"/>
        <v>0</v>
      </c>
      <c r="O835" s="20">
        <f t="shared" ca="1" si="830"/>
        <v>1.6236653023999679E-4</v>
      </c>
      <c r="P835" s="20">
        <f t="shared" ca="1" si="830"/>
        <v>2.2071542194856053E-3</v>
      </c>
      <c r="Q835" s="20">
        <f t="shared" ca="1" si="830"/>
        <v>1.1186355023078971E-2</v>
      </c>
      <c r="R835" s="20">
        <f t="shared" ca="1" si="830"/>
        <v>1.7218730271644431E-163</v>
      </c>
      <c r="S835" s="20">
        <f t="shared" ca="1" si="830"/>
        <v>9.863249662381971E-4</v>
      </c>
      <c r="T835" s="20">
        <f t="shared" ca="1" si="830"/>
        <v>1.9825960872125069E-5</v>
      </c>
      <c r="U835" s="20">
        <f t="shared" ca="1" si="830"/>
        <v>1.3129671284101499E-5</v>
      </c>
      <c r="V835" s="20">
        <f t="shared" ca="1" si="830"/>
        <v>0</v>
      </c>
      <c r="W835" s="20">
        <f t="shared" ca="1" si="830"/>
        <v>0</v>
      </c>
    </row>
    <row r="836" spans="1:23">
      <c r="A836" s="15" t="str">
        <f t="shared" si="825"/>
        <v>RATEBASE</v>
      </c>
      <c r="B836" s="15" t="str">
        <f t="shared" si="825"/>
        <v>DISTPRI</v>
      </c>
      <c r="C836" s="15"/>
      <c r="D836" s="20">
        <f t="shared" ref="D836:W836" ca="1" si="832">D528</f>
        <v>0.2139558266591943</v>
      </c>
      <c r="E836" s="20">
        <f t="shared" ca="1" si="832"/>
        <v>0.13984842835544908</v>
      </c>
      <c r="F836" s="20">
        <f t="shared" ref="F836:G836" ca="1" si="833">F528</f>
        <v>2.3709333186175782E-5</v>
      </c>
      <c r="G836" s="20">
        <f t="shared" ca="1" si="833"/>
        <v>4.4010035020662972E-5</v>
      </c>
      <c r="H836" s="20">
        <f t="shared" ca="1" si="832"/>
        <v>3.282412933345602E-2</v>
      </c>
      <c r="I836" s="20">
        <f t="shared" ca="1" si="832"/>
        <v>3.9969243044374347E-4</v>
      </c>
      <c r="J836" s="20">
        <f t="shared" ca="1" si="832"/>
        <v>0</v>
      </c>
      <c r="K836" s="20">
        <f t="shared" ca="1" si="832"/>
        <v>1.9212648858939193E-2</v>
      </c>
      <c r="L836" s="20">
        <f t="shared" ca="1" si="832"/>
        <v>3.367449233680118E-3</v>
      </c>
      <c r="M836" s="20">
        <f t="shared" ca="1" si="832"/>
        <v>0</v>
      </c>
      <c r="N836" s="20">
        <f t="shared" ca="1" si="832"/>
        <v>0</v>
      </c>
      <c r="O836" s="20">
        <f t="shared" ca="1" si="832"/>
        <v>8.8295164109146137E-4</v>
      </c>
      <c r="P836" s="20">
        <f t="shared" ca="1" si="832"/>
        <v>1.1827878112337702E-2</v>
      </c>
      <c r="Q836" s="20">
        <f t="shared" ca="1" si="832"/>
        <v>-2.620580346408309E-91</v>
      </c>
      <c r="R836" s="20">
        <f t="shared" ca="1" si="832"/>
        <v>6.2959165007446363E-163</v>
      </c>
      <c r="S836" s="20">
        <f t="shared" ca="1" si="832"/>
        <v>5.346934387259159E-3</v>
      </c>
      <c r="T836" s="20">
        <f t="shared" ca="1" si="832"/>
        <v>1.0745037558579938E-4</v>
      </c>
      <c r="U836" s="20">
        <f t="shared" ca="1" si="832"/>
        <v>7.054456274522048E-5</v>
      </c>
      <c r="V836" s="20">
        <f t="shared" ca="1" si="832"/>
        <v>0</v>
      </c>
      <c r="W836" s="20">
        <f t="shared" ca="1" si="832"/>
        <v>0</v>
      </c>
    </row>
    <row r="837" spans="1:23">
      <c r="A837" s="15" t="str">
        <f t="shared" si="825"/>
        <v>RATEBASE</v>
      </c>
      <c r="B837" s="15" t="str">
        <f t="shared" si="825"/>
        <v>DISTSEC</v>
      </c>
      <c r="C837" s="15"/>
      <c r="D837" s="20">
        <f t="shared" ref="D837:W837" ca="1" si="834">D529</f>
        <v>0.10157552264265601</v>
      </c>
      <c r="E837" s="20">
        <f t="shared" ca="1" si="834"/>
        <v>7.5188113218066108E-2</v>
      </c>
      <c r="F837" s="20">
        <f t="shared" ref="F837:G837" ca="1" si="835">F529</f>
        <v>1.9199120020836474E-5</v>
      </c>
      <c r="G837" s="20">
        <f t="shared" ca="1" si="835"/>
        <v>2.4806690076107588E-5</v>
      </c>
      <c r="H837" s="20">
        <f t="shared" ca="1" si="834"/>
        <v>1.5204375870683087E-2</v>
      </c>
      <c r="I837" s="20">
        <f t="shared" ca="1" si="834"/>
        <v>0</v>
      </c>
      <c r="J837" s="20">
        <f t="shared" ca="1" si="834"/>
        <v>0</v>
      </c>
      <c r="K837" s="20">
        <f t="shared" ca="1" si="834"/>
        <v>7.6616762912640113E-3</v>
      </c>
      <c r="L837" s="20">
        <f t="shared" ca="1" si="834"/>
        <v>0</v>
      </c>
      <c r="M837" s="20">
        <f t="shared" ca="1" si="834"/>
        <v>0</v>
      </c>
      <c r="N837" s="20">
        <f t="shared" ca="1" si="834"/>
        <v>0</v>
      </c>
      <c r="O837" s="20">
        <f t="shared" ca="1" si="834"/>
        <v>2.9121074873368678E-4</v>
      </c>
      <c r="P837" s="20">
        <f t="shared" ca="1" si="834"/>
        <v>-2.0054634109135771E-133</v>
      </c>
      <c r="Q837" s="20">
        <f t="shared" ca="1" si="834"/>
        <v>-1.0078191669453704E-92</v>
      </c>
      <c r="R837" s="20">
        <f t="shared" ca="1" si="834"/>
        <v>0</v>
      </c>
      <c r="S837" s="20">
        <f t="shared" ca="1" si="834"/>
        <v>2.1979048063564171E-3</v>
      </c>
      <c r="T837" s="20">
        <f t="shared" ca="1" si="834"/>
        <v>0</v>
      </c>
      <c r="U837" s="20">
        <f t="shared" ca="1" si="834"/>
        <v>2.6017314673304817E-5</v>
      </c>
      <c r="V837" s="20">
        <f t="shared" ca="1" si="834"/>
        <v>7.9615095844849811E-4</v>
      </c>
      <c r="W837" s="20">
        <f t="shared" ca="1" si="834"/>
        <v>1.6606762433397395E-4</v>
      </c>
    </row>
    <row r="838" spans="1:23">
      <c r="A838" s="15" t="str">
        <f t="shared" si="825"/>
        <v>RATEBASE</v>
      </c>
      <c r="B838" s="15" t="str">
        <f t="shared" si="825"/>
        <v>ENERGY</v>
      </c>
      <c r="C838" s="15"/>
      <c r="D838" s="20">
        <f t="shared" ref="D838:W838" ca="1" si="836">D530</f>
        <v>2.2672662485413577E-2</v>
      </c>
      <c r="E838" s="20">
        <f t="shared" ca="1" si="836"/>
        <v>9.2558823322553344E-3</v>
      </c>
      <c r="F838" s="20">
        <f t="shared" ref="F838:G838" ca="1" si="837">F530</f>
        <v>1.9976893021531701E-6</v>
      </c>
      <c r="G838" s="20">
        <f t="shared" ca="1" si="837"/>
        <v>5.8387852199588207E-6</v>
      </c>
      <c r="H838" s="20">
        <f t="shared" ca="1" si="836"/>
        <v>2.6391815751418616E-3</v>
      </c>
      <c r="I838" s="20">
        <f t="shared" ca="1" si="836"/>
        <v>3.5307283287551152E-5</v>
      </c>
      <c r="J838" s="20">
        <f t="shared" ca="1" si="836"/>
        <v>5.1110801265906634E-6</v>
      </c>
      <c r="K838" s="20">
        <f t="shared" ca="1" si="836"/>
        <v>1.6922144664409599E-3</v>
      </c>
      <c r="L838" s="20">
        <f t="shared" ca="1" si="836"/>
        <v>2.7754610071622994E-4</v>
      </c>
      <c r="M838" s="20">
        <f t="shared" ca="1" si="836"/>
        <v>5.8090955435026378E-5</v>
      </c>
      <c r="N838" s="20">
        <f t="shared" ca="1" si="836"/>
        <v>2.4733626139422726E-6</v>
      </c>
      <c r="O838" s="20">
        <f t="shared" ca="1" si="836"/>
        <v>9.1518543058720036E-5</v>
      </c>
      <c r="P838" s="20">
        <f t="shared" ca="1" si="836"/>
        <v>1.2883879690143124E-3</v>
      </c>
      <c r="Q838" s="20">
        <f t="shared" ca="1" si="836"/>
        <v>5.5796903957613404E-3</v>
      </c>
      <c r="R838" s="20">
        <f t="shared" ca="1" si="836"/>
        <v>1.0209796942816224E-3</v>
      </c>
      <c r="S838" s="20">
        <f t="shared" ca="1" si="836"/>
        <v>4.7168756547790526E-4</v>
      </c>
      <c r="T838" s="20">
        <f t="shared" ca="1" si="836"/>
        <v>9.5524965335309538E-6</v>
      </c>
      <c r="U838" s="20">
        <f t="shared" ca="1" si="836"/>
        <v>8.4984528332284434E-6</v>
      </c>
      <c r="V838" s="20">
        <f t="shared" ca="1" si="836"/>
        <v>1.8937477454880624E-4</v>
      </c>
      <c r="W838" s="20">
        <f t="shared" ca="1" si="836"/>
        <v>3.9328963364503981E-5</v>
      </c>
    </row>
    <row r="839" spans="1:23">
      <c r="A839" s="15" t="str">
        <f t="shared" si="825"/>
        <v>RATEBASE</v>
      </c>
      <c r="B839" s="15" t="str">
        <f t="shared" si="825"/>
        <v>CUSTOMER</v>
      </c>
      <c r="C839" s="15"/>
      <c r="D839" s="20">
        <f t="shared" ref="D839:W839" ca="1" si="838">D531</f>
        <v>4.8758004566741675E-2</v>
      </c>
      <c r="E839" s="20">
        <f t="shared" ca="1" si="838"/>
        <v>2.4352154621719135E-2</v>
      </c>
      <c r="F839" s="20">
        <f t="shared" ref="F839:G839" ca="1" si="839">F531</f>
        <v>5.0929551707852334E-6</v>
      </c>
      <c r="G839" s="20">
        <f t="shared" ca="1" si="839"/>
        <v>3.1291869144614316E-6</v>
      </c>
      <c r="H839" s="20">
        <f t="shared" ca="1" si="838"/>
        <v>7.6914043695319066E-3</v>
      </c>
      <c r="I839" s="20">
        <f t="shared" ca="1" si="838"/>
        <v>4.2338390859519718E-4</v>
      </c>
      <c r="J839" s="20">
        <f t="shared" ca="1" si="838"/>
        <v>2.5084328399141674E-5</v>
      </c>
      <c r="K839" s="20">
        <f t="shared" ca="1" si="838"/>
        <v>5.9967576125373001E-4</v>
      </c>
      <c r="L839" s="20">
        <f t="shared" ca="1" si="838"/>
        <v>1.6879270287138977E-4</v>
      </c>
      <c r="M839" s="20">
        <f t="shared" ca="1" si="838"/>
        <v>1.9486754695605113E-4</v>
      </c>
      <c r="N839" s="20">
        <f t="shared" ca="1" si="838"/>
        <v>2.5738811715003955E-5</v>
      </c>
      <c r="O839" s="20">
        <f t="shared" ca="1" si="838"/>
        <v>4.0416766692158576E-6</v>
      </c>
      <c r="P839" s="20">
        <f t="shared" ca="1" si="838"/>
        <v>1.2095613011755674E-4</v>
      </c>
      <c r="Q839" s="20">
        <f t="shared" ca="1" si="838"/>
        <v>3.4393660469743935E-4</v>
      </c>
      <c r="R839" s="20">
        <f t="shared" ca="1" si="838"/>
        <v>1.016242435584225E-4</v>
      </c>
      <c r="S839" s="20">
        <f t="shared" ca="1" si="838"/>
        <v>1.230927758434986E-4</v>
      </c>
      <c r="T839" s="20">
        <f t="shared" ca="1" si="838"/>
        <v>2.3045528323238253E-6</v>
      </c>
      <c r="U839" s="20">
        <f t="shared" ca="1" si="838"/>
        <v>1.1903044467254839E-5</v>
      </c>
      <c r="V839" s="20">
        <f t="shared" ca="1" si="838"/>
        <v>1.2811485132286362E-2</v>
      </c>
      <c r="W839" s="20">
        <f t="shared" ca="1" si="838"/>
        <v>1.749336213142822E-3</v>
      </c>
    </row>
    <row r="840" spans="1:23">
      <c r="A840" s="15" t="str">
        <f t="shared" si="825"/>
        <v>RATEBASE</v>
      </c>
      <c r="B840" s="15" t="str">
        <f t="shared" si="825"/>
        <v>TOTAL</v>
      </c>
      <c r="C840" s="15"/>
      <c r="D840" s="20">
        <f t="shared" ref="D840:W840" ca="1" si="840">D532</f>
        <v>1.0000000000000004</v>
      </c>
      <c r="E840" s="20">
        <f t="shared" ca="1" si="840"/>
        <v>0.56218255176839027</v>
      </c>
      <c r="F840" s="20">
        <f t="shared" ref="F840:G840" ca="1" si="841">F532</f>
        <v>1.2083877568308032E-4</v>
      </c>
      <c r="G840" s="20">
        <f t="shared" ca="1" si="841"/>
        <v>2.0285120845170342E-4</v>
      </c>
      <c r="H840" s="20">
        <f t="shared" ca="1" si="840"/>
        <v>0.13168448217440251</v>
      </c>
      <c r="I840" s="20">
        <f t="shared" ca="1" si="840"/>
        <v>1.7495981455420014E-3</v>
      </c>
      <c r="J840" s="20">
        <f t="shared" ca="1" si="840"/>
        <v>7.6736952712865391E-5</v>
      </c>
      <c r="K840" s="20">
        <f t="shared" ca="1" si="840"/>
        <v>7.306569289802034E-2</v>
      </c>
      <c r="L840" s="20">
        <f t="shared" ca="1" si="840"/>
        <v>1.148502138485274E-2</v>
      </c>
      <c r="M840" s="20">
        <f t="shared" ca="1" si="840"/>
        <v>1.8253578125127807E-3</v>
      </c>
      <c r="N840" s="20">
        <f t="shared" ca="1" si="840"/>
        <v>8.4875539683354148E-5</v>
      </c>
      <c r="O840" s="20">
        <f t="shared" ca="1" si="840"/>
        <v>3.3747459021890541E-3</v>
      </c>
      <c r="P840" s="20">
        <f t="shared" ca="1" si="840"/>
        <v>4.0829524741915708E-2</v>
      </c>
      <c r="Q840" s="20">
        <f t="shared" ca="1" si="840"/>
        <v>0.11671259852436697</v>
      </c>
      <c r="R840" s="20">
        <f t="shared" ca="1" si="840"/>
        <v>1.9052770242818248E-2</v>
      </c>
      <c r="S840" s="20">
        <f t="shared" ca="1" si="840"/>
        <v>2.0366938747656275E-2</v>
      </c>
      <c r="T840" s="20">
        <f t="shared" ca="1" si="840"/>
        <v>3.6393847921019216E-4</v>
      </c>
      <c r="U840" s="20">
        <f t="shared" ca="1" si="840"/>
        <v>2.7856382620431689E-4</v>
      </c>
      <c r="V840" s="20">
        <f t="shared" ca="1" si="840"/>
        <v>1.4452842085998823E-2</v>
      </c>
      <c r="W840" s="20">
        <f t="shared" ca="1" si="840"/>
        <v>2.090070789389289E-3</v>
      </c>
    </row>
    <row r="841" spans="1:23">
      <c r="A841" s="34" t="s">
        <v>303</v>
      </c>
      <c r="B841" s="15" t="str">
        <f>$B$5</f>
        <v>PRODUCTION</v>
      </c>
      <c r="C841" s="19"/>
      <c r="D841" s="21">
        <f t="shared" ref="D841:D848" ca="1" si="842">SUM(E841:W841)</f>
        <v>24341964.963397514</v>
      </c>
      <c r="E841" s="21">
        <f ca="1">E832*E833/E840</f>
        <v>-2607123.4112576451</v>
      </c>
      <c r="F841" s="21">
        <f ca="1">F832*F833/F840</f>
        <v>-11625.11126379459</v>
      </c>
      <c r="G841" s="21">
        <f ca="1">G832*G833/G840</f>
        <v>-26579.12403014291</v>
      </c>
      <c r="H841" s="21">
        <f t="shared" ref="H841:W841" ca="1" si="843">H832*H833/H840</f>
        <v>4388546.8591091633</v>
      </c>
      <c r="I841" s="21">
        <f t="shared" ca="1" si="843"/>
        <v>29824.125273216163</v>
      </c>
      <c r="J841" s="21">
        <f t="shared" ca="1" si="843"/>
        <v>-10588.666082559845</v>
      </c>
      <c r="K841" s="21">
        <f t="shared" ca="1" si="843"/>
        <v>2276731.7749556703</v>
      </c>
      <c r="L841" s="21">
        <f t="shared" ca="1" si="843"/>
        <v>1003459.551331847</v>
      </c>
      <c r="M841" s="21">
        <f t="shared" ca="1" si="843"/>
        <v>128787.80347848283</v>
      </c>
      <c r="N841" s="21">
        <f ca="1">N832*N833/N840</f>
        <v>-3469.2819809017101</v>
      </c>
      <c r="O841" s="21">
        <f ca="1">O832*O833/O840</f>
        <v>67581.130561912694</v>
      </c>
      <c r="P841" s="21">
        <f t="shared" ca="1" si="843"/>
        <v>3780825.9125771942</v>
      </c>
      <c r="Q841" s="21">
        <f t="shared" ca="1" si="843"/>
        <v>11139366.972760256</v>
      </c>
      <c r="R841" s="21">
        <f t="shared" ca="1" si="843"/>
        <v>3292142.7959793783</v>
      </c>
      <c r="S841" s="21">
        <f t="shared" ca="1" si="843"/>
        <v>758797.60757780541</v>
      </c>
      <c r="T841" s="21">
        <f t="shared" ca="1" si="843"/>
        <v>8847.452875648476</v>
      </c>
      <c r="U841" s="21">
        <f t="shared" ca="1" si="843"/>
        <v>12572.195057527</v>
      </c>
      <c r="V841" s="21">
        <f t="shared" ca="1" si="843"/>
        <v>92335.973848506299</v>
      </c>
      <c r="W841" s="21">
        <f t="shared" ca="1" si="843"/>
        <v>21530.402625943749</v>
      </c>
    </row>
    <row r="842" spans="1:23">
      <c r="B842" s="15" t="str">
        <f>$B$6</f>
        <v>BULKTRAN</v>
      </c>
      <c r="C842" s="19"/>
      <c r="D842" s="21">
        <f t="shared" ca="1" si="842"/>
        <v>12692551.672265325</v>
      </c>
      <c r="E842" s="21">
        <f t="shared" ref="E842:W842" ca="1" si="844">E832*E834/E840</f>
        <v>-1352735.8801014393</v>
      </c>
      <c r="F842" s="21">
        <f t="shared" ref="F842:G842" ca="1" si="845">F832*F834/F840</f>
        <v>-5985.1358970314523</v>
      </c>
      <c r="G842" s="21">
        <f t="shared" ca="1" si="845"/>
        <v>-13591.429976230058</v>
      </c>
      <c r="H842" s="21">
        <f t="shared" ca="1" si="844"/>
        <v>2278705.3192581348</v>
      </c>
      <c r="I842" s="21">
        <f t="shared" ca="1" si="844"/>
        <v>15388.877924864275</v>
      </c>
      <c r="J842" s="21">
        <f ca="1">J832*J834/J840</f>
        <v>-4854.1580386298037</v>
      </c>
      <c r="K842" s="21">
        <f t="shared" ca="1" si="844"/>
        <v>1183420.1951808115</v>
      </c>
      <c r="L842" s="21">
        <f t="shared" ca="1" si="844"/>
        <v>522862.63670257025</v>
      </c>
      <c r="M842" s="21">
        <f t="shared" ca="1" si="844"/>
        <v>66973.046872085935</v>
      </c>
      <c r="N842" s="21">
        <f ca="1">N832*N834/N840</f>
        <v>-1799.4915338117694</v>
      </c>
      <c r="O842" s="21">
        <f ca="1">O832*O834/O840</f>
        <v>35106.244504549795</v>
      </c>
      <c r="P842" s="21">
        <f t="shared" ca="1" si="844"/>
        <v>1971046.3911864192</v>
      </c>
      <c r="Q842" s="21">
        <f t="shared" ca="1" si="844"/>
        <v>5813596.2429851238</v>
      </c>
      <c r="R842" s="21">
        <f ca="1">R832*R834/R840</f>
        <v>1719642.0447745114</v>
      </c>
      <c r="S842" s="21">
        <f t="shared" ca="1" si="844"/>
        <v>394469.60730580863</v>
      </c>
      <c r="T842" s="21">
        <f t="shared" ca="1" si="844"/>
        <v>4597.7429343321828</v>
      </c>
      <c r="U842" s="21">
        <f t="shared" ca="1" si="844"/>
        <v>6534.1799831870539</v>
      </c>
      <c r="V842" s="21">
        <f ca="1">V832*V834/V840</f>
        <v>47986.035224904634</v>
      </c>
      <c r="W842" s="21">
        <f t="shared" ca="1" si="844"/>
        <v>11189.202975164029</v>
      </c>
    </row>
    <row r="843" spans="1:23">
      <c r="B843" s="15" t="str">
        <f>$B$7</f>
        <v>SUBTRAN</v>
      </c>
      <c r="C843" s="19"/>
      <c r="D843" s="21">
        <f t="shared" ca="1" si="842"/>
        <v>3222654.592529715</v>
      </c>
      <c r="E843" s="21">
        <f t="shared" ref="E843:W843" ca="1" si="846">E832*E835/E840</f>
        <v>-355566.43784271955</v>
      </c>
      <c r="F843" s="21">
        <f t="shared" ref="F843:G843" ca="1" si="847">F832*F835/F840</f>
        <v>-1146.7018479835592</v>
      </c>
      <c r="G843" s="21">
        <f t="shared" ca="1" si="847"/>
        <v>-2768.1594854651757</v>
      </c>
      <c r="H843" s="21">
        <f t="shared" ca="1" si="846"/>
        <v>602350.40291829186</v>
      </c>
      <c r="I843" s="21">
        <f t="shared" ca="1" si="846"/>
        <v>4057.520970461705</v>
      </c>
      <c r="J843" s="21">
        <f ca="1">J832*J835/J840</f>
        <v>-1493.7589491686103</v>
      </c>
      <c r="K843" s="21">
        <f t="shared" ca="1" si="846"/>
        <v>303775.33108882094</v>
      </c>
      <c r="L843" s="21">
        <f t="shared" ca="1" si="846"/>
        <v>134431.71102719862</v>
      </c>
      <c r="M843" s="21">
        <f t="shared" ca="1" si="846"/>
        <v>22274.00462085833</v>
      </c>
      <c r="N843" s="21">
        <f ca="1">N832*N835/N840</f>
        <v>0</v>
      </c>
      <c r="O843" s="21">
        <f ca="1">O832*O835/O840</f>
        <v>8582.5726457364908</v>
      </c>
      <c r="P843" s="21">
        <f t="shared" ca="1" si="846"/>
        <v>500106.16718409408</v>
      </c>
      <c r="Q843" s="21">
        <f t="shared" ca="1" si="846"/>
        <v>1903984.7735621231</v>
      </c>
      <c r="R843" s="21">
        <f ca="1">R832*R835/R840</f>
        <v>4.812926432729068E-155</v>
      </c>
      <c r="S843" s="21">
        <f t="shared" ca="1" si="846"/>
        <v>101191.78266991676</v>
      </c>
      <c r="T843" s="21">
        <f t="shared" ca="1" si="846"/>
        <v>1185.7557230188963</v>
      </c>
      <c r="U843" s="21">
        <f t="shared" ca="1" si="846"/>
        <v>1689.6282445298134</v>
      </c>
      <c r="V843" s="21">
        <f ca="1">V832*V835/V840</f>
        <v>0</v>
      </c>
      <c r="W843" s="21">
        <f t="shared" ca="1" si="846"/>
        <v>0</v>
      </c>
    </row>
    <row r="844" spans="1:23">
      <c r="B844" s="15" t="str">
        <f>$B$8</f>
        <v>DISTPRI</v>
      </c>
      <c r="C844" s="19"/>
      <c r="D844" s="21">
        <f t="shared" ca="1" si="842"/>
        <v>6997187.6922484739</v>
      </c>
      <c r="E844" s="21">
        <f t="shared" ref="E844:W844" ca="1" si="848">E832*E836/E840</f>
        <v>-1924824.2873913352</v>
      </c>
      <c r="F844" s="21">
        <f t="shared" ref="F844:G844" ca="1" si="849">F832*F836/F840</f>
        <v>-6277.7636226173818</v>
      </c>
      <c r="G844" s="21">
        <f t="shared" ca="1" si="849"/>
        <v>-15109.834487875829</v>
      </c>
      <c r="H844" s="21">
        <f t="shared" ca="1" si="848"/>
        <v>3254239.3841127856</v>
      </c>
      <c r="I844" s="21">
        <f t="shared" ca="1" si="848"/>
        <v>22096.874592111773</v>
      </c>
      <c r="J844" s="21">
        <f ca="1">J832*J836/J840</f>
        <v>0</v>
      </c>
      <c r="K844" s="21">
        <f t="shared" ca="1" si="848"/>
        <v>1647286.4292261547</v>
      </c>
      <c r="L844" s="21">
        <f t="shared" ca="1" si="848"/>
        <v>729022.85608179227</v>
      </c>
      <c r="M844" s="21">
        <f t="shared" ca="1" si="848"/>
        <v>0</v>
      </c>
      <c r="N844" s="21">
        <f ca="1">N832*N836/N840</f>
        <v>0</v>
      </c>
      <c r="O844" s="21">
        <f ca="1">O832*O836/O840</f>
        <v>46672.159533978782</v>
      </c>
      <c r="P844" s="21">
        <f t="shared" ca="1" si="848"/>
        <v>2680009.7321973401</v>
      </c>
      <c r="Q844" s="21">
        <f t="shared" ca="1" si="848"/>
        <v>-4.460385055868033E-83</v>
      </c>
      <c r="R844" s="21">
        <f ca="1">R832*R836/R840</f>
        <v>1.7598151818772326E-154</v>
      </c>
      <c r="S844" s="21">
        <f t="shared" ca="1" si="848"/>
        <v>548567.5015704371</v>
      </c>
      <c r="T844" s="21">
        <f t="shared" ca="1" si="848"/>
        <v>6426.4172926179572</v>
      </c>
      <c r="U844" s="21">
        <f t="shared" ca="1" si="848"/>
        <v>9078.2231430774882</v>
      </c>
      <c r="V844" s="21">
        <f ca="1">V832*V836/V840</f>
        <v>0</v>
      </c>
      <c r="W844" s="21">
        <f t="shared" ca="1" si="848"/>
        <v>0</v>
      </c>
    </row>
    <row r="845" spans="1:23">
      <c r="B845" s="15" t="str">
        <f>$B$9</f>
        <v>DISTSEC</v>
      </c>
      <c r="C845" s="19"/>
      <c r="D845" s="21">
        <f t="shared" ca="1" si="842"/>
        <v>1570562.7450638842</v>
      </c>
      <c r="E845" s="21">
        <f ca="1">E832*E837/E840</f>
        <v>-1034862.587639685</v>
      </c>
      <c r="F845" s="21">
        <f ca="1">F832*F837/F840</f>
        <v>-5083.5481667341173</v>
      </c>
      <c r="G845" s="21">
        <f ca="1">G832*G837/G840</f>
        <v>-8516.8071569594304</v>
      </c>
      <c r="H845" s="21">
        <f t="shared" ref="H845:W845" ca="1" si="850">H832*H837/H840</f>
        <v>1507387.3937853347</v>
      </c>
      <c r="I845" s="21">
        <f t="shared" ca="1" si="850"/>
        <v>0</v>
      </c>
      <c r="J845" s="21">
        <f ca="1">J832*J837/J840</f>
        <v>0</v>
      </c>
      <c r="K845" s="21">
        <f t="shared" ca="1" si="850"/>
        <v>656909.69904187566</v>
      </c>
      <c r="L845" s="21">
        <f t="shared" ca="1" si="850"/>
        <v>0</v>
      </c>
      <c r="M845" s="21">
        <f t="shared" ca="1" si="850"/>
        <v>0</v>
      </c>
      <c r="N845" s="21">
        <f ca="1">N832*N837/N840</f>
        <v>0</v>
      </c>
      <c r="O845" s="21">
        <f ca="1">O832*O837/O840</f>
        <v>15393.181110244019</v>
      </c>
      <c r="P845" s="21">
        <f t="shared" ca="1" si="850"/>
        <v>-4.5440622635498171E-125</v>
      </c>
      <c r="Q845" s="21">
        <f t="shared" ca="1" si="850"/>
        <v>-1.7153687187731427E-84</v>
      </c>
      <c r="R845" s="21">
        <f ca="1">R832*R837/R840</f>
        <v>0</v>
      </c>
      <c r="S845" s="21">
        <f t="shared" ca="1" si="850"/>
        <v>225493.53722865426</v>
      </c>
      <c r="T845" s="21">
        <f t="shared" ca="1" si="850"/>
        <v>0</v>
      </c>
      <c r="U845" s="21">
        <f t="shared" ca="1" si="850"/>
        <v>3348.1104566620579</v>
      </c>
      <c r="V845" s="21">
        <f ca="1">V832*V837/V840</f>
        <v>170344.89741643023</v>
      </c>
      <c r="W845" s="21">
        <f t="shared" ca="1" si="850"/>
        <v>40148.868988058421</v>
      </c>
    </row>
    <row r="846" spans="1:23">
      <c r="B846" s="15" t="str">
        <f>$B$10</f>
        <v>ENERGY</v>
      </c>
      <c r="C846" s="19"/>
      <c r="D846" s="21">
        <f t="shared" ca="1" si="842"/>
        <v>1976746.4173664243</v>
      </c>
      <c r="E846" s="21">
        <f t="shared" ref="E846:W846" ca="1" si="851">E832*E838/E840</f>
        <v>-127394.68954973952</v>
      </c>
      <c r="F846" s="21">
        <f t="shared" ref="F846:G846" ca="1" si="852">F832*F838/F840</f>
        <v>-528.94871112028466</v>
      </c>
      <c r="G846" s="21">
        <f t="shared" ca="1" si="852"/>
        <v>-2004.6127716647395</v>
      </c>
      <c r="H846" s="21">
        <f t="shared" ca="1" si="851"/>
        <v>261652.89980433992</v>
      </c>
      <c r="I846" s="21">
        <f t="shared" ca="1" si="851"/>
        <v>1951.9524303400383</v>
      </c>
      <c r="J846" s="21">
        <f ca="1">J832*J838/J840</f>
        <v>-1859.9347025359755</v>
      </c>
      <c r="K846" s="21">
        <f t="shared" ca="1" si="851"/>
        <v>145089.93249056255</v>
      </c>
      <c r="L846" s="21">
        <f t="shared" ca="1" si="851"/>
        <v>60086.266190681723</v>
      </c>
      <c r="M846" s="21">
        <f t="shared" ca="1" si="851"/>
        <v>8055.1123126906423</v>
      </c>
      <c r="N846" s="21">
        <f ca="1">N832*N838/N840</f>
        <v>-229.98258841694104</v>
      </c>
      <c r="O846" s="21">
        <f ca="1">O832*O838/O840</f>
        <v>4837.6013398353653</v>
      </c>
      <c r="P846" s="21">
        <f t="shared" ca="1" si="851"/>
        <v>291928.29542287876</v>
      </c>
      <c r="Q846" s="21">
        <f t="shared" ca="1" si="851"/>
        <v>949696.79871614871</v>
      </c>
      <c r="R846" s="21">
        <f ca="1">R832*R838/R840</f>
        <v>285381.09839491511</v>
      </c>
      <c r="S846" s="21">
        <f t="shared" ca="1" si="851"/>
        <v>48392.677107207412</v>
      </c>
      <c r="T846" s="21">
        <f t="shared" ca="1" si="851"/>
        <v>571.31795562443313</v>
      </c>
      <c r="U846" s="21">
        <f t="shared" ca="1" si="851"/>
        <v>1093.6470252088143</v>
      </c>
      <c r="V846" s="21">
        <f ca="1">V832*V838/V840</f>
        <v>40518.73102890046</v>
      </c>
      <c r="W846" s="21">
        <f t="shared" ca="1" si="851"/>
        <v>9508.2554705672792</v>
      </c>
    </row>
    <row r="847" spans="1:23">
      <c r="B847" s="15" t="str">
        <f>$B$11</f>
        <v>CUSTOMER</v>
      </c>
      <c r="C847" s="19"/>
      <c r="D847" s="21">
        <f t="shared" ca="1" si="842"/>
        <v>3844745.9541152045</v>
      </c>
      <c r="E847" s="21">
        <f t="shared" ref="E847:W847" ca="1" si="853">E832*E839/E840</f>
        <v>-335174.44005203049</v>
      </c>
      <c r="F847" s="21">
        <f t="shared" ref="F847:G847" ca="1" si="854">F832*F839/F840</f>
        <v>-1348.514040935524</v>
      </c>
      <c r="G847" s="21">
        <f t="shared" ca="1" si="854"/>
        <v>-1074.33444070063</v>
      </c>
      <c r="H847" s="21">
        <f t="shared" ca="1" si="853"/>
        <v>762538.76421807741</v>
      </c>
      <c r="I847" s="21">
        <f t="shared" ca="1" si="853"/>
        <v>23406.650764338065</v>
      </c>
      <c r="J847" s="21">
        <f ca="1">J832*J839/J840</f>
        <v>-9128.2491613946913</v>
      </c>
      <c r="K847" s="21">
        <f t="shared" ca="1" si="853"/>
        <v>51416.009874636067</v>
      </c>
      <c r="L847" s="21">
        <f t="shared" ca="1" si="853"/>
        <v>36542.121289408897</v>
      </c>
      <c r="M847" s="21">
        <f t="shared" ca="1" si="853"/>
        <v>27021.073505757129</v>
      </c>
      <c r="N847" s="21">
        <f ca="1">N832*N839/N840</f>
        <v>-2393.2918317859935</v>
      </c>
      <c r="O847" s="21">
        <f ca="1">O832*O839/O840</f>
        <v>213.63998832056384</v>
      </c>
      <c r="P847" s="21">
        <f t="shared" ca="1" si="853"/>
        <v>27406.742173462513</v>
      </c>
      <c r="Q847" s="21">
        <f t="shared" ca="1" si="853"/>
        <v>58540.074677009157</v>
      </c>
      <c r="R847" s="21">
        <f ca="1">R832*R839/R840</f>
        <v>28405.695443983343</v>
      </c>
      <c r="S847" s="21">
        <f t="shared" ca="1" si="853"/>
        <v>12628.674978084229</v>
      </c>
      <c r="T847" s="21">
        <f t="shared" ca="1" si="853"/>
        <v>137.83123690965309</v>
      </c>
      <c r="U847" s="21">
        <f t="shared" ca="1" si="853"/>
        <v>1531.7763630625734</v>
      </c>
      <c r="V847" s="21">
        <f ca="1">V832*V839/V840</f>
        <v>2741152.4126835749</v>
      </c>
      <c r="W847" s="21">
        <f t="shared" ca="1" si="853"/>
        <v>422923.31644542603</v>
      </c>
    </row>
    <row r="848" spans="1:23">
      <c r="B848" s="15" t="str">
        <f>$B$12</f>
        <v>TOTAL</v>
      </c>
      <c r="C848" s="19"/>
      <c r="D848" s="21">
        <f t="shared" ca="1" si="842"/>
        <v>54646414.036986545</v>
      </c>
      <c r="E848" s="21">
        <f t="shared" ref="E848:W848" ca="1" si="855">E832*E840/E840</f>
        <v>-7737681.7338345945</v>
      </c>
      <c r="F848" s="21">
        <f t="shared" ref="F848:G848" ca="1" si="856">F832*F840/F840</f>
        <v>-31995.723550216895</v>
      </c>
      <c r="G848" s="21">
        <f t="shared" ca="1" si="856"/>
        <v>-69644.302349038786</v>
      </c>
      <c r="H848" s="21">
        <f t="shared" ca="1" si="855"/>
        <v>13055421.02320613</v>
      </c>
      <c r="I848" s="21">
        <f t="shared" ca="1" si="855"/>
        <v>96726.001955332002</v>
      </c>
      <c r="J848" s="21">
        <f ca="1">J832*J840/J840</f>
        <v>-27924.766934288986</v>
      </c>
      <c r="K848" s="21">
        <f t="shared" ca="1" si="855"/>
        <v>6264629.3718585297</v>
      </c>
      <c r="L848" s="21">
        <f t="shared" ca="1" si="855"/>
        <v>2486405.142623499</v>
      </c>
      <c r="M848" s="21">
        <f t="shared" ca="1" si="855"/>
        <v>253111.04078987474</v>
      </c>
      <c r="N848" s="21">
        <f ca="1">N832*N840/N840</f>
        <v>-7892.0479349164161</v>
      </c>
      <c r="O848" s="21">
        <f ca="1">O832*O840/O840</f>
        <v>178386.52968457784</v>
      </c>
      <c r="P848" s="21">
        <f t="shared" ca="1" si="855"/>
        <v>9251323.2407413907</v>
      </c>
      <c r="Q848" s="21">
        <f t="shared" ca="1" si="855"/>
        <v>19865184.862700656</v>
      </c>
      <c r="R848" s="21">
        <f ca="1">R832*R840/R840</f>
        <v>5325571.6345927883</v>
      </c>
      <c r="S848" s="21">
        <f t="shared" ca="1" si="855"/>
        <v>2089541.3884379135</v>
      </c>
      <c r="T848" s="21">
        <f t="shared" ca="1" si="855"/>
        <v>21766.518018151604</v>
      </c>
      <c r="U848" s="21">
        <f t="shared" ca="1" si="855"/>
        <v>35847.760273254797</v>
      </c>
      <c r="V848" s="21">
        <f ca="1">V832*V840/V840</f>
        <v>3092338.0502023175</v>
      </c>
      <c r="W848" s="21">
        <f t="shared" ca="1" si="855"/>
        <v>505300.04650515958</v>
      </c>
    </row>
    <row r="849" spans="1:23">
      <c r="A849" s="34" t="s">
        <v>163</v>
      </c>
      <c r="B849" s="15" t="str">
        <f>$B$5</f>
        <v>PRODUCTION</v>
      </c>
      <c r="D849" s="21">
        <f ca="1">COSS!H4383</f>
        <v>187108288.93497682</v>
      </c>
      <c r="E849" s="21">
        <f ca="1">COSS!I4383</f>
        <v>96882740.466310546</v>
      </c>
      <c r="F849" s="21">
        <f ca="1">COSS!J4383</f>
        <v>29273.454077102946</v>
      </c>
      <c r="G849" s="21">
        <f ca="1">COSS!K4383</f>
        <v>58596.844339103416</v>
      </c>
      <c r="H849" s="21">
        <f ca="1">COSS!L4383</f>
        <v>23834463.013186958</v>
      </c>
      <c r="I849" s="21">
        <f ca="1">COSS!M4383</f>
        <v>320829.07397232816</v>
      </c>
      <c r="J849" s="21">
        <f ca="1">COSS!N4383</f>
        <v>56815.895894585548</v>
      </c>
      <c r="K849" s="21">
        <f ca="1">COSS!P4383</f>
        <v>13718403.594828278</v>
      </c>
      <c r="L849" s="21">
        <f ca="1">COSS!Q4383</f>
        <v>2355339.9474416715</v>
      </c>
      <c r="M849" s="21">
        <f ca="1">COSS!R4383</f>
        <v>475151.18918222561</v>
      </c>
      <c r="N849" s="21">
        <f ca="1">COSS!S4383</f>
        <v>18634.454522164957</v>
      </c>
      <c r="O849" s="21">
        <f ca="1">COSS!U4383</f>
        <v>666711.20775680267</v>
      </c>
      <c r="P849" s="21">
        <f ca="1">COSS!V4383</f>
        <v>8380881.668031197</v>
      </c>
      <c r="Q849" s="21">
        <f ca="1">COSS!W4383</f>
        <v>30361965.65857124</v>
      </c>
      <c r="R849" s="21">
        <f ca="1">COSS!X4383</f>
        <v>5645764.6531192549</v>
      </c>
      <c r="S849" s="21">
        <f ca="1">COSS!Z4383</f>
        <v>3876660.4612195436</v>
      </c>
      <c r="T849" s="21">
        <f ca="1">COSS!AA4383</f>
        <v>76402.59922817185</v>
      </c>
      <c r="U849" s="21">
        <f ca="1">COSS!AC4383</f>
        <v>52595.871875880548</v>
      </c>
      <c r="V849" s="21">
        <f ca="1">COSS!AD4383</f>
        <v>245449.67134444803</v>
      </c>
      <c r="W849" s="21">
        <f ca="1">COSS!AE4383</f>
        <v>51609.21007531439</v>
      </c>
    </row>
    <row r="850" spans="1:23">
      <c r="B850" s="15" t="str">
        <f>$B$6</f>
        <v>BULKTRAN</v>
      </c>
      <c r="D850" s="21">
        <f ca="1">COSS!H4384</f>
        <v>23242412.489849854</v>
      </c>
      <c r="E850" s="21">
        <f ca="1">COSS!I4384</f>
        <v>9394285.1874936242</v>
      </c>
      <c r="F850" s="21">
        <f ca="1">COSS!J4384</f>
        <v>-5063.2956571397062</v>
      </c>
      <c r="G850" s="21">
        <f ca="1">COSS!K4384</f>
        <v>-16147.235192874725</v>
      </c>
      <c r="H850" s="21">
        <f ca="1">COSS!L4384</f>
        <v>3118839.5234629503</v>
      </c>
      <c r="I850" s="21">
        <f ca="1">COSS!M4384</f>
        <v>39093.384574029726</v>
      </c>
      <c r="J850" s="21">
        <f ca="1">COSS!N4384</f>
        <v>2519.3851273068722</v>
      </c>
      <c r="K850" s="21">
        <f ca="1">COSS!P4384</f>
        <v>1788470.5203241415</v>
      </c>
      <c r="L850" s="21">
        <f ca="1">COSS!Q4384</f>
        <v>414165.27588498784</v>
      </c>
      <c r="M850" s="21">
        <f ca="1">COSS!R4384</f>
        <v>72926.9301581779</v>
      </c>
      <c r="N850" s="21">
        <f ca="1">COSS!S4384</f>
        <v>1098.8369632888944</v>
      </c>
      <c r="O850" s="21">
        <f ca="1">COSS!U4384</f>
        <v>77074.183978381305</v>
      </c>
      <c r="P850" s="21">
        <f ca="1">COSS!V4384</f>
        <v>1501051.6109663008</v>
      </c>
      <c r="Q850" s="21">
        <f ca="1">COSS!W4384</f>
        <v>5165603.632433759</v>
      </c>
      <c r="R850" s="21">
        <f ca="1">COSS!X4384</f>
        <v>1110435.8017517817</v>
      </c>
      <c r="S850" s="21">
        <f ca="1">COSS!Z4384</f>
        <v>514285.14125724125</v>
      </c>
      <c r="T850" s="21">
        <f ca="1">COSS!AA4384</f>
        <v>9120.7494619002609</v>
      </c>
      <c r="U850" s="21">
        <f ca="1">COSS!AC4384</f>
        <v>7258.436680794438</v>
      </c>
      <c r="V850" s="21">
        <f ca="1">COSS!AD4384</f>
        <v>38927.745941905567</v>
      </c>
      <c r="W850" s="21">
        <f ca="1">COSS!AE4384</f>
        <v>8466.6742393113236</v>
      </c>
    </row>
    <row r="851" spans="1:23">
      <c r="B851" s="15" t="str">
        <f>$B$7</f>
        <v>SUBTRAN</v>
      </c>
      <c r="D851" s="21">
        <f ca="1">COSS!H4385</f>
        <v>6666767.8657758599</v>
      </c>
      <c r="E851" s="21">
        <f ca="1">COSS!I4385</f>
        <v>2751099.236275095</v>
      </c>
      <c r="F851" s="21">
        <f ca="1">COSS!J4385</f>
        <v>-913.19183982861773</v>
      </c>
      <c r="G851" s="21">
        <f ca="1">COSS!K4385</f>
        <v>-3169.6029193106215</v>
      </c>
      <c r="H851" s="21">
        <f ca="1">COSS!L4385</f>
        <v>890295.14078767912</v>
      </c>
      <c r="I851" s="21">
        <f ca="1">COSS!M4385</f>
        <v>11306.679312604325</v>
      </c>
      <c r="J851" s="21">
        <f ca="1">COSS!N4385</f>
        <v>1152.6117452111907</v>
      </c>
      <c r="K851" s="21">
        <f ca="1">COSS!P4385</f>
        <v>496868.89669376955</v>
      </c>
      <c r="L851" s="21">
        <f ca="1">COSS!Q4385</f>
        <v>113349.47059878067</v>
      </c>
      <c r="M851" s="21">
        <f ca="1">COSS!R4385</f>
        <v>26075.205091442302</v>
      </c>
      <c r="N851" s="21">
        <f ca="1">COSS!S4385</f>
        <v>0</v>
      </c>
      <c r="O851" s="21">
        <f ca="1">COSS!U4385</f>
        <v>20537.352440687988</v>
      </c>
      <c r="P851" s="21">
        <f ca="1">COSS!V4385</f>
        <v>404881.86952782806</v>
      </c>
      <c r="Q851" s="21">
        <f ca="1">COSS!W4385</f>
        <v>1808484.0257939256</v>
      </c>
      <c r="R851" s="21">
        <f ca="1">COSS!X4385</f>
        <v>4.4867954262059818E-152</v>
      </c>
      <c r="S851" s="21">
        <f ca="1">COSS!Z4385</f>
        <v>142227.27985824813</v>
      </c>
      <c r="T851" s="21">
        <f ca="1">COSS!AA4385</f>
        <v>2559.0500932056216</v>
      </c>
      <c r="U851" s="21">
        <f ca="1">COSS!AC4385</f>
        <v>2013.8423165260201</v>
      </c>
      <c r="V851" s="21">
        <f ca="1">COSS!AD4385</f>
        <v>0</v>
      </c>
      <c r="W851" s="21">
        <f ca="1">COSS!AE4385</f>
        <v>0</v>
      </c>
    </row>
    <row r="852" spans="1:23">
      <c r="B852" s="15" t="str">
        <f>$B$8</f>
        <v>DISTPRI</v>
      </c>
      <c r="D852" s="21">
        <f ca="1">COSS!H4386</f>
        <v>58119572.66638165</v>
      </c>
      <c r="E852" s="21">
        <f ca="1">COSS!I4386</f>
        <v>36449839.460891217</v>
      </c>
      <c r="F852" s="21">
        <f ca="1">COSS!J4386</f>
        <v>4391.5469947726606</v>
      </c>
      <c r="G852" s="21">
        <f ca="1">COSS!K4386</f>
        <v>5907.4676604446095</v>
      </c>
      <c r="H852" s="21">
        <f ca="1">COSS!L4386</f>
        <v>9687495.1947508864</v>
      </c>
      <c r="I852" s="21">
        <f ca="1">COSS!M4386</f>
        <v>128409.71503805468</v>
      </c>
      <c r="J852" s="21">
        <f ca="1">COSS!N4386</f>
        <v>0</v>
      </c>
      <c r="K852" s="21">
        <f ca="1">COSS!P4386</f>
        <v>5425289.8808343811</v>
      </c>
      <c r="L852" s="21">
        <f ca="1">COSS!Q4386</f>
        <v>1020834.4928595293</v>
      </c>
      <c r="M852" s="21">
        <f ca="1">COSS!R4386</f>
        <v>0</v>
      </c>
      <c r="N852" s="21">
        <f ca="1">COSS!S4386</f>
        <v>0</v>
      </c>
      <c r="O852" s="21">
        <f ca="1">COSS!U4386</f>
        <v>244362.84774234606</v>
      </c>
      <c r="P852" s="21">
        <f ca="1">COSS!V4386</f>
        <v>3562024.4716595798</v>
      </c>
      <c r="Q852" s="21">
        <f ca="1">COSS!W4386</f>
        <v>-7.1288636995211997E-80</v>
      </c>
      <c r="R852" s="21">
        <f ca="1">COSS!X4386</f>
        <v>1.6405675049010463E-151</v>
      </c>
      <c r="S852" s="21">
        <f ca="1">COSS!Z4386</f>
        <v>1540230.2018504136</v>
      </c>
      <c r="T852" s="21">
        <f ca="1">COSS!AA4386</f>
        <v>29667.718514907028</v>
      </c>
      <c r="U852" s="21">
        <f ca="1">COSS!AC4386</f>
        <v>21119.667585111038</v>
      </c>
      <c r="V852" s="21">
        <f ca="1">COSS!AD4386</f>
        <v>0</v>
      </c>
      <c r="W852" s="21">
        <f ca="1">COSS!AE4386</f>
        <v>0</v>
      </c>
    </row>
    <row r="853" spans="1:23">
      <c r="B853" s="15" t="str">
        <f>$B$9</f>
        <v>DISTSEC</v>
      </c>
      <c r="D853" s="21">
        <f ca="1">COSS!H4387</f>
        <v>24859733.445784673</v>
      </c>
      <c r="E853" s="21">
        <f ca="1">COSS!I4387</f>
        <v>17777784.621715363</v>
      </c>
      <c r="F853" s="21">
        <f ca="1">COSS!J4387</f>
        <v>2005.5293841870061</v>
      </c>
      <c r="G853" s="21">
        <f ca="1">COSS!K4387</f>
        <v>-1520.6610289983246</v>
      </c>
      <c r="H853" s="21">
        <f ca="1">COSS!L4387</f>
        <v>4130365.0835460965</v>
      </c>
      <c r="I853" s="21">
        <f ca="1">COSS!M4387</f>
        <v>0</v>
      </c>
      <c r="J853" s="21">
        <f ca="1">COSS!N4387</f>
        <v>0</v>
      </c>
      <c r="K853" s="21">
        <f ca="1">COSS!P4387</f>
        <v>1990272.7419947553</v>
      </c>
      <c r="L853" s="21">
        <f ca="1">COSS!Q4387</f>
        <v>0</v>
      </c>
      <c r="M853" s="21">
        <f ca="1">COSS!R4387</f>
        <v>0</v>
      </c>
      <c r="N853" s="21">
        <f ca="1">COSS!S4387</f>
        <v>0</v>
      </c>
      <c r="O853" s="21">
        <f ca="1">COSS!U4387</f>
        <v>73711.881620192551</v>
      </c>
      <c r="P853" s="21">
        <f ca="1">COSS!V4387</f>
        <v>-5.7822415428878895E-122</v>
      </c>
      <c r="Q853" s="21">
        <f ca="1">COSS!W4387</f>
        <v>-2.741608546658591E-81</v>
      </c>
      <c r="R853" s="21">
        <f ca="1">COSS!X4387</f>
        <v>0</v>
      </c>
      <c r="S853" s="21">
        <f ca="1">COSS!Z4387</f>
        <v>583009.76888184296</v>
      </c>
      <c r="T853" s="21">
        <f ca="1">COSS!AA4387</f>
        <v>0</v>
      </c>
      <c r="U853" s="21">
        <f ca="1">COSS!AC4387</f>
        <v>7188.5362545190665</v>
      </c>
      <c r="V853" s="21">
        <f ca="1">COSS!AD4387</f>
        <v>244324.44490624833</v>
      </c>
      <c r="W853" s="21">
        <f ca="1">COSS!AE4387</f>
        <v>52591.498510466954</v>
      </c>
    </row>
    <row r="854" spans="1:23">
      <c r="B854" s="15" t="str">
        <f>$B$10</f>
        <v>ENERGY</v>
      </c>
      <c r="D854" s="21">
        <f ca="1">COSS!H4388</f>
        <v>179808428.25103441</v>
      </c>
      <c r="E854" s="21">
        <f ca="1">COSS!I4388</f>
        <v>76059560.62867333</v>
      </c>
      <c r="F854" s="21">
        <f ca="1">COSS!J4388</f>
        <v>24886.159663218001</v>
      </c>
      <c r="G854" s="21">
        <f ca="1">COSS!K4388</f>
        <v>80860.965152599878</v>
      </c>
      <c r="H854" s="21">
        <f ca="1">COSS!L4388</f>
        <v>21533482.178309571</v>
      </c>
      <c r="I854" s="21">
        <f ca="1">COSS!M4388</f>
        <v>297407.95915470488</v>
      </c>
      <c r="J854" s="21">
        <f ca="1">COSS!N4388</f>
        <v>58018.011128344937</v>
      </c>
      <c r="K854" s="21">
        <f ca="1">COSS!P4388</f>
        <v>13603679.114551645</v>
      </c>
      <c r="L854" s="21">
        <f ca="1">COSS!Q4388</f>
        <v>2130937.4709637412</v>
      </c>
      <c r="M854" s="21">
        <f ca="1">COSS!R4388</f>
        <v>454960.53454512486</v>
      </c>
      <c r="N854" s="21">
        <f ca="1">COSS!S4388</f>
        <v>20823.307996438805</v>
      </c>
      <c r="O854" s="21">
        <f ca="1">COSS!U4388</f>
        <v>748456.99834225373</v>
      </c>
      <c r="P854" s="21">
        <f ca="1">COSS!V4388</f>
        <v>9822142.87689404</v>
      </c>
      <c r="Q854" s="21">
        <f ca="1">COSS!W4388</f>
        <v>41621277.812312663</v>
      </c>
      <c r="R854" s="21">
        <f ca="1">COSS!X4388</f>
        <v>7529383.9722357746</v>
      </c>
      <c r="S854" s="21">
        <f ca="1">COSS!Z4388</f>
        <v>3810399.7881437601</v>
      </c>
      <c r="T854" s="21">
        <f ca="1">COSS!AA4388</f>
        <v>77581.879735188835</v>
      </c>
      <c r="U854" s="21">
        <f ca="1">COSS!AC4388</f>
        <v>69066.53810577176</v>
      </c>
      <c r="V854" s="21">
        <f ca="1">COSS!AD4388</f>
        <v>1543975.4441834302</v>
      </c>
      <c r="W854" s="21">
        <f ca="1">COSS!AE4388</f>
        <v>321526.61094281398</v>
      </c>
    </row>
    <row r="855" spans="1:23">
      <c r="B855" s="15" t="str">
        <f>$B$11</f>
        <v>CUSTOMER</v>
      </c>
      <c r="D855" s="21">
        <f ca="1">COSS!H4389</f>
        <v>19726588.37653257</v>
      </c>
      <c r="E855" s="21">
        <f ca="1">COSS!I4389</f>
        <v>12161391.041864112</v>
      </c>
      <c r="F855" s="21">
        <f ca="1">COSS!J4389</f>
        <v>3044.7254845847756</v>
      </c>
      <c r="G855" s="21">
        <f ca="1">COSS!K4389</f>
        <v>9446.8516306300808</v>
      </c>
      <c r="H855" s="21">
        <f ca="1">COSS!L4389</f>
        <v>3266922.8321739724</v>
      </c>
      <c r="I855" s="21">
        <f ca="1">COSS!M4389</f>
        <v>157898.54693151481</v>
      </c>
      <c r="J855" s="21">
        <f ca="1">COSS!N4389</f>
        <v>29800.379963601343</v>
      </c>
      <c r="K855" s="21">
        <f ca="1">COSS!P4389</f>
        <v>205305.42556567345</v>
      </c>
      <c r="L855" s="21">
        <f ca="1">COSS!Q4389</f>
        <v>59012.206557969868</v>
      </c>
      <c r="M855" s="21">
        <f ca="1">COSS!R4389</f>
        <v>64303.066462226467</v>
      </c>
      <c r="N855" s="21">
        <f ca="1">COSS!S4389</f>
        <v>7136.9820761948868</v>
      </c>
      <c r="O855" s="21">
        <f ca="1">COSS!U4389</f>
        <v>1421.0056316013145</v>
      </c>
      <c r="P855" s="21">
        <f ca="1">COSS!V4389</f>
        <v>42186.175216207957</v>
      </c>
      <c r="Q855" s="21">
        <f ca="1">COSS!W4389</f>
        <v>104946.81208874125</v>
      </c>
      <c r="R855" s="21">
        <f ca="1">COSS!X4389</f>
        <v>33224.583488187913</v>
      </c>
      <c r="S855" s="21">
        <f ca="1">COSS!Z4389</f>
        <v>43698.689241344022</v>
      </c>
      <c r="T855" s="21">
        <f ca="1">COSS!AA4389</f>
        <v>768.47614044400382</v>
      </c>
      <c r="U855" s="21">
        <f ca="1">COSS!AC4389</f>
        <v>4203.3875849785918</v>
      </c>
      <c r="V855" s="21">
        <f ca="1">COSS!AD4389</f>
        <v>2975542.5414087232</v>
      </c>
      <c r="W855" s="21">
        <f ca="1">COSS!AE4389</f>
        <v>556334.64702185674</v>
      </c>
    </row>
    <row r="856" spans="1:23">
      <c r="B856" s="15" t="str">
        <f>$B$12</f>
        <v>TOTAL</v>
      </c>
      <c r="D856" s="21">
        <f ca="1">COSS!H4390</f>
        <v>499531792.03033584</v>
      </c>
      <c r="E856" s="21">
        <f ca="1">COSS!I4390</f>
        <v>251476700.64322332</v>
      </c>
      <c r="F856" s="21">
        <f ca="1">COSS!J4390</f>
        <v>57624.928106897074</v>
      </c>
      <c r="G856" s="21">
        <f ca="1">COSS!K4390</f>
        <v>133974.62964159434</v>
      </c>
      <c r="H856" s="21">
        <f ca="1">COSS!L4390</f>
        <v>66461862.966218114</v>
      </c>
      <c r="I856" s="21">
        <f ca="1">COSS!M4390</f>
        <v>954945.3589832366</v>
      </c>
      <c r="J856" s="21">
        <f ca="1">COSS!N4390</f>
        <v>148306.28385904987</v>
      </c>
      <c r="K856" s="21">
        <f ca="1">COSS!P4390</f>
        <v>37228290.17479264</v>
      </c>
      <c r="L856" s="21">
        <f ca="1">COSS!Q4390</f>
        <v>6093638.8643066809</v>
      </c>
      <c r="M856" s="21">
        <f ca="1">COSS!R4390</f>
        <v>1093416.9254391969</v>
      </c>
      <c r="N856" s="21">
        <f ca="1">COSS!S4390</f>
        <v>47693.581558087535</v>
      </c>
      <c r="O856" s="21">
        <f ca="1">COSS!U4390</f>
        <v>1832275.4775122656</v>
      </c>
      <c r="P856" s="21">
        <f ca="1">COSS!V4390</f>
        <v>23713168.672295153</v>
      </c>
      <c r="Q856" s="21">
        <f ca="1">COSS!W4390</f>
        <v>79062277.941200301</v>
      </c>
      <c r="R856" s="21">
        <f ca="1">COSS!X4390</f>
        <v>14318809.010594999</v>
      </c>
      <c r="S856" s="21">
        <f ca="1">COSS!Z4390</f>
        <v>10510511.330452392</v>
      </c>
      <c r="T856" s="21">
        <f ca="1">COSS!AA4390</f>
        <v>196100.47317381759</v>
      </c>
      <c r="U856" s="21">
        <f ca="1">COSS!AC4390</f>
        <v>163446.28040358145</v>
      </c>
      <c r="V856" s="21">
        <f ca="1">COSS!AD4390</f>
        <v>5048219.8477847567</v>
      </c>
      <c r="W856" s="21">
        <f ca="1">COSS!AE4390</f>
        <v>990528.64078976342</v>
      </c>
    </row>
    <row r="857" spans="1:23">
      <c r="A857" s="34" t="s">
        <v>165</v>
      </c>
      <c r="B857" s="15" t="str">
        <f>$B$5</f>
        <v>PRODUCTION</v>
      </c>
      <c r="D857" s="21">
        <f ca="1">D841+D849</f>
        <v>211450253.89837432</v>
      </c>
      <c r="E857" s="21">
        <f ca="1">E841+E849</f>
        <v>94275617.055052906</v>
      </c>
      <c r="F857" s="21">
        <f ca="1">F841+F849</f>
        <v>17648.342813308358</v>
      </c>
      <c r="G857" s="21">
        <f ca="1">G841+G849</f>
        <v>32017.720308960506</v>
      </c>
      <c r="H857" s="21">
        <f t="shared" ref="H857:W857" ca="1" si="857">H841+H849</f>
        <v>28223009.872296121</v>
      </c>
      <c r="I857" s="21">
        <f t="shared" ca="1" si="857"/>
        <v>350653.19924554433</v>
      </c>
      <c r="J857" s="21">
        <f t="shared" ref="J857:J864" ca="1" si="858">J841+J849</f>
        <v>46227.229812025704</v>
      </c>
      <c r="K857" s="21">
        <f t="shared" ca="1" si="857"/>
        <v>15995135.369783949</v>
      </c>
      <c r="L857" s="21">
        <f t="shared" ca="1" si="857"/>
        <v>3358799.4987735185</v>
      </c>
      <c r="M857" s="21">
        <f t="shared" ca="1" si="857"/>
        <v>603938.99266070849</v>
      </c>
      <c r="N857" s="21">
        <f t="shared" ref="N857:O864" ca="1" si="859">N841+N849</f>
        <v>15165.172541263248</v>
      </c>
      <c r="O857" s="21">
        <f t="shared" ca="1" si="859"/>
        <v>734292.33831871534</v>
      </c>
      <c r="P857" s="21">
        <f t="shared" ca="1" si="857"/>
        <v>12161707.58060839</v>
      </c>
      <c r="Q857" s="21">
        <f t="shared" ca="1" si="857"/>
        <v>41501332.631331496</v>
      </c>
      <c r="R857" s="21">
        <f t="shared" ref="R857:R864" ca="1" si="860">R841+R849</f>
        <v>8937907.4490986336</v>
      </c>
      <c r="S857" s="21">
        <f t="shared" ca="1" si="857"/>
        <v>4635458.068797349</v>
      </c>
      <c r="T857" s="21">
        <f t="shared" ca="1" si="857"/>
        <v>85250.05210382033</v>
      </c>
      <c r="U857" s="21">
        <f t="shared" ca="1" si="857"/>
        <v>65168.06693340755</v>
      </c>
      <c r="V857" s="21">
        <f t="shared" ref="V857:V864" ca="1" si="861">V841+V849</f>
        <v>337785.64519295434</v>
      </c>
      <c r="W857" s="21">
        <f t="shared" ca="1" si="857"/>
        <v>73139.612701258142</v>
      </c>
    </row>
    <row r="858" spans="1:23">
      <c r="B858" s="15" t="str">
        <f>$B$6</f>
        <v>BULKTRAN</v>
      </c>
      <c r="D858" s="21">
        <f t="shared" ref="D858:W858" ca="1" si="862">D842+D850</f>
        <v>35934964.162115179</v>
      </c>
      <c r="E858" s="21">
        <f ca="1">E842+E850</f>
        <v>8041549.3073921846</v>
      </c>
      <c r="F858" s="21">
        <f ca="1">F842+F850</f>
        <v>-11048.431554171158</v>
      </c>
      <c r="G858" s="21">
        <f ca="1">G842+G850</f>
        <v>-29738.665169104781</v>
      </c>
      <c r="H858" s="21">
        <f t="shared" ca="1" si="862"/>
        <v>5397544.8427210851</v>
      </c>
      <c r="I858" s="21">
        <f t="shared" ca="1" si="862"/>
        <v>54482.262498894001</v>
      </c>
      <c r="J858" s="21">
        <f t="shared" ca="1" si="858"/>
        <v>-2334.7729113229316</v>
      </c>
      <c r="K858" s="21">
        <f t="shared" ca="1" si="862"/>
        <v>2971890.7155049527</v>
      </c>
      <c r="L858" s="21">
        <f t="shared" ca="1" si="862"/>
        <v>937027.91258755815</v>
      </c>
      <c r="M858" s="21">
        <f t="shared" ca="1" si="862"/>
        <v>139899.97703026384</v>
      </c>
      <c r="N858" s="21">
        <f t="shared" ca="1" si="859"/>
        <v>-700.65457052287502</v>
      </c>
      <c r="O858" s="21">
        <f t="shared" ca="1" si="859"/>
        <v>112180.42848293111</v>
      </c>
      <c r="P858" s="21">
        <f t="shared" ca="1" si="862"/>
        <v>3472098.00215272</v>
      </c>
      <c r="Q858" s="21">
        <f t="shared" ca="1" si="862"/>
        <v>10979199.875418883</v>
      </c>
      <c r="R858" s="21">
        <f t="shared" ca="1" si="860"/>
        <v>2830077.8465262931</v>
      </c>
      <c r="S858" s="21">
        <f t="shared" ca="1" si="862"/>
        <v>908754.74856304983</v>
      </c>
      <c r="T858" s="21">
        <f t="shared" ca="1" si="862"/>
        <v>13718.492396232443</v>
      </c>
      <c r="U858" s="21">
        <f t="shared" ca="1" si="862"/>
        <v>13792.616663981491</v>
      </c>
      <c r="V858" s="21">
        <f t="shared" ca="1" si="861"/>
        <v>86913.781166810193</v>
      </c>
      <c r="W858" s="21">
        <f t="shared" ca="1" si="862"/>
        <v>19655.877214475353</v>
      </c>
    </row>
    <row r="859" spans="1:23">
      <c r="B859" s="15" t="str">
        <f>$B$7</f>
        <v>SUBTRAN</v>
      </c>
      <c r="D859" s="21">
        <f t="shared" ref="D859:W859" ca="1" si="863">D843+D851</f>
        <v>9889422.458305575</v>
      </c>
      <c r="E859" s="21">
        <f t="shared" ca="1" si="863"/>
        <v>2395532.7984323753</v>
      </c>
      <c r="F859" s="21">
        <f t="shared" ref="F859:G859" ca="1" si="864">F843+F851</f>
        <v>-2059.8936878121767</v>
      </c>
      <c r="G859" s="21">
        <f t="shared" ca="1" si="864"/>
        <v>-5937.7624047757972</v>
      </c>
      <c r="H859" s="21">
        <f t="shared" ca="1" si="863"/>
        <v>1492645.543705971</v>
      </c>
      <c r="I859" s="21">
        <f t="shared" ca="1" si="863"/>
        <v>15364.200283066029</v>
      </c>
      <c r="J859" s="21">
        <f t="shared" ca="1" si="858"/>
        <v>-341.14720395741961</v>
      </c>
      <c r="K859" s="21">
        <f t="shared" ca="1" si="863"/>
        <v>800644.22778259055</v>
      </c>
      <c r="L859" s="21">
        <f t="shared" ca="1" si="863"/>
        <v>247781.18162597928</v>
      </c>
      <c r="M859" s="21">
        <f t="shared" ca="1" si="863"/>
        <v>48349.209712300632</v>
      </c>
      <c r="N859" s="21">
        <f t="shared" ca="1" si="859"/>
        <v>0</v>
      </c>
      <c r="O859" s="21">
        <f t="shared" ca="1" si="859"/>
        <v>29119.925086424479</v>
      </c>
      <c r="P859" s="21">
        <f t="shared" ca="1" si="863"/>
        <v>904988.03671192215</v>
      </c>
      <c r="Q859" s="21">
        <f t="shared" ca="1" si="863"/>
        <v>3712468.7993560489</v>
      </c>
      <c r="R859" s="21">
        <f t="shared" ca="1" si="860"/>
        <v>4.491608352638711E-152</v>
      </c>
      <c r="S859" s="21">
        <f t="shared" ca="1" si="863"/>
        <v>243419.06252816488</v>
      </c>
      <c r="T859" s="21">
        <f t="shared" ca="1" si="863"/>
        <v>3744.8058162245179</v>
      </c>
      <c r="U859" s="21">
        <f t="shared" ca="1" si="863"/>
        <v>3703.4705610558335</v>
      </c>
      <c r="V859" s="21">
        <f t="shared" ca="1" si="861"/>
        <v>0</v>
      </c>
      <c r="W859" s="21">
        <f t="shared" ca="1" si="863"/>
        <v>0</v>
      </c>
    </row>
    <row r="860" spans="1:23">
      <c r="B860" s="15" t="str">
        <f>$B$8</f>
        <v>DISTPRI</v>
      </c>
      <c r="D860" s="21">
        <f t="shared" ref="D860:W860" ca="1" si="865">D844+D852</f>
        <v>65116760.358630121</v>
      </c>
      <c r="E860" s="21">
        <f t="shared" ca="1" si="865"/>
        <v>34525015.173499882</v>
      </c>
      <c r="F860" s="21">
        <f t="shared" ref="F860:G860" ca="1" si="866">F844+F852</f>
        <v>-1886.2166278447212</v>
      </c>
      <c r="G860" s="21">
        <f t="shared" ca="1" si="866"/>
        <v>-9202.3668274312186</v>
      </c>
      <c r="H860" s="21">
        <f t="shared" ca="1" si="865"/>
        <v>12941734.578863673</v>
      </c>
      <c r="I860" s="21">
        <f t="shared" ca="1" si="865"/>
        <v>150506.58963016645</v>
      </c>
      <c r="J860" s="21">
        <f t="shared" ca="1" si="858"/>
        <v>0</v>
      </c>
      <c r="K860" s="21">
        <f t="shared" ca="1" si="865"/>
        <v>7072576.3100605356</v>
      </c>
      <c r="L860" s="21">
        <f t="shared" ca="1" si="865"/>
        <v>1749857.3489413215</v>
      </c>
      <c r="M860" s="21">
        <f t="shared" ca="1" si="865"/>
        <v>0</v>
      </c>
      <c r="N860" s="21">
        <f t="shared" ca="1" si="859"/>
        <v>0</v>
      </c>
      <c r="O860" s="21">
        <f t="shared" ca="1" si="859"/>
        <v>291035.00727632485</v>
      </c>
      <c r="P860" s="21">
        <f t="shared" ca="1" si="865"/>
        <v>6242034.2038569199</v>
      </c>
      <c r="Q860" s="21">
        <f t="shared" ca="1" si="865"/>
        <v>-7.1333240845770682E-80</v>
      </c>
      <c r="R860" s="21">
        <f t="shared" ca="1" si="860"/>
        <v>1.6423273200829234E-151</v>
      </c>
      <c r="S860" s="21">
        <f t="shared" ca="1" si="865"/>
        <v>2088797.7034208507</v>
      </c>
      <c r="T860" s="21">
        <f t="shared" ca="1" si="865"/>
        <v>36094.135807524988</v>
      </c>
      <c r="U860" s="21">
        <f t="shared" ca="1" si="865"/>
        <v>30197.890728188526</v>
      </c>
      <c r="V860" s="21">
        <f t="shared" ca="1" si="861"/>
        <v>0</v>
      </c>
      <c r="W860" s="21">
        <f t="shared" ca="1" si="865"/>
        <v>0</v>
      </c>
    </row>
    <row r="861" spans="1:23">
      <c r="B861" s="15" t="str">
        <f>$B$9</f>
        <v>DISTSEC</v>
      </c>
      <c r="D861" s="21">
        <f t="shared" ref="D861:W861" ca="1" si="867">D845+D853</f>
        <v>26430296.190848559</v>
      </c>
      <c r="E861" s="21">
        <f t="shared" ca="1" si="867"/>
        <v>16742922.034075677</v>
      </c>
      <c r="F861" s="21">
        <f t="shared" ref="F861:G861" ca="1" si="868">F845+F853</f>
        <v>-3078.0187825471112</v>
      </c>
      <c r="G861" s="21">
        <f t="shared" ca="1" si="868"/>
        <v>-10037.468185957754</v>
      </c>
      <c r="H861" s="21">
        <f t="shared" ca="1" si="867"/>
        <v>5637752.4773314316</v>
      </c>
      <c r="I861" s="21">
        <f t="shared" ca="1" si="867"/>
        <v>0</v>
      </c>
      <c r="J861" s="21">
        <f t="shared" ca="1" si="858"/>
        <v>0</v>
      </c>
      <c r="K861" s="21">
        <f t="shared" ca="1" si="867"/>
        <v>2647182.4410366309</v>
      </c>
      <c r="L861" s="21">
        <f t="shared" ca="1" si="867"/>
        <v>0</v>
      </c>
      <c r="M861" s="21">
        <f t="shared" ca="1" si="867"/>
        <v>0</v>
      </c>
      <c r="N861" s="21">
        <f t="shared" ca="1" si="859"/>
        <v>0</v>
      </c>
      <c r="O861" s="21">
        <f t="shared" ca="1" si="859"/>
        <v>89105.062730436563</v>
      </c>
      <c r="P861" s="21">
        <f t="shared" ca="1" si="867"/>
        <v>-5.7867856051514396E-122</v>
      </c>
      <c r="Q861" s="21">
        <f t="shared" ca="1" si="867"/>
        <v>-2.7433239153773643E-81</v>
      </c>
      <c r="R861" s="21">
        <f t="shared" ca="1" si="860"/>
        <v>0</v>
      </c>
      <c r="S861" s="21">
        <f t="shared" ca="1" si="867"/>
        <v>808503.30611049721</v>
      </c>
      <c r="T861" s="21">
        <f t="shared" ca="1" si="867"/>
        <v>0</v>
      </c>
      <c r="U861" s="21">
        <f t="shared" ca="1" si="867"/>
        <v>10536.646711181125</v>
      </c>
      <c r="V861" s="21">
        <f t="shared" ca="1" si="861"/>
        <v>414669.34232267854</v>
      </c>
      <c r="W861" s="21">
        <f t="shared" ca="1" si="867"/>
        <v>92740.367498525375</v>
      </c>
    </row>
    <row r="862" spans="1:23">
      <c r="B862" s="15" t="str">
        <f>$B$10</f>
        <v>ENERGY</v>
      </c>
      <c r="D862" s="21">
        <f t="shared" ref="D862:W862" ca="1" si="869">D846+D854</f>
        <v>181785174.66840082</v>
      </c>
      <c r="E862" s="21">
        <f t="shared" ca="1" si="869"/>
        <v>75932165.939123586</v>
      </c>
      <c r="F862" s="21">
        <f t="shared" ref="F862:G862" ca="1" si="870">F846+F854</f>
        <v>24357.210952097717</v>
      </c>
      <c r="G862" s="21">
        <f t="shared" ca="1" si="870"/>
        <v>78856.352380935132</v>
      </c>
      <c r="H862" s="21">
        <f t="shared" ca="1" si="869"/>
        <v>21795135.07811391</v>
      </c>
      <c r="I862" s="21">
        <f t="shared" ca="1" si="869"/>
        <v>299359.91158504493</v>
      </c>
      <c r="J862" s="21">
        <f t="shared" ca="1" si="858"/>
        <v>56158.076425808962</v>
      </c>
      <c r="K862" s="21">
        <f t="shared" ca="1" si="869"/>
        <v>13748769.047042208</v>
      </c>
      <c r="L862" s="21">
        <f t="shared" ca="1" si="869"/>
        <v>2191023.7371544228</v>
      </c>
      <c r="M862" s="21">
        <f t="shared" ca="1" si="869"/>
        <v>463015.6468578155</v>
      </c>
      <c r="N862" s="21">
        <f t="shared" ca="1" si="859"/>
        <v>20593.325408021865</v>
      </c>
      <c r="O862" s="21">
        <f t="shared" ca="1" si="859"/>
        <v>753294.59968208906</v>
      </c>
      <c r="P862" s="21">
        <f t="shared" ca="1" si="869"/>
        <v>10114071.172316918</v>
      </c>
      <c r="Q862" s="21">
        <f t="shared" ca="1" si="869"/>
        <v>42570974.611028813</v>
      </c>
      <c r="R862" s="21">
        <f t="shared" ca="1" si="860"/>
        <v>7814765.0706306901</v>
      </c>
      <c r="S862" s="21">
        <f t="shared" ca="1" si="869"/>
        <v>3858792.4652509675</v>
      </c>
      <c r="T862" s="21">
        <f t="shared" ca="1" si="869"/>
        <v>78153.197690813264</v>
      </c>
      <c r="U862" s="21">
        <f t="shared" ca="1" si="869"/>
        <v>70160.185130980579</v>
      </c>
      <c r="V862" s="21">
        <f t="shared" ca="1" si="861"/>
        <v>1584494.1752123307</v>
      </c>
      <c r="W862" s="21">
        <f t="shared" ca="1" si="869"/>
        <v>331034.86641338124</v>
      </c>
    </row>
    <row r="863" spans="1:23">
      <c r="B863" s="15" t="str">
        <f>$B$11</f>
        <v>CUSTOMER</v>
      </c>
      <c r="D863" s="21">
        <f t="shared" ref="D863:W863" ca="1" si="871">D847+D855</f>
        <v>23571334.330647774</v>
      </c>
      <c r="E863" s="21">
        <f ca="1">E847+E855</f>
        <v>11826216.601812081</v>
      </c>
      <c r="F863" s="21">
        <f ca="1">F847+F855</f>
        <v>1696.2114436492516</v>
      </c>
      <c r="G863" s="21">
        <f ca="1">G847+G855</f>
        <v>8372.517189929451</v>
      </c>
      <c r="H863" s="21">
        <f t="shared" ca="1" si="871"/>
        <v>4029461.5963920499</v>
      </c>
      <c r="I863" s="21">
        <f t="shared" ca="1" si="871"/>
        <v>181305.19769585287</v>
      </c>
      <c r="J863" s="21">
        <f t="shared" ca="1" si="858"/>
        <v>20672.130802206651</v>
      </c>
      <c r="K863" s="21">
        <f t="shared" ca="1" si="871"/>
        <v>256721.43544030952</v>
      </c>
      <c r="L863" s="21">
        <f t="shared" ca="1" si="871"/>
        <v>95554.327847378765</v>
      </c>
      <c r="M863" s="21">
        <f t="shared" ca="1" si="871"/>
        <v>91324.139967983589</v>
      </c>
      <c r="N863" s="21">
        <f t="shared" ca="1" si="859"/>
        <v>4743.6902444088937</v>
      </c>
      <c r="O863" s="21">
        <f t="shared" ca="1" si="859"/>
        <v>1634.6456199218783</v>
      </c>
      <c r="P863" s="21">
        <f t="shared" ca="1" si="871"/>
        <v>69592.917389670474</v>
      </c>
      <c r="Q863" s="21">
        <f t="shared" ca="1" si="871"/>
        <v>163486.88676575042</v>
      </c>
      <c r="R863" s="21">
        <f t="shared" ca="1" si="860"/>
        <v>61630.278932171255</v>
      </c>
      <c r="S863" s="21">
        <f t="shared" ca="1" si="871"/>
        <v>56327.364219428251</v>
      </c>
      <c r="T863" s="21">
        <f t="shared" ca="1" si="871"/>
        <v>906.30737735365688</v>
      </c>
      <c r="U863" s="21">
        <f t="shared" ca="1" si="871"/>
        <v>5735.163948041165</v>
      </c>
      <c r="V863" s="21">
        <f t="shared" ca="1" si="861"/>
        <v>5716694.9540922977</v>
      </c>
      <c r="W863" s="21">
        <f t="shared" ca="1" si="871"/>
        <v>979257.96346728271</v>
      </c>
    </row>
    <row r="864" spans="1:23">
      <c r="B864" s="15" t="str">
        <f>$B$12</f>
        <v>TOTAL</v>
      </c>
      <c r="C864" s="21"/>
      <c r="D864" s="21">
        <f t="shared" ref="D864:W864" ca="1" si="872">D848+D856</f>
        <v>554178206.06732237</v>
      </c>
      <c r="E864" s="21">
        <f t="shared" ca="1" si="872"/>
        <v>243739018.90938872</v>
      </c>
      <c r="F864" s="21">
        <f t="shared" ref="F864:G864" ca="1" si="873">F848+F856</f>
        <v>25629.204556680179</v>
      </c>
      <c r="G864" s="21">
        <f t="shared" ca="1" si="873"/>
        <v>64330.32729255555</v>
      </c>
      <c r="H864" s="21">
        <f t="shared" ca="1" si="872"/>
        <v>79517283.989424244</v>
      </c>
      <c r="I864" s="21">
        <f t="shared" ca="1" si="872"/>
        <v>1051671.3609385686</v>
      </c>
      <c r="J864" s="21">
        <f t="shared" ca="1" si="858"/>
        <v>120381.51692476089</v>
      </c>
      <c r="K864" s="21">
        <f t="shared" ca="1" si="872"/>
        <v>43492919.54665117</v>
      </c>
      <c r="L864" s="21">
        <f t="shared" ca="1" si="872"/>
        <v>8580044.0069301799</v>
      </c>
      <c r="M864" s="21">
        <f t="shared" ca="1" si="872"/>
        <v>1346527.9662290716</v>
      </c>
      <c r="N864" s="21">
        <f t="shared" ca="1" si="859"/>
        <v>39801.533623171119</v>
      </c>
      <c r="O864" s="21">
        <f t="shared" ca="1" si="859"/>
        <v>2010662.0071968434</v>
      </c>
      <c r="P864" s="21">
        <f t="shared" ca="1" si="872"/>
        <v>32964491.913036544</v>
      </c>
      <c r="Q864" s="21">
        <f t="shared" ca="1" si="872"/>
        <v>98927462.803900957</v>
      </c>
      <c r="R864" s="21">
        <f t="shared" ca="1" si="860"/>
        <v>19644380.645187788</v>
      </c>
      <c r="S864" s="21">
        <f t="shared" ca="1" si="872"/>
        <v>12600052.718890306</v>
      </c>
      <c r="T864" s="21">
        <f t="shared" ca="1" si="872"/>
        <v>217866.99119196919</v>
      </c>
      <c r="U864" s="21">
        <f t="shared" ca="1" si="872"/>
        <v>199294.04067683624</v>
      </c>
      <c r="V864" s="21">
        <f t="shared" ca="1" si="861"/>
        <v>8140557.8979870742</v>
      </c>
      <c r="W864" s="21">
        <f t="shared" ca="1" si="872"/>
        <v>1495828.687294923</v>
      </c>
    </row>
    <row r="865" spans="1:23">
      <c r="A865" s="34" t="s">
        <v>166</v>
      </c>
      <c r="B865" s="15" t="str">
        <f>$B$5</f>
        <v>PRODUCTION</v>
      </c>
      <c r="D865" s="21">
        <f ca="1">COSS!H1104+COSS!H929+COSS!H937+COSS!H946</f>
        <v>-37441959.56485486</v>
      </c>
      <c r="E865" s="129">
        <f ca="1">COSS!I1104+COSS!I929+COSS!I937+COSS!I946</f>
        <v>-19031667.426600371</v>
      </c>
      <c r="F865" s="129">
        <f ca="1">COSS!J1104+COSS!J929+COSS!J937+COSS!J946</f>
        <v>-4544.7160558146415</v>
      </c>
      <c r="G865" s="129">
        <f ca="1">COSS!K1104+COSS!K929+COSS!K937+COSS!K946</f>
        <v>-7957.473761177308</v>
      </c>
      <c r="H865" s="129">
        <f ca="1">COSS!L1104+COSS!L929+COSS!L937+COSS!L946</f>
        <v>-4493385.1915834136</v>
      </c>
      <c r="I865" s="129">
        <f ca="1">COSS!M1104+COSS!M929+COSS!M937+COSS!M946</f>
        <v>-58221.843063095366</v>
      </c>
      <c r="J865" s="129">
        <f ca="1">COSS!N1104+COSS!N929+COSS!N937+COSS!N946</f>
        <v>-8095.7700897025125</v>
      </c>
      <c r="K865" s="129">
        <f ca="1">COSS!P1104+COSS!P929+COSS!P937+COSS!P946</f>
        <v>-2745375.7431482603</v>
      </c>
      <c r="L865" s="129">
        <f ca="1">COSS!Q1104+COSS!Q929+COSS!Q937+COSS!Q946</f>
        <v>-440176.14407852921</v>
      </c>
      <c r="M865" s="129">
        <f ca="1">COSS!R1104+COSS!R929+COSS!R937+COSS!R946</f>
        <v>-87976.609059885668</v>
      </c>
      <c r="N865" s="129">
        <f ca="1">COSS!S1104+COSS!S929+COSS!S937+COSS!S946</f>
        <v>-3534.9968582055667</v>
      </c>
      <c r="O865" s="129">
        <f ca="1">COSS!U1104+COSS!U929+COSS!U937+COSS!U946</f>
        <v>-129732.0184310122</v>
      </c>
      <c r="P865" s="129">
        <f ca="1">COSS!V1104+COSS!V929+COSS!V937+COSS!V946</f>
        <v>-1599009.6103542668</v>
      </c>
      <c r="Q865" s="129">
        <f ca="1">COSS!W1104+COSS!W929+COSS!W937+COSS!W946</f>
        <v>-6771082.4914825736</v>
      </c>
      <c r="R865" s="129">
        <f ca="1">COSS!X1104+COSS!X929+COSS!X937+COSS!X946</f>
        <v>-1207524.6528256207</v>
      </c>
      <c r="S865" s="129">
        <f ca="1">COSS!Z1104+COSS!Z929+COSS!Z937+COSS!Z946</f>
        <v>-774071.04804374906</v>
      </c>
      <c r="T865" s="129">
        <f ca="1">COSS!AA1104+COSS!AA929+COSS!AA937+COSS!AA946</f>
        <v>-15460.184239041599</v>
      </c>
      <c r="U865" s="129">
        <f ca="1">COSS!AC1104+COSS!AC929+COSS!AC937+COSS!AC946</f>
        <v>-10211.249418580346</v>
      </c>
      <c r="V865" s="129">
        <f ca="1">COSS!AD1104+COSS!AD929+COSS!AD937+COSS!AD946</f>
        <v>-44625.150557045417</v>
      </c>
      <c r="W865" s="129">
        <f ca="1">COSS!AE1104+COSS!AE929+COSS!AE937+COSS!AE946</f>
        <v>-9307.2452045140453</v>
      </c>
    </row>
    <row r="866" spans="1:23">
      <c r="B866" s="15" t="str">
        <f>$B$6</f>
        <v>BULKTRAN</v>
      </c>
      <c r="D866" s="21">
        <f ca="1">COSS!H1105+COSS!H930+COSS!H938+COSS!H947</f>
        <v>46403127.024336018</v>
      </c>
      <c r="E866" s="129">
        <f ca="1">COSS!I1105+COSS!I930+COSS!I938+COSS!I947</f>
        <v>23759198.274871215</v>
      </c>
      <c r="F866" s="129">
        <f ca="1">COSS!J1105+COSS!J930+COSS!J938+COSS!J947</f>
        <v>5355.1525334204607</v>
      </c>
      <c r="G866" s="129">
        <f ca="1">COSS!K1105+COSS!K930+COSS!K938+COSS!K947</f>
        <v>9376.4902467943139</v>
      </c>
      <c r="H866" s="129">
        <f ca="1">COSS!L1105+COSS!L930+COSS!L938+COSS!L947</f>
        <v>5577644.6759052379</v>
      </c>
      <c r="I866" s="129">
        <f ca="1">COSS!M1105+COSS!M930+COSS!M938+COSS!M947</f>
        <v>77205.578068243587</v>
      </c>
      <c r="J866" s="129">
        <f ca="1">COSS!N1105+COSS!N930+COSS!N938+COSS!N947</f>
        <v>10555.733934235866</v>
      </c>
      <c r="K866" s="129">
        <f ca="1">COSS!P1105+COSS!P930+COSS!P938+COSS!P947</f>
        <v>3317029.0840524402</v>
      </c>
      <c r="L866" s="129">
        <f ca="1">COSS!Q1105+COSS!Q930+COSS!Q938+COSS!Q947</f>
        <v>601267.57618292468</v>
      </c>
      <c r="M866" s="129">
        <f ca="1">COSS!R1105+COSS!R930+COSS!R938+COSS!R947</f>
        <v>121155.32718486097</v>
      </c>
      <c r="N866" s="129">
        <f ca="1">COSS!S1105+COSS!S930+COSS!S938+COSS!S947</f>
        <v>4486.8918040355702</v>
      </c>
      <c r="O866" s="129">
        <f ca="1">COSS!U1105+COSS!U930+COSS!U938+COSS!U947</f>
        <v>157181.77592901702</v>
      </c>
      <c r="P866" s="129">
        <f ca="1">COSS!V1105+COSS!V930+COSS!V938+COSS!V947</f>
        <v>2144438.2506205565</v>
      </c>
      <c r="Q866" s="129">
        <f ca="1">COSS!W1105+COSS!W930+COSS!W938+COSS!W947</f>
        <v>8133664.3354037432</v>
      </c>
      <c r="R866" s="129">
        <f ca="1">COSS!X1105+COSS!X930+COSS!X938+COSS!X947</f>
        <v>1477726.0697776193</v>
      </c>
      <c r="S866" s="129">
        <f ca="1">COSS!Z1105+COSS!Z930+COSS!Z938+COSS!Z947</f>
        <v>912107.2654638869</v>
      </c>
      <c r="T866" s="129">
        <f ca="1">COSS!AA1105+COSS!AA930+COSS!AA938+COSS!AA947</f>
        <v>18217.121549084386</v>
      </c>
      <c r="U866" s="129">
        <f ca="1">COSS!AC1105+COSS!AC930+COSS!AC938+COSS!AC947</f>
        <v>12032.170441833434</v>
      </c>
      <c r="V866" s="129">
        <f ca="1">COSS!AD1105+COSS!AD930+COSS!AD938+COSS!AD947</f>
        <v>53518.290687965891</v>
      </c>
      <c r="W866" s="129">
        <f ca="1">COSS!AE1105+COSS!AE930+COSS!AE938+COSS!AE947</f>
        <v>10966.959678889045</v>
      </c>
    </row>
    <row r="867" spans="1:23">
      <c r="B867" s="15" t="str">
        <f>$B$7</f>
        <v>SUBTRAN</v>
      </c>
      <c r="D867" s="21">
        <f ca="1">COSS!H1106+COSS!H931+COSS!H939+COSS!H948</f>
        <v>12860722.374774175</v>
      </c>
      <c r="E867" s="129">
        <f ca="1">COSS!I1106+COSS!I931+COSS!I939+COSS!I948</f>
        <v>6543096.4923586464</v>
      </c>
      <c r="F867" s="129">
        <f ca="1">COSS!J1106+COSS!J931+COSS!J939+COSS!J948</f>
        <v>1073.0907272782076</v>
      </c>
      <c r="G867" s="129">
        <f ca="1">COSS!K1106+COSS!K931+COSS!K939+COSS!K948</f>
        <v>1997.2060942253006</v>
      </c>
      <c r="H867" s="129">
        <f ca="1">COSS!L1106+COSS!L931+COSS!L939+COSS!L948</f>
        <v>1544009.8826247465</v>
      </c>
      <c r="I867" s="129">
        <f ca="1">COSS!M1106+COSS!M931+COSS!M939+COSS!M948</f>
        <v>21469.662012862125</v>
      </c>
      <c r="J867" s="129">
        <f ca="1">COSS!N1106+COSS!N931+COSS!N939+COSS!N948</f>
        <v>3823.8125736735178</v>
      </c>
      <c r="K867" s="129">
        <f ca="1">COSS!P1106+COSS!P931+COSS!P939+COSS!P948</f>
        <v>891285.02891052037</v>
      </c>
      <c r="L867" s="129">
        <f ca="1">COSS!Q1106+COSS!Q931+COSS!Q939+COSS!Q948</f>
        <v>161930.58335904113</v>
      </c>
      <c r="M867" s="129">
        <f ca="1">COSS!R1106+COSS!R931+COSS!R939+COSS!R948</f>
        <v>42246.705942373424</v>
      </c>
      <c r="N867" s="129">
        <f ca="1">COSS!S1106+COSS!S931+COSS!S939+COSS!S948</f>
        <v>0</v>
      </c>
      <c r="O867" s="129">
        <f ca="1">COSS!U1106+COSS!U931+COSS!U939+COSS!U948</f>
        <v>40199.503569252411</v>
      </c>
      <c r="P867" s="129">
        <f ca="1">COSS!V1106+COSS!V931+COSS!V939+COSS!V948</f>
        <v>569702.245620606</v>
      </c>
      <c r="Q867" s="129">
        <f ca="1">COSS!W1106+COSS!W931+COSS!W939+COSS!W948</f>
        <v>2786945.616355523</v>
      </c>
      <c r="R867" s="129">
        <f ca="1">COSS!X1106+COSS!X931+COSS!X939+COSS!X948</f>
        <v>8.6865117680924627E-154</v>
      </c>
      <c r="S867" s="129">
        <f ca="1">COSS!Z1106+COSS!Z931+COSS!Z939+COSS!Z948</f>
        <v>244773.17471609899</v>
      </c>
      <c r="T867" s="129">
        <f ca="1">COSS!AA1106+COSS!AA931+COSS!AA939+COSS!AA948</f>
        <v>4914.68236344656</v>
      </c>
      <c r="U867" s="129">
        <f ca="1">COSS!AC1106+COSS!AC931+COSS!AC939+COSS!AC948</f>
        <v>3254.6875458799877</v>
      </c>
      <c r="V867" s="129">
        <f ca="1">COSS!AD1106+COSS!AD931+COSS!AD939+COSS!AD948</f>
        <v>0</v>
      </c>
      <c r="W867" s="129">
        <f ca="1">COSS!AE1106+COSS!AE931+COSS!AE939+COSS!AE948</f>
        <v>0</v>
      </c>
    </row>
    <row r="868" spans="1:23">
      <c r="B868" s="15" t="str">
        <f>$B$8</f>
        <v>DISTPRI</v>
      </c>
      <c r="D868" s="21">
        <f ca="1">COSS!H1107+COSS!H932+COSS!H940+COSS!H949</f>
        <v>5034700.9705390902</v>
      </c>
      <c r="E868" s="129">
        <f ca="1">COSS!I1107+COSS!I932+COSS!I940+COSS!I949</f>
        <v>3360013.492543912</v>
      </c>
      <c r="F868" s="129">
        <f ca="1">COSS!J1107+COSS!J932+COSS!J940+COSS!J949</f>
        <v>438.80601001417244</v>
      </c>
      <c r="G868" s="129">
        <f ca="1">COSS!K1107+COSS!K932+COSS!K940+COSS!K949</f>
        <v>811.9168083856423</v>
      </c>
      <c r="H868" s="129">
        <f ca="1">COSS!L1107+COSS!L932+COSS!L940+COSS!L949</f>
        <v>743987.6348281207</v>
      </c>
      <c r="I868" s="129">
        <f ca="1">COSS!M1107+COSS!M932+COSS!M940+COSS!M949</f>
        <v>11516.531179293326</v>
      </c>
      <c r="J868" s="129">
        <f ca="1">COSS!N1107+COSS!N932+COSS!N940+COSS!N949</f>
        <v>0</v>
      </c>
      <c r="K868" s="129">
        <f ca="1">COSS!P1107+COSS!P932+COSS!P940+COSS!P949</f>
        <v>388449.10111621133</v>
      </c>
      <c r="L868" s="129">
        <f ca="1">COSS!Q1107+COSS!Q932+COSS!Q940+COSS!Q949</f>
        <v>93828.654082997527</v>
      </c>
      <c r="M868" s="129">
        <f ca="1">COSS!R1107+COSS!R932+COSS!R940+COSS!R949</f>
        <v>0</v>
      </c>
      <c r="N868" s="129">
        <f ca="1">COSS!S1107+COSS!S932+COSS!S940+COSS!S949</f>
        <v>0</v>
      </c>
      <c r="O868" s="129">
        <f ca="1">COSS!U1107+COSS!U932+COSS!U940+COSS!U949</f>
        <v>17632.33407633832</v>
      </c>
      <c r="P868" s="129">
        <f ca="1">COSS!V1107+COSS!V932+COSS!V940+COSS!V949</f>
        <v>315142.51838619582</v>
      </c>
      <c r="Q868" s="129">
        <f ca="1">COSS!W1107+COSS!W932+COSS!W940+COSS!W949</f>
        <v>-8.490065831912916E-82</v>
      </c>
      <c r="R868" s="129">
        <f ca="1">COSS!X1107+COSS!X932+COSS!X940+COSS!X949</f>
        <v>3.1761664136587243E-153</v>
      </c>
      <c r="S868" s="129">
        <f ca="1">COSS!Z1107+COSS!Z932+COSS!Z940+COSS!Z949</f>
        <v>99569.340990081735</v>
      </c>
      <c r="T868" s="129">
        <f ca="1">COSS!AA1107+COSS!AA932+COSS!AA940+COSS!AA949</f>
        <v>1998.5136954824764</v>
      </c>
      <c r="U868" s="129">
        <f ca="1">COSS!AC1107+COSS!AC932+COSS!AC940+COSS!AC949</f>
        <v>1312.1268220575944</v>
      </c>
      <c r="V868" s="129">
        <f ca="1">COSS!AD1107+COSS!AD932+COSS!AD940+COSS!AD949</f>
        <v>0</v>
      </c>
      <c r="W868" s="129">
        <f ca="1">COSS!AE1107+COSS!AE932+COSS!AE940+COSS!AE949</f>
        <v>0</v>
      </c>
    </row>
    <row r="869" spans="1:23">
      <c r="B869" s="15" t="str">
        <f>$B$9</f>
        <v>DISTSEC</v>
      </c>
      <c r="D869" s="21">
        <f ca="1">COSS!H1108+COSS!H933+COSS!H941+COSS!H950</f>
        <v>3206386.7769855834</v>
      </c>
      <c r="E869" s="129">
        <f ca="1">COSS!I1108+COSS!I933+COSS!I941+COSS!I950</f>
        <v>2421607.4743194324</v>
      </c>
      <c r="F869" s="129">
        <f ca="1">COSS!J1108+COSS!J933+COSS!J941+COSS!J950</f>
        <v>514.80271932063022</v>
      </c>
      <c r="G869" s="129">
        <f ca="1">COSS!K1108+COSS!K933+COSS!K941+COSS!K950</f>
        <v>666.81139628538324</v>
      </c>
      <c r="H869" s="129">
        <f ca="1">COSS!L1108+COSS!L933+COSS!L941+COSS!L950</f>
        <v>470232.57703680941</v>
      </c>
      <c r="I869" s="129">
        <f ca="1">COSS!M1108+COSS!M933+COSS!M941+COSS!M950</f>
        <v>0</v>
      </c>
      <c r="J869" s="129">
        <f ca="1">COSS!N1108+COSS!N933+COSS!N941+COSS!N950</f>
        <v>0</v>
      </c>
      <c r="K869" s="129">
        <f ca="1">COSS!P1108+COSS!P933+COSS!P941+COSS!P950</f>
        <v>218376.2127361031</v>
      </c>
      <c r="L869" s="129">
        <f ca="1">COSS!Q1108+COSS!Q933+COSS!Q941+COSS!Q950</f>
        <v>0</v>
      </c>
      <c r="M869" s="129">
        <f ca="1">COSS!R1108+COSS!R933+COSS!R941+COSS!R950</f>
        <v>0</v>
      </c>
      <c r="N869" s="129">
        <f ca="1">COSS!S1108+COSS!S933+COSS!S941+COSS!S950</f>
        <v>0</v>
      </c>
      <c r="O869" s="129">
        <f ca="1">COSS!U1108+COSS!U933+COSS!U941+COSS!U950</f>
        <v>8184.2569112557312</v>
      </c>
      <c r="P869" s="129">
        <f ca="1">COSS!V1108+COSS!V933+COSS!V941+COSS!V950</f>
        <v>-3.7174056764361725E-123</v>
      </c>
      <c r="Q869" s="129">
        <f ca="1">COSS!W1108+COSS!W933+COSS!W941+COSS!W950</f>
        <v>-3.2650977810152065E-83</v>
      </c>
      <c r="R869" s="129">
        <f ca="1">COSS!X1108+COSS!X933+COSS!X941+COSS!X950</f>
        <v>0</v>
      </c>
      <c r="S869" s="129">
        <f ca="1">COSS!Z1108+COSS!Z933+COSS!Z941+COSS!Z950</f>
        <v>59139.482468727045</v>
      </c>
      <c r="T869" s="129">
        <f ca="1">COSS!AA1108+COSS!AA933+COSS!AA941+COSS!AA950</f>
        <v>0</v>
      </c>
      <c r="U869" s="129">
        <f ca="1">COSS!AC1108+COSS!AC933+COSS!AC941+COSS!AC950</f>
        <v>699.23991403786385</v>
      </c>
      <c r="V869" s="129">
        <f ca="1">COSS!AD1108+COSS!AD933+COSS!AD941+COSS!AD950</f>
        <v>22502.94472792622</v>
      </c>
      <c r="W869" s="129">
        <f ca="1">COSS!AE1108+COSS!AE933+COSS!AE941+COSS!AE950</f>
        <v>4462.9747556851489</v>
      </c>
    </row>
    <row r="870" spans="1:23">
      <c r="B870" s="15" t="str">
        <f>$B$10</f>
        <v>ENERGY</v>
      </c>
      <c r="D870" s="21">
        <f ca="1">COSS!H1109+COSS!H934+COSS!H942+COSS!H951</f>
        <v>27968582.882127803</v>
      </c>
      <c r="E870" s="129">
        <f ca="1">COSS!I1109+COSS!I934+COSS!I942+COSS!I951</f>
        <v>11202090.037626211</v>
      </c>
      <c r="F870" s="129">
        <f ca="1">COSS!J1109+COSS!J934+COSS!J942+COSS!J951</f>
        <v>1675.3581901421471</v>
      </c>
      <c r="G870" s="129">
        <f ca="1">COSS!K1109+COSS!K934+COSS!K942+COSS!K951</f>
        <v>4830.7287566528066</v>
      </c>
      <c r="H870" s="129">
        <f ca="1">COSS!L1109+COSS!L934+COSS!L942+COSS!L951</f>
        <v>3156291.8267462309</v>
      </c>
      <c r="I870" s="129">
        <f ca="1">COSS!M1109+COSS!M934+COSS!M942+COSS!M951</f>
        <v>46835.202669815793</v>
      </c>
      <c r="J870" s="129">
        <f ca="1">COSS!N1109+COSS!N934+COSS!N942+COSS!N951</f>
        <v>6866.0191240422146</v>
      </c>
      <c r="K870" s="129">
        <f ca="1">COSS!P1109+COSS!P934+COSS!P942+COSS!P951</f>
        <v>2001492.3685400586</v>
      </c>
      <c r="L870" s="129">
        <f ca="1">COSS!Q1109+COSS!Q934+COSS!Q942+COSS!Q951</f>
        <v>380614.78297489963</v>
      </c>
      <c r="M870" s="129">
        <f ca="1">COSS!R1109+COSS!R934+COSS!R942+COSS!R951</f>
        <v>79227.480714016259</v>
      </c>
      <c r="N870" s="129">
        <f ca="1">COSS!S1109+COSS!S934+COSS!S942+COSS!S951</f>
        <v>3023.7654458626525</v>
      </c>
      <c r="O870" s="129">
        <f ca="1">COSS!U1109+COSS!U934+COSS!U942+COSS!U951</f>
        <v>105516.78027433388</v>
      </c>
      <c r="P870" s="129">
        <f ca="1">COSS!V1109+COSS!V934+COSS!V942+COSS!V951</f>
        <v>1746971.401457988</v>
      </c>
      <c r="Q870" s="129">
        <f ca="1">COSS!W1109+COSS!W934+COSS!W942+COSS!W951</f>
        <v>7071703.5456823548</v>
      </c>
      <c r="R870" s="129">
        <f ca="1">COSS!X1109+COSS!X934+COSS!X942+COSS!X951</f>
        <v>1339616.3293087457</v>
      </c>
      <c r="S870" s="129">
        <f ca="1">COSS!Z1109+COSS!Z934+COSS!Z942+COSS!Z951</f>
        <v>538386.89833465056</v>
      </c>
      <c r="T870" s="129">
        <f ca="1">COSS!AA1109+COSS!AA934+COSS!AA942+COSS!AA951</f>
        <v>10802.625719375255</v>
      </c>
      <c r="U870" s="129">
        <f ca="1">COSS!AC1109+COSS!AC934+COSS!AC942+COSS!AC951</f>
        <v>9635.9884650958411</v>
      </c>
      <c r="V870" s="129">
        <f ca="1">COSS!AD1109+COSS!AD934+COSS!AD942+COSS!AD951</f>
        <v>218482.74573073327</v>
      </c>
      <c r="W870" s="129">
        <f ca="1">COSS!AE1109+COSS!AE934+COSS!AE942+COSS!AE951</f>
        <v>44518.996366594416</v>
      </c>
    </row>
    <row r="871" spans="1:23">
      <c r="B871" s="15" t="str">
        <f>$B$11</f>
        <v>CUSTOMER</v>
      </c>
      <c r="C871" s="130" t="s">
        <v>538</v>
      </c>
      <c r="D871" s="21">
        <f ca="1">COSS!H1110+COSS!H935+COSS!H943+COSS!H952</f>
        <v>439930.40503220365</v>
      </c>
      <c r="E871" s="129">
        <f ca="1">COSS!I1110+COSS!I935+COSS!I943+COSS!I952</f>
        <v>273999.5977247479</v>
      </c>
      <c r="F871" s="129">
        <f ca="1">COSS!J1110+COSS!J935+COSS!J943+COSS!J952</f>
        <v>18.7104323192025</v>
      </c>
      <c r="G871" s="129">
        <f ca="1">COSS!K1110+COSS!K935+COSS!K943+COSS!K952</f>
        <v>10.64775138940929</v>
      </c>
      <c r="H871" s="129">
        <f ca="1">COSS!L1110+COSS!L935+COSS!L943+COSS!L952</f>
        <v>66818.864352781457</v>
      </c>
      <c r="I871" s="129">
        <f ca="1">COSS!M1110+COSS!M935+COSS!M943+COSS!M952</f>
        <v>5595.5966755501076</v>
      </c>
      <c r="J871" s="129">
        <f ca="1">COSS!N1110+COSS!N935+COSS!N943+COSS!N952</f>
        <v>764.74249893481192</v>
      </c>
      <c r="K871" s="129">
        <f ca="1">COSS!P1110+COSS!P935+COSS!P943+COSS!P952</f>
        <v>3529.1046420856301</v>
      </c>
      <c r="L871" s="129">
        <f ca="1">COSS!Q1110+COSS!Q935+COSS!Q943+COSS!Q952</f>
        <v>2352.8643350646776</v>
      </c>
      <c r="M871" s="129">
        <f ca="1">COSS!R1110+COSS!R935+COSS!R943+COSS!R952</f>
        <v>2853.453931140768</v>
      </c>
      <c r="N871" s="129">
        <f ca="1">COSS!S1110+COSS!S935+COSS!S943+COSS!S952</f>
        <v>208.31728900151887</v>
      </c>
      <c r="O871" s="129">
        <f ca="1">COSS!U1110+COSS!U935+COSS!U943+COSS!U952</f>
        <v>23.954241027957902</v>
      </c>
      <c r="P871" s="129">
        <f ca="1">COSS!V1110+COSS!V935+COSS!V943+COSS!V952</f>
        <v>1539.7871841213498</v>
      </c>
      <c r="Q871" s="129">
        <f ca="1">COSS!W1110+COSS!W935+COSS!W943+COSS!W952</f>
        <v>1957.1964449751874</v>
      </c>
      <c r="R871" s="129">
        <f ca="1">COSS!X1110+COSS!X935+COSS!X943+COSS!X952</f>
        <v>690.19982290533085</v>
      </c>
      <c r="S871" s="129">
        <f ca="1">COSS!Z1110+COSS!Z935+COSS!Z943+COSS!Z952</f>
        <v>514.4109784501876</v>
      </c>
      <c r="T871" s="129">
        <f ca="1">COSS!AA1110+COSS!AA935+COSS!AA943+COSS!AA952</f>
        <v>9.7389914735087579</v>
      </c>
      <c r="U871" s="129">
        <f ca="1">COSS!AC1110+COSS!AC935+COSS!AC943+COSS!AC952</f>
        <v>50.19531506369924</v>
      </c>
      <c r="V871" s="129">
        <f ca="1">COSS!AD1110+COSS!AD935+COSS!AD943+COSS!AD952</f>
        <v>71397.206424029006</v>
      </c>
      <c r="W871" s="129">
        <f ca="1">COSS!AE1110+COSS!AE935+COSS!AE943+COSS!AE952</f>
        <v>7595.8159971419427</v>
      </c>
    </row>
    <row r="872" spans="1:23">
      <c r="B872" s="15" t="str">
        <f>$B$12</f>
        <v>TOTAL</v>
      </c>
      <c r="C872" s="131">
        <f ca="1">+D872-D829</f>
        <v>0</v>
      </c>
      <c r="D872" s="21">
        <f ca="1">COSS!H1111+COSS!H936+COSS!H944+COSS!H953</f>
        <v>58471490.868939996</v>
      </c>
      <c r="E872" s="129">
        <f ca="1">COSS!I1111+COSS!I936+COSS!I944+COSS!I953</f>
        <v>28528337.942843787</v>
      </c>
      <c r="F872" s="129">
        <f ca="1">COSS!J1111+COSS!J936+COSS!J944+COSS!J953</f>
        <v>4531.2045566801798</v>
      </c>
      <c r="G872" s="129">
        <f ca="1">COSS!K1111+COSS!K936+COSS!K944+COSS!K953</f>
        <v>9736.3272925555502</v>
      </c>
      <c r="H872" s="129">
        <f ca="1">COSS!L1111+COSS!L936+COSS!L944+COSS!L953</f>
        <v>7065600.2699105144</v>
      </c>
      <c r="I872" s="129">
        <f ca="1">COSS!M1111+COSS!M936+COSS!M944+COSS!M953</f>
        <v>104400.72754266959</v>
      </c>
      <c r="J872" s="129">
        <f ca="1">COSS!N1111+COSS!N936+COSS!N944+COSS!N953</f>
        <v>13914.538041183901</v>
      </c>
      <c r="K872" s="129">
        <f ca="1">COSS!P1111+COSS!P936+COSS!P944+COSS!P953</f>
        <v>4074785.1568491589</v>
      </c>
      <c r="L872" s="129">
        <f ca="1">COSS!Q1111+COSS!Q936+COSS!Q944+COSS!Q953</f>
        <v>799818.31685639836</v>
      </c>
      <c r="M872" s="129">
        <f ca="1">COSS!R1111+COSS!R936+COSS!R944+COSS!R953</f>
        <v>157506.35871250575</v>
      </c>
      <c r="N872" s="129">
        <f ca="1">COSS!S1111+COSS!S936+COSS!S944+COSS!S953</f>
        <v>4183.9776806941754</v>
      </c>
      <c r="O872" s="129">
        <f ca="1">COSS!U1111+COSS!U936+COSS!U944+COSS!U953</f>
        <v>199006.58657021314</v>
      </c>
      <c r="P872" s="129">
        <f ca="1">COSS!V1111+COSS!V936+COSS!V944+COSS!V953</f>
        <v>3178784.5929152006</v>
      </c>
      <c r="Q872" s="129">
        <f ca="1">COSS!W1111+COSS!W936+COSS!W944+COSS!W953</f>
        <v>11223188.202404022</v>
      </c>
      <c r="R872" s="129">
        <f ca="1">COSS!X1111+COSS!X936+COSS!X944+COSS!X953</f>
        <v>1610507.9460836495</v>
      </c>
      <c r="S872" s="129">
        <f ca="1">COSS!Z1111+COSS!Z936+COSS!Z944+COSS!Z953</f>
        <v>1080419.5249081464</v>
      </c>
      <c r="T872" s="129">
        <f ca="1">COSS!AA1111+COSS!AA936+COSS!AA944+COSS!AA953</f>
        <v>20482.498079820587</v>
      </c>
      <c r="U872" s="129">
        <f ca="1">COSS!AC1111+COSS!AC936+COSS!AC944+COSS!AC953</f>
        <v>16773.159085388073</v>
      </c>
      <c r="V872" s="129">
        <f ca="1">COSS!AD1111+COSS!AD936+COSS!AD944+COSS!AD953</f>
        <v>321276.03701360896</v>
      </c>
      <c r="W872" s="129">
        <f ca="1">COSS!AE1111+COSS!AE936+COSS!AE944+COSS!AE953</f>
        <v>58237.501593796507</v>
      </c>
    </row>
    <row r="873" spans="1:23">
      <c r="A873" s="34" t="s">
        <v>708</v>
      </c>
      <c r="B873" s="15" t="str">
        <f>$B$5</f>
        <v>PRODUCTION</v>
      </c>
      <c r="D873" s="21">
        <f t="shared" ref="D873:W873" ca="1" si="874">D857-D865</f>
        <v>248892213.46322918</v>
      </c>
      <c r="E873" s="21">
        <f t="shared" ca="1" si="874"/>
        <v>113307284.48165327</v>
      </c>
      <c r="F873" s="21">
        <f t="shared" ref="F873:G873" ca="1" si="875">F857-F865</f>
        <v>22193.058869123</v>
      </c>
      <c r="G873" s="21">
        <f t="shared" ca="1" si="875"/>
        <v>39975.194070137812</v>
      </c>
      <c r="H873" s="21">
        <f t="shared" ca="1" si="874"/>
        <v>32716395.063879535</v>
      </c>
      <c r="I873" s="21">
        <f t="shared" ca="1" si="874"/>
        <v>408875.04230863968</v>
      </c>
      <c r="J873" s="21">
        <f t="shared" ca="1" si="874"/>
        <v>54322.999901728217</v>
      </c>
      <c r="K873" s="21">
        <f t="shared" ca="1" si="874"/>
        <v>18740511.112932209</v>
      </c>
      <c r="L873" s="21">
        <f t="shared" ca="1" si="874"/>
        <v>3798975.6428520475</v>
      </c>
      <c r="M873" s="21">
        <f t="shared" ca="1" si="874"/>
        <v>691915.6017205941</v>
      </c>
      <c r="N873" s="21">
        <f t="shared" ca="1" si="874"/>
        <v>18700.169399468814</v>
      </c>
      <c r="O873" s="21">
        <f t="shared" ca="1" si="874"/>
        <v>864024.35674972751</v>
      </c>
      <c r="P873" s="21">
        <f t="shared" ca="1" si="874"/>
        <v>13760717.190962657</v>
      </c>
      <c r="Q873" s="21">
        <f t="shared" ca="1" si="874"/>
        <v>48272415.122814067</v>
      </c>
      <c r="R873" s="21">
        <f t="shared" ca="1" si="874"/>
        <v>10145432.101924254</v>
      </c>
      <c r="S873" s="21">
        <f t="shared" ca="1" si="874"/>
        <v>5409529.1168410983</v>
      </c>
      <c r="T873" s="21">
        <f t="shared" ca="1" si="874"/>
        <v>100710.23634286193</v>
      </c>
      <c r="U873" s="21">
        <f t="shared" ca="1" si="874"/>
        <v>75379.316351987902</v>
      </c>
      <c r="V873" s="21">
        <f t="shared" ca="1" si="874"/>
        <v>382410.79574999976</v>
      </c>
      <c r="W873" s="21">
        <f t="shared" ca="1" si="874"/>
        <v>82446.857905772194</v>
      </c>
    </row>
    <row r="874" spans="1:23">
      <c r="B874" s="15" t="str">
        <f>$B$6</f>
        <v>BULKTRAN</v>
      </c>
      <c r="D874" s="21">
        <f t="shared" ref="D874:W874" ca="1" si="876">D858-D866</f>
        <v>-10468162.862220839</v>
      </c>
      <c r="E874" s="21">
        <f t="shared" ca="1" si="876"/>
        <v>-15717648.967479032</v>
      </c>
      <c r="F874" s="21">
        <f t="shared" ref="F874:G874" ca="1" si="877">F858-F866</f>
        <v>-16403.584087591618</v>
      </c>
      <c r="G874" s="21">
        <f t="shared" ca="1" si="877"/>
        <v>-39115.155415899091</v>
      </c>
      <c r="H874" s="21">
        <f t="shared" ca="1" si="876"/>
        <v>-180099.83318415284</v>
      </c>
      <c r="I874" s="21">
        <f t="shared" ca="1" si="876"/>
        <v>-22723.315569349586</v>
      </c>
      <c r="J874" s="21">
        <f t="shared" ca="1" si="876"/>
        <v>-12890.506845558797</v>
      </c>
      <c r="K874" s="21">
        <f t="shared" ca="1" si="876"/>
        <v>-345138.36854748754</v>
      </c>
      <c r="L874" s="21">
        <f t="shared" ca="1" si="876"/>
        <v>335760.33640463348</v>
      </c>
      <c r="M874" s="21">
        <f t="shared" ca="1" si="876"/>
        <v>18744.649845402862</v>
      </c>
      <c r="N874" s="21">
        <f t="shared" ca="1" si="876"/>
        <v>-5187.5463745584457</v>
      </c>
      <c r="O874" s="21">
        <f t="shared" ca="1" si="876"/>
        <v>-45001.347446085914</v>
      </c>
      <c r="P874" s="21">
        <f t="shared" ca="1" si="876"/>
        <v>1327659.7515321635</v>
      </c>
      <c r="Q874" s="21">
        <f t="shared" ca="1" si="876"/>
        <v>2845535.5400151396</v>
      </c>
      <c r="R874" s="21">
        <f t="shared" ca="1" si="876"/>
        <v>1352351.7767486738</v>
      </c>
      <c r="S874" s="21">
        <f t="shared" ca="1" si="876"/>
        <v>-3352.5169008370722</v>
      </c>
      <c r="T874" s="21">
        <f t="shared" ca="1" si="876"/>
        <v>-4498.6291528519432</v>
      </c>
      <c r="U874" s="21">
        <f t="shared" ca="1" si="876"/>
        <v>1760.4462221480571</v>
      </c>
      <c r="V874" s="21">
        <f t="shared" ca="1" si="876"/>
        <v>33395.490478844302</v>
      </c>
      <c r="W874" s="21">
        <f t="shared" ca="1" si="876"/>
        <v>8688.9175355863081</v>
      </c>
    </row>
    <row r="875" spans="1:23">
      <c r="B875" s="15" t="str">
        <f>$B$7</f>
        <v>SUBTRAN</v>
      </c>
      <c r="D875" s="21">
        <f t="shared" ref="D875:W875" ca="1" si="878">D859-D867</f>
        <v>-2971299.9164685998</v>
      </c>
      <c r="E875" s="21">
        <f t="shared" ca="1" si="878"/>
        <v>-4147563.6939262711</v>
      </c>
      <c r="F875" s="21">
        <f t="shared" ref="F875:G875" ca="1" si="879">F859-F867</f>
        <v>-3132.9844150903846</v>
      </c>
      <c r="G875" s="21">
        <f t="shared" ca="1" si="879"/>
        <v>-7934.9684990010974</v>
      </c>
      <c r="H875" s="21">
        <f t="shared" ca="1" si="878"/>
        <v>-51364.338918775553</v>
      </c>
      <c r="I875" s="21">
        <f t="shared" ca="1" si="878"/>
        <v>-6105.4617297960958</v>
      </c>
      <c r="J875" s="21">
        <f t="shared" ca="1" si="878"/>
        <v>-4164.9597776309374</v>
      </c>
      <c r="K875" s="21">
        <f t="shared" ca="1" si="878"/>
        <v>-90640.801127929823</v>
      </c>
      <c r="L875" s="21">
        <f t="shared" ca="1" si="878"/>
        <v>85850.598266938148</v>
      </c>
      <c r="M875" s="21">
        <f t="shared" ca="1" si="878"/>
        <v>6102.503769927207</v>
      </c>
      <c r="N875" s="21">
        <f t="shared" ca="1" si="878"/>
        <v>0</v>
      </c>
      <c r="O875" s="21">
        <f t="shared" ca="1" si="878"/>
        <v>-11079.578482827932</v>
      </c>
      <c r="P875" s="21">
        <f t="shared" ca="1" si="878"/>
        <v>335285.79109131615</v>
      </c>
      <c r="Q875" s="21">
        <f t="shared" ca="1" si="878"/>
        <v>925523.18300052593</v>
      </c>
      <c r="R875" s="21">
        <f t="shared" ca="1" si="878"/>
        <v>4.4047432349577864E-152</v>
      </c>
      <c r="S875" s="21">
        <f t="shared" ca="1" si="878"/>
        <v>-1354.1121879341081</v>
      </c>
      <c r="T875" s="21">
        <f t="shared" ca="1" si="878"/>
        <v>-1169.8765472220421</v>
      </c>
      <c r="U875" s="21">
        <f t="shared" ca="1" si="878"/>
        <v>448.78301517584578</v>
      </c>
      <c r="V875" s="21">
        <f t="shared" ca="1" si="878"/>
        <v>0</v>
      </c>
      <c r="W875" s="21">
        <f t="shared" ca="1" si="878"/>
        <v>0</v>
      </c>
    </row>
    <row r="876" spans="1:23">
      <c r="B876" s="15" t="str">
        <f>$B$8</f>
        <v>DISTPRI</v>
      </c>
      <c r="D876" s="21">
        <f t="shared" ref="D876:W876" ca="1" si="880">D860-D868</f>
        <v>60082059.388091028</v>
      </c>
      <c r="E876" s="21">
        <f t="shared" ca="1" si="880"/>
        <v>31165001.680955969</v>
      </c>
      <c r="F876" s="21">
        <f t="shared" ref="F876:G876" ca="1" si="881">F860-F868</f>
        <v>-2325.0226378588936</v>
      </c>
      <c r="G876" s="21">
        <f t="shared" ca="1" si="881"/>
        <v>-10014.283635816861</v>
      </c>
      <c r="H876" s="21">
        <f t="shared" ca="1" si="880"/>
        <v>12197746.944035552</v>
      </c>
      <c r="I876" s="21">
        <f t="shared" ca="1" si="880"/>
        <v>138990.05845087313</v>
      </c>
      <c r="J876" s="21">
        <f t="shared" ca="1" si="880"/>
        <v>0</v>
      </c>
      <c r="K876" s="21">
        <f t="shared" ca="1" si="880"/>
        <v>6684127.2089443244</v>
      </c>
      <c r="L876" s="21">
        <f t="shared" ca="1" si="880"/>
        <v>1656028.694858324</v>
      </c>
      <c r="M876" s="21">
        <f t="shared" ca="1" si="880"/>
        <v>0</v>
      </c>
      <c r="N876" s="21">
        <f t="shared" ca="1" si="880"/>
        <v>0</v>
      </c>
      <c r="O876" s="21">
        <f t="shared" ca="1" si="880"/>
        <v>273402.67319998652</v>
      </c>
      <c r="P876" s="21">
        <f t="shared" ca="1" si="880"/>
        <v>5926891.6854707245</v>
      </c>
      <c r="Q876" s="21">
        <f t="shared" ca="1" si="880"/>
        <v>-7.0484234262579395E-80</v>
      </c>
      <c r="R876" s="21">
        <f t="shared" ca="1" si="880"/>
        <v>1.6105656559463361E-151</v>
      </c>
      <c r="S876" s="21">
        <f t="shared" ca="1" si="880"/>
        <v>1989228.362430769</v>
      </c>
      <c r="T876" s="21">
        <f t="shared" ca="1" si="880"/>
        <v>34095.622112042511</v>
      </c>
      <c r="U876" s="21">
        <f t="shared" ca="1" si="880"/>
        <v>28885.763906130931</v>
      </c>
      <c r="V876" s="21">
        <f t="shared" ca="1" si="880"/>
        <v>0</v>
      </c>
      <c r="W876" s="21">
        <f t="shared" ca="1" si="880"/>
        <v>0</v>
      </c>
    </row>
    <row r="877" spans="1:23">
      <c r="B877" s="15" t="str">
        <f>$B$9</f>
        <v>DISTSEC</v>
      </c>
      <c r="D877" s="21">
        <f t="shared" ref="D877:W877" ca="1" si="882">D861-D869</f>
        <v>23223909.413862977</v>
      </c>
      <c r="E877" s="21">
        <f t="shared" ca="1" si="882"/>
        <v>14321314.559756245</v>
      </c>
      <c r="F877" s="21">
        <f t="shared" ref="F877:G877" ca="1" si="883">F861-F869</f>
        <v>-3592.8215018677415</v>
      </c>
      <c r="G877" s="21">
        <f t="shared" ca="1" si="883"/>
        <v>-10704.279582243138</v>
      </c>
      <c r="H877" s="21">
        <f t="shared" ca="1" si="882"/>
        <v>5167519.9002946224</v>
      </c>
      <c r="I877" s="21">
        <f t="shared" ca="1" si="882"/>
        <v>0</v>
      </c>
      <c r="J877" s="21">
        <f t="shared" ca="1" si="882"/>
        <v>0</v>
      </c>
      <c r="K877" s="21">
        <f t="shared" ca="1" si="882"/>
        <v>2428806.2283005277</v>
      </c>
      <c r="L877" s="21">
        <f t="shared" ca="1" si="882"/>
        <v>0</v>
      </c>
      <c r="M877" s="21">
        <f t="shared" ca="1" si="882"/>
        <v>0</v>
      </c>
      <c r="N877" s="21">
        <f t="shared" ca="1" si="882"/>
        <v>0</v>
      </c>
      <c r="O877" s="21">
        <f t="shared" ca="1" si="882"/>
        <v>80920.805819180838</v>
      </c>
      <c r="P877" s="21">
        <f t="shared" ca="1" si="882"/>
        <v>-5.4150450375078221E-122</v>
      </c>
      <c r="Q877" s="21">
        <f t="shared" ca="1" si="882"/>
        <v>-2.7106729375672123E-81</v>
      </c>
      <c r="R877" s="21">
        <f t="shared" ca="1" si="882"/>
        <v>0</v>
      </c>
      <c r="S877" s="21">
        <f t="shared" ca="1" si="882"/>
        <v>749363.82364177017</v>
      </c>
      <c r="T877" s="21">
        <f t="shared" ca="1" si="882"/>
        <v>0</v>
      </c>
      <c r="U877" s="21">
        <f t="shared" ca="1" si="882"/>
        <v>9837.4067971432614</v>
      </c>
      <c r="V877" s="21">
        <f t="shared" ca="1" si="882"/>
        <v>392166.39759475231</v>
      </c>
      <c r="W877" s="21">
        <f t="shared" ca="1" si="882"/>
        <v>88277.392742840224</v>
      </c>
    </row>
    <row r="878" spans="1:23">
      <c r="B878" s="15" t="str">
        <f>$B$10</f>
        <v>ENERGY</v>
      </c>
      <c r="D878" s="21">
        <f t="shared" ref="D878:W878" ca="1" si="884">D862-D870</f>
        <v>153816591.78627303</v>
      </c>
      <c r="E878" s="21">
        <f t="shared" ca="1" si="884"/>
        <v>64730075.901497379</v>
      </c>
      <c r="F878" s="21">
        <f t="shared" ref="F878:G878" ca="1" si="885">F862-F870</f>
        <v>22681.852761955572</v>
      </c>
      <c r="G878" s="21">
        <f t="shared" ca="1" si="885"/>
        <v>74025.623624282322</v>
      </c>
      <c r="H878" s="21">
        <f t="shared" ca="1" si="884"/>
        <v>18638843.251367681</v>
      </c>
      <c r="I878" s="21">
        <f t="shared" ca="1" si="884"/>
        <v>252524.70891522913</v>
      </c>
      <c r="J878" s="21">
        <f t="shared" ca="1" si="884"/>
        <v>49292.057301766748</v>
      </c>
      <c r="K878" s="21">
        <f t="shared" ca="1" si="884"/>
        <v>11747276.67850215</v>
      </c>
      <c r="L878" s="21">
        <f t="shared" ca="1" si="884"/>
        <v>1810408.954179523</v>
      </c>
      <c r="M878" s="21">
        <f t="shared" ca="1" si="884"/>
        <v>383788.16614379926</v>
      </c>
      <c r="N878" s="21">
        <f t="shared" ca="1" si="884"/>
        <v>17569.559962159212</v>
      </c>
      <c r="O878" s="21">
        <f t="shared" ca="1" si="884"/>
        <v>647777.81940775516</v>
      </c>
      <c r="P878" s="21">
        <f t="shared" ca="1" si="884"/>
        <v>8367099.7708589304</v>
      </c>
      <c r="Q878" s="21">
        <f t="shared" ca="1" si="884"/>
        <v>35499271.065346457</v>
      </c>
      <c r="R878" s="21">
        <f t="shared" ca="1" si="884"/>
        <v>6475148.7413219446</v>
      </c>
      <c r="S878" s="21">
        <f t="shared" ca="1" si="884"/>
        <v>3320405.5669163167</v>
      </c>
      <c r="T878" s="21">
        <f t="shared" ca="1" si="884"/>
        <v>67350.57197143801</v>
      </c>
      <c r="U878" s="21">
        <f t="shared" ca="1" si="884"/>
        <v>60524.196665884738</v>
      </c>
      <c r="V878" s="21">
        <f t="shared" ca="1" si="884"/>
        <v>1366011.4294815974</v>
      </c>
      <c r="W878" s="21">
        <f t="shared" ca="1" si="884"/>
        <v>286515.87004678685</v>
      </c>
    </row>
    <row r="879" spans="1:23">
      <c r="B879" s="15" t="str">
        <f>$B$11</f>
        <v>CUSTOMER</v>
      </c>
      <c r="D879" s="21">
        <f t="shared" ref="D879:W879" ca="1" si="886">D863-D871</f>
        <v>23131403.925615571</v>
      </c>
      <c r="E879" s="21">
        <f t="shared" ca="1" si="886"/>
        <v>11552217.004087333</v>
      </c>
      <c r="F879" s="21">
        <f t="shared" ref="F879:G879" ca="1" si="887">F863-F871</f>
        <v>1677.5010113300491</v>
      </c>
      <c r="G879" s="21">
        <f t="shared" ca="1" si="887"/>
        <v>8361.8694385400413</v>
      </c>
      <c r="H879" s="21">
        <f t="shared" ca="1" si="886"/>
        <v>3962642.7320392686</v>
      </c>
      <c r="I879" s="21">
        <f t="shared" ca="1" si="886"/>
        <v>175709.60102030277</v>
      </c>
      <c r="J879" s="21">
        <f t="shared" ca="1" si="886"/>
        <v>19907.38830327184</v>
      </c>
      <c r="K879" s="21">
        <f t="shared" ca="1" si="886"/>
        <v>253192.33079822388</v>
      </c>
      <c r="L879" s="21">
        <f t="shared" ca="1" si="886"/>
        <v>93201.463512314091</v>
      </c>
      <c r="M879" s="21">
        <f t="shared" ca="1" si="886"/>
        <v>88470.686036842817</v>
      </c>
      <c r="N879" s="21">
        <f t="shared" ca="1" si="886"/>
        <v>4535.3729554073752</v>
      </c>
      <c r="O879" s="21">
        <f t="shared" ca="1" si="886"/>
        <v>1610.6913788939203</v>
      </c>
      <c r="P879" s="21">
        <f t="shared" ca="1" si="886"/>
        <v>68053.130205549125</v>
      </c>
      <c r="Q879" s="21">
        <f t="shared" ca="1" si="886"/>
        <v>161529.69032077523</v>
      </c>
      <c r="R879" s="21">
        <f t="shared" ca="1" si="886"/>
        <v>60940.079109265927</v>
      </c>
      <c r="S879" s="21">
        <f t="shared" ca="1" si="886"/>
        <v>55812.953240978066</v>
      </c>
      <c r="T879" s="21">
        <f t="shared" ca="1" si="886"/>
        <v>896.56838588014807</v>
      </c>
      <c r="U879" s="21">
        <f t="shared" ca="1" si="886"/>
        <v>5684.9686329774659</v>
      </c>
      <c r="V879" s="21">
        <f t="shared" ca="1" si="886"/>
        <v>5645297.7476682691</v>
      </c>
      <c r="W879" s="21">
        <f t="shared" ca="1" si="886"/>
        <v>971662.14747014071</v>
      </c>
    </row>
    <row r="880" spans="1:23">
      <c r="B880" s="15" t="str">
        <f>$B$12</f>
        <v>TOTAL</v>
      </c>
      <c r="C880" s="21"/>
      <c r="D880" s="21">
        <f t="shared" ref="D880:W880" ca="1" si="888">D864-D872</f>
        <v>495706715.19838238</v>
      </c>
      <c r="E880" s="21">
        <f t="shared" ca="1" si="888"/>
        <v>215210680.96654493</v>
      </c>
      <c r="F880" s="21">
        <f t="shared" ref="F880:G880" ca="1" si="889">F864-F872</f>
        <v>21098</v>
      </c>
      <c r="G880" s="21">
        <f t="shared" ca="1" si="889"/>
        <v>54594</v>
      </c>
      <c r="H880" s="21">
        <f t="shared" ca="1" si="888"/>
        <v>72451683.719513729</v>
      </c>
      <c r="I880" s="21">
        <f t="shared" ca="1" si="888"/>
        <v>947270.63339589897</v>
      </c>
      <c r="J880" s="21">
        <f t="shared" ca="1" si="888"/>
        <v>106466.97888357699</v>
      </c>
      <c r="K880" s="21">
        <f t="shared" ca="1" si="888"/>
        <v>39418134.389802009</v>
      </c>
      <c r="L880" s="21">
        <f t="shared" ca="1" si="888"/>
        <v>7780225.6900737816</v>
      </c>
      <c r="M880" s="21">
        <f t="shared" ca="1" si="888"/>
        <v>1189021.6075165658</v>
      </c>
      <c r="N880" s="21">
        <f t="shared" ca="1" si="888"/>
        <v>35617.555942476945</v>
      </c>
      <c r="O880" s="21">
        <f t="shared" ca="1" si="888"/>
        <v>1811655.4206266303</v>
      </c>
      <c r="P880" s="21">
        <f t="shared" ca="1" si="888"/>
        <v>29785707.320121344</v>
      </c>
      <c r="Q880" s="21">
        <f t="shared" ca="1" si="888"/>
        <v>87704274.601496935</v>
      </c>
      <c r="R880" s="21">
        <f t="shared" ca="1" si="888"/>
        <v>18033872.699104138</v>
      </c>
      <c r="S880" s="21">
        <f t="shared" ca="1" si="888"/>
        <v>11519633.19398216</v>
      </c>
      <c r="T880" s="21">
        <f t="shared" ca="1" si="888"/>
        <v>197384.4931121486</v>
      </c>
      <c r="U880" s="21">
        <f t="shared" ca="1" si="888"/>
        <v>182520.88159144818</v>
      </c>
      <c r="V880" s="21">
        <f t="shared" ca="1" si="888"/>
        <v>7819281.8609734653</v>
      </c>
      <c r="W880" s="21">
        <f t="shared" ca="1" si="888"/>
        <v>1437591.1857011265</v>
      </c>
    </row>
    <row r="881" spans="1:52">
      <c r="A881" s="111" t="s">
        <v>70</v>
      </c>
      <c r="B881" s="15" t="str">
        <f>$B$5</f>
        <v>PRODUCTION</v>
      </c>
      <c r="C881" s="20"/>
      <c r="D881" s="20">
        <f t="shared" ref="D881:D888" ca="1" si="890">SUM(E881:W881)</f>
        <v>0.50209570665917302</v>
      </c>
      <c r="E881" s="20">
        <f t="shared" ref="E881:F885" ca="1" si="891">E873/$D$880</f>
        <v>0.22857726354646532</v>
      </c>
      <c r="F881" s="20">
        <f t="shared" ca="1" si="891"/>
        <v>4.4770543122945821E-5</v>
      </c>
      <c r="G881" s="20">
        <f t="shared" ref="G881" ca="1" si="892">G873/$D$880</f>
        <v>8.0642833442632893E-5</v>
      </c>
      <c r="H881" s="20">
        <f t="shared" ref="H881:W881" ca="1" si="893">H873/$D$880</f>
        <v>6.599949942333623E-2</v>
      </c>
      <c r="I881" s="20">
        <f t="shared" ca="1" si="893"/>
        <v>8.2483256686366946E-4</v>
      </c>
      <c r="J881" s="20">
        <f t="shared" ca="1" si="893"/>
        <v>1.0958697600049274E-4</v>
      </c>
      <c r="K881" s="20">
        <f t="shared" ca="1" si="893"/>
        <v>3.7805643010973201E-2</v>
      </c>
      <c r="L881" s="20">
        <f t="shared" ca="1" si="893"/>
        <v>7.6637566657367009E-3</v>
      </c>
      <c r="M881" s="20">
        <f t="shared" ca="1" si="893"/>
        <v>1.3958164787896583E-3</v>
      </c>
      <c r="N881" s="20">
        <f t="shared" ca="1" si="893"/>
        <v>3.7724260789941054E-5</v>
      </c>
      <c r="O881" s="20">
        <f t="shared" ca="1" si="893"/>
        <v>1.7430152351354449E-3</v>
      </c>
      <c r="P881" s="20">
        <f t="shared" ca="1" si="893"/>
        <v>2.7759795800739964E-2</v>
      </c>
      <c r="Q881" s="20">
        <f t="shared" ca="1" si="893"/>
        <v>9.7380998971328014E-2</v>
      </c>
      <c r="R881" s="20">
        <f t="shared" ca="1" si="893"/>
        <v>2.0466602107385292E-2</v>
      </c>
      <c r="S881" s="20">
        <f t="shared" ca="1" si="893"/>
        <v>1.0912761419171413E-2</v>
      </c>
      <c r="T881" s="20">
        <f t="shared" ca="1" si="893"/>
        <v>2.0316496277956932E-4</v>
      </c>
      <c r="U881" s="20">
        <f t="shared" ca="1" si="893"/>
        <v>1.5206434377597854E-4</v>
      </c>
      <c r="V881" s="20">
        <f t="shared" ca="1" si="893"/>
        <v>7.7144566338375813E-4</v>
      </c>
      <c r="W881" s="20">
        <f t="shared" ca="1" si="893"/>
        <v>1.6632184995270211E-4</v>
      </c>
    </row>
    <row r="882" spans="1:52">
      <c r="A882" s="15" t="str">
        <f t="shared" ref="A882:A888" si="894">A881</f>
        <v>RSALE</v>
      </c>
      <c r="B882" s="15" t="str">
        <f>$B$6</f>
        <v>BULKTRAN</v>
      </c>
      <c r="C882" s="20"/>
      <c r="D882" s="20">
        <f t="shared" ca="1" si="890"/>
        <v>-2.1117653929766625E-2</v>
      </c>
      <c r="E882" s="20">
        <f t="shared" ca="1" si="891"/>
        <v>-3.1707557080780741E-2</v>
      </c>
      <c r="F882" s="20">
        <f t="shared" ca="1" si="891"/>
        <v>-3.3091309003201389E-5</v>
      </c>
      <c r="G882" s="20">
        <f t="shared" ref="G882" ca="1" si="895">G874/$D$880</f>
        <v>-7.8907858652358913E-5</v>
      </c>
      <c r="H882" s="20">
        <f t="shared" ref="H882:W882" ca="1" si="896">H874/$D$880</f>
        <v>-3.6331933311025793E-4</v>
      </c>
      <c r="I882" s="20">
        <f t="shared" ca="1" si="896"/>
        <v>-4.5840241563513396E-5</v>
      </c>
      <c r="J882" s="20">
        <f t="shared" ca="1" si="896"/>
        <v>-2.6004301435375959E-5</v>
      </c>
      <c r="K882" s="20">
        <f t="shared" ca="1" si="896"/>
        <v>-6.9625518066537145E-4</v>
      </c>
      <c r="L882" s="20">
        <f t="shared" ca="1" si="896"/>
        <v>6.7733667128205399E-4</v>
      </c>
      <c r="M882" s="20">
        <f t="shared" ca="1" si="896"/>
        <v>3.7813992166519737E-5</v>
      </c>
      <c r="N882" s="20">
        <f t="shared" ca="1" si="896"/>
        <v>-1.0464950777361134E-5</v>
      </c>
      <c r="O882" s="20">
        <f t="shared" ca="1" si="896"/>
        <v>-9.0782202593475713E-5</v>
      </c>
      <c r="P882" s="20">
        <f t="shared" ca="1" si="896"/>
        <v>2.6783170589101918E-3</v>
      </c>
      <c r="Q882" s="20">
        <f t="shared" ca="1" si="896"/>
        <v>5.7403610900779367E-3</v>
      </c>
      <c r="R882" s="20">
        <f t="shared" ca="1" si="896"/>
        <v>2.7281288215098339E-3</v>
      </c>
      <c r="S882" s="20">
        <f t="shared" ca="1" si="896"/>
        <v>-6.7631056793236924E-6</v>
      </c>
      <c r="T882" s="20">
        <f t="shared" ca="1" si="896"/>
        <v>-9.0751829961625334E-6</v>
      </c>
      <c r="U882" s="20">
        <f t="shared" ca="1" si="896"/>
        <v>3.5513866731531459E-6</v>
      </c>
      <c r="V882" s="20">
        <f t="shared" ca="1" si="896"/>
        <v>6.7369453458945765E-5</v>
      </c>
      <c r="W882" s="20">
        <f t="shared" ca="1" si="896"/>
        <v>1.7528343411908379E-5</v>
      </c>
    </row>
    <row r="883" spans="1:52">
      <c r="A883" s="15" t="str">
        <f t="shared" si="894"/>
        <v>RSALE</v>
      </c>
      <c r="B883" s="15" t="str">
        <f>$B$7</f>
        <v>SUBTRAN</v>
      </c>
      <c r="C883" s="20"/>
      <c r="D883" s="20">
        <f t="shared" ca="1" si="890"/>
        <v>-5.9940683177541441E-3</v>
      </c>
      <c r="E883" s="20">
        <f t="shared" ca="1" si="891"/>
        <v>-8.3669709664239908E-3</v>
      </c>
      <c r="F883" s="20">
        <f t="shared" ca="1" si="891"/>
        <v>-6.3202379936220162E-6</v>
      </c>
      <c r="G883" s="20">
        <f t="shared" ref="G883" ca="1" si="897">G875/$D$880</f>
        <v>-1.6007385528004223E-5</v>
      </c>
      <c r="H883" s="20">
        <f t="shared" ref="H883:W883" ca="1" si="898">H875/$D$880</f>
        <v>-1.0361840447979303E-4</v>
      </c>
      <c r="I883" s="20">
        <f t="shared" ca="1" si="898"/>
        <v>-1.2316681502595105E-5</v>
      </c>
      <c r="J883" s="20">
        <f t="shared" ca="1" si="898"/>
        <v>-8.4020644666153365E-6</v>
      </c>
      <c r="K883" s="20">
        <f t="shared" ca="1" si="898"/>
        <v>-1.8285167085472156E-4</v>
      </c>
      <c r="L883" s="20">
        <f t="shared" ca="1" si="898"/>
        <v>1.7318828983904454E-4</v>
      </c>
      <c r="M883" s="20">
        <f t="shared" ca="1" si="898"/>
        <v>1.2310714345447143E-5</v>
      </c>
      <c r="N883" s="20">
        <f t="shared" ca="1" si="898"/>
        <v>0</v>
      </c>
      <c r="O883" s="20">
        <f t="shared" ca="1" si="898"/>
        <v>-2.2351076035743982E-5</v>
      </c>
      <c r="P883" s="20">
        <f t="shared" ca="1" si="898"/>
        <v>6.7637936064096767E-4</v>
      </c>
      <c r="Q883" s="20">
        <f t="shared" ca="1" si="898"/>
        <v>1.8670781625988878E-3</v>
      </c>
      <c r="R883" s="20">
        <f t="shared" ca="1" si="898"/>
        <v>8.885784880269382E-161</v>
      </c>
      <c r="S883" s="20">
        <f t="shared" ca="1" si="898"/>
        <v>-2.731680137502658E-6</v>
      </c>
      <c r="T883" s="20">
        <f t="shared" ca="1" si="898"/>
        <v>-2.3600175493968369E-6</v>
      </c>
      <c r="U883" s="20">
        <f t="shared" ca="1" si="898"/>
        <v>9.0533979350318529E-7</v>
      </c>
      <c r="V883" s="20">
        <f t="shared" ca="1" si="898"/>
        <v>0</v>
      </c>
      <c r="W883" s="20">
        <f t="shared" ca="1" si="898"/>
        <v>0</v>
      </c>
    </row>
    <row r="884" spans="1:52">
      <c r="A884" s="15" t="str">
        <f t="shared" si="894"/>
        <v>RSALE</v>
      </c>
      <c r="B884" s="15" t="str">
        <f>$B$8</f>
        <v>DISTPRI</v>
      </c>
      <c r="C884" s="20"/>
      <c r="D884" s="20">
        <f t="shared" ca="1" si="890"/>
        <v>0.12120485267996849</v>
      </c>
      <c r="E884" s="20">
        <f t="shared" ca="1" si="891"/>
        <v>6.286983961571653E-2</v>
      </c>
      <c r="F884" s="20">
        <f t="shared" ca="1" si="891"/>
        <v>-4.6903190265002102E-6</v>
      </c>
      <c r="G884" s="20">
        <f t="shared" ref="G884" ca="1" si="899">G876/$D$880</f>
        <v>-2.020203343787492E-5</v>
      </c>
      <c r="H884" s="20">
        <f t="shared" ref="H884:W884" ca="1" si="900">H876/$D$880</f>
        <v>2.4606781732125618E-2</v>
      </c>
      <c r="I884" s="20">
        <f t="shared" ca="1" si="900"/>
        <v>2.8038768527726955E-4</v>
      </c>
      <c r="J884" s="20">
        <f t="shared" ca="1" si="900"/>
        <v>0</v>
      </c>
      <c r="K884" s="20">
        <f t="shared" ca="1" si="900"/>
        <v>1.3484036031808302E-2</v>
      </c>
      <c r="L884" s="20">
        <f t="shared" ca="1" si="900"/>
        <v>3.340742911250616E-3</v>
      </c>
      <c r="M884" s="20">
        <f t="shared" ca="1" si="900"/>
        <v>0</v>
      </c>
      <c r="N884" s="20">
        <f t="shared" ca="1" si="900"/>
        <v>0</v>
      </c>
      <c r="O884" s="20">
        <f t="shared" ca="1" si="900"/>
        <v>5.5154119324482109E-4</v>
      </c>
      <c r="P884" s="20">
        <f t="shared" ca="1" si="900"/>
        <v>1.1956448246013322E-2</v>
      </c>
      <c r="Q884" s="20">
        <f t="shared" ca="1" si="900"/>
        <v>-1.4218938759861569E-88</v>
      </c>
      <c r="R884" s="20">
        <f t="shared" ca="1" si="900"/>
        <v>3.2490293283636194E-160</v>
      </c>
      <c r="S884" s="20">
        <f t="shared" ca="1" si="900"/>
        <v>4.0129138892836614E-3</v>
      </c>
      <c r="T884" s="20">
        <f t="shared" ca="1" si="900"/>
        <v>6.8781844317758345E-5</v>
      </c>
      <c r="U884" s="20">
        <f t="shared" ca="1" si="900"/>
        <v>5.8271883394944155E-5</v>
      </c>
      <c r="V884" s="20">
        <f t="shared" ca="1" si="900"/>
        <v>0</v>
      </c>
      <c r="W884" s="20">
        <f t="shared" ca="1" si="900"/>
        <v>0</v>
      </c>
    </row>
    <row r="885" spans="1:52">
      <c r="A885" s="15" t="str">
        <f t="shared" si="894"/>
        <v>RSALE</v>
      </c>
      <c r="B885" s="15" t="str">
        <f>$B$9</f>
        <v>DISTSEC</v>
      </c>
      <c r="C885" s="20"/>
      <c r="D885" s="20">
        <f t="shared" ca="1" si="890"/>
        <v>4.6850100476385007E-2</v>
      </c>
      <c r="E885" s="20">
        <f t="shared" ca="1" si="891"/>
        <v>2.8890701135700449E-2</v>
      </c>
      <c r="F885" s="20">
        <f t="shared" ca="1" si="891"/>
        <v>-7.2478774075713106E-6</v>
      </c>
      <c r="G885" s="20">
        <f t="shared" ref="G885" ca="1" si="901">G877/$D$880</f>
        <v>-2.1593977354047491E-5</v>
      </c>
      <c r="H885" s="20">
        <f t="shared" ref="H885:W885" ca="1" si="902">H877/$D$880</f>
        <v>1.0424550932755823E-2</v>
      </c>
      <c r="I885" s="20">
        <f t="shared" ca="1" si="902"/>
        <v>0</v>
      </c>
      <c r="J885" s="20">
        <f t="shared" ca="1" si="902"/>
        <v>0</v>
      </c>
      <c r="K885" s="20">
        <f t="shared" ca="1" si="902"/>
        <v>4.8996839337318975E-3</v>
      </c>
      <c r="L885" s="20">
        <f t="shared" ca="1" si="902"/>
        <v>0</v>
      </c>
      <c r="M885" s="20">
        <f t="shared" ca="1" si="902"/>
        <v>0</v>
      </c>
      <c r="N885" s="20">
        <f t="shared" ca="1" si="902"/>
        <v>0</v>
      </c>
      <c r="O885" s="20">
        <f t="shared" ca="1" si="902"/>
        <v>1.6324331169650634E-4</v>
      </c>
      <c r="P885" s="20">
        <f t="shared" ca="1" si="902"/>
        <v>-1.0923888806591445E-130</v>
      </c>
      <c r="Q885" s="20">
        <f t="shared" ca="1" si="902"/>
        <v>-5.4682998120822271E-90</v>
      </c>
      <c r="R885" s="20">
        <f t="shared" ca="1" si="902"/>
        <v>0</v>
      </c>
      <c r="S885" s="20">
        <f t="shared" ca="1" si="902"/>
        <v>1.5117080335332435E-3</v>
      </c>
      <c r="T885" s="20">
        <f t="shared" ca="1" si="902"/>
        <v>0</v>
      </c>
      <c r="U885" s="20">
        <f t="shared" ca="1" si="902"/>
        <v>1.9845215922092804E-5</v>
      </c>
      <c r="V885" s="20">
        <f t="shared" ca="1" si="902"/>
        <v>7.9112585238593533E-4</v>
      </c>
      <c r="W885" s="20">
        <f t="shared" ca="1" si="902"/>
        <v>1.7808391542065656E-4</v>
      </c>
    </row>
    <row r="886" spans="1:52">
      <c r="A886" s="15" t="str">
        <f t="shared" si="894"/>
        <v>RSALE</v>
      </c>
      <c r="B886" s="15" t="str">
        <f>$B$10</f>
        <v>ENERGY</v>
      </c>
      <c r="C886" s="20"/>
      <c r="D886" s="20">
        <f t="shared" ca="1" si="890"/>
        <v>0.31029757530057966</v>
      </c>
      <c r="E886" s="20">
        <f t="shared" ref="E886:W886" ca="1" si="903">E878/$D$880</f>
        <v>0.1305813980663795</v>
      </c>
      <c r="F886" s="20">
        <f t="shared" ref="F886:G886" ca="1" si="904">F878/$D$880</f>
        <v>4.5756597735171432E-5</v>
      </c>
      <c r="G886" s="20">
        <f t="shared" ca="1" si="904"/>
        <v>1.4933350982477046E-4</v>
      </c>
      <c r="H886" s="20">
        <f t="shared" ca="1" si="903"/>
        <v>3.7600546209886211E-2</v>
      </c>
      <c r="I886" s="20">
        <f t="shared" ca="1" si="903"/>
        <v>5.0942361919420129E-4</v>
      </c>
      <c r="J886" s="20">
        <f t="shared" ca="1" si="903"/>
        <v>9.9437945443284971E-5</v>
      </c>
      <c r="K886" s="20">
        <f t="shared" ca="1" si="903"/>
        <v>2.3698038211568056E-2</v>
      </c>
      <c r="L886" s="20">
        <f t="shared" ca="1" si="903"/>
        <v>3.6521775853994541E-3</v>
      </c>
      <c r="M886" s="20">
        <f t="shared" ca="1" si="903"/>
        <v>7.7422426280871913E-4</v>
      </c>
      <c r="N886" s="20">
        <f t="shared" ca="1" si="903"/>
        <v>3.5443457640326404E-5</v>
      </c>
      <c r="O886" s="20">
        <f t="shared" ca="1" si="903"/>
        <v>1.3067763650297006E-3</v>
      </c>
      <c r="P886" s="20">
        <f t="shared" ca="1" si="903"/>
        <v>1.6879133395460273E-2</v>
      </c>
      <c r="Q886" s="20">
        <f t="shared" ca="1" si="903"/>
        <v>7.1613456055642927E-2</v>
      </c>
      <c r="R886" s="20">
        <f t="shared" ca="1" si="903"/>
        <v>1.3062459197734659E-2</v>
      </c>
      <c r="S886" s="20">
        <f t="shared" ca="1" si="903"/>
        <v>6.698326782979905E-3</v>
      </c>
      <c r="T886" s="20">
        <f t="shared" ca="1" si="903"/>
        <v>1.3586778211080767E-4</v>
      </c>
      <c r="U886" s="20">
        <f t="shared" ca="1" si="903"/>
        <v>1.2209678588207725E-4</v>
      </c>
      <c r="V886" s="20">
        <f t="shared" ca="1" si="903"/>
        <v>2.7556847377686179E-3</v>
      </c>
      <c r="W886" s="20">
        <f t="shared" ca="1" si="903"/>
        <v>5.7799473209097613E-4</v>
      </c>
    </row>
    <row r="887" spans="1:52">
      <c r="A887" s="15" t="str">
        <f t="shared" si="894"/>
        <v>RSALE</v>
      </c>
      <c r="B887" s="15" t="str">
        <f>$B$11</f>
        <v>CUSTOMER</v>
      </c>
      <c r="C887" s="20"/>
      <c r="D887" s="20">
        <f t="shared" ca="1" si="890"/>
        <v>4.6663487131414695E-2</v>
      </c>
      <c r="E887" s="20">
        <f t="shared" ref="E887:G888" ca="1" si="905">E879/$D$880</f>
        <v>2.3304540063501303E-2</v>
      </c>
      <c r="F887" s="20">
        <f t="shared" ca="1" si="905"/>
        <v>3.3840594849692754E-6</v>
      </c>
      <c r="G887" s="20">
        <f t="shared" ca="1" si="905"/>
        <v>1.6868582131661484E-5</v>
      </c>
      <c r="H887" s="20">
        <f t="shared" ref="H887:W887" ca="1" si="906">H879/$D$880</f>
        <v>7.9939258649207815E-3</v>
      </c>
      <c r="I887" s="20">
        <f t="shared" ca="1" si="906"/>
        <v>3.544628217311593E-4</v>
      </c>
      <c r="J887" s="20">
        <f ca="1">J879/$D$880</f>
        <v>4.0159609892121154E-5</v>
      </c>
      <c r="K887" s="20">
        <f t="shared" ca="1" si="906"/>
        <v>5.1077042742278772E-4</v>
      </c>
      <c r="L887" s="20">
        <f t="shared" ca="1" si="906"/>
        <v>1.8801735109643362E-4</v>
      </c>
      <c r="M887" s="20">
        <f t="shared" ca="1" si="906"/>
        <v>1.7847385021087873E-4</v>
      </c>
      <c r="N887" s="20">
        <f t="shared" ca="1" si="906"/>
        <v>9.1493070728168642E-6</v>
      </c>
      <c r="O887" s="20">
        <f t="shared" ca="1" si="906"/>
        <v>3.2492829520159309E-6</v>
      </c>
      <c r="P887" s="20">
        <f t="shared" ca="1" si="906"/>
        <v>1.3728506820472299E-4</v>
      </c>
      <c r="Q887" s="20">
        <f t="shared" ca="1" si="906"/>
        <v>3.2585737769586371E-4</v>
      </c>
      <c r="R887" s="20">
        <f t="shared" ca="1" si="906"/>
        <v>1.2293575463240928E-4</v>
      </c>
      <c r="S887" s="20">
        <f t="shared" ca="1" si="906"/>
        <v>1.1259269146402759E-4</v>
      </c>
      <c r="T887" s="20">
        <f t="shared" ca="1" si="906"/>
        <v>1.8086670169907631E-6</v>
      </c>
      <c r="U887" s="20">
        <f t="shared" ca="1" si="906"/>
        <v>1.1468411580227102E-5</v>
      </c>
      <c r="V887" s="20">
        <f t="shared" ca="1" si="906"/>
        <v>1.1388382635504573E-2</v>
      </c>
      <c r="W887" s="20">
        <f t="shared" ca="1" si="906"/>
        <v>1.9601553048989471E-3</v>
      </c>
    </row>
    <row r="888" spans="1:52">
      <c r="A888" s="15" t="str">
        <f t="shared" si="894"/>
        <v>RSALE</v>
      </c>
      <c r="B888" s="15" t="str">
        <f>$B$12</f>
        <v>TOTAL</v>
      </c>
      <c r="C888" s="20"/>
      <c r="D888" s="20">
        <f t="shared" ca="1" si="890"/>
        <v>0.99999999999999967</v>
      </c>
      <c r="E888" s="20">
        <f t="shared" ca="1" si="905"/>
        <v>0.43414921438055842</v>
      </c>
      <c r="F888" s="20">
        <f t="shared" ca="1" si="905"/>
        <v>4.256145691219163E-5</v>
      </c>
      <c r="G888" s="20">
        <f t="shared" ca="1" si="905"/>
        <v>1.1013367042677932E-4</v>
      </c>
      <c r="H888" s="20">
        <f t="shared" ref="H888:W888" ca="1" si="907">H880/$D$880</f>
        <v>0.14615836642543462</v>
      </c>
      <c r="I888" s="20">
        <f t="shared" ca="1" si="907"/>
        <v>1.9109497700001909E-3</v>
      </c>
      <c r="J888" s="20">
        <f t="shared" ca="1" si="907"/>
        <v>2.147781654339074E-4</v>
      </c>
      <c r="K888" s="20">
        <f t="shared" ca="1" si="907"/>
        <v>7.951906476398414E-2</v>
      </c>
      <c r="L888" s="20">
        <f t="shared" ca="1" si="907"/>
        <v>1.5695219474604307E-2</v>
      </c>
      <c r="M888" s="20">
        <f t="shared" ca="1" si="907"/>
        <v>2.398639298321222E-3</v>
      </c>
      <c r="N888" s="20">
        <f t="shared" ca="1" si="907"/>
        <v>7.185207472572317E-5</v>
      </c>
      <c r="O888" s="20">
        <f t="shared" ca="1" si="907"/>
        <v>3.6546921094292696E-3</v>
      </c>
      <c r="P888" s="20">
        <f t="shared" ca="1" si="907"/>
        <v>6.0087358929969449E-2</v>
      </c>
      <c r="Q888" s="20">
        <f t="shared" ca="1" si="907"/>
        <v>0.17692775165734356</v>
      </c>
      <c r="R888" s="20">
        <f t="shared" ca="1" si="907"/>
        <v>3.6380125881262194E-2</v>
      </c>
      <c r="S888" s="20">
        <f t="shared" ca="1" si="907"/>
        <v>2.323880803061542E-2</v>
      </c>
      <c r="T888" s="20">
        <f t="shared" ca="1" si="907"/>
        <v>3.981880556795667E-4</v>
      </c>
      <c r="U888" s="20">
        <f t="shared" ca="1" si="907"/>
        <v>3.6820336702197612E-4</v>
      </c>
      <c r="V888" s="20">
        <f t="shared" ca="1" si="907"/>
        <v>1.5774008342501835E-2</v>
      </c>
      <c r="W888" s="20">
        <f t="shared" ca="1" si="907"/>
        <v>2.9000841457751908E-3</v>
      </c>
    </row>
    <row r="889" spans="1:52" ht="12.75">
      <c r="D889" s="53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55"/>
      <c r="AC889" s="55"/>
      <c r="AD889" s="47"/>
      <c r="AE889" s="47"/>
      <c r="AF889" s="47"/>
      <c r="AG889" s="47"/>
      <c r="AH889" s="47"/>
      <c r="AI889" s="47"/>
      <c r="AJ889" s="47"/>
      <c r="AK889" s="47"/>
      <c r="AL889" s="47"/>
      <c r="AM889" s="47"/>
      <c r="AN889" s="47"/>
      <c r="AO889" s="47"/>
      <c r="AP889" s="47"/>
      <c r="AQ889" s="47"/>
      <c r="AR889" s="47"/>
      <c r="AS889" s="47"/>
      <c r="AT889" s="47"/>
      <c r="AU889" s="47"/>
      <c r="AV889" s="47"/>
      <c r="AW889" s="47"/>
      <c r="AX889" s="47"/>
      <c r="AY889" s="47"/>
      <c r="AZ889" s="47"/>
    </row>
    <row r="890" spans="1:52">
      <c r="D890" s="23"/>
    </row>
    <row r="891" spans="1:52">
      <c r="A891" s="15" t="s">
        <v>513</v>
      </c>
    </row>
    <row r="892" spans="1:52">
      <c r="A892" s="34" t="s">
        <v>183</v>
      </c>
      <c r="B892" s="15" t="str">
        <f>$B$5</f>
        <v>PRODUCTION</v>
      </c>
      <c r="D892" s="20">
        <f t="shared" ref="D892:W892" si="908">+D155</f>
        <v>0</v>
      </c>
      <c r="E892" s="20">
        <f t="shared" si="908"/>
        <v>0</v>
      </c>
      <c r="F892" s="20">
        <f t="shared" ref="F892:G892" si="909">+F155</f>
        <v>0</v>
      </c>
      <c r="G892" s="20">
        <f t="shared" si="909"/>
        <v>0</v>
      </c>
      <c r="H892" s="20">
        <f t="shared" si="908"/>
        <v>0</v>
      </c>
      <c r="I892" s="20">
        <f t="shared" si="908"/>
        <v>0</v>
      </c>
      <c r="J892" s="20">
        <f t="shared" si="908"/>
        <v>0</v>
      </c>
      <c r="K892" s="20">
        <f t="shared" si="908"/>
        <v>0</v>
      </c>
      <c r="L892" s="20">
        <f t="shared" si="908"/>
        <v>0</v>
      </c>
      <c r="M892" s="20">
        <f t="shared" si="908"/>
        <v>0</v>
      </c>
      <c r="N892" s="20">
        <f t="shared" si="908"/>
        <v>0</v>
      </c>
      <c r="O892" s="20">
        <f t="shared" si="908"/>
        <v>0</v>
      </c>
      <c r="P892" s="20">
        <f t="shared" si="908"/>
        <v>0</v>
      </c>
      <c r="Q892" s="20">
        <f t="shared" si="908"/>
        <v>0</v>
      </c>
      <c r="R892" s="20">
        <f t="shared" si="908"/>
        <v>0</v>
      </c>
      <c r="S892" s="20">
        <f t="shared" si="908"/>
        <v>0</v>
      </c>
      <c r="T892" s="20">
        <f t="shared" si="908"/>
        <v>0</v>
      </c>
      <c r="U892" s="20">
        <f t="shared" si="908"/>
        <v>0</v>
      </c>
      <c r="V892" s="20">
        <f t="shared" si="908"/>
        <v>0</v>
      </c>
      <c r="W892" s="20">
        <f t="shared" si="908"/>
        <v>0</v>
      </c>
    </row>
    <row r="893" spans="1:52">
      <c r="B893" s="15" t="str">
        <f>$B$6</f>
        <v>BULKTRAN</v>
      </c>
      <c r="D893" s="20">
        <f t="shared" ref="D893:W893" si="910">+D156</f>
        <v>0</v>
      </c>
      <c r="E893" s="20">
        <f t="shared" si="910"/>
        <v>0</v>
      </c>
      <c r="F893" s="20">
        <f t="shared" ref="F893:G893" si="911">+F156</f>
        <v>0</v>
      </c>
      <c r="G893" s="20">
        <f t="shared" si="911"/>
        <v>0</v>
      </c>
      <c r="H893" s="20">
        <f t="shared" si="910"/>
        <v>0</v>
      </c>
      <c r="I893" s="20">
        <f t="shared" si="910"/>
        <v>0</v>
      </c>
      <c r="J893" s="20">
        <f t="shared" si="910"/>
        <v>0</v>
      </c>
      <c r="K893" s="20">
        <f t="shared" si="910"/>
        <v>0</v>
      </c>
      <c r="L893" s="20">
        <f t="shared" si="910"/>
        <v>0</v>
      </c>
      <c r="M893" s="20">
        <f t="shared" si="910"/>
        <v>0</v>
      </c>
      <c r="N893" s="20">
        <f t="shared" si="910"/>
        <v>0</v>
      </c>
      <c r="O893" s="20">
        <f t="shared" si="910"/>
        <v>0</v>
      </c>
      <c r="P893" s="20">
        <f t="shared" si="910"/>
        <v>0</v>
      </c>
      <c r="Q893" s="20">
        <f t="shared" si="910"/>
        <v>0</v>
      </c>
      <c r="R893" s="20">
        <f t="shared" si="910"/>
        <v>0</v>
      </c>
      <c r="S893" s="20">
        <f t="shared" si="910"/>
        <v>0</v>
      </c>
      <c r="T893" s="20">
        <f t="shared" si="910"/>
        <v>0</v>
      </c>
      <c r="U893" s="20">
        <f t="shared" si="910"/>
        <v>0</v>
      </c>
      <c r="V893" s="20">
        <f t="shared" si="910"/>
        <v>0</v>
      </c>
      <c r="W893" s="20">
        <f t="shared" si="910"/>
        <v>0</v>
      </c>
    </row>
    <row r="894" spans="1:52">
      <c r="B894" s="15" t="str">
        <f>$B$7</f>
        <v>SUBTRAN</v>
      </c>
      <c r="D894" s="20">
        <f t="shared" ref="D894:W894" si="912">+D157</f>
        <v>0</v>
      </c>
      <c r="E894" s="20">
        <f t="shared" si="912"/>
        <v>0</v>
      </c>
      <c r="F894" s="20">
        <f t="shared" ref="F894:G894" si="913">+F157</f>
        <v>0</v>
      </c>
      <c r="G894" s="20">
        <f t="shared" si="913"/>
        <v>0</v>
      </c>
      <c r="H894" s="20">
        <f t="shared" si="912"/>
        <v>0</v>
      </c>
      <c r="I894" s="20">
        <f t="shared" si="912"/>
        <v>0</v>
      </c>
      <c r="J894" s="20">
        <f t="shared" si="912"/>
        <v>0</v>
      </c>
      <c r="K894" s="20">
        <f t="shared" si="912"/>
        <v>0</v>
      </c>
      <c r="L894" s="20">
        <f t="shared" si="912"/>
        <v>0</v>
      </c>
      <c r="M894" s="20">
        <f t="shared" si="912"/>
        <v>0</v>
      </c>
      <c r="N894" s="20">
        <f t="shared" si="912"/>
        <v>0</v>
      </c>
      <c r="O894" s="20">
        <f t="shared" si="912"/>
        <v>0</v>
      </c>
      <c r="P894" s="20">
        <f t="shared" si="912"/>
        <v>0</v>
      </c>
      <c r="Q894" s="20">
        <f t="shared" si="912"/>
        <v>0</v>
      </c>
      <c r="R894" s="20">
        <f t="shared" si="912"/>
        <v>0</v>
      </c>
      <c r="S894" s="20">
        <f t="shared" si="912"/>
        <v>0</v>
      </c>
      <c r="T894" s="20">
        <f t="shared" si="912"/>
        <v>0</v>
      </c>
      <c r="U894" s="20">
        <f t="shared" si="912"/>
        <v>0</v>
      </c>
      <c r="V894" s="20">
        <f t="shared" si="912"/>
        <v>0</v>
      </c>
      <c r="W894" s="20">
        <f t="shared" si="912"/>
        <v>0</v>
      </c>
    </row>
    <row r="895" spans="1:52">
      <c r="B895" s="15" t="str">
        <f>$B$8</f>
        <v>DISTPRI</v>
      </c>
      <c r="D895" s="20">
        <f t="shared" ref="D895:W895" si="914">+D158</f>
        <v>0</v>
      </c>
      <c r="E895" s="20">
        <f t="shared" si="914"/>
        <v>0</v>
      </c>
      <c r="F895" s="20">
        <f t="shared" ref="F895:G895" si="915">+F158</f>
        <v>0</v>
      </c>
      <c r="G895" s="20">
        <f t="shared" si="915"/>
        <v>0</v>
      </c>
      <c r="H895" s="20">
        <f t="shared" si="914"/>
        <v>0</v>
      </c>
      <c r="I895" s="20">
        <f t="shared" si="914"/>
        <v>0</v>
      </c>
      <c r="J895" s="20">
        <f t="shared" si="914"/>
        <v>0</v>
      </c>
      <c r="K895" s="20">
        <f t="shared" si="914"/>
        <v>0</v>
      </c>
      <c r="L895" s="20">
        <f t="shared" si="914"/>
        <v>0</v>
      </c>
      <c r="M895" s="20">
        <f t="shared" si="914"/>
        <v>0</v>
      </c>
      <c r="N895" s="20">
        <f t="shared" si="914"/>
        <v>0</v>
      </c>
      <c r="O895" s="20">
        <f t="shared" si="914"/>
        <v>0</v>
      </c>
      <c r="P895" s="20">
        <f t="shared" si="914"/>
        <v>0</v>
      </c>
      <c r="Q895" s="20">
        <f t="shared" si="914"/>
        <v>0</v>
      </c>
      <c r="R895" s="20">
        <f t="shared" si="914"/>
        <v>0</v>
      </c>
      <c r="S895" s="20">
        <f t="shared" si="914"/>
        <v>0</v>
      </c>
      <c r="T895" s="20">
        <f t="shared" si="914"/>
        <v>0</v>
      </c>
      <c r="U895" s="20">
        <f t="shared" si="914"/>
        <v>0</v>
      </c>
      <c r="V895" s="20">
        <f t="shared" si="914"/>
        <v>0</v>
      </c>
      <c r="W895" s="20">
        <f t="shared" si="914"/>
        <v>0</v>
      </c>
    </row>
    <row r="896" spans="1:52">
      <c r="B896" s="15" t="str">
        <f>$B$9</f>
        <v>DISTSEC</v>
      </c>
      <c r="D896" s="20">
        <f t="shared" ref="D896:W896" si="916">+D159</f>
        <v>0</v>
      </c>
      <c r="E896" s="20">
        <f t="shared" si="916"/>
        <v>0</v>
      </c>
      <c r="F896" s="20">
        <f t="shared" ref="F896:G896" si="917">+F159</f>
        <v>0</v>
      </c>
      <c r="G896" s="20">
        <f t="shared" si="917"/>
        <v>0</v>
      </c>
      <c r="H896" s="20">
        <f t="shared" si="916"/>
        <v>0</v>
      </c>
      <c r="I896" s="20">
        <f t="shared" si="916"/>
        <v>0</v>
      </c>
      <c r="J896" s="20">
        <f t="shared" si="916"/>
        <v>0</v>
      </c>
      <c r="K896" s="20">
        <f t="shared" si="916"/>
        <v>0</v>
      </c>
      <c r="L896" s="20">
        <f t="shared" si="916"/>
        <v>0</v>
      </c>
      <c r="M896" s="20">
        <f t="shared" si="916"/>
        <v>0</v>
      </c>
      <c r="N896" s="20">
        <f t="shared" si="916"/>
        <v>0</v>
      </c>
      <c r="O896" s="20">
        <f t="shared" si="916"/>
        <v>0</v>
      </c>
      <c r="P896" s="20">
        <f t="shared" si="916"/>
        <v>0</v>
      </c>
      <c r="Q896" s="20">
        <f t="shared" si="916"/>
        <v>0</v>
      </c>
      <c r="R896" s="20">
        <f t="shared" si="916"/>
        <v>0</v>
      </c>
      <c r="S896" s="20">
        <f t="shared" si="916"/>
        <v>0</v>
      </c>
      <c r="T896" s="20">
        <f t="shared" si="916"/>
        <v>0</v>
      </c>
      <c r="U896" s="20">
        <f t="shared" si="916"/>
        <v>0</v>
      </c>
      <c r="V896" s="20">
        <f t="shared" si="916"/>
        <v>0</v>
      </c>
      <c r="W896" s="20">
        <f t="shared" si="916"/>
        <v>0</v>
      </c>
    </row>
    <row r="897" spans="1:23">
      <c r="B897" s="15" t="str">
        <f>$B$10</f>
        <v>ENERGY</v>
      </c>
      <c r="D897" s="20">
        <f t="shared" ref="D897:W897" si="918">+D160</f>
        <v>0</v>
      </c>
      <c r="E897" s="20">
        <f t="shared" si="918"/>
        <v>0</v>
      </c>
      <c r="F897" s="20">
        <f t="shared" ref="F897:G897" si="919">+F160</f>
        <v>0</v>
      </c>
      <c r="G897" s="20">
        <f t="shared" si="919"/>
        <v>0</v>
      </c>
      <c r="H897" s="20">
        <f t="shared" si="918"/>
        <v>0</v>
      </c>
      <c r="I897" s="20">
        <f t="shared" si="918"/>
        <v>0</v>
      </c>
      <c r="J897" s="20">
        <f t="shared" si="918"/>
        <v>0</v>
      </c>
      <c r="K897" s="20">
        <f t="shared" si="918"/>
        <v>0</v>
      </c>
      <c r="L897" s="20">
        <f t="shared" si="918"/>
        <v>0</v>
      </c>
      <c r="M897" s="20">
        <f t="shared" si="918"/>
        <v>0</v>
      </c>
      <c r="N897" s="20">
        <f t="shared" si="918"/>
        <v>0</v>
      </c>
      <c r="O897" s="20">
        <f t="shared" si="918"/>
        <v>0</v>
      </c>
      <c r="P897" s="20">
        <f t="shared" si="918"/>
        <v>0</v>
      </c>
      <c r="Q897" s="20">
        <f t="shared" si="918"/>
        <v>0</v>
      </c>
      <c r="R897" s="20">
        <f t="shared" si="918"/>
        <v>0</v>
      </c>
      <c r="S897" s="20">
        <f t="shared" si="918"/>
        <v>0</v>
      </c>
      <c r="T897" s="20">
        <f t="shared" si="918"/>
        <v>0</v>
      </c>
      <c r="U897" s="20">
        <f t="shared" si="918"/>
        <v>0</v>
      </c>
      <c r="V897" s="20">
        <f t="shared" si="918"/>
        <v>0</v>
      </c>
      <c r="W897" s="20">
        <f t="shared" si="918"/>
        <v>0</v>
      </c>
    </row>
    <row r="898" spans="1:23">
      <c r="B898" s="15" t="str">
        <f>$B$11</f>
        <v>CUSTOMER</v>
      </c>
      <c r="D898" s="20">
        <f t="shared" ref="D898:W898" si="920">+D161</f>
        <v>1</v>
      </c>
      <c r="E898" s="20">
        <f t="shared" si="920"/>
        <v>0.68311676791183973</v>
      </c>
      <c r="F898" s="20">
        <f t="shared" ref="F898:G898" si="921">+F161</f>
        <v>0</v>
      </c>
      <c r="G898" s="20">
        <f t="shared" si="921"/>
        <v>0</v>
      </c>
      <c r="H898" s="20">
        <f t="shared" si="920"/>
        <v>0.13975397778269405</v>
      </c>
      <c r="I898" s="20">
        <f t="shared" si="920"/>
        <v>1.3488604601598096E-2</v>
      </c>
      <c r="J898" s="20">
        <f t="shared" si="920"/>
        <v>7.3594566047530474E-3</v>
      </c>
      <c r="K898" s="20">
        <f t="shared" si="920"/>
        <v>4.6190641954533117E-2</v>
      </c>
      <c r="L898" s="20">
        <f t="shared" si="920"/>
        <v>2.0178306817960734E-2</v>
      </c>
      <c r="M898" s="20">
        <f t="shared" si="920"/>
        <v>4.3379201609240001E-3</v>
      </c>
      <c r="N898" s="20">
        <f t="shared" si="920"/>
        <v>0</v>
      </c>
      <c r="O898" s="20">
        <f t="shared" si="920"/>
        <v>0</v>
      </c>
      <c r="P898" s="20">
        <f t="shared" si="920"/>
        <v>5.4074002170888508E-2</v>
      </c>
      <c r="Q898" s="20">
        <f t="shared" si="920"/>
        <v>1.9060684913426031E-2</v>
      </c>
      <c r="R898" s="20">
        <f t="shared" si="920"/>
        <v>7.7349117925628813E-3</v>
      </c>
      <c r="S898" s="20">
        <f t="shared" si="920"/>
        <v>9.3852248489991873E-4</v>
      </c>
      <c r="T898" s="20">
        <f t="shared" si="920"/>
        <v>0</v>
      </c>
      <c r="U898" s="20">
        <f t="shared" si="920"/>
        <v>0</v>
      </c>
      <c r="V898" s="20">
        <f t="shared" si="920"/>
        <v>3.7662028039197773E-3</v>
      </c>
      <c r="W898" s="20">
        <f t="shared" si="920"/>
        <v>0</v>
      </c>
    </row>
    <row r="899" spans="1:23">
      <c r="B899" s="15" t="str">
        <f>$B$12</f>
        <v>TOTAL</v>
      </c>
      <c r="D899" s="20">
        <f t="shared" ref="D899:W899" si="922">+D162</f>
        <v>1</v>
      </c>
      <c r="E899" s="20">
        <f t="shared" si="922"/>
        <v>0.68311676791183973</v>
      </c>
      <c r="F899" s="20">
        <f t="shared" ref="F899:G899" si="923">+F162</f>
        <v>0</v>
      </c>
      <c r="G899" s="20">
        <f t="shared" si="923"/>
        <v>0</v>
      </c>
      <c r="H899" s="20">
        <f t="shared" si="922"/>
        <v>0.13975397778269405</v>
      </c>
      <c r="I899" s="20">
        <f t="shared" si="922"/>
        <v>1.3488604601598096E-2</v>
      </c>
      <c r="J899" s="20">
        <f t="shared" si="922"/>
        <v>7.3594566047530474E-3</v>
      </c>
      <c r="K899" s="20">
        <f t="shared" si="922"/>
        <v>4.6190641954533117E-2</v>
      </c>
      <c r="L899" s="20">
        <f t="shared" si="922"/>
        <v>2.0178306817960734E-2</v>
      </c>
      <c r="M899" s="20">
        <f t="shared" si="922"/>
        <v>4.3379201609240001E-3</v>
      </c>
      <c r="N899" s="20">
        <f t="shared" si="922"/>
        <v>0</v>
      </c>
      <c r="O899" s="20">
        <f t="shared" si="922"/>
        <v>0</v>
      </c>
      <c r="P899" s="20">
        <f t="shared" si="922"/>
        <v>5.4074002170888508E-2</v>
      </c>
      <c r="Q899" s="20">
        <f t="shared" si="922"/>
        <v>1.9060684913426031E-2</v>
      </c>
      <c r="R899" s="20">
        <f t="shared" si="922"/>
        <v>7.7349117925628813E-3</v>
      </c>
      <c r="S899" s="20">
        <f t="shared" si="922"/>
        <v>9.3852248489991873E-4</v>
      </c>
      <c r="T899" s="20">
        <f t="shared" si="922"/>
        <v>0</v>
      </c>
      <c r="U899" s="20">
        <f t="shared" si="922"/>
        <v>0</v>
      </c>
      <c r="V899" s="20">
        <f t="shared" si="922"/>
        <v>3.7662028039197773E-3</v>
      </c>
      <c r="W899" s="20">
        <f t="shared" si="922"/>
        <v>0</v>
      </c>
    </row>
    <row r="900" spans="1:23">
      <c r="A900" s="34" t="s">
        <v>71</v>
      </c>
      <c r="B900" s="15" t="str">
        <f>$B$5</f>
        <v>PRODUCTION</v>
      </c>
      <c r="D900" s="20">
        <f t="shared" ref="D900:W900" ca="1" si="924">+D491</f>
        <v>0.36523981216302775</v>
      </c>
      <c r="E900" s="20">
        <f t="shared" ca="1" si="924"/>
        <v>0.18783221741382206</v>
      </c>
      <c r="F900" s="20">
        <f t="shared" ref="F900:G900" ca="1" si="925">+F491</f>
        <v>4.2021286925940333E-5</v>
      </c>
      <c r="G900" s="20">
        <f t="shared" ca="1" si="925"/>
        <v>7.3576277157349251E-5</v>
      </c>
      <c r="H900" s="20">
        <f t="shared" ca="1" si="924"/>
        <v>4.3777580368605448E-2</v>
      </c>
      <c r="I900" s="20">
        <f t="shared" ca="1" si="924"/>
        <v>6.0916447366502445E-4</v>
      </c>
      <c r="J900" s="20">
        <f t="shared" ca="1" si="924"/>
        <v>8.4840594596621255E-5</v>
      </c>
      <c r="K900" s="20">
        <f t="shared" ca="1" si="924"/>
        <v>2.6038585603035735E-2</v>
      </c>
      <c r="L900" s="20">
        <f t="shared" ca="1" si="924"/>
        <v>4.6728579779962247E-3</v>
      </c>
      <c r="M900" s="20">
        <f t="shared" ca="1" si="924"/>
        <v>9.4760791228620279E-4</v>
      </c>
      <c r="N900" s="20">
        <f t="shared" ca="1" si="924"/>
        <v>3.598498193995174E-5</v>
      </c>
      <c r="O900" s="20">
        <f t="shared" ca="1" si="924"/>
        <v>1.2349538747851636E-3</v>
      </c>
      <c r="P900" s="20">
        <f t="shared" ca="1" si="924"/>
        <v>1.6672590433232631E-2</v>
      </c>
      <c r="Q900" s="20">
        <f t="shared" ca="1" si="924"/>
        <v>6.3765965531876495E-2</v>
      </c>
      <c r="R900" s="20">
        <f t="shared" ca="1" si="924"/>
        <v>1.1551796065673926E-2</v>
      </c>
      <c r="S900" s="20">
        <f t="shared" ca="1" si="924"/>
        <v>7.1572043690811323E-3</v>
      </c>
      <c r="T900" s="20">
        <f t="shared" ca="1" si="924"/>
        <v>1.4294772871574179E-4</v>
      </c>
      <c r="U900" s="20">
        <f t="shared" ca="1" si="924"/>
        <v>9.4415104578759345E-5</v>
      </c>
      <c r="V900" s="20">
        <f t="shared" ca="1" si="924"/>
        <v>4.1944565097727367E-4</v>
      </c>
      <c r="W900" s="20">
        <f t="shared" ca="1" si="924"/>
        <v>8.6056514076072812E-5</v>
      </c>
    </row>
    <row r="901" spans="1:23">
      <c r="B901" s="15" t="str">
        <f>$B$6</f>
        <v>BULKTRAN</v>
      </c>
      <c r="D901" s="20">
        <f t="shared" ref="D901:W901" ca="1" si="926">+D492</f>
        <v>0.19834511206909611</v>
      </c>
      <c r="E901" s="20">
        <f t="shared" ca="1" si="926"/>
        <v>0.10200312499476927</v>
      </c>
      <c r="F901" s="20">
        <f t="shared" ref="F901:G901" ca="1" si="927">+F492</f>
        <v>2.2819847637236791E-5</v>
      </c>
      <c r="G901" s="20">
        <f t="shared" ca="1" si="927"/>
        <v>3.995592608586545E-5</v>
      </c>
      <c r="H901" s="20">
        <f t="shared" ca="1" si="926"/>
        <v>2.377361063927267E-2</v>
      </c>
      <c r="I901" s="20">
        <f t="shared" ca="1" si="926"/>
        <v>3.3080948947501401E-4</v>
      </c>
      <c r="J901" s="20">
        <f t="shared" ca="1" si="926"/>
        <v>4.6073064005860363E-5</v>
      </c>
      <c r="K901" s="20">
        <f t="shared" ca="1" si="926"/>
        <v>1.4140370265138574E-2</v>
      </c>
      <c r="L901" s="20">
        <f t="shared" ca="1" si="926"/>
        <v>2.5376164056149751E-3</v>
      </c>
      <c r="M901" s="20">
        <f t="shared" ca="1" si="926"/>
        <v>5.1460271115262384E-4</v>
      </c>
      <c r="N901" s="20">
        <f t="shared" ca="1" si="926"/>
        <v>1.954180524136912E-5</v>
      </c>
      <c r="O901" s="20">
        <f t="shared" ca="1" si="926"/>
        <v>6.7064722009301035E-4</v>
      </c>
      <c r="P901" s="20">
        <f t="shared" ca="1" si="926"/>
        <v>9.0541247362310884E-3</v>
      </c>
      <c r="Q901" s="20">
        <f t="shared" ca="1" si="926"/>
        <v>3.4628392520278641E-2</v>
      </c>
      <c r="R901" s="20">
        <f t="shared" ca="1" si="926"/>
        <v>6.2732544726606197E-3</v>
      </c>
      <c r="S901" s="20">
        <f t="shared" ca="1" si="926"/>
        <v>3.8867518145945515E-3</v>
      </c>
      <c r="T901" s="20">
        <f t="shared" ca="1" si="926"/>
        <v>7.7628402840955834E-5</v>
      </c>
      <c r="U901" s="20">
        <f t="shared" ca="1" si="926"/>
        <v>5.1272544435354729E-5</v>
      </c>
      <c r="V901" s="20">
        <f t="shared" ca="1" si="926"/>
        <v>2.2778183505594286E-4</v>
      </c>
      <c r="W901" s="20">
        <f t="shared" ca="1" si="926"/>
        <v>4.6733374512512278E-5</v>
      </c>
    </row>
    <row r="902" spans="1:23">
      <c r="B902" s="15" t="str">
        <f>$B$7</f>
        <v>SUBTRAN</v>
      </c>
      <c r="D902" s="20">
        <f t="shared" ref="D902:W902" ca="1" si="928">+D493</f>
        <v>5.491653952525901E-2</v>
      </c>
      <c r="E902" s="20">
        <f t="shared" ca="1" si="928"/>
        <v>2.8055222092670879E-2</v>
      </c>
      <c r="F902" s="20">
        <f t="shared" ref="F902:G902" ca="1" si="929">+F493</f>
        <v>4.5683674221786714E-6</v>
      </c>
      <c r="G902" s="20">
        <f t="shared" ca="1" si="929"/>
        <v>8.5025161659700962E-6</v>
      </c>
      <c r="H902" s="20">
        <f t="shared" ca="1" si="928"/>
        <v>6.5747795475012546E-3</v>
      </c>
      <c r="I902" s="20">
        <f t="shared" ca="1" si="928"/>
        <v>9.1887763349242279E-5</v>
      </c>
      <c r="J902" s="20">
        <f t="shared" ca="1" si="928"/>
        <v>1.6631258232543761E-5</v>
      </c>
      <c r="K902" s="20">
        <f t="shared" ca="1" si="928"/>
        <v>3.7958404034996074E-3</v>
      </c>
      <c r="L902" s="20">
        <f t="shared" ca="1" si="928"/>
        <v>6.8309851318869774E-4</v>
      </c>
      <c r="M902" s="20">
        <f t="shared" ca="1" si="928"/>
        <v>1.793080930218268E-4</v>
      </c>
      <c r="N902" s="20">
        <f t="shared" ca="1" si="928"/>
        <v>0</v>
      </c>
      <c r="O902" s="20">
        <f t="shared" ca="1" si="928"/>
        <v>1.713467062510716E-4</v>
      </c>
      <c r="P902" s="20">
        <f t="shared" ca="1" si="928"/>
        <v>2.4041604401048846E-3</v>
      </c>
      <c r="Q902" s="20">
        <f t="shared" ca="1" si="928"/>
        <v>1.1854365508056269E-2</v>
      </c>
      <c r="R902" s="20">
        <f t="shared" ca="1" si="928"/>
        <v>0</v>
      </c>
      <c r="S902" s="20">
        <f t="shared" ca="1" si="928"/>
        <v>1.0420496317515644E-3</v>
      </c>
      <c r="T902" s="20">
        <f t="shared" ca="1" si="928"/>
        <v>2.0922811304569642E-5</v>
      </c>
      <c r="U902" s="20">
        <f t="shared" ca="1" si="928"/>
        <v>1.3855872738441784E-5</v>
      </c>
      <c r="V902" s="20">
        <f t="shared" ca="1" si="928"/>
        <v>0</v>
      </c>
      <c r="W902" s="20">
        <f t="shared" ca="1" si="928"/>
        <v>0</v>
      </c>
    </row>
    <row r="903" spans="1:23">
      <c r="B903" s="15" t="str">
        <f>$B$8</f>
        <v>DISTPRI</v>
      </c>
      <c r="D903" s="20">
        <f t="shared" ref="D903:W903" ca="1" si="930">+D494</f>
        <v>0.21971240685222149</v>
      </c>
      <c r="E903" s="20">
        <f t="shared" ca="1" si="930"/>
        <v>0.14384561727686504</v>
      </c>
      <c r="F903" s="20">
        <f t="shared" ref="F903:G903" ca="1" si="931">+F494</f>
        <v>2.3619658953656498E-5</v>
      </c>
      <c r="G903" s="20">
        <f t="shared" ca="1" si="931"/>
        <v>4.3703134586034406E-5</v>
      </c>
      <c r="H903" s="20">
        <f t="shared" ca="1" si="930"/>
        <v>3.3656056295158845E-2</v>
      </c>
      <c r="I903" s="20">
        <f t="shared" ca="1" si="930"/>
        <v>4.7030750127272233E-4</v>
      </c>
      <c r="J903" s="20">
        <f t="shared" ca="1" si="930"/>
        <v>0</v>
      </c>
      <c r="K903" s="20">
        <f t="shared" ca="1" si="930"/>
        <v>1.9517844356927095E-2</v>
      </c>
      <c r="L903" s="20">
        <f t="shared" ca="1" si="930"/>
        <v>3.5121261702136474E-3</v>
      </c>
      <c r="M903" s="20">
        <f t="shared" ca="1" si="930"/>
        <v>0</v>
      </c>
      <c r="N903" s="20">
        <f t="shared" ca="1" si="930"/>
        <v>0</v>
      </c>
      <c r="O903" s="20">
        <f t="shared" ca="1" si="930"/>
        <v>8.838361022837838E-4</v>
      </c>
      <c r="P903" s="20">
        <f t="shared" ca="1" si="930"/>
        <v>1.2221564372093742E-2</v>
      </c>
      <c r="Q903" s="20">
        <f t="shared" ca="1" si="930"/>
        <v>0</v>
      </c>
      <c r="R903" s="20">
        <f t="shared" ca="1" si="930"/>
        <v>0</v>
      </c>
      <c r="S903" s="20">
        <f t="shared" ca="1" si="930"/>
        <v>5.3595297756977023E-3</v>
      </c>
      <c r="T903" s="20">
        <f t="shared" ca="1" si="930"/>
        <v>1.0757421462842594E-4</v>
      </c>
      <c r="U903" s="20">
        <f t="shared" ca="1" si="930"/>
        <v>7.0627993540800724E-5</v>
      </c>
      <c r="V903" s="20">
        <f t="shared" ca="1" si="930"/>
        <v>0</v>
      </c>
      <c r="W903" s="20">
        <f t="shared" ca="1" si="930"/>
        <v>0</v>
      </c>
    </row>
    <row r="904" spans="1:23">
      <c r="B904" s="15" t="str">
        <f>$B$9</f>
        <v>DISTSEC</v>
      </c>
      <c r="D904" s="20">
        <f t="shared" ref="D904:W904" ca="1" si="932">+D495</f>
        <v>0.10532716821850152</v>
      </c>
      <c r="E904" s="20">
        <f t="shared" ca="1" si="932"/>
        <v>7.8144455414903891E-2</v>
      </c>
      <c r="F904" s="20">
        <f t="shared" ref="F904:G904" ca="1" si="933">+F495</f>
        <v>1.9371607720446433E-5</v>
      </c>
      <c r="G904" s="20">
        <f t="shared" ca="1" si="933"/>
        <v>2.5091570630027074E-5</v>
      </c>
      <c r="H904" s="20">
        <f t="shared" ca="1" si="932"/>
        <v>1.5751328795714652E-2</v>
      </c>
      <c r="I904" s="20">
        <f t="shared" ca="1" si="932"/>
        <v>0</v>
      </c>
      <c r="J904" s="20">
        <f t="shared" ca="1" si="932"/>
        <v>0</v>
      </c>
      <c r="K904" s="20">
        <f t="shared" ca="1" si="932"/>
        <v>7.8629660801980607E-3</v>
      </c>
      <c r="L904" s="20">
        <f t="shared" ca="1" si="932"/>
        <v>0</v>
      </c>
      <c r="M904" s="20">
        <f t="shared" ca="1" si="932"/>
        <v>0</v>
      </c>
      <c r="N904" s="20">
        <f t="shared" ca="1" si="932"/>
        <v>0</v>
      </c>
      <c r="O904" s="20">
        <f t="shared" ca="1" si="932"/>
        <v>2.9446369058521132E-4</v>
      </c>
      <c r="P904" s="20">
        <f t="shared" ca="1" si="932"/>
        <v>0</v>
      </c>
      <c r="Q904" s="20">
        <f t="shared" ca="1" si="932"/>
        <v>0</v>
      </c>
      <c r="R904" s="20">
        <f t="shared" ca="1" si="932"/>
        <v>0</v>
      </c>
      <c r="S904" s="20">
        <f t="shared" ca="1" si="932"/>
        <v>2.2253706365153799E-3</v>
      </c>
      <c r="T904" s="20">
        <f t="shared" ca="1" si="932"/>
        <v>0</v>
      </c>
      <c r="U904" s="20">
        <f t="shared" ca="1" si="932"/>
        <v>2.6311829384070942E-5</v>
      </c>
      <c r="V904" s="20">
        <f t="shared" ca="1" si="932"/>
        <v>8.0987048182449087E-4</v>
      </c>
      <c r="W904" s="20">
        <f t="shared" ca="1" si="932"/>
        <v>1.6793811102528759E-4</v>
      </c>
    </row>
    <row r="905" spans="1:23">
      <c r="B905" s="15" t="str">
        <f>$B$10</f>
        <v>ENERGY</v>
      </c>
      <c r="D905" s="20">
        <f t="shared" ref="D905:W905" ca="1" si="934">+D496</f>
        <v>6.8189459611474653E-3</v>
      </c>
      <c r="E905" s="20">
        <f t="shared" ca="1" si="934"/>
        <v>2.6677326057578496E-3</v>
      </c>
      <c r="F905" s="20">
        <f t="shared" ref="F905:G905" ca="1" si="935">+F496</f>
        <v>4.2691020389718762E-7</v>
      </c>
      <c r="G905" s="20">
        <f t="shared" ca="1" si="935"/>
        <v>1.2309531242985602E-6</v>
      </c>
      <c r="H905" s="20">
        <f t="shared" ca="1" si="934"/>
        <v>7.6925079251501831E-4</v>
      </c>
      <c r="I905" s="20">
        <f t="shared" ca="1" si="934"/>
        <v>1.0728759521532806E-5</v>
      </c>
      <c r="J905" s="20">
        <f t="shared" ca="1" si="934"/>
        <v>1.499871488364856E-6</v>
      </c>
      <c r="K905" s="20">
        <f t="shared" ca="1" si="934"/>
        <v>4.9871112499302829E-4</v>
      </c>
      <c r="L905" s="20">
        <f t="shared" ca="1" si="934"/>
        <v>8.9069005004575487E-5</v>
      </c>
      <c r="M905" s="20">
        <f t="shared" ca="1" si="934"/>
        <v>1.8137711263145772E-5</v>
      </c>
      <c r="N905" s="20">
        <f t="shared" ca="1" si="934"/>
        <v>6.8506749275671079E-7</v>
      </c>
      <c r="O905" s="20">
        <f t="shared" ca="1" si="934"/>
        <v>2.6155503385595712E-5</v>
      </c>
      <c r="P905" s="20">
        <f t="shared" ca="1" si="934"/>
        <v>4.1352348159604018E-4</v>
      </c>
      <c r="Q905" s="20">
        <f t="shared" ca="1" si="934"/>
        <v>1.7784971911911759E-3</v>
      </c>
      <c r="R905" s="20">
        <f t="shared" ca="1" si="934"/>
        <v>3.3455389760564977E-4</v>
      </c>
      <c r="S905" s="20">
        <f t="shared" ca="1" si="934"/>
        <v>1.3719028079847148E-4</v>
      </c>
      <c r="T905" s="20">
        <f t="shared" ca="1" si="934"/>
        <v>2.7526956179395921E-6</v>
      </c>
      <c r="U905" s="20">
        <f t="shared" ca="1" si="934"/>
        <v>2.4554162952078824E-6</v>
      </c>
      <c r="V905" s="20">
        <f t="shared" ca="1" si="934"/>
        <v>5.5000484079636424E-5</v>
      </c>
      <c r="W905" s="20">
        <f t="shared" ca="1" si="934"/>
        <v>1.1344209213283777E-5</v>
      </c>
    </row>
    <row r="906" spans="1:23">
      <c r="B906" s="15" t="str">
        <f>$B$11</f>
        <v>CUSTOMER</v>
      </c>
      <c r="D906" s="20">
        <f t="shared" ref="D906:W906" ca="1" si="936">+D497</f>
        <v>4.9640015210746839E-2</v>
      </c>
      <c r="E906" s="20">
        <f t="shared" ca="1" si="936"/>
        <v>2.4582045311077712E-2</v>
      </c>
      <c r="F906" s="20">
        <f t="shared" ref="F906:G906" ca="1" si="937">+F497</f>
        <v>4.9604766918233825E-6</v>
      </c>
      <c r="G906" s="20">
        <f t="shared" ca="1" si="937"/>
        <v>2.6290248410258514E-6</v>
      </c>
      <c r="H906" s="20">
        <f t="shared" ca="1" si="936"/>
        <v>7.8344127098459605E-3</v>
      </c>
      <c r="I906" s="20">
        <f t="shared" ca="1" si="936"/>
        <v>5.0019643806974146E-4</v>
      </c>
      <c r="J906" s="20">
        <f t="shared" ca="1" si="936"/>
        <v>8.4126384956411109E-5</v>
      </c>
      <c r="K906" s="20">
        <f t="shared" ca="1" si="936"/>
        <v>6.1013515092957292E-4</v>
      </c>
      <c r="L906" s="20">
        <f t="shared" ca="1" si="936"/>
        <v>1.7659640088919657E-4</v>
      </c>
      <c r="M906" s="20">
        <f t="shared" ca="1" si="936"/>
        <v>2.0686285832680266E-4</v>
      </c>
      <c r="N906" s="20">
        <f t="shared" ca="1" si="936"/>
        <v>2.5847008742756168E-5</v>
      </c>
      <c r="O906" s="20">
        <f t="shared" ca="1" si="936"/>
        <v>4.0452212138206542E-6</v>
      </c>
      <c r="P906" s="20">
        <f t="shared" ca="1" si="936"/>
        <v>1.2534314034905059E-4</v>
      </c>
      <c r="Q906" s="20">
        <f t="shared" ca="1" si="936"/>
        <v>3.477180262545535E-4</v>
      </c>
      <c r="R906" s="20">
        <f t="shared" ca="1" si="936"/>
        <v>1.0339164146521916E-4</v>
      </c>
      <c r="S906" s="20">
        <f t="shared" ca="1" si="936"/>
        <v>1.234613469714529E-4</v>
      </c>
      <c r="T906" s="20">
        <f t="shared" ca="1" si="936"/>
        <v>2.3118012025395638E-6</v>
      </c>
      <c r="U906" s="20">
        <f t="shared" ca="1" si="936"/>
        <v>1.1943464652935872E-5</v>
      </c>
      <c r="V906" s="20">
        <f t="shared" ca="1" si="936"/>
        <v>1.3125175779664664E-2</v>
      </c>
      <c r="W906" s="20">
        <f t="shared" ca="1" si="936"/>
        <v>1.7688130246016054E-3</v>
      </c>
    </row>
    <row r="907" spans="1:23">
      <c r="B907" s="15" t="str">
        <f>$B$12</f>
        <v>TOTAL</v>
      </c>
      <c r="D907" s="20">
        <f t="shared" ref="D907:W907" ca="1" si="938">+D498</f>
        <v>1.0000000000000002</v>
      </c>
      <c r="E907" s="20">
        <f t="shared" ca="1" si="938"/>
        <v>0.56713041510986661</v>
      </c>
      <c r="F907" s="20">
        <f t="shared" ref="F907:G907" ca="1" si="939">+F498</f>
        <v>1.177881555551793E-4</v>
      </c>
      <c r="G907" s="20">
        <f t="shared" ca="1" si="939"/>
        <v>1.9468940259057067E-4</v>
      </c>
      <c r="H907" s="20">
        <f t="shared" ca="1" si="938"/>
        <v>0.13213701914861387</v>
      </c>
      <c r="I907" s="20">
        <f t="shared" ca="1" si="938"/>
        <v>2.0130944253532773E-3</v>
      </c>
      <c r="J907" s="20">
        <f t="shared" ca="1" si="938"/>
        <v>2.3317117327980135E-4</v>
      </c>
      <c r="K907" s="20">
        <f t="shared" ca="1" si="938"/>
        <v>7.2464452984721678E-2</v>
      </c>
      <c r="L907" s="20">
        <f t="shared" ca="1" si="938"/>
        <v>1.1671364472907318E-2</v>
      </c>
      <c r="M907" s="20">
        <f t="shared" ca="1" si="938"/>
        <v>1.8665192860506017E-3</v>
      </c>
      <c r="N907" s="20">
        <f t="shared" ca="1" si="938"/>
        <v>8.2058863416833736E-5</v>
      </c>
      <c r="O907" s="20">
        <f t="shared" ca="1" si="938"/>
        <v>3.2854483185976568E-3</v>
      </c>
      <c r="P907" s="20">
        <f t="shared" ca="1" si="938"/>
        <v>4.0891306603607437E-2</v>
      </c>
      <c r="Q907" s="20">
        <f t="shared" ca="1" si="938"/>
        <v>0.11237493877765713</v>
      </c>
      <c r="R907" s="20">
        <f t="shared" ca="1" si="938"/>
        <v>1.8262996077405416E-2</v>
      </c>
      <c r="S907" s="20">
        <f t="shared" ca="1" si="938"/>
        <v>1.9931557855410252E-2</v>
      </c>
      <c r="T907" s="20">
        <f t="shared" ca="1" si="938"/>
        <v>3.5413765431017226E-4</v>
      </c>
      <c r="U907" s="20">
        <f t="shared" ca="1" si="938"/>
        <v>2.7088222562557124E-4</v>
      </c>
      <c r="V907" s="20">
        <f t="shared" ca="1" si="938"/>
        <v>1.4637274231602007E-2</v>
      </c>
      <c r="W907" s="20">
        <f t="shared" ca="1" si="938"/>
        <v>2.0808852334287618E-3</v>
      </c>
    </row>
    <row r="908" spans="1:23">
      <c r="A908" s="111" t="s">
        <v>349</v>
      </c>
      <c r="B908" s="15" t="str">
        <f>$B$5</f>
        <v>PRODUCTION</v>
      </c>
      <c r="D908" s="20">
        <f t="shared" ref="D908:D915" ca="1" si="940">SUM(E908:W908)</f>
        <v>0.34438670528964621</v>
      </c>
      <c r="E908" s="20">
        <f ca="1">IF(E$907=0,0,+E$899*E900/E$907)</f>
        <v>0.22624661603555005</v>
      </c>
      <c r="F908" s="20">
        <f ca="1">IF(F$907=0,0,+F$899*F900/F$907)</f>
        <v>0</v>
      </c>
      <c r="G908" s="20">
        <f ca="1">IF(G$907=0,0,+G$899*G900/G$907)</f>
        <v>0</v>
      </c>
      <c r="H908" s="20">
        <f t="shared" ref="H908:W915" ca="1" si="941">IF(H$907=0,0,+H$899*H900/H$907)</f>
        <v>4.6301112539349792E-2</v>
      </c>
      <c r="I908" s="20">
        <f t="shared" ca="1" si="941"/>
        <v>4.0816658270593394E-3</v>
      </c>
      <c r="J908" s="20">
        <f t="shared" ca="1" si="941"/>
        <v>2.6777781553041042E-3</v>
      </c>
      <c r="K908" s="20">
        <f t="shared" ca="1" si="941"/>
        <v>1.6597641119927706E-2</v>
      </c>
      <c r="L908" s="20">
        <f t="shared" ca="1" si="941"/>
        <v>8.0787779539949409E-3</v>
      </c>
      <c r="M908" s="20">
        <f t="shared" ca="1" si="941"/>
        <v>2.2023064524852596E-3</v>
      </c>
      <c r="N908" s="20">
        <f t="shared" ca="1" si="941"/>
        <v>0</v>
      </c>
      <c r="O908" s="20">
        <f t="shared" ca="1" si="941"/>
        <v>0</v>
      </c>
      <c r="P908" s="20">
        <f t="shared" ca="1" si="941"/>
        <v>2.2047563801774459E-2</v>
      </c>
      <c r="Q908" s="20">
        <f t="shared" ca="1" si="941"/>
        <v>1.0815783220209756E-2</v>
      </c>
      <c r="R908" s="20">
        <f t="shared" ca="1" si="941"/>
        <v>4.8925227402423447E-3</v>
      </c>
      <c r="S908" s="20">
        <f t="shared" ca="1" si="941"/>
        <v>3.3701315663006509E-4</v>
      </c>
      <c r="T908" s="20">
        <f t="shared" ca="1" si="941"/>
        <v>0</v>
      </c>
      <c r="U908" s="20">
        <f t="shared" ca="1" si="941"/>
        <v>0</v>
      </c>
      <c r="V908" s="20">
        <f t="shared" ca="1" si="941"/>
        <v>1.0792428711842676E-4</v>
      </c>
      <c r="W908" s="20">
        <f t="shared" ca="1" si="941"/>
        <v>0</v>
      </c>
    </row>
    <row r="909" spans="1:23">
      <c r="A909" s="15" t="str">
        <f>+A908</f>
        <v>CUST_DEP_FXNL</v>
      </c>
      <c r="B909" s="15" t="str">
        <f>$B$6</f>
        <v>BULKTRAN</v>
      </c>
      <c r="D909" s="20">
        <f t="shared" ca="1" si="940"/>
        <v>0.18702073919940609</v>
      </c>
      <c r="E909" s="20">
        <f t="shared" ref="E909:F915" ca="1" si="942">IF(E$907=0,0,+E$899*E901/E$907)</f>
        <v>0.12286423582102453</v>
      </c>
      <c r="F909" s="20">
        <f t="shared" ca="1" si="942"/>
        <v>0</v>
      </c>
      <c r="G909" s="20">
        <f t="shared" ref="G909" ca="1" si="943">IF(G$907=0,0,+G$899*G901/G$907)</f>
        <v>0</v>
      </c>
      <c r="H909" s="20">
        <f t="shared" ref="H909:U909" ca="1" si="944">IF(H$907=0,0,+H$899*H901/H$907)</f>
        <v>2.5144026060997946E-2</v>
      </c>
      <c r="I909" s="20">
        <f t="shared" ca="1" si="944"/>
        <v>2.2165668663067942E-3</v>
      </c>
      <c r="J909" s="20">
        <f t="shared" ca="1" si="944"/>
        <v>1.4541793928885781E-3</v>
      </c>
      <c r="K909" s="20">
        <f t="shared" ca="1" si="944"/>
        <v>9.0134231767298699E-3</v>
      </c>
      <c r="L909" s="20">
        <f t="shared" ca="1" si="944"/>
        <v>4.3872164679332158E-3</v>
      </c>
      <c r="M909" s="20">
        <f t="shared" ca="1" si="944"/>
        <v>1.1959723600276791E-3</v>
      </c>
      <c r="N909" s="20">
        <f t="shared" ca="1" si="944"/>
        <v>0</v>
      </c>
      <c r="O909" s="20">
        <f t="shared" ca="1" si="944"/>
        <v>0</v>
      </c>
      <c r="P909" s="20">
        <f t="shared" ca="1" si="944"/>
        <v>1.1973028042084213E-2</v>
      </c>
      <c r="Q909" s="20">
        <f t="shared" ca="1" si="944"/>
        <v>5.8735594080581797E-3</v>
      </c>
      <c r="R909" s="20">
        <f t="shared" ca="1" si="944"/>
        <v>2.6569063363246384E-3</v>
      </c>
      <c r="S909" s="20">
        <f t="shared" ca="1" si="944"/>
        <v>1.8301650065112102E-4</v>
      </c>
      <c r="T909" s="20">
        <f t="shared" ca="1" si="944"/>
        <v>0</v>
      </c>
      <c r="U909" s="20">
        <f t="shared" ca="1" si="944"/>
        <v>0</v>
      </c>
      <c r="V909" s="20">
        <f t="shared" ca="1" si="941"/>
        <v>5.8608766379298244E-5</v>
      </c>
      <c r="W909" s="20">
        <f t="shared" ca="1" si="941"/>
        <v>0</v>
      </c>
    </row>
    <row r="910" spans="1:23">
      <c r="A910" s="15" t="str">
        <f t="shared" ref="A910:A915" si="945">+A909</f>
        <v>CUST_DEP_FXNL</v>
      </c>
      <c r="B910" s="15" t="str">
        <f>$B$7</f>
        <v>SUBTRAN</v>
      </c>
      <c r="D910" s="20">
        <f t="shared" ca="1" si="940"/>
        <v>5.1143578239567423E-2</v>
      </c>
      <c r="E910" s="20">
        <f t="shared" ca="1" si="942"/>
        <v>3.3792919808896968E-2</v>
      </c>
      <c r="F910" s="20">
        <f t="shared" ca="1" si="942"/>
        <v>0</v>
      </c>
      <c r="G910" s="20">
        <f t="shared" ref="G910" ca="1" si="946">IF(G$907=0,0,+G$899*G902/G$907)</f>
        <v>0</v>
      </c>
      <c r="H910" s="20">
        <f t="shared" ca="1" si="941"/>
        <v>6.9537787421568333E-3</v>
      </c>
      <c r="I910" s="20">
        <f t="shared" ca="1" si="941"/>
        <v>6.1568781470627615E-4</v>
      </c>
      <c r="J910" s="20">
        <f t="shared" ca="1" si="941"/>
        <v>5.2492347798916534E-4</v>
      </c>
      <c r="K910" s="20">
        <f t="shared" ca="1" si="941"/>
        <v>2.4195629411784525E-3</v>
      </c>
      <c r="L910" s="20">
        <f t="shared" ca="1" si="941"/>
        <v>1.1809905703836551E-3</v>
      </c>
      <c r="M910" s="20">
        <f t="shared" ca="1" si="941"/>
        <v>4.167244333071046E-4</v>
      </c>
      <c r="N910" s="20">
        <f t="shared" ca="1" si="941"/>
        <v>0</v>
      </c>
      <c r="O910" s="20">
        <f t="shared" ca="1" si="941"/>
        <v>0</v>
      </c>
      <c r="P910" s="20">
        <f t="shared" ca="1" si="941"/>
        <v>3.1792228631287354E-3</v>
      </c>
      <c r="Q910" s="20">
        <f t="shared" ca="1" si="941"/>
        <v>2.0107003238925979E-3</v>
      </c>
      <c r="R910" s="20">
        <f t="shared" ca="1" si="941"/>
        <v>0</v>
      </c>
      <c r="S910" s="20">
        <f t="shared" ca="1" si="941"/>
        <v>4.9067263927644133E-5</v>
      </c>
      <c r="T910" s="20">
        <f t="shared" ca="1" si="941"/>
        <v>0</v>
      </c>
      <c r="U910" s="20">
        <f t="shared" ca="1" si="941"/>
        <v>0</v>
      </c>
      <c r="V910" s="20">
        <f t="shared" ca="1" si="941"/>
        <v>0</v>
      </c>
      <c r="W910" s="20">
        <f t="shared" ca="1" si="941"/>
        <v>0</v>
      </c>
    </row>
    <row r="911" spans="1:23">
      <c r="A911" s="15" t="str">
        <f t="shared" si="945"/>
        <v>CUST_DEP_FXNL</v>
      </c>
      <c r="B911" s="15" t="str">
        <f>$B$8</f>
        <v>DISTPRI</v>
      </c>
      <c r="D911" s="20">
        <f t="shared" ca="1" si="940"/>
        <v>0.24693866813326515</v>
      </c>
      <c r="E911" s="20">
        <f t="shared" ref="E911:G912" ca="1" si="947">IF(E$907=0,0,+E$899*E903/E$907)</f>
        <v>0.17326412150443313</v>
      </c>
      <c r="F911" s="20">
        <f t="shared" ca="1" si="947"/>
        <v>0</v>
      </c>
      <c r="G911" s="20">
        <f t="shared" ca="1" si="947"/>
        <v>0</v>
      </c>
      <c r="H911" s="20">
        <f t="shared" ca="1" si="941"/>
        <v>3.5596139325926895E-2</v>
      </c>
      <c r="I911" s="20">
        <f t="shared" ca="1" si="941"/>
        <v>3.1512639675210837E-3</v>
      </c>
      <c r="J911" s="20">
        <f t="shared" ca="1" si="941"/>
        <v>0</v>
      </c>
      <c r="K911" s="20">
        <f t="shared" ca="1" si="941"/>
        <v>1.2441158709984386E-2</v>
      </c>
      <c r="L911" s="20">
        <f t="shared" ca="1" si="941"/>
        <v>6.0720200804685407E-3</v>
      </c>
      <c r="M911" s="20">
        <f t="shared" ca="1" si="941"/>
        <v>0</v>
      </c>
      <c r="N911" s="20">
        <f t="shared" ca="1" si="941"/>
        <v>0</v>
      </c>
      <c r="O911" s="20">
        <f t="shared" ca="1" si="941"/>
        <v>0</v>
      </c>
      <c r="P911" s="20">
        <f t="shared" ca="1" si="941"/>
        <v>1.6161598962698559E-2</v>
      </c>
      <c r="Q911" s="20">
        <f t="shared" ca="1" si="941"/>
        <v>0</v>
      </c>
      <c r="R911" s="20">
        <f t="shared" ca="1" si="941"/>
        <v>0</v>
      </c>
      <c r="S911" s="20">
        <f t="shared" ca="1" si="941"/>
        <v>2.5236558223257747E-4</v>
      </c>
      <c r="T911" s="20">
        <f t="shared" ca="1" si="941"/>
        <v>0</v>
      </c>
      <c r="U911" s="20">
        <f t="shared" ca="1" si="941"/>
        <v>0</v>
      </c>
      <c r="V911" s="20">
        <f t="shared" ca="1" si="941"/>
        <v>0</v>
      </c>
      <c r="W911" s="20">
        <f t="shared" ca="1" si="941"/>
        <v>0</v>
      </c>
    </row>
    <row r="912" spans="1:23">
      <c r="A912" s="15" t="str">
        <f t="shared" si="945"/>
        <v>CUST_DEP_FXNL</v>
      </c>
      <c r="B912" s="15" t="str">
        <f>$B$9</f>
        <v>DISTSEC</v>
      </c>
      <c r="D912" s="20">
        <f t="shared" ca="1" si="940"/>
        <v>0.11611064660798967</v>
      </c>
      <c r="E912" s="20">
        <f t="shared" ca="1" si="947"/>
        <v>9.4126124064283681E-2</v>
      </c>
      <c r="F912" s="20">
        <f t="shared" ca="1" si="947"/>
        <v>0</v>
      </c>
      <c r="G912" s="20">
        <f t="shared" ca="1" si="947"/>
        <v>0</v>
      </c>
      <c r="H912" s="20">
        <f t="shared" ca="1" si="941"/>
        <v>1.6659304627482257E-2</v>
      </c>
      <c r="I912" s="20">
        <f t="shared" ca="1" si="941"/>
        <v>0</v>
      </c>
      <c r="J912" s="20">
        <f t="shared" ca="1" si="941"/>
        <v>0</v>
      </c>
      <c r="K912" s="20">
        <f t="shared" ca="1" si="941"/>
        <v>5.0120498527414957E-3</v>
      </c>
      <c r="L912" s="20">
        <f t="shared" ca="1" si="941"/>
        <v>0</v>
      </c>
      <c r="M912" s="20">
        <f t="shared" ca="1" si="941"/>
        <v>0</v>
      </c>
      <c r="N912" s="20">
        <f t="shared" ca="1" si="941"/>
        <v>0</v>
      </c>
      <c r="O912" s="20">
        <f t="shared" ca="1" si="941"/>
        <v>0</v>
      </c>
      <c r="P912" s="20">
        <f t="shared" ca="1" si="941"/>
        <v>0</v>
      </c>
      <c r="Q912" s="20">
        <f t="shared" ca="1" si="941"/>
        <v>0</v>
      </c>
      <c r="R912" s="20">
        <f t="shared" ca="1" si="941"/>
        <v>0</v>
      </c>
      <c r="S912" s="20">
        <f t="shared" ca="1" si="941"/>
        <v>1.0478660999590688E-4</v>
      </c>
      <c r="T912" s="20">
        <f t="shared" ca="1" si="941"/>
        <v>0</v>
      </c>
      <c r="U912" s="20">
        <f t="shared" ca="1" si="941"/>
        <v>0</v>
      </c>
      <c r="V912" s="20">
        <f t="shared" ca="1" si="941"/>
        <v>2.0838145348633192E-4</v>
      </c>
      <c r="W912" s="20">
        <f t="shared" ca="1" si="941"/>
        <v>0</v>
      </c>
    </row>
    <row r="913" spans="1:43">
      <c r="A913" s="15" t="str">
        <f t="shared" si="945"/>
        <v>CUST_DEP_FXNL</v>
      </c>
      <c r="B913" s="15" t="str">
        <f>$B$10</f>
        <v>ENERGY</v>
      </c>
      <c r="D913" s="20">
        <f t="shared" ca="1" si="940"/>
        <v>5.6709812098323237E-3</v>
      </c>
      <c r="E913" s="20">
        <f t="shared" ca="1" si="942"/>
        <v>3.2133224153483206E-3</v>
      </c>
      <c r="F913" s="20">
        <f t="shared" ca="1" si="942"/>
        <v>0</v>
      </c>
      <c r="G913" s="20">
        <f t="shared" ref="G913" ca="1" si="948">IF(G$907=0,0,+G$899*G905/G$907)</f>
        <v>0</v>
      </c>
      <c r="H913" s="20">
        <f t="shared" ca="1" si="941"/>
        <v>8.1359378968245326E-4</v>
      </c>
      <c r="I913" s="20">
        <f t="shared" ca="1" si="941"/>
        <v>7.1887335849231521E-5</v>
      </c>
      <c r="J913" s="20">
        <f t="shared" ca="1" si="941"/>
        <v>4.7339638841555375E-5</v>
      </c>
      <c r="K913" s="20">
        <f t="shared" ca="1" si="941"/>
        <v>3.178908563368611E-4</v>
      </c>
      <c r="L913" s="20">
        <f t="shared" ca="1" si="941"/>
        <v>1.5398899718407211E-4</v>
      </c>
      <c r="M913" s="20">
        <f t="shared" ca="1" si="941"/>
        <v>4.2153297825225535E-5</v>
      </c>
      <c r="N913" s="20">
        <f t="shared" ca="1" si="941"/>
        <v>0</v>
      </c>
      <c r="O913" s="20">
        <f t="shared" ca="1" si="941"/>
        <v>0</v>
      </c>
      <c r="P913" s="20">
        <f t="shared" ca="1" si="941"/>
        <v>5.4683676064205225E-4</v>
      </c>
      <c r="Q913" s="20">
        <f t="shared" ca="1" si="941"/>
        <v>3.0166311945923154E-4</v>
      </c>
      <c r="R913" s="20">
        <f t="shared" ca="1" si="941"/>
        <v>1.4169333864334107E-4</v>
      </c>
      <c r="S913" s="20">
        <f t="shared" ca="1" si="941"/>
        <v>6.4599146826924667E-6</v>
      </c>
      <c r="T913" s="20">
        <f t="shared" ca="1" si="941"/>
        <v>0</v>
      </c>
      <c r="U913" s="20">
        <f t="shared" ca="1" si="941"/>
        <v>0</v>
      </c>
      <c r="V913" s="20">
        <f t="shared" ca="1" si="941"/>
        <v>1.4151745337287473E-5</v>
      </c>
      <c r="W913" s="20">
        <f t="shared" ca="1" si="941"/>
        <v>0</v>
      </c>
    </row>
    <row r="914" spans="1:43">
      <c r="A914" s="15" t="str">
        <f t="shared" si="945"/>
        <v>CUST_DEP_FXNL</v>
      </c>
      <c r="B914" s="15" t="str">
        <f>$B$11</f>
        <v>CUSTOMER</v>
      </c>
      <c r="D914" s="20">
        <f t="shared" ca="1" si="940"/>
        <v>4.8728681320293052E-2</v>
      </c>
      <c r="E914" s="20">
        <f t="shared" ca="1" si="942"/>
        <v>2.9609428262303152E-2</v>
      </c>
      <c r="F914" s="20">
        <f t="shared" ca="1" si="942"/>
        <v>0</v>
      </c>
      <c r="G914" s="20">
        <f t="shared" ref="G914" ca="1" si="949">IF(G$907=0,0,+G$899*G906/G$907)</f>
        <v>0</v>
      </c>
      <c r="H914" s="20">
        <f t="shared" ca="1" si="941"/>
        <v>8.2860226970978539E-3</v>
      </c>
      <c r="I914" s="20">
        <f t="shared" ca="1" si="941"/>
        <v>3.3515327901553703E-3</v>
      </c>
      <c r="J914" s="20">
        <f t="shared" ca="1" si="941"/>
        <v>2.6552359397296449E-3</v>
      </c>
      <c r="K914" s="20">
        <f t="shared" ca="1" si="941"/>
        <v>3.8891529763434353E-4</v>
      </c>
      <c r="L914" s="20">
        <f t="shared" ca="1" si="941"/>
        <v>3.05312747996307E-4</v>
      </c>
      <c r="M914" s="20">
        <f t="shared" ca="1" si="941"/>
        <v>4.8076361727873143E-4</v>
      </c>
      <c r="N914" s="20">
        <f t="shared" ca="1" si="941"/>
        <v>0</v>
      </c>
      <c r="O914" s="20">
        <f t="shared" ca="1" si="941"/>
        <v>0</v>
      </c>
      <c r="P914" s="20">
        <f t="shared" ca="1" si="941"/>
        <v>1.6575174056048886E-4</v>
      </c>
      <c r="Q914" s="20">
        <f t="shared" ca="1" si="941"/>
        <v>5.897884180626758E-5</v>
      </c>
      <c r="R914" s="20">
        <f t="shared" ca="1" si="941"/>
        <v>4.3789377352556067E-5</v>
      </c>
      <c r="S914" s="20">
        <f t="shared" ca="1" si="941"/>
        <v>5.8134567799118008E-6</v>
      </c>
      <c r="T914" s="20">
        <f t="shared" ca="1" si="941"/>
        <v>0</v>
      </c>
      <c r="U914" s="20">
        <f t="shared" ca="1" si="941"/>
        <v>0</v>
      </c>
      <c r="V914" s="20">
        <f t="shared" ca="1" si="941"/>
        <v>3.3771365515984329E-3</v>
      </c>
      <c r="W914" s="20">
        <f t="shared" ca="1" si="941"/>
        <v>0</v>
      </c>
    </row>
    <row r="915" spans="1:43">
      <c r="A915" s="15" t="str">
        <f t="shared" si="945"/>
        <v>CUST_DEP_FXNL</v>
      </c>
      <c r="B915" s="15" t="str">
        <f>$B$12</f>
        <v>TOTAL</v>
      </c>
      <c r="D915" s="20">
        <f t="shared" ca="1" si="940"/>
        <v>1</v>
      </c>
      <c r="E915" s="20">
        <f t="shared" ca="1" si="942"/>
        <v>0.68311676791183973</v>
      </c>
      <c r="F915" s="20">
        <f t="shared" ca="1" si="942"/>
        <v>0</v>
      </c>
      <c r="G915" s="20">
        <f t="shared" ref="G915" ca="1" si="950">IF(G$907=0,0,+G$899*G907/G$907)</f>
        <v>0</v>
      </c>
      <c r="H915" s="20">
        <f t="shared" ca="1" si="941"/>
        <v>0.13975397778269405</v>
      </c>
      <c r="I915" s="20">
        <f t="shared" ca="1" si="941"/>
        <v>1.3488604601598096E-2</v>
      </c>
      <c r="J915" s="20">
        <f t="shared" ca="1" si="941"/>
        <v>7.3594566047530474E-3</v>
      </c>
      <c r="K915" s="20">
        <f t="shared" ca="1" si="941"/>
        <v>4.6190641954533117E-2</v>
      </c>
      <c r="L915" s="20">
        <f t="shared" ca="1" si="941"/>
        <v>2.0178306817960734E-2</v>
      </c>
      <c r="M915" s="20">
        <f t="shared" ca="1" si="941"/>
        <v>4.3379201609240001E-3</v>
      </c>
      <c r="N915" s="20">
        <f t="shared" ca="1" si="941"/>
        <v>0</v>
      </c>
      <c r="O915" s="20">
        <f t="shared" ca="1" si="941"/>
        <v>0</v>
      </c>
      <c r="P915" s="20">
        <f t="shared" ca="1" si="941"/>
        <v>5.4074002170888501E-2</v>
      </c>
      <c r="Q915" s="20">
        <f t="shared" ca="1" si="941"/>
        <v>1.9060684913426031E-2</v>
      </c>
      <c r="R915" s="20">
        <f t="shared" ca="1" si="941"/>
        <v>7.7349117925628805E-3</v>
      </c>
      <c r="S915" s="20">
        <f t="shared" ca="1" si="941"/>
        <v>9.3852248489991873E-4</v>
      </c>
      <c r="T915" s="20">
        <f t="shared" ca="1" si="941"/>
        <v>0</v>
      </c>
      <c r="U915" s="20">
        <f t="shared" ca="1" si="941"/>
        <v>0</v>
      </c>
      <c r="V915" s="20">
        <f t="shared" ca="1" si="941"/>
        <v>3.7662028039197773E-3</v>
      </c>
      <c r="W915" s="20">
        <f t="shared" ca="1" si="941"/>
        <v>0</v>
      </c>
    </row>
    <row r="918" spans="1:43">
      <c r="A918" s="15" t="s">
        <v>351</v>
      </c>
    </row>
    <row r="919" spans="1:43">
      <c r="A919" s="34" t="s">
        <v>300</v>
      </c>
      <c r="B919" s="15" t="str">
        <f>$B$12</f>
        <v>TOTAL</v>
      </c>
      <c r="D919" s="20">
        <f t="shared" ref="D919:W919" si="951">+D182</f>
        <v>1</v>
      </c>
      <c r="E919" s="20">
        <f t="shared" si="951"/>
        <v>4.7923785965130255E-3</v>
      </c>
      <c r="F919" s="20">
        <f t="shared" ref="F919:G919" si="952">+F182</f>
        <v>-1.3421452873323709E-3</v>
      </c>
      <c r="G919" s="20">
        <f t="shared" si="952"/>
        <v>-4.2976422933102406E-3</v>
      </c>
      <c r="H919" s="20">
        <f t="shared" si="951"/>
        <v>2.1983756788212364E-2</v>
      </c>
      <c r="I919" s="20">
        <f t="shared" si="951"/>
        <v>6.3929408822161133E-4</v>
      </c>
      <c r="J919" s="20">
        <f t="shared" si="951"/>
        <v>-2.4539560195268786E-3</v>
      </c>
      <c r="K919" s="20">
        <f t="shared" si="951"/>
        <v>6.3786494980572997E-2</v>
      </c>
      <c r="L919" s="20">
        <f t="shared" si="951"/>
        <v>6.1484271510993761E-2</v>
      </c>
      <c r="M919" s="20">
        <f t="shared" si="951"/>
        <v>6.231786398215958E-3</v>
      </c>
      <c r="N919" s="20">
        <f t="shared" si="951"/>
        <v>-2.4310008170438737E-4</v>
      </c>
      <c r="O919" s="20">
        <f t="shared" si="951"/>
        <v>-2.0714767661327745E-3</v>
      </c>
      <c r="P919" s="20">
        <f t="shared" si="951"/>
        <v>7.4313923548642705E-2</v>
      </c>
      <c r="Q919" s="20">
        <f t="shared" si="951"/>
        <v>0.65466626878866863</v>
      </c>
      <c r="R919" s="20">
        <f t="shared" si="951"/>
        <v>0.11377233678004972</v>
      </c>
      <c r="S919" s="20">
        <f t="shared" si="951"/>
        <v>7.6351285704670006E-3</v>
      </c>
      <c r="T919" s="20">
        <f t="shared" si="951"/>
        <v>0</v>
      </c>
      <c r="U919" s="20">
        <f t="shared" si="951"/>
        <v>0</v>
      </c>
      <c r="V919" s="20">
        <f t="shared" si="951"/>
        <v>1.2401984602739367E-3</v>
      </c>
      <c r="W919" s="20">
        <f t="shared" si="951"/>
        <v>-1.3751806282505361E-4</v>
      </c>
    </row>
    <row r="920" spans="1:43">
      <c r="A920" s="34" t="s">
        <v>72</v>
      </c>
      <c r="B920" s="15" t="str">
        <f>$B$5</f>
        <v>PRODUCTION</v>
      </c>
      <c r="D920" s="20">
        <f ca="1">+COSS!H2154/COSS!$H$2161</f>
        <v>0.37086902943846295</v>
      </c>
      <c r="E920" s="20">
        <f ca="1">+COSS!I2154/COSS!$H$2161</f>
        <v>0.19939495325451601</v>
      </c>
      <c r="F920" s="20">
        <f ca="1">+COSS!L2154/COSS!$H$2161</f>
        <v>4.5723296325312343E-2</v>
      </c>
      <c r="G920" s="20">
        <f ca="1">+COSS!M2154/COSS!$H$2161</f>
        <v>6.3219024211919625E-4</v>
      </c>
      <c r="H920" s="20">
        <f ca="1">+COSS!L2154/COSS!$H$2161</f>
        <v>4.5723296325312343E-2</v>
      </c>
      <c r="I920" s="20">
        <f ca="1">+COSS!M2154/COSS!$H$2161</f>
        <v>6.3219024211919625E-4</v>
      </c>
      <c r="J920" s="20">
        <f ca="1">+COSS!N2154/COSS!$H$2161</f>
        <v>1.1224628766529289E-4</v>
      </c>
      <c r="K920" s="20">
        <f ca="1">+COSS!P2154/COSS!$H$2161</f>
        <v>2.6668896731244902E-2</v>
      </c>
      <c r="L920" s="20">
        <f ca="1">+COSS!Q2154/COSS!$H$2161</f>
        <v>4.2832979818323326E-3</v>
      </c>
      <c r="M920" s="20">
        <f ca="1">+COSS!R2154/COSS!$H$2161</f>
        <v>9.0870453738413175E-4</v>
      </c>
      <c r="N920" s="20">
        <f ca="1">+COSS!S2154/COSS!$H$2161</f>
        <v>3.9933567747285781E-5</v>
      </c>
      <c r="O920" s="20">
        <f ca="1">+COSS!U2154/COSS!$H$2161</f>
        <v>1.3130635297369758E-3</v>
      </c>
      <c r="P920" s="20">
        <f ca="1">+COSS!V2154/COSS!$H$2161</f>
        <v>1.5216126078292471E-2</v>
      </c>
      <c r="Q920" s="20">
        <f ca="1">+COSS!W2154/COSS!$H$2161</f>
        <v>5.8066858223991095E-2</v>
      </c>
      <c r="R920" s="20">
        <f ca="1">+COSS!X2154/COSS!$H$2161</f>
        <v>1.0131273231677335E-2</v>
      </c>
      <c r="S920" s="20">
        <f ca="1">+COSS!Z2154/COSS!$H$2161</f>
        <v>7.4294085346477187E-3</v>
      </c>
      <c r="T920" s="20">
        <f ca="1">+COSS!AA2154/COSS!$H$2161</f>
        <v>1.5023496252728163E-4</v>
      </c>
      <c r="U920" s="20">
        <f ca="1">+COSS!AC2154/COSS!$H$2161</f>
        <v>9.8910270690275384E-5</v>
      </c>
      <c r="V920" s="20">
        <f ca="1">+COSS!AD2154/COSS!$H$2161</f>
        <v>4.3748976008921487E-4</v>
      </c>
      <c r="W920" s="20">
        <f ca="1">+COSS!AE2154/COSS!$H$2161</f>
        <v>9.0443801958947195E-5</v>
      </c>
    </row>
    <row r="921" spans="1:43">
      <c r="B921" s="15" t="str">
        <f>$B$6</f>
        <v>BULKTRAN</v>
      </c>
      <c r="D921" s="20">
        <f ca="1">+COSS!H2155/COSS!$H$2161</f>
        <v>7.7811640466218593E-3</v>
      </c>
      <c r="E921" s="20">
        <f ca="1">+COSS!I2155/COSS!$H$2161</f>
        <v>4.1272787076375326E-3</v>
      </c>
      <c r="F921" s="20">
        <f ca="1">+COSS!L2155/COSS!$H$2161</f>
        <v>9.6628137419146052E-4</v>
      </c>
      <c r="G921" s="20">
        <f ca="1">+COSS!M2155/COSS!$H$2161</f>
        <v>1.3246980144162813E-5</v>
      </c>
      <c r="H921" s="20">
        <f ca="1">+COSS!L2155/COSS!$H$2161</f>
        <v>9.6628137419146052E-4</v>
      </c>
      <c r="I921" s="20">
        <f ca="1">+COSS!M2155/COSS!$H$2161</f>
        <v>1.3246980144162813E-5</v>
      </c>
      <c r="J921" s="20">
        <f ca="1">+COSS!N2155/COSS!$H$2161</f>
        <v>2.2794297788022583E-6</v>
      </c>
      <c r="K921" s="20">
        <f ca="1">+COSS!P2155/COSS!$H$2161</f>
        <v>5.6230598500429799E-4</v>
      </c>
      <c r="L921" s="20">
        <f ca="1">+COSS!Q2155/COSS!$H$2161</f>
        <v>9.2330569224427487E-5</v>
      </c>
      <c r="M921" s="20">
        <f ca="1">+COSS!R2155/COSS!$H$2161</f>
        <v>1.9328867922236985E-5</v>
      </c>
      <c r="N921" s="20">
        <f ca="1">+COSS!S2155/COSS!$H$2161</f>
        <v>8.1326585110328435E-7</v>
      </c>
      <c r="O921" s="20">
        <f ca="1">+COSS!U2155/COSS!$H$2161</f>
        <v>2.7516057597340673E-5</v>
      </c>
      <c r="P921" s="20">
        <f ca="1">+COSS!V2155/COSS!$H$2161</f>
        <v>3.28645871539889E-4</v>
      </c>
      <c r="Q921" s="20">
        <f ca="1">+COSS!W2155/COSS!$H$2161</f>
        <v>1.2431192999465259E-3</v>
      </c>
      <c r="R921" s="20">
        <f ca="1">+COSS!X2155/COSS!$H$2161</f>
        <v>2.2090393843161518E-4</v>
      </c>
      <c r="S921" s="20">
        <f ca="1">+COSS!Z2155/COSS!$H$2161</f>
        <v>1.5715348027960349E-4</v>
      </c>
      <c r="T921" s="20">
        <f ca="1">+COSS!AA2155/COSS!$H$2161</f>
        <v>3.1524132940241449E-6</v>
      </c>
      <c r="U921" s="20">
        <f ca="1">+COSS!AC2155/COSS!$H$2161</f>
        <v>2.1024501513072848E-6</v>
      </c>
      <c r="V921" s="20">
        <f ca="1">+COSS!AD2155/COSS!$H$2161</f>
        <v>9.4444784048214915E-6</v>
      </c>
      <c r="W921" s="20">
        <f ca="1">+COSS!AE2155/COSS!$H$2161</f>
        <v>1.9629131885072578E-6</v>
      </c>
    </row>
    <row r="922" spans="1:43">
      <c r="B922" s="15" t="str">
        <f>$B$7</f>
        <v>SUBTRAN</v>
      </c>
      <c r="D922" s="20">
        <f ca="1">+COSS!H2156/COSS!$H$2161</f>
        <v>2.1562962359697939E-3</v>
      </c>
      <c r="E922" s="20">
        <f ca="1">+COSS!I2156/COSS!$H$2161</f>
        <v>1.1372936331156044E-3</v>
      </c>
      <c r="F922" s="20">
        <f ca="1">+COSS!L2156/COSS!$H$2161</f>
        <v>2.6746737703275025E-4</v>
      </c>
      <c r="G922" s="20">
        <f ca="1">+COSS!M2156/COSS!$H$2161</f>
        <v>3.6841684971181033E-6</v>
      </c>
      <c r="H922" s="20">
        <f ca="1">+COSS!L2156/COSS!$H$2161</f>
        <v>2.6746737703275025E-4</v>
      </c>
      <c r="I922" s="20">
        <f ca="1">+COSS!M2156/COSS!$H$2161</f>
        <v>3.6841684971181033E-6</v>
      </c>
      <c r="J922" s="20">
        <f ca="1">+COSS!N2156/COSS!$H$2161</f>
        <v>8.272652146890951E-7</v>
      </c>
      <c r="K922" s="20">
        <f ca="1">+COSS!P2156/COSS!$H$2161</f>
        <v>1.510951394172303E-4</v>
      </c>
      <c r="L922" s="20">
        <f ca="1">+COSS!Q2156/COSS!$H$2161</f>
        <v>2.4853056463087153E-5</v>
      </c>
      <c r="M922" s="20">
        <f ca="1">+COSS!R2156/COSS!$H$2161</f>
        <v>6.7387224239367076E-6</v>
      </c>
      <c r="N922" s="20">
        <f ca="1">+COSS!S2156/COSS!$H$2161</f>
        <v>0</v>
      </c>
      <c r="O922" s="20">
        <f ca="1">+COSS!U2156/COSS!$H$2161</f>
        <v>7.0391947879772712E-6</v>
      </c>
      <c r="P922" s="20">
        <f ca="1">+COSS!V2156/COSS!$H$2161</f>
        <v>8.72546729403753E-5</v>
      </c>
      <c r="Q922" s="20">
        <f ca="1">+COSS!W2156/COSS!$H$2161</f>
        <v>4.2569047607938679E-4</v>
      </c>
      <c r="R922" s="20">
        <f ca="1">+COSS!X2156/COSS!$H$2161</f>
        <v>6.6360564946582123E-163</v>
      </c>
      <c r="S922" s="20">
        <f ca="1">+COSS!Z2156/COSS!$H$2161</f>
        <v>4.2169042550265451E-5</v>
      </c>
      <c r="T922" s="20">
        <f ca="1">+COSS!AA2156/COSS!$H$2161</f>
        <v>8.506899340600779E-7</v>
      </c>
      <c r="U922" s="20">
        <f ca="1">+COSS!AC2156/COSS!$H$2161</f>
        <v>5.6852055089899508E-7</v>
      </c>
      <c r="V922" s="20">
        <f ca="1">+COSS!AD2156/COSS!$H$2161</f>
        <v>0</v>
      </c>
      <c r="W922" s="20">
        <f ca="1">+COSS!AE2156/COSS!$H$2161</f>
        <v>0</v>
      </c>
    </row>
    <row r="923" spans="1:43">
      <c r="B923" s="15" t="str">
        <f>$B$8</f>
        <v>DISTPRI</v>
      </c>
      <c r="D923" s="20">
        <f ca="1">+COSS!H2157/COSS!$H$2161</f>
        <v>8.4038118988450608E-2</v>
      </c>
      <c r="E923" s="20">
        <f ca="1">+COSS!I2157/COSS!$H$2161</f>
        <v>5.5883842099694825E-2</v>
      </c>
      <c r="F923" s="20">
        <f ca="1">+COSS!L2157/COSS!$H$2161</f>
        <v>1.2883091219191196E-2</v>
      </c>
      <c r="G923" s="20">
        <f ca="1">+COSS!M2157/COSS!$H$2161</f>
        <v>1.787738604486328E-4</v>
      </c>
      <c r="H923" s="20">
        <f ca="1">+COSS!L2157/COSS!$H$2161</f>
        <v>1.2883091219191196E-2</v>
      </c>
      <c r="I923" s="20">
        <f ca="1">+COSS!M2157/COSS!$H$2161</f>
        <v>1.787738604486328E-4</v>
      </c>
      <c r="J923" s="20">
        <f ca="1">+COSS!N2157/COSS!$H$2161</f>
        <v>0</v>
      </c>
      <c r="K923" s="20">
        <f ca="1">+COSS!P2157/COSS!$H$2161</f>
        <v>7.3252836722582917E-3</v>
      </c>
      <c r="L923" s="20">
        <f ca="1">+COSS!Q2157/COSS!$H$2161</f>
        <v>1.1814289951526508E-3</v>
      </c>
      <c r="M923" s="20">
        <f ca="1">+COSS!R2157/COSS!$H$2161</f>
        <v>0</v>
      </c>
      <c r="N923" s="20">
        <f ca="1">+COSS!S2157/COSS!$H$2161</f>
        <v>0</v>
      </c>
      <c r="O923" s="20">
        <f ca="1">+COSS!U2157/COSS!$H$2161</f>
        <v>3.4422185145439101E-4</v>
      </c>
      <c r="P923" s="20">
        <f ca="1">+COSS!V2157/COSS!$H$2161</f>
        <v>4.0938253559458264E-3</v>
      </c>
      <c r="Q923" s="20">
        <f ca="1">+COSS!W2157/COSS!$H$2161</f>
        <v>-1.1442473627055584E-90</v>
      </c>
      <c r="R923" s="20">
        <f ca="1">+COSS!X2157/COSS!$H$2161</f>
        <v>2.4264308067706407E-162</v>
      </c>
      <c r="S923" s="20">
        <f ca="1">+COSS!Z2157/COSS!$H$2161</f>
        <v>2.0391368584534732E-3</v>
      </c>
      <c r="T923" s="20">
        <f ca="1">+COSS!AA2157/COSS!$H$2161</f>
        <v>4.1416443055151348E-5</v>
      </c>
      <c r="U923" s="20">
        <f ca="1">+COSS!AC2157/COSS!$H$2161</f>
        <v>2.71290693678162E-5</v>
      </c>
      <c r="V923" s="20">
        <f ca="1">+COSS!AD2157/COSS!$H$2161</f>
        <v>0</v>
      </c>
      <c r="W923" s="20">
        <f ca="1">+COSS!AE2157/COSS!$H$2161</f>
        <v>0</v>
      </c>
    </row>
    <row r="924" spans="1:43">
      <c r="B924" s="15" t="str">
        <f>$B$9</f>
        <v>DISTSEC</v>
      </c>
      <c r="D924" s="20">
        <f ca="1">+COSS!H2158/COSS!$H$2161</f>
        <v>3.3707943236120003E-2</v>
      </c>
      <c r="E924" s="20">
        <f ca="1">+COSS!I2158/COSS!$H$2161</f>
        <v>2.5137904261667409E-2</v>
      </c>
      <c r="F924" s="20">
        <f ca="1">+COSS!L2158/COSS!$H$2161</f>
        <v>4.9947167910254428E-3</v>
      </c>
      <c r="G924" s="20">
        <f ca="1">+COSS!M2158/COSS!$H$2161</f>
        <v>0</v>
      </c>
      <c r="H924" s="20">
        <f ca="1">+COSS!L2158/COSS!$H$2161</f>
        <v>4.9947167910254428E-3</v>
      </c>
      <c r="I924" s="20">
        <f ca="1">+COSS!M2158/COSS!$H$2161</f>
        <v>0</v>
      </c>
      <c r="J924" s="20">
        <f ca="1">+COSS!N2158/COSS!$H$2161</f>
        <v>0</v>
      </c>
      <c r="K924" s="20">
        <f ca="1">+COSS!P2158/COSS!$H$2161</f>
        <v>2.4445244413464156E-3</v>
      </c>
      <c r="L924" s="20">
        <f ca="1">+COSS!Q2158/COSS!$H$2161</f>
        <v>0</v>
      </c>
      <c r="M924" s="20">
        <f ca="1">+COSS!R2158/COSS!$H$2161</f>
        <v>0</v>
      </c>
      <c r="N924" s="20">
        <f ca="1">+COSS!S2158/COSS!$H$2161</f>
        <v>0</v>
      </c>
      <c r="O924" s="20">
        <f ca="1">+COSS!U2158/COSS!$H$2161</f>
        <v>9.4986064120907262E-5</v>
      </c>
      <c r="P924" s="20">
        <f ca="1">+COSS!V2158/COSS!$H$2161</f>
        <v>-8.8292927324509917E-133</v>
      </c>
      <c r="Q924" s="20">
        <f ca="1">+COSS!W2158/COSS!$H$2161</f>
        <v>-4.4005306894783379E-92</v>
      </c>
      <c r="R924" s="20">
        <f ca="1">+COSS!X2158/COSS!$H$2161</f>
        <v>0</v>
      </c>
      <c r="S924" s="20">
        <f ca="1">+COSS!Z2158/COSS!$H$2161</f>
        <v>7.0140761143778769E-4</v>
      </c>
      <c r="T924" s="20">
        <f ca="1">+COSS!AA2158/COSS!$H$2161</f>
        <v>0</v>
      </c>
      <c r="U924" s="20">
        <f ca="1">+COSS!AC2158/COSS!$H$2161</f>
        <v>8.3734522042513268E-6</v>
      </c>
      <c r="V924" s="20">
        <f ca="1">+COSS!AD2158/COSS!$H$2161</f>
        <v>2.5696611496456908E-4</v>
      </c>
      <c r="W924" s="20">
        <f ca="1">+COSS!AE2158/COSS!$H$2161</f>
        <v>5.3719659647227885E-5</v>
      </c>
    </row>
    <row r="925" spans="1:43">
      <c r="B925" s="15" t="str">
        <f>$B$10</f>
        <v>ENERGY</v>
      </c>
      <c r="D925" s="20">
        <f ca="1">+COSS!H2159/COSS!$H$2161</f>
        <v>0.47033495367697004</v>
      </c>
      <c r="E925" s="20">
        <f ca="1">+COSS!I2159/COSS!$H$2161</f>
        <v>0.19609482238670062</v>
      </c>
      <c r="F925" s="20">
        <f ca="1">+COSS!L2159/COSS!$H$2161</f>
        <v>5.5587518986623285E-2</v>
      </c>
      <c r="G925" s="20">
        <f ca="1">+COSS!M2159/COSS!$H$2161</f>
        <v>7.7063571994453811E-4</v>
      </c>
      <c r="H925" s="20">
        <f ca="1">+COSS!L2159/COSS!$H$2161</f>
        <v>5.5587518986623285E-2</v>
      </c>
      <c r="I925" s="20">
        <f ca="1">+COSS!M2159/COSS!$H$2161</f>
        <v>7.7063571994453811E-4</v>
      </c>
      <c r="J925" s="20">
        <f ca="1">+COSS!N2159/COSS!$H$2161</f>
        <v>1.3747279068591957E-4</v>
      </c>
      <c r="K925" s="20">
        <f ca="1">+COSS!P2159/COSS!$H$2161</f>
        <v>3.5343069374679049E-2</v>
      </c>
      <c r="L925" s="20">
        <f ca="1">+COSS!Q2159/COSS!$H$2161</f>
        <v>5.6447570331513456E-3</v>
      </c>
      <c r="M925" s="20">
        <f ca="1">+COSS!R2159/COSS!$H$2161</f>
        <v>1.2031867409490714E-3</v>
      </c>
      <c r="N925" s="20">
        <f ca="1">+COSS!S2159/COSS!$H$2161</f>
        <v>5.2672646926650826E-5</v>
      </c>
      <c r="O925" s="20">
        <f ca="1">+COSS!U2159/COSS!$H$2161</f>
        <v>1.9246784984908484E-3</v>
      </c>
      <c r="P925" s="20">
        <f ca="1">+COSS!V2159/COSS!$H$2161</f>
        <v>2.6090981982395504E-2</v>
      </c>
      <c r="Q925" s="20">
        <f ca="1">+COSS!W2159/COSS!$H$2161</f>
        <v>0.11200573924514126</v>
      </c>
      <c r="R925" s="20">
        <f ca="1">+COSS!X2159/COSS!$H$2161</f>
        <v>2.0277216538379002E-2</v>
      </c>
      <c r="S925" s="20">
        <f ca="1">+COSS!Z2159/COSS!$H$2161</f>
        <v>9.8522603015626427E-3</v>
      </c>
      <c r="T925" s="20">
        <f ca="1">+COSS!AA2159/COSS!$H$2161</f>
        <v>2.0021166361209846E-4</v>
      </c>
      <c r="U925" s="20">
        <f ca="1">+COSS!AC2159/COSS!$H$2161</f>
        <v>1.7792535541080674E-4</v>
      </c>
      <c r="V925" s="20">
        <f ca="1">+COSS!AD2159/COSS!$H$2161</f>
        <v>3.9655120948213331E-3</v>
      </c>
      <c r="W925" s="20">
        <f ca="1">+COSS!AE2159/COSS!$H$2161</f>
        <v>8.2396886261217625E-4</v>
      </c>
    </row>
    <row r="926" spans="1:43">
      <c r="B926" s="15" t="str">
        <f>$B$11</f>
        <v>CUSTOMER</v>
      </c>
      <c r="D926" s="20">
        <f ca="1">+COSS!H2160/COSS!$H$2161</f>
        <v>3.1112494377404591E-2</v>
      </c>
      <c r="E926" s="20">
        <f ca="1">+COSS!I2160/COSS!$H$2161</f>
        <v>2.2537377675944922E-2</v>
      </c>
      <c r="F926" s="20">
        <f ca="1">+COSS!L2160/COSS!$H$2161</f>
        <v>5.2037486130129462E-3</v>
      </c>
      <c r="G926" s="20">
        <f ca="1">+COSS!M2160/COSS!$H$2161</f>
        <v>2.4078064455051526E-4</v>
      </c>
      <c r="H926" s="20">
        <f ca="1">+COSS!L2160/COSS!$H$2161</f>
        <v>5.2037486130129462E-3</v>
      </c>
      <c r="I926" s="20">
        <f ca="1">+COSS!M2160/COSS!$H$2161</f>
        <v>2.4078064455051526E-4</v>
      </c>
      <c r="J926" s="20">
        <f ca="1">+COSS!N2160/COSS!$H$2161</f>
        <v>5.0673218709070563E-5</v>
      </c>
      <c r="K926" s="20">
        <f ca="1">+COSS!P2160/COSS!$H$2161</f>
        <v>3.10950152061708E-4</v>
      </c>
      <c r="L926" s="20">
        <f ca="1">+COSS!Q2160/COSS!$H$2161</f>
        <v>7.8197761339669474E-5</v>
      </c>
      <c r="M926" s="20">
        <f ca="1">+COSS!R2160/COSS!$H$2161</f>
        <v>9.0302478641027573E-5</v>
      </c>
      <c r="N926" s="20">
        <f ca="1">+COSS!S2160/COSS!$H$2161</f>
        <v>1.2972828958579064E-5</v>
      </c>
      <c r="O926" s="20">
        <f ca="1">+COSS!U2160/COSS!$H$2161</f>
        <v>2.2551342378315049E-6</v>
      </c>
      <c r="P926" s="20">
        <f ca="1">+COSS!V2160/COSS!$H$2161</f>
        <v>5.584722830293638E-5</v>
      </c>
      <c r="Q926" s="20">
        <f ca="1">+COSS!W2160/COSS!$H$2161</f>
        <v>1.4414904802547622E-4</v>
      </c>
      <c r="R926" s="20">
        <f ca="1">+COSS!X2160/COSS!$H$2161</f>
        <v>4.1158485254583553E-5</v>
      </c>
      <c r="S926" s="20">
        <f ca="1">+COSS!Z2160/COSS!$H$2161</f>
        <v>6.5563954665345117E-5</v>
      </c>
      <c r="T926" s="20">
        <f ca="1">+COSS!AA2160/COSS!$H$2161</f>
        <v>1.1964274430317779E-6</v>
      </c>
      <c r="U926" s="20">
        <f ca="1">+COSS!AC2160/COSS!$H$2161</f>
        <v>6.0363402607175174E-6</v>
      </c>
      <c r="V926" s="20">
        <f ca="1">+COSS!AD2160/COSS!$H$2161</f>
        <v>1.6780484480144727E-3</v>
      </c>
      <c r="W926" s="20">
        <f ca="1">+COSS!AE2160/COSS!$H$2161</f>
        <v>5.7109554079080892E-4</v>
      </c>
    </row>
    <row r="927" spans="1:43">
      <c r="B927" s="15" t="str">
        <f>$B$12</f>
        <v>TOTAL</v>
      </c>
      <c r="D927" s="20">
        <f ca="1">+COSS!H2161/COSS!$H$2161</f>
        <v>1</v>
      </c>
      <c r="E927" s="20">
        <f ca="1">+COSS!I2161/COSS!$H$2161</f>
        <v>0.5043134720192769</v>
      </c>
      <c r="F927" s="20">
        <f ca="1">+COSS!L2161/COSS!$H$2161</f>
        <v>0.12562612068638943</v>
      </c>
      <c r="G927" s="20">
        <f ca="1">+COSS!M2161/COSS!$H$2161</f>
        <v>1.8393116157041632E-3</v>
      </c>
      <c r="H927" s="20">
        <f ca="1">+COSS!L2161/COSS!$H$2161</f>
        <v>0.12562612068638943</v>
      </c>
      <c r="I927" s="20">
        <f ca="1">+COSS!M2161/COSS!$H$2161</f>
        <v>1.8393116157041632E-3</v>
      </c>
      <c r="J927" s="20">
        <f ca="1">+COSS!N2161/COSS!$H$2161</f>
        <v>3.0349899205377439E-4</v>
      </c>
      <c r="K927" s="20">
        <f ca="1">+COSS!P2161/COSS!$H$2161</f>
        <v>7.2806125496011884E-2</v>
      </c>
      <c r="L927" s="20">
        <f ca="1">+COSS!Q2161/COSS!$H$2161</f>
        <v>1.1304865397163515E-2</v>
      </c>
      <c r="M927" s="20">
        <f ca="1">+COSS!R2161/COSS!$H$2161</f>
        <v>2.2282613473204043E-3</v>
      </c>
      <c r="N927" s="20">
        <f ca="1">+COSS!S2161/COSS!$H$2161</f>
        <v>1.0639230948361893E-4</v>
      </c>
      <c r="O927" s="20">
        <f ca="1">+COSS!U2161/COSS!$H$2161</f>
        <v>3.7137603304262723E-3</v>
      </c>
      <c r="P927" s="20">
        <f ca="1">+COSS!V2161/COSS!$H$2161</f>
        <v>4.5872681189416994E-2</v>
      </c>
      <c r="Q927" s="20">
        <f ca="1">+COSS!W2161/COSS!$H$2161</f>
        <v>0.17188555629318372</v>
      </c>
      <c r="R927" s="20">
        <f ca="1">+COSS!X2161/COSS!$H$2161</f>
        <v>3.0670552193742543E-2</v>
      </c>
      <c r="S927" s="20">
        <f ca="1">+COSS!Z2161/COSS!$H$2161</f>
        <v>2.0287099783596836E-2</v>
      </c>
      <c r="T927" s="20">
        <f ca="1">+COSS!AA2161/COSS!$H$2161</f>
        <v>3.9706259986564755E-4</v>
      </c>
      <c r="U927" s="20">
        <f ca="1">+COSS!AC2161/COSS!$H$2161</f>
        <v>3.2104545863607346E-4</v>
      </c>
      <c r="V927" s="20">
        <f ca="1">+COSS!AD2161/COSS!$H$2161</f>
        <v>6.347460896294412E-3</v>
      </c>
      <c r="W927" s="20">
        <f ca="1">+COSS!AE2161/COSS!$H$2161</f>
        <v>1.5411907781976678E-3</v>
      </c>
    </row>
    <row r="928" spans="1:43">
      <c r="A928" s="111" t="s">
        <v>350</v>
      </c>
      <c r="B928" s="15" t="str">
        <f>$B$5</f>
        <v>PRODUCTION</v>
      </c>
      <c r="D928" s="20">
        <f t="shared" ref="D928:D935" ca="1" si="953">SUM(E928:W928)</f>
        <v>0.34188789977460093</v>
      </c>
      <c r="E928" s="20">
        <f t="shared" ref="E928:F935" ca="1" si="954">IF(E$927=0,0,E$919*E920/E$927)</f>
        <v>1.8948058286119545E-3</v>
      </c>
      <c r="F928" s="20">
        <f t="shared" ca="1" si="954"/>
        <v>-4.8849161582817326E-4</v>
      </c>
      <c r="G928" s="20">
        <f t="shared" ref="G928" ca="1" si="955">IF(G$927=0,0,G$919*G920/G$927)</f>
        <v>-1.4771436763364042E-3</v>
      </c>
      <c r="H928" s="20">
        <f t="shared" ref="H928:W935" ca="1" si="956">IF(H$927=0,0,H$919*H920/H$927)</f>
        <v>8.0012804700092342E-3</v>
      </c>
      <c r="I928" s="20">
        <f t="shared" ca="1" si="956"/>
        <v>2.1973192631824059E-4</v>
      </c>
      <c r="J928" s="20">
        <f t="shared" ca="1" si="956"/>
        <v>-9.0757287667362968E-4</v>
      </c>
      <c r="K928" s="20">
        <f t="shared" ca="1" si="956"/>
        <v>2.3365004467627588E-2</v>
      </c>
      <c r="L928" s="20">
        <f t="shared" ca="1" si="956"/>
        <v>2.3295762207265983E-2</v>
      </c>
      <c r="M928" s="20">
        <f t="shared" ca="1" si="956"/>
        <v>2.5413771965651249E-3</v>
      </c>
      <c r="N928" s="20">
        <f t="shared" ca="1" si="956"/>
        <v>-9.124582057886023E-5</v>
      </c>
      <c r="O928" s="20">
        <f t="shared" ca="1" si="956"/>
        <v>-7.3240606617019693E-4</v>
      </c>
      <c r="P928" s="20">
        <f t="shared" ca="1" si="956"/>
        <v>2.4650183960679591E-2</v>
      </c>
      <c r="Q928" s="20">
        <f t="shared" ca="1" si="956"/>
        <v>0.2211611855794329</v>
      </c>
      <c r="R928" s="20">
        <f t="shared" ca="1" si="956"/>
        <v>3.7581932755689468E-2</v>
      </c>
      <c r="S928" s="20">
        <f t="shared" ca="1" si="956"/>
        <v>2.7960866742729206E-3</v>
      </c>
      <c r="T928" s="20">
        <f t="shared" ca="1" si="956"/>
        <v>0</v>
      </c>
      <c r="U928" s="20">
        <f t="shared" ca="1" si="956"/>
        <v>0</v>
      </c>
      <c r="V928" s="20">
        <f t="shared" ca="1" si="956"/>
        <v>8.5478923889867195E-5</v>
      </c>
      <c r="W928" s="20">
        <f t="shared" ca="1" si="956"/>
        <v>-8.0701601747658499E-6</v>
      </c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</row>
    <row r="929" spans="1:43">
      <c r="A929" s="15" t="str">
        <f>+A928</f>
        <v>REVYEC_EXP_OM</v>
      </c>
      <c r="B929" s="15" t="str">
        <f>$B$6</f>
        <v>BULKTRAN</v>
      </c>
      <c r="D929" s="20">
        <f t="shared" ca="1" si="953"/>
        <v>7.3322451072893773E-3</v>
      </c>
      <c r="E929" s="20">
        <f t="shared" ca="1" si="954"/>
        <v>3.9220610270688937E-5</v>
      </c>
      <c r="F929" s="20">
        <f t="shared" ca="1" si="954"/>
        <v>-1.0323410334747554E-5</v>
      </c>
      <c r="G929" s="20">
        <f t="shared" ref="G929" ca="1" si="957">IF(G$927=0,0,G$919*G921/G$927)</f>
        <v>-3.0952222364125978E-5</v>
      </c>
      <c r="H929" s="20">
        <f t="shared" ref="H929:U929" ca="1" si="958">IF(H$927=0,0,H$919*H921/H$927)</f>
        <v>1.6909297686771714E-4</v>
      </c>
      <c r="I929" s="20">
        <f t="shared" ca="1" si="958"/>
        <v>4.6042856580939855E-6</v>
      </c>
      <c r="J929" s="20">
        <f t="shared" ca="1" si="958"/>
        <v>-1.8430441527758146E-5</v>
      </c>
      <c r="K929" s="20">
        <f t="shared" ca="1" si="958"/>
        <v>4.9264437086392581E-4</v>
      </c>
      <c r="L929" s="20">
        <f t="shared" ca="1" si="958"/>
        <v>5.0216235112217084E-4</v>
      </c>
      <c r="M929" s="20">
        <f t="shared" ca="1" si="958"/>
        <v>5.405711334335193E-5</v>
      </c>
      <c r="N929" s="20">
        <f t="shared" ca="1" si="958"/>
        <v>-1.8582639648501748E-6</v>
      </c>
      <c r="O929" s="20">
        <f t="shared" ca="1" si="958"/>
        <v>-1.5348021664585981E-5</v>
      </c>
      <c r="P929" s="20">
        <f t="shared" ca="1" si="958"/>
        <v>5.3240760162558002E-4</v>
      </c>
      <c r="Q929" s="20">
        <f t="shared" ca="1" si="958"/>
        <v>4.7347100670112972E-3</v>
      </c>
      <c r="R929" s="20">
        <f t="shared" ca="1" si="958"/>
        <v>8.1944260802740672E-4</v>
      </c>
      <c r="S929" s="20">
        <f t="shared" ca="1" si="958"/>
        <v>5.914532091971536E-5</v>
      </c>
      <c r="T929" s="20">
        <f t="shared" ca="1" si="958"/>
        <v>0</v>
      </c>
      <c r="U929" s="20">
        <f t="shared" ca="1" si="958"/>
        <v>0</v>
      </c>
      <c r="V929" s="20">
        <f t="shared" ca="1" si="956"/>
        <v>1.845309134962614E-6</v>
      </c>
      <c r="W929" s="20">
        <f t="shared" ca="1" si="956"/>
        <v>-1.7514769942559723E-7</v>
      </c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</row>
    <row r="930" spans="1:43">
      <c r="A930" s="15" t="str">
        <f t="shared" ref="A930:A935" si="959">+A929</f>
        <v>REVYEC_EXP_OM</v>
      </c>
      <c r="B930" s="15" t="str">
        <f>$B$7</f>
        <v>SUBTRAN</v>
      </c>
      <c r="D930" s="20">
        <f t="shared" ca="1" si="953"/>
        <v>2.1017692139575954E-3</v>
      </c>
      <c r="E930" s="20">
        <f t="shared" ca="1" si="954"/>
        <v>1.0807448080794926E-5</v>
      </c>
      <c r="F930" s="20">
        <f t="shared" ca="1" si="954"/>
        <v>-2.8575273807571195E-6</v>
      </c>
      <c r="G930" s="20">
        <f t="shared" ref="G930" ca="1" si="960">IF(G$927=0,0,G$919*G922/G$927)</f>
        <v>-8.608241373408812E-6</v>
      </c>
      <c r="H930" s="20">
        <f t="shared" ca="1" si="956"/>
        <v>4.6805057207391131E-5</v>
      </c>
      <c r="I930" s="20">
        <f t="shared" ca="1" si="956"/>
        <v>1.2805155581634326E-6</v>
      </c>
      <c r="J930" s="20">
        <f t="shared" ca="1" si="956"/>
        <v>-6.6888935597249336E-6</v>
      </c>
      <c r="K930" s="20">
        <f t="shared" ca="1" si="956"/>
        <v>1.323766274659688E-4</v>
      </c>
      <c r="L930" s="20">
        <f t="shared" ca="1" si="956"/>
        <v>1.3516941757112073E-4</v>
      </c>
      <c r="M930" s="20">
        <f t="shared" ca="1" si="956"/>
        <v>1.8846208858463512E-5</v>
      </c>
      <c r="N930" s="20">
        <f t="shared" ca="1" si="956"/>
        <v>0</v>
      </c>
      <c r="O930" s="20">
        <f t="shared" ca="1" si="956"/>
        <v>-3.9263515031149425E-6</v>
      </c>
      <c r="P930" s="20">
        <f t="shared" ca="1" si="956"/>
        <v>1.4135291258381496E-4</v>
      </c>
      <c r="Q930" s="20">
        <f t="shared" ca="1" si="956"/>
        <v>1.6213415579748494E-3</v>
      </c>
      <c r="R930" s="20">
        <f t="shared" ca="1" si="956"/>
        <v>2.4616434997076013E-162</v>
      </c>
      <c r="S930" s="20">
        <f t="shared" ca="1" si="956"/>
        <v>1.5870482474044737E-5</v>
      </c>
      <c r="T930" s="20">
        <f t="shared" ca="1" si="956"/>
        <v>0</v>
      </c>
      <c r="U930" s="20">
        <f t="shared" ca="1" si="956"/>
        <v>0</v>
      </c>
      <c r="V930" s="20">
        <f t="shared" ca="1" si="956"/>
        <v>0</v>
      </c>
      <c r="W930" s="20">
        <f t="shared" ca="1" si="956"/>
        <v>0</v>
      </c>
      <c r="X930" s="20"/>
      <c r="Y930" s="20"/>
    </row>
    <row r="931" spans="1:43">
      <c r="A931" s="15" t="str">
        <f t="shared" si="959"/>
        <v>REVYEC_EXP_OM</v>
      </c>
      <c r="B931" s="15" t="str">
        <f>$B$8</f>
        <v>DISTPRI</v>
      </c>
      <c r="D931" s="20">
        <f t="shared" ca="1" si="953"/>
        <v>2.2343019014971457E-2</v>
      </c>
      <c r="E931" s="20">
        <f ca="1">IF(E$927=0,0,E$919*E923/E$927)</f>
        <v>5.3105170420522489E-4</v>
      </c>
      <c r="F931" s="20">
        <f ca="1">IF(F$927=0,0,F$919*F923/F$927)</f>
        <v>-1.3763841525661193E-4</v>
      </c>
      <c r="G931" s="20">
        <f ca="1">IF(G$927=0,0,G$919*G923/G$927)</f>
        <v>-4.1771394093449927E-4</v>
      </c>
      <c r="H931" s="20">
        <f t="shared" ca="1" si="956"/>
        <v>2.2544574527623537E-3</v>
      </c>
      <c r="I931" s="20">
        <f t="shared" ca="1" si="956"/>
        <v>6.2136872913517595E-5</v>
      </c>
      <c r="J931" s="20">
        <f t="shared" ca="1" si="956"/>
        <v>0</v>
      </c>
      <c r="K931" s="20">
        <f t="shared" ca="1" si="956"/>
        <v>6.4177865118968834E-3</v>
      </c>
      <c r="L931" s="20">
        <f t="shared" ca="1" si="956"/>
        <v>6.4254901369415621E-3</v>
      </c>
      <c r="M931" s="20">
        <f t="shared" ca="1" si="956"/>
        <v>0</v>
      </c>
      <c r="N931" s="20">
        <f t="shared" ca="1" si="956"/>
        <v>0</v>
      </c>
      <c r="O931" s="20">
        <f t="shared" ca="1" si="956"/>
        <v>-1.9200150366222832E-4</v>
      </c>
      <c r="P931" s="20">
        <f t="shared" ca="1" si="956"/>
        <v>6.6320131423545344E-3</v>
      </c>
      <c r="Q931" s="20">
        <f t="shared" ca="1" si="956"/>
        <v>-4.3581332118214087E-90</v>
      </c>
      <c r="R931" s="20">
        <f t="shared" ca="1" si="956"/>
        <v>9.0008390190548783E-162</v>
      </c>
      <c r="S931" s="20">
        <f t="shared" ca="1" si="956"/>
        <v>7.6743705375072061E-4</v>
      </c>
      <c r="T931" s="20">
        <f t="shared" ca="1" si="956"/>
        <v>0</v>
      </c>
      <c r="U931" s="20">
        <f t="shared" ca="1" si="956"/>
        <v>0</v>
      </c>
      <c r="V931" s="20">
        <f t="shared" ca="1" si="956"/>
        <v>0</v>
      </c>
      <c r="W931" s="20">
        <f t="shared" ca="1" si="956"/>
        <v>0</v>
      </c>
      <c r="X931" s="20"/>
      <c r="Y931" s="20"/>
    </row>
    <row r="932" spans="1:43">
      <c r="A932" s="15" t="str">
        <f t="shared" si="959"/>
        <v>REVYEC_EXP_OM</v>
      </c>
      <c r="B932" s="15" t="str">
        <f>$B$9</f>
        <v>DISTSEC</v>
      </c>
      <c r="D932" s="20">
        <f t="shared" ca="1" si="953"/>
        <v>3.4576539763123654E-3</v>
      </c>
      <c r="E932" s="20">
        <f t="shared" ca="1" si="954"/>
        <v>2.3887990511624405E-4</v>
      </c>
      <c r="F932" s="20">
        <f t="shared" ca="1" si="954"/>
        <v>-5.3361797419260316E-5</v>
      </c>
      <c r="G932" s="20">
        <f t="shared" ref="G932" ca="1" si="961">IF(G$927=0,0,G$919*G924/G$927)</f>
        <v>0</v>
      </c>
      <c r="H932" s="20">
        <f t="shared" ca="1" si="956"/>
        <v>8.7404306174520023E-4</v>
      </c>
      <c r="I932" s="20">
        <f t="shared" ca="1" si="956"/>
        <v>0</v>
      </c>
      <c r="J932" s="20">
        <f t="shared" ca="1" si="956"/>
        <v>0</v>
      </c>
      <c r="K932" s="20">
        <f t="shared" ca="1" si="956"/>
        <v>2.1416830650653486E-3</v>
      </c>
      <c r="L932" s="20">
        <f t="shared" ca="1" si="956"/>
        <v>0</v>
      </c>
      <c r="M932" s="20">
        <f t="shared" ca="1" si="956"/>
        <v>0</v>
      </c>
      <c r="N932" s="20">
        <f t="shared" ca="1" si="956"/>
        <v>0</v>
      </c>
      <c r="O932" s="20">
        <f t="shared" ca="1" si="956"/>
        <v>-5.2981724028021138E-5</v>
      </c>
      <c r="P932" s="20">
        <f t="shared" ca="1" si="956"/>
        <v>-1.4303488876061675E-132</v>
      </c>
      <c r="Q932" s="20">
        <f t="shared" ca="1" si="956"/>
        <v>-1.6760448459420991E-91</v>
      </c>
      <c r="R932" s="20">
        <f t="shared" ca="1" si="956"/>
        <v>0</v>
      </c>
      <c r="S932" s="20">
        <f t="shared" ca="1" si="956"/>
        <v>2.6397747094248215E-4</v>
      </c>
      <c r="T932" s="20">
        <f t="shared" ca="1" si="956"/>
        <v>0</v>
      </c>
      <c r="U932" s="20">
        <f t="shared" ca="1" si="956"/>
        <v>0</v>
      </c>
      <c r="V932" s="20">
        <f t="shared" ca="1" si="956"/>
        <v>5.0207316804059652E-5</v>
      </c>
      <c r="W932" s="20">
        <f t="shared" ca="1" si="956"/>
        <v>-4.7933219136875058E-6</v>
      </c>
      <c r="X932" s="20"/>
      <c r="Y932" s="20"/>
    </row>
    <row r="933" spans="1:43">
      <c r="A933" s="15" t="str">
        <f t="shared" si="959"/>
        <v>REVYEC_EXP_OM</v>
      </c>
      <c r="B933" s="15" t="str">
        <f>$B$10</f>
        <v>ENERGY</v>
      </c>
      <c r="D933" s="20">
        <f t="shared" ca="1" si="953"/>
        <v>0.62068371307595671</v>
      </c>
      <c r="E933" s="20">
        <f t="shared" ca="1" si="954"/>
        <v>1.8634454200286085E-3</v>
      </c>
      <c r="F933" s="20">
        <f t="shared" ca="1" si="954"/>
        <v>-5.9387750122955236E-4</v>
      </c>
      <c r="G933" s="20">
        <f t="shared" ref="G933" ca="1" si="962">IF(G$927=0,0,G$919*G925/G$927)</f>
        <v>-1.8006283625307813E-3</v>
      </c>
      <c r="H933" s="20">
        <f t="shared" ca="1" si="956"/>
        <v>9.7274554940106461E-3</v>
      </c>
      <c r="I933" s="20">
        <f t="shared" ca="1" si="956"/>
        <v>2.6785176352204848E-4</v>
      </c>
      <c r="J933" s="20">
        <f t="shared" ca="1" si="956"/>
        <v>-1.1115430069207558E-3</v>
      </c>
      <c r="K933" s="20">
        <f t="shared" ca="1" si="956"/>
        <v>3.0964572031641741E-2</v>
      </c>
      <c r="L933" s="20">
        <f t="shared" ca="1" si="956"/>
        <v>3.0700389774384235E-2</v>
      </c>
      <c r="M933" s="20">
        <f t="shared" ca="1" si="956"/>
        <v>3.3649566177580263E-3</v>
      </c>
      <c r="N933" s="20">
        <f t="shared" ca="1" si="956"/>
        <v>-1.2035385671768588E-4</v>
      </c>
      <c r="O933" s="20">
        <f t="shared" ca="1" si="956"/>
        <v>-1.0735552208996427E-3</v>
      </c>
      <c r="P933" s="20">
        <f t="shared" ca="1" si="956"/>
        <v>4.2267493202382753E-2</v>
      </c>
      <c r="Q933" s="20">
        <f t="shared" ca="1" si="956"/>
        <v>0.42660000628244182</v>
      </c>
      <c r="R933" s="20">
        <f t="shared" ca="1" si="956"/>
        <v>7.5218284118051343E-2</v>
      </c>
      <c r="S933" s="20">
        <f t="shared" ca="1" si="956"/>
        <v>3.7079363198558647E-3</v>
      </c>
      <c r="T933" s="20">
        <f t="shared" ca="1" si="956"/>
        <v>0</v>
      </c>
      <c r="U933" s="20">
        <f t="shared" ca="1" si="956"/>
        <v>0</v>
      </c>
      <c r="V933" s="20">
        <f t="shared" ca="1" si="956"/>
        <v>7.7480146385244927E-4</v>
      </c>
      <c r="W933" s="20">
        <f t="shared" ca="1" si="956"/>
        <v>-7.3521463674405921E-5</v>
      </c>
      <c r="X933" s="20"/>
      <c r="Y933" s="20"/>
    </row>
    <row r="934" spans="1:43">
      <c r="A934" s="15" t="str">
        <f t="shared" si="959"/>
        <v>REVYEC_EXP_OM</v>
      </c>
      <c r="B934" s="15" t="str">
        <f>$B$11</f>
        <v>CUSTOMER</v>
      </c>
      <c r="D934" s="20">
        <f t="shared" ca="1" si="953"/>
        <v>2.1936998369116753E-3</v>
      </c>
      <c r="E934" s="20">
        <f t="shared" ca="1" si="954"/>
        <v>2.1416768019950978E-4</v>
      </c>
      <c r="F934" s="20">
        <f t="shared" ca="1" si="954"/>
        <v>-5.559501988326833E-5</v>
      </c>
      <c r="G934" s="20">
        <f t="shared" ref="G934" ca="1" si="963">IF(G$927=0,0,G$919*G926/G$927)</f>
        <v>-5.6259584977102161E-4</v>
      </c>
      <c r="H934" s="20">
        <f t="shared" ca="1" si="956"/>
        <v>9.1062227560982168E-4</v>
      </c>
      <c r="I934" s="20">
        <f t="shared" ca="1" si="956"/>
        <v>8.3688724251547247E-5</v>
      </c>
      <c r="J934" s="20">
        <f t="shared" ca="1" si="956"/>
        <v>-4.0972080084500991E-4</v>
      </c>
      <c r="K934" s="20">
        <f t="shared" ca="1" si="956"/>
        <v>2.7242790601154877E-4</v>
      </c>
      <c r="L934" s="20">
        <f t="shared" ca="1" si="956"/>
        <v>4.2529762370868029E-4</v>
      </c>
      <c r="M934" s="20">
        <f t="shared" ca="1" si="956"/>
        <v>2.5254926169099182E-4</v>
      </c>
      <c r="N934" s="20">
        <f t="shared" ca="1" si="956"/>
        <v>-2.9642140442991162E-5</v>
      </c>
      <c r="O934" s="20">
        <f t="shared" ca="1" si="956"/>
        <v>-1.2578782049843012E-6</v>
      </c>
      <c r="P934" s="20">
        <f t="shared" ca="1" si="956"/>
        <v>9.0472729016447426E-5</v>
      </c>
      <c r="Q934" s="20">
        <f t="shared" ca="1" si="956"/>
        <v>5.4902530180786003E-4</v>
      </c>
      <c r="R934" s="20">
        <f t="shared" ca="1" si="956"/>
        <v>1.5267729828146237E-4</v>
      </c>
      <c r="S934" s="20">
        <f t="shared" ca="1" si="956"/>
        <v>2.4675248251252346E-5</v>
      </c>
      <c r="T934" s="20">
        <f t="shared" ca="1" si="956"/>
        <v>0</v>
      </c>
      <c r="U934" s="20">
        <f t="shared" ca="1" si="956"/>
        <v>0</v>
      </c>
      <c r="V934" s="20">
        <f t="shared" ca="1" si="956"/>
        <v>3.2786544659259775E-4</v>
      </c>
      <c r="W934" s="20">
        <f t="shared" ca="1" si="956"/>
        <v>-5.0957969362768718E-5</v>
      </c>
      <c r="X934" s="20"/>
      <c r="Y934" s="20"/>
    </row>
    <row r="935" spans="1:43">
      <c r="A935" s="15" t="str">
        <f t="shared" si="959"/>
        <v>REVYEC_EXP_OM</v>
      </c>
      <c r="B935" s="15" t="str">
        <f>$B$12</f>
        <v>TOTAL</v>
      </c>
      <c r="D935" s="20">
        <f t="shared" ca="1" si="953"/>
        <v>1</v>
      </c>
      <c r="E935" s="20">
        <f t="shared" ca="1" si="954"/>
        <v>4.7923785965130255E-3</v>
      </c>
      <c r="F935" s="20">
        <f t="shared" ca="1" si="954"/>
        <v>-1.3421452873323709E-3</v>
      </c>
      <c r="G935" s="20">
        <f t="shared" ref="G935" ca="1" si="964">IF(G$927=0,0,G$919*G927/G$927)</f>
        <v>-4.2976422933102406E-3</v>
      </c>
      <c r="H935" s="20">
        <f t="shared" ca="1" si="956"/>
        <v>2.1983756788212364E-2</v>
      </c>
      <c r="I935" s="20">
        <f t="shared" ca="1" si="956"/>
        <v>6.3929408822161133E-4</v>
      </c>
      <c r="J935" s="20">
        <f t="shared" ca="1" si="956"/>
        <v>-2.4539560195268786E-3</v>
      </c>
      <c r="K935" s="20">
        <f t="shared" ca="1" si="956"/>
        <v>6.3786494980572997E-2</v>
      </c>
      <c r="L935" s="20">
        <f t="shared" ca="1" si="956"/>
        <v>6.1484271510993754E-2</v>
      </c>
      <c r="M935" s="20">
        <f t="shared" ca="1" si="956"/>
        <v>6.231786398215958E-3</v>
      </c>
      <c r="N935" s="20">
        <f t="shared" ca="1" si="956"/>
        <v>-2.4310008170438737E-4</v>
      </c>
      <c r="O935" s="20">
        <f t="shared" ca="1" si="956"/>
        <v>-2.0714767661327745E-3</v>
      </c>
      <c r="P935" s="20">
        <f t="shared" ca="1" si="956"/>
        <v>7.4313923548642705E-2</v>
      </c>
      <c r="Q935" s="20">
        <f t="shared" ca="1" si="956"/>
        <v>0.65466626878866863</v>
      </c>
      <c r="R935" s="20">
        <f t="shared" ca="1" si="956"/>
        <v>0.11377233678004972</v>
      </c>
      <c r="S935" s="20">
        <f t="shared" ca="1" si="956"/>
        <v>7.6351285704670006E-3</v>
      </c>
      <c r="T935" s="20">
        <f t="shared" ca="1" si="956"/>
        <v>0</v>
      </c>
      <c r="U935" s="20">
        <f t="shared" ca="1" si="956"/>
        <v>0</v>
      </c>
      <c r="V935" s="20">
        <f t="shared" ca="1" si="956"/>
        <v>1.2401984602739367E-3</v>
      </c>
      <c r="W935" s="20">
        <f t="shared" ca="1" si="956"/>
        <v>-1.3751806282505361E-4</v>
      </c>
      <c r="X935" s="20"/>
      <c r="Y935" s="20"/>
    </row>
    <row r="938" spans="1:43">
      <c r="A938" s="15" t="s">
        <v>352</v>
      </c>
    </row>
    <row r="939" spans="1:43">
      <c r="A939" s="34" t="s">
        <v>301</v>
      </c>
      <c r="D939" s="20">
        <f t="shared" ref="D939:W939" si="965">+D182</f>
        <v>1</v>
      </c>
      <c r="E939" s="20">
        <f t="shared" si="965"/>
        <v>4.7923785965130255E-3</v>
      </c>
      <c r="F939" s="20">
        <f t="shared" ref="F939:G939" si="966">+F182</f>
        <v>-1.3421452873323709E-3</v>
      </c>
      <c r="G939" s="20">
        <f t="shared" si="966"/>
        <v>-4.2976422933102406E-3</v>
      </c>
      <c r="H939" s="20">
        <f t="shared" si="965"/>
        <v>2.1983756788212364E-2</v>
      </c>
      <c r="I939" s="20">
        <f t="shared" si="965"/>
        <v>6.3929408822161133E-4</v>
      </c>
      <c r="J939" s="20">
        <f t="shared" si="965"/>
        <v>-2.4539560195268786E-3</v>
      </c>
      <c r="K939" s="20">
        <f t="shared" si="965"/>
        <v>6.3786494980572997E-2</v>
      </c>
      <c r="L939" s="20">
        <f t="shared" si="965"/>
        <v>6.1484271510993761E-2</v>
      </c>
      <c r="M939" s="20">
        <f t="shared" si="965"/>
        <v>6.231786398215958E-3</v>
      </c>
      <c r="N939" s="20">
        <f t="shared" si="965"/>
        <v>-2.4310008170438737E-4</v>
      </c>
      <c r="O939" s="20">
        <f t="shared" si="965"/>
        <v>-2.0714767661327745E-3</v>
      </c>
      <c r="P939" s="20">
        <f t="shared" si="965"/>
        <v>7.4313923548642705E-2</v>
      </c>
      <c r="Q939" s="20">
        <f t="shared" si="965"/>
        <v>0.65466626878866863</v>
      </c>
      <c r="R939" s="20">
        <f t="shared" si="965"/>
        <v>0.11377233678004972</v>
      </c>
      <c r="S939" s="20">
        <f t="shared" si="965"/>
        <v>7.6351285704670006E-3</v>
      </c>
      <c r="T939" s="20">
        <f t="shared" si="965"/>
        <v>0</v>
      </c>
      <c r="U939" s="20">
        <f t="shared" si="965"/>
        <v>0</v>
      </c>
      <c r="V939" s="20">
        <f t="shared" si="965"/>
        <v>1.2401984602739367E-3</v>
      </c>
      <c r="W939" s="20">
        <f t="shared" si="965"/>
        <v>-1.3751806282505361E-4</v>
      </c>
    </row>
    <row r="940" spans="1:43">
      <c r="A940" s="34" t="s">
        <v>70</v>
      </c>
      <c r="B940" s="15" t="str">
        <f>$B$5</f>
        <v>PRODUCTION</v>
      </c>
      <c r="D940" s="20">
        <f ca="1">+D881</f>
        <v>0.50209570665917302</v>
      </c>
      <c r="E940" s="20">
        <f t="shared" ref="E940:W940" ca="1" si="967">+E881</f>
        <v>0.22857726354646532</v>
      </c>
      <c r="F940" s="20">
        <f t="shared" ref="F940:G940" ca="1" si="968">+F881</f>
        <v>4.4770543122945821E-5</v>
      </c>
      <c r="G940" s="20">
        <f t="shared" ca="1" si="968"/>
        <v>8.0642833442632893E-5</v>
      </c>
      <c r="H940" s="20">
        <f t="shared" ca="1" si="967"/>
        <v>6.599949942333623E-2</v>
      </c>
      <c r="I940" s="20">
        <f t="shared" ca="1" si="967"/>
        <v>8.2483256686366946E-4</v>
      </c>
      <c r="J940" s="20">
        <f t="shared" ca="1" si="967"/>
        <v>1.0958697600049274E-4</v>
      </c>
      <c r="K940" s="20">
        <f t="shared" ca="1" si="967"/>
        <v>3.7805643010973201E-2</v>
      </c>
      <c r="L940" s="20">
        <f t="shared" ca="1" si="967"/>
        <v>7.6637566657367009E-3</v>
      </c>
      <c r="M940" s="20">
        <f t="shared" ca="1" si="967"/>
        <v>1.3958164787896583E-3</v>
      </c>
      <c r="N940" s="20">
        <f t="shared" ca="1" si="967"/>
        <v>3.7724260789941054E-5</v>
      </c>
      <c r="O940" s="20">
        <f t="shared" ca="1" si="967"/>
        <v>1.7430152351354449E-3</v>
      </c>
      <c r="P940" s="20">
        <f t="shared" ca="1" si="967"/>
        <v>2.7759795800739964E-2</v>
      </c>
      <c r="Q940" s="20">
        <f t="shared" ca="1" si="967"/>
        <v>9.7380998971328014E-2</v>
      </c>
      <c r="R940" s="20">
        <f t="shared" ca="1" si="967"/>
        <v>2.0466602107385292E-2</v>
      </c>
      <c r="S940" s="20">
        <f t="shared" ca="1" si="967"/>
        <v>1.0912761419171413E-2</v>
      </c>
      <c r="T940" s="20">
        <f t="shared" ca="1" si="967"/>
        <v>2.0316496277956932E-4</v>
      </c>
      <c r="U940" s="20">
        <f t="shared" ca="1" si="967"/>
        <v>1.5206434377597854E-4</v>
      </c>
      <c r="V940" s="20">
        <f t="shared" ca="1" si="967"/>
        <v>7.7144566338375813E-4</v>
      </c>
      <c r="W940" s="20">
        <f t="shared" ca="1" si="967"/>
        <v>1.6632184995270211E-4</v>
      </c>
    </row>
    <row r="941" spans="1:43">
      <c r="B941" s="15" t="str">
        <f>$B$6</f>
        <v>BULKTRAN</v>
      </c>
      <c r="D941" s="20">
        <f t="shared" ref="D941:W941" ca="1" si="969">+D882</f>
        <v>-2.1117653929766625E-2</v>
      </c>
      <c r="E941" s="20">
        <f t="shared" ca="1" si="969"/>
        <v>-3.1707557080780741E-2</v>
      </c>
      <c r="F941" s="20">
        <f t="shared" ref="F941:G941" ca="1" si="970">+F882</f>
        <v>-3.3091309003201389E-5</v>
      </c>
      <c r="G941" s="20">
        <f t="shared" ca="1" si="970"/>
        <v>-7.8907858652358913E-5</v>
      </c>
      <c r="H941" s="20">
        <f t="shared" ca="1" si="969"/>
        <v>-3.6331933311025793E-4</v>
      </c>
      <c r="I941" s="20">
        <f t="shared" ca="1" si="969"/>
        <v>-4.5840241563513396E-5</v>
      </c>
      <c r="J941" s="20">
        <f t="shared" ca="1" si="969"/>
        <v>-2.6004301435375959E-5</v>
      </c>
      <c r="K941" s="20">
        <f t="shared" ca="1" si="969"/>
        <v>-6.9625518066537145E-4</v>
      </c>
      <c r="L941" s="20">
        <f t="shared" ca="1" si="969"/>
        <v>6.7733667128205399E-4</v>
      </c>
      <c r="M941" s="20">
        <f t="shared" ca="1" si="969"/>
        <v>3.7813992166519737E-5</v>
      </c>
      <c r="N941" s="20">
        <f t="shared" ca="1" si="969"/>
        <v>-1.0464950777361134E-5</v>
      </c>
      <c r="O941" s="20">
        <f t="shared" ca="1" si="969"/>
        <v>-9.0782202593475713E-5</v>
      </c>
      <c r="P941" s="20">
        <f t="shared" ca="1" si="969"/>
        <v>2.6783170589101918E-3</v>
      </c>
      <c r="Q941" s="20">
        <f t="shared" ca="1" si="969"/>
        <v>5.7403610900779367E-3</v>
      </c>
      <c r="R941" s="20">
        <f t="shared" ca="1" si="969"/>
        <v>2.7281288215098339E-3</v>
      </c>
      <c r="S941" s="20">
        <f t="shared" ca="1" si="969"/>
        <v>-6.7631056793236924E-6</v>
      </c>
      <c r="T941" s="20">
        <f t="shared" ca="1" si="969"/>
        <v>-9.0751829961625334E-6</v>
      </c>
      <c r="U941" s="20">
        <f t="shared" ca="1" si="969"/>
        <v>3.5513866731531459E-6</v>
      </c>
      <c r="V941" s="20">
        <f t="shared" ca="1" si="969"/>
        <v>6.7369453458945765E-5</v>
      </c>
      <c r="W941" s="20">
        <f t="shared" ca="1" si="969"/>
        <v>1.7528343411908379E-5</v>
      </c>
    </row>
    <row r="942" spans="1:43">
      <c r="B942" s="15" t="str">
        <f>$B$7</f>
        <v>SUBTRAN</v>
      </c>
      <c r="D942" s="20">
        <f t="shared" ref="D942:W942" ca="1" si="971">+D883</f>
        <v>-5.9940683177541441E-3</v>
      </c>
      <c r="E942" s="20">
        <f t="shared" ca="1" si="971"/>
        <v>-8.3669709664239908E-3</v>
      </c>
      <c r="F942" s="20">
        <f t="shared" ref="F942:G942" ca="1" si="972">+F883</f>
        <v>-6.3202379936220162E-6</v>
      </c>
      <c r="G942" s="20">
        <f t="shared" ca="1" si="972"/>
        <v>-1.6007385528004223E-5</v>
      </c>
      <c r="H942" s="20">
        <f t="shared" ca="1" si="971"/>
        <v>-1.0361840447979303E-4</v>
      </c>
      <c r="I942" s="20">
        <f t="shared" ca="1" si="971"/>
        <v>-1.2316681502595105E-5</v>
      </c>
      <c r="J942" s="20">
        <f t="shared" ca="1" si="971"/>
        <v>-8.4020644666153365E-6</v>
      </c>
      <c r="K942" s="20">
        <f t="shared" ca="1" si="971"/>
        <v>-1.8285167085472156E-4</v>
      </c>
      <c r="L942" s="20">
        <f t="shared" ca="1" si="971"/>
        <v>1.7318828983904454E-4</v>
      </c>
      <c r="M942" s="20">
        <f t="shared" ca="1" si="971"/>
        <v>1.2310714345447143E-5</v>
      </c>
      <c r="N942" s="20">
        <f t="shared" ca="1" si="971"/>
        <v>0</v>
      </c>
      <c r="O942" s="20">
        <f t="shared" ca="1" si="971"/>
        <v>-2.2351076035743982E-5</v>
      </c>
      <c r="P942" s="20">
        <f t="shared" ca="1" si="971"/>
        <v>6.7637936064096767E-4</v>
      </c>
      <c r="Q942" s="20">
        <f t="shared" ca="1" si="971"/>
        <v>1.8670781625988878E-3</v>
      </c>
      <c r="R942" s="20">
        <f t="shared" ca="1" si="971"/>
        <v>8.885784880269382E-161</v>
      </c>
      <c r="S942" s="20">
        <f t="shared" ca="1" si="971"/>
        <v>-2.731680137502658E-6</v>
      </c>
      <c r="T942" s="20">
        <f t="shared" ca="1" si="971"/>
        <v>-2.3600175493968369E-6</v>
      </c>
      <c r="U942" s="20">
        <f t="shared" ca="1" si="971"/>
        <v>9.0533979350318529E-7</v>
      </c>
      <c r="V942" s="20">
        <f t="shared" ca="1" si="971"/>
        <v>0</v>
      </c>
      <c r="W942" s="20">
        <f t="shared" ca="1" si="971"/>
        <v>0</v>
      </c>
    </row>
    <row r="943" spans="1:43">
      <c r="B943" s="15" t="str">
        <f>$B$8</f>
        <v>DISTPRI</v>
      </c>
      <c r="D943" s="20">
        <f t="shared" ref="D943:W943" ca="1" si="973">+D884</f>
        <v>0.12120485267996849</v>
      </c>
      <c r="E943" s="20">
        <f t="shared" ca="1" si="973"/>
        <v>6.286983961571653E-2</v>
      </c>
      <c r="F943" s="20">
        <f t="shared" ref="F943:G943" ca="1" si="974">+F884</f>
        <v>-4.6903190265002102E-6</v>
      </c>
      <c r="G943" s="20">
        <f t="shared" ca="1" si="974"/>
        <v>-2.020203343787492E-5</v>
      </c>
      <c r="H943" s="20">
        <f t="shared" ca="1" si="973"/>
        <v>2.4606781732125618E-2</v>
      </c>
      <c r="I943" s="20">
        <f t="shared" ca="1" si="973"/>
        <v>2.8038768527726955E-4</v>
      </c>
      <c r="J943" s="20">
        <f t="shared" ca="1" si="973"/>
        <v>0</v>
      </c>
      <c r="K943" s="20">
        <f t="shared" ca="1" si="973"/>
        <v>1.3484036031808302E-2</v>
      </c>
      <c r="L943" s="20">
        <f t="shared" ca="1" si="973"/>
        <v>3.340742911250616E-3</v>
      </c>
      <c r="M943" s="20">
        <f t="shared" ca="1" si="973"/>
        <v>0</v>
      </c>
      <c r="N943" s="20">
        <f t="shared" ca="1" si="973"/>
        <v>0</v>
      </c>
      <c r="O943" s="20">
        <f t="shared" ca="1" si="973"/>
        <v>5.5154119324482109E-4</v>
      </c>
      <c r="P943" s="20">
        <f t="shared" ca="1" si="973"/>
        <v>1.1956448246013322E-2</v>
      </c>
      <c r="Q943" s="20">
        <f t="shared" ca="1" si="973"/>
        <v>-1.4218938759861569E-88</v>
      </c>
      <c r="R943" s="20">
        <f t="shared" ca="1" si="973"/>
        <v>3.2490293283636194E-160</v>
      </c>
      <c r="S943" s="20">
        <f t="shared" ca="1" si="973"/>
        <v>4.0129138892836614E-3</v>
      </c>
      <c r="T943" s="20">
        <f t="shared" ca="1" si="973"/>
        <v>6.8781844317758345E-5</v>
      </c>
      <c r="U943" s="20">
        <f t="shared" ca="1" si="973"/>
        <v>5.8271883394944155E-5</v>
      </c>
      <c r="V943" s="20">
        <f t="shared" ca="1" si="973"/>
        <v>0</v>
      </c>
      <c r="W943" s="20">
        <f t="shared" ca="1" si="973"/>
        <v>0</v>
      </c>
    </row>
    <row r="944" spans="1:43">
      <c r="B944" s="15" t="str">
        <f>$B$9</f>
        <v>DISTSEC</v>
      </c>
      <c r="D944" s="20">
        <f t="shared" ref="D944:W944" ca="1" si="975">+D885</f>
        <v>4.6850100476385007E-2</v>
      </c>
      <c r="E944" s="20">
        <f t="shared" ca="1" si="975"/>
        <v>2.8890701135700449E-2</v>
      </c>
      <c r="F944" s="20">
        <f t="shared" ref="F944:G944" ca="1" si="976">+F885</f>
        <v>-7.2478774075713106E-6</v>
      </c>
      <c r="G944" s="20">
        <f t="shared" ca="1" si="976"/>
        <v>-2.1593977354047491E-5</v>
      </c>
      <c r="H944" s="20">
        <f t="shared" ca="1" si="975"/>
        <v>1.0424550932755823E-2</v>
      </c>
      <c r="I944" s="20">
        <f t="shared" ca="1" si="975"/>
        <v>0</v>
      </c>
      <c r="J944" s="20">
        <f t="shared" ca="1" si="975"/>
        <v>0</v>
      </c>
      <c r="K944" s="20">
        <f t="shared" ca="1" si="975"/>
        <v>4.8996839337318975E-3</v>
      </c>
      <c r="L944" s="20">
        <f t="shared" ca="1" si="975"/>
        <v>0</v>
      </c>
      <c r="M944" s="20">
        <f t="shared" ca="1" si="975"/>
        <v>0</v>
      </c>
      <c r="N944" s="20">
        <f t="shared" ca="1" si="975"/>
        <v>0</v>
      </c>
      <c r="O944" s="20">
        <f t="shared" ca="1" si="975"/>
        <v>1.6324331169650634E-4</v>
      </c>
      <c r="P944" s="20">
        <f t="shared" ca="1" si="975"/>
        <v>-1.0923888806591445E-130</v>
      </c>
      <c r="Q944" s="20">
        <f t="shared" ca="1" si="975"/>
        <v>-5.4682998120822271E-90</v>
      </c>
      <c r="R944" s="20">
        <f t="shared" ca="1" si="975"/>
        <v>0</v>
      </c>
      <c r="S944" s="20">
        <f t="shared" ca="1" si="975"/>
        <v>1.5117080335332435E-3</v>
      </c>
      <c r="T944" s="20">
        <f t="shared" ca="1" si="975"/>
        <v>0</v>
      </c>
      <c r="U944" s="20">
        <f t="shared" ca="1" si="975"/>
        <v>1.9845215922092804E-5</v>
      </c>
      <c r="V944" s="20">
        <f t="shared" ca="1" si="975"/>
        <v>7.9112585238593533E-4</v>
      </c>
      <c r="W944" s="20">
        <f t="shared" ca="1" si="975"/>
        <v>1.7808391542065656E-4</v>
      </c>
    </row>
    <row r="945" spans="1:23">
      <c r="B945" s="15" t="str">
        <f>$B$10</f>
        <v>ENERGY</v>
      </c>
      <c r="D945" s="20">
        <f t="shared" ref="D945:W945" ca="1" si="977">+D886</f>
        <v>0.31029757530057966</v>
      </c>
      <c r="E945" s="20">
        <f t="shared" ca="1" si="977"/>
        <v>0.1305813980663795</v>
      </c>
      <c r="F945" s="20">
        <f t="shared" ref="F945:G945" ca="1" si="978">+F886</f>
        <v>4.5756597735171432E-5</v>
      </c>
      <c r="G945" s="20">
        <f t="shared" ca="1" si="978"/>
        <v>1.4933350982477046E-4</v>
      </c>
      <c r="H945" s="20">
        <f t="shared" ca="1" si="977"/>
        <v>3.7600546209886211E-2</v>
      </c>
      <c r="I945" s="20">
        <f t="shared" ca="1" si="977"/>
        <v>5.0942361919420129E-4</v>
      </c>
      <c r="J945" s="20">
        <f t="shared" ca="1" si="977"/>
        <v>9.9437945443284971E-5</v>
      </c>
      <c r="K945" s="20">
        <f t="shared" ca="1" si="977"/>
        <v>2.3698038211568056E-2</v>
      </c>
      <c r="L945" s="20">
        <f t="shared" ca="1" si="977"/>
        <v>3.6521775853994541E-3</v>
      </c>
      <c r="M945" s="20">
        <f t="shared" ca="1" si="977"/>
        <v>7.7422426280871913E-4</v>
      </c>
      <c r="N945" s="20">
        <f t="shared" ca="1" si="977"/>
        <v>3.5443457640326404E-5</v>
      </c>
      <c r="O945" s="20">
        <f t="shared" ca="1" si="977"/>
        <v>1.3067763650297006E-3</v>
      </c>
      <c r="P945" s="20">
        <f t="shared" ca="1" si="977"/>
        <v>1.6879133395460273E-2</v>
      </c>
      <c r="Q945" s="20">
        <f t="shared" ca="1" si="977"/>
        <v>7.1613456055642927E-2</v>
      </c>
      <c r="R945" s="20">
        <f t="shared" ca="1" si="977"/>
        <v>1.3062459197734659E-2</v>
      </c>
      <c r="S945" s="20">
        <f t="shared" ca="1" si="977"/>
        <v>6.698326782979905E-3</v>
      </c>
      <c r="T945" s="20">
        <f t="shared" ca="1" si="977"/>
        <v>1.3586778211080767E-4</v>
      </c>
      <c r="U945" s="20">
        <f t="shared" ca="1" si="977"/>
        <v>1.2209678588207725E-4</v>
      </c>
      <c r="V945" s="20">
        <f t="shared" ca="1" si="977"/>
        <v>2.7556847377686179E-3</v>
      </c>
      <c r="W945" s="20">
        <f t="shared" ca="1" si="977"/>
        <v>5.7799473209097613E-4</v>
      </c>
    </row>
    <row r="946" spans="1:23">
      <c r="B946" s="15" t="str">
        <f>$B$11</f>
        <v>CUSTOMER</v>
      </c>
      <c r="D946" s="20">
        <f t="shared" ref="D946:W946" ca="1" si="979">+D887</f>
        <v>4.6663487131414695E-2</v>
      </c>
      <c r="E946" s="20">
        <f t="shared" ca="1" si="979"/>
        <v>2.3304540063501303E-2</v>
      </c>
      <c r="F946" s="20">
        <f t="shared" ref="F946:G946" ca="1" si="980">+F887</f>
        <v>3.3840594849692754E-6</v>
      </c>
      <c r="G946" s="20">
        <f t="shared" ca="1" si="980"/>
        <v>1.6868582131661484E-5</v>
      </c>
      <c r="H946" s="20">
        <f t="shared" ca="1" si="979"/>
        <v>7.9939258649207815E-3</v>
      </c>
      <c r="I946" s="20">
        <f t="shared" ca="1" si="979"/>
        <v>3.544628217311593E-4</v>
      </c>
      <c r="J946" s="20">
        <f t="shared" ca="1" si="979"/>
        <v>4.0159609892121154E-5</v>
      </c>
      <c r="K946" s="20">
        <f t="shared" ca="1" si="979"/>
        <v>5.1077042742278772E-4</v>
      </c>
      <c r="L946" s="20">
        <f t="shared" ca="1" si="979"/>
        <v>1.8801735109643362E-4</v>
      </c>
      <c r="M946" s="20">
        <f t="shared" ca="1" si="979"/>
        <v>1.7847385021087873E-4</v>
      </c>
      <c r="N946" s="20">
        <f t="shared" ca="1" si="979"/>
        <v>9.1493070728168642E-6</v>
      </c>
      <c r="O946" s="20">
        <f t="shared" ca="1" si="979"/>
        <v>3.2492829520159309E-6</v>
      </c>
      <c r="P946" s="20">
        <f t="shared" ca="1" si="979"/>
        <v>1.3728506820472299E-4</v>
      </c>
      <c r="Q946" s="20">
        <f t="shared" ca="1" si="979"/>
        <v>3.2585737769586371E-4</v>
      </c>
      <c r="R946" s="20">
        <f t="shared" ca="1" si="979"/>
        <v>1.2293575463240928E-4</v>
      </c>
      <c r="S946" s="20">
        <f t="shared" ca="1" si="979"/>
        <v>1.1259269146402759E-4</v>
      </c>
      <c r="T946" s="20">
        <f t="shared" ca="1" si="979"/>
        <v>1.8086670169907631E-6</v>
      </c>
      <c r="U946" s="20">
        <f t="shared" ca="1" si="979"/>
        <v>1.1468411580227102E-5</v>
      </c>
      <c r="V946" s="20">
        <f t="shared" ca="1" si="979"/>
        <v>1.1388382635504573E-2</v>
      </c>
      <c r="W946" s="20">
        <f t="shared" ca="1" si="979"/>
        <v>1.9601553048989471E-3</v>
      </c>
    </row>
    <row r="947" spans="1:23">
      <c r="B947" s="15" t="str">
        <f>$B$12</f>
        <v>TOTAL</v>
      </c>
      <c r="D947" s="20">
        <f t="shared" ref="D947:W947" ca="1" si="981">+D888</f>
        <v>0.99999999999999967</v>
      </c>
      <c r="E947" s="20">
        <f t="shared" ca="1" si="981"/>
        <v>0.43414921438055842</v>
      </c>
      <c r="F947" s="20">
        <f t="shared" ref="F947:G947" ca="1" si="982">+F888</f>
        <v>4.256145691219163E-5</v>
      </c>
      <c r="G947" s="20">
        <f t="shared" ca="1" si="982"/>
        <v>1.1013367042677932E-4</v>
      </c>
      <c r="H947" s="20">
        <f t="shared" ca="1" si="981"/>
        <v>0.14615836642543462</v>
      </c>
      <c r="I947" s="20">
        <f t="shared" ca="1" si="981"/>
        <v>1.9109497700001909E-3</v>
      </c>
      <c r="J947" s="20">
        <f t="shared" ca="1" si="981"/>
        <v>2.147781654339074E-4</v>
      </c>
      <c r="K947" s="20">
        <f t="shared" ca="1" si="981"/>
        <v>7.951906476398414E-2</v>
      </c>
      <c r="L947" s="20">
        <f t="shared" ca="1" si="981"/>
        <v>1.5695219474604307E-2</v>
      </c>
      <c r="M947" s="20">
        <f t="shared" ca="1" si="981"/>
        <v>2.398639298321222E-3</v>
      </c>
      <c r="N947" s="20">
        <f t="shared" ca="1" si="981"/>
        <v>7.185207472572317E-5</v>
      </c>
      <c r="O947" s="20">
        <f t="shared" ca="1" si="981"/>
        <v>3.6546921094292696E-3</v>
      </c>
      <c r="P947" s="20">
        <f t="shared" ca="1" si="981"/>
        <v>6.0087358929969449E-2</v>
      </c>
      <c r="Q947" s="20">
        <f t="shared" ca="1" si="981"/>
        <v>0.17692775165734356</v>
      </c>
      <c r="R947" s="20">
        <f t="shared" ca="1" si="981"/>
        <v>3.6380125881262194E-2</v>
      </c>
      <c r="S947" s="20">
        <f t="shared" ca="1" si="981"/>
        <v>2.323880803061542E-2</v>
      </c>
      <c r="T947" s="20">
        <f t="shared" ca="1" si="981"/>
        <v>3.981880556795667E-4</v>
      </c>
      <c r="U947" s="20">
        <f t="shared" ca="1" si="981"/>
        <v>3.6820336702197612E-4</v>
      </c>
      <c r="V947" s="20">
        <f t="shared" ca="1" si="981"/>
        <v>1.5774008342501835E-2</v>
      </c>
      <c r="W947" s="20">
        <f t="shared" ca="1" si="981"/>
        <v>2.9000841457751908E-3</v>
      </c>
    </row>
    <row r="948" spans="1:23">
      <c r="A948" s="111" t="s">
        <v>353</v>
      </c>
      <c r="B948" s="15" t="str">
        <f>$B$5</f>
        <v>PRODUCTION</v>
      </c>
      <c r="D948" s="20">
        <f t="shared" ref="D948:D955" ca="1" si="983">SUM(E948:W948)</f>
        <v>0.53207836302461287</v>
      </c>
      <c r="E948" s="20">
        <f t="shared" ref="E948:F955" ca="1" si="984">IF(E$947=0,0,+E$939*E940/E$947)</f>
        <v>2.5231619664049117E-3</v>
      </c>
      <c r="F948" s="20">
        <f t="shared" ca="1" si="984"/>
        <v>-1.4118072505774628E-3</v>
      </c>
      <c r="G948" s="20">
        <f t="shared" ref="G948" ca="1" si="985">IF(G$947=0,0,+G$939*G940/G$947)</f>
        <v>-3.1468491907372417E-3</v>
      </c>
      <c r="H948" s="20">
        <f t="shared" ref="H948:W955" ca="1" si="986">IF(H$947=0,0,+H$939*H940/H$947)</f>
        <v>9.9270194307118087E-3</v>
      </c>
      <c r="I948" s="20">
        <f t="shared" ca="1" si="986"/>
        <v>2.7594162444601994E-4</v>
      </c>
      <c r="J948" s="20">
        <f t="shared" ca="1" si="986"/>
        <v>-1.2520901222657598E-3</v>
      </c>
      <c r="K948" s="20">
        <f t="shared" ca="1" si="986"/>
        <v>3.0325928320638285E-2</v>
      </c>
      <c r="L948" s="20">
        <f t="shared" ca="1" si="986"/>
        <v>3.0021911856203783E-2</v>
      </c>
      <c r="M948" s="20">
        <f t="shared" ca="1" si="986"/>
        <v>3.6264019158758088E-3</v>
      </c>
      <c r="N948" s="20">
        <f t="shared" ca="1" si="986"/>
        <v>-1.2763404418424028E-4</v>
      </c>
      <c r="O948" s="20">
        <f t="shared" ca="1" si="986"/>
        <v>-9.8793973732642991E-4</v>
      </c>
      <c r="P948" s="20">
        <f t="shared" ca="1" si="986"/>
        <v>3.4332335113387742E-2</v>
      </c>
      <c r="Q948" s="20">
        <f t="shared" ca="1" si="986"/>
        <v>0.36032818283330281</v>
      </c>
      <c r="R948" s="20">
        <f t="shared" ca="1" si="986"/>
        <v>6.4005637454488298E-2</v>
      </c>
      <c r="S948" s="20">
        <f t="shared" ca="1" si="986"/>
        <v>3.5853963070927412E-3</v>
      </c>
      <c r="T948" s="20">
        <f t="shared" ca="1" si="986"/>
        <v>0</v>
      </c>
      <c r="U948" s="20">
        <f t="shared" ca="1" si="986"/>
        <v>0</v>
      </c>
      <c r="V948" s="20">
        <f t="shared" ca="1" si="986"/>
        <v>6.0653304039130356E-5</v>
      </c>
      <c r="W948" s="20">
        <f t="shared" ca="1" si="986"/>
        <v>-7.8867568874837206E-6</v>
      </c>
    </row>
    <row r="949" spans="1:23">
      <c r="A949" s="15" t="str">
        <f>+A948</f>
        <v>REVYEC_FXNL</v>
      </c>
      <c r="B949" s="15" t="str">
        <f>$B$6</f>
        <v>BULKTRAN</v>
      </c>
      <c r="D949" s="20">
        <f t="shared" ca="1" si="983"/>
        <v>3.9366626899865281E-2</v>
      </c>
      <c r="E949" s="20">
        <f t="shared" ca="1" si="984"/>
        <v>-3.5000551162681846E-4</v>
      </c>
      <c r="F949" s="20">
        <f t="shared" ca="1" si="984"/>
        <v>1.043510905228996E-3</v>
      </c>
      <c r="G949" s="20">
        <f t="shared" ref="G949" ca="1" si="987">IF(G$947=0,0,+G$939*G941/G$947)</f>
        <v>3.0791469067071664E-3</v>
      </c>
      <c r="H949" s="20">
        <f t="shared" ref="H949:U949" ca="1" si="988">IF(H$947=0,0,+H$939*H941/H$947)</f>
        <v>-5.4647052036026963E-5</v>
      </c>
      <c r="I949" s="20">
        <f t="shared" ca="1" si="988"/>
        <v>-1.5335513206190542E-5</v>
      </c>
      <c r="J949" s="20">
        <f t="shared" ca="1" si="988"/>
        <v>2.9711312559175976E-4</v>
      </c>
      <c r="K949" s="20">
        <f t="shared" ca="1" si="988"/>
        <v>-5.5850352011213101E-4</v>
      </c>
      <c r="L949" s="20">
        <f t="shared" ca="1" si="988"/>
        <v>2.6533908537464692E-3</v>
      </c>
      <c r="M949" s="20">
        <f t="shared" ca="1" si="988"/>
        <v>9.8242667086497788E-5</v>
      </c>
      <c r="N949" s="20">
        <f t="shared" ca="1" si="988"/>
        <v>3.5406498681075891E-5</v>
      </c>
      <c r="O949" s="20">
        <f t="shared" ca="1" si="988"/>
        <v>5.1455284828387507E-5</v>
      </c>
      <c r="P949" s="20">
        <f t="shared" ca="1" si="988"/>
        <v>3.3124479541004645E-3</v>
      </c>
      <c r="Q949" s="20">
        <f t="shared" ca="1" si="988"/>
        <v>2.1240425773448732E-2</v>
      </c>
      <c r="R949" s="20">
        <f t="shared" ca="1" si="988"/>
        <v>8.5317349388294161E-3</v>
      </c>
      <c r="S949" s="20">
        <f t="shared" ca="1" si="988"/>
        <v>-2.2220236652957316E-6</v>
      </c>
      <c r="T949" s="20">
        <f t="shared" ca="1" si="988"/>
        <v>0</v>
      </c>
      <c r="U949" s="20">
        <f t="shared" ca="1" si="988"/>
        <v>0</v>
      </c>
      <c r="V949" s="20">
        <f t="shared" ca="1" si="986"/>
        <v>5.2967825701066863E-6</v>
      </c>
      <c r="W949" s="20">
        <f t="shared" ca="1" si="986"/>
        <v>-8.3117030726486577E-7</v>
      </c>
    </row>
    <row r="950" spans="1:23">
      <c r="A950" s="15" t="str">
        <f t="shared" ref="A950:A955" si="989">+A949</f>
        <v>REVYEC_FXNL</v>
      </c>
      <c r="B950" s="15" t="str">
        <f>$B$7</f>
        <v>SUBTRAN</v>
      </c>
      <c r="D950" s="20">
        <f t="shared" ca="1" si="983"/>
        <v>9.1284698104256833E-3</v>
      </c>
      <c r="E950" s="20">
        <f t="shared" ca="1" si="984"/>
        <v>-9.2359242511465541E-5</v>
      </c>
      <c r="F950" s="20">
        <f t="shared" ca="1" si="984"/>
        <v>1.9930421215277864E-4</v>
      </c>
      <c r="G950" s="20">
        <f t="shared" ref="G950" ca="1" si="990">IF(G$947=0,0,+G$939*G942/G$947)</f>
        <v>6.2464110007311407E-4</v>
      </c>
      <c r="H950" s="20">
        <f t="shared" ca="1" si="986"/>
        <v>-1.5585298731622783E-5</v>
      </c>
      <c r="I950" s="20">
        <f t="shared" ca="1" si="986"/>
        <v>-4.1204545481678138E-6</v>
      </c>
      <c r="J950" s="20">
        <f t="shared" ca="1" si="986"/>
        <v>9.5998104056105093E-5</v>
      </c>
      <c r="K950" s="20">
        <f t="shared" ca="1" si="986"/>
        <v>-1.4667510514342359E-4</v>
      </c>
      <c r="L950" s="20">
        <f t="shared" ca="1" si="986"/>
        <v>6.7844580652204941E-4</v>
      </c>
      <c r="M950" s="20">
        <f t="shared" ca="1" si="986"/>
        <v>3.1983859458974667E-5</v>
      </c>
      <c r="N950" s="20">
        <f t="shared" ca="1" si="986"/>
        <v>0</v>
      </c>
      <c r="O950" s="20">
        <f t="shared" ca="1" si="986"/>
        <v>1.2668573253176459E-5</v>
      </c>
      <c r="P950" s="20">
        <f t="shared" ca="1" si="986"/>
        <v>8.3652210700648052E-4</v>
      </c>
      <c r="Q950" s="20">
        <f t="shared" ca="1" si="986"/>
        <v>6.9085436444853154E-3</v>
      </c>
      <c r="R950" s="20">
        <f t="shared" ca="1" si="986"/>
        <v>2.7788702910282703E-160</v>
      </c>
      <c r="S950" s="20">
        <f t="shared" ca="1" si="986"/>
        <v>-8.9749564761439415E-7</v>
      </c>
      <c r="T950" s="20">
        <f t="shared" ca="1" si="986"/>
        <v>0</v>
      </c>
      <c r="U950" s="20">
        <f t="shared" ca="1" si="986"/>
        <v>0</v>
      </c>
      <c r="V950" s="20">
        <f t="shared" ca="1" si="986"/>
        <v>0</v>
      </c>
      <c r="W950" s="20">
        <f t="shared" ca="1" si="986"/>
        <v>0</v>
      </c>
    </row>
    <row r="951" spans="1:23">
      <c r="A951" s="15" t="str">
        <f t="shared" si="989"/>
        <v>REVYEC_FXNL</v>
      </c>
      <c r="B951" s="15" t="str">
        <f>$B$8</f>
        <v>DISTPRI</v>
      </c>
      <c r="D951" s="20">
        <f t="shared" ca="1" si="983"/>
        <v>4.5121543370533895E-2</v>
      </c>
      <c r="E951" s="20">
        <f ca="1">IF(E$947=0,0,+E$939*E943/E$947)</f>
        <v>6.9399198192827342E-4</v>
      </c>
      <c r="F951" s="20">
        <f ca="1">IF(F$947=0,0,+F$939*F943/F$947)</f>
        <v>1.4790587621307195E-4</v>
      </c>
      <c r="G951" s="20">
        <f ca="1">IF(G$947=0,0,+G$939*G943/G$947)</f>
        <v>7.8832488717608495E-4</v>
      </c>
      <c r="H951" s="20">
        <f t="shared" ca="1" si="986"/>
        <v>3.7011189859983275E-3</v>
      </c>
      <c r="I951" s="20">
        <f t="shared" ca="1" si="986"/>
        <v>9.3801622848455217E-5</v>
      </c>
      <c r="J951" s="20">
        <f t="shared" ca="1" si="986"/>
        <v>0</v>
      </c>
      <c r="K951" s="20">
        <f t="shared" ca="1" si="986"/>
        <v>1.0816266504310836E-2</v>
      </c>
      <c r="L951" s="20">
        <f t="shared" ca="1" si="986"/>
        <v>1.3086987699414699E-2</v>
      </c>
      <c r="M951" s="20">
        <f t="shared" ca="1" si="986"/>
        <v>0</v>
      </c>
      <c r="N951" s="20">
        <f t="shared" ca="1" si="986"/>
        <v>0</v>
      </c>
      <c r="O951" s="20">
        <f t="shared" ca="1" si="986"/>
        <v>-3.1261313762220351E-4</v>
      </c>
      <c r="P951" s="20">
        <f t="shared" ca="1" si="986"/>
        <v>1.4787312950517611E-2</v>
      </c>
      <c r="Q951" s="20">
        <f t="shared" ca="1" si="986"/>
        <v>-5.2612772710079188E-88</v>
      </c>
      <c r="R951" s="20">
        <f t="shared" ca="1" si="986"/>
        <v>1.0160758106261385E-159</v>
      </c>
      <c r="S951" s="20">
        <f t="shared" ca="1" si="986"/>
        <v>1.3184459997487286E-3</v>
      </c>
      <c r="T951" s="20">
        <f t="shared" ca="1" si="986"/>
        <v>0</v>
      </c>
      <c r="U951" s="20">
        <f t="shared" ca="1" si="986"/>
        <v>0</v>
      </c>
      <c r="V951" s="20">
        <f t="shared" ca="1" si="986"/>
        <v>0</v>
      </c>
      <c r="W951" s="20">
        <f t="shared" ca="1" si="986"/>
        <v>0</v>
      </c>
    </row>
    <row r="952" spans="1:23">
      <c r="A952" s="15" t="str">
        <f t="shared" si="989"/>
        <v>REVYEC_FXNL</v>
      </c>
      <c r="B952" s="15" t="str">
        <f>$B$9</f>
        <v>DISTSEC</v>
      </c>
      <c r="D952" s="20">
        <f t="shared" ca="1" si="983"/>
        <v>7.346273090548563E-3</v>
      </c>
      <c r="E952" s="20">
        <f t="shared" ca="1" si="984"/>
        <v>3.1891150133378087E-4</v>
      </c>
      <c r="F952" s="20">
        <f t="shared" ca="1" si="984"/>
        <v>2.2855666162471328E-4</v>
      </c>
      <c r="G952" s="20">
        <f t="shared" ref="G952" ca="1" si="991">IF(G$947=0,0,+G$939*G944/G$947)</f>
        <v>8.4264140110754636E-4</v>
      </c>
      <c r="H952" s="20">
        <f t="shared" ca="1" si="986"/>
        <v>1.5679621901696066E-3</v>
      </c>
      <c r="I952" s="20">
        <f t="shared" ca="1" si="986"/>
        <v>0</v>
      </c>
      <c r="J952" s="20">
        <f t="shared" ca="1" si="986"/>
        <v>0</v>
      </c>
      <c r="K952" s="20">
        <f t="shared" ca="1" si="986"/>
        <v>3.9302985463045455E-3</v>
      </c>
      <c r="L952" s="20">
        <f t="shared" ca="1" si="986"/>
        <v>0</v>
      </c>
      <c r="M952" s="20">
        <f t="shared" ca="1" si="986"/>
        <v>0</v>
      </c>
      <c r="N952" s="20">
        <f t="shared" ca="1" si="986"/>
        <v>0</v>
      </c>
      <c r="O952" s="20">
        <f t="shared" ca="1" si="986"/>
        <v>-9.2526187509319623E-5</v>
      </c>
      <c r="P952" s="20">
        <f t="shared" ca="1" si="986"/>
        <v>-1.3510279900520221E-130</v>
      </c>
      <c r="Q952" s="20">
        <f t="shared" ca="1" si="986"/>
        <v>-2.0233747397225017E-89</v>
      </c>
      <c r="R952" s="20">
        <f t="shared" ca="1" si="986"/>
        <v>0</v>
      </c>
      <c r="S952" s="20">
        <f t="shared" ca="1" si="986"/>
        <v>4.966728578259396E-4</v>
      </c>
      <c r="T952" s="20">
        <f t="shared" ca="1" si="986"/>
        <v>0</v>
      </c>
      <c r="U952" s="20">
        <f t="shared" ca="1" si="986"/>
        <v>0</v>
      </c>
      <c r="V952" s="20">
        <f t="shared" ca="1" si="986"/>
        <v>6.2200617795307134E-5</v>
      </c>
      <c r="W952" s="20">
        <f t="shared" ca="1" si="986"/>
        <v>-8.4444981034863331E-6</v>
      </c>
    </row>
    <row r="953" spans="1:23">
      <c r="A953" s="15" t="str">
        <f t="shared" si="989"/>
        <v>REVYEC_FXNL</v>
      </c>
      <c r="B953" s="15" t="str">
        <f>$B$10</f>
        <v>ENERGY</v>
      </c>
      <c r="D953" s="20">
        <f t="shared" ca="1" si="983"/>
        <v>0.36242777189782521</v>
      </c>
      <c r="E953" s="20">
        <f t="shared" ca="1" si="984"/>
        <v>1.4414295280689288E-3</v>
      </c>
      <c r="F953" s="20">
        <f t="shared" ca="1" si="984"/>
        <v>-1.4429017818004264E-3</v>
      </c>
      <c r="G953" s="20">
        <f t="shared" ref="G953" ca="1" si="992">IF(G$947=0,0,+G$939*G945/G$947)</f>
        <v>-5.8273006351683585E-3</v>
      </c>
      <c r="H953" s="20">
        <f t="shared" ca="1" si="986"/>
        <v>5.6555179371396746E-3</v>
      </c>
      <c r="I953" s="20">
        <f t="shared" ca="1" si="986"/>
        <v>1.7042389772038734E-4</v>
      </c>
      <c r="J953" s="20">
        <f t="shared" ca="1" si="986"/>
        <v>-1.1361319913360767E-3</v>
      </c>
      <c r="K953" s="20">
        <f t="shared" ca="1" si="986"/>
        <v>1.9009463955821763E-2</v>
      </c>
      <c r="L953" s="20">
        <f t="shared" ca="1" si="986"/>
        <v>1.4306998295270849E-2</v>
      </c>
      <c r="M953" s="20">
        <f t="shared" ca="1" si="986"/>
        <v>2.0114738524950253E-3</v>
      </c>
      <c r="N953" s="20">
        <f t="shared" ca="1" si="986"/>
        <v>-1.199173090149433E-4</v>
      </c>
      <c r="O953" s="20">
        <f t="shared" ca="1" si="986"/>
        <v>-7.4067987059878344E-4</v>
      </c>
      <c r="P953" s="20">
        <f t="shared" ca="1" si="986"/>
        <v>2.0875516099476108E-2</v>
      </c>
      <c r="Q953" s="20">
        <f t="shared" ca="1" si="986"/>
        <v>0.26498338237975977</v>
      </c>
      <c r="R953" s="20">
        <f t="shared" ca="1" si="986"/>
        <v>4.0850504802287517E-2</v>
      </c>
      <c r="S953" s="20">
        <f t="shared" ca="1" si="986"/>
        <v>2.2007405081911945E-3</v>
      </c>
      <c r="T953" s="20">
        <f t="shared" ca="1" si="986"/>
        <v>0</v>
      </c>
      <c r="U953" s="20">
        <f t="shared" ca="1" si="986"/>
        <v>0</v>
      </c>
      <c r="V953" s="20">
        <f t="shared" ca="1" si="986"/>
        <v>2.166599569731798E-4</v>
      </c>
      <c r="W953" s="20">
        <f t="shared" ca="1" si="986"/>
        <v>-2.7407727460608103E-5</v>
      </c>
    </row>
    <row r="954" spans="1:23">
      <c r="A954" s="15" t="str">
        <f t="shared" si="989"/>
        <v>REVYEC_FXNL</v>
      </c>
      <c r="B954" s="15" t="str">
        <f>$B$11</f>
        <v>CUSTOMER</v>
      </c>
      <c r="D954" s="20">
        <f t="shared" ca="1" si="983"/>
        <v>4.5309519061887482E-3</v>
      </c>
      <c r="E954" s="20">
        <f t="shared" ca="1" si="984"/>
        <v>2.5724837291541411E-4</v>
      </c>
      <c r="F954" s="20">
        <f t="shared" ca="1" si="984"/>
        <v>-1.0671391017404074E-4</v>
      </c>
      <c r="G954" s="20">
        <f t="shared" ref="G954" ca="1" si="993">IF(G$947=0,0,+G$939*G946/G$947)</f>
        <v>-6.5824676246855024E-4</v>
      </c>
      <c r="H954" s="20">
        <f t="shared" ca="1" si="986"/>
        <v>1.2023705949605959E-3</v>
      </c>
      <c r="I954" s="20">
        <f t="shared" ca="1" si="986"/>
        <v>1.1858291096110726E-4</v>
      </c>
      <c r="J954" s="20">
        <f t="shared" ca="1" si="986"/>
        <v>-4.5884513557290879E-4</v>
      </c>
      <c r="K954" s="20">
        <f t="shared" ca="1" si="986"/>
        <v>4.0971627875313068E-4</v>
      </c>
      <c r="L954" s="20">
        <f t="shared" ca="1" si="986"/>
        <v>7.3653699983589483E-4</v>
      </c>
      <c r="M954" s="20">
        <f t="shared" ca="1" si="986"/>
        <v>4.6368410329965368E-4</v>
      </c>
      <c r="N954" s="20">
        <f t="shared" ca="1" si="986"/>
        <v>-3.0955227186279735E-5</v>
      </c>
      <c r="O954" s="20">
        <f t="shared" ca="1" si="986"/>
        <v>-1.8416911576016247E-6</v>
      </c>
      <c r="P954" s="20">
        <f t="shared" ca="1" si="986"/>
        <v>1.6978932415429382E-4</v>
      </c>
      <c r="Q954" s="20">
        <f t="shared" ca="1" si="986"/>
        <v>1.2057341576722435E-3</v>
      </c>
      <c r="R954" s="20">
        <f t="shared" ca="1" si="986"/>
        <v>3.8445958444448253E-4</v>
      </c>
      <c r="S954" s="20">
        <f t="shared" ca="1" si="986"/>
        <v>3.6992416921308296E-5</v>
      </c>
      <c r="T954" s="20">
        <f t="shared" ca="1" si="986"/>
        <v>0</v>
      </c>
      <c r="U954" s="20">
        <f t="shared" ca="1" si="986"/>
        <v>0</v>
      </c>
      <c r="V954" s="20">
        <f t="shared" ca="1" si="986"/>
        <v>8.9538779889621241E-4</v>
      </c>
      <c r="W954" s="20">
        <f t="shared" ca="1" si="986"/>
        <v>-9.2947910066210572E-5</v>
      </c>
    </row>
    <row r="955" spans="1:23">
      <c r="A955" s="15" t="str">
        <f t="shared" si="989"/>
        <v>REVYEC_FXNL</v>
      </c>
      <c r="B955" s="15" t="str">
        <f>$B$12</f>
        <v>TOTAL</v>
      </c>
      <c r="D955" s="20">
        <f t="shared" ca="1" si="983"/>
        <v>1</v>
      </c>
      <c r="E955" s="20">
        <f t="shared" ca="1" si="984"/>
        <v>4.7923785965130255E-3</v>
      </c>
      <c r="F955" s="20">
        <f t="shared" ca="1" si="984"/>
        <v>-1.3421452873323709E-3</v>
      </c>
      <c r="G955" s="20">
        <f t="shared" ref="G955" ca="1" si="994">IF(G$947=0,0,+G$939*G947/G$947)</f>
        <v>-4.2976422933102406E-3</v>
      </c>
      <c r="H955" s="20">
        <f t="shared" ca="1" si="986"/>
        <v>2.1983756788212364E-2</v>
      </c>
      <c r="I955" s="20">
        <f t="shared" ca="1" si="986"/>
        <v>6.3929408822161133E-4</v>
      </c>
      <c r="J955" s="20">
        <f t="shared" ca="1" si="986"/>
        <v>-2.4539560195268786E-3</v>
      </c>
      <c r="K955" s="20">
        <f t="shared" ca="1" si="986"/>
        <v>6.3786494980572997E-2</v>
      </c>
      <c r="L955" s="20">
        <f t="shared" ca="1" si="986"/>
        <v>6.1484271510993761E-2</v>
      </c>
      <c r="M955" s="20">
        <f t="shared" ca="1" si="986"/>
        <v>6.231786398215958E-3</v>
      </c>
      <c r="N955" s="20">
        <f t="shared" ca="1" si="986"/>
        <v>-2.4310008170438734E-4</v>
      </c>
      <c r="O955" s="20">
        <f t="shared" ca="1" si="986"/>
        <v>-2.0714767661327745E-3</v>
      </c>
      <c r="P955" s="20">
        <f t="shared" ca="1" si="986"/>
        <v>7.4313923548642705E-2</v>
      </c>
      <c r="Q955" s="20">
        <f t="shared" ca="1" si="986"/>
        <v>0.65466626878866863</v>
      </c>
      <c r="R955" s="20">
        <f t="shared" ca="1" si="986"/>
        <v>0.11377233678004973</v>
      </c>
      <c r="S955" s="20">
        <f t="shared" ca="1" si="986"/>
        <v>7.6351285704670006E-3</v>
      </c>
      <c r="T955" s="20">
        <f t="shared" ca="1" si="986"/>
        <v>0</v>
      </c>
      <c r="U955" s="20">
        <f t="shared" ca="1" si="986"/>
        <v>0</v>
      </c>
      <c r="V955" s="20">
        <f t="shared" ca="1" si="986"/>
        <v>1.2401984602739367E-3</v>
      </c>
      <c r="W955" s="20">
        <f t="shared" ca="1" si="986"/>
        <v>-1.3751806282505361E-4</v>
      </c>
    </row>
    <row r="958" spans="1:23">
      <c r="A958" s="15" t="s">
        <v>354</v>
      </c>
    </row>
    <row r="959" spans="1:23">
      <c r="A959" s="34" t="s">
        <v>302</v>
      </c>
      <c r="D959" s="20">
        <f t="shared" ref="D959:W959" si="995">+D172</f>
        <v>1.0000000000000002</v>
      </c>
      <c r="E959" s="20">
        <f t="shared" si="995"/>
        <v>0.59926309935782984</v>
      </c>
      <c r="F959" s="20">
        <f t="shared" ref="F959:G959" si="996">+F172</f>
        <v>0</v>
      </c>
      <c r="G959" s="20">
        <f t="shared" si="996"/>
        <v>0</v>
      </c>
      <c r="H959" s="20">
        <f t="shared" si="995"/>
        <v>0.13140813723179207</v>
      </c>
      <c r="I959" s="20">
        <f t="shared" si="995"/>
        <v>4.3650173748456785E-3</v>
      </c>
      <c r="J959" s="20">
        <f t="shared" si="995"/>
        <v>5.2055072723454E-4</v>
      </c>
      <c r="K959" s="20">
        <f t="shared" si="995"/>
        <v>3.6607559828785927E-2</v>
      </c>
      <c r="L959" s="20">
        <f t="shared" si="995"/>
        <v>3.2842340783879473E-2</v>
      </c>
      <c r="M959" s="20">
        <f t="shared" si="995"/>
        <v>6.1322071895580548E-3</v>
      </c>
      <c r="N959" s="20">
        <f t="shared" si="995"/>
        <v>1.6716932931897731E-4</v>
      </c>
      <c r="O959" s="20">
        <f t="shared" si="995"/>
        <v>1.9758262274563502E-3</v>
      </c>
      <c r="P959" s="20">
        <f t="shared" si="995"/>
        <v>0.10869064114340507</v>
      </c>
      <c r="Q959" s="20">
        <f t="shared" si="995"/>
        <v>5.6023254462970178E-2</v>
      </c>
      <c r="R959" s="20">
        <f t="shared" si="995"/>
        <v>1.8287810131686115E-2</v>
      </c>
      <c r="S959" s="20">
        <f t="shared" si="995"/>
        <v>0</v>
      </c>
      <c r="T959" s="20">
        <f t="shared" si="995"/>
        <v>0</v>
      </c>
      <c r="U959" s="20">
        <f t="shared" si="995"/>
        <v>0</v>
      </c>
      <c r="V959" s="20">
        <f t="shared" si="995"/>
        <v>3.716386211237831E-3</v>
      </c>
      <c r="W959" s="20">
        <f t="shared" si="995"/>
        <v>0</v>
      </c>
    </row>
    <row r="960" spans="1:23">
      <c r="A960" s="34" t="s">
        <v>70</v>
      </c>
      <c r="B960" s="15" t="str">
        <f>$B$5</f>
        <v>PRODUCTION</v>
      </c>
      <c r="D960" s="20">
        <f t="shared" ref="D960:D967" ca="1" si="997">+D940</f>
        <v>0.50209570665917302</v>
      </c>
      <c r="E960" s="20">
        <f t="shared" ref="E960:W967" ca="1" si="998">+E940</f>
        <v>0.22857726354646532</v>
      </c>
      <c r="F960" s="20">
        <f t="shared" ref="F960:G960" ca="1" si="999">+F940</f>
        <v>4.4770543122945821E-5</v>
      </c>
      <c r="G960" s="20">
        <f t="shared" ca="1" si="999"/>
        <v>8.0642833442632893E-5</v>
      </c>
      <c r="H960" s="20">
        <f t="shared" ca="1" si="998"/>
        <v>6.599949942333623E-2</v>
      </c>
      <c r="I960" s="20">
        <f t="shared" ca="1" si="998"/>
        <v>8.2483256686366946E-4</v>
      </c>
      <c r="J960" s="20">
        <f t="shared" ca="1" si="998"/>
        <v>1.0958697600049274E-4</v>
      </c>
      <c r="K960" s="20">
        <f t="shared" ca="1" si="998"/>
        <v>3.7805643010973201E-2</v>
      </c>
      <c r="L960" s="20">
        <f t="shared" ca="1" si="998"/>
        <v>7.6637566657367009E-3</v>
      </c>
      <c r="M960" s="20">
        <f t="shared" ca="1" si="998"/>
        <v>1.3958164787896583E-3</v>
      </c>
      <c r="N960" s="20">
        <f t="shared" ca="1" si="998"/>
        <v>3.7724260789941054E-5</v>
      </c>
      <c r="O960" s="20">
        <f t="shared" ca="1" si="998"/>
        <v>1.7430152351354449E-3</v>
      </c>
      <c r="P960" s="20">
        <f t="shared" ca="1" si="998"/>
        <v>2.7759795800739964E-2</v>
      </c>
      <c r="Q960" s="20">
        <f t="shared" ca="1" si="998"/>
        <v>9.7380998971328014E-2</v>
      </c>
      <c r="R960" s="20">
        <f t="shared" ca="1" si="998"/>
        <v>2.0466602107385292E-2</v>
      </c>
      <c r="S960" s="20">
        <f t="shared" ca="1" si="998"/>
        <v>1.0912761419171413E-2</v>
      </c>
      <c r="T960" s="20">
        <f t="shared" ca="1" si="998"/>
        <v>2.0316496277956932E-4</v>
      </c>
      <c r="U960" s="20">
        <f t="shared" ca="1" si="998"/>
        <v>1.5206434377597854E-4</v>
      </c>
      <c r="V960" s="20">
        <f t="shared" ca="1" si="998"/>
        <v>7.7144566338375813E-4</v>
      </c>
      <c r="W960" s="20">
        <f t="shared" ca="1" si="998"/>
        <v>1.6632184995270211E-4</v>
      </c>
    </row>
    <row r="961" spans="1:23">
      <c r="B961" s="15" t="str">
        <f>$B$6</f>
        <v>BULKTRAN</v>
      </c>
      <c r="D961" s="20">
        <f t="shared" ca="1" si="997"/>
        <v>-2.1117653929766625E-2</v>
      </c>
      <c r="E961" s="20">
        <f t="shared" ref="E961:T961" ca="1" si="1000">+E941</f>
        <v>-3.1707557080780741E-2</v>
      </c>
      <c r="F961" s="20">
        <f t="shared" ref="F961:G961" ca="1" si="1001">+F941</f>
        <v>-3.3091309003201389E-5</v>
      </c>
      <c r="G961" s="20">
        <f t="shared" ca="1" si="1001"/>
        <v>-7.8907858652358913E-5</v>
      </c>
      <c r="H961" s="20">
        <f t="shared" ca="1" si="1000"/>
        <v>-3.6331933311025793E-4</v>
      </c>
      <c r="I961" s="20">
        <f t="shared" ca="1" si="1000"/>
        <v>-4.5840241563513396E-5</v>
      </c>
      <c r="J961" s="20">
        <f t="shared" ca="1" si="1000"/>
        <v>-2.6004301435375959E-5</v>
      </c>
      <c r="K961" s="20">
        <f t="shared" ca="1" si="1000"/>
        <v>-6.9625518066537145E-4</v>
      </c>
      <c r="L961" s="20">
        <f t="shared" ca="1" si="1000"/>
        <v>6.7733667128205399E-4</v>
      </c>
      <c r="M961" s="20">
        <f t="shared" ca="1" si="1000"/>
        <v>3.7813992166519737E-5</v>
      </c>
      <c r="N961" s="20">
        <f t="shared" ca="1" si="1000"/>
        <v>-1.0464950777361134E-5</v>
      </c>
      <c r="O961" s="20">
        <f t="shared" ca="1" si="1000"/>
        <v>-9.0782202593475713E-5</v>
      </c>
      <c r="P961" s="20">
        <f t="shared" ca="1" si="1000"/>
        <v>2.6783170589101918E-3</v>
      </c>
      <c r="Q961" s="20">
        <f t="shared" ca="1" si="1000"/>
        <v>5.7403610900779367E-3</v>
      </c>
      <c r="R961" s="20">
        <f t="shared" ca="1" si="1000"/>
        <v>2.7281288215098339E-3</v>
      </c>
      <c r="S961" s="20">
        <f t="shared" ca="1" si="1000"/>
        <v>-6.7631056793236924E-6</v>
      </c>
      <c r="T961" s="20">
        <f t="shared" ca="1" si="1000"/>
        <v>-9.0751829961625334E-6</v>
      </c>
      <c r="U961" s="20">
        <f t="shared" ca="1" si="998"/>
        <v>3.5513866731531459E-6</v>
      </c>
      <c r="V961" s="20">
        <f t="shared" ca="1" si="998"/>
        <v>6.7369453458945765E-5</v>
      </c>
      <c r="W961" s="20">
        <f t="shared" ca="1" si="998"/>
        <v>1.7528343411908379E-5</v>
      </c>
    </row>
    <row r="962" spans="1:23">
      <c r="B962" s="15" t="str">
        <f>$B$7</f>
        <v>SUBTRAN</v>
      </c>
      <c r="D962" s="20">
        <f t="shared" ca="1" si="997"/>
        <v>-5.9940683177541441E-3</v>
      </c>
      <c r="E962" s="20">
        <f t="shared" ca="1" si="998"/>
        <v>-8.3669709664239908E-3</v>
      </c>
      <c r="F962" s="20">
        <f t="shared" ref="F962:G962" ca="1" si="1002">+F942</f>
        <v>-6.3202379936220162E-6</v>
      </c>
      <c r="G962" s="20">
        <f t="shared" ca="1" si="1002"/>
        <v>-1.6007385528004223E-5</v>
      </c>
      <c r="H962" s="20">
        <f t="shared" ca="1" si="998"/>
        <v>-1.0361840447979303E-4</v>
      </c>
      <c r="I962" s="20">
        <f t="shared" ca="1" si="998"/>
        <v>-1.2316681502595105E-5</v>
      </c>
      <c r="J962" s="20">
        <f t="shared" ca="1" si="998"/>
        <v>-8.4020644666153365E-6</v>
      </c>
      <c r="K962" s="20">
        <f t="shared" ca="1" si="998"/>
        <v>-1.8285167085472156E-4</v>
      </c>
      <c r="L962" s="20">
        <f t="shared" ca="1" si="998"/>
        <v>1.7318828983904454E-4</v>
      </c>
      <c r="M962" s="20">
        <f t="shared" ca="1" si="998"/>
        <v>1.2310714345447143E-5</v>
      </c>
      <c r="N962" s="20">
        <f t="shared" ca="1" si="998"/>
        <v>0</v>
      </c>
      <c r="O962" s="20">
        <f t="shared" ca="1" si="998"/>
        <v>-2.2351076035743982E-5</v>
      </c>
      <c r="P962" s="20">
        <f t="shared" ca="1" si="998"/>
        <v>6.7637936064096767E-4</v>
      </c>
      <c r="Q962" s="20">
        <f t="shared" ca="1" si="998"/>
        <v>1.8670781625988878E-3</v>
      </c>
      <c r="R962" s="20">
        <f t="shared" ca="1" si="998"/>
        <v>8.885784880269382E-161</v>
      </c>
      <c r="S962" s="20">
        <f t="shared" ca="1" si="998"/>
        <v>-2.731680137502658E-6</v>
      </c>
      <c r="T962" s="20">
        <f t="shared" ca="1" si="998"/>
        <v>-2.3600175493968369E-6</v>
      </c>
      <c r="U962" s="20">
        <f t="shared" ca="1" si="998"/>
        <v>9.0533979350318529E-7</v>
      </c>
      <c r="V962" s="20">
        <f t="shared" ca="1" si="998"/>
        <v>0</v>
      </c>
      <c r="W962" s="20">
        <f t="shared" ca="1" si="998"/>
        <v>0</v>
      </c>
    </row>
    <row r="963" spans="1:23">
      <c r="B963" s="15" t="str">
        <f>$B$8</f>
        <v>DISTPRI</v>
      </c>
      <c r="D963" s="20">
        <f t="shared" ca="1" si="997"/>
        <v>0.12120485267996849</v>
      </c>
      <c r="E963" s="20">
        <f t="shared" ca="1" si="998"/>
        <v>6.286983961571653E-2</v>
      </c>
      <c r="F963" s="20">
        <f t="shared" ref="F963:G963" ca="1" si="1003">+F943</f>
        <v>-4.6903190265002102E-6</v>
      </c>
      <c r="G963" s="20">
        <f t="shared" ca="1" si="1003"/>
        <v>-2.020203343787492E-5</v>
      </c>
      <c r="H963" s="20">
        <f t="shared" ca="1" si="998"/>
        <v>2.4606781732125618E-2</v>
      </c>
      <c r="I963" s="20">
        <f t="shared" ca="1" si="998"/>
        <v>2.8038768527726955E-4</v>
      </c>
      <c r="J963" s="20">
        <f t="shared" ca="1" si="998"/>
        <v>0</v>
      </c>
      <c r="K963" s="20">
        <f t="shared" ca="1" si="998"/>
        <v>1.3484036031808302E-2</v>
      </c>
      <c r="L963" s="20">
        <f t="shared" ca="1" si="998"/>
        <v>3.340742911250616E-3</v>
      </c>
      <c r="M963" s="20">
        <f t="shared" ca="1" si="998"/>
        <v>0</v>
      </c>
      <c r="N963" s="20">
        <f t="shared" ca="1" si="998"/>
        <v>0</v>
      </c>
      <c r="O963" s="20">
        <f t="shared" ca="1" si="998"/>
        <v>5.5154119324482109E-4</v>
      </c>
      <c r="P963" s="20">
        <f t="shared" ca="1" si="998"/>
        <v>1.1956448246013322E-2</v>
      </c>
      <c r="Q963" s="20">
        <f t="shared" ca="1" si="998"/>
        <v>-1.4218938759861569E-88</v>
      </c>
      <c r="R963" s="20">
        <f t="shared" ca="1" si="998"/>
        <v>3.2490293283636194E-160</v>
      </c>
      <c r="S963" s="20">
        <f t="shared" ca="1" si="998"/>
        <v>4.0129138892836614E-3</v>
      </c>
      <c r="T963" s="20">
        <f t="shared" ca="1" si="998"/>
        <v>6.8781844317758345E-5</v>
      </c>
      <c r="U963" s="20">
        <f t="shared" ca="1" si="998"/>
        <v>5.8271883394944155E-5</v>
      </c>
      <c r="V963" s="20">
        <f t="shared" ca="1" si="998"/>
        <v>0</v>
      </c>
      <c r="W963" s="20">
        <f t="shared" ca="1" si="998"/>
        <v>0</v>
      </c>
    </row>
    <row r="964" spans="1:23">
      <c r="B964" s="15" t="str">
        <f>$B$9</f>
        <v>DISTSEC</v>
      </c>
      <c r="D964" s="20">
        <f t="shared" ca="1" si="997"/>
        <v>4.6850100476385007E-2</v>
      </c>
      <c r="E964" s="20">
        <f t="shared" ca="1" si="998"/>
        <v>2.8890701135700449E-2</v>
      </c>
      <c r="F964" s="20">
        <f t="shared" ref="F964:G964" ca="1" si="1004">+F944</f>
        <v>-7.2478774075713106E-6</v>
      </c>
      <c r="G964" s="20">
        <f t="shared" ca="1" si="1004"/>
        <v>-2.1593977354047491E-5</v>
      </c>
      <c r="H964" s="20">
        <f t="shared" ca="1" si="998"/>
        <v>1.0424550932755823E-2</v>
      </c>
      <c r="I964" s="20">
        <f t="shared" ca="1" si="998"/>
        <v>0</v>
      </c>
      <c r="J964" s="20">
        <f t="shared" ca="1" si="998"/>
        <v>0</v>
      </c>
      <c r="K964" s="20">
        <f t="shared" ca="1" si="998"/>
        <v>4.8996839337318975E-3</v>
      </c>
      <c r="L964" s="20">
        <f t="shared" ca="1" si="998"/>
        <v>0</v>
      </c>
      <c r="M964" s="20">
        <f t="shared" ca="1" si="998"/>
        <v>0</v>
      </c>
      <c r="N964" s="20">
        <f t="shared" ca="1" si="998"/>
        <v>0</v>
      </c>
      <c r="O964" s="20">
        <f t="shared" ca="1" si="998"/>
        <v>1.6324331169650634E-4</v>
      </c>
      <c r="P964" s="20">
        <f t="shared" ca="1" si="998"/>
        <v>-1.0923888806591445E-130</v>
      </c>
      <c r="Q964" s="20">
        <f t="shared" ca="1" si="998"/>
        <v>-5.4682998120822271E-90</v>
      </c>
      <c r="R964" s="20">
        <f t="shared" ca="1" si="998"/>
        <v>0</v>
      </c>
      <c r="S964" s="20">
        <f t="shared" ca="1" si="998"/>
        <v>1.5117080335332435E-3</v>
      </c>
      <c r="T964" s="20">
        <f t="shared" ca="1" si="998"/>
        <v>0</v>
      </c>
      <c r="U964" s="20">
        <f t="shared" ca="1" si="998"/>
        <v>1.9845215922092804E-5</v>
      </c>
      <c r="V964" s="20">
        <f t="shared" ca="1" si="998"/>
        <v>7.9112585238593533E-4</v>
      </c>
      <c r="W964" s="20">
        <f t="shared" ca="1" si="998"/>
        <v>1.7808391542065656E-4</v>
      </c>
    </row>
    <row r="965" spans="1:23">
      <c r="B965" s="15" t="str">
        <f>$B$10</f>
        <v>ENERGY</v>
      </c>
      <c r="D965" s="20">
        <f t="shared" ca="1" si="997"/>
        <v>0.31029757530057966</v>
      </c>
      <c r="E965" s="20">
        <f t="shared" ca="1" si="998"/>
        <v>0.1305813980663795</v>
      </c>
      <c r="F965" s="20">
        <f t="shared" ref="F965:G965" ca="1" si="1005">+F945</f>
        <v>4.5756597735171432E-5</v>
      </c>
      <c r="G965" s="20">
        <f t="shared" ca="1" si="1005"/>
        <v>1.4933350982477046E-4</v>
      </c>
      <c r="H965" s="20">
        <f t="shared" ca="1" si="998"/>
        <v>3.7600546209886211E-2</v>
      </c>
      <c r="I965" s="20">
        <f t="shared" ca="1" si="998"/>
        <v>5.0942361919420129E-4</v>
      </c>
      <c r="J965" s="20">
        <f t="shared" ca="1" si="998"/>
        <v>9.9437945443284971E-5</v>
      </c>
      <c r="K965" s="20">
        <f t="shared" ca="1" si="998"/>
        <v>2.3698038211568056E-2</v>
      </c>
      <c r="L965" s="20">
        <f t="shared" ca="1" si="998"/>
        <v>3.6521775853994541E-3</v>
      </c>
      <c r="M965" s="20">
        <f t="shared" ca="1" si="998"/>
        <v>7.7422426280871913E-4</v>
      </c>
      <c r="N965" s="20">
        <f t="shared" ca="1" si="998"/>
        <v>3.5443457640326404E-5</v>
      </c>
      <c r="O965" s="20">
        <f t="shared" ca="1" si="998"/>
        <v>1.3067763650297006E-3</v>
      </c>
      <c r="P965" s="20">
        <f t="shared" ca="1" si="998"/>
        <v>1.6879133395460273E-2</v>
      </c>
      <c r="Q965" s="20">
        <f t="shared" ca="1" si="998"/>
        <v>7.1613456055642927E-2</v>
      </c>
      <c r="R965" s="20">
        <f t="shared" ca="1" si="998"/>
        <v>1.3062459197734659E-2</v>
      </c>
      <c r="S965" s="20">
        <f t="shared" ca="1" si="998"/>
        <v>6.698326782979905E-3</v>
      </c>
      <c r="T965" s="20">
        <f t="shared" ca="1" si="998"/>
        <v>1.3586778211080767E-4</v>
      </c>
      <c r="U965" s="20">
        <f t="shared" ca="1" si="998"/>
        <v>1.2209678588207725E-4</v>
      </c>
      <c r="V965" s="20">
        <f t="shared" ca="1" si="998"/>
        <v>2.7556847377686179E-3</v>
      </c>
      <c r="W965" s="20">
        <f t="shared" ca="1" si="998"/>
        <v>5.7799473209097613E-4</v>
      </c>
    </row>
    <row r="966" spans="1:23">
      <c r="B966" s="15" t="str">
        <f>$B$11</f>
        <v>CUSTOMER</v>
      </c>
      <c r="D966" s="20">
        <f t="shared" ca="1" si="997"/>
        <v>4.6663487131414695E-2</v>
      </c>
      <c r="E966" s="20">
        <f t="shared" ca="1" si="998"/>
        <v>2.3304540063501303E-2</v>
      </c>
      <c r="F966" s="20">
        <f t="shared" ref="F966:G966" ca="1" si="1006">+F946</f>
        <v>3.3840594849692754E-6</v>
      </c>
      <c r="G966" s="20">
        <f t="shared" ca="1" si="1006"/>
        <v>1.6868582131661484E-5</v>
      </c>
      <c r="H966" s="20">
        <f t="shared" ca="1" si="998"/>
        <v>7.9939258649207815E-3</v>
      </c>
      <c r="I966" s="20">
        <f t="shared" ca="1" si="998"/>
        <v>3.544628217311593E-4</v>
      </c>
      <c r="J966" s="20">
        <f t="shared" ca="1" si="998"/>
        <v>4.0159609892121154E-5</v>
      </c>
      <c r="K966" s="20">
        <f t="shared" ca="1" si="998"/>
        <v>5.1077042742278772E-4</v>
      </c>
      <c r="L966" s="20">
        <f t="shared" ca="1" si="998"/>
        <v>1.8801735109643362E-4</v>
      </c>
      <c r="M966" s="20">
        <f t="shared" ca="1" si="998"/>
        <v>1.7847385021087873E-4</v>
      </c>
      <c r="N966" s="20">
        <f t="shared" ca="1" si="998"/>
        <v>9.1493070728168642E-6</v>
      </c>
      <c r="O966" s="20">
        <f t="shared" ca="1" si="998"/>
        <v>3.2492829520159309E-6</v>
      </c>
      <c r="P966" s="20">
        <f t="shared" ca="1" si="998"/>
        <v>1.3728506820472299E-4</v>
      </c>
      <c r="Q966" s="20">
        <f t="shared" ca="1" si="998"/>
        <v>3.2585737769586371E-4</v>
      </c>
      <c r="R966" s="20">
        <f t="shared" ca="1" si="998"/>
        <v>1.2293575463240928E-4</v>
      </c>
      <c r="S966" s="20">
        <f t="shared" ca="1" si="998"/>
        <v>1.1259269146402759E-4</v>
      </c>
      <c r="T966" s="20">
        <f t="shared" ca="1" si="998"/>
        <v>1.8086670169907631E-6</v>
      </c>
      <c r="U966" s="20">
        <f t="shared" ca="1" si="998"/>
        <v>1.1468411580227102E-5</v>
      </c>
      <c r="V966" s="20">
        <f t="shared" ca="1" si="998"/>
        <v>1.1388382635504573E-2</v>
      </c>
      <c r="W966" s="20">
        <f t="shared" ca="1" si="998"/>
        <v>1.9601553048989471E-3</v>
      </c>
    </row>
    <row r="967" spans="1:23">
      <c r="B967" s="15" t="str">
        <f>$B$12</f>
        <v>TOTAL</v>
      </c>
      <c r="D967" s="20">
        <f t="shared" ca="1" si="997"/>
        <v>0.99999999999999967</v>
      </c>
      <c r="E967" s="20">
        <f ca="1">+E947</f>
        <v>0.43414921438055842</v>
      </c>
      <c r="F967" s="20">
        <f ca="1">+F947</f>
        <v>4.256145691219163E-5</v>
      </c>
      <c r="G967" s="20">
        <f ca="1">+G947</f>
        <v>1.1013367042677932E-4</v>
      </c>
      <c r="H967" s="20">
        <f t="shared" ca="1" si="998"/>
        <v>0.14615836642543462</v>
      </c>
      <c r="I967" s="20">
        <f t="shared" ca="1" si="998"/>
        <v>1.9109497700001909E-3</v>
      </c>
      <c r="J967" s="20">
        <f t="shared" ca="1" si="998"/>
        <v>2.147781654339074E-4</v>
      </c>
      <c r="K967" s="20">
        <f t="shared" ca="1" si="998"/>
        <v>7.951906476398414E-2</v>
      </c>
      <c r="L967" s="20">
        <f t="shared" ca="1" si="998"/>
        <v>1.5695219474604307E-2</v>
      </c>
      <c r="M967" s="20">
        <f t="shared" ca="1" si="998"/>
        <v>2.398639298321222E-3</v>
      </c>
      <c r="N967" s="20">
        <f t="shared" ca="1" si="998"/>
        <v>7.185207472572317E-5</v>
      </c>
      <c r="O967" s="20">
        <f t="shared" ca="1" si="998"/>
        <v>3.6546921094292696E-3</v>
      </c>
      <c r="P967" s="20">
        <f t="shared" ca="1" si="998"/>
        <v>6.0087358929969449E-2</v>
      </c>
      <c r="Q967" s="20">
        <f t="shared" ca="1" si="998"/>
        <v>0.17692775165734356</v>
      </c>
      <c r="R967" s="20">
        <f t="shared" ca="1" si="998"/>
        <v>3.6380125881262194E-2</v>
      </c>
      <c r="S967" s="20">
        <f t="shared" ca="1" si="998"/>
        <v>2.323880803061542E-2</v>
      </c>
      <c r="T967" s="20">
        <f t="shared" ca="1" si="998"/>
        <v>3.981880556795667E-4</v>
      </c>
      <c r="U967" s="20">
        <f t="shared" ca="1" si="998"/>
        <v>3.6820336702197612E-4</v>
      </c>
      <c r="V967" s="20">
        <f t="shared" ca="1" si="998"/>
        <v>1.5774008342501835E-2</v>
      </c>
      <c r="W967" s="20">
        <f t="shared" ca="1" si="998"/>
        <v>2.9000841457751908E-3</v>
      </c>
    </row>
    <row r="968" spans="1:23">
      <c r="A968" s="111" t="s">
        <v>355</v>
      </c>
      <c r="B968" s="15" t="str">
        <f>$B$5</f>
        <v>PRODUCTION</v>
      </c>
      <c r="D968" s="20">
        <f t="shared" ref="D968:D975" ca="1" si="1007">SUM(E968:W968)</f>
        <v>0.50655598329933471</v>
      </c>
      <c r="E968" s="20">
        <f ca="1">IF(E$967=0,0,+E$959*E960/E$967)</f>
        <v>0.31550885008746499</v>
      </c>
      <c r="F968" s="20">
        <f ca="1">IF(F$967=0,0,+F$959*F960/F$967)</f>
        <v>0</v>
      </c>
      <c r="G968" s="20">
        <f ca="1">IF(G$967=0,0,+G$959*G960/G$967)</f>
        <v>0</v>
      </c>
      <c r="H968" s="20">
        <f t="shared" ref="H968:W975" ca="1" si="1008">IF(H$967=0,0,+H$959*H960/H$967)</f>
        <v>5.93388629714603E-2</v>
      </c>
      <c r="I968" s="20">
        <f t="shared" ca="1" si="1008"/>
        <v>1.8840937329808085E-3</v>
      </c>
      <c r="J968" s="20">
        <f t="shared" ca="1" si="1008"/>
        <v>2.6560232478587271E-4</v>
      </c>
      <c r="K968" s="20">
        <f t="shared" ca="1" si="1008"/>
        <v>1.7404283394147187E-2</v>
      </c>
      <c r="L968" s="20">
        <f t="shared" ca="1" si="1008"/>
        <v>1.6036456738187672E-2</v>
      </c>
      <c r="M968" s="20">
        <f t="shared" ca="1" si="1008"/>
        <v>3.5684547703892758E-3</v>
      </c>
      <c r="N968" s="20">
        <f t="shared" ca="1" si="1008"/>
        <v>8.7768368545814002E-5</v>
      </c>
      <c r="O968" s="20">
        <f t="shared" ca="1" si="1008"/>
        <v>9.4232157273965841E-4</v>
      </c>
      <c r="P968" s="20">
        <f t="shared" ca="1" si="1008"/>
        <v>5.0214055956577297E-2</v>
      </c>
      <c r="Q968" s="20">
        <f t="shared" ca="1" si="1008"/>
        <v>3.0835188002585494E-2</v>
      </c>
      <c r="R968" s="20">
        <f t="shared" ca="1" si="1008"/>
        <v>1.0288291321537432E-2</v>
      </c>
      <c r="S968" s="20">
        <f t="shared" ca="1" si="1008"/>
        <v>0</v>
      </c>
      <c r="T968" s="20">
        <f t="shared" ca="1" si="1008"/>
        <v>0</v>
      </c>
      <c r="U968" s="20">
        <f t="shared" ca="1" si="1008"/>
        <v>0</v>
      </c>
      <c r="V968" s="20">
        <f t="shared" ca="1" si="1008"/>
        <v>1.817540579329947E-4</v>
      </c>
      <c r="W968" s="20">
        <f t="shared" ca="1" si="1008"/>
        <v>0</v>
      </c>
    </row>
    <row r="969" spans="1:23">
      <c r="A969" s="15" t="str">
        <f>+A968</f>
        <v>FORF_DISC_FXNL</v>
      </c>
      <c r="B969" s="15" t="str">
        <f>$B$6</f>
        <v>BULKTRAN</v>
      </c>
      <c r="D969" s="20">
        <f t="shared" ca="1" si="1007"/>
        <v>-3.5091119774467702E-2</v>
      </c>
      <c r="E969" s="20">
        <f t="shared" ref="E969:F975" ca="1" si="1009">IF(E$967=0,0,+E$959*E961/E$967)</f>
        <v>-4.3766447801603714E-2</v>
      </c>
      <c r="F969" s="20">
        <f t="shared" ca="1" si="1009"/>
        <v>0</v>
      </c>
      <c r="G969" s="20">
        <f t="shared" ref="G969" ca="1" si="1010">IF(G$967=0,0,+G$959*G961/G$967)</f>
        <v>0</v>
      </c>
      <c r="H969" s="20">
        <f t="shared" ref="H969:U969" ca="1" si="1011">IF(H$967=0,0,+H$959*H961/H$967)</f>
        <v>-3.2665332783856049E-4</v>
      </c>
      <c r="I969" s="20">
        <f t="shared" ca="1" si="1011"/>
        <v>-1.0470890131865633E-4</v>
      </c>
      <c r="J969" s="20">
        <f t="shared" ca="1" si="1011"/>
        <v>-6.3025764262693103E-5</v>
      </c>
      <c r="K969" s="20">
        <f t="shared" ca="1" si="1011"/>
        <v>-3.205294636947728E-4</v>
      </c>
      <c r="L969" s="20">
        <f t="shared" ca="1" si="1011"/>
        <v>1.4173310427202288E-3</v>
      </c>
      <c r="M969" s="20">
        <f t="shared" ca="1" si="1011"/>
        <v>9.6672823959699364E-5</v>
      </c>
      <c r="N969" s="20">
        <f t="shared" ca="1" si="1011"/>
        <v>-2.4347505753807773E-5</v>
      </c>
      <c r="O969" s="20">
        <f t="shared" ca="1" si="1011"/>
        <v>-4.9079334592280134E-5</v>
      </c>
      <c r="P969" s="20">
        <f t="shared" ca="1" si="1011"/>
        <v>4.8447461080382646E-3</v>
      </c>
      <c r="Q969" s="20">
        <f t="shared" ca="1" si="1011"/>
        <v>1.8176555517508666E-3</v>
      </c>
      <c r="R969" s="20">
        <f t="shared" ca="1" si="1011"/>
        <v>1.3713944274241603E-3</v>
      </c>
      <c r="S969" s="20">
        <f t="shared" ca="1" si="1011"/>
        <v>0</v>
      </c>
      <c r="T969" s="20">
        <f t="shared" ca="1" si="1011"/>
        <v>0</v>
      </c>
      <c r="U969" s="20">
        <f t="shared" ca="1" si="1011"/>
        <v>0</v>
      </c>
      <c r="V969" s="20">
        <f t="shared" ca="1" si="1008"/>
        <v>1.5872370703573801E-5</v>
      </c>
      <c r="W969" s="20">
        <f t="shared" ca="1" si="1008"/>
        <v>0</v>
      </c>
    </row>
    <row r="970" spans="1:23">
      <c r="A970" s="15" t="str">
        <f t="shared" ref="A970:A975" si="1012">+A969</f>
        <v>FORF_DISC_FXNL</v>
      </c>
      <c r="B970" s="15" t="str">
        <f>$B$7</f>
        <v>SUBTRAN</v>
      </c>
      <c r="D970" s="20">
        <f t="shared" ca="1" si="1007"/>
        <v>-9.5784263526657865E-3</v>
      </c>
      <c r="E970" s="20">
        <f t="shared" ca="1" si="1009"/>
        <v>-1.1549063749269218E-2</v>
      </c>
      <c r="F970" s="20">
        <f t="shared" ca="1" si="1009"/>
        <v>0</v>
      </c>
      <c r="G970" s="20">
        <f t="shared" ref="G970" ca="1" si="1013">IF(G$967=0,0,+G$959*G962/G$967)</f>
        <v>0</v>
      </c>
      <c r="H970" s="20">
        <f t="shared" ca="1" si="1008"/>
        <v>-9.3161286956272788E-5</v>
      </c>
      <c r="I970" s="20">
        <f t="shared" ca="1" si="1008"/>
        <v>-2.8133930887813258E-5</v>
      </c>
      <c r="J970" s="20">
        <f t="shared" ca="1" si="1008"/>
        <v>-2.0363805415378679E-5</v>
      </c>
      <c r="K970" s="20">
        <f t="shared" ca="1" si="1008"/>
        <v>-8.4177970408417499E-5</v>
      </c>
      <c r="L970" s="20">
        <f t="shared" ca="1" si="1008"/>
        <v>3.6239753409466669E-4</v>
      </c>
      <c r="M970" s="20">
        <f t="shared" ca="1" si="1008"/>
        <v>3.1472781701935034E-5</v>
      </c>
      <c r="N970" s="20">
        <f t="shared" ca="1" si="1008"/>
        <v>0</v>
      </c>
      <c r="O970" s="20">
        <f t="shared" ca="1" si="1008"/>
        <v>-1.2083601277753201E-5</v>
      </c>
      <c r="P970" s="20">
        <f t="shared" ca="1" si="1008"/>
        <v>1.2234870640580933E-3</v>
      </c>
      <c r="Q970" s="20">
        <f t="shared" ca="1" si="1008"/>
        <v>5.9120061169437685E-4</v>
      </c>
      <c r="R970" s="20">
        <f t="shared" ca="1" si="1008"/>
        <v>4.466767028012707E-161</v>
      </c>
      <c r="S970" s="20">
        <f t="shared" ca="1" si="1008"/>
        <v>0</v>
      </c>
      <c r="T970" s="20">
        <f t="shared" ca="1" si="1008"/>
        <v>0</v>
      </c>
      <c r="U970" s="20">
        <f t="shared" ca="1" si="1008"/>
        <v>0</v>
      </c>
      <c r="V970" s="20">
        <f t="shared" ca="1" si="1008"/>
        <v>0</v>
      </c>
      <c r="W970" s="20">
        <f t="shared" ca="1" si="1008"/>
        <v>0</v>
      </c>
    </row>
    <row r="971" spans="1:23">
      <c r="A971" s="15" t="str">
        <f t="shared" si="1012"/>
        <v>FORF_DISC_FXNL</v>
      </c>
      <c r="B971" s="15" t="str">
        <f>$B$8</f>
        <v>DISTPRI</v>
      </c>
      <c r="D971" s="20">
        <f t="shared" ca="1" si="1007"/>
        <v>0.14466817283566807</v>
      </c>
      <c r="E971" s="20">
        <f t="shared" ca="1" si="1009"/>
        <v>8.6780244432779305E-2</v>
      </c>
      <c r="F971" s="20">
        <f t="shared" ca="1" si="1009"/>
        <v>0</v>
      </c>
      <c r="G971" s="20">
        <f t="shared" ref="G971" ca="1" si="1014">IF(G$967=0,0,+G$959*G963/G$967)</f>
        <v>0</v>
      </c>
      <c r="H971" s="20">
        <f t="shared" ca="1" si="1008"/>
        <v>2.2123477634361514E-2</v>
      </c>
      <c r="I971" s="20">
        <f t="shared" ca="1" si="1008"/>
        <v>6.4046535243462792E-4</v>
      </c>
      <c r="J971" s="20">
        <f t="shared" ca="1" si="1008"/>
        <v>0</v>
      </c>
      <c r="K971" s="20">
        <f t="shared" ca="1" si="1008"/>
        <v>6.2075384970007525E-3</v>
      </c>
      <c r="L971" s="20">
        <f t="shared" ca="1" si="1008"/>
        <v>6.9905245568659662E-3</v>
      </c>
      <c r="M971" s="20">
        <f t="shared" ca="1" si="1008"/>
        <v>0</v>
      </c>
      <c r="N971" s="20">
        <f t="shared" ca="1" si="1008"/>
        <v>0</v>
      </c>
      <c r="O971" s="20">
        <f t="shared" ca="1" si="1008"/>
        <v>2.9817821105205714E-4</v>
      </c>
      <c r="P971" s="20">
        <f t="shared" ca="1" si="1008"/>
        <v>2.1627744151173824E-2</v>
      </c>
      <c r="Q971" s="20">
        <f t="shared" ca="1" si="1008"/>
        <v>-4.5023531745312331E-89</v>
      </c>
      <c r="R971" s="20">
        <f t="shared" ca="1" si="1008"/>
        <v>1.6332442516367691E-160</v>
      </c>
      <c r="S971" s="20">
        <f t="shared" ca="1" si="1008"/>
        <v>0</v>
      </c>
      <c r="T971" s="20">
        <f t="shared" ca="1" si="1008"/>
        <v>0</v>
      </c>
      <c r="U971" s="20">
        <f t="shared" ca="1" si="1008"/>
        <v>0</v>
      </c>
      <c r="V971" s="20">
        <f t="shared" ca="1" si="1008"/>
        <v>0</v>
      </c>
      <c r="W971" s="20">
        <f t="shared" ca="1" si="1008"/>
        <v>0</v>
      </c>
    </row>
    <row r="972" spans="1:23">
      <c r="A972" s="15" t="str">
        <f t="shared" si="1012"/>
        <v>FORF_DISC_FXNL</v>
      </c>
      <c r="B972" s="15" t="str">
        <f>$B$9</f>
        <v>DISTSEC</v>
      </c>
      <c r="D972" s="20">
        <f t="shared" ca="1" si="1007"/>
        <v>5.1781080074160719E-2</v>
      </c>
      <c r="E972" s="20">
        <f ca="1">IF(E$967=0,0,+E$959*E964/E$967)</f>
        <v>3.9878296520478335E-2</v>
      </c>
      <c r="F972" s="20">
        <f ca="1">IF(F$967=0,0,+F$959*F964/F$967)</f>
        <v>0</v>
      </c>
      <c r="G972" s="20">
        <f ca="1">IF(G$967=0,0,+G$959*G964/G$967)</f>
        <v>0</v>
      </c>
      <c r="H972" s="20">
        <f t="shared" ca="1" si="1008"/>
        <v>9.3725104696640686E-3</v>
      </c>
      <c r="I972" s="20">
        <f t="shared" ca="1" si="1008"/>
        <v>0</v>
      </c>
      <c r="J972" s="20">
        <f t="shared" ca="1" si="1008"/>
        <v>0</v>
      </c>
      <c r="K972" s="20">
        <f t="shared" ca="1" si="1008"/>
        <v>2.2556285499407687E-3</v>
      </c>
      <c r="L972" s="20">
        <f t="shared" ca="1" si="1008"/>
        <v>0</v>
      </c>
      <c r="M972" s="20">
        <f t="shared" ca="1" si="1008"/>
        <v>0</v>
      </c>
      <c r="N972" s="20">
        <f t="shared" ca="1" si="1008"/>
        <v>0</v>
      </c>
      <c r="O972" s="20">
        <f t="shared" ca="1" si="1008"/>
        <v>8.8253786379055159E-5</v>
      </c>
      <c r="P972" s="20">
        <f t="shared" ca="1" si="1008"/>
        <v>-1.9759971137215264E-130</v>
      </c>
      <c r="Q972" s="20">
        <f t="shared" ca="1" si="1008"/>
        <v>-1.7315087598321331E-90</v>
      </c>
      <c r="R972" s="20">
        <f t="shared" ca="1" si="1008"/>
        <v>0</v>
      </c>
      <c r="S972" s="20">
        <f t="shared" ca="1" si="1008"/>
        <v>0</v>
      </c>
      <c r="T972" s="20">
        <f t="shared" ca="1" si="1008"/>
        <v>0</v>
      </c>
      <c r="U972" s="20">
        <f t="shared" ca="1" si="1008"/>
        <v>0</v>
      </c>
      <c r="V972" s="20">
        <f t="shared" ca="1" si="1008"/>
        <v>1.8639074769847286E-4</v>
      </c>
      <c r="W972" s="20">
        <f t="shared" ca="1" si="1008"/>
        <v>0</v>
      </c>
    </row>
    <row r="973" spans="1:23">
      <c r="A973" s="15" t="str">
        <f t="shared" si="1012"/>
        <v>FORF_DISC_FXNL</v>
      </c>
      <c r="B973" s="15" t="str">
        <f>$B$10</f>
        <v>ENERGY</v>
      </c>
      <c r="D973" s="20">
        <f t="shared" ca="1" si="1007"/>
        <v>0.29719817535693399</v>
      </c>
      <c r="E973" s="20">
        <f t="shared" ca="1" si="1009"/>
        <v>0.18024359075574392</v>
      </c>
      <c r="F973" s="20">
        <f t="shared" ca="1" si="1009"/>
        <v>0</v>
      </c>
      <c r="G973" s="20">
        <f t="shared" ref="G973" ca="1" si="1015">IF(G$967=0,0,+G$959*G965/G$967)</f>
        <v>0</v>
      </c>
      <c r="H973" s="20">
        <f t="shared" ca="1" si="1008"/>
        <v>3.3805917903849979E-2</v>
      </c>
      <c r="I973" s="20">
        <f t="shared" ca="1" si="1008"/>
        <v>1.1636323381431606E-3</v>
      </c>
      <c r="J973" s="20">
        <f t="shared" ca="1" si="1008"/>
        <v>2.4100445550708977E-4</v>
      </c>
      <c r="K973" s="20">
        <f t="shared" ca="1" si="1008"/>
        <v>1.0909677499725249E-2</v>
      </c>
      <c r="L973" s="20">
        <f t="shared" ca="1" si="1008"/>
        <v>7.6422034783912391E-3</v>
      </c>
      <c r="M973" s="20">
        <f t="shared" ca="1" si="1008"/>
        <v>1.9793320296422941E-3</v>
      </c>
      <c r="N973" s="20">
        <f t="shared" ca="1" si="1008"/>
        <v>8.246190614670957E-5</v>
      </c>
      <c r="O973" s="20">
        <f t="shared" ca="1" si="1008"/>
        <v>7.0647894217523157E-4</v>
      </c>
      <c r="P973" s="20">
        <f t="shared" ca="1" si="1008"/>
        <v>3.053227606218854E-2</v>
      </c>
      <c r="Q973" s="20">
        <f t="shared" ca="1" si="1008"/>
        <v>2.2676029249205087E-2</v>
      </c>
      <c r="R973" s="20">
        <f t="shared" ca="1" si="1008"/>
        <v>6.5663261980109565E-3</v>
      </c>
      <c r="S973" s="20">
        <f t="shared" ca="1" si="1008"/>
        <v>0</v>
      </c>
      <c r="T973" s="20">
        <f t="shared" ca="1" si="1008"/>
        <v>0</v>
      </c>
      <c r="U973" s="20">
        <f t="shared" ca="1" si="1008"/>
        <v>0</v>
      </c>
      <c r="V973" s="20">
        <f t="shared" ca="1" si="1008"/>
        <v>6.4924453820451871E-4</v>
      </c>
      <c r="W973" s="20">
        <f t="shared" ca="1" si="1008"/>
        <v>0</v>
      </c>
    </row>
    <row r="974" spans="1:23">
      <c r="A974" s="15" t="str">
        <f t="shared" si="1012"/>
        <v>FORF_DISC_FXNL</v>
      </c>
      <c r="B974" s="15" t="str">
        <f>$B$11</f>
        <v>CUSTOMER</v>
      </c>
      <c r="D974" s="20">
        <f t="shared" ca="1" si="1007"/>
        <v>4.4466134561035986E-2</v>
      </c>
      <c r="E974" s="20">
        <f t="shared" ca="1" si="1009"/>
        <v>3.2167629112236161E-2</v>
      </c>
      <c r="F974" s="20">
        <f t="shared" ca="1" si="1009"/>
        <v>0</v>
      </c>
      <c r="G974" s="20">
        <f t="shared" ref="G974" ca="1" si="1016">IF(G$967=0,0,+G$959*G966/G$967)</f>
        <v>0</v>
      </c>
      <c r="H974" s="20">
        <f t="shared" ca="1" si="1008"/>
        <v>7.1871828672510326E-3</v>
      </c>
      <c r="I974" s="20">
        <f t="shared" ca="1" si="1008"/>
        <v>8.0966878349355155E-4</v>
      </c>
      <c r="J974" s="20">
        <f t="shared" ca="1" si="1008"/>
        <v>9.7333516619649673E-5</v>
      </c>
      <c r="K974" s="20">
        <f t="shared" ca="1" si="1008"/>
        <v>2.3513932207516359E-4</v>
      </c>
      <c r="L974" s="20">
        <f t="shared" ca="1" si="1008"/>
        <v>3.934274336196923E-4</v>
      </c>
      <c r="M974" s="20">
        <f t="shared" ca="1" si="1008"/>
        <v>4.5627478386485286E-4</v>
      </c>
      <c r="N974" s="20">
        <f t="shared" ca="1" si="1008"/>
        <v>2.1286560380261545E-5</v>
      </c>
      <c r="O974" s="20">
        <f t="shared" ca="1" si="1008"/>
        <v>1.7566509803810652E-6</v>
      </c>
      <c r="P974" s="20">
        <f t="shared" ca="1" si="1008"/>
        <v>2.4833180136904086E-4</v>
      </c>
      <c r="Q974" s="20">
        <f t="shared" ca="1" si="1008"/>
        <v>1.0318104773437243E-4</v>
      </c>
      <c r="R974" s="20">
        <f t="shared" ca="1" si="1008"/>
        <v>6.1798184713566783E-5</v>
      </c>
      <c r="S974" s="20">
        <f t="shared" ca="1" si="1008"/>
        <v>0</v>
      </c>
      <c r="T974" s="20">
        <f t="shared" ca="1" si="1008"/>
        <v>0</v>
      </c>
      <c r="U974" s="20">
        <f t="shared" ca="1" si="1008"/>
        <v>0</v>
      </c>
      <c r="V974" s="20">
        <f t="shared" ca="1" si="1008"/>
        <v>2.68312449669827E-3</v>
      </c>
      <c r="W974" s="20">
        <f t="shared" ca="1" si="1008"/>
        <v>0</v>
      </c>
    </row>
    <row r="975" spans="1:23">
      <c r="A975" s="15" t="str">
        <f t="shared" si="1012"/>
        <v>FORF_DISC_FXNL</v>
      </c>
      <c r="B975" s="15" t="str">
        <f>$B$12</f>
        <v>TOTAL</v>
      </c>
      <c r="D975" s="20">
        <f t="shared" ca="1" si="1007"/>
        <v>1</v>
      </c>
      <c r="E975" s="20">
        <f t="shared" ca="1" si="1009"/>
        <v>0.59926309935782973</v>
      </c>
      <c r="F975" s="20">
        <f t="shared" ca="1" si="1009"/>
        <v>0</v>
      </c>
      <c r="G975" s="20">
        <f t="shared" ref="G975" ca="1" si="1017">IF(G$967=0,0,+G$959*G967/G$967)</f>
        <v>0</v>
      </c>
      <c r="H975" s="20">
        <f t="shared" ca="1" si="1008"/>
        <v>0.13140813723179207</v>
      </c>
      <c r="I975" s="20">
        <f t="shared" ca="1" si="1008"/>
        <v>4.3650173748456785E-3</v>
      </c>
      <c r="J975" s="20">
        <f t="shared" ca="1" si="1008"/>
        <v>5.2055072723454E-4</v>
      </c>
      <c r="K975" s="20">
        <f t="shared" ca="1" si="1008"/>
        <v>3.6607559828785927E-2</v>
      </c>
      <c r="L975" s="20">
        <f t="shared" ca="1" si="1008"/>
        <v>3.2842340783879473E-2</v>
      </c>
      <c r="M975" s="20">
        <f t="shared" ca="1" si="1008"/>
        <v>6.1322071895580548E-3</v>
      </c>
      <c r="N975" s="20">
        <f t="shared" ca="1" si="1008"/>
        <v>1.6716932931897731E-4</v>
      </c>
      <c r="O975" s="20">
        <f t="shared" ca="1" si="1008"/>
        <v>1.9758262274563502E-3</v>
      </c>
      <c r="P975" s="20">
        <f t="shared" ca="1" si="1008"/>
        <v>0.10869064114340507</v>
      </c>
      <c r="Q975" s="20">
        <f t="shared" ca="1" si="1008"/>
        <v>5.6023254462970185E-2</v>
      </c>
      <c r="R975" s="20">
        <f t="shared" ca="1" si="1008"/>
        <v>1.8287810131686115E-2</v>
      </c>
      <c r="S975" s="20">
        <f t="shared" ca="1" si="1008"/>
        <v>0</v>
      </c>
      <c r="T975" s="20">
        <f t="shared" ca="1" si="1008"/>
        <v>0</v>
      </c>
      <c r="U975" s="20">
        <f t="shared" ca="1" si="1008"/>
        <v>0</v>
      </c>
      <c r="V975" s="20">
        <f t="shared" ca="1" si="1008"/>
        <v>3.716386211237831E-3</v>
      </c>
      <c r="W975" s="20">
        <f t="shared" ca="1" si="1008"/>
        <v>0</v>
      </c>
    </row>
    <row r="978" spans="1:23">
      <c r="A978" s="15" t="s">
        <v>399</v>
      </c>
    </row>
    <row r="979" spans="1:23">
      <c r="A979" s="34" t="s">
        <v>400</v>
      </c>
      <c r="D979" s="20">
        <f t="shared" ref="D979:W979" si="1018">+D202</f>
        <v>0.99999999999999967</v>
      </c>
      <c r="E979" s="20">
        <f t="shared" si="1018"/>
        <v>0.9662479745470598</v>
      </c>
      <c r="F979" s="20">
        <f t="shared" ref="F979:G979" si="1019">+F202</f>
        <v>0</v>
      </c>
      <c r="G979" s="20">
        <f t="shared" si="1019"/>
        <v>0</v>
      </c>
      <c r="H979" s="20">
        <f t="shared" si="1018"/>
        <v>2.9603827415234214E-2</v>
      </c>
      <c r="I979" s="20">
        <f t="shared" si="1018"/>
        <v>6.1451410178451756E-5</v>
      </c>
      <c r="J979" s="20">
        <f t="shared" si="1018"/>
        <v>0</v>
      </c>
      <c r="K979" s="20">
        <f t="shared" si="1018"/>
        <v>2.2999952056613204E-3</v>
      </c>
      <c r="L979" s="20">
        <f t="shared" si="1018"/>
        <v>5.6508694452084523E-4</v>
      </c>
      <c r="M979" s="20">
        <f t="shared" si="1018"/>
        <v>-2.2884570552879124E-4</v>
      </c>
      <c r="N979" s="20">
        <f t="shared" si="1018"/>
        <v>-2.1984480782255714E-5</v>
      </c>
      <c r="O979" s="20">
        <f t="shared" si="1018"/>
        <v>4.1774786753850007E-4</v>
      </c>
      <c r="P979" s="20">
        <f t="shared" si="1018"/>
        <v>-2.5064326728836477E-4</v>
      </c>
      <c r="Q979" s="20">
        <f t="shared" si="1018"/>
        <v>-5.9199665659410083E-4</v>
      </c>
      <c r="R979" s="20">
        <f t="shared" si="1018"/>
        <v>-2.8204976242716143E-4</v>
      </c>
      <c r="S979" s="20">
        <f t="shared" si="1018"/>
        <v>1.9831774128322337E-3</v>
      </c>
      <c r="T979" s="20">
        <f t="shared" si="1018"/>
        <v>1.9625906959510703E-4</v>
      </c>
      <c r="U979" s="20">
        <f t="shared" si="1018"/>
        <v>0</v>
      </c>
      <c r="V979" s="20">
        <f t="shared" si="1018"/>
        <v>0</v>
      </c>
      <c r="W979" s="20">
        <f t="shared" si="1018"/>
        <v>0</v>
      </c>
    </row>
    <row r="980" spans="1:23">
      <c r="A980" s="34" t="s">
        <v>70</v>
      </c>
      <c r="B980" s="15" t="str">
        <f>$B$5</f>
        <v>PRODUCTION</v>
      </c>
      <c r="D980" s="20">
        <f ca="1">+D940</f>
        <v>0.50209570665917302</v>
      </c>
      <c r="E980" s="20">
        <f t="shared" ref="E980:W980" ca="1" si="1020">+E940</f>
        <v>0.22857726354646532</v>
      </c>
      <c r="F980" s="20">
        <f t="shared" ref="F980:G980" ca="1" si="1021">+F940</f>
        <v>4.4770543122945821E-5</v>
      </c>
      <c r="G980" s="20">
        <f t="shared" ca="1" si="1021"/>
        <v>8.0642833442632893E-5</v>
      </c>
      <c r="H980" s="20">
        <f t="shared" ca="1" si="1020"/>
        <v>6.599949942333623E-2</v>
      </c>
      <c r="I980" s="20">
        <f t="shared" ca="1" si="1020"/>
        <v>8.2483256686366946E-4</v>
      </c>
      <c r="J980" s="20">
        <f t="shared" ca="1" si="1020"/>
        <v>1.0958697600049274E-4</v>
      </c>
      <c r="K980" s="20">
        <f t="shared" ca="1" si="1020"/>
        <v>3.7805643010973201E-2</v>
      </c>
      <c r="L980" s="20">
        <f t="shared" ca="1" si="1020"/>
        <v>7.6637566657367009E-3</v>
      </c>
      <c r="M980" s="20">
        <f t="shared" ca="1" si="1020"/>
        <v>1.3958164787896583E-3</v>
      </c>
      <c r="N980" s="20">
        <f t="shared" ca="1" si="1020"/>
        <v>3.7724260789941054E-5</v>
      </c>
      <c r="O980" s="20">
        <f t="shared" ca="1" si="1020"/>
        <v>1.7430152351354449E-3</v>
      </c>
      <c r="P980" s="20">
        <f t="shared" ca="1" si="1020"/>
        <v>2.7759795800739964E-2</v>
      </c>
      <c r="Q980" s="20">
        <f t="shared" ca="1" si="1020"/>
        <v>9.7380998971328014E-2</v>
      </c>
      <c r="R980" s="20">
        <f t="shared" ca="1" si="1020"/>
        <v>2.0466602107385292E-2</v>
      </c>
      <c r="S980" s="20">
        <f t="shared" ca="1" si="1020"/>
        <v>1.0912761419171413E-2</v>
      </c>
      <c r="T980" s="20">
        <f t="shared" ca="1" si="1020"/>
        <v>2.0316496277956932E-4</v>
      </c>
      <c r="U980" s="20">
        <f t="shared" ca="1" si="1020"/>
        <v>1.5206434377597854E-4</v>
      </c>
      <c r="V980" s="20">
        <f t="shared" ca="1" si="1020"/>
        <v>7.7144566338375813E-4</v>
      </c>
      <c r="W980" s="20">
        <f t="shared" ca="1" si="1020"/>
        <v>1.6632184995270211E-4</v>
      </c>
    </row>
    <row r="981" spans="1:23">
      <c r="B981" s="15" t="str">
        <f>$B$6</f>
        <v>BULKTRAN</v>
      </c>
      <c r="D981" s="20">
        <f t="shared" ref="D981:W981" ca="1" si="1022">+D941</f>
        <v>-2.1117653929766625E-2</v>
      </c>
      <c r="E981" s="20">
        <f t="shared" ca="1" si="1022"/>
        <v>-3.1707557080780741E-2</v>
      </c>
      <c r="F981" s="20">
        <f t="shared" ref="F981:G981" ca="1" si="1023">+F941</f>
        <v>-3.3091309003201389E-5</v>
      </c>
      <c r="G981" s="20">
        <f t="shared" ca="1" si="1023"/>
        <v>-7.8907858652358913E-5</v>
      </c>
      <c r="H981" s="20">
        <f t="shared" ca="1" si="1022"/>
        <v>-3.6331933311025793E-4</v>
      </c>
      <c r="I981" s="20">
        <f t="shared" ca="1" si="1022"/>
        <v>-4.5840241563513396E-5</v>
      </c>
      <c r="J981" s="20">
        <f t="shared" ca="1" si="1022"/>
        <v>-2.6004301435375959E-5</v>
      </c>
      <c r="K981" s="20">
        <f t="shared" ca="1" si="1022"/>
        <v>-6.9625518066537145E-4</v>
      </c>
      <c r="L981" s="20">
        <f t="shared" ca="1" si="1022"/>
        <v>6.7733667128205399E-4</v>
      </c>
      <c r="M981" s="20">
        <f t="shared" ca="1" si="1022"/>
        <v>3.7813992166519737E-5</v>
      </c>
      <c r="N981" s="20">
        <f t="shared" ca="1" si="1022"/>
        <v>-1.0464950777361134E-5</v>
      </c>
      <c r="O981" s="20">
        <f t="shared" ca="1" si="1022"/>
        <v>-9.0782202593475713E-5</v>
      </c>
      <c r="P981" s="20">
        <f t="shared" ca="1" si="1022"/>
        <v>2.6783170589101918E-3</v>
      </c>
      <c r="Q981" s="20">
        <f t="shared" ca="1" si="1022"/>
        <v>5.7403610900779367E-3</v>
      </c>
      <c r="R981" s="20">
        <f t="shared" ca="1" si="1022"/>
        <v>2.7281288215098339E-3</v>
      </c>
      <c r="S981" s="20">
        <f t="shared" ca="1" si="1022"/>
        <v>-6.7631056793236924E-6</v>
      </c>
      <c r="T981" s="20">
        <f t="shared" ca="1" si="1022"/>
        <v>-9.0751829961625334E-6</v>
      </c>
      <c r="U981" s="20">
        <f t="shared" ca="1" si="1022"/>
        <v>3.5513866731531459E-6</v>
      </c>
      <c r="V981" s="20">
        <f t="shared" ca="1" si="1022"/>
        <v>6.7369453458945765E-5</v>
      </c>
      <c r="W981" s="20">
        <f t="shared" ca="1" si="1022"/>
        <v>1.7528343411908379E-5</v>
      </c>
    </row>
    <row r="982" spans="1:23">
      <c r="B982" s="15" t="str">
        <f>$B$7</f>
        <v>SUBTRAN</v>
      </c>
      <c r="D982" s="20">
        <f t="shared" ref="D982:W982" ca="1" si="1024">+D942</f>
        <v>-5.9940683177541441E-3</v>
      </c>
      <c r="E982" s="20">
        <f t="shared" ca="1" si="1024"/>
        <v>-8.3669709664239908E-3</v>
      </c>
      <c r="F982" s="20">
        <f t="shared" ref="F982:G982" ca="1" si="1025">+F942</f>
        <v>-6.3202379936220162E-6</v>
      </c>
      <c r="G982" s="20">
        <f t="shared" ca="1" si="1025"/>
        <v>-1.6007385528004223E-5</v>
      </c>
      <c r="H982" s="20">
        <f t="shared" ca="1" si="1024"/>
        <v>-1.0361840447979303E-4</v>
      </c>
      <c r="I982" s="20">
        <f t="shared" ca="1" si="1024"/>
        <v>-1.2316681502595105E-5</v>
      </c>
      <c r="J982" s="20">
        <f t="shared" ca="1" si="1024"/>
        <v>-8.4020644666153365E-6</v>
      </c>
      <c r="K982" s="20">
        <f t="shared" ca="1" si="1024"/>
        <v>-1.8285167085472156E-4</v>
      </c>
      <c r="L982" s="20">
        <f t="shared" ca="1" si="1024"/>
        <v>1.7318828983904454E-4</v>
      </c>
      <c r="M982" s="20">
        <f t="shared" ca="1" si="1024"/>
        <v>1.2310714345447143E-5</v>
      </c>
      <c r="N982" s="20">
        <f t="shared" ca="1" si="1024"/>
        <v>0</v>
      </c>
      <c r="O982" s="20">
        <f t="shared" ca="1" si="1024"/>
        <v>-2.2351076035743982E-5</v>
      </c>
      <c r="P982" s="20">
        <f t="shared" ca="1" si="1024"/>
        <v>6.7637936064096767E-4</v>
      </c>
      <c r="Q982" s="20">
        <f t="shared" ca="1" si="1024"/>
        <v>1.8670781625988878E-3</v>
      </c>
      <c r="R982" s="20">
        <f t="shared" ca="1" si="1024"/>
        <v>8.885784880269382E-161</v>
      </c>
      <c r="S982" s="20">
        <f t="shared" ca="1" si="1024"/>
        <v>-2.731680137502658E-6</v>
      </c>
      <c r="T982" s="20">
        <f t="shared" ca="1" si="1024"/>
        <v>-2.3600175493968369E-6</v>
      </c>
      <c r="U982" s="20">
        <f t="shared" ca="1" si="1024"/>
        <v>9.0533979350318529E-7</v>
      </c>
      <c r="V982" s="20">
        <f t="shared" ca="1" si="1024"/>
        <v>0</v>
      </c>
      <c r="W982" s="20">
        <f t="shared" ca="1" si="1024"/>
        <v>0</v>
      </c>
    </row>
    <row r="983" spans="1:23">
      <c r="B983" s="15" t="str">
        <f>$B$8</f>
        <v>DISTPRI</v>
      </c>
      <c r="D983" s="20">
        <f t="shared" ref="D983:W983" ca="1" si="1026">+D943</f>
        <v>0.12120485267996849</v>
      </c>
      <c r="E983" s="20">
        <f t="shared" ca="1" si="1026"/>
        <v>6.286983961571653E-2</v>
      </c>
      <c r="F983" s="20">
        <f t="shared" ref="F983:G983" ca="1" si="1027">+F943</f>
        <v>-4.6903190265002102E-6</v>
      </c>
      <c r="G983" s="20">
        <f t="shared" ca="1" si="1027"/>
        <v>-2.020203343787492E-5</v>
      </c>
      <c r="H983" s="20">
        <f t="shared" ca="1" si="1026"/>
        <v>2.4606781732125618E-2</v>
      </c>
      <c r="I983" s="20">
        <f t="shared" ca="1" si="1026"/>
        <v>2.8038768527726955E-4</v>
      </c>
      <c r="J983" s="20">
        <f t="shared" ca="1" si="1026"/>
        <v>0</v>
      </c>
      <c r="K983" s="20">
        <f t="shared" ca="1" si="1026"/>
        <v>1.3484036031808302E-2</v>
      </c>
      <c r="L983" s="20">
        <f t="shared" ca="1" si="1026"/>
        <v>3.340742911250616E-3</v>
      </c>
      <c r="M983" s="20">
        <f t="shared" ca="1" si="1026"/>
        <v>0</v>
      </c>
      <c r="N983" s="20">
        <f t="shared" ca="1" si="1026"/>
        <v>0</v>
      </c>
      <c r="O983" s="20">
        <f t="shared" ca="1" si="1026"/>
        <v>5.5154119324482109E-4</v>
      </c>
      <c r="P983" s="20">
        <f t="shared" ca="1" si="1026"/>
        <v>1.1956448246013322E-2</v>
      </c>
      <c r="Q983" s="20">
        <f t="shared" ca="1" si="1026"/>
        <v>-1.4218938759861569E-88</v>
      </c>
      <c r="R983" s="20">
        <f t="shared" ca="1" si="1026"/>
        <v>3.2490293283636194E-160</v>
      </c>
      <c r="S983" s="20">
        <f t="shared" ca="1" si="1026"/>
        <v>4.0129138892836614E-3</v>
      </c>
      <c r="T983" s="20">
        <f t="shared" ca="1" si="1026"/>
        <v>6.8781844317758345E-5</v>
      </c>
      <c r="U983" s="20">
        <f t="shared" ca="1" si="1026"/>
        <v>5.8271883394944155E-5</v>
      </c>
      <c r="V983" s="20">
        <f t="shared" ca="1" si="1026"/>
        <v>0</v>
      </c>
      <c r="W983" s="20">
        <f t="shared" ca="1" si="1026"/>
        <v>0</v>
      </c>
    </row>
    <row r="984" spans="1:23">
      <c r="B984" s="15" t="str">
        <f>$B$9</f>
        <v>DISTSEC</v>
      </c>
      <c r="D984" s="20">
        <f t="shared" ref="D984:W984" ca="1" si="1028">+D944</f>
        <v>4.6850100476385007E-2</v>
      </c>
      <c r="E984" s="20">
        <f t="shared" ca="1" si="1028"/>
        <v>2.8890701135700449E-2</v>
      </c>
      <c r="F984" s="20">
        <f t="shared" ref="F984:G984" ca="1" si="1029">+F944</f>
        <v>-7.2478774075713106E-6</v>
      </c>
      <c r="G984" s="20">
        <f t="shared" ca="1" si="1029"/>
        <v>-2.1593977354047491E-5</v>
      </c>
      <c r="H984" s="20">
        <f t="shared" ca="1" si="1028"/>
        <v>1.0424550932755823E-2</v>
      </c>
      <c r="I984" s="20">
        <f t="shared" ca="1" si="1028"/>
        <v>0</v>
      </c>
      <c r="J984" s="20">
        <f t="shared" ca="1" si="1028"/>
        <v>0</v>
      </c>
      <c r="K984" s="20">
        <f t="shared" ca="1" si="1028"/>
        <v>4.8996839337318975E-3</v>
      </c>
      <c r="L984" s="20">
        <f t="shared" ca="1" si="1028"/>
        <v>0</v>
      </c>
      <c r="M984" s="20">
        <f t="shared" ca="1" si="1028"/>
        <v>0</v>
      </c>
      <c r="N984" s="20">
        <f t="shared" ca="1" si="1028"/>
        <v>0</v>
      </c>
      <c r="O984" s="20">
        <f t="shared" ca="1" si="1028"/>
        <v>1.6324331169650634E-4</v>
      </c>
      <c r="P984" s="20">
        <f t="shared" ca="1" si="1028"/>
        <v>-1.0923888806591445E-130</v>
      </c>
      <c r="Q984" s="20">
        <f t="shared" ca="1" si="1028"/>
        <v>-5.4682998120822271E-90</v>
      </c>
      <c r="R984" s="20">
        <f t="shared" ca="1" si="1028"/>
        <v>0</v>
      </c>
      <c r="S984" s="20">
        <f t="shared" ca="1" si="1028"/>
        <v>1.5117080335332435E-3</v>
      </c>
      <c r="T984" s="20">
        <f t="shared" ca="1" si="1028"/>
        <v>0</v>
      </c>
      <c r="U984" s="20">
        <f t="shared" ca="1" si="1028"/>
        <v>1.9845215922092804E-5</v>
      </c>
      <c r="V984" s="20">
        <f t="shared" ca="1" si="1028"/>
        <v>7.9112585238593533E-4</v>
      </c>
      <c r="W984" s="20">
        <f t="shared" ca="1" si="1028"/>
        <v>1.7808391542065656E-4</v>
      </c>
    </row>
    <row r="985" spans="1:23">
      <c r="B985" s="15" t="str">
        <f>$B$10</f>
        <v>ENERGY</v>
      </c>
      <c r="D985" s="20">
        <f t="shared" ref="D985:W985" ca="1" si="1030">+D945</f>
        <v>0.31029757530057966</v>
      </c>
      <c r="E985" s="20">
        <f t="shared" ca="1" si="1030"/>
        <v>0.1305813980663795</v>
      </c>
      <c r="F985" s="20">
        <f t="shared" ref="F985:G985" ca="1" si="1031">+F945</f>
        <v>4.5756597735171432E-5</v>
      </c>
      <c r="G985" s="20">
        <f t="shared" ca="1" si="1031"/>
        <v>1.4933350982477046E-4</v>
      </c>
      <c r="H985" s="20">
        <f t="shared" ca="1" si="1030"/>
        <v>3.7600546209886211E-2</v>
      </c>
      <c r="I985" s="20">
        <f t="shared" ca="1" si="1030"/>
        <v>5.0942361919420129E-4</v>
      </c>
      <c r="J985" s="20">
        <f t="shared" ca="1" si="1030"/>
        <v>9.9437945443284971E-5</v>
      </c>
      <c r="K985" s="20">
        <f t="shared" ca="1" si="1030"/>
        <v>2.3698038211568056E-2</v>
      </c>
      <c r="L985" s="20">
        <f t="shared" ca="1" si="1030"/>
        <v>3.6521775853994541E-3</v>
      </c>
      <c r="M985" s="20">
        <f t="shared" ca="1" si="1030"/>
        <v>7.7422426280871913E-4</v>
      </c>
      <c r="N985" s="20">
        <f t="shared" ca="1" si="1030"/>
        <v>3.5443457640326404E-5</v>
      </c>
      <c r="O985" s="20">
        <f t="shared" ca="1" si="1030"/>
        <v>1.3067763650297006E-3</v>
      </c>
      <c r="P985" s="20">
        <f t="shared" ca="1" si="1030"/>
        <v>1.6879133395460273E-2</v>
      </c>
      <c r="Q985" s="20">
        <f t="shared" ca="1" si="1030"/>
        <v>7.1613456055642927E-2</v>
      </c>
      <c r="R985" s="20">
        <f t="shared" ca="1" si="1030"/>
        <v>1.3062459197734659E-2</v>
      </c>
      <c r="S985" s="20">
        <f t="shared" ca="1" si="1030"/>
        <v>6.698326782979905E-3</v>
      </c>
      <c r="T985" s="20">
        <f t="shared" ca="1" si="1030"/>
        <v>1.3586778211080767E-4</v>
      </c>
      <c r="U985" s="20">
        <f t="shared" ca="1" si="1030"/>
        <v>1.2209678588207725E-4</v>
      </c>
      <c r="V985" s="20">
        <f t="shared" ca="1" si="1030"/>
        <v>2.7556847377686179E-3</v>
      </c>
      <c r="W985" s="20">
        <f t="shared" ca="1" si="1030"/>
        <v>5.7799473209097613E-4</v>
      </c>
    </row>
    <row r="986" spans="1:23">
      <c r="B986" s="15" t="str">
        <f>$B$11</f>
        <v>CUSTOMER</v>
      </c>
      <c r="D986" s="20">
        <f t="shared" ref="D986:W986" ca="1" si="1032">+D946</f>
        <v>4.6663487131414695E-2</v>
      </c>
      <c r="E986" s="20">
        <f t="shared" ca="1" si="1032"/>
        <v>2.3304540063501303E-2</v>
      </c>
      <c r="F986" s="20">
        <f t="shared" ref="F986:G986" ca="1" si="1033">+F946</f>
        <v>3.3840594849692754E-6</v>
      </c>
      <c r="G986" s="20">
        <f t="shared" ca="1" si="1033"/>
        <v>1.6868582131661484E-5</v>
      </c>
      <c r="H986" s="20">
        <f t="shared" ca="1" si="1032"/>
        <v>7.9939258649207815E-3</v>
      </c>
      <c r="I986" s="20">
        <f t="shared" ca="1" si="1032"/>
        <v>3.544628217311593E-4</v>
      </c>
      <c r="J986" s="20">
        <f t="shared" ca="1" si="1032"/>
        <v>4.0159609892121154E-5</v>
      </c>
      <c r="K986" s="20">
        <f t="shared" ca="1" si="1032"/>
        <v>5.1077042742278772E-4</v>
      </c>
      <c r="L986" s="20">
        <f t="shared" ca="1" si="1032"/>
        <v>1.8801735109643362E-4</v>
      </c>
      <c r="M986" s="20">
        <f t="shared" ca="1" si="1032"/>
        <v>1.7847385021087873E-4</v>
      </c>
      <c r="N986" s="20">
        <f t="shared" ca="1" si="1032"/>
        <v>9.1493070728168642E-6</v>
      </c>
      <c r="O986" s="20">
        <f t="shared" ca="1" si="1032"/>
        <v>3.2492829520159309E-6</v>
      </c>
      <c r="P986" s="20">
        <f t="shared" ca="1" si="1032"/>
        <v>1.3728506820472299E-4</v>
      </c>
      <c r="Q986" s="20">
        <f t="shared" ca="1" si="1032"/>
        <v>3.2585737769586371E-4</v>
      </c>
      <c r="R986" s="20">
        <f t="shared" ca="1" si="1032"/>
        <v>1.2293575463240928E-4</v>
      </c>
      <c r="S986" s="20">
        <f t="shared" ca="1" si="1032"/>
        <v>1.1259269146402759E-4</v>
      </c>
      <c r="T986" s="20">
        <f t="shared" ca="1" si="1032"/>
        <v>1.8086670169907631E-6</v>
      </c>
      <c r="U986" s="20">
        <f t="shared" ca="1" si="1032"/>
        <v>1.1468411580227102E-5</v>
      </c>
      <c r="V986" s="20">
        <f t="shared" ca="1" si="1032"/>
        <v>1.1388382635504573E-2</v>
      </c>
      <c r="W986" s="20">
        <f t="shared" ca="1" si="1032"/>
        <v>1.9601553048989471E-3</v>
      </c>
    </row>
    <row r="987" spans="1:23">
      <c r="B987" s="15" t="str">
        <f>$B$12</f>
        <v>TOTAL</v>
      </c>
      <c r="D987" s="20">
        <f t="shared" ref="D987:W987" ca="1" si="1034">+D947</f>
        <v>0.99999999999999967</v>
      </c>
      <c r="E987" s="20">
        <f t="shared" ca="1" si="1034"/>
        <v>0.43414921438055842</v>
      </c>
      <c r="F987" s="20">
        <f t="shared" ref="F987:G987" ca="1" si="1035">+F947</f>
        <v>4.256145691219163E-5</v>
      </c>
      <c r="G987" s="20">
        <f t="shared" ca="1" si="1035"/>
        <v>1.1013367042677932E-4</v>
      </c>
      <c r="H987" s="20">
        <f t="shared" ca="1" si="1034"/>
        <v>0.14615836642543462</v>
      </c>
      <c r="I987" s="20">
        <f t="shared" ca="1" si="1034"/>
        <v>1.9109497700001909E-3</v>
      </c>
      <c r="J987" s="20">
        <f t="shared" ca="1" si="1034"/>
        <v>2.147781654339074E-4</v>
      </c>
      <c r="K987" s="20">
        <f t="shared" ca="1" si="1034"/>
        <v>7.951906476398414E-2</v>
      </c>
      <c r="L987" s="20">
        <f t="shared" ca="1" si="1034"/>
        <v>1.5695219474604307E-2</v>
      </c>
      <c r="M987" s="20">
        <f t="shared" ca="1" si="1034"/>
        <v>2.398639298321222E-3</v>
      </c>
      <c r="N987" s="20">
        <f t="shared" ca="1" si="1034"/>
        <v>7.185207472572317E-5</v>
      </c>
      <c r="O987" s="20">
        <f t="shared" ca="1" si="1034"/>
        <v>3.6546921094292696E-3</v>
      </c>
      <c r="P987" s="20">
        <f t="shared" ca="1" si="1034"/>
        <v>6.0087358929969449E-2</v>
      </c>
      <c r="Q987" s="20">
        <f t="shared" ca="1" si="1034"/>
        <v>0.17692775165734356</v>
      </c>
      <c r="R987" s="20">
        <f t="shared" ca="1" si="1034"/>
        <v>3.6380125881262194E-2</v>
      </c>
      <c r="S987" s="20">
        <f t="shared" ca="1" si="1034"/>
        <v>2.323880803061542E-2</v>
      </c>
      <c r="T987" s="20">
        <f t="shared" ca="1" si="1034"/>
        <v>3.981880556795667E-4</v>
      </c>
      <c r="U987" s="20">
        <f t="shared" ca="1" si="1034"/>
        <v>3.6820336702197612E-4</v>
      </c>
      <c r="V987" s="20">
        <f t="shared" ca="1" si="1034"/>
        <v>1.5774008342501835E-2</v>
      </c>
      <c r="W987" s="20">
        <f t="shared" ca="1" si="1034"/>
        <v>2.9000841457751908E-3</v>
      </c>
    </row>
    <row r="988" spans="1:23">
      <c r="A988" s="111" t="s">
        <v>401</v>
      </c>
      <c r="B988" s="15" t="str">
        <f>$B$5</f>
        <v>PRODUCTION</v>
      </c>
      <c r="D988" s="20">
        <f t="shared" ref="D988:D995" ca="1" si="1036">SUM(E988:W988)</f>
        <v>0.52397396568604959</v>
      </c>
      <c r="E988" s="20">
        <f t="shared" ref="E988:F995" ca="1" si="1037">IF(E$987=0,0,+E980/E$987*E$979)</f>
        <v>0.50872444453091248</v>
      </c>
      <c r="F988" s="20">
        <f t="shared" ca="1" si="1037"/>
        <v>0</v>
      </c>
      <c r="G988" s="20">
        <f t="shared" ref="G988" ca="1" si="1038">IF(G$987=0,0,+G980/G$987*G$979)</f>
        <v>0</v>
      </c>
      <c r="H988" s="20">
        <f t="shared" ref="H988:W995" ca="1" si="1039">IF(H$987=0,0,+H980/H$987*H$979)</f>
        <v>1.336795038289568E-2</v>
      </c>
      <c r="I988" s="20">
        <f t="shared" ca="1" si="1039"/>
        <v>2.6524571807494199E-5</v>
      </c>
      <c r="J988" s="20">
        <f t="shared" ca="1" si="1039"/>
        <v>0</v>
      </c>
      <c r="K988" s="20">
        <f t="shared" ca="1" si="1039"/>
        <v>1.0934836561554296E-3</v>
      </c>
      <c r="L988" s="20">
        <f t="shared" ca="1" si="1039"/>
        <v>2.7592407005201143E-4</v>
      </c>
      <c r="M988" s="20">
        <f t="shared" ca="1" si="1039"/>
        <v>-1.3316992142207258E-4</v>
      </c>
      <c r="N988" s="20">
        <f t="shared" ca="1" si="1039"/>
        <v>-1.1542440347437231E-5</v>
      </c>
      <c r="O988" s="20">
        <f t="shared" ca="1" si="1039"/>
        <v>1.9923453898792546E-4</v>
      </c>
      <c r="P988" s="20">
        <f t="shared" ca="1" si="1039"/>
        <v>-1.1579483676199629E-4</v>
      </c>
      <c r="Q988" s="20">
        <f t="shared" ca="1" si="1039"/>
        <v>-3.2583484087035235E-4</v>
      </c>
      <c r="R988" s="20">
        <f t="shared" ca="1" si="1039"/>
        <v>-1.5867455436850139E-4</v>
      </c>
      <c r="S988" s="20">
        <f t="shared" ca="1" si="1039"/>
        <v>9.3128451035940025E-4</v>
      </c>
      <c r="T988" s="20">
        <f t="shared" ca="1" si="1039"/>
        <v>1.0013601864926291E-4</v>
      </c>
      <c r="U988" s="20">
        <f t="shared" ca="1" si="1039"/>
        <v>0</v>
      </c>
      <c r="V988" s="20">
        <f t="shared" ca="1" si="1039"/>
        <v>0</v>
      </c>
      <c r="W988" s="20">
        <f t="shared" ca="1" si="1039"/>
        <v>0</v>
      </c>
    </row>
    <row r="989" spans="1:23">
      <c r="A989" s="15" t="s">
        <v>401</v>
      </c>
      <c r="B989" s="15" t="str">
        <f>$B$6</f>
        <v>BULKTRAN</v>
      </c>
      <c r="D989" s="20">
        <f t="shared" ca="1" si="1036"/>
        <v>-7.0706916971424824E-2</v>
      </c>
      <c r="E989" s="20">
        <f t="shared" ca="1" si="1037"/>
        <v>-7.0568739484771131E-2</v>
      </c>
      <c r="F989" s="20">
        <f t="shared" ca="1" si="1037"/>
        <v>0</v>
      </c>
      <c r="G989" s="20">
        <f t="shared" ref="G989" ca="1" si="1040">IF(G$987=0,0,+G981/G$987*G$979)</f>
        <v>0</v>
      </c>
      <c r="H989" s="20">
        <f t="shared" ref="H989:U989" ca="1" si="1041">IF(H$987=0,0,+H981/H$987*H$979)</f>
        <v>-7.3588964470954558E-5</v>
      </c>
      <c r="I989" s="20">
        <f t="shared" ca="1" si="1041"/>
        <v>-1.4741085983638875E-6</v>
      </c>
      <c r="J989" s="20">
        <f t="shared" ca="1" si="1041"/>
        <v>0</v>
      </c>
      <c r="K989" s="20">
        <f t="shared" ca="1" si="1041"/>
        <v>-2.0138360306426933E-5</v>
      </c>
      <c r="L989" s="20">
        <f t="shared" ca="1" si="1041"/>
        <v>2.4386668221238471E-5</v>
      </c>
      <c r="M989" s="20">
        <f t="shared" ca="1" si="1041"/>
        <v>-3.6076994662198357E-6</v>
      </c>
      <c r="N989" s="20">
        <f t="shared" ca="1" si="1041"/>
        <v>3.2019466400986696E-6</v>
      </c>
      <c r="O989" s="20">
        <f t="shared" ca="1" si="1041"/>
        <v>-1.0376817091110566E-5</v>
      </c>
      <c r="P989" s="20">
        <f t="shared" ca="1" si="1041"/>
        <v>-1.1172102592523707E-5</v>
      </c>
      <c r="Q989" s="20">
        <f t="shared" ca="1" si="1041"/>
        <v>-1.9207131391973227E-5</v>
      </c>
      <c r="R989" s="20">
        <f t="shared" ca="1" si="1041"/>
        <v>-2.1150781294406124E-5</v>
      </c>
      <c r="S989" s="20">
        <f t="shared" ca="1" si="1041"/>
        <v>-5.7715690091170962E-7</v>
      </c>
      <c r="T989" s="20">
        <f t="shared" ca="1" si="1041"/>
        <v>-4.4729794021382856E-6</v>
      </c>
      <c r="U989" s="20">
        <f t="shared" ca="1" si="1041"/>
        <v>0</v>
      </c>
      <c r="V989" s="20">
        <f t="shared" ca="1" si="1039"/>
        <v>0</v>
      </c>
      <c r="W989" s="20">
        <f t="shared" ca="1" si="1039"/>
        <v>0</v>
      </c>
    </row>
    <row r="990" spans="1:23">
      <c r="A990" s="15" t="s">
        <v>401</v>
      </c>
      <c r="B990" s="15" t="str">
        <f>$B$7</f>
        <v>SUBTRAN</v>
      </c>
      <c r="D990" s="20">
        <f t="shared" ca="1" si="1036"/>
        <v>-1.8656267456216333E-2</v>
      </c>
      <c r="E990" s="20">
        <f t="shared" ca="1" si="1037"/>
        <v>-1.8621636252264678E-2</v>
      </c>
      <c r="F990" s="20">
        <f t="shared" ca="1" si="1037"/>
        <v>0</v>
      </c>
      <c r="G990" s="20">
        <f t="shared" ref="G990" ca="1" si="1042">IF(G$987=0,0,+G982/G$987*G$979)</f>
        <v>0</v>
      </c>
      <c r="H990" s="20">
        <f t="shared" ca="1" si="1039"/>
        <v>-2.098751811670437E-5</v>
      </c>
      <c r="I990" s="20">
        <f t="shared" ca="1" si="1039"/>
        <v>-3.9607396224404459E-7</v>
      </c>
      <c r="J990" s="20">
        <f t="shared" ca="1" si="1039"/>
        <v>0</v>
      </c>
      <c r="K990" s="20">
        <f t="shared" ca="1" si="1039"/>
        <v>-5.288769021130401E-6</v>
      </c>
      <c r="L990" s="20">
        <f t="shared" ca="1" si="1039"/>
        <v>6.2354299466974186E-6</v>
      </c>
      <c r="M990" s="20">
        <f t="shared" ca="1" si="1039"/>
        <v>-1.1745217848798792E-6</v>
      </c>
      <c r="N990" s="20">
        <f t="shared" ca="1" si="1039"/>
        <v>0</v>
      </c>
      <c r="O990" s="20">
        <f t="shared" ca="1" si="1039"/>
        <v>-2.5548292637381808E-6</v>
      </c>
      <c r="P990" s="20">
        <f t="shared" ca="1" si="1039"/>
        <v>-2.8213909863312665E-6</v>
      </c>
      <c r="Q990" s="20">
        <f t="shared" ca="1" si="1039"/>
        <v>-6.2472055373147093E-6</v>
      </c>
      <c r="R990" s="20">
        <f t="shared" ca="1" si="1039"/>
        <v>-6.8890182585918242E-163</v>
      </c>
      <c r="S990" s="20">
        <f t="shared" ca="1" si="1039"/>
        <v>-2.3311894227280021E-7</v>
      </c>
      <c r="T990" s="20">
        <f t="shared" ca="1" si="1039"/>
        <v>-1.1632062837301121E-6</v>
      </c>
      <c r="U990" s="20">
        <f t="shared" ca="1" si="1039"/>
        <v>0</v>
      </c>
      <c r="V990" s="20">
        <f t="shared" ca="1" si="1039"/>
        <v>0</v>
      </c>
      <c r="W990" s="20">
        <f t="shared" ca="1" si="1039"/>
        <v>0</v>
      </c>
    </row>
    <row r="991" spans="1:23">
      <c r="A991" s="15" t="s">
        <v>401</v>
      </c>
      <c r="B991" s="15" t="str">
        <f>$B$8</f>
        <v>DISTPRI</v>
      </c>
      <c r="D991" s="20">
        <f t="shared" ca="1" si="1036"/>
        <v>0.14581675484316556</v>
      </c>
      <c r="E991" s="20">
        <f t="shared" ca="1" si="1037"/>
        <v>0.13992390905384749</v>
      </c>
      <c r="F991" s="20">
        <f t="shared" ca="1" si="1037"/>
        <v>0</v>
      </c>
      <c r="G991" s="20">
        <f t="shared" ref="G991" ca="1" si="1043">IF(G$987=0,0,+G983/G$987*G$979)</f>
        <v>0</v>
      </c>
      <c r="H991" s="20">
        <f t="shared" ca="1" si="1039"/>
        <v>4.9840110932946116E-3</v>
      </c>
      <c r="I991" s="20">
        <f t="shared" ca="1" si="1039"/>
        <v>9.0165732911746861E-6</v>
      </c>
      <c r="J991" s="20">
        <f t="shared" ca="1" si="1039"/>
        <v>0</v>
      </c>
      <c r="K991" s="20">
        <f t="shared" ca="1" si="1039"/>
        <v>3.9000984629499982E-4</v>
      </c>
      <c r="L991" s="20">
        <f t="shared" ca="1" si="1039"/>
        <v>1.2027931225828733E-4</v>
      </c>
      <c r="M991" s="20">
        <f t="shared" ca="1" si="1039"/>
        <v>0</v>
      </c>
      <c r="N991" s="20">
        <f t="shared" ca="1" si="1039"/>
        <v>0</v>
      </c>
      <c r="O991" s="20">
        <f t="shared" ca="1" si="1039"/>
        <v>6.3043657424166632E-5</v>
      </c>
      <c r="P991" s="20">
        <f t="shared" ca="1" si="1039"/>
        <v>-4.9874105084860332E-5</v>
      </c>
      <c r="Q991" s="20">
        <f t="shared" ca="1" si="1039"/>
        <v>4.757627973737347E-91</v>
      </c>
      <c r="R991" s="20">
        <f t="shared" ca="1" si="1039"/>
        <v>-2.5189246270745586E-162</v>
      </c>
      <c r="S991" s="20">
        <f t="shared" ca="1" si="1039"/>
        <v>3.424581921062219E-4</v>
      </c>
      <c r="T991" s="20">
        <f t="shared" ca="1" si="1039"/>
        <v>3.3901219733476463E-5</v>
      </c>
      <c r="U991" s="20">
        <f t="shared" ca="1" si="1039"/>
        <v>0</v>
      </c>
      <c r="V991" s="20">
        <f t="shared" ca="1" si="1039"/>
        <v>0</v>
      </c>
      <c r="W991" s="20">
        <f t="shared" ca="1" si="1039"/>
        <v>0</v>
      </c>
    </row>
    <row r="992" spans="1:23">
      <c r="A992" s="15" t="s">
        <v>401</v>
      </c>
      <c r="B992" s="15" t="str">
        <f>$B$9</f>
        <v>DISTSEC</v>
      </c>
      <c r="D992" s="20">
        <f t="shared" ca="1" si="1036"/>
        <v>6.6700347636971427E-2</v>
      </c>
      <c r="E992" s="20">
        <f t="shared" ca="1" si="1037"/>
        <v>6.4299509318345285E-2</v>
      </c>
      <c r="F992" s="20">
        <f t="shared" ca="1" si="1037"/>
        <v>0</v>
      </c>
      <c r="G992" s="20">
        <f t="shared" ref="G992" ca="1" si="1044">IF(G$987=0,0,+G984/G$987*G$979)</f>
        <v>0</v>
      </c>
      <c r="H992" s="20">
        <f t="shared" ca="1" si="1039"/>
        <v>2.1114535845066632E-3</v>
      </c>
      <c r="I992" s="20">
        <f t="shared" ca="1" si="1039"/>
        <v>0</v>
      </c>
      <c r="J992" s="20">
        <f t="shared" ca="1" si="1039"/>
        <v>0</v>
      </c>
      <c r="K992" s="20">
        <f t="shared" ca="1" si="1039"/>
        <v>1.417175816929784E-4</v>
      </c>
      <c r="L992" s="20">
        <f t="shared" ca="1" si="1039"/>
        <v>0</v>
      </c>
      <c r="M992" s="20">
        <f t="shared" ca="1" si="1039"/>
        <v>0</v>
      </c>
      <c r="N992" s="20">
        <f t="shared" ca="1" si="1039"/>
        <v>0</v>
      </c>
      <c r="O992" s="20">
        <f t="shared" ca="1" si="1039"/>
        <v>1.8659450183284448E-5</v>
      </c>
      <c r="P992" s="20">
        <f t="shared" ca="1" si="1039"/>
        <v>4.5566974996687006E-133</v>
      </c>
      <c r="Q992" s="20">
        <f t="shared" ca="1" si="1039"/>
        <v>1.8296819892202955E-92</v>
      </c>
      <c r="R992" s="20">
        <f t="shared" ca="1" si="1039"/>
        <v>0</v>
      </c>
      <c r="S992" s="20">
        <f t="shared" ca="1" si="1039"/>
        <v>1.290077022431846E-4</v>
      </c>
      <c r="T992" s="20">
        <f t="shared" ca="1" si="1039"/>
        <v>0</v>
      </c>
      <c r="U992" s="20">
        <f t="shared" ca="1" si="1039"/>
        <v>0</v>
      </c>
      <c r="V992" s="20">
        <f t="shared" ca="1" si="1039"/>
        <v>0</v>
      </c>
      <c r="W992" s="20">
        <f t="shared" ca="1" si="1039"/>
        <v>0</v>
      </c>
    </row>
    <row r="993" spans="1:25">
      <c r="A993" s="15" t="s">
        <v>401</v>
      </c>
      <c r="B993" s="15" t="str">
        <f>$B$10</f>
        <v>ENERGY</v>
      </c>
      <c r="D993" s="20">
        <f t="shared" ca="1" si="1036"/>
        <v>0.29936472816503157</v>
      </c>
      <c r="E993" s="20">
        <f t="shared" ca="1" si="1037"/>
        <v>0.29062360869450582</v>
      </c>
      <c r="F993" s="20">
        <f t="shared" ca="1" si="1037"/>
        <v>0</v>
      </c>
      <c r="G993" s="20">
        <f t="shared" ref="G993" ca="1" si="1045">IF(G$987=0,0,+G985/G$987*G$979)</f>
        <v>0</v>
      </c>
      <c r="H993" s="20">
        <f t="shared" ca="1" si="1039"/>
        <v>7.6158492184837685E-3</v>
      </c>
      <c r="I993" s="20">
        <f t="shared" ca="1" si="1039"/>
        <v>1.6381801483819821E-5</v>
      </c>
      <c r="J993" s="20">
        <f t="shared" ca="1" si="1039"/>
        <v>0</v>
      </c>
      <c r="K993" s="20">
        <f t="shared" ca="1" si="1039"/>
        <v>6.854378183641809E-4</v>
      </c>
      <c r="L993" s="20">
        <f t="shared" ca="1" si="1039"/>
        <v>1.3149213210558982E-4</v>
      </c>
      <c r="M993" s="20">
        <f t="shared" ca="1" si="1039"/>
        <v>-7.3866003022619631E-5</v>
      </c>
      <c r="N993" s="20">
        <f t="shared" ca="1" si="1039"/>
        <v>-1.0844586135123711E-5</v>
      </c>
      <c r="O993" s="20">
        <f t="shared" ca="1" si="1039"/>
        <v>1.4937045953403728E-4</v>
      </c>
      <c r="P993" s="20">
        <f t="shared" ca="1" si="1039"/>
        <v>-7.0408172676802728E-5</v>
      </c>
      <c r="Q993" s="20">
        <f t="shared" ca="1" si="1039"/>
        <v>-2.3961716663983579E-4</v>
      </c>
      <c r="R993" s="20">
        <f t="shared" ca="1" si="1039"/>
        <v>-1.012713239492432E-4</v>
      </c>
      <c r="S993" s="20">
        <f t="shared" ca="1" si="1039"/>
        <v>5.7162873251822091E-4</v>
      </c>
      <c r="T993" s="20">
        <f t="shared" ca="1" si="1039"/>
        <v>6.6966560459754624E-5</v>
      </c>
      <c r="U993" s="20">
        <f t="shared" ca="1" si="1039"/>
        <v>0</v>
      </c>
      <c r="V993" s="20">
        <f t="shared" ca="1" si="1039"/>
        <v>0</v>
      </c>
      <c r="W993" s="20">
        <f t="shared" ca="1" si="1039"/>
        <v>0</v>
      </c>
    </row>
    <row r="994" spans="1:25">
      <c r="A994" s="15" t="s">
        <v>401</v>
      </c>
      <c r="B994" s="15" t="str">
        <f>$B$11</f>
        <v>CUSTOMER</v>
      </c>
      <c r="D994" s="20">
        <f t="shared" ca="1" si="1036"/>
        <v>5.3507388096422984E-2</v>
      </c>
      <c r="E994" s="20">
        <f t="shared" ca="1" si="1037"/>
        <v>5.1866878686484423E-2</v>
      </c>
      <c r="F994" s="20">
        <f t="shared" ca="1" si="1037"/>
        <v>0</v>
      </c>
      <c r="G994" s="20">
        <f t="shared" ref="G994" ca="1" si="1046">IF(G$987=0,0,+G986/G$987*G$979)</f>
        <v>0</v>
      </c>
      <c r="H994" s="20">
        <f t="shared" ca="1" si="1039"/>
        <v>1.6191396186411504E-3</v>
      </c>
      <c r="I994" s="20">
        <f t="shared" ca="1" si="1039"/>
        <v>1.139864615657099E-5</v>
      </c>
      <c r="J994" s="20">
        <f t="shared" ca="1" si="1039"/>
        <v>0</v>
      </c>
      <c r="K994" s="20">
        <f t="shared" ca="1" si="1039"/>
        <v>1.4773432481289356E-5</v>
      </c>
      <c r="L994" s="20">
        <f t="shared" ca="1" si="1039"/>
        <v>6.7693319370206039E-6</v>
      </c>
      <c r="M994" s="20">
        <f t="shared" ca="1" si="1039"/>
        <v>-1.7027559832999418E-5</v>
      </c>
      <c r="N994" s="20">
        <f t="shared" ca="1" si="1039"/>
        <v>-2.7994009397934496E-6</v>
      </c>
      <c r="O994" s="20">
        <f t="shared" ca="1" si="1039"/>
        <v>3.714077639349574E-7</v>
      </c>
      <c r="P994" s="20">
        <f t="shared" ca="1" si="1039"/>
        <v>-5.7265918585041176E-7</v>
      </c>
      <c r="Q994" s="20">
        <f t="shared" ca="1" si="1039"/>
        <v>-1.0903121546249845E-6</v>
      </c>
      <c r="R994" s="20">
        <f t="shared" ca="1" si="1039"/>
        <v>-9.5310281501070626E-7</v>
      </c>
      <c r="S994" s="20">
        <f t="shared" ca="1" si="1039"/>
        <v>9.6085514483909132E-6</v>
      </c>
      <c r="T994" s="20">
        <f t="shared" ca="1" si="1039"/>
        <v>8.9145643848146254E-7</v>
      </c>
      <c r="U994" s="20">
        <f t="shared" ca="1" si="1039"/>
        <v>0</v>
      </c>
      <c r="V994" s="20">
        <f t="shared" ca="1" si="1039"/>
        <v>0</v>
      </c>
      <c r="W994" s="20">
        <f t="shared" ca="1" si="1039"/>
        <v>0</v>
      </c>
    </row>
    <row r="995" spans="1:25">
      <c r="A995" s="15" t="s">
        <v>401</v>
      </c>
      <c r="B995" s="15" t="str">
        <f>$B$12</f>
        <v>TOTAL</v>
      </c>
      <c r="D995" s="20">
        <f t="shared" ca="1" si="1036"/>
        <v>0.99999999999999967</v>
      </c>
      <c r="E995" s="20">
        <f t="shared" ca="1" si="1037"/>
        <v>0.9662479745470598</v>
      </c>
      <c r="F995" s="20">
        <f t="shared" ca="1" si="1037"/>
        <v>0</v>
      </c>
      <c r="G995" s="20">
        <f t="shared" ref="G995" ca="1" si="1047">IF(G$987=0,0,+G987/G$987*G$979)</f>
        <v>0</v>
      </c>
      <c r="H995" s="20">
        <f t="shared" ca="1" si="1039"/>
        <v>2.9603827415234214E-2</v>
      </c>
      <c r="I995" s="20">
        <f t="shared" ca="1" si="1039"/>
        <v>6.1451410178451756E-5</v>
      </c>
      <c r="J995" s="20">
        <f t="shared" ca="1" si="1039"/>
        <v>0</v>
      </c>
      <c r="K995" s="20">
        <f t="shared" ca="1" si="1039"/>
        <v>2.2999952056613204E-3</v>
      </c>
      <c r="L995" s="20">
        <f t="shared" ca="1" si="1039"/>
        <v>5.6508694452084523E-4</v>
      </c>
      <c r="M995" s="20">
        <f t="shared" ca="1" si="1039"/>
        <v>-2.2884570552879124E-4</v>
      </c>
      <c r="N995" s="20">
        <f t="shared" ca="1" si="1039"/>
        <v>-2.1984480782255714E-5</v>
      </c>
      <c r="O995" s="20">
        <f t="shared" ca="1" si="1039"/>
        <v>4.1774786753850007E-4</v>
      </c>
      <c r="P995" s="20">
        <f t="shared" ca="1" si="1039"/>
        <v>-2.5064326728836477E-4</v>
      </c>
      <c r="Q995" s="20">
        <f t="shared" ca="1" si="1039"/>
        <v>-5.9199665659410083E-4</v>
      </c>
      <c r="R995" s="20">
        <f t="shared" ca="1" si="1039"/>
        <v>-2.8204976242716143E-4</v>
      </c>
      <c r="S995" s="20">
        <f t="shared" ca="1" si="1039"/>
        <v>1.9831774128322337E-3</v>
      </c>
      <c r="T995" s="20">
        <f t="shared" ca="1" si="1039"/>
        <v>1.9625906959510703E-4</v>
      </c>
      <c r="U995" s="20">
        <f t="shared" ca="1" si="1039"/>
        <v>0</v>
      </c>
      <c r="V995" s="20">
        <f t="shared" ca="1" si="1039"/>
        <v>0</v>
      </c>
      <c r="W995" s="20">
        <f t="shared" ca="1" si="1039"/>
        <v>0</v>
      </c>
    </row>
    <row r="997" spans="1:25">
      <c r="A997" s="111" t="s">
        <v>503</v>
      </c>
      <c r="B997" s="15" t="str">
        <f>$B$5</f>
        <v>PRODUCTION</v>
      </c>
      <c r="D997" s="20">
        <f t="shared" ref="D997:D1004" ca="1" si="1048">SUM(E997:W997)</f>
        <v>0.39435692581292769</v>
      </c>
      <c r="E997" s="20">
        <f ca="1">IF(E$927=0,0,E920*E$995/E$927)</f>
        <v>0.382034152182469</v>
      </c>
      <c r="F997" s="20">
        <f ca="1">IF(F$927=0,0,F920*F$995/F$927)</f>
        <v>0</v>
      </c>
      <c r="G997" s="20">
        <f ca="1">IF(G$927=0,0,G920*G$995/G$927)</f>
        <v>0</v>
      </c>
      <c r="H997" s="20">
        <f t="shared" ref="H997:W997" ca="1" si="1049">IF(H$927=0,0,H920*H$995/H$927)</f>
        <v>1.0774706453359498E-2</v>
      </c>
      <c r="I997" s="20">
        <f t="shared" ca="1" si="1049"/>
        <v>2.1121479116201028E-5</v>
      </c>
      <c r="J997" s="20">
        <f t="shared" ca="1" si="1049"/>
        <v>0</v>
      </c>
      <c r="K997" s="20">
        <f t="shared" ca="1" si="1049"/>
        <v>8.4248865331393145E-4</v>
      </c>
      <c r="L997" s="20">
        <f t="shared" ca="1" si="1049"/>
        <v>2.1410566901869022E-4</v>
      </c>
      <c r="M997" s="20">
        <f t="shared" ca="1" si="1049"/>
        <v>-9.3325287549846664E-5</v>
      </c>
      <c r="N997" s="20">
        <f t="shared" ca="1" si="1049"/>
        <v>-8.2517125247881076E-6</v>
      </c>
      <c r="O997" s="20">
        <f t="shared" ca="1" si="1049"/>
        <v>1.4770190876244195E-4</v>
      </c>
      <c r="P997" s="20">
        <f t="shared" ca="1" si="1049"/>
        <v>-8.3139233566639233E-5</v>
      </c>
      <c r="Q997" s="20">
        <f t="shared" ca="1" si="1049"/>
        <v>-1.9998996232640162E-4</v>
      </c>
      <c r="R997" s="20">
        <f t="shared" ca="1" si="1049"/>
        <v>-9.3168300004140413E-5</v>
      </c>
      <c r="S997" s="20">
        <f t="shared" ca="1" si="1049"/>
        <v>7.262662161562119E-4</v>
      </c>
      <c r="T997" s="20">
        <f t="shared" ca="1" si="1049"/>
        <v>7.4257746703509142E-5</v>
      </c>
      <c r="U997" s="20">
        <f t="shared" ca="1" si="1049"/>
        <v>0</v>
      </c>
      <c r="V997" s="20">
        <f t="shared" ca="1" si="1049"/>
        <v>0</v>
      </c>
      <c r="W997" s="20">
        <f t="shared" ca="1" si="1049"/>
        <v>0</v>
      </c>
      <c r="X997" s="20"/>
      <c r="Y997" s="20"/>
    </row>
    <row r="998" spans="1:25">
      <c r="A998" s="15" t="s">
        <v>503</v>
      </c>
      <c r="B998" s="15" t="str">
        <f>$B$6</f>
        <v>BULKTRAN</v>
      </c>
      <c r="D998" s="20">
        <f t="shared" ca="1" si="1048"/>
        <v>8.1680099765061541E-3</v>
      </c>
      <c r="E998" s="20">
        <f t="shared" ref="E998:W998" ca="1" si="1050">IF(E$927=0,0,E921*E$995/E$927)</f>
        <v>7.9077298404860701E-3</v>
      </c>
      <c r="F998" s="20">
        <f t="shared" ref="F998:G998" ca="1" si="1051">IF(F$927=0,0,F921*F$995/F$927)</f>
        <v>0</v>
      </c>
      <c r="G998" s="20">
        <f t="shared" ca="1" si="1051"/>
        <v>0</v>
      </c>
      <c r="H998" s="20">
        <f t="shared" ca="1" si="1050"/>
        <v>2.2770445254398862E-4</v>
      </c>
      <c r="I998" s="20">
        <f t="shared" ca="1" si="1050"/>
        <v>4.4258167213993552E-7</v>
      </c>
      <c r="J998" s="20">
        <f t="shared" ca="1" si="1050"/>
        <v>0</v>
      </c>
      <c r="K998" s="20">
        <f t="shared" ca="1" si="1050"/>
        <v>1.7763629925553379E-5</v>
      </c>
      <c r="L998" s="20">
        <f t="shared" ca="1" si="1050"/>
        <v>4.6152517005636541E-6</v>
      </c>
      <c r="M998" s="20">
        <f t="shared" ca="1" si="1050"/>
        <v>-1.9851030589640744E-6</v>
      </c>
      <c r="N998" s="20">
        <f t="shared" ca="1" si="1050"/>
        <v>-1.6804999873790532E-7</v>
      </c>
      <c r="O998" s="20">
        <f t="shared" ca="1" si="1050"/>
        <v>3.0951847619731071E-6</v>
      </c>
      <c r="P998" s="20">
        <f t="shared" ca="1" si="1050"/>
        <v>-1.7956847711485793E-6</v>
      </c>
      <c r="Q998" s="20">
        <f t="shared" ca="1" si="1050"/>
        <v>-4.2814677695238449E-6</v>
      </c>
      <c r="R998" s="20">
        <f t="shared" ca="1" si="1050"/>
        <v>-2.0314568502152081E-6</v>
      </c>
      <c r="S998" s="20">
        <f t="shared" ca="1" si="1050"/>
        <v>1.5362631217029911E-5</v>
      </c>
      <c r="T998" s="20">
        <f t="shared" ca="1" si="1050"/>
        <v>1.5581666474600448E-6</v>
      </c>
      <c r="U998" s="20">
        <f t="shared" ca="1" si="1050"/>
        <v>0</v>
      </c>
      <c r="V998" s="20">
        <f t="shared" ca="1" si="1050"/>
        <v>0</v>
      </c>
      <c r="W998" s="20">
        <f t="shared" ca="1" si="1050"/>
        <v>0</v>
      </c>
      <c r="X998" s="20"/>
      <c r="Y998" s="20"/>
    </row>
    <row r="999" spans="1:25">
      <c r="A999" s="15" t="s">
        <v>503</v>
      </c>
      <c r="B999" s="15" t="str">
        <f>$B$7</f>
        <v>SUBTRAN</v>
      </c>
      <c r="D999" s="20">
        <f t="shared" ca="1" si="1048"/>
        <v>2.2508840217752156E-3</v>
      </c>
      <c r="E999" s="20">
        <f ca="1">IF(E$927=0,0,E922*E$995/E$927)</f>
        <v>2.1790170805137937E-3</v>
      </c>
      <c r="F999" s="20">
        <f ca="1">IF(F$927=0,0,F922*F$995/F$927)</f>
        <v>0</v>
      </c>
      <c r="G999" s="20">
        <f ca="1">IF(G$927=0,0,G922*G$995/G$927)</f>
        <v>0</v>
      </c>
      <c r="H999" s="20">
        <f t="shared" ref="H999:W999" ca="1" si="1052">IF(H$927=0,0,H922*H$995/H$927)</f>
        <v>6.3028755688869845E-5</v>
      </c>
      <c r="I999" s="20">
        <f t="shared" ca="1" si="1052"/>
        <v>1.2308808771169569E-7</v>
      </c>
      <c r="J999" s="20">
        <f t="shared" ca="1" si="1052"/>
        <v>0</v>
      </c>
      <c r="K999" s="20">
        <f t="shared" ca="1" si="1052"/>
        <v>4.7731985995792977E-6</v>
      </c>
      <c r="L999" s="20">
        <f t="shared" ca="1" si="1052"/>
        <v>1.2423091514432144E-6</v>
      </c>
      <c r="M999" s="20">
        <f t="shared" ca="1" si="1052"/>
        <v>-6.9207666745328944E-7</v>
      </c>
      <c r="N999" s="20">
        <f t="shared" ca="1" si="1052"/>
        <v>0</v>
      </c>
      <c r="O999" s="20">
        <f t="shared" ca="1" si="1052"/>
        <v>7.9181432031939997E-7</v>
      </c>
      <c r="P999" s="20">
        <f t="shared" ca="1" si="1052"/>
        <v>-4.7674990309916267E-7</v>
      </c>
      <c r="Q999" s="20">
        <f t="shared" ca="1" si="1052"/>
        <v>-1.4661344677100226E-6</v>
      </c>
      <c r="R999" s="20">
        <f t="shared" ca="1" si="1052"/>
        <v>-6.1025903477324332E-165</v>
      </c>
      <c r="S999" s="20">
        <f t="shared" ca="1" si="1052"/>
        <v>4.122259642754156E-6</v>
      </c>
      <c r="T999" s="20">
        <f t="shared" ca="1" si="1052"/>
        <v>4.2047680901965062E-7</v>
      </c>
      <c r="U999" s="20">
        <f t="shared" ca="1" si="1052"/>
        <v>0</v>
      </c>
      <c r="V999" s="20">
        <f t="shared" ca="1" si="1052"/>
        <v>0</v>
      </c>
      <c r="W999" s="20">
        <f t="shared" ca="1" si="1052"/>
        <v>0</v>
      </c>
      <c r="X999" s="20"/>
      <c r="Y999" s="20"/>
    </row>
    <row r="1000" spans="1:25">
      <c r="A1000" s="15" t="s">
        <v>503</v>
      </c>
      <c r="B1000" s="15" t="str">
        <f>$B$8</f>
        <v>DISTPRI</v>
      </c>
      <c r="D1000" s="20">
        <f t="shared" ca="1" si="1048"/>
        <v>0.11064010052765229</v>
      </c>
      <c r="E1000" s="20">
        <f t="shared" ref="E1000:W1000" ca="1" si="1053">IF(E$927=0,0,E923*E$995/E$927)</f>
        <v>0.10707159779517814</v>
      </c>
      <c r="F1000" s="20">
        <f t="shared" ref="F1000:G1000" ca="1" si="1054">IF(F$927=0,0,F923*F$995/F$927)</f>
        <v>0</v>
      </c>
      <c r="G1000" s="20">
        <f t="shared" ca="1" si="1054"/>
        <v>0</v>
      </c>
      <c r="H1000" s="20">
        <f t="shared" ca="1" si="1053"/>
        <v>3.035903735177392E-3</v>
      </c>
      <c r="I1000" s="20">
        <f t="shared" ca="1" si="1053"/>
        <v>5.9728355618568614E-6</v>
      </c>
      <c r="J1000" s="20">
        <f t="shared" ca="1" si="1053"/>
        <v>0</v>
      </c>
      <c r="K1000" s="20">
        <f t="shared" ca="1" si="1053"/>
        <v>2.3141071182569817E-4</v>
      </c>
      <c r="L1000" s="20">
        <f t="shared" ca="1" si="1053"/>
        <v>5.9055112784151582E-5</v>
      </c>
      <c r="M1000" s="20">
        <f t="shared" ca="1" si="1053"/>
        <v>0</v>
      </c>
      <c r="N1000" s="20">
        <f t="shared" ca="1" si="1053"/>
        <v>0</v>
      </c>
      <c r="O1000" s="20">
        <f t="shared" ca="1" si="1053"/>
        <v>3.8720308154274669E-5</v>
      </c>
      <c r="P1000" s="20">
        <f t="shared" ca="1" si="1053"/>
        <v>-2.2368209930553128E-5</v>
      </c>
      <c r="Q1000" s="20">
        <f t="shared" ca="1" si="1053"/>
        <v>3.9409397022451884E-93</v>
      </c>
      <c r="R1000" s="20">
        <f t="shared" ca="1" si="1053"/>
        <v>-2.2313723870130777E-164</v>
      </c>
      <c r="S1000" s="20">
        <f t="shared" ca="1" si="1053"/>
        <v>1.9933702710075719E-4</v>
      </c>
      <c r="T1000" s="20">
        <f t="shared" ca="1" si="1053"/>
        <v>2.0471211800590369E-5</v>
      </c>
      <c r="U1000" s="20">
        <f t="shared" ca="1" si="1053"/>
        <v>0</v>
      </c>
      <c r="V1000" s="20">
        <f t="shared" ca="1" si="1053"/>
        <v>0</v>
      </c>
      <c r="W1000" s="20">
        <f t="shared" ca="1" si="1053"/>
        <v>0</v>
      </c>
      <c r="X1000" s="20"/>
      <c r="Y1000" s="20"/>
    </row>
    <row r="1001" spans="1:25">
      <c r="A1001" s="15" t="s">
        <v>503</v>
      </c>
      <c r="B1001" s="15" t="str">
        <f>$B$9</f>
        <v>DISTSEC</v>
      </c>
      <c r="D1001" s="20">
        <f t="shared" ca="1" si="1048"/>
        <v>4.949687688596114E-2</v>
      </c>
      <c r="E1001" s="20">
        <f t="shared" ref="E1001:W1001" ca="1" si="1055">IF(E$927=0,0,E924*E$995/E$927)</f>
        <v>4.8163395238954861E-2</v>
      </c>
      <c r="F1001" s="20">
        <f t="shared" ref="F1001:G1001" ca="1" si="1056">IF(F$927=0,0,F924*F$995/F$927)</f>
        <v>0</v>
      </c>
      <c r="G1001" s="20">
        <f t="shared" ca="1" si="1056"/>
        <v>0</v>
      </c>
      <c r="H1001" s="20">
        <f t="shared" ca="1" si="1055"/>
        <v>1.1770062870811021E-3</v>
      </c>
      <c r="I1001" s="20">
        <f t="shared" ca="1" si="1055"/>
        <v>0</v>
      </c>
      <c r="J1001" s="20">
        <f t="shared" ca="1" si="1055"/>
        <v>0</v>
      </c>
      <c r="K1001" s="20">
        <f t="shared" ca="1" si="1055"/>
        <v>7.7224195861468447E-5</v>
      </c>
      <c r="L1001" s="20">
        <f t="shared" ca="1" si="1055"/>
        <v>0</v>
      </c>
      <c r="M1001" s="20">
        <f t="shared" ca="1" si="1055"/>
        <v>0</v>
      </c>
      <c r="N1001" s="20">
        <f t="shared" ca="1" si="1055"/>
        <v>0</v>
      </c>
      <c r="O1001" s="20">
        <f t="shared" ca="1" si="1055"/>
        <v>1.0684649035450728E-5</v>
      </c>
      <c r="P1001" s="20">
        <f t="shared" ca="1" si="1055"/>
        <v>4.8242281046730679E-135</v>
      </c>
      <c r="Q1001" s="20">
        <f t="shared" ca="1" si="1055"/>
        <v>1.5156011427553656E-94</v>
      </c>
      <c r="R1001" s="20">
        <f t="shared" ca="1" si="1055"/>
        <v>0</v>
      </c>
      <c r="S1001" s="20">
        <f t="shared" ca="1" si="1055"/>
        <v>6.8566515028271137E-5</v>
      </c>
      <c r="T1001" s="20">
        <f t="shared" ca="1" si="1055"/>
        <v>0</v>
      </c>
      <c r="U1001" s="20">
        <f t="shared" ca="1" si="1055"/>
        <v>0</v>
      </c>
      <c r="V1001" s="20">
        <f t="shared" ca="1" si="1055"/>
        <v>0</v>
      </c>
      <c r="W1001" s="20">
        <f t="shared" ca="1" si="1055"/>
        <v>0</v>
      </c>
      <c r="X1001" s="20"/>
      <c r="Y1001" s="20"/>
    </row>
    <row r="1002" spans="1:25">
      <c r="A1002" s="15" t="s">
        <v>503</v>
      </c>
      <c r="B1002" s="15" t="str">
        <f>$B$10</f>
        <v>ENERGY</v>
      </c>
      <c r="D1002" s="20">
        <f t="shared" ca="1" si="1048"/>
        <v>0.39066417025168693</v>
      </c>
      <c r="E1002" s="20">
        <f t="shared" ref="E1002:W1002" ca="1" si="1057">IF(E$927=0,0,E925*E$995/E$927)</f>
        <v>0.37571121031458854</v>
      </c>
      <c r="F1002" s="20">
        <f t="shared" ref="F1002:G1002" ca="1" si="1058">IF(F$927=0,0,F925*F$995/F$927)</f>
        <v>0</v>
      </c>
      <c r="G1002" s="20">
        <f t="shared" ca="1" si="1058"/>
        <v>0</v>
      </c>
      <c r="H1002" s="20">
        <f t="shared" ca="1" si="1057"/>
        <v>1.3099213042079861E-2</v>
      </c>
      <c r="I1002" s="20">
        <f t="shared" ca="1" si="1057"/>
        <v>2.5746943215137712E-5</v>
      </c>
      <c r="J1002" s="20">
        <f t="shared" ca="1" si="1057"/>
        <v>0</v>
      </c>
      <c r="K1002" s="20">
        <f t="shared" ca="1" si="1057"/>
        <v>1.1165116885607385E-3</v>
      </c>
      <c r="L1002" s="20">
        <f t="shared" ca="1" si="1057"/>
        <v>2.8215979512912978E-4</v>
      </c>
      <c r="M1002" s="20">
        <f t="shared" ca="1" si="1057"/>
        <v>-1.2356904137232031E-4</v>
      </c>
      <c r="N1002" s="20">
        <f t="shared" ca="1" si="1057"/>
        <v>-1.0884064832597586E-5</v>
      </c>
      <c r="O1002" s="20">
        <f t="shared" ca="1" si="1057"/>
        <v>2.1650033036716348E-4</v>
      </c>
      <c r="P1002" s="20">
        <f t="shared" ca="1" si="1057"/>
        <v>-1.4255824602504727E-4</v>
      </c>
      <c r="Q1002" s="20">
        <f t="shared" ca="1" si="1057"/>
        <v>-3.857626235876095E-4</v>
      </c>
      <c r="R1002" s="20">
        <f t="shared" ca="1" si="1057"/>
        <v>-1.8647150762746107E-4</v>
      </c>
      <c r="S1002" s="20">
        <f t="shared" ca="1" si="1057"/>
        <v>9.6311352060292202E-4</v>
      </c>
      <c r="T1002" s="20">
        <f t="shared" ca="1" si="1057"/>
        <v>9.8960100588407261E-5</v>
      </c>
      <c r="U1002" s="20">
        <f t="shared" ca="1" si="1057"/>
        <v>0</v>
      </c>
      <c r="V1002" s="20">
        <f t="shared" ca="1" si="1057"/>
        <v>0</v>
      </c>
      <c r="W1002" s="20">
        <f t="shared" ca="1" si="1057"/>
        <v>0</v>
      </c>
      <c r="X1002" s="20"/>
      <c r="Y1002" s="20"/>
    </row>
    <row r="1003" spans="1:25">
      <c r="A1003" s="15" t="s">
        <v>503</v>
      </c>
      <c r="B1003" s="15" t="str">
        <f>$B$11</f>
        <v>CUSTOMER</v>
      </c>
      <c r="D1003" s="20">
        <f t="shared" ca="1" si="1048"/>
        <v>4.4423032523490426E-2</v>
      </c>
      <c r="E1003" s="20">
        <f t="shared" ref="E1003:W1003" ca="1" si="1059">IF(E$927=0,0,E926*E$995/E$927)</f>
        <v>4.3180872094869413E-2</v>
      </c>
      <c r="F1003" s="20">
        <f t="shared" ref="F1003:G1003" ca="1" si="1060">IF(F$927=0,0,F926*F$995/F$927)</f>
        <v>0</v>
      </c>
      <c r="G1003" s="20">
        <f t="shared" ca="1" si="1060"/>
        <v>0</v>
      </c>
      <c r="H1003" s="20">
        <f t="shared" ca="1" si="1059"/>
        <v>1.2262646893035026E-3</v>
      </c>
      <c r="I1003" s="20">
        <f t="shared" ca="1" si="1059"/>
        <v>8.0444825254045267E-6</v>
      </c>
      <c r="J1003" s="20">
        <f t="shared" ca="1" si="1059"/>
        <v>0</v>
      </c>
      <c r="K1003" s="20">
        <f t="shared" ca="1" si="1059"/>
        <v>9.8231275743517316E-6</v>
      </c>
      <c r="L1003" s="20">
        <f t="shared" ca="1" si="1059"/>
        <v>3.90880673686671E-6</v>
      </c>
      <c r="M1003" s="20">
        <f t="shared" ca="1" si="1059"/>
        <v>-9.2741968802069189E-6</v>
      </c>
      <c r="N1003" s="20">
        <f t="shared" ca="1" si="1059"/>
        <v>-2.6806534261321192E-6</v>
      </c>
      <c r="O1003" s="20">
        <f t="shared" ca="1" si="1059"/>
        <v>2.5367213687670535E-7</v>
      </c>
      <c r="P1003" s="20">
        <f t="shared" ca="1" si="1059"/>
        <v>-3.0514309187744935E-7</v>
      </c>
      <c r="Q1003" s="20">
        <f t="shared" ca="1" si="1059"/>
        <v>-4.9646844285594269E-7</v>
      </c>
      <c r="R1003" s="20">
        <f t="shared" ca="1" si="1059"/>
        <v>-3.7849794534464078E-7</v>
      </c>
      <c r="S1003" s="20">
        <f t="shared" ca="1" si="1059"/>
        <v>6.4092430842875257E-6</v>
      </c>
      <c r="T1003" s="20">
        <f t="shared" ca="1" si="1059"/>
        <v>5.9136704612048902E-7</v>
      </c>
      <c r="U1003" s="20">
        <f t="shared" ca="1" si="1059"/>
        <v>0</v>
      </c>
      <c r="V1003" s="20">
        <f t="shared" ca="1" si="1059"/>
        <v>0</v>
      </c>
      <c r="W1003" s="20">
        <f t="shared" ca="1" si="1059"/>
        <v>0</v>
      </c>
      <c r="X1003" s="20"/>
      <c r="Y1003" s="20"/>
    </row>
    <row r="1004" spans="1:25">
      <c r="A1004" s="15" t="s">
        <v>503</v>
      </c>
      <c r="B1004" s="15" t="str">
        <f>$B$12</f>
        <v>TOTAL</v>
      </c>
      <c r="D1004" s="20">
        <f t="shared" ca="1" si="1048"/>
        <v>0.99999999999999967</v>
      </c>
      <c r="E1004" s="20">
        <f t="shared" ref="E1004:W1004" ca="1" si="1061">IF(E$927=0,0,E927*E$995/E$927)</f>
        <v>0.9662479745470598</v>
      </c>
      <c r="F1004" s="20">
        <f t="shared" ref="F1004:G1004" ca="1" si="1062">IF(F$927=0,0,F927*F$995/F$927)</f>
        <v>0</v>
      </c>
      <c r="G1004" s="20">
        <f t="shared" ca="1" si="1062"/>
        <v>0</v>
      </c>
      <c r="H1004" s="20">
        <f t="shared" ca="1" si="1061"/>
        <v>2.9603827415234214E-2</v>
      </c>
      <c r="I1004" s="20">
        <f t="shared" ca="1" si="1061"/>
        <v>6.1451410178451756E-5</v>
      </c>
      <c r="J1004" s="20">
        <f t="shared" ca="1" si="1061"/>
        <v>0</v>
      </c>
      <c r="K1004" s="20">
        <f t="shared" ca="1" si="1061"/>
        <v>2.2999952056613204E-3</v>
      </c>
      <c r="L1004" s="20">
        <f t="shared" ca="1" si="1061"/>
        <v>5.6508694452084523E-4</v>
      </c>
      <c r="M1004" s="20">
        <f t="shared" ca="1" si="1061"/>
        <v>-2.2884570552879124E-4</v>
      </c>
      <c r="N1004" s="20">
        <f t="shared" ca="1" si="1061"/>
        <v>-2.1984480782255714E-5</v>
      </c>
      <c r="O1004" s="20">
        <f t="shared" ca="1" si="1061"/>
        <v>4.1774786753850007E-4</v>
      </c>
      <c r="P1004" s="20">
        <f t="shared" ca="1" si="1061"/>
        <v>-2.5064326728836477E-4</v>
      </c>
      <c r="Q1004" s="20">
        <f t="shared" ca="1" si="1061"/>
        <v>-5.9199665659410083E-4</v>
      </c>
      <c r="R1004" s="20">
        <f t="shared" ca="1" si="1061"/>
        <v>-2.8204976242716143E-4</v>
      </c>
      <c r="S1004" s="20">
        <f t="shared" ca="1" si="1061"/>
        <v>1.9831774128322337E-3</v>
      </c>
      <c r="T1004" s="20">
        <f t="shared" ca="1" si="1061"/>
        <v>1.9625906959510703E-4</v>
      </c>
      <c r="U1004" s="20">
        <f t="shared" ca="1" si="1061"/>
        <v>0</v>
      </c>
      <c r="V1004" s="20">
        <f t="shared" ca="1" si="1061"/>
        <v>0</v>
      </c>
      <c r="W1004" s="20">
        <f t="shared" ca="1" si="1061"/>
        <v>0</v>
      </c>
      <c r="X1004" s="20"/>
      <c r="Y1004" s="20"/>
    </row>
    <row r="1005" spans="1:25"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</row>
    <row r="1006" spans="1:25">
      <c r="A1006" s="34" t="s">
        <v>652</v>
      </c>
      <c r="D1006" s="20">
        <f t="shared" ref="D1006:W1006" si="1063">D212</f>
        <v>0.99999999999999978</v>
      </c>
      <c r="E1006" s="20">
        <f t="shared" si="1063"/>
        <v>0</v>
      </c>
      <c r="F1006" s="20">
        <f t="shared" ref="F1006:G1006" si="1064">F212</f>
        <v>0</v>
      </c>
      <c r="G1006" s="20">
        <f t="shared" si="1064"/>
        <v>0</v>
      </c>
      <c r="H1006" s="20">
        <f t="shared" si="1063"/>
        <v>0</v>
      </c>
      <c r="I1006" s="20">
        <f t="shared" si="1063"/>
        <v>0</v>
      </c>
      <c r="J1006" s="20">
        <f t="shared" si="1063"/>
        <v>0</v>
      </c>
      <c r="K1006" s="20">
        <f t="shared" si="1063"/>
        <v>0</v>
      </c>
      <c r="L1006" s="20">
        <f t="shared" si="1063"/>
        <v>1.9144721530981888E-3</v>
      </c>
      <c r="M1006" s="20">
        <f t="shared" si="1063"/>
        <v>2.5099673862933355E-3</v>
      </c>
      <c r="N1006" s="20">
        <f t="shared" si="1063"/>
        <v>0</v>
      </c>
      <c r="O1006" s="20">
        <f t="shared" si="1063"/>
        <v>0</v>
      </c>
      <c r="P1006" s="20">
        <f t="shared" si="1063"/>
        <v>0.28853820964811733</v>
      </c>
      <c r="Q1006" s="20">
        <f t="shared" si="1063"/>
        <v>0.5268955746990911</v>
      </c>
      <c r="R1006" s="20">
        <f t="shared" si="1063"/>
        <v>0.18014177611339993</v>
      </c>
      <c r="S1006" s="20">
        <f t="shared" si="1063"/>
        <v>0</v>
      </c>
      <c r="T1006" s="20">
        <f t="shared" si="1063"/>
        <v>0</v>
      </c>
      <c r="U1006" s="20">
        <f t="shared" si="1063"/>
        <v>0</v>
      </c>
      <c r="V1006" s="20">
        <f t="shared" si="1063"/>
        <v>0</v>
      </c>
      <c r="W1006" s="20">
        <f t="shared" si="1063"/>
        <v>0</v>
      </c>
      <c r="X1006" s="20"/>
      <c r="Y1006" s="20"/>
    </row>
    <row r="1007" spans="1:25">
      <c r="A1007" s="34" t="s">
        <v>70</v>
      </c>
      <c r="B1007" s="15" t="str">
        <f>$B$5</f>
        <v>PRODUCTION</v>
      </c>
      <c r="D1007" s="20">
        <f ca="1">+D881</f>
        <v>0.50209570665917302</v>
      </c>
      <c r="E1007" s="20">
        <f t="shared" ref="E1007:W1014" ca="1" si="1065">+E881</f>
        <v>0.22857726354646532</v>
      </c>
      <c r="F1007" s="20">
        <f t="shared" ref="F1007:G1007" ca="1" si="1066">+F881</f>
        <v>4.4770543122945821E-5</v>
      </c>
      <c r="G1007" s="20">
        <f t="shared" ca="1" si="1066"/>
        <v>8.0642833442632893E-5</v>
      </c>
      <c r="H1007" s="20">
        <f t="shared" ca="1" si="1065"/>
        <v>6.599949942333623E-2</v>
      </c>
      <c r="I1007" s="20">
        <f t="shared" ca="1" si="1065"/>
        <v>8.2483256686366946E-4</v>
      </c>
      <c r="J1007" s="20">
        <f t="shared" ca="1" si="1065"/>
        <v>1.0958697600049274E-4</v>
      </c>
      <c r="K1007" s="20">
        <f t="shared" ca="1" si="1065"/>
        <v>3.7805643010973201E-2</v>
      </c>
      <c r="L1007" s="20">
        <f t="shared" ca="1" si="1065"/>
        <v>7.6637566657367009E-3</v>
      </c>
      <c r="M1007" s="20">
        <f t="shared" ca="1" si="1065"/>
        <v>1.3958164787896583E-3</v>
      </c>
      <c r="N1007" s="20">
        <f t="shared" ca="1" si="1065"/>
        <v>3.7724260789941054E-5</v>
      </c>
      <c r="O1007" s="20">
        <f t="shared" ca="1" si="1065"/>
        <v>1.7430152351354449E-3</v>
      </c>
      <c r="P1007" s="20">
        <f t="shared" ca="1" si="1065"/>
        <v>2.7759795800739964E-2</v>
      </c>
      <c r="Q1007" s="20">
        <f t="shared" ca="1" si="1065"/>
        <v>9.7380998971328014E-2</v>
      </c>
      <c r="R1007" s="20">
        <f t="shared" ca="1" si="1065"/>
        <v>2.0466602107385292E-2</v>
      </c>
      <c r="S1007" s="20">
        <f t="shared" ca="1" si="1065"/>
        <v>1.0912761419171413E-2</v>
      </c>
      <c r="T1007" s="20">
        <f t="shared" ca="1" si="1065"/>
        <v>2.0316496277956932E-4</v>
      </c>
      <c r="U1007" s="20">
        <f t="shared" ca="1" si="1065"/>
        <v>1.5206434377597854E-4</v>
      </c>
      <c r="V1007" s="20">
        <f t="shared" ca="1" si="1065"/>
        <v>7.7144566338375813E-4</v>
      </c>
      <c r="W1007" s="20">
        <f t="shared" ca="1" si="1065"/>
        <v>1.6632184995270211E-4</v>
      </c>
    </row>
    <row r="1008" spans="1:25">
      <c r="B1008" s="15" t="str">
        <f>$B$6</f>
        <v>BULKTRAN</v>
      </c>
      <c r="D1008" s="20">
        <f t="shared" ref="D1008:U1014" ca="1" si="1067">+D882</f>
        <v>-2.1117653929766625E-2</v>
      </c>
      <c r="E1008" s="20">
        <f t="shared" ca="1" si="1067"/>
        <v>-3.1707557080780741E-2</v>
      </c>
      <c r="F1008" s="20">
        <f t="shared" ref="F1008:G1008" ca="1" si="1068">+F882</f>
        <v>-3.3091309003201389E-5</v>
      </c>
      <c r="G1008" s="20">
        <f t="shared" ca="1" si="1068"/>
        <v>-7.8907858652358913E-5</v>
      </c>
      <c r="H1008" s="20">
        <f t="shared" ca="1" si="1067"/>
        <v>-3.6331933311025793E-4</v>
      </c>
      <c r="I1008" s="20">
        <f t="shared" ca="1" si="1067"/>
        <v>-4.5840241563513396E-5</v>
      </c>
      <c r="J1008" s="20">
        <f t="shared" ca="1" si="1067"/>
        <v>-2.6004301435375959E-5</v>
      </c>
      <c r="K1008" s="20">
        <f t="shared" ca="1" si="1067"/>
        <v>-6.9625518066537145E-4</v>
      </c>
      <c r="L1008" s="20">
        <f t="shared" ca="1" si="1067"/>
        <v>6.7733667128205399E-4</v>
      </c>
      <c r="M1008" s="20">
        <f t="shared" ca="1" si="1067"/>
        <v>3.7813992166519737E-5</v>
      </c>
      <c r="N1008" s="20">
        <f t="shared" ca="1" si="1067"/>
        <v>-1.0464950777361134E-5</v>
      </c>
      <c r="O1008" s="20">
        <f t="shared" ca="1" si="1067"/>
        <v>-9.0782202593475713E-5</v>
      </c>
      <c r="P1008" s="20">
        <f t="shared" ca="1" si="1067"/>
        <v>2.6783170589101918E-3</v>
      </c>
      <c r="Q1008" s="20">
        <f t="shared" ca="1" si="1067"/>
        <v>5.7403610900779367E-3</v>
      </c>
      <c r="R1008" s="20">
        <f t="shared" ca="1" si="1067"/>
        <v>2.7281288215098339E-3</v>
      </c>
      <c r="S1008" s="20">
        <f t="shared" ca="1" si="1067"/>
        <v>-6.7631056793236924E-6</v>
      </c>
      <c r="T1008" s="20">
        <f t="shared" ca="1" si="1067"/>
        <v>-9.0751829961625334E-6</v>
      </c>
      <c r="U1008" s="20">
        <f t="shared" ca="1" si="1067"/>
        <v>3.5513866731531459E-6</v>
      </c>
      <c r="V1008" s="20">
        <f t="shared" ca="1" si="1065"/>
        <v>6.7369453458945765E-5</v>
      </c>
      <c r="W1008" s="20">
        <f t="shared" ca="1" si="1065"/>
        <v>1.7528343411908379E-5</v>
      </c>
    </row>
    <row r="1009" spans="1:26">
      <c r="B1009" s="15" t="str">
        <f>$B$7</f>
        <v>SUBTRAN</v>
      </c>
      <c r="D1009" s="20">
        <f t="shared" ca="1" si="1067"/>
        <v>-5.9940683177541441E-3</v>
      </c>
      <c r="E1009" s="20">
        <f t="shared" ca="1" si="1065"/>
        <v>-8.3669709664239908E-3</v>
      </c>
      <c r="F1009" s="20">
        <f t="shared" ref="F1009:G1009" ca="1" si="1069">+F883</f>
        <v>-6.3202379936220162E-6</v>
      </c>
      <c r="G1009" s="20">
        <f t="shared" ca="1" si="1069"/>
        <v>-1.6007385528004223E-5</v>
      </c>
      <c r="H1009" s="20">
        <f t="shared" ca="1" si="1065"/>
        <v>-1.0361840447979303E-4</v>
      </c>
      <c r="I1009" s="20">
        <f t="shared" ca="1" si="1065"/>
        <v>-1.2316681502595105E-5</v>
      </c>
      <c r="J1009" s="20">
        <f t="shared" ca="1" si="1065"/>
        <v>-8.4020644666153365E-6</v>
      </c>
      <c r="K1009" s="20">
        <f t="shared" ca="1" si="1065"/>
        <v>-1.8285167085472156E-4</v>
      </c>
      <c r="L1009" s="20">
        <f t="shared" ca="1" si="1065"/>
        <v>1.7318828983904454E-4</v>
      </c>
      <c r="M1009" s="20">
        <f t="shared" ca="1" si="1065"/>
        <v>1.2310714345447143E-5</v>
      </c>
      <c r="N1009" s="20">
        <f t="shared" ca="1" si="1065"/>
        <v>0</v>
      </c>
      <c r="O1009" s="20">
        <f t="shared" ca="1" si="1065"/>
        <v>-2.2351076035743982E-5</v>
      </c>
      <c r="P1009" s="20">
        <f t="shared" ca="1" si="1065"/>
        <v>6.7637936064096767E-4</v>
      </c>
      <c r="Q1009" s="20">
        <f t="shared" ca="1" si="1065"/>
        <v>1.8670781625988878E-3</v>
      </c>
      <c r="R1009" s="20">
        <f t="shared" ca="1" si="1065"/>
        <v>8.885784880269382E-161</v>
      </c>
      <c r="S1009" s="20">
        <f t="shared" ca="1" si="1065"/>
        <v>-2.731680137502658E-6</v>
      </c>
      <c r="T1009" s="20">
        <f t="shared" ca="1" si="1065"/>
        <v>-2.3600175493968369E-6</v>
      </c>
      <c r="U1009" s="20">
        <f t="shared" ca="1" si="1065"/>
        <v>9.0533979350318529E-7</v>
      </c>
      <c r="V1009" s="20">
        <f t="shared" ca="1" si="1065"/>
        <v>0</v>
      </c>
      <c r="W1009" s="20">
        <f t="shared" ca="1" si="1065"/>
        <v>0</v>
      </c>
      <c r="X1009" s="17"/>
      <c r="Y1009" s="17"/>
      <c r="Z1009" s="17"/>
    </row>
    <row r="1010" spans="1:26">
      <c r="B1010" s="15" t="str">
        <f>$B$8</f>
        <v>DISTPRI</v>
      </c>
      <c r="D1010" s="20">
        <f t="shared" ca="1" si="1067"/>
        <v>0.12120485267996849</v>
      </c>
      <c r="E1010" s="20">
        <f t="shared" ca="1" si="1065"/>
        <v>6.286983961571653E-2</v>
      </c>
      <c r="F1010" s="20">
        <f t="shared" ref="F1010:G1010" ca="1" si="1070">+F884</f>
        <v>-4.6903190265002102E-6</v>
      </c>
      <c r="G1010" s="20">
        <f t="shared" ca="1" si="1070"/>
        <v>-2.020203343787492E-5</v>
      </c>
      <c r="H1010" s="20">
        <f t="shared" ca="1" si="1065"/>
        <v>2.4606781732125618E-2</v>
      </c>
      <c r="I1010" s="20">
        <f t="shared" ca="1" si="1065"/>
        <v>2.8038768527726955E-4</v>
      </c>
      <c r="J1010" s="20">
        <f t="shared" ca="1" si="1065"/>
        <v>0</v>
      </c>
      <c r="K1010" s="20">
        <f t="shared" ca="1" si="1065"/>
        <v>1.3484036031808302E-2</v>
      </c>
      <c r="L1010" s="20">
        <f t="shared" ca="1" si="1065"/>
        <v>3.340742911250616E-3</v>
      </c>
      <c r="M1010" s="20">
        <f t="shared" ca="1" si="1065"/>
        <v>0</v>
      </c>
      <c r="N1010" s="20">
        <f t="shared" ca="1" si="1065"/>
        <v>0</v>
      </c>
      <c r="O1010" s="20">
        <f t="shared" ca="1" si="1065"/>
        <v>5.5154119324482109E-4</v>
      </c>
      <c r="P1010" s="20">
        <f t="shared" ca="1" si="1065"/>
        <v>1.1956448246013322E-2</v>
      </c>
      <c r="Q1010" s="20">
        <f t="shared" ca="1" si="1065"/>
        <v>-1.4218938759861569E-88</v>
      </c>
      <c r="R1010" s="20">
        <f t="shared" ca="1" si="1065"/>
        <v>3.2490293283636194E-160</v>
      </c>
      <c r="S1010" s="20">
        <f t="shared" ca="1" si="1065"/>
        <v>4.0129138892836614E-3</v>
      </c>
      <c r="T1010" s="20">
        <f t="shared" ca="1" si="1065"/>
        <v>6.8781844317758345E-5</v>
      </c>
      <c r="U1010" s="20">
        <f t="shared" ca="1" si="1065"/>
        <v>5.8271883394944155E-5</v>
      </c>
      <c r="V1010" s="20">
        <f t="shared" ca="1" si="1065"/>
        <v>0</v>
      </c>
      <c r="W1010" s="20">
        <f t="shared" ca="1" si="1065"/>
        <v>0</v>
      </c>
      <c r="X1010" s="17"/>
      <c r="Y1010" s="17"/>
      <c r="Z1010" s="17"/>
    </row>
    <row r="1011" spans="1:26">
      <c r="B1011" s="15" t="str">
        <f>$B$9</f>
        <v>DISTSEC</v>
      </c>
      <c r="D1011" s="20">
        <f t="shared" ca="1" si="1067"/>
        <v>4.6850100476385007E-2</v>
      </c>
      <c r="E1011" s="20">
        <f t="shared" ca="1" si="1065"/>
        <v>2.8890701135700449E-2</v>
      </c>
      <c r="F1011" s="20">
        <f t="shared" ref="F1011:G1011" ca="1" si="1071">+F885</f>
        <v>-7.2478774075713106E-6</v>
      </c>
      <c r="G1011" s="20">
        <f t="shared" ca="1" si="1071"/>
        <v>-2.1593977354047491E-5</v>
      </c>
      <c r="H1011" s="20">
        <f t="shared" ca="1" si="1065"/>
        <v>1.0424550932755823E-2</v>
      </c>
      <c r="I1011" s="20">
        <f t="shared" ca="1" si="1065"/>
        <v>0</v>
      </c>
      <c r="J1011" s="20">
        <f t="shared" ca="1" si="1065"/>
        <v>0</v>
      </c>
      <c r="K1011" s="20">
        <f t="shared" ca="1" si="1065"/>
        <v>4.8996839337318975E-3</v>
      </c>
      <c r="L1011" s="20">
        <f t="shared" ca="1" si="1065"/>
        <v>0</v>
      </c>
      <c r="M1011" s="20">
        <f t="shared" ca="1" si="1065"/>
        <v>0</v>
      </c>
      <c r="N1011" s="20">
        <f t="shared" ca="1" si="1065"/>
        <v>0</v>
      </c>
      <c r="O1011" s="20">
        <f t="shared" ca="1" si="1065"/>
        <v>1.6324331169650634E-4</v>
      </c>
      <c r="P1011" s="20">
        <f t="shared" ca="1" si="1065"/>
        <v>-1.0923888806591445E-130</v>
      </c>
      <c r="Q1011" s="20">
        <f t="shared" ca="1" si="1065"/>
        <v>-5.4682998120822271E-90</v>
      </c>
      <c r="R1011" s="20">
        <f t="shared" ca="1" si="1065"/>
        <v>0</v>
      </c>
      <c r="S1011" s="20">
        <f t="shared" ca="1" si="1065"/>
        <v>1.5117080335332435E-3</v>
      </c>
      <c r="T1011" s="20">
        <f t="shared" ca="1" si="1065"/>
        <v>0</v>
      </c>
      <c r="U1011" s="20">
        <f t="shared" ca="1" si="1065"/>
        <v>1.9845215922092804E-5</v>
      </c>
      <c r="V1011" s="20">
        <f t="shared" ca="1" si="1065"/>
        <v>7.9112585238593533E-4</v>
      </c>
      <c r="W1011" s="20">
        <f t="shared" ca="1" si="1065"/>
        <v>1.7808391542065656E-4</v>
      </c>
      <c r="X1011" s="17"/>
      <c r="Y1011" s="17"/>
      <c r="Z1011" s="17"/>
    </row>
    <row r="1012" spans="1:26">
      <c r="B1012" s="15" t="str">
        <f>$B$10</f>
        <v>ENERGY</v>
      </c>
      <c r="D1012" s="20">
        <f t="shared" ca="1" si="1067"/>
        <v>0.31029757530057966</v>
      </c>
      <c r="E1012" s="20">
        <f t="shared" ca="1" si="1065"/>
        <v>0.1305813980663795</v>
      </c>
      <c r="F1012" s="20">
        <f t="shared" ref="F1012:G1012" ca="1" si="1072">+F886</f>
        <v>4.5756597735171432E-5</v>
      </c>
      <c r="G1012" s="20">
        <f t="shared" ca="1" si="1072"/>
        <v>1.4933350982477046E-4</v>
      </c>
      <c r="H1012" s="20">
        <f t="shared" ca="1" si="1065"/>
        <v>3.7600546209886211E-2</v>
      </c>
      <c r="I1012" s="20">
        <f t="shared" ca="1" si="1065"/>
        <v>5.0942361919420129E-4</v>
      </c>
      <c r="J1012" s="20">
        <f t="shared" ca="1" si="1065"/>
        <v>9.9437945443284971E-5</v>
      </c>
      <c r="K1012" s="20">
        <f t="shared" ca="1" si="1065"/>
        <v>2.3698038211568056E-2</v>
      </c>
      <c r="L1012" s="20">
        <f t="shared" ca="1" si="1065"/>
        <v>3.6521775853994541E-3</v>
      </c>
      <c r="M1012" s="20">
        <f t="shared" ca="1" si="1065"/>
        <v>7.7422426280871913E-4</v>
      </c>
      <c r="N1012" s="20">
        <f t="shared" ca="1" si="1065"/>
        <v>3.5443457640326404E-5</v>
      </c>
      <c r="O1012" s="20">
        <f t="shared" ca="1" si="1065"/>
        <v>1.3067763650297006E-3</v>
      </c>
      <c r="P1012" s="20">
        <f t="shared" ca="1" si="1065"/>
        <v>1.6879133395460273E-2</v>
      </c>
      <c r="Q1012" s="20">
        <f t="shared" ca="1" si="1065"/>
        <v>7.1613456055642927E-2</v>
      </c>
      <c r="R1012" s="20">
        <f t="shared" ca="1" si="1065"/>
        <v>1.3062459197734659E-2</v>
      </c>
      <c r="S1012" s="20">
        <f t="shared" ca="1" si="1065"/>
        <v>6.698326782979905E-3</v>
      </c>
      <c r="T1012" s="20">
        <f t="shared" ca="1" si="1065"/>
        <v>1.3586778211080767E-4</v>
      </c>
      <c r="U1012" s="20">
        <f t="shared" ca="1" si="1065"/>
        <v>1.2209678588207725E-4</v>
      </c>
      <c r="V1012" s="20">
        <f t="shared" ca="1" si="1065"/>
        <v>2.7556847377686179E-3</v>
      </c>
      <c r="W1012" s="20">
        <f t="shared" ca="1" si="1065"/>
        <v>5.7799473209097613E-4</v>
      </c>
      <c r="X1012" s="17"/>
      <c r="Y1012" s="17"/>
      <c r="Z1012" s="17"/>
    </row>
    <row r="1013" spans="1:26">
      <c r="B1013" s="15" t="str">
        <f>$B$11</f>
        <v>CUSTOMER</v>
      </c>
      <c r="D1013" s="20">
        <f t="shared" ca="1" si="1067"/>
        <v>4.6663487131414695E-2</v>
      </c>
      <c r="E1013" s="20">
        <f t="shared" ca="1" si="1065"/>
        <v>2.3304540063501303E-2</v>
      </c>
      <c r="F1013" s="20">
        <f t="shared" ref="F1013:G1013" ca="1" si="1073">+F887</f>
        <v>3.3840594849692754E-6</v>
      </c>
      <c r="G1013" s="20">
        <f t="shared" ca="1" si="1073"/>
        <v>1.6868582131661484E-5</v>
      </c>
      <c r="H1013" s="20">
        <f t="shared" ca="1" si="1065"/>
        <v>7.9939258649207815E-3</v>
      </c>
      <c r="I1013" s="20">
        <f t="shared" ca="1" si="1065"/>
        <v>3.544628217311593E-4</v>
      </c>
      <c r="J1013" s="20">
        <f t="shared" ca="1" si="1065"/>
        <v>4.0159609892121154E-5</v>
      </c>
      <c r="K1013" s="20">
        <f t="shared" ca="1" si="1065"/>
        <v>5.1077042742278772E-4</v>
      </c>
      <c r="L1013" s="20">
        <f t="shared" ca="1" si="1065"/>
        <v>1.8801735109643362E-4</v>
      </c>
      <c r="M1013" s="20">
        <f t="shared" ca="1" si="1065"/>
        <v>1.7847385021087873E-4</v>
      </c>
      <c r="N1013" s="20">
        <f t="shared" ca="1" si="1065"/>
        <v>9.1493070728168642E-6</v>
      </c>
      <c r="O1013" s="20">
        <f t="shared" ca="1" si="1065"/>
        <v>3.2492829520159309E-6</v>
      </c>
      <c r="P1013" s="20">
        <f t="shared" ca="1" si="1065"/>
        <v>1.3728506820472299E-4</v>
      </c>
      <c r="Q1013" s="20">
        <f t="shared" ca="1" si="1065"/>
        <v>3.2585737769586371E-4</v>
      </c>
      <c r="R1013" s="20">
        <f t="shared" ca="1" si="1065"/>
        <v>1.2293575463240928E-4</v>
      </c>
      <c r="S1013" s="20">
        <f t="shared" ca="1" si="1065"/>
        <v>1.1259269146402759E-4</v>
      </c>
      <c r="T1013" s="20">
        <f t="shared" ca="1" si="1065"/>
        <v>1.8086670169907631E-6</v>
      </c>
      <c r="U1013" s="20">
        <f t="shared" ca="1" si="1065"/>
        <v>1.1468411580227102E-5</v>
      </c>
      <c r="V1013" s="20">
        <f t="shared" ca="1" si="1065"/>
        <v>1.1388382635504573E-2</v>
      </c>
      <c r="W1013" s="20">
        <f t="shared" ca="1" si="1065"/>
        <v>1.9601553048989471E-3</v>
      </c>
      <c r="X1013" s="17"/>
      <c r="Y1013" s="17"/>
      <c r="Z1013" s="17"/>
    </row>
    <row r="1014" spans="1:26">
      <c r="B1014" s="15" t="str">
        <f>$B$12</f>
        <v>TOTAL</v>
      </c>
      <c r="D1014" s="20">
        <f t="shared" ca="1" si="1067"/>
        <v>0.99999999999999967</v>
      </c>
      <c r="E1014" s="20">
        <f t="shared" ca="1" si="1065"/>
        <v>0.43414921438055842</v>
      </c>
      <c r="F1014" s="20">
        <f t="shared" ref="F1014:G1014" ca="1" si="1074">+F888</f>
        <v>4.256145691219163E-5</v>
      </c>
      <c r="G1014" s="20">
        <f t="shared" ca="1" si="1074"/>
        <v>1.1013367042677932E-4</v>
      </c>
      <c r="H1014" s="20">
        <f t="shared" ca="1" si="1065"/>
        <v>0.14615836642543462</v>
      </c>
      <c r="I1014" s="20">
        <f t="shared" ca="1" si="1065"/>
        <v>1.9109497700001909E-3</v>
      </c>
      <c r="J1014" s="20">
        <f t="shared" ca="1" si="1065"/>
        <v>2.147781654339074E-4</v>
      </c>
      <c r="K1014" s="20">
        <f t="shared" ca="1" si="1065"/>
        <v>7.951906476398414E-2</v>
      </c>
      <c r="L1014" s="20">
        <f t="shared" ca="1" si="1065"/>
        <v>1.5695219474604307E-2</v>
      </c>
      <c r="M1014" s="20">
        <f t="shared" ca="1" si="1065"/>
        <v>2.398639298321222E-3</v>
      </c>
      <c r="N1014" s="20">
        <f t="shared" ca="1" si="1065"/>
        <v>7.185207472572317E-5</v>
      </c>
      <c r="O1014" s="20">
        <f t="shared" ca="1" si="1065"/>
        <v>3.6546921094292696E-3</v>
      </c>
      <c r="P1014" s="20">
        <f t="shared" ca="1" si="1065"/>
        <v>6.0087358929969449E-2</v>
      </c>
      <c r="Q1014" s="20">
        <f t="shared" ca="1" si="1065"/>
        <v>0.17692775165734356</v>
      </c>
      <c r="R1014" s="20">
        <f t="shared" ca="1" si="1065"/>
        <v>3.6380125881262194E-2</v>
      </c>
      <c r="S1014" s="20">
        <f t="shared" ca="1" si="1065"/>
        <v>2.323880803061542E-2</v>
      </c>
      <c r="T1014" s="20">
        <f t="shared" ca="1" si="1065"/>
        <v>3.981880556795667E-4</v>
      </c>
      <c r="U1014" s="20">
        <f t="shared" ca="1" si="1065"/>
        <v>3.6820336702197612E-4</v>
      </c>
      <c r="V1014" s="20">
        <f t="shared" ca="1" si="1065"/>
        <v>1.5774008342501835E-2</v>
      </c>
      <c r="W1014" s="20">
        <f t="shared" ca="1" si="1065"/>
        <v>2.9000841457751908E-3</v>
      </c>
      <c r="X1014" s="17"/>
      <c r="Y1014" s="17"/>
      <c r="Z1014" s="17"/>
    </row>
    <row r="1015" spans="1:26">
      <c r="A1015" s="111" t="s">
        <v>650</v>
      </c>
      <c r="B1015" s="15" t="str">
        <f>$B$5</f>
        <v>PRODUCTION</v>
      </c>
      <c r="D1015" s="20">
        <f t="shared" ref="D1015:D1022" ca="1" si="1075">SUM(E1015:W1015)</f>
        <v>0.52704409456039603</v>
      </c>
      <c r="E1015" s="20">
        <f>IF(E$1006=0,0,+E1007/E$1014*E$1006)</f>
        <v>0</v>
      </c>
      <c r="F1015" s="20">
        <f>IF(F$1006=0,0,+F1007/F$1014*F$1006)</f>
        <v>0</v>
      </c>
      <c r="G1015" s="20">
        <f>IF(G$1006=0,0,+G1007/G$1014*G$1006)</f>
        <v>0</v>
      </c>
      <c r="H1015" s="20">
        <f t="shared" ref="H1015:W1022" si="1076">IF(H$1006=0,0,+H1007/H$1014*H$1006)</f>
        <v>0</v>
      </c>
      <c r="I1015" s="20">
        <f t="shared" si="1076"/>
        <v>0</v>
      </c>
      <c r="J1015" s="20">
        <f t="shared" si="1076"/>
        <v>0</v>
      </c>
      <c r="K1015" s="20">
        <f t="shared" si="1076"/>
        <v>0</v>
      </c>
      <c r="L1015" s="20">
        <f t="shared" ca="1" si="1076"/>
        <v>9.3481003871361511E-4</v>
      </c>
      <c r="M1015" s="20">
        <f t="shared" ca="1" si="1076"/>
        <v>1.4606005335878846E-3</v>
      </c>
      <c r="N1015" s="20">
        <f t="shared" si="1076"/>
        <v>0</v>
      </c>
      <c r="O1015" s="20">
        <f t="shared" si="1076"/>
        <v>0</v>
      </c>
      <c r="P1015" s="20">
        <f t="shared" ca="1" si="1076"/>
        <v>0.13330194442192148</v>
      </c>
      <c r="Q1015" s="20">
        <f t="shared" ca="1" si="1076"/>
        <v>0.2900032184727071</v>
      </c>
      <c r="R1015" s="20">
        <f t="shared" ca="1" si="1076"/>
        <v>0.10134352109346591</v>
      </c>
      <c r="S1015" s="20">
        <f t="shared" si="1076"/>
        <v>0</v>
      </c>
      <c r="T1015" s="20">
        <f t="shared" si="1076"/>
        <v>0</v>
      </c>
      <c r="U1015" s="20">
        <f t="shared" si="1076"/>
        <v>0</v>
      </c>
      <c r="V1015" s="20">
        <f t="shared" si="1076"/>
        <v>0</v>
      </c>
      <c r="W1015" s="20">
        <f t="shared" si="1076"/>
        <v>0</v>
      </c>
      <c r="X1015" s="17"/>
      <c r="Y1015" s="17"/>
      <c r="Z1015" s="17"/>
    </row>
    <row r="1016" spans="1:26">
      <c r="A1016" s="15" t="str">
        <f>A1015</f>
        <v>CUST_SPEC_FXNL</v>
      </c>
      <c r="B1016" s="15" t="str">
        <f>$B$6</f>
        <v>BULKTRAN</v>
      </c>
      <c r="D1016" s="20">
        <f t="shared" ca="1" si="1075"/>
        <v>4.3587107674312786E-2</v>
      </c>
      <c r="E1016" s="20">
        <f t="shared" ref="E1016:V1022" si="1077">IF(E$1006=0,0,+E1008/E$1014*E$1006)</f>
        <v>0</v>
      </c>
      <c r="F1016" s="20">
        <f t="shared" ref="F1016:G1016" si="1078">IF(F$1006=0,0,+F1008/F$1014*F$1006)</f>
        <v>0</v>
      </c>
      <c r="G1016" s="20">
        <f t="shared" si="1078"/>
        <v>0</v>
      </c>
      <c r="H1016" s="20">
        <f t="shared" si="1077"/>
        <v>0</v>
      </c>
      <c r="I1016" s="20">
        <f t="shared" si="1077"/>
        <v>0</v>
      </c>
      <c r="J1016" s="20">
        <f t="shared" si="1077"/>
        <v>0</v>
      </c>
      <c r="K1016" s="20">
        <f t="shared" si="1077"/>
        <v>0</v>
      </c>
      <c r="L1016" s="20">
        <f t="shared" ca="1" si="1077"/>
        <v>8.2620201491282824E-5</v>
      </c>
      <c r="M1016" s="20">
        <f t="shared" ca="1" si="1077"/>
        <v>3.9569053650519215E-5</v>
      </c>
      <c r="N1016" s="20">
        <f t="shared" si="1077"/>
        <v>0</v>
      </c>
      <c r="O1016" s="20">
        <f t="shared" si="1077"/>
        <v>0</v>
      </c>
      <c r="P1016" s="20">
        <f t="shared" ca="1" si="1077"/>
        <v>1.2861221108896403E-2</v>
      </c>
      <c r="Q1016" s="20">
        <f t="shared" ca="1" si="1077"/>
        <v>1.7094948798052945E-2</v>
      </c>
      <c r="R1016" s="20">
        <f t="shared" ca="1" si="1077"/>
        <v>1.3508748512221681E-2</v>
      </c>
      <c r="S1016" s="20">
        <f t="shared" si="1077"/>
        <v>0</v>
      </c>
      <c r="T1016" s="20">
        <f t="shared" si="1077"/>
        <v>0</v>
      </c>
      <c r="U1016" s="20">
        <f t="shared" si="1077"/>
        <v>0</v>
      </c>
      <c r="V1016" s="20">
        <f t="shared" si="1077"/>
        <v>0</v>
      </c>
      <c r="W1016" s="20">
        <f t="shared" si="1076"/>
        <v>0</v>
      </c>
      <c r="X1016" s="17"/>
      <c r="Y1016" s="17"/>
      <c r="Z1016" s="17"/>
    </row>
    <row r="1017" spans="1:26">
      <c r="A1017" s="15" t="str">
        <f t="shared" ref="A1017:A1022" si="1079">A1016</f>
        <v>CUST_SPEC_FXNL</v>
      </c>
      <c r="B1017" s="15" t="str">
        <f>$B$7</f>
        <v>SUBTRAN</v>
      </c>
      <c r="D1017" s="20">
        <f t="shared" ca="1" si="1075"/>
        <v>8.8421751380354484E-3</v>
      </c>
      <c r="E1017" s="20">
        <f t="shared" si="1077"/>
        <v>0</v>
      </c>
      <c r="F1017" s="20">
        <f t="shared" ref="F1017:G1017" si="1080">IF(F$1006=0,0,+F1009/F$1014*F$1006)</f>
        <v>0</v>
      </c>
      <c r="G1017" s="20">
        <f t="shared" si="1080"/>
        <v>0</v>
      </c>
      <c r="H1017" s="20">
        <f t="shared" si="1076"/>
        <v>0</v>
      </c>
      <c r="I1017" s="20">
        <f t="shared" si="1076"/>
        <v>0</v>
      </c>
      <c r="J1017" s="20">
        <f t="shared" si="1076"/>
        <v>0</v>
      </c>
      <c r="K1017" s="20">
        <f t="shared" si="1076"/>
        <v>0</v>
      </c>
      <c r="L1017" s="20">
        <f t="shared" ca="1" si="1076"/>
        <v>2.1125168633419689E-5</v>
      </c>
      <c r="M1017" s="20">
        <f t="shared" ca="1" si="1076"/>
        <v>1.2882091747046756E-5</v>
      </c>
      <c r="N1017" s="20">
        <f t="shared" si="1076"/>
        <v>0</v>
      </c>
      <c r="O1017" s="20">
        <f t="shared" si="1076"/>
        <v>0</v>
      </c>
      <c r="P1017" s="20">
        <f t="shared" ca="1" si="1076"/>
        <v>3.2479591920446934E-3</v>
      </c>
      <c r="Q1017" s="20">
        <f t="shared" ca="1" si="1076"/>
        <v>5.5602086856103008E-3</v>
      </c>
      <c r="R1017" s="20">
        <f t="shared" ca="1" si="1076"/>
        <v>4.3999327427225096E-160</v>
      </c>
      <c r="S1017" s="20">
        <f t="shared" si="1076"/>
        <v>0</v>
      </c>
      <c r="T1017" s="20">
        <f t="shared" si="1076"/>
        <v>0</v>
      </c>
      <c r="U1017" s="20">
        <f t="shared" si="1076"/>
        <v>0</v>
      </c>
      <c r="V1017" s="20">
        <f t="shared" si="1076"/>
        <v>0</v>
      </c>
      <c r="W1017" s="20">
        <f t="shared" si="1076"/>
        <v>0</v>
      </c>
      <c r="X1017" s="17"/>
      <c r="Y1017" s="17"/>
      <c r="Z1017" s="17"/>
    </row>
    <row r="1018" spans="1:26">
      <c r="A1018" s="15" t="str">
        <f t="shared" si="1079"/>
        <v>CUST_SPEC_FXNL</v>
      </c>
      <c r="B1018" s="15" t="str">
        <f>$B$8</f>
        <v>DISTPRI</v>
      </c>
      <c r="D1018" s="20">
        <f t="shared" ca="1" si="1075"/>
        <v>5.7822105480506501E-2</v>
      </c>
      <c r="E1018" s="20">
        <f t="shared" si="1077"/>
        <v>0</v>
      </c>
      <c r="F1018" s="20">
        <f t="shared" ref="F1018:G1018" si="1081">IF(F$1006=0,0,+F1010/F$1014*F$1006)</f>
        <v>0</v>
      </c>
      <c r="G1018" s="20">
        <f t="shared" si="1081"/>
        <v>0</v>
      </c>
      <c r="H1018" s="20">
        <f t="shared" si="1076"/>
        <v>0</v>
      </c>
      <c r="I1018" s="20">
        <f t="shared" si="1076"/>
        <v>0</v>
      </c>
      <c r="J1018" s="20">
        <f t="shared" si="1076"/>
        <v>0</v>
      </c>
      <c r="K1018" s="20">
        <f t="shared" si="1076"/>
        <v>0</v>
      </c>
      <c r="L1018" s="20">
        <f t="shared" ca="1" si="1076"/>
        <v>4.0749728186968996E-4</v>
      </c>
      <c r="M1018" s="20">
        <f t="shared" ca="1" si="1076"/>
        <v>0</v>
      </c>
      <c r="N1018" s="20">
        <f t="shared" si="1076"/>
        <v>0</v>
      </c>
      <c r="O1018" s="20">
        <f t="shared" si="1076"/>
        <v>0</v>
      </c>
      <c r="P1018" s="20">
        <f t="shared" ca="1" si="1076"/>
        <v>5.7414608198636807E-2</v>
      </c>
      <c r="Q1018" s="20">
        <f t="shared" ca="1" si="1076"/>
        <v>-4.2344379778238621E-88</v>
      </c>
      <c r="R1018" s="20">
        <f t="shared" ca="1" si="1076"/>
        <v>1.6088067308128924E-159</v>
      </c>
      <c r="S1018" s="20">
        <f t="shared" si="1076"/>
        <v>0</v>
      </c>
      <c r="T1018" s="20">
        <f t="shared" si="1076"/>
        <v>0</v>
      </c>
      <c r="U1018" s="20">
        <f t="shared" si="1076"/>
        <v>0</v>
      </c>
      <c r="V1018" s="20">
        <f t="shared" si="1076"/>
        <v>0</v>
      </c>
      <c r="W1018" s="20">
        <f t="shared" si="1076"/>
        <v>0</v>
      </c>
      <c r="X1018" s="17"/>
      <c r="Y1018" s="17"/>
      <c r="Z1018" s="17"/>
    </row>
    <row r="1019" spans="1:26">
      <c r="A1019" s="15" t="str">
        <f t="shared" si="1079"/>
        <v>CUST_SPEC_FXNL</v>
      </c>
      <c r="B1019" s="15" t="str">
        <f>$B$9</f>
        <v>DISTSEC</v>
      </c>
      <c r="D1019" s="20">
        <f t="shared" ca="1" si="1075"/>
        <v>-1.353675867570634E-89</v>
      </c>
      <c r="E1019" s="20">
        <f t="shared" si="1077"/>
        <v>0</v>
      </c>
      <c r="F1019" s="20">
        <f t="shared" ref="F1019:G1019" si="1082">IF(F$1006=0,0,+F1011/F$1014*F$1006)</f>
        <v>0</v>
      </c>
      <c r="G1019" s="20">
        <f t="shared" si="1082"/>
        <v>0</v>
      </c>
      <c r="H1019" s="20">
        <f t="shared" si="1076"/>
        <v>0</v>
      </c>
      <c r="I1019" s="20">
        <f t="shared" si="1076"/>
        <v>0</v>
      </c>
      <c r="J1019" s="20">
        <f t="shared" si="1076"/>
        <v>0</v>
      </c>
      <c r="K1019" s="20">
        <f t="shared" si="1076"/>
        <v>0</v>
      </c>
      <c r="L1019" s="20">
        <f t="shared" ca="1" si="1076"/>
        <v>0</v>
      </c>
      <c r="M1019" s="20">
        <f t="shared" ca="1" si="1076"/>
        <v>0</v>
      </c>
      <c r="N1019" s="20">
        <f t="shared" si="1076"/>
        <v>0</v>
      </c>
      <c r="O1019" s="20">
        <f t="shared" si="1076"/>
        <v>0</v>
      </c>
      <c r="P1019" s="20">
        <f t="shared" ca="1" si="1076"/>
        <v>-5.2456279902775337E-130</v>
      </c>
      <c r="Q1019" s="20">
        <f t="shared" ca="1" si="1076"/>
        <v>-1.628474303846956E-89</v>
      </c>
      <c r="R1019" s="20">
        <f t="shared" ca="1" si="1076"/>
        <v>0</v>
      </c>
      <c r="S1019" s="20">
        <f t="shared" si="1076"/>
        <v>0</v>
      </c>
      <c r="T1019" s="20">
        <f t="shared" si="1076"/>
        <v>0</v>
      </c>
      <c r="U1019" s="20">
        <f t="shared" si="1076"/>
        <v>0</v>
      </c>
      <c r="V1019" s="20">
        <f t="shared" si="1076"/>
        <v>0</v>
      </c>
      <c r="W1019" s="20">
        <f t="shared" si="1076"/>
        <v>0</v>
      </c>
      <c r="X1019" s="17"/>
      <c r="Y1019" s="17"/>
      <c r="Z1019" s="17"/>
    </row>
    <row r="1020" spans="1:26">
      <c r="A1020" s="15" t="str">
        <f t="shared" si="1079"/>
        <v>CUST_SPEC_FXNL</v>
      </c>
      <c r="B1020" s="15" t="str">
        <f>$B$10</f>
        <v>ENERGY</v>
      </c>
      <c r="D1020" s="20">
        <f t="shared" ca="1" si="1075"/>
        <v>0.36025643860591561</v>
      </c>
      <c r="E1020" s="20">
        <f t="shared" si="1077"/>
        <v>0</v>
      </c>
      <c r="F1020" s="20">
        <f t="shared" ref="F1020:G1020" si="1083">IF(F$1006=0,0,+F1012/F$1014*F$1006)</f>
        <v>0</v>
      </c>
      <c r="G1020" s="20">
        <f t="shared" si="1083"/>
        <v>0</v>
      </c>
      <c r="H1020" s="20">
        <f t="shared" si="1076"/>
        <v>0</v>
      </c>
      <c r="I1020" s="20">
        <f t="shared" si="1076"/>
        <v>0</v>
      </c>
      <c r="J1020" s="20">
        <f t="shared" si="1076"/>
        <v>0</v>
      </c>
      <c r="K1020" s="20">
        <f t="shared" si="1076"/>
        <v>0</v>
      </c>
      <c r="L1020" s="20">
        <f t="shared" ca="1" si="1076"/>
        <v>4.4548547388776878E-4</v>
      </c>
      <c r="M1020" s="20">
        <f t="shared" ca="1" si="1076"/>
        <v>8.101583471458011E-4</v>
      </c>
      <c r="N1020" s="20">
        <f t="shared" si="1076"/>
        <v>0</v>
      </c>
      <c r="O1020" s="20">
        <f t="shared" si="1076"/>
        <v>0</v>
      </c>
      <c r="P1020" s="20">
        <f t="shared" ca="1" si="1076"/>
        <v>8.105323677171529E-2</v>
      </c>
      <c r="Q1020" s="20">
        <f t="shared" ca="1" si="1076"/>
        <v>0.21326678675996133</v>
      </c>
      <c r="R1020" s="20">
        <f t="shared" ca="1" si="1076"/>
        <v>6.4680771253205427E-2</v>
      </c>
      <c r="S1020" s="20">
        <f t="shared" si="1076"/>
        <v>0</v>
      </c>
      <c r="T1020" s="20">
        <f t="shared" si="1076"/>
        <v>0</v>
      </c>
      <c r="U1020" s="20">
        <f t="shared" si="1076"/>
        <v>0</v>
      </c>
      <c r="V1020" s="20">
        <f t="shared" si="1076"/>
        <v>0</v>
      </c>
      <c r="W1020" s="20">
        <f t="shared" si="1076"/>
        <v>0</v>
      </c>
      <c r="X1020" s="17"/>
      <c r="Y1020" s="17"/>
      <c r="Z1020" s="17"/>
    </row>
    <row r="1021" spans="1:26">
      <c r="A1021" s="15" t="str">
        <f t="shared" si="1079"/>
        <v>CUST_SPEC_FXNL</v>
      </c>
      <c r="B1021" s="15" t="str">
        <f>$B$11</f>
        <v>CUSTOMER</v>
      </c>
      <c r="D1021" s="20">
        <f t="shared" ca="1" si="1075"/>
        <v>2.4480785408336186E-3</v>
      </c>
      <c r="E1021" s="20">
        <f t="shared" si="1077"/>
        <v>0</v>
      </c>
      <c r="F1021" s="20">
        <f t="shared" ref="F1021:G1021" si="1084">IF(F$1006=0,0,+F1013/F$1014*F$1006)</f>
        <v>0</v>
      </c>
      <c r="G1021" s="20">
        <f t="shared" si="1084"/>
        <v>0</v>
      </c>
      <c r="H1021" s="20">
        <f t="shared" si="1076"/>
        <v>0</v>
      </c>
      <c r="I1021" s="20">
        <f t="shared" si="1076"/>
        <v>0</v>
      </c>
      <c r="J1021" s="20">
        <f t="shared" si="1076"/>
        <v>0</v>
      </c>
      <c r="K1021" s="20">
        <f t="shared" si="1076"/>
        <v>0</v>
      </c>
      <c r="L1021" s="20">
        <f t="shared" ca="1" si="1076"/>
        <v>2.2933988502411956E-5</v>
      </c>
      <c r="M1021" s="20">
        <f t="shared" ca="1" si="1076"/>
        <v>1.8675736016208509E-4</v>
      </c>
      <c r="N1021" s="20">
        <f t="shared" si="1076"/>
        <v>0</v>
      </c>
      <c r="O1021" s="20">
        <f t="shared" si="1076"/>
        <v>0</v>
      </c>
      <c r="P1021" s="20">
        <f t="shared" ca="1" si="1076"/>
        <v>6.5923995490261753E-4</v>
      </c>
      <c r="Q1021" s="20">
        <f t="shared" ca="1" si="1076"/>
        <v>9.7041198275960017E-4</v>
      </c>
      <c r="R1021" s="20">
        <f t="shared" ca="1" si="1076"/>
        <v>6.0873525450690384E-4</v>
      </c>
      <c r="S1021" s="20">
        <f t="shared" si="1076"/>
        <v>0</v>
      </c>
      <c r="T1021" s="20">
        <f t="shared" si="1076"/>
        <v>0</v>
      </c>
      <c r="U1021" s="20">
        <f t="shared" si="1076"/>
        <v>0</v>
      </c>
      <c r="V1021" s="20">
        <f t="shared" si="1076"/>
        <v>0</v>
      </c>
      <c r="W1021" s="20">
        <f t="shared" si="1076"/>
        <v>0</v>
      </c>
      <c r="X1021" s="17"/>
      <c r="Y1021" s="17"/>
      <c r="Z1021" s="17"/>
    </row>
    <row r="1022" spans="1:26">
      <c r="A1022" s="15" t="str">
        <f t="shared" si="1079"/>
        <v>CUST_SPEC_FXNL</v>
      </c>
      <c r="B1022" s="15" t="str">
        <f>$B$12</f>
        <v>TOTAL</v>
      </c>
      <c r="D1022" s="20">
        <f t="shared" ca="1" si="1075"/>
        <v>0.99999999999999978</v>
      </c>
      <c r="E1022" s="20">
        <f t="shared" si="1077"/>
        <v>0</v>
      </c>
      <c r="F1022" s="20">
        <f t="shared" ref="F1022:G1022" si="1085">IF(F$1006=0,0,+F1014/F$1014*F$1006)</f>
        <v>0</v>
      </c>
      <c r="G1022" s="20">
        <f t="shared" si="1085"/>
        <v>0</v>
      </c>
      <c r="H1022" s="20">
        <f t="shared" si="1076"/>
        <v>0</v>
      </c>
      <c r="I1022" s="20">
        <f t="shared" si="1076"/>
        <v>0</v>
      </c>
      <c r="J1022" s="20">
        <f t="shared" si="1076"/>
        <v>0</v>
      </c>
      <c r="K1022" s="20">
        <f t="shared" si="1076"/>
        <v>0</v>
      </c>
      <c r="L1022" s="20">
        <f t="shared" ca="1" si="1076"/>
        <v>1.9144721530981888E-3</v>
      </c>
      <c r="M1022" s="20">
        <f t="shared" ca="1" si="1076"/>
        <v>2.5099673862933355E-3</v>
      </c>
      <c r="N1022" s="20">
        <f t="shared" si="1076"/>
        <v>0</v>
      </c>
      <c r="O1022" s="20">
        <f t="shared" si="1076"/>
        <v>0</v>
      </c>
      <c r="P1022" s="20">
        <f t="shared" ca="1" si="1076"/>
        <v>0.28853820964811733</v>
      </c>
      <c r="Q1022" s="20">
        <f t="shared" ca="1" si="1076"/>
        <v>0.5268955746990911</v>
      </c>
      <c r="R1022" s="20">
        <f t="shared" ca="1" si="1076"/>
        <v>0.18014177611339993</v>
      </c>
      <c r="S1022" s="20">
        <f t="shared" si="1076"/>
        <v>0</v>
      </c>
      <c r="T1022" s="20">
        <f t="shared" si="1076"/>
        <v>0</v>
      </c>
      <c r="U1022" s="20">
        <f t="shared" si="1076"/>
        <v>0</v>
      </c>
      <c r="V1022" s="20">
        <f t="shared" si="1076"/>
        <v>0</v>
      </c>
      <c r="W1022" s="20">
        <f t="shared" si="1076"/>
        <v>0</v>
      </c>
      <c r="X1022" s="17"/>
      <c r="Y1022" s="17"/>
      <c r="Z1022" s="17"/>
    </row>
    <row r="1023" spans="1:26"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</row>
    <row r="1024" spans="1:26">
      <c r="A1024" s="34" t="s">
        <v>72</v>
      </c>
      <c r="B1024" s="15" t="str">
        <f>$B$5</f>
        <v>PRODUCTION</v>
      </c>
      <c r="D1024" s="20">
        <f ca="1">D920</f>
        <v>0.37086902943846295</v>
      </c>
      <c r="E1024" s="20">
        <f t="shared" ref="E1024:W1031" ca="1" si="1086">E920</f>
        <v>0.19939495325451601</v>
      </c>
      <c r="F1024" s="20">
        <f t="shared" ref="F1024:G1024" ca="1" si="1087">F920</f>
        <v>4.5723296325312343E-2</v>
      </c>
      <c r="G1024" s="20">
        <f t="shared" ca="1" si="1087"/>
        <v>6.3219024211919625E-4</v>
      </c>
      <c r="H1024" s="20">
        <f t="shared" ca="1" si="1086"/>
        <v>4.5723296325312343E-2</v>
      </c>
      <c r="I1024" s="20">
        <f t="shared" ca="1" si="1086"/>
        <v>6.3219024211919625E-4</v>
      </c>
      <c r="J1024" s="20">
        <f t="shared" ca="1" si="1086"/>
        <v>1.1224628766529289E-4</v>
      </c>
      <c r="K1024" s="20">
        <f t="shared" ca="1" si="1086"/>
        <v>2.6668896731244902E-2</v>
      </c>
      <c r="L1024" s="20">
        <f t="shared" ca="1" si="1086"/>
        <v>4.2832979818323326E-3</v>
      </c>
      <c r="M1024" s="20">
        <f t="shared" ca="1" si="1086"/>
        <v>9.0870453738413175E-4</v>
      </c>
      <c r="N1024" s="20">
        <f t="shared" ca="1" si="1086"/>
        <v>3.9933567747285781E-5</v>
      </c>
      <c r="O1024" s="20">
        <f t="shared" ca="1" si="1086"/>
        <v>1.3130635297369758E-3</v>
      </c>
      <c r="P1024" s="20">
        <f t="shared" ca="1" si="1086"/>
        <v>1.5216126078292471E-2</v>
      </c>
      <c r="Q1024" s="20">
        <f t="shared" ca="1" si="1086"/>
        <v>5.8066858223991095E-2</v>
      </c>
      <c r="R1024" s="20">
        <f t="shared" ca="1" si="1086"/>
        <v>1.0131273231677335E-2</v>
      </c>
      <c r="S1024" s="20">
        <f t="shared" ca="1" si="1086"/>
        <v>7.4294085346477187E-3</v>
      </c>
      <c r="T1024" s="20">
        <f t="shared" ca="1" si="1086"/>
        <v>1.5023496252728163E-4</v>
      </c>
      <c r="U1024" s="20">
        <f t="shared" ca="1" si="1086"/>
        <v>9.8910270690275384E-5</v>
      </c>
      <c r="V1024" s="20">
        <f t="shared" ca="1" si="1086"/>
        <v>4.3748976008921487E-4</v>
      </c>
      <c r="W1024" s="20">
        <f t="shared" ca="1" si="1086"/>
        <v>9.0443801958947195E-5</v>
      </c>
      <c r="X1024" s="17"/>
      <c r="Y1024" s="17"/>
      <c r="Z1024" s="17"/>
    </row>
    <row r="1025" spans="1:26">
      <c r="B1025" s="15" t="str">
        <f>$B$6</f>
        <v>BULKTRAN</v>
      </c>
      <c r="D1025" s="20">
        <f t="shared" ref="D1025:U1031" ca="1" si="1088">D921</f>
        <v>7.7811640466218593E-3</v>
      </c>
      <c r="E1025" s="20">
        <f t="shared" ca="1" si="1088"/>
        <v>4.1272787076375326E-3</v>
      </c>
      <c r="F1025" s="20">
        <f t="shared" ref="F1025:G1025" ca="1" si="1089">F921</f>
        <v>9.6628137419146052E-4</v>
      </c>
      <c r="G1025" s="20">
        <f t="shared" ca="1" si="1089"/>
        <v>1.3246980144162813E-5</v>
      </c>
      <c r="H1025" s="20">
        <f t="shared" ca="1" si="1088"/>
        <v>9.6628137419146052E-4</v>
      </c>
      <c r="I1025" s="20">
        <f t="shared" ca="1" si="1088"/>
        <v>1.3246980144162813E-5</v>
      </c>
      <c r="J1025" s="20">
        <f t="shared" ca="1" si="1088"/>
        <v>2.2794297788022583E-6</v>
      </c>
      <c r="K1025" s="20">
        <f t="shared" ca="1" si="1088"/>
        <v>5.6230598500429799E-4</v>
      </c>
      <c r="L1025" s="20">
        <f t="shared" ca="1" si="1088"/>
        <v>9.2330569224427487E-5</v>
      </c>
      <c r="M1025" s="20">
        <f t="shared" ca="1" si="1088"/>
        <v>1.9328867922236985E-5</v>
      </c>
      <c r="N1025" s="20">
        <f t="shared" ca="1" si="1088"/>
        <v>8.1326585110328435E-7</v>
      </c>
      <c r="O1025" s="20">
        <f t="shared" ca="1" si="1088"/>
        <v>2.7516057597340673E-5</v>
      </c>
      <c r="P1025" s="20">
        <f t="shared" ca="1" si="1088"/>
        <v>3.28645871539889E-4</v>
      </c>
      <c r="Q1025" s="20">
        <f t="shared" ca="1" si="1088"/>
        <v>1.2431192999465259E-3</v>
      </c>
      <c r="R1025" s="20">
        <f t="shared" ca="1" si="1088"/>
        <v>2.2090393843161518E-4</v>
      </c>
      <c r="S1025" s="20">
        <f t="shared" ca="1" si="1088"/>
        <v>1.5715348027960349E-4</v>
      </c>
      <c r="T1025" s="20">
        <f t="shared" ca="1" si="1088"/>
        <v>3.1524132940241449E-6</v>
      </c>
      <c r="U1025" s="20">
        <f t="shared" ca="1" si="1088"/>
        <v>2.1024501513072848E-6</v>
      </c>
      <c r="V1025" s="20">
        <f t="shared" ca="1" si="1086"/>
        <v>9.4444784048214915E-6</v>
      </c>
      <c r="W1025" s="20">
        <f t="shared" ca="1" si="1086"/>
        <v>1.9629131885072578E-6</v>
      </c>
      <c r="X1025" s="17"/>
      <c r="Y1025" s="17"/>
      <c r="Z1025" s="17"/>
    </row>
    <row r="1026" spans="1:26">
      <c r="B1026" s="15" t="str">
        <f>$B$7</f>
        <v>SUBTRAN</v>
      </c>
      <c r="D1026" s="20">
        <f t="shared" ca="1" si="1088"/>
        <v>2.1562962359697939E-3</v>
      </c>
      <c r="E1026" s="20">
        <f t="shared" ca="1" si="1086"/>
        <v>1.1372936331156044E-3</v>
      </c>
      <c r="F1026" s="20">
        <f t="shared" ref="F1026:G1026" ca="1" si="1090">F922</f>
        <v>2.6746737703275025E-4</v>
      </c>
      <c r="G1026" s="20">
        <f t="shared" ca="1" si="1090"/>
        <v>3.6841684971181033E-6</v>
      </c>
      <c r="H1026" s="20">
        <f t="shared" ca="1" si="1086"/>
        <v>2.6746737703275025E-4</v>
      </c>
      <c r="I1026" s="20">
        <f t="shared" ca="1" si="1086"/>
        <v>3.6841684971181033E-6</v>
      </c>
      <c r="J1026" s="20">
        <f t="shared" ca="1" si="1086"/>
        <v>8.272652146890951E-7</v>
      </c>
      <c r="K1026" s="20">
        <f t="shared" ca="1" si="1086"/>
        <v>1.510951394172303E-4</v>
      </c>
      <c r="L1026" s="20">
        <f t="shared" ca="1" si="1086"/>
        <v>2.4853056463087153E-5</v>
      </c>
      <c r="M1026" s="20">
        <f t="shared" ca="1" si="1086"/>
        <v>6.7387224239367076E-6</v>
      </c>
      <c r="N1026" s="20">
        <f t="shared" ca="1" si="1086"/>
        <v>0</v>
      </c>
      <c r="O1026" s="20">
        <f t="shared" ca="1" si="1086"/>
        <v>7.0391947879772712E-6</v>
      </c>
      <c r="P1026" s="20">
        <f t="shared" ca="1" si="1086"/>
        <v>8.72546729403753E-5</v>
      </c>
      <c r="Q1026" s="20">
        <f t="shared" ca="1" si="1086"/>
        <v>4.2569047607938679E-4</v>
      </c>
      <c r="R1026" s="20">
        <f t="shared" ca="1" si="1086"/>
        <v>6.6360564946582123E-163</v>
      </c>
      <c r="S1026" s="20">
        <f t="shared" ca="1" si="1086"/>
        <v>4.2169042550265451E-5</v>
      </c>
      <c r="T1026" s="20">
        <f t="shared" ca="1" si="1086"/>
        <v>8.506899340600779E-7</v>
      </c>
      <c r="U1026" s="20">
        <f t="shared" ca="1" si="1086"/>
        <v>5.6852055089899508E-7</v>
      </c>
      <c r="V1026" s="20">
        <f t="shared" ca="1" si="1086"/>
        <v>0</v>
      </c>
      <c r="W1026" s="20">
        <f t="shared" ca="1" si="1086"/>
        <v>0</v>
      </c>
      <c r="X1026" s="17"/>
      <c r="Y1026" s="17"/>
      <c r="Z1026" s="17"/>
    </row>
    <row r="1027" spans="1:26">
      <c r="B1027" s="15" t="str">
        <f>$B$8</f>
        <v>DISTPRI</v>
      </c>
      <c r="D1027" s="20">
        <f t="shared" ca="1" si="1088"/>
        <v>8.4038118988450608E-2</v>
      </c>
      <c r="E1027" s="20">
        <f t="shared" ca="1" si="1086"/>
        <v>5.5883842099694825E-2</v>
      </c>
      <c r="F1027" s="20">
        <f t="shared" ref="F1027:G1027" ca="1" si="1091">F923</f>
        <v>1.2883091219191196E-2</v>
      </c>
      <c r="G1027" s="20">
        <f t="shared" ca="1" si="1091"/>
        <v>1.787738604486328E-4</v>
      </c>
      <c r="H1027" s="20">
        <f t="shared" ca="1" si="1086"/>
        <v>1.2883091219191196E-2</v>
      </c>
      <c r="I1027" s="20">
        <f t="shared" ca="1" si="1086"/>
        <v>1.787738604486328E-4</v>
      </c>
      <c r="J1027" s="20">
        <f t="shared" ca="1" si="1086"/>
        <v>0</v>
      </c>
      <c r="K1027" s="20">
        <f t="shared" ca="1" si="1086"/>
        <v>7.3252836722582917E-3</v>
      </c>
      <c r="L1027" s="20">
        <f t="shared" ca="1" si="1086"/>
        <v>1.1814289951526508E-3</v>
      </c>
      <c r="M1027" s="20">
        <f t="shared" ca="1" si="1086"/>
        <v>0</v>
      </c>
      <c r="N1027" s="20">
        <f t="shared" ca="1" si="1086"/>
        <v>0</v>
      </c>
      <c r="O1027" s="20">
        <f t="shared" ca="1" si="1086"/>
        <v>3.4422185145439101E-4</v>
      </c>
      <c r="P1027" s="20">
        <f t="shared" ca="1" si="1086"/>
        <v>4.0938253559458264E-3</v>
      </c>
      <c r="Q1027" s="20">
        <f t="shared" ca="1" si="1086"/>
        <v>-1.1442473627055584E-90</v>
      </c>
      <c r="R1027" s="20">
        <f t="shared" ca="1" si="1086"/>
        <v>2.4264308067706407E-162</v>
      </c>
      <c r="S1027" s="20">
        <f t="shared" ca="1" si="1086"/>
        <v>2.0391368584534732E-3</v>
      </c>
      <c r="T1027" s="20">
        <f t="shared" ca="1" si="1086"/>
        <v>4.1416443055151348E-5</v>
      </c>
      <c r="U1027" s="20">
        <f t="shared" ca="1" si="1086"/>
        <v>2.71290693678162E-5</v>
      </c>
      <c r="V1027" s="20">
        <f t="shared" ca="1" si="1086"/>
        <v>0</v>
      </c>
      <c r="W1027" s="20">
        <f t="shared" ca="1" si="1086"/>
        <v>0</v>
      </c>
      <c r="X1027" s="17"/>
      <c r="Y1027" s="17"/>
      <c r="Z1027" s="17"/>
    </row>
    <row r="1028" spans="1:26">
      <c r="B1028" s="15" t="str">
        <f>$B$9</f>
        <v>DISTSEC</v>
      </c>
      <c r="D1028" s="20">
        <f t="shared" ca="1" si="1088"/>
        <v>3.3707943236120003E-2</v>
      </c>
      <c r="E1028" s="20">
        <f t="shared" ca="1" si="1086"/>
        <v>2.5137904261667409E-2</v>
      </c>
      <c r="F1028" s="20">
        <f t="shared" ref="F1028:G1028" ca="1" si="1092">F924</f>
        <v>4.9947167910254428E-3</v>
      </c>
      <c r="G1028" s="20">
        <f t="shared" ca="1" si="1092"/>
        <v>0</v>
      </c>
      <c r="H1028" s="20">
        <f t="shared" ca="1" si="1086"/>
        <v>4.9947167910254428E-3</v>
      </c>
      <c r="I1028" s="20">
        <f t="shared" ca="1" si="1086"/>
        <v>0</v>
      </c>
      <c r="J1028" s="20">
        <f t="shared" ca="1" si="1086"/>
        <v>0</v>
      </c>
      <c r="K1028" s="20">
        <f t="shared" ca="1" si="1086"/>
        <v>2.4445244413464156E-3</v>
      </c>
      <c r="L1028" s="20">
        <f t="shared" ca="1" si="1086"/>
        <v>0</v>
      </c>
      <c r="M1028" s="20">
        <f t="shared" ca="1" si="1086"/>
        <v>0</v>
      </c>
      <c r="N1028" s="20">
        <f t="shared" ca="1" si="1086"/>
        <v>0</v>
      </c>
      <c r="O1028" s="20">
        <f t="shared" ca="1" si="1086"/>
        <v>9.4986064120907262E-5</v>
      </c>
      <c r="P1028" s="20">
        <f t="shared" ca="1" si="1086"/>
        <v>-8.8292927324509917E-133</v>
      </c>
      <c r="Q1028" s="20">
        <f t="shared" ca="1" si="1086"/>
        <v>-4.4005306894783379E-92</v>
      </c>
      <c r="R1028" s="20">
        <f t="shared" ca="1" si="1086"/>
        <v>0</v>
      </c>
      <c r="S1028" s="20">
        <f t="shared" ca="1" si="1086"/>
        <v>7.0140761143778769E-4</v>
      </c>
      <c r="T1028" s="20">
        <f t="shared" ca="1" si="1086"/>
        <v>0</v>
      </c>
      <c r="U1028" s="20">
        <f t="shared" ca="1" si="1086"/>
        <v>8.3734522042513268E-6</v>
      </c>
      <c r="V1028" s="20">
        <f t="shared" ca="1" si="1086"/>
        <v>2.5696611496456908E-4</v>
      </c>
      <c r="W1028" s="20">
        <f t="shared" ca="1" si="1086"/>
        <v>5.3719659647227885E-5</v>
      </c>
      <c r="X1028" s="17"/>
      <c r="Y1028" s="17"/>
      <c r="Z1028" s="17"/>
    </row>
    <row r="1029" spans="1:26">
      <c r="B1029" s="15" t="str">
        <f>$B$10</f>
        <v>ENERGY</v>
      </c>
      <c r="D1029" s="20">
        <f t="shared" ca="1" si="1088"/>
        <v>0.47033495367697004</v>
      </c>
      <c r="E1029" s="20">
        <f t="shared" ca="1" si="1086"/>
        <v>0.19609482238670062</v>
      </c>
      <c r="F1029" s="20">
        <f t="shared" ref="F1029:G1029" ca="1" si="1093">F925</f>
        <v>5.5587518986623285E-2</v>
      </c>
      <c r="G1029" s="20">
        <f t="shared" ca="1" si="1093"/>
        <v>7.7063571994453811E-4</v>
      </c>
      <c r="H1029" s="20">
        <f t="shared" ca="1" si="1086"/>
        <v>5.5587518986623285E-2</v>
      </c>
      <c r="I1029" s="20">
        <f t="shared" ca="1" si="1086"/>
        <v>7.7063571994453811E-4</v>
      </c>
      <c r="J1029" s="20">
        <f t="shared" ca="1" si="1086"/>
        <v>1.3747279068591957E-4</v>
      </c>
      <c r="K1029" s="20">
        <f t="shared" ca="1" si="1086"/>
        <v>3.5343069374679049E-2</v>
      </c>
      <c r="L1029" s="20">
        <f t="shared" ca="1" si="1086"/>
        <v>5.6447570331513456E-3</v>
      </c>
      <c r="M1029" s="20">
        <f t="shared" ca="1" si="1086"/>
        <v>1.2031867409490714E-3</v>
      </c>
      <c r="N1029" s="20">
        <f t="shared" ca="1" si="1086"/>
        <v>5.2672646926650826E-5</v>
      </c>
      <c r="O1029" s="20">
        <f t="shared" ca="1" si="1086"/>
        <v>1.9246784984908484E-3</v>
      </c>
      <c r="P1029" s="20">
        <f t="shared" ca="1" si="1086"/>
        <v>2.6090981982395504E-2</v>
      </c>
      <c r="Q1029" s="20">
        <f t="shared" ca="1" si="1086"/>
        <v>0.11200573924514126</v>
      </c>
      <c r="R1029" s="20">
        <f t="shared" ca="1" si="1086"/>
        <v>2.0277216538379002E-2</v>
      </c>
      <c r="S1029" s="20">
        <f t="shared" ca="1" si="1086"/>
        <v>9.8522603015626427E-3</v>
      </c>
      <c r="T1029" s="20">
        <f t="shared" ca="1" si="1086"/>
        <v>2.0021166361209846E-4</v>
      </c>
      <c r="U1029" s="20">
        <f t="shared" ca="1" si="1086"/>
        <v>1.7792535541080674E-4</v>
      </c>
      <c r="V1029" s="20">
        <f t="shared" ca="1" si="1086"/>
        <v>3.9655120948213331E-3</v>
      </c>
      <c r="W1029" s="20">
        <f t="shared" ca="1" si="1086"/>
        <v>8.2396886261217625E-4</v>
      </c>
    </row>
    <row r="1030" spans="1:26">
      <c r="B1030" s="15" t="str">
        <f>$B$11</f>
        <v>CUSTOMER</v>
      </c>
      <c r="D1030" s="20">
        <f t="shared" ca="1" si="1088"/>
        <v>3.1112494377404591E-2</v>
      </c>
      <c r="E1030" s="20">
        <f t="shared" ca="1" si="1086"/>
        <v>2.2537377675944922E-2</v>
      </c>
      <c r="F1030" s="20">
        <f t="shared" ref="F1030:G1030" ca="1" si="1094">F926</f>
        <v>5.2037486130129462E-3</v>
      </c>
      <c r="G1030" s="20">
        <f t="shared" ca="1" si="1094"/>
        <v>2.4078064455051526E-4</v>
      </c>
      <c r="H1030" s="20">
        <f t="shared" ca="1" si="1086"/>
        <v>5.2037486130129462E-3</v>
      </c>
      <c r="I1030" s="20">
        <f t="shared" ca="1" si="1086"/>
        <v>2.4078064455051526E-4</v>
      </c>
      <c r="J1030" s="20">
        <f t="shared" ca="1" si="1086"/>
        <v>5.0673218709070563E-5</v>
      </c>
      <c r="K1030" s="20">
        <f t="shared" ca="1" si="1086"/>
        <v>3.10950152061708E-4</v>
      </c>
      <c r="L1030" s="20">
        <f t="shared" ca="1" si="1086"/>
        <v>7.8197761339669474E-5</v>
      </c>
      <c r="M1030" s="20">
        <f t="shared" ca="1" si="1086"/>
        <v>9.0302478641027573E-5</v>
      </c>
      <c r="N1030" s="20">
        <f t="shared" ca="1" si="1086"/>
        <v>1.2972828958579064E-5</v>
      </c>
      <c r="O1030" s="20">
        <f t="shared" ca="1" si="1086"/>
        <v>2.2551342378315049E-6</v>
      </c>
      <c r="P1030" s="20">
        <f t="shared" ca="1" si="1086"/>
        <v>5.584722830293638E-5</v>
      </c>
      <c r="Q1030" s="20">
        <f t="shared" ca="1" si="1086"/>
        <v>1.4414904802547622E-4</v>
      </c>
      <c r="R1030" s="20">
        <f t="shared" ca="1" si="1086"/>
        <v>4.1158485254583553E-5</v>
      </c>
      <c r="S1030" s="20">
        <f t="shared" ca="1" si="1086"/>
        <v>6.5563954665345117E-5</v>
      </c>
      <c r="T1030" s="20">
        <f t="shared" ca="1" si="1086"/>
        <v>1.1964274430317779E-6</v>
      </c>
      <c r="U1030" s="20">
        <f t="shared" ca="1" si="1086"/>
        <v>6.0363402607175174E-6</v>
      </c>
      <c r="V1030" s="20">
        <f t="shared" ca="1" si="1086"/>
        <v>1.6780484480144727E-3</v>
      </c>
      <c r="W1030" s="20">
        <f t="shared" ca="1" si="1086"/>
        <v>5.7109554079080892E-4</v>
      </c>
    </row>
    <row r="1031" spans="1:26">
      <c r="B1031" s="15" t="str">
        <f>$B$12</f>
        <v>TOTAL</v>
      </c>
      <c r="D1031" s="20">
        <f t="shared" ca="1" si="1088"/>
        <v>1</v>
      </c>
      <c r="E1031" s="20">
        <f t="shared" ca="1" si="1086"/>
        <v>0.5043134720192769</v>
      </c>
      <c r="F1031" s="20">
        <f t="shared" ref="F1031:G1031" ca="1" si="1095">F927</f>
        <v>0.12562612068638943</v>
      </c>
      <c r="G1031" s="20">
        <f t="shared" ca="1" si="1095"/>
        <v>1.8393116157041632E-3</v>
      </c>
      <c r="H1031" s="20">
        <f t="shared" ca="1" si="1086"/>
        <v>0.12562612068638943</v>
      </c>
      <c r="I1031" s="20">
        <f t="shared" ca="1" si="1086"/>
        <v>1.8393116157041632E-3</v>
      </c>
      <c r="J1031" s="20">
        <f t="shared" ca="1" si="1086"/>
        <v>3.0349899205377439E-4</v>
      </c>
      <c r="K1031" s="20">
        <f t="shared" ca="1" si="1086"/>
        <v>7.2806125496011884E-2</v>
      </c>
      <c r="L1031" s="20">
        <f t="shared" ca="1" si="1086"/>
        <v>1.1304865397163515E-2</v>
      </c>
      <c r="M1031" s="20">
        <f t="shared" ca="1" si="1086"/>
        <v>2.2282613473204043E-3</v>
      </c>
      <c r="N1031" s="20">
        <f t="shared" ca="1" si="1086"/>
        <v>1.0639230948361893E-4</v>
      </c>
      <c r="O1031" s="20">
        <f t="shared" ca="1" si="1086"/>
        <v>3.7137603304262723E-3</v>
      </c>
      <c r="P1031" s="20">
        <f t="shared" ca="1" si="1086"/>
        <v>4.5872681189416994E-2</v>
      </c>
      <c r="Q1031" s="20">
        <f t="shared" ca="1" si="1086"/>
        <v>0.17188555629318372</v>
      </c>
      <c r="R1031" s="20">
        <f t="shared" ca="1" si="1086"/>
        <v>3.0670552193742543E-2</v>
      </c>
      <c r="S1031" s="20">
        <f t="shared" ca="1" si="1086"/>
        <v>2.0287099783596836E-2</v>
      </c>
      <c r="T1031" s="20">
        <f t="shared" ca="1" si="1086"/>
        <v>3.9706259986564755E-4</v>
      </c>
      <c r="U1031" s="20">
        <f t="shared" ca="1" si="1086"/>
        <v>3.2104545863607346E-4</v>
      </c>
      <c r="V1031" s="20">
        <f t="shared" ca="1" si="1086"/>
        <v>6.347460896294412E-3</v>
      </c>
      <c r="W1031" s="20">
        <f t="shared" ca="1" si="1086"/>
        <v>1.5411907781976678E-3</v>
      </c>
    </row>
    <row r="1032" spans="1:26">
      <c r="A1032" s="111" t="s">
        <v>653</v>
      </c>
      <c r="B1032" s="15" t="str">
        <f>$B$5</f>
        <v>PRODUCTION</v>
      </c>
      <c r="D1032" s="20">
        <f t="shared" ref="D1032:D1039" ca="1" si="1096">SUM(E1032:W1032)</f>
        <v>0.33496087785209738</v>
      </c>
      <c r="E1032" s="20">
        <f>IF(E$1006=0,0,+E1024/E$1031*E$1006)</f>
        <v>0</v>
      </c>
      <c r="F1032" s="20">
        <f>IF(F$1006=0,0,+F1024/F$1031*F$1006)</f>
        <v>0</v>
      </c>
      <c r="G1032" s="20">
        <f>IF(G$1006=0,0,+G1024/G$1031*G$1006)</f>
        <v>0</v>
      </c>
      <c r="H1032" s="20">
        <f t="shared" ref="H1032:W1039" si="1097">IF(H$1006=0,0,+H1024/H$1031*H$1006)</f>
        <v>0</v>
      </c>
      <c r="I1032" s="20">
        <f t="shared" si="1097"/>
        <v>0</v>
      </c>
      <c r="J1032" s="20">
        <f t="shared" si="1097"/>
        <v>0</v>
      </c>
      <c r="K1032" s="20">
        <f t="shared" si="1097"/>
        <v>0</v>
      </c>
      <c r="L1032" s="20">
        <f t="shared" ca="1" si="1097"/>
        <v>7.2537393604856057E-4</v>
      </c>
      <c r="M1032" s="20">
        <f t="shared" ca="1" si="1097"/>
        <v>1.0235867329268815E-3</v>
      </c>
      <c r="N1032" s="20">
        <f t="shared" si="1097"/>
        <v>0</v>
      </c>
      <c r="O1032" s="20">
        <f t="shared" si="1097"/>
        <v>0</v>
      </c>
      <c r="P1032" s="20">
        <f t="shared" ca="1" si="1097"/>
        <v>9.5709116244625109E-2</v>
      </c>
      <c r="Q1032" s="20">
        <f t="shared" ca="1" si="1097"/>
        <v>0.17799733319485267</v>
      </c>
      <c r="R1032" s="20">
        <f t="shared" ca="1" si="1097"/>
        <v>5.9505467743644118E-2</v>
      </c>
      <c r="S1032" s="20">
        <f t="shared" si="1097"/>
        <v>0</v>
      </c>
      <c r="T1032" s="20">
        <f t="shared" si="1097"/>
        <v>0</v>
      </c>
      <c r="U1032" s="20">
        <f t="shared" si="1097"/>
        <v>0</v>
      </c>
      <c r="V1032" s="20">
        <f t="shared" si="1097"/>
        <v>0</v>
      </c>
      <c r="W1032" s="20">
        <f t="shared" si="1097"/>
        <v>0</v>
      </c>
    </row>
    <row r="1033" spans="1:26">
      <c r="A1033" s="15" t="str">
        <f>A1032</f>
        <v>CUST_SPEC_OM</v>
      </c>
      <c r="B1033" s="15" t="str">
        <f>$B$6</f>
        <v>BULKTRAN</v>
      </c>
      <c r="D1033" s="20">
        <f t="shared" ca="1" si="1096"/>
        <v>7.2126917455560963E-3</v>
      </c>
      <c r="E1033" s="20">
        <f t="shared" ref="E1033:V1039" si="1098">IF(E$1006=0,0,+E1025/E$1031*E$1006)</f>
        <v>0</v>
      </c>
      <c r="F1033" s="20">
        <f t="shared" ref="F1033:G1033" si="1099">IF(F$1006=0,0,+F1025/F$1031*F$1006)</f>
        <v>0</v>
      </c>
      <c r="G1033" s="20">
        <f t="shared" si="1099"/>
        <v>0</v>
      </c>
      <c r="H1033" s="20">
        <f t="shared" si="1098"/>
        <v>0</v>
      </c>
      <c r="I1033" s="20">
        <f t="shared" si="1098"/>
        <v>0</v>
      </c>
      <c r="J1033" s="20">
        <f t="shared" si="1098"/>
        <v>0</v>
      </c>
      <c r="K1033" s="20">
        <f t="shared" si="1098"/>
        <v>0</v>
      </c>
      <c r="L1033" s="20">
        <f t="shared" ca="1" si="1098"/>
        <v>1.5636126344699575E-5</v>
      </c>
      <c r="M1033" s="20">
        <f t="shared" ca="1" si="1098"/>
        <v>2.177250355176145E-5</v>
      </c>
      <c r="N1033" s="20">
        <f t="shared" si="1098"/>
        <v>0</v>
      </c>
      <c r="O1033" s="20">
        <f t="shared" si="1098"/>
        <v>0</v>
      </c>
      <c r="P1033" s="20">
        <f t="shared" ca="1" si="1098"/>
        <v>2.0671756898361037E-3</v>
      </c>
      <c r="Q1033" s="20">
        <f t="shared" ca="1" si="1098"/>
        <v>3.8106404755012622E-3</v>
      </c>
      <c r="R1033" s="20">
        <f t="shared" ca="1" si="1098"/>
        <v>1.2974669503223078E-3</v>
      </c>
      <c r="S1033" s="20">
        <f t="shared" si="1098"/>
        <v>0</v>
      </c>
      <c r="T1033" s="20">
        <f t="shared" si="1098"/>
        <v>0</v>
      </c>
      <c r="U1033" s="20">
        <f t="shared" si="1098"/>
        <v>0</v>
      </c>
      <c r="V1033" s="20">
        <f t="shared" si="1098"/>
        <v>0</v>
      </c>
      <c r="W1033" s="20">
        <f t="shared" si="1097"/>
        <v>0</v>
      </c>
    </row>
    <row r="1034" spans="1:26">
      <c r="A1034" s="15" t="str">
        <f t="shared" ref="A1034:A1039" si="1100">A1033</f>
        <v>CUST_SPEC_OM</v>
      </c>
      <c r="B1034" s="15" t="str">
        <f>$B$7</f>
        <v>SUBTRAN</v>
      </c>
      <c r="D1034" s="20">
        <f t="shared" ca="1" si="1096"/>
        <v>1.8655352039046945E-3</v>
      </c>
      <c r="E1034" s="20">
        <f t="shared" si="1098"/>
        <v>0</v>
      </c>
      <c r="F1034" s="20">
        <f t="shared" ref="F1034:G1034" si="1101">IF(F$1006=0,0,+F1026/F$1031*F$1006)</f>
        <v>0</v>
      </c>
      <c r="G1034" s="20">
        <f t="shared" si="1101"/>
        <v>0</v>
      </c>
      <c r="H1034" s="20">
        <f t="shared" si="1097"/>
        <v>0</v>
      </c>
      <c r="I1034" s="20">
        <f t="shared" si="1097"/>
        <v>0</v>
      </c>
      <c r="J1034" s="20">
        <f t="shared" si="1097"/>
        <v>0</v>
      </c>
      <c r="K1034" s="20">
        <f t="shared" si="1097"/>
        <v>0</v>
      </c>
      <c r="L1034" s="20">
        <f t="shared" ca="1" si="1097"/>
        <v>4.2088501584367085E-6</v>
      </c>
      <c r="M1034" s="20">
        <f t="shared" ca="1" si="1097"/>
        <v>7.5906596547593527E-6</v>
      </c>
      <c r="N1034" s="20">
        <f t="shared" si="1097"/>
        <v>0</v>
      </c>
      <c r="O1034" s="20">
        <f t="shared" si="1097"/>
        <v>0</v>
      </c>
      <c r="P1034" s="20">
        <f t="shared" ca="1" si="1097"/>
        <v>5.4883007622096849E-4</v>
      </c>
      <c r="Q1034" s="20">
        <f t="shared" ca="1" si="1097"/>
        <v>1.3049056178705389E-3</v>
      </c>
      <c r="R1034" s="20">
        <f t="shared" ca="1" si="1097"/>
        <v>3.8976507360714788E-162</v>
      </c>
      <c r="S1034" s="20">
        <f t="shared" si="1097"/>
        <v>0</v>
      </c>
      <c r="T1034" s="20">
        <f t="shared" si="1097"/>
        <v>0</v>
      </c>
      <c r="U1034" s="20">
        <f t="shared" si="1097"/>
        <v>0</v>
      </c>
      <c r="V1034" s="20">
        <f t="shared" si="1097"/>
        <v>0</v>
      </c>
      <c r="W1034" s="20">
        <f t="shared" si="1097"/>
        <v>0</v>
      </c>
    </row>
    <row r="1035" spans="1:26">
      <c r="A1035" s="15" t="str">
        <f t="shared" si="1100"/>
        <v>CUST_SPEC_OM</v>
      </c>
      <c r="B1035" s="15" t="str">
        <f>$B$8</f>
        <v>DISTPRI</v>
      </c>
      <c r="D1035" s="20">
        <f t="shared" ca="1" si="1096"/>
        <v>2.5950150548146672E-2</v>
      </c>
      <c r="E1035" s="20">
        <f t="shared" si="1098"/>
        <v>0</v>
      </c>
      <c r="F1035" s="20">
        <f t="shared" ref="F1035:G1035" si="1102">IF(F$1006=0,0,+F1027/F$1031*F$1006)</f>
        <v>0</v>
      </c>
      <c r="G1035" s="20">
        <f t="shared" si="1102"/>
        <v>0</v>
      </c>
      <c r="H1035" s="20">
        <f t="shared" si="1097"/>
        <v>0</v>
      </c>
      <c r="I1035" s="20">
        <f t="shared" si="1097"/>
        <v>0</v>
      </c>
      <c r="J1035" s="20">
        <f t="shared" si="1097"/>
        <v>0</v>
      </c>
      <c r="K1035" s="20">
        <f t="shared" si="1097"/>
        <v>0</v>
      </c>
      <c r="L1035" s="20">
        <f t="shared" ca="1" si="1097"/>
        <v>2.0007428948689941E-4</v>
      </c>
      <c r="M1035" s="20">
        <f t="shared" ca="1" si="1097"/>
        <v>0</v>
      </c>
      <c r="N1035" s="20">
        <f t="shared" si="1097"/>
        <v>0</v>
      </c>
      <c r="O1035" s="20">
        <f t="shared" si="1097"/>
        <v>0</v>
      </c>
      <c r="P1035" s="20">
        <f t="shared" ca="1" si="1097"/>
        <v>2.5750076258659774E-2</v>
      </c>
      <c r="Q1035" s="20">
        <f t="shared" ca="1" si="1097"/>
        <v>-3.5075598251100579E-90</v>
      </c>
      <c r="R1035" s="20">
        <f t="shared" ca="1" si="1097"/>
        <v>1.4251505887041424E-161</v>
      </c>
      <c r="S1035" s="20">
        <f t="shared" si="1097"/>
        <v>0</v>
      </c>
      <c r="T1035" s="20">
        <f t="shared" si="1097"/>
        <v>0</v>
      </c>
      <c r="U1035" s="20">
        <f t="shared" si="1097"/>
        <v>0</v>
      </c>
      <c r="V1035" s="20">
        <f t="shared" si="1097"/>
        <v>0</v>
      </c>
      <c r="W1035" s="20">
        <f t="shared" si="1097"/>
        <v>0</v>
      </c>
    </row>
    <row r="1036" spans="1:26">
      <c r="A1036" s="15" t="str">
        <f t="shared" si="1100"/>
        <v>CUST_SPEC_OM</v>
      </c>
      <c r="B1036" s="15" t="str">
        <f>$B$9</f>
        <v>DISTSEC</v>
      </c>
      <c r="D1036" s="20">
        <f t="shared" ca="1" si="1096"/>
        <v>-1.1213056169857697E-91</v>
      </c>
      <c r="E1036" s="20">
        <f t="shared" si="1098"/>
        <v>0</v>
      </c>
      <c r="F1036" s="20">
        <f t="shared" ref="F1036:G1036" si="1103">IF(F$1006=0,0,+F1028/F$1031*F$1006)</f>
        <v>0</v>
      </c>
      <c r="G1036" s="20">
        <f t="shared" si="1103"/>
        <v>0</v>
      </c>
      <c r="H1036" s="20">
        <f t="shared" si="1097"/>
        <v>0</v>
      </c>
      <c r="I1036" s="20">
        <f t="shared" si="1097"/>
        <v>0</v>
      </c>
      <c r="J1036" s="20">
        <f t="shared" si="1097"/>
        <v>0</v>
      </c>
      <c r="K1036" s="20">
        <f t="shared" si="1097"/>
        <v>0</v>
      </c>
      <c r="L1036" s="20">
        <f t="shared" ca="1" si="1097"/>
        <v>0</v>
      </c>
      <c r="M1036" s="20">
        <f t="shared" ca="1" si="1097"/>
        <v>0</v>
      </c>
      <c r="N1036" s="20">
        <f t="shared" si="1097"/>
        <v>0</v>
      </c>
      <c r="O1036" s="20">
        <f t="shared" si="1097"/>
        <v>0</v>
      </c>
      <c r="P1036" s="20">
        <f t="shared" ca="1" si="1097"/>
        <v>-5.5536067468153172E-132</v>
      </c>
      <c r="Q1036" s="20">
        <f t="shared" ca="1" si="1097"/>
        <v>-1.3489325087087745E-91</v>
      </c>
      <c r="R1036" s="20">
        <f t="shared" ca="1" si="1097"/>
        <v>0</v>
      </c>
      <c r="S1036" s="20">
        <f t="shared" si="1097"/>
        <v>0</v>
      </c>
      <c r="T1036" s="20">
        <f t="shared" si="1097"/>
        <v>0</v>
      </c>
      <c r="U1036" s="20">
        <f t="shared" si="1097"/>
        <v>0</v>
      </c>
      <c r="V1036" s="20">
        <f t="shared" si="1097"/>
        <v>0</v>
      </c>
      <c r="W1036" s="20">
        <f t="shared" si="1097"/>
        <v>0</v>
      </c>
    </row>
    <row r="1037" spans="1:26">
      <c r="A1037" s="15" t="str">
        <f t="shared" si="1100"/>
        <v>CUST_SPEC_OM</v>
      </c>
      <c r="B1037" s="15" t="str">
        <f>$B$10</f>
        <v>ENERGY</v>
      </c>
      <c r="D1037" s="20">
        <f t="shared" ca="1" si="1096"/>
        <v>0.62886089057417394</v>
      </c>
      <c r="E1037" s="20">
        <f t="shared" si="1098"/>
        <v>0</v>
      </c>
      <c r="F1037" s="20">
        <f t="shared" ref="F1037:G1037" si="1104">IF(F$1006=0,0,+F1029/F$1031*F$1006)</f>
        <v>0</v>
      </c>
      <c r="G1037" s="20">
        <f t="shared" si="1104"/>
        <v>0</v>
      </c>
      <c r="H1037" s="20">
        <f t="shared" si="1097"/>
        <v>0</v>
      </c>
      <c r="I1037" s="20">
        <f t="shared" si="1097"/>
        <v>0</v>
      </c>
      <c r="J1037" s="20">
        <f t="shared" si="1097"/>
        <v>0</v>
      </c>
      <c r="K1037" s="20">
        <f t="shared" si="1097"/>
        <v>0</v>
      </c>
      <c r="L1037" s="20">
        <f t="shared" ca="1" si="1097"/>
        <v>9.5593620722674868E-4</v>
      </c>
      <c r="M1037" s="20">
        <f t="shared" ca="1" si="1097"/>
        <v>1.3552985977315407E-3</v>
      </c>
      <c r="N1037" s="20">
        <f t="shared" si="1097"/>
        <v>0</v>
      </c>
      <c r="O1037" s="20">
        <f t="shared" si="1097"/>
        <v>0</v>
      </c>
      <c r="P1037" s="20">
        <f t="shared" ca="1" si="1097"/>
        <v>0.16411173347544555</v>
      </c>
      <c r="Q1037" s="20">
        <f t="shared" ca="1" si="1097"/>
        <v>0.34334082293978968</v>
      </c>
      <c r="R1037" s="20">
        <f t="shared" ca="1" si="1097"/>
        <v>0.11909709935398051</v>
      </c>
      <c r="S1037" s="20">
        <f t="shared" si="1097"/>
        <v>0</v>
      </c>
      <c r="T1037" s="20">
        <f t="shared" si="1097"/>
        <v>0</v>
      </c>
      <c r="U1037" s="20">
        <f t="shared" si="1097"/>
        <v>0</v>
      </c>
      <c r="V1037" s="20">
        <f t="shared" si="1097"/>
        <v>0</v>
      </c>
      <c r="W1037" s="20">
        <f t="shared" si="1097"/>
        <v>0</v>
      </c>
    </row>
    <row r="1038" spans="1:26">
      <c r="A1038" s="15" t="str">
        <f t="shared" si="1100"/>
        <v>CUST_SPEC_OM</v>
      </c>
      <c r="B1038" s="15" t="str">
        <f>$B$11</f>
        <v>CUSTOMER</v>
      </c>
      <c r="D1038" s="20">
        <f t="shared" ca="1" si="1096"/>
        <v>1.1498540761210568E-3</v>
      </c>
      <c r="E1038" s="20">
        <f t="shared" si="1098"/>
        <v>0</v>
      </c>
      <c r="F1038" s="20">
        <f t="shared" ref="F1038:G1038" si="1105">IF(F$1006=0,0,+F1030/F$1031*F$1006)</f>
        <v>0</v>
      </c>
      <c r="G1038" s="20">
        <f t="shared" si="1105"/>
        <v>0</v>
      </c>
      <c r="H1038" s="20">
        <f t="shared" si="1097"/>
        <v>0</v>
      </c>
      <c r="I1038" s="20">
        <f t="shared" si="1097"/>
        <v>0</v>
      </c>
      <c r="J1038" s="20">
        <f t="shared" si="1097"/>
        <v>0</v>
      </c>
      <c r="K1038" s="20">
        <f t="shared" si="1097"/>
        <v>0</v>
      </c>
      <c r="L1038" s="20">
        <f t="shared" ca="1" si="1097"/>
        <v>1.3242743832843704E-5</v>
      </c>
      <c r="M1038" s="20">
        <f t="shared" ca="1" si="1097"/>
        <v>1.0171889242839277E-4</v>
      </c>
      <c r="N1038" s="20">
        <f t="shared" si="1097"/>
        <v>0</v>
      </c>
      <c r="O1038" s="20">
        <f t="shared" si="1097"/>
        <v>0</v>
      </c>
      <c r="P1038" s="20">
        <f t="shared" ca="1" si="1097"/>
        <v>3.5127790332989091E-4</v>
      </c>
      <c r="Q1038" s="20">
        <f t="shared" ca="1" si="1097"/>
        <v>4.4187247107697842E-4</v>
      </c>
      <c r="R1038" s="20">
        <f t="shared" ca="1" si="1097"/>
        <v>2.4174206545295111E-4</v>
      </c>
      <c r="S1038" s="20">
        <f t="shared" si="1097"/>
        <v>0</v>
      </c>
      <c r="T1038" s="20">
        <f t="shared" si="1097"/>
        <v>0</v>
      </c>
      <c r="U1038" s="20">
        <f t="shared" si="1097"/>
        <v>0</v>
      </c>
      <c r="V1038" s="20">
        <f t="shared" si="1097"/>
        <v>0</v>
      </c>
      <c r="W1038" s="20">
        <f t="shared" si="1097"/>
        <v>0</v>
      </c>
    </row>
    <row r="1039" spans="1:26">
      <c r="A1039" s="15" t="str">
        <f t="shared" si="1100"/>
        <v>CUST_SPEC_OM</v>
      </c>
      <c r="B1039" s="15" t="str">
        <f>$B$12</f>
        <v>TOTAL</v>
      </c>
      <c r="D1039" s="20">
        <f t="shared" ca="1" si="1096"/>
        <v>0.99999999999999978</v>
      </c>
      <c r="E1039" s="20">
        <f t="shared" si="1098"/>
        <v>0</v>
      </c>
      <c r="F1039" s="20">
        <f t="shared" ref="F1039:G1039" si="1106">IF(F$1006=0,0,+F1031/F$1031*F$1006)</f>
        <v>0</v>
      </c>
      <c r="G1039" s="20">
        <f t="shared" si="1106"/>
        <v>0</v>
      </c>
      <c r="H1039" s="20">
        <f t="shared" si="1097"/>
        <v>0</v>
      </c>
      <c r="I1039" s="20">
        <f t="shared" si="1097"/>
        <v>0</v>
      </c>
      <c r="J1039" s="20">
        <f t="shared" si="1097"/>
        <v>0</v>
      </c>
      <c r="K1039" s="20">
        <f t="shared" si="1097"/>
        <v>0</v>
      </c>
      <c r="L1039" s="20">
        <f t="shared" ca="1" si="1097"/>
        <v>1.9144721530981888E-3</v>
      </c>
      <c r="M1039" s="20">
        <f t="shared" ca="1" si="1097"/>
        <v>2.5099673862933355E-3</v>
      </c>
      <c r="N1039" s="20">
        <f t="shared" si="1097"/>
        <v>0</v>
      </c>
      <c r="O1039" s="20">
        <f t="shared" si="1097"/>
        <v>0</v>
      </c>
      <c r="P1039" s="20">
        <f t="shared" ca="1" si="1097"/>
        <v>0.28853820964811733</v>
      </c>
      <c r="Q1039" s="20">
        <f t="shared" ca="1" si="1097"/>
        <v>0.5268955746990911</v>
      </c>
      <c r="R1039" s="20">
        <f t="shared" ca="1" si="1097"/>
        <v>0.18014177611339993</v>
      </c>
      <c r="S1039" s="20">
        <f t="shared" si="1097"/>
        <v>0</v>
      </c>
      <c r="T1039" s="20">
        <f t="shared" si="1097"/>
        <v>0</v>
      </c>
      <c r="U1039" s="20">
        <f t="shared" si="1097"/>
        <v>0</v>
      </c>
      <c r="V1039" s="20">
        <f t="shared" si="1097"/>
        <v>0</v>
      </c>
      <c r="W1039" s="20">
        <f t="shared" si="1097"/>
        <v>0</v>
      </c>
    </row>
    <row r="1043" spans="9:23"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</row>
  </sheetData>
  <phoneticPr fontId="17" type="noConversion"/>
  <printOptions horizontalCentered="1"/>
  <pageMargins left="0.5" right="0.5" top="1.25" bottom="0.5" header="0.5" footer="0.25"/>
  <pageSetup scale="39" firstPageNumber="13" fitToHeight="30" orientation="landscape" r:id="rId1"/>
  <headerFooter alignWithMargins="0">
    <oddHeader>&amp;C&amp;"Arial,Bold"&amp;11KENTUCKY POWER COMPANY
NET METERING COST-OF-SERVICE STUDY
TWELVE MONTHS ENDING 
MARCH 31, 2020&amp;R&amp;11Exhibit No.: JMS-S1
Page &amp;P of &amp;N
Witness: J. Stegall</oddHeader>
  </headerFooter>
  <rowBreaks count="11" manualBreakCount="11">
    <brk id="93" max="21" man="1"/>
    <brk id="183" max="21" man="1"/>
    <brk id="280" max="21" man="1"/>
    <brk id="342" max="21" man="1"/>
    <brk id="431" max="21" man="1"/>
    <brk id="516" max="21" man="1"/>
    <brk id="601" max="21" man="1"/>
    <brk id="687" max="21" man="1"/>
    <brk id="774" max="21" man="1"/>
    <brk id="848" max="21" man="1"/>
    <brk id="936" max="2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W72"/>
  <sheetViews>
    <sheetView zoomScaleNormal="100" workbookViewId="0">
      <selection activeCell="K2" sqref="K2"/>
    </sheetView>
  </sheetViews>
  <sheetFormatPr defaultRowHeight="12.75" outlineLevelRow="1"/>
  <cols>
    <col min="1" max="1" width="10.5703125" style="57" customWidth="1"/>
    <col min="2" max="2" width="1.28515625" style="57" customWidth="1"/>
    <col min="3" max="3" width="11.7109375" style="57" bestFit="1" customWidth="1"/>
    <col min="4" max="4" width="1.28515625" style="57" customWidth="1"/>
    <col min="5" max="5" width="13.42578125" style="57" bestFit="1" customWidth="1"/>
    <col min="6" max="6" width="1.28515625" style="57" customWidth="1"/>
    <col min="7" max="7" width="11.7109375" style="57" bestFit="1" customWidth="1"/>
    <col min="8" max="8" width="1.28515625" style="57" customWidth="1"/>
    <col min="9" max="9" width="8.5703125" style="57" bestFit="1" customWidth="1"/>
    <col min="10" max="10" width="1.5703125" style="57" customWidth="1"/>
    <col min="11" max="11" width="12.28515625" style="57" bestFit="1" customWidth="1"/>
    <col min="12" max="12" width="1.5703125" style="57" customWidth="1"/>
    <col min="13" max="13" width="13.42578125" style="57" bestFit="1" customWidth="1"/>
    <col min="14" max="14" width="1.28515625" style="57" customWidth="1"/>
    <col min="15" max="15" width="7" style="57" bestFit="1" customWidth="1"/>
    <col min="16" max="16" width="1.28515625" style="57" customWidth="1"/>
    <col min="17" max="17" width="11.7109375" style="57" bestFit="1" customWidth="1"/>
    <col min="18" max="18" width="1.28515625" style="57" customWidth="1"/>
    <col min="19" max="19" width="11.7109375" style="57" bestFit="1" customWidth="1"/>
    <col min="20" max="20" width="1.42578125" style="57" customWidth="1"/>
    <col min="21" max="21" width="10.7109375" style="57" bestFit="1" customWidth="1"/>
    <col min="22" max="22" width="12.85546875" style="57" bestFit="1" customWidth="1"/>
    <col min="23" max="26" width="11.7109375" style="57" bestFit="1" customWidth="1"/>
    <col min="27" max="253" width="9.140625" style="57"/>
    <col min="254" max="254" width="8.85546875" style="57" bestFit="1" customWidth="1"/>
    <col min="255" max="255" width="1.28515625" style="57" customWidth="1"/>
    <col min="256" max="256" width="11.42578125" style="57" bestFit="1" customWidth="1"/>
    <col min="257" max="257" width="1.28515625" style="57" customWidth="1"/>
    <col min="258" max="258" width="12.85546875" style="57" bestFit="1" customWidth="1"/>
    <col min="259" max="259" width="1.28515625" style="57" customWidth="1"/>
    <col min="260" max="260" width="11" style="57" bestFit="1" customWidth="1"/>
    <col min="261" max="261" width="1.28515625" style="57" customWidth="1"/>
    <col min="262" max="262" width="8.42578125" style="57" bestFit="1" customWidth="1"/>
    <col min="263" max="263" width="1.5703125" style="57" customWidth="1"/>
    <col min="264" max="264" width="9.85546875" style="57" bestFit="1" customWidth="1"/>
    <col min="265" max="265" width="1.28515625" style="57" customWidth="1"/>
    <col min="266" max="266" width="11.42578125" style="57" bestFit="1" customWidth="1"/>
    <col min="267" max="267" width="1.28515625" style="57" customWidth="1"/>
    <col min="268" max="268" width="10.42578125" style="57" bestFit="1" customWidth="1"/>
    <col min="269" max="269" width="1.28515625" style="57" customWidth="1"/>
    <col min="270" max="270" width="10.42578125" style="57" bestFit="1" customWidth="1"/>
    <col min="271" max="271" width="1.28515625" style="57" customWidth="1"/>
    <col min="272" max="272" width="11.42578125" style="57" bestFit="1" customWidth="1"/>
    <col min="273" max="273" width="1.42578125" style="57" customWidth="1"/>
    <col min="274" max="274" width="10.5703125" style="57" bestFit="1" customWidth="1"/>
    <col min="275" max="509" width="9.140625" style="57"/>
    <col min="510" max="510" width="8.85546875" style="57" bestFit="1" customWidth="1"/>
    <col min="511" max="511" width="1.28515625" style="57" customWidth="1"/>
    <col min="512" max="512" width="11.42578125" style="57" bestFit="1" customWidth="1"/>
    <col min="513" max="513" width="1.28515625" style="57" customWidth="1"/>
    <col min="514" max="514" width="12.85546875" style="57" bestFit="1" customWidth="1"/>
    <col min="515" max="515" width="1.28515625" style="57" customWidth="1"/>
    <col min="516" max="516" width="11" style="57" bestFit="1" customWidth="1"/>
    <col min="517" max="517" width="1.28515625" style="57" customWidth="1"/>
    <col min="518" max="518" width="8.42578125" style="57" bestFit="1" customWidth="1"/>
    <col min="519" max="519" width="1.5703125" style="57" customWidth="1"/>
    <col min="520" max="520" width="9.85546875" style="57" bestFit="1" customWidth="1"/>
    <col min="521" max="521" width="1.28515625" style="57" customWidth="1"/>
    <col min="522" max="522" width="11.42578125" style="57" bestFit="1" customWidth="1"/>
    <col min="523" max="523" width="1.28515625" style="57" customWidth="1"/>
    <col min="524" max="524" width="10.42578125" style="57" bestFit="1" customWidth="1"/>
    <col min="525" max="525" width="1.28515625" style="57" customWidth="1"/>
    <col min="526" max="526" width="10.42578125" style="57" bestFit="1" customWidth="1"/>
    <col min="527" max="527" width="1.28515625" style="57" customWidth="1"/>
    <col min="528" max="528" width="11.42578125" style="57" bestFit="1" customWidth="1"/>
    <col min="529" max="529" width="1.42578125" style="57" customWidth="1"/>
    <col min="530" max="530" width="10.5703125" style="57" bestFit="1" customWidth="1"/>
    <col min="531" max="765" width="9.140625" style="57"/>
    <col min="766" max="766" width="8.85546875" style="57" bestFit="1" customWidth="1"/>
    <col min="767" max="767" width="1.28515625" style="57" customWidth="1"/>
    <col min="768" max="768" width="11.42578125" style="57" bestFit="1" customWidth="1"/>
    <col min="769" max="769" width="1.28515625" style="57" customWidth="1"/>
    <col min="770" max="770" width="12.85546875" style="57" bestFit="1" customWidth="1"/>
    <col min="771" max="771" width="1.28515625" style="57" customWidth="1"/>
    <col min="772" max="772" width="11" style="57" bestFit="1" customWidth="1"/>
    <col min="773" max="773" width="1.28515625" style="57" customWidth="1"/>
    <col min="774" max="774" width="8.42578125" style="57" bestFit="1" customWidth="1"/>
    <col min="775" max="775" width="1.5703125" style="57" customWidth="1"/>
    <col min="776" max="776" width="9.85546875" style="57" bestFit="1" customWidth="1"/>
    <col min="777" max="777" width="1.28515625" style="57" customWidth="1"/>
    <col min="778" max="778" width="11.42578125" style="57" bestFit="1" customWidth="1"/>
    <col min="779" max="779" width="1.28515625" style="57" customWidth="1"/>
    <col min="780" max="780" width="10.42578125" style="57" bestFit="1" customWidth="1"/>
    <col min="781" max="781" width="1.28515625" style="57" customWidth="1"/>
    <col min="782" max="782" width="10.42578125" style="57" bestFit="1" customWidth="1"/>
    <col min="783" max="783" width="1.28515625" style="57" customWidth="1"/>
    <col min="784" max="784" width="11.42578125" style="57" bestFit="1" customWidth="1"/>
    <col min="785" max="785" width="1.42578125" style="57" customWidth="1"/>
    <col min="786" max="786" width="10.5703125" style="57" bestFit="1" customWidth="1"/>
    <col min="787" max="1021" width="9.140625" style="57"/>
    <col min="1022" max="1022" width="8.85546875" style="57" bestFit="1" customWidth="1"/>
    <col min="1023" max="1023" width="1.28515625" style="57" customWidth="1"/>
    <col min="1024" max="1024" width="11.42578125" style="57" bestFit="1" customWidth="1"/>
    <col min="1025" max="1025" width="1.28515625" style="57" customWidth="1"/>
    <col min="1026" max="1026" width="12.85546875" style="57" bestFit="1" customWidth="1"/>
    <col min="1027" max="1027" width="1.28515625" style="57" customWidth="1"/>
    <col min="1028" max="1028" width="11" style="57" bestFit="1" customWidth="1"/>
    <col min="1029" max="1029" width="1.28515625" style="57" customWidth="1"/>
    <col min="1030" max="1030" width="8.42578125" style="57" bestFit="1" customWidth="1"/>
    <col min="1031" max="1031" width="1.5703125" style="57" customWidth="1"/>
    <col min="1032" max="1032" width="9.85546875" style="57" bestFit="1" customWidth="1"/>
    <col min="1033" max="1033" width="1.28515625" style="57" customWidth="1"/>
    <col min="1034" max="1034" width="11.42578125" style="57" bestFit="1" customWidth="1"/>
    <col min="1035" max="1035" width="1.28515625" style="57" customWidth="1"/>
    <col min="1036" max="1036" width="10.42578125" style="57" bestFit="1" customWidth="1"/>
    <col min="1037" max="1037" width="1.28515625" style="57" customWidth="1"/>
    <col min="1038" max="1038" width="10.42578125" style="57" bestFit="1" customWidth="1"/>
    <col min="1039" max="1039" width="1.28515625" style="57" customWidth="1"/>
    <col min="1040" max="1040" width="11.42578125" style="57" bestFit="1" customWidth="1"/>
    <col min="1041" max="1041" width="1.42578125" style="57" customWidth="1"/>
    <col min="1042" max="1042" width="10.5703125" style="57" bestFit="1" customWidth="1"/>
    <col min="1043" max="1277" width="9.140625" style="57"/>
    <col min="1278" max="1278" width="8.85546875" style="57" bestFit="1" customWidth="1"/>
    <col min="1279" max="1279" width="1.28515625" style="57" customWidth="1"/>
    <col min="1280" max="1280" width="11.42578125" style="57" bestFit="1" customWidth="1"/>
    <col min="1281" max="1281" width="1.28515625" style="57" customWidth="1"/>
    <col min="1282" max="1282" width="12.85546875" style="57" bestFit="1" customWidth="1"/>
    <col min="1283" max="1283" width="1.28515625" style="57" customWidth="1"/>
    <col min="1284" max="1284" width="11" style="57" bestFit="1" customWidth="1"/>
    <col min="1285" max="1285" width="1.28515625" style="57" customWidth="1"/>
    <col min="1286" max="1286" width="8.42578125" style="57" bestFit="1" customWidth="1"/>
    <col min="1287" max="1287" width="1.5703125" style="57" customWidth="1"/>
    <col min="1288" max="1288" width="9.85546875" style="57" bestFit="1" customWidth="1"/>
    <col min="1289" max="1289" width="1.28515625" style="57" customWidth="1"/>
    <col min="1290" max="1290" width="11.42578125" style="57" bestFit="1" customWidth="1"/>
    <col min="1291" max="1291" width="1.28515625" style="57" customWidth="1"/>
    <col min="1292" max="1292" width="10.42578125" style="57" bestFit="1" customWidth="1"/>
    <col min="1293" max="1293" width="1.28515625" style="57" customWidth="1"/>
    <col min="1294" max="1294" width="10.42578125" style="57" bestFit="1" customWidth="1"/>
    <col min="1295" max="1295" width="1.28515625" style="57" customWidth="1"/>
    <col min="1296" max="1296" width="11.42578125" style="57" bestFit="1" customWidth="1"/>
    <col min="1297" max="1297" width="1.42578125" style="57" customWidth="1"/>
    <col min="1298" max="1298" width="10.5703125" style="57" bestFit="1" customWidth="1"/>
    <col min="1299" max="1533" width="9.140625" style="57"/>
    <col min="1534" max="1534" width="8.85546875" style="57" bestFit="1" customWidth="1"/>
    <col min="1535" max="1535" width="1.28515625" style="57" customWidth="1"/>
    <col min="1536" max="1536" width="11.42578125" style="57" bestFit="1" customWidth="1"/>
    <col min="1537" max="1537" width="1.28515625" style="57" customWidth="1"/>
    <col min="1538" max="1538" width="12.85546875" style="57" bestFit="1" customWidth="1"/>
    <col min="1539" max="1539" width="1.28515625" style="57" customWidth="1"/>
    <col min="1540" max="1540" width="11" style="57" bestFit="1" customWidth="1"/>
    <col min="1541" max="1541" width="1.28515625" style="57" customWidth="1"/>
    <col min="1542" max="1542" width="8.42578125" style="57" bestFit="1" customWidth="1"/>
    <col min="1543" max="1543" width="1.5703125" style="57" customWidth="1"/>
    <col min="1544" max="1544" width="9.85546875" style="57" bestFit="1" customWidth="1"/>
    <col min="1545" max="1545" width="1.28515625" style="57" customWidth="1"/>
    <col min="1546" max="1546" width="11.42578125" style="57" bestFit="1" customWidth="1"/>
    <col min="1547" max="1547" width="1.28515625" style="57" customWidth="1"/>
    <col min="1548" max="1548" width="10.42578125" style="57" bestFit="1" customWidth="1"/>
    <col min="1549" max="1549" width="1.28515625" style="57" customWidth="1"/>
    <col min="1550" max="1550" width="10.42578125" style="57" bestFit="1" customWidth="1"/>
    <col min="1551" max="1551" width="1.28515625" style="57" customWidth="1"/>
    <col min="1552" max="1552" width="11.42578125" style="57" bestFit="1" customWidth="1"/>
    <col min="1553" max="1553" width="1.42578125" style="57" customWidth="1"/>
    <col min="1554" max="1554" width="10.5703125" style="57" bestFit="1" customWidth="1"/>
    <col min="1555" max="1789" width="9.140625" style="57"/>
    <col min="1790" max="1790" width="8.85546875" style="57" bestFit="1" customWidth="1"/>
    <col min="1791" max="1791" width="1.28515625" style="57" customWidth="1"/>
    <col min="1792" max="1792" width="11.42578125" style="57" bestFit="1" customWidth="1"/>
    <col min="1793" max="1793" width="1.28515625" style="57" customWidth="1"/>
    <col min="1794" max="1794" width="12.85546875" style="57" bestFit="1" customWidth="1"/>
    <col min="1795" max="1795" width="1.28515625" style="57" customWidth="1"/>
    <col min="1796" max="1796" width="11" style="57" bestFit="1" customWidth="1"/>
    <col min="1797" max="1797" width="1.28515625" style="57" customWidth="1"/>
    <col min="1798" max="1798" width="8.42578125" style="57" bestFit="1" customWidth="1"/>
    <col min="1799" max="1799" width="1.5703125" style="57" customWidth="1"/>
    <col min="1800" max="1800" width="9.85546875" style="57" bestFit="1" customWidth="1"/>
    <col min="1801" max="1801" width="1.28515625" style="57" customWidth="1"/>
    <col min="1802" max="1802" width="11.42578125" style="57" bestFit="1" customWidth="1"/>
    <col min="1803" max="1803" width="1.28515625" style="57" customWidth="1"/>
    <col min="1804" max="1804" width="10.42578125" style="57" bestFit="1" customWidth="1"/>
    <col min="1805" max="1805" width="1.28515625" style="57" customWidth="1"/>
    <col min="1806" max="1806" width="10.42578125" style="57" bestFit="1" customWidth="1"/>
    <col min="1807" max="1807" width="1.28515625" style="57" customWidth="1"/>
    <col min="1808" max="1808" width="11.42578125" style="57" bestFit="1" customWidth="1"/>
    <col min="1809" max="1809" width="1.42578125" style="57" customWidth="1"/>
    <col min="1810" max="1810" width="10.5703125" style="57" bestFit="1" customWidth="1"/>
    <col min="1811" max="2045" width="9.140625" style="57"/>
    <col min="2046" max="2046" width="8.85546875" style="57" bestFit="1" customWidth="1"/>
    <col min="2047" max="2047" width="1.28515625" style="57" customWidth="1"/>
    <col min="2048" max="2048" width="11.42578125" style="57" bestFit="1" customWidth="1"/>
    <col min="2049" max="2049" width="1.28515625" style="57" customWidth="1"/>
    <col min="2050" max="2050" width="12.85546875" style="57" bestFit="1" customWidth="1"/>
    <col min="2051" max="2051" width="1.28515625" style="57" customWidth="1"/>
    <col min="2052" max="2052" width="11" style="57" bestFit="1" customWidth="1"/>
    <col min="2053" max="2053" width="1.28515625" style="57" customWidth="1"/>
    <col min="2054" max="2054" width="8.42578125" style="57" bestFit="1" customWidth="1"/>
    <col min="2055" max="2055" width="1.5703125" style="57" customWidth="1"/>
    <col min="2056" max="2056" width="9.85546875" style="57" bestFit="1" customWidth="1"/>
    <col min="2057" max="2057" width="1.28515625" style="57" customWidth="1"/>
    <col min="2058" max="2058" width="11.42578125" style="57" bestFit="1" customWidth="1"/>
    <col min="2059" max="2059" width="1.28515625" style="57" customWidth="1"/>
    <col min="2060" max="2060" width="10.42578125" style="57" bestFit="1" customWidth="1"/>
    <col min="2061" max="2061" width="1.28515625" style="57" customWidth="1"/>
    <col min="2062" max="2062" width="10.42578125" style="57" bestFit="1" customWidth="1"/>
    <col min="2063" max="2063" width="1.28515625" style="57" customWidth="1"/>
    <col min="2064" max="2064" width="11.42578125" style="57" bestFit="1" customWidth="1"/>
    <col min="2065" max="2065" width="1.42578125" style="57" customWidth="1"/>
    <col min="2066" max="2066" width="10.5703125" style="57" bestFit="1" customWidth="1"/>
    <col min="2067" max="2301" width="9.140625" style="57"/>
    <col min="2302" max="2302" width="8.85546875" style="57" bestFit="1" customWidth="1"/>
    <col min="2303" max="2303" width="1.28515625" style="57" customWidth="1"/>
    <col min="2304" max="2304" width="11.42578125" style="57" bestFit="1" customWidth="1"/>
    <col min="2305" max="2305" width="1.28515625" style="57" customWidth="1"/>
    <col min="2306" max="2306" width="12.85546875" style="57" bestFit="1" customWidth="1"/>
    <col min="2307" max="2307" width="1.28515625" style="57" customWidth="1"/>
    <col min="2308" max="2308" width="11" style="57" bestFit="1" customWidth="1"/>
    <col min="2309" max="2309" width="1.28515625" style="57" customWidth="1"/>
    <col min="2310" max="2310" width="8.42578125" style="57" bestFit="1" customWidth="1"/>
    <col min="2311" max="2311" width="1.5703125" style="57" customWidth="1"/>
    <col min="2312" max="2312" width="9.85546875" style="57" bestFit="1" customWidth="1"/>
    <col min="2313" max="2313" width="1.28515625" style="57" customWidth="1"/>
    <col min="2314" max="2314" width="11.42578125" style="57" bestFit="1" customWidth="1"/>
    <col min="2315" max="2315" width="1.28515625" style="57" customWidth="1"/>
    <col min="2316" max="2316" width="10.42578125" style="57" bestFit="1" customWidth="1"/>
    <col min="2317" max="2317" width="1.28515625" style="57" customWidth="1"/>
    <col min="2318" max="2318" width="10.42578125" style="57" bestFit="1" customWidth="1"/>
    <col min="2319" max="2319" width="1.28515625" style="57" customWidth="1"/>
    <col min="2320" max="2320" width="11.42578125" style="57" bestFit="1" customWidth="1"/>
    <col min="2321" max="2321" width="1.42578125" style="57" customWidth="1"/>
    <col min="2322" max="2322" width="10.5703125" style="57" bestFit="1" customWidth="1"/>
    <col min="2323" max="2557" width="9.140625" style="57"/>
    <col min="2558" max="2558" width="8.85546875" style="57" bestFit="1" customWidth="1"/>
    <col min="2559" max="2559" width="1.28515625" style="57" customWidth="1"/>
    <col min="2560" max="2560" width="11.42578125" style="57" bestFit="1" customWidth="1"/>
    <col min="2561" max="2561" width="1.28515625" style="57" customWidth="1"/>
    <col min="2562" max="2562" width="12.85546875" style="57" bestFit="1" customWidth="1"/>
    <col min="2563" max="2563" width="1.28515625" style="57" customWidth="1"/>
    <col min="2564" max="2564" width="11" style="57" bestFit="1" customWidth="1"/>
    <col min="2565" max="2565" width="1.28515625" style="57" customWidth="1"/>
    <col min="2566" max="2566" width="8.42578125" style="57" bestFit="1" customWidth="1"/>
    <col min="2567" max="2567" width="1.5703125" style="57" customWidth="1"/>
    <col min="2568" max="2568" width="9.85546875" style="57" bestFit="1" customWidth="1"/>
    <col min="2569" max="2569" width="1.28515625" style="57" customWidth="1"/>
    <col min="2570" max="2570" width="11.42578125" style="57" bestFit="1" customWidth="1"/>
    <col min="2571" max="2571" width="1.28515625" style="57" customWidth="1"/>
    <col min="2572" max="2572" width="10.42578125" style="57" bestFit="1" customWidth="1"/>
    <col min="2573" max="2573" width="1.28515625" style="57" customWidth="1"/>
    <col min="2574" max="2574" width="10.42578125" style="57" bestFit="1" customWidth="1"/>
    <col min="2575" max="2575" width="1.28515625" style="57" customWidth="1"/>
    <col min="2576" max="2576" width="11.42578125" style="57" bestFit="1" customWidth="1"/>
    <col min="2577" max="2577" width="1.42578125" style="57" customWidth="1"/>
    <col min="2578" max="2578" width="10.5703125" style="57" bestFit="1" customWidth="1"/>
    <col min="2579" max="2813" width="9.140625" style="57"/>
    <col min="2814" max="2814" width="8.85546875" style="57" bestFit="1" customWidth="1"/>
    <col min="2815" max="2815" width="1.28515625" style="57" customWidth="1"/>
    <col min="2816" max="2816" width="11.42578125" style="57" bestFit="1" customWidth="1"/>
    <col min="2817" max="2817" width="1.28515625" style="57" customWidth="1"/>
    <col min="2818" max="2818" width="12.85546875" style="57" bestFit="1" customWidth="1"/>
    <col min="2819" max="2819" width="1.28515625" style="57" customWidth="1"/>
    <col min="2820" max="2820" width="11" style="57" bestFit="1" customWidth="1"/>
    <col min="2821" max="2821" width="1.28515625" style="57" customWidth="1"/>
    <col min="2822" max="2822" width="8.42578125" style="57" bestFit="1" customWidth="1"/>
    <col min="2823" max="2823" width="1.5703125" style="57" customWidth="1"/>
    <col min="2824" max="2824" width="9.85546875" style="57" bestFit="1" customWidth="1"/>
    <col min="2825" max="2825" width="1.28515625" style="57" customWidth="1"/>
    <col min="2826" max="2826" width="11.42578125" style="57" bestFit="1" customWidth="1"/>
    <col min="2827" max="2827" width="1.28515625" style="57" customWidth="1"/>
    <col min="2828" max="2828" width="10.42578125" style="57" bestFit="1" customWidth="1"/>
    <col min="2829" max="2829" width="1.28515625" style="57" customWidth="1"/>
    <col min="2830" max="2830" width="10.42578125" style="57" bestFit="1" customWidth="1"/>
    <col min="2831" max="2831" width="1.28515625" style="57" customWidth="1"/>
    <col min="2832" max="2832" width="11.42578125" style="57" bestFit="1" customWidth="1"/>
    <col min="2833" max="2833" width="1.42578125" style="57" customWidth="1"/>
    <col min="2834" max="2834" width="10.5703125" style="57" bestFit="1" customWidth="1"/>
    <col min="2835" max="3069" width="9.140625" style="57"/>
    <col min="3070" max="3070" width="8.85546875" style="57" bestFit="1" customWidth="1"/>
    <col min="3071" max="3071" width="1.28515625" style="57" customWidth="1"/>
    <col min="3072" max="3072" width="11.42578125" style="57" bestFit="1" customWidth="1"/>
    <col min="3073" max="3073" width="1.28515625" style="57" customWidth="1"/>
    <col min="3074" max="3074" width="12.85546875" style="57" bestFit="1" customWidth="1"/>
    <col min="3075" max="3075" width="1.28515625" style="57" customWidth="1"/>
    <col min="3076" max="3076" width="11" style="57" bestFit="1" customWidth="1"/>
    <col min="3077" max="3077" width="1.28515625" style="57" customWidth="1"/>
    <col min="3078" max="3078" width="8.42578125" style="57" bestFit="1" customWidth="1"/>
    <col min="3079" max="3079" width="1.5703125" style="57" customWidth="1"/>
    <col min="3080" max="3080" width="9.85546875" style="57" bestFit="1" customWidth="1"/>
    <col min="3081" max="3081" width="1.28515625" style="57" customWidth="1"/>
    <col min="3082" max="3082" width="11.42578125" style="57" bestFit="1" customWidth="1"/>
    <col min="3083" max="3083" width="1.28515625" style="57" customWidth="1"/>
    <col min="3084" max="3084" width="10.42578125" style="57" bestFit="1" customWidth="1"/>
    <col min="3085" max="3085" width="1.28515625" style="57" customWidth="1"/>
    <col min="3086" max="3086" width="10.42578125" style="57" bestFit="1" customWidth="1"/>
    <col min="3087" max="3087" width="1.28515625" style="57" customWidth="1"/>
    <col min="3088" max="3088" width="11.42578125" style="57" bestFit="1" customWidth="1"/>
    <col min="3089" max="3089" width="1.42578125" style="57" customWidth="1"/>
    <col min="3090" max="3090" width="10.5703125" style="57" bestFit="1" customWidth="1"/>
    <col min="3091" max="3325" width="9.140625" style="57"/>
    <col min="3326" max="3326" width="8.85546875" style="57" bestFit="1" customWidth="1"/>
    <col min="3327" max="3327" width="1.28515625" style="57" customWidth="1"/>
    <col min="3328" max="3328" width="11.42578125" style="57" bestFit="1" customWidth="1"/>
    <col min="3329" max="3329" width="1.28515625" style="57" customWidth="1"/>
    <col min="3330" max="3330" width="12.85546875" style="57" bestFit="1" customWidth="1"/>
    <col min="3331" max="3331" width="1.28515625" style="57" customWidth="1"/>
    <col min="3332" max="3332" width="11" style="57" bestFit="1" customWidth="1"/>
    <col min="3333" max="3333" width="1.28515625" style="57" customWidth="1"/>
    <col min="3334" max="3334" width="8.42578125" style="57" bestFit="1" customWidth="1"/>
    <col min="3335" max="3335" width="1.5703125" style="57" customWidth="1"/>
    <col min="3336" max="3336" width="9.85546875" style="57" bestFit="1" customWidth="1"/>
    <col min="3337" max="3337" width="1.28515625" style="57" customWidth="1"/>
    <col min="3338" max="3338" width="11.42578125" style="57" bestFit="1" customWidth="1"/>
    <col min="3339" max="3339" width="1.28515625" style="57" customWidth="1"/>
    <col min="3340" max="3340" width="10.42578125" style="57" bestFit="1" customWidth="1"/>
    <col min="3341" max="3341" width="1.28515625" style="57" customWidth="1"/>
    <col min="3342" max="3342" width="10.42578125" style="57" bestFit="1" customWidth="1"/>
    <col min="3343" max="3343" width="1.28515625" style="57" customWidth="1"/>
    <col min="3344" max="3344" width="11.42578125" style="57" bestFit="1" customWidth="1"/>
    <col min="3345" max="3345" width="1.42578125" style="57" customWidth="1"/>
    <col min="3346" max="3346" width="10.5703125" style="57" bestFit="1" customWidth="1"/>
    <col min="3347" max="3581" width="9.140625" style="57"/>
    <col min="3582" max="3582" width="8.85546875" style="57" bestFit="1" customWidth="1"/>
    <col min="3583" max="3583" width="1.28515625" style="57" customWidth="1"/>
    <col min="3584" max="3584" width="11.42578125" style="57" bestFit="1" customWidth="1"/>
    <col min="3585" max="3585" width="1.28515625" style="57" customWidth="1"/>
    <col min="3586" max="3586" width="12.85546875" style="57" bestFit="1" customWidth="1"/>
    <col min="3587" max="3587" width="1.28515625" style="57" customWidth="1"/>
    <col min="3588" max="3588" width="11" style="57" bestFit="1" customWidth="1"/>
    <col min="3589" max="3589" width="1.28515625" style="57" customWidth="1"/>
    <col min="3590" max="3590" width="8.42578125" style="57" bestFit="1" customWidth="1"/>
    <col min="3591" max="3591" width="1.5703125" style="57" customWidth="1"/>
    <col min="3592" max="3592" width="9.85546875" style="57" bestFit="1" customWidth="1"/>
    <col min="3593" max="3593" width="1.28515625" style="57" customWidth="1"/>
    <col min="3594" max="3594" width="11.42578125" style="57" bestFit="1" customWidth="1"/>
    <col min="3595" max="3595" width="1.28515625" style="57" customWidth="1"/>
    <col min="3596" max="3596" width="10.42578125" style="57" bestFit="1" customWidth="1"/>
    <col min="3597" max="3597" width="1.28515625" style="57" customWidth="1"/>
    <col min="3598" max="3598" width="10.42578125" style="57" bestFit="1" customWidth="1"/>
    <col min="3599" max="3599" width="1.28515625" style="57" customWidth="1"/>
    <col min="3600" max="3600" width="11.42578125" style="57" bestFit="1" customWidth="1"/>
    <col min="3601" max="3601" width="1.42578125" style="57" customWidth="1"/>
    <col min="3602" max="3602" width="10.5703125" style="57" bestFit="1" customWidth="1"/>
    <col min="3603" max="3837" width="9.140625" style="57"/>
    <col min="3838" max="3838" width="8.85546875" style="57" bestFit="1" customWidth="1"/>
    <col min="3839" max="3839" width="1.28515625" style="57" customWidth="1"/>
    <col min="3840" max="3840" width="11.42578125" style="57" bestFit="1" customWidth="1"/>
    <col min="3841" max="3841" width="1.28515625" style="57" customWidth="1"/>
    <col min="3842" max="3842" width="12.85546875" style="57" bestFit="1" customWidth="1"/>
    <col min="3843" max="3843" width="1.28515625" style="57" customWidth="1"/>
    <col min="3844" max="3844" width="11" style="57" bestFit="1" customWidth="1"/>
    <col min="3845" max="3845" width="1.28515625" style="57" customWidth="1"/>
    <col min="3846" max="3846" width="8.42578125" style="57" bestFit="1" customWidth="1"/>
    <col min="3847" max="3847" width="1.5703125" style="57" customWidth="1"/>
    <col min="3848" max="3848" width="9.85546875" style="57" bestFit="1" customWidth="1"/>
    <col min="3849" max="3849" width="1.28515625" style="57" customWidth="1"/>
    <col min="3850" max="3850" width="11.42578125" style="57" bestFit="1" customWidth="1"/>
    <col min="3851" max="3851" width="1.28515625" style="57" customWidth="1"/>
    <col min="3852" max="3852" width="10.42578125" style="57" bestFit="1" customWidth="1"/>
    <col min="3853" max="3853" width="1.28515625" style="57" customWidth="1"/>
    <col min="3854" max="3854" width="10.42578125" style="57" bestFit="1" customWidth="1"/>
    <col min="3855" max="3855" width="1.28515625" style="57" customWidth="1"/>
    <col min="3856" max="3856" width="11.42578125" style="57" bestFit="1" customWidth="1"/>
    <col min="3857" max="3857" width="1.42578125" style="57" customWidth="1"/>
    <col min="3858" max="3858" width="10.5703125" style="57" bestFit="1" customWidth="1"/>
    <col min="3859" max="4093" width="9.140625" style="57"/>
    <col min="4094" max="4094" width="8.85546875" style="57" bestFit="1" customWidth="1"/>
    <col min="4095" max="4095" width="1.28515625" style="57" customWidth="1"/>
    <col min="4096" max="4096" width="11.42578125" style="57" bestFit="1" customWidth="1"/>
    <col min="4097" max="4097" width="1.28515625" style="57" customWidth="1"/>
    <col min="4098" max="4098" width="12.85546875" style="57" bestFit="1" customWidth="1"/>
    <col min="4099" max="4099" width="1.28515625" style="57" customWidth="1"/>
    <col min="4100" max="4100" width="11" style="57" bestFit="1" customWidth="1"/>
    <col min="4101" max="4101" width="1.28515625" style="57" customWidth="1"/>
    <col min="4102" max="4102" width="8.42578125" style="57" bestFit="1" customWidth="1"/>
    <col min="4103" max="4103" width="1.5703125" style="57" customWidth="1"/>
    <col min="4104" max="4104" width="9.85546875" style="57" bestFit="1" customWidth="1"/>
    <col min="4105" max="4105" width="1.28515625" style="57" customWidth="1"/>
    <col min="4106" max="4106" width="11.42578125" style="57" bestFit="1" customWidth="1"/>
    <col min="4107" max="4107" width="1.28515625" style="57" customWidth="1"/>
    <col min="4108" max="4108" width="10.42578125" style="57" bestFit="1" customWidth="1"/>
    <col min="4109" max="4109" width="1.28515625" style="57" customWidth="1"/>
    <col min="4110" max="4110" width="10.42578125" style="57" bestFit="1" customWidth="1"/>
    <col min="4111" max="4111" width="1.28515625" style="57" customWidth="1"/>
    <col min="4112" max="4112" width="11.42578125" style="57" bestFit="1" customWidth="1"/>
    <col min="4113" max="4113" width="1.42578125" style="57" customWidth="1"/>
    <col min="4114" max="4114" width="10.5703125" style="57" bestFit="1" customWidth="1"/>
    <col min="4115" max="4349" width="9.140625" style="57"/>
    <col min="4350" max="4350" width="8.85546875" style="57" bestFit="1" customWidth="1"/>
    <col min="4351" max="4351" width="1.28515625" style="57" customWidth="1"/>
    <col min="4352" max="4352" width="11.42578125" style="57" bestFit="1" customWidth="1"/>
    <col min="4353" max="4353" width="1.28515625" style="57" customWidth="1"/>
    <col min="4354" max="4354" width="12.85546875" style="57" bestFit="1" customWidth="1"/>
    <col min="4355" max="4355" width="1.28515625" style="57" customWidth="1"/>
    <col min="4356" max="4356" width="11" style="57" bestFit="1" customWidth="1"/>
    <col min="4357" max="4357" width="1.28515625" style="57" customWidth="1"/>
    <col min="4358" max="4358" width="8.42578125" style="57" bestFit="1" customWidth="1"/>
    <col min="4359" max="4359" width="1.5703125" style="57" customWidth="1"/>
    <col min="4360" max="4360" width="9.85546875" style="57" bestFit="1" customWidth="1"/>
    <col min="4361" max="4361" width="1.28515625" style="57" customWidth="1"/>
    <col min="4362" max="4362" width="11.42578125" style="57" bestFit="1" customWidth="1"/>
    <col min="4363" max="4363" width="1.28515625" style="57" customWidth="1"/>
    <col min="4364" max="4364" width="10.42578125" style="57" bestFit="1" customWidth="1"/>
    <col min="4365" max="4365" width="1.28515625" style="57" customWidth="1"/>
    <col min="4366" max="4366" width="10.42578125" style="57" bestFit="1" customWidth="1"/>
    <col min="4367" max="4367" width="1.28515625" style="57" customWidth="1"/>
    <col min="4368" max="4368" width="11.42578125" style="57" bestFit="1" customWidth="1"/>
    <col min="4369" max="4369" width="1.42578125" style="57" customWidth="1"/>
    <col min="4370" max="4370" width="10.5703125" style="57" bestFit="1" customWidth="1"/>
    <col min="4371" max="4605" width="9.140625" style="57"/>
    <col min="4606" max="4606" width="8.85546875" style="57" bestFit="1" customWidth="1"/>
    <col min="4607" max="4607" width="1.28515625" style="57" customWidth="1"/>
    <col min="4608" max="4608" width="11.42578125" style="57" bestFit="1" customWidth="1"/>
    <col min="4609" max="4609" width="1.28515625" style="57" customWidth="1"/>
    <col min="4610" max="4610" width="12.85546875" style="57" bestFit="1" customWidth="1"/>
    <col min="4611" max="4611" width="1.28515625" style="57" customWidth="1"/>
    <col min="4612" max="4612" width="11" style="57" bestFit="1" customWidth="1"/>
    <col min="4613" max="4613" width="1.28515625" style="57" customWidth="1"/>
    <col min="4614" max="4614" width="8.42578125" style="57" bestFit="1" customWidth="1"/>
    <col min="4615" max="4615" width="1.5703125" style="57" customWidth="1"/>
    <col min="4616" max="4616" width="9.85546875" style="57" bestFit="1" customWidth="1"/>
    <col min="4617" max="4617" width="1.28515625" style="57" customWidth="1"/>
    <col min="4618" max="4618" width="11.42578125" style="57" bestFit="1" customWidth="1"/>
    <col min="4619" max="4619" width="1.28515625" style="57" customWidth="1"/>
    <col min="4620" max="4620" width="10.42578125" style="57" bestFit="1" customWidth="1"/>
    <col min="4621" max="4621" width="1.28515625" style="57" customWidth="1"/>
    <col min="4622" max="4622" width="10.42578125" style="57" bestFit="1" customWidth="1"/>
    <col min="4623" max="4623" width="1.28515625" style="57" customWidth="1"/>
    <col min="4624" max="4624" width="11.42578125" style="57" bestFit="1" customWidth="1"/>
    <col min="4625" max="4625" width="1.42578125" style="57" customWidth="1"/>
    <col min="4626" max="4626" width="10.5703125" style="57" bestFit="1" customWidth="1"/>
    <col min="4627" max="4861" width="9.140625" style="57"/>
    <col min="4862" max="4862" width="8.85546875" style="57" bestFit="1" customWidth="1"/>
    <col min="4863" max="4863" width="1.28515625" style="57" customWidth="1"/>
    <col min="4864" max="4864" width="11.42578125" style="57" bestFit="1" customWidth="1"/>
    <col min="4865" max="4865" width="1.28515625" style="57" customWidth="1"/>
    <col min="4866" max="4866" width="12.85546875" style="57" bestFit="1" customWidth="1"/>
    <col min="4867" max="4867" width="1.28515625" style="57" customWidth="1"/>
    <col min="4868" max="4868" width="11" style="57" bestFit="1" customWidth="1"/>
    <col min="4869" max="4869" width="1.28515625" style="57" customWidth="1"/>
    <col min="4870" max="4870" width="8.42578125" style="57" bestFit="1" customWidth="1"/>
    <col min="4871" max="4871" width="1.5703125" style="57" customWidth="1"/>
    <col min="4872" max="4872" width="9.85546875" style="57" bestFit="1" customWidth="1"/>
    <col min="4873" max="4873" width="1.28515625" style="57" customWidth="1"/>
    <col min="4874" max="4874" width="11.42578125" style="57" bestFit="1" customWidth="1"/>
    <col min="4875" max="4875" width="1.28515625" style="57" customWidth="1"/>
    <col min="4876" max="4876" width="10.42578125" style="57" bestFit="1" customWidth="1"/>
    <col min="4877" max="4877" width="1.28515625" style="57" customWidth="1"/>
    <col min="4878" max="4878" width="10.42578125" style="57" bestFit="1" customWidth="1"/>
    <col min="4879" max="4879" width="1.28515625" style="57" customWidth="1"/>
    <col min="4880" max="4880" width="11.42578125" style="57" bestFit="1" customWidth="1"/>
    <col min="4881" max="4881" width="1.42578125" style="57" customWidth="1"/>
    <col min="4882" max="4882" width="10.5703125" style="57" bestFit="1" customWidth="1"/>
    <col min="4883" max="5117" width="9.140625" style="57"/>
    <col min="5118" max="5118" width="8.85546875" style="57" bestFit="1" customWidth="1"/>
    <col min="5119" max="5119" width="1.28515625" style="57" customWidth="1"/>
    <col min="5120" max="5120" width="11.42578125" style="57" bestFit="1" customWidth="1"/>
    <col min="5121" max="5121" width="1.28515625" style="57" customWidth="1"/>
    <col min="5122" max="5122" width="12.85546875" style="57" bestFit="1" customWidth="1"/>
    <col min="5123" max="5123" width="1.28515625" style="57" customWidth="1"/>
    <col min="5124" max="5124" width="11" style="57" bestFit="1" customWidth="1"/>
    <col min="5125" max="5125" width="1.28515625" style="57" customWidth="1"/>
    <col min="5126" max="5126" width="8.42578125" style="57" bestFit="1" customWidth="1"/>
    <col min="5127" max="5127" width="1.5703125" style="57" customWidth="1"/>
    <col min="5128" max="5128" width="9.85546875" style="57" bestFit="1" customWidth="1"/>
    <col min="5129" max="5129" width="1.28515625" style="57" customWidth="1"/>
    <col min="5130" max="5130" width="11.42578125" style="57" bestFit="1" customWidth="1"/>
    <col min="5131" max="5131" width="1.28515625" style="57" customWidth="1"/>
    <col min="5132" max="5132" width="10.42578125" style="57" bestFit="1" customWidth="1"/>
    <col min="5133" max="5133" width="1.28515625" style="57" customWidth="1"/>
    <col min="5134" max="5134" width="10.42578125" style="57" bestFit="1" customWidth="1"/>
    <col min="5135" max="5135" width="1.28515625" style="57" customWidth="1"/>
    <col min="5136" max="5136" width="11.42578125" style="57" bestFit="1" customWidth="1"/>
    <col min="5137" max="5137" width="1.42578125" style="57" customWidth="1"/>
    <col min="5138" max="5138" width="10.5703125" style="57" bestFit="1" customWidth="1"/>
    <col min="5139" max="5373" width="9.140625" style="57"/>
    <col min="5374" max="5374" width="8.85546875" style="57" bestFit="1" customWidth="1"/>
    <col min="5375" max="5375" width="1.28515625" style="57" customWidth="1"/>
    <col min="5376" max="5376" width="11.42578125" style="57" bestFit="1" customWidth="1"/>
    <col min="5377" max="5377" width="1.28515625" style="57" customWidth="1"/>
    <col min="5378" max="5378" width="12.85546875" style="57" bestFit="1" customWidth="1"/>
    <col min="5379" max="5379" width="1.28515625" style="57" customWidth="1"/>
    <col min="5380" max="5380" width="11" style="57" bestFit="1" customWidth="1"/>
    <col min="5381" max="5381" width="1.28515625" style="57" customWidth="1"/>
    <col min="5382" max="5382" width="8.42578125" style="57" bestFit="1" customWidth="1"/>
    <col min="5383" max="5383" width="1.5703125" style="57" customWidth="1"/>
    <col min="5384" max="5384" width="9.85546875" style="57" bestFit="1" customWidth="1"/>
    <col min="5385" max="5385" width="1.28515625" style="57" customWidth="1"/>
    <col min="5386" max="5386" width="11.42578125" style="57" bestFit="1" customWidth="1"/>
    <col min="5387" max="5387" width="1.28515625" style="57" customWidth="1"/>
    <col min="5388" max="5388" width="10.42578125" style="57" bestFit="1" customWidth="1"/>
    <col min="5389" max="5389" width="1.28515625" style="57" customWidth="1"/>
    <col min="5390" max="5390" width="10.42578125" style="57" bestFit="1" customWidth="1"/>
    <col min="5391" max="5391" width="1.28515625" style="57" customWidth="1"/>
    <col min="5392" max="5392" width="11.42578125" style="57" bestFit="1" customWidth="1"/>
    <col min="5393" max="5393" width="1.42578125" style="57" customWidth="1"/>
    <col min="5394" max="5394" width="10.5703125" style="57" bestFit="1" customWidth="1"/>
    <col min="5395" max="5629" width="9.140625" style="57"/>
    <col min="5630" max="5630" width="8.85546875" style="57" bestFit="1" customWidth="1"/>
    <col min="5631" max="5631" width="1.28515625" style="57" customWidth="1"/>
    <col min="5632" max="5632" width="11.42578125" style="57" bestFit="1" customWidth="1"/>
    <col min="5633" max="5633" width="1.28515625" style="57" customWidth="1"/>
    <col min="5634" max="5634" width="12.85546875" style="57" bestFit="1" customWidth="1"/>
    <col min="5635" max="5635" width="1.28515625" style="57" customWidth="1"/>
    <col min="5636" max="5636" width="11" style="57" bestFit="1" customWidth="1"/>
    <col min="5637" max="5637" width="1.28515625" style="57" customWidth="1"/>
    <col min="5638" max="5638" width="8.42578125" style="57" bestFit="1" customWidth="1"/>
    <col min="5639" max="5639" width="1.5703125" style="57" customWidth="1"/>
    <col min="5640" max="5640" width="9.85546875" style="57" bestFit="1" customWidth="1"/>
    <col min="5641" max="5641" width="1.28515625" style="57" customWidth="1"/>
    <col min="5642" max="5642" width="11.42578125" style="57" bestFit="1" customWidth="1"/>
    <col min="5643" max="5643" width="1.28515625" style="57" customWidth="1"/>
    <col min="5644" max="5644" width="10.42578125" style="57" bestFit="1" customWidth="1"/>
    <col min="5645" max="5645" width="1.28515625" style="57" customWidth="1"/>
    <col min="5646" max="5646" width="10.42578125" style="57" bestFit="1" customWidth="1"/>
    <col min="5647" max="5647" width="1.28515625" style="57" customWidth="1"/>
    <col min="5648" max="5648" width="11.42578125" style="57" bestFit="1" customWidth="1"/>
    <col min="5649" max="5649" width="1.42578125" style="57" customWidth="1"/>
    <col min="5650" max="5650" width="10.5703125" style="57" bestFit="1" customWidth="1"/>
    <col min="5651" max="5885" width="9.140625" style="57"/>
    <col min="5886" max="5886" width="8.85546875" style="57" bestFit="1" customWidth="1"/>
    <col min="5887" max="5887" width="1.28515625" style="57" customWidth="1"/>
    <col min="5888" max="5888" width="11.42578125" style="57" bestFit="1" customWidth="1"/>
    <col min="5889" max="5889" width="1.28515625" style="57" customWidth="1"/>
    <col min="5890" max="5890" width="12.85546875" style="57" bestFit="1" customWidth="1"/>
    <col min="5891" max="5891" width="1.28515625" style="57" customWidth="1"/>
    <col min="5892" max="5892" width="11" style="57" bestFit="1" customWidth="1"/>
    <col min="5893" max="5893" width="1.28515625" style="57" customWidth="1"/>
    <col min="5894" max="5894" width="8.42578125" style="57" bestFit="1" customWidth="1"/>
    <col min="5895" max="5895" width="1.5703125" style="57" customWidth="1"/>
    <col min="5896" max="5896" width="9.85546875" style="57" bestFit="1" customWidth="1"/>
    <col min="5897" max="5897" width="1.28515625" style="57" customWidth="1"/>
    <col min="5898" max="5898" width="11.42578125" style="57" bestFit="1" customWidth="1"/>
    <col min="5899" max="5899" width="1.28515625" style="57" customWidth="1"/>
    <col min="5900" max="5900" width="10.42578125" style="57" bestFit="1" customWidth="1"/>
    <col min="5901" max="5901" width="1.28515625" style="57" customWidth="1"/>
    <col min="5902" max="5902" width="10.42578125" style="57" bestFit="1" customWidth="1"/>
    <col min="5903" max="5903" width="1.28515625" style="57" customWidth="1"/>
    <col min="5904" max="5904" width="11.42578125" style="57" bestFit="1" customWidth="1"/>
    <col min="5905" max="5905" width="1.42578125" style="57" customWidth="1"/>
    <col min="5906" max="5906" width="10.5703125" style="57" bestFit="1" customWidth="1"/>
    <col min="5907" max="6141" width="9.140625" style="57"/>
    <col min="6142" max="6142" width="8.85546875" style="57" bestFit="1" customWidth="1"/>
    <col min="6143" max="6143" width="1.28515625" style="57" customWidth="1"/>
    <col min="6144" max="6144" width="11.42578125" style="57" bestFit="1" customWidth="1"/>
    <col min="6145" max="6145" width="1.28515625" style="57" customWidth="1"/>
    <col min="6146" max="6146" width="12.85546875" style="57" bestFit="1" customWidth="1"/>
    <col min="6147" max="6147" width="1.28515625" style="57" customWidth="1"/>
    <col min="6148" max="6148" width="11" style="57" bestFit="1" customWidth="1"/>
    <col min="6149" max="6149" width="1.28515625" style="57" customWidth="1"/>
    <col min="6150" max="6150" width="8.42578125" style="57" bestFit="1" customWidth="1"/>
    <col min="6151" max="6151" width="1.5703125" style="57" customWidth="1"/>
    <col min="6152" max="6152" width="9.85546875" style="57" bestFit="1" customWidth="1"/>
    <col min="6153" max="6153" width="1.28515625" style="57" customWidth="1"/>
    <col min="6154" max="6154" width="11.42578125" style="57" bestFit="1" customWidth="1"/>
    <col min="6155" max="6155" width="1.28515625" style="57" customWidth="1"/>
    <col min="6156" max="6156" width="10.42578125" style="57" bestFit="1" customWidth="1"/>
    <col min="6157" max="6157" width="1.28515625" style="57" customWidth="1"/>
    <col min="6158" max="6158" width="10.42578125" style="57" bestFit="1" customWidth="1"/>
    <col min="6159" max="6159" width="1.28515625" style="57" customWidth="1"/>
    <col min="6160" max="6160" width="11.42578125" style="57" bestFit="1" customWidth="1"/>
    <col min="6161" max="6161" width="1.42578125" style="57" customWidth="1"/>
    <col min="6162" max="6162" width="10.5703125" style="57" bestFit="1" customWidth="1"/>
    <col min="6163" max="6397" width="9.140625" style="57"/>
    <col min="6398" max="6398" width="8.85546875" style="57" bestFit="1" customWidth="1"/>
    <col min="6399" max="6399" width="1.28515625" style="57" customWidth="1"/>
    <col min="6400" max="6400" width="11.42578125" style="57" bestFit="1" customWidth="1"/>
    <col min="6401" max="6401" width="1.28515625" style="57" customWidth="1"/>
    <col min="6402" max="6402" width="12.85546875" style="57" bestFit="1" customWidth="1"/>
    <col min="6403" max="6403" width="1.28515625" style="57" customWidth="1"/>
    <col min="6404" max="6404" width="11" style="57" bestFit="1" customWidth="1"/>
    <col min="6405" max="6405" width="1.28515625" style="57" customWidth="1"/>
    <col min="6406" max="6406" width="8.42578125" style="57" bestFit="1" customWidth="1"/>
    <col min="6407" max="6407" width="1.5703125" style="57" customWidth="1"/>
    <col min="6408" max="6408" width="9.85546875" style="57" bestFit="1" customWidth="1"/>
    <col min="6409" max="6409" width="1.28515625" style="57" customWidth="1"/>
    <col min="6410" max="6410" width="11.42578125" style="57" bestFit="1" customWidth="1"/>
    <col min="6411" max="6411" width="1.28515625" style="57" customWidth="1"/>
    <col min="6412" max="6412" width="10.42578125" style="57" bestFit="1" customWidth="1"/>
    <col min="6413" max="6413" width="1.28515625" style="57" customWidth="1"/>
    <col min="6414" max="6414" width="10.42578125" style="57" bestFit="1" customWidth="1"/>
    <col min="6415" max="6415" width="1.28515625" style="57" customWidth="1"/>
    <col min="6416" max="6416" width="11.42578125" style="57" bestFit="1" customWidth="1"/>
    <col min="6417" max="6417" width="1.42578125" style="57" customWidth="1"/>
    <col min="6418" max="6418" width="10.5703125" style="57" bestFit="1" customWidth="1"/>
    <col min="6419" max="6653" width="9.140625" style="57"/>
    <col min="6654" max="6654" width="8.85546875" style="57" bestFit="1" customWidth="1"/>
    <col min="6655" max="6655" width="1.28515625" style="57" customWidth="1"/>
    <col min="6656" max="6656" width="11.42578125" style="57" bestFit="1" customWidth="1"/>
    <col min="6657" max="6657" width="1.28515625" style="57" customWidth="1"/>
    <col min="6658" max="6658" width="12.85546875" style="57" bestFit="1" customWidth="1"/>
    <col min="6659" max="6659" width="1.28515625" style="57" customWidth="1"/>
    <col min="6660" max="6660" width="11" style="57" bestFit="1" customWidth="1"/>
    <col min="6661" max="6661" width="1.28515625" style="57" customWidth="1"/>
    <col min="6662" max="6662" width="8.42578125" style="57" bestFit="1" customWidth="1"/>
    <col min="6663" max="6663" width="1.5703125" style="57" customWidth="1"/>
    <col min="6664" max="6664" width="9.85546875" style="57" bestFit="1" customWidth="1"/>
    <col min="6665" max="6665" width="1.28515625" style="57" customWidth="1"/>
    <col min="6666" max="6666" width="11.42578125" style="57" bestFit="1" customWidth="1"/>
    <col min="6667" max="6667" width="1.28515625" style="57" customWidth="1"/>
    <col min="6668" max="6668" width="10.42578125" style="57" bestFit="1" customWidth="1"/>
    <col min="6669" max="6669" width="1.28515625" style="57" customWidth="1"/>
    <col min="6670" max="6670" width="10.42578125" style="57" bestFit="1" customWidth="1"/>
    <col min="6671" max="6671" width="1.28515625" style="57" customWidth="1"/>
    <col min="6672" max="6672" width="11.42578125" style="57" bestFit="1" customWidth="1"/>
    <col min="6673" max="6673" width="1.42578125" style="57" customWidth="1"/>
    <col min="6674" max="6674" width="10.5703125" style="57" bestFit="1" customWidth="1"/>
    <col min="6675" max="6909" width="9.140625" style="57"/>
    <col min="6910" max="6910" width="8.85546875" style="57" bestFit="1" customWidth="1"/>
    <col min="6911" max="6911" width="1.28515625" style="57" customWidth="1"/>
    <col min="6912" max="6912" width="11.42578125" style="57" bestFit="1" customWidth="1"/>
    <col min="6913" max="6913" width="1.28515625" style="57" customWidth="1"/>
    <col min="6914" max="6914" width="12.85546875" style="57" bestFit="1" customWidth="1"/>
    <col min="6915" max="6915" width="1.28515625" style="57" customWidth="1"/>
    <col min="6916" max="6916" width="11" style="57" bestFit="1" customWidth="1"/>
    <col min="6917" max="6917" width="1.28515625" style="57" customWidth="1"/>
    <col min="6918" max="6918" width="8.42578125" style="57" bestFit="1" customWidth="1"/>
    <col min="6919" max="6919" width="1.5703125" style="57" customWidth="1"/>
    <col min="6920" max="6920" width="9.85546875" style="57" bestFit="1" customWidth="1"/>
    <col min="6921" max="6921" width="1.28515625" style="57" customWidth="1"/>
    <col min="6922" max="6922" width="11.42578125" style="57" bestFit="1" customWidth="1"/>
    <col min="6923" max="6923" width="1.28515625" style="57" customWidth="1"/>
    <col min="6924" max="6924" width="10.42578125" style="57" bestFit="1" customWidth="1"/>
    <col min="6925" max="6925" width="1.28515625" style="57" customWidth="1"/>
    <col min="6926" max="6926" width="10.42578125" style="57" bestFit="1" customWidth="1"/>
    <col min="6927" max="6927" width="1.28515625" style="57" customWidth="1"/>
    <col min="6928" max="6928" width="11.42578125" style="57" bestFit="1" customWidth="1"/>
    <col min="6929" max="6929" width="1.42578125" style="57" customWidth="1"/>
    <col min="6930" max="6930" width="10.5703125" style="57" bestFit="1" customWidth="1"/>
    <col min="6931" max="7165" width="9.140625" style="57"/>
    <col min="7166" max="7166" width="8.85546875" style="57" bestFit="1" customWidth="1"/>
    <col min="7167" max="7167" width="1.28515625" style="57" customWidth="1"/>
    <col min="7168" max="7168" width="11.42578125" style="57" bestFit="1" customWidth="1"/>
    <col min="7169" max="7169" width="1.28515625" style="57" customWidth="1"/>
    <col min="7170" max="7170" width="12.85546875" style="57" bestFit="1" customWidth="1"/>
    <col min="7171" max="7171" width="1.28515625" style="57" customWidth="1"/>
    <col min="7172" max="7172" width="11" style="57" bestFit="1" customWidth="1"/>
    <col min="7173" max="7173" width="1.28515625" style="57" customWidth="1"/>
    <col min="7174" max="7174" width="8.42578125" style="57" bestFit="1" customWidth="1"/>
    <col min="7175" max="7175" width="1.5703125" style="57" customWidth="1"/>
    <col min="7176" max="7176" width="9.85546875" style="57" bestFit="1" customWidth="1"/>
    <col min="7177" max="7177" width="1.28515625" style="57" customWidth="1"/>
    <col min="7178" max="7178" width="11.42578125" style="57" bestFit="1" customWidth="1"/>
    <col min="7179" max="7179" width="1.28515625" style="57" customWidth="1"/>
    <col min="7180" max="7180" width="10.42578125" style="57" bestFit="1" customWidth="1"/>
    <col min="7181" max="7181" width="1.28515625" style="57" customWidth="1"/>
    <col min="7182" max="7182" width="10.42578125" style="57" bestFit="1" customWidth="1"/>
    <col min="7183" max="7183" width="1.28515625" style="57" customWidth="1"/>
    <col min="7184" max="7184" width="11.42578125" style="57" bestFit="1" customWidth="1"/>
    <col min="7185" max="7185" width="1.42578125" style="57" customWidth="1"/>
    <col min="7186" max="7186" width="10.5703125" style="57" bestFit="1" customWidth="1"/>
    <col min="7187" max="7421" width="9.140625" style="57"/>
    <col min="7422" max="7422" width="8.85546875" style="57" bestFit="1" customWidth="1"/>
    <col min="7423" max="7423" width="1.28515625" style="57" customWidth="1"/>
    <col min="7424" max="7424" width="11.42578125" style="57" bestFit="1" customWidth="1"/>
    <col min="7425" max="7425" width="1.28515625" style="57" customWidth="1"/>
    <col min="7426" max="7426" width="12.85546875" style="57" bestFit="1" customWidth="1"/>
    <col min="7427" max="7427" width="1.28515625" style="57" customWidth="1"/>
    <col min="7428" max="7428" width="11" style="57" bestFit="1" customWidth="1"/>
    <col min="7429" max="7429" width="1.28515625" style="57" customWidth="1"/>
    <col min="7430" max="7430" width="8.42578125" style="57" bestFit="1" customWidth="1"/>
    <col min="7431" max="7431" width="1.5703125" style="57" customWidth="1"/>
    <col min="7432" max="7432" width="9.85546875" style="57" bestFit="1" customWidth="1"/>
    <col min="7433" max="7433" width="1.28515625" style="57" customWidth="1"/>
    <col min="7434" max="7434" width="11.42578125" style="57" bestFit="1" customWidth="1"/>
    <col min="7435" max="7435" width="1.28515625" style="57" customWidth="1"/>
    <col min="7436" max="7436" width="10.42578125" style="57" bestFit="1" customWidth="1"/>
    <col min="7437" max="7437" width="1.28515625" style="57" customWidth="1"/>
    <col min="7438" max="7438" width="10.42578125" style="57" bestFit="1" customWidth="1"/>
    <col min="7439" max="7439" width="1.28515625" style="57" customWidth="1"/>
    <col min="7440" max="7440" width="11.42578125" style="57" bestFit="1" customWidth="1"/>
    <col min="7441" max="7441" width="1.42578125" style="57" customWidth="1"/>
    <col min="7442" max="7442" width="10.5703125" style="57" bestFit="1" customWidth="1"/>
    <col min="7443" max="7677" width="9.140625" style="57"/>
    <col min="7678" max="7678" width="8.85546875" style="57" bestFit="1" customWidth="1"/>
    <col min="7679" max="7679" width="1.28515625" style="57" customWidth="1"/>
    <col min="7680" max="7680" width="11.42578125" style="57" bestFit="1" customWidth="1"/>
    <col min="7681" max="7681" width="1.28515625" style="57" customWidth="1"/>
    <col min="7682" max="7682" width="12.85546875" style="57" bestFit="1" customWidth="1"/>
    <col min="7683" max="7683" width="1.28515625" style="57" customWidth="1"/>
    <col min="7684" max="7684" width="11" style="57" bestFit="1" customWidth="1"/>
    <col min="7685" max="7685" width="1.28515625" style="57" customWidth="1"/>
    <col min="7686" max="7686" width="8.42578125" style="57" bestFit="1" customWidth="1"/>
    <col min="7687" max="7687" width="1.5703125" style="57" customWidth="1"/>
    <col min="7688" max="7688" width="9.85546875" style="57" bestFit="1" customWidth="1"/>
    <col min="7689" max="7689" width="1.28515625" style="57" customWidth="1"/>
    <col min="7690" max="7690" width="11.42578125" style="57" bestFit="1" customWidth="1"/>
    <col min="7691" max="7691" width="1.28515625" style="57" customWidth="1"/>
    <col min="7692" max="7692" width="10.42578125" style="57" bestFit="1" customWidth="1"/>
    <col min="7693" max="7693" width="1.28515625" style="57" customWidth="1"/>
    <col min="7694" max="7694" width="10.42578125" style="57" bestFit="1" customWidth="1"/>
    <col min="7695" max="7695" width="1.28515625" style="57" customWidth="1"/>
    <col min="7696" max="7696" width="11.42578125" style="57" bestFit="1" customWidth="1"/>
    <col min="7697" max="7697" width="1.42578125" style="57" customWidth="1"/>
    <col min="7698" max="7698" width="10.5703125" style="57" bestFit="1" customWidth="1"/>
    <col min="7699" max="7933" width="9.140625" style="57"/>
    <col min="7934" max="7934" width="8.85546875" style="57" bestFit="1" customWidth="1"/>
    <col min="7935" max="7935" width="1.28515625" style="57" customWidth="1"/>
    <col min="7936" max="7936" width="11.42578125" style="57" bestFit="1" customWidth="1"/>
    <col min="7937" max="7937" width="1.28515625" style="57" customWidth="1"/>
    <col min="7938" max="7938" width="12.85546875" style="57" bestFit="1" customWidth="1"/>
    <col min="7939" max="7939" width="1.28515625" style="57" customWidth="1"/>
    <col min="7940" max="7940" width="11" style="57" bestFit="1" customWidth="1"/>
    <col min="7941" max="7941" width="1.28515625" style="57" customWidth="1"/>
    <col min="7942" max="7942" width="8.42578125" style="57" bestFit="1" customWidth="1"/>
    <col min="7943" max="7943" width="1.5703125" style="57" customWidth="1"/>
    <col min="7944" max="7944" width="9.85546875" style="57" bestFit="1" customWidth="1"/>
    <col min="7945" max="7945" width="1.28515625" style="57" customWidth="1"/>
    <col min="7946" max="7946" width="11.42578125" style="57" bestFit="1" customWidth="1"/>
    <col min="7947" max="7947" width="1.28515625" style="57" customWidth="1"/>
    <col min="7948" max="7948" width="10.42578125" style="57" bestFit="1" customWidth="1"/>
    <col min="7949" max="7949" width="1.28515625" style="57" customWidth="1"/>
    <col min="7950" max="7950" width="10.42578125" style="57" bestFit="1" customWidth="1"/>
    <col min="7951" max="7951" width="1.28515625" style="57" customWidth="1"/>
    <col min="7952" max="7952" width="11.42578125" style="57" bestFit="1" customWidth="1"/>
    <col min="7953" max="7953" width="1.42578125" style="57" customWidth="1"/>
    <col min="7954" max="7954" width="10.5703125" style="57" bestFit="1" customWidth="1"/>
    <col min="7955" max="8189" width="9.140625" style="57"/>
    <col min="8190" max="8190" width="8.85546875" style="57" bestFit="1" customWidth="1"/>
    <col min="8191" max="8191" width="1.28515625" style="57" customWidth="1"/>
    <col min="8192" max="8192" width="11.42578125" style="57" bestFit="1" customWidth="1"/>
    <col min="8193" max="8193" width="1.28515625" style="57" customWidth="1"/>
    <col min="8194" max="8194" width="12.85546875" style="57" bestFit="1" customWidth="1"/>
    <col min="8195" max="8195" width="1.28515625" style="57" customWidth="1"/>
    <col min="8196" max="8196" width="11" style="57" bestFit="1" customWidth="1"/>
    <col min="8197" max="8197" width="1.28515625" style="57" customWidth="1"/>
    <col min="8198" max="8198" width="8.42578125" style="57" bestFit="1" customWidth="1"/>
    <col min="8199" max="8199" width="1.5703125" style="57" customWidth="1"/>
    <col min="8200" max="8200" width="9.85546875" style="57" bestFit="1" customWidth="1"/>
    <col min="8201" max="8201" width="1.28515625" style="57" customWidth="1"/>
    <col min="8202" max="8202" width="11.42578125" style="57" bestFit="1" customWidth="1"/>
    <col min="8203" max="8203" width="1.28515625" style="57" customWidth="1"/>
    <col min="8204" max="8204" width="10.42578125" style="57" bestFit="1" customWidth="1"/>
    <col min="8205" max="8205" width="1.28515625" style="57" customWidth="1"/>
    <col min="8206" max="8206" width="10.42578125" style="57" bestFit="1" customWidth="1"/>
    <col min="8207" max="8207" width="1.28515625" style="57" customWidth="1"/>
    <col min="8208" max="8208" width="11.42578125" style="57" bestFit="1" customWidth="1"/>
    <col min="8209" max="8209" width="1.42578125" style="57" customWidth="1"/>
    <col min="8210" max="8210" width="10.5703125" style="57" bestFit="1" customWidth="1"/>
    <col min="8211" max="8445" width="9.140625" style="57"/>
    <col min="8446" max="8446" width="8.85546875" style="57" bestFit="1" customWidth="1"/>
    <col min="8447" max="8447" width="1.28515625" style="57" customWidth="1"/>
    <col min="8448" max="8448" width="11.42578125" style="57" bestFit="1" customWidth="1"/>
    <col min="8449" max="8449" width="1.28515625" style="57" customWidth="1"/>
    <col min="8450" max="8450" width="12.85546875" style="57" bestFit="1" customWidth="1"/>
    <col min="8451" max="8451" width="1.28515625" style="57" customWidth="1"/>
    <col min="8452" max="8452" width="11" style="57" bestFit="1" customWidth="1"/>
    <col min="8453" max="8453" width="1.28515625" style="57" customWidth="1"/>
    <col min="8454" max="8454" width="8.42578125" style="57" bestFit="1" customWidth="1"/>
    <col min="8455" max="8455" width="1.5703125" style="57" customWidth="1"/>
    <col min="8456" max="8456" width="9.85546875" style="57" bestFit="1" customWidth="1"/>
    <col min="8457" max="8457" width="1.28515625" style="57" customWidth="1"/>
    <col min="8458" max="8458" width="11.42578125" style="57" bestFit="1" customWidth="1"/>
    <col min="8459" max="8459" width="1.28515625" style="57" customWidth="1"/>
    <col min="8460" max="8460" width="10.42578125" style="57" bestFit="1" customWidth="1"/>
    <col min="8461" max="8461" width="1.28515625" style="57" customWidth="1"/>
    <col min="8462" max="8462" width="10.42578125" style="57" bestFit="1" customWidth="1"/>
    <col min="8463" max="8463" width="1.28515625" style="57" customWidth="1"/>
    <col min="8464" max="8464" width="11.42578125" style="57" bestFit="1" customWidth="1"/>
    <col min="8465" max="8465" width="1.42578125" style="57" customWidth="1"/>
    <col min="8466" max="8466" width="10.5703125" style="57" bestFit="1" customWidth="1"/>
    <col min="8467" max="8701" width="9.140625" style="57"/>
    <col min="8702" max="8702" width="8.85546875" style="57" bestFit="1" customWidth="1"/>
    <col min="8703" max="8703" width="1.28515625" style="57" customWidth="1"/>
    <col min="8704" max="8704" width="11.42578125" style="57" bestFit="1" customWidth="1"/>
    <col min="8705" max="8705" width="1.28515625" style="57" customWidth="1"/>
    <col min="8706" max="8706" width="12.85546875" style="57" bestFit="1" customWidth="1"/>
    <col min="8707" max="8707" width="1.28515625" style="57" customWidth="1"/>
    <col min="8708" max="8708" width="11" style="57" bestFit="1" customWidth="1"/>
    <col min="8709" max="8709" width="1.28515625" style="57" customWidth="1"/>
    <col min="8710" max="8710" width="8.42578125" style="57" bestFit="1" customWidth="1"/>
    <col min="8711" max="8711" width="1.5703125" style="57" customWidth="1"/>
    <col min="8712" max="8712" width="9.85546875" style="57" bestFit="1" customWidth="1"/>
    <col min="8713" max="8713" width="1.28515625" style="57" customWidth="1"/>
    <col min="8714" max="8714" width="11.42578125" style="57" bestFit="1" customWidth="1"/>
    <col min="8715" max="8715" width="1.28515625" style="57" customWidth="1"/>
    <col min="8716" max="8716" width="10.42578125" style="57" bestFit="1" customWidth="1"/>
    <col min="8717" max="8717" width="1.28515625" style="57" customWidth="1"/>
    <col min="8718" max="8718" width="10.42578125" style="57" bestFit="1" customWidth="1"/>
    <col min="8719" max="8719" width="1.28515625" style="57" customWidth="1"/>
    <col min="8720" max="8720" width="11.42578125" style="57" bestFit="1" customWidth="1"/>
    <col min="8721" max="8721" width="1.42578125" style="57" customWidth="1"/>
    <col min="8722" max="8722" width="10.5703125" style="57" bestFit="1" customWidth="1"/>
    <col min="8723" max="8957" width="9.140625" style="57"/>
    <col min="8958" max="8958" width="8.85546875" style="57" bestFit="1" customWidth="1"/>
    <col min="8959" max="8959" width="1.28515625" style="57" customWidth="1"/>
    <col min="8960" max="8960" width="11.42578125" style="57" bestFit="1" customWidth="1"/>
    <col min="8961" max="8961" width="1.28515625" style="57" customWidth="1"/>
    <col min="8962" max="8962" width="12.85546875" style="57" bestFit="1" customWidth="1"/>
    <col min="8963" max="8963" width="1.28515625" style="57" customWidth="1"/>
    <col min="8964" max="8964" width="11" style="57" bestFit="1" customWidth="1"/>
    <col min="8965" max="8965" width="1.28515625" style="57" customWidth="1"/>
    <col min="8966" max="8966" width="8.42578125" style="57" bestFit="1" customWidth="1"/>
    <col min="8967" max="8967" width="1.5703125" style="57" customWidth="1"/>
    <col min="8968" max="8968" width="9.85546875" style="57" bestFit="1" customWidth="1"/>
    <col min="8969" max="8969" width="1.28515625" style="57" customWidth="1"/>
    <col min="8970" max="8970" width="11.42578125" style="57" bestFit="1" customWidth="1"/>
    <col min="8971" max="8971" width="1.28515625" style="57" customWidth="1"/>
    <col min="8972" max="8972" width="10.42578125" style="57" bestFit="1" customWidth="1"/>
    <col min="8973" max="8973" width="1.28515625" style="57" customWidth="1"/>
    <col min="8974" max="8974" width="10.42578125" style="57" bestFit="1" customWidth="1"/>
    <col min="8975" max="8975" width="1.28515625" style="57" customWidth="1"/>
    <col min="8976" max="8976" width="11.42578125" style="57" bestFit="1" customWidth="1"/>
    <col min="8977" max="8977" width="1.42578125" style="57" customWidth="1"/>
    <col min="8978" max="8978" width="10.5703125" style="57" bestFit="1" customWidth="1"/>
    <col min="8979" max="9213" width="9.140625" style="57"/>
    <col min="9214" max="9214" width="8.85546875" style="57" bestFit="1" customWidth="1"/>
    <col min="9215" max="9215" width="1.28515625" style="57" customWidth="1"/>
    <col min="9216" max="9216" width="11.42578125" style="57" bestFit="1" customWidth="1"/>
    <col min="9217" max="9217" width="1.28515625" style="57" customWidth="1"/>
    <col min="9218" max="9218" width="12.85546875" style="57" bestFit="1" customWidth="1"/>
    <col min="9219" max="9219" width="1.28515625" style="57" customWidth="1"/>
    <col min="9220" max="9220" width="11" style="57" bestFit="1" customWidth="1"/>
    <col min="9221" max="9221" width="1.28515625" style="57" customWidth="1"/>
    <col min="9222" max="9222" width="8.42578125" style="57" bestFit="1" customWidth="1"/>
    <col min="9223" max="9223" width="1.5703125" style="57" customWidth="1"/>
    <col min="9224" max="9224" width="9.85546875" style="57" bestFit="1" customWidth="1"/>
    <col min="9225" max="9225" width="1.28515625" style="57" customWidth="1"/>
    <col min="9226" max="9226" width="11.42578125" style="57" bestFit="1" customWidth="1"/>
    <col min="9227" max="9227" width="1.28515625" style="57" customWidth="1"/>
    <col min="9228" max="9228" width="10.42578125" style="57" bestFit="1" customWidth="1"/>
    <col min="9229" max="9229" width="1.28515625" style="57" customWidth="1"/>
    <col min="9230" max="9230" width="10.42578125" style="57" bestFit="1" customWidth="1"/>
    <col min="9231" max="9231" width="1.28515625" style="57" customWidth="1"/>
    <col min="9232" max="9232" width="11.42578125" style="57" bestFit="1" customWidth="1"/>
    <col min="9233" max="9233" width="1.42578125" style="57" customWidth="1"/>
    <col min="9234" max="9234" width="10.5703125" style="57" bestFit="1" customWidth="1"/>
    <col min="9235" max="9469" width="9.140625" style="57"/>
    <col min="9470" max="9470" width="8.85546875" style="57" bestFit="1" customWidth="1"/>
    <col min="9471" max="9471" width="1.28515625" style="57" customWidth="1"/>
    <col min="9472" max="9472" width="11.42578125" style="57" bestFit="1" customWidth="1"/>
    <col min="9473" max="9473" width="1.28515625" style="57" customWidth="1"/>
    <col min="9474" max="9474" width="12.85546875" style="57" bestFit="1" customWidth="1"/>
    <col min="9475" max="9475" width="1.28515625" style="57" customWidth="1"/>
    <col min="9476" max="9476" width="11" style="57" bestFit="1" customWidth="1"/>
    <col min="9477" max="9477" width="1.28515625" style="57" customWidth="1"/>
    <col min="9478" max="9478" width="8.42578125" style="57" bestFit="1" customWidth="1"/>
    <col min="9479" max="9479" width="1.5703125" style="57" customWidth="1"/>
    <col min="9480" max="9480" width="9.85546875" style="57" bestFit="1" customWidth="1"/>
    <col min="9481" max="9481" width="1.28515625" style="57" customWidth="1"/>
    <col min="9482" max="9482" width="11.42578125" style="57" bestFit="1" customWidth="1"/>
    <col min="9483" max="9483" width="1.28515625" style="57" customWidth="1"/>
    <col min="9484" max="9484" width="10.42578125" style="57" bestFit="1" customWidth="1"/>
    <col min="9485" max="9485" width="1.28515625" style="57" customWidth="1"/>
    <col min="9486" max="9486" width="10.42578125" style="57" bestFit="1" customWidth="1"/>
    <col min="9487" max="9487" width="1.28515625" style="57" customWidth="1"/>
    <col min="9488" max="9488" width="11.42578125" style="57" bestFit="1" customWidth="1"/>
    <col min="9489" max="9489" width="1.42578125" style="57" customWidth="1"/>
    <col min="9490" max="9490" width="10.5703125" style="57" bestFit="1" customWidth="1"/>
    <col min="9491" max="9725" width="9.140625" style="57"/>
    <col min="9726" max="9726" width="8.85546875" style="57" bestFit="1" customWidth="1"/>
    <col min="9727" max="9727" width="1.28515625" style="57" customWidth="1"/>
    <col min="9728" max="9728" width="11.42578125" style="57" bestFit="1" customWidth="1"/>
    <col min="9729" max="9729" width="1.28515625" style="57" customWidth="1"/>
    <col min="9730" max="9730" width="12.85546875" style="57" bestFit="1" customWidth="1"/>
    <col min="9731" max="9731" width="1.28515625" style="57" customWidth="1"/>
    <col min="9732" max="9732" width="11" style="57" bestFit="1" customWidth="1"/>
    <col min="9733" max="9733" width="1.28515625" style="57" customWidth="1"/>
    <col min="9734" max="9734" width="8.42578125" style="57" bestFit="1" customWidth="1"/>
    <col min="9735" max="9735" width="1.5703125" style="57" customWidth="1"/>
    <col min="9736" max="9736" width="9.85546875" style="57" bestFit="1" customWidth="1"/>
    <col min="9737" max="9737" width="1.28515625" style="57" customWidth="1"/>
    <col min="9738" max="9738" width="11.42578125" style="57" bestFit="1" customWidth="1"/>
    <col min="9739" max="9739" width="1.28515625" style="57" customWidth="1"/>
    <col min="9740" max="9740" width="10.42578125" style="57" bestFit="1" customWidth="1"/>
    <col min="9741" max="9741" width="1.28515625" style="57" customWidth="1"/>
    <col min="9742" max="9742" width="10.42578125" style="57" bestFit="1" customWidth="1"/>
    <col min="9743" max="9743" width="1.28515625" style="57" customWidth="1"/>
    <col min="9744" max="9744" width="11.42578125" style="57" bestFit="1" customWidth="1"/>
    <col min="9745" max="9745" width="1.42578125" style="57" customWidth="1"/>
    <col min="9746" max="9746" width="10.5703125" style="57" bestFit="1" customWidth="1"/>
    <col min="9747" max="9981" width="9.140625" style="57"/>
    <col min="9982" max="9982" width="8.85546875" style="57" bestFit="1" customWidth="1"/>
    <col min="9983" max="9983" width="1.28515625" style="57" customWidth="1"/>
    <col min="9984" max="9984" width="11.42578125" style="57" bestFit="1" customWidth="1"/>
    <col min="9985" max="9985" width="1.28515625" style="57" customWidth="1"/>
    <col min="9986" max="9986" width="12.85546875" style="57" bestFit="1" customWidth="1"/>
    <col min="9987" max="9987" width="1.28515625" style="57" customWidth="1"/>
    <col min="9988" max="9988" width="11" style="57" bestFit="1" customWidth="1"/>
    <col min="9989" max="9989" width="1.28515625" style="57" customWidth="1"/>
    <col min="9990" max="9990" width="8.42578125" style="57" bestFit="1" customWidth="1"/>
    <col min="9991" max="9991" width="1.5703125" style="57" customWidth="1"/>
    <col min="9992" max="9992" width="9.85546875" style="57" bestFit="1" customWidth="1"/>
    <col min="9993" max="9993" width="1.28515625" style="57" customWidth="1"/>
    <col min="9994" max="9994" width="11.42578125" style="57" bestFit="1" customWidth="1"/>
    <col min="9995" max="9995" width="1.28515625" style="57" customWidth="1"/>
    <col min="9996" max="9996" width="10.42578125" style="57" bestFit="1" customWidth="1"/>
    <col min="9997" max="9997" width="1.28515625" style="57" customWidth="1"/>
    <col min="9998" max="9998" width="10.42578125" style="57" bestFit="1" customWidth="1"/>
    <col min="9999" max="9999" width="1.28515625" style="57" customWidth="1"/>
    <col min="10000" max="10000" width="11.42578125" style="57" bestFit="1" customWidth="1"/>
    <col min="10001" max="10001" width="1.42578125" style="57" customWidth="1"/>
    <col min="10002" max="10002" width="10.5703125" style="57" bestFit="1" customWidth="1"/>
    <col min="10003" max="10237" width="9.140625" style="57"/>
    <col min="10238" max="10238" width="8.85546875" style="57" bestFit="1" customWidth="1"/>
    <col min="10239" max="10239" width="1.28515625" style="57" customWidth="1"/>
    <col min="10240" max="10240" width="11.42578125" style="57" bestFit="1" customWidth="1"/>
    <col min="10241" max="10241" width="1.28515625" style="57" customWidth="1"/>
    <col min="10242" max="10242" width="12.85546875" style="57" bestFit="1" customWidth="1"/>
    <col min="10243" max="10243" width="1.28515625" style="57" customWidth="1"/>
    <col min="10244" max="10244" width="11" style="57" bestFit="1" customWidth="1"/>
    <col min="10245" max="10245" width="1.28515625" style="57" customWidth="1"/>
    <col min="10246" max="10246" width="8.42578125" style="57" bestFit="1" customWidth="1"/>
    <col min="10247" max="10247" width="1.5703125" style="57" customWidth="1"/>
    <col min="10248" max="10248" width="9.85546875" style="57" bestFit="1" customWidth="1"/>
    <col min="10249" max="10249" width="1.28515625" style="57" customWidth="1"/>
    <col min="10250" max="10250" width="11.42578125" style="57" bestFit="1" customWidth="1"/>
    <col min="10251" max="10251" width="1.28515625" style="57" customWidth="1"/>
    <col min="10252" max="10252" width="10.42578125" style="57" bestFit="1" customWidth="1"/>
    <col min="10253" max="10253" width="1.28515625" style="57" customWidth="1"/>
    <col min="10254" max="10254" width="10.42578125" style="57" bestFit="1" customWidth="1"/>
    <col min="10255" max="10255" width="1.28515625" style="57" customWidth="1"/>
    <col min="10256" max="10256" width="11.42578125" style="57" bestFit="1" customWidth="1"/>
    <col min="10257" max="10257" width="1.42578125" style="57" customWidth="1"/>
    <col min="10258" max="10258" width="10.5703125" style="57" bestFit="1" customWidth="1"/>
    <col min="10259" max="10493" width="9.140625" style="57"/>
    <col min="10494" max="10494" width="8.85546875" style="57" bestFit="1" customWidth="1"/>
    <col min="10495" max="10495" width="1.28515625" style="57" customWidth="1"/>
    <col min="10496" max="10496" width="11.42578125" style="57" bestFit="1" customWidth="1"/>
    <col min="10497" max="10497" width="1.28515625" style="57" customWidth="1"/>
    <col min="10498" max="10498" width="12.85546875" style="57" bestFit="1" customWidth="1"/>
    <col min="10499" max="10499" width="1.28515625" style="57" customWidth="1"/>
    <col min="10500" max="10500" width="11" style="57" bestFit="1" customWidth="1"/>
    <col min="10501" max="10501" width="1.28515625" style="57" customWidth="1"/>
    <col min="10502" max="10502" width="8.42578125" style="57" bestFit="1" customWidth="1"/>
    <col min="10503" max="10503" width="1.5703125" style="57" customWidth="1"/>
    <col min="10504" max="10504" width="9.85546875" style="57" bestFit="1" customWidth="1"/>
    <col min="10505" max="10505" width="1.28515625" style="57" customWidth="1"/>
    <col min="10506" max="10506" width="11.42578125" style="57" bestFit="1" customWidth="1"/>
    <col min="10507" max="10507" width="1.28515625" style="57" customWidth="1"/>
    <col min="10508" max="10508" width="10.42578125" style="57" bestFit="1" customWidth="1"/>
    <col min="10509" max="10509" width="1.28515625" style="57" customWidth="1"/>
    <col min="10510" max="10510" width="10.42578125" style="57" bestFit="1" customWidth="1"/>
    <col min="10511" max="10511" width="1.28515625" style="57" customWidth="1"/>
    <col min="10512" max="10512" width="11.42578125" style="57" bestFit="1" customWidth="1"/>
    <col min="10513" max="10513" width="1.42578125" style="57" customWidth="1"/>
    <col min="10514" max="10514" width="10.5703125" style="57" bestFit="1" customWidth="1"/>
    <col min="10515" max="10749" width="9.140625" style="57"/>
    <col min="10750" max="10750" width="8.85546875" style="57" bestFit="1" customWidth="1"/>
    <col min="10751" max="10751" width="1.28515625" style="57" customWidth="1"/>
    <col min="10752" max="10752" width="11.42578125" style="57" bestFit="1" customWidth="1"/>
    <col min="10753" max="10753" width="1.28515625" style="57" customWidth="1"/>
    <col min="10754" max="10754" width="12.85546875" style="57" bestFit="1" customWidth="1"/>
    <col min="10755" max="10755" width="1.28515625" style="57" customWidth="1"/>
    <col min="10756" max="10756" width="11" style="57" bestFit="1" customWidth="1"/>
    <col min="10757" max="10757" width="1.28515625" style="57" customWidth="1"/>
    <col min="10758" max="10758" width="8.42578125" style="57" bestFit="1" customWidth="1"/>
    <col min="10759" max="10759" width="1.5703125" style="57" customWidth="1"/>
    <col min="10760" max="10760" width="9.85546875" style="57" bestFit="1" customWidth="1"/>
    <col min="10761" max="10761" width="1.28515625" style="57" customWidth="1"/>
    <col min="10762" max="10762" width="11.42578125" style="57" bestFit="1" customWidth="1"/>
    <col min="10763" max="10763" width="1.28515625" style="57" customWidth="1"/>
    <col min="10764" max="10764" width="10.42578125" style="57" bestFit="1" customWidth="1"/>
    <col min="10765" max="10765" width="1.28515625" style="57" customWidth="1"/>
    <col min="10766" max="10766" width="10.42578125" style="57" bestFit="1" customWidth="1"/>
    <col min="10767" max="10767" width="1.28515625" style="57" customWidth="1"/>
    <col min="10768" max="10768" width="11.42578125" style="57" bestFit="1" customWidth="1"/>
    <col min="10769" max="10769" width="1.42578125" style="57" customWidth="1"/>
    <col min="10770" max="10770" width="10.5703125" style="57" bestFit="1" customWidth="1"/>
    <col min="10771" max="11005" width="9.140625" style="57"/>
    <col min="11006" max="11006" width="8.85546875" style="57" bestFit="1" customWidth="1"/>
    <col min="11007" max="11007" width="1.28515625" style="57" customWidth="1"/>
    <col min="11008" max="11008" width="11.42578125" style="57" bestFit="1" customWidth="1"/>
    <col min="11009" max="11009" width="1.28515625" style="57" customWidth="1"/>
    <col min="11010" max="11010" width="12.85546875" style="57" bestFit="1" customWidth="1"/>
    <col min="11011" max="11011" width="1.28515625" style="57" customWidth="1"/>
    <col min="11012" max="11012" width="11" style="57" bestFit="1" customWidth="1"/>
    <col min="11013" max="11013" width="1.28515625" style="57" customWidth="1"/>
    <col min="11014" max="11014" width="8.42578125" style="57" bestFit="1" customWidth="1"/>
    <col min="11015" max="11015" width="1.5703125" style="57" customWidth="1"/>
    <col min="11016" max="11016" width="9.85546875" style="57" bestFit="1" customWidth="1"/>
    <col min="11017" max="11017" width="1.28515625" style="57" customWidth="1"/>
    <col min="11018" max="11018" width="11.42578125" style="57" bestFit="1" customWidth="1"/>
    <col min="11019" max="11019" width="1.28515625" style="57" customWidth="1"/>
    <col min="11020" max="11020" width="10.42578125" style="57" bestFit="1" customWidth="1"/>
    <col min="11021" max="11021" width="1.28515625" style="57" customWidth="1"/>
    <col min="11022" max="11022" width="10.42578125" style="57" bestFit="1" customWidth="1"/>
    <col min="11023" max="11023" width="1.28515625" style="57" customWidth="1"/>
    <col min="11024" max="11024" width="11.42578125" style="57" bestFit="1" customWidth="1"/>
    <col min="11025" max="11025" width="1.42578125" style="57" customWidth="1"/>
    <col min="11026" max="11026" width="10.5703125" style="57" bestFit="1" customWidth="1"/>
    <col min="11027" max="11261" width="9.140625" style="57"/>
    <col min="11262" max="11262" width="8.85546875" style="57" bestFit="1" customWidth="1"/>
    <col min="11263" max="11263" width="1.28515625" style="57" customWidth="1"/>
    <col min="11264" max="11264" width="11.42578125" style="57" bestFit="1" customWidth="1"/>
    <col min="11265" max="11265" width="1.28515625" style="57" customWidth="1"/>
    <col min="11266" max="11266" width="12.85546875" style="57" bestFit="1" customWidth="1"/>
    <col min="11267" max="11267" width="1.28515625" style="57" customWidth="1"/>
    <col min="11268" max="11268" width="11" style="57" bestFit="1" customWidth="1"/>
    <col min="11269" max="11269" width="1.28515625" style="57" customWidth="1"/>
    <col min="11270" max="11270" width="8.42578125" style="57" bestFit="1" customWidth="1"/>
    <col min="11271" max="11271" width="1.5703125" style="57" customWidth="1"/>
    <col min="11272" max="11272" width="9.85546875" style="57" bestFit="1" customWidth="1"/>
    <col min="11273" max="11273" width="1.28515625" style="57" customWidth="1"/>
    <col min="11274" max="11274" width="11.42578125" style="57" bestFit="1" customWidth="1"/>
    <col min="11275" max="11275" width="1.28515625" style="57" customWidth="1"/>
    <col min="11276" max="11276" width="10.42578125" style="57" bestFit="1" customWidth="1"/>
    <col min="11277" max="11277" width="1.28515625" style="57" customWidth="1"/>
    <col min="11278" max="11278" width="10.42578125" style="57" bestFit="1" customWidth="1"/>
    <col min="11279" max="11279" width="1.28515625" style="57" customWidth="1"/>
    <col min="11280" max="11280" width="11.42578125" style="57" bestFit="1" customWidth="1"/>
    <col min="11281" max="11281" width="1.42578125" style="57" customWidth="1"/>
    <col min="11282" max="11282" width="10.5703125" style="57" bestFit="1" customWidth="1"/>
    <col min="11283" max="11517" width="9.140625" style="57"/>
    <col min="11518" max="11518" width="8.85546875" style="57" bestFit="1" customWidth="1"/>
    <col min="11519" max="11519" width="1.28515625" style="57" customWidth="1"/>
    <col min="11520" max="11520" width="11.42578125" style="57" bestFit="1" customWidth="1"/>
    <col min="11521" max="11521" width="1.28515625" style="57" customWidth="1"/>
    <col min="11522" max="11522" width="12.85546875" style="57" bestFit="1" customWidth="1"/>
    <col min="11523" max="11523" width="1.28515625" style="57" customWidth="1"/>
    <col min="11524" max="11524" width="11" style="57" bestFit="1" customWidth="1"/>
    <col min="11525" max="11525" width="1.28515625" style="57" customWidth="1"/>
    <col min="11526" max="11526" width="8.42578125" style="57" bestFit="1" customWidth="1"/>
    <col min="11527" max="11527" width="1.5703125" style="57" customWidth="1"/>
    <col min="11528" max="11528" width="9.85546875" style="57" bestFit="1" customWidth="1"/>
    <col min="11529" max="11529" width="1.28515625" style="57" customWidth="1"/>
    <col min="11530" max="11530" width="11.42578125" style="57" bestFit="1" customWidth="1"/>
    <col min="11531" max="11531" width="1.28515625" style="57" customWidth="1"/>
    <col min="11532" max="11532" width="10.42578125" style="57" bestFit="1" customWidth="1"/>
    <col min="11533" max="11533" width="1.28515625" style="57" customWidth="1"/>
    <col min="11534" max="11534" width="10.42578125" style="57" bestFit="1" customWidth="1"/>
    <col min="11535" max="11535" width="1.28515625" style="57" customWidth="1"/>
    <col min="11536" max="11536" width="11.42578125" style="57" bestFit="1" customWidth="1"/>
    <col min="11537" max="11537" width="1.42578125" style="57" customWidth="1"/>
    <col min="11538" max="11538" width="10.5703125" style="57" bestFit="1" customWidth="1"/>
    <col min="11539" max="11773" width="9.140625" style="57"/>
    <col min="11774" max="11774" width="8.85546875" style="57" bestFit="1" customWidth="1"/>
    <col min="11775" max="11775" width="1.28515625" style="57" customWidth="1"/>
    <col min="11776" max="11776" width="11.42578125" style="57" bestFit="1" customWidth="1"/>
    <col min="11777" max="11777" width="1.28515625" style="57" customWidth="1"/>
    <col min="11778" max="11778" width="12.85546875" style="57" bestFit="1" customWidth="1"/>
    <col min="11779" max="11779" width="1.28515625" style="57" customWidth="1"/>
    <col min="11780" max="11780" width="11" style="57" bestFit="1" customWidth="1"/>
    <col min="11781" max="11781" width="1.28515625" style="57" customWidth="1"/>
    <col min="11782" max="11782" width="8.42578125" style="57" bestFit="1" customWidth="1"/>
    <col min="11783" max="11783" width="1.5703125" style="57" customWidth="1"/>
    <col min="11784" max="11784" width="9.85546875" style="57" bestFit="1" customWidth="1"/>
    <col min="11785" max="11785" width="1.28515625" style="57" customWidth="1"/>
    <col min="11786" max="11786" width="11.42578125" style="57" bestFit="1" customWidth="1"/>
    <col min="11787" max="11787" width="1.28515625" style="57" customWidth="1"/>
    <col min="11788" max="11788" width="10.42578125" style="57" bestFit="1" customWidth="1"/>
    <col min="11789" max="11789" width="1.28515625" style="57" customWidth="1"/>
    <col min="11790" max="11790" width="10.42578125" style="57" bestFit="1" customWidth="1"/>
    <col min="11791" max="11791" width="1.28515625" style="57" customWidth="1"/>
    <col min="11792" max="11792" width="11.42578125" style="57" bestFit="1" customWidth="1"/>
    <col min="11793" max="11793" width="1.42578125" style="57" customWidth="1"/>
    <col min="11794" max="11794" width="10.5703125" style="57" bestFit="1" customWidth="1"/>
    <col min="11795" max="12029" width="9.140625" style="57"/>
    <col min="12030" max="12030" width="8.85546875" style="57" bestFit="1" customWidth="1"/>
    <col min="12031" max="12031" width="1.28515625" style="57" customWidth="1"/>
    <col min="12032" max="12032" width="11.42578125" style="57" bestFit="1" customWidth="1"/>
    <col min="12033" max="12033" width="1.28515625" style="57" customWidth="1"/>
    <col min="12034" max="12034" width="12.85546875" style="57" bestFit="1" customWidth="1"/>
    <col min="12035" max="12035" width="1.28515625" style="57" customWidth="1"/>
    <col min="12036" max="12036" width="11" style="57" bestFit="1" customWidth="1"/>
    <col min="12037" max="12037" width="1.28515625" style="57" customWidth="1"/>
    <col min="12038" max="12038" width="8.42578125" style="57" bestFit="1" customWidth="1"/>
    <col min="12039" max="12039" width="1.5703125" style="57" customWidth="1"/>
    <col min="12040" max="12040" width="9.85546875" style="57" bestFit="1" customWidth="1"/>
    <col min="12041" max="12041" width="1.28515625" style="57" customWidth="1"/>
    <col min="12042" max="12042" width="11.42578125" style="57" bestFit="1" customWidth="1"/>
    <col min="12043" max="12043" width="1.28515625" style="57" customWidth="1"/>
    <col min="12044" max="12044" width="10.42578125" style="57" bestFit="1" customWidth="1"/>
    <col min="12045" max="12045" width="1.28515625" style="57" customWidth="1"/>
    <col min="12046" max="12046" width="10.42578125" style="57" bestFit="1" customWidth="1"/>
    <col min="12047" max="12047" width="1.28515625" style="57" customWidth="1"/>
    <col min="12048" max="12048" width="11.42578125" style="57" bestFit="1" customWidth="1"/>
    <col min="12049" max="12049" width="1.42578125" style="57" customWidth="1"/>
    <col min="12050" max="12050" width="10.5703125" style="57" bestFit="1" customWidth="1"/>
    <col min="12051" max="12285" width="9.140625" style="57"/>
    <col min="12286" max="12286" width="8.85546875" style="57" bestFit="1" customWidth="1"/>
    <col min="12287" max="12287" width="1.28515625" style="57" customWidth="1"/>
    <col min="12288" max="12288" width="11.42578125" style="57" bestFit="1" customWidth="1"/>
    <col min="12289" max="12289" width="1.28515625" style="57" customWidth="1"/>
    <col min="12290" max="12290" width="12.85546875" style="57" bestFit="1" customWidth="1"/>
    <col min="12291" max="12291" width="1.28515625" style="57" customWidth="1"/>
    <col min="12292" max="12292" width="11" style="57" bestFit="1" customWidth="1"/>
    <col min="12293" max="12293" width="1.28515625" style="57" customWidth="1"/>
    <col min="12294" max="12294" width="8.42578125" style="57" bestFit="1" customWidth="1"/>
    <col min="12295" max="12295" width="1.5703125" style="57" customWidth="1"/>
    <col min="12296" max="12296" width="9.85546875" style="57" bestFit="1" customWidth="1"/>
    <col min="12297" max="12297" width="1.28515625" style="57" customWidth="1"/>
    <col min="12298" max="12298" width="11.42578125" style="57" bestFit="1" customWidth="1"/>
    <col min="12299" max="12299" width="1.28515625" style="57" customWidth="1"/>
    <col min="12300" max="12300" width="10.42578125" style="57" bestFit="1" customWidth="1"/>
    <col min="12301" max="12301" width="1.28515625" style="57" customWidth="1"/>
    <col min="12302" max="12302" width="10.42578125" style="57" bestFit="1" customWidth="1"/>
    <col min="12303" max="12303" width="1.28515625" style="57" customWidth="1"/>
    <col min="12304" max="12304" width="11.42578125" style="57" bestFit="1" customWidth="1"/>
    <col min="12305" max="12305" width="1.42578125" style="57" customWidth="1"/>
    <col min="12306" max="12306" width="10.5703125" style="57" bestFit="1" customWidth="1"/>
    <col min="12307" max="12541" width="9.140625" style="57"/>
    <col min="12542" max="12542" width="8.85546875" style="57" bestFit="1" customWidth="1"/>
    <col min="12543" max="12543" width="1.28515625" style="57" customWidth="1"/>
    <col min="12544" max="12544" width="11.42578125" style="57" bestFit="1" customWidth="1"/>
    <col min="12545" max="12545" width="1.28515625" style="57" customWidth="1"/>
    <col min="12546" max="12546" width="12.85546875" style="57" bestFit="1" customWidth="1"/>
    <col min="12547" max="12547" width="1.28515625" style="57" customWidth="1"/>
    <col min="12548" max="12548" width="11" style="57" bestFit="1" customWidth="1"/>
    <col min="12549" max="12549" width="1.28515625" style="57" customWidth="1"/>
    <col min="12550" max="12550" width="8.42578125" style="57" bestFit="1" customWidth="1"/>
    <col min="12551" max="12551" width="1.5703125" style="57" customWidth="1"/>
    <col min="12552" max="12552" width="9.85546875" style="57" bestFit="1" customWidth="1"/>
    <col min="12553" max="12553" width="1.28515625" style="57" customWidth="1"/>
    <col min="12554" max="12554" width="11.42578125" style="57" bestFit="1" customWidth="1"/>
    <col min="12555" max="12555" width="1.28515625" style="57" customWidth="1"/>
    <col min="12556" max="12556" width="10.42578125" style="57" bestFit="1" customWidth="1"/>
    <col min="12557" max="12557" width="1.28515625" style="57" customWidth="1"/>
    <col min="12558" max="12558" width="10.42578125" style="57" bestFit="1" customWidth="1"/>
    <col min="12559" max="12559" width="1.28515625" style="57" customWidth="1"/>
    <col min="12560" max="12560" width="11.42578125" style="57" bestFit="1" customWidth="1"/>
    <col min="12561" max="12561" width="1.42578125" style="57" customWidth="1"/>
    <col min="12562" max="12562" width="10.5703125" style="57" bestFit="1" customWidth="1"/>
    <col min="12563" max="12797" width="9.140625" style="57"/>
    <col min="12798" max="12798" width="8.85546875" style="57" bestFit="1" customWidth="1"/>
    <col min="12799" max="12799" width="1.28515625" style="57" customWidth="1"/>
    <col min="12800" max="12800" width="11.42578125" style="57" bestFit="1" customWidth="1"/>
    <col min="12801" max="12801" width="1.28515625" style="57" customWidth="1"/>
    <col min="12802" max="12802" width="12.85546875" style="57" bestFit="1" customWidth="1"/>
    <col min="12803" max="12803" width="1.28515625" style="57" customWidth="1"/>
    <col min="12804" max="12804" width="11" style="57" bestFit="1" customWidth="1"/>
    <col min="12805" max="12805" width="1.28515625" style="57" customWidth="1"/>
    <col min="12806" max="12806" width="8.42578125" style="57" bestFit="1" customWidth="1"/>
    <col min="12807" max="12807" width="1.5703125" style="57" customWidth="1"/>
    <col min="12808" max="12808" width="9.85546875" style="57" bestFit="1" customWidth="1"/>
    <col min="12809" max="12809" width="1.28515625" style="57" customWidth="1"/>
    <col min="12810" max="12810" width="11.42578125" style="57" bestFit="1" customWidth="1"/>
    <col min="12811" max="12811" width="1.28515625" style="57" customWidth="1"/>
    <col min="12812" max="12812" width="10.42578125" style="57" bestFit="1" customWidth="1"/>
    <col min="12813" max="12813" width="1.28515625" style="57" customWidth="1"/>
    <col min="12814" max="12814" width="10.42578125" style="57" bestFit="1" customWidth="1"/>
    <col min="12815" max="12815" width="1.28515625" style="57" customWidth="1"/>
    <col min="12816" max="12816" width="11.42578125" style="57" bestFit="1" customWidth="1"/>
    <col min="12817" max="12817" width="1.42578125" style="57" customWidth="1"/>
    <col min="12818" max="12818" width="10.5703125" style="57" bestFit="1" customWidth="1"/>
    <col min="12819" max="13053" width="9.140625" style="57"/>
    <col min="13054" max="13054" width="8.85546875" style="57" bestFit="1" customWidth="1"/>
    <col min="13055" max="13055" width="1.28515625" style="57" customWidth="1"/>
    <col min="13056" max="13056" width="11.42578125" style="57" bestFit="1" customWidth="1"/>
    <col min="13057" max="13057" width="1.28515625" style="57" customWidth="1"/>
    <col min="13058" max="13058" width="12.85546875" style="57" bestFit="1" customWidth="1"/>
    <col min="13059" max="13059" width="1.28515625" style="57" customWidth="1"/>
    <col min="13060" max="13060" width="11" style="57" bestFit="1" customWidth="1"/>
    <col min="13061" max="13061" width="1.28515625" style="57" customWidth="1"/>
    <col min="13062" max="13062" width="8.42578125" style="57" bestFit="1" customWidth="1"/>
    <col min="13063" max="13063" width="1.5703125" style="57" customWidth="1"/>
    <col min="13064" max="13064" width="9.85546875" style="57" bestFit="1" customWidth="1"/>
    <col min="13065" max="13065" width="1.28515625" style="57" customWidth="1"/>
    <col min="13066" max="13066" width="11.42578125" style="57" bestFit="1" customWidth="1"/>
    <col min="13067" max="13067" width="1.28515625" style="57" customWidth="1"/>
    <col min="13068" max="13068" width="10.42578125" style="57" bestFit="1" customWidth="1"/>
    <col min="13069" max="13069" width="1.28515625" style="57" customWidth="1"/>
    <col min="13070" max="13070" width="10.42578125" style="57" bestFit="1" customWidth="1"/>
    <col min="13071" max="13071" width="1.28515625" style="57" customWidth="1"/>
    <col min="13072" max="13072" width="11.42578125" style="57" bestFit="1" customWidth="1"/>
    <col min="13073" max="13073" width="1.42578125" style="57" customWidth="1"/>
    <col min="13074" max="13074" width="10.5703125" style="57" bestFit="1" customWidth="1"/>
    <col min="13075" max="13309" width="9.140625" style="57"/>
    <col min="13310" max="13310" width="8.85546875" style="57" bestFit="1" customWidth="1"/>
    <col min="13311" max="13311" width="1.28515625" style="57" customWidth="1"/>
    <col min="13312" max="13312" width="11.42578125" style="57" bestFit="1" customWidth="1"/>
    <col min="13313" max="13313" width="1.28515625" style="57" customWidth="1"/>
    <col min="13314" max="13314" width="12.85546875" style="57" bestFit="1" customWidth="1"/>
    <col min="13315" max="13315" width="1.28515625" style="57" customWidth="1"/>
    <col min="13316" max="13316" width="11" style="57" bestFit="1" customWidth="1"/>
    <col min="13317" max="13317" width="1.28515625" style="57" customWidth="1"/>
    <col min="13318" max="13318" width="8.42578125" style="57" bestFit="1" customWidth="1"/>
    <col min="13319" max="13319" width="1.5703125" style="57" customWidth="1"/>
    <col min="13320" max="13320" width="9.85546875" style="57" bestFit="1" customWidth="1"/>
    <col min="13321" max="13321" width="1.28515625" style="57" customWidth="1"/>
    <col min="13322" max="13322" width="11.42578125" style="57" bestFit="1" customWidth="1"/>
    <col min="13323" max="13323" width="1.28515625" style="57" customWidth="1"/>
    <col min="13324" max="13324" width="10.42578125" style="57" bestFit="1" customWidth="1"/>
    <col min="13325" max="13325" width="1.28515625" style="57" customWidth="1"/>
    <col min="13326" max="13326" width="10.42578125" style="57" bestFit="1" customWidth="1"/>
    <col min="13327" max="13327" width="1.28515625" style="57" customWidth="1"/>
    <col min="13328" max="13328" width="11.42578125" style="57" bestFit="1" customWidth="1"/>
    <col min="13329" max="13329" width="1.42578125" style="57" customWidth="1"/>
    <col min="13330" max="13330" width="10.5703125" style="57" bestFit="1" customWidth="1"/>
    <col min="13331" max="13565" width="9.140625" style="57"/>
    <col min="13566" max="13566" width="8.85546875" style="57" bestFit="1" customWidth="1"/>
    <col min="13567" max="13567" width="1.28515625" style="57" customWidth="1"/>
    <col min="13568" max="13568" width="11.42578125" style="57" bestFit="1" customWidth="1"/>
    <col min="13569" max="13569" width="1.28515625" style="57" customWidth="1"/>
    <col min="13570" max="13570" width="12.85546875" style="57" bestFit="1" customWidth="1"/>
    <col min="13571" max="13571" width="1.28515625" style="57" customWidth="1"/>
    <col min="13572" max="13572" width="11" style="57" bestFit="1" customWidth="1"/>
    <col min="13573" max="13573" width="1.28515625" style="57" customWidth="1"/>
    <col min="13574" max="13574" width="8.42578125" style="57" bestFit="1" customWidth="1"/>
    <col min="13575" max="13575" width="1.5703125" style="57" customWidth="1"/>
    <col min="13576" max="13576" width="9.85546875" style="57" bestFit="1" customWidth="1"/>
    <col min="13577" max="13577" width="1.28515625" style="57" customWidth="1"/>
    <col min="13578" max="13578" width="11.42578125" style="57" bestFit="1" customWidth="1"/>
    <col min="13579" max="13579" width="1.28515625" style="57" customWidth="1"/>
    <col min="13580" max="13580" width="10.42578125" style="57" bestFit="1" customWidth="1"/>
    <col min="13581" max="13581" width="1.28515625" style="57" customWidth="1"/>
    <col min="13582" max="13582" width="10.42578125" style="57" bestFit="1" customWidth="1"/>
    <col min="13583" max="13583" width="1.28515625" style="57" customWidth="1"/>
    <col min="13584" max="13584" width="11.42578125" style="57" bestFit="1" customWidth="1"/>
    <col min="13585" max="13585" width="1.42578125" style="57" customWidth="1"/>
    <col min="13586" max="13586" width="10.5703125" style="57" bestFit="1" customWidth="1"/>
    <col min="13587" max="13821" width="9.140625" style="57"/>
    <col min="13822" max="13822" width="8.85546875" style="57" bestFit="1" customWidth="1"/>
    <col min="13823" max="13823" width="1.28515625" style="57" customWidth="1"/>
    <col min="13824" max="13824" width="11.42578125" style="57" bestFit="1" customWidth="1"/>
    <col min="13825" max="13825" width="1.28515625" style="57" customWidth="1"/>
    <col min="13826" max="13826" width="12.85546875" style="57" bestFit="1" customWidth="1"/>
    <col min="13827" max="13827" width="1.28515625" style="57" customWidth="1"/>
    <col min="13828" max="13828" width="11" style="57" bestFit="1" customWidth="1"/>
    <col min="13829" max="13829" width="1.28515625" style="57" customWidth="1"/>
    <col min="13830" max="13830" width="8.42578125" style="57" bestFit="1" customWidth="1"/>
    <col min="13831" max="13831" width="1.5703125" style="57" customWidth="1"/>
    <col min="13832" max="13832" width="9.85546875" style="57" bestFit="1" customWidth="1"/>
    <col min="13833" max="13833" width="1.28515625" style="57" customWidth="1"/>
    <col min="13834" max="13834" width="11.42578125" style="57" bestFit="1" customWidth="1"/>
    <col min="13835" max="13835" width="1.28515625" style="57" customWidth="1"/>
    <col min="13836" max="13836" width="10.42578125" style="57" bestFit="1" customWidth="1"/>
    <col min="13837" max="13837" width="1.28515625" style="57" customWidth="1"/>
    <col min="13838" max="13838" width="10.42578125" style="57" bestFit="1" customWidth="1"/>
    <col min="13839" max="13839" width="1.28515625" style="57" customWidth="1"/>
    <col min="13840" max="13840" width="11.42578125" style="57" bestFit="1" customWidth="1"/>
    <col min="13841" max="13841" width="1.42578125" style="57" customWidth="1"/>
    <col min="13842" max="13842" width="10.5703125" style="57" bestFit="1" customWidth="1"/>
    <col min="13843" max="14077" width="9.140625" style="57"/>
    <col min="14078" max="14078" width="8.85546875" style="57" bestFit="1" customWidth="1"/>
    <col min="14079" max="14079" width="1.28515625" style="57" customWidth="1"/>
    <col min="14080" max="14080" width="11.42578125" style="57" bestFit="1" customWidth="1"/>
    <col min="14081" max="14081" width="1.28515625" style="57" customWidth="1"/>
    <col min="14082" max="14082" width="12.85546875" style="57" bestFit="1" customWidth="1"/>
    <col min="14083" max="14083" width="1.28515625" style="57" customWidth="1"/>
    <col min="14084" max="14084" width="11" style="57" bestFit="1" customWidth="1"/>
    <col min="14085" max="14085" width="1.28515625" style="57" customWidth="1"/>
    <col min="14086" max="14086" width="8.42578125" style="57" bestFit="1" customWidth="1"/>
    <col min="14087" max="14087" width="1.5703125" style="57" customWidth="1"/>
    <col min="14088" max="14088" width="9.85546875" style="57" bestFit="1" customWidth="1"/>
    <col min="14089" max="14089" width="1.28515625" style="57" customWidth="1"/>
    <col min="14090" max="14090" width="11.42578125" style="57" bestFit="1" customWidth="1"/>
    <col min="14091" max="14091" width="1.28515625" style="57" customWidth="1"/>
    <col min="14092" max="14092" width="10.42578125" style="57" bestFit="1" customWidth="1"/>
    <col min="14093" max="14093" width="1.28515625" style="57" customWidth="1"/>
    <col min="14094" max="14094" width="10.42578125" style="57" bestFit="1" customWidth="1"/>
    <col min="14095" max="14095" width="1.28515625" style="57" customWidth="1"/>
    <col min="14096" max="14096" width="11.42578125" style="57" bestFit="1" customWidth="1"/>
    <col min="14097" max="14097" width="1.42578125" style="57" customWidth="1"/>
    <col min="14098" max="14098" width="10.5703125" style="57" bestFit="1" customWidth="1"/>
    <col min="14099" max="14333" width="9.140625" style="57"/>
    <col min="14334" max="14334" width="8.85546875" style="57" bestFit="1" customWidth="1"/>
    <col min="14335" max="14335" width="1.28515625" style="57" customWidth="1"/>
    <col min="14336" max="14336" width="11.42578125" style="57" bestFit="1" customWidth="1"/>
    <col min="14337" max="14337" width="1.28515625" style="57" customWidth="1"/>
    <col min="14338" max="14338" width="12.85546875" style="57" bestFit="1" customWidth="1"/>
    <col min="14339" max="14339" width="1.28515625" style="57" customWidth="1"/>
    <col min="14340" max="14340" width="11" style="57" bestFit="1" customWidth="1"/>
    <col min="14341" max="14341" width="1.28515625" style="57" customWidth="1"/>
    <col min="14342" max="14342" width="8.42578125" style="57" bestFit="1" customWidth="1"/>
    <col min="14343" max="14343" width="1.5703125" style="57" customWidth="1"/>
    <col min="14344" max="14344" width="9.85546875" style="57" bestFit="1" customWidth="1"/>
    <col min="14345" max="14345" width="1.28515625" style="57" customWidth="1"/>
    <col min="14346" max="14346" width="11.42578125" style="57" bestFit="1" customWidth="1"/>
    <col min="14347" max="14347" width="1.28515625" style="57" customWidth="1"/>
    <col min="14348" max="14348" width="10.42578125" style="57" bestFit="1" customWidth="1"/>
    <col min="14349" max="14349" width="1.28515625" style="57" customWidth="1"/>
    <col min="14350" max="14350" width="10.42578125" style="57" bestFit="1" customWidth="1"/>
    <col min="14351" max="14351" width="1.28515625" style="57" customWidth="1"/>
    <col min="14352" max="14352" width="11.42578125" style="57" bestFit="1" customWidth="1"/>
    <col min="14353" max="14353" width="1.42578125" style="57" customWidth="1"/>
    <col min="14354" max="14354" width="10.5703125" style="57" bestFit="1" customWidth="1"/>
    <col min="14355" max="14589" width="9.140625" style="57"/>
    <col min="14590" max="14590" width="8.85546875" style="57" bestFit="1" customWidth="1"/>
    <col min="14591" max="14591" width="1.28515625" style="57" customWidth="1"/>
    <col min="14592" max="14592" width="11.42578125" style="57" bestFit="1" customWidth="1"/>
    <col min="14593" max="14593" width="1.28515625" style="57" customWidth="1"/>
    <col min="14594" max="14594" width="12.85546875" style="57" bestFit="1" customWidth="1"/>
    <col min="14595" max="14595" width="1.28515625" style="57" customWidth="1"/>
    <col min="14596" max="14596" width="11" style="57" bestFit="1" customWidth="1"/>
    <col min="14597" max="14597" width="1.28515625" style="57" customWidth="1"/>
    <col min="14598" max="14598" width="8.42578125" style="57" bestFit="1" customWidth="1"/>
    <col min="14599" max="14599" width="1.5703125" style="57" customWidth="1"/>
    <col min="14600" max="14600" width="9.85546875" style="57" bestFit="1" customWidth="1"/>
    <col min="14601" max="14601" width="1.28515625" style="57" customWidth="1"/>
    <col min="14602" max="14602" width="11.42578125" style="57" bestFit="1" customWidth="1"/>
    <col min="14603" max="14603" width="1.28515625" style="57" customWidth="1"/>
    <col min="14604" max="14604" width="10.42578125" style="57" bestFit="1" customWidth="1"/>
    <col min="14605" max="14605" width="1.28515625" style="57" customWidth="1"/>
    <col min="14606" max="14606" width="10.42578125" style="57" bestFit="1" customWidth="1"/>
    <col min="14607" max="14607" width="1.28515625" style="57" customWidth="1"/>
    <col min="14608" max="14608" width="11.42578125" style="57" bestFit="1" customWidth="1"/>
    <col min="14609" max="14609" width="1.42578125" style="57" customWidth="1"/>
    <col min="14610" max="14610" width="10.5703125" style="57" bestFit="1" customWidth="1"/>
    <col min="14611" max="14845" width="9.140625" style="57"/>
    <col min="14846" max="14846" width="8.85546875" style="57" bestFit="1" customWidth="1"/>
    <col min="14847" max="14847" width="1.28515625" style="57" customWidth="1"/>
    <col min="14848" max="14848" width="11.42578125" style="57" bestFit="1" customWidth="1"/>
    <col min="14849" max="14849" width="1.28515625" style="57" customWidth="1"/>
    <col min="14850" max="14850" width="12.85546875" style="57" bestFit="1" customWidth="1"/>
    <col min="14851" max="14851" width="1.28515625" style="57" customWidth="1"/>
    <col min="14852" max="14852" width="11" style="57" bestFit="1" customWidth="1"/>
    <col min="14853" max="14853" width="1.28515625" style="57" customWidth="1"/>
    <col min="14854" max="14854" width="8.42578125" style="57" bestFit="1" customWidth="1"/>
    <col min="14855" max="14855" width="1.5703125" style="57" customWidth="1"/>
    <col min="14856" max="14856" width="9.85546875" style="57" bestFit="1" customWidth="1"/>
    <col min="14857" max="14857" width="1.28515625" style="57" customWidth="1"/>
    <col min="14858" max="14858" width="11.42578125" style="57" bestFit="1" customWidth="1"/>
    <col min="14859" max="14859" width="1.28515625" style="57" customWidth="1"/>
    <col min="14860" max="14860" width="10.42578125" style="57" bestFit="1" customWidth="1"/>
    <col min="14861" max="14861" width="1.28515625" style="57" customWidth="1"/>
    <col min="14862" max="14862" width="10.42578125" style="57" bestFit="1" customWidth="1"/>
    <col min="14863" max="14863" width="1.28515625" style="57" customWidth="1"/>
    <col min="14864" max="14864" width="11.42578125" style="57" bestFit="1" customWidth="1"/>
    <col min="14865" max="14865" width="1.42578125" style="57" customWidth="1"/>
    <col min="14866" max="14866" width="10.5703125" style="57" bestFit="1" customWidth="1"/>
    <col min="14867" max="15101" width="9.140625" style="57"/>
    <col min="15102" max="15102" width="8.85546875" style="57" bestFit="1" customWidth="1"/>
    <col min="15103" max="15103" width="1.28515625" style="57" customWidth="1"/>
    <col min="15104" max="15104" width="11.42578125" style="57" bestFit="1" customWidth="1"/>
    <col min="15105" max="15105" width="1.28515625" style="57" customWidth="1"/>
    <col min="15106" max="15106" width="12.85546875" style="57" bestFit="1" customWidth="1"/>
    <col min="15107" max="15107" width="1.28515625" style="57" customWidth="1"/>
    <col min="15108" max="15108" width="11" style="57" bestFit="1" customWidth="1"/>
    <col min="15109" max="15109" width="1.28515625" style="57" customWidth="1"/>
    <col min="15110" max="15110" width="8.42578125" style="57" bestFit="1" customWidth="1"/>
    <col min="15111" max="15111" width="1.5703125" style="57" customWidth="1"/>
    <col min="15112" max="15112" width="9.85546875" style="57" bestFit="1" customWidth="1"/>
    <col min="15113" max="15113" width="1.28515625" style="57" customWidth="1"/>
    <col min="15114" max="15114" width="11.42578125" style="57" bestFit="1" customWidth="1"/>
    <col min="15115" max="15115" width="1.28515625" style="57" customWidth="1"/>
    <col min="15116" max="15116" width="10.42578125" style="57" bestFit="1" customWidth="1"/>
    <col min="15117" max="15117" width="1.28515625" style="57" customWidth="1"/>
    <col min="15118" max="15118" width="10.42578125" style="57" bestFit="1" customWidth="1"/>
    <col min="15119" max="15119" width="1.28515625" style="57" customWidth="1"/>
    <col min="15120" max="15120" width="11.42578125" style="57" bestFit="1" customWidth="1"/>
    <col min="15121" max="15121" width="1.42578125" style="57" customWidth="1"/>
    <col min="15122" max="15122" width="10.5703125" style="57" bestFit="1" customWidth="1"/>
    <col min="15123" max="15357" width="9.140625" style="57"/>
    <col min="15358" max="15358" width="8.85546875" style="57" bestFit="1" customWidth="1"/>
    <col min="15359" max="15359" width="1.28515625" style="57" customWidth="1"/>
    <col min="15360" max="15360" width="11.42578125" style="57" bestFit="1" customWidth="1"/>
    <col min="15361" max="15361" width="1.28515625" style="57" customWidth="1"/>
    <col min="15362" max="15362" width="12.85546875" style="57" bestFit="1" customWidth="1"/>
    <col min="15363" max="15363" width="1.28515625" style="57" customWidth="1"/>
    <col min="15364" max="15364" width="11" style="57" bestFit="1" customWidth="1"/>
    <col min="15365" max="15365" width="1.28515625" style="57" customWidth="1"/>
    <col min="15366" max="15366" width="8.42578125" style="57" bestFit="1" customWidth="1"/>
    <col min="15367" max="15367" width="1.5703125" style="57" customWidth="1"/>
    <col min="15368" max="15368" width="9.85546875" style="57" bestFit="1" customWidth="1"/>
    <col min="15369" max="15369" width="1.28515625" style="57" customWidth="1"/>
    <col min="15370" max="15370" width="11.42578125" style="57" bestFit="1" customWidth="1"/>
    <col min="15371" max="15371" width="1.28515625" style="57" customWidth="1"/>
    <col min="15372" max="15372" width="10.42578125" style="57" bestFit="1" customWidth="1"/>
    <col min="15373" max="15373" width="1.28515625" style="57" customWidth="1"/>
    <col min="15374" max="15374" width="10.42578125" style="57" bestFit="1" customWidth="1"/>
    <col min="15375" max="15375" width="1.28515625" style="57" customWidth="1"/>
    <col min="15376" max="15376" width="11.42578125" style="57" bestFit="1" customWidth="1"/>
    <col min="15377" max="15377" width="1.42578125" style="57" customWidth="1"/>
    <col min="15378" max="15378" width="10.5703125" style="57" bestFit="1" customWidth="1"/>
    <col min="15379" max="15613" width="9.140625" style="57"/>
    <col min="15614" max="15614" width="8.85546875" style="57" bestFit="1" customWidth="1"/>
    <col min="15615" max="15615" width="1.28515625" style="57" customWidth="1"/>
    <col min="15616" max="15616" width="11.42578125" style="57" bestFit="1" customWidth="1"/>
    <col min="15617" max="15617" width="1.28515625" style="57" customWidth="1"/>
    <col min="15618" max="15618" width="12.85546875" style="57" bestFit="1" customWidth="1"/>
    <col min="15619" max="15619" width="1.28515625" style="57" customWidth="1"/>
    <col min="15620" max="15620" width="11" style="57" bestFit="1" customWidth="1"/>
    <col min="15621" max="15621" width="1.28515625" style="57" customWidth="1"/>
    <col min="15622" max="15622" width="8.42578125" style="57" bestFit="1" customWidth="1"/>
    <col min="15623" max="15623" width="1.5703125" style="57" customWidth="1"/>
    <col min="15624" max="15624" width="9.85546875" style="57" bestFit="1" customWidth="1"/>
    <col min="15625" max="15625" width="1.28515625" style="57" customWidth="1"/>
    <col min="15626" max="15626" width="11.42578125" style="57" bestFit="1" customWidth="1"/>
    <col min="15627" max="15627" width="1.28515625" style="57" customWidth="1"/>
    <col min="15628" max="15628" width="10.42578125" style="57" bestFit="1" customWidth="1"/>
    <col min="15629" max="15629" width="1.28515625" style="57" customWidth="1"/>
    <col min="15630" max="15630" width="10.42578125" style="57" bestFit="1" customWidth="1"/>
    <col min="15631" max="15631" width="1.28515625" style="57" customWidth="1"/>
    <col min="15632" max="15632" width="11.42578125" style="57" bestFit="1" customWidth="1"/>
    <col min="15633" max="15633" width="1.42578125" style="57" customWidth="1"/>
    <col min="15634" max="15634" width="10.5703125" style="57" bestFit="1" customWidth="1"/>
    <col min="15635" max="15869" width="9.140625" style="57"/>
    <col min="15870" max="15870" width="8.85546875" style="57" bestFit="1" customWidth="1"/>
    <col min="15871" max="15871" width="1.28515625" style="57" customWidth="1"/>
    <col min="15872" max="15872" width="11.42578125" style="57" bestFit="1" customWidth="1"/>
    <col min="15873" max="15873" width="1.28515625" style="57" customWidth="1"/>
    <col min="15874" max="15874" width="12.85546875" style="57" bestFit="1" customWidth="1"/>
    <col min="15875" max="15875" width="1.28515625" style="57" customWidth="1"/>
    <col min="15876" max="15876" width="11" style="57" bestFit="1" customWidth="1"/>
    <col min="15877" max="15877" width="1.28515625" style="57" customWidth="1"/>
    <col min="15878" max="15878" width="8.42578125" style="57" bestFit="1" customWidth="1"/>
    <col min="15879" max="15879" width="1.5703125" style="57" customWidth="1"/>
    <col min="15880" max="15880" width="9.85546875" style="57" bestFit="1" customWidth="1"/>
    <col min="15881" max="15881" width="1.28515625" style="57" customWidth="1"/>
    <col min="15882" max="15882" width="11.42578125" style="57" bestFit="1" customWidth="1"/>
    <col min="15883" max="15883" width="1.28515625" style="57" customWidth="1"/>
    <col min="15884" max="15884" width="10.42578125" style="57" bestFit="1" customWidth="1"/>
    <col min="15885" max="15885" width="1.28515625" style="57" customWidth="1"/>
    <col min="15886" max="15886" width="10.42578125" style="57" bestFit="1" customWidth="1"/>
    <col min="15887" max="15887" width="1.28515625" style="57" customWidth="1"/>
    <col min="15888" max="15888" width="11.42578125" style="57" bestFit="1" customWidth="1"/>
    <col min="15889" max="15889" width="1.42578125" style="57" customWidth="1"/>
    <col min="15890" max="15890" width="10.5703125" style="57" bestFit="1" customWidth="1"/>
    <col min="15891" max="16125" width="9.140625" style="57"/>
    <col min="16126" max="16126" width="8.85546875" style="57" bestFit="1" customWidth="1"/>
    <col min="16127" max="16127" width="1.28515625" style="57" customWidth="1"/>
    <col min="16128" max="16128" width="11.42578125" style="57" bestFit="1" customWidth="1"/>
    <col min="16129" max="16129" width="1.28515625" style="57" customWidth="1"/>
    <col min="16130" max="16130" width="12.85546875" style="57" bestFit="1" customWidth="1"/>
    <col min="16131" max="16131" width="1.28515625" style="57" customWidth="1"/>
    <col min="16132" max="16132" width="11" style="57" bestFit="1" customWidth="1"/>
    <col min="16133" max="16133" width="1.28515625" style="57" customWidth="1"/>
    <col min="16134" max="16134" width="8.42578125" style="57" bestFit="1" customWidth="1"/>
    <col min="16135" max="16135" width="1.5703125" style="57" customWidth="1"/>
    <col min="16136" max="16136" width="9.85546875" style="57" bestFit="1" customWidth="1"/>
    <col min="16137" max="16137" width="1.28515625" style="57" customWidth="1"/>
    <col min="16138" max="16138" width="11.42578125" style="57" bestFit="1" customWidth="1"/>
    <col min="16139" max="16139" width="1.28515625" style="57" customWidth="1"/>
    <col min="16140" max="16140" width="10.42578125" style="57" bestFit="1" customWidth="1"/>
    <col min="16141" max="16141" width="1.28515625" style="57" customWidth="1"/>
    <col min="16142" max="16142" width="10.42578125" style="57" bestFit="1" customWidth="1"/>
    <col min="16143" max="16143" width="1.28515625" style="57" customWidth="1"/>
    <col min="16144" max="16144" width="11.42578125" style="57" bestFit="1" customWidth="1"/>
    <col min="16145" max="16145" width="1.42578125" style="57" customWidth="1"/>
    <col min="16146" max="16146" width="10.5703125" style="57" bestFit="1" customWidth="1"/>
    <col min="16147" max="16384" width="9.140625" style="57"/>
  </cols>
  <sheetData>
    <row r="1" spans="1:23">
      <c r="A1" s="80" t="str">
        <f>+'Curr Equal'!A1</f>
        <v>Kentucky Power Company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</row>
    <row r="2" spans="1:23">
      <c r="A2" s="80" t="str">
        <f>+'Curr Equal'!A2</f>
        <v>Proposed Revenue Allocation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</row>
    <row r="3" spans="1:23">
      <c r="A3" s="80" t="str">
        <f>+'Curr Equal'!A3</f>
        <v>Twelve Months Ended March 31, 2020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</row>
    <row r="4" spans="1:23">
      <c r="A4" s="81"/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</row>
    <row r="6" spans="1:23">
      <c r="K6" s="193" t="s">
        <v>387</v>
      </c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82"/>
    </row>
    <row r="7" spans="1:23">
      <c r="A7" s="60" t="str">
        <f>+'Curr Equal'!A7</f>
        <v xml:space="preserve"> Current</v>
      </c>
      <c r="B7" s="60"/>
      <c r="C7" s="60" t="str">
        <f>+'Curr Equal'!C7</f>
        <v>Current</v>
      </c>
      <c r="D7" s="60"/>
      <c r="E7" s="60" t="str">
        <f>+'Curr Equal'!E7</f>
        <v>Rate</v>
      </c>
      <c r="F7" s="60"/>
      <c r="G7" s="60" t="str">
        <f>+'Curr Equal'!G7</f>
        <v>Current</v>
      </c>
      <c r="I7" s="60" t="str">
        <f>+'Curr Equal'!I7</f>
        <v>Current</v>
      </c>
      <c r="K7" s="60" t="str">
        <f>+'Curr Equal'!O7</f>
        <v>Income</v>
      </c>
      <c r="M7" s="60"/>
      <c r="O7" s="60"/>
      <c r="Q7" s="60" t="str">
        <f>+'Curr Equal'!M7</f>
        <v>Revenue</v>
      </c>
      <c r="S7" s="60" t="str">
        <f>'Curr Equal'!U7</f>
        <v>Sales</v>
      </c>
      <c r="U7" s="60" t="str">
        <f>+'Curr Equal'!K7</f>
        <v>Percent</v>
      </c>
    </row>
    <row r="8" spans="1:23">
      <c r="A8" s="60" t="str">
        <f>+'Curr Equal'!A8</f>
        <v>Class</v>
      </c>
      <c r="B8" s="60"/>
      <c r="C8" s="60" t="str">
        <f>+'Curr Equal'!C8</f>
        <v>Revenue</v>
      </c>
      <c r="D8" s="60"/>
      <c r="E8" s="60" t="str">
        <f>+'Curr Equal'!E8</f>
        <v>Base</v>
      </c>
      <c r="F8" s="60"/>
      <c r="G8" s="60" t="str">
        <f>+'Curr Equal'!G8</f>
        <v>Income</v>
      </c>
      <c r="I8" s="60" t="str">
        <f>+'Curr Equal'!I8</f>
        <v>ROR %</v>
      </c>
      <c r="K8" s="60" t="str">
        <f>+'Curr Equal'!O8</f>
        <v>Increase</v>
      </c>
      <c r="M8" s="60" t="str">
        <f>+'Curr Equal'!Q8</f>
        <v>Income</v>
      </c>
      <c r="O8" s="60" t="str">
        <f>'Curr Equal'!S8</f>
        <v>ROR %</v>
      </c>
      <c r="Q8" s="60" t="str">
        <f>+'Curr Equal'!M8</f>
        <v>Increase</v>
      </c>
      <c r="S8" s="60" t="str">
        <f>'Curr Equal'!U8</f>
        <v>Revenue</v>
      </c>
      <c r="U8" s="60" t="str">
        <f>+'Curr Equal'!K8</f>
        <v>Increase</v>
      </c>
    </row>
    <row r="9" spans="1:23">
      <c r="A9" s="64" t="str">
        <f>+'Curr Equal'!A9</f>
        <v>(1)</v>
      </c>
      <c r="B9" s="64"/>
      <c r="C9" s="64" t="str">
        <f>+'Curr Equal'!C9</f>
        <v>(2)</v>
      </c>
      <c r="D9" s="64"/>
      <c r="E9" s="64" t="str">
        <f>+'Curr Equal'!E9</f>
        <v>(3)</v>
      </c>
      <c r="F9" s="64">
        <f>+'Curr Equal'!F9</f>
        <v>0</v>
      </c>
      <c r="G9" s="64" t="str">
        <f>+'Curr Equal'!G9</f>
        <v>(4)</v>
      </c>
      <c r="I9" s="64" t="str">
        <f>+'Curr Equal'!I9</f>
        <v>(5)</v>
      </c>
      <c r="K9" s="64" t="str">
        <f>+'Curr Equal'!K9</f>
        <v>(6)</v>
      </c>
      <c r="M9" s="64" t="str">
        <f>+'Curr Equal'!M9</f>
        <v>(7)</v>
      </c>
      <c r="O9" s="64" t="str">
        <f>+'Curr Equal'!O9</f>
        <v>(8)</v>
      </c>
      <c r="Q9" s="64" t="str">
        <f>+'Curr Equal'!Q9</f>
        <v>(9)</v>
      </c>
      <c r="S9" s="64" t="str">
        <f>+'Curr Equal'!S9</f>
        <v>(10)</v>
      </c>
      <c r="U9" s="64" t="str">
        <f>+'Curr Equal'!U9</f>
        <v>(11)</v>
      </c>
    </row>
    <row r="11" spans="1:23">
      <c r="A11" s="57" t="str">
        <f>+'Curr Equal'!A11</f>
        <v>RS</v>
      </c>
      <c r="C11" s="65">
        <f ca="1">+'Curr Equal'!C11</f>
        <v>219251733.00384316</v>
      </c>
      <c r="E11" s="65">
        <f ca="1">+'Curr Equal'!E11</f>
        <v>791201650.25131226</v>
      </c>
      <c r="G11" s="65">
        <f ca="1">+'Curr Equal'!G11</f>
        <v>-841659.9031975735</v>
      </c>
      <c r="I11" s="67">
        <f ca="1">ROUND((G11/E11),4)*100</f>
        <v>-0.11</v>
      </c>
      <c r="K11" s="65">
        <f ca="1">ROUND(Q11/'Curr Equal'!$G$37,0)-1</f>
        <v>29131586</v>
      </c>
      <c r="M11" s="65">
        <f ca="1">ROUND(G11+K11,0)</f>
        <v>28289926</v>
      </c>
      <c r="O11" s="67">
        <f ca="1">ROUND((M11/E11),4)*100</f>
        <v>3.58</v>
      </c>
      <c r="Q11" s="65">
        <f ca="1">+'Prop Equal'!Y11</f>
        <v>39407162</v>
      </c>
      <c r="S11" s="65">
        <f ca="1">C11+Q11</f>
        <v>258658895.00384316</v>
      </c>
      <c r="U11" s="67">
        <f ca="1">ROUND((S11/C11)-1,4)*100</f>
        <v>17.97</v>
      </c>
      <c r="W11" s="65"/>
    </row>
    <row r="12" spans="1:23">
      <c r="C12" s="65"/>
      <c r="E12" s="65"/>
      <c r="G12" s="65"/>
      <c r="I12" s="67"/>
      <c r="K12" s="65"/>
      <c r="M12" s="65"/>
      <c r="O12" s="67"/>
      <c r="Q12" s="65"/>
      <c r="S12" s="65"/>
      <c r="U12" s="67"/>
      <c r="W12" s="65"/>
    </row>
    <row r="13" spans="1:23">
      <c r="A13" s="57" t="str">
        <f>+'Curr Equal'!A13</f>
        <v>RS NMS</v>
      </c>
      <c r="C13" s="65">
        <f ca="1">+'Curr Equal'!C13</f>
        <v>40621</v>
      </c>
      <c r="E13" s="65">
        <f ca="1">+'Curr Equal'!E13</f>
        <v>170065.4679410792</v>
      </c>
      <c r="G13" s="65">
        <f ca="1">+'Curr Equal'!G13</f>
        <v>-11851.581978174307</v>
      </c>
      <c r="I13" s="67">
        <f ca="1">ROUND((G13/E13),4)*100</f>
        <v>-6.97</v>
      </c>
      <c r="K13" s="65">
        <f ca="1">ROUND(Q13/'Curr Equal'!$G$37,0)-1</f>
        <v>6260</v>
      </c>
      <c r="M13" s="65">
        <f ca="1">ROUND(G13+K13,0)</f>
        <v>-5592</v>
      </c>
      <c r="O13" s="67">
        <f ca="1">ROUND((M13/E13),4)*100</f>
        <v>-3.29</v>
      </c>
      <c r="Q13" s="65">
        <f ca="1">+'Prop Equal'!Y13</f>
        <v>8470</v>
      </c>
      <c r="S13" s="65">
        <f ca="1">C13+Q13</f>
        <v>49091</v>
      </c>
      <c r="U13" s="67">
        <f ca="1">ROUND((S13/C13)-1,4)*100</f>
        <v>20.849999999999998</v>
      </c>
      <c r="W13" s="65"/>
    </row>
    <row r="14" spans="1:23">
      <c r="C14" s="65"/>
      <c r="E14" s="65"/>
      <c r="G14" s="65"/>
      <c r="I14" s="67"/>
      <c r="K14" s="65"/>
      <c r="M14" s="65"/>
      <c r="O14" s="67"/>
      <c r="Q14" s="65"/>
      <c r="S14" s="65"/>
      <c r="U14" s="67"/>
      <c r="W14" s="65"/>
    </row>
    <row r="15" spans="1:23">
      <c r="A15" s="57" t="str">
        <f>+'Curr Equal'!A15</f>
        <v>C&amp;I NMS</v>
      </c>
      <c r="C15" s="65">
        <f ca="1">+'Curr Equal'!C15</f>
        <v>117108</v>
      </c>
      <c r="E15" s="65">
        <f ca="1">+'Curr Equal'!E15</f>
        <v>285487.71280362044</v>
      </c>
      <c r="G15" s="65">
        <f ca="1">+'Curr Equal'!G15</f>
        <v>-6055.4491963868431</v>
      </c>
      <c r="I15" s="67">
        <f ca="1">ROUND((G15/E15),4)*100</f>
        <v>-2.12</v>
      </c>
      <c r="K15" s="65">
        <f ca="1">ROUND(Q15/'Curr Equal'!$G$37,0)-1</f>
        <v>10509</v>
      </c>
      <c r="M15" s="65">
        <f ca="1">ROUND(G15+K15,0)</f>
        <v>4454</v>
      </c>
      <c r="O15" s="67">
        <f ca="1">ROUND((M15/E15),4)*100</f>
        <v>1.5599999999999998</v>
      </c>
      <c r="Q15" s="65">
        <f ca="1">+'Prop Equal'!Y15</f>
        <v>14217</v>
      </c>
      <c r="S15" s="65">
        <f ca="1">C15+Q15</f>
        <v>131325</v>
      </c>
      <c r="U15" s="67">
        <f ca="1">ROUND((S15/C15)-1,4)*100</f>
        <v>12.139999999999999</v>
      </c>
      <c r="W15" s="65"/>
    </row>
    <row r="16" spans="1:23">
      <c r="A16" s="57" t="s">
        <v>385</v>
      </c>
      <c r="I16" s="70" t="s">
        <v>385</v>
      </c>
      <c r="K16" s="65" t="s">
        <v>385</v>
      </c>
      <c r="M16" s="65" t="s">
        <v>385</v>
      </c>
      <c r="O16" s="70" t="s">
        <v>385</v>
      </c>
      <c r="Q16" s="65" t="s">
        <v>385</v>
      </c>
      <c r="S16" s="65"/>
      <c r="U16" s="70" t="s">
        <v>385</v>
      </c>
    </row>
    <row r="17" spans="1:23">
      <c r="A17" s="57" t="str">
        <f>'Curr Equal'!A17</f>
        <v>GS</v>
      </c>
      <c r="C17" s="65">
        <f ca="1">+'Curr Equal'!C17</f>
        <v>73338246.000535578</v>
      </c>
      <c r="E17" s="65">
        <f ca="1">+'Curr Equal'!E17</f>
        <v>187899782.05521992</v>
      </c>
      <c r="G17" s="65">
        <f ca="1">+'Curr Equal'!G17</f>
        <v>13633177.90773188</v>
      </c>
      <c r="I17" s="67">
        <f ca="1">ROUND((G17/E17),4)*100</f>
        <v>7.26</v>
      </c>
      <c r="K17" s="65">
        <f ca="1">ROUND(Q17/'Curr Equal'!$G$37,0)</f>
        <v>6918361</v>
      </c>
      <c r="M17" s="65">
        <f ca="1">ROUND(G17+K17,0)</f>
        <v>20551539</v>
      </c>
      <c r="O17" s="67">
        <f ca="1">ROUND((M17/E17),4)*100</f>
        <v>10.94</v>
      </c>
      <c r="Q17" s="65">
        <f ca="1">+'Prop Equal'!Y17</f>
        <v>9358672</v>
      </c>
      <c r="S17" s="65">
        <f ca="1">C17+Q17</f>
        <v>82696918.000535578</v>
      </c>
      <c r="U17" s="67">
        <f ca="1">ROUND((S17/C17)-1,4)*100</f>
        <v>12.76</v>
      </c>
      <c r="W17" s="65"/>
    </row>
    <row r="18" spans="1:23">
      <c r="C18" s="65"/>
      <c r="E18" s="65"/>
      <c r="G18" s="65"/>
      <c r="I18" s="67"/>
      <c r="K18" s="65"/>
      <c r="M18" s="65"/>
      <c r="O18" s="67"/>
      <c r="Q18" s="65"/>
      <c r="S18" s="65"/>
      <c r="U18" s="67"/>
      <c r="W18" s="65"/>
    </row>
    <row r="19" spans="1:23" hidden="1" outlineLevel="1">
      <c r="A19" s="57" t="str">
        <f>+'Curr Equal'!A19</f>
        <v>PS</v>
      </c>
      <c r="C19" s="65">
        <f ca="1">+'Curr Equal'!C19</f>
        <v>11615228.325050546</v>
      </c>
      <c r="E19" s="65">
        <f ca="1">+'Curr Equal'!E19</f>
        <v>29176117.653348245</v>
      </c>
      <c r="G19" s="65">
        <f ca="1">+'Curr Equal'!G19</f>
        <v>2118043.5785729433</v>
      </c>
      <c r="I19" s="67">
        <f ca="1">ROUND((G19/E19),4)*100</f>
        <v>7.26</v>
      </c>
      <c r="K19" s="65">
        <f ca="1">ROUND(Q19/'Curr Equal'!$G$37,0)</f>
        <v>1074248</v>
      </c>
      <c r="M19" s="65">
        <f ca="1">ROUND(G19+K19,0)</f>
        <v>3192292</v>
      </c>
      <c r="O19" s="67">
        <f ca="1">ROUND((M19/E19),4)*100</f>
        <v>10.94</v>
      </c>
      <c r="Q19" s="65">
        <f ca="1">+'Prop Equal'!Y19</f>
        <v>1453167</v>
      </c>
      <c r="S19" s="65">
        <f ca="1">C19+Q19</f>
        <v>13068395.325050546</v>
      </c>
      <c r="U19" s="67">
        <f ca="1">ROUND((S19/C19)-1,4)*100</f>
        <v>12.509999999999998</v>
      </c>
    </row>
    <row r="20" spans="1:23" hidden="1" outlineLevel="1">
      <c r="A20" s="57" t="str">
        <f>+'Curr Equal'!A20</f>
        <v>LGS</v>
      </c>
      <c r="C20" s="65">
        <f ca="1">+'Curr Equal'!C20</f>
        <v>46482755.761854373</v>
      </c>
      <c r="E20" s="65">
        <f ca="1">+'Curr Equal'!E20</f>
        <v>121682973.32597041</v>
      </c>
      <c r="G20" s="65">
        <f ca="1">+'Curr Equal'!G20</f>
        <v>7525388.5142600285</v>
      </c>
      <c r="I20" s="67">
        <f ca="1">ROUND((G20/E20),4)*100</f>
        <v>6.18</v>
      </c>
      <c r="K20" s="65">
        <f ca="1">ROUND(Q20/'Curr Equal'!$G$37,0)</f>
        <v>4480296</v>
      </c>
      <c r="M20" s="65">
        <f ca="1">ROUND(G20+K20,0)</f>
        <v>12005685</v>
      </c>
      <c r="O20" s="67">
        <f ca="1">ROUND((M20/E20),4)*100</f>
        <v>9.8699999999999992</v>
      </c>
      <c r="Q20" s="65">
        <f ca="1">+'Prop Equal'!Y20</f>
        <v>6060629</v>
      </c>
      <c r="S20" s="65">
        <f ca="1">C20+Q20</f>
        <v>52543384.761854373</v>
      </c>
      <c r="U20" s="67">
        <f ca="1">ROUND((S20/C20)-1,4)*100</f>
        <v>13.04</v>
      </c>
      <c r="W20" s="65"/>
    </row>
    <row r="21" spans="1:23" collapsed="1">
      <c r="A21" s="57" t="s">
        <v>83</v>
      </c>
      <c r="C21" s="65">
        <f ca="1">SUM(C19:C20)</f>
        <v>58097984.086904921</v>
      </c>
      <c r="E21" s="65">
        <f ca="1">SUM(E19:E20)</f>
        <v>150859090.97931865</v>
      </c>
      <c r="G21" s="65">
        <f ca="1">SUM(G19:G20)</f>
        <v>9643432.0928329714</v>
      </c>
      <c r="I21" s="67">
        <f ca="1">ROUND((G21/E21),4)*100</f>
        <v>6.39</v>
      </c>
      <c r="K21" s="65">
        <f ca="1">SUM(K19:K20)</f>
        <v>5554544</v>
      </c>
      <c r="M21" s="65">
        <f ca="1">SUM(M19:M20)</f>
        <v>15197977</v>
      </c>
      <c r="O21" s="67">
        <f ca="1">ROUND((M21/E21),4)*100</f>
        <v>10.07</v>
      </c>
      <c r="Q21" s="65">
        <f ca="1">SUM(Q19:Q20)</f>
        <v>7513796</v>
      </c>
      <c r="S21" s="65">
        <f ca="1">SUM(S19:S20)</f>
        <v>65611780.086904921</v>
      </c>
      <c r="U21" s="67">
        <f ca="1">ROUND((S21/C21)-1,4)*100</f>
        <v>12.93</v>
      </c>
      <c r="W21" s="65"/>
    </row>
    <row r="22" spans="1:23">
      <c r="A22" s="57" t="s">
        <v>385</v>
      </c>
      <c r="I22" s="70" t="s">
        <v>385</v>
      </c>
      <c r="K22" s="65" t="s">
        <v>385</v>
      </c>
      <c r="M22" s="65" t="s">
        <v>385</v>
      </c>
      <c r="O22" s="70" t="s">
        <v>385</v>
      </c>
      <c r="Q22" s="65" t="s">
        <v>385</v>
      </c>
      <c r="S22" s="65"/>
      <c r="U22" s="70" t="s">
        <v>385</v>
      </c>
    </row>
    <row r="23" spans="1:23">
      <c r="A23" s="57" t="str">
        <f>+'Curr Equal'!A23</f>
        <v>IGS</v>
      </c>
      <c r="C23" s="65">
        <f ca="1">+'Curr Equal'!C23</f>
        <v>115641809.73012598</v>
      </c>
      <c r="E23" s="65">
        <f ca="1">+'Curr Equal'!E23</f>
        <v>253284765.33012265</v>
      </c>
      <c r="G23" s="65">
        <f ca="1">+'Curr Equal'!G23</f>
        <v>14235868.697344668</v>
      </c>
      <c r="I23" s="67">
        <f ca="1">ROUND((G23/E23),4)*100</f>
        <v>5.62</v>
      </c>
      <c r="K23" s="65">
        <f ca="1">ROUND(Q23/'Curr Equal'!$G$37,0)</f>
        <v>9325798</v>
      </c>
      <c r="M23" s="65">
        <f ca="1">ROUND(G23+K23,0)</f>
        <v>23561667</v>
      </c>
      <c r="O23" s="67">
        <f ca="1">ROUND((M23/E23),4)*100</f>
        <v>9.3000000000000007</v>
      </c>
      <c r="Q23" s="65">
        <f ca="1">+'Prop Equal'!Y23</f>
        <v>12615284</v>
      </c>
      <c r="S23" s="65">
        <f ca="1">C23+Q23</f>
        <v>128257093.73012598</v>
      </c>
      <c r="U23" s="67">
        <f ca="1">ROUND((S23/C23)-1,4)*100</f>
        <v>10.91</v>
      </c>
      <c r="W23" s="65"/>
    </row>
    <row r="24" spans="1:23">
      <c r="A24" s="57" t="s">
        <v>385</v>
      </c>
      <c r="I24" s="70" t="s">
        <v>385</v>
      </c>
      <c r="K24" s="65" t="s">
        <v>385</v>
      </c>
      <c r="M24" s="65" t="s">
        <v>385</v>
      </c>
      <c r="O24" s="70" t="s">
        <v>385</v>
      </c>
      <c r="Q24" s="65" t="s">
        <v>385</v>
      </c>
      <c r="S24" s="65"/>
      <c r="U24" s="70" t="s">
        <v>385</v>
      </c>
    </row>
    <row r="25" spans="1:23">
      <c r="A25" s="57" t="str">
        <f>+'Curr Equal'!A25</f>
        <v>MW</v>
      </c>
      <c r="C25" s="65">
        <f ca="1">+'Curr Equal'!C25</f>
        <v>182520.88159144821</v>
      </c>
      <c r="E25" s="65">
        <f ca="1">+'Curr Equal'!E25</f>
        <v>392043.75571580604</v>
      </c>
      <c r="G25" s="65">
        <f ca="1">+'Curr Equal'!G25</f>
        <v>37266.755310309542</v>
      </c>
      <c r="I25" s="67">
        <f ca="1">ROUND((G25/E25),4)*100</f>
        <v>9.51</v>
      </c>
      <c r="K25" s="65">
        <f ca="1">ROUND(Q25/'Curr Equal'!$G$37,0)</f>
        <v>14435</v>
      </c>
      <c r="M25" s="65">
        <f ca="1">ROUND(G25+K25,0)</f>
        <v>51702</v>
      </c>
      <c r="O25" s="67">
        <f ca="1">ROUND((M25/E25),4)*100</f>
        <v>13.19</v>
      </c>
      <c r="Q25" s="65">
        <f ca="1">+'Prop Equal'!Y25</f>
        <v>19527</v>
      </c>
      <c r="S25" s="65">
        <f ca="1">C25+Q25</f>
        <v>202047.88159144821</v>
      </c>
      <c r="U25" s="67">
        <f ca="1">ROUND((S25/C25)-1,4)*100</f>
        <v>10.7</v>
      </c>
      <c r="W25" s="65"/>
    </row>
    <row r="26" spans="1:23">
      <c r="A26" s="57" t="s">
        <v>385</v>
      </c>
      <c r="I26" s="70" t="s">
        <v>385</v>
      </c>
      <c r="K26" s="65" t="s">
        <v>385</v>
      </c>
      <c r="M26" s="65" t="s">
        <v>385</v>
      </c>
      <c r="O26" s="70" t="s">
        <v>385</v>
      </c>
      <c r="Q26" s="65" t="s">
        <v>385</v>
      </c>
      <c r="S26" s="65"/>
      <c r="U26" s="70" t="s">
        <v>385</v>
      </c>
    </row>
    <row r="27" spans="1:23">
      <c r="A27" s="57" t="str">
        <f>+'Curr Equal'!A27</f>
        <v>OL</v>
      </c>
      <c r="C27" s="65">
        <f ca="1">+'Curr Equal'!C27</f>
        <v>7801241.7912668157</v>
      </c>
      <c r="E27" s="65">
        <f ca="1">+'Curr Equal'!E27</f>
        <v>20340568.154052138</v>
      </c>
      <c r="G27" s="65">
        <f ca="1">+'Curr Equal'!G27</f>
        <v>3093171.1073750802</v>
      </c>
      <c r="I27" s="67">
        <f ca="1">ROUND((G27/E27),4)*100</f>
        <v>15.21</v>
      </c>
      <c r="K27" s="65">
        <f ca="1">ROUND(Q27/'Curr Equal'!$G$37,0)</f>
        <v>748928</v>
      </c>
      <c r="M27" s="65">
        <f ca="1">ROUND(G27+K27,0)</f>
        <v>3842099</v>
      </c>
      <c r="O27" s="67">
        <f ca="1">ROUND((M27/E27),4)*100</f>
        <v>18.89</v>
      </c>
      <c r="Q27" s="65">
        <f ca="1">+'Prop Equal'!Y27</f>
        <v>1013097</v>
      </c>
      <c r="S27" s="65">
        <f ca="1">C27+Q27</f>
        <v>8814338.7912668157</v>
      </c>
      <c r="U27" s="67">
        <f ca="1">ROUND((S27/C27)-1,4)*100</f>
        <v>12.989999999999998</v>
      </c>
      <c r="W27" s="65"/>
    </row>
    <row r="28" spans="1:23">
      <c r="A28" s="57" t="s">
        <v>385</v>
      </c>
      <c r="I28" s="70" t="s">
        <v>385</v>
      </c>
      <c r="K28" s="65" t="s">
        <v>385</v>
      </c>
      <c r="M28" s="65" t="s">
        <v>385</v>
      </c>
      <c r="O28" s="70" t="s">
        <v>385</v>
      </c>
      <c r="Q28" s="65" t="s">
        <v>385</v>
      </c>
      <c r="S28" s="65"/>
      <c r="U28" s="70" t="s">
        <v>385</v>
      </c>
    </row>
    <row r="29" spans="1:23">
      <c r="A29" s="57" t="str">
        <f>+'Curr Equal'!A29</f>
        <v>SL</v>
      </c>
      <c r="C29" s="75">
        <f ca="1">+'Curr Equal'!C29</f>
        <v>1439591.5392886803</v>
      </c>
      <c r="D29" s="76"/>
      <c r="E29" s="75">
        <f ca="1">+'Curr Equal'!E29</f>
        <v>2941513.3082752647</v>
      </c>
      <c r="F29" s="76"/>
      <c r="G29" s="75">
        <f ca="1">+'Curr Equal'!G29</f>
        <v>510434.24593794218</v>
      </c>
      <c r="H29" s="76"/>
      <c r="I29" s="77">
        <f ca="1">ROUND((G29/E29),4)*100</f>
        <v>17.349999999999998</v>
      </c>
      <c r="J29" s="76"/>
      <c r="K29" s="75">
        <f ca="1">ROUND(Q29/'Curr Equal'!$G$37,0)</f>
        <v>108305</v>
      </c>
      <c r="L29" s="76"/>
      <c r="M29" s="75">
        <f ca="1">ROUND(G29+K29,0)</f>
        <v>618739</v>
      </c>
      <c r="N29" s="76"/>
      <c r="O29" s="77">
        <f ca="1">ROUND((M29/E29),4)*100</f>
        <v>21.029999999999998</v>
      </c>
      <c r="P29" s="76"/>
      <c r="Q29" s="75">
        <f ca="1">+'Prop Equal'!Y29</f>
        <v>146508</v>
      </c>
      <c r="R29" s="76"/>
      <c r="S29" s="75">
        <f ca="1">C29+Q29</f>
        <v>1586099.5392886803</v>
      </c>
      <c r="T29" s="76"/>
      <c r="U29" s="77">
        <f ca="1">ROUND((S29/C29)-1,4)*100</f>
        <v>10.18</v>
      </c>
      <c r="W29" s="65"/>
    </row>
    <row r="30" spans="1:23">
      <c r="A30" s="57" t="s">
        <v>385</v>
      </c>
      <c r="M30" s="90"/>
      <c r="O30" s="70" t="s">
        <v>385</v>
      </c>
      <c r="U30" s="70" t="s">
        <v>385</v>
      </c>
    </row>
    <row r="31" spans="1:23">
      <c r="A31" s="64" t="s">
        <v>3</v>
      </c>
      <c r="C31" s="65">
        <f ca="1">+SUM(C11:C17,C21:C29)</f>
        <v>475910856.03355658</v>
      </c>
      <c r="E31" s="65">
        <f ca="1">+SUM(E11:E17,E21:E29)</f>
        <v>1407374967.0147614</v>
      </c>
      <c r="G31" s="65">
        <f ca="1">+SUM(G11:G17,G21:G29)</f>
        <v>40293783.872160718</v>
      </c>
      <c r="I31" s="67">
        <f ca="1">ROUND((G31/E31),4)*100</f>
        <v>2.86</v>
      </c>
      <c r="K31" s="65">
        <f ca="1">+SUM(K11:K17,K21:K29)</f>
        <v>51818726</v>
      </c>
      <c r="M31" s="65">
        <f ca="1">+SUM(M11:M17,M21:M29)</f>
        <v>92112511</v>
      </c>
      <c r="O31" s="67">
        <f ca="1">ROUND((M31/E31),4)*100</f>
        <v>6.54</v>
      </c>
      <c r="Q31" s="65">
        <f ca="1">+SUM(Q11:Q17,Q21:Q29)</f>
        <v>70096733</v>
      </c>
      <c r="S31" s="65">
        <f ca="1">+SUM(S11:S17,S21:S29)</f>
        <v>546007589.03355658</v>
      </c>
      <c r="U31" s="67">
        <f ca="1">ROUND((S31/C31)-1,4)*100</f>
        <v>14.729999999999999</v>
      </c>
    </row>
    <row r="33" spans="1:19">
      <c r="S33" s="65"/>
    </row>
    <row r="34" spans="1:19">
      <c r="S34" s="65"/>
    </row>
    <row r="37" spans="1:19">
      <c r="A37" s="57" t="str">
        <f>+'Curr Equal'!A37</f>
        <v xml:space="preserve">      Gross Rev Conversion Factor:</v>
      </c>
      <c r="G37" s="108">
        <f>+'Curr Equal'!G37</f>
        <v>1.35272967</v>
      </c>
    </row>
    <row r="61" spans="13:13">
      <c r="M61" s="65"/>
    </row>
    <row r="62" spans="13:13">
      <c r="M62" s="65"/>
    </row>
    <row r="63" spans="13:13">
      <c r="M63" s="65"/>
    </row>
    <row r="64" spans="13:13">
      <c r="M64" s="65"/>
    </row>
    <row r="65" spans="13:13">
      <c r="M65" s="65"/>
    </row>
    <row r="66" spans="13:13">
      <c r="M66" s="65"/>
    </row>
    <row r="67" spans="13:13">
      <c r="M67" s="65"/>
    </row>
    <row r="68" spans="13:13">
      <c r="M68" s="65"/>
    </row>
    <row r="69" spans="13:13">
      <c r="M69" s="65"/>
    </row>
    <row r="70" spans="13:13">
      <c r="M70" s="65"/>
    </row>
    <row r="71" spans="13:13">
      <c r="M71" s="65"/>
    </row>
    <row r="72" spans="13:13">
      <c r="M72" s="65"/>
    </row>
  </sheetData>
  <mergeCells count="1">
    <mergeCell ref="K6:U6"/>
  </mergeCells>
  <printOptions horizontalCentered="1"/>
  <pageMargins left="0.75" right="0.75" top="1" bottom="1" header="0.5" footer="0.5"/>
  <pageSetup scale="90" orientation="landscape" r:id="rId1"/>
  <headerFooter alignWithMargins="0">
    <oddHeader>&amp;RExhibit No.: JMS-S2
Page 1 of 3
Witness: J. Stegall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X37"/>
  <sheetViews>
    <sheetView topLeftCell="A10" zoomScaleNormal="100" workbookViewId="0">
      <selection activeCell="M12" sqref="M12"/>
    </sheetView>
  </sheetViews>
  <sheetFormatPr defaultRowHeight="12.75" outlineLevelRow="1"/>
  <cols>
    <col min="1" max="1" width="11.42578125" style="57" customWidth="1"/>
    <col min="2" max="2" width="1" style="57" customWidth="1"/>
    <col min="3" max="3" width="12.7109375" style="57" customWidth="1"/>
    <col min="4" max="4" width="1" style="57" customWidth="1"/>
    <col min="5" max="5" width="14.5703125" style="57" customWidth="1"/>
    <col min="6" max="6" width="1" style="57" customWidth="1"/>
    <col min="7" max="7" width="12.140625" style="57" bestFit="1" customWidth="1"/>
    <col min="8" max="8" width="1" style="57" customWidth="1"/>
    <col min="9" max="9" width="8.5703125" style="57" bestFit="1" customWidth="1"/>
    <col min="10" max="10" width="2.140625" style="57" customWidth="1"/>
    <col min="11" max="11" width="10" style="57" bestFit="1" customWidth="1"/>
    <col min="12" max="12" width="1" style="57" customWidth="1"/>
    <col min="13" max="13" width="12.140625" style="57" bestFit="1" customWidth="1"/>
    <col min="14" max="14" width="1" style="57" customWidth="1"/>
    <col min="15" max="15" width="12.140625" style="57" bestFit="1" customWidth="1"/>
    <col min="16" max="16" width="1" style="57" customWidth="1"/>
    <col min="17" max="17" width="12.42578125" style="57" customWidth="1"/>
    <col min="18" max="18" width="1" style="57" customWidth="1"/>
    <col min="19" max="19" width="8.5703125" style="57" bestFit="1" customWidth="1"/>
    <col min="20" max="20" width="1" style="57" customWidth="1"/>
    <col min="21" max="21" width="12.5703125" style="57" customWidth="1"/>
    <col min="22" max="22" width="12.140625" style="57" bestFit="1" customWidth="1"/>
    <col min="23" max="23" width="3.28515625" style="57" customWidth="1"/>
    <col min="24" max="24" width="8.7109375" style="57" customWidth="1"/>
    <col min="25" max="26" width="15" style="57" customWidth="1"/>
    <col min="27" max="27" width="13" style="57" customWidth="1"/>
    <col min="28" max="28" width="15" style="57" customWidth="1"/>
    <col min="29" max="256" width="9.140625" style="57"/>
    <col min="257" max="257" width="8.85546875" style="57" customWidth="1"/>
    <col min="258" max="258" width="1" style="57" customWidth="1"/>
    <col min="259" max="259" width="11.42578125" style="57" bestFit="1" customWidth="1"/>
    <col min="260" max="260" width="1" style="57" customWidth="1"/>
    <col min="261" max="261" width="12.85546875" style="57" bestFit="1" customWidth="1"/>
    <col min="262" max="262" width="1" style="57" customWidth="1"/>
    <col min="263" max="263" width="11" style="57" bestFit="1" customWidth="1"/>
    <col min="264" max="264" width="1" style="57" customWidth="1"/>
    <col min="265" max="265" width="8.42578125" style="57" bestFit="1" customWidth="1"/>
    <col min="266" max="266" width="2.140625" style="57" customWidth="1"/>
    <col min="267" max="267" width="9.85546875" style="57" bestFit="1" customWidth="1"/>
    <col min="268" max="268" width="1" style="57" customWidth="1"/>
    <col min="269" max="269" width="11" style="57" bestFit="1" customWidth="1"/>
    <col min="270" max="270" width="1" style="57" customWidth="1"/>
    <col min="271" max="271" width="10.42578125" style="57" bestFit="1" customWidth="1"/>
    <col min="272" max="272" width="1" style="57" customWidth="1"/>
    <col min="273" max="273" width="10.42578125" style="57" bestFit="1" customWidth="1"/>
    <col min="274" max="274" width="1" style="57" customWidth="1"/>
    <col min="275" max="275" width="8.42578125" style="57" bestFit="1" customWidth="1"/>
    <col min="276" max="276" width="1" style="57" customWidth="1"/>
    <col min="277" max="277" width="11.42578125" style="57" bestFit="1" customWidth="1"/>
    <col min="278" max="278" width="11" style="57" bestFit="1" customWidth="1"/>
    <col min="279" max="282" width="15" style="57" customWidth="1"/>
    <col min="283" max="283" width="13" style="57" customWidth="1"/>
    <col min="284" max="284" width="15" style="57" customWidth="1"/>
    <col min="285" max="512" width="9.140625" style="57"/>
    <col min="513" max="513" width="8.85546875" style="57" customWidth="1"/>
    <col min="514" max="514" width="1" style="57" customWidth="1"/>
    <col min="515" max="515" width="11.42578125" style="57" bestFit="1" customWidth="1"/>
    <col min="516" max="516" width="1" style="57" customWidth="1"/>
    <col min="517" max="517" width="12.85546875" style="57" bestFit="1" customWidth="1"/>
    <col min="518" max="518" width="1" style="57" customWidth="1"/>
    <col min="519" max="519" width="11" style="57" bestFit="1" customWidth="1"/>
    <col min="520" max="520" width="1" style="57" customWidth="1"/>
    <col min="521" max="521" width="8.42578125" style="57" bestFit="1" customWidth="1"/>
    <col min="522" max="522" width="2.140625" style="57" customWidth="1"/>
    <col min="523" max="523" width="9.85546875" style="57" bestFit="1" customWidth="1"/>
    <col min="524" max="524" width="1" style="57" customWidth="1"/>
    <col min="525" max="525" width="11" style="57" bestFit="1" customWidth="1"/>
    <col min="526" max="526" width="1" style="57" customWidth="1"/>
    <col min="527" max="527" width="10.42578125" style="57" bestFit="1" customWidth="1"/>
    <col min="528" max="528" width="1" style="57" customWidth="1"/>
    <col min="529" max="529" width="10.42578125" style="57" bestFit="1" customWidth="1"/>
    <col min="530" max="530" width="1" style="57" customWidth="1"/>
    <col min="531" max="531" width="8.42578125" style="57" bestFit="1" customWidth="1"/>
    <col min="532" max="532" width="1" style="57" customWidth="1"/>
    <col min="533" max="533" width="11.42578125" style="57" bestFit="1" customWidth="1"/>
    <col min="534" max="534" width="11" style="57" bestFit="1" customWidth="1"/>
    <col min="535" max="538" width="15" style="57" customWidth="1"/>
    <col min="539" max="539" width="13" style="57" customWidth="1"/>
    <col min="540" max="540" width="15" style="57" customWidth="1"/>
    <col min="541" max="768" width="9.140625" style="57"/>
    <col min="769" max="769" width="8.85546875" style="57" customWidth="1"/>
    <col min="770" max="770" width="1" style="57" customWidth="1"/>
    <col min="771" max="771" width="11.42578125" style="57" bestFit="1" customWidth="1"/>
    <col min="772" max="772" width="1" style="57" customWidth="1"/>
    <col min="773" max="773" width="12.85546875" style="57" bestFit="1" customWidth="1"/>
    <col min="774" max="774" width="1" style="57" customWidth="1"/>
    <col min="775" max="775" width="11" style="57" bestFit="1" customWidth="1"/>
    <col min="776" max="776" width="1" style="57" customWidth="1"/>
    <col min="777" max="777" width="8.42578125" style="57" bestFit="1" customWidth="1"/>
    <col min="778" max="778" width="2.140625" style="57" customWidth="1"/>
    <col min="779" max="779" width="9.85546875" style="57" bestFit="1" customWidth="1"/>
    <col min="780" max="780" width="1" style="57" customWidth="1"/>
    <col min="781" max="781" width="11" style="57" bestFit="1" customWidth="1"/>
    <col min="782" max="782" width="1" style="57" customWidth="1"/>
    <col min="783" max="783" width="10.42578125" style="57" bestFit="1" customWidth="1"/>
    <col min="784" max="784" width="1" style="57" customWidth="1"/>
    <col min="785" max="785" width="10.42578125" style="57" bestFit="1" customWidth="1"/>
    <col min="786" max="786" width="1" style="57" customWidth="1"/>
    <col min="787" max="787" width="8.42578125" style="57" bestFit="1" customWidth="1"/>
    <col min="788" max="788" width="1" style="57" customWidth="1"/>
    <col min="789" max="789" width="11.42578125" style="57" bestFit="1" customWidth="1"/>
    <col min="790" max="790" width="11" style="57" bestFit="1" customWidth="1"/>
    <col min="791" max="794" width="15" style="57" customWidth="1"/>
    <col min="795" max="795" width="13" style="57" customWidth="1"/>
    <col min="796" max="796" width="15" style="57" customWidth="1"/>
    <col min="797" max="1024" width="9.140625" style="57"/>
    <col min="1025" max="1025" width="8.85546875" style="57" customWidth="1"/>
    <col min="1026" max="1026" width="1" style="57" customWidth="1"/>
    <col min="1027" max="1027" width="11.42578125" style="57" bestFit="1" customWidth="1"/>
    <col min="1028" max="1028" width="1" style="57" customWidth="1"/>
    <col min="1029" max="1029" width="12.85546875" style="57" bestFit="1" customWidth="1"/>
    <col min="1030" max="1030" width="1" style="57" customWidth="1"/>
    <col min="1031" max="1031" width="11" style="57" bestFit="1" customWidth="1"/>
    <col min="1032" max="1032" width="1" style="57" customWidth="1"/>
    <col min="1033" max="1033" width="8.42578125" style="57" bestFit="1" customWidth="1"/>
    <col min="1034" max="1034" width="2.140625" style="57" customWidth="1"/>
    <col min="1035" max="1035" width="9.85546875" style="57" bestFit="1" customWidth="1"/>
    <col min="1036" max="1036" width="1" style="57" customWidth="1"/>
    <col min="1037" max="1037" width="11" style="57" bestFit="1" customWidth="1"/>
    <col min="1038" max="1038" width="1" style="57" customWidth="1"/>
    <col min="1039" max="1039" width="10.42578125" style="57" bestFit="1" customWidth="1"/>
    <col min="1040" max="1040" width="1" style="57" customWidth="1"/>
    <col min="1041" max="1041" width="10.42578125" style="57" bestFit="1" customWidth="1"/>
    <col min="1042" max="1042" width="1" style="57" customWidth="1"/>
    <col min="1043" max="1043" width="8.42578125" style="57" bestFit="1" customWidth="1"/>
    <col min="1044" max="1044" width="1" style="57" customWidth="1"/>
    <col min="1045" max="1045" width="11.42578125" style="57" bestFit="1" customWidth="1"/>
    <col min="1046" max="1046" width="11" style="57" bestFit="1" customWidth="1"/>
    <col min="1047" max="1050" width="15" style="57" customWidth="1"/>
    <col min="1051" max="1051" width="13" style="57" customWidth="1"/>
    <col min="1052" max="1052" width="15" style="57" customWidth="1"/>
    <col min="1053" max="1280" width="9.140625" style="57"/>
    <col min="1281" max="1281" width="8.85546875" style="57" customWidth="1"/>
    <col min="1282" max="1282" width="1" style="57" customWidth="1"/>
    <col min="1283" max="1283" width="11.42578125" style="57" bestFit="1" customWidth="1"/>
    <col min="1284" max="1284" width="1" style="57" customWidth="1"/>
    <col min="1285" max="1285" width="12.85546875" style="57" bestFit="1" customWidth="1"/>
    <col min="1286" max="1286" width="1" style="57" customWidth="1"/>
    <col min="1287" max="1287" width="11" style="57" bestFit="1" customWidth="1"/>
    <col min="1288" max="1288" width="1" style="57" customWidth="1"/>
    <col min="1289" max="1289" width="8.42578125" style="57" bestFit="1" customWidth="1"/>
    <col min="1290" max="1290" width="2.140625" style="57" customWidth="1"/>
    <col min="1291" max="1291" width="9.85546875" style="57" bestFit="1" customWidth="1"/>
    <col min="1292" max="1292" width="1" style="57" customWidth="1"/>
    <col min="1293" max="1293" width="11" style="57" bestFit="1" customWidth="1"/>
    <col min="1294" max="1294" width="1" style="57" customWidth="1"/>
    <col min="1295" max="1295" width="10.42578125" style="57" bestFit="1" customWidth="1"/>
    <col min="1296" max="1296" width="1" style="57" customWidth="1"/>
    <col min="1297" max="1297" width="10.42578125" style="57" bestFit="1" customWidth="1"/>
    <col min="1298" max="1298" width="1" style="57" customWidth="1"/>
    <col min="1299" max="1299" width="8.42578125" style="57" bestFit="1" customWidth="1"/>
    <col min="1300" max="1300" width="1" style="57" customWidth="1"/>
    <col min="1301" max="1301" width="11.42578125" style="57" bestFit="1" customWidth="1"/>
    <col min="1302" max="1302" width="11" style="57" bestFit="1" customWidth="1"/>
    <col min="1303" max="1306" width="15" style="57" customWidth="1"/>
    <col min="1307" max="1307" width="13" style="57" customWidth="1"/>
    <col min="1308" max="1308" width="15" style="57" customWidth="1"/>
    <col min="1309" max="1536" width="9.140625" style="57"/>
    <col min="1537" max="1537" width="8.85546875" style="57" customWidth="1"/>
    <col min="1538" max="1538" width="1" style="57" customWidth="1"/>
    <col min="1539" max="1539" width="11.42578125" style="57" bestFit="1" customWidth="1"/>
    <col min="1540" max="1540" width="1" style="57" customWidth="1"/>
    <col min="1541" max="1541" width="12.85546875" style="57" bestFit="1" customWidth="1"/>
    <col min="1542" max="1542" width="1" style="57" customWidth="1"/>
    <col min="1543" max="1543" width="11" style="57" bestFit="1" customWidth="1"/>
    <col min="1544" max="1544" width="1" style="57" customWidth="1"/>
    <col min="1545" max="1545" width="8.42578125" style="57" bestFit="1" customWidth="1"/>
    <col min="1546" max="1546" width="2.140625" style="57" customWidth="1"/>
    <col min="1547" max="1547" width="9.85546875" style="57" bestFit="1" customWidth="1"/>
    <col min="1548" max="1548" width="1" style="57" customWidth="1"/>
    <col min="1549" max="1549" width="11" style="57" bestFit="1" customWidth="1"/>
    <col min="1550" max="1550" width="1" style="57" customWidth="1"/>
    <col min="1551" max="1551" width="10.42578125" style="57" bestFit="1" customWidth="1"/>
    <col min="1552" max="1552" width="1" style="57" customWidth="1"/>
    <col min="1553" max="1553" width="10.42578125" style="57" bestFit="1" customWidth="1"/>
    <col min="1554" max="1554" width="1" style="57" customWidth="1"/>
    <col min="1555" max="1555" width="8.42578125" style="57" bestFit="1" customWidth="1"/>
    <col min="1556" max="1556" width="1" style="57" customWidth="1"/>
    <col min="1557" max="1557" width="11.42578125" style="57" bestFit="1" customWidth="1"/>
    <col min="1558" max="1558" width="11" style="57" bestFit="1" customWidth="1"/>
    <col min="1559" max="1562" width="15" style="57" customWidth="1"/>
    <col min="1563" max="1563" width="13" style="57" customWidth="1"/>
    <col min="1564" max="1564" width="15" style="57" customWidth="1"/>
    <col min="1565" max="1792" width="9.140625" style="57"/>
    <col min="1793" max="1793" width="8.85546875" style="57" customWidth="1"/>
    <col min="1794" max="1794" width="1" style="57" customWidth="1"/>
    <col min="1795" max="1795" width="11.42578125" style="57" bestFit="1" customWidth="1"/>
    <col min="1796" max="1796" width="1" style="57" customWidth="1"/>
    <col min="1797" max="1797" width="12.85546875" style="57" bestFit="1" customWidth="1"/>
    <col min="1798" max="1798" width="1" style="57" customWidth="1"/>
    <col min="1799" max="1799" width="11" style="57" bestFit="1" customWidth="1"/>
    <col min="1800" max="1800" width="1" style="57" customWidth="1"/>
    <col min="1801" max="1801" width="8.42578125" style="57" bestFit="1" customWidth="1"/>
    <col min="1802" max="1802" width="2.140625" style="57" customWidth="1"/>
    <col min="1803" max="1803" width="9.85546875" style="57" bestFit="1" customWidth="1"/>
    <col min="1804" max="1804" width="1" style="57" customWidth="1"/>
    <col min="1805" max="1805" width="11" style="57" bestFit="1" customWidth="1"/>
    <col min="1806" max="1806" width="1" style="57" customWidth="1"/>
    <col min="1807" max="1807" width="10.42578125" style="57" bestFit="1" customWidth="1"/>
    <col min="1808" max="1808" width="1" style="57" customWidth="1"/>
    <col min="1809" max="1809" width="10.42578125" style="57" bestFit="1" customWidth="1"/>
    <col min="1810" max="1810" width="1" style="57" customWidth="1"/>
    <col min="1811" max="1811" width="8.42578125" style="57" bestFit="1" customWidth="1"/>
    <col min="1812" max="1812" width="1" style="57" customWidth="1"/>
    <col min="1813" max="1813" width="11.42578125" style="57" bestFit="1" customWidth="1"/>
    <col min="1814" max="1814" width="11" style="57" bestFit="1" customWidth="1"/>
    <col min="1815" max="1818" width="15" style="57" customWidth="1"/>
    <col min="1819" max="1819" width="13" style="57" customWidth="1"/>
    <col min="1820" max="1820" width="15" style="57" customWidth="1"/>
    <col min="1821" max="2048" width="9.140625" style="57"/>
    <col min="2049" max="2049" width="8.85546875" style="57" customWidth="1"/>
    <col min="2050" max="2050" width="1" style="57" customWidth="1"/>
    <col min="2051" max="2051" width="11.42578125" style="57" bestFit="1" customWidth="1"/>
    <col min="2052" max="2052" width="1" style="57" customWidth="1"/>
    <col min="2053" max="2053" width="12.85546875" style="57" bestFit="1" customWidth="1"/>
    <col min="2054" max="2054" width="1" style="57" customWidth="1"/>
    <col min="2055" max="2055" width="11" style="57" bestFit="1" customWidth="1"/>
    <col min="2056" max="2056" width="1" style="57" customWidth="1"/>
    <col min="2057" max="2057" width="8.42578125" style="57" bestFit="1" customWidth="1"/>
    <col min="2058" max="2058" width="2.140625" style="57" customWidth="1"/>
    <col min="2059" max="2059" width="9.85546875" style="57" bestFit="1" customWidth="1"/>
    <col min="2060" max="2060" width="1" style="57" customWidth="1"/>
    <col min="2061" max="2061" width="11" style="57" bestFit="1" customWidth="1"/>
    <col min="2062" max="2062" width="1" style="57" customWidth="1"/>
    <col min="2063" max="2063" width="10.42578125" style="57" bestFit="1" customWidth="1"/>
    <col min="2064" max="2064" width="1" style="57" customWidth="1"/>
    <col min="2065" max="2065" width="10.42578125" style="57" bestFit="1" customWidth="1"/>
    <col min="2066" max="2066" width="1" style="57" customWidth="1"/>
    <col min="2067" max="2067" width="8.42578125" style="57" bestFit="1" customWidth="1"/>
    <col min="2068" max="2068" width="1" style="57" customWidth="1"/>
    <col min="2069" max="2069" width="11.42578125" style="57" bestFit="1" customWidth="1"/>
    <col min="2070" max="2070" width="11" style="57" bestFit="1" customWidth="1"/>
    <col min="2071" max="2074" width="15" style="57" customWidth="1"/>
    <col min="2075" max="2075" width="13" style="57" customWidth="1"/>
    <col min="2076" max="2076" width="15" style="57" customWidth="1"/>
    <col min="2077" max="2304" width="9.140625" style="57"/>
    <col min="2305" max="2305" width="8.85546875" style="57" customWidth="1"/>
    <col min="2306" max="2306" width="1" style="57" customWidth="1"/>
    <col min="2307" max="2307" width="11.42578125" style="57" bestFit="1" customWidth="1"/>
    <col min="2308" max="2308" width="1" style="57" customWidth="1"/>
    <col min="2309" max="2309" width="12.85546875" style="57" bestFit="1" customWidth="1"/>
    <col min="2310" max="2310" width="1" style="57" customWidth="1"/>
    <col min="2311" max="2311" width="11" style="57" bestFit="1" customWidth="1"/>
    <col min="2312" max="2312" width="1" style="57" customWidth="1"/>
    <col min="2313" max="2313" width="8.42578125" style="57" bestFit="1" customWidth="1"/>
    <col min="2314" max="2314" width="2.140625" style="57" customWidth="1"/>
    <col min="2315" max="2315" width="9.85546875" style="57" bestFit="1" customWidth="1"/>
    <col min="2316" max="2316" width="1" style="57" customWidth="1"/>
    <col min="2317" max="2317" width="11" style="57" bestFit="1" customWidth="1"/>
    <col min="2318" max="2318" width="1" style="57" customWidth="1"/>
    <col min="2319" max="2319" width="10.42578125" style="57" bestFit="1" customWidth="1"/>
    <col min="2320" max="2320" width="1" style="57" customWidth="1"/>
    <col min="2321" max="2321" width="10.42578125" style="57" bestFit="1" customWidth="1"/>
    <col min="2322" max="2322" width="1" style="57" customWidth="1"/>
    <col min="2323" max="2323" width="8.42578125" style="57" bestFit="1" customWidth="1"/>
    <col min="2324" max="2324" width="1" style="57" customWidth="1"/>
    <col min="2325" max="2325" width="11.42578125" style="57" bestFit="1" customWidth="1"/>
    <col min="2326" max="2326" width="11" style="57" bestFit="1" customWidth="1"/>
    <col min="2327" max="2330" width="15" style="57" customWidth="1"/>
    <col min="2331" max="2331" width="13" style="57" customWidth="1"/>
    <col min="2332" max="2332" width="15" style="57" customWidth="1"/>
    <col min="2333" max="2560" width="9.140625" style="57"/>
    <col min="2561" max="2561" width="8.85546875" style="57" customWidth="1"/>
    <col min="2562" max="2562" width="1" style="57" customWidth="1"/>
    <col min="2563" max="2563" width="11.42578125" style="57" bestFit="1" customWidth="1"/>
    <col min="2564" max="2564" width="1" style="57" customWidth="1"/>
    <col min="2565" max="2565" width="12.85546875" style="57" bestFit="1" customWidth="1"/>
    <col min="2566" max="2566" width="1" style="57" customWidth="1"/>
    <col min="2567" max="2567" width="11" style="57" bestFit="1" customWidth="1"/>
    <col min="2568" max="2568" width="1" style="57" customWidth="1"/>
    <col min="2569" max="2569" width="8.42578125" style="57" bestFit="1" customWidth="1"/>
    <col min="2570" max="2570" width="2.140625" style="57" customWidth="1"/>
    <col min="2571" max="2571" width="9.85546875" style="57" bestFit="1" customWidth="1"/>
    <col min="2572" max="2572" width="1" style="57" customWidth="1"/>
    <col min="2573" max="2573" width="11" style="57" bestFit="1" customWidth="1"/>
    <col min="2574" max="2574" width="1" style="57" customWidth="1"/>
    <col min="2575" max="2575" width="10.42578125" style="57" bestFit="1" customWidth="1"/>
    <col min="2576" max="2576" width="1" style="57" customWidth="1"/>
    <col min="2577" max="2577" width="10.42578125" style="57" bestFit="1" customWidth="1"/>
    <col min="2578" max="2578" width="1" style="57" customWidth="1"/>
    <col min="2579" max="2579" width="8.42578125" style="57" bestFit="1" customWidth="1"/>
    <col min="2580" max="2580" width="1" style="57" customWidth="1"/>
    <col min="2581" max="2581" width="11.42578125" style="57" bestFit="1" customWidth="1"/>
    <col min="2582" max="2582" width="11" style="57" bestFit="1" customWidth="1"/>
    <col min="2583" max="2586" width="15" style="57" customWidth="1"/>
    <col min="2587" max="2587" width="13" style="57" customWidth="1"/>
    <col min="2588" max="2588" width="15" style="57" customWidth="1"/>
    <col min="2589" max="2816" width="9.140625" style="57"/>
    <col min="2817" max="2817" width="8.85546875" style="57" customWidth="1"/>
    <col min="2818" max="2818" width="1" style="57" customWidth="1"/>
    <col min="2819" max="2819" width="11.42578125" style="57" bestFit="1" customWidth="1"/>
    <col min="2820" max="2820" width="1" style="57" customWidth="1"/>
    <col min="2821" max="2821" width="12.85546875" style="57" bestFit="1" customWidth="1"/>
    <col min="2822" max="2822" width="1" style="57" customWidth="1"/>
    <col min="2823" max="2823" width="11" style="57" bestFit="1" customWidth="1"/>
    <col min="2824" max="2824" width="1" style="57" customWidth="1"/>
    <col min="2825" max="2825" width="8.42578125" style="57" bestFit="1" customWidth="1"/>
    <col min="2826" max="2826" width="2.140625" style="57" customWidth="1"/>
    <col min="2827" max="2827" width="9.85546875" style="57" bestFit="1" customWidth="1"/>
    <col min="2828" max="2828" width="1" style="57" customWidth="1"/>
    <col min="2829" max="2829" width="11" style="57" bestFit="1" customWidth="1"/>
    <col min="2830" max="2830" width="1" style="57" customWidth="1"/>
    <col min="2831" max="2831" width="10.42578125" style="57" bestFit="1" customWidth="1"/>
    <col min="2832" max="2832" width="1" style="57" customWidth="1"/>
    <col min="2833" max="2833" width="10.42578125" style="57" bestFit="1" customWidth="1"/>
    <col min="2834" max="2834" width="1" style="57" customWidth="1"/>
    <col min="2835" max="2835" width="8.42578125" style="57" bestFit="1" customWidth="1"/>
    <col min="2836" max="2836" width="1" style="57" customWidth="1"/>
    <col min="2837" max="2837" width="11.42578125" style="57" bestFit="1" customWidth="1"/>
    <col min="2838" max="2838" width="11" style="57" bestFit="1" customWidth="1"/>
    <col min="2839" max="2842" width="15" style="57" customWidth="1"/>
    <col min="2843" max="2843" width="13" style="57" customWidth="1"/>
    <col min="2844" max="2844" width="15" style="57" customWidth="1"/>
    <col min="2845" max="3072" width="9.140625" style="57"/>
    <col min="3073" max="3073" width="8.85546875" style="57" customWidth="1"/>
    <col min="3074" max="3074" width="1" style="57" customWidth="1"/>
    <col min="3075" max="3075" width="11.42578125" style="57" bestFit="1" customWidth="1"/>
    <col min="3076" max="3076" width="1" style="57" customWidth="1"/>
    <col min="3077" max="3077" width="12.85546875" style="57" bestFit="1" customWidth="1"/>
    <col min="3078" max="3078" width="1" style="57" customWidth="1"/>
    <col min="3079" max="3079" width="11" style="57" bestFit="1" customWidth="1"/>
    <col min="3080" max="3080" width="1" style="57" customWidth="1"/>
    <col min="3081" max="3081" width="8.42578125" style="57" bestFit="1" customWidth="1"/>
    <col min="3082" max="3082" width="2.140625" style="57" customWidth="1"/>
    <col min="3083" max="3083" width="9.85546875" style="57" bestFit="1" customWidth="1"/>
    <col min="3084" max="3084" width="1" style="57" customWidth="1"/>
    <col min="3085" max="3085" width="11" style="57" bestFit="1" customWidth="1"/>
    <col min="3086" max="3086" width="1" style="57" customWidth="1"/>
    <col min="3087" max="3087" width="10.42578125" style="57" bestFit="1" customWidth="1"/>
    <col min="3088" max="3088" width="1" style="57" customWidth="1"/>
    <col min="3089" max="3089" width="10.42578125" style="57" bestFit="1" customWidth="1"/>
    <col min="3090" max="3090" width="1" style="57" customWidth="1"/>
    <col min="3091" max="3091" width="8.42578125" style="57" bestFit="1" customWidth="1"/>
    <col min="3092" max="3092" width="1" style="57" customWidth="1"/>
    <col min="3093" max="3093" width="11.42578125" style="57" bestFit="1" customWidth="1"/>
    <col min="3094" max="3094" width="11" style="57" bestFit="1" customWidth="1"/>
    <col min="3095" max="3098" width="15" style="57" customWidth="1"/>
    <col min="3099" max="3099" width="13" style="57" customWidth="1"/>
    <col min="3100" max="3100" width="15" style="57" customWidth="1"/>
    <col min="3101" max="3328" width="9.140625" style="57"/>
    <col min="3329" max="3329" width="8.85546875" style="57" customWidth="1"/>
    <col min="3330" max="3330" width="1" style="57" customWidth="1"/>
    <col min="3331" max="3331" width="11.42578125" style="57" bestFit="1" customWidth="1"/>
    <col min="3332" max="3332" width="1" style="57" customWidth="1"/>
    <col min="3333" max="3333" width="12.85546875" style="57" bestFit="1" customWidth="1"/>
    <col min="3334" max="3334" width="1" style="57" customWidth="1"/>
    <col min="3335" max="3335" width="11" style="57" bestFit="1" customWidth="1"/>
    <col min="3336" max="3336" width="1" style="57" customWidth="1"/>
    <col min="3337" max="3337" width="8.42578125" style="57" bestFit="1" customWidth="1"/>
    <col min="3338" max="3338" width="2.140625" style="57" customWidth="1"/>
    <col min="3339" max="3339" width="9.85546875" style="57" bestFit="1" customWidth="1"/>
    <col min="3340" max="3340" width="1" style="57" customWidth="1"/>
    <col min="3341" max="3341" width="11" style="57" bestFit="1" customWidth="1"/>
    <col min="3342" max="3342" width="1" style="57" customWidth="1"/>
    <col min="3343" max="3343" width="10.42578125" style="57" bestFit="1" customWidth="1"/>
    <col min="3344" max="3344" width="1" style="57" customWidth="1"/>
    <col min="3345" max="3345" width="10.42578125" style="57" bestFit="1" customWidth="1"/>
    <col min="3346" max="3346" width="1" style="57" customWidth="1"/>
    <col min="3347" max="3347" width="8.42578125" style="57" bestFit="1" customWidth="1"/>
    <col min="3348" max="3348" width="1" style="57" customWidth="1"/>
    <col min="3349" max="3349" width="11.42578125" style="57" bestFit="1" customWidth="1"/>
    <col min="3350" max="3350" width="11" style="57" bestFit="1" customWidth="1"/>
    <col min="3351" max="3354" width="15" style="57" customWidth="1"/>
    <col min="3355" max="3355" width="13" style="57" customWidth="1"/>
    <col min="3356" max="3356" width="15" style="57" customWidth="1"/>
    <col min="3357" max="3584" width="9.140625" style="57"/>
    <col min="3585" max="3585" width="8.85546875" style="57" customWidth="1"/>
    <col min="3586" max="3586" width="1" style="57" customWidth="1"/>
    <col min="3587" max="3587" width="11.42578125" style="57" bestFit="1" customWidth="1"/>
    <col min="3588" max="3588" width="1" style="57" customWidth="1"/>
    <col min="3589" max="3589" width="12.85546875" style="57" bestFit="1" customWidth="1"/>
    <col min="3590" max="3590" width="1" style="57" customWidth="1"/>
    <col min="3591" max="3591" width="11" style="57" bestFit="1" customWidth="1"/>
    <col min="3592" max="3592" width="1" style="57" customWidth="1"/>
    <col min="3593" max="3593" width="8.42578125" style="57" bestFit="1" customWidth="1"/>
    <col min="3594" max="3594" width="2.140625" style="57" customWidth="1"/>
    <col min="3595" max="3595" width="9.85546875" style="57" bestFit="1" customWidth="1"/>
    <col min="3596" max="3596" width="1" style="57" customWidth="1"/>
    <col min="3597" max="3597" width="11" style="57" bestFit="1" customWidth="1"/>
    <col min="3598" max="3598" width="1" style="57" customWidth="1"/>
    <col min="3599" max="3599" width="10.42578125" style="57" bestFit="1" customWidth="1"/>
    <col min="3600" max="3600" width="1" style="57" customWidth="1"/>
    <col min="3601" max="3601" width="10.42578125" style="57" bestFit="1" customWidth="1"/>
    <col min="3602" max="3602" width="1" style="57" customWidth="1"/>
    <col min="3603" max="3603" width="8.42578125" style="57" bestFit="1" customWidth="1"/>
    <col min="3604" max="3604" width="1" style="57" customWidth="1"/>
    <col min="3605" max="3605" width="11.42578125" style="57" bestFit="1" customWidth="1"/>
    <col min="3606" max="3606" width="11" style="57" bestFit="1" customWidth="1"/>
    <col min="3607" max="3610" width="15" style="57" customWidth="1"/>
    <col min="3611" max="3611" width="13" style="57" customWidth="1"/>
    <col min="3612" max="3612" width="15" style="57" customWidth="1"/>
    <col min="3613" max="3840" width="9.140625" style="57"/>
    <col min="3841" max="3841" width="8.85546875" style="57" customWidth="1"/>
    <col min="3842" max="3842" width="1" style="57" customWidth="1"/>
    <col min="3843" max="3843" width="11.42578125" style="57" bestFit="1" customWidth="1"/>
    <col min="3844" max="3844" width="1" style="57" customWidth="1"/>
    <col min="3845" max="3845" width="12.85546875" style="57" bestFit="1" customWidth="1"/>
    <col min="3846" max="3846" width="1" style="57" customWidth="1"/>
    <col min="3847" max="3847" width="11" style="57" bestFit="1" customWidth="1"/>
    <col min="3848" max="3848" width="1" style="57" customWidth="1"/>
    <col min="3849" max="3849" width="8.42578125" style="57" bestFit="1" customWidth="1"/>
    <col min="3850" max="3850" width="2.140625" style="57" customWidth="1"/>
    <col min="3851" max="3851" width="9.85546875" style="57" bestFit="1" customWidth="1"/>
    <col min="3852" max="3852" width="1" style="57" customWidth="1"/>
    <col min="3853" max="3853" width="11" style="57" bestFit="1" customWidth="1"/>
    <col min="3854" max="3854" width="1" style="57" customWidth="1"/>
    <col min="3855" max="3855" width="10.42578125" style="57" bestFit="1" customWidth="1"/>
    <col min="3856" max="3856" width="1" style="57" customWidth="1"/>
    <col min="3857" max="3857" width="10.42578125" style="57" bestFit="1" customWidth="1"/>
    <col min="3858" max="3858" width="1" style="57" customWidth="1"/>
    <col min="3859" max="3859" width="8.42578125" style="57" bestFit="1" customWidth="1"/>
    <col min="3860" max="3860" width="1" style="57" customWidth="1"/>
    <col min="3861" max="3861" width="11.42578125" style="57" bestFit="1" customWidth="1"/>
    <col min="3862" max="3862" width="11" style="57" bestFit="1" customWidth="1"/>
    <col min="3863" max="3866" width="15" style="57" customWidth="1"/>
    <col min="3867" max="3867" width="13" style="57" customWidth="1"/>
    <col min="3868" max="3868" width="15" style="57" customWidth="1"/>
    <col min="3869" max="4096" width="9.140625" style="57"/>
    <col min="4097" max="4097" width="8.85546875" style="57" customWidth="1"/>
    <col min="4098" max="4098" width="1" style="57" customWidth="1"/>
    <col min="4099" max="4099" width="11.42578125" style="57" bestFit="1" customWidth="1"/>
    <col min="4100" max="4100" width="1" style="57" customWidth="1"/>
    <col min="4101" max="4101" width="12.85546875" style="57" bestFit="1" customWidth="1"/>
    <col min="4102" max="4102" width="1" style="57" customWidth="1"/>
    <col min="4103" max="4103" width="11" style="57" bestFit="1" customWidth="1"/>
    <col min="4104" max="4104" width="1" style="57" customWidth="1"/>
    <col min="4105" max="4105" width="8.42578125" style="57" bestFit="1" customWidth="1"/>
    <col min="4106" max="4106" width="2.140625" style="57" customWidth="1"/>
    <col min="4107" max="4107" width="9.85546875" style="57" bestFit="1" customWidth="1"/>
    <col min="4108" max="4108" width="1" style="57" customWidth="1"/>
    <col min="4109" max="4109" width="11" style="57" bestFit="1" customWidth="1"/>
    <col min="4110" max="4110" width="1" style="57" customWidth="1"/>
    <col min="4111" max="4111" width="10.42578125" style="57" bestFit="1" customWidth="1"/>
    <col min="4112" max="4112" width="1" style="57" customWidth="1"/>
    <col min="4113" max="4113" width="10.42578125" style="57" bestFit="1" customWidth="1"/>
    <col min="4114" max="4114" width="1" style="57" customWidth="1"/>
    <col min="4115" max="4115" width="8.42578125" style="57" bestFit="1" customWidth="1"/>
    <col min="4116" max="4116" width="1" style="57" customWidth="1"/>
    <col min="4117" max="4117" width="11.42578125" style="57" bestFit="1" customWidth="1"/>
    <col min="4118" max="4118" width="11" style="57" bestFit="1" customWidth="1"/>
    <col min="4119" max="4122" width="15" style="57" customWidth="1"/>
    <col min="4123" max="4123" width="13" style="57" customWidth="1"/>
    <col min="4124" max="4124" width="15" style="57" customWidth="1"/>
    <col min="4125" max="4352" width="9.140625" style="57"/>
    <col min="4353" max="4353" width="8.85546875" style="57" customWidth="1"/>
    <col min="4354" max="4354" width="1" style="57" customWidth="1"/>
    <col min="4355" max="4355" width="11.42578125" style="57" bestFit="1" customWidth="1"/>
    <col min="4356" max="4356" width="1" style="57" customWidth="1"/>
    <col min="4357" max="4357" width="12.85546875" style="57" bestFit="1" customWidth="1"/>
    <col min="4358" max="4358" width="1" style="57" customWidth="1"/>
    <col min="4359" max="4359" width="11" style="57" bestFit="1" customWidth="1"/>
    <col min="4360" max="4360" width="1" style="57" customWidth="1"/>
    <col min="4361" max="4361" width="8.42578125" style="57" bestFit="1" customWidth="1"/>
    <col min="4362" max="4362" width="2.140625" style="57" customWidth="1"/>
    <col min="4363" max="4363" width="9.85546875" style="57" bestFit="1" customWidth="1"/>
    <col min="4364" max="4364" width="1" style="57" customWidth="1"/>
    <col min="4365" max="4365" width="11" style="57" bestFit="1" customWidth="1"/>
    <col min="4366" max="4366" width="1" style="57" customWidth="1"/>
    <col min="4367" max="4367" width="10.42578125" style="57" bestFit="1" customWidth="1"/>
    <col min="4368" max="4368" width="1" style="57" customWidth="1"/>
    <col min="4369" max="4369" width="10.42578125" style="57" bestFit="1" customWidth="1"/>
    <col min="4370" max="4370" width="1" style="57" customWidth="1"/>
    <col min="4371" max="4371" width="8.42578125" style="57" bestFit="1" customWidth="1"/>
    <col min="4372" max="4372" width="1" style="57" customWidth="1"/>
    <col min="4373" max="4373" width="11.42578125" style="57" bestFit="1" customWidth="1"/>
    <col min="4374" max="4374" width="11" style="57" bestFit="1" customWidth="1"/>
    <col min="4375" max="4378" width="15" style="57" customWidth="1"/>
    <col min="4379" max="4379" width="13" style="57" customWidth="1"/>
    <col min="4380" max="4380" width="15" style="57" customWidth="1"/>
    <col min="4381" max="4608" width="9.140625" style="57"/>
    <col min="4609" max="4609" width="8.85546875" style="57" customWidth="1"/>
    <col min="4610" max="4610" width="1" style="57" customWidth="1"/>
    <col min="4611" max="4611" width="11.42578125" style="57" bestFit="1" customWidth="1"/>
    <col min="4612" max="4612" width="1" style="57" customWidth="1"/>
    <col min="4613" max="4613" width="12.85546875" style="57" bestFit="1" customWidth="1"/>
    <col min="4614" max="4614" width="1" style="57" customWidth="1"/>
    <col min="4615" max="4615" width="11" style="57" bestFit="1" customWidth="1"/>
    <col min="4616" max="4616" width="1" style="57" customWidth="1"/>
    <col min="4617" max="4617" width="8.42578125" style="57" bestFit="1" customWidth="1"/>
    <col min="4618" max="4618" width="2.140625" style="57" customWidth="1"/>
    <col min="4619" max="4619" width="9.85546875" style="57" bestFit="1" customWidth="1"/>
    <col min="4620" max="4620" width="1" style="57" customWidth="1"/>
    <col min="4621" max="4621" width="11" style="57" bestFit="1" customWidth="1"/>
    <col min="4622" max="4622" width="1" style="57" customWidth="1"/>
    <col min="4623" max="4623" width="10.42578125" style="57" bestFit="1" customWidth="1"/>
    <col min="4624" max="4624" width="1" style="57" customWidth="1"/>
    <col min="4625" max="4625" width="10.42578125" style="57" bestFit="1" customWidth="1"/>
    <col min="4626" max="4626" width="1" style="57" customWidth="1"/>
    <col min="4627" max="4627" width="8.42578125" style="57" bestFit="1" customWidth="1"/>
    <col min="4628" max="4628" width="1" style="57" customWidth="1"/>
    <col min="4629" max="4629" width="11.42578125" style="57" bestFit="1" customWidth="1"/>
    <col min="4630" max="4630" width="11" style="57" bestFit="1" customWidth="1"/>
    <col min="4631" max="4634" width="15" style="57" customWidth="1"/>
    <col min="4635" max="4635" width="13" style="57" customWidth="1"/>
    <col min="4636" max="4636" width="15" style="57" customWidth="1"/>
    <col min="4637" max="4864" width="9.140625" style="57"/>
    <col min="4865" max="4865" width="8.85546875" style="57" customWidth="1"/>
    <col min="4866" max="4866" width="1" style="57" customWidth="1"/>
    <col min="4867" max="4867" width="11.42578125" style="57" bestFit="1" customWidth="1"/>
    <col min="4868" max="4868" width="1" style="57" customWidth="1"/>
    <col min="4869" max="4869" width="12.85546875" style="57" bestFit="1" customWidth="1"/>
    <col min="4870" max="4870" width="1" style="57" customWidth="1"/>
    <col min="4871" max="4871" width="11" style="57" bestFit="1" customWidth="1"/>
    <col min="4872" max="4872" width="1" style="57" customWidth="1"/>
    <col min="4873" max="4873" width="8.42578125" style="57" bestFit="1" customWidth="1"/>
    <col min="4874" max="4874" width="2.140625" style="57" customWidth="1"/>
    <col min="4875" max="4875" width="9.85546875" style="57" bestFit="1" customWidth="1"/>
    <col min="4876" max="4876" width="1" style="57" customWidth="1"/>
    <col min="4877" max="4877" width="11" style="57" bestFit="1" customWidth="1"/>
    <col min="4878" max="4878" width="1" style="57" customWidth="1"/>
    <col min="4879" max="4879" width="10.42578125" style="57" bestFit="1" customWidth="1"/>
    <col min="4880" max="4880" width="1" style="57" customWidth="1"/>
    <col min="4881" max="4881" width="10.42578125" style="57" bestFit="1" customWidth="1"/>
    <col min="4882" max="4882" width="1" style="57" customWidth="1"/>
    <col min="4883" max="4883" width="8.42578125" style="57" bestFit="1" customWidth="1"/>
    <col min="4884" max="4884" width="1" style="57" customWidth="1"/>
    <col min="4885" max="4885" width="11.42578125" style="57" bestFit="1" customWidth="1"/>
    <col min="4886" max="4886" width="11" style="57" bestFit="1" customWidth="1"/>
    <col min="4887" max="4890" width="15" style="57" customWidth="1"/>
    <col min="4891" max="4891" width="13" style="57" customWidth="1"/>
    <col min="4892" max="4892" width="15" style="57" customWidth="1"/>
    <col min="4893" max="5120" width="9.140625" style="57"/>
    <col min="5121" max="5121" width="8.85546875" style="57" customWidth="1"/>
    <col min="5122" max="5122" width="1" style="57" customWidth="1"/>
    <col min="5123" max="5123" width="11.42578125" style="57" bestFit="1" customWidth="1"/>
    <col min="5124" max="5124" width="1" style="57" customWidth="1"/>
    <col min="5125" max="5125" width="12.85546875" style="57" bestFit="1" customWidth="1"/>
    <col min="5126" max="5126" width="1" style="57" customWidth="1"/>
    <col min="5127" max="5127" width="11" style="57" bestFit="1" customWidth="1"/>
    <col min="5128" max="5128" width="1" style="57" customWidth="1"/>
    <col min="5129" max="5129" width="8.42578125" style="57" bestFit="1" customWidth="1"/>
    <col min="5130" max="5130" width="2.140625" style="57" customWidth="1"/>
    <col min="5131" max="5131" width="9.85546875" style="57" bestFit="1" customWidth="1"/>
    <col min="5132" max="5132" width="1" style="57" customWidth="1"/>
    <col min="5133" max="5133" width="11" style="57" bestFit="1" customWidth="1"/>
    <col min="5134" max="5134" width="1" style="57" customWidth="1"/>
    <col min="5135" max="5135" width="10.42578125" style="57" bestFit="1" customWidth="1"/>
    <col min="5136" max="5136" width="1" style="57" customWidth="1"/>
    <col min="5137" max="5137" width="10.42578125" style="57" bestFit="1" customWidth="1"/>
    <col min="5138" max="5138" width="1" style="57" customWidth="1"/>
    <col min="5139" max="5139" width="8.42578125" style="57" bestFit="1" customWidth="1"/>
    <col min="5140" max="5140" width="1" style="57" customWidth="1"/>
    <col min="5141" max="5141" width="11.42578125" style="57" bestFit="1" customWidth="1"/>
    <col min="5142" max="5142" width="11" style="57" bestFit="1" customWidth="1"/>
    <col min="5143" max="5146" width="15" style="57" customWidth="1"/>
    <col min="5147" max="5147" width="13" style="57" customWidth="1"/>
    <col min="5148" max="5148" width="15" style="57" customWidth="1"/>
    <col min="5149" max="5376" width="9.140625" style="57"/>
    <col min="5377" max="5377" width="8.85546875" style="57" customWidth="1"/>
    <col min="5378" max="5378" width="1" style="57" customWidth="1"/>
    <col min="5379" max="5379" width="11.42578125" style="57" bestFit="1" customWidth="1"/>
    <col min="5380" max="5380" width="1" style="57" customWidth="1"/>
    <col min="5381" max="5381" width="12.85546875" style="57" bestFit="1" customWidth="1"/>
    <col min="5382" max="5382" width="1" style="57" customWidth="1"/>
    <col min="5383" max="5383" width="11" style="57" bestFit="1" customWidth="1"/>
    <col min="5384" max="5384" width="1" style="57" customWidth="1"/>
    <col min="5385" max="5385" width="8.42578125" style="57" bestFit="1" customWidth="1"/>
    <col min="5386" max="5386" width="2.140625" style="57" customWidth="1"/>
    <col min="5387" max="5387" width="9.85546875" style="57" bestFit="1" customWidth="1"/>
    <col min="5388" max="5388" width="1" style="57" customWidth="1"/>
    <col min="5389" max="5389" width="11" style="57" bestFit="1" customWidth="1"/>
    <col min="5390" max="5390" width="1" style="57" customWidth="1"/>
    <col min="5391" max="5391" width="10.42578125" style="57" bestFit="1" customWidth="1"/>
    <col min="5392" max="5392" width="1" style="57" customWidth="1"/>
    <col min="5393" max="5393" width="10.42578125" style="57" bestFit="1" customWidth="1"/>
    <col min="5394" max="5394" width="1" style="57" customWidth="1"/>
    <col min="5395" max="5395" width="8.42578125" style="57" bestFit="1" customWidth="1"/>
    <col min="5396" max="5396" width="1" style="57" customWidth="1"/>
    <col min="5397" max="5397" width="11.42578125" style="57" bestFit="1" customWidth="1"/>
    <col min="5398" max="5398" width="11" style="57" bestFit="1" customWidth="1"/>
    <col min="5399" max="5402" width="15" style="57" customWidth="1"/>
    <col min="5403" max="5403" width="13" style="57" customWidth="1"/>
    <col min="5404" max="5404" width="15" style="57" customWidth="1"/>
    <col min="5405" max="5632" width="9.140625" style="57"/>
    <col min="5633" max="5633" width="8.85546875" style="57" customWidth="1"/>
    <col min="5634" max="5634" width="1" style="57" customWidth="1"/>
    <col min="5635" max="5635" width="11.42578125" style="57" bestFit="1" customWidth="1"/>
    <col min="5636" max="5636" width="1" style="57" customWidth="1"/>
    <col min="5637" max="5637" width="12.85546875" style="57" bestFit="1" customWidth="1"/>
    <col min="5638" max="5638" width="1" style="57" customWidth="1"/>
    <col min="5639" max="5639" width="11" style="57" bestFit="1" customWidth="1"/>
    <col min="5640" max="5640" width="1" style="57" customWidth="1"/>
    <col min="5641" max="5641" width="8.42578125" style="57" bestFit="1" customWidth="1"/>
    <col min="5642" max="5642" width="2.140625" style="57" customWidth="1"/>
    <col min="5643" max="5643" width="9.85546875" style="57" bestFit="1" customWidth="1"/>
    <col min="5644" max="5644" width="1" style="57" customWidth="1"/>
    <col min="5645" max="5645" width="11" style="57" bestFit="1" customWidth="1"/>
    <col min="5646" max="5646" width="1" style="57" customWidth="1"/>
    <col min="5647" max="5647" width="10.42578125" style="57" bestFit="1" customWidth="1"/>
    <col min="5648" max="5648" width="1" style="57" customWidth="1"/>
    <col min="5649" max="5649" width="10.42578125" style="57" bestFit="1" customWidth="1"/>
    <col min="5650" max="5650" width="1" style="57" customWidth="1"/>
    <col min="5651" max="5651" width="8.42578125" style="57" bestFit="1" customWidth="1"/>
    <col min="5652" max="5652" width="1" style="57" customWidth="1"/>
    <col min="5653" max="5653" width="11.42578125" style="57" bestFit="1" customWidth="1"/>
    <col min="5654" max="5654" width="11" style="57" bestFit="1" customWidth="1"/>
    <col min="5655" max="5658" width="15" style="57" customWidth="1"/>
    <col min="5659" max="5659" width="13" style="57" customWidth="1"/>
    <col min="5660" max="5660" width="15" style="57" customWidth="1"/>
    <col min="5661" max="5888" width="9.140625" style="57"/>
    <col min="5889" max="5889" width="8.85546875" style="57" customWidth="1"/>
    <col min="5890" max="5890" width="1" style="57" customWidth="1"/>
    <col min="5891" max="5891" width="11.42578125" style="57" bestFit="1" customWidth="1"/>
    <col min="5892" max="5892" width="1" style="57" customWidth="1"/>
    <col min="5893" max="5893" width="12.85546875" style="57" bestFit="1" customWidth="1"/>
    <col min="5894" max="5894" width="1" style="57" customWidth="1"/>
    <col min="5895" max="5895" width="11" style="57" bestFit="1" customWidth="1"/>
    <col min="5896" max="5896" width="1" style="57" customWidth="1"/>
    <col min="5897" max="5897" width="8.42578125" style="57" bestFit="1" customWidth="1"/>
    <col min="5898" max="5898" width="2.140625" style="57" customWidth="1"/>
    <col min="5899" max="5899" width="9.85546875" style="57" bestFit="1" customWidth="1"/>
    <col min="5900" max="5900" width="1" style="57" customWidth="1"/>
    <col min="5901" max="5901" width="11" style="57" bestFit="1" customWidth="1"/>
    <col min="5902" max="5902" width="1" style="57" customWidth="1"/>
    <col min="5903" max="5903" width="10.42578125" style="57" bestFit="1" customWidth="1"/>
    <col min="5904" max="5904" width="1" style="57" customWidth="1"/>
    <col min="5905" max="5905" width="10.42578125" style="57" bestFit="1" customWidth="1"/>
    <col min="5906" max="5906" width="1" style="57" customWidth="1"/>
    <col min="5907" max="5907" width="8.42578125" style="57" bestFit="1" customWidth="1"/>
    <col min="5908" max="5908" width="1" style="57" customWidth="1"/>
    <col min="5909" max="5909" width="11.42578125" style="57" bestFit="1" customWidth="1"/>
    <col min="5910" max="5910" width="11" style="57" bestFit="1" customWidth="1"/>
    <col min="5911" max="5914" width="15" style="57" customWidth="1"/>
    <col min="5915" max="5915" width="13" style="57" customWidth="1"/>
    <col min="5916" max="5916" width="15" style="57" customWidth="1"/>
    <col min="5917" max="6144" width="9.140625" style="57"/>
    <col min="6145" max="6145" width="8.85546875" style="57" customWidth="1"/>
    <col min="6146" max="6146" width="1" style="57" customWidth="1"/>
    <col min="6147" max="6147" width="11.42578125" style="57" bestFit="1" customWidth="1"/>
    <col min="6148" max="6148" width="1" style="57" customWidth="1"/>
    <col min="6149" max="6149" width="12.85546875" style="57" bestFit="1" customWidth="1"/>
    <col min="6150" max="6150" width="1" style="57" customWidth="1"/>
    <col min="6151" max="6151" width="11" style="57" bestFit="1" customWidth="1"/>
    <col min="6152" max="6152" width="1" style="57" customWidth="1"/>
    <col min="6153" max="6153" width="8.42578125" style="57" bestFit="1" customWidth="1"/>
    <col min="6154" max="6154" width="2.140625" style="57" customWidth="1"/>
    <col min="6155" max="6155" width="9.85546875" style="57" bestFit="1" customWidth="1"/>
    <col min="6156" max="6156" width="1" style="57" customWidth="1"/>
    <col min="6157" max="6157" width="11" style="57" bestFit="1" customWidth="1"/>
    <col min="6158" max="6158" width="1" style="57" customWidth="1"/>
    <col min="6159" max="6159" width="10.42578125" style="57" bestFit="1" customWidth="1"/>
    <col min="6160" max="6160" width="1" style="57" customWidth="1"/>
    <col min="6161" max="6161" width="10.42578125" style="57" bestFit="1" customWidth="1"/>
    <col min="6162" max="6162" width="1" style="57" customWidth="1"/>
    <col min="6163" max="6163" width="8.42578125" style="57" bestFit="1" customWidth="1"/>
    <col min="6164" max="6164" width="1" style="57" customWidth="1"/>
    <col min="6165" max="6165" width="11.42578125" style="57" bestFit="1" customWidth="1"/>
    <col min="6166" max="6166" width="11" style="57" bestFit="1" customWidth="1"/>
    <col min="6167" max="6170" width="15" style="57" customWidth="1"/>
    <col min="6171" max="6171" width="13" style="57" customWidth="1"/>
    <col min="6172" max="6172" width="15" style="57" customWidth="1"/>
    <col min="6173" max="6400" width="9.140625" style="57"/>
    <col min="6401" max="6401" width="8.85546875" style="57" customWidth="1"/>
    <col min="6402" max="6402" width="1" style="57" customWidth="1"/>
    <col min="6403" max="6403" width="11.42578125" style="57" bestFit="1" customWidth="1"/>
    <col min="6404" max="6404" width="1" style="57" customWidth="1"/>
    <col min="6405" max="6405" width="12.85546875" style="57" bestFit="1" customWidth="1"/>
    <col min="6406" max="6406" width="1" style="57" customWidth="1"/>
    <col min="6407" max="6407" width="11" style="57" bestFit="1" customWidth="1"/>
    <col min="6408" max="6408" width="1" style="57" customWidth="1"/>
    <col min="6409" max="6409" width="8.42578125" style="57" bestFit="1" customWidth="1"/>
    <col min="6410" max="6410" width="2.140625" style="57" customWidth="1"/>
    <col min="6411" max="6411" width="9.85546875" style="57" bestFit="1" customWidth="1"/>
    <col min="6412" max="6412" width="1" style="57" customWidth="1"/>
    <col min="6413" max="6413" width="11" style="57" bestFit="1" customWidth="1"/>
    <col min="6414" max="6414" width="1" style="57" customWidth="1"/>
    <col min="6415" max="6415" width="10.42578125" style="57" bestFit="1" customWidth="1"/>
    <col min="6416" max="6416" width="1" style="57" customWidth="1"/>
    <col min="6417" max="6417" width="10.42578125" style="57" bestFit="1" customWidth="1"/>
    <col min="6418" max="6418" width="1" style="57" customWidth="1"/>
    <col min="6419" max="6419" width="8.42578125" style="57" bestFit="1" customWidth="1"/>
    <col min="6420" max="6420" width="1" style="57" customWidth="1"/>
    <col min="6421" max="6421" width="11.42578125" style="57" bestFit="1" customWidth="1"/>
    <col min="6422" max="6422" width="11" style="57" bestFit="1" customWidth="1"/>
    <col min="6423" max="6426" width="15" style="57" customWidth="1"/>
    <col min="6427" max="6427" width="13" style="57" customWidth="1"/>
    <col min="6428" max="6428" width="15" style="57" customWidth="1"/>
    <col min="6429" max="6656" width="9.140625" style="57"/>
    <col min="6657" max="6657" width="8.85546875" style="57" customWidth="1"/>
    <col min="6658" max="6658" width="1" style="57" customWidth="1"/>
    <col min="6659" max="6659" width="11.42578125" style="57" bestFit="1" customWidth="1"/>
    <col min="6660" max="6660" width="1" style="57" customWidth="1"/>
    <col min="6661" max="6661" width="12.85546875" style="57" bestFit="1" customWidth="1"/>
    <col min="6662" max="6662" width="1" style="57" customWidth="1"/>
    <col min="6663" max="6663" width="11" style="57" bestFit="1" customWidth="1"/>
    <col min="6664" max="6664" width="1" style="57" customWidth="1"/>
    <col min="6665" max="6665" width="8.42578125" style="57" bestFit="1" customWidth="1"/>
    <col min="6666" max="6666" width="2.140625" style="57" customWidth="1"/>
    <col min="6667" max="6667" width="9.85546875" style="57" bestFit="1" customWidth="1"/>
    <col min="6668" max="6668" width="1" style="57" customWidth="1"/>
    <col min="6669" max="6669" width="11" style="57" bestFit="1" customWidth="1"/>
    <col min="6670" max="6670" width="1" style="57" customWidth="1"/>
    <col min="6671" max="6671" width="10.42578125" style="57" bestFit="1" customWidth="1"/>
    <col min="6672" max="6672" width="1" style="57" customWidth="1"/>
    <col min="6673" max="6673" width="10.42578125" style="57" bestFit="1" customWidth="1"/>
    <col min="6674" max="6674" width="1" style="57" customWidth="1"/>
    <col min="6675" max="6675" width="8.42578125" style="57" bestFit="1" customWidth="1"/>
    <col min="6676" max="6676" width="1" style="57" customWidth="1"/>
    <col min="6677" max="6677" width="11.42578125" style="57" bestFit="1" customWidth="1"/>
    <col min="6678" max="6678" width="11" style="57" bestFit="1" customWidth="1"/>
    <col min="6679" max="6682" width="15" style="57" customWidth="1"/>
    <col min="6683" max="6683" width="13" style="57" customWidth="1"/>
    <col min="6684" max="6684" width="15" style="57" customWidth="1"/>
    <col min="6685" max="6912" width="9.140625" style="57"/>
    <col min="6913" max="6913" width="8.85546875" style="57" customWidth="1"/>
    <col min="6914" max="6914" width="1" style="57" customWidth="1"/>
    <col min="6915" max="6915" width="11.42578125" style="57" bestFit="1" customWidth="1"/>
    <col min="6916" max="6916" width="1" style="57" customWidth="1"/>
    <col min="6917" max="6917" width="12.85546875" style="57" bestFit="1" customWidth="1"/>
    <col min="6918" max="6918" width="1" style="57" customWidth="1"/>
    <col min="6919" max="6919" width="11" style="57" bestFit="1" customWidth="1"/>
    <col min="6920" max="6920" width="1" style="57" customWidth="1"/>
    <col min="6921" max="6921" width="8.42578125" style="57" bestFit="1" customWidth="1"/>
    <col min="6922" max="6922" width="2.140625" style="57" customWidth="1"/>
    <col min="6923" max="6923" width="9.85546875" style="57" bestFit="1" customWidth="1"/>
    <col min="6924" max="6924" width="1" style="57" customWidth="1"/>
    <col min="6925" max="6925" width="11" style="57" bestFit="1" customWidth="1"/>
    <col min="6926" max="6926" width="1" style="57" customWidth="1"/>
    <col min="6927" max="6927" width="10.42578125" style="57" bestFit="1" customWidth="1"/>
    <col min="6928" max="6928" width="1" style="57" customWidth="1"/>
    <col min="6929" max="6929" width="10.42578125" style="57" bestFit="1" customWidth="1"/>
    <col min="6930" max="6930" width="1" style="57" customWidth="1"/>
    <col min="6931" max="6931" width="8.42578125" style="57" bestFit="1" customWidth="1"/>
    <col min="6932" max="6932" width="1" style="57" customWidth="1"/>
    <col min="6933" max="6933" width="11.42578125" style="57" bestFit="1" customWidth="1"/>
    <col min="6934" max="6934" width="11" style="57" bestFit="1" customWidth="1"/>
    <col min="6935" max="6938" width="15" style="57" customWidth="1"/>
    <col min="6939" max="6939" width="13" style="57" customWidth="1"/>
    <col min="6940" max="6940" width="15" style="57" customWidth="1"/>
    <col min="6941" max="7168" width="9.140625" style="57"/>
    <col min="7169" max="7169" width="8.85546875" style="57" customWidth="1"/>
    <col min="7170" max="7170" width="1" style="57" customWidth="1"/>
    <col min="7171" max="7171" width="11.42578125" style="57" bestFit="1" customWidth="1"/>
    <col min="7172" max="7172" width="1" style="57" customWidth="1"/>
    <col min="7173" max="7173" width="12.85546875" style="57" bestFit="1" customWidth="1"/>
    <col min="7174" max="7174" width="1" style="57" customWidth="1"/>
    <col min="7175" max="7175" width="11" style="57" bestFit="1" customWidth="1"/>
    <col min="7176" max="7176" width="1" style="57" customWidth="1"/>
    <col min="7177" max="7177" width="8.42578125" style="57" bestFit="1" customWidth="1"/>
    <col min="7178" max="7178" width="2.140625" style="57" customWidth="1"/>
    <col min="7179" max="7179" width="9.85546875" style="57" bestFit="1" customWidth="1"/>
    <col min="7180" max="7180" width="1" style="57" customWidth="1"/>
    <col min="7181" max="7181" width="11" style="57" bestFit="1" customWidth="1"/>
    <col min="7182" max="7182" width="1" style="57" customWidth="1"/>
    <col min="7183" max="7183" width="10.42578125" style="57" bestFit="1" customWidth="1"/>
    <col min="7184" max="7184" width="1" style="57" customWidth="1"/>
    <col min="7185" max="7185" width="10.42578125" style="57" bestFit="1" customWidth="1"/>
    <col min="7186" max="7186" width="1" style="57" customWidth="1"/>
    <col min="7187" max="7187" width="8.42578125" style="57" bestFit="1" customWidth="1"/>
    <col min="7188" max="7188" width="1" style="57" customWidth="1"/>
    <col min="7189" max="7189" width="11.42578125" style="57" bestFit="1" customWidth="1"/>
    <col min="7190" max="7190" width="11" style="57" bestFit="1" customWidth="1"/>
    <col min="7191" max="7194" width="15" style="57" customWidth="1"/>
    <col min="7195" max="7195" width="13" style="57" customWidth="1"/>
    <col min="7196" max="7196" width="15" style="57" customWidth="1"/>
    <col min="7197" max="7424" width="9.140625" style="57"/>
    <col min="7425" max="7425" width="8.85546875" style="57" customWidth="1"/>
    <col min="7426" max="7426" width="1" style="57" customWidth="1"/>
    <col min="7427" max="7427" width="11.42578125" style="57" bestFit="1" customWidth="1"/>
    <col min="7428" max="7428" width="1" style="57" customWidth="1"/>
    <col min="7429" max="7429" width="12.85546875" style="57" bestFit="1" customWidth="1"/>
    <col min="7430" max="7430" width="1" style="57" customWidth="1"/>
    <col min="7431" max="7431" width="11" style="57" bestFit="1" customWidth="1"/>
    <col min="7432" max="7432" width="1" style="57" customWidth="1"/>
    <col min="7433" max="7433" width="8.42578125" style="57" bestFit="1" customWidth="1"/>
    <col min="7434" max="7434" width="2.140625" style="57" customWidth="1"/>
    <col min="7435" max="7435" width="9.85546875" style="57" bestFit="1" customWidth="1"/>
    <col min="7436" max="7436" width="1" style="57" customWidth="1"/>
    <col min="7437" max="7437" width="11" style="57" bestFit="1" customWidth="1"/>
    <col min="7438" max="7438" width="1" style="57" customWidth="1"/>
    <col min="7439" max="7439" width="10.42578125" style="57" bestFit="1" customWidth="1"/>
    <col min="7440" max="7440" width="1" style="57" customWidth="1"/>
    <col min="7441" max="7441" width="10.42578125" style="57" bestFit="1" customWidth="1"/>
    <col min="7442" max="7442" width="1" style="57" customWidth="1"/>
    <col min="7443" max="7443" width="8.42578125" style="57" bestFit="1" customWidth="1"/>
    <col min="7444" max="7444" width="1" style="57" customWidth="1"/>
    <col min="7445" max="7445" width="11.42578125" style="57" bestFit="1" customWidth="1"/>
    <col min="7446" max="7446" width="11" style="57" bestFit="1" customWidth="1"/>
    <col min="7447" max="7450" width="15" style="57" customWidth="1"/>
    <col min="7451" max="7451" width="13" style="57" customWidth="1"/>
    <col min="7452" max="7452" width="15" style="57" customWidth="1"/>
    <col min="7453" max="7680" width="9.140625" style="57"/>
    <col min="7681" max="7681" width="8.85546875" style="57" customWidth="1"/>
    <col min="7682" max="7682" width="1" style="57" customWidth="1"/>
    <col min="7683" max="7683" width="11.42578125" style="57" bestFit="1" customWidth="1"/>
    <col min="7684" max="7684" width="1" style="57" customWidth="1"/>
    <col min="7685" max="7685" width="12.85546875" style="57" bestFit="1" customWidth="1"/>
    <col min="7686" max="7686" width="1" style="57" customWidth="1"/>
    <col min="7687" max="7687" width="11" style="57" bestFit="1" customWidth="1"/>
    <col min="7688" max="7688" width="1" style="57" customWidth="1"/>
    <col min="7689" max="7689" width="8.42578125" style="57" bestFit="1" customWidth="1"/>
    <col min="7690" max="7690" width="2.140625" style="57" customWidth="1"/>
    <col min="7691" max="7691" width="9.85546875" style="57" bestFit="1" customWidth="1"/>
    <col min="7692" max="7692" width="1" style="57" customWidth="1"/>
    <col min="7693" max="7693" width="11" style="57" bestFit="1" customWidth="1"/>
    <col min="7694" max="7694" width="1" style="57" customWidth="1"/>
    <col min="7695" max="7695" width="10.42578125" style="57" bestFit="1" customWidth="1"/>
    <col min="7696" max="7696" width="1" style="57" customWidth="1"/>
    <col min="7697" max="7697" width="10.42578125" style="57" bestFit="1" customWidth="1"/>
    <col min="7698" max="7698" width="1" style="57" customWidth="1"/>
    <col min="7699" max="7699" width="8.42578125" style="57" bestFit="1" customWidth="1"/>
    <col min="7700" max="7700" width="1" style="57" customWidth="1"/>
    <col min="7701" max="7701" width="11.42578125" style="57" bestFit="1" customWidth="1"/>
    <col min="7702" max="7702" width="11" style="57" bestFit="1" customWidth="1"/>
    <col min="7703" max="7706" width="15" style="57" customWidth="1"/>
    <col min="7707" max="7707" width="13" style="57" customWidth="1"/>
    <col min="7708" max="7708" width="15" style="57" customWidth="1"/>
    <col min="7709" max="7936" width="9.140625" style="57"/>
    <col min="7937" max="7937" width="8.85546875" style="57" customWidth="1"/>
    <col min="7938" max="7938" width="1" style="57" customWidth="1"/>
    <col min="7939" max="7939" width="11.42578125" style="57" bestFit="1" customWidth="1"/>
    <col min="7940" max="7940" width="1" style="57" customWidth="1"/>
    <col min="7941" max="7941" width="12.85546875" style="57" bestFit="1" customWidth="1"/>
    <col min="7942" max="7942" width="1" style="57" customWidth="1"/>
    <col min="7943" max="7943" width="11" style="57" bestFit="1" customWidth="1"/>
    <col min="7944" max="7944" width="1" style="57" customWidth="1"/>
    <col min="7945" max="7945" width="8.42578125" style="57" bestFit="1" customWidth="1"/>
    <col min="7946" max="7946" width="2.140625" style="57" customWidth="1"/>
    <col min="7947" max="7947" width="9.85546875" style="57" bestFit="1" customWidth="1"/>
    <col min="7948" max="7948" width="1" style="57" customWidth="1"/>
    <col min="7949" max="7949" width="11" style="57" bestFit="1" customWidth="1"/>
    <col min="7950" max="7950" width="1" style="57" customWidth="1"/>
    <col min="7951" max="7951" width="10.42578125" style="57" bestFit="1" customWidth="1"/>
    <col min="7952" max="7952" width="1" style="57" customWidth="1"/>
    <col min="7953" max="7953" width="10.42578125" style="57" bestFit="1" customWidth="1"/>
    <col min="7954" max="7954" width="1" style="57" customWidth="1"/>
    <col min="7955" max="7955" width="8.42578125" style="57" bestFit="1" customWidth="1"/>
    <col min="7956" max="7956" width="1" style="57" customWidth="1"/>
    <col min="7957" max="7957" width="11.42578125" style="57" bestFit="1" customWidth="1"/>
    <col min="7958" max="7958" width="11" style="57" bestFit="1" customWidth="1"/>
    <col min="7959" max="7962" width="15" style="57" customWidth="1"/>
    <col min="7963" max="7963" width="13" style="57" customWidth="1"/>
    <col min="7964" max="7964" width="15" style="57" customWidth="1"/>
    <col min="7965" max="8192" width="9.140625" style="57"/>
    <col min="8193" max="8193" width="8.85546875" style="57" customWidth="1"/>
    <col min="8194" max="8194" width="1" style="57" customWidth="1"/>
    <col min="8195" max="8195" width="11.42578125" style="57" bestFit="1" customWidth="1"/>
    <col min="8196" max="8196" width="1" style="57" customWidth="1"/>
    <col min="8197" max="8197" width="12.85546875" style="57" bestFit="1" customWidth="1"/>
    <col min="8198" max="8198" width="1" style="57" customWidth="1"/>
    <col min="8199" max="8199" width="11" style="57" bestFit="1" customWidth="1"/>
    <col min="8200" max="8200" width="1" style="57" customWidth="1"/>
    <col min="8201" max="8201" width="8.42578125" style="57" bestFit="1" customWidth="1"/>
    <col min="8202" max="8202" width="2.140625" style="57" customWidth="1"/>
    <col min="8203" max="8203" width="9.85546875" style="57" bestFit="1" customWidth="1"/>
    <col min="8204" max="8204" width="1" style="57" customWidth="1"/>
    <col min="8205" max="8205" width="11" style="57" bestFit="1" customWidth="1"/>
    <col min="8206" max="8206" width="1" style="57" customWidth="1"/>
    <col min="8207" max="8207" width="10.42578125" style="57" bestFit="1" customWidth="1"/>
    <col min="8208" max="8208" width="1" style="57" customWidth="1"/>
    <col min="8209" max="8209" width="10.42578125" style="57" bestFit="1" customWidth="1"/>
    <col min="8210" max="8210" width="1" style="57" customWidth="1"/>
    <col min="8211" max="8211" width="8.42578125" style="57" bestFit="1" customWidth="1"/>
    <col min="8212" max="8212" width="1" style="57" customWidth="1"/>
    <col min="8213" max="8213" width="11.42578125" style="57" bestFit="1" customWidth="1"/>
    <col min="8214" max="8214" width="11" style="57" bestFit="1" customWidth="1"/>
    <col min="8215" max="8218" width="15" style="57" customWidth="1"/>
    <col min="8219" max="8219" width="13" style="57" customWidth="1"/>
    <col min="8220" max="8220" width="15" style="57" customWidth="1"/>
    <col min="8221" max="8448" width="9.140625" style="57"/>
    <col min="8449" max="8449" width="8.85546875" style="57" customWidth="1"/>
    <col min="8450" max="8450" width="1" style="57" customWidth="1"/>
    <col min="8451" max="8451" width="11.42578125" style="57" bestFit="1" customWidth="1"/>
    <col min="8452" max="8452" width="1" style="57" customWidth="1"/>
    <col min="8453" max="8453" width="12.85546875" style="57" bestFit="1" customWidth="1"/>
    <col min="8454" max="8454" width="1" style="57" customWidth="1"/>
    <col min="8455" max="8455" width="11" style="57" bestFit="1" customWidth="1"/>
    <col min="8456" max="8456" width="1" style="57" customWidth="1"/>
    <col min="8457" max="8457" width="8.42578125" style="57" bestFit="1" customWidth="1"/>
    <col min="8458" max="8458" width="2.140625" style="57" customWidth="1"/>
    <col min="8459" max="8459" width="9.85546875" style="57" bestFit="1" customWidth="1"/>
    <col min="8460" max="8460" width="1" style="57" customWidth="1"/>
    <col min="8461" max="8461" width="11" style="57" bestFit="1" customWidth="1"/>
    <col min="8462" max="8462" width="1" style="57" customWidth="1"/>
    <col min="8463" max="8463" width="10.42578125" style="57" bestFit="1" customWidth="1"/>
    <col min="8464" max="8464" width="1" style="57" customWidth="1"/>
    <col min="8465" max="8465" width="10.42578125" style="57" bestFit="1" customWidth="1"/>
    <col min="8466" max="8466" width="1" style="57" customWidth="1"/>
    <col min="8467" max="8467" width="8.42578125" style="57" bestFit="1" customWidth="1"/>
    <col min="8468" max="8468" width="1" style="57" customWidth="1"/>
    <col min="8469" max="8469" width="11.42578125" style="57" bestFit="1" customWidth="1"/>
    <col min="8470" max="8470" width="11" style="57" bestFit="1" customWidth="1"/>
    <col min="8471" max="8474" width="15" style="57" customWidth="1"/>
    <col min="8475" max="8475" width="13" style="57" customWidth="1"/>
    <col min="8476" max="8476" width="15" style="57" customWidth="1"/>
    <col min="8477" max="8704" width="9.140625" style="57"/>
    <col min="8705" max="8705" width="8.85546875" style="57" customWidth="1"/>
    <col min="8706" max="8706" width="1" style="57" customWidth="1"/>
    <col min="8707" max="8707" width="11.42578125" style="57" bestFit="1" customWidth="1"/>
    <col min="8708" max="8708" width="1" style="57" customWidth="1"/>
    <col min="8709" max="8709" width="12.85546875" style="57" bestFit="1" customWidth="1"/>
    <col min="8710" max="8710" width="1" style="57" customWidth="1"/>
    <col min="8711" max="8711" width="11" style="57" bestFit="1" customWidth="1"/>
    <col min="8712" max="8712" width="1" style="57" customWidth="1"/>
    <col min="8713" max="8713" width="8.42578125" style="57" bestFit="1" customWidth="1"/>
    <col min="8714" max="8714" width="2.140625" style="57" customWidth="1"/>
    <col min="8715" max="8715" width="9.85546875" style="57" bestFit="1" customWidth="1"/>
    <col min="8716" max="8716" width="1" style="57" customWidth="1"/>
    <col min="8717" max="8717" width="11" style="57" bestFit="1" customWidth="1"/>
    <col min="8718" max="8718" width="1" style="57" customWidth="1"/>
    <col min="8719" max="8719" width="10.42578125" style="57" bestFit="1" customWidth="1"/>
    <col min="8720" max="8720" width="1" style="57" customWidth="1"/>
    <col min="8721" max="8721" width="10.42578125" style="57" bestFit="1" customWidth="1"/>
    <col min="8722" max="8722" width="1" style="57" customWidth="1"/>
    <col min="8723" max="8723" width="8.42578125" style="57" bestFit="1" customWidth="1"/>
    <col min="8724" max="8724" width="1" style="57" customWidth="1"/>
    <col min="8725" max="8725" width="11.42578125" style="57" bestFit="1" customWidth="1"/>
    <col min="8726" max="8726" width="11" style="57" bestFit="1" customWidth="1"/>
    <col min="8727" max="8730" width="15" style="57" customWidth="1"/>
    <col min="8731" max="8731" width="13" style="57" customWidth="1"/>
    <col min="8732" max="8732" width="15" style="57" customWidth="1"/>
    <col min="8733" max="8960" width="9.140625" style="57"/>
    <col min="8961" max="8961" width="8.85546875" style="57" customWidth="1"/>
    <col min="8962" max="8962" width="1" style="57" customWidth="1"/>
    <col min="8963" max="8963" width="11.42578125" style="57" bestFit="1" customWidth="1"/>
    <col min="8964" max="8964" width="1" style="57" customWidth="1"/>
    <col min="8965" max="8965" width="12.85546875" style="57" bestFit="1" customWidth="1"/>
    <col min="8966" max="8966" width="1" style="57" customWidth="1"/>
    <col min="8967" max="8967" width="11" style="57" bestFit="1" customWidth="1"/>
    <col min="8968" max="8968" width="1" style="57" customWidth="1"/>
    <col min="8969" max="8969" width="8.42578125" style="57" bestFit="1" customWidth="1"/>
    <col min="8970" max="8970" width="2.140625" style="57" customWidth="1"/>
    <col min="8971" max="8971" width="9.85546875" style="57" bestFit="1" customWidth="1"/>
    <col min="8972" max="8972" width="1" style="57" customWidth="1"/>
    <col min="8973" max="8973" width="11" style="57" bestFit="1" customWidth="1"/>
    <col min="8974" max="8974" width="1" style="57" customWidth="1"/>
    <col min="8975" max="8975" width="10.42578125" style="57" bestFit="1" customWidth="1"/>
    <col min="8976" max="8976" width="1" style="57" customWidth="1"/>
    <col min="8977" max="8977" width="10.42578125" style="57" bestFit="1" customWidth="1"/>
    <col min="8978" max="8978" width="1" style="57" customWidth="1"/>
    <col min="8979" max="8979" width="8.42578125" style="57" bestFit="1" customWidth="1"/>
    <col min="8980" max="8980" width="1" style="57" customWidth="1"/>
    <col min="8981" max="8981" width="11.42578125" style="57" bestFit="1" customWidth="1"/>
    <col min="8982" max="8982" width="11" style="57" bestFit="1" customWidth="1"/>
    <col min="8983" max="8986" width="15" style="57" customWidth="1"/>
    <col min="8987" max="8987" width="13" style="57" customWidth="1"/>
    <col min="8988" max="8988" width="15" style="57" customWidth="1"/>
    <col min="8989" max="9216" width="9.140625" style="57"/>
    <col min="9217" max="9217" width="8.85546875" style="57" customWidth="1"/>
    <col min="9218" max="9218" width="1" style="57" customWidth="1"/>
    <col min="9219" max="9219" width="11.42578125" style="57" bestFit="1" customWidth="1"/>
    <col min="9220" max="9220" width="1" style="57" customWidth="1"/>
    <col min="9221" max="9221" width="12.85546875" style="57" bestFit="1" customWidth="1"/>
    <col min="9222" max="9222" width="1" style="57" customWidth="1"/>
    <col min="9223" max="9223" width="11" style="57" bestFit="1" customWidth="1"/>
    <col min="9224" max="9224" width="1" style="57" customWidth="1"/>
    <col min="9225" max="9225" width="8.42578125" style="57" bestFit="1" customWidth="1"/>
    <col min="9226" max="9226" width="2.140625" style="57" customWidth="1"/>
    <col min="9227" max="9227" width="9.85546875" style="57" bestFit="1" customWidth="1"/>
    <col min="9228" max="9228" width="1" style="57" customWidth="1"/>
    <col min="9229" max="9229" width="11" style="57" bestFit="1" customWidth="1"/>
    <col min="9230" max="9230" width="1" style="57" customWidth="1"/>
    <col min="9231" max="9231" width="10.42578125" style="57" bestFit="1" customWidth="1"/>
    <col min="9232" max="9232" width="1" style="57" customWidth="1"/>
    <col min="9233" max="9233" width="10.42578125" style="57" bestFit="1" customWidth="1"/>
    <col min="9234" max="9234" width="1" style="57" customWidth="1"/>
    <col min="9235" max="9235" width="8.42578125" style="57" bestFit="1" customWidth="1"/>
    <col min="9236" max="9236" width="1" style="57" customWidth="1"/>
    <col min="9237" max="9237" width="11.42578125" style="57" bestFit="1" customWidth="1"/>
    <col min="9238" max="9238" width="11" style="57" bestFit="1" customWidth="1"/>
    <col min="9239" max="9242" width="15" style="57" customWidth="1"/>
    <col min="9243" max="9243" width="13" style="57" customWidth="1"/>
    <col min="9244" max="9244" width="15" style="57" customWidth="1"/>
    <col min="9245" max="9472" width="9.140625" style="57"/>
    <col min="9473" max="9473" width="8.85546875" style="57" customWidth="1"/>
    <col min="9474" max="9474" width="1" style="57" customWidth="1"/>
    <col min="9475" max="9475" width="11.42578125" style="57" bestFit="1" customWidth="1"/>
    <col min="9476" max="9476" width="1" style="57" customWidth="1"/>
    <col min="9477" max="9477" width="12.85546875" style="57" bestFit="1" customWidth="1"/>
    <col min="9478" max="9478" width="1" style="57" customWidth="1"/>
    <col min="9479" max="9479" width="11" style="57" bestFit="1" customWidth="1"/>
    <col min="9480" max="9480" width="1" style="57" customWidth="1"/>
    <col min="9481" max="9481" width="8.42578125" style="57" bestFit="1" customWidth="1"/>
    <col min="9482" max="9482" width="2.140625" style="57" customWidth="1"/>
    <col min="9483" max="9483" width="9.85546875" style="57" bestFit="1" customWidth="1"/>
    <col min="9484" max="9484" width="1" style="57" customWidth="1"/>
    <col min="9485" max="9485" width="11" style="57" bestFit="1" customWidth="1"/>
    <col min="9486" max="9486" width="1" style="57" customWidth="1"/>
    <col min="9487" max="9487" width="10.42578125" style="57" bestFit="1" customWidth="1"/>
    <col min="9488" max="9488" width="1" style="57" customWidth="1"/>
    <col min="9489" max="9489" width="10.42578125" style="57" bestFit="1" customWidth="1"/>
    <col min="9490" max="9490" width="1" style="57" customWidth="1"/>
    <col min="9491" max="9491" width="8.42578125" style="57" bestFit="1" customWidth="1"/>
    <col min="9492" max="9492" width="1" style="57" customWidth="1"/>
    <col min="9493" max="9493" width="11.42578125" style="57" bestFit="1" customWidth="1"/>
    <col min="9494" max="9494" width="11" style="57" bestFit="1" customWidth="1"/>
    <col min="9495" max="9498" width="15" style="57" customWidth="1"/>
    <col min="9499" max="9499" width="13" style="57" customWidth="1"/>
    <col min="9500" max="9500" width="15" style="57" customWidth="1"/>
    <col min="9501" max="9728" width="9.140625" style="57"/>
    <col min="9729" max="9729" width="8.85546875" style="57" customWidth="1"/>
    <col min="9730" max="9730" width="1" style="57" customWidth="1"/>
    <col min="9731" max="9731" width="11.42578125" style="57" bestFit="1" customWidth="1"/>
    <col min="9732" max="9732" width="1" style="57" customWidth="1"/>
    <col min="9733" max="9733" width="12.85546875" style="57" bestFit="1" customWidth="1"/>
    <col min="9734" max="9734" width="1" style="57" customWidth="1"/>
    <col min="9735" max="9735" width="11" style="57" bestFit="1" customWidth="1"/>
    <col min="9736" max="9736" width="1" style="57" customWidth="1"/>
    <col min="9737" max="9737" width="8.42578125" style="57" bestFit="1" customWidth="1"/>
    <col min="9738" max="9738" width="2.140625" style="57" customWidth="1"/>
    <col min="9739" max="9739" width="9.85546875" style="57" bestFit="1" customWidth="1"/>
    <col min="9740" max="9740" width="1" style="57" customWidth="1"/>
    <col min="9741" max="9741" width="11" style="57" bestFit="1" customWidth="1"/>
    <col min="9742" max="9742" width="1" style="57" customWidth="1"/>
    <col min="9743" max="9743" width="10.42578125" style="57" bestFit="1" customWidth="1"/>
    <col min="9744" max="9744" width="1" style="57" customWidth="1"/>
    <col min="9745" max="9745" width="10.42578125" style="57" bestFit="1" customWidth="1"/>
    <col min="9746" max="9746" width="1" style="57" customWidth="1"/>
    <col min="9747" max="9747" width="8.42578125" style="57" bestFit="1" customWidth="1"/>
    <col min="9748" max="9748" width="1" style="57" customWidth="1"/>
    <col min="9749" max="9749" width="11.42578125" style="57" bestFit="1" customWidth="1"/>
    <col min="9750" max="9750" width="11" style="57" bestFit="1" customWidth="1"/>
    <col min="9751" max="9754" width="15" style="57" customWidth="1"/>
    <col min="9755" max="9755" width="13" style="57" customWidth="1"/>
    <col min="9756" max="9756" width="15" style="57" customWidth="1"/>
    <col min="9757" max="9984" width="9.140625" style="57"/>
    <col min="9985" max="9985" width="8.85546875" style="57" customWidth="1"/>
    <col min="9986" max="9986" width="1" style="57" customWidth="1"/>
    <col min="9987" max="9987" width="11.42578125" style="57" bestFit="1" customWidth="1"/>
    <col min="9988" max="9988" width="1" style="57" customWidth="1"/>
    <col min="9989" max="9989" width="12.85546875" style="57" bestFit="1" customWidth="1"/>
    <col min="9990" max="9990" width="1" style="57" customWidth="1"/>
    <col min="9991" max="9991" width="11" style="57" bestFit="1" customWidth="1"/>
    <col min="9992" max="9992" width="1" style="57" customWidth="1"/>
    <col min="9993" max="9993" width="8.42578125" style="57" bestFit="1" customWidth="1"/>
    <col min="9994" max="9994" width="2.140625" style="57" customWidth="1"/>
    <col min="9995" max="9995" width="9.85546875" style="57" bestFit="1" customWidth="1"/>
    <col min="9996" max="9996" width="1" style="57" customWidth="1"/>
    <col min="9997" max="9997" width="11" style="57" bestFit="1" customWidth="1"/>
    <col min="9998" max="9998" width="1" style="57" customWidth="1"/>
    <col min="9999" max="9999" width="10.42578125" style="57" bestFit="1" customWidth="1"/>
    <col min="10000" max="10000" width="1" style="57" customWidth="1"/>
    <col min="10001" max="10001" width="10.42578125" style="57" bestFit="1" customWidth="1"/>
    <col min="10002" max="10002" width="1" style="57" customWidth="1"/>
    <col min="10003" max="10003" width="8.42578125" style="57" bestFit="1" customWidth="1"/>
    <col min="10004" max="10004" width="1" style="57" customWidth="1"/>
    <col min="10005" max="10005" width="11.42578125" style="57" bestFit="1" customWidth="1"/>
    <col min="10006" max="10006" width="11" style="57" bestFit="1" customWidth="1"/>
    <col min="10007" max="10010" width="15" style="57" customWidth="1"/>
    <col min="10011" max="10011" width="13" style="57" customWidth="1"/>
    <col min="10012" max="10012" width="15" style="57" customWidth="1"/>
    <col min="10013" max="10240" width="9.140625" style="57"/>
    <col min="10241" max="10241" width="8.85546875" style="57" customWidth="1"/>
    <col min="10242" max="10242" width="1" style="57" customWidth="1"/>
    <col min="10243" max="10243" width="11.42578125" style="57" bestFit="1" customWidth="1"/>
    <col min="10244" max="10244" width="1" style="57" customWidth="1"/>
    <col min="10245" max="10245" width="12.85546875" style="57" bestFit="1" customWidth="1"/>
    <col min="10246" max="10246" width="1" style="57" customWidth="1"/>
    <col min="10247" max="10247" width="11" style="57" bestFit="1" customWidth="1"/>
    <col min="10248" max="10248" width="1" style="57" customWidth="1"/>
    <col min="10249" max="10249" width="8.42578125" style="57" bestFit="1" customWidth="1"/>
    <col min="10250" max="10250" width="2.140625" style="57" customWidth="1"/>
    <col min="10251" max="10251" width="9.85546875" style="57" bestFit="1" customWidth="1"/>
    <col min="10252" max="10252" width="1" style="57" customWidth="1"/>
    <col min="10253" max="10253" width="11" style="57" bestFit="1" customWidth="1"/>
    <col min="10254" max="10254" width="1" style="57" customWidth="1"/>
    <col min="10255" max="10255" width="10.42578125" style="57" bestFit="1" customWidth="1"/>
    <col min="10256" max="10256" width="1" style="57" customWidth="1"/>
    <col min="10257" max="10257" width="10.42578125" style="57" bestFit="1" customWidth="1"/>
    <col min="10258" max="10258" width="1" style="57" customWidth="1"/>
    <col min="10259" max="10259" width="8.42578125" style="57" bestFit="1" customWidth="1"/>
    <col min="10260" max="10260" width="1" style="57" customWidth="1"/>
    <col min="10261" max="10261" width="11.42578125" style="57" bestFit="1" customWidth="1"/>
    <col min="10262" max="10262" width="11" style="57" bestFit="1" customWidth="1"/>
    <col min="10263" max="10266" width="15" style="57" customWidth="1"/>
    <col min="10267" max="10267" width="13" style="57" customWidth="1"/>
    <col min="10268" max="10268" width="15" style="57" customWidth="1"/>
    <col min="10269" max="10496" width="9.140625" style="57"/>
    <col min="10497" max="10497" width="8.85546875" style="57" customWidth="1"/>
    <col min="10498" max="10498" width="1" style="57" customWidth="1"/>
    <col min="10499" max="10499" width="11.42578125" style="57" bestFit="1" customWidth="1"/>
    <col min="10500" max="10500" width="1" style="57" customWidth="1"/>
    <col min="10501" max="10501" width="12.85546875" style="57" bestFit="1" customWidth="1"/>
    <col min="10502" max="10502" width="1" style="57" customWidth="1"/>
    <col min="10503" max="10503" width="11" style="57" bestFit="1" customWidth="1"/>
    <col min="10504" max="10504" width="1" style="57" customWidth="1"/>
    <col min="10505" max="10505" width="8.42578125" style="57" bestFit="1" customWidth="1"/>
    <col min="10506" max="10506" width="2.140625" style="57" customWidth="1"/>
    <col min="10507" max="10507" width="9.85546875" style="57" bestFit="1" customWidth="1"/>
    <col min="10508" max="10508" width="1" style="57" customWidth="1"/>
    <col min="10509" max="10509" width="11" style="57" bestFit="1" customWidth="1"/>
    <col min="10510" max="10510" width="1" style="57" customWidth="1"/>
    <col min="10511" max="10511" width="10.42578125" style="57" bestFit="1" customWidth="1"/>
    <col min="10512" max="10512" width="1" style="57" customWidth="1"/>
    <col min="10513" max="10513" width="10.42578125" style="57" bestFit="1" customWidth="1"/>
    <col min="10514" max="10514" width="1" style="57" customWidth="1"/>
    <col min="10515" max="10515" width="8.42578125" style="57" bestFit="1" customWidth="1"/>
    <col min="10516" max="10516" width="1" style="57" customWidth="1"/>
    <col min="10517" max="10517" width="11.42578125" style="57" bestFit="1" customWidth="1"/>
    <col min="10518" max="10518" width="11" style="57" bestFit="1" customWidth="1"/>
    <col min="10519" max="10522" width="15" style="57" customWidth="1"/>
    <col min="10523" max="10523" width="13" style="57" customWidth="1"/>
    <col min="10524" max="10524" width="15" style="57" customWidth="1"/>
    <col min="10525" max="10752" width="9.140625" style="57"/>
    <col min="10753" max="10753" width="8.85546875" style="57" customWidth="1"/>
    <col min="10754" max="10754" width="1" style="57" customWidth="1"/>
    <col min="10755" max="10755" width="11.42578125" style="57" bestFit="1" customWidth="1"/>
    <col min="10756" max="10756" width="1" style="57" customWidth="1"/>
    <col min="10757" max="10757" width="12.85546875" style="57" bestFit="1" customWidth="1"/>
    <col min="10758" max="10758" width="1" style="57" customWidth="1"/>
    <col min="10759" max="10759" width="11" style="57" bestFit="1" customWidth="1"/>
    <col min="10760" max="10760" width="1" style="57" customWidth="1"/>
    <col min="10761" max="10761" width="8.42578125" style="57" bestFit="1" customWidth="1"/>
    <col min="10762" max="10762" width="2.140625" style="57" customWidth="1"/>
    <col min="10763" max="10763" width="9.85546875" style="57" bestFit="1" customWidth="1"/>
    <col min="10764" max="10764" width="1" style="57" customWidth="1"/>
    <col min="10765" max="10765" width="11" style="57" bestFit="1" customWidth="1"/>
    <col min="10766" max="10766" width="1" style="57" customWidth="1"/>
    <col min="10767" max="10767" width="10.42578125" style="57" bestFit="1" customWidth="1"/>
    <col min="10768" max="10768" width="1" style="57" customWidth="1"/>
    <col min="10769" max="10769" width="10.42578125" style="57" bestFit="1" customWidth="1"/>
    <col min="10770" max="10770" width="1" style="57" customWidth="1"/>
    <col min="10771" max="10771" width="8.42578125" style="57" bestFit="1" customWidth="1"/>
    <col min="10772" max="10772" width="1" style="57" customWidth="1"/>
    <col min="10773" max="10773" width="11.42578125" style="57" bestFit="1" customWidth="1"/>
    <col min="10774" max="10774" width="11" style="57" bestFit="1" customWidth="1"/>
    <col min="10775" max="10778" width="15" style="57" customWidth="1"/>
    <col min="10779" max="10779" width="13" style="57" customWidth="1"/>
    <col min="10780" max="10780" width="15" style="57" customWidth="1"/>
    <col min="10781" max="11008" width="9.140625" style="57"/>
    <col min="11009" max="11009" width="8.85546875" style="57" customWidth="1"/>
    <col min="11010" max="11010" width="1" style="57" customWidth="1"/>
    <col min="11011" max="11011" width="11.42578125" style="57" bestFit="1" customWidth="1"/>
    <col min="11012" max="11012" width="1" style="57" customWidth="1"/>
    <col min="11013" max="11013" width="12.85546875" style="57" bestFit="1" customWidth="1"/>
    <col min="11014" max="11014" width="1" style="57" customWidth="1"/>
    <col min="11015" max="11015" width="11" style="57" bestFit="1" customWidth="1"/>
    <col min="11016" max="11016" width="1" style="57" customWidth="1"/>
    <col min="11017" max="11017" width="8.42578125" style="57" bestFit="1" customWidth="1"/>
    <col min="11018" max="11018" width="2.140625" style="57" customWidth="1"/>
    <col min="11019" max="11019" width="9.85546875" style="57" bestFit="1" customWidth="1"/>
    <col min="11020" max="11020" width="1" style="57" customWidth="1"/>
    <col min="11021" max="11021" width="11" style="57" bestFit="1" customWidth="1"/>
    <col min="11022" max="11022" width="1" style="57" customWidth="1"/>
    <col min="11023" max="11023" width="10.42578125" style="57" bestFit="1" customWidth="1"/>
    <col min="11024" max="11024" width="1" style="57" customWidth="1"/>
    <col min="11025" max="11025" width="10.42578125" style="57" bestFit="1" customWidth="1"/>
    <col min="11026" max="11026" width="1" style="57" customWidth="1"/>
    <col min="11027" max="11027" width="8.42578125" style="57" bestFit="1" customWidth="1"/>
    <col min="11028" max="11028" width="1" style="57" customWidth="1"/>
    <col min="11029" max="11029" width="11.42578125" style="57" bestFit="1" customWidth="1"/>
    <col min="11030" max="11030" width="11" style="57" bestFit="1" customWidth="1"/>
    <col min="11031" max="11034" width="15" style="57" customWidth="1"/>
    <col min="11035" max="11035" width="13" style="57" customWidth="1"/>
    <col min="11036" max="11036" width="15" style="57" customWidth="1"/>
    <col min="11037" max="11264" width="9.140625" style="57"/>
    <col min="11265" max="11265" width="8.85546875" style="57" customWidth="1"/>
    <col min="11266" max="11266" width="1" style="57" customWidth="1"/>
    <col min="11267" max="11267" width="11.42578125" style="57" bestFit="1" customWidth="1"/>
    <col min="11268" max="11268" width="1" style="57" customWidth="1"/>
    <col min="11269" max="11269" width="12.85546875" style="57" bestFit="1" customWidth="1"/>
    <col min="11270" max="11270" width="1" style="57" customWidth="1"/>
    <col min="11271" max="11271" width="11" style="57" bestFit="1" customWidth="1"/>
    <col min="11272" max="11272" width="1" style="57" customWidth="1"/>
    <col min="11273" max="11273" width="8.42578125" style="57" bestFit="1" customWidth="1"/>
    <col min="11274" max="11274" width="2.140625" style="57" customWidth="1"/>
    <col min="11275" max="11275" width="9.85546875" style="57" bestFit="1" customWidth="1"/>
    <col min="11276" max="11276" width="1" style="57" customWidth="1"/>
    <col min="11277" max="11277" width="11" style="57" bestFit="1" customWidth="1"/>
    <col min="11278" max="11278" width="1" style="57" customWidth="1"/>
    <col min="11279" max="11279" width="10.42578125" style="57" bestFit="1" customWidth="1"/>
    <col min="11280" max="11280" width="1" style="57" customWidth="1"/>
    <col min="11281" max="11281" width="10.42578125" style="57" bestFit="1" customWidth="1"/>
    <col min="11282" max="11282" width="1" style="57" customWidth="1"/>
    <col min="11283" max="11283" width="8.42578125" style="57" bestFit="1" customWidth="1"/>
    <col min="11284" max="11284" width="1" style="57" customWidth="1"/>
    <col min="11285" max="11285" width="11.42578125" style="57" bestFit="1" customWidth="1"/>
    <col min="11286" max="11286" width="11" style="57" bestFit="1" customWidth="1"/>
    <col min="11287" max="11290" width="15" style="57" customWidth="1"/>
    <col min="11291" max="11291" width="13" style="57" customWidth="1"/>
    <col min="11292" max="11292" width="15" style="57" customWidth="1"/>
    <col min="11293" max="11520" width="9.140625" style="57"/>
    <col min="11521" max="11521" width="8.85546875" style="57" customWidth="1"/>
    <col min="11522" max="11522" width="1" style="57" customWidth="1"/>
    <col min="11523" max="11523" width="11.42578125" style="57" bestFit="1" customWidth="1"/>
    <col min="11524" max="11524" width="1" style="57" customWidth="1"/>
    <col min="11525" max="11525" width="12.85546875" style="57" bestFit="1" customWidth="1"/>
    <col min="11526" max="11526" width="1" style="57" customWidth="1"/>
    <col min="11527" max="11527" width="11" style="57" bestFit="1" customWidth="1"/>
    <col min="11528" max="11528" width="1" style="57" customWidth="1"/>
    <col min="11529" max="11529" width="8.42578125" style="57" bestFit="1" customWidth="1"/>
    <col min="11530" max="11530" width="2.140625" style="57" customWidth="1"/>
    <col min="11531" max="11531" width="9.85546875" style="57" bestFit="1" customWidth="1"/>
    <col min="11532" max="11532" width="1" style="57" customWidth="1"/>
    <col min="11533" max="11533" width="11" style="57" bestFit="1" customWidth="1"/>
    <col min="11534" max="11534" width="1" style="57" customWidth="1"/>
    <col min="11535" max="11535" width="10.42578125" style="57" bestFit="1" customWidth="1"/>
    <col min="11536" max="11536" width="1" style="57" customWidth="1"/>
    <col min="11537" max="11537" width="10.42578125" style="57" bestFit="1" customWidth="1"/>
    <col min="11538" max="11538" width="1" style="57" customWidth="1"/>
    <col min="11539" max="11539" width="8.42578125" style="57" bestFit="1" customWidth="1"/>
    <col min="11540" max="11540" width="1" style="57" customWidth="1"/>
    <col min="11541" max="11541" width="11.42578125" style="57" bestFit="1" customWidth="1"/>
    <col min="11542" max="11542" width="11" style="57" bestFit="1" customWidth="1"/>
    <col min="11543" max="11546" width="15" style="57" customWidth="1"/>
    <col min="11547" max="11547" width="13" style="57" customWidth="1"/>
    <col min="11548" max="11548" width="15" style="57" customWidth="1"/>
    <col min="11549" max="11776" width="9.140625" style="57"/>
    <col min="11777" max="11777" width="8.85546875" style="57" customWidth="1"/>
    <col min="11778" max="11778" width="1" style="57" customWidth="1"/>
    <col min="11779" max="11779" width="11.42578125" style="57" bestFit="1" customWidth="1"/>
    <col min="11780" max="11780" width="1" style="57" customWidth="1"/>
    <col min="11781" max="11781" width="12.85546875" style="57" bestFit="1" customWidth="1"/>
    <col min="11782" max="11782" width="1" style="57" customWidth="1"/>
    <col min="11783" max="11783" width="11" style="57" bestFit="1" customWidth="1"/>
    <col min="11784" max="11784" width="1" style="57" customWidth="1"/>
    <col min="11785" max="11785" width="8.42578125" style="57" bestFit="1" customWidth="1"/>
    <col min="11786" max="11786" width="2.140625" style="57" customWidth="1"/>
    <col min="11787" max="11787" width="9.85546875" style="57" bestFit="1" customWidth="1"/>
    <col min="11788" max="11788" width="1" style="57" customWidth="1"/>
    <col min="11789" max="11789" width="11" style="57" bestFit="1" customWidth="1"/>
    <col min="11790" max="11790" width="1" style="57" customWidth="1"/>
    <col min="11791" max="11791" width="10.42578125" style="57" bestFit="1" customWidth="1"/>
    <col min="11792" max="11792" width="1" style="57" customWidth="1"/>
    <col min="11793" max="11793" width="10.42578125" style="57" bestFit="1" customWidth="1"/>
    <col min="11794" max="11794" width="1" style="57" customWidth="1"/>
    <col min="11795" max="11795" width="8.42578125" style="57" bestFit="1" customWidth="1"/>
    <col min="11796" max="11796" width="1" style="57" customWidth="1"/>
    <col min="11797" max="11797" width="11.42578125" style="57" bestFit="1" customWidth="1"/>
    <col min="11798" max="11798" width="11" style="57" bestFit="1" customWidth="1"/>
    <col min="11799" max="11802" width="15" style="57" customWidth="1"/>
    <col min="11803" max="11803" width="13" style="57" customWidth="1"/>
    <col min="11804" max="11804" width="15" style="57" customWidth="1"/>
    <col min="11805" max="12032" width="9.140625" style="57"/>
    <col min="12033" max="12033" width="8.85546875" style="57" customWidth="1"/>
    <col min="12034" max="12034" width="1" style="57" customWidth="1"/>
    <col min="12035" max="12035" width="11.42578125" style="57" bestFit="1" customWidth="1"/>
    <col min="12036" max="12036" width="1" style="57" customWidth="1"/>
    <col min="12037" max="12037" width="12.85546875" style="57" bestFit="1" customWidth="1"/>
    <col min="12038" max="12038" width="1" style="57" customWidth="1"/>
    <col min="12039" max="12039" width="11" style="57" bestFit="1" customWidth="1"/>
    <col min="12040" max="12040" width="1" style="57" customWidth="1"/>
    <col min="12041" max="12041" width="8.42578125" style="57" bestFit="1" customWidth="1"/>
    <col min="12042" max="12042" width="2.140625" style="57" customWidth="1"/>
    <col min="12043" max="12043" width="9.85546875" style="57" bestFit="1" customWidth="1"/>
    <col min="12044" max="12044" width="1" style="57" customWidth="1"/>
    <col min="12045" max="12045" width="11" style="57" bestFit="1" customWidth="1"/>
    <col min="12046" max="12046" width="1" style="57" customWidth="1"/>
    <col min="12047" max="12047" width="10.42578125" style="57" bestFit="1" customWidth="1"/>
    <col min="12048" max="12048" width="1" style="57" customWidth="1"/>
    <col min="12049" max="12049" width="10.42578125" style="57" bestFit="1" customWidth="1"/>
    <col min="12050" max="12050" width="1" style="57" customWidth="1"/>
    <col min="12051" max="12051" width="8.42578125" style="57" bestFit="1" customWidth="1"/>
    <col min="12052" max="12052" width="1" style="57" customWidth="1"/>
    <col min="12053" max="12053" width="11.42578125" style="57" bestFit="1" customWidth="1"/>
    <col min="12054" max="12054" width="11" style="57" bestFit="1" customWidth="1"/>
    <col min="12055" max="12058" width="15" style="57" customWidth="1"/>
    <col min="12059" max="12059" width="13" style="57" customWidth="1"/>
    <col min="12060" max="12060" width="15" style="57" customWidth="1"/>
    <col min="12061" max="12288" width="9.140625" style="57"/>
    <col min="12289" max="12289" width="8.85546875" style="57" customWidth="1"/>
    <col min="12290" max="12290" width="1" style="57" customWidth="1"/>
    <col min="12291" max="12291" width="11.42578125" style="57" bestFit="1" customWidth="1"/>
    <col min="12292" max="12292" width="1" style="57" customWidth="1"/>
    <col min="12293" max="12293" width="12.85546875" style="57" bestFit="1" customWidth="1"/>
    <col min="12294" max="12294" width="1" style="57" customWidth="1"/>
    <col min="12295" max="12295" width="11" style="57" bestFit="1" customWidth="1"/>
    <col min="12296" max="12296" width="1" style="57" customWidth="1"/>
    <col min="12297" max="12297" width="8.42578125" style="57" bestFit="1" customWidth="1"/>
    <col min="12298" max="12298" width="2.140625" style="57" customWidth="1"/>
    <col min="12299" max="12299" width="9.85546875" style="57" bestFit="1" customWidth="1"/>
    <col min="12300" max="12300" width="1" style="57" customWidth="1"/>
    <col min="12301" max="12301" width="11" style="57" bestFit="1" customWidth="1"/>
    <col min="12302" max="12302" width="1" style="57" customWidth="1"/>
    <col min="12303" max="12303" width="10.42578125" style="57" bestFit="1" customWidth="1"/>
    <col min="12304" max="12304" width="1" style="57" customWidth="1"/>
    <col min="12305" max="12305" width="10.42578125" style="57" bestFit="1" customWidth="1"/>
    <col min="12306" max="12306" width="1" style="57" customWidth="1"/>
    <col min="12307" max="12307" width="8.42578125" style="57" bestFit="1" customWidth="1"/>
    <col min="12308" max="12308" width="1" style="57" customWidth="1"/>
    <col min="12309" max="12309" width="11.42578125" style="57" bestFit="1" customWidth="1"/>
    <col min="12310" max="12310" width="11" style="57" bestFit="1" customWidth="1"/>
    <col min="12311" max="12314" width="15" style="57" customWidth="1"/>
    <col min="12315" max="12315" width="13" style="57" customWidth="1"/>
    <col min="12316" max="12316" width="15" style="57" customWidth="1"/>
    <col min="12317" max="12544" width="9.140625" style="57"/>
    <col min="12545" max="12545" width="8.85546875" style="57" customWidth="1"/>
    <col min="12546" max="12546" width="1" style="57" customWidth="1"/>
    <col min="12547" max="12547" width="11.42578125" style="57" bestFit="1" customWidth="1"/>
    <col min="12548" max="12548" width="1" style="57" customWidth="1"/>
    <col min="12549" max="12549" width="12.85546875" style="57" bestFit="1" customWidth="1"/>
    <col min="12550" max="12550" width="1" style="57" customWidth="1"/>
    <col min="12551" max="12551" width="11" style="57" bestFit="1" customWidth="1"/>
    <col min="12552" max="12552" width="1" style="57" customWidth="1"/>
    <col min="12553" max="12553" width="8.42578125" style="57" bestFit="1" customWidth="1"/>
    <col min="12554" max="12554" width="2.140625" style="57" customWidth="1"/>
    <col min="12555" max="12555" width="9.85546875" style="57" bestFit="1" customWidth="1"/>
    <col min="12556" max="12556" width="1" style="57" customWidth="1"/>
    <col min="12557" max="12557" width="11" style="57" bestFit="1" customWidth="1"/>
    <col min="12558" max="12558" width="1" style="57" customWidth="1"/>
    <col min="12559" max="12559" width="10.42578125" style="57" bestFit="1" customWidth="1"/>
    <col min="12560" max="12560" width="1" style="57" customWidth="1"/>
    <col min="12561" max="12561" width="10.42578125" style="57" bestFit="1" customWidth="1"/>
    <col min="12562" max="12562" width="1" style="57" customWidth="1"/>
    <col min="12563" max="12563" width="8.42578125" style="57" bestFit="1" customWidth="1"/>
    <col min="12564" max="12564" width="1" style="57" customWidth="1"/>
    <col min="12565" max="12565" width="11.42578125" style="57" bestFit="1" customWidth="1"/>
    <col min="12566" max="12566" width="11" style="57" bestFit="1" customWidth="1"/>
    <col min="12567" max="12570" width="15" style="57" customWidth="1"/>
    <col min="12571" max="12571" width="13" style="57" customWidth="1"/>
    <col min="12572" max="12572" width="15" style="57" customWidth="1"/>
    <col min="12573" max="12800" width="9.140625" style="57"/>
    <col min="12801" max="12801" width="8.85546875" style="57" customWidth="1"/>
    <col min="12802" max="12802" width="1" style="57" customWidth="1"/>
    <col min="12803" max="12803" width="11.42578125" style="57" bestFit="1" customWidth="1"/>
    <col min="12804" max="12804" width="1" style="57" customWidth="1"/>
    <col min="12805" max="12805" width="12.85546875" style="57" bestFit="1" customWidth="1"/>
    <col min="12806" max="12806" width="1" style="57" customWidth="1"/>
    <col min="12807" max="12807" width="11" style="57" bestFit="1" customWidth="1"/>
    <col min="12808" max="12808" width="1" style="57" customWidth="1"/>
    <col min="12809" max="12809" width="8.42578125" style="57" bestFit="1" customWidth="1"/>
    <col min="12810" max="12810" width="2.140625" style="57" customWidth="1"/>
    <col min="12811" max="12811" width="9.85546875" style="57" bestFit="1" customWidth="1"/>
    <col min="12812" max="12812" width="1" style="57" customWidth="1"/>
    <col min="12813" max="12813" width="11" style="57" bestFit="1" customWidth="1"/>
    <col min="12814" max="12814" width="1" style="57" customWidth="1"/>
    <col min="12815" max="12815" width="10.42578125" style="57" bestFit="1" customWidth="1"/>
    <col min="12816" max="12816" width="1" style="57" customWidth="1"/>
    <col min="12817" max="12817" width="10.42578125" style="57" bestFit="1" customWidth="1"/>
    <col min="12818" max="12818" width="1" style="57" customWidth="1"/>
    <col min="12819" max="12819" width="8.42578125" style="57" bestFit="1" customWidth="1"/>
    <col min="12820" max="12820" width="1" style="57" customWidth="1"/>
    <col min="12821" max="12821" width="11.42578125" style="57" bestFit="1" customWidth="1"/>
    <col min="12822" max="12822" width="11" style="57" bestFit="1" customWidth="1"/>
    <col min="12823" max="12826" width="15" style="57" customWidth="1"/>
    <col min="12827" max="12827" width="13" style="57" customWidth="1"/>
    <col min="12828" max="12828" width="15" style="57" customWidth="1"/>
    <col min="12829" max="13056" width="9.140625" style="57"/>
    <col min="13057" max="13057" width="8.85546875" style="57" customWidth="1"/>
    <col min="13058" max="13058" width="1" style="57" customWidth="1"/>
    <col min="13059" max="13059" width="11.42578125" style="57" bestFit="1" customWidth="1"/>
    <col min="13060" max="13060" width="1" style="57" customWidth="1"/>
    <col min="13061" max="13061" width="12.85546875" style="57" bestFit="1" customWidth="1"/>
    <col min="13062" max="13062" width="1" style="57" customWidth="1"/>
    <col min="13063" max="13063" width="11" style="57" bestFit="1" customWidth="1"/>
    <col min="13064" max="13064" width="1" style="57" customWidth="1"/>
    <col min="13065" max="13065" width="8.42578125" style="57" bestFit="1" customWidth="1"/>
    <col min="13066" max="13066" width="2.140625" style="57" customWidth="1"/>
    <col min="13067" max="13067" width="9.85546875" style="57" bestFit="1" customWidth="1"/>
    <col min="13068" max="13068" width="1" style="57" customWidth="1"/>
    <col min="13069" max="13069" width="11" style="57" bestFit="1" customWidth="1"/>
    <col min="13070" max="13070" width="1" style="57" customWidth="1"/>
    <col min="13071" max="13071" width="10.42578125" style="57" bestFit="1" customWidth="1"/>
    <col min="13072" max="13072" width="1" style="57" customWidth="1"/>
    <col min="13073" max="13073" width="10.42578125" style="57" bestFit="1" customWidth="1"/>
    <col min="13074" max="13074" width="1" style="57" customWidth="1"/>
    <col min="13075" max="13075" width="8.42578125" style="57" bestFit="1" customWidth="1"/>
    <col min="13076" max="13076" width="1" style="57" customWidth="1"/>
    <col min="13077" max="13077" width="11.42578125" style="57" bestFit="1" customWidth="1"/>
    <col min="13078" max="13078" width="11" style="57" bestFit="1" customWidth="1"/>
    <col min="13079" max="13082" width="15" style="57" customWidth="1"/>
    <col min="13083" max="13083" width="13" style="57" customWidth="1"/>
    <col min="13084" max="13084" width="15" style="57" customWidth="1"/>
    <col min="13085" max="13312" width="9.140625" style="57"/>
    <col min="13313" max="13313" width="8.85546875" style="57" customWidth="1"/>
    <col min="13314" max="13314" width="1" style="57" customWidth="1"/>
    <col min="13315" max="13315" width="11.42578125" style="57" bestFit="1" customWidth="1"/>
    <col min="13316" max="13316" width="1" style="57" customWidth="1"/>
    <col min="13317" max="13317" width="12.85546875" style="57" bestFit="1" customWidth="1"/>
    <col min="13318" max="13318" width="1" style="57" customWidth="1"/>
    <col min="13319" max="13319" width="11" style="57" bestFit="1" customWidth="1"/>
    <col min="13320" max="13320" width="1" style="57" customWidth="1"/>
    <col min="13321" max="13321" width="8.42578125" style="57" bestFit="1" customWidth="1"/>
    <col min="13322" max="13322" width="2.140625" style="57" customWidth="1"/>
    <col min="13323" max="13323" width="9.85546875" style="57" bestFit="1" customWidth="1"/>
    <col min="13324" max="13324" width="1" style="57" customWidth="1"/>
    <col min="13325" max="13325" width="11" style="57" bestFit="1" customWidth="1"/>
    <col min="13326" max="13326" width="1" style="57" customWidth="1"/>
    <col min="13327" max="13327" width="10.42578125" style="57" bestFit="1" customWidth="1"/>
    <col min="13328" max="13328" width="1" style="57" customWidth="1"/>
    <col min="13329" max="13329" width="10.42578125" style="57" bestFit="1" customWidth="1"/>
    <col min="13330" max="13330" width="1" style="57" customWidth="1"/>
    <col min="13331" max="13331" width="8.42578125" style="57" bestFit="1" customWidth="1"/>
    <col min="13332" max="13332" width="1" style="57" customWidth="1"/>
    <col min="13333" max="13333" width="11.42578125" style="57" bestFit="1" customWidth="1"/>
    <col min="13334" max="13334" width="11" style="57" bestFit="1" customWidth="1"/>
    <col min="13335" max="13338" width="15" style="57" customWidth="1"/>
    <col min="13339" max="13339" width="13" style="57" customWidth="1"/>
    <col min="13340" max="13340" width="15" style="57" customWidth="1"/>
    <col min="13341" max="13568" width="9.140625" style="57"/>
    <col min="13569" max="13569" width="8.85546875" style="57" customWidth="1"/>
    <col min="13570" max="13570" width="1" style="57" customWidth="1"/>
    <col min="13571" max="13571" width="11.42578125" style="57" bestFit="1" customWidth="1"/>
    <col min="13572" max="13572" width="1" style="57" customWidth="1"/>
    <col min="13573" max="13573" width="12.85546875" style="57" bestFit="1" customWidth="1"/>
    <col min="13574" max="13574" width="1" style="57" customWidth="1"/>
    <col min="13575" max="13575" width="11" style="57" bestFit="1" customWidth="1"/>
    <col min="13576" max="13576" width="1" style="57" customWidth="1"/>
    <col min="13577" max="13577" width="8.42578125" style="57" bestFit="1" customWidth="1"/>
    <col min="13578" max="13578" width="2.140625" style="57" customWidth="1"/>
    <col min="13579" max="13579" width="9.85546875" style="57" bestFit="1" customWidth="1"/>
    <col min="13580" max="13580" width="1" style="57" customWidth="1"/>
    <col min="13581" max="13581" width="11" style="57" bestFit="1" customWidth="1"/>
    <col min="13582" max="13582" width="1" style="57" customWidth="1"/>
    <col min="13583" max="13583" width="10.42578125" style="57" bestFit="1" customWidth="1"/>
    <col min="13584" max="13584" width="1" style="57" customWidth="1"/>
    <col min="13585" max="13585" width="10.42578125" style="57" bestFit="1" customWidth="1"/>
    <col min="13586" max="13586" width="1" style="57" customWidth="1"/>
    <col min="13587" max="13587" width="8.42578125" style="57" bestFit="1" customWidth="1"/>
    <col min="13588" max="13588" width="1" style="57" customWidth="1"/>
    <col min="13589" max="13589" width="11.42578125" style="57" bestFit="1" customWidth="1"/>
    <col min="13590" max="13590" width="11" style="57" bestFit="1" customWidth="1"/>
    <col min="13591" max="13594" width="15" style="57" customWidth="1"/>
    <col min="13595" max="13595" width="13" style="57" customWidth="1"/>
    <col min="13596" max="13596" width="15" style="57" customWidth="1"/>
    <col min="13597" max="13824" width="9.140625" style="57"/>
    <col min="13825" max="13825" width="8.85546875" style="57" customWidth="1"/>
    <col min="13826" max="13826" width="1" style="57" customWidth="1"/>
    <col min="13827" max="13827" width="11.42578125" style="57" bestFit="1" customWidth="1"/>
    <col min="13828" max="13828" width="1" style="57" customWidth="1"/>
    <col min="13829" max="13829" width="12.85546875" style="57" bestFit="1" customWidth="1"/>
    <col min="13830" max="13830" width="1" style="57" customWidth="1"/>
    <col min="13831" max="13831" width="11" style="57" bestFit="1" customWidth="1"/>
    <col min="13832" max="13832" width="1" style="57" customWidth="1"/>
    <col min="13833" max="13833" width="8.42578125" style="57" bestFit="1" customWidth="1"/>
    <col min="13834" max="13834" width="2.140625" style="57" customWidth="1"/>
    <col min="13835" max="13835" width="9.85546875" style="57" bestFit="1" customWidth="1"/>
    <col min="13836" max="13836" width="1" style="57" customWidth="1"/>
    <col min="13837" max="13837" width="11" style="57" bestFit="1" customWidth="1"/>
    <col min="13838" max="13838" width="1" style="57" customWidth="1"/>
    <col min="13839" max="13839" width="10.42578125" style="57" bestFit="1" customWidth="1"/>
    <col min="13840" max="13840" width="1" style="57" customWidth="1"/>
    <col min="13841" max="13841" width="10.42578125" style="57" bestFit="1" customWidth="1"/>
    <col min="13842" max="13842" width="1" style="57" customWidth="1"/>
    <col min="13843" max="13843" width="8.42578125" style="57" bestFit="1" customWidth="1"/>
    <col min="13844" max="13844" width="1" style="57" customWidth="1"/>
    <col min="13845" max="13845" width="11.42578125" style="57" bestFit="1" customWidth="1"/>
    <col min="13846" max="13846" width="11" style="57" bestFit="1" customWidth="1"/>
    <col min="13847" max="13850" width="15" style="57" customWidth="1"/>
    <col min="13851" max="13851" width="13" style="57" customWidth="1"/>
    <col min="13852" max="13852" width="15" style="57" customWidth="1"/>
    <col min="13853" max="14080" width="9.140625" style="57"/>
    <col min="14081" max="14081" width="8.85546875" style="57" customWidth="1"/>
    <col min="14082" max="14082" width="1" style="57" customWidth="1"/>
    <col min="14083" max="14083" width="11.42578125" style="57" bestFit="1" customWidth="1"/>
    <col min="14084" max="14084" width="1" style="57" customWidth="1"/>
    <col min="14085" max="14085" width="12.85546875" style="57" bestFit="1" customWidth="1"/>
    <col min="14086" max="14086" width="1" style="57" customWidth="1"/>
    <col min="14087" max="14087" width="11" style="57" bestFit="1" customWidth="1"/>
    <col min="14088" max="14088" width="1" style="57" customWidth="1"/>
    <col min="14089" max="14089" width="8.42578125" style="57" bestFit="1" customWidth="1"/>
    <col min="14090" max="14090" width="2.140625" style="57" customWidth="1"/>
    <col min="14091" max="14091" width="9.85546875" style="57" bestFit="1" customWidth="1"/>
    <col min="14092" max="14092" width="1" style="57" customWidth="1"/>
    <col min="14093" max="14093" width="11" style="57" bestFit="1" customWidth="1"/>
    <col min="14094" max="14094" width="1" style="57" customWidth="1"/>
    <col min="14095" max="14095" width="10.42578125" style="57" bestFit="1" customWidth="1"/>
    <col min="14096" max="14096" width="1" style="57" customWidth="1"/>
    <col min="14097" max="14097" width="10.42578125" style="57" bestFit="1" customWidth="1"/>
    <col min="14098" max="14098" width="1" style="57" customWidth="1"/>
    <col min="14099" max="14099" width="8.42578125" style="57" bestFit="1" customWidth="1"/>
    <col min="14100" max="14100" width="1" style="57" customWidth="1"/>
    <col min="14101" max="14101" width="11.42578125" style="57" bestFit="1" customWidth="1"/>
    <col min="14102" max="14102" width="11" style="57" bestFit="1" customWidth="1"/>
    <col min="14103" max="14106" width="15" style="57" customWidth="1"/>
    <col min="14107" max="14107" width="13" style="57" customWidth="1"/>
    <col min="14108" max="14108" width="15" style="57" customWidth="1"/>
    <col min="14109" max="14336" width="9.140625" style="57"/>
    <col min="14337" max="14337" width="8.85546875" style="57" customWidth="1"/>
    <col min="14338" max="14338" width="1" style="57" customWidth="1"/>
    <col min="14339" max="14339" width="11.42578125" style="57" bestFit="1" customWidth="1"/>
    <col min="14340" max="14340" width="1" style="57" customWidth="1"/>
    <col min="14341" max="14341" width="12.85546875" style="57" bestFit="1" customWidth="1"/>
    <col min="14342" max="14342" width="1" style="57" customWidth="1"/>
    <col min="14343" max="14343" width="11" style="57" bestFit="1" customWidth="1"/>
    <col min="14344" max="14344" width="1" style="57" customWidth="1"/>
    <col min="14345" max="14345" width="8.42578125" style="57" bestFit="1" customWidth="1"/>
    <col min="14346" max="14346" width="2.140625" style="57" customWidth="1"/>
    <col min="14347" max="14347" width="9.85546875" style="57" bestFit="1" customWidth="1"/>
    <col min="14348" max="14348" width="1" style="57" customWidth="1"/>
    <col min="14349" max="14349" width="11" style="57" bestFit="1" customWidth="1"/>
    <col min="14350" max="14350" width="1" style="57" customWidth="1"/>
    <col min="14351" max="14351" width="10.42578125" style="57" bestFit="1" customWidth="1"/>
    <col min="14352" max="14352" width="1" style="57" customWidth="1"/>
    <col min="14353" max="14353" width="10.42578125" style="57" bestFit="1" customWidth="1"/>
    <col min="14354" max="14354" width="1" style="57" customWidth="1"/>
    <col min="14355" max="14355" width="8.42578125" style="57" bestFit="1" customWidth="1"/>
    <col min="14356" max="14356" width="1" style="57" customWidth="1"/>
    <col min="14357" max="14357" width="11.42578125" style="57" bestFit="1" customWidth="1"/>
    <col min="14358" max="14358" width="11" style="57" bestFit="1" customWidth="1"/>
    <col min="14359" max="14362" width="15" style="57" customWidth="1"/>
    <col min="14363" max="14363" width="13" style="57" customWidth="1"/>
    <col min="14364" max="14364" width="15" style="57" customWidth="1"/>
    <col min="14365" max="14592" width="9.140625" style="57"/>
    <col min="14593" max="14593" width="8.85546875" style="57" customWidth="1"/>
    <col min="14594" max="14594" width="1" style="57" customWidth="1"/>
    <col min="14595" max="14595" width="11.42578125" style="57" bestFit="1" customWidth="1"/>
    <col min="14596" max="14596" width="1" style="57" customWidth="1"/>
    <col min="14597" max="14597" width="12.85546875" style="57" bestFit="1" customWidth="1"/>
    <col min="14598" max="14598" width="1" style="57" customWidth="1"/>
    <col min="14599" max="14599" width="11" style="57" bestFit="1" customWidth="1"/>
    <col min="14600" max="14600" width="1" style="57" customWidth="1"/>
    <col min="14601" max="14601" width="8.42578125" style="57" bestFit="1" customWidth="1"/>
    <col min="14602" max="14602" width="2.140625" style="57" customWidth="1"/>
    <col min="14603" max="14603" width="9.85546875" style="57" bestFit="1" customWidth="1"/>
    <col min="14604" max="14604" width="1" style="57" customWidth="1"/>
    <col min="14605" max="14605" width="11" style="57" bestFit="1" customWidth="1"/>
    <col min="14606" max="14606" width="1" style="57" customWidth="1"/>
    <col min="14607" max="14607" width="10.42578125" style="57" bestFit="1" customWidth="1"/>
    <col min="14608" max="14608" width="1" style="57" customWidth="1"/>
    <col min="14609" max="14609" width="10.42578125" style="57" bestFit="1" customWidth="1"/>
    <col min="14610" max="14610" width="1" style="57" customWidth="1"/>
    <col min="14611" max="14611" width="8.42578125" style="57" bestFit="1" customWidth="1"/>
    <col min="14612" max="14612" width="1" style="57" customWidth="1"/>
    <col min="14613" max="14613" width="11.42578125" style="57" bestFit="1" customWidth="1"/>
    <col min="14614" max="14614" width="11" style="57" bestFit="1" customWidth="1"/>
    <col min="14615" max="14618" width="15" style="57" customWidth="1"/>
    <col min="14619" max="14619" width="13" style="57" customWidth="1"/>
    <col min="14620" max="14620" width="15" style="57" customWidth="1"/>
    <col min="14621" max="14848" width="9.140625" style="57"/>
    <col min="14849" max="14849" width="8.85546875" style="57" customWidth="1"/>
    <col min="14850" max="14850" width="1" style="57" customWidth="1"/>
    <col min="14851" max="14851" width="11.42578125" style="57" bestFit="1" customWidth="1"/>
    <col min="14852" max="14852" width="1" style="57" customWidth="1"/>
    <col min="14853" max="14853" width="12.85546875" style="57" bestFit="1" customWidth="1"/>
    <col min="14854" max="14854" width="1" style="57" customWidth="1"/>
    <col min="14855" max="14855" width="11" style="57" bestFit="1" customWidth="1"/>
    <col min="14856" max="14856" width="1" style="57" customWidth="1"/>
    <col min="14857" max="14857" width="8.42578125" style="57" bestFit="1" customWidth="1"/>
    <col min="14858" max="14858" width="2.140625" style="57" customWidth="1"/>
    <col min="14859" max="14859" width="9.85546875" style="57" bestFit="1" customWidth="1"/>
    <col min="14860" max="14860" width="1" style="57" customWidth="1"/>
    <col min="14861" max="14861" width="11" style="57" bestFit="1" customWidth="1"/>
    <col min="14862" max="14862" width="1" style="57" customWidth="1"/>
    <col min="14863" max="14863" width="10.42578125" style="57" bestFit="1" customWidth="1"/>
    <col min="14864" max="14864" width="1" style="57" customWidth="1"/>
    <col min="14865" max="14865" width="10.42578125" style="57" bestFit="1" customWidth="1"/>
    <col min="14866" max="14866" width="1" style="57" customWidth="1"/>
    <col min="14867" max="14867" width="8.42578125" style="57" bestFit="1" customWidth="1"/>
    <col min="14868" max="14868" width="1" style="57" customWidth="1"/>
    <col min="14869" max="14869" width="11.42578125" style="57" bestFit="1" customWidth="1"/>
    <col min="14870" max="14870" width="11" style="57" bestFit="1" customWidth="1"/>
    <col min="14871" max="14874" width="15" style="57" customWidth="1"/>
    <col min="14875" max="14875" width="13" style="57" customWidth="1"/>
    <col min="14876" max="14876" width="15" style="57" customWidth="1"/>
    <col min="14877" max="15104" width="9.140625" style="57"/>
    <col min="15105" max="15105" width="8.85546875" style="57" customWidth="1"/>
    <col min="15106" max="15106" width="1" style="57" customWidth="1"/>
    <col min="15107" max="15107" width="11.42578125" style="57" bestFit="1" customWidth="1"/>
    <col min="15108" max="15108" width="1" style="57" customWidth="1"/>
    <col min="15109" max="15109" width="12.85546875" style="57" bestFit="1" customWidth="1"/>
    <col min="15110" max="15110" width="1" style="57" customWidth="1"/>
    <col min="15111" max="15111" width="11" style="57" bestFit="1" customWidth="1"/>
    <col min="15112" max="15112" width="1" style="57" customWidth="1"/>
    <col min="15113" max="15113" width="8.42578125" style="57" bestFit="1" customWidth="1"/>
    <col min="15114" max="15114" width="2.140625" style="57" customWidth="1"/>
    <col min="15115" max="15115" width="9.85546875" style="57" bestFit="1" customWidth="1"/>
    <col min="15116" max="15116" width="1" style="57" customWidth="1"/>
    <col min="15117" max="15117" width="11" style="57" bestFit="1" customWidth="1"/>
    <col min="15118" max="15118" width="1" style="57" customWidth="1"/>
    <col min="15119" max="15119" width="10.42578125" style="57" bestFit="1" customWidth="1"/>
    <col min="15120" max="15120" width="1" style="57" customWidth="1"/>
    <col min="15121" max="15121" width="10.42578125" style="57" bestFit="1" customWidth="1"/>
    <col min="15122" max="15122" width="1" style="57" customWidth="1"/>
    <col min="15123" max="15123" width="8.42578125" style="57" bestFit="1" customWidth="1"/>
    <col min="15124" max="15124" width="1" style="57" customWidth="1"/>
    <col min="15125" max="15125" width="11.42578125" style="57" bestFit="1" customWidth="1"/>
    <col min="15126" max="15126" width="11" style="57" bestFit="1" customWidth="1"/>
    <col min="15127" max="15130" width="15" style="57" customWidth="1"/>
    <col min="15131" max="15131" width="13" style="57" customWidth="1"/>
    <col min="15132" max="15132" width="15" style="57" customWidth="1"/>
    <col min="15133" max="15360" width="9.140625" style="57"/>
    <col min="15361" max="15361" width="8.85546875" style="57" customWidth="1"/>
    <col min="15362" max="15362" width="1" style="57" customWidth="1"/>
    <col min="15363" max="15363" width="11.42578125" style="57" bestFit="1" customWidth="1"/>
    <col min="15364" max="15364" width="1" style="57" customWidth="1"/>
    <col min="15365" max="15365" width="12.85546875" style="57" bestFit="1" customWidth="1"/>
    <col min="15366" max="15366" width="1" style="57" customWidth="1"/>
    <col min="15367" max="15367" width="11" style="57" bestFit="1" customWidth="1"/>
    <col min="15368" max="15368" width="1" style="57" customWidth="1"/>
    <col min="15369" max="15369" width="8.42578125" style="57" bestFit="1" customWidth="1"/>
    <col min="15370" max="15370" width="2.140625" style="57" customWidth="1"/>
    <col min="15371" max="15371" width="9.85546875" style="57" bestFit="1" customWidth="1"/>
    <col min="15372" max="15372" width="1" style="57" customWidth="1"/>
    <col min="15373" max="15373" width="11" style="57" bestFit="1" customWidth="1"/>
    <col min="15374" max="15374" width="1" style="57" customWidth="1"/>
    <col min="15375" max="15375" width="10.42578125" style="57" bestFit="1" customWidth="1"/>
    <col min="15376" max="15376" width="1" style="57" customWidth="1"/>
    <col min="15377" max="15377" width="10.42578125" style="57" bestFit="1" customWidth="1"/>
    <col min="15378" max="15378" width="1" style="57" customWidth="1"/>
    <col min="15379" max="15379" width="8.42578125" style="57" bestFit="1" customWidth="1"/>
    <col min="15380" max="15380" width="1" style="57" customWidth="1"/>
    <col min="15381" max="15381" width="11.42578125" style="57" bestFit="1" customWidth="1"/>
    <col min="15382" max="15382" width="11" style="57" bestFit="1" customWidth="1"/>
    <col min="15383" max="15386" width="15" style="57" customWidth="1"/>
    <col min="15387" max="15387" width="13" style="57" customWidth="1"/>
    <col min="15388" max="15388" width="15" style="57" customWidth="1"/>
    <col min="15389" max="15616" width="9.140625" style="57"/>
    <col min="15617" max="15617" width="8.85546875" style="57" customWidth="1"/>
    <col min="15618" max="15618" width="1" style="57" customWidth="1"/>
    <col min="15619" max="15619" width="11.42578125" style="57" bestFit="1" customWidth="1"/>
    <col min="15620" max="15620" width="1" style="57" customWidth="1"/>
    <col min="15621" max="15621" width="12.85546875" style="57" bestFit="1" customWidth="1"/>
    <col min="15622" max="15622" width="1" style="57" customWidth="1"/>
    <col min="15623" max="15623" width="11" style="57" bestFit="1" customWidth="1"/>
    <col min="15624" max="15624" width="1" style="57" customWidth="1"/>
    <col min="15625" max="15625" width="8.42578125" style="57" bestFit="1" customWidth="1"/>
    <col min="15626" max="15626" width="2.140625" style="57" customWidth="1"/>
    <col min="15627" max="15627" width="9.85546875" style="57" bestFit="1" customWidth="1"/>
    <col min="15628" max="15628" width="1" style="57" customWidth="1"/>
    <col min="15629" max="15629" width="11" style="57" bestFit="1" customWidth="1"/>
    <col min="15630" max="15630" width="1" style="57" customWidth="1"/>
    <col min="15631" max="15631" width="10.42578125" style="57" bestFit="1" customWidth="1"/>
    <col min="15632" max="15632" width="1" style="57" customWidth="1"/>
    <col min="15633" max="15633" width="10.42578125" style="57" bestFit="1" customWidth="1"/>
    <col min="15634" max="15634" width="1" style="57" customWidth="1"/>
    <col min="15635" max="15635" width="8.42578125" style="57" bestFit="1" customWidth="1"/>
    <col min="15636" max="15636" width="1" style="57" customWidth="1"/>
    <col min="15637" max="15637" width="11.42578125" style="57" bestFit="1" customWidth="1"/>
    <col min="15638" max="15638" width="11" style="57" bestFit="1" customWidth="1"/>
    <col min="15639" max="15642" width="15" style="57" customWidth="1"/>
    <col min="15643" max="15643" width="13" style="57" customWidth="1"/>
    <col min="15644" max="15644" width="15" style="57" customWidth="1"/>
    <col min="15645" max="15872" width="9.140625" style="57"/>
    <col min="15873" max="15873" width="8.85546875" style="57" customWidth="1"/>
    <col min="15874" max="15874" width="1" style="57" customWidth="1"/>
    <col min="15875" max="15875" width="11.42578125" style="57" bestFit="1" customWidth="1"/>
    <col min="15876" max="15876" width="1" style="57" customWidth="1"/>
    <col min="15877" max="15877" width="12.85546875" style="57" bestFit="1" customWidth="1"/>
    <col min="15878" max="15878" width="1" style="57" customWidth="1"/>
    <col min="15879" max="15879" width="11" style="57" bestFit="1" customWidth="1"/>
    <col min="15880" max="15880" width="1" style="57" customWidth="1"/>
    <col min="15881" max="15881" width="8.42578125" style="57" bestFit="1" customWidth="1"/>
    <col min="15882" max="15882" width="2.140625" style="57" customWidth="1"/>
    <col min="15883" max="15883" width="9.85546875" style="57" bestFit="1" customWidth="1"/>
    <col min="15884" max="15884" width="1" style="57" customWidth="1"/>
    <col min="15885" max="15885" width="11" style="57" bestFit="1" customWidth="1"/>
    <col min="15886" max="15886" width="1" style="57" customWidth="1"/>
    <col min="15887" max="15887" width="10.42578125" style="57" bestFit="1" customWidth="1"/>
    <col min="15888" max="15888" width="1" style="57" customWidth="1"/>
    <col min="15889" max="15889" width="10.42578125" style="57" bestFit="1" customWidth="1"/>
    <col min="15890" max="15890" width="1" style="57" customWidth="1"/>
    <col min="15891" max="15891" width="8.42578125" style="57" bestFit="1" customWidth="1"/>
    <col min="15892" max="15892" width="1" style="57" customWidth="1"/>
    <col min="15893" max="15893" width="11.42578125" style="57" bestFit="1" customWidth="1"/>
    <col min="15894" max="15894" width="11" style="57" bestFit="1" customWidth="1"/>
    <col min="15895" max="15898" width="15" style="57" customWidth="1"/>
    <col min="15899" max="15899" width="13" style="57" customWidth="1"/>
    <col min="15900" max="15900" width="15" style="57" customWidth="1"/>
    <col min="15901" max="16128" width="9.140625" style="57"/>
    <col min="16129" max="16129" width="8.85546875" style="57" customWidth="1"/>
    <col min="16130" max="16130" width="1" style="57" customWidth="1"/>
    <col min="16131" max="16131" width="11.42578125" style="57" bestFit="1" customWidth="1"/>
    <col min="16132" max="16132" width="1" style="57" customWidth="1"/>
    <col min="16133" max="16133" width="12.85546875" style="57" bestFit="1" customWidth="1"/>
    <col min="16134" max="16134" width="1" style="57" customWidth="1"/>
    <col min="16135" max="16135" width="11" style="57" bestFit="1" customWidth="1"/>
    <col min="16136" max="16136" width="1" style="57" customWidth="1"/>
    <col min="16137" max="16137" width="8.42578125" style="57" bestFit="1" customWidth="1"/>
    <col min="16138" max="16138" width="2.140625" style="57" customWidth="1"/>
    <col min="16139" max="16139" width="9.85546875" style="57" bestFit="1" customWidth="1"/>
    <col min="16140" max="16140" width="1" style="57" customWidth="1"/>
    <col min="16141" max="16141" width="11" style="57" bestFit="1" customWidth="1"/>
    <col min="16142" max="16142" width="1" style="57" customWidth="1"/>
    <col min="16143" max="16143" width="10.42578125" style="57" bestFit="1" customWidth="1"/>
    <col min="16144" max="16144" width="1" style="57" customWidth="1"/>
    <col min="16145" max="16145" width="10.42578125" style="57" bestFit="1" customWidth="1"/>
    <col min="16146" max="16146" width="1" style="57" customWidth="1"/>
    <col min="16147" max="16147" width="8.42578125" style="57" bestFit="1" customWidth="1"/>
    <col min="16148" max="16148" width="1" style="57" customWidth="1"/>
    <col min="16149" max="16149" width="11.42578125" style="57" bestFit="1" customWidth="1"/>
    <col min="16150" max="16150" width="11" style="57" bestFit="1" customWidth="1"/>
    <col min="16151" max="16154" width="15" style="57" customWidth="1"/>
    <col min="16155" max="16155" width="13" style="57" customWidth="1"/>
    <col min="16156" max="16156" width="15" style="57" customWidth="1"/>
    <col min="16157" max="16384" width="9.140625" style="57"/>
  </cols>
  <sheetData>
    <row r="1" spans="1:24">
      <c r="A1" s="194" t="s">
        <v>358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</row>
    <row r="2" spans="1:24">
      <c r="A2" s="194" t="s">
        <v>359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</row>
    <row r="3" spans="1:24">
      <c r="A3" s="194" t="s">
        <v>707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</row>
    <row r="6" spans="1:24">
      <c r="A6" s="58"/>
      <c r="B6" s="58"/>
      <c r="C6" s="58"/>
      <c r="D6" s="58"/>
      <c r="E6" s="58"/>
      <c r="F6" s="58"/>
      <c r="G6" s="58"/>
      <c r="H6" s="58"/>
      <c r="I6" s="58"/>
      <c r="J6" s="58"/>
      <c r="K6" s="59" t="s">
        <v>360</v>
      </c>
      <c r="L6" s="59"/>
      <c r="M6" s="59"/>
      <c r="N6" s="59"/>
      <c r="O6" s="59"/>
      <c r="P6" s="59"/>
      <c r="Q6" s="59"/>
      <c r="R6" s="59"/>
      <c r="S6" s="59"/>
      <c r="T6" s="59"/>
      <c r="U6" s="59"/>
    </row>
    <row r="7" spans="1:24">
      <c r="A7" s="60" t="s">
        <v>361</v>
      </c>
      <c r="B7" s="58"/>
      <c r="C7" s="60" t="s">
        <v>362</v>
      </c>
      <c r="D7" s="60"/>
      <c r="E7" s="60" t="s">
        <v>363</v>
      </c>
      <c r="F7" s="60"/>
      <c r="G7" s="60" t="s">
        <v>362</v>
      </c>
      <c r="H7" s="60"/>
      <c r="I7" s="60" t="s">
        <v>362</v>
      </c>
      <c r="J7" s="60"/>
      <c r="K7" s="60" t="s">
        <v>364</v>
      </c>
      <c r="L7" s="60"/>
      <c r="M7" s="60" t="s">
        <v>365</v>
      </c>
      <c r="N7" s="60"/>
      <c r="O7" s="60" t="s">
        <v>366</v>
      </c>
      <c r="P7" s="60"/>
      <c r="Q7" s="60"/>
      <c r="R7" s="60"/>
      <c r="S7" s="60"/>
      <c r="T7" s="60"/>
      <c r="U7" s="60" t="s">
        <v>367</v>
      </c>
      <c r="V7" s="60" t="s">
        <v>362</v>
      </c>
      <c r="X7" s="142" t="s">
        <v>595</v>
      </c>
    </row>
    <row r="8" spans="1:24">
      <c r="A8" s="61" t="s">
        <v>368</v>
      </c>
      <c r="B8" s="62"/>
      <c r="C8" s="61" t="s">
        <v>365</v>
      </c>
      <c r="D8" s="61"/>
      <c r="E8" s="61" t="s">
        <v>369</v>
      </c>
      <c r="F8" s="61"/>
      <c r="G8" s="61" t="s">
        <v>366</v>
      </c>
      <c r="H8" s="61"/>
      <c r="I8" s="61" t="s">
        <v>370</v>
      </c>
      <c r="J8" s="61"/>
      <c r="K8" s="61" t="s">
        <v>371</v>
      </c>
      <c r="L8" s="61"/>
      <c r="M8" s="61" t="s">
        <v>371</v>
      </c>
      <c r="N8" s="61"/>
      <c r="O8" s="61" t="s">
        <v>371</v>
      </c>
      <c r="P8" s="61"/>
      <c r="Q8" s="61" t="s">
        <v>366</v>
      </c>
      <c r="R8" s="61"/>
      <c r="S8" s="61" t="s">
        <v>370</v>
      </c>
      <c r="T8" s="61"/>
      <c r="U8" s="61" t="s">
        <v>365</v>
      </c>
      <c r="V8" s="61" t="s">
        <v>372</v>
      </c>
      <c r="X8" s="61" t="s">
        <v>596</v>
      </c>
    </row>
    <row r="9" spans="1:24">
      <c r="A9" s="63" t="s">
        <v>373</v>
      </c>
      <c r="C9" s="63" t="s">
        <v>374</v>
      </c>
      <c r="D9" s="64"/>
      <c r="E9" s="63" t="s">
        <v>375</v>
      </c>
      <c r="F9" s="64"/>
      <c r="G9" s="63" t="s">
        <v>376</v>
      </c>
      <c r="H9" s="64"/>
      <c r="I9" s="63" t="s">
        <v>377</v>
      </c>
      <c r="J9" s="64"/>
      <c r="K9" s="63" t="s">
        <v>378</v>
      </c>
      <c r="L9" s="64"/>
      <c r="M9" s="63" t="s">
        <v>379</v>
      </c>
      <c r="N9" s="64"/>
      <c r="O9" s="63" t="s">
        <v>380</v>
      </c>
      <c r="P9" s="64"/>
      <c r="Q9" s="63" t="s">
        <v>381</v>
      </c>
      <c r="R9" s="64"/>
      <c r="S9" s="63" t="s">
        <v>382</v>
      </c>
      <c r="T9" s="64"/>
      <c r="U9" s="63" t="s">
        <v>383</v>
      </c>
      <c r="V9" s="63" t="s">
        <v>384</v>
      </c>
    </row>
    <row r="10" spans="1:24">
      <c r="C10" s="65"/>
    </row>
    <row r="11" spans="1:24">
      <c r="A11" s="66" t="s">
        <v>21</v>
      </c>
      <c r="C11" s="65">
        <f ca="1">+COSS!I$895+COSS!I$919+COSS!I$911+COSS!I$903</f>
        <v>219251733.00384316</v>
      </c>
      <c r="D11" s="65"/>
      <c r="E11" s="65">
        <f ca="1">+COSS!I885</f>
        <v>791201650.25131226</v>
      </c>
      <c r="F11" s="65"/>
      <c r="G11" s="65">
        <f ca="1">+COSS!I4476</f>
        <v>-841659.9031975735</v>
      </c>
      <c r="I11" s="67">
        <f ca="1">ROUND((G11/E11),4)*100</f>
        <v>-0.11</v>
      </c>
      <c r="J11" s="68"/>
      <c r="K11" s="67">
        <f ca="1">ROUND((M11/C11),4)*100</f>
        <v>14.499999999999998</v>
      </c>
      <c r="M11" s="65">
        <f ca="1">ROUND((O11*$G$37),0)-2</f>
        <v>31781194</v>
      </c>
      <c r="N11" s="65"/>
      <c r="O11" s="65">
        <f ca="1">Q11-G11</f>
        <v>23494121.903197572</v>
      </c>
      <c r="P11" s="65"/>
      <c r="Q11" s="69">
        <f ca="1">ROUND((G$31/E$31*E11),0)</f>
        <v>22652462</v>
      </c>
      <c r="S11" s="67">
        <f ca="1">ROUND((Q11/E11),4)*100</f>
        <v>2.86</v>
      </c>
      <c r="U11" s="65">
        <f ca="1">C11+M11</f>
        <v>251032927.00384316</v>
      </c>
      <c r="V11" s="65">
        <f ca="1">U11-C11</f>
        <v>31781194</v>
      </c>
      <c r="X11" s="67">
        <f ca="1">+I11/$I$31</f>
        <v>-3.8461538461538464E-2</v>
      </c>
    </row>
    <row r="12" spans="1:24">
      <c r="A12" s="66"/>
      <c r="C12" s="65"/>
      <c r="D12" s="65"/>
      <c r="E12" s="65"/>
      <c r="F12" s="65"/>
      <c r="G12" s="65"/>
      <c r="I12" s="67"/>
      <c r="J12" s="68"/>
      <c r="K12" s="67"/>
      <c r="M12" s="65"/>
      <c r="N12" s="65"/>
      <c r="O12" s="65"/>
      <c r="P12" s="65"/>
      <c r="Q12" s="69"/>
      <c r="S12" s="67"/>
      <c r="U12" s="65"/>
      <c r="V12" s="65"/>
      <c r="X12" s="67"/>
    </row>
    <row r="13" spans="1:24">
      <c r="A13" s="66" t="s">
        <v>709</v>
      </c>
      <c r="C13" s="65">
        <f ca="1">+COSS!J$895+COSS!J$919+COSS!J$911+COSS!J$903</f>
        <v>40621</v>
      </c>
      <c r="D13" s="65"/>
      <c r="E13" s="65">
        <f ca="1">+COSS!J885</f>
        <v>170065.4679410792</v>
      </c>
      <c r="F13" s="65"/>
      <c r="G13" s="65">
        <f ca="1">+COSS!J4476</f>
        <v>-11851.581978174307</v>
      </c>
      <c r="I13" s="67">
        <f ca="1">ROUND((G13/E13),4)*100</f>
        <v>-6.97</v>
      </c>
      <c r="J13" s="68"/>
      <c r="K13" s="67">
        <f ca="1">ROUND((M13/C13),4)*100</f>
        <v>55.679999999999993</v>
      </c>
      <c r="M13" s="65">
        <f ca="1">ROUND((O13*$G$37),0)+1</f>
        <v>22619</v>
      </c>
      <c r="N13" s="65"/>
      <c r="O13" s="65">
        <f ca="1">Q13-G13</f>
        <v>16720.581978174305</v>
      </c>
      <c r="P13" s="65"/>
      <c r="Q13" s="69">
        <f ca="1">ROUND((G$31/E$31*E13),0)</f>
        <v>4869</v>
      </c>
      <c r="S13" s="67">
        <f ca="1">ROUND((Q13/E13),4)*100</f>
        <v>2.86</v>
      </c>
      <c r="U13" s="65">
        <f ca="1">C13+M13</f>
        <v>63240</v>
      </c>
      <c r="V13" s="65">
        <f ca="1">U13-C13</f>
        <v>22619</v>
      </c>
      <c r="X13" s="67">
        <f ca="1">+I13/$I$31</f>
        <v>-2.4370629370629371</v>
      </c>
    </row>
    <row r="14" spans="1:24">
      <c r="A14" s="66"/>
      <c r="C14" s="65"/>
      <c r="D14" s="65"/>
      <c r="E14" s="65"/>
      <c r="F14" s="65"/>
      <c r="G14" s="65"/>
      <c r="I14" s="67"/>
      <c r="J14" s="68"/>
      <c r="K14" s="67"/>
      <c r="M14" s="65"/>
      <c r="N14" s="65"/>
      <c r="O14" s="65"/>
      <c r="P14" s="65"/>
      <c r="Q14" s="69"/>
      <c r="S14" s="67"/>
      <c r="U14" s="65"/>
      <c r="V14" s="65"/>
      <c r="X14" s="67"/>
    </row>
    <row r="15" spans="1:24">
      <c r="A15" s="66" t="s">
        <v>710</v>
      </c>
      <c r="C15" s="65">
        <f ca="1">+COSS!K$895+COSS!K$919+COSS!K$911+COSS!K$903</f>
        <v>117108</v>
      </c>
      <c r="D15" s="65"/>
      <c r="E15" s="65">
        <f ca="1">+COSS!K885</f>
        <v>285487.71280362044</v>
      </c>
      <c r="F15" s="65"/>
      <c r="G15" s="65">
        <f ca="1">+COSS!K4476</f>
        <v>-6055.4491963868431</v>
      </c>
      <c r="I15" s="67">
        <f ca="1">ROUND((G15/E15),4)*100</f>
        <v>-2.12</v>
      </c>
      <c r="J15" s="68"/>
      <c r="K15" s="67">
        <f ca="1">ROUND((M15/C15),4)*100</f>
        <v>16.439999999999998</v>
      </c>
      <c r="M15" s="65">
        <f ca="1">ROUND((O15*$G$37),0)+1</f>
        <v>19250</v>
      </c>
      <c r="N15" s="65"/>
      <c r="O15" s="65">
        <f ca="1">Q15-G15</f>
        <v>14229.449196386842</v>
      </c>
      <c r="P15" s="65"/>
      <c r="Q15" s="69">
        <f ca="1">ROUND((G$31/E$31*E15),0)</f>
        <v>8174</v>
      </c>
      <c r="S15" s="67">
        <f ca="1">ROUND((Q15/E15),4)*100</f>
        <v>2.86</v>
      </c>
      <c r="U15" s="65">
        <f ca="1">C15+M15</f>
        <v>136358</v>
      </c>
      <c r="V15" s="65">
        <f ca="1">U15-C15</f>
        <v>19250</v>
      </c>
      <c r="X15" s="67">
        <f ca="1">+I15/$I$31</f>
        <v>-0.74125874125874136</v>
      </c>
    </row>
    <row r="16" spans="1:24">
      <c r="C16" s="65"/>
      <c r="D16" s="65"/>
      <c r="E16" s="65"/>
      <c r="F16" s="65"/>
      <c r="G16" s="65"/>
      <c r="I16" s="70"/>
      <c r="J16" s="68"/>
      <c r="K16" s="70"/>
      <c r="M16" s="65"/>
      <c r="N16" s="65"/>
      <c r="O16" s="65"/>
      <c r="P16" s="65"/>
      <c r="Q16" s="69"/>
      <c r="S16" s="71"/>
      <c r="U16" s="65"/>
    </row>
    <row r="17" spans="1:24">
      <c r="A17" s="57" t="s">
        <v>608</v>
      </c>
      <c r="C17" s="65">
        <f ca="1">COSS!O895+COSS!O919+COSS!O911+COSS!O903</f>
        <v>73338246.000535578</v>
      </c>
      <c r="D17" s="65"/>
      <c r="E17" s="65">
        <f ca="1">+COSS!O885</f>
        <v>187899782.05521992</v>
      </c>
      <c r="F17" s="65"/>
      <c r="G17" s="65">
        <f ca="1">+COSS!O4476</f>
        <v>13633177.90773188</v>
      </c>
      <c r="I17" s="67">
        <f ca="1">ROUND((G17/E17),4)*100</f>
        <v>7.26</v>
      </c>
      <c r="J17" s="68"/>
      <c r="K17" s="67">
        <f ca="1">ROUND((M17/C17),4)*100</f>
        <v>-15.22</v>
      </c>
      <c r="M17" s="65">
        <f ca="1">ROUND((O17*$G$37),0)</f>
        <v>-11164784</v>
      </c>
      <c r="N17" s="65"/>
      <c r="O17" s="65">
        <f ca="1">Q17-G17</f>
        <v>-8253521.9077318795</v>
      </c>
      <c r="P17" s="65"/>
      <c r="Q17" s="69">
        <f ca="1">ROUND((G$31/E$31*E17),0)</f>
        <v>5379656</v>
      </c>
      <c r="S17" s="67">
        <f ca="1">ROUND((Q17/E17),4)*100</f>
        <v>2.86</v>
      </c>
      <c r="U17" s="65">
        <f ca="1">C17+M17</f>
        <v>62173462.000535578</v>
      </c>
      <c r="V17" s="65">
        <f ca="1">U17-C17</f>
        <v>-11164784</v>
      </c>
      <c r="X17" s="67">
        <f ca="1">+I17/$I$31</f>
        <v>2.5384615384615383</v>
      </c>
    </row>
    <row r="18" spans="1:24">
      <c r="C18" s="65"/>
      <c r="D18" s="65"/>
      <c r="E18" s="65"/>
      <c r="F18" s="65"/>
      <c r="G18" s="65"/>
      <c r="I18" s="70"/>
      <c r="J18" s="68"/>
      <c r="K18" s="70"/>
      <c r="M18" s="65"/>
      <c r="N18" s="65"/>
      <c r="O18" s="65"/>
      <c r="P18" s="65"/>
      <c r="Q18" s="69"/>
      <c r="S18" s="71"/>
      <c r="U18" s="65"/>
    </row>
    <row r="19" spans="1:24" hidden="1" outlineLevel="1">
      <c r="A19" s="57" t="s">
        <v>426</v>
      </c>
      <c r="C19" s="65">
        <f ca="1">COSS!AB895+COSS!AB919+COSS!AB911+COSS!AB903</f>
        <v>11615228.325050546</v>
      </c>
      <c r="D19" s="65"/>
      <c r="E19" s="65">
        <f ca="1">+COSS!AB885</f>
        <v>29176117.653348245</v>
      </c>
      <c r="F19" s="65"/>
      <c r="G19" s="65">
        <f ca="1">+COSS!AB4476</f>
        <v>2118043.5785729433</v>
      </c>
      <c r="I19" s="67">
        <f ca="1">ROUND((G19/E19),4)*100</f>
        <v>7.26</v>
      </c>
      <c r="J19" s="68"/>
      <c r="K19" s="67">
        <f ca="1">ROUND((M19/C19),4)*100</f>
        <v>-14.940000000000001</v>
      </c>
      <c r="M19" s="65">
        <f ca="1">ROUND((O19*$G$37),0)</f>
        <v>-1735171</v>
      </c>
      <c r="N19" s="65"/>
      <c r="O19" s="65">
        <f ca="1">Q19-G19</f>
        <v>-1282718.5785729433</v>
      </c>
      <c r="P19" s="65"/>
      <c r="Q19" s="69">
        <f ca="1">ROUND((G$31/E$31*E19),0)</f>
        <v>835325</v>
      </c>
      <c r="S19" s="67">
        <f ca="1">ROUND((Q19/E19),4)*100</f>
        <v>2.86</v>
      </c>
      <c r="U19" s="65">
        <f ca="1">C19+M19</f>
        <v>9880057.3250505459</v>
      </c>
      <c r="V19" s="65">
        <f ca="1">U19-C19</f>
        <v>-1735171</v>
      </c>
      <c r="X19" s="67">
        <f ca="1">+I19/$I$31</f>
        <v>2.5384615384615383</v>
      </c>
    </row>
    <row r="20" spans="1:24" hidden="1" outlineLevel="1">
      <c r="A20" s="57" t="s">
        <v>83</v>
      </c>
      <c r="C20" s="65">
        <f ca="1">COSS!T895+COSS!T919+COSS!T911+COSS!T903</f>
        <v>46482755.761854373</v>
      </c>
      <c r="D20" s="65"/>
      <c r="E20" s="65">
        <f ca="1">+COSS!T885</f>
        <v>121682973.32597041</v>
      </c>
      <c r="F20" s="65"/>
      <c r="G20" s="65">
        <f ca="1">+COSS!T4476</f>
        <v>7525388.5142600285</v>
      </c>
      <c r="I20" s="67">
        <f ca="1">ROUND((G20/E20),4)*100</f>
        <v>6.18</v>
      </c>
      <c r="J20" s="68"/>
      <c r="K20" s="67">
        <f ca="1">ROUND((M20/C20),4)*100</f>
        <v>-11.76</v>
      </c>
      <c r="M20" s="65">
        <f ca="1">ROUND((O20*$G$37),0)</f>
        <v>-5467124</v>
      </c>
      <c r="N20" s="65"/>
      <c r="O20" s="65">
        <f ca="1">Q20-G20</f>
        <v>-4041549.5142600285</v>
      </c>
      <c r="P20" s="65"/>
      <c r="Q20" s="69">
        <f ca="1">ROUND((G$31/E$31*E20),0)</f>
        <v>3483839</v>
      </c>
      <c r="S20" s="67">
        <f ca="1">ROUND((Q20/E20),4)*100</f>
        <v>2.86</v>
      </c>
      <c r="U20" s="65">
        <f ca="1">C20+M20</f>
        <v>41015631.761854373</v>
      </c>
      <c r="V20" s="65">
        <f ca="1">U20-C20</f>
        <v>-5467124</v>
      </c>
      <c r="X20" s="67">
        <f ca="1">+I20/$I$31</f>
        <v>2.1608391608391608</v>
      </c>
    </row>
    <row r="21" spans="1:24" collapsed="1">
      <c r="A21" s="57" t="s">
        <v>83</v>
      </c>
      <c r="C21" s="65">
        <f ca="1">SUM(C19:C20)</f>
        <v>58097984.086904921</v>
      </c>
      <c r="D21" s="65"/>
      <c r="E21" s="65">
        <f ca="1">SUM(E19:E20)</f>
        <v>150859090.97931865</v>
      </c>
      <c r="F21" s="65"/>
      <c r="G21" s="65">
        <f ca="1">SUM(G19:G20)</f>
        <v>9643432.0928329714</v>
      </c>
      <c r="I21" s="67">
        <f ca="1">ROUND((G21/E21),4)*100</f>
        <v>6.39</v>
      </c>
      <c r="J21" s="68"/>
      <c r="K21" s="67">
        <f ca="1">ROUND((M21/C21),4)*100</f>
        <v>-12.4</v>
      </c>
      <c r="M21" s="65">
        <f ca="1">SUM(M19:M20)</f>
        <v>-7202295</v>
      </c>
      <c r="N21" s="65"/>
      <c r="O21" s="65">
        <f ca="1">SUM(O19:O20)</f>
        <v>-5324268.0928329714</v>
      </c>
      <c r="P21" s="65"/>
      <c r="Q21" s="65">
        <f ca="1">SUM(Q19:Q20)</f>
        <v>4319164</v>
      </c>
      <c r="S21" s="67">
        <f ca="1">ROUND((Q21/E21),4)*100</f>
        <v>2.86</v>
      </c>
      <c r="U21" s="65">
        <f ca="1">SUM(U19:U20)</f>
        <v>50895689.086904921</v>
      </c>
      <c r="V21" s="65">
        <f ca="1">SUM(V19:V20)</f>
        <v>-7202295</v>
      </c>
      <c r="X21" s="67">
        <f ca="1">+I21/$I$31</f>
        <v>2.2342657342657342</v>
      </c>
    </row>
    <row r="22" spans="1:24">
      <c r="C22" s="65"/>
      <c r="D22" s="65"/>
      <c r="E22" s="65"/>
      <c r="F22" s="65"/>
      <c r="G22" s="65"/>
      <c r="I22" s="70" t="s">
        <v>385</v>
      </c>
      <c r="J22" s="68"/>
      <c r="K22" s="70" t="s">
        <v>385</v>
      </c>
      <c r="M22" s="65" t="s">
        <v>385</v>
      </c>
      <c r="N22" s="65"/>
      <c r="O22" s="65" t="s">
        <v>385</v>
      </c>
      <c r="P22" s="65"/>
      <c r="Q22" s="69" t="s">
        <v>385</v>
      </c>
      <c r="S22" s="71" t="s">
        <v>385</v>
      </c>
      <c r="U22" s="65" t="s">
        <v>385</v>
      </c>
      <c r="V22" s="65" t="s">
        <v>385</v>
      </c>
    </row>
    <row r="23" spans="1:24">
      <c r="A23" s="57" t="s">
        <v>419</v>
      </c>
      <c r="C23" s="65">
        <f ca="1">COSS!Y895+COSS!Y919+COSS!Y911+COSS!Y903</f>
        <v>115641809.73012598</v>
      </c>
      <c r="D23" s="65"/>
      <c r="E23" s="65">
        <f ca="1">+COSS!Y885</f>
        <v>253284765.33012265</v>
      </c>
      <c r="F23" s="65"/>
      <c r="G23" s="65">
        <f ca="1">+COSS!Y4476</f>
        <v>14235868.697344668</v>
      </c>
      <c r="I23" s="67">
        <f ca="1">ROUND((G23/E23),4)*100</f>
        <v>5.62</v>
      </c>
      <c r="J23" s="68"/>
      <c r="K23" s="67">
        <f ca="1">ROUND((M23/C23),4)*100</f>
        <v>-8.17</v>
      </c>
      <c r="M23" s="65">
        <f ca="1">ROUND((O23*$G$37),0)</f>
        <v>-9447749</v>
      </c>
      <c r="N23" s="65"/>
      <c r="O23" s="65">
        <f t="shared" ref="O23:O27" ca="1" si="0">Q23-G23</f>
        <v>-6984210.6973446682</v>
      </c>
      <c r="P23" s="65"/>
      <c r="Q23" s="69">
        <f ca="1">ROUND((G$31/E$31*E23),0)</f>
        <v>7251658</v>
      </c>
      <c r="S23" s="67">
        <f ca="1">ROUND((Q23/E23),4)*100</f>
        <v>2.86</v>
      </c>
      <c r="U23" s="65">
        <f t="shared" ref="U23:U27" ca="1" si="1">C23+M23</f>
        <v>106194060.73012598</v>
      </c>
      <c r="V23" s="65">
        <f ca="1">U23-C23</f>
        <v>-9447749</v>
      </c>
      <c r="X23" s="67">
        <f ca="1">+I23/$I$31</f>
        <v>1.9650349650349652</v>
      </c>
    </row>
    <row r="24" spans="1:24">
      <c r="C24" s="65"/>
      <c r="D24" s="65"/>
      <c r="E24" s="65"/>
      <c r="F24" s="65"/>
      <c r="G24" s="65"/>
      <c r="I24" s="70" t="s">
        <v>385</v>
      </c>
      <c r="J24" s="68"/>
      <c r="K24" s="70" t="s">
        <v>385</v>
      </c>
      <c r="M24" s="65" t="s">
        <v>385</v>
      </c>
      <c r="N24" s="65"/>
      <c r="O24" s="65" t="s">
        <v>385</v>
      </c>
      <c r="P24" s="65"/>
      <c r="Q24" s="69" t="s">
        <v>385</v>
      </c>
      <c r="S24" s="71" t="s">
        <v>385</v>
      </c>
      <c r="U24" s="65" t="s">
        <v>385</v>
      </c>
      <c r="V24" s="65" t="s">
        <v>385</v>
      </c>
    </row>
    <row r="25" spans="1:24">
      <c r="A25" s="57" t="s">
        <v>176</v>
      </c>
      <c r="C25" s="65">
        <f ca="1">COSS!AC895+COSS!AC919+COSS!AC911+COSS!AC903</f>
        <v>182520.88159144821</v>
      </c>
      <c r="D25" s="65"/>
      <c r="E25" s="65">
        <f ca="1">+COSS!AC885</f>
        <v>392043.75571580604</v>
      </c>
      <c r="F25" s="65"/>
      <c r="G25" s="65">
        <f ca="1">+COSS!AC4476</f>
        <v>37266.755310309542</v>
      </c>
      <c r="I25" s="67">
        <f ca="1">ROUND((G25/E25),4)*100</f>
        <v>9.51</v>
      </c>
      <c r="J25" s="68"/>
      <c r="K25" s="67">
        <f ca="1">ROUND((M25/C25),4)*100</f>
        <v>-19.3</v>
      </c>
      <c r="M25" s="65">
        <f ca="1">ROUND((O25*$G$37),0)</f>
        <v>-35229</v>
      </c>
      <c r="N25" s="65"/>
      <c r="O25" s="65">
        <f t="shared" ca="1" si="0"/>
        <v>-26042.755310309542</v>
      </c>
      <c r="P25" s="65"/>
      <c r="Q25" s="69">
        <f ca="1">ROUND((G$31/E$31*E25),0)</f>
        <v>11224</v>
      </c>
      <c r="S25" s="67">
        <f ca="1">ROUND((Q25/E25),4)*100</f>
        <v>2.86</v>
      </c>
      <c r="U25" s="65">
        <f t="shared" ca="1" si="1"/>
        <v>147291.88159144821</v>
      </c>
      <c r="V25" s="65">
        <f ca="1">U25-C25</f>
        <v>-35229</v>
      </c>
      <c r="X25" s="67">
        <f ca="1">+I25/$I$31</f>
        <v>3.3251748251748254</v>
      </c>
    </row>
    <row r="26" spans="1:24">
      <c r="C26" s="65"/>
      <c r="D26" s="65"/>
      <c r="E26" s="65"/>
      <c r="F26" s="65"/>
      <c r="G26" s="65"/>
      <c r="I26" s="70" t="s">
        <v>385</v>
      </c>
      <c r="J26" s="68"/>
      <c r="K26" s="70" t="s">
        <v>385</v>
      </c>
      <c r="M26" s="65" t="s">
        <v>385</v>
      </c>
      <c r="N26" s="65"/>
      <c r="O26" s="65" t="s">
        <v>385</v>
      </c>
      <c r="P26" s="65"/>
      <c r="Q26" s="69" t="s">
        <v>385</v>
      </c>
      <c r="S26" s="71" t="s">
        <v>385</v>
      </c>
      <c r="U26" s="65" t="s">
        <v>385</v>
      </c>
      <c r="V26" s="65" t="s">
        <v>385</v>
      </c>
    </row>
    <row r="27" spans="1:24">
      <c r="A27" s="57" t="s">
        <v>5</v>
      </c>
      <c r="C27" s="65">
        <f ca="1">COSS!AD895+COSS!AD919+COSS!AD911+COSS!AD903</f>
        <v>7801241.7912668157</v>
      </c>
      <c r="D27" s="65"/>
      <c r="E27" s="65">
        <f ca="1">+COSS!AD885</f>
        <v>20340568.154052138</v>
      </c>
      <c r="F27" s="65"/>
      <c r="G27" s="65">
        <f ca="1">+COSS!AD4476</f>
        <v>3093171.1073750802</v>
      </c>
      <c r="I27" s="67">
        <f ca="1">ROUND((G27/E27),4)*100</f>
        <v>15.21</v>
      </c>
      <c r="J27" s="68"/>
      <c r="K27" s="67">
        <f ca="1">ROUND((M27/C27),4)*100</f>
        <v>-43.54</v>
      </c>
      <c r="M27" s="65">
        <f ca="1">ROUND((O27*$G$37),0)</f>
        <v>-3396449</v>
      </c>
      <c r="N27" s="65"/>
      <c r="O27" s="65">
        <f t="shared" ca="1" si="0"/>
        <v>-2510811.1073750802</v>
      </c>
      <c r="P27" s="65"/>
      <c r="Q27" s="69">
        <f ca="1">ROUND((G$31/E$31*E27),0)</f>
        <v>582360</v>
      </c>
      <c r="S27" s="67">
        <f ca="1">ROUND((Q27/E27),4)*100</f>
        <v>2.86</v>
      </c>
      <c r="U27" s="65">
        <f t="shared" ca="1" si="1"/>
        <v>4404792.7912668157</v>
      </c>
      <c r="V27" s="65">
        <f ca="1">U27-C27</f>
        <v>-3396449</v>
      </c>
      <c r="X27" s="67">
        <f ca="1">+I27/$I$31</f>
        <v>5.3181818181818183</v>
      </c>
    </row>
    <row r="28" spans="1:24">
      <c r="C28" s="65"/>
      <c r="D28" s="65"/>
      <c r="E28" s="65"/>
      <c r="F28" s="65"/>
      <c r="G28" s="65"/>
      <c r="I28" s="70" t="s">
        <v>385</v>
      </c>
      <c r="J28" s="68"/>
      <c r="K28" s="70" t="s">
        <v>385</v>
      </c>
      <c r="M28" s="65" t="s">
        <v>385</v>
      </c>
      <c r="N28" s="65"/>
      <c r="O28" s="65" t="s">
        <v>385</v>
      </c>
      <c r="P28" s="65"/>
      <c r="Q28" s="69" t="s">
        <v>385</v>
      </c>
      <c r="S28" s="71" t="s">
        <v>385</v>
      </c>
      <c r="U28" s="65" t="s">
        <v>385</v>
      </c>
      <c r="V28" s="65" t="s">
        <v>385</v>
      </c>
    </row>
    <row r="29" spans="1:24">
      <c r="A29" s="57" t="s">
        <v>6</v>
      </c>
      <c r="C29" s="75">
        <f ca="1">COSS!AE895+COSS!AE919+COSS!AE911+COSS!NZI903</f>
        <v>1439591.5392886803</v>
      </c>
      <c r="D29" s="75"/>
      <c r="E29" s="75">
        <f ca="1">+COSS!AE885</f>
        <v>2941513.3082752647</v>
      </c>
      <c r="F29" s="75"/>
      <c r="G29" s="75">
        <f ca="1">+COSS!AE4476</f>
        <v>510434.24593794218</v>
      </c>
      <c r="H29" s="76"/>
      <c r="I29" s="77">
        <f ca="1">ROUND((G29/E29),4)*100</f>
        <v>17.349999999999998</v>
      </c>
      <c r="J29" s="78"/>
      <c r="K29" s="77">
        <f ca="1">ROUND((M29/C29),4)*100</f>
        <v>-40.050000000000004</v>
      </c>
      <c r="L29" s="76"/>
      <c r="M29" s="75">
        <f ca="1">ROUND((O29*$G$37),0)</f>
        <v>-576557</v>
      </c>
      <c r="N29" s="75"/>
      <c r="O29" s="75">
        <f ca="1">Q29-G29</f>
        <v>-426217.24593794218</v>
      </c>
      <c r="P29" s="75"/>
      <c r="Q29" s="75">
        <f ca="1">ROUND((G$31/E$31*E29),0)</f>
        <v>84217</v>
      </c>
      <c r="R29" s="76"/>
      <c r="S29" s="77">
        <f ca="1">ROUND((Q29/E29),4)*100</f>
        <v>2.86</v>
      </c>
      <c r="T29" s="76"/>
      <c r="U29" s="75">
        <f ca="1">C29+M29</f>
        <v>863034.5392886803</v>
      </c>
      <c r="V29" s="75">
        <f ca="1">U29-C29</f>
        <v>-576557</v>
      </c>
      <c r="X29" s="77">
        <f ca="1">+I29/$I$31</f>
        <v>6.0664335664335658</v>
      </c>
    </row>
    <row r="30" spans="1:24">
      <c r="C30" s="69"/>
      <c r="D30" s="69"/>
      <c r="E30" s="69"/>
      <c r="F30" s="69"/>
      <c r="G30" s="69"/>
      <c r="H30" s="72"/>
      <c r="I30" s="73"/>
      <c r="J30" s="73"/>
      <c r="K30" s="74"/>
      <c r="L30" s="72"/>
      <c r="M30" s="69"/>
      <c r="N30" s="69"/>
      <c r="O30" s="69"/>
      <c r="P30" s="69"/>
      <c r="Q30" s="69"/>
      <c r="R30" s="72"/>
      <c r="S30" s="73"/>
      <c r="T30" s="72"/>
      <c r="U30" s="69"/>
    </row>
    <row r="31" spans="1:24">
      <c r="A31" s="64" t="s">
        <v>3</v>
      </c>
      <c r="C31" s="65">
        <f ca="1">SUM(C11:C17,C21:C29)</f>
        <v>475910856.03355658</v>
      </c>
      <c r="D31" s="65"/>
      <c r="E31" s="65">
        <f ca="1">SUM(E11:E17,E21:E29)</f>
        <v>1407374967.0147614</v>
      </c>
      <c r="F31" s="65"/>
      <c r="G31" s="65">
        <f ca="1">SUM(G11:G17,G21:G29)</f>
        <v>40293783.872160718</v>
      </c>
      <c r="I31" s="67">
        <f ca="1">ROUND((G31/E31),4)*100</f>
        <v>2.86</v>
      </c>
      <c r="J31" s="68"/>
      <c r="K31" s="67">
        <f ca="1">ROUND((M31/C31),4)*100</f>
        <v>0</v>
      </c>
      <c r="M31" s="65">
        <f ca="1">SUM(M11:M17,M21:M29)</f>
        <v>0</v>
      </c>
      <c r="N31" s="65"/>
      <c r="O31" s="65">
        <f ca="1">SUM(O11:O17,O21:O29)</f>
        <v>0.12783928343560547</v>
      </c>
      <c r="P31" s="65"/>
      <c r="Q31" s="65">
        <f ca="1">SUM(Q11:Q17,Q21:Q29)</f>
        <v>40293784</v>
      </c>
      <c r="S31" s="67">
        <f ca="1">ROUND((Q31/E31),4)*100</f>
        <v>2.86</v>
      </c>
      <c r="U31" s="65">
        <f ca="1">SUM(U11:U17,U21:U29)</f>
        <v>475910856.03355658</v>
      </c>
      <c r="V31" s="65">
        <f ca="1">SUM(V11:V17,V21:V29)</f>
        <v>0</v>
      </c>
      <c r="X31" s="67">
        <f ca="1">+I31/$I$31</f>
        <v>1</v>
      </c>
    </row>
    <row r="32" spans="1:24">
      <c r="C32" s="65"/>
    </row>
    <row r="33" spans="1:7">
      <c r="C33" s="65"/>
      <c r="E33" s="65"/>
    </row>
    <row r="37" spans="1:7">
      <c r="A37" s="57" t="s">
        <v>386</v>
      </c>
      <c r="G37" s="79">
        <v>1.35272967</v>
      </c>
    </row>
  </sheetData>
  <mergeCells count="3">
    <mergeCell ref="A1:V1"/>
    <mergeCell ref="A2:V2"/>
    <mergeCell ref="A3:V3"/>
  </mergeCells>
  <printOptions horizontalCentered="1"/>
  <pageMargins left="0.75" right="0.75" top="1" bottom="1" header="0.5" footer="0.5"/>
  <pageSetup scale="76" orientation="landscape" r:id="rId1"/>
  <headerFooter alignWithMargins="0">
    <oddHeader>&amp;RExhibit No.: JMS-S2
Page 2 of 3
Witness: J. Stegall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Z37"/>
  <sheetViews>
    <sheetView tabSelected="1" zoomScaleNormal="100" workbookViewId="0">
      <selection activeCell="S38" sqref="S38"/>
    </sheetView>
  </sheetViews>
  <sheetFormatPr defaultRowHeight="12.75" outlineLevelRow="1"/>
  <cols>
    <col min="1" max="1" width="10.7109375" style="57" customWidth="1"/>
    <col min="2" max="2" width="1.28515625" style="57" customWidth="1"/>
    <col min="3" max="3" width="13.7109375" style="57" customWidth="1"/>
    <col min="4" max="4" width="1.28515625" style="57" customWidth="1"/>
    <col min="5" max="5" width="14.28515625" style="57" customWidth="1"/>
    <col min="6" max="6" width="1.140625" style="57" customWidth="1"/>
    <col min="7" max="7" width="12.140625" style="57" bestFit="1" customWidth="1"/>
    <col min="8" max="8" width="1.28515625" style="57" customWidth="1"/>
    <col min="9" max="9" width="8" style="57" customWidth="1"/>
    <col min="10" max="10" width="2.140625" style="57" customWidth="1"/>
    <col min="11" max="11" width="10" style="57" bestFit="1" customWidth="1"/>
    <col min="12" max="12" width="1.28515625" style="57" customWidth="1"/>
    <col min="13" max="13" width="12.140625" style="57" bestFit="1" customWidth="1"/>
    <col min="14" max="14" width="1.28515625" style="57" customWidth="1"/>
    <col min="15" max="15" width="11.5703125" style="57" bestFit="1" customWidth="1"/>
    <col min="16" max="16" width="1.28515625" style="57" customWidth="1"/>
    <col min="17" max="17" width="11.7109375" style="57" bestFit="1" customWidth="1"/>
    <col min="18" max="18" width="3.140625" style="57" bestFit="1" customWidth="1"/>
    <col min="19" max="19" width="7.5703125" style="57" customWidth="1"/>
    <col min="20" max="20" width="1.28515625" style="57" customWidth="1"/>
    <col min="21" max="21" width="13" style="57" customWidth="1"/>
    <col min="22" max="22" width="1.42578125" style="57" customWidth="1"/>
    <col min="23" max="23" width="12.140625" style="57" bestFit="1" customWidth="1"/>
    <col min="24" max="24" width="1.28515625" style="57" customWidth="1"/>
    <col min="25" max="25" width="12.140625" style="57" customWidth="1"/>
    <col min="26" max="26" width="9.28515625" style="57" bestFit="1" customWidth="1"/>
    <col min="27" max="27" width="9.140625" style="57" customWidth="1"/>
    <col min="28" max="29" width="10.7109375" style="57" customWidth="1"/>
    <col min="30" max="250" width="9.140625" style="57"/>
    <col min="251" max="251" width="8.85546875" style="57" customWidth="1"/>
    <col min="252" max="252" width="1.28515625" style="57" customWidth="1"/>
    <col min="253" max="253" width="11.42578125" style="57" bestFit="1" customWidth="1"/>
    <col min="254" max="254" width="1.28515625" style="57" customWidth="1"/>
    <col min="255" max="255" width="12.85546875" style="57" bestFit="1" customWidth="1"/>
    <col min="256" max="256" width="1.140625" style="57" customWidth="1"/>
    <col min="257" max="257" width="11" style="57" bestFit="1" customWidth="1"/>
    <col min="258" max="258" width="1.28515625" style="57" customWidth="1"/>
    <col min="259" max="259" width="8.42578125" style="57" bestFit="1" customWidth="1"/>
    <col min="260" max="260" width="2.140625" style="57" customWidth="1"/>
    <col min="261" max="261" width="9.85546875" style="57" bestFit="1" customWidth="1"/>
    <col min="262" max="262" width="1.28515625" style="57" customWidth="1"/>
    <col min="263" max="263" width="11.42578125" style="57" bestFit="1" customWidth="1"/>
    <col min="264" max="264" width="1.28515625" style="57" customWidth="1"/>
    <col min="265" max="265" width="10.42578125" style="57" bestFit="1" customWidth="1"/>
    <col min="266" max="266" width="1.28515625" style="57" customWidth="1"/>
    <col min="267" max="267" width="10.42578125" style="57" bestFit="1" customWidth="1"/>
    <col min="268" max="268" width="1.42578125" style="57" customWidth="1"/>
    <col min="269" max="269" width="8.42578125" style="57" bestFit="1" customWidth="1"/>
    <col min="270" max="270" width="1.28515625" style="57" customWidth="1"/>
    <col min="271" max="271" width="11.42578125" style="57" bestFit="1" customWidth="1"/>
    <col min="272" max="272" width="1.42578125" style="57" customWidth="1"/>
    <col min="273" max="273" width="11" style="57" bestFit="1" customWidth="1"/>
    <col min="274" max="274" width="1.28515625" style="57" customWidth="1"/>
    <col min="275" max="275" width="11.5703125" style="57" bestFit="1" customWidth="1"/>
    <col min="276" max="506" width="9.140625" style="57"/>
    <col min="507" max="507" width="8.85546875" style="57" customWidth="1"/>
    <col min="508" max="508" width="1.28515625" style="57" customWidth="1"/>
    <col min="509" max="509" width="11.42578125" style="57" bestFit="1" customWidth="1"/>
    <col min="510" max="510" width="1.28515625" style="57" customWidth="1"/>
    <col min="511" max="511" width="12.85546875" style="57" bestFit="1" customWidth="1"/>
    <col min="512" max="512" width="1.140625" style="57" customWidth="1"/>
    <col min="513" max="513" width="11" style="57" bestFit="1" customWidth="1"/>
    <col min="514" max="514" width="1.28515625" style="57" customWidth="1"/>
    <col min="515" max="515" width="8.42578125" style="57" bestFit="1" customWidth="1"/>
    <col min="516" max="516" width="2.140625" style="57" customWidth="1"/>
    <col min="517" max="517" width="9.85546875" style="57" bestFit="1" customWidth="1"/>
    <col min="518" max="518" width="1.28515625" style="57" customWidth="1"/>
    <col min="519" max="519" width="11.42578125" style="57" bestFit="1" customWidth="1"/>
    <col min="520" max="520" width="1.28515625" style="57" customWidth="1"/>
    <col min="521" max="521" width="10.42578125" style="57" bestFit="1" customWidth="1"/>
    <col min="522" max="522" width="1.28515625" style="57" customWidth="1"/>
    <col min="523" max="523" width="10.42578125" style="57" bestFit="1" customWidth="1"/>
    <col min="524" max="524" width="1.42578125" style="57" customWidth="1"/>
    <col min="525" max="525" width="8.42578125" style="57" bestFit="1" customWidth="1"/>
    <col min="526" max="526" width="1.28515625" style="57" customWidth="1"/>
    <col min="527" max="527" width="11.42578125" style="57" bestFit="1" customWidth="1"/>
    <col min="528" max="528" width="1.42578125" style="57" customWidth="1"/>
    <col min="529" max="529" width="11" style="57" bestFit="1" customWidth="1"/>
    <col min="530" max="530" width="1.28515625" style="57" customWidth="1"/>
    <col min="531" max="531" width="11.5703125" style="57" bestFit="1" customWidth="1"/>
    <col min="532" max="762" width="9.140625" style="57"/>
    <col min="763" max="763" width="8.85546875" style="57" customWidth="1"/>
    <col min="764" max="764" width="1.28515625" style="57" customWidth="1"/>
    <col min="765" max="765" width="11.42578125" style="57" bestFit="1" customWidth="1"/>
    <col min="766" max="766" width="1.28515625" style="57" customWidth="1"/>
    <col min="767" max="767" width="12.85546875" style="57" bestFit="1" customWidth="1"/>
    <col min="768" max="768" width="1.140625" style="57" customWidth="1"/>
    <col min="769" max="769" width="11" style="57" bestFit="1" customWidth="1"/>
    <col min="770" max="770" width="1.28515625" style="57" customWidth="1"/>
    <col min="771" max="771" width="8.42578125" style="57" bestFit="1" customWidth="1"/>
    <col min="772" max="772" width="2.140625" style="57" customWidth="1"/>
    <col min="773" max="773" width="9.85546875" style="57" bestFit="1" customWidth="1"/>
    <col min="774" max="774" width="1.28515625" style="57" customWidth="1"/>
    <col min="775" max="775" width="11.42578125" style="57" bestFit="1" customWidth="1"/>
    <col min="776" max="776" width="1.28515625" style="57" customWidth="1"/>
    <col min="777" max="777" width="10.42578125" style="57" bestFit="1" customWidth="1"/>
    <col min="778" max="778" width="1.28515625" style="57" customWidth="1"/>
    <col min="779" max="779" width="10.42578125" style="57" bestFit="1" customWidth="1"/>
    <col min="780" max="780" width="1.42578125" style="57" customWidth="1"/>
    <col min="781" max="781" width="8.42578125" style="57" bestFit="1" customWidth="1"/>
    <col min="782" max="782" width="1.28515625" style="57" customWidth="1"/>
    <col min="783" max="783" width="11.42578125" style="57" bestFit="1" customWidth="1"/>
    <col min="784" max="784" width="1.42578125" style="57" customWidth="1"/>
    <col min="785" max="785" width="11" style="57" bestFit="1" customWidth="1"/>
    <col min="786" max="786" width="1.28515625" style="57" customWidth="1"/>
    <col min="787" max="787" width="11.5703125" style="57" bestFit="1" customWidth="1"/>
    <col min="788" max="1018" width="9.140625" style="57"/>
    <col min="1019" max="1019" width="8.85546875" style="57" customWidth="1"/>
    <col min="1020" max="1020" width="1.28515625" style="57" customWidth="1"/>
    <col min="1021" max="1021" width="11.42578125" style="57" bestFit="1" customWidth="1"/>
    <col min="1022" max="1022" width="1.28515625" style="57" customWidth="1"/>
    <col min="1023" max="1023" width="12.85546875" style="57" bestFit="1" customWidth="1"/>
    <col min="1024" max="1024" width="1.140625" style="57" customWidth="1"/>
    <col min="1025" max="1025" width="11" style="57" bestFit="1" customWidth="1"/>
    <col min="1026" max="1026" width="1.28515625" style="57" customWidth="1"/>
    <col min="1027" max="1027" width="8.42578125" style="57" bestFit="1" customWidth="1"/>
    <col min="1028" max="1028" width="2.140625" style="57" customWidth="1"/>
    <col min="1029" max="1029" width="9.85546875" style="57" bestFit="1" customWidth="1"/>
    <col min="1030" max="1030" width="1.28515625" style="57" customWidth="1"/>
    <col min="1031" max="1031" width="11.42578125" style="57" bestFit="1" customWidth="1"/>
    <col min="1032" max="1032" width="1.28515625" style="57" customWidth="1"/>
    <col min="1033" max="1033" width="10.42578125" style="57" bestFit="1" customWidth="1"/>
    <col min="1034" max="1034" width="1.28515625" style="57" customWidth="1"/>
    <col min="1035" max="1035" width="10.42578125" style="57" bestFit="1" customWidth="1"/>
    <col min="1036" max="1036" width="1.42578125" style="57" customWidth="1"/>
    <col min="1037" max="1037" width="8.42578125" style="57" bestFit="1" customWidth="1"/>
    <col min="1038" max="1038" width="1.28515625" style="57" customWidth="1"/>
    <col min="1039" max="1039" width="11.42578125" style="57" bestFit="1" customWidth="1"/>
    <col min="1040" max="1040" width="1.42578125" style="57" customWidth="1"/>
    <col min="1041" max="1041" width="11" style="57" bestFit="1" customWidth="1"/>
    <col min="1042" max="1042" width="1.28515625" style="57" customWidth="1"/>
    <col min="1043" max="1043" width="11.5703125" style="57" bestFit="1" customWidth="1"/>
    <col min="1044" max="1274" width="9.140625" style="57"/>
    <col min="1275" max="1275" width="8.85546875" style="57" customWidth="1"/>
    <col min="1276" max="1276" width="1.28515625" style="57" customWidth="1"/>
    <col min="1277" max="1277" width="11.42578125" style="57" bestFit="1" customWidth="1"/>
    <col min="1278" max="1278" width="1.28515625" style="57" customWidth="1"/>
    <col min="1279" max="1279" width="12.85546875" style="57" bestFit="1" customWidth="1"/>
    <col min="1280" max="1280" width="1.140625" style="57" customWidth="1"/>
    <col min="1281" max="1281" width="11" style="57" bestFit="1" customWidth="1"/>
    <col min="1282" max="1282" width="1.28515625" style="57" customWidth="1"/>
    <col min="1283" max="1283" width="8.42578125" style="57" bestFit="1" customWidth="1"/>
    <col min="1284" max="1284" width="2.140625" style="57" customWidth="1"/>
    <col min="1285" max="1285" width="9.85546875" style="57" bestFit="1" customWidth="1"/>
    <col min="1286" max="1286" width="1.28515625" style="57" customWidth="1"/>
    <col min="1287" max="1287" width="11.42578125" style="57" bestFit="1" customWidth="1"/>
    <col min="1288" max="1288" width="1.28515625" style="57" customWidth="1"/>
    <col min="1289" max="1289" width="10.42578125" style="57" bestFit="1" customWidth="1"/>
    <col min="1290" max="1290" width="1.28515625" style="57" customWidth="1"/>
    <col min="1291" max="1291" width="10.42578125" style="57" bestFit="1" customWidth="1"/>
    <col min="1292" max="1292" width="1.42578125" style="57" customWidth="1"/>
    <col min="1293" max="1293" width="8.42578125" style="57" bestFit="1" customWidth="1"/>
    <col min="1294" max="1294" width="1.28515625" style="57" customWidth="1"/>
    <col min="1295" max="1295" width="11.42578125" style="57" bestFit="1" customWidth="1"/>
    <col min="1296" max="1296" width="1.42578125" style="57" customWidth="1"/>
    <col min="1297" max="1297" width="11" style="57" bestFit="1" customWidth="1"/>
    <col min="1298" max="1298" width="1.28515625" style="57" customWidth="1"/>
    <col min="1299" max="1299" width="11.5703125" style="57" bestFit="1" customWidth="1"/>
    <col min="1300" max="1530" width="9.140625" style="57"/>
    <col min="1531" max="1531" width="8.85546875" style="57" customWidth="1"/>
    <col min="1532" max="1532" width="1.28515625" style="57" customWidth="1"/>
    <col min="1533" max="1533" width="11.42578125" style="57" bestFit="1" customWidth="1"/>
    <col min="1534" max="1534" width="1.28515625" style="57" customWidth="1"/>
    <col min="1535" max="1535" width="12.85546875" style="57" bestFit="1" customWidth="1"/>
    <col min="1536" max="1536" width="1.140625" style="57" customWidth="1"/>
    <col min="1537" max="1537" width="11" style="57" bestFit="1" customWidth="1"/>
    <col min="1538" max="1538" width="1.28515625" style="57" customWidth="1"/>
    <col min="1539" max="1539" width="8.42578125" style="57" bestFit="1" customWidth="1"/>
    <col min="1540" max="1540" width="2.140625" style="57" customWidth="1"/>
    <col min="1541" max="1541" width="9.85546875" style="57" bestFit="1" customWidth="1"/>
    <col min="1542" max="1542" width="1.28515625" style="57" customWidth="1"/>
    <col min="1543" max="1543" width="11.42578125" style="57" bestFit="1" customWidth="1"/>
    <col min="1544" max="1544" width="1.28515625" style="57" customWidth="1"/>
    <col min="1545" max="1545" width="10.42578125" style="57" bestFit="1" customWidth="1"/>
    <col min="1546" max="1546" width="1.28515625" style="57" customWidth="1"/>
    <col min="1547" max="1547" width="10.42578125" style="57" bestFit="1" customWidth="1"/>
    <col min="1548" max="1548" width="1.42578125" style="57" customWidth="1"/>
    <col min="1549" max="1549" width="8.42578125" style="57" bestFit="1" customWidth="1"/>
    <col min="1550" max="1550" width="1.28515625" style="57" customWidth="1"/>
    <col min="1551" max="1551" width="11.42578125" style="57" bestFit="1" customWidth="1"/>
    <col min="1552" max="1552" width="1.42578125" style="57" customWidth="1"/>
    <col min="1553" max="1553" width="11" style="57" bestFit="1" customWidth="1"/>
    <col min="1554" max="1554" width="1.28515625" style="57" customWidth="1"/>
    <col min="1555" max="1555" width="11.5703125" style="57" bestFit="1" customWidth="1"/>
    <col min="1556" max="1786" width="9.140625" style="57"/>
    <col min="1787" max="1787" width="8.85546875" style="57" customWidth="1"/>
    <col min="1788" max="1788" width="1.28515625" style="57" customWidth="1"/>
    <col min="1789" max="1789" width="11.42578125" style="57" bestFit="1" customWidth="1"/>
    <col min="1790" max="1790" width="1.28515625" style="57" customWidth="1"/>
    <col min="1791" max="1791" width="12.85546875" style="57" bestFit="1" customWidth="1"/>
    <col min="1792" max="1792" width="1.140625" style="57" customWidth="1"/>
    <col min="1793" max="1793" width="11" style="57" bestFit="1" customWidth="1"/>
    <col min="1794" max="1794" width="1.28515625" style="57" customWidth="1"/>
    <col min="1795" max="1795" width="8.42578125" style="57" bestFit="1" customWidth="1"/>
    <col min="1796" max="1796" width="2.140625" style="57" customWidth="1"/>
    <col min="1797" max="1797" width="9.85546875" style="57" bestFit="1" customWidth="1"/>
    <col min="1798" max="1798" width="1.28515625" style="57" customWidth="1"/>
    <col min="1799" max="1799" width="11.42578125" style="57" bestFit="1" customWidth="1"/>
    <col min="1800" max="1800" width="1.28515625" style="57" customWidth="1"/>
    <col min="1801" max="1801" width="10.42578125" style="57" bestFit="1" customWidth="1"/>
    <col min="1802" max="1802" width="1.28515625" style="57" customWidth="1"/>
    <col min="1803" max="1803" width="10.42578125" style="57" bestFit="1" customWidth="1"/>
    <col min="1804" max="1804" width="1.42578125" style="57" customWidth="1"/>
    <col min="1805" max="1805" width="8.42578125" style="57" bestFit="1" customWidth="1"/>
    <col min="1806" max="1806" width="1.28515625" style="57" customWidth="1"/>
    <col min="1807" max="1807" width="11.42578125" style="57" bestFit="1" customWidth="1"/>
    <col min="1808" max="1808" width="1.42578125" style="57" customWidth="1"/>
    <col min="1809" max="1809" width="11" style="57" bestFit="1" customWidth="1"/>
    <col min="1810" max="1810" width="1.28515625" style="57" customWidth="1"/>
    <col min="1811" max="1811" width="11.5703125" style="57" bestFit="1" customWidth="1"/>
    <col min="1812" max="2042" width="9.140625" style="57"/>
    <col min="2043" max="2043" width="8.85546875" style="57" customWidth="1"/>
    <col min="2044" max="2044" width="1.28515625" style="57" customWidth="1"/>
    <col min="2045" max="2045" width="11.42578125" style="57" bestFit="1" customWidth="1"/>
    <col min="2046" max="2046" width="1.28515625" style="57" customWidth="1"/>
    <col min="2047" max="2047" width="12.85546875" style="57" bestFit="1" customWidth="1"/>
    <col min="2048" max="2048" width="1.140625" style="57" customWidth="1"/>
    <col min="2049" max="2049" width="11" style="57" bestFit="1" customWidth="1"/>
    <col min="2050" max="2050" width="1.28515625" style="57" customWidth="1"/>
    <col min="2051" max="2051" width="8.42578125" style="57" bestFit="1" customWidth="1"/>
    <col min="2052" max="2052" width="2.140625" style="57" customWidth="1"/>
    <col min="2053" max="2053" width="9.85546875" style="57" bestFit="1" customWidth="1"/>
    <col min="2054" max="2054" width="1.28515625" style="57" customWidth="1"/>
    <col min="2055" max="2055" width="11.42578125" style="57" bestFit="1" customWidth="1"/>
    <col min="2056" max="2056" width="1.28515625" style="57" customWidth="1"/>
    <col min="2057" max="2057" width="10.42578125" style="57" bestFit="1" customWidth="1"/>
    <col min="2058" max="2058" width="1.28515625" style="57" customWidth="1"/>
    <col min="2059" max="2059" width="10.42578125" style="57" bestFit="1" customWidth="1"/>
    <col min="2060" max="2060" width="1.42578125" style="57" customWidth="1"/>
    <col min="2061" max="2061" width="8.42578125" style="57" bestFit="1" customWidth="1"/>
    <col min="2062" max="2062" width="1.28515625" style="57" customWidth="1"/>
    <col min="2063" max="2063" width="11.42578125" style="57" bestFit="1" customWidth="1"/>
    <col min="2064" max="2064" width="1.42578125" style="57" customWidth="1"/>
    <col min="2065" max="2065" width="11" style="57" bestFit="1" customWidth="1"/>
    <col min="2066" max="2066" width="1.28515625" style="57" customWidth="1"/>
    <col min="2067" max="2067" width="11.5703125" style="57" bestFit="1" customWidth="1"/>
    <col min="2068" max="2298" width="9.140625" style="57"/>
    <col min="2299" max="2299" width="8.85546875" style="57" customWidth="1"/>
    <col min="2300" max="2300" width="1.28515625" style="57" customWidth="1"/>
    <col min="2301" max="2301" width="11.42578125" style="57" bestFit="1" customWidth="1"/>
    <col min="2302" max="2302" width="1.28515625" style="57" customWidth="1"/>
    <col min="2303" max="2303" width="12.85546875" style="57" bestFit="1" customWidth="1"/>
    <col min="2304" max="2304" width="1.140625" style="57" customWidth="1"/>
    <col min="2305" max="2305" width="11" style="57" bestFit="1" customWidth="1"/>
    <col min="2306" max="2306" width="1.28515625" style="57" customWidth="1"/>
    <col min="2307" max="2307" width="8.42578125" style="57" bestFit="1" customWidth="1"/>
    <col min="2308" max="2308" width="2.140625" style="57" customWidth="1"/>
    <col min="2309" max="2309" width="9.85546875" style="57" bestFit="1" customWidth="1"/>
    <col min="2310" max="2310" width="1.28515625" style="57" customWidth="1"/>
    <col min="2311" max="2311" width="11.42578125" style="57" bestFit="1" customWidth="1"/>
    <col min="2312" max="2312" width="1.28515625" style="57" customWidth="1"/>
    <col min="2313" max="2313" width="10.42578125" style="57" bestFit="1" customWidth="1"/>
    <col min="2314" max="2314" width="1.28515625" style="57" customWidth="1"/>
    <col min="2315" max="2315" width="10.42578125" style="57" bestFit="1" customWidth="1"/>
    <col min="2316" max="2316" width="1.42578125" style="57" customWidth="1"/>
    <col min="2317" max="2317" width="8.42578125" style="57" bestFit="1" customWidth="1"/>
    <col min="2318" max="2318" width="1.28515625" style="57" customWidth="1"/>
    <col min="2319" max="2319" width="11.42578125" style="57" bestFit="1" customWidth="1"/>
    <col min="2320" max="2320" width="1.42578125" style="57" customWidth="1"/>
    <col min="2321" max="2321" width="11" style="57" bestFit="1" customWidth="1"/>
    <col min="2322" max="2322" width="1.28515625" style="57" customWidth="1"/>
    <col min="2323" max="2323" width="11.5703125" style="57" bestFit="1" customWidth="1"/>
    <col min="2324" max="2554" width="9.140625" style="57"/>
    <col min="2555" max="2555" width="8.85546875" style="57" customWidth="1"/>
    <col min="2556" max="2556" width="1.28515625" style="57" customWidth="1"/>
    <col min="2557" max="2557" width="11.42578125" style="57" bestFit="1" customWidth="1"/>
    <col min="2558" max="2558" width="1.28515625" style="57" customWidth="1"/>
    <col min="2559" max="2559" width="12.85546875" style="57" bestFit="1" customWidth="1"/>
    <col min="2560" max="2560" width="1.140625" style="57" customWidth="1"/>
    <col min="2561" max="2561" width="11" style="57" bestFit="1" customWidth="1"/>
    <col min="2562" max="2562" width="1.28515625" style="57" customWidth="1"/>
    <col min="2563" max="2563" width="8.42578125" style="57" bestFit="1" customWidth="1"/>
    <col min="2564" max="2564" width="2.140625" style="57" customWidth="1"/>
    <col min="2565" max="2565" width="9.85546875" style="57" bestFit="1" customWidth="1"/>
    <col min="2566" max="2566" width="1.28515625" style="57" customWidth="1"/>
    <col min="2567" max="2567" width="11.42578125" style="57" bestFit="1" customWidth="1"/>
    <col min="2568" max="2568" width="1.28515625" style="57" customWidth="1"/>
    <col min="2569" max="2569" width="10.42578125" style="57" bestFit="1" customWidth="1"/>
    <col min="2570" max="2570" width="1.28515625" style="57" customWidth="1"/>
    <col min="2571" max="2571" width="10.42578125" style="57" bestFit="1" customWidth="1"/>
    <col min="2572" max="2572" width="1.42578125" style="57" customWidth="1"/>
    <col min="2573" max="2573" width="8.42578125" style="57" bestFit="1" customWidth="1"/>
    <col min="2574" max="2574" width="1.28515625" style="57" customWidth="1"/>
    <col min="2575" max="2575" width="11.42578125" style="57" bestFit="1" customWidth="1"/>
    <col min="2576" max="2576" width="1.42578125" style="57" customWidth="1"/>
    <col min="2577" max="2577" width="11" style="57" bestFit="1" customWidth="1"/>
    <col min="2578" max="2578" width="1.28515625" style="57" customWidth="1"/>
    <col min="2579" max="2579" width="11.5703125" style="57" bestFit="1" customWidth="1"/>
    <col min="2580" max="2810" width="9.140625" style="57"/>
    <col min="2811" max="2811" width="8.85546875" style="57" customWidth="1"/>
    <col min="2812" max="2812" width="1.28515625" style="57" customWidth="1"/>
    <col min="2813" max="2813" width="11.42578125" style="57" bestFit="1" customWidth="1"/>
    <col min="2814" max="2814" width="1.28515625" style="57" customWidth="1"/>
    <col min="2815" max="2815" width="12.85546875" style="57" bestFit="1" customWidth="1"/>
    <col min="2816" max="2816" width="1.140625" style="57" customWidth="1"/>
    <col min="2817" max="2817" width="11" style="57" bestFit="1" customWidth="1"/>
    <col min="2818" max="2818" width="1.28515625" style="57" customWidth="1"/>
    <col min="2819" max="2819" width="8.42578125" style="57" bestFit="1" customWidth="1"/>
    <col min="2820" max="2820" width="2.140625" style="57" customWidth="1"/>
    <col min="2821" max="2821" width="9.85546875" style="57" bestFit="1" customWidth="1"/>
    <col min="2822" max="2822" width="1.28515625" style="57" customWidth="1"/>
    <col min="2823" max="2823" width="11.42578125" style="57" bestFit="1" customWidth="1"/>
    <col min="2824" max="2824" width="1.28515625" style="57" customWidth="1"/>
    <col min="2825" max="2825" width="10.42578125" style="57" bestFit="1" customWidth="1"/>
    <col min="2826" max="2826" width="1.28515625" style="57" customWidth="1"/>
    <col min="2827" max="2827" width="10.42578125" style="57" bestFit="1" customWidth="1"/>
    <col min="2828" max="2828" width="1.42578125" style="57" customWidth="1"/>
    <col min="2829" max="2829" width="8.42578125" style="57" bestFit="1" customWidth="1"/>
    <col min="2830" max="2830" width="1.28515625" style="57" customWidth="1"/>
    <col min="2831" max="2831" width="11.42578125" style="57" bestFit="1" customWidth="1"/>
    <col min="2832" max="2832" width="1.42578125" style="57" customWidth="1"/>
    <col min="2833" max="2833" width="11" style="57" bestFit="1" customWidth="1"/>
    <col min="2834" max="2834" width="1.28515625" style="57" customWidth="1"/>
    <col min="2835" max="2835" width="11.5703125" style="57" bestFit="1" customWidth="1"/>
    <col min="2836" max="3066" width="9.140625" style="57"/>
    <col min="3067" max="3067" width="8.85546875" style="57" customWidth="1"/>
    <col min="3068" max="3068" width="1.28515625" style="57" customWidth="1"/>
    <col min="3069" max="3069" width="11.42578125" style="57" bestFit="1" customWidth="1"/>
    <col min="3070" max="3070" width="1.28515625" style="57" customWidth="1"/>
    <col min="3071" max="3071" width="12.85546875" style="57" bestFit="1" customWidth="1"/>
    <col min="3072" max="3072" width="1.140625" style="57" customWidth="1"/>
    <col min="3073" max="3073" width="11" style="57" bestFit="1" customWidth="1"/>
    <col min="3074" max="3074" width="1.28515625" style="57" customWidth="1"/>
    <col min="3075" max="3075" width="8.42578125" style="57" bestFit="1" customWidth="1"/>
    <col min="3076" max="3076" width="2.140625" style="57" customWidth="1"/>
    <col min="3077" max="3077" width="9.85546875" style="57" bestFit="1" customWidth="1"/>
    <col min="3078" max="3078" width="1.28515625" style="57" customWidth="1"/>
    <col min="3079" max="3079" width="11.42578125" style="57" bestFit="1" customWidth="1"/>
    <col min="3080" max="3080" width="1.28515625" style="57" customWidth="1"/>
    <col min="3081" max="3081" width="10.42578125" style="57" bestFit="1" customWidth="1"/>
    <col min="3082" max="3082" width="1.28515625" style="57" customWidth="1"/>
    <col min="3083" max="3083" width="10.42578125" style="57" bestFit="1" customWidth="1"/>
    <col min="3084" max="3084" width="1.42578125" style="57" customWidth="1"/>
    <col min="3085" max="3085" width="8.42578125" style="57" bestFit="1" customWidth="1"/>
    <col min="3086" max="3086" width="1.28515625" style="57" customWidth="1"/>
    <col min="3087" max="3087" width="11.42578125" style="57" bestFit="1" customWidth="1"/>
    <col min="3088" max="3088" width="1.42578125" style="57" customWidth="1"/>
    <col min="3089" max="3089" width="11" style="57" bestFit="1" customWidth="1"/>
    <col min="3090" max="3090" width="1.28515625" style="57" customWidth="1"/>
    <col min="3091" max="3091" width="11.5703125" style="57" bestFit="1" customWidth="1"/>
    <col min="3092" max="3322" width="9.140625" style="57"/>
    <col min="3323" max="3323" width="8.85546875" style="57" customWidth="1"/>
    <col min="3324" max="3324" width="1.28515625" style="57" customWidth="1"/>
    <col min="3325" max="3325" width="11.42578125" style="57" bestFit="1" customWidth="1"/>
    <col min="3326" max="3326" width="1.28515625" style="57" customWidth="1"/>
    <col min="3327" max="3327" width="12.85546875" style="57" bestFit="1" customWidth="1"/>
    <col min="3328" max="3328" width="1.140625" style="57" customWidth="1"/>
    <col min="3329" max="3329" width="11" style="57" bestFit="1" customWidth="1"/>
    <col min="3330" max="3330" width="1.28515625" style="57" customWidth="1"/>
    <col min="3331" max="3331" width="8.42578125" style="57" bestFit="1" customWidth="1"/>
    <col min="3332" max="3332" width="2.140625" style="57" customWidth="1"/>
    <col min="3333" max="3333" width="9.85546875" style="57" bestFit="1" customWidth="1"/>
    <col min="3334" max="3334" width="1.28515625" style="57" customWidth="1"/>
    <col min="3335" max="3335" width="11.42578125" style="57" bestFit="1" customWidth="1"/>
    <col min="3336" max="3336" width="1.28515625" style="57" customWidth="1"/>
    <col min="3337" max="3337" width="10.42578125" style="57" bestFit="1" customWidth="1"/>
    <col min="3338" max="3338" width="1.28515625" style="57" customWidth="1"/>
    <col min="3339" max="3339" width="10.42578125" style="57" bestFit="1" customWidth="1"/>
    <col min="3340" max="3340" width="1.42578125" style="57" customWidth="1"/>
    <col min="3341" max="3341" width="8.42578125" style="57" bestFit="1" customWidth="1"/>
    <col min="3342" max="3342" width="1.28515625" style="57" customWidth="1"/>
    <col min="3343" max="3343" width="11.42578125" style="57" bestFit="1" customWidth="1"/>
    <col min="3344" max="3344" width="1.42578125" style="57" customWidth="1"/>
    <col min="3345" max="3345" width="11" style="57" bestFit="1" customWidth="1"/>
    <col min="3346" max="3346" width="1.28515625" style="57" customWidth="1"/>
    <col min="3347" max="3347" width="11.5703125" style="57" bestFit="1" customWidth="1"/>
    <col min="3348" max="3578" width="9.140625" style="57"/>
    <col min="3579" max="3579" width="8.85546875" style="57" customWidth="1"/>
    <col min="3580" max="3580" width="1.28515625" style="57" customWidth="1"/>
    <col min="3581" max="3581" width="11.42578125" style="57" bestFit="1" customWidth="1"/>
    <col min="3582" max="3582" width="1.28515625" style="57" customWidth="1"/>
    <col min="3583" max="3583" width="12.85546875" style="57" bestFit="1" customWidth="1"/>
    <col min="3584" max="3584" width="1.140625" style="57" customWidth="1"/>
    <col min="3585" max="3585" width="11" style="57" bestFit="1" customWidth="1"/>
    <col min="3586" max="3586" width="1.28515625" style="57" customWidth="1"/>
    <col min="3587" max="3587" width="8.42578125" style="57" bestFit="1" customWidth="1"/>
    <col min="3588" max="3588" width="2.140625" style="57" customWidth="1"/>
    <col min="3589" max="3589" width="9.85546875" style="57" bestFit="1" customWidth="1"/>
    <col min="3590" max="3590" width="1.28515625" style="57" customWidth="1"/>
    <col min="3591" max="3591" width="11.42578125" style="57" bestFit="1" customWidth="1"/>
    <col min="3592" max="3592" width="1.28515625" style="57" customWidth="1"/>
    <col min="3593" max="3593" width="10.42578125" style="57" bestFit="1" customWidth="1"/>
    <col min="3594" max="3594" width="1.28515625" style="57" customWidth="1"/>
    <col min="3595" max="3595" width="10.42578125" style="57" bestFit="1" customWidth="1"/>
    <col min="3596" max="3596" width="1.42578125" style="57" customWidth="1"/>
    <col min="3597" max="3597" width="8.42578125" style="57" bestFit="1" customWidth="1"/>
    <col min="3598" max="3598" width="1.28515625" style="57" customWidth="1"/>
    <col min="3599" max="3599" width="11.42578125" style="57" bestFit="1" customWidth="1"/>
    <col min="3600" max="3600" width="1.42578125" style="57" customWidth="1"/>
    <col min="3601" max="3601" width="11" style="57" bestFit="1" customWidth="1"/>
    <col min="3602" max="3602" width="1.28515625" style="57" customWidth="1"/>
    <col min="3603" max="3603" width="11.5703125" style="57" bestFit="1" customWidth="1"/>
    <col min="3604" max="3834" width="9.140625" style="57"/>
    <col min="3835" max="3835" width="8.85546875" style="57" customWidth="1"/>
    <col min="3836" max="3836" width="1.28515625" style="57" customWidth="1"/>
    <col min="3837" max="3837" width="11.42578125" style="57" bestFit="1" customWidth="1"/>
    <col min="3838" max="3838" width="1.28515625" style="57" customWidth="1"/>
    <col min="3839" max="3839" width="12.85546875" style="57" bestFit="1" customWidth="1"/>
    <col min="3840" max="3840" width="1.140625" style="57" customWidth="1"/>
    <col min="3841" max="3841" width="11" style="57" bestFit="1" customWidth="1"/>
    <col min="3842" max="3842" width="1.28515625" style="57" customWidth="1"/>
    <col min="3843" max="3843" width="8.42578125" style="57" bestFit="1" customWidth="1"/>
    <col min="3844" max="3844" width="2.140625" style="57" customWidth="1"/>
    <col min="3845" max="3845" width="9.85546875" style="57" bestFit="1" customWidth="1"/>
    <col min="3846" max="3846" width="1.28515625" style="57" customWidth="1"/>
    <col min="3847" max="3847" width="11.42578125" style="57" bestFit="1" customWidth="1"/>
    <col min="3848" max="3848" width="1.28515625" style="57" customWidth="1"/>
    <col min="3849" max="3849" width="10.42578125" style="57" bestFit="1" customWidth="1"/>
    <col min="3850" max="3850" width="1.28515625" style="57" customWidth="1"/>
    <col min="3851" max="3851" width="10.42578125" style="57" bestFit="1" customWidth="1"/>
    <col min="3852" max="3852" width="1.42578125" style="57" customWidth="1"/>
    <col min="3853" max="3853" width="8.42578125" style="57" bestFit="1" customWidth="1"/>
    <col min="3854" max="3854" width="1.28515625" style="57" customWidth="1"/>
    <col min="3855" max="3855" width="11.42578125" style="57" bestFit="1" customWidth="1"/>
    <col min="3856" max="3856" width="1.42578125" style="57" customWidth="1"/>
    <col min="3857" max="3857" width="11" style="57" bestFit="1" customWidth="1"/>
    <col min="3858" max="3858" width="1.28515625" style="57" customWidth="1"/>
    <col min="3859" max="3859" width="11.5703125" style="57" bestFit="1" customWidth="1"/>
    <col min="3860" max="4090" width="9.140625" style="57"/>
    <col min="4091" max="4091" width="8.85546875" style="57" customWidth="1"/>
    <col min="4092" max="4092" width="1.28515625" style="57" customWidth="1"/>
    <col min="4093" max="4093" width="11.42578125" style="57" bestFit="1" customWidth="1"/>
    <col min="4094" max="4094" width="1.28515625" style="57" customWidth="1"/>
    <col min="4095" max="4095" width="12.85546875" style="57" bestFit="1" customWidth="1"/>
    <col min="4096" max="4096" width="1.140625" style="57" customWidth="1"/>
    <col min="4097" max="4097" width="11" style="57" bestFit="1" customWidth="1"/>
    <col min="4098" max="4098" width="1.28515625" style="57" customWidth="1"/>
    <col min="4099" max="4099" width="8.42578125" style="57" bestFit="1" customWidth="1"/>
    <col min="4100" max="4100" width="2.140625" style="57" customWidth="1"/>
    <col min="4101" max="4101" width="9.85546875" style="57" bestFit="1" customWidth="1"/>
    <col min="4102" max="4102" width="1.28515625" style="57" customWidth="1"/>
    <col min="4103" max="4103" width="11.42578125" style="57" bestFit="1" customWidth="1"/>
    <col min="4104" max="4104" width="1.28515625" style="57" customWidth="1"/>
    <col min="4105" max="4105" width="10.42578125" style="57" bestFit="1" customWidth="1"/>
    <col min="4106" max="4106" width="1.28515625" style="57" customWidth="1"/>
    <col min="4107" max="4107" width="10.42578125" style="57" bestFit="1" customWidth="1"/>
    <col min="4108" max="4108" width="1.42578125" style="57" customWidth="1"/>
    <col min="4109" max="4109" width="8.42578125" style="57" bestFit="1" customWidth="1"/>
    <col min="4110" max="4110" width="1.28515625" style="57" customWidth="1"/>
    <col min="4111" max="4111" width="11.42578125" style="57" bestFit="1" customWidth="1"/>
    <col min="4112" max="4112" width="1.42578125" style="57" customWidth="1"/>
    <col min="4113" max="4113" width="11" style="57" bestFit="1" customWidth="1"/>
    <col min="4114" max="4114" width="1.28515625" style="57" customWidth="1"/>
    <col min="4115" max="4115" width="11.5703125" style="57" bestFit="1" customWidth="1"/>
    <col min="4116" max="4346" width="9.140625" style="57"/>
    <col min="4347" max="4347" width="8.85546875" style="57" customWidth="1"/>
    <col min="4348" max="4348" width="1.28515625" style="57" customWidth="1"/>
    <col min="4349" max="4349" width="11.42578125" style="57" bestFit="1" customWidth="1"/>
    <col min="4350" max="4350" width="1.28515625" style="57" customWidth="1"/>
    <col min="4351" max="4351" width="12.85546875" style="57" bestFit="1" customWidth="1"/>
    <col min="4352" max="4352" width="1.140625" style="57" customWidth="1"/>
    <col min="4353" max="4353" width="11" style="57" bestFit="1" customWidth="1"/>
    <col min="4354" max="4354" width="1.28515625" style="57" customWidth="1"/>
    <col min="4355" max="4355" width="8.42578125" style="57" bestFit="1" customWidth="1"/>
    <col min="4356" max="4356" width="2.140625" style="57" customWidth="1"/>
    <col min="4357" max="4357" width="9.85546875" style="57" bestFit="1" customWidth="1"/>
    <col min="4358" max="4358" width="1.28515625" style="57" customWidth="1"/>
    <col min="4359" max="4359" width="11.42578125" style="57" bestFit="1" customWidth="1"/>
    <col min="4360" max="4360" width="1.28515625" style="57" customWidth="1"/>
    <col min="4361" max="4361" width="10.42578125" style="57" bestFit="1" customWidth="1"/>
    <col min="4362" max="4362" width="1.28515625" style="57" customWidth="1"/>
    <col min="4363" max="4363" width="10.42578125" style="57" bestFit="1" customWidth="1"/>
    <col min="4364" max="4364" width="1.42578125" style="57" customWidth="1"/>
    <col min="4365" max="4365" width="8.42578125" style="57" bestFit="1" customWidth="1"/>
    <col min="4366" max="4366" width="1.28515625" style="57" customWidth="1"/>
    <col min="4367" max="4367" width="11.42578125" style="57" bestFit="1" customWidth="1"/>
    <col min="4368" max="4368" width="1.42578125" style="57" customWidth="1"/>
    <col min="4369" max="4369" width="11" style="57" bestFit="1" customWidth="1"/>
    <col min="4370" max="4370" width="1.28515625" style="57" customWidth="1"/>
    <col min="4371" max="4371" width="11.5703125" style="57" bestFit="1" customWidth="1"/>
    <col min="4372" max="4602" width="9.140625" style="57"/>
    <col min="4603" max="4603" width="8.85546875" style="57" customWidth="1"/>
    <col min="4604" max="4604" width="1.28515625" style="57" customWidth="1"/>
    <col min="4605" max="4605" width="11.42578125" style="57" bestFit="1" customWidth="1"/>
    <col min="4606" max="4606" width="1.28515625" style="57" customWidth="1"/>
    <col min="4607" max="4607" width="12.85546875" style="57" bestFit="1" customWidth="1"/>
    <col min="4608" max="4608" width="1.140625" style="57" customWidth="1"/>
    <col min="4609" max="4609" width="11" style="57" bestFit="1" customWidth="1"/>
    <col min="4610" max="4610" width="1.28515625" style="57" customWidth="1"/>
    <col min="4611" max="4611" width="8.42578125" style="57" bestFit="1" customWidth="1"/>
    <col min="4612" max="4612" width="2.140625" style="57" customWidth="1"/>
    <col min="4613" max="4613" width="9.85546875" style="57" bestFit="1" customWidth="1"/>
    <col min="4614" max="4614" width="1.28515625" style="57" customWidth="1"/>
    <col min="4615" max="4615" width="11.42578125" style="57" bestFit="1" customWidth="1"/>
    <col min="4616" max="4616" width="1.28515625" style="57" customWidth="1"/>
    <col min="4617" max="4617" width="10.42578125" style="57" bestFit="1" customWidth="1"/>
    <col min="4618" max="4618" width="1.28515625" style="57" customWidth="1"/>
    <col min="4619" max="4619" width="10.42578125" style="57" bestFit="1" customWidth="1"/>
    <col min="4620" max="4620" width="1.42578125" style="57" customWidth="1"/>
    <col min="4621" max="4621" width="8.42578125" style="57" bestFit="1" customWidth="1"/>
    <col min="4622" max="4622" width="1.28515625" style="57" customWidth="1"/>
    <col min="4623" max="4623" width="11.42578125" style="57" bestFit="1" customWidth="1"/>
    <col min="4624" max="4624" width="1.42578125" style="57" customWidth="1"/>
    <col min="4625" max="4625" width="11" style="57" bestFit="1" customWidth="1"/>
    <col min="4626" max="4626" width="1.28515625" style="57" customWidth="1"/>
    <col min="4627" max="4627" width="11.5703125" style="57" bestFit="1" customWidth="1"/>
    <col min="4628" max="4858" width="9.140625" style="57"/>
    <col min="4859" max="4859" width="8.85546875" style="57" customWidth="1"/>
    <col min="4860" max="4860" width="1.28515625" style="57" customWidth="1"/>
    <col min="4861" max="4861" width="11.42578125" style="57" bestFit="1" customWidth="1"/>
    <col min="4862" max="4862" width="1.28515625" style="57" customWidth="1"/>
    <col min="4863" max="4863" width="12.85546875" style="57" bestFit="1" customWidth="1"/>
    <col min="4864" max="4864" width="1.140625" style="57" customWidth="1"/>
    <col min="4865" max="4865" width="11" style="57" bestFit="1" customWidth="1"/>
    <col min="4866" max="4866" width="1.28515625" style="57" customWidth="1"/>
    <col min="4867" max="4867" width="8.42578125" style="57" bestFit="1" customWidth="1"/>
    <col min="4868" max="4868" width="2.140625" style="57" customWidth="1"/>
    <col min="4869" max="4869" width="9.85546875" style="57" bestFit="1" customWidth="1"/>
    <col min="4870" max="4870" width="1.28515625" style="57" customWidth="1"/>
    <col min="4871" max="4871" width="11.42578125" style="57" bestFit="1" customWidth="1"/>
    <col min="4872" max="4872" width="1.28515625" style="57" customWidth="1"/>
    <col min="4873" max="4873" width="10.42578125" style="57" bestFit="1" customWidth="1"/>
    <col min="4874" max="4874" width="1.28515625" style="57" customWidth="1"/>
    <col min="4875" max="4875" width="10.42578125" style="57" bestFit="1" customWidth="1"/>
    <col min="4876" max="4876" width="1.42578125" style="57" customWidth="1"/>
    <col min="4877" max="4877" width="8.42578125" style="57" bestFit="1" customWidth="1"/>
    <col min="4878" max="4878" width="1.28515625" style="57" customWidth="1"/>
    <col min="4879" max="4879" width="11.42578125" style="57" bestFit="1" customWidth="1"/>
    <col min="4880" max="4880" width="1.42578125" style="57" customWidth="1"/>
    <col min="4881" max="4881" width="11" style="57" bestFit="1" customWidth="1"/>
    <col min="4882" max="4882" width="1.28515625" style="57" customWidth="1"/>
    <col min="4883" max="4883" width="11.5703125" style="57" bestFit="1" customWidth="1"/>
    <col min="4884" max="5114" width="9.140625" style="57"/>
    <col min="5115" max="5115" width="8.85546875" style="57" customWidth="1"/>
    <col min="5116" max="5116" width="1.28515625" style="57" customWidth="1"/>
    <col min="5117" max="5117" width="11.42578125" style="57" bestFit="1" customWidth="1"/>
    <col min="5118" max="5118" width="1.28515625" style="57" customWidth="1"/>
    <col min="5119" max="5119" width="12.85546875" style="57" bestFit="1" customWidth="1"/>
    <col min="5120" max="5120" width="1.140625" style="57" customWidth="1"/>
    <col min="5121" max="5121" width="11" style="57" bestFit="1" customWidth="1"/>
    <col min="5122" max="5122" width="1.28515625" style="57" customWidth="1"/>
    <col min="5123" max="5123" width="8.42578125" style="57" bestFit="1" customWidth="1"/>
    <col min="5124" max="5124" width="2.140625" style="57" customWidth="1"/>
    <col min="5125" max="5125" width="9.85546875" style="57" bestFit="1" customWidth="1"/>
    <col min="5126" max="5126" width="1.28515625" style="57" customWidth="1"/>
    <col min="5127" max="5127" width="11.42578125" style="57" bestFit="1" customWidth="1"/>
    <col min="5128" max="5128" width="1.28515625" style="57" customWidth="1"/>
    <col min="5129" max="5129" width="10.42578125" style="57" bestFit="1" customWidth="1"/>
    <col min="5130" max="5130" width="1.28515625" style="57" customWidth="1"/>
    <col min="5131" max="5131" width="10.42578125" style="57" bestFit="1" customWidth="1"/>
    <col min="5132" max="5132" width="1.42578125" style="57" customWidth="1"/>
    <col min="5133" max="5133" width="8.42578125" style="57" bestFit="1" customWidth="1"/>
    <col min="5134" max="5134" width="1.28515625" style="57" customWidth="1"/>
    <col min="5135" max="5135" width="11.42578125" style="57" bestFit="1" customWidth="1"/>
    <col min="5136" max="5136" width="1.42578125" style="57" customWidth="1"/>
    <col min="5137" max="5137" width="11" style="57" bestFit="1" customWidth="1"/>
    <col min="5138" max="5138" width="1.28515625" style="57" customWidth="1"/>
    <col min="5139" max="5139" width="11.5703125" style="57" bestFit="1" customWidth="1"/>
    <col min="5140" max="5370" width="9.140625" style="57"/>
    <col min="5371" max="5371" width="8.85546875" style="57" customWidth="1"/>
    <col min="5372" max="5372" width="1.28515625" style="57" customWidth="1"/>
    <col min="5373" max="5373" width="11.42578125" style="57" bestFit="1" customWidth="1"/>
    <col min="5374" max="5374" width="1.28515625" style="57" customWidth="1"/>
    <col min="5375" max="5375" width="12.85546875" style="57" bestFit="1" customWidth="1"/>
    <col min="5376" max="5376" width="1.140625" style="57" customWidth="1"/>
    <col min="5377" max="5377" width="11" style="57" bestFit="1" customWidth="1"/>
    <col min="5378" max="5378" width="1.28515625" style="57" customWidth="1"/>
    <col min="5379" max="5379" width="8.42578125" style="57" bestFit="1" customWidth="1"/>
    <col min="5380" max="5380" width="2.140625" style="57" customWidth="1"/>
    <col min="5381" max="5381" width="9.85546875" style="57" bestFit="1" customWidth="1"/>
    <col min="5382" max="5382" width="1.28515625" style="57" customWidth="1"/>
    <col min="5383" max="5383" width="11.42578125" style="57" bestFit="1" customWidth="1"/>
    <col min="5384" max="5384" width="1.28515625" style="57" customWidth="1"/>
    <col min="5385" max="5385" width="10.42578125" style="57" bestFit="1" customWidth="1"/>
    <col min="5386" max="5386" width="1.28515625" style="57" customWidth="1"/>
    <col min="5387" max="5387" width="10.42578125" style="57" bestFit="1" customWidth="1"/>
    <col min="5388" max="5388" width="1.42578125" style="57" customWidth="1"/>
    <col min="5389" max="5389" width="8.42578125" style="57" bestFit="1" customWidth="1"/>
    <col min="5390" max="5390" width="1.28515625" style="57" customWidth="1"/>
    <col min="5391" max="5391" width="11.42578125" style="57" bestFit="1" customWidth="1"/>
    <col min="5392" max="5392" width="1.42578125" style="57" customWidth="1"/>
    <col min="5393" max="5393" width="11" style="57" bestFit="1" customWidth="1"/>
    <col min="5394" max="5394" width="1.28515625" style="57" customWidth="1"/>
    <col min="5395" max="5395" width="11.5703125" style="57" bestFit="1" customWidth="1"/>
    <col min="5396" max="5626" width="9.140625" style="57"/>
    <col min="5627" max="5627" width="8.85546875" style="57" customWidth="1"/>
    <col min="5628" max="5628" width="1.28515625" style="57" customWidth="1"/>
    <col min="5629" max="5629" width="11.42578125" style="57" bestFit="1" customWidth="1"/>
    <col min="5630" max="5630" width="1.28515625" style="57" customWidth="1"/>
    <col min="5631" max="5631" width="12.85546875" style="57" bestFit="1" customWidth="1"/>
    <col min="5632" max="5632" width="1.140625" style="57" customWidth="1"/>
    <col min="5633" max="5633" width="11" style="57" bestFit="1" customWidth="1"/>
    <col min="5634" max="5634" width="1.28515625" style="57" customWidth="1"/>
    <col min="5635" max="5635" width="8.42578125" style="57" bestFit="1" customWidth="1"/>
    <col min="5636" max="5636" width="2.140625" style="57" customWidth="1"/>
    <col min="5637" max="5637" width="9.85546875" style="57" bestFit="1" customWidth="1"/>
    <col min="5638" max="5638" width="1.28515625" style="57" customWidth="1"/>
    <col min="5639" max="5639" width="11.42578125" style="57" bestFit="1" customWidth="1"/>
    <col min="5640" max="5640" width="1.28515625" style="57" customWidth="1"/>
    <col min="5641" max="5641" width="10.42578125" style="57" bestFit="1" customWidth="1"/>
    <col min="5642" max="5642" width="1.28515625" style="57" customWidth="1"/>
    <col min="5643" max="5643" width="10.42578125" style="57" bestFit="1" customWidth="1"/>
    <col min="5644" max="5644" width="1.42578125" style="57" customWidth="1"/>
    <col min="5645" max="5645" width="8.42578125" style="57" bestFit="1" customWidth="1"/>
    <col min="5646" max="5646" width="1.28515625" style="57" customWidth="1"/>
    <col min="5647" max="5647" width="11.42578125" style="57" bestFit="1" customWidth="1"/>
    <col min="5648" max="5648" width="1.42578125" style="57" customWidth="1"/>
    <col min="5649" max="5649" width="11" style="57" bestFit="1" customWidth="1"/>
    <col min="5650" max="5650" width="1.28515625" style="57" customWidth="1"/>
    <col min="5651" max="5651" width="11.5703125" style="57" bestFit="1" customWidth="1"/>
    <col min="5652" max="5882" width="9.140625" style="57"/>
    <col min="5883" max="5883" width="8.85546875" style="57" customWidth="1"/>
    <col min="5884" max="5884" width="1.28515625" style="57" customWidth="1"/>
    <col min="5885" max="5885" width="11.42578125" style="57" bestFit="1" customWidth="1"/>
    <col min="5886" max="5886" width="1.28515625" style="57" customWidth="1"/>
    <col min="5887" max="5887" width="12.85546875" style="57" bestFit="1" customWidth="1"/>
    <col min="5888" max="5888" width="1.140625" style="57" customWidth="1"/>
    <col min="5889" max="5889" width="11" style="57" bestFit="1" customWidth="1"/>
    <col min="5890" max="5890" width="1.28515625" style="57" customWidth="1"/>
    <col min="5891" max="5891" width="8.42578125" style="57" bestFit="1" customWidth="1"/>
    <col min="5892" max="5892" width="2.140625" style="57" customWidth="1"/>
    <col min="5893" max="5893" width="9.85546875" style="57" bestFit="1" customWidth="1"/>
    <col min="5894" max="5894" width="1.28515625" style="57" customWidth="1"/>
    <col min="5895" max="5895" width="11.42578125" style="57" bestFit="1" customWidth="1"/>
    <col min="5896" max="5896" width="1.28515625" style="57" customWidth="1"/>
    <col min="5897" max="5897" width="10.42578125" style="57" bestFit="1" customWidth="1"/>
    <col min="5898" max="5898" width="1.28515625" style="57" customWidth="1"/>
    <col min="5899" max="5899" width="10.42578125" style="57" bestFit="1" customWidth="1"/>
    <col min="5900" max="5900" width="1.42578125" style="57" customWidth="1"/>
    <col min="5901" max="5901" width="8.42578125" style="57" bestFit="1" customWidth="1"/>
    <col min="5902" max="5902" width="1.28515625" style="57" customWidth="1"/>
    <col min="5903" max="5903" width="11.42578125" style="57" bestFit="1" customWidth="1"/>
    <col min="5904" max="5904" width="1.42578125" style="57" customWidth="1"/>
    <col min="5905" max="5905" width="11" style="57" bestFit="1" customWidth="1"/>
    <col min="5906" max="5906" width="1.28515625" style="57" customWidth="1"/>
    <col min="5907" max="5907" width="11.5703125" style="57" bestFit="1" customWidth="1"/>
    <col min="5908" max="6138" width="9.140625" style="57"/>
    <col min="6139" max="6139" width="8.85546875" style="57" customWidth="1"/>
    <col min="6140" max="6140" width="1.28515625" style="57" customWidth="1"/>
    <col min="6141" max="6141" width="11.42578125" style="57" bestFit="1" customWidth="1"/>
    <col min="6142" max="6142" width="1.28515625" style="57" customWidth="1"/>
    <col min="6143" max="6143" width="12.85546875" style="57" bestFit="1" customWidth="1"/>
    <col min="6144" max="6144" width="1.140625" style="57" customWidth="1"/>
    <col min="6145" max="6145" width="11" style="57" bestFit="1" customWidth="1"/>
    <col min="6146" max="6146" width="1.28515625" style="57" customWidth="1"/>
    <col min="6147" max="6147" width="8.42578125" style="57" bestFit="1" customWidth="1"/>
    <col min="6148" max="6148" width="2.140625" style="57" customWidth="1"/>
    <col min="6149" max="6149" width="9.85546875" style="57" bestFit="1" customWidth="1"/>
    <col min="6150" max="6150" width="1.28515625" style="57" customWidth="1"/>
    <col min="6151" max="6151" width="11.42578125" style="57" bestFit="1" customWidth="1"/>
    <col min="6152" max="6152" width="1.28515625" style="57" customWidth="1"/>
    <col min="6153" max="6153" width="10.42578125" style="57" bestFit="1" customWidth="1"/>
    <col min="6154" max="6154" width="1.28515625" style="57" customWidth="1"/>
    <col min="6155" max="6155" width="10.42578125" style="57" bestFit="1" customWidth="1"/>
    <col min="6156" max="6156" width="1.42578125" style="57" customWidth="1"/>
    <col min="6157" max="6157" width="8.42578125" style="57" bestFit="1" customWidth="1"/>
    <col min="6158" max="6158" width="1.28515625" style="57" customWidth="1"/>
    <col min="6159" max="6159" width="11.42578125" style="57" bestFit="1" customWidth="1"/>
    <col min="6160" max="6160" width="1.42578125" style="57" customWidth="1"/>
    <col min="6161" max="6161" width="11" style="57" bestFit="1" customWidth="1"/>
    <col min="6162" max="6162" width="1.28515625" style="57" customWidth="1"/>
    <col min="6163" max="6163" width="11.5703125" style="57" bestFit="1" customWidth="1"/>
    <col min="6164" max="6394" width="9.140625" style="57"/>
    <col min="6395" max="6395" width="8.85546875" style="57" customWidth="1"/>
    <col min="6396" max="6396" width="1.28515625" style="57" customWidth="1"/>
    <col min="6397" max="6397" width="11.42578125" style="57" bestFit="1" customWidth="1"/>
    <col min="6398" max="6398" width="1.28515625" style="57" customWidth="1"/>
    <col min="6399" max="6399" width="12.85546875" style="57" bestFit="1" customWidth="1"/>
    <col min="6400" max="6400" width="1.140625" style="57" customWidth="1"/>
    <col min="6401" max="6401" width="11" style="57" bestFit="1" customWidth="1"/>
    <col min="6402" max="6402" width="1.28515625" style="57" customWidth="1"/>
    <col min="6403" max="6403" width="8.42578125" style="57" bestFit="1" customWidth="1"/>
    <col min="6404" max="6404" width="2.140625" style="57" customWidth="1"/>
    <col min="6405" max="6405" width="9.85546875" style="57" bestFit="1" customWidth="1"/>
    <col min="6406" max="6406" width="1.28515625" style="57" customWidth="1"/>
    <col min="6407" max="6407" width="11.42578125" style="57" bestFit="1" customWidth="1"/>
    <col min="6408" max="6408" width="1.28515625" style="57" customWidth="1"/>
    <col min="6409" max="6409" width="10.42578125" style="57" bestFit="1" customWidth="1"/>
    <col min="6410" max="6410" width="1.28515625" style="57" customWidth="1"/>
    <col min="6411" max="6411" width="10.42578125" style="57" bestFit="1" customWidth="1"/>
    <col min="6412" max="6412" width="1.42578125" style="57" customWidth="1"/>
    <col min="6413" max="6413" width="8.42578125" style="57" bestFit="1" customWidth="1"/>
    <col min="6414" max="6414" width="1.28515625" style="57" customWidth="1"/>
    <col min="6415" max="6415" width="11.42578125" style="57" bestFit="1" customWidth="1"/>
    <col min="6416" max="6416" width="1.42578125" style="57" customWidth="1"/>
    <col min="6417" max="6417" width="11" style="57" bestFit="1" customWidth="1"/>
    <col min="6418" max="6418" width="1.28515625" style="57" customWidth="1"/>
    <col min="6419" max="6419" width="11.5703125" style="57" bestFit="1" customWidth="1"/>
    <col min="6420" max="6650" width="9.140625" style="57"/>
    <col min="6651" max="6651" width="8.85546875" style="57" customWidth="1"/>
    <col min="6652" max="6652" width="1.28515625" style="57" customWidth="1"/>
    <col min="6653" max="6653" width="11.42578125" style="57" bestFit="1" customWidth="1"/>
    <col min="6654" max="6654" width="1.28515625" style="57" customWidth="1"/>
    <col min="6655" max="6655" width="12.85546875" style="57" bestFit="1" customWidth="1"/>
    <col min="6656" max="6656" width="1.140625" style="57" customWidth="1"/>
    <col min="6657" max="6657" width="11" style="57" bestFit="1" customWidth="1"/>
    <col min="6658" max="6658" width="1.28515625" style="57" customWidth="1"/>
    <col min="6659" max="6659" width="8.42578125" style="57" bestFit="1" customWidth="1"/>
    <col min="6660" max="6660" width="2.140625" style="57" customWidth="1"/>
    <col min="6661" max="6661" width="9.85546875" style="57" bestFit="1" customWidth="1"/>
    <col min="6662" max="6662" width="1.28515625" style="57" customWidth="1"/>
    <col min="6663" max="6663" width="11.42578125" style="57" bestFit="1" customWidth="1"/>
    <col min="6664" max="6664" width="1.28515625" style="57" customWidth="1"/>
    <col min="6665" max="6665" width="10.42578125" style="57" bestFit="1" customWidth="1"/>
    <col min="6666" max="6666" width="1.28515625" style="57" customWidth="1"/>
    <col min="6667" max="6667" width="10.42578125" style="57" bestFit="1" customWidth="1"/>
    <col min="6668" max="6668" width="1.42578125" style="57" customWidth="1"/>
    <col min="6669" max="6669" width="8.42578125" style="57" bestFit="1" customWidth="1"/>
    <col min="6670" max="6670" width="1.28515625" style="57" customWidth="1"/>
    <col min="6671" max="6671" width="11.42578125" style="57" bestFit="1" customWidth="1"/>
    <col min="6672" max="6672" width="1.42578125" style="57" customWidth="1"/>
    <col min="6673" max="6673" width="11" style="57" bestFit="1" customWidth="1"/>
    <col min="6674" max="6674" width="1.28515625" style="57" customWidth="1"/>
    <col min="6675" max="6675" width="11.5703125" style="57" bestFit="1" customWidth="1"/>
    <col min="6676" max="6906" width="9.140625" style="57"/>
    <col min="6907" max="6907" width="8.85546875" style="57" customWidth="1"/>
    <col min="6908" max="6908" width="1.28515625" style="57" customWidth="1"/>
    <col min="6909" max="6909" width="11.42578125" style="57" bestFit="1" customWidth="1"/>
    <col min="6910" max="6910" width="1.28515625" style="57" customWidth="1"/>
    <col min="6911" max="6911" width="12.85546875" style="57" bestFit="1" customWidth="1"/>
    <col min="6912" max="6912" width="1.140625" style="57" customWidth="1"/>
    <col min="6913" max="6913" width="11" style="57" bestFit="1" customWidth="1"/>
    <col min="6914" max="6914" width="1.28515625" style="57" customWidth="1"/>
    <col min="6915" max="6915" width="8.42578125" style="57" bestFit="1" customWidth="1"/>
    <col min="6916" max="6916" width="2.140625" style="57" customWidth="1"/>
    <col min="6917" max="6917" width="9.85546875" style="57" bestFit="1" customWidth="1"/>
    <col min="6918" max="6918" width="1.28515625" style="57" customWidth="1"/>
    <col min="6919" max="6919" width="11.42578125" style="57" bestFit="1" customWidth="1"/>
    <col min="6920" max="6920" width="1.28515625" style="57" customWidth="1"/>
    <col min="6921" max="6921" width="10.42578125" style="57" bestFit="1" customWidth="1"/>
    <col min="6922" max="6922" width="1.28515625" style="57" customWidth="1"/>
    <col min="6923" max="6923" width="10.42578125" style="57" bestFit="1" customWidth="1"/>
    <col min="6924" max="6924" width="1.42578125" style="57" customWidth="1"/>
    <col min="6925" max="6925" width="8.42578125" style="57" bestFit="1" customWidth="1"/>
    <col min="6926" max="6926" width="1.28515625" style="57" customWidth="1"/>
    <col min="6927" max="6927" width="11.42578125" style="57" bestFit="1" customWidth="1"/>
    <col min="6928" max="6928" width="1.42578125" style="57" customWidth="1"/>
    <col min="6929" max="6929" width="11" style="57" bestFit="1" customWidth="1"/>
    <col min="6930" max="6930" width="1.28515625" style="57" customWidth="1"/>
    <col min="6931" max="6931" width="11.5703125" style="57" bestFit="1" customWidth="1"/>
    <col min="6932" max="7162" width="9.140625" style="57"/>
    <col min="7163" max="7163" width="8.85546875" style="57" customWidth="1"/>
    <col min="7164" max="7164" width="1.28515625" style="57" customWidth="1"/>
    <col min="7165" max="7165" width="11.42578125" style="57" bestFit="1" customWidth="1"/>
    <col min="7166" max="7166" width="1.28515625" style="57" customWidth="1"/>
    <col min="7167" max="7167" width="12.85546875" style="57" bestFit="1" customWidth="1"/>
    <col min="7168" max="7168" width="1.140625" style="57" customWidth="1"/>
    <col min="7169" max="7169" width="11" style="57" bestFit="1" customWidth="1"/>
    <col min="7170" max="7170" width="1.28515625" style="57" customWidth="1"/>
    <col min="7171" max="7171" width="8.42578125" style="57" bestFit="1" customWidth="1"/>
    <col min="7172" max="7172" width="2.140625" style="57" customWidth="1"/>
    <col min="7173" max="7173" width="9.85546875" style="57" bestFit="1" customWidth="1"/>
    <col min="7174" max="7174" width="1.28515625" style="57" customWidth="1"/>
    <col min="7175" max="7175" width="11.42578125" style="57" bestFit="1" customWidth="1"/>
    <col min="7176" max="7176" width="1.28515625" style="57" customWidth="1"/>
    <col min="7177" max="7177" width="10.42578125" style="57" bestFit="1" customWidth="1"/>
    <col min="7178" max="7178" width="1.28515625" style="57" customWidth="1"/>
    <col min="7179" max="7179" width="10.42578125" style="57" bestFit="1" customWidth="1"/>
    <col min="7180" max="7180" width="1.42578125" style="57" customWidth="1"/>
    <col min="7181" max="7181" width="8.42578125" style="57" bestFit="1" customWidth="1"/>
    <col min="7182" max="7182" width="1.28515625" style="57" customWidth="1"/>
    <col min="7183" max="7183" width="11.42578125" style="57" bestFit="1" customWidth="1"/>
    <col min="7184" max="7184" width="1.42578125" style="57" customWidth="1"/>
    <col min="7185" max="7185" width="11" style="57" bestFit="1" customWidth="1"/>
    <col min="7186" max="7186" width="1.28515625" style="57" customWidth="1"/>
    <col min="7187" max="7187" width="11.5703125" style="57" bestFit="1" customWidth="1"/>
    <col min="7188" max="7418" width="9.140625" style="57"/>
    <col min="7419" max="7419" width="8.85546875" style="57" customWidth="1"/>
    <col min="7420" max="7420" width="1.28515625" style="57" customWidth="1"/>
    <col min="7421" max="7421" width="11.42578125" style="57" bestFit="1" customWidth="1"/>
    <col min="7422" max="7422" width="1.28515625" style="57" customWidth="1"/>
    <col min="7423" max="7423" width="12.85546875" style="57" bestFit="1" customWidth="1"/>
    <col min="7424" max="7424" width="1.140625" style="57" customWidth="1"/>
    <col min="7425" max="7425" width="11" style="57" bestFit="1" customWidth="1"/>
    <col min="7426" max="7426" width="1.28515625" style="57" customWidth="1"/>
    <col min="7427" max="7427" width="8.42578125" style="57" bestFit="1" customWidth="1"/>
    <col min="7428" max="7428" width="2.140625" style="57" customWidth="1"/>
    <col min="7429" max="7429" width="9.85546875" style="57" bestFit="1" customWidth="1"/>
    <col min="7430" max="7430" width="1.28515625" style="57" customWidth="1"/>
    <col min="7431" max="7431" width="11.42578125" style="57" bestFit="1" customWidth="1"/>
    <col min="7432" max="7432" width="1.28515625" style="57" customWidth="1"/>
    <col min="7433" max="7433" width="10.42578125" style="57" bestFit="1" customWidth="1"/>
    <col min="7434" max="7434" width="1.28515625" style="57" customWidth="1"/>
    <col min="7435" max="7435" width="10.42578125" style="57" bestFit="1" customWidth="1"/>
    <col min="7436" max="7436" width="1.42578125" style="57" customWidth="1"/>
    <col min="7437" max="7437" width="8.42578125" style="57" bestFit="1" customWidth="1"/>
    <col min="7438" max="7438" width="1.28515625" style="57" customWidth="1"/>
    <col min="7439" max="7439" width="11.42578125" style="57" bestFit="1" customWidth="1"/>
    <col min="7440" max="7440" width="1.42578125" style="57" customWidth="1"/>
    <col min="7441" max="7441" width="11" style="57" bestFit="1" customWidth="1"/>
    <col min="7442" max="7442" width="1.28515625" style="57" customWidth="1"/>
    <col min="7443" max="7443" width="11.5703125" style="57" bestFit="1" customWidth="1"/>
    <col min="7444" max="7674" width="9.140625" style="57"/>
    <col min="7675" max="7675" width="8.85546875" style="57" customWidth="1"/>
    <col min="7676" max="7676" width="1.28515625" style="57" customWidth="1"/>
    <col min="7677" max="7677" width="11.42578125" style="57" bestFit="1" customWidth="1"/>
    <col min="7678" max="7678" width="1.28515625" style="57" customWidth="1"/>
    <col min="7679" max="7679" width="12.85546875" style="57" bestFit="1" customWidth="1"/>
    <col min="7680" max="7680" width="1.140625" style="57" customWidth="1"/>
    <col min="7681" max="7681" width="11" style="57" bestFit="1" customWidth="1"/>
    <col min="7682" max="7682" width="1.28515625" style="57" customWidth="1"/>
    <col min="7683" max="7683" width="8.42578125" style="57" bestFit="1" customWidth="1"/>
    <col min="7684" max="7684" width="2.140625" style="57" customWidth="1"/>
    <col min="7685" max="7685" width="9.85546875" style="57" bestFit="1" customWidth="1"/>
    <col min="7686" max="7686" width="1.28515625" style="57" customWidth="1"/>
    <col min="7687" max="7687" width="11.42578125" style="57" bestFit="1" customWidth="1"/>
    <col min="7688" max="7688" width="1.28515625" style="57" customWidth="1"/>
    <col min="7689" max="7689" width="10.42578125" style="57" bestFit="1" customWidth="1"/>
    <col min="7690" max="7690" width="1.28515625" style="57" customWidth="1"/>
    <col min="7691" max="7691" width="10.42578125" style="57" bestFit="1" customWidth="1"/>
    <col min="7692" max="7692" width="1.42578125" style="57" customWidth="1"/>
    <col min="7693" max="7693" width="8.42578125" style="57" bestFit="1" customWidth="1"/>
    <col min="7694" max="7694" width="1.28515625" style="57" customWidth="1"/>
    <col min="7695" max="7695" width="11.42578125" style="57" bestFit="1" customWidth="1"/>
    <col min="7696" max="7696" width="1.42578125" style="57" customWidth="1"/>
    <col min="7697" max="7697" width="11" style="57" bestFit="1" customWidth="1"/>
    <col min="7698" max="7698" width="1.28515625" style="57" customWidth="1"/>
    <col min="7699" max="7699" width="11.5703125" style="57" bestFit="1" customWidth="1"/>
    <col min="7700" max="7930" width="9.140625" style="57"/>
    <col min="7931" max="7931" width="8.85546875" style="57" customWidth="1"/>
    <col min="7932" max="7932" width="1.28515625" style="57" customWidth="1"/>
    <col min="7933" max="7933" width="11.42578125" style="57" bestFit="1" customWidth="1"/>
    <col min="7934" max="7934" width="1.28515625" style="57" customWidth="1"/>
    <col min="7935" max="7935" width="12.85546875" style="57" bestFit="1" customWidth="1"/>
    <col min="7936" max="7936" width="1.140625" style="57" customWidth="1"/>
    <col min="7937" max="7937" width="11" style="57" bestFit="1" customWidth="1"/>
    <col min="7938" max="7938" width="1.28515625" style="57" customWidth="1"/>
    <col min="7939" max="7939" width="8.42578125" style="57" bestFit="1" customWidth="1"/>
    <col min="7940" max="7940" width="2.140625" style="57" customWidth="1"/>
    <col min="7941" max="7941" width="9.85546875" style="57" bestFit="1" customWidth="1"/>
    <col min="7942" max="7942" width="1.28515625" style="57" customWidth="1"/>
    <col min="7943" max="7943" width="11.42578125" style="57" bestFit="1" customWidth="1"/>
    <col min="7944" max="7944" width="1.28515625" style="57" customWidth="1"/>
    <col min="7945" max="7945" width="10.42578125" style="57" bestFit="1" customWidth="1"/>
    <col min="7946" max="7946" width="1.28515625" style="57" customWidth="1"/>
    <col min="7947" max="7947" width="10.42578125" style="57" bestFit="1" customWidth="1"/>
    <col min="7948" max="7948" width="1.42578125" style="57" customWidth="1"/>
    <col min="7949" max="7949" width="8.42578125" style="57" bestFit="1" customWidth="1"/>
    <col min="7950" max="7950" width="1.28515625" style="57" customWidth="1"/>
    <col min="7951" max="7951" width="11.42578125" style="57" bestFit="1" customWidth="1"/>
    <col min="7952" max="7952" width="1.42578125" style="57" customWidth="1"/>
    <col min="7953" max="7953" width="11" style="57" bestFit="1" customWidth="1"/>
    <col min="7954" max="7954" width="1.28515625" style="57" customWidth="1"/>
    <col min="7955" max="7955" width="11.5703125" style="57" bestFit="1" customWidth="1"/>
    <col min="7956" max="8186" width="9.140625" style="57"/>
    <col min="8187" max="8187" width="8.85546875" style="57" customWidth="1"/>
    <col min="8188" max="8188" width="1.28515625" style="57" customWidth="1"/>
    <col min="8189" max="8189" width="11.42578125" style="57" bestFit="1" customWidth="1"/>
    <col min="8190" max="8190" width="1.28515625" style="57" customWidth="1"/>
    <col min="8191" max="8191" width="12.85546875" style="57" bestFit="1" customWidth="1"/>
    <col min="8192" max="8192" width="1.140625" style="57" customWidth="1"/>
    <col min="8193" max="8193" width="11" style="57" bestFit="1" customWidth="1"/>
    <col min="8194" max="8194" width="1.28515625" style="57" customWidth="1"/>
    <col min="8195" max="8195" width="8.42578125" style="57" bestFit="1" customWidth="1"/>
    <col min="8196" max="8196" width="2.140625" style="57" customWidth="1"/>
    <col min="8197" max="8197" width="9.85546875" style="57" bestFit="1" customWidth="1"/>
    <col min="8198" max="8198" width="1.28515625" style="57" customWidth="1"/>
    <col min="8199" max="8199" width="11.42578125" style="57" bestFit="1" customWidth="1"/>
    <col min="8200" max="8200" width="1.28515625" style="57" customWidth="1"/>
    <col min="8201" max="8201" width="10.42578125" style="57" bestFit="1" customWidth="1"/>
    <col min="8202" max="8202" width="1.28515625" style="57" customWidth="1"/>
    <col min="8203" max="8203" width="10.42578125" style="57" bestFit="1" customWidth="1"/>
    <col min="8204" max="8204" width="1.42578125" style="57" customWidth="1"/>
    <col min="8205" max="8205" width="8.42578125" style="57" bestFit="1" customWidth="1"/>
    <col min="8206" max="8206" width="1.28515625" style="57" customWidth="1"/>
    <col min="8207" max="8207" width="11.42578125" style="57" bestFit="1" customWidth="1"/>
    <col min="8208" max="8208" width="1.42578125" style="57" customWidth="1"/>
    <col min="8209" max="8209" width="11" style="57" bestFit="1" customWidth="1"/>
    <col min="8210" max="8210" width="1.28515625" style="57" customWidth="1"/>
    <col min="8211" max="8211" width="11.5703125" style="57" bestFit="1" customWidth="1"/>
    <col min="8212" max="8442" width="9.140625" style="57"/>
    <col min="8443" max="8443" width="8.85546875" style="57" customWidth="1"/>
    <col min="8444" max="8444" width="1.28515625" style="57" customWidth="1"/>
    <col min="8445" max="8445" width="11.42578125" style="57" bestFit="1" customWidth="1"/>
    <col min="8446" max="8446" width="1.28515625" style="57" customWidth="1"/>
    <col min="8447" max="8447" width="12.85546875" style="57" bestFit="1" customWidth="1"/>
    <col min="8448" max="8448" width="1.140625" style="57" customWidth="1"/>
    <col min="8449" max="8449" width="11" style="57" bestFit="1" customWidth="1"/>
    <col min="8450" max="8450" width="1.28515625" style="57" customWidth="1"/>
    <col min="8451" max="8451" width="8.42578125" style="57" bestFit="1" customWidth="1"/>
    <col min="8452" max="8452" width="2.140625" style="57" customWidth="1"/>
    <col min="8453" max="8453" width="9.85546875" style="57" bestFit="1" customWidth="1"/>
    <col min="8454" max="8454" width="1.28515625" style="57" customWidth="1"/>
    <col min="8455" max="8455" width="11.42578125" style="57" bestFit="1" customWidth="1"/>
    <col min="8456" max="8456" width="1.28515625" style="57" customWidth="1"/>
    <col min="8457" max="8457" width="10.42578125" style="57" bestFit="1" customWidth="1"/>
    <col min="8458" max="8458" width="1.28515625" style="57" customWidth="1"/>
    <col min="8459" max="8459" width="10.42578125" style="57" bestFit="1" customWidth="1"/>
    <col min="8460" max="8460" width="1.42578125" style="57" customWidth="1"/>
    <col min="8461" max="8461" width="8.42578125" style="57" bestFit="1" customWidth="1"/>
    <col min="8462" max="8462" width="1.28515625" style="57" customWidth="1"/>
    <col min="8463" max="8463" width="11.42578125" style="57" bestFit="1" customWidth="1"/>
    <col min="8464" max="8464" width="1.42578125" style="57" customWidth="1"/>
    <col min="8465" max="8465" width="11" style="57" bestFit="1" customWidth="1"/>
    <col min="8466" max="8466" width="1.28515625" style="57" customWidth="1"/>
    <col min="8467" max="8467" width="11.5703125" style="57" bestFit="1" customWidth="1"/>
    <col min="8468" max="8698" width="9.140625" style="57"/>
    <col min="8699" max="8699" width="8.85546875" style="57" customWidth="1"/>
    <col min="8700" max="8700" width="1.28515625" style="57" customWidth="1"/>
    <col min="8701" max="8701" width="11.42578125" style="57" bestFit="1" customWidth="1"/>
    <col min="8702" max="8702" width="1.28515625" style="57" customWidth="1"/>
    <col min="8703" max="8703" width="12.85546875" style="57" bestFit="1" customWidth="1"/>
    <col min="8704" max="8704" width="1.140625" style="57" customWidth="1"/>
    <col min="8705" max="8705" width="11" style="57" bestFit="1" customWidth="1"/>
    <col min="8706" max="8706" width="1.28515625" style="57" customWidth="1"/>
    <col min="8707" max="8707" width="8.42578125" style="57" bestFit="1" customWidth="1"/>
    <col min="8708" max="8708" width="2.140625" style="57" customWidth="1"/>
    <col min="8709" max="8709" width="9.85546875" style="57" bestFit="1" customWidth="1"/>
    <col min="8710" max="8710" width="1.28515625" style="57" customWidth="1"/>
    <col min="8711" max="8711" width="11.42578125" style="57" bestFit="1" customWidth="1"/>
    <col min="8712" max="8712" width="1.28515625" style="57" customWidth="1"/>
    <col min="8713" max="8713" width="10.42578125" style="57" bestFit="1" customWidth="1"/>
    <col min="8714" max="8714" width="1.28515625" style="57" customWidth="1"/>
    <col min="8715" max="8715" width="10.42578125" style="57" bestFit="1" customWidth="1"/>
    <col min="8716" max="8716" width="1.42578125" style="57" customWidth="1"/>
    <col min="8717" max="8717" width="8.42578125" style="57" bestFit="1" customWidth="1"/>
    <col min="8718" max="8718" width="1.28515625" style="57" customWidth="1"/>
    <col min="8719" max="8719" width="11.42578125" style="57" bestFit="1" customWidth="1"/>
    <col min="8720" max="8720" width="1.42578125" style="57" customWidth="1"/>
    <col min="8721" max="8721" width="11" style="57" bestFit="1" customWidth="1"/>
    <col min="8722" max="8722" width="1.28515625" style="57" customWidth="1"/>
    <col min="8723" max="8723" width="11.5703125" style="57" bestFit="1" customWidth="1"/>
    <col min="8724" max="8954" width="9.140625" style="57"/>
    <col min="8955" max="8955" width="8.85546875" style="57" customWidth="1"/>
    <col min="8956" max="8956" width="1.28515625" style="57" customWidth="1"/>
    <col min="8957" max="8957" width="11.42578125" style="57" bestFit="1" customWidth="1"/>
    <col min="8958" max="8958" width="1.28515625" style="57" customWidth="1"/>
    <col min="8959" max="8959" width="12.85546875" style="57" bestFit="1" customWidth="1"/>
    <col min="8960" max="8960" width="1.140625" style="57" customWidth="1"/>
    <col min="8961" max="8961" width="11" style="57" bestFit="1" customWidth="1"/>
    <col min="8962" max="8962" width="1.28515625" style="57" customWidth="1"/>
    <col min="8963" max="8963" width="8.42578125" style="57" bestFit="1" customWidth="1"/>
    <col min="8964" max="8964" width="2.140625" style="57" customWidth="1"/>
    <col min="8965" max="8965" width="9.85546875" style="57" bestFit="1" customWidth="1"/>
    <col min="8966" max="8966" width="1.28515625" style="57" customWidth="1"/>
    <col min="8967" max="8967" width="11.42578125" style="57" bestFit="1" customWidth="1"/>
    <col min="8968" max="8968" width="1.28515625" style="57" customWidth="1"/>
    <col min="8969" max="8969" width="10.42578125" style="57" bestFit="1" customWidth="1"/>
    <col min="8970" max="8970" width="1.28515625" style="57" customWidth="1"/>
    <col min="8971" max="8971" width="10.42578125" style="57" bestFit="1" customWidth="1"/>
    <col min="8972" max="8972" width="1.42578125" style="57" customWidth="1"/>
    <col min="8973" max="8973" width="8.42578125" style="57" bestFit="1" customWidth="1"/>
    <col min="8974" max="8974" width="1.28515625" style="57" customWidth="1"/>
    <col min="8975" max="8975" width="11.42578125" style="57" bestFit="1" customWidth="1"/>
    <col min="8976" max="8976" width="1.42578125" style="57" customWidth="1"/>
    <col min="8977" max="8977" width="11" style="57" bestFit="1" customWidth="1"/>
    <col min="8978" max="8978" width="1.28515625" style="57" customWidth="1"/>
    <col min="8979" max="8979" width="11.5703125" style="57" bestFit="1" customWidth="1"/>
    <col min="8980" max="9210" width="9.140625" style="57"/>
    <col min="9211" max="9211" width="8.85546875" style="57" customWidth="1"/>
    <col min="9212" max="9212" width="1.28515625" style="57" customWidth="1"/>
    <col min="9213" max="9213" width="11.42578125" style="57" bestFit="1" customWidth="1"/>
    <col min="9214" max="9214" width="1.28515625" style="57" customWidth="1"/>
    <col min="9215" max="9215" width="12.85546875" style="57" bestFit="1" customWidth="1"/>
    <col min="9216" max="9216" width="1.140625" style="57" customWidth="1"/>
    <col min="9217" max="9217" width="11" style="57" bestFit="1" customWidth="1"/>
    <col min="9218" max="9218" width="1.28515625" style="57" customWidth="1"/>
    <col min="9219" max="9219" width="8.42578125" style="57" bestFit="1" customWidth="1"/>
    <col min="9220" max="9220" width="2.140625" style="57" customWidth="1"/>
    <col min="9221" max="9221" width="9.85546875" style="57" bestFit="1" customWidth="1"/>
    <col min="9222" max="9222" width="1.28515625" style="57" customWidth="1"/>
    <col min="9223" max="9223" width="11.42578125" style="57" bestFit="1" customWidth="1"/>
    <col min="9224" max="9224" width="1.28515625" style="57" customWidth="1"/>
    <col min="9225" max="9225" width="10.42578125" style="57" bestFit="1" customWidth="1"/>
    <col min="9226" max="9226" width="1.28515625" style="57" customWidth="1"/>
    <col min="9227" max="9227" width="10.42578125" style="57" bestFit="1" customWidth="1"/>
    <col min="9228" max="9228" width="1.42578125" style="57" customWidth="1"/>
    <col min="9229" max="9229" width="8.42578125" style="57" bestFit="1" customWidth="1"/>
    <col min="9230" max="9230" width="1.28515625" style="57" customWidth="1"/>
    <col min="9231" max="9231" width="11.42578125" style="57" bestFit="1" customWidth="1"/>
    <col min="9232" max="9232" width="1.42578125" style="57" customWidth="1"/>
    <col min="9233" max="9233" width="11" style="57" bestFit="1" customWidth="1"/>
    <col min="9234" max="9234" width="1.28515625" style="57" customWidth="1"/>
    <col min="9235" max="9235" width="11.5703125" style="57" bestFit="1" customWidth="1"/>
    <col min="9236" max="9466" width="9.140625" style="57"/>
    <col min="9467" max="9467" width="8.85546875" style="57" customWidth="1"/>
    <col min="9468" max="9468" width="1.28515625" style="57" customWidth="1"/>
    <col min="9469" max="9469" width="11.42578125" style="57" bestFit="1" customWidth="1"/>
    <col min="9470" max="9470" width="1.28515625" style="57" customWidth="1"/>
    <col min="9471" max="9471" width="12.85546875" style="57" bestFit="1" customWidth="1"/>
    <col min="9472" max="9472" width="1.140625" style="57" customWidth="1"/>
    <col min="9473" max="9473" width="11" style="57" bestFit="1" customWidth="1"/>
    <col min="9474" max="9474" width="1.28515625" style="57" customWidth="1"/>
    <col min="9475" max="9475" width="8.42578125" style="57" bestFit="1" customWidth="1"/>
    <col min="9476" max="9476" width="2.140625" style="57" customWidth="1"/>
    <col min="9477" max="9477" width="9.85546875" style="57" bestFit="1" customWidth="1"/>
    <col min="9478" max="9478" width="1.28515625" style="57" customWidth="1"/>
    <col min="9479" max="9479" width="11.42578125" style="57" bestFit="1" customWidth="1"/>
    <col min="9480" max="9480" width="1.28515625" style="57" customWidth="1"/>
    <col min="9481" max="9481" width="10.42578125" style="57" bestFit="1" customWidth="1"/>
    <col min="9482" max="9482" width="1.28515625" style="57" customWidth="1"/>
    <col min="9483" max="9483" width="10.42578125" style="57" bestFit="1" customWidth="1"/>
    <col min="9484" max="9484" width="1.42578125" style="57" customWidth="1"/>
    <col min="9485" max="9485" width="8.42578125" style="57" bestFit="1" customWidth="1"/>
    <col min="9486" max="9486" width="1.28515625" style="57" customWidth="1"/>
    <col min="9487" max="9487" width="11.42578125" style="57" bestFit="1" customWidth="1"/>
    <col min="9488" max="9488" width="1.42578125" style="57" customWidth="1"/>
    <col min="9489" max="9489" width="11" style="57" bestFit="1" customWidth="1"/>
    <col min="9490" max="9490" width="1.28515625" style="57" customWidth="1"/>
    <col min="9491" max="9491" width="11.5703125" style="57" bestFit="1" customWidth="1"/>
    <col min="9492" max="9722" width="9.140625" style="57"/>
    <col min="9723" max="9723" width="8.85546875" style="57" customWidth="1"/>
    <col min="9724" max="9724" width="1.28515625" style="57" customWidth="1"/>
    <col min="9725" max="9725" width="11.42578125" style="57" bestFit="1" customWidth="1"/>
    <col min="9726" max="9726" width="1.28515625" style="57" customWidth="1"/>
    <col min="9727" max="9727" width="12.85546875" style="57" bestFit="1" customWidth="1"/>
    <col min="9728" max="9728" width="1.140625" style="57" customWidth="1"/>
    <col min="9729" max="9729" width="11" style="57" bestFit="1" customWidth="1"/>
    <col min="9730" max="9730" width="1.28515625" style="57" customWidth="1"/>
    <col min="9731" max="9731" width="8.42578125" style="57" bestFit="1" customWidth="1"/>
    <col min="9732" max="9732" width="2.140625" style="57" customWidth="1"/>
    <col min="9733" max="9733" width="9.85546875" style="57" bestFit="1" customWidth="1"/>
    <col min="9734" max="9734" width="1.28515625" style="57" customWidth="1"/>
    <col min="9735" max="9735" width="11.42578125" style="57" bestFit="1" customWidth="1"/>
    <col min="9736" max="9736" width="1.28515625" style="57" customWidth="1"/>
    <col min="9737" max="9737" width="10.42578125" style="57" bestFit="1" customWidth="1"/>
    <col min="9738" max="9738" width="1.28515625" style="57" customWidth="1"/>
    <col min="9739" max="9739" width="10.42578125" style="57" bestFit="1" customWidth="1"/>
    <col min="9740" max="9740" width="1.42578125" style="57" customWidth="1"/>
    <col min="9741" max="9741" width="8.42578125" style="57" bestFit="1" customWidth="1"/>
    <col min="9742" max="9742" width="1.28515625" style="57" customWidth="1"/>
    <col min="9743" max="9743" width="11.42578125" style="57" bestFit="1" customWidth="1"/>
    <col min="9744" max="9744" width="1.42578125" style="57" customWidth="1"/>
    <col min="9745" max="9745" width="11" style="57" bestFit="1" customWidth="1"/>
    <col min="9746" max="9746" width="1.28515625" style="57" customWidth="1"/>
    <col min="9747" max="9747" width="11.5703125" style="57" bestFit="1" customWidth="1"/>
    <col min="9748" max="9978" width="9.140625" style="57"/>
    <col min="9979" max="9979" width="8.85546875" style="57" customWidth="1"/>
    <col min="9980" max="9980" width="1.28515625" style="57" customWidth="1"/>
    <col min="9981" max="9981" width="11.42578125" style="57" bestFit="1" customWidth="1"/>
    <col min="9982" max="9982" width="1.28515625" style="57" customWidth="1"/>
    <col min="9983" max="9983" width="12.85546875" style="57" bestFit="1" customWidth="1"/>
    <col min="9984" max="9984" width="1.140625" style="57" customWidth="1"/>
    <col min="9985" max="9985" width="11" style="57" bestFit="1" customWidth="1"/>
    <col min="9986" max="9986" width="1.28515625" style="57" customWidth="1"/>
    <col min="9987" max="9987" width="8.42578125" style="57" bestFit="1" customWidth="1"/>
    <col min="9988" max="9988" width="2.140625" style="57" customWidth="1"/>
    <col min="9989" max="9989" width="9.85546875" style="57" bestFit="1" customWidth="1"/>
    <col min="9990" max="9990" width="1.28515625" style="57" customWidth="1"/>
    <col min="9991" max="9991" width="11.42578125" style="57" bestFit="1" customWidth="1"/>
    <col min="9992" max="9992" width="1.28515625" style="57" customWidth="1"/>
    <col min="9993" max="9993" width="10.42578125" style="57" bestFit="1" customWidth="1"/>
    <col min="9994" max="9994" width="1.28515625" style="57" customWidth="1"/>
    <col min="9995" max="9995" width="10.42578125" style="57" bestFit="1" customWidth="1"/>
    <col min="9996" max="9996" width="1.42578125" style="57" customWidth="1"/>
    <col min="9997" max="9997" width="8.42578125" style="57" bestFit="1" customWidth="1"/>
    <col min="9998" max="9998" width="1.28515625" style="57" customWidth="1"/>
    <col min="9999" max="9999" width="11.42578125" style="57" bestFit="1" customWidth="1"/>
    <col min="10000" max="10000" width="1.42578125" style="57" customWidth="1"/>
    <col min="10001" max="10001" width="11" style="57" bestFit="1" customWidth="1"/>
    <col min="10002" max="10002" width="1.28515625" style="57" customWidth="1"/>
    <col min="10003" max="10003" width="11.5703125" style="57" bestFit="1" customWidth="1"/>
    <col min="10004" max="10234" width="9.140625" style="57"/>
    <col min="10235" max="10235" width="8.85546875" style="57" customWidth="1"/>
    <col min="10236" max="10236" width="1.28515625" style="57" customWidth="1"/>
    <col min="10237" max="10237" width="11.42578125" style="57" bestFit="1" customWidth="1"/>
    <col min="10238" max="10238" width="1.28515625" style="57" customWidth="1"/>
    <col min="10239" max="10239" width="12.85546875" style="57" bestFit="1" customWidth="1"/>
    <col min="10240" max="10240" width="1.140625" style="57" customWidth="1"/>
    <col min="10241" max="10241" width="11" style="57" bestFit="1" customWidth="1"/>
    <col min="10242" max="10242" width="1.28515625" style="57" customWidth="1"/>
    <col min="10243" max="10243" width="8.42578125" style="57" bestFit="1" customWidth="1"/>
    <col min="10244" max="10244" width="2.140625" style="57" customWidth="1"/>
    <col min="10245" max="10245" width="9.85546875" style="57" bestFit="1" customWidth="1"/>
    <col min="10246" max="10246" width="1.28515625" style="57" customWidth="1"/>
    <col min="10247" max="10247" width="11.42578125" style="57" bestFit="1" customWidth="1"/>
    <col min="10248" max="10248" width="1.28515625" style="57" customWidth="1"/>
    <col min="10249" max="10249" width="10.42578125" style="57" bestFit="1" customWidth="1"/>
    <col min="10250" max="10250" width="1.28515625" style="57" customWidth="1"/>
    <col min="10251" max="10251" width="10.42578125" style="57" bestFit="1" customWidth="1"/>
    <col min="10252" max="10252" width="1.42578125" style="57" customWidth="1"/>
    <col min="10253" max="10253" width="8.42578125" style="57" bestFit="1" customWidth="1"/>
    <col min="10254" max="10254" width="1.28515625" style="57" customWidth="1"/>
    <col min="10255" max="10255" width="11.42578125" style="57" bestFit="1" customWidth="1"/>
    <col min="10256" max="10256" width="1.42578125" style="57" customWidth="1"/>
    <col min="10257" max="10257" width="11" style="57" bestFit="1" customWidth="1"/>
    <col min="10258" max="10258" width="1.28515625" style="57" customWidth="1"/>
    <col min="10259" max="10259" width="11.5703125" style="57" bestFit="1" customWidth="1"/>
    <col min="10260" max="10490" width="9.140625" style="57"/>
    <col min="10491" max="10491" width="8.85546875" style="57" customWidth="1"/>
    <col min="10492" max="10492" width="1.28515625" style="57" customWidth="1"/>
    <col min="10493" max="10493" width="11.42578125" style="57" bestFit="1" customWidth="1"/>
    <col min="10494" max="10494" width="1.28515625" style="57" customWidth="1"/>
    <col min="10495" max="10495" width="12.85546875" style="57" bestFit="1" customWidth="1"/>
    <col min="10496" max="10496" width="1.140625" style="57" customWidth="1"/>
    <col min="10497" max="10497" width="11" style="57" bestFit="1" customWidth="1"/>
    <col min="10498" max="10498" width="1.28515625" style="57" customWidth="1"/>
    <col min="10499" max="10499" width="8.42578125" style="57" bestFit="1" customWidth="1"/>
    <col min="10500" max="10500" width="2.140625" style="57" customWidth="1"/>
    <col min="10501" max="10501" width="9.85546875" style="57" bestFit="1" customWidth="1"/>
    <col min="10502" max="10502" width="1.28515625" style="57" customWidth="1"/>
    <col min="10503" max="10503" width="11.42578125" style="57" bestFit="1" customWidth="1"/>
    <col min="10504" max="10504" width="1.28515625" style="57" customWidth="1"/>
    <col min="10505" max="10505" width="10.42578125" style="57" bestFit="1" customWidth="1"/>
    <col min="10506" max="10506" width="1.28515625" style="57" customWidth="1"/>
    <col min="10507" max="10507" width="10.42578125" style="57" bestFit="1" customWidth="1"/>
    <col min="10508" max="10508" width="1.42578125" style="57" customWidth="1"/>
    <col min="10509" max="10509" width="8.42578125" style="57" bestFit="1" customWidth="1"/>
    <col min="10510" max="10510" width="1.28515625" style="57" customWidth="1"/>
    <col min="10511" max="10511" width="11.42578125" style="57" bestFit="1" customWidth="1"/>
    <col min="10512" max="10512" width="1.42578125" style="57" customWidth="1"/>
    <col min="10513" max="10513" width="11" style="57" bestFit="1" customWidth="1"/>
    <col min="10514" max="10514" width="1.28515625" style="57" customWidth="1"/>
    <col min="10515" max="10515" width="11.5703125" style="57" bestFit="1" customWidth="1"/>
    <col min="10516" max="10746" width="9.140625" style="57"/>
    <col min="10747" max="10747" width="8.85546875" style="57" customWidth="1"/>
    <col min="10748" max="10748" width="1.28515625" style="57" customWidth="1"/>
    <col min="10749" max="10749" width="11.42578125" style="57" bestFit="1" customWidth="1"/>
    <col min="10750" max="10750" width="1.28515625" style="57" customWidth="1"/>
    <col min="10751" max="10751" width="12.85546875" style="57" bestFit="1" customWidth="1"/>
    <col min="10752" max="10752" width="1.140625" style="57" customWidth="1"/>
    <col min="10753" max="10753" width="11" style="57" bestFit="1" customWidth="1"/>
    <col min="10754" max="10754" width="1.28515625" style="57" customWidth="1"/>
    <col min="10755" max="10755" width="8.42578125" style="57" bestFit="1" customWidth="1"/>
    <col min="10756" max="10756" width="2.140625" style="57" customWidth="1"/>
    <col min="10757" max="10757" width="9.85546875" style="57" bestFit="1" customWidth="1"/>
    <col min="10758" max="10758" width="1.28515625" style="57" customWidth="1"/>
    <col min="10759" max="10759" width="11.42578125" style="57" bestFit="1" customWidth="1"/>
    <col min="10760" max="10760" width="1.28515625" style="57" customWidth="1"/>
    <col min="10761" max="10761" width="10.42578125" style="57" bestFit="1" customWidth="1"/>
    <col min="10762" max="10762" width="1.28515625" style="57" customWidth="1"/>
    <col min="10763" max="10763" width="10.42578125" style="57" bestFit="1" customWidth="1"/>
    <col min="10764" max="10764" width="1.42578125" style="57" customWidth="1"/>
    <col min="10765" max="10765" width="8.42578125" style="57" bestFit="1" customWidth="1"/>
    <col min="10766" max="10766" width="1.28515625" style="57" customWidth="1"/>
    <col min="10767" max="10767" width="11.42578125" style="57" bestFit="1" customWidth="1"/>
    <col min="10768" max="10768" width="1.42578125" style="57" customWidth="1"/>
    <col min="10769" max="10769" width="11" style="57" bestFit="1" customWidth="1"/>
    <col min="10770" max="10770" width="1.28515625" style="57" customWidth="1"/>
    <col min="10771" max="10771" width="11.5703125" style="57" bestFit="1" customWidth="1"/>
    <col min="10772" max="11002" width="9.140625" style="57"/>
    <col min="11003" max="11003" width="8.85546875" style="57" customWidth="1"/>
    <col min="11004" max="11004" width="1.28515625" style="57" customWidth="1"/>
    <col min="11005" max="11005" width="11.42578125" style="57" bestFit="1" customWidth="1"/>
    <col min="11006" max="11006" width="1.28515625" style="57" customWidth="1"/>
    <col min="11007" max="11007" width="12.85546875" style="57" bestFit="1" customWidth="1"/>
    <col min="11008" max="11008" width="1.140625" style="57" customWidth="1"/>
    <col min="11009" max="11009" width="11" style="57" bestFit="1" customWidth="1"/>
    <col min="11010" max="11010" width="1.28515625" style="57" customWidth="1"/>
    <col min="11011" max="11011" width="8.42578125" style="57" bestFit="1" customWidth="1"/>
    <col min="11012" max="11012" width="2.140625" style="57" customWidth="1"/>
    <col min="11013" max="11013" width="9.85546875" style="57" bestFit="1" customWidth="1"/>
    <col min="11014" max="11014" width="1.28515625" style="57" customWidth="1"/>
    <col min="11015" max="11015" width="11.42578125" style="57" bestFit="1" customWidth="1"/>
    <col min="11016" max="11016" width="1.28515625" style="57" customWidth="1"/>
    <col min="11017" max="11017" width="10.42578125" style="57" bestFit="1" customWidth="1"/>
    <col min="11018" max="11018" width="1.28515625" style="57" customWidth="1"/>
    <col min="11019" max="11019" width="10.42578125" style="57" bestFit="1" customWidth="1"/>
    <col min="11020" max="11020" width="1.42578125" style="57" customWidth="1"/>
    <col min="11021" max="11021" width="8.42578125" style="57" bestFit="1" customWidth="1"/>
    <col min="11022" max="11022" width="1.28515625" style="57" customWidth="1"/>
    <col min="11023" max="11023" width="11.42578125" style="57" bestFit="1" customWidth="1"/>
    <col min="11024" max="11024" width="1.42578125" style="57" customWidth="1"/>
    <col min="11025" max="11025" width="11" style="57" bestFit="1" customWidth="1"/>
    <col min="11026" max="11026" width="1.28515625" style="57" customWidth="1"/>
    <col min="11027" max="11027" width="11.5703125" style="57" bestFit="1" customWidth="1"/>
    <col min="11028" max="11258" width="9.140625" style="57"/>
    <col min="11259" max="11259" width="8.85546875" style="57" customWidth="1"/>
    <col min="11260" max="11260" width="1.28515625" style="57" customWidth="1"/>
    <col min="11261" max="11261" width="11.42578125" style="57" bestFit="1" customWidth="1"/>
    <col min="11262" max="11262" width="1.28515625" style="57" customWidth="1"/>
    <col min="11263" max="11263" width="12.85546875" style="57" bestFit="1" customWidth="1"/>
    <col min="11264" max="11264" width="1.140625" style="57" customWidth="1"/>
    <col min="11265" max="11265" width="11" style="57" bestFit="1" customWidth="1"/>
    <col min="11266" max="11266" width="1.28515625" style="57" customWidth="1"/>
    <col min="11267" max="11267" width="8.42578125" style="57" bestFit="1" customWidth="1"/>
    <col min="11268" max="11268" width="2.140625" style="57" customWidth="1"/>
    <col min="11269" max="11269" width="9.85546875" style="57" bestFit="1" customWidth="1"/>
    <col min="11270" max="11270" width="1.28515625" style="57" customWidth="1"/>
    <col min="11271" max="11271" width="11.42578125" style="57" bestFit="1" customWidth="1"/>
    <col min="11272" max="11272" width="1.28515625" style="57" customWidth="1"/>
    <col min="11273" max="11273" width="10.42578125" style="57" bestFit="1" customWidth="1"/>
    <col min="11274" max="11274" width="1.28515625" style="57" customWidth="1"/>
    <col min="11275" max="11275" width="10.42578125" style="57" bestFit="1" customWidth="1"/>
    <col min="11276" max="11276" width="1.42578125" style="57" customWidth="1"/>
    <col min="11277" max="11277" width="8.42578125" style="57" bestFit="1" customWidth="1"/>
    <col min="11278" max="11278" width="1.28515625" style="57" customWidth="1"/>
    <col min="11279" max="11279" width="11.42578125" style="57" bestFit="1" customWidth="1"/>
    <col min="11280" max="11280" width="1.42578125" style="57" customWidth="1"/>
    <col min="11281" max="11281" width="11" style="57" bestFit="1" customWidth="1"/>
    <col min="11282" max="11282" width="1.28515625" style="57" customWidth="1"/>
    <col min="11283" max="11283" width="11.5703125" style="57" bestFit="1" customWidth="1"/>
    <col min="11284" max="11514" width="9.140625" style="57"/>
    <col min="11515" max="11515" width="8.85546875" style="57" customWidth="1"/>
    <col min="11516" max="11516" width="1.28515625" style="57" customWidth="1"/>
    <col min="11517" max="11517" width="11.42578125" style="57" bestFit="1" customWidth="1"/>
    <col min="11518" max="11518" width="1.28515625" style="57" customWidth="1"/>
    <col min="11519" max="11519" width="12.85546875" style="57" bestFit="1" customWidth="1"/>
    <col min="11520" max="11520" width="1.140625" style="57" customWidth="1"/>
    <col min="11521" max="11521" width="11" style="57" bestFit="1" customWidth="1"/>
    <col min="11522" max="11522" width="1.28515625" style="57" customWidth="1"/>
    <col min="11523" max="11523" width="8.42578125" style="57" bestFit="1" customWidth="1"/>
    <col min="11524" max="11524" width="2.140625" style="57" customWidth="1"/>
    <col min="11525" max="11525" width="9.85546875" style="57" bestFit="1" customWidth="1"/>
    <col min="11526" max="11526" width="1.28515625" style="57" customWidth="1"/>
    <col min="11527" max="11527" width="11.42578125" style="57" bestFit="1" customWidth="1"/>
    <col min="11528" max="11528" width="1.28515625" style="57" customWidth="1"/>
    <col min="11529" max="11529" width="10.42578125" style="57" bestFit="1" customWidth="1"/>
    <col min="11530" max="11530" width="1.28515625" style="57" customWidth="1"/>
    <col min="11531" max="11531" width="10.42578125" style="57" bestFit="1" customWidth="1"/>
    <col min="11532" max="11532" width="1.42578125" style="57" customWidth="1"/>
    <col min="11533" max="11533" width="8.42578125" style="57" bestFit="1" customWidth="1"/>
    <col min="11534" max="11534" width="1.28515625" style="57" customWidth="1"/>
    <col min="11535" max="11535" width="11.42578125" style="57" bestFit="1" customWidth="1"/>
    <col min="11536" max="11536" width="1.42578125" style="57" customWidth="1"/>
    <col min="11537" max="11537" width="11" style="57" bestFit="1" customWidth="1"/>
    <col min="11538" max="11538" width="1.28515625" style="57" customWidth="1"/>
    <col min="11539" max="11539" width="11.5703125" style="57" bestFit="1" customWidth="1"/>
    <col min="11540" max="11770" width="9.140625" style="57"/>
    <col min="11771" max="11771" width="8.85546875" style="57" customWidth="1"/>
    <col min="11772" max="11772" width="1.28515625" style="57" customWidth="1"/>
    <col min="11773" max="11773" width="11.42578125" style="57" bestFit="1" customWidth="1"/>
    <col min="11774" max="11774" width="1.28515625" style="57" customWidth="1"/>
    <col min="11775" max="11775" width="12.85546875" style="57" bestFit="1" customWidth="1"/>
    <col min="11776" max="11776" width="1.140625" style="57" customWidth="1"/>
    <col min="11777" max="11777" width="11" style="57" bestFit="1" customWidth="1"/>
    <col min="11778" max="11778" width="1.28515625" style="57" customWidth="1"/>
    <col min="11779" max="11779" width="8.42578125" style="57" bestFit="1" customWidth="1"/>
    <col min="11780" max="11780" width="2.140625" style="57" customWidth="1"/>
    <col min="11781" max="11781" width="9.85546875" style="57" bestFit="1" customWidth="1"/>
    <col min="11782" max="11782" width="1.28515625" style="57" customWidth="1"/>
    <col min="11783" max="11783" width="11.42578125" style="57" bestFit="1" customWidth="1"/>
    <col min="11784" max="11784" width="1.28515625" style="57" customWidth="1"/>
    <col min="11785" max="11785" width="10.42578125" style="57" bestFit="1" customWidth="1"/>
    <col min="11786" max="11786" width="1.28515625" style="57" customWidth="1"/>
    <col min="11787" max="11787" width="10.42578125" style="57" bestFit="1" customWidth="1"/>
    <col min="11788" max="11788" width="1.42578125" style="57" customWidth="1"/>
    <col min="11789" max="11789" width="8.42578125" style="57" bestFit="1" customWidth="1"/>
    <col min="11790" max="11790" width="1.28515625" style="57" customWidth="1"/>
    <col min="11791" max="11791" width="11.42578125" style="57" bestFit="1" customWidth="1"/>
    <col min="11792" max="11792" width="1.42578125" style="57" customWidth="1"/>
    <col min="11793" max="11793" width="11" style="57" bestFit="1" customWidth="1"/>
    <col min="11794" max="11794" width="1.28515625" style="57" customWidth="1"/>
    <col min="11795" max="11795" width="11.5703125" style="57" bestFit="1" customWidth="1"/>
    <col min="11796" max="12026" width="9.140625" style="57"/>
    <col min="12027" max="12027" width="8.85546875" style="57" customWidth="1"/>
    <col min="12028" max="12028" width="1.28515625" style="57" customWidth="1"/>
    <col min="12029" max="12029" width="11.42578125" style="57" bestFit="1" customWidth="1"/>
    <col min="12030" max="12030" width="1.28515625" style="57" customWidth="1"/>
    <col min="12031" max="12031" width="12.85546875" style="57" bestFit="1" customWidth="1"/>
    <col min="12032" max="12032" width="1.140625" style="57" customWidth="1"/>
    <col min="12033" max="12033" width="11" style="57" bestFit="1" customWidth="1"/>
    <col min="12034" max="12034" width="1.28515625" style="57" customWidth="1"/>
    <col min="12035" max="12035" width="8.42578125" style="57" bestFit="1" customWidth="1"/>
    <col min="12036" max="12036" width="2.140625" style="57" customWidth="1"/>
    <col min="12037" max="12037" width="9.85546875" style="57" bestFit="1" customWidth="1"/>
    <col min="12038" max="12038" width="1.28515625" style="57" customWidth="1"/>
    <col min="12039" max="12039" width="11.42578125" style="57" bestFit="1" customWidth="1"/>
    <col min="12040" max="12040" width="1.28515625" style="57" customWidth="1"/>
    <col min="12041" max="12041" width="10.42578125" style="57" bestFit="1" customWidth="1"/>
    <col min="12042" max="12042" width="1.28515625" style="57" customWidth="1"/>
    <col min="12043" max="12043" width="10.42578125" style="57" bestFit="1" customWidth="1"/>
    <col min="12044" max="12044" width="1.42578125" style="57" customWidth="1"/>
    <col min="12045" max="12045" width="8.42578125" style="57" bestFit="1" customWidth="1"/>
    <col min="12046" max="12046" width="1.28515625" style="57" customWidth="1"/>
    <col min="12047" max="12047" width="11.42578125" style="57" bestFit="1" customWidth="1"/>
    <col min="12048" max="12048" width="1.42578125" style="57" customWidth="1"/>
    <col min="12049" max="12049" width="11" style="57" bestFit="1" customWidth="1"/>
    <col min="12050" max="12050" width="1.28515625" style="57" customWidth="1"/>
    <col min="12051" max="12051" width="11.5703125" style="57" bestFit="1" customWidth="1"/>
    <col min="12052" max="12282" width="9.140625" style="57"/>
    <col min="12283" max="12283" width="8.85546875" style="57" customWidth="1"/>
    <col min="12284" max="12284" width="1.28515625" style="57" customWidth="1"/>
    <col min="12285" max="12285" width="11.42578125" style="57" bestFit="1" customWidth="1"/>
    <col min="12286" max="12286" width="1.28515625" style="57" customWidth="1"/>
    <col min="12287" max="12287" width="12.85546875" style="57" bestFit="1" customWidth="1"/>
    <col min="12288" max="12288" width="1.140625" style="57" customWidth="1"/>
    <col min="12289" max="12289" width="11" style="57" bestFit="1" customWidth="1"/>
    <col min="12290" max="12290" width="1.28515625" style="57" customWidth="1"/>
    <col min="12291" max="12291" width="8.42578125" style="57" bestFit="1" customWidth="1"/>
    <col min="12292" max="12292" width="2.140625" style="57" customWidth="1"/>
    <col min="12293" max="12293" width="9.85546875" style="57" bestFit="1" customWidth="1"/>
    <col min="12294" max="12294" width="1.28515625" style="57" customWidth="1"/>
    <col min="12295" max="12295" width="11.42578125" style="57" bestFit="1" customWidth="1"/>
    <col min="12296" max="12296" width="1.28515625" style="57" customWidth="1"/>
    <col min="12297" max="12297" width="10.42578125" style="57" bestFit="1" customWidth="1"/>
    <col min="12298" max="12298" width="1.28515625" style="57" customWidth="1"/>
    <col min="12299" max="12299" width="10.42578125" style="57" bestFit="1" customWidth="1"/>
    <col min="12300" max="12300" width="1.42578125" style="57" customWidth="1"/>
    <col min="12301" max="12301" width="8.42578125" style="57" bestFit="1" customWidth="1"/>
    <col min="12302" max="12302" width="1.28515625" style="57" customWidth="1"/>
    <col min="12303" max="12303" width="11.42578125" style="57" bestFit="1" customWidth="1"/>
    <col min="12304" max="12304" width="1.42578125" style="57" customWidth="1"/>
    <col min="12305" max="12305" width="11" style="57" bestFit="1" customWidth="1"/>
    <col min="12306" max="12306" width="1.28515625" style="57" customWidth="1"/>
    <col min="12307" max="12307" width="11.5703125" style="57" bestFit="1" customWidth="1"/>
    <col min="12308" max="12538" width="9.140625" style="57"/>
    <col min="12539" max="12539" width="8.85546875" style="57" customWidth="1"/>
    <col min="12540" max="12540" width="1.28515625" style="57" customWidth="1"/>
    <col min="12541" max="12541" width="11.42578125" style="57" bestFit="1" customWidth="1"/>
    <col min="12542" max="12542" width="1.28515625" style="57" customWidth="1"/>
    <col min="12543" max="12543" width="12.85546875" style="57" bestFit="1" customWidth="1"/>
    <col min="12544" max="12544" width="1.140625" style="57" customWidth="1"/>
    <col min="12545" max="12545" width="11" style="57" bestFit="1" customWidth="1"/>
    <col min="12546" max="12546" width="1.28515625" style="57" customWidth="1"/>
    <col min="12547" max="12547" width="8.42578125" style="57" bestFit="1" customWidth="1"/>
    <col min="12548" max="12548" width="2.140625" style="57" customWidth="1"/>
    <col min="12549" max="12549" width="9.85546875" style="57" bestFit="1" customWidth="1"/>
    <col min="12550" max="12550" width="1.28515625" style="57" customWidth="1"/>
    <col min="12551" max="12551" width="11.42578125" style="57" bestFit="1" customWidth="1"/>
    <col min="12552" max="12552" width="1.28515625" style="57" customWidth="1"/>
    <col min="12553" max="12553" width="10.42578125" style="57" bestFit="1" customWidth="1"/>
    <col min="12554" max="12554" width="1.28515625" style="57" customWidth="1"/>
    <col min="12555" max="12555" width="10.42578125" style="57" bestFit="1" customWidth="1"/>
    <col min="12556" max="12556" width="1.42578125" style="57" customWidth="1"/>
    <col min="12557" max="12557" width="8.42578125" style="57" bestFit="1" customWidth="1"/>
    <col min="12558" max="12558" width="1.28515625" style="57" customWidth="1"/>
    <col min="12559" max="12559" width="11.42578125" style="57" bestFit="1" customWidth="1"/>
    <col min="12560" max="12560" width="1.42578125" style="57" customWidth="1"/>
    <col min="12561" max="12561" width="11" style="57" bestFit="1" customWidth="1"/>
    <col min="12562" max="12562" width="1.28515625" style="57" customWidth="1"/>
    <col min="12563" max="12563" width="11.5703125" style="57" bestFit="1" customWidth="1"/>
    <col min="12564" max="12794" width="9.140625" style="57"/>
    <col min="12795" max="12795" width="8.85546875" style="57" customWidth="1"/>
    <col min="12796" max="12796" width="1.28515625" style="57" customWidth="1"/>
    <col min="12797" max="12797" width="11.42578125" style="57" bestFit="1" customWidth="1"/>
    <col min="12798" max="12798" width="1.28515625" style="57" customWidth="1"/>
    <col min="12799" max="12799" width="12.85546875" style="57" bestFit="1" customWidth="1"/>
    <col min="12800" max="12800" width="1.140625" style="57" customWidth="1"/>
    <col min="12801" max="12801" width="11" style="57" bestFit="1" customWidth="1"/>
    <col min="12802" max="12802" width="1.28515625" style="57" customWidth="1"/>
    <col min="12803" max="12803" width="8.42578125" style="57" bestFit="1" customWidth="1"/>
    <col min="12804" max="12804" width="2.140625" style="57" customWidth="1"/>
    <col min="12805" max="12805" width="9.85546875" style="57" bestFit="1" customWidth="1"/>
    <col min="12806" max="12806" width="1.28515625" style="57" customWidth="1"/>
    <col min="12807" max="12807" width="11.42578125" style="57" bestFit="1" customWidth="1"/>
    <col min="12808" max="12808" width="1.28515625" style="57" customWidth="1"/>
    <col min="12809" max="12809" width="10.42578125" style="57" bestFit="1" customWidth="1"/>
    <col min="12810" max="12810" width="1.28515625" style="57" customWidth="1"/>
    <col min="12811" max="12811" width="10.42578125" style="57" bestFit="1" customWidth="1"/>
    <col min="12812" max="12812" width="1.42578125" style="57" customWidth="1"/>
    <col min="12813" max="12813" width="8.42578125" style="57" bestFit="1" customWidth="1"/>
    <col min="12814" max="12814" width="1.28515625" style="57" customWidth="1"/>
    <col min="12815" max="12815" width="11.42578125" style="57" bestFit="1" customWidth="1"/>
    <col min="12816" max="12816" width="1.42578125" style="57" customWidth="1"/>
    <col min="12817" max="12817" width="11" style="57" bestFit="1" customWidth="1"/>
    <col min="12818" max="12818" width="1.28515625" style="57" customWidth="1"/>
    <col min="12819" max="12819" width="11.5703125" style="57" bestFit="1" customWidth="1"/>
    <col min="12820" max="13050" width="9.140625" style="57"/>
    <col min="13051" max="13051" width="8.85546875" style="57" customWidth="1"/>
    <col min="13052" max="13052" width="1.28515625" style="57" customWidth="1"/>
    <col min="13053" max="13053" width="11.42578125" style="57" bestFit="1" customWidth="1"/>
    <col min="13054" max="13054" width="1.28515625" style="57" customWidth="1"/>
    <col min="13055" max="13055" width="12.85546875" style="57" bestFit="1" customWidth="1"/>
    <col min="13056" max="13056" width="1.140625" style="57" customWidth="1"/>
    <col min="13057" max="13057" width="11" style="57" bestFit="1" customWidth="1"/>
    <col min="13058" max="13058" width="1.28515625" style="57" customWidth="1"/>
    <col min="13059" max="13059" width="8.42578125" style="57" bestFit="1" customWidth="1"/>
    <col min="13060" max="13060" width="2.140625" style="57" customWidth="1"/>
    <col min="13061" max="13061" width="9.85546875" style="57" bestFit="1" customWidth="1"/>
    <col min="13062" max="13062" width="1.28515625" style="57" customWidth="1"/>
    <col min="13063" max="13063" width="11.42578125" style="57" bestFit="1" customWidth="1"/>
    <col min="13064" max="13064" width="1.28515625" style="57" customWidth="1"/>
    <col min="13065" max="13065" width="10.42578125" style="57" bestFit="1" customWidth="1"/>
    <col min="13066" max="13066" width="1.28515625" style="57" customWidth="1"/>
    <col min="13067" max="13067" width="10.42578125" style="57" bestFit="1" customWidth="1"/>
    <col min="13068" max="13068" width="1.42578125" style="57" customWidth="1"/>
    <col min="13069" max="13069" width="8.42578125" style="57" bestFit="1" customWidth="1"/>
    <col min="13070" max="13070" width="1.28515625" style="57" customWidth="1"/>
    <col min="13071" max="13071" width="11.42578125" style="57" bestFit="1" customWidth="1"/>
    <col min="13072" max="13072" width="1.42578125" style="57" customWidth="1"/>
    <col min="13073" max="13073" width="11" style="57" bestFit="1" customWidth="1"/>
    <col min="13074" max="13074" width="1.28515625" style="57" customWidth="1"/>
    <col min="13075" max="13075" width="11.5703125" style="57" bestFit="1" customWidth="1"/>
    <col min="13076" max="13306" width="9.140625" style="57"/>
    <col min="13307" max="13307" width="8.85546875" style="57" customWidth="1"/>
    <col min="13308" max="13308" width="1.28515625" style="57" customWidth="1"/>
    <col min="13309" max="13309" width="11.42578125" style="57" bestFit="1" customWidth="1"/>
    <col min="13310" max="13310" width="1.28515625" style="57" customWidth="1"/>
    <col min="13311" max="13311" width="12.85546875" style="57" bestFit="1" customWidth="1"/>
    <col min="13312" max="13312" width="1.140625" style="57" customWidth="1"/>
    <col min="13313" max="13313" width="11" style="57" bestFit="1" customWidth="1"/>
    <col min="13314" max="13314" width="1.28515625" style="57" customWidth="1"/>
    <col min="13315" max="13315" width="8.42578125" style="57" bestFit="1" customWidth="1"/>
    <col min="13316" max="13316" width="2.140625" style="57" customWidth="1"/>
    <col min="13317" max="13317" width="9.85546875" style="57" bestFit="1" customWidth="1"/>
    <col min="13318" max="13318" width="1.28515625" style="57" customWidth="1"/>
    <col min="13319" max="13319" width="11.42578125" style="57" bestFit="1" customWidth="1"/>
    <col min="13320" max="13320" width="1.28515625" style="57" customWidth="1"/>
    <col min="13321" max="13321" width="10.42578125" style="57" bestFit="1" customWidth="1"/>
    <col min="13322" max="13322" width="1.28515625" style="57" customWidth="1"/>
    <col min="13323" max="13323" width="10.42578125" style="57" bestFit="1" customWidth="1"/>
    <col min="13324" max="13324" width="1.42578125" style="57" customWidth="1"/>
    <col min="13325" max="13325" width="8.42578125" style="57" bestFit="1" customWidth="1"/>
    <col min="13326" max="13326" width="1.28515625" style="57" customWidth="1"/>
    <col min="13327" max="13327" width="11.42578125" style="57" bestFit="1" customWidth="1"/>
    <col min="13328" max="13328" width="1.42578125" style="57" customWidth="1"/>
    <col min="13329" max="13329" width="11" style="57" bestFit="1" customWidth="1"/>
    <col min="13330" max="13330" width="1.28515625" style="57" customWidth="1"/>
    <col min="13331" max="13331" width="11.5703125" style="57" bestFit="1" customWidth="1"/>
    <col min="13332" max="13562" width="9.140625" style="57"/>
    <col min="13563" max="13563" width="8.85546875" style="57" customWidth="1"/>
    <col min="13564" max="13564" width="1.28515625" style="57" customWidth="1"/>
    <col min="13565" max="13565" width="11.42578125" style="57" bestFit="1" customWidth="1"/>
    <col min="13566" max="13566" width="1.28515625" style="57" customWidth="1"/>
    <col min="13567" max="13567" width="12.85546875" style="57" bestFit="1" customWidth="1"/>
    <col min="13568" max="13568" width="1.140625" style="57" customWidth="1"/>
    <col min="13569" max="13569" width="11" style="57" bestFit="1" customWidth="1"/>
    <col min="13570" max="13570" width="1.28515625" style="57" customWidth="1"/>
    <col min="13571" max="13571" width="8.42578125" style="57" bestFit="1" customWidth="1"/>
    <col min="13572" max="13572" width="2.140625" style="57" customWidth="1"/>
    <col min="13573" max="13573" width="9.85546875" style="57" bestFit="1" customWidth="1"/>
    <col min="13574" max="13574" width="1.28515625" style="57" customWidth="1"/>
    <col min="13575" max="13575" width="11.42578125" style="57" bestFit="1" customWidth="1"/>
    <col min="13576" max="13576" width="1.28515625" style="57" customWidth="1"/>
    <col min="13577" max="13577" width="10.42578125" style="57" bestFit="1" customWidth="1"/>
    <col min="13578" max="13578" width="1.28515625" style="57" customWidth="1"/>
    <col min="13579" max="13579" width="10.42578125" style="57" bestFit="1" customWidth="1"/>
    <col min="13580" max="13580" width="1.42578125" style="57" customWidth="1"/>
    <col min="13581" max="13581" width="8.42578125" style="57" bestFit="1" customWidth="1"/>
    <col min="13582" max="13582" width="1.28515625" style="57" customWidth="1"/>
    <col min="13583" max="13583" width="11.42578125" style="57" bestFit="1" customWidth="1"/>
    <col min="13584" max="13584" width="1.42578125" style="57" customWidth="1"/>
    <col min="13585" max="13585" width="11" style="57" bestFit="1" customWidth="1"/>
    <col min="13586" max="13586" width="1.28515625" style="57" customWidth="1"/>
    <col min="13587" max="13587" width="11.5703125" style="57" bestFit="1" customWidth="1"/>
    <col min="13588" max="13818" width="9.140625" style="57"/>
    <col min="13819" max="13819" width="8.85546875" style="57" customWidth="1"/>
    <col min="13820" max="13820" width="1.28515625" style="57" customWidth="1"/>
    <col min="13821" max="13821" width="11.42578125" style="57" bestFit="1" customWidth="1"/>
    <col min="13822" max="13822" width="1.28515625" style="57" customWidth="1"/>
    <col min="13823" max="13823" width="12.85546875" style="57" bestFit="1" customWidth="1"/>
    <col min="13824" max="13824" width="1.140625" style="57" customWidth="1"/>
    <col min="13825" max="13825" width="11" style="57" bestFit="1" customWidth="1"/>
    <col min="13826" max="13826" width="1.28515625" style="57" customWidth="1"/>
    <col min="13827" max="13827" width="8.42578125" style="57" bestFit="1" customWidth="1"/>
    <col min="13828" max="13828" width="2.140625" style="57" customWidth="1"/>
    <col min="13829" max="13829" width="9.85546875" style="57" bestFit="1" customWidth="1"/>
    <col min="13830" max="13830" width="1.28515625" style="57" customWidth="1"/>
    <col min="13831" max="13831" width="11.42578125" style="57" bestFit="1" customWidth="1"/>
    <col min="13832" max="13832" width="1.28515625" style="57" customWidth="1"/>
    <col min="13833" max="13833" width="10.42578125" style="57" bestFit="1" customWidth="1"/>
    <col min="13834" max="13834" width="1.28515625" style="57" customWidth="1"/>
    <col min="13835" max="13835" width="10.42578125" style="57" bestFit="1" customWidth="1"/>
    <col min="13836" max="13836" width="1.42578125" style="57" customWidth="1"/>
    <col min="13837" max="13837" width="8.42578125" style="57" bestFit="1" customWidth="1"/>
    <col min="13838" max="13838" width="1.28515625" style="57" customWidth="1"/>
    <col min="13839" max="13839" width="11.42578125" style="57" bestFit="1" customWidth="1"/>
    <col min="13840" max="13840" width="1.42578125" style="57" customWidth="1"/>
    <col min="13841" max="13841" width="11" style="57" bestFit="1" customWidth="1"/>
    <col min="13842" max="13842" width="1.28515625" style="57" customWidth="1"/>
    <col min="13843" max="13843" width="11.5703125" style="57" bestFit="1" customWidth="1"/>
    <col min="13844" max="14074" width="9.140625" style="57"/>
    <col min="14075" max="14075" width="8.85546875" style="57" customWidth="1"/>
    <col min="14076" max="14076" width="1.28515625" style="57" customWidth="1"/>
    <col min="14077" max="14077" width="11.42578125" style="57" bestFit="1" customWidth="1"/>
    <col min="14078" max="14078" width="1.28515625" style="57" customWidth="1"/>
    <col min="14079" max="14079" width="12.85546875" style="57" bestFit="1" customWidth="1"/>
    <col min="14080" max="14080" width="1.140625" style="57" customWidth="1"/>
    <col min="14081" max="14081" width="11" style="57" bestFit="1" customWidth="1"/>
    <col min="14082" max="14082" width="1.28515625" style="57" customWidth="1"/>
    <col min="14083" max="14083" width="8.42578125" style="57" bestFit="1" customWidth="1"/>
    <col min="14084" max="14084" width="2.140625" style="57" customWidth="1"/>
    <col min="14085" max="14085" width="9.85546875" style="57" bestFit="1" customWidth="1"/>
    <col min="14086" max="14086" width="1.28515625" style="57" customWidth="1"/>
    <col min="14087" max="14087" width="11.42578125" style="57" bestFit="1" customWidth="1"/>
    <col min="14088" max="14088" width="1.28515625" style="57" customWidth="1"/>
    <col min="14089" max="14089" width="10.42578125" style="57" bestFit="1" customWidth="1"/>
    <col min="14090" max="14090" width="1.28515625" style="57" customWidth="1"/>
    <col min="14091" max="14091" width="10.42578125" style="57" bestFit="1" customWidth="1"/>
    <col min="14092" max="14092" width="1.42578125" style="57" customWidth="1"/>
    <col min="14093" max="14093" width="8.42578125" style="57" bestFit="1" customWidth="1"/>
    <col min="14094" max="14094" width="1.28515625" style="57" customWidth="1"/>
    <col min="14095" max="14095" width="11.42578125" style="57" bestFit="1" customWidth="1"/>
    <col min="14096" max="14096" width="1.42578125" style="57" customWidth="1"/>
    <col min="14097" max="14097" width="11" style="57" bestFit="1" customWidth="1"/>
    <col min="14098" max="14098" width="1.28515625" style="57" customWidth="1"/>
    <col min="14099" max="14099" width="11.5703125" style="57" bestFit="1" customWidth="1"/>
    <col min="14100" max="14330" width="9.140625" style="57"/>
    <col min="14331" max="14331" width="8.85546875" style="57" customWidth="1"/>
    <col min="14332" max="14332" width="1.28515625" style="57" customWidth="1"/>
    <col min="14333" max="14333" width="11.42578125" style="57" bestFit="1" customWidth="1"/>
    <col min="14334" max="14334" width="1.28515625" style="57" customWidth="1"/>
    <col min="14335" max="14335" width="12.85546875" style="57" bestFit="1" customWidth="1"/>
    <col min="14336" max="14336" width="1.140625" style="57" customWidth="1"/>
    <col min="14337" max="14337" width="11" style="57" bestFit="1" customWidth="1"/>
    <col min="14338" max="14338" width="1.28515625" style="57" customWidth="1"/>
    <col min="14339" max="14339" width="8.42578125" style="57" bestFit="1" customWidth="1"/>
    <col min="14340" max="14340" width="2.140625" style="57" customWidth="1"/>
    <col min="14341" max="14341" width="9.85546875" style="57" bestFit="1" customWidth="1"/>
    <col min="14342" max="14342" width="1.28515625" style="57" customWidth="1"/>
    <col min="14343" max="14343" width="11.42578125" style="57" bestFit="1" customWidth="1"/>
    <col min="14344" max="14344" width="1.28515625" style="57" customWidth="1"/>
    <col min="14345" max="14345" width="10.42578125" style="57" bestFit="1" customWidth="1"/>
    <col min="14346" max="14346" width="1.28515625" style="57" customWidth="1"/>
    <col min="14347" max="14347" width="10.42578125" style="57" bestFit="1" customWidth="1"/>
    <col min="14348" max="14348" width="1.42578125" style="57" customWidth="1"/>
    <col min="14349" max="14349" width="8.42578125" style="57" bestFit="1" customWidth="1"/>
    <col min="14350" max="14350" width="1.28515625" style="57" customWidth="1"/>
    <col min="14351" max="14351" width="11.42578125" style="57" bestFit="1" customWidth="1"/>
    <col min="14352" max="14352" width="1.42578125" style="57" customWidth="1"/>
    <col min="14353" max="14353" width="11" style="57" bestFit="1" customWidth="1"/>
    <col min="14354" max="14354" width="1.28515625" style="57" customWidth="1"/>
    <col min="14355" max="14355" width="11.5703125" style="57" bestFit="1" customWidth="1"/>
    <col min="14356" max="14586" width="9.140625" style="57"/>
    <col min="14587" max="14587" width="8.85546875" style="57" customWidth="1"/>
    <col min="14588" max="14588" width="1.28515625" style="57" customWidth="1"/>
    <col min="14589" max="14589" width="11.42578125" style="57" bestFit="1" customWidth="1"/>
    <col min="14590" max="14590" width="1.28515625" style="57" customWidth="1"/>
    <col min="14591" max="14591" width="12.85546875" style="57" bestFit="1" customWidth="1"/>
    <col min="14592" max="14592" width="1.140625" style="57" customWidth="1"/>
    <col min="14593" max="14593" width="11" style="57" bestFit="1" customWidth="1"/>
    <col min="14594" max="14594" width="1.28515625" style="57" customWidth="1"/>
    <col min="14595" max="14595" width="8.42578125" style="57" bestFit="1" customWidth="1"/>
    <col min="14596" max="14596" width="2.140625" style="57" customWidth="1"/>
    <col min="14597" max="14597" width="9.85546875" style="57" bestFit="1" customWidth="1"/>
    <col min="14598" max="14598" width="1.28515625" style="57" customWidth="1"/>
    <col min="14599" max="14599" width="11.42578125" style="57" bestFit="1" customWidth="1"/>
    <col min="14600" max="14600" width="1.28515625" style="57" customWidth="1"/>
    <col min="14601" max="14601" width="10.42578125" style="57" bestFit="1" customWidth="1"/>
    <col min="14602" max="14602" width="1.28515625" style="57" customWidth="1"/>
    <col min="14603" max="14603" width="10.42578125" style="57" bestFit="1" customWidth="1"/>
    <col min="14604" max="14604" width="1.42578125" style="57" customWidth="1"/>
    <col min="14605" max="14605" width="8.42578125" style="57" bestFit="1" customWidth="1"/>
    <col min="14606" max="14606" width="1.28515625" style="57" customWidth="1"/>
    <col min="14607" max="14607" width="11.42578125" style="57" bestFit="1" customWidth="1"/>
    <col min="14608" max="14608" width="1.42578125" style="57" customWidth="1"/>
    <col min="14609" max="14609" width="11" style="57" bestFit="1" customWidth="1"/>
    <col min="14610" max="14610" width="1.28515625" style="57" customWidth="1"/>
    <col min="14611" max="14611" width="11.5703125" style="57" bestFit="1" customWidth="1"/>
    <col min="14612" max="14842" width="9.140625" style="57"/>
    <col min="14843" max="14843" width="8.85546875" style="57" customWidth="1"/>
    <col min="14844" max="14844" width="1.28515625" style="57" customWidth="1"/>
    <col min="14845" max="14845" width="11.42578125" style="57" bestFit="1" customWidth="1"/>
    <col min="14846" max="14846" width="1.28515625" style="57" customWidth="1"/>
    <col min="14847" max="14847" width="12.85546875" style="57" bestFit="1" customWidth="1"/>
    <col min="14848" max="14848" width="1.140625" style="57" customWidth="1"/>
    <col min="14849" max="14849" width="11" style="57" bestFit="1" customWidth="1"/>
    <col min="14850" max="14850" width="1.28515625" style="57" customWidth="1"/>
    <col min="14851" max="14851" width="8.42578125" style="57" bestFit="1" customWidth="1"/>
    <col min="14852" max="14852" width="2.140625" style="57" customWidth="1"/>
    <col min="14853" max="14853" width="9.85546875" style="57" bestFit="1" customWidth="1"/>
    <col min="14854" max="14854" width="1.28515625" style="57" customWidth="1"/>
    <col min="14855" max="14855" width="11.42578125" style="57" bestFit="1" customWidth="1"/>
    <col min="14856" max="14856" width="1.28515625" style="57" customWidth="1"/>
    <col min="14857" max="14857" width="10.42578125" style="57" bestFit="1" customWidth="1"/>
    <col min="14858" max="14858" width="1.28515625" style="57" customWidth="1"/>
    <col min="14859" max="14859" width="10.42578125" style="57" bestFit="1" customWidth="1"/>
    <col min="14860" max="14860" width="1.42578125" style="57" customWidth="1"/>
    <col min="14861" max="14861" width="8.42578125" style="57" bestFit="1" customWidth="1"/>
    <col min="14862" max="14862" width="1.28515625" style="57" customWidth="1"/>
    <col min="14863" max="14863" width="11.42578125" style="57" bestFit="1" customWidth="1"/>
    <col min="14864" max="14864" width="1.42578125" style="57" customWidth="1"/>
    <col min="14865" max="14865" width="11" style="57" bestFit="1" customWidth="1"/>
    <col min="14866" max="14866" width="1.28515625" style="57" customWidth="1"/>
    <col min="14867" max="14867" width="11.5703125" style="57" bestFit="1" customWidth="1"/>
    <col min="14868" max="15098" width="9.140625" style="57"/>
    <col min="15099" max="15099" width="8.85546875" style="57" customWidth="1"/>
    <col min="15100" max="15100" width="1.28515625" style="57" customWidth="1"/>
    <col min="15101" max="15101" width="11.42578125" style="57" bestFit="1" customWidth="1"/>
    <col min="15102" max="15102" width="1.28515625" style="57" customWidth="1"/>
    <col min="15103" max="15103" width="12.85546875" style="57" bestFit="1" customWidth="1"/>
    <col min="15104" max="15104" width="1.140625" style="57" customWidth="1"/>
    <col min="15105" max="15105" width="11" style="57" bestFit="1" customWidth="1"/>
    <col min="15106" max="15106" width="1.28515625" style="57" customWidth="1"/>
    <col min="15107" max="15107" width="8.42578125" style="57" bestFit="1" customWidth="1"/>
    <col min="15108" max="15108" width="2.140625" style="57" customWidth="1"/>
    <col min="15109" max="15109" width="9.85546875" style="57" bestFit="1" customWidth="1"/>
    <col min="15110" max="15110" width="1.28515625" style="57" customWidth="1"/>
    <col min="15111" max="15111" width="11.42578125" style="57" bestFit="1" customWidth="1"/>
    <col min="15112" max="15112" width="1.28515625" style="57" customWidth="1"/>
    <col min="15113" max="15113" width="10.42578125" style="57" bestFit="1" customWidth="1"/>
    <col min="15114" max="15114" width="1.28515625" style="57" customWidth="1"/>
    <col min="15115" max="15115" width="10.42578125" style="57" bestFit="1" customWidth="1"/>
    <col min="15116" max="15116" width="1.42578125" style="57" customWidth="1"/>
    <col min="15117" max="15117" width="8.42578125" style="57" bestFit="1" customWidth="1"/>
    <col min="15118" max="15118" width="1.28515625" style="57" customWidth="1"/>
    <col min="15119" max="15119" width="11.42578125" style="57" bestFit="1" customWidth="1"/>
    <col min="15120" max="15120" width="1.42578125" style="57" customWidth="1"/>
    <col min="15121" max="15121" width="11" style="57" bestFit="1" customWidth="1"/>
    <col min="15122" max="15122" width="1.28515625" style="57" customWidth="1"/>
    <col min="15123" max="15123" width="11.5703125" style="57" bestFit="1" customWidth="1"/>
    <col min="15124" max="15354" width="9.140625" style="57"/>
    <col min="15355" max="15355" width="8.85546875" style="57" customWidth="1"/>
    <col min="15356" max="15356" width="1.28515625" style="57" customWidth="1"/>
    <col min="15357" max="15357" width="11.42578125" style="57" bestFit="1" customWidth="1"/>
    <col min="15358" max="15358" width="1.28515625" style="57" customWidth="1"/>
    <col min="15359" max="15359" width="12.85546875" style="57" bestFit="1" customWidth="1"/>
    <col min="15360" max="15360" width="1.140625" style="57" customWidth="1"/>
    <col min="15361" max="15361" width="11" style="57" bestFit="1" customWidth="1"/>
    <col min="15362" max="15362" width="1.28515625" style="57" customWidth="1"/>
    <col min="15363" max="15363" width="8.42578125" style="57" bestFit="1" customWidth="1"/>
    <col min="15364" max="15364" width="2.140625" style="57" customWidth="1"/>
    <col min="15365" max="15365" width="9.85546875" style="57" bestFit="1" customWidth="1"/>
    <col min="15366" max="15366" width="1.28515625" style="57" customWidth="1"/>
    <col min="15367" max="15367" width="11.42578125" style="57" bestFit="1" customWidth="1"/>
    <col min="15368" max="15368" width="1.28515625" style="57" customWidth="1"/>
    <col min="15369" max="15369" width="10.42578125" style="57" bestFit="1" customWidth="1"/>
    <col min="15370" max="15370" width="1.28515625" style="57" customWidth="1"/>
    <col min="15371" max="15371" width="10.42578125" style="57" bestFit="1" customWidth="1"/>
    <col min="15372" max="15372" width="1.42578125" style="57" customWidth="1"/>
    <col min="15373" max="15373" width="8.42578125" style="57" bestFit="1" customWidth="1"/>
    <col min="15374" max="15374" width="1.28515625" style="57" customWidth="1"/>
    <col min="15375" max="15375" width="11.42578125" style="57" bestFit="1" customWidth="1"/>
    <col min="15376" max="15376" width="1.42578125" style="57" customWidth="1"/>
    <col min="15377" max="15377" width="11" style="57" bestFit="1" customWidth="1"/>
    <col min="15378" max="15378" width="1.28515625" style="57" customWidth="1"/>
    <col min="15379" max="15379" width="11.5703125" style="57" bestFit="1" customWidth="1"/>
    <col min="15380" max="15610" width="9.140625" style="57"/>
    <col min="15611" max="15611" width="8.85546875" style="57" customWidth="1"/>
    <col min="15612" max="15612" width="1.28515625" style="57" customWidth="1"/>
    <col min="15613" max="15613" width="11.42578125" style="57" bestFit="1" customWidth="1"/>
    <col min="15614" max="15614" width="1.28515625" style="57" customWidth="1"/>
    <col min="15615" max="15615" width="12.85546875" style="57" bestFit="1" customWidth="1"/>
    <col min="15616" max="15616" width="1.140625" style="57" customWidth="1"/>
    <col min="15617" max="15617" width="11" style="57" bestFit="1" customWidth="1"/>
    <col min="15618" max="15618" width="1.28515625" style="57" customWidth="1"/>
    <col min="15619" max="15619" width="8.42578125" style="57" bestFit="1" customWidth="1"/>
    <col min="15620" max="15620" width="2.140625" style="57" customWidth="1"/>
    <col min="15621" max="15621" width="9.85546875" style="57" bestFit="1" customWidth="1"/>
    <col min="15622" max="15622" width="1.28515625" style="57" customWidth="1"/>
    <col min="15623" max="15623" width="11.42578125" style="57" bestFit="1" customWidth="1"/>
    <col min="15624" max="15624" width="1.28515625" style="57" customWidth="1"/>
    <col min="15625" max="15625" width="10.42578125" style="57" bestFit="1" customWidth="1"/>
    <col min="15626" max="15626" width="1.28515625" style="57" customWidth="1"/>
    <col min="15627" max="15627" width="10.42578125" style="57" bestFit="1" customWidth="1"/>
    <col min="15628" max="15628" width="1.42578125" style="57" customWidth="1"/>
    <col min="15629" max="15629" width="8.42578125" style="57" bestFit="1" customWidth="1"/>
    <col min="15630" max="15630" width="1.28515625" style="57" customWidth="1"/>
    <col min="15631" max="15631" width="11.42578125" style="57" bestFit="1" customWidth="1"/>
    <col min="15632" max="15632" width="1.42578125" style="57" customWidth="1"/>
    <col min="15633" max="15633" width="11" style="57" bestFit="1" customWidth="1"/>
    <col min="15634" max="15634" width="1.28515625" style="57" customWidth="1"/>
    <col min="15635" max="15635" width="11.5703125" style="57" bestFit="1" customWidth="1"/>
    <col min="15636" max="15866" width="9.140625" style="57"/>
    <col min="15867" max="15867" width="8.85546875" style="57" customWidth="1"/>
    <col min="15868" max="15868" width="1.28515625" style="57" customWidth="1"/>
    <col min="15869" max="15869" width="11.42578125" style="57" bestFit="1" customWidth="1"/>
    <col min="15870" max="15870" width="1.28515625" style="57" customWidth="1"/>
    <col min="15871" max="15871" width="12.85546875" style="57" bestFit="1" customWidth="1"/>
    <col min="15872" max="15872" width="1.140625" style="57" customWidth="1"/>
    <col min="15873" max="15873" width="11" style="57" bestFit="1" customWidth="1"/>
    <col min="15874" max="15874" width="1.28515625" style="57" customWidth="1"/>
    <col min="15875" max="15875" width="8.42578125" style="57" bestFit="1" customWidth="1"/>
    <col min="15876" max="15876" width="2.140625" style="57" customWidth="1"/>
    <col min="15877" max="15877" width="9.85546875" style="57" bestFit="1" customWidth="1"/>
    <col min="15878" max="15878" width="1.28515625" style="57" customWidth="1"/>
    <col min="15879" max="15879" width="11.42578125" style="57" bestFit="1" customWidth="1"/>
    <col min="15880" max="15880" width="1.28515625" style="57" customWidth="1"/>
    <col min="15881" max="15881" width="10.42578125" style="57" bestFit="1" customWidth="1"/>
    <col min="15882" max="15882" width="1.28515625" style="57" customWidth="1"/>
    <col min="15883" max="15883" width="10.42578125" style="57" bestFit="1" customWidth="1"/>
    <col min="15884" max="15884" width="1.42578125" style="57" customWidth="1"/>
    <col min="15885" max="15885" width="8.42578125" style="57" bestFit="1" customWidth="1"/>
    <col min="15886" max="15886" width="1.28515625" style="57" customWidth="1"/>
    <col min="15887" max="15887" width="11.42578125" style="57" bestFit="1" customWidth="1"/>
    <col min="15888" max="15888" width="1.42578125" style="57" customWidth="1"/>
    <col min="15889" max="15889" width="11" style="57" bestFit="1" customWidth="1"/>
    <col min="15890" max="15890" width="1.28515625" style="57" customWidth="1"/>
    <col min="15891" max="15891" width="11.5703125" style="57" bestFit="1" customWidth="1"/>
    <col min="15892" max="16122" width="9.140625" style="57"/>
    <col min="16123" max="16123" width="8.85546875" style="57" customWidth="1"/>
    <col min="16124" max="16124" width="1.28515625" style="57" customWidth="1"/>
    <col min="16125" max="16125" width="11.42578125" style="57" bestFit="1" customWidth="1"/>
    <col min="16126" max="16126" width="1.28515625" style="57" customWidth="1"/>
    <col min="16127" max="16127" width="12.85546875" style="57" bestFit="1" customWidth="1"/>
    <col min="16128" max="16128" width="1.140625" style="57" customWidth="1"/>
    <col min="16129" max="16129" width="11" style="57" bestFit="1" customWidth="1"/>
    <col min="16130" max="16130" width="1.28515625" style="57" customWidth="1"/>
    <col min="16131" max="16131" width="8.42578125" style="57" bestFit="1" customWidth="1"/>
    <col min="16132" max="16132" width="2.140625" style="57" customWidth="1"/>
    <col min="16133" max="16133" width="9.85546875" style="57" bestFit="1" customWidth="1"/>
    <col min="16134" max="16134" width="1.28515625" style="57" customWidth="1"/>
    <col min="16135" max="16135" width="11.42578125" style="57" bestFit="1" customWidth="1"/>
    <col min="16136" max="16136" width="1.28515625" style="57" customWidth="1"/>
    <col min="16137" max="16137" width="10.42578125" style="57" bestFit="1" customWidth="1"/>
    <col min="16138" max="16138" width="1.28515625" style="57" customWidth="1"/>
    <col min="16139" max="16139" width="10.42578125" style="57" bestFit="1" customWidth="1"/>
    <col min="16140" max="16140" width="1.42578125" style="57" customWidth="1"/>
    <col min="16141" max="16141" width="8.42578125" style="57" bestFit="1" customWidth="1"/>
    <col min="16142" max="16142" width="1.28515625" style="57" customWidth="1"/>
    <col min="16143" max="16143" width="11.42578125" style="57" bestFit="1" customWidth="1"/>
    <col min="16144" max="16144" width="1.42578125" style="57" customWidth="1"/>
    <col min="16145" max="16145" width="11" style="57" bestFit="1" customWidth="1"/>
    <col min="16146" max="16146" width="1.28515625" style="57" customWidth="1"/>
    <col min="16147" max="16147" width="11.5703125" style="57" bestFit="1" customWidth="1"/>
    <col min="16148" max="16384" width="9.140625" style="57"/>
  </cols>
  <sheetData>
    <row r="1" spans="1:26">
      <c r="A1" s="80" t="str">
        <f>+'Curr Equal'!A1</f>
        <v>Kentucky Power Company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</row>
    <row r="2" spans="1:26">
      <c r="A2" s="80" t="str">
        <f>+'Curr Equal'!A2</f>
        <v>Proposed Revenue Allocation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spans="1:26">
      <c r="A3" s="80" t="str">
        <f>+'Curr Equal'!A3</f>
        <v>Twelve Months Ended March 31, 2020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1:26">
      <c r="A4" s="81"/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</row>
    <row r="6" spans="1:26">
      <c r="K6" s="193" t="s">
        <v>597</v>
      </c>
      <c r="L6" s="193"/>
      <c r="M6" s="193"/>
      <c r="N6" s="193"/>
      <c r="O6" s="193"/>
      <c r="P6" s="193"/>
      <c r="Q6" s="193"/>
      <c r="R6" s="193"/>
      <c r="S6" s="193"/>
      <c r="T6" s="193"/>
      <c r="U6" s="193"/>
      <c r="W6" s="82">
        <v>1</v>
      </c>
      <c r="X6" s="82"/>
      <c r="Y6" s="60"/>
    </row>
    <row r="7" spans="1:26">
      <c r="A7" s="60" t="str">
        <f>+'Curr Equal'!A7</f>
        <v xml:space="preserve"> Current</v>
      </c>
      <c r="B7" s="60"/>
      <c r="C7" s="60" t="str">
        <f>+'Curr Equal'!C7</f>
        <v>Current</v>
      </c>
      <c r="D7" s="60"/>
      <c r="E7" s="60" t="str">
        <f>+'Curr Equal'!E7</f>
        <v>Rate</v>
      </c>
      <c r="F7" s="60">
        <f>+'Curr Equal'!F7</f>
        <v>0</v>
      </c>
      <c r="G7" s="60" t="str">
        <f>+'Curr Equal'!G7</f>
        <v>Current</v>
      </c>
      <c r="I7" s="60" t="str">
        <f>+'Curr Equal'!I7</f>
        <v>Current</v>
      </c>
      <c r="K7" s="60" t="str">
        <f>+'Curr Equal'!K7</f>
        <v>Percent</v>
      </c>
      <c r="M7" s="60" t="str">
        <f>+'Curr Equal'!M7</f>
        <v>Revenue</v>
      </c>
      <c r="O7" s="60" t="str">
        <f>+'Curr Equal'!O7</f>
        <v>Income</v>
      </c>
      <c r="Q7" s="60" t="s">
        <v>385</v>
      </c>
      <c r="U7" s="60" t="s">
        <v>367</v>
      </c>
      <c r="W7" s="60" t="s">
        <v>362</v>
      </c>
      <c r="X7" s="60"/>
      <c r="Y7" s="60" t="s">
        <v>388</v>
      </c>
      <c r="Z7" s="60" t="str">
        <f>+'Curr Equal'!K7</f>
        <v>Percent</v>
      </c>
    </row>
    <row r="8" spans="1:26">
      <c r="A8" s="61" t="str">
        <f>+'Curr Equal'!A8</f>
        <v>Class</v>
      </c>
      <c r="B8" s="61"/>
      <c r="C8" s="61" t="str">
        <f>+'Curr Equal'!C8</f>
        <v>Revenue</v>
      </c>
      <c r="D8" s="61"/>
      <c r="E8" s="61" t="str">
        <f>+'Curr Equal'!E8</f>
        <v>Base</v>
      </c>
      <c r="F8" s="61">
        <f>+'Curr Equal'!F8</f>
        <v>0</v>
      </c>
      <c r="G8" s="61" t="str">
        <f>+'Curr Equal'!G8</f>
        <v>Income</v>
      </c>
      <c r="H8" s="83"/>
      <c r="I8" s="61" t="str">
        <f>+'Curr Equal'!I8</f>
        <v>ROR %</v>
      </c>
      <c r="J8" s="83"/>
      <c r="K8" s="61" t="str">
        <f>+'Curr Equal'!K8</f>
        <v>Increase</v>
      </c>
      <c r="L8" s="83"/>
      <c r="M8" s="61" t="str">
        <f>+'Curr Equal'!M8</f>
        <v>Increase</v>
      </c>
      <c r="N8" s="83"/>
      <c r="O8" s="61" t="str">
        <f>+'Curr Equal'!O8</f>
        <v>Increase</v>
      </c>
      <c r="P8" s="83"/>
      <c r="Q8" s="61" t="s">
        <v>366</v>
      </c>
      <c r="R8" s="83"/>
      <c r="S8" s="61" t="str">
        <f>+'Curr Equal'!S8</f>
        <v>ROR %</v>
      </c>
      <c r="T8" s="61"/>
      <c r="U8" s="61" t="s">
        <v>365</v>
      </c>
      <c r="V8" s="83"/>
      <c r="W8" s="61" t="s">
        <v>372</v>
      </c>
      <c r="X8" s="61"/>
      <c r="Y8" s="61" t="s">
        <v>371</v>
      </c>
      <c r="Z8" s="61" t="str">
        <f>+'Curr Equal'!K8</f>
        <v>Increase</v>
      </c>
    </row>
    <row r="9" spans="1:26">
      <c r="A9" s="64" t="str">
        <f>+'Curr Equal'!A9</f>
        <v>(1)</v>
      </c>
      <c r="B9" s="64"/>
      <c r="C9" s="64" t="str">
        <f>+'Curr Equal'!C9</f>
        <v>(2)</v>
      </c>
      <c r="D9" s="64"/>
      <c r="E9" s="64" t="str">
        <f>+'Curr Equal'!E9</f>
        <v>(3)</v>
      </c>
      <c r="F9" s="64">
        <f>+'Curr Equal'!F9</f>
        <v>0</v>
      </c>
      <c r="G9" s="64" t="str">
        <f>+'Curr Equal'!G9</f>
        <v>(4)</v>
      </c>
      <c r="I9" s="64" t="str">
        <f>+'Curr Equal'!I9</f>
        <v>(5)</v>
      </c>
      <c r="K9" s="64" t="str">
        <f>+'Curr Equal'!K9</f>
        <v>(6)</v>
      </c>
      <c r="M9" s="64" t="str">
        <f>+'Curr Equal'!M9</f>
        <v>(7)</v>
      </c>
      <c r="O9" s="64" t="str">
        <f>+'Curr Equal'!O9</f>
        <v>(8)</v>
      </c>
      <c r="Q9" s="64" t="str">
        <f>+'Curr Equal'!Q9</f>
        <v>(9)</v>
      </c>
      <c r="S9" s="64" t="str">
        <f>+'Curr Equal'!S9</f>
        <v>(10)</v>
      </c>
      <c r="T9" s="64"/>
      <c r="U9" s="63" t="s">
        <v>383</v>
      </c>
      <c r="W9" s="63" t="s">
        <v>389</v>
      </c>
      <c r="X9" s="63"/>
      <c r="Y9" s="63" t="s">
        <v>390</v>
      </c>
      <c r="Z9" s="63" t="s">
        <v>391</v>
      </c>
    </row>
    <row r="11" spans="1:26">
      <c r="A11" s="57" t="str">
        <f>+'Curr Equal'!A11</f>
        <v>RS</v>
      </c>
      <c r="C11" s="65">
        <f ca="1">+'Curr Equal'!C11</f>
        <v>219251733.00384316</v>
      </c>
      <c r="E11" s="65">
        <f ca="1">+'Curr Equal'!E11</f>
        <v>791201650.25131226</v>
      </c>
      <c r="G11" s="65">
        <f ca="1">+'Curr Equal'!G11</f>
        <v>-841659.9031975735</v>
      </c>
      <c r="I11" s="67">
        <f ca="1">ROUND((G11/E11),4)*100</f>
        <v>-0.11</v>
      </c>
      <c r="K11" s="67">
        <f ca="1">ROUND((M11/C11),4)*100</f>
        <v>32.47</v>
      </c>
      <c r="M11" s="65">
        <f ca="1">ROUND((O11*$G$37),0)</f>
        <v>71188356</v>
      </c>
      <c r="O11" s="65">
        <f ca="1">Q11-G11</f>
        <v>52625707.903197572</v>
      </c>
      <c r="Q11" s="65">
        <f ca="1">ROUND((Q$31/E$31*E11),0)</f>
        <v>51784048</v>
      </c>
      <c r="S11" s="67">
        <f ca="1">ROUND((Q11/E11),4)*100</f>
        <v>6.54</v>
      </c>
      <c r="T11" s="67"/>
      <c r="U11" s="65">
        <f ca="1">C11+M11</f>
        <v>290440089.00384319</v>
      </c>
      <c r="W11" s="65">
        <f ca="1">ROUND('Curr Equal'!V11*W$6,0)</f>
        <v>31781194</v>
      </c>
      <c r="X11" s="65"/>
      <c r="Y11" s="65">
        <f ca="1">M11-W11</f>
        <v>39407162</v>
      </c>
      <c r="Z11" s="67">
        <f ca="1">(+(Y11+C11)/C11-1)*100</f>
        <v>17.973478001794984</v>
      </c>
    </row>
    <row r="12" spans="1:26">
      <c r="C12" s="65"/>
      <c r="E12" s="65"/>
      <c r="G12" s="65"/>
      <c r="I12" s="67"/>
      <c r="K12" s="67"/>
      <c r="M12" s="65"/>
      <c r="O12" s="65"/>
      <c r="Q12" s="65"/>
      <c r="S12" s="67"/>
      <c r="T12" s="67"/>
      <c r="U12" s="65"/>
      <c r="W12" s="65"/>
      <c r="X12" s="65"/>
      <c r="Y12" s="65"/>
      <c r="Z12" s="67"/>
    </row>
    <row r="13" spans="1:26">
      <c r="A13" s="57" t="str">
        <f>+'Curr Equal'!A13</f>
        <v>RS NMS</v>
      </c>
      <c r="C13" s="65">
        <f ca="1">+'Curr Equal'!C13</f>
        <v>40621</v>
      </c>
      <c r="E13" s="65">
        <f ca="1">+'Curr Equal'!E13</f>
        <v>170065.4679410792</v>
      </c>
      <c r="G13" s="65">
        <f ca="1">+'Curr Equal'!G13</f>
        <v>-11851.581978174307</v>
      </c>
      <c r="I13" s="67">
        <f ca="1">ROUND((G13/E13),4)*100</f>
        <v>-6.97</v>
      </c>
      <c r="K13" s="67">
        <f ca="1">ROUND((M13/C13),4)*100</f>
        <v>76.53</v>
      </c>
      <c r="M13" s="65">
        <f ca="1">ROUND((O13*$G$37),0)</f>
        <v>31089</v>
      </c>
      <c r="O13" s="65">
        <f ca="1">Q13-G13</f>
        <v>22982.581978174305</v>
      </c>
      <c r="Q13" s="65">
        <f ca="1">ROUND((Q$31/E$31*E13),0)</f>
        <v>11131</v>
      </c>
      <c r="S13" s="67">
        <f ca="1">ROUND((Q13/E13),4)*100</f>
        <v>6.5500000000000007</v>
      </c>
      <c r="T13" s="67"/>
      <c r="U13" s="65">
        <f ca="1">C13+M13</f>
        <v>71710</v>
      </c>
      <c r="W13" s="65">
        <f ca="1">ROUND('Curr Equal'!V13*W$6,0)</f>
        <v>22619</v>
      </c>
      <c r="X13" s="65"/>
      <c r="Y13" s="65">
        <f ca="1">M13-W13</f>
        <v>8470</v>
      </c>
      <c r="Z13" s="67">
        <f ca="1">(+(Y13+C13)/C13-1)*100</f>
        <v>20.85128381871446</v>
      </c>
    </row>
    <row r="14" spans="1:26">
      <c r="C14" s="65"/>
      <c r="E14" s="65"/>
      <c r="G14" s="65"/>
      <c r="I14" s="67"/>
      <c r="K14" s="67"/>
      <c r="M14" s="65"/>
      <c r="O14" s="65"/>
      <c r="Q14" s="65"/>
      <c r="S14" s="67"/>
      <c r="T14" s="67"/>
      <c r="U14" s="65"/>
      <c r="W14" s="65"/>
      <c r="X14" s="65"/>
      <c r="Y14" s="65"/>
      <c r="Z14" s="67"/>
    </row>
    <row r="15" spans="1:26">
      <c r="A15" s="57" t="str">
        <f>+'Curr Equal'!A15</f>
        <v>C&amp;I NMS</v>
      </c>
      <c r="C15" s="65">
        <f ca="1">+'Curr Equal'!C15</f>
        <v>117108</v>
      </c>
      <c r="E15" s="65">
        <f ca="1">+'Curr Equal'!E15</f>
        <v>285487.71280362044</v>
      </c>
      <c r="G15" s="65">
        <f ca="1">+'Curr Equal'!G15</f>
        <v>-6055.4491963868431</v>
      </c>
      <c r="I15" s="67">
        <f ca="1">ROUND((G15/E15),4)*100</f>
        <v>-2.12</v>
      </c>
      <c r="K15" s="67">
        <f ca="1">ROUND((M15/C15),4)*100</f>
        <v>28.58</v>
      </c>
      <c r="M15" s="65">
        <f ca="1">ROUND((O15*$G$37),0)</f>
        <v>33467</v>
      </c>
      <c r="O15" s="65">
        <f ca="1">Q15-G15</f>
        <v>24740.449196386842</v>
      </c>
      <c r="Q15" s="65">
        <f ca="1">ROUND((Q$31/E$31*E15),0)</f>
        <v>18685</v>
      </c>
      <c r="S15" s="67">
        <f ca="1">ROUND((Q15/E15),4)*100</f>
        <v>6.54</v>
      </c>
      <c r="T15" s="67"/>
      <c r="U15" s="65">
        <f ca="1">C15+M15</f>
        <v>150575</v>
      </c>
      <c r="W15" s="65">
        <f ca="1">ROUND('Curr Equal'!V15*W$6,0)</f>
        <v>19250</v>
      </c>
      <c r="X15" s="65"/>
      <c r="Y15" s="65">
        <f ca="1">M15-W15</f>
        <v>14217</v>
      </c>
      <c r="Z15" s="67">
        <f ca="1">(+(Y15+C15)/C15-1)*100</f>
        <v>12.140075827441343</v>
      </c>
    </row>
    <row r="16" spans="1:26">
      <c r="A16" s="57" t="s">
        <v>385</v>
      </c>
      <c r="I16" s="70" t="s">
        <v>385</v>
      </c>
      <c r="K16" s="70" t="s">
        <v>385</v>
      </c>
      <c r="M16" s="65" t="s">
        <v>385</v>
      </c>
      <c r="O16" s="65" t="s">
        <v>385</v>
      </c>
      <c r="Q16" s="65" t="s">
        <v>385</v>
      </c>
      <c r="S16" s="70" t="s">
        <v>385</v>
      </c>
      <c r="T16" s="70"/>
      <c r="U16" s="65"/>
      <c r="W16" s="65" t="s">
        <v>385</v>
      </c>
      <c r="X16" s="65"/>
      <c r="Y16" s="65" t="s">
        <v>385</v>
      </c>
    </row>
    <row r="17" spans="1:26">
      <c r="A17" s="57" t="str">
        <f>+'Curr Equal'!A17</f>
        <v>GS</v>
      </c>
      <c r="C17" s="65">
        <f ca="1">+'Curr Equal'!C17</f>
        <v>73338246.000535578</v>
      </c>
      <c r="E17" s="65">
        <f ca="1">+'Curr Equal'!E17</f>
        <v>187899782.05521992</v>
      </c>
      <c r="G17" s="65">
        <f ca="1">+'Curr Equal'!G17</f>
        <v>13633177.90773188</v>
      </c>
      <c r="I17" s="67">
        <f ca="1">ROUND((G17/E17),4)*100</f>
        <v>7.26</v>
      </c>
      <c r="K17" s="67">
        <f ca="1">ROUND((M17/C17),4)*100</f>
        <v>-2.46</v>
      </c>
      <c r="M17" s="65">
        <f ca="1">ROUND((O17*$G$37),0)</f>
        <v>-1806112</v>
      </c>
      <c r="O17" s="65">
        <f t="shared" ref="O17:O29" ca="1" si="0">Q17-G17</f>
        <v>-1335160.9077318795</v>
      </c>
      <c r="Q17" s="65">
        <f ca="1">ROUND((Q$31/E$31*E17),0)</f>
        <v>12298017</v>
      </c>
      <c r="S17" s="67">
        <f ca="1">ROUND((Q17/E17),4)*100</f>
        <v>6.54</v>
      </c>
      <c r="T17" s="67"/>
      <c r="U17" s="65">
        <f ca="1">C17+M17</f>
        <v>71532134.000535578</v>
      </c>
      <c r="W17" s="65">
        <f ca="1">ROUND('Curr Equal'!V17*W$6,0)</f>
        <v>-11164784</v>
      </c>
      <c r="X17" s="65"/>
      <c r="Y17" s="65">
        <f ca="1">M17-W17</f>
        <v>9358672</v>
      </c>
      <c r="Z17" s="67">
        <f ca="1">(+(Y17+C17)/C17-1)*100</f>
        <v>12.760970585431863</v>
      </c>
    </row>
    <row r="18" spans="1:26">
      <c r="C18" s="65"/>
      <c r="E18" s="65"/>
      <c r="G18" s="65"/>
      <c r="I18" s="67"/>
      <c r="K18" s="67"/>
      <c r="M18" s="65"/>
      <c r="O18" s="65"/>
      <c r="Q18" s="65"/>
      <c r="S18" s="67"/>
      <c r="T18" s="67"/>
      <c r="U18" s="65"/>
      <c r="W18" s="65"/>
      <c r="X18" s="65"/>
      <c r="Y18" s="65"/>
      <c r="Z18" s="67"/>
    </row>
    <row r="19" spans="1:26" hidden="1" outlineLevel="1">
      <c r="A19" s="57" t="str">
        <f>+'Curr Equal'!A19</f>
        <v>PS</v>
      </c>
      <c r="C19" s="65">
        <f ca="1">+'Curr Equal'!C19</f>
        <v>11615228.325050546</v>
      </c>
      <c r="E19" s="65">
        <f ca="1">+'Curr Equal'!E19</f>
        <v>29176117.653348245</v>
      </c>
      <c r="G19" s="65">
        <f ca="1">+'Curr Equal'!G19</f>
        <v>2118043.5785729433</v>
      </c>
      <c r="I19" s="67">
        <f ca="1">ROUND((G19/E19),4)*100</f>
        <v>7.26</v>
      </c>
      <c r="K19" s="67">
        <f ca="1">ROUND((M19/C19),4)*100</f>
        <v>-2.4299999999999997</v>
      </c>
      <c r="M19" s="65">
        <f ca="1">ROUND((O19*$G$37),0)</f>
        <v>-282004</v>
      </c>
      <c r="O19" s="65">
        <f ca="1">Q19-G19</f>
        <v>-208470.57857294334</v>
      </c>
      <c r="Q19" s="65">
        <f ca="1">ROUND((Q$31/E$31*E19),0)</f>
        <v>1909573</v>
      </c>
      <c r="S19" s="67">
        <f ca="1">ROUND((Q19/E19),4)*100</f>
        <v>6.54</v>
      </c>
      <c r="T19" s="67"/>
      <c r="U19" s="65">
        <f ca="1">C19+M19</f>
        <v>11333224.325050546</v>
      </c>
      <c r="W19" s="65">
        <f ca="1">ROUND('Curr Equal'!V19*W$6,0)</f>
        <v>-1735171</v>
      </c>
      <c r="X19" s="65"/>
      <c r="Y19" s="65">
        <f ca="1">M19-W19</f>
        <v>1453167</v>
      </c>
      <c r="Z19" s="67">
        <f ca="1">(+(Y19+C19)/C19-1)*100</f>
        <v>12.510877611126748</v>
      </c>
    </row>
    <row r="20" spans="1:26" hidden="1" outlineLevel="1">
      <c r="A20" s="57" t="str">
        <f>+'Curr Equal'!A20</f>
        <v>LGS</v>
      </c>
      <c r="C20" s="65">
        <f ca="1">+'Curr Equal'!C20</f>
        <v>46482755.761854373</v>
      </c>
      <c r="E20" s="65">
        <f ca="1">+'Curr Equal'!E20</f>
        <v>121682973.32597041</v>
      </c>
      <c r="G20" s="65">
        <f ca="1">+'Curr Equal'!G20</f>
        <v>7525388.5142600285</v>
      </c>
      <c r="I20" s="67">
        <f ca="1">ROUND((G20/E20),4)*100</f>
        <v>6.18</v>
      </c>
      <c r="K20" s="67">
        <f ca="1">ROUND((M20/C20),4)*100</f>
        <v>1.28</v>
      </c>
      <c r="M20" s="65">
        <f ca="1">ROUND((O20*$G$37),0)</f>
        <v>593505</v>
      </c>
      <c r="O20" s="65">
        <f t="shared" ca="1" si="0"/>
        <v>438746.48573997151</v>
      </c>
      <c r="Q20" s="65">
        <f ca="1">ROUND((Q$31/E$31*E20),0)</f>
        <v>7964135</v>
      </c>
      <c r="S20" s="67">
        <f ca="1">ROUND((Q20/E20),4)*100</f>
        <v>6.54</v>
      </c>
      <c r="T20" s="67"/>
      <c r="U20" s="65">
        <f ca="1">C20+M20</f>
        <v>47076260.761854373</v>
      </c>
      <c r="W20" s="65">
        <f ca="1">ROUND('Curr Equal'!V20*W$6,0)</f>
        <v>-5467124</v>
      </c>
      <c r="X20" s="65"/>
      <c r="Y20" s="65">
        <f ca="1">M20-W20</f>
        <v>6060629</v>
      </c>
      <c r="Z20" s="67">
        <f ca="1">(+(Y20+C20)/C20-1)*100</f>
        <v>13.038445979946811</v>
      </c>
    </row>
    <row r="21" spans="1:26" collapsed="1">
      <c r="A21" s="57" t="s">
        <v>83</v>
      </c>
      <c r="C21" s="65">
        <f ca="1">SUM(C19:C20)</f>
        <v>58097984.086904921</v>
      </c>
      <c r="E21" s="65">
        <f ca="1">SUM(E19:E20)</f>
        <v>150859090.97931865</v>
      </c>
      <c r="G21" s="65">
        <f ca="1">SUM(G19:G20)</f>
        <v>9643432.0928329714</v>
      </c>
      <c r="I21" s="67">
        <f ca="1">ROUND((G21/E21),4)*100</f>
        <v>6.39</v>
      </c>
      <c r="K21" s="67">
        <f ca="1">ROUND((M21/C21),4)*100</f>
        <v>0.54</v>
      </c>
      <c r="M21" s="65">
        <f ca="1">SUM(M19:M20)</f>
        <v>311501</v>
      </c>
      <c r="O21" s="65">
        <f ca="1">SUM(O19:O20)</f>
        <v>230275.90716702817</v>
      </c>
      <c r="Q21" s="65">
        <f ca="1">SUM(Q19:Q20)</f>
        <v>9873708</v>
      </c>
      <c r="S21" s="67">
        <f ca="1">ROUND((Q21/E21),4)*100</f>
        <v>6.54</v>
      </c>
      <c r="T21" s="67"/>
      <c r="U21" s="65">
        <f ca="1">SUM(U19:U20)</f>
        <v>58409485.086904921</v>
      </c>
      <c r="W21" s="65">
        <f ca="1">SUM(W19:W20)</f>
        <v>-7202295</v>
      </c>
      <c r="X21" s="65"/>
      <c r="Y21" s="65">
        <f ca="1">SUM(Y19:Y20)</f>
        <v>7513796</v>
      </c>
      <c r="Z21" s="67">
        <f ca="1">(+(Y21+C21)/C21-1)*100</f>
        <v>12.932971975001074</v>
      </c>
    </row>
    <row r="22" spans="1:26">
      <c r="A22" s="57" t="s">
        <v>385</v>
      </c>
      <c r="I22" s="70" t="s">
        <v>385</v>
      </c>
      <c r="K22" s="70" t="s">
        <v>385</v>
      </c>
      <c r="M22" s="65" t="s">
        <v>385</v>
      </c>
      <c r="O22" s="65" t="s">
        <v>385</v>
      </c>
      <c r="Q22" s="65" t="s">
        <v>385</v>
      </c>
      <c r="S22" s="70" t="s">
        <v>385</v>
      </c>
      <c r="T22" s="70"/>
      <c r="U22" s="65" t="s">
        <v>385</v>
      </c>
      <c r="W22" s="65" t="s">
        <v>385</v>
      </c>
      <c r="X22" s="65"/>
      <c r="Y22" s="65" t="s">
        <v>385</v>
      </c>
    </row>
    <row r="23" spans="1:26">
      <c r="A23" s="57" t="str">
        <f>+'Curr Equal'!A23</f>
        <v>IGS</v>
      </c>
      <c r="C23" s="65">
        <f ca="1">+'Curr Equal'!C23</f>
        <v>115641809.73012598</v>
      </c>
      <c r="E23" s="65">
        <f ca="1">+'Curr Equal'!E23</f>
        <v>253284765.33012265</v>
      </c>
      <c r="G23" s="65">
        <f ca="1">+'Curr Equal'!G23</f>
        <v>14235868.697344668</v>
      </c>
      <c r="I23" s="67">
        <f ca="1">ROUND((G23/E23),4)*100</f>
        <v>5.62</v>
      </c>
      <c r="K23" s="67">
        <f ca="1">ROUND((M23/C23),4)*100</f>
        <v>2.74</v>
      </c>
      <c r="M23" s="65">
        <f ca="1">ROUND((O23*$G$37),0)</f>
        <v>3167535</v>
      </c>
      <c r="O23" s="65">
        <f t="shared" ca="1" si="0"/>
        <v>2341587.3026553318</v>
      </c>
      <c r="Q23" s="65">
        <f ca="1">ROUND((Q$31/E$31*E23),0)</f>
        <v>16577456</v>
      </c>
      <c r="S23" s="67">
        <f ca="1">ROUND((Q23/E23),4)*100</f>
        <v>6.54</v>
      </c>
      <c r="T23" s="67"/>
      <c r="U23" s="65">
        <f t="shared" ref="U23:U27" ca="1" si="1">C23+M23</f>
        <v>118809344.73012598</v>
      </c>
      <c r="W23" s="65">
        <f ca="1">ROUND('Curr Equal'!V23*W$6,0)</f>
        <v>-9447749</v>
      </c>
      <c r="X23" s="65"/>
      <c r="Y23" s="65">
        <f ca="1">M23-W23</f>
        <v>12615284</v>
      </c>
      <c r="Z23" s="67">
        <f ca="1">(+(Y23+C23)/C23-1)*100</f>
        <v>10.908929935842737</v>
      </c>
    </row>
    <row r="24" spans="1:26">
      <c r="A24" s="57" t="s">
        <v>385</v>
      </c>
      <c r="I24" s="70" t="s">
        <v>385</v>
      </c>
      <c r="K24" s="70" t="s">
        <v>385</v>
      </c>
      <c r="M24" s="65" t="s">
        <v>385</v>
      </c>
      <c r="O24" s="65" t="s">
        <v>385</v>
      </c>
      <c r="Q24" s="65" t="s">
        <v>385</v>
      </c>
      <c r="S24" s="70" t="s">
        <v>385</v>
      </c>
      <c r="T24" s="70"/>
      <c r="U24" s="65" t="s">
        <v>385</v>
      </c>
      <c r="W24" s="65" t="s">
        <v>385</v>
      </c>
      <c r="X24" s="65"/>
      <c r="Y24" s="65" t="s">
        <v>385</v>
      </c>
    </row>
    <row r="25" spans="1:26">
      <c r="A25" s="57" t="str">
        <f>+'Curr Equal'!A25</f>
        <v>MW</v>
      </c>
      <c r="C25" s="65">
        <f ca="1">+'Curr Equal'!C25</f>
        <v>182520.88159144821</v>
      </c>
      <c r="E25" s="65">
        <f ca="1">+'Curr Equal'!E25</f>
        <v>392043.75571580604</v>
      </c>
      <c r="G25" s="65">
        <f ca="1">+'Curr Equal'!G25</f>
        <v>37266.755310309542</v>
      </c>
      <c r="I25" s="67">
        <f ca="1">ROUND((G25/E25),4)*100</f>
        <v>9.51</v>
      </c>
      <c r="K25" s="67">
        <f ca="1">ROUND((M25/C25),4)*100</f>
        <v>-8.6</v>
      </c>
      <c r="M25" s="65">
        <f ca="1">ROUND((O25*$G$37),0)</f>
        <v>-15702</v>
      </c>
      <c r="O25" s="65">
        <f t="shared" ca="1" si="0"/>
        <v>-11607.755310309542</v>
      </c>
      <c r="Q25" s="65">
        <f ca="1">ROUND((Q$31/E$31*E25),0)</f>
        <v>25659</v>
      </c>
      <c r="S25" s="67">
        <f ca="1">ROUND((Q25/E25),4)*100</f>
        <v>6.54</v>
      </c>
      <c r="T25" s="67"/>
      <c r="U25" s="65">
        <f t="shared" ca="1" si="1"/>
        <v>166818.88159144821</v>
      </c>
      <c r="W25" s="65">
        <f ca="1">ROUND('Curr Equal'!V25*W$6,0)</f>
        <v>-35229</v>
      </c>
      <c r="X25" s="65"/>
      <c r="Y25" s="65">
        <f ca="1">M25-W25</f>
        <v>19527</v>
      </c>
      <c r="Z25" s="67">
        <f ca="1">(+(Y25+C25)/C25-1)*100</f>
        <v>10.698501908241331</v>
      </c>
    </row>
    <row r="26" spans="1:26">
      <c r="A26" s="57" t="s">
        <v>385</v>
      </c>
      <c r="I26" s="70" t="s">
        <v>385</v>
      </c>
      <c r="K26" s="70" t="s">
        <v>385</v>
      </c>
      <c r="M26" s="65" t="s">
        <v>385</v>
      </c>
      <c r="O26" s="65" t="s">
        <v>385</v>
      </c>
      <c r="Q26" s="65" t="s">
        <v>385</v>
      </c>
      <c r="S26" s="70" t="s">
        <v>385</v>
      </c>
      <c r="T26" s="70"/>
      <c r="U26" s="65" t="s">
        <v>385</v>
      </c>
      <c r="W26" s="65" t="s">
        <v>385</v>
      </c>
      <c r="X26" s="65"/>
      <c r="Y26" s="65" t="s">
        <v>385</v>
      </c>
    </row>
    <row r="27" spans="1:26">
      <c r="A27" s="57" t="str">
        <f>+'Curr Equal'!A27</f>
        <v>OL</v>
      </c>
      <c r="C27" s="65">
        <f ca="1">+'Curr Equal'!C27</f>
        <v>7801241.7912668157</v>
      </c>
      <c r="E27" s="65">
        <f ca="1">+'Curr Equal'!E27</f>
        <v>20340568.154052138</v>
      </c>
      <c r="G27" s="65">
        <f ca="1">+'Curr Equal'!G27</f>
        <v>3093171.1073750802</v>
      </c>
      <c r="I27" s="67">
        <f ca="1">ROUND((G27/E27),4)*100</f>
        <v>15.21</v>
      </c>
      <c r="K27" s="67">
        <f ca="1">ROUND((M27/C27),4)*100</f>
        <v>-30.55</v>
      </c>
      <c r="M27" s="65">
        <f ca="1">ROUND((O27*$G$37),0)</f>
        <v>-2383352</v>
      </c>
      <c r="O27" s="65">
        <f t="shared" ca="1" si="0"/>
        <v>-1761883.1073750802</v>
      </c>
      <c r="Q27" s="65">
        <f ca="1">ROUND((Q$31/E$31*E27),0)</f>
        <v>1331288</v>
      </c>
      <c r="S27" s="67">
        <f ca="1">ROUND((Q27/E27),4)*100</f>
        <v>6.54</v>
      </c>
      <c r="T27" s="67"/>
      <c r="U27" s="65">
        <f t="shared" ca="1" si="1"/>
        <v>5417889.7912668157</v>
      </c>
      <c r="W27" s="65">
        <f ca="1">ROUND('Curr Equal'!V27*W$6,0)</f>
        <v>-3396449</v>
      </c>
      <c r="X27" s="65"/>
      <c r="Y27" s="65">
        <f ca="1">M27-W27</f>
        <v>1013097</v>
      </c>
      <c r="Z27" s="67">
        <f ca="1">(+(Y27+C27)/C27-1)*100</f>
        <v>12.986355597055365</v>
      </c>
    </row>
    <row r="28" spans="1:26">
      <c r="A28" s="57" t="s">
        <v>385</v>
      </c>
      <c r="I28" s="70" t="s">
        <v>385</v>
      </c>
      <c r="K28" s="70" t="s">
        <v>385</v>
      </c>
      <c r="M28" s="65" t="s">
        <v>385</v>
      </c>
      <c r="O28" s="65" t="s">
        <v>385</v>
      </c>
      <c r="Q28" s="65" t="s">
        <v>385</v>
      </c>
      <c r="S28" s="70" t="s">
        <v>385</v>
      </c>
      <c r="T28" s="70"/>
      <c r="U28" s="65" t="s">
        <v>385</v>
      </c>
      <c r="W28" s="65" t="s">
        <v>385</v>
      </c>
      <c r="X28" s="65"/>
      <c r="Y28" s="65" t="s">
        <v>385</v>
      </c>
    </row>
    <row r="29" spans="1:26">
      <c r="A29" s="57" t="str">
        <f>+'Curr Equal'!A29</f>
        <v>SL</v>
      </c>
      <c r="C29" s="75">
        <f ca="1">+'Curr Equal'!C29</f>
        <v>1439591.5392886803</v>
      </c>
      <c r="D29" s="76"/>
      <c r="E29" s="75">
        <f ca="1">+'Curr Equal'!E29</f>
        <v>2941513.3082752647</v>
      </c>
      <c r="F29" s="76"/>
      <c r="G29" s="75">
        <f ca="1">+'Curr Equal'!G29</f>
        <v>510434.24593794218</v>
      </c>
      <c r="H29" s="76"/>
      <c r="I29" s="77">
        <f ca="1">ROUND((G29/E29),4)*100</f>
        <v>17.349999999999998</v>
      </c>
      <c r="J29" s="76"/>
      <c r="K29" s="77">
        <f ca="1">ROUND((M29/C29),4)*100</f>
        <v>-29.87</v>
      </c>
      <c r="L29" s="76"/>
      <c r="M29" s="75">
        <f ca="1">ROUND((O29*$G$37),0)</f>
        <v>-430049</v>
      </c>
      <c r="N29" s="76"/>
      <c r="O29" s="75">
        <f t="shared" ca="1" si="0"/>
        <v>-317912.24593794218</v>
      </c>
      <c r="P29" s="76"/>
      <c r="Q29" s="75">
        <f ca="1">ROUND((Q$31/E$31*E29),0)</f>
        <v>192522</v>
      </c>
      <c r="R29" s="76"/>
      <c r="S29" s="77">
        <f ca="1">ROUND((Q29/E29),4)*100</f>
        <v>6.54</v>
      </c>
      <c r="T29" s="77"/>
      <c r="U29" s="75">
        <f ca="1">C29+M29</f>
        <v>1009542.5392886803</v>
      </c>
      <c r="V29" s="76"/>
      <c r="W29" s="75">
        <f ca="1">ROUND('Curr Equal'!V29*W$6,0)</f>
        <v>-576557</v>
      </c>
      <c r="X29" s="75"/>
      <c r="Y29" s="75">
        <f ca="1">M29-W29</f>
        <v>146508</v>
      </c>
      <c r="Z29" s="77">
        <f ca="1">(+(Y29+C29)/C29-1)*100</f>
        <v>10.177053421166349</v>
      </c>
    </row>
    <row r="30" spans="1:26">
      <c r="A30" s="57" t="s">
        <v>385</v>
      </c>
      <c r="I30" s="73"/>
      <c r="K30" s="70" t="s">
        <v>385</v>
      </c>
      <c r="S30" s="70" t="s">
        <v>385</v>
      </c>
      <c r="T30" s="70"/>
      <c r="U30" s="69"/>
    </row>
    <row r="31" spans="1:26" ht="14.25">
      <c r="A31" s="64" t="s">
        <v>3</v>
      </c>
      <c r="C31" s="65">
        <f ca="1">+SUM(C11:C17,C21:C29)</f>
        <v>475910856.03355658</v>
      </c>
      <c r="E31" s="65">
        <f ca="1">+SUM(E11:E17,E21:E29)</f>
        <v>1407374967.0147614</v>
      </c>
      <c r="G31" s="65">
        <f ca="1">+SUM(G11:G17,G21:G29)</f>
        <v>40293783.872160718</v>
      </c>
      <c r="I31" s="67">
        <f ca="1">ROUND((G31/E31),4)*100</f>
        <v>2.86</v>
      </c>
      <c r="K31" s="67">
        <f ca="1">ROUND((M31/C31),4)*100</f>
        <v>14.729999999999999</v>
      </c>
      <c r="M31" s="65">
        <f ca="1">+SUM(M11:M17,M21:M29)</f>
        <v>70096733</v>
      </c>
      <c r="O31" s="65">
        <f ca="1">+SUM(O11:O17,O21:O29)</f>
        <v>51818730.127839275</v>
      </c>
      <c r="Q31" s="143">
        <v>92112514</v>
      </c>
      <c r="R31" s="85"/>
      <c r="S31" s="67">
        <f ca="1">ROUND((Q31/E31),4)*100</f>
        <v>6.54</v>
      </c>
      <c r="T31" s="67"/>
      <c r="U31" s="65">
        <f ca="1">+SUM(U11:U17,U21:U29)</f>
        <v>546007589.03355658</v>
      </c>
      <c r="W31" s="65">
        <f ca="1">+SUM(W11:W17,W21:W29)</f>
        <v>0</v>
      </c>
      <c r="X31" s="65"/>
      <c r="Y31" s="65">
        <f ca="1">+SUM(Y11:Y17,Y21:Y29)</f>
        <v>70096733</v>
      </c>
      <c r="Z31" s="67">
        <f ca="1">(+(Y31+C31)/C31-1)*100</f>
        <v>14.728962811274361</v>
      </c>
    </row>
    <row r="32" spans="1:26">
      <c r="Q32" s="65">
        <f ca="1">SUM(Q11:Q17,Q21:Q29)</f>
        <v>92112514</v>
      </c>
    </row>
    <row r="34" spans="1:25">
      <c r="U34" s="65"/>
      <c r="W34" s="65"/>
      <c r="X34" s="65"/>
      <c r="Y34" s="65"/>
    </row>
    <row r="37" spans="1:25">
      <c r="A37" s="57" t="str">
        <f>+'Curr Equal'!A37</f>
        <v xml:space="preserve">      Gross Rev Conversion Factor:</v>
      </c>
      <c r="G37" s="79">
        <f>+'Curr Equal'!G37</f>
        <v>1.35272967</v>
      </c>
    </row>
  </sheetData>
  <mergeCells count="1">
    <mergeCell ref="K6:U6"/>
  </mergeCells>
  <printOptions horizontalCentered="1"/>
  <pageMargins left="0.75" right="0.75" top="1" bottom="1" header="0.5" footer="0.5"/>
  <pageSetup scale="70" orientation="landscape" r:id="rId1"/>
  <headerFooter alignWithMargins="0">
    <oddHeader>&amp;RExhibit No.:  JMS-S2
Page 3 of 3
Witness:  J. Stegall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userSelected">
  <element uid="50c31824-0780-4910-87d1-eaaffd182d42" value=""/>
</sisl>
</file>

<file path=customXml/itemProps1.xml><?xml version="1.0" encoding="utf-8"?>
<ds:datastoreItem xmlns:ds="http://schemas.openxmlformats.org/officeDocument/2006/customXml" ds:itemID="{6DE88146-921A-4081-9FFE-AF18B063832D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COSS</vt:lpstr>
      <vt:lpstr>Allocation Factors</vt:lpstr>
      <vt:lpstr>Allocators</vt:lpstr>
      <vt:lpstr>Proposed</vt:lpstr>
      <vt:lpstr>Curr Equal</vt:lpstr>
      <vt:lpstr>Prop Equal</vt:lpstr>
      <vt:lpstr>AllocFactorMatrix</vt:lpstr>
      <vt:lpstr>'Allocation Factors'!Print_Area</vt:lpstr>
      <vt:lpstr>Allocators!Print_Area</vt:lpstr>
      <vt:lpstr>COSS!Print_Area</vt:lpstr>
      <vt:lpstr>'Prop Equal'!Print_Area</vt:lpstr>
      <vt:lpstr>'Allocation Factors'!Print_Titles</vt:lpstr>
      <vt:lpstr>Allocators!Print_Titles</vt:lpstr>
      <vt:lpstr>COSS!Print_Titles</vt:lpstr>
    </vt:vector>
  </TitlesOfParts>
  <Company>AEP-6-27-00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M. Roush</dc:creator>
  <cp:keywords/>
  <cp:lastModifiedBy>s290792</cp:lastModifiedBy>
  <cp:lastPrinted>2020-06-18T18:13:45Z</cp:lastPrinted>
  <dcterms:created xsi:type="dcterms:W3CDTF">2001-03-08T19:08:04Z</dcterms:created>
  <dcterms:modified xsi:type="dcterms:W3CDTF">2021-02-25T18:50:11Z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e184d1dc-139e-402a-9bb9-8dc438b36105</vt:lpwstr>
  </property>
  <property fmtid="{D5CDD505-2E9C-101B-9397-08002B2CF9AE}" pid="3" name="bjSaver">
    <vt:lpwstr>6GFFSOnaQbECxcQ/mD8nfwxHQ81QN6/M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policy="e9c0b8d7-bdb4-4fd3-b62a-f50327aaefce" origin="userSelected" xmlns="http://www.boldonj</vt:lpwstr>
  </property>
  <property fmtid="{D5CDD505-2E9C-101B-9397-08002B2CF9AE}" pid="5" name="bjDocumentLabelXML-0">
    <vt:lpwstr>ames.com/2008/01/sie/internal/label"&gt;&lt;element uid="50c31824-0780-4910-87d1-eaaffd182d42" value="" /&gt;&lt;/sisl&gt;</vt:lpwstr>
  </property>
  <property fmtid="{D5CDD505-2E9C-101B-9397-08002B2CF9AE}" pid="6" name="bjDocumentSecurityLabel">
    <vt:lpwstr>AEP Internal</vt:lpwstr>
  </property>
</Properties>
</file>